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imelineCaches/timelineCache1.xml" ContentType="application/vnd.ms-excel.timeline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tables/table3.xml" ContentType="application/vnd.openxmlformats-officedocument.spreadsheetml.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2.xml" ContentType="application/vnd.openxmlformats-officedocument.drawing+xml"/>
  <Override PartName="/xl/slicers/slicer1.xml" ContentType="application/vnd.ms-excel.slicer+xml"/>
  <Override PartName="/xl/timelines/timeline1.xml" ContentType="application/vnd.ms-excel.timelin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527" codeName="{82680DD9-3F13-7979-5B5F-3D2375947C00}"/>
  <workbookPr codeName="ThisWorkbook" defaultThemeVersion="202300"/>
  <mc:AlternateContent xmlns:mc="http://schemas.openxmlformats.org/markup-compatibility/2006">
    <mc:Choice Requires="x15">
      <x15ac:absPath xmlns:x15ac="http://schemas.microsoft.com/office/spreadsheetml/2010/11/ac" url="C:\Users\sande\Downloads\"/>
    </mc:Choice>
  </mc:AlternateContent>
  <xr:revisionPtr revIDLastSave="0" documentId="13_ncr:1_{C79DBFF5-A7DE-477D-8DA3-D417BA01B91F}" xr6:coauthVersionLast="47" xr6:coauthVersionMax="47" xr10:uidLastSave="{00000000-0000-0000-0000-000000000000}"/>
  <bookViews>
    <workbookView xWindow="-108" yWindow="-108" windowWidth="23256" windowHeight="12456" tabRatio="965" firstSheet="1" activeTab="8" xr2:uid="{0057642F-B357-4AFD-A95A-59C309E34299}"/>
  </bookViews>
  <sheets>
    <sheet name="Source_data" sheetId="3" r:id="rId1"/>
    <sheet name="Processed_data" sheetId="2" r:id="rId2"/>
    <sheet name="KPI Summary" sheetId="4" r:id="rId3"/>
    <sheet name="Channel_Analysis" sheetId="6" r:id="rId4"/>
    <sheet name="Branch_Analysis" sheetId="7" r:id="rId5"/>
    <sheet name="Team_Analysis" sheetId="8" r:id="rId6"/>
    <sheet name="Reconciliation" sheetId="5" r:id="rId7"/>
    <sheet name="Pivot" sheetId="10" r:id="rId8"/>
    <sheet name="Dashboard" sheetId="9" r:id="rId9"/>
  </sheets>
  <definedNames>
    <definedName name="_xlnm._FilterDatabase" localSheetId="6" hidden="1">Reconciliation!$A$1:$L$4201</definedName>
    <definedName name="ExternalData_1" localSheetId="1" hidden="1">Processed_data!$A$1:$J$4157</definedName>
    <definedName name="ExternalData_2" localSheetId="0" hidden="1">Source_data!$A$1:$G$4201</definedName>
    <definedName name="NativeTimeline_Transaction_Date">#N/A</definedName>
    <definedName name="Slicer_Branch">#N/A</definedName>
    <definedName name="Slicer_Channel">#N/A</definedName>
  </definedNames>
  <calcPr calcId="191029"/>
  <pivotCaches>
    <pivotCache cacheId="90" r:id="rId10"/>
    <pivotCache cacheId="94" r:id="rId11"/>
    <pivotCache cacheId="147" r:id="rId12"/>
  </pivotCaches>
  <extLst>
    <ext xmlns:x14="http://schemas.microsoft.com/office/spreadsheetml/2009/9/main" uri="{BBE1A952-AA13-448e-AADC-164F8A28A991}">
      <x14:slicerCaches>
        <x14:slicerCache r:id="rId13"/>
        <x14:slicerCache r:id="rId14"/>
      </x14:slicerCaches>
    </ext>
    <ext xmlns:x14="http://schemas.microsoft.com/office/spreadsheetml/2009/9/main" uri="{79F54976-1DA5-4618-B147-4CDE4B953A38}">
      <x14:workbookPr/>
    </ext>
    <ext xmlns:x15="http://schemas.microsoft.com/office/spreadsheetml/2010/11/main" uri="{D0CA8CA8-9F24-4464-BF8E-62219DCF47F9}">
      <x15:timelineCacheRefs>
        <x15:timelineCacheRef r:id="rId15"/>
      </x15:timelineCacheRefs>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E41" i="9" l="1"/>
  <c r="AD41" i="9"/>
  <c r="AE40" i="9"/>
  <c r="AD40" i="9"/>
  <c r="AE39" i="9"/>
  <c r="AD39" i="9"/>
  <c r="AE38" i="9"/>
  <c r="AD38" i="9"/>
  <c r="AE37" i="9"/>
  <c r="AD37" i="9"/>
  <c r="K3057" i="2"/>
  <c r="K1186" i="2"/>
  <c r="K3075" i="2"/>
  <c r="K3841" i="2"/>
  <c r="K1083" i="2"/>
  <c r="K1456" i="2"/>
  <c r="K3306" i="2"/>
  <c r="K2993" i="2"/>
  <c r="K3731" i="2"/>
  <c r="K3541" i="2"/>
  <c r="K3390" i="2"/>
  <c r="K2795" i="2"/>
  <c r="K1140" i="2"/>
  <c r="K2128" i="2"/>
  <c r="K400" i="2"/>
  <c r="K205" i="2"/>
  <c r="K428" i="2"/>
  <c r="K501" i="2"/>
  <c r="K3218" i="2"/>
  <c r="K171" i="2"/>
  <c r="K2881" i="2"/>
  <c r="K1450" i="2"/>
  <c r="K1664" i="2"/>
  <c r="K2790" i="2"/>
  <c r="K3694" i="2"/>
  <c r="K1935" i="2"/>
  <c r="K729" i="2"/>
  <c r="K3913" i="2"/>
  <c r="K3506" i="2"/>
  <c r="K1718" i="2"/>
  <c r="K176" i="2"/>
  <c r="K2928" i="2"/>
  <c r="K2356" i="2"/>
  <c r="K1461" i="2"/>
  <c r="K2546" i="2"/>
  <c r="K3520" i="2"/>
  <c r="K2759" i="2"/>
  <c r="K3978" i="2"/>
  <c r="K1246" i="2"/>
  <c r="K3890" i="2"/>
  <c r="K4032" i="2"/>
  <c r="K3977" i="2"/>
  <c r="K1047" i="2"/>
  <c r="K1304" i="2"/>
  <c r="K3779" i="2"/>
  <c r="K448" i="2"/>
  <c r="K3610" i="2"/>
  <c r="K1367" i="2"/>
  <c r="K1511" i="2"/>
  <c r="K3603" i="2"/>
  <c r="K322" i="2"/>
  <c r="K2924" i="2"/>
  <c r="K1427" i="2"/>
  <c r="K1136" i="2"/>
  <c r="K689" i="2"/>
  <c r="K184" i="2"/>
  <c r="K1732" i="2"/>
  <c r="K3711" i="2"/>
  <c r="K3288" i="2"/>
  <c r="K1286" i="2"/>
  <c r="K182" i="2"/>
  <c r="K3833" i="2"/>
  <c r="K3851" i="2"/>
  <c r="K503" i="2"/>
  <c r="K3498" i="2"/>
  <c r="K2349" i="2"/>
  <c r="K557" i="2"/>
  <c r="K3322" i="2"/>
  <c r="K4013" i="2"/>
  <c r="K238" i="2"/>
  <c r="K3897" i="2"/>
  <c r="K2799" i="2"/>
  <c r="K118" i="2"/>
  <c r="K108" i="2"/>
  <c r="K1971" i="2"/>
  <c r="K1512" i="2"/>
  <c r="K1744" i="2"/>
  <c r="K3169" i="2"/>
  <c r="K521" i="2"/>
  <c r="K1885" i="2"/>
  <c r="K992" i="2"/>
  <c r="K3090" i="2"/>
  <c r="K325" i="2"/>
  <c r="K2197" i="2"/>
  <c r="K3754" i="2"/>
  <c r="K1327" i="2"/>
  <c r="K1590" i="2"/>
  <c r="K1644" i="2"/>
  <c r="K2023" i="2"/>
  <c r="K1989" i="2"/>
  <c r="K1711" i="2"/>
  <c r="K1961" i="2"/>
  <c r="K3998" i="2"/>
  <c r="K554" i="2"/>
  <c r="K2271" i="2"/>
  <c r="K2661" i="2"/>
  <c r="K2669" i="2"/>
  <c r="K112" i="2"/>
  <c r="K3871" i="2"/>
  <c r="K4029" i="2"/>
  <c r="K2911" i="2"/>
  <c r="K3974" i="2"/>
  <c r="K3938" i="2"/>
  <c r="K1803" i="2"/>
  <c r="K1320" i="2"/>
  <c r="K3840" i="2"/>
  <c r="K3532" i="2"/>
  <c r="K2010" i="2"/>
  <c r="K3168" i="2"/>
  <c r="K2954" i="2"/>
  <c r="K697" i="2"/>
  <c r="K642" i="2"/>
  <c r="K1023" i="2"/>
  <c r="K985" i="2"/>
  <c r="K1170" i="2"/>
  <c r="K1133" i="2"/>
  <c r="K1812" i="2"/>
  <c r="K3973" i="2"/>
  <c r="K2062" i="2"/>
  <c r="K1651" i="2"/>
  <c r="K1994" i="2"/>
  <c r="K2684" i="2"/>
  <c r="K3343" i="2"/>
  <c r="K2074" i="2"/>
  <c r="K2284" i="2"/>
  <c r="K3466" i="2"/>
  <c r="K285" i="2"/>
  <c r="K3608" i="2"/>
  <c r="K3120" i="2"/>
  <c r="K242" i="2"/>
  <c r="K2421" i="2"/>
  <c r="K56" i="2"/>
  <c r="K2583" i="2"/>
  <c r="K1280" i="2"/>
  <c r="K2234" i="2"/>
  <c r="K3441" i="2"/>
  <c r="K556" i="2"/>
  <c r="K3730" i="2"/>
  <c r="K2691" i="2"/>
  <c r="K1539" i="2"/>
  <c r="K3660" i="2"/>
  <c r="K1087" i="2"/>
  <c r="K1417" i="2"/>
  <c r="K2886" i="2"/>
  <c r="K2345" i="2"/>
  <c r="K3374" i="2"/>
  <c r="K937" i="2"/>
  <c r="K2570" i="2"/>
  <c r="K2580" i="2"/>
  <c r="K928" i="2"/>
  <c r="K2847" i="2"/>
  <c r="K1063" i="2"/>
  <c r="K2545" i="2"/>
  <c r="K682" i="2"/>
  <c r="K2534" i="2"/>
  <c r="K2960" i="2"/>
  <c r="K3371" i="2"/>
  <c r="K3769" i="2"/>
  <c r="K2265" i="2"/>
  <c r="K1875" i="2"/>
  <c r="K1117" i="2"/>
  <c r="K2497" i="2"/>
  <c r="K979" i="2"/>
  <c r="K941" i="2"/>
  <c r="K2218" i="2"/>
  <c r="K485" i="2"/>
  <c r="K895" i="2"/>
  <c r="K2293" i="2"/>
  <c r="K2617" i="2"/>
  <c r="K4139" i="2"/>
  <c r="K3223" i="2"/>
  <c r="K4063" i="2"/>
  <c r="K3118" i="2"/>
  <c r="K1069" i="2"/>
  <c r="K908" i="2"/>
  <c r="K2996" i="2"/>
  <c r="K672" i="2"/>
  <c r="K2405" i="2"/>
  <c r="K3863" i="2"/>
  <c r="K3715" i="2"/>
  <c r="K3394" i="2"/>
  <c r="K1495" i="2"/>
  <c r="K1745" i="2"/>
  <c r="K1425" i="2"/>
  <c r="K3588" i="2"/>
  <c r="K3570" i="2"/>
  <c r="K2618" i="2"/>
  <c r="K2361" i="2"/>
  <c r="K3071" i="2"/>
  <c r="K1858" i="2"/>
  <c r="K1342" i="2"/>
  <c r="K780" i="2"/>
  <c r="K4074" i="2"/>
  <c r="K2493" i="2"/>
  <c r="K1162" i="2"/>
  <c r="K1830" i="2"/>
  <c r="K43" i="2"/>
  <c r="K2105" i="2"/>
  <c r="K3879" i="2"/>
  <c r="K1765" i="2"/>
  <c r="K1202" i="2"/>
  <c r="K269" i="2"/>
  <c r="K816" i="2"/>
  <c r="K3025" i="2"/>
  <c r="K1867" i="2"/>
  <c r="K3996" i="2"/>
  <c r="K2593" i="2"/>
  <c r="K3517" i="2"/>
  <c r="K4124" i="2"/>
  <c r="K805" i="2"/>
  <c r="K641" i="2"/>
  <c r="K553" i="2"/>
  <c r="K1036" i="2"/>
  <c r="K1022" i="2"/>
  <c r="K2987" i="2"/>
  <c r="K622" i="2"/>
  <c r="K479" i="2"/>
  <c r="K2558" i="2"/>
  <c r="K3933" i="2"/>
  <c r="K1284" i="2"/>
  <c r="K3970" i="2"/>
  <c r="K1152" i="2"/>
  <c r="K1354" i="2"/>
  <c r="K3330" i="2"/>
  <c r="K16" i="2"/>
  <c r="K1424" i="2"/>
  <c r="K2049" i="2"/>
  <c r="K4153" i="2"/>
  <c r="K683" i="2"/>
  <c r="K151" i="2"/>
  <c r="K3774" i="2"/>
  <c r="K3340" i="2"/>
  <c r="K500" i="2"/>
  <c r="K2743" i="2"/>
  <c r="K401" i="2"/>
  <c r="K2484" i="2"/>
  <c r="K4070" i="2"/>
  <c r="K2392" i="2"/>
  <c r="K280" i="2"/>
  <c r="K3038" i="2"/>
  <c r="K4000" i="2"/>
  <c r="K3290" i="2"/>
  <c r="K3354" i="2"/>
  <c r="K1420" i="2"/>
  <c r="K1709" i="2"/>
  <c r="K50" i="2"/>
  <c r="K1281" i="2"/>
  <c r="K138" i="2"/>
  <c r="K2171" i="2"/>
  <c r="K1021" i="2"/>
  <c r="K1399" i="2"/>
  <c r="K2482" i="2"/>
  <c r="K492" i="2"/>
  <c r="K2154" i="2"/>
  <c r="K3253" i="2"/>
  <c r="K2414" i="2"/>
  <c r="K1429" i="2"/>
  <c r="K1155" i="2"/>
  <c r="K1279" i="2"/>
  <c r="K3027" i="2"/>
  <c r="K1887" i="2"/>
  <c r="K3755" i="2"/>
  <c r="K1663" i="2"/>
  <c r="K398" i="2"/>
  <c r="K2335" i="2"/>
  <c r="K1766" i="2"/>
  <c r="K1322" i="2"/>
  <c r="K883" i="2"/>
  <c r="K3584" i="2"/>
  <c r="K964" i="2"/>
  <c r="K2485" i="2"/>
  <c r="K3061" i="2"/>
  <c r="K2002" i="2"/>
  <c r="K1956" i="2"/>
  <c r="K3738" i="2"/>
  <c r="K1377" i="2"/>
  <c r="K2668" i="2"/>
  <c r="K3105" i="2"/>
  <c r="K3265" i="2"/>
  <c r="K2697" i="2"/>
  <c r="K2713" i="2"/>
  <c r="K1343" i="2"/>
  <c r="K153" i="2"/>
  <c r="K2291" i="2"/>
  <c r="K1930" i="2"/>
  <c r="K1840" i="2"/>
  <c r="K408" i="2"/>
  <c r="K2951" i="2"/>
  <c r="K487" i="2"/>
  <c r="K402" i="2"/>
  <c r="K1917" i="2"/>
  <c r="K2701" i="2"/>
  <c r="K935" i="2"/>
  <c r="K1526" i="2"/>
  <c r="K34" i="2"/>
  <c r="K195" i="2"/>
  <c r="K81" i="2"/>
  <c r="K89" i="2"/>
  <c r="K538" i="2"/>
  <c r="K1927" i="2"/>
  <c r="K2730" i="2"/>
  <c r="K2413" i="2"/>
  <c r="K2752" i="2"/>
  <c r="K2560" i="2"/>
  <c r="K2339" i="2"/>
  <c r="K932" i="2"/>
  <c r="K3414" i="2"/>
  <c r="K2887" i="2"/>
  <c r="K3961" i="2"/>
  <c r="K3460" i="2"/>
  <c r="K2645" i="2"/>
  <c r="K799" i="2"/>
  <c r="K3248" i="2"/>
  <c r="K3132" i="2"/>
  <c r="K2131" i="2"/>
  <c r="K3729" i="2"/>
  <c r="K3496" i="2"/>
  <c r="K4157" i="2"/>
  <c r="K531" i="2"/>
  <c r="K1843" i="2"/>
  <c r="K2459" i="2"/>
  <c r="K2543" i="2"/>
  <c r="K3286" i="2"/>
  <c r="K1056" i="2"/>
  <c r="K1387" i="2"/>
  <c r="K475" i="2"/>
  <c r="K2223" i="2"/>
  <c r="K1690" i="2"/>
  <c r="K175" i="2"/>
  <c r="K1405" i="2"/>
  <c r="K2959" i="2"/>
  <c r="K252" i="2"/>
  <c r="K530" i="2"/>
  <c r="K3405" i="2"/>
  <c r="K292" i="2"/>
  <c r="K1050" i="2"/>
  <c r="K3226" i="2"/>
  <c r="K3683" i="2"/>
  <c r="K896" i="2"/>
  <c r="K2432" i="2"/>
  <c r="K3081" i="2"/>
  <c r="K3910" i="2"/>
  <c r="K718" i="2"/>
  <c r="K2430" i="2"/>
  <c r="K1694" i="2"/>
  <c r="K603" i="2"/>
  <c r="K2348" i="2"/>
  <c r="K4016" i="2"/>
  <c r="K1434" i="2"/>
  <c r="K1504" i="2"/>
  <c r="K3703" i="2"/>
  <c r="K1548" i="2"/>
  <c r="K3720" i="2"/>
  <c r="K1275" i="2"/>
  <c r="K453" i="2"/>
  <c r="K2172" i="2"/>
  <c r="K245" i="2"/>
  <c r="K3969" i="2"/>
  <c r="K3365" i="2"/>
  <c r="K457" i="2"/>
  <c r="K1982" i="2"/>
  <c r="K3632" i="2"/>
  <c r="K1817" i="2"/>
  <c r="K731" i="2"/>
  <c r="K2498" i="2"/>
  <c r="K3857" i="2"/>
  <c r="K1445" i="2"/>
  <c r="K4127" i="2"/>
  <c r="K1112" i="2"/>
  <c r="K869" i="2"/>
  <c r="K3052" i="2"/>
  <c r="K962" i="2"/>
  <c r="K3791" i="2"/>
  <c r="K3560" i="2"/>
  <c r="K3544" i="2"/>
  <c r="K667" i="2"/>
  <c r="K596" i="2"/>
  <c r="K2710" i="2"/>
  <c r="K1478" i="2"/>
  <c r="K1838" i="2"/>
  <c r="K1437" i="2"/>
  <c r="K2843" i="2"/>
  <c r="K1314" i="2"/>
  <c r="K218" i="2"/>
  <c r="K1003" i="2"/>
  <c r="K4062" i="2"/>
  <c r="K2635" i="2"/>
  <c r="K1375" i="2"/>
  <c r="K1513" i="2"/>
  <c r="K452" i="2"/>
  <c r="K3017" i="2"/>
  <c r="K179" i="2"/>
  <c r="K579" i="2"/>
  <c r="K241" i="2"/>
  <c r="K2623" i="2"/>
  <c r="K2573" i="2"/>
  <c r="K2564" i="2"/>
  <c r="K1942" i="2"/>
  <c r="K767" i="2"/>
  <c r="K1340" i="2"/>
  <c r="K2011" i="2"/>
  <c r="K2895" i="2"/>
  <c r="K1430" i="2"/>
  <c r="K872" i="2"/>
  <c r="K1704" i="2"/>
  <c r="K633" i="2"/>
  <c r="K2804" i="2"/>
  <c r="K3030" i="2"/>
  <c r="K3881" i="2"/>
  <c r="K897" i="2"/>
  <c r="K1808" i="2"/>
  <c r="K466" i="2"/>
  <c r="K3701" i="2"/>
  <c r="K1031" i="2"/>
  <c r="K898" i="2"/>
  <c r="K2842" i="2"/>
  <c r="K254" i="2"/>
  <c r="K424" i="2"/>
  <c r="K1515" i="2"/>
  <c r="K2431" i="2"/>
  <c r="K1881" i="2"/>
  <c r="K3301" i="2"/>
  <c r="K440" i="2"/>
  <c r="K749" i="2"/>
  <c r="K776" i="2"/>
  <c r="K890" i="2"/>
  <c r="K2510" i="2"/>
  <c r="K136" i="2"/>
  <c r="K1295" i="2"/>
  <c r="K233" i="2"/>
  <c r="K4071" i="2"/>
  <c r="K921" i="2"/>
  <c r="K2821" i="2"/>
  <c r="K1151" i="2"/>
  <c r="K980" i="2"/>
  <c r="K1675" i="2"/>
  <c r="K1753" i="2"/>
  <c r="K1792" i="2"/>
  <c r="K2637" i="2"/>
  <c r="K3764" i="2"/>
  <c r="K3554" i="2"/>
  <c r="K3916" i="2"/>
  <c r="K2047" i="2"/>
  <c r="K2166" i="2"/>
  <c r="K3574" i="2"/>
  <c r="K2129" i="2"/>
  <c r="K2741" i="2"/>
  <c r="K917" i="2"/>
  <c r="K3867" i="2"/>
  <c r="K552" i="2"/>
  <c r="K113" i="2"/>
  <c r="K875" i="2"/>
  <c r="K3651" i="2"/>
  <c r="K2659" i="2"/>
  <c r="K4031" i="2"/>
  <c r="K3490" i="2"/>
  <c r="K874" i="2"/>
  <c r="K3689" i="2"/>
  <c r="K255" i="2"/>
  <c r="K459" i="2"/>
  <c r="K2683" i="2"/>
  <c r="K359" i="2"/>
  <c r="K1292" i="2"/>
  <c r="K3678" i="2"/>
  <c r="K919" i="2"/>
  <c r="K1262" i="2"/>
  <c r="K3882" i="2"/>
  <c r="K1599" i="2"/>
  <c r="K1268" i="2"/>
  <c r="K1311" i="2"/>
  <c r="K2195" i="2"/>
  <c r="K3844" i="2"/>
  <c r="K473" i="2"/>
  <c r="K3183" i="2"/>
  <c r="K2596" i="2"/>
  <c r="K244" i="2"/>
  <c r="K2383" i="2"/>
  <c r="K645" i="2"/>
  <c r="K545" i="2"/>
  <c r="K1431" i="2"/>
  <c r="K127" i="2"/>
  <c r="K4117" i="2"/>
  <c r="K1624" i="2"/>
  <c r="K3502" i="2"/>
  <c r="K222" i="2"/>
  <c r="K1316" i="2"/>
  <c r="K3452" i="2"/>
  <c r="K2553" i="2"/>
  <c r="K1605" i="2"/>
  <c r="K3578" i="2"/>
  <c r="K1348" i="2"/>
  <c r="K2374" i="2"/>
  <c r="K2447" i="2"/>
  <c r="K2280" i="2"/>
  <c r="K1494" i="2"/>
  <c r="K2357" i="2"/>
  <c r="K508" i="2"/>
  <c r="K494" i="2"/>
  <c r="K3002" i="2"/>
  <c r="K1761" i="2"/>
  <c r="K2194" i="2"/>
  <c r="K3366" i="2"/>
  <c r="K4107" i="2"/>
  <c r="K2660" i="2"/>
  <c r="K2017" i="2"/>
  <c r="K1463" i="2"/>
  <c r="K2818" i="2"/>
  <c r="K2989" i="2"/>
  <c r="K3233" i="2"/>
  <c r="K899" i="2"/>
  <c r="K2839" i="2"/>
  <c r="K1228" i="2"/>
  <c r="K1573" i="2"/>
  <c r="K1610" i="2"/>
  <c r="K2791" i="2"/>
  <c r="K1864" i="2"/>
  <c r="K416" i="2"/>
  <c r="K1013" i="2"/>
  <c r="K555" i="2"/>
  <c r="K1335" i="2"/>
  <c r="K3342" i="2"/>
  <c r="K2767" i="2"/>
  <c r="K2878" i="2"/>
  <c r="K2932" i="2"/>
  <c r="K234" i="2"/>
  <c r="K3136" i="2"/>
  <c r="K3475" i="2"/>
  <c r="K3676" i="2"/>
  <c r="K1740" i="2"/>
  <c r="K1597" i="2"/>
  <c r="K3716" i="2"/>
  <c r="K3273" i="2"/>
  <c r="K944" i="2"/>
  <c r="K868" i="2"/>
  <c r="K397" i="2"/>
  <c r="K3717" i="2"/>
  <c r="K308" i="2"/>
  <c r="K3434" i="2"/>
  <c r="K2947" i="2"/>
  <c r="K2806" i="2"/>
  <c r="K509" i="2"/>
  <c r="K1861" i="2"/>
  <c r="K1114" i="2"/>
  <c r="K726" i="2"/>
  <c r="K1782" i="2"/>
  <c r="K733" i="2"/>
  <c r="K2134" i="2"/>
  <c r="K3276" i="2"/>
  <c r="K1444" i="2"/>
  <c r="K3524" i="2"/>
  <c r="K1905" i="2"/>
  <c r="K460" i="2"/>
  <c r="K856" i="2"/>
  <c r="K1893" i="2"/>
  <c r="K3398" i="2"/>
  <c r="K481" i="2"/>
  <c r="K3193" i="2"/>
  <c r="K442" i="2"/>
  <c r="K3966" i="2"/>
  <c r="K2033" i="2"/>
  <c r="K3695" i="2"/>
  <c r="K3325" i="2"/>
  <c r="K3028" i="2"/>
  <c r="K1671" i="2"/>
  <c r="K2053" i="2"/>
  <c r="K2747" i="2"/>
  <c r="K129" i="2"/>
  <c r="K1748" i="2"/>
  <c r="K1302" i="2"/>
  <c r="K2833" i="2"/>
  <c r="K414" i="2"/>
  <c r="K2539" i="2"/>
  <c r="K3205" i="2"/>
  <c r="K3905" i="2"/>
  <c r="K4156" i="2"/>
  <c r="K3965" i="2"/>
  <c r="K3602" i="2"/>
  <c r="K3991" i="2"/>
  <c r="K1379" i="2"/>
  <c r="K3732" i="2"/>
  <c r="K3580" i="2"/>
  <c r="K3425" i="2"/>
  <c r="K1871" i="2"/>
  <c r="K3363" i="2"/>
  <c r="K3473" i="2"/>
  <c r="K2163" i="2"/>
  <c r="K2837" i="2"/>
  <c r="K1538" i="2"/>
  <c r="K658" i="2"/>
  <c r="K547" i="2"/>
  <c r="K1121" i="2"/>
  <c r="K418" i="2"/>
  <c r="K835" i="2"/>
  <c r="K1883" i="2"/>
  <c r="K3040" i="2"/>
  <c r="K4094" i="2"/>
  <c r="K2419" i="2"/>
  <c r="K3989" i="2"/>
  <c r="K2714" i="2"/>
  <c r="K2178" i="2"/>
  <c r="K1229" i="2"/>
  <c r="K351" i="2"/>
  <c r="K1913" i="2"/>
  <c r="K3759" i="2"/>
  <c r="K3364" i="2"/>
  <c r="K1331" i="2"/>
  <c r="K1179" i="2"/>
  <c r="K2057" i="2"/>
  <c r="K1150" i="2"/>
  <c r="K3993" i="2"/>
  <c r="K1532" i="2"/>
  <c r="K651" i="2"/>
  <c r="K458" i="2"/>
  <c r="K4154" i="2"/>
  <c r="K2654" i="2"/>
  <c r="K4091" i="2"/>
  <c r="K369" i="2"/>
  <c r="K3569" i="2"/>
  <c r="K1294" i="2"/>
  <c r="K3539" i="2"/>
  <c r="K1309" i="2"/>
  <c r="K237" i="2"/>
  <c r="K3633" i="2"/>
  <c r="K3869" i="2"/>
  <c r="K563" i="2"/>
  <c r="K515" i="2"/>
  <c r="K2640" i="2"/>
  <c r="K2386" i="2"/>
  <c r="K1523" i="2"/>
  <c r="K3237" i="2"/>
  <c r="K455" i="2"/>
  <c r="K1217" i="2"/>
  <c r="K2622" i="2"/>
  <c r="K4126" i="2"/>
  <c r="K3877" i="2"/>
  <c r="K1614" i="2"/>
  <c r="K2243" i="2"/>
  <c r="K88" i="2"/>
  <c r="K2763" i="2"/>
  <c r="K3209" i="2"/>
  <c r="K2751" i="2"/>
  <c r="K1902" i="2"/>
  <c r="K1978" i="2"/>
  <c r="K788" i="2"/>
  <c r="K1106" i="2"/>
  <c r="K865" i="2"/>
  <c r="K297" i="2"/>
  <c r="K13" i="2"/>
  <c r="K2371" i="2"/>
  <c r="K2550" i="2"/>
  <c r="K3834" i="2"/>
  <c r="K986" i="2"/>
  <c r="K1841" i="2"/>
  <c r="K2902" i="2"/>
  <c r="K3816" i="2"/>
  <c r="K1541" i="2"/>
  <c r="K3630" i="2"/>
  <c r="K1176" i="2"/>
  <c r="K122" i="2"/>
  <c r="K2462" i="2"/>
  <c r="K3334" i="2"/>
  <c r="K903" i="2"/>
  <c r="K2327" i="2"/>
  <c r="K1970" i="2"/>
  <c r="K2182" i="2"/>
  <c r="K1473" i="2"/>
  <c r="K3084" i="2"/>
  <c r="K3174" i="2"/>
  <c r="K3618" i="2"/>
  <c r="K1620" i="2"/>
  <c r="K3471" i="2"/>
  <c r="K2793" i="2"/>
  <c r="K804" i="2"/>
  <c r="K2986" i="2"/>
  <c r="K2259" i="2"/>
  <c r="K4152" i="2"/>
  <c r="K924" i="2"/>
  <c r="K3503" i="2"/>
  <c r="K3455" i="2"/>
  <c r="K1195" i="2"/>
  <c r="K2571" i="2"/>
  <c r="K1196" i="2"/>
  <c r="K3677" i="2"/>
  <c r="K1506" i="2"/>
  <c r="K409" i="2"/>
  <c r="K128" i="2"/>
  <c r="K3896" i="2"/>
  <c r="K653" i="2"/>
  <c r="K2748" i="2"/>
  <c r="K1613" i="2"/>
  <c r="K2626" i="2"/>
  <c r="K2283" i="2"/>
  <c r="K1687" i="2"/>
  <c r="K83" i="2"/>
  <c r="K724" i="2"/>
  <c r="K3747" i="2"/>
  <c r="K2145" i="2"/>
  <c r="K930" i="2"/>
  <c r="K2160" i="2"/>
  <c r="K1986" i="2"/>
  <c r="K355" i="2"/>
  <c r="K978" i="2"/>
  <c r="K1659" i="2"/>
  <c r="K905" i="2"/>
  <c r="K2903" i="2"/>
  <c r="K1892" i="2"/>
  <c r="K2272" i="2"/>
  <c r="K1028" i="2"/>
  <c r="K779" i="2"/>
  <c r="K3850" i="2"/>
  <c r="K3387" i="2"/>
  <c r="K2046" i="2"/>
  <c r="K1156" i="2"/>
  <c r="K3586" i="2"/>
  <c r="K582" i="2"/>
  <c r="K468" i="2"/>
  <c r="K1571" i="2"/>
  <c r="K829" i="2"/>
  <c r="K848" i="2"/>
  <c r="K2706" i="2"/>
  <c r="K2597" i="2"/>
  <c r="K1946" i="2"/>
  <c r="K3272" i="2"/>
  <c r="K2387" i="2"/>
  <c r="K2672" i="2"/>
  <c r="K2367" i="2"/>
  <c r="K2700" i="2"/>
  <c r="K2796" i="2"/>
  <c r="K420" i="2"/>
  <c r="K3909" i="2"/>
  <c r="K2518" i="2"/>
  <c r="K2474" i="2"/>
  <c r="K3842" i="2"/>
  <c r="K4007" i="2"/>
  <c r="K3653" i="2"/>
  <c r="K580" i="2"/>
  <c r="K1722" i="2"/>
  <c r="K3162" i="2"/>
  <c r="K3507" i="2"/>
  <c r="K1236" i="2"/>
  <c r="K1855" i="2"/>
  <c r="K3064" i="2"/>
  <c r="K3045" i="2"/>
  <c r="K314" i="2"/>
  <c r="K2552" i="2"/>
  <c r="K3317" i="2"/>
  <c r="K3300" i="2"/>
  <c r="K3320" i="2"/>
  <c r="K1185" i="2"/>
  <c r="K2111" i="2"/>
  <c r="K2802" i="2"/>
  <c r="K2945" i="2"/>
  <c r="K271" i="2"/>
  <c r="K2267" i="2"/>
  <c r="K2506" i="2"/>
  <c r="K2036" i="2"/>
  <c r="K747" i="2"/>
  <c r="K304" i="2"/>
  <c r="K147" i="2"/>
  <c r="K2921" i="2"/>
  <c r="K1419" i="2"/>
  <c r="K2241" i="2"/>
  <c r="K2012" i="2"/>
  <c r="K513" i="2"/>
  <c r="K3060" i="2"/>
  <c r="K624" i="2"/>
  <c r="K3826" i="2"/>
  <c r="K537" i="2"/>
  <c r="K1988" i="2"/>
  <c r="K2935" i="2"/>
  <c r="K1273" i="2"/>
  <c r="K1880" i="2"/>
  <c r="K1274" i="2"/>
  <c r="K1963" i="2"/>
  <c r="K736" i="2"/>
  <c r="K4069" i="2"/>
  <c r="K3979" i="2"/>
  <c r="K3298" i="2"/>
  <c r="K3573" i="2"/>
  <c r="K421" i="2"/>
  <c r="K2320" i="2"/>
  <c r="K3782" i="2"/>
  <c r="K2548" i="2"/>
  <c r="K474" i="2"/>
  <c r="K379" i="2"/>
  <c r="K44" i="2"/>
  <c r="K1313" i="2"/>
  <c r="K2925" i="2"/>
  <c r="K4079" i="2"/>
  <c r="K302" i="2"/>
  <c r="K3326" i="2"/>
  <c r="K2287" i="2"/>
  <c r="K1446" i="2"/>
  <c r="K3497" i="2"/>
  <c r="K3225" i="2"/>
  <c r="K2734" i="2"/>
  <c r="K963" i="2"/>
  <c r="K417" i="2"/>
  <c r="K365" i="2"/>
  <c r="K2962" i="2"/>
  <c r="K3621" i="2"/>
  <c r="K476" i="2"/>
  <c r="K1076" i="2"/>
  <c r="K4086" i="2"/>
  <c r="K354" i="2"/>
  <c r="K743" i="2"/>
  <c r="K3243" i="2"/>
  <c r="K2915" i="2"/>
  <c r="K1092" i="2"/>
  <c r="K451" i="2"/>
  <c r="K1743" i="2"/>
  <c r="K946" i="2"/>
  <c r="K1227" i="2"/>
  <c r="K3352" i="2"/>
  <c r="K2489" i="2"/>
  <c r="K1442" i="2"/>
  <c r="K3341" i="2"/>
  <c r="K469" i="2"/>
  <c r="K264" i="2"/>
  <c r="K687" i="2"/>
  <c r="K2312" i="2"/>
  <c r="K3572" i="2"/>
  <c r="K1482" i="2"/>
  <c r="K1171" i="2"/>
  <c r="K2630" i="2"/>
  <c r="K2468" i="2"/>
  <c r="K2531" i="2"/>
  <c r="K3432" i="2"/>
  <c r="K1315" i="2"/>
  <c r="K1790" i="2"/>
  <c r="K3435" i="2"/>
  <c r="K2263" i="2"/>
  <c r="K2582" i="2"/>
  <c r="K4144" i="2"/>
  <c r="K275" i="2"/>
  <c r="K3583" i="2"/>
  <c r="K1249" i="2"/>
  <c r="K2469" i="2"/>
  <c r="K1481" i="2"/>
  <c r="K3670" i="2"/>
  <c r="K3866" i="2"/>
  <c r="K3772" i="2"/>
  <c r="K2254" i="2"/>
  <c r="K2342" i="2"/>
  <c r="K332" i="2"/>
  <c r="K1265" i="2"/>
  <c r="K3719" i="2"/>
  <c r="K1674" i="2"/>
  <c r="K3558" i="2"/>
  <c r="K87" i="2"/>
  <c r="K121" i="2"/>
  <c r="K2491" i="2"/>
  <c r="K3078" i="2"/>
  <c r="K3370" i="2"/>
  <c r="K2547" i="2"/>
  <c r="K246" i="2"/>
  <c r="K1586" i="2"/>
  <c r="K862" i="2"/>
  <c r="K1773" i="2"/>
  <c r="K2541" i="2"/>
  <c r="K1206" i="2"/>
  <c r="K3744" i="2"/>
  <c r="K756" i="2"/>
  <c r="K2142" i="2"/>
  <c r="K1333" i="2"/>
  <c r="K9" i="2"/>
  <c r="K1107" i="2"/>
  <c r="K2681" i="2"/>
  <c r="K4142" i="2"/>
  <c r="K1145" i="2"/>
  <c r="K1954" i="2"/>
  <c r="K2726" i="2"/>
  <c r="K61" i="2"/>
  <c r="K572" i="2"/>
  <c r="K2755" i="2"/>
  <c r="K636" i="2"/>
  <c r="K2213" i="2"/>
  <c r="K1716" i="2"/>
  <c r="K4073" i="2"/>
  <c r="K307" i="2"/>
  <c r="K1264" i="2"/>
  <c r="K3649" i="2"/>
  <c r="K1637" i="2"/>
  <c r="K915" i="2"/>
  <c r="K102" i="2"/>
  <c r="K1232" i="2"/>
  <c r="K3883" i="2"/>
  <c r="K574" i="2"/>
  <c r="K3228" i="2"/>
  <c r="K3104" i="2"/>
  <c r="K1258" i="2"/>
  <c r="K3659" i="2"/>
  <c r="K2346" i="2"/>
  <c r="K4021" i="2"/>
  <c r="K988" i="2"/>
  <c r="K200" i="2"/>
  <c r="K3403" i="2"/>
  <c r="K3093" i="2"/>
  <c r="K2670" i="2"/>
  <c r="K3987" i="2"/>
  <c r="K778" i="2"/>
  <c r="K1144" i="2"/>
  <c r="K732" i="2"/>
  <c r="K2250" i="2"/>
  <c r="K4067" i="2"/>
  <c r="K3149" i="2"/>
  <c r="K4043" i="2"/>
  <c r="K1702" i="2"/>
  <c r="K737" i="2"/>
  <c r="K654" i="2"/>
  <c r="K2252" i="2"/>
  <c r="K666" i="2"/>
  <c r="K1636" i="2"/>
  <c r="K262" i="2"/>
  <c r="K2328" i="2"/>
  <c r="K1760" i="2"/>
  <c r="K1289" i="2"/>
  <c r="K1165" i="2"/>
  <c r="K3459" i="2"/>
  <c r="K851" i="2"/>
  <c r="K3465" i="2"/>
  <c r="K2567" i="2"/>
  <c r="K3453" i="2"/>
  <c r="K3901" i="2"/>
  <c r="K3140" i="2"/>
  <c r="K164" i="2"/>
  <c r="K6" i="2"/>
  <c r="K2689" i="2"/>
  <c r="K180" i="2"/>
  <c r="K1653" i="2"/>
  <c r="K1818" i="2"/>
  <c r="K2811" i="2"/>
  <c r="K2146" i="2"/>
  <c r="K2894" i="2"/>
  <c r="K3353" i="2"/>
  <c r="K1242" i="2"/>
  <c r="K2829" i="2"/>
  <c r="K3468" i="2"/>
  <c r="K2471" i="2"/>
  <c r="K1814" i="2"/>
  <c r="K1414" i="2"/>
  <c r="K2600" i="2"/>
  <c r="K1835" i="2"/>
  <c r="K1938" i="2"/>
  <c r="K2457" i="2"/>
  <c r="K4136" i="2"/>
  <c r="K1979" i="2"/>
  <c r="K3478" i="2"/>
  <c r="K1475" i="2"/>
  <c r="K2877" i="2"/>
  <c r="K4044" i="2"/>
  <c r="K2604" i="2"/>
  <c r="K1628" i="2"/>
  <c r="K621" i="2"/>
  <c r="K3252" i="2"/>
  <c r="K74" i="2"/>
  <c r="K2477" i="2"/>
  <c r="K532" i="2"/>
  <c r="K3852" i="2"/>
  <c r="K1035" i="2"/>
  <c r="K1528" i="2"/>
  <c r="K93" i="2"/>
  <c r="K3024" i="2"/>
  <c r="K3958" i="2"/>
  <c r="K2855" i="2"/>
  <c r="K1074" i="2"/>
  <c r="K1364" i="2"/>
  <c r="K3988" i="2"/>
  <c r="K1985" i="2"/>
  <c r="K3631" i="2"/>
  <c r="K1919" i="2"/>
  <c r="K1525" i="2"/>
  <c r="K1931" i="2"/>
  <c r="K1623" i="2"/>
  <c r="K2253" i="2"/>
  <c r="K439" i="2"/>
  <c r="K1159" i="2"/>
  <c r="K1321" i="2"/>
  <c r="K4042" i="2"/>
  <c r="K2535" i="2"/>
  <c r="K1638" i="2"/>
  <c r="K2690" i="2"/>
  <c r="K526" i="2"/>
  <c r="K2043" i="2"/>
  <c r="K635" i="2"/>
  <c r="K1710" i="2"/>
  <c r="K3514" i="2"/>
  <c r="K3482" i="2"/>
  <c r="K3349" i="2"/>
  <c r="K4075" i="2"/>
  <c r="K2562" i="2"/>
  <c r="K2442" i="2"/>
  <c r="K4095" i="2"/>
  <c r="K3359" i="2"/>
  <c r="K3963" i="2"/>
  <c r="K965" i="2"/>
  <c r="K366" i="2"/>
  <c r="K815" i="2"/>
  <c r="K2209" i="2"/>
  <c r="K344" i="2"/>
  <c r="K3125" i="2"/>
  <c r="K762" i="2"/>
  <c r="K3406" i="2"/>
  <c r="K2699" i="2"/>
  <c r="K750" i="2"/>
  <c r="K1969" i="2"/>
  <c r="K529" i="2"/>
  <c r="K172" i="2"/>
  <c r="K1518" i="2"/>
  <c r="K2765" i="2"/>
  <c r="K258" i="2"/>
  <c r="K1261" i="2"/>
  <c r="K196" i="2"/>
  <c r="K998" i="2"/>
  <c r="K3097" i="2"/>
  <c r="K2801" i="2"/>
  <c r="K600" i="2"/>
  <c r="K542" i="2"/>
  <c r="K1490" i="2"/>
  <c r="K1472" i="2"/>
  <c r="K3718" i="2"/>
  <c r="K2056" i="2"/>
  <c r="K1799" i="2"/>
  <c r="K2904" i="2"/>
  <c r="K137" i="2"/>
  <c r="K2008" i="2"/>
  <c r="K2290" i="2"/>
  <c r="K670" i="2"/>
  <c r="K564" i="2"/>
  <c r="K207" i="2"/>
  <c r="K261" i="2"/>
  <c r="K1345" i="2"/>
  <c r="K2351" i="2"/>
  <c r="K533" i="2"/>
  <c r="K2420" i="2"/>
  <c r="K3246" i="2"/>
  <c r="K1654" i="2"/>
  <c r="K1205" i="2"/>
  <c r="K2321" i="2"/>
  <c r="K1448" i="2"/>
  <c r="K3874" i="2"/>
  <c r="K3135" i="2"/>
  <c r="K2317" i="2"/>
  <c r="K3592" i="2"/>
  <c r="K1344" i="2"/>
  <c r="K2768" i="2"/>
  <c r="K3433" i="2"/>
  <c r="K3508" i="2"/>
  <c r="K1997" i="2"/>
  <c r="K2772" i="2"/>
  <c r="K1660" i="2"/>
  <c r="K3831" i="2"/>
  <c r="K1901" i="2"/>
  <c r="K40" i="2"/>
  <c r="K2476" i="2"/>
  <c r="K3303" i="2"/>
  <c r="K2137" i="2"/>
  <c r="K185" i="2"/>
  <c r="K2769" i="2"/>
  <c r="K2627" i="2"/>
  <c r="K3595" i="2"/>
  <c r="K3049" i="2"/>
  <c r="K1208" i="2"/>
  <c r="K76" i="2"/>
  <c r="K1944" i="2"/>
  <c r="K30" i="2"/>
  <c r="K2030" i="2"/>
  <c r="K1851" i="2"/>
  <c r="K3192" i="2"/>
  <c r="K2285" i="2"/>
  <c r="K490" i="2"/>
  <c r="K3522" i="2"/>
  <c r="K2329" i="2"/>
  <c r="K3873" i="2"/>
  <c r="K3891" i="2"/>
  <c r="K1995" i="2"/>
  <c r="K3982" i="2"/>
  <c r="K3688" i="2"/>
  <c r="K3661" i="2"/>
  <c r="K2255" i="2"/>
  <c r="K722" i="2"/>
  <c r="K1126" i="2"/>
  <c r="K3535" i="2"/>
  <c r="K450" i="2"/>
  <c r="K2944" i="2"/>
  <c r="K562" i="2"/>
  <c r="K3712" i="2"/>
  <c r="K426" i="2"/>
  <c r="K961" i="2"/>
  <c r="K771" i="2"/>
  <c r="K3457" i="2"/>
  <c r="K1898" i="2"/>
  <c r="K2417" i="2"/>
  <c r="K3955" i="2"/>
  <c r="K2644" i="2"/>
  <c r="K2461" i="2"/>
  <c r="K1160" i="2"/>
  <c r="K188" i="2"/>
  <c r="K2034" i="2"/>
  <c r="K1163" i="2"/>
  <c r="K404" i="2"/>
  <c r="K3319" i="2"/>
  <c r="K586" i="2"/>
  <c r="K1101" i="2"/>
  <c r="K1967" i="2"/>
  <c r="K3812" i="2"/>
  <c r="K1267" i="2"/>
  <c r="K3282" i="2"/>
  <c r="K2526" i="2"/>
  <c r="K1016" i="2"/>
  <c r="K1147" i="2"/>
  <c r="K1404" i="2"/>
  <c r="K1384" i="2"/>
  <c r="K3315" i="2"/>
  <c r="K2315" i="2"/>
  <c r="K2667" i="2"/>
  <c r="K1303" i="2"/>
  <c r="K1853" i="2"/>
  <c r="K35" i="2"/>
  <c r="K3849" i="2"/>
  <c r="K3167" i="2"/>
  <c r="K1540" i="2"/>
  <c r="K77" i="2"/>
  <c r="K3931" i="2"/>
  <c r="K2427" i="2"/>
  <c r="K4049" i="2"/>
  <c r="K1241" i="2"/>
  <c r="K1556" i="2"/>
  <c r="K1305" i="2"/>
  <c r="K981" i="2"/>
  <c r="K1847" i="2"/>
  <c r="K2750" i="2"/>
  <c r="K669" i="2"/>
  <c r="K566" i="2"/>
  <c r="K2595" i="2"/>
  <c r="K1058" i="2"/>
  <c r="K972" i="2"/>
  <c r="K3158" i="2"/>
  <c r="K1575" i="2"/>
  <c r="K2882" i="2"/>
  <c r="K1896" i="2"/>
  <c r="K3696" i="2"/>
  <c r="K2190" i="2"/>
  <c r="K551" i="2"/>
  <c r="K681" i="2"/>
  <c r="K1489" i="2"/>
  <c r="K2578" i="2"/>
  <c r="K1039" i="2"/>
  <c r="K2502" i="2"/>
  <c r="K863" i="2"/>
  <c r="K3708" i="2"/>
  <c r="K2797" i="2"/>
  <c r="K2949" i="2"/>
  <c r="K3129" i="2"/>
  <c r="K4052" i="2"/>
  <c r="K2198" i="2"/>
  <c r="K894" i="2"/>
  <c r="K3947" i="2"/>
  <c r="K1703" i="2"/>
  <c r="K95" i="2"/>
  <c r="K1678" i="2"/>
  <c r="K3984" i="2"/>
  <c r="K3664" i="2"/>
  <c r="K3153" i="2"/>
  <c r="K1104" i="2"/>
  <c r="K527" i="2"/>
  <c r="K3373" i="2"/>
  <c r="K822" i="2"/>
  <c r="K2664" i="2"/>
  <c r="K960" i="2"/>
  <c r="K2800" i="2"/>
  <c r="K327" i="2"/>
  <c r="K3091" i="2"/>
  <c r="K659" i="2"/>
  <c r="K1727" i="2"/>
  <c r="K2512" i="2"/>
  <c r="K78" i="2"/>
  <c r="K2557" i="2"/>
  <c r="K2353" i="2"/>
  <c r="K1418" i="2"/>
  <c r="K2381" i="2"/>
  <c r="K502" i="2"/>
  <c r="K4106" i="2"/>
  <c r="K287" i="2"/>
  <c r="K3722" i="2"/>
  <c r="K3421" i="2"/>
  <c r="K2888" i="2"/>
  <c r="K1763" i="2"/>
  <c r="K4146" i="2"/>
  <c r="K2521" i="2"/>
  <c r="K510" i="2"/>
  <c r="K1650" i="2"/>
  <c r="K1641" i="2"/>
  <c r="K103" i="2"/>
  <c r="K1945" i="2"/>
  <c r="K3304" i="2"/>
  <c r="K2332" i="2"/>
  <c r="K1527" i="2"/>
  <c r="K117" i="2"/>
  <c r="K2838" i="2"/>
  <c r="K1053" i="2"/>
  <c r="K3088" i="2"/>
  <c r="K999" i="2"/>
  <c r="K1423" i="2"/>
  <c r="K623" i="2"/>
  <c r="K3295" i="2"/>
  <c r="K3739" i="2"/>
  <c r="K1546" i="2"/>
  <c r="K617" i="2"/>
  <c r="K8" i="2"/>
  <c r="K1767" i="2"/>
  <c r="K4034" i="2"/>
  <c r="K2384" i="2"/>
  <c r="K3204" i="2"/>
  <c r="K2576" i="2"/>
  <c r="K3189" i="2"/>
  <c r="K3356" i="2"/>
  <c r="K1756" i="2"/>
  <c r="K1796" i="2"/>
  <c r="K1191" i="2"/>
  <c r="K2784" i="2"/>
  <c r="K893" i="2"/>
  <c r="K1800" i="2"/>
  <c r="K2671" i="2"/>
  <c r="K1612" i="2"/>
  <c r="K1465" i="2"/>
  <c r="K1549" i="2"/>
  <c r="K3743" i="2"/>
  <c r="K1193" i="2"/>
  <c r="K841" i="2"/>
  <c r="K279" i="2"/>
  <c r="K814" i="2"/>
  <c r="K2610" i="2"/>
  <c r="K1968" i="2"/>
  <c r="K2525" i="2"/>
  <c r="K842" i="2"/>
  <c r="K225" i="2"/>
  <c r="K2203" i="2"/>
  <c r="K2761" i="2"/>
  <c r="K660" i="2"/>
  <c r="K1080" i="2"/>
  <c r="K495" i="2"/>
  <c r="K2673" i="2"/>
  <c r="K3417" i="2"/>
  <c r="K1793" i="2"/>
  <c r="K2857" i="2"/>
  <c r="K3495" i="2"/>
  <c r="K149" i="2"/>
  <c r="K4120" i="2"/>
  <c r="K1278" i="2"/>
  <c r="K240" i="2"/>
  <c r="K3571" i="2"/>
  <c r="K3556" i="2"/>
  <c r="K1909" i="2"/>
  <c r="K1383" i="2"/>
  <c r="K1084" i="2"/>
  <c r="K3749" i="2"/>
  <c r="K1499" i="2"/>
  <c r="K2508" i="2"/>
  <c r="K2875" i="2"/>
  <c r="K711" i="2"/>
  <c r="K3862" i="2"/>
  <c r="K643" i="2"/>
  <c r="K2376" i="2"/>
  <c r="K1142" i="2"/>
  <c r="K794" i="2"/>
  <c r="K1115" i="2"/>
  <c r="K2201" i="2"/>
  <c r="K94" i="2"/>
  <c r="K498" i="2"/>
  <c r="K2087" i="2"/>
  <c r="K2825" i="2"/>
  <c r="K3685" i="2"/>
  <c r="K278" i="2"/>
  <c r="K2200" i="2"/>
  <c r="K911" i="2"/>
  <c r="K1269" i="2"/>
  <c r="K3413" i="2"/>
  <c r="K2425" i="2"/>
  <c r="K1984" i="2"/>
  <c r="K3121" i="2"/>
  <c r="K3629" i="2"/>
  <c r="K3567" i="2"/>
  <c r="K364" i="2"/>
  <c r="K1846" i="2"/>
  <c r="K54" i="2"/>
  <c r="K2193" i="2"/>
  <c r="K3065" i="2"/>
  <c r="K1652" i="2"/>
  <c r="K1993" i="2"/>
  <c r="K751" i="2"/>
  <c r="K855" i="2"/>
  <c r="K1078" i="2"/>
  <c r="K1082" i="2"/>
  <c r="K2950" i="2"/>
  <c r="K525" i="2"/>
  <c r="K58" i="2"/>
  <c r="K3767" i="2"/>
  <c r="K1922" i="2"/>
  <c r="K1416" i="2"/>
  <c r="K1691" i="2"/>
  <c r="K146" i="2"/>
  <c r="K2448" i="2"/>
  <c r="K213" i="2"/>
  <c r="K3086" i="2"/>
  <c r="K2783" i="2"/>
  <c r="K2114" i="2"/>
  <c r="K3005" i="2"/>
  <c r="K1256" i="2"/>
  <c r="K3750" i="2"/>
  <c r="K609" i="2"/>
  <c r="K1181" i="2"/>
  <c r="K4050" i="2"/>
  <c r="K4140" i="2"/>
  <c r="K3357" i="2"/>
  <c r="K3021" i="2"/>
  <c r="K2378" i="2"/>
  <c r="K4129" i="2"/>
  <c r="K3626" i="2"/>
  <c r="K2095" i="2"/>
  <c r="K477" i="2"/>
  <c r="K1086" i="2"/>
  <c r="K1190" i="2"/>
  <c r="K4017" i="2"/>
  <c r="K2232" i="2"/>
  <c r="K3796" i="2"/>
  <c r="K1197" i="2"/>
  <c r="K394" i="2"/>
  <c r="K4068" i="2"/>
  <c r="K1563" i="2"/>
  <c r="K1403" i="2"/>
  <c r="K884" i="2"/>
  <c r="K1361" i="2"/>
  <c r="K232" i="2"/>
  <c r="K968" i="2"/>
  <c r="K3445" i="2"/>
  <c r="K2415" i="2"/>
  <c r="K679" i="2"/>
  <c r="K1884" i="2"/>
  <c r="K2575" i="2"/>
  <c r="K1959" i="2"/>
  <c r="K518" i="2"/>
  <c r="K591" i="2"/>
  <c r="K3015" i="2"/>
  <c r="K1688" i="2"/>
  <c r="K2181" i="2"/>
  <c r="K3900" i="2"/>
  <c r="K2563" i="2"/>
  <c r="K1778" i="2"/>
  <c r="K2879" i="2"/>
  <c r="K2953" i="2"/>
  <c r="K655" i="2"/>
  <c r="K3784" i="2"/>
  <c r="K3805" i="2"/>
  <c r="K1602" i="2"/>
  <c r="K3994" i="2"/>
  <c r="K305" i="2"/>
  <c r="K370" i="2"/>
  <c r="K3637" i="2"/>
  <c r="K162" i="2"/>
  <c r="K2385" i="2"/>
  <c r="K1960" i="2"/>
  <c r="K2782" i="2"/>
  <c r="K1213" i="2"/>
  <c r="K3437" i="2"/>
  <c r="K2183" i="2"/>
  <c r="K959" i="2"/>
  <c r="K2273" i="2"/>
  <c r="K2355" i="2"/>
  <c r="K2096" i="2"/>
  <c r="K931" i="2"/>
  <c r="K2037" i="2"/>
  <c r="K349" i="2"/>
  <c r="K3705" i="2"/>
  <c r="K785" i="2"/>
  <c r="K1569" i="2"/>
  <c r="K4150" i="2"/>
  <c r="K1998" i="2"/>
  <c r="K192" i="2"/>
  <c r="K2460" i="2"/>
  <c r="K886" i="2"/>
  <c r="K2000" i="2"/>
  <c r="K1079" i="2"/>
  <c r="K680" i="2"/>
  <c r="K3448" i="2"/>
  <c r="K190" i="2"/>
  <c r="K2281" i="2"/>
  <c r="K3817" i="2"/>
  <c r="K605" i="2"/>
  <c r="K3824" i="2"/>
  <c r="K2907" i="2"/>
  <c r="K1826" i="2"/>
  <c r="K801" i="2"/>
  <c r="K2511" i="2"/>
  <c r="K206" i="2"/>
  <c r="K1805" i="2"/>
  <c r="K2042" i="2"/>
  <c r="K2883" i="2"/>
  <c r="K3191" i="2"/>
  <c r="K3401" i="2"/>
  <c r="K581" i="2"/>
  <c r="K3932" i="2"/>
  <c r="K2632" i="2"/>
  <c r="K1705" i="2"/>
  <c r="K1328" i="2"/>
  <c r="K2244" i="2"/>
  <c r="K3776" i="2"/>
  <c r="K3472" i="2"/>
  <c r="K590" i="2"/>
  <c r="K2865" i="2"/>
  <c r="K2619" i="2"/>
  <c r="K1906" i="2"/>
  <c r="K657" i="2"/>
  <c r="K608" i="2"/>
  <c r="K1497" i="2"/>
  <c r="K283" i="2"/>
  <c r="K2393" i="2"/>
  <c r="K2242" i="2"/>
  <c r="K1259" i="2"/>
  <c r="K3526" i="2"/>
  <c r="K803" i="2"/>
  <c r="K3698" i="2"/>
  <c r="K2976" i="2"/>
  <c r="K2606" i="2"/>
  <c r="K1677" i="2"/>
  <c r="K2917" i="2"/>
  <c r="K2923" i="2"/>
  <c r="K3813" i="2"/>
  <c r="K3412" i="2"/>
  <c r="K3807" i="2"/>
  <c r="K467" i="2"/>
  <c r="K3780" i="2"/>
  <c r="K3424" i="2"/>
  <c r="K337" i="2"/>
  <c r="K909" i="2"/>
  <c r="K539" i="2"/>
  <c r="K2400" i="2"/>
  <c r="K3321" i="2"/>
  <c r="K2486" i="2"/>
  <c r="K3014" i="2"/>
  <c r="K435" i="2"/>
  <c r="K1458" i="2"/>
  <c r="K1350" i="2"/>
  <c r="K650" i="2"/>
  <c r="K155" i="2"/>
  <c r="K3098" i="2"/>
  <c r="K3908" i="2"/>
  <c r="K3271" i="2"/>
  <c r="K3540" i="2"/>
  <c r="K72" i="2"/>
  <c r="K907" i="2"/>
  <c r="K131" i="2"/>
  <c r="K3714" i="2"/>
  <c r="K2927" i="2"/>
  <c r="K3137" i="2"/>
  <c r="K2115" i="2"/>
  <c r="K2509" i="2"/>
  <c r="K3267" i="2"/>
  <c r="K3048" i="2"/>
  <c r="K3599" i="2"/>
  <c r="K2031" i="2"/>
  <c r="K2101" i="2"/>
  <c r="K702" i="2"/>
  <c r="K823" i="2"/>
  <c r="K3327" i="2"/>
  <c r="K3085" i="2"/>
  <c r="K3213" i="2"/>
  <c r="K3765" i="2"/>
  <c r="K1161" i="2"/>
  <c r="K422" i="2"/>
  <c r="K2199" i="2"/>
  <c r="K3814" i="2"/>
  <c r="K1890" i="2"/>
  <c r="K2091" i="2"/>
  <c r="K2123" i="2"/>
  <c r="K2050" i="2"/>
  <c r="K2522" i="2"/>
  <c r="K663" i="2"/>
  <c r="K2022" i="2"/>
  <c r="K2344" i="2"/>
  <c r="K3234" i="2"/>
  <c r="K3957" i="2"/>
  <c r="K2153" i="2"/>
  <c r="K1672" i="2"/>
  <c r="K933" i="2"/>
  <c r="K3885" i="2"/>
  <c r="K3876" i="2"/>
  <c r="K150" i="2"/>
  <c r="K956" i="2"/>
  <c r="K427" i="2"/>
  <c r="K1326" i="2"/>
  <c r="K2850" i="2"/>
  <c r="K4035" i="2"/>
  <c r="K3491" i="2"/>
  <c r="K2524" i="2"/>
  <c r="K2648" i="2"/>
  <c r="K2814" i="2"/>
  <c r="K377" i="2"/>
  <c r="K3903" i="2"/>
  <c r="K695" i="2"/>
  <c r="K1868" i="2"/>
  <c r="K3175" i="2"/>
  <c r="K2863" i="2"/>
  <c r="K3309" i="2"/>
  <c r="K1017" i="2"/>
  <c r="K2454" i="2"/>
  <c r="K2965" i="2"/>
  <c r="K1254" i="2"/>
  <c r="K3066" i="2"/>
  <c r="K936" i="2"/>
  <c r="K3216" i="2"/>
  <c r="K2717" i="2"/>
  <c r="K1584" i="2"/>
  <c r="K51" i="2"/>
  <c r="K2694" i="2"/>
  <c r="K2846" i="2"/>
  <c r="K2517" i="2"/>
  <c r="K2912" i="2"/>
  <c r="K1852" i="2"/>
  <c r="K1633" i="2"/>
  <c r="K852" i="2"/>
  <c r="K3919" i="2"/>
  <c r="K734" i="2"/>
  <c r="K1701" i="2"/>
  <c r="K298" i="2"/>
  <c r="K2434" i="2"/>
  <c r="K2262" i="2"/>
  <c r="K3458" i="2"/>
  <c r="K2144" i="2"/>
  <c r="K3266" i="2"/>
  <c r="K3215" i="2"/>
  <c r="K3157" i="2"/>
  <c r="K2086" i="2"/>
  <c r="K877" i="2"/>
  <c r="K1395" i="2"/>
  <c r="K2026" i="2"/>
  <c r="K1894" i="2"/>
  <c r="K3761" i="2"/>
  <c r="K1251" i="2"/>
  <c r="K63" i="2"/>
  <c r="K2788" i="2"/>
  <c r="K4101" i="2"/>
  <c r="K2922" i="2"/>
  <c r="K3809" i="2"/>
  <c r="K1388" i="2"/>
  <c r="K2942" i="2"/>
  <c r="K1070" i="2"/>
  <c r="K3912" i="2"/>
  <c r="K339" i="2"/>
  <c r="K3499" i="2"/>
  <c r="K263" i="2"/>
  <c r="K558" i="2"/>
  <c r="K203" i="2"/>
  <c r="K784" i="2"/>
  <c r="K1260" i="2"/>
  <c r="K3593" i="2"/>
  <c r="K2233" i="2"/>
  <c r="K2754" i="2"/>
  <c r="K612" i="2"/>
  <c r="K39" i="2"/>
  <c r="K407" i="2"/>
  <c r="K411" i="2"/>
  <c r="K3836" i="2"/>
  <c r="K1325" i="2"/>
  <c r="K1566" i="2"/>
  <c r="K3278" i="2"/>
  <c r="K3008" i="2"/>
  <c r="K2165" i="2"/>
  <c r="K2170" i="2"/>
  <c r="K1983" i="2"/>
  <c r="K1749" i="2"/>
  <c r="K3596" i="2"/>
  <c r="K974" i="2"/>
  <c r="K638" i="2"/>
  <c r="K943" i="2"/>
  <c r="K2746" i="2"/>
  <c r="K3964" i="2"/>
  <c r="K4105" i="2"/>
  <c r="K388" i="2"/>
  <c r="K2889" i="2"/>
  <c r="K2130" i="2"/>
  <c r="K4015" i="2"/>
  <c r="K1596" i="2"/>
  <c r="K1713" i="2"/>
  <c r="K28" i="2"/>
  <c r="K1509" i="2"/>
  <c r="K1669" i="2"/>
  <c r="K3404" i="2"/>
  <c r="K2662" i="2"/>
  <c r="K1385" i="2"/>
  <c r="K3616" i="2"/>
  <c r="K1869" i="2"/>
  <c r="K2433" i="2"/>
  <c r="K443" i="2"/>
  <c r="K3518" i="2"/>
  <c r="K2655" i="2"/>
  <c r="K3983" i="2"/>
  <c r="K1699" i="2"/>
  <c r="K1091" i="2"/>
  <c r="K250" i="2"/>
  <c r="K116" i="2"/>
  <c r="K704" i="2"/>
  <c r="K1519" i="2"/>
  <c r="K3115" i="2"/>
  <c r="K2528" i="2"/>
  <c r="K3789" i="2"/>
  <c r="K1629" i="2"/>
  <c r="K1052" i="2"/>
  <c r="K392" i="2"/>
  <c r="K746" i="2"/>
  <c r="K652" i="2"/>
  <c r="K728" i="2"/>
  <c r="K1879" i="2"/>
  <c r="K1020" i="2"/>
  <c r="K3663" i="2"/>
  <c r="K1999" i="2"/>
  <c r="K3461" i="2"/>
  <c r="K26" i="2"/>
  <c r="K3379" i="2"/>
  <c r="K1310" i="2"/>
  <c r="K3976" i="2"/>
  <c r="K3337" i="2"/>
  <c r="K1823" i="2"/>
  <c r="K506" i="2"/>
  <c r="K1296" i="2"/>
  <c r="K221" i="2"/>
  <c r="K4006" i="2"/>
  <c r="K3411" i="2"/>
  <c r="K991" i="2"/>
  <c r="K710" i="2"/>
  <c r="K703" i="2"/>
  <c r="K1428" i="2"/>
  <c r="K2867" i="2"/>
  <c r="K1263" i="2"/>
  <c r="K2934" i="2"/>
  <c r="K1941" i="2"/>
  <c r="K2210" i="2"/>
  <c r="K4135" i="2"/>
  <c r="K1203" i="2"/>
  <c r="K3800" i="2"/>
  <c r="K101" i="2"/>
  <c r="K2175" i="2"/>
  <c r="K1976" i="2"/>
  <c r="K2990" i="2"/>
  <c r="K1366" i="2"/>
  <c r="K1820" i="2"/>
  <c r="K2943" i="2"/>
  <c r="K3427" i="2"/>
  <c r="K189" i="2"/>
  <c r="K1706" i="2"/>
  <c r="K4012" i="2"/>
  <c r="K705" i="2"/>
  <c r="K1244" i="2"/>
  <c r="K2274" i="2"/>
  <c r="K2938" i="2"/>
  <c r="K2402" i="2"/>
  <c r="K299" i="2"/>
  <c r="K2403" i="2"/>
  <c r="K2792" i="2"/>
  <c r="K646" i="2"/>
  <c r="K982" i="2"/>
  <c r="K1811" i="2"/>
  <c r="K791" i="2"/>
  <c r="K2408" i="2"/>
  <c r="K523" i="2"/>
  <c r="K2217" i="2"/>
  <c r="K2251" i="2"/>
  <c r="K676" i="2"/>
  <c r="K2742" i="2"/>
  <c r="K3763" i="2"/>
  <c r="K2379" i="2"/>
  <c r="K720" i="2"/>
  <c r="K1642" i="2"/>
  <c r="K4128" i="2"/>
  <c r="K3196" i="2"/>
  <c r="K3538" i="2"/>
  <c r="K1105" i="2"/>
  <c r="K406" i="2"/>
  <c r="K3428" i="2"/>
  <c r="K3181" i="2"/>
  <c r="K845" i="2"/>
  <c r="K592" i="2"/>
  <c r="K3778" i="2"/>
  <c r="K3219" i="2"/>
  <c r="K3828" i="2"/>
  <c r="K3918" i="2"/>
  <c r="K1002" i="2"/>
  <c r="K142" i="2"/>
  <c r="K1390" i="2"/>
  <c r="K1535" i="2"/>
  <c r="K216" i="2"/>
  <c r="K1570" i="2"/>
  <c r="K3753" i="2"/>
  <c r="K143" i="2"/>
  <c r="K3760" i="2"/>
  <c r="K773" i="2"/>
  <c r="K2827" i="2"/>
  <c r="K3860" i="2"/>
  <c r="K2856" i="2"/>
  <c r="K2781" i="2"/>
  <c r="K957" i="2"/>
  <c r="K3185" i="2"/>
  <c r="K4149" i="2"/>
  <c r="K3230" i="2"/>
  <c r="K1355" i="2"/>
  <c r="K2918" i="2"/>
  <c r="K96" i="2"/>
  <c r="K3771" i="2"/>
  <c r="K3242" i="2"/>
  <c r="K497" i="2"/>
  <c r="K2501" i="2"/>
  <c r="K3240" i="2"/>
  <c r="K3534" i="2"/>
  <c r="K1449" i="2"/>
  <c r="K2809" i="2"/>
  <c r="K861" i="2"/>
  <c r="K753" i="2"/>
  <c r="K2983" i="2"/>
  <c r="K1153" i="2"/>
  <c r="K2848" i="2"/>
  <c r="K3197" i="2"/>
  <c r="K496" i="2"/>
  <c r="K3889" i="2"/>
  <c r="K706" i="2"/>
  <c r="K1707" i="2"/>
  <c r="K1299" i="2"/>
  <c r="K631" i="2"/>
  <c r="K772" i="2"/>
  <c r="K2716" i="2"/>
  <c r="K2169" i="2"/>
  <c r="K2396" i="2"/>
  <c r="K126" i="2"/>
  <c r="K2905" i="2"/>
  <c r="K98" i="2"/>
  <c r="K1768" i="2"/>
  <c r="K4048" i="2"/>
  <c r="K3245" i="2"/>
  <c r="K3846" i="2"/>
  <c r="K2475" i="2"/>
  <c r="K4023" i="2"/>
  <c r="K1987" i="2"/>
  <c r="K3723" i="2"/>
  <c r="K1752" i="2"/>
  <c r="K678" i="2"/>
  <c r="K3026" i="2"/>
  <c r="K167" i="2"/>
  <c r="K1318" i="2"/>
  <c r="K818" i="2"/>
  <c r="K2805" i="2"/>
  <c r="K79" i="2"/>
  <c r="K2330" i="2"/>
  <c r="K384" i="2"/>
  <c r="K1845" i="2"/>
  <c r="K1615" i="2"/>
  <c r="K2785" i="2"/>
  <c r="K512" i="2"/>
  <c r="K808" i="2"/>
  <c r="K2364" i="2"/>
  <c r="K2044" i="2"/>
  <c r="K100" i="2"/>
  <c r="K375" i="2"/>
  <c r="K1033" i="2"/>
  <c r="K130" i="2"/>
  <c r="K3004" i="2"/>
  <c r="K1068" i="2"/>
  <c r="K879" i="2"/>
  <c r="K3092" i="2"/>
  <c r="K559" i="2"/>
  <c r="K2092" i="2"/>
  <c r="K2394" i="2"/>
  <c r="K4010" i="2"/>
  <c r="K82" i="2"/>
  <c r="K1005" i="2"/>
  <c r="K3907" i="2"/>
  <c r="K2015" i="2"/>
  <c r="K446" i="2"/>
  <c r="K4022" i="2"/>
  <c r="K1587" i="2"/>
  <c r="K2" i="2"/>
  <c r="K1860" i="2"/>
  <c r="K2859" i="2"/>
  <c r="K1410" i="2"/>
  <c r="K3613" i="2"/>
  <c r="K132" i="2"/>
  <c r="K629" i="2"/>
  <c r="K975" i="2"/>
  <c r="K4137" i="2"/>
  <c r="K2054" i="2"/>
  <c r="K2739" i="2"/>
  <c r="K2958" i="2"/>
  <c r="K1981" i="2"/>
  <c r="K66" i="2"/>
  <c r="K3702" i="2"/>
  <c r="K1848" i="2"/>
  <c r="K2208" i="2"/>
  <c r="K1685" i="2"/>
  <c r="K3311" i="2"/>
  <c r="K2480" i="2"/>
  <c r="K2103" i="2"/>
  <c r="K2174" i="2"/>
  <c r="K3665" i="2"/>
  <c r="K3022" i="2"/>
  <c r="K585" i="2"/>
  <c r="K461" i="2"/>
  <c r="K2994" i="2"/>
  <c r="K618" i="2"/>
  <c r="K4131" i="2"/>
  <c r="K3940" i="2"/>
  <c r="K2133" i="2"/>
  <c r="K186" i="2"/>
  <c r="K2988" i="2"/>
  <c r="K12" i="2"/>
  <c r="K2237" i="2"/>
  <c r="K2853" i="2"/>
  <c r="K3143" i="2"/>
  <c r="K2608" i="2"/>
  <c r="K1382" i="2"/>
  <c r="K3464" i="2"/>
  <c r="K3553" i="2"/>
  <c r="K343" i="2"/>
  <c r="K3622" i="2"/>
  <c r="K1661" i="2"/>
  <c r="K3679" i="2"/>
  <c r="K1640" i="2"/>
  <c r="K2013" i="2"/>
  <c r="K21" i="2"/>
  <c r="K3741" i="2"/>
  <c r="K3308" i="2"/>
  <c r="K1330" i="2"/>
  <c r="K3486" i="2"/>
  <c r="K2647" i="2"/>
  <c r="K2919" i="2"/>
  <c r="K3166" i="2"/>
  <c r="K1784" i="2"/>
  <c r="K1683" i="2"/>
  <c r="K2913" i="2"/>
  <c r="K2161" i="2"/>
  <c r="K2069" i="2"/>
  <c r="K1844" i="2"/>
  <c r="K266" i="2"/>
  <c r="K2014" i="2"/>
  <c r="K1777" i="2"/>
  <c r="K1568" i="2"/>
  <c r="K1300" i="2"/>
  <c r="K1359" i="2"/>
  <c r="K2731" i="2"/>
  <c r="K1934" i="2"/>
  <c r="K505" i="2"/>
  <c r="K19" i="2"/>
  <c r="K1647" i="2"/>
  <c r="K2104" i="2"/>
  <c r="K390" i="2"/>
  <c r="K267" i="2"/>
  <c r="K2487" i="2"/>
  <c r="K2051" i="2"/>
  <c r="K330" i="2"/>
  <c r="K3101" i="2"/>
  <c r="K2762" i="2"/>
  <c r="K1215" i="2"/>
  <c r="K3182" i="2"/>
  <c r="K699" i="2"/>
  <c r="K3645" i="2"/>
  <c r="K2239" i="2"/>
  <c r="K2388" i="2"/>
  <c r="K1220" i="2"/>
  <c r="K2116" i="2"/>
  <c r="K1041" i="2"/>
  <c r="K1051" i="2"/>
  <c r="K1224" i="2"/>
  <c r="K2979" i="2"/>
  <c r="K3590" i="2"/>
  <c r="K3781" i="2"/>
  <c r="K318" i="2"/>
  <c r="K3757" i="2"/>
  <c r="K1643" i="2"/>
  <c r="K3875" i="2"/>
  <c r="K4116" i="2"/>
  <c r="K3236" i="2"/>
  <c r="K1097" i="2"/>
  <c r="K3783" i="2"/>
  <c r="K866" i="2"/>
  <c r="K478" i="2"/>
  <c r="K1608" i="2"/>
  <c r="K1915" i="2"/>
  <c r="K3378" i="2"/>
  <c r="K1462" i="2"/>
  <c r="K1184" i="2"/>
  <c r="K1177" i="2"/>
  <c r="K721" i="2"/>
  <c r="K1131" i="2"/>
  <c r="K2436" i="2"/>
  <c r="K2778" i="2"/>
  <c r="K2970" i="2"/>
  <c r="K249" i="2"/>
  <c r="K2113" i="2"/>
  <c r="K3431" i="2"/>
  <c r="K472" i="2"/>
  <c r="K1804" i="2"/>
  <c r="K4099" i="2"/>
  <c r="K165" i="2"/>
  <c r="K3501" i="2"/>
  <c r="K2968" i="2"/>
  <c r="K3555" i="2"/>
  <c r="K1731" i="2"/>
  <c r="K1600" i="2"/>
  <c r="K1667" i="2"/>
  <c r="K378" i="2"/>
  <c r="K1411" i="2"/>
  <c r="K634" i="2"/>
  <c r="K173" i="2"/>
  <c r="K393" i="2"/>
  <c r="K3277" i="2"/>
  <c r="K386" i="2"/>
  <c r="K2136" i="2"/>
  <c r="K2984" i="2"/>
  <c r="K3810" i="2"/>
  <c r="K902" i="2"/>
  <c r="K1358" i="2"/>
  <c r="K2897" i="2"/>
  <c r="K3650" i="2"/>
  <c r="K3581" i="2"/>
  <c r="K2749" i="2"/>
  <c r="K2093" i="2"/>
  <c r="K2982" i="2"/>
  <c r="K2698" i="2"/>
  <c r="K3029" i="2"/>
  <c r="K187" i="2"/>
  <c r="K2601" i="2"/>
  <c r="K1157" i="2"/>
  <c r="K3489" i="2"/>
  <c r="K4112" i="2"/>
  <c r="K3815" i="2"/>
  <c r="K725" i="2"/>
  <c r="K2495" i="2"/>
  <c r="K3557" i="2"/>
  <c r="K3368" i="2"/>
  <c r="K358" i="2"/>
  <c r="K251" i="2"/>
  <c r="K1100" i="2"/>
  <c r="K3241" i="2"/>
  <c r="K157" i="2"/>
  <c r="K3935" i="2"/>
  <c r="K3838" i="2"/>
  <c r="K713" i="2"/>
  <c r="K2891" i="2"/>
  <c r="K1822" i="2"/>
  <c r="K2125" i="2"/>
  <c r="K3500" i="2"/>
  <c r="K2316" i="2"/>
  <c r="K3992" i="2"/>
  <c r="K25" i="2"/>
  <c r="K169" i="2"/>
  <c r="K1077" i="2"/>
  <c r="K4" i="2"/>
  <c r="K204" i="2"/>
  <c r="K211" i="2"/>
  <c r="K3095" i="2"/>
  <c r="K3456" i="2"/>
  <c r="K1798" i="2"/>
  <c r="K276" i="2"/>
  <c r="K434" i="2"/>
  <c r="K3777" i="2"/>
  <c r="K3981" i="2"/>
  <c r="K3110" i="2"/>
  <c r="K3704" i="2"/>
  <c r="K4109" i="2"/>
  <c r="K488" i="2"/>
  <c r="K296" i="2"/>
  <c r="K256" i="2"/>
  <c r="K1834" i="2"/>
  <c r="K3904" i="2"/>
  <c r="K3316" i="2"/>
  <c r="K2786" i="2"/>
  <c r="K1090" i="2"/>
  <c r="K3" i="2"/>
  <c r="K2969" i="2"/>
  <c r="K3429" i="2"/>
  <c r="K2184" i="2"/>
  <c r="K2991" i="2"/>
  <c r="K1592" i="2"/>
  <c r="K177" i="2"/>
  <c r="K2064" i="2"/>
  <c r="K3934" i="2"/>
  <c r="K1802" i="2"/>
  <c r="K1128" i="2"/>
  <c r="K853" i="2"/>
  <c r="K828" i="2"/>
  <c r="K3594" i="2"/>
  <c r="K2441" i="2"/>
  <c r="K3587" i="2"/>
  <c r="K3254" i="2"/>
  <c r="K2971" i="2"/>
  <c r="K1169" i="2"/>
  <c r="K2066" i="2"/>
  <c r="K4078" i="2"/>
  <c r="K274" i="2"/>
  <c r="K1015" i="2"/>
  <c r="K4123" i="2"/>
  <c r="K2176" i="2"/>
  <c r="K955" i="2"/>
  <c r="K243" i="2"/>
  <c r="K3046" i="2"/>
  <c r="K3669" i="2"/>
  <c r="K3112" i="2"/>
  <c r="K4061" i="2"/>
  <c r="K2300" i="2"/>
  <c r="K2266" i="2"/>
  <c r="K821" i="2"/>
  <c r="K1301" i="2"/>
  <c r="K4076" i="2"/>
  <c r="K1371" i="2"/>
  <c r="K3070" i="2"/>
  <c r="K627" i="2"/>
  <c r="K2424" i="2"/>
  <c r="K2366" i="2"/>
  <c r="K3283" i="2"/>
  <c r="K1589" i="2"/>
  <c r="K2625" i="2"/>
  <c r="K1276" i="2"/>
  <c r="K2248" i="2"/>
  <c r="K499" i="2"/>
  <c r="K2445" i="2"/>
  <c r="K3562" i="2"/>
  <c r="K3671" i="2"/>
  <c r="K1248" i="2"/>
  <c r="K3000" i="2"/>
  <c r="K1118" i="2"/>
  <c r="K2639" i="2"/>
  <c r="K3358" i="2"/>
  <c r="K2643" i="2"/>
  <c r="K1870" i="2"/>
  <c r="K2440" i="2"/>
  <c r="K867" i="2"/>
  <c r="K661" i="2"/>
  <c r="K2584" i="2"/>
  <c r="K465" i="2"/>
  <c r="K1786" i="2"/>
  <c r="K3797" i="2"/>
  <c r="K3493" i="2"/>
  <c r="K114" i="2"/>
  <c r="K1027" i="2"/>
  <c r="K2278" i="2"/>
  <c r="K2138" i="2"/>
  <c r="K864" i="2"/>
  <c r="K3804" i="2"/>
  <c r="K777" i="2"/>
  <c r="K2149" i="2"/>
  <c r="K774" i="2"/>
  <c r="K1531" i="2"/>
  <c r="K2055" i="2"/>
  <c r="K3261" i="2"/>
  <c r="K1469" i="2"/>
  <c r="K2299" i="2"/>
  <c r="K3100" i="2"/>
  <c r="K4134" i="2"/>
  <c r="K212" i="2"/>
  <c r="K3479" i="2"/>
  <c r="K1243" i="2"/>
  <c r="K1973" i="2"/>
  <c r="K4024" i="2"/>
  <c r="K1813" i="2"/>
  <c r="K3296" i="2"/>
  <c r="K2162" i="2"/>
  <c r="K1103" i="2"/>
  <c r="K675" i="2"/>
  <c r="K1226" i="2"/>
  <c r="K3446" i="2"/>
  <c r="K1692" i="2"/>
  <c r="K3845" i="2"/>
  <c r="K3339" i="2"/>
  <c r="K371" i="2"/>
  <c r="K969" i="2"/>
  <c r="K2777" i="2"/>
  <c r="K4125" i="2"/>
  <c r="K36" i="2"/>
  <c r="K2711" i="2"/>
  <c r="K1247" i="2"/>
  <c r="K69" i="2"/>
  <c r="K405" i="2"/>
  <c r="K2078" i="2"/>
  <c r="K3968" i="2"/>
  <c r="K1474" i="2"/>
  <c r="K1874" i="2"/>
  <c r="K160" i="2"/>
  <c r="K806" i="2"/>
  <c r="K1754" i="2"/>
  <c r="K1974" i="2"/>
  <c r="K3929" i="2"/>
  <c r="K3224" i="2"/>
  <c r="K219" i="2"/>
  <c r="K1721" i="2"/>
  <c r="K2100" i="2"/>
  <c r="K4102" i="2"/>
  <c r="K795" i="2"/>
  <c r="K889" i="2"/>
  <c r="K709" i="2"/>
  <c r="K1534" i="2"/>
  <c r="K2094" i="2"/>
  <c r="K3986" i="2"/>
  <c r="K2845" i="2"/>
  <c r="K431" i="2"/>
  <c r="K1630" i="2"/>
  <c r="K2308" i="2"/>
  <c r="K2027" i="2"/>
  <c r="K163" i="2"/>
  <c r="K1099" i="2"/>
  <c r="K2609" i="2"/>
  <c r="K4085" i="2"/>
  <c r="K3016" i="2"/>
  <c r="K104" i="2"/>
  <c r="K3113" i="2"/>
  <c r="K2995" i="2"/>
  <c r="K1401" i="2"/>
  <c r="K3954" i="2"/>
  <c r="K2247" i="2"/>
  <c r="K1376" i="2"/>
  <c r="K311" i="2"/>
  <c r="K541" i="2"/>
  <c r="K3605" i="2"/>
  <c r="K181" i="2"/>
  <c r="K1073" i="2"/>
  <c r="K798" i="2"/>
  <c r="K2256" i="2"/>
  <c r="K1693" i="2"/>
  <c r="K4111" i="2"/>
  <c r="K2504" i="2"/>
  <c r="K3079" i="2"/>
  <c r="K1583" i="2"/>
  <c r="K2164" i="2"/>
  <c r="K2992" i="2"/>
  <c r="K3416" i="2"/>
  <c r="K2097" i="2"/>
  <c r="K148" i="2"/>
  <c r="K2240" i="2"/>
  <c r="K2896" i="2"/>
  <c r="K335" i="2"/>
  <c r="K2297" i="2"/>
  <c r="K3281" i="2"/>
  <c r="K2869" i="2"/>
  <c r="K2736" i="2"/>
  <c r="K770" i="2"/>
  <c r="K3654" i="2"/>
  <c r="K2483" i="2"/>
  <c r="K1025" i="2"/>
  <c r="K328" i="2"/>
  <c r="K3476" i="2"/>
  <c r="K399" i="2"/>
  <c r="K3178" i="2"/>
  <c r="K882" i="2"/>
  <c r="K1093" i="2"/>
  <c r="K1483" i="2"/>
  <c r="K745" i="2"/>
  <c r="K1501" i="2"/>
  <c r="K2479" i="2"/>
  <c r="K620" i="2"/>
  <c r="K3463" i="2"/>
  <c r="K2331" i="2"/>
  <c r="K3939" i="2"/>
  <c r="K3255" i="2"/>
  <c r="K2122" i="2"/>
  <c r="K2041" i="2"/>
  <c r="K2397" i="2"/>
  <c r="K3232" i="2"/>
  <c r="K49" i="2"/>
  <c r="K3607" i="2"/>
  <c r="K425" i="2"/>
  <c r="K1576" i="2"/>
  <c r="K268" i="2"/>
  <c r="K423" i="2"/>
  <c r="K2631" i="2"/>
  <c r="K1588" i="2"/>
  <c r="K2682" i="2"/>
  <c r="K1347" i="2"/>
  <c r="K1560" i="2"/>
  <c r="K3444" i="2"/>
  <c r="K1204" i="2"/>
  <c r="K2488" i="2"/>
  <c r="K735" i="2"/>
  <c r="K3297" i="2"/>
  <c r="K3728" i="2"/>
  <c r="K583" i="2"/>
  <c r="K2304" i="2"/>
  <c r="K3819" i="2"/>
  <c r="K3235" i="2"/>
  <c r="K2533" i="2"/>
  <c r="K1138" i="2"/>
  <c r="K3076" i="2"/>
  <c r="K3960" i="2"/>
  <c r="K3914" i="2"/>
  <c r="K3959" i="2"/>
  <c r="K1189" i="2"/>
  <c r="K3481" i="2"/>
  <c r="K1735" i="2"/>
  <c r="K1479" i="2"/>
  <c r="K836" i="2"/>
  <c r="K3333" i="2"/>
  <c r="K2438" i="2"/>
  <c r="K1564" i="2"/>
  <c r="K3609" i="2"/>
  <c r="K940" i="2"/>
  <c r="K752" i="2"/>
  <c r="K31" i="2"/>
  <c r="K230" i="2"/>
  <c r="K730" i="2"/>
  <c r="K1530" i="2"/>
  <c r="K2779" i="2"/>
  <c r="K2019" i="2"/>
  <c r="K1421" i="2"/>
  <c r="K1004" i="2"/>
  <c r="K662" i="2"/>
  <c r="K4083" i="2"/>
  <c r="K1911" i="2"/>
  <c r="K1334" i="2"/>
  <c r="K1536" i="2"/>
  <c r="K1173" i="2"/>
  <c r="K2733" i="2"/>
  <c r="K892" i="2"/>
  <c r="K3598" i="2"/>
  <c r="K3036" i="2"/>
  <c r="K3202" i="2"/>
  <c r="K1059" i="2"/>
  <c r="K3449" i="2"/>
  <c r="K1850" i="2"/>
  <c r="K800" i="2"/>
  <c r="K2135" i="2"/>
  <c r="K2530" i="2"/>
  <c r="K1174" i="2"/>
  <c r="K1789" i="2"/>
  <c r="K1872" i="2"/>
  <c r="K811" i="2"/>
  <c r="K3628" i="2"/>
  <c r="K3634" i="2"/>
  <c r="K3067" i="2"/>
  <c r="K2089" i="2"/>
  <c r="K2343" i="2"/>
  <c r="K3946" i="2"/>
  <c r="K1143" i="2"/>
  <c r="K692" i="2"/>
  <c r="K4051" i="2"/>
  <c r="K1183" i="2"/>
  <c r="K2060" i="2"/>
  <c r="K2106" i="2"/>
  <c r="K2416" i="2"/>
  <c r="K191" i="2"/>
  <c r="K3375" i="2"/>
  <c r="K1402" i="2"/>
  <c r="K2585" i="2"/>
  <c r="K3864" i="2"/>
  <c r="K1096" i="2"/>
  <c r="K1378" i="2"/>
  <c r="K3053" i="2"/>
  <c r="K715" i="2"/>
  <c r="K340" i="2"/>
  <c r="K832" i="2"/>
  <c r="K4008" i="2"/>
  <c r="K2579" i="2"/>
  <c r="K1505" i="2"/>
  <c r="K846" i="2"/>
  <c r="K927" i="2"/>
  <c r="K124" i="2"/>
  <c r="K107" i="2"/>
  <c r="K1829" i="2"/>
  <c r="K3799" i="2"/>
  <c r="K3279" i="2"/>
  <c r="K2686" i="2"/>
  <c r="K2257" i="2"/>
  <c r="K1762" i="2"/>
  <c r="K119" i="2"/>
  <c r="K3152" i="2"/>
  <c r="K2341" i="2"/>
  <c r="K2275" i="2"/>
  <c r="K3591" i="2"/>
  <c r="K516" i="2"/>
  <c r="K1912" i="2"/>
  <c r="K71" i="2"/>
  <c r="K1625" i="2"/>
  <c r="K3372" i="2"/>
  <c r="K3262" i="2"/>
  <c r="K3999" i="2"/>
  <c r="K1372" i="2"/>
  <c r="K4041" i="2"/>
  <c r="K1747" i="2"/>
  <c r="K1336" i="2"/>
  <c r="K2946" i="2"/>
  <c r="K929" i="2"/>
  <c r="K1574" i="2"/>
  <c r="K3606" i="2"/>
  <c r="K1270" i="2"/>
  <c r="K1009" i="2"/>
  <c r="K3748" i="2"/>
  <c r="K1878" i="2"/>
  <c r="K1779" i="2"/>
  <c r="K997" i="2"/>
  <c r="K2289" i="2"/>
  <c r="K2370" i="2"/>
  <c r="K1964" i="2"/>
  <c r="K1319" i="2"/>
  <c r="K1736" i="2"/>
  <c r="K3788" i="2"/>
  <c r="K220" i="2"/>
  <c r="K2849" i="2"/>
  <c r="K202" i="2"/>
  <c r="K4121" i="2"/>
  <c r="K3418" i="2"/>
  <c r="K3561" i="2"/>
  <c r="K1611" i="2"/>
  <c r="K2365" i="2"/>
  <c r="K3625" i="2"/>
  <c r="K1769" i="2"/>
  <c r="K1167" i="2"/>
  <c r="K2910" i="2"/>
  <c r="K1467" i="2"/>
  <c r="K2899" i="2"/>
  <c r="K3623" i="2"/>
  <c r="K1665" i="2"/>
  <c r="K3384" i="2"/>
  <c r="K383" i="2"/>
  <c r="K1029" i="2"/>
  <c r="K3087" i="2"/>
  <c r="K2126" i="2"/>
  <c r="K4039" i="2"/>
  <c r="K320" i="2"/>
  <c r="K3063" i="2"/>
  <c r="K1373" i="2"/>
  <c r="K3693" i="2"/>
  <c r="K1856" i="2"/>
  <c r="K3270" i="2"/>
  <c r="K843" i="2"/>
  <c r="K2167" i="2"/>
  <c r="K3009" i="2"/>
  <c r="K4019" i="2"/>
  <c r="K560" i="2"/>
  <c r="K4133" i="2"/>
  <c r="K323" i="2"/>
  <c r="K1349" i="2"/>
  <c r="K1877" i="2"/>
  <c r="K1048" i="2"/>
  <c r="K2500" i="2"/>
  <c r="K3231" i="2"/>
  <c r="K209" i="2"/>
  <c r="K2650" i="2"/>
  <c r="K1323" i="2"/>
  <c r="K1797" i="2"/>
  <c r="K763" i="2"/>
  <c r="K3832" i="2"/>
  <c r="K115" i="2"/>
  <c r="K286" i="2"/>
  <c r="K1218" i="2"/>
  <c r="K3565" i="2"/>
  <c r="K1824" i="2"/>
  <c r="K1607" i="2"/>
  <c r="K1645" i="2"/>
  <c r="K3872" i="2"/>
  <c r="K3990" i="2"/>
  <c r="K1346" i="2"/>
  <c r="K2758" i="2"/>
  <c r="K3737" i="2"/>
  <c r="K3945" i="2"/>
  <c r="K3839" i="2"/>
  <c r="K2372" i="2"/>
  <c r="K3710" i="2"/>
  <c r="K540" i="2"/>
  <c r="K2675" i="2"/>
  <c r="K3794" i="2"/>
  <c r="K3751" i="2"/>
  <c r="K3377" i="2"/>
  <c r="K1054" i="2"/>
  <c r="K1990" i="2"/>
  <c r="K2453" i="2"/>
  <c r="K2336" i="2"/>
  <c r="K2974" i="2"/>
  <c r="K2565" i="2"/>
  <c r="K1673" i="2"/>
  <c r="K2939" i="2"/>
  <c r="K2246" i="2"/>
  <c r="K2081" i="2"/>
  <c r="K3380" i="2"/>
  <c r="K123" i="2"/>
  <c r="K1510" i="2"/>
  <c r="K1737" i="2"/>
  <c r="K1231" i="2"/>
  <c r="K2709" i="2"/>
  <c r="K1085" i="2"/>
  <c r="K2940" i="2"/>
  <c r="K1507" i="2"/>
  <c r="K1137" i="2"/>
  <c r="K2467" i="2"/>
  <c r="K536" i="2"/>
  <c r="K2224" i="2"/>
  <c r="K870" i="2"/>
  <c r="K3031" i="2"/>
  <c r="K260" i="2"/>
  <c r="K3033" i="2"/>
  <c r="K3011" i="2"/>
  <c r="K2724" i="2"/>
  <c r="K3147" i="2"/>
  <c r="K2451" i="2"/>
  <c r="K755" i="2"/>
  <c r="K1454" i="2"/>
  <c r="K3830" i="2"/>
  <c r="K2985" i="2"/>
  <c r="K3037" i="2"/>
  <c r="K1924" i="2"/>
  <c r="K3128" i="2"/>
  <c r="K2439" i="2"/>
  <c r="K1828" i="2"/>
  <c r="K1559" i="2"/>
  <c r="K239" i="2"/>
  <c r="K3692" i="2"/>
  <c r="K1787" i="2"/>
  <c r="K4082" i="2"/>
  <c r="K3345" i="2"/>
  <c r="K1616" i="2"/>
  <c r="K2340" i="2"/>
  <c r="K1622" i="2"/>
  <c r="K757" i="2"/>
  <c r="K1194" i="2"/>
  <c r="K1572" i="2"/>
  <c r="K1750" i="2"/>
  <c r="K1601" i="2"/>
  <c r="K2499" i="2"/>
  <c r="K3927" i="2"/>
  <c r="K1816" i="2"/>
  <c r="K698" i="2"/>
  <c r="K329" i="2"/>
  <c r="K1415" i="2"/>
  <c r="K2084" i="2"/>
  <c r="K2058" i="2"/>
  <c r="K3487" i="2"/>
  <c r="K3930" i="2"/>
  <c r="K1277" i="2"/>
  <c r="K838" i="2"/>
  <c r="K3210" i="2"/>
  <c r="K616" i="2"/>
  <c r="K1827" i="2"/>
  <c r="K91" i="2"/>
  <c r="K2967" i="2"/>
  <c r="K3773" i="2"/>
  <c r="K858" i="2"/>
  <c r="K1466" i="2"/>
  <c r="K826" i="2"/>
  <c r="K161" i="2"/>
  <c r="K768" i="2"/>
  <c r="K3324" i="2"/>
  <c r="K1234" i="2"/>
  <c r="K3151" i="2"/>
  <c r="K2236" i="2"/>
  <c r="K2775" i="2"/>
  <c r="K2916" i="2"/>
  <c r="K1950" i="2"/>
  <c r="K2956" i="2"/>
  <c r="K2972" i="2"/>
  <c r="K1064" i="2"/>
  <c r="K1626" i="2"/>
  <c r="K4114" i="2"/>
  <c r="K739" i="2"/>
  <c r="K3184" i="2"/>
  <c r="K1459" i="2"/>
  <c r="K2542" i="2"/>
  <c r="K1455" i="2"/>
  <c r="K3323" i="2"/>
  <c r="K2429" i="2"/>
  <c r="K1363" i="2"/>
  <c r="K2605" i="2"/>
  <c r="K2063" i="2"/>
  <c r="K987" i="2"/>
  <c r="K2820" i="2"/>
  <c r="K3415" i="2"/>
  <c r="K2156" i="2"/>
  <c r="K2294" i="2"/>
  <c r="K2007" i="2"/>
  <c r="K587" i="2"/>
  <c r="K2844" i="2"/>
  <c r="K1426" i="2"/>
  <c r="K2102" i="2"/>
  <c r="K3127" i="2"/>
  <c r="K1503" i="2"/>
  <c r="K3948" i="2"/>
  <c r="K2231" i="2"/>
  <c r="K1394" i="2"/>
  <c r="K1759" i="2"/>
  <c r="K3504" i="2"/>
  <c r="K1362" i="2"/>
  <c r="K1819" i="2"/>
  <c r="K2798" i="2"/>
  <c r="K1757" i="2"/>
  <c r="K3173" i="2"/>
  <c r="K2065" i="2"/>
  <c r="K1928" i="2"/>
  <c r="K3519" i="2"/>
  <c r="K1836" i="2"/>
  <c r="K797" i="2"/>
  <c r="K1955" i="2"/>
  <c r="K4119" i="2"/>
  <c r="K2368" i="2"/>
  <c r="K3410" i="2"/>
  <c r="K714" i="2"/>
  <c r="K3865" i="2"/>
  <c r="K1929" i="2"/>
  <c r="K2268" i="2"/>
  <c r="K3756" i="2"/>
  <c r="K1026" i="2"/>
  <c r="K1635" i="2"/>
  <c r="K2362" i="2"/>
  <c r="K2909" i="2"/>
  <c r="K2354" i="2"/>
  <c r="K24" i="2"/>
  <c r="K3058" i="2"/>
  <c r="K3577" i="2"/>
  <c r="K1646" i="2"/>
  <c r="K2876" i="2"/>
  <c r="K2729" i="2"/>
  <c r="K4104" i="2"/>
  <c r="K1061" i="2"/>
  <c r="K3600" i="2"/>
  <c r="K1453" i="2"/>
  <c r="K2481" i="2"/>
  <c r="K2212" i="2"/>
  <c r="K789" i="2"/>
  <c r="K3180" i="2"/>
  <c r="K2997" i="2"/>
  <c r="K4037" i="2"/>
  <c r="K1012" i="2"/>
  <c r="K3886" i="2"/>
  <c r="K62" i="2"/>
  <c r="K1771" i="2"/>
  <c r="K782" i="2"/>
  <c r="K1253" i="2"/>
  <c r="K324" i="2"/>
  <c r="K2099" i="2"/>
  <c r="K1542" i="2"/>
  <c r="K2211" i="2"/>
  <c r="K1770" i="2"/>
  <c r="K2076" i="2"/>
  <c r="K2832" i="2"/>
  <c r="K3937" i="2"/>
  <c r="K577" i="2"/>
  <c r="K141" i="2"/>
  <c r="K3894" i="2"/>
  <c r="K3552" i="2"/>
  <c r="K2098" i="2"/>
  <c r="K4118" i="2"/>
  <c r="K3898" i="2"/>
  <c r="K3726" i="2"/>
  <c r="K3470" i="2"/>
  <c r="K3837" i="2"/>
  <c r="K140" i="2"/>
  <c r="K2653" i="2"/>
  <c r="K2369" i="2"/>
  <c r="K1214" i="2"/>
  <c r="K313" i="2"/>
  <c r="K32" i="2"/>
  <c r="K649" i="2"/>
  <c r="K2977" i="2"/>
  <c r="K3861" i="2"/>
  <c r="K1113" i="2"/>
  <c r="K1948" i="2"/>
  <c r="K546" i="2"/>
  <c r="K2961" i="2"/>
  <c r="K759" i="2"/>
  <c r="K507" i="2"/>
  <c r="K2858" i="2"/>
  <c r="K3299" i="2"/>
  <c r="K2390" i="2"/>
  <c r="K3073" i="2"/>
  <c r="K2470" i="2"/>
  <c r="K1089" i="2"/>
  <c r="K1172" i="2"/>
  <c r="K395" i="2"/>
  <c r="K2352" i="2"/>
  <c r="K3419" i="2"/>
  <c r="K3208" i="2"/>
  <c r="K1332" i="2"/>
  <c r="K1001" i="2"/>
  <c r="K1441" i="2"/>
  <c r="K1865" i="2"/>
  <c r="K3856" i="2"/>
  <c r="K1223" i="2"/>
  <c r="K3859" i="2"/>
  <c r="K1717" i="2"/>
  <c r="K1751" i="2"/>
  <c r="K1832" i="2"/>
  <c r="K3627" i="2"/>
  <c r="K3222" i="2"/>
  <c r="K3293" i="2"/>
  <c r="K376" i="2"/>
  <c r="K3985" i="2"/>
  <c r="K3408" i="2"/>
  <c r="K3942" i="2"/>
  <c r="K3483" i="2"/>
  <c r="K2634" i="2"/>
  <c r="K1517" i="2"/>
  <c r="K1046" i="2"/>
  <c r="K3176" i="2"/>
  <c r="K1470" i="2"/>
  <c r="K671" i="2"/>
  <c r="K2464" i="2"/>
  <c r="K1554" i="2"/>
  <c r="K2333" i="2"/>
  <c r="K2407" i="2"/>
  <c r="K97" i="2"/>
  <c r="K1565" i="2"/>
  <c r="K2815" i="2"/>
  <c r="K471" i="2"/>
  <c r="K3287" i="2"/>
  <c r="K436" i="2"/>
  <c r="K1962" i="2"/>
  <c r="K3884" i="2"/>
  <c r="K68" i="2"/>
  <c r="K178" i="2"/>
  <c r="K599" i="2"/>
  <c r="K2180" i="2"/>
  <c r="K20" i="2"/>
  <c r="K3725" i="2"/>
  <c r="K139" i="2"/>
  <c r="K2978" i="2"/>
  <c r="K357" i="2"/>
  <c r="K2598" i="2"/>
  <c r="K3513" i="2"/>
  <c r="K1000" i="2"/>
  <c r="K2067" i="2"/>
  <c r="K3582" i="2"/>
  <c r="K1237" i="2"/>
  <c r="K923" i="2"/>
  <c r="K2187" i="2"/>
  <c r="K372" i="2"/>
  <c r="K2412" i="2"/>
  <c r="K2764" i="2"/>
  <c r="K1175" i="2"/>
  <c r="K2523" i="2"/>
  <c r="K792" i="2"/>
  <c r="K520" i="2"/>
  <c r="K1617" i="2"/>
  <c r="K3485" i="2"/>
  <c r="K2324" i="2"/>
  <c r="K3257" i="2"/>
  <c r="K1524" i="2"/>
  <c r="K3108" i="2"/>
  <c r="K2179" i="2"/>
  <c r="K2527" i="2"/>
  <c r="K1780" i="2"/>
  <c r="K360" i="2"/>
  <c r="K412" i="2"/>
  <c r="K120" i="2"/>
  <c r="K2147" i="2"/>
  <c r="K3505" i="2"/>
  <c r="K684" i="2"/>
  <c r="K2318" i="2"/>
  <c r="K787" i="2"/>
  <c r="K3106" i="2"/>
  <c r="K441" i="2"/>
  <c r="K3134" i="2"/>
  <c r="K2723" i="2"/>
  <c r="K3389" i="2"/>
  <c r="K1714" i="2"/>
  <c r="K309" i="2"/>
  <c r="K210" i="2"/>
  <c r="K1632" i="2"/>
  <c r="K3915" i="2"/>
  <c r="K197" i="2"/>
  <c r="K2452" i="2"/>
  <c r="K966" i="2"/>
  <c r="K3604" i="2"/>
  <c r="K3811" i="2"/>
  <c r="K611" i="2"/>
  <c r="K3617" i="2"/>
  <c r="K3614" i="2"/>
  <c r="K1443" i="2"/>
  <c r="K4065" i="2"/>
  <c r="K1723" i="2"/>
  <c r="K760" i="2"/>
  <c r="K2473" i="2"/>
  <c r="K971" i="2"/>
  <c r="K2963" i="2"/>
  <c r="K2319" i="2"/>
  <c r="K3529" i="2"/>
  <c r="K2957" i="2"/>
  <c r="K548" i="2"/>
  <c r="K3284" i="2"/>
  <c r="K2173" i="2"/>
  <c r="K3103" i="2"/>
  <c r="K2456" i="2"/>
  <c r="K403" i="2"/>
  <c r="K480" i="2"/>
  <c r="K1668" i="2"/>
  <c r="K1725" i="2"/>
  <c r="K584" i="2"/>
  <c r="K2651" i="2"/>
  <c r="K1598" i="2"/>
  <c r="K3328" i="2"/>
  <c r="K1042" i="2"/>
  <c r="K2929" i="2"/>
  <c r="K2926" i="2"/>
  <c r="K3386" i="2"/>
  <c r="K2380" i="2"/>
  <c r="K2302" i="2"/>
  <c r="K135" i="2"/>
  <c r="K906" i="2"/>
  <c r="K3206" i="2"/>
  <c r="K3512" i="2"/>
  <c r="K4122" i="2"/>
  <c r="K2305" i="2"/>
  <c r="K1514" i="2"/>
  <c r="K1440" i="2"/>
  <c r="K1480" i="2"/>
  <c r="K1764" i="2"/>
  <c r="K2404" i="2"/>
  <c r="K1266" i="2"/>
  <c r="K4025" i="2"/>
  <c r="K677" i="2"/>
  <c r="K3950" i="2"/>
  <c r="K1581" i="2"/>
  <c r="K3523" i="2"/>
  <c r="K437" i="2"/>
  <c r="K2663" i="2"/>
  <c r="K1024" i="2"/>
  <c r="K18" i="2"/>
  <c r="K2612" i="2"/>
  <c r="K1977" i="2"/>
  <c r="K880" i="2"/>
  <c r="K75" i="2"/>
  <c r="K345" i="2"/>
  <c r="K984" i="2"/>
  <c r="K1110" i="2"/>
  <c r="K53" i="2"/>
  <c r="K2870" i="2"/>
  <c r="K3096" i="2"/>
  <c r="K1776" i="2"/>
  <c r="K3258" i="2"/>
  <c r="K3263" i="2"/>
  <c r="K3422" i="2"/>
  <c r="K1154" i="2"/>
  <c r="K3936" i="2"/>
  <c r="K840" i="2"/>
  <c r="K1907" i="2"/>
  <c r="K2260" i="2"/>
  <c r="K2071" i="2"/>
  <c r="K168" i="2"/>
  <c r="K3400" i="2"/>
  <c r="K3239" i="2"/>
  <c r="K3454" i="2"/>
  <c r="K3001" i="2"/>
  <c r="K3148" i="2"/>
  <c r="K1272" i="2"/>
  <c r="K1618" i="2"/>
  <c r="K837" i="2"/>
  <c r="K723" i="2"/>
  <c r="K2090" i="2"/>
  <c r="K565" i="2"/>
  <c r="K2616" i="2"/>
  <c r="K2261" i="2"/>
  <c r="K2494" i="2"/>
  <c r="K2061" i="2"/>
  <c r="K970" i="2"/>
  <c r="K2840" i="2"/>
  <c r="K3302" i="2"/>
  <c r="K1975" i="2"/>
  <c r="K4055" i="2"/>
  <c r="K3391" i="2"/>
  <c r="K1966" i="2"/>
  <c r="K813" i="2"/>
  <c r="K1726" i="2"/>
  <c r="K2638" i="2"/>
  <c r="K2693" i="2"/>
  <c r="K14" i="2"/>
  <c r="K1306" i="2"/>
  <c r="K3646" i="2"/>
  <c r="K1914" i="2"/>
  <c r="K1198" i="2"/>
  <c r="K2286" i="2"/>
  <c r="K4141" i="2"/>
  <c r="K2350" i="2"/>
  <c r="K2594" i="2"/>
  <c r="K640" i="2"/>
  <c r="K594" i="2"/>
  <c r="K1516" i="2"/>
  <c r="K1451" i="2"/>
  <c r="K3843" i="2"/>
  <c r="K1859" i="2"/>
  <c r="K3681" i="2"/>
  <c r="K839" i="2"/>
  <c r="K2529" i="2"/>
  <c r="K2437" i="2"/>
  <c r="K3674" i="2"/>
  <c r="K2740" i="2"/>
  <c r="K1903" i="2"/>
  <c r="K686" i="2"/>
  <c r="K2687" i="2"/>
  <c r="K3667" i="2"/>
  <c r="K2219" i="2"/>
  <c r="K33" i="2"/>
  <c r="K3494" i="2"/>
  <c r="K3727" i="2"/>
  <c r="K4056" i="2"/>
  <c r="K1207" i="2"/>
  <c r="K3766" i="2"/>
  <c r="K1088" i="2"/>
  <c r="K310" i="2"/>
  <c r="K3785" i="2"/>
  <c r="K1476" i="2"/>
  <c r="K567" i="2"/>
  <c r="K2822" i="2"/>
  <c r="K2866" i="2"/>
  <c r="K3511" i="2"/>
  <c r="K1992" i="2"/>
  <c r="K1561" i="2"/>
  <c r="K2249" i="2"/>
  <c r="K3443" i="2"/>
  <c r="K2906" i="2"/>
  <c r="K3083" i="2"/>
  <c r="K2168" i="2"/>
  <c r="K606" i="2"/>
  <c r="K3775" i="2"/>
  <c r="K3542" i="2"/>
  <c r="K1109" i="2"/>
  <c r="K4100" i="2"/>
  <c r="K3808" i="2"/>
  <c r="K2633" i="2"/>
  <c r="K1679" i="2"/>
  <c r="K2059" i="2"/>
  <c r="K1631" i="2"/>
  <c r="K1130" i="2"/>
  <c r="K947" i="2"/>
  <c r="K464" i="2"/>
  <c r="K2722" i="2"/>
  <c r="K2205" i="2"/>
  <c r="K3171" i="2"/>
  <c r="K2513" i="2"/>
  <c r="K3818" i="2"/>
  <c r="K445" i="2"/>
  <c r="K2773" i="2"/>
  <c r="K3793" i="2"/>
  <c r="K2186" i="2"/>
  <c r="K742" i="2"/>
  <c r="K1648" i="2"/>
  <c r="K3690" i="2"/>
  <c r="K1897" i="2"/>
  <c r="K1758" i="2"/>
  <c r="K1209" i="2"/>
  <c r="K133" i="2"/>
  <c r="K106" i="2"/>
  <c r="K1380" i="2"/>
  <c r="K1129" i="2"/>
  <c r="K786" i="2"/>
  <c r="K389" i="2"/>
  <c r="K3260" i="2"/>
  <c r="K2756" i="2"/>
  <c r="K1324" i="2"/>
  <c r="K1271" i="2"/>
  <c r="K2075" i="2"/>
  <c r="K3597" i="2"/>
  <c r="K2679" i="2"/>
  <c r="K248" i="2"/>
  <c r="K1102" i="2"/>
  <c r="K1192" i="2"/>
  <c r="K2649" i="2"/>
  <c r="K224" i="2"/>
  <c r="K3170" i="2"/>
  <c r="K1621" i="2"/>
  <c r="K3382" i="2"/>
  <c r="K215" i="2"/>
  <c r="K528" i="2"/>
  <c r="K303" i="2"/>
  <c r="K2472" i="2"/>
  <c r="K3074" i="2"/>
  <c r="K1939" i="2"/>
  <c r="K3691" i="2"/>
  <c r="K3050" i="2"/>
  <c r="K3438" i="2"/>
  <c r="K4004" i="2"/>
  <c r="K2449" i="2"/>
  <c r="K881" i="2"/>
  <c r="K2676" i="2"/>
  <c r="K4130" i="2"/>
  <c r="K1374" i="2"/>
  <c r="K3395" i="2"/>
  <c r="K1491" i="2"/>
  <c r="K2360" i="2"/>
  <c r="K3829" i="2"/>
  <c r="K2264" i="2"/>
  <c r="K1392" i="2"/>
  <c r="K1488" i="2"/>
  <c r="K3034" i="2"/>
  <c r="K2410" i="2"/>
  <c r="K693" i="2"/>
  <c r="K1111" i="2"/>
  <c r="K3762" i="2"/>
  <c r="K2737" i="2"/>
  <c r="K1809" i="2"/>
  <c r="K1742" i="2"/>
  <c r="K2725" i="2"/>
  <c r="K901" i="2"/>
  <c r="K3217" i="2"/>
  <c r="K1439" i="2"/>
  <c r="K48" i="2"/>
  <c r="K740" i="2"/>
  <c r="K350" i="2"/>
  <c r="K201" i="2"/>
  <c r="K2624" i="2"/>
  <c r="K1288" i="2"/>
  <c r="K3350" i="2"/>
  <c r="K1285" i="2"/>
  <c r="K462" i="2"/>
  <c r="K3229" i="2"/>
  <c r="K3035" i="2"/>
  <c r="K1831" i="2"/>
  <c r="K3855" i="2"/>
  <c r="K3012" i="2"/>
  <c r="K3198" i="2"/>
  <c r="K3802" i="2"/>
  <c r="K3548" i="2"/>
  <c r="K1720" i="2"/>
  <c r="K2395" i="2"/>
  <c r="K3080" i="2"/>
  <c r="K2586" i="2"/>
  <c r="K900" i="2"/>
  <c r="K2776" i="2"/>
  <c r="K2665" i="2"/>
  <c r="K3194" i="2"/>
  <c r="K2150" i="2"/>
  <c r="K3280" i="2"/>
  <c r="K3806" i="2"/>
  <c r="K535" i="2"/>
  <c r="K1882" i="2"/>
  <c r="K282" i="2"/>
  <c r="K1634" i="2"/>
  <c r="K4009" i="2"/>
  <c r="K761" i="2"/>
  <c r="K2478" i="2"/>
  <c r="K2980" i="2"/>
  <c r="K1594" i="2"/>
  <c r="K4093" i="2"/>
  <c r="K3107" i="2"/>
  <c r="K1043" i="2"/>
  <c r="K2657" i="2"/>
  <c r="K1552" i="2"/>
  <c r="K4027" i="2"/>
  <c r="K3647" i="2"/>
  <c r="K2005" i="2"/>
  <c r="K316" i="2"/>
  <c r="K597" i="2"/>
  <c r="K2656" i="2"/>
  <c r="K4053" i="2"/>
  <c r="K3250" i="2"/>
  <c r="K3547" i="2"/>
  <c r="K1307" i="2"/>
  <c r="K3642" i="2"/>
  <c r="K2157" i="2"/>
  <c r="K85" i="2"/>
  <c r="K1815" i="2"/>
  <c r="K1854" i="2"/>
  <c r="K1825" i="2"/>
  <c r="K3768" i="2"/>
  <c r="K333" i="2"/>
  <c r="K1468" i="2"/>
  <c r="K2270" i="2"/>
  <c r="K764" i="2"/>
  <c r="K1485" i="2"/>
  <c r="K3944" i="2"/>
  <c r="K976" i="2"/>
  <c r="K3041" i="2"/>
  <c r="K2070" i="2"/>
  <c r="K3902" i="2"/>
  <c r="K1521" i="2"/>
  <c r="K1609" i="2"/>
  <c r="K2628" i="2"/>
  <c r="K2999" i="2"/>
  <c r="K1356" i="2"/>
  <c r="K3467" i="2"/>
  <c r="K549" i="2"/>
  <c r="K1337" i="2"/>
  <c r="K429" i="2"/>
  <c r="K1032" i="2"/>
  <c r="K1182" i="2"/>
  <c r="K3331" i="2"/>
  <c r="K2406" i="2"/>
  <c r="K1738" i="2"/>
  <c r="K3144" i="2"/>
  <c r="K3971" i="2"/>
  <c r="K2108" i="2"/>
  <c r="K3527" i="2"/>
  <c r="K1839" i="2"/>
  <c r="K3735" i="2"/>
  <c r="K2931" i="2"/>
  <c r="K1122" i="2"/>
  <c r="K4040" i="2"/>
  <c r="K3099" i="2"/>
  <c r="K3798" i="2"/>
  <c r="K3662" i="2"/>
  <c r="K3822" i="2"/>
  <c r="K2141" i="2"/>
  <c r="K154" i="2"/>
  <c r="K2868" i="2"/>
  <c r="K2636" i="2"/>
  <c r="K3117" i="2"/>
  <c r="K1604" i="2"/>
  <c r="K2707" i="2"/>
  <c r="K3821" i="2"/>
  <c r="K2872" i="2"/>
  <c r="K3611" i="2"/>
  <c r="K2226" i="2"/>
  <c r="K2613" i="2"/>
  <c r="K2399" i="2"/>
  <c r="K2835" i="2"/>
  <c r="K1662" i="2"/>
  <c r="K619" i="2"/>
  <c r="K2313" i="2"/>
  <c r="K1238" i="2"/>
  <c r="K2363" i="2"/>
  <c r="K3338" i="2"/>
  <c r="K3305" i="2"/>
  <c r="K1498" i="2"/>
  <c r="K3186" i="2"/>
  <c r="K824" i="2"/>
  <c r="K951" i="2"/>
  <c r="K2269" i="2"/>
  <c r="K2140" i="2"/>
  <c r="K1712" i="2"/>
  <c r="K3269" i="2"/>
  <c r="K700" i="2"/>
  <c r="K4003" i="2"/>
  <c r="K570" i="2"/>
  <c r="K4059" i="2"/>
  <c r="K2358" i="2"/>
  <c r="K144" i="2"/>
  <c r="K449" i="2"/>
  <c r="K2159" i="2"/>
  <c r="K3423" i="2"/>
  <c r="K849" i="2"/>
  <c r="K3469" i="2"/>
  <c r="K1188" i="2"/>
  <c r="K353" i="2"/>
  <c r="K284" i="2"/>
  <c r="K1658" i="2"/>
  <c r="K3139" i="2"/>
  <c r="K1591" i="2"/>
  <c r="K1863" i="2"/>
  <c r="K3126" i="2"/>
  <c r="K2834" i="2"/>
  <c r="K2117" i="2"/>
  <c r="K2998" i="2"/>
  <c r="K1925" i="2"/>
  <c r="K2492" i="2"/>
  <c r="K387" i="2"/>
  <c r="K1432" i="2"/>
  <c r="K3145" i="2"/>
  <c r="K2629" i="2"/>
  <c r="K1908" i="2"/>
  <c r="K2803" i="2"/>
  <c r="K2572" i="2"/>
  <c r="K1436" i="2"/>
  <c r="K3619" i="2"/>
  <c r="K790" i="2"/>
  <c r="K2503" i="2"/>
  <c r="K2458" i="2"/>
  <c r="K2826" i="2"/>
  <c r="K484" i="2"/>
  <c r="K300" i="2"/>
  <c r="K362" i="2"/>
  <c r="K2658" i="2"/>
  <c r="K857" i="2"/>
  <c r="K2196" i="2"/>
  <c r="K2757" i="2"/>
  <c r="K1921" i="2"/>
  <c r="K2337" i="2"/>
  <c r="K2871" i="2"/>
  <c r="K60" i="2"/>
  <c r="K1338" i="2"/>
  <c r="K1837" i="2"/>
  <c r="K3559" i="2"/>
  <c r="K2151" i="2"/>
  <c r="K145" i="2"/>
  <c r="K2599" i="2"/>
  <c r="K522" i="2"/>
  <c r="K125" i="2"/>
  <c r="K918" i="2"/>
  <c r="K4046" i="2"/>
  <c r="K1452" i="2"/>
  <c r="K647" i="2"/>
  <c r="K3686" i="2"/>
  <c r="K3975" i="2"/>
  <c r="K64" i="2"/>
  <c r="K3827" i="2"/>
  <c r="K4115" i="2"/>
  <c r="K347" i="2"/>
  <c r="K825" i="2"/>
  <c r="K3922" i="2"/>
  <c r="K1729" i="2"/>
  <c r="K576" i="2"/>
  <c r="K1920" i="2"/>
  <c r="K2851" i="2"/>
  <c r="K2908" i="2"/>
  <c r="K3521" i="2"/>
  <c r="K80" i="2"/>
  <c r="K1368" i="2"/>
  <c r="K1728" i="2"/>
  <c r="K4096" i="2"/>
  <c r="K3575" i="2"/>
  <c r="K111" i="2"/>
  <c r="K2549" i="2"/>
  <c r="K1940" i="2"/>
  <c r="K3921" i="2"/>
  <c r="K2326" i="2"/>
  <c r="K3199" i="2"/>
  <c r="K29" i="2"/>
  <c r="K2819" i="2"/>
  <c r="K3474" i="2"/>
  <c r="K3624" i="2"/>
  <c r="K2577" i="2"/>
  <c r="K1719" i="2"/>
  <c r="K3069" i="2"/>
  <c r="K2727" i="2"/>
  <c r="K2890" i="2"/>
  <c r="K885" i="2"/>
  <c r="K1233" i="2"/>
  <c r="K2830" i="2"/>
  <c r="K2587" i="2"/>
  <c r="K174" i="2"/>
  <c r="K1120" i="2"/>
  <c r="K847" i="2"/>
  <c r="K4072" i="2"/>
  <c r="K3244" i="2"/>
  <c r="K15" i="2"/>
  <c r="K1125" i="2"/>
  <c r="K2306" i="2"/>
  <c r="K1357" i="2"/>
  <c r="K3620" i="2"/>
  <c r="K595" i="2"/>
  <c r="K995" i="2"/>
  <c r="K1730" i="2"/>
  <c r="K1393" i="2"/>
  <c r="K2705" i="2"/>
  <c r="K470" i="2"/>
  <c r="K1199" i="2"/>
  <c r="K1806" i="2"/>
  <c r="K3980" i="2"/>
  <c r="K1062" i="2"/>
  <c r="K1696" i="2"/>
  <c r="K456" i="2"/>
  <c r="K1926" i="2"/>
  <c r="K3360" i="2"/>
  <c r="K3291" i="2"/>
  <c r="K2941" i="2"/>
  <c r="K2490" i="2"/>
  <c r="K4143" i="2"/>
  <c r="K3059" i="2"/>
  <c r="K4138" i="2"/>
  <c r="K1398" i="2"/>
  <c r="K231" i="2"/>
  <c r="K3220" i="2"/>
  <c r="K1240" i="2"/>
  <c r="K3077" i="2"/>
  <c r="K873" i="2"/>
  <c r="K2152" i="2"/>
  <c r="K2556" i="2"/>
  <c r="K3509" i="2"/>
  <c r="K2121" i="2"/>
  <c r="K1649" i="2"/>
  <c r="K2303" i="2"/>
  <c r="K3795" i="2"/>
  <c r="K3926" i="2"/>
  <c r="K2589" i="2"/>
  <c r="K3051" i="2"/>
  <c r="K47" i="2"/>
  <c r="K1957" i="2"/>
  <c r="K914" i="2"/>
  <c r="K2377" i="2"/>
  <c r="K1460" i="2"/>
  <c r="K2206" i="2"/>
  <c r="K2677" i="2"/>
  <c r="K4092" i="2"/>
  <c r="K3274" i="2"/>
  <c r="K630" i="2"/>
  <c r="K3133" i="2"/>
  <c r="K3786" i="2"/>
  <c r="K2177" i="2"/>
  <c r="K3043" i="2"/>
  <c r="K765" i="2"/>
  <c r="K601" i="2"/>
  <c r="K690" i="2"/>
  <c r="K1225" i="2"/>
  <c r="K3055" i="2"/>
  <c r="K996" i="2"/>
  <c r="K1065" i="2"/>
  <c r="K1578" i="2"/>
  <c r="K1124" i="2"/>
  <c r="K2813" i="2"/>
  <c r="K1627" i="2"/>
  <c r="K3943" i="2"/>
  <c r="K945" i="2"/>
  <c r="K3770" i="2"/>
  <c r="K382" i="2"/>
  <c r="K727" i="2"/>
  <c r="K994" i="2"/>
  <c r="K4084" i="2"/>
  <c r="K1551" i="2"/>
  <c r="K1030" i="2"/>
  <c r="K2930" i="2"/>
  <c r="K3314" i="2"/>
  <c r="K1187" i="2"/>
  <c r="K1639" i="2"/>
  <c r="K214" i="2"/>
  <c r="K4155" i="2"/>
  <c r="K783" i="2"/>
  <c r="K1282" i="2"/>
  <c r="K2496" i="2"/>
  <c r="K3294" i="2"/>
  <c r="K1724" i="2"/>
  <c r="K3740" i="2"/>
  <c r="K819" i="2"/>
  <c r="K1412" i="2"/>
  <c r="K2893" i="2"/>
  <c r="K3082" i="2"/>
  <c r="K1060" i="2"/>
  <c r="K2375" i="2"/>
  <c r="K2551" i="2"/>
  <c r="K3854" i="2"/>
  <c r="K3962" i="2"/>
  <c r="K3312" i="2"/>
  <c r="K341" i="2"/>
  <c r="K1290" i="2"/>
  <c r="K3430" i="2"/>
  <c r="K4038" i="2"/>
  <c r="K1134" i="2"/>
  <c r="K871" i="2"/>
  <c r="K2311" i="2"/>
  <c r="K1007" i="2"/>
  <c r="K977" i="2"/>
  <c r="K368" i="2"/>
  <c r="K3227" i="2"/>
  <c r="K105" i="2"/>
  <c r="K1353" i="2"/>
  <c r="K3641" i="2"/>
  <c r="K1965" i="2"/>
  <c r="K1579" i="2"/>
  <c r="K2704" i="2"/>
  <c r="K99" i="2"/>
  <c r="K1484" i="2"/>
  <c r="K3116" i="2"/>
  <c r="K2112" i="2"/>
  <c r="K3141" i="2"/>
  <c r="K1406" i="2"/>
  <c r="K3089" i="2"/>
  <c r="K990" i="2"/>
  <c r="K3579" i="2"/>
  <c r="K3949" i="2"/>
  <c r="K3713" i="2"/>
  <c r="K1166" i="2"/>
  <c r="K1018" i="2"/>
  <c r="K3039" i="2"/>
  <c r="K1141" i="2"/>
  <c r="K1298" i="2"/>
  <c r="K2566" i="2"/>
  <c r="K3967" i="2"/>
  <c r="K381" i="2"/>
  <c r="K827" i="2"/>
  <c r="K2702" i="2"/>
  <c r="K1900" i="2"/>
  <c r="K288" i="2"/>
  <c r="K3462" i="2"/>
  <c r="K2052" i="2"/>
  <c r="K1567" i="2"/>
  <c r="K3709" i="2"/>
  <c r="K1164" i="2"/>
  <c r="K1545" i="2"/>
  <c r="K4147" i="2"/>
  <c r="K3238" i="2"/>
  <c r="K3825" i="2"/>
  <c r="K575" i="2"/>
  <c r="K1715" i="2"/>
  <c r="K3018" i="2"/>
  <c r="K632" i="2"/>
  <c r="K2852" i="2"/>
  <c r="K1544" i="2"/>
  <c r="K235" i="2"/>
  <c r="K3956" i="2"/>
  <c r="K1899" i="2"/>
  <c r="K2652" i="2"/>
  <c r="K3680" i="2"/>
  <c r="K1407" i="2"/>
  <c r="K1351" i="2"/>
  <c r="K754" i="2"/>
  <c r="K1201" i="2"/>
  <c r="K1741" i="2"/>
  <c r="K4066" i="2"/>
  <c r="K289" i="2"/>
  <c r="K373" i="2"/>
  <c r="K4026" i="2"/>
  <c r="K3436" i="2"/>
  <c r="K1034" i="2"/>
  <c r="K607" i="2"/>
  <c r="K3247" i="2"/>
  <c r="K1937" i="2"/>
  <c r="K648" i="2"/>
  <c r="K2937" i="2"/>
  <c r="K356" i="2"/>
  <c r="K3899" i="2"/>
  <c r="K1123" i="2"/>
  <c r="K2155" i="2"/>
  <c r="K208" i="2"/>
  <c r="K3697" i="2"/>
  <c r="K817" i="2"/>
  <c r="K1222" i="2"/>
  <c r="K1493" i="2"/>
  <c r="K561" i="2"/>
  <c r="K3687" i="2"/>
  <c r="K2235" i="2"/>
  <c r="K1676" i="2"/>
  <c r="K1308" i="2"/>
  <c r="K3032" i="2"/>
  <c r="K2020" i="2"/>
  <c r="K3546" i="2"/>
  <c r="K954" i="2"/>
  <c r="K3675" i="2"/>
  <c r="K3042" i="2"/>
  <c r="K2409" i="2"/>
  <c r="K4001" i="2"/>
  <c r="K3163" i="2"/>
  <c r="K1381" i="2"/>
  <c r="K922" i="2"/>
  <c r="K4005" i="2"/>
  <c r="K1781" i="2"/>
  <c r="K1146" i="2"/>
  <c r="K2077" i="2"/>
  <c r="K3214" i="2"/>
  <c r="K2642" i="2"/>
  <c r="K2124" i="2"/>
  <c r="K3150" i="2"/>
  <c r="K950" i="2"/>
  <c r="K2435" i="2"/>
  <c r="K1547" i="2"/>
  <c r="K2514" i="2"/>
  <c r="K3972" i="2"/>
  <c r="K2082" i="2"/>
  <c r="K3072" i="2"/>
  <c r="K1857" i="2"/>
  <c r="K1148" i="2"/>
  <c r="K3543" i="2"/>
  <c r="K2874" i="2"/>
  <c r="K2536" i="2"/>
  <c r="K3672" i="2"/>
  <c r="K2864" i="2"/>
  <c r="K444" i="2"/>
  <c r="K2216" i="2"/>
  <c r="K3289" i="2"/>
  <c r="K604" i="2"/>
  <c r="K938" i="2"/>
  <c r="K438" i="2"/>
  <c r="K2466" i="2"/>
  <c r="K3367" i="2"/>
  <c r="K598" i="2"/>
  <c r="K2322" i="2"/>
  <c r="K3119" i="2"/>
  <c r="K2298" i="2"/>
  <c r="K483" i="2"/>
  <c r="K3160" i="2"/>
  <c r="K4064" i="2"/>
  <c r="K2688" i="2"/>
  <c r="K3146" i="2"/>
  <c r="K317" i="2"/>
  <c r="K544" i="2"/>
  <c r="K1135" i="2"/>
  <c r="K3123" i="2"/>
  <c r="K3492" i="2"/>
  <c r="K2574" i="2"/>
  <c r="K3201" i="2"/>
  <c r="K685" i="2"/>
  <c r="K2519" i="2"/>
  <c r="K517" i="2"/>
  <c r="K628" i="2"/>
  <c r="K3313" i="2"/>
  <c r="K2674" i="2"/>
  <c r="K23" i="2"/>
  <c r="K3533" i="2"/>
  <c r="K3399" i="2"/>
  <c r="K3094" i="2"/>
  <c r="K336" i="2"/>
  <c r="K2220" i="2"/>
  <c r="K2964" i="2"/>
  <c r="K265" i="2"/>
  <c r="K326" i="2"/>
  <c r="K712" i="2"/>
  <c r="K2292" i="2"/>
  <c r="K1341" i="2"/>
  <c r="K639" i="2"/>
  <c r="K3516" i="2"/>
  <c r="K3010" i="2"/>
  <c r="K2039" i="2"/>
  <c r="K1219" i="2"/>
  <c r="K2418" i="2"/>
  <c r="K1558" i="2"/>
  <c r="K1680" i="2"/>
  <c r="K3332" i="2"/>
  <c r="K2001" i="2"/>
  <c r="K1698" i="2"/>
  <c r="K3568" i="2"/>
  <c r="K491" i="2"/>
  <c r="K2422" i="2"/>
  <c r="K3638" i="2"/>
  <c r="K419" i="2"/>
  <c r="K2215" i="2"/>
  <c r="K1139" i="2"/>
  <c r="K876" i="2"/>
  <c r="K958" i="2"/>
  <c r="K1603" i="2"/>
  <c r="K2229" i="2"/>
  <c r="K342" i="2"/>
  <c r="K3895" i="2"/>
  <c r="K3941" i="2"/>
  <c r="K301" i="2"/>
  <c r="K1910" i="2"/>
  <c r="K637" i="2"/>
  <c r="K2143" i="2"/>
  <c r="K3307" i="2"/>
  <c r="K1502" i="2"/>
  <c r="K593" i="2"/>
  <c r="K3549" i="2"/>
  <c r="K2561" i="2"/>
  <c r="K170" i="2"/>
  <c r="K1433" i="2"/>
  <c r="K391" i="2"/>
  <c r="K3733" i="2"/>
  <c r="K3480" i="2"/>
  <c r="K1783" i="2"/>
  <c r="K67" i="2"/>
  <c r="K694" i="2"/>
  <c r="K3636" i="2"/>
  <c r="K1775" i="2"/>
  <c r="K769" i="2"/>
  <c r="K2620" i="2"/>
  <c r="K3706" i="2"/>
  <c r="K2581" i="2"/>
  <c r="K1055" i="2"/>
  <c r="K3450" i="2"/>
  <c r="K1810" i="2"/>
  <c r="K2068" i="2"/>
  <c r="K859" i="2"/>
  <c r="K73" i="2"/>
  <c r="K809" i="2"/>
  <c r="K3928" i="2"/>
  <c r="K1739" i="2"/>
  <c r="K454" i="2"/>
  <c r="K1464" i="2"/>
  <c r="K2780" i="2"/>
  <c r="K967" i="2"/>
  <c r="K854" i="2"/>
  <c r="K850" i="2"/>
  <c r="K1389" i="2"/>
  <c r="K42" i="2"/>
  <c r="K2276" i="2"/>
  <c r="K2221" i="2"/>
  <c r="K2520" i="2"/>
  <c r="K4103" i="2"/>
  <c r="K588" i="2"/>
  <c r="K3952" i="2"/>
  <c r="K2696" i="2"/>
  <c r="K1577" i="2"/>
  <c r="K1619" i="2"/>
  <c r="K2817" i="2"/>
  <c r="K4088" i="2"/>
  <c r="K1943" i="2"/>
  <c r="K27" i="2"/>
  <c r="K2975" i="2"/>
  <c r="K2428" i="2"/>
  <c r="K1772" i="2"/>
  <c r="K3054" i="2"/>
  <c r="K17" i="2"/>
  <c r="K514" i="2"/>
  <c r="K2018" i="2"/>
  <c r="K1496" i="2"/>
  <c r="K1245" i="2"/>
  <c r="K4047" i="2"/>
  <c r="K2735" i="2"/>
  <c r="K110" i="2"/>
  <c r="K2296" i="2"/>
  <c r="K4110" i="2"/>
  <c r="K2753" i="2"/>
  <c r="K793" i="2"/>
  <c r="K1657" i="2"/>
  <c r="K1098" i="2"/>
  <c r="K2812" i="2"/>
  <c r="K3545" i="2"/>
  <c r="K2555" i="2"/>
  <c r="K228" i="2"/>
  <c r="K1849" i="2"/>
  <c r="K2016" i="2"/>
  <c r="K934" i="2"/>
  <c r="K2083" i="2"/>
  <c r="K293" i="2"/>
  <c r="K701" i="2"/>
  <c r="K1895" i="2"/>
  <c r="K291" i="2"/>
  <c r="K2230" i="2"/>
  <c r="K2603" i="2"/>
  <c r="K1487" i="2"/>
  <c r="K2072" i="2"/>
  <c r="K1045" i="2"/>
  <c r="K2774" i="2"/>
  <c r="K158" i="2"/>
  <c r="K1952" i="2"/>
  <c r="K3745" i="2"/>
  <c r="K2770" i="2"/>
  <c r="K1006" i="2"/>
  <c r="K3721" i="2"/>
  <c r="K3188" i="2"/>
  <c r="K738" i="2"/>
  <c r="K2794" i="2"/>
  <c r="K1413" i="2"/>
  <c r="K257" i="2"/>
  <c r="K1081" i="2"/>
  <c r="K489" i="2"/>
  <c r="K1794" i="2"/>
  <c r="K707" i="2"/>
  <c r="K2225" i="2"/>
  <c r="K2347" i="2"/>
  <c r="K3923" i="2"/>
  <c r="K1075" i="2"/>
  <c r="K3156" i="2"/>
  <c r="K3369" i="2"/>
  <c r="K3925" i="2"/>
  <c r="K84" i="2"/>
  <c r="K433" i="2"/>
  <c r="K1360" i="2"/>
  <c r="K1108" i="2"/>
  <c r="K226" i="2"/>
  <c r="K1656" i="2"/>
  <c r="K2588" i="2"/>
  <c r="K2382" i="2"/>
  <c r="K2641" i="2"/>
  <c r="K1008" i="2"/>
  <c r="K1132" i="2"/>
  <c r="K1180" i="2"/>
  <c r="K52" i="2"/>
  <c r="K1178" i="2"/>
  <c r="K2532" i="2"/>
  <c r="K1697" i="2"/>
  <c r="K2314" i="2"/>
  <c r="K948" i="2"/>
  <c r="K2901" i="2"/>
  <c r="K2309" i="2"/>
  <c r="K1695" i="2"/>
  <c r="K3652" i="2"/>
  <c r="K2685" i="2"/>
  <c r="K338" i="2"/>
  <c r="K1746" i="2"/>
  <c r="K493" i="2"/>
  <c r="K2559" i="2"/>
  <c r="K2107" i="2"/>
  <c r="K1235" i="2"/>
  <c r="K2966" i="2"/>
  <c r="K1550" i="2"/>
  <c r="K1932" i="2"/>
  <c r="K2359" i="2"/>
  <c r="K3858" i="2"/>
  <c r="K3699" i="2"/>
  <c r="K1996" i="2"/>
  <c r="K3020" i="2"/>
  <c r="K1562" i="2"/>
  <c r="K2981" i="2"/>
  <c r="K2568" i="2"/>
  <c r="K2088" i="2"/>
  <c r="K2214" i="2"/>
  <c r="K273" i="2"/>
  <c r="K1795" i="2"/>
  <c r="K3666" i="2"/>
  <c r="K3385" i="2"/>
  <c r="K1422" i="2"/>
  <c r="K1916" i="2"/>
  <c r="K2204" i="2"/>
  <c r="K3515" i="2"/>
  <c r="K1682" i="2"/>
  <c r="K1071" i="2"/>
  <c r="K3109" i="2"/>
  <c r="K1216" i="2"/>
  <c r="K1585" i="2"/>
  <c r="K708" i="2"/>
  <c r="K3801" i="2"/>
  <c r="K2189" i="2"/>
  <c r="K1239" i="2"/>
  <c r="K4058" i="2"/>
  <c r="K3525" i="2"/>
  <c r="K334" i="2"/>
  <c r="K2028" i="2"/>
  <c r="K463" i="2"/>
  <c r="K1708" i="2"/>
  <c r="K321" i="2"/>
  <c r="K2038" i="2"/>
  <c r="K1293" i="2"/>
  <c r="K3887" i="2"/>
  <c r="K1681" i="2"/>
  <c r="K482" i="2"/>
  <c r="K3062" i="2"/>
  <c r="K3335" i="2"/>
  <c r="K3211" i="2"/>
  <c r="K4151" i="2"/>
  <c r="K4090" i="2"/>
  <c r="K741" i="2"/>
  <c r="K2119" i="2"/>
  <c r="K3165" i="2"/>
  <c r="K3615" i="2"/>
  <c r="K758" i="2"/>
  <c r="K3655" i="2"/>
  <c r="K3195" i="2"/>
  <c r="K229" i="2"/>
  <c r="K2914" i="2"/>
  <c r="K3536" i="2"/>
  <c r="K3124" i="2"/>
  <c r="K775" i="2"/>
  <c r="K223" i="2"/>
  <c r="K198" i="2"/>
  <c r="K3047" i="2"/>
  <c r="K664" i="2"/>
  <c r="K3551" i="2"/>
  <c r="K1972" i="2"/>
  <c r="K810" i="2"/>
  <c r="K2455" i="2"/>
  <c r="K2444" i="2"/>
  <c r="K294" i="2"/>
  <c r="K1211" i="2"/>
  <c r="K3612" i="2"/>
  <c r="K2732" i="2"/>
  <c r="K2325" i="2"/>
  <c r="K2301" i="2"/>
  <c r="K3114" i="2"/>
  <c r="K3758" i="2"/>
  <c r="K159" i="2"/>
  <c r="K2816" i="2"/>
  <c r="K2537" i="2"/>
  <c r="K2295" i="2"/>
  <c r="K3361" i="2"/>
  <c r="K878" i="2"/>
  <c r="K2873" i="2"/>
  <c r="K1529" i="2"/>
  <c r="K410" i="2"/>
  <c r="K3393" i="2"/>
  <c r="K3643" i="2"/>
  <c r="K519" i="2"/>
  <c r="K194" i="2"/>
  <c r="K1755" i="2"/>
  <c r="K447" i="2"/>
  <c r="K3111" i="2"/>
  <c r="K1040" i="2"/>
  <c r="K3917" i="2"/>
  <c r="K744" i="2"/>
  <c r="K665" i="2"/>
  <c r="K4018" i="2"/>
  <c r="K3142" i="2"/>
  <c r="K3221" i="2"/>
  <c r="K3997" i="2"/>
  <c r="K1833" i="2"/>
  <c r="K1435" i="2"/>
  <c r="K2401" i="2"/>
  <c r="K152" i="2"/>
  <c r="K3566" i="2"/>
  <c r="K3362" i="2"/>
  <c r="K2048" i="2"/>
  <c r="K1557" i="2"/>
  <c r="K3172" i="2"/>
  <c r="K4132" i="2"/>
  <c r="K1037" i="2"/>
  <c r="K1936" i="2"/>
  <c r="K2118" i="2"/>
  <c r="K1168" i="2"/>
  <c r="K1212" i="2"/>
  <c r="K3563" i="2"/>
  <c r="K3130" i="2"/>
  <c r="K2188" i="2"/>
  <c r="K3528" i="2"/>
  <c r="K1888" i="2"/>
  <c r="K511" i="2"/>
  <c r="K4045" i="2"/>
  <c r="K2450" i="2"/>
  <c r="K3259" i="2"/>
  <c r="K1953" i="2"/>
  <c r="K1951" i="2"/>
  <c r="K925" i="2"/>
  <c r="K2728" i="2"/>
  <c r="K2884" i="2"/>
  <c r="K3823" i="2"/>
  <c r="K1044" i="2"/>
  <c r="K3893" i="2"/>
  <c r="K193" i="2"/>
  <c r="K3402" i="2"/>
  <c r="K86" i="2"/>
  <c r="K1369" i="2"/>
  <c r="K1684" i="2"/>
  <c r="K4089" i="2"/>
  <c r="K2423" i="2"/>
  <c r="K812" i="2"/>
  <c r="K3212" i="2"/>
  <c r="K1492" i="2"/>
  <c r="K1862" i="2"/>
  <c r="K1555" i="2"/>
  <c r="K3880" i="2"/>
  <c r="K2738" i="2"/>
  <c r="K3656" i="2"/>
  <c r="K1471" i="2"/>
  <c r="K2719" i="2"/>
  <c r="K361" i="2"/>
  <c r="K3682" i="2"/>
  <c r="K2544" i="2"/>
  <c r="K1397" i="2"/>
  <c r="K1500" i="2"/>
  <c r="K2191" i="2"/>
  <c r="K38" i="2"/>
  <c r="K610" i="2"/>
  <c r="K1230" i="2"/>
  <c r="K4033" i="2"/>
  <c r="K831" i="2"/>
  <c r="K70" i="2"/>
  <c r="K3396" i="2"/>
  <c r="K3440" i="2"/>
  <c r="K3251" i="2"/>
  <c r="K926" i="2"/>
  <c r="K3348" i="2"/>
  <c r="K2207" i="2"/>
  <c r="K3190" i="2"/>
  <c r="K3746" i="2"/>
  <c r="K10" i="2"/>
  <c r="K1250" i="2"/>
  <c r="K1958" i="2"/>
  <c r="K993" i="2"/>
  <c r="K1158" i="2"/>
  <c r="K319" i="2"/>
  <c r="K3249" i="2"/>
  <c r="K3442" i="2"/>
  <c r="K3122" i="2"/>
  <c r="K2721" i="2"/>
  <c r="K796" i="2"/>
  <c r="K3531" i="2"/>
  <c r="K3013" i="2"/>
  <c r="K3310" i="2"/>
  <c r="K2507" i="2"/>
  <c r="K1066" i="2"/>
  <c r="K569" i="2"/>
  <c r="K3007" i="2"/>
  <c r="K3639" i="2"/>
  <c r="K2590" i="2"/>
  <c r="K4036" i="2"/>
  <c r="K270" i="2"/>
  <c r="K4080" i="2"/>
  <c r="K1221" i="2"/>
  <c r="K4060" i="2"/>
  <c r="K807" i="2"/>
  <c r="K3056" i="2"/>
  <c r="K3388" i="2"/>
  <c r="K3068" i="2"/>
  <c r="K3200" i="2"/>
  <c r="K1733" i="2"/>
  <c r="K3585" i="2"/>
  <c r="K543" i="2"/>
  <c r="K3164" i="2"/>
  <c r="K1010" i="2"/>
  <c r="K46" i="2"/>
  <c r="K1297" i="2"/>
  <c r="K2222" i="2"/>
  <c r="K2787" i="2"/>
  <c r="K2258" i="2"/>
  <c r="K227" i="2"/>
  <c r="K2334" i="2"/>
  <c r="K1287" i="2"/>
  <c r="K22" i="2"/>
  <c r="K3256" i="2"/>
  <c r="K1391" i="2"/>
  <c r="K1149" i="2"/>
  <c r="K2024" i="2"/>
  <c r="K2646" i="2"/>
  <c r="K1210" i="2"/>
  <c r="K2854" i="2"/>
  <c r="K2279" i="2"/>
  <c r="K1543" i="2"/>
  <c r="K949" i="2"/>
  <c r="K1933" i="2"/>
  <c r="K2073" i="2"/>
  <c r="K1408" i="2"/>
  <c r="K4057" i="2"/>
  <c r="K156" i="2"/>
  <c r="K1655" i="2"/>
  <c r="K2771" i="2"/>
  <c r="K3853" i="2"/>
  <c r="K247" i="2"/>
  <c r="K1200" i="2"/>
  <c r="K4108" i="2"/>
  <c r="K3346" i="2"/>
  <c r="K3347" i="2"/>
  <c r="K2836" i="2"/>
  <c r="K3177" i="2"/>
  <c r="K1785" i="2"/>
  <c r="K568" i="2"/>
  <c r="K45" i="2"/>
  <c r="K1477" i="2"/>
  <c r="K92" i="2"/>
  <c r="K348" i="2"/>
  <c r="K3044" i="2"/>
  <c r="K3351" i="2"/>
  <c r="K2389" i="2"/>
  <c r="K3155" i="2"/>
  <c r="K2245" i="2"/>
  <c r="K59" i="2"/>
  <c r="K3488" i="2"/>
  <c r="K352" i="2"/>
  <c r="K4148" i="2"/>
  <c r="K2718" i="2"/>
  <c r="K2085" i="2"/>
  <c r="K3003" i="2"/>
  <c r="K277" i="2"/>
  <c r="K1352" i="2"/>
  <c r="K3207" i="2"/>
  <c r="K1339" i="2"/>
  <c r="K2789" i="2"/>
  <c r="K3537" i="2"/>
  <c r="K3835" i="2"/>
  <c r="K719" i="2"/>
  <c r="K2288" i="2"/>
  <c r="K2463" i="2"/>
  <c r="K2807" i="2"/>
  <c r="K363" i="2"/>
  <c r="K1991" i="2"/>
  <c r="K4030" i="2"/>
  <c r="K3376" i="2"/>
  <c r="K2607" i="2"/>
  <c r="K550" i="2"/>
  <c r="K3275" i="2"/>
  <c r="K2708" i="2"/>
  <c r="K668" i="2"/>
  <c r="K374" i="2"/>
  <c r="K1873" i="2"/>
  <c r="K3336" i="2"/>
  <c r="K295" i="2"/>
  <c r="K920" i="2"/>
  <c r="K613" i="2"/>
  <c r="K2712" i="2"/>
  <c r="K3131" i="2"/>
  <c r="K259" i="2"/>
  <c r="K1312" i="2"/>
  <c r="K3658" i="2"/>
  <c r="K2238" i="2"/>
  <c r="K2227" i="2"/>
  <c r="K4054" i="2"/>
  <c r="K1072" i="2"/>
  <c r="K1842" i="2"/>
  <c r="K1522" i="2"/>
  <c r="K2109" i="2"/>
  <c r="K2766" i="2"/>
  <c r="K183" i="2"/>
  <c r="K11" i="2"/>
  <c r="K3318" i="2"/>
  <c r="K1593" i="2"/>
  <c r="K830" i="2"/>
  <c r="K1580" i="2"/>
  <c r="K644" i="2"/>
  <c r="K2228" i="2"/>
  <c r="K2885" i="2"/>
  <c r="K3407" i="2"/>
  <c r="K2614" i="2"/>
  <c r="K2132" i="2"/>
  <c r="K2554" i="2"/>
  <c r="K1533" i="2"/>
  <c r="K3673" i="2"/>
  <c r="K656" i="2"/>
  <c r="K3409" i="2"/>
  <c r="K2615" i="2"/>
  <c r="K904" i="2"/>
  <c r="K891" i="2"/>
  <c r="K2032" i="2"/>
  <c r="K312" i="2"/>
  <c r="K1689" i="2"/>
  <c r="K3752" i="2"/>
  <c r="K504" i="2"/>
  <c r="K3381" i="2"/>
  <c r="K3953" i="2"/>
  <c r="K1127" i="2"/>
  <c r="K833" i="2"/>
  <c r="K3951" i="2"/>
  <c r="K430" i="2"/>
  <c r="K3383" i="2"/>
  <c r="K1095" i="2"/>
  <c r="K1700" i="2"/>
  <c r="K1409" i="2"/>
  <c r="K2516" i="2"/>
  <c r="K4002" i="2"/>
  <c r="K1686" i="2"/>
  <c r="K3576" i="2"/>
  <c r="K2680" i="2"/>
  <c r="K602" i="2"/>
  <c r="K2602" i="2"/>
  <c r="K3187" i="2"/>
  <c r="K3888" i="2"/>
  <c r="K3700" i="2"/>
  <c r="K2139" i="2"/>
  <c r="K2611" i="2"/>
  <c r="K939" i="2"/>
  <c r="K4087" i="2"/>
  <c r="K1774" i="2"/>
  <c r="K3848" i="2"/>
  <c r="K3019" i="2"/>
  <c r="K952" i="2"/>
  <c r="K2823" i="2"/>
  <c r="K2862" i="2"/>
  <c r="K2933" i="2"/>
  <c r="K614" i="2"/>
  <c r="K3868" i="2"/>
  <c r="K2398" i="2"/>
  <c r="K3159" i="2"/>
  <c r="K367" i="2"/>
  <c r="K3285" i="2"/>
  <c r="K4113" i="2"/>
  <c r="K166" i="2"/>
  <c r="K1329" i="2"/>
  <c r="K3564" i="2"/>
  <c r="K1438" i="2"/>
  <c r="K3420" i="2"/>
  <c r="K573" i="2"/>
  <c r="K696" i="2"/>
  <c r="K4081" i="2"/>
  <c r="K3803" i="2"/>
  <c r="K3477" i="2"/>
  <c r="K1049" i="2"/>
  <c r="K3154" i="2"/>
  <c r="K2025" i="2"/>
  <c r="K2892" i="2"/>
  <c r="K3911" i="2"/>
  <c r="K2004" i="2"/>
  <c r="K253" i="2"/>
  <c r="K3657" i="2"/>
  <c r="K989" i="2"/>
  <c r="K860" i="2"/>
  <c r="K688" i="2"/>
  <c r="K2110" i="2"/>
  <c r="K486" i="2"/>
  <c r="K3268" i="2"/>
  <c r="K3790" i="2"/>
  <c r="K1595" i="2"/>
  <c r="K2426" i="2"/>
  <c r="K983" i="2"/>
  <c r="K2040" i="2"/>
  <c r="K534" i="2"/>
  <c r="K2035" i="2"/>
  <c r="K578" i="2"/>
  <c r="K306" i="2"/>
  <c r="K1014" i="2"/>
  <c r="K2505" i="2"/>
  <c r="K1486" i="2"/>
  <c r="K3439" i="2"/>
  <c r="K2465" i="2"/>
  <c r="K1553" i="2"/>
  <c r="K5" i="2"/>
  <c r="K3329" i="2"/>
  <c r="K1980" i="2"/>
  <c r="K3742" i="2"/>
  <c r="K3264" i="2"/>
  <c r="K3550" i="2"/>
  <c r="K3397" i="2"/>
  <c r="K3344" i="2"/>
  <c r="K4145" i="2"/>
  <c r="K37" i="2"/>
  <c r="K1734" i="2"/>
  <c r="K2148" i="2"/>
  <c r="K3684" i="2"/>
  <c r="K2185" i="2"/>
  <c r="K1257" i="2"/>
  <c r="K571" i="2"/>
  <c r="K4028" i="2"/>
  <c r="K57" i="2"/>
  <c r="K2158" i="2"/>
  <c r="K3892" i="2"/>
  <c r="K2323" i="2"/>
  <c r="K589" i="2"/>
  <c r="K2540" i="2"/>
  <c r="K3668" i="2"/>
  <c r="K3820" i="2"/>
  <c r="K1876" i="2"/>
  <c r="K413" i="2"/>
  <c r="K3640" i="2"/>
  <c r="K2592" i="2"/>
  <c r="K3203" i="2"/>
  <c r="K2003" i="2"/>
  <c r="K1949" i="2"/>
  <c r="K3736" i="2"/>
  <c r="K2080" i="2"/>
  <c r="K1801" i="2"/>
  <c r="K134" i="2"/>
  <c r="K3426" i="2"/>
  <c r="K3995" i="2"/>
  <c r="K3484" i="2"/>
  <c r="K236" i="2"/>
  <c r="K3179" i="2"/>
  <c r="K3707" i="2"/>
  <c r="K2009" i="2"/>
  <c r="K691" i="2"/>
  <c r="K2515" i="2"/>
  <c r="K2745" i="2"/>
  <c r="K3451" i="2"/>
  <c r="K3792" i="2"/>
  <c r="K1821" i="2"/>
  <c r="K3006" i="2"/>
  <c r="K1386" i="2"/>
  <c r="K834" i="2"/>
  <c r="K2880" i="2"/>
  <c r="K2079" i="2"/>
  <c r="K625" i="2"/>
  <c r="K2744" i="2"/>
  <c r="K396" i="2"/>
  <c r="K2808" i="2"/>
  <c r="K1508" i="2"/>
  <c r="K3392" i="2"/>
  <c r="K673" i="2"/>
  <c r="K2828" i="2"/>
  <c r="K1038" i="2"/>
  <c r="K1788" i="2"/>
  <c r="K626" i="2"/>
  <c r="K217" i="2"/>
  <c r="K910" i="2"/>
  <c r="K2373" i="2"/>
  <c r="K4098" i="2"/>
  <c r="K3138" i="2"/>
  <c r="K2831" i="2"/>
  <c r="K2678" i="2"/>
  <c r="K1670" i="2"/>
  <c r="K1791" i="2"/>
  <c r="K3644" i="2"/>
  <c r="K2192" i="2"/>
  <c r="K315" i="2"/>
  <c r="K2824" i="2"/>
  <c r="K1582" i="2"/>
  <c r="K912" i="2"/>
  <c r="K1886" i="2"/>
  <c r="K281" i="2"/>
  <c r="K615" i="2"/>
  <c r="K2973" i="2"/>
  <c r="K1807" i="2"/>
  <c r="K380" i="2"/>
  <c r="K2446" i="2"/>
  <c r="K109" i="2"/>
  <c r="K887" i="2"/>
  <c r="K2391" i="2"/>
  <c r="K2720" i="2"/>
  <c r="K1904" i="2"/>
  <c r="K3292" i="2"/>
  <c r="K748" i="2"/>
  <c r="K2029" i="2"/>
  <c r="K385" i="2"/>
  <c r="K41" i="2"/>
  <c r="K820" i="2"/>
  <c r="K7" i="2"/>
  <c r="K65" i="2"/>
  <c r="K1011" i="2"/>
  <c r="K888" i="2"/>
  <c r="K1918" i="2"/>
  <c r="K3102" i="2"/>
  <c r="K3601" i="2"/>
  <c r="K913" i="2"/>
  <c r="K1119" i="2"/>
  <c r="K3870" i="2"/>
  <c r="K973" i="2"/>
  <c r="K2127" i="2"/>
  <c r="K2760" i="2"/>
  <c r="K3447" i="2"/>
  <c r="K1891" i="2"/>
  <c r="K432" i="2"/>
  <c r="K290" i="2"/>
  <c r="K1067" i="2"/>
  <c r="K1291" i="2"/>
  <c r="K2692" i="2"/>
  <c r="K2666" i="2"/>
  <c r="K3510" i="2"/>
  <c r="K1537" i="2"/>
  <c r="K953" i="2"/>
  <c r="K346" i="2"/>
  <c r="K2898" i="2"/>
  <c r="K2569" i="2"/>
  <c r="K3023" i="2"/>
  <c r="K802" i="2"/>
  <c r="K1400" i="2"/>
  <c r="K1116" i="2"/>
  <c r="K2021" i="2"/>
  <c r="K2338" i="2"/>
  <c r="K2120" i="2"/>
  <c r="K2307" i="2"/>
  <c r="K2045" i="2"/>
  <c r="K4014" i="2"/>
  <c r="K1283" i="2"/>
  <c r="K2202" i="2"/>
  <c r="K3878" i="2"/>
  <c r="K524" i="2"/>
  <c r="K1365" i="2"/>
  <c r="K1606" i="2"/>
  <c r="K674" i="2"/>
  <c r="K2621" i="2"/>
  <c r="K3355" i="2"/>
  <c r="K1255" i="2"/>
  <c r="K1317" i="2"/>
  <c r="K3635" i="2"/>
  <c r="K1447" i="2"/>
  <c r="K2277" i="2"/>
  <c r="K3847" i="2"/>
  <c r="K1457" i="2"/>
  <c r="K2411" i="2"/>
  <c r="K2538" i="2"/>
  <c r="K2948" i="2"/>
  <c r="K3161" i="2"/>
  <c r="K2841" i="2"/>
  <c r="K2695" i="2"/>
  <c r="K942" i="2"/>
  <c r="K3734" i="2"/>
  <c r="K2955" i="2"/>
  <c r="K1019" i="2"/>
  <c r="K1889" i="2"/>
  <c r="K2715" i="2"/>
  <c r="K1866" i="2"/>
  <c r="K90" i="2"/>
  <c r="K2006" i="2"/>
  <c r="K716" i="2"/>
  <c r="K3906" i="2"/>
  <c r="K1520" i="2"/>
  <c r="K1666" i="2"/>
  <c r="K2810" i="2"/>
  <c r="K2861" i="2"/>
  <c r="K3920" i="2"/>
  <c r="K1947" i="2"/>
  <c r="K4077" i="2"/>
  <c r="K916" i="2"/>
  <c r="K3589" i="2"/>
  <c r="K415" i="2"/>
  <c r="K2920" i="2"/>
  <c r="K1252" i="2"/>
  <c r="K2591" i="2"/>
  <c r="K717" i="2"/>
  <c r="K2900" i="2"/>
  <c r="K3530" i="2"/>
  <c r="K331" i="2"/>
  <c r="K4011" i="2"/>
  <c r="K1923" i="2"/>
  <c r="K1094" i="2"/>
  <c r="K55" i="2"/>
  <c r="K199" i="2"/>
  <c r="K2952" i="2"/>
  <c r="K2936" i="2"/>
  <c r="K781" i="2"/>
  <c r="K2282" i="2"/>
  <c r="K2860" i="2"/>
  <c r="K3924" i="2"/>
  <c r="K4097" i="2"/>
  <c r="K2310" i="2"/>
  <c r="K2443" i="2"/>
  <c r="K272" i="2"/>
  <c r="K3724" i="2"/>
  <c r="K4020" i="2"/>
  <c r="K3648" i="2"/>
  <c r="K844" i="2"/>
  <c r="K3787" i="2"/>
  <c r="K1370" i="2"/>
  <c r="K1057" i="2"/>
  <c r="K1396" i="2"/>
  <c r="K766" i="2"/>
  <c r="K2703" i="2"/>
  <c r="V2" i="5"/>
  <c r="V3" i="5"/>
  <c r="V4" i="5"/>
  <c r="V5" i="5"/>
  <c r="V6" i="5"/>
  <c r="V7" i="5"/>
  <c r="V8" i="5"/>
  <c r="V9" i="5"/>
  <c r="V10" i="5"/>
  <c r="V11" i="5"/>
  <c r="V12" i="5"/>
  <c r="V13" i="5"/>
  <c r="V14" i="5"/>
  <c r="V15" i="5"/>
  <c r="V16" i="5"/>
  <c r="V17" i="5"/>
  <c r="V18" i="5"/>
  <c r="V19" i="5"/>
  <c r="V20" i="5"/>
  <c r="V21" i="5"/>
  <c r="V22" i="5"/>
  <c r="V23" i="5"/>
  <c r="V24" i="5"/>
  <c r="V25" i="5"/>
  <c r="V26" i="5"/>
  <c r="V27" i="5"/>
  <c r="V28" i="5"/>
  <c r="V29" i="5"/>
  <c r="V30" i="5"/>
  <c r="V31" i="5"/>
  <c r="V32" i="5"/>
  <c r="V33" i="5"/>
  <c r="V34" i="5"/>
  <c r="V35" i="5"/>
  <c r="V36" i="5"/>
  <c r="V37" i="5"/>
  <c r="V38" i="5"/>
  <c r="V39" i="5"/>
  <c r="V40" i="5"/>
  <c r="V41" i="5"/>
  <c r="V42" i="5"/>
  <c r="V43" i="5"/>
  <c r="V44" i="5"/>
  <c r="V45" i="5"/>
  <c r="V46" i="5"/>
  <c r="V47" i="5"/>
  <c r="V48" i="5"/>
  <c r="V49" i="5"/>
  <c r="V50" i="5"/>
  <c r="V51" i="5"/>
  <c r="V52" i="5"/>
  <c r="V53" i="5"/>
  <c r="V54" i="5"/>
  <c r="V55" i="5"/>
  <c r="V56" i="5"/>
  <c r="V57" i="5"/>
  <c r="V58" i="5"/>
  <c r="V59" i="5"/>
  <c r="V60" i="5"/>
  <c r="V61" i="5"/>
  <c r="V62" i="5"/>
  <c r="V63" i="5"/>
  <c r="V64" i="5"/>
  <c r="V65" i="5"/>
  <c r="V66" i="5"/>
  <c r="V67" i="5"/>
  <c r="V68" i="5"/>
  <c r="V69" i="5"/>
  <c r="V70" i="5"/>
  <c r="V71" i="5"/>
  <c r="V72" i="5"/>
  <c r="V73" i="5"/>
  <c r="V74" i="5"/>
  <c r="V75" i="5"/>
  <c r="V76" i="5"/>
  <c r="V77" i="5"/>
  <c r="V78" i="5"/>
  <c r="V79" i="5"/>
  <c r="V80" i="5"/>
  <c r="V81" i="5"/>
  <c r="V82" i="5"/>
  <c r="V83" i="5"/>
  <c r="V84" i="5"/>
  <c r="V85" i="5"/>
  <c r="V86" i="5"/>
  <c r="V87" i="5"/>
  <c r="V88" i="5"/>
  <c r="V89" i="5"/>
  <c r="V90" i="5"/>
  <c r="V91" i="5"/>
  <c r="V92" i="5"/>
  <c r="V93" i="5"/>
  <c r="V94" i="5"/>
  <c r="V95" i="5"/>
  <c r="V96" i="5"/>
  <c r="V97" i="5"/>
  <c r="V98" i="5"/>
  <c r="V99" i="5"/>
  <c r="V100" i="5"/>
  <c r="V101" i="5"/>
  <c r="V102" i="5"/>
  <c r="V103" i="5"/>
  <c r="V104" i="5"/>
  <c r="V105" i="5"/>
  <c r="V106" i="5"/>
  <c r="V107" i="5"/>
  <c r="V108" i="5"/>
  <c r="V109" i="5"/>
  <c r="V110" i="5"/>
  <c r="V111" i="5"/>
  <c r="V112" i="5"/>
  <c r="V113" i="5"/>
  <c r="V114" i="5"/>
  <c r="V115" i="5"/>
  <c r="V116" i="5"/>
  <c r="V117" i="5"/>
  <c r="V118" i="5"/>
  <c r="V119" i="5"/>
  <c r="V120" i="5"/>
  <c r="V121" i="5"/>
  <c r="V122" i="5"/>
  <c r="V123" i="5"/>
  <c r="V124" i="5"/>
  <c r="V125" i="5"/>
  <c r="V126" i="5"/>
  <c r="V127" i="5"/>
  <c r="V128" i="5"/>
  <c r="V129" i="5"/>
  <c r="V130" i="5"/>
  <c r="V131" i="5"/>
  <c r="V132" i="5"/>
  <c r="V133" i="5"/>
  <c r="V134" i="5"/>
  <c r="V135" i="5"/>
  <c r="V136" i="5"/>
  <c r="V137" i="5"/>
  <c r="V138" i="5"/>
  <c r="V139" i="5"/>
  <c r="V140" i="5"/>
  <c r="V141" i="5"/>
  <c r="V142" i="5"/>
  <c r="V143" i="5"/>
  <c r="V144" i="5"/>
  <c r="V145" i="5"/>
  <c r="V146" i="5"/>
  <c r="V147" i="5"/>
  <c r="V148" i="5"/>
  <c r="V149" i="5"/>
  <c r="V150" i="5"/>
  <c r="V151" i="5"/>
  <c r="V152" i="5"/>
  <c r="V153" i="5"/>
  <c r="V154" i="5"/>
  <c r="V155" i="5"/>
  <c r="V156" i="5"/>
  <c r="V157" i="5"/>
  <c r="V158" i="5"/>
  <c r="V159" i="5"/>
  <c r="V160" i="5"/>
  <c r="V161" i="5"/>
  <c r="V162" i="5"/>
  <c r="V163" i="5"/>
  <c r="V164" i="5"/>
  <c r="V165" i="5"/>
  <c r="V166" i="5"/>
  <c r="V167" i="5"/>
  <c r="V168" i="5"/>
  <c r="V169" i="5"/>
  <c r="V170" i="5"/>
  <c r="V171" i="5"/>
  <c r="V172" i="5"/>
  <c r="V173" i="5"/>
  <c r="V174" i="5"/>
  <c r="V175" i="5"/>
  <c r="V176" i="5"/>
  <c r="V177" i="5"/>
  <c r="V178" i="5"/>
  <c r="V179" i="5"/>
  <c r="V180" i="5"/>
  <c r="V181" i="5"/>
  <c r="V182" i="5"/>
  <c r="V183" i="5"/>
  <c r="V184" i="5"/>
  <c r="V185" i="5"/>
  <c r="V186" i="5"/>
  <c r="V187" i="5"/>
  <c r="V188" i="5"/>
  <c r="V189" i="5"/>
  <c r="V190" i="5"/>
  <c r="V191" i="5"/>
  <c r="V192" i="5"/>
  <c r="V193" i="5"/>
  <c r="V194" i="5"/>
  <c r="V195" i="5"/>
  <c r="V196" i="5"/>
  <c r="V197" i="5"/>
  <c r="V198" i="5"/>
  <c r="V199" i="5"/>
  <c r="V200" i="5"/>
  <c r="V201" i="5"/>
  <c r="V202" i="5"/>
  <c r="V203" i="5"/>
  <c r="V204" i="5"/>
  <c r="V205" i="5"/>
  <c r="V206" i="5"/>
  <c r="V207" i="5"/>
  <c r="V208" i="5"/>
  <c r="V209" i="5"/>
  <c r="V210" i="5"/>
  <c r="V211" i="5"/>
  <c r="V212" i="5"/>
  <c r="V213" i="5"/>
  <c r="V214" i="5"/>
  <c r="V215" i="5"/>
  <c r="V216" i="5"/>
  <c r="V217" i="5"/>
  <c r="V218" i="5"/>
  <c r="V219" i="5"/>
  <c r="V220" i="5"/>
  <c r="V221" i="5"/>
  <c r="V222" i="5"/>
  <c r="V223" i="5"/>
  <c r="V224" i="5"/>
  <c r="V225" i="5"/>
  <c r="V226" i="5"/>
  <c r="V227" i="5"/>
  <c r="V228" i="5"/>
  <c r="V229" i="5"/>
  <c r="V230" i="5"/>
  <c r="V231" i="5"/>
  <c r="V232" i="5"/>
  <c r="V233" i="5"/>
  <c r="V234" i="5"/>
  <c r="V235" i="5"/>
  <c r="V236" i="5"/>
  <c r="V237" i="5"/>
  <c r="V238" i="5"/>
  <c r="V239" i="5"/>
  <c r="V240" i="5"/>
  <c r="V241" i="5"/>
  <c r="V242" i="5"/>
  <c r="V243" i="5"/>
  <c r="V244" i="5"/>
  <c r="V245" i="5"/>
  <c r="V246" i="5"/>
  <c r="V247" i="5"/>
  <c r="V248" i="5"/>
  <c r="V249" i="5"/>
  <c r="V250" i="5"/>
  <c r="V251" i="5"/>
  <c r="V252" i="5"/>
  <c r="V253" i="5"/>
  <c r="V254" i="5"/>
  <c r="V255" i="5"/>
  <c r="V256" i="5"/>
  <c r="V257" i="5"/>
  <c r="V258" i="5"/>
  <c r="V259" i="5"/>
  <c r="V260" i="5"/>
  <c r="V261" i="5"/>
  <c r="V262" i="5"/>
  <c r="V263" i="5"/>
  <c r="V264" i="5"/>
  <c r="V265" i="5"/>
  <c r="V266" i="5"/>
  <c r="V267" i="5"/>
  <c r="V268" i="5"/>
  <c r="V269" i="5"/>
  <c r="V270" i="5"/>
  <c r="V271" i="5"/>
  <c r="V272" i="5"/>
  <c r="V273" i="5"/>
  <c r="V274" i="5"/>
  <c r="V275" i="5"/>
  <c r="V276" i="5"/>
  <c r="V277" i="5"/>
  <c r="V278" i="5"/>
  <c r="V279" i="5"/>
  <c r="V280" i="5"/>
  <c r="V281" i="5"/>
  <c r="V282" i="5"/>
  <c r="V283" i="5"/>
  <c r="V284" i="5"/>
  <c r="V285" i="5"/>
  <c r="V286" i="5"/>
  <c r="V287" i="5"/>
  <c r="V288" i="5"/>
  <c r="V289" i="5"/>
  <c r="V290" i="5"/>
  <c r="V291" i="5"/>
  <c r="V292" i="5"/>
  <c r="V293" i="5"/>
  <c r="V294" i="5"/>
  <c r="V295" i="5"/>
  <c r="V296" i="5"/>
  <c r="V297" i="5"/>
  <c r="V298" i="5"/>
  <c r="V299" i="5"/>
  <c r="V300" i="5"/>
  <c r="V301" i="5"/>
  <c r="V302" i="5"/>
  <c r="V303" i="5"/>
  <c r="V304" i="5"/>
  <c r="V305" i="5"/>
  <c r="V306" i="5"/>
  <c r="V307" i="5"/>
  <c r="V308" i="5"/>
  <c r="V309" i="5"/>
  <c r="V310" i="5"/>
  <c r="V311" i="5"/>
  <c r="V312" i="5"/>
  <c r="V313" i="5"/>
  <c r="V314" i="5"/>
  <c r="V315" i="5"/>
  <c r="V316" i="5"/>
  <c r="V317" i="5"/>
  <c r="V318" i="5"/>
  <c r="V319" i="5"/>
  <c r="V320" i="5"/>
  <c r="V321" i="5"/>
  <c r="V322" i="5"/>
  <c r="V323" i="5"/>
  <c r="V324" i="5"/>
  <c r="V325" i="5"/>
  <c r="V326" i="5"/>
  <c r="V327" i="5"/>
  <c r="V328" i="5"/>
  <c r="V329" i="5"/>
  <c r="V330" i="5"/>
  <c r="V331" i="5"/>
  <c r="V332" i="5"/>
  <c r="V333" i="5"/>
  <c r="V334" i="5"/>
  <c r="V335" i="5"/>
  <c r="V336" i="5"/>
  <c r="V337" i="5"/>
  <c r="V338" i="5"/>
  <c r="V339" i="5"/>
  <c r="V340" i="5"/>
  <c r="V341" i="5"/>
  <c r="V342" i="5"/>
  <c r="V343" i="5"/>
  <c r="V344" i="5"/>
  <c r="V345" i="5"/>
  <c r="V346" i="5"/>
  <c r="V347" i="5"/>
  <c r="V348" i="5"/>
  <c r="V349" i="5"/>
  <c r="V350" i="5"/>
  <c r="V351" i="5"/>
  <c r="V352" i="5"/>
  <c r="V353" i="5"/>
  <c r="V354" i="5"/>
  <c r="V355" i="5"/>
  <c r="V356" i="5"/>
  <c r="V357" i="5"/>
  <c r="V358" i="5"/>
  <c r="V359" i="5"/>
  <c r="V360" i="5"/>
  <c r="V361" i="5"/>
  <c r="V362" i="5"/>
  <c r="V363" i="5"/>
  <c r="V364" i="5"/>
  <c r="V365" i="5"/>
  <c r="V366" i="5"/>
  <c r="V367" i="5"/>
  <c r="V368" i="5"/>
  <c r="V369" i="5"/>
  <c r="V370" i="5"/>
  <c r="V371" i="5"/>
  <c r="V372" i="5"/>
  <c r="V373" i="5"/>
  <c r="V374" i="5"/>
  <c r="V375" i="5"/>
  <c r="V376" i="5"/>
  <c r="V377" i="5"/>
  <c r="V378" i="5"/>
  <c r="V379" i="5"/>
  <c r="V380" i="5"/>
  <c r="V381" i="5"/>
  <c r="V382" i="5"/>
  <c r="V383" i="5"/>
  <c r="V384" i="5"/>
  <c r="V385" i="5"/>
  <c r="V386" i="5"/>
  <c r="V387" i="5"/>
  <c r="V388" i="5"/>
  <c r="V389" i="5"/>
  <c r="V390" i="5"/>
  <c r="V391" i="5"/>
  <c r="V392" i="5"/>
  <c r="V393" i="5"/>
  <c r="V394" i="5"/>
  <c r="V395" i="5"/>
  <c r="V396" i="5"/>
  <c r="V397" i="5"/>
  <c r="V398" i="5"/>
  <c r="V399" i="5"/>
  <c r="V400" i="5"/>
  <c r="V401" i="5"/>
  <c r="V402" i="5"/>
  <c r="V403" i="5"/>
  <c r="V404" i="5"/>
  <c r="V405" i="5"/>
  <c r="V406" i="5"/>
  <c r="V407" i="5"/>
  <c r="V408" i="5"/>
  <c r="V409" i="5"/>
  <c r="V410" i="5"/>
  <c r="V411" i="5"/>
  <c r="V412" i="5"/>
  <c r="V413" i="5"/>
  <c r="V414" i="5"/>
  <c r="V415" i="5"/>
  <c r="V416" i="5"/>
  <c r="V417" i="5"/>
  <c r="V418" i="5"/>
  <c r="V419" i="5"/>
  <c r="V420" i="5"/>
  <c r="V421" i="5"/>
  <c r="V422" i="5"/>
  <c r="V423" i="5"/>
  <c r="V424" i="5"/>
  <c r="V425" i="5"/>
  <c r="V426" i="5"/>
  <c r="V427" i="5"/>
  <c r="V428" i="5"/>
  <c r="V429" i="5"/>
  <c r="V430" i="5"/>
  <c r="V431" i="5"/>
  <c r="V432" i="5"/>
  <c r="V433" i="5"/>
  <c r="V434" i="5"/>
  <c r="V435" i="5"/>
  <c r="V436" i="5"/>
  <c r="V437" i="5"/>
  <c r="V438" i="5"/>
  <c r="V439" i="5"/>
  <c r="V440" i="5"/>
  <c r="V441" i="5"/>
  <c r="V442" i="5"/>
  <c r="V443" i="5"/>
  <c r="V444" i="5"/>
  <c r="V445" i="5"/>
  <c r="V446" i="5"/>
  <c r="V447" i="5"/>
  <c r="V448" i="5"/>
  <c r="V449" i="5"/>
  <c r="V450" i="5"/>
  <c r="V451" i="5"/>
  <c r="V452" i="5"/>
  <c r="V453" i="5"/>
  <c r="V454" i="5"/>
  <c r="V455" i="5"/>
  <c r="V456" i="5"/>
  <c r="V457" i="5"/>
  <c r="V458" i="5"/>
  <c r="V459" i="5"/>
  <c r="V460" i="5"/>
  <c r="V461" i="5"/>
  <c r="V462" i="5"/>
  <c r="V463" i="5"/>
  <c r="V464" i="5"/>
  <c r="V465" i="5"/>
  <c r="V466" i="5"/>
  <c r="V467" i="5"/>
  <c r="V468" i="5"/>
  <c r="V469" i="5"/>
  <c r="V470" i="5"/>
  <c r="V471" i="5"/>
  <c r="V472" i="5"/>
  <c r="V473" i="5"/>
  <c r="V474" i="5"/>
  <c r="V475" i="5"/>
  <c r="V476" i="5"/>
  <c r="V477" i="5"/>
  <c r="V478" i="5"/>
  <c r="V479" i="5"/>
  <c r="V480" i="5"/>
  <c r="V481" i="5"/>
  <c r="V482" i="5"/>
  <c r="V483" i="5"/>
  <c r="V484" i="5"/>
  <c r="V485" i="5"/>
  <c r="V486" i="5"/>
  <c r="V487" i="5"/>
  <c r="V488" i="5"/>
  <c r="V489" i="5"/>
  <c r="V490" i="5"/>
  <c r="V491" i="5"/>
  <c r="V492" i="5"/>
  <c r="V493" i="5"/>
  <c r="V494" i="5"/>
  <c r="V495" i="5"/>
  <c r="V496" i="5"/>
  <c r="V497" i="5"/>
  <c r="V498" i="5"/>
  <c r="V499" i="5"/>
  <c r="V500" i="5"/>
  <c r="V501" i="5"/>
  <c r="V502" i="5"/>
  <c r="V503" i="5"/>
  <c r="V504" i="5"/>
  <c r="V505" i="5"/>
  <c r="V506" i="5"/>
  <c r="V507" i="5"/>
  <c r="V508" i="5"/>
  <c r="V509" i="5"/>
  <c r="V510" i="5"/>
  <c r="V511" i="5"/>
  <c r="V512" i="5"/>
  <c r="V513" i="5"/>
  <c r="V514" i="5"/>
  <c r="V515" i="5"/>
  <c r="V516" i="5"/>
  <c r="V517" i="5"/>
  <c r="V518" i="5"/>
  <c r="V519" i="5"/>
  <c r="V520" i="5"/>
  <c r="V521" i="5"/>
  <c r="V522" i="5"/>
  <c r="V523" i="5"/>
  <c r="V524" i="5"/>
  <c r="V525" i="5"/>
  <c r="V526" i="5"/>
  <c r="V527" i="5"/>
  <c r="V528" i="5"/>
  <c r="V529" i="5"/>
  <c r="V530" i="5"/>
  <c r="V531" i="5"/>
  <c r="V532" i="5"/>
  <c r="V533" i="5"/>
  <c r="V534" i="5"/>
  <c r="V535" i="5"/>
  <c r="V536" i="5"/>
  <c r="V537" i="5"/>
  <c r="V538" i="5"/>
  <c r="V539" i="5"/>
  <c r="V540" i="5"/>
  <c r="V541" i="5"/>
  <c r="V542" i="5"/>
  <c r="V543" i="5"/>
  <c r="V544" i="5"/>
  <c r="V545" i="5"/>
  <c r="V546" i="5"/>
  <c r="V547" i="5"/>
  <c r="V548" i="5"/>
  <c r="V549" i="5"/>
  <c r="V550" i="5"/>
  <c r="V551" i="5"/>
  <c r="V552" i="5"/>
  <c r="V553" i="5"/>
  <c r="V554" i="5"/>
  <c r="V555" i="5"/>
  <c r="V556" i="5"/>
  <c r="V557" i="5"/>
  <c r="V558" i="5"/>
  <c r="V559" i="5"/>
  <c r="V560" i="5"/>
  <c r="V561" i="5"/>
  <c r="V562" i="5"/>
  <c r="V563" i="5"/>
  <c r="V564" i="5"/>
  <c r="V565" i="5"/>
  <c r="V566" i="5"/>
  <c r="V567" i="5"/>
  <c r="V568" i="5"/>
  <c r="V569" i="5"/>
  <c r="V570" i="5"/>
  <c r="V571" i="5"/>
  <c r="V572" i="5"/>
  <c r="V573" i="5"/>
  <c r="V574" i="5"/>
  <c r="V575" i="5"/>
  <c r="V576" i="5"/>
  <c r="V577" i="5"/>
  <c r="V578" i="5"/>
  <c r="V579" i="5"/>
  <c r="V580" i="5"/>
  <c r="V581" i="5"/>
  <c r="V582" i="5"/>
  <c r="V583" i="5"/>
  <c r="V584" i="5"/>
  <c r="V585" i="5"/>
  <c r="V586" i="5"/>
  <c r="V587" i="5"/>
  <c r="V588" i="5"/>
  <c r="V589" i="5"/>
  <c r="V590" i="5"/>
  <c r="V591" i="5"/>
  <c r="V592" i="5"/>
  <c r="V593" i="5"/>
  <c r="V594" i="5"/>
  <c r="V595" i="5"/>
  <c r="V596" i="5"/>
  <c r="V597" i="5"/>
  <c r="V598" i="5"/>
  <c r="V599" i="5"/>
  <c r="V600" i="5"/>
  <c r="V601" i="5"/>
  <c r="V602" i="5"/>
  <c r="V603" i="5"/>
  <c r="V604" i="5"/>
  <c r="V605" i="5"/>
  <c r="V606" i="5"/>
  <c r="V607" i="5"/>
  <c r="V608" i="5"/>
  <c r="V609" i="5"/>
  <c r="V610" i="5"/>
  <c r="V611" i="5"/>
  <c r="V612" i="5"/>
  <c r="V613" i="5"/>
  <c r="V614" i="5"/>
  <c r="V615" i="5"/>
  <c r="V616" i="5"/>
  <c r="V617" i="5"/>
  <c r="V618" i="5"/>
  <c r="V619" i="5"/>
  <c r="V620" i="5"/>
  <c r="V621" i="5"/>
  <c r="V622" i="5"/>
  <c r="V623" i="5"/>
  <c r="V624" i="5"/>
  <c r="V625" i="5"/>
  <c r="V626" i="5"/>
  <c r="V627" i="5"/>
  <c r="V628" i="5"/>
  <c r="V629" i="5"/>
  <c r="V630" i="5"/>
  <c r="V631" i="5"/>
  <c r="V632" i="5"/>
  <c r="V633" i="5"/>
  <c r="V634" i="5"/>
  <c r="V635" i="5"/>
  <c r="V636" i="5"/>
  <c r="V637" i="5"/>
  <c r="V638" i="5"/>
  <c r="V639" i="5"/>
  <c r="V640" i="5"/>
  <c r="V641" i="5"/>
  <c r="V642" i="5"/>
  <c r="V643" i="5"/>
  <c r="V644" i="5"/>
  <c r="V645" i="5"/>
  <c r="V646" i="5"/>
  <c r="V647" i="5"/>
  <c r="V648" i="5"/>
  <c r="V649" i="5"/>
  <c r="V650" i="5"/>
  <c r="V651" i="5"/>
  <c r="V652" i="5"/>
  <c r="V653" i="5"/>
  <c r="V654" i="5"/>
  <c r="V655" i="5"/>
  <c r="V656" i="5"/>
  <c r="V657" i="5"/>
  <c r="V658" i="5"/>
  <c r="V659" i="5"/>
  <c r="V660" i="5"/>
  <c r="V661" i="5"/>
  <c r="V662" i="5"/>
  <c r="V663" i="5"/>
  <c r="V664" i="5"/>
  <c r="V665" i="5"/>
  <c r="V666" i="5"/>
  <c r="V667" i="5"/>
  <c r="V668" i="5"/>
  <c r="V669" i="5"/>
  <c r="V670" i="5"/>
  <c r="V671" i="5"/>
  <c r="V672" i="5"/>
  <c r="V673" i="5"/>
  <c r="V674" i="5"/>
  <c r="V675" i="5"/>
  <c r="V676" i="5"/>
  <c r="V677" i="5"/>
  <c r="V678" i="5"/>
  <c r="V679" i="5"/>
  <c r="V680" i="5"/>
  <c r="V681" i="5"/>
  <c r="V682" i="5"/>
  <c r="V683" i="5"/>
  <c r="V684" i="5"/>
  <c r="V685" i="5"/>
  <c r="V686" i="5"/>
  <c r="V687" i="5"/>
  <c r="V688" i="5"/>
  <c r="V689" i="5"/>
  <c r="V690" i="5"/>
  <c r="V691" i="5"/>
  <c r="V692" i="5"/>
  <c r="V693" i="5"/>
  <c r="V694" i="5"/>
  <c r="V695" i="5"/>
  <c r="V696" i="5"/>
  <c r="V697" i="5"/>
  <c r="V698" i="5"/>
  <c r="V699" i="5"/>
  <c r="V700" i="5"/>
  <c r="V701" i="5"/>
  <c r="V702" i="5"/>
  <c r="V703" i="5"/>
  <c r="V704" i="5"/>
  <c r="V705" i="5"/>
  <c r="V706" i="5"/>
  <c r="V707" i="5"/>
  <c r="V708" i="5"/>
  <c r="V709" i="5"/>
  <c r="V710" i="5"/>
  <c r="V711" i="5"/>
  <c r="V712" i="5"/>
  <c r="V713" i="5"/>
  <c r="V714" i="5"/>
  <c r="V715" i="5"/>
  <c r="V716" i="5"/>
  <c r="V717" i="5"/>
  <c r="V718" i="5"/>
  <c r="V719" i="5"/>
  <c r="V720" i="5"/>
  <c r="V721" i="5"/>
  <c r="V722" i="5"/>
  <c r="V723" i="5"/>
  <c r="V724" i="5"/>
  <c r="V725" i="5"/>
  <c r="V726" i="5"/>
  <c r="V727" i="5"/>
  <c r="V728" i="5"/>
  <c r="V729" i="5"/>
  <c r="V730" i="5"/>
  <c r="V731" i="5"/>
  <c r="V732" i="5"/>
  <c r="V733" i="5"/>
  <c r="V734" i="5"/>
  <c r="V735" i="5"/>
  <c r="V736" i="5"/>
  <c r="V737" i="5"/>
  <c r="V738" i="5"/>
  <c r="V739" i="5"/>
  <c r="V740" i="5"/>
  <c r="V741" i="5"/>
  <c r="V742" i="5"/>
  <c r="V743" i="5"/>
  <c r="V744" i="5"/>
  <c r="V745" i="5"/>
  <c r="V746" i="5"/>
  <c r="V747" i="5"/>
  <c r="V748" i="5"/>
  <c r="V749" i="5"/>
  <c r="V750" i="5"/>
  <c r="V751" i="5"/>
  <c r="V752" i="5"/>
  <c r="V753" i="5"/>
  <c r="V754" i="5"/>
  <c r="V755" i="5"/>
  <c r="V756" i="5"/>
  <c r="V757" i="5"/>
  <c r="V758" i="5"/>
  <c r="V759" i="5"/>
  <c r="V760" i="5"/>
  <c r="V761" i="5"/>
  <c r="V762" i="5"/>
  <c r="V763" i="5"/>
  <c r="V764" i="5"/>
  <c r="V765" i="5"/>
  <c r="V766" i="5"/>
  <c r="V767" i="5"/>
  <c r="V768" i="5"/>
  <c r="V769" i="5"/>
  <c r="V770" i="5"/>
  <c r="V771" i="5"/>
  <c r="V772" i="5"/>
  <c r="V773" i="5"/>
  <c r="V774" i="5"/>
  <c r="V775" i="5"/>
  <c r="V776" i="5"/>
  <c r="V777" i="5"/>
  <c r="V778" i="5"/>
  <c r="V779" i="5"/>
  <c r="V780" i="5"/>
  <c r="V781" i="5"/>
  <c r="V782" i="5"/>
  <c r="V783" i="5"/>
  <c r="V784" i="5"/>
  <c r="V785" i="5"/>
  <c r="V786" i="5"/>
  <c r="V787" i="5"/>
  <c r="V788" i="5"/>
  <c r="V789" i="5"/>
  <c r="V790" i="5"/>
  <c r="V791" i="5"/>
  <c r="V792" i="5"/>
  <c r="V793" i="5"/>
  <c r="V794" i="5"/>
  <c r="V795" i="5"/>
  <c r="V796" i="5"/>
  <c r="V797" i="5"/>
  <c r="V798" i="5"/>
  <c r="V799" i="5"/>
  <c r="V800" i="5"/>
  <c r="V801" i="5"/>
  <c r="V802" i="5"/>
  <c r="V803" i="5"/>
  <c r="V804" i="5"/>
  <c r="V805" i="5"/>
  <c r="V806" i="5"/>
  <c r="V807" i="5"/>
  <c r="V808" i="5"/>
  <c r="V809" i="5"/>
  <c r="V810" i="5"/>
  <c r="V811" i="5"/>
  <c r="V812" i="5"/>
  <c r="V813" i="5"/>
  <c r="V814" i="5"/>
  <c r="V815" i="5"/>
  <c r="V816" i="5"/>
  <c r="V817" i="5"/>
  <c r="V818" i="5"/>
  <c r="V819" i="5"/>
  <c r="V820" i="5"/>
  <c r="V821" i="5"/>
  <c r="V822" i="5"/>
  <c r="V823" i="5"/>
  <c r="V824" i="5"/>
  <c r="V825" i="5"/>
  <c r="V826" i="5"/>
  <c r="V827" i="5"/>
  <c r="V828" i="5"/>
  <c r="V829" i="5"/>
  <c r="V830" i="5"/>
  <c r="V831" i="5"/>
  <c r="V832" i="5"/>
  <c r="V833" i="5"/>
  <c r="V834" i="5"/>
  <c r="V835" i="5"/>
  <c r="V836" i="5"/>
  <c r="V837" i="5"/>
  <c r="V838" i="5"/>
  <c r="V839" i="5"/>
  <c r="V840" i="5"/>
  <c r="V841" i="5"/>
  <c r="V842" i="5"/>
  <c r="V843" i="5"/>
  <c r="V844" i="5"/>
  <c r="V845" i="5"/>
  <c r="V846" i="5"/>
  <c r="V847" i="5"/>
  <c r="V848" i="5"/>
  <c r="V849" i="5"/>
  <c r="V850" i="5"/>
  <c r="V851" i="5"/>
  <c r="V852" i="5"/>
  <c r="V853" i="5"/>
  <c r="V854" i="5"/>
  <c r="V855" i="5"/>
  <c r="V856" i="5"/>
  <c r="V857" i="5"/>
  <c r="V858" i="5"/>
  <c r="V859" i="5"/>
  <c r="V860" i="5"/>
  <c r="V861" i="5"/>
  <c r="V862" i="5"/>
  <c r="V863" i="5"/>
  <c r="V864" i="5"/>
  <c r="V865" i="5"/>
  <c r="V866" i="5"/>
  <c r="V867" i="5"/>
  <c r="V868" i="5"/>
  <c r="V869" i="5"/>
  <c r="V870" i="5"/>
  <c r="V871" i="5"/>
  <c r="V872" i="5"/>
  <c r="V873" i="5"/>
  <c r="V874" i="5"/>
  <c r="V875" i="5"/>
  <c r="V876" i="5"/>
  <c r="V877" i="5"/>
  <c r="V878" i="5"/>
  <c r="V879" i="5"/>
  <c r="V880" i="5"/>
  <c r="V881" i="5"/>
  <c r="V882" i="5"/>
  <c r="V883" i="5"/>
  <c r="V884" i="5"/>
  <c r="V885" i="5"/>
  <c r="V886" i="5"/>
  <c r="V887" i="5"/>
  <c r="V888" i="5"/>
  <c r="V889" i="5"/>
  <c r="V890" i="5"/>
  <c r="V891" i="5"/>
  <c r="V892" i="5"/>
  <c r="V893" i="5"/>
  <c r="V894" i="5"/>
  <c r="V895" i="5"/>
  <c r="V896" i="5"/>
  <c r="V897" i="5"/>
  <c r="V898" i="5"/>
  <c r="V899" i="5"/>
  <c r="V900" i="5"/>
  <c r="V901" i="5"/>
  <c r="V902" i="5"/>
  <c r="V903" i="5"/>
  <c r="V904" i="5"/>
  <c r="V905" i="5"/>
  <c r="V906" i="5"/>
  <c r="V907" i="5"/>
  <c r="V908" i="5"/>
  <c r="V909" i="5"/>
  <c r="V910" i="5"/>
  <c r="V911" i="5"/>
  <c r="V912" i="5"/>
  <c r="V913" i="5"/>
  <c r="V914" i="5"/>
  <c r="V915" i="5"/>
  <c r="V916" i="5"/>
  <c r="V917" i="5"/>
  <c r="V918" i="5"/>
  <c r="V919" i="5"/>
  <c r="V920" i="5"/>
  <c r="V921" i="5"/>
  <c r="V922" i="5"/>
  <c r="V923" i="5"/>
  <c r="V924" i="5"/>
  <c r="V925" i="5"/>
  <c r="V926" i="5"/>
  <c r="V927" i="5"/>
  <c r="V928" i="5"/>
  <c r="V929" i="5"/>
  <c r="V930" i="5"/>
  <c r="V931" i="5"/>
  <c r="V932" i="5"/>
  <c r="V933" i="5"/>
  <c r="V934" i="5"/>
  <c r="V935" i="5"/>
  <c r="V936" i="5"/>
  <c r="V937" i="5"/>
  <c r="V938" i="5"/>
  <c r="V939" i="5"/>
  <c r="V940" i="5"/>
  <c r="V941" i="5"/>
  <c r="V942" i="5"/>
  <c r="V943" i="5"/>
  <c r="V944" i="5"/>
  <c r="V945" i="5"/>
  <c r="V946" i="5"/>
  <c r="V947" i="5"/>
  <c r="V948" i="5"/>
  <c r="V949" i="5"/>
  <c r="V950" i="5"/>
  <c r="V951" i="5"/>
  <c r="V952" i="5"/>
  <c r="V953" i="5"/>
  <c r="V954" i="5"/>
  <c r="V955" i="5"/>
  <c r="V956" i="5"/>
  <c r="V957" i="5"/>
  <c r="V958" i="5"/>
  <c r="V959" i="5"/>
  <c r="V960" i="5"/>
  <c r="V961" i="5"/>
  <c r="V962" i="5"/>
  <c r="V963" i="5"/>
  <c r="V964" i="5"/>
  <c r="V965" i="5"/>
  <c r="V966" i="5"/>
  <c r="V967" i="5"/>
  <c r="V968" i="5"/>
  <c r="V969" i="5"/>
  <c r="V970" i="5"/>
  <c r="V971" i="5"/>
  <c r="V972" i="5"/>
  <c r="V973" i="5"/>
  <c r="V974" i="5"/>
  <c r="V975" i="5"/>
  <c r="V976" i="5"/>
  <c r="V977" i="5"/>
  <c r="V978" i="5"/>
  <c r="V979" i="5"/>
  <c r="V980" i="5"/>
  <c r="V981" i="5"/>
  <c r="V982" i="5"/>
  <c r="V983" i="5"/>
  <c r="V984" i="5"/>
  <c r="V985" i="5"/>
  <c r="V986" i="5"/>
  <c r="V987" i="5"/>
  <c r="V988" i="5"/>
  <c r="V989" i="5"/>
  <c r="V990" i="5"/>
  <c r="V991" i="5"/>
  <c r="V992" i="5"/>
  <c r="V993" i="5"/>
  <c r="V994" i="5"/>
  <c r="V995" i="5"/>
  <c r="V996" i="5"/>
  <c r="V997" i="5"/>
  <c r="V998" i="5"/>
  <c r="V999" i="5"/>
  <c r="V1000" i="5"/>
  <c r="V1001" i="5"/>
  <c r="V1002" i="5"/>
  <c r="V1003" i="5"/>
  <c r="V1004" i="5"/>
  <c r="V1005" i="5"/>
  <c r="V1006" i="5"/>
  <c r="V1007" i="5"/>
  <c r="V1008" i="5"/>
  <c r="V1009" i="5"/>
  <c r="V1010" i="5"/>
  <c r="V1011" i="5"/>
  <c r="V1012" i="5"/>
  <c r="V1013" i="5"/>
  <c r="V1014" i="5"/>
  <c r="V1015" i="5"/>
  <c r="V1016" i="5"/>
  <c r="V1017" i="5"/>
  <c r="V1018" i="5"/>
  <c r="V1019" i="5"/>
  <c r="V1020" i="5"/>
  <c r="V1021" i="5"/>
  <c r="V1022" i="5"/>
  <c r="V1023" i="5"/>
  <c r="V1024" i="5"/>
  <c r="V1025" i="5"/>
  <c r="V1026" i="5"/>
  <c r="V1027" i="5"/>
  <c r="V1028" i="5"/>
  <c r="V1029" i="5"/>
  <c r="V1030" i="5"/>
  <c r="V1031" i="5"/>
  <c r="V1032" i="5"/>
  <c r="V1033" i="5"/>
  <c r="V1034" i="5"/>
  <c r="V1035" i="5"/>
  <c r="V1036" i="5"/>
  <c r="V1037" i="5"/>
  <c r="V1038" i="5"/>
  <c r="V1039" i="5"/>
  <c r="V1040" i="5"/>
  <c r="V1041" i="5"/>
  <c r="V1042" i="5"/>
  <c r="V1043" i="5"/>
  <c r="V1044" i="5"/>
  <c r="V1045" i="5"/>
  <c r="V1046" i="5"/>
  <c r="V1047" i="5"/>
  <c r="V1048" i="5"/>
  <c r="V1049" i="5"/>
  <c r="V1050" i="5"/>
  <c r="V1051" i="5"/>
  <c r="V1052" i="5"/>
  <c r="V1053" i="5"/>
  <c r="V1054" i="5"/>
  <c r="V1055" i="5"/>
  <c r="V1056" i="5"/>
  <c r="V1057" i="5"/>
  <c r="V1058" i="5"/>
  <c r="V1059" i="5"/>
  <c r="V1060" i="5"/>
  <c r="V1061" i="5"/>
  <c r="V1062" i="5"/>
  <c r="V1063" i="5"/>
  <c r="V1064" i="5"/>
  <c r="V1065" i="5"/>
  <c r="V1066" i="5"/>
  <c r="V1067" i="5"/>
  <c r="V1068" i="5"/>
  <c r="V1069" i="5"/>
  <c r="V1070" i="5"/>
  <c r="V1071" i="5"/>
  <c r="V1072" i="5"/>
  <c r="V1073" i="5"/>
  <c r="V1074" i="5"/>
  <c r="V1075" i="5"/>
  <c r="V1076" i="5"/>
  <c r="V1077" i="5"/>
  <c r="V1078" i="5"/>
  <c r="V1079" i="5"/>
  <c r="V1080" i="5"/>
  <c r="V1081" i="5"/>
  <c r="V1082" i="5"/>
  <c r="V1083" i="5"/>
  <c r="V1084" i="5"/>
  <c r="V1085" i="5"/>
  <c r="V1086" i="5"/>
  <c r="V1087" i="5"/>
  <c r="V1088" i="5"/>
  <c r="V1089" i="5"/>
  <c r="V1090" i="5"/>
  <c r="V1091" i="5"/>
  <c r="V1092" i="5"/>
  <c r="V1093" i="5"/>
  <c r="V1094" i="5"/>
  <c r="V1095" i="5"/>
  <c r="V1096" i="5"/>
  <c r="V1097" i="5"/>
  <c r="V1098" i="5"/>
  <c r="V1099" i="5"/>
  <c r="V1100" i="5"/>
  <c r="V1101" i="5"/>
  <c r="V1102" i="5"/>
  <c r="V1103" i="5"/>
  <c r="V1104" i="5"/>
  <c r="V1105" i="5"/>
  <c r="V1106" i="5"/>
  <c r="V1107" i="5"/>
  <c r="V1108" i="5"/>
  <c r="V1109" i="5"/>
  <c r="V1110" i="5"/>
  <c r="V1111" i="5"/>
  <c r="V1112" i="5"/>
  <c r="V1113" i="5"/>
  <c r="V1114" i="5"/>
  <c r="V1115" i="5"/>
  <c r="V1116" i="5"/>
  <c r="V1117" i="5"/>
  <c r="V1118" i="5"/>
  <c r="V1119" i="5"/>
  <c r="V1120" i="5"/>
  <c r="V1121" i="5"/>
  <c r="V1122" i="5"/>
  <c r="V1123" i="5"/>
  <c r="V1124" i="5"/>
  <c r="V1125" i="5"/>
  <c r="V1126" i="5"/>
  <c r="V1127" i="5"/>
  <c r="V1128" i="5"/>
  <c r="V1129" i="5"/>
  <c r="V1130" i="5"/>
  <c r="V1131" i="5"/>
  <c r="V1132" i="5"/>
  <c r="V1133" i="5"/>
  <c r="V1134" i="5"/>
  <c r="V1135" i="5"/>
  <c r="V1136" i="5"/>
  <c r="V1137" i="5"/>
  <c r="V1138" i="5"/>
  <c r="V1139" i="5"/>
  <c r="V1140" i="5"/>
  <c r="V1141" i="5"/>
  <c r="V1142" i="5"/>
  <c r="V1143" i="5"/>
  <c r="V1144" i="5"/>
  <c r="V1145" i="5"/>
  <c r="V1146" i="5"/>
  <c r="V1147" i="5"/>
  <c r="V1148" i="5"/>
  <c r="V1149" i="5"/>
  <c r="V1150" i="5"/>
  <c r="V1151" i="5"/>
  <c r="V1152" i="5"/>
  <c r="V1153" i="5"/>
  <c r="V1154" i="5"/>
  <c r="V1155" i="5"/>
  <c r="V1156" i="5"/>
  <c r="V1157" i="5"/>
  <c r="V1158" i="5"/>
  <c r="V1159" i="5"/>
  <c r="V1160" i="5"/>
  <c r="V1161" i="5"/>
  <c r="V1162" i="5"/>
  <c r="V1163" i="5"/>
  <c r="V1164" i="5"/>
  <c r="V1165" i="5"/>
  <c r="V1166" i="5"/>
  <c r="V1167" i="5"/>
  <c r="V1168" i="5"/>
  <c r="V1169" i="5"/>
  <c r="V1170" i="5"/>
  <c r="V1171" i="5"/>
  <c r="V1172" i="5"/>
  <c r="V1173" i="5"/>
  <c r="V1174" i="5"/>
  <c r="V1175" i="5"/>
  <c r="V1176" i="5"/>
  <c r="V1177" i="5"/>
  <c r="V1178" i="5"/>
  <c r="V1179" i="5"/>
  <c r="V1180" i="5"/>
  <c r="V1181" i="5"/>
  <c r="V1182" i="5"/>
  <c r="V1183" i="5"/>
  <c r="V1184" i="5"/>
  <c r="V1185" i="5"/>
  <c r="V1186" i="5"/>
  <c r="V1187" i="5"/>
  <c r="V1188" i="5"/>
  <c r="V1189" i="5"/>
  <c r="V1190" i="5"/>
  <c r="V1191" i="5"/>
  <c r="V1192" i="5"/>
  <c r="V1193" i="5"/>
  <c r="V1194" i="5"/>
  <c r="V1195" i="5"/>
  <c r="V1196" i="5"/>
  <c r="V1197" i="5"/>
  <c r="V1198" i="5"/>
  <c r="V1199" i="5"/>
  <c r="V1200" i="5"/>
  <c r="V1201" i="5"/>
  <c r="V1202" i="5"/>
  <c r="V1203" i="5"/>
  <c r="V1204" i="5"/>
  <c r="V1205" i="5"/>
  <c r="V1206" i="5"/>
  <c r="V1207" i="5"/>
  <c r="V1208" i="5"/>
  <c r="V1209" i="5"/>
  <c r="V1210" i="5"/>
  <c r="V1211" i="5"/>
  <c r="V1212" i="5"/>
  <c r="V1213" i="5"/>
  <c r="V1214" i="5"/>
  <c r="V1215" i="5"/>
  <c r="V1216" i="5"/>
  <c r="V1217" i="5"/>
  <c r="V1218" i="5"/>
  <c r="V1219" i="5"/>
  <c r="V1220" i="5"/>
  <c r="V1221" i="5"/>
  <c r="V1222" i="5"/>
  <c r="V1223" i="5"/>
  <c r="V1224" i="5"/>
  <c r="V1225" i="5"/>
  <c r="V1226" i="5"/>
  <c r="V1227" i="5"/>
  <c r="V1228" i="5"/>
  <c r="V1229" i="5"/>
  <c r="V1230" i="5"/>
  <c r="V1231" i="5"/>
  <c r="V1232" i="5"/>
  <c r="V1233" i="5"/>
  <c r="V1234" i="5"/>
  <c r="V1235" i="5"/>
  <c r="V1236" i="5"/>
  <c r="V1237" i="5"/>
  <c r="V1238" i="5"/>
  <c r="V1239" i="5"/>
  <c r="V1240" i="5"/>
  <c r="V1241" i="5"/>
  <c r="V1242" i="5"/>
  <c r="V1243" i="5"/>
  <c r="V1244" i="5"/>
  <c r="V1245" i="5"/>
  <c r="V1246" i="5"/>
  <c r="V1247" i="5"/>
  <c r="V1248" i="5"/>
  <c r="V1249" i="5"/>
  <c r="V1250" i="5"/>
  <c r="V1251" i="5"/>
  <c r="V1252" i="5"/>
  <c r="V1253" i="5"/>
  <c r="V1254" i="5"/>
  <c r="V1255" i="5"/>
  <c r="V1256" i="5"/>
  <c r="V1257" i="5"/>
  <c r="V1258" i="5"/>
  <c r="V1259" i="5"/>
  <c r="V1260" i="5"/>
  <c r="V1261" i="5"/>
  <c r="V1262" i="5"/>
  <c r="V1263" i="5"/>
  <c r="V1264" i="5"/>
  <c r="V1265" i="5"/>
  <c r="V1266" i="5"/>
  <c r="V1267" i="5"/>
  <c r="V1268" i="5"/>
  <c r="V1269" i="5"/>
  <c r="V1270" i="5"/>
  <c r="V1271" i="5"/>
  <c r="V1272" i="5"/>
  <c r="V1273" i="5"/>
  <c r="V1274" i="5"/>
  <c r="V1275" i="5"/>
  <c r="V1276" i="5"/>
  <c r="V1277" i="5"/>
  <c r="V1278" i="5"/>
  <c r="V1279" i="5"/>
  <c r="V1280" i="5"/>
  <c r="V1281" i="5"/>
  <c r="V1282" i="5"/>
  <c r="V1283" i="5"/>
  <c r="V1284" i="5"/>
  <c r="V1285" i="5"/>
  <c r="V1286" i="5"/>
  <c r="V1287" i="5"/>
  <c r="V1288" i="5"/>
  <c r="V1289" i="5"/>
  <c r="V1290" i="5"/>
  <c r="V1291" i="5"/>
  <c r="V1292" i="5"/>
  <c r="V1293" i="5"/>
  <c r="V1294" i="5"/>
  <c r="V1295" i="5"/>
  <c r="V1296" i="5"/>
  <c r="V1297" i="5"/>
  <c r="V1298" i="5"/>
  <c r="V1299" i="5"/>
  <c r="V1300" i="5"/>
  <c r="V1301" i="5"/>
  <c r="V1302" i="5"/>
  <c r="V1303" i="5"/>
  <c r="V1304" i="5"/>
  <c r="V1305" i="5"/>
  <c r="V1306" i="5"/>
  <c r="V1307" i="5"/>
  <c r="V1308" i="5"/>
  <c r="V1309" i="5"/>
  <c r="V1310" i="5"/>
  <c r="V1311" i="5"/>
  <c r="V1312" i="5"/>
  <c r="V1313" i="5"/>
  <c r="V1314" i="5"/>
  <c r="V1315" i="5"/>
  <c r="V1316" i="5"/>
  <c r="V1317" i="5"/>
  <c r="V1318" i="5"/>
  <c r="V1319" i="5"/>
  <c r="V1320" i="5"/>
  <c r="V1321" i="5"/>
  <c r="V1322" i="5"/>
  <c r="V1323" i="5"/>
  <c r="V1324" i="5"/>
  <c r="V1325" i="5"/>
  <c r="V1326" i="5"/>
  <c r="V1327" i="5"/>
  <c r="V1328" i="5"/>
  <c r="V1329" i="5"/>
  <c r="V1330" i="5"/>
  <c r="V1331" i="5"/>
  <c r="V1332" i="5"/>
  <c r="V1333" i="5"/>
  <c r="V1334" i="5"/>
  <c r="V1335" i="5"/>
  <c r="V1336" i="5"/>
  <c r="V1337" i="5"/>
  <c r="V1338" i="5"/>
  <c r="V1339" i="5"/>
  <c r="V1340" i="5"/>
  <c r="V1341" i="5"/>
  <c r="V1342" i="5"/>
  <c r="V1343" i="5"/>
  <c r="V1344" i="5"/>
  <c r="V1345" i="5"/>
  <c r="V1346" i="5"/>
  <c r="V1347" i="5"/>
  <c r="V1348" i="5"/>
  <c r="V1349" i="5"/>
  <c r="V1350" i="5"/>
  <c r="V1351" i="5"/>
  <c r="V1352" i="5"/>
  <c r="V1353" i="5"/>
  <c r="V1354" i="5"/>
  <c r="V1355" i="5"/>
  <c r="V1356" i="5"/>
  <c r="V1357" i="5"/>
  <c r="V1358" i="5"/>
  <c r="V1359" i="5"/>
  <c r="V1360" i="5"/>
  <c r="V1361" i="5"/>
  <c r="V1362" i="5"/>
  <c r="V1363" i="5"/>
  <c r="V1364" i="5"/>
  <c r="V1365" i="5"/>
  <c r="V1366" i="5"/>
  <c r="V1367" i="5"/>
  <c r="V1368" i="5"/>
  <c r="V1369" i="5"/>
  <c r="V1370" i="5"/>
  <c r="V1371" i="5"/>
  <c r="V1372" i="5"/>
  <c r="V1373" i="5"/>
  <c r="V1374" i="5"/>
  <c r="V1375" i="5"/>
  <c r="V1376" i="5"/>
  <c r="V1377" i="5"/>
  <c r="V1378" i="5"/>
  <c r="V1379" i="5"/>
  <c r="V1380" i="5"/>
  <c r="V1381" i="5"/>
  <c r="V1382" i="5"/>
  <c r="V1383" i="5"/>
  <c r="V1384" i="5"/>
  <c r="V1385" i="5"/>
  <c r="V1386" i="5"/>
  <c r="V1387" i="5"/>
  <c r="V1388" i="5"/>
  <c r="V1389" i="5"/>
  <c r="V1390" i="5"/>
  <c r="V1391" i="5"/>
  <c r="V1392" i="5"/>
  <c r="V1393" i="5"/>
  <c r="V1394" i="5"/>
  <c r="V1395" i="5"/>
  <c r="V1396" i="5"/>
  <c r="V1397" i="5"/>
  <c r="V1398" i="5"/>
  <c r="V1399" i="5"/>
  <c r="V1400" i="5"/>
  <c r="V1401" i="5"/>
  <c r="V1402" i="5"/>
  <c r="V1403" i="5"/>
  <c r="V1404" i="5"/>
  <c r="V1405" i="5"/>
  <c r="V1406" i="5"/>
  <c r="V1407" i="5"/>
  <c r="V1408" i="5"/>
  <c r="V1409" i="5"/>
  <c r="V1410" i="5"/>
  <c r="V1411" i="5"/>
  <c r="V1412" i="5"/>
  <c r="V1413" i="5"/>
  <c r="V1414" i="5"/>
  <c r="V1415" i="5"/>
  <c r="V1416" i="5"/>
  <c r="V1417" i="5"/>
  <c r="V1418" i="5"/>
  <c r="V1419" i="5"/>
  <c r="V1420" i="5"/>
  <c r="V1421" i="5"/>
  <c r="V1422" i="5"/>
  <c r="V1423" i="5"/>
  <c r="V1424" i="5"/>
  <c r="V1425" i="5"/>
  <c r="V1426" i="5"/>
  <c r="V1427" i="5"/>
  <c r="V1428" i="5"/>
  <c r="V1429" i="5"/>
  <c r="V1430" i="5"/>
  <c r="V1431" i="5"/>
  <c r="V1432" i="5"/>
  <c r="V1433" i="5"/>
  <c r="V1434" i="5"/>
  <c r="V1435" i="5"/>
  <c r="V1436" i="5"/>
  <c r="V1437" i="5"/>
  <c r="V1438" i="5"/>
  <c r="V1439" i="5"/>
  <c r="V1440" i="5"/>
  <c r="V1441" i="5"/>
  <c r="V1442" i="5"/>
  <c r="V1443" i="5"/>
  <c r="V1444" i="5"/>
  <c r="V1445" i="5"/>
  <c r="V1446" i="5"/>
  <c r="V1447" i="5"/>
  <c r="V1448" i="5"/>
  <c r="V1449" i="5"/>
  <c r="V1450" i="5"/>
  <c r="V1451" i="5"/>
  <c r="V1452" i="5"/>
  <c r="V1453" i="5"/>
  <c r="V1454" i="5"/>
  <c r="V1455" i="5"/>
  <c r="V1456" i="5"/>
  <c r="V1457" i="5"/>
  <c r="V1458" i="5"/>
  <c r="V1459" i="5"/>
  <c r="V1460" i="5"/>
  <c r="V1461" i="5"/>
  <c r="V1462" i="5"/>
  <c r="V1463" i="5"/>
  <c r="V1464" i="5"/>
  <c r="V1465" i="5"/>
  <c r="V1466" i="5"/>
  <c r="V1467" i="5"/>
  <c r="V1468" i="5"/>
  <c r="V1469" i="5"/>
  <c r="V1470" i="5"/>
  <c r="V1471" i="5"/>
  <c r="V1472" i="5"/>
  <c r="V1473" i="5"/>
  <c r="V1474" i="5"/>
  <c r="V1475" i="5"/>
  <c r="V1476" i="5"/>
  <c r="V1477" i="5"/>
  <c r="V1478" i="5"/>
  <c r="V1479" i="5"/>
  <c r="V1480" i="5"/>
  <c r="V1481" i="5"/>
  <c r="V1482" i="5"/>
  <c r="V1483" i="5"/>
  <c r="V1484" i="5"/>
  <c r="V1485" i="5"/>
  <c r="V1486" i="5"/>
  <c r="V1487" i="5"/>
  <c r="V1488" i="5"/>
  <c r="V1489" i="5"/>
  <c r="V1490" i="5"/>
  <c r="V1491" i="5"/>
  <c r="V1492" i="5"/>
  <c r="V1493" i="5"/>
  <c r="V1494" i="5"/>
  <c r="V1495" i="5"/>
  <c r="V1496" i="5"/>
  <c r="V1497" i="5"/>
  <c r="V1498" i="5"/>
  <c r="V1499" i="5"/>
  <c r="V1500" i="5"/>
  <c r="V1501" i="5"/>
  <c r="V1502" i="5"/>
  <c r="V1503" i="5"/>
  <c r="V1504" i="5"/>
  <c r="V1505" i="5"/>
  <c r="V1506" i="5"/>
  <c r="V1507" i="5"/>
  <c r="V1508" i="5"/>
  <c r="V1509" i="5"/>
  <c r="V1510" i="5"/>
  <c r="V1511" i="5"/>
  <c r="V1512" i="5"/>
  <c r="V1513" i="5"/>
  <c r="V1514" i="5"/>
  <c r="V1515" i="5"/>
  <c r="V1516" i="5"/>
  <c r="V1517" i="5"/>
  <c r="V1518" i="5"/>
  <c r="V1519" i="5"/>
  <c r="V1520" i="5"/>
  <c r="V1521" i="5"/>
  <c r="V1522" i="5"/>
  <c r="V1523" i="5"/>
  <c r="V1524" i="5"/>
  <c r="V1525" i="5"/>
  <c r="V1526" i="5"/>
  <c r="V1527" i="5"/>
  <c r="V1528" i="5"/>
  <c r="V1529" i="5"/>
  <c r="V1530" i="5"/>
  <c r="V1531" i="5"/>
  <c r="V1532" i="5"/>
  <c r="V1533" i="5"/>
  <c r="V1534" i="5"/>
  <c r="V1535" i="5"/>
  <c r="V1536" i="5"/>
  <c r="V1537" i="5"/>
  <c r="V1538" i="5"/>
  <c r="V1539" i="5"/>
  <c r="V1540" i="5"/>
  <c r="V1541" i="5"/>
  <c r="V1542" i="5"/>
  <c r="V1543" i="5"/>
  <c r="V1544" i="5"/>
  <c r="V1545" i="5"/>
  <c r="V1546" i="5"/>
  <c r="V1547" i="5"/>
  <c r="V1548" i="5"/>
  <c r="V1549" i="5"/>
  <c r="V1550" i="5"/>
  <c r="V1551" i="5"/>
  <c r="V1552" i="5"/>
  <c r="V1553" i="5"/>
  <c r="V1554" i="5"/>
  <c r="V1555" i="5"/>
  <c r="V1556" i="5"/>
  <c r="V1557" i="5"/>
  <c r="V1558" i="5"/>
  <c r="V1559" i="5"/>
  <c r="V1560" i="5"/>
  <c r="V1561" i="5"/>
  <c r="V1562" i="5"/>
  <c r="V1563" i="5"/>
  <c r="V1564" i="5"/>
  <c r="V1565" i="5"/>
  <c r="V1566" i="5"/>
  <c r="V1567" i="5"/>
  <c r="V1568" i="5"/>
  <c r="V1569" i="5"/>
  <c r="V1570" i="5"/>
  <c r="V1571" i="5"/>
  <c r="V1572" i="5"/>
  <c r="V1573" i="5"/>
  <c r="V1574" i="5"/>
  <c r="V1575" i="5"/>
  <c r="V1576" i="5"/>
  <c r="V1577" i="5"/>
  <c r="V1578" i="5"/>
  <c r="V1579" i="5"/>
  <c r="V1580" i="5"/>
  <c r="V1581" i="5"/>
  <c r="V1582" i="5"/>
  <c r="V1583" i="5"/>
  <c r="V1584" i="5"/>
  <c r="V1585" i="5"/>
  <c r="V1586" i="5"/>
  <c r="V1587" i="5"/>
  <c r="V1588" i="5"/>
  <c r="V1589" i="5"/>
  <c r="V1590" i="5"/>
  <c r="V1591" i="5"/>
  <c r="V1592" i="5"/>
  <c r="V1593" i="5"/>
  <c r="V1594" i="5"/>
  <c r="V1595" i="5"/>
  <c r="V1596" i="5"/>
  <c r="V1597" i="5"/>
  <c r="V1598" i="5"/>
  <c r="V1599" i="5"/>
  <c r="V1600" i="5"/>
  <c r="V1601" i="5"/>
  <c r="V1602" i="5"/>
  <c r="V1603" i="5"/>
  <c r="V1604" i="5"/>
  <c r="V1605" i="5"/>
  <c r="V1606" i="5"/>
  <c r="V1607" i="5"/>
  <c r="V1608" i="5"/>
  <c r="V1609" i="5"/>
  <c r="V1610" i="5"/>
  <c r="V1611" i="5"/>
  <c r="V1612" i="5"/>
  <c r="V1613" i="5"/>
  <c r="V1614" i="5"/>
  <c r="V1615" i="5"/>
  <c r="V1616" i="5"/>
  <c r="V1617" i="5"/>
  <c r="V1618" i="5"/>
  <c r="V1619" i="5"/>
  <c r="V1620" i="5"/>
  <c r="V1621" i="5"/>
  <c r="V1622" i="5"/>
  <c r="V1623" i="5"/>
  <c r="V1624" i="5"/>
  <c r="V1625" i="5"/>
  <c r="V1626" i="5"/>
  <c r="V1627" i="5"/>
  <c r="V1628" i="5"/>
  <c r="V1629" i="5"/>
  <c r="V1630" i="5"/>
  <c r="V1631" i="5"/>
  <c r="V1632" i="5"/>
  <c r="V1633" i="5"/>
  <c r="V1634" i="5"/>
  <c r="V1635" i="5"/>
  <c r="V1636" i="5"/>
  <c r="V1637" i="5"/>
  <c r="V1638" i="5"/>
  <c r="V1639" i="5"/>
  <c r="V1640" i="5"/>
  <c r="V1641" i="5"/>
  <c r="V1642" i="5"/>
  <c r="V1643" i="5"/>
  <c r="V1644" i="5"/>
  <c r="V1645" i="5"/>
  <c r="V1646" i="5"/>
  <c r="V1647" i="5"/>
  <c r="V1648" i="5"/>
  <c r="V1649" i="5"/>
  <c r="V1650" i="5"/>
  <c r="V1651" i="5"/>
  <c r="V1652" i="5"/>
  <c r="V1653" i="5"/>
  <c r="V1654" i="5"/>
  <c r="V1655" i="5"/>
  <c r="V1656" i="5"/>
  <c r="V1657" i="5"/>
  <c r="V1658" i="5"/>
  <c r="V1659" i="5"/>
  <c r="V1660" i="5"/>
  <c r="V1661" i="5"/>
  <c r="V1662" i="5"/>
  <c r="V1663" i="5"/>
  <c r="V1664" i="5"/>
  <c r="V1665" i="5"/>
  <c r="V1666" i="5"/>
  <c r="V1667" i="5"/>
  <c r="V1668" i="5"/>
  <c r="V1669" i="5"/>
  <c r="V1670" i="5"/>
  <c r="V1671" i="5"/>
  <c r="V1672" i="5"/>
  <c r="V1673" i="5"/>
  <c r="V1674" i="5"/>
  <c r="V1675" i="5"/>
  <c r="V1676" i="5"/>
  <c r="V1677" i="5"/>
  <c r="V1678" i="5"/>
  <c r="V1679" i="5"/>
  <c r="V1680" i="5"/>
  <c r="V1681" i="5"/>
  <c r="V1682" i="5"/>
  <c r="V1683" i="5"/>
  <c r="V1684" i="5"/>
  <c r="V1685" i="5"/>
  <c r="V1686" i="5"/>
  <c r="V1687" i="5"/>
  <c r="V1688" i="5"/>
  <c r="V1689" i="5"/>
  <c r="V1690" i="5"/>
  <c r="V1691" i="5"/>
  <c r="V1692" i="5"/>
  <c r="V1693" i="5"/>
  <c r="V1694" i="5"/>
  <c r="V1695" i="5"/>
  <c r="V1696" i="5"/>
  <c r="V1697" i="5"/>
  <c r="V1698" i="5"/>
  <c r="V1699" i="5"/>
  <c r="V1700" i="5"/>
  <c r="V1701" i="5"/>
  <c r="V1702" i="5"/>
  <c r="V1703" i="5"/>
  <c r="V1704" i="5"/>
  <c r="V1705" i="5"/>
  <c r="V1706" i="5"/>
  <c r="V1707" i="5"/>
  <c r="V1708" i="5"/>
  <c r="V1709" i="5"/>
  <c r="V1710" i="5"/>
  <c r="V1711" i="5"/>
  <c r="V1712" i="5"/>
  <c r="V1713" i="5"/>
  <c r="V1714" i="5"/>
  <c r="V1715" i="5"/>
  <c r="V1716" i="5"/>
  <c r="V1717" i="5"/>
  <c r="V1718" i="5"/>
  <c r="V1719" i="5"/>
  <c r="V1720" i="5"/>
  <c r="V1721" i="5"/>
  <c r="V1722" i="5"/>
  <c r="V1723" i="5"/>
  <c r="V1724" i="5"/>
  <c r="V1725" i="5"/>
  <c r="V1726" i="5"/>
  <c r="V1727" i="5"/>
  <c r="V1728" i="5"/>
  <c r="V1729" i="5"/>
  <c r="V1730" i="5"/>
  <c r="V1731" i="5"/>
  <c r="V1732" i="5"/>
  <c r="V1733" i="5"/>
  <c r="V1734" i="5"/>
  <c r="V1735" i="5"/>
  <c r="V1736" i="5"/>
  <c r="V1737" i="5"/>
  <c r="V1738" i="5"/>
  <c r="V1739" i="5"/>
  <c r="V1740" i="5"/>
  <c r="V1741" i="5"/>
  <c r="V1742" i="5"/>
  <c r="V1743" i="5"/>
  <c r="V1744" i="5"/>
  <c r="V1745" i="5"/>
  <c r="V1746" i="5"/>
  <c r="V1747" i="5"/>
  <c r="V1748" i="5"/>
  <c r="V1749" i="5"/>
  <c r="V1750" i="5"/>
  <c r="V1751" i="5"/>
  <c r="V1752" i="5"/>
  <c r="V1753" i="5"/>
  <c r="V1754" i="5"/>
  <c r="V1755" i="5"/>
  <c r="V1756" i="5"/>
  <c r="V1757" i="5"/>
  <c r="V1758" i="5"/>
  <c r="V1759" i="5"/>
  <c r="V1760" i="5"/>
  <c r="V1761" i="5"/>
  <c r="V1762" i="5"/>
  <c r="V1763" i="5"/>
  <c r="V1764" i="5"/>
  <c r="V1765" i="5"/>
  <c r="V1766" i="5"/>
  <c r="V1767" i="5"/>
  <c r="V1768" i="5"/>
  <c r="V1769" i="5"/>
  <c r="V1770" i="5"/>
  <c r="V1771" i="5"/>
  <c r="V1772" i="5"/>
  <c r="V1773" i="5"/>
  <c r="V1774" i="5"/>
  <c r="V1775" i="5"/>
  <c r="V1776" i="5"/>
  <c r="V1777" i="5"/>
  <c r="V1778" i="5"/>
  <c r="V1779" i="5"/>
  <c r="V1780" i="5"/>
  <c r="V1781" i="5"/>
  <c r="V1782" i="5"/>
  <c r="V1783" i="5"/>
  <c r="V1784" i="5"/>
  <c r="V1785" i="5"/>
  <c r="V1786" i="5"/>
  <c r="V1787" i="5"/>
  <c r="V1788" i="5"/>
  <c r="V1789" i="5"/>
  <c r="V1790" i="5"/>
  <c r="V1791" i="5"/>
  <c r="V1792" i="5"/>
  <c r="V1793" i="5"/>
  <c r="V1794" i="5"/>
  <c r="V1795" i="5"/>
  <c r="V1796" i="5"/>
  <c r="V1797" i="5"/>
  <c r="V1798" i="5"/>
  <c r="V1799" i="5"/>
  <c r="V1800" i="5"/>
  <c r="V1801" i="5"/>
  <c r="V1802" i="5"/>
  <c r="V1803" i="5"/>
  <c r="V1804" i="5"/>
  <c r="V1805" i="5"/>
  <c r="V1806" i="5"/>
  <c r="V1807" i="5"/>
  <c r="V1808" i="5"/>
  <c r="V1809" i="5"/>
  <c r="V1810" i="5"/>
  <c r="V1811" i="5"/>
  <c r="V1812" i="5"/>
  <c r="V1813" i="5"/>
  <c r="V1814" i="5"/>
  <c r="V1815" i="5"/>
  <c r="V1816" i="5"/>
  <c r="V1817" i="5"/>
  <c r="V1818" i="5"/>
  <c r="V1819" i="5"/>
  <c r="V1820" i="5"/>
  <c r="V1821" i="5"/>
  <c r="V1822" i="5"/>
  <c r="V1823" i="5"/>
  <c r="V1824" i="5"/>
  <c r="V1825" i="5"/>
  <c r="V1826" i="5"/>
  <c r="V1827" i="5"/>
  <c r="V1828" i="5"/>
  <c r="V1829" i="5"/>
  <c r="V1830" i="5"/>
  <c r="V1831" i="5"/>
  <c r="V1832" i="5"/>
  <c r="V1833" i="5"/>
  <c r="V1834" i="5"/>
  <c r="V1835" i="5"/>
  <c r="V1836" i="5"/>
  <c r="V1837" i="5"/>
  <c r="V1838" i="5"/>
  <c r="V1839" i="5"/>
  <c r="V1840" i="5"/>
  <c r="V1841" i="5"/>
  <c r="V1842" i="5"/>
  <c r="V1843" i="5"/>
  <c r="V1844" i="5"/>
  <c r="V1845" i="5"/>
  <c r="V1846" i="5"/>
  <c r="V1847" i="5"/>
  <c r="V1848" i="5"/>
  <c r="V1849" i="5"/>
  <c r="V1850" i="5"/>
  <c r="V1851" i="5"/>
  <c r="V1852" i="5"/>
  <c r="V1853" i="5"/>
  <c r="V1854" i="5"/>
  <c r="V1855" i="5"/>
  <c r="V1856" i="5"/>
  <c r="V1857" i="5"/>
  <c r="V1858" i="5"/>
  <c r="V1859" i="5"/>
  <c r="V1860" i="5"/>
  <c r="V1861" i="5"/>
  <c r="V1862" i="5"/>
  <c r="V1863" i="5"/>
  <c r="V1864" i="5"/>
  <c r="V1865" i="5"/>
  <c r="V1866" i="5"/>
  <c r="V1867" i="5"/>
  <c r="V1868" i="5"/>
  <c r="V1869" i="5"/>
  <c r="V1870" i="5"/>
  <c r="V1871" i="5"/>
  <c r="V1872" i="5"/>
  <c r="V1873" i="5"/>
  <c r="V1874" i="5"/>
  <c r="V1875" i="5"/>
  <c r="V1876" i="5"/>
  <c r="V1877" i="5"/>
  <c r="V1878" i="5"/>
  <c r="V1879" i="5"/>
  <c r="V1880" i="5"/>
  <c r="V1881" i="5"/>
  <c r="V1882" i="5"/>
  <c r="V1883" i="5"/>
  <c r="V1884" i="5"/>
  <c r="V1885" i="5"/>
  <c r="V1886" i="5"/>
  <c r="V1887" i="5"/>
  <c r="V1888" i="5"/>
  <c r="V1889" i="5"/>
  <c r="V1890" i="5"/>
  <c r="V1891" i="5"/>
  <c r="V1892" i="5"/>
  <c r="V1893" i="5"/>
  <c r="V1894" i="5"/>
  <c r="V1895" i="5"/>
  <c r="V1896" i="5"/>
  <c r="V1897" i="5"/>
  <c r="V1898" i="5"/>
  <c r="V1899" i="5"/>
  <c r="V1900" i="5"/>
  <c r="V1901" i="5"/>
  <c r="V1902" i="5"/>
  <c r="V1903" i="5"/>
  <c r="V1904" i="5"/>
  <c r="V1905" i="5"/>
  <c r="V1906" i="5"/>
  <c r="V1907" i="5"/>
  <c r="V1908" i="5"/>
  <c r="V1909" i="5"/>
  <c r="V1910" i="5"/>
  <c r="V1911" i="5"/>
  <c r="V1912" i="5"/>
  <c r="V1913" i="5"/>
  <c r="V1914" i="5"/>
  <c r="V1915" i="5"/>
  <c r="V1916" i="5"/>
  <c r="V1917" i="5"/>
  <c r="V1918" i="5"/>
  <c r="V1919" i="5"/>
  <c r="V1920" i="5"/>
  <c r="V1921" i="5"/>
  <c r="V1922" i="5"/>
  <c r="V1923" i="5"/>
  <c r="V1924" i="5"/>
  <c r="V1925" i="5"/>
  <c r="V1926" i="5"/>
  <c r="V1927" i="5"/>
  <c r="V1928" i="5"/>
  <c r="V1929" i="5"/>
  <c r="V1930" i="5"/>
  <c r="V1931" i="5"/>
  <c r="V1932" i="5"/>
  <c r="V1933" i="5"/>
  <c r="V1934" i="5"/>
  <c r="V1935" i="5"/>
  <c r="V1936" i="5"/>
  <c r="V1937" i="5"/>
  <c r="V1938" i="5"/>
  <c r="V1939" i="5"/>
  <c r="V1940" i="5"/>
  <c r="V1941" i="5"/>
  <c r="V1942" i="5"/>
  <c r="V1943" i="5"/>
  <c r="V1944" i="5"/>
  <c r="V1945" i="5"/>
  <c r="V1946" i="5"/>
  <c r="V1947" i="5"/>
  <c r="V1948" i="5"/>
  <c r="V1949" i="5"/>
  <c r="V1950" i="5"/>
  <c r="V1951" i="5"/>
  <c r="V1952" i="5"/>
  <c r="V1953" i="5"/>
  <c r="V1954" i="5"/>
  <c r="V1955" i="5"/>
  <c r="V1956" i="5"/>
  <c r="V1957" i="5"/>
  <c r="V1958" i="5"/>
  <c r="V1959" i="5"/>
  <c r="V1960" i="5"/>
  <c r="V1961" i="5"/>
  <c r="V1962" i="5"/>
  <c r="V1963" i="5"/>
  <c r="V1964" i="5"/>
  <c r="V1965" i="5"/>
  <c r="V1966" i="5"/>
  <c r="V1967" i="5"/>
  <c r="V1968" i="5"/>
  <c r="V1969" i="5"/>
  <c r="V1970" i="5"/>
  <c r="V1971" i="5"/>
  <c r="V1972" i="5"/>
  <c r="V1973" i="5"/>
  <c r="V1974" i="5"/>
  <c r="V1975" i="5"/>
  <c r="V1976" i="5"/>
  <c r="V1977" i="5"/>
  <c r="V1978" i="5"/>
  <c r="V1979" i="5"/>
  <c r="V1980" i="5"/>
  <c r="V1981" i="5"/>
  <c r="V1982" i="5"/>
  <c r="V1983" i="5"/>
  <c r="V1984" i="5"/>
  <c r="V1985" i="5"/>
  <c r="V1986" i="5"/>
  <c r="V1987" i="5"/>
  <c r="V1988" i="5"/>
  <c r="V1989" i="5"/>
  <c r="V1990" i="5"/>
  <c r="V1991" i="5"/>
  <c r="V1992" i="5"/>
  <c r="V1993" i="5"/>
  <c r="V1994" i="5"/>
  <c r="V1995" i="5"/>
  <c r="V1996" i="5"/>
  <c r="V1997" i="5"/>
  <c r="V1998" i="5"/>
  <c r="V1999" i="5"/>
  <c r="V2000" i="5"/>
  <c r="V2001" i="5"/>
  <c r="V2002" i="5"/>
  <c r="V2003" i="5"/>
  <c r="V2004" i="5"/>
  <c r="V2005" i="5"/>
  <c r="V2006" i="5"/>
  <c r="V2007" i="5"/>
  <c r="V2008" i="5"/>
  <c r="V2009" i="5"/>
  <c r="V2010" i="5"/>
  <c r="V2011" i="5"/>
  <c r="V2012" i="5"/>
  <c r="V2013" i="5"/>
  <c r="V2014" i="5"/>
  <c r="V2015" i="5"/>
  <c r="V2016" i="5"/>
  <c r="V2017" i="5"/>
  <c r="V2018" i="5"/>
  <c r="V2019" i="5"/>
  <c r="V2020" i="5"/>
  <c r="V2021" i="5"/>
  <c r="V2022" i="5"/>
  <c r="V2023" i="5"/>
  <c r="V2024" i="5"/>
  <c r="V2025" i="5"/>
  <c r="V2026" i="5"/>
  <c r="V2027" i="5"/>
  <c r="V2028" i="5"/>
  <c r="V2029" i="5"/>
  <c r="V2030" i="5"/>
  <c r="V2031" i="5"/>
  <c r="V2032" i="5"/>
  <c r="V2033" i="5"/>
  <c r="V2034" i="5"/>
  <c r="V2035" i="5"/>
  <c r="V2036" i="5"/>
  <c r="V2037" i="5"/>
  <c r="V2038" i="5"/>
  <c r="V2039" i="5"/>
  <c r="V2040" i="5"/>
  <c r="V2041" i="5"/>
  <c r="V2042" i="5"/>
  <c r="V2043" i="5"/>
  <c r="V2044" i="5"/>
  <c r="V2045" i="5"/>
  <c r="V2046" i="5"/>
  <c r="V2047" i="5"/>
  <c r="V2048" i="5"/>
  <c r="V2049" i="5"/>
  <c r="V2050" i="5"/>
  <c r="V2051" i="5"/>
  <c r="V2052" i="5"/>
  <c r="V2053" i="5"/>
  <c r="V2054" i="5"/>
  <c r="V2055" i="5"/>
  <c r="V2056" i="5"/>
  <c r="V2057" i="5"/>
  <c r="V2058" i="5"/>
  <c r="V2059" i="5"/>
  <c r="V2060" i="5"/>
  <c r="V2061" i="5"/>
  <c r="V2062" i="5"/>
  <c r="V2063" i="5"/>
  <c r="V2064" i="5"/>
  <c r="V2065" i="5"/>
  <c r="V2066" i="5"/>
  <c r="V2067" i="5"/>
  <c r="V2068" i="5"/>
  <c r="V2069" i="5"/>
  <c r="V2070" i="5"/>
  <c r="V2071" i="5"/>
  <c r="V2072" i="5"/>
  <c r="V2073" i="5"/>
  <c r="V2074" i="5"/>
  <c r="V2075" i="5"/>
  <c r="V2076" i="5"/>
  <c r="V2077" i="5"/>
  <c r="V2078" i="5"/>
  <c r="V2079" i="5"/>
  <c r="V2080" i="5"/>
  <c r="V2081" i="5"/>
  <c r="V2082" i="5"/>
  <c r="V2083" i="5"/>
  <c r="V2084" i="5"/>
  <c r="V2085" i="5"/>
  <c r="V2086" i="5"/>
  <c r="V2087" i="5"/>
  <c r="V2088" i="5"/>
  <c r="V2089" i="5"/>
  <c r="V2090" i="5"/>
  <c r="V2091" i="5"/>
  <c r="V2092" i="5"/>
  <c r="V2093" i="5"/>
  <c r="V2094" i="5"/>
  <c r="V2095" i="5"/>
  <c r="V2096" i="5"/>
  <c r="V2097" i="5"/>
  <c r="V2098" i="5"/>
  <c r="V2099" i="5"/>
  <c r="V2100" i="5"/>
  <c r="V2101" i="5"/>
  <c r="V2102" i="5"/>
  <c r="V2103" i="5"/>
  <c r="V2104" i="5"/>
  <c r="V2105" i="5"/>
  <c r="V2106" i="5"/>
  <c r="V2107" i="5"/>
  <c r="V2108" i="5"/>
  <c r="V2109" i="5"/>
  <c r="V2110" i="5"/>
  <c r="V2111" i="5"/>
  <c r="V2112" i="5"/>
  <c r="V2113" i="5"/>
  <c r="V2114" i="5"/>
  <c r="V2115" i="5"/>
  <c r="V2116" i="5"/>
  <c r="V2117" i="5"/>
  <c r="V2118" i="5"/>
  <c r="V2119" i="5"/>
  <c r="V2120" i="5"/>
  <c r="V2121" i="5"/>
  <c r="V2122" i="5"/>
  <c r="V2123" i="5"/>
  <c r="V2124" i="5"/>
  <c r="V2125" i="5"/>
  <c r="V2126" i="5"/>
  <c r="V2127" i="5"/>
  <c r="V2128" i="5"/>
  <c r="V2129" i="5"/>
  <c r="V2130" i="5"/>
  <c r="V2131" i="5"/>
  <c r="V2132" i="5"/>
  <c r="V2133" i="5"/>
  <c r="V2134" i="5"/>
  <c r="V2135" i="5"/>
  <c r="V2136" i="5"/>
  <c r="V2137" i="5"/>
  <c r="V2138" i="5"/>
  <c r="V2139" i="5"/>
  <c r="V2140" i="5"/>
  <c r="V2141" i="5"/>
  <c r="V2142" i="5"/>
  <c r="V2143" i="5"/>
  <c r="V2144" i="5"/>
  <c r="V2145" i="5"/>
  <c r="V2146" i="5"/>
  <c r="V2147" i="5"/>
  <c r="V2148" i="5"/>
  <c r="V2149" i="5"/>
  <c r="V2150" i="5"/>
  <c r="V2151" i="5"/>
  <c r="V2152" i="5"/>
  <c r="V2153" i="5"/>
  <c r="V2154" i="5"/>
  <c r="V2155" i="5"/>
  <c r="V2156" i="5"/>
  <c r="V2157" i="5"/>
  <c r="V2158" i="5"/>
  <c r="V2159" i="5"/>
  <c r="V2160" i="5"/>
  <c r="V2161" i="5"/>
  <c r="V2162" i="5"/>
  <c r="V2163" i="5"/>
  <c r="V2164" i="5"/>
  <c r="V2165" i="5"/>
  <c r="V2166" i="5"/>
  <c r="V2167" i="5"/>
  <c r="V2168" i="5"/>
  <c r="V2169" i="5"/>
  <c r="V2170" i="5"/>
  <c r="V2171" i="5"/>
  <c r="V2172" i="5"/>
  <c r="V2173" i="5"/>
  <c r="V2174" i="5"/>
  <c r="V2175" i="5"/>
  <c r="V2176" i="5"/>
  <c r="V2177" i="5"/>
  <c r="V2178" i="5"/>
  <c r="V2179" i="5"/>
  <c r="V2180" i="5"/>
  <c r="V2181" i="5"/>
  <c r="V2182" i="5"/>
  <c r="V2183" i="5"/>
  <c r="V2184" i="5"/>
  <c r="V2185" i="5"/>
  <c r="V2186" i="5"/>
  <c r="V2187" i="5"/>
  <c r="V2188" i="5"/>
  <c r="V2189" i="5"/>
  <c r="V2190" i="5"/>
  <c r="V2191" i="5"/>
  <c r="V2192" i="5"/>
  <c r="V2193" i="5"/>
  <c r="V2194" i="5"/>
  <c r="V2195" i="5"/>
  <c r="V2196" i="5"/>
  <c r="V2197" i="5"/>
  <c r="V2198" i="5"/>
  <c r="V2199" i="5"/>
  <c r="V2200" i="5"/>
  <c r="V2201" i="5"/>
  <c r="V2202" i="5"/>
  <c r="V2203" i="5"/>
  <c r="V2204" i="5"/>
  <c r="V2205" i="5"/>
  <c r="V2206" i="5"/>
  <c r="V2207" i="5"/>
  <c r="V2208" i="5"/>
  <c r="V2209" i="5"/>
  <c r="V2210" i="5"/>
  <c r="V2211" i="5"/>
  <c r="V2212" i="5"/>
  <c r="V2213" i="5"/>
  <c r="V2214" i="5"/>
  <c r="V2215" i="5"/>
  <c r="V2216" i="5"/>
  <c r="V2217" i="5"/>
  <c r="V2218" i="5"/>
  <c r="V2219" i="5"/>
  <c r="V2220" i="5"/>
  <c r="V2221" i="5"/>
  <c r="V2222" i="5"/>
  <c r="V2223" i="5"/>
  <c r="V2224" i="5"/>
  <c r="V2225" i="5"/>
  <c r="V2226" i="5"/>
  <c r="V2227" i="5"/>
  <c r="V2228" i="5"/>
  <c r="V2229" i="5"/>
  <c r="V2230" i="5"/>
  <c r="V2231" i="5"/>
  <c r="V2232" i="5"/>
  <c r="V2233" i="5"/>
  <c r="V2234" i="5"/>
  <c r="V2235" i="5"/>
  <c r="V2236" i="5"/>
  <c r="V2237" i="5"/>
  <c r="V2238" i="5"/>
  <c r="V2239" i="5"/>
  <c r="V2240" i="5"/>
  <c r="V2241" i="5"/>
  <c r="V2242" i="5"/>
  <c r="V2243" i="5"/>
  <c r="V2244" i="5"/>
  <c r="V2245" i="5"/>
  <c r="V2246" i="5"/>
  <c r="V2247" i="5"/>
  <c r="V2248" i="5"/>
  <c r="V2249" i="5"/>
  <c r="V2250" i="5"/>
  <c r="V2251" i="5"/>
  <c r="V2252" i="5"/>
  <c r="V2253" i="5"/>
  <c r="V2254" i="5"/>
  <c r="V2255" i="5"/>
  <c r="V2256" i="5"/>
  <c r="V2257" i="5"/>
  <c r="V2258" i="5"/>
  <c r="V2259" i="5"/>
  <c r="V2260" i="5"/>
  <c r="V2261" i="5"/>
  <c r="V2262" i="5"/>
  <c r="V2263" i="5"/>
  <c r="V2264" i="5"/>
  <c r="V2265" i="5"/>
  <c r="V2266" i="5"/>
  <c r="V2267" i="5"/>
  <c r="V2268" i="5"/>
  <c r="V2269" i="5"/>
  <c r="V2270" i="5"/>
  <c r="V2271" i="5"/>
  <c r="V2272" i="5"/>
  <c r="V2273" i="5"/>
  <c r="V2274" i="5"/>
  <c r="V2275" i="5"/>
  <c r="V2276" i="5"/>
  <c r="V2277" i="5"/>
  <c r="V2278" i="5"/>
  <c r="V2279" i="5"/>
  <c r="V2280" i="5"/>
  <c r="V2281" i="5"/>
  <c r="V2282" i="5"/>
  <c r="V2283" i="5"/>
  <c r="V2284" i="5"/>
  <c r="V2285" i="5"/>
  <c r="V2286" i="5"/>
  <c r="V2287" i="5"/>
  <c r="V2288" i="5"/>
  <c r="V2289" i="5"/>
  <c r="V2290" i="5"/>
  <c r="V2291" i="5"/>
  <c r="V2292" i="5"/>
  <c r="V2293" i="5"/>
  <c r="V2294" i="5"/>
  <c r="V2295" i="5"/>
  <c r="V2296" i="5"/>
  <c r="V2297" i="5"/>
  <c r="V2298" i="5"/>
  <c r="V2299" i="5"/>
  <c r="V2300" i="5"/>
  <c r="V2301" i="5"/>
  <c r="V2302" i="5"/>
  <c r="V2303" i="5"/>
  <c r="V2304" i="5"/>
  <c r="V2305" i="5"/>
  <c r="V2306" i="5"/>
  <c r="V2307" i="5"/>
  <c r="V2308" i="5"/>
  <c r="V2309" i="5"/>
  <c r="V2310" i="5"/>
  <c r="V2311" i="5"/>
  <c r="V2312" i="5"/>
  <c r="V2313" i="5"/>
  <c r="V2314" i="5"/>
  <c r="V2315" i="5"/>
  <c r="V2316" i="5"/>
  <c r="V2317" i="5"/>
  <c r="V2318" i="5"/>
  <c r="V2319" i="5"/>
  <c r="V2320" i="5"/>
  <c r="V2321" i="5"/>
  <c r="V2322" i="5"/>
  <c r="V2323" i="5"/>
  <c r="V2324" i="5"/>
  <c r="V2325" i="5"/>
  <c r="V2326" i="5"/>
  <c r="V2327" i="5"/>
  <c r="V2328" i="5"/>
  <c r="V2329" i="5"/>
  <c r="V2330" i="5"/>
  <c r="V2331" i="5"/>
  <c r="V2332" i="5"/>
  <c r="V2333" i="5"/>
  <c r="V2334" i="5"/>
  <c r="V2335" i="5"/>
  <c r="V2336" i="5"/>
  <c r="V2337" i="5"/>
  <c r="V2338" i="5"/>
  <c r="V2339" i="5"/>
  <c r="V2340" i="5"/>
  <c r="V2341" i="5"/>
  <c r="V2342" i="5"/>
  <c r="V2343" i="5"/>
  <c r="V2344" i="5"/>
  <c r="V2345" i="5"/>
  <c r="V2346" i="5"/>
  <c r="V2347" i="5"/>
  <c r="V2348" i="5"/>
  <c r="V2349" i="5"/>
  <c r="V2350" i="5"/>
  <c r="V2351" i="5"/>
  <c r="V2352" i="5"/>
  <c r="V2353" i="5"/>
  <c r="V2354" i="5"/>
  <c r="V2355" i="5"/>
  <c r="V2356" i="5"/>
  <c r="V2357" i="5"/>
  <c r="V2358" i="5"/>
  <c r="V2359" i="5"/>
  <c r="V2360" i="5"/>
  <c r="V2361" i="5"/>
  <c r="V2362" i="5"/>
  <c r="V2363" i="5"/>
  <c r="V2364" i="5"/>
  <c r="V2365" i="5"/>
  <c r="V2366" i="5"/>
  <c r="V2367" i="5"/>
  <c r="V2368" i="5"/>
  <c r="V2369" i="5"/>
  <c r="V2370" i="5"/>
  <c r="V2371" i="5"/>
  <c r="V2372" i="5"/>
  <c r="V2373" i="5"/>
  <c r="V2374" i="5"/>
  <c r="V2375" i="5"/>
  <c r="V2376" i="5"/>
  <c r="V2377" i="5"/>
  <c r="V2378" i="5"/>
  <c r="V2379" i="5"/>
  <c r="V2380" i="5"/>
  <c r="V2381" i="5"/>
  <c r="V2382" i="5"/>
  <c r="V2383" i="5"/>
  <c r="V2384" i="5"/>
  <c r="V2385" i="5"/>
  <c r="V2386" i="5"/>
  <c r="V2387" i="5"/>
  <c r="V2388" i="5"/>
  <c r="V2389" i="5"/>
  <c r="V2390" i="5"/>
  <c r="V2391" i="5"/>
  <c r="V2392" i="5"/>
  <c r="V2393" i="5"/>
  <c r="V2394" i="5"/>
  <c r="V2395" i="5"/>
  <c r="V2396" i="5"/>
  <c r="V2397" i="5"/>
  <c r="V2398" i="5"/>
  <c r="V2399" i="5"/>
  <c r="V2400" i="5"/>
  <c r="V2401" i="5"/>
  <c r="V2402" i="5"/>
  <c r="V2403" i="5"/>
  <c r="V2404" i="5"/>
  <c r="V2405" i="5"/>
  <c r="V2406" i="5"/>
  <c r="V2407" i="5"/>
  <c r="V2408" i="5"/>
  <c r="V2409" i="5"/>
  <c r="V2410" i="5"/>
  <c r="V2411" i="5"/>
  <c r="V2412" i="5"/>
  <c r="V2413" i="5"/>
  <c r="V2414" i="5"/>
  <c r="V2415" i="5"/>
  <c r="V2416" i="5"/>
  <c r="V2417" i="5"/>
  <c r="V2418" i="5"/>
  <c r="V2419" i="5"/>
  <c r="V2420" i="5"/>
  <c r="V2421" i="5"/>
  <c r="V2422" i="5"/>
  <c r="V2423" i="5"/>
  <c r="V2424" i="5"/>
  <c r="V2425" i="5"/>
  <c r="V2426" i="5"/>
  <c r="V2427" i="5"/>
  <c r="V2428" i="5"/>
  <c r="V2429" i="5"/>
  <c r="V2430" i="5"/>
  <c r="V2431" i="5"/>
  <c r="V2432" i="5"/>
  <c r="V2433" i="5"/>
  <c r="V2434" i="5"/>
  <c r="V2435" i="5"/>
  <c r="V2436" i="5"/>
  <c r="V2437" i="5"/>
  <c r="V2438" i="5"/>
  <c r="V2439" i="5"/>
  <c r="V2440" i="5"/>
  <c r="V2441" i="5"/>
  <c r="V2442" i="5"/>
  <c r="V2443" i="5"/>
  <c r="V2444" i="5"/>
  <c r="V2445" i="5"/>
  <c r="V2446" i="5"/>
  <c r="V2447" i="5"/>
  <c r="V2448" i="5"/>
  <c r="V2449" i="5"/>
  <c r="V2450" i="5"/>
  <c r="V2451" i="5"/>
  <c r="V2452" i="5"/>
  <c r="V2453" i="5"/>
  <c r="V2454" i="5"/>
  <c r="V2455" i="5"/>
  <c r="V2456" i="5"/>
  <c r="V2457" i="5"/>
  <c r="V2458" i="5"/>
  <c r="V2459" i="5"/>
  <c r="V2460" i="5"/>
  <c r="V2461" i="5"/>
  <c r="V2462" i="5"/>
  <c r="V2463" i="5"/>
  <c r="V2464" i="5"/>
  <c r="V2465" i="5"/>
  <c r="V2466" i="5"/>
  <c r="V2467" i="5"/>
  <c r="V2468" i="5"/>
  <c r="V2469" i="5"/>
  <c r="V2470" i="5"/>
  <c r="V2471" i="5"/>
  <c r="V2472" i="5"/>
  <c r="V2473" i="5"/>
  <c r="V2474" i="5"/>
  <c r="V2475" i="5"/>
  <c r="V2476" i="5"/>
  <c r="V2477" i="5"/>
  <c r="V2478" i="5"/>
  <c r="V2479" i="5"/>
  <c r="V2480" i="5"/>
  <c r="V2481" i="5"/>
  <c r="V2482" i="5"/>
  <c r="V2483" i="5"/>
  <c r="V2484" i="5"/>
  <c r="V2485" i="5"/>
  <c r="V2486" i="5"/>
  <c r="V2487" i="5"/>
  <c r="V2488" i="5"/>
  <c r="V2489" i="5"/>
  <c r="V2490" i="5"/>
  <c r="V2491" i="5"/>
  <c r="V2492" i="5"/>
  <c r="V2493" i="5"/>
  <c r="V2494" i="5"/>
  <c r="V2495" i="5"/>
  <c r="V2496" i="5"/>
  <c r="V2497" i="5"/>
  <c r="V2498" i="5"/>
  <c r="V2499" i="5"/>
  <c r="V2500" i="5"/>
  <c r="V2501" i="5"/>
  <c r="V2502" i="5"/>
  <c r="V2503" i="5"/>
  <c r="V2504" i="5"/>
  <c r="V2505" i="5"/>
  <c r="V2506" i="5"/>
  <c r="V2507" i="5"/>
  <c r="V2508" i="5"/>
  <c r="V2509" i="5"/>
  <c r="V2510" i="5"/>
  <c r="V2511" i="5"/>
  <c r="V2512" i="5"/>
  <c r="V2513" i="5"/>
  <c r="V2514" i="5"/>
  <c r="V2515" i="5"/>
  <c r="V2516" i="5"/>
  <c r="V2517" i="5"/>
  <c r="V2518" i="5"/>
  <c r="V2519" i="5"/>
  <c r="V2520" i="5"/>
  <c r="V2521" i="5"/>
  <c r="V2522" i="5"/>
  <c r="V2523" i="5"/>
  <c r="V2524" i="5"/>
  <c r="V2525" i="5"/>
  <c r="V2526" i="5"/>
  <c r="V2527" i="5"/>
  <c r="V2528" i="5"/>
  <c r="V2529" i="5"/>
  <c r="V2530" i="5"/>
  <c r="V2531" i="5"/>
  <c r="V2532" i="5"/>
  <c r="V2533" i="5"/>
  <c r="V2534" i="5"/>
  <c r="V2535" i="5"/>
  <c r="V2536" i="5"/>
  <c r="V2537" i="5"/>
  <c r="V2538" i="5"/>
  <c r="V2539" i="5"/>
  <c r="V2540" i="5"/>
  <c r="V2541" i="5"/>
  <c r="V2542" i="5"/>
  <c r="V2543" i="5"/>
  <c r="V2544" i="5"/>
  <c r="V2545" i="5"/>
  <c r="V2546" i="5"/>
  <c r="V2547" i="5"/>
  <c r="V2548" i="5"/>
  <c r="V2549" i="5"/>
  <c r="V2550" i="5"/>
  <c r="V2551" i="5"/>
  <c r="V2552" i="5"/>
  <c r="V2553" i="5"/>
  <c r="V2554" i="5"/>
  <c r="V2555" i="5"/>
  <c r="V2556" i="5"/>
  <c r="V2557" i="5"/>
  <c r="V2558" i="5"/>
  <c r="V2559" i="5"/>
  <c r="V2560" i="5"/>
  <c r="V2561" i="5"/>
  <c r="V2562" i="5"/>
  <c r="V2563" i="5"/>
  <c r="V2564" i="5"/>
  <c r="V2565" i="5"/>
  <c r="V2566" i="5"/>
  <c r="V2567" i="5"/>
  <c r="V2568" i="5"/>
  <c r="V2569" i="5"/>
  <c r="V2570" i="5"/>
  <c r="V2571" i="5"/>
  <c r="V2572" i="5"/>
  <c r="V2573" i="5"/>
  <c r="V2574" i="5"/>
  <c r="V2575" i="5"/>
  <c r="V2576" i="5"/>
  <c r="V2577" i="5"/>
  <c r="V2578" i="5"/>
  <c r="V2579" i="5"/>
  <c r="V2580" i="5"/>
  <c r="V2581" i="5"/>
  <c r="V2582" i="5"/>
  <c r="V2583" i="5"/>
  <c r="V2584" i="5"/>
  <c r="V2585" i="5"/>
  <c r="V2586" i="5"/>
  <c r="V2587" i="5"/>
  <c r="V2588" i="5"/>
  <c r="V2589" i="5"/>
  <c r="V2590" i="5"/>
  <c r="V2591" i="5"/>
  <c r="V2592" i="5"/>
  <c r="V2593" i="5"/>
  <c r="V2594" i="5"/>
  <c r="V2595" i="5"/>
  <c r="V2596" i="5"/>
  <c r="V2597" i="5"/>
  <c r="V2598" i="5"/>
  <c r="V2599" i="5"/>
  <c r="V2600" i="5"/>
  <c r="V2601" i="5"/>
  <c r="V2602" i="5"/>
  <c r="V2603" i="5"/>
  <c r="V2604" i="5"/>
  <c r="V2605" i="5"/>
  <c r="V2606" i="5"/>
  <c r="V2607" i="5"/>
  <c r="V2608" i="5"/>
  <c r="V2609" i="5"/>
  <c r="V2610" i="5"/>
  <c r="V2611" i="5"/>
  <c r="V2612" i="5"/>
  <c r="V2613" i="5"/>
  <c r="V2614" i="5"/>
  <c r="V2615" i="5"/>
  <c r="V2616" i="5"/>
  <c r="V2617" i="5"/>
  <c r="V2618" i="5"/>
  <c r="V2619" i="5"/>
  <c r="V2620" i="5"/>
  <c r="V2621" i="5"/>
  <c r="V2622" i="5"/>
  <c r="V2623" i="5"/>
  <c r="V2624" i="5"/>
  <c r="V2625" i="5"/>
  <c r="V2626" i="5"/>
  <c r="V2627" i="5"/>
  <c r="V2628" i="5"/>
  <c r="V2629" i="5"/>
  <c r="V2630" i="5"/>
  <c r="V2631" i="5"/>
  <c r="V2632" i="5"/>
  <c r="V2633" i="5"/>
  <c r="V2634" i="5"/>
  <c r="V2635" i="5"/>
  <c r="V2636" i="5"/>
  <c r="V2637" i="5"/>
  <c r="V2638" i="5"/>
  <c r="V2639" i="5"/>
  <c r="V2640" i="5"/>
  <c r="V2641" i="5"/>
  <c r="V2642" i="5"/>
  <c r="V2643" i="5"/>
  <c r="V2644" i="5"/>
  <c r="V2645" i="5"/>
  <c r="V2646" i="5"/>
  <c r="V2647" i="5"/>
  <c r="V2648" i="5"/>
  <c r="V2649" i="5"/>
  <c r="V2650" i="5"/>
  <c r="V2651" i="5"/>
  <c r="V2652" i="5"/>
  <c r="V2653" i="5"/>
  <c r="V2654" i="5"/>
  <c r="V2655" i="5"/>
  <c r="V2656" i="5"/>
  <c r="V2657" i="5"/>
  <c r="V2658" i="5"/>
  <c r="V2659" i="5"/>
  <c r="V2660" i="5"/>
  <c r="V2661" i="5"/>
  <c r="V2662" i="5"/>
  <c r="V2663" i="5"/>
  <c r="V2664" i="5"/>
  <c r="V2665" i="5"/>
  <c r="V2666" i="5"/>
  <c r="V2667" i="5"/>
  <c r="V2668" i="5"/>
  <c r="V2669" i="5"/>
  <c r="V2670" i="5"/>
  <c r="V2671" i="5"/>
  <c r="V2672" i="5"/>
  <c r="V2673" i="5"/>
  <c r="V2674" i="5"/>
  <c r="V2675" i="5"/>
  <c r="V2676" i="5"/>
  <c r="V2677" i="5"/>
  <c r="V2678" i="5"/>
  <c r="V2679" i="5"/>
  <c r="V2680" i="5"/>
  <c r="V2681" i="5"/>
  <c r="V2682" i="5"/>
  <c r="V2683" i="5"/>
  <c r="V2684" i="5"/>
  <c r="V2685" i="5"/>
  <c r="V2686" i="5"/>
  <c r="V2687" i="5"/>
  <c r="V2688" i="5"/>
  <c r="V2689" i="5"/>
  <c r="V2690" i="5"/>
  <c r="V2691" i="5"/>
  <c r="V2692" i="5"/>
  <c r="V2693" i="5"/>
  <c r="V2694" i="5"/>
  <c r="V2695" i="5"/>
  <c r="V2696" i="5"/>
  <c r="V2697" i="5"/>
  <c r="V2698" i="5"/>
  <c r="V2699" i="5"/>
  <c r="V2700" i="5"/>
  <c r="V2701" i="5"/>
  <c r="V2702" i="5"/>
  <c r="V2703" i="5"/>
  <c r="V2704" i="5"/>
  <c r="V2705" i="5"/>
  <c r="V2706" i="5"/>
  <c r="V2707" i="5"/>
  <c r="V2708" i="5"/>
  <c r="V2709" i="5"/>
  <c r="V2710" i="5"/>
  <c r="V2711" i="5"/>
  <c r="V2712" i="5"/>
  <c r="V2713" i="5"/>
  <c r="V2714" i="5"/>
  <c r="V2715" i="5"/>
  <c r="V2716" i="5"/>
  <c r="V2717" i="5"/>
  <c r="V2718" i="5"/>
  <c r="V2719" i="5"/>
  <c r="V2720" i="5"/>
  <c r="V2721" i="5"/>
  <c r="V2722" i="5"/>
  <c r="V2723" i="5"/>
  <c r="V2724" i="5"/>
  <c r="V2725" i="5"/>
  <c r="V2726" i="5"/>
  <c r="V2727" i="5"/>
  <c r="V2728" i="5"/>
  <c r="V2729" i="5"/>
  <c r="V2730" i="5"/>
  <c r="V2731" i="5"/>
  <c r="V2732" i="5"/>
  <c r="V2733" i="5"/>
  <c r="V2734" i="5"/>
  <c r="V2735" i="5"/>
  <c r="V2736" i="5"/>
  <c r="V2737" i="5"/>
  <c r="V2738" i="5"/>
  <c r="V2739" i="5"/>
  <c r="V2740" i="5"/>
  <c r="V2741" i="5"/>
  <c r="V2742" i="5"/>
  <c r="V2743" i="5"/>
  <c r="V2744" i="5"/>
  <c r="V2745" i="5"/>
  <c r="V2746" i="5"/>
  <c r="V2747" i="5"/>
  <c r="V2748" i="5"/>
  <c r="V2749" i="5"/>
  <c r="V2750" i="5"/>
  <c r="V2751" i="5"/>
  <c r="V2752" i="5"/>
  <c r="V2753" i="5"/>
  <c r="V2754" i="5"/>
  <c r="V2755" i="5"/>
  <c r="V2756" i="5"/>
  <c r="V2757" i="5"/>
  <c r="V2758" i="5"/>
  <c r="V2759" i="5"/>
  <c r="V2760" i="5"/>
  <c r="V2761" i="5"/>
  <c r="V2762" i="5"/>
  <c r="V2763" i="5"/>
  <c r="V2764" i="5"/>
  <c r="V2765" i="5"/>
  <c r="V2766" i="5"/>
  <c r="V2767" i="5"/>
  <c r="V2768" i="5"/>
  <c r="V2769" i="5"/>
  <c r="V2770" i="5"/>
  <c r="V2771" i="5"/>
  <c r="V2772" i="5"/>
  <c r="V2773" i="5"/>
  <c r="V2774" i="5"/>
  <c r="V2775" i="5"/>
  <c r="V2776" i="5"/>
  <c r="V2777" i="5"/>
  <c r="V2778" i="5"/>
  <c r="V2779" i="5"/>
  <c r="V2780" i="5"/>
  <c r="V2781" i="5"/>
  <c r="V2782" i="5"/>
  <c r="V2783" i="5"/>
  <c r="V2784" i="5"/>
  <c r="V2785" i="5"/>
  <c r="V2786" i="5"/>
  <c r="V2787" i="5"/>
  <c r="V2788" i="5"/>
  <c r="V2789" i="5"/>
  <c r="V2790" i="5"/>
  <c r="V2791" i="5"/>
  <c r="V2792" i="5"/>
  <c r="V2793" i="5"/>
  <c r="V2794" i="5"/>
  <c r="V2795" i="5"/>
  <c r="V2796" i="5"/>
  <c r="V2797" i="5"/>
  <c r="V2798" i="5"/>
  <c r="V2799" i="5"/>
  <c r="V2800" i="5"/>
  <c r="V2801" i="5"/>
  <c r="V2802" i="5"/>
  <c r="V2803" i="5"/>
  <c r="V2804" i="5"/>
  <c r="V2805" i="5"/>
  <c r="V2806" i="5"/>
  <c r="V2807" i="5"/>
  <c r="V2808" i="5"/>
  <c r="V2809" i="5"/>
  <c r="V2810" i="5"/>
  <c r="V2811" i="5"/>
  <c r="V2812" i="5"/>
  <c r="V2813" i="5"/>
  <c r="V2814" i="5"/>
  <c r="V2815" i="5"/>
  <c r="V2816" i="5"/>
  <c r="V2817" i="5"/>
  <c r="V2818" i="5"/>
  <c r="V2819" i="5"/>
  <c r="V2820" i="5"/>
  <c r="V2821" i="5"/>
  <c r="V2822" i="5"/>
  <c r="V2823" i="5"/>
  <c r="V2824" i="5"/>
  <c r="V2825" i="5"/>
  <c r="V2826" i="5"/>
  <c r="V2827" i="5"/>
  <c r="V2828" i="5"/>
  <c r="V2829" i="5"/>
  <c r="V2830" i="5"/>
  <c r="V2831" i="5"/>
  <c r="V2832" i="5"/>
  <c r="V2833" i="5"/>
  <c r="V2834" i="5"/>
  <c r="V2835" i="5"/>
  <c r="V2836" i="5"/>
  <c r="V2837" i="5"/>
  <c r="V2838" i="5"/>
  <c r="V2839" i="5"/>
  <c r="V2840" i="5"/>
  <c r="V2841" i="5"/>
  <c r="V2842" i="5"/>
  <c r="V2843" i="5"/>
  <c r="V2844" i="5"/>
  <c r="V2845" i="5"/>
  <c r="V2846" i="5"/>
  <c r="V2847" i="5"/>
  <c r="V2848" i="5"/>
  <c r="V2849" i="5"/>
  <c r="V2850" i="5"/>
  <c r="V2851" i="5"/>
  <c r="V2852" i="5"/>
  <c r="V2853" i="5"/>
  <c r="V2854" i="5"/>
  <c r="V2855" i="5"/>
  <c r="V2856" i="5"/>
  <c r="V2857" i="5"/>
  <c r="V2858" i="5"/>
  <c r="V2859" i="5"/>
  <c r="V2860" i="5"/>
  <c r="V2861" i="5"/>
  <c r="V2862" i="5"/>
  <c r="V2863" i="5"/>
  <c r="V2864" i="5"/>
  <c r="V2865" i="5"/>
  <c r="V2866" i="5"/>
  <c r="V2867" i="5"/>
  <c r="V2868" i="5"/>
  <c r="V2869" i="5"/>
  <c r="V2870" i="5"/>
  <c r="V2871" i="5"/>
  <c r="V2872" i="5"/>
  <c r="V2873" i="5"/>
  <c r="V2874" i="5"/>
  <c r="V2875" i="5"/>
  <c r="V2876" i="5"/>
  <c r="V2877" i="5"/>
  <c r="V2878" i="5"/>
  <c r="V2879" i="5"/>
  <c r="V2880" i="5"/>
  <c r="V2881" i="5"/>
  <c r="V2882" i="5"/>
  <c r="V2883" i="5"/>
  <c r="V2884" i="5"/>
  <c r="V2885" i="5"/>
  <c r="V2886" i="5"/>
  <c r="V2887" i="5"/>
  <c r="V2888" i="5"/>
  <c r="V2889" i="5"/>
  <c r="V2890" i="5"/>
  <c r="V2891" i="5"/>
  <c r="V2892" i="5"/>
  <c r="V2893" i="5"/>
  <c r="V2894" i="5"/>
  <c r="V2895" i="5"/>
  <c r="V2896" i="5"/>
  <c r="V2897" i="5"/>
  <c r="V2898" i="5"/>
  <c r="V2899" i="5"/>
  <c r="V2900" i="5"/>
  <c r="V2901" i="5"/>
  <c r="V2902" i="5"/>
  <c r="V2903" i="5"/>
  <c r="V2904" i="5"/>
  <c r="V2905" i="5"/>
  <c r="V2906" i="5"/>
  <c r="V2907" i="5"/>
  <c r="V2908" i="5"/>
  <c r="V2909" i="5"/>
  <c r="V2910" i="5"/>
  <c r="V2911" i="5"/>
  <c r="V2912" i="5"/>
  <c r="V2913" i="5"/>
  <c r="V2914" i="5"/>
  <c r="V2915" i="5"/>
  <c r="V2916" i="5"/>
  <c r="V2917" i="5"/>
  <c r="V2918" i="5"/>
  <c r="V2919" i="5"/>
  <c r="V2920" i="5"/>
  <c r="V2921" i="5"/>
  <c r="V2922" i="5"/>
  <c r="V2923" i="5"/>
  <c r="V2924" i="5"/>
  <c r="V2925" i="5"/>
  <c r="V2926" i="5"/>
  <c r="V2927" i="5"/>
  <c r="V2928" i="5"/>
  <c r="V2929" i="5"/>
  <c r="V2930" i="5"/>
  <c r="V2931" i="5"/>
  <c r="V2932" i="5"/>
  <c r="V2933" i="5"/>
  <c r="V2934" i="5"/>
  <c r="V2935" i="5"/>
  <c r="V2936" i="5"/>
  <c r="V2937" i="5"/>
  <c r="V2938" i="5"/>
  <c r="V2939" i="5"/>
  <c r="V2940" i="5"/>
  <c r="V2941" i="5"/>
  <c r="V2942" i="5"/>
  <c r="V2943" i="5"/>
  <c r="V2944" i="5"/>
  <c r="V2945" i="5"/>
  <c r="V2946" i="5"/>
  <c r="V2947" i="5"/>
  <c r="V2948" i="5"/>
  <c r="V2949" i="5"/>
  <c r="V2950" i="5"/>
  <c r="V2951" i="5"/>
  <c r="V2952" i="5"/>
  <c r="V2953" i="5"/>
  <c r="V2954" i="5"/>
  <c r="V2955" i="5"/>
  <c r="V2956" i="5"/>
  <c r="V2957" i="5"/>
  <c r="V2958" i="5"/>
  <c r="V2959" i="5"/>
  <c r="V2960" i="5"/>
  <c r="V2961" i="5"/>
  <c r="V2962" i="5"/>
  <c r="V2963" i="5"/>
  <c r="V2964" i="5"/>
  <c r="V2965" i="5"/>
  <c r="V2966" i="5"/>
  <c r="V2967" i="5"/>
  <c r="V2968" i="5"/>
  <c r="V2969" i="5"/>
  <c r="V2970" i="5"/>
  <c r="V2971" i="5"/>
  <c r="V2972" i="5"/>
  <c r="V2973" i="5"/>
  <c r="V2974" i="5"/>
  <c r="V2975" i="5"/>
  <c r="V2976" i="5"/>
  <c r="V2977" i="5"/>
  <c r="V2978" i="5"/>
  <c r="V2979" i="5"/>
  <c r="V2980" i="5"/>
  <c r="V2981" i="5"/>
  <c r="V2982" i="5"/>
  <c r="V2983" i="5"/>
  <c r="V2984" i="5"/>
  <c r="V2985" i="5"/>
  <c r="V2986" i="5"/>
  <c r="V2987" i="5"/>
  <c r="V2988" i="5"/>
  <c r="V2989" i="5"/>
  <c r="V2990" i="5"/>
  <c r="V2991" i="5"/>
  <c r="V2992" i="5"/>
  <c r="V2993" i="5"/>
  <c r="V2994" i="5"/>
  <c r="V2995" i="5"/>
  <c r="V2996" i="5"/>
  <c r="V2997" i="5"/>
  <c r="V2998" i="5"/>
  <c r="V2999" i="5"/>
  <c r="V3000" i="5"/>
  <c r="V3001" i="5"/>
  <c r="V3002" i="5"/>
  <c r="V3003" i="5"/>
  <c r="V3004" i="5"/>
  <c r="V3005" i="5"/>
  <c r="V3006" i="5"/>
  <c r="V3007" i="5"/>
  <c r="V3008" i="5"/>
  <c r="V3009" i="5"/>
  <c r="V3010" i="5"/>
  <c r="V3011" i="5"/>
  <c r="V3012" i="5"/>
  <c r="V3013" i="5"/>
  <c r="V3014" i="5"/>
  <c r="V3015" i="5"/>
  <c r="V3016" i="5"/>
  <c r="V3017" i="5"/>
  <c r="V3018" i="5"/>
  <c r="V3019" i="5"/>
  <c r="V3020" i="5"/>
  <c r="V3021" i="5"/>
  <c r="V3022" i="5"/>
  <c r="V3023" i="5"/>
  <c r="V3024" i="5"/>
  <c r="V3025" i="5"/>
  <c r="V3026" i="5"/>
  <c r="V3027" i="5"/>
  <c r="V3028" i="5"/>
  <c r="V3029" i="5"/>
  <c r="V3030" i="5"/>
  <c r="V3031" i="5"/>
  <c r="V3032" i="5"/>
  <c r="V3033" i="5"/>
  <c r="V3034" i="5"/>
  <c r="V3035" i="5"/>
  <c r="V3036" i="5"/>
  <c r="V3037" i="5"/>
  <c r="V3038" i="5"/>
  <c r="V3039" i="5"/>
  <c r="V3040" i="5"/>
  <c r="V3041" i="5"/>
  <c r="V3042" i="5"/>
  <c r="V3043" i="5"/>
  <c r="V3044" i="5"/>
  <c r="V3045" i="5"/>
  <c r="V3046" i="5"/>
  <c r="V3047" i="5"/>
  <c r="V3048" i="5"/>
  <c r="V3049" i="5"/>
  <c r="V3050" i="5"/>
  <c r="V3051" i="5"/>
  <c r="V3052" i="5"/>
  <c r="V3053" i="5"/>
  <c r="V3054" i="5"/>
  <c r="V3055" i="5"/>
  <c r="V3056" i="5"/>
  <c r="V3057" i="5"/>
  <c r="V3058" i="5"/>
  <c r="V3059" i="5"/>
  <c r="V3060" i="5"/>
  <c r="V3061" i="5"/>
  <c r="V3062" i="5"/>
  <c r="V3063" i="5"/>
  <c r="V3064" i="5"/>
  <c r="V3065" i="5"/>
  <c r="V3066" i="5"/>
  <c r="V3067" i="5"/>
  <c r="V3068" i="5"/>
  <c r="V3069" i="5"/>
  <c r="V3070" i="5"/>
  <c r="V3071" i="5"/>
  <c r="V3072" i="5"/>
  <c r="V3073" i="5"/>
  <c r="V3074" i="5"/>
  <c r="V3075" i="5"/>
  <c r="V3076" i="5"/>
  <c r="V3077" i="5"/>
  <c r="V3078" i="5"/>
  <c r="V3079" i="5"/>
  <c r="V3080" i="5"/>
  <c r="V3081" i="5"/>
  <c r="V3082" i="5"/>
  <c r="V3083" i="5"/>
  <c r="V3084" i="5"/>
  <c r="V3085" i="5"/>
  <c r="V3086" i="5"/>
  <c r="V3087" i="5"/>
  <c r="V3088" i="5"/>
  <c r="V3089" i="5"/>
  <c r="V3090" i="5"/>
  <c r="V3091" i="5"/>
  <c r="V3092" i="5"/>
  <c r="V3093" i="5"/>
  <c r="V3094" i="5"/>
  <c r="V3095" i="5"/>
  <c r="V3096" i="5"/>
  <c r="V3097" i="5"/>
  <c r="V3098" i="5"/>
  <c r="V3099" i="5"/>
  <c r="V3100" i="5"/>
  <c r="V3101" i="5"/>
  <c r="V3102" i="5"/>
  <c r="V3103" i="5"/>
  <c r="V3104" i="5"/>
  <c r="V3105" i="5"/>
  <c r="V3106" i="5"/>
  <c r="V3107" i="5"/>
  <c r="V3108" i="5"/>
  <c r="V3109" i="5"/>
  <c r="V3110" i="5"/>
  <c r="V3111" i="5"/>
  <c r="V3112" i="5"/>
  <c r="V3113" i="5"/>
  <c r="V3114" i="5"/>
  <c r="V3115" i="5"/>
  <c r="V3116" i="5"/>
  <c r="V3117" i="5"/>
  <c r="V3118" i="5"/>
  <c r="V3119" i="5"/>
  <c r="V3120" i="5"/>
  <c r="V3121" i="5"/>
  <c r="V3122" i="5"/>
  <c r="V3123" i="5"/>
  <c r="V3124" i="5"/>
  <c r="V3125" i="5"/>
  <c r="V3126" i="5"/>
  <c r="V3127" i="5"/>
  <c r="V3128" i="5"/>
  <c r="V3129" i="5"/>
  <c r="V3130" i="5"/>
  <c r="V3131" i="5"/>
  <c r="V3132" i="5"/>
  <c r="V3133" i="5"/>
  <c r="V3134" i="5"/>
  <c r="V3135" i="5"/>
  <c r="V3136" i="5"/>
  <c r="V3137" i="5"/>
  <c r="V3138" i="5"/>
  <c r="V3139" i="5"/>
  <c r="V3140" i="5"/>
  <c r="V3141" i="5"/>
  <c r="V3142" i="5"/>
  <c r="V3143" i="5"/>
  <c r="V3144" i="5"/>
  <c r="V3145" i="5"/>
  <c r="V3146" i="5"/>
  <c r="V3147" i="5"/>
  <c r="V3148" i="5"/>
  <c r="V3149" i="5"/>
  <c r="V3150" i="5"/>
  <c r="V3151" i="5"/>
  <c r="V3152" i="5"/>
  <c r="V3153" i="5"/>
  <c r="V3154" i="5"/>
  <c r="V3155" i="5"/>
  <c r="V3156" i="5"/>
  <c r="V3157" i="5"/>
  <c r="V3158" i="5"/>
  <c r="V3159" i="5"/>
  <c r="V3160" i="5"/>
  <c r="V3161" i="5"/>
  <c r="V3162" i="5"/>
  <c r="V3163" i="5"/>
  <c r="V3164" i="5"/>
  <c r="V3165" i="5"/>
  <c r="V3166" i="5"/>
  <c r="V3167" i="5"/>
  <c r="V3168" i="5"/>
  <c r="V3169" i="5"/>
  <c r="V3170" i="5"/>
  <c r="V3171" i="5"/>
  <c r="V3172" i="5"/>
  <c r="V3173" i="5"/>
  <c r="V3174" i="5"/>
  <c r="V3175" i="5"/>
  <c r="V3176" i="5"/>
  <c r="V3177" i="5"/>
  <c r="V3178" i="5"/>
  <c r="V3179" i="5"/>
  <c r="V3180" i="5"/>
  <c r="V3181" i="5"/>
  <c r="V3182" i="5"/>
  <c r="V3183" i="5"/>
  <c r="V3184" i="5"/>
  <c r="V3185" i="5"/>
  <c r="V3186" i="5"/>
  <c r="V3187" i="5"/>
  <c r="V3188" i="5"/>
  <c r="V3189" i="5"/>
  <c r="V3190" i="5"/>
  <c r="V3191" i="5"/>
  <c r="V3192" i="5"/>
  <c r="V3193" i="5"/>
  <c r="V3194" i="5"/>
  <c r="V3195" i="5"/>
  <c r="V3196" i="5"/>
  <c r="V3197" i="5"/>
  <c r="V3198" i="5"/>
  <c r="V3199" i="5"/>
  <c r="V3200" i="5"/>
  <c r="V3201" i="5"/>
  <c r="V3202" i="5"/>
  <c r="V3203" i="5"/>
  <c r="V3204" i="5"/>
  <c r="V3205" i="5"/>
  <c r="V3206" i="5"/>
  <c r="V3207" i="5"/>
  <c r="V3208" i="5"/>
  <c r="V3209" i="5"/>
  <c r="V3210" i="5"/>
  <c r="V3211" i="5"/>
  <c r="V3212" i="5"/>
  <c r="V3213" i="5"/>
  <c r="V3214" i="5"/>
  <c r="V3215" i="5"/>
  <c r="V3216" i="5"/>
  <c r="V3217" i="5"/>
  <c r="V3218" i="5"/>
  <c r="V3219" i="5"/>
  <c r="V3220" i="5"/>
  <c r="V3221" i="5"/>
  <c r="V3222" i="5"/>
  <c r="V3223" i="5"/>
  <c r="V3224" i="5"/>
  <c r="V3225" i="5"/>
  <c r="V3226" i="5"/>
  <c r="V3227" i="5"/>
  <c r="V3228" i="5"/>
  <c r="V3229" i="5"/>
  <c r="V3230" i="5"/>
  <c r="V3231" i="5"/>
  <c r="V3232" i="5"/>
  <c r="V3233" i="5"/>
  <c r="V3234" i="5"/>
  <c r="V3235" i="5"/>
  <c r="V3236" i="5"/>
  <c r="V3237" i="5"/>
  <c r="V3238" i="5"/>
  <c r="V3239" i="5"/>
  <c r="V3240" i="5"/>
  <c r="V3241" i="5"/>
  <c r="V3242" i="5"/>
  <c r="V3243" i="5"/>
  <c r="V3244" i="5"/>
  <c r="V3245" i="5"/>
  <c r="V3246" i="5"/>
  <c r="V3247" i="5"/>
  <c r="V3248" i="5"/>
  <c r="V3249" i="5"/>
  <c r="V3250" i="5"/>
  <c r="V3251" i="5"/>
  <c r="V3252" i="5"/>
  <c r="V3253" i="5"/>
  <c r="V3254" i="5"/>
  <c r="V3255" i="5"/>
  <c r="V3256" i="5"/>
  <c r="V3257" i="5"/>
  <c r="V3258" i="5"/>
  <c r="V3259" i="5"/>
  <c r="V3260" i="5"/>
  <c r="V3261" i="5"/>
  <c r="V3262" i="5"/>
  <c r="V3263" i="5"/>
  <c r="V3264" i="5"/>
  <c r="V3265" i="5"/>
  <c r="V3266" i="5"/>
  <c r="V3267" i="5"/>
  <c r="V3268" i="5"/>
  <c r="V3269" i="5"/>
  <c r="V3270" i="5"/>
  <c r="V3271" i="5"/>
  <c r="V3272" i="5"/>
  <c r="V3273" i="5"/>
  <c r="V3274" i="5"/>
  <c r="V3275" i="5"/>
  <c r="V3276" i="5"/>
  <c r="V3277" i="5"/>
  <c r="V3278" i="5"/>
  <c r="V3279" i="5"/>
  <c r="V3280" i="5"/>
  <c r="V3281" i="5"/>
  <c r="V3282" i="5"/>
  <c r="V3283" i="5"/>
  <c r="V3284" i="5"/>
  <c r="V3285" i="5"/>
  <c r="V3286" i="5"/>
  <c r="V3287" i="5"/>
  <c r="V3288" i="5"/>
  <c r="V3289" i="5"/>
  <c r="V3290" i="5"/>
  <c r="V3291" i="5"/>
  <c r="V3292" i="5"/>
  <c r="V3293" i="5"/>
  <c r="V3294" i="5"/>
  <c r="V3295" i="5"/>
  <c r="V3296" i="5"/>
  <c r="V3297" i="5"/>
  <c r="V3298" i="5"/>
  <c r="V3299" i="5"/>
  <c r="V3300" i="5"/>
  <c r="V3301" i="5"/>
  <c r="V3302" i="5"/>
  <c r="V3303" i="5"/>
  <c r="V3304" i="5"/>
  <c r="V3305" i="5"/>
  <c r="V3306" i="5"/>
  <c r="V3307" i="5"/>
  <c r="V3308" i="5"/>
  <c r="V3309" i="5"/>
  <c r="V3310" i="5"/>
  <c r="V3311" i="5"/>
  <c r="V3312" i="5"/>
  <c r="V3313" i="5"/>
  <c r="V3314" i="5"/>
  <c r="V3315" i="5"/>
  <c r="V3316" i="5"/>
  <c r="V3317" i="5"/>
  <c r="V3318" i="5"/>
  <c r="V3319" i="5"/>
  <c r="V3320" i="5"/>
  <c r="V3321" i="5"/>
  <c r="V3322" i="5"/>
  <c r="V3323" i="5"/>
  <c r="V3324" i="5"/>
  <c r="V3325" i="5"/>
  <c r="V3326" i="5"/>
  <c r="V3327" i="5"/>
  <c r="V3328" i="5"/>
  <c r="V3329" i="5"/>
  <c r="V3330" i="5"/>
  <c r="V3331" i="5"/>
  <c r="V3332" i="5"/>
  <c r="V3333" i="5"/>
  <c r="V3334" i="5"/>
  <c r="V3335" i="5"/>
  <c r="V3336" i="5"/>
  <c r="V3337" i="5"/>
  <c r="V3338" i="5"/>
  <c r="V3339" i="5"/>
  <c r="V3340" i="5"/>
  <c r="V3341" i="5"/>
  <c r="V3342" i="5"/>
  <c r="V3343" i="5"/>
  <c r="V3344" i="5"/>
  <c r="V3345" i="5"/>
  <c r="V3346" i="5"/>
  <c r="V3347" i="5"/>
  <c r="V3348" i="5"/>
  <c r="V3349" i="5"/>
  <c r="V3350" i="5"/>
  <c r="V3351" i="5"/>
  <c r="V3352" i="5"/>
  <c r="V3353" i="5"/>
  <c r="V3354" i="5"/>
  <c r="V3355" i="5"/>
  <c r="V3356" i="5"/>
  <c r="V3357" i="5"/>
  <c r="V3358" i="5"/>
  <c r="V3359" i="5"/>
  <c r="V3360" i="5"/>
  <c r="V3361" i="5"/>
  <c r="V3362" i="5"/>
  <c r="V3363" i="5"/>
  <c r="V3364" i="5"/>
  <c r="V3365" i="5"/>
  <c r="V3366" i="5"/>
  <c r="V3367" i="5"/>
  <c r="V3368" i="5"/>
  <c r="V3369" i="5"/>
  <c r="V3370" i="5"/>
  <c r="V3371" i="5"/>
  <c r="V3372" i="5"/>
  <c r="V3373" i="5"/>
  <c r="V3374" i="5"/>
  <c r="V3375" i="5"/>
  <c r="V3376" i="5"/>
  <c r="V3377" i="5"/>
  <c r="V3378" i="5"/>
  <c r="V3379" i="5"/>
  <c r="V3380" i="5"/>
  <c r="V3381" i="5"/>
  <c r="V3382" i="5"/>
  <c r="V3383" i="5"/>
  <c r="V3384" i="5"/>
  <c r="V3385" i="5"/>
  <c r="V3386" i="5"/>
  <c r="V3387" i="5"/>
  <c r="V3388" i="5"/>
  <c r="V3389" i="5"/>
  <c r="V3390" i="5"/>
  <c r="V3391" i="5"/>
  <c r="V3392" i="5"/>
  <c r="V3393" i="5"/>
  <c r="V3394" i="5"/>
  <c r="V3395" i="5"/>
  <c r="V3396" i="5"/>
  <c r="V3397" i="5"/>
  <c r="V3398" i="5"/>
  <c r="V3399" i="5"/>
  <c r="V3400" i="5"/>
  <c r="V3401" i="5"/>
  <c r="V3402" i="5"/>
  <c r="V3403" i="5"/>
  <c r="V3404" i="5"/>
  <c r="V3405" i="5"/>
  <c r="V3406" i="5"/>
  <c r="V3407" i="5"/>
  <c r="V3408" i="5"/>
  <c r="V3409" i="5"/>
  <c r="V3410" i="5"/>
  <c r="V3411" i="5"/>
  <c r="V3412" i="5"/>
  <c r="V3413" i="5"/>
  <c r="V3414" i="5"/>
  <c r="V3415" i="5"/>
  <c r="V3416" i="5"/>
  <c r="V3417" i="5"/>
  <c r="V3418" i="5"/>
  <c r="V3419" i="5"/>
  <c r="V3420" i="5"/>
  <c r="V3421" i="5"/>
  <c r="V3422" i="5"/>
  <c r="V3423" i="5"/>
  <c r="V3424" i="5"/>
  <c r="V3425" i="5"/>
  <c r="V3426" i="5"/>
  <c r="V3427" i="5"/>
  <c r="V3428" i="5"/>
  <c r="V3429" i="5"/>
  <c r="V3430" i="5"/>
  <c r="V3431" i="5"/>
  <c r="V3432" i="5"/>
  <c r="V3433" i="5"/>
  <c r="V3434" i="5"/>
  <c r="V3435" i="5"/>
  <c r="V3436" i="5"/>
  <c r="V3437" i="5"/>
  <c r="V3438" i="5"/>
  <c r="V3439" i="5"/>
  <c r="V3440" i="5"/>
  <c r="V3441" i="5"/>
  <c r="V3442" i="5"/>
  <c r="V3443" i="5"/>
  <c r="V3444" i="5"/>
  <c r="V3445" i="5"/>
  <c r="V3446" i="5"/>
  <c r="V3447" i="5"/>
  <c r="V3448" i="5"/>
  <c r="V3449" i="5"/>
  <c r="V3450" i="5"/>
  <c r="V3451" i="5"/>
  <c r="V3452" i="5"/>
  <c r="V3453" i="5"/>
  <c r="V3454" i="5"/>
  <c r="V3455" i="5"/>
  <c r="V3456" i="5"/>
  <c r="V3457" i="5"/>
  <c r="V3458" i="5"/>
  <c r="V3459" i="5"/>
  <c r="V3460" i="5"/>
  <c r="V3461" i="5"/>
  <c r="V3462" i="5"/>
  <c r="V3463" i="5"/>
  <c r="V3464" i="5"/>
  <c r="V3465" i="5"/>
  <c r="V3466" i="5"/>
  <c r="V3467" i="5"/>
  <c r="V3468" i="5"/>
  <c r="V3469" i="5"/>
  <c r="V3470" i="5"/>
  <c r="V3471" i="5"/>
  <c r="V3472" i="5"/>
  <c r="V3473" i="5"/>
  <c r="V3474" i="5"/>
  <c r="V3475" i="5"/>
  <c r="V3476" i="5"/>
  <c r="V3477" i="5"/>
  <c r="V3478" i="5"/>
  <c r="V3479" i="5"/>
  <c r="V3480" i="5"/>
  <c r="V3481" i="5"/>
  <c r="V3482" i="5"/>
  <c r="V3483" i="5"/>
  <c r="V3484" i="5"/>
  <c r="V3485" i="5"/>
  <c r="V3486" i="5"/>
  <c r="V3487" i="5"/>
  <c r="V3488" i="5"/>
  <c r="V3489" i="5"/>
  <c r="V3490" i="5"/>
  <c r="V3491" i="5"/>
  <c r="V3492" i="5"/>
  <c r="V3493" i="5"/>
  <c r="V3494" i="5"/>
  <c r="V3495" i="5"/>
  <c r="V3496" i="5"/>
  <c r="V3497" i="5"/>
  <c r="V3498" i="5"/>
  <c r="V3499" i="5"/>
  <c r="V3500" i="5"/>
  <c r="V3501" i="5"/>
  <c r="V3502" i="5"/>
  <c r="V3503" i="5"/>
  <c r="V3504" i="5"/>
  <c r="V3505" i="5"/>
  <c r="V3506" i="5"/>
  <c r="V3507" i="5"/>
  <c r="V3508" i="5"/>
  <c r="V3509" i="5"/>
  <c r="V3510" i="5"/>
  <c r="V3511" i="5"/>
  <c r="V3512" i="5"/>
  <c r="V3513" i="5"/>
  <c r="V3514" i="5"/>
  <c r="V3515" i="5"/>
  <c r="V3516" i="5"/>
  <c r="V3517" i="5"/>
  <c r="V3518" i="5"/>
  <c r="V3519" i="5"/>
  <c r="V3520" i="5"/>
  <c r="V3521" i="5"/>
  <c r="V3522" i="5"/>
  <c r="V3523" i="5"/>
  <c r="V3524" i="5"/>
  <c r="V3525" i="5"/>
  <c r="V3526" i="5"/>
  <c r="V3527" i="5"/>
  <c r="V3528" i="5"/>
  <c r="V3529" i="5"/>
  <c r="V3530" i="5"/>
  <c r="V3531" i="5"/>
  <c r="V3532" i="5"/>
  <c r="V3533" i="5"/>
  <c r="V3534" i="5"/>
  <c r="V3535" i="5"/>
  <c r="V3536" i="5"/>
  <c r="V3537" i="5"/>
  <c r="V3538" i="5"/>
  <c r="V3539" i="5"/>
  <c r="V3540" i="5"/>
  <c r="V3541" i="5"/>
  <c r="V3542" i="5"/>
  <c r="V3543" i="5"/>
  <c r="V3544" i="5"/>
  <c r="V3545" i="5"/>
  <c r="V3546" i="5"/>
  <c r="V3547" i="5"/>
  <c r="V3548" i="5"/>
  <c r="V3549" i="5"/>
  <c r="V3550" i="5"/>
  <c r="V3551" i="5"/>
  <c r="V3552" i="5"/>
  <c r="V3553" i="5"/>
  <c r="V3554" i="5"/>
  <c r="V3555" i="5"/>
  <c r="V3556" i="5"/>
  <c r="V3557" i="5"/>
  <c r="V3558" i="5"/>
  <c r="V3559" i="5"/>
  <c r="V3560" i="5"/>
  <c r="V3561" i="5"/>
  <c r="V3562" i="5"/>
  <c r="V3563" i="5"/>
  <c r="V3564" i="5"/>
  <c r="V3565" i="5"/>
  <c r="V3566" i="5"/>
  <c r="V3567" i="5"/>
  <c r="V3568" i="5"/>
  <c r="V3569" i="5"/>
  <c r="V3570" i="5"/>
  <c r="V3571" i="5"/>
  <c r="V3572" i="5"/>
  <c r="V3573" i="5"/>
  <c r="V3574" i="5"/>
  <c r="V3575" i="5"/>
  <c r="V3576" i="5"/>
  <c r="V3577" i="5"/>
  <c r="V3578" i="5"/>
  <c r="V3579" i="5"/>
  <c r="V3580" i="5"/>
  <c r="V3581" i="5"/>
  <c r="V3582" i="5"/>
  <c r="V3583" i="5"/>
  <c r="V3584" i="5"/>
  <c r="V3585" i="5"/>
  <c r="V3586" i="5"/>
  <c r="V3587" i="5"/>
  <c r="V3588" i="5"/>
  <c r="V3589" i="5"/>
  <c r="V3590" i="5"/>
  <c r="V3591" i="5"/>
  <c r="V3592" i="5"/>
  <c r="V3593" i="5"/>
  <c r="V3594" i="5"/>
  <c r="V3595" i="5"/>
  <c r="V3596" i="5"/>
  <c r="V3597" i="5"/>
  <c r="V3598" i="5"/>
  <c r="V3599" i="5"/>
  <c r="V3600" i="5"/>
  <c r="V3601" i="5"/>
  <c r="V3602" i="5"/>
  <c r="V3603" i="5"/>
  <c r="V3604" i="5"/>
  <c r="V3605" i="5"/>
  <c r="V3606" i="5"/>
  <c r="V3607" i="5"/>
  <c r="V3608" i="5"/>
  <c r="V3609" i="5"/>
  <c r="V3610" i="5"/>
  <c r="V3611" i="5"/>
  <c r="V3612" i="5"/>
  <c r="V3613" i="5"/>
  <c r="V3614" i="5"/>
  <c r="V3615" i="5"/>
  <c r="V3616" i="5"/>
  <c r="V3617" i="5"/>
  <c r="V3618" i="5"/>
  <c r="V3619" i="5"/>
  <c r="V3620" i="5"/>
  <c r="V3621" i="5"/>
  <c r="V3622" i="5"/>
  <c r="V3623" i="5"/>
  <c r="V3624" i="5"/>
  <c r="V3625" i="5"/>
  <c r="V3626" i="5"/>
  <c r="V3627" i="5"/>
  <c r="V3628" i="5"/>
  <c r="V3629" i="5"/>
  <c r="V3630" i="5"/>
  <c r="V3631" i="5"/>
  <c r="V3632" i="5"/>
  <c r="V3633" i="5"/>
  <c r="V3634" i="5"/>
  <c r="V3635" i="5"/>
  <c r="V3636" i="5"/>
  <c r="V3637" i="5"/>
  <c r="V3638" i="5"/>
  <c r="V3639" i="5"/>
  <c r="V3640" i="5"/>
  <c r="V3641" i="5"/>
  <c r="V3642" i="5"/>
  <c r="V3643" i="5"/>
  <c r="V3644" i="5"/>
  <c r="V3645" i="5"/>
  <c r="V3646" i="5"/>
  <c r="V3647" i="5"/>
  <c r="V3648" i="5"/>
  <c r="V3649" i="5"/>
  <c r="V3650" i="5"/>
  <c r="V3651" i="5"/>
  <c r="V3652" i="5"/>
  <c r="V3653" i="5"/>
  <c r="V3654" i="5"/>
  <c r="V3655" i="5"/>
  <c r="V3656" i="5"/>
  <c r="V3657" i="5"/>
  <c r="V3658" i="5"/>
  <c r="V3659" i="5"/>
  <c r="V3660" i="5"/>
  <c r="V3661" i="5"/>
  <c r="V3662" i="5"/>
  <c r="V3663" i="5"/>
  <c r="V3664" i="5"/>
  <c r="V3665" i="5"/>
  <c r="V3666" i="5"/>
  <c r="V3667" i="5"/>
  <c r="V3668" i="5"/>
  <c r="V3669" i="5"/>
  <c r="V3670" i="5"/>
  <c r="V3671" i="5"/>
  <c r="V3672" i="5"/>
  <c r="V3673" i="5"/>
  <c r="V3674" i="5"/>
  <c r="V3675" i="5"/>
  <c r="V3676" i="5"/>
  <c r="V3677" i="5"/>
  <c r="V3678" i="5"/>
  <c r="V3679" i="5"/>
  <c r="V3680" i="5"/>
  <c r="V3681" i="5"/>
  <c r="V3682" i="5"/>
  <c r="V3683" i="5"/>
  <c r="V3684" i="5"/>
  <c r="V3685" i="5"/>
  <c r="V3686" i="5"/>
  <c r="V3687" i="5"/>
  <c r="V3688" i="5"/>
  <c r="V3689" i="5"/>
  <c r="V3690" i="5"/>
  <c r="V3691" i="5"/>
  <c r="V3692" i="5"/>
  <c r="V3693" i="5"/>
  <c r="V3694" i="5"/>
  <c r="V3695" i="5"/>
  <c r="V3696" i="5"/>
  <c r="V3697" i="5"/>
  <c r="V3698" i="5"/>
  <c r="V3699" i="5"/>
  <c r="V3700" i="5"/>
  <c r="V3701" i="5"/>
  <c r="V3702" i="5"/>
  <c r="V3703" i="5"/>
  <c r="V3704" i="5"/>
  <c r="V3705" i="5"/>
  <c r="V3706" i="5"/>
  <c r="V3707" i="5"/>
  <c r="V3708" i="5"/>
  <c r="V3709" i="5"/>
  <c r="V3710" i="5"/>
  <c r="V3711" i="5"/>
  <c r="V3712" i="5"/>
  <c r="V3713" i="5"/>
  <c r="V3714" i="5"/>
  <c r="V3715" i="5"/>
  <c r="V3716" i="5"/>
  <c r="V3717" i="5"/>
  <c r="V3718" i="5"/>
  <c r="V3719" i="5"/>
  <c r="V3720" i="5"/>
  <c r="V3721" i="5"/>
  <c r="V3722" i="5"/>
  <c r="V3723" i="5"/>
  <c r="V3724" i="5"/>
  <c r="V3725" i="5"/>
  <c r="V3726" i="5"/>
  <c r="V3727" i="5"/>
  <c r="V3728" i="5"/>
  <c r="V3729" i="5"/>
  <c r="V3730" i="5"/>
  <c r="V3731" i="5"/>
  <c r="V3732" i="5"/>
  <c r="V3733" i="5"/>
  <c r="V3734" i="5"/>
  <c r="V3735" i="5"/>
  <c r="V3736" i="5"/>
  <c r="V3737" i="5"/>
  <c r="V3738" i="5"/>
  <c r="V3739" i="5"/>
  <c r="V3740" i="5"/>
  <c r="V3741" i="5"/>
  <c r="V3742" i="5"/>
  <c r="V3743" i="5"/>
  <c r="V3744" i="5"/>
  <c r="V3745" i="5"/>
  <c r="V3746" i="5"/>
  <c r="V3747" i="5"/>
  <c r="V3748" i="5"/>
  <c r="V3749" i="5"/>
  <c r="V3750" i="5"/>
  <c r="V3751" i="5"/>
  <c r="V3752" i="5"/>
  <c r="V3753" i="5"/>
  <c r="V3754" i="5"/>
  <c r="V3755" i="5"/>
  <c r="V3756" i="5"/>
  <c r="V3757" i="5"/>
  <c r="V3758" i="5"/>
  <c r="V3759" i="5"/>
  <c r="V3760" i="5"/>
  <c r="V3761" i="5"/>
  <c r="V3762" i="5"/>
  <c r="V3763" i="5"/>
  <c r="V3764" i="5"/>
  <c r="V3765" i="5"/>
  <c r="V3766" i="5"/>
  <c r="V3767" i="5"/>
  <c r="V3768" i="5"/>
  <c r="V3769" i="5"/>
  <c r="V3770" i="5"/>
  <c r="V3771" i="5"/>
  <c r="V3772" i="5"/>
  <c r="V3773" i="5"/>
  <c r="V3774" i="5"/>
  <c r="V3775" i="5"/>
  <c r="V3776" i="5"/>
  <c r="V3777" i="5"/>
  <c r="V3778" i="5"/>
  <c r="V3779" i="5"/>
  <c r="V3780" i="5"/>
  <c r="V3781" i="5"/>
  <c r="V3782" i="5"/>
  <c r="V3783" i="5"/>
  <c r="V3784" i="5"/>
  <c r="V3785" i="5"/>
  <c r="V3786" i="5"/>
  <c r="V3787" i="5"/>
  <c r="V3788" i="5"/>
  <c r="V3789" i="5"/>
  <c r="V3790" i="5"/>
  <c r="V3791" i="5"/>
  <c r="V3792" i="5"/>
  <c r="V3793" i="5"/>
  <c r="V3794" i="5"/>
  <c r="V3795" i="5"/>
  <c r="V3796" i="5"/>
  <c r="V3797" i="5"/>
  <c r="V3798" i="5"/>
  <c r="V3799" i="5"/>
  <c r="V3800" i="5"/>
  <c r="V3801" i="5"/>
  <c r="V3802" i="5"/>
  <c r="V3803" i="5"/>
  <c r="V3804" i="5"/>
  <c r="V3805" i="5"/>
  <c r="V3806" i="5"/>
  <c r="V3807" i="5"/>
  <c r="V3808" i="5"/>
  <c r="V3809" i="5"/>
  <c r="V3810" i="5"/>
  <c r="V3811" i="5"/>
  <c r="V3812" i="5"/>
  <c r="V3813" i="5"/>
  <c r="V3814" i="5"/>
  <c r="V3815" i="5"/>
  <c r="V3816" i="5"/>
  <c r="V3817" i="5"/>
  <c r="V3818" i="5"/>
  <c r="V3819" i="5"/>
  <c r="V3820" i="5"/>
  <c r="V3821" i="5"/>
  <c r="V3822" i="5"/>
  <c r="V3823" i="5"/>
  <c r="V3824" i="5"/>
  <c r="V3825" i="5"/>
  <c r="V3826" i="5"/>
  <c r="V3827" i="5"/>
  <c r="V3828" i="5"/>
  <c r="V3829" i="5"/>
  <c r="V3830" i="5"/>
  <c r="V3831" i="5"/>
  <c r="V3832" i="5"/>
  <c r="V3833" i="5"/>
  <c r="V3834" i="5"/>
  <c r="V3835" i="5"/>
  <c r="V3836" i="5"/>
  <c r="V3837" i="5"/>
  <c r="V3838" i="5"/>
  <c r="V3839" i="5"/>
  <c r="V3840" i="5"/>
  <c r="V3841" i="5"/>
  <c r="V3842" i="5"/>
  <c r="V3843" i="5"/>
  <c r="V3844" i="5"/>
  <c r="V3845" i="5"/>
  <c r="V3846" i="5"/>
  <c r="V3847" i="5"/>
  <c r="V3848" i="5"/>
  <c r="V3849" i="5"/>
  <c r="V3850" i="5"/>
  <c r="V3851" i="5"/>
  <c r="V3852" i="5"/>
  <c r="V3853" i="5"/>
  <c r="V3854" i="5"/>
  <c r="V3855" i="5"/>
  <c r="V3856" i="5"/>
  <c r="V3857" i="5"/>
  <c r="V3858" i="5"/>
  <c r="V3859" i="5"/>
  <c r="V3860" i="5"/>
  <c r="V3861" i="5"/>
  <c r="V3862" i="5"/>
  <c r="V3863" i="5"/>
  <c r="V3864" i="5"/>
  <c r="V3865" i="5"/>
  <c r="V3866" i="5"/>
  <c r="V3867" i="5"/>
  <c r="V3868" i="5"/>
  <c r="V3869" i="5"/>
  <c r="V3870" i="5"/>
  <c r="V3871" i="5"/>
  <c r="V3872" i="5"/>
  <c r="V3873" i="5"/>
  <c r="V3874" i="5"/>
  <c r="V3875" i="5"/>
  <c r="V3876" i="5"/>
  <c r="V3877" i="5"/>
  <c r="V3878" i="5"/>
  <c r="V3879" i="5"/>
  <c r="V3880" i="5"/>
  <c r="V3881" i="5"/>
  <c r="V3882" i="5"/>
  <c r="V3883" i="5"/>
  <c r="V3884" i="5"/>
  <c r="V3885" i="5"/>
  <c r="V3886" i="5"/>
  <c r="V3887" i="5"/>
  <c r="V3888" i="5"/>
  <c r="V3889" i="5"/>
  <c r="V3890" i="5"/>
  <c r="V3891" i="5"/>
  <c r="V3892" i="5"/>
  <c r="V3893" i="5"/>
  <c r="V3894" i="5"/>
  <c r="V3895" i="5"/>
  <c r="V3896" i="5"/>
  <c r="V3897" i="5"/>
  <c r="V3898" i="5"/>
  <c r="V3899" i="5"/>
  <c r="V3900" i="5"/>
  <c r="V3901" i="5"/>
  <c r="V3902" i="5"/>
  <c r="V3903" i="5"/>
  <c r="V3904" i="5"/>
  <c r="V3905" i="5"/>
  <c r="V3906" i="5"/>
  <c r="V3907" i="5"/>
  <c r="V3908" i="5"/>
  <c r="V3909" i="5"/>
  <c r="V3910" i="5"/>
  <c r="V3911" i="5"/>
  <c r="V3912" i="5"/>
  <c r="V3913" i="5"/>
  <c r="V3914" i="5"/>
  <c r="V3915" i="5"/>
  <c r="V3916" i="5"/>
  <c r="V3917" i="5"/>
  <c r="V3918" i="5"/>
  <c r="V3919" i="5"/>
  <c r="V3920" i="5"/>
  <c r="V3921" i="5"/>
  <c r="V3922" i="5"/>
  <c r="V3923" i="5"/>
  <c r="V3924" i="5"/>
  <c r="V3925" i="5"/>
  <c r="V3926" i="5"/>
  <c r="V3927" i="5"/>
  <c r="V3928" i="5"/>
  <c r="V3929" i="5"/>
  <c r="V3930" i="5"/>
  <c r="V3931" i="5"/>
  <c r="V3932" i="5"/>
  <c r="V3933" i="5"/>
  <c r="V3934" i="5"/>
  <c r="V3935" i="5"/>
  <c r="V3936" i="5"/>
  <c r="V3937" i="5"/>
  <c r="V3938" i="5"/>
  <c r="V3939" i="5"/>
  <c r="V3940" i="5"/>
  <c r="V3941" i="5"/>
  <c r="V3942" i="5"/>
  <c r="V3943" i="5"/>
  <c r="V3944" i="5"/>
  <c r="V3945" i="5"/>
  <c r="V3946" i="5"/>
  <c r="V3947" i="5"/>
  <c r="V3948" i="5"/>
  <c r="V3949" i="5"/>
  <c r="V3950" i="5"/>
  <c r="V3951" i="5"/>
  <c r="V3952" i="5"/>
  <c r="V3953" i="5"/>
  <c r="V3954" i="5"/>
  <c r="V3955" i="5"/>
  <c r="V3956" i="5"/>
  <c r="V3957" i="5"/>
  <c r="V3958" i="5"/>
  <c r="V3959" i="5"/>
  <c r="V3960" i="5"/>
  <c r="V3961" i="5"/>
  <c r="V3962" i="5"/>
  <c r="V3963" i="5"/>
  <c r="V3964" i="5"/>
  <c r="V3965" i="5"/>
  <c r="V3966" i="5"/>
  <c r="V3967" i="5"/>
  <c r="V3968" i="5"/>
  <c r="V3969" i="5"/>
  <c r="V3970" i="5"/>
  <c r="V3971" i="5"/>
  <c r="V3972" i="5"/>
  <c r="V3973" i="5"/>
  <c r="V3974" i="5"/>
  <c r="V3975" i="5"/>
  <c r="V3976" i="5"/>
  <c r="V3977" i="5"/>
  <c r="V3978" i="5"/>
  <c r="V3979" i="5"/>
  <c r="V3980" i="5"/>
  <c r="V3981" i="5"/>
  <c r="V3982" i="5"/>
  <c r="V3983" i="5"/>
  <c r="V3984" i="5"/>
  <c r="V3985" i="5"/>
  <c r="V3986" i="5"/>
  <c r="V3987" i="5"/>
  <c r="V3988" i="5"/>
  <c r="V3989" i="5"/>
  <c r="V3990" i="5"/>
  <c r="V3991" i="5"/>
  <c r="V3992" i="5"/>
  <c r="V3993" i="5"/>
  <c r="V3994" i="5"/>
  <c r="V3995" i="5"/>
  <c r="V3996" i="5"/>
  <c r="V3997" i="5"/>
  <c r="V3998" i="5"/>
  <c r="V3999" i="5"/>
  <c r="V4000" i="5"/>
  <c r="V4001" i="5"/>
  <c r="V4002" i="5"/>
  <c r="V4003" i="5"/>
  <c r="V4004" i="5"/>
  <c r="V4005" i="5"/>
  <c r="V4006" i="5"/>
  <c r="V4007" i="5"/>
  <c r="V4008" i="5"/>
  <c r="V4009" i="5"/>
  <c r="V4010" i="5"/>
  <c r="V4011" i="5"/>
  <c r="V4012" i="5"/>
  <c r="V4013" i="5"/>
  <c r="V4014" i="5"/>
  <c r="V4015" i="5"/>
  <c r="V4016" i="5"/>
  <c r="V4017" i="5"/>
  <c r="V4018" i="5"/>
  <c r="V4019" i="5"/>
  <c r="V4020" i="5"/>
  <c r="V4021" i="5"/>
  <c r="V4022" i="5"/>
  <c r="V4023" i="5"/>
  <c r="V4024" i="5"/>
  <c r="V4025" i="5"/>
  <c r="V4026" i="5"/>
  <c r="V4027" i="5"/>
  <c r="V4028" i="5"/>
  <c r="V4029" i="5"/>
  <c r="V4030" i="5"/>
  <c r="V4031" i="5"/>
  <c r="V4032" i="5"/>
  <c r="V4033" i="5"/>
  <c r="V4034" i="5"/>
  <c r="V4035" i="5"/>
  <c r="V4036" i="5"/>
  <c r="V4037" i="5"/>
  <c r="V4038" i="5"/>
  <c r="V4039" i="5"/>
  <c r="V4040" i="5"/>
  <c r="V4041" i="5"/>
  <c r="V4042" i="5"/>
  <c r="V4043" i="5"/>
  <c r="V4044" i="5"/>
  <c r="V4045" i="5"/>
  <c r="V4046" i="5"/>
  <c r="V4047" i="5"/>
  <c r="V4048" i="5"/>
  <c r="V4049" i="5"/>
  <c r="V4050" i="5"/>
  <c r="V4051" i="5"/>
  <c r="V4052" i="5"/>
  <c r="V4053" i="5"/>
  <c r="V4054" i="5"/>
  <c r="V4055" i="5"/>
  <c r="V4056" i="5"/>
  <c r="V4057" i="5"/>
  <c r="V4058" i="5"/>
  <c r="V4059" i="5"/>
  <c r="V4060" i="5"/>
  <c r="V4061" i="5"/>
  <c r="V4062" i="5"/>
  <c r="V4063" i="5"/>
  <c r="V4064" i="5"/>
  <c r="V4065" i="5"/>
  <c r="V4066" i="5"/>
  <c r="V4067" i="5"/>
  <c r="V4068" i="5"/>
  <c r="V4069" i="5"/>
  <c r="V4070" i="5"/>
  <c r="V4071" i="5"/>
  <c r="V4072" i="5"/>
  <c r="V4073" i="5"/>
  <c r="V4074" i="5"/>
  <c r="V4075" i="5"/>
  <c r="V4076" i="5"/>
  <c r="V4077" i="5"/>
  <c r="V4078" i="5"/>
  <c r="V4079" i="5"/>
  <c r="V4080" i="5"/>
  <c r="V4081" i="5"/>
  <c r="V4082" i="5"/>
  <c r="V4083" i="5"/>
  <c r="V4084" i="5"/>
  <c r="V4085" i="5"/>
  <c r="V4086" i="5"/>
  <c r="V4087" i="5"/>
  <c r="V4088" i="5"/>
  <c r="V4089" i="5"/>
  <c r="V4090" i="5"/>
  <c r="V4091" i="5"/>
  <c r="V4092" i="5"/>
  <c r="V4093" i="5"/>
  <c r="V4094" i="5"/>
  <c r="V4095" i="5"/>
  <c r="V4096" i="5"/>
  <c r="V4097" i="5"/>
  <c r="V4098" i="5"/>
  <c r="V4099" i="5"/>
  <c r="V4100" i="5"/>
  <c r="V4101" i="5"/>
  <c r="V4102" i="5"/>
  <c r="V4103" i="5"/>
  <c r="V4104" i="5"/>
  <c r="V4105" i="5"/>
  <c r="V4106" i="5"/>
  <c r="V4107" i="5"/>
  <c r="V4108" i="5"/>
  <c r="V4109" i="5"/>
  <c r="V4110" i="5"/>
  <c r="V4111" i="5"/>
  <c r="V4112" i="5"/>
  <c r="V4113" i="5"/>
  <c r="V4114" i="5"/>
  <c r="V4115" i="5"/>
  <c r="V4116" i="5"/>
  <c r="V4117" i="5"/>
  <c r="V4118" i="5"/>
  <c r="V4119" i="5"/>
  <c r="V4120" i="5"/>
  <c r="V4121" i="5"/>
  <c r="V4122" i="5"/>
  <c r="V4123" i="5"/>
  <c r="V4124" i="5"/>
  <c r="V4125" i="5"/>
  <c r="V4126" i="5"/>
  <c r="V4127" i="5"/>
  <c r="V4128" i="5"/>
  <c r="V4129" i="5"/>
  <c r="V4130" i="5"/>
  <c r="V4131" i="5"/>
  <c r="V4132" i="5"/>
  <c r="V4133" i="5"/>
  <c r="V4134" i="5"/>
  <c r="V4135" i="5"/>
  <c r="V4136" i="5"/>
  <c r="V4137" i="5"/>
  <c r="V4138" i="5"/>
  <c r="V4139" i="5"/>
  <c r="V4140" i="5"/>
  <c r="V4141" i="5"/>
  <c r="V4142" i="5"/>
  <c r="V4143" i="5"/>
  <c r="V4144" i="5"/>
  <c r="V4145" i="5"/>
  <c r="V4146" i="5"/>
  <c r="V4147" i="5"/>
  <c r="V4148" i="5"/>
  <c r="V4149" i="5"/>
  <c r="V4150" i="5"/>
  <c r="V4151" i="5"/>
  <c r="V4152" i="5"/>
  <c r="V4153" i="5"/>
  <c r="V4154" i="5"/>
  <c r="V4155" i="5"/>
  <c r="V4156" i="5"/>
  <c r="V4157" i="5"/>
  <c r="V4158" i="5"/>
  <c r="V4159" i="5"/>
  <c r="V4160" i="5"/>
  <c r="V4161" i="5"/>
  <c r="V4162" i="5"/>
  <c r="V4163" i="5"/>
  <c r="V4164" i="5"/>
  <c r="V4165" i="5"/>
  <c r="V4166" i="5"/>
  <c r="V4167" i="5"/>
  <c r="V4168" i="5"/>
  <c r="V4169" i="5"/>
  <c r="V4170" i="5"/>
  <c r="V4171" i="5"/>
  <c r="V4172" i="5"/>
  <c r="V4173" i="5"/>
  <c r="V4174" i="5"/>
  <c r="V4175" i="5"/>
  <c r="V4176" i="5"/>
  <c r="V4177" i="5"/>
  <c r="V4178" i="5"/>
  <c r="V4179" i="5"/>
  <c r="V4180" i="5"/>
  <c r="V4181" i="5"/>
  <c r="V4182" i="5"/>
  <c r="V4183" i="5"/>
  <c r="V4184" i="5"/>
  <c r="V4185" i="5"/>
  <c r="V4186" i="5"/>
  <c r="V4187" i="5"/>
  <c r="V4188" i="5"/>
  <c r="V4189" i="5"/>
  <c r="V4190" i="5"/>
  <c r="V4191" i="5"/>
  <c r="V4192" i="5"/>
  <c r="V4193" i="5"/>
  <c r="V4194" i="5"/>
  <c r="V4195" i="5"/>
  <c r="V4196" i="5"/>
  <c r="V4197" i="5"/>
  <c r="V4198" i="5"/>
  <c r="V4199" i="5"/>
  <c r="V4200" i="5"/>
  <c r="V4201" i="5"/>
  <c r="V4202" i="5"/>
  <c r="W2" i="5"/>
  <c r="Y4" i="5" s="1"/>
  <c r="W3" i="5"/>
  <c r="W4" i="5"/>
  <c r="W5" i="5"/>
  <c r="W6" i="5"/>
  <c r="W7" i="5"/>
  <c r="W8" i="5"/>
  <c r="W9" i="5"/>
  <c r="W10" i="5"/>
  <c r="W11" i="5"/>
  <c r="W12" i="5"/>
  <c r="W13" i="5"/>
  <c r="W14" i="5"/>
  <c r="W15" i="5"/>
  <c r="W16" i="5"/>
  <c r="W17" i="5"/>
  <c r="W18" i="5"/>
  <c r="W19" i="5"/>
  <c r="W20" i="5"/>
  <c r="W21" i="5"/>
  <c r="W22" i="5"/>
  <c r="W23" i="5"/>
  <c r="W24" i="5"/>
  <c r="W25" i="5"/>
  <c r="W26" i="5"/>
  <c r="W27" i="5"/>
  <c r="W28" i="5"/>
  <c r="W29" i="5"/>
  <c r="W30" i="5"/>
  <c r="W31" i="5"/>
  <c r="W32" i="5"/>
  <c r="W33" i="5"/>
  <c r="W34" i="5"/>
  <c r="W35" i="5"/>
  <c r="W36" i="5"/>
  <c r="W37" i="5"/>
  <c r="W38" i="5"/>
  <c r="W39" i="5"/>
  <c r="W40" i="5"/>
  <c r="W41" i="5"/>
  <c r="W42" i="5"/>
  <c r="W43" i="5"/>
  <c r="W44" i="5"/>
  <c r="W45" i="5"/>
  <c r="W46" i="5"/>
  <c r="W47" i="5"/>
  <c r="W48" i="5"/>
  <c r="W49" i="5"/>
  <c r="W50" i="5"/>
  <c r="W51" i="5"/>
  <c r="W52" i="5"/>
  <c r="W53" i="5"/>
  <c r="W54" i="5"/>
  <c r="W55" i="5"/>
  <c r="W56" i="5"/>
  <c r="W57" i="5"/>
  <c r="W58" i="5"/>
  <c r="W59" i="5"/>
  <c r="W60" i="5"/>
  <c r="W61" i="5"/>
  <c r="W62" i="5"/>
  <c r="W63" i="5"/>
  <c r="W64" i="5"/>
  <c r="W65" i="5"/>
  <c r="W66" i="5"/>
  <c r="W67" i="5"/>
  <c r="W68" i="5"/>
  <c r="W69" i="5"/>
  <c r="W70" i="5"/>
  <c r="W71" i="5"/>
  <c r="W72" i="5"/>
  <c r="W73" i="5"/>
  <c r="W74" i="5"/>
  <c r="W75" i="5"/>
  <c r="W76" i="5"/>
  <c r="W77" i="5"/>
  <c r="W78" i="5"/>
  <c r="W79" i="5"/>
  <c r="W80" i="5"/>
  <c r="W81" i="5"/>
  <c r="W82" i="5"/>
  <c r="W83" i="5"/>
  <c r="W84" i="5"/>
  <c r="W85" i="5"/>
  <c r="W86" i="5"/>
  <c r="W87" i="5"/>
  <c r="W88" i="5"/>
  <c r="W89" i="5"/>
  <c r="W90" i="5"/>
  <c r="W91" i="5"/>
  <c r="W92" i="5"/>
  <c r="W93" i="5"/>
  <c r="W94" i="5"/>
  <c r="W95" i="5"/>
  <c r="W96" i="5"/>
  <c r="W97" i="5"/>
  <c r="W98" i="5"/>
  <c r="W99" i="5"/>
  <c r="W100" i="5"/>
  <c r="W101" i="5"/>
  <c r="W102" i="5"/>
  <c r="W103" i="5"/>
  <c r="W104" i="5"/>
  <c r="W105" i="5"/>
  <c r="W106" i="5"/>
  <c r="W107" i="5"/>
  <c r="W108" i="5"/>
  <c r="W109" i="5"/>
  <c r="W110" i="5"/>
  <c r="W111" i="5"/>
  <c r="W112" i="5"/>
  <c r="W113" i="5"/>
  <c r="W114" i="5"/>
  <c r="W115" i="5"/>
  <c r="W116" i="5"/>
  <c r="W117" i="5"/>
  <c r="W118" i="5"/>
  <c r="W119" i="5"/>
  <c r="W120" i="5"/>
  <c r="W121" i="5"/>
  <c r="W122" i="5"/>
  <c r="W123" i="5"/>
  <c r="W124" i="5"/>
  <c r="W125" i="5"/>
  <c r="W126" i="5"/>
  <c r="W127" i="5"/>
  <c r="W128" i="5"/>
  <c r="W129" i="5"/>
  <c r="W130" i="5"/>
  <c r="W131" i="5"/>
  <c r="W132" i="5"/>
  <c r="W133" i="5"/>
  <c r="W134" i="5"/>
  <c r="W135" i="5"/>
  <c r="W136" i="5"/>
  <c r="W137" i="5"/>
  <c r="W138" i="5"/>
  <c r="W139" i="5"/>
  <c r="W140" i="5"/>
  <c r="W141" i="5"/>
  <c r="W142" i="5"/>
  <c r="W143" i="5"/>
  <c r="W144" i="5"/>
  <c r="W145" i="5"/>
  <c r="W146" i="5"/>
  <c r="W147" i="5"/>
  <c r="W148" i="5"/>
  <c r="W149" i="5"/>
  <c r="W150" i="5"/>
  <c r="W151" i="5"/>
  <c r="W152" i="5"/>
  <c r="W153" i="5"/>
  <c r="W154" i="5"/>
  <c r="W155" i="5"/>
  <c r="W156" i="5"/>
  <c r="W157" i="5"/>
  <c r="W158" i="5"/>
  <c r="W159" i="5"/>
  <c r="W160" i="5"/>
  <c r="W161" i="5"/>
  <c r="W162" i="5"/>
  <c r="W163" i="5"/>
  <c r="W164" i="5"/>
  <c r="W165" i="5"/>
  <c r="W166" i="5"/>
  <c r="W167" i="5"/>
  <c r="W168" i="5"/>
  <c r="W169" i="5"/>
  <c r="W170" i="5"/>
  <c r="W171" i="5"/>
  <c r="W172" i="5"/>
  <c r="W173" i="5"/>
  <c r="W174" i="5"/>
  <c r="W175" i="5"/>
  <c r="W176" i="5"/>
  <c r="W177" i="5"/>
  <c r="W178" i="5"/>
  <c r="W179" i="5"/>
  <c r="W180" i="5"/>
  <c r="W181" i="5"/>
  <c r="W182" i="5"/>
  <c r="W183" i="5"/>
  <c r="W184" i="5"/>
  <c r="W185" i="5"/>
  <c r="W186" i="5"/>
  <c r="W187" i="5"/>
  <c r="W188" i="5"/>
  <c r="W189" i="5"/>
  <c r="W190" i="5"/>
  <c r="W191" i="5"/>
  <c r="W192" i="5"/>
  <c r="W193" i="5"/>
  <c r="W194" i="5"/>
  <c r="W195" i="5"/>
  <c r="W196" i="5"/>
  <c r="W197" i="5"/>
  <c r="W198" i="5"/>
  <c r="W199" i="5"/>
  <c r="W200" i="5"/>
  <c r="W201" i="5"/>
  <c r="W202" i="5"/>
  <c r="W203" i="5"/>
  <c r="W204" i="5"/>
  <c r="W205" i="5"/>
  <c r="W206" i="5"/>
  <c r="W207" i="5"/>
  <c r="W208" i="5"/>
  <c r="W209" i="5"/>
  <c r="W210" i="5"/>
  <c r="W211" i="5"/>
  <c r="W212" i="5"/>
  <c r="W213" i="5"/>
  <c r="W214" i="5"/>
  <c r="W215" i="5"/>
  <c r="W216" i="5"/>
  <c r="W217" i="5"/>
  <c r="W218" i="5"/>
  <c r="W219" i="5"/>
  <c r="W220" i="5"/>
  <c r="W221" i="5"/>
  <c r="W222" i="5"/>
  <c r="W223" i="5"/>
  <c r="W224" i="5"/>
  <c r="W225" i="5"/>
  <c r="W226" i="5"/>
  <c r="W227" i="5"/>
  <c r="W228" i="5"/>
  <c r="W229" i="5"/>
  <c r="W230" i="5"/>
  <c r="W231" i="5"/>
  <c r="W232" i="5"/>
  <c r="W233" i="5"/>
  <c r="W234" i="5"/>
  <c r="W235" i="5"/>
  <c r="W236" i="5"/>
  <c r="W237" i="5"/>
  <c r="W238" i="5"/>
  <c r="W239" i="5"/>
  <c r="W240" i="5"/>
  <c r="W241" i="5"/>
  <c r="W242" i="5"/>
  <c r="W243" i="5"/>
  <c r="W244" i="5"/>
  <c r="W245" i="5"/>
  <c r="W246" i="5"/>
  <c r="W247" i="5"/>
  <c r="W248" i="5"/>
  <c r="W249" i="5"/>
  <c r="W250" i="5"/>
  <c r="W251" i="5"/>
  <c r="W252" i="5"/>
  <c r="W253" i="5"/>
  <c r="W254" i="5"/>
  <c r="W255" i="5"/>
  <c r="W256" i="5"/>
  <c r="W257" i="5"/>
  <c r="W258" i="5"/>
  <c r="W259" i="5"/>
  <c r="W260" i="5"/>
  <c r="W261" i="5"/>
  <c r="W262" i="5"/>
  <c r="W263" i="5"/>
  <c r="W264" i="5"/>
  <c r="W265" i="5"/>
  <c r="W266" i="5"/>
  <c r="W267" i="5"/>
  <c r="W268" i="5"/>
  <c r="W269" i="5"/>
  <c r="W270" i="5"/>
  <c r="W271" i="5"/>
  <c r="W272" i="5"/>
  <c r="W273" i="5"/>
  <c r="W274" i="5"/>
  <c r="W275" i="5"/>
  <c r="W276" i="5"/>
  <c r="W277" i="5"/>
  <c r="W278" i="5"/>
  <c r="W279" i="5"/>
  <c r="W280" i="5"/>
  <c r="W281" i="5"/>
  <c r="W282" i="5"/>
  <c r="W283" i="5"/>
  <c r="W284" i="5"/>
  <c r="W285" i="5"/>
  <c r="W286" i="5"/>
  <c r="W287" i="5"/>
  <c r="W288" i="5"/>
  <c r="W289" i="5"/>
  <c r="W290" i="5"/>
  <c r="W291" i="5"/>
  <c r="W292" i="5"/>
  <c r="W293" i="5"/>
  <c r="W294" i="5"/>
  <c r="W295" i="5"/>
  <c r="W296" i="5"/>
  <c r="W297" i="5"/>
  <c r="W298" i="5"/>
  <c r="W299" i="5"/>
  <c r="W300" i="5"/>
  <c r="W301" i="5"/>
  <c r="W302" i="5"/>
  <c r="W303" i="5"/>
  <c r="W304" i="5"/>
  <c r="W305" i="5"/>
  <c r="W306" i="5"/>
  <c r="W307" i="5"/>
  <c r="W308" i="5"/>
  <c r="W309" i="5"/>
  <c r="W310" i="5"/>
  <c r="W311" i="5"/>
  <c r="W312" i="5"/>
  <c r="W313" i="5"/>
  <c r="W314" i="5"/>
  <c r="W315" i="5"/>
  <c r="W316" i="5"/>
  <c r="W317" i="5"/>
  <c r="W318" i="5"/>
  <c r="W319" i="5"/>
  <c r="W320" i="5"/>
  <c r="W321" i="5"/>
  <c r="W322" i="5"/>
  <c r="W323" i="5"/>
  <c r="W324" i="5"/>
  <c r="W325" i="5"/>
  <c r="W326" i="5"/>
  <c r="W327" i="5"/>
  <c r="W328" i="5"/>
  <c r="W329" i="5"/>
  <c r="W330" i="5"/>
  <c r="W331" i="5"/>
  <c r="W332" i="5"/>
  <c r="W333" i="5"/>
  <c r="W334" i="5"/>
  <c r="W335" i="5"/>
  <c r="W336" i="5"/>
  <c r="W337" i="5"/>
  <c r="W338" i="5"/>
  <c r="W339" i="5"/>
  <c r="W340" i="5"/>
  <c r="W341" i="5"/>
  <c r="W342" i="5"/>
  <c r="W343" i="5"/>
  <c r="W344" i="5"/>
  <c r="W345" i="5"/>
  <c r="W346" i="5"/>
  <c r="W347" i="5"/>
  <c r="W348" i="5"/>
  <c r="W349" i="5"/>
  <c r="W350" i="5"/>
  <c r="W351" i="5"/>
  <c r="W352" i="5"/>
  <c r="W353" i="5"/>
  <c r="W354" i="5"/>
  <c r="W355" i="5"/>
  <c r="W356" i="5"/>
  <c r="W357" i="5"/>
  <c r="W358" i="5"/>
  <c r="W359" i="5"/>
  <c r="W360" i="5"/>
  <c r="W361" i="5"/>
  <c r="W362" i="5"/>
  <c r="W363" i="5"/>
  <c r="W364" i="5"/>
  <c r="W365" i="5"/>
  <c r="W366" i="5"/>
  <c r="W367" i="5"/>
  <c r="W368" i="5"/>
  <c r="W369" i="5"/>
  <c r="W370" i="5"/>
  <c r="W371" i="5"/>
  <c r="W372" i="5"/>
  <c r="W373" i="5"/>
  <c r="W374" i="5"/>
  <c r="W375" i="5"/>
  <c r="W376" i="5"/>
  <c r="W377" i="5"/>
  <c r="W378" i="5"/>
  <c r="W379" i="5"/>
  <c r="W380" i="5"/>
  <c r="W381" i="5"/>
  <c r="W382" i="5"/>
  <c r="W383" i="5"/>
  <c r="W384" i="5"/>
  <c r="W385" i="5"/>
  <c r="W386" i="5"/>
  <c r="W387" i="5"/>
  <c r="W388" i="5"/>
  <c r="W389" i="5"/>
  <c r="W390" i="5"/>
  <c r="W391" i="5"/>
  <c r="W392" i="5"/>
  <c r="W393" i="5"/>
  <c r="W394" i="5"/>
  <c r="W395" i="5"/>
  <c r="W396" i="5"/>
  <c r="W397" i="5"/>
  <c r="W398" i="5"/>
  <c r="W399" i="5"/>
  <c r="W400" i="5"/>
  <c r="W401" i="5"/>
  <c r="W402" i="5"/>
  <c r="W403" i="5"/>
  <c r="W404" i="5"/>
  <c r="W405" i="5"/>
  <c r="W406" i="5"/>
  <c r="W407" i="5"/>
  <c r="W408" i="5"/>
  <c r="W409" i="5"/>
  <c r="W410" i="5"/>
  <c r="W411" i="5"/>
  <c r="W412" i="5"/>
  <c r="W413" i="5"/>
  <c r="W414" i="5"/>
  <c r="W415" i="5"/>
  <c r="W416" i="5"/>
  <c r="W417" i="5"/>
  <c r="W418" i="5"/>
  <c r="W419" i="5"/>
  <c r="W420" i="5"/>
  <c r="W421" i="5"/>
  <c r="W422" i="5"/>
  <c r="W423" i="5"/>
  <c r="W424" i="5"/>
  <c r="W425" i="5"/>
  <c r="W426" i="5"/>
  <c r="W427" i="5"/>
  <c r="W428" i="5"/>
  <c r="W429" i="5"/>
  <c r="W430" i="5"/>
  <c r="W431" i="5"/>
  <c r="W432" i="5"/>
  <c r="W433" i="5"/>
  <c r="W434" i="5"/>
  <c r="W435" i="5"/>
  <c r="W436" i="5"/>
  <c r="W437" i="5"/>
  <c r="W438" i="5"/>
  <c r="W439" i="5"/>
  <c r="W440" i="5"/>
  <c r="W441" i="5"/>
  <c r="W442" i="5"/>
  <c r="W443" i="5"/>
  <c r="W444" i="5"/>
  <c r="W445" i="5"/>
  <c r="W446" i="5"/>
  <c r="W447" i="5"/>
  <c r="W448" i="5"/>
  <c r="W449" i="5"/>
  <c r="W450" i="5"/>
  <c r="W451" i="5"/>
  <c r="W452" i="5"/>
  <c r="W453" i="5"/>
  <c r="W454" i="5"/>
  <c r="W455" i="5"/>
  <c r="W456" i="5"/>
  <c r="W457" i="5"/>
  <c r="W458" i="5"/>
  <c r="W459" i="5"/>
  <c r="W460" i="5"/>
  <c r="W461" i="5"/>
  <c r="W462" i="5"/>
  <c r="W463" i="5"/>
  <c r="W464" i="5"/>
  <c r="W465" i="5"/>
  <c r="W466" i="5"/>
  <c r="W467" i="5"/>
  <c r="W468" i="5"/>
  <c r="W469" i="5"/>
  <c r="W470" i="5"/>
  <c r="W471" i="5"/>
  <c r="W472" i="5"/>
  <c r="W473" i="5"/>
  <c r="W474" i="5"/>
  <c r="W475" i="5"/>
  <c r="W476" i="5"/>
  <c r="W477" i="5"/>
  <c r="W478" i="5"/>
  <c r="W479" i="5"/>
  <c r="W480" i="5"/>
  <c r="W481" i="5"/>
  <c r="W482" i="5"/>
  <c r="W483" i="5"/>
  <c r="W484" i="5"/>
  <c r="W485" i="5"/>
  <c r="W486" i="5"/>
  <c r="W487" i="5"/>
  <c r="W488" i="5"/>
  <c r="W489" i="5"/>
  <c r="W490" i="5"/>
  <c r="W491" i="5"/>
  <c r="W492" i="5"/>
  <c r="W493" i="5"/>
  <c r="W494" i="5"/>
  <c r="W495" i="5"/>
  <c r="W496" i="5"/>
  <c r="W497" i="5"/>
  <c r="W498" i="5"/>
  <c r="W499" i="5"/>
  <c r="W500" i="5"/>
  <c r="W501" i="5"/>
  <c r="W502" i="5"/>
  <c r="W503" i="5"/>
  <c r="W504" i="5"/>
  <c r="W505" i="5"/>
  <c r="W506" i="5"/>
  <c r="W507" i="5"/>
  <c r="W508" i="5"/>
  <c r="W509" i="5"/>
  <c r="W510" i="5"/>
  <c r="W511" i="5"/>
  <c r="W512" i="5"/>
  <c r="W513" i="5"/>
  <c r="W514" i="5"/>
  <c r="W515" i="5"/>
  <c r="W516" i="5"/>
  <c r="W517" i="5"/>
  <c r="W518" i="5"/>
  <c r="W519" i="5"/>
  <c r="W520" i="5"/>
  <c r="W521" i="5"/>
  <c r="W522" i="5"/>
  <c r="W523" i="5"/>
  <c r="W524" i="5"/>
  <c r="W525" i="5"/>
  <c r="W526" i="5"/>
  <c r="W527" i="5"/>
  <c r="W528" i="5"/>
  <c r="W529" i="5"/>
  <c r="W530" i="5"/>
  <c r="W531" i="5"/>
  <c r="W532" i="5"/>
  <c r="W533" i="5"/>
  <c r="W534" i="5"/>
  <c r="W535" i="5"/>
  <c r="W536" i="5"/>
  <c r="W537" i="5"/>
  <c r="W538" i="5"/>
  <c r="W539" i="5"/>
  <c r="W540" i="5"/>
  <c r="W541" i="5"/>
  <c r="W542" i="5"/>
  <c r="W543" i="5"/>
  <c r="W544" i="5"/>
  <c r="W545" i="5"/>
  <c r="W546" i="5"/>
  <c r="W547" i="5"/>
  <c r="W548" i="5"/>
  <c r="W549" i="5"/>
  <c r="W550" i="5"/>
  <c r="W551" i="5"/>
  <c r="W552" i="5"/>
  <c r="W553" i="5"/>
  <c r="W554" i="5"/>
  <c r="W555" i="5"/>
  <c r="W556" i="5"/>
  <c r="W557" i="5"/>
  <c r="W558" i="5"/>
  <c r="W559" i="5"/>
  <c r="W560" i="5"/>
  <c r="W561" i="5"/>
  <c r="W562" i="5"/>
  <c r="W563" i="5"/>
  <c r="W564" i="5"/>
  <c r="W565" i="5"/>
  <c r="W566" i="5"/>
  <c r="W567" i="5"/>
  <c r="W568" i="5"/>
  <c r="W569" i="5"/>
  <c r="W570" i="5"/>
  <c r="W571" i="5"/>
  <c r="W572" i="5"/>
  <c r="W573" i="5"/>
  <c r="W574" i="5"/>
  <c r="W575" i="5"/>
  <c r="W576" i="5"/>
  <c r="W577" i="5"/>
  <c r="W578" i="5"/>
  <c r="W579" i="5"/>
  <c r="W580" i="5"/>
  <c r="W581" i="5"/>
  <c r="W582" i="5"/>
  <c r="W583" i="5"/>
  <c r="W584" i="5"/>
  <c r="W585" i="5"/>
  <c r="W586" i="5"/>
  <c r="W587" i="5"/>
  <c r="W588" i="5"/>
  <c r="W589" i="5"/>
  <c r="W590" i="5"/>
  <c r="W591" i="5"/>
  <c r="W592" i="5"/>
  <c r="W593" i="5"/>
  <c r="W594" i="5"/>
  <c r="W595" i="5"/>
  <c r="W596" i="5"/>
  <c r="W597" i="5"/>
  <c r="W598" i="5"/>
  <c r="W599" i="5"/>
  <c r="W600" i="5"/>
  <c r="W601" i="5"/>
  <c r="W602" i="5"/>
  <c r="W603" i="5"/>
  <c r="W604" i="5"/>
  <c r="W605" i="5"/>
  <c r="W606" i="5"/>
  <c r="W607" i="5"/>
  <c r="W608" i="5"/>
  <c r="W609" i="5"/>
  <c r="W610" i="5"/>
  <c r="W611" i="5"/>
  <c r="W612" i="5"/>
  <c r="W613" i="5"/>
  <c r="W614" i="5"/>
  <c r="W615" i="5"/>
  <c r="W616" i="5"/>
  <c r="W617" i="5"/>
  <c r="W618" i="5"/>
  <c r="W619" i="5"/>
  <c r="W620" i="5"/>
  <c r="W621" i="5"/>
  <c r="W622" i="5"/>
  <c r="W623" i="5"/>
  <c r="W624" i="5"/>
  <c r="W625" i="5"/>
  <c r="W626" i="5"/>
  <c r="W627" i="5"/>
  <c r="W628" i="5"/>
  <c r="W629" i="5"/>
  <c r="W630" i="5"/>
  <c r="W631" i="5"/>
  <c r="W632" i="5"/>
  <c r="W633" i="5"/>
  <c r="W634" i="5"/>
  <c r="W635" i="5"/>
  <c r="W636" i="5"/>
  <c r="W637" i="5"/>
  <c r="W638" i="5"/>
  <c r="W639" i="5"/>
  <c r="W640" i="5"/>
  <c r="W641" i="5"/>
  <c r="W642" i="5"/>
  <c r="W643" i="5"/>
  <c r="W644" i="5"/>
  <c r="W645" i="5"/>
  <c r="W646" i="5"/>
  <c r="W647" i="5"/>
  <c r="W648" i="5"/>
  <c r="W649" i="5"/>
  <c r="W650" i="5"/>
  <c r="W651" i="5"/>
  <c r="W652" i="5"/>
  <c r="W653" i="5"/>
  <c r="W654" i="5"/>
  <c r="W655" i="5"/>
  <c r="W656" i="5"/>
  <c r="W657" i="5"/>
  <c r="W658" i="5"/>
  <c r="W659" i="5"/>
  <c r="W660" i="5"/>
  <c r="W661" i="5"/>
  <c r="W662" i="5"/>
  <c r="W663" i="5"/>
  <c r="W664" i="5"/>
  <c r="W665" i="5"/>
  <c r="W666" i="5"/>
  <c r="W667" i="5"/>
  <c r="W668" i="5"/>
  <c r="W669" i="5"/>
  <c r="W670" i="5"/>
  <c r="W671" i="5"/>
  <c r="W672" i="5"/>
  <c r="W673" i="5"/>
  <c r="W674" i="5"/>
  <c r="W675" i="5"/>
  <c r="W676" i="5"/>
  <c r="W677" i="5"/>
  <c r="W678" i="5"/>
  <c r="W679" i="5"/>
  <c r="W680" i="5"/>
  <c r="W681" i="5"/>
  <c r="W682" i="5"/>
  <c r="W683" i="5"/>
  <c r="W684" i="5"/>
  <c r="W685" i="5"/>
  <c r="W686" i="5"/>
  <c r="W687" i="5"/>
  <c r="W688" i="5"/>
  <c r="W689" i="5"/>
  <c r="W690" i="5"/>
  <c r="W691" i="5"/>
  <c r="W692" i="5"/>
  <c r="W693" i="5"/>
  <c r="W694" i="5"/>
  <c r="W695" i="5"/>
  <c r="W696" i="5"/>
  <c r="W697" i="5"/>
  <c r="W698" i="5"/>
  <c r="W699" i="5"/>
  <c r="W700" i="5"/>
  <c r="W701" i="5"/>
  <c r="W702" i="5"/>
  <c r="W703" i="5"/>
  <c r="W704" i="5"/>
  <c r="W705" i="5"/>
  <c r="W706" i="5"/>
  <c r="W707" i="5"/>
  <c r="W708" i="5"/>
  <c r="W709" i="5"/>
  <c r="W710" i="5"/>
  <c r="W711" i="5"/>
  <c r="W712" i="5"/>
  <c r="W713" i="5"/>
  <c r="W714" i="5"/>
  <c r="W715" i="5"/>
  <c r="W716" i="5"/>
  <c r="W717" i="5"/>
  <c r="W718" i="5"/>
  <c r="W719" i="5"/>
  <c r="W720" i="5"/>
  <c r="W721" i="5"/>
  <c r="W722" i="5"/>
  <c r="W723" i="5"/>
  <c r="W724" i="5"/>
  <c r="W725" i="5"/>
  <c r="W726" i="5"/>
  <c r="W727" i="5"/>
  <c r="W728" i="5"/>
  <c r="W729" i="5"/>
  <c r="W730" i="5"/>
  <c r="W731" i="5"/>
  <c r="W732" i="5"/>
  <c r="W733" i="5"/>
  <c r="W734" i="5"/>
  <c r="W735" i="5"/>
  <c r="W736" i="5"/>
  <c r="W737" i="5"/>
  <c r="W738" i="5"/>
  <c r="W739" i="5"/>
  <c r="W740" i="5"/>
  <c r="W741" i="5"/>
  <c r="W742" i="5"/>
  <c r="W743" i="5"/>
  <c r="W744" i="5"/>
  <c r="W745" i="5"/>
  <c r="W746" i="5"/>
  <c r="W747" i="5"/>
  <c r="W748" i="5"/>
  <c r="W749" i="5"/>
  <c r="W750" i="5"/>
  <c r="W751" i="5"/>
  <c r="W752" i="5"/>
  <c r="W753" i="5"/>
  <c r="W754" i="5"/>
  <c r="W755" i="5"/>
  <c r="W756" i="5"/>
  <c r="W757" i="5"/>
  <c r="W758" i="5"/>
  <c r="W759" i="5"/>
  <c r="W760" i="5"/>
  <c r="W761" i="5"/>
  <c r="W762" i="5"/>
  <c r="W763" i="5"/>
  <c r="W764" i="5"/>
  <c r="W765" i="5"/>
  <c r="W766" i="5"/>
  <c r="W767" i="5"/>
  <c r="W768" i="5"/>
  <c r="W769" i="5"/>
  <c r="W770" i="5"/>
  <c r="W771" i="5"/>
  <c r="W772" i="5"/>
  <c r="W773" i="5"/>
  <c r="W774" i="5"/>
  <c r="W775" i="5"/>
  <c r="W776" i="5"/>
  <c r="W777" i="5"/>
  <c r="W778" i="5"/>
  <c r="W779" i="5"/>
  <c r="W780" i="5"/>
  <c r="W781" i="5"/>
  <c r="W782" i="5"/>
  <c r="W783" i="5"/>
  <c r="W784" i="5"/>
  <c r="W785" i="5"/>
  <c r="W786" i="5"/>
  <c r="W787" i="5"/>
  <c r="W788" i="5"/>
  <c r="W789" i="5"/>
  <c r="W790" i="5"/>
  <c r="W791" i="5"/>
  <c r="W792" i="5"/>
  <c r="W793" i="5"/>
  <c r="W794" i="5"/>
  <c r="W795" i="5"/>
  <c r="W796" i="5"/>
  <c r="W797" i="5"/>
  <c r="W798" i="5"/>
  <c r="W799" i="5"/>
  <c r="W800" i="5"/>
  <c r="W801" i="5"/>
  <c r="W802" i="5"/>
  <c r="W803" i="5"/>
  <c r="W804" i="5"/>
  <c r="W805" i="5"/>
  <c r="W806" i="5"/>
  <c r="W807" i="5"/>
  <c r="W808" i="5"/>
  <c r="W809" i="5"/>
  <c r="W810" i="5"/>
  <c r="W811" i="5"/>
  <c r="W812" i="5"/>
  <c r="W813" i="5"/>
  <c r="W814" i="5"/>
  <c r="W815" i="5"/>
  <c r="W816" i="5"/>
  <c r="W817" i="5"/>
  <c r="W818" i="5"/>
  <c r="W819" i="5"/>
  <c r="W820" i="5"/>
  <c r="W821" i="5"/>
  <c r="W822" i="5"/>
  <c r="W823" i="5"/>
  <c r="W824" i="5"/>
  <c r="W825" i="5"/>
  <c r="W826" i="5"/>
  <c r="W827" i="5"/>
  <c r="W828" i="5"/>
  <c r="W829" i="5"/>
  <c r="W830" i="5"/>
  <c r="W831" i="5"/>
  <c r="W832" i="5"/>
  <c r="W833" i="5"/>
  <c r="W834" i="5"/>
  <c r="W835" i="5"/>
  <c r="W836" i="5"/>
  <c r="W837" i="5"/>
  <c r="W838" i="5"/>
  <c r="W839" i="5"/>
  <c r="W840" i="5"/>
  <c r="W841" i="5"/>
  <c r="W842" i="5"/>
  <c r="W843" i="5"/>
  <c r="W844" i="5"/>
  <c r="W845" i="5"/>
  <c r="W846" i="5"/>
  <c r="W847" i="5"/>
  <c r="W848" i="5"/>
  <c r="W849" i="5"/>
  <c r="W850" i="5"/>
  <c r="W851" i="5"/>
  <c r="W852" i="5"/>
  <c r="W853" i="5"/>
  <c r="W854" i="5"/>
  <c r="W855" i="5"/>
  <c r="W856" i="5"/>
  <c r="W857" i="5"/>
  <c r="W858" i="5"/>
  <c r="W859" i="5"/>
  <c r="W860" i="5"/>
  <c r="W861" i="5"/>
  <c r="W862" i="5"/>
  <c r="W863" i="5"/>
  <c r="W864" i="5"/>
  <c r="W865" i="5"/>
  <c r="W866" i="5"/>
  <c r="W867" i="5"/>
  <c r="W868" i="5"/>
  <c r="W869" i="5"/>
  <c r="W870" i="5"/>
  <c r="W871" i="5"/>
  <c r="W872" i="5"/>
  <c r="W873" i="5"/>
  <c r="W874" i="5"/>
  <c r="W875" i="5"/>
  <c r="W876" i="5"/>
  <c r="W877" i="5"/>
  <c r="W878" i="5"/>
  <c r="W879" i="5"/>
  <c r="W880" i="5"/>
  <c r="W881" i="5"/>
  <c r="W882" i="5"/>
  <c r="W883" i="5"/>
  <c r="W884" i="5"/>
  <c r="W885" i="5"/>
  <c r="W886" i="5"/>
  <c r="W887" i="5"/>
  <c r="W888" i="5"/>
  <c r="W889" i="5"/>
  <c r="W890" i="5"/>
  <c r="W891" i="5"/>
  <c r="W892" i="5"/>
  <c r="W893" i="5"/>
  <c r="W894" i="5"/>
  <c r="W895" i="5"/>
  <c r="W896" i="5"/>
  <c r="W897" i="5"/>
  <c r="W898" i="5"/>
  <c r="W899" i="5"/>
  <c r="W900" i="5"/>
  <c r="W901" i="5"/>
  <c r="W902" i="5"/>
  <c r="W903" i="5"/>
  <c r="W904" i="5"/>
  <c r="W905" i="5"/>
  <c r="W906" i="5"/>
  <c r="W907" i="5"/>
  <c r="W908" i="5"/>
  <c r="W909" i="5"/>
  <c r="W910" i="5"/>
  <c r="W911" i="5"/>
  <c r="W912" i="5"/>
  <c r="W913" i="5"/>
  <c r="W914" i="5"/>
  <c r="W915" i="5"/>
  <c r="W916" i="5"/>
  <c r="W917" i="5"/>
  <c r="W918" i="5"/>
  <c r="W919" i="5"/>
  <c r="W920" i="5"/>
  <c r="W921" i="5"/>
  <c r="W922" i="5"/>
  <c r="W923" i="5"/>
  <c r="W924" i="5"/>
  <c r="W925" i="5"/>
  <c r="W926" i="5"/>
  <c r="W927" i="5"/>
  <c r="W928" i="5"/>
  <c r="W929" i="5"/>
  <c r="W930" i="5"/>
  <c r="W931" i="5"/>
  <c r="W932" i="5"/>
  <c r="W933" i="5"/>
  <c r="W934" i="5"/>
  <c r="W935" i="5"/>
  <c r="W936" i="5"/>
  <c r="W937" i="5"/>
  <c r="W938" i="5"/>
  <c r="W939" i="5"/>
  <c r="W940" i="5"/>
  <c r="W941" i="5"/>
  <c r="W942" i="5"/>
  <c r="W943" i="5"/>
  <c r="W944" i="5"/>
  <c r="W945" i="5"/>
  <c r="W946" i="5"/>
  <c r="W947" i="5"/>
  <c r="W948" i="5"/>
  <c r="W949" i="5"/>
  <c r="W950" i="5"/>
  <c r="W951" i="5"/>
  <c r="W952" i="5"/>
  <c r="W953" i="5"/>
  <c r="W954" i="5"/>
  <c r="W955" i="5"/>
  <c r="W956" i="5"/>
  <c r="W957" i="5"/>
  <c r="W958" i="5"/>
  <c r="W959" i="5"/>
  <c r="W960" i="5"/>
  <c r="W961" i="5"/>
  <c r="W962" i="5"/>
  <c r="W963" i="5"/>
  <c r="W964" i="5"/>
  <c r="W965" i="5"/>
  <c r="W966" i="5"/>
  <c r="W967" i="5"/>
  <c r="W968" i="5"/>
  <c r="W969" i="5"/>
  <c r="W970" i="5"/>
  <c r="W971" i="5"/>
  <c r="W972" i="5"/>
  <c r="W973" i="5"/>
  <c r="W974" i="5"/>
  <c r="W975" i="5"/>
  <c r="W976" i="5"/>
  <c r="W977" i="5"/>
  <c r="W978" i="5"/>
  <c r="W979" i="5"/>
  <c r="W980" i="5"/>
  <c r="W981" i="5"/>
  <c r="W982" i="5"/>
  <c r="W983" i="5"/>
  <c r="W984" i="5"/>
  <c r="W985" i="5"/>
  <c r="W986" i="5"/>
  <c r="W987" i="5"/>
  <c r="W988" i="5"/>
  <c r="W989" i="5"/>
  <c r="W990" i="5"/>
  <c r="W991" i="5"/>
  <c r="W992" i="5"/>
  <c r="W993" i="5"/>
  <c r="W994" i="5"/>
  <c r="W995" i="5"/>
  <c r="W996" i="5"/>
  <c r="W997" i="5"/>
  <c r="W998" i="5"/>
  <c r="W999" i="5"/>
  <c r="W1000" i="5"/>
  <c r="W1001" i="5"/>
  <c r="W1002" i="5"/>
  <c r="W1003" i="5"/>
  <c r="W1004" i="5"/>
  <c r="W1005" i="5"/>
  <c r="W1006" i="5"/>
  <c r="W1007" i="5"/>
  <c r="W1008" i="5"/>
  <c r="W1009" i="5"/>
  <c r="W1010" i="5"/>
  <c r="W1011" i="5"/>
  <c r="W1012" i="5"/>
  <c r="W1013" i="5"/>
  <c r="W1014" i="5"/>
  <c r="W1015" i="5"/>
  <c r="W1016" i="5"/>
  <c r="W1017" i="5"/>
  <c r="W1018" i="5"/>
  <c r="W1019" i="5"/>
  <c r="W1020" i="5"/>
  <c r="W1021" i="5"/>
  <c r="W1022" i="5"/>
  <c r="W1023" i="5"/>
  <c r="W1024" i="5"/>
  <c r="W1025" i="5"/>
  <c r="W1026" i="5"/>
  <c r="W1027" i="5"/>
  <c r="W1028" i="5"/>
  <c r="W1029" i="5"/>
  <c r="W1030" i="5"/>
  <c r="W1031" i="5"/>
  <c r="W1032" i="5"/>
  <c r="W1033" i="5"/>
  <c r="W1034" i="5"/>
  <c r="W1035" i="5"/>
  <c r="W1036" i="5"/>
  <c r="W1037" i="5"/>
  <c r="W1038" i="5"/>
  <c r="W1039" i="5"/>
  <c r="W1040" i="5"/>
  <c r="W1041" i="5"/>
  <c r="W1042" i="5"/>
  <c r="W1043" i="5"/>
  <c r="W1044" i="5"/>
  <c r="W1045" i="5"/>
  <c r="W1046" i="5"/>
  <c r="W1047" i="5"/>
  <c r="W1048" i="5"/>
  <c r="W1049" i="5"/>
  <c r="W1050" i="5"/>
  <c r="W1051" i="5"/>
  <c r="W1052" i="5"/>
  <c r="W1053" i="5"/>
  <c r="W1054" i="5"/>
  <c r="W1055" i="5"/>
  <c r="W1056" i="5"/>
  <c r="W1057" i="5"/>
  <c r="W1058" i="5"/>
  <c r="W1059" i="5"/>
  <c r="W1060" i="5"/>
  <c r="W1061" i="5"/>
  <c r="W1062" i="5"/>
  <c r="W1063" i="5"/>
  <c r="W1064" i="5"/>
  <c r="W1065" i="5"/>
  <c r="W1066" i="5"/>
  <c r="W1067" i="5"/>
  <c r="W1068" i="5"/>
  <c r="W1069" i="5"/>
  <c r="W1070" i="5"/>
  <c r="W1071" i="5"/>
  <c r="W1072" i="5"/>
  <c r="W1073" i="5"/>
  <c r="W1074" i="5"/>
  <c r="W1075" i="5"/>
  <c r="W1076" i="5"/>
  <c r="W1077" i="5"/>
  <c r="W1078" i="5"/>
  <c r="W1079" i="5"/>
  <c r="W1080" i="5"/>
  <c r="W1081" i="5"/>
  <c r="W1082" i="5"/>
  <c r="W1083" i="5"/>
  <c r="W1084" i="5"/>
  <c r="W1085" i="5"/>
  <c r="W1086" i="5"/>
  <c r="W1087" i="5"/>
  <c r="W1088" i="5"/>
  <c r="W1089" i="5"/>
  <c r="W1090" i="5"/>
  <c r="W1091" i="5"/>
  <c r="W1092" i="5"/>
  <c r="W1093" i="5"/>
  <c r="W1094" i="5"/>
  <c r="W1095" i="5"/>
  <c r="W1096" i="5"/>
  <c r="W1097" i="5"/>
  <c r="W1098" i="5"/>
  <c r="W1099" i="5"/>
  <c r="W1100" i="5"/>
  <c r="W1101" i="5"/>
  <c r="W1102" i="5"/>
  <c r="W1103" i="5"/>
  <c r="W1104" i="5"/>
  <c r="W1105" i="5"/>
  <c r="W1106" i="5"/>
  <c r="W1107" i="5"/>
  <c r="W1108" i="5"/>
  <c r="W1109" i="5"/>
  <c r="W1110" i="5"/>
  <c r="W1111" i="5"/>
  <c r="W1112" i="5"/>
  <c r="W1113" i="5"/>
  <c r="W1114" i="5"/>
  <c r="W1115" i="5"/>
  <c r="W1116" i="5"/>
  <c r="W1117" i="5"/>
  <c r="W1118" i="5"/>
  <c r="W1119" i="5"/>
  <c r="W1120" i="5"/>
  <c r="W1121" i="5"/>
  <c r="W1122" i="5"/>
  <c r="W1123" i="5"/>
  <c r="W1124" i="5"/>
  <c r="W1125" i="5"/>
  <c r="W1126" i="5"/>
  <c r="W1127" i="5"/>
  <c r="W1128" i="5"/>
  <c r="W1129" i="5"/>
  <c r="W1130" i="5"/>
  <c r="W1131" i="5"/>
  <c r="W1132" i="5"/>
  <c r="W1133" i="5"/>
  <c r="W1134" i="5"/>
  <c r="W1135" i="5"/>
  <c r="W1136" i="5"/>
  <c r="W1137" i="5"/>
  <c r="W1138" i="5"/>
  <c r="W1139" i="5"/>
  <c r="W1140" i="5"/>
  <c r="W1141" i="5"/>
  <c r="W1142" i="5"/>
  <c r="W1143" i="5"/>
  <c r="W1144" i="5"/>
  <c r="W1145" i="5"/>
  <c r="W1146" i="5"/>
  <c r="W1147" i="5"/>
  <c r="W1148" i="5"/>
  <c r="W1149" i="5"/>
  <c r="W1150" i="5"/>
  <c r="W1151" i="5"/>
  <c r="W1152" i="5"/>
  <c r="W1153" i="5"/>
  <c r="W1154" i="5"/>
  <c r="W1155" i="5"/>
  <c r="W1156" i="5"/>
  <c r="W1157" i="5"/>
  <c r="W1158" i="5"/>
  <c r="W1159" i="5"/>
  <c r="W1160" i="5"/>
  <c r="W1161" i="5"/>
  <c r="W1162" i="5"/>
  <c r="W1163" i="5"/>
  <c r="W1164" i="5"/>
  <c r="W1165" i="5"/>
  <c r="W1166" i="5"/>
  <c r="W1167" i="5"/>
  <c r="W1168" i="5"/>
  <c r="W1169" i="5"/>
  <c r="W1170" i="5"/>
  <c r="W1171" i="5"/>
  <c r="W1172" i="5"/>
  <c r="W1173" i="5"/>
  <c r="W1174" i="5"/>
  <c r="W1175" i="5"/>
  <c r="W1176" i="5"/>
  <c r="W1177" i="5"/>
  <c r="W1178" i="5"/>
  <c r="W1179" i="5"/>
  <c r="W1180" i="5"/>
  <c r="W1181" i="5"/>
  <c r="W1182" i="5"/>
  <c r="W1183" i="5"/>
  <c r="W1184" i="5"/>
  <c r="W1185" i="5"/>
  <c r="W1186" i="5"/>
  <c r="W1187" i="5"/>
  <c r="W1188" i="5"/>
  <c r="W1189" i="5"/>
  <c r="W1190" i="5"/>
  <c r="W1191" i="5"/>
  <c r="W1192" i="5"/>
  <c r="W1193" i="5"/>
  <c r="W1194" i="5"/>
  <c r="W1195" i="5"/>
  <c r="W1196" i="5"/>
  <c r="W1197" i="5"/>
  <c r="W1198" i="5"/>
  <c r="W1199" i="5"/>
  <c r="W1200" i="5"/>
  <c r="W1201" i="5"/>
  <c r="W1202" i="5"/>
  <c r="W1203" i="5"/>
  <c r="W1204" i="5"/>
  <c r="W1205" i="5"/>
  <c r="W1206" i="5"/>
  <c r="W1207" i="5"/>
  <c r="W1208" i="5"/>
  <c r="W1209" i="5"/>
  <c r="W1210" i="5"/>
  <c r="W1211" i="5"/>
  <c r="W1212" i="5"/>
  <c r="W1213" i="5"/>
  <c r="W1214" i="5"/>
  <c r="W1215" i="5"/>
  <c r="W1216" i="5"/>
  <c r="W1217" i="5"/>
  <c r="W1218" i="5"/>
  <c r="W1219" i="5"/>
  <c r="W1220" i="5"/>
  <c r="W1221" i="5"/>
  <c r="W1222" i="5"/>
  <c r="W1223" i="5"/>
  <c r="W1224" i="5"/>
  <c r="W1225" i="5"/>
  <c r="W1226" i="5"/>
  <c r="W1227" i="5"/>
  <c r="W1228" i="5"/>
  <c r="W1229" i="5"/>
  <c r="W1230" i="5"/>
  <c r="W1231" i="5"/>
  <c r="W1232" i="5"/>
  <c r="W1233" i="5"/>
  <c r="W1234" i="5"/>
  <c r="W1235" i="5"/>
  <c r="W1236" i="5"/>
  <c r="W1237" i="5"/>
  <c r="W1238" i="5"/>
  <c r="W1239" i="5"/>
  <c r="W1240" i="5"/>
  <c r="W1241" i="5"/>
  <c r="W1242" i="5"/>
  <c r="W1243" i="5"/>
  <c r="W1244" i="5"/>
  <c r="W1245" i="5"/>
  <c r="W1246" i="5"/>
  <c r="W1247" i="5"/>
  <c r="W1248" i="5"/>
  <c r="W1249" i="5"/>
  <c r="W1250" i="5"/>
  <c r="W1251" i="5"/>
  <c r="W1252" i="5"/>
  <c r="W1253" i="5"/>
  <c r="W1254" i="5"/>
  <c r="W1255" i="5"/>
  <c r="W1256" i="5"/>
  <c r="W1257" i="5"/>
  <c r="W1258" i="5"/>
  <c r="W1259" i="5"/>
  <c r="W1260" i="5"/>
  <c r="W1261" i="5"/>
  <c r="W1262" i="5"/>
  <c r="W1263" i="5"/>
  <c r="W1264" i="5"/>
  <c r="W1265" i="5"/>
  <c r="W1266" i="5"/>
  <c r="W1267" i="5"/>
  <c r="W1268" i="5"/>
  <c r="W1269" i="5"/>
  <c r="W1270" i="5"/>
  <c r="W1271" i="5"/>
  <c r="W1272" i="5"/>
  <c r="W1273" i="5"/>
  <c r="W1274" i="5"/>
  <c r="W1275" i="5"/>
  <c r="W1276" i="5"/>
  <c r="W1277" i="5"/>
  <c r="W1278" i="5"/>
  <c r="W1279" i="5"/>
  <c r="W1280" i="5"/>
  <c r="W1281" i="5"/>
  <c r="W1282" i="5"/>
  <c r="W1283" i="5"/>
  <c r="W1284" i="5"/>
  <c r="W1285" i="5"/>
  <c r="W1286" i="5"/>
  <c r="W1287" i="5"/>
  <c r="W1288" i="5"/>
  <c r="W1289" i="5"/>
  <c r="W1290" i="5"/>
  <c r="W1291" i="5"/>
  <c r="W1292" i="5"/>
  <c r="W1293" i="5"/>
  <c r="W1294" i="5"/>
  <c r="W1295" i="5"/>
  <c r="W1296" i="5"/>
  <c r="W1297" i="5"/>
  <c r="W1298" i="5"/>
  <c r="W1299" i="5"/>
  <c r="W1300" i="5"/>
  <c r="W1301" i="5"/>
  <c r="W1302" i="5"/>
  <c r="W1303" i="5"/>
  <c r="W1304" i="5"/>
  <c r="W1305" i="5"/>
  <c r="W1306" i="5"/>
  <c r="W1307" i="5"/>
  <c r="W1308" i="5"/>
  <c r="W1309" i="5"/>
  <c r="W1310" i="5"/>
  <c r="W1311" i="5"/>
  <c r="W1312" i="5"/>
  <c r="W1313" i="5"/>
  <c r="W1314" i="5"/>
  <c r="W1315" i="5"/>
  <c r="W1316" i="5"/>
  <c r="W1317" i="5"/>
  <c r="W1318" i="5"/>
  <c r="W1319" i="5"/>
  <c r="W1320" i="5"/>
  <c r="W1321" i="5"/>
  <c r="W1322" i="5"/>
  <c r="W1323" i="5"/>
  <c r="W1324" i="5"/>
  <c r="W1325" i="5"/>
  <c r="W1326" i="5"/>
  <c r="W1327" i="5"/>
  <c r="W1328" i="5"/>
  <c r="W1329" i="5"/>
  <c r="W1330" i="5"/>
  <c r="W1331" i="5"/>
  <c r="W1332" i="5"/>
  <c r="W1333" i="5"/>
  <c r="W1334" i="5"/>
  <c r="W1335" i="5"/>
  <c r="W1336" i="5"/>
  <c r="W1337" i="5"/>
  <c r="W1338" i="5"/>
  <c r="W1339" i="5"/>
  <c r="W1340" i="5"/>
  <c r="W1341" i="5"/>
  <c r="W1342" i="5"/>
  <c r="W1343" i="5"/>
  <c r="W1344" i="5"/>
  <c r="W1345" i="5"/>
  <c r="W1346" i="5"/>
  <c r="W1347" i="5"/>
  <c r="W1348" i="5"/>
  <c r="W1349" i="5"/>
  <c r="W1350" i="5"/>
  <c r="W1351" i="5"/>
  <c r="W1352" i="5"/>
  <c r="W1353" i="5"/>
  <c r="W1354" i="5"/>
  <c r="W1355" i="5"/>
  <c r="W1356" i="5"/>
  <c r="W1357" i="5"/>
  <c r="W1358" i="5"/>
  <c r="W1359" i="5"/>
  <c r="W1360" i="5"/>
  <c r="W1361" i="5"/>
  <c r="W1362" i="5"/>
  <c r="W1363" i="5"/>
  <c r="W1364" i="5"/>
  <c r="W1365" i="5"/>
  <c r="W1366" i="5"/>
  <c r="W1367" i="5"/>
  <c r="W1368" i="5"/>
  <c r="W1369" i="5"/>
  <c r="W1370" i="5"/>
  <c r="W1371" i="5"/>
  <c r="W1372" i="5"/>
  <c r="W1373" i="5"/>
  <c r="W1374" i="5"/>
  <c r="W1375" i="5"/>
  <c r="W1376" i="5"/>
  <c r="W1377" i="5"/>
  <c r="W1378" i="5"/>
  <c r="W1379" i="5"/>
  <c r="W1380" i="5"/>
  <c r="W1381" i="5"/>
  <c r="W1382" i="5"/>
  <c r="W1383" i="5"/>
  <c r="W1384" i="5"/>
  <c r="W1385" i="5"/>
  <c r="W1386" i="5"/>
  <c r="W1387" i="5"/>
  <c r="W1388" i="5"/>
  <c r="W1389" i="5"/>
  <c r="W1390" i="5"/>
  <c r="W1391" i="5"/>
  <c r="W1392" i="5"/>
  <c r="W1393" i="5"/>
  <c r="W1394" i="5"/>
  <c r="W1395" i="5"/>
  <c r="W1396" i="5"/>
  <c r="W1397" i="5"/>
  <c r="W1398" i="5"/>
  <c r="W1399" i="5"/>
  <c r="W1400" i="5"/>
  <c r="W1401" i="5"/>
  <c r="W1402" i="5"/>
  <c r="W1403" i="5"/>
  <c r="W1404" i="5"/>
  <c r="W1405" i="5"/>
  <c r="W1406" i="5"/>
  <c r="W1407" i="5"/>
  <c r="W1408" i="5"/>
  <c r="W1409" i="5"/>
  <c r="W1410" i="5"/>
  <c r="W1411" i="5"/>
  <c r="W1412" i="5"/>
  <c r="W1413" i="5"/>
  <c r="W1414" i="5"/>
  <c r="W1415" i="5"/>
  <c r="W1416" i="5"/>
  <c r="W1417" i="5"/>
  <c r="W1418" i="5"/>
  <c r="W1419" i="5"/>
  <c r="W1420" i="5"/>
  <c r="W1421" i="5"/>
  <c r="W1422" i="5"/>
  <c r="W1423" i="5"/>
  <c r="W1424" i="5"/>
  <c r="W1425" i="5"/>
  <c r="W1426" i="5"/>
  <c r="W1427" i="5"/>
  <c r="W1428" i="5"/>
  <c r="W1429" i="5"/>
  <c r="W1430" i="5"/>
  <c r="W1431" i="5"/>
  <c r="W1432" i="5"/>
  <c r="W1433" i="5"/>
  <c r="W1434" i="5"/>
  <c r="W1435" i="5"/>
  <c r="W1436" i="5"/>
  <c r="W1437" i="5"/>
  <c r="W1438" i="5"/>
  <c r="W1439" i="5"/>
  <c r="W1440" i="5"/>
  <c r="W1441" i="5"/>
  <c r="W1442" i="5"/>
  <c r="W1443" i="5"/>
  <c r="W1444" i="5"/>
  <c r="W1445" i="5"/>
  <c r="W1446" i="5"/>
  <c r="W1447" i="5"/>
  <c r="W1448" i="5"/>
  <c r="W1449" i="5"/>
  <c r="W1450" i="5"/>
  <c r="W1451" i="5"/>
  <c r="W1452" i="5"/>
  <c r="W1453" i="5"/>
  <c r="W1454" i="5"/>
  <c r="W1455" i="5"/>
  <c r="W1456" i="5"/>
  <c r="W1457" i="5"/>
  <c r="W1458" i="5"/>
  <c r="W1459" i="5"/>
  <c r="W1460" i="5"/>
  <c r="W1461" i="5"/>
  <c r="W1462" i="5"/>
  <c r="W1463" i="5"/>
  <c r="W1464" i="5"/>
  <c r="W1465" i="5"/>
  <c r="W1466" i="5"/>
  <c r="W1467" i="5"/>
  <c r="W1468" i="5"/>
  <c r="W1469" i="5"/>
  <c r="W1470" i="5"/>
  <c r="W1471" i="5"/>
  <c r="W1472" i="5"/>
  <c r="W1473" i="5"/>
  <c r="W1474" i="5"/>
  <c r="W1475" i="5"/>
  <c r="W1476" i="5"/>
  <c r="W1477" i="5"/>
  <c r="W1478" i="5"/>
  <c r="W1479" i="5"/>
  <c r="W1480" i="5"/>
  <c r="W1481" i="5"/>
  <c r="W1482" i="5"/>
  <c r="W1483" i="5"/>
  <c r="W1484" i="5"/>
  <c r="W1485" i="5"/>
  <c r="W1486" i="5"/>
  <c r="W1487" i="5"/>
  <c r="W1488" i="5"/>
  <c r="W1489" i="5"/>
  <c r="W1490" i="5"/>
  <c r="W1491" i="5"/>
  <c r="W1492" i="5"/>
  <c r="W1493" i="5"/>
  <c r="W1494" i="5"/>
  <c r="W1495" i="5"/>
  <c r="W1496" i="5"/>
  <c r="W1497" i="5"/>
  <c r="W1498" i="5"/>
  <c r="W1499" i="5"/>
  <c r="W1500" i="5"/>
  <c r="W1501" i="5"/>
  <c r="W1502" i="5"/>
  <c r="W1503" i="5"/>
  <c r="W1504" i="5"/>
  <c r="W1505" i="5"/>
  <c r="W1506" i="5"/>
  <c r="W1507" i="5"/>
  <c r="W1508" i="5"/>
  <c r="W1509" i="5"/>
  <c r="W1510" i="5"/>
  <c r="W1511" i="5"/>
  <c r="W1512" i="5"/>
  <c r="W1513" i="5"/>
  <c r="W1514" i="5"/>
  <c r="W1515" i="5"/>
  <c r="W1516" i="5"/>
  <c r="W1517" i="5"/>
  <c r="W1518" i="5"/>
  <c r="W1519" i="5"/>
  <c r="W1520" i="5"/>
  <c r="W1521" i="5"/>
  <c r="W1522" i="5"/>
  <c r="W1523" i="5"/>
  <c r="W1524" i="5"/>
  <c r="W1525" i="5"/>
  <c r="W1526" i="5"/>
  <c r="W1527" i="5"/>
  <c r="W1528" i="5"/>
  <c r="W1529" i="5"/>
  <c r="W1530" i="5"/>
  <c r="W1531" i="5"/>
  <c r="W1532" i="5"/>
  <c r="W1533" i="5"/>
  <c r="W1534" i="5"/>
  <c r="W1535" i="5"/>
  <c r="W1536" i="5"/>
  <c r="W1537" i="5"/>
  <c r="W1538" i="5"/>
  <c r="W1539" i="5"/>
  <c r="W1540" i="5"/>
  <c r="W1541" i="5"/>
  <c r="W1542" i="5"/>
  <c r="W1543" i="5"/>
  <c r="W1544" i="5"/>
  <c r="W1545" i="5"/>
  <c r="W1546" i="5"/>
  <c r="W1547" i="5"/>
  <c r="W1548" i="5"/>
  <c r="W1549" i="5"/>
  <c r="W1550" i="5"/>
  <c r="W1551" i="5"/>
  <c r="W1552" i="5"/>
  <c r="W1553" i="5"/>
  <c r="W1554" i="5"/>
  <c r="W1555" i="5"/>
  <c r="W1556" i="5"/>
  <c r="W1557" i="5"/>
  <c r="W1558" i="5"/>
  <c r="W1559" i="5"/>
  <c r="W1560" i="5"/>
  <c r="W1561" i="5"/>
  <c r="W1562" i="5"/>
  <c r="W1563" i="5"/>
  <c r="W1564" i="5"/>
  <c r="W1565" i="5"/>
  <c r="W1566" i="5"/>
  <c r="W1567" i="5"/>
  <c r="W1568" i="5"/>
  <c r="W1569" i="5"/>
  <c r="W1570" i="5"/>
  <c r="W1571" i="5"/>
  <c r="W1572" i="5"/>
  <c r="W1573" i="5"/>
  <c r="W1574" i="5"/>
  <c r="W1575" i="5"/>
  <c r="W1576" i="5"/>
  <c r="W1577" i="5"/>
  <c r="W1578" i="5"/>
  <c r="W1579" i="5"/>
  <c r="W1580" i="5"/>
  <c r="W1581" i="5"/>
  <c r="W1582" i="5"/>
  <c r="W1583" i="5"/>
  <c r="W1584" i="5"/>
  <c r="W1585" i="5"/>
  <c r="W1586" i="5"/>
  <c r="W1587" i="5"/>
  <c r="W1588" i="5"/>
  <c r="W1589" i="5"/>
  <c r="W1590" i="5"/>
  <c r="W1591" i="5"/>
  <c r="W1592" i="5"/>
  <c r="W1593" i="5"/>
  <c r="W1594" i="5"/>
  <c r="W1595" i="5"/>
  <c r="W1596" i="5"/>
  <c r="W1597" i="5"/>
  <c r="W1598" i="5"/>
  <c r="W1599" i="5"/>
  <c r="W1600" i="5"/>
  <c r="W1601" i="5"/>
  <c r="W1602" i="5"/>
  <c r="W1603" i="5"/>
  <c r="W1604" i="5"/>
  <c r="W1605" i="5"/>
  <c r="W1606" i="5"/>
  <c r="W1607" i="5"/>
  <c r="W1608" i="5"/>
  <c r="W1609" i="5"/>
  <c r="W1610" i="5"/>
  <c r="W1611" i="5"/>
  <c r="W1612" i="5"/>
  <c r="W1613" i="5"/>
  <c r="W1614" i="5"/>
  <c r="W1615" i="5"/>
  <c r="W1616" i="5"/>
  <c r="W1617" i="5"/>
  <c r="W1618" i="5"/>
  <c r="W1619" i="5"/>
  <c r="W1620" i="5"/>
  <c r="W1621" i="5"/>
  <c r="W1622" i="5"/>
  <c r="W1623" i="5"/>
  <c r="W1624" i="5"/>
  <c r="W1625" i="5"/>
  <c r="W1626" i="5"/>
  <c r="W1627" i="5"/>
  <c r="W1628" i="5"/>
  <c r="W1629" i="5"/>
  <c r="W1630" i="5"/>
  <c r="W1631" i="5"/>
  <c r="W1632" i="5"/>
  <c r="W1633" i="5"/>
  <c r="W1634" i="5"/>
  <c r="W1635" i="5"/>
  <c r="W1636" i="5"/>
  <c r="W1637" i="5"/>
  <c r="W1638" i="5"/>
  <c r="W1639" i="5"/>
  <c r="W1640" i="5"/>
  <c r="W1641" i="5"/>
  <c r="W1642" i="5"/>
  <c r="W1643" i="5"/>
  <c r="W1644" i="5"/>
  <c r="W1645" i="5"/>
  <c r="W1646" i="5"/>
  <c r="W1647" i="5"/>
  <c r="W1648" i="5"/>
  <c r="W1649" i="5"/>
  <c r="W1650" i="5"/>
  <c r="W1651" i="5"/>
  <c r="W1652" i="5"/>
  <c r="W1653" i="5"/>
  <c r="W1654" i="5"/>
  <c r="W1655" i="5"/>
  <c r="W1656" i="5"/>
  <c r="W1657" i="5"/>
  <c r="W1658" i="5"/>
  <c r="W1659" i="5"/>
  <c r="W1660" i="5"/>
  <c r="W1661" i="5"/>
  <c r="W1662" i="5"/>
  <c r="W1663" i="5"/>
  <c r="W1664" i="5"/>
  <c r="W1665" i="5"/>
  <c r="W1666" i="5"/>
  <c r="W1667" i="5"/>
  <c r="W1668" i="5"/>
  <c r="W1669" i="5"/>
  <c r="W1670" i="5"/>
  <c r="W1671" i="5"/>
  <c r="W1672" i="5"/>
  <c r="W1673" i="5"/>
  <c r="W1674" i="5"/>
  <c r="W1675" i="5"/>
  <c r="W1676" i="5"/>
  <c r="W1677" i="5"/>
  <c r="W1678" i="5"/>
  <c r="W1679" i="5"/>
  <c r="W1680" i="5"/>
  <c r="W1681" i="5"/>
  <c r="W1682" i="5"/>
  <c r="W1683" i="5"/>
  <c r="W1684" i="5"/>
  <c r="W1685" i="5"/>
  <c r="W1686" i="5"/>
  <c r="W1687" i="5"/>
  <c r="W1688" i="5"/>
  <c r="W1689" i="5"/>
  <c r="W1690" i="5"/>
  <c r="W1691" i="5"/>
  <c r="W1692" i="5"/>
  <c r="W1693" i="5"/>
  <c r="W1694" i="5"/>
  <c r="W1695" i="5"/>
  <c r="W1696" i="5"/>
  <c r="W1697" i="5"/>
  <c r="W1698" i="5"/>
  <c r="W1699" i="5"/>
  <c r="W1700" i="5"/>
  <c r="W1701" i="5"/>
  <c r="W1702" i="5"/>
  <c r="W1703" i="5"/>
  <c r="W1704" i="5"/>
  <c r="W1705" i="5"/>
  <c r="W1706" i="5"/>
  <c r="W1707" i="5"/>
  <c r="W1708" i="5"/>
  <c r="W1709" i="5"/>
  <c r="W1710" i="5"/>
  <c r="W1711" i="5"/>
  <c r="W1712" i="5"/>
  <c r="W1713" i="5"/>
  <c r="W1714" i="5"/>
  <c r="W1715" i="5"/>
  <c r="W1716" i="5"/>
  <c r="W1717" i="5"/>
  <c r="W1718" i="5"/>
  <c r="W1719" i="5"/>
  <c r="W1720" i="5"/>
  <c r="W1721" i="5"/>
  <c r="W1722" i="5"/>
  <c r="W1723" i="5"/>
  <c r="W1724" i="5"/>
  <c r="W1725" i="5"/>
  <c r="W1726" i="5"/>
  <c r="W1727" i="5"/>
  <c r="W1728" i="5"/>
  <c r="W1729" i="5"/>
  <c r="W1730" i="5"/>
  <c r="W1731" i="5"/>
  <c r="W1732" i="5"/>
  <c r="W1733" i="5"/>
  <c r="W1734" i="5"/>
  <c r="W1735" i="5"/>
  <c r="W1736" i="5"/>
  <c r="W1737" i="5"/>
  <c r="W1738" i="5"/>
  <c r="W1739" i="5"/>
  <c r="W1740" i="5"/>
  <c r="W1741" i="5"/>
  <c r="W1742" i="5"/>
  <c r="W1743" i="5"/>
  <c r="W1744" i="5"/>
  <c r="W1745" i="5"/>
  <c r="W1746" i="5"/>
  <c r="W1747" i="5"/>
  <c r="W1748" i="5"/>
  <c r="W1749" i="5"/>
  <c r="W1750" i="5"/>
  <c r="W1751" i="5"/>
  <c r="W1752" i="5"/>
  <c r="W1753" i="5"/>
  <c r="W1754" i="5"/>
  <c r="W1755" i="5"/>
  <c r="W1756" i="5"/>
  <c r="W1757" i="5"/>
  <c r="W1758" i="5"/>
  <c r="W1759" i="5"/>
  <c r="W1760" i="5"/>
  <c r="W1761" i="5"/>
  <c r="W1762" i="5"/>
  <c r="W1763" i="5"/>
  <c r="W1764" i="5"/>
  <c r="W1765" i="5"/>
  <c r="W1766" i="5"/>
  <c r="W1767" i="5"/>
  <c r="W1768" i="5"/>
  <c r="W1769" i="5"/>
  <c r="W1770" i="5"/>
  <c r="W1771" i="5"/>
  <c r="W1772" i="5"/>
  <c r="W1773" i="5"/>
  <c r="W1774" i="5"/>
  <c r="W1775" i="5"/>
  <c r="W1776" i="5"/>
  <c r="W1777" i="5"/>
  <c r="W1778" i="5"/>
  <c r="W1779" i="5"/>
  <c r="W1780" i="5"/>
  <c r="W1781" i="5"/>
  <c r="W1782" i="5"/>
  <c r="W1783" i="5"/>
  <c r="W1784" i="5"/>
  <c r="W1785" i="5"/>
  <c r="W1786" i="5"/>
  <c r="W1787" i="5"/>
  <c r="W1788" i="5"/>
  <c r="W1789" i="5"/>
  <c r="W1790" i="5"/>
  <c r="W1791" i="5"/>
  <c r="W1792" i="5"/>
  <c r="W1793" i="5"/>
  <c r="W1794" i="5"/>
  <c r="W1795" i="5"/>
  <c r="W1796" i="5"/>
  <c r="W1797" i="5"/>
  <c r="W1798" i="5"/>
  <c r="W1799" i="5"/>
  <c r="W1800" i="5"/>
  <c r="W1801" i="5"/>
  <c r="W1802" i="5"/>
  <c r="W1803" i="5"/>
  <c r="W1804" i="5"/>
  <c r="W1805" i="5"/>
  <c r="W1806" i="5"/>
  <c r="W1807" i="5"/>
  <c r="W1808" i="5"/>
  <c r="W1809" i="5"/>
  <c r="W1810" i="5"/>
  <c r="W1811" i="5"/>
  <c r="W1812" i="5"/>
  <c r="W1813" i="5"/>
  <c r="W1814" i="5"/>
  <c r="W1815" i="5"/>
  <c r="W1816" i="5"/>
  <c r="W1817" i="5"/>
  <c r="W1818" i="5"/>
  <c r="W1819" i="5"/>
  <c r="W1820" i="5"/>
  <c r="W1821" i="5"/>
  <c r="W1822" i="5"/>
  <c r="W1823" i="5"/>
  <c r="W1824" i="5"/>
  <c r="W1825" i="5"/>
  <c r="W1826" i="5"/>
  <c r="W1827" i="5"/>
  <c r="W1828" i="5"/>
  <c r="W1829" i="5"/>
  <c r="W1830" i="5"/>
  <c r="W1831" i="5"/>
  <c r="W1832" i="5"/>
  <c r="W1833" i="5"/>
  <c r="W1834" i="5"/>
  <c r="W1835" i="5"/>
  <c r="W1836" i="5"/>
  <c r="W1837" i="5"/>
  <c r="W1838" i="5"/>
  <c r="W1839" i="5"/>
  <c r="W1840" i="5"/>
  <c r="W1841" i="5"/>
  <c r="W1842" i="5"/>
  <c r="W1843" i="5"/>
  <c r="W1844" i="5"/>
  <c r="W1845" i="5"/>
  <c r="W1846" i="5"/>
  <c r="W1847" i="5"/>
  <c r="W1848" i="5"/>
  <c r="W1849" i="5"/>
  <c r="W1850" i="5"/>
  <c r="W1851" i="5"/>
  <c r="W1852" i="5"/>
  <c r="W1853" i="5"/>
  <c r="W1854" i="5"/>
  <c r="W1855" i="5"/>
  <c r="W1856" i="5"/>
  <c r="W1857" i="5"/>
  <c r="W1858" i="5"/>
  <c r="W1859" i="5"/>
  <c r="W1860" i="5"/>
  <c r="W1861" i="5"/>
  <c r="W1862" i="5"/>
  <c r="W1863" i="5"/>
  <c r="W1864" i="5"/>
  <c r="W1865" i="5"/>
  <c r="W1866" i="5"/>
  <c r="W1867" i="5"/>
  <c r="W1868" i="5"/>
  <c r="W1869" i="5"/>
  <c r="W1870" i="5"/>
  <c r="W1871" i="5"/>
  <c r="W1872" i="5"/>
  <c r="W1873" i="5"/>
  <c r="W1874" i="5"/>
  <c r="W1875" i="5"/>
  <c r="W1876" i="5"/>
  <c r="W1877" i="5"/>
  <c r="W1878" i="5"/>
  <c r="W1879" i="5"/>
  <c r="W1880" i="5"/>
  <c r="W1881" i="5"/>
  <c r="W1882" i="5"/>
  <c r="W1883" i="5"/>
  <c r="W1884" i="5"/>
  <c r="W1885" i="5"/>
  <c r="W1886" i="5"/>
  <c r="W1887" i="5"/>
  <c r="W1888" i="5"/>
  <c r="W1889" i="5"/>
  <c r="W1890" i="5"/>
  <c r="W1891" i="5"/>
  <c r="W1892" i="5"/>
  <c r="W1893" i="5"/>
  <c r="W1894" i="5"/>
  <c r="W1895" i="5"/>
  <c r="W1896" i="5"/>
  <c r="W1897" i="5"/>
  <c r="W1898" i="5"/>
  <c r="W1899" i="5"/>
  <c r="W1900" i="5"/>
  <c r="W1901" i="5"/>
  <c r="W1902" i="5"/>
  <c r="W1903" i="5"/>
  <c r="W1904" i="5"/>
  <c r="W1905" i="5"/>
  <c r="W1906" i="5"/>
  <c r="W1907" i="5"/>
  <c r="W1908" i="5"/>
  <c r="W1909" i="5"/>
  <c r="W1910" i="5"/>
  <c r="W1911" i="5"/>
  <c r="W1912" i="5"/>
  <c r="W1913" i="5"/>
  <c r="W1914" i="5"/>
  <c r="W1915" i="5"/>
  <c r="W1916" i="5"/>
  <c r="W1917" i="5"/>
  <c r="W1918" i="5"/>
  <c r="W1919" i="5"/>
  <c r="W1920" i="5"/>
  <c r="W1921" i="5"/>
  <c r="W1922" i="5"/>
  <c r="W1923" i="5"/>
  <c r="W1924" i="5"/>
  <c r="W1925" i="5"/>
  <c r="W1926" i="5"/>
  <c r="W1927" i="5"/>
  <c r="W1928" i="5"/>
  <c r="W1929" i="5"/>
  <c r="W1930" i="5"/>
  <c r="W1931" i="5"/>
  <c r="W1932" i="5"/>
  <c r="W1933" i="5"/>
  <c r="W1934" i="5"/>
  <c r="W1935" i="5"/>
  <c r="W1936" i="5"/>
  <c r="W1937" i="5"/>
  <c r="W1938" i="5"/>
  <c r="W1939" i="5"/>
  <c r="W1940" i="5"/>
  <c r="W1941" i="5"/>
  <c r="W1942" i="5"/>
  <c r="W1943" i="5"/>
  <c r="W1944" i="5"/>
  <c r="W1945" i="5"/>
  <c r="W1946" i="5"/>
  <c r="W1947" i="5"/>
  <c r="W1948" i="5"/>
  <c r="W1949" i="5"/>
  <c r="W1950" i="5"/>
  <c r="W1951" i="5"/>
  <c r="W1952" i="5"/>
  <c r="W1953" i="5"/>
  <c r="W1954" i="5"/>
  <c r="W1955" i="5"/>
  <c r="W1956" i="5"/>
  <c r="W1957" i="5"/>
  <c r="W1958" i="5"/>
  <c r="W1959" i="5"/>
  <c r="W1960" i="5"/>
  <c r="W1961" i="5"/>
  <c r="W1962" i="5"/>
  <c r="W1963" i="5"/>
  <c r="W1964" i="5"/>
  <c r="W1965" i="5"/>
  <c r="W1966" i="5"/>
  <c r="W1967" i="5"/>
  <c r="W1968" i="5"/>
  <c r="W1969" i="5"/>
  <c r="W1970" i="5"/>
  <c r="W1971" i="5"/>
  <c r="W1972" i="5"/>
  <c r="W1973" i="5"/>
  <c r="W1974" i="5"/>
  <c r="W1975" i="5"/>
  <c r="W1976" i="5"/>
  <c r="W1977" i="5"/>
  <c r="W1978" i="5"/>
  <c r="W1979" i="5"/>
  <c r="W1980" i="5"/>
  <c r="W1981" i="5"/>
  <c r="W1982" i="5"/>
  <c r="W1983" i="5"/>
  <c r="W1984" i="5"/>
  <c r="W1985" i="5"/>
  <c r="W1986" i="5"/>
  <c r="W1987" i="5"/>
  <c r="W1988" i="5"/>
  <c r="W1989" i="5"/>
  <c r="W1990" i="5"/>
  <c r="W1991" i="5"/>
  <c r="W1992" i="5"/>
  <c r="W1993" i="5"/>
  <c r="W1994" i="5"/>
  <c r="W1995" i="5"/>
  <c r="W1996" i="5"/>
  <c r="W1997" i="5"/>
  <c r="W1998" i="5"/>
  <c r="W1999" i="5"/>
  <c r="W2000" i="5"/>
  <c r="W2001" i="5"/>
  <c r="W2002" i="5"/>
  <c r="W2003" i="5"/>
  <c r="W2004" i="5"/>
  <c r="W2005" i="5"/>
  <c r="W2006" i="5"/>
  <c r="W2007" i="5"/>
  <c r="W2008" i="5"/>
  <c r="W2009" i="5"/>
  <c r="W2010" i="5"/>
  <c r="W2011" i="5"/>
  <c r="W2012" i="5"/>
  <c r="W2013" i="5"/>
  <c r="W2014" i="5"/>
  <c r="W2015" i="5"/>
  <c r="W2016" i="5"/>
  <c r="W2017" i="5"/>
  <c r="W2018" i="5"/>
  <c r="W2019" i="5"/>
  <c r="W2020" i="5"/>
  <c r="W2021" i="5"/>
  <c r="W2022" i="5"/>
  <c r="W2023" i="5"/>
  <c r="W2024" i="5"/>
  <c r="W2025" i="5"/>
  <c r="W2026" i="5"/>
  <c r="W2027" i="5"/>
  <c r="W2028" i="5"/>
  <c r="W2029" i="5"/>
  <c r="W2030" i="5"/>
  <c r="W2031" i="5"/>
  <c r="W2032" i="5"/>
  <c r="W2033" i="5"/>
  <c r="W2034" i="5"/>
  <c r="W2035" i="5"/>
  <c r="W2036" i="5"/>
  <c r="W2037" i="5"/>
  <c r="W2038" i="5"/>
  <c r="W2039" i="5"/>
  <c r="W2040" i="5"/>
  <c r="W2041" i="5"/>
  <c r="W2042" i="5"/>
  <c r="W2043" i="5"/>
  <c r="W2044" i="5"/>
  <c r="W2045" i="5"/>
  <c r="W2046" i="5"/>
  <c r="W2047" i="5"/>
  <c r="W2048" i="5"/>
  <c r="W2049" i="5"/>
  <c r="W2050" i="5"/>
  <c r="W2051" i="5"/>
  <c r="W2052" i="5"/>
  <c r="W2053" i="5"/>
  <c r="W2054" i="5"/>
  <c r="W2055" i="5"/>
  <c r="W2056" i="5"/>
  <c r="W2057" i="5"/>
  <c r="W2058" i="5"/>
  <c r="W2059" i="5"/>
  <c r="W2060" i="5"/>
  <c r="W2061" i="5"/>
  <c r="W2062" i="5"/>
  <c r="W2063" i="5"/>
  <c r="W2064" i="5"/>
  <c r="W2065" i="5"/>
  <c r="W2066" i="5"/>
  <c r="W2067" i="5"/>
  <c r="W2068" i="5"/>
  <c r="W2069" i="5"/>
  <c r="W2070" i="5"/>
  <c r="W2071" i="5"/>
  <c r="W2072" i="5"/>
  <c r="W2073" i="5"/>
  <c r="W2074" i="5"/>
  <c r="W2075" i="5"/>
  <c r="W2076" i="5"/>
  <c r="W2077" i="5"/>
  <c r="W2078" i="5"/>
  <c r="W2079" i="5"/>
  <c r="W2080" i="5"/>
  <c r="W2081" i="5"/>
  <c r="W2082" i="5"/>
  <c r="W2083" i="5"/>
  <c r="W2084" i="5"/>
  <c r="W2085" i="5"/>
  <c r="W2086" i="5"/>
  <c r="W2087" i="5"/>
  <c r="W2088" i="5"/>
  <c r="W2089" i="5"/>
  <c r="W2090" i="5"/>
  <c r="W2091" i="5"/>
  <c r="W2092" i="5"/>
  <c r="W2093" i="5"/>
  <c r="W2094" i="5"/>
  <c r="W2095" i="5"/>
  <c r="W2096" i="5"/>
  <c r="W2097" i="5"/>
  <c r="W2098" i="5"/>
  <c r="W2099" i="5"/>
  <c r="W2100" i="5"/>
  <c r="W2101" i="5"/>
  <c r="W2102" i="5"/>
  <c r="W2103" i="5"/>
  <c r="W2104" i="5"/>
  <c r="W2105" i="5"/>
  <c r="W2106" i="5"/>
  <c r="W2107" i="5"/>
  <c r="W2108" i="5"/>
  <c r="W2109" i="5"/>
  <c r="W2110" i="5"/>
  <c r="W2111" i="5"/>
  <c r="W2112" i="5"/>
  <c r="W2113" i="5"/>
  <c r="W2114" i="5"/>
  <c r="W2115" i="5"/>
  <c r="W2116" i="5"/>
  <c r="W2117" i="5"/>
  <c r="W2118" i="5"/>
  <c r="W2119" i="5"/>
  <c r="W2120" i="5"/>
  <c r="W2121" i="5"/>
  <c r="W2122" i="5"/>
  <c r="W2123" i="5"/>
  <c r="W2124" i="5"/>
  <c r="W2125" i="5"/>
  <c r="W2126" i="5"/>
  <c r="W2127" i="5"/>
  <c r="W2128" i="5"/>
  <c r="W2129" i="5"/>
  <c r="W2130" i="5"/>
  <c r="W2131" i="5"/>
  <c r="W2132" i="5"/>
  <c r="W2133" i="5"/>
  <c r="W2134" i="5"/>
  <c r="W2135" i="5"/>
  <c r="W2136" i="5"/>
  <c r="W2137" i="5"/>
  <c r="W2138" i="5"/>
  <c r="W2139" i="5"/>
  <c r="W2140" i="5"/>
  <c r="W2141" i="5"/>
  <c r="W2142" i="5"/>
  <c r="W2143" i="5"/>
  <c r="W2144" i="5"/>
  <c r="W2145" i="5"/>
  <c r="W2146" i="5"/>
  <c r="W2147" i="5"/>
  <c r="W2148" i="5"/>
  <c r="W2149" i="5"/>
  <c r="W2150" i="5"/>
  <c r="W2151" i="5"/>
  <c r="W2152" i="5"/>
  <c r="W2153" i="5"/>
  <c r="W2154" i="5"/>
  <c r="W2155" i="5"/>
  <c r="W2156" i="5"/>
  <c r="W2157" i="5"/>
  <c r="W2158" i="5"/>
  <c r="W2159" i="5"/>
  <c r="W2160" i="5"/>
  <c r="W2161" i="5"/>
  <c r="W2162" i="5"/>
  <c r="W2163" i="5"/>
  <c r="W2164" i="5"/>
  <c r="W2165" i="5"/>
  <c r="W2166" i="5"/>
  <c r="W2167" i="5"/>
  <c r="W2168" i="5"/>
  <c r="W2169" i="5"/>
  <c r="W2170" i="5"/>
  <c r="W2171" i="5"/>
  <c r="W2172" i="5"/>
  <c r="W2173" i="5"/>
  <c r="W2174" i="5"/>
  <c r="W2175" i="5"/>
  <c r="W2176" i="5"/>
  <c r="W2177" i="5"/>
  <c r="W2178" i="5"/>
  <c r="W2179" i="5"/>
  <c r="W2180" i="5"/>
  <c r="W2181" i="5"/>
  <c r="W2182" i="5"/>
  <c r="W2183" i="5"/>
  <c r="W2184" i="5"/>
  <c r="W2185" i="5"/>
  <c r="W2186" i="5"/>
  <c r="W2187" i="5"/>
  <c r="W2188" i="5"/>
  <c r="W2189" i="5"/>
  <c r="W2190" i="5"/>
  <c r="W2191" i="5"/>
  <c r="W2192" i="5"/>
  <c r="W2193" i="5"/>
  <c r="W2194" i="5"/>
  <c r="W2195" i="5"/>
  <c r="W2196" i="5"/>
  <c r="W2197" i="5"/>
  <c r="W2198" i="5"/>
  <c r="W2199" i="5"/>
  <c r="W2200" i="5"/>
  <c r="W2201" i="5"/>
  <c r="W2202" i="5"/>
  <c r="W2203" i="5"/>
  <c r="W2204" i="5"/>
  <c r="W2205" i="5"/>
  <c r="W2206" i="5"/>
  <c r="W2207" i="5"/>
  <c r="W2208" i="5"/>
  <c r="W2209" i="5"/>
  <c r="W2210" i="5"/>
  <c r="W2211" i="5"/>
  <c r="W2212" i="5"/>
  <c r="W2213" i="5"/>
  <c r="W2214" i="5"/>
  <c r="W2215" i="5"/>
  <c r="W2216" i="5"/>
  <c r="W2217" i="5"/>
  <c r="W2218" i="5"/>
  <c r="W2219" i="5"/>
  <c r="W2220" i="5"/>
  <c r="W2221" i="5"/>
  <c r="W2222" i="5"/>
  <c r="W2223" i="5"/>
  <c r="W2224" i="5"/>
  <c r="W2225" i="5"/>
  <c r="W2226" i="5"/>
  <c r="W2227" i="5"/>
  <c r="W2228" i="5"/>
  <c r="W2229" i="5"/>
  <c r="W2230" i="5"/>
  <c r="W2231" i="5"/>
  <c r="W2232" i="5"/>
  <c r="W2233" i="5"/>
  <c r="W2234" i="5"/>
  <c r="W2235" i="5"/>
  <c r="W2236" i="5"/>
  <c r="W2237" i="5"/>
  <c r="W2238" i="5"/>
  <c r="W2239" i="5"/>
  <c r="W2240" i="5"/>
  <c r="W2241" i="5"/>
  <c r="W2242" i="5"/>
  <c r="W2243" i="5"/>
  <c r="W2244" i="5"/>
  <c r="W2245" i="5"/>
  <c r="W2246" i="5"/>
  <c r="W2247" i="5"/>
  <c r="W2248" i="5"/>
  <c r="W2249" i="5"/>
  <c r="W2250" i="5"/>
  <c r="W2251" i="5"/>
  <c r="W2252" i="5"/>
  <c r="W2253" i="5"/>
  <c r="W2254" i="5"/>
  <c r="W2255" i="5"/>
  <c r="W2256" i="5"/>
  <c r="W2257" i="5"/>
  <c r="W2258" i="5"/>
  <c r="W2259" i="5"/>
  <c r="W2260" i="5"/>
  <c r="W2261" i="5"/>
  <c r="W2262" i="5"/>
  <c r="W2263" i="5"/>
  <c r="W2264" i="5"/>
  <c r="W2265" i="5"/>
  <c r="W2266" i="5"/>
  <c r="W2267" i="5"/>
  <c r="W2268" i="5"/>
  <c r="W2269" i="5"/>
  <c r="W2270" i="5"/>
  <c r="W2271" i="5"/>
  <c r="W2272" i="5"/>
  <c r="W2273" i="5"/>
  <c r="W2274" i="5"/>
  <c r="W2275" i="5"/>
  <c r="W2276" i="5"/>
  <c r="W2277" i="5"/>
  <c r="W2278" i="5"/>
  <c r="W2279" i="5"/>
  <c r="W2280" i="5"/>
  <c r="W2281" i="5"/>
  <c r="W2282" i="5"/>
  <c r="W2283" i="5"/>
  <c r="W2284" i="5"/>
  <c r="W2285" i="5"/>
  <c r="W2286" i="5"/>
  <c r="W2287" i="5"/>
  <c r="W2288" i="5"/>
  <c r="W2289" i="5"/>
  <c r="W2290" i="5"/>
  <c r="W2291" i="5"/>
  <c r="W2292" i="5"/>
  <c r="W2293" i="5"/>
  <c r="W2294" i="5"/>
  <c r="W2295" i="5"/>
  <c r="W2296" i="5"/>
  <c r="W2297" i="5"/>
  <c r="W2298" i="5"/>
  <c r="W2299" i="5"/>
  <c r="W2300" i="5"/>
  <c r="W2301" i="5"/>
  <c r="W2302" i="5"/>
  <c r="W2303" i="5"/>
  <c r="W2304" i="5"/>
  <c r="W2305" i="5"/>
  <c r="W2306" i="5"/>
  <c r="W2307" i="5"/>
  <c r="W2308" i="5"/>
  <c r="W2309" i="5"/>
  <c r="W2310" i="5"/>
  <c r="W2311" i="5"/>
  <c r="W2312" i="5"/>
  <c r="W2313" i="5"/>
  <c r="W2314" i="5"/>
  <c r="W2315" i="5"/>
  <c r="W2316" i="5"/>
  <c r="W2317" i="5"/>
  <c r="W2318" i="5"/>
  <c r="W2319" i="5"/>
  <c r="W2320" i="5"/>
  <c r="W2321" i="5"/>
  <c r="W2322" i="5"/>
  <c r="W2323" i="5"/>
  <c r="W2324" i="5"/>
  <c r="W2325" i="5"/>
  <c r="W2326" i="5"/>
  <c r="W2327" i="5"/>
  <c r="W2328" i="5"/>
  <c r="W2329" i="5"/>
  <c r="W2330" i="5"/>
  <c r="W2331" i="5"/>
  <c r="W2332" i="5"/>
  <c r="W2333" i="5"/>
  <c r="W2334" i="5"/>
  <c r="W2335" i="5"/>
  <c r="W2336" i="5"/>
  <c r="W2337" i="5"/>
  <c r="W2338" i="5"/>
  <c r="W2339" i="5"/>
  <c r="W2340" i="5"/>
  <c r="W2341" i="5"/>
  <c r="W2342" i="5"/>
  <c r="W2343" i="5"/>
  <c r="W2344" i="5"/>
  <c r="W2345" i="5"/>
  <c r="W2346" i="5"/>
  <c r="W2347" i="5"/>
  <c r="W2348" i="5"/>
  <c r="W2349" i="5"/>
  <c r="W2350" i="5"/>
  <c r="W2351" i="5"/>
  <c r="W2352" i="5"/>
  <c r="W2353" i="5"/>
  <c r="W2354" i="5"/>
  <c r="W2355" i="5"/>
  <c r="W2356" i="5"/>
  <c r="W2357" i="5"/>
  <c r="W2358" i="5"/>
  <c r="W2359" i="5"/>
  <c r="W2360" i="5"/>
  <c r="W2361" i="5"/>
  <c r="W2362" i="5"/>
  <c r="W2363" i="5"/>
  <c r="W2364" i="5"/>
  <c r="W2365" i="5"/>
  <c r="W2366" i="5"/>
  <c r="W2367" i="5"/>
  <c r="W2368" i="5"/>
  <c r="W2369" i="5"/>
  <c r="W2370" i="5"/>
  <c r="W2371" i="5"/>
  <c r="W2372" i="5"/>
  <c r="W2373" i="5"/>
  <c r="W2374" i="5"/>
  <c r="W2375" i="5"/>
  <c r="W2376" i="5"/>
  <c r="W2377" i="5"/>
  <c r="W2378" i="5"/>
  <c r="W2379" i="5"/>
  <c r="W2380" i="5"/>
  <c r="W2381" i="5"/>
  <c r="W2382" i="5"/>
  <c r="W2383" i="5"/>
  <c r="W2384" i="5"/>
  <c r="W2385" i="5"/>
  <c r="W2386" i="5"/>
  <c r="W2387" i="5"/>
  <c r="W2388" i="5"/>
  <c r="W2389" i="5"/>
  <c r="W2390" i="5"/>
  <c r="W2391" i="5"/>
  <c r="W2392" i="5"/>
  <c r="W2393" i="5"/>
  <c r="W2394" i="5"/>
  <c r="W2395" i="5"/>
  <c r="W2396" i="5"/>
  <c r="W2397" i="5"/>
  <c r="W2398" i="5"/>
  <c r="W2399" i="5"/>
  <c r="W2400" i="5"/>
  <c r="W2401" i="5"/>
  <c r="W2402" i="5"/>
  <c r="W2403" i="5"/>
  <c r="W2404" i="5"/>
  <c r="W2405" i="5"/>
  <c r="W2406" i="5"/>
  <c r="W2407" i="5"/>
  <c r="W2408" i="5"/>
  <c r="W2409" i="5"/>
  <c r="W2410" i="5"/>
  <c r="W2411" i="5"/>
  <c r="W2412" i="5"/>
  <c r="W2413" i="5"/>
  <c r="W2414" i="5"/>
  <c r="W2415" i="5"/>
  <c r="W2416" i="5"/>
  <c r="W2417" i="5"/>
  <c r="W2418" i="5"/>
  <c r="W2419" i="5"/>
  <c r="W2420" i="5"/>
  <c r="W2421" i="5"/>
  <c r="W2422" i="5"/>
  <c r="W2423" i="5"/>
  <c r="W2424" i="5"/>
  <c r="W2425" i="5"/>
  <c r="W2426" i="5"/>
  <c r="W2427" i="5"/>
  <c r="W2428" i="5"/>
  <c r="W2429" i="5"/>
  <c r="W2430" i="5"/>
  <c r="W2431" i="5"/>
  <c r="W2432" i="5"/>
  <c r="W2433" i="5"/>
  <c r="W2434" i="5"/>
  <c r="W2435" i="5"/>
  <c r="W2436" i="5"/>
  <c r="W2437" i="5"/>
  <c r="W2438" i="5"/>
  <c r="W2439" i="5"/>
  <c r="W2440" i="5"/>
  <c r="W2441" i="5"/>
  <c r="W2442" i="5"/>
  <c r="W2443" i="5"/>
  <c r="W2444" i="5"/>
  <c r="W2445" i="5"/>
  <c r="W2446" i="5"/>
  <c r="W2447" i="5"/>
  <c r="W2448" i="5"/>
  <c r="W2449" i="5"/>
  <c r="W2450" i="5"/>
  <c r="W2451" i="5"/>
  <c r="W2452" i="5"/>
  <c r="W2453" i="5"/>
  <c r="W2454" i="5"/>
  <c r="W2455" i="5"/>
  <c r="W2456" i="5"/>
  <c r="W2457" i="5"/>
  <c r="W2458" i="5"/>
  <c r="W2459" i="5"/>
  <c r="W2460" i="5"/>
  <c r="W2461" i="5"/>
  <c r="W2462" i="5"/>
  <c r="W2463" i="5"/>
  <c r="W2464" i="5"/>
  <c r="W2465" i="5"/>
  <c r="W2466" i="5"/>
  <c r="W2467" i="5"/>
  <c r="W2468" i="5"/>
  <c r="W2469" i="5"/>
  <c r="W2470" i="5"/>
  <c r="W2471" i="5"/>
  <c r="W2472" i="5"/>
  <c r="W2473" i="5"/>
  <c r="W2474" i="5"/>
  <c r="W2475" i="5"/>
  <c r="W2476" i="5"/>
  <c r="W2477" i="5"/>
  <c r="W2478" i="5"/>
  <c r="W2479" i="5"/>
  <c r="W2480" i="5"/>
  <c r="W2481" i="5"/>
  <c r="W2482" i="5"/>
  <c r="W2483" i="5"/>
  <c r="W2484" i="5"/>
  <c r="W2485" i="5"/>
  <c r="W2486" i="5"/>
  <c r="W2487" i="5"/>
  <c r="W2488" i="5"/>
  <c r="W2489" i="5"/>
  <c r="W2490" i="5"/>
  <c r="W2491" i="5"/>
  <c r="W2492" i="5"/>
  <c r="W2493" i="5"/>
  <c r="W2494" i="5"/>
  <c r="W2495" i="5"/>
  <c r="W2496" i="5"/>
  <c r="W2497" i="5"/>
  <c r="W2498" i="5"/>
  <c r="W2499" i="5"/>
  <c r="W2500" i="5"/>
  <c r="W2501" i="5"/>
  <c r="W2502" i="5"/>
  <c r="W2503" i="5"/>
  <c r="W2504" i="5"/>
  <c r="W2505" i="5"/>
  <c r="W2506" i="5"/>
  <c r="W2507" i="5"/>
  <c r="W2508" i="5"/>
  <c r="W2509" i="5"/>
  <c r="W2510" i="5"/>
  <c r="W2511" i="5"/>
  <c r="W2512" i="5"/>
  <c r="W2513" i="5"/>
  <c r="W2514" i="5"/>
  <c r="W2515" i="5"/>
  <c r="W2516" i="5"/>
  <c r="W2517" i="5"/>
  <c r="W2518" i="5"/>
  <c r="W2519" i="5"/>
  <c r="W2520" i="5"/>
  <c r="W2521" i="5"/>
  <c r="W2522" i="5"/>
  <c r="W2523" i="5"/>
  <c r="W2524" i="5"/>
  <c r="W2525" i="5"/>
  <c r="W2526" i="5"/>
  <c r="W2527" i="5"/>
  <c r="W2528" i="5"/>
  <c r="W2529" i="5"/>
  <c r="W2530" i="5"/>
  <c r="W2531" i="5"/>
  <c r="W2532" i="5"/>
  <c r="W2533" i="5"/>
  <c r="W2534" i="5"/>
  <c r="W2535" i="5"/>
  <c r="W2536" i="5"/>
  <c r="W2537" i="5"/>
  <c r="W2538" i="5"/>
  <c r="W2539" i="5"/>
  <c r="W2540" i="5"/>
  <c r="W2541" i="5"/>
  <c r="W2542" i="5"/>
  <c r="W2543" i="5"/>
  <c r="W2544" i="5"/>
  <c r="W2545" i="5"/>
  <c r="W2546" i="5"/>
  <c r="W2547" i="5"/>
  <c r="W2548" i="5"/>
  <c r="W2549" i="5"/>
  <c r="W2550" i="5"/>
  <c r="W2551" i="5"/>
  <c r="W2552" i="5"/>
  <c r="W2553" i="5"/>
  <c r="W2554" i="5"/>
  <c r="W2555" i="5"/>
  <c r="W2556" i="5"/>
  <c r="W2557" i="5"/>
  <c r="W2558" i="5"/>
  <c r="W2559" i="5"/>
  <c r="W2560" i="5"/>
  <c r="W2561" i="5"/>
  <c r="W2562" i="5"/>
  <c r="W2563" i="5"/>
  <c r="W2564" i="5"/>
  <c r="W2565" i="5"/>
  <c r="W2566" i="5"/>
  <c r="W2567" i="5"/>
  <c r="W2568" i="5"/>
  <c r="W2569" i="5"/>
  <c r="W2570" i="5"/>
  <c r="W2571" i="5"/>
  <c r="W2572" i="5"/>
  <c r="W2573" i="5"/>
  <c r="W2574" i="5"/>
  <c r="W2575" i="5"/>
  <c r="W2576" i="5"/>
  <c r="W2577" i="5"/>
  <c r="W2578" i="5"/>
  <c r="W2579" i="5"/>
  <c r="W2580" i="5"/>
  <c r="W2581" i="5"/>
  <c r="W2582" i="5"/>
  <c r="W2583" i="5"/>
  <c r="W2584" i="5"/>
  <c r="W2585" i="5"/>
  <c r="W2586" i="5"/>
  <c r="W2587" i="5"/>
  <c r="W2588" i="5"/>
  <c r="W2589" i="5"/>
  <c r="W2590" i="5"/>
  <c r="W2591" i="5"/>
  <c r="W2592" i="5"/>
  <c r="W2593" i="5"/>
  <c r="W2594" i="5"/>
  <c r="W2595" i="5"/>
  <c r="W2596" i="5"/>
  <c r="W2597" i="5"/>
  <c r="W2598" i="5"/>
  <c r="W2599" i="5"/>
  <c r="W2600" i="5"/>
  <c r="W2601" i="5"/>
  <c r="W2602" i="5"/>
  <c r="W2603" i="5"/>
  <c r="W2604" i="5"/>
  <c r="W2605" i="5"/>
  <c r="W2606" i="5"/>
  <c r="W2607" i="5"/>
  <c r="W2608" i="5"/>
  <c r="W2609" i="5"/>
  <c r="W2610" i="5"/>
  <c r="W2611" i="5"/>
  <c r="W2612" i="5"/>
  <c r="W2613" i="5"/>
  <c r="W2614" i="5"/>
  <c r="W2615" i="5"/>
  <c r="W2616" i="5"/>
  <c r="W2617" i="5"/>
  <c r="W2618" i="5"/>
  <c r="W2619" i="5"/>
  <c r="W2620" i="5"/>
  <c r="W2621" i="5"/>
  <c r="W2622" i="5"/>
  <c r="W2623" i="5"/>
  <c r="W2624" i="5"/>
  <c r="W2625" i="5"/>
  <c r="W2626" i="5"/>
  <c r="W2627" i="5"/>
  <c r="W2628" i="5"/>
  <c r="W2629" i="5"/>
  <c r="W2630" i="5"/>
  <c r="W2631" i="5"/>
  <c r="W2632" i="5"/>
  <c r="W2633" i="5"/>
  <c r="W2634" i="5"/>
  <c r="W2635" i="5"/>
  <c r="W2636" i="5"/>
  <c r="W2637" i="5"/>
  <c r="W2638" i="5"/>
  <c r="W2639" i="5"/>
  <c r="W2640" i="5"/>
  <c r="W2641" i="5"/>
  <c r="W2642" i="5"/>
  <c r="W2643" i="5"/>
  <c r="W2644" i="5"/>
  <c r="W2645" i="5"/>
  <c r="W2646" i="5"/>
  <c r="W2647" i="5"/>
  <c r="W2648" i="5"/>
  <c r="W2649" i="5"/>
  <c r="W2650" i="5"/>
  <c r="W2651" i="5"/>
  <c r="W2652" i="5"/>
  <c r="W2653" i="5"/>
  <c r="W2654" i="5"/>
  <c r="W2655" i="5"/>
  <c r="W2656" i="5"/>
  <c r="W2657" i="5"/>
  <c r="W2658" i="5"/>
  <c r="W2659" i="5"/>
  <c r="W2660" i="5"/>
  <c r="W2661" i="5"/>
  <c r="W2662" i="5"/>
  <c r="W2663" i="5"/>
  <c r="W2664" i="5"/>
  <c r="W2665" i="5"/>
  <c r="W2666" i="5"/>
  <c r="W2667" i="5"/>
  <c r="W2668" i="5"/>
  <c r="W2669" i="5"/>
  <c r="W2670" i="5"/>
  <c r="W2671" i="5"/>
  <c r="W2672" i="5"/>
  <c r="W2673" i="5"/>
  <c r="W2674" i="5"/>
  <c r="W2675" i="5"/>
  <c r="W2676" i="5"/>
  <c r="W2677" i="5"/>
  <c r="W2678" i="5"/>
  <c r="W2679" i="5"/>
  <c r="W2680" i="5"/>
  <c r="W2681" i="5"/>
  <c r="W2682" i="5"/>
  <c r="W2683" i="5"/>
  <c r="W2684" i="5"/>
  <c r="W2685" i="5"/>
  <c r="W2686" i="5"/>
  <c r="W2687" i="5"/>
  <c r="W2688" i="5"/>
  <c r="W2689" i="5"/>
  <c r="W2690" i="5"/>
  <c r="W2691" i="5"/>
  <c r="W2692" i="5"/>
  <c r="W2693" i="5"/>
  <c r="W2694" i="5"/>
  <c r="W2695" i="5"/>
  <c r="W2696" i="5"/>
  <c r="W2697" i="5"/>
  <c r="W2698" i="5"/>
  <c r="W2699" i="5"/>
  <c r="W2700" i="5"/>
  <c r="W2701" i="5"/>
  <c r="W2702" i="5"/>
  <c r="W2703" i="5"/>
  <c r="W2704" i="5"/>
  <c r="W2705" i="5"/>
  <c r="W2706" i="5"/>
  <c r="W2707" i="5"/>
  <c r="W2708" i="5"/>
  <c r="W2709" i="5"/>
  <c r="W2710" i="5"/>
  <c r="W2711" i="5"/>
  <c r="W2712" i="5"/>
  <c r="W2713" i="5"/>
  <c r="W2714" i="5"/>
  <c r="W2715" i="5"/>
  <c r="W2716" i="5"/>
  <c r="W2717" i="5"/>
  <c r="W2718" i="5"/>
  <c r="W2719" i="5"/>
  <c r="W2720" i="5"/>
  <c r="W2721" i="5"/>
  <c r="W2722" i="5"/>
  <c r="W2723" i="5"/>
  <c r="W2724" i="5"/>
  <c r="W2725" i="5"/>
  <c r="W2726" i="5"/>
  <c r="W2727" i="5"/>
  <c r="W2728" i="5"/>
  <c r="W2729" i="5"/>
  <c r="W2730" i="5"/>
  <c r="W2731" i="5"/>
  <c r="W2732" i="5"/>
  <c r="W2733" i="5"/>
  <c r="W2734" i="5"/>
  <c r="W2735" i="5"/>
  <c r="W2736" i="5"/>
  <c r="W2737" i="5"/>
  <c r="W2738" i="5"/>
  <c r="W2739" i="5"/>
  <c r="W2740" i="5"/>
  <c r="W2741" i="5"/>
  <c r="W2742" i="5"/>
  <c r="W2743" i="5"/>
  <c r="W2744" i="5"/>
  <c r="W2745" i="5"/>
  <c r="W2746" i="5"/>
  <c r="W2747" i="5"/>
  <c r="W2748" i="5"/>
  <c r="W2749" i="5"/>
  <c r="W2750" i="5"/>
  <c r="W2751" i="5"/>
  <c r="W2752" i="5"/>
  <c r="W2753" i="5"/>
  <c r="W2754" i="5"/>
  <c r="W2755" i="5"/>
  <c r="W2756" i="5"/>
  <c r="W2757" i="5"/>
  <c r="W2758" i="5"/>
  <c r="W2759" i="5"/>
  <c r="W2760" i="5"/>
  <c r="W2761" i="5"/>
  <c r="W2762" i="5"/>
  <c r="W2763" i="5"/>
  <c r="W2764" i="5"/>
  <c r="W2765" i="5"/>
  <c r="W2766" i="5"/>
  <c r="W2767" i="5"/>
  <c r="W2768" i="5"/>
  <c r="W2769" i="5"/>
  <c r="W2770" i="5"/>
  <c r="W2771" i="5"/>
  <c r="W2772" i="5"/>
  <c r="W2773" i="5"/>
  <c r="W2774" i="5"/>
  <c r="W2775" i="5"/>
  <c r="W2776" i="5"/>
  <c r="W2777" i="5"/>
  <c r="W2778" i="5"/>
  <c r="W2779" i="5"/>
  <c r="W2780" i="5"/>
  <c r="W2781" i="5"/>
  <c r="W2782" i="5"/>
  <c r="W2783" i="5"/>
  <c r="W2784" i="5"/>
  <c r="W2785" i="5"/>
  <c r="W2786" i="5"/>
  <c r="W2787" i="5"/>
  <c r="W2788" i="5"/>
  <c r="W2789" i="5"/>
  <c r="W2790" i="5"/>
  <c r="W2791" i="5"/>
  <c r="W2792" i="5"/>
  <c r="W2793" i="5"/>
  <c r="W2794" i="5"/>
  <c r="W2795" i="5"/>
  <c r="W2796" i="5"/>
  <c r="W2797" i="5"/>
  <c r="W2798" i="5"/>
  <c r="W2799" i="5"/>
  <c r="W2800" i="5"/>
  <c r="W2801" i="5"/>
  <c r="W2802" i="5"/>
  <c r="W2803" i="5"/>
  <c r="W2804" i="5"/>
  <c r="W2805" i="5"/>
  <c r="W2806" i="5"/>
  <c r="W2807" i="5"/>
  <c r="W2808" i="5"/>
  <c r="W2809" i="5"/>
  <c r="W2810" i="5"/>
  <c r="W2811" i="5"/>
  <c r="W2812" i="5"/>
  <c r="W2813" i="5"/>
  <c r="W2814" i="5"/>
  <c r="W2815" i="5"/>
  <c r="W2816" i="5"/>
  <c r="W2817" i="5"/>
  <c r="W2818" i="5"/>
  <c r="W2819" i="5"/>
  <c r="W2820" i="5"/>
  <c r="W2821" i="5"/>
  <c r="W2822" i="5"/>
  <c r="W2823" i="5"/>
  <c r="W2824" i="5"/>
  <c r="W2825" i="5"/>
  <c r="W2826" i="5"/>
  <c r="W2827" i="5"/>
  <c r="W2828" i="5"/>
  <c r="W2829" i="5"/>
  <c r="W2830" i="5"/>
  <c r="W2831" i="5"/>
  <c r="W2832" i="5"/>
  <c r="W2833" i="5"/>
  <c r="W2834" i="5"/>
  <c r="W2835" i="5"/>
  <c r="W2836" i="5"/>
  <c r="W2837" i="5"/>
  <c r="W2838" i="5"/>
  <c r="W2839" i="5"/>
  <c r="W2840" i="5"/>
  <c r="W2841" i="5"/>
  <c r="W2842" i="5"/>
  <c r="W2843" i="5"/>
  <c r="W2844" i="5"/>
  <c r="W2845" i="5"/>
  <c r="W2846" i="5"/>
  <c r="W2847" i="5"/>
  <c r="W2848" i="5"/>
  <c r="W2849" i="5"/>
  <c r="W2850" i="5"/>
  <c r="W2851" i="5"/>
  <c r="W2852" i="5"/>
  <c r="W2853" i="5"/>
  <c r="W2854" i="5"/>
  <c r="W2855" i="5"/>
  <c r="W2856" i="5"/>
  <c r="W2857" i="5"/>
  <c r="W2858" i="5"/>
  <c r="W2859" i="5"/>
  <c r="W2860" i="5"/>
  <c r="W2861" i="5"/>
  <c r="W2862" i="5"/>
  <c r="W2863" i="5"/>
  <c r="W2864" i="5"/>
  <c r="W2865" i="5"/>
  <c r="W2866" i="5"/>
  <c r="W2867" i="5"/>
  <c r="W2868" i="5"/>
  <c r="W2869" i="5"/>
  <c r="W2870" i="5"/>
  <c r="W2871" i="5"/>
  <c r="W2872" i="5"/>
  <c r="W2873" i="5"/>
  <c r="W2874" i="5"/>
  <c r="W2875" i="5"/>
  <c r="W2876" i="5"/>
  <c r="W2877" i="5"/>
  <c r="W2878" i="5"/>
  <c r="W2879" i="5"/>
  <c r="W2880" i="5"/>
  <c r="W2881" i="5"/>
  <c r="W2882" i="5"/>
  <c r="W2883" i="5"/>
  <c r="W2884" i="5"/>
  <c r="W2885" i="5"/>
  <c r="W2886" i="5"/>
  <c r="W2887" i="5"/>
  <c r="W2888" i="5"/>
  <c r="W2889" i="5"/>
  <c r="W2890" i="5"/>
  <c r="W2891" i="5"/>
  <c r="W2892" i="5"/>
  <c r="W2893" i="5"/>
  <c r="W2894" i="5"/>
  <c r="W2895" i="5"/>
  <c r="W2896" i="5"/>
  <c r="W2897" i="5"/>
  <c r="W2898" i="5"/>
  <c r="W2899" i="5"/>
  <c r="W2900" i="5"/>
  <c r="W2901" i="5"/>
  <c r="W2902" i="5"/>
  <c r="W2903" i="5"/>
  <c r="W2904" i="5"/>
  <c r="W2905" i="5"/>
  <c r="W2906" i="5"/>
  <c r="W2907" i="5"/>
  <c r="W2908" i="5"/>
  <c r="W2909" i="5"/>
  <c r="W2910" i="5"/>
  <c r="W2911" i="5"/>
  <c r="W2912" i="5"/>
  <c r="W2913" i="5"/>
  <c r="W2914" i="5"/>
  <c r="W2915" i="5"/>
  <c r="W2916" i="5"/>
  <c r="W2917" i="5"/>
  <c r="W2918" i="5"/>
  <c r="W2919" i="5"/>
  <c r="W2920" i="5"/>
  <c r="W2921" i="5"/>
  <c r="W2922" i="5"/>
  <c r="W2923" i="5"/>
  <c r="W2924" i="5"/>
  <c r="W2925" i="5"/>
  <c r="W2926" i="5"/>
  <c r="W2927" i="5"/>
  <c r="W2928" i="5"/>
  <c r="W2929" i="5"/>
  <c r="W2930" i="5"/>
  <c r="W2931" i="5"/>
  <c r="W2932" i="5"/>
  <c r="W2933" i="5"/>
  <c r="W2934" i="5"/>
  <c r="W2935" i="5"/>
  <c r="W2936" i="5"/>
  <c r="W2937" i="5"/>
  <c r="W2938" i="5"/>
  <c r="W2939" i="5"/>
  <c r="W2940" i="5"/>
  <c r="W2941" i="5"/>
  <c r="W2942" i="5"/>
  <c r="W2943" i="5"/>
  <c r="W2944" i="5"/>
  <c r="W2945" i="5"/>
  <c r="W2946" i="5"/>
  <c r="W2947" i="5"/>
  <c r="W2948" i="5"/>
  <c r="W2949" i="5"/>
  <c r="W2950" i="5"/>
  <c r="W2951" i="5"/>
  <c r="W2952" i="5"/>
  <c r="W2953" i="5"/>
  <c r="W2954" i="5"/>
  <c r="W2955" i="5"/>
  <c r="W2956" i="5"/>
  <c r="W2957" i="5"/>
  <c r="W2958" i="5"/>
  <c r="W2959" i="5"/>
  <c r="W2960" i="5"/>
  <c r="W2961" i="5"/>
  <c r="W2962" i="5"/>
  <c r="W2963" i="5"/>
  <c r="W2964" i="5"/>
  <c r="W2965" i="5"/>
  <c r="W2966" i="5"/>
  <c r="W2967" i="5"/>
  <c r="W2968" i="5"/>
  <c r="W2969" i="5"/>
  <c r="W2970" i="5"/>
  <c r="W2971" i="5"/>
  <c r="W2972" i="5"/>
  <c r="W2973" i="5"/>
  <c r="W2974" i="5"/>
  <c r="W2975" i="5"/>
  <c r="W2976" i="5"/>
  <c r="W2977" i="5"/>
  <c r="W2978" i="5"/>
  <c r="W2979" i="5"/>
  <c r="W2980" i="5"/>
  <c r="W2981" i="5"/>
  <c r="W2982" i="5"/>
  <c r="W2983" i="5"/>
  <c r="W2984" i="5"/>
  <c r="W2985" i="5"/>
  <c r="W2986" i="5"/>
  <c r="W2987" i="5"/>
  <c r="W2988" i="5"/>
  <c r="W2989" i="5"/>
  <c r="W2990" i="5"/>
  <c r="W2991" i="5"/>
  <c r="W2992" i="5"/>
  <c r="W2993" i="5"/>
  <c r="W2994" i="5"/>
  <c r="W2995" i="5"/>
  <c r="W2996" i="5"/>
  <c r="W2997" i="5"/>
  <c r="W2998" i="5"/>
  <c r="W2999" i="5"/>
  <c r="W3000" i="5"/>
  <c r="W3001" i="5"/>
  <c r="W3002" i="5"/>
  <c r="W3003" i="5"/>
  <c r="W3004" i="5"/>
  <c r="W3005" i="5"/>
  <c r="W3006" i="5"/>
  <c r="W3007" i="5"/>
  <c r="W3008" i="5"/>
  <c r="W3009" i="5"/>
  <c r="W3010" i="5"/>
  <c r="W3011" i="5"/>
  <c r="W3012" i="5"/>
  <c r="W3013" i="5"/>
  <c r="W3014" i="5"/>
  <c r="W3015" i="5"/>
  <c r="W3016" i="5"/>
  <c r="W3017" i="5"/>
  <c r="W3018" i="5"/>
  <c r="W3019" i="5"/>
  <c r="W3020" i="5"/>
  <c r="W3021" i="5"/>
  <c r="W3022" i="5"/>
  <c r="W3023" i="5"/>
  <c r="W3024" i="5"/>
  <c r="W3025" i="5"/>
  <c r="W3026" i="5"/>
  <c r="W3027" i="5"/>
  <c r="W3028" i="5"/>
  <c r="W3029" i="5"/>
  <c r="W3030" i="5"/>
  <c r="W3031" i="5"/>
  <c r="W3032" i="5"/>
  <c r="W3033" i="5"/>
  <c r="W3034" i="5"/>
  <c r="W3035" i="5"/>
  <c r="W3036" i="5"/>
  <c r="W3037" i="5"/>
  <c r="W3038" i="5"/>
  <c r="W3039" i="5"/>
  <c r="W3040" i="5"/>
  <c r="W3041" i="5"/>
  <c r="W3042" i="5"/>
  <c r="W3043" i="5"/>
  <c r="W3044" i="5"/>
  <c r="W3045" i="5"/>
  <c r="W3046" i="5"/>
  <c r="W3047" i="5"/>
  <c r="W3048" i="5"/>
  <c r="W3049" i="5"/>
  <c r="W3050" i="5"/>
  <c r="W3051" i="5"/>
  <c r="W3052" i="5"/>
  <c r="W3053" i="5"/>
  <c r="W3054" i="5"/>
  <c r="W3055" i="5"/>
  <c r="W3056" i="5"/>
  <c r="W3057" i="5"/>
  <c r="W3058" i="5"/>
  <c r="W3059" i="5"/>
  <c r="W3060" i="5"/>
  <c r="W3061" i="5"/>
  <c r="W3062" i="5"/>
  <c r="W3063" i="5"/>
  <c r="W3064" i="5"/>
  <c r="W3065" i="5"/>
  <c r="W3066" i="5"/>
  <c r="W3067" i="5"/>
  <c r="W3068" i="5"/>
  <c r="W3069" i="5"/>
  <c r="W3070" i="5"/>
  <c r="W3071" i="5"/>
  <c r="W3072" i="5"/>
  <c r="W3073" i="5"/>
  <c r="W3074" i="5"/>
  <c r="W3075" i="5"/>
  <c r="W3076" i="5"/>
  <c r="W3077" i="5"/>
  <c r="W3078" i="5"/>
  <c r="W3079" i="5"/>
  <c r="W3080" i="5"/>
  <c r="W3081" i="5"/>
  <c r="W3082" i="5"/>
  <c r="W3083" i="5"/>
  <c r="W3084" i="5"/>
  <c r="W3085" i="5"/>
  <c r="W3086" i="5"/>
  <c r="W3087" i="5"/>
  <c r="W3088" i="5"/>
  <c r="W3089" i="5"/>
  <c r="W3090" i="5"/>
  <c r="W3091" i="5"/>
  <c r="W3092" i="5"/>
  <c r="W3093" i="5"/>
  <c r="W3094" i="5"/>
  <c r="W3095" i="5"/>
  <c r="W3096" i="5"/>
  <c r="W3097" i="5"/>
  <c r="W3098" i="5"/>
  <c r="W3099" i="5"/>
  <c r="W3100" i="5"/>
  <c r="W3101" i="5"/>
  <c r="W3102" i="5"/>
  <c r="W3103" i="5"/>
  <c r="W3104" i="5"/>
  <c r="W3105" i="5"/>
  <c r="W3106" i="5"/>
  <c r="W3107" i="5"/>
  <c r="W3108" i="5"/>
  <c r="W3109" i="5"/>
  <c r="W3110" i="5"/>
  <c r="W3111" i="5"/>
  <c r="W3112" i="5"/>
  <c r="W3113" i="5"/>
  <c r="W3114" i="5"/>
  <c r="W3115" i="5"/>
  <c r="W3116" i="5"/>
  <c r="W3117" i="5"/>
  <c r="W3118" i="5"/>
  <c r="W3119" i="5"/>
  <c r="W3120" i="5"/>
  <c r="W3121" i="5"/>
  <c r="W3122" i="5"/>
  <c r="W3123" i="5"/>
  <c r="W3124" i="5"/>
  <c r="W3125" i="5"/>
  <c r="W3126" i="5"/>
  <c r="W3127" i="5"/>
  <c r="W3128" i="5"/>
  <c r="W3129" i="5"/>
  <c r="W3130" i="5"/>
  <c r="W3131" i="5"/>
  <c r="W3132" i="5"/>
  <c r="W3133" i="5"/>
  <c r="W3134" i="5"/>
  <c r="W3135" i="5"/>
  <c r="W3136" i="5"/>
  <c r="W3137" i="5"/>
  <c r="W3138" i="5"/>
  <c r="W3139" i="5"/>
  <c r="W3140" i="5"/>
  <c r="W3141" i="5"/>
  <c r="W3142" i="5"/>
  <c r="W3143" i="5"/>
  <c r="W3144" i="5"/>
  <c r="W3145" i="5"/>
  <c r="W3146" i="5"/>
  <c r="W3147" i="5"/>
  <c r="W3148" i="5"/>
  <c r="W3149" i="5"/>
  <c r="W3150" i="5"/>
  <c r="W3151" i="5"/>
  <c r="W3152" i="5"/>
  <c r="W3153" i="5"/>
  <c r="W3154" i="5"/>
  <c r="W3155" i="5"/>
  <c r="W3156" i="5"/>
  <c r="W3157" i="5"/>
  <c r="W3158" i="5"/>
  <c r="W3159" i="5"/>
  <c r="W3160" i="5"/>
  <c r="W3161" i="5"/>
  <c r="W3162" i="5"/>
  <c r="W3163" i="5"/>
  <c r="W3164" i="5"/>
  <c r="W3165" i="5"/>
  <c r="W3166" i="5"/>
  <c r="W3167" i="5"/>
  <c r="W3168" i="5"/>
  <c r="W3169" i="5"/>
  <c r="W3170" i="5"/>
  <c r="W3171" i="5"/>
  <c r="W3172" i="5"/>
  <c r="W3173" i="5"/>
  <c r="W3174" i="5"/>
  <c r="W3175" i="5"/>
  <c r="W3176" i="5"/>
  <c r="W3177" i="5"/>
  <c r="W3178" i="5"/>
  <c r="W3179" i="5"/>
  <c r="W3180" i="5"/>
  <c r="W3181" i="5"/>
  <c r="W3182" i="5"/>
  <c r="W3183" i="5"/>
  <c r="W3184" i="5"/>
  <c r="W3185" i="5"/>
  <c r="W3186" i="5"/>
  <c r="W3187" i="5"/>
  <c r="W3188" i="5"/>
  <c r="W3189" i="5"/>
  <c r="W3190" i="5"/>
  <c r="W3191" i="5"/>
  <c r="W3192" i="5"/>
  <c r="W3193" i="5"/>
  <c r="W3194" i="5"/>
  <c r="W3195" i="5"/>
  <c r="W3196" i="5"/>
  <c r="W3197" i="5"/>
  <c r="W3198" i="5"/>
  <c r="W3199" i="5"/>
  <c r="W3200" i="5"/>
  <c r="W3201" i="5"/>
  <c r="W3202" i="5"/>
  <c r="W3203" i="5"/>
  <c r="W3204" i="5"/>
  <c r="W3205" i="5"/>
  <c r="W3206" i="5"/>
  <c r="W3207" i="5"/>
  <c r="W3208" i="5"/>
  <c r="W3209" i="5"/>
  <c r="W3210" i="5"/>
  <c r="W3211" i="5"/>
  <c r="W3212" i="5"/>
  <c r="W3213" i="5"/>
  <c r="W3214" i="5"/>
  <c r="W3215" i="5"/>
  <c r="W3216" i="5"/>
  <c r="W3217" i="5"/>
  <c r="W3218" i="5"/>
  <c r="W3219" i="5"/>
  <c r="W3220" i="5"/>
  <c r="W3221" i="5"/>
  <c r="W3222" i="5"/>
  <c r="W3223" i="5"/>
  <c r="W3224" i="5"/>
  <c r="W3225" i="5"/>
  <c r="W3226" i="5"/>
  <c r="W3227" i="5"/>
  <c r="W3228" i="5"/>
  <c r="W3229" i="5"/>
  <c r="W3230" i="5"/>
  <c r="W3231" i="5"/>
  <c r="W3232" i="5"/>
  <c r="W3233" i="5"/>
  <c r="W3234" i="5"/>
  <c r="W3235" i="5"/>
  <c r="W3236" i="5"/>
  <c r="W3237" i="5"/>
  <c r="W3238" i="5"/>
  <c r="W3239" i="5"/>
  <c r="W3240" i="5"/>
  <c r="W3241" i="5"/>
  <c r="W3242" i="5"/>
  <c r="W3243" i="5"/>
  <c r="W3244" i="5"/>
  <c r="W3245" i="5"/>
  <c r="W3246" i="5"/>
  <c r="W3247" i="5"/>
  <c r="W3248" i="5"/>
  <c r="W3249" i="5"/>
  <c r="W3250" i="5"/>
  <c r="W3251" i="5"/>
  <c r="W3252" i="5"/>
  <c r="W3253" i="5"/>
  <c r="W3254" i="5"/>
  <c r="W3255" i="5"/>
  <c r="W3256" i="5"/>
  <c r="W3257" i="5"/>
  <c r="W3258" i="5"/>
  <c r="W3259" i="5"/>
  <c r="W3260" i="5"/>
  <c r="W3261" i="5"/>
  <c r="W3262" i="5"/>
  <c r="W3263" i="5"/>
  <c r="W3264" i="5"/>
  <c r="W3265" i="5"/>
  <c r="W3266" i="5"/>
  <c r="W3267" i="5"/>
  <c r="W3268" i="5"/>
  <c r="W3269" i="5"/>
  <c r="W3270" i="5"/>
  <c r="W3271" i="5"/>
  <c r="W3272" i="5"/>
  <c r="W3273" i="5"/>
  <c r="W3274" i="5"/>
  <c r="W3275" i="5"/>
  <c r="W3276" i="5"/>
  <c r="W3277" i="5"/>
  <c r="W3278" i="5"/>
  <c r="W3279" i="5"/>
  <c r="W3280" i="5"/>
  <c r="W3281" i="5"/>
  <c r="W3282" i="5"/>
  <c r="W3283" i="5"/>
  <c r="W3284" i="5"/>
  <c r="W3285" i="5"/>
  <c r="W3286" i="5"/>
  <c r="W3287" i="5"/>
  <c r="W3288" i="5"/>
  <c r="W3289" i="5"/>
  <c r="W3290" i="5"/>
  <c r="W3291" i="5"/>
  <c r="W3292" i="5"/>
  <c r="W3293" i="5"/>
  <c r="W3294" i="5"/>
  <c r="W3295" i="5"/>
  <c r="W3296" i="5"/>
  <c r="W3297" i="5"/>
  <c r="W3298" i="5"/>
  <c r="W3299" i="5"/>
  <c r="W3300" i="5"/>
  <c r="W3301" i="5"/>
  <c r="W3302" i="5"/>
  <c r="W3303" i="5"/>
  <c r="W3304" i="5"/>
  <c r="W3305" i="5"/>
  <c r="W3306" i="5"/>
  <c r="W3307" i="5"/>
  <c r="W3308" i="5"/>
  <c r="W3309" i="5"/>
  <c r="W3310" i="5"/>
  <c r="W3311" i="5"/>
  <c r="W3312" i="5"/>
  <c r="W3313" i="5"/>
  <c r="W3314" i="5"/>
  <c r="W3315" i="5"/>
  <c r="W3316" i="5"/>
  <c r="W3317" i="5"/>
  <c r="W3318" i="5"/>
  <c r="W3319" i="5"/>
  <c r="W3320" i="5"/>
  <c r="W3321" i="5"/>
  <c r="W3322" i="5"/>
  <c r="W3323" i="5"/>
  <c r="W3324" i="5"/>
  <c r="W3325" i="5"/>
  <c r="W3326" i="5"/>
  <c r="W3327" i="5"/>
  <c r="W3328" i="5"/>
  <c r="W3329" i="5"/>
  <c r="W3330" i="5"/>
  <c r="W3331" i="5"/>
  <c r="W3332" i="5"/>
  <c r="W3333" i="5"/>
  <c r="W3334" i="5"/>
  <c r="W3335" i="5"/>
  <c r="W3336" i="5"/>
  <c r="W3337" i="5"/>
  <c r="W3338" i="5"/>
  <c r="W3339" i="5"/>
  <c r="W3340" i="5"/>
  <c r="W3341" i="5"/>
  <c r="W3342" i="5"/>
  <c r="W3343" i="5"/>
  <c r="W3344" i="5"/>
  <c r="W3345" i="5"/>
  <c r="W3346" i="5"/>
  <c r="W3347" i="5"/>
  <c r="W3348" i="5"/>
  <c r="W3349" i="5"/>
  <c r="W3350" i="5"/>
  <c r="W3351" i="5"/>
  <c r="W3352" i="5"/>
  <c r="W3353" i="5"/>
  <c r="W3354" i="5"/>
  <c r="W3355" i="5"/>
  <c r="W3356" i="5"/>
  <c r="W3357" i="5"/>
  <c r="W3358" i="5"/>
  <c r="W3359" i="5"/>
  <c r="W3360" i="5"/>
  <c r="W3361" i="5"/>
  <c r="W3362" i="5"/>
  <c r="W3363" i="5"/>
  <c r="W3364" i="5"/>
  <c r="W3365" i="5"/>
  <c r="W3366" i="5"/>
  <c r="W3367" i="5"/>
  <c r="W3368" i="5"/>
  <c r="W3369" i="5"/>
  <c r="W3370" i="5"/>
  <c r="W3371" i="5"/>
  <c r="W3372" i="5"/>
  <c r="W3373" i="5"/>
  <c r="W3374" i="5"/>
  <c r="W3375" i="5"/>
  <c r="W3376" i="5"/>
  <c r="W3377" i="5"/>
  <c r="W3378" i="5"/>
  <c r="W3379" i="5"/>
  <c r="W3380" i="5"/>
  <c r="W3381" i="5"/>
  <c r="W3382" i="5"/>
  <c r="W3383" i="5"/>
  <c r="W3384" i="5"/>
  <c r="W3385" i="5"/>
  <c r="W3386" i="5"/>
  <c r="W3387" i="5"/>
  <c r="W3388" i="5"/>
  <c r="W3389" i="5"/>
  <c r="W3390" i="5"/>
  <c r="W3391" i="5"/>
  <c r="W3392" i="5"/>
  <c r="W3393" i="5"/>
  <c r="W3394" i="5"/>
  <c r="W3395" i="5"/>
  <c r="W3396" i="5"/>
  <c r="W3397" i="5"/>
  <c r="W3398" i="5"/>
  <c r="W3399" i="5"/>
  <c r="W3400" i="5"/>
  <c r="W3401" i="5"/>
  <c r="W3402" i="5"/>
  <c r="W3403" i="5"/>
  <c r="W3404" i="5"/>
  <c r="W3405" i="5"/>
  <c r="W3406" i="5"/>
  <c r="W3407" i="5"/>
  <c r="W3408" i="5"/>
  <c r="W3409" i="5"/>
  <c r="W3410" i="5"/>
  <c r="W3411" i="5"/>
  <c r="W3412" i="5"/>
  <c r="W3413" i="5"/>
  <c r="W3414" i="5"/>
  <c r="W3415" i="5"/>
  <c r="W3416" i="5"/>
  <c r="W3417" i="5"/>
  <c r="W3418" i="5"/>
  <c r="W3419" i="5"/>
  <c r="W3420" i="5"/>
  <c r="W3421" i="5"/>
  <c r="W3422" i="5"/>
  <c r="W3423" i="5"/>
  <c r="W3424" i="5"/>
  <c r="W3425" i="5"/>
  <c r="W3426" i="5"/>
  <c r="W3427" i="5"/>
  <c r="W3428" i="5"/>
  <c r="W3429" i="5"/>
  <c r="W3430" i="5"/>
  <c r="W3431" i="5"/>
  <c r="W3432" i="5"/>
  <c r="W3433" i="5"/>
  <c r="W3434" i="5"/>
  <c r="W3435" i="5"/>
  <c r="W3436" i="5"/>
  <c r="W3437" i="5"/>
  <c r="W3438" i="5"/>
  <c r="W3439" i="5"/>
  <c r="W3440" i="5"/>
  <c r="W3441" i="5"/>
  <c r="W3442" i="5"/>
  <c r="W3443" i="5"/>
  <c r="W3444" i="5"/>
  <c r="W3445" i="5"/>
  <c r="W3446" i="5"/>
  <c r="W3447" i="5"/>
  <c r="W3448" i="5"/>
  <c r="W3449" i="5"/>
  <c r="W3450" i="5"/>
  <c r="W3451" i="5"/>
  <c r="W3452" i="5"/>
  <c r="W3453" i="5"/>
  <c r="W3454" i="5"/>
  <c r="W3455" i="5"/>
  <c r="W3456" i="5"/>
  <c r="W3457" i="5"/>
  <c r="W3458" i="5"/>
  <c r="W3459" i="5"/>
  <c r="W3460" i="5"/>
  <c r="W3461" i="5"/>
  <c r="W3462" i="5"/>
  <c r="W3463" i="5"/>
  <c r="W3464" i="5"/>
  <c r="W3465" i="5"/>
  <c r="W3466" i="5"/>
  <c r="W3467" i="5"/>
  <c r="W3468" i="5"/>
  <c r="W3469" i="5"/>
  <c r="W3470" i="5"/>
  <c r="W3471" i="5"/>
  <c r="W3472" i="5"/>
  <c r="W3473" i="5"/>
  <c r="W3474" i="5"/>
  <c r="W3475" i="5"/>
  <c r="W3476" i="5"/>
  <c r="W3477" i="5"/>
  <c r="W3478" i="5"/>
  <c r="W3479" i="5"/>
  <c r="W3480" i="5"/>
  <c r="W3481" i="5"/>
  <c r="W3482" i="5"/>
  <c r="W3483" i="5"/>
  <c r="W3484" i="5"/>
  <c r="W3485" i="5"/>
  <c r="W3486" i="5"/>
  <c r="W3487" i="5"/>
  <c r="W3488" i="5"/>
  <c r="W3489" i="5"/>
  <c r="W3490" i="5"/>
  <c r="W3491" i="5"/>
  <c r="W3492" i="5"/>
  <c r="W3493" i="5"/>
  <c r="W3494" i="5"/>
  <c r="W3495" i="5"/>
  <c r="W3496" i="5"/>
  <c r="W3497" i="5"/>
  <c r="W3498" i="5"/>
  <c r="W3499" i="5"/>
  <c r="W3500" i="5"/>
  <c r="W3501" i="5"/>
  <c r="W3502" i="5"/>
  <c r="W3503" i="5"/>
  <c r="W3504" i="5"/>
  <c r="W3505" i="5"/>
  <c r="W3506" i="5"/>
  <c r="W3507" i="5"/>
  <c r="W3508" i="5"/>
  <c r="W3509" i="5"/>
  <c r="W3510" i="5"/>
  <c r="W3511" i="5"/>
  <c r="W3512" i="5"/>
  <c r="W3513" i="5"/>
  <c r="W3514" i="5"/>
  <c r="W3515" i="5"/>
  <c r="W3516" i="5"/>
  <c r="W3517" i="5"/>
  <c r="W3518" i="5"/>
  <c r="W3519" i="5"/>
  <c r="W3520" i="5"/>
  <c r="W3521" i="5"/>
  <c r="W3522" i="5"/>
  <c r="W3523" i="5"/>
  <c r="W3524" i="5"/>
  <c r="W3525" i="5"/>
  <c r="W3526" i="5"/>
  <c r="W3527" i="5"/>
  <c r="W3528" i="5"/>
  <c r="W3529" i="5"/>
  <c r="W3530" i="5"/>
  <c r="W3531" i="5"/>
  <c r="W3532" i="5"/>
  <c r="W3533" i="5"/>
  <c r="W3534" i="5"/>
  <c r="W3535" i="5"/>
  <c r="W3536" i="5"/>
  <c r="W3537" i="5"/>
  <c r="W3538" i="5"/>
  <c r="W3539" i="5"/>
  <c r="W3540" i="5"/>
  <c r="W3541" i="5"/>
  <c r="W3542" i="5"/>
  <c r="W3543" i="5"/>
  <c r="W3544" i="5"/>
  <c r="W3545" i="5"/>
  <c r="W3546" i="5"/>
  <c r="W3547" i="5"/>
  <c r="W3548" i="5"/>
  <c r="W3549" i="5"/>
  <c r="W3550" i="5"/>
  <c r="W3551" i="5"/>
  <c r="W3552" i="5"/>
  <c r="W3553" i="5"/>
  <c r="W3554" i="5"/>
  <c r="W3555" i="5"/>
  <c r="W3556" i="5"/>
  <c r="W3557" i="5"/>
  <c r="W3558" i="5"/>
  <c r="W3559" i="5"/>
  <c r="W3560" i="5"/>
  <c r="W3561" i="5"/>
  <c r="W3562" i="5"/>
  <c r="W3563" i="5"/>
  <c r="W3564" i="5"/>
  <c r="W3565" i="5"/>
  <c r="W3566" i="5"/>
  <c r="W3567" i="5"/>
  <c r="W3568" i="5"/>
  <c r="W3569" i="5"/>
  <c r="W3570" i="5"/>
  <c r="W3571" i="5"/>
  <c r="W3572" i="5"/>
  <c r="W3573" i="5"/>
  <c r="W3574" i="5"/>
  <c r="W3575" i="5"/>
  <c r="W3576" i="5"/>
  <c r="W3577" i="5"/>
  <c r="W3578" i="5"/>
  <c r="W3579" i="5"/>
  <c r="W3580" i="5"/>
  <c r="W3581" i="5"/>
  <c r="W3582" i="5"/>
  <c r="W3583" i="5"/>
  <c r="W3584" i="5"/>
  <c r="W3585" i="5"/>
  <c r="W3586" i="5"/>
  <c r="W3587" i="5"/>
  <c r="W3588" i="5"/>
  <c r="W3589" i="5"/>
  <c r="W3590" i="5"/>
  <c r="W3591" i="5"/>
  <c r="W3592" i="5"/>
  <c r="W3593" i="5"/>
  <c r="W3594" i="5"/>
  <c r="W3595" i="5"/>
  <c r="W3596" i="5"/>
  <c r="W3597" i="5"/>
  <c r="W3598" i="5"/>
  <c r="W3599" i="5"/>
  <c r="W3600" i="5"/>
  <c r="W3601" i="5"/>
  <c r="W3602" i="5"/>
  <c r="W3603" i="5"/>
  <c r="W3604" i="5"/>
  <c r="W3605" i="5"/>
  <c r="W3606" i="5"/>
  <c r="W3607" i="5"/>
  <c r="W3608" i="5"/>
  <c r="W3609" i="5"/>
  <c r="W3610" i="5"/>
  <c r="W3611" i="5"/>
  <c r="W3612" i="5"/>
  <c r="W3613" i="5"/>
  <c r="W3614" i="5"/>
  <c r="W3615" i="5"/>
  <c r="W3616" i="5"/>
  <c r="W3617" i="5"/>
  <c r="W3618" i="5"/>
  <c r="W3619" i="5"/>
  <c r="W3620" i="5"/>
  <c r="W3621" i="5"/>
  <c r="W3622" i="5"/>
  <c r="W3623" i="5"/>
  <c r="W3624" i="5"/>
  <c r="W3625" i="5"/>
  <c r="W3626" i="5"/>
  <c r="W3627" i="5"/>
  <c r="W3628" i="5"/>
  <c r="W3629" i="5"/>
  <c r="W3630" i="5"/>
  <c r="W3631" i="5"/>
  <c r="W3632" i="5"/>
  <c r="W3633" i="5"/>
  <c r="W3634" i="5"/>
  <c r="W3635" i="5"/>
  <c r="W3636" i="5"/>
  <c r="W3637" i="5"/>
  <c r="W3638" i="5"/>
  <c r="W3639" i="5"/>
  <c r="W3640" i="5"/>
  <c r="W3641" i="5"/>
  <c r="W3642" i="5"/>
  <c r="W3643" i="5"/>
  <c r="W3644" i="5"/>
  <c r="W3645" i="5"/>
  <c r="W3646" i="5"/>
  <c r="W3647" i="5"/>
  <c r="W3648" i="5"/>
  <c r="W3649" i="5"/>
  <c r="W3650" i="5"/>
  <c r="W3651" i="5"/>
  <c r="W3652" i="5"/>
  <c r="W3653" i="5"/>
  <c r="W3654" i="5"/>
  <c r="W3655" i="5"/>
  <c r="W3656" i="5"/>
  <c r="W3657" i="5"/>
  <c r="W3658" i="5"/>
  <c r="W3659" i="5"/>
  <c r="W3660" i="5"/>
  <c r="W3661" i="5"/>
  <c r="W3662" i="5"/>
  <c r="W3663" i="5"/>
  <c r="W3664" i="5"/>
  <c r="W3665" i="5"/>
  <c r="W3666" i="5"/>
  <c r="W3667" i="5"/>
  <c r="W3668" i="5"/>
  <c r="W3669" i="5"/>
  <c r="W3670" i="5"/>
  <c r="W3671" i="5"/>
  <c r="W3672" i="5"/>
  <c r="W3673" i="5"/>
  <c r="W3674" i="5"/>
  <c r="W3675" i="5"/>
  <c r="W3676" i="5"/>
  <c r="W3677" i="5"/>
  <c r="W3678" i="5"/>
  <c r="W3679" i="5"/>
  <c r="W3680" i="5"/>
  <c r="W3681" i="5"/>
  <c r="W3682" i="5"/>
  <c r="W3683" i="5"/>
  <c r="W3684" i="5"/>
  <c r="W3685" i="5"/>
  <c r="W3686" i="5"/>
  <c r="W3687" i="5"/>
  <c r="W3688" i="5"/>
  <c r="W3689" i="5"/>
  <c r="W3690" i="5"/>
  <c r="W3691" i="5"/>
  <c r="W3692" i="5"/>
  <c r="W3693" i="5"/>
  <c r="W3694" i="5"/>
  <c r="W3695" i="5"/>
  <c r="W3696" i="5"/>
  <c r="W3697" i="5"/>
  <c r="W3698" i="5"/>
  <c r="W3699" i="5"/>
  <c r="W3700" i="5"/>
  <c r="W3701" i="5"/>
  <c r="W3702" i="5"/>
  <c r="W3703" i="5"/>
  <c r="W3704" i="5"/>
  <c r="W3705" i="5"/>
  <c r="W3706" i="5"/>
  <c r="W3707" i="5"/>
  <c r="W3708" i="5"/>
  <c r="W3709" i="5"/>
  <c r="W3710" i="5"/>
  <c r="W3711" i="5"/>
  <c r="W3712" i="5"/>
  <c r="W3713" i="5"/>
  <c r="W3714" i="5"/>
  <c r="W3715" i="5"/>
  <c r="W3716" i="5"/>
  <c r="W3717" i="5"/>
  <c r="W3718" i="5"/>
  <c r="W3719" i="5"/>
  <c r="W3720" i="5"/>
  <c r="W3721" i="5"/>
  <c r="W3722" i="5"/>
  <c r="W3723" i="5"/>
  <c r="W3724" i="5"/>
  <c r="W3725" i="5"/>
  <c r="W3726" i="5"/>
  <c r="W3727" i="5"/>
  <c r="W3728" i="5"/>
  <c r="W3729" i="5"/>
  <c r="W3730" i="5"/>
  <c r="W3731" i="5"/>
  <c r="W3732" i="5"/>
  <c r="W3733" i="5"/>
  <c r="W3734" i="5"/>
  <c r="W3735" i="5"/>
  <c r="W3736" i="5"/>
  <c r="W3737" i="5"/>
  <c r="W3738" i="5"/>
  <c r="W3739" i="5"/>
  <c r="W3740" i="5"/>
  <c r="W3741" i="5"/>
  <c r="W3742" i="5"/>
  <c r="W3743" i="5"/>
  <c r="W3744" i="5"/>
  <c r="W3745" i="5"/>
  <c r="W3746" i="5"/>
  <c r="W3747" i="5"/>
  <c r="W3748" i="5"/>
  <c r="W3749" i="5"/>
  <c r="W3750" i="5"/>
  <c r="W3751" i="5"/>
  <c r="W3752" i="5"/>
  <c r="W3753" i="5"/>
  <c r="W3754" i="5"/>
  <c r="W3755" i="5"/>
  <c r="W3756" i="5"/>
  <c r="W3757" i="5"/>
  <c r="W3758" i="5"/>
  <c r="W3759" i="5"/>
  <c r="W3760" i="5"/>
  <c r="W3761" i="5"/>
  <c r="W3762" i="5"/>
  <c r="W3763" i="5"/>
  <c r="W3764" i="5"/>
  <c r="W3765" i="5"/>
  <c r="W3766" i="5"/>
  <c r="W3767" i="5"/>
  <c r="W3768" i="5"/>
  <c r="W3769" i="5"/>
  <c r="W3770" i="5"/>
  <c r="W3771" i="5"/>
  <c r="W3772" i="5"/>
  <c r="W3773" i="5"/>
  <c r="W3774" i="5"/>
  <c r="W3775" i="5"/>
  <c r="W3776" i="5"/>
  <c r="W3777" i="5"/>
  <c r="W3778" i="5"/>
  <c r="W3779" i="5"/>
  <c r="W3780" i="5"/>
  <c r="W3781" i="5"/>
  <c r="W3782" i="5"/>
  <c r="W3783" i="5"/>
  <c r="W3784" i="5"/>
  <c r="W3785" i="5"/>
  <c r="W3786" i="5"/>
  <c r="W3787" i="5"/>
  <c r="W3788" i="5"/>
  <c r="W3789" i="5"/>
  <c r="W3790" i="5"/>
  <c r="W3791" i="5"/>
  <c r="W3792" i="5"/>
  <c r="W3793" i="5"/>
  <c r="W3794" i="5"/>
  <c r="W3795" i="5"/>
  <c r="W3796" i="5"/>
  <c r="W3797" i="5"/>
  <c r="W3798" i="5"/>
  <c r="W3799" i="5"/>
  <c r="W3800" i="5"/>
  <c r="W3801" i="5"/>
  <c r="W3802" i="5"/>
  <c r="W3803" i="5"/>
  <c r="W3804" i="5"/>
  <c r="W3805" i="5"/>
  <c r="W3806" i="5"/>
  <c r="W3807" i="5"/>
  <c r="W3808" i="5"/>
  <c r="W3809" i="5"/>
  <c r="W3810" i="5"/>
  <c r="W3811" i="5"/>
  <c r="W3812" i="5"/>
  <c r="W3813" i="5"/>
  <c r="W3814" i="5"/>
  <c r="W3815" i="5"/>
  <c r="W3816" i="5"/>
  <c r="W3817" i="5"/>
  <c r="W3818" i="5"/>
  <c r="W3819" i="5"/>
  <c r="W3820" i="5"/>
  <c r="W3821" i="5"/>
  <c r="W3822" i="5"/>
  <c r="W3823" i="5"/>
  <c r="W3824" i="5"/>
  <c r="W3825" i="5"/>
  <c r="W3826" i="5"/>
  <c r="W3827" i="5"/>
  <c r="W3828" i="5"/>
  <c r="W3829" i="5"/>
  <c r="W3830" i="5"/>
  <c r="W3831" i="5"/>
  <c r="W3832" i="5"/>
  <c r="W3833" i="5"/>
  <c r="W3834" i="5"/>
  <c r="W3835" i="5"/>
  <c r="W3836" i="5"/>
  <c r="W3837" i="5"/>
  <c r="W3838" i="5"/>
  <c r="W3839" i="5"/>
  <c r="W3840" i="5"/>
  <c r="W3841" i="5"/>
  <c r="W3842" i="5"/>
  <c r="W3843" i="5"/>
  <c r="W3844" i="5"/>
  <c r="W3845" i="5"/>
  <c r="W3846" i="5"/>
  <c r="W3847" i="5"/>
  <c r="W3848" i="5"/>
  <c r="W3849" i="5"/>
  <c r="W3850" i="5"/>
  <c r="W3851" i="5"/>
  <c r="W3852" i="5"/>
  <c r="W3853" i="5"/>
  <c r="W3854" i="5"/>
  <c r="W3855" i="5"/>
  <c r="W3856" i="5"/>
  <c r="W3857" i="5"/>
  <c r="W3858" i="5"/>
  <c r="W3859" i="5"/>
  <c r="W3860" i="5"/>
  <c r="W3861" i="5"/>
  <c r="W3862" i="5"/>
  <c r="W3863" i="5"/>
  <c r="W3864" i="5"/>
  <c r="W3865" i="5"/>
  <c r="W3866" i="5"/>
  <c r="W3867" i="5"/>
  <c r="W3868" i="5"/>
  <c r="W3869" i="5"/>
  <c r="W3870" i="5"/>
  <c r="W3871" i="5"/>
  <c r="W3872" i="5"/>
  <c r="W3873" i="5"/>
  <c r="W3874" i="5"/>
  <c r="W3875" i="5"/>
  <c r="W3876" i="5"/>
  <c r="W3877" i="5"/>
  <c r="W3878" i="5"/>
  <c r="W3879" i="5"/>
  <c r="W3880" i="5"/>
  <c r="W3881" i="5"/>
  <c r="W3882" i="5"/>
  <c r="W3883" i="5"/>
  <c r="W3884" i="5"/>
  <c r="W3885" i="5"/>
  <c r="W3886" i="5"/>
  <c r="W3887" i="5"/>
  <c r="W3888" i="5"/>
  <c r="W3889" i="5"/>
  <c r="W3890" i="5"/>
  <c r="W3891" i="5"/>
  <c r="W3892" i="5"/>
  <c r="W3893" i="5"/>
  <c r="W3894" i="5"/>
  <c r="W3895" i="5"/>
  <c r="W3896" i="5"/>
  <c r="W3897" i="5"/>
  <c r="W3898" i="5"/>
  <c r="W3899" i="5"/>
  <c r="W3900" i="5"/>
  <c r="W3901" i="5"/>
  <c r="W3902" i="5"/>
  <c r="W3903" i="5"/>
  <c r="W3904" i="5"/>
  <c r="W3905" i="5"/>
  <c r="W3906" i="5"/>
  <c r="W3907" i="5"/>
  <c r="W3908" i="5"/>
  <c r="W3909" i="5"/>
  <c r="W3910" i="5"/>
  <c r="W3911" i="5"/>
  <c r="W3912" i="5"/>
  <c r="W3913" i="5"/>
  <c r="W3914" i="5"/>
  <c r="W3915" i="5"/>
  <c r="W3916" i="5"/>
  <c r="W3917" i="5"/>
  <c r="W3918" i="5"/>
  <c r="W3919" i="5"/>
  <c r="W3920" i="5"/>
  <c r="W3921" i="5"/>
  <c r="W3922" i="5"/>
  <c r="W3923" i="5"/>
  <c r="W3924" i="5"/>
  <c r="W3925" i="5"/>
  <c r="W3926" i="5"/>
  <c r="W3927" i="5"/>
  <c r="W3928" i="5"/>
  <c r="W3929" i="5"/>
  <c r="W3930" i="5"/>
  <c r="W3931" i="5"/>
  <c r="W3932" i="5"/>
  <c r="W3933" i="5"/>
  <c r="W3934" i="5"/>
  <c r="W3935" i="5"/>
  <c r="W3936" i="5"/>
  <c r="W3937" i="5"/>
  <c r="W3938" i="5"/>
  <c r="W3939" i="5"/>
  <c r="W3940" i="5"/>
  <c r="W3941" i="5"/>
  <c r="W3942" i="5"/>
  <c r="W3943" i="5"/>
  <c r="W3944" i="5"/>
  <c r="W3945" i="5"/>
  <c r="W3946" i="5"/>
  <c r="W3947" i="5"/>
  <c r="W3948" i="5"/>
  <c r="W3949" i="5"/>
  <c r="W3950" i="5"/>
  <c r="W3951" i="5"/>
  <c r="W3952" i="5"/>
  <c r="W3953" i="5"/>
  <c r="W3954" i="5"/>
  <c r="W3955" i="5"/>
  <c r="W3956" i="5"/>
  <c r="W3957" i="5"/>
  <c r="W3958" i="5"/>
  <c r="W3959" i="5"/>
  <c r="W3960" i="5"/>
  <c r="W3961" i="5"/>
  <c r="W3962" i="5"/>
  <c r="W3963" i="5"/>
  <c r="W3964" i="5"/>
  <c r="W3965" i="5"/>
  <c r="W3966" i="5"/>
  <c r="W3967" i="5"/>
  <c r="W3968" i="5"/>
  <c r="W3969" i="5"/>
  <c r="W3970" i="5"/>
  <c r="W3971" i="5"/>
  <c r="W3972" i="5"/>
  <c r="W3973" i="5"/>
  <c r="W3974" i="5"/>
  <c r="W3975" i="5"/>
  <c r="W3976" i="5"/>
  <c r="W3977" i="5"/>
  <c r="W3978" i="5"/>
  <c r="W3979" i="5"/>
  <c r="W3980" i="5"/>
  <c r="W3981" i="5"/>
  <c r="W3982" i="5"/>
  <c r="W3983" i="5"/>
  <c r="W3984" i="5"/>
  <c r="W3985" i="5"/>
  <c r="W3986" i="5"/>
  <c r="W3987" i="5"/>
  <c r="W3988" i="5"/>
  <c r="W3989" i="5"/>
  <c r="W3990" i="5"/>
  <c r="W3991" i="5"/>
  <c r="W3992" i="5"/>
  <c r="W3993" i="5"/>
  <c r="W3994" i="5"/>
  <c r="W3995" i="5"/>
  <c r="W3996" i="5"/>
  <c r="W3997" i="5"/>
  <c r="W3998" i="5"/>
  <c r="W3999" i="5"/>
  <c r="W4000" i="5"/>
  <c r="W4001" i="5"/>
  <c r="W4002" i="5"/>
  <c r="W4003" i="5"/>
  <c r="W4004" i="5"/>
  <c r="W4005" i="5"/>
  <c r="W4006" i="5"/>
  <c r="W4007" i="5"/>
  <c r="W4008" i="5"/>
  <c r="W4009" i="5"/>
  <c r="W4010" i="5"/>
  <c r="W4011" i="5"/>
  <c r="W4012" i="5"/>
  <c r="W4013" i="5"/>
  <c r="W4014" i="5"/>
  <c r="W4015" i="5"/>
  <c r="W4016" i="5"/>
  <c r="W4017" i="5"/>
  <c r="W4018" i="5"/>
  <c r="W4019" i="5"/>
  <c r="W4020" i="5"/>
  <c r="W4021" i="5"/>
  <c r="W4022" i="5"/>
  <c r="W4023" i="5"/>
  <c r="W4024" i="5"/>
  <c r="W4025" i="5"/>
  <c r="W4026" i="5"/>
  <c r="W4027" i="5"/>
  <c r="W4028" i="5"/>
  <c r="W4029" i="5"/>
  <c r="W4030" i="5"/>
  <c r="W4031" i="5"/>
  <c r="W4032" i="5"/>
  <c r="W4033" i="5"/>
  <c r="W4034" i="5"/>
  <c r="W4035" i="5"/>
  <c r="W4036" i="5"/>
  <c r="W4037" i="5"/>
  <c r="W4038" i="5"/>
  <c r="W4039" i="5"/>
  <c r="W4040" i="5"/>
  <c r="W4041" i="5"/>
  <c r="W4042" i="5"/>
  <c r="W4043" i="5"/>
  <c r="W4044" i="5"/>
  <c r="W4045" i="5"/>
  <c r="W4046" i="5"/>
  <c r="W4047" i="5"/>
  <c r="W4048" i="5"/>
  <c r="W4049" i="5"/>
  <c r="W4050" i="5"/>
  <c r="W4051" i="5"/>
  <c r="W4052" i="5"/>
  <c r="W4053" i="5"/>
  <c r="W4054" i="5"/>
  <c r="W4055" i="5"/>
  <c r="W4056" i="5"/>
  <c r="W4057" i="5"/>
  <c r="W4058" i="5"/>
  <c r="W4059" i="5"/>
  <c r="W4060" i="5"/>
  <c r="W4061" i="5"/>
  <c r="W4062" i="5"/>
  <c r="W4063" i="5"/>
  <c r="W4064" i="5"/>
  <c r="W4065" i="5"/>
  <c r="W4066" i="5"/>
  <c r="W4067" i="5"/>
  <c r="W4068" i="5"/>
  <c r="W4069" i="5"/>
  <c r="W4070" i="5"/>
  <c r="W4071" i="5"/>
  <c r="W4072" i="5"/>
  <c r="W4073" i="5"/>
  <c r="W4074" i="5"/>
  <c r="W4075" i="5"/>
  <c r="W4076" i="5"/>
  <c r="W4077" i="5"/>
  <c r="W4078" i="5"/>
  <c r="W4079" i="5"/>
  <c r="W4080" i="5"/>
  <c r="W4081" i="5"/>
  <c r="W4082" i="5"/>
  <c r="W4083" i="5"/>
  <c r="W4084" i="5"/>
  <c r="W4085" i="5"/>
  <c r="W4086" i="5"/>
  <c r="W4087" i="5"/>
  <c r="W4088" i="5"/>
  <c r="W4089" i="5"/>
  <c r="W4090" i="5"/>
  <c r="W4091" i="5"/>
  <c r="W4092" i="5"/>
  <c r="W4093" i="5"/>
  <c r="W4094" i="5"/>
  <c r="W4095" i="5"/>
  <c r="W4096" i="5"/>
  <c r="W4097" i="5"/>
  <c r="W4098" i="5"/>
  <c r="W4099" i="5"/>
  <c r="W4100" i="5"/>
  <c r="W4101" i="5"/>
  <c r="W4102" i="5"/>
  <c r="W4103" i="5"/>
  <c r="W4104" i="5"/>
  <c r="W4105" i="5"/>
  <c r="W4106" i="5"/>
  <c r="W4107" i="5"/>
  <c r="W4108" i="5"/>
  <c r="W4109" i="5"/>
  <c r="W4110" i="5"/>
  <c r="W4111" i="5"/>
  <c r="W4112" i="5"/>
  <c r="W4113" i="5"/>
  <c r="W4114" i="5"/>
  <c r="W4115" i="5"/>
  <c r="W4116" i="5"/>
  <c r="W4117" i="5"/>
  <c r="W4118" i="5"/>
  <c r="W4119" i="5"/>
  <c r="W4120" i="5"/>
  <c r="W4121" i="5"/>
  <c r="W4122" i="5"/>
  <c r="W4123" i="5"/>
  <c r="W4124" i="5"/>
  <c r="W4125" i="5"/>
  <c r="W4126" i="5"/>
  <c r="W4127" i="5"/>
  <c r="W4128" i="5"/>
  <c r="W4129" i="5"/>
  <c r="W4130" i="5"/>
  <c r="W4131" i="5"/>
  <c r="W4132" i="5"/>
  <c r="W4133" i="5"/>
  <c r="W4134" i="5"/>
  <c r="W4135" i="5"/>
  <c r="W4136" i="5"/>
  <c r="W4137" i="5"/>
  <c r="W4138" i="5"/>
  <c r="W4139" i="5"/>
  <c r="W4140" i="5"/>
  <c r="W4141" i="5"/>
  <c r="W4142" i="5"/>
  <c r="W4143" i="5"/>
  <c r="W4144" i="5"/>
  <c r="W4145" i="5"/>
  <c r="W4146" i="5"/>
  <c r="W4147" i="5"/>
  <c r="W4148" i="5"/>
  <c r="W4149" i="5"/>
  <c r="W4150" i="5"/>
  <c r="W4151" i="5"/>
  <c r="W4152" i="5"/>
  <c r="W4153" i="5"/>
  <c r="W4154" i="5"/>
  <c r="W4155" i="5"/>
  <c r="W4156" i="5"/>
  <c r="W4157" i="5"/>
  <c r="W4158" i="5"/>
  <c r="W4159" i="5"/>
  <c r="W4160" i="5"/>
  <c r="W4161" i="5"/>
  <c r="W4162" i="5"/>
  <c r="W4163" i="5"/>
  <c r="W4164" i="5"/>
  <c r="W4165" i="5"/>
  <c r="W4166" i="5"/>
  <c r="W4167" i="5"/>
  <c r="W4168" i="5"/>
  <c r="W4169" i="5"/>
  <c r="W4170" i="5"/>
  <c r="W4171" i="5"/>
  <c r="W4172" i="5"/>
  <c r="W4173" i="5"/>
  <c r="W4174" i="5"/>
  <c r="W4175" i="5"/>
  <c r="W4176" i="5"/>
  <c r="W4177" i="5"/>
  <c r="W4178" i="5"/>
  <c r="W4179" i="5"/>
  <c r="W4180" i="5"/>
  <c r="W4181" i="5"/>
  <c r="W4182" i="5"/>
  <c r="W4183" i="5"/>
  <c r="W4184" i="5"/>
  <c r="W4185" i="5"/>
  <c r="W4186" i="5"/>
  <c r="W4187" i="5"/>
  <c r="W4188" i="5"/>
  <c r="W4189" i="5"/>
  <c r="W4190" i="5"/>
  <c r="W4191" i="5"/>
  <c r="W4192" i="5"/>
  <c r="W4193" i="5"/>
  <c r="W4194" i="5"/>
  <c r="W4195" i="5"/>
  <c r="W4196" i="5"/>
  <c r="W4197" i="5"/>
  <c r="W4198" i="5"/>
  <c r="W4199" i="5"/>
  <c r="W4200" i="5"/>
  <c r="W4201" i="5"/>
  <c r="W4202" i="5"/>
  <c r="L5" i="7"/>
  <c r="L6" i="7"/>
  <c r="L7" i="7"/>
  <c r="K5" i="7"/>
  <c r="K6" i="7"/>
  <c r="K7" i="7"/>
  <c r="J5" i="7"/>
  <c r="J6" i="7"/>
  <c r="J7" i="7"/>
  <c r="L4" i="7"/>
  <c r="K4" i="7"/>
  <c r="J4" i="7"/>
  <c r="I5" i="7"/>
  <c r="I6" i="7"/>
  <c r="I7" i="7"/>
  <c r="I4" i="7"/>
  <c r="U2" i="5"/>
  <c r="U3" i="5"/>
  <c r="U4" i="5"/>
  <c r="U5" i="5"/>
  <c r="U6" i="5"/>
  <c r="U7" i="5"/>
  <c r="U8" i="5"/>
  <c r="U9" i="5"/>
  <c r="U10" i="5"/>
  <c r="U11" i="5"/>
  <c r="U12" i="5"/>
  <c r="U13" i="5"/>
  <c r="U14" i="5"/>
  <c r="U15" i="5"/>
  <c r="U16" i="5"/>
  <c r="U17" i="5"/>
  <c r="U18" i="5"/>
  <c r="U19" i="5"/>
  <c r="U20" i="5"/>
  <c r="U21" i="5"/>
  <c r="U22" i="5"/>
  <c r="U23" i="5"/>
  <c r="U24" i="5"/>
  <c r="U25" i="5"/>
  <c r="U26" i="5"/>
  <c r="U27" i="5"/>
  <c r="U28" i="5"/>
  <c r="U29" i="5"/>
  <c r="U30" i="5"/>
  <c r="U31" i="5"/>
  <c r="U32" i="5"/>
  <c r="U33" i="5"/>
  <c r="U34" i="5"/>
  <c r="U35" i="5"/>
  <c r="U36" i="5"/>
  <c r="U37" i="5"/>
  <c r="U38" i="5"/>
  <c r="U39" i="5"/>
  <c r="U40" i="5"/>
  <c r="U41" i="5"/>
  <c r="U42" i="5"/>
  <c r="U43" i="5"/>
  <c r="U44" i="5"/>
  <c r="U45" i="5"/>
  <c r="U46" i="5"/>
  <c r="U47" i="5"/>
  <c r="U48" i="5"/>
  <c r="U49" i="5"/>
  <c r="U50" i="5"/>
  <c r="U51" i="5"/>
  <c r="U52" i="5"/>
  <c r="U53" i="5"/>
  <c r="U54" i="5"/>
  <c r="U55" i="5"/>
  <c r="U56" i="5"/>
  <c r="U57" i="5"/>
  <c r="U58" i="5"/>
  <c r="U59" i="5"/>
  <c r="U60" i="5"/>
  <c r="U61" i="5"/>
  <c r="U62" i="5"/>
  <c r="U63" i="5"/>
  <c r="U64" i="5"/>
  <c r="U65" i="5"/>
  <c r="U66" i="5"/>
  <c r="U67" i="5"/>
  <c r="U68" i="5"/>
  <c r="U69" i="5"/>
  <c r="U70" i="5"/>
  <c r="U71" i="5"/>
  <c r="U72" i="5"/>
  <c r="U73" i="5"/>
  <c r="U74" i="5"/>
  <c r="U75" i="5"/>
  <c r="U76" i="5"/>
  <c r="U77" i="5"/>
  <c r="U78" i="5"/>
  <c r="U79" i="5"/>
  <c r="U80" i="5"/>
  <c r="U81" i="5"/>
  <c r="U82" i="5"/>
  <c r="U83" i="5"/>
  <c r="U84" i="5"/>
  <c r="U85" i="5"/>
  <c r="U86" i="5"/>
  <c r="U87" i="5"/>
  <c r="U88" i="5"/>
  <c r="U89" i="5"/>
  <c r="U90" i="5"/>
  <c r="U91" i="5"/>
  <c r="U92" i="5"/>
  <c r="U93" i="5"/>
  <c r="U94" i="5"/>
  <c r="U95" i="5"/>
  <c r="U96" i="5"/>
  <c r="U97" i="5"/>
  <c r="U98" i="5"/>
  <c r="U99" i="5"/>
  <c r="U100" i="5"/>
  <c r="U101" i="5"/>
  <c r="U102" i="5"/>
  <c r="U103" i="5"/>
  <c r="U104" i="5"/>
  <c r="U105" i="5"/>
  <c r="U106" i="5"/>
  <c r="U107" i="5"/>
  <c r="U108" i="5"/>
  <c r="U109" i="5"/>
  <c r="U110" i="5"/>
  <c r="U111" i="5"/>
  <c r="U112" i="5"/>
  <c r="U113" i="5"/>
  <c r="U114" i="5"/>
  <c r="U115" i="5"/>
  <c r="U116" i="5"/>
  <c r="U117" i="5"/>
  <c r="U118" i="5"/>
  <c r="U119" i="5"/>
  <c r="U120" i="5"/>
  <c r="U121" i="5"/>
  <c r="U122" i="5"/>
  <c r="U123" i="5"/>
  <c r="U124" i="5"/>
  <c r="U125" i="5"/>
  <c r="U126" i="5"/>
  <c r="U127" i="5"/>
  <c r="U128" i="5"/>
  <c r="U129" i="5"/>
  <c r="U130" i="5"/>
  <c r="U131" i="5"/>
  <c r="U132" i="5"/>
  <c r="U133" i="5"/>
  <c r="U134" i="5"/>
  <c r="U135" i="5"/>
  <c r="U136" i="5"/>
  <c r="U137" i="5"/>
  <c r="U138" i="5"/>
  <c r="U139" i="5"/>
  <c r="U140" i="5"/>
  <c r="U141" i="5"/>
  <c r="U142" i="5"/>
  <c r="U143" i="5"/>
  <c r="U144" i="5"/>
  <c r="U145" i="5"/>
  <c r="U146" i="5"/>
  <c r="U147" i="5"/>
  <c r="U148" i="5"/>
  <c r="U149" i="5"/>
  <c r="U150" i="5"/>
  <c r="U151" i="5"/>
  <c r="U152" i="5"/>
  <c r="U153" i="5"/>
  <c r="U154" i="5"/>
  <c r="U155" i="5"/>
  <c r="U156" i="5"/>
  <c r="U157" i="5"/>
  <c r="U158" i="5"/>
  <c r="U159" i="5"/>
  <c r="U160" i="5"/>
  <c r="U161" i="5"/>
  <c r="U162" i="5"/>
  <c r="U163" i="5"/>
  <c r="U164" i="5"/>
  <c r="U165" i="5"/>
  <c r="U166" i="5"/>
  <c r="U167" i="5"/>
  <c r="U168" i="5"/>
  <c r="U169" i="5"/>
  <c r="U170" i="5"/>
  <c r="U171" i="5"/>
  <c r="U172" i="5"/>
  <c r="U173" i="5"/>
  <c r="U174" i="5"/>
  <c r="U175" i="5"/>
  <c r="U176" i="5"/>
  <c r="U177" i="5"/>
  <c r="U178" i="5"/>
  <c r="U179" i="5"/>
  <c r="U180" i="5"/>
  <c r="U181" i="5"/>
  <c r="U182" i="5"/>
  <c r="U183" i="5"/>
  <c r="U184" i="5"/>
  <c r="U185" i="5"/>
  <c r="U186" i="5"/>
  <c r="U187" i="5"/>
  <c r="U188" i="5"/>
  <c r="U189" i="5"/>
  <c r="U190" i="5"/>
  <c r="U191" i="5"/>
  <c r="U192" i="5"/>
  <c r="U193" i="5"/>
  <c r="U194" i="5"/>
  <c r="U195" i="5"/>
  <c r="U196" i="5"/>
  <c r="U197" i="5"/>
  <c r="U198" i="5"/>
  <c r="U199" i="5"/>
  <c r="U200" i="5"/>
  <c r="U201" i="5"/>
  <c r="U202" i="5"/>
  <c r="U203" i="5"/>
  <c r="U204" i="5"/>
  <c r="U205" i="5"/>
  <c r="U206" i="5"/>
  <c r="U207" i="5"/>
  <c r="U208" i="5"/>
  <c r="U209" i="5"/>
  <c r="U210" i="5"/>
  <c r="U211" i="5"/>
  <c r="U212" i="5"/>
  <c r="U213" i="5"/>
  <c r="U214" i="5"/>
  <c r="U215" i="5"/>
  <c r="U216" i="5"/>
  <c r="U217" i="5"/>
  <c r="U218" i="5"/>
  <c r="U219" i="5"/>
  <c r="U220" i="5"/>
  <c r="U221" i="5"/>
  <c r="U222" i="5"/>
  <c r="U223" i="5"/>
  <c r="U224" i="5"/>
  <c r="U225" i="5"/>
  <c r="U226" i="5"/>
  <c r="U227" i="5"/>
  <c r="U228" i="5"/>
  <c r="U229" i="5"/>
  <c r="U230" i="5"/>
  <c r="U231" i="5"/>
  <c r="U232" i="5"/>
  <c r="U233" i="5"/>
  <c r="U234" i="5"/>
  <c r="U235" i="5"/>
  <c r="U236" i="5"/>
  <c r="U237" i="5"/>
  <c r="U238" i="5"/>
  <c r="U239" i="5"/>
  <c r="U240" i="5"/>
  <c r="U241" i="5"/>
  <c r="U242" i="5"/>
  <c r="U243" i="5"/>
  <c r="U244" i="5"/>
  <c r="U245" i="5"/>
  <c r="U246" i="5"/>
  <c r="U247" i="5"/>
  <c r="U248" i="5"/>
  <c r="U249" i="5"/>
  <c r="U250" i="5"/>
  <c r="U251" i="5"/>
  <c r="U252" i="5"/>
  <c r="U253" i="5"/>
  <c r="U254" i="5"/>
  <c r="U255" i="5"/>
  <c r="U256" i="5"/>
  <c r="U257" i="5"/>
  <c r="U258" i="5"/>
  <c r="U259" i="5"/>
  <c r="U260" i="5"/>
  <c r="U261" i="5"/>
  <c r="U262" i="5"/>
  <c r="U263" i="5"/>
  <c r="U264" i="5"/>
  <c r="U265" i="5"/>
  <c r="U266" i="5"/>
  <c r="U267" i="5"/>
  <c r="U268" i="5"/>
  <c r="U269" i="5"/>
  <c r="U270" i="5"/>
  <c r="U271" i="5"/>
  <c r="U272" i="5"/>
  <c r="U273" i="5"/>
  <c r="U274" i="5"/>
  <c r="U275" i="5"/>
  <c r="U276" i="5"/>
  <c r="U277" i="5"/>
  <c r="U278" i="5"/>
  <c r="U279" i="5"/>
  <c r="U280" i="5"/>
  <c r="U281" i="5"/>
  <c r="U282" i="5"/>
  <c r="U283" i="5"/>
  <c r="U284" i="5"/>
  <c r="U285" i="5"/>
  <c r="U286" i="5"/>
  <c r="U287" i="5"/>
  <c r="U288" i="5"/>
  <c r="U289" i="5"/>
  <c r="U290" i="5"/>
  <c r="U291" i="5"/>
  <c r="U292" i="5"/>
  <c r="U293" i="5"/>
  <c r="U294" i="5"/>
  <c r="U295" i="5"/>
  <c r="U296" i="5"/>
  <c r="U297" i="5"/>
  <c r="U298" i="5"/>
  <c r="U299" i="5"/>
  <c r="U300" i="5"/>
  <c r="U301" i="5"/>
  <c r="U302" i="5"/>
  <c r="U303" i="5"/>
  <c r="U304" i="5"/>
  <c r="U305" i="5"/>
  <c r="U306" i="5"/>
  <c r="U307" i="5"/>
  <c r="U308" i="5"/>
  <c r="U309" i="5"/>
  <c r="U310" i="5"/>
  <c r="U311" i="5"/>
  <c r="U312" i="5"/>
  <c r="U313" i="5"/>
  <c r="U314" i="5"/>
  <c r="U315" i="5"/>
  <c r="U316" i="5"/>
  <c r="U317" i="5"/>
  <c r="U318" i="5"/>
  <c r="U319" i="5"/>
  <c r="U320" i="5"/>
  <c r="U321" i="5"/>
  <c r="U322" i="5"/>
  <c r="U323" i="5"/>
  <c r="U324" i="5"/>
  <c r="U325" i="5"/>
  <c r="U326" i="5"/>
  <c r="U327" i="5"/>
  <c r="U328" i="5"/>
  <c r="U329" i="5"/>
  <c r="U330" i="5"/>
  <c r="U331" i="5"/>
  <c r="U332" i="5"/>
  <c r="U333" i="5"/>
  <c r="U334" i="5"/>
  <c r="U335" i="5"/>
  <c r="U336" i="5"/>
  <c r="U337" i="5"/>
  <c r="U338" i="5"/>
  <c r="U339" i="5"/>
  <c r="U340" i="5"/>
  <c r="U341" i="5"/>
  <c r="U342" i="5"/>
  <c r="U343" i="5"/>
  <c r="U344" i="5"/>
  <c r="U345" i="5"/>
  <c r="U346" i="5"/>
  <c r="U347" i="5"/>
  <c r="U348" i="5"/>
  <c r="U349" i="5"/>
  <c r="U350" i="5"/>
  <c r="U351" i="5"/>
  <c r="U352" i="5"/>
  <c r="U353" i="5"/>
  <c r="U354" i="5"/>
  <c r="U355" i="5"/>
  <c r="U356" i="5"/>
  <c r="U357" i="5"/>
  <c r="U358" i="5"/>
  <c r="U359" i="5"/>
  <c r="U360" i="5"/>
  <c r="U361" i="5"/>
  <c r="U362" i="5"/>
  <c r="U363" i="5"/>
  <c r="U364" i="5"/>
  <c r="U365" i="5"/>
  <c r="U366" i="5"/>
  <c r="U367" i="5"/>
  <c r="U368" i="5"/>
  <c r="U369" i="5"/>
  <c r="U370" i="5"/>
  <c r="U371" i="5"/>
  <c r="U372" i="5"/>
  <c r="U373" i="5"/>
  <c r="U374" i="5"/>
  <c r="U375" i="5"/>
  <c r="U376" i="5"/>
  <c r="U377" i="5"/>
  <c r="U378" i="5"/>
  <c r="U379" i="5"/>
  <c r="U380" i="5"/>
  <c r="U381" i="5"/>
  <c r="U382" i="5"/>
  <c r="U383" i="5"/>
  <c r="U384" i="5"/>
  <c r="U385" i="5"/>
  <c r="U386" i="5"/>
  <c r="U387" i="5"/>
  <c r="U388" i="5"/>
  <c r="U389" i="5"/>
  <c r="U390" i="5"/>
  <c r="U391" i="5"/>
  <c r="U392" i="5"/>
  <c r="U393" i="5"/>
  <c r="U394" i="5"/>
  <c r="U395" i="5"/>
  <c r="U396" i="5"/>
  <c r="U397" i="5"/>
  <c r="U398" i="5"/>
  <c r="U399" i="5"/>
  <c r="U400" i="5"/>
  <c r="U401" i="5"/>
  <c r="U402" i="5"/>
  <c r="U403" i="5"/>
  <c r="U404" i="5"/>
  <c r="U405" i="5"/>
  <c r="U406" i="5"/>
  <c r="U407" i="5"/>
  <c r="U408" i="5"/>
  <c r="U409" i="5"/>
  <c r="U410" i="5"/>
  <c r="U411" i="5"/>
  <c r="U412" i="5"/>
  <c r="U413" i="5"/>
  <c r="U414" i="5"/>
  <c r="U415" i="5"/>
  <c r="U416" i="5"/>
  <c r="U417" i="5"/>
  <c r="U418" i="5"/>
  <c r="U419" i="5"/>
  <c r="U420" i="5"/>
  <c r="U421" i="5"/>
  <c r="U422" i="5"/>
  <c r="U423" i="5"/>
  <c r="U424" i="5"/>
  <c r="U425" i="5"/>
  <c r="U426" i="5"/>
  <c r="U427" i="5"/>
  <c r="U428" i="5"/>
  <c r="U429" i="5"/>
  <c r="U430" i="5"/>
  <c r="U431" i="5"/>
  <c r="U432" i="5"/>
  <c r="U433" i="5"/>
  <c r="U434" i="5"/>
  <c r="U435" i="5"/>
  <c r="U436" i="5"/>
  <c r="U437" i="5"/>
  <c r="U438" i="5"/>
  <c r="U439" i="5"/>
  <c r="U440" i="5"/>
  <c r="U441" i="5"/>
  <c r="U442" i="5"/>
  <c r="U443" i="5"/>
  <c r="U444" i="5"/>
  <c r="U445" i="5"/>
  <c r="U446" i="5"/>
  <c r="U447" i="5"/>
  <c r="U448" i="5"/>
  <c r="U449" i="5"/>
  <c r="U450" i="5"/>
  <c r="U451" i="5"/>
  <c r="U452" i="5"/>
  <c r="U453" i="5"/>
  <c r="U454" i="5"/>
  <c r="U455" i="5"/>
  <c r="U456" i="5"/>
  <c r="U457" i="5"/>
  <c r="U458" i="5"/>
  <c r="U459" i="5"/>
  <c r="U460" i="5"/>
  <c r="U461" i="5"/>
  <c r="U462" i="5"/>
  <c r="U463" i="5"/>
  <c r="U464" i="5"/>
  <c r="U465" i="5"/>
  <c r="U466" i="5"/>
  <c r="U467" i="5"/>
  <c r="U468" i="5"/>
  <c r="U469" i="5"/>
  <c r="U470" i="5"/>
  <c r="U471" i="5"/>
  <c r="U472" i="5"/>
  <c r="U473" i="5"/>
  <c r="U474" i="5"/>
  <c r="U475" i="5"/>
  <c r="U476" i="5"/>
  <c r="U477" i="5"/>
  <c r="U478" i="5"/>
  <c r="U479" i="5"/>
  <c r="U480" i="5"/>
  <c r="U481" i="5"/>
  <c r="U482" i="5"/>
  <c r="U483" i="5"/>
  <c r="U484" i="5"/>
  <c r="U485" i="5"/>
  <c r="U486" i="5"/>
  <c r="U487" i="5"/>
  <c r="U488" i="5"/>
  <c r="U489" i="5"/>
  <c r="U490" i="5"/>
  <c r="U491" i="5"/>
  <c r="U492" i="5"/>
  <c r="U493" i="5"/>
  <c r="U494" i="5"/>
  <c r="U495" i="5"/>
  <c r="U496" i="5"/>
  <c r="U497" i="5"/>
  <c r="U498" i="5"/>
  <c r="U499" i="5"/>
  <c r="U500" i="5"/>
  <c r="U501" i="5"/>
  <c r="U502" i="5"/>
  <c r="U503" i="5"/>
  <c r="U504" i="5"/>
  <c r="U505" i="5"/>
  <c r="U506" i="5"/>
  <c r="U507" i="5"/>
  <c r="U508" i="5"/>
  <c r="U509" i="5"/>
  <c r="U510" i="5"/>
  <c r="U511" i="5"/>
  <c r="U512" i="5"/>
  <c r="U513" i="5"/>
  <c r="U514" i="5"/>
  <c r="U515" i="5"/>
  <c r="U516" i="5"/>
  <c r="U517" i="5"/>
  <c r="U518" i="5"/>
  <c r="U519" i="5"/>
  <c r="U520" i="5"/>
  <c r="U521" i="5"/>
  <c r="U522" i="5"/>
  <c r="U523" i="5"/>
  <c r="U524" i="5"/>
  <c r="U525" i="5"/>
  <c r="U526" i="5"/>
  <c r="U527" i="5"/>
  <c r="U528" i="5"/>
  <c r="U529" i="5"/>
  <c r="U530" i="5"/>
  <c r="U531" i="5"/>
  <c r="U532" i="5"/>
  <c r="U533" i="5"/>
  <c r="U534" i="5"/>
  <c r="U535" i="5"/>
  <c r="U536" i="5"/>
  <c r="U537" i="5"/>
  <c r="U538" i="5"/>
  <c r="U539" i="5"/>
  <c r="U540" i="5"/>
  <c r="U541" i="5"/>
  <c r="U542" i="5"/>
  <c r="U543" i="5"/>
  <c r="U544" i="5"/>
  <c r="U545" i="5"/>
  <c r="U546" i="5"/>
  <c r="U547" i="5"/>
  <c r="U548" i="5"/>
  <c r="U549" i="5"/>
  <c r="U550" i="5"/>
  <c r="U551" i="5"/>
  <c r="U552" i="5"/>
  <c r="U553" i="5"/>
  <c r="U554" i="5"/>
  <c r="U555" i="5"/>
  <c r="U556" i="5"/>
  <c r="U557" i="5"/>
  <c r="U558" i="5"/>
  <c r="U559" i="5"/>
  <c r="U560" i="5"/>
  <c r="U561" i="5"/>
  <c r="U562" i="5"/>
  <c r="U563" i="5"/>
  <c r="U564" i="5"/>
  <c r="U565" i="5"/>
  <c r="U566" i="5"/>
  <c r="U567" i="5"/>
  <c r="U568" i="5"/>
  <c r="U569" i="5"/>
  <c r="U570" i="5"/>
  <c r="U571" i="5"/>
  <c r="U572" i="5"/>
  <c r="U573" i="5"/>
  <c r="U574" i="5"/>
  <c r="U575" i="5"/>
  <c r="U576" i="5"/>
  <c r="U577" i="5"/>
  <c r="U578" i="5"/>
  <c r="U579" i="5"/>
  <c r="U580" i="5"/>
  <c r="U581" i="5"/>
  <c r="U582" i="5"/>
  <c r="U583" i="5"/>
  <c r="U584" i="5"/>
  <c r="U585" i="5"/>
  <c r="U586" i="5"/>
  <c r="U587" i="5"/>
  <c r="U588" i="5"/>
  <c r="U589" i="5"/>
  <c r="U590" i="5"/>
  <c r="U591" i="5"/>
  <c r="U592" i="5"/>
  <c r="U593" i="5"/>
  <c r="U594" i="5"/>
  <c r="U595" i="5"/>
  <c r="U596" i="5"/>
  <c r="U597" i="5"/>
  <c r="U598" i="5"/>
  <c r="U599" i="5"/>
  <c r="U600" i="5"/>
  <c r="U601" i="5"/>
  <c r="U602" i="5"/>
  <c r="U603" i="5"/>
  <c r="U604" i="5"/>
  <c r="U605" i="5"/>
  <c r="U606" i="5"/>
  <c r="U607" i="5"/>
  <c r="U608" i="5"/>
  <c r="U609" i="5"/>
  <c r="U610" i="5"/>
  <c r="U611" i="5"/>
  <c r="U612" i="5"/>
  <c r="U613" i="5"/>
  <c r="U614" i="5"/>
  <c r="U615" i="5"/>
  <c r="U616" i="5"/>
  <c r="U617" i="5"/>
  <c r="U618" i="5"/>
  <c r="U619" i="5"/>
  <c r="U620" i="5"/>
  <c r="U621" i="5"/>
  <c r="U622" i="5"/>
  <c r="U623" i="5"/>
  <c r="U624" i="5"/>
  <c r="U625" i="5"/>
  <c r="U626" i="5"/>
  <c r="U627" i="5"/>
  <c r="U628" i="5"/>
  <c r="U629" i="5"/>
  <c r="U630" i="5"/>
  <c r="U631" i="5"/>
  <c r="U632" i="5"/>
  <c r="U633" i="5"/>
  <c r="U634" i="5"/>
  <c r="U635" i="5"/>
  <c r="U636" i="5"/>
  <c r="U637" i="5"/>
  <c r="U638" i="5"/>
  <c r="U639" i="5"/>
  <c r="U640" i="5"/>
  <c r="U641" i="5"/>
  <c r="U642" i="5"/>
  <c r="U643" i="5"/>
  <c r="U644" i="5"/>
  <c r="U645" i="5"/>
  <c r="U646" i="5"/>
  <c r="U647" i="5"/>
  <c r="U648" i="5"/>
  <c r="U649" i="5"/>
  <c r="U650" i="5"/>
  <c r="U651" i="5"/>
  <c r="U652" i="5"/>
  <c r="U653" i="5"/>
  <c r="U654" i="5"/>
  <c r="U655" i="5"/>
  <c r="U656" i="5"/>
  <c r="U657" i="5"/>
  <c r="U658" i="5"/>
  <c r="U659" i="5"/>
  <c r="U660" i="5"/>
  <c r="U661" i="5"/>
  <c r="U662" i="5"/>
  <c r="U663" i="5"/>
  <c r="U664" i="5"/>
  <c r="U665" i="5"/>
  <c r="U666" i="5"/>
  <c r="U667" i="5"/>
  <c r="U668" i="5"/>
  <c r="U669" i="5"/>
  <c r="U670" i="5"/>
  <c r="U671" i="5"/>
  <c r="U672" i="5"/>
  <c r="U673" i="5"/>
  <c r="U674" i="5"/>
  <c r="U675" i="5"/>
  <c r="U676" i="5"/>
  <c r="U677" i="5"/>
  <c r="U678" i="5"/>
  <c r="U679" i="5"/>
  <c r="U680" i="5"/>
  <c r="U681" i="5"/>
  <c r="U682" i="5"/>
  <c r="U683" i="5"/>
  <c r="U684" i="5"/>
  <c r="U685" i="5"/>
  <c r="U686" i="5"/>
  <c r="U687" i="5"/>
  <c r="U688" i="5"/>
  <c r="U689" i="5"/>
  <c r="U690" i="5"/>
  <c r="U691" i="5"/>
  <c r="U692" i="5"/>
  <c r="U693" i="5"/>
  <c r="U694" i="5"/>
  <c r="U695" i="5"/>
  <c r="U696" i="5"/>
  <c r="U697" i="5"/>
  <c r="U698" i="5"/>
  <c r="U699" i="5"/>
  <c r="U700" i="5"/>
  <c r="U701" i="5"/>
  <c r="U702" i="5"/>
  <c r="U703" i="5"/>
  <c r="U704" i="5"/>
  <c r="U705" i="5"/>
  <c r="U706" i="5"/>
  <c r="U707" i="5"/>
  <c r="U708" i="5"/>
  <c r="U709" i="5"/>
  <c r="U710" i="5"/>
  <c r="U711" i="5"/>
  <c r="U712" i="5"/>
  <c r="U713" i="5"/>
  <c r="U714" i="5"/>
  <c r="U715" i="5"/>
  <c r="U716" i="5"/>
  <c r="U717" i="5"/>
  <c r="U718" i="5"/>
  <c r="U719" i="5"/>
  <c r="U720" i="5"/>
  <c r="U721" i="5"/>
  <c r="U722" i="5"/>
  <c r="U723" i="5"/>
  <c r="U724" i="5"/>
  <c r="U725" i="5"/>
  <c r="U726" i="5"/>
  <c r="U727" i="5"/>
  <c r="U728" i="5"/>
  <c r="U729" i="5"/>
  <c r="U730" i="5"/>
  <c r="U731" i="5"/>
  <c r="U732" i="5"/>
  <c r="U733" i="5"/>
  <c r="U734" i="5"/>
  <c r="U735" i="5"/>
  <c r="U736" i="5"/>
  <c r="U737" i="5"/>
  <c r="U738" i="5"/>
  <c r="U739" i="5"/>
  <c r="U740" i="5"/>
  <c r="U741" i="5"/>
  <c r="U742" i="5"/>
  <c r="U743" i="5"/>
  <c r="U744" i="5"/>
  <c r="U745" i="5"/>
  <c r="U746" i="5"/>
  <c r="U747" i="5"/>
  <c r="U748" i="5"/>
  <c r="U749" i="5"/>
  <c r="U750" i="5"/>
  <c r="U751" i="5"/>
  <c r="U752" i="5"/>
  <c r="U753" i="5"/>
  <c r="U754" i="5"/>
  <c r="U755" i="5"/>
  <c r="U756" i="5"/>
  <c r="U757" i="5"/>
  <c r="U758" i="5"/>
  <c r="U759" i="5"/>
  <c r="U760" i="5"/>
  <c r="U761" i="5"/>
  <c r="U762" i="5"/>
  <c r="U763" i="5"/>
  <c r="U764" i="5"/>
  <c r="U765" i="5"/>
  <c r="U766" i="5"/>
  <c r="U767" i="5"/>
  <c r="U768" i="5"/>
  <c r="U769" i="5"/>
  <c r="U770" i="5"/>
  <c r="U771" i="5"/>
  <c r="U772" i="5"/>
  <c r="U773" i="5"/>
  <c r="U774" i="5"/>
  <c r="U775" i="5"/>
  <c r="U776" i="5"/>
  <c r="U777" i="5"/>
  <c r="U778" i="5"/>
  <c r="U779" i="5"/>
  <c r="U780" i="5"/>
  <c r="U781" i="5"/>
  <c r="U782" i="5"/>
  <c r="U783" i="5"/>
  <c r="U784" i="5"/>
  <c r="U785" i="5"/>
  <c r="U786" i="5"/>
  <c r="U787" i="5"/>
  <c r="U788" i="5"/>
  <c r="U789" i="5"/>
  <c r="U790" i="5"/>
  <c r="U791" i="5"/>
  <c r="U792" i="5"/>
  <c r="U793" i="5"/>
  <c r="U794" i="5"/>
  <c r="U795" i="5"/>
  <c r="U796" i="5"/>
  <c r="U797" i="5"/>
  <c r="U798" i="5"/>
  <c r="U799" i="5"/>
  <c r="U800" i="5"/>
  <c r="U801" i="5"/>
  <c r="U802" i="5"/>
  <c r="U803" i="5"/>
  <c r="U804" i="5"/>
  <c r="U805" i="5"/>
  <c r="U806" i="5"/>
  <c r="U807" i="5"/>
  <c r="U808" i="5"/>
  <c r="U809" i="5"/>
  <c r="U810" i="5"/>
  <c r="U811" i="5"/>
  <c r="U812" i="5"/>
  <c r="U813" i="5"/>
  <c r="U814" i="5"/>
  <c r="U815" i="5"/>
  <c r="U816" i="5"/>
  <c r="U817" i="5"/>
  <c r="U818" i="5"/>
  <c r="U819" i="5"/>
  <c r="U820" i="5"/>
  <c r="U821" i="5"/>
  <c r="U822" i="5"/>
  <c r="U823" i="5"/>
  <c r="U824" i="5"/>
  <c r="U825" i="5"/>
  <c r="U826" i="5"/>
  <c r="U827" i="5"/>
  <c r="U828" i="5"/>
  <c r="U829" i="5"/>
  <c r="U830" i="5"/>
  <c r="U831" i="5"/>
  <c r="U832" i="5"/>
  <c r="U833" i="5"/>
  <c r="U834" i="5"/>
  <c r="U835" i="5"/>
  <c r="U836" i="5"/>
  <c r="U837" i="5"/>
  <c r="U838" i="5"/>
  <c r="U839" i="5"/>
  <c r="U840" i="5"/>
  <c r="U841" i="5"/>
  <c r="U842" i="5"/>
  <c r="U843" i="5"/>
  <c r="U844" i="5"/>
  <c r="U845" i="5"/>
  <c r="U846" i="5"/>
  <c r="U847" i="5"/>
  <c r="U848" i="5"/>
  <c r="U849" i="5"/>
  <c r="U850" i="5"/>
  <c r="U851" i="5"/>
  <c r="U852" i="5"/>
  <c r="U853" i="5"/>
  <c r="U854" i="5"/>
  <c r="U855" i="5"/>
  <c r="U856" i="5"/>
  <c r="U857" i="5"/>
  <c r="U858" i="5"/>
  <c r="U859" i="5"/>
  <c r="U860" i="5"/>
  <c r="U861" i="5"/>
  <c r="U862" i="5"/>
  <c r="U863" i="5"/>
  <c r="U864" i="5"/>
  <c r="U865" i="5"/>
  <c r="U866" i="5"/>
  <c r="U867" i="5"/>
  <c r="U868" i="5"/>
  <c r="U869" i="5"/>
  <c r="U870" i="5"/>
  <c r="U871" i="5"/>
  <c r="U872" i="5"/>
  <c r="U873" i="5"/>
  <c r="U874" i="5"/>
  <c r="U875" i="5"/>
  <c r="U876" i="5"/>
  <c r="U877" i="5"/>
  <c r="U878" i="5"/>
  <c r="U879" i="5"/>
  <c r="U880" i="5"/>
  <c r="U881" i="5"/>
  <c r="U882" i="5"/>
  <c r="U883" i="5"/>
  <c r="U884" i="5"/>
  <c r="U885" i="5"/>
  <c r="U886" i="5"/>
  <c r="U887" i="5"/>
  <c r="U888" i="5"/>
  <c r="U889" i="5"/>
  <c r="U890" i="5"/>
  <c r="U891" i="5"/>
  <c r="U892" i="5"/>
  <c r="U893" i="5"/>
  <c r="U894" i="5"/>
  <c r="U895" i="5"/>
  <c r="U896" i="5"/>
  <c r="U897" i="5"/>
  <c r="U898" i="5"/>
  <c r="U899" i="5"/>
  <c r="U900" i="5"/>
  <c r="U901" i="5"/>
  <c r="U902" i="5"/>
  <c r="U903" i="5"/>
  <c r="U904" i="5"/>
  <c r="U905" i="5"/>
  <c r="U906" i="5"/>
  <c r="U907" i="5"/>
  <c r="U908" i="5"/>
  <c r="U909" i="5"/>
  <c r="U910" i="5"/>
  <c r="U911" i="5"/>
  <c r="U912" i="5"/>
  <c r="U913" i="5"/>
  <c r="U914" i="5"/>
  <c r="U915" i="5"/>
  <c r="U916" i="5"/>
  <c r="U917" i="5"/>
  <c r="U918" i="5"/>
  <c r="U919" i="5"/>
  <c r="U920" i="5"/>
  <c r="U921" i="5"/>
  <c r="U922" i="5"/>
  <c r="U923" i="5"/>
  <c r="U924" i="5"/>
  <c r="U925" i="5"/>
  <c r="U926" i="5"/>
  <c r="U927" i="5"/>
  <c r="U928" i="5"/>
  <c r="U929" i="5"/>
  <c r="U930" i="5"/>
  <c r="U931" i="5"/>
  <c r="U932" i="5"/>
  <c r="U933" i="5"/>
  <c r="U934" i="5"/>
  <c r="U935" i="5"/>
  <c r="U936" i="5"/>
  <c r="U937" i="5"/>
  <c r="U938" i="5"/>
  <c r="U939" i="5"/>
  <c r="U940" i="5"/>
  <c r="U941" i="5"/>
  <c r="U942" i="5"/>
  <c r="U943" i="5"/>
  <c r="U944" i="5"/>
  <c r="U945" i="5"/>
  <c r="U946" i="5"/>
  <c r="U947" i="5"/>
  <c r="U948" i="5"/>
  <c r="U949" i="5"/>
  <c r="U950" i="5"/>
  <c r="U951" i="5"/>
  <c r="U952" i="5"/>
  <c r="U953" i="5"/>
  <c r="U954" i="5"/>
  <c r="U955" i="5"/>
  <c r="U956" i="5"/>
  <c r="U957" i="5"/>
  <c r="U958" i="5"/>
  <c r="U959" i="5"/>
  <c r="U960" i="5"/>
  <c r="U961" i="5"/>
  <c r="U962" i="5"/>
  <c r="U963" i="5"/>
  <c r="U964" i="5"/>
  <c r="U965" i="5"/>
  <c r="U966" i="5"/>
  <c r="U967" i="5"/>
  <c r="U968" i="5"/>
  <c r="U969" i="5"/>
  <c r="U970" i="5"/>
  <c r="U971" i="5"/>
  <c r="U972" i="5"/>
  <c r="U973" i="5"/>
  <c r="U974" i="5"/>
  <c r="U975" i="5"/>
  <c r="U976" i="5"/>
  <c r="U977" i="5"/>
  <c r="U978" i="5"/>
  <c r="U979" i="5"/>
  <c r="U980" i="5"/>
  <c r="U981" i="5"/>
  <c r="U982" i="5"/>
  <c r="U983" i="5"/>
  <c r="U984" i="5"/>
  <c r="U985" i="5"/>
  <c r="U986" i="5"/>
  <c r="U987" i="5"/>
  <c r="U988" i="5"/>
  <c r="U989" i="5"/>
  <c r="U990" i="5"/>
  <c r="U991" i="5"/>
  <c r="U992" i="5"/>
  <c r="U993" i="5"/>
  <c r="U994" i="5"/>
  <c r="U995" i="5"/>
  <c r="U996" i="5"/>
  <c r="U997" i="5"/>
  <c r="U998" i="5"/>
  <c r="U999" i="5"/>
  <c r="U1000" i="5"/>
  <c r="U1001" i="5"/>
  <c r="U1002" i="5"/>
  <c r="U1003" i="5"/>
  <c r="U1004" i="5"/>
  <c r="U1005" i="5"/>
  <c r="U1006" i="5"/>
  <c r="U1007" i="5"/>
  <c r="U1008" i="5"/>
  <c r="U1009" i="5"/>
  <c r="U1010" i="5"/>
  <c r="U1011" i="5"/>
  <c r="U1012" i="5"/>
  <c r="U1013" i="5"/>
  <c r="U1014" i="5"/>
  <c r="U1015" i="5"/>
  <c r="U1016" i="5"/>
  <c r="U1017" i="5"/>
  <c r="U1018" i="5"/>
  <c r="U1019" i="5"/>
  <c r="U1020" i="5"/>
  <c r="U1021" i="5"/>
  <c r="U1022" i="5"/>
  <c r="U1023" i="5"/>
  <c r="U1024" i="5"/>
  <c r="U1025" i="5"/>
  <c r="U1026" i="5"/>
  <c r="U1027" i="5"/>
  <c r="U1028" i="5"/>
  <c r="U1029" i="5"/>
  <c r="U1030" i="5"/>
  <c r="U1031" i="5"/>
  <c r="U1032" i="5"/>
  <c r="U1033" i="5"/>
  <c r="U1034" i="5"/>
  <c r="U1035" i="5"/>
  <c r="U1036" i="5"/>
  <c r="U1037" i="5"/>
  <c r="U1038" i="5"/>
  <c r="U1039" i="5"/>
  <c r="U1040" i="5"/>
  <c r="U1041" i="5"/>
  <c r="U1042" i="5"/>
  <c r="U1043" i="5"/>
  <c r="U1044" i="5"/>
  <c r="U1045" i="5"/>
  <c r="U1046" i="5"/>
  <c r="U1047" i="5"/>
  <c r="U1048" i="5"/>
  <c r="U1049" i="5"/>
  <c r="U1050" i="5"/>
  <c r="U1051" i="5"/>
  <c r="U1052" i="5"/>
  <c r="U1053" i="5"/>
  <c r="U1054" i="5"/>
  <c r="U1055" i="5"/>
  <c r="U1056" i="5"/>
  <c r="U1057" i="5"/>
  <c r="U1058" i="5"/>
  <c r="U1059" i="5"/>
  <c r="U1060" i="5"/>
  <c r="U1061" i="5"/>
  <c r="U1062" i="5"/>
  <c r="U1063" i="5"/>
  <c r="U1064" i="5"/>
  <c r="U1065" i="5"/>
  <c r="U1066" i="5"/>
  <c r="U1067" i="5"/>
  <c r="U1068" i="5"/>
  <c r="U1069" i="5"/>
  <c r="U1070" i="5"/>
  <c r="U1071" i="5"/>
  <c r="U1072" i="5"/>
  <c r="U1073" i="5"/>
  <c r="U1074" i="5"/>
  <c r="U1075" i="5"/>
  <c r="U1076" i="5"/>
  <c r="U1077" i="5"/>
  <c r="U1078" i="5"/>
  <c r="U1079" i="5"/>
  <c r="U1080" i="5"/>
  <c r="U1081" i="5"/>
  <c r="U1082" i="5"/>
  <c r="U1083" i="5"/>
  <c r="U1084" i="5"/>
  <c r="U1085" i="5"/>
  <c r="U1086" i="5"/>
  <c r="U1087" i="5"/>
  <c r="U1088" i="5"/>
  <c r="U1089" i="5"/>
  <c r="U1090" i="5"/>
  <c r="U1091" i="5"/>
  <c r="U1092" i="5"/>
  <c r="U1093" i="5"/>
  <c r="U1094" i="5"/>
  <c r="U1095" i="5"/>
  <c r="U1096" i="5"/>
  <c r="U1097" i="5"/>
  <c r="U1098" i="5"/>
  <c r="U1099" i="5"/>
  <c r="U1100" i="5"/>
  <c r="U1101" i="5"/>
  <c r="U1102" i="5"/>
  <c r="U1103" i="5"/>
  <c r="U1104" i="5"/>
  <c r="U1105" i="5"/>
  <c r="U1106" i="5"/>
  <c r="U1107" i="5"/>
  <c r="U1108" i="5"/>
  <c r="U1109" i="5"/>
  <c r="U1110" i="5"/>
  <c r="U1111" i="5"/>
  <c r="U1112" i="5"/>
  <c r="U1113" i="5"/>
  <c r="U1114" i="5"/>
  <c r="U1115" i="5"/>
  <c r="U1116" i="5"/>
  <c r="U1117" i="5"/>
  <c r="U1118" i="5"/>
  <c r="U1119" i="5"/>
  <c r="U1120" i="5"/>
  <c r="U1121" i="5"/>
  <c r="U1122" i="5"/>
  <c r="U1123" i="5"/>
  <c r="U1124" i="5"/>
  <c r="U1125" i="5"/>
  <c r="U1126" i="5"/>
  <c r="U1127" i="5"/>
  <c r="U1128" i="5"/>
  <c r="U1129" i="5"/>
  <c r="U1130" i="5"/>
  <c r="U1131" i="5"/>
  <c r="U1132" i="5"/>
  <c r="U1133" i="5"/>
  <c r="U1134" i="5"/>
  <c r="U1135" i="5"/>
  <c r="U1136" i="5"/>
  <c r="U1137" i="5"/>
  <c r="U1138" i="5"/>
  <c r="U1139" i="5"/>
  <c r="U1140" i="5"/>
  <c r="U1141" i="5"/>
  <c r="U1142" i="5"/>
  <c r="U1143" i="5"/>
  <c r="U1144" i="5"/>
  <c r="U1145" i="5"/>
  <c r="U1146" i="5"/>
  <c r="U1147" i="5"/>
  <c r="U1148" i="5"/>
  <c r="U1149" i="5"/>
  <c r="U1150" i="5"/>
  <c r="U1151" i="5"/>
  <c r="U1152" i="5"/>
  <c r="U1153" i="5"/>
  <c r="U1154" i="5"/>
  <c r="U1155" i="5"/>
  <c r="U1156" i="5"/>
  <c r="U1157" i="5"/>
  <c r="U1158" i="5"/>
  <c r="U1159" i="5"/>
  <c r="U1160" i="5"/>
  <c r="U1161" i="5"/>
  <c r="U1162" i="5"/>
  <c r="U1163" i="5"/>
  <c r="U1164" i="5"/>
  <c r="U1165" i="5"/>
  <c r="U1166" i="5"/>
  <c r="U1167" i="5"/>
  <c r="U1168" i="5"/>
  <c r="U1169" i="5"/>
  <c r="U1170" i="5"/>
  <c r="U1171" i="5"/>
  <c r="U1172" i="5"/>
  <c r="U1173" i="5"/>
  <c r="U1174" i="5"/>
  <c r="U1175" i="5"/>
  <c r="U1176" i="5"/>
  <c r="U1177" i="5"/>
  <c r="U1178" i="5"/>
  <c r="U1179" i="5"/>
  <c r="U1180" i="5"/>
  <c r="U1181" i="5"/>
  <c r="U1182" i="5"/>
  <c r="U1183" i="5"/>
  <c r="U1184" i="5"/>
  <c r="U1185" i="5"/>
  <c r="U1186" i="5"/>
  <c r="U1187" i="5"/>
  <c r="U1188" i="5"/>
  <c r="U1189" i="5"/>
  <c r="U1190" i="5"/>
  <c r="U1191" i="5"/>
  <c r="U1192" i="5"/>
  <c r="U1193" i="5"/>
  <c r="U1194" i="5"/>
  <c r="U1195" i="5"/>
  <c r="U1196" i="5"/>
  <c r="U1197" i="5"/>
  <c r="U1198" i="5"/>
  <c r="U1199" i="5"/>
  <c r="U1200" i="5"/>
  <c r="U1201" i="5"/>
  <c r="U1202" i="5"/>
  <c r="U1203" i="5"/>
  <c r="U1204" i="5"/>
  <c r="U1205" i="5"/>
  <c r="U1206" i="5"/>
  <c r="U1207" i="5"/>
  <c r="U1208" i="5"/>
  <c r="U1209" i="5"/>
  <c r="U1210" i="5"/>
  <c r="U1211" i="5"/>
  <c r="U1212" i="5"/>
  <c r="U1213" i="5"/>
  <c r="U1214" i="5"/>
  <c r="U1215" i="5"/>
  <c r="U1216" i="5"/>
  <c r="U1217" i="5"/>
  <c r="U1218" i="5"/>
  <c r="U1219" i="5"/>
  <c r="U1220" i="5"/>
  <c r="U1221" i="5"/>
  <c r="U1222" i="5"/>
  <c r="U1223" i="5"/>
  <c r="U1224" i="5"/>
  <c r="U1225" i="5"/>
  <c r="U1226" i="5"/>
  <c r="U1227" i="5"/>
  <c r="U1228" i="5"/>
  <c r="U1229" i="5"/>
  <c r="U1230" i="5"/>
  <c r="U1231" i="5"/>
  <c r="U1232" i="5"/>
  <c r="U1233" i="5"/>
  <c r="U1234" i="5"/>
  <c r="U1235" i="5"/>
  <c r="U1236" i="5"/>
  <c r="U1237" i="5"/>
  <c r="U1238" i="5"/>
  <c r="U1239" i="5"/>
  <c r="U1240" i="5"/>
  <c r="U1241" i="5"/>
  <c r="U1242" i="5"/>
  <c r="U1243" i="5"/>
  <c r="U1244" i="5"/>
  <c r="U1245" i="5"/>
  <c r="U1246" i="5"/>
  <c r="U1247" i="5"/>
  <c r="U1248" i="5"/>
  <c r="U1249" i="5"/>
  <c r="U1250" i="5"/>
  <c r="U1251" i="5"/>
  <c r="U1252" i="5"/>
  <c r="U1253" i="5"/>
  <c r="U1254" i="5"/>
  <c r="U1255" i="5"/>
  <c r="U1256" i="5"/>
  <c r="U1257" i="5"/>
  <c r="U1258" i="5"/>
  <c r="U1259" i="5"/>
  <c r="U1260" i="5"/>
  <c r="U1261" i="5"/>
  <c r="U1262" i="5"/>
  <c r="U1263" i="5"/>
  <c r="U1264" i="5"/>
  <c r="U1265" i="5"/>
  <c r="U1266" i="5"/>
  <c r="U1267" i="5"/>
  <c r="U1268" i="5"/>
  <c r="U1269" i="5"/>
  <c r="U1270" i="5"/>
  <c r="U1271" i="5"/>
  <c r="U1272" i="5"/>
  <c r="U1273" i="5"/>
  <c r="U1274" i="5"/>
  <c r="U1275" i="5"/>
  <c r="U1276" i="5"/>
  <c r="U1277" i="5"/>
  <c r="U1278" i="5"/>
  <c r="U1279" i="5"/>
  <c r="U1280" i="5"/>
  <c r="U1281" i="5"/>
  <c r="U1282" i="5"/>
  <c r="U1283" i="5"/>
  <c r="U1284" i="5"/>
  <c r="U1285" i="5"/>
  <c r="U1286" i="5"/>
  <c r="U1287" i="5"/>
  <c r="U1288" i="5"/>
  <c r="U1289" i="5"/>
  <c r="U1290" i="5"/>
  <c r="U1291" i="5"/>
  <c r="U1292" i="5"/>
  <c r="U1293" i="5"/>
  <c r="U1294" i="5"/>
  <c r="U1295" i="5"/>
  <c r="U1296" i="5"/>
  <c r="U1297" i="5"/>
  <c r="U1298" i="5"/>
  <c r="U1299" i="5"/>
  <c r="U1300" i="5"/>
  <c r="U1301" i="5"/>
  <c r="U1302" i="5"/>
  <c r="U1303" i="5"/>
  <c r="U1304" i="5"/>
  <c r="U1305" i="5"/>
  <c r="U1306" i="5"/>
  <c r="U1307" i="5"/>
  <c r="U1308" i="5"/>
  <c r="U1309" i="5"/>
  <c r="U1310" i="5"/>
  <c r="U1311" i="5"/>
  <c r="U1312" i="5"/>
  <c r="U1313" i="5"/>
  <c r="U1314" i="5"/>
  <c r="U1315" i="5"/>
  <c r="U1316" i="5"/>
  <c r="U1317" i="5"/>
  <c r="U1318" i="5"/>
  <c r="U1319" i="5"/>
  <c r="U1320" i="5"/>
  <c r="U1321" i="5"/>
  <c r="U1322" i="5"/>
  <c r="U1323" i="5"/>
  <c r="U1324" i="5"/>
  <c r="U1325" i="5"/>
  <c r="U1326" i="5"/>
  <c r="U1327" i="5"/>
  <c r="U1328" i="5"/>
  <c r="U1329" i="5"/>
  <c r="U1330" i="5"/>
  <c r="U1331" i="5"/>
  <c r="U1332" i="5"/>
  <c r="U1333" i="5"/>
  <c r="U1334" i="5"/>
  <c r="U1335" i="5"/>
  <c r="U1336" i="5"/>
  <c r="U1337" i="5"/>
  <c r="U1338" i="5"/>
  <c r="U1339" i="5"/>
  <c r="U1340" i="5"/>
  <c r="U1341" i="5"/>
  <c r="U1342" i="5"/>
  <c r="U1343" i="5"/>
  <c r="U1344" i="5"/>
  <c r="U1345" i="5"/>
  <c r="U1346" i="5"/>
  <c r="U1347" i="5"/>
  <c r="U1348" i="5"/>
  <c r="U1349" i="5"/>
  <c r="U1350" i="5"/>
  <c r="U1351" i="5"/>
  <c r="U1352" i="5"/>
  <c r="U1353" i="5"/>
  <c r="U1354" i="5"/>
  <c r="U1355" i="5"/>
  <c r="U1356" i="5"/>
  <c r="U1357" i="5"/>
  <c r="U1358" i="5"/>
  <c r="U1359" i="5"/>
  <c r="U1360" i="5"/>
  <c r="U1361" i="5"/>
  <c r="U1362" i="5"/>
  <c r="U1363" i="5"/>
  <c r="U1364" i="5"/>
  <c r="U1365" i="5"/>
  <c r="U1366" i="5"/>
  <c r="U1367" i="5"/>
  <c r="U1368" i="5"/>
  <c r="U1369" i="5"/>
  <c r="U1370" i="5"/>
  <c r="U1371" i="5"/>
  <c r="U1372" i="5"/>
  <c r="U1373" i="5"/>
  <c r="U1374" i="5"/>
  <c r="U1375" i="5"/>
  <c r="U1376" i="5"/>
  <c r="U1377" i="5"/>
  <c r="U1378" i="5"/>
  <c r="U1379" i="5"/>
  <c r="U1380" i="5"/>
  <c r="U1381" i="5"/>
  <c r="U1382" i="5"/>
  <c r="U1383" i="5"/>
  <c r="U1384" i="5"/>
  <c r="U1385" i="5"/>
  <c r="U1386" i="5"/>
  <c r="U1387" i="5"/>
  <c r="U1388" i="5"/>
  <c r="U1389" i="5"/>
  <c r="U1390" i="5"/>
  <c r="U1391" i="5"/>
  <c r="U1392" i="5"/>
  <c r="U1393" i="5"/>
  <c r="U1394" i="5"/>
  <c r="U1395" i="5"/>
  <c r="U1396" i="5"/>
  <c r="U1397" i="5"/>
  <c r="U1398" i="5"/>
  <c r="U1399" i="5"/>
  <c r="U1400" i="5"/>
  <c r="U1401" i="5"/>
  <c r="U1402" i="5"/>
  <c r="U1403" i="5"/>
  <c r="U1404" i="5"/>
  <c r="U1405" i="5"/>
  <c r="U1406" i="5"/>
  <c r="U1407" i="5"/>
  <c r="U1408" i="5"/>
  <c r="U1409" i="5"/>
  <c r="U1410" i="5"/>
  <c r="U1411" i="5"/>
  <c r="U1412" i="5"/>
  <c r="U1413" i="5"/>
  <c r="U1414" i="5"/>
  <c r="U1415" i="5"/>
  <c r="U1416" i="5"/>
  <c r="U1417" i="5"/>
  <c r="U1418" i="5"/>
  <c r="U1419" i="5"/>
  <c r="U1420" i="5"/>
  <c r="U1421" i="5"/>
  <c r="U1422" i="5"/>
  <c r="U1423" i="5"/>
  <c r="U1424" i="5"/>
  <c r="U1425" i="5"/>
  <c r="U1426" i="5"/>
  <c r="U1427" i="5"/>
  <c r="U1428" i="5"/>
  <c r="U1429" i="5"/>
  <c r="U1430" i="5"/>
  <c r="U1431" i="5"/>
  <c r="U1432" i="5"/>
  <c r="U1433" i="5"/>
  <c r="U1434" i="5"/>
  <c r="U1435" i="5"/>
  <c r="U1436" i="5"/>
  <c r="U1437" i="5"/>
  <c r="U1438" i="5"/>
  <c r="U1439" i="5"/>
  <c r="U1440" i="5"/>
  <c r="U1441" i="5"/>
  <c r="U1442" i="5"/>
  <c r="U1443" i="5"/>
  <c r="U1444" i="5"/>
  <c r="U1445" i="5"/>
  <c r="U1446" i="5"/>
  <c r="U1447" i="5"/>
  <c r="U1448" i="5"/>
  <c r="U1449" i="5"/>
  <c r="U1450" i="5"/>
  <c r="U1451" i="5"/>
  <c r="U1452" i="5"/>
  <c r="U1453" i="5"/>
  <c r="U1454" i="5"/>
  <c r="U1455" i="5"/>
  <c r="U1456" i="5"/>
  <c r="U1457" i="5"/>
  <c r="U1458" i="5"/>
  <c r="U1459" i="5"/>
  <c r="U1460" i="5"/>
  <c r="U1461" i="5"/>
  <c r="U1462" i="5"/>
  <c r="U1463" i="5"/>
  <c r="U1464" i="5"/>
  <c r="U1465" i="5"/>
  <c r="U1466" i="5"/>
  <c r="U1467" i="5"/>
  <c r="U1468" i="5"/>
  <c r="U1469" i="5"/>
  <c r="U1470" i="5"/>
  <c r="U1471" i="5"/>
  <c r="U1472" i="5"/>
  <c r="U1473" i="5"/>
  <c r="U1474" i="5"/>
  <c r="U1475" i="5"/>
  <c r="U1476" i="5"/>
  <c r="U1477" i="5"/>
  <c r="U1478" i="5"/>
  <c r="U1479" i="5"/>
  <c r="U1480" i="5"/>
  <c r="U1481" i="5"/>
  <c r="U1482" i="5"/>
  <c r="U1483" i="5"/>
  <c r="U1484" i="5"/>
  <c r="U1485" i="5"/>
  <c r="U1486" i="5"/>
  <c r="U1487" i="5"/>
  <c r="U1488" i="5"/>
  <c r="U1489" i="5"/>
  <c r="U1490" i="5"/>
  <c r="U1491" i="5"/>
  <c r="U1492" i="5"/>
  <c r="U1493" i="5"/>
  <c r="U1494" i="5"/>
  <c r="U1495" i="5"/>
  <c r="U1496" i="5"/>
  <c r="U1497" i="5"/>
  <c r="U1498" i="5"/>
  <c r="U1499" i="5"/>
  <c r="U1500" i="5"/>
  <c r="U1501" i="5"/>
  <c r="U1502" i="5"/>
  <c r="U1503" i="5"/>
  <c r="U1504" i="5"/>
  <c r="U1505" i="5"/>
  <c r="U1506" i="5"/>
  <c r="U1507" i="5"/>
  <c r="U1508" i="5"/>
  <c r="U1509" i="5"/>
  <c r="U1510" i="5"/>
  <c r="U1511" i="5"/>
  <c r="U1512" i="5"/>
  <c r="U1513" i="5"/>
  <c r="U1514" i="5"/>
  <c r="U1515" i="5"/>
  <c r="U1516" i="5"/>
  <c r="U1517" i="5"/>
  <c r="U1518" i="5"/>
  <c r="U1519" i="5"/>
  <c r="U1520" i="5"/>
  <c r="U1521" i="5"/>
  <c r="U1522" i="5"/>
  <c r="U1523" i="5"/>
  <c r="U1524" i="5"/>
  <c r="U1525" i="5"/>
  <c r="U1526" i="5"/>
  <c r="U1527" i="5"/>
  <c r="U1528" i="5"/>
  <c r="U1529" i="5"/>
  <c r="U1530" i="5"/>
  <c r="U1531" i="5"/>
  <c r="U1532" i="5"/>
  <c r="U1533" i="5"/>
  <c r="U1534" i="5"/>
  <c r="U1535" i="5"/>
  <c r="U1536" i="5"/>
  <c r="U1537" i="5"/>
  <c r="U1538" i="5"/>
  <c r="U1539" i="5"/>
  <c r="U1540" i="5"/>
  <c r="U1541" i="5"/>
  <c r="U1542" i="5"/>
  <c r="U1543" i="5"/>
  <c r="U1544" i="5"/>
  <c r="U1545" i="5"/>
  <c r="U1546" i="5"/>
  <c r="U1547" i="5"/>
  <c r="U1548" i="5"/>
  <c r="U1549" i="5"/>
  <c r="U1550" i="5"/>
  <c r="U1551" i="5"/>
  <c r="U1552" i="5"/>
  <c r="U1553" i="5"/>
  <c r="U1554" i="5"/>
  <c r="U1555" i="5"/>
  <c r="U1556" i="5"/>
  <c r="U1557" i="5"/>
  <c r="U1558" i="5"/>
  <c r="U1559" i="5"/>
  <c r="U1560" i="5"/>
  <c r="U1561" i="5"/>
  <c r="U1562" i="5"/>
  <c r="U1563" i="5"/>
  <c r="U1564" i="5"/>
  <c r="U1565" i="5"/>
  <c r="U1566" i="5"/>
  <c r="U1567" i="5"/>
  <c r="U1568" i="5"/>
  <c r="U1569" i="5"/>
  <c r="U1570" i="5"/>
  <c r="U1571" i="5"/>
  <c r="U1572" i="5"/>
  <c r="U1573" i="5"/>
  <c r="U1574" i="5"/>
  <c r="U1575" i="5"/>
  <c r="U1576" i="5"/>
  <c r="U1577" i="5"/>
  <c r="U1578" i="5"/>
  <c r="U1579" i="5"/>
  <c r="U1580" i="5"/>
  <c r="U1581" i="5"/>
  <c r="U1582" i="5"/>
  <c r="U1583" i="5"/>
  <c r="U1584" i="5"/>
  <c r="U1585" i="5"/>
  <c r="U1586" i="5"/>
  <c r="U1587" i="5"/>
  <c r="U1588" i="5"/>
  <c r="U1589" i="5"/>
  <c r="U1590" i="5"/>
  <c r="U1591" i="5"/>
  <c r="U1592" i="5"/>
  <c r="U1593" i="5"/>
  <c r="U1594" i="5"/>
  <c r="U1595" i="5"/>
  <c r="U1596" i="5"/>
  <c r="U1597" i="5"/>
  <c r="U1598" i="5"/>
  <c r="U1599" i="5"/>
  <c r="U1600" i="5"/>
  <c r="U1601" i="5"/>
  <c r="U1602" i="5"/>
  <c r="U1603" i="5"/>
  <c r="U1604" i="5"/>
  <c r="U1605" i="5"/>
  <c r="U1606" i="5"/>
  <c r="U1607" i="5"/>
  <c r="U1608" i="5"/>
  <c r="U1609" i="5"/>
  <c r="U1610" i="5"/>
  <c r="U1611" i="5"/>
  <c r="U1612" i="5"/>
  <c r="U1613" i="5"/>
  <c r="U1614" i="5"/>
  <c r="U1615" i="5"/>
  <c r="U1616" i="5"/>
  <c r="U1617" i="5"/>
  <c r="U1618" i="5"/>
  <c r="U1619" i="5"/>
  <c r="U1620" i="5"/>
  <c r="U1621" i="5"/>
  <c r="U1622" i="5"/>
  <c r="U1623" i="5"/>
  <c r="U1624" i="5"/>
  <c r="U1625" i="5"/>
  <c r="U1626" i="5"/>
  <c r="U1627" i="5"/>
  <c r="U1628" i="5"/>
  <c r="U1629" i="5"/>
  <c r="U1630" i="5"/>
  <c r="U1631" i="5"/>
  <c r="U1632" i="5"/>
  <c r="U1633" i="5"/>
  <c r="U1634" i="5"/>
  <c r="U1635" i="5"/>
  <c r="U1636" i="5"/>
  <c r="U1637" i="5"/>
  <c r="U1638" i="5"/>
  <c r="U1639" i="5"/>
  <c r="U1640" i="5"/>
  <c r="U1641" i="5"/>
  <c r="U1642" i="5"/>
  <c r="U1643" i="5"/>
  <c r="U1644" i="5"/>
  <c r="U1645" i="5"/>
  <c r="U1646" i="5"/>
  <c r="U1647" i="5"/>
  <c r="U1648" i="5"/>
  <c r="U1649" i="5"/>
  <c r="U1650" i="5"/>
  <c r="U1651" i="5"/>
  <c r="U1652" i="5"/>
  <c r="U1653" i="5"/>
  <c r="U1654" i="5"/>
  <c r="U1655" i="5"/>
  <c r="U1656" i="5"/>
  <c r="U1657" i="5"/>
  <c r="U1658" i="5"/>
  <c r="U1659" i="5"/>
  <c r="U1660" i="5"/>
  <c r="U1661" i="5"/>
  <c r="U1662" i="5"/>
  <c r="U1663" i="5"/>
  <c r="U1664" i="5"/>
  <c r="U1665" i="5"/>
  <c r="U1666" i="5"/>
  <c r="U1667" i="5"/>
  <c r="U1668" i="5"/>
  <c r="U1669" i="5"/>
  <c r="U1670" i="5"/>
  <c r="U1671" i="5"/>
  <c r="U1672" i="5"/>
  <c r="U1673" i="5"/>
  <c r="U1674" i="5"/>
  <c r="U1675" i="5"/>
  <c r="U1676" i="5"/>
  <c r="U1677" i="5"/>
  <c r="U1678" i="5"/>
  <c r="U1679" i="5"/>
  <c r="U1680" i="5"/>
  <c r="U1681" i="5"/>
  <c r="U1682" i="5"/>
  <c r="U1683" i="5"/>
  <c r="U1684" i="5"/>
  <c r="U1685" i="5"/>
  <c r="U1686" i="5"/>
  <c r="U1687" i="5"/>
  <c r="U1688" i="5"/>
  <c r="U1689" i="5"/>
  <c r="U1690" i="5"/>
  <c r="U1691" i="5"/>
  <c r="U1692" i="5"/>
  <c r="U1693" i="5"/>
  <c r="U1694" i="5"/>
  <c r="U1695" i="5"/>
  <c r="U1696" i="5"/>
  <c r="U1697" i="5"/>
  <c r="U1698" i="5"/>
  <c r="U1699" i="5"/>
  <c r="U1700" i="5"/>
  <c r="U1701" i="5"/>
  <c r="U1702" i="5"/>
  <c r="U1703" i="5"/>
  <c r="U1704" i="5"/>
  <c r="U1705" i="5"/>
  <c r="U1706" i="5"/>
  <c r="U1707" i="5"/>
  <c r="U1708" i="5"/>
  <c r="U1709" i="5"/>
  <c r="U1710" i="5"/>
  <c r="U1711" i="5"/>
  <c r="U1712" i="5"/>
  <c r="U1713" i="5"/>
  <c r="U1714" i="5"/>
  <c r="U1715" i="5"/>
  <c r="U1716" i="5"/>
  <c r="U1717" i="5"/>
  <c r="U1718" i="5"/>
  <c r="U1719" i="5"/>
  <c r="U1720" i="5"/>
  <c r="U1721" i="5"/>
  <c r="U1722" i="5"/>
  <c r="U1723" i="5"/>
  <c r="U1724" i="5"/>
  <c r="U1725" i="5"/>
  <c r="U1726" i="5"/>
  <c r="U1727" i="5"/>
  <c r="U1728" i="5"/>
  <c r="U1729" i="5"/>
  <c r="U1730" i="5"/>
  <c r="U1731" i="5"/>
  <c r="U1732" i="5"/>
  <c r="U1733" i="5"/>
  <c r="U1734" i="5"/>
  <c r="U1735" i="5"/>
  <c r="U1736" i="5"/>
  <c r="U1737" i="5"/>
  <c r="U1738" i="5"/>
  <c r="U1739" i="5"/>
  <c r="U1740" i="5"/>
  <c r="U1741" i="5"/>
  <c r="U1742" i="5"/>
  <c r="U1743" i="5"/>
  <c r="U1744" i="5"/>
  <c r="U1745" i="5"/>
  <c r="U1746" i="5"/>
  <c r="U1747" i="5"/>
  <c r="U1748" i="5"/>
  <c r="U1749" i="5"/>
  <c r="U1750" i="5"/>
  <c r="U1751" i="5"/>
  <c r="U1752" i="5"/>
  <c r="U1753" i="5"/>
  <c r="U1754" i="5"/>
  <c r="U1755" i="5"/>
  <c r="U1756" i="5"/>
  <c r="U1757" i="5"/>
  <c r="U1758" i="5"/>
  <c r="U1759" i="5"/>
  <c r="U1760" i="5"/>
  <c r="U1761" i="5"/>
  <c r="U1762" i="5"/>
  <c r="U1763" i="5"/>
  <c r="U1764" i="5"/>
  <c r="U1765" i="5"/>
  <c r="U1766" i="5"/>
  <c r="U1767" i="5"/>
  <c r="U1768" i="5"/>
  <c r="U1769" i="5"/>
  <c r="U1770" i="5"/>
  <c r="U1771" i="5"/>
  <c r="U1772" i="5"/>
  <c r="U1773" i="5"/>
  <c r="U1774" i="5"/>
  <c r="U1775" i="5"/>
  <c r="U1776" i="5"/>
  <c r="U1777" i="5"/>
  <c r="U1778" i="5"/>
  <c r="U1779" i="5"/>
  <c r="U1780" i="5"/>
  <c r="U1781" i="5"/>
  <c r="U1782" i="5"/>
  <c r="U1783" i="5"/>
  <c r="U1784" i="5"/>
  <c r="U1785" i="5"/>
  <c r="U1786" i="5"/>
  <c r="U1787" i="5"/>
  <c r="U1788" i="5"/>
  <c r="U1789" i="5"/>
  <c r="U1790" i="5"/>
  <c r="U1791" i="5"/>
  <c r="U1792" i="5"/>
  <c r="U1793" i="5"/>
  <c r="U1794" i="5"/>
  <c r="U1795" i="5"/>
  <c r="U1796" i="5"/>
  <c r="U1797" i="5"/>
  <c r="U1798" i="5"/>
  <c r="U1799" i="5"/>
  <c r="U1800" i="5"/>
  <c r="U1801" i="5"/>
  <c r="U1802" i="5"/>
  <c r="U1803" i="5"/>
  <c r="U1804" i="5"/>
  <c r="U1805" i="5"/>
  <c r="U1806" i="5"/>
  <c r="U1807" i="5"/>
  <c r="U1808" i="5"/>
  <c r="U1809" i="5"/>
  <c r="U1810" i="5"/>
  <c r="U1811" i="5"/>
  <c r="U1812" i="5"/>
  <c r="U1813" i="5"/>
  <c r="U1814" i="5"/>
  <c r="U1815" i="5"/>
  <c r="U1816" i="5"/>
  <c r="U1817" i="5"/>
  <c r="U1818" i="5"/>
  <c r="U1819" i="5"/>
  <c r="U1820" i="5"/>
  <c r="U1821" i="5"/>
  <c r="U1822" i="5"/>
  <c r="U1823" i="5"/>
  <c r="U1824" i="5"/>
  <c r="U1825" i="5"/>
  <c r="U1826" i="5"/>
  <c r="U1827" i="5"/>
  <c r="U1828" i="5"/>
  <c r="U1829" i="5"/>
  <c r="U1830" i="5"/>
  <c r="U1831" i="5"/>
  <c r="U1832" i="5"/>
  <c r="U1833" i="5"/>
  <c r="U1834" i="5"/>
  <c r="U1835" i="5"/>
  <c r="U1836" i="5"/>
  <c r="U1837" i="5"/>
  <c r="U1838" i="5"/>
  <c r="U1839" i="5"/>
  <c r="U1840" i="5"/>
  <c r="U1841" i="5"/>
  <c r="U1842" i="5"/>
  <c r="U1843" i="5"/>
  <c r="U1844" i="5"/>
  <c r="U1845" i="5"/>
  <c r="U1846" i="5"/>
  <c r="U1847" i="5"/>
  <c r="U1848" i="5"/>
  <c r="U1849" i="5"/>
  <c r="U1850" i="5"/>
  <c r="U1851" i="5"/>
  <c r="U1852" i="5"/>
  <c r="U1853" i="5"/>
  <c r="U1854" i="5"/>
  <c r="U1855" i="5"/>
  <c r="U1856" i="5"/>
  <c r="U1857" i="5"/>
  <c r="U1858" i="5"/>
  <c r="U1859" i="5"/>
  <c r="U1860" i="5"/>
  <c r="U1861" i="5"/>
  <c r="U1862" i="5"/>
  <c r="U1863" i="5"/>
  <c r="U1864" i="5"/>
  <c r="U1865" i="5"/>
  <c r="U1866" i="5"/>
  <c r="U1867" i="5"/>
  <c r="U1868" i="5"/>
  <c r="U1869" i="5"/>
  <c r="U1870" i="5"/>
  <c r="U1871" i="5"/>
  <c r="U1872" i="5"/>
  <c r="U1873" i="5"/>
  <c r="U1874" i="5"/>
  <c r="U1875" i="5"/>
  <c r="U1876" i="5"/>
  <c r="U1877" i="5"/>
  <c r="U1878" i="5"/>
  <c r="U1879" i="5"/>
  <c r="U1880" i="5"/>
  <c r="U1881" i="5"/>
  <c r="U1882" i="5"/>
  <c r="U1883" i="5"/>
  <c r="U1884" i="5"/>
  <c r="U1885" i="5"/>
  <c r="U1886" i="5"/>
  <c r="U1887" i="5"/>
  <c r="U1888" i="5"/>
  <c r="U1889" i="5"/>
  <c r="U1890" i="5"/>
  <c r="U1891" i="5"/>
  <c r="U1892" i="5"/>
  <c r="U1893" i="5"/>
  <c r="U1894" i="5"/>
  <c r="U1895" i="5"/>
  <c r="U1896" i="5"/>
  <c r="U1897" i="5"/>
  <c r="U1898" i="5"/>
  <c r="U1899" i="5"/>
  <c r="U1900" i="5"/>
  <c r="U1901" i="5"/>
  <c r="U1902" i="5"/>
  <c r="U1903" i="5"/>
  <c r="U1904" i="5"/>
  <c r="U1905" i="5"/>
  <c r="U1906" i="5"/>
  <c r="U1907" i="5"/>
  <c r="U1908" i="5"/>
  <c r="U1909" i="5"/>
  <c r="U1910" i="5"/>
  <c r="U1911" i="5"/>
  <c r="U1912" i="5"/>
  <c r="U1913" i="5"/>
  <c r="U1914" i="5"/>
  <c r="U1915" i="5"/>
  <c r="U1916" i="5"/>
  <c r="U1917" i="5"/>
  <c r="U1918" i="5"/>
  <c r="U1919" i="5"/>
  <c r="U1920" i="5"/>
  <c r="U1921" i="5"/>
  <c r="U1922" i="5"/>
  <c r="U1923" i="5"/>
  <c r="U1924" i="5"/>
  <c r="U1925" i="5"/>
  <c r="U1926" i="5"/>
  <c r="U1927" i="5"/>
  <c r="U1928" i="5"/>
  <c r="U1929" i="5"/>
  <c r="U1930" i="5"/>
  <c r="U1931" i="5"/>
  <c r="U1932" i="5"/>
  <c r="U1933" i="5"/>
  <c r="U1934" i="5"/>
  <c r="U1935" i="5"/>
  <c r="U1936" i="5"/>
  <c r="U1937" i="5"/>
  <c r="U1938" i="5"/>
  <c r="U1939" i="5"/>
  <c r="U1940" i="5"/>
  <c r="U1941" i="5"/>
  <c r="U1942" i="5"/>
  <c r="U1943" i="5"/>
  <c r="U1944" i="5"/>
  <c r="U1945" i="5"/>
  <c r="U1946" i="5"/>
  <c r="U1947" i="5"/>
  <c r="U1948" i="5"/>
  <c r="U1949" i="5"/>
  <c r="U1950" i="5"/>
  <c r="U1951" i="5"/>
  <c r="U1952" i="5"/>
  <c r="U1953" i="5"/>
  <c r="U1954" i="5"/>
  <c r="U1955" i="5"/>
  <c r="U1956" i="5"/>
  <c r="U1957" i="5"/>
  <c r="U1958" i="5"/>
  <c r="U1959" i="5"/>
  <c r="U1960" i="5"/>
  <c r="U1961" i="5"/>
  <c r="U1962" i="5"/>
  <c r="U1963" i="5"/>
  <c r="U1964" i="5"/>
  <c r="U1965" i="5"/>
  <c r="U1966" i="5"/>
  <c r="U1967" i="5"/>
  <c r="U1968" i="5"/>
  <c r="U1969" i="5"/>
  <c r="U1970" i="5"/>
  <c r="U1971" i="5"/>
  <c r="U1972" i="5"/>
  <c r="U1973" i="5"/>
  <c r="U1974" i="5"/>
  <c r="U1975" i="5"/>
  <c r="U1976" i="5"/>
  <c r="U1977" i="5"/>
  <c r="U1978" i="5"/>
  <c r="U1979" i="5"/>
  <c r="U1980" i="5"/>
  <c r="U1981" i="5"/>
  <c r="U1982" i="5"/>
  <c r="U1983" i="5"/>
  <c r="U1984" i="5"/>
  <c r="U1985" i="5"/>
  <c r="U1986" i="5"/>
  <c r="U1987" i="5"/>
  <c r="U1988" i="5"/>
  <c r="U1989" i="5"/>
  <c r="U1990" i="5"/>
  <c r="U1991" i="5"/>
  <c r="U1992" i="5"/>
  <c r="U1993" i="5"/>
  <c r="U1994" i="5"/>
  <c r="U1995" i="5"/>
  <c r="U1996" i="5"/>
  <c r="U1997" i="5"/>
  <c r="U1998" i="5"/>
  <c r="U1999" i="5"/>
  <c r="U2000" i="5"/>
  <c r="U2001" i="5"/>
  <c r="U2002" i="5"/>
  <c r="U2003" i="5"/>
  <c r="U2004" i="5"/>
  <c r="U2005" i="5"/>
  <c r="U2006" i="5"/>
  <c r="U2007" i="5"/>
  <c r="U2008" i="5"/>
  <c r="U2009" i="5"/>
  <c r="U2010" i="5"/>
  <c r="U2011" i="5"/>
  <c r="U2012" i="5"/>
  <c r="U2013" i="5"/>
  <c r="U2014" i="5"/>
  <c r="U2015" i="5"/>
  <c r="U2016" i="5"/>
  <c r="U2017" i="5"/>
  <c r="U2018" i="5"/>
  <c r="U2019" i="5"/>
  <c r="U2020" i="5"/>
  <c r="U2021" i="5"/>
  <c r="U2022" i="5"/>
  <c r="U2023" i="5"/>
  <c r="U2024" i="5"/>
  <c r="U2025" i="5"/>
  <c r="U2026" i="5"/>
  <c r="U2027" i="5"/>
  <c r="U2028" i="5"/>
  <c r="U2029" i="5"/>
  <c r="U2030" i="5"/>
  <c r="U2031" i="5"/>
  <c r="U2032" i="5"/>
  <c r="U2033" i="5"/>
  <c r="U2034" i="5"/>
  <c r="U2035" i="5"/>
  <c r="U2036" i="5"/>
  <c r="U2037" i="5"/>
  <c r="U2038" i="5"/>
  <c r="U2039" i="5"/>
  <c r="U2040" i="5"/>
  <c r="U2041" i="5"/>
  <c r="U2042" i="5"/>
  <c r="U2043" i="5"/>
  <c r="U2044" i="5"/>
  <c r="U2045" i="5"/>
  <c r="U2046" i="5"/>
  <c r="U2047" i="5"/>
  <c r="U2048" i="5"/>
  <c r="U2049" i="5"/>
  <c r="U2050" i="5"/>
  <c r="U2051" i="5"/>
  <c r="U2052" i="5"/>
  <c r="U2053" i="5"/>
  <c r="U2054" i="5"/>
  <c r="U2055" i="5"/>
  <c r="U2056" i="5"/>
  <c r="U2057" i="5"/>
  <c r="U2058" i="5"/>
  <c r="U2059" i="5"/>
  <c r="U2060" i="5"/>
  <c r="U2061" i="5"/>
  <c r="U2062" i="5"/>
  <c r="U2063" i="5"/>
  <c r="U2064" i="5"/>
  <c r="U2065" i="5"/>
  <c r="U2066" i="5"/>
  <c r="U2067" i="5"/>
  <c r="U2068" i="5"/>
  <c r="U2069" i="5"/>
  <c r="U2070" i="5"/>
  <c r="U2071" i="5"/>
  <c r="U2072" i="5"/>
  <c r="U2073" i="5"/>
  <c r="U2074" i="5"/>
  <c r="U2075" i="5"/>
  <c r="U2076" i="5"/>
  <c r="U2077" i="5"/>
  <c r="U2078" i="5"/>
  <c r="U2079" i="5"/>
  <c r="U2080" i="5"/>
  <c r="U2081" i="5"/>
  <c r="U2082" i="5"/>
  <c r="U2083" i="5"/>
  <c r="U2084" i="5"/>
  <c r="U2085" i="5"/>
  <c r="U2086" i="5"/>
  <c r="U2087" i="5"/>
  <c r="U2088" i="5"/>
  <c r="U2089" i="5"/>
  <c r="U2090" i="5"/>
  <c r="U2091" i="5"/>
  <c r="U2092" i="5"/>
  <c r="U2093" i="5"/>
  <c r="U2094" i="5"/>
  <c r="U2095" i="5"/>
  <c r="U2096" i="5"/>
  <c r="U2097" i="5"/>
  <c r="U2098" i="5"/>
  <c r="U2099" i="5"/>
  <c r="U2100" i="5"/>
  <c r="U2101" i="5"/>
  <c r="U2102" i="5"/>
  <c r="U2103" i="5"/>
  <c r="U2104" i="5"/>
  <c r="U2105" i="5"/>
  <c r="U2106" i="5"/>
  <c r="U2107" i="5"/>
  <c r="U2108" i="5"/>
  <c r="U2109" i="5"/>
  <c r="U2110" i="5"/>
  <c r="U2111" i="5"/>
  <c r="U2112" i="5"/>
  <c r="U2113" i="5"/>
  <c r="U2114" i="5"/>
  <c r="U2115" i="5"/>
  <c r="U2116" i="5"/>
  <c r="U2117" i="5"/>
  <c r="U2118" i="5"/>
  <c r="U2119" i="5"/>
  <c r="U2120" i="5"/>
  <c r="U2121" i="5"/>
  <c r="U2122" i="5"/>
  <c r="U2123" i="5"/>
  <c r="U2124" i="5"/>
  <c r="U2125" i="5"/>
  <c r="U2126" i="5"/>
  <c r="U2127" i="5"/>
  <c r="U2128" i="5"/>
  <c r="U2129" i="5"/>
  <c r="U2130" i="5"/>
  <c r="U2131" i="5"/>
  <c r="U2132" i="5"/>
  <c r="U2133" i="5"/>
  <c r="U2134" i="5"/>
  <c r="U2135" i="5"/>
  <c r="U2136" i="5"/>
  <c r="U2137" i="5"/>
  <c r="U2138" i="5"/>
  <c r="U2139" i="5"/>
  <c r="U2140" i="5"/>
  <c r="U2141" i="5"/>
  <c r="U2142" i="5"/>
  <c r="U2143" i="5"/>
  <c r="U2144" i="5"/>
  <c r="U2145" i="5"/>
  <c r="U2146" i="5"/>
  <c r="U2147" i="5"/>
  <c r="U2148" i="5"/>
  <c r="U2149" i="5"/>
  <c r="U2150" i="5"/>
  <c r="U2151" i="5"/>
  <c r="U2152" i="5"/>
  <c r="U2153" i="5"/>
  <c r="U2154" i="5"/>
  <c r="U2155" i="5"/>
  <c r="U2156" i="5"/>
  <c r="U2157" i="5"/>
  <c r="U2158" i="5"/>
  <c r="U2159" i="5"/>
  <c r="U2160" i="5"/>
  <c r="U2161" i="5"/>
  <c r="U2162" i="5"/>
  <c r="U2163" i="5"/>
  <c r="U2164" i="5"/>
  <c r="U2165" i="5"/>
  <c r="U2166" i="5"/>
  <c r="U2167" i="5"/>
  <c r="U2168" i="5"/>
  <c r="U2169" i="5"/>
  <c r="U2170" i="5"/>
  <c r="U2171" i="5"/>
  <c r="U2172" i="5"/>
  <c r="U2173" i="5"/>
  <c r="U2174" i="5"/>
  <c r="U2175" i="5"/>
  <c r="U2176" i="5"/>
  <c r="U2177" i="5"/>
  <c r="U2178" i="5"/>
  <c r="U2179" i="5"/>
  <c r="U2180" i="5"/>
  <c r="U2181" i="5"/>
  <c r="U2182" i="5"/>
  <c r="U2183" i="5"/>
  <c r="U2184" i="5"/>
  <c r="U2185" i="5"/>
  <c r="U2186" i="5"/>
  <c r="U2187" i="5"/>
  <c r="U2188" i="5"/>
  <c r="U2189" i="5"/>
  <c r="U2190" i="5"/>
  <c r="U2191" i="5"/>
  <c r="U2192" i="5"/>
  <c r="U2193" i="5"/>
  <c r="U2194" i="5"/>
  <c r="U2195" i="5"/>
  <c r="U2196" i="5"/>
  <c r="U2197" i="5"/>
  <c r="U2198" i="5"/>
  <c r="U2199" i="5"/>
  <c r="U2200" i="5"/>
  <c r="U2201" i="5"/>
  <c r="U2202" i="5"/>
  <c r="U2203" i="5"/>
  <c r="U2204" i="5"/>
  <c r="U2205" i="5"/>
  <c r="U2206" i="5"/>
  <c r="U2207" i="5"/>
  <c r="U2208" i="5"/>
  <c r="U2209" i="5"/>
  <c r="U2210" i="5"/>
  <c r="U2211" i="5"/>
  <c r="U2212" i="5"/>
  <c r="U2213" i="5"/>
  <c r="U2214" i="5"/>
  <c r="U2215" i="5"/>
  <c r="U2216" i="5"/>
  <c r="U2217" i="5"/>
  <c r="U2218" i="5"/>
  <c r="U2219" i="5"/>
  <c r="U2220" i="5"/>
  <c r="U2221" i="5"/>
  <c r="U2222" i="5"/>
  <c r="U2223" i="5"/>
  <c r="U2224" i="5"/>
  <c r="U2225" i="5"/>
  <c r="U2226" i="5"/>
  <c r="U2227" i="5"/>
  <c r="U2228" i="5"/>
  <c r="U2229" i="5"/>
  <c r="U2230" i="5"/>
  <c r="U2231" i="5"/>
  <c r="U2232" i="5"/>
  <c r="U2233" i="5"/>
  <c r="U2234" i="5"/>
  <c r="U2235" i="5"/>
  <c r="U2236" i="5"/>
  <c r="U2237" i="5"/>
  <c r="U2238" i="5"/>
  <c r="U2239" i="5"/>
  <c r="U2240" i="5"/>
  <c r="U2241" i="5"/>
  <c r="U2242" i="5"/>
  <c r="U2243" i="5"/>
  <c r="U2244" i="5"/>
  <c r="U2245" i="5"/>
  <c r="U2246" i="5"/>
  <c r="U2247" i="5"/>
  <c r="U2248" i="5"/>
  <c r="U2249" i="5"/>
  <c r="U2250" i="5"/>
  <c r="U2251" i="5"/>
  <c r="U2252" i="5"/>
  <c r="U2253" i="5"/>
  <c r="U2254" i="5"/>
  <c r="U2255" i="5"/>
  <c r="U2256" i="5"/>
  <c r="U2257" i="5"/>
  <c r="U2258" i="5"/>
  <c r="U2259" i="5"/>
  <c r="U2260" i="5"/>
  <c r="U2261" i="5"/>
  <c r="U2262" i="5"/>
  <c r="U2263" i="5"/>
  <c r="U2264" i="5"/>
  <c r="U2265" i="5"/>
  <c r="U2266" i="5"/>
  <c r="U2267" i="5"/>
  <c r="U2268" i="5"/>
  <c r="U2269" i="5"/>
  <c r="U2270" i="5"/>
  <c r="U2271" i="5"/>
  <c r="U2272" i="5"/>
  <c r="U2273" i="5"/>
  <c r="U2274" i="5"/>
  <c r="U2275" i="5"/>
  <c r="U2276" i="5"/>
  <c r="U2277" i="5"/>
  <c r="U2278" i="5"/>
  <c r="U2279" i="5"/>
  <c r="U2280" i="5"/>
  <c r="U2281" i="5"/>
  <c r="U2282" i="5"/>
  <c r="U2283" i="5"/>
  <c r="U2284" i="5"/>
  <c r="U2285" i="5"/>
  <c r="U2286" i="5"/>
  <c r="U2287" i="5"/>
  <c r="U2288" i="5"/>
  <c r="U2289" i="5"/>
  <c r="U2290" i="5"/>
  <c r="U2291" i="5"/>
  <c r="U2292" i="5"/>
  <c r="U2293" i="5"/>
  <c r="U2294" i="5"/>
  <c r="U2295" i="5"/>
  <c r="U2296" i="5"/>
  <c r="U2297" i="5"/>
  <c r="U2298" i="5"/>
  <c r="U2299" i="5"/>
  <c r="U2300" i="5"/>
  <c r="U2301" i="5"/>
  <c r="U2302" i="5"/>
  <c r="U2303" i="5"/>
  <c r="U2304" i="5"/>
  <c r="U2305" i="5"/>
  <c r="U2306" i="5"/>
  <c r="U2307" i="5"/>
  <c r="U2308" i="5"/>
  <c r="U2309" i="5"/>
  <c r="U2310" i="5"/>
  <c r="U2311" i="5"/>
  <c r="U2312" i="5"/>
  <c r="U2313" i="5"/>
  <c r="U2314" i="5"/>
  <c r="U2315" i="5"/>
  <c r="U2316" i="5"/>
  <c r="U2317" i="5"/>
  <c r="U2318" i="5"/>
  <c r="U2319" i="5"/>
  <c r="U2320" i="5"/>
  <c r="U2321" i="5"/>
  <c r="U2322" i="5"/>
  <c r="U2323" i="5"/>
  <c r="U2324" i="5"/>
  <c r="U2325" i="5"/>
  <c r="U2326" i="5"/>
  <c r="U2327" i="5"/>
  <c r="U2328" i="5"/>
  <c r="U2329" i="5"/>
  <c r="U2330" i="5"/>
  <c r="U2331" i="5"/>
  <c r="U2332" i="5"/>
  <c r="U2333" i="5"/>
  <c r="U2334" i="5"/>
  <c r="U2335" i="5"/>
  <c r="U2336" i="5"/>
  <c r="U2337" i="5"/>
  <c r="U2338" i="5"/>
  <c r="U2339" i="5"/>
  <c r="U2340" i="5"/>
  <c r="U2341" i="5"/>
  <c r="U2342" i="5"/>
  <c r="U2343" i="5"/>
  <c r="U2344" i="5"/>
  <c r="U2345" i="5"/>
  <c r="U2346" i="5"/>
  <c r="U2347" i="5"/>
  <c r="U2348" i="5"/>
  <c r="U2349" i="5"/>
  <c r="U2350" i="5"/>
  <c r="U2351" i="5"/>
  <c r="U2352" i="5"/>
  <c r="U2353" i="5"/>
  <c r="U2354" i="5"/>
  <c r="U2355" i="5"/>
  <c r="U2356" i="5"/>
  <c r="U2357" i="5"/>
  <c r="U2358" i="5"/>
  <c r="U2359" i="5"/>
  <c r="U2360" i="5"/>
  <c r="U2361" i="5"/>
  <c r="U2362" i="5"/>
  <c r="U2363" i="5"/>
  <c r="U2364" i="5"/>
  <c r="U2365" i="5"/>
  <c r="U2366" i="5"/>
  <c r="U2367" i="5"/>
  <c r="U2368" i="5"/>
  <c r="U2369" i="5"/>
  <c r="U2370" i="5"/>
  <c r="U2371" i="5"/>
  <c r="U2372" i="5"/>
  <c r="U2373" i="5"/>
  <c r="U2374" i="5"/>
  <c r="U2375" i="5"/>
  <c r="U2376" i="5"/>
  <c r="U2377" i="5"/>
  <c r="U2378" i="5"/>
  <c r="U2379" i="5"/>
  <c r="U2380" i="5"/>
  <c r="U2381" i="5"/>
  <c r="U2382" i="5"/>
  <c r="U2383" i="5"/>
  <c r="U2384" i="5"/>
  <c r="U2385" i="5"/>
  <c r="U2386" i="5"/>
  <c r="U2387" i="5"/>
  <c r="U2388" i="5"/>
  <c r="U2389" i="5"/>
  <c r="U2390" i="5"/>
  <c r="U2391" i="5"/>
  <c r="U2392" i="5"/>
  <c r="U2393" i="5"/>
  <c r="U2394" i="5"/>
  <c r="U2395" i="5"/>
  <c r="U2396" i="5"/>
  <c r="U2397" i="5"/>
  <c r="U2398" i="5"/>
  <c r="U2399" i="5"/>
  <c r="U2400" i="5"/>
  <c r="U2401" i="5"/>
  <c r="U2402" i="5"/>
  <c r="U2403" i="5"/>
  <c r="U2404" i="5"/>
  <c r="U2405" i="5"/>
  <c r="U2406" i="5"/>
  <c r="U2407" i="5"/>
  <c r="U2408" i="5"/>
  <c r="U2409" i="5"/>
  <c r="U2410" i="5"/>
  <c r="U2411" i="5"/>
  <c r="U2412" i="5"/>
  <c r="U2413" i="5"/>
  <c r="U2414" i="5"/>
  <c r="U2415" i="5"/>
  <c r="U2416" i="5"/>
  <c r="U2417" i="5"/>
  <c r="U2418" i="5"/>
  <c r="U2419" i="5"/>
  <c r="U2420" i="5"/>
  <c r="U2421" i="5"/>
  <c r="U2422" i="5"/>
  <c r="U2423" i="5"/>
  <c r="U2424" i="5"/>
  <c r="U2425" i="5"/>
  <c r="U2426" i="5"/>
  <c r="U2427" i="5"/>
  <c r="U2428" i="5"/>
  <c r="U2429" i="5"/>
  <c r="U2430" i="5"/>
  <c r="U2431" i="5"/>
  <c r="U2432" i="5"/>
  <c r="U2433" i="5"/>
  <c r="U2434" i="5"/>
  <c r="U2435" i="5"/>
  <c r="U2436" i="5"/>
  <c r="U2437" i="5"/>
  <c r="U2438" i="5"/>
  <c r="U2439" i="5"/>
  <c r="U2440" i="5"/>
  <c r="U2441" i="5"/>
  <c r="U2442" i="5"/>
  <c r="U2443" i="5"/>
  <c r="U2444" i="5"/>
  <c r="U2445" i="5"/>
  <c r="U2446" i="5"/>
  <c r="U2447" i="5"/>
  <c r="U2448" i="5"/>
  <c r="U2449" i="5"/>
  <c r="U2450" i="5"/>
  <c r="U2451" i="5"/>
  <c r="U2452" i="5"/>
  <c r="U2453" i="5"/>
  <c r="U2454" i="5"/>
  <c r="U2455" i="5"/>
  <c r="U2456" i="5"/>
  <c r="U2457" i="5"/>
  <c r="U2458" i="5"/>
  <c r="U2459" i="5"/>
  <c r="U2460" i="5"/>
  <c r="U2461" i="5"/>
  <c r="U2462" i="5"/>
  <c r="U2463" i="5"/>
  <c r="U2464" i="5"/>
  <c r="U2465" i="5"/>
  <c r="U2466" i="5"/>
  <c r="U2467" i="5"/>
  <c r="U2468" i="5"/>
  <c r="U2469" i="5"/>
  <c r="U2470" i="5"/>
  <c r="U2471" i="5"/>
  <c r="U2472" i="5"/>
  <c r="U2473" i="5"/>
  <c r="U2474" i="5"/>
  <c r="U2475" i="5"/>
  <c r="U2476" i="5"/>
  <c r="U2477" i="5"/>
  <c r="U2478" i="5"/>
  <c r="U2479" i="5"/>
  <c r="U2480" i="5"/>
  <c r="U2481" i="5"/>
  <c r="U2482" i="5"/>
  <c r="U2483" i="5"/>
  <c r="U2484" i="5"/>
  <c r="U2485" i="5"/>
  <c r="U2486" i="5"/>
  <c r="U2487" i="5"/>
  <c r="U2488" i="5"/>
  <c r="U2489" i="5"/>
  <c r="U2490" i="5"/>
  <c r="U2491" i="5"/>
  <c r="U2492" i="5"/>
  <c r="U2493" i="5"/>
  <c r="U2494" i="5"/>
  <c r="U2495" i="5"/>
  <c r="U2496" i="5"/>
  <c r="U2497" i="5"/>
  <c r="U2498" i="5"/>
  <c r="U2499" i="5"/>
  <c r="U2500" i="5"/>
  <c r="U2501" i="5"/>
  <c r="U2502" i="5"/>
  <c r="U2503" i="5"/>
  <c r="U2504" i="5"/>
  <c r="U2505" i="5"/>
  <c r="U2506" i="5"/>
  <c r="U2507" i="5"/>
  <c r="U2508" i="5"/>
  <c r="U2509" i="5"/>
  <c r="U2510" i="5"/>
  <c r="U2511" i="5"/>
  <c r="U2512" i="5"/>
  <c r="U2513" i="5"/>
  <c r="U2514" i="5"/>
  <c r="U2515" i="5"/>
  <c r="U2516" i="5"/>
  <c r="U2517" i="5"/>
  <c r="U2518" i="5"/>
  <c r="U2519" i="5"/>
  <c r="U2520" i="5"/>
  <c r="U2521" i="5"/>
  <c r="U2522" i="5"/>
  <c r="U2523" i="5"/>
  <c r="U2524" i="5"/>
  <c r="U2525" i="5"/>
  <c r="U2526" i="5"/>
  <c r="U2527" i="5"/>
  <c r="U2528" i="5"/>
  <c r="U2529" i="5"/>
  <c r="U2530" i="5"/>
  <c r="U2531" i="5"/>
  <c r="U2532" i="5"/>
  <c r="U2533" i="5"/>
  <c r="U2534" i="5"/>
  <c r="U2535" i="5"/>
  <c r="U2536" i="5"/>
  <c r="U2537" i="5"/>
  <c r="U2538" i="5"/>
  <c r="U2539" i="5"/>
  <c r="U2540" i="5"/>
  <c r="U2541" i="5"/>
  <c r="U2542" i="5"/>
  <c r="U2543" i="5"/>
  <c r="U2544" i="5"/>
  <c r="U2545" i="5"/>
  <c r="U2546" i="5"/>
  <c r="U2547" i="5"/>
  <c r="U2548" i="5"/>
  <c r="U2549" i="5"/>
  <c r="U2550" i="5"/>
  <c r="U2551" i="5"/>
  <c r="U2552" i="5"/>
  <c r="U2553" i="5"/>
  <c r="U2554" i="5"/>
  <c r="U2555" i="5"/>
  <c r="U2556" i="5"/>
  <c r="U2557" i="5"/>
  <c r="U2558" i="5"/>
  <c r="U2559" i="5"/>
  <c r="U2560" i="5"/>
  <c r="U2561" i="5"/>
  <c r="U2562" i="5"/>
  <c r="U2563" i="5"/>
  <c r="U2564" i="5"/>
  <c r="U2565" i="5"/>
  <c r="U2566" i="5"/>
  <c r="U2567" i="5"/>
  <c r="U2568" i="5"/>
  <c r="U2569" i="5"/>
  <c r="U2570" i="5"/>
  <c r="U2571" i="5"/>
  <c r="U2572" i="5"/>
  <c r="U2573" i="5"/>
  <c r="U2574" i="5"/>
  <c r="U2575" i="5"/>
  <c r="U2576" i="5"/>
  <c r="U2577" i="5"/>
  <c r="U2578" i="5"/>
  <c r="U2579" i="5"/>
  <c r="U2580" i="5"/>
  <c r="U2581" i="5"/>
  <c r="U2582" i="5"/>
  <c r="U2583" i="5"/>
  <c r="U2584" i="5"/>
  <c r="U2585" i="5"/>
  <c r="U2586" i="5"/>
  <c r="U2587" i="5"/>
  <c r="U2588" i="5"/>
  <c r="U2589" i="5"/>
  <c r="U2590" i="5"/>
  <c r="U2591" i="5"/>
  <c r="U2592" i="5"/>
  <c r="U2593" i="5"/>
  <c r="U2594" i="5"/>
  <c r="U2595" i="5"/>
  <c r="U2596" i="5"/>
  <c r="U2597" i="5"/>
  <c r="U2598" i="5"/>
  <c r="U2599" i="5"/>
  <c r="U2600" i="5"/>
  <c r="U2601" i="5"/>
  <c r="U2602" i="5"/>
  <c r="U2603" i="5"/>
  <c r="U2604" i="5"/>
  <c r="U2605" i="5"/>
  <c r="U2606" i="5"/>
  <c r="U2607" i="5"/>
  <c r="U2608" i="5"/>
  <c r="U2609" i="5"/>
  <c r="U2610" i="5"/>
  <c r="U2611" i="5"/>
  <c r="U2612" i="5"/>
  <c r="U2613" i="5"/>
  <c r="U2614" i="5"/>
  <c r="U2615" i="5"/>
  <c r="U2616" i="5"/>
  <c r="U2617" i="5"/>
  <c r="U2618" i="5"/>
  <c r="U2619" i="5"/>
  <c r="U2620" i="5"/>
  <c r="U2621" i="5"/>
  <c r="U2622" i="5"/>
  <c r="U2623" i="5"/>
  <c r="U2624" i="5"/>
  <c r="U2625" i="5"/>
  <c r="U2626" i="5"/>
  <c r="U2627" i="5"/>
  <c r="U2628" i="5"/>
  <c r="U2629" i="5"/>
  <c r="U2630" i="5"/>
  <c r="U2631" i="5"/>
  <c r="U2632" i="5"/>
  <c r="U2633" i="5"/>
  <c r="U2634" i="5"/>
  <c r="U2635" i="5"/>
  <c r="U2636" i="5"/>
  <c r="U2637" i="5"/>
  <c r="U2638" i="5"/>
  <c r="U2639" i="5"/>
  <c r="U2640" i="5"/>
  <c r="U2641" i="5"/>
  <c r="U2642" i="5"/>
  <c r="U2643" i="5"/>
  <c r="U2644" i="5"/>
  <c r="U2645" i="5"/>
  <c r="U2646" i="5"/>
  <c r="U2647" i="5"/>
  <c r="U2648" i="5"/>
  <c r="U2649" i="5"/>
  <c r="U2650" i="5"/>
  <c r="U2651" i="5"/>
  <c r="U2652" i="5"/>
  <c r="U2653" i="5"/>
  <c r="U2654" i="5"/>
  <c r="U2655" i="5"/>
  <c r="U2656" i="5"/>
  <c r="U2657" i="5"/>
  <c r="U2658" i="5"/>
  <c r="U2659" i="5"/>
  <c r="U2660" i="5"/>
  <c r="U2661" i="5"/>
  <c r="U2662" i="5"/>
  <c r="U2663" i="5"/>
  <c r="U2664" i="5"/>
  <c r="U2665" i="5"/>
  <c r="U2666" i="5"/>
  <c r="U2667" i="5"/>
  <c r="U2668" i="5"/>
  <c r="U2669" i="5"/>
  <c r="U2670" i="5"/>
  <c r="U2671" i="5"/>
  <c r="U2672" i="5"/>
  <c r="U2673" i="5"/>
  <c r="U2674" i="5"/>
  <c r="U2675" i="5"/>
  <c r="U2676" i="5"/>
  <c r="U2677" i="5"/>
  <c r="U2678" i="5"/>
  <c r="U2679" i="5"/>
  <c r="U2680" i="5"/>
  <c r="U2681" i="5"/>
  <c r="U2682" i="5"/>
  <c r="U2683" i="5"/>
  <c r="U2684" i="5"/>
  <c r="U2685" i="5"/>
  <c r="U2686" i="5"/>
  <c r="U2687" i="5"/>
  <c r="U2688" i="5"/>
  <c r="U2689" i="5"/>
  <c r="U2690" i="5"/>
  <c r="U2691" i="5"/>
  <c r="U2692" i="5"/>
  <c r="U2693" i="5"/>
  <c r="U2694" i="5"/>
  <c r="U2695" i="5"/>
  <c r="U2696" i="5"/>
  <c r="U2697" i="5"/>
  <c r="U2698" i="5"/>
  <c r="U2699" i="5"/>
  <c r="U2700" i="5"/>
  <c r="U2701" i="5"/>
  <c r="U2702" i="5"/>
  <c r="U2703" i="5"/>
  <c r="U2704" i="5"/>
  <c r="U2705" i="5"/>
  <c r="U2706" i="5"/>
  <c r="U2707" i="5"/>
  <c r="U2708" i="5"/>
  <c r="U2709" i="5"/>
  <c r="U2710" i="5"/>
  <c r="U2711" i="5"/>
  <c r="U2712" i="5"/>
  <c r="U2713" i="5"/>
  <c r="U2714" i="5"/>
  <c r="U2715" i="5"/>
  <c r="U2716" i="5"/>
  <c r="U2717" i="5"/>
  <c r="U2718" i="5"/>
  <c r="U2719" i="5"/>
  <c r="U2720" i="5"/>
  <c r="U2721" i="5"/>
  <c r="U2722" i="5"/>
  <c r="U2723" i="5"/>
  <c r="U2724" i="5"/>
  <c r="U2725" i="5"/>
  <c r="U2726" i="5"/>
  <c r="U2727" i="5"/>
  <c r="U2728" i="5"/>
  <c r="U2729" i="5"/>
  <c r="U2730" i="5"/>
  <c r="U2731" i="5"/>
  <c r="U2732" i="5"/>
  <c r="U2733" i="5"/>
  <c r="U2734" i="5"/>
  <c r="U2735" i="5"/>
  <c r="U2736" i="5"/>
  <c r="U2737" i="5"/>
  <c r="U2738" i="5"/>
  <c r="U2739" i="5"/>
  <c r="U2740" i="5"/>
  <c r="U2741" i="5"/>
  <c r="U2742" i="5"/>
  <c r="U2743" i="5"/>
  <c r="U2744" i="5"/>
  <c r="U2745" i="5"/>
  <c r="U2746" i="5"/>
  <c r="U2747" i="5"/>
  <c r="U2748" i="5"/>
  <c r="U2749" i="5"/>
  <c r="U2750" i="5"/>
  <c r="U2751" i="5"/>
  <c r="U2752" i="5"/>
  <c r="U2753" i="5"/>
  <c r="U2754" i="5"/>
  <c r="U2755" i="5"/>
  <c r="U2756" i="5"/>
  <c r="U2757" i="5"/>
  <c r="U2758" i="5"/>
  <c r="U2759" i="5"/>
  <c r="U2760" i="5"/>
  <c r="U2761" i="5"/>
  <c r="U2762" i="5"/>
  <c r="U2763" i="5"/>
  <c r="U2764" i="5"/>
  <c r="U2765" i="5"/>
  <c r="U2766" i="5"/>
  <c r="U2767" i="5"/>
  <c r="U2768" i="5"/>
  <c r="U2769" i="5"/>
  <c r="U2770" i="5"/>
  <c r="U2771" i="5"/>
  <c r="U2772" i="5"/>
  <c r="U2773" i="5"/>
  <c r="U2774" i="5"/>
  <c r="U2775" i="5"/>
  <c r="U2776" i="5"/>
  <c r="U2777" i="5"/>
  <c r="U2778" i="5"/>
  <c r="U2779" i="5"/>
  <c r="U2780" i="5"/>
  <c r="U2781" i="5"/>
  <c r="U2782" i="5"/>
  <c r="U2783" i="5"/>
  <c r="U2784" i="5"/>
  <c r="U2785" i="5"/>
  <c r="U2786" i="5"/>
  <c r="U2787" i="5"/>
  <c r="U2788" i="5"/>
  <c r="U2789" i="5"/>
  <c r="U2790" i="5"/>
  <c r="U2791" i="5"/>
  <c r="U2792" i="5"/>
  <c r="U2793" i="5"/>
  <c r="U2794" i="5"/>
  <c r="U2795" i="5"/>
  <c r="U2796" i="5"/>
  <c r="U2797" i="5"/>
  <c r="U2798" i="5"/>
  <c r="U2799" i="5"/>
  <c r="U2800" i="5"/>
  <c r="U2801" i="5"/>
  <c r="U2802" i="5"/>
  <c r="U2803" i="5"/>
  <c r="U2804" i="5"/>
  <c r="U2805" i="5"/>
  <c r="U2806" i="5"/>
  <c r="U2807" i="5"/>
  <c r="U2808" i="5"/>
  <c r="U2809" i="5"/>
  <c r="U2810" i="5"/>
  <c r="U2811" i="5"/>
  <c r="U2812" i="5"/>
  <c r="U2813" i="5"/>
  <c r="U2814" i="5"/>
  <c r="U2815" i="5"/>
  <c r="U2816" i="5"/>
  <c r="U2817" i="5"/>
  <c r="U2818" i="5"/>
  <c r="U2819" i="5"/>
  <c r="U2820" i="5"/>
  <c r="U2821" i="5"/>
  <c r="U2822" i="5"/>
  <c r="U2823" i="5"/>
  <c r="U2824" i="5"/>
  <c r="U2825" i="5"/>
  <c r="U2826" i="5"/>
  <c r="U2827" i="5"/>
  <c r="U2828" i="5"/>
  <c r="U2829" i="5"/>
  <c r="U2830" i="5"/>
  <c r="U2831" i="5"/>
  <c r="U2832" i="5"/>
  <c r="U2833" i="5"/>
  <c r="U2834" i="5"/>
  <c r="U2835" i="5"/>
  <c r="U2836" i="5"/>
  <c r="U2837" i="5"/>
  <c r="U2838" i="5"/>
  <c r="U2839" i="5"/>
  <c r="U2840" i="5"/>
  <c r="U2841" i="5"/>
  <c r="U2842" i="5"/>
  <c r="U2843" i="5"/>
  <c r="U2844" i="5"/>
  <c r="U2845" i="5"/>
  <c r="U2846" i="5"/>
  <c r="U2847" i="5"/>
  <c r="U2848" i="5"/>
  <c r="U2849" i="5"/>
  <c r="U2850" i="5"/>
  <c r="U2851" i="5"/>
  <c r="U2852" i="5"/>
  <c r="U2853" i="5"/>
  <c r="U2854" i="5"/>
  <c r="U2855" i="5"/>
  <c r="U2856" i="5"/>
  <c r="U2857" i="5"/>
  <c r="U2858" i="5"/>
  <c r="U2859" i="5"/>
  <c r="U2860" i="5"/>
  <c r="U2861" i="5"/>
  <c r="U2862" i="5"/>
  <c r="U2863" i="5"/>
  <c r="U2864" i="5"/>
  <c r="U2865" i="5"/>
  <c r="U2866" i="5"/>
  <c r="U2867" i="5"/>
  <c r="U2868" i="5"/>
  <c r="U2869" i="5"/>
  <c r="U2870" i="5"/>
  <c r="U2871" i="5"/>
  <c r="U2872" i="5"/>
  <c r="U2873" i="5"/>
  <c r="U2874" i="5"/>
  <c r="U2875" i="5"/>
  <c r="U2876" i="5"/>
  <c r="U2877" i="5"/>
  <c r="U2878" i="5"/>
  <c r="U2879" i="5"/>
  <c r="U2880" i="5"/>
  <c r="U2881" i="5"/>
  <c r="U2882" i="5"/>
  <c r="U2883" i="5"/>
  <c r="U2884" i="5"/>
  <c r="U2885" i="5"/>
  <c r="U2886" i="5"/>
  <c r="U2887" i="5"/>
  <c r="U2888" i="5"/>
  <c r="U2889" i="5"/>
  <c r="U2890" i="5"/>
  <c r="U2891" i="5"/>
  <c r="U2892" i="5"/>
  <c r="U2893" i="5"/>
  <c r="U2894" i="5"/>
  <c r="U2895" i="5"/>
  <c r="U2896" i="5"/>
  <c r="U2897" i="5"/>
  <c r="U2898" i="5"/>
  <c r="U2899" i="5"/>
  <c r="U2900" i="5"/>
  <c r="U2901" i="5"/>
  <c r="U2902" i="5"/>
  <c r="U2903" i="5"/>
  <c r="U2904" i="5"/>
  <c r="U2905" i="5"/>
  <c r="U2906" i="5"/>
  <c r="U2907" i="5"/>
  <c r="U2908" i="5"/>
  <c r="U2909" i="5"/>
  <c r="U2910" i="5"/>
  <c r="U2911" i="5"/>
  <c r="U2912" i="5"/>
  <c r="U2913" i="5"/>
  <c r="U2914" i="5"/>
  <c r="U2915" i="5"/>
  <c r="U2916" i="5"/>
  <c r="U2917" i="5"/>
  <c r="U2918" i="5"/>
  <c r="U2919" i="5"/>
  <c r="U2920" i="5"/>
  <c r="U2921" i="5"/>
  <c r="U2922" i="5"/>
  <c r="U2923" i="5"/>
  <c r="U2924" i="5"/>
  <c r="U2925" i="5"/>
  <c r="U2926" i="5"/>
  <c r="U2927" i="5"/>
  <c r="U2928" i="5"/>
  <c r="U2929" i="5"/>
  <c r="U2930" i="5"/>
  <c r="U2931" i="5"/>
  <c r="U2932" i="5"/>
  <c r="U2933" i="5"/>
  <c r="U2934" i="5"/>
  <c r="U2935" i="5"/>
  <c r="U2936" i="5"/>
  <c r="U2937" i="5"/>
  <c r="U2938" i="5"/>
  <c r="U2939" i="5"/>
  <c r="U2940" i="5"/>
  <c r="U2941" i="5"/>
  <c r="U2942" i="5"/>
  <c r="U2943" i="5"/>
  <c r="U2944" i="5"/>
  <c r="U2945" i="5"/>
  <c r="U2946" i="5"/>
  <c r="U2947" i="5"/>
  <c r="U2948" i="5"/>
  <c r="U2949" i="5"/>
  <c r="U2950" i="5"/>
  <c r="U2951" i="5"/>
  <c r="U2952" i="5"/>
  <c r="U2953" i="5"/>
  <c r="U2954" i="5"/>
  <c r="U2955" i="5"/>
  <c r="U2956" i="5"/>
  <c r="U2957" i="5"/>
  <c r="U2958" i="5"/>
  <c r="U2959" i="5"/>
  <c r="U2960" i="5"/>
  <c r="U2961" i="5"/>
  <c r="U2962" i="5"/>
  <c r="U2963" i="5"/>
  <c r="U2964" i="5"/>
  <c r="U2965" i="5"/>
  <c r="U2966" i="5"/>
  <c r="U2967" i="5"/>
  <c r="U2968" i="5"/>
  <c r="U2969" i="5"/>
  <c r="U2970" i="5"/>
  <c r="U2971" i="5"/>
  <c r="U2972" i="5"/>
  <c r="U2973" i="5"/>
  <c r="U2974" i="5"/>
  <c r="U2975" i="5"/>
  <c r="U2976" i="5"/>
  <c r="U2977" i="5"/>
  <c r="U2978" i="5"/>
  <c r="U2979" i="5"/>
  <c r="U2980" i="5"/>
  <c r="U2981" i="5"/>
  <c r="U2982" i="5"/>
  <c r="U2983" i="5"/>
  <c r="U2984" i="5"/>
  <c r="U2985" i="5"/>
  <c r="U2986" i="5"/>
  <c r="U2987" i="5"/>
  <c r="U2988" i="5"/>
  <c r="U2989" i="5"/>
  <c r="U2990" i="5"/>
  <c r="U2991" i="5"/>
  <c r="U2992" i="5"/>
  <c r="U2993" i="5"/>
  <c r="U2994" i="5"/>
  <c r="U2995" i="5"/>
  <c r="U2996" i="5"/>
  <c r="U2997" i="5"/>
  <c r="U2998" i="5"/>
  <c r="U2999" i="5"/>
  <c r="U3000" i="5"/>
  <c r="U3001" i="5"/>
  <c r="U3002" i="5"/>
  <c r="U3003" i="5"/>
  <c r="U3004" i="5"/>
  <c r="U3005" i="5"/>
  <c r="U3006" i="5"/>
  <c r="U3007" i="5"/>
  <c r="U3008" i="5"/>
  <c r="U3009" i="5"/>
  <c r="U3010" i="5"/>
  <c r="U3011" i="5"/>
  <c r="U3012" i="5"/>
  <c r="U3013" i="5"/>
  <c r="U3014" i="5"/>
  <c r="U3015" i="5"/>
  <c r="U3016" i="5"/>
  <c r="U3017" i="5"/>
  <c r="U3018" i="5"/>
  <c r="U3019" i="5"/>
  <c r="U3020" i="5"/>
  <c r="U3021" i="5"/>
  <c r="U3022" i="5"/>
  <c r="U3023" i="5"/>
  <c r="U3024" i="5"/>
  <c r="U3025" i="5"/>
  <c r="U3026" i="5"/>
  <c r="U3027" i="5"/>
  <c r="U3028" i="5"/>
  <c r="U3029" i="5"/>
  <c r="U3030" i="5"/>
  <c r="U3031" i="5"/>
  <c r="U3032" i="5"/>
  <c r="U3033" i="5"/>
  <c r="U3034" i="5"/>
  <c r="U3035" i="5"/>
  <c r="U3036" i="5"/>
  <c r="U3037" i="5"/>
  <c r="U3038" i="5"/>
  <c r="U3039" i="5"/>
  <c r="U3040" i="5"/>
  <c r="U3041" i="5"/>
  <c r="U3042" i="5"/>
  <c r="U3043" i="5"/>
  <c r="U3044" i="5"/>
  <c r="U3045" i="5"/>
  <c r="U3046" i="5"/>
  <c r="U3047" i="5"/>
  <c r="U3048" i="5"/>
  <c r="U3049" i="5"/>
  <c r="U3050" i="5"/>
  <c r="U3051" i="5"/>
  <c r="U3052" i="5"/>
  <c r="U3053" i="5"/>
  <c r="U3054" i="5"/>
  <c r="U3055" i="5"/>
  <c r="U3056" i="5"/>
  <c r="U3057" i="5"/>
  <c r="U3058" i="5"/>
  <c r="U3059" i="5"/>
  <c r="U3060" i="5"/>
  <c r="U3061" i="5"/>
  <c r="U3062" i="5"/>
  <c r="U3063" i="5"/>
  <c r="U3064" i="5"/>
  <c r="U3065" i="5"/>
  <c r="U3066" i="5"/>
  <c r="U3067" i="5"/>
  <c r="U3068" i="5"/>
  <c r="U3069" i="5"/>
  <c r="U3070" i="5"/>
  <c r="U3071" i="5"/>
  <c r="U3072" i="5"/>
  <c r="U3073" i="5"/>
  <c r="U3074" i="5"/>
  <c r="U3075" i="5"/>
  <c r="U3076" i="5"/>
  <c r="U3077" i="5"/>
  <c r="U3078" i="5"/>
  <c r="U3079" i="5"/>
  <c r="U3080" i="5"/>
  <c r="U3081" i="5"/>
  <c r="U3082" i="5"/>
  <c r="U3083" i="5"/>
  <c r="U3084" i="5"/>
  <c r="U3085" i="5"/>
  <c r="U3086" i="5"/>
  <c r="U3087" i="5"/>
  <c r="U3088" i="5"/>
  <c r="U3089" i="5"/>
  <c r="U3090" i="5"/>
  <c r="U3091" i="5"/>
  <c r="U3092" i="5"/>
  <c r="U3093" i="5"/>
  <c r="U3094" i="5"/>
  <c r="U3095" i="5"/>
  <c r="U3096" i="5"/>
  <c r="U3097" i="5"/>
  <c r="U3098" i="5"/>
  <c r="U3099" i="5"/>
  <c r="U3100" i="5"/>
  <c r="U3101" i="5"/>
  <c r="U3102" i="5"/>
  <c r="U3103" i="5"/>
  <c r="U3104" i="5"/>
  <c r="U3105" i="5"/>
  <c r="U3106" i="5"/>
  <c r="U3107" i="5"/>
  <c r="U3108" i="5"/>
  <c r="U3109" i="5"/>
  <c r="U3110" i="5"/>
  <c r="U3111" i="5"/>
  <c r="U3112" i="5"/>
  <c r="U3113" i="5"/>
  <c r="U3114" i="5"/>
  <c r="U3115" i="5"/>
  <c r="U3116" i="5"/>
  <c r="U3117" i="5"/>
  <c r="U3118" i="5"/>
  <c r="U3119" i="5"/>
  <c r="U3120" i="5"/>
  <c r="U3121" i="5"/>
  <c r="U3122" i="5"/>
  <c r="U3123" i="5"/>
  <c r="U3124" i="5"/>
  <c r="U3125" i="5"/>
  <c r="U3126" i="5"/>
  <c r="U3127" i="5"/>
  <c r="U3128" i="5"/>
  <c r="U3129" i="5"/>
  <c r="U3130" i="5"/>
  <c r="U3131" i="5"/>
  <c r="U3132" i="5"/>
  <c r="U3133" i="5"/>
  <c r="U3134" i="5"/>
  <c r="U3135" i="5"/>
  <c r="U3136" i="5"/>
  <c r="U3137" i="5"/>
  <c r="U3138" i="5"/>
  <c r="U3139" i="5"/>
  <c r="U3140" i="5"/>
  <c r="U3141" i="5"/>
  <c r="U3142" i="5"/>
  <c r="U3143" i="5"/>
  <c r="U3144" i="5"/>
  <c r="U3145" i="5"/>
  <c r="U3146" i="5"/>
  <c r="U3147" i="5"/>
  <c r="U3148" i="5"/>
  <c r="U3149" i="5"/>
  <c r="U3150" i="5"/>
  <c r="U3151" i="5"/>
  <c r="U3152" i="5"/>
  <c r="U3153" i="5"/>
  <c r="U3154" i="5"/>
  <c r="U3155" i="5"/>
  <c r="U3156" i="5"/>
  <c r="U3157" i="5"/>
  <c r="U3158" i="5"/>
  <c r="U3159" i="5"/>
  <c r="U3160" i="5"/>
  <c r="U3161" i="5"/>
  <c r="U3162" i="5"/>
  <c r="U3163" i="5"/>
  <c r="U3164" i="5"/>
  <c r="U3165" i="5"/>
  <c r="U3166" i="5"/>
  <c r="U3167" i="5"/>
  <c r="U3168" i="5"/>
  <c r="U3169" i="5"/>
  <c r="U3170" i="5"/>
  <c r="U3171" i="5"/>
  <c r="U3172" i="5"/>
  <c r="U3173" i="5"/>
  <c r="U3174" i="5"/>
  <c r="U3175" i="5"/>
  <c r="U3176" i="5"/>
  <c r="U3177" i="5"/>
  <c r="U3178" i="5"/>
  <c r="U3179" i="5"/>
  <c r="U3180" i="5"/>
  <c r="U3181" i="5"/>
  <c r="U3182" i="5"/>
  <c r="U3183" i="5"/>
  <c r="U3184" i="5"/>
  <c r="U3185" i="5"/>
  <c r="U3186" i="5"/>
  <c r="U3187" i="5"/>
  <c r="U3188" i="5"/>
  <c r="U3189" i="5"/>
  <c r="U3190" i="5"/>
  <c r="U3191" i="5"/>
  <c r="U3192" i="5"/>
  <c r="U3193" i="5"/>
  <c r="U3194" i="5"/>
  <c r="U3195" i="5"/>
  <c r="U3196" i="5"/>
  <c r="U3197" i="5"/>
  <c r="U3198" i="5"/>
  <c r="U3199" i="5"/>
  <c r="U3200" i="5"/>
  <c r="U3201" i="5"/>
  <c r="U3202" i="5"/>
  <c r="U3203" i="5"/>
  <c r="U3204" i="5"/>
  <c r="U3205" i="5"/>
  <c r="U3206" i="5"/>
  <c r="U3207" i="5"/>
  <c r="U3208" i="5"/>
  <c r="U3209" i="5"/>
  <c r="U3210" i="5"/>
  <c r="U3211" i="5"/>
  <c r="U3212" i="5"/>
  <c r="U3213" i="5"/>
  <c r="U3214" i="5"/>
  <c r="U3215" i="5"/>
  <c r="U3216" i="5"/>
  <c r="U3217" i="5"/>
  <c r="U3218" i="5"/>
  <c r="U3219" i="5"/>
  <c r="U3220" i="5"/>
  <c r="U3221" i="5"/>
  <c r="U3222" i="5"/>
  <c r="U3223" i="5"/>
  <c r="U3224" i="5"/>
  <c r="U3225" i="5"/>
  <c r="U3226" i="5"/>
  <c r="U3227" i="5"/>
  <c r="U3228" i="5"/>
  <c r="U3229" i="5"/>
  <c r="U3230" i="5"/>
  <c r="U3231" i="5"/>
  <c r="U3232" i="5"/>
  <c r="U3233" i="5"/>
  <c r="U3234" i="5"/>
  <c r="U3235" i="5"/>
  <c r="U3236" i="5"/>
  <c r="U3237" i="5"/>
  <c r="U3238" i="5"/>
  <c r="U3239" i="5"/>
  <c r="U3240" i="5"/>
  <c r="U3241" i="5"/>
  <c r="U3242" i="5"/>
  <c r="U3243" i="5"/>
  <c r="U3244" i="5"/>
  <c r="U3245" i="5"/>
  <c r="U3246" i="5"/>
  <c r="U3247" i="5"/>
  <c r="U3248" i="5"/>
  <c r="U3249" i="5"/>
  <c r="U3250" i="5"/>
  <c r="U3251" i="5"/>
  <c r="U3252" i="5"/>
  <c r="U3253" i="5"/>
  <c r="U3254" i="5"/>
  <c r="U3255" i="5"/>
  <c r="U3256" i="5"/>
  <c r="U3257" i="5"/>
  <c r="U3258" i="5"/>
  <c r="U3259" i="5"/>
  <c r="U3260" i="5"/>
  <c r="U3261" i="5"/>
  <c r="U3262" i="5"/>
  <c r="U3263" i="5"/>
  <c r="U3264" i="5"/>
  <c r="U3265" i="5"/>
  <c r="U3266" i="5"/>
  <c r="U3267" i="5"/>
  <c r="U3268" i="5"/>
  <c r="U3269" i="5"/>
  <c r="U3270" i="5"/>
  <c r="U3271" i="5"/>
  <c r="U3272" i="5"/>
  <c r="U3273" i="5"/>
  <c r="U3274" i="5"/>
  <c r="U3275" i="5"/>
  <c r="U3276" i="5"/>
  <c r="U3277" i="5"/>
  <c r="U3278" i="5"/>
  <c r="U3279" i="5"/>
  <c r="U3280" i="5"/>
  <c r="U3281" i="5"/>
  <c r="U3282" i="5"/>
  <c r="U3283" i="5"/>
  <c r="U3284" i="5"/>
  <c r="U3285" i="5"/>
  <c r="U3286" i="5"/>
  <c r="U3287" i="5"/>
  <c r="U3288" i="5"/>
  <c r="U3289" i="5"/>
  <c r="U3290" i="5"/>
  <c r="U3291" i="5"/>
  <c r="U3292" i="5"/>
  <c r="U3293" i="5"/>
  <c r="U3294" i="5"/>
  <c r="U3295" i="5"/>
  <c r="U3296" i="5"/>
  <c r="U3297" i="5"/>
  <c r="U3298" i="5"/>
  <c r="U3299" i="5"/>
  <c r="U3300" i="5"/>
  <c r="U3301" i="5"/>
  <c r="U3302" i="5"/>
  <c r="U3303" i="5"/>
  <c r="U3304" i="5"/>
  <c r="U3305" i="5"/>
  <c r="U3306" i="5"/>
  <c r="U3307" i="5"/>
  <c r="U3308" i="5"/>
  <c r="U3309" i="5"/>
  <c r="U3310" i="5"/>
  <c r="U3311" i="5"/>
  <c r="U3312" i="5"/>
  <c r="U3313" i="5"/>
  <c r="U3314" i="5"/>
  <c r="U3315" i="5"/>
  <c r="U3316" i="5"/>
  <c r="U3317" i="5"/>
  <c r="U3318" i="5"/>
  <c r="U3319" i="5"/>
  <c r="U3320" i="5"/>
  <c r="U3321" i="5"/>
  <c r="U3322" i="5"/>
  <c r="U3323" i="5"/>
  <c r="U3324" i="5"/>
  <c r="U3325" i="5"/>
  <c r="U3326" i="5"/>
  <c r="U3327" i="5"/>
  <c r="U3328" i="5"/>
  <c r="U3329" i="5"/>
  <c r="U3330" i="5"/>
  <c r="U3331" i="5"/>
  <c r="U3332" i="5"/>
  <c r="U3333" i="5"/>
  <c r="U3334" i="5"/>
  <c r="U3335" i="5"/>
  <c r="U3336" i="5"/>
  <c r="U3337" i="5"/>
  <c r="U3338" i="5"/>
  <c r="U3339" i="5"/>
  <c r="U3340" i="5"/>
  <c r="U3341" i="5"/>
  <c r="U3342" i="5"/>
  <c r="U3343" i="5"/>
  <c r="U3344" i="5"/>
  <c r="U3345" i="5"/>
  <c r="U3346" i="5"/>
  <c r="U3347" i="5"/>
  <c r="U3348" i="5"/>
  <c r="U3349" i="5"/>
  <c r="U3350" i="5"/>
  <c r="U3351" i="5"/>
  <c r="U3352" i="5"/>
  <c r="U3353" i="5"/>
  <c r="U3354" i="5"/>
  <c r="U3355" i="5"/>
  <c r="U3356" i="5"/>
  <c r="U3357" i="5"/>
  <c r="U3358" i="5"/>
  <c r="U3359" i="5"/>
  <c r="U3360" i="5"/>
  <c r="U3361" i="5"/>
  <c r="U3362" i="5"/>
  <c r="U3363" i="5"/>
  <c r="U3364" i="5"/>
  <c r="U3365" i="5"/>
  <c r="U3366" i="5"/>
  <c r="U3367" i="5"/>
  <c r="U3368" i="5"/>
  <c r="U3369" i="5"/>
  <c r="U3370" i="5"/>
  <c r="U3371" i="5"/>
  <c r="U3372" i="5"/>
  <c r="U3373" i="5"/>
  <c r="U3374" i="5"/>
  <c r="U3375" i="5"/>
  <c r="U3376" i="5"/>
  <c r="U3377" i="5"/>
  <c r="U3378" i="5"/>
  <c r="U3379" i="5"/>
  <c r="U3380" i="5"/>
  <c r="U3381" i="5"/>
  <c r="U3382" i="5"/>
  <c r="U3383" i="5"/>
  <c r="U3384" i="5"/>
  <c r="U3385" i="5"/>
  <c r="U3386" i="5"/>
  <c r="U3387" i="5"/>
  <c r="U3388" i="5"/>
  <c r="U3389" i="5"/>
  <c r="U3390" i="5"/>
  <c r="U3391" i="5"/>
  <c r="U3392" i="5"/>
  <c r="U3393" i="5"/>
  <c r="U3394" i="5"/>
  <c r="U3395" i="5"/>
  <c r="U3396" i="5"/>
  <c r="U3397" i="5"/>
  <c r="U3398" i="5"/>
  <c r="U3399" i="5"/>
  <c r="U3400" i="5"/>
  <c r="U3401" i="5"/>
  <c r="U3402" i="5"/>
  <c r="U3403" i="5"/>
  <c r="U3404" i="5"/>
  <c r="U3405" i="5"/>
  <c r="U3406" i="5"/>
  <c r="U3407" i="5"/>
  <c r="U3408" i="5"/>
  <c r="U3409" i="5"/>
  <c r="U3410" i="5"/>
  <c r="U3411" i="5"/>
  <c r="U3412" i="5"/>
  <c r="U3413" i="5"/>
  <c r="U3414" i="5"/>
  <c r="U3415" i="5"/>
  <c r="U3416" i="5"/>
  <c r="U3417" i="5"/>
  <c r="U3418" i="5"/>
  <c r="U3419" i="5"/>
  <c r="U3420" i="5"/>
  <c r="U3421" i="5"/>
  <c r="U3422" i="5"/>
  <c r="U3423" i="5"/>
  <c r="U3424" i="5"/>
  <c r="U3425" i="5"/>
  <c r="U3426" i="5"/>
  <c r="U3427" i="5"/>
  <c r="U3428" i="5"/>
  <c r="U3429" i="5"/>
  <c r="U3430" i="5"/>
  <c r="U3431" i="5"/>
  <c r="U3432" i="5"/>
  <c r="U3433" i="5"/>
  <c r="U3434" i="5"/>
  <c r="U3435" i="5"/>
  <c r="U3436" i="5"/>
  <c r="U3437" i="5"/>
  <c r="U3438" i="5"/>
  <c r="U3439" i="5"/>
  <c r="U3440" i="5"/>
  <c r="U3441" i="5"/>
  <c r="U3442" i="5"/>
  <c r="U3443" i="5"/>
  <c r="U3444" i="5"/>
  <c r="U3445" i="5"/>
  <c r="U3446" i="5"/>
  <c r="U3447" i="5"/>
  <c r="U3448" i="5"/>
  <c r="U3449" i="5"/>
  <c r="U3450" i="5"/>
  <c r="U3451" i="5"/>
  <c r="U3452" i="5"/>
  <c r="U3453" i="5"/>
  <c r="U3454" i="5"/>
  <c r="U3455" i="5"/>
  <c r="U3456" i="5"/>
  <c r="U3457" i="5"/>
  <c r="U3458" i="5"/>
  <c r="U3459" i="5"/>
  <c r="U3460" i="5"/>
  <c r="U3461" i="5"/>
  <c r="U3462" i="5"/>
  <c r="U3463" i="5"/>
  <c r="U3464" i="5"/>
  <c r="U3465" i="5"/>
  <c r="U3466" i="5"/>
  <c r="U3467" i="5"/>
  <c r="U3468" i="5"/>
  <c r="U3469" i="5"/>
  <c r="U3470" i="5"/>
  <c r="U3471" i="5"/>
  <c r="U3472" i="5"/>
  <c r="U3473" i="5"/>
  <c r="U3474" i="5"/>
  <c r="U3475" i="5"/>
  <c r="U3476" i="5"/>
  <c r="U3477" i="5"/>
  <c r="U3478" i="5"/>
  <c r="U3479" i="5"/>
  <c r="U3480" i="5"/>
  <c r="U3481" i="5"/>
  <c r="U3482" i="5"/>
  <c r="U3483" i="5"/>
  <c r="U3484" i="5"/>
  <c r="U3485" i="5"/>
  <c r="U3486" i="5"/>
  <c r="U3487" i="5"/>
  <c r="U3488" i="5"/>
  <c r="U3489" i="5"/>
  <c r="U3490" i="5"/>
  <c r="U3491" i="5"/>
  <c r="U3492" i="5"/>
  <c r="U3493" i="5"/>
  <c r="U3494" i="5"/>
  <c r="U3495" i="5"/>
  <c r="U3496" i="5"/>
  <c r="U3497" i="5"/>
  <c r="U3498" i="5"/>
  <c r="U3499" i="5"/>
  <c r="U3500" i="5"/>
  <c r="U3501" i="5"/>
  <c r="U3502" i="5"/>
  <c r="U3503" i="5"/>
  <c r="U3504" i="5"/>
  <c r="U3505" i="5"/>
  <c r="U3506" i="5"/>
  <c r="U3507" i="5"/>
  <c r="U3508" i="5"/>
  <c r="U3509" i="5"/>
  <c r="U3510" i="5"/>
  <c r="U3511" i="5"/>
  <c r="U3512" i="5"/>
  <c r="U3513" i="5"/>
  <c r="U3514" i="5"/>
  <c r="U3515" i="5"/>
  <c r="U3516" i="5"/>
  <c r="U3517" i="5"/>
  <c r="U3518" i="5"/>
  <c r="U3519" i="5"/>
  <c r="U3520" i="5"/>
  <c r="U3521" i="5"/>
  <c r="U3522" i="5"/>
  <c r="U3523" i="5"/>
  <c r="U3524" i="5"/>
  <c r="U3525" i="5"/>
  <c r="U3526" i="5"/>
  <c r="U3527" i="5"/>
  <c r="U3528" i="5"/>
  <c r="U3529" i="5"/>
  <c r="U3530" i="5"/>
  <c r="U3531" i="5"/>
  <c r="U3532" i="5"/>
  <c r="U3533" i="5"/>
  <c r="U3534" i="5"/>
  <c r="U3535" i="5"/>
  <c r="U3536" i="5"/>
  <c r="U3537" i="5"/>
  <c r="U3538" i="5"/>
  <c r="U3539" i="5"/>
  <c r="U3540" i="5"/>
  <c r="U3541" i="5"/>
  <c r="U3542" i="5"/>
  <c r="U3543" i="5"/>
  <c r="U3544" i="5"/>
  <c r="U3545" i="5"/>
  <c r="U3546" i="5"/>
  <c r="U3547" i="5"/>
  <c r="U3548" i="5"/>
  <c r="U3549" i="5"/>
  <c r="U3550" i="5"/>
  <c r="U3551" i="5"/>
  <c r="U3552" i="5"/>
  <c r="U3553" i="5"/>
  <c r="U3554" i="5"/>
  <c r="U3555" i="5"/>
  <c r="U3556" i="5"/>
  <c r="U3557" i="5"/>
  <c r="U3558" i="5"/>
  <c r="U3559" i="5"/>
  <c r="U3560" i="5"/>
  <c r="U3561" i="5"/>
  <c r="U3562" i="5"/>
  <c r="U3563" i="5"/>
  <c r="U3564" i="5"/>
  <c r="U3565" i="5"/>
  <c r="U3566" i="5"/>
  <c r="U3567" i="5"/>
  <c r="U3568" i="5"/>
  <c r="U3569" i="5"/>
  <c r="U3570" i="5"/>
  <c r="U3571" i="5"/>
  <c r="U3572" i="5"/>
  <c r="U3573" i="5"/>
  <c r="U3574" i="5"/>
  <c r="U3575" i="5"/>
  <c r="U3576" i="5"/>
  <c r="U3577" i="5"/>
  <c r="U3578" i="5"/>
  <c r="U3579" i="5"/>
  <c r="U3580" i="5"/>
  <c r="U3581" i="5"/>
  <c r="U3582" i="5"/>
  <c r="U3583" i="5"/>
  <c r="U3584" i="5"/>
  <c r="U3585" i="5"/>
  <c r="U3586" i="5"/>
  <c r="U3587" i="5"/>
  <c r="U3588" i="5"/>
  <c r="U3589" i="5"/>
  <c r="U3590" i="5"/>
  <c r="U3591" i="5"/>
  <c r="U3592" i="5"/>
  <c r="U3593" i="5"/>
  <c r="U3594" i="5"/>
  <c r="U3595" i="5"/>
  <c r="U3596" i="5"/>
  <c r="U3597" i="5"/>
  <c r="U3598" i="5"/>
  <c r="U3599" i="5"/>
  <c r="U3600" i="5"/>
  <c r="U3601" i="5"/>
  <c r="U3602" i="5"/>
  <c r="U3603" i="5"/>
  <c r="U3604" i="5"/>
  <c r="U3605" i="5"/>
  <c r="U3606" i="5"/>
  <c r="U3607" i="5"/>
  <c r="U3608" i="5"/>
  <c r="U3609" i="5"/>
  <c r="U3610" i="5"/>
  <c r="U3611" i="5"/>
  <c r="U3612" i="5"/>
  <c r="U3613" i="5"/>
  <c r="U3614" i="5"/>
  <c r="U3615" i="5"/>
  <c r="U3616" i="5"/>
  <c r="U3617" i="5"/>
  <c r="U3618" i="5"/>
  <c r="U3619" i="5"/>
  <c r="U3620" i="5"/>
  <c r="U3621" i="5"/>
  <c r="U3622" i="5"/>
  <c r="U3623" i="5"/>
  <c r="U3624" i="5"/>
  <c r="U3625" i="5"/>
  <c r="U3626" i="5"/>
  <c r="U3627" i="5"/>
  <c r="U3628" i="5"/>
  <c r="U3629" i="5"/>
  <c r="U3630" i="5"/>
  <c r="U3631" i="5"/>
  <c r="U3632" i="5"/>
  <c r="U3633" i="5"/>
  <c r="U3634" i="5"/>
  <c r="U3635" i="5"/>
  <c r="U3636" i="5"/>
  <c r="U3637" i="5"/>
  <c r="U3638" i="5"/>
  <c r="U3639" i="5"/>
  <c r="U3640" i="5"/>
  <c r="U3641" i="5"/>
  <c r="U3642" i="5"/>
  <c r="U3643" i="5"/>
  <c r="U3644" i="5"/>
  <c r="U3645" i="5"/>
  <c r="U3646" i="5"/>
  <c r="U3647" i="5"/>
  <c r="U3648" i="5"/>
  <c r="U3649" i="5"/>
  <c r="U3650" i="5"/>
  <c r="U3651" i="5"/>
  <c r="U3652" i="5"/>
  <c r="U3653" i="5"/>
  <c r="U3654" i="5"/>
  <c r="U3655" i="5"/>
  <c r="U3656" i="5"/>
  <c r="U3657" i="5"/>
  <c r="U3658" i="5"/>
  <c r="U3659" i="5"/>
  <c r="U3660" i="5"/>
  <c r="U3661" i="5"/>
  <c r="U3662" i="5"/>
  <c r="U3663" i="5"/>
  <c r="U3664" i="5"/>
  <c r="U3665" i="5"/>
  <c r="U3666" i="5"/>
  <c r="U3667" i="5"/>
  <c r="U3668" i="5"/>
  <c r="U3669" i="5"/>
  <c r="U3670" i="5"/>
  <c r="U3671" i="5"/>
  <c r="U3672" i="5"/>
  <c r="U3673" i="5"/>
  <c r="U3674" i="5"/>
  <c r="U3675" i="5"/>
  <c r="U3676" i="5"/>
  <c r="U3677" i="5"/>
  <c r="U3678" i="5"/>
  <c r="U3679" i="5"/>
  <c r="U3680" i="5"/>
  <c r="U3681" i="5"/>
  <c r="U3682" i="5"/>
  <c r="U3683" i="5"/>
  <c r="U3684" i="5"/>
  <c r="U3685" i="5"/>
  <c r="U3686" i="5"/>
  <c r="U3687" i="5"/>
  <c r="U3688" i="5"/>
  <c r="U3689" i="5"/>
  <c r="U3690" i="5"/>
  <c r="U3691" i="5"/>
  <c r="U3692" i="5"/>
  <c r="U3693" i="5"/>
  <c r="U3694" i="5"/>
  <c r="U3695" i="5"/>
  <c r="U3696" i="5"/>
  <c r="U3697" i="5"/>
  <c r="U3698" i="5"/>
  <c r="U3699" i="5"/>
  <c r="U3700" i="5"/>
  <c r="U3701" i="5"/>
  <c r="U3702" i="5"/>
  <c r="U3703" i="5"/>
  <c r="U3704" i="5"/>
  <c r="U3705" i="5"/>
  <c r="U3706" i="5"/>
  <c r="U3707" i="5"/>
  <c r="U3708" i="5"/>
  <c r="U3709" i="5"/>
  <c r="U3710" i="5"/>
  <c r="U3711" i="5"/>
  <c r="U3712" i="5"/>
  <c r="U3713" i="5"/>
  <c r="U3714" i="5"/>
  <c r="U3715" i="5"/>
  <c r="U3716" i="5"/>
  <c r="U3717" i="5"/>
  <c r="U3718" i="5"/>
  <c r="U3719" i="5"/>
  <c r="U3720" i="5"/>
  <c r="U3721" i="5"/>
  <c r="U3722" i="5"/>
  <c r="U3723" i="5"/>
  <c r="U3724" i="5"/>
  <c r="U3725" i="5"/>
  <c r="U3726" i="5"/>
  <c r="U3727" i="5"/>
  <c r="U3728" i="5"/>
  <c r="U3729" i="5"/>
  <c r="U3730" i="5"/>
  <c r="U3731" i="5"/>
  <c r="U3732" i="5"/>
  <c r="U3733" i="5"/>
  <c r="U3734" i="5"/>
  <c r="U3735" i="5"/>
  <c r="U3736" i="5"/>
  <c r="U3737" i="5"/>
  <c r="U3738" i="5"/>
  <c r="U3739" i="5"/>
  <c r="U3740" i="5"/>
  <c r="U3741" i="5"/>
  <c r="U3742" i="5"/>
  <c r="U3743" i="5"/>
  <c r="U3744" i="5"/>
  <c r="U3745" i="5"/>
  <c r="U3746" i="5"/>
  <c r="U3747" i="5"/>
  <c r="U3748" i="5"/>
  <c r="U3749" i="5"/>
  <c r="U3750" i="5"/>
  <c r="U3751" i="5"/>
  <c r="U3752" i="5"/>
  <c r="U3753" i="5"/>
  <c r="U3754" i="5"/>
  <c r="U3755" i="5"/>
  <c r="U3756" i="5"/>
  <c r="U3757" i="5"/>
  <c r="U3758" i="5"/>
  <c r="U3759" i="5"/>
  <c r="U3760" i="5"/>
  <c r="U3761" i="5"/>
  <c r="U3762" i="5"/>
  <c r="U3763" i="5"/>
  <c r="U3764" i="5"/>
  <c r="U3765" i="5"/>
  <c r="U3766" i="5"/>
  <c r="U3767" i="5"/>
  <c r="U3768" i="5"/>
  <c r="U3769" i="5"/>
  <c r="U3770" i="5"/>
  <c r="U3771" i="5"/>
  <c r="U3772" i="5"/>
  <c r="U3773" i="5"/>
  <c r="U3774" i="5"/>
  <c r="U3775" i="5"/>
  <c r="U3776" i="5"/>
  <c r="U3777" i="5"/>
  <c r="U3778" i="5"/>
  <c r="U3779" i="5"/>
  <c r="U3780" i="5"/>
  <c r="U3781" i="5"/>
  <c r="U3782" i="5"/>
  <c r="U3783" i="5"/>
  <c r="U3784" i="5"/>
  <c r="U3785" i="5"/>
  <c r="U3786" i="5"/>
  <c r="U3787" i="5"/>
  <c r="U3788" i="5"/>
  <c r="U3789" i="5"/>
  <c r="U3790" i="5"/>
  <c r="U3791" i="5"/>
  <c r="U3792" i="5"/>
  <c r="U3793" i="5"/>
  <c r="U3794" i="5"/>
  <c r="U3795" i="5"/>
  <c r="U3796" i="5"/>
  <c r="U3797" i="5"/>
  <c r="U3798" i="5"/>
  <c r="U3799" i="5"/>
  <c r="U3800" i="5"/>
  <c r="U3801" i="5"/>
  <c r="U3802" i="5"/>
  <c r="U3803" i="5"/>
  <c r="U3804" i="5"/>
  <c r="U3805" i="5"/>
  <c r="U3806" i="5"/>
  <c r="U3807" i="5"/>
  <c r="U3808" i="5"/>
  <c r="U3809" i="5"/>
  <c r="U3810" i="5"/>
  <c r="U3811" i="5"/>
  <c r="U3812" i="5"/>
  <c r="U3813" i="5"/>
  <c r="U3814" i="5"/>
  <c r="U3815" i="5"/>
  <c r="U3816" i="5"/>
  <c r="U3817" i="5"/>
  <c r="U3818" i="5"/>
  <c r="U3819" i="5"/>
  <c r="U3820" i="5"/>
  <c r="U3821" i="5"/>
  <c r="U3822" i="5"/>
  <c r="U3823" i="5"/>
  <c r="U3824" i="5"/>
  <c r="U3825" i="5"/>
  <c r="U3826" i="5"/>
  <c r="U3827" i="5"/>
  <c r="U3828" i="5"/>
  <c r="U3829" i="5"/>
  <c r="U3830" i="5"/>
  <c r="U3831" i="5"/>
  <c r="U3832" i="5"/>
  <c r="U3833" i="5"/>
  <c r="U3834" i="5"/>
  <c r="U3835" i="5"/>
  <c r="U3836" i="5"/>
  <c r="U3837" i="5"/>
  <c r="U3838" i="5"/>
  <c r="U3839" i="5"/>
  <c r="U3840" i="5"/>
  <c r="U3841" i="5"/>
  <c r="U3842" i="5"/>
  <c r="U3843" i="5"/>
  <c r="U3844" i="5"/>
  <c r="U3845" i="5"/>
  <c r="U3846" i="5"/>
  <c r="U3847" i="5"/>
  <c r="U3848" i="5"/>
  <c r="U3849" i="5"/>
  <c r="U3850" i="5"/>
  <c r="U3851" i="5"/>
  <c r="U3852" i="5"/>
  <c r="U3853" i="5"/>
  <c r="U3854" i="5"/>
  <c r="U3855" i="5"/>
  <c r="U3856" i="5"/>
  <c r="U3857" i="5"/>
  <c r="U3858" i="5"/>
  <c r="U3859" i="5"/>
  <c r="U3860" i="5"/>
  <c r="U3861" i="5"/>
  <c r="U3862" i="5"/>
  <c r="U3863" i="5"/>
  <c r="U3864" i="5"/>
  <c r="U3865" i="5"/>
  <c r="U3866" i="5"/>
  <c r="U3867" i="5"/>
  <c r="U3868" i="5"/>
  <c r="U3869" i="5"/>
  <c r="U3870" i="5"/>
  <c r="U3871" i="5"/>
  <c r="U3872" i="5"/>
  <c r="U3873" i="5"/>
  <c r="U3874" i="5"/>
  <c r="U3875" i="5"/>
  <c r="U3876" i="5"/>
  <c r="U3877" i="5"/>
  <c r="U3878" i="5"/>
  <c r="U3879" i="5"/>
  <c r="U3880" i="5"/>
  <c r="U3881" i="5"/>
  <c r="U3882" i="5"/>
  <c r="U3883" i="5"/>
  <c r="U3884" i="5"/>
  <c r="U3885" i="5"/>
  <c r="U3886" i="5"/>
  <c r="U3887" i="5"/>
  <c r="U3888" i="5"/>
  <c r="U3889" i="5"/>
  <c r="U3890" i="5"/>
  <c r="U3891" i="5"/>
  <c r="U3892" i="5"/>
  <c r="U3893" i="5"/>
  <c r="U3894" i="5"/>
  <c r="U3895" i="5"/>
  <c r="U3896" i="5"/>
  <c r="U3897" i="5"/>
  <c r="U3898" i="5"/>
  <c r="U3899" i="5"/>
  <c r="U3900" i="5"/>
  <c r="U3901" i="5"/>
  <c r="U3902" i="5"/>
  <c r="U3903" i="5"/>
  <c r="U3904" i="5"/>
  <c r="U3905" i="5"/>
  <c r="U3906" i="5"/>
  <c r="U3907" i="5"/>
  <c r="U3908" i="5"/>
  <c r="U3909" i="5"/>
  <c r="U3910" i="5"/>
  <c r="U3911" i="5"/>
  <c r="U3912" i="5"/>
  <c r="U3913" i="5"/>
  <c r="U3914" i="5"/>
  <c r="U3915" i="5"/>
  <c r="U3916" i="5"/>
  <c r="U3917" i="5"/>
  <c r="U3918" i="5"/>
  <c r="U3919" i="5"/>
  <c r="U3920" i="5"/>
  <c r="U3921" i="5"/>
  <c r="U3922" i="5"/>
  <c r="U3923" i="5"/>
  <c r="U3924" i="5"/>
  <c r="U3925" i="5"/>
  <c r="U3926" i="5"/>
  <c r="U3927" i="5"/>
  <c r="U3928" i="5"/>
  <c r="U3929" i="5"/>
  <c r="U3930" i="5"/>
  <c r="U3931" i="5"/>
  <c r="U3932" i="5"/>
  <c r="U3933" i="5"/>
  <c r="U3934" i="5"/>
  <c r="U3935" i="5"/>
  <c r="U3936" i="5"/>
  <c r="U3937" i="5"/>
  <c r="U3938" i="5"/>
  <c r="U3939" i="5"/>
  <c r="U3940" i="5"/>
  <c r="U3941" i="5"/>
  <c r="U3942" i="5"/>
  <c r="U3943" i="5"/>
  <c r="U3944" i="5"/>
  <c r="U3945" i="5"/>
  <c r="U3946" i="5"/>
  <c r="U3947" i="5"/>
  <c r="U3948" i="5"/>
  <c r="U3949" i="5"/>
  <c r="U3950" i="5"/>
  <c r="U3951" i="5"/>
  <c r="U3952" i="5"/>
  <c r="U3953" i="5"/>
  <c r="U3954" i="5"/>
  <c r="U3955" i="5"/>
  <c r="U3956" i="5"/>
  <c r="U3957" i="5"/>
  <c r="U3958" i="5"/>
  <c r="U3959" i="5"/>
  <c r="U3960" i="5"/>
  <c r="U3961" i="5"/>
  <c r="U3962" i="5"/>
  <c r="U3963" i="5"/>
  <c r="U3964" i="5"/>
  <c r="U3965" i="5"/>
  <c r="U3966" i="5"/>
  <c r="U3967" i="5"/>
  <c r="U3968" i="5"/>
  <c r="U3969" i="5"/>
  <c r="U3970" i="5"/>
  <c r="U3971" i="5"/>
  <c r="U3972" i="5"/>
  <c r="U3973" i="5"/>
  <c r="U3974" i="5"/>
  <c r="U3975" i="5"/>
  <c r="U3976" i="5"/>
  <c r="U3977" i="5"/>
  <c r="U3978" i="5"/>
  <c r="U3979" i="5"/>
  <c r="U3980" i="5"/>
  <c r="U3981" i="5"/>
  <c r="U3982" i="5"/>
  <c r="U3983" i="5"/>
  <c r="U3984" i="5"/>
  <c r="U3985" i="5"/>
  <c r="U3986" i="5"/>
  <c r="U3987" i="5"/>
  <c r="U3988" i="5"/>
  <c r="U3989" i="5"/>
  <c r="U3990" i="5"/>
  <c r="U3991" i="5"/>
  <c r="U3992" i="5"/>
  <c r="U3993" i="5"/>
  <c r="U3994" i="5"/>
  <c r="U3995" i="5"/>
  <c r="U3996" i="5"/>
  <c r="U3997" i="5"/>
  <c r="U3998" i="5"/>
  <c r="U3999" i="5"/>
  <c r="U4000" i="5"/>
  <c r="U4001" i="5"/>
  <c r="U4002" i="5"/>
  <c r="U4003" i="5"/>
  <c r="U4004" i="5"/>
  <c r="U4005" i="5"/>
  <c r="U4006" i="5"/>
  <c r="U4007" i="5"/>
  <c r="U4008" i="5"/>
  <c r="U4009" i="5"/>
  <c r="U4010" i="5"/>
  <c r="U4011" i="5"/>
  <c r="U4012" i="5"/>
  <c r="U4013" i="5"/>
  <c r="U4014" i="5"/>
  <c r="U4015" i="5"/>
  <c r="U4016" i="5"/>
  <c r="U4017" i="5"/>
  <c r="U4018" i="5"/>
  <c r="U4019" i="5"/>
  <c r="U4020" i="5"/>
  <c r="U4021" i="5"/>
  <c r="U4022" i="5"/>
  <c r="U4023" i="5"/>
  <c r="U4024" i="5"/>
  <c r="U4025" i="5"/>
  <c r="U4026" i="5"/>
  <c r="U4027" i="5"/>
  <c r="U4028" i="5"/>
  <c r="U4029" i="5"/>
  <c r="U4030" i="5"/>
  <c r="U4031" i="5"/>
  <c r="U4032" i="5"/>
  <c r="U4033" i="5"/>
  <c r="U4034" i="5"/>
  <c r="U4035" i="5"/>
  <c r="U4036" i="5"/>
  <c r="U4037" i="5"/>
  <c r="U4038" i="5"/>
  <c r="U4039" i="5"/>
  <c r="U4040" i="5"/>
  <c r="U4041" i="5"/>
  <c r="U4042" i="5"/>
  <c r="U4043" i="5"/>
  <c r="U4044" i="5"/>
  <c r="U4045" i="5"/>
  <c r="U4046" i="5"/>
  <c r="U4047" i="5"/>
  <c r="U4048" i="5"/>
  <c r="U4049" i="5"/>
  <c r="U4050" i="5"/>
  <c r="U4051" i="5"/>
  <c r="U4052" i="5"/>
  <c r="U4053" i="5"/>
  <c r="U4054" i="5"/>
  <c r="U4055" i="5"/>
  <c r="U4056" i="5"/>
  <c r="U4057" i="5"/>
  <c r="U4058" i="5"/>
  <c r="U4059" i="5"/>
  <c r="U4060" i="5"/>
  <c r="U4061" i="5"/>
  <c r="U4062" i="5"/>
  <c r="U4063" i="5"/>
  <c r="U4064" i="5"/>
  <c r="U4065" i="5"/>
  <c r="U4066" i="5"/>
  <c r="U4067" i="5"/>
  <c r="U4068" i="5"/>
  <c r="U4069" i="5"/>
  <c r="U4070" i="5"/>
  <c r="U4071" i="5"/>
  <c r="U4072" i="5"/>
  <c r="U4073" i="5"/>
  <c r="U4074" i="5"/>
  <c r="U4075" i="5"/>
  <c r="U4076" i="5"/>
  <c r="U4077" i="5"/>
  <c r="U4078" i="5"/>
  <c r="U4079" i="5"/>
  <c r="U4080" i="5"/>
  <c r="U4081" i="5"/>
  <c r="U4082" i="5"/>
  <c r="U4083" i="5"/>
  <c r="U4084" i="5"/>
  <c r="U4085" i="5"/>
  <c r="U4086" i="5"/>
  <c r="U4087" i="5"/>
  <c r="U4088" i="5"/>
  <c r="U4089" i="5"/>
  <c r="U4090" i="5"/>
  <c r="U4091" i="5"/>
  <c r="U4092" i="5"/>
  <c r="U4093" i="5"/>
  <c r="U4094" i="5"/>
  <c r="U4095" i="5"/>
  <c r="U4096" i="5"/>
  <c r="U4097" i="5"/>
  <c r="U4098" i="5"/>
  <c r="U4099" i="5"/>
  <c r="U4100" i="5"/>
  <c r="U4101" i="5"/>
  <c r="U4102" i="5"/>
  <c r="U4103" i="5"/>
  <c r="U4104" i="5"/>
  <c r="U4105" i="5"/>
  <c r="U4106" i="5"/>
  <c r="U4107" i="5"/>
  <c r="U4108" i="5"/>
  <c r="U4109" i="5"/>
  <c r="U4110" i="5"/>
  <c r="U4111" i="5"/>
  <c r="U4112" i="5"/>
  <c r="U4113" i="5"/>
  <c r="U4114" i="5"/>
  <c r="U4115" i="5"/>
  <c r="U4116" i="5"/>
  <c r="U4117" i="5"/>
  <c r="U4118" i="5"/>
  <c r="U4119" i="5"/>
  <c r="U4120" i="5"/>
  <c r="U4121" i="5"/>
  <c r="U4122" i="5"/>
  <c r="U4123" i="5"/>
  <c r="U4124" i="5"/>
  <c r="U4125" i="5"/>
  <c r="U4126" i="5"/>
  <c r="U4127" i="5"/>
  <c r="U4128" i="5"/>
  <c r="U4129" i="5"/>
  <c r="U4130" i="5"/>
  <c r="U4131" i="5"/>
  <c r="U4132" i="5"/>
  <c r="U4133" i="5"/>
  <c r="U4134" i="5"/>
  <c r="U4135" i="5"/>
  <c r="U4136" i="5"/>
  <c r="U4137" i="5"/>
  <c r="U4138" i="5"/>
  <c r="U4139" i="5"/>
  <c r="U4140" i="5"/>
  <c r="U4141" i="5"/>
  <c r="U4142" i="5"/>
  <c r="U4143" i="5"/>
  <c r="U4144" i="5"/>
  <c r="U4145" i="5"/>
  <c r="U4146" i="5"/>
  <c r="U4147" i="5"/>
  <c r="U4148" i="5"/>
  <c r="U4149" i="5"/>
  <c r="U4150" i="5"/>
  <c r="U4151" i="5"/>
  <c r="U4152" i="5"/>
  <c r="U4153" i="5"/>
  <c r="U4154" i="5"/>
  <c r="U4155" i="5"/>
  <c r="U4156" i="5"/>
  <c r="U4157" i="5"/>
  <c r="U4158" i="5"/>
  <c r="U4159" i="5"/>
  <c r="U4160" i="5"/>
  <c r="U4161" i="5"/>
  <c r="U4162" i="5"/>
  <c r="U4163" i="5"/>
  <c r="U4164" i="5"/>
  <c r="U4165" i="5"/>
  <c r="U4166" i="5"/>
  <c r="U4167" i="5"/>
  <c r="U4168" i="5"/>
  <c r="U4169" i="5"/>
  <c r="U4170" i="5"/>
  <c r="U4171" i="5"/>
  <c r="U4172" i="5"/>
  <c r="U4173" i="5"/>
  <c r="U4174" i="5"/>
  <c r="U4175" i="5"/>
  <c r="U4176" i="5"/>
  <c r="U4177" i="5"/>
  <c r="U4178" i="5"/>
  <c r="U4179" i="5"/>
  <c r="U4180" i="5"/>
  <c r="U4181" i="5"/>
  <c r="U4182" i="5"/>
  <c r="U4183" i="5"/>
  <c r="U4184" i="5"/>
  <c r="U4185" i="5"/>
  <c r="U4186" i="5"/>
  <c r="U4187" i="5"/>
  <c r="U4188" i="5"/>
  <c r="U4189" i="5"/>
  <c r="U4190" i="5"/>
  <c r="U4191" i="5"/>
  <c r="U4192" i="5"/>
  <c r="U4193" i="5"/>
  <c r="U4194" i="5"/>
  <c r="U4195" i="5"/>
  <c r="U4196" i="5"/>
  <c r="U4197" i="5"/>
  <c r="U4198" i="5"/>
  <c r="U4199" i="5"/>
  <c r="U4200" i="5"/>
  <c r="U4201" i="5"/>
  <c r="U4202" i="5"/>
  <c r="L5" i="6"/>
  <c r="L6" i="6"/>
  <c r="L7" i="6"/>
  <c r="L8" i="6"/>
  <c r="L4" i="6"/>
  <c r="K5" i="6"/>
  <c r="K6" i="6"/>
  <c r="K7" i="6"/>
  <c r="K8" i="6"/>
  <c r="K4" i="6"/>
  <c r="J5" i="6"/>
  <c r="J6" i="6"/>
  <c r="J7" i="6"/>
  <c r="J8" i="6"/>
  <c r="J4" i="6"/>
  <c r="O3" i="5"/>
  <c r="O4" i="5"/>
  <c r="O5" i="5"/>
  <c r="O6" i="5"/>
  <c r="O7" i="5"/>
  <c r="O8" i="5"/>
  <c r="O9" i="5"/>
  <c r="O10" i="5"/>
  <c r="O11" i="5"/>
  <c r="O12" i="5"/>
  <c r="O13" i="5"/>
  <c r="O14" i="5"/>
  <c r="O15" i="5"/>
  <c r="O16" i="5"/>
  <c r="O17" i="5"/>
  <c r="O18" i="5"/>
  <c r="O19" i="5"/>
  <c r="O20" i="5"/>
  <c r="O21" i="5"/>
  <c r="O22" i="5"/>
  <c r="O23" i="5"/>
  <c r="O24" i="5"/>
  <c r="O25" i="5"/>
  <c r="O26" i="5"/>
  <c r="O27" i="5"/>
  <c r="O28" i="5"/>
  <c r="O29" i="5"/>
  <c r="O30" i="5"/>
  <c r="O31" i="5"/>
  <c r="O32" i="5"/>
  <c r="O33" i="5"/>
  <c r="O34" i="5"/>
  <c r="O35" i="5"/>
  <c r="O36" i="5"/>
  <c r="O37" i="5"/>
  <c r="O38" i="5"/>
  <c r="O39" i="5"/>
  <c r="O40" i="5"/>
  <c r="O41" i="5"/>
  <c r="O42" i="5"/>
  <c r="O43" i="5"/>
  <c r="O44" i="5"/>
  <c r="O45" i="5"/>
  <c r="O46" i="5"/>
  <c r="O47" i="5"/>
  <c r="O48" i="5"/>
  <c r="O49" i="5"/>
  <c r="O50" i="5"/>
  <c r="O51" i="5"/>
  <c r="O52" i="5"/>
  <c r="O53" i="5"/>
  <c r="O54" i="5"/>
  <c r="O55" i="5"/>
  <c r="O56" i="5"/>
  <c r="O57" i="5"/>
  <c r="O58" i="5"/>
  <c r="O59" i="5"/>
  <c r="O60" i="5"/>
  <c r="O61" i="5"/>
  <c r="O62" i="5"/>
  <c r="O63" i="5"/>
  <c r="O64" i="5"/>
  <c r="O65" i="5"/>
  <c r="O66" i="5"/>
  <c r="O67" i="5"/>
  <c r="O68" i="5"/>
  <c r="O69" i="5"/>
  <c r="O70" i="5"/>
  <c r="O71" i="5"/>
  <c r="O72" i="5"/>
  <c r="O73" i="5"/>
  <c r="O74" i="5"/>
  <c r="O75" i="5"/>
  <c r="O76" i="5"/>
  <c r="O77" i="5"/>
  <c r="O78" i="5"/>
  <c r="O79" i="5"/>
  <c r="O80" i="5"/>
  <c r="O81" i="5"/>
  <c r="O82" i="5"/>
  <c r="O83" i="5"/>
  <c r="O84" i="5"/>
  <c r="O85" i="5"/>
  <c r="O86" i="5"/>
  <c r="O87" i="5"/>
  <c r="O88" i="5"/>
  <c r="O89" i="5"/>
  <c r="O90" i="5"/>
  <c r="O91" i="5"/>
  <c r="O92" i="5"/>
  <c r="O93" i="5"/>
  <c r="O94" i="5"/>
  <c r="O95" i="5"/>
  <c r="O96" i="5"/>
  <c r="O97" i="5"/>
  <c r="O98" i="5"/>
  <c r="O99" i="5"/>
  <c r="O100" i="5"/>
  <c r="O101" i="5"/>
  <c r="O102" i="5"/>
  <c r="O103" i="5"/>
  <c r="O104" i="5"/>
  <c r="O105" i="5"/>
  <c r="O106" i="5"/>
  <c r="O107" i="5"/>
  <c r="O108" i="5"/>
  <c r="O109" i="5"/>
  <c r="O110" i="5"/>
  <c r="O111" i="5"/>
  <c r="O112" i="5"/>
  <c r="O113" i="5"/>
  <c r="O114" i="5"/>
  <c r="O115" i="5"/>
  <c r="O116" i="5"/>
  <c r="O117" i="5"/>
  <c r="O118" i="5"/>
  <c r="O119" i="5"/>
  <c r="O120" i="5"/>
  <c r="O121" i="5"/>
  <c r="O122" i="5"/>
  <c r="O123" i="5"/>
  <c r="O124" i="5"/>
  <c r="O125" i="5"/>
  <c r="O126" i="5"/>
  <c r="O127" i="5"/>
  <c r="O128" i="5"/>
  <c r="O129" i="5"/>
  <c r="O130" i="5"/>
  <c r="O131" i="5"/>
  <c r="O132" i="5"/>
  <c r="O133" i="5"/>
  <c r="O134" i="5"/>
  <c r="O135" i="5"/>
  <c r="O136" i="5"/>
  <c r="O137" i="5"/>
  <c r="O138" i="5"/>
  <c r="O139" i="5"/>
  <c r="O140" i="5"/>
  <c r="O141" i="5"/>
  <c r="O142" i="5"/>
  <c r="O143" i="5"/>
  <c r="O144" i="5"/>
  <c r="O145" i="5"/>
  <c r="O146" i="5"/>
  <c r="O147" i="5"/>
  <c r="O148" i="5"/>
  <c r="O149" i="5"/>
  <c r="O150" i="5"/>
  <c r="O151" i="5"/>
  <c r="O152" i="5"/>
  <c r="O153" i="5"/>
  <c r="O154" i="5"/>
  <c r="O155" i="5"/>
  <c r="O156" i="5"/>
  <c r="O157" i="5"/>
  <c r="O158" i="5"/>
  <c r="O159" i="5"/>
  <c r="O160" i="5"/>
  <c r="O161" i="5"/>
  <c r="O162" i="5"/>
  <c r="O163" i="5"/>
  <c r="O164" i="5"/>
  <c r="O165" i="5"/>
  <c r="O166" i="5"/>
  <c r="O167" i="5"/>
  <c r="O168" i="5"/>
  <c r="O169" i="5"/>
  <c r="O170" i="5"/>
  <c r="O171" i="5"/>
  <c r="O172" i="5"/>
  <c r="O173" i="5"/>
  <c r="O174" i="5"/>
  <c r="O175" i="5"/>
  <c r="O176" i="5"/>
  <c r="O177" i="5"/>
  <c r="O178" i="5"/>
  <c r="O179" i="5"/>
  <c r="O180" i="5"/>
  <c r="O181" i="5"/>
  <c r="O182" i="5"/>
  <c r="O183" i="5"/>
  <c r="O184" i="5"/>
  <c r="O185" i="5"/>
  <c r="O186" i="5"/>
  <c r="O187" i="5"/>
  <c r="O188" i="5"/>
  <c r="O189" i="5"/>
  <c r="O190" i="5"/>
  <c r="O191" i="5"/>
  <c r="O192" i="5"/>
  <c r="O193" i="5"/>
  <c r="O194" i="5"/>
  <c r="O195" i="5"/>
  <c r="O196" i="5"/>
  <c r="O197" i="5"/>
  <c r="O198" i="5"/>
  <c r="O199" i="5"/>
  <c r="O200" i="5"/>
  <c r="O201" i="5"/>
  <c r="O202" i="5"/>
  <c r="O203" i="5"/>
  <c r="O204" i="5"/>
  <c r="O205" i="5"/>
  <c r="O206" i="5"/>
  <c r="O207" i="5"/>
  <c r="O208" i="5"/>
  <c r="O209" i="5"/>
  <c r="O210" i="5"/>
  <c r="O211" i="5"/>
  <c r="O212" i="5"/>
  <c r="O213" i="5"/>
  <c r="O214" i="5"/>
  <c r="O215" i="5"/>
  <c r="O216" i="5"/>
  <c r="O217" i="5"/>
  <c r="O218" i="5"/>
  <c r="O219" i="5"/>
  <c r="O220" i="5"/>
  <c r="O221" i="5"/>
  <c r="O222" i="5"/>
  <c r="O223" i="5"/>
  <c r="O224" i="5"/>
  <c r="O225" i="5"/>
  <c r="O226" i="5"/>
  <c r="O227" i="5"/>
  <c r="O228" i="5"/>
  <c r="O229" i="5"/>
  <c r="O230" i="5"/>
  <c r="O231" i="5"/>
  <c r="O232" i="5"/>
  <c r="O233" i="5"/>
  <c r="O234" i="5"/>
  <c r="O235" i="5"/>
  <c r="O236" i="5"/>
  <c r="O237" i="5"/>
  <c r="O238" i="5"/>
  <c r="O239" i="5"/>
  <c r="O240" i="5"/>
  <c r="O241" i="5"/>
  <c r="O242" i="5"/>
  <c r="O243" i="5"/>
  <c r="O244" i="5"/>
  <c r="O245" i="5"/>
  <c r="O246" i="5"/>
  <c r="O247" i="5"/>
  <c r="O248" i="5"/>
  <c r="O249" i="5"/>
  <c r="O250" i="5"/>
  <c r="O251" i="5"/>
  <c r="O252" i="5"/>
  <c r="O253" i="5"/>
  <c r="O254" i="5"/>
  <c r="O255" i="5"/>
  <c r="O256" i="5"/>
  <c r="O257" i="5"/>
  <c r="O258" i="5"/>
  <c r="O259" i="5"/>
  <c r="O260" i="5"/>
  <c r="O261" i="5"/>
  <c r="O262" i="5"/>
  <c r="O263" i="5"/>
  <c r="O264" i="5"/>
  <c r="O265" i="5"/>
  <c r="O266" i="5"/>
  <c r="O267" i="5"/>
  <c r="O268" i="5"/>
  <c r="O269" i="5"/>
  <c r="O270" i="5"/>
  <c r="O271" i="5"/>
  <c r="O272" i="5"/>
  <c r="O273" i="5"/>
  <c r="O274" i="5"/>
  <c r="O275" i="5"/>
  <c r="O276" i="5"/>
  <c r="O277" i="5"/>
  <c r="O278" i="5"/>
  <c r="O279" i="5"/>
  <c r="O280" i="5"/>
  <c r="O281" i="5"/>
  <c r="O282" i="5"/>
  <c r="O283" i="5"/>
  <c r="O284" i="5"/>
  <c r="O285" i="5"/>
  <c r="O286" i="5"/>
  <c r="O287" i="5"/>
  <c r="O288" i="5"/>
  <c r="O289" i="5"/>
  <c r="O290" i="5"/>
  <c r="O291" i="5"/>
  <c r="O292" i="5"/>
  <c r="O293" i="5"/>
  <c r="O294" i="5"/>
  <c r="O295" i="5"/>
  <c r="O296" i="5"/>
  <c r="O297" i="5"/>
  <c r="O298" i="5"/>
  <c r="O299" i="5"/>
  <c r="O300" i="5"/>
  <c r="O301" i="5"/>
  <c r="O302" i="5"/>
  <c r="O303" i="5"/>
  <c r="O304" i="5"/>
  <c r="O305" i="5"/>
  <c r="O306" i="5"/>
  <c r="O307" i="5"/>
  <c r="O308" i="5"/>
  <c r="O309" i="5"/>
  <c r="O310" i="5"/>
  <c r="O311" i="5"/>
  <c r="O312" i="5"/>
  <c r="O313" i="5"/>
  <c r="O314" i="5"/>
  <c r="O315" i="5"/>
  <c r="O316" i="5"/>
  <c r="O317" i="5"/>
  <c r="O318" i="5"/>
  <c r="O319" i="5"/>
  <c r="O320" i="5"/>
  <c r="O321" i="5"/>
  <c r="O322" i="5"/>
  <c r="O323" i="5"/>
  <c r="O324" i="5"/>
  <c r="O325" i="5"/>
  <c r="O326" i="5"/>
  <c r="O327" i="5"/>
  <c r="O328" i="5"/>
  <c r="O329" i="5"/>
  <c r="O330" i="5"/>
  <c r="O331" i="5"/>
  <c r="O332" i="5"/>
  <c r="O333" i="5"/>
  <c r="O334" i="5"/>
  <c r="O335" i="5"/>
  <c r="O336" i="5"/>
  <c r="O337" i="5"/>
  <c r="O338" i="5"/>
  <c r="O339" i="5"/>
  <c r="O340" i="5"/>
  <c r="O341" i="5"/>
  <c r="O342" i="5"/>
  <c r="O343" i="5"/>
  <c r="O344" i="5"/>
  <c r="O345" i="5"/>
  <c r="O346" i="5"/>
  <c r="O347" i="5"/>
  <c r="O348" i="5"/>
  <c r="O349" i="5"/>
  <c r="O350" i="5"/>
  <c r="O351" i="5"/>
  <c r="O352" i="5"/>
  <c r="O353" i="5"/>
  <c r="O354" i="5"/>
  <c r="O355" i="5"/>
  <c r="O356" i="5"/>
  <c r="O357" i="5"/>
  <c r="O358" i="5"/>
  <c r="O359" i="5"/>
  <c r="O360" i="5"/>
  <c r="O361" i="5"/>
  <c r="O362" i="5"/>
  <c r="O363" i="5"/>
  <c r="O364" i="5"/>
  <c r="O365" i="5"/>
  <c r="O366" i="5"/>
  <c r="O367" i="5"/>
  <c r="O368" i="5"/>
  <c r="O369" i="5"/>
  <c r="O370" i="5"/>
  <c r="O371" i="5"/>
  <c r="O372" i="5"/>
  <c r="O373" i="5"/>
  <c r="O374" i="5"/>
  <c r="O375" i="5"/>
  <c r="O376" i="5"/>
  <c r="O377" i="5"/>
  <c r="O378" i="5"/>
  <c r="O379" i="5"/>
  <c r="O380" i="5"/>
  <c r="O381" i="5"/>
  <c r="O382" i="5"/>
  <c r="O383" i="5"/>
  <c r="O384" i="5"/>
  <c r="O385" i="5"/>
  <c r="O386" i="5"/>
  <c r="O387" i="5"/>
  <c r="O388" i="5"/>
  <c r="O389" i="5"/>
  <c r="O390" i="5"/>
  <c r="O391" i="5"/>
  <c r="O392" i="5"/>
  <c r="O393" i="5"/>
  <c r="O394" i="5"/>
  <c r="O395" i="5"/>
  <c r="O396" i="5"/>
  <c r="O397" i="5"/>
  <c r="O398" i="5"/>
  <c r="O399" i="5"/>
  <c r="O400" i="5"/>
  <c r="O401" i="5"/>
  <c r="O402" i="5"/>
  <c r="O403" i="5"/>
  <c r="O404" i="5"/>
  <c r="O405" i="5"/>
  <c r="O406" i="5"/>
  <c r="O407" i="5"/>
  <c r="O408" i="5"/>
  <c r="O409" i="5"/>
  <c r="O410" i="5"/>
  <c r="O411" i="5"/>
  <c r="O412" i="5"/>
  <c r="O413" i="5"/>
  <c r="O414" i="5"/>
  <c r="O415" i="5"/>
  <c r="O416" i="5"/>
  <c r="O417" i="5"/>
  <c r="O418" i="5"/>
  <c r="O419" i="5"/>
  <c r="O420" i="5"/>
  <c r="O421" i="5"/>
  <c r="O422" i="5"/>
  <c r="O423" i="5"/>
  <c r="O424" i="5"/>
  <c r="O425" i="5"/>
  <c r="O426" i="5"/>
  <c r="O427" i="5"/>
  <c r="O428" i="5"/>
  <c r="O429" i="5"/>
  <c r="O430" i="5"/>
  <c r="O431" i="5"/>
  <c r="O432" i="5"/>
  <c r="O433" i="5"/>
  <c r="O434" i="5"/>
  <c r="O435" i="5"/>
  <c r="O436" i="5"/>
  <c r="O437" i="5"/>
  <c r="O438" i="5"/>
  <c r="O439" i="5"/>
  <c r="O440" i="5"/>
  <c r="O441" i="5"/>
  <c r="O442" i="5"/>
  <c r="O443" i="5"/>
  <c r="O444" i="5"/>
  <c r="O445" i="5"/>
  <c r="O446" i="5"/>
  <c r="O447" i="5"/>
  <c r="O448" i="5"/>
  <c r="O449" i="5"/>
  <c r="O450" i="5"/>
  <c r="O451" i="5"/>
  <c r="O452" i="5"/>
  <c r="O453" i="5"/>
  <c r="O454" i="5"/>
  <c r="O455" i="5"/>
  <c r="O456" i="5"/>
  <c r="O457" i="5"/>
  <c r="O458" i="5"/>
  <c r="O459" i="5"/>
  <c r="O460" i="5"/>
  <c r="O461" i="5"/>
  <c r="O462" i="5"/>
  <c r="O463" i="5"/>
  <c r="O464" i="5"/>
  <c r="O465" i="5"/>
  <c r="O466" i="5"/>
  <c r="O467" i="5"/>
  <c r="O468" i="5"/>
  <c r="O469" i="5"/>
  <c r="O470" i="5"/>
  <c r="O471" i="5"/>
  <c r="O472" i="5"/>
  <c r="O473" i="5"/>
  <c r="O474" i="5"/>
  <c r="O475" i="5"/>
  <c r="O476" i="5"/>
  <c r="O477" i="5"/>
  <c r="O478" i="5"/>
  <c r="O479" i="5"/>
  <c r="O480" i="5"/>
  <c r="O481" i="5"/>
  <c r="O482" i="5"/>
  <c r="O483" i="5"/>
  <c r="O484" i="5"/>
  <c r="O485" i="5"/>
  <c r="O486" i="5"/>
  <c r="O487" i="5"/>
  <c r="O488" i="5"/>
  <c r="O489" i="5"/>
  <c r="O490" i="5"/>
  <c r="O491" i="5"/>
  <c r="O492" i="5"/>
  <c r="O493" i="5"/>
  <c r="O494" i="5"/>
  <c r="O495" i="5"/>
  <c r="O496" i="5"/>
  <c r="O497" i="5"/>
  <c r="O498" i="5"/>
  <c r="O499" i="5"/>
  <c r="O500" i="5"/>
  <c r="O501" i="5"/>
  <c r="O502" i="5"/>
  <c r="O503" i="5"/>
  <c r="O504" i="5"/>
  <c r="O505" i="5"/>
  <c r="O506" i="5"/>
  <c r="O507" i="5"/>
  <c r="O508" i="5"/>
  <c r="O509" i="5"/>
  <c r="O510" i="5"/>
  <c r="O511" i="5"/>
  <c r="O512" i="5"/>
  <c r="O513" i="5"/>
  <c r="O514" i="5"/>
  <c r="O515" i="5"/>
  <c r="O516" i="5"/>
  <c r="O517" i="5"/>
  <c r="O518" i="5"/>
  <c r="O519" i="5"/>
  <c r="O520" i="5"/>
  <c r="O521" i="5"/>
  <c r="O522" i="5"/>
  <c r="O523" i="5"/>
  <c r="O524" i="5"/>
  <c r="O525" i="5"/>
  <c r="O526" i="5"/>
  <c r="O527" i="5"/>
  <c r="O528" i="5"/>
  <c r="O529" i="5"/>
  <c r="O530" i="5"/>
  <c r="O531" i="5"/>
  <c r="O532" i="5"/>
  <c r="O533" i="5"/>
  <c r="O534" i="5"/>
  <c r="O535" i="5"/>
  <c r="O536" i="5"/>
  <c r="O537" i="5"/>
  <c r="O538" i="5"/>
  <c r="O539" i="5"/>
  <c r="O540" i="5"/>
  <c r="O541" i="5"/>
  <c r="O542" i="5"/>
  <c r="O543" i="5"/>
  <c r="O544" i="5"/>
  <c r="O545" i="5"/>
  <c r="O546" i="5"/>
  <c r="O547" i="5"/>
  <c r="O548" i="5"/>
  <c r="O549" i="5"/>
  <c r="O550" i="5"/>
  <c r="O551" i="5"/>
  <c r="O552" i="5"/>
  <c r="O553" i="5"/>
  <c r="O554" i="5"/>
  <c r="O555" i="5"/>
  <c r="O556" i="5"/>
  <c r="O557" i="5"/>
  <c r="O558" i="5"/>
  <c r="O559" i="5"/>
  <c r="O560" i="5"/>
  <c r="O561" i="5"/>
  <c r="O562" i="5"/>
  <c r="O563" i="5"/>
  <c r="O564" i="5"/>
  <c r="O565" i="5"/>
  <c r="O566" i="5"/>
  <c r="O567" i="5"/>
  <c r="O568" i="5"/>
  <c r="O569" i="5"/>
  <c r="O570" i="5"/>
  <c r="O571" i="5"/>
  <c r="O572" i="5"/>
  <c r="O573" i="5"/>
  <c r="O574" i="5"/>
  <c r="O575" i="5"/>
  <c r="O576" i="5"/>
  <c r="O577" i="5"/>
  <c r="O578" i="5"/>
  <c r="O579" i="5"/>
  <c r="O580" i="5"/>
  <c r="O581" i="5"/>
  <c r="O582" i="5"/>
  <c r="O583" i="5"/>
  <c r="O584" i="5"/>
  <c r="O585" i="5"/>
  <c r="O586" i="5"/>
  <c r="O587" i="5"/>
  <c r="O588" i="5"/>
  <c r="O589" i="5"/>
  <c r="O590" i="5"/>
  <c r="O591" i="5"/>
  <c r="O592" i="5"/>
  <c r="O593" i="5"/>
  <c r="O594" i="5"/>
  <c r="O595" i="5"/>
  <c r="O596" i="5"/>
  <c r="O597" i="5"/>
  <c r="O598" i="5"/>
  <c r="O599" i="5"/>
  <c r="O600" i="5"/>
  <c r="O601" i="5"/>
  <c r="O602" i="5"/>
  <c r="O603" i="5"/>
  <c r="O604" i="5"/>
  <c r="O605" i="5"/>
  <c r="O606" i="5"/>
  <c r="O607" i="5"/>
  <c r="O608" i="5"/>
  <c r="O609" i="5"/>
  <c r="O610" i="5"/>
  <c r="O611" i="5"/>
  <c r="O612" i="5"/>
  <c r="O613" i="5"/>
  <c r="O614" i="5"/>
  <c r="O615" i="5"/>
  <c r="O616" i="5"/>
  <c r="O617" i="5"/>
  <c r="O618" i="5"/>
  <c r="O619" i="5"/>
  <c r="O620" i="5"/>
  <c r="O621" i="5"/>
  <c r="O622" i="5"/>
  <c r="O623" i="5"/>
  <c r="O624" i="5"/>
  <c r="O625" i="5"/>
  <c r="O626" i="5"/>
  <c r="O627" i="5"/>
  <c r="O628" i="5"/>
  <c r="O629" i="5"/>
  <c r="O630" i="5"/>
  <c r="O631" i="5"/>
  <c r="O632" i="5"/>
  <c r="O633" i="5"/>
  <c r="O634" i="5"/>
  <c r="O635" i="5"/>
  <c r="O636" i="5"/>
  <c r="O637" i="5"/>
  <c r="O638" i="5"/>
  <c r="O639" i="5"/>
  <c r="O640" i="5"/>
  <c r="O641" i="5"/>
  <c r="O642" i="5"/>
  <c r="O643" i="5"/>
  <c r="O644" i="5"/>
  <c r="O645" i="5"/>
  <c r="O646" i="5"/>
  <c r="O647" i="5"/>
  <c r="O648" i="5"/>
  <c r="O649" i="5"/>
  <c r="O650" i="5"/>
  <c r="O651" i="5"/>
  <c r="O652" i="5"/>
  <c r="O653" i="5"/>
  <c r="O654" i="5"/>
  <c r="O655" i="5"/>
  <c r="O656" i="5"/>
  <c r="O657" i="5"/>
  <c r="O658" i="5"/>
  <c r="O659" i="5"/>
  <c r="O660" i="5"/>
  <c r="O661" i="5"/>
  <c r="O662" i="5"/>
  <c r="O663" i="5"/>
  <c r="O664" i="5"/>
  <c r="O665" i="5"/>
  <c r="O666" i="5"/>
  <c r="O667" i="5"/>
  <c r="O668" i="5"/>
  <c r="O669" i="5"/>
  <c r="O670" i="5"/>
  <c r="O671" i="5"/>
  <c r="O672" i="5"/>
  <c r="O673" i="5"/>
  <c r="O674" i="5"/>
  <c r="O675" i="5"/>
  <c r="O676" i="5"/>
  <c r="O677" i="5"/>
  <c r="O678" i="5"/>
  <c r="O679" i="5"/>
  <c r="O680" i="5"/>
  <c r="O681" i="5"/>
  <c r="O682" i="5"/>
  <c r="O683" i="5"/>
  <c r="O684" i="5"/>
  <c r="O685" i="5"/>
  <c r="O686" i="5"/>
  <c r="O687" i="5"/>
  <c r="O688" i="5"/>
  <c r="O689" i="5"/>
  <c r="O690" i="5"/>
  <c r="O691" i="5"/>
  <c r="O692" i="5"/>
  <c r="O693" i="5"/>
  <c r="O694" i="5"/>
  <c r="O695" i="5"/>
  <c r="O696" i="5"/>
  <c r="O697" i="5"/>
  <c r="O698" i="5"/>
  <c r="O699" i="5"/>
  <c r="O700" i="5"/>
  <c r="O701" i="5"/>
  <c r="O702" i="5"/>
  <c r="O703" i="5"/>
  <c r="O704" i="5"/>
  <c r="O705" i="5"/>
  <c r="O706" i="5"/>
  <c r="O707" i="5"/>
  <c r="O708" i="5"/>
  <c r="O709" i="5"/>
  <c r="O710" i="5"/>
  <c r="O711" i="5"/>
  <c r="O712" i="5"/>
  <c r="O713" i="5"/>
  <c r="O714" i="5"/>
  <c r="O715" i="5"/>
  <c r="O716" i="5"/>
  <c r="O717" i="5"/>
  <c r="O718" i="5"/>
  <c r="O719" i="5"/>
  <c r="O720" i="5"/>
  <c r="O721" i="5"/>
  <c r="O722" i="5"/>
  <c r="O723" i="5"/>
  <c r="O724" i="5"/>
  <c r="O725" i="5"/>
  <c r="O726" i="5"/>
  <c r="O727" i="5"/>
  <c r="O728" i="5"/>
  <c r="O729" i="5"/>
  <c r="O730" i="5"/>
  <c r="O731" i="5"/>
  <c r="O732" i="5"/>
  <c r="O733" i="5"/>
  <c r="O734" i="5"/>
  <c r="O735" i="5"/>
  <c r="O736" i="5"/>
  <c r="O737" i="5"/>
  <c r="O738" i="5"/>
  <c r="O739" i="5"/>
  <c r="O740" i="5"/>
  <c r="O741" i="5"/>
  <c r="O742" i="5"/>
  <c r="O743" i="5"/>
  <c r="O744" i="5"/>
  <c r="O745" i="5"/>
  <c r="O746" i="5"/>
  <c r="O747" i="5"/>
  <c r="O748" i="5"/>
  <c r="O749" i="5"/>
  <c r="O750" i="5"/>
  <c r="O751" i="5"/>
  <c r="O752" i="5"/>
  <c r="O753" i="5"/>
  <c r="O754" i="5"/>
  <c r="O755" i="5"/>
  <c r="O756" i="5"/>
  <c r="O757" i="5"/>
  <c r="O758" i="5"/>
  <c r="O759" i="5"/>
  <c r="O760" i="5"/>
  <c r="O761" i="5"/>
  <c r="O762" i="5"/>
  <c r="O763" i="5"/>
  <c r="O764" i="5"/>
  <c r="O765" i="5"/>
  <c r="O766" i="5"/>
  <c r="O767" i="5"/>
  <c r="O768" i="5"/>
  <c r="O769" i="5"/>
  <c r="O770" i="5"/>
  <c r="O771" i="5"/>
  <c r="O772" i="5"/>
  <c r="O773" i="5"/>
  <c r="O774" i="5"/>
  <c r="O775" i="5"/>
  <c r="O776" i="5"/>
  <c r="O777" i="5"/>
  <c r="O778" i="5"/>
  <c r="O779" i="5"/>
  <c r="O780" i="5"/>
  <c r="O781" i="5"/>
  <c r="O782" i="5"/>
  <c r="O783" i="5"/>
  <c r="O784" i="5"/>
  <c r="O785" i="5"/>
  <c r="O786" i="5"/>
  <c r="O787" i="5"/>
  <c r="O788" i="5"/>
  <c r="O789" i="5"/>
  <c r="O790" i="5"/>
  <c r="O791" i="5"/>
  <c r="O792" i="5"/>
  <c r="O793" i="5"/>
  <c r="O794" i="5"/>
  <c r="O795" i="5"/>
  <c r="O796" i="5"/>
  <c r="O797" i="5"/>
  <c r="O798" i="5"/>
  <c r="O799" i="5"/>
  <c r="O800" i="5"/>
  <c r="O801" i="5"/>
  <c r="O802" i="5"/>
  <c r="O803" i="5"/>
  <c r="O804" i="5"/>
  <c r="O805" i="5"/>
  <c r="O806" i="5"/>
  <c r="O807" i="5"/>
  <c r="O808" i="5"/>
  <c r="O809" i="5"/>
  <c r="O810" i="5"/>
  <c r="O811" i="5"/>
  <c r="O812" i="5"/>
  <c r="O813" i="5"/>
  <c r="O814" i="5"/>
  <c r="O815" i="5"/>
  <c r="O816" i="5"/>
  <c r="O817" i="5"/>
  <c r="O818" i="5"/>
  <c r="O819" i="5"/>
  <c r="O820" i="5"/>
  <c r="O821" i="5"/>
  <c r="O822" i="5"/>
  <c r="O823" i="5"/>
  <c r="O824" i="5"/>
  <c r="O825" i="5"/>
  <c r="O826" i="5"/>
  <c r="O827" i="5"/>
  <c r="O828" i="5"/>
  <c r="O829" i="5"/>
  <c r="O830" i="5"/>
  <c r="O831" i="5"/>
  <c r="O832" i="5"/>
  <c r="O833" i="5"/>
  <c r="O834" i="5"/>
  <c r="O835" i="5"/>
  <c r="O836" i="5"/>
  <c r="O837" i="5"/>
  <c r="O838" i="5"/>
  <c r="O839" i="5"/>
  <c r="O840" i="5"/>
  <c r="O841" i="5"/>
  <c r="O842" i="5"/>
  <c r="O843" i="5"/>
  <c r="O844" i="5"/>
  <c r="O845" i="5"/>
  <c r="O846" i="5"/>
  <c r="O847" i="5"/>
  <c r="O848" i="5"/>
  <c r="O849" i="5"/>
  <c r="O850" i="5"/>
  <c r="O851" i="5"/>
  <c r="O852" i="5"/>
  <c r="O853" i="5"/>
  <c r="O854" i="5"/>
  <c r="O855" i="5"/>
  <c r="O856" i="5"/>
  <c r="O857" i="5"/>
  <c r="O858" i="5"/>
  <c r="O859" i="5"/>
  <c r="O860" i="5"/>
  <c r="O861" i="5"/>
  <c r="O862" i="5"/>
  <c r="O863" i="5"/>
  <c r="O864" i="5"/>
  <c r="O865" i="5"/>
  <c r="O866" i="5"/>
  <c r="O867" i="5"/>
  <c r="O868" i="5"/>
  <c r="O869" i="5"/>
  <c r="O870" i="5"/>
  <c r="O871" i="5"/>
  <c r="O872" i="5"/>
  <c r="O873" i="5"/>
  <c r="O874" i="5"/>
  <c r="O875" i="5"/>
  <c r="O876" i="5"/>
  <c r="O877" i="5"/>
  <c r="O878" i="5"/>
  <c r="O879" i="5"/>
  <c r="O880" i="5"/>
  <c r="O881" i="5"/>
  <c r="O882" i="5"/>
  <c r="O883" i="5"/>
  <c r="O884" i="5"/>
  <c r="O885" i="5"/>
  <c r="O886" i="5"/>
  <c r="O887" i="5"/>
  <c r="O888" i="5"/>
  <c r="O889" i="5"/>
  <c r="O890" i="5"/>
  <c r="O891" i="5"/>
  <c r="O892" i="5"/>
  <c r="O893" i="5"/>
  <c r="O894" i="5"/>
  <c r="O895" i="5"/>
  <c r="O896" i="5"/>
  <c r="O897" i="5"/>
  <c r="O898" i="5"/>
  <c r="O899" i="5"/>
  <c r="O900" i="5"/>
  <c r="O901" i="5"/>
  <c r="O902" i="5"/>
  <c r="O903" i="5"/>
  <c r="O904" i="5"/>
  <c r="O905" i="5"/>
  <c r="O906" i="5"/>
  <c r="O907" i="5"/>
  <c r="O908" i="5"/>
  <c r="O909" i="5"/>
  <c r="O910" i="5"/>
  <c r="O911" i="5"/>
  <c r="O912" i="5"/>
  <c r="O913" i="5"/>
  <c r="O914" i="5"/>
  <c r="O915" i="5"/>
  <c r="O916" i="5"/>
  <c r="O917" i="5"/>
  <c r="O918" i="5"/>
  <c r="O919" i="5"/>
  <c r="O920" i="5"/>
  <c r="O921" i="5"/>
  <c r="O922" i="5"/>
  <c r="O923" i="5"/>
  <c r="O924" i="5"/>
  <c r="O925" i="5"/>
  <c r="O926" i="5"/>
  <c r="O927" i="5"/>
  <c r="O928" i="5"/>
  <c r="O929" i="5"/>
  <c r="O930" i="5"/>
  <c r="O931" i="5"/>
  <c r="O932" i="5"/>
  <c r="O933" i="5"/>
  <c r="O934" i="5"/>
  <c r="O935" i="5"/>
  <c r="O936" i="5"/>
  <c r="O937" i="5"/>
  <c r="O938" i="5"/>
  <c r="O939" i="5"/>
  <c r="O940" i="5"/>
  <c r="O941" i="5"/>
  <c r="O942" i="5"/>
  <c r="O943" i="5"/>
  <c r="O944" i="5"/>
  <c r="O945" i="5"/>
  <c r="O946" i="5"/>
  <c r="O947" i="5"/>
  <c r="O948" i="5"/>
  <c r="O949" i="5"/>
  <c r="O950" i="5"/>
  <c r="O951" i="5"/>
  <c r="O952" i="5"/>
  <c r="O953" i="5"/>
  <c r="O954" i="5"/>
  <c r="O955" i="5"/>
  <c r="O956" i="5"/>
  <c r="O957" i="5"/>
  <c r="O958" i="5"/>
  <c r="O959" i="5"/>
  <c r="O960" i="5"/>
  <c r="O961" i="5"/>
  <c r="O962" i="5"/>
  <c r="O963" i="5"/>
  <c r="O964" i="5"/>
  <c r="O965" i="5"/>
  <c r="O966" i="5"/>
  <c r="O967" i="5"/>
  <c r="O968" i="5"/>
  <c r="O969" i="5"/>
  <c r="O970" i="5"/>
  <c r="O971" i="5"/>
  <c r="O972" i="5"/>
  <c r="O973" i="5"/>
  <c r="O974" i="5"/>
  <c r="O975" i="5"/>
  <c r="O976" i="5"/>
  <c r="O977" i="5"/>
  <c r="O978" i="5"/>
  <c r="O979" i="5"/>
  <c r="O980" i="5"/>
  <c r="O981" i="5"/>
  <c r="O982" i="5"/>
  <c r="O983" i="5"/>
  <c r="O984" i="5"/>
  <c r="O985" i="5"/>
  <c r="O986" i="5"/>
  <c r="O987" i="5"/>
  <c r="O988" i="5"/>
  <c r="O989" i="5"/>
  <c r="O990" i="5"/>
  <c r="O991" i="5"/>
  <c r="O992" i="5"/>
  <c r="O993" i="5"/>
  <c r="O994" i="5"/>
  <c r="O995" i="5"/>
  <c r="O996" i="5"/>
  <c r="O997" i="5"/>
  <c r="O998" i="5"/>
  <c r="O999" i="5"/>
  <c r="O1000" i="5"/>
  <c r="O1001" i="5"/>
  <c r="O1002" i="5"/>
  <c r="O1003" i="5"/>
  <c r="O1004" i="5"/>
  <c r="O1005" i="5"/>
  <c r="O1006" i="5"/>
  <c r="O1007" i="5"/>
  <c r="O1008" i="5"/>
  <c r="O1009" i="5"/>
  <c r="O1010" i="5"/>
  <c r="O1011" i="5"/>
  <c r="O1012" i="5"/>
  <c r="O1013" i="5"/>
  <c r="O1014" i="5"/>
  <c r="O1015" i="5"/>
  <c r="O1016" i="5"/>
  <c r="O1017" i="5"/>
  <c r="O1018" i="5"/>
  <c r="O1019" i="5"/>
  <c r="O1020" i="5"/>
  <c r="O1021" i="5"/>
  <c r="O1022" i="5"/>
  <c r="O1023" i="5"/>
  <c r="O1024" i="5"/>
  <c r="O1025" i="5"/>
  <c r="O1026" i="5"/>
  <c r="O1027" i="5"/>
  <c r="O1028" i="5"/>
  <c r="O1029" i="5"/>
  <c r="O1030" i="5"/>
  <c r="O1031" i="5"/>
  <c r="O1032" i="5"/>
  <c r="O1033" i="5"/>
  <c r="O1034" i="5"/>
  <c r="O1035" i="5"/>
  <c r="O1036" i="5"/>
  <c r="O1037" i="5"/>
  <c r="O1038" i="5"/>
  <c r="O1039" i="5"/>
  <c r="O1040" i="5"/>
  <c r="O1041" i="5"/>
  <c r="O1042" i="5"/>
  <c r="O1043" i="5"/>
  <c r="O1044" i="5"/>
  <c r="O1045" i="5"/>
  <c r="O1046" i="5"/>
  <c r="O1047" i="5"/>
  <c r="O1048" i="5"/>
  <c r="O1049" i="5"/>
  <c r="O1050" i="5"/>
  <c r="O1051" i="5"/>
  <c r="O1052" i="5"/>
  <c r="O1053" i="5"/>
  <c r="O1054" i="5"/>
  <c r="O1055" i="5"/>
  <c r="O1056" i="5"/>
  <c r="O1057" i="5"/>
  <c r="O1058" i="5"/>
  <c r="O1059" i="5"/>
  <c r="O1060" i="5"/>
  <c r="O1061" i="5"/>
  <c r="O1062" i="5"/>
  <c r="O1063" i="5"/>
  <c r="O1064" i="5"/>
  <c r="O1065" i="5"/>
  <c r="O1066" i="5"/>
  <c r="O1067" i="5"/>
  <c r="O1068" i="5"/>
  <c r="O1069" i="5"/>
  <c r="O1070" i="5"/>
  <c r="O1071" i="5"/>
  <c r="O1072" i="5"/>
  <c r="O1073" i="5"/>
  <c r="O1074" i="5"/>
  <c r="O1075" i="5"/>
  <c r="O1076" i="5"/>
  <c r="O1077" i="5"/>
  <c r="O1078" i="5"/>
  <c r="O1079" i="5"/>
  <c r="O1080" i="5"/>
  <c r="O1081" i="5"/>
  <c r="O1082" i="5"/>
  <c r="O1083" i="5"/>
  <c r="O1084" i="5"/>
  <c r="O1085" i="5"/>
  <c r="O1086" i="5"/>
  <c r="O1087" i="5"/>
  <c r="O1088" i="5"/>
  <c r="O1089" i="5"/>
  <c r="O1090" i="5"/>
  <c r="O1091" i="5"/>
  <c r="O1092" i="5"/>
  <c r="O1093" i="5"/>
  <c r="O1094" i="5"/>
  <c r="O1095" i="5"/>
  <c r="O1096" i="5"/>
  <c r="O1097" i="5"/>
  <c r="O1098" i="5"/>
  <c r="O1099" i="5"/>
  <c r="O1100" i="5"/>
  <c r="O1101" i="5"/>
  <c r="O1102" i="5"/>
  <c r="O1103" i="5"/>
  <c r="O1104" i="5"/>
  <c r="O1105" i="5"/>
  <c r="O1106" i="5"/>
  <c r="O1107" i="5"/>
  <c r="O1108" i="5"/>
  <c r="O1109" i="5"/>
  <c r="O1110" i="5"/>
  <c r="O1111" i="5"/>
  <c r="O1112" i="5"/>
  <c r="O1113" i="5"/>
  <c r="O1114" i="5"/>
  <c r="O1115" i="5"/>
  <c r="O1116" i="5"/>
  <c r="O1117" i="5"/>
  <c r="O1118" i="5"/>
  <c r="O1119" i="5"/>
  <c r="O1120" i="5"/>
  <c r="O1121" i="5"/>
  <c r="O1122" i="5"/>
  <c r="O1123" i="5"/>
  <c r="O1124" i="5"/>
  <c r="O1125" i="5"/>
  <c r="O1126" i="5"/>
  <c r="O1127" i="5"/>
  <c r="O1128" i="5"/>
  <c r="O1129" i="5"/>
  <c r="O1130" i="5"/>
  <c r="O1131" i="5"/>
  <c r="O1132" i="5"/>
  <c r="O1133" i="5"/>
  <c r="O1134" i="5"/>
  <c r="O1135" i="5"/>
  <c r="O1136" i="5"/>
  <c r="O1137" i="5"/>
  <c r="O1138" i="5"/>
  <c r="O1139" i="5"/>
  <c r="O1140" i="5"/>
  <c r="O1141" i="5"/>
  <c r="O1142" i="5"/>
  <c r="O1143" i="5"/>
  <c r="O1144" i="5"/>
  <c r="O1145" i="5"/>
  <c r="O1146" i="5"/>
  <c r="O1147" i="5"/>
  <c r="O1148" i="5"/>
  <c r="O1149" i="5"/>
  <c r="O1150" i="5"/>
  <c r="O1151" i="5"/>
  <c r="O1152" i="5"/>
  <c r="O1153" i="5"/>
  <c r="O1154" i="5"/>
  <c r="O1155" i="5"/>
  <c r="O1156" i="5"/>
  <c r="O1157" i="5"/>
  <c r="O1158" i="5"/>
  <c r="O1159" i="5"/>
  <c r="O1160" i="5"/>
  <c r="O1161" i="5"/>
  <c r="O1162" i="5"/>
  <c r="O1163" i="5"/>
  <c r="O1164" i="5"/>
  <c r="O1165" i="5"/>
  <c r="O1166" i="5"/>
  <c r="O1167" i="5"/>
  <c r="O1168" i="5"/>
  <c r="O1169" i="5"/>
  <c r="O1170" i="5"/>
  <c r="O1171" i="5"/>
  <c r="O1172" i="5"/>
  <c r="O1173" i="5"/>
  <c r="O1174" i="5"/>
  <c r="O1175" i="5"/>
  <c r="O1176" i="5"/>
  <c r="O1177" i="5"/>
  <c r="O1178" i="5"/>
  <c r="O1179" i="5"/>
  <c r="O1180" i="5"/>
  <c r="O1181" i="5"/>
  <c r="O1182" i="5"/>
  <c r="O1183" i="5"/>
  <c r="O1184" i="5"/>
  <c r="O1185" i="5"/>
  <c r="O1186" i="5"/>
  <c r="O1187" i="5"/>
  <c r="O1188" i="5"/>
  <c r="O1189" i="5"/>
  <c r="O1190" i="5"/>
  <c r="O1191" i="5"/>
  <c r="O1192" i="5"/>
  <c r="O1193" i="5"/>
  <c r="O1194" i="5"/>
  <c r="O1195" i="5"/>
  <c r="O1196" i="5"/>
  <c r="O1197" i="5"/>
  <c r="O1198" i="5"/>
  <c r="O1199" i="5"/>
  <c r="O1200" i="5"/>
  <c r="O1201" i="5"/>
  <c r="O1202" i="5"/>
  <c r="O1203" i="5"/>
  <c r="O1204" i="5"/>
  <c r="O1205" i="5"/>
  <c r="O1206" i="5"/>
  <c r="O1207" i="5"/>
  <c r="O1208" i="5"/>
  <c r="O1209" i="5"/>
  <c r="O1210" i="5"/>
  <c r="O1211" i="5"/>
  <c r="O1212" i="5"/>
  <c r="O1213" i="5"/>
  <c r="O1214" i="5"/>
  <c r="O1215" i="5"/>
  <c r="O1216" i="5"/>
  <c r="O1217" i="5"/>
  <c r="O1218" i="5"/>
  <c r="O1219" i="5"/>
  <c r="O1220" i="5"/>
  <c r="O1221" i="5"/>
  <c r="O1222" i="5"/>
  <c r="O1223" i="5"/>
  <c r="O1224" i="5"/>
  <c r="O1225" i="5"/>
  <c r="O1226" i="5"/>
  <c r="O1227" i="5"/>
  <c r="O1228" i="5"/>
  <c r="O1229" i="5"/>
  <c r="O1230" i="5"/>
  <c r="O1231" i="5"/>
  <c r="O1232" i="5"/>
  <c r="O1233" i="5"/>
  <c r="O1234" i="5"/>
  <c r="O1235" i="5"/>
  <c r="O1236" i="5"/>
  <c r="O1237" i="5"/>
  <c r="O1238" i="5"/>
  <c r="O1239" i="5"/>
  <c r="O1240" i="5"/>
  <c r="O1241" i="5"/>
  <c r="O1242" i="5"/>
  <c r="O1243" i="5"/>
  <c r="O1244" i="5"/>
  <c r="O1245" i="5"/>
  <c r="O1246" i="5"/>
  <c r="O1247" i="5"/>
  <c r="O1248" i="5"/>
  <c r="O1249" i="5"/>
  <c r="O1250" i="5"/>
  <c r="O1251" i="5"/>
  <c r="O1252" i="5"/>
  <c r="O1253" i="5"/>
  <c r="O1254" i="5"/>
  <c r="O1255" i="5"/>
  <c r="O1256" i="5"/>
  <c r="O1257" i="5"/>
  <c r="O1258" i="5"/>
  <c r="O1259" i="5"/>
  <c r="O1260" i="5"/>
  <c r="O1261" i="5"/>
  <c r="O1262" i="5"/>
  <c r="O1263" i="5"/>
  <c r="O1264" i="5"/>
  <c r="O1265" i="5"/>
  <c r="O1266" i="5"/>
  <c r="O1267" i="5"/>
  <c r="O1268" i="5"/>
  <c r="O1269" i="5"/>
  <c r="O1270" i="5"/>
  <c r="O1271" i="5"/>
  <c r="O1272" i="5"/>
  <c r="O1273" i="5"/>
  <c r="O1274" i="5"/>
  <c r="O1275" i="5"/>
  <c r="O1276" i="5"/>
  <c r="O1277" i="5"/>
  <c r="O1278" i="5"/>
  <c r="O1279" i="5"/>
  <c r="O1280" i="5"/>
  <c r="O1281" i="5"/>
  <c r="O1282" i="5"/>
  <c r="O1283" i="5"/>
  <c r="O1284" i="5"/>
  <c r="O1285" i="5"/>
  <c r="O1286" i="5"/>
  <c r="O1287" i="5"/>
  <c r="O1288" i="5"/>
  <c r="O1289" i="5"/>
  <c r="O1290" i="5"/>
  <c r="O1291" i="5"/>
  <c r="O1292" i="5"/>
  <c r="O1293" i="5"/>
  <c r="O1294" i="5"/>
  <c r="O1295" i="5"/>
  <c r="O1296" i="5"/>
  <c r="O1297" i="5"/>
  <c r="O1298" i="5"/>
  <c r="O1299" i="5"/>
  <c r="O1300" i="5"/>
  <c r="O1301" i="5"/>
  <c r="O1302" i="5"/>
  <c r="O1303" i="5"/>
  <c r="O1304" i="5"/>
  <c r="O1305" i="5"/>
  <c r="O1306" i="5"/>
  <c r="O1307" i="5"/>
  <c r="O1308" i="5"/>
  <c r="O1309" i="5"/>
  <c r="O1310" i="5"/>
  <c r="O1311" i="5"/>
  <c r="O1312" i="5"/>
  <c r="O1313" i="5"/>
  <c r="O1314" i="5"/>
  <c r="O1315" i="5"/>
  <c r="O1316" i="5"/>
  <c r="O1317" i="5"/>
  <c r="O1318" i="5"/>
  <c r="O1319" i="5"/>
  <c r="O1320" i="5"/>
  <c r="O1321" i="5"/>
  <c r="O1322" i="5"/>
  <c r="O1323" i="5"/>
  <c r="O1324" i="5"/>
  <c r="O1325" i="5"/>
  <c r="O1326" i="5"/>
  <c r="O1327" i="5"/>
  <c r="O1328" i="5"/>
  <c r="O1329" i="5"/>
  <c r="O1330" i="5"/>
  <c r="O1331" i="5"/>
  <c r="O1332" i="5"/>
  <c r="O1333" i="5"/>
  <c r="O1334" i="5"/>
  <c r="O1335" i="5"/>
  <c r="O1336" i="5"/>
  <c r="O1337" i="5"/>
  <c r="O1338" i="5"/>
  <c r="O1339" i="5"/>
  <c r="O1340" i="5"/>
  <c r="O1341" i="5"/>
  <c r="O1342" i="5"/>
  <c r="O1343" i="5"/>
  <c r="O1344" i="5"/>
  <c r="O1345" i="5"/>
  <c r="O1346" i="5"/>
  <c r="O1347" i="5"/>
  <c r="O1348" i="5"/>
  <c r="O1349" i="5"/>
  <c r="O1350" i="5"/>
  <c r="O1351" i="5"/>
  <c r="O1352" i="5"/>
  <c r="O1353" i="5"/>
  <c r="O1354" i="5"/>
  <c r="O1355" i="5"/>
  <c r="O1356" i="5"/>
  <c r="O1357" i="5"/>
  <c r="O1358" i="5"/>
  <c r="O1359" i="5"/>
  <c r="O1360" i="5"/>
  <c r="O1361" i="5"/>
  <c r="O1362" i="5"/>
  <c r="O1363" i="5"/>
  <c r="O1364" i="5"/>
  <c r="O1365" i="5"/>
  <c r="O1366" i="5"/>
  <c r="O1367" i="5"/>
  <c r="O1368" i="5"/>
  <c r="O1369" i="5"/>
  <c r="O1370" i="5"/>
  <c r="O1371" i="5"/>
  <c r="O1372" i="5"/>
  <c r="O1373" i="5"/>
  <c r="O1374" i="5"/>
  <c r="O1375" i="5"/>
  <c r="O1376" i="5"/>
  <c r="O1377" i="5"/>
  <c r="O1378" i="5"/>
  <c r="O1379" i="5"/>
  <c r="O1380" i="5"/>
  <c r="O1381" i="5"/>
  <c r="O1382" i="5"/>
  <c r="O1383" i="5"/>
  <c r="O1384" i="5"/>
  <c r="O1385" i="5"/>
  <c r="O1386" i="5"/>
  <c r="O1387" i="5"/>
  <c r="O1388" i="5"/>
  <c r="O1389" i="5"/>
  <c r="O1390" i="5"/>
  <c r="O1391" i="5"/>
  <c r="O1392" i="5"/>
  <c r="O1393" i="5"/>
  <c r="O1394" i="5"/>
  <c r="O1395" i="5"/>
  <c r="O1396" i="5"/>
  <c r="O1397" i="5"/>
  <c r="O1398" i="5"/>
  <c r="O1399" i="5"/>
  <c r="O1400" i="5"/>
  <c r="O1401" i="5"/>
  <c r="O1402" i="5"/>
  <c r="O1403" i="5"/>
  <c r="O1404" i="5"/>
  <c r="O1405" i="5"/>
  <c r="O1406" i="5"/>
  <c r="O1407" i="5"/>
  <c r="O1408" i="5"/>
  <c r="O1409" i="5"/>
  <c r="O1410" i="5"/>
  <c r="O1411" i="5"/>
  <c r="O1412" i="5"/>
  <c r="O1413" i="5"/>
  <c r="O1414" i="5"/>
  <c r="O1415" i="5"/>
  <c r="O1416" i="5"/>
  <c r="O1417" i="5"/>
  <c r="O1418" i="5"/>
  <c r="O1419" i="5"/>
  <c r="O1420" i="5"/>
  <c r="O1421" i="5"/>
  <c r="O1422" i="5"/>
  <c r="O1423" i="5"/>
  <c r="O1424" i="5"/>
  <c r="O1425" i="5"/>
  <c r="O1426" i="5"/>
  <c r="O1427" i="5"/>
  <c r="O1428" i="5"/>
  <c r="O1429" i="5"/>
  <c r="O1430" i="5"/>
  <c r="O1431" i="5"/>
  <c r="O1432" i="5"/>
  <c r="O1433" i="5"/>
  <c r="O1434" i="5"/>
  <c r="O1435" i="5"/>
  <c r="O1436" i="5"/>
  <c r="O1437" i="5"/>
  <c r="O1438" i="5"/>
  <c r="O1439" i="5"/>
  <c r="O1440" i="5"/>
  <c r="O1441" i="5"/>
  <c r="O1442" i="5"/>
  <c r="O1443" i="5"/>
  <c r="O1444" i="5"/>
  <c r="O1445" i="5"/>
  <c r="O1446" i="5"/>
  <c r="O1447" i="5"/>
  <c r="O1448" i="5"/>
  <c r="O1449" i="5"/>
  <c r="O1450" i="5"/>
  <c r="O1451" i="5"/>
  <c r="O1452" i="5"/>
  <c r="O1453" i="5"/>
  <c r="O1454" i="5"/>
  <c r="O1455" i="5"/>
  <c r="O1456" i="5"/>
  <c r="O1457" i="5"/>
  <c r="O1458" i="5"/>
  <c r="O1459" i="5"/>
  <c r="O1460" i="5"/>
  <c r="O1461" i="5"/>
  <c r="O1462" i="5"/>
  <c r="O1463" i="5"/>
  <c r="O1464" i="5"/>
  <c r="O1465" i="5"/>
  <c r="O1466" i="5"/>
  <c r="O1467" i="5"/>
  <c r="O1468" i="5"/>
  <c r="O1469" i="5"/>
  <c r="O1470" i="5"/>
  <c r="O1471" i="5"/>
  <c r="O1472" i="5"/>
  <c r="O1473" i="5"/>
  <c r="O1474" i="5"/>
  <c r="O1475" i="5"/>
  <c r="O1476" i="5"/>
  <c r="O1477" i="5"/>
  <c r="O1478" i="5"/>
  <c r="O1479" i="5"/>
  <c r="O1480" i="5"/>
  <c r="O1481" i="5"/>
  <c r="O1482" i="5"/>
  <c r="O1483" i="5"/>
  <c r="O1484" i="5"/>
  <c r="O1485" i="5"/>
  <c r="O1486" i="5"/>
  <c r="O1487" i="5"/>
  <c r="O1488" i="5"/>
  <c r="O1489" i="5"/>
  <c r="O1490" i="5"/>
  <c r="O1491" i="5"/>
  <c r="O1492" i="5"/>
  <c r="O1493" i="5"/>
  <c r="O1494" i="5"/>
  <c r="O1495" i="5"/>
  <c r="O1496" i="5"/>
  <c r="O1497" i="5"/>
  <c r="O1498" i="5"/>
  <c r="O1499" i="5"/>
  <c r="O1500" i="5"/>
  <c r="O1501" i="5"/>
  <c r="O1502" i="5"/>
  <c r="O1503" i="5"/>
  <c r="O1504" i="5"/>
  <c r="O1505" i="5"/>
  <c r="O1506" i="5"/>
  <c r="O1507" i="5"/>
  <c r="O1508" i="5"/>
  <c r="O1509" i="5"/>
  <c r="O1510" i="5"/>
  <c r="O1511" i="5"/>
  <c r="O1512" i="5"/>
  <c r="O1513" i="5"/>
  <c r="O1514" i="5"/>
  <c r="O1515" i="5"/>
  <c r="O1516" i="5"/>
  <c r="O1517" i="5"/>
  <c r="O1518" i="5"/>
  <c r="O1519" i="5"/>
  <c r="O1520" i="5"/>
  <c r="O1521" i="5"/>
  <c r="O1522" i="5"/>
  <c r="O1523" i="5"/>
  <c r="O1524" i="5"/>
  <c r="O1525" i="5"/>
  <c r="O1526" i="5"/>
  <c r="O1527" i="5"/>
  <c r="O1528" i="5"/>
  <c r="O1529" i="5"/>
  <c r="O1530" i="5"/>
  <c r="O1531" i="5"/>
  <c r="O1532" i="5"/>
  <c r="O1533" i="5"/>
  <c r="O1534" i="5"/>
  <c r="O1535" i="5"/>
  <c r="O1536" i="5"/>
  <c r="O1537" i="5"/>
  <c r="O1538" i="5"/>
  <c r="O1539" i="5"/>
  <c r="O1540" i="5"/>
  <c r="O1541" i="5"/>
  <c r="O1542" i="5"/>
  <c r="O1543" i="5"/>
  <c r="O1544" i="5"/>
  <c r="O1545" i="5"/>
  <c r="O1546" i="5"/>
  <c r="O1547" i="5"/>
  <c r="O1548" i="5"/>
  <c r="O1549" i="5"/>
  <c r="O1550" i="5"/>
  <c r="O1551" i="5"/>
  <c r="O1552" i="5"/>
  <c r="O1553" i="5"/>
  <c r="O1554" i="5"/>
  <c r="O1555" i="5"/>
  <c r="O1556" i="5"/>
  <c r="O1557" i="5"/>
  <c r="O1558" i="5"/>
  <c r="O1559" i="5"/>
  <c r="O1560" i="5"/>
  <c r="O1561" i="5"/>
  <c r="O1562" i="5"/>
  <c r="O1563" i="5"/>
  <c r="O1564" i="5"/>
  <c r="O1565" i="5"/>
  <c r="O1566" i="5"/>
  <c r="O1567" i="5"/>
  <c r="O1568" i="5"/>
  <c r="O1569" i="5"/>
  <c r="O1570" i="5"/>
  <c r="O1571" i="5"/>
  <c r="O1572" i="5"/>
  <c r="O1573" i="5"/>
  <c r="O1574" i="5"/>
  <c r="O1575" i="5"/>
  <c r="O1576" i="5"/>
  <c r="O1577" i="5"/>
  <c r="O1578" i="5"/>
  <c r="O1579" i="5"/>
  <c r="O1580" i="5"/>
  <c r="O1581" i="5"/>
  <c r="O1582" i="5"/>
  <c r="O1583" i="5"/>
  <c r="O1584" i="5"/>
  <c r="O1585" i="5"/>
  <c r="O1586" i="5"/>
  <c r="O1587" i="5"/>
  <c r="O1588" i="5"/>
  <c r="O1589" i="5"/>
  <c r="O1590" i="5"/>
  <c r="O1591" i="5"/>
  <c r="O1592" i="5"/>
  <c r="O1593" i="5"/>
  <c r="O1594" i="5"/>
  <c r="O1595" i="5"/>
  <c r="O1596" i="5"/>
  <c r="O1597" i="5"/>
  <c r="O1598" i="5"/>
  <c r="O1599" i="5"/>
  <c r="O1600" i="5"/>
  <c r="O1601" i="5"/>
  <c r="O1602" i="5"/>
  <c r="O1603" i="5"/>
  <c r="O1604" i="5"/>
  <c r="O1605" i="5"/>
  <c r="O1606" i="5"/>
  <c r="O1607" i="5"/>
  <c r="O1608" i="5"/>
  <c r="O1609" i="5"/>
  <c r="O1610" i="5"/>
  <c r="O1611" i="5"/>
  <c r="O1612" i="5"/>
  <c r="O1613" i="5"/>
  <c r="O1614" i="5"/>
  <c r="O1615" i="5"/>
  <c r="O1616" i="5"/>
  <c r="O1617" i="5"/>
  <c r="O1618" i="5"/>
  <c r="O1619" i="5"/>
  <c r="O1620" i="5"/>
  <c r="O1621" i="5"/>
  <c r="O1622" i="5"/>
  <c r="O1623" i="5"/>
  <c r="O1624" i="5"/>
  <c r="O1625" i="5"/>
  <c r="O1626" i="5"/>
  <c r="O1627" i="5"/>
  <c r="O1628" i="5"/>
  <c r="O1629" i="5"/>
  <c r="O1630" i="5"/>
  <c r="O1631" i="5"/>
  <c r="O1632" i="5"/>
  <c r="O1633" i="5"/>
  <c r="O1634" i="5"/>
  <c r="O1635" i="5"/>
  <c r="O1636" i="5"/>
  <c r="O1637" i="5"/>
  <c r="O1638" i="5"/>
  <c r="O1639" i="5"/>
  <c r="O1640" i="5"/>
  <c r="O1641" i="5"/>
  <c r="O1642" i="5"/>
  <c r="O1643" i="5"/>
  <c r="O1644" i="5"/>
  <c r="O1645" i="5"/>
  <c r="O1646" i="5"/>
  <c r="O1647" i="5"/>
  <c r="O1648" i="5"/>
  <c r="O1649" i="5"/>
  <c r="O1650" i="5"/>
  <c r="O1651" i="5"/>
  <c r="O1652" i="5"/>
  <c r="O1653" i="5"/>
  <c r="O1654" i="5"/>
  <c r="O1655" i="5"/>
  <c r="O1656" i="5"/>
  <c r="O1657" i="5"/>
  <c r="O1658" i="5"/>
  <c r="O1659" i="5"/>
  <c r="O1660" i="5"/>
  <c r="O1661" i="5"/>
  <c r="O1662" i="5"/>
  <c r="O1663" i="5"/>
  <c r="O1664" i="5"/>
  <c r="O1665" i="5"/>
  <c r="O1666" i="5"/>
  <c r="O1667" i="5"/>
  <c r="O1668" i="5"/>
  <c r="O1669" i="5"/>
  <c r="O1670" i="5"/>
  <c r="O1671" i="5"/>
  <c r="O1672" i="5"/>
  <c r="O1673" i="5"/>
  <c r="O1674" i="5"/>
  <c r="O1675" i="5"/>
  <c r="O1676" i="5"/>
  <c r="O1677" i="5"/>
  <c r="O1678" i="5"/>
  <c r="O1679" i="5"/>
  <c r="O1680" i="5"/>
  <c r="O1681" i="5"/>
  <c r="O1682" i="5"/>
  <c r="O1683" i="5"/>
  <c r="O1684" i="5"/>
  <c r="O1685" i="5"/>
  <c r="O1686" i="5"/>
  <c r="O1687" i="5"/>
  <c r="O1688" i="5"/>
  <c r="O1689" i="5"/>
  <c r="O1690" i="5"/>
  <c r="O1691" i="5"/>
  <c r="O1692" i="5"/>
  <c r="O1693" i="5"/>
  <c r="O1694" i="5"/>
  <c r="O1695" i="5"/>
  <c r="O1696" i="5"/>
  <c r="O1697" i="5"/>
  <c r="O1698" i="5"/>
  <c r="O1699" i="5"/>
  <c r="O1700" i="5"/>
  <c r="O1701" i="5"/>
  <c r="O1702" i="5"/>
  <c r="O1703" i="5"/>
  <c r="O1704" i="5"/>
  <c r="O1705" i="5"/>
  <c r="O1706" i="5"/>
  <c r="O1707" i="5"/>
  <c r="O1708" i="5"/>
  <c r="O1709" i="5"/>
  <c r="O1710" i="5"/>
  <c r="O1711" i="5"/>
  <c r="O1712" i="5"/>
  <c r="O1713" i="5"/>
  <c r="O1714" i="5"/>
  <c r="O1715" i="5"/>
  <c r="O1716" i="5"/>
  <c r="O1717" i="5"/>
  <c r="O1718" i="5"/>
  <c r="O1719" i="5"/>
  <c r="O1720" i="5"/>
  <c r="O1721" i="5"/>
  <c r="O1722" i="5"/>
  <c r="O1723" i="5"/>
  <c r="O1724" i="5"/>
  <c r="O1725" i="5"/>
  <c r="O1726" i="5"/>
  <c r="O1727" i="5"/>
  <c r="O1728" i="5"/>
  <c r="O1729" i="5"/>
  <c r="O1730" i="5"/>
  <c r="O1731" i="5"/>
  <c r="O1732" i="5"/>
  <c r="O1733" i="5"/>
  <c r="O1734" i="5"/>
  <c r="O1735" i="5"/>
  <c r="O1736" i="5"/>
  <c r="O1737" i="5"/>
  <c r="O1738" i="5"/>
  <c r="O1739" i="5"/>
  <c r="O1740" i="5"/>
  <c r="O1741" i="5"/>
  <c r="O1742" i="5"/>
  <c r="O1743" i="5"/>
  <c r="O1744" i="5"/>
  <c r="O1745" i="5"/>
  <c r="O1746" i="5"/>
  <c r="O1747" i="5"/>
  <c r="O1748" i="5"/>
  <c r="O1749" i="5"/>
  <c r="O1750" i="5"/>
  <c r="O1751" i="5"/>
  <c r="O1752" i="5"/>
  <c r="O1753" i="5"/>
  <c r="O1754" i="5"/>
  <c r="O1755" i="5"/>
  <c r="O1756" i="5"/>
  <c r="O1757" i="5"/>
  <c r="O1758" i="5"/>
  <c r="O1759" i="5"/>
  <c r="O1760" i="5"/>
  <c r="O1761" i="5"/>
  <c r="O1762" i="5"/>
  <c r="O1763" i="5"/>
  <c r="O1764" i="5"/>
  <c r="O1765" i="5"/>
  <c r="O1766" i="5"/>
  <c r="O1767" i="5"/>
  <c r="O1768" i="5"/>
  <c r="O1769" i="5"/>
  <c r="O1770" i="5"/>
  <c r="O1771" i="5"/>
  <c r="O1772" i="5"/>
  <c r="O1773" i="5"/>
  <c r="O1774" i="5"/>
  <c r="O1775" i="5"/>
  <c r="O1776" i="5"/>
  <c r="O1777" i="5"/>
  <c r="O1778" i="5"/>
  <c r="O1779" i="5"/>
  <c r="O1780" i="5"/>
  <c r="O1781" i="5"/>
  <c r="O1782" i="5"/>
  <c r="O1783" i="5"/>
  <c r="O1784" i="5"/>
  <c r="O1785" i="5"/>
  <c r="O1786" i="5"/>
  <c r="O1787" i="5"/>
  <c r="O1788" i="5"/>
  <c r="O1789" i="5"/>
  <c r="O1790" i="5"/>
  <c r="O1791" i="5"/>
  <c r="O1792" i="5"/>
  <c r="O1793" i="5"/>
  <c r="O1794" i="5"/>
  <c r="O1795" i="5"/>
  <c r="O1796" i="5"/>
  <c r="O1797" i="5"/>
  <c r="O1798" i="5"/>
  <c r="O1799" i="5"/>
  <c r="O1800" i="5"/>
  <c r="O1801" i="5"/>
  <c r="O1802" i="5"/>
  <c r="O1803" i="5"/>
  <c r="O1804" i="5"/>
  <c r="O1805" i="5"/>
  <c r="O1806" i="5"/>
  <c r="O1807" i="5"/>
  <c r="O1808" i="5"/>
  <c r="O1809" i="5"/>
  <c r="O1810" i="5"/>
  <c r="O1811" i="5"/>
  <c r="O1812" i="5"/>
  <c r="O1813" i="5"/>
  <c r="O1814" i="5"/>
  <c r="O1815" i="5"/>
  <c r="O1816" i="5"/>
  <c r="O1817" i="5"/>
  <c r="O1818" i="5"/>
  <c r="O1819" i="5"/>
  <c r="O1820" i="5"/>
  <c r="O1821" i="5"/>
  <c r="O1822" i="5"/>
  <c r="O1823" i="5"/>
  <c r="O1824" i="5"/>
  <c r="O1825" i="5"/>
  <c r="O1826" i="5"/>
  <c r="O1827" i="5"/>
  <c r="O1828" i="5"/>
  <c r="O1829" i="5"/>
  <c r="O1830" i="5"/>
  <c r="O1831" i="5"/>
  <c r="O1832" i="5"/>
  <c r="O1833" i="5"/>
  <c r="O1834" i="5"/>
  <c r="O1835" i="5"/>
  <c r="O1836" i="5"/>
  <c r="O1837" i="5"/>
  <c r="O1838" i="5"/>
  <c r="O1839" i="5"/>
  <c r="O1840" i="5"/>
  <c r="O1841" i="5"/>
  <c r="O1842" i="5"/>
  <c r="O1843" i="5"/>
  <c r="O1844" i="5"/>
  <c r="O1845" i="5"/>
  <c r="O1846" i="5"/>
  <c r="O1847" i="5"/>
  <c r="O1848" i="5"/>
  <c r="O1849" i="5"/>
  <c r="O1850" i="5"/>
  <c r="O1851" i="5"/>
  <c r="O1852" i="5"/>
  <c r="O1853" i="5"/>
  <c r="O1854" i="5"/>
  <c r="O1855" i="5"/>
  <c r="O1856" i="5"/>
  <c r="O1857" i="5"/>
  <c r="O1858" i="5"/>
  <c r="O1859" i="5"/>
  <c r="O1860" i="5"/>
  <c r="O1861" i="5"/>
  <c r="O1862" i="5"/>
  <c r="O1863" i="5"/>
  <c r="O1864" i="5"/>
  <c r="O1865" i="5"/>
  <c r="O1866" i="5"/>
  <c r="O1867" i="5"/>
  <c r="O1868" i="5"/>
  <c r="O1869" i="5"/>
  <c r="O1870" i="5"/>
  <c r="O1871" i="5"/>
  <c r="O1872" i="5"/>
  <c r="O1873" i="5"/>
  <c r="O1874" i="5"/>
  <c r="O1875" i="5"/>
  <c r="O1876" i="5"/>
  <c r="O1877" i="5"/>
  <c r="O1878" i="5"/>
  <c r="O1879" i="5"/>
  <c r="O1880" i="5"/>
  <c r="O1881" i="5"/>
  <c r="O1882" i="5"/>
  <c r="O1883" i="5"/>
  <c r="O1884" i="5"/>
  <c r="O1885" i="5"/>
  <c r="O1886" i="5"/>
  <c r="O1887" i="5"/>
  <c r="O1888" i="5"/>
  <c r="O1889" i="5"/>
  <c r="O1890" i="5"/>
  <c r="O1891" i="5"/>
  <c r="O1892" i="5"/>
  <c r="O1893" i="5"/>
  <c r="O1894" i="5"/>
  <c r="O1895" i="5"/>
  <c r="O1896" i="5"/>
  <c r="O1897" i="5"/>
  <c r="O1898" i="5"/>
  <c r="O1899" i="5"/>
  <c r="O1900" i="5"/>
  <c r="O1901" i="5"/>
  <c r="O1902" i="5"/>
  <c r="O1903" i="5"/>
  <c r="O1904" i="5"/>
  <c r="O1905" i="5"/>
  <c r="O1906" i="5"/>
  <c r="O1907" i="5"/>
  <c r="O1908" i="5"/>
  <c r="O1909" i="5"/>
  <c r="O1910" i="5"/>
  <c r="O1911" i="5"/>
  <c r="O1912" i="5"/>
  <c r="O1913" i="5"/>
  <c r="O1914" i="5"/>
  <c r="O1915" i="5"/>
  <c r="O1916" i="5"/>
  <c r="O1917" i="5"/>
  <c r="O1918" i="5"/>
  <c r="O1919" i="5"/>
  <c r="O1920" i="5"/>
  <c r="O1921" i="5"/>
  <c r="O1922" i="5"/>
  <c r="O1923" i="5"/>
  <c r="O1924" i="5"/>
  <c r="O1925" i="5"/>
  <c r="O1926" i="5"/>
  <c r="O1927" i="5"/>
  <c r="O1928" i="5"/>
  <c r="O1929" i="5"/>
  <c r="O1930" i="5"/>
  <c r="O1931" i="5"/>
  <c r="O1932" i="5"/>
  <c r="O1933" i="5"/>
  <c r="O1934" i="5"/>
  <c r="O1935" i="5"/>
  <c r="O1936" i="5"/>
  <c r="O1937" i="5"/>
  <c r="O1938" i="5"/>
  <c r="O1939" i="5"/>
  <c r="O1940" i="5"/>
  <c r="O1941" i="5"/>
  <c r="O1942" i="5"/>
  <c r="O1943" i="5"/>
  <c r="O1944" i="5"/>
  <c r="O1945" i="5"/>
  <c r="O1946" i="5"/>
  <c r="O1947" i="5"/>
  <c r="O1948" i="5"/>
  <c r="O1949" i="5"/>
  <c r="O1950" i="5"/>
  <c r="O1951" i="5"/>
  <c r="O1952" i="5"/>
  <c r="O1953" i="5"/>
  <c r="O1954" i="5"/>
  <c r="O1955" i="5"/>
  <c r="O1956" i="5"/>
  <c r="O1957" i="5"/>
  <c r="O1958" i="5"/>
  <c r="O1959" i="5"/>
  <c r="O1960" i="5"/>
  <c r="O1961" i="5"/>
  <c r="O1962" i="5"/>
  <c r="O1963" i="5"/>
  <c r="O1964" i="5"/>
  <c r="O1965" i="5"/>
  <c r="O1966" i="5"/>
  <c r="O1967" i="5"/>
  <c r="O1968" i="5"/>
  <c r="O1969" i="5"/>
  <c r="O1970" i="5"/>
  <c r="O1971" i="5"/>
  <c r="O1972" i="5"/>
  <c r="O1973" i="5"/>
  <c r="O1974" i="5"/>
  <c r="O1975" i="5"/>
  <c r="O1976" i="5"/>
  <c r="O1977" i="5"/>
  <c r="O1978" i="5"/>
  <c r="O1979" i="5"/>
  <c r="O1980" i="5"/>
  <c r="O1981" i="5"/>
  <c r="O1982" i="5"/>
  <c r="O1983" i="5"/>
  <c r="O1984" i="5"/>
  <c r="O1985" i="5"/>
  <c r="O1986" i="5"/>
  <c r="O1987" i="5"/>
  <c r="O1988" i="5"/>
  <c r="O1989" i="5"/>
  <c r="O1990" i="5"/>
  <c r="O1991" i="5"/>
  <c r="O1992" i="5"/>
  <c r="O1993" i="5"/>
  <c r="O1994" i="5"/>
  <c r="O1995" i="5"/>
  <c r="O1996" i="5"/>
  <c r="O1997" i="5"/>
  <c r="O1998" i="5"/>
  <c r="O1999" i="5"/>
  <c r="O2000" i="5"/>
  <c r="O2001" i="5"/>
  <c r="O2002" i="5"/>
  <c r="O2003" i="5"/>
  <c r="O2004" i="5"/>
  <c r="O2005" i="5"/>
  <c r="O2006" i="5"/>
  <c r="O2007" i="5"/>
  <c r="O2008" i="5"/>
  <c r="O2009" i="5"/>
  <c r="O2010" i="5"/>
  <c r="O2011" i="5"/>
  <c r="O2012" i="5"/>
  <c r="O2013" i="5"/>
  <c r="O2014" i="5"/>
  <c r="O2015" i="5"/>
  <c r="O2016" i="5"/>
  <c r="O2017" i="5"/>
  <c r="O2018" i="5"/>
  <c r="O2019" i="5"/>
  <c r="O2020" i="5"/>
  <c r="O2021" i="5"/>
  <c r="O2022" i="5"/>
  <c r="O2023" i="5"/>
  <c r="O2024" i="5"/>
  <c r="O2025" i="5"/>
  <c r="O2026" i="5"/>
  <c r="O2027" i="5"/>
  <c r="O2028" i="5"/>
  <c r="O2029" i="5"/>
  <c r="O2030" i="5"/>
  <c r="O2031" i="5"/>
  <c r="O2032" i="5"/>
  <c r="O2033" i="5"/>
  <c r="O2034" i="5"/>
  <c r="O2035" i="5"/>
  <c r="O2036" i="5"/>
  <c r="O2037" i="5"/>
  <c r="O2038" i="5"/>
  <c r="O2039" i="5"/>
  <c r="O2040" i="5"/>
  <c r="O2041" i="5"/>
  <c r="O2042" i="5"/>
  <c r="O2043" i="5"/>
  <c r="O2044" i="5"/>
  <c r="O2045" i="5"/>
  <c r="O2046" i="5"/>
  <c r="O2047" i="5"/>
  <c r="O2048" i="5"/>
  <c r="O2049" i="5"/>
  <c r="O2050" i="5"/>
  <c r="O2051" i="5"/>
  <c r="O2052" i="5"/>
  <c r="O2053" i="5"/>
  <c r="O2054" i="5"/>
  <c r="O2055" i="5"/>
  <c r="O2056" i="5"/>
  <c r="O2057" i="5"/>
  <c r="O2058" i="5"/>
  <c r="O2059" i="5"/>
  <c r="O2060" i="5"/>
  <c r="O2061" i="5"/>
  <c r="O2062" i="5"/>
  <c r="O2063" i="5"/>
  <c r="O2064" i="5"/>
  <c r="O2065" i="5"/>
  <c r="O2066" i="5"/>
  <c r="O2067" i="5"/>
  <c r="O2068" i="5"/>
  <c r="O2069" i="5"/>
  <c r="O2070" i="5"/>
  <c r="O2071" i="5"/>
  <c r="O2072" i="5"/>
  <c r="O2073" i="5"/>
  <c r="O2074" i="5"/>
  <c r="O2075" i="5"/>
  <c r="O2076" i="5"/>
  <c r="O2077" i="5"/>
  <c r="O2078" i="5"/>
  <c r="O2079" i="5"/>
  <c r="O2080" i="5"/>
  <c r="O2081" i="5"/>
  <c r="O2082" i="5"/>
  <c r="O2083" i="5"/>
  <c r="O2084" i="5"/>
  <c r="O2085" i="5"/>
  <c r="O2086" i="5"/>
  <c r="O2087" i="5"/>
  <c r="O2088" i="5"/>
  <c r="O2089" i="5"/>
  <c r="O2090" i="5"/>
  <c r="O2091" i="5"/>
  <c r="O2092" i="5"/>
  <c r="O2093" i="5"/>
  <c r="O2094" i="5"/>
  <c r="O2095" i="5"/>
  <c r="O2096" i="5"/>
  <c r="O2097" i="5"/>
  <c r="O2098" i="5"/>
  <c r="O2099" i="5"/>
  <c r="O2100" i="5"/>
  <c r="O2101" i="5"/>
  <c r="O2102" i="5"/>
  <c r="O2103" i="5"/>
  <c r="O2104" i="5"/>
  <c r="O2105" i="5"/>
  <c r="O2106" i="5"/>
  <c r="O2107" i="5"/>
  <c r="O2108" i="5"/>
  <c r="O2109" i="5"/>
  <c r="O2110" i="5"/>
  <c r="O2111" i="5"/>
  <c r="O2112" i="5"/>
  <c r="O2113" i="5"/>
  <c r="O2114" i="5"/>
  <c r="O2115" i="5"/>
  <c r="O2116" i="5"/>
  <c r="O2117" i="5"/>
  <c r="O2118" i="5"/>
  <c r="O2119" i="5"/>
  <c r="O2120" i="5"/>
  <c r="O2121" i="5"/>
  <c r="O2122" i="5"/>
  <c r="O2123" i="5"/>
  <c r="O2124" i="5"/>
  <c r="O2125" i="5"/>
  <c r="O2126" i="5"/>
  <c r="O2127" i="5"/>
  <c r="O2128" i="5"/>
  <c r="O2129" i="5"/>
  <c r="O2130" i="5"/>
  <c r="O2131" i="5"/>
  <c r="O2132" i="5"/>
  <c r="O2133" i="5"/>
  <c r="O2134" i="5"/>
  <c r="O2135" i="5"/>
  <c r="O2136" i="5"/>
  <c r="O2137" i="5"/>
  <c r="O2138" i="5"/>
  <c r="O2139" i="5"/>
  <c r="O2140" i="5"/>
  <c r="O2141" i="5"/>
  <c r="O2142" i="5"/>
  <c r="O2143" i="5"/>
  <c r="O2144" i="5"/>
  <c r="O2145" i="5"/>
  <c r="O2146" i="5"/>
  <c r="O2147" i="5"/>
  <c r="O2148" i="5"/>
  <c r="O2149" i="5"/>
  <c r="O2150" i="5"/>
  <c r="O2151" i="5"/>
  <c r="O2152" i="5"/>
  <c r="O2153" i="5"/>
  <c r="O2154" i="5"/>
  <c r="O2155" i="5"/>
  <c r="O2156" i="5"/>
  <c r="O2157" i="5"/>
  <c r="O2158" i="5"/>
  <c r="O2159" i="5"/>
  <c r="O2160" i="5"/>
  <c r="O2161" i="5"/>
  <c r="O2162" i="5"/>
  <c r="O2163" i="5"/>
  <c r="O2164" i="5"/>
  <c r="O2165" i="5"/>
  <c r="O2166" i="5"/>
  <c r="O2167" i="5"/>
  <c r="O2168" i="5"/>
  <c r="O2169" i="5"/>
  <c r="O2170" i="5"/>
  <c r="O2171" i="5"/>
  <c r="O2172" i="5"/>
  <c r="O2173" i="5"/>
  <c r="O2174" i="5"/>
  <c r="O2175" i="5"/>
  <c r="O2176" i="5"/>
  <c r="O2177" i="5"/>
  <c r="O2178" i="5"/>
  <c r="O2179" i="5"/>
  <c r="O2180" i="5"/>
  <c r="O2181" i="5"/>
  <c r="O2182" i="5"/>
  <c r="O2183" i="5"/>
  <c r="O2184" i="5"/>
  <c r="O2185" i="5"/>
  <c r="O2186" i="5"/>
  <c r="O2187" i="5"/>
  <c r="O2188" i="5"/>
  <c r="O2189" i="5"/>
  <c r="O2190" i="5"/>
  <c r="O2191" i="5"/>
  <c r="O2192" i="5"/>
  <c r="O2193" i="5"/>
  <c r="O2194" i="5"/>
  <c r="O2195" i="5"/>
  <c r="O2196" i="5"/>
  <c r="O2197" i="5"/>
  <c r="O2198" i="5"/>
  <c r="O2199" i="5"/>
  <c r="O2200" i="5"/>
  <c r="O2201" i="5"/>
  <c r="O2202" i="5"/>
  <c r="O2203" i="5"/>
  <c r="O2204" i="5"/>
  <c r="O2205" i="5"/>
  <c r="O2206" i="5"/>
  <c r="O2207" i="5"/>
  <c r="O2208" i="5"/>
  <c r="O2209" i="5"/>
  <c r="O2210" i="5"/>
  <c r="O2211" i="5"/>
  <c r="O2212" i="5"/>
  <c r="O2213" i="5"/>
  <c r="O2214" i="5"/>
  <c r="O2215" i="5"/>
  <c r="O2216" i="5"/>
  <c r="O2217" i="5"/>
  <c r="O2218" i="5"/>
  <c r="O2219" i="5"/>
  <c r="O2220" i="5"/>
  <c r="O2221" i="5"/>
  <c r="O2222" i="5"/>
  <c r="O2223" i="5"/>
  <c r="O2224" i="5"/>
  <c r="O2225" i="5"/>
  <c r="O2226" i="5"/>
  <c r="O2227" i="5"/>
  <c r="O2228" i="5"/>
  <c r="O2229" i="5"/>
  <c r="O2230" i="5"/>
  <c r="O2231" i="5"/>
  <c r="O2232" i="5"/>
  <c r="O2233" i="5"/>
  <c r="O2234" i="5"/>
  <c r="O2235" i="5"/>
  <c r="O2236" i="5"/>
  <c r="O2237" i="5"/>
  <c r="O2238" i="5"/>
  <c r="O2239" i="5"/>
  <c r="O2240" i="5"/>
  <c r="O2241" i="5"/>
  <c r="O2242" i="5"/>
  <c r="O2243" i="5"/>
  <c r="O2244" i="5"/>
  <c r="O2245" i="5"/>
  <c r="O2246" i="5"/>
  <c r="O2247" i="5"/>
  <c r="O2248" i="5"/>
  <c r="O2249" i="5"/>
  <c r="O2250" i="5"/>
  <c r="O2251" i="5"/>
  <c r="O2252" i="5"/>
  <c r="O2253" i="5"/>
  <c r="O2254" i="5"/>
  <c r="O2255" i="5"/>
  <c r="O2256" i="5"/>
  <c r="O2257" i="5"/>
  <c r="O2258" i="5"/>
  <c r="O2259" i="5"/>
  <c r="O2260" i="5"/>
  <c r="O2261" i="5"/>
  <c r="O2262" i="5"/>
  <c r="O2263" i="5"/>
  <c r="O2264" i="5"/>
  <c r="O2265" i="5"/>
  <c r="O2266" i="5"/>
  <c r="O2267" i="5"/>
  <c r="O2268" i="5"/>
  <c r="O2269" i="5"/>
  <c r="O2270" i="5"/>
  <c r="O2271" i="5"/>
  <c r="O2272" i="5"/>
  <c r="O2273" i="5"/>
  <c r="O2274" i="5"/>
  <c r="O2275" i="5"/>
  <c r="O2276" i="5"/>
  <c r="O2277" i="5"/>
  <c r="O2278" i="5"/>
  <c r="O2279" i="5"/>
  <c r="O2280" i="5"/>
  <c r="O2281" i="5"/>
  <c r="O2282" i="5"/>
  <c r="O2283" i="5"/>
  <c r="O2284" i="5"/>
  <c r="O2285" i="5"/>
  <c r="O2286" i="5"/>
  <c r="O2287" i="5"/>
  <c r="O2288" i="5"/>
  <c r="O2289" i="5"/>
  <c r="O2290" i="5"/>
  <c r="O2291" i="5"/>
  <c r="O2292" i="5"/>
  <c r="O2293" i="5"/>
  <c r="O2294" i="5"/>
  <c r="O2295" i="5"/>
  <c r="O2296" i="5"/>
  <c r="O2297" i="5"/>
  <c r="O2298" i="5"/>
  <c r="O2299" i="5"/>
  <c r="O2300" i="5"/>
  <c r="O2301" i="5"/>
  <c r="O2302" i="5"/>
  <c r="O2303" i="5"/>
  <c r="O2304" i="5"/>
  <c r="O2305" i="5"/>
  <c r="O2306" i="5"/>
  <c r="O2307" i="5"/>
  <c r="O2308" i="5"/>
  <c r="O2309" i="5"/>
  <c r="O2310" i="5"/>
  <c r="O2311" i="5"/>
  <c r="O2312" i="5"/>
  <c r="O2313" i="5"/>
  <c r="O2314" i="5"/>
  <c r="O2315" i="5"/>
  <c r="O2316" i="5"/>
  <c r="O2317" i="5"/>
  <c r="O2318" i="5"/>
  <c r="O2319" i="5"/>
  <c r="O2320" i="5"/>
  <c r="O2321" i="5"/>
  <c r="O2322" i="5"/>
  <c r="O2323" i="5"/>
  <c r="O2324" i="5"/>
  <c r="O2325" i="5"/>
  <c r="O2326" i="5"/>
  <c r="O2327" i="5"/>
  <c r="O2328" i="5"/>
  <c r="O2329" i="5"/>
  <c r="O2330" i="5"/>
  <c r="O2331" i="5"/>
  <c r="O2332" i="5"/>
  <c r="O2333" i="5"/>
  <c r="O2334" i="5"/>
  <c r="O2335" i="5"/>
  <c r="O2336" i="5"/>
  <c r="O2337" i="5"/>
  <c r="O2338" i="5"/>
  <c r="O2339" i="5"/>
  <c r="O2340" i="5"/>
  <c r="O2341" i="5"/>
  <c r="O2342" i="5"/>
  <c r="O2343" i="5"/>
  <c r="O2344" i="5"/>
  <c r="O2345" i="5"/>
  <c r="O2346" i="5"/>
  <c r="O2347" i="5"/>
  <c r="O2348" i="5"/>
  <c r="O2349" i="5"/>
  <c r="O2350" i="5"/>
  <c r="O2351" i="5"/>
  <c r="O2352" i="5"/>
  <c r="O2353" i="5"/>
  <c r="O2354" i="5"/>
  <c r="O2355" i="5"/>
  <c r="O2356" i="5"/>
  <c r="O2357" i="5"/>
  <c r="O2358" i="5"/>
  <c r="O2359" i="5"/>
  <c r="O2360" i="5"/>
  <c r="O2361" i="5"/>
  <c r="O2362" i="5"/>
  <c r="O2363" i="5"/>
  <c r="O2364" i="5"/>
  <c r="O2365" i="5"/>
  <c r="O2366" i="5"/>
  <c r="O2367" i="5"/>
  <c r="O2368" i="5"/>
  <c r="O2369" i="5"/>
  <c r="O2370" i="5"/>
  <c r="O2371" i="5"/>
  <c r="O2372" i="5"/>
  <c r="O2373" i="5"/>
  <c r="O2374" i="5"/>
  <c r="O2375" i="5"/>
  <c r="O2376" i="5"/>
  <c r="O2377" i="5"/>
  <c r="O2378" i="5"/>
  <c r="O2379" i="5"/>
  <c r="O2380" i="5"/>
  <c r="O2381" i="5"/>
  <c r="O2382" i="5"/>
  <c r="O2383" i="5"/>
  <c r="O2384" i="5"/>
  <c r="O2385" i="5"/>
  <c r="O2386" i="5"/>
  <c r="O2387" i="5"/>
  <c r="O2388" i="5"/>
  <c r="O2389" i="5"/>
  <c r="O2390" i="5"/>
  <c r="O2391" i="5"/>
  <c r="O2392" i="5"/>
  <c r="O2393" i="5"/>
  <c r="O2394" i="5"/>
  <c r="O2395" i="5"/>
  <c r="O2396" i="5"/>
  <c r="O2397" i="5"/>
  <c r="O2398" i="5"/>
  <c r="O2399" i="5"/>
  <c r="O2400" i="5"/>
  <c r="O2401" i="5"/>
  <c r="O2402" i="5"/>
  <c r="O2403" i="5"/>
  <c r="O2404" i="5"/>
  <c r="O2405" i="5"/>
  <c r="O2406" i="5"/>
  <c r="O2407" i="5"/>
  <c r="O2408" i="5"/>
  <c r="O2409" i="5"/>
  <c r="O2410" i="5"/>
  <c r="O2411" i="5"/>
  <c r="O2412" i="5"/>
  <c r="O2413" i="5"/>
  <c r="O2414" i="5"/>
  <c r="O2415" i="5"/>
  <c r="O2416" i="5"/>
  <c r="O2417" i="5"/>
  <c r="O2418" i="5"/>
  <c r="O2419" i="5"/>
  <c r="O2420" i="5"/>
  <c r="O2421" i="5"/>
  <c r="O2422" i="5"/>
  <c r="O2423" i="5"/>
  <c r="O2424" i="5"/>
  <c r="O2425" i="5"/>
  <c r="O2426" i="5"/>
  <c r="O2427" i="5"/>
  <c r="O2428" i="5"/>
  <c r="O2429" i="5"/>
  <c r="O2430" i="5"/>
  <c r="O2431" i="5"/>
  <c r="O2432" i="5"/>
  <c r="O2433" i="5"/>
  <c r="O2434" i="5"/>
  <c r="O2435" i="5"/>
  <c r="O2436" i="5"/>
  <c r="O2437" i="5"/>
  <c r="O2438" i="5"/>
  <c r="O2439" i="5"/>
  <c r="O2440" i="5"/>
  <c r="O2441" i="5"/>
  <c r="O2442" i="5"/>
  <c r="O2443" i="5"/>
  <c r="O2444" i="5"/>
  <c r="O2445" i="5"/>
  <c r="O2446" i="5"/>
  <c r="O2447" i="5"/>
  <c r="O2448" i="5"/>
  <c r="O2449" i="5"/>
  <c r="O2450" i="5"/>
  <c r="O2451" i="5"/>
  <c r="O2452" i="5"/>
  <c r="O2453" i="5"/>
  <c r="O2454" i="5"/>
  <c r="O2455" i="5"/>
  <c r="O2456" i="5"/>
  <c r="O2457" i="5"/>
  <c r="O2458" i="5"/>
  <c r="O2459" i="5"/>
  <c r="O2460" i="5"/>
  <c r="O2461" i="5"/>
  <c r="O2462" i="5"/>
  <c r="O2463" i="5"/>
  <c r="O2464" i="5"/>
  <c r="O2465" i="5"/>
  <c r="O2466" i="5"/>
  <c r="O2467" i="5"/>
  <c r="O2468" i="5"/>
  <c r="O2469" i="5"/>
  <c r="O2470" i="5"/>
  <c r="O2471" i="5"/>
  <c r="O2472" i="5"/>
  <c r="O2473" i="5"/>
  <c r="O2474" i="5"/>
  <c r="O2475" i="5"/>
  <c r="O2476" i="5"/>
  <c r="O2477" i="5"/>
  <c r="O2478" i="5"/>
  <c r="O2479" i="5"/>
  <c r="O2480" i="5"/>
  <c r="O2481" i="5"/>
  <c r="O2482" i="5"/>
  <c r="O2483" i="5"/>
  <c r="O2484" i="5"/>
  <c r="O2485" i="5"/>
  <c r="O2486" i="5"/>
  <c r="O2487" i="5"/>
  <c r="O2488" i="5"/>
  <c r="O2489" i="5"/>
  <c r="O2490" i="5"/>
  <c r="O2491" i="5"/>
  <c r="O2492" i="5"/>
  <c r="O2493" i="5"/>
  <c r="O2494" i="5"/>
  <c r="O2495" i="5"/>
  <c r="O2496" i="5"/>
  <c r="O2497" i="5"/>
  <c r="O2498" i="5"/>
  <c r="O2499" i="5"/>
  <c r="O2500" i="5"/>
  <c r="O2501" i="5"/>
  <c r="O2502" i="5"/>
  <c r="O2503" i="5"/>
  <c r="O2504" i="5"/>
  <c r="O2505" i="5"/>
  <c r="O2506" i="5"/>
  <c r="O2507" i="5"/>
  <c r="O2508" i="5"/>
  <c r="O2509" i="5"/>
  <c r="O2510" i="5"/>
  <c r="O2511" i="5"/>
  <c r="O2512" i="5"/>
  <c r="O2513" i="5"/>
  <c r="O2514" i="5"/>
  <c r="O2515" i="5"/>
  <c r="O2516" i="5"/>
  <c r="O2517" i="5"/>
  <c r="O2518" i="5"/>
  <c r="O2519" i="5"/>
  <c r="O2520" i="5"/>
  <c r="O2521" i="5"/>
  <c r="O2522" i="5"/>
  <c r="O2523" i="5"/>
  <c r="O2524" i="5"/>
  <c r="O2525" i="5"/>
  <c r="O2526" i="5"/>
  <c r="O2527" i="5"/>
  <c r="O2528" i="5"/>
  <c r="O2529" i="5"/>
  <c r="O2530" i="5"/>
  <c r="O2531" i="5"/>
  <c r="O2532" i="5"/>
  <c r="O2533" i="5"/>
  <c r="O2534" i="5"/>
  <c r="O2535" i="5"/>
  <c r="O2536" i="5"/>
  <c r="O2537" i="5"/>
  <c r="O2538" i="5"/>
  <c r="O2539" i="5"/>
  <c r="O2540" i="5"/>
  <c r="O2541" i="5"/>
  <c r="O2542" i="5"/>
  <c r="O2543" i="5"/>
  <c r="O2544" i="5"/>
  <c r="O2545" i="5"/>
  <c r="O2546" i="5"/>
  <c r="O2547" i="5"/>
  <c r="O2548" i="5"/>
  <c r="O2549" i="5"/>
  <c r="O2550" i="5"/>
  <c r="O2551" i="5"/>
  <c r="O2552" i="5"/>
  <c r="O2553" i="5"/>
  <c r="O2554" i="5"/>
  <c r="O2555" i="5"/>
  <c r="O2556" i="5"/>
  <c r="O2557" i="5"/>
  <c r="O2558" i="5"/>
  <c r="O2559" i="5"/>
  <c r="O2560" i="5"/>
  <c r="O2561" i="5"/>
  <c r="O2562" i="5"/>
  <c r="O2563" i="5"/>
  <c r="O2564" i="5"/>
  <c r="O2565" i="5"/>
  <c r="O2566" i="5"/>
  <c r="O2567" i="5"/>
  <c r="O2568" i="5"/>
  <c r="O2569" i="5"/>
  <c r="O2570" i="5"/>
  <c r="O2571" i="5"/>
  <c r="O2572" i="5"/>
  <c r="O2573" i="5"/>
  <c r="O2574" i="5"/>
  <c r="O2575" i="5"/>
  <c r="O2576" i="5"/>
  <c r="O2577" i="5"/>
  <c r="O2578" i="5"/>
  <c r="O2579" i="5"/>
  <c r="O2580" i="5"/>
  <c r="O2581" i="5"/>
  <c r="O2582" i="5"/>
  <c r="O2583" i="5"/>
  <c r="O2584" i="5"/>
  <c r="O2585" i="5"/>
  <c r="O2586" i="5"/>
  <c r="O2587" i="5"/>
  <c r="O2588" i="5"/>
  <c r="O2589" i="5"/>
  <c r="O2590" i="5"/>
  <c r="O2591" i="5"/>
  <c r="O2592" i="5"/>
  <c r="O2593" i="5"/>
  <c r="O2594" i="5"/>
  <c r="O2595" i="5"/>
  <c r="O2596" i="5"/>
  <c r="O2597" i="5"/>
  <c r="O2598" i="5"/>
  <c r="O2599" i="5"/>
  <c r="O2600" i="5"/>
  <c r="O2601" i="5"/>
  <c r="O2602" i="5"/>
  <c r="O2603" i="5"/>
  <c r="O2604" i="5"/>
  <c r="O2605" i="5"/>
  <c r="O2606" i="5"/>
  <c r="O2607" i="5"/>
  <c r="O2608" i="5"/>
  <c r="O2609" i="5"/>
  <c r="O2610" i="5"/>
  <c r="O2611" i="5"/>
  <c r="O2612" i="5"/>
  <c r="O2613" i="5"/>
  <c r="O2614" i="5"/>
  <c r="O2615" i="5"/>
  <c r="O2616" i="5"/>
  <c r="O2617" i="5"/>
  <c r="O2618" i="5"/>
  <c r="O2619" i="5"/>
  <c r="O2620" i="5"/>
  <c r="O2621" i="5"/>
  <c r="O2622" i="5"/>
  <c r="O2623" i="5"/>
  <c r="O2624" i="5"/>
  <c r="O2625" i="5"/>
  <c r="O2626" i="5"/>
  <c r="O2627" i="5"/>
  <c r="O2628" i="5"/>
  <c r="O2629" i="5"/>
  <c r="O2630" i="5"/>
  <c r="O2631" i="5"/>
  <c r="O2632" i="5"/>
  <c r="O2633" i="5"/>
  <c r="O2634" i="5"/>
  <c r="O2635" i="5"/>
  <c r="O2636" i="5"/>
  <c r="O2637" i="5"/>
  <c r="O2638" i="5"/>
  <c r="O2639" i="5"/>
  <c r="O2640" i="5"/>
  <c r="O2641" i="5"/>
  <c r="O2642" i="5"/>
  <c r="O2643" i="5"/>
  <c r="O2644" i="5"/>
  <c r="O2645" i="5"/>
  <c r="O2646" i="5"/>
  <c r="O2647" i="5"/>
  <c r="O2648" i="5"/>
  <c r="O2649" i="5"/>
  <c r="O2650" i="5"/>
  <c r="O2651" i="5"/>
  <c r="O2652" i="5"/>
  <c r="O2653" i="5"/>
  <c r="O2654" i="5"/>
  <c r="O2655" i="5"/>
  <c r="O2656" i="5"/>
  <c r="O2657" i="5"/>
  <c r="O2658" i="5"/>
  <c r="O2659" i="5"/>
  <c r="O2660" i="5"/>
  <c r="O2661" i="5"/>
  <c r="O2662" i="5"/>
  <c r="O2663" i="5"/>
  <c r="O2664" i="5"/>
  <c r="O2665" i="5"/>
  <c r="O2666" i="5"/>
  <c r="O2667" i="5"/>
  <c r="O2668" i="5"/>
  <c r="O2669" i="5"/>
  <c r="O2670" i="5"/>
  <c r="O2671" i="5"/>
  <c r="O2672" i="5"/>
  <c r="O2673" i="5"/>
  <c r="O2674" i="5"/>
  <c r="O2675" i="5"/>
  <c r="O2676" i="5"/>
  <c r="O2677" i="5"/>
  <c r="O2678" i="5"/>
  <c r="O2679" i="5"/>
  <c r="O2680" i="5"/>
  <c r="O2681" i="5"/>
  <c r="O2682" i="5"/>
  <c r="O2683" i="5"/>
  <c r="O2684" i="5"/>
  <c r="O2685" i="5"/>
  <c r="O2686" i="5"/>
  <c r="O2687" i="5"/>
  <c r="O2688" i="5"/>
  <c r="O2689" i="5"/>
  <c r="O2690" i="5"/>
  <c r="O2691" i="5"/>
  <c r="O2692" i="5"/>
  <c r="O2693" i="5"/>
  <c r="O2694" i="5"/>
  <c r="O2695" i="5"/>
  <c r="O2696" i="5"/>
  <c r="O2697" i="5"/>
  <c r="O2698" i="5"/>
  <c r="O2699" i="5"/>
  <c r="O2700" i="5"/>
  <c r="O2701" i="5"/>
  <c r="O2702" i="5"/>
  <c r="O2703" i="5"/>
  <c r="O2704" i="5"/>
  <c r="O2705" i="5"/>
  <c r="O2706" i="5"/>
  <c r="O2707" i="5"/>
  <c r="O2708" i="5"/>
  <c r="O2709" i="5"/>
  <c r="O2710" i="5"/>
  <c r="O2711" i="5"/>
  <c r="O2712" i="5"/>
  <c r="O2713" i="5"/>
  <c r="O2714" i="5"/>
  <c r="O2715" i="5"/>
  <c r="O2716" i="5"/>
  <c r="O2717" i="5"/>
  <c r="O2718" i="5"/>
  <c r="O2719" i="5"/>
  <c r="O2720" i="5"/>
  <c r="O2721" i="5"/>
  <c r="O2722" i="5"/>
  <c r="O2723" i="5"/>
  <c r="O2724" i="5"/>
  <c r="O2725" i="5"/>
  <c r="O2726" i="5"/>
  <c r="O2727" i="5"/>
  <c r="O2728" i="5"/>
  <c r="O2729" i="5"/>
  <c r="O2730" i="5"/>
  <c r="O2731" i="5"/>
  <c r="O2732" i="5"/>
  <c r="O2733" i="5"/>
  <c r="O2734" i="5"/>
  <c r="O2735" i="5"/>
  <c r="O2736" i="5"/>
  <c r="O2737" i="5"/>
  <c r="O2738" i="5"/>
  <c r="O2739" i="5"/>
  <c r="O2740" i="5"/>
  <c r="O2741" i="5"/>
  <c r="O2742" i="5"/>
  <c r="O2743" i="5"/>
  <c r="O2744" i="5"/>
  <c r="O2745" i="5"/>
  <c r="O2746" i="5"/>
  <c r="O2747" i="5"/>
  <c r="O2748" i="5"/>
  <c r="O2749" i="5"/>
  <c r="O2750" i="5"/>
  <c r="O2751" i="5"/>
  <c r="O2752" i="5"/>
  <c r="O2753" i="5"/>
  <c r="O2754" i="5"/>
  <c r="O2755" i="5"/>
  <c r="O2756" i="5"/>
  <c r="O2757" i="5"/>
  <c r="O2758" i="5"/>
  <c r="O2759" i="5"/>
  <c r="O2760" i="5"/>
  <c r="O2761" i="5"/>
  <c r="O2762" i="5"/>
  <c r="O2763" i="5"/>
  <c r="O2764" i="5"/>
  <c r="O2765" i="5"/>
  <c r="O2766" i="5"/>
  <c r="O2767" i="5"/>
  <c r="O2768" i="5"/>
  <c r="O2769" i="5"/>
  <c r="O2770" i="5"/>
  <c r="O2771" i="5"/>
  <c r="O2772" i="5"/>
  <c r="O2773" i="5"/>
  <c r="O2774" i="5"/>
  <c r="O2775" i="5"/>
  <c r="O2776" i="5"/>
  <c r="O2777" i="5"/>
  <c r="O2778" i="5"/>
  <c r="O2779" i="5"/>
  <c r="O2780" i="5"/>
  <c r="O2781" i="5"/>
  <c r="O2782" i="5"/>
  <c r="O2783" i="5"/>
  <c r="O2784" i="5"/>
  <c r="O2785" i="5"/>
  <c r="O2786" i="5"/>
  <c r="O2787" i="5"/>
  <c r="O2788" i="5"/>
  <c r="O2789" i="5"/>
  <c r="O2790" i="5"/>
  <c r="O2791" i="5"/>
  <c r="O2792" i="5"/>
  <c r="O2793" i="5"/>
  <c r="O2794" i="5"/>
  <c r="O2795" i="5"/>
  <c r="O2796" i="5"/>
  <c r="O2797" i="5"/>
  <c r="O2798" i="5"/>
  <c r="O2799" i="5"/>
  <c r="O2800" i="5"/>
  <c r="O2801" i="5"/>
  <c r="O2802" i="5"/>
  <c r="O2803" i="5"/>
  <c r="O2804" i="5"/>
  <c r="O2805" i="5"/>
  <c r="O2806" i="5"/>
  <c r="O2807" i="5"/>
  <c r="O2808" i="5"/>
  <c r="O2809" i="5"/>
  <c r="O2810" i="5"/>
  <c r="O2811" i="5"/>
  <c r="O2812" i="5"/>
  <c r="O2813" i="5"/>
  <c r="O2814" i="5"/>
  <c r="O2815" i="5"/>
  <c r="O2816" i="5"/>
  <c r="O2817" i="5"/>
  <c r="O2818" i="5"/>
  <c r="O2819" i="5"/>
  <c r="O2820" i="5"/>
  <c r="O2821" i="5"/>
  <c r="O2822" i="5"/>
  <c r="O2823" i="5"/>
  <c r="O2824" i="5"/>
  <c r="O2825" i="5"/>
  <c r="O2826" i="5"/>
  <c r="O2827" i="5"/>
  <c r="O2828" i="5"/>
  <c r="O2829" i="5"/>
  <c r="O2830" i="5"/>
  <c r="O2831" i="5"/>
  <c r="O2832" i="5"/>
  <c r="O2833" i="5"/>
  <c r="O2834" i="5"/>
  <c r="O2835" i="5"/>
  <c r="O2836" i="5"/>
  <c r="O2837" i="5"/>
  <c r="O2838" i="5"/>
  <c r="O2839" i="5"/>
  <c r="O2840" i="5"/>
  <c r="O2841" i="5"/>
  <c r="O2842" i="5"/>
  <c r="O2843" i="5"/>
  <c r="O2844" i="5"/>
  <c r="O2845" i="5"/>
  <c r="O2846" i="5"/>
  <c r="O2847" i="5"/>
  <c r="O2848" i="5"/>
  <c r="O2849" i="5"/>
  <c r="O2850" i="5"/>
  <c r="O2851" i="5"/>
  <c r="O2852" i="5"/>
  <c r="O2853" i="5"/>
  <c r="O2854" i="5"/>
  <c r="O2855" i="5"/>
  <c r="O2856" i="5"/>
  <c r="O2857" i="5"/>
  <c r="O2858" i="5"/>
  <c r="O2859" i="5"/>
  <c r="O2860" i="5"/>
  <c r="O2861" i="5"/>
  <c r="O2862" i="5"/>
  <c r="O2863" i="5"/>
  <c r="O2864" i="5"/>
  <c r="O2865" i="5"/>
  <c r="O2866" i="5"/>
  <c r="O2867" i="5"/>
  <c r="O2868" i="5"/>
  <c r="O2869" i="5"/>
  <c r="O2870" i="5"/>
  <c r="O2871" i="5"/>
  <c r="O2872" i="5"/>
  <c r="O2873" i="5"/>
  <c r="O2874" i="5"/>
  <c r="O2875" i="5"/>
  <c r="O2876" i="5"/>
  <c r="O2877" i="5"/>
  <c r="O2878" i="5"/>
  <c r="O2879" i="5"/>
  <c r="O2880" i="5"/>
  <c r="O2881" i="5"/>
  <c r="O2882" i="5"/>
  <c r="O2883" i="5"/>
  <c r="O2884" i="5"/>
  <c r="O2885" i="5"/>
  <c r="O2886" i="5"/>
  <c r="O2887" i="5"/>
  <c r="O2888" i="5"/>
  <c r="O2889" i="5"/>
  <c r="O2890" i="5"/>
  <c r="O2891" i="5"/>
  <c r="O2892" i="5"/>
  <c r="O2893" i="5"/>
  <c r="O2894" i="5"/>
  <c r="O2895" i="5"/>
  <c r="O2896" i="5"/>
  <c r="O2897" i="5"/>
  <c r="O2898" i="5"/>
  <c r="O2899" i="5"/>
  <c r="O2900" i="5"/>
  <c r="O2901" i="5"/>
  <c r="O2902" i="5"/>
  <c r="O2903" i="5"/>
  <c r="O2904" i="5"/>
  <c r="O2905" i="5"/>
  <c r="O2906" i="5"/>
  <c r="O2907" i="5"/>
  <c r="O2908" i="5"/>
  <c r="O2909" i="5"/>
  <c r="O2910" i="5"/>
  <c r="O2911" i="5"/>
  <c r="O2912" i="5"/>
  <c r="O2913" i="5"/>
  <c r="O2914" i="5"/>
  <c r="O2915" i="5"/>
  <c r="O2916" i="5"/>
  <c r="O2917" i="5"/>
  <c r="O2918" i="5"/>
  <c r="O2919" i="5"/>
  <c r="O2920" i="5"/>
  <c r="O2921" i="5"/>
  <c r="O2922" i="5"/>
  <c r="O2923" i="5"/>
  <c r="O2924" i="5"/>
  <c r="O2925" i="5"/>
  <c r="O2926" i="5"/>
  <c r="O2927" i="5"/>
  <c r="O2928" i="5"/>
  <c r="O2929" i="5"/>
  <c r="O2930" i="5"/>
  <c r="O2931" i="5"/>
  <c r="O2932" i="5"/>
  <c r="O2933" i="5"/>
  <c r="O2934" i="5"/>
  <c r="O2935" i="5"/>
  <c r="O2936" i="5"/>
  <c r="O2937" i="5"/>
  <c r="O2938" i="5"/>
  <c r="O2939" i="5"/>
  <c r="O2940" i="5"/>
  <c r="O2941" i="5"/>
  <c r="O2942" i="5"/>
  <c r="O2943" i="5"/>
  <c r="O2944" i="5"/>
  <c r="O2945" i="5"/>
  <c r="O2946" i="5"/>
  <c r="O2947" i="5"/>
  <c r="O2948" i="5"/>
  <c r="O2949" i="5"/>
  <c r="O2950" i="5"/>
  <c r="O2951" i="5"/>
  <c r="O2952" i="5"/>
  <c r="O2953" i="5"/>
  <c r="O2954" i="5"/>
  <c r="O2955" i="5"/>
  <c r="O2956" i="5"/>
  <c r="O2957" i="5"/>
  <c r="O2958" i="5"/>
  <c r="O2959" i="5"/>
  <c r="O2960" i="5"/>
  <c r="O2961" i="5"/>
  <c r="O2962" i="5"/>
  <c r="O2963" i="5"/>
  <c r="O2964" i="5"/>
  <c r="O2965" i="5"/>
  <c r="O2966" i="5"/>
  <c r="O2967" i="5"/>
  <c r="O2968" i="5"/>
  <c r="O2969" i="5"/>
  <c r="O2970" i="5"/>
  <c r="O2971" i="5"/>
  <c r="O2972" i="5"/>
  <c r="O2973" i="5"/>
  <c r="O2974" i="5"/>
  <c r="O2975" i="5"/>
  <c r="O2976" i="5"/>
  <c r="O2977" i="5"/>
  <c r="O2978" i="5"/>
  <c r="O2979" i="5"/>
  <c r="O2980" i="5"/>
  <c r="O2981" i="5"/>
  <c r="O2982" i="5"/>
  <c r="O2983" i="5"/>
  <c r="O2984" i="5"/>
  <c r="O2985" i="5"/>
  <c r="O2986" i="5"/>
  <c r="O2987" i="5"/>
  <c r="O2988" i="5"/>
  <c r="O2989" i="5"/>
  <c r="O2990" i="5"/>
  <c r="O2991" i="5"/>
  <c r="O2992" i="5"/>
  <c r="O2993" i="5"/>
  <c r="O2994" i="5"/>
  <c r="O2995" i="5"/>
  <c r="O2996" i="5"/>
  <c r="O2997" i="5"/>
  <c r="O2998" i="5"/>
  <c r="O2999" i="5"/>
  <c r="O3000" i="5"/>
  <c r="O3001" i="5"/>
  <c r="O3002" i="5"/>
  <c r="O3003" i="5"/>
  <c r="O3004" i="5"/>
  <c r="O3005" i="5"/>
  <c r="O3006" i="5"/>
  <c r="O3007" i="5"/>
  <c r="O3008" i="5"/>
  <c r="O3009" i="5"/>
  <c r="O3010" i="5"/>
  <c r="O3011" i="5"/>
  <c r="O3012" i="5"/>
  <c r="O3013" i="5"/>
  <c r="O3014" i="5"/>
  <c r="O3015" i="5"/>
  <c r="O3016" i="5"/>
  <c r="O3017" i="5"/>
  <c r="O3018" i="5"/>
  <c r="O3019" i="5"/>
  <c r="O3020" i="5"/>
  <c r="O3021" i="5"/>
  <c r="O3022" i="5"/>
  <c r="O3023" i="5"/>
  <c r="O3024" i="5"/>
  <c r="O3025" i="5"/>
  <c r="O3026" i="5"/>
  <c r="O3027" i="5"/>
  <c r="O3028" i="5"/>
  <c r="O3029" i="5"/>
  <c r="O3030" i="5"/>
  <c r="O3031" i="5"/>
  <c r="O3032" i="5"/>
  <c r="O3033" i="5"/>
  <c r="O3034" i="5"/>
  <c r="O3035" i="5"/>
  <c r="O3036" i="5"/>
  <c r="O3037" i="5"/>
  <c r="O3038" i="5"/>
  <c r="O3039" i="5"/>
  <c r="O3040" i="5"/>
  <c r="O3041" i="5"/>
  <c r="O3042" i="5"/>
  <c r="O3043" i="5"/>
  <c r="O3044" i="5"/>
  <c r="O3045" i="5"/>
  <c r="O3046" i="5"/>
  <c r="O3047" i="5"/>
  <c r="O3048" i="5"/>
  <c r="O3049" i="5"/>
  <c r="O3050" i="5"/>
  <c r="O3051" i="5"/>
  <c r="O3052" i="5"/>
  <c r="O3053" i="5"/>
  <c r="O3054" i="5"/>
  <c r="O3055" i="5"/>
  <c r="O3056" i="5"/>
  <c r="O3057" i="5"/>
  <c r="O3058" i="5"/>
  <c r="O3059" i="5"/>
  <c r="O3060" i="5"/>
  <c r="O3061" i="5"/>
  <c r="O3062" i="5"/>
  <c r="O3063" i="5"/>
  <c r="O3064" i="5"/>
  <c r="O3065" i="5"/>
  <c r="O3066" i="5"/>
  <c r="O3067" i="5"/>
  <c r="O3068" i="5"/>
  <c r="O3069" i="5"/>
  <c r="O3070" i="5"/>
  <c r="O3071" i="5"/>
  <c r="O3072" i="5"/>
  <c r="O3073" i="5"/>
  <c r="O3074" i="5"/>
  <c r="O3075" i="5"/>
  <c r="O3076" i="5"/>
  <c r="O3077" i="5"/>
  <c r="O3078" i="5"/>
  <c r="O3079" i="5"/>
  <c r="O3080" i="5"/>
  <c r="O3081" i="5"/>
  <c r="O3082" i="5"/>
  <c r="O3083" i="5"/>
  <c r="O3084" i="5"/>
  <c r="O3085" i="5"/>
  <c r="O3086" i="5"/>
  <c r="O3087" i="5"/>
  <c r="O3088" i="5"/>
  <c r="O3089" i="5"/>
  <c r="O3090" i="5"/>
  <c r="O3091" i="5"/>
  <c r="O3092" i="5"/>
  <c r="O3093" i="5"/>
  <c r="O3094" i="5"/>
  <c r="O3095" i="5"/>
  <c r="O3096" i="5"/>
  <c r="O3097" i="5"/>
  <c r="O3098" i="5"/>
  <c r="O3099" i="5"/>
  <c r="O3100" i="5"/>
  <c r="O3101" i="5"/>
  <c r="O3102" i="5"/>
  <c r="O3103" i="5"/>
  <c r="O3104" i="5"/>
  <c r="O3105" i="5"/>
  <c r="O3106" i="5"/>
  <c r="O3107" i="5"/>
  <c r="O3108" i="5"/>
  <c r="O3109" i="5"/>
  <c r="O3110" i="5"/>
  <c r="O3111" i="5"/>
  <c r="O3112" i="5"/>
  <c r="O3113" i="5"/>
  <c r="O3114" i="5"/>
  <c r="O3115" i="5"/>
  <c r="O3116" i="5"/>
  <c r="O3117" i="5"/>
  <c r="O3118" i="5"/>
  <c r="O3119" i="5"/>
  <c r="O3120" i="5"/>
  <c r="O3121" i="5"/>
  <c r="O3122" i="5"/>
  <c r="O3123" i="5"/>
  <c r="O3124" i="5"/>
  <c r="O3125" i="5"/>
  <c r="O3126" i="5"/>
  <c r="O3127" i="5"/>
  <c r="O3128" i="5"/>
  <c r="O3129" i="5"/>
  <c r="O3130" i="5"/>
  <c r="O3131" i="5"/>
  <c r="O3132" i="5"/>
  <c r="O3133" i="5"/>
  <c r="O3134" i="5"/>
  <c r="O3135" i="5"/>
  <c r="O3136" i="5"/>
  <c r="O3137" i="5"/>
  <c r="O3138" i="5"/>
  <c r="O3139" i="5"/>
  <c r="O3140" i="5"/>
  <c r="O3141" i="5"/>
  <c r="O3142" i="5"/>
  <c r="O3143" i="5"/>
  <c r="O3144" i="5"/>
  <c r="O3145" i="5"/>
  <c r="O3146" i="5"/>
  <c r="O3147" i="5"/>
  <c r="O3148" i="5"/>
  <c r="O3149" i="5"/>
  <c r="O3150" i="5"/>
  <c r="O3151" i="5"/>
  <c r="O3152" i="5"/>
  <c r="O3153" i="5"/>
  <c r="O3154" i="5"/>
  <c r="O3155" i="5"/>
  <c r="O3156" i="5"/>
  <c r="O3157" i="5"/>
  <c r="O3158" i="5"/>
  <c r="O3159" i="5"/>
  <c r="O3160" i="5"/>
  <c r="O3161" i="5"/>
  <c r="O3162" i="5"/>
  <c r="O3163" i="5"/>
  <c r="O3164" i="5"/>
  <c r="O3165" i="5"/>
  <c r="O3166" i="5"/>
  <c r="O3167" i="5"/>
  <c r="O3168" i="5"/>
  <c r="O3169" i="5"/>
  <c r="O3170" i="5"/>
  <c r="O3171" i="5"/>
  <c r="O3172" i="5"/>
  <c r="O3173" i="5"/>
  <c r="O3174" i="5"/>
  <c r="O3175" i="5"/>
  <c r="O3176" i="5"/>
  <c r="O3177" i="5"/>
  <c r="O3178" i="5"/>
  <c r="O3179" i="5"/>
  <c r="O3180" i="5"/>
  <c r="O3181" i="5"/>
  <c r="O3182" i="5"/>
  <c r="O3183" i="5"/>
  <c r="O3184" i="5"/>
  <c r="O3185" i="5"/>
  <c r="O3186" i="5"/>
  <c r="O3187" i="5"/>
  <c r="O3188" i="5"/>
  <c r="O3189" i="5"/>
  <c r="O3190" i="5"/>
  <c r="O3191" i="5"/>
  <c r="O3192" i="5"/>
  <c r="O3193" i="5"/>
  <c r="O3194" i="5"/>
  <c r="O3195" i="5"/>
  <c r="O3196" i="5"/>
  <c r="O3197" i="5"/>
  <c r="O3198" i="5"/>
  <c r="O3199" i="5"/>
  <c r="O3200" i="5"/>
  <c r="O3201" i="5"/>
  <c r="O3202" i="5"/>
  <c r="O3203" i="5"/>
  <c r="O3204" i="5"/>
  <c r="O3205" i="5"/>
  <c r="O3206" i="5"/>
  <c r="O3207" i="5"/>
  <c r="O3208" i="5"/>
  <c r="O3209" i="5"/>
  <c r="O3210" i="5"/>
  <c r="O3211" i="5"/>
  <c r="O3212" i="5"/>
  <c r="O3213" i="5"/>
  <c r="O3214" i="5"/>
  <c r="O3215" i="5"/>
  <c r="O3216" i="5"/>
  <c r="O3217" i="5"/>
  <c r="O3218" i="5"/>
  <c r="O3219" i="5"/>
  <c r="O3220" i="5"/>
  <c r="O3221" i="5"/>
  <c r="O3222" i="5"/>
  <c r="O3223" i="5"/>
  <c r="O3224" i="5"/>
  <c r="O3225" i="5"/>
  <c r="O3226" i="5"/>
  <c r="O3227" i="5"/>
  <c r="O3228" i="5"/>
  <c r="O3229" i="5"/>
  <c r="O3230" i="5"/>
  <c r="O3231" i="5"/>
  <c r="O3232" i="5"/>
  <c r="O3233" i="5"/>
  <c r="O3234" i="5"/>
  <c r="O3235" i="5"/>
  <c r="O3236" i="5"/>
  <c r="O3237" i="5"/>
  <c r="O3238" i="5"/>
  <c r="O3239" i="5"/>
  <c r="O3240" i="5"/>
  <c r="O3241" i="5"/>
  <c r="O3242" i="5"/>
  <c r="O3243" i="5"/>
  <c r="O3244" i="5"/>
  <c r="O3245" i="5"/>
  <c r="O3246" i="5"/>
  <c r="O3247" i="5"/>
  <c r="O3248" i="5"/>
  <c r="O3249" i="5"/>
  <c r="O3250" i="5"/>
  <c r="O3251" i="5"/>
  <c r="O3252" i="5"/>
  <c r="O3253" i="5"/>
  <c r="O3254" i="5"/>
  <c r="O3255" i="5"/>
  <c r="O3256" i="5"/>
  <c r="O3257" i="5"/>
  <c r="O3258" i="5"/>
  <c r="O3259" i="5"/>
  <c r="O3260" i="5"/>
  <c r="O3261" i="5"/>
  <c r="O3262" i="5"/>
  <c r="O3263" i="5"/>
  <c r="O3264" i="5"/>
  <c r="O3265" i="5"/>
  <c r="O3266" i="5"/>
  <c r="O3267" i="5"/>
  <c r="O3268" i="5"/>
  <c r="O3269" i="5"/>
  <c r="O3270" i="5"/>
  <c r="O3271" i="5"/>
  <c r="O3272" i="5"/>
  <c r="O3273" i="5"/>
  <c r="O3274" i="5"/>
  <c r="O3275" i="5"/>
  <c r="O3276" i="5"/>
  <c r="O3277" i="5"/>
  <c r="O3278" i="5"/>
  <c r="O3279" i="5"/>
  <c r="O3280" i="5"/>
  <c r="O3281" i="5"/>
  <c r="O3282" i="5"/>
  <c r="O3283" i="5"/>
  <c r="O3284" i="5"/>
  <c r="O3285" i="5"/>
  <c r="O3286" i="5"/>
  <c r="O3287" i="5"/>
  <c r="O3288" i="5"/>
  <c r="O3289" i="5"/>
  <c r="O3290" i="5"/>
  <c r="O3291" i="5"/>
  <c r="O3292" i="5"/>
  <c r="O3293" i="5"/>
  <c r="O3294" i="5"/>
  <c r="O3295" i="5"/>
  <c r="O3296" i="5"/>
  <c r="O3297" i="5"/>
  <c r="O3298" i="5"/>
  <c r="O3299" i="5"/>
  <c r="O3300" i="5"/>
  <c r="O3301" i="5"/>
  <c r="O3302" i="5"/>
  <c r="O3303" i="5"/>
  <c r="O3304" i="5"/>
  <c r="O3305" i="5"/>
  <c r="O3306" i="5"/>
  <c r="O3307" i="5"/>
  <c r="O3308" i="5"/>
  <c r="O3309" i="5"/>
  <c r="O3310" i="5"/>
  <c r="O3311" i="5"/>
  <c r="O3312" i="5"/>
  <c r="O3313" i="5"/>
  <c r="O3314" i="5"/>
  <c r="O3315" i="5"/>
  <c r="O3316" i="5"/>
  <c r="O3317" i="5"/>
  <c r="O3318" i="5"/>
  <c r="O3319" i="5"/>
  <c r="O3320" i="5"/>
  <c r="O3321" i="5"/>
  <c r="O3322" i="5"/>
  <c r="O3323" i="5"/>
  <c r="O3324" i="5"/>
  <c r="O3325" i="5"/>
  <c r="O3326" i="5"/>
  <c r="O3327" i="5"/>
  <c r="O3328" i="5"/>
  <c r="O3329" i="5"/>
  <c r="O3330" i="5"/>
  <c r="O3331" i="5"/>
  <c r="O3332" i="5"/>
  <c r="O3333" i="5"/>
  <c r="O3334" i="5"/>
  <c r="O3335" i="5"/>
  <c r="O3336" i="5"/>
  <c r="O3337" i="5"/>
  <c r="O3338" i="5"/>
  <c r="O3339" i="5"/>
  <c r="O3340" i="5"/>
  <c r="O3341" i="5"/>
  <c r="O3342" i="5"/>
  <c r="O3343" i="5"/>
  <c r="O3344" i="5"/>
  <c r="O3345" i="5"/>
  <c r="O3346" i="5"/>
  <c r="O3347" i="5"/>
  <c r="O3348" i="5"/>
  <c r="O3349" i="5"/>
  <c r="O3350" i="5"/>
  <c r="O3351" i="5"/>
  <c r="O3352" i="5"/>
  <c r="O3353" i="5"/>
  <c r="O3354" i="5"/>
  <c r="O3355" i="5"/>
  <c r="O3356" i="5"/>
  <c r="O3357" i="5"/>
  <c r="O3358" i="5"/>
  <c r="O3359" i="5"/>
  <c r="O3360" i="5"/>
  <c r="O3361" i="5"/>
  <c r="O3362" i="5"/>
  <c r="O3363" i="5"/>
  <c r="O3364" i="5"/>
  <c r="O3365" i="5"/>
  <c r="O3366" i="5"/>
  <c r="O3367" i="5"/>
  <c r="O3368" i="5"/>
  <c r="O3369" i="5"/>
  <c r="O3370" i="5"/>
  <c r="O3371" i="5"/>
  <c r="O3372" i="5"/>
  <c r="O3373" i="5"/>
  <c r="O3374" i="5"/>
  <c r="O3375" i="5"/>
  <c r="O3376" i="5"/>
  <c r="O3377" i="5"/>
  <c r="O3378" i="5"/>
  <c r="O3379" i="5"/>
  <c r="O3380" i="5"/>
  <c r="O3381" i="5"/>
  <c r="O3382" i="5"/>
  <c r="O3383" i="5"/>
  <c r="O3384" i="5"/>
  <c r="O3385" i="5"/>
  <c r="O3386" i="5"/>
  <c r="O3387" i="5"/>
  <c r="O3388" i="5"/>
  <c r="O3389" i="5"/>
  <c r="O3390" i="5"/>
  <c r="O3391" i="5"/>
  <c r="O3392" i="5"/>
  <c r="O3393" i="5"/>
  <c r="O3394" i="5"/>
  <c r="O3395" i="5"/>
  <c r="O3396" i="5"/>
  <c r="O3397" i="5"/>
  <c r="O3398" i="5"/>
  <c r="O3399" i="5"/>
  <c r="O3400" i="5"/>
  <c r="O3401" i="5"/>
  <c r="O3402" i="5"/>
  <c r="O3403" i="5"/>
  <c r="O3404" i="5"/>
  <c r="O3405" i="5"/>
  <c r="O3406" i="5"/>
  <c r="O3407" i="5"/>
  <c r="O3408" i="5"/>
  <c r="O3409" i="5"/>
  <c r="O3410" i="5"/>
  <c r="O3411" i="5"/>
  <c r="O3412" i="5"/>
  <c r="O3413" i="5"/>
  <c r="O3414" i="5"/>
  <c r="O3415" i="5"/>
  <c r="O3416" i="5"/>
  <c r="O3417" i="5"/>
  <c r="O3418" i="5"/>
  <c r="O3419" i="5"/>
  <c r="O3420" i="5"/>
  <c r="O3421" i="5"/>
  <c r="O3422" i="5"/>
  <c r="O3423" i="5"/>
  <c r="O3424" i="5"/>
  <c r="O3425" i="5"/>
  <c r="O3426" i="5"/>
  <c r="O3427" i="5"/>
  <c r="O3428" i="5"/>
  <c r="O3429" i="5"/>
  <c r="O3430" i="5"/>
  <c r="O3431" i="5"/>
  <c r="O3432" i="5"/>
  <c r="O3433" i="5"/>
  <c r="O3434" i="5"/>
  <c r="O3435" i="5"/>
  <c r="O3436" i="5"/>
  <c r="O3437" i="5"/>
  <c r="O3438" i="5"/>
  <c r="O3439" i="5"/>
  <c r="O3440" i="5"/>
  <c r="O3441" i="5"/>
  <c r="O3442" i="5"/>
  <c r="O3443" i="5"/>
  <c r="O3444" i="5"/>
  <c r="O3445" i="5"/>
  <c r="O3446" i="5"/>
  <c r="O3447" i="5"/>
  <c r="O3448" i="5"/>
  <c r="O3449" i="5"/>
  <c r="O3450" i="5"/>
  <c r="O3451" i="5"/>
  <c r="O3452" i="5"/>
  <c r="O3453" i="5"/>
  <c r="O3454" i="5"/>
  <c r="O3455" i="5"/>
  <c r="O3456" i="5"/>
  <c r="O3457" i="5"/>
  <c r="O3458" i="5"/>
  <c r="O3459" i="5"/>
  <c r="O3460" i="5"/>
  <c r="O3461" i="5"/>
  <c r="O3462" i="5"/>
  <c r="O3463" i="5"/>
  <c r="O3464" i="5"/>
  <c r="O3465" i="5"/>
  <c r="O3466" i="5"/>
  <c r="O3467" i="5"/>
  <c r="O3468" i="5"/>
  <c r="O3469" i="5"/>
  <c r="O3470" i="5"/>
  <c r="O3471" i="5"/>
  <c r="O3472" i="5"/>
  <c r="O3473" i="5"/>
  <c r="O3474" i="5"/>
  <c r="O3475" i="5"/>
  <c r="O3476" i="5"/>
  <c r="O3477" i="5"/>
  <c r="O3478" i="5"/>
  <c r="O3479" i="5"/>
  <c r="O3480" i="5"/>
  <c r="O3481" i="5"/>
  <c r="O3482" i="5"/>
  <c r="O3483" i="5"/>
  <c r="O3484" i="5"/>
  <c r="O3485" i="5"/>
  <c r="O3486" i="5"/>
  <c r="O3487" i="5"/>
  <c r="O3488" i="5"/>
  <c r="O3489" i="5"/>
  <c r="O3490" i="5"/>
  <c r="O3491" i="5"/>
  <c r="O3492" i="5"/>
  <c r="O3493" i="5"/>
  <c r="O3494" i="5"/>
  <c r="O3495" i="5"/>
  <c r="O3496" i="5"/>
  <c r="O3497" i="5"/>
  <c r="O3498" i="5"/>
  <c r="O3499" i="5"/>
  <c r="O3500" i="5"/>
  <c r="O3501" i="5"/>
  <c r="O3502" i="5"/>
  <c r="O3503" i="5"/>
  <c r="O3504" i="5"/>
  <c r="O3505" i="5"/>
  <c r="O3506" i="5"/>
  <c r="O3507" i="5"/>
  <c r="O3508" i="5"/>
  <c r="O3509" i="5"/>
  <c r="O3510" i="5"/>
  <c r="O3511" i="5"/>
  <c r="O3512" i="5"/>
  <c r="O3513" i="5"/>
  <c r="O3514" i="5"/>
  <c r="O3515" i="5"/>
  <c r="O3516" i="5"/>
  <c r="O3517" i="5"/>
  <c r="O3518" i="5"/>
  <c r="O3519" i="5"/>
  <c r="O3520" i="5"/>
  <c r="O3521" i="5"/>
  <c r="O3522" i="5"/>
  <c r="O3523" i="5"/>
  <c r="O3524" i="5"/>
  <c r="O3525" i="5"/>
  <c r="O3526" i="5"/>
  <c r="O3527" i="5"/>
  <c r="O3528" i="5"/>
  <c r="O3529" i="5"/>
  <c r="O3530" i="5"/>
  <c r="O3531" i="5"/>
  <c r="O3532" i="5"/>
  <c r="O3533" i="5"/>
  <c r="O3534" i="5"/>
  <c r="O3535" i="5"/>
  <c r="O3536" i="5"/>
  <c r="O3537" i="5"/>
  <c r="O3538" i="5"/>
  <c r="O3539" i="5"/>
  <c r="O3540" i="5"/>
  <c r="O3541" i="5"/>
  <c r="O3542" i="5"/>
  <c r="O3543" i="5"/>
  <c r="O3544" i="5"/>
  <c r="O3545" i="5"/>
  <c r="O3546" i="5"/>
  <c r="O3547" i="5"/>
  <c r="O3548" i="5"/>
  <c r="O3549" i="5"/>
  <c r="O3550" i="5"/>
  <c r="O3551" i="5"/>
  <c r="O3552" i="5"/>
  <c r="O3553" i="5"/>
  <c r="O3554" i="5"/>
  <c r="O3555" i="5"/>
  <c r="O3556" i="5"/>
  <c r="O3557" i="5"/>
  <c r="O3558" i="5"/>
  <c r="O3559" i="5"/>
  <c r="O3560" i="5"/>
  <c r="O3561" i="5"/>
  <c r="O3562" i="5"/>
  <c r="O3563" i="5"/>
  <c r="O3564" i="5"/>
  <c r="O3565" i="5"/>
  <c r="O3566" i="5"/>
  <c r="O3567" i="5"/>
  <c r="O3568" i="5"/>
  <c r="O3569" i="5"/>
  <c r="O3570" i="5"/>
  <c r="O3571" i="5"/>
  <c r="O3572" i="5"/>
  <c r="O3573" i="5"/>
  <c r="O3574" i="5"/>
  <c r="O3575" i="5"/>
  <c r="O3576" i="5"/>
  <c r="O3577" i="5"/>
  <c r="O3578" i="5"/>
  <c r="O3579" i="5"/>
  <c r="O3580" i="5"/>
  <c r="O3581" i="5"/>
  <c r="O3582" i="5"/>
  <c r="O3583" i="5"/>
  <c r="O3584" i="5"/>
  <c r="O3585" i="5"/>
  <c r="O3586" i="5"/>
  <c r="O3587" i="5"/>
  <c r="O3588" i="5"/>
  <c r="O3589" i="5"/>
  <c r="O3590" i="5"/>
  <c r="O3591" i="5"/>
  <c r="O3592" i="5"/>
  <c r="O3593" i="5"/>
  <c r="O3594" i="5"/>
  <c r="O3595" i="5"/>
  <c r="O3596" i="5"/>
  <c r="O3597" i="5"/>
  <c r="O3598" i="5"/>
  <c r="O3599" i="5"/>
  <c r="O3600" i="5"/>
  <c r="O3601" i="5"/>
  <c r="O3602" i="5"/>
  <c r="O3603" i="5"/>
  <c r="O3604" i="5"/>
  <c r="O3605" i="5"/>
  <c r="O3606" i="5"/>
  <c r="O3607" i="5"/>
  <c r="O3608" i="5"/>
  <c r="O3609" i="5"/>
  <c r="O3610" i="5"/>
  <c r="O3611" i="5"/>
  <c r="O3612" i="5"/>
  <c r="O3613" i="5"/>
  <c r="O3614" i="5"/>
  <c r="O3615" i="5"/>
  <c r="O3616" i="5"/>
  <c r="O3617" i="5"/>
  <c r="O3618" i="5"/>
  <c r="O3619" i="5"/>
  <c r="O3620" i="5"/>
  <c r="O3621" i="5"/>
  <c r="O3622" i="5"/>
  <c r="O3623" i="5"/>
  <c r="O3624" i="5"/>
  <c r="O3625" i="5"/>
  <c r="O3626" i="5"/>
  <c r="O3627" i="5"/>
  <c r="O3628" i="5"/>
  <c r="O3629" i="5"/>
  <c r="O3630" i="5"/>
  <c r="O3631" i="5"/>
  <c r="O3632" i="5"/>
  <c r="O3633" i="5"/>
  <c r="O3634" i="5"/>
  <c r="O3635" i="5"/>
  <c r="O3636" i="5"/>
  <c r="O3637" i="5"/>
  <c r="O3638" i="5"/>
  <c r="O3639" i="5"/>
  <c r="O3640" i="5"/>
  <c r="O3641" i="5"/>
  <c r="O3642" i="5"/>
  <c r="O3643" i="5"/>
  <c r="O3644" i="5"/>
  <c r="O3645" i="5"/>
  <c r="O3646" i="5"/>
  <c r="O3647" i="5"/>
  <c r="O3648" i="5"/>
  <c r="O3649" i="5"/>
  <c r="O3650" i="5"/>
  <c r="O3651" i="5"/>
  <c r="O3652" i="5"/>
  <c r="O3653" i="5"/>
  <c r="O3654" i="5"/>
  <c r="O3655" i="5"/>
  <c r="O3656" i="5"/>
  <c r="O3657" i="5"/>
  <c r="O3658" i="5"/>
  <c r="O3659" i="5"/>
  <c r="O3660" i="5"/>
  <c r="O3661" i="5"/>
  <c r="O3662" i="5"/>
  <c r="O3663" i="5"/>
  <c r="O3664" i="5"/>
  <c r="O3665" i="5"/>
  <c r="O3666" i="5"/>
  <c r="O3667" i="5"/>
  <c r="O3668" i="5"/>
  <c r="O3669" i="5"/>
  <c r="O3670" i="5"/>
  <c r="O3671" i="5"/>
  <c r="O3672" i="5"/>
  <c r="O3673" i="5"/>
  <c r="O3674" i="5"/>
  <c r="O3675" i="5"/>
  <c r="O3676" i="5"/>
  <c r="O3677" i="5"/>
  <c r="O3678" i="5"/>
  <c r="O3679" i="5"/>
  <c r="O3680" i="5"/>
  <c r="O3681" i="5"/>
  <c r="O3682" i="5"/>
  <c r="O3683" i="5"/>
  <c r="O3684" i="5"/>
  <c r="O3685" i="5"/>
  <c r="O3686" i="5"/>
  <c r="O3687" i="5"/>
  <c r="O3688" i="5"/>
  <c r="O3689" i="5"/>
  <c r="O3690" i="5"/>
  <c r="O3691" i="5"/>
  <c r="O3692" i="5"/>
  <c r="O3693" i="5"/>
  <c r="O3694" i="5"/>
  <c r="O3695" i="5"/>
  <c r="O3696" i="5"/>
  <c r="O3697" i="5"/>
  <c r="O3698" i="5"/>
  <c r="O3699" i="5"/>
  <c r="O3700" i="5"/>
  <c r="O3701" i="5"/>
  <c r="O3702" i="5"/>
  <c r="O3703" i="5"/>
  <c r="O3704" i="5"/>
  <c r="O3705" i="5"/>
  <c r="O3706" i="5"/>
  <c r="O3707" i="5"/>
  <c r="O3708" i="5"/>
  <c r="O3709" i="5"/>
  <c r="O3710" i="5"/>
  <c r="O3711" i="5"/>
  <c r="O3712" i="5"/>
  <c r="O3713" i="5"/>
  <c r="O3714" i="5"/>
  <c r="O3715" i="5"/>
  <c r="O3716" i="5"/>
  <c r="O3717" i="5"/>
  <c r="O3718" i="5"/>
  <c r="O3719" i="5"/>
  <c r="O3720" i="5"/>
  <c r="O3721" i="5"/>
  <c r="O3722" i="5"/>
  <c r="O3723" i="5"/>
  <c r="O3724" i="5"/>
  <c r="O3725" i="5"/>
  <c r="O3726" i="5"/>
  <c r="O3727" i="5"/>
  <c r="O3728" i="5"/>
  <c r="O3729" i="5"/>
  <c r="O3730" i="5"/>
  <c r="O3731" i="5"/>
  <c r="O3732" i="5"/>
  <c r="O3733" i="5"/>
  <c r="O3734" i="5"/>
  <c r="O3735" i="5"/>
  <c r="O3736" i="5"/>
  <c r="O3737" i="5"/>
  <c r="O3738" i="5"/>
  <c r="O3739" i="5"/>
  <c r="O3740" i="5"/>
  <c r="O3741" i="5"/>
  <c r="O3742" i="5"/>
  <c r="O3743" i="5"/>
  <c r="O3744" i="5"/>
  <c r="O3745" i="5"/>
  <c r="O3746" i="5"/>
  <c r="O3747" i="5"/>
  <c r="O3748" i="5"/>
  <c r="O3749" i="5"/>
  <c r="O3750" i="5"/>
  <c r="O3751" i="5"/>
  <c r="O3752" i="5"/>
  <c r="O3753" i="5"/>
  <c r="O3754" i="5"/>
  <c r="O3755" i="5"/>
  <c r="O3756" i="5"/>
  <c r="O3757" i="5"/>
  <c r="O3758" i="5"/>
  <c r="O3759" i="5"/>
  <c r="O3760" i="5"/>
  <c r="O3761" i="5"/>
  <c r="O3762" i="5"/>
  <c r="O3763" i="5"/>
  <c r="O3764" i="5"/>
  <c r="O3765" i="5"/>
  <c r="O3766" i="5"/>
  <c r="O3767" i="5"/>
  <c r="O3768" i="5"/>
  <c r="O3769" i="5"/>
  <c r="O3770" i="5"/>
  <c r="O3771" i="5"/>
  <c r="O3772" i="5"/>
  <c r="O3773" i="5"/>
  <c r="O3774" i="5"/>
  <c r="O3775" i="5"/>
  <c r="O3776" i="5"/>
  <c r="O3777" i="5"/>
  <c r="O3778" i="5"/>
  <c r="O3779" i="5"/>
  <c r="O3780" i="5"/>
  <c r="O3781" i="5"/>
  <c r="O3782" i="5"/>
  <c r="O3783" i="5"/>
  <c r="O3784" i="5"/>
  <c r="O3785" i="5"/>
  <c r="O3786" i="5"/>
  <c r="O3787" i="5"/>
  <c r="O3788" i="5"/>
  <c r="O3789" i="5"/>
  <c r="O3790" i="5"/>
  <c r="O3791" i="5"/>
  <c r="O3792" i="5"/>
  <c r="O3793" i="5"/>
  <c r="O3794" i="5"/>
  <c r="O3795" i="5"/>
  <c r="O3796" i="5"/>
  <c r="O3797" i="5"/>
  <c r="O3798" i="5"/>
  <c r="O3799" i="5"/>
  <c r="O3800" i="5"/>
  <c r="O3801" i="5"/>
  <c r="O3802" i="5"/>
  <c r="O3803" i="5"/>
  <c r="O3804" i="5"/>
  <c r="O3805" i="5"/>
  <c r="O3806" i="5"/>
  <c r="O3807" i="5"/>
  <c r="O3808" i="5"/>
  <c r="O3809" i="5"/>
  <c r="O3810" i="5"/>
  <c r="O3811" i="5"/>
  <c r="O3812" i="5"/>
  <c r="O3813" i="5"/>
  <c r="O3814" i="5"/>
  <c r="O3815" i="5"/>
  <c r="O3816" i="5"/>
  <c r="O3817" i="5"/>
  <c r="O3818" i="5"/>
  <c r="O3819" i="5"/>
  <c r="O3820" i="5"/>
  <c r="O3821" i="5"/>
  <c r="O3822" i="5"/>
  <c r="O3823" i="5"/>
  <c r="O3824" i="5"/>
  <c r="O3825" i="5"/>
  <c r="O3826" i="5"/>
  <c r="O3827" i="5"/>
  <c r="O3828" i="5"/>
  <c r="O3829" i="5"/>
  <c r="O3830" i="5"/>
  <c r="O3831" i="5"/>
  <c r="O3832" i="5"/>
  <c r="O3833" i="5"/>
  <c r="O3834" i="5"/>
  <c r="O3835" i="5"/>
  <c r="O3836" i="5"/>
  <c r="O3837" i="5"/>
  <c r="O3838" i="5"/>
  <c r="O3839" i="5"/>
  <c r="O3840" i="5"/>
  <c r="O3841" i="5"/>
  <c r="O3842" i="5"/>
  <c r="O3843" i="5"/>
  <c r="O3844" i="5"/>
  <c r="O3845" i="5"/>
  <c r="O3846" i="5"/>
  <c r="O3847" i="5"/>
  <c r="O3848" i="5"/>
  <c r="O3849" i="5"/>
  <c r="O3850" i="5"/>
  <c r="O3851" i="5"/>
  <c r="O3852" i="5"/>
  <c r="O3853" i="5"/>
  <c r="O3854" i="5"/>
  <c r="O3855" i="5"/>
  <c r="O3856" i="5"/>
  <c r="O3857" i="5"/>
  <c r="O3858" i="5"/>
  <c r="O3859" i="5"/>
  <c r="O3860" i="5"/>
  <c r="O3861" i="5"/>
  <c r="O3862" i="5"/>
  <c r="O3863" i="5"/>
  <c r="O3864" i="5"/>
  <c r="O3865" i="5"/>
  <c r="O3866" i="5"/>
  <c r="O3867" i="5"/>
  <c r="O3868" i="5"/>
  <c r="O3869" i="5"/>
  <c r="O3870" i="5"/>
  <c r="O3871" i="5"/>
  <c r="O3872" i="5"/>
  <c r="O3873" i="5"/>
  <c r="O3874" i="5"/>
  <c r="O3875" i="5"/>
  <c r="O3876" i="5"/>
  <c r="O3877" i="5"/>
  <c r="O3878" i="5"/>
  <c r="O3879" i="5"/>
  <c r="O3880" i="5"/>
  <c r="O3881" i="5"/>
  <c r="O3882" i="5"/>
  <c r="O3883" i="5"/>
  <c r="O3884" i="5"/>
  <c r="O3885" i="5"/>
  <c r="O3886" i="5"/>
  <c r="O3887" i="5"/>
  <c r="O3888" i="5"/>
  <c r="O3889" i="5"/>
  <c r="O3890" i="5"/>
  <c r="O3891" i="5"/>
  <c r="O3892" i="5"/>
  <c r="O3893" i="5"/>
  <c r="O3894" i="5"/>
  <c r="O3895" i="5"/>
  <c r="O3896" i="5"/>
  <c r="O3897" i="5"/>
  <c r="O3898" i="5"/>
  <c r="O3899" i="5"/>
  <c r="O3900" i="5"/>
  <c r="O3901" i="5"/>
  <c r="O3902" i="5"/>
  <c r="O3903" i="5"/>
  <c r="O3904" i="5"/>
  <c r="O3905" i="5"/>
  <c r="O3906" i="5"/>
  <c r="O3907" i="5"/>
  <c r="O3908" i="5"/>
  <c r="O3909" i="5"/>
  <c r="O3910" i="5"/>
  <c r="O3911" i="5"/>
  <c r="O3912" i="5"/>
  <c r="O3913" i="5"/>
  <c r="O3914" i="5"/>
  <c r="O3915" i="5"/>
  <c r="O3916" i="5"/>
  <c r="O3917" i="5"/>
  <c r="O3918" i="5"/>
  <c r="O3919" i="5"/>
  <c r="O3920" i="5"/>
  <c r="O3921" i="5"/>
  <c r="O3922" i="5"/>
  <c r="O3923" i="5"/>
  <c r="O3924" i="5"/>
  <c r="O3925" i="5"/>
  <c r="O3926" i="5"/>
  <c r="O3927" i="5"/>
  <c r="O3928" i="5"/>
  <c r="O3929" i="5"/>
  <c r="O3930" i="5"/>
  <c r="O3931" i="5"/>
  <c r="O3932" i="5"/>
  <c r="O3933" i="5"/>
  <c r="O3934" i="5"/>
  <c r="O3935" i="5"/>
  <c r="O3936" i="5"/>
  <c r="O3937" i="5"/>
  <c r="O3938" i="5"/>
  <c r="O3939" i="5"/>
  <c r="O3940" i="5"/>
  <c r="O3941" i="5"/>
  <c r="O3942" i="5"/>
  <c r="O3943" i="5"/>
  <c r="O3944" i="5"/>
  <c r="O3945" i="5"/>
  <c r="O3946" i="5"/>
  <c r="O3947" i="5"/>
  <c r="O3948" i="5"/>
  <c r="O3949" i="5"/>
  <c r="O3950" i="5"/>
  <c r="O3951" i="5"/>
  <c r="O3952" i="5"/>
  <c r="O3953" i="5"/>
  <c r="O3954" i="5"/>
  <c r="O3955" i="5"/>
  <c r="O3956" i="5"/>
  <c r="O3957" i="5"/>
  <c r="O3958" i="5"/>
  <c r="O3959" i="5"/>
  <c r="O3960" i="5"/>
  <c r="O3961" i="5"/>
  <c r="O3962" i="5"/>
  <c r="O3963" i="5"/>
  <c r="O3964" i="5"/>
  <c r="O3965" i="5"/>
  <c r="O3966" i="5"/>
  <c r="O3967" i="5"/>
  <c r="O3968" i="5"/>
  <c r="O3969" i="5"/>
  <c r="O3970" i="5"/>
  <c r="O3971" i="5"/>
  <c r="O3972" i="5"/>
  <c r="O3973" i="5"/>
  <c r="O3974" i="5"/>
  <c r="O3975" i="5"/>
  <c r="O3976" i="5"/>
  <c r="O3977" i="5"/>
  <c r="O3978" i="5"/>
  <c r="O3979" i="5"/>
  <c r="O3980" i="5"/>
  <c r="O3981" i="5"/>
  <c r="O3982" i="5"/>
  <c r="O3983" i="5"/>
  <c r="O3984" i="5"/>
  <c r="O3985" i="5"/>
  <c r="O3986" i="5"/>
  <c r="O3987" i="5"/>
  <c r="O3988" i="5"/>
  <c r="O3989" i="5"/>
  <c r="O3990" i="5"/>
  <c r="O3991" i="5"/>
  <c r="O3992" i="5"/>
  <c r="O3993" i="5"/>
  <c r="O3994" i="5"/>
  <c r="O3995" i="5"/>
  <c r="O3996" i="5"/>
  <c r="O3997" i="5"/>
  <c r="O3998" i="5"/>
  <c r="O3999" i="5"/>
  <c r="O4000" i="5"/>
  <c r="O4001" i="5"/>
  <c r="O4002" i="5"/>
  <c r="O4003" i="5"/>
  <c r="O4004" i="5"/>
  <c r="O4005" i="5"/>
  <c r="O4006" i="5"/>
  <c r="O4007" i="5"/>
  <c r="O4008" i="5"/>
  <c r="O4009" i="5"/>
  <c r="O4010" i="5"/>
  <c r="O4011" i="5"/>
  <c r="O4012" i="5"/>
  <c r="O4013" i="5"/>
  <c r="O4014" i="5"/>
  <c r="O4015" i="5"/>
  <c r="O4016" i="5"/>
  <c r="O4017" i="5"/>
  <c r="O4018" i="5"/>
  <c r="O4019" i="5"/>
  <c r="O4020" i="5"/>
  <c r="O4021" i="5"/>
  <c r="O4022" i="5"/>
  <c r="O4023" i="5"/>
  <c r="O4024" i="5"/>
  <c r="O4025" i="5"/>
  <c r="O4026" i="5"/>
  <c r="O4027" i="5"/>
  <c r="O4028" i="5"/>
  <c r="O4029" i="5"/>
  <c r="O4030" i="5"/>
  <c r="O4031" i="5"/>
  <c r="O4032" i="5"/>
  <c r="O4033" i="5"/>
  <c r="O4034" i="5"/>
  <c r="O4035" i="5"/>
  <c r="O4036" i="5"/>
  <c r="O4037" i="5"/>
  <c r="O4038" i="5"/>
  <c r="O4039" i="5"/>
  <c r="O4040" i="5"/>
  <c r="O4041" i="5"/>
  <c r="O4042" i="5"/>
  <c r="O4043" i="5"/>
  <c r="O4044" i="5"/>
  <c r="O4045" i="5"/>
  <c r="O4046" i="5"/>
  <c r="O4047" i="5"/>
  <c r="O4048" i="5"/>
  <c r="O4049" i="5"/>
  <c r="O4050" i="5"/>
  <c r="O4051" i="5"/>
  <c r="O4052" i="5"/>
  <c r="O4053" i="5"/>
  <c r="O4054" i="5"/>
  <c r="O4055" i="5"/>
  <c r="O4056" i="5"/>
  <c r="O4057" i="5"/>
  <c r="O4058" i="5"/>
  <c r="O4059" i="5"/>
  <c r="O4060" i="5"/>
  <c r="O4061" i="5"/>
  <c r="O4062" i="5"/>
  <c r="O4063" i="5"/>
  <c r="O4064" i="5"/>
  <c r="O4065" i="5"/>
  <c r="O4066" i="5"/>
  <c r="O4067" i="5"/>
  <c r="O4068" i="5"/>
  <c r="O4069" i="5"/>
  <c r="O4070" i="5"/>
  <c r="O4071" i="5"/>
  <c r="O4072" i="5"/>
  <c r="O4073" i="5"/>
  <c r="O4074" i="5"/>
  <c r="O4075" i="5"/>
  <c r="O4076" i="5"/>
  <c r="O4077" i="5"/>
  <c r="O4078" i="5"/>
  <c r="O4079" i="5"/>
  <c r="O4080" i="5"/>
  <c r="O4081" i="5"/>
  <c r="O4082" i="5"/>
  <c r="O4083" i="5"/>
  <c r="O4084" i="5"/>
  <c r="O4085" i="5"/>
  <c r="O4086" i="5"/>
  <c r="O4087" i="5"/>
  <c r="O4088" i="5"/>
  <c r="O4089" i="5"/>
  <c r="O4090" i="5"/>
  <c r="O4091" i="5"/>
  <c r="O4092" i="5"/>
  <c r="O4093" i="5"/>
  <c r="O4094" i="5"/>
  <c r="O4095" i="5"/>
  <c r="O4096" i="5"/>
  <c r="O4097" i="5"/>
  <c r="O4098" i="5"/>
  <c r="O4099" i="5"/>
  <c r="O4100" i="5"/>
  <c r="O4101" i="5"/>
  <c r="O4102" i="5"/>
  <c r="O4103" i="5"/>
  <c r="O4104" i="5"/>
  <c r="O4105" i="5"/>
  <c r="O4106" i="5"/>
  <c r="O4107" i="5"/>
  <c r="O4108" i="5"/>
  <c r="O4109" i="5"/>
  <c r="O4110" i="5"/>
  <c r="O4111" i="5"/>
  <c r="O4112" i="5"/>
  <c r="O4113" i="5"/>
  <c r="O4114" i="5"/>
  <c r="O4115" i="5"/>
  <c r="O4116" i="5"/>
  <c r="O4117" i="5"/>
  <c r="O4118" i="5"/>
  <c r="O4119" i="5"/>
  <c r="O4120" i="5"/>
  <c r="O4121" i="5"/>
  <c r="O4122" i="5"/>
  <c r="O4123" i="5"/>
  <c r="O4124" i="5"/>
  <c r="O4125" i="5"/>
  <c r="O4126" i="5"/>
  <c r="O4127" i="5"/>
  <c r="O4128" i="5"/>
  <c r="O4129" i="5"/>
  <c r="O4130" i="5"/>
  <c r="O4131" i="5"/>
  <c r="O4132" i="5"/>
  <c r="O4133" i="5"/>
  <c r="O4134" i="5"/>
  <c r="O4135" i="5"/>
  <c r="O4136" i="5"/>
  <c r="O4137" i="5"/>
  <c r="O4138" i="5"/>
  <c r="O4139" i="5"/>
  <c r="O4140" i="5"/>
  <c r="O4141" i="5"/>
  <c r="O4142" i="5"/>
  <c r="O4143" i="5"/>
  <c r="O4144" i="5"/>
  <c r="O4145" i="5"/>
  <c r="O4146" i="5"/>
  <c r="O4147" i="5"/>
  <c r="O4148" i="5"/>
  <c r="O4149" i="5"/>
  <c r="O4150" i="5"/>
  <c r="O4151" i="5"/>
  <c r="O4152" i="5"/>
  <c r="O4153" i="5"/>
  <c r="O4154" i="5"/>
  <c r="O4155" i="5"/>
  <c r="O4156" i="5"/>
  <c r="O4157" i="5"/>
  <c r="O4158" i="5"/>
  <c r="O4159" i="5"/>
  <c r="O4160" i="5"/>
  <c r="O4161" i="5"/>
  <c r="O4162" i="5"/>
  <c r="O4163" i="5"/>
  <c r="O4164" i="5"/>
  <c r="O4165" i="5"/>
  <c r="O4166" i="5"/>
  <c r="O4167" i="5"/>
  <c r="O4168" i="5"/>
  <c r="O4169" i="5"/>
  <c r="O4170" i="5"/>
  <c r="O4171" i="5"/>
  <c r="O4172" i="5"/>
  <c r="O4173" i="5"/>
  <c r="O4174" i="5"/>
  <c r="O4175" i="5"/>
  <c r="O4176" i="5"/>
  <c r="O4177" i="5"/>
  <c r="O4178" i="5"/>
  <c r="O4179" i="5"/>
  <c r="O4180" i="5"/>
  <c r="O4181" i="5"/>
  <c r="O4182" i="5"/>
  <c r="O4183" i="5"/>
  <c r="O4184" i="5"/>
  <c r="O4185" i="5"/>
  <c r="O4186" i="5"/>
  <c r="O4187" i="5"/>
  <c r="O4188" i="5"/>
  <c r="O4189" i="5"/>
  <c r="O4190" i="5"/>
  <c r="O4191" i="5"/>
  <c r="O4192" i="5"/>
  <c r="O4193" i="5"/>
  <c r="O4194" i="5"/>
  <c r="O4195" i="5"/>
  <c r="O4196" i="5"/>
  <c r="O4197" i="5"/>
  <c r="O4198" i="5"/>
  <c r="O4199" i="5"/>
  <c r="O4200" i="5"/>
  <c r="O4201" i="5"/>
  <c r="O2" i="5"/>
  <c r="D3" i="4"/>
  <c r="D2" i="4"/>
  <c r="F3" i="5"/>
  <c r="F4" i="5"/>
  <c r="F5" i="5"/>
  <c r="F6" i="5"/>
  <c r="F7" i="5"/>
  <c r="F8" i="5"/>
  <c r="F9" i="5"/>
  <c r="F10" i="5"/>
  <c r="F11" i="5"/>
  <c r="F12" i="5"/>
  <c r="F13" i="5"/>
  <c r="F14" i="5"/>
  <c r="F15" i="5"/>
  <c r="F16" i="5"/>
  <c r="F17" i="5"/>
  <c r="F18" i="5"/>
  <c r="F19" i="5"/>
  <c r="F20" i="5"/>
  <c r="F21" i="5"/>
  <c r="F22" i="5"/>
  <c r="F23" i="5"/>
  <c r="F24" i="5"/>
  <c r="F25" i="5"/>
  <c r="F26" i="5"/>
  <c r="F27" i="5"/>
  <c r="F28" i="5"/>
  <c r="F29" i="5"/>
  <c r="F30" i="5"/>
  <c r="F31" i="5"/>
  <c r="F32" i="5"/>
  <c r="F33" i="5"/>
  <c r="F34" i="5"/>
  <c r="F35" i="5"/>
  <c r="F36" i="5"/>
  <c r="F37" i="5"/>
  <c r="F38" i="5"/>
  <c r="F39" i="5"/>
  <c r="F40" i="5"/>
  <c r="F41" i="5"/>
  <c r="F42" i="5"/>
  <c r="F43" i="5"/>
  <c r="F44" i="5"/>
  <c r="F45" i="5"/>
  <c r="F46" i="5"/>
  <c r="F47" i="5"/>
  <c r="F48" i="5"/>
  <c r="F49" i="5"/>
  <c r="F50" i="5"/>
  <c r="F51" i="5"/>
  <c r="F52" i="5"/>
  <c r="F53" i="5"/>
  <c r="F54" i="5"/>
  <c r="F55" i="5"/>
  <c r="F56" i="5"/>
  <c r="F57" i="5"/>
  <c r="F58" i="5"/>
  <c r="F59" i="5"/>
  <c r="F60" i="5"/>
  <c r="F61" i="5"/>
  <c r="F62" i="5"/>
  <c r="F63" i="5"/>
  <c r="F64" i="5"/>
  <c r="F65" i="5"/>
  <c r="F66" i="5"/>
  <c r="F67" i="5"/>
  <c r="F68" i="5"/>
  <c r="F69" i="5"/>
  <c r="F70" i="5"/>
  <c r="F71" i="5"/>
  <c r="F72" i="5"/>
  <c r="F73" i="5"/>
  <c r="F74" i="5"/>
  <c r="F75" i="5"/>
  <c r="F76" i="5"/>
  <c r="F77" i="5"/>
  <c r="F78" i="5"/>
  <c r="F79" i="5"/>
  <c r="F80" i="5"/>
  <c r="F81" i="5"/>
  <c r="F82" i="5"/>
  <c r="F83" i="5"/>
  <c r="F84" i="5"/>
  <c r="F85" i="5"/>
  <c r="F86" i="5"/>
  <c r="F87" i="5"/>
  <c r="F88" i="5"/>
  <c r="F89" i="5"/>
  <c r="F90" i="5"/>
  <c r="F91" i="5"/>
  <c r="F92" i="5"/>
  <c r="F93" i="5"/>
  <c r="F94" i="5"/>
  <c r="F95" i="5"/>
  <c r="F96" i="5"/>
  <c r="F97" i="5"/>
  <c r="F98" i="5"/>
  <c r="F99" i="5"/>
  <c r="F100" i="5"/>
  <c r="F101" i="5"/>
  <c r="F102" i="5"/>
  <c r="F103" i="5"/>
  <c r="F104" i="5"/>
  <c r="F105" i="5"/>
  <c r="F106" i="5"/>
  <c r="F107" i="5"/>
  <c r="F108" i="5"/>
  <c r="F109" i="5"/>
  <c r="F110" i="5"/>
  <c r="F111" i="5"/>
  <c r="F112" i="5"/>
  <c r="F113" i="5"/>
  <c r="F114" i="5"/>
  <c r="F115" i="5"/>
  <c r="F116" i="5"/>
  <c r="F117" i="5"/>
  <c r="F118" i="5"/>
  <c r="F119" i="5"/>
  <c r="F120" i="5"/>
  <c r="F121" i="5"/>
  <c r="F122" i="5"/>
  <c r="F123" i="5"/>
  <c r="F124" i="5"/>
  <c r="F125" i="5"/>
  <c r="F126" i="5"/>
  <c r="F127" i="5"/>
  <c r="F128" i="5"/>
  <c r="F129" i="5"/>
  <c r="F130" i="5"/>
  <c r="F131" i="5"/>
  <c r="F132" i="5"/>
  <c r="F133" i="5"/>
  <c r="F134" i="5"/>
  <c r="F135" i="5"/>
  <c r="F136" i="5"/>
  <c r="F137" i="5"/>
  <c r="F138" i="5"/>
  <c r="F139" i="5"/>
  <c r="F140" i="5"/>
  <c r="F141" i="5"/>
  <c r="F142" i="5"/>
  <c r="F143" i="5"/>
  <c r="F144" i="5"/>
  <c r="F145" i="5"/>
  <c r="F146" i="5"/>
  <c r="F147" i="5"/>
  <c r="F148" i="5"/>
  <c r="F149" i="5"/>
  <c r="F150" i="5"/>
  <c r="F151" i="5"/>
  <c r="F152" i="5"/>
  <c r="F153" i="5"/>
  <c r="F154" i="5"/>
  <c r="F155" i="5"/>
  <c r="F156" i="5"/>
  <c r="F157" i="5"/>
  <c r="F158" i="5"/>
  <c r="F159" i="5"/>
  <c r="F160" i="5"/>
  <c r="F161" i="5"/>
  <c r="F162" i="5"/>
  <c r="F163" i="5"/>
  <c r="F164" i="5"/>
  <c r="F165" i="5"/>
  <c r="F166" i="5"/>
  <c r="F167" i="5"/>
  <c r="F168" i="5"/>
  <c r="F169" i="5"/>
  <c r="F170" i="5"/>
  <c r="F171" i="5"/>
  <c r="F172" i="5"/>
  <c r="F173" i="5"/>
  <c r="F174" i="5"/>
  <c r="F175" i="5"/>
  <c r="F176" i="5"/>
  <c r="F177" i="5"/>
  <c r="F178" i="5"/>
  <c r="F179" i="5"/>
  <c r="F180" i="5"/>
  <c r="F181" i="5"/>
  <c r="F182" i="5"/>
  <c r="F183" i="5"/>
  <c r="F184" i="5"/>
  <c r="F185" i="5"/>
  <c r="F186" i="5"/>
  <c r="F187" i="5"/>
  <c r="F188" i="5"/>
  <c r="F189" i="5"/>
  <c r="F190" i="5"/>
  <c r="F191" i="5"/>
  <c r="F192" i="5"/>
  <c r="F193" i="5"/>
  <c r="F194" i="5"/>
  <c r="F195" i="5"/>
  <c r="F196" i="5"/>
  <c r="F197" i="5"/>
  <c r="F198" i="5"/>
  <c r="F199" i="5"/>
  <c r="F200" i="5"/>
  <c r="F201" i="5"/>
  <c r="F202" i="5"/>
  <c r="F203" i="5"/>
  <c r="F204" i="5"/>
  <c r="F205" i="5"/>
  <c r="F206" i="5"/>
  <c r="F207" i="5"/>
  <c r="F208" i="5"/>
  <c r="F209" i="5"/>
  <c r="F210" i="5"/>
  <c r="F211" i="5"/>
  <c r="F212" i="5"/>
  <c r="F213" i="5"/>
  <c r="F214" i="5"/>
  <c r="F215" i="5"/>
  <c r="F216" i="5"/>
  <c r="F217" i="5"/>
  <c r="F218" i="5"/>
  <c r="F219" i="5"/>
  <c r="F220" i="5"/>
  <c r="F221" i="5"/>
  <c r="F222" i="5"/>
  <c r="F223" i="5"/>
  <c r="F224" i="5"/>
  <c r="F225" i="5"/>
  <c r="F226" i="5"/>
  <c r="F227" i="5"/>
  <c r="F228" i="5"/>
  <c r="F229" i="5"/>
  <c r="F230" i="5"/>
  <c r="F231" i="5"/>
  <c r="F232" i="5"/>
  <c r="F233" i="5"/>
  <c r="F234" i="5"/>
  <c r="F235" i="5"/>
  <c r="F236" i="5"/>
  <c r="F237" i="5"/>
  <c r="F238" i="5"/>
  <c r="F239" i="5"/>
  <c r="F240" i="5"/>
  <c r="F241" i="5"/>
  <c r="F242" i="5"/>
  <c r="F243" i="5"/>
  <c r="F244" i="5"/>
  <c r="F245" i="5"/>
  <c r="F246" i="5"/>
  <c r="F247" i="5"/>
  <c r="F248" i="5"/>
  <c r="F249" i="5"/>
  <c r="F250" i="5"/>
  <c r="F251" i="5"/>
  <c r="F252" i="5"/>
  <c r="F253" i="5"/>
  <c r="F254" i="5"/>
  <c r="F255" i="5"/>
  <c r="F256" i="5"/>
  <c r="F257" i="5"/>
  <c r="F258" i="5"/>
  <c r="F259" i="5"/>
  <c r="F260" i="5"/>
  <c r="F261" i="5"/>
  <c r="F262" i="5"/>
  <c r="F263" i="5"/>
  <c r="F264" i="5"/>
  <c r="F265" i="5"/>
  <c r="F266" i="5"/>
  <c r="F267" i="5"/>
  <c r="F268" i="5"/>
  <c r="F269" i="5"/>
  <c r="F270" i="5"/>
  <c r="F271" i="5"/>
  <c r="F272" i="5"/>
  <c r="F273" i="5"/>
  <c r="F274" i="5"/>
  <c r="F275" i="5"/>
  <c r="F276" i="5"/>
  <c r="F277" i="5"/>
  <c r="F278" i="5"/>
  <c r="F279" i="5"/>
  <c r="F280" i="5"/>
  <c r="F281" i="5"/>
  <c r="F282" i="5"/>
  <c r="F283" i="5"/>
  <c r="F284" i="5"/>
  <c r="F285" i="5"/>
  <c r="F286" i="5"/>
  <c r="F287" i="5"/>
  <c r="F288" i="5"/>
  <c r="F289" i="5"/>
  <c r="F290" i="5"/>
  <c r="F291" i="5"/>
  <c r="F292" i="5"/>
  <c r="F293" i="5"/>
  <c r="F294" i="5"/>
  <c r="F295" i="5"/>
  <c r="F296" i="5"/>
  <c r="F297" i="5"/>
  <c r="F298" i="5"/>
  <c r="F299" i="5"/>
  <c r="F300" i="5"/>
  <c r="F301" i="5"/>
  <c r="F302" i="5"/>
  <c r="F303" i="5"/>
  <c r="F304" i="5"/>
  <c r="F305" i="5"/>
  <c r="F306" i="5"/>
  <c r="F307" i="5"/>
  <c r="F308" i="5"/>
  <c r="F309" i="5"/>
  <c r="F310" i="5"/>
  <c r="F311" i="5"/>
  <c r="F312" i="5"/>
  <c r="F313" i="5"/>
  <c r="F314" i="5"/>
  <c r="F315" i="5"/>
  <c r="F316" i="5"/>
  <c r="F317" i="5"/>
  <c r="F318" i="5"/>
  <c r="F319" i="5"/>
  <c r="F320" i="5"/>
  <c r="F321" i="5"/>
  <c r="F322" i="5"/>
  <c r="F323" i="5"/>
  <c r="F324" i="5"/>
  <c r="F325" i="5"/>
  <c r="F326" i="5"/>
  <c r="F327" i="5"/>
  <c r="F328" i="5"/>
  <c r="F329" i="5"/>
  <c r="F330" i="5"/>
  <c r="F331" i="5"/>
  <c r="F332" i="5"/>
  <c r="F333" i="5"/>
  <c r="F334" i="5"/>
  <c r="F335" i="5"/>
  <c r="F336" i="5"/>
  <c r="F337" i="5"/>
  <c r="F338" i="5"/>
  <c r="F339" i="5"/>
  <c r="F340" i="5"/>
  <c r="F341" i="5"/>
  <c r="F342" i="5"/>
  <c r="F343" i="5"/>
  <c r="F344" i="5"/>
  <c r="F345" i="5"/>
  <c r="F346" i="5"/>
  <c r="F347" i="5"/>
  <c r="F348" i="5"/>
  <c r="F349" i="5"/>
  <c r="F350" i="5"/>
  <c r="F351" i="5"/>
  <c r="F352" i="5"/>
  <c r="F353" i="5"/>
  <c r="F354" i="5"/>
  <c r="F355" i="5"/>
  <c r="F356" i="5"/>
  <c r="F357" i="5"/>
  <c r="F358" i="5"/>
  <c r="F359" i="5"/>
  <c r="F360" i="5"/>
  <c r="F361" i="5"/>
  <c r="F362" i="5"/>
  <c r="F363" i="5"/>
  <c r="F364" i="5"/>
  <c r="F365" i="5"/>
  <c r="F366" i="5"/>
  <c r="F367" i="5"/>
  <c r="F368" i="5"/>
  <c r="F369" i="5"/>
  <c r="F370" i="5"/>
  <c r="F371" i="5"/>
  <c r="F372" i="5"/>
  <c r="F373" i="5"/>
  <c r="F374" i="5"/>
  <c r="F375" i="5"/>
  <c r="F376" i="5"/>
  <c r="F377" i="5"/>
  <c r="F378" i="5"/>
  <c r="F379" i="5"/>
  <c r="F380" i="5"/>
  <c r="F381" i="5"/>
  <c r="F382" i="5"/>
  <c r="F383" i="5"/>
  <c r="F384" i="5"/>
  <c r="F385" i="5"/>
  <c r="F386" i="5"/>
  <c r="F387" i="5"/>
  <c r="F388" i="5"/>
  <c r="F389" i="5"/>
  <c r="F390" i="5"/>
  <c r="F391" i="5"/>
  <c r="F392" i="5"/>
  <c r="F393" i="5"/>
  <c r="F394" i="5"/>
  <c r="F395" i="5"/>
  <c r="F396" i="5"/>
  <c r="F397" i="5"/>
  <c r="F398" i="5"/>
  <c r="F399" i="5"/>
  <c r="F400" i="5"/>
  <c r="F401" i="5"/>
  <c r="F402" i="5"/>
  <c r="F403" i="5"/>
  <c r="F404" i="5"/>
  <c r="F405" i="5"/>
  <c r="F406" i="5"/>
  <c r="F407" i="5"/>
  <c r="F408" i="5"/>
  <c r="F409" i="5"/>
  <c r="F410" i="5"/>
  <c r="F411" i="5"/>
  <c r="F412" i="5"/>
  <c r="F413" i="5"/>
  <c r="F414" i="5"/>
  <c r="F415" i="5"/>
  <c r="F416" i="5"/>
  <c r="F417" i="5"/>
  <c r="F418" i="5"/>
  <c r="F419" i="5"/>
  <c r="F420" i="5"/>
  <c r="F421" i="5"/>
  <c r="F422" i="5"/>
  <c r="F423" i="5"/>
  <c r="F424" i="5"/>
  <c r="F425" i="5"/>
  <c r="F426" i="5"/>
  <c r="F427" i="5"/>
  <c r="F428" i="5"/>
  <c r="F429" i="5"/>
  <c r="F430" i="5"/>
  <c r="F431" i="5"/>
  <c r="F432" i="5"/>
  <c r="F433" i="5"/>
  <c r="F434" i="5"/>
  <c r="F435" i="5"/>
  <c r="F436" i="5"/>
  <c r="F437" i="5"/>
  <c r="F438" i="5"/>
  <c r="F439" i="5"/>
  <c r="F440" i="5"/>
  <c r="F441" i="5"/>
  <c r="F442" i="5"/>
  <c r="F443" i="5"/>
  <c r="F444" i="5"/>
  <c r="F445" i="5"/>
  <c r="F446" i="5"/>
  <c r="F447" i="5"/>
  <c r="F448" i="5"/>
  <c r="F449" i="5"/>
  <c r="F450" i="5"/>
  <c r="F451" i="5"/>
  <c r="F452" i="5"/>
  <c r="F453" i="5"/>
  <c r="F454" i="5"/>
  <c r="F455" i="5"/>
  <c r="F456" i="5"/>
  <c r="F457" i="5"/>
  <c r="F458" i="5"/>
  <c r="F459" i="5"/>
  <c r="F460" i="5"/>
  <c r="F461" i="5"/>
  <c r="F462" i="5"/>
  <c r="F463" i="5"/>
  <c r="F464" i="5"/>
  <c r="F465" i="5"/>
  <c r="F466" i="5"/>
  <c r="F467" i="5"/>
  <c r="F468" i="5"/>
  <c r="F469" i="5"/>
  <c r="F470" i="5"/>
  <c r="F471" i="5"/>
  <c r="F472" i="5"/>
  <c r="F473" i="5"/>
  <c r="F474" i="5"/>
  <c r="F475" i="5"/>
  <c r="F476" i="5"/>
  <c r="F477" i="5"/>
  <c r="F478" i="5"/>
  <c r="F479" i="5"/>
  <c r="F480" i="5"/>
  <c r="F481" i="5"/>
  <c r="F482" i="5"/>
  <c r="F483" i="5"/>
  <c r="F484" i="5"/>
  <c r="F485" i="5"/>
  <c r="F486" i="5"/>
  <c r="F487" i="5"/>
  <c r="F488" i="5"/>
  <c r="F489" i="5"/>
  <c r="F490" i="5"/>
  <c r="F491" i="5"/>
  <c r="F492" i="5"/>
  <c r="F493" i="5"/>
  <c r="F494" i="5"/>
  <c r="F495" i="5"/>
  <c r="F496" i="5"/>
  <c r="F497" i="5"/>
  <c r="F498" i="5"/>
  <c r="F499" i="5"/>
  <c r="F500" i="5"/>
  <c r="F501" i="5"/>
  <c r="F502" i="5"/>
  <c r="F503" i="5"/>
  <c r="F504" i="5"/>
  <c r="F505" i="5"/>
  <c r="F506" i="5"/>
  <c r="F507" i="5"/>
  <c r="F508" i="5"/>
  <c r="F509" i="5"/>
  <c r="F510" i="5"/>
  <c r="F511" i="5"/>
  <c r="F512" i="5"/>
  <c r="F513" i="5"/>
  <c r="F514" i="5"/>
  <c r="F515" i="5"/>
  <c r="F516" i="5"/>
  <c r="F517" i="5"/>
  <c r="F518" i="5"/>
  <c r="F519" i="5"/>
  <c r="F520" i="5"/>
  <c r="F521" i="5"/>
  <c r="F522" i="5"/>
  <c r="F523" i="5"/>
  <c r="F524" i="5"/>
  <c r="F525" i="5"/>
  <c r="F526" i="5"/>
  <c r="F527" i="5"/>
  <c r="F528" i="5"/>
  <c r="F529" i="5"/>
  <c r="F530" i="5"/>
  <c r="F531" i="5"/>
  <c r="F532" i="5"/>
  <c r="F533" i="5"/>
  <c r="F534" i="5"/>
  <c r="F535" i="5"/>
  <c r="F536" i="5"/>
  <c r="F537" i="5"/>
  <c r="F538" i="5"/>
  <c r="F539" i="5"/>
  <c r="F540" i="5"/>
  <c r="F541" i="5"/>
  <c r="F542" i="5"/>
  <c r="F543" i="5"/>
  <c r="F544" i="5"/>
  <c r="F545" i="5"/>
  <c r="F546" i="5"/>
  <c r="F547" i="5"/>
  <c r="F548" i="5"/>
  <c r="F549" i="5"/>
  <c r="F550" i="5"/>
  <c r="F551" i="5"/>
  <c r="F552" i="5"/>
  <c r="F553" i="5"/>
  <c r="F554" i="5"/>
  <c r="F555" i="5"/>
  <c r="F556" i="5"/>
  <c r="F557" i="5"/>
  <c r="F558" i="5"/>
  <c r="F559" i="5"/>
  <c r="F560" i="5"/>
  <c r="F561" i="5"/>
  <c r="F562" i="5"/>
  <c r="F563" i="5"/>
  <c r="F564" i="5"/>
  <c r="F565" i="5"/>
  <c r="F566" i="5"/>
  <c r="F567" i="5"/>
  <c r="F568" i="5"/>
  <c r="F569" i="5"/>
  <c r="F570" i="5"/>
  <c r="F571" i="5"/>
  <c r="F572" i="5"/>
  <c r="F573" i="5"/>
  <c r="F574" i="5"/>
  <c r="F575" i="5"/>
  <c r="F576" i="5"/>
  <c r="F577" i="5"/>
  <c r="F578" i="5"/>
  <c r="F579" i="5"/>
  <c r="F580" i="5"/>
  <c r="F581" i="5"/>
  <c r="F582" i="5"/>
  <c r="F583" i="5"/>
  <c r="F584" i="5"/>
  <c r="F585" i="5"/>
  <c r="F586" i="5"/>
  <c r="F587" i="5"/>
  <c r="F588" i="5"/>
  <c r="F589" i="5"/>
  <c r="F590" i="5"/>
  <c r="F591" i="5"/>
  <c r="F592" i="5"/>
  <c r="F593" i="5"/>
  <c r="F594" i="5"/>
  <c r="F595" i="5"/>
  <c r="F596" i="5"/>
  <c r="F597" i="5"/>
  <c r="F598" i="5"/>
  <c r="F599" i="5"/>
  <c r="F600" i="5"/>
  <c r="F601" i="5"/>
  <c r="F602" i="5"/>
  <c r="F603" i="5"/>
  <c r="F604" i="5"/>
  <c r="F605" i="5"/>
  <c r="F606" i="5"/>
  <c r="F607" i="5"/>
  <c r="F608" i="5"/>
  <c r="F609" i="5"/>
  <c r="F610" i="5"/>
  <c r="F611" i="5"/>
  <c r="F612" i="5"/>
  <c r="F613" i="5"/>
  <c r="F614" i="5"/>
  <c r="F615" i="5"/>
  <c r="F616" i="5"/>
  <c r="F617" i="5"/>
  <c r="F618" i="5"/>
  <c r="F619" i="5"/>
  <c r="F620" i="5"/>
  <c r="F621" i="5"/>
  <c r="F622" i="5"/>
  <c r="F623" i="5"/>
  <c r="F624" i="5"/>
  <c r="F625" i="5"/>
  <c r="F626" i="5"/>
  <c r="F627" i="5"/>
  <c r="F628" i="5"/>
  <c r="F629" i="5"/>
  <c r="F630" i="5"/>
  <c r="F631" i="5"/>
  <c r="F632" i="5"/>
  <c r="F633" i="5"/>
  <c r="F634" i="5"/>
  <c r="F635" i="5"/>
  <c r="F636" i="5"/>
  <c r="F637" i="5"/>
  <c r="F638" i="5"/>
  <c r="F639" i="5"/>
  <c r="F640" i="5"/>
  <c r="F641" i="5"/>
  <c r="F642" i="5"/>
  <c r="F643" i="5"/>
  <c r="F644" i="5"/>
  <c r="F645" i="5"/>
  <c r="F646" i="5"/>
  <c r="F647" i="5"/>
  <c r="F648" i="5"/>
  <c r="F649" i="5"/>
  <c r="F650" i="5"/>
  <c r="F651" i="5"/>
  <c r="F652" i="5"/>
  <c r="F653" i="5"/>
  <c r="F654" i="5"/>
  <c r="F655" i="5"/>
  <c r="F656" i="5"/>
  <c r="F657" i="5"/>
  <c r="F658" i="5"/>
  <c r="F659" i="5"/>
  <c r="F660" i="5"/>
  <c r="F661" i="5"/>
  <c r="F662" i="5"/>
  <c r="F663" i="5"/>
  <c r="F664" i="5"/>
  <c r="F665" i="5"/>
  <c r="F666" i="5"/>
  <c r="F667" i="5"/>
  <c r="F668" i="5"/>
  <c r="F669" i="5"/>
  <c r="F670" i="5"/>
  <c r="F671" i="5"/>
  <c r="F672" i="5"/>
  <c r="F673" i="5"/>
  <c r="F674" i="5"/>
  <c r="F675" i="5"/>
  <c r="F676" i="5"/>
  <c r="F677" i="5"/>
  <c r="F678" i="5"/>
  <c r="F679" i="5"/>
  <c r="F680" i="5"/>
  <c r="F681" i="5"/>
  <c r="F682" i="5"/>
  <c r="F683" i="5"/>
  <c r="F684" i="5"/>
  <c r="F685" i="5"/>
  <c r="F686" i="5"/>
  <c r="F687" i="5"/>
  <c r="F688" i="5"/>
  <c r="F689" i="5"/>
  <c r="F690" i="5"/>
  <c r="F691" i="5"/>
  <c r="F692" i="5"/>
  <c r="F693" i="5"/>
  <c r="F694" i="5"/>
  <c r="F695" i="5"/>
  <c r="F696" i="5"/>
  <c r="F697" i="5"/>
  <c r="F698" i="5"/>
  <c r="F699" i="5"/>
  <c r="F700" i="5"/>
  <c r="F701" i="5"/>
  <c r="F702" i="5"/>
  <c r="F703" i="5"/>
  <c r="F704" i="5"/>
  <c r="F705" i="5"/>
  <c r="F706" i="5"/>
  <c r="F707" i="5"/>
  <c r="F708" i="5"/>
  <c r="F709" i="5"/>
  <c r="F710" i="5"/>
  <c r="F711" i="5"/>
  <c r="F712" i="5"/>
  <c r="F713" i="5"/>
  <c r="F714" i="5"/>
  <c r="F715" i="5"/>
  <c r="F716" i="5"/>
  <c r="F717" i="5"/>
  <c r="F718" i="5"/>
  <c r="F719" i="5"/>
  <c r="F720" i="5"/>
  <c r="F721" i="5"/>
  <c r="F722" i="5"/>
  <c r="F723" i="5"/>
  <c r="F724" i="5"/>
  <c r="F725" i="5"/>
  <c r="F726" i="5"/>
  <c r="F727" i="5"/>
  <c r="F728" i="5"/>
  <c r="F729" i="5"/>
  <c r="F730" i="5"/>
  <c r="F731" i="5"/>
  <c r="F732" i="5"/>
  <c r="F733" i="5"/>
  <c r="F734" i="5"/>
  <c r="F735" i="5"/>
  <c r="F736" i="5"/>
  <c r="F737" i="5"/>
  <c r="F738" i="5"/>
  <c r="F739" i="5"/>
  <c r="F740" i="5"/>
  <c r="F741" i="5"/>
  <c r="F742" i="5"/>
  <c r="F743" i="5"/>
  <c r="F744" i="5"/>
  <c r="F745" i="5"/>
  <c r="F746" i="5"/>
  <c r="F747" i="5"/>
  <c r="F748" i="5"/>
  <c r="F749" i="5"/>
  <c r="F750" i="5"/>
  <c r="F751" i="5"/>
  <c r="F752" i="5"/>
  <c r="F753" i="5"/>
  <c r="F754" i="5"/>
  <c r="F755" i="5"/>
  <c r="F756" i="5"/>
  <c r="F757" i="5"/>
  <c r="F758" i="5"/>
  <c r="F759" i="5"/>
  <c r="F760" i="5"/>
  <c r="F761" i="5"/>
  <c r="F762" i="5"/>
  <c r="F763" i="5"/>
  <c r="F764" i="5"/>
  <c r="F765" i="5"/>
  <c r="F766" i="5"/>
  <c r="F767" i="5"/>
  <c r="F768" i="5"/>
  <c r="F769" i="5"/>
  <c r="F770" i="5"/>
  <c r="F771" i="5"/>
  <c r="F772" i="5"/>
  <c r="F773" i="5"/>
  <c r="F774" i="5"/>
  <c r="F775" i="5"/>
  <c r="F776" i="5"/>
  <c r="F777" i="5"/>
  <c r="F778" i="5"/>
  <c r="F779" i="5"/>
  <c r="F780" i="5"/>
  <c r="F781" i="5"/>
  <c r="F782" i="5"/>
  <c r="F783" i="5"/>
  <c r="F784" i="5"/>
  <c r="F785" i="5"/>
  <c r="F786" i="5"/>
  <c r="F787" i="5"/>
  <c r="F788" i="5"/>
  <c r="F789" i="5"/>
  <c r="F790" i="5"/>
  <c r="F791" i="5"/>
  <c r="F792" i="5"/>
  <c r="F793" i="5"/>
  <c r="F794" i="5"/>
  <c r="F795" i="5"/>
  <c r="F796" i="5"/>
  <c r="F797" i="5"/>
  <c r="F798" i="5"/>
  <c r="F799" i="5"/>
  <c r="F800" i="5"/>
  <c r="F801" i="5"/>
  <c r="F802" i="5"/>
  <c r="F803" i="5"/>
  <c r="F804" i="5"/>
  <c r="F805" i="5"/>
  <c r="F806" i="5"/>
  <c r="F807" i="5"/>
  <c r="F808" i="5"/>
  <c r="F809" i="5"/>
  <c r="F810" i="5"/>
  <c r="F811" i="5"/>
  <c r="F812" i="5"/>
  <c r="F813" i="5"/>
  <c r="F814" i="5"/>
  <c r="F815" i="5"/>
  <c r="F816" i="5"/>
  <c r="F817" i="5"/>
  <c r="F818" i="5"/>
  <c r="F819" i="5"/>
  <c r="F820" i="5"/>
  <c r="F821" i="5"/>
  <c r="F822" i="5"/>
  <c r="F823" i="5"/>
  <c r="F824" i="5"/>
  <c r="F825" i="5"/>
  <c r="F826" i="5"/>
  <c r="F827" i="5"/>
  <c r="F828" i="5"/>
  <c r="F829" i="5"/>
  <c r="F830" i="5"/>
  <c r="F831" i="5"/>
  <c r="F832" i="5"/>
  <c r="F833" i="5"/>
  <c r="F834" i="5"/>
  <c r="F835" i="5"/>
  <c r="F836" i="5"/>
  <c r="F837" i="5"/>
  <c r="F838" i="5"/>
  <c r="F839" i="5"/>
  <c r="F840" i="5"/>
  <c r="F841" i="5"/>
  <c r="F842" i="5"/>
  <c r="F843" i="5"/>
  <c r="F844" i="5"/>
  <c r="F845" i="5"/>
  <c r="F846" i="5"/>
  <c r="F847" i="5"/>
  <c r="F848" i="5"/>
  <c r="F849" i="5"/>
  <c r="F850" i="5"/>
  <c r="F851" i="5"/>
  <c r="F852" i="5"/>
  <c r="F853" i="5"/>
  <c r="F854" i="5"/>
  <c r="F855" i="5"/>
  <c r="F856" i="5"/>
  <c r="F857" i="5"/>
  <c r="F858" i="5"/>
  <c r="F859" i="5"/>
  <c r="F860" i="5"/>
  <c r="F861" i="5"/>
  <c r="F862" i="5"/>
  <c r="F863" i="5"/>
  <c r="F864" i="5"/>
  <c r="F865" i="5"/>
  <c r="F866" i="5"/>
  <c r="F867" i="5"/>
  <c r="F868" i="5"/>
  <c r="F869" i="5"/>
  <c r="F870" i="5"/>
  <c r="F871" i="5"/>
  <c r="F872" i="5"/>
  <c r="F873" i="5"/>
  <c r="F874" i="5"/>
  <c r="F875" i="5"/>
  <c r="F876" i="5"/>
  <c r="F877" i="5"/>
  <c r="F878" i="5"/>
  <c r="F879" i="5"/>
  <c r="F880" i="5"/>
  <c r="F881" i="5"/>
  <c r="F882" i="5"/>
  <c r="F883" i="5"/>
  <c r="F884" i="5"/>
  <c r="F885" i="5"/>
  <c r="F886" i="5"/>
  <c r="F887" i="5"/>
  <c r="F888" i="5"/>
  <c r="F889" i="5"/>
  <c r="F890" i="5"/>
  <c r="F891" i="5"/>
  <c r="F892" i="5"/>
  <c r="F893" i="5"/>
  <c r="F894" i="5"/>
  <c r="F895" i="5"/>
  <c r="F896" i="5"/>
  <c r="F897" i="5"/>
  <c r="F898" i="5"/>
  <c r="F899" i="5"/>
  <c r="F900" i="5"/>
  <c r="F901" i="5"/>
  <c r="F902" i="5"/>
  <c r="F903" i="5"/>
  <c r="F904" i="5"/>
  <c r="F905" i="5"/>
  <c r="F906" i="5"/>
  <c r="F907" i="5"/>
  <c r="F908" i="5"/>
  <c r="F909" i="5"/>
  <c r="F910" i="5"/>
  <c r="F911" i="5"/>
  <c r="F912" i="5"/>
  <c r="F913" i="5"/>
  <c r="F914" i="5"/>
  <c r="F915" i="5"/>
  <c r="F916" i="5"/>
  <c r="F917" i="5"/>
  <c r="F918" i="5"/>
  <c r="F919" i="5"/>
  <c r="F920" i="5"/>
  <c r="F921" i="5"/>
  <c r="F922" i="5"/>
  <c r="F923" i="5"/>
  <c r="F924" i="5"/>
  <c r="F925" i="5"/>
  <c r="F926" i="5"/>
  <c r="F927" i="5"/>
  <c r="F928" i="5"/>
  <c r="F929" i="5"/>
  <c r="F930" i="5"/>
  <c r="F931" i="5"/>
  <c r="F932" i="5"/>
  <c r="F933" i="5"/>
  <c r="F934" i="5"/>
  <c r="F935" i="5"/>
  <c r="F936" i="5"/>
  <c r="F937" i="5"/>
  <c r="F938" i="5"/>
  <c r="F939" i="5"/>
  <c r="F940" i="5"/>
  <c r="F941" i="5"/>
  <c r="F942" i="5"/>
  <c r="F943" i="5"/>
  <c r="F944" i="5"/>
  <c r="F945" i="5"/>
  <c r="F946" i="5"/>
  <c r="F947" i="5"/>
  <c r="F948" i="5"/>
  <c r="F949" i="5"/>
  <c r="F950" i="5"/>
  <c r="F951" i="5"/>
  <c r="F952" i="5"/>
  <c r="F953" i="5"/>
  <c r="F954" i="5"/>
  <c r="F955" i="5"/>
  <c r="F956" i="5"/>
  <c r="F957" i="5"/>
  <c r="F958" i="5"/>
  <c r="F959" i="5"/>
  <c r="F960" i="5"/>
  <c r="F961" i="5"/>
  <c r="F962" i="5"/>
  <c r="F963" i="5"/>
  <c r="F964" i="5"/>
  <c r="F965" i="5"/>
  <c r="F966" i="5"/>
  <c r="F967" i="5"/>
  <c r="F968" i="5"/>
  <c r="F969" i="5"/>
  <c r="F970" i="5"/>
  <c r="F971" i="5"/>
  <c r="F972" i="5"/>
  <c r="F973" i="5"/>
  <c r="F974" i="5"/>
  <c r="F975" i="5"/>
  <c r="F976" i="5"/>
  <c r="F977" i="5"/>
  <c r="F978" i="5"/>
  <c r="F979" i="5"/>
  <c r="F980" i="5"/>
  <c r="F981" i="5"/>
  <c r="F982" i="5"/>
  <c r="F983" i="5"/>
  <c r="F984" i="5"/>
  <c r="F985" i="5"/>
  <c r="F986" i="5"/>
  <c r="F987" i="5"/>
  <c r="F988" i="5"/>
  <c r="F989" i="5"/>
  <c r="F990" i="5"/>
  <c r="F991" i="5"/>
  <c r="F992" i="5"/>
  <c r="F993" i="5"/>
  <c r="F994" i="5"/>
  <c r="F995" i="5"/>
  <c r="F996" i="5"/>
  <c r="F997" i="5"/>
  <c r="F998" i="5"/>
  <c r="F999" i="5"/>
  <c r="F1000" i="5"/>
  <c r="F1001" i="5"/>
  <c r="F1002" i="5"/>
  <c r="F1003" i="5"/>
  <c r="F1004" i="5"/>
  <c r="F1005" i="5"/>
  <c r="F1006" i="5"/>
  <c r="F1007" i="5"/>
  <c r="F1008" i="5"/>
  <c r="F1009" i="5"/>
  <c r="F1010" i="5"/>
  <c r="F1011" i="5"/>
  <c r="F1012" i="5"/>
  <c r="F1013" i="5"/>
  <c r="F1014" i="5"/>
  <c r="F1015" i="5"/>
  <c r="F1016" i="5"/>
  <c r="F1017" i="5"/>
  <c r="F1018" i="5"/>
  <c r="F1019" i="5"/>
  <c r="F1020" i="5"/>
  <c r="F1021" i="5"/>
  <c r="F1022" i="5"/>
  <c r="F1023" i="5"/>
  <c r="F1024" i="5"/>
  <c r="F1025" i="5"/>
  <c r="F1026" i="5"/>
  <c r="F1027" i="5"/>
  <c r="F1028" i="5"/>
  <c r="F1029" i="5"/>
  <c r="F1030" i="5"/>
  <c r="F1031" i="5"/>
  <c r="F1032" i="5"/>
  <c r="F1033" i="5"/>
  <c r="F1034" i="5"/>
  <c r="F1035" i="5"/>
  <c r="F1036" i="5"/>
  <c r="F1037" i="5"/>
  <c r="F1038" i="5"/>
  <c r="F1039" i="5"/>
  <c r="F1040" i="5"/>
  <c r="F1041" i="5"/>
  <c r="F1042" i="5"/>
  <c r="F1043" i="5"/>
  <c r="F1044" i="5"/>
  <c r="F1045" i="5"/>
  <c r="F1046" i="5"/>
  <c r="F1047" i="5"/>
  <c r="F1048" i="5"/>
  <c r="F1049" i="5"/>
  <c r="F1050" i="5"/>
  <c r="F1051" i="5"/>
  <c r="F1052" i="5"/>
  <c r="F1053" i="5"/>
  <c r="F1054" i="5"/>
  <c r="F1055" i="5"/>
  <c r="F1056" i="5"/>
  <c r="F1057" i="5"/>
  <c r="F1058" i="5"/>
  <c r="F1059" i="5"/>
  <c r="F1060" i="5"/>
  <c r="F1061" i="5"/>
  <c r="F1062" i="5"/>
  <c r="F1063" i="5"/>
  <c r="F1064" i="5"/>
  <c r="F1065" i="5"/>
  <c r="F1066" i="5"/>
  <c r="F1067" i="5"/>
  <c r="F1068" i="5"/>
  <c r="F1069" i="5"/>
  <c r="F1070" i="5"/>
  <c r="F1071" i="5"/>
  <c r="F1072" i="5"/>
  <c r="F1073" i="5"/>
  <c r="F1074" i="5"/>
  <c r="F1075" i="5"/>
  <c r="F1076" i="5"/>
  <c r="F1077" i="5"/>
  <c r="F1078" i="5"/>
  <c r="F1079" i="5"/>
  <c r="F1080" i="5"/>
  <c r="F1081" i="5"/>
  <c r="F1082" i="5"/>
  <c r="F1083" i="5"/>
  <c r="F1084" i="5"/>
  <c r="F1085" i="5"/>
  <c r="F1086" i="5"/>
  <c r="F1087" i="5"/>
  <c r="F1088" i="5"/>
  <c r="F1089" i="5"/>
  <c r="F1090" i="5"/>
  <c r="F1091" i="5"/>
  <c r="F1092" i="5"/>
  <c r="F1093" i="5"/>
  <c r="F1094" i="5"/>
  <c r="F1095" i="5"/>
  <c r="F1096" i="5"/>
  <c r="F1097" i="5"/>
  <c r="F1098" i="5"/>
  <c r="F1099" i="5"/>
  <c r="F1100" i="5"/>
  <c r="F1101" i="5"/>
  <c r="F1102" i="5"/>
  <c r="F1103" i="5"/>
  <c r="F1104" i="5"/>
  <c r="F1105" i="5"/>
  <c r="F1106" i="5"/>
  <c r="F1107" i="5"/>
  <c r="F1108" i="5"/>
  <c r="F1109" i="5"/>
  <c r="F1110" i="5"/>
  <c r="F1111" i="5"/>
  <c r="F1112" i="5"/>
  <c r="F1113" i="5"/>
  <c r="F1114" i="5"/>
  <c r="F1115" i="5"/>
  <c r="F1116" i="5"/>
  <c r="F1117" i="5"/>
  <c r="F1118" i="5"/>
  <c r="F1119" i="5"/>
  <c r="F1120" i="5"/>
  <c r="F1121" i="5"/>
  <c r="F1122" i="5"/>
  <c r="F1123" i="5"/>
  <c r="F1124" i="5"/>
  <c r="F1125" i="5"/>
  <c r="F1126" i="5"/>
  <c r="F1127" i="5"/>
  <c r="F1128" i="5"/>
  <c r="F1129" i="5"/>
  <c r="F1130" i="5"/>
  <c r="F1131" i="5"/>
  <c r="F1132" i="5"/>
  <c r="F1133" i="5"/>
  <c r="F1134" i="5"/>
  <c r="F1135" i="5"/>
  <c r="F1136" i="5"/>
  <c r="F1137" i="5"/>
  <c r="F1138" i="5"/>
  <c r="F1139" i="5"/>
  <c r="F1140" i="5"/>
  <c r="F1141" i="5"/>
  <c r="F1142" i="5"/>
  <c r="F1143" i="5"/>
  <c r="F1144" i="5"/>
  <c r="F1145" i="5"/>
  <c r="F1146" i="5"/>
  <c r="F1147" i="5"/>
  <c r="F1148" i="5"/>
  <c r="F1149" i="5"/>
  <c r="F1150" i="5"/>
  <c r="F1151" i="5"/>
  <c r="F1152" i="5"/>
  <c r="F1153" i="5"/>
  <c r="F1154" i="5"/>
  <c r="F1155" i="5"/>
  <c r="F1156" i="5"/>
  <c r="F1157" i="5"/>
  <c r="F1158" i="5"/>
  <c r="F1159" i="5"/>
  <c r="F1160" i="5"/>
  <c r="F1161" i="5"/>
  <c r="F1162" i="5"/>
  <c r="F1163" i="5"/>
  <c r="F1164" i="5"/>
  <c r="F1165" i="5"/>
  <c r="F1166" i="5"/>
  <c r="F1167" i="5"/>
  <c r="F1168" i="5"/>
  <c r="F1169" i="5"/>
  <c r="F1170" i="5"/>
  <c r="F1171" i="5"/>
  <c r="F1172" i="5"/>
  <c r="F1173" i="5"/>
  <c r="F1174" i="5"/>
  <c r="F1175" i="5"/>
  <c r="F1176" i="5"/>
  <c r="F1177" i="5"/>
  <c r="F1178" i="5"/>
  <c r="F1179" i="5"/>
  <c r="F1180" i="5"/>
  <c r="F1181" i="5"/>
  <c r="F1182" i="5"/>
  <c r="F1183" i="5"/>
  <c r="F1184" i="5"/>
  <c r="F1185" i="5"/>
  <c r="F1186" i="5"/>
  <c r="F1187" i="5"/>
  <c r="F1188" i="5"/>
  <c r="F1189" i="5"/>
  <c r="F1190" i="5"/>
  <c r="F1191" i="5"/>
  <c r="F1192" i="5"/>
  <c r="F1193" i="5"/>
  <c r="F1194" i="5"/>
  <c r="F1195" i="5"/>
  <c r="F1196" i="5"/>
  <c r="F1197" i="5"/>
  <c r="F1198" i="5"/>
  <c r="F1199" i="5"/>
  <c r="F1200" i="5"/>
  <c r="F1201" i="5"/>
  <c r="F1202" i="5"/>
  <c r="F1203" i="5"/>
  <c r="F1204" i="5"/>
  <c r="F1205" i="5"/>
  <c r="F1206" i="5"/>
  <c r="F1207" i="5"/>
  <c r="F1208" i="5"/>
  <c r="F1209" i="5"/>
  <c r="F1210" i="5"/>
  <c r="F1211" i="5"/>
  <c r="F1212" i="5"/>
  <c r="F1213" i="5"/>
  <c r="F1214" i="5"/>
  <c r="F1215" i="5"/>
  <c r="F1216" i="5"/>
  <c r="F1217" i="5"/>
  <c r="F1218" i="5"/>
  <c r="F1219" i="5"/>
  <c r="F1220" i="5"/>
  <c r="F1221" i="5"/>
  <c r="F1222" i="5"/>
  <c r="F1223" i="5"/>
  <c r="F1224" i="5"/>
  <c r="F1225" i="5"/>
  <c r="F1226" i="5"/>
  <c r="F1227" i="5"/>
  <c r="F1228" i="5"/>
  <c r="F1229" i="5"/>
  <c r="F1230" i="5"/>
  <c r="F1231" i="5"/>
  <c r="F1232" i="5"/>
  <c r="F1233" i="5"/>
  <c r="F1234" i="5"/>
  <c r="F1235" i="5"/>
  <c r="F1236" i="5"/>
  <c r="F1237" i="5"/>
  <c r="F1238" i="5"/>
  <c r="F1239" i="5"/>
  <c r="F1240" i="5"/>
  <c r="F1241" i="5"/>
  <c r="F1242" i="5"/>
  <c r="F1243" i="5"/>
  <c r="F1244" i="5"/>
  <c r="F1245" i="5"/>
  <c r="F1246" i="5"/>
  <c r="F1247" i="5"/>
  <c r="F1248" i="5"/>
  <c r="F1249" i="5"/>
  <c r="F1250" i="5"/>
  <c r="F1251" i="5"/>
  <c r="F1252" i="5"/>
  <c r="F1253" i="5"/>
  <c r="F1254" i="5"/>
  <c r="F1255" i="5"/>
  <c r="F1256" i="5"/>
  <c r="F1257" i="5"/>
  <c r="F1258" i="5"/>
  <c r="F1259" i="5"/>
  <c r="F1260" i="5"/>
  <c r="F1261" i="5"/>
  <c r="F1262" i="5"/>
  <c r="F1263" i="5"/>
  <c r="F1264" i="5"/>
  <c r="F1265" i="5"/>
  <c r="F1266" i="5"/>
  <c r="F1267" i="5"/>
  <c r="F1268" i="5"/>
  <c r="F1269" i="5"/>
  <c r="F1270" i="5"/>
  <c r="F1271" i="5"/>
  <c r="F1272" i="5"/>
  <c r="F1273" i="5"/>
  <c r="F1274" i="5"/>
  <c r="F1275" i="5"/>
  <c r="F1276" i="5"/>
  <c r="F1277" i="5"/>
  <c r="F1278" i="5"/>
  <c r="F1279" i="5"/>
  <c r="F1280" i="5"/>
  <c r="F1281" i="5"/>
  <c r="F1282" i="5"/>
  <c r="F1283" i="5"/>
  <c r="F1284" i="5"/>
  <c r="F1285" i="5"/>
  <c r="F1286" i="5"/>
  <c r="F1287" i="5"/>
  <c r="F1288" i="5"/>
  <c r="F1289" i="5"/>
  <c r="F1290" i="5"/>
  <c r="F1291" i="5"/>
  <c r="F1292" i="5"/>
  <c r="F1293" i="5"/>
  <c r="F1294" i="5"/>
  <c r="F1295" i="5"/>
  <c r="F1296" i="5"/>
  <c r="F1297" i="5"/>
  <c r="F1298" i="5"/>
  <c r="F1299" i="5"/>
  <c r="F1300" i="5"/>
  <c r="F1301" i="5"/>
  <c r="F1302" i="5"/>
  <c r="F1303" i="5"/>
  <c r="F1304" i="5"/>
  <c r="F1305" i="5"/>
  <c r="F1306" i="5"/>
  <c r="F1307" i="5"/>
  <c r="F1308" i="5"/>
  <c r="F1309" i="5"/>
  <c r="F1310" i="5"/>
  <c r="F1311" i="5"/>
  <c r="F1312" i="5"/>
  <c r="F1313" i="5"/>
  <c r="F1314" i="5"/>
  <c r="F1315" i="5"/>
  <c r="F1316" i="5"/>
  <c r="F1317" i="5"/>
  <c r="F1318" i="5"/>
  <c r="F1319" i="5"/>
  <c r="F1320" i="5"/>
  <c r="F1321" i="5"/>
  <c r="F1322" i="5"/>
  <c r="F1323" i="5"/>
  <c r="F1324" i="5"/>
  <c r="F1325" i="5"/>
  <c r="F1326" i="5"/>
  <c r="F1327" i="5"/>
  <c r="F1328" i="5"/>
  <c r="F1329" i="5"/>
  <c r="F1330" i="5"/>
  <c r="F1331" i="5"/>
  <c r="F1332" i="5"/>
  <c r="F1333" i="5"/>
  <c r="F1334" i="5"/>
  <c r="F1335" i="5"/>
  <c r="F1336" i="5"/>
  <c r="F1337" i="5"/>
  <c r="F1338" i="5"/>
  <c r="F1339" i="5"/>
  <c r="F1340" i="5"/>
  <c r="F1341" i="5"/>
  <c r="F1342" i="5"/>
  <c r="F1343" i="5"/>
  <c r="F1344" i="5"/>
  <c r="F1345" i="5"/>
  <c r="F1346" i="5"/>
  <c r="F1347" i="5"/>
  <c r="F1348" i="5"/>
  <c r="F1349" i="5"/>
  <c r="F1350" i="5"/>
  <c r="F1351" i="5"/>
  <c r="F1352" i="5"/>
  <c r="F1353" i="5"/>
  <c r="F1354" i="5"/>
  <c r="F1355" i="5"/>
  <c r="F1356" i="5"/>
  <c r="F1357" i="5"/>
  <c r="F1358" i="5"/>
  <c r="F1359" i="5"/>
  <c r="F1360" i="5"/>
  <c r="F1361" i="5"/>
  <c r="F1362" i="5"/>
  <c r="F1363" i="5"/>
  <c r="F1364" i="5"/>
  <c r="F1365" i="5"/>
  <c r="F1366" i="5"/>
  <c r="F1367" i="5"/>
  <c r="F1368" i="5"/>
  <c r="F1369" i="5"/>
  <c r="F1370" i="5"/>
  <c r="F1371" i="5"/>
  <c r="F1372" i="5"/>
  <c r="F1373" i="5"/>
  <c r="F1374" i="5"/>
  <c r="F1375" i="5"/>
  <c r="F1376" i="5"/>
  <c r="F1377" i="5"/>
  <c r="F1378" i="5"/>
  <c r="F1379" i="5"/>
  <c r="F1380" i="5"/>
  <c r="F1381" i="5"/>
  <c r="F1382" i="5"/>
  <c r="F1383" i="5"/>
  <c r="F1384" i="5"/>
  <c r="F1385" i="5"/>
  <c r="F1386" i="5"/>
  <c r="F1387" i="5"/>
  <c r="F1388" i="5"/>
  <c r="F1389" i="5"/>
  <c r="F1390" i="5"/>
  <c r="F1391" i="5"/>
  <c r="F1392" i="5"/>
  <c r="F1393" i="5"/>
  <c r="F1394" i="5"/>
  <c r="F1395" i="5"/>
  <c r="F1396" i="5"/>
  <c r="F1397" i="5"/>
  <c r="F1398" i="5"/>
  <c r="F1399" i="5"/>
  <c r="F1400" i="5"/>
  <c r="F1401" i="5"/>
  <c r="F1402" i="5"/>
  <c r="F1403" i="5"/>
  <c r="F1404" i="5"/>
  <c r="F1405" i="5"/>
  <c r="F1406" i="5"/>
  <c r="F1407" i="5"/>
  <c r="F1408" i="5"/>
  <c r="F1409" i="5"/>
  <c r="F1410" i="5"/>
  <c r="F1411" i="5"/>
  <c r="F1412" i="5"/>
  <c r="F1413" i="5"/>
  <c r="F1414" i="5"/>
  <c r="F1415" i="5"/>
  <c r="F1416" i="5"/>
  <c r="F1417" i="5"/>
  <c r="F1418" i="5"/>
  <c r="F1419" i="5"/>
  <c r="F1420" i="5"/>
  <c r="F1421" i="5"/>
  <c r="F1422" i="5"/>
  <c r="F1423" i="5"/>
  <c r="F1424" i="5"/>
  <c r="F1425" i="5"/>
  <c r="F1426" i="5"/>
  <c r="F1427" i="5"/>
  <c r="F1428" i="5"/>
  <c r="F1429" i="5"/>
  <c r="F1430" i="5"/>
  <c r="F1431" i="5"/>
  <c r="F1432" i="5"/>
  <c r="F1433" i="5"/>
  <c r="F1434" i="5"/>
  <c r="F1435" i="5"/>
  <c r="F1436" i="5"/>
  <c r="F1437" i="5"/>
  <c r="F1438" i="5"/>
  <c r="F1439" i="5"/>
  <c r="F1440" i="5"/>
  <c r="F1441" i="5"/>
  <c r="F1442" i="5"/>
  <c r="F1443" i="5"/>
  <c r="F1444" i="5"/>
  <c r="F1445" i="5"/>
  <c r="F1446" i="5"/>
  <c r="F1447" i="5"/>
  <c r="F1448" i="5"/>
  <c r="F1449" i="5"/>
  <c r="F1450" i="5"/>
  <c r="F1451" i="5"/>
  <c r="F1452" i="5"/>
  <c r="F1453" i="5"/>
  <c r="F1454" i="5"/>
  <c r="F1455" i="5"/>
  <c r="F1456" i="5"/>
  <c r="F1457" i="5"/>
  <c r="F1458" i="5"/>
  <c r="F1459" i="5"/>
  <c r="F1460" i="5"/>
  <c r="F1461" i="5"/>
  <c r="F1462" i="5"/>
  <c r="F1463" i="5"/>
  <c r="F1464" i="5"/>
  <c r="F1465" i="5"/>
  <c r="F1466" i="5"/>
  <c r="F1467" i="5"/>
  <c r="F1468" i="5"/>
  <c r="F1469" i="5"/>
  <c r="F1470" i="5"/>
  <c r="F1471" i="5"/>
  <c r="F1472" i="5"/>
  <c r="F1473" i="5"/>
  <c r="F1474" i="5"/>
  <c r="F1475" i="5"/>
  <c r="F1476" i="5"/>
  <c r="F1477" i="5"/>
  <c r="F1478" i="5"/>
  <c r="F1479" i="5"/>
  <c r="F1480" i="5"/>
  <c r="F1481" i="5"/>
  <c r="F1482" i="5"/>
  <c r="F1483" i="5"/>
  <c r="F1484" i="5"/>
  <c r="F1485" i="5"/>
  <c r="F1486" i="5"/>
  <c r="F1487" i="5"/>
  <c r="F1488" i="5"/>
  <c r="F1489" i="5"/>
  <c r="F1490" i="5"/>
  <c r="F1491" i="5"/>
  <c r="F1492" i="5"/>
  <c r="F1493" i="5"/>
  <c r="F1494" i="5"/>
  <c r="F1495" i="5"/>
  <c r="F1496" i="5"/>
  <c r="F1497" i="5"/>
  <c r="F1498" i="5"/>
  <c r="F1499" i="5"/>
  <c r="F1500" i="5"/>
  <c r="F1501" i="5"/>
  <c r="F1502" i="5"/>
  <c r="F1503" i="5"/>
  <c r="F1504" i="5"/>
  <c r="F1505" i="5"/>
  <c r="F1506" i="5"/>
  <c r="F1507" i="5"/>
  <c r="F1508" i="5"/>
  <c r="F1509" i="5"/>
  <c r="F1510" i="5"/>
  <c r="F1511" i="5"/>
  <c r="F1512" i="5"/>
  <c r="F1513" i="5"/>
  <c r="F1514" i="5"/>
  <c r="F1515" i="5"/>
  <c r="F1516" i="5"/>
  <c r="F1517" i="5"/>
  <c r="F1518" i="5"/>
  <c r="F1519" i="5"/>
  <c r="F1520" i="5"/>
  <c r="F1521" i="5"/>
  <c r="F1522" i="5"/>
  <c r="F1523" i="5"/>
  <c r="F1524" i="5"/>
  <c r="F1525" i="5"/>
  <c r="F1526" i="5"/>
  <c r="F1527" i="5"/>
  <c r="F1528" i="5"/>
  <c r="F1529" i="5"/>
  <c r="F1530" i="5"/>
  <c r="F1531" i="5"/>
  <c r="F1532" i="5"/>
  <c r="F1533" i="5"/>
  <c r="F1534" i="5"/>
  <c r="F1535" i="5"/>
  <c r="F1536" i="5"/>
  <c r="F1537" i="5"/>
  <c r="F1538" i="5"/>
  <c r="F1539" i="5"/>
  <c r="F1540" i="5"/>
  <c r="F1541" i="5"/>
  <c r="F1542" i="5"/>
  <c r="F1543" i="5"/>
  <c r="F1544" i="5"/>
  <c r="F1545" i="5"/>
  <c r="F1546" i="5"/>
  <c r="F1547" i="5"/>
  <c r="F1548" i="5"/>
  <c r="F1549" i="5"/>
  <c r="F1550" i="5"/>
  <c r="F1551" i="5"/>
  <c r="F1552" i="5"/>
  <c r="F1553" i="5"/>
  <c r="F1554" i="5"/>
  <c r="F1555" i="5"/>
  <c r="F1556" i="5"/>
  <c r="F1557" i="5"/>
  <c r="F1558" i="5"/>
  <c r="F1559" i="5"/>
  <c r="F1560" i="5"/>
  <c r="F1561" i="5"/>
  <c r="F1562" i="5"/>
  <c r="F1563" i="5"/>
  <c r="F1564" i="5"/>
  <c r="F1565" i="5"/>
  <c r="F1566" i="5"/>
  <c r="F1567" i="5"/>
  <c r="F1568" i="5"/>
  <c r="F1569" i="5"/>
  <c r="F1570" i="5"/>
  <c r="F1571" i="5"/>
  <c r="F1572" i="5"/>
  <c r="F1573" i="5"/>
  <c r="F1574" i="5"/>
  <c r="F1575" i="5"/>
  <c r="F1576" i="5"/>
  <c r="F1577" i="5"/>
  <c r="F1578" i="5"/>
  <c r="F1579" i="5"/>
  <c r="F1580" i="5"/>
  <c r="F1581" i="5"/>
  <c r="F1582" i="5"/>
  <c r="F1583" i="5"/>
  <c r="F1584" i="5"/>
  <c r="F1585" i="5"/>
  <c r="F1586" i="5"/>
  <c r="F1587" i="5"/>
  <c r="F1588" i="5"/>
  <c r="F1589" i="5"/>
  <c r="F1590" i="5"/>
  <c r="F1591" i="5"/>
  <c r="F1592" i="5"/>
  <c r="F1593" i="5"/>
  <c r="F1594" i="5"/>
  <c r="F1595" i="5"/>
  <c r="F1596" i="5"/>
  <c r="F1597" i="5"/>
  <c r="F1598" i="5"/>
  <c r="F1599" i="5"/>
  <c r="F1600" i="5"/>
  <c r="F1601" i="5"/>
  <c r="F1602" i="5"/>
  <c r="F1603" i="5"/>
  <c r="F1604" i="5"/>
  <c r="F1605" i="5"/>
  <c r="F1606" i="5"/>
  <c r="F1607" i="5"/>
  <c r="F1608" i="5"/>
  <c r="F1609" i="5"/>
  <c r="F1610" i="5"/>
  <c r="F1611" i="5"/>
  <c r="F1612" i="5"/>
  <c r="F1613" i="5"/>
  <c r="F1614" i="5"/>
  <c r="F1615" i="5"/>
  <c r="F1616" i="5"/>
  <c r="F1617" i="5"/>
  <c r="F1618" i="5"/>
  <c r="F1619" i="5"/>
  <c r="F1620" i="5"/>
  <c r="F1621" i="5"/>
  <c r="F1622" i="5"/>
  <c r="F1623" i="5"/>
  <c r="F1624" i="5"/>
  <c r="F1625" i="5"/>
  <c r="F1626" i="5"/>
  <c r="F1627" i="5"/>
  <c r="F1628" i="5"/>
  <c r="F1629" i="5"/>
  <c r="F1630" i="5"/>
  <c r="F1631" i="5"/>
  <c r="F1632" i="5"/>
  <c r="F1633" i="5"/>
  <c r="F1634" i="5"/>
  <c r="F1635" i="5"/>
  <c r="F1636" i="5"/>
  <c r="F1637" i="5"/>
  <c r="F1638" i="5"/>
  <c r="F1639" i="5"/>
  <c r="F1640" i="5"/>
  <c r="F1641" i="5"/>
  <c r="F1642" i="5"/>
  <c r="F1643" i="5"/>
  <c r="F1644" i="5"/>
  <c r="F1645" i="5"/>
  <c r="F1646" i="5"/>
  <c r="F1647" i="5"/>
  <c r="F1648" i="5"/>
  <c r="F1649" i="5"/>
  <c r="F1650" i="5"/>
  <c r="F1651" i="5"/>
  <c r="F1652" i="5"/>
  <c r="F1653" i="5"/>
  <c r="F1654" i="5"/>
  <c r="F1655" i="5"/>
  <c r="F1656" i="5"/>
  <c r="F1657" i="5"/>
  <c r="F1658" i="5"/>
  <c r="F1659" i="5"/>
  <c r="F1660" i="5"/>
  <c r="F1661" i="5"/>
  <c r="F1662" i="5"/>
  <c r="F1663" i="5"/>
  <c r="F1664" i="5"/>
  <c r="F1665" i="5"/>
  <c r="F1666" i="5"/>
  <c r="F1667" i="5"/>
  <c r="F1668" i="5"/>
  <c r="F1669" i="5"/>
  <c r="F1670" i="5"/>
  <c r="F1671" i="5"/>
  <c r="F1672" i="5"/>
  <c r="F1673" i="5"/>
  <c r="F1674" i="5"/>
  <c r="F1675" i="5"/>
  <c r="F1676" i="5"/>
  <c r="F1677" i="5"/>
  <c r="F1678" i="5"/>
  <c r="F1679" i="5"/>
  <c r="F1680" i="5"/>
  <c r="F1681" i="5"/>
  <c r="F1682" i="5"/>
  <c r="F1683" i="5"/>
  <c r="F1684" i="5"/>
  <c r="F1685" i="5"/>
  <c r="F1686" i="5"/>
  <c r="F1687" i="5"/>
  <c r="F1688" i="5"/>
  <c r="F1689" i="5"/>
  <c r="F1690" i="5"/>
  <c r="F1691" i="5"/>
  <c r="F1692" i="5"/>
  <c r="F1693" i="5"/>
  <c r="F1694" i="5"/>
  <c r="F1695" i="5"/>
  <c r="F1696" i="5"/>
  <c r="F1697" i="5"/>
  <c r="F1698" i="5"/>
  <c r="F1699" i="5"/>
  <c r="F1700" i="5"/>
  <c r="F1701" i="5"/>
  <c r="F1702" i="5"/>
  <c r="F1703" i="5"/>
  <c r="F1704" i="5"/>
  <c r="F1705" i="5"/>
  <c r="F1706" i="5"/>
  <c r="F1707" i="5"/>
  <c r="F1708" i="5"/>
  <c r="F1709" i="5"/>
  <c r="F1710" i="5"/>
  <c r="F1711" i="5"/>
  <c r="F1712" i="5"/>
  <c r="F1713" i="5"/>
  <c r="F1714" i="5"/>
  <c r="F1715" i="5"/>
  <c r="F1716" i="5"/>
  <c r="F1717" i="5"/>
  <c r="F1718" i="5"/>
  <c r="F1719" i="5"/>
  <c r="F1720" i="5"/>
  <c r="F1721" i="5"/>
  <c r="F1722" i="5"/>
  <c r="F1723" i="5"/>
  <c r="F1724" i="5"/>
  <c r="F1725" i="5"/>
  <c r="F1726" i="5"/>
  <c r="F1727" i="5"/>
  <c r="F1728" i="5"/>
  <c r="F1729" i="5"/>
  <c r="F1730" i="5"/>
  <c r="F1731" i="5"/>
  <c r="F1732" i="5"/>
  <c r="F1733" i="5"/>
  <c r="F1734" i="5"/>
  <c r="F1735" i="5"/>
  <c r="F1736" i="5"/>
  <c r="F1737" i="5"/>
  <c r="F1738" i="5"/>
  <c r="F1739" i="5"/>
  <c r="F1740" i="5"/>
  <c r="F1741" i="5"/>
  <c r="F1742" i="5"/>
  <c r="F1743" i="5"/>
  <c r="F1744" i="5"/>
  <c r="F1745" i="5"/>
  <c r="F1746" i="5"/>
  <c r="F1747" i="5"/>
  <c r="F1748" i="5"/>
  <c r="F1749" i="5"/>
  <c r="F1750" i="5"/>
  <c r="F1751" i="5"/>
  <c r="F1752" i="5"/>
  <c r="F1753" i="5"/>
  <c r="F1754" i="5"/>
  <c r="F1755" i="5"/>
  <c r="F1756" i="5"/>
  <c r="F1757" i="5"/>
  <c r="F1758" i="5"/>
  <c r="F1759" i="5"/>
  <c r="F1760" i="5"/>
  <c r="F1761" i="5"/>
  <c r="F1762" i="5"/>
  <c r="F1763" i="5"/>
  <c r="F1764" i="5"/>
  <c r="F1765" i="5"/>
  <c r="F1766" i="5"/>
  <c r="F1767" i="5"/>
  <c r="F1768" i="5"/>
  <c r="F1769" i="5"/>
  <c r="F1770" i="5"/>
  <c r="F1771" i="5"/>
  <c r="F1772" i="5"/>
  <c r="F1773" i="5"/>
  <c r="F1774" i="5"/>
  <c r="F1775" i="5"/>
  <c r="F1776" i="5"/>
  <c r="F1777" i="5"/>
  <c r="F1778" i="5"/>
  <c r="F1779" i="5"/>
  <c r="F1780" i="5"/>
  <c r="F1781" i="5"/>
  <c r="F1782" i="5"/>
  <c r="F1783" i="5"/>
  <c r="F1784" i="5"/>
  <c r="F1785" i="5"/>
  <c r="F1786" i="5"/>
  <c r="F1787" i="5"/>
  <c r="F1788" i="5"/>
  <c r="F1789" i="5"/>
  <c r="F1790" i="5"/>
  <c r="F1791" i="5"/>
  <c r="F1792" i="5"/>
  <c r="F1793" i="5"/>
  <c r="F1794" i="5"/>
  <c r="F1795" i="5"/>
  <c r="F1796" i="5"/>
  <c r="F1797" i="5"/>
  <c r="F1798" i="5"/>
  <c r="F1799" i="5"/>
  <c r="F1800" i="5"/>
  <c r="F1801" i="5"/>
  <c r="F1802" i="5"/>
  <c r="F1803" i="5"/>
  <c r="F1804" i="5"/>
  <c r="F1805" i="5"/>
  <c r="F1806" i="5"/>
  <c r="F1807" i="5"/>
  <c r="F1808" i="5"/>
  <c r="F1809" i="5"/>
  <c r="F1810" i="5"/>
  <c r="F1811" i="5"/>
  <c r="F1812" i="5"/>
  <c r="F1813" i="5"/>
  <c r="F1814" i="5"/>
  <c r="F1815" i="5"/>
  <c r="F1816" i="5"/>
  <c r="F1817" i="5"/>
  <c r="F1818" i="5"/>
  <c r="F1819" i="5"/>
  <c r="F1820" i="5"/>
  <c r="F1821" i="5"/>
  <c r="F1822" i="5"/>
  <c r="F1823" i="5"/>
  <c r="F1824" i="5"/>
  <c r="F1825" i="5"/>
  <c r="F1826" i="5"/>
  <c r="F1827" i="5"/>
  <c r="F1828" i="5"/>
  <c r="F1829" i="5"/>
  <c r="F1830" i="5"/>
  <c r="F1831" i="5"/>
  <c r="F1832" i="5"/>
  <c r="F1833" i="5"/>
  <c r="F1834" i="5"/>
  <c r="F1835" i="5"/>
  <c r="F1836" i="5"/>
  <c r="F1837" i="5"/>
  <c r="F1838" i="5"/>
  <c r="F1839" i="5"/>
  <c r="F1840" i="5"/>
  <c r="F1841" i="5"/>
  <c r="F1842" i="5"/>
  <c r="F1843" i="5"/>
  <c r="F1844" i="5"/>
  <c r="F1845" i="5"/>
  <c r="F1846" i="5"/>
  <c r="F1847" i="5"/>
  <c r="F1848" i="5"/>
  <c r="F1849" i="5"/>
  <c r="F1850" i="5"/>
  <c r="F1851" i="5"/>
  <c r="F1852" i="5"/>
  <c r="F1853" i="5"/>
  <c r="F1854" i="5"/>
  <c r="F1855" i="5"/>
  <c r="F1856" i="5"/>
  <c r="F1857" i="5"/>
  <c r="F1858" i="5"/>
  <c r="F1859" i="5"/>
  <c r="F1860" i="5"/>
  <c r="F1861" i="5"/>
  <c r="F1862" i="5"/>
  <c r="F1863" i="5"/>
  <c r="F1864" i="5"/>
  <c r="F1865" i="5"/>
  <c r="F1866" i="5"/>
  <c r="F1867" i="5"/>
  <c r="F1868" i="5"/>
  <c r="F1869" i="5"/>
  <c r="F1870" i="5"/>
  <c r="F1871" i="5"/>
  <c r="F1872" i="5"/>
  <c r="F1873" i="5"/>
  <c r="F1874" i="5"/>
  <c r="F1875" i="5"/>
  <c r="F1876" i="5"/>
  <c r="F1877" i="5"/>
  <c r="F1878" i="5"/>
  <c r="F1879" i="5"/>
  <c r="F1880" i="5"/>
  <c r="F1881" i="5"/>
  <c r="F1882" i="5"/>
  <c r="F1883" i="5"/>
  <c r="F1884" i="5"/>
  <c r="F1885" i="5"/>
  <c r="F1886" i="5"/>
  <c r="F1887" i="5"/>
  <c r="F1888" i="5"/>
  <c r="F1889" i="5"/>
  <c r="F1890" i="5"/>
  <c r="F1891" i="5"/>
  <c r="F1892" i="5"/>
  <c r="F1893" i="5"/>
  <c r="F1894" i="5"/>
  <c r="F1895" i="5"/>
  <c r="F1896" i="5"/>
  <c r="F1897" i="5"/>
  <c r="F1898" i="5"/>
  <c r="F1899" i="5"/>
  <c r="F1900" i="5"/>
  <c r="F1901" i="5"/>
  <c r="F1902" i="5"/>
  <c r="F1903" i="5"/>
  <c r="F1904" i="5"/>
  <c r="F1905" i="5"/>
  <c r="F1906" i="5"/>
  <c r="F1907" i="5"/>
  <c r="F1908" i="5"/>
  <c r="F1909" i="5"/>
  <c r="F1910" i="5"/>
  <c r="F1911" i="5"/>
  <c r="F1912" i="5"/>
  <c r="F1913" i="5"/>
  <c r="F1914" i="5"/>
  <c r="F1915" i="5"/>
  <c r="F1916" i="5"/>
  <c r="F1917" i="5"/>
  <c r="F1918" i="5"/>
  <c r="F1919" i="5"/>
  <c r="F1920" i="5"/>
  <c r="F1921" i="5"/>
  <c r="F1922" i="5"/>
  <c r="F1923" i="5"/>
  <c r="F1924" i="5"/>
  <c r="F1925" i="5"/>
  <c r="F1926" i="5"/>
  <c r="F1927" i="5"/>
  <c r="F1928" i="5"/>
  <c r="F1929" i="5"/>
  <c r="F1930" i="5"/>
  <c r="F1931" i="5"/>
  <c r="F1932" i="5"/>
  <c r="F1933" i="5"/>
  <c r="F1934" i="5"/>
  <c r="F1935" i="5"/>
  <c r="F1936" i="5"/>
  <c r="F1937" i="5"/>
  <c r="F1938" i="5"/>
  <c r="F1939" i="5"/>
  <c r="F1940" i="5"/>
  <c r="F1941" i="5"/>
  <c r="F1942" i="5"/>
  <c r="F1943" i="5"/>
  <c r="F1944" i="5"/>
  <c r="F1945" i="5"/>
  <c r="F1946" i="5"/>
  <c r="F1947" i="5"/>
  <c r="F1948" i="5"/>
  <c r="F1949" i="5"/>
  <c r="F1950" i="5"/>
  <c r="F1951" i="5"/>
  <c r="F1952" i="5"/>
  <c r="F1953" i="5"/>
  <c r="F1954" i="5"/>
  <c r="F1955" i="5"/>
  <c r="F1956" i="5"/>
  <c r="F1957" i="5"/>
  <c r="F1958" i="5"/>
  <c r="F1959" i="5"/>
  <c r="F1960" i="5"/>
  <c r="F1961" i="5"/>
  <c r="F1962" i="5"/>
  <c r="F1963" i="5"/>
  <c r="F1964" i="5"/>
  <c r="F1965" i="5"/>
  <c r="F1966" i="5"/>
  <c r="F1967" i="5"/>
  <c r="F1968" i="5"/>
  <c r="F1969" i="5"/>
  <c r="F1970" i="5"/>
  <c r="F1971" i="5"/>
  <c r="F1972" i="5"/>
  <c r="F1973" i="5"/>
  <c r="F1974" i="5"/>
  <c r="F1975" i="5"/>
  <c r="F1976" i="5"/>
  <c r="F1977" i="5"/>
  <c r="F1978" i="5"/>
  <c r="F1979" i="5"/>
  <c r="F1980" i="5"/>
  <c r="F1981" i="5"/>
  <c r="F1982" i="5"/>
  <c r="F1983" i="5"/>
  <c r="F1984" i="5"/>
  <c r="F1985" i="5"/>
  <c r="F1986" i="5"/>
  <c r="F1987" i="5"/>
  <c r="F1988" i="5"/>
  <c r="F1989" i="5"/>
  <c r="F1990" i="5"/>
  <c r="F1991" i="5"/>
  <c r="F1992" i="5"/>
  <c r="F1993" i="5"/>
  <c r="F1994" i="5"/>
  <c r="F1995" i="5"/>
  <c r="F1996" i="5"/>
  <c r="F1997" i="5"/>
  <c r="F1998" i="5"/>
  <c r="F1999" i="5"/>
  <c r="F2000" i="5"/>
  <c r="F2001" i="5"/>
  <c r="F2002" i="5"/>
  <c r="F2003" i="5"/>
  <c r="F2004" i="5"/>
  <c r="F2005" i="5"/>
  <c r="F2006" i="5"/>
  <c r="F2007" i="5"/>
  <c r="F2008" i="5"/>
  <c r="F2009" i="5"/>
  <c r="F2010" i="5"/>
  <c r="F2011" i="5"/>
  <c r="F2012" i="5"/>
  <c r="F2013" i="5"/>
  <c r="F2014" i="5"/>
  <c r="F2015" i="5"/>
  <c r="F2016" i="5"/>
  <c r="F2017" i="5"/>
  <c r="F2018" i="5"/>
  <c r="F2019" i="5"/>
  <c r="F2020" i="5"/>
  <c r="F2021" i="5"/>
  <c r="F2022" i="5"/>
  <c r="F2023" i="5"/>
  <c r="F2024" i="5"/>
  <c r="F2025" i="5"/>
  <c r="F2026" i="5"/>
  <c r="F2027" i="5"/>
  <c r="F2028" i="5"/>
  <c r="F2029" i="5"/>
  <c r="F2030" i="5"/>
  <c r="F2031" i="5"/>
  <c r="F2032" i="5"/>
  <c r="F2033" i="5"/>
  <c r="F2034" i="5"/>
  <c r="F2035" i="5"/>
  <c r="F2036" i="5"/>
  <c r="F2037" i="5"/>
  <c r="F2038" i="5"/>
  <c r="F2039" i="5"/>
  <c r="F2040" i="5"/>
  <c r="F2041" i="5"/>
  <c r="F2042" i="5"/>
  <c r="F2043" i="5"/>
  <c r="F2044" i="5"/>
  <c r="F2045" i="5"/>
  <c r="F2046" i="5"/>
  <c r="F2047" i="5"/>
  <c r="F2048" i="5"/>
  <c r="F2049" i="5"/>
  <c r="F2050" i="5"/>
  <c r="F2051" i="5"/>
  <c r="F2052" i="5"/>
  <c r="F2053" i="5"/>
  <c r="F2054" i="5"/>
  <c r="F2055" i="5"/>
  <c r="F2056" i="5"/>
  <c r="F2057" i="5"/>
  <c r="F2058" i="5"/>
  <c r="F2059" i="5"/>
  <c r="F2060" i="5"/>
  <c r="F2061" i="5"/>
  <c r="F2062" i="5"/>
  <c r="F2063" i="5"/>
  <c r="F2064" i="5"/>
  <c r="F2065" i="5"/>
  <c r="F2066" i="5"/>
  <c r="F2067" i="5"/>
  <c r="F2068" i="5"/>
  <c r="F2069" i="5"/>
  <c r="F2070" i="5"/>
  <c r="F2071" i="5"/>
  <c r="F2072" i="5"/>
  <c r="F2073" i="5"/>
  <c r="F2074" i="5"/>
  <c r="F2075" i="5"/>
  <c r="F2076" i="5"/>
  <c r="F2077" i="5"/>
  <c r="F2078" i="5"/>
  <c r="F2079" i="5"/>
  <c r="F2080" i="5"/>
  <c r="F2081" i="5"/>
  <c r="F2082" i="5"/>
  <c r="F2083" i="5"/>
  <c r="F2084" i="5"/>
  <c r="F2085" i="5"/>
  <c r="F2086" i="5"/>
  <c r="F2087" i="5"/>
  <c r="F2088" i="5"/>
  <c r="F2089" i="5"/>
  <c r="F2090" i="5"/>
  <c r="F2091" i="5"/>
  <c r="F2092" i="5"/>
  <c r="F2093" i="5"/>
  <c r="F2094" i="5"/>
  <c r="F2095" i="5"/>
  <c r="F2096" i="5"/>
  <c r="F2097" i="5"/>
  <c r="F2098" i="5"/>
  <c r="F2099" i="5"/>
  <c r="F2100" i="5"/>
  <c r="F2101" i="5"/>
  <c r="F2102" i="5"/>
  <c r="F2103" i="5"/>
  <c r="F2104" i="5"/>
  <c r="F2105" i="5"/>
  <c r="F2106" i="5"/>
  <c r="F2107" i="5"/>
  <c r="F2108" i="5"/>
  <c r="F2109" i="5"/>
  <c r="F2110" i="5"/>
  <c r="F2111" i="5"/>
  <c r="F2112" i="5"/>
  <c r="F2113" i="5"/>
  <c r="F2114" i="5"/>
  <c r="F2115" i="5"/>
  <c r="F2116" i="5"/>
  <c r="F2117" i="5"/>
  <c r="F2118" i="5"/>
  <c r="F2119" i="5"/>
  <c r="F2120" i="5"/>
  <c r="F2121" i="5"/>
  <c r="F2122" i="5"/>
  <c r="F2123" i="5"/>
  <c r="F2124" i="5"/>
  <c r="F2125" i="5"/>
  <c r="F2126" i="5"/>
  <c r="F2127" i="5"/>
  <c r="F2128" i="5"/>
  <c r="F2129" i="5"/>
  <c r="F2130" i="5"/>
  <c r="F2131" i="5"/>
  <c r="F2132" i="5"/>
  <c r="F2133" i="5"/>
  <c r="F2134" i="5"/>
  <c r="F2135" i="5"/>
  <c r="F2136" i="5"/>
  <c r="F2137" i="5"/>
  <c r="F2138" i="5"/>
  <c r="F2139" i="5"/>
  <c r="F2140" i="5"/>
  <c r="F2141" i="5"/>
  <c r="F2142" i="5"/>
  <c r="F2143" i="5"/>
  <c r="F2144" i="5"/>
  <c r="F2145" i="5"/>
  <c r="F2146" i="5"/>
  <c r="F2147" i="5"/>
  <c r="F2148" i="5"/>
  <c r="F2149" i="5"/>
  <c r="F2150" i="5"/>
  <c r="F2151" i="5"/>
  <c r="F2152" i="5"/>
  <c r="F2153" i="5"/>
  <c r="F2154" i="5"/>
  <c r="F2155" i="5"/>
  <c r="F2156" i="5"/>
  <c r="F2157" i="5"/>
  <c r="F2158" i="5"/>
  <c r="F2159" i="5"/>
  <c r="F2160" i="5"/>
  <c r="F2161" i="5"/>
  <c r="F2162" i="5"/>
  <c r="F2163" i="5"/>
  <c r="F2164" i="5"/>
  <c r="F2165" i="5"/>
  <c r="F2166" i="5"/>
  <c r="F2167" i="5"/>
  <c r="F2168" i="5"/>
  <c r="F2169" i="5"/>
  <c r="F2170" i="5"/>
  <c r="F2171" i="5"/>
  <c r="F2172" i="5"/>
  <c r="F2173" i="5"/>
  <c r="F2174" i="5"/>
  <c r="F2175" i="5"/>
  <c r="F2176" i="5"/>
  <c r="F2177" i="5"/>
  <c r="F2178" i="5"/>
  <c r="F2179" i="5"/>
  <c r="F2180" i="5"/>
  <c r="F2181" i="5"/>
  <c r="F2182" i="5"/>
  <c r="F2183" i="5"/>
  <c r="F2184" i="5"/>
  <c r="F2185" i="5"/>
  <c r="F2186" i="5"/>
  <c r="F2187" i="5"/>
  <c r="F2188" i="5"/>
  <c r="F2189" i="5"/>
  <c r="F2190" i="5"/>
  <c r="F2191" i="5"/>
  <c r="F2192" i="5"/>
  <c r="F2193" i="5"/>
  <c r="F2194" i="5"/>
  <c r="F2195" i="5"/>
  <c r="F2196" i="5"/>
  <c r="F2197" i="5"/>
  <c r="F2198" i="5"/>
  <c r="F2199" i="5"/>
  <c r="F2200" i="5"/>
  <c r="F2201" i="5"/>
  <c r="F2202" i="5"/>
  <c r="F2203" i="5"/>
  <c r="F2204" i="5"/>
  <c r="F2205" i="5"/>
  <c r="F2206" i="5"/>
  <c r="F2207" i="5"/>
  <c r="F2208" i="5"/>
  <c r="F2209" i="5"/>
  <c r="F2210" i="5"/>
  <c r="F2211" i="5"/>
  <c r="F2212" i="5"/>
  <c r="F2213" i="5"/>
  <c r="F2214" i="5"/>
  <c r="F2215" i="5"/>
  <c r="F2216" i="5"/>
  <c r="F2217" i="5"/>
  <c r="F2218" i="5"/>
  <c r="F2219" i="5"/>
  <c r="F2220" i="5"/>
  <c r="F2221" i="5"/>
  <c r="F2222" i="5"/>
  <c r="F2223" i="5"/>
  <c r="F2224" i="5"/>
  <c r="F2225" i="5"/>
  <c r="F2226" i="5"/>
  <c r="F2227" i="5"/>
  <c r="F2228" i="5"/>
  <c r="F2229" i="5"/>
  <c r="F2230" i="5"/>
  <c r="F2231" i="5"/>
  <c r="F2232" i="5"/>
  <c r="F2233" i="5"/>
  <c r="F2234" i="5"/>
  <c r="F2235" i="5"/>
  <c r="F2236" i="5"/>
  <c r="F2237" i="5"/>
  <c r="F2238" i="5"/>
  <c r="F2239" i="5"/>
  <c r="F2240" i="5"/>
  <c r="F2241" i="5"/>
  <c r="F2242" i="5"/>
  <c r="F2243" i="5"/>
  <c r="F2244" i="5"/>
  <c r="F2245" i="5"/>
  <c r="F2246" i="5"/>
  <c r="F2247" i="5"/>
  <c r="F2248" i="5"/>
  <c r="F2249" i="5"/>
  <c r="F2250" i="5"/>
  <c r="F2251" i="5"/>
  <c r="F2252" i="5"/>
  <c r="F2253" i="5"/>
  <c r="F2254" i="5"/>
  <c r="F2255" i="5"/>
  <c r="F2256" i="5"/>
  <c r="F2257" i="5"/>
  <c r="F2258" i="5"/>
  <c r="F2259" i="5"/>
  <c r="F2260" i="5"/>
  <c r="F2261" i="5"/>
  <c r="F2262" i="5"/>
  <c r="F2263" i="5"/>
  <c r="F2264" i="5"/>
  <c r="F2265" i="5"/>
  <c r="F2266" i="5"/>
  <c r="F2267" i="5"/>
  <c r="F2268" i="5"/>
  <c r="F2269" i="5"/>
  <c r="F2270" i="5"/>
  <c r="F2271" i="5"/>
  <c r="F2272" i="5"/>
  <c r="F2273" i="5"/>
  <c r="F2274" i="5"/>
  <c r="F2275" i="5"/>
  <c r="F2276" i="5"/>
  <c r="F2277" i="5"/>
  <c r="F2278" i="5"/>
  <c r="F2279" i="5"/>
  <c r="F2280" i="5"/>
  <c r="F2281" i="5"/>
  <c r="F2282" i="5"/>
  <c r="F2283" i="5"/>
  <c r="F2284" i="5"/>
  <c r="F2285" i="5"/>
  <c r="F2286" i="5"/>
  <c r="F2287" i="5"/>
  <c r="F2288" i="5"/>
  <c r="F2289" i="5"/>
  <c r="F2290" i="5"/>
  <c r="F2291" i="5"/>
  <c r="F2292" i="5"/>
  <c r="F2293" i="5"/>
  <c r="F2294" i="5"/>
  <c r="F2295" i="5"/>
  <c r="F2296" i="5"/>
  <c r="F2297" i="5"/>
  <c r="F2298" i="5"/>
  <c r="F2299" i="5"/>
  <c r="F2300" i="5"/>
  <c r="F2301" i="5"/>
  <c r="F2302" i="5"/>
  <c r="F2303" i="5"/>
  <c r="F2304" i="5"/>
  <c r="F2305" i="5"/>
  <c r="F2306" i="5"/>
  <c r="F2307" i="5"/>
  <c r="F2308" i="5"/>
  <c r="F2309" i="5"/>
  <c r="F2310" i="5"/>
  <c r="F2311" i="5"/>
  <c r="F2312" i="5"/>
  <c r="F2313" i="5"/>
  <c r="F2314" i="5"/>
  <c r="F2315" i="5"/>
  <c r="F2316" i="5"/>
  <c r="F2317" i="5"/>
  <c r="F2318" i="5"/>
  <c r="F2319" i="5"/>
  <c r="F2320" i="5"/>
  <c r="F2321" i="5"/>
  <c r="F2322" i="5"/>
  <c r="F2323" i="5"/>
  <c r="F2324" i="5"/>
  <c r="F2325" i="5"/>
  <c r="F2326" i="5"/>
  <c r="F2327" i="5"/>
  <c r="F2328" i="5"/>
  <c r="F2329" i="5"/>
  <c r="F2330" i="5"/>
  <c r="F2331" i="5"/>
  <c r="F2332" i="5"/>
  <c r="F2333" i="5"/>
  <c r="F2334" i="5"/>
  <c r="F2335" i="5"/>
  <c r="F2336" i="5"/>
  <c r="F2337" i="5"/>
  <c r="F2338" i="5"/>
  <c r="F2339" i="5"/>
  <c r="F2340" i="5"/>
  <c r="F2341" i="5"/>
  <c r="F2342" i="5"/>
  <c r="F2343" i="5"/>
  <c r="F2344" i="5"/>
  <c r="F2345" i="5"/>
  <c r="F2346" i="5"/>
  <c r="F2347" i="5"/>
  <c r="F2348" i="5"/>
  <c r="F2349" i="5"/>
  <c r="F2350" i="5"/>
  <c r="F2351" i="5"/>
  <c r="F2352" i="5"/>
  <c r="F2353" i="5"/>
  <c r="F2354" i="5"/>
  <c r="F2355" i="5"/>
  <c r="F2356" i="5"/>
  <c r="F2357" i="5"/>
  <c r="F2358" i="5"/>
  <c r="F2359" i="5"/>
  <c r="F2360" i="5"/>
  <c r="F2361" i="5"/>
  <c r="F2362" i="5"/>
  <c r="F2363" i="5"/>
  <c r="F2364" i="5"/>
  <c r="F2365" i="5"/>
  <c r="F2366" i="5"/>
  <c r="F2367" i="5"/>
  <c r="F2368" i="5"/>
  <c r="F2369" i="5"/>
  <c r="F2370" i="5"/>
  <c r="F2371" i="5"/>
  <c r="F2372" i="5"/>
  <c r="F2373" i="5"/>
  <c r="F2374" i="5"/>
  <c r="F2375" i="5"/>
  <c r="F2376" i="5"/>
  <c r="F2377" i="5"/>
  <c r="F2378" i="5"/>
  <c r="F2379" i="5"/>
  <c r="F2380" i="5"/>
  <c r="F2381" i="5"/>
  <c r="F2382" i="5"/>
  <c r="F2383" i="5"/>
  <c r="F2384" i="5"/>
  <c r="F2385" i="5"/>
  <c r="F2386" i="5"/>
  <c r="F2387" i="5"/>
  <c r="F2388" i="5"/>
  <c r="F2389" i="5"/>
  <c r="F2390" i="5"/>
  <c r="F2391" i="5"/>
  <c r="F2392" i="5"/>
  <c r="F2393" i="5"/>
  <c r="F2394" i="5"/>
  <c r="F2395" i="5"/>
  <c r="F2396" i="5"/>
  <c r="F2397" i="5"/>
  <c r="F2398" i="5"/>
  <c r="F2399" i="5"/>
  <c r="F2400" i="5"/>
  <c r="F2401" i="5"/>
  <c r="F2402" i="5"/>
  <c r="F2403" i="5"/>
  <c r="F2404" i="5"/>
  <c r="F2405" i="5"/>
  <c r="F2406" i="5"/>
  <c r="F2407" i="5"/>
  <c r="F2408" i="5"/>
  <c r="F2409" i="5"/>
  <c r="F2410" i="5"/>
  <c r="F2411" i="5"/>
  <c r="F2412" i="5"/>
  <c r="F2413" i="5"/>
  <c r="F2414" i="5"/>
  <c r="F2415" i="5"/>
  <c r="F2416" i="5"/>
  <c r="F2417" i="5"/>
  <c r="F2418" i="5"/>
  <c r="F2419" i="5"/>
  <c r="F2420" i="5"/>
  <c r="F2421" i="5"/>
  <c r="F2422" i="5"/>
  <c r="F2423" i="5"/>
  <c r="F2424" i="5"/>
  <c r="F2425" i="5"/>
  <c r="F2426" i="5"/>
  <c r="F2427" i="5"/>
  <c r="F2428" i="5"/>
  <c r="F2429" i="5"/>
  <c r="F2430" i="5"/>
  <c r="F2431" i="5"/>
  <c r="F2432" i="5"/>
  <c r="F2433" i="5"/>
  <c r="F2434" i="5"/>
  <c r="F2435" i="5"/>
  <c r="F2436" i="5"/>
  <c r="F2437" i="5"/>
  <c r="F2438" i="5"/>
  <c r="F2439" i="5"/>
  <c r="F2440" i="5"/>
  <c r="F2441" i="5"/>
  <c r="F2442" i="5"/>
  <c r="F2443" i="5"/>
  <c r="F2444" i="5"/>
  <c r="F2445" i="5"/>
  <c r="F2446" i="5"/>
  <c r="F2447" i="5"/>
  <c r="F2448" i="5"/>
  <c r="F2449" i="5"/>
  <c r="F2450" i="5"/>
  <c r="F2451" i="5"/>
  <c r="F2452" i="5"/>
  <c r="F2453" i="5"/>
  <c r="F2454" i="5"/>
  <c r="F2455" i="5"/>
  <c r="F2456" i="5"/>
  <c r="F2457" i="5"/>
  <c r="F2458" i="5"/>
  <c r="F2459" i="5"/>
  <c r="F2460" i="5"/>
  <c r="F2461" i="5"/>
  <c r="F2462" i="5"/>
  <c r="F2463" i="5"/>
  <c r="F2464" i="5"/>
  <c r="F2465" i="5"/>
  <c r="F2466" i="5"/>
  <c r="F2467" i="5"/>
  <c r="F2468" i="5"/>
  <c r="F2469" i="5"/>
  <c r="F2470" i="5"/>
  <c r="F2471" i="5"/>
  <c r="F2472" i="5"/>
  <c r="F2473" i="5"/>
  <c r="F2474" i="5"/>
  <c r="F2475" i="5"/>
  <c r="F2476" i="5"/>
  <c r="F2477" i="5"/>
  <c r="F2478" i="5"/>
  <c r="F2479" i="5"/>
  <c r="F2480" i="5"/>
  <c r="F2481" i="5"/>
  <c r="F2482" i="5"/>
  <c r="F2483" i="5"/>
  <c r="F2484" i="5"/>
  <c r="F2485" i="5"/>
  <c r="F2486" i="5"/>
  <c r="F2487" i="5"/>
  <c r="F2488" i="5"/>
  <c r="F2489" i="5"/>
  <c r="F2490" i="5"/>
  <c r="F2491" i="5"/>
  <c r="F2492" i="5"/>
  <c r="F2493" i="5"/>
  <c r="F2494" i="5"/>
  <c r="F2495" i="5"/>
  <c r="F2496" i="5"/>
  <c r="F2497" i="5"/>
  <c r="F2498" i="5"/>
  <c r="F2499" i="5"/>
  <c r="F2500" i="5"/>
  <c r="F2501" i="5"/>
  <c r="F2502" i="5"/>
  <c r="F2503" i="5"/>
  <c r="F2504" i="5"/>
  <c r="F2505" i="5"/>
  <c r="F2506" i="5"/>
  <c r="F2507" i="5"/>
  <c r="F2508" i="5"/>
  <c r="F2509" i="5"/>
  <c r="F2510" i="5"/>
  <c r="F2511" i="5"/>
  <c r="F2512" i="5"/>
  <c r="F2513" i="5"/>
  <c r="F2514" i="5"/>
  <c r="F2515" i="5"/>
  <c r="F2516" i="5"/>
  <c r="F2517" i="5"/>
  <c r="F2518" i="5"/>
  <c r="F2519" i="5"/>
  <c r="F2520" i="5"/>
  <c r="F2521" i="5"/>
  <c r="F2522" i="5"/>
  <c r="F2523" i="5"/>
  <c r="F2524" i="5"/>
  <c r="F2525" i="5"/>
  <c r="F2526" i="5"/>
  <c r="F2527" i="5"/>
  <c r="F2528" i="5"/>
  <c r="F2529" i="5"/>
  <c r="F2530" i="5"/>
  <c r="F2531" i="5"/>
  <c r="F2532" i="5"/>
  <c r="F2533" i="5"/>
  <c r="F2534" i="5"/>
  <c r="F2535" i="5"/>
  <c r="F2536" i="5"/>
  <c r="F2537" i="5"/>
  <c r="F2538" i="5"/>
  <c r="F2539" i="5"/>
  <c r="F2540" i="5"/>
  <c r="F2541" i="5"/>
  <c r="F2542" i="5"/>
  <c r="F2543" i="5"/>
  <c r="F2544" i="5"/>
  <c r="F2545" i="5"/>
  <c r="F2546" i="5"/>
  <c r="F2547" i="5"/>
  <c r="F2548" i="5"/>
  <c r="F2549" i="5"/>
  <c r="F2550" i="5"/>
  <c r="F2551" i="5"/>
  <c r="F2552" i="5"/>
  <c r="F2553" i="5"/>
  <c r="F2554" i="5"/>
  <c r="F2555" i="5"/>
  <c r="F2556" i="5"/>
  <c r="F2557" i="5"/>
  <c r="F2558" i="5"/>
  <c r="F2559" i="5"/>
  <c r="F2560" i="5"/>
  <c r="F2561" i="5"/>
  <c r="F2562" i="5"/>
  <c r="F2563" i="5"/>
  <c r="F2564" i="5"/>
  <c r="F2565" i="5"/>
  <c r="F2566" i="5"/>
  <c r="F2567" i="5"/>
  <c r="F2568" i="5"/>
  <c r="F2569" i="5"/>
  <c r="F2570" i="5"/>
  <c r="F2571" i="5"/>
  <c r="F2572" i="5"/>
  <c r="F2573" i="5"/>
  <c r="F2574" i="5"/>
  <c r="F2575" i="5"/>
  <c r="F2576" i="5"/>
  <c r="F2577" i="5"/>
  <c r="F2578" i="5"/>
  <c r="F2579" i="5"/>
  <c r="F2580" i="5"/>
  <c r="F2581" i="5"/>
  <c r="F2582" i="5"/>
  <c r="F2583" i="5"/>
  <c r="F2584" i="5"/>
  <c r="F2585" i="5"/>
  <c r="F2586" i="5"/>
  <c r="F2587" i="5"/>
  <c r="F2588" i="5"/>
  <c r="F2589" i="5"/>
  <c r="F2590" i="5"/>
  <c r="F2591" i="5"/>
  <c r="F2592" i="5"/>
  <c r="F2593" i="5"/>
  <c r="F2594" i="5"/>
  <c r="F2595" i="5"/>
  <c r="F2596" i="5"/>
  <c r="F2597" i="5"/>
  <c r="F2598" i="5"/>
  <c r="F2599" i="5"/>
  <c r="F2600" i="5"/>
  <c r="F2601" i="5"/>
  <c r="F2602" i="5"/>
  <c r="F2603" i="5"/>
  <c r="F2604" i="5"/>
  <c r="F2605" i="5"/>
  <c r="F2606" i="5"/>
  <c r="F2607" i="5"/>
  <c r="F2608" i="5"/>
  <c r="F2609" i="5"/>
  <c r="F2610" i="5"/>
  <c r="F2611" i="5"/>
  <c r="F2612" i="5"/>
  <c r="F2613" i="5"/>
  <c r="F2614" i="5"/>
  <c r="F2615" i="5"/>
  <c r="F2616" i="5"/>
  <c r="F2617" i="5"/>
  <c r="F2618" i="5"/>
  <c r="F2619" i="5"/>
  <c r="F2620" i="5"/>
  <c r="F2621" i="5"/>
  <c r="F2622" i="5"/>
  <c r="F2623" i="5"/>
  <c r="F2624" i="5"/>
  <c r="F2625" i="5"/>
  <c r="F2626" i="5"/>
  <c r="F2627" i="5"/>
  <c r="F2628" i="5"/>
  <c r="F2629" i="5"/>
  <c r="F2630" i="5"/>
  <c r="F2631" i="5"/>
  <c r="F2632" i="5"/>
  <c r="F2633" i="5"/>
  <c r="F2634" i="5"/>
  <c r="F2635" i="5"/>
  <c r="F2636" i="5"/>
  <c r="F2637" i="5"/>
  <c r="F2638" i="5"/>
  <c r="F2639" i="5"/>
  <c r="F2640" i="5"/>
  <c r="F2641" i="5"/>
  <c r="F2642" i="5"/>
  <c r="F2643" i="5"/>
  <c r="F2644" i="5"/>
  <c r="F2645" i="5"/>
  <c r="F2646" i="5"/>
  <c r="F2647" i="5"/>
  <c r="F2648" i="5"/>
  <c r="F2649" i="5"/>
  <c r="F2650" i="5"/>
  <c r="F2651" i="5"/>
  <c r="F2652" i="5"/>
  <c r="F2653" i="5"/>
  <c r="F2654" i="5"/>
  <c r="F2655" i="5"/>
  <c r="F2656" i="5"/>
  <c r="F2657" i="5"/>
  <c r="F2658" i="5"/>
  <c r="F2659" i="5"/>
  <c r="F2660" i="5"/>
  <c r="F2661" i="5"/>
  <c r="F2662" i="5"/>
  <c r="F2663" i="5"/>
  <c r="F2664" i="5"/>
  <c r="F2665" i="5"/>
  <c r="F2666" i="5"/>
  <c r="F2667" i="5"/>
  <c r="F2668" i="5"/>
  <c r="F2669" i="5"/>
  <c r="F2670" i="5"/>
  <c r="F2671" i="5"/>
  <c r="F2672" i="5"/>
  <c r="F2673" i="5"/>
  <c r="F2674" i="5"/>
  <c r="F2675" i="5"/>
  <c r="F2676" i="5"/>
  <c r="F2677" i="5"/>
  <c r="F2678" i="5"/>
  <c r="F2679" i="5"/>
  <c r="F2680" i="5"/>
  <c r="F2681" i="5"/>
  <c r="F2682" i="5"/>
  <c r="F2683" i="5"/>
  <c r="F2684" i="5"/>
  <c r="F2685" i="5"/>
  <c r="F2686" i="5"/>
  <c r="F2687" i="5"/>
  <c r="F2688" i="5"/>
  <c r="F2689" i="5"/>
  <c r="F2690" i="5"/>
  <c r="F2691" i="5"/>
  <c r="F2692" i="5"/>
  <c r="F2693" i="5"/>
  <c r="F2694" i="5"/>
  <c r="F2695" i="5"/>
  <c r="F2696" i="5"/>
  <c r="F2697" i="5"/>
  <c r="F2698" i="5"/>
  <c r="F2699" i="5"/>
  <c r="F2700" i="5"/>
  <c r="F2701" i="5"/>
  <c r="F2702" i="5"/>
  <c r="F2703" i="5"/>
  <c r="F2704" i="5"/>
  <c r="F2705" i="5"/>
  <c r="F2706" i="5"/>
  <c r="F2707" i="5"/>
  <c r="F2708" i="5"/>
  <c r="F2709" i="5"/>
  <c r="F2710" i="5"/>
  <c r="F2711" i="5"/>
  <c r="F2712" i="5"/>
  <c r="F2713" i="5"/>
  <c r="F2714" i="5"/>
  <c r="F2715" i="5"/>
  <c r="F2716" i="5"/>
  <c r="F2717" i="5"/>
  <c r="F2718" i="5"/>
  <c r="F2719" i="5"/>
  <c r="F2720" i="5"/>
  <c r="F2721" i="5"/>
  <c r="F2722" i="5"/>
  <c r="F2723" i="5"/>
  <c r="F2724" i="5"/>
  <c r="F2725" i="5"/>
  <c r="F2726" i="5"/>
  <c r="F2727" i="5"/>
  <c r="F2728" i="5"/>
  <c r="F2729" i="5"/>
  <c r="F2730" i="5"/>
  <c r="F2731" i="5"/>
  <c r="F2732" i="5"/>
  <c r="F2733" i="5"/>
  <c r="F2734" i="5"/>
  <c r="F2735" i="5"/>
  <c r="F2736" i="5"/>
  <c r="F2737" i="5"/>
  <c r="F2738" i="5"/>
  <c r="F2739" i="5"/>
  <c r="F2740" i="5"/>
  <c r="F2741" i="5"/>
  <c r="F2742" i="5"/>
  <c r="F2743" i="5"/>
  <c r="F2744" i="5"/>
  <c r="F2745" i="5"/>
  <c r="F2746" i="5"/>
  <c r="F2747" i="5"/>
  <c r="F2748" i="5"/>
  <c r="F2749" i="5"/>
  <c r="F2750" i="5"/>
  <c r="F2751" i="5"/>
  <c r="F2752" i="5"/>
  <c r="F2753" i="5"/>
  <c r="F2754" i="5"/>
  <c r="F2755" i="5"/>
  <c r="F2756" i="5"/>
  <c r="F2757" i="5"/>
  <c r="F2758" i="5"/>
  <c r="F2759" i="5"/>
  <c r="F2760" i="5"/>
  <c r="F2761" i="5"/>
  <c r="F2762" i="5"/>
  <c r="F2763" i="5"/>
  <c r="F2764" i="5"/>
  <c r="F2765" i="5"/>
  <c r="F2766" i="5"/>
  <c r="F2767" i="5"/>
  <c r="F2768" i="5"/>
  <c r="F2769" i="5"/>
  <c r="F2770" i="5"/>
  <c r="F2771" i="5"/>
  <c r="F2772" i="5"/>
  <c r="F2773" i="5"/>
  <c r="F2774" i="5"/>
  <c r="F2775" i="5"/>
  <c r="F2776" i="5"/>
  <c r="F2777" i="5"/>
  <c r="F2778" i="5"/>
  <c r="F2779" i="5"/>
  <c r="F2780" i="5"/>
  <c r="F2781" i="5"/>
  <c r="F2782" i="5"/>
  <c r="F2783" i="5"/>
  <c r="F2784" i="5"/>
  <c r="F2785" i="5"/>
  <c r="F2786" i="5"/>
  <c r="F2787" i="5"/>
  <c r="F2788" i="5"/>
  <c r="F2789" i="5"/>
  <c r="F2790" i="5"/>
  <c r="F2791" i="5"/>
  <c r="F2792" i="5"/>
  <c r="F2793" i="5"/>
  <c r="F2794" i="5"/>
  <c r="F2795" i="5"/>
  <c r="F2796" i="5"/>
  <c r="F2797" i="5"/>
  <c r="F2798" i="5"/>
  <c r="F2799" i="5"/>
  <c r="F2800" i="5"/>
  <c r="F2801" i="5"/>
  <c r="F2802" i="5"/>
  <c r="F2803" i="5"/>
  <c r="F2804" i="5"/>
  <c r="F2805" i="5"/>
  <c r="F2806" i="5"/>
  <c r="F2807" i="5"/>
  <c r="F2808" i="5"/>
  <c r="F2809" i="5"/>
  <c r="F2810" i="5"/>
  <c r="F2811" i="5"/>
  <c r="F2812" i="5"/>
  <c r="F2813" i="5"/>
  <c r="F2814" i="5"/>
  <c r="F2815" i="5"/>
  <c r="F2816" i="5"/>
  <c r="F2817" i="5"/>
  <c r="F2818" i="5"/>
  <c r="F2819" i="5"/>
  <c r="F2820" i="5"/>
  <c r="F2821" i="5"/>
  <c r="F2822" i="5"/>
  <c r="F2823" i="5"/>
  <c r="F2824" i="5"/>
  <c r="F2825" i="5"/>
  <c r="F2826" i="5"/>
  <c r="F2827" i="5"/>
  <c r="F2828" i="5"/>
  <c r="F2829" i="5"/>
  <c r="F2830" i="5"/>
  <c r="F2831" i="5"/>
  <c r="F2832" i="5"/>
  <c r="F2833" i="5"/>
  <c r="F2834" i="5"/>
  <c r="F2835" i="5"/>
  <c r="F2836" i="5"/>
  <c r="F2837" i="5"/>
  <c r="F2838" i="5"/>
  <c r="F2839" i="5"/>
  <c r="F2840" i="5"/>
  <c r="F2841" i="5"/>
  <c r="F2842" i="5"/>
  <c r="F2843" i="5"/>
  <c r="F2844" i="5"/>
  <c r="F2845" i="5"/>
  <c r="F2846" i="5"/>
  <c r="F2847" i="5"/>
  <c r="F2848" i="5"/>
  <c r="F2849" i="5"/>
  <c r="F2850" i="5"/>
  <c r="F2851" i="5"/>
  <c r="F2852" i="5"/>
  <c r="F2853" i="5"/>
  <c r="F2854" i="5"/>
  <c r="F2855" i="5"/>
  <c r="F2856" i="5"/>
  <c r="F2857" i="5"/>
  <c r="F2858" i="5"/>
  <c r="F2859" i="5"/>
  <c r="F2860" i="5"/>
  <c r="F2861" i="5"/>
  <c r="F2862" i="5"/>
  <c r="F2863" i="5"/>
  <c r="F2864" i="5"/>
  <c r="F2865" i="5"/>
  <c r="F2866" i="5"/>
  <c r="F2867" i="5"/>
  <c r="F2868" i="5"/>
  <c r="F2869" i="5"/>
  <c r="F2870" i="5"/>
  <c r="F2871" i="5"/>
  <c r="F2872" i="5"/>
  <c r="F2873" i="5"/>
  <c r="F2874" i="5"/>
  <c r="F2875" i="5"/>
  <c r="F2876" i="5"/>
  <c r="F2877" i="5"/>
  <c r="F2878" i="5"/>
  <c r="F2879" i="5"/>
  <c r="F2880" i="5"/>
  <c r="F2881" i="5"/>
  <c r="F2882" i="5"/>
  <c r="F2883" i="5"/>
  <c r="F2884" i="5"/>
  <c r="F2885" i="5"/>
  <c r="F2886" i="5"/>
  <c r="F2887" i="5"/>
  <c r="F2888" i="5"/>
  <c r="F2889" i="5"/>
  <c r="F2890" i="5"/>
  <c r="F2891" i="5"/>
  <c r="F2892" i="5"/>
  <c r="F2893" i="5"/>
  <c r="F2894" i="5"/>
  <c r="F2895" i="5"/>
  <c r="F2896" i="5"/>
  <c r="F2897" i="5"/>
  <c r="F2898" i="5"/>
  <c r="F2899" i="5"/>
  <c r="F2900" i="5"/>
  <c r="F2901" i="5"/>
  <c r="F2902" i="5"/>
  <c r="F2903" i="5"/>
  <c r="F2904" i="5"/>
  <c r="F2905" i="5"/>
  <c r="F2906" i="5"/>
  <c r="F2907" i="5"/>
  <c r="F2908" i="5"/>
  <c r="F2909" i="5"/>
  <c r="F2910" i="5"/>
  <c r="F2911" i="5"/>
  <c r="F2912" i="5"/>
  <c r="F2913" i="5"/>
  <c r="F2914" i="5"/>
  <c r="F2915" i="5"/>
  <c r="F2916" i="5"/>
  <c r="F2917" i="5"/>
  <c r="F2918" i="5"/>
  <c r="F2919" i="5"/>
  <c r="F2920" i="5"/>
  <c r="F2921" i="5"/>
  <c r="F2922" i="5"/>
  <c r="F2923" i="5"/>
  <c r="F2924" i="5"/>
  <c r="F2925" i="5"/>
  <c r="F2926" i="5"/>
  <c r="F2927" i="5"/>
  <c r="F2928" i="5"/>
  <c r="F2929" i="5"/>
  <c r="F2930" i="5"/>
  <c r="F2931" i="5"/>
  <c r="F2932" i="5"/>
  <c r="F2933" i="5"/>
  <c r="F2934" i="5"/>
  <c r="F2935" i="5"/>
  <c r="F2936" i="5"/>
  <c r="F2937" i="5"/>
  <c r="F2938" i="5"/>
  <c r="F2939" i="5"/>
  <c r="F2940" i="5"/>
  <c r="F2941" i="5"/>
  <c r="F2942" i="5"/>
  <c r="F2943" i="5"/>
  <c r="F2944" i="5"/>
  <c r="F2945" i="5"/>
  <c r="F2946" i="5"/>
  <c r="F2947" i="5"/>
  <c r="F2948" i="5"/>
  <c r="F2949" i="5"/>
  <c r="F2950" i="5"/>
  <c r="F2951" i="5"/>
  <c r="F2952" i="5"/>
  <c r="F2953" i="5"/>
  <c r="F2954" i="5"/>
  <c r="F2955" i="5"/>
  <c r="F2956" i="5"/>
  <c r="F2957" i="5"/>
  <c r="F2958" i="5"/>
  <c r="F2959" i="5"/>
  <c r="F2960" i="5"/>
  <c r="F2961" i="5"/>
  <c r="F2962" i="5"/>
  <c r="F2963" i="5"/>
  <c r="F2964" i="5"/>
  <c r="F2965" i="5"/>
  <c r="F2966" i="5"/>
  <c r="F2967" i="5"/>
  <c r="F2968" i="5"/>
  <c r="F2969" i="5"/>
  <c r="F2970" i="5"/>
  <c r="F2971" i="5"/>
  <c r="F2972" i="5"/>
  <c r="F2973" i="5"/>
  <c r="F2974" i="5"/>
  <c r="F2975" i="5"/>
  <c r="F2976" i="5"/>
  <c r="F2977" i="5"/>
  <c r="F2978" i="5"/>
  <c r="F2979" i="5"/>
  <c r="F2980" i="5"/>
  <c r="F2981" i="5"/>
  <c r="F2982" i="5"/>
  <c r="F2983" i="5"/>
  <c r="F2984" i="5"/>
  <c r="F2985" i="5"/>
  <c r="F2986" i="5"/>
  <c r="F2987" i="5"/>
  <c r="F2988" i="5"/>
  <c r="F2989" i="5"/>
  <c r="F2990" i="5"/>
  <c r="F2991" i="5"/>
  <c r="F2992" i="5"/>
  <c r="F2993" i="5"/>
  <c r="F2994" i="5"/>
  <c r="F2995" i="5"/>
  <c r="F2996" i="5"/>
  <c r="F2997" i="5"/>
  <c r="F2998" i="5"/>
  <c r="F2999" i="5"/>
  <c r="F3000" i="5"/>
  <c r="F3001" i="5"/>
  <c r="F3002" i="5"/>
  <c r="F3003" i="5"/>
  <c r="F3004" i="5"/>
  <c r="F3005" i="5"/>
  <c r="F3006" i="5"/>
  <c r="F3007" i="5"/>
  <c r="F3008" i="5"/>
  <c r="F3009" i="5"/>
  <c r="F3010" i="5"/>
  <c r="F3011" i="5"/>
  <c r="F3012" i="5"/>
  <c r="F3013" i="5"/>
  <c r="F3014" i="5"/>
  <c r="F3015" i="5"/>
  <c r="F3016" i="5"/>
  <c r="F3017" i="5"/>
  <c r="F3018" i="5"/>
  <c r="F3019" i="5"/>
  <c r="F3020" i="5"/>
  <c r="F3021" i="5"/>
  <c r="F3022" i="5"/>
  <c r="F3023" i="5"/>
  <c r="F3024" i="5"/>
  <c r="F3025" i="5"/>
  <c r="F3026" i="5"/>
  <c r="F3027" i="5"/>
  <c r="F3028" i="5"/>
  <c r="F3029" i="5"/>
  <c r="F3030" i="5"/>
  <c r="F3031" i="5"/>
  <c r="F3032" i="5"/>
  <c r="F3033" i="5"/>
  <c r="F3034" i="5"/>
  <c r="F3035" i="5"/>
  <c r="F3036" i="5"/>
  <c r="F3037" i="5"/>
  <c r="F3038" i="5"/>
  <c r="F3039" i="5"/>
  <c r="F3040" i="5"/>
  <c r="F3041" i="5"/>
  <c r="F3042" i="5"/>
  <c r="F3043" i="5"/>
  <c r="F3044" i="5"/>
  <c r="F3045" i="5"/>
  <c r="F3046" i="5"/>
  <c r="F3047" i="5"/>
  <c r="F3048" i="5"/>
  <c r="F3049" i="5"/>
  <c r="F3050" i="5"/>
  <c r="F3051" i="5"/>
  <c r="F3052" i="5"/>
  <c r="F3053" i="5"/>
  <c r="F3054" i="5"/>
  <c r="F3055" i="5"/>
  <c r="F3056" i="5"/>
  <c r="F3057" i="5"/>
  <c r="F3058" i="5"/>
  <c r="F3059" i="5"/>
  <c r="F3060" i="5"/>
  <c r="F3061" i="5"/>
  <c r="F3062" i="5"/>
  <c r="F3063" i="5"/>
  <c r="F3064" i="5"/>
  <c r="F3065" i="5"/>
  <c r="F3066" i="5"/>
  <c r="F3067" i="5"/>
  <c r="F3068" i="5"/>
  <c r="F3069" i="5"/>
  <c r="F3070" i="5"/>
  <c r="F3071" i="5"/>
  <c r="F3072" i="5"/>
  <c r="F3073" i="5"/>
  <c r="F3074" i="5"/>
  <c r="F3075" i="5"/>
  <c r="F3076" i="5"/>
  <c r="F3077" i="5"/>
  <c r="F3078" i="5"/>
  <c r="F3079" i="5"/>
  <c r="F3080" i="5"/>
  <c r="F3081" i="5"/>
  <c r="F3082" i="5"/>
  <c r="F3083" i="5"/>
  <c r="F3084" i="5"/>
  <c r="F3085" i="5"/>
  <c r="F3086" i="5"/>
  <c r="F3087" i="5"/>
  <c r="F3088" i="5"/>
  <c r="F3089" i="5"/>
  <c r="F3090" i="5"/>
  <c r="F3091" i="5"/>
  <c r="F3092" i="5"/>
  <c r="F3093" i="5"/>
  <c r="F3094" i="5"/>
  <c r="F3095" i="5"/>
  <c r="F3096" i="5"/>
  <c r="F3097" i="5"/>
  <c r="F3098" i="5"/>
  <c r="F3099" i="5"/>
  <c r="F3100" i="5"/>
  <c r="F3101" i="5"/>
  <c r="F3102" i="5"/>
  <c r="F3103" i="5"/>
  <c r="F3104" i="5"/>
  <c r="F3105" i="5"/>
  <c r="F3106" i="5"/>
  <c r="F3107" i="5"/>
  <c r="F3108" i="5"/>
  <c r="F3109" i="5"/>
  <c r="F3110" i="5"/>
  <c r="F3111" i="5"/>
  <c r="F3112" i="5"/>
  <c r="F3113" i="5"/>
  <c r="F3114" i="5"/>
  <c r="F3115" i="5"/>
  <c r="F3116" i="5"/>
  <c r="F3117" i="5"/>
  <c r="F3118" i="5"/>
  <c r="F3119" i="5"/>
  <c r="F3120" i="5"/>
  <c r="F3121" i="5"/>
  <c r="F3122" i="5"/>
  <c r="F3123" i="5"/>
  <c r="F3124" i="5"/>
  <c r="F3125" i="5"/>
  <c r="F3126" i="5"/>
  <c r="F3127" i="5"/>
  <c r="F3128" i="5"/>
  <c r="F3129" i="5"/>
  <c r="F3130" i="5"/>
  <c r="F3131" i="5"/>
  <c r="F3132" i="5"/>
  <c r="F3133" i="5"/>
  <c r="F3134" i="5"/>
  <c r="F3135" i="5"/>
  <c r="F3136" i="5"/>
  <c r="F3137" i="5"/>
  <c r="F3138" i="5"/>
  <c r="F3139" i="5"/>
  <c r="F3140" i="5"/>
  <c r="F3141" i="5"/>
  <c r="F3142" i="5"/>
  <c r="F3143" i="5"/>
  <c r="F3144" i="5"/>
  <c r="F3145" i="5"/>
  <c r="F3146" i="5"/>
  <c r="F3147" i="5"/>
  <c r="F3148" i="5"/>
  <c r="F3149" i="5"/>
  <c r="F3150" i="5"/>
  <c r="F3151" i="5"/>
  <c r="F3152" i="5"/>
  <c r="F3153" i="5"/>
  <c r="F3154" i="5"/>
  <c r="F3155" i="5"/>
  <c r="F3156" i="5"/>
  <c r="F3157" i="5"/>
  <c r="F3158" i="5"/>
  <c r="F3159" i="5"/>
  <c r="F3160" i="5"/>
  <c r="F3161" i="5"/>
  <c r="F3162" i="5"/>
  <c r="F3163" i="5"/>
  <c r="F3164" i="5"/>
  <c r="F3165" i="5"/>
  <c r="F3166" i="5"/>
  <c r="F3167" i="5"/>
  <c r="F3168" i="5"/>
  <c r="F3169" i="5"/>
  <c r="F3170" i="5"/>
  <c r="F3171" i="5"/>
  <c r="F3172" i="5"/>
  <c r="F3173" i="5"/>
  <c r="F3174" i="5"/>
  <c r="F3175" i="5"/>
  <c r="F3176" i="5"/>
  <c r="F3177" i="5"/>
  <c r="F3178" i="5"/>
  <c r="F3179" i="5"/>
  <c r="F3180" i="5"/>
  <c r="F3181" i="5"/>
  <c r="F3182" i="5"/>
  <c r="F3183" i="5"/>
  <c r="F3184" i="5"/>
  <c r="F3185" i="5"/>
  <c r="F3186" i="5"/>
  <c r="F3187" i="5"/>
  <c r="F3188" i="5"/>
  <c r="F3189" i="5"/>
  <c r="F3190" i="5"/>
  <c r="F3191" i="5"/>
  <c r="F3192" i="5"/>
  <c r="F3193" i="5"/>
  <c r="F3194" i="5"/>
  <c r="F3195" i="5"/>
  <c r="F3196" i="5"/>
  <c r="F3197" i="5"/>
  <c r="F3198" i="5"/>
  <c r="F3199" i="5"/>
  <c r="F3200" i="5"/>
  <c r="F3201" i="5"/>
  <c r="F3202" i="5"/>
  <c r="F3203" i="5"/>
  <c r="F3204" i="5"/>
  <c r="F3205" i="5"/>
  <c r="F3206" i="5"/>
  <c r="F3207" i="5"/>
  <c r="F3208" i="5"/>
  <c r="F3209" i="5"/>
  <c r="F3210" i="5"/>
  <c r="F3211" i="5"/>
  <c r="F3212" i="5"/>
  <c r="F3213" i="5"/>
  <c r="F3214" i="5"/>
  <c r="F3215" i="5"/>
  <c r="F3216" i="5"/>
  <c r="F3217" i="5"/>
  <c r="F3218" i="5"/>
  <c r="F3219" i="5"/>
  <c r="F3220" i="5"/>
  <c r="F3221" i="5"/>
  <c r="F3222" i="5"/>
  <c r="F3223" i="5"/>
  <c r="F3224" i="5"/>
  <c r="F3225" i="5"/>
  <c r="F3226" i="5"/>
  <c r="F3227" i="5"/>
  <c r="F3228" i="5"/>
  <c r="F3229" i="5"/>
  <c r="F3230" i="5"/>
  <c r="F3231" i="5"/>
  <c r="F3232" i="5"/>
  <c r="F3233" i="5"/>
  <c r="F3234" i="5"/>
  <c r="F3235" i="5"/>
  <c r="F3236" i="5"/>
  <c r="F3237" i="5"/>
  <c r="F3238" i="5"/>
  <c r="F3239" i="5"/>
  <c r="F3240" i="5"/>
  <c r="F3241" i="5"/>
  <c r="F3242" i="5"/>
  <c r="F3243" i="5"/>
  <c r="F3244" i="5"/>
  <c r="F3245" i="5"/>
  <c r="F3246" i="5"/>
  <c r="F3247" i="5"/>
  <c r="F3248" i="5"/>
  <c r="F3249" i="5"/>
  <c r="F3250" i="5"/>
  <c r="F3251" i="5"/>
  <c r="F3252" i="5"/>
  <c r="F3253" i="5"/>
  <c r="F3254" i="5"/>
  <c r="F3255" i="5"/>
  <c r="F3256" i="5"/>
  <c r="F3257" i="5"/>
  <c r="F3258" i="5"/>
  <c r="F3259" i="5"/>
  <c r="F3260" i="5"/>
  <c r="F3261" i="5"/>
  <c r="F3262" i="5"/>
  <c r="F3263" i="5"/>
  <c r="F3264" i="5"/>
  <c r="F3265" i="5"/>
  <c r="F3266" i="5"/>
  <c r="F3267" i="5"/>
  <c r="F3268" i="5"/>
  <c r="F3269" i="5"/>
  <c r="F3270" i="5"/>
  <c r="F3271" i="5"/>
  <c r="F3272" i="5"/>
  <c r="F3273" i="5"/>
  <c r="F3274" i="5"/>
  <c r="F3275" i="5"/>
  <c r="F3276" i="5"/>
  <c r="F3277" i="5"/>
  <c r="F3278" i="5"/>
  <c r="F3279" i="5"/>
  <c r="F3280" i="5"/>
  <c r="F3281" i="5"/>
  <c r="F3282" i="5"/>
  <c r="F3283" i="5"/>
  <c r="F3284" i="5"/>
  <c r="F3285" i="5"/>
  <c r="F3286" i="5"/>
  <c r="F3287" i="5"/>
  <c r="F3288" i="5"/>
  <c r="F3289" i="5"/>
  <c r="F3290" i="5"/>
  <c r="F3291" i="5"/>
  <c r="F3292" i="5"/>
  <c r="F3293" i="5"/>
  <c r="F3294" i="5"/>
  <c r="F3295" i="5"/>
  <c r="F3296" i="5"/>
  <c r="F3297" i="5"/>
  <c r="F3298" i="5"/>
  <c r="F3299" i="5"/>
  <c r="F3300" i="5"/>
  <c r="F3301" i="5"/>
  <c r="F3302" i="5"/>
  <c r="F3303" i="5"/>
  <c r="F3304" i="5"/>
  <c r="F3305" i="5"/>
  <c r="F3306" i="5"/>
  <c r="F3307" i="5"/>
  <c r="F3308" i="5"/>
  <c r="F3309" i="5"/>
  <c r="F3310" i="5"/>
  <c r="F3311" i="5"/>
  <c r="F3312" i="5"/>
  <c r="F3313" i="5"/>
  <c r="F3314" i="5"/>
  <c r="F3315" i="5"/>
  <c r="F3316" i="5"/>
  <c r="F3317" i="5"/>
  <c r="F3318" i="5"/>
  <c r="F3319" i="5"/>
  <c r="F3320" i="5"/>
  <c r="F3321" i="5"/>
  <c r="F3322" i="5"/>
  <c r="F3323" i="5"/>
  <c r="F3324" i="5"/>
  <c r="F3325" i="5"/>
  <c r="F3326" i="5"/>
  <c r="F3327" i="5"/>
  <c r="F3328" i="5"/>
  <c r="F3329" i="5"/>
  <c r="F3330" i="5"/>
  <c r="F3331" i="5"/>
  <c r="F3332" i="5"/>
  <c r="F3333" i="5"/>
  <c r="F3334" i="5"/>
  <c r="F3335" i="5"/>
  <c r="F3336" i="5"/>
  <c r="F3337" i="5"/>
  <c r="F3338" i="5"/>
  <c r="F3339" i="5"/>
  <c r="F3340" i="5"/>
  <c r="F3341" i="5"/>
  <c r="F3342" i="5"/>
  <c r="F3343" i="5"/>
  <c r="F3344" i="5"/>
  <c r="F3345" i="5"/>
  <c r="F3346" i="5"/>
  <c r="F3347" i="5"/>
  <c r="F3348" i="5"/>
  <c r="F3349" i="5"/>
  <c r="F3350" i="5"/>
  <c r="F3351" i="5"/>
  <c r="F3352" i="5"/>
  <c r="F3353" i="5"/>
  <c r="F3354" i="5"/>
  <c r="F3355" i="5"/>
  <c r="F3356" i="5"/>
  <c r="F3357" i="5"/>
  <c r="F3358" i="5"/>
  <c r="F3359" i="5"/>
  <c r="F3360" i="5"/>
  <c r="F3361" i="5"/>
  <c r="F3362" i="5"/>
  <c r="F3363" i="5"/>
  <c r="F3364" i="5"/>
  <c r="F3365" i="5"/>
  <c r="F3366" i="5"/>
  <c r="F3367" i="5"/>
  <c r="F3368" i="5"/>
  <c r="F3369" i="5"/>
  <c r="F3370" i="5"/>
  <c r="F3371" i="5"/>
  <c r="F3372" i="5"/>
  <c r="F3373" i="5"/>
  <c r="F3374" i="5"/>
  <c r="F3375" i="5"/>
  <c r="F3376" i="5"/>
  <c r="F3377" i="5"/>
  <c r="F3378" i="5"/>
  <c r="F3379" i="5"/>
  <c r="F3380" i="5"/>
  <c r="F3381" i="5"/>
  <c r="F3382" i="5"/>
  <c r="F3383" i="5"/>
  <c r="F3384" i="5"/>
  <c r="F3385" i="5"/>
  <c r="F3386" i="5"/>
  <c r="F3387" i="5"/>
  <c r="F3388" i="5"/>
  <c r="F3389" i="5"/>
  <c r="F3390" i="5"/>
  <c r="F3391" i="5"/>
  <c r="F3392" i="5"/>
  <c r="F3393" i="5"/>
  <c r="F3394" i="5"/>
  <c r="F3395" i="5"/>
  <c r="F3396" i="5"/>
  <c r="F3397" i="5"/>
  <c r="F3398" i="5"/>
  <c r="F3399" i="5"/>
  <c r="F3400" i="5"/>
  <c r="F3401" i="5"/>
  <c r="F3402" i="5"/>
  <c r="F3403" i="5"/>
  <c r="F3404" i="5"/>
  <c r="F3405" i="5"/>
  <c r="F3406" i="5"/>
  <c r="F3407" i="5"/>
  <c r="F3408" i="5"/>
  <c r="F3409" i="5"/>
  <c r="F3410" i="5"/>
  <c r="F3411" i="5"/>
  <c r="F3412" i="5"/>
  <c r="F3413" i="5"/>
  <c r="F3414" i="5"/>
  <c r="F3415" i="5"/>
  <c r="F3416" i="5"/>
  <c r="F3417" i="5"/>
  <c r="F3418" i="5"/>
  <c r="F3419" i="5"/>
  <c r="F3420" i="5"/>
  <c r="F3421" i="5"/>
  <c r="F3422" i="5"/>
  <c r="F3423" i="5"/>
  <c r="F3424" i="5"/>
  <c r="F3425" i="5"/>
  <c r="F3426" i="5"/>
  <c r="F3427" i="5"/>
  <c r="F3428" i="5"/>
  <c r="F3429" i="5"/>
  <c r="F3430" i="5"/>
  <c r="F3431" i="5"/>
  <c r="F3432" i="5"/>
  <c r="F3433" i="5"/>
  <c r="F3434" i="5"/>
  <c r="F3435" i="5"/>
  <c r="F3436" i="5"/>
  <c r="F3437" i="5"/>
  <c r="F3438" i="5"/>
  <c r="F3439" i="5"/>
  <c r="F3440" i="5"/>
  <c r="F3441" i="5"/>
  <c r="F3442" i="5"/>
  <c r="F3443" i="5"/>
  <c r="F3444" i="5"/>
  <c r="F3445" i="5"/>
  <c r="F3446" i="5"/>
  <c r="F3447" i="5"/>
  <c r="F3448" i="5"/>
  <c r="F3449" i="5"/>
  <c r="F3450" i="5"/>
  <c r="F3451" i="5"/>
  <c r="F3452" i="5"/>
  <c r="F3453" i="5"/>
  <c r="F3454" i="5"/>
  <c r="F3455" i="5"/>
  <c r="F3456" i="5"/>
  <c r="F3457" i="5"/>
  <c r="F3458" i="5"/>
  <c r="F3459" i="5"/>
  <c r="F3460" i="5"/>
  <c r="F3461" i="5"/>
  <c r="F3462" i="5"/>
  <c r="F3463" i="5"/>
  <c r="F3464" i="5"/>
  <c r="F3465" i="5"/>
  <c r="F3466" i="5"/>
  <c r="F3467" i="5"/>
  <c r="F3468" i="5"/>
  <c r="F3469" i="5"/>
  <c r="F3470" i="5"/>
  <c r="F3471" i="5"/>
  <c r="F3472" i="5"/>
  <c r="F3473" i="5"/>
  <c r="F3474" i="5"/>
  <c r="F3475" i="5"/>
  <c r="F3476" i="5"/>
  <c r="F3477" i="5"/>
  <c r="F3478" i="5"/>
  <c r="F3479" i="5"/>
  <c r="F3480" i="5"/>
  <c r="F3481" i="5"/>
  <c r="F3482" i="5"/>
  <c r="F3483" i="5"/>
  <c r="F3484" i="5"/>
  <c r="F3485" i="5"/>
  <c r="F3486" i="5"/>
  <c r="F3487" i="5"/>
  <c r="F3488" i="5"/>
  <c r="F3489" i="5"/>
  <c r="F3490" i="5"/>
  <c r="F3491" i="5"/>
  <c r="F3492" i="5"/>
  <c r="F3493" i="5"/>
  <c r="F3494" i="5"/>
  <c r="F3495" i="5"/>
  <c r="F3496" i="5"/>
  <c r="F3497" i="5"/>
  <c r="F3498" i="5"/>
  <c r="F3499" i="5"/>
  <c r="F3500" i="5"/>
  <c r="F3501" i="5"/>
  <c r="F3502" i="5"/>
  <c r="F3503" i="5"/>
  <c r="F3504" i="5"/>
  <c r="F3505" i="5"/>
  <c r="F3506" i="5"/>
  <c r="F3507" i="5"/>
  <c r="F3508" i="5"/>
  <c r="F3509" i="5"/>
  <c r="F3510" i="5"/>
  <c r="F3511" i="5"/>
  <c r="F3512" i="5"/>
  <c r="F3513" i="5"/>
  <c r="F3514" i="5"/>
  <c r="F3515" i="5"/>
  <c r="F3516" i="5"/>
  <c r="F3517" i="5"/>
  <c r="F3518" i="5"/>
  <c r="F3519" i="5"/>
  <c r="F3520" i="5"/>
  <c r="F3521" i="5"/>
  <c r="F3522" i="5"/>
  <c r="F3523" i="5"/>
  <c r="F3524" i="5"/>
  <c r="F3525" i="5"/>
  <c r="F3526" i="5"/>
  <c r="F3527" i="5"/>
  <c r="F3528" i="5"/>
  <c r="F3529" i="5"/>
  <c r="F3530" i="5"/>
  <c r="F3531" i="5"/>
  <c r="F3532" i="5"/>
  <c r="F3533" i="5"/>
  <c r="F3534" i="5"/>
  <c r="F3535" i="5"/>
  <c r="F3536" i="5"/>
  <c r="F3537" i="5"/>
  <c r="F3538" i="5"/>
  <c r="F3539" i="5"/>
  <c r="F3540" i="5"/>
  <c r="F3541" i="5"/>
  <c r="F3542" i="5"/>
  <c r="F3543" i="5"/>
  <c r="F3544" i="5"/>
  <c r="F3545" i="5"/>
  <c r="F3546" i="5"/>
  <c r="F3547" i="5"/>
  <c r="F3548" i="5"/>
  <c r="F3549" i="5"/>
  <c r="F3550" i="5"/>
  <c r="F3551" i="5"/>
  <c r="F3552" i="5"/>
  <c r="F3553" i="5"/>
  <c r="F3554" i="5"/>
  <c r="F3555" i="5"/>
  <c r="F3556" i="5"/>
  <c r="F3557" i="5"/>
  <c r="F3558" i="5"/>
  <c r="F3559" i="5"/>
  <c r="F3560" i="5"/>
  <c r="F3561" i="5"/>
  <c r="F3562" i="5"/>
  <c r="F3563" i="5"/>
  <c r="F3564" i="5"/>
  <c r="F3565" i="5"/>
  <c r="F3566" i="5"/>
  <c r="F3567" i="5"/>
  <c r="F3568" i="5"/>
  <c r="F3569" i="5"/>
  <c r="F3570" i="5"/>
  <c r="F3571" i="5"/>
  <c r="F3572" i="5"/>
  <c r="F3573" i="5"/>
  <c r="F3574" i="5"/>
  <c r="F3575" i="5"/>
  <c r="F3576" i="5"/>
  <c r="F3577" i="5"/>
  <c r="F3578" i="5"/>
  <c r="F3579" i="5"/>
  <c r="F3580" i="5"/>
  <c r="F3581" i="5"/>
  <c r="F3582" i="5"/>
  <c r="F3583" i="5"/>
  <c r="F3584" i="5"/>
  <c r="F3585" i="5"/>
  <c r="F3586" i="5"/>
  <c r="F3587" i="5"/>
  <c r="F3588" i="5"/>
  <c r="F3589" i="5"/>
  <c r="F3590" i="5"/>
  <c r="F3591" i="5"/>
  <c r="F3592" i="5"/>
  <c r="F3593" i="5"/>
  <c r="F3594" i="5"/>
  <c r="F3595" i="5"/>
  <c r="F3596" i="5"/>
  <c r="F3597" i="5"/>
  <c r="F3598" i="5"/>
  <c r="F3599" i="5"/>
  <c r="F3600" i="5"/>
  <c r="F3601" i="5"/>
  <c r="F3602" i="5"/>
  <c r="F3603" i="5"/>
  <c r="F3604" i="5"/>
  <c r="F3605" i="5"/>
  <c r="F3606" i="5"/>
  <c r="F3607" i="5"/>
  <c r="F3608" i="5"/>
  <c r="F3609" i="5"/>
  <c r="F3610" i="5"/>
  <c r="F3611" i="5"/>
  <c r="F3612" i="5"/>
  <c r="F3613" i="5"/>
  <c r="F3614" i="5"/>
  <c r="F3615" i="5"/>
  <c r="F3616" i="5"/>
  <c r="F3617" i="5"/>
  <c r="F3618" i="5"/>
  <c r="F3619" i="5"/>
  <c r="F3620" i="5"/>
  <c r="F3621" i="5"/>
  <c r="F3622" i="5"/>
  <c r="F3623" i="5"/>
  <c r="F3624" i="5"/>
  <c r="F3625" i="5"/>
  <c r="F3626" i="5"/>
  <c r="F3627" i="5"/>
  <c r="F3628" i="5"/>
  <c r="F3629" i="5"/>
  <c r="F3630" i="5"/>
  <c r="F3631" i="5"/>
  <c r="F3632" i="5"/>
  <c r="F3633" i="5"/>
  <c r="F3634" i="5"/>
  <c r="F3635" i="5"/>
  <c r="F3636" i="5"/>
  <c r="F3637" i="5"/>
  <c r="F3638" i="5"/>
  <c r="F3639" i="5"/>
  <c r="F3640" i="5"/>
  <c r="F3641" i="5"/>
  <c r="F3642" i="5"/>
  <c r="F3643" i="5"/>
  <c r="F3644" i="5"/>
  <c r="F3645" i="5"/>
  <c r="F3646" i="5"/>
  <c r="F3647" i="5"/>
  <c r="F3648" i="5"/>
  <c r="F3649" i="5"/>
  <c r="F3650" i="5"/>
  <c r="F3651" i="5"/>
  <c r="F3652" i="5"/>
  <c r="F3653" i="5"/>
  <c r="F3654" i="5"/>
  <c r="F3655" i="5"/>
  <c r="F3656" i="5"/>
  <c r="F3657" i="5"/>
  <c r="F3658" i="5"/>
  <c r="F3659" i="5"/>
  <c r="F3660" i="5"/>
  <c r="F3661" i="5"/>
  <c r="F3662" i="5"/>
  <c r="F3663" i="5"/>
  <c r="F3664" i="5"/>
  <c r="F3665" i="5"/>
  <c r="F3666" i="5"/>
  <c r="F3667" i="5"/>
  <c r="F3668" i="5"/>
  <c r="F3669" i="5"/>
  <c r="F3670" i="5"/>
  <c r="F3671" i="5"/>
  <c r="F3672" i="5"/>
  <c r="F3673" i="5"/>
  <c r="F3674" i="5"/>
  <c r="F3675" i="5"/>
  <c r="F3676" i="5"/>
  <c r="F3677" i="5"/>
  <c r="F3678" i="5"/>
  <c r="F3679" i="5"/>
  <c r="F3680" i="5"/>
  <c r="F3681" i="5"/>
  <c r="F3682" i="5"/>
  <c r="F3683" i="5"/>
  <c r="F3684" i="5"/>
  <c r="F3685" i="5"/>
  <c r="F3686" i="5"/>
  <c r="F3687" i="5"/>
  <c r="F3688" i="5"/>
  <c r="F3689" i="5"/>
  <c r="F3690" i="5"/>
  <c r="F3691" i="5"/>
  <c r="F3692" i="5"/>
  <c r="F3693" i="5"/>
  <c r="F3694" i="5"/>
  <c r="F3695" i="5"/>
  <c r="F3696" i="5"/>
  <c r="F3697" i="5"/>
  <c r="F3698" i="5"/>
  <c r="F3699" i="5"/>
  <c r="F3700" i="5"/>
  <c r="F3701" i="5"/>
  <c r="F3702" i="5"/>
  <c r="F3703" i="5"/>
  <c r="F3704" i="5"/>
  <c r="F3705" i="5"/>
  <c r="F3706" i="5"/>
  <c r="F3707" i="5"/>
  <c r="F3708" i="5"/>
  <c r="F3709" i="5"/>
  <c r="F3710" i="5"/>
  <c r="F3711" i="5"/>
  <c r="F3712" i="5"/>
  <c r="F3713" i="5"/>
  <c r="F3714" i="5"/>
  <c r="F3715" i="5"/>
  <c r="F3716" i="5"/>
  <c r="F3717" i="5"/>
  <c r="F3718" i="5"/>
  <c r="F3719" i="5"/>
  <c r="F3720" i="5"/>
  <c r="F3721" i="5"/>
  <c r="F3722" i="5"/>
  <c r="F3723" i="5"/>
  <c r="F3724" i="5"/>
  <c r="F3725" i="5"/>
  <c r="F3726" i="5"/>
  <c r="F3727" i="5"/>
  <c r="F3728" i="5"/>
  <c r="F3729" i="5"/>
  <c r="F3730" i="5"/>
  <c r="F3731" i="5"/>
  <c r="F3732" i="5"/>
  <c r="F3733" i="5"/>
  <c r="F3734" i="5"/>
  <c r="F3735" i="5"/>
  <c r="F3736" i="5"/>
  <c r="F3737" i="5"/>
  <c r="F3738" i="5"/>
  <c r="F3739" i="5"/>
  <c r="F3740" i="5"/>
  <c r="F3741" i="5"/>
  <c r="F3742" i="5"/>
  <c r="F3743" i="5"/>
  <c r="F3744" i="5"/>
  <c r="F3745" i="5"/>
  <c r="F3746" i="5"/>
  <c r="F3747" i="5"/>
  <c r="F3748" i="5"/>
  <c r="F3749" i="5"/>
  <c r="F3750" i="5"/>
  <c r="F3751" i="5"/>
  <c r="F3752" i="5"/>
  <c r="F3753" i="5"/>
  <c r="F3754" i="5"/>
  <c r="F3755" i="5"/>
  <c r="F3756" i="5"/>
  <c r="F3757" i="5"/>
  <c r="F3758" i="5"/>
  <c r="F3759" i="5"/>
  <c r="F3760" i="5"/>
  <c r="F3761" i="5"/>
  <c r="F3762" i="5"/>
  <c r="F3763" i="5"/>
  <c r="F3764" i="5"/>
  <c r="F3765" i="5"/>
  <c r="F3766" i="5"/>
  <c r="F3767" i="5"/>
  <c r="F3768" i="5"/>
  <c r="F3769" i="5"/>
  <c r="F3770" i="5"/>
  <c r="F3771" i="5"/>
  <c r="F3772" i="5"/>
  <c r="F3773" i="5"/>
  <c r="F3774" i="5"/>
  <c r="F3775" i="5"/>
  <c r="F3776" i="5"/>
  <c r="F3777" i="5"/>
  <c r="F3778" i="5"/>
  <c r="F3779" i="5"/>
  <c r="F3780" i="5"/>
  <c r="F3781" i="5"/>
  <c r="F3782" i="5"/>
  <c r="F3783" i="5"/>
  <c r="F3784" i="5"/>
  <c r="F3785" i="5"/>
  <c r="F3786" i="5"/>
  <c r="F3787" i="5"/>
  <c r="F3788" i="5"/>
  <c r="F3789" i="5"/>
  <c r="F3790" i="5"/>
  <c r="F3791" i="5"/>
  <c r="F3792" i="5"/>
  <c r="F3793" i="5"/>
  <c r="F3794" i="5"/>
  <c r="F3795" i="5"/>
  <c r="F3796" i="5"/>
  <c r="F3797" i="5"/>
  <c r="F3798" i="5"/>
  <c r="F3799" i="5"/>
  <c r="F3800" i="5"/>
  <c r="F3801" i="5"/>
  <c r="F3802" i="5"/>
  <c r="F3803" i="5"/>
  <c r="F3804" i="5"/>
  <c r="F3805" i="5"/>
  <c r="F3806" i="5"/>
  <c r="F3807" i="5"/>
  <c r="F3808" i="5"/>
  <c r="F3809" i="5"/>
  <c r="F3810" i="5"/>
  <c r="F3811" i="5"/>
  <c r="F3812" i="5"/>
  <c r="F3813" i="5"/>
  <c r="F3814" i="5"/>
  <c r="F3815" i="5"/>
  <c r="F3816" i="5"/>
  <c r="F3817" i="5"/>
  <c r="F3818" i="5"/>
  <c r="F3819" i="5"/>
  <c r="F3820" i="5"/>
  <c r="F3821" i="5"/>
  <c r="F3822" i="5"/>
  <c r="F3823" i="5"/>
  <c r="F3824" i="5"/>
  <c r="F3825" i="5"/>
  <c r="F3826" i="5"/>
  <c r="F3827" i="5"/>
  <c r="F3828" i="5"/>
  <c r="F3829" i="5"/>
  <c r="F3830" i="5"/>
  <c r="F3831" i="5"/>
  <c r="F3832" i="5"/>
  <c r="F3833" i="5"/>
  <c r="F3834" i="5"/>
  <c r="F3835" i="5"/>
  <c r="F3836" i="5"/>
  <c r="F3837" i="5"/>
  <c r="F3838" i="5"/>
  <c r="F3839" i="5"/>
  <c r="F3840" i="5"/>
  <c r="F3841" i="5"/>
  <c r="F3842" i="5"/>
  <c r="F3843" i="5"/>
  <c r="F3844" i="5"/>
  <c r="F3845" i="5"/>
  <c r="F3846" i="5"/>
  <c r="F3847" i="5"/>
  <c r="F3848" i="5"/>
  <c r="F3849" i="5"/>
  <c r="F3850" i="5"/>
  <c r="F3851" i="5"/>
  <c r="F3852" i="5"/>
  <c r="F3853" i="5"/>
  <c r="F3854" i="5"/>
  <c r="F3855" i="5"/>
  <c r="F3856" i="5"/>
  <c r="F3857" i="5"/>
  <c r="F3858" i="5"/>
  <c r="F3859" i="5"/>
  <c r="F3860" i="5"/>
  <c r="F3861" i="5"/>
  <c r="F3862" i="5"/>
  <c r="F3863" i="5"/>
  <c r="F3864" i="5"/>
  <c r="F3865" i="5"/>
  <c r="F3866" i="5"/>
  <c r="F3867" i="5"/>
  <c r="F3868" i="5"/>
  <c r="F3869" i="5"/>
  <c r="F3870" i="5"/>
  <c r="F3871" i="5"/>
  <c r="F3872" i="5"/>
  <c r="F3873" i="5"/>
  <c r="F3874" i="5"/>
  <c r="F3875" i="5"/>
  <c r="F3876" i="5"/>
  <c r="F3877" i="5"/>
  <c r="F3878" i="5"/>
  <c r="F3879" i="5"/>
  <c r="F3880" i="5"/>
  <c r="F3881" i="5"/>
  <c r="F3882" i="5"/>
  <c r="F3883" i="5"/>
  <c r="F3884" i="5"/>
  <c r="F3885" i="5"/>
  <c r="F3886" i="5"/>
  <c r="F3887" i="5"/>
  <c r="F3888" i="5"/>
  <c r="F3889" i="5"/>
  <c r="F3890" i="5"/>
  <c r="F3891" i="5"/>
  <c r="F3892" i="5"/>
  <c r="F3893" i="5"/>
  <c r="F3894" i="5"/>
  <c r="F3895" i="5"/>
  <c r="F3896" i="5"/>
  <c r="F3897" i="5"/>
  <c r="F3898" i="5"/>
  <c r="F3899" i="5"/>
  <c r="F3900" i="5"/>
  <c r="F3901" i="5"/>
  <c r="F3902" i="5"/>
  <c r="F3903" i="5"/>
  <c r="F3904" i="5"/>
  <c r="F3905" i="5"/>
  <c r="F3906" i="5"/>
  <c r="F3907" i="5"/>
  <c r="F3908" i="5"/>
  <c r="F3909" i="5"/>
  <c r="F3910" i="5"/>
  <c r="F3911" i="5"/>
  <c r="F3912" i="5"/>
  <c r="F3913" i="5"/>
  <c r="F3914" i="5"/>
  <c r="F3915" i="5"/>
  <c r="F3916" i="5"/>
  <c r="F3917" i="5"/>
  <c r="F3918" i="5"/>
  <c r="F3919" i="5"/>
  <c r="F3920" i="5"/>
  <c r="F3921" i="5"/>
  <c r="F3922" i="5"/>
  <c r="F3923" i="5"/>
  <c r="F3924" i="5"/>
  <c r="F3925" i="5"/>
  <c r="F3926" i="5"/>
  <c r="F3927" i="5"/>
  <c r="F3928" i="5"/>
  <c r="F3929" i="5"/>
  <c r="F3930" i="5"/>
  <c r="F3931" i="5"/>
  <c r="F3932" i="5"/>
  <c r="F3933" i="5"/>
  <c r="F3934" i="5"/>
  <c r="F3935" i="5"/>
  <c r="F3936" i="5"/>
  <c r="F3937" i="5"/>
  <c r="F3938" i="5"/>
  <c r="F3939" i="5"/>
  <c r="F3940" i="5"/>
  <c r="F3941" i="5"/>
  <c r="F3942" i="5"/>
  <c r="F3943" i="5"/>
  <c r="F3944" i="5"/>
  <c r="F3945" i="5"/>
  <c r="F3946" i="5"/>
  <c r="F3947" i="5"/>
  <c r="F3948" i="5"/>
  <c r="F3949" i="5"/>
  <c r="F3950" i="5"/>
  <c r="F3951" i="5"/>
  <c r="F3952" i="5"/>
  <c r="F3953" i="5"/>
  <c r="F3954" i="5"/>
  <c r="F3955" i="5"/>
  <c r="F3956" i="5"/>
  <c r="F3957" i="5"/>
  <c r="F3958" i="5"/>
  <c r="F3959" i="5"/>
  <c r="F3960" i="5"/>
  <c r="F3961" i="5"/>
  <c r="F3962" i="5"/>
  <c r="F3963" i="5"/>
  <c r="F3964" i="5"/>
  <c r="F3965" i="5"/>
  <c r="F3966" i="5"/>
  <c r="F3967" i="5"/>
  <c r="F3968" i="5"/>
  <c r="F3969" i="5"/>
  <c r="F3970" i="5"/>
  <c r="F3971" i="5"/>
  <c r="F3972" i="5"/>
  <c r="F3973" i="5"/>
  <c r="F3974" i="5"/>
  <c r="F3975" i="5"/>
  <c r="F3976" i="5"/>
  <c r="F3977" i="5"/>
  <c r="F3978" i="5"/>
  <c r="F3979" i="5"/>
  <c r="F3980" i="5"/>
  <c r="F3981" i="5"/>
  <c r="F3982" i="5"/>
  <c r="F3983" i="5"/>
  <c r="F3984" i="5"/>
  <c r="F3985" i="5"/>
  <c r="F3986" i="5"/>
  <c r="F3987" i="5"/>
  <c r="F3988" i="5"/>
  <c r="F3989" i="5"/>
  <c r="F3990" i="5"/>
  <c r="F3991" i="5"/>
  <c r="F3992" i="5"/>
  <c r="F3993" i="5"/>
  <c r="F3994" i="5"/>
  <c r="F3995" i="5"/>
  <c r="F3996" i="5"/>
  <c r="F3997" i="5"/>
  <c r="F3998" i="5"/>
  <c r="F3999" i="5"/>
  <c r="F4000" i="5"/>
  <c r="F4001" i="5"/>
  <c r="F4002" i="5"/>
  <c r="F4003" i="5"/>
  <c r="F4004" i="5"/>
  <c r="F4005" i="5"/>
  <c r="F4006" i="5"/>
  <c r="F4007" i="5"/>
  <c r="F4008" i="5"/>
  <c r="F4009" i="5"/>
  <c r="F4010" i="5"/>
  <c r="F4011" i="5"/>
  <c r="F4012" i="5"/>
  <c r="F4013" i="5"/>
  <c r="F4014" i="5"/>
  <c r="F4015" i="5"/>
  <c r="F4016" i="5"/>
  <c r="F4017" i="5"/>
  <c r="F4018" i="5"/>
  <c r="F4019" i="5"/>
  <c r="F4020" i="5"/>
  <c r="F4021" i="5"/>
  <c r="F4022" i="5"/>
  <c r="F4023" i="5"/>
  <c r="F4024" i="5"/>
  <c r="F4025" i="5"/>
  <c r="F4026" i="5"/>
  <c r="F4027" i="5"/>
  <c r="F4028" i="5"/>
  <c r="F4029" i="5"/>
  <c r="F4030" i="5"/>
  <c r="F4031" i="5"/>
  <c r="F4032" i="5"/>
  <c r="F4033" i="5"/>
  <c r="F4034" i="5"/>
  <c r="F4035" i="5"/>
  <c r="F4036" i="5"/>
  <c r="F4037" i="5"/>
  <c r="F4038" i="5"/>
  <c r="F4039" i="5"/>
  <c r="F4040" i="5"/>
  <c r="F4041" i="5"/>
  <c r="F4042" i="5"/>
  <c r="F4043" i="5"/>
  <c r="F4044" i="5"/>
  <c r="F4045" i="5"/>
  <c r="F4046" i="5"/>
  <c r="F4047" i="5"/>
  <c r="F4048" i="5"/>
  <c r="F4049" i="5"/>
  <c r="F4050" i="5"/>
  <c r="F4051" i="5"/>
  <c r="F4052" i="5"/>
  <c r="F4053" i="5"/>
  <c r="F4054" i="5"/>
  <c r="F4055" i="5"/>
  <c r="F4056" i="5"/>
  <c r="F4057" i="5"/>
  <c r="F4058" i="5"/>
  <c r="F4059" i="5"/>
  <c r="F4060" i="5"/>
  <c r="F4061" i="5"/>
  <c r="F4062" i="5"/>
  <c r="F4063" i="5"/>
  <c r="F4064" i="5"/>
  <c r="F4065" i="5"/>
  <c r="F4066" i="5"/>
  <c r="F4067" i="5"/>
  <c r="F4068" i="5"/>
  <c r="F4069" i="5"/>
  <c r="F4070" i="5"/>
  <c r="F4071" i="5"/>
  <c r="F4072" i="5"/>
  <c r="F4073" i="5"/>
  <c r="F4074" i="5"/>
  <c r="F4075" i="5"/>
  <c r="F4076" i="5"/>
  <c r="F4077" i="5"/>
  <c r="F4078" i="5"/>
  <c r="F4079" i="5"/>
  <c r="F4080" i="5"/>
  <c r="F4081" i="5"/>
  <c r="F4082" i="5"/>
  <c r="F4083" i="5"/>
  <c r="F4084" i="5"/>
  <c r="F4085" i="5"/>
  <c r="F4086" i="5"/>
  <c r="F4087" i="5"/>
  <c r="F4088" i="5"/>
  <c r="F4089" i="5"/>
  <c r="F4090" i="5"/>
  <c r="F4091" i="5"/>
  <c r="F4092" i="5"/>
  <c r="F4093" i="5"/>
  <c r="F4094" i="5"/>
  <c r="F4095" i="5"/>
  <c r="F4096" i="5"/>
  <c r="F4097" i="5"/>
  <c r="F4098" i="5"/>
  <c r="F4099" i="5"/>
  <c r="F4100" i="5"/>
  <c r="F4101" i="5"/>
  <c r="F4102" i="5"/>
  <c r="F4103" i="5"/>
  <c r="F4104" i="5"/>
  <c r="F4105" i="5"/>
  <c r="F4106" i="5"/>
  <c r="F4107" i="5"/>
  <c r="F4108" i="5"/>
  <c r="F4109" i="5"/>
  <c r="F4110" i="5"/>
  <c r="F4111" i="5"/>
  <c r="F4112" i="5"/>
  <c r="F4113" i="5"/>
  <c r="F4114" i="5"/>
  <c r="F4115" i="5"/>
  <c r="F4116" i="5"/>
  <c r="F4117" i="5"/>
  <c r="F4118" i="5"/>
  <c r="F4119" i="5"/>
  <c r="F4120" i="5"/>
  <c r="F4121" i="5"/>
  <c r="F4122" i="5"/>
  <c r="F4123" i="5"/>
  <c r="F4124" i="5"/>
  <c r="F4125" i="5"/>
  <c r="F4126" i="5"/>
  <c r="F4127" i="5"/>
  <c r="F4128" i="5"/>
  <c r="F4129" i="5"/>
  <c r="F4130" i="5"/>
  <c r="F4131" i="5"/>
  <c r="F4132" i="5"/>
  <c r="F4133" i="5"/>
  <c r="F4134" i="5"/>
  <c r="F4135" i="5"/>
  <c r="F4136" i="5"/>
  <c r="F4137" i="5"/>
  <c r="F4138" i="5"/>
  <c r="F4139" i="5"/>
  <c r="F4140" i="5"/>
  <c r="F4141" i="5"/>
  <c r="F4142" i="5"/>
  <c r="F4143" i="5"/>
  <c r="F4144" i="5"/>
  <c r="F4145" i="5"/>
  <c r="F4146" i="5"/>
  <c r="F4147" i="5"/>
  <c r="F4148" i="5"/>
  <c r="F4149" i="5"/>
  <c r="F4150" i="5"/>
  <c r="F4151" i="5"/>
  <c r="F4152" i="5"/>
  <c r="F4153" i="5"/>
  <c r="F4154" i="5"/>
  <c r="F4155" i="5"/>
  <c r="F4156" i="5"/>
  <c r="F4157" i="5"/>
  <c r="F4158" i="5"/>
  <c r="F4159" i="5"/>
  <c r="F4160" i="5"/>
  <c r="F4161" i="5"/>
  <c r="F4162" i="5"/>
  <c r="F4163" i="5"/>
  <c r="F4164" i="5"/>
  <c r="F4165" i="5"/>
  <c r="F4166" i="5"/>
  <c r="F4167" i="5"/>
  <c r="F4168" i="5"/>
  <c r="F4169" i="5"/>
  <c r="F4170" i="5"/>
  <c r="F4171" i="5"/>
  <c r="F4172" i="5"/>
  <c r="F4173" i="5"/>
  <c r="F4174" i="5"/>
  <c r="F4175" i="5"/>
  <c r="F4176" i="5"/>
  <c r="F4177" i="5"/>
  <c r="F4178" i="5"/>
  <c r="F4179" i="5"/>
  <c r="F4180" i="5"/>
  <c r="F4181" i="5"/>
  <c r="F4182" i="5"/>
  <c r="F4183" i="5"/>
  <c r="F4184" i="5"/>
  <c r="F4185" i="5"/>
  <c r="F4186" i="5"/>
  <c r="F4187" i="5"/>
  <c r="F4188" i="5"/>
  <c r="F4189" i="5"/>
  <c r="F4190" i="5"/>
  <c r="F4191" i="5"/>
  <c r="F4192" i="5"/>
  <c r="F4193" i="5"/>
  <c r="F4194" i="5"/>
  <c r="F4195" i="5"/>
  <c r="F4196" i="5"/>
  <c r="F4197" i="5"/>
  <c r="F4198" i="5"/>
  <c r="F4199" i="5"/>
  <c r="F4200" i="5"/>
  <c r="F4201" i="5"/>
  <c r="F2" i="5"/>
  <c r="E3" i="5"/>
  <c r="E4" i="5"/>
  <c r="E5" i="5"/>
  <c r="E6" i="5"/>
  <c r="E7" i="5"/>
  <c r="E8" i="5"/>
  <c r="E9" i="5"/>
  <c r="E10" i="5"/>
  <c r="E11" i="5"/>
  <c r="E12" i="5"/>
  <c r="E13" i="5"/>
  <c r="E14" i="5"/>
  <c r="E15" i="5"/>
  <c r="E16" i="5"/>
  <c r="E17" i="5"/>
  <c r="E18" i="5"/>
  <c r="E19" i="5"/>
  <c r="E20" i="5"/>
  <c r="E21" i="5"/>
  <c r="E22" i="5"/>
  <c r="E23" i="5"/>
  <c r="E24" i="5"/>
  <c r="E25" i="5"/>
  <c r="E26" i="5"/>
  <c r="E27" i="5"/>
  <c r="E28" i="5"/>
  <c r="E29" i="5"/>
  <c r="E30" i="5"/>
  <c r="E31" i="5"/>
  <c r="E32" i="5"/>
  <c r="E33" i="5"/>
  <c r="E34" i="5"/>
  <c r="E35" i="5"/>
  <c r="E36" i="5"/>
  <c r="E37" i="5"/>
  <c r="E38" i="5"/>
  <c r="E39" i="5"/>
  <c r="E40" i="5"/>
  <c r="E41" i="5"/>
  <c r="E42" i="5"/>
  <c r="E43" i="5"/>
  <c r="E44" i="5"/>
  <c r="E45" i="5"/>
  <c r="E46" i="5"/>
  <c r="E47" i="5"/>
  <c r="E48" i="5"/>
  <c r="E49" i="5"/>
  <c r="E50" i="5"/>
  <c r="E51" i="5"/>
  <c r="E52" i="5"/>
  <c r="E53" i="5"/>
  <c r="E54" i="5"/>
  <c r="E55" i="5"/>
  <c r="E56" i="5"/>
  <c r="E57" i="5"/>
  <c r="E58" i="5"/>
  <c r="E59" i="5"/>
  <c r="E60" i="5"/>
  <c r="E61" i="5"/>
  <c r="E62" i="5"/>
  <c r="E63" i="5"/>
  <c r="E64" i="5"/>
  <c r="E65" i="5"/>
  <c r="E66" i="5"/>
  <c r="E67" i="5"/>
  <c r="E68" i="5"/>
  <c r="E69" i="5"/>
  <c r="E70" i="5"/>
  <c r="E71" i="5"/>
  <c r="E72" i="5"/>
  <c r="E73" i="5"/>
  <c r="E74" i="5"/>
  <c r="E75" i="5"/>
  <c r="E76" i="5"/>
  <c r="E77" i="5"/>
  <c r="E78" i="5"/>
  <c r="E79" i="5"/>
  <c r="E80" i="5"/>
  <c r="E81" i="5"/>
  <c r="E82" i="5"/>
  <c r="E83" i="5"/>
  <c r="E84" i="5"/>
  <c r="E85" i="5"/>
  <c r="E86" i="5"/>
  <c r="E87" i="5"/>
  <c r="E88" i="5"/>
  <c r="E89" i="5"/>
  <c r="E90" i="5"/>
  <c r="E91" i="5"/>
  <c r="E92" i="5"/>
  <c r="E93" i="5"/>
  <c r="E94" i="5"/>
  <c r="E95" i="5"/>
  <c r="E96" i="5"/>
  <c r="E97" i="5"/>
  <c r="E98" i="5"/>
  <c r="E99" i="5"/>
  <c r="E100" i="5"/>
  <c r="E101" i="5"/>
  <c r="E102" i="5"/>
  <c r="E103" i="5"/>
  <c r="E104" i="5"/>
  <c r="E105" i="5"/>
  <c r="E106" i="5"/>
  <c r="E107" i="5"/>
  <c r="E108" i="5"/>
  <c r="E109" i="5"/>
  <c r="E110" i="5"/>
  <c r="E111" i="5"/>
  <c r="E112" i="5"/>
  <c r="E113" i="5"/>
  <c r="E114" i="5"/>
  <c r="E115" i="5"/>
  <c r="E116" i="5"/>
  <c r="E117" i="5"/>
  <c r="E118" i="5"/>
  <c r="E119" i="5"/>
  <c r="E120" i="5"/>
  <c r="E121" i="5"/>
  <c r="E122" i="5"/>
  <c r="E123" i="5"/>
  <c r="E124" i="5"/>
  <c r="E125" i="5"/>
  <c r="E126" i="5"/>
  <c r="E127" i="5"/>
  <c r="E128" i="5"/>
  <c r="E129" i="5"/>
  <c r="E130" i="5"/>
  <c r="E131" i="5"/>
  <c r="E132" i="5"/>
  <c r="E133" i="5"/>
  <c r="E134" i="5"/>
  <c r="E135" i="5"/>
  <c r="E136" i="5"/>
  <c r="E137" i="5"/>
  <c r="E138" i="5"/>
  <c r="E139" i="5"/>
  <c r="E140" i="5"/>
  <c r="E141" i="5"/>
  <c r="E142" i="5"/>
  <c r="E143" i="5"/>
  <c r="E144" i="5"/>
  <c r="E145" i="5"/>
  <c r="E146" i="5"/>
  <c r="E147" i="5"/>
  <c r="E148" i="5"/>
  <c r="E149" i="5"/>
  <c r="E150" i="5"/>
  <c r="E151" i="5"/>
  <c r="E152" i="5"/>
  <c r="E153" i="5"/>
  <c r="E154" i="5"/>
  <c r="E155" i="5"/>
  <c r="E156" i="5"/>
  <c r="E157" i="5"/>
  <c r="E158" i="5"/>
  <c r="E159" i="5"/>
  <c r="E160" i="5"/>
  <c r="E161" i="5"/>
  <c r="E162" i="5"/>
  <c r="E163" i="5"/>
  <c r="E164" i="5"/>
  <c r="E165" i="5"/>
  <c r="E166" i="5"/>
  <c r="E167" i="5"/>
  <c r="E168" i="5"/>
  <c r="E169" i="5"/>
  <c r="E170" i="5"/>
  <c r="E171" i="5"/>
  <c r="E172" i="5"/>
  <c r="E173" i="5"/>
  <c r="E174" i="5"/>
  <c r="E175" i="5"/>
  <c r="E176" i="5"/>
  <c r="E177" i="5"/>
  <c r="E178" i="5"/>
  <c r="E179" i="5"/>
  <c r="E180" i="5"/>
  <c r="E181" i="5"/>
  <c r="E182" i="5"/>
  <c r="E183" i="5"/>
  <c r="E184" i="5"/>
  <c r="E185" i="5"/>
  <c r="E186" i="5"/>
  <c r="E187" i="5"/>
  <c r="E188" i="5"/>
  <c r="E189" i="5"/>
  <c r="E190" i="5"/>
  <c r="E191" i="5"/>
  <c r="E192" i="5"/>
  <c r="E193" i="5"/>
  <c r="E194" i="5"/>
  <c r="E195" i="5"/>
  <c r="E196" i="5"/>
  <c r="E197" i="5"/>
  <c r="E198" i="5"/>
  <c r="E199" i="5"/>
  <c r="E200" i="5"/>
  <c r="E201" i="5"/>
  <c r="E202" i="5"/>
  <c r="E203" i="5"/>
  <c r="E204" i="5"/>
  <c r="E205" i="5"/>
  <c r="E206" i="5"/>
  <c r="E207" i="5"/>
  <c r="E208" i="5"/>
  <c r="E209" i="5"/>
  <c r="E210" i="5"/>
  <c r="E211" i="5"/>
  <c r="E212" i="5"/>
  <c r="E213" i="5"/>
  <c r="E214" i="5"/>
  <c r="E215" i="5"/>
  <c r="E216" i="5"/>
  <c r="E217" i="5"/>
  <c r="E218" i="5"/>
  <c r="E219" i="5"/>
  <c r="E220" i="5"/>
  <c r="E221" i="5"/>
  <c r="E222" i="5"/>
  <c r="E223" i="5"/>
  <c r="E224" i="5"/>
  <c r="E225" i="5"/>
  <c r="E226" i="5"/>
  <c r="E227" i="5"/>
  <c r="E228" i="5"/>
  <c r="E229" i="5"/>
  <c r="E230" i="5"/>
  <c r="E231" i="5"/>
  <c r="E232" i="5"/>
  <c r="E233" i="5"/>
  <c r="E234" i="5"/>
  <c r="E235" i="5"/>
  <c r="E236" i="5"/>
  <c r="E237" i="5"/>
  <c r="E238" i="5"/>
  <c r="E239" i="5"/>
  <c r="E240" i="5"/>
  <c r="E241" i="5"/>
  <c r="E242" i="5"/>
  <c r="E243" i="5"/>
  <c r="E244" i="5"/>
  <c r="E245" i="5"/>
  <c r="E246" i="5"/>
  <c r="E247" i="5"/>
  <c r="E248" i="5"/>
  <c r="E249" i="5"/>
  <c r="E250" i="5"/>
  <c r="E251" i="5"/>
  <c r="E252" i="5"/>
  <c r="E253" i="5"/>
  <c r="E254" i="5"/>
  <c r="E255" i="5"/>
  <c r="E256" i="5"/>
  <c r="E257" i="5"/>
  <c r="E258" i="5"/>
  <c r="E259" i="5"/>
  <c r="E260" i="5"/>
  <c r="E261" i="5"/>
  <c r="E262" i="5"/>
  <c r="E263" i="5"/>
  <c r="E264" i="5"/>
  <c r="E265" i="5"/>
  <c r="E266" i="5"/>
  <c r="E267" i="5"/>
  <c r="E268" i="5"/>
  <c r="E269" i="5"/>
  <c r="E270" i="5"/>
  <c r="E271" i="5"/>
  <c r="E272" i="5"/>
  <c r="E273" i="5"/>
  <c r="E274" i="5"/>
  <c r="E275" i="5"/>
  <c r="E276" i="5"/>
  <c r="E277" i="5"/>
  <c r="E278" i="5"/>
  <c r="E279" i="5"/>
  <c r="E280" i="5"/>
  <c r="E281" i="5"/>
  <c r="E282" i="5"/>
  <c r="E283" i="5"/>
  <c r="E284" i="5"/>
  <c r="E285" i="5"/>
  <c r="E286" i="5"/>
  <c r="E287" i="5"/>
  <c r="E288" i="5"/>
  <c r="E289" i="5"/>
  <c r="E290" i="5"/>
  <c r="E291" i="5"/>
  <c r="E292" i="5"/>
  <c r="E293" i="5"/>
  <c r="E294" i="5"/>
  <c r="E295" i="5"/>
  <c r="E296" i="5"/>
  <c r="E297" i="5"/>
  <c r="E298" i="5"/>
  <c r="E299" i="5"/>
  <c r="E300" i="5"/>
  <c r="E301" i="5"/>
  <c r="E302" i="5"/>
  <c r="E303" i="5"/>
  <c r="E304" i="5"/>
  <c r="E305" i="5"/>
  <c r="E306" i="5"/>
  <c r="E307" i="5"/>
  <c r="E308" i="5"/>
  <c r="E309" i="5"/>
  <c r="E310" i="5"/>
  <c r="E311" i="5"/>
  <c r="E312" i="5"/>
  <c r="E313" i="5"/>
  <c r="E314" i="5"/>
  <c r="E315" i="5"/>
  <c r="E316" i="5"/>
  <c r="E317" i="5"/>
  <c r="E318" i="5"/>
  <c r="E319" i="5"/>
  <c r="E320" i="5"/>
  <c r="E321" i="5"/>
  <c r="E322" i="5"/>
  <c r="E323" i="5"/>
  <c r="E324" i="5"/>
  <c r="E325" i="5"/>
  <c r="E326" i="5"/>
  <c r="E327" i="5"/>
  <c r="E328" i="5"/>
  <c r="E329" i="5"/>
  <c r="E330" i="5"/>
  <c r="E331" i="5"/>
  <c r="E332" i="5"/>
  <c r="E333" i="5"/>
  <c r="E334" i="5"/>
  <c r="E335" i="5"/>
  <c r="E336" i="5"/>
  <c r="E337" i="5"/>
  <c r="E338" i="5"/>
  <c r="E339" i="5"/>
  <c r="E340" i="5"/>
  <c r="E341" i="5"/>
  <c r="E342" i="5"/>
  <c r="E343" i="5"/>
  <c r="E344" i="5"/>
  <c r="E345" i="5"/>
  <c r="E346" i="5"/>
  <c r="E347" i="5"/>
  <c r="E348" i="5"/>
  <c r="E349" i="5"/>
  <c r="E350" i="5"/>
  <c r="E351" i="5"/>
  <c r="E352" i="5"/>
  <c r="E353" i="5"/>
  <c r="E354" i="5"/>
  <c r="E355" i="5"/>
  <c r="E356" i="5"/>
  <c r="E357" i="5"/>
  <c r="E358" i="5"/>
  <c r="E359" i="5"/>
  <c r="E360" i="5"/>
  <c r="E361" i="5"/>
  <c r="E362" i="5"/>
  <c r="E363" i="5"/>
  <c r="E364" i="5"/>
  <c r="E365" i="5"/>
  <c r="E366" i="5"/>
  <c r="E367" i="5"/>
  <c r="E368" i="5"/>
  <c r="E369" i="5"/>
  <c r="E370" i="5"/>
  <c r="E371" i="5"/>
  <c r="E372" i="5"/>
  <c r="E373" i="5"/>
  <c r="E374" i="5"/>
  <c r="E375" i="5"/>
  <c r="E376" i="5"/>
  <c r="E377" i="5"/>
  <c r="E378" i="5"/>
  <c r="E379" i="5"/>
  <c r="E380" i="5"/>
  <c r="E381" i="5"/>
  <c r="E382" i="5"/>
  <c r="E383" i="5"/>
  <c r="E384" i="5"/>
  <c r="E385" i="5"/>
  <c r="E386" i="5"/>
  <c r="E387" i="5"/>
  <c r="E388" i="5"/>
  <c r="E389" i="5"/>
  <c r="E390" i="5"/>
  <c r="E391" i="5"/>
  <c r="E392" i="5"/>
  <c r="E393" i="5"/>
  <c r="E394" i="5"/>
  <c r="E395" i="5"/>
  <c r="E396" i="5"/>
  <c r="E397" i="5"/>
  <c r="E398" i="5"/>
  <c r="E399" i="5"/>
  <c r="E400" i="5"/>
  <c r="E401" i="5"/>
  <c r="E402" i="5"/>
  <c r="E403" i="5"/>
  <c r="E404" i="5"/>
  <c r="E405" i="5"/>
  <c r="E406" i="5"/>
  <c r="E407" i="5"/>
  <c r="E408" i="5"/>
  <c r="E409" i="5"/>
  <c r="E410" i="5"/>
  <c r="E411" i="5"/>
  <c r="E412" i="5"/>
  <c r="E413" i="5"/>
  <c r="E414" i="5"/>
  <c r="E415" i="5"/>
  <c r="E416" i="5"/>
  <c r="E417" i="5"/>
  <c r="E418" i="5"/>
  <c r="E419" i="5"/>
  <c r="E420" i="5"/>
  <c r="E421" i="5"/>
  <c r="E422" i="5"/>
  <c r="E423" i="5"/>
  <c r="E424" i="5"/>
  <c r="E425" i="5"/>
  <c r="E426" i="5"/>
  <c r="E427" i="5"/>
  <c r="E428" i="5"/>
  <c r="E429" i="5"/>
  <c r="E430" i="5"/>
  <c r="E431" i="5"/>
  <c r="E432" i="5"/>
  <c r="E433" i="5"/>
  <c r="E434" i="5"/>
  <c r="E435" i="5"/>
  <c r="E436" i="5"/>
  <c r="E437" i="5"/>
  <c r="E438" i="5"/>
  <c r="E439" i="5"/>
  <c r="E440" i="5"/>
  <c r="E441" i="5"/>
  <c r="E442" i="5"/>
  <c r="E443" i="5"/>
  <c r="E444" i="5"/>
  <c r="E445" i="5"/>
  <c r="E446" i="5"/>
  <c r="E447" i="5"/>
  <c r="E448" i="5"/>
  <c r="E449" i="5"/>
  <c r="E450" i="5"/>
  <c r="E451" i="5"/>
  <c r="E452" i="5"/>
  <c r="E453" i="5"/>
  <c r="E454" i="5"/>
  <c r="E455" i="5"/>
  <c r="E456" i="5"/>
  <c r="E457" i="5"/>
  <c r="E458" i="5"/>
  <c r="E459" i="5"/>
  <c r="E460" i="5"/>
  <c r="E461" i="5"/>
  <c r="E462" i="5"/>
  <c r="E463" i="5"/>
  <c r="E464" i="5"/>
  <c r="E465" i="5"/>
  <c r="E466" i="5"/>
  <c r="E467" i="5"/>
  <c r="E468" i="5"/>
  <c r="E469" i="5"/>
  <c r="E470" i="5"/>
  <c r="E471" i="5"/>
  <c r="E472" i="5"/>
  <c r="E473" i="5"/>
  <c r="E474" i="5"/>
  <c r="E475" i="5"/>
  <c r="E476" i="5"/>
  <c r="E477" i="5"/>
  <c r="E478" i="5"/>
  <c r="E479" i="5"/>
  <c r="E480" i="5"/>
  <c r="E481" i="5"/>
  <c r="E482" i="5"/>
  <c r="E483" i="5"/>
  <c r="E484" i="5"/>
  <c r="E485" i="5"/>
  <c r="E486" i="5"/>
  <c r="E487" i="5"/>
  <c r="E488" i="5"/>
  <c r="E489" i="5"/>
  <c r="E490" i="5"/>
  <c r="E491" i="5"/>
  <c r="E492" i="5"/>
  <c r="E493" i="5"/>
  <c r="E494" i="5"/>
  <c r="E495" i="5"/>
  <c r="E496" i="5"/>
  <c r="E497" i="5"/>
  <c r="E498" i="5"/>
  <c r="E499" i="5"/>
  <c r="E500" i="5"/>
  <c r="E501" i="5"/>
  <c r="E502" i="5"/>
  <c r="E503" i="5"/>
  <c r="E504" i="5"/>
  <c r="E505" i="5"/>
  <c r="E506" i="5"/>
  <c r="E507" i="5"/>
  <c r="E508" i="5"/>
  <c r="E509" i="5"/>
  <c r="E510" i="5"/>
  <c r="E511" i="5"/>
  <c r="E512" i="5"/>
  <c r="E513" i="5"/>
  <c r="E514" i="5"/>
  <c r="E515" i="5"/>
  <c r="E516" i="5"/>
  <c r="E517" i="5"/>
  <c r="E518" i="5"/>
  <c r="E519" i="5"/>
  <c r="E520" i="5"/>
  <c r="E521" i="5"/>
  <c r="E522" i="5"/>
  <c r="E523" i="5"/>
  <c r="E524" i="5"/>
  <c r="E525" i="5"/>
  <c r="E526" i="5"/>
  <c r="E527" i="5"/>
  <c r="E528" i="5"/>
  <c r="E529" i="5"/>
  <c r="E530" i="5"/>
  <c r="E531" i="5"/>
  <c r="E532" i="5"/>
  <c r="E533" i="5"/>
  <c r="E534" i="5"/>
  <c r="E535" i="5"/>
  <c r="E536" i="5"/>
  <c r="E537" i="5"/>
  <c r="E538" i="5"/>
  <c r="E539" i="5"/>
  <c r="E540" i="5"/>
  <c r="E541" i="5"/>
  <c r="E542" i="5"/>
  <c r="E543" i="5"/>
  <c r="E544" i="5"/>
  <c r="E545" i="5"/>
  <c r="E546" i="5"/>
  <c r="E547" i="5"/>
  <c r="E548" i="5"/>
  <c r="E549" i="5"/>
  <c r="E550" i="5"/>
  <c r="E551" i="5"/>
  <c r="E552" i="5"/>
  <c r="E553" i="5"/>
  <c r="E554" i="5"/>
  <c r="E555" i="5"/>
  <c r="E556" i="5"/>
  <c r="E557" i="5"/>
  <c r="E558" i="5"/>
  <c r="E559" i="5"/>
  <c r="E560" i="5"/>
  <c r="E561" i="5"/>
  <c r="E562" i="5"/>
  <c r="E563" i="5"/>
  <c r="E564" i="5"/>
  <c r="E565" i="5"/>
  <c r="E566" i="5"/>
  <c r="E567" i="5"/>
  <c r="E568" i="5"/>
  <c r="E569" i="5"/>
  <c r="E570" i="5"/>
  <c r="E571" i="5"/>
  <c r="E572" i="5"/>
  <c r="E573" i="5"/>
  <c r="E574" i="5"/>
  <c r="E575" i="5"/>
  <c r="E576" i="5"/>
  <c r="E577" i="5"/>
  <c r="E578" i="5"/>
  <c r="E579" i="5"/>
  <c r="E580" i="5"/>
  <c r="E581" i="5"/>
  <c r="E582" i="5"/>
  <c r="E583" i="5"/>
  <c r="E584" i="5"/>
  <c r="E585" i="5"/>
  <c r="E586" i="5"/>
  <c r="E587" i="5"/>
  <c r="E588" i="5"/>
  <c r="E589" i="5"/>
  <c r="E590" i="5"/>
  <c r="E591" i="5"/>
  <c r="E592" i="5"/>
  <c r="E593" i="5"/>
  <c r="E594" i="5"/>
  <c r="E595" i="5"/>
  <c r="E596" i="5"/>
  <c r="E597" i="5"/>
  <c r="E598" i="5"/>
  <c r="E599" i="5"/>
  <c r="E600" i="5"/>
  <c r="E601" i="5"/>
  <c r="E602" i="5"/>
  <c r="E603" i="5"/>
  <c r="E604" i="5"/>
  <c r="E605" i="5"/>
  <c r="E606" i="5"/>
  <c r="E607" i="5"/>
  <c r="E608" i="5"/>
  <c r="E609" i="5"/>
  <c r="E610" i="5"/>
  <c r="E611" i="5"/>
  <c r="E612" i="5"/>
  <c r="E613" i="5"/>
  <c r="E614" i="5"/>
  <c r="E615" i="5"/>
  <c r="E616" i="5"/>
  <c r="E617" i="5"/>
  <c r="E618" i="5"/>
  <c r="E619" i="5"/>
  <c r="E620" i="5"/>
  <c r="E621" i="5"/>
  <c r="E622" i="5"/>
  <c r="E623" i="5"/>
  <c r="E624" i="5"/>
  <c r="E625" i="5"/>
  <c r="E626" i="5"/>
  <c r="E627" i="5"/>
  <c r="E628" i="5"/>
  <c r="E629" i="5"/>
  <c r="E630" i="5"/>
  <c r="E631" i="5"/>
  <c r="E632" i="5"/>
  <c r="E633" i="5"/>
  <c r="E634" i="5"/>
  <c r="E635" i="5"/>
  <c r="E636" i="5"/>
  <c r="E637" i="5"/>
  <c r="E638" i="5"/>
  <c r="E639" i="5"/>
  <c r="E640" i="5"/>
  <c r="E641" i="5"/>
  <c r="E642" i="5"/>
  <c r="E643" i="5"/>
  <c r="E644" i="5"/>
  <c r="E645" i="5"/>
  <c r="E646" i="5"/>
  <c r="E647" i="5"/>
  <c r="E648" i="5"/>
  <c r="E649" i="5"/>
  <c r="E650" i="5"/>
  <c r="E651" i="5"/>
  <c r="E652" i="5"/>
  <c r="E653" i="5"/>
  <c r="E654" i="5"/>
  <c r="E655" i="5"/>
  <c r="E656" i="5"/>
  <c r="E657" i="5"/>
  <c r="E658" i="5"/>
  <c r="E659" i="5"/>
  <c r="E660" i="5"/>
  <c r="E661" i="5"/>
  <c r="E662" i="5"/>
  <c r="E663" i="5"/>
  <c r="E664" i="5"/>
  <c r="E665" i="5"/>
  <c r="E666" i="5"/>
  <c r="E667" i="5"/>
  <c r="E668" i="5"/>
  <c r="E669" i="5"/>
  <c r="E670" i="5"/>
  <c r="E671" i="5"/>
  <c r="E672" i="5"/>
  <c r="E673" i="5"/>
  <c r="E674" i="5"/>
  <c r="E675" i="5"/>
  <c r="E676" i="5"/>
  <c r="E677" i="5"/>
  <c r="E678" i="5"/>
  <c r="E679" i="5"/>
  <c r="E680" i="5"/>
  <c r="E681" i="5"/>
  <c r="E682" i="5"/>
  <c r="E683" i="5"/>
  <c r="E684" i="5"/>
  <c r="E685" i="5"/>
  <c r="E686" i="5"/>
  <c r="E687" i="5"/>
  <c r="E688" i="5"/>
  <c r="E689" i="5"/>
  <c r="E690" i="5"/>
  <c r="E691" i="5"/>
  <c r="E692" i="5"/>
  <c r="E693" i="5"/>
  <c r="E694" i="5"/>
  <c r="E695" i="5"/>
  <c r="E696" i="5"/>
  <c r="E697" i="5"/>
  <c r="E698" i="5"/>
  <c r="E699" i="5"/>
  <c r="E700" i="5"/>
  <c r="E701" i="5"/>
  <c r="E702" i="5"/>
  <c r="E703" i="5"/>
  <c r="E704" i="5"/>
  <c r="E705" i="5"/>
  <c r="E706" i="5"/>
  <c r="E707" i="5"/>
  <c r="E708" i="5"/>
  <c r="E709" i="5"/>
  <c r="E710" i="5"/>
  <c r="E711" i="5"/>
  <c r="E712" i="5"/>
  <c r="E713" i="5"/>
  <c r="E714" i="5"/>
  <c r="E715" i="5"/>
  <c r="E716" i="5"/>
  <c r="E717" i="5"/>
  <c r="E718" i="5"/>
  <c r="E719" i="5"/>
  <c r="E720" i="5"/>
  <c r="E721" i="5"/>
  <c r="E722" i="5"/>
  <c r="E723" i="5"/>
  <c r="E724" i="5"/>
  <c r="E725" i="5"/>
  <c r="E726" i="5"/>
  <c r="E727" i="5"/>
  <c r="E728" i="5"/>
  <c r="E729" i="5"/>
  <c r="E730" i="5"/>
  <c r="E731" i="5"/>
  <c r="E732" i="5"/>
  <c r="E733" i="5"/>
  <c r="E734" i="5"/>
  <c r="E735" i="5"/>
  <c r="E736" i="5"/>
  <c r="E737" i="5"/>
  <c r="E738" i="5"/>
  <c r="E739" i="5"/>
  <c r="E740" i="5"/>
  <c r="E741" i="5"/>
  <c r="E742" i="5"/>
  <c r="E743" i="5"/>
  <c r="E744" i="5"/>
  <c r="E745" i="5"/>
  <c r="E746" i="5"/>
  <c r="E747" i="5"/>
  <c r="E748" i="5"/>
  <c r="E749" i="5"/>
  <c r="E750" i="5"/>
  <c r="E751" i="5"/>
  <c r="E752" i="5"/>
  <c r="E753" i="5"/>
  <c r="E754" i="5"/>
  <c r="E755" i="5"/>
  <c r="E756" i="5"/>
  <c r="E757" i="5"/>
  <c r="E758" i="5"/>
  <c r="E759" i="5"/>
  <c r="E760" i="5"/>
  <c r="E761" i="5"/>
  <c r="E762" i="5"/>
  <c r="E763" i="5"/>
  <c r="E764" i="5"/>
  <c r="E765" i="5"/>
  <c r="E766" i="5"/>
  <c r="E767" i="5"/>
  <c r="E768" i="5"/>
  <c r="E769" i="5"/>
  <c r="E770" i="5"/>
  <c r="E771" i="5"/>
  <c r="E772" i="5"/>
  <c r="E773" i="5"/>
  <c r="E774" i="5"/>
  <c r="E775" i="5"/>
  <c r="E776" i="5"/>
  <c r="E777" i="5"/>
  <c r="E778" i="5"/>
  <c r="E779" i="5"/>
  <c r="E780" i="5"/>
  <c r="E781" i="5"/>
  <c r="E782" i="5"/>
  <c r="E783" i="5"/>
  <c r="E784" i="5"/>
  <c r="E785" i="5"/>
  <c r="E786" i="5"/>
  <c r="E787" i="5"/>
  <c r="E788" i="5"/>
  <c r="E789" i="5"/>
  <c r="E790" i="5"/>
  <c r="E791" i="5"/>
  <c r="E792" i="5"/>
  <c r="E793" i="5"/>
  <c r="E794" i="5"/>
  <c r="E795" i="5"/>
  <c r="E796" i="5"/>
  <c r="E797" i="5"/>
  <c r="E798" i="5"/>
  <c r="E799" i="5"/>
  <c r="E800" i="5"/>
  <c r="E801" i="5"/>
  <c r="E802" i="5"/>
  <c r="E803" i="5"/>
  <c r="E804" i="5"/>
  <c r="E805" i="5"/>
  <c r="E806" i="5"/>
  <c r="E807" i="5"/>
  <c r="E808" i="5"/>
  <c r="E809" i="5"/>
  <c r="E810" i="5"/>
  <c r="E811" i="5"/>
  <c r="E812" i="5"/>
  <c r="E813" i="5"/>
  <c r="E814" i="5"/>
  <c r="E815" i="5"/>
  <c r="E816" i="5"/>
  <c r="E817" i="5"/>
  <c r="E818" i="5"/>
  <c r="E819" i="5"/>
  <c r="E820" i="5"/>
  <c r="E821" i="5"/>
  <c r="E822" i="5"/>
  <c r="E823" i="5"/>
  <c r="E824" i="5"/>
  <c r="E825" i="5"/>
  <c r="E826" i="5"/>
  <c r="E827" i="5"/>
  <c r="E828" i="5"/>
  <c r="E829" i="5"/>
  <c r="E830" i="5"/>
  <c r="E831" i="5"/>
  <c r="E832" i="5"/>
  <c r="E833" i="5"/>
  <c r="E834" i="5"/>
  <c r="E835" i="5"/>
  <c r="E836" i="5"/>
  <c r="E837" i="5"/>
  <c r="E838" i="5"/>
  <c r="E839" i="5"/>
  <c r="E840" i="5"/>
  <c r="E841" i="5"/>
  <c r="E842" i="5"/>
  <c r="E843" i="5"/>
  <c r="E844" i="5"/>
  <c r="E845" i="5"/>
  <c r="E846" i="5"/>
  <c r="E847" i="5"/>
  <c r="E848" i="5"/>
  <c r="E849" i="5"/>
  <c r="E850" i="5"/>
  <c r="E851" i="5"/>
  <c r="E852" i="5"/>
  <c r="E853" i="5"/>
  <c r="E854" i="5"/>
  <c r="E855" i="5"/>
  <c r="E856" i="5"/>
  <c r="E857" i="5"/>
  <c r="E858" i="5"/>
  <c r="E859" i="5"/>
  <c r="E860" i="5"/>
  <c r="E861" i="5"/>
  <c r="E862" i="5"/>
  <c r="E863" i="5"/>
  <c r="E864" i="5"/>
  <c r="E865" i="5"/>
  <c r="E866" i="5"/>
  <c r="E867" i="5"/>
  <c r="E868" i="5"/>
  <c r="E869" i="5"/>
  <c r="E870" i="5"/>
  <c r="E871" i="5"/>
  <c r="E872" i="5"/>
  <c r="E873" i="5"/>
  <c r="E874" i="5"/>
  <c r="E875" i="5"/>
  <c r="E876" i="5"/>
  <c r="E877" i="5"/>
  <c r="E878" i="5"/>
  <c r="E879" i="5"/>
  <c r="E880" i="5"/>
  <c r="E881" i="5"/>
  <c r="E882" i="5"/>
  <c r="E883" i="5"/>
  <c r="E884" i="5"/>
  <c r="E885" i="5"/>
  <c r="E886" i="5"/>
  <c r="E887" i="5"/>
  <c r="E888" i="5"/>
  <c r="E889" i="5"/>
  <c r="E890" i="5"/>
  <c r="E891" i="5"/>
  <c r="E892" i="5"/>
  <c r="E893" i="5"/>
  <c r="E894" i="5"/>
  <c r="E895" i="5"/>
  <c r="E896" i="5"/>
  <c r="E897" i="5"/>
  <c r="E898" i="5"/>
  <c r="E899" i="5"/>
  <c r="E900" i="5"/>
  <c r="E901" i="5"/>
  <c r="E902" i="5"/>
  <c r="E903" i="5"/>
  <c r="E904" i="5"/>
  <c r="E905" i="5"/>
  <c r="E906" i="5"/>
  <c r="E907" i="5"/>
  <c r="E908" i="5"/>
  <c r="E909" i="5"/>
  <c r="E910" i="5"/>
  <c r="E911" i="5"/>
  <c r="E912" i="5"/>
  <c r="E913" i="5"/>
  <c r="E914" i="5"/>
  <c r="E915" i="5"/>
  <c r="E916" i="5"/>
  <c r="E917" i="5"/>
  <c r="E918" i="5"/>
  <c r="E919" i="5"/>
  <c r="E920" i="5"/>
  <c r="E921" i="5"/>
  <c r="E922" i="5"/>
  <c r="E923" i="5"/>
  <c r="E924" i="5"/>
  <c r="E925" i="5"/>
  <c r="E926" i="5"/>
  <c r="E927" i="5"/>
  <c r="E928" i="5"/>
  <c r="E929" i="5"/>
  <c r="E930" i="5"/>
  <c r="E931" i="5"/>
  <c r="E932" i="5"/>
  <c r="E933" i="5"/>
  <c r="E934" i="5"/>
  <c r="E935" i="5"/>
  <c r="E936" i="5"/>
  <c r="E937" i="5"/>
  <c r="E938" i="5"/>
  <c r="E939" i="5"/>
  <c r="E940" i="5"/>
  <c r="E941" i="5"/>
  <c r="E942" i="5"/>
  <c r="E943" i="5"/>
  <c r="E944" i="5"/>
  <c r="E945" i="5"/>
  <c r="E946" i="5"/>
  <c r="E947" i="5"/>
  <c r="E948" i="5"/>
  <c r="E949" i="5"/>
  <c r="E950" i="5"/>
  <c r="E951" i="5"/>
  <c r="E952" i="5"/>
  <c r="E953" i="5"/>
  <c r="E954" i="5"/>
  <c r="E955" i="5"/>
  <c r="E956" i="5"/>
  <c r="E957" i="5"/>
  <c r="E958" i="5"/>
  <c r="E959" i="5"/>
  <c r="E960" i="5"/>
  <c r="E961" i="5"/>
  <c r="E962" i="5"/>
  <c r="E963" i="5"/>
  <c r="E964" i="5"/>
  <c r="E965" i="5"/>
  <c r="E966" i="5"/>
  <c r="E967" i="5"/>
  <c r="E968" i="5"/>
  <c r="E969" i="5"/>
  <c r="E970" i="5"/>
  <c r="E971" i="5"/>
  <c r="E972" i="5"/>
  <c r="E973" i="5"/>
  <c r="E974" i="5"/>
  <c r="E975" i="5"/>
  <c r="E976" i="5"/>
  <c r="E977" i="5"/>
  <c r="E978" i="5"/>
  <c r="E979" i="5"/>
  <c r="E980" i="5"/>
  <c r="E981" i="5"/>
  <c r="E982" i="5"/>
  <c r="E983" i="5"/>
  <c r="E984" i="5"/>
  <c r="E985" i="5"/>
  <c r="E986" i="5"/>
  <c r="E987" i="5"/>
  <c r="E988" i="5"/>
  <c r="E989" i="5"/>
  <c r="E990" i="5"/>
  <c r="E991" i="5"/>
  <c r="E992" i="5"/>
  <c r="E993" i="5"/>
  <c r="E994" i="5"/>
  <c r="E995" i="5"/>
  <c r="E996" i="5"/>
  <c r="E997" i="5"/>
  <c r="E998" i="5"/>
  <c r="E999" i="5"/>
  <c r="E1000" i="5"/>
  <c r="E1001" i="5"/>
  <c r="E1002" i="5"/>
  <c r="E1003" i="5"/>
  <c r="E1004" i="5"/>
  <c r="E1005" i="5"/>
  <c r="E1006" i="5"/>
  <c r="E1007" i="5"/>
  <c r="E1008" i="5"/>
  <c r="E1009" i="5"/>
  <c r="E1010" i="5"/>
  <c r="E1011" i="5"/>
  <c r="E1012" i="5"/>
  <c r="E1013" i="5"/>
  <c r="E1014" i="5"/>
  <c r="E1015" i="5"/>
  <c r="E1016" i="5"/>
  <c r="E1017" i="5"/>
  <c r="E1018" i="5"/>
  <c r="E1019" i="5"/>
  <c r="E1020" i="5"/>
  <c r="E1021" i="5"/>
  <c r="E1022" i="5"/>
  <c r="E1023" i="5"/>
  <c r="E1024" i="5"/>
  <c r="E1025" i="5"/>
  <c r="E1026" i="5"/>
  <c r="E1027" i="5"/>
  <c r="E1028" i="5"/>
  <c r="E1029" i="5"/>
  <c r="E1030" i="5"/>
  <c r="E1031" i="5"/>
  <c r="E1032" i="5"/>
  <c r="E1033" i="5"/>
  <c r="E1034" i="5"/>
  <c r="E1035" i="5"/>
  <c r="E1036" i="5"/>
  <c r="E1037" i="5"/>
  <c r="E1038" i="5"/>
  <c r="E1039" i="5"/>
  <c r="E1040" i="5"/>
  <c r="E1041" i="5"/>
  <c r="E1042" i="5"/>
  <c r="E1043" i="5"/>
  <c r="E1044" i="5"/>
  <c r="E1045" i="5"/>
  <c r="E1046" i="5"/>
  <c r="E1047" i="5"/>
  <c r="E1048" i="5"/>
  <c r="E1049" i="5"/>
  <c r="E1050" i="5"/>
  <c r="E1051" i="5"/>
  <c r="E1052" i="5"/>
  <c r="E1053" i="5"/>
  <c r="E1054" i="5"/>
  <c r="E1055" i="5"/>
  <c r="E1056" i="5"/>
  <c r="E1057" i="5"/>
  <c r="E1058" i="5"/>
  <c r="E1059" i="5"/>
  <c r="E1060" i="5"/>
  <c r="E1061" i="5"/>
  <c r="E1062" i="5"/>
  <c r="E1063" i="5"/>
  <c r="E1064" i="5"/>
  <c r="E1065" i="5"/>
  <c r="E1066" i="5"/>
  <c r="E1067" i="5"/>
  <c r="E1068" i="5"/>
  <c r="E1069" i="5"/>
  <c r="E1070" i="5"/>
  <c r="E1071" i="5"/>
  <c r="E1072" i="5"/>
  <c r="E1073" i="5"/>
  <c r="E1074" i="5"/>
  <c r="E1075" i="5"/>
  <c r="E1076" i="5"/>
  <c r="E1077" i="5"/>
  <c r="E1078" i="5"/>
  <c r="E1079" i="5"/>
  <c r="E1080" i="5"/>
  <c r="E1081" i="5"/>
  <c r="E1082" i="5"/>
  <c r="E1083" i="5"/>
  <c r="E1084" i="5"/>
  <c r="E1085" i="5"/>
  <c r="E1086" i="5"/>
  <c r="E1087" i="5"/>
  <c r="E1088" i="5"/>
  <c r="E1089" i="5"/>
  <c r="E1090" i="5"/>
  <c r="E1091" i="5"/>
  <c r="E1092" i="5"/>
  <c r="E1093" i="5"/>
  <c r="E1094" i="5"/>
  <c r="E1095" i="5"/>
  <c r="E1096" i="5"/>
  <c r="E1097" i="5"/>
  <c r="E1098" i="5"/>
  <c r="E1099" i="5"/>
  <c r="E1100" i="5"/>
  <c r="E1101" i="5"/>
  <c r="E1102" i="5"/>
  <c r="E1103" i="5"/>
  <c r="E1104" i="5"/>
  <c r="E1105" i="5"/>
  <c r="E1106" i="5"/>
  <c r="E1107" i="5"/>
  <c r="E1108" i="5"/>
  <c r="E1109" i="5"/>
  <c r="E1110" i="5"/>
  <c r="E1111" i="5"/>
  <c r="E1112" i="5"/>
  <c r="E1113" i="5"/>
  <c r="E1114" i="5"/>
  <c r="E1115" i="5"/>
  <c r="E1116" i="5"/>
  <c r="E1117" i="5"/>
  <c r="E1118" i="5"/>
  <c r="E1119" i="5"/>
  <c r="E1120" i="5"/>
  <c r="E1121" i="5"/>
  <c r="E1122" i="5"/>
  <c r="E1123" i="5"/>
  <c r="E1124" i="5"/>
  <c r="E1125" i="5"/>
  <c r="E1126" i="5"/>
  <c r="E1127" i="5"/>
  <c r="E1128" i="5"/>
  <c r="E1129" i="5"/>
  <c r="E1130" i="5"/>
  <c r="E1131" i="5"/>
  <c r="E1132" i="5"/>
  <c r="E1133" i="5"/>
  <c r="E1134" i="5"/>
  <c r="E1135" i="5"/>
  <c r="E1136" i="5"/>
  <c r="E1137" i="5"/>
  <c r="E1138" i="5"/>
  <c r="E1139" i="5"/>
  <c r="E1140" i="5"/>
  <c r="E1141" i="5"/>
  <c r="E1142" i="5"/>
  <c r="E1143" i="5"/>
  <c r="E1144" i="5"/>
  <c r="E1145" i="5"/>
  <c r="E1146" i="5"/>
  <c r="E1147" i="5"/>
  <c r="E1148" i="5"/>
  <c r="E1149" i="5"/>
  <c r="E1150" i="5"/>
  <c r="E1151" i="5"/>
  <c r="E1152" i="5"/>
  <c r="E1153" i="5"/>
  <c r="E1154" i="5"/>
  <c r="E1155" i="5"/>
  <c r="E1156" i="5"/>
  <c r="E1157" i="5"/>
  <c r="E1158" i="5"/>
  <c r="E1159" i="5"/>
  <c r="E1160" i="5"/>
  <c r="E1161" i="5"/>
  <c r="E1162" i="5"/>
  <c r="E1163" i="5"/>
  <c r="E1164" i="5"/>
  <c r="E1165" i="5"/>
  <c r="E1166" i="5"/>
  <c r="E1167" i="5"/>
  <c r="E1168" i="5"/>
  <c r="E1169" i="5"/>
  <c r="E1170" i="5"/>
  <c r="E1171" i="5"/>
  <c r="E1172" i="5"/>
  <c r="E1173" i="5"/>
  <c r="E1174" i="5"/>
  <c r="E1175" i="5"/>
  <c r="E1176" i="5"/>
  <c r="E1177" i="5"/>
  <c r="E1178" i="5"/>
  <c r="E1179" i="5"/>
  <c r="E1180" i="5"/>
  <c r="E1181" i="5"/>
  <c r="E1182" i="5"/>
  <c r="E1183" i="5"/>
  <c r="E1184" i="5"/>
  <c r="E1185" i="5"/>
  <c r="E1186" i="5"/>
  <c r="E1187" i="5"/>
  <c r="E1188" i="5"/>
  <c r="E1189" i="5"/>
  <c r="E1190" i="5"/>
  <c r="E1191" i="5"/>
  <c r="E1192" i="5"/>
  <c r="E1193" i="5"/>
  <c r="E1194" i="5"/>
  <c r="E1195" i="5"/>
  <c r="E1196" i="5"/>
  <c r="E1197" i="5"/>
  <c r="E1198" i="5"/>
  <c r="E1199" i="5"/>
  <c r="E1200" i="5"/>
  <c r="E1201" i="5"/>
  <c r="E1202" i="5"/>
  <c r="E1203" i="5"/>
  <c r="E1204" i="5"/>
  <c r="E1205" i="5"/>
  <c r="E1206" i="5"/>
  <c r="E1207" i="5"/>
  <c r="E1208" i="5"/>
  <c r="E1209" i="5"/>
  <c r="E1210" i="5"/>
  <c r="E1211" i="5"/>
  <c r="E1212" i="5"/>
  <c r="E1213" i="5"/>
  <c r="E1214" i="5"/>
  <c r="E1215" i="5"/>
  <c r="E1216" i="5"/>
  <c r="E1217" i="5"/>
  <c r="E1218" i="5"/>
  <c r="E1219" i="5"/>
  <c r="E1220" i="5"/>
  <c r="E1221" i="5"/>
  <c r="E1222" i="5"/>
  <c r="E1223" i="5"/>
  <c r="E1224" i="5"/>
  <c r="E1225" i="5"/>
  <c r="E1226" i="5"/>
  <c r="E1227" i="5"/>
  <c r="E1228" i="5"/>
  <c r="E1229" i="5"/>
  <c r="E1230" i="5"/>
  <c r="E1231" i="5"/>
  <c r="E1232" i="5"/>
  <c r="E1233" i="5"/>
  <c r="E1234" i="5"/>
  <c r="E1235" i="5"/>
  <c r="E1236" i="5"/>
  <c r="E1237" i="5"/>
  <c r="E1238" i="5"/>
  <c r="E1239" i="5"/>
  <c r="E1240" i="5"/>
  <c r="E1241" i="5"/>
  <c r="E1242" i="5"/>
  <c r="E1243" i="5"/>
  <c r="E1244" i="5"/>
  <c r="E1245" i="5"/>
  <c r="E1246" i="5"/>
  <c r="E1247" i="5"/>
  <c r="E1248" i="5"/>
  <c r="E1249" i="5"/>
  <c r="E1250" i="5"/>
  <c r="E1251" i="5"/>
  <c r="E1252" i="5"/>
  <c r="E1253" i="5"/>
  <c r="E1254" i="5"/>
  <c r="E1255" i="5"/>
  <c r="E1256" i="5"/>
  <c r="E1257" i="5"/>
  <c r="E1258" i="5"/>
  <c r="E1259" i="5"/>
  <c r="E1260" i="5"/>
  <c r="E1261" i="5"/>
  <c r="E1262" i="5"/>
  <c r="E1263" i="5"/>
  <c r="E1264" i="5"/>
  <c r="E1265" i="5"/>
  <c r="E1266" i="5"/>
  <c r="E1267" i="5"/>
  <c r="E1268" i="5"/>
  <c r="E1269" i="5"/>
  <c r="E1270" i="5"/>
  <c r="E1271" i="5"/>
  <c r="E1272" i="5"/>
  <c r="E1273" i="5"/>
  <c r="E1274" i="5"/>
  <c r="E1275" i="5"/>
  <c r="E1276" i="5"/>
  <c r="E1277" i="5"/>
  <c r="E1278" i="5"/>
  <c r="E1279" i="5"/>
  <c r="E1280" i="5"/>
  <c r="E1281" i="5"/>
  <c r="E1282" i="5"/>
  <c r="E1283" i="5"/>
  <c r="E1284" i="5"/>
  <c r="E1285" i="5"/>
  <c r="E1286" i="5"/>
  <c r="E1287" i="5"/>
  <c r="E1288" i="5"/>
  <c r="E1289" i="5"/>
  <c r="E1290" i="5"/>
  <c r="E1291" i="5"/>
  <c r="E1292" i="5"/>
  <c r="E1293" i="5"/>
  <c r="E1294" i="5"/>
  <c r="E1295" i="5"/>
  <c r="E1296" i="5"/>
  <c r="E1297" i="5"/>
  <c r="E1298" i="5"/>
  <c r="E1299" i="5"/>
  <c r="E1300" i="5"/>
  <c r="E1301" i="5"/>
  <c r="E1302" i="5"/>
  <c r="E1303" i="5"/>
  <c r="E1304" i="5"/>
  <c r="E1305" i="5"/>
  <c r="E1306" i="5"/>
  <c r="E1307" i="5"/>
  <c r="E1308" i="5"/>
  <c r="E1309" i="5"/>
  <c r="E1310" i="5"/>
  <c r="E1311" i="5"/>
  <c r="E1312" i="5"/>
  <c r="E1313" i="5"/>
  <c r="E1314" i="5"/>
  <c r="E1315" i="5"/>
  <c r="E1316" i="5"/>
  <c r="E1317" i="5"/>
  <c r="E1318" i="5"/>
  <c r="E1319" i="5"/>
  <c r="E1320" i="5"/>
  <c r="E1321" i="5"/>
  <c r="E1322" i="5"/>
  <c r="E1323" i="5"/>
  <c r="E1324" i="5"/>
  <c r="E1325" i="5"/>
  <c r="E1326" i="5"/>
  <c r="E1327" i="5"/>
  <c r="E1328" i="5"/>
  <c r="E1329" i="5"/>
  <c r="E1330" i="5"/>
  <c r="E1331" i="5"/>
  <c r="E1332" i="5"/>
  <c r="E1333" i="5"/>
  <c r="E1334" i="5"/>
  <c r="E1335" i="5"/>
  <c r="E1336" i="5"/>
  <c r="E1337" i="5"/>
  <c r="E1338" i="5"/>
  <c r="E1339" i="5"/>
  <c r="E1340" i="5"/>
  <c r="E1341" i="5"/>
  <c r="E1342" i="5"/>
  <c r="E1343" i="5"/>
  <c r="E1344" i="5"/>
  <c r="E1345" i="5"/>
  <c r="E1346" i="5"/>
  <c r="E1347" i="5"/>
  <c r="E1348" i="5"/>
  <c r="E1349" i="5"/>
  <c r="E1350" i="5"/>
  <c r="E1351" i="5"/>
  <c r="E1352" i="5"/>
  <c r="E1353" i="5"/>
  <c r="E1354" i="5"/>
  <c r="E1355" i="5"/>
  <c r="E1356" i="5"/>
  <c r="E1357" i="5"/>
  <c r="E1358" i="5"/>
  <c r="E1359" i="5"/>
  <c r="E1360" i="5"/>
  <c r="E1361" i="5"/>
  <c r="E1362" i="5"/>
  <c r="E1363" i="5"/>
  <c r="E1364" i="5"/>
  <c r="E1365" i="5"/>
  <c r="E1366" i="5"/>
  <c r="E1367" i="5"/>
  <c r="E1368" i="5"/>
  <c r="E1369" i="5"/>
  <c r="E1370" i="5"/>
  <c r="E1371" i="5"/>
  <c r="E1372" i="5"/>
  <c r="E1373" i="5"/>
  <c r="E1374" i="5"/>
  <c r="E1375" i="5"/>
  <c r="E1376" i="5"/>
  <c r="E1377" i="5"/>
  <c r="E1378" i="5"/>
  <c r="E1379" i="5"/>
  <c r="E1380" i="5"/>
  <c r="E1381" i="5"/>
  <c r="E1382" i="5"/>
  <c r="E1383" i="5"/>
  <c r="E1384" i="5"/>
  <c r="E1385" i="5"/>
  <c r="E1386" i="5"/>
  <c r="E1387" i="5"/>
  <c r="E1388" i="5"/>
  <c r="E1389" i="5"/>
  <c r="E1390" i="5"/>
  <c r="E1391" i="5"/>
  <c r="E1392" i="5"/>
  <c r="E1393" i="5"/>
  <c r="E1394" i="5"/>
  <c r="E1395" i="5"/>
  <c r="E1396" i="5"/>
  <c r="E1397" i="5"/>
  <c r="E1398" i="5"/>
  <c r="E1399" i="5"/>
  <c r="E1400" i="5"/>
  <c r="E1401" i="5"/>
  <c r="E1402" i="5"/>
  <c r="E1403" i="5"/>
  <c r="E1404" i="5"/>
  <c r="E1405" i="5"/>
  <c r="E1406" i="5"/>
  <c r="E1407" i="5"/>
  <c r="E1408" i="5"/>
  <c r="E1409" i="5"/>
  <c r="E1410" i="5"/>
  <c r="E1411" i="5"/>
  <c r="E1412" i="5"/>
  <c r="E1413" i="5"/>
  <c r="E1414" i="5"/>
  <c r="E1415" i="5"/>
  <c r="E1416" i="5"/>
  <c r="E1417" i="5"/>
  <c r="E1418" i="5"/>
  <c r="E1419" i="5"/>
  <c r="E1420" i="5"/>
  <c r="E1421" i="5"/>
  <c r="E1422" i="5"/>
  <c r="E1423" i="5"/>
  <c r="E1424" i="5"/>
  <c r="E1425" i="5"/>
  <c r="E1426" i="5"/>
  <c r="E1427" i="5"/>
  <c r="E1428" i="5"/>
  <c r="E1429" i="5"/>
  <c r="E1430" i="5"/>
  <c r="E1431" i="5"/>
  <c r="E1432" i="5"/>
  <c r="E1433" i="5"/>
  <c r="E1434" i="5"/>
  <c r="E1435" i="5"/>
  <c r="E1436" i="5"/>
  <c r="E1437" i="5"/>
  <c r="E1438" i="5"/>
  <c r="E1439" i="5"/>
  <c r="E1440" i="5"/>
  <c r="E1441" i="5"/>
  <c r="E1442" i="5"/>
  <c r="E1443" i="5"/>
  <c r="E1444" i="5"/>
  <c r="E1445" i="5"/>
  <c r="E1446" i="5"/>
  <c r="E1447" i="5"/>
  <c r="E1448" i="5"/>
  <c r="E1449" i="5"/>
  <c r="E1450" i="5"/>
  <c r="E1451" i="5"/>
  <c r="E1452" i="5"/>
  <c r="E1453" i="5"/>
  <c r="E1454" i="5"/>
  <c r="E1455" i="5"/>
  <c r="E1456" i="5"/>
  <c r="E1457" i="5"/>
  <c r="E1458" i="5"/>
  <c r="E1459" i="5"/>
  <c r="E1460" i="5"/>
  <c r="E1461" i="5"/>
  <c r="E1462" i="5"/>
  <c r="E1463" i="5"/>
  <c r="E1464" i="5"/>
  <c r="E1465" i="5"/>
  <c r="E1466" i="5"/>
  <c r="E1467" i="5"/>
  <c r="E1468" i="5"/>
  <c r="E1469" i="5"/>
  <c r="E1470" i="5"/>
  <c r="E1471" i="5"/>
  <c r="E1472" i="5"/>
  <c r="E1473" i="5"/>
  <c r="E1474" i="5"/>
  <c r="E1475" i="5"/>
  <c r="E1476" i="5"/>
  <c r="E1477" i="5"/>
  <c r="E1478" i="5"/>
  <c r="E1479" i="5"/>
  <c r="E1480" i="5"/>
  <c r="E1481" i="5"/>
  <c r="E1482" i="5"/>
  <c r="E1483" i="5"/>
  <c r="E1484" i="5"/>
  <c r="E1485" i="5"/>
  <c r="E1486" i="5"/>
  <c r="E1487" i="5"/>
  <c r="E1488" i="5"/>
  <c r="E1489" i="5"/>
  <c r="E1490" i="5"/>
  <c r="E1491" i="5"/>
  <c r="E1492" i="5"/>
  <c r="E1493" i="5"/>
  <c r="E1494" i="5"/>
  <c r="E1495" i="5"/>
  <c r="E1496" i="5"/>
  <c r="E1497" i="5"/>
  <c r="E1498" i="5"/>
  <c r="E1499" i="5"/>
  <c r="E1500" i="5"/>
  <c r="E1501" i="5"/>
  <c r="E1502" i="5"/>
  <c r="E1503" i="5"/>
  <c r="E1504" i="5"/>
  <c r="E1505" i="5"/>
  <c r="E1506" i="5"/>
  <c r="E1507" i="5"/>
  <c r="E1508" i="5"/>
  <c r="E1509" i="5"/>
  <c r="E1510" i="5"/>
  <c r="E1511" i="5"/>
  <c r="E1512" i="5"/>
  <c r="E1513" i="5"/>
  <c r="E1514" i="5"/>
  <c r="E1515" i="5"/>
  <c r="E1516" i="5"/>
  <c r="E1517" i="5"/>
  <c r="E1518" i="5"/>
  <c r="E1519" i="5"/>
  <c r="E1520" i="5"/>
  <c r="E1521" i="5"/>
  <c r="E1522" i="5"/>
  <c r="E1523" i="5"/>
  <c r="E1524" i="5"/>
  <c r="E1525" i="5"/>
  <c r="E1526" i="5"/>
  <c r="E1527" i="5"/>
  <c r="E1528" i="5"/>
  <c r="E1529" i="5"/>
  <c r="E1530" i="5"/>
  <c r="E1531" i="5"/>
  <c r="E1532" i="5"/>
  <c r="E1533" i="5"/>
  <c r="E1534" i="5"/>
  <c r="E1535" i="5"/>
  <c r="E1536" i="5"/>
  <c r="E1537" i="5"/>
  <c r="E1538" i="5"/>
  <c r="E1539" i="5"/>
  <c r="E1540" i="5"/>
  <c r="E1541" i="5"/>
  <c r="E1542" i="5"/>
  <c r="E1543" i="5"/>
  <c r="E1544" i="5"/>
  <c r="E1545" i="5"/>
  <c r="E1546" i="5"/>
  <c r="E1547" i="5"/>
  <c r="E1548" i="5"/>
  <c r="E1549" i="5"/>
  <c r="E1550" i="5"/>
  <c r="E1551" i="5"/>
  <c r="E1552" i="5"/>
  <c r="E1553" i="5"/>
  <c r="E1554" i="5"/>
  <c r="E1555" i="5"/>
  <c r="E1556" i="5"/>
  <c r="E1557" i="5"/>
  <c r="E1558" i="5"/>
  <c r="E1559" i="5"/>
  <c r="E1560" i="5"/>
  <c r="E1561" i="5"/>
  <c r="E1562" i="5"/>
  <c r="E1563" i="5"/>
  <c r="E1564" i="5"/>
  <c r="E1565" i="5"/>
  <c r="E1566" i="5"/>
  <c r="E1567" i="5"/>
  <c r="E1568" i="5"/>
  <c r="E1569" i="5"/>
  <c r="E1570" i="5"/>
  <c r="E1571" i="5"/>
  <c r="E1572" i="5"/>
  <c r="E1573" i="5"/>
  <c r="E1574" i="5"/>
  <c r="E1575" i="5"/>
  <c r="E1576" i="5"/>
  <c r="E1577" i="5"/>
  <c r="E1578" i="5"/>
  <c r="E1579" i="5"/>
  <c r="E1580" i="5"/>
  <c r="E1581" i="5"/>
  <c r="E1582" i="5"/>
  <c r="E1583" i="5"/>
  <c r="E1584" i="5"/>
  <c r="E1585" i="5"/>
  <c r="E1586" i="5"/>
  <c r="E1587" i="5"/>
  <c r="E1588" i="5"/>
  <c r="E1589" i="5"/>
  <c r="E1590" i="5"/>
  <c r="E1591" i="5"/>
  <c r="E1592" i="5"/>
  <c r="E1593" i="5"/>
  <c r="E1594" i="5"/>
  <c r="E1595" i="5"/>
  <c r="E1596" i="5"/>
  <c r="E1597" i="5"/>
  <c r="E1598" i="5"/>
  <c r="E1599" i="5"/>
  <c r="E1600" i="5"/>
  <c r="E1601" i="5"/>
  <c r="E1602" i="5"/>
  <c r="E1603" i="5"/>
  <c r="E1604" i="5"/>
  <c r="E1605" i="5"/>
  <c r="E1606" i="5"/>
  <c r="E1607" i="5"/>
  <c r="E1608" i="5"/>
  <c r="E1609" i="5"/>
  <c r="E1610" i="5"/>
  <c r="E1611" i="5"/>
  <c r="E1612" i="5"/>
  <c r="E1613" i="5"/>
  <c r="E1614" i="5"/>
  <c r="E1615" i="5"/>
  <c r="E1616" i="5"/>
  <c r="E1617" i="5"/>
  <c r="E1618" i="5"/>
  <c r="E1619" i="5"/>
  <c r="E1620" i="5"/>
  <c r="E1621" i="5"/>
  <c r="E1622" i="5"/>
  <c r="E1623" i="5"/>
  <c r="E1624" i="5"/>
  <c r="E1625" i="5"/>
  <c r="E1626" i="5"/>
  <c r="E1627" i="5"/>
  <c r="E1628" i="5"/>
  <c r="E1629" i="5"/>
  <c r="E1630" i="5"/>
  <c r="E1631" i="5"/>
  <c r="E1632" i="5"/>
  <c r="E1633" i="5"/>
  <c r="E1634" i="5"/>
  <c r="E1635" i="5"/>
  <c r="E1636" i="5"/>
  <c r="E1637" i="5"/>
  <c r="E1638" i="5"/>
  <c r="E1639" i="5"/>
  <c r="E1640" i="5"/>
  <c r="E1641" i="5"/>
  <c r="E1642" i="5"/>
  <c r="E1643" i="5"/>
  <c r="E1644" i="5"/>
  <c r="E1645" i="5"/>
  <c r="E1646" i="5"/>
  <c r="E1647" i="5"/>
  <c r="E1648" i="5"/>
  <c r="E1649" i="5"/>
  <c r="E1650" i="5"/>
  <c r="E1651" i="5"/>
  <c r="E1652" i="5"/>
  <c r="E1653" i="5"/>
  <c r="E1654" i="5"/>
  <c r="E1655" i="5"/>
  <c r="E1656" i="5"/>
  <c r="E1657" i="5"/>
  <c r="E1658" i="5"/>
  <c r="E1659" i="5"/>
  <c r="E1660" i="5"/>
  <c r="E1661" i="5"/>
  <c r="E1662" i="5"/>
  <c r="E1663" i="5"/>
  <c r="E1664" i="5"/>
  <c r="E1665" i="5"/>
  <c r="E1666" i="5"/>
  <c r="E1667" i="5"/>
  <c r="E1668" i="5"/>
  <c r="E1669" i="5"/>
  <c r="E1670" i="5"/>
  <c r="E1671" i="5"/>
  <c r="E1672" i="5"/>
  <c r="E1673" i="5"/>
  <c r="E1674" i="5"/>
  <c r="E1675" i="5"/>
  <c r="E1676" i="5"/>
  <c r="E1677" i="5"/>
  <c r="E1678" i="5"/>
  <c r="E1679" i="5"/>
  <c r="E1680" i="5"/>
  <c r="E1681" i="5"/>
  <c r="E1682" i="5"/>
  <c r="E1683" i="5"/>
  <c r="E1684" i="5"/>
  <c r="E1685" i="5"/>
  <c r="E1686" i="5"/>
  <c r="E1687" i="5"/>
  <c r="E1688" i="5"/>
  <c r="E1689" i="5"/>
  <c r="E1690" i="5"/>
  <c r="E1691" i="5"/>
  <c r="E1692" i="5"/>
  <c r="E1693" i="5"/>
  <c r="E1694" i="5"/>
  <c r="E1695" i="5"/>
  <c r="E1696" i="5"/>
  <c r="E1697" i="5"/>
  <c r="E1698" i="5"/>
  <c r="E1699" i="5"/>
  <c r="E1700" i="5"/>
  <c r="E1701" i="5"/>
  <c r="E1702" i="5"/>
  <c r="E1703" i="5"/>
  <c r="E1704" i="5"/>
  <c r="E1705" i="5"/>
  <c r="E1706" i="5"/>
  <c r="E1707" i="5"/>
  <c r="E1708" i="5"/>
  <c r="E1709" i="5"/>
  <c r="E1710" i="5"/>
  <c r="E1711" i="5"/>
  <c r="E1712" i="5"/>
  <c r="E1713" i="5"/>
  <c r="E1714" i="5"/>
  <c r="E1715" i="5"/>
  <c r="E1716" i="5"/>
  <c r="E1717" i="5"/>
  <c r="E1718" i="5"/>
  <c r="E1719" i="5"/>
  <c r="E1720" i="5"/>
  <c r="E1721" i="5"/>
  <c r="E1722" i="5"/>
  <c r="E1723" i="5"/>
  <c r="E1724" i="5"/>
  <c r="E1725" i="5"/>
  <c r="E1726" i="5"/>
  <c r="E1727" i="5"/>
  <c r="E1728" i="5"/>
  <c r="E1729" i="5"/>
  <c r="E1730" i="5"/>
  <c r="E1731" i="5"/>
  <c r="E1732" i="5"/>
  <c r="E1733" i="5"/>
  <c r="E1734" i="5"/>
  <c r="E1735" i="5"/>
  <c r="E1736" i="5"/>
  <c r="E1737" i="5"/>
  <c r="E1738" i="5"/>
  <c r="E1739" i="5"/>
  <c r="E1740" i="5"/>
  <c r="E1741" i="5"/>
  <c r="E1742" i="5"/>
  <c r="E1743" i="5"/>
  <c r="E1744" i="5"/>
  <c r="E1745" i="5"/>
  <c r="E1746" i="5"/>
  <c r="E1747" i="5"/>
  <c r="E1748" i="5"/>
  <c r="E1749" i="5"/>
  <c r="E1750" i="5"/>
  <c r="E1751" i="5"/>
  <c r="E1752" i="5"/>
  <c r="E1753" i="5"/>
  <c r="E1754" i="5"/>
  <c r="E1755" i="5"/>
  <c r="E1756" i="5"/>
  <c r="E1757" i="5"/>
  <c r="E1758" i="5"/>
  <c r="E1759" i="5"/>
  <c r="E1760" i="5"/>
  <c r="E1761" i="5"/>
  <c r="E1762" i="5"/>
  <c r="E1763" i="5"/>
  <c r="E1764" i="5"/>
  <c r="E1765" i="5"/>
  <c r="E1766" i="5"/>
  <c r="E1767" i="5"/>
  <c r="E1768" i="5"/>
  <c r="E1769" i="5"/>
  <c r="E1770" i="5"/>
  <c r="E1771" i="5"/>
  <c r="E1772" i="5"/>
  <c r="E1773" i="5"/>
  <c r="E1774" i="5"/>
  <c r="E1775" i="5"/>
  <c r="E1776" i="5"/>
  <c r="E1777" i="5"/>
  <c r="E1778" i="5"/>
  <c r="E1779" i="5"/>
  <c r="E1780" i="5"/>
  <c r="E1781" i="5"/>
  <c r="E1782" i="5"/>
  <c r="E1783" i="5"/>
  <c r="E1784" i="5"/>
  <c r="E1785" i="5"/>
  <c r="E1786" i="5"/>
  <c r="E1787" i="5"/>
  <c r="E1788" i="5"/>
  <c r="E1789" i="5"/>
  <c r="E1790" i="5"/>
  <c r="E1791" i="5"/>
  <c r="E1792" i="5"/>
  <c r="E1793" i="5"/>
  <c r="E1794" i="5"/>
  <c r="E1795" i="5"/>
  <c r="E1796" i="5"/>
  <c r="E1797" i="5"/>
  <c r="E1798" i="5"/>
  <c r="E1799" i="5"/>
  <c r="E1800" i="5"/>
  <c r="E1801" i="5"/>
  <c r="E1802" i="5"/>
  <c r="E1803" i="5"/>
  <c r="E1804" i="5"/>
  <c r="E1805" i="5"/>
  <c r="E1806" i="5"/>
  <c r="E1807" i="5"/>
  <c r="E1808" i="5"/>
  <c r="E1809" i="5"/>
  <c r="E1810" i="5"/>
  <c r="E1811" i="5"/>
  <c r="E1812" i="5"/>
  <c r="E1813" i="5"/>
  <c r="E1814" i="5"/>
  <c r="E1815" i="5"/>
  <c r="E1816" i="5"/>
  <c r="E1817" i="5"/>
  <c r="E1818" i="5"/>
  <c r="E1819" i="5"/>
  <c r="E1820" i="5"/>
  <c r="E1821" i="5"/>
  <c r="E1822" i="5"/>
  <c r="E1823" i="5"/>
  <c r="E1824" i="5"/>
  <c r="E1825" i="5"/>
  <c r="E1826" i="5"/>
  <c r="E1827" i="5"/>
  <c r="E1828" i="5"/>
  <c r="E1829" i="5"/>
  <c r="E1830" i="5"/>
  <c r="E1831" i="5"/>
  <c r="E1832" i="5"/>
  <c r="E1833" i="5"/>
  <c r="E1834" i="5"/>
  <c r="E1835" i="5"/>
  <c r="E1836" i="5"/>
  <c r="E1837" i="5"/>
  <c r="E1838" i="5"/>
  <c r="E1839" i="5"/>
  <c r="E1840" i="5"/>
  <c r="E1841" i="5"/>
  <c r="E1842" i="5"/>
  <c r="E1843" i="5"/>
  <c r="E1844" i="5"/>
  <c r="E1845" i="5"/>
  <c r="E1846" i="5"/>
  <c r="E1847" i="5"/>
  <c r="E1848" i="5"/>
  <c r="E1849" i="5"/>
  <c r="E1850" i="5"/>
  <c r="E1851" i="5"/>
  <c r="E1852" i="5"/>
  <c r="E1853" i="5"/>
  <c r="E1854" i="5"/>
  <c r="E1855" i="5"/>
  <c r="E1856" i="5"/>
  <c r="E1857" i="5"/>
  <c r="E1858" i="5"/>
  <c r="E1859" i="5"/>
  <c r="E1860" i="5"/>
  <c r="E1861" i="5"/>
  <c r="E1862" i="5"/>
  <c r="E1863" i="5"/>
  <c r="E1864" i="5"/>
  <c r="E1865" i="5"/>
  <c r="E1866" i="5"/>
  <c r="E1867" i="5"/>
  <c r="E1868" i="5"/>
  <c r="E1869" i="5"/>
  <c r="E1870" i="5"/>
  <c r="E1871" i="5"/>
  <c r="E1872" i="5"/>
  <c r="E1873" i="5"/>
  <c r="E1874" i="5"/>
  <c r="E1875" i="5"/>
  <c r="E1876" i="5"/>
  <c r="E1877" i="5"/>
  <c r="E1878" i="5"/>
  <c r="E1879" i="5"/>
  <c r="E1880" i="5"/>
  <c r="E1881" i="5"/>
  <c r="E1882" i="5"/>
  <c r="E1883" i="5"/>
  <c r="E1884" i="5"/>
  <c r="E1885" i="5"/>
  <c r="E1886" i="5"/>
  <c r="E1887" i="5"/>
  <c r="E1888" i="5"/>
  <c r="E1889" i="5"/>
  <c r="E1890" i="5"/>
  <c r="E1891" i="5"/>
  <c r="E1892" i="5"/>
  <c r="E1893" i="5"/>
  <c r="E1894" i="5"/>
  <c r="E1895" i="5"/>
  <c r="E1896" i="5"/>
  <c r="E1897" i="5"/>
  <c r="E1898" i="5"/>
  <c r="E1899" i="5"/>
  <c r="E1900" i="5"/>
  <c r="E1901" i="5"/>
  <c r="E1902" i="5"/>
  <c r="E1903" i="5"/>
  <c r="E1904" i="5"/>
  <c r="E1905" i="5"/>
  <c r="E1906" i="5"/>
  <c r="E1907" i="5"/>
  <c r="E1908" i="5"/>
  <c r="E1909" i="5"/>
  <c r="E1910" i="5"/>
  <c r="E1911" i="5"/>
  <c r="E1912" i="5"/>
  <c r="E1913" i="5"/>
  <c r="E1914" i="5"/>
  <c r="E1915" i="5"/>
  <c r="E1916" i="5"/>
  <c r="E1917" i="5"/>
  <c r="E1918" i="5"/>
  <c r="E1919" i="5"/>
  <c r="E1920" i="5"/>
  <c r="E1921" i="5"/>
  <c r="E1922" i="5"/>
  <c r="E1923" i="5"/>
  <c r="E1924" i="5"/>
  <c r="E1925" i="5"/>
  <c r="E1926" i="5"/>
  <c r="E1927" i="5"/>
  <c r="E1928" i="5"/>
  <c r="E1929" i="5"/>
  <c r="E1930" i="5"/>
  <c r="E1931" i="5"/>
  <c r="E1932" i="5"/>
  <c r="E1933" i="5"/>
  <c r="E1934" i="5"/>
  <c r="E1935" i="5"/>
  <c r="E1936" i="5"/>
  <c r="E1937" i="5"/>
  <c r="E1938" i="5"/>
  <c r="E1939" i="5"/>
  <c r="E1940" i="5"/>
  <c r="E1941" i="5"/>
  <c r="E1942" i="5"/>
  <c r="E1943" i="5"/>
  <c r="E1944" i="5"/>
  <c r="E1945" i="5"/>
  <c r="E1946" i="5"/>
  <c r="E1947" i="5"/>
  <c r="E1948" i="5"/>
  <c r="E1949" i="5"/>
  <c r="E1950" i="5"/>
  <c r="E1951" i="5"/>
  <c r="E1952" i="5"/>
  <c r="E1953" i="5"/>
  <c r="E1954" i="5"/>
  <c r="E1955" i="5"/>
  <c r="E1956" i="5"/>
  <c r="E1957" i="5"/>
  <c r="E1958" i="5"/>
  <c r="E1959" i="5"/>
  <c r="E1960" i="5"/>
  <c r="E1961" i="5"/>
  <c r="E1962" i="5"/>
  <c r="E1963" i="5"/>
  <c r="E1964" i="5"/>
  <c r="E1965" i="5"/>
  <c r="E1966" i="5"/>
  <c r="E1967" i="5"/>
  <c r="E1968" i="5"/>
  <c r="E1969" i="5"/>
  <c r="E1970" i="5"/>
  <c r="E1971" i="5"/>
  <c r="E1972" i="5"/>
  <c r="E1973" i="5"/>
  <c r="E1974" i="5"/>
  <c r="E1975" i="5"/>
  <c r="E1976" i="5"/>
  <c r="E1977" i="5"/>
  <c r="E1978" i="5"/>
  <c r="E1979" i="5"/>
  <c r="E1980" i="5"/>
  <c r="E1981" i="5"/>
  <c r="E1982" i="5"/>
  <c r="E1983" i="5"/>
  <c r="E1984" i="5"/>
  <c r="E1985" i="5"/>
  <c r="E1986" i="5"/>
  <c r="E1987" i="5"/>
  <c r="E1988" i="5"/>
  <c r="E1989" i="5"/>
  <c r="E1990" i="5"/>
  <c r="E1991" i="5"/>
  <c r="E1992" i="5"/>
  <c r="E1993" i="5"/>
  <c r="E1994" i="5"/>
  <c r="E1995" i="5"/>
  <c r="E1996" i="5"/>
  <c r="E1997" i="5"/>
  <c r="E1998" i="5"/>
  <c r="E1999" i="5"/>
  <c r="E2000" i="5"/>
  <c r="E2001" i="5"/>
  <c r="E2002" i="5"/>
  <c r="E2003" i="5"/>
  <c r="E2004" i="5"/>
  <c r="E2005" i="5"/>
  <c r="E2006" i="5"/>
  <c r="E2007" i="5"/>
  <c r="E2008" i="5"/>
  <c r="E2009" i="5"/>
  <c r="E2010" i="5"/>
  <c r="E2011" i="5"/>
  <c r="E2012" i="5"/>
  <c r="E2013" i="5"/>
  <c r="E2014" i="5"/>
  <c r="E2015" i="5"/>
  <c r="E2016" i="5"/>
  <c r="E2017" i="5"/>
  <c r="E2018" i="5"/>
  <c r="E2019" i="5"/>
  <c r="E2020" i="5"/>
  <c r="E2021" i="5"/>
  <c r="E2022" i="5"/>
  <c r="E2023" i="5"/>
  <c r="E2024" i="5"/>
  <c r="E2025" i="5"/>
  <c r="E2026" i="5"/>
  <c r="E2027" i="5"/>
  <c r="E2028" i="5"/>
  <c r="E2029" i="5"/>
  <c r="E2030" i="5"/>
  <c r="E2031" i="5"/>
  <c r="E2032" i="5"/>
  <c r="E2033" i="5"/>
  <c r="E2034" i="5"/>
  <c r="E2035" i="5"/>
  <c r="E2036" i="5"/>
  <c r="E2037" i="5"/>
  <c r="E2038" i="5"/>
  <c r="E2039" i="5"/>
  <c r="E2040" i="5"/>
  <c r="E2041" i="5"/>
  <c r="E2042" i="5"/>
  <c r="E2043" i="5"/>
  <c r="E2044" i="5"/>
  <c r="E2045" i="5"/>
  <c r="E2046" i="5"/>
  <c r="E2047" i="5"/>
  <c r="E2048" i="5"/>
  <c r="E2049" i="5"/>
  <c r="E2050" i="5"/>
  <c r="E2051" i="5"/>
  <c r="E2052" i="5"/>
  <c r="E2053" i="5"/>
  <c r="E2054" i="5"/>
  <c r="E2055" i="5"/>
  <c r="E2056" i="5"/>
  <c r="E2057" i="5"/>
  <c r="E2058" i="5"/>
  <c r="E2059" i="5"/>
  <c r="E2060" i="5"/>
  <c r="E2061" i="5"/>
  <c r="E2062" i="5"/>
  <c r="E2063" i="5"/>
  <c r="E2064" i="5"/>
  <c r="E2065" i="5"/>
  <c r="E2066" i="5"/>
  <c r="E2067" i="5"/>
  <c r="E2068" i="5"/>
  <c r="E2069" i="5"/>
  <c r="E2070" i="5"/>
  <c r="E2071" i="5"/>
  <c r="E2072" i="5"/>
  <c r="E2073" i="5"/>
  <c r="E2074" i="5"/>
  <c r="E2075" i="5"/>
  <c r="E2076" i="5"/>
  <c r="E2077" i="5"/>
  <c r="E2078" i="5"/>
  <c r="E2079" i="5"/>
  <c r="E2080" i="5"/>
  <c r="E2081" i="5"/>
  <c r="E2082" i="5"/>
  <c r="E2083" i="5"/>
  <c r="E2084" i="5"/>
  <c r="E2085" i="5"/>
  <c r="E2086" i="5"/>
  <c r="E2087" i="5"/>
  <c r="E2088" i="5"/>
  <c r="E2089" i="5"/>
  <c r="E2090" i="5"/>
  <c r="E2091" i="5"/>
  <c r="E2092" i="5"/>
  <c r="E2093" i="5"/>
  <c r="E2094" i="5"/>
  <c r="E2095" i="5"/>
  <c r="E2096" i="5"/>
  <c r="E2097" i="5"/>
  <c r="E2098" i="5"/>
  <c r="E2099" i="5"/>
  <c r="E2100" i="5"/>
  <c r="E2101" i="5"/>
  <c r="E2102" i="5"/>
  <c r="E2103" i="5"/>
  <c r="E2104" i="5"/>
  <c r="E2105" i="5"/>
  <c r="E2106" i="5"/>
  <c r="E2107" i="5"/>
  <c r="E2108" i="5"/>
  <c r="E2109" i="5"/>
  <c r="E2110" i="5"/>
  <c r="E2111" i="5"/>
  <c r="E2112" i="5"/>
  <c r="E2113" i="5"/>
  <c r="E2114" i="5"/>
  <c r="E2115" i="5"/>
  <c r="E2116" i="5"/>
  <c r="E2117" i="5"/>
  <c r="E2118" i="5"/>
  <c r="E2119" i="5"/>
  <c r="E2120" i="5"/>
  <c r="E2121" i="5"/>
  <c r="E2122" i="5"/>
  <c r="E2123" i="5"/>
  <c r="E2124" i="5"/>
  <c r="E2125" i="5"/>
  <c r="E2126" i="5"/>
  <c r="E2127" i="5"/>
  <c r="E2128" i="5"/>
  <c r="E2129" i="5"/>
  <c r="E2130" i="5"/>
  <c r="E2131" i="5"/>
  <c r="E2132" i="5"/>
  <c r="E2133" i="5"/>
  <c r="E2134" i="5"/>
  <c r="E2135" i="5"/>
  <c r="E2136" i="5"/>
  <c r="E2137" i="5"/>
  <c r="E2138" i="5"/>
  <c r="E2139" i="5"/>
  <c r="E2140" i="5"/>
  <c r="E2141" i="5"/>
  <c r="E2142" i="5"/>
  <c r="E2143" i="5"/>
  <c r="E2144" i="5"/>
  <c r="E2145" i="5"/>
  <c r="E2146" i="5"/>
  <c r="E2147" i="5"/>
  <c r="E2148" i="5"/>
  <c r="E2149" i="5"/>
  <c r="E2150" i="5"/>
  <c r="E2151" i="5"/>
  <c r="E2152" i="5"/>
  <c r="E2153" i="5"/>
  <c r="E2154" i="5"/>
  <c r="E2155" i="5"/>
  <c r="E2156" i="5"/>
  <c r="E2157" i="5"/>
  <c r="E2158" i="5"/>
  <c r="E2159" i="5"/>
  <c r="E2160" i="5"/>
  <c r="E2161" i="5"/>
  <c r="E2162" i="5"/>
  <c r="E2163" i="5"/>
  <c r="E2164" i="5"/>
  <c r="E2165" i="5"/>
  <c r="E2166" i="5"/>
  <c r="E2167" i="5"/>
  <c r="E2168" i="5"/>
  <c r="E2169" i="5"/>
  <c r="E2170" i="5"/>
  <c r="E2171" i="5"/>
  <c r="E2172" i="5"/>
  <c r="E2173" i="5"/>
  <c r="E2174" i="5"/>
  <c r="E2175" i="5"/>
  <c r="E2176" i="5"/>
  <c r="E2177" i="5"/>
  <c r="E2178" i="5"/>
  <c r="E2179" i="5"/>
  <c r="E2180" i="5"/>
  <c r="E2181" i="5"/>
  <c r="E2182" i="5"/>
  <c r="E2183" i="5"/>
  <c r="E2184" i="5"/>
  <c r="E2185" i="5"/>
  <c r="E2186" i="5"/>
  <c r="E2187" i="5"/>
  <c r="E2188" i="5"/>
  <c r="E2189" i="5"/>
  <c r="E2190" i="5"/>
  <c r="E2191" i="5"/>
  <c r="E2192" i="5"/>
  <c r="E2193" i="5"/>
  <c r="E2194" i="5"/>
  <c r="E2195" i="5"/>
  <c r="E2196" i="5"/>
  <c r="E2197" i="5"/>
  <c r="E2198" i="5"/>
  <c r="E2199" i="5"/>
  <c r="E2200" i="5"/>
  <c r="E2201" i="5"/>
  <c r="E2202" i="5"/>
  <c r="E2203" i="5"/>
  <c r="E2204" i="5"/>
  <c r="E2205" i="5"/>
  <c r="E2206" i="5"/>
  <c r="E2207" i="5"/>
  <c r="E2208" i="5"/>
  <c r="E2209" i="5"/>
  <c r="E2210" i="5"/>
  <c r="E2211" i="5"/>
  <c r="E2212" i="5"/>
  <c r="E2213" i="5"/>
  <c r="E2214" i="5"/>
  <c r="E2215" i="5"/>
  <c r="E2216" i="5"/>
  <c r="E2217" i="5"/>
  <c r="E2218" i="5"/>
  <c r="E2219" i="5"/>
  <c r="E2220" i="5"/>
  <c r="E2221" i="5"/>
  <c r="E2222" i="5"/>
  <c r="E2223" i="5"/>
  <c r="E2224" i="5"/>
  <c r="E2225" i="5"/>
  <c r="E2226" i="5"/>
  <c r="E2227" i="5"/>
  <c r="E2228" i="5"/>
  <c r="E2229" i="5"/>
  <c r="E2230" i="5"/>
  <c r="E2231" i="5"/>
  <c r="E2232" i="5"/>
  <c r="E2233" i="5"/>
  <c r="E2234" i="5"/>
  <c r="E2235" i="5"/>
  <c r="E2236" i="5"/>
  <c r="E2237" i="5"/>
  <c r="E2238" i="5"/>
  <c r="E2239" i="5"/>
  <c r="E2240" i="5"/>
  <c r="E2241" i="5"/>
  <c r="E2242" i="5"/>
  <c r="E2243" i="5"/>
  <c r="E2244" i="5"/>
  <c r="E2245" i="5"/>
  <c r="E2246" i="5"/>
  <c r="E2247" i="5"/>
  <c r="E2248" i="5"/>
  <c r="E2249" i="5"/>
  <c r="E2250" i="5"/>
  <c r="E2251" i="5"/>
  <c r="E2252" i="5"/>
  <c r="E2253" i="5"/>
  <c r="E2254" i="5"/>
  <c r="E2255" i="5"/>
  <c r="E2256" i="5"/>
  <c r="E2257" i="5"/>
  <c r="E2258" i="5"/>
  <c r="E2259" i="5"/>
  <c r="E2260" i="5"/>
  <c r="E2261" i="5"/>
  <c r="E2262" i="5"/>
  <c r="E2263" i="5"/>
  <c r="E2264" i="5"/>
  <c r="E2265" i="5"/>
  <c r="E2266" i="5"/>
  <c r="E2267" i="5"/>
  <c r="E2268" i="5"/>
  <c r="E2269" i="5"/>
  <c r="E2270" i="5"/>
  <c r="E2271" i="5"/>
  <c r="E2272" i="5"/>
  <c r="E2273" i="5"/>
  <c r="E2274" i="5"/>
  <c r="E2275" i="5"/>
  <c r="E2276" i="5"/>
  <c r="E2277" i="5"/>
  <c r="E2278" i="5"/>
  <c r="E2279" i="5"/>
  <c r="E2280" i="5"/>
  <c r="E2281" i="5"/>
  <c r="E2282" i="5"/>
  <c r="E2283" i="5"/>
  <c r="E2284" i="5"/>
  <c r="E2285" i="5"/>
  <c r="E2286" i="5"/>
  <c r="E2287" i="5"/>
  <c r="E2288" i="5"/>
  <c r="E2289" i="5"/>
  <c r="E2290" i="5"/>
  <c r="E2291" i="5"/>
  <c r="E2292" i="5"/>
  <c r="E2293" i="5"/>
  <c r="E2294" i="5"/>
  <c r="E2295" i="5"/>
  <c r="E2296" i="5"/>
  <c r="E2297" i="5"/>
  <c r="E2298" i="5"/>
  <c r="E2299" i="5"/>
  <c r="E2300" i="5"/>
  <c r="E2301" i="5"/>
  <c r="E2302" i="5"/>
  <c r="E2303" i="5"/>
  <c r="E2304" i="5"/>
  <c r="E2305" i="5"/>
  <c r="E2306" i="5"/>
  <c r="E2307" i="5"/>
  <c r="E2308" i="5"/>
  <c r="E2309" i="5"/>
  <c r="E2310" i="5"/>
  <c r="E2311" i="5"/>
  <c r="E2312" i="5"/>
  <c r="E2313" i="5"/>
  <c r="E2314" i="5"/>
  <c r="E2315" i="5"/>
  <c r="E2316" i="5"/>
  <c r="E2317" i="5"/>
  <c r="E2318" i="5"/>
  <c r="E2319" i="5"/>
  <c r="E2320" i="5"/>
  <c r="E2321" i="5"/>
  <c r="E2322" i="5"/>
  <c r="E2323" i="5"/>
  <c r="E2324" i="5"/>
  <c r="E2325" i="5"/>
  <c r="E2326" i="5"/>
  <c r="E2327" i="5"/>
  <c r="E2328" i="5"/>
  <c r="E2329" i="5"/>
  <c r="E2330" i="5"/>
  <c r="E2331" i="5"/>
  <c r="E2332" i="5"/>
  <c r="E2333" i="5"/>
  <c r="E2334" i="5"/>
  <c r="E2335" i="5"/>
  <c r="E2336" i="5"/>
  <c r="E2337" i="5"/>
  <c r="E2338" i="5"/>
  <c r="E2339" i="5"/>
  <c r="E2340" i="5"/>
  <c r="E2341" i="5"/>
  <c r="E2342" i="5"/>
  <c r="E2343" i="5"/>
  <c r="E2344" i="5"/>
  <c r="E2345" i="5"/>
  <c r="E2346" i="5"/>
  <c r="E2347" i="5"/>
  <c r="E2348" i="5"/>
  <c r="E2349" i="5"/>
  <c r="E2350" i="5"/>
  <c r="E2351" i="5"/>
  <c r="E2352" i="5"/>
  <c r="E2353" i="5"/>
  <c r="E2354" i="5"/>
  <c r="E2355" i="5"/>
  <c r="E2356" i="5"/>
  <c r="E2357" i="5"/>
  <c r="E2358" i="5"/>
  <c r="E2359" i="5"/>
  <c r="E2360" i="5"/>
  <c r="E2361" i="5"/>
  <c r="E2362" i="5"/>
  <c r="E2363" i="5"/>
  <c r="E2364" i="5"/>
  <c r="E2365" i="5"/>
  <c r="E2366" i="5"/>
  <c r="E2367" i="5"/>
  <c r="E2368" i="5"/>
  <c r="E2369" i="5"/>
  <c r="E2370" i="5"/>
  <c r="E2371" i="5"/>
  <c r="E2372" i="5"/>
  <c r="E2373" i="5"/>
  <c r="E2374" i="5"/>
  <c r="E2375" i="5"/>
  <c r="E2376" i="5"/>
  <c r="E2377" i="5"/>
  <c r="E2378" i="5"/>
  <c r="E2379" i="5"/>
  <c r="E2380" i="5"/>
  <c r="E2381" i="5"/>
  <c r="E2382" i="5"/>
  <c r="E2383" i="5"/>
  <c r="E2384" i="5"/>
  <c r="E2385" i="5"/>
  <c r="E2386" i="5"/>
  <c r="E2387" i="5"/>
  <c r="E2388" i="5"/>
  <c r="E2389" i="5"/>
  <c r="E2390" i="5"/>
  <c r="E2391" i="5"/>
  <c r="E2392" i="5"/>
  <c r="E2393" i="5"/>
  <c r="E2394" i="5"/>
  <c r="E2395" i="5"/>
  <c r="E2396" i="5"/>
  <c r="E2397" i="5"/>
  <c r="E2398" i="5"/>
  <c r="E2399" i="5"/>
  <c r="E2400" i="5"/>
  <c r="E2401" i="5"/>
  <c r="E2402" i="5"/>
  <c r="E2403" i="5"/>
  <c r="E2404" i="5"/>
  <c r="E2405" i="5"/>
  <c r="E2406" i="5"/>
  <c r="E2407" i="5"/>
  <c r="E2408" i="5"/>
  <c r="E2409" i="5"/>
  <c r="E2410" i="5"/>
  <c r="E2411" i="5"/>
  <c r="E2412" i="5"/>
  <c r="E2413" i="5"/>
  <c r="E2414" i="5"/>
  <c r="E2415" i="5"/>
  <c r="E2416" i="5"/>
  <c r="E2417" i="5"/>
  <c r="E2418" i="5"/>
  <c r="E2419" i="5"/>
  <c r="E2420" i="5"/>
  <c r="E2421" i="5"/>
  <c r="E2422" i="5"/>
  <c r="E2423" i="5"/>
  <c r="E2424" i="5"/>
  <c r="E2425" i="5"/>
  <c r="E2426" i="5"/>
  <c r="E2427" i="5"/>
  <c r="E2428" i="5"/>
  <c r="E2429" i="5"/>
  <c r="E2430" i="5"/>
  <c r="E2431" i="5"/>
  <c r="E2432" i="5"/>
  <c r="E2433" i="5"/>
  <c r="E2434" i="5"/>
  <c r="E2435" i="5"/>
  <c r="E2436" i="5"/>
  <c r="E2437" i="5"/>
  <c r="E2438" i="5"/>
  <c r="E2439" i="5"/>
  <c r="E2440" i="5"/>
  <c r="E2441" i="5"/>
  <c r="E2442" i="5"/>
  <c r="E2443" i="5"/>
  <c r="E2444" i="5"/>
  <c r="E2445" i="5"/>
  <c r="E2446" i="5"/>
  <c r="E2447" i="5"/>
  <c r="E2448" i="5"/>
  <c r="E2449" i="5"/>
  <c r="E2450" i="5"/>
  <c r="E2451" i="5"/>
  <c r="E2452" i="5"/>
  <c r="E2453" i="5"/>
  <c r="E2454" i="5"/>
  <c r="E2455" i="5"/>
  <c r="E2456" i="5"/>
  <c r="E2457" i="5"/>
  <c r="E2458" i="5"/>
  <c r="E2459" i="5"/>
  <c r="E2460" i="5"/>
  <c r="E2461" i="5"/>
  <c r="E2462" i="5"/>
  <c r="E2463" i="5"/>
  <c r="E2464" i="5"/>
  <c r="E2465" i="5"/>
  <c r="E2466" i="5"/>
  <c r="E2467" i="5"/>
  <c r="E2468" i="5"/>
  <c r="E2469" i="5"/>
  <c r="E2470" i="5"/>
  <c r="E2471" i="5"/>
  <c r="E2472" i="5"/>
  <c r="E2473" i="5"/>
  <c r="E2474" i="5"/>
  <c r="E2475" i="5"/>
  <c r="E2476" i="5"/>
  <c r="E2477" i="5"/>
  <c r="E2478" i="5"/>
  <c r="E2479" i="5"/>
  <c r="E2480" i="5"/>
  <c r="E2481" i="5"/>
  <c r="E2482" i="5"/>
  <c r="E2483" i="5"/>
  <c r="E2484" i="5"/>
  <c r="E2485" i="5"/>
  <c r="E2486" i="5"/>
  <c r="E2487" i="5"/>
  <c r="E2488" i="5"/>
  <c r="E2489" i="5"/>
  <c r="E2490" i="5"/>
  <c r="E2491" i="5"/>
  <c r="E2492" i="5"/>
  <c r="E2493" i="5"/>
  <c r="E2494" i="5"/>
  <c r="E2495" i="5"/>
  <c r="E2496" i="5"/>
  <c r="E2497" i="5"/>
  <c r="E2498" i="5"/>
  <c r="E2499" i="5"/>
  <c r="E2500" i="5"/>
  <c r="E2501" i="5"/>
  <c r="E2502" i="5"/>
  <c r="E2503" i="5"/>
  <c r="E2504" i="5"/>
  <c r="E2505" i="5"/>
  <c r="E2506" i="5"/>
  <c r="E2507" i="5"/>
  <c r="E2508" i="5"/>
  <c r="E2509" i="5"/>
  <c r="E2510" i="5"/>
  <c r="E2511" i="5"/>
  <c r="E2512" i="5"/>
  <c r="E2513" i="5"/>
  <c r="E2514" i="5"/>
  <c r="E2515" i="5"/>
  <c r="E2516" i="5"/>
  <c r="E2517" i="5"/>
  <c r="E2518" i="5"/>
  <c r="E2519" i="5"/>
  <c r="E2520" i="5"/>
  <c r="E2521" i="5"/>
  <c r="E2522" i="5"/>
  <c r="E2523" i="5"/>
  <c r="E2524" i="5"/>
  <c r="E2525" i="5"/>
  <c r="E2526" i="5"/>
  <c r="E2527" i="5"/>
  <c r="E2528" i="5"/>
  <c r="E2529" i="5"/>
  <c r="E2530" i="5"/>
  <c r="E2531" i="5"/>
  <c r="E2532" i="5"/>
  <c r="E2533" i="5"/>
  <c r="E2534" i="5"/>
  <c r="E2535" i="5"/>
  <c r="E2536" i="5"/>
  <c r="E2537" i="5"/>
  <c r="E2538" i="5"/>
  <c r="E2539" i="5"/>
  <c r="E2540" i="5"/>
  <c r="E2541" i="5"/>
  <c r="E2542" i="5"/>
  <c r="E2543" i="5"/>
  <c r="E2544" i="5"/>
  <c r="E2545" i="5"/>
  <c r="E2546" i="5"/>
  <c r="E2547" i="5"/>
  <c r="E2548" i="5"/>
  <c r="E2549" i="5"/>
  <c r="E2550" i="5"/>
  <c r="E2551" i="5"/>
  <c r="E2552" i="5"/>
  <c r="E2553" i="5"/>
  <c r="E2554" i="5"/>
  <c r="E2555" i="5"/>
  <c r="E2556" i="5"/>
  <c r="E2557" i="5"/>
  <c r="E2558" i="5"/>
  <c r="E2559" i="5"/>
  <c r="E2560" i="5"/>
  <c r="E2561" i="5"/>
  <c r="E2562" i="5"/>
  <c r="E2563" i="5"/>
  <c r="E2564" i="5"/>
  <c r="E2565" i="5"/>
  <c r="E2566" i="5"/>
  <c r="E2567" i="5"/>
  <c r="E2568" i="5"/>
  <c r="E2569" i="5"/>
  <c r="E2570" i="5"/>
  <c r="E2571" i="5"/>
  <c r="E2572" i="5"/>
  <c r="E2573" i="5"/>
  <c r="E2574" i="5"/>
  <c r="E2575" i="5"/>
  <c r="E2576" i="5"/>
  <c r="E2577" i="5"/>
  <c r="E2578" i="5"/>
  <c r="E2579" i="5"/>
  <c r="E2580" i="5"/>
  <c r="E2581" i="5"/>
  <c r="E2582" i="5"/>
  <c r="E2583" i="5"/>
  <c r="E2584" i="5"/>
  <c r="E2585" i="5"/>
  <c r="E2586" i="5"/>
  <c r="E2587" i="5"/>
  <c r="E2588" i="5"/>
  <c r="E2589" i="5"/>
  <c r="E2590" i="5"/>
  <c r="E2591" i="5"/>
  <c r="E2592" i="5"/>
  <c r="E2593" i="5"/>
  <c r="E2594" i="5"/>
  <c r="E2595" i="5"/>
  <c r="E2596" i="5"/>
  <c r="E2597" i="5"/>
  <c r="E2598" i="5"/>
  <c r="E2599" i="5"/>
  <c r="E2600" i="5"/>
  <c r="E2601" i="5"/>
  <c r="E2602" i="5"/>
  <c r="E2603" i="5"/>
  <c r="E2604" i="5"/>
  <c r="E2605" i="5"/>
  <c r="E2606" i="5"/>
  <c r="E2607" i="5"/>
  <c r="E2608" i="5"/>
  <c r="E2609" i="5"/>
  <c r="E2610" i="5"/>
  <c r="E2611" i="5"/>
  <c r="E2612" i="5"/>
  <c r="E2613" i="5"/>
  <c r="E2614" i="5"/>
  <c r="E2615" i="5"/>
  <c r="E2616" i="5"/>
  <c r="E2617" i="5"/>
  <c r="E2618" i="5"/>
  <c r="E2619" i="5"/>
  <c r="E2620" i="5"/>
  <c r="E2621" i="5"/>
  <c r="E2622" i="5"/>
  <c r="E2623" i="5"/>
  <c r="E2624" i="5"/>
  <c r="E2625" i="5"/>
  <c r="E2626" i="5"/>
  <c r="E2627" i="5"/>
  <c r="E2628" i="5"/>
  <c r="E2629" i="5"/>
  <c r="E2630" i="5"/>
  <c r="E2631" i="5"/>
  <c r="E2632" i="5"/>
  <c r="E2633" i="5"/>
  <c r="E2634" i="5"/>
  <c r="E2635" i="5"/>
  <c r="E2636" i="5"/>
  <c r="E2637" i="5"/>
  <c r="E2638" i="5"/>
  <c r="E2639" i="5"/>
  <c r="E2640" i="5"/>
  <c r="E2641" i="5"/>
  <c r="E2642" i="5"/>
  <c r="E2643" i="5"/>
  <c r="E2644" i="5"/>
  <c r="E2645" i="5"/>
  <c r="E2646" i="5"/>
  <c r="E2647" i="5"/>
  <c r="E2648" i="5"/>
  <c r="E2649" i="5"/>
  <c r="E2650" i="5"/>
  <c r="E2651" i="5"/>
  <c r="E2652" i="5"/>
  <c r="E2653" i="5"/>
  <c r="E2654" i="5"/>
  <c r="E2655" i="5"/>
  <c r="E2656" i="5"/>
  <c r="E2657" i="5"/>
  <c r="E2658" i="5"/>
  <c r="E2659" i="5"/>
  <c r="E2660" i="5"/>
  <c r="E2661" i="5"/>
  <c r="E2662" i="5"/>
  <c r="E2663" i="5"/>
  <c r="E2664" i="5"/>
  <c r="E2665" i="5"/>
  <c r="E2666" i="5"/>
  <c r="E2667" i="5"/>
  <c r="E2668" i="5"/>
  <c r="E2669" i="5"/>
  <c r="E2670" i="5"/>
  <c r="E2671" i="5"/>
  <c r="E2672" i="5"/>
  <c r="E2673" i="5"/>
  <c r="E2674" i="5"/>
  <c r="E2675" i="5"/>
  <c r="E2676" i="5"/>
  <c r="E2677" i="5"/>
  <c r="E2678" i="5"/>
  <c r="E2679" i="5"/>
  <c r="E2680" i="5"/>
  <c r="E2681" i="5"/>
  <c r="E2682" i="5"/>
  <c r="E2683" i="5"/>
  <c r="E2684" i="5"/>
  <c r="E2685" i="5"/>
  <c r="E2686" i="5"/>
  <c r="E2687" i="5"/>
  <c r="E2688" i="5"/>
  <c r="E2689" i="5"/>
  <c r="E2690" i="5"/>
  <c r="E2691" i="5"/>
  <c r="E2692" i="5"/>
  <c r="E2693" i="5"/>
  <c r="E2694" i="5"/>
  <c r="E2695" i="5"/>
  <c r="E2696" i="5"/>
  <c r="E2697" i="5"/>
  <c r="E2698" i="5"/>
  <c r="E2699" i="5"/>
  <c r="E2700" i="5"/>
  <c r="E2701" i="5"/>
  <c r="E2702" i="5"/>
  <c r="E2703" i="5"/>
  <c r="E2704" i="5"/>
  <c r="E2705" i="5"/>
  <c r="E2706" i="5"/>
  <c r="E2707" i="5"/>
  <c r="E2708" i="5"/>
  <c r="E2709" i="5"/>
  <c r="E2710" i="5"/>
  <c r="E2711" i="5"/>
  <c r="E2712" i="5"/>
  <c r="E2713" i="5"/>
  <c r="E2714" i="5"/>
  <c r="E2715" i="5"/>
  <c r="E2716" i="5"/>
  <c r="E2717" i="5"/>
  <c r="E2718" i="5"/>
  <c r="E2719" i="5"/>
  <c r="E2720" i="5"/>
  <c r="E2721" i="5"/>
  <c r="E2722" i="5"/>
  <c r="E2723" i="5"/>
  <c r="E2724" i="5"/>
  <c r="E2725" i="5"/>
  <c r="E2726" i="5"/>
  <c r="E2727" i="5"/>
  <c r="E2728" i="5"/>
  <c r="E2729" i="5"/>
  <c r="E2730" i="5"/>
  <c r="E2731" i="5"/>
  <c r="E2732" i="5"/>
  <c r="E2733" i="5"/>
  <c r="E2734" i="5"/>
  <c r="E2735" i="5"/>
  <c r="E2736" i="5"/>
  <c r="E2737" i="5"/>
  <c r="E2738" i="5"/>
  <c r="E2739" i="5"/>
  <c r="E2740" i="5"/>
  <c r="E2741" i="5"/>
  <c r="E2742" i="5"/>
  <c r="E2743" i="5"/>
  <c r="E2744" i="5"/>
  <c r="E2745" i="5"/>
  <c r="E2746" i="5"/>
  <c r="E2747" i="5"/>
  <c r="E2748" i="5"/>
  <c r="E2749" i="5"/>
  <c r="E2750" i="5"/>
  <c r="E2751" i="5"/>
  <c r="E2752" i="5"/>
  <c r="E2753" i="5"/>
  <c r="E2754" i="5"/>
  <c r="E2755" i="5"/>
  <c r="E2756" i="5"/>
  <c r="E2757" i="5"/>
  <c r="E2758" i="5"/>
  <c r="E2759" i="5"/>
  <c r="E2760" i="5"/>
  <c r="E2761" i="5"/>
  <c r="E2762" i="5"/>
  <c r="E2763" i="5"/>
  <c r="E2764" i="5"/>
  <c r="E2765" i="5"/>
  <c r="E2766" i="5"/>
  <c r="E2767" i="5"/>
  <c r="E2768" i="5"/>
  <c r="E2769" i="5"/>
  <c r="E2770" i="5"/>
  <c r="E2771" i="5"/>
  <c r="E2772" i="5"/>
  <c r="E2773" i="5"/>
  <c r="E2774" i="5"/>
  <c r="E2775" i="5"/>
  <c r="E2776" i="5"/>
  <c r="E2777" i="5"/>
  <c r="E2778" i="5"/>
  <c r="E2779" i="5"/>
  <c r="E2780" i="5"/>
  <c r="E2781" i="5"/>
  <c r="E2782" i="5"/>
  <c r="E2783" i="5"/>
  <c r="E2784" i="5"/>
  <c r="E2785" i="5"/>
  <c r="E2786" i="5"/>
  <c r="E2787" i="5"/>
  <c r="E2788" i="5"/>
  <c r="E2789" i="5"/>
  <c r="E2790" i="5"/>
  <c r="E2791" i="5"/>
  <c r="E2792" i="5"/>
  <c r="E2793" i="5"/>
  <c r="E2794" i="5"/>
  <c r="E2795" i="5"/>
  <c r="E2796" i="5"/>
  <c r="E2797" i="5"/>
  <c r="E2798" i="5"/>
  <c r="E2799" i="5"/>
  <c r="E2800" i="5"/>
  <c r="E2801" i="5"/>
  <c r="E2802" i="5"/>
  <c r="E2803" i="5"/>
  <c r="E2804" i="5"/>
  <c r="E2805" i="5"/>
  <c r="E2806" i="5"/>
  <c r="E2807" i="5"/>
  <c r="E2808" i="5"/>
  <c r="E2809" i="5"/>
  <c r="E2810" i="5"/>
  <c r="E2811" i="5"/>
  <c r="E2812" i="5"/>
  <c r="E2813" i="5"/>
  <c r="E2814" i="5"/>
  <c r="E2815" i="5"/>
  <c r="E2816" i="5"/>
  <c r="E2817" i="5"/>
  <c r="E2818" i="5"/>
  <c r="E2819" i="5"/>
  <c r="E2820" i="5"/>
  <c r="E2821" i="5"/>
  <c r="E2822" i="5"/>
  <c r="E2823" i="5"/>
  <c r="E2824" i="5"/>
  <c r="E2825" i="5"/>
  <c r="E2826" i="5"/>
  <c r="E2827" i="5"/>
  <c r="E2828" i="5"/>
  <c r="E2829" i="5"/>
  <c r="E2830" i="5"/>
  <c r="E2831" i="5"/>
  <c r="E2832" i="5"/>
  <c r="E2833" i="5"/>
  <c r="E2834" i="5"/>
  <c r="E2835" i="5"/>
  <c r="E2836" i="5"/>
  <c r="E2837" i="5"/>
  <c r="E2838" i="5"/>
  <c r="E2839" i="5"/>
  <c r="E2840" i="5"/>
  <c r="E2841" i="5"/>
  <c r="E2842" i="5"/>
  <c r="E2843" i="5"/>
  <c r="E2844" i="5"/>
  <c r="E2845" i="5"/>
  <c r="E2846" i="5"/>
  <c r="E2847" i="5"/>
  <c r="E2848" i="5"/>
  <c r="E2849" i="5"/>
  <c r="E2850" i="5"/>
  <c r="E2851" i="5"/>
  <c r="E2852" i="5"/>
  <c r="E2853" i="5"/>
  <c r="E2854" i="5"/>
  <c r="E2855" i="5"/>
  <c r="E2856" i="5"/>
  <c r="E2857" i="5"/>
  <c r="E2858" i="5"/>
  <c r="E2859" i="5"/>
  <c r="E2860" i="5"/>
  <c r="E2861" i="5"/>
  <c r="E2862" i="5"/>
  <c r="E2863" i="5"/>
  <c r="E2864" i="5"/>
  <c r="E2865" i="5"/>
  <c r="E2866" i="5"/>
  <c r="E2867" i="5"/>
  <c r="E2868" i="5"/>
  <c r="E2869" i="5"/>
  <c r="E2870" i="5"/>
  <c r="E2871" i="5"/>
  <c r="E2872" i="5"/>
  <c r="E2873" i="5"/>
  <c r="E2874" i="5"/>
  <c r="E2875" i="5"/>
  <c r="E2876" i="5"/>
  <c r="E2877" i="5"/>
  <c r="E2878" i="5"/>
  <c r="E2879" i="5"/>
  <c r="E2880" i="5"/>
  <c r="E2881" i="5"/>
  <c r="E2882" i="5"/>
  <c r="E2883" i="5"/>
  <c r="E2884" i="5"/>
  <c r="E2885" i="5"/>
  <c r="E2886" i="5"/>
  <c r="E2887" i="5"/>
  <c r="E2888" i="5"/>
  <c r="E2889" i="5"/>
  <c r="E2890" i="5"/>
  <c r="E2891" i="5"/>
  <c r="E2892" i="5"/>
  <c r="E2893" i="5"/>
  <c r="E2894" i="5"/>
  <c r="E2895" i="5"/>
  <c r="E2896" i="5"/>
  <c r="E2897" i="5"/>
  <c r="E2898" i="5"/>
  <c r="E2899" i="5"/>
  <c r="E2900" i="5"/>
  <c r="E2901" i="5"/>
  <c r="E2902" i="5"/>
  <c r="E2903" i="5"/>
  <c r="E2904" i="5"/>
  <c r="E2905" i="5"/>
  <c r="E2906" i="5"/>
  <c r="E2907" i="5"/>
  <c r="E2908" i="5"/>
  <c r="E2909" i="5"/>
  <c r="E2910" i="5"/>
  <c r="E2911" i="5"/>
  <c r="E2912" i="5"/>
  <c r="E2913" i="5"/>
  <c r="E2914" i="5"/>
  <c r="E2915" i="5"/>
  <c r="E2916" i="5"/>
  <c r="E2917" i="5"/>
  <c r="E2918" i="5"/>
  <c r="E2919" i="5"/>
  <c r="E2920" i="5"/>
  <c r="E2921" i="5"/>
  <c r="E2922" i="5"/>
  <c r="E2923" i="5"/>
  <c r="E2924" i="5"/>
  <c r="E2925" i="5"/>
  <c r="E2926" i="5"/>
  <c r="E2927" i="5"/>
  <c r="E2928" i="5"/>
  <c r="E2929" i="5"/>
  <c r="E2930" i="5"/>
  <c r="E2931" i="5"/>
  <c r="E2932" i="5"/>
  <c r="E2933" i="5"/>
  <c r="E2934" i="5"/>
  <c r="E2935" i="5"/>
  <c r="E2936" i="5"/>
  <c r="E2937" i="5"/>
  <c r="E2938" i="5"/>
  <c r="E2939" i="5"/>
  <c r="E2940" i="5"/>
  <c r="E2941" i="5"/>
  <c r="E2942" i="5"/>
  <c r="E2943" i="5"/>
  <c r="E2944" i="5"/>
  <c r="E2945" i="5"/>
  <c r="E2946" i="5"/>
  <c r="E2947" i="5"/>
  <c r="E2948" i="5"/>
  <c r="E2949" i="5"/>
  <c r="E2950" i="5"/>
  <c r="E2951" i="5"/>
  <c r="E2952" i="5"/>
  <c r="E2953" i="5"/>
  <c r="E2954" i="5"/>
  <c r="E2955" i="5"/>
  <c r="E2956" i="5"/>
  <c r="E2957" i="5"/>
  <c r="E2958" i="5"/>
  <c r="E2959" i="5"/>
  <c r="E2960" i="5"/>
  <c r="E2961" i="5"/>
  <c r="E2962" i="5"/>
  <c r="E2963" i="5"/>
  <c r="E2964" i="5"/>
  <c r="E2965" i="5"/>
  <c r="E2966" i="5"/>
  <c r="E2967" i="5"/>
  <c r="E2968" i="5"/>
  <c r="E2969" i="5"/>
  <c r="E2970" i="5"/>
  <c r="E2971" i="5"/>
  <c r="E2972" i="5"/>
  <c r="E2973" i="5"/>
  <c r="E2974" i="5"/>
  <c r="E2975" i="5"/>
  <c r="E2976" i="5"/>
  <c r="E2977" i="5"/>
  <c r="E2978" i="5"/>
  <c r="E2979" i="5"/>
  <c r="E2980" i="5"/>
  <c r="E2981" i="5"/>
  <c r="E2982" i="5"/>
  <c r="E2983" i="5"/>
  <c r="E2984" i="5"/>
  <c r="E2985" i="5"/>
  <c r="E2986" i="5"/>
  <c r="E2987" i="5"/>
  <c r="E2988" i="5"/>
  <c r="E2989" i="5"/>
  <c r="E2990" i="5"/>
  <c r="E2991" i="5"/>
  <c r="E2992" i="5"/>
  <c r="E2993" i="5"/>
  <c r="E2994" i="5"/>
  <c r="E2995" i="5"/>
  <c r="E2996" i="5"/>
  <c r="E2997" i="5"/>
  <c r="E2998" i="5"/>
  <c r="E2999" i="5"/>
  <c r="E3000" i="5"/>
  <c r="E3001" i="5"/>
  <c r="E3002" i="5"/>
  <c r="E3003" i="5"/>
  <c r="E3004" i="5"/>
  <c r="E3005" i="5"/>
  <c r="E3006" i="5"/>
  <c r="E3007" i="5"/>
  <c r="E3008" i="5"/>
  <c r="E3009" i="5"/>
  <c r="E3010" i="5"/>
  <c r="E3011" i="5"/>
  <c r="E3012" i="5"/>
  <c r="E3013" i="5"/>
  <c r="E3014" i="5"/>
  <c r="E3015" i="5"/>
  <c r="E3016" i="5"/>
  <c r="E3017" i="5"/>
  <c r="E3018" i="5"/>
  <c r="E3019" i="5"/>
  <c r="E3020" i="5"/>
  <c r="E3021" i="5"/>
  <c r="E3022" i="5"/>
  <c r="E3023" i="5"/>
  <c r="E3024" i="5"/>
  <c r="E3025" i="5"/>
  <c r="E3026" i="5"/>
  <c r="E3027" i="5"/>
  <c r="E3028" i="5"/>
  <c r="E3029" i="5"/>
  <c r="E3030" i="5"/>
  <c r="E3031" i="5"/>
  <c r="E3032" i="5"/>
  <c r="E3033" i="5"/>
  <c r="E3034" i="5"/>
  <c r="E3035" i="5"/>
  <c r="E3036" i="5"/>
  <c r="E3037" i="5"/>
  <c r="E3038" i="5"/>
  <c r="E3039" i="5"/>
  <c r="E3040" i="5"/>
  <c r="E3041" i="5"/>
  <c r="E3042" i="5"/>
  <c r="E3043" i="5"/>
  <c r="E3044" i="5"/>
  <c r="E3045" i="5"/>
  <c r="E3046" i="5"/>
  <c r="E3047" i="5"/>
  <c r="E3048" i="5"/>
  <c r="E3049" i="5"/>
  <c r="E3050" i="5"/>
  <c r="E3051" i="5"/>
  <c r="E3052" i="5"/>
  <c r="E3053" i="5"/>
  <c r="E3054" i="5"/>
  <c r="E3055" i="5"/>
  <c r="E3056" i="5"/>
  <c r="E3057" i="5"/>
  <c r="E3058" i="5"/>
  <c r="E3059" i="5"/>
  <c r="E3060" i="5"/>
  <c r="E3061" i="5"/>
  <c r="E3062" i="5"/>
  <c r="E3063" i="5"/>
  <c r="E3064" i="5"/>
  <c r="E3065" i="5"/>
  <c r="E3066" i="5"/>
  <c r="E3067" i="5"/>
  <c r="E3068" i="5"/>
  <c r="E3069" i="5"/>
  <c r="E3070" i="5"/>
  <c r="E3071" i="5"/>
  <c r="E3072" i="5"/>
  <c r="E3073" i="5"/>
  <c r="E3074" i="5"/>
  <c r="E3075" i="5"/>
  <c r="E3076" i="5"/>
  <c r="E3077" i="5"/>
  <c r="E3078" i="5"/>
  <c r="E3079" i="5"/>
  <c r="E3080" i="5"/>
  <c r="E3081" i="5"/>
  <c r="E3082" i="5"/>
  <c r="E3083" i="5"/>
  <c r="E3084" i="5"/>
  <c r="E3085" i="5"/>
  <c r="E3086" i="5"/>
  <c r="E3087" i="5"/>
  <c r="E3088" i="5"/>
  <c r="E3089" i="5"/>
  <c r="E3090" i="5"/>
  <c r="E3091" i="5"/>
  <c r="E3092" i="5"/>
  <c r="E3093" i="5"/>
  <c r="E3094" i="5"/>
  <c r="E3095" i="5"/>
  <c r="E3096" i="5"/>
  <c r="E3097" i="5"/>
  <c r="E3098" i="5"/>
  <c r="E3099" i="5"/>
  <c r="E3100" i="5"/>
  <c r="E3101" i="5"/>
  <c r="E3102" i="5"/>
  <c r="E3103" i="5"/>
  <c r="E3104" i="5"/>
  <c r="E3105" i="5"/>
  <c r="E3106" i="5"/>
  <c r="E3107" i="5"/>
  <c r="E3108" i="5"/>
  <c r="E3109" i="5"/>
  <c r="E3110" i="5"/>
  <c r="E3111" i="5"/>
  <c r="E3112" i="5"/>
  <c r="E3113" i="5"/>
  <c r="E3114" i="5"/>
  <c r="E3115" i="5"/>
  <c r="E3116" i="5"/>
  <c r="E3117" i="5"/>
  <c r="E3118" i="5"/>
  <c r="E3119" i="5"/>
  <c r="E3120" i="5"/>
  <c r="E3121" i="5"/>
  <c r="E3122" i="5"/>
  <c r="E3123" i="5"/>
  <c r="E3124" i="5"/>
  <c r="E3125" i="5"/>
  <c r="E3126" i="5"/>
  <c r="E3127" i="5"/>
  <c r="E3128" i="5"/>
  <c r="E3129" i="5"/>
  <c r="E3130" i="5"/>
  <c r="E3131" i="5"/>
  <c r="E3132" i="5"/>
  <c r="E3133" i="5"/>
  <c r="E3134" i="5"/>
  <c r="E3135" i="5"/>
  <c r="E3136" i="5"/>
  <c r="E3137" i="5"/>
  <c r="E3138" i="5"/>
  <c r="E3139" i="5"/>
  <c r="E3140" i="5"/>
  <c r="E3141" i="5"/>
  <c r="E3142" i="5"/>
  <c r="E3143" i="5"/>
  <c r="E3144" i="5"/>
  <c r="E3145" i="5"/>
  <c r="E3146" i="5"/>
  <c r="E3147" i="5"/>
  <c r="E3148" i="5"/>
  <c r="E3149" i="5"/>
  <c r="E3150" i="5"/>
  <c r="E3151" i="5"/>
  <c r="E3152" i="5"/>
  <c r="E3153" i="5"/>
  <c r="E3154" i="5"/>
  <c r="E3155" i="5"/>
  <c r="E3156" i="5"/>
  <c r="E3157" i="5"/>
  <c r="E3158" i="5"/>
  <c r="E3159" i="5"/>
  <c r="E3160" i="5"/>
  <c r="E3161" i="5"/>
  <c r="E3162" i="5"/>
  <c r="E3163" i="5"/>
  <c r="E3164" i="5"/>
  <c r="E3165" i="5"/>
  <c r="E3166" i="5"/>
  <c r="E3167" i="5"/>
  <c r="E3168" i="5"/>
  <c r="E3169" i="5"/>
  <c r="E3170" i="5"/>
  <c r="E3171" i="5"/>
  <c r="E3172" i="5"/>
  <c r="E3173" i="5"/>
  <c r="E3174" i="5"/>
  <c r="E3175" i="5"/>
  <c r="E3176" i="5"/>
  <c r="E3177" i="5"/>
  <c r="E3178" i="5"/>
  <c r="E3179" i="5"/>
  <c r="E3180" i="5"/>
  <c r="E3181" i="5"/>
  <c r="E3182" i="5"/>
  <c r="E3183" i="5"/>
  <c r="E3184" i="5"/>
  <c r="E3185" i="5"/>
  <c r="E3186" i="5"/>
  <c r="E3187" i="5"/>
  <c r="E3188" i="5"/>
  <c r="E3189" i="5"/>
  <c r="E3190" i="5"/>
  <c r="E3191" i="5"/>
  <c r="E3192" i="5"/>
  <c r="E3193" i="5"/>
  <c r="E3194" i="5"/>
  <c r="E3195" i="5"/>
  <c r="E3196" i="5"/>
  <c r="E3197" i="5"/>
  <c r="E3198" i="5"/>
  <c r="E3199" i="5"/>
  <c r="E3200" i="5"/>
  <c r="E3201" i="5"/>
  <c r="E3202" i="5"/>
  <c r="E3203" i="5"/>
  <c r="E3204" i="5"/>
  <c r="E3205" i="5"/>
  <c r="E3206" i="5"/>
  <c r="E3207" i="5"/>
  <c r="E3208" i="5"/>
  <c r="E3209" i="5"/>
  <c r="E3210" i="5"/>
  <c r="E3211" i="5"/>
  <c r="E3212" i="5"/>
  <c r="E3213" i="5"/>
  <c r="E3214" i="5"/>
  <c r="E3215" i="5"/>
  <c r="E3216" i="5"/>
  <c r="E3217" i="5"/>
  <c r="E3218" i="5"/>
  <c r="E3219" i="5"/>
  <c r="E3220" i="5"/>
  <c r="E3221" i="5"/>
  <c r="E3222" i="5"/>
  <c r="E3223" i="5"/>
  <c r="E3224" i="5"/>
  <c r="E3225" i="5"/>
  <c r="E3226" i="5"/>
  <c r="E3227" i="5"/>
  <c r="E3228" i="5"/>
  <c r="E3229" i="5"/>
  <c r="E3230" i="5"/>
  <c r="E3231" i="5"/>
  <c r="E3232" i="5"/>
  <c r="E3233" i="5"/>
  <c r="E3234" i="5"/>
  <c r="E3235" i="5"/>
  <c r="E3236" i="5"/>
  <c r="E3237" i="5"/>
  <c r="E3238" i="5"/>
  <c r="E3239" i="5"/>
  <c r="E3240" i="5"/>
  <c r="E3241" i="5"/>
  <c r="E3242" i="5"/>
  <c r="E3243" i="5"/>
  <c r="E3244" i="5"/>
  <c r="E3245" i="5"/>
  <c r="E3246" i="5"/>
  <c r="E3247" i="5"/>
  <c r="E3248" i="5"/>
  <c r="E3249" i="5"/>
  <c r="E3250" i="5"/>
  <c r="E3251" i="5"/>
  <c r="E3252" i="5"/>
  <c r="E3253" i="5"/>
  <c r="E3254" i="5"/>
  <c r="E3255" i="5"/>
  <c r="E3256" i="5"/>
  <c r="E3257" i="5"/>
  <c r="E3258" i="5"/>
  <c r="E3259" i="5"/>
  <c r="E3260" i="5"/>
  <c r="E3261" i="5"/>
  <c r="E3262" i="5"/>
  <c r="E3263" i="5"/>
  <c r="E3264" i="5"/>
  <c r="E3265" i="5"/>
  <c r="E3266" i="5"/>
  <c r="E3267" i="5"/>
  <c r="E3268" i="5"/>
  <c r="E3269" i="5"/>
  <c r="E3270" i="5"/>
  <c r="E3271" i="5"/>
  <c r="E3272" i="5"/>
  <c r="E3273" i="5"/>
  <c r="E3274" i="5"/>
  <c r="E3275" i="5"/>
  <c r="E3276" i="5"/>
  <c r="E3277" i="5"/>
  <c r="E3278" i="5"/>
  <c r="E3279" i="5"/>
  <c r="E3280" i="5"/>
  <c r="E3281" i="5"/>
  <c r="E3282" i="5"/>
  <c r="E3283" i="5"/>
  <c r="E3284" i="5"/>
  <c r="E3285" i="5"/>
  <c r="E3286" i="5"/>
  <c r="E3287" i="5"/>
  <c r="E3288" i="5"/>
  <c r="E3289" i="5"/>
  <c r="E3290" i="5"/>
  <c r="E3291" i="5"/>
  <c r="E3292" i="5"/>
  <c r="E3293" i="5"/>
  <c r="E3294" i="5"/>
  <c r="E3295" i="5"/>
  <c r="E3296" i="5"/>
  <c r="E3297" i="5"/>
  <c r="E3298" i="5"/>
  <c r="E3299" i="5"/>
  <c r="E3300" i="5"/>
  <c r="E3301" i="5"/>
  <c r="E3302" i="5"/>
  <c r="E3303" i="5"/>
  <c r="E3304" i="5"/>
  <c r="E3305" i="5"/>
  <c r="E3306" i="5"/>
  <c r="E3307" i="5"/>
  <c r="E3308" i="5"/>
  <c r="E3309" i="5"/>
  <c r="E3310" i="5"/>
  <c r="E3311" i="5"/>
  <c r="E3312" i="5"/>
  <c r="E3313" i="5"/>
  <c r="E3314" i="5"/>
  <c r="E3315" i="5"/>
  <c r="E3316" i="5"/>
  <c r="E3317" i="5"/>
  <c r="E3318" i="5"/>
  <c r="E3319" i="5"/>
  <c r="E3320" i="5"/>
  <c r="E3321" i="5"/>
  <c r="E3322" i="5"/>
  <c r="E3323" i="5"/>
  <c r="E3324" i="5"/>
  <c r="E3325" i="5"/>
  <c r="E3326" i="5"/>
  <c r="E3327" i="5"/>
  <c r="E3328" i="5"/>
  <c r="E3329" i="5"/>
  <c r="E3330" i="5"/>
  <c r="E3331" i="5"/>
  <c r="E3332" i="5"/>
  <c r="E3333" i="5"/>
  <c r="E3334" i="5"/>
  <c r="E3335" i="5"/>
  <c r="E3336" i="5"/>
  <c r="E3337" i="5"/>
  <c r="E3338" i="5"/>
  <c r="E3339" i="5"/>
  <c r="E3340" i="5"/>
  <c r="E3341" i="5"/>
  <c r="E3342" i="5"/>
  <c r="E3343" i="5"/>
  <c r="E3344" i="5"/>
  <c r="E3345" i="5"/>
  <c r="E3346" i="5"/>
  <c r="E3347" i="5"/>
  <c r="E3348" i="5"/>
  <c r="E3349" i="5"/>
  <c r="E3350" i="5"/>
  <c r="E3351" i="5"/>
  <c r="E3352" i="5"/>
  <c r="E3353" i="5"/>
  <c r="E3354" i="5"/>
  <c r="E3355" i="5"/>
  <c r="E3356" i="5"/>
  <c r="E3357" i="5"/>
  <c r="E3358" i="5"/>
  <c r="E3359" i="5"/>
  <c r="E3360" i="5"/>
  <c r="E3361" i="5"/>
  <c r="E3362" i="5"/>
  <c r="E3363" i="5"/>
  <c r="E3364" i="5"/>
  <c r="E3365" i="5"/>
  <c r="E3366" i="5"/>
  <c r="E3367" i="5"/>
  <c r="E3368" i="5"/>
  <c r="E3369" i="5"/>
  <c r="E3370" i="5"/>
  <c r="E3371" i="5"/>
  <c r="E3372" i="5"/>
  <c r="E3373" i="5"/>
  <c r="E3374" i="5"/>
  <c r="E3375" i="5"/>
  <c r="E3376" i="5"/>
  <c r="E3377" i="5"/>
  <c r="E3378" i="5"/>
  <c r="E3379" i="5"/>
  <c r="E3380" i="5"/>
  <c r="E3381" i="5"/>
  <c r="E3382" i="5"/>
  <c r="E3383" i="5"/>
  <c r="E3384" i="5"/>
  <c r="E3385" i="5"/>
  <c r="E3386" i="5"/>
  <c r="E3387" i="5"/>
  <c r="E3388" i="5"/>
  <c r="E3389" i="5"/>
  <c r="E3390" i="5"/>
  <c r="E3391" i="5"/>
  <c r="E3392" i="5"/>
  <c r="E3393" i="5"/>
  <c r="E3394" i="5"/>
  <c r="E3395" i="5"/>
  <c r="E3396" i="5"/>
  <c r="E3397" i="5"/>
  <c r="E3398" i="5"/>
  <c r="E3399" i="5"/>
  <c r="E3400" i="5"/>
  <c r="E3401" i="5"/>
  <c r="E3402" i="5"/>
  <c r="E3403" i="5"/>
  <c r="E3404" i="5"/>
  <c r="E3405" i="5"/>
  <c r="E3406" i="5"/>
  <c r="E3407" i="5"/>
  <c r="E3408" i="5"/>
  <c r="E3409" i="5"/>
  <c r="E3410" i="5"/>
  <c r="E3411" i="5"/>
  <c r="E3412" i="5"/>
  <c r="E3413" i="5"/>
  <c r="E3414" i="5"/>
  <c r="E3415" i="5"/>
  <c r="E3416" i="5"/>
  <c r="E3417" i="5"/>
  <c r="E3418" i="5"/>
  <c r="E3419" i="5"/>
  <c r="E3420" i="5"/>
  <c r="E3421" i="5"/>
  <c r="E3422" i="5"/>
  <c r="E3423" i="5"/>
  <c r="E3424" i="5"/>
  <c r="E3425" i="5"/>
  <c r="E3426" i="5"/>
  <c r="E3427" i="5"/>
  <c r="E3428" i="5"/>
  <c r="E3429" i="5"/>
  <c r="E3430" i="5"/>
  <c r="E3431" i="5"/>
  <c r="E3432" i="5"/>
  <c r="E3433" i="5"/>
  <c r="E3434" i="5"/>
  <c r="E3435" i="5"/>
  <c r="E3436" i="5"/>
  <c r="E3437" i="5"/>
  <c r="E3438" i="5"/>
  <c r="E3439" i="5"/>
  <c r="E3440" i="5"/>
  <c r="E3441" i="5"/>
  <c r="E3442" i="5"/>
  <c r="E3443" i="5"/>
  <c r="E3444" i="5"/>
  <c r="E3445" i="5"/>
  <c r="E3446" i="5"/>
  <c r="E3447" i="5"/>
  <c r="E3448" i="5"/>
  <c r="E3449" i="5"/>
  <c r="E3450" i="5"/>
  <c r="E3451" i="5"/>
  <c r="E3452" i="5"/>
  <c r="E3453" i="5"/>
  <c r="E3454" i="5"/>
  <c r="E3455" i="5"/>
  <c r="E3456" i="5"/>
  <c r="E3457" i="5"/>
  <c r="E3458" i="5"/>
  <c r="E3459" i="5"/>
  <c r="E3460" i="5"/>
  <c r="E3461" i="5"/>
  <c r="E3462" i="5"/>
  <c r="E3463" i="5"/>
  <c r="E3464" i="5"/>
  <c r="E3465" i="5"/>
  <c r="E3466" i="5"/>
  <c r="E3467" i="5"/>
  <c r="E3468" i="5"/>
  <c r="E3469" i="5"/>
  <c r="E3470" i="5"/>
  <c r="E3471" i="5"/>
  <c r="E3472" i="5"/>
  <c r="E3473" i="5"/>
  <c r="E3474" i="5"/>
  <c r="E3475" i="5"/>
  <c r="E3476" i="5"/>
  <c r="E3477" i="5"/>
  <c r="E3478" i="5"/>
  <c r="E3479" i="5"/>
  <c r="E3480" i="5"/>
  <c r="E3481" i="5"/>
  <c r="E3482" i="5"/>
  <c r="E3483" i="5"/>
  <c r="E3484" i="5"/>
  <c r="E3485" i="5"/>
  <c r="E3486" i="5"/>
  <c r="E3487" i="5"/>
  <c r="E3488" i="5"/>
  <c r="E3489" i="5"/>
  <c r="E3490" i="5"/>
  <c r="E3491" i="5"/>
  <c r="E3492" i="5"/>
  <c r="E3493" i="5"/>
  <c r="E3494" i="5"/>
  <c r="E3495" i="5"/>
  <c r="E3496" i="5"/>
  <c r="E3497" i="5"/>
  <c r="E3498" i="5"/>
  <c r="E3499" i="5"/>
  <c r="E3500" i="5"/>
  <c r="E3501" i="5"/>
  <c r="E3502" i="5"/>
  <c r="E3503" i="5"/>
  <c r="E3504" i="5"/>
  <c r="E3505" i="5"/>
  <c r="E3506" i="5"/>
  <c r="E3507" i="5"/>
  <c r="E3508" i="5"/>
  <c r="E3509" i="5"/>
  <c r="E3510" i="5"/>
  <c r="E3511" i="5"/>
  <c r="E3512" i="5"/>
  <c r="E3513" i="5"/>
  <c r="E3514" i="5"/>
  <c r="E3515" i="5"/>
  <c r="E3516" i="5"/>
  <c r="E3517" i="5"/>
  <c r="E3518" i="5"/>
  <c r="E3519" i="5"/>
  <c r="E3520" i="5"/>
  <c r="E3521" i="5"/>
  <c r="E3522" i="5"/>
  <c r="E3523" i="5"/>
  <c r="E3524" i="5"/>
  <c r="E3525" i="5"/>
  <c r="E3526" i="5"/>
  <c r="E3527" i="5"/>
  <c r="E3528" i="5"/>
  <c r="E3529" i="5"/>
  <c r="E3530" i="5"/>
  <c r="E3531" i="5"/>
  <c r="E3532" i="5"/>
  <c r="E3533" i="5"/>
  <c r="E3534" i="5"/>
  <c r="E3535" i="5"/>
  <c r="E3536" i="5"/>
  <c r="E3537" i="5"/>
  <c r="E3538" i="5"/>
  <c r="E3539" i="5"/>
  <c r="E3540" i="5"/>
  <c r="E3541" i="5"/>
  <c r="E3542" i="5"/>
  <c r="E3543" i="5"/>
  <c r="E3544" i="5"/>
  <c r="E3545" i="5"/>
  <c r="E3546" i="5"/>
  <c r="E3547" i="5"/>
  <c r="E3548" i="5"/>
  <c r="E3549" i="5"/>
  <c r="E3550" i="5"/>
  <c r="E3551" i="5"/>
  <c r="E3552" i="5"/>
  <c r="E3553" i="5"/>
  <c r="E3554" i="5"/>
  <c r="E3555" i="5"/>
  <c r="E3556" i="5"/>
  <c r="E3557" i="5"/>
  <c r="E3558" i="5"/>
  <c r="E3559" i="5"/>
  <c r="E3560" i="5"/>
  <c r="E3561" i="5"/>
  <c r="E3562" i="5"/>
  <c r="E3563" i="5"/>
  <c r="E3564" i="5"/>
  <c r="E3565" i="5"/>
  <c r="E3566" i="5"/>
  <c r="E3567" i="5"/>
  <c r="E3568" i="5"/>
  <c r="E3569" i="5"/>
  <c r="E3570" i="5"/>
  <c r="E3571" i="5"/>
  <c r="E3572" i="5"/>
  <c r="E3573" i="5"/>
  <c r="E3574" i="5"/>
  <c r="E3575" i="5"/>
  <c r="E3576" i="5"/>
  <c r="E3577" i="5"/>
  <c r="E3578" i="5"/>
  <c r="E3579" i="5"/>
  <c r="E3580" i="5"/>
  <c r="E3581" i="5"/>
  <c r="E3582" i="5"/>
  <c r="E3583" i="5"/>
  <c r="E3584" i="5"/>
  <c r="E3585" i="5"/>
  <c r="E3586" i="5"/>
  <c r="E3587" i="5"/>
  <c r="E3588" i="5"/>
  <c r="E3589" i="5"/>
  <c r="E3590" i="5"/>
  <c r="E3591" i="5"/>
  <c r="E3592" i="5"/>
  <c r="E3593" i="5"/>
  <c r="E3594" i="5"/>
  <c r="E3595" i="5"/>
  <c r="E3596" i="5"/>
  <c r="E3597" i="5"/>
  <c r="E3598" i="5"/>
  <c r="E3599" i="5"/>
  <c r="E3600" i="5"/>
  <c r="E3601" i="5"/>
  <c r="E3602" i="5"/>
  <c r="E3603" i="5"/>
  <c r="E3604" i="5"/>
  <c r="E3605" i="5"/>
  <c r="E3606" i="5"/>
  <c r="E3607" i="5"/>
  <c r="E3608" i="5"/>
  <c r="E3609" i="5"/>
  <c r="E3610" i="5"/>
  <c r="E3611" i="5"/>
  <c r="E3612" i="5"/>
  <c r="E3613" i="5"/>
  <c r="E3614" i="5"/>
  <c r="E3615" i="5"/>
  <c r="E3616" i="5"/>
  <c r="E3617" i="5"/>
  <c r="E3618" i="5"/>
  <c r="E3619" i="5"/>
  <c r="E3620" i="5"/>
  <c r="E3621" i="5"/>
  <c r="E3622" i="5"/>
  <c r="E3623" i="5"/>
  <c r="E3624" i="5"/>
  <c r="E3625" i="5"/>
  <c r="E3626" i="5"/>
  <c r="E3627" i="5"/>
  <c r="E3628" i="5"/>
  <c r="E3629" i="5"/>
  <c r="E3630" i="5"/>
  <c r="E3631" i="5"/>
  <c r="E3632" i="5"/>
  <c r="E3633" i="5"/>
  <c r="E3634" i="5"/>
  <c r="E3635" i="5"/>
  <c r="E3636" i="5"/>
  <c r="E3637" i="5"/>
  <c r="E3638" i="5"/>
  <c r="E3639" i="5"/>
  <c r="E3640" i="5"/>
  <c r="E3641" i="5"/>
  <c r="E3642" i="5"/>
  <c r="E3643" i="5"/>
  <c r="E3644" i="5"/>
  <c r="E3645" i="5"/>
  <c r="E3646" i="5"/>
  <c r="E3647" i="5"/>
  <c r="E3648" i="5"/>
  <c r="E3649" i="5"/>
  <c r="E3650" i="5"/>
  <c r="E3651" i="5"/>
  <c r="E3652" i="5"/>
  <c r="E3653" i="5"/>
  <c r="E3654" i="5"/>
  <c r="E3655" i="5"/>
  <c r="E3656" i="5"/>
  <c r="E3657" i="5"/>
  <c r="E3658" i="5"/>
  <c r="E3659" i="5"/>
  <c r="E3660" i="5"/>
  <c r="E3661" i="5"/>
  <c r="E3662" i="5"/>
  <c r="E3663" i="5"/>
  <c r="E3664" i="5"/>
  <c r="E3665" i="5"/>
  <c r="E3666" i="5"/>
  <c r="E3667" i="5"/>
  <c r="E3668" i="5"/>
  <c r="E3669" i="5"/>
  <c r="E3670" i="5"/>
  <c r="E3671" i="5"/>
  <c r="E3672" i="5"/>
  <c r="E3673" i="5"/>
  <c r="E3674" i="5"/>
  <c r="E3675" i="5"/>
  <c r="E3676" i="5"/>
  <c r="E3677" i="5"/>
  <c r="E3678" i="5"/>
  <c r="E3679" i="5"/>
  <c r="E3680" i="5"/>
  <c r="E3681" i="5"/>
  <c r="E3682" i="5"/>
  <c r="E3683" i="5"/>
  <c r="E3684" i="5"/>
  <c r="E3685" i="5"/>
  <c r="E3686" i="5"/>
  <c r="E3687" i="5"/>
  <c r="E3688" i="5"/>
  <c r="E3689" i="5"/>
  <c r="E3690" i="5"/>
  <c r="E3691" i="5"/>
  <c r="E3692" i="5"/>
  <c r="E3693" i="5"/>
  <c r="E3694" i="5"/>
  <c r="E3695" i="5"/>
  <c r="E3696" i="5"/>
  <c r="E3697" i="5"/>
  <c r="E3698" i="5"/>
  <c r="E3699" i="5"/>
  <c r="E3700" i="5"/>
  <c r="E3701" i="5"/>
  <c r="E3702" i="5"/>
  <c r="E3703" i="5"/>
  <c r="E3704" i="5"/>
  <c r="E3705" i="5"/>
  <c r="E3706" i="5"/>
  <c r="E3707" i="5"/>
  <c r="E3708" i="5"/>
  <c r="E3709" i="5"/>
  <c r="E3710" i="5"/>
  <c r="E3711" i="5"/>
  <c r="E3712" i="5"/>
  <c r="E3713" i="5"/>
  <c r="E3714" i="5"/>
  <c r="E3715" i="5"/>
  <c r="E3716" i="5"/>
  <c r="E3717" i="5"/>
  <c r="E3718" i="5"/>
  <c r="E3719" i="5"/>
  <c r="E3720" i="5"/>
  <c r="E3721" i="5"/>
  <c r="E3722" i="5"/>
  <c r="E3723" i="5"/>
  <c r="E3724" i="5"/>
  <c r="E3725" i="5"/>
  <c r="E3726" i="5"/>
  <c r="E3727" i="5"/>
  <c r="E3728" i="5"/>
  <c r="E3729" i="5"/>
  <c r="E3730" i="5"/>
  <c r="E3731" i="5"/>
  <c r="E3732" i="5"/>
  <c r="E3733" i="5"/>
  <c r="E3734" i="5"/>
  <c r="E3735" i="5"/>
  <c r="E3736" i="5"/>
  <c r="E3737" i="5"/>
  <c r="E3738" i="5"/>
  <c r="E3739" i="5"/>
  <c r="E3740" i="5"/>
  <c r="E3741" i="5"/>
  <c r="E3742" i="5"/>
  <c r="E3743" i="5"/>
  <c r="E3744" i="5"/>
  <c r="E3745" i="5"/>
  <c r="E3746" i="5"/>
  <c r="E3747" i="5"/>
  <c r="E3748" i="5"/>
  <c r="E3749" i="5"/>
  <c r="E3750" i="5"/>
  <c r="E3751" i="5"/>
  <c r="E3752" i="5"/>
  <c r="E3753" i="5"/>
  <c r="E3754" i="5"/>
  <c r="E3755" i="5"/>
  <c r="E3756" i="5"/>
  <c r="E3757" i="5"/>
  <c r="E3758" i="5"/>
  <c r="E3759" i="5"/>
  <c r="E3760" i="5"/>
  <c r="E3761" i="5"/>
  <c r="E3762" i="5"/>
  <c r="E3763" i="5"/>
  <c r="E3764" i="5"/>
  <c r="E3765" i="5"/>
  <c r="E3766" i="5"/>
  <c r="E3767" i="5"/>
  <c r="E3768" i="5"/>
  <c r="E3769" i="5"/>
  <c r="E3770" i="5"/>
  <c r="E3771" i="5"/>
  <c r="E3772" i="5"/>
  <c r="E3773" i="5"/>
  <c r="E3774" i="5"/>
  <c r="E3775" i="5"/>
  <c r="E3776" i="5"/>
  <c r="E3777" i="5"/>
  <c r="E3778" i="5"/>
  <c r="E3779" i="5"/>
  <c r="E3780" i="5"/>
  <c r="E3781" i="5"/>
  <c r="E3782" i="5"/>
  <c r="E3783" i="5"/>
  <c r="E3784" i="5"/>
  <c r="E3785" i="5"/>
  <c r="E3786" i="5"/>
  <c r="E3787" i="5"/>
  <c r="E3788" i="5"/>
  <c r="E3789" i="5"/>
  <c r="E3790" i="5"/>
  <c r="E3791" i="5"/>
  <c r="E3792" i="5"/>
  <c r="E3793" i="5"/>
  <c r="E3794" i="5"/>
  <c r="E3795" i="5"/>
  <c r="E3796" i="5"/>
  <c r="E3797" i="5"/>
  <c r="E3798" i="5"/>
  <c r="E3799" i="5"/>
  <c r="E3800" i="5"/>
  <c r="E3801" i="5"/>
  <c r="E3802" i="5"/>
  <c r="E3803" i="5"/>
  <c r="E3804" i="5"/>
  <c r="E3805" i="5"/>
  <c r="E3806" i="5"/>
  <c r="E3807" i="5"/>
  <c r="E3808" i="5"/>
  <c r="E3809" i="5"/>
  <c r="E3810" i="5"/>
  <c r="E3811" i="5"/>
  <c r="E3812" i="5"/>
  <c r="E3813" i="5"/>
  <c r="E3814" i="5"/>
  <c r="E3815" i="5"/>
  <c r="E3816" i="5"/>
  <c r="E3817" i="5"/>
  <c r="E3818" i="5"/>
  <c r="E3819" i="5"/>
  <c r="E3820" i="5"/>
  <c r="E3821" i="5"/>
  <c r="E3822" i="5"/>
  <c r="E3823" i="5"/>
  <c r="E3824" i="5"/>
  <c r="E3825" i="5"/>
  <c r="E3826" i="5"/>
  <c r="E3827" i="5"/>
  <c r="E3828" i="5"/>
  <c r="E3829" i="5"/>
  <c r="E3830" i="5"/>
  <c r="E3831" i="5"/>
  <c r="E3832" i="5"/>
  <c r="E3833" i="5"/>
  <c r="E3834" i="5"/>
  <c r="E3835" i="5"/>
  <c r="E3836" i="5"/>
  <c r="E3837" i="5"/>
  <c r="E3838" i="5"/>
  <c r="E3839" i="5"/>
  <c r="E3840" i="5"/>
  <c r="E3841" i="5"/>
  <c r="E3842" i="5"/>
  <c r="E3843" i="5"/>
  <c r="E3844" i="5"/>
  <c r="E3845" i="5"/>
  <c r="E3846" i="5"/>
  <c r="E3847" i="5"/>
  <c r="E3848" i="5"/>
  <c r="E3849" i="5"/>
  <c r="E3850" i="5"/>
  <c r="E3851" i="5"/>
  <c r="E3852" i="5"/>
  <c r="E3853" i="5"/>
  <c r="E3854" i="5"/>
  <c r="E3855" i="5"/>
  <c r="E3856" i="5"/>
  <c r="E3857" i="5"/>
  <c r="E3858" i="5"/>
  <c r="E3859" i="5"/>
  <c r="E3860" i="5"/>
  <c r="E3861" i="5"/>
  <c r="E3862" i="5"/>
  <c r="E3863" i="5"/>
  <c r="E3864" i="5"/>
  <c r="E3865" i="5"/>
  <c r="E3866" i="5"/>
  <c r="E3867" i="5"/>
  <c r="E3868" i="5"/>
  <c r="E3869" i="5"/>
  <c r="E3870" i="5"/>
  <c r="E3871" i="5"/>
  <c r="E3872" i="5"/>
  <c r="E3873" i="5"/>
  <c r="E3874" i="5"/>
  <c r="E3875" i="5"/>
  <c r="E3876" i="5"/>
  <c r="E3877" i="5"/>
  <c r="E3878" i="5"/>
  <c r="E3879" i="5"/>
  <c r="E3880" i="5"/>
  <c r="E3881" i="5"/>
  <c r="E3882" i="5"/>
  <c r="E3883" i="5"/>
  <c r="E3884" i="5"/>
  <c r="E3885" i="5"/>
  <c r="E3886" i="5"/>
  <c r="E3887" i="5"/>
  <c r="E3888" i="5"/>
  <c r="E3889" i="5"/>
  <c r="E3890" i="5"/>
  <c r="E3891" i="5"/>
  <c r="E3892" i="5"/>
  <c r="E3893" i="5"/>
  <c r="E3894" i="5"/>
  <c r="E3895" i="5"/>
  <c r="E3896" i="5"/>
  <c r="E3897" i="5"/>
  <c r="E3898" i="5"/>
  <c r="E3899" i="5"/>
  <c r="E3900" i="5"/>
  <c r="E3901" i="5"/>
  <c r="E3902" i="5"/>
  <c r="E3903" i="5"/>
  <c r="E3904" i="5"/>
  <c r="E3905" i="5"/>
  <c r="E3906" i="5"/>
  <c r="E3907" i="5"/>
  <c r="E3908" i="5"/>
  <c r="E3909" i="5"/>
  <c r="E3910" i="5"/>
  <c r="E3911" i="5"/>
  <c r="E3912" i="5"/>
  <c r="E3913" i="5"/>
  <c r="E3914" i="5"/>
  <c r="E3915" i="5"/>
  <c r="E3916" i="5"/>
  <c r="E3917" i="5"/>
  <c r="E3918" i="5"/>
  <c r="E3919" i="5"/>
  <c r="E3920" i="5"/>
  <c r="E3921" i="5"/>
  <c r="E3922" i="5"/>
  <c r="E3923" i="5"/>
  <c r="E3924" i="5"/>
  <c r="E3925" i="5"/>
  <c r="E3926" i="5"/>
  <c r="E3927" i="5"/>
  <c r="E3928" i="5"/>
  <c r="E3929" i="5"/>
  <c r="E3930" i="5"/>
  <c r="E3931" i="5"/>
  <c r="E3932" i="5"/>
  <c r="E3933" i="5"/>
  <c r="E3934" i="5"/>
  <c r="E3935" i="5"/>
  <c r="E3936" i="5"/>
  <c r="E3937" i="5"/>
  <c r="E3938" i="5"/>
  <c r="E3939" i="5"/>
  <c r="E3940" i="5"/>
  <c r="E3941" i="5"/>
  <c r="E3942" i="5"/>
  <c r="E3943" i="5"/>
  <c r="E3944" i="5"/>
  <c r="E3945" i="5"/>
  <c r="E3946" i="5"/>
  <c r="E3947" i="5"/>
  <c r="E3948" i="5"/>
  <c r="E3949" i="5"/>
  <c r="E3950" i="5"/>
  <c r="E3951" i="5"/>
  <c r="E3952" i="5"/>
  <c r="E3953" i="5"/>
  <c r="E3954" i="5"/>
  <c r="E3955" i="5"/>
  <c r="E3956" i="5"/>
  <c r="E3957" i="5"/>
  <c r="E3958" i="5"/>
  <c r="E3959" i="5"/>
  <c r="E3960" i="5"/>
  <c r="E3961" i="5"/>
  <c r="E3962" i="5"/>
  <c r="E3963" i="5"/>
  <c r="E3964" i="5"/>
  <c r="E3965" i="5"/>
  <c r="E3966" i="5"/>
  <c r="E3967" i="5"/>
  <c r="E3968" i="5"/>
  <c r="E3969" i="5"/>
  <c r="E3970" i="5"/>
  <c r="E3971" i="5"/>
  <c r="E3972" i="5"/>
  <c r="E3973" i="5"/>
  <c r="E3974" i="5"/>
  <c r="E3975" i="5"/>
  <c r="E3976" i="5"/>
  <c r="E3977" i="5"/>
  <c r="E3978" i="5"/>
  <c r="E3979" i="5"/>
  <c r="E3980" i="5"/>
  <c r="E3981" i="5"/>
  <c r="E3982" i="5"/>
  <c r="E3983" i="5"/>
  <c r="E3984" i="5"/>
  <c r="E3985" i="5"/>
  <c r="E3986" i="5"/>
  <c r="E3987" i="5"/>
  <c r="E3988" i="5"/>
  <c r="E3989" i="5"/>
  <c r="E3990" i="5"/>
  <c r="E3991" i="5"/>
  <c r="E3992" i="5"/>
  <c r="E3993" i="5"/>
  <c r="E3994" i="5"/>
  <c r="E3995" i="5"/>
  <c r="E3996" i="5"/>
  <c r="E3997" i="5"/>
  <c r="E3998" i="5"/>
  <c r="E3999" i="5"/>
  <c r="E4000" i="5"/>
  <c r="E4001" i="5"/>
  <c r="E4002" i="5"/>
  <c r="E4003" i="5"/>
  <c r="E4004" i="5"/>
  <c r="E4005" i="5"/>
  <c r="E4006" i="5"/>
  <c r="E4007" i="5"/>
  <c r="E4008" i="5"/>
  <c r="E4009" i="5"/>
  <c r="E4010" i="5"/>
  <c r="E4011" i="5"/>
  <c r="E4012" i="5"/>
  <c r="E4013" i="5"/>
  <c r="E4014" i="5"/>
  <c r="E4015" i="5"/>
  <c r="E4016" i="5"/>
  <c r="E4017" i="5"/>
  <c r="E4018" i="5"/>
  <c r="E4019" i="5"/>
  <c r="E4020" i="5"/>
  <c r="E4021" i="5"/>
  <c r="E4022" i="5"/>
  <c r="E4023" i="5"/>
  <c r="E4024" i="5"/>
  <c r="E4025" i="5"/>
  <c r="E4026" i="5"/>
  <c r="E4027" i="5"/>
  <c r="E4028" i="5"/>
  <c r="E4029" i="5"/>
  <c r="E4030" i="5"/>
  <c r="E4031" i="5"/>
  <c r="E4032" i="5"/>
  <c r="E4033" i="5"/>
  <c r="E4034" i="5"/>
  <c r="E4035" i="5"/>
  <c r="E4036" i="5"/>
  <c r="E4037" i="5"/>
  <c r="E4038" i="5"/>
  <c r="E4039" i="5"/>
  <c r="E4040" i="5"/>
  <c r="E4041" i="5"/>
  <c r="E4042" i="5"/>
  <c r="E4043" i="5"/>
  <c r="E4044" i="5"/>
  <c r="E4045" i="5"/>
  <c r="E4046" i="5"/>
  <c r="E4047" i="5"/>
  <c r="E4048" i="5"/>
  <c r="E4049" i="5"/>
  <c r="E4050" i="5"/>
  <c r="E4051" i="5"/>
  <c r="E4052" i="5"/>
  <c r="E4053" i="5"/>
  <c r="E4054" i="5"/>
  <c r="E4055" i="5"/>
  <c r="E4056" i="5"/>
  <c r="E4057" i="5"/>
  <c r="E4058" i="5"/>
  <c r="E4059" i="5"/>
  <c r="E4060" i="5"/>
  <c r="E4061" i="5"/>
  <c r="E4062" i="5"/>
  <c r="E4063" i="5"/>
  <c r="E4064" i="5"/>
  <c r="E4065" i="5"/>
  <c r="E4066" i="5"/>
  <c r="E4067" i="5"/>
  <c r="E4068" i="5"/>
  <c r="E4069" i="5"/>
  <c r="E4070" i="5"/>
  <c r="E4071" i="5"/>
  <c r="E4072" i="5"/>
  <c r="E4073" i="5"/>
  <c r="E4074" i="5"/>
  <c r="E4075" i="5"/>
  <c r="E4076" i="5"/>
  <c r="E4077" i="5"/>
  <c r="E4078" i="5"/>
  <c r="E4079" i="5"/>
  <c r="E4080" i="5"/>
  <c r="E4081" i="5"/>
  <c r="E4082" i="5"/>
  <c r="E4083" i="5"/>
  <c r="E4084" i="5"/>
  <c r="E4085" i="5"/>
  <c r="E4086" i="5"/>
  <c r="E4087" i="5"/>
  <c r="E4088" i="5"/>
  <c r="E4089" i="5"/>
  <c r="E4090" i="5"/>
  <c r="E4091" i="5"/>
  <c r="E4092" i="5"/>
  <c r="E4093" i="5"/>
  <c r="E4094" i="5"/>
  <c r="E4095" i="5"/>
  <c r="E4096" i="5"/>
  <c r="E4097" i="5"/>
  <c r="E4098" i="5"/>
  <c r="E4099" i="5"/>
  <c r="E4100" i="5"/>
  <c r="E4101" i="5"/>
  <c r="E4102" i="5"/>
  <c r="E4103" i="5"/>
  <c r="E4104" i="5"/>
  <c r="E4105" i="5"/>
  <c r="E4106" i="5"/>
  <c r="E4107" i="5"/>
  <c r="E4108" i="5"/>
  <c r="E4109" i="5"/>
  <c r="E4110" i="5"/>
  <c r="E4111" i="5"/>
  <c r="E4112" i="5"/>
  <c r="E4113" i="5"/>
  <c r="E4114" i="5"/>
  <c r="E4115" i="5"/>
  <c r="E4116" i="5"/>
  <c r="E4117" i="5"/>
  <c r="E4118" i="5"/>
  <c r="E4119" i="5"/>
  <c r="E4120" i="5"/>
  <c r="E4121" i="5"/>
  <c r="E4122" i="5"/>
  <c r="E4123" i="5"/>
  <c r="E4124" i="5"/>
  <c r="E4125" i="5"/>
  <c r="E4126" i="5"/>
  <c r="E4127" i="5"/>
  <c r="E4128" i="5"/>
  <c r="E4129" i="5"/>
  <c r="E4130" i="5"/>
  <c r="E4131" i="5"/>
  <c r="E4132" i="5"/>
  <c r="E4133" i="5"/>
  <c r="E4134" i="5"/>
  <c r="E4135" i="5"/>
  <c r="E4136" i="5"/>
  <c r="E4137" i="5"/>
  <c r="E4138" i="5"/>
  <c r="E4139" i="5"/>
  <c r="E4140" i="5"/>
  <c r="E4141" i="5"/>
  <c r="E4142" i="5"/>
  <c r="E4143" i="5"/>
  <c r="E4144" i="5"/>
  <c r="E4145" i="5"/>
  <c r="E4146" i="5"/>
  <c r="E4147" i="5"/>
  <c r="E4148" i="5"/>
  <c r="E4149" i="5"/>
  <c r="E4150" i="5"/>
  <c r="E4151" i="5"/>
  <c r="E4152" i="5"/>
  <c r="E4153" i="5"/>
  <c r="E4154" i="5"/>
  <c r="E4155" i="5"/>
  <c r="E4156" i="5"/>
  <c r="E4157" i="5"/>
  <c r="E4158" i="5"/>
  <c r="E4159" i="5"/>
  <c r="E4160" i="5"/>
  <c r="E4161" i="5"/>
  <c r="E4162" i="5"/>
  <c r="E4163" i="5"/>
  <c r="E4164" i="5"/>
  <c r="E4165" i="5"/>
  <c r="E4166" i="5"/>
  <c r="E4167" i="5"/>
  <c r="E4168" i="5"/>
  <c r="E4169" i="5"/>
  <c r="E4170" i="5"/>
  <c r="E4171" i="5"/>
  <c r="E4172" i="5"/>
  <c r="E4173" i="5"/>
  <c r="E4174" i="5"/>
  <c r="E4175" i="5"/>
  <c r="E4176" i="5"/>
  <c r="E4177" i="5"/>
  <c r="E4178" i="5"/>
  <c r="E4179" i="5"/>
  <c r="E4180" i="5"/>
  <c r="E4181" i="5"/>
  <c r="E4182" i="5"/>
  <c r="E4183" i="5"/>
  <c r="E4184" i="5"/>
  <c r="E4185" i="5"/>
  <c r="E4186" i="5"/>
  <c r="E4187" i="5"/>
  <c r="E4188" i="5"/>
  <c r="E4189" i="5"/>
  <c r="E4190" i="5"/>
  <c r="E4191" i="5"/>
  <c r="E4192" i="5"/>
  <c r="E4193" i="5"/>
  <c r="E4194" i="5"/>
  <c r="E4195" i="5"/>
  <c r="E4196" i="5"/>
  <c r="E4197" i="5"/>
  <c r="E4198" i="5"/>
  <c r="E4199" i="5"/>
  <c r="E4200" i="5"/>
  <c r="E4201" i="5"/>
  <c r="E2" i="5"/>
  <c r="D3" i="5"/>
  <c r="D4" i="5"/>
  <c r="D5" i="5"/>
  <c r="D6" i="5"/>
  <c r="D7" i="5"/>
  <c r="D8" i="5"/>
  <c r="D9" i="5"/>
  <c r="D10" i="5"/>
  <c r="D11" i="5"/>
  <c r="D12" i="5"/>
  <c r="D13" i="5"/>
  <c r="D14" i="5"/>
  <c r="D15" i="5"/>
  <c r="D16" i="5"/>
  <c r="D17" i="5"/>
  <c r="D18" i="5"/>
  <c r="D19" i="5"/>
  <c r="D20" i="5"/>
  <c r="D21" i="5"/>
  <c r="D22" i="5"/>
  <c r="D23" i="5"/>
  <c r="D24" i="5"/>
  <c r="D25" i="5"/>
  <c r="D26" i="5"/>
  <c r="D27" i="5"/>
  <c r="D28" i="5"/>
  <c r="D29" i="5"/>
  <c r="D30" i="5"/>
  <c r="D31" i="5"/>
  <c r="D32" i="5"/>
  <c r="D33" i="5"/>
  <c r="D34" i="5"/>
  <c r="D35" i="5"/>
  <c r="D36" i="5"/>
  <c r="D37" i="5"/>
  <c r="D38" i="5"/>
  <c r="D39" i="5"/>
  <c r="D40" i="5"/>
  <c r="D41" i="5"/>
  <c r="D42" i="5"/>
  <c r="D43" i="5"/>
  <c r="D44" i="5"/>
  <c r="D45" i="5"/>
  <c r="D46" i="5"/>
  <c r="D47" i="5"/>
  <c r="D48" i="5"/>
  <c r="D49" i="5"/>
  <c r="D50" i="5"/>
  <c r="D51" i="5"/>
  <c r="D52" i="5"/>
  <c r="D53" i="5"/>
  <c r="D54" i="5"/>
  <c r="D55" i="5"/>
  <c r="D56" i="5"/>
  <c r="D57" i="5"/>
  <c r="D58" i="5"/>
  <c r="D59" i="5"/>
  <c r="D60" i="5"/>
  <c r="D61" i="5"/>
  <c r="D62" i="5"/>
  <c r="D63" i="5"/>
  <c r="D64" i="5"/>
  <c r="D65" i="5"/>
  <c r="D66" i="5"/>
  <c r="D67" i="5"/>
  <c r="D68" i="5"/>
  <c r="D69" i="5"/>
  <c r="D70" i="5"/>
  <c r="D71" i="5"/>
  <c r="D72" i="5"/>
  <c r="D73" i="5"/>
  <c r="D74" i="5"/>
  <c r="D75" i="5"/>
  <c r="D76" i="5"/>
  <c r="D77" i="5"/>
  <c r="D78" i="5"/>
  <c r="D79" i="5"/>
  <c r="D80" i="5"/>
  <c r="D81" i="5"/>
  <c r="D82" i="5"/>
  <c r="D83" i="5"/>
  <c r="D84" i="5"/>
  <c r="D85" i="5"/>
  <c r="D86" i="5"/>
  <c r="D87" i="5"/>
  <c r="D88" i="5"/>
  <c r="D89" i="5"/>
  <c r="D90" i="5"/>
  <c r="D91" i="5"/>
  <c r="D92" i="5"/>
  <c r="D93" i="5"/>
  <c r="D94" i="5"/>
  <c r="D95" i="5"/>
  <c r="D96" i="5"/>
  <c r="D97" i="5"/>
  <c r="D98" i="5"/>
  <c r="D99" i="5"/>
  <c r="D100" i="5"/>
  <c r="D101" i="5"/>
  <c r="D102" i="5"/>
  <c r="D103" i="5"/>
  <c r="D104" i="5"/>
  <c r="D105" i="5"/>
  <c r="D106" i="5"/>
  <c r="D107" i="5"/>
  <c r="D108" i="5"/>
  <c r="D109" i="5"/>
  <c r="D110" i="5"/>
  <c r="D111" i="5"/>
  <c r="D112" i="5"/>
  <c r="D113" i="5"/>
  <c r="D114" i="5"/>
  <c r="D115" i="5"/>
  <c r="D116" i="5"/>
  <c r="D117" i="5"/>
  <c r="D118" i="5"/>
  <c r="D119" i="5"/>
  <c r="D120" i="5"/>
  <c r="D121" i="5"/>
  <c r="D122" i="5"/>
  <c r="D123" i="5"/>
  <c r="D124" i="5"/>
  <c r="D125" i="5"/>
  <c r="D126" i="5"/>
  <c r="D127" i="5"/>
  <c r="D128" i="5"/>
  <c r="D129" i="5"/>
  <c r="D130" i="5"/>
  <c r="D131" i="5"/>
  <c r="D132" i="5"/>
  <c r="D133" i="5"/>
  <c r="D134" i="5"/>
  <c r="D135" i="5"/>
  <c r="D136" i="5"/>
  <c r="D137" i="5"/>
  <c r="D138" i="5"/>
  <c r="D139" i="5"/>
  <c r="D140" i="5"/>
  <c r="D141" i="5"/>
  <c r="D142" i="5"/>
  <c r="D143" i="5"/>
  <c r="D144" i="5"/>
  <c r="D145" i="5"/>
  <c r="D146" i="5"/>
  <c r="D147" i="5"/>
  <c r="D148" i="5"/>
  <c r="D149" i="5"/>
  <c r="D150" i="5"/>
  <c r="D151" i="5"/>
  <c r="D152" i="5"/>
  <c r="D153" i="5"/>
  <c r="D154" i="5"/>
  <c r="D155" i="5"/>
  <c r="D156" i="5"/>
  <c r="D157" i="5"/>
  <c r="D158" i="5"/>
  <c r="D159" i="5"/>
  <c r="D160" i="5"/>
  <c r="D161" i="5"/>
  <c r="D162" i="5"/>
  <c r="D163" i="5"/>
  <c r="D164" i="5"/>
  <c r="D165" i="5"/>
  <c r="D166" i="5"/>
  <c r="D167" i="5"/>
  <c r="D168" i="5"/>
  <c r="D169" i="5"/>
  <c r="D170" i="5"/>
  <c r="D171" i="5"/>
  <c r="D172" i="5"/>
  <c r="D173" i="5"/>
  <c r="D174" i="5"/>
  <c r="D175" i="5"/>
  <c r="D176" i="5"/>
  <c r="D177" i="5"/>
  <c r="D178" i="5"/>
  <c r="D179" i="5"/>
  <c r="D180" i="5"/>
  <c r="D181" i="5"/>
  <c r="D182" i="5"/>
  <c r="D183" i="5"/>
  <c r="D184" i="5"/>
  <c r="D185" i="5"/>
  <c r="D186" i="5"/>
  <c r="D187" i="5"/>
  <c r="D188" i="5"/>
  <c r="D189" i="5"/>
  <c r="D190" i="5"/>
  <c r="D191" i="5"/>
  <c r="D192" i="5"/>
  <c r="D193" i="5"/>
  <c r="D194" i="5"/>
  <c r="D195" i="5"/>
  <c r="D196" i="5"/>
  <c r="D197" i="5"/>
  <c r="D198" i="5"/>
  <c r="D199" i="5"/>
  <c r="D200" i="5"/>
  <c r="D201" i="5"/>
  <c r="D202" i="5"/>
  <c r="D203" i="5"/>
  <c r="D204" i="5"/>
  <c r="D205" i="5"/>
  <c r="D206" i="5"/>
  <c r="D207" i="5"/>
  <c r="D208" i="5"/>
  <c r="D209" i="5"/>
  <c r="D210" i="5"/>
  <c r="D211" i="5"/>
  <c r="D212" i="5"/>
  <c r="D213" i="5"/>
  <c r="D214" i="5"/>
  <c r="D215" i="5"/>
  <c r="D216" i="5"/>
  <c r="D217" i="5"/>
  <c r="D218" i="5"/>
  <c r="D219" i="5"/>
  <c r="D220" i="5"/>
  <c r="D221" i="5"/>
  <c r="D222" i="5"/>
  <c r="D223" i="5"/>
  <c r="D224" i="5"/>
  <c r="D225" i="5"/>
  <c r="D226" i="5"/>
  <c r="D227" i="5"/>
  <c r="D228" i="5"/>
  <c r="D229" i="5"/>
  <c r="D230" i="5"/>
  <c r="D231" i="5"/>
  <c r="D232" i="5"/>
  <c r="D233" i="5"/>
  <c r="D234" i="5"/>
  <c r="D235" i="5"/>
  <c r="D236" i="5"/>
  <c r="D237" i="5"/>
  <c r="D238" i="5"/>
  <c r="D239" i="5"/>
  <c r="D240" i="5"/>
  <c r="D241" i="5"/>
  <c r="D242" i="5"/>
  <c r="D243" i="5"/>
  <c r="D244" i="5"/>
  <c r="D245" i="5"/>
  <c r="D246" i="5"/>
  <c r="D247" i="5"/>
  <c r="D248" i="5"/>
  <c r="D249" i="5"/>
  <c r="D250" i="5"/>
  <c r="D251" i="5"/>
  <c r="D252" i="5"/>
  <c r="D253" i="5"/>
  <c r="D254" i="5"/>
  <c r="D255" i="5"/>
  <c r="D256" i="5"/>
  <c r="D257" i="5"/>
  <c r="D258" i="5"/>
  <c r="D259" i="5"/>
  <c r="D260" i="5"/>
  <c r="D261" i="5"/>
  <c r="D262" i="5"/>
  <c r="D263" i="5"/>
  <c r="D264" i="5"/>
  <c r="D265" i="5"/>
  <c r="D266" i="5"/>
  <c r="D267" i="5"/>
  <c r="D268" i="5"/>
  <c r="D269" i="5"/>
  <c r="D270" i="5"/>
  <c r="D271" i="5"/>
  <c r="D272" i="5"/>
  <c r="D273" i="5"/>
  <c r="D274" i="5"/>
  <c r="D275" i="5"/>
  <c r="D276" i="5"/>
  <c r="D277" i="5"/>
  <c r="D278" i="5"/>
  <c r="D279" i="5"/>
  <c r="D280" i="5"/>
  <c r="D281" i="5"/>
  <c r="D282" i="5"/>
  <c r="D283" i="5"/>
  <c r="D284" i="5"/>
  <c r="D285" i="5"/>
  <c r="D286" i="5"/>
  <c r="D287" i="5"/>
  <c r="D288" i="5"/>
  <c r="D289" i="5"/>
  <c r="D290" i="5"/>
  <c r="D291" i="5"/>
  <c r="D292" i="5"/>
  <c r="D293" i="5"/>
  <c r="D294" i="5"/>
  <c r="D295" i="5"/>
  <c r="D296" i="5"/>
  <c r="D297" i="5"/>
  <c r="D298" i="5"/>
  <c r="D299" i="5"/>
  <c r="D300" i="5"/>
  <c r="D301" i="5"/>
  <c r="D302" i="5"/>
  <c r="D303" i="5"/>
  <c r="D304" i="5"/>
  <c r="D305" i="5"/>
  <c r="D306" i="5"/>
  <c r="D307" i="5"/>
  <c r="D308" i="5"/>
  <c r="D309" i="5"/>
  <c r="D310" i="5"/>
  <c r="D311" i="5"/>
  <c r="D312" i="5"/>
  <c r="D313" i="5"/>
  <c r="D314" i="5"/>
  <c r="D315" i="5"/>
  <c r="D316" i="5"/>
  <c r="D317" i="5"/>
  <c r="D318" i="5"/>
  <c r="D319" i="5"/>
  <c r="D320" i="5"/>
  <c r="D321" i="5"/>
  <c r="D322" i="5"/>
  <c r="D323" i="5"/>
  <c r="D324" i="5"/>
  <c r="D325" i="5"/>
  <c r="D326" i="5"/>
  <c r="D327" i="5"/>
  <c r="D328" i="5"/>
  <c r="D329" i="5"/>
  <c r="D330" i="5"/>
  <c r="D331" i="5"/>
  <c r="D332" i="5"/>
  <c r="D333" i="5"/>
  <c r="D334" i="5"/>
  <c r="D335" i="5"/>
  <c r="D336" i="5"/>
  <c r="D337" i="5"/>
  <c r="D338" i="5"/>
  <c r="D339" i="5"/>
  <c r="D340" i="5"/>
  <c r="D341" i="5"/>
  <c r="D342" i="5"/>
  <c r="D343" i="5"/>
  <c r="D344" i="5"/>
  <c r="D345" i="5"/>
  <c r="D346" i="5"/>
  <c r="D347" i="5"/>
  <c r="D348" i="5"/>
  <c r="D349" i="5"/>
  <c r="D350" i="5"/>
  <c r="D351" i="5"/>
  <c r="D352" i="5"/>
  <c r="D353" i="5"/>
  <c r="D354" i="5"/>
  <c r="D355" i="5"/>
  <c r="D356" i="5"/>
  <c r="D357" i="5"/>
  <c r="D358" i="5"/>
  <c r="D359" i="5"/>
  <c r="D360" i="5"/>
  <c r="D361" i="5"/>
  <c r="D362" i="5"/>
  <c r="D363" i="5"/>
  <c r="D364" i="5"/>
  <c r="D365" i="5"/>
  <c r="D366" i="5"/>
  <c r="D367" i="5"/>
  <c r="D368" i="5"/>
  <c r="D369" i="5"/>
  <c r="D370" i="5"/>
  <c r="D371" i="5"/>
  <c r="D372" i="5"/>
  <c r="D373" i="5"/>
  <c r="D374" i="5"/>
  <c r="D375" i="5"/>
  <c r="D376" i="5"/>
  <c r="D377" i="5"/>
  <c r="D378" i="5"/>
  <c r="D379" i="5"/>
  <c r="D380" i="5"/>
  <c r="D381" i="5"/>
  <c r="D382" i="5"/>
  <c r="D383" i="5"/>
  <c r="D384" i="5"/>
  <c r="D385" i="5"/>
  <c r="D386" i="5"/>
  <c r="D387" i="5"/>
  <c r="D388" i="5"/>
  <c r="D389" i="5"/>
  <c r="D390" i="5"/>
  <c r="D391" i="5"/>
  <c r="D392" i="5"/>
  <c r="D393" i="5"/>
  <c r="D394" i="5"/>
  <c r="D395" i="5"/>
  <c r="D396" i="5"/>
  <c r="D397" i="5"/>
  <c r="D398" i="5"/>
  <c r="D399" i="5"/>
  <c r="D400" i="5"/>
  <c r="D401" i="5"/>
  <c r="D402" i="5"/>
  <c r="D403" i="5"/>
  <c r="D404" i="5"/>
  <c r="D405" i="5"/>
  <c r="D406" i="5"/>
  <c r="D407" i="5"/>
  <c r="D408" i="5"/>
  <c r="D409" i="5"/>
  <c r="D410" i="5"/>
  <c r="D411" i="5"/>
  <c r="D412" i="5"/>
  <c r="D413" i="5"/>
  <c r="D414" i="5"/>
  <c r="D415" i="5"/>
  <c r="D416" i="5"/>
  <c r="D417" i="5"/>
  <c r="D418" i="5"/>
  <c r="D419" i="5"/>
  <c r="D420" i="5"/>
  <c r="D421" i="5"/>
  <c r="D422" i="5"/>
  <c r="D423" i="5"/>
  <c r="D424" i="5"/>
  <c r="D425" i="5"/>
  <c r="D426" i="5"/>
  <c r="D427" i="5"/>
  <c r="D428" i="5"/>
  <c r="D429" i="5"/>
  <c r="D430" i="5"/>
  <c r="D431" i="5"/>
  <c r="D432" i="5"/>
  <c r="D433" i="5"/>
  <c r="D434" i="5"/>
  <c r="D435" i="5"/>
  <c r="D436" i="5"/>
  <c r="D437" i="5"/>
  <c r="D438" i="5"/>
  <c r="D439" i="5"/>
  <c r="D440" i="5"/>
  <c r="D441" i="5"/>
  <c r="D442" i="5"/>
  <c r="D443" i="5"/>
  <c r="D444" i="5"/>
  <c r="D445" i="5"/>
  <c r="D446" i="5"/>
  <c r="D447" i="5"/>
  <c r="D448" i="5"/>
  <c r="D449" i="5"/>
  <c r="D450" i="5"/>
  <c r="D451" i="5"/>
  <c r="D452" i="5"/>
  <c r="D453" i="5"/>
  <c r="D454" i="5"/>
  <c r="D455" i="5"/>
  <c r="D456" i="5"/>
  <c r="D457" i="5"/>
  <c r="D458" i="5"/>
  <c r="D459" i="5"/>
  <c r="D460" i="5"/>
  <c r="D461" i="5"/>
  <c r="D462" i="5"/>
  <c r="D463" i="5"/>
  <c r="D464" i="5"/>
  <c r="D465" i="5"/>
  <c r="D466" i="5"/>
  <c r="D467" i="5"/>
  <c r="D468" i="5"/>
  <c r="D469" i="5"/>
  <c r="D470" i="5"/>
  <c r="D471" i="5"/>
  <c r="D472" i="5"/>
  <c r="D473" i="5"/>
  <c r="D474" i="5"/>
  <c r="D475" i="5"/>
  <c r="D476" i="5"/>
  <c r="D477" i="5"/>
  <c r="D478" i="5"/>
  <c r="D479" i="5"/>
  <c r="D480" i="5"/>
  <c r="D481" i="5"/>
  <c r="D482" i="5"/>
  <c r="D483" i="5"/>
  <c r="D484" i="5"/>
  <c r="D485" i="5"/>
  <c r="D486" i="5"/>
  <c r="D487" i="5"/>
  <c r="D488" i="5"/>
  <c r="D489" i="5"/>
  <c r="D490" i="5"/>
  <c r="D491" i="5"/>
  <c r="D492" i="5"/>
  <c r="D493" i="5"/>
  <c r="D494" i="5"/>
  <c r="D495" i="5"/>
  <c r="D496" i="5"/>
  <c r="D497" i="5"/>
  <c r="D498" i="5"/>
  <c r="D499" i="5"/>
  <c r="D500" i="5"/>
  <c r="D501" i="5"/>
  <c r="D502" i="5"/>
  <c r="D503" i="5"/>
  <c r="D504" i="5"/>
  <c r="D505" i="5"/>
  <c r="D506" i="5"/>
  <c r="D507" i="5"/>
  <c r="D508" i="5"/>
  <c r="D509" i="5"/>
  <c r="D510" i="5"/>
  <c r="D511" i="5"/>
  <c r="D512" i="5"/>
  <c r="D513" i="5"/>
  <c r="D514" i="5"/>
  <c r="D515" i="5"/>
  <c r="D516" i="5"/>
  <c r="D517" i="5"/>
  <c r="D518" i="5"/>
  <c r="D519" i="5"/>
  <c r="D520" i="5"/>
  <c r="D521" i="5"/>
  <c r="D522" i="5"/>
  <c r="D523" i="5"/>
  <c r="D524" i="5"/>
  <c r="D525" i="5"/>
  <c r="D526" i="5"/>
  <c r="D527" i="5"/>
  <c r="D528" i="5"/>
  <c r="D529" i="5"/>
  <c r="D530" i="5"/>
  <c r="D531" i="5"/>
  <c r="D532" i="5"/>
  <c r="D533" i="5"/>
  <c r="D534" i="5"/>
  <c r="D535" i="5"/>
  <c r="D536" i="5"/>
  <c r="D537" i="5"/>
  <c r="D538" i="5"/>
  <c r="D539" i="5"/>
  <c r="D540" i="5"/>
  <c r="D541" i="5"/>
  <c r="D542" i="5"/>
  <c r="D543" i="5"/>
  <c r="D544" i="5"/>
  <c r="D545" i="5"/>
  <c r="D546" i="5"/>
  <c r="D547" i="5"/>
  <c r="D548" i="5"/>
  <c r="D549" i="5"/>
  <c r="D550" i="5"/>
  <c r="D551" i="5"/>
  <c r="D552" i="5"/>
  <c r="D553" i="5"/>
  <c r="D554" i="5"/>
  <c r="D555" i="5"/>
  <c r="D556" i="5"/>
  <c r="D557" i="5"/>
  <c r="D558" i="5"/>
  <c r="D559" i="5"/>
  <c r="D560" i="5"/>
  <c r="D561" i="5"/>
  <c r="D562" i="5"/>
  <c r="D563" i="5"/>
  <c r="D564" i="5"/>
  <c r="D565" i="5"/>
  <c r="D566" i="5"/>
  <c r="D567" i="5"/>
  <c r="D568" i="5"/>
  <c r="D569" i="5"/>
  <c r="D570" i="5"/>
  <c r="D571" i="5"/>
  <c r="D572" i="5"/>
  <c r="D573" i="5"/>
  <c r="D574" i="5"/>
  <c r="D575" i="5"/>
  <c r="D576" i="5"/>
  <c r="D577" i="5"/>
  <c r="D578" i="5"/>
  <c r="D579" i="5"/>
  <c r="D580" i="5"/>
  <c r="D581" i="5"/>
  <c r="D582" i="5"/>
  <c r="D583" i="5"/>
  <c r="D584" i="5"/>
  <c r="D585" i="5"/>
  <c r="D586" i="5"/>
  <c r="D587" i="5"/>
  <c r="D588" i="5"/>
  <c r="D589" i="5"/>
  <c r="D590" i="5"/>
  <c r="D591" i="5"/>
  <c r="D592" i="5"/>
  <c r="D593" i="5"/>
  <c r="D594" i="5"/>
  <c r="D595" i="5"/>
  <c r="D596" i="5"/>
  <c r="D597" i="5"/>
  <c r="D598" i="5"/>
  <c r="D599" i="5"/>
  <c r="D600" i="5"/>
  <c r="D601" i="5"/>
  <c r="D602" i="5"/>
  <c r="D603" i="5"/>
  <c r="D604" i="5"/>
  <c r="D605" i="5"/>
  <c r="D606" i="5"/>
  <c r="D607" i="5"/>
  <c r="D608" i="5"/>
  <c r="D609" i="5"/>
  <c r="D610" i="5"/>
  <c r="D611" i="5"/>
  <c r="D612" i="5"/>
  <c r="D613" i="5"/>
  <c r="D614" i="5"/>
  <c r="D615" i="5"/>
  <c r="D616" i="5"/>
  <c r="D617" i="5"/>
  <c r="D618" i="5"/>
  <c r="D619" i="5"/>
  <c r="D620" i="5"/>
  <c r="D621" i="5"/>
  <c r="D622" i="5"/>
  <c r="D623" i="5"/>
  <c r="D624" i="5"/>
  <c r="D625" i="5"/>
  <c r="D626" i="5"/>
  <c r="D627" i="5"/>
  <c r="D628" i="5"/>
  <c r="D629" i="5"/>
  <c r="D630" i="5"/>
  <c r="D631" i="5"/>
  <c r="D632" i="5"/>
  <c r="D633" i="5"/>
  <c r="D634" i="5"/>
  <c r="D635" i="5"/>
  <c r="D636" i="5"/>
  <c r="D637" i="5"/>
  <c r="D638" i="5"/>
  <c r="D639" i="5"/>
  <c r="D640" i="5"/>
  <c r="D641" i="5"/>
  <c r="D642" i="5"/>
  <c r="D643" i="5"/>
  <c r="D644" i="5"/>
  <c r="D645" i="5"/>
  <c r="D646" i="5"/>
  <c r="D647" i="5"/>
  <c r="D648" i="5"/>
  <c r="D649" i="5"/>
  <c r="D650" i="5"/>
  <c r="D651" i="5"/>
  <c r="D652" i="5"/>
  <c r="D653" i="5"/>
  <c r="D654" i="5"/>
  <c r="D655" i="5"/>
  <c r="D656" i="5"/>
  <c r="D657" i="5"/>
  <c r="D658" i="5"/>
  <c r="D659" i="5"/>
  <c r="D660" i="5"/>
  <c r="D661" i="5"/>
  <c r="D662" i="5"/>
  <c r="D663" i="5"/>
  <c r="D664" i="5"/>
  <c r="D665" i="5"/>
  <c r="D666" i="5"/>
  <c r="D667" i="5"/>
  <c r="D668" i="5"/>
  <c r="D669" i="5"/>
  <c r="D670" i="5"/>
  <c r="D671" i="5"/>
  <c r="D672" i="5"/>
  <c r="D673" i="5"/>
  <c r="D674" i="5"/>
  <c r="D675" i="5"/>
  <c r="D676" i="5"/>
  <c r="D677" i="5"/>
  <c r="D678" i="5"/>
  <c r="D679" i="5"/>
  <c r="D680" i="5"/>
  <c r="D681" i="5"/>
  <c r="D682" i="5"/>
  <c r="D683" i="5"/>
  <c r="D684" i="5"/>
  <c r="D685" i="5"/>
  <c r="D686" i="5"/>
  <c r="D687" i="5"/>
  <c r="D688" i="5"/>
  <c r="D689" i="5"/>
  <c r="D690" i="5"/>
  <c r="D691" i="5"/>
  <c r="D692" i="5"/>
  <c r="D693" i="5"/>
  <c r="D694" i="5"/>
  <c r="D695" i="5"/>
  <c r="D696" i="5"/>
  <c r="D697" i="5"/>
  <c r="D698" i="5"/>
  <c r="D699" i="5"/>
  <c r="D700" i="5"/>
  <c r="D701" i="5"/>
  <c r="D702" i="5"/>
  <c r="D703" i="5"/>
  <c r="D704" i="5"/>
  <c r="D705" i="5"/>
  <c r="D706" i="5"/>
  <c r="D707" i="5"/>
  <c r="D708" i="5"/>
  <c r="D709" i="5"/>
  <c r="D710" i="5"/>
  <c r="D711" i="5"/>
  <c r="D712" i="5"/>
  <c r="D713" i="5"/>
  <c r="D714" i="5"/>
  <c r="D715" i="5"/>
  <c r="D716" i="5"/>
  <c r="D717" i="5"/>
  <c r="D718" i="5"/>
  <c r="D719" i="5"/>
  <c r="D720" i="5"/>
  <c r="D721" i="5"/>
  <c r="D722" i="5"/>
  <c r="D723" i="5"/>
  <c r="D724" i="5"/>
  <c r="D725" i="5"/>
  <c r="D726" i="5"/>
  <c r="D727" i="5"/>
  <c r="D728" i="5"/>
  <c r="D729" i="5"/>
  <c r="D730" i="5"/>
  <c r="D731" i="5"/>
  <c r="D732" i="5"/>
  <c r="D733" i="5"/>
  <c r="D734" i="5"/>
  <c r="D735" i="5"/>
  <c r="D736" i="5"/>
  <c r="D737" i="5"/>
  <c r="D738" i="5"/>
  <c r="D739" i="5"/>
  <c r="D740" i="5"/>
  <c r="D741" i="5"/>
  <c r="D742" i="5"/>
  <c r="D743" i="5"/>
  <c r="D744" i="5"/>
  <c r="D745" i="5"/>
  <c r="D746" i="5"/>
  <c r="D747" i="5"/>
  <c r="D748" i="5"/>
  <c r="D749" i="5"/>
  <c r="D750" i="5"/>
  <c r="D751" i="5"/>
  <c r="D752" i="5"/>
  <c r="D753" i="5"/>
  <c r="D754" i="5"/>
  <c r="D755" i="5"/>
  <c r="D756" i="5"/>
  <c r="D757" i="5"/>
  <c r="D758" i="5"/>
  <c r="D759" i="5"/>
  <c r="D760" i="5"/>
  <c r="D761" i="5"/>
  <c r="D762" i="5"/>
  <c r="D763" i="5"/>
  <c r="D764" i="5"/>
  <c r="D765" i="5"/>
  <c r="D766" i="5"/>
  <c r="D767" i="5"/>
  <c r="D768" i="5"/>
  <c r="D769" i="5"/>
  <c r="D770" i="5"/>
  <c r="D771" i="5"/>
  <c r="D772" i="5"/>
  <c r="D773" i="5"/>
  <c r="D774" i="5"/>
  <c r="D775" i="5"/>
  <c r="D776" i="5"/>
  <c r="D777" i="5"/>
  <c r="D778" i="5"/>
  <c r="D779" i="5"/>
  <c r="D780" i="5"/>
  <c r="D781" i="5"/>
  <c r="D782" i="5"/>
  <c r="D783" i="5"/>
  <c r="D784" i="5"/>
  <c r="D785" i="5"/>
  <c r="D786" i="5"/>
  <c r="D787" i="5"/>
  <c r="D788" i="5"/>
  <c r="D789" i="5"/>
  <c r="D790" i="5"/>
  <c r="D791" i="5"/>
  <c r="D792" i="5"/>
  <c r="D793" i="5"/>
  <c r="D794" i="5"/>
  <c r="D795" i="5"/>
  <c r="D796" i="5"/>
  <c r="D797" i="5"/>
  <c r="D798" i="5"/>
  <c r="D799" i="5"/>
  <c r="D800" i="5"/>
  <c r="D801" i="5"/>
  <c r="D802" i="5"/>
  <c r="D803" i="5"/>
  <c r="D804" i="5"/>
  <c r="D805" i="5"/>
  <c r="D806" i="5"/>
  <c r="D807" i="5"/>
  <c r="D808" i="5"/>
  <c r="D809" i="5"/>
  <c r="D810" i="5"/>
  <c r="D811" i="5"/>
  <c r="D812" i="5"/>
  <c r="D813" i="5"/>
  <c r="D814" i="5"/>
  <c r="D815" i="5"/>
  <c r="D816" i="5"/>
  <c r="D817" i="5"/>
  <c r="D818" i="5"/>
  <c r="D819" i="5"/>
  <c r="D820" i="5"/>
  <c r="D821" i="5"/>
  <c r="D822" i="5"/>
  <c r="D823" i="5"/>
  <c r="D824" i="5"/>
  <c r="D825" i="5"/>
  <c r="D826" i="5"/>
  <c r="D827" i="5"/>
  <c r="D828" i="5"/>
  <c r="D829" i="5"/>
  <c r="D830" i="5"/>
  <c r="D831" i="5"/>
  <c r="D832" i="5"/>
  <c r="D833" i="5"/>
  <c r="D834" i="5"/>
  <c r="D835" i="5"/>
  <c r="D836" i="5"/>
  <c r="D837" i="5"/>
  <c r="D838" i="5"/>
  <c r="D839" i="5"/>
  <c r="D840" i="5"/>
  <c r="D841" i="5"/>
  <c r="D842" i="5"/>
  <c r="D843" i="5"/>
  <c r="D844" i="5"/>
  <c r="D845" i="5"/>
  <c r="D846" i="5"/>
  <c r="D847" i="5"/>
  <c r="D848" i="5"/>
  <c r="D849" i="5"/>
  <c r="D850" i="5"/>
  <c r="D851" i="5"/>
  <c r="D852" i="5"/>
  <c r="D853" i="5"/>
  <c r="D854" i="5"/>
  <c r="D855" i="5"/>
  <c r="D856" i="5"/>
  <c r="D857" i="5"/>
  <c r="D858" i="5"/>
  <c r="D859" i="5"/>
  <c r="D860" i="5"/>
  <c r="D861" i="5"/>
  <c r="D862" i="5"/>
  <c r="D863" i="5"/>
  <c r="D864" i="5"/>
  <c r="D865" i="5"/>
  <c r="D866" i="5"/>
  <c r="D867" i="5"/>
  <c r="D868" i="5"/>
  <c r="D869" i="5"/>
  <c r="D870" i="5"/>
  <c r="D871" i="5"/>
  <c r="D872" i="5"/>
  <c r="D873" i="5"/>
  <c r="D874" i="5"/>
  <c r="D875" i="5"/>
  <c r="D876" i="5"/>
  <c r="D877" i="5"/>
  <c r="D878" i="5"/>
  <c r="D879" i="5"/>
  <c r="D880" i="5"/>
  <c r="D881" i="5"/>
  <c r="D882" i="5"/>
  <c r="D883" i="5"/>
  <c r="D884" i="5"/>
  <c r="D885" i="5"/>
  <c r="D886" i="5"/>
  <c r="D887" i="5"/>
  <c r="D888" i="5"/>
  <c r="D889" i="5"/>
  <c r="D890" i="5"/>
  <c r="D891" i="5"/>
  <c r="D892" i="5"/>
  <c r="D893" i="5"/>
  <c r="D894" i="5"/>
  <c r="D895" i="5"/>
  <c r="D896" i="5"/>
  <c r="D897" i="5"/>
  <c r="D898" i="5"/>
  <c r="D899" i="5"/>
  <c r="D900" i="5"/>
  <c r="D901" i="5"/>
  <c r="D902" i="5"/>
  <c r="D903" i="5"/>
  <c r="D904" i="5"/>
  <c r="D905" i="5"/>
  <c r="D906" i="5"/>
  <c r="D907" i="5"/>
  <c r="D908" i="5"/>
  <c r="D909" i="5"/>
  <c r="D910" i="5"/>
  <c r="D911" i="5"/>
  <c r="D912" i="5"/>
  <c r="D913" i="5"/>
  <c r="D914" i="5"/>
  <c r="D915" i="5"/>
  <c r="D916" i="5"/>
  <c r="D917" i="5"/>
  <c r="D918" i="5"/>
  <c r="D919" i="5"/>
  <c r="D920" i="5"/>
  <c r="D921" i="5"/>
  <c r="D922" i="5"/>
  <c r="D923" i="5"/>
  <c r="D924" i="5"/>
  <c r="D925" i="5"/>
  <c r="D926" i="5"/>
  <c r="D927" i="5"/>
  <c r="D928" i="5"/>
  <c r="D929" i="5"/>
  <c r="D930" i="5"/>
  <c r="D931" i="5"/>
  <c r="D932" i="5"/>
  <c r="D933" i="5"/>
  <c r="D934" i="5"/>
  <c r="D935" i="5"/>
  <c r="D936" i="5"/>
  <c r="D937" i="5"/>
  <c r="D938" i="5"/>
  <c r="D939" i="5"/>
  <c r="D940" i="5"/>
  <c r="D941" i="5"/>
  <c r="D942" i="5"/>
  <c r="D943" i="5"/>
  <c r="D944" i="5"/>
  <c r="D945" i="5"/>
  <c r="D946" i="5"/>
  <c r="D947" i="5"/>
  <c r="D948" i="5"/>
  <c r="D949" i="5"/>
  <c r="D950" i="5"/>
  <c r="D951" i="5"/>
  <c r="D952" i="5"/>
  <c r="D953" i="5"/>
  <c r="D954" i="5"/>
  <c r="D955" i="5"/>
  <c r="D956" i="5"/>
  <c r="D957" i="5"/>
  <c r="D958" i="5"/>
  <c r="D959" i="5"/>
  <c r="D960" i="5"/>
  <c r="D961" i="5"/>
  <c r="D962" i="5"/>
  <c r="D963" i="5"/>
  <c r="D964" i="5"/>
  <c r="D965" i="5"/>
  <c r="D966" i="5"/>
  <c r="D967" i="5"/>
  <c r="D968" i="5"/>
  <c r="D969" i="5"/>
  <c r="D970" i="5"/>
  <c r="D971" i="5"/>
  <c r="D972" i="5"/>
  <c r="D973" i="5"/>
  <c r="D974" i="5"/>
  <c r="D975" i="5"/>
  <c r="D976" i="5"/>
  <c r="D977" i="5"/>
  <c r="D978" i="5"/>
  <c r="D979" i="5"/>
  <c r="D980" i="5"/>
  <c r="D981" i="5"/>
  <c r="D982" i="5"/>
  <c r="D983" i="5"/>
  <c r="D984" i="5"/>
  <c r="D985" i="5"/>
  <c r="D986" i="5"/>
  <c r="D987" i="5"/>
  <c r="D988" i="5"/>
  <c r="D989" i="5"/>
  <c r="D990" i="5"/>
  <c r="D991" i="5"/>
  <c r="D992" i="5"/>
  <c r="D993" i="5"/>
  <c r="D994" i="5"/>
  <c r="D995" i="5"/>
  <c r="D996" i="5"/>
  <c r="D997" i="5"/>
  <c r="D998" i="5"/>
  <c r="D999" i="5"/>
  <c r="D1000" i="5"/>
  <c r="D1001" i="5"/>
  <c r="D1002" i="5"/>
  <c r="D1003" i="5"/>
  <c r="D1004" i="5"/>
  <c r="D1005" i="5"/>
  <c r="D1006" i="5"/>
  <c r="D1007" i="5"/>
  <c r="D1008" i="5"/>
  <c r="D1009" i="5"/>
  <c r="D1010" i="5"/>
  <c r="D1011" i="5"/>
  <c r="D1012" i="5"/>
  <c r="D1013" i="5"/>
  <c r="D1014" i="5"/>
  <c r="D1015" i="5"/>
  <c r="D1016" i="5"/>
  <c r="D1017" i="5"/>
  <c r="D1018" i="5"/>
  <c r="D1019" i="5"/>
  <c r="D1020" i="5"/>
  <c r="D1021" i="5"/>
  <c r="D1022" i="5"/>
  <c r="D1023" i="5"/>
  <c r="D1024" i="5"/>
  <c r="D1025" i="5"/>
  <c r="D1026" i="5"/>
  <c r="D1027" i="5"/>
  <c r="D1028" i="5"/>
  <c r="D1029" i="5"/>
  <c r="D1030" i="5"/>
  <c r="D1031" i="5"/>
  <c r="D1032" i="5"/>
  <c r="D1033" i="5"/>
  <c r="D1034" i="5"/>
  <c r="D1035" i="5"/>
  <c r="D1036" i="5"/>
  <c r="D1037" i="5"/>
  <c r="D1038" i="5"/>
  <c r="D1039" i="5"/>
  <c r="D1040" i="5"/>
  <c r="D1041" i="5"/>
  <c r="D1042" i="5"/>
  <c r="D1043" i="5"/>
  <c r="D1044" i="5"/>
  <c r="D1045" i="5"/>
  <c r="D1046" i="5"/>
  <c r="D1047" i="5"/>
  <c r="D1048" i="5"/>
  <c r="D1049" i="5"/>
  <c r="D1050" i="5"/>
  <c r="D1051" i="5"/>
  <c r="D1052" i="5"/>
  <c r="D1053" i="5"/>
  <c r="D1054" i="5"/>
  <c r="D1055" i="5"/>
  <c r="D1056" i="5"/>
  <c r="D1057" i="5"/>
  <c r="D1058" i="5"/>
  <c r="D1059" i="5"/>
  <c r="D1060" i="5"/>
  <c r="D1061" i="5"/>
  <c r="D1062" i="5"/>
  <c r="D1063" i="5"/>
  <c r="D1064" i="5"/>
  <c r="D1065" i="5"/>
  <c r="D1066" i="5"/>
  <c r="D1067" i="5"/>
  <c r="D1068" i="5"/>
  <c r="D1069" i="5"/>
  <c r="D1070" i="5"/>
  <c r="D1071" i="5"/>
  <c r="D1072" i="5"/>
  <c r="D1073" i="5"/>
  <c r="D1074" i="5"/>
  <c r="D1075" i="5"/>
  <c r="D1076" i="5"/>
  <c r="D1077" i="5"/>
  <c r="D1078" i="5"/>
  <c r="D1079" i="5"/>
  <c r="D1080" i="5"/>
  <c r="D1081" i="5"/>
  <c r="D1082" i="5"/>
  <c r="D1083" i="5"/>
  <c r="D1084" i="5"/>
  <c r="D1085" i="5"/>
  <c r="D1086" i="5"/>
  <c r="D1087" i="5"/>
  <c r="D1088" i="5"/>
  <c r="D1089" i="5"/>
  <c r="D1090" i="5"/>
  <c r="D1091" i="5"/>
  <c r="D1092" i="5"/>
  <c r="D1093" i="5"/>
  <c r="D1094" i="5"/>
  <c r="D1095" i="5"/>
  <c r="D1096" i="5"/>
  <c r="D1097" i="5"/>
  <c r="D1098" i="5"/>
  <c r="D1099" i="5"/>
  <c r="D1100" i="5"/>
  <c r="D1101" i="5"/>
  <c r="D1102" i="5"/>
  <c r="D1103" i="5"/>
  <c r="D1104" i="5"/>
  <c r="D1105" i="5"/>
  <c r="D1106" i="5"/>
  <c r="D1107" i="5"/>
  <c r="D1108" i="5"/>
  <c r="D1109" i="5"/>
  <c r="D1110" i="5"/>
  <c r="D1111" i="5"/>
  <c r="D1112" i="5"/>
  <c r="D1113" i="5"/>
  <c r="D1114" i="5"/>
  <c r="D1115" i="5"/>
  <c r="D1116" i="5"/>
  <c r="D1117" i="5"/>
  <c r="D1118" i="5"/>
  <c r="D1119" i="5"/>
  <c r="D1120" i="5"/>
  <c r="D1121" i="5"/>
  <c r="D1122" i="5"/>
  <c r="D1123" i="5"/>
  <c r="D1124" i="5"/>
  <c r="D1125" i="5"/>
  <c r="D1126" i="5"/>
  <c r="D1127" i="5"/>
  <c r="D1128" i="5"/>
  <c r="D1129" i="5"/>
  <c r="D1130" i="5"/>
  <c r="D1131" i="5"/>
  <c r="D1132" i="5"/>
  <c r="D1133" i="5"/>
  <c r="D1134" i="5"/>
  <c r="D1135" i="5"/>
  <c r="D1136" i="5"/>
  <c r="D1137" i="5"/>
  <c r="D1138" i="5"/>
  <c r="D1139" i="5"/>
  <c r="D1140" i="5"/>
  <c r="D1141" i="5"/>
  <c r="D1142" i="5"/>
  <c r="D1143" i="5"/>
  <c r="D1144" i="5"/>
  <c r="D1145" i="5"/>
  <c r="D1146" i="5"/>
  <c r="D1147" i="5"/>
  <c r="D1148" i="5"/>
  <c r="D1149" i="5"/>
  <c r="D1150" i="5"/>
  <c r="D1151" i="5"/>
  <c r="D1152" i="5"/>
  <c r="D1153" i="5"/>
  <c r="D1154" i="5"/>
  <c r="D1155" i="5"/>
  <c r="D1156" i="5"/>
  <c r="D1157" i="5"/>
  <c r="D1158" i="5"/>
  <c r="D1159" i="5"/>
  <c r="D1160" i="5"/>
  <c r="D1161" i="5"/>
  <c r="D1162" i="5"/>
  <c r="D1163" i="5"/>
  <c r="D1164" i="5"/>
  <c r="D1165" i="5"/>
  <c r="D1166" i="5"/>
  <c r="D1167" i="5"/>
  <c r="D1168" i="5"/>
  <c r="D1169" i="5"/>
  <c r="D1170" i="5"/>
  <c r="D1171" i="5"/>
  <c r="D1172" i="5"/>
  <c r="D1173" i="5"/>
  <c r="D1174" i="5"/>
  <c r="D1175" i="5"/>
  <c r="D1176" i="5"/>
  <c r="D1177" i="5"/>
  <c r="D1178" i="5"/>
  <c r="D1179" i="5"/>
  <c r="D1180" i="5"/>
  <c r="D1181" i="5"/>
  <c r="D1182" i="5"/>
  <c r="D1183" i="5"/>
  <c r="D1184" i="5"/>
  <c r="D1185" i="5"/>
  <c r="D1186" i="5"/>
  <c r="D1187" i="5"/>
  <c r="D1188" i="5"/>
  <c r="D1189" i="5"/>
  <c r="D1190" i="5"/>
  <c r="D1191" i="5"/>
  <c r="D1192" i="5"/>
  <c r="D1193" i="5"/>
  <c r="D1194" i="5"/>
  <c r="D1195" i="5"/>
  <c r="D1196" i="5"/>
  <c r="D1197" i="5"/>
  <c r="D1198" i="5"/>
  <c r="D1199" i="5"/>
  <c r="D1200" i="5"/>
  <c r="D1201" i="5"/>
  <c r="D1202" i="5"/>
  <c r="D1203" i="5"/>
  <c r="D1204" i="5"/>
  <c r="D1205" i="5"/>
  <c r="D1206" i="5"/>
  <c r="D1207" i="5"/>
  <c r="D1208" i="5"/>
  <c r="D1209" i="5"/>
  <c r="D1210" i="5"/>
  <c r="D1211" i="5"/>
  <c r="D1212" i="5"/>
  <c r="D1213" i="5"/>
  <c r="D1214" i="5"/>
  <c r="D1215" i="5"/>
  <c r="D1216" i="5"/>
  <c r="D1217" i="5"/>
  <c r="D1218" i="5"/>
  <c r="D1219" i="5"/>
  <c r="D1220" i="5"/>
  <c r="D1221" i="5"/>
  <c r="D1222" i="5"/>
  <c r="D1223" i="5"/>
  <c r="D1224" i="5"/>
  <c r="D1225" i="5"/>
  <c r="D1226" i="5"/>
  <c r="D1227" i="5"/>
  <c r="D1228" i="5"/>
  <c r="D1229" i="5"/>
  <c r="D1230" i="5"/>
  <c r="D1231" i="5"/>
  <c r="D1232" i="5"/>
  <c r="D1233" i="5"/>
  <c r="D1234" i="5"/>
  <c r="D1235" i="5"/>
  <c r="D1236" i="5"/>
  <c r="D1237" i="5"/>
  <c r="D1238" i="5"/>
  <c r="D1239" i="5"/>
  <c r="D1240" i="5"/>
  <c r="D1241" i="5"/>
  <c r="D1242" i="5"/>
  <c r="D1243" i="5"/>
  <c r="D1244" i="5"/>
  <c r="D1245" i="5"/>
  <c r="D1246" i="5"/>
  <c r="D1247" i="5"/>
  <c r="D1248" i="5"/>
  <c r="D1249" i="5"/>
  <c r="D1250" i="5"/>
  <c r="D1251" i="5"/>
  <c r="D1252" i="5"/>
  <c r="D1253" i="5"/>
  <c r="D1254" i="5"/>
  <c r="D1255" i="5"/>
  <c r="D1256" i="5"/>
  <c r="D1257" i="5"/>
  <c r="D1258" i="5"/>
  <c r="D1259" i="5"/>
  <c r="D1260" i="5"/>
  <c r="D1261" i="5"/>
  <c r="D1262" i="5"/>
  <c r="D1263" i="5"/>
  <c r="D1264" i="5"/>
  <c r="D1265" i="5"/>
  <c r="D1266" i="5"/>
  <c r="D1267" i="5"/>
  <c r="D1268" i="5"/>
  <c r="D1269" i="5"/>
  <c r="D1270" i="5"/>
  <c r="D1271" i="5"/>
  <c r="D1272" i="5"/>
  <c r="D1273" i="5"/>
  <c r="D1274" i="5"/>
  <c r="D1275" i="5"/>
  <c r="D1276" i="5"/>
  <c r="D1277" i="5"/>
  <c r="D1278" i="5"/>
  <c r="D1279" i="5"/>
  <c r="D1280" i="5"/>
  <c r="D1281" i="5"/>
  <c r="D1282" i="5"/>
  <c r="D1283" i="5"/>
  <c r="D1284" i="5"/>
  <c r="D1285" i="5"/>
  <c r="D1286" i="5"/>
  <c r="D1287" i="5"/>
  <c r="D1288" i="5"/>
  <c r="D1289" i="5"/>
  <c r="D1290" i="5"/>
  <c r="D1291" i="5"/>
  <c r="D1292" i="5"/>
  <c r="D1293" i="5"/>
  <c r="D1294" i="5"/>
  <c r="D1295" i="5"/>
  <c r="D1296" i="5"/>
  <c r="D1297" i="5"/>
  <c r="D1298" i="5"/>
  <c r="D1299" i="5"/>
  <c r="D1300" i="5"/>
  <c r="D1301" i="5"/>
  <c r="D1302" i="5"/>
  <c r="D1303" i="5"/>
  <c r="D1304" i="5"/>
  <c r="D1305" i="5"/>
  <c r="D1306" i="5"/>
  <c r="D1307" i="5"/>
  <c r="D1308" i="5"/>
  <c r="D1309" i="5"/>
  <c r="D1310" i="5"/>
  <c r="D1311" i="5"/>
  <c r="D1312" i="5"/>
  <c r="D1313" i="5"/>
  <c r="D1314" i="5"/>
  <c r="D1315" i="5"/>
  <c r="D1316" i="5"/>
  <c r="D1317" i="5"/>
  <c r="D1318" i="5"/>
  <c r="D1319" i="5"/>
  <c r="D1320" i="5"/>
  <c r="D1321" i="5"/>
  <c r="D1322" i="5"/>
  <c r="D1323" i="5"/>
  <c r="D1324" i="5"/>
  <c r="D1325" i="5"/>
  <c r="D1326" i="5"/>
  <c r="D1327" i="5"/>
  <c r="D1328" i="5"/>
  <c r="D1329" i="5"/>
  <c r="D1330" i="5"/>
  <c r="D1331" i="5"/>
  <c r="D1332" i="5"/>
  <c r="D1333" i="5"/>
  <c r="D1334" i="5"/>
  <c r="D1335" i="5"/>
  <c r="D1336" i="5"/>
  <c r="D1337" i="5"/>
  <c r="D1338" i="5"/>
  <c r="D1339" i="5"/>
  <c r="D1340" i="5"/>
  <c r="D1341" i="5"/>
  <c r="D1342" i="5"/>
  <c r="D1343" i="5"/>
  <c r="D1344" i="5"/>
  <c r="D1345" i="5"/>
  <c r="D1346" i="5"/>
  <c r="D1347" i="5"/>
  <c r="D1348" i="5"/>
  <c r="D1349" i="5"/>
  <c r="D1350" i="5"/>
  <c r="D1351" i="5"/>
  <c r="D1352" i="5"/>
  <c r="D1353" i="5"/>
  <c r="D1354" i="5"/>
  <c r="D1355" i="5"/>
  <c r="D1356" i="5"/>
  <c r="D1357" i="5"/>
  <c r="D1358" i="5"/>
  <c r="D1359" i="5"/>
  <c r="D1360" i="5"/>
  <c r="D1361" i="5"/>
  <c r="D1362" i="5"/>
  <c r="D1363" i="5"/>
  <c r="D1364" i="5"/>
  <c r="D1365" i="5"/>
  <c r="D1366" i="5"/>
  <c r="D1367" i="5"/>
  <c r="D1368" i="5"/>
  <c r="D1369" i="5"/>
  <c r="D1370" i="5"/>
  <c r="D1371" i="5"/>
  <c r="D1372" i="5"/>
  <c r="D1373" i="5"/>
  <c r="D1374" i="5"/>
  <c r="D1375" i="5"/>
  <c r="D1376" i="5"/>
  <c r="D1377" i="5"/>
  <c r="D1378" i="5"/>
  <c r="D1379" i="5"/>
  <c r="D1380" i="5"/>
  <c r="D1381" i="5"/>
  <c r="D1382" i="5"/>
  <c r="D1383" i="5"/>
  <c r="D1384" i="5"/>
  <c r="D1385" i="5"/>
  <c r="D1386" i="5"/>
  <c r="D1387" i="5"/>
  <c r="D1388" i="5"/>
  <c r="D1389" i="5"/>
  <c r="D1390" i="5"/>
  <c r="D1391" i="5"/>
  <c r="D1392" i="5"/>
  <c r="D1393" i="5"/>
  <c r="D1394" i="5"/>
  <c r="D1395" i="5"/>
  <c r="D1396" i="5"/>
  <c r="D1397" i="5"/>
  <c r="D1398" i="5"/>
  <c r="D1399" i="5"/>
  <c r="D1400" i="5"/>
  <c r="D1401" i="5"/>
  <c r="D1402" i="5"/>
  <c r="D1403" i="5"/>
  <c r="D1404" i="5"/>
  <c r="D1405" i="5"/>
  <c r="D1406" i="5"/>
  <c r="D1407" i="5"/>
  <c r="D1408" i="5"/>
  <c r="D1409" i="5"/>
  <c r="D1410" i="5"/>
  <c r="D1411" i="5"/>
  <c r="D1412" i="5"/>
  <c r="D1413" i="5"/>
  <c r="D1414" i="5"/>
  <c r="D1415" i="5"/>
  <c r="D1416" i="5"/>
  <c r="D1417" i="5"/>
  <c r="D1418" i="5"/>
  <c r="D1419" i="5"/>
  <c r="D1420" i="5"/>
  <c r="D1421" i="5"/>
  <c r="D1422" i="5"/>
  <c r="D1423" i="5"/>
  <c r="D1424" i="5"/>
  <c r="D1425" i="5"/>
  <c r="D1426" i="5"/>
  <c r="D1427" i="5"/>
  <c r="D1428" i="5"/>
  <c r="D1429" i="5"/>
  <c r="D1430" i="5"/>
  <c r="D1431" i="5"/>
  <c r="D1432" i="5"/>
  <c r="D1433" i="5"/>
  <c r="D1434" i="5"/>
  <c r="D1435" i="5"/>
  <c r="D1436" i="5"/>
  <c r="D1437" i="5"/>
  <c r="D1438" i="5"/>
  <c r="D1439" i="5"/>
  <c r="D1440" i="5"/>
  <c r="D1441" i="5"/>
  <c r="D1442" i="5"/>
  <c r="D1443" i="5"/>
  <c r="D1444" i="5"/>
  <c r="D1445" i="5"/>
  <c r="D1446" i="5"/>
  <c r="D1447" i="5"/>
  <c r="D1448" i="5"/>
  <c r="D1449" i="5"/>
  <c r="D1450" i="5"/>
  <c r="D1451" i="5"/>
  <c r="D1452" i="5"/>
  <c r="D1453" i="5"/>
  <c r="D1454" i="5"/>
  <c r="D1455" i="5"/>
  <c r="D1456" i="5"/>
  <c r="D1457" i="5"/>
  <c r="D1458" i="5"/>
  <c r="D1459" i="5"/>
  <c r="D1460" i="5"/>
  <c r="D1461" i="5"/>
  <c r="D1462" i="5"/>
  <c r="D1463" i="5"/>
  <c r="D1464" i="5"/>
  <c r="D1465" i="5"/>
  <c r="D1466" i="5"/>
  <c r="D1467" i="5"/>
  <c r="D1468" i="5"/>
  <c r="D1469" i="5"/>
  <c r="D1470" i="5"/>
  <c r="D1471" i="5"/>
  <c r="D1472" i="5"/>
  <c r="D1473" i="5"/>
  <c r="D1474" i="5"/>
  <c r="D1475" i="5"/>
  <c r="D1476" i="5"/>
  <c r="D1477" i="5"/>
  <c r="D1478" i="5"/>
  <c r="D1479" i="5"/>
  <c r="D1480" i="5"/>
  <c r="D1481" i="5"/>
  <c r="D1482" i="5"/>
  <c r="D1483" i="5"/>
  <c r="D1484" i="5"/>
  <c r="D1485" i="5"/>
  <c r="D1486" i="5"/>
  <c r="D1487" i="5"/>
  <c r="D1488" i="5"/>
  <c r="D1489" i="5"/>
  <c r="D1490" i="5"/>
  <c r="D1491" i="5"/>
  <c r="D1492" i="5"/>
  <c r="D1493" i="5"/>
  <c r="D1494" i="5"/>
  <c r="D1495" i="5"/>
  <c r="D1496" i="5"/>
  <c r="D1497" i="5"/>
  <c r="D1498" i="5"/>
  <c r="D1499" i="5"/>
  <c r="D1500" i="5"/>
  <c r="D1501" i="5"/>
  <c r="D1502" i="5"/>
  <c r="D1503" i="5"/>
  <c r="D1504" i="5"/>
  <c r="D1505" i="5"/>
  <c r="D1506" i="5"/>
  <c r="D1507" i="5"/>
  <c r="D1508" i="5"/>
  <c r="D1509" i="5"/>
  <c r="D1510" i="5"/>
  <c r="D1511" i="5"/>
  <c r="D1512" i="5"/>
  <c r="D1513" i="5"/>
  <c r="D1514" i="5"/>
  <c r="D1515" i="5"/>
  <c r="D1516" i="5"/>
  <c r="D1517" i="5"/>
  <c r="D1518" i="5"/>
  <c r="D1519" i="5"/>
  <c r="D1520" i="5"/>
  <c r="D1521" i="5"/>
  <c r="D1522" i="5"/>
  <c r="D1523" i="5"/>
  <c r="D1524" i="5"/>
  <c r="D1525" i="5"/>
  <c r="D1526" i="5"/>
  <c r="D1527" i="5"/>
  <c r="D1528" i="5"/>
  <c r="D1529" i="5"/>
  <c r="D1530" i="5"/>
  <c r="D1531" i="5"/>
  <c r="D1532" i="5"/>
  <c r="D1533" i="5"/>
  <c r="D1534" i="5"/>
  <c r="D1535" i="5"/>
  <c r="D1536" i="5"/>
  <c r="D1537" i="5"/>
  <c r="D1538" i="5"/>
  <c r="D1539" i="5"/>
  <c r="D1540" i="5"/>
  <c r="D1541" i="5"/>
  <c r="D1542" i="5"/>
  <c r="D1543" i="5"/>
  <c r="D1544" i="5"/>
  <c r="D1545" i="5"/>
  <c r="D1546" i="5"/>
  <c r="D1547" i="5"/>
  <c r="D1548" i="5"/>
  <c r="D1549" i="5"/>
  <c r="D1550" i="5"/>
  <c r="D1551" i="5"/>
  <c r="D1552" i="5"/>
  <c r="D1553" i="5"/>
  <c r="D1554" i="5"/>
  <c r="D1555" i="5"/>
  <c r="D1556" i="5"/>
  <c r="D1557" i="5"/>
  <c r="D1558" i="5"/>
  <c r="D1559" i="5"/>
  <c r="D1560" i="5"/>
  <c r="D1561" i="5"/>
  <c r="D1562" i="5"/>
  <c r="D1563" i="5"/>
  <c r="D1564" i="5"/>
  <c r="D1565" i="5"/>
  <c r="D1566" i="5"/>
  <c r="D1567" i="5"/>
  <c r="D1568" i="5"/>
  <c r="D1569" i="5"/>
  <c r="D1570" i="5"/>
  <c r="D1571" i="5"/>
  <c r="D1572" i="5"/>
  <c r="D1573" i="5"/>
  <c r="D1574" i="5"/>
  <c r="D1575" i="5"/>
  <c r="D1576" i="5"/>
  <c r="D1577" i="5"/>
  <c r="D1578" i="5"/>
  <c r="D1579" i="5"/>
  <c r="D1580" i="5"/>
  <c r="D1581" i="5"/>
  <c r="D1582" i="5"/>
  <c r="D1583" i="5"/>
  <c r="D1584" i="5"/>
  <c r="D1585" i="5"/>
  <c r="D1586" i="5"/>
  <c r="D1587" i="5"/>
  <c r="D1588" i="5"/>
  <c r="D1589" i="5"/>
  <c r="D1590" i="5"/>
  <c r="D1591" i="5"/>
  <c r="D1592" i="5"/>
  <c r="D1593" i="5"/>
  <c r="D1594" i="5"/>
  <c r="D1595" i="5"/>
  <c r="D1596" i="5"/>
  <c r="D1597" i="5"/>
  <c r="D1598" i="5"/>
  <c r="D1599" i="5"/>
  <c r="D1600" i="5"/>
  <c r="D1601" i="5"/>
  <c r="D1602" i="5"/>
  <c r="D1603" i="5"/>
  <c r="D1604" i="5"/>
  <c r="D1605" i="5"/>
  <c r="D1606" i="5"/>
  <c r="D1607" i="5"/>
  <c r="D1608" i="5"/>
  <c r="D1609" i="5"/>
  <c r="D1610" i="5"/>
  <c r="D1611" i="5"/>
  <c r="D1612" i="5"/>
  <c r="D1613" i="5"/>
  <c r="D1614" i="5"/>
  <c r="D1615" i="5"/>
  <c r="D1616" i="5"/>
  <c r="D1617" i="5"/>
  <c r="D1618" i="5"/>
  <c r="D1619" i="5"/>
  <c r="D1620" i="5"/>
  <c r="D1621" i="5"/>
  <c r="D1622" i="5"/>
  <c r="D1623" i="5"/>
  <c r="D1624" i="5"/>
  <c r="D1625" i="5"/>
  <c r="D1626" i="5"/>
  <c r="D1627" i="5"/>
  <c r="D1628" i="5"/>
  <c r="D1629" i="5"/>
  <c r="D1630" i="5"/>
  <c r="D1631" i="5"/>
  <c r="D1632" i="5"/>
  <c r="D1633" i="5"/>
  <c r="D1634" i="5"/>
  <c r="D1635" i="5"/>
  <c r="D1636" i="5"/>
  <c r="D1637" i="5"/>
  <c r="D1638" i="5"/>
  <c r="D1639" i="5"/>
  <c r="D1640" i="5"/>
  <c r="D1641" i="5"/>
  <c r="D1642" i="5"/>
  <c r="D1643" i="5"/>
  <c r="D1644" i="5"/>
  <c r="D1645" i="5"/>
  <c r="D1646" i="5"/>
  <c r="D1647" i="5"/>
  <c r="D1648" i="5"/>
  <c r="D1649" i="5"/>
  <c r="D1650" i="5"/>
  <c r="D1651" i="5"/>
  <c r="D1652" i="5"/>
  <c r="D1653" i="5"/>
  <c r="D1654" i="5"/>
  <c r="D1655" i="5"/>
  <c r="D1656" i="5"/>
  <c r="D1657" i="5"/>
  <c r="D1658" i="5"/>
  <c r="D1659" i="5"/>
  <c r="D1660" i="5"/>
  <c r="D1661" i="5"/>
  <c r="D1662" i="5"/>
  <c r="D1663" i="5"/>
  <c r="D1664" i="5"/>
  <c r="D1665" i="5"/>
  <c r="D1666" i="5"/>
  <c r="D1667" i="5"/>
  <c r="D1668" i="5"/>
  <c r="D1669" i="5"/>
  <c r="D1670" i="5"/>
  <c r="D1671" i="5"/>
  <c r="D1672" i="5"/>
  <c r="D1673" i="5"/>
  <c r="D1674" i="5"/>
  <c r="D1675" i="5"/>
  <c r="D1676" i="5"/>
  <c r="D1677" i="5"/>
  <c r="D1678" i="5"/>
  <c r="D1679" i="5"/>
  <c r="D1680" i="5"/>
  <c r="D1681" i="5"/>
  <c r="D1682" i="5"/>
  <c r="D1683" i="5"/>
  <c r="D1684" i="5"/>
  <c r="D1685" i="5"/>
  <c r="D1686" i="5"/>
  <c r="D1687" i="5"/>
  <c r="D1688" i="5"/>
  <c r="D1689" i="5"/>
  <c r="D1690" i="5"/>
  <c r="D1691" i="5"/>
  <c r="D1692" i="5"/>
  <c r="D1693" i="5"/>
  <c r="D1694" i="5"/>
  <c r="D1695" i="5"/>
  <c r="D1696" i="5"/>
  <c r="D1697" i="5"/>
  <c r="D1698" i="5"/>
  <c r="D1699" i="5"/>
  <c r="D1700" i="5"/>
  <c r="D1701" i="5"/>
  <c r="D1702" i="5"/>
  <c r="D1703" i="5"/>
  <c r="D1704" i="5"/>
  <c r="D1705" i="5"/>
  <c r="D1706" i="5"/>
  <c r="D1707" i="5"/>
  <c r="D1708" i="5"/>
  <c r="D1709" i="5"/>
  <c r="D1710" i="5"/>
  <c r="D1711" i="5"/>
  <c r="D1712" i="5"/>
  <c r="D1713" i="5"/>
  <c r="D1714" i="5"/>
  <c r="D1715" i="5"/>
  <c r="D1716" i="5"/>
  <c r="D1717" i="5"/>
  <c r="D1718" i="5"/>
  <c r="D1719" i="5"/>
  <c r="D1720" i="5"/>
  <c r="D1721" i="5"/>
  <c r="D1722" i="5"/>
  <c r="D1723" i="5"/>
  <c r="D1724" i="5"/>
  <c r="D1725" i="5"/>
  <c r="D1726" i="5"/>
  <c r="D1727" i="5"/>
  <c r="D1728" i="5"/>
  <c r="D1729" i="5"/>
  <c r="D1730" i="5"/>
  <c r="D1731" i="5"/>
  <c r="D1732" i="5"/>
  <c r="D1733" i="5"/>
  <c r="D1734" i="5"/>
  <c r="D1735" i="5"/>
  <c r="D1736" i="5"/>
  <c r="D1737" i="5"/>
  <c r="D1738" i="5"/>
  <c r="D1739" i="5"/>
  <c r="D1740" i="5"/>
  <c r="D1741" i="5"/>
  <c r="D1742" i="5"/>
  <c r="D1743" i="5"/>
  <c r="D1744" i="5"/>
  <c r="D1745" i="5"/>
  <c r="D1746" i="5"/>
  <c r="D1747" i="5"/>
  <c r="D1748" i="5"/>
  <c r="D1749" i="5"/>
  <c r="D1750" i="5"/>
  <c r="D1751" i="5"/>
  <c r="D1752" i="5"/>
  <c r="D1753" i="5"/>
  <c r="D1754" i="5"/>
  <c r="D1755" i="5"/>
  <c r="D1756" i="5"/>
  <c r="D1757" i="5"/>
  <c r="D1758" i="5"/>
  <c r="D1759" i="5"/>
  <c r="D1760" i="5"/>
  <c r="D1761" i="5"/>
  <c r="D1762" i="5"/>
  <c r="D1763" i="5"/>
  <c r="D1764" i="5"/>
  <c r="D1765" i="5"/>
  <c r="D1766" i="5"/>
  <c r="D1767" i="5"/>
  <c r="D1768" i="5"/>
  <c r="D1769" i="5"/>
  <c r="D1770" i="5"/>
  <c r="D1771" i="5"/>
  <c r="D1772" i="5"/>
  <c r="D1773" i="5"/>
  <c r="D1774" i="5"/>
  <c r="D1775" i="5"/>
  <c r="D1776" i="5"/>
  <c r="D1777" i="5"/>
  <c r="D1778" i="5"/>
  <c r="D1779" i="5"/>
  <c r="D1780" i="5"/>
  <c r="D1781" i="5"/>
  <c r="D1782" i="5"/>
  <c r="D1783" i="5"/>
  <c r="D1784" i="5"/>
  <c r="D1785" i="5"/>
  <c r="D1786" i="5"/>
  <c r="D1787" i="5"/>
  <c r="D1788" i="5"/>
  <c r="D1789" i="5"/>
  <c r="D1790" i="5"/>
  <c r="D1791" i="5"/>
  <c r="D1792" i="5"/>
  <c r="D1793" i="5"/>
  <c r="D1794" i="5"/>
  <c r="D1795" i="5"/>
  <c r="D1796" i="5"/>
  <c r="D1797" i="5"/>
  <c r="D1798" i="5"/>
  <c r="D1799" i="5"/>
  <c r="D1800" i="5"/>
  <c r="D1801" i="5"/>
  <c r="D1802" i="5"/>
  <c r="D1803" i="5"/>
  <c r="D1804" i="5"/>
  <c r="D1805" i="5"/>
  <c r="D1806" i="5"/>
  <c r="D1807" i="5"/>
  <c r="D1808" i="5"/>
  <c r="D1809" i="5"/>
  <c r="D1810" i="5"/>
  <c r="D1811" i="5"/>
  <c r="D1812" i="5"/>
  <c r="D1813" i="5"/>
  <c r="D1814" i="5"/>
  <c r="D1815" i="5"/>
  <c r="D1816" i="5"/>
  <c r="D1817" i="5"/>
  <c r="D1818" i="5"/>
  <c r="D1819" i="5"/>
  <c r="D1820" i="5"/>
  <c r="D1821" i="5"/>
  <c r="D1822" i="5"/>
  <c r="D1823" i="5"/>
  <c r="D1824" i="5"/>
  <c r="D1825" i="5"/>
  <c r="D1826" i="5"/>
  <c r="D1827" i="5"/>
  <c r="D1828" i="5"/>
  <c r="D1829" i="5"/>
  <c r="D1830" i="5"/>
  <c r="D1831" i="5"/>
  <c r="D1832" i="5"/>
  <c r="D1833" i="5"/>
  <c r="D1834" i="5"/>
  <c r="D1835" i="5"/>
  <c r="D1836" i="5"/>
  <c r="D1837" i="5"/>
  <c r="D1838" i="5"/>
  <c r="D1839" i="5"/>
  <c r="D1840" i="5"/>
  <c r="D1841" i="5"/>
  <c r="D1842" i="5"/>
  <c r="D1843" i="5"/>
  <c r="D1844" i="5"/>
  <c r="D1845" i="5"/>
  <c r="D1846" i="5"/>
  <c r="D1847" i="5"/>
  <c r="D1848" i="5"/>
  <c r="D1849" i="5"/>
  <c r="D1850" i="5"/>
  <c r="D1851" i="5"/>
  <c r="D1852" i="5"/>
  <c r="D1853" i="5"/>
  <c r="D1854" i="5"/>
  <c r="D1855" i="5"/>
  <c r="D1856" i="5"/>
  <c r="D1857" i="5"/>
  <c r="D1858" i="5"/>
  <c r="D1859" i="5"/>
  <c r="D1860" i="5"/>
  <c r="D1861" i="5"/>
  <c r="D1862" i="5"/>
  <c r="D1863" i="5"/>
  <c r="D1864" i="5"/>
  <c r="D1865" i="5"/>
  <c r="D1866" i="5"/>
  <c r="D1867" i="5"/>
  <c r="D1868" i="5"/>
  <c r="D1869" i="5"/>
  <c r="D1870" i="5"/>
  <c r="D1871" i="5"/>
  <c r="D1872" i="5"/>
  <c r="D1873" i="5"/>
  <c r="D1874" i="5"/>
  <c r="D1875" i="5"/>
  <c r="D1876" i="5"/>
  <c r="D1877" i="5"/>
  <c r="D1878" i="5"/>
  <c r="D1879" i="5"/>
  <c r="D1880" i="5"/>
  <c r="D1881" i="5"/>
  <c r="D1882" i="5"/>
  <c r="D1883" i="5"/>
  <c r="D1884" i="5"/>
  <c r="D1885" i="5"/>
  <c r="D1886" i="5"/>
  <c r="D1887" i="5"/>
  <c r="D1888" i="5"/>
  <c r="D1889" i="5"/>
  <c r="D1890" i="5"/>
  <c r="D1891" i="5"/>
  <c r="D1892" i="5"/>
  <c r="D1893" i="5"/>
  <c r="D1894" i="5"/>
  <c r="D1895" i="5"/>
  <c r="D1896" i="5"/>
  <c r="D1897" i="5"/>
  <c r="D1898" i="5"/>
  <c r="D1899" i="5"/>
  <c r="D1900" i="5"/>
  <c r="D1901" i="5"/>
  <c r="D1902" i="5"/>
  <c r="D1903" i="5"/>
  <c r="D1904" i="5"/>
  <c r="D1905" i="5"/>
  <c r="D1906" i="5"/>
  <c r="D1907" i="5"/>
  <c r="D1908" i="5"/>
  <c r="D1909" i="5"/>
  <c r="D1910" i="5"/>
  <c r="D1911" i="5"/>
  <c r="D1912" i="5"/>
  <c r="D1913" i="5"/>
  <c r="D1914" i="5"/>
  <c r="D1915" i="5"/>
  <c r="D1916" i="5"/>
  <c r="D1917" i="5"/>
  <c r="D1918" i="5"/>
  <c r="D1919" i="5"/>
  <c r="D1920" i="5"/>
  <c r="D1921" i="5"/>
  <c r="D1922" i="5"/>
  <c r="D1923" i="5"/>
  <c r="D1924" i="5"/>
  <c r="D1925" i="5"/>
  <c r="D1926" i="5"/>
  <c r="D1927" i="5"/>
  <c r="D1928" i="5"/>
  <c r="D1929" i="5"/>
  <c r="D1930" i="5"/>
  <c r="D1931" i="5"/>
  <c r="D1932" i="5"/>
  <c r="D1933" i="5"/>
  <c r="D1934" i="5"/>
  <c r="D1935" i="5"/>
  <c r="D1936" i="5"/>
  <c r="D1937" i="5"/>
  <c r="D1938" i="5"/>
  <c r="D1939" i="5"/>
  <c r="D1940" i="5"/>
  <c r="D1941" i="5"/>
  <c r="D1942" i="5"/>
  <c r="D1943" i="5"/>
  <c r="D1944" i="5"/>
  <c r="D1945" i="5"/>
  <c r="D1946" i="5"/>
  <c r="D1947" i="5"/>
  <c r="D1948" i="5"/>
  <c r="D1949" i="5"/>
  <c r="D1950" i="5"/>
  <c r="D1951" i="5"/>
  <c r="D1952" i="5"/>
  <c r="D1953" i="5"/>
  <c r="D1954" i="5"/>
  <c r="D1955" i="5"/>
  <c r="D1956" i="5"/>
  <c r="D1957" i="5"/>
  <c r="D1958" i="5"/>
  <c r="D1959" i="5"/>
  <c r="D1960" i="5"/>
  <c r="D1961" i="5"/>
  <c r="D1962" i="5"/>
  <c r="D1963" i="5"/>
  <c r="D1964" i="5"/>
  <c r="D1965" i="5"/>
  <c r="D1966" i="5"/>
  <c r="D1967" i="5"/>
  <c r="D1968" i="5"/>
  <c r="D1969" i="5"/>
  <c r="D1970" i="5"/>
  <c r="D1971" i="5"/>
  <c r="D1972" i="5"/>
  <c r="D1973" i="5"/>
  <c r="D1974" i="5"/>
  <c r="D1975" i="5"/>
  <c r="D1976" i="5"/>
  <c r="D1977" i="5"/>
  <c r="D1978" i="5"/>
  <c r="D1979" i="5"/>
  <c r="D1980" i="5"/>
  <c r="D1981" i="5"/>
  <c r="D1982" i="5"/>
  <c r="D1983" i="5"/>
  <c r="D1984" i="5"/>
  <c r="D1985" i="5"/>
  <c r="D1986" i="5"/>
  <c r="D1987" i="5"/>
  <c r="D1988" i="5"/>
  <c r="D1989" i="5"/>
  <c r="D1990" i="5"/>
  <c r="D1991" i="5"/>
  <c r="D1992" i="5"/>
  <c r="D1993" i="5"/>
  <c r="D1994" i="5"/>
  <c r="D1995" i="5"/>
  <c r="D1996" i="5"/>
  <c r="D1997" i="5"/>
  <c r="D1998" i="5"/>
  <c r="D1999" i="5"/>
  <c r="D2000" i="5"/>
  <c r="D2001" i="5"/>
  <c r="D2002" i="5"/>
  <c r="D2003" i="5"/>
  <c r="D2004" i="5"/>
  <c r="D2005" i="5"/>
  <c r="D2006" i="5"/>
  <c r="D2007" i="5"/>
  <c r="D2008" i="5"/>
  <c r="D2009" i="5"/>
  <c r="D2010" i="5"/>
  <c r="D2011" i="5"/>
  <c r="D2012" i="5"/>
  <c r="D2013" i="5"/>
  <c r="D2014" i="5"/>
  <c r="D2015" i="5"/>
  <c r="D2016" i="5"/>
  <c r="D2017" i="5"/>
  <c r="D2018" i="5"/>
  <c r="D2019" i="5"/>
  <c r="D2020" i="5"/>
  <c r="D2021" i="5"/>
  <c r="D2022" i="5"/>
  <c r="D2023" i="5"/>
  <c r="D2024" i="5"/>
  <c r="D2025" i="5"/>
  <c r="D2026" i="5"/>
  <c r="D2027" i="5"/>
  <c r="D2028" i="5"/>
  <c r="D2029" i="5"/>
  <c r="D2030" i="5"/>
  <c r="D2031" i="5"/>
  <c r="D2032" i="5"/>
  <c r="D2033" i="5"/>
  <c r="D2034" i="5"/>
  <c r="D2035" i="5"/>
  <c r="D2036" i="5"/>
  <c r="D2037" i="5"/>
  <c r="D2038" i="5"/>
  <c r="D2039" i="5"/>
  <c r="D2040" i="5"/>
  <c r="D2041" i="5"/>
  <c r="D2042" i="5"/>
  <c r="D2043" i="5"/>
  <c r="D2044" i="5"/>
  <c r="D2045" i="5"/>
  <c r="D2046" i="5"/>
  <c r="D2047" i="5"/>
  <c r="D2048" i="5"/>
  <c r="D2049" i="5"/>
  <c r="D2050" i="5"/>
  <c r="D2051" i="5"/>
  <c r="D2052" i="5"/>
  <c r="D2053" i="5"/>
  <c r="D2054" i="5"/>
  <c r="D2055" i="5"/>
  <c r="D2056" i="5"/>
  <c r="D2057" i="5"/>
  <c r="D2058" i="5"/>
  <c r="D2059" i="5"/>
  <c r="D2060" i="5"/>
  <c r="D2061" i="5"/>
  <c r="D2062" i="5"/>
  <c r="D2063" i="5"/>
  <c r="D2064" i="5"/>
  <c r="D2065" i="5"/>
  <c r="D2066" i="5"/>
  <c r="D2067" i="5"/>
  <c r="D2068" i="5"/>
  <c r="D2069" i="5"/>
  <c r="D2070" i="5"/>
  <c r="D2071" i="5"/>
  <c r="D2072" i="5"/>
  <c r="D2073" i="5"/>
  <c r="D2074" i="5"/>
  <c r="D2075" i="5"/>
  <c r="D2076" i="5"/>
  <c r="D2077" i="5"/>
  <c r="D2078" i="5"/>
  <c r="D2079" i="5"/>
  <c r="D2080" i="5"/>
  <c r="D2081" i="5"/>
  <c r="D2082" i="5"/>
  <c r="D2083" i="5"/>
  <c r="D2084" i="5"/>
  <c r="D2085" i="5"/>
  <c r="D2086" i="5"/>
  <c r="D2087" i="5"/>
  <c r="D2088" i="5"/>
  <c r="D2089" i="5"/>
  <c r="D2090" i="5"/>
  <c r="D2091" i="5"/>
  <c r="D2092" i="5"/>
  <c r="D2093" i="5"/>
  <c r="D2094" i="5"/>
  <c r="D2095" i="5"/>
  <c r="D2096" i="5"/>
  <c r="D2097" i="5"/>
  <c r="D2098" i="5"/>
  <c r="D2099" i="5"/>
  <c r="D2100" i="5"/>
  <c r="D2101" i="5"/>
  <c r="D2102" i="5"/>
  <c r="D2103" i="5"/>
  <c r="D2104" i="5"/>
  <c r="D2105" i="5"/>
  <c r="D2106" i="5"/>
  <c r="D2107" i="5"/>
  <c r="D2108" i="5"/>
  <c r="D2109" i="5"/>
  <c r="D2110" i="5"/>
  <c r="D2111" i="5"/>
  <c r="D2112" i="5"/>
  <c r="D2113" i="5"/>
  <c r="D2114" i="5"/>
  <c r="D2115" i="5"/>
  <c r="D2116" i="5"/>
  <c r="D2117" i="5"/>
  <c r="D2118" i="5"/>
  <c r="D2119" i="5"/>
  <c r="D2120" i="5"/>
  <c r="D2121" i="5"/>
  <c r="D2122" i="5"/>
  <c r="D2123" i="5"/>
  <c r="D2124" i="5"/>
  <c r="D2125" i="5"/>
  <c r="D2126" i="5"/>
  <c r="D2127" i="5"/>
  <c r="D2128" i="5"/>
  <c r="D2129" i="5"/>
  <c r="D2130" i="5"/>
  <c r="D2131" i="5"/>
  <c r="D2132" i="5"/>
  <c r="D2133" i="5"/>
  <c r="D2134" i="5"/>
  <c r="D2135" i="5"/>
  <c r="D2136" i="5"/>
  <c r="D2137" i="5"/>
  <c r="D2138" i="5"/>
  <c r="D2139" i="5"/>
  <c r="D2140" i="5"/>
  <c r="D2141" i="5"/>
  <c r="D2142" i="5"/>
  <c r="D2143" i="5"/>
  <c r="D2144" i="5"/>
  <c r="D2145" i="5"/>
  <c r="D2146" i="5"/>
  <c r="D2147" i="5"/>
  <c r="D2148" i="5"/>
  <c r="D2149" i="5"/>
  <c r="D2150" i="5"/>
  <c r="D2151" i="5"/>
  <c r="D2152" i="5"/>
  <c r="D2153" i="5"/>
  <c r="D2154" i="5"/>
  <c r="D2155" i="5"/>
  <c r="D2156" i="5"/>
  <c r="D2157" i="5"/>
  <c r="D2158" i="5"/>
  <c r="D2159" i="5"/>
  <c r="D2160" i="5"/>
  <c r="D2161" i="5"/>
  <c r="D2162" i="5"/>
  <c r="D2163" i="5"/>
  <c r="D2164" i="5"/>
  <c r="D2165" i="5"/>
  <c r="D2166" i="5"/>
  <c r="D2167" i="5"/>
  <c r="D2168" i="5"/>
  <c r="D2169" i="5"/>
  <c r="D2170" i="5"/>
  <c r="D2171" i="5"/>
  <c r="D2172" i="5"/>
  <c r="D2173" i="5"/>
  <c r="D2174" i="5"/>
  <c r="D2175" i="5"/>
  <c r="D2176" i="5"/>
  <c r="D2177" i="5"/>
  <c r="D2178" i="5"/>
  <c r="D2179" i="5"/>
  <c r="D2180" i="5"/>
  <c r="D2181" i="5"/>
  <c r="D2182" i="5"/>
  <c r="D2183" i="5"/>
  <c r="D2184" i="5"/>
  <c r="D2185" i="5"/>
  <c r="D2186" i="5"/>
  <c r="D2187" i="5"/>
  <c r="D2188" i="5"/>
  <c r="D2189" i="5"/>
  <c r="D2190" i="5"/>
  <c r="D2191" i="5"/>
  <c r="D2192" i="5"/>
  <c r="D2193" i="5"/>
  <c r="D2194" i="5"/>
  <c r="D2195" i="5"/>
  <c r="D2196" i="5"/>
  <c r="D2197" i="5"/>
  <c r="D2198" i="5"/>
  <c r="D2199" i="5"/>
  <c r="D2200" i="5"/>
  <c r="D2201" i="5"/>
  <c r="D2202" i="5"/>
  <c r="D2203" i="5"/>
  <c r="D2204" i="5"/>
  <c r="D2205" i="5"/>
  <c r="D2206" i="5"/>
  <c r="D2207" i="5"/>
  <c r="D2208" i="5"/>
  <c r="D2209" i="5"/>
  <c r="D2210" i="5"/>
  <c r="D2211" i="5"/>
  <c r="D2212" i="5"/>
  <c r="D2213" i="5"/>
  <c r="D2214" i="5"/>
  <c r="D2215" i="5"/>
  <c r="D2216" i="5"/>
  <c r="D2217" i="5"/>
  <c r="D2218" i="5"/>
  <c r="D2219" i="5"/>
  <c r="D2220" i="5"/>
  <c r="D2221" i="5"/>
  <c r="D2222" i="5"/>
  <c r="D2223" i="5"/>
  <c r="D2224" i="5"/>
  <c r="D2225" i="5"/>
  <c r="D2226" i="5"/>
  <c r="D2227" i="5"/>
  <c r="D2228" i="5"/>
  <c r="D2229" i="5"/>
  <c r="D2230" i="5"/>
  <c r="D2231" i="5"/>
  <c r="D2232" i="5"/>
  <c r="D2233" i="5"/>
  <c r="D2234" i="5"/>
  <c r="D2235" i="5"/>
  <c r="D2236" i="5"/>
  <c r="D2237" i="5"/>
  <c r="D2238" i="5"/>
  <c r="D2239" i="5"/>
  <c r="D2240" i="5"/>
  <c r="D2241" i="5"/>
  <c r="D2242" i="5"/>
  <c r="D2243" i="5"/>
  <c r="D2244" i="5"/>
  <c r="D2245" i="5"/>
  <c r="D2246" i="5"/>
  <c r="D2247" i="5"/>
  <c r="D2248" i="5"/>
  <c r="D2249" i="5"/>
  <c r="D2250" i="5"/>
  <c r="D2251" i="5"/>
  <c r="D2252" i="5"/>
  <c r="D2253" i="5"/>
  <c r="D2254" i="5"/>
  <c r="D2255" i="5"/>
  <c r="D2256" i="5"/>
  <c r="D2257" i="5"/>
  <c r="D2258" i="5"/>
  <c r="D2259" i="5"/>
  <c r="D2260" i="5"/>
  <c r="D2261" i="5"/>
  <c r="D2262" i="5"/>
  <c r="D2263" i="5"/>
  <c r="D2264" i="5"/>
  <c r="D2265" i="5"/>
  <c r="D2266" i="5"/>
  <c r="D2267" i="5"/>
  <c r="D2268" i="5"/>
  <c r="D2269" i="5"/>
  <c r="D2270" i="5"/>
  <c r="D2271" i="5"/>
  <c r="D2272" i="5"/>
  <c r="D2273" i="5"/>
  <c r="D2274" i="5"/>
  <c r="D2275" i="5"/>
  <c r="D2276" i="5"/>
  <c r="D2277" i="5"/>
  <c r="D2278" i="5"/>
  <c r="D2279" i="5"/>
  <c r="D2280" i="5"/>
  <c r="D2281" i="5"/>
  <c r="D2282" i="5"/>
  <c r="D2283" i="5"/>
  <c r="D2284" i="5"/>
  <c r="D2285" i="5"/>
  <c r="D2286" i="5"/>
  <c r="D2287" i="5"/>
  <c r="D2288" i="5"/>
  <c r="D2289" i="5"/>
  <c r="D2290" i="5"/>
  <c r="D2291" i="5"/>
  <c r="D2292" i="5"/>
  <c r="D2293" i="5"/>
  <c r="D2294" i="5"/>
  <c r="D2295" i="5"/>
  <c r="D2296" i="5"/>
  <c r="D2297" i="5"/>
  <c r="D2298" i="5"/>
  <c r="D2299" i="5"/>
  <c r="D2300" i="5"/>
  <c r="D2301" i="5"/>
  <c r="D2302" i="5"/>
  <c r="D2303" i="5"/>
  <c r="D2304" i="5"/>
  <c r="D2305" i="5"/>
  <c r="D2306" i="5"/>
  <c r="D2307" i="5"/>
  <c r="D2308" i="5"/>
  <c r="D2309" i="5"/>
  <c r="D2310" i="5"/>
  <c r="D2311" i="5"/>
  <c r="D2312" i="5"/>
  <c r="D2313" i="5"/>
  <c r="D2314" i="5"/>
  <c r="D2315" i="5"/>
  <c r="D2316" i="5"/>
  <c r="D2317" i="5"/>
  <c r="D2318" i="5"/>
  <c r="D2319" i="5"/>
  <c r="D2320" i="5"/>
  <c r="D2321" i="5"/>
  <c r="D2322" i="5"/>
  <c r="D2323" i="5"/>
  <c r="D2324" i="5"/>
  <c r="D2325" i="5"/>
  <c r="D2326" i="5"/>
  <c r="D2327" i="5"/>
  <c r="D2328" i="5"/>
  <c r="D2329" i="5"/>
  <c r="D2330" i="5"/>
  <c r="D2331" i="5"/>
  <c r="D2332" i="5"/>
  <c r="D2333" i="5"/>
  <c r="D2334" i="5"/>
  <c r="D2335" i="5"/>
  <c r="D2336" i="5"/>
  <c r="D2337" i="5"/>
  <c r="D2338" i="5"/>
  <c r="D2339" i="5"/>
  <c r="D2340" i="5"/>
  <c r="D2341" i="5"/>
  <c r="D2342" i="5"/>
  <c r="D2343" i="5"/>
  <c r="D2344" i="5"/>
  <c r="D2345" i="5"/>
  <c r="D2346" i="5"/>
  <c r="D2347" i="5"/>
  <c r="D2348" i="5"/>
  <c r="D2349" i="5"/>
  <c r="D2350" i="5"/>
  <c r="D2351" i="5"/>
  <c r="D2352" i="5"/>
  <c r="D2353" i="5"/>
  <c r="D2354" i="5"/>
  <c r="D2355" i="5"/>
  <c r="D2356" i="5"/>
  <c r="D2357" i="5"/>
  <c r="D2358" i="5"/>
  <c r="D2359" i="5"/>
  <c r="D2360" i="5"/>
  <c r="D2361" i="5"/>
  <c r="D2362" i="5"/>
  <c r="D2363" i="5"/>
  <c r="D2364" i="5"/>
  <c r="D2365" i="5"/>
  <c r="D2366" i="5"/>
  <c r="D2367" i="5"/>
  <c r="D2368" i="5"/>
  <c r="D2369" i="5"/>
  <c r="D2370" i="5"/>
  <c r="D2371" i="5"/>
  <c r="D2372" i="5"/>
  <c r="D2373" i="5"/>
  <c r="D2374" i="5"/>
  <c r="D2375" i="5"/>
  <c r="D2376" i="5"/>
  <c r="D2377" i="5"/>
  <c r="D2378" i="5"/>
  <c r="D2379" i="5"/>
  <c r="D2380" i="5"/>
  <c r="D2381" i="5"/>
  <c r="D2382" i="5"/>
  <c r="D2383" i="5"/>
  <c r="D2384" i="5"/>
  <c r="D2385" i="5"/>
  <c r="D2386" i="5"/>
  <c r="D2387" i="5"/>
  <c r="D2388" i="5"/>
  <c r="D2389" i="5"/>
  <c r="D2390" i="5"/>
  <c r="D2391" i="5"/>
  <c r="D2392" i="5"/>
  <c r="D2393" i="5"/>
  <c r="D2394" i="5"/>
  <c r="D2395" i="5"/>
  <c r="D2396" i="5"/>
  <c r="D2397" i="5"/>
  <c r="D2398" i="5"/>
  <c r="D2399" i="5"/>
  <c r="D2400" i="5"/>
  <c r="D2401" i="5"/>
  <c r="D2402" i="5"/>
  <c r="D2403" i="5"/>
  <c r="D2404" i="5"/>
  <c r="D2405" i="5"/>
  <c r="D2406" i="5"/>
  <c r="D2407" i="5"/>
  <c r="D2408" i="5"/>
  <c r="D2409" i="5"/>
  <c r="D2410" i="5"/>
  <c r="D2411" i="5"/>
  <c r="D2412" i="5"/>
  <c r="D2413" i="5"/>
  <c r="D2414" i="5"/>
  <c r="D2415" i="5"/>
  <c r="D2416" i="5"/>
  <c r="D2417" i="5"/>
  <c r="D2418" i="5"/>
  <c r="D2419" i="5"/>
  <c r="D2420" i="5"/>
  <c r="D2421" i="5"/>
  <c r="D2422" i="5"/>
  <c r="D2423" i="5"/>
  <c r="D2424" i="5"/>
  <c r="D2425" i="5"/>
  <c r="D2426" i="5"/>
  <c r="D2427" i="5"/>
  <c r="D2428" i="5"/>
  <c r="D2429" i="5"/>
  <c r="D2430" i="5"/>
  <c r="D2431" i="5"/>
  <c r="D2432" i="5"/>
  <c r="D2433" i="5"/>
  <c r="D2434" i="5"/>
  <c r="D2435" i="5"/>
  <c r="D2436" i="5"/>
  <c r="D2437" i="5"/>
  <c r="D2438" i="5"/>
  <c r="D2439" i="5"/>
  <c r="D2440" i="5"/>
  <c r="D2441" i="5"/>
  <c r="D2442" i="5"/>
  <c r="D2443" i="5"/>
  <c r="D2444" i="5"/>
  <c r="D2445" i="5"/>
  <c r="D2446" i="5"/>
  <c r="D2447" i="5"/>
  <c r="D2448" i="5"/>
  <c r="D2449" i="5"/>
  <c r="D2450" i="5"/>
  <c r="D2451" i="5"/>
  <c r="D2452" i="5"/>
  <c r="D2453" i="5"/>
  <c r="D2454" i="5"/>
  <c r="D2455" i="5"/>
  <c r="D2456" i="5"/>
  <c r="D2457" i="5"/>
  <c r="D2458" i="5"/>
  <c r="D2459" i="5"/>
  <c r="D2460" i="5"/>
  <c r="D2461" i="5"/>
  <c r="D2462" i="5"/>
  <c r="D2463" i="5"/>
  <c r="D2464" i="5"/>
  <c r="D2465" i="5"/>
  <c r="D2466" i="5"/>
  <c r="D2467" i="5"/>
  <c r="D2468" i="5"/>
  <c r="D2469" i="5"/>
  <c r="D2470" i="5"/>
  <c r="D2471" i="5"/>
  <c r="D2472" i="5"/>
  <c r="D2473" i="5"/>
  <c r="D2474" i="5"/>
  <c r="D2475" i="5"/>
  <c r="D2476" i="5"/>
  <c r="D2477" i="5"/>
  <c r="D2478" i="5"/>
  <c r="D2479" i="5"/>
  <c r="D2480" i="5"/>
  <c r="D2481" i="5"/>
  <c r="D2482" i="5"/>
  <c r="D2483" i="5"/>
  <c r="D2484" i="5"/>
  <c r="D2485" i="5"/>
  <c r="D2486" i="5"/>
  <c r="D2487" i="5"/>
  <c r="D2488" i="5"/>
  <c r="D2489" i="5"/>
  <c r="D2490" i="5"/>
  <c r="D2491" i="5"/>
  <c r="D2492" i="5"/>
  <c r="D2493" i="5"/>
  <c r="D2494" i="5"/>
  <c r="D2495" i="5"/>
  <c r="D2496" i="5"/>
  <c r="D2497" i="5"/>
  <c r="D2498" i="5"/>
  <c r="D2499" i="5"/>
  <c r="D2500" i="5"/>
  <c r="D2501" i="5"/>
  <c r="D2502" i="5"/>
  <c r="D2503" i="5"/>
  <c r="D2504" i="5"/>
  <c r="D2505" i="5"/>
  <c r="D2506" i="5"/>
  <c r="D2507" i="5"/>
  <c r="D2508" i="5"/>
  <c r="D2509" i="5"/>
  <c r="D2510" i="5"/>
  <c r="D2511" i="5"/>
  <c r="D2512" i="5"/>
  <c r="D2513" i="5"/>
  <c r="D2514" i="5"/>
  <c r="D2515" i="5"/>
  <c r="D2516" i="5"/>
  <c r="D2517" i="5"/>
  <c r="D2518" i="5"/>
  <c r="D2519" i="5"/>
  <c r="D2520" i="5"/>
  <c r="D2521" i="5"/>
  <c r="D2522" i="5"/>
  <c r="D2523" i="5"/>
  <c r="D2524" i="5"/>
  <c r="D2525" i="5"/>
  <c r="D2526" i="5"/>
  <c r="D2527" i="5"/>
  <c r="D2528" i="5"/>
  <c r="D2529" i="5"/>
  <c r="D2530" i="5"/>
  <c r="D2531" i="5"/>
  <c r="D2532" i="5"/>
  <c r="D2533" i="5"/>
  <c r="D2534" i="5"/>
  <c r="D2535" i="5"/>
  <c r="D2536" i="5"/>
  <c r="D2537" i="5"/>
  <c r="D2538" i="5"/>
  <c r="D2539" i="5"/>
  <c r="D2540" i="5"/>
  <c r="D2541" i="5"/>
  <c r="D2542" i="5"/>
  <c r="D2543" i="5"/>
  <c r="D2544" i="5"/>
  <c r="D2545" i="5"/>
  <c r="D2546" i="5"/>
  <c r="D2547" i="5"/>
  <c r="D2548" i="5"/>
  <c r="D2549" i="5"/>
  <c r="D2550" i="5"/>
  <c r="D2551" i="5"/>
  <c r="D2552" i="5"/>
  <c r="D2553" i="5"/>
  <c r="D2554" i="5"/>
  <c r="D2555" i="5"/>
  <c r="D2556" i="5"/>
  <c r="D2557" i="5"/>
  <c r="D2558" i="5"/>
  <c r="D2559" i="5"/>
  <c r="D2560" i="5"/>
  <c r="D2561" i="5"/>
  <c r="D2562" i="5"/>
  <c r="D2563" i="5"/>
  <c r="D2564" i="5"/>
  <c r="D2565" i="5"/>
  <c r="D2566" i="5"/>
  <c r="D2567" i="5"/>
  <c r="D2568" i="5"/>
  <c r="D2569" i="5"/>
  <c r="D2570" i="5"/>
  <c r="D2571" i="5"/>
  <c r="D2572" i="5"/>
  <c r="D2573" i="5"/>
  <c r="D2574" i="5"/>
  <c r="D2575" i="5"/>
  <c r="D2576" i="5"/>
  <c r="D2577" i="5"/>
  <c r="D2578" i="5"/>
  <c r="D2579" i="5"/>
  <c r="D2580" i="5"/>
  <c r="D2581" i="5"/>
  <c r="D2582" i="5"/>
  <c r="D2583" i="5"/>
  <c r="D2584" i="5"/>
  <c r="D2585" i="5"/>
  <c r="D2586" i="5"/>
  <c r="D2587" i="5"/>
  <c r="D2588" i="5"/>
  <c r="D2589" i="5"/>
  <c r="D2590" i="5"/>
  <c r="D2591" i="5"/>
  <c r="D2592" i="5"/>
  <c r="D2593" i="5"/>
  <c r="D2594" i="5"/>
  <c r="D2595" i="5"/>
  <c r="D2596" i="5"/>
  <c r="D2597" i="5"/>
  <c r="D2598" i="5"/>
  <c r="D2599" i="5"/>
  <c r="D2600" i="5"/>
  <c r="D2601" i="5"/>
  <c r="D2602" i="5"/>
  <c r="D2603" i="5"/>
  <c r="D2604" i="5"/>
  <c r="D2605" i="5"/>
  <c r="D2606" i="5"/>
  <c r="D2607" i="5"/>
  <c r="D2608" i="5"/>
  <c r="D2609" i="5"/>
  <c r="D2610" i="5"/>
  <c r="D2611" i="5"/>
  <c r="D2612" i="5"/>
  <c r="D2613" i="5"/>
  <c r="D2614" i="5"/>
  <c r="D2615" i="5"/>
  <c r="D2616" i="5"/>
  <c r="D2617" i="5"/>
  <c r="D2618" i="5"/>
  <c r="D2619" i="5"/>
  <c r="D2620" i="5"/>
  <c r="D2621" i="5"/>
  <c r="D2622" i="5"/>
  <c r="D2623" i="5"/>
  <c r="D2624" i="5"/>
  <c r="D2625" i="5"/>
  <c r="D2626" i="5"/>
  <c r="D2627" i="5"/>
  <c r="D2628" i="5"/>
  <c r="D2629" i="5"/>
  <c r="D2630" i="5"/>
  <c r="D2631" i="5"/>
  <c r="D2632" i="5"/>
  <c r="D2633" i="5"/>
  <c r="D2634" i="5"/>
  <c r="D2635" i="5"/>
  <c r="D2636" i="5"/>
  <c r="D2637" i="5"/>
  <c r="D2638" i="5"/>
  <c r="D2639" i="5"/>
  <c r="D2640" i="5"/>
  <c r="D2641" i="5"/>
  <c r="D2642" i="5"/>
  <c r="D2643" i="5"/>
  <c r="D2644" i="5"/>
  <c r="D2645" i="5"/>
  <c r="D2646" i="5"/>
  <c r="D2647" i="5"/>
  <c r="D2648" i="5"/>
  <c r="D2649" i="5"/>
  <c r="D2650" i="5"/>
  <c r="D2651" i="5"/>
  <c r="D2652" i="5"/>
  <c r="D2653" i="5"/>
  <c r="D2654" i="5"/>
  <c r="D2655" i="5"/>
  <c r="D2656" i="5"/>
  <c r="D2657" i="5"/>
  <c r="D2658" i="5"/>
  <c r="D2659" i="5"/>
  <c r="D2660" i="5"/>
  <c r="D2661" i="5"/>
  <c r="D2662" i="5"/>
  <c r="D2663" i="5"/>
  <c r="D2664" i="5"/>
  <c r="D2665" i="5"/>
  <c r="D2666" i="5"/>
  <c r="D2667" i="5"/>
  <c r="D2668" i="5"/>
  <c r="D2669" i="5"/>
  <c r="D2670" i="5"/>
  <c r="D2671" i="5"/>
  <c r="D2672" i="5"/>
  <c r="D2673" i="5"/>
  <c r="D2674" i="5"/>
  <c r="D2675" i="5"/>
  <c r="D2676" i="5"/>
  <c r="D2677" i="5"/>
  <c r="D2678" i="5"/>
  <c r="D2679" i="5"/>
  <c r="D2680" i="5"/>
  <c r="D2681" i="5"/>
  <c r="D2682" i="5"/>
  <c r="D2683" i="5"/>
  <c r="D2684" i="5"/>
  <c r="D2685" i="5"/>
  <c r="D2686" i="5"/>
  <c r="D2687" i="5"/>
  <c r="D2688" i="5"/>
  <c r="D2689" i="5"/>
  <c r="D2690" i="5"/>
  <c r="D2691" i="5"/>
  <c r="D2692" i="5"/>
  <c r="D2693" i="5"/>
  <c r="D2694" i="5"/>
  <c r="D2695" i="5"/>
  <c r="D2696" i="5"/>
  <c r="D2697" i="5"/>
  <c r="D2698" i="5"/>
  <c r="D2699" i="5"/>
  <c r="D2700" i="5"/>
  <c r="D2701" i="5"/>
  <c r="D2702" i="5"/>
  <c r="D2703" i="5"/>
  <c r="D2704" i="5"/>
  <c r="D2705" i="5"/>
  <c r="D2706" i="5"/>
  <c r="D2707" i="5"/>
  <c r="D2708" i="5"/>
  <c r="D2709" i="5"/>
  <c r="D2710" i="5"/>
  <c r="D2711" i="5"/>
  <c r="D2712" i="5"/>
  <c r="D2713" i="5"/>
  <c r="D2714" i="5"/>
  <c r="D2715" i="5"/>
  <c r="D2716" i="5"/>
  <c r="D2717" i="5"/>
  <c r="D2718" i="5"/>
  <c r="D2719" i="5"/>
  <c r="D2720" i="5"/>
  <c r="D2721" i="5"/>
  <c r="D2722" i="5"/>
  <c r="D2723" i="5"/>
  <c r="D2724" i="5"/>
  <c r="D2725" i="5"/>
  <c r="D2726" i="5"/>
  <c r="D2727" i="5"/>
  <c r="D2728" i="5"/>
  <c r="D2729" i="5"/>
  <c r="D2730" i="5"/>
  <c r="D2731" i="5"/>
  <c r="D2732" i="5"/>
  <c r="D2733" i="5"/>
  <c r="D2734" i="5"/>
  <c r="D2735" i="5"/>
  <c r="D2736" i="5"/>
  <c r="D2737" i="5"/>
  <c r="D2738" i="5"/>
  <c r="D2739" i="5"/>
  <c r="D2740" i="5"/>
  <c r="D2741" i="5"/>
  <c r="D2742" i="5"/>
  <c r="D2743" i="5"/>
  <c r="D2744" i="5"/>
  <c r="D2745" i="5"/>
  <c r="D2746" i="5"/>
  <c r="D2747" i="5"/>
  <c r="D2748" i="5"/>
  <c r="D2749" i="5"/>
  <c r="D2750" i="5"/>
  <c r="D2751" i="5"/>
  <c r="D2752" i="5"/>
  <c r="D2753" i="5"/>
  <c r="D2754" i="5"/>
  <c r="D2755" i="5"/>
  <c r="D2756" i="5"/>
  <c r="D2757" i="5"/>
  <c r="D2758" i="5"/>
  <c r="D2759" i="5"/>
  <c r="D2760" i="5"/>
  <c r="D2761" i="5"/>
  <c r="D2762" i="5"/>
  <c r="D2763" i="5"/>
  <c r="D2764" i="5"/>
  <c r="D2765" i="5"/>
  <c r="D2766" i="5"/>
  <c r="D2767" i="5"/>
  <c r="D2768" i="5"/>
  <c r="D2769" i="5"/>
  <c r="D2770" i="5"/>
  <c r="D2771" i="5"/>
  <c r="D2772" i="5"/>
  <c r="D2773" i="5"/>
  <c r="D2774" i="5"/>
  <c r="D2775" i="5"/>
  <c r="D2776" i="5"/>
  <c r="D2777" i="5"/>
  <c r="D2778" i="5"/>
  <c r="D2779" i="5"/>
  <c r="D2780" i="5"/>
  <c r="D2781" i="5"/>
  <c r="D2782" i="5"/>
  <c r="D2783" i="5"/>
  <c r="D2784" i="5"/>
  <c r="D2785" i="5"/>
  <c r="D2786" i="5"/>
  <c r="D2787" i="5"/>
  <c r="D2788" i="5"/>
  <c r="D2789" i="5"/>
  <c r="D2790" i="5"/>
  <c r="D2791" i="5"/>
  <c r="D2792" i="5"/>
  <c r="D2793" i="5"/>
  <c r="D2794" i="5"/>
  <c r="D2795" i="5"/>
  <c r="D2796" i="5"/>
  <c r="D2797" i="5"/>
  <c r="D2798" i="5"/>
  <c r="D2799" i="5"/>
  <c r="D2800" i="5"/>
  <c r="D2801" i="5"/>
  <c r="D2802" i="5"/>
  <c r="D2803" i="5"/>
  <c r="D2804" i="5"/>
  <c r="D2805" i="5"/>
  <c r="D2806" i="5"/>
  <c r="D2807" i="5"/>
  <c r="D2808" i="5"/>
  <c r="D2809" i="5"/>
  <c r="D2810" i="5"/>
  <c r="D2811" i="5"/>
  <c r="D2812" i="5"/>
  <c r="D2813" i="5"/>
  <c r="D2814" i="5"/>
  <c r="D2815" i="5"/>
  <c r="D2816" i="5"/>
  <c r="D2817" i="5"/>
  <c r="D2818" i="5"/>
  <c r="D2819" i="5"/>
  <c r="D2820" i="5"/>
  <c r="D2821" i="5"/>
  <c r="D2822" i="5"/>
  <c r="D2823" i="5"/>
  <c r="D2824" i="5"/>
  <c r="D2825" i="5"/>
  <c r="D2826" i="5"/>
  <c r="D2827" i="5"/>
  <c r="D2828" i="5"/>
  <c r="D2829" i="5"/>
  <c r="D2830" i="5"/>
  <c r="D2831" i="5"/>
  <c r="D2832" i="5"/>
  <c r="D2833" i="5"/>
  <c r="D2834" i="5"/>
  <c r="D2835" i="5"/>
  <c r="D2836" i="5"/>
  <c r="D2837" i="5"/>
  <c r="D2838" i="5"/>
  <c r="D2839" i="5"/>
  <c r="D2840" i="5"/>
  <c r="D2841" i="5"/>
  <c r="D2842" i="5"/>
  <c r="D2843" i="5"/>
  <c r="D2844" i="5"/>
  <c r="D2845" i="5"/>
  <c r="D2846" i="5"/>
  <c r="D2847" i="5"/>
  <c r="D2848" i="5"/>
  <c r="D2849" i="5"/>
  <c r="D2850" i="5"/>
  <c r="D2851" i="5"/>
  <c r="D2852" i="5"/>
  <c r="D2853" i="5"/>
  <c r="D2854" i="5"/>
  <c r="D2855" i="5"/>
  <c r="D2856" i="5"/>
  <c r="D2857" i="5"/>
  <c r="D2858" i="5"/>
  <c r="D2859" i="5"/>
  <c r="D2860" i="5"/>
  <c r="D2861" i="5"/>
  <c r="D2862" i="5"/>
  <c r="D2863" i="5"/>
  <c r="D2864" i="5"/>
  <c r="D2865" i="5"/>
  <c r="D2866" i="5"/>
  <c r="D2867" i="5"/>
  <c r="D2868" i="5"/>
  <c r="D2869" i="5"/>
  <c r="D2870" i="5"/>
  <c r="D2871" i="5"/>
  <c r="D2872" i="5"/>
  <c r="D2873" i="5"/>
  <c r="D2874" i="5"/>
  <c r="D2875" i="5"/>
  <c r="D2876" i="5"/>
  <c r="D2877" i="5"/>
  <c r="D2878" i="5"/>
  <c r="D2879" i="5"/>
  <c r="D2880" i="5"/>
  <c r="D2881" i="5"/>
  <c r="D2882" i="5"/>
  <c r="D2883" i="5"/>
  <c r="D2884" i="5"/>
  <c r="D2885" i="5"/>
  <c r="D2886" i="5"/>
  <c r="D2887" i="5"/>
  <c r="D2888" i="5"/>
  <c r="D2889" i="5"/>
  <c r="D2890" i="5"/>
  <c r="D2891" i="5"/>
  <c r="D2892" i="5"/>
  <c r="D2893" i="5"/>
  <c r="D2894" i="5"/>
  <c r="D2895" i="5"/>
  <c r="D2896" i="5"/>
  <c r="D2897" i="5"/>
  <c r="D2898" i="5"/>
  <c r="D2899" i="5"/>
  <c r="D2900" i="5"/>
  <c r="D2901" i="5"/>
  <c r="D2902" i="5"/>
  <c r="D2903" i="5"/>
  <c r="D2904" i="5"/>
  <c r="D2905" i="5"/>
  <c r="D2906" i="5"/>
  <c r="D2907" i="5"/>
  <c r="D2908" i="5"/>
  <c r="D2909" i="5"/>
  <c r="D2910" i="5"/>
  <c r="D2911" i="5"/>
  <c r="D2912" i="5"/>
  <c r="D2913" i="5"/>
  <c r="D2914" i="5"/>
  <c r="D2915" i="5"/>
  <c r="D2916" i="5"/>
  <c r="D2917" i="5"/>
  <c r="D2918" i="5"/>
  <c r="D2919" i="5"/>
  <c r="D2920" i="5"/>
  <c r="D2921" i="5"/>
  <c r="D2922" i="5"/>
  <c r="D2923" i="5"/>
  <c r="D2924" i="5"/>
  <c r="D2925" i="5"/>
  <c r="D2926" i="5"/>
  <c r="D2927" i="5"/>
  <c r="D2928" i="5"/>
  <c r="D2929" i="5"/>
  <c r="D2930" i="5"/>
  <c r="D2931" i="5"/>
  <c r="D2932" i="5"/>
  <c r="D2933" i="5"/>
  <c r="D2934" i="5"/>
  <c r="D2935" i="5"/>
  <c r="D2936" i="5"/>
  <c r="D2937" i="5"/>
  <c r="D2938" i="5"/>
  <c r="D2939" i="5"/>
  <c r="D2940" i="5"/>
  <c r="D2941" i="5"/>
  <c r="D2942" i="5"/>
  <c r="D2943" i="5"/>
  <c r="D2944" i="5"/>
  <c r="D2945" i="5"/>
  <c r="D2946" i="5"/>
  <c r="D2947" i="5"/>
  <c r="D2948" i="5"/>
  <c r="D2949" i="5"/>
  <c r="D2950" i="5"/>
  <c r="D2951" i="5"/>
  <c r="D2952" i="5"/>
  <c r="D2953" i="5"/>
  <c r="D2954" i="5"/>
  <c r="D2955" i="5"/>
  <c r="D2956" i="5"/>
  <c r="D2957" i="5"/>
  <c r="D2958" i="5"/>
  <c r="D2959" i="5"/>
  <c r="D2960" i="5"/>
  <c r="D2961" i="5"/>
  <c r="D2962" i="5"/>
  <c r="D2963" i="5"/>
  <c r="D2964" i="5"/>
  <c r="D2965" i="5"/>
  <c r="D2966" i="5"/>
  <c r="D2967" i="5"/>
  <c r="D2968" i="5"/>
  <c r="D2969" i="5"/>
  <c r="D2970" i="5"/>
  <c r="D2971" i="5"/>
  <c r="D2972" i="5"/>
  <c r="D2973" i="5"/>
  <c r="D2974" i="5"/>
  <c r="D2975" i="5"/>
  <c r="D2976" i="5"/>
  <c r="D2977" i="5"/>
  <c r="D2978" i="5"/>
  <c r="D2979" i="5"/>
  <c r="D2980" i="5"/>
  <c r="D2981" i="5"/>
  <c r="D2982" i="5"/>
  <c r="D2983" i="5"/>
  <c r="D2984" i="5"/>
  <c r="D2985" i="5"/>
  <c r="D2986" i="5"/>
  <c r="D2987" i="5"/>
  <c r="D2988" i="5"/>
  <c r="D2989" i="5"/>
  <c r="D2990" i="5"/>
  <c r="D2991" i="5"/>
  <c r="D2992" i="5"/>
  <c r="D2993" i="5"/>
  <c r="D2994" i="5"/>
  <c r="D2995" i="5"/>
  <c r="D2996" i="5"/>
  <c r="D2997" i="5"/>
  <c r="D2998" i="5"/>
  <c r="D2999" i="5"/>
  <c r="D3000" i="5"/>
  <c r="D3001" i="5"/>
  <c r="D3002" i="5"/>
  <c r="D3003" i="5"/>
  <c r="D3004" i="5"/>
  <c r="D3005" i="5"/>
  <c r="D3006" i="5"/>
  <c r="D3007" i="5"/>
  <c r="D3008" i="5"/>
  <c r="D3009" i="5"/>
  <c r="D3010" i="5"/>
  <c r="D3011" i="5"/>
  <c r="D3012" i="5"/>
  <c r="D3013" i="5"/>
  <c r="D3014" i="5"/>
  <c r="D3015" i="5"/>
  <c r="D3016" i="5"/>
  <c r="D3017" i="5"/>
  <c r="D3018" i="5"/>
  <c r="D3019" i="5"/>
  <c r="D3020" i="5"/>
  <c r="D3021" i="5"/>
  <c r="D3022" i="5"/>
  <c r="D3023" i="5"/>
  <c r="D3024" i="5"/>
  <c r="D3025" i="5"/>
  <c r="D3026" i="5"/>
  <c r="D3027" i="5"/>
  <c r="D3028" i="5"/>
  <c r="D3029" i="5"/>
  <c r="D3030" i="5"/>
  <c r="D3031" i="5"/>
  <c r="D3032" i="5"/>
  <c r="D3033" i="5"/>
  <c r="D3034" i="5"/>
  <c r="D3035" i="5"/>
  <c r="D3036" i="5"/>
  <c r="D3037" i="5"/>
  <c r="D3038" i="5"/>
  <c r="D3039" i="5"/>
  <c r="D3040" i="5"/>
  <c r="D3041" i="5"/>
  <c r="D3042" i="5"/>
  <c r="D3043" i="5"/>
  <c r="D3044" i="5"/>
  <c r="D3045" i="5"/>
  <c r="D3046" i="5"/>
  <c r="D3047" i="5"/>
  <c r="D3048" i="5"/>
  <c r="D3049" i="5"/>
  <c r="D3050" i="5"/>
  <c r="D3051" i="5"/>
  <c r="D3052" i="5"/>
  <c r="D3053" i="5"/>
  <c r="D3054" i="5"/>
  <c r="D3055" i="5"/>
  <c r="D3056" i="5"/>
  <c r="D3057" i="5"/>
  <c r="D3058" i="5"/>
  <c r="D3059" i="5"/>
  <c r="D3060" i="5"/>
  <c r="D3061" i="5"/>
  <c r="D3062" i="5"/>
  <c r="D3063" i="5"/>
  <c r="D3064" i="5"/>
  <c r="D3065" i="5"/>
  <c r="D3066" i="5"/>
  <c r="D3067" i="5"/>
  <c r="D3068" i="5"/>
  <c r="D3069" i="5"/>
  <c r="D3070" i="5"/>
  <c r="D3071" i="5"/>
  <c r="D3072" i="5"/>
  <c r="D3073" i="5"/>
  <c r="D3074" i="5"/>
  <c r="D3075" i="5"/>
  <c r="D3076" i="5"/>
  <c r="D3077" i="5"/>
  <c r="D3078" i="5"/>
  <c r="D3079" i="5"/>
  <c r="D3080" i="5"/>
  <c r="D3081" i="5"/>
  <c r="D3082" i="5"/>
  <c r="D3083" i="5"/>
  <c r="D3084" i="5"/>
  <c r="D3085" i="5"/>
  <c r="D3086" i="5"/>
  <c r="D3087" i="5"/>
  <c r="D3088" i="5"/>
  <c r="D3089" i="5"/>
  <c r="D3090" i="5"/>
  <c r="D3091" i="5"/>
  <c r="D3092" i="5"/>
  <c r="D3093" i="5"/>
  <c r="D3094" i="5"/>
  <c r="D3095" i="5"/>
  <c r="D3096" i="5"/>
  <c r="D3097" i="5"/>
  <c r="D3098" i="5"/>
  <c r="D3099" i="5"/>
  <c r="D3100" i="5"/>
  <c r="D3101" i="5"/>
  <c r="D3102" i="5"/>
  <c r="D3103" i="5"/>
  <c r="D3104" i="5"/>
  <c r="D3105" i="5"/>
  <c r="D3106" i="5"/>
  <c r="D3107" i="5"/>
  <c r="D3108" i="5"/>
  <c r="D3109" i="5"/>
  <c r="D3110" i="5"/>
  <c r="D3111" i="5"/>
  <c r="D3112" i="5"/>
  <c r="D3113" i="5"/>
  <c r="D3114" i="5"/>
  <c r="D3115" i="5"/>
  <c r="D3116" i="5"/>
  <c r="D3117" i="5"/>
  <c r="D3118" i="5"/>
  <c r="D3119" i="5"/>
  <c r="D3120" i="5"/>
  <c r="D3121" i="5"/>
  <c r="D3122" i="5"/>
  <c r="D3123" i="5"/>
  <c r="D3124" i="5"/>
  <c r="D3125" i="5"/>
  <c r="D3126" i="5"/>
  <c r="D3127" i="5"/>
  <c r="D3128" i="5"/>
  <c r="D3129" i="5"/>
  <c r="D3130" i="5"/>
  <c r="D3131" i="5"/>
  <c r="D3132" i="5"/>
  <c r="D3133" i="5"/>
  <c r="D3134" i="5"/>
  <c r="D3135" i="5"/>
  <c r="D3136" i="5"/>
  <c r="D3137" i="5"/>
  <c r="D3138" i="5"/>
  <c r="D3139" i="5"/>
  <c r="D3140" i="5"/>
  <c r="D3141" i="5"/>
  <c r="D3142" i="5"/>
  <c r="D3143" i="5"/>
  <c r="D3144" i="5"/>
  <c r="D3145" i="5"/>
  <c r="D3146" i="5"/>
  <c r="D3147" i="5"/>
  <c r="D3148" i="5"/>
  <c r="D3149" i="5"/>
  <c r="D3150" i="5"/>
  <c r="D3151" i="5"/>
  <c r="D3152" i="5"/>
  <c r="D3153" i="5"/>
  <c r="D3154" i="5"/>
  <c r="D3155" i="5"/>
  <c r="D3156" i="5"/>
  <c r="D3157" i="5"/>
  <c r="D3158" i="5"/>
  <c r="D3159" i="5"/>
  <c r="D3160" i="5"/>
  <c r="D3161" i="5"/>
  <c r="D3162" i="5"/>
  <c r="D3163" i="5"/>
  <c r="D3164" i="5"/>
  <c r="D3165" i="5"/>
  <c r="D3166" i="5"/>
  <c r="D3167" i="5"/>
  <c r="D3168" i="5"/>
  <c r="D3169" i="5"/>
  <c r="D3170" i="5"/>
  <c r="D3171" i="5"/>
  <c r="D3172" i="5"/>
  <c r="D3173" i="5"/>
  <c r="D3174" i="5"/>
  <c r="D3175" i="5"/>
  <c r="D3176" i="5"/>
  <c r="D3177" i="5"/>
  <c r="D3178" i="5"/>
  <c r="D3179" i="5"/>
  <c r="D3180" i="5"/>
  <c r="D3181" i="5"/>
  <c r="D3182" i="5"/>
  <c r="D3183" i="5"/>
  <c r="D3184" i="5"/>
  <c r="D3185" i="5"/>
  <c r="D3186" i="5"/>
  <c r="D3187" i="5"/>
  <c r="D3188" i="5"/>
  <c r="D3189" i="5"/>
  <c r="D3190" i="5"/>
  <c r="D3191" i="5"/>
  <c r="D3192" i="5"/>
  <c r="D3193" i="5"/>
  <c r="D3194" i="5"/>
  <c r="D3195" i="5"/>
  <c r="D3196" i="5"/>
  <c r="D3197" i="5"/>
  <c r="D3198" i="5"/>
  <c r="D3199" i="5"/>
  <c r="D3200" i="5"/>
  <c r="D3201" i="5"/>
  <c r="D3202" i="5"/>
  <c r="D3203" i="5"/>
  <c r="D3204" i="5"/>
  <c r="D3205" i="5"/>
  <c r="D3206" i="5"/>
  <c r="D3207" i="5"/>
  <c r="D3208" i="5"/>
  <c r="D3209" i="5"/>
  <c r="D3210" i="5"/>
  <c r="D3211" i="5"/>
  <c r="D3212" i="5"/>
  <c r="D3213" i="5"/>
  <c r="D3214" i="5"/>
  <c r="D3215" i="5"/>
  <c r="D3216" i="5"/>
  <c r="D3217" i="5"/>
  <c r="D3218" i="5"/>
  <c r="D3219" i="5"/>
  <c r="D3220" i="5"/>
  <c r="D3221" i="5"/>
  <c r="D3222" i="5"/>
  <c r="D3223" i="5"/>
  <c r="D3224" i="5"/>
  <c r="D3225" i="5"/>
  <c r="D3226" i="5"/>
  <c r="D3227" i="5"/>
  <c r="D3228" i="5"/>
  <c r="D3229" i="5"/>
  <c r="D3230" i="5"/>
  <c r="D3231" i="5"/>
  <c r="D3232" i="5"/>
  <c r="D3233" i="5"/>
  <c r="D3234" i="5"/>
  <c r="D3235" i="5"/>
  <c r="D3236" i="5"/>
  <c r="D3237" i="5"/>
  <c r="D3238" i="5"/>
  <c r="D3239" i="5"/>
  <c r="D3240" i="5"/>
  <c r="D3241" i="5"/>
  <c r="D3242" i="5"/>
  <c r="D3243" i="5"/>
  <c r="D3244" i="5"/>
  <c r="D3245" i="5"/>
  <c r="D3246" i="5"/>
  <c r="D3247" i="5"/>
  <c r="D3248" i="5"/>
  <c r="D3249" i="5"/>
  <c r="D3250" i="5"/>
  <c r="D3251" i="5"/>
  <c r="D3252" i="5"/>
  <c r="D3253" i="5"/>
  <c r="D3254" i="5"/>
  <c r="D3255" i="5"/>
  <c r="D3256" i="5"/>
  <c r="D3257" i="5"/>
  <c r="D3258" i="5"/>
  <c r="D3259" i="5"/>
  <c r="D3260" i="5"/>
  <c r="D3261" i="5"/>
  <c r="D3262" i="5"/>
  <c r="D3263" i="5"/>
  <c r="D3264" i="5"/>
  <c r="D3265" i="5"/>
  <c r="D3266" i="5"/>
  <c r="D3267" i="5"/>
  <c r="D3268" i="5"/>
  <c r="D3269" i="5"/>
  <c r="D3270" i="5"/>
  <c r="D3271" i="5"/>
  <c r="D3272" i="5"/>
  <c r="D3273" i="5"/>
  <c r="D3274" i="5"/>
  <c r="D3275" i="5"/>
  <c r="D3276" i="5"/>
  <c r="D3277" i="5"/>
  <c r="D3278" i="5"/>
  <c r="D3279" i="5"/>
  <c r="D3280" i="5"/>
  <c r="D3281" i="5"/>
  <c r="D3282" i="5"/>
  <c r="D3283" i="5"/>
  <c r="D3284" i="5"/>
  <c r="D3285" i="5"/>
  <c r="D3286" i="5"/>
  <c r="D3287" i="5"/>
  <c r="D3288" i="5"/>
  <c r="D3289" i="5"/>
  <c r="D3290" i="5"/>
  <c r="D3291" i="5"/>
  <c r="D3292" i="5"/>
  <c r="D3293" i="5"/>
  <c r="D3294" i="5"/>
  <c r="D3295" i="5"/>
  <c r="D3296" i="5"/>
  <c r="D3297" i="5"/>
  <c r="D3298" i="5"/>
  <c r="D3299" i="5"/>
  <c r="D3300" i="5"/>
  <c r="D3301" i="5"/>
  <c r="D3302" i="5"/>
  <c r="D3303" i="5"/>
  <c r="D3304" i="5"/>
  <c r="D3305" i="5"/>
  <c r="D3306" i="5"/>
  <c r="D3307" i="5"/>
  <c r="D3308" i="5"/>
  <c r="D3309" i="5"/>
  <c r="D3310" i="5"/>
  <c r="D3311" i="5"/>
  <c r="D3312" i="5"/>
  <c r="D3313" i="5"/>
  <c r="D3314" i="5"/>
  <c r="D3315" i="5"/>
  <c r="D3316" i="5"/>
  <c r="D3317" i="5"/>
  <c r="D3318" i="5"/>
  <c r="D3319" i="5"/>
  <c r="D3320" i="5"/>
  <c r="D3321" i="5"/>
  <c r="D3322" i="5"/>
  <c r="D3323" i="5"/>
  <c r="D3324" i="5"/>
  <c r="D3325" i="5"/>
  <c r="D3326" i="5"/>
  <c r="D3327" i="5"/>
  <c r="D3328" i="5"/>
  <c r="D3329" i="5"/>
  <c r="D3330" i="5"/>
  <c r="D3331" i="5"/>
  <c r="D3332" i="5"/>
  <c r="D3333" i="5"/>
  <c r="D3334" i="5"/>
  <c r="D3335" i="5"/>
  <c r="D3336" i="5"/>
  <c r="D3337" i="5"/>
  <c r="D3338" i="5"/>
  <c r="D3339" i="5"/>
  <c r="D3340" i="5"/>
  <c r="D3341" i="5"/>
  <c r="D3342" i="5"/>
  <c r="D3343" i="5"/>
  <c r="D3344" i="5"/>
  <c r="D3345" i="5"/>
  <c r="D3346" i="5"/>
  <c r="D3347" i="5"/>
  <c r="D3348" i="5"/>
  <c r="D3349" i="5"/>
  <c r="D3350" i="5"/>
  <c r="D3351" i="5"/>
  <c r="D3352" i="5"/>
  <c r="D3353" i="5"/>
  <c r="D3354" i="5"/>
  <c r="D3355" i="5"/>
  <c r="D3356" i="5"/>
  <c r="D3357" i="5"/>
  <c r="D3358" i="5"/>
  <c r="D3359" i="5"/>
  <c r="D3360" i="5"/>
  <c r="D3361" i="5"/>
  <c r="D3362" i="5"/>
  <c r="D3363" i="5"/>
  <c r="D3364" i="5"/>
  <c r="D3365" i="5"/>
  <c r="D3366" i="5"/>
  <c r="D3367" i="5"/>
  <c r="D3368" i="5"/>
  <c r="D3369" i="5"/>
  <c r="D3370" i="5"/>
  <c r="D3371" i="5"/>
  <c r="D3372" i="5"/>
  <c r="D3373" i="5"/>
  <c r="D3374" i="5"/>
  <c r="D3375" i="5"/>
  <c r="D3376" i="5"/>
  <c r="D3377" i="5"/>
  <c r="D3378" i="5"/>
  <c r="D3379" i="5"/>
  <c r="D3380" i="5"/>
  <c r="D3381" i="5"/>
  <c r="D3382" i="5"/>
  <c r="D3383" i="5"/>
  <c r="D3384" i="5"/>
  <c r="D3385" i="5"/>
  <c r="D3386" i="5"/>
  <c r="D3387" i="5"/>
  <c r="D3388" i="5"/>
  <c r="D3389" i="5"/>
  <c r="D3390" i="5"/>
  <c r="D3391" i="5"/>
  <c r="D3392" i="5"/>
  <c r="D3393" i="5"/>
  <c r="D3394" i="5"/>
  <c r="D3395" i="5"/>
  <c r="D3396" i="5"/>
  <c r="D3397" i="5"/>
  <c r="D3398" i="5"/>
  <c r="D3399" i="5"/>
  <c r="D3400" i="5"/>
  <c r="D3401" i="5"/>
  <c r="D3402" i="5"/>
  <c r="D3403" i="5"/>
  <c r="D3404" i="5"/>
  <c r="D3405" i="5"/>
  <c r="D3406" i="5"/>
  <c r="D3407" i="5"/>
  <c r="D3408" i="5"/>
  <c r="D3409" i="5"/>
  <c r="D3410" i="5"/>
  <c r="D3411" i="5"/>
  <c r="D3412" i="5"/>
  <c r="D3413" i="5"/>
  <c r="D3414" i="5"/>
  <c r="D3415" i="5"/>
  <c r="D3416" i="5"/>
  <c r="D3417" i="5"/>
  <c r="D3418" i="5"/>
  <c r="D3419" i="5"/>
  <c r="D3420" i="5"/>
  <c r="D3421" i="5"/>
  <c r="D3422" i="5"/>
  <c r="D3423" i="5"/>
  <c r="D3424" i="5"/>
  <c r="D3425" i="5"/>
  <c r="D3426" i="5"/>
  <c r="D3427" i="5"/>
  <c r="D3428" i="5"/>
  <c r="D3429" i="5"/>
  <c r="D3430" i="5"/>
  <c r="D3431" i="5"/>
  <c r="D3432" i="5"/>
  <c r="D3433" i="5"/>
  <c r="D3434" i="5"/>
  <c r="D3435" i="5"/>
  <c r="D3436" i="5"/>
  <c r="D3437" i="5"/>
  <c r="D3438" i="5"/>
  <c r="D3439" i="5"/>
  <c r="D3440" i="5"/>
  <c r="D3441" i="5"/>
  <c r="D3442" i="5"/>
  <c r="D3443" i="5"/>
  <c r="D3444" i="5"/>
  <c r="D3445" i="5"/>
  <c r="D3446" i="5"/>
  <c r="D3447" i="5"/>
  <c r="D3448" i="5"/>
  <c r="D3449" i="5"/>
  <c r="D3450" i="5"/>
  <c r="D3451" i="5"/>
  <c r="D3452" i="5"/>
  <c r="D3453" i="5"/>
  <c r="D3454" i="5"/>
  <c r="D3455" i="5"/>
  <c r="D3456" i="5"/>
  <c r="D3457" i="5"/>
  <c r="D3458" i="5"/>
  <c r="D3459" i="5"/>
  <c r="D3460" i="5"/>
  <c r="D3461" i="5"/>
  <c r="D3462" i="5"/>
  <c r="D3463" i="5"/>
  <c r="D3464" i="5"/>
  <c r="D3465" i="5"/>
  <c r="D3466" i="5"/>
  <c r="D3467" i="5"/>
  <c r="D3468" i="5"/>
  <c r="D3469" i="5"/>
  <c r="D3470" i="5"/>
  <c r="D3471" i="5"/>
  <c r="D3472" i="5"/>
  <c r="D3473" i="5"/>
  <c r="D3474" i="5"/>
  <c r="D3475" i="5"/>
  <c r="D3476" i="5"/>
  <c r="D3477" i="5"/>
  <c r="D3478" i="5"/>
  <c r="D3479" i="5"/>
  <c r="D3480" i="5"/>
  <c r="D3481" i="5"/>
  <c r="D3482" i="5"/>
  <c r="D3483" i="5"/>
  <c r="D3484" i="5"/>
  <c r="D3485" i="5"/>
  <c r="D3486" i="5"/>
  <c r="D3487" i="5"/>
  <c r="D3488" i="5"/>
  <c r="D3489" i="5"/>
  <c r="D3490" i="5"/>
  <c r="D3491" i="5"/>
  <c r="D3492" i="5"/>
  <c r="D3493" i="5"/>
  <c r="D3494" i="5"/>
  <c r="D3495" i="5"/>
  <c r="D3496" i="5"/>
  <c r="D3497" i="5"/>
  <c r="D3498" i="5"/>
  <c r="D3499" i="5"/>
  <c r="D3500" i="5"/>
  <c r="D3501" i="5"/>
  <c r="D3502" i="5"/>
  <c r="D3503" i="5"/>
  <c r="D3504" i="5"/>
  <c r="D3505" i="5"/>
  <c r="D3506" i="5"/>
  <c r="D3507" i="5"/>
  <c r="D3508" i="5"/>
  <c r="D3509" i="5"/>
  <c r="D3510" i="5"/>
  <c r="D3511" i="5"/>
  <c r="D3512" i="5"/>
  <c r="D3513" i="5"/>
  <c r="D3514" i="5"/>
  <c r="D3515" i="5"/>
  <c r="D3516" i="5"/>
  <c r="D3517" i="5"/>
  <c r="D3518" i="5"/>
  <c r="D3519" i="5"/>
  <c r="D3520" i="5"/>
  <c r="D3521" i="5"/>
  <c r="D3522" i="5"/>
  <c r="D3523" i="5"/>
  <c r="D3524" i="5"/>
  <c r="D3525" i="5"/>
  <c r="D3526" i="5"/>
  <c r="D3527" i="5"/>
  <c r="D3528" i="5"/>
  <c r="D3529" i="5"/>
  <c r="D3530" i="5"/>
  <c r="D3531" i="5"/>
  <c r="D3532" i="5"/>
  <c r="D3533" i="5"/>
  <c r="D3534" i="5"/>
  <c r="D3535" i="5"/>
  <c r="D3536" i="5"/>
  <c r="D3537" i="5"/>
  <c r="D3538" i="5"/>
  <c r="D3539" i="5"/>
  <c r="D3540" i="5"/>
  <c r="D3541" i="5"/>
  <c r="D3542" i="5"/>
  <c r="D3543" i="5"/>
  <c r="D3544" i="5"/>
  <c r="D3545" i="5"/>
  <c r="D3546" i="5"/>
  <c r="D3547" i="5"/>
  <c r="D3548" i="5"/>
  <c r="D3549" i="5"/>
  <c r="D3550" i="5"/>
  <c r="D3551" i="5"/>
  <c r="D3552" i="5"/>
  <c r="D3553" i="5"/>
  <c r="D3554" i="5"/>
  <c r="D3555" i="5"/>
  <c r="D3556" i="5"/>
  <c r="D3557" i="5"/>
  <c r="D3558" i="5"/>
  <c r="D3559" i="5"/>
  <c r="D3560" i="5"/>
  <c r="D3561" i="5"/>
  <c r="D3562" i="5"/>
  <c r="D3563" i="5"/>
  <c r="D3564" i="5"/>
  <c r="D3565" i="5"/>
  <c r="D3566" i="5"/>
  <c r="D3567" i="5"/>
  <c r="D3568" i="5"/>
  <c r="D3569" i="5"/>
  <c r="D3570" i="5"/>
  <c r="D3571" i="5"/>
  <c r="D3572" i="5"/>
  <c r="D3573" i="5"/>
  <c r="D3574" i="5"/>
  <c r="D3575" i="5"/>
  <c r="D3576" i="5"/>
  <c r="D3577" i="5"/>
  <c r="D3578" i="5"/>
  <c r="D3579" i="5"/>
  <c r="D3580" i="5"/>
  <c r="D3581" i="5"/>
  <c r="D3582" i="5"/>
  <c r="D3583" i="5"/>
  <c r="D3584" i="5"/>
  <c r="D3585" i="5"/>
  <c r="D3586" i="5"/>
  <c r="D3587" i="5"/>
  <c r="D3588" i="5"/>
  <c r="D3589" i="5"/>
  <c r="D3590" i="5"/>
  <c r="D3591" i="5"/>
  <c r="D3592" i="5"/>
  <c r="D3593" i="5"/>
  <c r="D3594" i="5"/>
  <c r="D3595" i="5"/>
  <c r="D3596" i="5"/>
  <c r="D3597" i="5"/>
  <c r="D3598" i="5"/>
  <c r="D3599" i="5"/>
  <c r="D3600" i="5"/>
  <c r="D3601" i="5"/>
  <c r="D3602" i="5"/>
  <c r="D3603" i="5"/>
  <c r="D3604" i="5"/>
  <c r="D3605" i="5"/>
  <c r="D3606" i="5"/>
  <c r="D3607" i="5"/>
  <c r="D3608" i="5"/>
  <c r="D3609" i="5"/>
  <c r="D3610" i="5"/>
  <c r="D3611" i="5"/>
  <c r="D3612" i="5"/>
  <c r="D3613" i="5"/>
  <c r="D3614" i="5"/>
  <c r="D3615" i="5"/>
  <c r="D3616" i="5"/>
  <c r="D3617" i="5"/>
  <c r="D3618" i="5"/>
  <c r="D3619" i="5"/>
  <c r="D3620" i="5"/>
  <c r="D3621" i="5"/>
  <c r="D3622" i="5"/>
  <c r="D3623" i="5"/>
  <c r="D3624" i="5"/>
  <c r="D3625" i="5"/>
  <c r="D3626" i="5"/>
  <c r="D3627" i="5"/>
  <c r="D3628" i="5"/>
  <c r="D3629" i="5"/>
  <c r="D3630" i="5"/>
  <c r="D3631" i="5"/>
  <c r="D3632" i="5"/>
  <c r="D3633" i="5"/>
  <c r="D3634" i="5"/>
  <c r="D3635" i="5"/>
  <c r="D3636" i="5"/>
  <c r="D3637" i="5"/>
  <c r="D3638" i="5"/>
  <c r="D3639" i="5"/>
  <c r="D3640" i="5"/>
  <c r="D3641" i="5"/>
  <c r="D3642" i="5"/>
  <c r="D3643" i="5"/>
  <c r="D3644" i="5"/>
  <c r="D3645" i="5"/>
  <c r="D3646" i="5"/>
  <c r="D3647" i="5"/>
  <c r="D3648" i="5"/>
  <c r="D3649" i="5"/>
  <c r="D3650" i="5"/>
  <c r="D3651" i="5"/>
  <c r="D3652" i="5"/>
  <c r="D3653" i="5"/>
  <c r="D3654" i="5"/>
  <c r="D3655" i="5"/>
  <c r="D3656" i="5"/>
  <c r="D3657" i="5"/>
  <c r="D3658" i="5"/>
  <c r="D3659" i="5"/>
  <c r="D3660" i="5"/>
  <c r="D3661" i="5"/>
  <c r="D3662" i="5"/>
  <c r="D3663" i="5"/>
  <c r="D3664" i="5"/>
  <c r="D3665" i="5"/>
  <c r="D3666" i="5"/>
  <c r="D3667" i="5"/>
  <c r="D3668" i="5"/>
  <c r="D3669" i="5"/>
  <c r="D3670" i="5"/>
  <c r="D3671" i="5"/>
  <c r="D3672" i="5"/>
  <c r="D3673" i="5"/>
  <c r="D3674" i="5"/>
  <c r="D3675" i="5"/>
  <c r="D3676" i="5"/>
  <c r="D3677" i="5"/>
  <c r="D3678" i="5"/>
  <c r="D3679" i="5"/>
  <c r="D3680" i="5"/>
  <c r="D3681" i="5"/>
  <c r="D3682" i="5"/>
  <c r="D3683" i="5"/>
  <c r="D3684" i="5"/>
  <c r="D3685" i="5"/>
  <c r="D3686" i="5"/>
  <c r="D3687" i="5"/>
  <c r="D3688" i="5"/>
  <c r="D3689" i="5"/>
  <c r="D3690" i="5"/>
  <c r="D3691" i="5"/>
  <c r="D3692" i="5"/>
  <c r="D3693" i="5"/>
  <c r="D3694" i="5"/>
  <c r="D3695" i="5"/>
  <c r="D3696" i="5"/>
  <c r="D3697" i="5"/>
  <c r="D3698" i="5"/>
  <c r="D3699" i="5"/>
  <c r="D3700" i="5"/>
  <c r="D3701" i="5"/>
  <c r="D3702" i="5"/>
  <c r="D3703" i="5"/>
  <c r="D3704" i="5"/>
  <c r="D3705" i="5"/>
  <c r="D3706" i="5"/>
  <c r="D3707" i="5"/>
  <c r="D3708" i="5"/>
  <c r="D3709" i="5"/>
  <c r="D3710" i="5"/>
  <c r="D3711" i="5"/>
  <c r="D3712" i="5"/>
  <c r="D3713" i="5"/>
  <c r="D3714" i="5"/>
  <c r="D3715" i="5"/>
  <c r="D3716" i="5"/>
  <c r="D3717" i="5"/>
  <c r="D3718" i="5"/>
  <c r="D3719" i="5"/>
  <c r="D3720" i="5"/>
  <c r="D3721" i="5"/>
  <c r="D3722" i="5"/>
  <c r="D3723" i="5"/>
  <c r="D3724" i="5"/>
  <c r="D3725" i="5"/>
  <c r="D3726" i="5"/>
  <c r="D3727" i="5"/>
  <c r="D3728" i="5"/>
  <c r="D3729" i="5"/>
  <c r="D3730" i="5"/>
  <c r="D3731" i="5"/>
  <c r="D3732" i="5"/>
  <c r="D3733" i="5"/>
  <c r="D3734" i="5"/>
  <c r="D3735" i="5"/>
  <c r="D3736" i="5"/>
  <c r="D3737" i="5"/>
  <c r="D3738" i="5"/>
  <c r="D3739" i="5"/>
  <c r="D3740" i="5"/>
  <c r="D3741" i="5"/>
  <c r="D3742" i="5"/>
  <c r="D3743" i="5"/>
  <c r="D3744" i="5"/>
  <c r="D3745" i="5"/>
  <c r="D3746" i="5"/>
  <c r="D3747" i="5"/>
  <c r="D3748" i="5"/>
  <c r="D3749" i="5"/>
  <c r="D3750" i="5"/>
  <c r="D3751" i="5"/>
  <c r="D3752" i="5"/>
  <c r="D3753" i="5"/>
  <c r="D3754" i="5"/>
  <c r="D3755" i="5"/>
  <c r="D3756" i="5"/>
  <c r="D3757" i="5"/>
  <c r="D3758" i="5"/>
  <c r="D3759" i="5"/>
  <c r="D3760" i="5"/>
  <c r="D3761" i="5"/>
  <c r="D3762" i="5"/>
  <c r="D3763" i="5"/>
  <c r="D3764" i="5"/>
  <c r="D3765" i="5"/>
  <c r="D3766" i="5"/>
  <c r="D3767" i="5"/>
  <c r="D3768" i="5"/>
  <c r="D3769" i="5"/>
  <c r="D3770" i="5"/>
  <c r="D3771" i="5"/>
  <c r="D3772" i="5"/>
  <c r="D3773" i="5"/>
  <c r="D3774" i="5"/>
  <c r="D3775" i="5"/>
  <c r="D3776" i="5"/>
  <c r="D3777" i="5"/>
  <c r="D3778" i="5"/>
  <c r="D3779" i="5"/>
  <c r="D3780" i="5"/>
  <c r="D3781" i="5"/>
  <c r="D3782" i="5"/>
  <c r="D3783" i="5"/>
  <c r="D3784" i="5"/>
  <c r="D3785" i="5"/>
  <c r="D3786" i="5"/>
  <c r="D3787" i="5"/>
  <c r="D3788" i="5"/>
  <c r="D3789" i="5"/>
  <c r="D3790" i="5"/>
  <c r="D3791" i="5"/>
  <c r="D3792" i="5"/>
  <c r="D3793" i="5"/>
  <c r="D3794" i="5"/>
  <c r="D3795" i="5"/>
  <c r="D3796" i="5"/>
  <c r="D3797" i="5"/>
  <c r="D3798" i="5"/>
  <c r="D3799" i="5"/>
  <c r="D3800" i="5"/>
  <c r="D3801" i="5"/>
  <c r="D3802" i="5"/>
  <c r="D3803" i="5"/>
  <c r="D3804" i="5"/>
  <c r="D3805" i="5"/>
  <c r="D3806" i="5"/>
  <c r="D3807" i="5"/>
  <c r="D3808" i="5"/>
  <c r="D3809" i="5"/>
  <c r="D3810" i="5"/>
  <c r="D3811" i="5"/>
  <c r="D3812" i="5"/>
  <c r="D3813" i="5"/>
  <c r="D3814" i="5"/>
  <c r="D3815" i="5"/>
  <c r="D3816" i="5"/>
  <c r="D3817" i="5"/>
  <c r="D3818" i="5"/>
  <c r="D3819" i="5"/>
  <c r="D3820" i="5"/>
  <c r="D3821" i="5"/>
  <c r="D3822" i="5"/>
  <c r="D3823" i="5"/>
  <c r="D3824" i="5"/>
  <c r="D3825" i="5"/>
  <c r="D3826" i="5"/>
  <c r="D3827" i="5"/>
  <c r="D3828" i="5"/>
  <c r="D3829" i="5"/>
  <c r="D3830" i="5"/>
  <c r="D3831" i="5"/>
  <c r="D3832" i="5"/>
  <c r="D3833" i="5"/>
  <c r="D3834" i="5"/>
  <c r="D3835" i="5"/>
  <c r="D3836" i="5"/>
  <c r="D3837" i="5"/>
  <c r="D3838" i="5"/>
  <c r="D3839" i="5"/>
  <c r="D3840" i="5"/>
  <c r="D3841" i="5"/>
  <c r="D3842" i="5"/>
  <c r="D3843" i="5"/>
  <c r="D3844" i="5"/>
  <c r="D3845" i="5"/>
  <c r="D3846" i="5"/>
  <c r="D3847" i="5"/>
  <c r="D3848" i="5"/>
  <c r="D3849" i="5"/>
  <c r="D3850" i="5"/>
  <c r="D3851" i="5"/>
  <c r="D3852" i="5"/>
  <c r="D3853" i="5"/>
  <c r="D3854" i="5"/>
  <c r="D3855" i="5"/>
  <c r="D3856" i="5"/>
  <c r="D3857" i="5"/>
  <c r="D3858" i="5"/>
  <c r="D3859" i="5"/>
  <c r="D3860" i="5"/>
  <c r="D3861" i="5"/>
  <c r="D3862" i="5"/>
  <c r="D3863" i="5"/>
  <c r="D3864" i="5"/>
  <c r="D3865" i="5"/>
  <c r="D3866" i="5"/>
  <c r="D3867" i="5"/>
  <c r="D3868" i="5"/>
  <c r="D3869" i="5"/>
  <c r="D3870" i="5"/>
  <c r="D3871" i="5"/>
  <c r="D3872" i="5"/>
  <c r="D3873" i="5"/>
  <c r="D3874" i="5"/>
  <c r="D3875" i="5"/>
  <c r="D3876" i="5"/>
  <c r="D3877" i="5"/>
  <c r="D3878" i="5"/>
  <c r="D3879" i="5"/>
  <c r="D3880" i="5"/>
  <c r="D3881" i="5"/>
  <c r="D3882" i="5"/>
  <c r="D3883" i="5"/>
  <c r="D3884" i="5"/>
  <c r="D3885" i="5"/>
  <c r="D3886" i="5"/>
  <c r="D3887" i="5"/>
  <c r="D3888" i="5"/>
  <c r="D3889" i="5"/>
  <c r="D3890" i="5"/>
  <c r="D3891" i="5"/>
  <c r="D3892" i="5"/>
  <c r="D3893" i="5"/>
  <c r="D3894" i="5"/>
  <c r="D3895" i="5"/>
  <c r="D3896" i="5"/>
  <c r="D3897" i="5"/>
  <c r="D3898" i="5"/>
  <c r="D3899" i="5"/>
  <c r="D3900" i="5"/>
  <c r="D3901" i="5"/>
  <c r="D3902" i="5"/>
  <c r="D3903" i="5"/>
  <c r="D3904" i="5"/>
  <c r="D3905" i="5"/>
  <c r="D3906" i="5"/>
  <c r="D3907" i="5"/>
  <c r="D3908" i="5"/>
  <c r="D3909" i="5"/>
  <c r="D3910" i="5"/>
  <c r="D3911" i="5"/>
  <c r="D3912" i="5"/>
  <c r="D3913" i="5"/>
  <c r="D3914" i="5"/>
  <c r="D3915" i="5"/>
  <c r="D3916" i="5"/>
  <c r="D3917" i="5"/>
  <c r="D3918" i="5"/>
  <c r="D3919" i="5"/>
  <c r="D3920" i="5"/>
  <c r="D3921" i="5"/>
  <c r="D3922" i="5"/>
  <c r="D3923" i="5"/>
  <c r="D3924" i="5"/>
  <c r="D3925" i="5"/>
  <c r="D3926" i="5"/>
  <c r="D3927" i="5"/>
  <c r="D3928" i="5"/>
  <c r="D3929" i="5"/>
  <c r="D3930" i="5"/>
  <c r="D3931" i="5"/>
  <c r="D3932" i="5"/>
  <c r="D3933" i="5"/>
  <c r="D3934" i="5"/>
  <c r="D3935" i="5"/>
  <c r="D3936" i="5"/>
  <c r="D3937" i="5"/>
  <c r="D3938" i="5"/>
  <c r="D3939" i="5"/>
  <c r="D3940" i="5"/>
  <c r="D3941" i="5"/>
  <c r="D3942" i="5"/>
  <c r="D3943" i="5"/>
  <c r="D3944" i="5"/>
  <c r="D3945" i="5"/>
  <c r="D3946" i="5"/>
  <c r="D3947" i="5"/>
  <c r="D3948" i="5"/>
  <c r="D3949" i="5"/>
  <c r="D3950" i="5"/>
  <c r="D3951" i="5"/>
  <c r="D3952" i="5"/>
  <c r="D3953" i="5"/>
  <c r="D3954" i="5"/>
  <c r="D3955" i="5"/>
  <c r="D3956" i="5"/>
  <c r="D3957" i="5"/>
  <c r="D3958" i="5"/>
  <c r="D3959" i="5"/>
  <c r="D3960" i="5"/>
  <c r="D3961" i="5"/>
  <c r="D3962" i="5"/>
  <c r="D3963" i="5"/>
  <c r="D3964" i="5"/>
  <c r="D3965" i="5"/>
  <c r="D3966" i="5"/>
  <c r="D3967" i="5"/>
  <c r="D3968" i="5"/>
  <c r="D3969" i="5"/>
  <c r="D3970" i="5"/>
  <c r="D3971" i="5"/>
  <c r="D3972" i="5"/>
  <c r="D3973" i="5"/>
  <c r="D3974" i="5"/>
  <c r="D3975" i="5"/>
  <c r="D3976" i="5"/>
  <c r="D3977" i="5"/>
  <c r="D3978" i="5"/>
  <c r="D3979" i="5"/>
  <c r="D3980" i="5"/>
  <c r="D3981" i="5"/>
  <c r="D3982" i="5"/>
  <c r="D3983" i="5"/>
  <c r="D3984" i="5"/>
  <c r="D3985" i="5"/>
  <c r="D3986" i="5"/>
  <c r="D3987" i="5"/>
  <c r="D3988" i="5"/>
  <c r="D3989" i="5"/>
  <c r="D3990" i="5"/>
  <c r="D3991" i="5"/>
  <c r="D3992" i="5"/>
  <c r="D3993" i="5"/>
  <c r="D3994" i="5"/>
  <c r="D3995" i="5"/>
  <c r="D3996" i="5"/>
  <c r="D3997" i="5"/>
  <c r="D3998" i="5"/>
  <c r="D3999" i="5"/>
  <c r="D4000" i="5"/>
  <c r="D4001" i="5"/>
  <c r="D4002" i="5"/>
  <c r="D4003" i="5"/>
  <c r="D4004" i="5"/>
  <c r="D4005" i="5"/>
  <c r="D4006" i="5"/>
  <c r="D4007" i="5"/>
  <c r="D4008" i="5"/>
  <c r="D4009" i="5"/>
  <c r="D4010" i="5"/>
  <c r="D4011" i="5"/>
  <c r="D4012" i="5"/>
  <c r="D4013" i="5"/>
  <c r="D4014" i="5"/>
  <c r="D4015" i="5"/>
  <c r="D4016" i="5"/>
  <c r="D4017" i="5"/>
  <c r="D4018" i="5"/>
  <c r="D4019" i="5"/>
  <c r="D4020" i="5"/>
  <c r="D4021" i="5"/>
  <c r="D4022" i="5"/>
  <c r="D4023" i="5"/>
  <c r="D4024" i="5"/>
  <c r="D4025" i="5"/>
  <c r="D4026" i="5"/>
  <c r="D4027" i="5"/>
  <c r="D4028" i="5"/>
  <c r="D4029" i="5"/>
  <c r="D4030" i="5"/>
  <c r="D4031" i="5"/>
  <c r="D4032" i="5"/>
  <c r="D4033" i="5"/>
  <c r="D4034" i="5"/>
  <c r="D4035" i="5"/>
  <c r="D4036" i="5"/>
  <c r="D4037" i="5"/>
  <c r="D4038" i="5"/>
  <c r="D4039" i="5"/>
  <c r="D4040" i="5"/>
  <c r="D4041" i="5"/>
  <c r="D4042" i="5"/>
  <c r="D4043" i="5"/>
  <c r="D4044" i="5"/>
  <c r="D4045" i="5"/>
  <c r="D4046" i="5"/>
  <c r="D4047" i="5"/>
  <c r="D4048" i="5"/>
  <c r="D4049" i="5"/>
  <c r="D4050" i="5"/>
  <c r="D4051" i="5"/>
  <c r="D4052" i="5"/>
  <c r="D4053" i="5"/>
  <c r="D4054" i="5"/>
  <c r="D4055" i="5"/>
  <c r="D4056" i="5"/>
  <c r="D4057" i="5"/>
  <c r="D4058" i="5"/>
  <c r="D4059" i="5"/>
  <c r="D4060" i="5"/>
  <c r="D4061" i="5"/>
  <c r="D4062" i="5"/>
  <c r="D4063" i="5"/>
  <c r="D4064" i="5"/>
  <c r="D4065" i="5"/>
  <c r="D4066" i="5"/>
  <c r="D4067" i="5"/>
  <c r="D4068" i="5"/>
  <c r="D4069" i="5"/>
  <c r="D4070" i="5"/>
  <c r="D4071" i="5"/>
  <c r="D4072" i="5"/>
  <c r="D4073" i="5"/>
  <c r="D4074" i="5"/>
  <c r="D4075" i="5"/>
  <c r="D4076" i="5"/>
  <c r="D4077" i="5"/>
  <c r="D4078" i="5"/>
  <c r="D4079" i="5"/>
  <c r="D4080" i="5"/>
  <c r="D4081" i="5"/>
  <c r="D4082" i="5"/>
  <c r="D4083" i="5"/>
  <c r="D4084" i="5"/>
  <c r="D4085" i="5"/>
  <c r="D4086" i="5"/>
  <c r="D4087" i="5"/>
  <c r="D4088" i="5"/>
  <c r="D4089" i="5"/>
  <c r="D4090" i="5"/>
  <c r="D4091" i="5"/>
  <c r="D4092" i="5"/>
  <c r="D4093" i="5"/>
  <c r="D4094" i="5"/>
  <c r="D4095" i="5"/>
  <c r="D4096" i="5"/>
  <c r="D4097" i="5"/>
  <c r="D4098" i="5"/>
  <c r="D4099" i="5"/>
  <c r="D4100" i="5"/>
  <c r="D4101" i="5"/>
  <c r="D4102" i="5"/>
  <c r="D4103" i="5"/>
  <c r="D4104" i="5"/>
  <c r="D4105" i="5"/>
  <c r="D4106" i="5"/>
  <c r="D4107" i="5"/>
  <c r="D4108" i="5"/>
  <c r="D4109" i="5"/>
  <c r="D4110" i="5"/>
  <c r="D4111" i="5"/>
  <c r="D4112" i="5"/>
  <c r="D4113" i="5"/>
  <c r="D4114" i="5"/>
  <c r="D4115" i="5"/>
  <c r="D4116" i="5"/>
  <c r="D4117" i="5"/>
  <c r="D4118" i="5"/>
  <c r="D4119" i="5"/>
  <c r="D4120" i="5"/>
  <c r="D4121" i="5"/>
  <c r="D4122" i="5"/>
  <c r="D4123" i="5"/>
  <c r="D4124" i="5"/>
  <c r="D4125" i="5"/>
  <c r="D4126" i="5"/>
  <c r="D4127" i="5"/>
  <c r="D4128" i="5"/>
  <c r="D4129" i="5"/>
  <c r="D4130" i="5"/>
  <c r="D4131" i="5"/>
  <c r="D4132" i="5"/>
  <c r="D4133" i="5"/>
  <c r="D4134" i="5"/>
  <c r="D4135" i="5"/>
  <c r="D4136" i="5"/>
  <c r="D4137" i="5"/>
  <c r="D4138" i="5"/>
  <c r="D4139" i="5"/>
  <c r="D4140" i="5"/>
  <c r="D4141" i="5"/>
  <c r="D4142" i="5"/>
  <c r="D4143" i="5"/>
  <c r="D4144" i="5"/>
  <c r="D4145" i="5"/>
  <c r="D4146" i="5"/>
  <c r="D4147" i="5"/>
  <c r="D4148" i="5"/>
  <c r="D4149" i="5"/>
  <c r="D4150" i="5"/>
  <c r="D4151" i="5"/>
  <c r="D4152" i="5"/>
  <c r="D4153" i="5"/>
  <c r="D4154" i="5"/>
  <c r="D4155" i="5"/>
  <c r="D4156" i="5"/>
  <c r="D4157" i="5"/>
  <c r="D4158" i="5"/>
  <c r="D4159" i="5"/>
  <c r="D4160" i="5"/>
  <c r="D4161" i="5"/>
  <c r="D4162" i="5"/>
  <c r="D4163" i="5"/>
  <c r="D4164" i="5"/>
  <c r="D4165" i="5"/>
  <c r="D4166" i="5"/>
  <c r="D4167" i="5"/>
  <c r="D4168" i="5"/>
  <c r="D4169" i="5"/>
  <c r="D4170" i="5"/>
  <c r="D4171" i="5"/>
  <c r="D4172" i="5"/>
  <c r="D4173" i="5"/>
  <c r="D4174" i="5"/>
  <c r="D4175" i="5"/>
  <c r="D4176" i="5"/>
  <c r="D4177" i="5"/>
  <c r="D4178" i="5"/>
  <c r="D4179" i="5"/>
  <c r="D4180" i="5"/>
  <c r="D4181" i="5"/>
  <c r="D4182" i="5"/>
  <c r="D4183" i="5"/>
  <c r="D4184" i="5"/>
  <c r="D4185" i="5"/>
  <c r="D4186" i="5"/>
  <c r="D4187" i="5"/>
  <c r="D4188" i="5"/>
  <c r="D4189" i="5"/>
  <c r="D4190" i="5"/>
  <c r="D4191" i="5"/>
  <c r="D4192" i="5"/>
  <c r="D4193" i="5"/>
  <c r="D4194" i="5"/>
  <c r="D4195" i="5"/>
  <c r="D4196" i="5"/>
  <c r="D4197" i="5"/>
  <c r="D4198" i="5"/>
  <c r="D4199" i="5"/>
  <c r="D4200" i="5"/>
  <c r="D4201" i="5"/>
  <c r="D2" i="5"/>
  <c r="C3" i="5"/>
  <c r="C4" i="5"/>
  <c r="C5" i="5"/>
  <c r="C6" i="5"/>
  <c r="C7" i="5"/>
  <c r="C8" i="5"/>
  <c r="C9" i="5"/>
  <c r="C10" i="5"/>
  <c r="C11" i="5"/>
  <c r="C12" i="5"/>
  <c r="C13" i="5"/>
  <c r="C14" i="5"/>
  <c r="C15" i="5"/>
  <c r="C16" i="5"/>
  <c r="C17" i="5"/>
  <c r="C18" i="5"/>
  <c r="C19" i="5"/>
  <c r="C20" i="5"/>
  <c r="C21" i="5"/>
  <c r="C22" i="5"/>
  <c r="C23" i="5"/>
  <c r="C24" i="5"/>
  <c r="C25" i="5"/>
  <c r="C26" i="5"/>
  <c r="C27" i="5"/>
  <c r="C28" i="5"/>
  <c r="C29" i="5"/>
  <c r="C30" i="5"/>
  <c r="C31" i="5"/>
  <c r="C32" i="5"/>
  <c r="C33" i="5"/>
  <c r="C34" i="5"/>
  <c r="C35" i="5"/>
  <c r="C36" i="5"/>
  <c r="C37" i="5"/>
  <c r="C38" i="5"/>
  <c r="C39" i="5"/>
  <c r="C40" i="5"/>
  <c r="C41" i="5"/>
  <c r="C42" i="5"/>
  <c r="C43" i="5"/>
  <c r="C44" i="5"/>
  <c r="C45" i="5"/>
  <c r="C46" i="5"/>
  <c r="C47" i="5"/>
  <c r="C48" i="5"/>
  <c r="C49" i="5"/>
  <c r="C50" i="5"/>
  <c r="C51" i="5"/>
  <c r="C52" i="5"/>
  <c r="C53" i="5"/>
  <c r="C54" i="5"/>
  <c r="C55" i="5"/>
  <c r="C56" i="5"/>
  <c r="C57" i="5"/>
  <c r="C58" i="5"/>
  <c r="C59" i="5"/>
  <c r="C60" i="5"/>
  <c r="C61" i="5"/>
  <c r="C62" i="5"/>
  <c r="C63" i="5"/>
  <c r="C64" i="5"/>
  <c r="C65" i="5"/>
  <c r="C66" i="5"/>
  <c r="C67" i="5"/>
  <c r="C68" i="5"/>
  <c r="C69" i="5"/>
  <c r="C70" i="5"/>
  <c r="C71" i="5"/>
  <c r="C72" i="5"/>
  <c r="C73" i="5"/>
  <c r="C74" i="5"/>
  <c r="C75" i="5"/>
  <c r="C76" i="5"/>
  <c r="C77" i="5"/>
  <c r="C78" i="5"/>
  <c r="C79" i="5"/>
  <c r="C80" i="5"/>
  <c r="C81" i="5"/>
  <c r="C82" i="5"/>
  <c r="C83" i="5"/>
  <c r="C84" i="5"/>
  <c r="C85" i="5"/>
  <c r="C86" i="5"/>
  <c r="C87" i="5"/>
  <c r="C88" i="5"/>
  <c r="C89" i="5"/>
  <c r="C90" i="5"/>
  <c r="C91" i="5"/>
  <c r="C92" i="5"/>
  <c r="C93" i="5"/>
  <c r="C94" i="5"/>
  <c r="C95" i="5"/>
  <c r="C96" i="5"/>
  <c r="C97" i="5"/>
  <c r="C98" i="5"/>
  <c r="C99" i="5"/>
  <c r="C100" i="5"/>
  <c r="C101" i="5"/>
  <c r="C102" i="5"/>
  <c r="C103" i="5"/>
  <c r="C104" i="5"/>
  <c r="C105" i="5"/>
  <c r="C106" i="5"/>
  <c r="C107" i="5"/>
  <c r="C108" i="5"/>
  <c r="C109" i="5"/>
  <c r="C110" i="5"/>
  <c r="C111" i="5"/>
  <c r="C112" i="5"/>
  <c r="C113" i="5"/>
  <c r="C114" i="5"/>
  <c r="C115" i="5"/>
  <c r="C116" i="5"/>
  <c r="C117" i="5"/>
  <c r="C118" i="5"/>
  <c r="C119" i="5"/>
  <c r="C120" i="5"/>
  <c r="C121" i="5"/>
  <c r="C122" i="5"/>
  <c r="C123" i="5"/>
  <c r="C124" i="5"/>
  <c r="C125" i="5"/>
  <c r="C126" i="5"/>
  <c r="C127" i="5"/>
  <c r="C128" i="5"/>
  <c r="C129" i="5"/>
  <c r="C130" i="5"/>
  <c r="C131" i="5"/>
  <c r="C132" i="5"/>
  <c r="C133" i="5"/>
  <c r="C134" i="5"/>
  <c r="C135" i="5"/>
  <c r="C136" i="5"/>
  <c r="C137" i="5"/>
  <c r="C138" i="5"/>
  <c r="C139" i="5"/>
  <c r="C140" i="5"/>
  <c r="C141" i="5"/>
  <c r="C142" i="5"/>
  <c r="C143" i="5"/>
  <c r="C144" i="5"/>
  <c r="C145" i="5"/>
  <c r="C146" i="5"/>
  <c r="C147" i="5"/>
  <c r="C148" i="5"/>
  <c r="C149" i="5"/>
  <c r="C150" i="5"/>
  <c r="C151" i="5"/>
  <c r="C152" i="5"/>
  <c r="C153" i="5"/>
  <c r="C154" i="5"/>
  <c r="C155" i="5"/>
  <c r="C156" i="5"/>
  <c r="C157" i="5"/>
  <c r="C158" i="5"/>
  <c r="C159" i="5"/>
  <c r="C160" i="5"/>
  <c r="C161" i="5"/>
  <c r="C162" i="5"/>
  <c r="C163" i="5"/>
  <c r="C164" i="5"/>
  <c r="C165" i="5"/>
  <c r="C166" i="5"/>
  <c r="C167" i="5"/>
  <c r="C168" i="5"/>
  <c r="C169" i="5"/>
  <c r="C170" i="5"/>
  <c r="C171" i="5"/>
  <c r="C172" i="5"/>
  <c r="C173" i="5"/>
  <c r="C174" i="5"/>
  <c r="C175" i="5"/>
  <c r="C176" i="5"/>
  <c r="C177" i="5"/>
  <c r="C178" i="5"/>
  <c r="C179" i="5"/>
  <c r="C180" i="5"/>
  <c r="C181" i="5"/>
  <c r="C182" i="5"/>
  <c r="C183" i="5"/>
  <c r="C184" i="5"/>
  <c r="C185" i="5"/>
  <c r="C186" i="5"/>
  <c r="C187" i="5"/>
  <c r="C188" i="5"/>
  <c r="C189" i="5"/>
  <c r="C190" i="5"/>
  <c r="C191" i="5"/>
  <c r="C192" i="5"/>
  <c r="C193" i="5"/>
  <c r="C194" i="5"/>
  <c r="C195" i="5"/>
  <c r="C196" i="5"/>
  <c r="C197" i="5"/>
  <c r="C198" i="5"/>
  <c r="C199" i="5"/>
  <c r="C200" i="5"/>
  <c r="C201" i="5"/>
  <c r="C202" i="5"/>
  <c r="C203" i="5"/>
  <c r="C204" i="5"/>
  <c r="C205" i="5"/>
  <c r="C206" i="5"/>
  <c r="C207" i="5"/>
  <c r="C208" i="5"/>
  <c r="C209" i="5"/>
  <c r="C210" i="5"/>
  <c r="C211" i="5"/>
  <c r="C212" i="5"/>
  <c r="C213" i="5"/>
  <c r="C214" i="5"/>
  <c r="C215" i="5"/>
  <c r="C216" i="5"/>
  <c r="C217" i="5"/>
  <c r="C218" i="5"/>
  <c r="C219" i="5"/>
  <c r="C220" i="5"/>
  <c r="C221" i="5"/>
  <c r="C222" i="5"/>
  <c r="C223" i="5"/>
  <c r="C224" i="5"/>
  <c r="C225" i="5"/>
  <c r="C226" i="5"/>
  <c r="C227" i="5"/>
  <c r="C228" i="5"/>
  <c r="C229" i="5"/>
  <c r="C230" i="5"/>
  <c r="C231" i="5"/>
  <c r="C232" i="5"/>
  <c r="C233" i="5"/>
  <c r="C234" i="5"/>
  <c r="C235" i="5"/>
  <c r="C236" i="5"/>
  <c r="C237" i="5"/>
  <c r="C238" i="5"/>
  <c r="C239" i="5"/>
  <c r="C240" i="5"/>
  <c r="C241" i="5"/>
  <c r="C242" i="5"/>
  <c r="C243" i="5"/>
  <c r="C244" i="5"/>
  <c r="C245" i="5"/>
  <c r="C246" i="5"/>
  <c r="C247" i="5"/>
  <c r="C248" i="5"/>
  <c r="C249" i="5"/>
  <c r="C250" i="5"/>
  <c r="C251" i="5"/>
  <c r="C252" i="5"/>
  <c r="C253" i="5"/>
  <c r="C254" i="5"/>
  <c r="C255" i="5"/>
  <c r="C256" i="5"/>
  <c r="C257" i="5"/>
  <c r="C258" i="5"/>
  <c r="C259" i="5"/>
  <c r="C260" i="5"/>
  <c r="C261" i="5"/>
  <c r="C262" i="5"/>
  <c r="C263" i="5"/>
  <c r="C264" i="5"/>
  <c r="C265" i="5"/>
  <c r="C266" i="5"/>
  <c r="C267" i="5"/>
  <c r="C268" i="5"/>
  <c r="C269" i="5"/>
  <c r="C270" i="5"/>
  <c r="C271" i="5"/>
  <c r="C272" i="5"/>
  <c r="C273" i="5"/>
  <c r="C274" i="5"/>
  <c r="C275" i="5"/>
  <c r="C276" i="5"/>
  <c r="C277" i="5"/>
  <c r="C278" i="5"/>
  <c r="C279" i="5"/>
  <c r="C280" i="5"/>
  <c r="C281" i="5"/>
  <c r="C282" i="5"/>
  <c r="C283" i="5"/>
  <c r="C284" i="5"/>
  <c r="C285" i="5"/>
  <c r="C286" i="5"/>
  <c r="C287" i="5"/>
  <c r="C288" i="5"/>
  <c r="C289" i="5"/>
  <c r="C290" i="5"/>
  <c r="C291" i="5"/>
  <c r="C292" i="5"/>
  <c r="C293" i="5"/>
  <c r="C294" i="5"/>
  <c r="C295" i="5"/>
  <c r="C296" i="5"/>
  <c r="C297" i="5"/>
  <c r="C298" i="5"/>
  <c r="C299" i="5"/>
  <c r="C300" i="5"/>
  <c r="C301" i="5"/>
  <c r="C302" i="5"/>
  <c r="C303" i="5"/>
  <c r="C304" i="5"/>
  <c r="C305" i="5"/>
  <c r="C306" i="5"/>
  <c r="C307" i="5"/>
  <c r="C308" i="5"/>
  <c r="C309" i="5"/>
  <c r="C310" i="5"/>
  <c r="C311" i="5"/>
  <c r="C312" i="5"/>
  <c r="C313" i="5"/>
  <c r="C314" i="5"/>
  <c r="C315" i="5"/>
  <c r="C316" i="5"/>
  <c r="C317" i="5"/>
  <c r="C318" i="5"/>
  <c r="C319" i="5"/>
  <c r="C320" i="5"/>
  <c r="C321" i="5"/>
  <c r="C322" i="5"/>
  <c r="C323" i="5"/>
  <c r="C324" i="5"/>
  <c r="C325" i="5"/>
  <c r="C326" i="5"/>
  <c r="C327" i="5"/>
  <c r="C328" i="5"/>
  <c r="C329" i="5"/>
  <c r="C330" i="5"/>
  <c r="C331" i="5"/>
  <c r="C332" i="5"/>
  <c r="C333" i="5"/>
  <c r="C334" i="5"/>
  <c r="C335" i="5"/>
  <c r="C336" i="5"/>
  <c r="C337" i="5"/>
  <c r="C338" i="5"/>
  <c r="C339" i="5"/>
  <c r="C340" i="5"/>
  <c r="C341" i="5"/>
  <c r="C342" i="5"/>
  <c r="C343" i="5"/>
  <c r="C344" i="5"/>
  <c r="C345" i="5"/>
  <c r="C346" i="5"/>
  <c r="C347" i="5"/>
  <c r="C348" i="5"/>
  <c r="C349" i="5"/>
  <c r="C350" i="5"/>
  <c r="C351" i="5"/>
  <c r="C352" i="5"/>
  <c r="C353" i="5"/>
  <c r="C354" i="5"/>
  <c r="C355" i="5"/>
  <c r="C356" i="5"/>
  <c r="C357" i="5"/>
  <c r="C358" i="5"/>
  <c r="C359" i="5"/>
  <c r="C360" i="5"/>
  <c r="C361" i="5"/>
  <c r="C362" i="5"/>
  <c r="C363" i="5"/>
  <c r="C364" i="5"/>
  <c r="C365" i="5"/>
  <c r="C366" i="5"/>
  <c r="C367" i="5"/>
  <c r="C368" i="5"/>
  <c r="C369" i="5"/>
  <c r="C370" i="5"/>
  <c r="C371" i="5"/>
  <c r="C372" i="5"/>
  <c r="C373" i="5"/>
  <c r="C374" i="5"/>
  <c r="C375" i="5"/>
  <c r="C376" i="5"/>
  <c r="C377" i="5"/>
  <c r="C378" i="5"/>
  <c r="C379" i="5"/>
  <c r="C380" i="5"/>
  <c r="C381" i="5"/>
  <c r="C382" i="5"/>
  <c r="C383" i="5"/>
  <c r="C384" i="5"/>
  <c r="C385" i="5"/>
  <c r="C386" i="5"/>
  <c r="C387" i="5"/>
  <c r="C388" i="5"/>
  <c r="C389" i="5"/>
  <c r="C390" i="5"/>
  <c r="C391" i="5"/>
  <c r="C392" i="5"/>
  <c r="C393" i="5"/>
  <c r="C394" i="5"/>
  <c r="C395" i="5"/>
  <c r="C396" i="5"/>
  <c r="C397" i="5"/>
  <c r="C398" i="5"/>
  <c r="C399" i="5"/>
  <c r="C400" i="5"/>
  <c r="C401" i="5"/>
  <c r="C402" i="5"/>
  <c r="C403" i="5"/>
  <c r="C404" i="5"/>
  <c r="C405" i="5"/>
  <c r="C406" i="5"/>
  <c r="C407" i="5"/>
  <c r="C408" i="5"/>
  <c r="C409" i="5"/>
  <c r="C410" i="5"/>
  <c r="C411" i="5"/>
  <c r="C412" i="5"/>
  <c r="C413" i="5"/>
  <c r="C414" i="5"/>
  <c r="C415" i="5"/>
  <c r="C416" i="5"/>
  <c r="C417" i="5"/>
  <c r="C418" i="5"/>
  <c r="C419" i="5"/>
  <c r="C420" i="5"/>
  <c r="C421" i="5"/>
  <c r="C422" i="5"/>
  <c r="C423" i="5"/>
  <c r="C424" i="5"/>
  <c r="C425" i="5"/>
  <c r="C426" i="5"/>
  <c r="C427" i="5"/>
  <c r="C428" i="5"/>
  <c r="C429" i="5"/>
  <c r="C430" i="5"/>
  <c r="C431" i="5"/>
  <c r="C432" i="5"/>
  <c r="C433" i="5"/>
  <c r="C434" i="5"/>
  <c r="C435" i="5"/>
  <c r="C436" i="5"/>
  <c r="C437" i="5"/>
  <c r="C438" i="5"/>
  <c r="C439" i="5"/>
  <c r="C440" i="5"/>
  <c r="C441" i="5"/>
  <c r="C442" i="5"/>
  <c r="C443" i="5"/>
  <c r="C444" i="5"/>
  <c r="C445" i="5"/>
  <c r="C446" i="5"/>
  <c r="C447" i="5"/>
  <c r="C448" i="5"/>
  <c r="C449" i="5"/>
  <c r="C450" i="5"/>
  <c r="C451" i="5"/>
  <c r="C452" i="5"/>
  <c r="C453" i="5"/>
  <c r="C454" i="5"/>
  <c r="C455" i="5"/>
  <c r="C456" i="5"/>
  <c r="C457" i="5"/>
  <c r="C458" i="5"/>
  <c r="C459" i="5"/>
  <c r="C460" i="5"/>
  <c r="C461" i="5"/>
  <c r="C462" i="5"/>
  <c r="C463" i="5"/>
  <c r="C464" i="5"/>
  <c r="C465" i="5"/>
  <c r="C466" i="5"/>
  <c r="C467" i="5"/>
  <c r="C468" i="5"/>
  <c r="C469" i="5"/>
  <c r="C470" i="5"/>
  <c r="C471" i="5"/>
  <c r="C472" i="5"/>
  <c r="C473" i="5"/>
  <c r="C474" i="5"/>
  <c r="C475" i="5"/>
  <c r="C476" i="5"/>
  <c r="C477" i="5"/>
  <c r="C478" i="5"/>
  <c r="C479" i="5"/>
  <c r="C480" i="5"/>
  <c r="C481" i="5"/>
  <c r="C482" i="5"/>
  <c r="C483" i="5"/>
  <c r="C484" i="5"/>
  <c r="C485" i="5"/>
  <c r="C486" i="5"/>
  <c r="C487" i="5"/>
  <c r="C488" i="5"/>
  <c r="C489" i="5"/>
  <c r="C490" i="5"/>
  <c r="C491" i="5"/>
  <c r="C492" i="5"/>
  <c r="C493" i="5"/>
  <c r="C494" i="5"/>
  <c r="C495" i="5"/>
  <c r="C496" i="5"/>
  <c r="C497" i="5"/>
  <c r="C498" i="5"/>
  <c r="C499" i="5"/>
  <c r="C500" i="5"/>
  <c r="C501" i="5"/>
  <c r="C502" i="5"/>
  <c r="C503" i="5"/>
  <c r="C504" i="5"/>
  <c r="C505" i="5"/>
  <c r="C506" i="5"/>
  <c r="C507" i="5"/>
  <c r="C508" i="5"/>
  <c r="C509" i="5"/>
  <c r="C510" i="5"/>
  <c r="C511" i="5"/>
  <c r="C512" i="5"/>
  <c r="C513" i="5"/>
  <c r="C514" i="5"/>
  <c r="C515" i="5"/>
  <c r="C516" i="5"/>
  <c r="C517" i="5"/>
  <c r="C518" i="5"/>
  <c r="C519" i="5"/>
  <c r="C520" i="5"/>
  <c r="C521" i="5"/>
  <c r="C522" i="5"/>
  <c r="C523" i="5"/>
  <c r="C524" i="5"/>
  <c r="C525" i="5"/>
  <c r="C526" i="5"/>
  <c r="C527" i="5"/>
  <c r="C528" i="5"/>
  <c r="C529" i="5"/>
  <c r="C530" i="5"/>
  <c r="C531" i="5"/>
  <c r="C532" i="5"/>
  <c r="C533" i="5"/>
  <c r="C534" i="5"/>
  <c r="C535" i="5"/>
  <c r="C536" i="5"/>
  <c r="C537" i="5"/>
  <c r="C538" i="5"/>
  <c r="C539" i="5"/>
  <c r="C540" i="5"/>
  <c r="C541" i="5"/>
  <c r="C542" i="5"/>
  <c r="C543" i="5"/>
  <c r="C544" i="5"/>
  <c r="C545" i="5"/>
  <c r="C546" i="5"/>
  <c r="C547" i="5"/>
  <c r="C548" i="5"/>
  <c r="C549" i="5"/>
  <c r="C550" i="5"/>
  <c r="C551" i="5"/>
  <c r="C552" i="5"/>
  <c r="C553" i="5"/>
  <c r="C554" i="5"/>
  <c r="C555" i="5"/>
  <c r="C556" i="5"/>
  <c r="C557" i="5"/>
  <c r="C558" i="5"/>
  <c r="C559" i="5"/>
  <c r="C560" i="5"/>
  <c r="C561" i="5"/>
  <c r="C562" i="5"/>
  <c r="C563" i="5"/>
  <c r="C564" i="5"/>
  <c r="C565" i="5"/>
  <c r="C566" i="5"/>
  <c r="C567" i="5"/>
  <c r="C568" i="5"/>
  <c r="C569" i="5"/>
  <c r="C570" i="5"/>
  <c r="C571" i="5"/>
  <c r="C572" i="5"/>
  <c r="C573" i="5"/>
  <c r="C574" i="5"/>
  <c r="C575" i="5"/>
  <c r="C576" i="5"/>
  <c r="C577" i="5"/>
  <c r="C578" i="5"/>
  <c r="C579" i="5"/>
  <c r="C580" i="5"/>
  <c r="C581" i="5"/>
  <c r="C582" i="5"/>
  <c r="C583" i="5"/>
  <c r="C584" i="5"/>
  <c r="C585" i="5"/>
  <c r="C586" i="5"/>
  <c r="C587" i="5"/>
  <c r="C588" i="5"/>
  <c r="C589" i="5"/>
  <c r="C590" i="5"/>
  <c r="C591" i="5"/>
  <c r="C592" i="5"/>
  <c r="C593" i="5"/>
  <c r="C594" i="5"/>
  <c r="C595" i="5"/>
  <c r="C596" i="5"/>
  <c r="C597" i="5"/>
  <c r="C598" i="5"/>
  <c r="C599" i="5"/>
  <c r="C600" i="5"/>
  <c r="C601" i="5"/>
  <c r="C602" i="5"/>
  <c r="C603" i="5"/>
  <c r="C604" i="5"/>
  <c r="C605" i="5"/>
  <c r="C606" i="5"/>
  <c r="C607" i="5"/>
  <c r="C608" i="5"/>
  <c r="C609" i="5"/>
  <c r="C610" i="5"/>
  <c r="C611" i="5"/>
  <c r="C612" i="5"/>
  <c r="C613" i="5"/>
  <c r="C614" i="5"/>
  <c r="C615" i="5"/>
  <c r="C616" i="5"/>
  <c r="C617" i="5"/>
  <c r="C618" i="5"/>
  <c r="C619" i="5"/>
  <c r="C620" i="5"/>
  <c r="C621" i="5"/>
  <c r="C622" i="5"/>
  <c r="C623" i="5"/>
  <c r="C624" i="5"/>
  <c r="C625" i="5"/>
  <c r="C626" i="5"/>
  <c r="C627" i="5"/>
  <c r="C628" i="5"/>
  <c r="C629" i="5"/>
  <c r="C630" i="5"/>
  <c r="C631" i="5"/>
  <c r="C632" i="5"/>
  <c r="C633" i="5"/>
  <c r="C634" i="5"/>
  <c r="C635" i="5"/>
  <c r="C636" i="5"/>
  <c r="C637" i="5"/>
  <c r="C638" i="5"/>
  <c r="C639" i="5"/>
  <c r="C640" i="5"/>
  <c r="C641" i="5"/>
  <c r="C642" i="5"/>
  <c r="C643" i="5"/>
  <c r="C644" i="5"/>
  <c r="C645" i="5"/>
  <c r="C646" i="5"/>
  <c r="C647" i="5"/>
  <c r="C648" i="5"/>
  <c r="C649" i="5"/>
  <c r="C650" i="5"/>
  <c r="C651" i="5"/>
  <c r="C652" i="5"/>
  <c r="C653" i="5"/>
  <c r="C654" i="5"/>
  <c r="C655" i="5"/>
  <c r="C656" i="5"/>
  <c r="C657" i="5"/>
  <c r="C658" i="5"/>
  <c r="C659" i="5"/>
  <c r="C660" i="5"/>
  <c r="C661" i="5"/>
  <c r="C662" i="5"/>
  <c r="C663" i="5"/>
  <c r="C664" i="5"/>
  <c r="C665" i="5"/>
  <c r="C666" i="5"/>
  <c r="C667" i="5"/>
  <c r="C668" i="5"/>
  <c r="C669" i="5"/>
  <c r="C670" i="5"/>
  <c r="C671" i="5"/>
  <c r="C672" i="5"/>
  <c r="C673" i="5"/>
  <c r="C674" i="5"/>
  <c r="C675" i="5"/>
  <c r="C676" i="5"/>
  <c r="C677" i="5"/>
  <c r="C678" i="5"/>
  <c r="C679" i="5"/>
  <c r="C680" i="5"/>
  <c r="C681" i="5"/>
  <c r="C682" i="5"/>
  <c r="C683" i="5"/>
  <c r="C684" i="5"/>
  <c r="C685" i="5"/>
  <c r="C686" i="5"/>
  <c r="C687" i="5"/>
  <c r="C688" i="5"/>
  <c r="C689" i="5"/>
  <c r="C690" i="5"/>
  <c r="C691" i="5"/>
  <c r="C692" i="5"/>
  <c r="C693" i="5"/>
  <c r="C694" i="5"/>
  <c r="C695" i="5"/>
  <c r="C696" i="5"/>
  <c r="C697" i="5"/>
  <c r="C698" i="5"/>
  <c r="C699" i="5"/>
  <c r="C700" i="5"/>
  <c r="C701" i="5"/>
  <c r="C702" i="5"/>
  <c r="C703" i="5"/>
  <c r="C704" i="5"/>
  <c r="C705" i="5"/>
  <c r="C706" i="5"/>
  <c r="C707" i="5"/>
  <c r="C708" i="5"/>
  <c r="C709" i="5"/>
  <c r="C710" i="5"/>
  <c r="C711" i="5"/>
  <c r="C712" i="5"/>
  <c r="C713" i="5"/>
  <c r="C714" i="5"/>
  <c r="C715" i="5"/>
  <c r="C716" i="5"/>
  <c r="C717" i="5"/>
  <c r="C718" i="5"/>
  <c r="C719" i="5"/>
  <c r="C720" i="5"/>
  <c r="C721" i="5"/>
  <c r="C722" i="5"/>
  <c r="C723" i="5"/>
  <c r="C724" i="5"/>
  <c r="C725" i="5"/>
  <c r="C726" i="5"/>
  <c r="C727" i="5"/>
  <c r="C728" i="5"/>
  <c r="C729" i="5"/>
  <c r="C730" i="5"/>
  <c r="C731" i="5"/>
  <c r="C732" i="5"/>
  <c r="C733" i="5"/>
  <c r="C734" i="5"/>
  <c r="C735" i="5"/>
  <c r="C736" i="5"/>
  <c r="C737" i="5"/>
  <c r="C738" i="5"/>
  <c r="C739" i="5"/>
  <c r="C740" i="5"/>
  <c r="C741" i="5"/>
  <c r="C742" i="5"/>
  <c r="C743" i="5"/>
  <c r="C744" i="5"/>
  <c r="C745" i="5"/>
  <c r="C746" i="5"/>
  <c r="C747" i="5"/>
  <c r="C748" i="5"/>
  <c r="C749" i="5"/>
  <c r="C750" i="5"/>
  <c r="C751" i="5"/>
  <c r="C752" i="5"/>
  <c r="C753" i="5"/>
  <c r="C754" i="5"/>
  <c r="C755" i="5"/>
  <c r="C756" i="5"/>
  <c r="C757" i="5"/>
  <c r="C758" i="5"/>
  <c r="C759" i="5"/>
  <c r="C760" i="5"/>
  <c r="C761" i="5"/>
  <c r="C762" i="5"/>
  <c r="C763" i="5"/>
  <c r="C764" i="5"/>
  <c r="C765" i="5"/>
  <c r="C766" i="5"/>
  <c r="C767" i="5"/>
  <c r="C768" i="5"/>
  <c r="C769" i="5"/>
  <c r="C770" i="5"/>
  <c r="C771" i="5"/>
  <c r="C772" i="5"/>
  <c r="C773" i="5"/>
  <c r="C774" i="5"/>
  <c r="C775" i="5"/>
  <c r="C776" i="5"/>
  <c r="C777" i="5"/>
  <c r="C778" i="5"/>
  <c r="C779" i="5"/>
  <c r="C780" i="5"/>
  <c r="C781" i="5"/>
  <c r="C782" i="5"/>
  <c r="C783" i="5"/>
  <c r="C784" i="5"/>
  <c r="C785" i="5"/>
  <c r="C786" i="5"/>
  <c r="C787" i="5"/>
  <c r="C788" i="5"/>
  <c r="C789" i="5"/>
  <c r="C790" i="5"/>
  <c r="C791" i="5"/>
  <c r="C792" i="5"/>
  <c r="C793" i="5"/>
  <c r="C794" i="5"/>
  <c r="C795" i="5"/>
  <c r="C796" i="5"/>
  <c r="C797" i="5"/>
  <c r="C798" i="5"/>
  <c r="C799" i="5"/>
  <c r="C800" i="5"/>
  <c r="C801" i="5"/>
  <c r="C802" i="5"/>
  <c r="C803" i="5"/>
  <c r="C804" i="5"/>
  <c r="C805" i="5"/>
  <c r="C806" i="5"/>
  <c r="C807" i="5"/>
  <c r="C808" i="5"/>
  <c r="C809" i="5"/>
  <c r="C810" i="5"/>
  <c r="C811" i="5"/>
  <c r="C812" i="5"/>
  <c r="C813" i="5"/>
  <c r="C814" i="5"/>
  <c r="C815" i="5"/>
  <c r="C816" i="5"/>
  <c r="C817" i="5"/>
  <c r="C818" i="5"/>
  <c r="C819" i="5"/>
  <c r="C820" i="5"/>
  <c r="C821" i="5"/>
  <c r="C822" i="5"/>
  <c r="C823" i="5"/>
  <c r="C824" i="5"/>
  <c r="C825" i="5"/>
  <c r="C826" i="5"/>
  <c r="C827" i="5"/>
  <c r="C828" i="5"/>
  <c r="C829" i="5"/>
  <c r="C830" i="5"/>
  <c r="C831" i="5"/>
  <c r="C832" i="5"/>
  <c r="C833" i="5"/>
  <c r="C834" i="5"/>
  <c r="C835" i="5"/>
  <c r="C836" i="5"/>
  <c r="C837" i="5"/>
  <c r="C838" i="5"/>
  <c r="C839" i="5"/>
  <c r="C840" i="5"/>
  <c r="C841" i="5"/>
  <c r="C842" i="5"/>
  <c r="C843" i="5"/>
  <c r="C844" i="5"/>
  <c r="C845" i="5"/>
  <c r="C846" i="5"/>
  <c r="C847" i="5"/>
  <c r="C848" i="5"/>
  <c r="C849" i="5"/>
  <c r="C850" i="5"/>
  <c r="C851" i="5"/>
  <c r="C852" i="5"/>
  <c r="C853" i="5"/>
  <c r="C854" i="5"/>
  <c r="C855" i="5"/>
  <c r="C856" i="5"/>
  <c r="C857" i="5"/>
  <c r="C858" i="5"/>
  <c r="C859" i="5"/>
  <c r="C860" i="5"/>
  <c r="C861" i="5"/>
  <c r="C862" i="5"/>
  <c r="C863" i="5"/>
  <c r="C864" i="5"/>
  <c r="C865" i="5"/>
  <c r="C866" i="5"/>
  <c r="C867" i="5"/>
  <c r="C868" i="5"/>
  <c r="C869" i="5"/>
  <c r="C870" i="5"/>
  <c r="C871" i="5"/>
  <c r="C872" i="5"/>
  <c r="C873" i="5"/>
  <c r="C874" i="5"/>
  <c r="C875" i="5"/>
  <c r="C876" i="5"/>
  <c r="C877" i="5"/>
  <c r="C878" i="5"/>
  <c r="C879" i="5"/>
  <c r="C880" i="5"/>
  <c r="C881" i="5"/>
  <c r="C882" i="5"/>
  <c r="C883" i="5"/>
  <c r="C884" i="5"/>
  <c r="C885" i="5"/>
  <c r="C886" i="5"/>
  <c r="C887" i="5"/>
  <c r="C888" i="5"/>
  <c r="C889" i="5"/>
  <c r="C890" i="5"/>
  <c r="C891" i="5"/>
  <c r="C892" i="5"/>
  <c r="C893" i="5"/>
  <c r="C894" i="5"/>
  <c r="C895" i="5"/>
  <c r="C896" i="5"/>
  <c r="C897" i="5"/>
  <c r="C898" i="5"/>
  <c r="C899" i="5"/>
  <c r="C900" i="5"/>
  <c r="C901" i="5"/>
  <c r="C902" i="5"/>
  <c r="C903" i="5"/>
  <c r="C904" i="5"/>
  <c r="C905" i="5"/>
  <c r="C906" i="5"/>
  <c r="C907" i="5"/>
  <c r="C908" i="5"/>
  <c r="C909" i="5"/>
  <c r="C910" i="5"/>
  <c r="C911" i="5"/>
  <c r="C912" i="5"/>
  <c r="C913" i="5"/>
  <c r="C914" i="5"/>
  <c r="C915" i="5"/>
  <c r="C916" i="5"/>
  <c r="C917" i="5"/>
  <c r="C918" i="5"/>
  <c r="C919" i="5"/>
  <c r="C920" i="5"/>
  <c r="C921" i="5"/>
  <c r="C922" i="5"/>
  <c r="C923" i="5"/>
  <c r="C924" i="5"/>
  <c r="C925" i="5"/>
  <c r="C926" i="5"/>
  <c r="C927" i="5"/>
  <c r="C928" i="5"/>
  <c r="C929" i="5"/>
  <c r="C930" i="5"/>
  <c r="C931" i="5"/>
  <c r="C932" i="5"/>
  <c r="C933" i="5"/>
  <c r="C934" i="5"/>
  <c r="C935" i="5"/>
  <c r="C936" i="5"/>
  <c r="C937" i="5"/>
  <c r="C938" i="5"/>
  <c r="C939" i="5"/>
  <c r="C940" i="5"/>
  <c r="C941" i="5"/>
  <c r="C942" i="5"/>
  <c r="C943" i="5"/>
  <c r="C944" i="5"/>
  <c r="C945" i="5"/>
  <c r="C946" i="5"/>
  <c r="C947" i="5"/>
  <c r="C948" i="5"/>
  <c r="C949" i="5"/>
  <c r="C950" i="5"/>
  <c r="C951" i="5"/>
  <c r="C952" i="5"/>
  <c r="C953" i="5"/>
  <c r="C954" i="5"/>
  <c r="C955" i="5"/>
  <c r="C956" i="5"/>
  <c r="C957" i="5"/>
  <c r="C958" i="5"/>
  <c r="C959" i="5"/>
  <c r="C960" i="5"/>
  <c r="C961" i="5"/>
  <c r="C962" i="5"/>
  <c r="C963" i="5"/>
  <c r="C964" i="5"/>
  <c r="C965" i="5"/>
  <c r="C966" i="5"/>
  <c r="C967" i="5"/>
  <c r="C968" i="5"/>
  <c r="C969" i="5"/>
  <c r="C970" i="5"/>
  <c r="C971" i="5"/>
  <c r="C972" i="5"/>
  <c r="C973" i="5"/>
  <c r="C974" i="5"/>
  <c r="C975" i="5"/>
  <c r="C976" i="5"/>
  <c r="C977" i="5"/>
  <c r="C978" i="5"/>
  <c r="C979" i="5"/>
  <c r="C980" i="5"/>
  <c r="C981" i="5"/>
  <c r="C982" i="5"/>
  <c r="C983" i="5"/>
  <c r="C984" i="5"/>
  <c r="C985" i="5"/>
  <c r="C986" i="5"/>
  <c r="C987" i="5"/>
  <c r="C988" i="5"/>
  <c r="C989" i="5"/>
  <c r="C990" i="5"/>
  <c r="C991" i="5"/>
  <c r="C992" i="5"/>
  <c r="C993" i="5"/>
  <c r="C994" i="5"/>
  <c r="C995" i="5"/>
  <c r="C996" i="5"/>
  <c r="C997" i="5"/>
  <c r="C998" i="5"/>
  <c r="C999" i="5"/>
  <c r="C1000" i="5"/>
  <c r="C1001" i="5"/>
  <c r="C1002" i="5"/>
  <c r="C1003" i="5"/>
  <c r="C1004" i="5"/>
  <c r="C1005" i="5"/>
  <c r="C1006" i="5"/>
  <c r="C1007" i="5"/>
  <c r="C1008" i="5"/>
  <c r="C1009" i="5"/>
  <c r="C1010" i="5"/>
  <c r="C1011" i="5"/>
  <c r="C1012" i="5"/>
  <c r="C1013" i="5"/>
  <c r="C1014" i="5"/>
  <c r="C1015" i="5"/>
  <c r="C1016" i="5"/>
  <c r="C1017" i="5"/>
  <c r="C1018" i="5"/>
  <c r="C1019" i="5"/>
  <c r="C1020" i="5"/>
  <c r="C1021" i="5"/>
  <c r="C1022" i="5"/>
  <c r="C1023" i="5"/>
  <c r="C1024" i="5"/>
  <c r="C1025" i="5"/>
  <c r="C1026" i="5"/>
  <c r="C1027" i="5"/>
  <c r="C1028" i="5"/>
  <c r="C1029" i="5"/>
  <c r="C1030" i="5"/>
  <c r="C1031" i="5"/>
  <c r="C1032" i="5"/>
  <c r="C1033" i="5"/>
  <c r="C1034" i="5"/>
  <c r="C1035" i="5"/>
  <c r="C1036" i="5"/>
  <c r="C1037" i="5"/>
  <c r="C1038" i="5"/>
  <c r="C1039" i="5"/>
  <c r="C1040" i="5"/>
  <c r="C1041" i="5"/>
  <c r="C1042" i="5"/>
  <c r="C1043" i="5"/>
  <c r="C1044" i="5"/>
  <c r="C1045" i="5"/>
  <c r="C1046" i="5"/>
  <c r="C1047" i="5"/>
  <c r="C1048" i="5"/>
  <c r="C1049" i="5"/>
  <c r="C1050" i="5"/>
  <c r="C1051" i="5"/>
  <c r="C1052" i="5"/>
  <c r="C1053" i="5"/>
  <c r="C1054" i="5"/>
  <c r="C1055" i="5"/>
  <c r="C1056" i="5"/>
  <c r="C1057" i="5"/>
  <c r="C1058" i="5"/>
  <c r="C1059" i="5"/>
  <c r="C1060" i="5"/>
  <c r="C1061" i="5"/>
  <c r="C1062" i="5"/>
  <c r="C1063" i="5"/>
  <c r="C1064" i="5"/>
  <c r="C1065" i="5"/>
  <c r="C1066" i="5"/>
  <c r="C1067" i="5"/>
  <c r="C1068" i="5"/>
  <c r="C1069" i="5"/>
  <c r="C1070" i="5"/>
  <c r="C1071" i="5"/>
  <c r="C1072" i="5"/>
  <c r="C1073" i="5"/>
  <c r="C1074" i="5"/>
  <c r="C1075" i="5"/>
  <c r="C1076" i="5"/>
  <c r="C1077" i="5"/>
  <c r="C1078" i="5"/>
  <c r="C1079" i="5"/>
  <c r="C1080" i="5"/>
  <c r="C1081" i="5"/>
  <c r="C1082" i="5"/>
  <c r="C1083" i="5"/>
  <c r="C1084" i="5"/>
  <c r="C1085" i="5"/>
  <c r="C1086" i="5"/>
  <c r="C1087" i="5"/>
  <c r="C1088" i="5"/>
  <c r="C1089" i="5"/>
  <c r="C1090" i="5"/>
  <c r="C1091" i="5"/>
  <c r="C1092" i="5"/>
  <c r="C1093" i="5"/>
  <c r="C1094" i="5"/>
  <c r="C1095" i="5"/>
  <c r="C1096" i="5"/>
  <c r="C1097" i="5"/>
  <c r="C1098" i="5"/>
  <c r="C1099" i="5"/>
  <c r="C1100" i="5"/>
  <c r="C1101" i="5"/>
  <c r="C1102" i="5"/>
  <c r="C1103" i="5"/>
  <c r="C1104" i="5"/>
  <c r="C1105" i="5"/>
  <c r="C1106" i="5"/>
  <c r="C1107" i="5"/>
  <c r="C1108" i="5"/>
  <c r="C1109" i="5"/>
  <c r="C1110" i="5"/>
  <c r="C1111" i="5"/>
  <c r="C1112" i="5"/>
  <c r="C1113" i="5"/>
  <c r="C1114" i="5"/>
  <c r="C1115" i="5"/>
  <c r="C1116" i="5"/>
  <c r="C1117" i="5"/>
  <c r="C1118" i="5"/>
  <c r="C1119" i="5"/>
  <c r="C1120" i="5"/>
  <c r="C1121" i="5"/>
  <c r="C1122" i="5"/>
  <c r="C1123" i="5"/>
  <c r="C1124" i="5"/>
  <c r="C1125" i="5"/>
  <c r="C1126" i="5"/>
  <c r="C1127" i="5"/>
  <c r="C1128" i="5"/>
  <c r="C1129" i="5"/>
  <c r="C1130" i="5"/>
  <c r="C1131" i="5"/>
  <c r="C1132" i="5"/>
  <c r="C1133" i="5"/>
  <c r="C1134" i="5"/>
  <c r="C1135" i="5"/>
  <c r="C1136" i="5"/>
  <c r="C1137" i="5"/>
  <c r="C1138" i="5"/>
  <c r="C1139" i="5"/>
  <c r="C1140" i="5"/>
  <c r="C1141" i="5"/>
  <c r="C1142" i="5"/>
  <c r="C1143" i="5"/>
  <c r="C1144" i="5"/>
  <c r="C1145" i="5"/>
  <c r="C1146" i="5"/>
  <c r="C1147" i="5"/>
  <c r="C1148" i="5"/>
  <c r="C1149" i="5"/>
  <c r="C1150" i="5"/>
  <c r="C1151" i="5"/>
  <c r="C1152" i="5"/>
  <c r="C1153" i="5"/>
  <c r="C1154" i="5"/>
  <c r="C1155" i="5"/>
  <c r="C1156" i="5"/>
  <c r="C1157" i="5"/>
  <c r="C1158" i="5"/>
  <c r="C1159" i="5"/>
  <c r="C1160" i="5"/>
  <c r="C1161" i="5"/>
  <c r="C1162" i="5"/>
  <c r="C1163" i="5"/>
  <c r="C1164" i="5"/>
  <c r="C1165" i="5"/>
  <c r="C1166" i="5"/>
  <c r="C1167" i="5"/>
  <c r="C1168" i="5"/>
  <c r="C1169" i="5"/>
  <c r="C1170" i="5"/>
  <c r="C1171" i="5"/>
  <c r="C1172" i="5"/>
  <c r="C1173" i="5"/>
  <c r="C1174" i="5"/>
  <c r="C1175" i="5"/>
  <c r="C1176" i="5"/>
  <c r="C1177" i="5"/>
  <c r="C1178" i="5"/>
  <c r="C1179" i="5"/>
  <c r="C1180" i="5"/>
  <c r="C1181" i="5"/>
  <c r="C1182" i="5"/>
  <c r="C1183" i="5"/>
  <c r="C1184" i="5"/>
  <c r="C1185" i="5"/>
  <c r="C1186" i="5"/>
  <c r="C1187" i="5"/>
  <c r="C1188" i="5"/>
  <c r="C1189" i="5"/>
  <c r="C1190" i="5"/>
  <c r="C1191" i="5"/>
  <c r="C1192" i="5"/>
  <c r="C1193" i="5"/>
  <c r="C1194" i="5"/>
  <c r="C1195" i="5"/>
  <c r="C1196" i="5"/>
  <c r="C1197" i="5"/>
  <c r="C1198" i="5"/>
  <c r="C1199" i="5"/>
  <c r="C1200" i="5"/>
  <c r="C1201" i="5"/>
  <c r="C1202" i="5"/>
  <c r="C1203" i="5"/>
  <c r="C1204" i="5"/>
  <c r="C1205" i="5"/>
  <c r="C1206" i="5"/>
  <c r="C1207" i="5"/>
  <c r="C1208" i="5"/>
  <c r="C1209" i="5"/>
  <c r="C1210" i="5"/>
  <c r="C1211" i="5"/>
  <c r="C1212" i="5"/>
  <c r="C1213" i="5"/>
  <c r="C1214" i="5"/>
  <c r="C1215" i="5"/>
  <c r="C1216" i="5"/>
  <c r="C1217" i="5"/>
  <c r="C1218" i="5"/>
  <c r="C1219" i="5"/>
  <c r="C1220" i="5"/>
  <c r="C1221" i="5"/>
  <c r="C1222" i="5"/>
  <c r="C1223" i="5"/>
  <c r="C1224" i="5"/>
  <c r="C1225" i="5"/>
  <c r="C1226" i="5"/>
  <c r="C1227" i="5"/>
  <c r="C1228" i="5"/>
  <c r="C1229" i="5"/>
  <c r="C1230" i="5"/>
  <c r="C1231" i="5"/>
  <c r="C1232" i="5"/>
  <c r="C1233" i="5"/>
  <c r="C1234" i="5"/>
  <c r="C1235" i="5"/>
  <c r="C1236" i="5"/>
  <c r="C1237" i="5"/>
  <c r="C1238" i="5"/>
  <c r="C1239" i="5"/>
  <c r="C1240" i="5"/>
  <c r="C1241" i="5"/>
  <c r="C1242" i="5"/>
  <c r="C1243" i="5"/>
  <c r="C1244" i="5"/>
  <c r="C1245" i="5"/>
  <c r="C1246" i="5"/>
  <c r="C1247" i="5"/>
  <c r="C1248" i="5"/>
  <c r="C1249" i="5"/>
  <c r="C1250" i="5"/>
  <c r="C1251" i="5"/>
  <c r="C1252" i="5"/>
  <c r="C1253" i="5"/>
  <c r="C1254" i="5"/>
  <c r="C1255" i="5"/>
  <c r="C1256" i="5"/>
  <c r="C1257" i="5"/>
  <c r="C1258" i="5"/>
  <c r="C1259" i="5"/>
  <c r="C1260" i="5"/>
  <c r="C1261" i="5"/>
  <c r="C1262" i="5"/>
  <c r="C1263" i="5"/>
  <c r="C1264" i="5"/>
  <c r="C1265" i="5"/>
  <c r="C1266" i="5"/>
  <c r="C1267" i="5"/>
  <c r="C1268" i="5"/>
  <c r="C1269" i="5"/>
  <c r="C1270" i="5"/>
  <c r="C1271" i="5"/>
  <c r="C1272" i="5"/>
  <c r="C1273" i="5"/>
  <c r="C1274" i="5"/>
  <c r="C1275" i="5"/>
  <c r="C1276" i="5"/>
  <c r="C1277" i="5"/>
  <c r="C1278" i="5"/>
  <c r="C1279" i="5"/>
  <c r="C1280" i="5"/>
  <c r="C1281" i="5"/>
  <c r="C1282" i="5"/>
  <c r="C1283" i="5"/>
  <c r="C1284" i="5"/>
  <c r="C1285" i="5"/>
  <c r="C1286" i="5"/>
  <c r="C1287" i="5"/>
  <c r="C1288" i="5"/>
  <c r="C1289" i="5"/>
  <c r="C1290" i="5"/>
  <c r="C1291" i="5"/>
  <c r="C1292" i="5"/>
  <c r="C1293" i="5"/>
  <c r="C1294" i="5"/>
  <c r="C1295" i="5"/>
  <c r="C1296" i="5"/>
  <c r="C1297" i="5"/>
  <c r="C1298" i="5"/>
  <c r="C1299" i="5"/>
  <c r="C1300" i="5"/>
  <c r="C1301" i="5"/>
  <c r="C1302" i="5"/>
  <c r="C1303" i="5"/>
  <c r="C1304" i="5"/>
  <c r="C1305" i="5"/>
  <c r="C1306" i="5"/>
  <c r="C1307" i="5"/>
  <c r="C1308" i="5"/>
  <c r="C1309" i="5"/>
  <c r="C1310" i="5"/>
  <c r="C1311" i="5"/>
  <c r="C1312" i="5"/>
  <c r="C1313" i="5"/>
  <c r="C1314" i="5"/>
  <c r="C1315" i="5"/>
  <c r="C1316" i="5"/>
  <c r="C1317" i="5"/>
  <c r="C1318" i="5"/>
  <c r="C1319" i="5"/>
  <c r="C1320" i="5"/>
  <c r="C1321" i="5"/>
  <c r="C1322" i="5"/>
  <c r="C1323" i="5"/>
  <c r="C1324" i="5"/>
  <c r="C1325" i="5"/>
  <c r="C1326" i="5"/>
  <c r="C1327" i="5"/>
  <c r="C1328" i="5"/>
  <c r="C1329" i="5"/>
  <c r="C1330" i="5"/>
  <c r="C1331" i="5"/>
  <c r="C1332" i="5"/>
  <c r="C1333" i="5"/>
  <c r="C1334" i="5"/>
  <c r="C1335" i="5"/>
  <c r="C1336" i="5"/>
  <c r="C1337" i="5"/>
  <c r="C1338" i="5"/>
  <c r="C1339" i="5"/>
  <c r="C1340" i="5"/>
  <c r="C1341" i="5"/>
  <c r="C1342" i="5"/>
  <c r="C1343" i="5"/>
  <c r="C1344" i="5"/>
  <c r="C1345" i="5"/>
  <c r="C1346" i="5"/>
  <c r="C1347" i="5"/>
  <c r="C1348" i="5"/>
  <c r="C1349" i="5"/>
  <c r="C1350" i="5"/>
  <c r="C1351" i="5"/>
  <c r="C1352" i="5"/>
  <c r="C1353" i="5"/>
  <c r="C1354" i="5"/>
  <c r="C1355" i="5"/>
  <c r="C1356" i="5"/>
  <c r="C1357" i="5"/>
  <c r="C1358" i="5"/>
  <c r="C1359" i="5"/>
  <c r="C1360" i="5"/>
  <c r="C1361" i="5"/>
  <c r="C1362" i="5"/>
  <c r="C1363" i="5"/>
  <c r="C1364" i="5"/>
  <c r="C1365" i="5"/>
  <c r="C1366" i="5"/>
  <c r="C1367" i="5"/>
  <c r="C1368" i="5"/>
  <c r="C1369" i="5"/>
  <c r="C1370" i="5"/>
  <c r="C1371" i="5"/>
  <c r="C1372" i="5"/>
  <c r="C1373" i="5"/>
  <c r="C1374" i="5"/>
  <c r="C1375" i="5"/>
  <c r="C1376" i="5"/>
  <c r="C1377" i="5"/>
  <c r="C1378" i="5"/>
  <c r="C1379" i="5"/>
  <c r="C1380" i="5"/>
  <c r="C1381" i="5"/>
  <c r="C1382" i="5"/>
  <c r="C1383" i="5"/>
  <c r="C1384" i="5"/>
  <c r="C1385" i="5"/>
  <c r="C1386" i="5"/>
  <c r="C1387" i="5"/>
  <c r="C1388" i="5"/>
  <c r="C1389" i="5"/>
  <c r="C1390" i="5"/>
  <c r="C1391" i="5"/>
  <c r="C1392" i="5"/>
  <c r="C1393" i="5"/>
  <c r="C1394" i="5"/>
  <c r="C1395" i="5"/>
  <c r="C1396" i="5"/>
  <c r="C1397" i="5"/>
  <c r="C1398" i="5"/>
  <c r="C1399" i="5"/>
  <c r="C1400" i="5"/>
  <c r="C1401" i="5"/>
  <c r="C1402" i="5"/>
  <c r="C1403" i="5"/>
  <c r="C1404" i="5"/>
  <c r="C1405" i="5"/>
  <c r="C1406" i="5"/>
  <c r="C1407" i="5"/>
  <c r="C1408" i="5"/>
  <c r="C1409" i="5"/>
  <c r="C1410" i="5"/>
  <c r="C1411" i="5"/>
  <c r="C1412" i="5"/>
  <c r="C1413" i="5"/>
  <c r="C1414" i="5"/>
  <c r="C1415" i="5"/>
  <c r="C1416" i="5"/>
  <c r="C1417" i="5"/>
  <c r="C1418" i="5"/>
  <c r="C1419" i="5"/>
  <c r="C1420" i="5"/>
  <c r="C1421" i="5"/>
  <c r="C1422" i="5"/>
  <c r="C1423" i="5"/>
  <c r="C1424" i="5"/>
  <c r="C1425" i="5"/>
  <c r="C1426" i="5"/>
  <c r="C1427" i="5"/>
  <c r="C1428" i="5"/>
  <c r="C1429" i="5"/>
  <c r="C1430" i="5"/>
  <c r="C1431" i="5"/>
  <c r="C1432" i="5"/>
  <c r="C1433" i="5"/>
  <c r="C1434" i="5"/>
  <c r="C1435" i="5"/>
  <c r="C1436" i="5"/>
  <c r="C1437" i="5"/>
  <c r="C1438" i="5"/>
  <c r="C1439" i="5"/>
  <c r="C1440" i="5"/>
  <c r="C1441" i="5"/>
  <c r="C1442" i="5"/>
  <c r="C1443" i="5"/>
  <c r="C1444" i="5"/>
  <c r="C1445" i="5"/>
  <c r="C1446" i="5"/>
  <c r="C1447" i="5"/>
  <c r="C1448" i="5"/>
  <c r="C1449" i="5"/>
  <c r="C1450" i="5"/>
  <c r="C1451" i="5"/>
  <c r="C1452" i="5"/>
  <c r="C1453" i="5"/>
  <c r="C1454" i="5"/>
  <c r="C1455" i="5"/>
  <c r="C1456" i="5"/>
  <c r="C1457" i="5"/>
  <c r="C1458" i="5"/>
  <c r="C1459" i="5"/>
  <c r="C1460" i="5"/>
  <c r="C1461" i="5"/>
  <c r="C1462" i="5"/>
  <c r="C1463" i="5"/>
  <c r="C1464" i="5"/>
  <c r="C1465" i="5"/>
  <c r="C1466" i="5"/>
  <c r="C1467" i="5"/>
  <c r="C1468" i="5"/>
  <c r="C1469" i="5"/>
  <c r="C1470" i="5"/>
  <c r="C1471" i="5"/>
  <c r="C1472" i="5"/>
  <c r="C1473" i="5"/>
  <c r="C1474" i="5"/>
  <c r="C1475" i="5"/>
  <c r="C1476" i="5"/>
  <c r="C1477" i="5"/>
  <c r="C1478" i="5"/>
  <c r="C1479" i="5"/>
  <c r="C1480" i="5"/>
  <c r="C1481" i="5"/>
  <c r="C1482" i="5"/>
  <c r="C1483" i="5"/>
  <c r="C1484" i="5"/>
  <c r="C1485" i="5"/>
  <c r="C1486" i="5"/>
  <c r="C1487" i="5"/>
  <c r="C1488" i="5"/>
  <c r="C1489" i="5"/>
  <c r="C1490" i="5"/>
  <c r="C1491" i="5"/>
  <c r="C1492" i="5"/>
  <c r="C1493" i="5"/>
  <c r="C1494" i="5"/>
  <c r="C1495" i="5"/>
  <c r="C1496" i="5"/>
  <c r="C1497" i="5"/>
  <c r="C1498" i="5"/>
  <c r="C1499" i="5"/>
  <c r="C1500" i="5"/>
  <c r="C1501" i="5"/>
  <c r="C1502" i="5"/>
  <c r="C1503" i="5"/>
  <c r="C1504" i="5"/>
  <c r="C1505" i="5"/>
  <c r="C1506" i="5"/>
  <c r="C1507" i="5"/>
  <c r="C1508" i="5"/>
  <c r="C1509" i="5"/>
  <c r="C1510" i="5"/>
  <c r="C1511" i="5"/>
  <c r="C1512" i="5"/>
  <c r="C1513" i="5"/>
  <c r="C1514" i="5"/>
  <c r="C1515" i="5"/>
  <c r="C1516" i="5"/>
  <c r="C1517" i="5"/>
  <c r="C1518" i="5"/>
  <c r="C1519" i="5"/>
  <c r="C1520" i="5"/>
  <c r="C1521" i="5"/>
  <c r="C1522" i="5"/>
  <c r="C1523" i="5"/>
  <c r="C1524" i="5"/>
  <c r="C1525" i="5"/>
  <c r="C1526" i="5"/>
  <c r="C1527" i="5"/>
  <c r="C1528" i="5"/>
  <c r="C1529" i="5"/>
  <c r="C1530" i="5"/>
  <c r="C1531" i="5"/>
  <c r="C1532" i="5"/>
  <c r="C1533" i="5"/>
  <c r="C1534" i="5"/>
  <c r="C1535" i="5"/>
  <c r="C1536" i="5"/>
  <c r="C1537" i="5"/>
  <c r="C1538" i="5"/>
  <c r="C1539" i="5"/>
  <c r="C1540" i="5"/>
  <c r="C1541" i="5"/>
  <c r="C1542" i="5"/>
  <c r="C1543" i="5"/>
  <c r="C1544" i="5"/>
  <c r="C1545" i="5"/>
  <c r="C1546" i="5"/>
  <c r="C1547" i="5"/>
  <c r="C1548" i="5"/>
  <c r="C1549" i="5"/>
  <c r="C1550" i="5"/>
  <c r="C1551" i="5"/>
  <c r="C1552" i="5"/>
  <c r="C1553" i="5"/>
  <c r="C1554" i="5"/>
  <c r="C1555" i="5"/>
  <c r="C1556" i="5"/>
  <c r="C1557" i="5"/>
  <c r="C1558" i="5"/>
  <c r="C1559" i="5"/>
  <c r="C1560" i="5"/>
  <c r="C1561" i="5"/>
  <c r="C1562" i="5"/>
  <c r="C1563" i="5"/>
  <c r="C1564" i="5"/>
  <c r="C1565" i="5"/>
  <c r="C1566" i="5"/>
  <c r="C1567" i="5"/>
  <c r="C1568" i="5"/>
  <c r="C1569" i="5"/>
  <c r="C1570" i="5"/>
  <c r="C1571" i="5"/>
  <c r="C1572" i="5"/>
  <c r="C1573" i="5"/>
  <c r="C1574" i="5"/>
  <c r="C1575" i="5"/>
  <c r="C1576" i="5"/>
  <c r="C1577" i="5"/>
  <c r="C1578" i="5"/>
  <c r="C1579" i="5"/>
  <c r="C1580" i="5"/>
  <c r="C1581" i="5"/>
  <c r="C1582" i="5"/>
  <c r="C1583" i="5"/>
  <c r="C1584" i="5"/>
  <c r="C1585" i="5"/>
  <c r="C1586" i="5"/>
  <c r="C1587" i="5"/>
  <c r="C1588" i="5"/>
  <c r="C1589" i="5"/>
  <c r="C1590" i="5"/>
  <c r="C1591" i="5"/>
  <c r="C1592" i="5"/>
  <c r="C1593" i="5"/>
  <c r="C1594" i="5"/>
  <c r="C1595" i="5"/>
  <c r="C1596" i="5"/>
  <c r="C1597" i="5"/>
  <c r="C1598" i="5"/>
  <c r="C1599" i="5"/>
  <c r="C1600" i="5"/>
  <c r="C1601" i="5"/>
  <c r="C1602" i="5"/>
  <c r="C1603" i="5"/>
  <c r="C1604" i="5"/>
  <c r="C1605" i="5"/>
  <c r="C1606" i="5"/>
  <c r="C1607" i="5"/>
  <c r="C1608" i="5"/>
  <c r="C1609" i="5"/>
  <c r="C1610" i="5"/>
  <c r="C1611" i="5"/>
  <c r="C1612" i="5"/>
  <c r="C1613" i="5"/>
  <c r="C1614" i="5"/>
  <c r="C1615" i="5"/>
  <c r="C1616" i="5"/>
  <c r="C1617" i="5"/>
  <c r="C1618" i="5"/>
  <c r="C1619" i="5"/>
  <c r="C1620" i="5"/>
  <c r="C1621" i="5"/>
  <c r="C1622" i="5"/>
  <c r="C1623" i="5"/>
  <c r="C1624" i="5"/>
  <c r="C1625" i="5"/>
  <c r="C1626" i="5"/>
  <c r="C1627" i="5"/>
  <c r="C1628" i="5"/>
  <c r="C1629" i="5"/>
  <c r="C1630" i="5"/>
  <c r="C1631" i="5"/>
  <c r="C1632" i="5"/>
  <c r="C1633" i="5"/>
  <c r="C1634" i="5"/>
  <c r="C1635" i="5"/>
  <c r="C1636" i="5"/>
  <c r="C1637" i="5"/>
  <c r="C1638" i="5"/>
  <c r="C1639" i="5"/>
  <c r="C1640" i="5"/>
  <c r="C1641" i="5"/>
  <c r="C1642" i="5"/>
  <c r="C1643" i="5"/>
  <c r="C1644" i="5"/>
  <c r="C1645" i="5"/>
  <c r="C1646" i="5"/>
  <c r="C1647" i="5"/>
  <c r="C1648" i="5"/>
  <c r="C1649" i="5"/>
  <c r="C1650" i="5"/>
  <c r="C1651" i="5"/>
  <c r="C1652" i="5"/>
  <c r="C1653" i="5"/>
  <c r="C1654" i="5"/>
  <c r="C1655" i="5"/>
  <c r="C1656" i="5"/>
  <c r="C1657" i="5"/>
  <c r="C1658" i="5"/>
  <c r="C1659" i="5"/>
  <c r="C1660" i="5"/>
  <c r="C1661" i="5"/>
  <c r="C1662" i="5"/>
  <c r="C1663" i="5"/>
  <c r="C1664" i="5"/>
  <c r="C1665" i="5"/>
  <c r="C1666" i="5"/>
  <c r="C1667" i="5"/>
  <c r="C1668" i="5"/>
  <c r="C1669" i="5"/>
  <c r="C1670" i="5"/>
  <c r="C1671" i="5"/>
  <c r="C1672" i="5"/>
  <c r="C1673" i="5"/>
  <c r="C1674" i="5"/>
  <c r="C1675" i="5"/>
  <c r="C1676" i="5"/>
  <c r="C1677" i="5"/>
  <c r="C1678" i="5"/>
  <c r="C1679" i="5"/>
  <c r="C1680" i="5"/>
  <c r="C1681" i="5"/>
  <c r="C1682" i="5"/>
  <c r="C1683" i="5"/>
  <c r="C1684" i="5"/>
  <c r="C1685" i="5"/>
  <c r="C1686" i="5"/>
  <c r="C1687" i="5"/>
  <c r="C1688" i="5"/>
  <c r="C1689" i="5"/>
  <c r="C1690" i="5"/>
  <c r="C1691" i="5"/>
  <c r="C1692" i="5"/>
  <c r="C1693" i="5"/>
  <c r="C1694" i="5"/>
  <c r="C1695" i="5"/>
  <c r="C1696" i="5"/>
  <c r="C1697" i="5"/>
  <c r="C1698" i="5"/>
  <c r="C1699" i="5"/>
  <c r="C1700" i="5"/>
  <c r="C1701" i="5"/>
  <c r="C1702" i="5"/>
  <c r="C1703" i="5"/>
  <c r="C1704" i="5"/>
  <c r="C1705" i="5"/>
  <c r="C1706" i="5"/>
  <c r="C1707" i="5"/>
  <c r="C1708" i="5"/>
  <c r="C1709" i="5"/>
  <c r="C1710" i="5"/>
  <c r="C1711" i="5"/>
  <c r="C1712" i="5"/>
  <c r="C1713" i="5"/>
  <c r="C1714" i="5"/>
  <c r="C1715" i="5"/>
  <c r="C1716" i="5"/>
  <c r="C1717" i="5"/>
  <c r="C1718" i="5"/>
  <c r="C1719" i="5"/>
  <c r="C1720" i="5"/>
  <c r="C1721" i="5"/>
  <c r="C1722" i="5"/>
  <c r="C1723" i="5"/>
  <c r="C1724" i="5"/>
  <c r="C1725" i="5"/>
  <c r="C1726" i="5"/>
  <c r="C1727" i="5"/>
  <c r="C1728" i="5"/>
  <c r="C1729" i="5"/>
  <c r="C1730" i="5"/>
  <c r="C1731" i="5"/>
  <c r="C1732" i="5"/>
  <c r="C1733" i="5"/>
  <c r="C1734" i="5"/>
  <c r="C1735" i="5"/>
  <c r="C1736" i="5"/>
  <c r="C1737" i="5"/>
  <c r="C1738" i="5"/>
  <c r="C1739" i="5"/>
  <c r="C1740" i="5"/>
  <c r="C1741" i="5"/>
  <c r="C1742" i="5"/>
  <c r="C1743" i="5"/>
  <c r="C1744" i="5"/>
  <c r="C1745" i="5"/>
  <c r="C1746" i="5"/>
  <c r="C1747" i="5"/>
  <c r="C1748" i="5"/>
  <c r="C1749" i="5"/>
  <c r="C1750" i="5"/>
  <c r="C1751" i="5"/>
  <c r="C1752" i="5"/>
  <c r="C1753" i="5"/>
  <c r="C1754" i="5"/>
  <c r="C1755" i="5"/>
  <c r="C1756" i="5"/>
  <c r="C1757" i="5"/>
  <c r="C1758" i="5"/>
  <c r="C1759" i="5"/>
  <c r="C1760" i="5"/>
  <c r="C1761" i="5"/>
  <c r="C1762" i="5"/>
  <c r="C1763" i="5"/>
  <c r="C1764" i="5"/>
  <c r="C1765" i="5"/>
  <c r="C1766" i="5"/>
  <c r="C1767" i="5"/>
  <c r="C1768" i="5"/>
  <c r="C1769" i="5"/>
  <c r="C1770" i="5"/>
  <c r="C1771" i="5"/>
  <c r="C1772" i="5"/>
  <c r="C1773" i="5"/>
  <c r="C1774" i="5"/>
  <c r="C1775" i="5"/>
  <c r="C1776" i="5"/>
  <c r="C1777" i="5"/>
  <c r="C1778" i="5"/>
  <c r="C1779" i="5"/>
  <c r="C1780" i="5"/>
  <c r="C1781" i="5"/>
  <c r="C1782" i="5"/>
  <c r="C1783" i="5"/>
  <c r="C1784" i="5"/>
  <c r="C1785" i="5"/>
  <c r="C1786" i="5"/>
  <c r="C1787" i="5"/>
  <c r="C1788" i="5"/>
  <c r="C1789" i="5"/>
  <c r="C1790" i="5"/>
  <c r="C1791" i="5"/>
  <c r="C1792" i="5"/>
  <c r="C1793" i="5"/>
  <c r="C1794" i="5"/>
  <c r="C1795" i="5"/>
  <c r="C1796" i="5"/>
  <c r="C1797" i="5"/>
  <c r="C1798" i="5"/>
  <c r="C1799" i="5"/>
  <c r="C1800" i="5"/>
  <c r="C1801" i="5"/>
  <c r="C1802" i="5"/>
  <c r="C1803" i="5"/>
  <c r="C1804" i="5"/>
  <c r="C1805" i="5"/>
  <c r="C1806" i="5"/>
  <c r="C1807" i="5"/>
  <c r="C1808" i="5"/>
  <c r="C1809" i="5"/>
  <c r="C1810" i="5"/>
  <c r="C1811" i="5"/>
  <c r="C1812" i="5"/>
  <c r="C1813" i="5"/>
  <c r="C1814" i="5"/>
  <c r="C1815" i="5"/>
  <c r="C1816" i="5"/>
  <c r="C1817" i="5"/>
  <c r="C1818" i="5"/>
  <c r="C1819" i="5"/>
  <c r="C1820" i="5"/>
  <c r="C1821" i="5"/>
  <c r="C1822" i="5"/>
  <c r="C1823" i="5"/>
  <c r="C1824" i="5"/>
  <c r="C1825" i="5"/>
  <c r="C1826" i="5"/>
  <c r="C1827" i="5"/>
  <c r="C1828" i="5"/>
  <c r="C1829" i="5"/>
  <c r="C1830" i="5"/>
  <c r="C1831" i="5"/>
  <c r="C1832" i="5"/>
  <c r="C1833" i="5"/>
  <c r="C1834" i="5"/>
  <c r="C1835" i="5"/>
  <c r="C1836" i="5"/>
  <c r="C1837" i="5"/>
  <c r="C1838" i="5"/>
  <c r="C1839" i="5"/>
  <c r="C1840" i="5"/>
  <c r="C1841" i="5"/>
  <c r="C1842" i="5"/>
  <c r="C1843" i="5"/>
  <c r="C1844" i="5"/>
  <c r="C1845" i="5"/>
  <c r="C1846" i="5"/>
  <c r="C1847" i="5"/>
  <c r="C1848" i="5"/>
  <c r="C1849" i="5"/>
  <c r="C1850" i="5"/>
  <c r="C1851" i="5"/>
  <c r="C1852" i="5"/>
  <c r="C1853" i="5"/>
  <c r="C1854" i="5"/>
  <c r="C1855" i="5"/>
  <c r="C1856" i="5"/>
  <c r="C1857" i="5"/>
  <c r="C1858" i="5"/>
  <c r="C1859" i="5"/>
  <c r="C1860" i="5"/>
  <c r="C1861" i="5"/>
  <c r="C1862" i="5"/>
  <c r="C1863" i="5"/>
  <c r="C1864" i="5"/>
  <c r="C1865" i="5"/>
  <c r="C1866" i="5"/>
  <c r="C1867" i="5"/>
  <c r="C1868" i="5"/>
  <c r="C1869" i="5"/>
  <c r="C1870" i="5"/>
  <c r="C1871" i="5"/>
  <c r="C1872" i="5"/>
  <c r="C1873" i="5"/>
  <c r="C1874" i="5"/>
  <c r="C1875" i="5"/>
  <c r="C1876" i="5"/>
  <c r="C1877" i="5"/>
  <c r="C1878" i="5"/>
  <c r="C1879" i="5"/>
  <c r="C1880" i="5"/>
  <c r="C1881" i="5"/>
  <c r="C1882" i="5"/>
  <c r="C1883" i="5"/>
  <c r="C1884" i="5"/>
  <c r="C1885" i="5"/>
  <c r="C1886" i="5"/>
  <c r="C1887" i="5"/>
  <c r="C1888" i="5"/>
  <c r="C1889" i="5"/>
  <c r="C1890" i="5"/>
  <c r="C1891" i="5"/>
  <c r="C1892" i="5"/>
  <c r="C1893" i="5"/>
  <c r="C1894" i="5"/>
  <c r="C1895" i="5"/>
  <c r="C1896" i="5"/>
  <c r="C1897" i="5"/>
  <c r="C1898" i="5"/>
  <c r="C1899" i="5"/>
  <c r="C1900" i="5"/>
  <c r="C1901" i="5"/>
  <c r="C1902" i="5"/>
  <c r="C1903" i="5"/>
  <c r="C1904" i="5"/>
  <c r="C1905" i="5"/>
  <c r="C1906" i="5"/>
  <c r="C1907" i="5"/>
  <c r="C1908" i="5"/>
  <c r="C1909" i="5"/>
  <c r="C1910" i="5"/>
  <c r="C1911" i="5"/>
  <c r="C1912" i="5"/>
  <c r="C1913" i="5"/>
  <c r="C1914" i="5"/>
  <c r="C1915" i="5"/>
  <c r="C1916" i="5"/>
  <c r="C1917" i="5"/>
  <c r="C1918" i="5"/>
  <c r="C1919" i="5"/>
  <c r="C1920" i="5"/>
  <c r="C1921" i="5"/>
  <c r="C1922" i="5"/>
  <c r="C1923" i="5"/>
  <c r="C1924" i="5"/>
  <c r="C1925" i="5"/>
  <c r="C1926" i="5"/>
  <c r="C1927" i="5"/>
  <c r="C1928" i="5"/>
  <c r="C1929" i="5"/>
  <c r="C1930" i="5"/>
  <c r="C1931" i="5"/>
  <c r="C1932" i="5"/>
  <c r="C1933" i="5"/>
  <c r="C1934" i="5"/>
  <c r="C1935" i="5"/>
  <c r="C1936" i="5"/>
  <c r="C1937" i="5"/>
  <c r="C1938" i="5"/>
  <c r="C1939" i="5"/>
  <c r="C1940" i="5"/>
  <c r="C1941" i="5"/>
  <c r="C1942" i="5"/>
  <c r="C1943" i="5"/>
  <c r="C1944" i="5"/>
  <c r="C1945" i="5"/>
  <c r="C1946" i="5"/>
  <c r="C1947" i="5"/>
  <c r="C1948" i="5"/>
  <c r="C1949" i="5"/>
  <c r="C1950" i="5"/>
  <c r="C1951" i="5"/>
  <c r="C1952" i="5"/>
  <c r="C1953" i="5"/>
  <c r="C1954" i="5"/>
  <c r="C1955" i="5"/>
  <c r="C1956" i="5"/>
  <c r="C1957" i="5"/>
  <c r="C1958" i="5"/>
  <c r="C1959" i="5"/>
  <c r="C1960" i="5"/>
  <c r="C1961" i="5"/>
  <c r="C1962" i="5"/>
  <c r="C1963" i="5"/>
  <c r="C1964" i="5"/>
  <c r="C1965" i="5"/>
  <c r="C1966" i="5"/>
  <c r="C1967" i="5"/>
  <c r="C1968" i="5"/>
  <c r="C1969" i="5"/>
  <c r="C1970" i="5"/>
  <c r="C1971" i="5"/>
  <c r="C1972" i="5"/>
  <c r="C1973" i="5"/>
  <c r="C1974" i="5"/>
  <c r="C1975" i="5"/>
  <c r="C1976" i="5"/>
  <c r="C1977" i="5"/>
  <c r="C1978" i="5"/>
  <c r="C1979" i="5"/>
  <c r="C1980" i="5"/>
  <c r="C1981" i="5"/>
  <c r="C1982" i="5"/>
  <c r="C1983" i="5"/>
  <c r="C1984" i="5"/>
  <c r="C1985" i="5"/>
  <c r="C1986" i="5"/>
  <c r="C1987" i="5"/>
  <c r="C1988" i="5"/>
  <c r="C1989" i="5"/>
  <c r="C1990" i="5"/>
  <c r="C1991" i="5"/>
  <c r="C1992" i="5"/>
  <c r="C1993" i="5"/>
  <c r="C1994" i="5"/>
  <c r="C1995" i="5"/>
  <c r="C1996" i="5"/>
  <c r="C1997" i="5"/>
  <c r="C1998" i="5"/>
  <c r="C1999" i="5"/>
  <c r="C2000" i="5"/>
  <c r="C2001" i="5"/>
  <c r="C2002" i="5"/>
  <c r="C2003" i="5"/>
  <c r="C2004" i="5"/>
  <c r="C2005" i="5"/>
  <c r="C2006" i="5"/>
  <c r="C2007" i="5"/>
  <c r="C2008" i="5"/>
  <c r="C2009" i="5"/>
  <c r="C2010" i="5"/>
  <c r="C2011" i="5"/>
  <c r="C2012" i="5"/>
  <c r="C2013" i="5"/>
  <c r="C2014" i="5"/>
  <c r="C2015" i="5"/>
  <c r="C2016" i="5"/>
  <c r="C2017" i="5"/>
  <c r="C2018" i="5"/>
  <c r="C2019" i="5"/>
  <c r="C2020" i="5"/>
  <c r="C2021" i="5"/>
  <c r="C2022" i="5"/>
  <c r="C2023" i="5"/>
  <c r="C2024" i="5"/>
  <c r="C2025" i="5"/>
  <c r="C2026" i="5"/>
  <c r="C2027" i="5"/>
  <c r="C2028" i="5"/>
  <c r="C2029" i="5"/>
  <c r="C2030" i="5"/>
  <c r="C2031" i="5"/>
  <c r="C2032" i="5"/>
  <c r="C2033" i="5"/>
  <c r="C2034" i="5"/>
  <c r="C2035" i="5"/>
  <c r="C2036" i="5"/>
  <c r="C2037" i="5"/>
  <c r="C2038" i="5"/>
  <c r="C2039" i="5"/>
  <c r="C2040" i="5"/>
  <c r="C2041" i="5"/>
  <c r="C2042" i="5"/>
  <c r="C2043" i="5"/>
  <c r="C2044" i="5"/>
  <c r="C2045" i="5"/>
  <c r="C2046" i="5"/>
  <c r="C2047" i="5"/>
  <c r="C2048" i="5"/>
  <c r="C2049" i="5"/>
  <c r="C2050" i="5"/>
  <c r="C2051" i="5"/>
  <c r="C2052" i="5"/>
  <c r="C2053" i="5"/>
  <c r="C2054" i="5"/>
  <c r="C2055" i="5"/>
  <c r="C2056" i="5"/>
  <c r="C2057" i="5"/>
  <c r="C2058" i="5"/>
  <c r="C2059" i="5"/>
  <c r="C2060" i="5"/>
  <c r="C2061" i="5"/>
  <c r="C2062" i="5"/>
  <c r="C2063" i="5"/>
  <c r="C2064" i="5"/>
  <c r="C2065" i="5"/>
  <c r="C2066" i="5"/>
  <c r="C2067" i="5"/>
  <c r="C2068" i="5"/>
  <c r="C2069" i="5"/>
  <c r="C2070" i="5"/>
  <c r="C2071" i="5"/>
  <c r="C2072" i="5"/>
  <c r="C2073" i="5"/>
  <c r="C2074" i="5"/>
  <c r="C2075" i="5"/>
  <c r="C2076" i="5"/>
  <c r="C2077" i="5"/>
  <c r="C2078" i="5"/>
  <c r="C2079" i="5"/>
  <c r="C2080" i="5"/>
  <c r="C2081" i="5"/>
  <c r="C2082" i="5"/>
  <c r="C2083" i="5"/>
  <c r="C2084" i="5"/>
  <c r="C2085" i="5"/>
  <c r="C2086" i="5"/>
  <c r="C2087" i="5"/>
  <c r="C2088" i="5"/>
  <c r="C2089" i="5"/>
  <c r="C2090" i="5"/>
  <c r="C2091" i="5"/>
  <c r="C2092" i="5"/>
  <c r="C2093" i="5"/>
  <c r="C2094" i="5"/>
  <c r="C2095" i="5"/>
  <c r="C2096" i="5"/>
  <c r="C2097" i="5"/>
  <c r="C2098" i="5"/>
  <c r="C2099" i="5"/>
  <c r="C2100" i="5"/>
  <c r="C2101" i="5"/>
  <c r="C2102" i="5"/>
  <c r="C2103" i="5"/>
  <c r="C2104" i="5"/>
  <c r="C2105" i="5"/>
  <c r="C2106" i="5"/>
  <c r="C2107" i="5"/>
  <c r="C2108" i="5"/>
  <c r="C2109" i="5"/>
  <c r="C2110" i="5"/>
  <c r="C2111" i="5"/>
  <c r="C2112" i="5"/>
  <c r="C2113" i="5"/>
  <c r="C2114" i="5"/>
  <c r="C2115" i="5"/>
  <c r="C2116" i="5"/>
  <c r="C2117" i="5"/>
  <c r="C2118" i="5"/>
  <c r="C2119" i="5"/>
  <c r="C2120" i="5"/>
  <c r="C2121" i="5"/>
  <c r="C2122" i="5"/>
  <c r="C2123" i="5"/>
  <c r="C2124" i="5"/>
  <c r="C2125" i="5"/>
  <c r="C2126" i="5"/>
  <c r="C2127" i="5"/>
  <c r="C2128" i="5"/>
  <c r="C2129" i="5"/>
  <c r="C2130" i="5"/>
  <c r="C2131" i="5"/>
  <c r="C2132" i="5"/>
  <c r="C2133" i="5"/>
  <c r="C2134" i="5"/>
  <c r="C2135" i="5"/>
  <c r="C2136" i="5"/>
  <c r="C2137" i="5"/>
  <c r="C2138" i="5"/>
  <c r="C2139" i="5"/>
  <c r="C2140" i="5"/>
  <c r="C2141" i="5"/>
  <c r="C2142" i="5"/>
  <c r="C2143" i="5"/>
  <c r="C2144" i="5"/>
  <c r="C2145" i="5"/>
  <c r="C2146" i="5"/>
  <c r="C2147" i="5"/>
  <c r="C2148" i="5"/>
  <c r="C2149" i="5"/>
  <c r="C2150" i="5"/>
  <c r="C2151" i="5"/>
  <c r="C2152" i="5"/>
  <c r="C2153" i="5"/>
  <c r="C2154" i="5"/>
  <c r="C2155" i="5"/>
  <c r="C2156" i="5"/>
  <c r="C2157" i="5"/>
  <c r="C2158" i="5"/>
  <c r="C2159" i="5"/>
  <c r="C2160" i="5"/>
  <c r="C2161" i="5"/>
  <c r="C2162" i="5"/>
  <c r="C2163" i="5"/>
  <c r="C2164" i="5"/>
  <c r="C2165" i="5"/>
  <c r="C2166" i="5"/>
  <c r="C2167" i="5"/>
  <c r="C2168" i="5"/>
  <c r="C2169" i="5"/>
  <c r="C2170" i="5"/>
  <c r="C2171" i="5"/>
  <c r="C2172" i="5"/>
  <c r="C2173" i="5"/>
  <c r="C2174" i="5"/>
  <c r="C2175" i="5"/>
  <c r="C2176" i="5"/>
  <c r="C2177" i="5"/>
  <c r="C2178" i="5"/>
  <c r="C2179" i="5"/>
  <c r="C2180" i="5"/>
  <c r="C2181" i="5"/>
  <c r="C2182" i="5"/>
  <c r="C2183" i="5"/>
  <c r="C2184" i="5"/>
  <c r="C2185" i="5"/>
  <c r="C2186" i="5"/>
  <c r="C2187" i="5"/>
  <c r="C2188" i="5"/>
  <c r="C2189" i="5"/>
  <c r="C2190" i="5"/>
  <c r="C2191" i="5"/>
  <c r="C2192" i="5"/>
  <c r="C2193" i="5"/>
  <c r="C2194" i="5"/>
  <c r="C2195" i="5"/>
  <c r="C2196" i="5"/>
  <c r="C2197" i="5"/>
  <c r="C2198" i="5"/>
  <c r="C2199" i="5"/>
  <c r="C2200" i="5"/>
  <c r="C2201" i="5"/>
  <c r="C2202" i="5"/>
  <c r="C2203" i="5"/>
  <c r="C2204" i="5"/>
  <c r="C2205" i="5"/>
  <c r="C2206" i="5"/>
  <c r="C2207" i="5"/>
  <c r="C2208" i="5"/>
  <c r="C2209" i="5"/>
  <c r="C2210" i="5"/>
  <c r="C2211" i="5"/>
  <c r="C2212" i="5"/>
  <c r="C2213" i="5"/>
  <c r="C2214" i="5"/>
  <c r="C2215" i="5"/>
  <c r="C2216" i="5"/>
  <c r="C2217" i="5"/>
  <c r="C2218" i="5"/>
  <c r="C2219" i="5"/>
  <c r="C2220" i="5"/>
  <c r="C2221" i="5"/>
  <c r="C2222" i="5"/>
  <c r="C2223" i="5"/>
  <c r="C2224" i="5"/>
  <c r="C2225" i="5"/>
  <c r="C2226" i="5"/>
  <c r="C2227" i="5"/>
  <c r="C2228" i="5"/>
  <c r="C2229" i="5"/>
  <c r="C2230" i="5"/>
  <c r="C2231" i="5"/>
  <c r="C2232" i="5"/>
  <c r="C2233" i="5"/>
  <c r="C2234" i="5"/>
  <c r="C2235" i="5"/>
  <c r="C2236" i="5"/>
  <c r="C2237" i="5"/>
  <c r="C2238" i="5"/>
  <c r="C2239" i="5"/>
  <c r="C2240" i="5"/>
  <c r="C2241" i="5"/>
  <c r="C2242" i="5"/>
  <c r="C2243" i="5"/>
  <c r="C2244" i="5"/>
  <c r="C2245" i="5"/>
  <c r="C2246" i="5"/>
  <c r="C2247" i="5"/>
  <c r="C2248" i="5"/>
  <c r="C2249" i="5"/>
  <c r="C2250" i="5"/>
  <c r="C2251" i="5"/>
  <c r="C2252" i="5"/>
  <c r="C2253" i="5"/>
  <c r="C2254" i="5"/>
  <c r="C2255" i="5"/>
  <c r="C2256" i="5"/>
  <c r="C2257" i="5"/>
  <c r="C2258" i="5"/>
  <c r="C2259" i="5"/>
  <c r="C2260" i="5"/>
  <c r="C2261" i="5"/>
  <c r="C2262" i="5"/>
  <c r="C2263" i="5"/>
  <c r="C2264" i="5"/>
  <c r="C2265" i="5"/>
  <c r="C2266" i="5"/>
  <c r="C2267" i="5"/>
  <c r="C2268" i="5"/>
  <c r="C2269" i="5"/>
  <c r="C2270" i="5"/>
  <c r="C2271" i="5"/>
  <c r="C2272" i="5"/>
  <c r="C2273" i="5"/>
  <c r="C2274" i="5"/>
  <c r="C2275" i="5"/>
  <c r="C2276" i="5"/>
  <c r="C2277" i="5"/>
  <c r="C2278" i="5"/>
  <c r="C2279" i="5"/>
  <c r="C2280" i="5"/>
  <c r="C2281" i="5"/>
  <c r="C2282" i="5"/>
  <c r="C2283" i="5"/>
  <c r="C2284" i="5"/>
  <c r="C2285" i="5"/>
  <c r="C2286" i="5"/>
  <c r="C2287" i="5"/>
  <c r="C2288" i="5"/>
  <c r="C2289" i="5"/>
  <c r="C2290" i="5"/>
  <c r="C2291" i="5"/>
  <c r="C2292" i="5"/>
  <c r="C2293" i="5"/>
  <c r="C2294" i="5"/>
  <c r="C2295" i="5"/>
  <c r="C2296" i="5"/>
  <c r="C2297" i="5"/>
  <c r="C2298" i="5"/>
  <c r="C2299" i="5"/>
  <c r="C2300" i="5"/>
  <c r="C2301" i="5"/>
  <c r="C2302" i="5"/>
  <c r="C2303" i="5"/>
  <c r="C2304" i="5"/>
  <c r="C2305" i="5"/>
  <c r="C2306" i="5"/>
  <c r="C2307" i="5"/>
  <c r="C2308" i="5"/>
  <c r="C2309" i="5"/>
  <c r="C2310" i="5"/>
  <c r="C2311" i="5"/>
  <c r="C2312" i="5"/>
  <c r="C2313" i="5"/>
  <c r="C2314" i="5"/>
  <c r="C2315" i="5"/>
  <c r="C2316" i="5"/>
  <c r="C2317" i="5"/>
  <c r="C2318" i="5"/>
  <c r="C2319" i="5"/>
  <c r="C2320" i="5"/>
  <c r="C2321" i="5"/>
  <c r="C2322" i="5"/>
  <c r="C2323" i="5"/>
  <c r="C2324" i="5"/>
  <c r="C2325" i="5"/>
  <c r="C2326" i="5"/>
  <c r="C2327" i="5"/>
  <c r="C2328" i="5"/>
  <c r="C2329" i="5"/>
  <c r="C2330" i="5"/>
  <c r="C2331" i="5"/>
  <c r="C2332" i="5"/>
  <c r="C2333" i="5"/>
  <c r="C2334" i="5"/>
  <c r="C2335" i="5"/>
  <c r="C2336" i="5"/>
  <c r="C2337" i="5"/>
  <c r="C2338" i="5"/>
  <c r="C2339" i="5"/>
  <c r="C2340" i="5"/>
  <c r="C2341" i="5"/>
  <c r="C2342" i="5"/>
  <c r="C2343" i="5"/>
  <c r="C2344" i="5"/>
  <c r="C2345" i="5"/>
  <c r="C2346" i="5"/>
  <c r="C2347" i="5"/>
  <c r="C2348" i="5"/>
  <c r="C2349" i="5"/>
  <c r="C2350" i="5"/>
  <c r="C2351" i="5"/>
  <c r="C2352" i="5"/>
  <c r="C2353" i="5"/>
  <c r="C2354" i="5"/>
  <c r="C2355" i="5"/>
  <c r="C2356" i="5"/>
  <c r="C2357" i="5"/>
  <c r="C2358" i="5"/>
  <c r="C2359" i="5"/>
  <c r="C2360" i="5"/>
  <c r="C2361" i="5"/>
  <c r="C2362" i="5"/>
  <c r="C2363" i="5"/>
  <c r="C2364" i="5"/>
  <c r="C2365" i="5"/>
  <c r="C2366" i="5"/>
  <c r="C2367" i="5"/>
  <c r="C2368" i="5"/>
  <c r="C2369" i="5"/>
  <c r="C2370" i="5"/>
  <c r="C2371" i="5"/>
  <c r="C2372" i="5"/>
  <c r="C2373" i="5"/>
  <c r="C2374" i="5"/>
  <c r="C2375" i="5"/>
  <c r="C2376" i="5"/>
  <c r="C2377" i="5"/>
  <c r="C2378" i="5"/>
  <c r="C2379" i="5"/>
  <c r="C2380" i="5"/>
  <c r="C2381" i="5"/>
  <c r="C2382" i="5"/>
  <c r="C2383" i="5"/>
  <c r="C2384" i="5"/>
  <c r="C2385" i="5"/>
  <c r="C2386" i="5"/>
  <c r="C2387" i="5"/>
  <c r="C2388" i="5"/>
  <c r="C2389" i="5"/>
  <c r="C2390" i="5"/>
  <c r="C2391" i="5"/>
  <c r="C2392" i="5"/>
  <c r="C2393" i="5"/>
  <c r="C2394" i="5"/>
  <c r="C2395" i="5"/>
  <c r="C2396" i="5"/>
  <c r="C2397" i="5"/>
  <c r="C2398" i="5"/>
  <c r="C2399" i="5"/>
  <c r="C2400" i="5"/>
  <c r="C2401" i="5"/>
  <c r="C2402" i="5"/>
  <c r="C2403" i="5"/>
  <c r="C2404" i="5"/>
  <c r="C2405" i="5"/>
  <c r="C2406" i="5"/>
  <c r="C2407" i="5"/>
  <c r="C2408" i="5"/>
  <c r="C2409" i="5"/>
  <c r="C2410" i="5"/>
  <c r="C2411" i="5"/>
  <c r="C2412" i="5"/>
  <c r="C2413" i="5"/>
  <c r="C2414" i="5"/>
  <c r="C2415" i="5"/>
  <c r="C2416" i="5"/>
  <c r="C2417" i="5"/>
  <c r="C2418" i="5"/>
  <c r="C2419" i="5"/>
  <c r="C2420" i="5"/>
  <c r="C2421" i="5"/>
  <c r="C2422" i="5"/>
  <c r="C2423" i="5"/>
  <c r="C2424" i="5"/>
  <c r="C2425" i="5"/>
  <c r="C2426" i="5"/>
  <c r="C2427" i="5"/>
  <c r="C2428" i="5"/>
  <c r="C2429" i="5"/>
  <c r="C2430" i="5"/>
  <c r="C2431" i="5"/>
  <c r="C2432" i="5"/>
  <c r="C2433" i="5"/>
  <c r="C2434" i="5"/>
  <c r="C2435" i="5"/>
  <c r="C2436" i="5"/>
  <c r="C2437" i="5"/>
  <c r="C2438" i="5"/>
  <c r="C2439" i="5"/>
  <c r="C2440" i="5"/>
  <c r="C2441" i="5"/>
  <c r="C2442" i="5"/>
  <c r="C2443" i="5"/>
  <c r="C2444" i="5"/>
  <c r="C2445" i="5"/>
  <c r="C2446" i="5"/>
  <c r="C2447" i="5"/>
  <c r="C2448" i="5"/>
  <c r="C2449" i="5"/>
  <c r="C2450" i="5"/>
  <c r="C2451" i="5"/>
  <c r="C2452" i="5"/>
  <c r="C2453" i="5"/>
  <c r="C2454" i="5"/>
  <c r="C2455" i="5"/>
  <c r="C2456" i="5"/>
  <c r="C2457" i="5"/>
  <c r="C2458" i="5"/>
  <c r="C2459" i="5"/>
  <c r="C2460" i="5"/>
  <c r="C2461" i="5"/>
  <c r="C2462" i="5"/>
  <c r="C2463" i="5"/>
  <c r="C2464" i="5"/>
  <c r="C2465" i="5"/>
  <c r="C2466" i="5"/>
  <c r="C2467" i="5"/>
  <c r="C2468" i="5"/>
  <c r="C2469" i="5"/>
  <c r="C2470" i="5"/>
  <c r="C2471" i="5"/>
  <c r="C2472" i="5"/>
  <c r="C2473" i="5"/>
  <c r="C2474" i="5"/>
  <c r="C2475" i="5"/>
  <c r="C2476" i="5"/>
  <c r="C2477" i="5"/>
  <c r="C2478" i="5"/>
  <c r="C2479" i="5"/>
  <c r="C2480" i="5"/>
  <c r="C2481" i="5"/>
  <c r="C2482" i="5"/>
  <c r="C2483" i="5"/>
  <c r="C2484" i="5"/>
  <c r="C2485" i="5"/>
  <c r="C2486" i="5"/>
  <c r="C2487" i="5"/>
  <c r="C2488" i="5"/>
  <c r="C2489" i="5"/>
  <c r="C2490" i="5"/>
  <c r="C2491" i="5"/>
  <c r="C2492" i="5"/>
  <c r="C2493" i="5"/>
  <c r="C2494" i="5"/>
  <c r="C2495" i="5"/>
  <c r="C2496" i="5"/>
  <c r="C2497" i="5"/>
  <c r="C2498" i="5"/>
  <c r="C2499" i="5"/>
  <c r="C2500" i="5"/>
  <c r="C2501" i="5"/>
  <c r="C2502" i="5"/>
  <c r="C2503" i="5"/>
  <c r="C2504" i="5"/>
  <c r="C2505" i="5"/>
  <c r="C2506" i="5"/>
  <c r="C2507" i="5"/>
  <c r="C2508" i="5"/>
  <c r="C2509" i="5"/>
  <c r="C2510" i="5"/>
  <c r="C2511" i="5"/>
  <c r="C2512" i="5"/>
  <c r="C2513" i="5"/>
  <c r="C2514" i="5"/>
  <c r="C2515" i="5"/>
  <c r="C2516" i="5"/>
  <c r="C2517" i="5"/>
  <c r="C2518" i="5"/>
  <c r="C2519" i="5"/>
  <c r="C2520" i="5"/>
  <c r="C2521" i="5"/>
  <c r="C2522" i="5"/>
  <c r="C2523" i="5"/>
  <c r="C2524" i="5"/>
  <c r="C2525" i="5"/>
  <c r="C2526" i="5"/>
  <c r="C2527" i="5"/>
  <c r="C2528" i="5"/>
  <c r="C2529" i="5"/>
  <c r="C2530" i="5"/>
  <c r="C2531" i="5"/>
  <c r="C2532" i="5"/>
  <c r="C2533" i="5"/>
  <c r="C2534" i="5"/>
  <c r="C2535" i="5"/>
  <c r="C2536" i="5"/>
  <c r="C2537" i="5"/>
  <c r="C2538" i="5"/>
  <c r="C2539" i="5"/>
  <c r="C2540" i="5"/>
  <c r="C2541" i="5"/>
  <c r="C2542" i="5"/>
  <c r="C2543" i="5"/>
  <c r="C2544" i="5"/>
  <c r="C2545" i="5"/>
  <c r="C2546" i="5"/>
  <c r="C2547" i="5"/>
  <c r="C2548" i="5"/>
  <c r="C2549" i="5"/>
  <c r="C2550" i="5"/>
  <c r="C2551" i="5"/>
  <c r="C2552" i="5"/>
  <c r="C2553" i="5"/>
  <c r="C2554" i="5"/>
  <c r="C2555" i="5"/>
  <c r="C2556" i="5"/>
  <c r="C2557" i="5"/>
  <c r="C2558" i="5"/>
  <c r="C2559" i="5"/>
  <c r="C2560" i="5"/>
  <c r="C2561" i="5"/>
  <c r="C2562" i="5"/>
  <c r="C2563" i="5"/>
  <c r="C2564" i="5"/>
  <c r="C2565" i="5"/>
  <c r="C2566" i="5"/>
  <c r="C2567" i="5"/>
  <c r="C2568" i="5"/>
  <c r="C2569" i="5"/>
  <c r="C2570" i="5"/>
  <c r="C2571" i="5"/>
  <c r="C2572" i="5"/>
  <c r="C2573" i="5"/>
  <c r="C2574" i="5"/>
  <c r="C2575" i="5"/>
  <c r="C2576" i="5"/>
  <c r="C2577" i="5"/>
  <c r="C2578" i="5"/>
  <c r="C2579" i="5"/>
  <c r="C2580" i="5"/>
  <c r="C2581" i="5"/>
  <c r="C2582" i="5"/>
  <c r="C2583" i="5"/>
  <c r="C2584" i="5"/>
  <c r="C2585" i="5"/>
  <c r="C2586" i="5"/>
  <c r="C2587" i="5"/>
  <c r="C2588" i="5"/>
  <c r="C2589" i="5"/>
  <c r="C2590" i="5"/>
  <c r="C2591" i="5"/>
  <c r="C2592" i="5"/>
  <c r="C2593" i="5"/>
  <c r="C2594" i="5"/>
  <c r="C2595" i="5"/>
  <c r="C2596" i="5"/>
  <c r="C2597" i="5"/>
  <c r="C2598" i="5"/>
  <c r="C2599" i="5"/>
  <c r="C2600" i="5"/>
  <c r="C2601" i="5"/>
  <c r="C2602" i="5"/>
  <c r="C2603" i="5"/>
  <c r="C2604" i="5"/>
  <c r="C2605" i="5"/>
  <c r="C2606" i="5"/>
  <c r="C2607" i="5"/>
  <c r="C2608" i="5"/>
  <c r="C2609" i="5"/>
  <c r="C2610" i="5"/>
  <c r="C2611" i="5"/>
  <c r="C2612" i="5"/>
  <c r="C2613" i="5"/>
  <c r="C2614" i="5"/>
  <c r="C2615" i="5"/>
  <c r="C2616" i="5"/>
  <c r="C2617" i="5"/>
  <c r="C2618" i="5"/>
  <c r="C2619" i="5"/>
  <c r="C2620" i="5"/>
  <c r="C2621" i="5"/>
  <c r="C2622" i="5"/>
  <c r="C2623" i="5"/>
  <c r="C2624" i="5"/>
  <c r="C2625" i="5"/>
  <c r="C2626" i="5"/>
  <c r="C2627" i="5"/>
  <c r="C2628" i="5"/>
  <c r="C2629" i="5"/>
  <c r="C2630" i="5"/>
  <c r="C2631" i="5"/>
  <c r="C2632" i="5"/>
  <c r="C2633" i="5"/>
  <c r="C2634" i="5"/>
  <c r="C2635" i="5"/>
  <c r="C2636" i="5"/>
  <c r="C2637" i="5"/>
  <c r="C2638" i="5"/>
  <c r="C2639" i="5"/>
  <c r="C2640" i="5"/>
  <c r="C2641" i="5"/>
  <c r="C2642" i="5"/>
  <c r="C2643" i="5"/>
  <c r="C2644" i="5"/>
  <c r="C2645" i="5"/>
  <c r="C2646" i="5"/>
  <c r="C2647" i="5"/>
  <c r="C2648" i="5"/>
  <c r="C2649" i="5"/>
  <c r="C2650" i="5"/>
  <c r="C2651" i="5"/>
  <c r="C2652" i="5"/>
  <c r="C2653" i="5"/>
  <c r="C2654" i="5"/>
  <c r="C2655" i="5"/>
  <c r="C2656" i="5"/>
  <c r="C2657" i="5"/>
  <c r="C2658" i="5"/>
  <c r="C2659" i="5"/>
  <c r="C2660" i="5"/>
  <c r="C2661" i="5"/>
  <c r="C2662" i="5"/>
  <c r="C2663" i="5"/>
  <c r="C2664" i="5"/>
  <c r="C2665" i="5"/>
  <c r="C2666" i="5"/>
  <c r="C2667" i="5"/>
  <c r="C2668" i="5"/>
  <c r="C2669" i="5"/>
  <c r="C2670" i="5"/>
  <c r="C2671" i="5"/>
  <c r="C2672" i="5"/>
  <c r="C2673" i="5"/>
  <c r="C2674" i="5"/>
  <c r="C2675" i="5"/>
  <c r="C2676" i="5"/>
  <c r="C2677" i="5"/>
  <c r="C2678" i="5"/>
  <c r="C2679" i="5"/>
  <c r="C2680" i="5"/>
  <c r="C2681" i="5"/>
  <c r="C2682" i="5"/>
  <c r="C2683" i="5"/>
  <c r="C2684" i="5"/>
  <c r="C2685" i="5"/>
  <c r="C2686" i="5"/>
  <c r="C2687" i="5"/>
  <c r="C2688" i="5"/>
  <c r="C2689" i="5"/>
  <c r="C2690" i="5"/>
  <c r="C2691" i="5"/>
  <c r="C2692" i="5"/>
  <c r="C2693" i="5"/>
  <c r="C2694" i="5"/>
  <c r="C2695" i="5"/>
  <c r="C2696" i="5"/>
  <c r="C2697" i="5"/>
  <c r="C2698" i="5"/>
  <c r="C2699" i="5"/>
  <c r="C2700" i="5"/>
  <c r="C2701" i="5"/>
  <c r="C2702" i="5"/>
  <c r="C2703" i="5"/>
  <c r="C2704" i="5"/>
  <c r="C2705" i="5"/>
  <c r="C2706" i="5"/>
  <c r="C2707" i="5"/>
  <c r="C2708" i="5"/>
  <c r="C2709" i="5"/>
  <c r="C2710" i="5"/>
  <c r="C2711" i="5"/>
  <c r="C2712" i="5"/>
  <c r="C2713" i="5"/>
  <c r="C2714" i="5"/>
  <c r="C2715" i="5"/>
  <c r="C2716" i="5"/>
  <c r="C2717" i="5"/>
  <c r="C2718" i="5"/>
  <c r="C2719" i="5"/>
  <c r="C2720" i="5"/>
  <c r="C2721" i="5"/>
  <c r="C2722" i="5"/>
  <c r="C2723" i="5"/>
  <c r="C2724" i="5"/>
  <c r="C2725" i="5"/>
  <c r="C2726" i="5"/>
  <c r="C2727" i="5"/>
  <c r="C2728" i="5"/>
  <c r="C2729" i="5"/>
  <c r="C2730" i="5"/>
  <c r="C2731" i="5"/>
  <c r="C2732" i="5"/>
  <c r="C2733" i="5"/>
  <c r="C2734" i="5"/>
  <c r="C2735" i="5"/>
  <c r="C2736" i="5"/>
  <c r="C2737" i="5"/>
  <c r="C2738" i="5"/>
  <c r="C2739" i="5"/>
  <c r="C2740" i="5"/>
  <c r="C2741" i="5"/>
  <c r="C2742" i="5"/>
  <c r="C2743" i="5"/>
  <c r="C2744" i="5"/>
  <c r="C2745" i="5"/>
  <c r="C2746" i="5"/>
  <c r="C2747" i="5"/>
  <c r="C2748" i="5"/>
  <c r="C2749" i="5"/>
  <c r="C2750" i="5"/>
  <c r="C2751" i="5"/>
  <c r="C2752" i="5"/>
  <c r="C2753" i="5"/>
  <c r="C2754" i="5"/>
  <c r="C2755" i="5"/>
  <c r="C2756" i="5"/>
  <c r="C2757" i="5"/>
  <c r="C2758" i="5"/>
  <c r="C2759" i="5"/>
  <c r="C2760" i="5"/>
  <c r="C2761" i="5"/>
  <c r="C2762" i="5"/>
  <c r="C2763" i="5"/>
  <c r="C2764" i="5"/>
  <c r="C2765" i="5"/>
  <c r="C2766" i="5"/>
  <c r="C2767" i="5"/>
  <c r="C2768" i="5"/>
  <c r="C2769" i="5"/>
  <c r="C2770" i="5"/>
  <c r="C2771" i="5"/>
  <c r="C2772" i="5"/>
  <c r="C2773" i="5"/>
  <c r="C2774" i="5"/>
  <c r="C2775" i="5"/>
  <c r="C2776" i="5"/>
  <c r="C2777" i="5"/>
  <c r="C2778" i="5"/>
  <c r="C2779" i="5"/>
  <c r="C2780" i="5"/>
  <c r="C2781" i="5"/>
  <c r="C2782" i="5"/>
  <c r="C2783" i="5"/>
  <c r="C2784" i="5"/>
  <c r="C2785" i="5"/>
  <c r="C2786" i="5"/>
  <c r="C2787" i="5"/>
  <c r="C2788" i="5"/>
  <c r="C2789" i="5"/>
  <c r="C2790" i="5"/>
  <c r="C2791" i="5"/>
  <c r="C2792" i="5"/>
  <c r="C2793" i="5"/>
  <c r="C2794" i="5"/>
  <c r="C2795" i="5"/>
  <c r="C2796" i="5"/>
  <c r="C2797" i="5"/>
  <c r="C2798" i="5"/>
  <c r="C2799" i="5"/>
  <c r="C2800" i="5"/>
  <c r="C2801" i="5"/>
  <c r="C2802" i="5"/>
  <c r="C2803" i="5"/>
  <c r="C2804" i="5"/>
  <c r="C2805" i="5"/>
  <c r="C2806" i="5"/>
  <c r="C2807" i="5"/>
  <c r="C2808" i="5"/>
  <c r="C2809" i="5"/>
  <c r="C2810" i="5"/>
  <c r="C2811" i="5"/>
  <c r="C2812" i="5"/>
  <c r="C2813" i="5"/>
  <c r="C2814" i="5"/>
  <c r="C2815" i="5"/>
  <c r="C2816" i="5"/>
  <c r="C2817" i="5"/>
  <c r="C2818" i="5"/>
  <c r="C2819" i="5"/>
  <c r="C2820" i="5"/>
  <c r="C2821" i="5"/>
  <c r="C2822" i="5"/>
  <c r="C2823" i="5"/>
  <c r="C2824" i="5"/>
  <c r="C2825" i="5"/>
  <c r="C2826" i="5"/>
  <c r="C2827" i="5"/>
  <c r="C2828" i="5"/>
  <c r="C2829" i="5"/>
  <c r="C2830" i="5"/>
  <c r="C2831" i="5"/>
  <c r="C2832" i="5"/>
  <c r="C2833" i="5"/>
  <c r="C2834" i="5"/>
  <c r="C2835" i="5"/>
  <c r="C2836" i="5"/>
  <c r="C2837" i="5"/>
  <c r="C2838" i="5"/>
  <c r="C2839" i="5"/>
  <c r="C2840" i="5"/>
  <c r="C2841" i="5"/>
  <c r="C2842" i="5"/>
  <c r="C2843" i="5"/>
  <c r="C2844" i="5"/>
  <c r="C2845" i="5"/>
  <c r="C2846" i="5"/>
  <c r="C2847" i="5"/>
  <c r="C2848" i="5"/>
  <c r="C2849" i="5"/>
  <c r="C2850" i="5"/>
  <c r="C2851" i="5"/>
  <c r="C2852" i="5"/>
  <c r="C2853" i="5"/>
  <c r="C2854" i="5"/>
  <c r="C2855" i="5"/>
  <c r="C2856" i="5"/>
  <c r="C2857" i="5"/>
  <c r="C2858" i="5"/>
  <c r="C2859" i="5"/>
  <c r="C2860" i="5"/>
  <c r="C2861" i="5"/>
  <c r="C2862" i="5"/>
  <c r="C2863" i="5"/>
  <c r="C2864" i="5"/>
  <c r="C2865" i="5"/>
  <c r="C2866" i="5"/>
  <c r="C2867" i="5"/>
  <c r="C2868" i="5"/>
  <c r="C2869" i="5"/>
  <c r="C2870" i="5"/>
  <c r="C2871" i="5"/>
  <c r="C2872" i="5"/>
  <c r="C2873" i="5"/>
  <c r="C2874" i="5"/>
  <c r="C2875" i="5"/>
  <c r="C2876" i="5"/>
  <c r="C2877" i="5"/>
  <c r="C2878" i="5"/>
  <c r="C2879" i="5"/>
  <c r="C2880" i="5"/>
  <c r="C2881" i="5"/>
  <c r="C2882" i="5"/>
  <c r="C2883" i="5"/>
  <c r="C2884" i="5"/>
  <c r="C2885" i="5"/>
  <c r="C2886" i="5"/>
  <c r="C2887" i="5"/>
  <c r="C2888" i="5"/>
  <c r="C2889" i="5"/>
  <c r="C2890" i="5"/>
  <c r="C2891" i="5"/>
  <c r="C2892" i="5"/>
  <c r="C2893" i="5"/>
  <c r="C2894" i="5"/>
  <c r="C2895" i="5"/>
  <c r="C2896" i="5"/>
  <c r="C2897" i="5"/>
  <c r="C2898" i="5"/>
  <c r="C2899" i="5"/>
  <c r="C2900" i="5"/>
  <c r="C2901" i="5"/>
  <c r="C2902" i="5"/>
  <c r="C2903" i="5"/>
  <c r="C2904" i="5"/>
  <c r="C2905" i="5"/>
  <c r="C2906" i="5"/>
  <c r="C2907" i="5"/>
  <c r="C2908" i="5"/>
  <c r="C2909" i="5"/>
  <c r="C2910" i="5"/>
  <c r="C2911" i="5"/>
  <c r="C2912" i="5"/>
  <c r="C2913" i="5"/>
  <c r="C2914" i="5"/>
  <c r="C2915" i="5"/>
  <c r="C2916" i="5"/>
  <c r="C2917" i="5"/>
  <c r="C2918" i="5"/>
  <c r="C2919" i="5"/>
  <c r="C2920" i="5"/>
  <c r="C2921" i="5"/>
  <c r="C2922" i="5"/>
  <c r="C2923" i="5"/>
  <c r="C2924" i="5"/>
  <c r="C2925" i="5"/>
  <c r="C2926" i="5"/>
  <c r="C2927" i="5"/>
  <c r="C2928" i="5"/>
  <c r="C2929" i="5"/>
  <c r="C2930" i="5"/>
  <c r="C2931" i="5"/>
  <c r="C2932" i="5"/>
  <c r="C2933" i="5"/>
  <c r="C2934" i="5"/>
  <c r="C2935" i="5"/>
  <c r="C2936" i="5"/>
  <c r="C2937" i="5"/>
  <c r="C2938" i="5"/>
  <c r="C2939" i="5"/>
  <c r="C2940" i="5"/>
  <c r="C2941" i="5"/>
  <c r="C2942" i="5"/>
  <c r="C2943" i="5"/>
  <c r="C2944" i="5"/>
  <c r="C2945" i="5"/>
  <c r="C2946" i="5"/>
  <c r="C2947" i="5"/>
  <c r="C2948" i="5"/>
  <c r="C2949" i="5"/>
  <c r="C2950" i="5"/>
  <c r="C2951" i="5"/>
  <c r="C2952" i="5"/>
  <c r="C2953" i="5"/>
  <c r="C2954" i="5"/>
  <c r="C2955" i="5"/>
  <c r="C2956" i="5"/>
  <c r="C2957" i="5"/>
  <c r="C2958" i="5"/>
  <c r="C2959" i="5"/>
  <c r="C2960" i="5"/>
  <c r="C2961" i="5"/>
  <c r="C2962" i="5"/>
  <c r="C2963" i="5"/>
  <c r="C2964" i="5"/>
  <c r="C2965" i="5"/>
  <c r="C2966" i="5"/>
  <c r="C2967" i="5"/>
  <c r="C2968" i="5"/>
  <c r="C2969" i="5"/>
  <c r="C2970" i="5"/>
  <c r="C2971" i="5"/>
  <c r="C2972" i="5"/>
  <c r="C2973" i="5"/>
  <c r="C2974" i="5"/>
  <c r="C2975" i="5"/>
  <c r="C2976" i="5"/>
  <c r="C2977" i="5"/>
  <c r="C2978" i="5"/>
  <c r="C2979" i="5"/>
  <c r="C2980" i="5"/>
  <c r="C2981" i="5"/>
  <c r="C2982" i="5"/>
  <c r="C2983" i="5"/>
  <c r="C2984" i="5"/>
  <c r="C2985" i="5"/>
  <c r="C2986" i="5"/>
  <c r="C2987" i="5"/>
  <c r="C2988" i="5"/>
  <c r="C2989" i="5"/>
  <c r="C2990" i="5"/>
  <c r="C2991" i="5"/>
  <c r="C2992" i="5"/>
  <c r="C2993" i="5"/>
  <c r="C2994" i="5"/>
  <c r="C2995" i="5"/>
  <c r="C2996" i="5"/>
  <c r="C2997" i="5"/>
  <c r="C2998" i="5"/>
  <c r="C2999" i="5"/>
  <c r="C3000" i="5"/>
  <c r="C3001" i="5"/>
  <c r="C3002" i="5"/>
  <c r="C3003" i="5"/>
  <c r="C3004" i="5"/>
  <c r="C3005" i="5"/>
  <c r="C3006" i="5"/>
  <c r="C3007" i="5"/>
  <c r="C3008" i="5"/>
  <c r="C3009" i="5"/>
  <c r="C3010" i="5"/>
  <c r="C3011" i="5"/>
  <c r="C3012" i="5"/>
  <c r="C3013" i="5"/>
  <c r="C3014" i="5"/>
  <c r="C3015" i="5"/>
  <c r="C3016" i="5"/>
  <c r="C3017" i="5"/>
  <c r="C3018" i="5"/>
  <c r="C3019" i="5"/>
  <c r="C3020" i="5"/>
  <c r="C3021" i="5"/>
  <c r="C3022" i="5"/>
  <c r="C3023" i="5"/>
  <c r="C3024" i="5"/>
  <c r="C3025" i="5"/>
  <c r="C3026" i="5"/>
  <c r="C3027" i="5"/>
  <c r="C3028" i="5"/>
  <c r="C3029" i="5"/>
  <c r="C3030" i="5"/>
  <c r="C3031" i="5"/>
  <c r="C3032" i="5"/>
  <c r="C3033" i="5"/>
  <c r="C3034" i="5"/>
  <c r="C3035" i="5"/>
  <c r="C3036" i="5"/>
  <c r="C3037" i="5"/>
  <c r="C3038" i="5"/>
  <c r="C3039" i="5"/>
  <c r="C3040" i="5"/>
  <c r="C3041" i="5"/>
  <c r="C3042" i="5"/>
  <c r="C3043" i="5"/>
  <c r="C3044" i="5"/>
  <c r="C3045" i="5"/>
  <c r="C3046" i="5"/>
  <c r="C3047" i="5"/>
  <c r="C3048" i="5"/>
  <c r="C3049" i="5"/>
  <c r="C3050" i="5"/>
  <c r="C3051" i="5"/>
  <c r="C3052" i="5"/>
  <c r="C3053" i="5"/>
  <c r="C3054" i="5"/>
  <c r="C3055" i="5"/>
  <c r="C3056" i="5"/>
  <c r="C3057" i="5"/>
  <c r="C3058" i="5"/>
  <c r="C3059" i="5"/>
  <c r="C3060" i="5"/>
  <c r="C3061" i="5"/>
  <c r="C3062" i="5"/>
  <c r="C3063" i="5"/>
  <c r="C3064" i="5"/>
  <c r="C3065" i="5"/>
  <c r="C3066" i="5"/>
  <c r="C3067" i="5"/>
  <c r="C3068" i="5"/>
  <c r="C3069" i="5"/>
  <c r="C3070" i="5"/>
  <c r="C3071" i="5"/>
  <c r="C3072" i="5"/>
  <c r="C3073" i="5"/>
  <c r="C3074" i="5"/>
  <c r="C3075" i="5"/>
  <c r="C3076" i="5"/>
  <c r="C3077" i="5"/>
  <c r="C3078" i="5"/>
  <c r="C3079" i="5"/>
  <c r="C3080" i="5"/>
  <c r="C3081" i="5"/>
  <c r="C3082" i="5"/>
  <c r="C3083" i="5"/>
  <c r="C3084" i="5"/>
  <c r="C3085" i="5"/>
  <c r="C3086" i="5"/>
  <c r="C3087" i="5"/>
  <c r="C3088" i="5"/>
  <c r="C3089" i="5"/>
  <c r="C3090" i="5"/>
  <c r="C3091" i="5"/>
  <c r="C3092" i="5"/>
  <c r="C3093" i="5"/>
  <c r="C3094" i="5"/>
  <c r="C3095" i="5"/>
  <c r="C3096" i="5"/>
  <c r="C3097" i="5"/>
  <c r="C3098" i="5"/>
  <c r="C3099" i="5"/>
  <c r="C3100" i="5"/>
  <c r="C3101" i="5"/>
  <c r="C3102" i="5"/>
  <c r="C3103" i="5"/>
  <c r="C3104" i="5"/>
  <c r="C3105" i="5"/>
  <c r="C3106" i="5"/>
  <c r="C3107" i="5"/>
  <c r="C3108" i="5"/>
  <c r="C3109" i="5"/>
  <c r="C3110" i="5"/>
  <c r="C3111" i="5"/>
  <c r="C3112" i="5"/>
  <c r="C3113" i="5"/>
  <c r="C3114" i="5"/>
  <c r="C3115" i="5"/>
  <c r="C3116" i="5"/>
  <c r="C3117" i="5"/>
  <c r="C3118" i="5"/>
  <c r="C3119" i="5"/>
  <c r="C3120" i="5"/>
  <c r="C3121" i="5"/>
  <c r="C3122" i="5"/>
  <c r="C3123" i="5"/>
  <c r="C3124" i="5"/>
  <c r="C3125" i="5"/>
  <c r="C3126" i="5"/>
  <c r="C3127" i="5"/>
  <c r="C3128" i="5"/>
  <c r="C3129" i="5"/>
  <c r="C3130" i="5"/>
  <c r="C3131" i="5"/>
  <c r="C3132" i="5"/>
  <c r="C3133" i="5"/>
  <c r="C3134" i="5"/>
  <c r="C3135" i="5"/>
  <c r="C3136" i="5"/>
  <c r="C3137" i="5"/>
  <c r="C3138" i="5"/>
  <c r="C3139" i="5"/>
  <c r="C3140" i="5"/>
  <c r="C3141" i="5"/>
  <c r="C3142" i="5"/>
  <c r="C3143" i="5"/>
  <c r="C3144" i="5"/>
  <c r="C3145" i="5"/>
  <c r="C3146" i="5"/>
  <c r="C3147" i="5"/>
  <c r="C3148" i="5"/>
  <c r="C3149" i="5"/>
  <c r="C3150" i="5"/>
  <c r="C3151" i="5"/>
  <c r="C3152" i="5"/>
  <c r="C3153" i="5"/>
  <c r="C3154" i="5"/>
  <c r="C3155" i="5"/>
  <c r="C3156" i="5"/>
  <c r="C3157" i="5"/>
  <c r="C3158" i="5"/>
  <c r="C3159" i="5"/>
  <c r="C3160" i="5"/>
  <c r="C3161" i="5"/>
  <c r="C3162" i="5"/>
  <c r="C3163" i="5"/>
  <c r="C3164" i="5"/>
  <c r="C3165" i="5"/>
  <c r="C3166" i="5"/>
  <c r="C3167" i="5"/>
  <c r="C3168" i="5"/>
  <c r="C3169" i="5"/>
  <c r="C3170" i="5"/>
  <c r="C3171" i="5"/>
  <c r="C3172" i="5"/>
  <c r="C3173" i="5"/>
  <c r="C3174" i="5"/>
  <c r="C3175" i="5"/>
  <c r="C3176" i="5"/>
  <c r="C3177" i="5"/>
  <c r="C3178" i="5"/>
  <c r="C3179" i="5"/>
  <c r="C3180" i="5"/>
  <c r="C3181" i="5"/>
  <c r="C3182" i="5"/>
  <c r="C3183" i="5"/>
  <c r="C3184" i="5"/>
  <c r="C3185" i="5"/>
  <c r="C3186" i="5"/>
  <c r="C3187" i="5"/>
  <c r="C3188" i="5"/>
  <c r="C3189" i="5"/>
  <c r="C3190" i="5"/>
  <c r="C3191" i="5"/>
  <c r="C3192" i="5"/>
  <c r="C3193" i="5"/>
  <c r="C3194" i="5"/>
  <c r="C3195" i="5"/>
  <c r="C3196" i="5"/>
  <c r="C3197" i="5"/>
  <c r="C3198" i="5"/>
  <c r="C3199" i="5"/>
  <c r="C3200" i="5"/>
  <c r="C3201" i="5"/>
  <c r="C3202" i="5"/>
  <c r="C3203" i="5"/>
  <c r="C3204" i="5"/>
  <c r="C3205" i="5"/>
  <c r="C3206" i="5"/>
  <c r="C3207" i="5"/>
  <c r="C3208" i="5"/>
  <c r="C3209" i="5"/>
  <c r="C3210" i="5"/>
  <c r="C3211" i="5"/>
  <c r="C3212" i="5"/>
  <c r="C3213" i="5"/>
  <c r="C3214" i="5"/>
  <c r="C3215" i="5"/>
  <c r="C3216" i="5"/>
  <c r="C3217" i="5"/>
  <c r="C3218" i="5"/>
  <c r="C3219" i="5"/>
  <c r="C3220" i="5"/>
  <c r="C3221" i="5"/>
  <c r="C3222" i="5"/>
  <c r="C3223" i="5"/>
  <c r="C3224" i="5"/>
  <c r="C3225" i="5"/>
  <c r="C3226" i="5"/>
  <c r="C3227" i="5"/>
  <c r="C3228" i="5"/>
  <c r="C3229" i="5"/>
  <c r="C3230" i="5"/>
  <c r="C3231" i="5"/>
  <c r="C3232" i="5"/>
  <c r="C3233" i="5"/>
  <c r="C3234" i="5"/>
  <c r="C3235" i="5"/>
  <c r="C3236" i="5"/>
  <c r="C3237" i="5"/>
  <c r="C3238" i="5"/>
  <c r="C3239" i="5"/>
  <c r="C3240" i="5"/>
  <c r="C3241" i="5"/>
  <c r="C3242" i="5"/>
  <c r="C3243" i="5"/>
  <c r="C3244" i="5"/>
  <c r="C3245" i="5"/>
  <c r="C3246" i="5"/>
  <c r="C3247" i="5"/>
  <c r="C3248" i="5"/>
  <c r="C3249" i="5"/>
  <c r="C3250" i="5"/>
  <c r="C3251" i="5"/>
  <c r="C3252" i="5"/>
  <c r="C3253" i="5"/>
  <c r="C3254" i="5"/>
  <c r="C3255" i="5"/>
  <c r="C3256" i="5"/>
  <c r="C3257" i="5"/>
  <c r="C3258" i="5"/>
  <c r="C3259" i="5"/>
  <c r="C3260" i="5"/>
  <c r="C3261" i="5"/>
  <c r="C3262" i="5"/>
  <c r="C3263" i="5"/>
  <c r="C3264" i="5"/>
  <c r="C3265" i="5"/>
  <c r="C3266" i="5"/>
  <c r="C3267" i="5"/>
  <c r="C3268" i="5"/>
  <c r="C3269" i="5"/>
  <c r="C3270" i="5"/>
  <c r="C3271" i="5"/>
  <c r="C3272" i="5"/>
  <c r="C3273" i="5"/>
  <c r="C3274" i="5"/>
  <c r="C3275" i="5"/>
  <c r="C3276" i="5"/>
  <c r="C3277" i="5"/>
  <c r="C3278" i="5"/>
  <c r="C3279" i="5"/>
  <c r="C3280" i="5"/>
  <c r="C3281" i="5"/>
  <c r="C3282" i="5"/>
  <c r="C3283" i="5"/>
  <c r="C3284" i="5"/>
  <c r="C3285" i="5"/>
  <c r="C3286" i="5"/>
  <c r="C3287" i="5"/>
  <c r="C3288" i="5"/>
  <c r="C3289" i="5"/>
  <c r="C3290" i="5"/>
  <c r="C3291" i="5"/>
  <c r="C3292" i="5"/>
  <c r="C3293" i="5"/>
  <c r="C3294" i="5"/>
  <c r="C3295" i="5"/>
  <c r="C3296" i="5"/>
  <c r="C3297" i="5"/>
  <c r="C3298" i="5"/>
  <c r="C3299" i="5"/>
  <c r="C3300" i="5"/>
  <c r="C3301" i="5"/>
  <c r="C3302" i="5"/>
  <c r="C3303" i="5"/>
  <c r="C3304" i="5"/>
  <c r="C3305" i="5"/>
  <c r="C3306" i="5"/>
  <c r="C3307" i="5"/>
  <c r="C3308" i="5"/>
  <c r="C3309" i="5"/>
  <c r="C3310" i="5"/>
  <c r="C3311" i="5"/>
  <c r="C3312" i="5"/>
  <c r="C3313" i="5"/>
  <c r="C3314" i="5"/>
  <c r="C3315" i="5"/>
  <c r="C3316" i="5"/>
  <c r="C3317" i="5"/>
  <c r="C3318" i="5"/>
  <c r="C3319" i="5"/>
  <c r="C3320" i="5"/>
  <c r="C3321" i="5"/>
  <c r="C3322" i="5"/>
  <c r="C3323" i="5"/>
  <c r="C3324" i="5"/>
  <c r="C3325" i="5"/>
  <c r="C3326" i="5"/>
  <c r="C3327" i="5"/>
  <c r="C3328" i="5"/>
  <c r="C3329" i="5"/>
  <c r="C3330" i="5"/>
  <c r="C3331" i="5"/>
  <c r="C3332" i="5"/>
  <c r="C3333" i="5"/>
  <c r="C3334" i="5"/>
  <c r="C3335" i="5"/>
  <c r="C3336" i="5"/>
  <c r="C3337" i="5"/>
  <c r="C3338" i="5"/>
  <c r="C3339" i="5"/>
  <c r="C3340" i="5"/>
  <c r="C3341" i="5"/>
  <c r="C3342" i="5"/>
  <c r="C3343" i="5"/>
  <c r="C3344" i="5"/>
  <c r="C3345" i="5"/>
  <c r="C3346" i="5"/>
  <c r="C3347" i="5"/>
  <c r="C3348" i="5"/>
  <c r="C3349" i="5"/>
  <c r="C3350" i="5"/>
  <c r="C3351" i="5"/>
  <c r="C3352" i="5"/>
  <c r="C3353" i="5"/>
  <c r="C3354" i="5"/>
  <c r="C3355" i="5"/>
  <c r="C3356" i="5"/>
  <c r="C3357" i="5"/>
  <c r="C3358" i="5"/>
  <c r="C3359" i="5"/>
  <c r="C3360" i="5"/>
  <c r="C3361" i="5"/>
  <c r="C3362" i="5"/>
  <c r="C3363" i="5"/>
  <c r="C3364" i="5"/>
  <c r="C3365" i="5"/>
  <c r="C3366" i="5"/>
  <c r="C3367" i="5"/>
  <c r="C3368" i="5"/>
  <c r="C3369" i="5"/>
  <c r="C3370" i="5"/>
  <c r="C3371" i="5"/>
  <c r="C3372" i="5"/>
  <c r="C3373" i="5"/>
  <c r="C3374" i="5"/>
  <c r="C3375" i="5"/>
  <c r="C3376" i="5"/>
  <c r="C3377" i="5"/>
  <c r="C3378" i="5"/>
  <c r="C3379" i="5"/>
  <c r="C3380" i="5"/>
  <c r="C3381" i="5"/>
  <c r="C3382" i="5"/>
  <c r="C3383" i="5"/>
  <c r="C3384" i="5"/>
  <c r="C3385" i="5"/>
  <c r="C3386" i="5"/>
  <c r="C3387" i="5"/>
  <c r="C3388" i="5"/>
  <c r="C3389" i="5"/>
  <c r="C3390" i="5"/>
  <c r="C3391" i="5"/>
  <c r="C3392" i="5"/>
  <c r="C3393" i="5"/>
  <c r="C3394" i="5"/>
  <c r="C3395" i="5"/>
  <c r="C3396" i="5"/>
  <c r="C3397" i="5"/>
  <c r="C3398" i="5"/>
  <c r="C3399" i="5"/>
  <c r="C3400" i="5"/>
  <c r="C3401" i="5"/>
  <c r="C3402" i="5"/>
  <c r="C3403" i="5"/>
  <c r="C3404" i="5"/>
  <c r="C3405" i="5"/>
  <c r="C3406" i="5"/>
  <c r="C3407" i="5"/>
  <c r="C3408" i="5"/>
  <c r="C3409" i="5"/>
  <c r="C3410" i="5"/>
  <c r="C3411" i="5"/>
  <c r="C3412" i="5"/>
  <c r="C3413" i="5"/>
  <c r="C3414" i="5"/>
  <c r="C3415" i="5"/>
  <c r="C3416" i="5"/>
  <c r="C3417" i="5"/>
  <c r="C3418" i="5"/>
  <c r="C3419" i="5"/>
  <c r="C3420" i="5"/>
  <c r="C3421" i="5"/>
  <c r="C3422" i="5"/>
  <c r="C3423" i="5"/>
  <c r="C3424" i="5"/>
  <c r="C3425" i="5"/>
  <c r="C3426" i="5"/>
  <c r="C3427" i="5"/>
  <c r="C3428" i="5"/>
  <c r="C3429" i="5"/>
  <c r="C3430" i="5"/>
  <c r="C3431" i="5"/>
  <c r="C3432" i="5"/>
  <c r="C3433" i="5"/>
  <c r="C3434" i="5"/>
  <c r="C3435" i="5"/>
  <c r="C3436" i="5"/>
  <c r="C3437" i="5"/>
  <c r="C3438" i="5"/>
  <c r="C3439" i="5"/>
  <c r="C3440" i="5"/>
  <c r="C3441" i="5"/>
  <c r="C3442" i="5"/>
  <c r="C3443" i="5"/>
  <c r="C3444" i="5"/>
  <c r="C3445" i="5"/>
  <c r="C3446" i="5"/>
  <c r="C3447" i="5"/>
  <c r="C3448" i="5"/>
  <c r="C3449" i="5"/>
  <c r="C3450" i="5"/>
  <c r="C3451" i="5"/>
  <c r="C3452" i="5"/>
  <c r="C3453" i="5"/>
  <c r="C3454" i="5"/>
  <c r="C3455" i="5"/>
  <c r="C3456" i="5"/>
  <c r="C3457" i="5"/>
  <c r="C3458" i="5"/>
  <c r="C3459" i="5"/>
  <c r="C3460" i="5"/>
  <c r="C3461" i="5"/>
  <c r="C3462" i="5"/>
  <c r="C3463" i="5"/>
  <c r="C3464" i="5"/>
  <c r="C3465" i="5"/>
  <c r="C3466" i="5"/>
  <c r="C3467" i="5"/>
  <c r="C3468" i="5"/>
  <c r="C3469" i="5"/>
  <c r="C3470" i="5"/>
  <c r="C3471" i="5"/>
  <c r="C3472" i="5"/>
  <c r="C3473" i="5"/>
  <c r="C3474" i="5"/>
  <c r="C3475" i="5"/>
  <c r="C3476" i="5"/>
  <c r="C3477" i="5"/>
  <c r="C3478" i="5"/>
  <c r="C3479" i="5"/>
  <c r="C3480" i="5"/>
  <c r="C3481" i="5"/>
  <c r="C3482" i="5"/>
  <c r="C3483" i="5"/>
  <c r="C3484" i="5"/>
  <c r="C3485" i="5"/>
  <c r="C3486" i="5"/>
  <c r="C3487" i="5"/>
  <c r="C3488" i="5"/>
  <c r="C3489" i="5"/>
  <c r="C3490" i="5"/>
  <c r="C3491" i="5"/>
  <c r="C3492" i="5"/>
  <c r="C3493" i="5"/>
  <c r="C3494" i="5"/>
  <c r="C3495" i="5"/>
  <c r="C3496" i="5"/>
  <c r="C3497" i="5"/>
  <c r="C3498" i="5"/>
  <c r="C3499" i="5"/>
  <c r="C3500" i="5"/>
  <c r="C3501" i="5"/>
  <c r="C3502" i="5"/>
  <c r="C3503" i="5"/>
  <c r="C3504" i="5"/>
  <c r="C3505" i="5"/>
  <c r="C3506" i="5"/>
  <c r="C3507" i="5"/>
  <c r="C3508" i="5"/>
  <c r="C3509" i="5"/>
  <c r="C3510" i="5"/>
  <c r="C3511" i="5"/>
  <c r="C3512" i="5"/>
  <c r="C3513" i="5"/>
  <c r="C3514" i="5"/>
  <c r="C3515" i="5"/>
  <c r="C3516" i="5"/>
  <c r="C3517" i="5"/>
  <c r="C3518" i="5"/>
  <c r="C3519" i="5"/>
  <c r="C3520" i="5"/>
  <c r="C3521" i="5"/>
  <c r="C3522" i="5"/>
  <c r="C3523" i="5"/>
  <c r="C3524" i="5"/>
  <c r="C3525" i="5"/>
  <c r="C3526" i="5"/>
  <c r="C3527" i="5"/>
  <c r="C3528" i="5"/>
  <c r="C3529" i="5"/>
  <c r="C3530" i="5"/>
  <c r="C3531" i="5"/>
  <c r="C3532" i="5"/>
  <c r="C3533" i="5"/>
  <c r="C3534" i="5"/>
  <c r="C3535" i="5"/>
  <c r="C3536" i="5"/>
  <c r="C3537" i="5"/>
  <c r="C3538" i="5"/>
  <c r="C3539" i="5"/>
  <c r="C3540" i="5"/>
  <c r="C3541" i="5"/>
  <c r="C3542" i="5"/>
  <c r="C3543" i="5"/>
  <c r="C3544" i="5"/>
  <c r="C3545" i="5"/>
  <c r="C3546" i="5"/>
  <c r="C3547" i="5"/>
  <c r="C3548" i="5"/>
  <c r="C3549" i="5"/>
  <c r="C3550" i="5"/>
  <c r="C3551" i="5"/>
  <c r="C3552" i="5"/>
  <c r="C3553" i="5"/>
  <c r="C3554" i="5"/>
  <c r="C3555" i="5"/>
  <c r="C3556" i="5"/>
  <c r="C3557" i="5"/>
  <c r="C3558" i="5"/>
  <c r="C3559" i="5"/>
  <c r="C3560" i="5"/>
  <c r="C3561" i="5"/>
  <c r="C3562" i="5"/>
  <c r="C3563" i="5"/>
  <c r="C3564" i="5"/>
  <c r="C3565" i="5"/>
  <c r="C3566" i="5"/>
  <c r="C3567" i="5"/>
  <c r="C3568" i="5"/>
  <c r="C3569" i="5"/>
  <c r="C3570" i="5"/>
  <c r="C3571" i="5"/>
  <c r="C3572" i="5"/>
  <c r="C3573" i="5"/>
  <c r="C3574" i="5"/>
  <c r="C3575" i="5"/>
  <c r="C3576" i="5"/>
  <c r="C3577" i="5"/>
  <c r="C3578" i="5"/>
  <c r="C3579" i="5"/>
  <c r="C3580" i="5"/>
  <c r="C3581" i="5"/>
  <c r="C3582" i="5"/>
  <c r="C3583" i="5"/>
  <c r="C3584" i="5"/>
  <c r="C3585" i="5"/>
  <c r="C3586" i="5"/>
  <c r="C3587" i="5"/>
  <c r="C3588" i="5"/>
  <c r="C3589" i="5"/>
  <c r="C3590" i="5"/>
  <c r="C3591" i="5"/>
  <c r="C3592" i="5"/>
  <c r="C3593" i="5"/>
  <c r="C3594" i="5"/>
  <c r="C3595" i="5"/>
  <c r="C3596" i="5"/>
  <c r="C3597" i="5"/>
  <c r="C3598" i="5"/>
  <c r="C3599" i="5"/>
  <c r="C3600" i="5"/>
  <c r="C3601" i="5"/>
  <c r="C3602" i="5"/>
  <c r="C3603" i="5"/>
  <c r="C3604" i="5"/>
  <c r="C3605" i="5"/>
  <c r="C3606" i="5"/>
  <c r="C3607" i="5"/>
  <c r="C3608" i="5"/>
  <c r="C3609" i="5"/>
  <c r="C3610" i="5"/>
  <c r="C3611" i="5"/>
  <c r="C3612" i="5"/>
  <c r="C3613" i="5"/>
  <c r="C3614" i="5"/>
  <c r="C3615" i="5"/>
  <c r="C3616" i="5"/>
  <c r="C3617" i="5"/>
  <c r="C3618" i="5"/>
  <c r="C3619" i="5"/>
  <c r="C3620" i="5"/>
  <c r="C3621" i="5"/>
  <c r="C3622" i="5"/>
  <c r="C3623" i="5"/>
  <c r="C3624" i="5"/>
  <c r="C3625" i="5"/>
  <c r="C3626" i="5"/>
  <c r="C3627" i="5"/>
  <c r="C3628" i="5"/>
  <c r="C3629" i="5"/>
  <c r="C3630" i="5"/>
  <c r="C3631" i="5"/>
  <c r="C3632" i="5"/>
  <c r="C3633" i="5"/>
  <c r="C3634" i="5"/>
  <c r="C3635" i="5"/>
  <c r="C3636" i="5"/>
  <c r="C3637" i="5"/>
  <c r="C3638" i="5"/>
  <c r="C3639" i="5"/>
  <c r="C3640" i="5"/>
  <c r="C3641" i="5"/>
  <c r="C3642" i="5"/>
  <c r="C3643" i="5"/>
  <c r="C3644" i="5"/>
  <c r="C3645" i="5"/>
  <c r="C3646" i="5"/>
  <c r="C3647" i="5"/>
  <c r="C3648" i="5"/>
  <c r="C3649" i="5"/>
  <c r="C3650" i="5"/>
  <c r="C3651" i="5"/>
  <c r="C3652" i="5"/>
  <c r="C3653" i="5"/>
  <c r="C3654" i="5"/>
  <c r="C3655" i="5"/>
  <c r="C3656" i="5"/>
  <c r="C3657" i="5"/>
  <c r="C3658" i="5"/>
  <c r="C3659" i="5"/>
  <c r="C3660" i="5"/>
  <c r="C3661" i="5"/>
  <c r="C3662" i="5"/>
  <c r="C3663" i="5"/>
  <c r="C3664" i="5"/>
  <c r="C3665" i="5"/>
  <c r="C3666" i="5"/>
  <c r="C3667" i="5"/>
  <c r="C3668" i="5"/>
  <c r="C3669" i="5"/>
  <c r="C3670" i="5"/>
  <c r="C3671" i="5"/>
  <c r="C3672" i="5"/>
  <c r="C3673" i="5"/>
  <c r="C3674" i="5"/>
  <c r="C3675" i="5"/>
  <c r="C3676" i="5"/>
  <c r="C3677" i="5"/>
  <c r="C3678" i="5"/>
  <c r="C3679" i="5"/>
  <c r="C3680" i="5"/>
  <c r="C3681" i="5"/>
  <c r="C3682" i="5"/>
  <c r="C3683" i="5"/>
  <c r="C3684" i="5"/>
  <c r="C3685" i="5"/>
  <c r="C3686" i="5"/>
  <c r="C3687" i="5"/>
  <c r="C3688" i="5"/>
  <c r="C3689" i="5"/>
  <c r="C3690" i="5"/>
  <c r="C3691" i="5"/>
  <c r="C3692" i="5"/>
  <c r="C3693" i="5"/>
  <c r="C3694" i="5"/>
  <c r="C3695" i="5"/>
  <c r="C3696" i="5"/>
  <c r="C3697" i="5"/>
  <c r="C3698" i="5"/>
  <c r="C3699" i="5"/>
  <c r="C3700" i="5"/>
  <c r="C3701" i="5"/>
  <c r="C3702" i="5"/>
  <c r="C3703" i="5"/>
  <c r="C3704" i="5"/>
  <c r="C3705" i="5"/>
  <c r="C3706" i="5"/>
  <c r="C3707" i="5"/>
  <c r="C3708" i="5"/>
  <c r="C3709" i="5"/>
  <c r="C3710" i="5"/>
  <c r="C3711" i="5"/>
  <c r="C3712" i="5"/>
  <c r="C3713" i="5"/>
  <c r="C3714" i="5"/>
  <c r="C3715" i="5"/>
  <c r="C3716" i="5"/>
  <c r="C3717" i="5"/>
  <c r="C3718" i="5"/>
  <c r="C3719" i="5"/>
  <c r="C3720" i="5"/>
  <c r="C3721" i="5"/>
  <c r="C3722" i="5"/>
  <c r="C3723" i="5"/>
  <c r="C3724" i="5"/>
  <c r="C3725" i="5"/>
  <c r="C3726" i="5"/>
  <c r="C3727" i="5"/>
  <c r="C3728" i="5"/>
  <c r="C3729" i="5"/>
  <c r="C3730" i="5"/>
  <c r="C3731" i="5"/>
  <c r="C3732" i="5"/>
  <c r="C3733" i="5"/>
  <c r="C3734" i="5"/>
  <c r="C3735" i="5"/>
  <c r="C3736" i="5"/>
  <c r="C3737" i="5"/>
  <c r="C3738" i="5"/>
  <c r="C3739" i="5"/>
  <c r="C3740" i="5"/>
  <c r="C3741" i="5"/>
  <c r="C3742" i="5"/>
  <c r="C3743" i="5"/>
  <c r="C3744" i="5"/>
  <c r="C3745" i="5"/>
  <c r="C3746" i="5"/>
  <c r="C3747" i="5"/>
  <c r="C3748" i="5"/>
  <c r="C3749" i="5"/>
  <c r="C3750" i="5"/>
  <c r="C3751" i="5"/>
  <c r="C3752" i="5"/>
  <c r="C3753" i="5"/>
  <c r="C3754" i="5"/>
  <c r="C3755" i="5"/>
  <c r="C3756" i="5"/>
  <c r="C3757" i="5"/>
  <c r="C3758" i="5"/>
  <c r="C3759" i="5"/>
  <c r="C3760" i="5"/>
  <c r="C3761" i="5"/>
  <c r="C3762" i="5"/>
  <c r="C3763" i="5"/>
  <c r="C3764" i="5"/>
  <c r="C3765" i="5"/>
  <c r="C3766" i="5"/>
  <c r="C3767" i="5"/>
  <c r="C3768" i="5"/>
  <c r="C3769" i="5"/>
  <c r="C3770" i="5"/>
  <c r="C3771" i="5"/>
  <c r="C3772" i="5"/>
  <c r="C3773" i="5"/>
  <c r="C3774" i="5"/>
  <c r="C3775" i="5"/>
  <c r="C3776" i="5"/>
  <c r="C3777" i="5"/>
  <c r="C3778" i="5"/>
  <c r="C3779" i="5"/>
  <c r="C3780" i="5"/>
  <c r="C3781" i="5"/>
  <c r="C3782" i="5"/>
  <c r="C3783" i="5"/>
  <c r="C3784" i="5"/>
  <c r="C3785" i="5"/>
  <c r="C3786" i="5"/>
  <c r="C3787" i="5"/>
  <c r="C3788" i="5"/>
  <c r="C3789" i="5"/>
  <c r="C3790" i="5"/>
  <c r="C3791" i="5"/>
  <c r="C3792" i="5"/>
  <c r="C3793" i="5"/>
  <c r="C3794" i="5"/>
  <c r="C3795" i="5"/>
  <c r="C3796" i="5"/>
  <c r="C3797" i="5"/>
  <c r="C3798" i="5"/>
  <c r="C3799" i="5"/>
  <c r="C3800" i="5"/>
  <c r="C3801" i="5"/>
  <c r="C3802" i="5"/>
  <c r="C3803" i="5"/>
  <c r="C3804" i="5"/>
  <c r="C3805" i="5"/>
  <c r="C3806" i="5"/>
  <c r="C3807" i="5"/>
  <c r="C3808" i="5"/>
  <c r="C3809" i="5"/>
  <c r="C3810" i="5"/>
  <c r="C3811" i="5"/>
  <c r="C3812" i="5"/>
  <c r="C3813" i="5"/>
  <c r="C3814" i="5"/>
  <c r="C3815" i="5"/>
  <c r="C3816" i="5"/>
  <c r="C3817" i="5"/>
  <c r="C3818" i="5"/>
  <c r="C3819" i="5"/>
  <c r="C3820" i="5"/>
  <c r="C3821" i="5"/>
  <c r="C3822" i="5"/>
  <c r="C3823" i="5"/>
  <c r="C3824" i="5"/>
  <c r="C3825" i="5"/>
  <c r="C3826" i="5"/>
  <c r="C3827" i="5"/>
  <c r="C3828" i="5"/>
  <c r="C3829" i="5"/>
  <c r="C3830" i="5"/>
  <c r="C3831" i="5"/>
  <c r="C3832" i="5"/>
  <c r="C3833" i="5"/>
  <c r="C3834" i="5"/>
  <c r="C3835" i="5"/>
  <c r="C3836" i="5"/>
  <c r="C3837" i="5"/>
  <c r="C3838" i="5"/>
  <c r="C3839" i="5"/>
  <c r="C3840" i="5"/>
  <c r="C3841" i="5"/>
  <c r="C3842" i="5"/>
  <c r="C3843" i="5"/>
  <c r="C3844" i="5"/>
  <c r="C3845" i="5"/>
  <c r="C3846" i="5"/>
  <c r="C3847" i="5"/>
  <c r="C3848" i="5"/>
  <c r="C3849" i="5"/>
  <c r="C3850" i="5"/>
  <c r="C3851" i="5"/>
  <c r="C3852" i="5"/>
  <c r="C3853" i="5"/>
  <c r="C3854" i="5"/>
  <c r="C3855" i="5"/>
  <c r="C3856" i="5"/>
  <c r="C3857" i="5"/>
  <c r="C3858" i="5"/>
  <c r="C3859" i="5"/>
  <c r="C3860" i="5"/>
  <c r="C3861" i="5"/>
  <c r="C3862" i="5"/>
  <c r="C3863" i="5"/>
  <c r="C3864" i="5"/>
  <c r="C3865" i="5"/>
  <c r="C3866" i="5"/>
  <c r="C3867" i="5"/>
  <c r="C3868" i="5"/>
  <c r="C3869" i="5"/>
  <c r="C3870" i="5"/>
  <c r="C3871" i="5"/>
  <c r="C3872" i="5"/>
  <c r="C3873" i="5"/>
  <c r="C3874" i="5"/>
  <c r="C3875" i="5"/>
  <c r="C3876" i="5"/>
  <c r="C3877" i="5"/>
  <c r="C3878" i="5"/>
  <c r="C3879" i="5"/>
  <c r="C3880" i="5"/>
  <c r="C3881" i="5"/>
  <c r="C3882" i="5"/>
  <c r="C3883" i="5"/>
  <c r="C3884" i="5"/>
  <c r="C3885" i="5"/>
  <c r="C3886" i="5"/>
  <c r="C3887" i="5"/>
  <c r="C3888" i="5"/>
  <c r="C3889" i="5"/>
  <c r="C3890" i="5"/>
  <c r="C3891" i="5"/>
  <c r="C3892" i="5"/>
  <c r="C3893" i="5"/>
  <c r="C3894" i="5"/>
  <c r="C3895" i="5"/>
  <c r="C3896" i="5"/>
  <c r="C3897" i="5"/>
  <c r="C3898" i="5"/>
  <c r="C3899" i="5"/>
  <c r="C3900" i="5"/>
  <c r="C3901" i="5"/>
  <c r="C3902" i="5"/>
  <c r="C3903" i="5"/>
  <c r="C3904" i="5"/>
  <c r="C3905" i="5"/>
  <c r="C3906" i="5"/>
  <c r="C3907" i="5"/>
  <c r="C3908" i="5"/>
  <c r="C3909" i="5"/>
  <c r="C3910" i="5"/>
  <c r="C3911" i="5"/>
  <c r="C3912" i="5"/>
  <c r="C3913" i="5"/>
  <c r="C3914" i="5"/>
  <c r="C3915" i="5"/>
  <c r="C3916" i="5"/>
  <c r="C3917" i="5"/>
  <c r="C3918" i="5"/>
  <c r="C3919" i="5"/>
  <c r="C3920" i="5"/>
  <c r="C3921" i="5"/>
  <c r="C3922" i="5"/>
  <c r="C3923" i="5"/>
  <c r="C3924" i="5"/>
  <c r="C3925" i="5"/>
  <c r="C3926" i="5"/>
  <c r="C3927" i="5"/>
  <c r="C3928" i="5"/>
  <c r="C3929" i="5"/>
  <c r="C3930" i="5"/>
  <c r="C3931" i="5"/>
  <c r="C3932" i="5"/>
  <c r="C3933" i="5"/>
  <c r="C3934" i="5"/>
  <c r="C3935" i="5"/>
  <c r="C3936" i="5"/>
  <c r="C3937" i="5"/>
  <c r="C3938" i="5"/>
  <c r="C3939" i="5"/>
  <c r="C3940" i="5"/>
  <c r="C3941" i="5"/>
  <c r="C3942" i="5"/>
  <c r="C3943" i="5"/>
  <c r="C3944" i="5"/>
  <c r="C3945" i="5"/>
  <c r="C3946" i="5"/>
  <c r="C3947" i="5"/>
  <c r="C3948" i="5"/>
  <c r="C3949" i="5"/>
  <c r="C3950" i="5"/>
  <c r="C3951" i="5"/>
  <c r="C3952" i="5"/>
  <c r="C3953" i="5"/>
  <c r="C3954" i="5"/>
  <c r="C3955" i="5"/>
  <c r="C3956" i="5"/>
  <c r="C3957" i="5"/>
  <c r="C3958" i="5"/>
  <c r="C3959" i="5"/>
  <c r="C3960" i="5"/>
  <c r="C3961" i="5"/>
  <c r="C3962" i="5"/>
  <c r="C3963" i="5"/>
  <c r="C3964" i="5"/>
  <c r="C3965" i="5"/>
  <c r="C3966" i="5"/>
  <c r="C3967" i="5"/>
  <c r="C3968" i="5"/>
  <c r="C3969" i="5"/>
  <c r="C3970" i="5"/>
  <c r="C3971" i="5"/>
  <c r="C3972" i="5"/>
  <c r="C3973" i="5"/>
  <c r="C3974" i="5"/>
  <c r="C3975" i="5"/>
  <c r="C3976" i="5"/>
  <c r="C3977" i="5"/>
  <c r="C3978" i="5"/>
  <c r="C3979" i="5"/>
  <c r="C3980" i="5"/>
  <c r="C3981" i="5"/>
  <c r="C3982" i="5"/>
  <c r="C3983" i="5"/>
  <c r="C3984" i="5"/>
  <c r="C3985" i="5"/>
  <c r="C3986" i="5"/>
  <c r="C3987" i="5"/>
  <c r="C3988" i="5"/>
  <c r="C3989" i="5"/>
  <c r="C3990" i="5"/>
  <c r="C3991" i="5"/>
  <c r="C3992" i="5"/>
  <c r="C3993" i="5"/>
  <c r="C3994" i="5"/>
  <c r="C3995" i="5"/>
  <c r="C3996" i="5"/>
  <c r="C3997" i="5"/>
  <c r="C3998" i="5"/>
  <c r="C3999" i="5"/>
  <c r="C4000" i="5"/>
  <c r="C4001" i="5"/>
  <c r="C4002" i="5"/>
  <c r="C4003" i="5"/>
  <c r="C4004" i="5"/>
  <c r="C4005" i="5"/>
  <c r="C4006" i="5"/>
  <c r="C4007" i="5"/>
  <c r="C4008" i="5"/>
  <c r="C4009" i="5"/>
  <c r="C4010" i="5"/>
  <c r="C4011" i="5"/>
  <c r="C4012" i="5"/>
  <c r="C4013" i="5"/>
  <c r="C4014" i="5"/>
  <c r="C4015" i="5"/>
  <c r="C4016" i="5"/>
  <c r="C4017" i="5"/>
  <c r="C4018" i="5"/>
  <c r="C4019" i="5"/>
  <c r="C4020" i="5"/>
  <c r="C4021" i="5"/>
  <c r="C4022" i="5"/>
  <c r="C4023" i="5"/>
  <c r="C4024" i="5"/>
  <c r="C4025" i="5"/>
  <c r="C4026" i="5"/>
  <c r="C4027" i="5"/>
  <c r="C4028" i="5"/>
  <c r="C4029" i="5"/>
  <c r="C4030" i="5"/>
  <c r="C4031" i="5"/>
  <c r="C4032" i="5"/>
  <c r="C4033" i="5"/>
  <c r="C4034" i="5"/>
  <c r="C4035" i="5"/>
  <c r="C4036" i="5"/>
  <c r="C4037" i="5"/>
  <c r="C4038" i="5"/>
  <c r="C4039" i="5"/>
  <c r="C4040" i="5"/>
  <c r="C4041" i="5"/>
  <c r="C4042" i="5"/>
  <c r="C4043" i="5"/>
  <c r="C4044" i="5"/>
  <c r="C4045" i="5"/>
  <c r="C4046" i="5"/>
  <c r="C4047" i="5"/>
  <c r="C4048" i="5"/>
  <c r="C4049" i="5"/>
  <c r="C4050" i="5"/>
  <c r="C4051" i="5"/>
  <c r="C4052" i="5"/>
  <c r="C4053" i="5"/>
  <c r="C4054" i="5"/>
  <c r="C4055" i="5"/>
  <c r="C4056" i="5"/>
  <c r="C4057" i="5"/>
  <c r="C4058" i="5"/>
  <c r="C4059" i="5"/>
  <c r="C4060" i="5"/>
  <c r="C4061" i="5"/>
  <c r="C4062" i="5"/>
  <c r="C4063" i="5"/>
  <c r="C4064" i="5"/>
  <c r="C4065" i="5"/>
  <c r="C4066" i="5"/>
  <c r="C4067" i="5"/>
  <c r="C4068" i="5"/>
  <c r="C4069" i="5"/>
  <c r="C4070" i="5"/>
  <c r="C4071" i="5"/>
  <c r="C4072" i="5"/>
  <c r="C4073" i="5"/>
  <c r="C4074" i="5"/>
  <c r="C4075" i="5"/>
  <c r="C4076" i="5"/>
  <c r="C4077" i="5"/>
  <c r="C4078" i="5"/>
  <c r="C4079" i="5"/>
  <c r="C4080" i="5"/>
  <c r="C4081" i="5"/>
  <c r="C4082" i="5"/>
  <c r="C4083" i="5"/>
  <c r="C4084" i="5"/>
  <c r="C4085" i="5"/>
  <c r="C4086" i="5"/>
  <c r="C4087" i="5"/>
  <c r="C4088" i="5"/>
  <c r="C4089" i="5"/>
  <c r="C4090" i="5"/>
  <c r="C4091" i="5"/>
  <c r="C4092" i="5"/>
  <c r="C4093" i="5"/>
  <c r="C4094" i="5"/>
  <c r="C4095" i="5"/>
  <c r="C4096" i="5"/>
  <c r="C4097" i="5"/>
  <c r="C4098" i="5"/>
  <c r="C4099" i="5"/>
  <c r="C4100" i="5"/>
  <c r="C4101" i="5"/>
  <c r="C4102" i="5"/>
  <c r="C4103" i="5"/>
  <c r="C4104" i="5"/>
  <c r="C4105" i="5"/>
  <c r="C4106" i="5"/>
  <c r="C4107" i="5"/>
  <c r="C4108" i="5"/>
  <c r="C4109" i="5"/>
  <c r="C4110" i="5"/>
  <c r="C4111" i="5"/>
  <c r="C4112" i="5"/>
  <c r="C4113" i="5"/>
  <c r="C4114" i="5"/>
  <c r="C4115" i="5"/>
  <c r="C4116" i="5"/>
  <c r="C4117" i="5"/>
  <c r="C4118" i="5"/>
  <c r="C4119" i="5"/>
  <c r="C4120" i="5"/>
  <c r="C4121" i="5"/>
  <c r="C4122" i="5"/>
  <c r="C4123" i="5"/>
  <c r="C4124" i="5"/>
  <c r="C4125" i="5"/>
  <c r="C4126" i="5"/>
  <c r="C4127" i="5"/>
  <c r="C4128" i="5"/>
  <c r="C4129" i="5"/>
  <c r="C4130" i="5"/>
  <c r="C4131" i="5"/>
  <c r="C4132" i="5"/>
  <c r="C4133" i="5"/>
  <c r="C4134" i="5"/>
  <c r="C4135" i="5"/>
  <c r="C4136" i="5"/>
  <c r="C4137" i="5"/>
  <c r="C4138" i="5"/>
  <c r="C4139" i="5"/>
  <c r="C4140" i="5"/>
  <c r="C4141" i="5"/>
  <c r="C4142" i="5"/>
  <c r="C4143" i="5"/>
  <c r="C4144" i="5"/>
  <c r="C4145" i="5"/>
  <c r="C4146" i="5"/>
  <c r="C4147" i="5"/>
  <c r="C4148" i="5"/>
  <c r="C4149" i="5"/>
  <c r="C4150" i="5"/>
  <c r="C4151" i="5"/>
  <c r="C4152" i="5"/>
  <c r="C4153" i="5"/>
  <c r="C4154" i="5"/>
  <c r="C4155" i="5"/>
  <c r="C4156" i="5"/>
  <c r="C4157" i="5"/>
  <c r="C4158" i="5"/>
  <c r="C4159" i="5"/>
  <c r="C4160" i="5"/>
  <c r="C4161" i="5"/>
  <c r="C4162" i="5"/>
  <c r="C4163" i="5"/>
  <c r="C4164" i="5"/>
  <c r="C4165" i="5"/>
  <c r="C4166" i="5"/>
  <c r="C4167" i="5"/>
  <c r="C4168" i="5"/>
  <c r="C4169" i="5"/>
  <c r="C4170" i="5"/>
  <c r="C4171" i="5"/>
  <c r="C4172" i="5"/>
  <c r="C4173" i="5"/>
  <c r="C4174" i="5"/>
  <c r="C4175" i="5"/>
  <c r="C4176" i="5"/>
  <c r="C4177" i="5"/>
  <c r="C4178" i="5"/>
  <c r="C4179" i="5"/>
  <c r="C4180" i="5"/>
  <c r="C4181" i="5"/>
  <c r="C4182" i="5"/>
  <c r="C4183" i="5"/>
  <c r="C4184" i="5"/>
  <c r="C4185" i="5"/>
  <c r="C4186" i="5"/>
  <c r="C4187" i="5"/>
  <c r="C4188" i="5"/>
  <c r="C4189" i="5"/>
  <c r="C4190" i="5"/>
  <c r="C4191" i="5"/>
  <c r="C4192" i="5"/>
  <c r="C4193" i="5"/>
  <c r="C4194" i="5"/>
  <c r="C4195" i="5"/>
  <c r="C4196" i="5"/>
  <c r="C4197" i="5"/>
  <c r="C4198" i="5"/>
  <c r="C4199" i="5"/>
  <c r="C4200" i="5"/>
  <c r="C4201" i="5"/>
  <c r="C2" i="5"/>
  <c r="B3" i="5"/>
  <c r="B4" i="5"/>
  <c r="B5" i="5"/>
  <c r="B6" i="5"/>
  <c r="B7" i="5"/>
  <c r="B8" i="5"/>
  <c r="B9" i="5"/>
  <c r="B10" i="5"/>
  <c r="B11" i="5"/>
  <c r="B12" i="5"/>
  <c r="B13" i="5"/>
  <c r="B14" i="5"/>
  <c r="B15" i="5"/>
  <c r="B16" i="5"/>
  <c r="B17" i="5"/>
  <c r="B18" i="5"/>
  <c r="B19" i="5"/>
  <c r="B20" i="5"/>
  <c r="B21" i="5"/>
  <c r="B22" i="5"/>
  <c r="B23" i="5"/>
  <c r="B24" i="5"/>
  <c r="B25" i="5"/>
  <c r="B26" i="5"/>
  <c r="B27" i="5"/>
  <c r="B28" i="5"/>
  <c r="B29" i="5"/>
  <c r="B30" i="5"/>
  <c r="B31" i="5"/>
  <c r="B32" i="5"/>
  <c r="B33" i="5"/>
  <c r="B34" i="5"/>
  <c r="B35" i="5"/>
  <c r="B36" i="5"/>
  <c r="B37" i="5"/>
  <c r="B38" i="5"/>
  <c r="B39" i="5"/>
  <c r="B40" i="5"/>
  <c r="B41" i="5"/>
  <c r="B42" i="5"/>
  <c r="B43" i="5"/>
  <c r="B44" i="5"/>
  <c r="B45" i="5"/>
  <c r="B46" i="5"/>
  <c r="B47" i="5"/>
  <c r="B48" i="5"/>
  <c r="B49" i="5"/>
  <c r="B50" i="5"/>
  <c r="B51" i="5"/>
  <c r="B52" i="5"/>
  <c r="B53" i="5"/>
  <c r="B54" i="5"/>
  <c r="B55" i="5"/>
  <c r="B56" i="5"/>
  <c r="B57" i="5"/>
  <c r="B58" i="5"/>
  <c r="B59" i="5"/>
  <c r="B60" i="5"/>
  <c r="B61" i="5"/>
  <c r="B62" i="5"/>
  <c r="B63" i="5"/>
  <c r="B64" i="5"/>
  <c r="B65" i="5"/>
  <c r="B66" i="5"/>
  <c r="B67" i="5"/>
  <c r="B68" i="5"/>
  <c r="B69" i="5"/>
  <c r="B70" i="5"/>
  <c r="B71" i="5"/>
  <c r="B72" i="5"/>
  <c r="B73" i="5"/>
  <c r="B74" i="5"/>
  <c r="B75" i="5"/>
  <c r="B76" i="5"/>
  <c r="B77" i="5"/>
  <c r="B78" i="5"/>
  <c r="B79" i="5"/>
  <c r="B80" i="5"/>
  <c r="B81" i="5"/>
  <c r="B82" i="5"/>
  <c r="B83" i="5"/>
  <c r="B84" i="5"/>
  <c r="B85" i="5"/>
  <c r="B86" i="5"/>
  <c r="B87" i="5"/>
  <c r="B88" i="5"/>
  <c r="B89" i="5"/>
  <c r="B90" i="5"/>
  <c r="B91" i="5"/>
  <c r="B92" i="5"/>
  <c r="B93" i="5"/>
  <c r="B94" i="5"/>
  <c r="B95" i="5"/>
  <c r="B96" i="5"/>
  <c r="B97" i="5"/>
  <c r="B98" i="5"/>
  <c r="B99" i="5"/>
  <c r="B100" i="5"/>
  <c r="B101" i="5"/>
  <c r="B102" i="5"/>
  <c r="B103" i="5"/>
  <c r="B104" i="5"/>
  <c r="B105" i="5"/>
  <c r="B106" i="5"/>
  <c r="B107" i="5"/>
  <c r="B108" i="5"/>
  <c r="B109" i="5"/>
  <c r="B110" i="5"/>
  <c r="B111" i="5"/>
  <c r="B112" i="5"/>
  <c r="B113" i="5"/>
  <c r="B114" i="5"/>
  <c r="B115" i="5"/>
  <c r="B116" i="5"/>
  <c r="B117" i="5"/>
  <c r="B118" i="5"/>
  <c r="B119" i="5"/>
  <c r="B120" i="5"/>
  <c r="B121" i="5"/>
  <c r="B122" i="5"/>
  <c r="B123" i="5"/>
  <c r="B124" i="5"/>
  <c r="B125" i="5"/>
  <c r="B126" i="5"/>
  <c r="B127" i="5"/>
  <c r="B128" i="5"/>
  <c r="B129" i="5"/>
  <c r="B130" i="5"/>
  <c r="B131" i="5"/>
  <c r="B132" i="5"/>
  <c r="B133" i="5"/>
  <c r="B134" i="5"/>
  <c r="B135" i="5"/>
  <c r="B136" i="5"/>
  <c r="B137" i="5"/>
  <c r="B138" i="5"/>
  <c r="B139" i="5"/>
  <c r="B140" i="5"/>
  <c r="B141" i="5"/>
  <c r="B142" i="5"/>
  <c r="B143" i="5"/>
  <c r="B144" i="5"/>
  <c r="B145" i="5"/>
  <c r="B146" i="5"/>
  <c r="B147" i="5"/>
  <c r="B148" i="5"/>
  <c r="B149" i="5"/>
  <c r="B150" i="5"/>
  <c r="B151" i="5"/>
  <c r="B152" i="5"/>
  <c r="B153" i="5"/>
  <c r="B154" i="5"/>
  <c r="B155" i="5"/>
  <c r="B156" i="5"/>
  <c r="B157" i="5"/>
  <c r="B158" i="5"/>
  <c r="B159" i="5"/>
  <c r="B160" i="5"/>
  <c r="B161" i="5"/>
  <c r="B162" i="5"/>
  <c r="B163" i="5"/>
  <c r="B164" i="5"/>
  <c r="B165" i="5"/>
  <c r="B166" i="5"/>
  <c r="B167" i="5"/>
  <c r="B168" i="5"/>
  <c r="B169" i="5"/>
  <c r="B170" i="5"/>
  <c r="B171" i="5"/>
  <c r="B172" i="5"/>
  <c r="B173" i="5"/>
  <c r="B174" i="5"/>
  <c r="B175" i="5"/>
  <c r="B176" i="5"/>
  <c r="B177" i="5"/>
  <c r="B178" i="5"/>
  <c r="B179" i="5"/>
  <c r="B180" i="5"/>
  <c r="B181" i="5"/>
  <c r="B182" i="5"/>
  <c r="B183" i="5"/>
  <c r="B184" i="5"/>
  <c r="B185" i="5"/>
  <c r="B186" i="5"/>
  <c r="B187" i="5"/>
  <c r="B188" i="5"/>
  <c r="B189" i="5"/>
  <c r="B190" i="5"/>
  <c r="B191" i="5"/>
  <c r="B192" i="5"/>
  <c r="B193" i="5"/>
  <c r="B194" i="5"/>
  <c r="B195" i="5"/>
  <c r="B196" i="5"/>
  <c r="B197" i="5"/>
  <c r="B198" i="5"/>
  <c r="B199" i="5"/>
  <c r="B200" i="5"/>
  <c r="B201" i="5"/>
  <c r="B202" i="5"/>
  <c r="B203" i="5"/>
  <c r="B204" i="5"/>
  <c r="B205" i="5"/>
  <c r="B206" i="5"/>
  <c r="B207" i="5"/>
  <c r="B208" i="5"/>
  <c r="B209" i="5"/>
  <c r="B210" i="5"/>
  <c r="B211" i="5"/>
  <c r="B212" i="5"/>
  <c r="B213" i="5"/>
  <c r="B214" i="5"/>
  <c r="B215" i="5"/>
  <c r="B216" i="5"/>
  <c r="B217" i="5"/>
  <c r="B218" i="5"/>
  <c r="B219" i="5"/>
  <c r="B220" i="5"/>
  <c r="B221" i="5"/>
  <c r="B222" i="5"/>
  <c r="B223" i="5"/>
  <c r="B224" i="5"/>
  <c r="B225" i="5"/>
  <c r="B226" i="5"/>
  <c r="B227" i="5"/>
  <c r="B228" i="5"/>
  <c r="B229" i="5"/>
  <c r="B230" i="5"/>
  <c r="B231" i="5"/>
  <c r="B232" i="5"/>
  <c r="B233" i="5"/>
  <c r="B234" i="5"/>
  <c r="B235" i="5"/>
  <c r="B236" i="5"/>
  <c r="B237" i="5"/>
  <c r="B238" i="5"/>
  <c r="B239" i="5"/>
  <c r="B240" i="5"/>
  <c r="B241" i="5"/>
  <c r="B242" i="5"/>
  <c r="B243" i="5"/>
  <c r="B244" i="5"/>
  <c r="B245" i="5"/>
  <c r="B246" i="5"/>
  <c r="B247" i="5"/>
  <c r="B248" i="5"/>
  <c r="B249" i="5"/>
  <c r="B250" i="5"/>
  <c r="B251" i="5"/>
  <c r="B252" i="5"/>
  <c r="B253" i="5"/>
  <c r="B254" i="5"/>
  <c r="B255" i="5"/>
  <c r="B256" i="5"/>
  <c r="B257" i="5"/>
  <c r="B258" i="5"/>
  <c r="B259" i="5"/>
  <c r="B260" i="5"/>
  <c r="B261" i="5"/>
  <c r="B262" i="5"/>
  <c r="B263" i="5"/>
  <c r="B264" i="5"/>
  <c r="B265" i="5"/>
  <c r="B266" i="5"/>
  <c r="B267" i="5"/>
  <c r="B268" i="5"/>
  <c r="B269" i="5"/>
  <c r="B270" i="5"/>
  <c r="B271" i="5"/>
  <c r="B272" i="5"/>
  <c r="B273" i="5"/>
  <c r="B274" i="5"/>
  <c r="B275" i="5"/>
  <c r="B276" i="5"/>
  <c r="B277" i="5"/>
  <c r="B278" i="5"/>
  <c r="B279" i="5"/>
  <c r="B280" i="5"/>
  <c r="B281" i="5"/>
  <c r="B282" i="5"/>
  <c r="B283" i="5"/>
  <c r="B284" i="5"/>
  <c r="B285" i="5"/>
  <c r="B286" i="5"/>
  <c r="B287" i="5"/>
  <c r="B288" i="5"/>
  <c r="B289" i="5"/>
  <c r="B290" i="5"/>
  <c r="B291" i="5"/>
  <c r="B292" i="5"/>
  <c r="B293" i="5"/>
  <c r="B294" i="5"/>
  <c r="B295" i="5"/>
  <c r="B296" i="5"/>
  <c r="B297" i="5"/>
  <c r="B298" i="5"/>
  <c r="B299" i="5"/>
  <c r="B300" i="5"/>
  <c r="B301" i="5"/>
  <c r="B302" i="5"/>
  <c r="B303" i="5"/>
  <c r="B304" i="5"/>
  <c r="B305" i="5"/>
  <c r="B306" i="5"/>
  <c r="B307" i="5"/>
  <c r="B308" i="5"/>
  <c r="B309" i="5"/>
  <c r="B310" i="5"/>
  <c r="B311" i="5"/>
  <c r="B312" i="5"/>
  <c r="B313" i="5"/>
  <c r="B314" i="5"/>
  <c r="B315" i="5"/>
  <c r="B316" i="5"/>
  <c r="B317" i="5"/>
  <c r="B318" i="5"/>
  <c r="B319" i="5"/>
  <c r="B320" i="5"/>
  <c r="B321" i="5"/>
  <c r="B322" i="5"/>
  <c r="B323" i="5"/>
  <c r="B324" i="5"/>
  <c r="B325" i="5"/>
  <c r="B326" i="5"/>
  <c r="B327" i="5"/>
  <c r="B328" i="5"/>
  <c r="B329" i="5"/>
  <c r="B330" i="5"/>
  <c r="B331" i="5"/>
  <c r="B332" i="5"/>
  <c r="B333" i="5"/>
  <c r="B334" i="5"/>
  <c r="B335" i="5"/>
  <c r="B336" i="5"/>
  <c r="B337" i="5"/>
  <c r="B338" i="5"/>
  <c r="B339" i="5"/>
  <c r="B340" i="5"/>
  <c r="B341" i="5"/>
  <c r="B342" i="5"/>
  <c r="B343" i="5"/>
  <c r="B344" i="5"/>
  <c r="B345" i="5"/>
  <c r="B346" i="5"/>
  <c r="B347" i="5"/>
  <c r="B348" i="5"/>
  <c r="B349" i="5"/>
  <c r="B350" i="5"/>
  <c r="B351" i="5"/>
  <c r="B352" i="5"/>
  <c r="B353" i="5"/>
  <c r="B354" i="5"/>
  <c r="B355" i="5"/>
  <c r="B356" i="5"/>
  <c r="B357" i="5"/>
  <c r="B358" i="5"/>
  <c r="B359" i="5"/>
  <c r="B360" i="5"/>
  <c r="B361" i="5"/>
  <c r="B362" i="5"/>
  <c r="B363" i="5"/>
  <c r="B364" i="5"/>
  <c r="B365" i="5"/>
  <c r="B366" i="5"/>
  <c r="B367" i="5"/>
  <c r="B368" i="5"/>
  <c r="B369" i="5"/>
  <c r="B370" i="5"/>
  <c r="B371" i="5"/>
  <c r="B372" i="5"/>
  <c r="B373" i="5"/>
  <c r="B374" i="5"/>
  <c r="B375" i="5"/>
  <c r="B376" i="5"/>
  <c r="B377" i="5"/>
  <c r="B378" i="5"/>
  <c r="B379" i="5"/>
  <c r="B380" i="5"/>
  <c r="B381" i="5"/>
  <c r="B382" i="5"/>
  <c r="B383" i="5"/>
  <c r="B384" i="5"/>
  <c r="B385" i="5"/>
  <c r="B386" i="5"/>
  <c r="B387" i="5"/>
  <c r="B388" i="5"/>
  <c r="B389" i="5"/>
  <c r="B390" i="5"/>
  <c r="B391" i="5"/>
  <c r="B392" i="5"/>
  <c r="B393" i="5"/>
  <c r="B394" i="5"/>
  <c r="B395" i="5"/>
  <c r="B396" i="5"/>
  <c r="B397" i="5"/>
  <c r="B398" i="5"/>
  <c r="B399" i="5"/>
  <c r="B400" i="5"/>
  <c r="B401" i="5"/>
  <c r="B402" i="5"/>
  <c r="B403" i="5"/>
  <c r="B404" i="5"/>
  <c r="B405" i="5"/>
  <c r="B406" i="5"/>
  <c r="B407" i="5"/>
  <c r="B408" i="5"/>
  <c r="B409" i="5"/>
  <c r="B410" i="5"/>
  <c r="B411" i="5"/>
  <c r="B412" i="5"/>
  <c r="B413" i="5"/>
  <c r="B414" i="5"/>
  <c r="B415" i="5"/>
  <c r="B416" i="5"/>
  <c r="B417" i="5"/>
  <c r="B418" i="5"/>
  <c r="B419" i="5"/>
  <c r="B420" i="5"/>
  <c r="B421" i="5"/>
  <c r="B422" i="5"/>
  <c r="B423" i="5"/>
  <c r="B424" i="5"/>
  <c r="B425" i="5"/>
  <c r="B426" i="5"/>
  <c r="B427" i="5"/>
  <c r="B428" i="5"/>
  <c r="B429" i="5"/>
  <c r="B430" i="5"/>
  <c r="B431" i="5"/>
  <c r="B432" i="5"/>
  <c r="B433" i="5"/>
  <c r="B434" i="5"/>
  <c r="B435" i="5"/>
  <c r="B436" i="5"/>
  <c r="B437" i="5"/>
  <c r="B438" i="5"/>
  <c r="B439" i="5"/>
  <c r="B440" i="5"/>
  <c r="B441" i="5"/>
  <c r="B442" i="5"/>
  <c r="B443" i="5"/>
  <c r="B444" i="5"/>
  <c r="B445" i="5"/>
  <c r="B446" i="5"/>
  <c r="B447" i="5"/>
  <c r="B448" i="5"/>
  <c r="B449" i="5"/>
  <c r="B450" i="5"/>
  <c r="B451" i="5"/>
  <c r="B452" i="5"/>
  <c r="B453" i="5"/>
  <c r="B454" i="5"/>
  <c r="B455" i="5"/>
  <c r="B456" i="5"/>
  <c r="B457" i="5"/>
  <c r="B458" i="5"/>
  <c r="B459" i="5"/>
  <c r="B460" i="5"/>
  <c r="B461" i="5"/>
  <c r="B462" i="5"/>
  <c r="B463" i="5"/>
  <c r="B464" i="5"/>
  <c r="B465" i="5"/>
  <c r="B466" i="5"/>
  <c r="B467" i="5"/>
  <c r="B468" i="5"/>
  <c r="B469" i="5"/>
  <c r="B470" i="5"/>
  <c r="B471" i="5"/>
  <c r="B472" i="5"/>
  <c r="B473" i="5"/>
  <c r="B474" i="5"/>
  <c r="B475" i="5"/>
  <c r="B476" i="5"/>
  <c r="B477" i="5"/>
  <c r="B478" i="5"/>
  <c r="B479" i="5"/>
  <c r="B480" i="5"/>
  <c r="B481" i="5"/>
  <c r="B482" i="5"/>
  <c r="B483" i="5"/>
  <c r="B484" i="5"/>
  <c r="B485" i="5"/>
  <c r="B486" i="5"/>
  <c r="B487" i="5"/>
  <c r="B488" i="5"/>
  <c r="B489" i="5"/>
  <c r="B490" i="5"/>
  <c r="B491" i="5"/>
  <c r="B492" i="5"/>
  <c r="B493" i="5"/>
  <c r="B494" i="5"/>
  <c r="B495" i="5"/>
  <c r="B496" i="5"/>
  <c r="B497" i="5"/>
  <c r="B498" i="5"/>
  <c r="B499" i="5"/>
  <c r="B500" i="5"/>
  <c r="B501" i="5"/>
  <c r="B502" i="5"/>
  <c r="B503" i="5"/>
  <c r="B504" i="5"/>
  <c r="B505" i="5"/>
  <c r="B506" i="5"/>
  <c r="B507" i="5"/>
  <c r="B508" i="5"/>
  <c r="B509" i="5"/>
  <c r="B510" i="5"/>
  <c r="B511" i="5"/>
  <c r="B512" i="5"/>
  <c r="B513" i="5"/>
  <c r="B514" i="5"/>
  <c r="B515" i="5"/>
  <c r="B516" i="5"/>
  <c r="B517" i="5"/>
  <c r="B518" i="5"/>
  <c r="B519" i="5"/>
  <c r="B520" i="5"/>
  <c r="B521" i="5"/>
  <c r="B522" i="5"/>
  <c r="B523" i="5"/>
  <c r="B524" i="5"/>
  <c r="B525" i="5"/>
  <c r="B526" i="5"/>
  <c r="B527" i="5"/>
  <c r="B528" i="5"/>
  <c r="B529" i="5"/>
  <c r="B530" i="5"/>
  <c r="B531" i="5"/>
  <c r="B532" i="5"/>
  <c r="B533" i="5"/>
  <c r="B534" i="5"/>
  <c r="B535" i="5"/>
  <c r="B536" i="5"/>
  <c r="B537" i="5"/>
  <c r="B538" i="5"/>
  <c r="B539" i="5"/>
  <c r="B540" i="5"/>
  <c r="B541" i="5"/>
  <c r="B542" i="5"/>
  <c r="B543" i="5"/>
  <c r="B544" i="5"/>
  <c r="B545" i="5"/>
  <c r="B546" i="5"/>
  <c r="B547" i="5"/>
  <c r="B548" i="5"/>
  <c r="B549" i="5"/>
  <c r="B550" i="5"/>
  <c r="B551" i="5"/>
  <c r="B552" i="5"/>
  <c r="B553" i="5"/>
  <c r="B554" i="5"/>
  <c r="B555" i="5"/>
  <c r="B556" i="5"/>
  <c r="B557" i="5"/>
  <c r="B558" i="5"/>
  <c r="B559" i="5"/>
  <c r="B560" i="5"/>
  <c r="B561" i="5"/>
  <c r="B562" i="5"/>
  <c r="B563" i="5"/>
  <c r="B564" i="5"/>
  <c r="B565" i="5"/>
  <c r="B566" i="5"/>
  <c r="B567" i="5"/>
  <c r="B568" i="5"/>
  <c r="B569" i="5"/>
  <c r="B570" i="5"/>
  <c r="B571" i="5"/>
  <c r="B572" i="5"/>
  <c r="B573" i="5"/>
  <c r="B574" i="5"/>
  <c r="B575" i="5"/>
  <c r="B576" i="5"/>
  <c r="B577" i="5"/>
  <c r="B578" i="5"/>
  <c r="B579" i="5"/>
  <c r="B580" i="5"/>
  <c r="B581" i="5"/>
  <c r="B582" i="5"/>
  <c r="B583" i="5"/>
  <c r="B584" i="5"/>
  <c r="B585" i="5"/>
  <c r="B586" i="5"/>
  <c r="B587" i="5"/>
  <c r="B588" i="5"/>
  <c r="B589" i="5"/>
  <c r="B590" i="5"/>
  <c r="B591" i="5"/>
  <c r="B592" i="5"/>
  <c r="B593" i="5"/>
  <c r="B594" i="5"/>
  <c r="B595" i="5"/>
  <c r="B596" i="5"/>
  <c r="B597" i="5"/>
  <c r="B598" i="5"/>
  <c r="B599" i="5"/>
  <c r="B600" i="5"/>
  <c r="B601" i="5"/>
  <c r="B602" i="5"/>
  <c r="B603" i="5"/>
  <c r="B604" i="5"/>
  <c r="B605" i="5"/>
  <c r="B606" i="5"/>
  <c r="B607" i="5"/>
  <c r="B608" i="5"/>
  <c r="B609" i="5"/>
  <c r="B610" i="5"/>
  <c r="B611" i="5"/>
  <c r="B612" i="5"/>
  <c r="B613" i="5"/>
  <c r="B614" i="5"/>
  <c r="B615" i="5"/>
  <c r="B616" i="5"/>
  <c r="B617" i="5"/>
  <c r="B618" i="5"/>
  <c r="B619" i="5"/>
  <c r="B620" i="5"/>
  <c r="B621" i="5"/>
  <c r="B622" i="5"/>
  <c r="B623" i="5"/>
  <c r="B624" i="5"/>
  <c r="B625" i="5"/>
  <c r="B626" i="5"/>
  <c r="B627" i="5"/>
  <c r="B628" i="5"/>
  <c r="B629" i="5"/>
  <c r="B630" i="5"/>
  <c r="B631" i="5"/>
  <c r="B632" i="5"/>
  <c r="B633" i="5"/>
  <c r="B634" i="5"/>
  <c r="B635" i="5"/>
  <c r="B636" i="5"/>
  <c r="B637" i="5"/>
  <c r="B638" i="5"/>
  <c r="B639" i="5"/>
  <c r="B640" i="5"/>
  <c r="B641" i="5"/>
  <c r="B642" i="5"/>
  <c r="B643" i="5"/>
  <c r="B644" i="5"/>
  <c r="B645" i="5"/>
  <c r="B646" i="5"/>
  <c r="B647" i="5"/>
  <c r="B648" i="5"/>
  <c r="B649" i="5"/>
  <c r="B650" i="5"/>
  <c r="B651" i="5"/>
  <c r="B652" i="5"/>
  <c r="B653" i="5"/>
  <c r="B654" i="5"/>
  <c r="B655" i="5"/>
  <c r="B656" i="5"/>
  <c r="B657" i="5"/>
  <c r="B658" i="5"/>
  <c r="B659" i="5"/>
  <c r="B660" i="5"/>
  <c r="B661" i="5"/>
  <c r="B662" i="5"/>
  <c r="B663" i="5"/>
  <c r="B664" i="5"/>
  <c r="B665" i="5"/>
  <c r="B666" i="5"/>
  <c r="B667" i="5"/>
  <c r="B668" i="5"/>
  <c r="B669" i="5"/>
  <c r="B670" i="5"/>
  <c r="B671" i="5"/>
  <c r="B672" i="5"/>
  <c r="B673" i="5"/>
  <c r="B674" i="5"/>
  <c r="B675" i="5"/>
  <c r="B676" i="5"/>
  <c r="B677" i="5"/>
  <c r="B678" i="5"/>
  <c r="B679" i="5"/>
  <c r="B680" i="5"/>
  <c r="B681" i="5"/>
  <c r="B682" i="5"/>
  <c r="B683" i="5"/>
  <c r="B684" i="5"/>
  <c r="B685" i="5"/>
  <c r="B686" i="5"/>
  <c r="B687" i="5"/>
  <c r="B688" i="5"/>
  <c r="B689" i="5"/>
  <c r="B690" i="5"/>
  <c r="B691" i="5"/>
  <c r="B692" i="5"/>
  <c r="B693" i="5"/>
  <c r="B694" i="5"/>
  <c r="B695" i="5"/>
  <c r="B696" i="5"/>
  <c r="B697" i="5"/>
  <c r="B698" i="5"/>
  <c r="B699" i="5"/>
  <c r="B700" i="5"/>
  <c r="B701" i="5"/>
  <c r="B702" i="5"/>
  <c r="B703" i="5"/>
  <c r="B704" i="5"/>
  <c r="B705" i="5"/>
  <c r="B706" i="5"/>
  <c r="B707" i="5"/>
  <c r="B708" i="5"/>
  <c r="B709" i="5"/>
  <c r="B710" i="5"/>
  <c r="B711" i="5"/>
  <c r="B712" i="5"/>
  <c r="B713" i="5"/>
  <c r="B714" i="5"/>
  <c r="B715" i="5"/>
  <c r="B716" i="5"/>
  <c r="B717" i="5"/>
  <c r="B718" i="5"/>
  <c r="B719" i="5"/>
  <c r="B720" i="5"/>
  <c r="B721" i="5"/>
  <c r="B722" i="5"/>
  <c r="B723" i="5"/>
  <c r="B724" i="5"/>
  <c r="B725" i="5"/>
  <c r="B726" i="5"/>
  <c r="B727" i="5"/>
  <c r="B728" i="5"/>
  <c r="B729" i="5"/>
  <c r="B730" i="5"/>
  <c r="B731" i="5"/>
  <c r="B732" i="5"/>
  <c r="B733" i="5"/>
  <c r="B734" i="5"/>
  <c r="B735" i="5"/>
  <c r="B736" i="5"/>
  <c r="B737" i="5"/>
  <c r="B738" i="5"/>
  <c r="B739" i="5"/>
  <c r="B740" i="5"/>
  <c r="B741" i="5"/>
  <c r="B742" i="5"/>
  <c r="B743" i="5"/>
  <c r="B744" i="5"/>
  <c r="B745" i="5"/>
  <c r="B746" i="5"/>
  <c r="B747" i="5"/>
  <c r="B748" i="5"/>
  <c r="B749" i="5"/>
  <c r="B750" i="5"/>
  <c r="B751" i="5"/>
  <c r="B752" i="5"/>
  <c r="B753" i="5"/>
  <c r="B754" i="5"/>
  <c r="B755" i="5"/>
  <c r="B756" i="5"/>
  <c r="B757" i="5"/>
  <c r="B758" i="5"/>
  <c r="B759" i="5"/>
  <c r="B760" i="5"/>
  <c r="B761" i="5"/>
  <c r="B762" i="5"/>
  <c r="B763" i="5"/>
  <c r="B764" i="5"/>
  <c r="B765" i="5"/>
  <c r="B766" i="5"/>
  <c r="B767" i="5"/>
  <c r="B768" i="5"/>
  <c r="B769" i="5"/>
  <c r="B770" i="5"/>
  <c r="B771" i="5"/>
  <c r="B772" i="5"/>
  <c r="B773" i="5"/>
  <c r="B774" i="5"/>
  <c r="B775" i="5"/>
  <c r="B776" i="5"/>
  <c r="B777" i="5"/>
  <c r="B778" i="5"/>
  <c r="B779" i="5"/>
  <c r="B780" i="5"/>
  <c r="B781" i="5"/>
  <c r="B782" i="5"/>
  <c r="B783" i="5"/>
  <c r="B784" i="5"/>
  <c r="B785" i="5"/>
  <c r="B786" i="5"/>
  <c r="B787" i="5"/>
  <c r="B788" i="5"/>
  <c r="B789" i="5"/>
  <c r="B790" i="5"/>
  <c r="B791" i="5"/>
  <c r="B792" i="5"/>
  <c r="B793" i="5"/>
  <c r="B794" i="5"/>
  <c r="B795" i="5"/>
  <c r="B796" i="5"/>
  <c r="B797" i="5"/>
  <c r="B798" i="5"/>
  <c r="B799" i="5"/>
  <c r="B800" i="5"/>
  <c r="B801" i="5"/>
  <c r="B802" i="5"/>
  <c r="B803" i="5"/>
  <c r="B804" i="5"/>
  <c r="B805" i="5"/>
  <c r="B806" i="5"/>
  <c r="B807" i="5"/>
  <c r="B808" i="5"/>
  <c r="B809" i="5"/>
  <c r="B810" i="5"/>
  <c r="B811" i="5"/>
  <c r="B812" i="5"/>
  <c r="B813" i="5"/>
  <c r="B814" i="5"/>
  <c r="B815" i="5"/>
  <c r="B816" i="5"/>
  <c r="B817" i="5"/>
  <c r="B818" i="5"/>
  <c r="B819" i="5"/>
  <c r="B820" i="5"/>
  <c r="B821" i="5"/>
  <c r="B822" i="5"/>
  <c r="B823" i="5"/>
  <c r="B824" i="5"/>
  <c r="B825" i="5"/>
  <c r="B826" i="5"/>
  <c r="B827" i="5"/>
  <c r="B828" i="5"/>
  <c r="B829" i="5"/>
  <c r="B830" i="5"/>
  <c r="B831" i="5"/>
  <c r="B832" i="5"/>
  <c r="B833" i="5"/>
  <c r="B834" i="5"/>
  <c r="B835" i="5"/>
  <c r="B836" i="5"/>
  <c r="B837" i="5"/>
  <c r="B838" i="5"/>
  <c r="B839" i="5"/>
  <c r="B840" i="5"/>
  <c r="B841" i="5"/>
  <c r="B842" i="5"/>
  <c r="B843" i="5"/>
  <c r="B844" i="5"/>
  <c r="B845" i="5"/>
  <c r="B846" i="5"/>
  <c r="B847" i="5"/>
  <c r="B848" i="5"/>
  <c r="B849" i="5"/>
  <c r="B850" i="5"/>
  <c r="B851" i="5"/>
  <c r="B852" i="5"/>
  <c r="B853" i="5"/>
  <c r="B854" i="5"/>
  <c r="B855" i="5"/>
  <c r="B856" i="5"/>
  <c r="B857" i="5"/>
  <c r="B858" i="5"/>
  <c r="B859" i="5"/>
  <c r="B860" i="5"/>
  <c r="B861" i="5"/>
  <c r="B862" i="5"/>
  <c r="B863" i="5"/>
  <c r="B864" i="5"/>
  <c r="B865" i="5"/>
  <c r="B866" i="5"/>
  <c r="B867" i="5"/>
  <c r="B868" i="5"/>
  <c r="B869" i="5"/>
  <c r="B870" i="5"/>
  <c r="B871" i="5"/>
  <c r="B872" i="5"/>
  <c r="B873" i="5"/>
  <c r="B874" i="5"/>
  <c r="B875" i="5"/>
  <c r="B876" i="5"/>
  <c r="B877" i="5"/>
  <c r="B878" i="5"/>
  <c r="B879" i="5"/>
  <c r="B880" i="5"/>
  <c r="B881" i="5"/>
  <c r="B882" i="5"/>
  <c r="B883" i="5"/>
  <c r="B884" i="5"/>
  <c r="B885" i="5"/>
  <c r="B886" i="5"/>
  <c r="B887" i="5"/>
  <c r="B888" i="5"/>
  <c r="B889" i="5"/>
  <c r="B890" i="5"/>
  <c r="B891" i="5"/>
  <c r="B892" i="5"/>
  <c r="B893" i="5"/>
  <c r="B894" i="5"/>
  <c r="B895" i="5"/>
  <c r="B896" i="5"/>
  <c r="B897" i="5"/>
  <c r="B898" i="5"/>
  <c r="B899" i="5"/>
  <c r="B900" i="5"/>
  <c r="B901" i="5"/>
  <c r="B902" i="5"/>
  <c r="B903" i="5"/>
  <c r="B904" i="5"/>
  <c r="B905" i="5"/>
  <c r="B906" i="5"/>
  <c r="B907" i="5"/>
  <c r="B908" i="5"/>
  <c r="B909" i="5"/>
  <c r="B910" i="5"/>
  <c r="B911" i="5"/>
  <c r="B912" i="5"/>
  <c r="B913" i="5"/>
  <c r="B914" i="5"/>
  <c r="B915" i="5"/>
  <c r="B916" i="5"/>
  <c r="B917" i="5"/>
  <c r="B918" i="5"/>
  <c r="B919" i="5"/>
  <c r="B920" i="5"/>
  <c r="B921" i="5"/>
  <c r="B922" i="5"/>
  <c r="B923" i="5"/>
  <c r="B924" i="5"/>
  <c r="B925" i="5"/>
  <c r="B926" i="5"/>
  <c r="B927" i="5"/>
  <c r="B928" i="5"/>
  <c r="B929" i="5"/>
  <c r="B930" i="5"/>
  <c r="B931" i="5"/>
  <c r="B932" i="5"/>
  <c r="B933" i="5"/>
  <c r="B934" i="5"/>
  <c r="B935" i="5"/>
  <c r="B936" i="5"/>
  <c r="B937" i="5"/>
  <c r="B938" i="5"/>
  <c r="B939" i="5"/>
  <c r="B940" i="5"/>
  <c r="B941" i="5"/>
  <c r="B942" i="5"/>
  <c r="B943" i="5"/>
  <c r="B944" i="5"/>
  <c r="B945" i="5"/>
  <c r="B946" i="5"/>
  <c r="B947" i="5"/>
  <c r="B948" i="5"/>
  <c r="B949" i="5"/>
  <c r="B950" i="5"/>
  <c r="B951" i="5"/>
  <c r="B952" i="5"/>
  <c r="B953" i="5"/>
  <c r="B954" i="5"/>
  <c r="B955" i="5"/>
  <c r="B956" i="5"/>
  <c r="B957" i="5"/>
  <c r="B958" i="5"/>
  <c r="B959" i="5"/>
  <c r="B960" i="5"/>
  <c r="B961" i="5"/>
  <c r="B962" i="5"/>
  <c r="B963" i="5"/>
  <c r="B964" i="5"/>
  <c r="B965" i="5"/>
  <c r="B966" i="5"/>
  <c r="B967" i="5"/>
  <c r="B968" i="5"/>
  <c r="B969" i="5"/>
  <c r="B970" i="5"/>
  <c r="B971" i="5"/>
  <c r="B972" i="5"/>
  <c r="B973" i="5"/>
  <c r="B974" i="5"/>
  <c r="B975" i="5"/>
  <c r="B976" i="5"/>
  <c r="B977" i="5"/>
  <c r="B978" i="5"/>
  <c r="B979" i="5"/>
  <c r="B980" i="5"/>
  <c r="B981" i="5"/>
  <c r="B982" i="5"/>
  <c r="B983" i="5"/>
  <c r="B984" i="5"/>
  <c r="B985" i="5"/>
  <c r="B986" i="5"/>
  <c r="B987" i="5"/>
  <c r="B988" i="5"/>
  <c r="B989" i="5"/>
  <c r="B990" i="5"/>
  <c r="B991" i="5"/>
  <c r="B992" i="5"/>
  <c r="B993" i="5"/>
  <c r="B994" i="5"/>
  <c r="B995" i="5"/>
  <c r="B996" i="5"/>
  <c r="B997" i="5"/>
  <c r="B998" i="5"/>
  <c r="B999" i="5"/>
  <c r="B1000" i="5"/>
  <c r="B1001" i="5"/>
  <c r="B1002" i="5"/>
  <c r="B1003" i="5"/>
  <c r="B1004" i="5"/>
  <c r="B1005" i="5"/>
  <c r="B1006" i="5"/>
  <c r="B1007" i="5"/>
  <c r="B1008" i="5"/>
  <c r="B1009" i="5"/>
  <c r="B1010" i="5"/>
  <c r="B1011" i="5"/>
  <c r="B1012" i="5"/>
  <c r="B1013" i="5"/>
  <c r="B1014" i="5"/>
  <c r="B1015" i="5"/>
  <c r="B1016" i="5"/>
  <c r="B1017" i="5"/>
  <c r="B1018" i="5"/>
  <c r="B1019" i="5"/>
  <c r="B1020" i="5"/>
  <c r="B1021" i="5"/>
  <c r="B1022" i="5"/>
  <c r="B1023" i="5"/>
  <c r="B1024" i="5"/>
  <c r="B1025" i="5"/>
  <c r="B1026" i="5"/>
  <c r="B1027" i="5"/>
  <c r="B1028" i="5"/>
  <c r="B1029" i="5"/>
  <c r="B1030" i="5"/>
  <c r="B1031" i="5"/>
  <c r="B1032" i="5"/>
  <c r="B1033" i="5"/>
  <c r="B1034" i="5"/>
  <c r="B1035" i="5"/>
  <c r="B1036" i="5"/>
  <c r="B1037" i="5"/>
  <c r="B1038" i="5"/>
  <c r="B1039" i="5"/>
  <c r="B1040" i="5"/>
  <c r="B1041" i="5"/>
  <c r="B1042" i="5"/>
  <c r="B1043" i="5"/>
  <c r="B1044" i="5"/>
  <c r="B1045" i="5"/>
  <c r="B1046" i="5"/>
  <c r="B1047" i="5"/>
  <c r="B1048" i="5"/>
  <c r="B1049" i="5"/>
  <c r="B1050" i="5"/>
  <c r="B1051" i="5"/>
  <c r="B1052" i="5"/>
  <c r="B1053" i="5"/>
  <c r="B1054" i="5"/>
  <c r="B1055" i="5"/>
  <c r="B1056" i="5"/>
  <c r="B1057" i="5"/>
  <c r="B1058" i="5"/>
  <c r="B1059" i="5"/>
  <c r="B1060" i="5"/>
  <c r="B1061" i="5"/>
  <c r="B1062" i="5"/>
  <c r="B1063" i="5"/>
  <c r="B1064" i="5"/>
  <c r="B1065" i="5"/>
  <c r="B1066" i="5"/>
  <c r="B1067" i="5"/>
  <c r="B1068" i="5"/>
  <c r="B1069" i="5"/>
  <c r="B1070" i="5"/>
  <c r="B1071" i="5"/>
  <c r="B1072" i="5"/>
  <c r="B1073" i="5"/>
  <c r="B1074" i="5"/>
  <c r="B1075" i="5"/>
  <c r="B1076" i="5"/>
  <c r="B1077" i="5"/>
  <c r="B1078" i="5"/>
  <c r="B1079" i="5"/>
  <c r="B1080" i="5"/>
  <c r="B1081" i="5"/>
  <c r="B1082" i="5"/>
  <c r="B1083" i="5"/>
  <c r="B1084" i="5"/>
  <c r="B1085" i="5"/>
  <c r="B1086" i="5"/>
  <c r="B1087" i="5"/>
  <c r="B1088" i="5"/>
  <c r="B1089" i="5"/>
  <c r="B1090" i="5"/>
  <c r="B1091" i="5"/>
  <c r="B1092" i="5"/>
  <c r="B1093" i="5"/>
  <c r="B1094" i="5"/>
  <c r="B1095" i="5"/>
  <c r="B1096" i="5"/>
  <c r="B1097" i="5"/>
  <c r="B1098" i="5"/>
  <c r="B1099" i="5"/>
  <c r="B1100" i="5"/>
  <c r="B1101" i="5"/>
  <c r="B1102" i="5"/>
  <c r="B1103" i="5"/>
  <c r="B1104" i="5"/>
  <c r="B1105" i="5"/>
  <c r="B1106" i="5"/>
  <c r="B1107" i="5"/>
  <c r="B1108" i="5"/>
  <c r="B1109" i="5"/>
  <c r="B1110" i="5"/>
  <c r="B1111" i="5"/>
  <c r="B1112" i="5"/>
  <c r="B1113" i="5"/>
  <c r="B1114" i="5"/>
  <c r="B1115" i="5"/>
  <c r="B1116" i="5"/>
  <c r="B1117" i="5"/>
  <c r="B1118" i="5"/>
  <c r="B1119" i="5"/>
  <c r="B1120" i="5"/>
  <c r="B1121" i="5"/>
  <c r="B1122" i="5"/>
  <c r="B1123" i="5"/>
  <c r="B1124" i="5"/>
  <c r="B1125" i="5"/>
  <c r="B1126" i="5"/>
  <c r="B1127" i="5"/>
  <c r="B1128" i="5"/>
  <c r="B1129" i="5"/>
  <c r="B1130" i="5"/>
  <c r="B1131" i="5"/>
  <c r="B1132" i="5"/>
  <c r="B1133" i="5"/>
  <c r="B1134" i="5"/>
  <c r="B1135" i="5"/>
  <c r="B1136" i="5"/>
  <c r="B1137" i="5"/>
  <c r="B1138" i="5"/>
  <c r="B1139" i="5"/>
  <c r="B1140" i="5"/>
  <c r="B1141" i="5"/>
  <c r="B1142" i="5"/>
  <c r="B1143" i="5"/>
  <c r="B1144" i="5"/>
  <c r="B1145" i="5"/>
  <c r="B1146" i="5"/>
  <c r="B1147" i="5"/>
  <c r="B1148" i="5"/>
  <c r="B1149" i="5"/>
  <c r="B1150" i="5"/>
  <c r="B1151" i="5"/>
  <c r="B1152" i="5"/>
  <c r="B1153" i="5"/>
  <c r="B1154" i="5"/>
  <c r="B1155" i="5"/>
  <c r="B1156" i="5"/>
  <c r="B1157" i="5"/>
  <c r="B1158" i="5"/>
  <c r="B1159" i="5"/>
  <c r="B1160" i="5"/>
  <c r="B1161" i="5"/>
  <c r="B1162" i="5"/>
  <c r="B1163" i="5"/>
  <c r="B1164" i="5"/>
  <c r="B1165" i="5"/>
  <c r="B1166" i="5"/>
  <c r="B1167" i="5"/>
  <c r="B1168" i="5"/>
  <c r="B1169" i="5"/>
  <c r="B1170" i="5"/>
  <c r="B1171" i="5"/>
  <c r="B1172" i="5"/>
  <c r="B1173" i="5"/>
  <c r="B1174" i="5"/>
  <c r="B1175" i="5"/>
  <c r="B1176" i="5"/>
  <c r="B1177" i="5"/>
  <c r="B1178" i="5"/>
  <c r="B1179" i="5"/>
  <c r="B1180" i="5"/>
  <c r="B1181" i="5"/>
  <c r="B1182" i="5"/>
  <c r="B1183" i="5"/>
  <c r="B1184" i="5"/>
  <c r="B1185" i="5"/>
  <c r="B1186" i="5"/>
  <c r="B1187" i="5"/>
  <c r="B1188" i="5"/>
  <c r="B1189" i="5"/>
  <c r="B1190" i="5"/>
  <c r="B1191" i="5"/>
  <c r="B1192" i="5"/>
  <c r="B1193" i="5"/>
  <c r="B1194" i="5"/>
  <c r="B1195" i="5"/>
  <c r="B1196" i="5"/>
  <c r="B1197" i="5"/>
  <c r="B1198" i="5"/>
  <c r="B1199" i="5"/>
  <c r="B1200" i="5"/>
  <c r="B1201" i="5"/>
  <c r="B1202" i="5"/>
  <c r="B1203" i="5"/>
  <c r="B1204" i="5"/>
  <c r="B1205" i="5"/>
  <c r="B1206" i="5"/>
  <c r="B1207" i="5"/>
  <c r="B1208" i="5"/>
  <c r="B1209" i="5"/>
  <c r="B1210" i="5"/>
  <c r="B1211" i="5"/>
  <c r="B1212" i="5"/>
  <c r="B1213" i="5"/>
  <c r="B1214" i="5"/>
  <c r="B1215" i="5"/>
  <c r="B1216" i="5"/>
  <c r="B1217" i="5"/>
  <c r="B1218" i="5"/>
  <c r="B1219" i="5"/>
  <c r="B1220" i="5"/>
  <c r="B1221" i="5"/>
  <c r="B1222" i="5"/>
  <c r="B1223" i="5"/>
  <c r="B1224" i="5"/>
  <c r="B1225" i="5"/>
  <c r="B1226" i="5"/>
  <c r="B1227" i="5"/>
  <c r="B1228" i="5"/>
  <c r="B1229" i="5"/>
  <c r="B1230" i="5"/>
  <c r="B1231" i="5"/>
  <c r="B1232" i="5"/>
  <c r="B1233" i="5"/>
  <c r="B1234" i="5"/>
  <c r="B1235" i="5"/>
  <c r="B1236" i="5"/>
  <c r="B1237" i="5"/>
  <c r="B1238" i="5"/>
  <c r="B1239" i="5"/>
  <c r="B1240" i="5"/>
  <c r="B1241" i="5"/>
  <c r="B1242" i="5"/>
  <c r="B1243" i="5"/>
  <c r="B1244" i="5"/>
  <c r="B1245" i="5"/>
  <c r="B1246" i="5"/>
  <c r="B1247" i="5"/>
  <c r="B1248" i="5"/>
  <c r="B1249" i="5"/>
  <c r="B1250" i="5"/>
  <c r="B1251" i="5"/>
  <c r="B1252" i="5"/>
  <c r="B1253" i="5"/>
  <c r="B1254" i="5"/>
  <c r="B1255" i="5"/>
  <c r="B1256" i="5"/>
  <c r="B1257" i="5"/>
  <c r="B1258" i="5"/>
  <c r="B1259" i="5"/>
  <c r="B1260" i="5"/>
  <c r="B1261" i="5"/>
  <c r="B1262" i="5"/>
  <c r="B1263" i="5"/>
  <c r="B1264" i="5"/>
  <c r="B1265" i="5"/>
  <c r="B1266" i="5"/>
  <c r="B1267" i="5"/>
  <c r="B1268" i="5"/>
  <c r="B1269" i="5"/>
  <c r="B1270" i="5"/>
  <c r="B1271" i="5"/>
  <c r="B1272" i="5"/>
  <c r="B1273" i="5"/>
  <c r="B1274" i="5"/>
  <c r="B1275" i="5"/>
  <c r="B1276" i="5"/>
  <c r="B1277" i="5"/>
  <c r="B1278" i="5"/>
  <c r="B1279" i="5"/>
  <c r="B1280" i="5"/>
  <c r="B1281" i="5"/>
  <c r="B1282" i="5"/>
  <c r="B1283" i="5"/>
  <c r="B1284" i="5"/>
  <c r="B1285" i="5"/>
  <c r="B1286" i="5"/>
  <c r="B1287" i="5"/>
  <c r="B1288" i="5"/>
  <c r="B1289" i="5"/>
  <c r="B1290" i="5"/>
  <c r="B1291" i="5"/>
  <c r="B1292" i="5"/>
  <c r="B1293" i="5"/>
  <c r="B1294" i="5"/>
  <c r="B1295" i="5"/>
  <c r="B1296" i="5"/>
  <c r="B1297" i="5"/>
  <c r="B1298" i="5"/>
  <c r="B1299" i="5"/>
  <c r="B1300" i="5"/>
  <c r="B1301" i="5"/>
  <c r="B1302" i="5"/>
  <c r="B1303" i="5"/>
  <c r="B1304" i="5"/>
  <c r="B1305" i="5"/>
  <c r="B1306" i="5"/>
  <c r="B1307" i="5"/>
  <c r="B1308" i="5"/>
  <c r="B1309" i="5"/>
  <c r="B1310" i="5"/>
  <c r="B1311" i="5"/>
  <c r="B1312" i="5"/>
  <c r="B1313" i="5"/>
  <c r="B1314" i="5"/>
  <c r="B1315" i="5"/>
  <c r="B1316" i="5"/>
  <c r="B1317" i="5"/>
  <c r="B1318" i="5"/>
  <c r="B1319" i="5"/>
  <c r="B1320" i="5"/>
  <c r="B1321" i="5"/>
  <c r="B1322" i="5"/>
  <c r="B1323" i="5"/>
  <c r="B1324" i="5"/>
  <c r="B1325" i="5"/>
  <c r="B1326" i="5"/>
  <c r="B1327" i="5"/>
  <c r="B1328" i="5"/>
  <c r="B1329" i="5"/>
  <c r="B1330" i="5"/>
  <c r="B1331" i="5"/>
  <c r="B1332" i="5"/>
  <c r="B1333" i="5"/>
  <c r="B1334" i="5"/>
  <c r="B1335" i="5"/>
  <c r="B1336" i="5"/>
  <c r="B1337" i="5"/>
  <c r="B1338" i="5"/>
  <c r="B1339" i="5"/>
  <c r="B1340" i="5"/>
  <c r="B1341" i="5"/>
  <c r="B1342" i="5"/>
  <c r="B1343" i="5"/>
  <c r="B1344" i="5"/>
  <c r="B1345" i="5"/>
  <c r="B1346" i="5"/>
  <c r="B1347" i="5"/>
  <c r="B1348" i="5"/>
  <c r="B1349" i="5"/>
  <c r="B1350" i="5"/>
  <c r="B1351" i="5"/>
  <c r="B1352" i="5"/>
  <c r="B1353" i="5"/>
  <c r="B1354" i="5"/>
  <c r="B1355" i="5"/>
  <c r="B1356" i="5"/>
  <c r="B1357" i="5"/>
  <c r="B1358" i="5"/>
  <c r="B1359" i="5"/>
  <c r="B1360" i="5"/>
  <c r="B1361" i="5"/>
  <c r="B1362" i="5"/>
  <c r="B1363" i="5"/>
  <c r="B1364" i="5"/>
  <c r="B1365" i="5"/>
  <c r="B1366" i="5"/>
  <c r="B1367" i="5"/>
  <c r="B1368" i="5"/>
  <c r="B1369" i="5"/>
  <c r="B1370" i="5"/>
  <c r="B1371" i="5"/>
  <c r="B1372" i="5"/>
  <c r="B1373" i="5"/>
  <c r="B1374" i="5"/>
  <c r="B1375" i="5"/>
  <c r="B1376" i="5"/>
  <c r="B1377" i="5"/>
  <c r="B1378" i="5"/>
  <c r="B1379" i="5"/>
  <c r="B1380" i="5"/>
  <c r="B1381" i="5"/>
  <c r="B1382" i="5"/>
  <c r="B1383" i="5"/>
  <c r="B1384" i="5"/>
  <c r="B1385" i="5"/>
  <c r="B1386" i="5"/>
  <c r="B1387" i="5"/>
  <c r="B1388" i="5"/>
  <c r="B1389" i="5"/>
  <c r="B1390" i="5"/>
  <c r="B1391" i="5"/>
  <c r="B1392" i="5"/>
  <c r="B1393" i="5"/>
  <c r="B1394" i="5"/>
  <c r="B1395" i="5"/>
  <c r="B1396" i="5"/>
  <c r="B1397" i="5"/>
  <c r="B1398" i="5"/>
  <c r="B1399" i="5"/>
  <c r="B1400" i="5"/>
  <c r="B1401" i="5"/>
  <c r="B1402" i="5"/>
  <c r="B1403" i="5"/>
  <c r="B1404" i="5"/>
  <c r="B1405" i="5"/>
  <c r="B1406" i="5"/>
  <c r="B1407" i="5"/>
  <c r="B1408" i="5"/>
  <c r="B1409" i="5"/>
  <c r="B1410" i="5"/>
  <c r="B1411" i="5"/>
  <c r="B1412" i="5"/>
  <c r="B1413" i="5"/>
  <c r="B1414" i="5"/>
  <c r="B1415" i="5"/>
  <c r="B1416" i="5"/>
  <c r="B1417" i="5"/>
  <c r="B1418" i="5"/>
  <c r="B1419" i="5"/>
  <c r="B1420" i="5"/>
  <c r="B1421" i="5"/>
  <c r="B1422" i="5"/>
  <c r="B1423" i="5"/>
  <c r="B1424" i="5"/>
  <c r="B1425" i="5"/>
  <c r="B1426" i="5"/>
  <c r="B1427" i="5"/>
  <c r="B1428" i="5"/>
  <c r="B1429" i="5"/>
  <c r="B1430" i="5"/>
  <c r="B1431" i="5"/>
  <c r="B1432" i="5"/>
  <c r="B1433" i="5"/>
  <c r="B1434" i="5"/>
  <c r="B1435" i="5"/>
  <c r="B1436" i="5"/>
  <c r="B1437" i="5"/>
  <c r="B1438" i="5"/>
  <c r="B1439" i="5"/>
  <c r="B1440" i="5"/>
  <c r="B1441" i="5"/>
  <c r="B1442" i="5"/>
  <c r="B1443" i="5"/>
  <c r="B1444" i="5"/>
  <c r="B1445" i="5"/>
  <c r="B1446" i="5"/>
  <c r="B1447" i="5"/>
  <c r="B1448" i="5"/>
  <c r="B1449" i="5"/>
  <c r="B1450" i="5"/>
  <c r="B1451" i="5"/>
  <c r="B1452" i="5"/>
  <c r="B1453" i="5"/>
  <c r="B1454" i="5"/>
  <c r="B1455" i="5"/>
  <c r="B1456" i="5"/>
  <c r="B1457" i="5"/>
  <c r="B1458" i="5"/>
  <c r="B1459" i="5"/>
  <c r="B1460" i="5"/>
  <c r="B1461" i="5"/>
  <c r="B1462" i="5"/>
  <c r="B1463" i="5"/>
  <c r="B1464" i="5"/>
  <c r="B1465" i="5"/>
  <c r="B1466" i="5"/>
  <c r="B1467" i="5"/>
  <c r="B1468" i="5"/>
  <c r="B1469" i="5"/>
  <c r="B1470" i="5"/>
  <c r="B1471" i="5"/>
  <c r="B1472" i="5"/>
  <c r="B1473" i="5"/>
  <c r="B1474" i="5"/>
  <c r="B1475" i="5"/>
  <c r="B1476" i="5"/>
  <c r="B1477" i="5"/>
  <c r="B1478" i="5"/>
  <c r="B1479" i="5"/>
  <c r="B1480" i="5"/>
  <c r="B1481" i="5"/>
  <c r="B1482" i="5"/>
  <c r="B1483" i="5"/>
  <c r="B1484" i="5"/>
  <c r="B1485" i="5"/>
  <c r="B1486" i="5"/>
  <c r="B1487" i="5"/>
  <c r="B1488" i="5"/>
  <c r="B1489" i="5"/>
  <c r="B1490" i="5"/>
  <c r="B1491" i="5"/>
  <c r="B1492" i="5"/>
  <c r="B1493" i="5"/>
  <c r="B1494" i="5"/>
  <c r="B1495" i="5"/>
  <c r="B1496" i="5"/>
  <c r="B1497" i="5"/>
  <c r="B1498" i="5"/>
  <c r="B1499" i="5"/>
  <c r="B1500" i="5"/>
  <c r="B1501" i="5"/>
  <c r="B1502" i="5"/>
  <c r="B1503" i="5"/>
  <c r="B1504" i="5"/>
  <c r="B1505" i="5"/>
  <c r="B1506" i="5"/>
  <c r="B1507" i="5"/>
  <c r="B1508" i="5"/>
  <c r="B1509" i="5"/>
  <c r="B1510" i="5"/>
  <c r="B1511" i="5"/>
  <c r="B1512" i="5"/>
  <c r="B1513" i="5"/>
  <c r="B1514" i="5"/>
  <c r="B1515" i="5"/>
  <c r="B1516" i="5"/>
  <c r="B1517" i="5"/>
  <c r="B1518" i="5"/>
  <c r="B1519" i="5"/>
  <c r="B1520" i="5"/>
  <c r="B1521" i="5"/>
  <c r="B1522" i="5"/>
  <c r="B1523" i="5"/>
  <c r="B1524" i="5"/>
  <c r="B1525" i="5"/>
  <c r="B1526" i="5"/>
  <c r="B1527" i="5"/>
  <c r="B1528" i="5"/>
  <c r="B1529" i="5"/>
  <c r="B1530" i="5"/>
  <c r="B1531" i="5"/>
  <c r="B1532" i="5"/>
  <c r="B1533" i="5"/>
  <c r="B1534" i="5"/>
  <c r="B1535" i="5"/>
  <c r="B1536" i="5"/>
  <c r="B1537" i="5"/>
  <c r="B1538" i="5"/>
  <c r="B1539" i="5"/>
  <c r="B1540" i="5"/>
  <c r="B1541" i="5"/>
  <c r="B1542" i="5"/>
  <c r="B1543" i="5"/>
  <c r="B1544" i="5"/>
  <c r="B1545" i="5"/>
  <c r="B1546" i="5"/>
  <c r="B1547" i="5"/>
  <c r="B1548" i="5"/>
  <c r="B1549" i="5"/>
  <c r="B1550" i="5"/>
  <c r="B1551" i="5"/>
  <c r="B1552" i="5"/>
  <c r="B1553" i="5"/>
  <c r="B1554" i="5"/>
  <c r="B1555" i="5"/>
  <c r="B1556" i="5"/>
  <c r="B1557" i="5"/>
  <c r="B1558" i="5"/>
  <c r="B1559" i="5"/>
  <c r="B1560" i="5"/>
  <c r="B1561" i="5"/>
  <c r="B1562" i="5"/>
  <c r="B1563" i="5"/>
  <c r="B1564" i="5"/>
  <c r="B1565" i="5"/>
  <c r="B1566" i="5"/>
  <c r="B1567" i="5"/>
  <c r="B1568" i="5"/>
  <c r="B1569" i="5"/>
  <c r="B1570" i="5"/>
  <c r="B1571" i="5"/>
  <c r="B1572" i="5"/>
  <c r="B1573" i="5"/>
  <c r="B1574" i="5"/>
  <c r="B1575" i="5"/>
  <c r="B1576" i="5"/>
  <c r="B1577" i="5"/>
  <c r="B1578" i="5"/>
  <c r="B1579" i="5"/>
  <c r="B1580" i="5"/>
  <c r="B1581" i="5"/>
  <c r="B1582" i="5"/>
  <c r="B1583" i="5"/>
  <c r="B1584" i="5"/>
  <c r="B1585" i="5"/>
  <c r="B1586" i="5"/>
  <c r="B1587" i="5"/>
  <c r="B1588" i="5"/>
  <c r="B1589" i="5"/>
  <c r="B1590" i="5"/>
  <c r="B1591" i="5"/>
  <c r="B1592" i="5"/>
  <c r="B1593" i="5"/>
  <c r="B1594" i="5"/>
  <c r="B1595" i="5"/>
  <c r="B1596" i="5"/>
  <c r="B1597" i="5"/>
  <c r="B1598" i="5"/>
  <c r="B1599" i="5"/>
  <c r="B1600" i="5"/>
  <c r="B1601" i="5"/>
  <c r="B1602" i="5"/>
  <c r="B1603" i="5"/>
  <c r="B1604" i="5"/>
  <c r="B1605" i="5"/>
  <c r="B1606" i="5"/>
  <c r="B1607" i="5"/>
  <c r="B1608" i="5"/>
  <c r="B1609" i="5"/>
  <c r="B1610" i="5"/>
  <c r="B1611" i="5"/>
  <c r="B1612" i="5"/>
  <c r="B1613" i="5"/>
  <c r="B1614" i="5"/>
  <c r="B1615" i="5"/>
  <c r="B1616" i="5"/>
  <c r="B1617" i="5"/>
  <c r="B1618" i="5"/>
  <c r="B1619" i="5"/>
  <c r="B1620" i="5"/>
  <c r="B1621" i="5"/>
  <c r="B1622" i="5"/>
  <c r="B1623" i="5"/>
  <c r="B1624" i="5"/>
  <c r="B1625" i="5"/>
  <c r="B1626" i="5"/>
  <c r="B1627" i="5"/>
  <c r="B1628" i="5"/>
  <c r="B1629" i="5"/>
  <c r="B1630" i="5"/>
  <c r="B1631" i="5"/>
  <c r="B1632" i="5"/>
  <c r="B1633" i="5"/>
  <c r="B1634" i="5"/>
  <c r="B1635" i="5"/>
  <c r="B1636" i="5"/>
  <c r="B1637" i="5"/>
  <c r="B1638" i="5"/>
  <c r="B1639" i="5"/>
  <c r="B1640" i="5"/>
  <c r="B1641" i="5"/>
  <c r="B1642" i="5"/>
  <c r="B1643" i="5"/>
  <c r="B1644" i="5"/>
  <c r="B1645" i="5"/>
  <c r="B1646" i="5"/>
  <c r="B1647" i="5"/>
  <c r="B1648" i="5"/>
  <c r="B1649" i="5"/>
  <c r="B1650" i="5"/>
  <c r="B1651" i="5"/>
  <c r="B1652" i="5"/>
  <c r="B1653" i="5"/>
  <c r="B1654" i="5"/>
  <c r="B1655" i="5"/>
  <c r="B1656" i="5"/>
  <c r="B1657" i="5"/>
  <c r="B1658" i="5"/>
  <c r="B1659" i="5"/>
  <c r="B1660" i="5"/>
  <c r="B1661" i="5"/>
  <c r="B1662" i="5"/>
  <c r="B1663" i="5"/>
  <c r="B1664" i="5"/>
  <c r="B1665" i="5"/>
  <c r="B1666" i="5"/>
  <c r="B1667" i="5"/>
  <c r="B1668" i="5"/>
  <c r="B1669" i="5"/>
  <c r="B1670" i="5"/>
  <c r="B1671" i="5"/>
  <c r="B1672" i="5"/>
  <c r="B1673" i="5"/>
  <c r="B1674" i="5"/>
  <c r="B1675" i="5"/>
  <c r="B1676" i="5"/>
  <c r="B1677" i="5"/>
  <c r="B1678" i="5"/>
  <c r="B1679" i="5"/>
  <c r="B1680" i="5"/>
  <c r="B1681" i="5"/>
  <c r="B1682" i="5"/>
  <c r="B1683" i="5"/>
  <c r="B1684" i="5"/>
  <c r="B1685" i="5"/>
  <c r="B1686" i="5"/>
  <c r="B1687" i="5"/>
  <c r="B1688" i="5"/>
  <c r="B1689" i="5"/>
  <c r="B1690" i="5"/>
  <c r="B1691" i="5"/>
  <c r="B1692" i="5"/>
  <c r="B1693" i="5"/>
  <c r="B1694" i="5"/>
  <c r="B1695" i="5"/>
  <c r="B1696" i="5"/>
  <c r="B1697" i="5"/>
  <c r="B1698" i="5"/>
  <c r="B1699" i="5"/>
  <c r="B1700" i="5"/>
  <c r="B1701" i="5"/>
  <c r="B1702" i="5"/>
  <c r="B1703" i="5"/>
  <c r="B1704" i="5"/>
  <c r="B1705" i="5"/>
  <c r="B1706" i="5"/>
  <c r="B1707" i="5"/>
  <c r="B1708" i="5"/>
  <c r="B1709" i="5"/>
  <c r="B1710" i="5"/>
  <c r="B1711" i="5"/>
  <c r="B1712" i="5"/>
  <c r="B1713" i="5"/>
  <c r="B1714" i="5"/>
  <c r="B1715" i="5"/>
  <c r="B1716" i="5"/>
  <c r="B1717" i="5"/>
  <c r="B1718" i="5"/>
  <c r="B1719" i="5"/>
  <c r="B1720" i="5"/>
  <c r="B1721" i="5"/>
  <c r="B1722" i="5"/>
  <c r="B1723" i="5"/>
  <c r="B1724" i="5"/>
  <c r="B1725" i="5"/>
  <c r="B1726" i="5"/>
  <c r="B1727" i="5"/>
  <c r="B1728" i="5"/>
  <c r="B1729" i="5"/>
  <c r="B1730" i="5"/>
  <c r="B1731" i="5"/>
  <c r="B1732" i="5"/>
  <c r="B1733" i="5"/>
  <c r="B1734" i="5"/>
  <c r="B1735" i="5"/>
  <c r="B1736" i="5"/>
  <c r="B1737" i="5"/>
  <c r="B1738" i="5"/>
  <c r="B1739" i="5"/>
  <c r="B1740" i="5"/>
  <c r="B1741" i="5"/>
  <c r="B1742" i="5"/>
  <c r="B1743" i="5"/>
  <c r="B1744" i="5"/>
  <c r="B1745" i="5"/>
  <c r="B1746" i="5"/>
  <c r="B1747" i="5"/>
  <c r="B1748" i="5"/>
  <c r="B1749" i="5"/>
  <c r="B1750" i="5"/>
  <c r="B1751" i="5"/>
  <c r="B1752" i="5"/>
  <c r="B1753" i="5"/>
  <c r="B1754" i="5"/>
  <c r="B1755" i="5"/>
  <c r="B1756" i="5"/>
  <c r="B1757" i="5"/>
  <c r="B1758" i="5"/>
  <c r="B1759" i="5"/>
  <c r="B1760" i="5"/>
  <c r="B1761" i="5"/>
  <c r="B1762" i="5"/>
  <c r="B1763" i="5"/>
  <c r="B1764" i="5"/>
  <c r="B1765" i="5"/>
  <c r="B1766" i="5"/>
  <c r="B1767" i="5"/>
  <c r="B1768" i="5"/>
  <c r="B1769" i="5"/>
  <c r="B1770" i="5"/>
  <c r="B1771" i="5"/>
  <c r="B1772" i="5"/>
  <c r="B1773" i="5"/>
  <c r="B1774" i="5"/>
  <c r="B1775" i="5"/>
  <c r="B1776" i="5"/>
  <c r="B1777" i="5"/>
  <c r="B1778" i="5"/>
  <c r="B1779" i="5"/>
  <c r="B1780" i="5"/>
  <c r="B1781" i="5"/>
  <c r="B1782" i="5"/>
  <c r="B1783" i="5"/>
  <c r="B1784" i="5"/>
  <c r="B1785" i="5"/>
  <c r="B1786" i="5"/>
  <c r="B1787" i="5"/>
  <c r="B1788" i="5"/>
  <c r="B1789" i="5"/>
  <c r="B1790" i="5"/>
  <c r="B1791" i="5"/>
  <c r="B1792" i="5"/>
  <c r="B1793" i="5"/>
  <c r="B1794" i="5"/>
  <c r="B1795" i="5"/>
  <c r="B1796" i="5"/>
  <c r="B1797" i="5"/>
  <c r="B1798" i="5"/>
  <c r="B1799" i="5"/>
  <c r="B1800" i="5"/>
  <c r="B1801" i="5"/>
  <c r="B1802" i="5"/>
  <c r="B1803" i="5"/>
  <c r="B1804" i="5"/>
  <c r="B1805" i="5"/>
  <c r="B1806" i="5"/>
  <c r="B1807" i="5"/>
  <c r="B1808" i="5"/>
  <c r="B1809" i="5"/>
  <c r="B1810" i="5"/>
  <c r="B1811" i="5"/>
  <c r="B1812" i="5"/>
  <c r="B1813" i="5"/>
  <c r="B1814" i="5"/>
  <c r="B1815" i="5"/>
  <c r="B1816" i="5"/>
  <c r="B1817" i="5"/>
  <c r="B1818" i="5"/>
  <c r="B1819" i="5"/>
  <c r="B1820" i="5"/>
  <c r="B1821" i="5"/>
  <c r="B1822" i="5"/>
  <c r="B1823" i="5"/>
  <c r="B1824" i="5"/>
  <c r="B1825" i="5"/>
  <c r="B1826" i="5"/>
  <c r="B1827" i="5"/>
  <c r="B1828" i="5"/>
  <c r="B1829" i="5"/>
  <c r="B1830" i="5"/>
  <c r="B1831" i="5"/>
  <c r="B1832" i="5"/>
  <c r="B1833" i="5"/>
  <c r="B1834" i="5"/>
  <c r="B1835" i="5"/>
  <c r="B1836" i="5"/>
  <c r="B1837" i="5"/>
  <c r="B1838" i="5"/>
  <c r="B1839" i="5"/>
  <c r="B1840" i="5"/>
  <c r="B1841" i="5"/>
  <c r="B1842" i="5"/>
  <c r="B1843" i="5"/>
  <c r="B1844" i="5"/>
  <c r="B1845" i="5"/>
  <c r="B1846" i="5"/>
  <c r="B1847" i="5"/>
  <c r="B1848" i="5"/>
  <c r="B1849" i="5"/>
  <c r="B1850" i="5"/>
  <c r="B1851" i="5"/>
  <c r="B1852" i="5"/>
  <c r="B1853" i="5"/>
  <c r="B1854" i="5"/>
  <c r="B1855" i="5"/>
  <c r="B1856" i="5"/>
  <c r="B1857" i="5"/>
  <c r="B1858" i="5"/>
  <c r="B1859" i="5"/>
  <c r="B1860" i="5"/>
  <c r="B1861" i="5"/>
  <c r="B1862" i="5"/>
  <c r="B1863" i="5"/>
  <c r="B1864" i="5"/>
  <c r="B1865" i="5"/>
  <c r="B1866" i="5"/>
  <c r="B1867" i="5"/>
  <c r="B1868" i="5"/>
  <c r="B1869" i="5"/>
  <c r="B1870" i="5"/>
  <c r="B1871" i="5"/>
  <c r="B1872" i="5"/>
  <c r="B1873" i="5"/>
  <c r="B1874" i="5"/>
  <c r="B1875" i="5"/>
  <c r="B1876" i="5"/>
  <c r="B1877" i="5"/>
  <c r="B1878" i="5"/>
  <c r="B1879" i="5"/>
  <c r="B1880" i="5"/>
  <c r="B1881" i="5"/>
  <c r="B1882" i="5"/>
  <c r="B1883" i="5"/>
  <c r="B1884" i="5"/>
  <c r="B1885" i="5"/>
  <c r="B1886" i="5"/>
  <c r="B1887" i="5"/>
  <c r="B1888" i="5"/>
  <c r="B1889" i="5"/>
  <c r="B1890" i="5"/>
  <c r="B1891" i="5"/>
  <c r="B1892" i="5"/>
  <c r="B1893" i="5"/>
  <c r="B1894" i="5"/>
  <c r="B1895" i="5"/>
  <c r="B1896" i="5"/>
  <c r="B1897" i="5"/>
  <c r="B1898" i="5"/>
  <c r="B1899" i="5"/>
  <c r="B1900" i="5"/>
  <c r="B1901" i="5"/>
  <c r="B1902" i="5"/>
  <c r="B1903" i="5"/>
  <c r="B1904" i="5"/>
  <c r="B1905" i="5"/>
  <c r="B1906" i="5"/>
  <c r="B1907" i="5"/>
  <c r="B1908" i="5"/>
  <c r="B1909" i="5"/>
  <c r="B1910" i="5"/>
  <c r="B1911" i="5"/>
  <c r="B1912" i="5"/>
  <c r="B1913" i="5"/>
  <c r="B1914" i="5"/>
  <c r="B1915" i="5"/>
  <c r="B1916" i="5"/>
  <c r="B1917" i="5"/>
  <c r="B1918" i="5"/>
  <c r="B1919" i="5"/>
  <c r="B1920" i="5"/>
  <c r="B1921" i="5"/>
  <c r="B1922" i="5"/>
  <c r="B1923" i="5"/>
  <c r="B1924" i="5"/>
  <c r="B1925" i="5"/>
  <c r="B1926" i="5"/>
  <c r="B1927" i="5"/>
  <c r="B1928" i="5"/>
  <c r="B1929" i="5"/>
  <c r="B1930" i="5"/>
  <c r="B1931" i="5"/>
  <c r="B1932" i="5"/>
  <c r="B1933" i="5"/>
  <c r="B1934" i="5"/>
  <c r="B1935" i="5"/>
  <c r="B1936" i="5"/>
  <c r="B1937" i="5"/>
  <c r="B1938" i="5"/>
  <c r="B1939" i="5"/>
  <c r="B1940" i="5"/>
  <c r="B1941" i="5"/>
  <c r="B1942" i="5"/>
  <c r="B1943" i="5"/>
  <c r="B1944" i="5"/>
  <c r="B1945" i="5"/>
  <c r="B1946" i="5"/>
  <c r="B1947" i="5"/>
  <c r="B1948" i="5"/>
  <c r="B1949" i="5"/>
  <c r="B1950" i="5"/>
  <c r="B1951" i="5"/>
  <c r="B1952" i="5"/>
  <c r="B1953" i="5"/>
  <c r="B1954" i="5"/>
  <c r="B1955" i="5"/>
  <c r="B1956" i="5"/>
  <c r="B1957" i="5"/>
  <c r="B1958" i="5"/>
  <c r="B1959" i="5"/>
  <c r="B1960" i="5"/>
  <c r="B1961" i="5"/>
  <c r="B1962" i="5"/>
  <c r="B1963" i="5"/>
  <c r="B1964" i="5"/>
  <c r="B1965" i="5"/>
  <c r="B1966" i="5"/>
  <c r="B1967" i="5"/>
  <c r="B1968" i="5"/>
  <c r="B1969" i="5"/>
  <c r="B1970" i="5"/>
  <c r="B1971" i="5"/>
  <c r="B1972" i="5"/>
  <c r="B1973" i="5"/>
  <c r="B1974" i="5"/>
  <c r="B1975" i="5"/>
  <c r="B1976" i="5"/>
  <c r="B1977" i="5"/>
  <c r="B1978" i="5"/>
  <c r="B1979" i="5"/>
  <c r="B1980" i="5"/>
  <c r="B1981" i="5"/>
  <c r="B1982" i="5"/>
  <c r="B1983" i="5"/>
  <c r="B1984" i="5"/>
  <c r="B1985" i="5"/>
  <c r="B1986" i="5"/>
  <c r="B1987" i="5"/>
  <c r="B1988" i="5"/>
  <c r="B1989" i="5"/>
  <c r="B1990" i="5"/>
  <c r="B1991" i="5"/>
  <c r="B1992" i="5"/>
  <c r="B1993" i="5"/>
  <c r="B1994" i="5"/>
  <c r="B1995" i="5"/>
  <c r="B1996" i="5"/>
  <c r="B1997" i="5"/>
  <c r="B1998" i="5"/>
  <c r="B1999" i="5"/>
  <c r="B2000" i="5"/>
  <c r="B2001" i="5"/>
  <c r="B2002" i="5"/>
  <c r="B2003" i="5"/>
  <c r="B2004" i="5"/>
  <c r="B2005" i="5"/>
  <c r="B2006" i="5"/>
  <c r="B2007" i="5"/>
  <c r="B2008" i="5"/>
  <c r="B2009" i="5"/>
  <c r="B2010" i="5"/>
  <c r="B2011" i="5"/>
  <c r="B2012" i="5"/>
  <c r="B2013" i="5"/>
  <c r="B2014" i="5"/>
  <c r="B2015" i="5"/>
  <c r="B2016" i="5"/>
  <c r="B2017" i="5"/>
  <c r="B2018" i="5"/>
  <c r="B2019" i="5"/>
  <c r="B2020" i="5"/>
  <c r="B2021" i="5"/>
  <c r="B2022" i="5"/>
  <c r="B2023" i="5"/>
  <c r="B2024" i="5"/>
  <c r="B2025" i="5"/>
  <c r="B2026" i="5"/>
  <c r="B2027" i="5"/>
  <c r="B2028" i="5"/>
  <c r="B2029" i="5"/>
  <c r="B2030" i="5"/>
  <c r="B2031" i="5"/>
  <c r="B2032" i="5"/>
  <c r="B2033" i="5"/>
  <c r="B2034" i="5"/>
  <c r="B2035" i="5"/>
  <c r="B2036" i="5"/>
  <c r="B2037" i="5"/>
  <c r="B2038" i="5"/>
  <c r="B2039" i="5"/>
  <c r="B2040" i="5"/>
  <c r="B2041" i="5"/>
  <c r="B2042" i="5"/>
  <c r="B2043" i="5"/>
  <c r="B2044" i="5"/>
  <c r="B2045" i="5"/>
  <c r="B2046" i="5"/>
  <c r="B2047" i="5"/>
  <c r="B2048" i="5"/>
  <c r="B2049" i="5"/>
  <c r="B2050" i="5"/>
  <c r="B2051" i="5"/>
  <c r="B2052" i="5"/>
  <c r="B2053" i="5"/>
  <c r="B2054" i="5"/>
  <c r="B2055" i="5"/>
  <c r="B2056" i="5"/>
  <c r="B2057" i="5"/>
  <c r="B2058" i="5"/>
  <c r="B2059" i="5"/>
  <c r="B2060" i="5"/>
  <c r="B2061" i="5"/>
  <c r="B2062" i="5"/>
  <c r="B2063" i="5"/>
  <c r="B2064" i="5"/>
  <c r="B2065" i="5"/>
  <c r="B2066" i="5"/>
  <c r="B2067" i="5"/>
  <c r="B2068" i="5"/>
  <c r="B2069" i="5"/>
  <c r="B2070" i="5"/>
  <c r="B2071" i="5"/>
  <c r="B2072" i="5"/>
  <c r="B2073" i="5"/>
  <c r="B2074" i="5"/>
  <c r="B2075" i="5"/>
  <c r="B2076" i="5"/>
  <c r="B2077" i="5"/>
  <c r="B2078" i="5"/>
  <c r="B2079" i="5"/>
  <c r="B2080" i="5"/>
  <c r="B2081" i="5"/>
  <c r="B2082" i="5"/>
  <c r="B2083" i="5"/>
  <c r="B2084" i="5"/>
  <c r="B2085" i="5"/>
  <c r="B2086" i="5"/>
  <c r="B2087" i="5"/>
  <c r="B2088" i="5"/>
  <c r="B2089" i="5"/>
  <c r="B2090" i="5"/>
  <c r="B2091" i="5"/>
  <c r="B2092" i="5"/>
  <c r="B2093" i="5"/>
  <c r="B2094" i="5"/>
  <c r="B2095" i="5"/>
  <c r="B2096" i="5"/>
  <c r="B2097" i="5"/>
  <c r="B2098" i="5"/>
  <c r="B2099" i="5"/>
  <c r="B2100" i="5"/>
  <c r="B2101" i="5"/>
  <c r="B2102" i="5"/>
  <c r="B2103" i="5"/>
  <c r="B2104" i="5"/>
  <c r="B2105" i="5"/>
  <c r="B2106" i="5"/>
  <c r="B2107" i="5"/>
  <c r="B2108" i="5"/>
  <c r="B2109" i="5"/>
  <c r="B2110" i="5"/>
  <c r="B2111" i="5"/>
  <c r="B2112" i="5"/>
  <c r="B2113" i="5"/>
  <c r="B2114" i="5"/>
  <c r="B2115" i="5"/>
  <c r="B2116" i="5"/>
  <c r="B2117" i="5"/>
  <c r="B2118" i="5"/>
  <c r="B2119" i="5"/>
  <c r="B2120" i="5"/>
  <c r="B2121" i="5"/>
  <c r="B2122" i="5"/>
  <c r="B2123" i="5"/>
  <c r="B2124" i="5"/>
  <c r="B2125" i="5"/>
  <c r="B2126" i="5"/>
  <c r="B2127" i="5"/>
  <c r="B2128" i="5"/>
  <c r="B2129" i="5"/>
  <c r="B2130" i="5"/>
  <c r="B2131" i="5"/>
  <c r="B2132" i="5"/>
  <c r="B2133" i="5"/>
  <c r="B2134" i="5"/>
  <c r="B2135" i="5"/>
  <c r="B2136" i="5"/>
  <c r="B2137" i="5"/>
  <c r="B2138" i="5"/>
  <c r="B2139" i="5"/>
  <c r="B2140" i="5"/>
  <c r="B2141" i="5"/>
  <c r="B2142" i="5"/>
  <c r="B2143" i="5"/>
  <c r="B2144" i="5"/>
  <c r="B2145" i="5"/>
  <c r="B2146" i="5"/>
  <c r="B2147" i="5"/>
  <c r="B2148" i="5"/>
  <c r="B2149" i="5"/>
  <c r="B2150" i="5"/>
  <c r="B2151" i="5"/>
  <c r="B2152" i="5"/>
  <c r="B2153" i="5"/>
  <c r="B2154" i="5"/>
  <c r="B2155" i="5"/>
  <c r="B2156" i="5"/>
  <c r="B2157" i="5"/>
  <c r="B2158" i="5"/>
  <c r="B2159" i="5"/>
  <c r="B2160" i="5"/>
  <c r="B2161" i="5"/>
  <c r="B2162" i="5"/>
  <c r="B2163" i="5"/>
  <c r="B2164" i="5"/>
  <c r="B2165" i="5"/>
  <c r="B2166" i="5"/>
  <c r="B2167" i="5"/>
  <c r="B2168" i="5"/>
  <c r="B2169" i="5"/>
  <c r="B2170" i="5"/>
  <c r="B2171" i="5"/>
  <c r="B2172" i="5"/>
  <c r="B2173" i="5"/>
  <c r="B2174" i="5"/>
  <c r="B2175" i="5"/>
  <c r="B2176" i="5"/>
  <c r="B2177" i="5"/>
  <c r="B2178" i="5"/>
  <c r="B2179" i="5"/>
  <c r="B2180" i="5"/>
  <c r="B2181" i="5"/>
  <c r="B2182" i="5"/>
  <c r="B2183" i="5"/>
  <c r="B2184" i="5"/>
  <c r="B2185" i="5"/>
  <c r="B2186" i="5"/>
  <c r="B2187" i="5"/>
  <c r="B2188" i="5"/>
  <c r="B2189" i="5"/>
  <c r="B2190" i="5"/>
  <c r="B2191" i="5"/>
  <c r="B2192" i="5"/>
  <c r="B2193" i="5"/>
  <c r="B2194" i="5"/>
  <c r="B2195" i="5"/>
  <c r="B2196" i="5"/>
  <c r="B2197" i="5"/>
  <c r="B2198" i="5"/>
  <c r="B2199" i="5"/>
  <c r="B2200" i="5"/>
  <c r="B2201" i="5"/>
  <c r="B2202" i="5"/>
  <c r="B2203" i="5"/>
  <c r="B2204" i="5"/>
  <c r="B2205" i="5"/>
  <c r="B2206" i="5"/>
  <c r="B2207" i="5"/>
  <c r="B2208" i="5"/>
  <c r="B2209" i="5"/>
  <c r="B2210" i="5"/>
  <c r="B2211" i="5"/>
  <c r="B2212" i="5"/>
  <c r="B2213" i="5"/>
  <c r="B2214" i="5"/>
  <c r="B2215" i="5"/>
  <c r="B2216" i="5"/>
  <c r="B2217" i="5"/>
  <c r="B2218" i="5"/>
  <c r="B2219" i="5"/>
  <c r="B2220" i="5"/>
  <c r="B2221" i="5"/>
  <c r="B2222" i="5"/>
  <c r="B2223" i="5"/>
  <c r="B2224" i="5"/>
  <c r="B2225" i="5"/>
  <c r="B2226" i="5"/>
  <c r="B2227" i="5"/>
  <c r="B2228" i="5"/>
  <c r="B2229" i="5"/>
  <c r="B2230" i="5"/>
  <c r="B2231" i="5"/>
  <c r="B2232" i="5"/>
  <c r="B2233" i="5"/>
  <c r="B2234" i="5"/>
  <c r="B2235" i="5"/>
  <c r="B2236" i="5"/>
  <c r="B2237" i="5"/>
  <c r="B2238" i="5"/>
  <c r="B2239" i="5"/>
  <c r="B2240" i="5"/>
  <c r="B2241" i="5"/>
  <c r="B2242" i="5"/>
  <c r="B2243" i="5"/>
  <c r="B2244" i="5"/>
  <c r="B2245" i="5"/>
  <c r="B2246" i="5"/>
  <c r="B2247" i="5"/>
  <c r="B2248" i="5"/>
  <c r="B2249" i="5"/>
  <c r="B2250" i="5"/>
  <c r="B2251" i="5"/>
  <c r="B2252" i="5"/>
  <c r="B2253" i="5"/>
  <c r="B2254" i="5"/>
  <c r="B2255" i="5"/>
  <c r="B2256" i="5"/>
  <c r="B2257" i="5"/>
  <c r="B2258" i="5"/>
  <c r="B2259" i="5"/>
  <c r="B2260" i="5"/>
  <c r="B2261" i="5"/>
  <c r="B2262" i="5"/>
  <c r="B2263" i="5"/>
  <c r="B2264" i="5"/>
  <c r="B2265" i="5"/>
  <c r="B2266" i="5"/>
  <c r="B2267" i="5"/>
  <c r="B2268" i="5"/>
  <c r="B2269" i="5"/>
  <c r="B2270" i="5"/>
  <c r="B2271" i="5"/>
  <c r="B2272" i="5"/>
  <c r="B2273" i="5"/>
  <c r="B2274" i="5"/>
  <c r="B2275" i="5"/>
  <c r="B2276" i="5"/>
  <c r="B2277" i="5"/>
  <c r="B2278" i="5"/>
  <c r="B2279" i="5"/>
  <c r="B2280" i="5"/>
  <c r="B2281" i="5"/>
  <c r="B2282" i="5"/>
  <c r="B2283" i="5"/>
  <c r="B2284" i="5"/>
  <c r="B2285" i="5"/>
  <c r="B2286" i="5"/>
  <c r="B2287" i="5"/>
  <c r="B2288" i="5"/>
  <c r="B2289" i="5"/>
  <c r="B2290" i="5"/>
  <c r="B2291" i="5"/>
  <c r="B2292" i="5"/>
  <c r="B2293" i="5"/>
  <c r="B2294" i="5"/>
  <c r="B2295" i="5"/>
  <c r="B2296" i="5"/>
  <c r="B2297" i="5"/>
  <c r="B2298" i="5"/>
  <c r="B2299" i="5"/>
  <c r="B2300" i="5"/>
  <c r="B2301" i="5"/>
  <c r="B2302" i="5"/>
  <c r="B2303" i="5"/>
  <c r="B2304" i="5"/>
  <c r="B2305" i="5"/>
  <c r="B2306" i="5"/>
  <c r="B2307" i="5"/>
  <c r="B2308" i="5"/>
  <c r="B2309" i="5"/>
  <c r="B2310" i="5"/>
  <c r="B2311" i="5"/>
  <c r="B2312" i="5"/>
  <c r="B2313" i="5"/>
  <c r="B2314" i="5"/>
  <c r="B2315" i="5"/>
  <c r="B2316" i="5"/>
  <c r="B2317" i="5"/>
  <c r="B2318" i="5"/>
  <c r="B2319" i="5"/>
  <c r="B2320" i="5"/>
  <c r="B2321" i="5"/>
  <c r="B2322" i="5"/>
  <c r="B2323" i="5"/>
  <c r="B2324" i="5"/>
  <c r="B2325" i="5"/>
  <c r="B2326" i="5"/>
  <c r="B2327" i="5"/>
  <c r="B2328" i="5"/>
  <c r="B2329" i="5"/>
  <c r="B2330" i="5"/>
  <c r="B2331" i="5"/>
  <c r="B2332" i="5"/>
  <c r="B2333" i="5"/>
  <c r="B2334" i="5"/>
  <c r="B2335" i="5"/>
  <c r="B2336" i="5"/>
  <c r="B2337" i="5"/>
  <c r="B2338" i="5"/>
  <c r="B2339" i="5"/>
  <c r="B2340" i="5"/>
  <c r="B2341" i="5"/>
  <c r="B2342" i="5"/>
  <c r="B2343" i="5"/>
  <c r="B2344" i="5"/>
  <c r="B2345" i="5"/>
  <c r="B2346" i="5"/>
  <c r="B2347" i="5"/>
  <c r="B2348" i="5"/>
  <c r="B2349" i="5"/>
  <c r="B2350" i="5"/>
  <c r="B2351" i="5"/>
  <c r="B2352" i="5"/>
  <c r="B2353" i="5"/>
  <c r="B2354" i="5"/>
  <c r="B2355" i="5"/>
  <c r="B2356" i="5"/>
  <c r="B2357" i="5"/>
  <c r="B2358" i="5"/>
  <c r="B2359" i="5"/>
  <c r="B2360" i="5"/>
  <c r="B2361" i="5"/>
  <c r="B2362" i="5"/>
  <c r="B2363" i="5"/>
  <c r="B2364" i="5"/>
  <c r="B2365" i="5"/>
  <c r="B2366" i="5"/>
  <c r="B2367" i="5"/>
  <c r="B2368" i="5"/>
  <c r="B2369" i="5"/>
  <c r="B2370" i="5"/>
  <c r="B2371" i="5"/>
  <c r="B2372" i="5"/>
  <c r="B2373" i="5"/>
  <c r="B2374" i="5"/>
  <c r="B2375" i="5"/>
  <c r="B2376" i="5"/>
  <c r="B2377" i="5"/>
  <c r="B2378" i="5"/>
  <c r="B2379" i="5"/>
  <c r="B2380" i="5"/>
  <c r="B2381" i="5"/>
  <c r="B2382" i="5"/>
  <c r="B2383" i="5"/>
  <c r="B2384" i="5"/>
  <c r="B2385" i="5"/>
  <c r="B2386" i="5"/>
  <c r="B2387" i="5"/>
  <c r="B2388" i="5"/>
  <c r="B2389" i="5"/>
  <c r="B2390" i="5"/>
  <c r="B2391" i="5"/>
  <c r="B2392" i="5"/>
  <c r="B2393" i="5"/>
  <c r="B2394" i="5"/>
  <c r="B2395" i="5"/>
  <c r="B2396" i="5"/>
  <c r="B2397" i="5"/>
  <c r="B2398" i="5"/>
  <c r="B2399" i="5"/>
  <c r="B2400" i="5"/>
  <c r="B2401" i="5"/>
  <c r="B2402" i="5"/>
  <c r="B2403" i="5"/>
  <c r="B2404" i="5"/>
  <c r="B2405" i="5"/>
  <c r="B2406" i="5"/>
  <c r="B2407" i="5"/>
  <c r="B2408" i="5"/>
  <c r="B2409" i="5"/>
  <c r="B2410" i="5"/>
  <c r="B2411" i="5"/>
  <c r="B2412" i="5"/>
  <c r="B2413" i="5"/>
  <c r="B2414" i="5"/>
  <c r="B2415" i="5"/>
  <c r="B2416" i="5"/>
  <c r="B2417" i="5"/>
  <c r="B2418" i="5"/>
  <c r="B2419" i="5"/>
  <c r="B2420" i="5"/>
  <c r="B2421" i="5"/>
  <c r="B2422" i="5"/>
  <c r="B2423" i="5"/>
  <c r="B2424" i="5"/>
  <c r="B2425" i="5"/>
  <c r="B2426" i="5"/>
  <c r="B2427" i="5"/>
  <c r="B2428" i="5"/>
  <c r="B2429" i="5"/>
  <c r="B2430" i="5"/>
  <c r="B2431" i="5"/>
  <c r="B2432" i="5"/>
  <c r="B2433" i="5"/>
  <c r="B2434" i="5"/>
  <c r="B2435" i="5"/>
  <c r="B2436" i="5"/>
  <c r="B2437" i="5"/>
  <c r="B2438" i="5"/>
  <c r="B2439" i="5"/>
  <c r="B2440" i="5"/>
  <c r="B2441" i="5"/>
  <c r="B2442" i="5"/>
  <c r="B2443" i="5"/>
  <c r="B2444" i="5"/>
  <c r="B2445" i="5"/>
  <c r="B2446" i="5"/>
  <c r="B2447" i="5"/>
  <c r="B2448" i="5"/>
  <c r="B2449" i="5"/>
  <c r="B2450" i="5"/>
  <c r="B2451" i="5"/>
  <c r="B2452" i="5"/>
  <c r="B2453" i="5"/>
  <c r="B2454" i="5"/>
  <c r="B2455" i="5"/>
  <c r="B2456" i="5"/>
  <c r="B2457" i="5"/>
  <c r="B2458" i="5"/>
  <c r="B2459" i="5"/>
  <c r="B2460" i="5"/>
  <c r="B2461" i="5"/>
  <c r="B2462" i="5"/>
  <c r="B2463" i="5"/>
  <c r="B2464" i="5"/>
  <c r="B2465" i="5"/>
  <c r="B2466" i="5"/>
  <c r="B2467" i="5"/>
  <c r="B2468" i="5"/>
  <c r="B2469" i="5"/>
  <c r="B2470" i="5"/>
  <c r="B2471" i="5"/>
  <c r="B2472" i="5"/>
  <c r="B2473" i="5"/>
  <c r="B2474" i="5"/>
  <c r="B2475" i="5"/>
  <c r="B2476" i="5"/>
  <c r="B2477" i="5"/>
  <c r="B2478" i="5"/>
  <c r="B2479" i="5"/>
  <c r="B2480" i="5"/>
  <c r="B2481" i="5"/>
  <c r="B2482" i="5"/>
  <c r="B2483" i="5"/>
  <c r="B2484" i="5"/>
  <c r="B2485" i="5"/>
  <c r="B2486" i="5"/>
  <c r="B2487" i="5"/>
  <c r="B2488" i="5"/>
  <c r="B2489" i="5"/>
  <c r="B2490" i="5"/>
  <c r="B2491" i="5"/>
  <c r="B2492" i="5"/>
  <c r="B2493" i="5"/>
  <c r="B2494" i="5"/>
  <c r="B2495" i="5"/>
  <c r="B2496" i="5"/>
  <c r="B2497" i="5"/>
  <c r="B2498" i="5"/>
  <c r="B2499" i="5"/>
  <c r="B2500" i="5"/>
  <c r="B2501" i="5"/>
  <c r="B2502" i="5"/>
  <c r="B2503" i="5"/>
  <c r="B2504" i="5"/>
  <c r="B2505" i="5"/>
  <c r="B2506" i="5"/>
  <c r="B2507" i="5"/>
  <c r="B2508" i="5"/>
  <c r="B2509" i="5"/>
  <c r="B2510" i="5"/>
  <c r="B2511" i="5"/>
  <c r="B2512" i="5"/>
  <c r="B2513" i="5"/>
  <c r="B2514" i="5"/>
  <c r="B2515" i="5"/>
  <c r="B2516" i="5"/>
  <c r="B2517" i="5"/>
  <c r="B2518" i="5"/>
  <c r="B2519" i="5"/>
  <c r="B2520" i="5"/>
  <c r="B2521" i="5"/>
  <c r="B2522" i="5"/>
  <c r="B2523" i="5"/>
  <c r="B2524" i="5"/>
  <c r="B2525" i="5"/>
  <c r="B2526" i="5"/>
  <c r="B2527" i="5"/>
  <c r="B2528" i="5"/>
  <c r="B2529" i="5"/>
  <c r="B2530" i="5"/>
  <c r="B2531" i="5"/>
  <c r="B2532" i="5"/>
  <c r="B2533" i="5"/>
  <c r="B2534" i="5"/>
  <c r="B2535" i="5"/>
  <c r="B2536" i="5"/>
  <c r="B2537" i="5"/>
  <c r="B2538" i="5"/>
  <c r="B2539" i="5"/>
  <c r="B2540" i="5"/>
  <c r="B2541" i="5"/>
  <c r="B2542" i="5"/>
  <c r="B2543" i="5"/>
  <c r="B2544" i="5"/>
  <c r="B2545" i="5"/>
  <c r="B2546" i="5"/>
  <c r="B2547" i="5"/>
  <c r="B2548" i="5"/>
  <c r="B2549" i="5"/>
  <c r="B2550" i="5"/>
  <c r="B2551" i="5"/>
  <c r="B2552" i="5"/>
  <c r="B2553" i="5"/>
  <c r="B2554" i="5"/>
  <c r="B2555" i="5"/>
  <c r="B2556" i="5"/>
  <c r="B2557" i="5"/>
  <c r="B2558" i="5"/>
  <c r="B2559" i="5"/>
  <c r="B2560" i="5"/>
  <c r="B2561" i="5"/>
  <c r="B2562" i="5"/>
  <c r="B2563" i="5"/>
  <c r="B2564" i="5"/>
  <c r="B2565" i="5"/>
  <c r="B2566" i="5"/>
  <c r="B2567" i="5"/>
  <c r="B2568" i="5"/>
  <c r="B2569" i="5"/>
  <c r="B2570" i="5"/>
  <c r="B2571" i="5"/>
  <c r="B2572" i="5"/>
  <c r="B2573" i="5"/>
  <c r="B2574" i="5"/>
  <c r="B2575" i="5"/>
  <c r="B2576" i="5"/>
  <c r="B2577" i="5"/>
  <c r="B2578" i="5"/>
  <c r="B2579" i="5"/>
  <c r="B2580" i="5"/>
  <c r="B2581" i="5"/>
  <c r="B2582" i="5"/>
  <c r="B2583" i="5"/>
  <c r="B2584" i="5"/>
  <c r="B2585" i="5"/>
  <c r="B2586" i="5"/>
  <c r="B2587" i="5"/>
  <c r="B2588" i="5"/>
  <c r="B2589" i="5"/>
  <c r="B2590" i="5"/>
  <c r="B2591" i="5"/>
  <c r="B2592" i="5"/>
  <c r="B2593" i="5"/>
  <c r="B2594" i="5"/>
  <c r="B2595" i="5"/>
  <c r="B2596" i="5"/>
  <c r="B2597" i="5"/>
  <c r="B2598" i="5"/>
  <c r="B2599" i="5"/>
  <c r="B2600" i="5"/>
  <c r="B2601" i="5"/>
  <c r="B2602" i="5"/>
  <c r="B2603" i="5"/>
  <c r="B2604" i="5"/>
  <c r="B2605" i="5"/>
  <c r="B2606" i="5"/>
  <c r="B2607" i="5"/>
  <c r="B2608" i="5"/>
  <c r="B2609" i="5"/>
  <c r="B2610" i="5"/>
  <c r="B2611" i="5"/>
  <c r="B2612" i="5"/>
  <c r="B2613" i="5"/>
  <c r="B2614" i="5"/>
  <c r="B2615" i="5"/>
  <c r="B2616" i="5"/>
  <c r="B2617" i="5"/>
  <c r="B2618" i="5"/>
  <c r="B2619" i="5"/>
  <c r="B2620" i="5"/>
  <c r="B2621" i="5"/>
  <c r="B2622" i="5"/>
  <c r="B2623" i="5"/>
  <c r="B2624" i="5"/>
  <c r="B2625" i="5"/>
  <c r="B2626" i="5"/>
  <c r="B2627" i="5"/>
  <c r="B2628" i="5"/>
  <c r="B2629" i="5"/>
  <c r="B2630" i="5"/>
  <c r="B2631" i="5"/>
  <c r="B2632" i="5"/>
  <c r="B2633" i="5"/>
  <c r="B2634" i="5"/>
  <c r="B2635" i="5"/>
  <c r="B2636" i="5"/>
  <c r="B2637" i="5"/>
  <c r="B2638" i="5"/>
  <c r="B2639" i="5"/>
  <c r="B2640" i="5"/>
  <c r="B2641" i="5"/>
  <c r="B2642" i="5"/>
  <c r="B2643" i="5"/>
  <c r="B2644" i="5"/>
  <c r="B2645" i="5"/>
  <c r="B2646" i="5"/>
  <c r="B2647" i="5"/>
  <c r="B2648" i="5"/>
  <c r="B2649" i="5"/>
  <c r="B2650" i="5"/>
  <c r="B2651" i="5"/>
  <c r="B2652" i="5"/>
  <c r="B2653" i="5"/>
  <c r="B2654" i="5"/>
  <c r="B2655" i="5"/>
  <c r="B2656" i="5"/>
  <c r="B2657" i="5"/>
  <c r="B2658" i="5"/>
  <c r="B2659" i="5"/>
  <c r="B2660" i="5"/>
  <c r="B2661" i="5"/>
  <c r="B2662" i="5"/>
  <c r="B2663" i="5"/>
  <c r="B2664" i="5"/>
  <c r="B2665" i="5"/>
  <c r="B2666" i="5"/>
  <c r="B2667" i="5"/>
  <c r="B2668" i="5"/>
  <c r="B2669" i="5"/>
  <c r="B2670" i="5"/>
  <c r="B2671" i="5"/>
  <c r="B2672" i="5"/>
  <c r="B2673" i="5"/>
  <c r="B2674" i="5"/>
  <c r="B2675" i="5"/>
  <c r="B2676" i="5"/>
  <c r="B2677" i="5"/>
  <c r="B2678" i="5"/>
  <c r="B2679" i="5"/>
  <c r="B2680" i="5"/>
  <c r="B2681" i="5"/>
  <c r="B2682" i="5"/>
  <c r="B2683" i="5"/>
  <c r="B2684" i="5"/>
  <c r="B2685" i="5"/>
  <c r="B2686" i="5"/>
  <c r="B2687" i="5"/>
  <c r="B2688" i="5"/>
  <c r="B2689" i="5"/>
  <c r="B2690" i="5"/>
  <c r="B2691" i="5"/>
  <c r="B2692" i="5"/>
  <c r="B2693" i="5"/>
  <c r="B2694" i="5"/>
  <c r="B2695" i="5"/>
  <c r="B2696" i="5"/>
  <c r="B2697" i="5"/>
  <c r="B2698" i="5"/>
  <c r="B2699" i="5"/>
  <c r="B2700" i="5"/>
  <c r="B2701" i="5"/>
  <c r="B2702" i="5"/>
  <c r="B2703" i="5"/>
  <c r="B2704" i="5"/>
  <c r="B2705" i="5"/>
  <c r="B2706" i="5"/>
  <c r="B2707" i="5"/>
  <c r="B2708" i="5"/>
  <c r="B2709" i="5"/>
  <c r="B2710" i="5"/>
  <c r="B2711" i="5"/>
  <c r="B2712" i="5"/>
  <c r="B2713" i="5"/>
  <c r="B2714" i="5"/>
  <c r="B2715" i="5"/>
  <c r="B2716" i="5"/>
  <c r="B2717" i="5"/>
  <c r="B2718" i="5"/>
  <c r="B2719" i="5"/>
  <c r="B2720" i="5"/>
  <c r="B2721" i="5"/>
  <c r="B2722" i="5"/>
  <c r="B2723" i="5"/>
  <c r="B2724" i="5"/>
  <c r="B2725" i="5"/>
  <c r="B2726" i="5"/>
  <c r="B2727" i="5"/>
  <c r="B2728" i="5"/>
  <c r="B2729" i="5"/>
  <c r="B2730" i="5"/>
  <c r="B2731" i="5"/>
  <c r="B2732" i="5"/>
  <c r="B2733" i="5"/>
  <c r="B2734" i="5"/>
  <c r="B2735" i="5"/>
  <c r="B2736" i="5"/>
  <c r="B2737" i="5"/>
  <c r="B2738" i="5"/>
  <c r="B2739" i="5"/>
  <c r="B2740" i="5"/>
  <c r="B2741" i="5"/>
  <c r="B2742" i="5"/>
  <c r="B2743" i="5"/>
  <c r="B2744" i="5"/>
  <c r="B2745" i="5"/>
  <c r="B2746" i="5"/>
  <c r="B2747" i="5"/>
  <c r="B2748" i="5"/>
  <c r="B2749" i="5"/>
  <c r="B2750" i="5"/>
  <c r="B2751" i="5"/>
  <c r="B2752" i="5"/>
  <c r="B2753" i="5"/>
  <c r="B2754" i="5"/>
  <c r="B2755" i="5"/>
  <c r="B2756" i="5"/>
  <c r="B2757" i="5"/>
  <c r="B2758" i="5"/>
  <c r="B2759" i="5"/>
  <c r="B2760" i="5"/>
  <c r="B2761" i="5"/>
  <c r="B2762" i="5"/>
  <c r="B2763" i="5"/>
  <c r="B2764" i="5"/>
  <c r="B2765" i="5"/>
  <c r="B2766" i="5"/>
  <c r="B2767" i="5"/>
  <c r="B2768" i="5"/>
  <c r="B2769" i="5"/>
  <c r="B2770" i="5"/>
  <c r="B2771" i="5"/>
  <c r="B2772" i="5"/>
  <c r="B2773" i="5"/>
  <c r="B2774" i="5"/>
  <c r="B2775" i="5"/>
  <c r="B2776" i="5"/>
  <c r="B2777" i="5"/>
  <c r="B2778" i="5"/>
  <c r="B2779" i="5"/>
  <c r="B2780" i="5"/>
  <c r="B2781" i="5"/>
  <c r="B2782" i="5"/>
  <c r="B2783" i="5"/>
  <c r="B2784" i="5"/>
  <c r="B2785" i="5"/>
  <c r="B2786" i="5"/>
  <c r="B2787" i="5"/>
  <c r="B2788" i="5"/>
  <c r="B2789" i="5"/>
  <c r="B2790" i="5"/>
  <c r="B2791" i="5"/>
  <c r="B2792" i="5"/>
  <c r="B2793" i="5"/>
  <c r="B2794" i="5"/>
  <c r="B2795" i="5"/>
  <c r="B2796" i="5"/>
  <c r="B2797" i="5"/>
  <c r="B2798" i="5"/>
  <c r="B2799" i="5"/>
  <c r="B2800" i="5"/>
  <c r="B2801" i="5"/>
  <c r="B2802" i="5"/>
  <c r="B2803" i="5"/>
  <c r="B2804" i="5"/>
  <c r="B2805" i="5"/>
  <c r="B2806" i="5"/>
  <c r="B2807" i="5"/>
  <c r="B2808" i="5"/>
  <c r="B2809" i="5"/>
  <c r="B2810" i="5"/>
  <c r="B2811" i="5"/>
  <c r="B2812" i="5"/>
  <c r="B2813" i="5"/>
  <c r="B2814" i="5"/>
  <c r="B2815" i="5"/>
  <c r="B2816" i="5"/>
  <c r="B2817" i="5"/>
  <c r="B2818" i="5"/>
  <c r="B2819" i="5"/>
  <c r="B2820" i="5"/>
  <c r="B2821" i="5"/>
  <c r="B2822" i="5"/>
  <c r="B2823" i="5"/>
  <c r="B2824" i="5"/>
  <c r="B2825" i="5"/>
  <c r="B2826" i="5"/>
  <c r="B2827" i="5"/>
  <c r="B2828" i="5"/>
  <c r="B2829" i="5"/>
  <c r="B2830" i="5"/>
  <c r="B2831" i="5"/>
  <c r="B2832" i="5"/>
  <c r="B2833" i="5"/>
  <c r="B2834" i="5"/>
  <c r="B2835" i="5"/>
  <c r="B2836" i="5"/>
  <c r="B2837" i="5"/>
  <c r="B2838" i="5"/>
  <c r="B2839" i="5"/>
  <c r="B2840" i="5"/>
  <c r="B2841" i="5"/>
  <c r="B2842" i="5"/>
  <c r="B2843" i="5"/>
  <c r="B2844" i="5"/>
  <c r="B2845" i="5"/>
  <c r="B2846" i="5"/>
  <c r="B2847" i="5"/>
  <c r="B2848" i="5"/>
  <c r="B2849" i="5"/>
  <c r="B2850" i="5"/>
  <c r="B2851" i="5"/>
  <c r="B2852" i="5"/>
  <c r="B2853" i="5"/>
  <c r="B2854" i="5"/>
  <c r="B2855" i="5"/>
  <c r="B2856" i="5"/>
  <c r="B2857" i="5"/>
  <c r="B2858" i="5"/>
  <c r="B2859" i="5"/>
  <c r="B2860" i="5"/>
  <c r="B2861" i="5"/>
  <c r="B2862" i="5"/>
  <c r="B2863" i="5"/>
  <c r="B2864" i="5"/>
  <c r="B2865" i="5"/>
  <c r="B2866" i="5"/>
  <c r="B2867" i="5"/>
  <c r="B2868" i="5"/>
  <c r="B2869" i="5"/>
  <c r="B2870" i="5"/>
  <c r="B2871" i="5"/>
  <c r="B2872" i="5"/>
  <c r="B2873" i="5"/>
  <c r="B2874" i="5"/>
  <c r="B2875" i="5"/>
  <c r="B2876" i="5"/>
  <c r="B2877" i="5"/>
  <c r="B2878" i="5"/>
  <c r="B2879" i="5"/>
  <c r="B2880" i="5"/>
  <c r="B2881" i="5"/>
  <c r="B2882" i="5"/>
  <c r="B2883" i="5"/>
  <c r="B2884" i="5"/>
  <c r="B2885" i="5"/>
  <c r="B2886" i="5"/>
  <c r="B2887" i="5"/>
  <c r="B2888" i="5"/>
  <c r="B2889" i="5"/>
  <c r="B2890" i="5"/>
  <c r="B2891" i="5"/>
  <c r="B2892" i="5"/>
  <c r="B2893" i="5"/>
  <c r="B2894" i="5"/>
  <c r="B2895" i="5"/>
  <c r="B2896" i="5"/>
  <c r="B2897" i="5"/>
  <c r="B2898" i="5"/>
  <c r="B2899" i="5"/>
  <c r="B2900" i="5"/>
  <c r="B2901" i="5"/>
  <c r="B2902" i="5"/>
  <c r="B2903" i="5"/>
  <c r="B2904" i="5"/>
  <c r="B2905" i="5"/>
  <c r="B2906" i="5"/>
  <c r="B2907" i="5"/>
  <c r="B2908" i="5"/>
  <c r="B2909" i="5"/>
  <c r="B2910" i="5"/>
  <c r="B2911" i="5"/>
  <c r="B2912" i="5"/>
  <c r="B2913" i="5"/>
  <c r="B2914" i="5"/>
  <c r="B2915" i="5"/>
  <c r="B2916" i="5"/>
  <c r="B2917" i="5"/>
  <c r="B2918" i="5"/>
  <c r="B2919" i="5"/>
  <c r="B2920" i="5"/>
  <c r="B2921" i="5"/>
  <c r="B2922" i="5"/>
  <c r="B2923" i="5"/>
  <c r="B2924" i="5"/>
  <c r="B2925" i="5"/>
  <c r="B2926" i="5"/>
  <c r="B2927" i="5"/>
  <c r="B2928" i="5"/>
  <c r="B2929" i="5"/>
  <c r="B2930" i="5"/>
  <c r="B2931" i="5"/>
  <c r="B2932" i="5"/>
  <c r="B2933" i="5"/>
  <c r="B2934" i="5"/>
  <c r="B2935" i="5"/>
  <c r="B2936" i="5"/>
  <c r="B2937" i="5"/>
  <c r="B2938" i="5"/>
  <c r="B2939" i="5"/>
  <c r="B2940" i="5"/>
  <c r="B2941" i="5"/>
  <c r="B2942" i="5"/>
  <c r="B2943" i="5"/>
  <c r="B2944" i="5"/>
  <c r="B2945" i="5"/>
  <c r="B2946" i="5"/>
  <c r="B2947" i="5"/>
  <c r="B2948" i="5"/>
  <c r="B2949" i="5"/>
  <c r="B2950" i="5"/>
  <c r="B2951" i="5"/>
  <c r="B2952" i="5"/>
  <c r="B2953" i="5"/>
  <c r="B2954" i="5"/>
  <c r="B2955" i="5"/>
  <c r="B2956" i="5"/>
  <c r="B2957" i="5"/>
  <c r="B2958" i="5"/>
  <c r="B2959" i="5"/>
  <c r="B2960" i="5"/>
  <c r="B2961" i="5"/>
  <c r="B2962" i="5"/>
  <c r="B2963" i="5"/>
  <c r="B2964" i="5"/>
  <c r="B2965" i="5"/>
  <c r="B2966" i="5"/>
  <c r="B2967" i="5"/>
  <c r="B2968" i="5"/>
  <c r="B2969" i="5"/>
  <c r="B2970" i="5"/>
  <c r="B2971" i="5"/>
  <c r="B2972" i="5"/>
  <c r="B2973" i="5"/>
  <c r="B2974" i="5"/>
  <c r="B2975" i="5"/>
  <c r="B2976" i="5"/>
  <c r="B2977" i="5"/>
  <c r="B2978" i="5"/>
  <c r="B2979" i="5"/>
  <c r="B2980" i="5"/>
  <c r="B2981" i="5"/>
  <c r="B2982" i="5"/>
  <c r="B2983" i="5"/>
  <c r="B2984" i="5"/>
  <c r="B2985" i="5"/>
  <c r="B2986" i="5"/>
  <c r="B2987" i="5"/>
  <c r="B2988" i="5"/>
  <c r="B2989" i="5"/>
  <c r="B2990" i="5"/>
  <c r="B2991" i="5"/>
  <c r="B2992" i="5"/>
  <c r="B2993" i="5"/>
  <c r="B2994" i="5"/>
  <c r="B2995" i="5"/>
  <c r="B2996" i="5"/>
  <c r="B2997" i="5"/>
  <c r="B2998" i="5"/>
  <c r="B2999" i="5"/>
  <c r="B3000" i="5"/>
  <c r="B3001" i="5"/>
  <c r="B3002" i="5"/>
  <c r="B3003" i="5"/>
  <c r="B3004" i="5"/>
  <c r="B3005" i="5"/>
  <c r="B3006" i="5"/>
  <c r="B3007" i="5"/>
  <c r="B3008" i="5"/>
  <c r="B3009" i="5"/>
  <c r="B3010" i="5"/>
  <c r="B3011" i="5"/>
  <c r="B3012" i="5"/>
  <c r="B3013" i="5"/>
  <c r="B3014" i="5"/>
  <c r="B3015" i="5"/>
  <c r="B3016" i="5"/>
  <c r="B3017" i="5"/>
  <c r="B3018" i="5"/>
  <c r="B3019" i="5"/>
  <c r="B3020" i="5"/>
  <c r="B3021" i="5"/>
  <c r="B3022" i="5"/>
  <c r="B3023" i="5"/>
  <c r="B3024" i="5"/>
  <c r="B3025" i="5"/>
  <c r="B3026" i="5"/>
  <c r="B3027" i="5"/>
  <c r="B3028" i="5"/>
  <c r="B3029" i="5"/>
  <c r="B3030" i="5"/>
  <c r="B3031" i="5"/>
  <c r="B3032" i="5"/>
  <c r="B3033" i="5"/>
  <c r="B3034" i="5"/>
  <c r="B3035" i="5"/>
  <c r="B3036" i="5"/>
  <c r="B3037" i="5"/>
  <c r="B3038" i="5"/>
  <c r="B3039" i="5"/>
  <c r="B3040" i="5"/>
  <c r="B3041" i="5"/>
  <c r="B3042" i="5"/>
  <c r="B3043" i="5"/>
  <c r="B3044" i="5"/>
  <c r="B3045" i="5"/>
  <c r="B3046" i="5"/>
  <c r="B3047" i="5"/>
  <c r="B3048" i="5"/>
  <c r="B3049" i="5"/>
  <c r="B3050" i="5"/>
  <c r="B3051" i="5"/>
  <c r="B3052" i="5"/>
  <c r="B3053" i="5"/>
  <c r="B3054" i="5"/>
  <c r="B3055" i="5"/>
  <c r="B3056" i="5"/>
  <c r="B3057" i="5"/>
  <c r="B3058" i="5"/>
  <c r="B3059" i="5"/>
  <c r="B3060" i="5"/>
  <c r="B3061" i="5"/>
  <c r="B3062" i="5"/>
  <c r="B3063" i="5"/>
  <c r="B3064" i="5"/>
  <c r="B3065" i="5"/>
  <c r="B3066" i="5"/>
  <c r="B3067" i="5"/>
  <c r="B3068" i="5"/>
  <c r="B3069" i="5"/>
  <c r="B3070" i="5"/>
  <c r="B3071" i="5"/>
  <c r="B3072" i="5"/>
  <c r="B3073" i="5"/>
  <c r="B3074" i="5"/>
  <c r="B3075" i="5"/>
  <c r="B3076" i="5"/>
  <c r="B3077" i="5"/>
  <c r="B3078" i="5"/>
  <c r="B3079" i="5"/>
  <c r="B3080" i="5"/>
  <c r="B3081" i="5"/>
  <c r="B3082" i="5"/>
  <c r="B3083" i="5"/>
  <c r="B3084" i="5"/>
  <c r="B3085" i="5"/>
  <c r="B3086" i="5"/>
  <c r="B3087" i="5"/>
  <c r="B3088" i="5"/>
  <c r="B3089" i="5"/>
  <c r="B3090" i="5"/>
  <c r="B3091" i="5"/>
  <c r="B3092" i="5"/>
  <c r="B3093" i="5"/>
  <c r="B3094" i="5"/>
  <c r="B3095" i="5"/>
  <c r="B3096" i="5"/>
  <c r="B3097" i="5"/>
  <c r="B3098" i="5"/>
  <c r="B3099" i="5"/>
  <c r="B3100" i="5"/>
  <c r="B3101" i="5"/>
  <c r="B3102" i="5"/>
  <c r="B3103" i="5"/>
  <c r="B3104" i="5"/>
  <c r="B3105" i="5"/>
  <c r="B3106" i="5"/>
  <c r="B3107" i="5"/>
  <c r="B3108" i="5"/>
  <c r="B3109" i="5"/>
  <c r="B3110" i="5"/>
  <c r="B3111" i="5"/>
  <c r="B3112" i="5"/>
  <c r="B3113" i="5"/>
  <c r="B3114" i="5"/>
  <c r="B3115" i="5"/>
  <c r="B3116" i="5"/>
  <c r="B3117" i="5"/>
  <c r="B3118" i="5"/>
  <c r="B3119" i="5"/>
  <c r="B3120" i="5"/>
  <c r="B3121" i="5"/>
  <c r="B3122" i="5"/>
  <c r="B3123" i="5"/>
  <c r="B3124" i="5"/>
  <c r="B3125" i="5"/>
  <c r="B3126" i="5"/>
  <c r="B3127" i="5"/>
  <c r="B3128" i="5"/>
  <c r="B3129" i="5"/>
  <c r="B3130" i="5"/>
  <c r="B3131" i="5"/>
  <c r="B3132" i="5"/>
  <c r="B3133" i="5"/>
  <c r="B3134" i="5"/>
  <c r="B3135" i="5"/>
  <c r="B3136" i="5"/>
  <c r="B3137" i="5"/>
  <c r="B3138" i="5"/>
  <c r="B3139" i="5"/>
  <c r="B3140" i="5"/>
  <c r="B3141" i="5"/>
  <c r="B3142" i="5"/>
  <c r="B3143" i="5"/>
  <c r="B3144" i="5"/>
  <c r="B3145" i="5"/>
  <c r="B3146" i="5"/>
  <c r="B3147" i="5"/>
  <c r="B3148" i="5"/>
  <c r="B3149" i="5"/>
  <c r="B3150" i="5"/>
  <c r="B3151" i="5"/>
  <c r="B3152" i="5"/>
  <c r="B3153" i="5"/>
  <c r="B3154" i="5"/>
  <c r="B3155" i="5"/>
  <c r="B3156" i="5"/>
  <c r="B3157" i="5"/>
  <c r="B3158" i="5"/>
  <c r="B3159" i="5"/>
  <c r="B3160" i="5"/>
  <c r="B3161" i="5"/>
  <c r="B3162" i="5"/>
  <c r="B3163" i="5"/>
  <c r="B3164" i="5"/>
  <c r="B3165" i="5"/>
  <c r="B3166" i="5"/>
  <c r="B3167" i="5"/>
  <c r="B3168" i="5"/>
  <c r="B3169" i="5"/>
  <c r="B3170" i="5"/>
  <c r="B3171" i="5"/>
  <c r="B3172" i="5"/>
  <c r="B3173" i="5"/>
  <c r="B3174" i="5"/>
  <c r="B3175" i="5"/>
  <c r="B3176" i="5"/>
  <c r="B3177" i="5"/>
  <c r="B3178" i="5"/>
  <c r="B3179" i="5"/>
  <c r="B3180" i="5"/>
  <c r="B3181" i="5"/>
  <c r="B3182" i="5"/>
  <c r="B3183" i="5"/>
  <c r="B3184" i="5"/>
  <c r="B3185" i="5"/>
  <c r="B3186" i="5"/>
  <c r="B3187" i="5"/>
  <c r="B3188" i="5"/>
  <c r="B3189" i="5"/>
  <c r="B3190" i="5"/>
  <c r="B3191" i="5"/>
  <c r="B3192" i="5"/>
  <c r="B3193" i="5"/>
  <c r="B3194" i="5"/>
  <c r="B3195" i="5"/>
  <c r="B3196" i="5"/>
  <c r="B3197" i="5"/>
  <c r="B3198" i="5"/>
  <c r="B3199" i="5"/>
  <c r="B3200" i="5"/>
  <c r="B3201" i="5"/>
  <c r="B3202" i="5"/>
  <c r="B3203" i="5"/>
  <c r="B3204" i="5"/>
  <c r="B3205" i="5"/>
  <c r="B3206" i="5"/>
  <c r="B3207" i="5"/>
  <c r="B3208" i="5"/>
  <c r="B3209" i="5"/>
  <c r="B3210" i="5"/>
  <c r="B3211" i="5"/>
  <c r="B3212" i="5"/>
  <c r="B3213" i="5"/>
  <c r="B3214" i="5"/>
  <c r="B3215" i="5"/>
  <c r="B3216" i="5"/>
  <c r="B3217" i="5"/>
  <c r="B3218" i="5"/>
  <c r="B3219" i="5"/>
  <c r="B3220" i="5"/>
  <c r="B3221" i="5"/>
  <c r="B3222" i="5"/>
  <c r="B3223" i="5"/>
  <c r="B3224" i="5"/>
  <c r="B3225" i="5"/>
  <c r="B3226" i="5"/>
  <c r="B3227" i="5"/>
  <c r="B3228" i="5"/>
  <c r="B3229" i="5"/>
  <c r="B3230" i="5"/>
  <c r="B3231" i="5"/>
  <c r="B3232" i="5"/>
  <c r="B3233" i="5"/>
  <c r="B3234" i="5"/>
  <c r="B3235" i="5"/>
  <c r="B3236" i="5"/>
  <c r="B3237" i="5"/>
  <c r="B3238" i="5"/>
  <c r="B3239" i="5"/>
  <c r="B3240" i="5"/>
  <c r="B3241" i="5"/>
  <c r="B3242" i="5"/>
  <c r="B3243" i="5"/>
  <c r="B3244" i="5"/>
  <c r="B3245" i="5"/>
  <c r="B3246" i="5"/>
  <c r="B3247" i="5"/>
  <c r="B3248" i="5"/>
  <c r="B3249" i="5"/>
  <c r="B3250" i="5"/>
  <c r="B3251" i="5"/>
  <c r="B3252" i="5"/>
  <c r="B3253" i="5"/>
  <c r="B3254" i="5"/>
  <c r="B3255" i="5"/>
  <c r="B3256" i="5"/>
  <c r="B3257" i="5"/>
  <c r="B3258" i="5"/>
  <c r="B3259" i="5"/>
  <c r="B3260" i="5"/>
  <c r="B3261" i="5"/>
  <c r="B3262" i="5"/>
  <c r="B3263" i="5"/>
  <c r="B3264" i="5"/>
  <c r="B3265" i="5"/>
  <c r="B3266" i="5"/>
  <c r="B3267" i="5"/>
  <c r="B3268" i="5"/>
  <c r="B3269" i="5"/>
  <c r="B3270" i="5"/>
  <c r="B3271" i="5"/>
  <c r="B3272" i="5"/>
  <c r="B3273" i="5"/>
  <c r="B3274" i="5"/>
  <c r="B3275" i="5"/>
  <c r="B3276" i="5"/>
  <c r="B3277" i="5"/>
  <c r="B3278" i="5"/>
  <c r="B3279" i="5"/>
  <c r="B3280" i="5"/>
  <c r="B3281" i="5"/>
  <c r="B3282" i="5"/>
  <c r="B3283" i="5"/>
  <c r="B3284" i="5"/>
  <c r="B3285" i="5"/>
  <c r="B3286" i="5"/>
  <c r="B3287" i="5"/>
  <c r="B3288" i="5"/>
  <c r="B3289" i="5"/>
  <c r="B3290" i="5"/>
  <c r="B3291" i="5"/>
  <c r="B3292" i="5"/>
  <c r="B3293" i="5"/>
  <c r="B3294" i="5"/>
  <c r="B3295" i="5"/>
  <c r="B3296" i="5"/>
  <c r="B3297" i="5"/>
  <c r="B3298" i="5"/>
  <c r="B3299" i="5"/>
  <c r="B3300" i="5"/>
  <c r="B3301" i="5"/>
  <c r="B3302" i="5"/>
  <c r="B3303" i="5"/>
  <c r="B3304" i="5"/>
  <c r="B3305" i="5"/>
  <c r="B3306" i="5"/>
  <c r="B3307" i="5"/>
  <c r="B3308" i="5"/>
  <c r="B3309" i="5"/>
  <c r="B3310" i="5"/>
  <c r="B3311" i="5"/>
  <c r="B3312" i="5"/>
  <c r="B3313" i="5"/>
  <c r="B3314" i="5"/>
  <c r="B3315" i="5"/>
  <c r="B3316" i="5"/>
  <c r="B3317" i="5"/>
  <c r="B3318" i="5"/>
  <c r="B3319" i="5"/>
  <c r="B3320" i="5"/>
  <c r="B3321" i="5"/>
  <c r="B3322" i="5"/>
  <c r="B3323" i="5"/>
  <c r="B3324" i="5"/>
  <c r="B3325" i="5"/>
  <c r="B3326" i="5"/>
  <c r="B3327" i="5"/>
  <c r="B3328" i="5"/>
  <c r="B3329" i="5"/>
  <c r="B3330" i="5"/>
  <c r="B3331" i="5"/>
  <c r="B3332" i="5"/>
  <c r="B3333" i="5"/>
  <c r="B3334" i="5"/>
  <c r="B3335" i="5"/>
  <c r="B3336" i="5"/>
  <c r="B3337" i="5"/>
  <c r="B3338" i="5"/>
  <c r="B3339" i="5"/>
  <c r="B3340" i="5"/>
  <c r="B3341" i="5"/>
  <c r="B3342" i="5"/>
  <c r="B3343" i="5"/>
  <c r="B3344" i="5"/>
  <c r="B3345" i="5"/>
  <c r="B3346" i="5"/>
  <c r="B3347" i="5"/>
  <c r="B3348" i="5"/>
  <c r="B3349" i="5"/>
  <c r="B3350" i="5"/>
  <c r="B3351" i="5"/>
  <c r="B3352" i="5"/>
  <c r="B3353" i="5"/>
  <c r="B3354" i="5"/>
  <c r="B3355" i="5"/>
  <c r="B3356" i="5"/>
  <c r="B3357" i="5"/>
  <c r="B3358" i="5"/>
  <c r="B3359" i="5"/>
  <c r="B3360" i="5"/>
  <c r="B3361" i="5"/>
  <c r="B3362" i="5"/>
  <c r="B3363" i="5"/>
  <c r="B3364" i="5"/>
  <c r="B3365" i="5"/>
  <c r="B3366" i="5"/>
  <c r="B3367" i="5"/>
  <c r="B3368" i="5"/>
  <c r="B3369" i="5"/>
  <c r="B3370" i="5"/>
  <c r="B3371" i="5"/>
  <c r="B3372" i="5"/>
  <c r="B3373" i="5"/>
  <c r="B3374" i="5"/>
  <c r="B3375" i="5"/>
  <c r="B3376" i="5"/>
  <c r="B3377" i="5"/>
  <c r="B3378" i="5"/>
  <c r="B3379" i="5"/>
  <c r="B3380" i="5"/>
  <c r="B3381" i="5"/>
  <c r="B3382" i="5"/>
  <c r="B3383" i="5"/>
  <c r="B3384" i="5"/>
  <c r="B3385" i="5"/>
  <c r="B3386" i="5"/>
  <c r="B3387" i="5"/>
  <c r="B3388" i="5"/>
  <c r="B3389" i="5"/>
  <c r="B3390" i="5"/>
  <c r="B3391" i="5"/>
  <c r="B3392" i="5"/>
  <c r="B3393" i="5"/>
  <c r="B3394" i="5"/>
  <c r="B3395" i="5"/>
  <c r="B3396" i="5"/>
  <c r="B3397" i="5"/>
  <c r="B3398" i="5"/>
  <c r="B3399" i="5"/>
  <c r="B3400" i="5"/>
  <c r="B3401" i="5"/>
  <c r="B3402" i="5"/>
  <c r="B3403" i="5"/>
  <c r="B3404" i="5"/>
  <c r="B3405" i="5"/>
  <c r="B3406" i="5"/>
  <c r="B3407" i="5"/>
  <c r="B3408" i="5"/>
  <c r="B3409" i="5"/>
  <c r="B3410" i="5"/>
  <c r="B3411" i="5"/>
  <c r="B3412" i="5"/>
  <c r="B3413" i="5"/>
  <c r="B3414" i="5"/>
  <c r="B3415" i="5"/>
  <c r="B3416" i="5"/>
  <c r="B3417" i="5"/>
  <c r="B3418" i="5"/>
  <c r="B3419" i="5"/>
  <c r="B3420" i="5"/>
  <c r="B3421" i="5"/>
  <c r="B3422" i="5"/>
  <c r="B3423" i="5"/>
  <c r="B3424" i="5"/>
  <c r="B3425" i="5"/>
  <c r="B3426" i="5"/>
  <c r="B3427" i="5"/>
  <c r="B3428" i="5"/>
  <c r="B3429" i="5"/>
  <c r="B3430" i="5"/>
  <c r="B3431" i="5"/>
  <c r="B3432" i="5"/>
  <c r="B3433" i="5"/>
  <c r="B3434" i="5"/>
  <c r="B3435" i="5"/>
  <c r="B3436" i="5"/>
  <c r="B3437" i="5"/>
  <c r="B3438" i="5"/>
  <c r="B3439" i="5"/>
  <c r="B3440" i="5"/>
  <c r="B3441" i="5"/>
  <c r="B3442" i="5"/>
  <c r="B3443" i="5"/>
  <c r="B3444" i="5"/>
  <c r="B3445" i="5"/>
  <c r="B3446" i="5"/>
  <c r="B3447" i="5"/>
  <c r="B3448" i="5"/>
  <c r="B3449" i="5"/>
  <c r="B3450" i="5"/>
  <c r="B3451" i="5"/>
  <c r="B3452" i="5"/>
  <c r="B3453" i="5"/>
  <c r="B3454" i="5"/>
  <c r="B3455" i="5"/>
  <c r="B3456" i="5"/>
  <c r="B3457" i="5"/>
  <c r="B3458" i="5"/>
  <c r="B3459" i="5"/>
  <c r="B3460" i="5"/>
  <c r="B3461" i="5"/>
  <c r="B3462" i="5"/>
  <c r="B3463" i="5"/>
  <c r="B3464" i="5"/>
  <c r="B3465" i="5"/>
  <c r="B3466" i="5"/>
  <c r="B3467" i="5"/>
  <c r="B3468" i="5"/>
  <c r="B3469" i="5"/>
  <c r="B3470" i="5"/>
  <c r="B3471" i="5"/>
  <c r="B3472" i="5"/>
  <c r="B3473" i="5"/>
  <c r="B3474" i="5"/>
  <c r="B3475" i="5"/>
  <c r="B3476" i="5"/>
  <c r="B3477" i="5"/>
  <c r="B3478" i="5"/>
  <c r="B3479" i="5"/>
  <c r="B3480" i="5"/>
  <c r="B3481" i="5"/>
  <c r="B3482" i="5"/>
  <c r="B3483" i="5"/>
  <c r="B3484" i="5"/>
  <c r="B3485" i="5"/>
  <c r="B3486" i="5"/>
  <c r="B3487" i="5"/>
  <c r="B3488" i="5"/>
  <c r="B3489" i="5"/>
  <c r="B3490" i="5"/>
  <c r="B3491" i="5"/>
  <c r="B3492" i="5"/>
  <c r="B3493" i="5"/>
  <c r="B3494" i="5"/>
  <c r="B3495" i="5"/>
  <c r="B3496" i="5"/>
  <c r="B3497" i="5"/>
  <c r="B3498" i="5"/>
  <c r="B3499" i="5"/>
  <c r="B3500" i="5"/>
  <c r="B3501" i="5"/>
  <c r="B3502" i="5"/>
  <c r="B3503" i="5"/>
  <c r="B3504" i="5"/>
  <c r="B3505" i="5"/>
  <c r="B3506" i="5"/>
  <c r="B3507" i="5"/>
  <c r="B3508" i="5"/>
  <c r="B3509" i="5"/>
  <c r="B3510" i="5"/>
  <c r="B3511" i="5"/>
  <c r="B3512" i="5"/>
  <c r="B3513" i="5"/>
  <c r="B3514" i="5"/>
  <c r="B3515" i="5"/>
  <c r="B3516" i="5"/>
  <c r="B3517" i="5"/>
  <c r="B3518" i="5"/>
  <c r="B3519" i="5"/>
  <c r="B3520" i="5"/>
  <c r="B3521" i="5"/>
  <c r="B3522" i="5"/>
  <c r="B3523" i="5"/>
  <c r="B3524" i="5"/>
  <c r="B3525" i="5"/>
  <c r="B3526" i="5"/>
  <c r="B3527" i="5"/>
  <c r="B3528" i="5"/>
  <c r="B3529" i="5"/>
  <c r="B3530" i="5"/>
  <c r="B3531" i="5"/>
  <c r="B3532" i="5"/>
  <c r="B3533" i="5"/>
  <c r="B3534" i="5"/>
  <c r="B3535" i="5"/>
  <c r="B3536" i="5"/>
  <c r="B3537" i="5"/>
  <c r="B3538" i="5"/>
  <c r="B3539" i="5"/>
  <c r="B3540" i="5"/>
  <c r="B3541" i="5"/>
  <c r="B3542" i="5"/>
  <c r="B3543" i="5"/>
  <c r="B3544" i="5"/>
  <c r="B3545" i="5"/>
  <c r="B3546" i="5"/>
  <c r="B3547" i="5"/>
  <c r="B3548" i="5"/>
  <c r="B3549" i="5"/>
  <c r="B3550" i="5"/>
  <c r="B3551" i="5"/>
  <c r="B3552" i="5"/>
  <c r="B3553" i="5"/>
  <c r="B3554" i="5"/>
  <c r="B3555" i="5"/>
  <c r="B3556" i="5"/>
  <c r="B3557" i="5"/>
  <c r="B3558" i="5"/>
  <c r="B3559" i="5"/>
  <c r="B3560" i="5"/>
  <c r="B3561" i="5"/>
  <c r="B3562" i="5"/>
  <c r="B3563" i="5"/>
  <c r="B3564" i="5"/>
  <c r="B3565" i="5"/>
  <c r="B3566" i="5"/>
  <c r="B3567" i="5"/>
  <c r="B3568" i="5"/>
  <c r="B3569" i="5"/>
  <c r="B3570" i="5"/>
  <c r="B3571" i="5"/>
  <c r="B3572" i="5"/>
  <c r="B3573" i="5"/>
  <c r="B3574" i="5"/>
  <c r="B3575" i="5"/>
  <c r="B3576" i="5"/>
  <c r="B3577" i="5"/>
  <c r="B3578" i="5"/>
  <c r="B3579" i="5"/>
  <c r="B3580" i="5"/>
  <c r="B3581" i="5"/>
  <c r="B3582" i="5"/>
  <c r="B3583" i="5"/>
  <c r="B3584" i="5"/>
  <c r="B3585" i="5"/>
  <c r="B3586" i="5"/>
  <c r="B3587" i="5"/>
  <c r="B3588" i="5"/>
  <c r="B3589" i="5"/>
  <c r="B3590" i="5"/>
  <c r="B3591" i="5"/>
  <c r="B3592" i="5"/>
  <c r="B3593" i="5"/>
  <c r="B3594" i="5"/>
  <c r="B3595" i="5"/>
  <c r="B3596" i="5"/>
  <c r="B3597" i="5"/>
  <c r="B3598" i="5"/>
  <c r="B3599" i="5"/>
  <c r="B3600" i="5"/>
  <c r="B3601" i="5"/>
  <c r="B3602" i="5"/>
  <c r="B3603" i="5"/>
  <c r="B3604" i="5"/>
  <c r="B3605" i="5"/>
  <c r="B3606" i="5"/>
  <c r="B3607" i="5"/>
  <c r="B3608" i="5"/>
  <c r="B3609" i="5"/>
  <c r="B3610" i="5"/>
  <c r="B3611" i="5"/>
  <c r="B3612" i="5"/>
  <c r="B3613" i="5"/>
  <c r="B3614" i="5"/>
  <c r="B3615" i="5"/>
  <c r="B3616" i="5"/>
  <c r="B3617" i="5"/>
  <c r="B3618" i="5"/>
  <c r="B3619" i="5"/>
  <c r="B3620" i="5"/>
  <c r="B3621" i="5"/>
  <c r="B3622" i="5"/>
  <c r="B3623" i="5"/>
  <c r="B3624" i="5"/>
  <c r="B3625" i="5"/>
  <c r="B3626" i="5"/>
  <c r="B3627" i="5"/>
  <c r="B3628" i="5"/>
  <c r="B3629" i="5"/>
  <c r="B3630" i="5"/>
  <c r="B3631" i="5"/>
  <c r="B3632" i="5"/>
  <c r="B3633" i="5"/>
  <c r="B3634" i="5"/>
  <c r="B3635" i="5"/>
  <c r="B3636" i="5"/>
  <c r="B3637" i="5"/>
  <c r="B3638" i="5"/>
  <c r="B3639" i="5"/>
  <c r="B3640" i="5"/>
  <c r="B3641" i="5"/>
  <c r="B3642" i="5"/>
  <c r="B3643" i="5"/>
  <c r="B3644" i="5"/>
  <c r="B3645" i="5"/>
  <c r="B3646" i="5"/>
  <c r="B3647" i="5"/>
  <c r="B3648" i="5"/>
  <c r="B3649" i="5"/>
  <c r="B3650" i="5"/>
  <c r="B3651" i="5"/>
  <c r="B3652" i="5"/>
  <c r="B3653" i="5"/>
  <c r="B3654" i="5"/>
  <c r="B3655" i="5"/>
  <c r="B3656" i="5"/>
  <c r="B3657" i="5"/>
  <c r="B3658" i="5"/>
  <c r="B3659" i="5"/>
  <c r="B3660" i="5"/>
  <c r="B3661" i="5"/>
  <c r="B3662" i="5"/>
  <c r="B3663" i="5"/>
  <c r="B3664" i="5"/>
  <c r="B3665" i="5"/>
  <c r="B3666" i="5"/>
  <c r="B3667" i="5"/>
  <c r="B3668" i="5"/>
  <c r="B3669" i="5"/>
  <c r="B3670" i="5"/>
  <c r="B3671" i="5"/>
  <c r="B3672" i="5"/>
  <c r="B3673" i="5"/>
  <c r="B3674" i="5"/>
  <c r="B3675" i="5"/>
  <c r="B3676" i="5"/>
  <c r="B3677" i="5"/>
  <c r="B3678" i="5"/>
  <c r="B3679" i="5"/>
  <c r="B3680" i="5"/>
  <c r="B3681" i="5"/>
  <c r="B3682" i="5"/>
  <c r="B3683" i="5"/>
  <c r="B3684" i="5"/>
  <c r="B3685" i="5"/>
  <c r="B3686" i="5"/>
  <c r="B3687" i="5"/>
  <c r="B3688" i="5"/>
  <c r="B3689" i="5"/>
  <c r="B3690" i="5"/>
  <c r="B3691" i="5"/>
  <c r="B3692" i="5"/>
  <c r="B3693" i="5"/>
  <c r="B3694" i="5"/>
  <c r="B3695" i="5"/>
  <c r="B3696" i="5"/>
  <c r="B3697" i="5"/>
  <c r="B3698" i="5"/>
  <c r="B3699" i="5"/>
  <c r="B3700" i="5"/>
  <c r="B3701" i="5"/>
  <c r="B3702" i="5"/>
  <c r="B3703" i="5"/>
  <c r="B3704" i="5"/>
  <c r="B3705" i="5"/>
  <c r="B3706" i="5"/>
  <c r="B3707" i="5"/>
  <c r="B3708" i="5"/>
  <c r="B3709" i="5"/>
  <c r="B3710" i="5"/>
  <c r="B3711" i="5"/>
  <c r="B3712" i="5"/>
  <c r="B3713" i="5"/>
  <c r="B3714" i="5"/>
  <c r="B3715" i="5"/>
  <c r="B3716" i="5"/>
  <c r="B3717" i="5"/>
  <c r="B3718" i="5"/>
  <c r="B3719" i="5"/>
  <c r="B3720" i="5"/>
  <c r="B3721" i="5"/>
  <c r="B3722" i="5"/>
  <c r="B3723" i="5"/>
  <c r="B3724" i="5"/>
  <c r="B3725" i="5"/>
  <c r="B3726" i="5"/>
  <c r="B3727" i="5"/>
  <c r="B3728" i="5"/>
  <c r="B3729" i="5"/>
  <c r="B3730" i="5"/>
  <c r="B3731" i="5"/>
  <c r="B3732" i="5"/>
  <c r="B3733" i="5"/>
  <c r="B3734" i="5"/>
  <c r="B3735" i="5"/>
  <c r="B3736" i="5"/>
  <c r="B3737" i="5"/>
  <c r="B3738" i="5"/>
  <c r="B3739" i="5"/>
  <c r="B3740" i="5"/>
  <c r="B3741" i="5"/>
  <c r="B3742" i="5"/>
  <c r="B3743" i="5"/>
  <c r="B3744" i="5"/>
  <c r="B3745" i="5"/>
  <c r="B3746" i="5"/>
  <c r="B3747" i="5"/>
  <c r="B3748" i="5"/>
  <c r="B3749" i="5"/>
  <c r="B3750" i="5"/>
  <c r="B3751" i="5"/>
  <c r="B3752" i="5"/>
  <c r="B3753" i="5"/>
  <c r="B3754" i="5"/>
  <c r="B3755" i="5"/>
  <c r="B3756" i="5"/>
  <c r="B3757" i="5"/>
  <c r="B3758" i="5"/>
  <c r="B3759" i="5"/>
  <c r="B3760" i="5"/>
  <c r="B3761" i="5"/>
  <c r="B3762" i="5"/>
  <c r="B3763" i="5"/>
  <c r="B3764" i="5"/>
  <c r="B3765" i="5"/>
  <c r="B3766" i="5"/>
  <c r="B3767" i="5"/>
  <c r="B3768" i="5"/>
  <c r="B3769" i="5"/>
  <c r="B3770" i="5"/>
  <c r="B3771" i="5"/>
  <c r="B3772" i="5"/>
  <c r="B3773" i="5"/>
  <c r="B3774" i="5"/>
  <c r="B3775" i="5"/>
  <c r="B3776" i="5"/>
  <c r="B3777" i="5"/>
  <c r="B3778" i="5"/>
  <c r="B3779" i="5"/>
  <c r="B3780" i="5"/>
  <c r="B3781" i="5"/>
  <c r="B3782" i="5"/>
  <c r="B3783" i="5"/>
  <c r="B3784" i="5"/>
  <c r="B3785" i="5"/>
  <c r="B3786" i="5"/>
  <c r="B3787" i="5"/>
  <c r="B3788" i="5"/>
  <c r="B3789" i="5"/>
  <c r="B3790" i="5"/>
  <c r="B3791" i="5"/>
  <c r="B3792" i="5"/>
  <c r="B3793" i="5"/>
  <c r="B3794" i="5"/>
  <c r="B3795" i="5"/>
  <c r="B3796" i="5"/>
  <c r="B3797" i="5"/>
  <c r="B3798" i="5"/>
  <c r="B3799" i="5"/>
  <c r="B3800" i="5"/>
  <c r="B3801" i="5"/>
  <c r="B3802" i="5"/>
  <c r="B3803" i="5"/>
  <c r="B3804" i="5"/>
  <c r="B3805" i="5"/>
  <c r="B3806" i="5"/>
  <c r="B3807" i="5"/>
  <c r="B3808" i="5"/>
  <c r="B3809" i="5"/>
  <c r="B3810" i="5"/>
  <c r="B3811" i="5"/>
  <c r="B3812" i="5"/>
  <c r="B3813" i="5"/>
  <c r="B3814" i="5"/>
  <c r="B3815" i="5"/>
  <c r="B3816" i="5"/>
  <c r="B3817" i="5"/>
  <c r="B3818" i="5"/>
  <c r="B3819" i="5"/>
  <c r="B3820" i="5"/>
  <c r="B3821" i="5"/>
  <c r="B3822" i="5"/>
  <c r="B3823" i="5"/>
  <c r="B3824" i="5"/>
  <c r="B3825" i="5"/>
  <c r="B3826" i="5"/>
  <c r="B3827" i="5"/>
  <c r="B3828" i="5"/>
  <c r="B3829" i="5"/>
  <c r="B3830" i="5"/>
  <c r="B3831" i="5"/>
  <c r="B3832" i="5"/>
  <c r="B3833" i="5"/>
  <c r="B3834" i="5"/>
  <c r="B3835" i="5"/>
  <c r="B3836" i="5"/>
  <c r="B3837" i="5"/>
  <c r="B3838" i="5"/>
  <c r="B3839" i="5"/>
  <c r="B3840" i="5"/>
  <c r="B3841" i="5"/>
  <c r="B3842" i="5"/>
  <c r="B3843" i="5"/>
  <c r="B3844" i="5"/>
  <c r="B3845" i="5"/>
  <c r="B3846" i="5"/>
  <c r="B3847" i="5"/>
  <c r="B3848" i="5"/>
  <c r="B3849" i="5"/>
  <c r="B3850" i="5"/>
  <c r="B3851" i="5"/>
  <c r="B3852" i="5"/>
  <c r="B3853" i="5"/>
  <c r="B3854" i="5"/>
  <c r="B3855" i="5"/>
  <c r="B3856" i="5"/>
  <c r="B3857" i="5"/>
  <c r="B3858" i="5"/>
  <c r="B3859" i="5"/>
  <c r="B3860" i="5"/>
  <c r="B3861" i="5"/>
  <c r="B3862" i="5"/>
  <c r="B3863" i="5"/>
  <c r="B3864" i="5"/>
  <c r="B3865" i="5"/>
  <c r="B3866" i="5"/>
  <c r="B3867" i="5"/>
  <c r="B3868" i="5"/>
  <c r="B3869" i="5"/>
  <c r="B3870" i="5"/>
  <c r="B3871" i="5"/>
  <c r="B3872" i="5"/>
  <c r="B3873" i="5"/>
  <c r="B3874" i="5"/>
  <c r="B3875" i="5"/>
  <c r="B3876" i="5"/>
  <c r="B3877" i="5"/>
  <c r="B3878" i="5"/>
  <c r="B3879" i="5"/>
  <c r="B3880" i="5"/>
  <c r="B3881" i="5"/>
  <c r="B3882" i="5"/>
  <c r="B3883" i="5"/>
  <c r="B3884" i="5"/>
  <c r="B3885" i="5"/>
  <c r="B3886" i="5"/>
  <c r="B3887" i="5"/>
  <c r="B3888" i="5"/>
  <c r="B3889" i="5"/>
  <c r="B3890" i="5"/>
  <c r="B3891" i="5"/>
  <c r="B3892" i="5"/>
  <c r="B3893" i="5"/>
  <c r="B3894" i="5"/>
  <c r="B3895" i="5"/>
  <c r="B3896" i="5"/>
  <c r="B3897" i="5"/>
  <c r="B3898" i="5"/>
  <c r="B3899" i="5"/>
  <c r="B3900" i="5"/>
  <c r="B3901" i="5"/>
  <c r="B3902" i="5"/>
  <c r="B3903" i="5"/>
  <c r="B3904" i="5"/>
  <c r="B3905" i="5"/>
  <c r="B3906" i="5"/>
  <c r="B3907" i="5"/>
  <c r="B3908" i="5"/>
  <c r="B3909" i="5"/>
  <c r="B3910" i="5"/>
  <c r="B3911" i="5"/>
  <c r="B3912" i="5"/>
  <c r="B3913" i="5"/>
  <c r="B3914" i="5"/>
  <c r="B3915" i="5"/>
  <c r="B3916" i="5"/>
  <c r="B3917" i="5"/>
  <c r="B3918" i="5"/>
  <c r="B3919" i="5"/>
  <c r="B3920" i="5"/>
  <c r="B3921" i="5"/>
  <c r="B3922" i="5"/>
  <c r="B3923" i="5"/>
  <c r="B3924" i="5"/>
  <c r="B3925" i="5"/>
  <c r="B3926" i="5"/>
  <c r="B3927" i="5"/>
  <c r="B3928" i="5"/>
  <c r="B3929" i="5"/>
  <c r="B3930" i="5"/>
  <c r="B3931" i="5"/>
  <c r="B3932" i="5"/>
  <c r="B3933" i="5"/>
  <c r="B3934" i="5"/>
  <c r="B3935" i="5"/>
  <c r="B3936" i="5"/>
  <c r="B3937" i="5"/>
  <c r="B3938" i="5"/>
  <c r="B3939" i="5"/>
  <c r="B3940" i="5"/>
  <c r="B3941" i="5"/>
  <c r="B3942" i="5"/>
  <c r="B3943" i="5"/>
  <c r="B3944" i="5"/>
  <c r="B3945" i="5"/>
  <c r="B3946" i="5"/>
  <c r="B3947" i="5"/>
  <c r="B3948" i="5"/>
  <c r="B3949" i="5"/>
  <c r="B3950" i="5"/>
  <c r="B3951" i="5"/>
  <c r="B3952" i="5"/>
  <c r="B3953" i="5"/>
  <c r="B3954" i="5"/>
  <c r="B3955" i="5"/>
  <c r="B3956" i="5"/>
  <c r="B3957" i="5"/>
  <c r="B3958" i="5"/>
  <c r="B3959" i="5"/>
  <c r="B3960" i="5"/>
  <c r="B3961" i="5"/>
  <c r="B3962" i="5"/>
  <c r="B3963" i="5"/>
  <c r="B3964" i="5"/>
  <c r="B3965" i="5"/>
  <c r="B3966" i="5"/>
  <c r="B3967" i="5"/>
  <c r="B3968" i="5"/>
  <c r="B3969" i="5"/>
  <c r="B3970" i="5"/>
  <c r="B3971" i="5"/>
  <c r="B3972" i="5"/>
  <c r="B3973" i="5"/>
  <c r="B3974" i="5"/>
  <c r="B3975" i="5"/>
  <c r="B3976" i="5"/>
  <c r="B3977" i="5"/>
  <c r="B3978" i="5"/>
  <c r="B3979" i="5"/>
  <c r="B3980" i="5"/>
  <c r="B3981" i="5"/>
  <c r="B3982" i="5"/>
  <c r="B3983" i="5"/>
  <c r="B3984" i="5"/>
  <c r="B3985" i="5"/>
  <c r="B3986" i="5"/>
  <c r="B3987" i="5"/>
  <c r="B3988" i="5"/>
  <c r="B3989" i="5"/>
  <c r="B3990" i="5"/>
  <c r="B3991" i="5"/>
  <c r="B3992" i="5"/>
  <c r="B3993" i="5"/>
  <c r="B3994" i="5"/>
  <c r="B3995" i="5"/>
  <c r="B3996" i="5"/>
  <c r="B3997" i="5"/>
  <c r="B3998" i="5"/>
  <c r="B3999" i="5"/>
  <c r="B4000" i="5"/>
  <c r="B4001" i="5"/>
  <c r="B4002" i="5"/>
  <c r="B4003" i="5"/>
  <c r="B4004" i="5"/>
  <c r="B4005" i="5"/>
  <c r="B4006" i="5"/>
  <c r="B4007" i="5"/>
  <c r="B4008" i="5"/>
  <c r="B4009" i="5"/>
  <c r="B4010" i="5"/>
  <c r="B4011" i="5"/>
  <c r="B4012" i="5"/>
  <c r="B4013" i="5"/>
  <c r="B4014" i="5"/>
  <c r="B4015" i="5"/>
  <c r="B4016" i="5"/>
  <c r="B4017" i="5"/>
  <c r="B4018" i="5"/>
  <c r="B4019" i="5"/>
  <c r="B4020" i="5"/>
  <c r="B4021" i="5"/>
  <c r="B4022" i="5"/>
  <c r="B4023" i="5"/>
  <c r="B4024" i="5"/>
  <c r="B4025" i="5"/>
  <c r="B4026" i="5"/>
  <c r="B4027" i="5"/>
  <c r="B4028" i="5"/>
  <c r="B4029" i="5"/>
  <c r="B4030" i="5"/>
  <c r="B4031" i="5"/>
  <c r="B4032" i="5"/>
  <c r="B4033" i="5"/>
  <c r="B4034" i="5"/>
  <c r="B4035" i="5"/>
  <c r="B4036" i="5"/>
  <c r="B4037" i="5"/>
  <c r="B4038" i="5"/>
  <c r="B4039" i="5"/>
  <c r="B4040" i="5"/>
  <c r="B4041" i="5"/>
  <c r="B4042" i="5"/>
  <c r="B4043" i="5"/>
  <c r="B4044" i="5"/>
  <c r="B4045" i="5"/>
  <c r="B4046" i="5"/>
  <c r="B4047" i="5"/>
  <c r="B4048" i="5"/>
  <c r="B4049" i="5"/>
  <c r="B4050" i="5"/>
  <c r="B4051" i="5"/>
  <c r="B4052" i="5"/>
  <c r="B4053" i="5"/>
  <c r="B4054" i="5"/>
  <c r="B4055" i="5"/>
  <c r="B4056" i="5"/>
  <c r="B4057" i="5"/>
  <c r="B4058" i="5"/>
  <c r="B4059" i="5"/>
  <c r="B4060" i="5"/>
  <c r="B4061" i="5"/>
  <c r="B4062" i="5"/>
  <c r="B4063" i="5"/>
  <c r="B4064" i="5"/>
  <c r="B4065" i="5"/>
  <c r="B4066" i="5"/>
  <c r="B4067" i="5"/>
  <c r="B4068" i="5"/>
  <c r="B4069" i="5"/>
  <c r="B4070" i="5"/>
  <c r="B4071" i="5"/>
  <c r="B4072" i="5"/>
  <c r="B4073" i="5"/>
  <c r="B4074" i="5"/>
  <c r="B4075" i="5"/>
  <c r="B4076" i="5"/>
  <c r="B4077" i="5"/>
  <c r="B4078" i="5"/>
  <c r="B4079" i="5"/>
  <c r="B4080" i="5"/>
  <c r="B4081" i="5"/>
  <c r="B4082" i="5"/>
  <c r="B4083" i="5"/>
  <c r="B4084" i="5"/>
  <c r="B4085" i="5"/>
  <c r="B4086" i="5"/>
  <c r="B4087" i="5"/>
  <c r="B4088" i="5"/>
  <c r="B4089" i="5"/>
  <c r="B4090" i="5"/>
  <c r="B4091" i="5"/>
  <c r="B4092" i="5"/>
  <c r="B4093" i="5"/>
  <c r="B4094" i="5"/>
  <c r="B4095" i="5"/>
  <c r="B4096" i="5"/>
  <c r="B4097" i="5"/>
  <c r="B4098" i="5"/>
  <c r="B4099" i="5"/>
  <c r="B4100" i="5"/>
  <c r="B4101" i="5"/>
  <c r="B4102" i="5"/>
  <c r="B4103" i="5"/>
  <c r="B4104" i="5"/>
  <c r="B4105" i="5"/>
  <c r="B4106" i="5"/>
  <c r="B4107" i="5"/>
  <c r="B4108" i="5"/>
  <c r="B4109" i="5"/>
  <c r="B4110" i="5"/>
  <c r="B4111" i="5"/>
  <c r="B4112" i="5"/>
  <c r="B4113" i="5"/>
  <c r="B4114" i="5"/>
  <c r="B4115" i="5"/>
  <c r="B4116" i="5"/>
  <c r="B4117" i="5"/>
  <c r="B4118" i="5"/>
  <c r="B4119" i="5"/>
  <c r="B4120" i="5"/>
  <c r="B4121" i="5"/>
  <c r="B4122" i="5"/>
  <c r="B4123" i="5"/>
  <c r="B4124" i="5"/>
  <c r="B4125" i="5"/>
  <c r="B4126" i="5"/>
  <c r="B4127" i="5"/>
  <c r="B4128" i="5"/>
  <c r="B4129" i="5"/>
  <c r="B4130" i="5"/>
  <c r="B4131" i="5"/>
  <c r="B4132" i="5"/>
  <c r="B4133" i="5"/>
  <c r="B4134" i="5"/>
  <c r="B4135" i="5"/>
  <c r="B4136" i="5"/>
  <c r="B4137" i="5"/>
  <c r="B4138" i="5"/>
  <c r="B4139" i="5"/>
  <c r="B4140" i="5"/>
  <c r="B4141" i="5"/>
  <c r="B4142" i="5"/>
  <c r="B4143" i="5"/>
  <c r="B4144" i="5"/>
  <c r="B4145" i="5"/>
  <c r="B4146" i="5"/>
  <c r="B4147" i="5"/>
  <c r="B4148" i="5"/>
  <c r="B4149" i="5"/>
  <c r="B4150" i="5"/>
  <c r="B4151" i="5"/>
  <c r="B4152" i="5"/>
  <c r="B4153" i="5"/>
  <c r="B4154" i="5"/>
  <c r="B4155" i="5"/>
  <c r="B4156" i="5"/>
  <c r="B4157" i="5"/>
  <c r="B4158" i="5"/>
  <c r="B4159" i="5"/>
  <c r="B4160" i="5"/>
  <c r="B4161" i="5"/>
  <c r="B4162" i="5"/>
  <c r="B4163" i="5"/>
  <c r="B4164" i="5"/>
  <c r="B4165" i="5"/>
  <c r="B4166" i="5"/>
  <c r="B4167" i="5"/>
  <c r="B4168" i="5"/>
  <c r="B4169" i="5"/>
  <c r="B4170" i="5"/>
  <c r="B4171" i="5"/>
  <c r="B4172" i="5"/>
  <c r="B4173" i="5"/>
  <c r="B4174" i="5"/>
  <c r="B4175" i="5"/>
  <c r="B4176" i="5"/>
  <c r="B4177" i="5"/>
  <c r="B4178" i="5"/>
  <c r="B4179" i="5"/>
  <c r="B4180" i="5"/>
  <c r="B4181" i="5"/>
  <c r="B4182" i="5"/>
  <c r="B4183" i="5"/>
  <c r="B4184" i="5"/>
  <c r="B4185" i="5"/>
  <c r="B4186" i="5"/>
  <c r="B4187" i="5"/>
  <c r="B4188" i="5"/>
  <c r="B4189" i="5"/>
  <c r="B4190" i="5"/>
  <c r="B4191" i="5"/>
  <c r="B4192" i="5"/>
  <c r="B4193" i="5"/>
  <c r="B4194" i="5"/>
  <c r="B4195" i="5"/>
  <c r="B4196" i="5"/>
  <c r="B4197" i="5"/>
  <c r="B4198" i="5"/>
  <c r="B4199" i="5"/>
  <c r="B4200" i="5"/>
  <c r="B4201" i="5"/>
  <c r="B2" i="5"/>
  <c r="L3" i="5" l="1"/>
  <c r="M3" i="5"/>
  <c r="N3" i="5" s="1" a="1"/>
  <c r="T3" i="5" s="1"/>
  <c r="L4" i="5"/>
  <c r="M4" i="5"/>
  <c r="N4" i="5" s="1" a="1"/>
  <c r="T4" i="5" s="1"/>
  <c r="L5" i="5"/>
  <c r="M5" i="5" s="1"/>
  <c r="N5" i="5" s="1" a="1"/>
  <c r="T5" i="5" s="1"/>
  <c r="L6" i="5"/>
  <c r="M6" i="5" s="1"/>
  <c r="N6" i="5" s="1" a="1"/>
  <c r="T6" i="5" s="1"/>
  <c r="L7" i="5"/>
  <c r="M7" i="5" s="1"/>
  <c r="N7" i="5" s="1" a="1"/>
  <c r="T7" i="5" s="1"/>
  <c r="L9" i="5"/>
  <c r="M9" i="5" s="1"/>
  <c r="N9" i="5" s="1" a="1"/>
  <c r="T9" i="5" s="1"/>
  <c r="L10" i="5"/>
  <c r="M10" i="5" s="1"/>
  <c r="N10" i="5" s="1" a="1"/>
  <c r="T10" i="5" s="1"/>
  <c r="L14" i="5"/>
  <c r="M14" i="5" s="1"/>
  <c r="N14" i="5" s="1" a="1"/>
  <c r="T14" i="5" s="1"/>
  <c r="L15" i="5"/>
  <c r="M15" i="5" s="1"/>
  <c r="N15" i="5" s="1" a="1"/>
  <c r="T15" i="5" s="1"/>
  <c r="L16" i="5"/>
  <c r="M16" i="5" s="1"/>
  <c r="N16" i="5" s="1" a="1"/>
  <c r="T16" i="5" s="1"/>
  <c r="L17" i="5"/>
  <c r="M17" i="5" s="1"/>
  <c r="N17" i="5" s="1" a="1"/>
  <c r="T17" i="5" s="1"/>
  <c r="L18" i="5"/>
  <c r="M18" i="5" s="1"/>
  <c r="N18" i="5" s="1" a="1"/>
  <c r="T18" i="5" s="1"/>
  <c r="L19" i="5"/>
  <c r="M19" i="5" s="1"/>
  <c r="N19" i="5" s="1" a="1"/>
  <c r="T19" i="5" s="1"/>
  <c r="L20" i="5"/>
  <c r="M20" i="5" s="1"/>
  <c r="N20" i="5" s="1" a="1"/>
  <c r="T20" i="5" s="1"/>
  <c r="L21" i="5"/>
  <c r="M21" i="5" s="1"/>
  <c r="N21" i="5" s="1" a="1"/>
  <c r="T21" i="5" s="1"/>
  <c r="L22" i="5"/>
  <c r="M22" i="5" s="1"/>
  <c r="N22" i="5" s="1" a="1"/>
  <c r="T22" i="5" s="1"/>
  <c r="L23" i="5"/>
  <c r="M23" i="5" s="1"/>
  <c r="N23" i="5" s="1" a="1"/>
  <c r="T23" i="5" s="1"/>
  <c r="L24" i="5"/>
  <c r="M24" i="5" s="1"/>
  <c r="N24" i="5" s="1" a="1"/>
  <c r="T24" i="5" s="1"/>
  <c r="L25" i="5"/>
  <c r="M25" i="5" s="1"/>
  <c r="N25" i="5" s="1" a="1"/>
  <c r="T25" i="5" s="1"/>
  <c r="L26" i="5"/>
  <c r="M26" i="5" s="1"/>
  <c r="N26" i="5" s="1" a="1"/>
  <c r="T26" i="5" s="1"/>
  <c r="L27" i="5"/>
  <c r="M27" i="5" s="1"/>
  <c r="N27" i="5" s="1" a="1"/>
  <c r="T27" i="5" s="1"/>
  <c r="L28" i="5"/>
  <c r="M28" i="5" s="1"/>
  <c r="N28" i="5" s="1" a="1"/>
  <c r="T28" i="5" s="1"/>
  <c r="L29" i="5"/>
  <c r="M29" i="5" s="1"/>
  <c r="N29" i="5" s="1" a="1"/>
  <c r="T29" i="5" s="1"/>
  <c r="L30" i="5"/>
  <c r="M30" i="5" s="1"/>
  <c r="N30" i="5" s="1" a="1"/>
  <c r="T30" i="5" s="1"/>
  <c r="L31" i="5"/>
  <c r="M31" i="5" s="1"/>
  <c r="N31" i="5" s="1" a="1"/>
  <c r="T31" i="5" s="1"/>
  <c r="L32" i="5"/>
  <c r="M32" i="5" s="1"/>
  <c r="N32" i="5" s="1" a="1"/>
  <c r="T32" i="5" s="1"/>
  <c r="L33" i="5"/>
  <c r="M33" i="5" s="1"/>
  <c r="N33" i="5" s="1" a="1"/>
  <c r="T33" i="5" s="1"/>
  <c r="L34" i="5"/>
  <c r="M34" i="5" s="1"/>
  <c r="N34" i="5" s="1" a="1"/>
  <c r="T34" i="5" s="1"/>
  <c r="L35" i="5"/>
  <c r="M35" i="5" s="1"/>
  <c r="N35" i="5" s="1" a="1"/>
  <c r="T35" i="5" s="1"/>
  <c r="L36" i="5"/>
  <c r="M36" i="5" s="1"/>
  <c r="N36" i="5" s="1" a="1"/>
  <c r="T36" i="5" s="1"/>
  <c r="L37" i="5"/>
  <c r="M37" i="5" s="1"/>
  <c r="N37" i="5" s="1" a="1"/>
  <c r="T37" i="5" s="1"/>
  <c r="L38" i="5"/>
  <c r="M38" i="5" s="1"/>
  <c r="N38" i="5" s="1" a="1"/>
  <c r="T38" i="5" s="1"/>
  <c r="L39" i="5"/>
  <c r="M39" i="5" s="1"/>
  <c r="N39" i="5" s="1" a="1"/>
  <c r="T39" i="5" s="1"/>
  <c r="L40" i="5"/>
  <c r="M40" i="5" s="1"/>
  <c r="N40" i="5" s="1" a="1"/>
  <c r="T40" i="5" s="1"/>
  <c r="L41" i="5"/>
  <c r="M41" i="5" s="1"/>
  <c r="N41" i="5" s="1" a="1"/>
  <c r="T41" i="5" s="1"/>
  <c r="L42" i="5"/>
  <c r="M42" i="5" s="1"/>
  <c r="N42" i="5" s="1" a="1"/>
  <c r="T42" i="5" s="1"/>
  <c r="L43" i="5"/>
  <c r="M43" i="5" s="1"/>
  <c r="N43" i="5" s="1" a="1"/>
  <c r="T43" i="5" s="1"/>
  <c r="L44" i="5"/>
  <c r="M44" i="5" s="1"/>
  <c r="N44" i="5" s="1" a="1"/>
  <c r="T44" i="5" s="1"/>
  <c r="L45" i="5"/>
  <c r="M45" i="5" s="1"/>
  <c r="N45" i="5" s="1" a="1"/>
  <c r="T45" i="5" s="1"/>
  <c r="L46" i="5"/>
  <c r="M46" i="5" s="1"/>
  <c r="N46" i="5" s="1" a="1"/>
  <c r="T46" i="5" s="1"/>
  <c r="L47" i="5"/>
  <c r="M47" i="5" s="1"/>
  <c r="N47" i="5" s="1" a="1"/>
  <c r="T47" i="5" s="1"/>
  <c r="L48" i="5"/>
  <c r="M48" i="5" s="1"/>
  <c r="N48" i="5" s="1" a="1"/>
  <c r="T48" i="5" s="1"/>
  <c r="L49" i="5"/>
  <c r="M49" i="5" s="1"/>
  <c r="N49" i="5" s="1" a="1"/>
  <c r="T49" i="5" s="1"/>
  <c r="L50" i="5"/>
  <c r="M50" i="5" s="1"/>
  <c r="N50" i="5" s="1" a="1"/>
  <c r="T50" i="5" s="1"/>
  <c r="L51" i="5"/>
  <c r="M51" i="5" s="1"/>
  <c r="N51" i="5" s="1" a="1"/>
  <c r="T51" i="5" s="1"/>
  <c r="L52" i="5"/>
  <c r="M52" i="5" s="1"/>
  <c r="N52" i="5" s="1" a="1"/>
  <c r="T52" i="5" s="1"/>
  <c r="L53" i="5"/>
  <c r="M53" i="5" s="1"/>
  <c r="N53" i="5" s="1" a="1"/>
  <c r="T53" i="5" s="1"/>
  <c r="L54" i="5"/>
  <c r="M54" i="5" s="1"/>
  <c r="N54" i="5" s="1" a="1"/>
  <c r="T54" i="5" s="1"/>
  <c r="L55" i="5"/>
  <c r="M55" i="5" s="1"/>
  <c r="N55" i="5" s="1" a="1"/>
  <c r="T55" i="5" s="1"/>
  <c r="L56" i="5"/>
  <c r="M56" i="5" s="1"/>
  <c r="N56" i="5" s="1" a="1"/>
  <c r="T56" i="5" s="1"/>
  <c r="L57" i="5"/>
  <c r="M57" i="5" s="1"/>
  <c r="N57" i="5" s="1" a="1"/>
  <c r="T57" i="5" s="1"/>
  <c r="L58" i="5"/>
  <c r="M58" i="5" s="1"/>
  <c r="N58" i="5" s="1" a="1"/>
  <c r="T58" i="5" s="1"/>
  <c r="L59" i="5"/>
  <c r="M59" i="5" s="1"/>
  <c r="N59" i="5" s="1" a="1"/>
  <c r="T59" i="5" s="1"/>
  <c r="L60" i="5"/>
  <c r="M60" i="5" s="1"/>
  <c r="N60" i="5" s="1" a="1"/>
  <c r="T60" i="5" s="1"/>
  <c r="L61" i="5"/>
  <c r="M61" i="5" s="1"/>
  <c r="N61" i="5" s="1" a="1"/>
  <c r="T61" i="5" s="1"/>
  <c r="L62" i="5"/>
  <c r="M62" i="5" s="1"/>
  <c r="N62" i="5" s="1" a="1"/>
  <c r="T62" i="5" s="1"/>
  <c r="L63" i="5"/>
  <c r="M63" i="5" s="1"/>
  <c r="N63" i="5" s="1" a="1"/>
  <c r="T63" i="5" s="1"/>
  <c r="L64" i="5"/>
  <c r="M64" i="5" s="1"/>
  <c r="N64" i="5" s="1" a="1"/>
  <c r="T64" i="5" s="1"/>
  <c r="L65" i="5"/>
  <c r="M65" i="5" s="1"/>
  <c r="N65" i="5" s="1" a="1"/>
  <c r="T65" i="5" s="1"/>
  <c r="L66" i="5"/>
  <c r="M66" i="5" s="1"/>
  <c r="N66" i="5" s="1" a="1"/>
  <c r="T66" i="5" s="1"/>
  <c r="L67" i="5"/>
  <c r="M67" i="5" s="1"/>
  <c r="N67" i="5" s="1" a="1"/>
  <c r="T67" i="5" s="1"/>
  <c r="L68" i="5"/>
  <c r="M68" i="5" s="1"/>
  <c r="N68" i="5" s="1" a="1"/>
  <c r="T68" i="5" s="1"/>
  <c r="L69" i="5"/>
  <c r="M69" i="5" s="1"/>
  <c r="N69" i="5" s="1" a="1"/>
  <c r="T69" i="5" s="1"/>
  <c r="L70" i="5"/>
  <c r="M70" i="5" s="1"/>
  <c r="N70" i="5" s="1" a="1"/>
  <c r="T70" i="5" s="1"/>
  <c r="L71" i="5"/>
  <c r="M71" i="5" s="1"/>
  <c r="N71" i="5" s="1" a="1"/>
  <c r="T71" i="5" s="1"/>
  <c r="L72" i="5"/>
  <c r="M72" i="5" s="1"/>
  <c r="N72" i="5" s="1" a="1"/>
  <c r="T72" i="5" s="1"/>
  <c r="L73" i="5"/>
  <c r="M73" i="5" s="1"/>
  <c r="N73" i="5" s="1" a="1"/>
  <c r="T73" i="5" s="1"/>
  <c r="L74" i="5"/>
  <c r="M74" i="5" s="1"/>
  <c r="N74" i="5" s="1" a="1"/>
  <c r="T74" i="5" s="1"/>
  <c r="L75" i="5"/>
  <c r="M75" i="5" s="1"/>
  <c r="N75" i="5" s="1" a="1"/>
  <c r="T75" i="5" s="1"/>
  <c r="L76" i="5"/>
  <c r="M76" i="5" s="1"/>
  <c r="N76" i="5" s="1" a="1"/>
  <c r="T76" i="5" s="1"/>
  <c r="L77" i="5"/>
  <c r="M77" i="5" s="1"/>
  <c r="N77" i="5" s="1" a="1"/>
  <c r="T77" i="5" s="1"/>
  <c r="L78" i="5"/>
  <c r="M78" i="5" s="1"/>
  <c r="N78" i="5" s="1" a="1"/>
  <c r="T78" i="5" s="1"/>
  <c r="L79" i="5"/>
  <c r="M79" i="5" s="1"/>
  <c r="N79" i="5" s="1" a="1"/>
  <c r="T79" i="5" s="1"/>
  <c r="L80" i="5"/>
  <c r="M80" i="5" s="1"/>
  <c r="N80" i="5" s="1" a="1"/>
  <c r="T80" i="5" s="1"/>
  <c r="L81" i="5"/>
  <c r="M81" i="5" s="1"/>
  <c r="N81" i="5" s="1" a="1"/>
  <c r="T81" i="5" s="1"/>
  <c r="L82" i="5"/>
  <c r="M82" i="5" s="1"/>
  <c r="N82" i="5" s="1" a="1"/>
  <c r="T82" i="5" s="1"/>
  <c r="L83" i="5"/>
  <c r="M83" i="5" s="1"/>
  <c r="N83" i="5" s="1" a="1"/>
  <c r="T83" i="5" s="1"/>
  <c r="L84" i="5"/>
  <c r="M84" i="5" s="1"/>
  <c r="N84" i="5" s="1" a="1"/>
  <c r="T84" i="5" s="1"/>
  <c r="L85" i="5"/>
  <c r="M85" i="5" s="1"/>
  <c r="N85" i="5" s="1" a="1"/>
  <c r="T85" i="5" s="1"/>
  <c r="L86" i="5"/>
  <c r="M86" i="5" s="1"/>
  <c r="N86" i="5" s="1" a="1"/>
  <c r="T86" i="5" s="1"/>
  <c r="L87" i="5"/>
  <c r="M87" i="5" s="1"/>
  <c r="N87" i="5" s="1" a="1"/>
  <c r="T87" i="5" s="1"/>
  <c r="L88" i="5"/>
  <c r="M88" i="5" s="1"/>
  <c r="N88" i="5" s="1" a="1"/>
  <c r="T88" i="5" s="1"/>
  <c r="L89" i="5"/>
  <c r="M89" i="5" s="1"/>
  <c r="N89" i="5" s="1" a="1"/>
  <c r="T89" i="5" s="1"/>
  <c r="L90" i="5"/>
  <c r="M90" i="5" s="1"/>
  <c r="N90" i="5" s="1" a="1"/>
  <c r="T90" i="5" s="1"/>
  <c r="L91" i="5"/>
  <c r="M91" i="5" s="1"/>
  <c r="N91" i="5" s="1" a="1"/>
  <c r="T91" i="5" s="1"/>
  <c r="L92" i="5"/>
  <c r="M92" i="5" s="1"/>
  <c r="N92" i="5" s="1" a="1"/>
  <c r="T92" i="5" s="1"/>
  <c r="L93" i="5"/>
  <c r="M93" i="5" s="1"/>
  <c r="N93" i="5" s="1" a="1"/>
  <c r="T93" i="5" s="1"/>
  <c r="L94" i="5"/>
  <c r="M94" i="5" s="1"/>
  <c r="N94" i="5" s="1" a="1"/>
  <c r="T94" i="5" s="1"/>
  <c r="L95" i="5"/>
  <c r="M95" i="5" s="1"/>
  <c r="N95" i="5" s="1" a="1"/>
  <c r="T95" i="5" s="1"/>
  <c r="L96" i="5"/>
  <c r="M96" i="5" s="1"/>
  <c r="N96" i="5" s="1" a="1"/>
  <c r="T96" i="5" s="1"/>
  <c r="L97" i="5"/>
  <c r="M97" i="5" s="1"/>
  <c r="N97" i="5" s="1" a="1"/>
  <c r="T97" i="5" s="1"/>
  <c r="L98" i="5"/>
  <c r="M98" i="5" s="1"/>
  <c r="N98" i="5" s="1" a="1"/>
  <c r="T98" i="5" s="1"/>
  <c r="L99" i="5"/>
  <c r="M99" i="5" s="1"/>
  <c r="N99" i="5" s="1" a="1"/>
  <c r="T99" i="5" s="1"/>
  <c r="L100" i="5"/>
  <c r="M100" i="5" s="1"/>
  <c r="N100" i="5" s="1" a="1"/>
  <c r="T100" i="5" s="1"/>
  <c r="L101" i="5"/>
  <c r="M101" i="5" s="1"/>
  <c r="N101" i="5" s="1" a="1"/>
  <c r="T101" i="5" s="1"/>
  <c r="L102" i="5"/>
  <c r="M102" i="5" s="1"/>
  <c r="N102" i="5" s="1" a="1"/>
  <c r="T102" i="5" s="1"/>
  <c r="L103" i="5"/>
  <c r="M103" i="5" s="1"/>
  <c r="N103" i="5" s="1" a="1"/>
  <c r="T103" i="5" s="1"/>
  <c r="L104" i="5"/>
  <c r="M104" i="5" s="1"/>
  <c r="N104" i="5" s="1" a="1"/>
  <c r="T104" i="5" s="1"/>
  <c r="L105" i="5"/>
  <c r="M105" i="5" s="1"/>
  <c r="N105" i="5" s="1" a="1"/>
  <c r="T105" i="5" s="1"/>
  <c r="L106" i="5"/>
  <c r="M106" i="5" s="1"/>
  <c r="N106" i="5" s="1" a="1"/>
  <c r="T106" i="5" s="1"/>
  <c r="L107" i="5"/>
  <c r="M107" i="5" s="1"/>
  <c r="N107" i="5" s="1" a="1"/>
  <c r="T107" i="5" s="1"/>
  <c r="L108" i="5"/>
  <c r="M108" i="5" s="1"/>
  <c r="N108" i="5" s="1" a="1"/>
  <c r="T108" i="5" s="1"/>
  <c r="L109" i="5"/>
  <c r="M109" i="5" s="1"/>
  <c r="N109" i="5" s="1" a="1"/>
  <c r="T109" i="5" s="1"/>
  <c r="L110" i="5"/>
  <c r="M110" i="5" s="1"/>
  <c r="N110" i="5" s="1" a="1"/>
  <c r="T110" i="5" s="1"/>
  <c r="L111" i="5"/>
  <c r="M111" i="5" s="1"/>
  <c r="N111" i="5" s="1" a="1"/>
  <c r="T111" i="5" s="1"/>
  <c r="L112" i="5"/>
  <c r="M112" i="5" s="1"/>
  <c r="N112" i="5" s="1" a="1"/>
  <c r="T112" i="5" s="1"/>
  <c r="L113" i="5"/>
  <c r="M113" i="5" s="1"/>
  <c r="N113" i="5" s="1" a="1"/>
  <c r="T113" i="5" s="1"/>
  <c r="L114" i="5"/>
  <c r="M114" i="5" s="1"/>
  <c r="N114" i="5" s="1" a="1"/>
  <c r="T114" i="5" s="1"/>
  <c r="L115" i="5"/>
  <c r="M115" i="5" s="1"/>
  <c r="N115" i="5" s="1" a="1"/>
  <c r="T115" i="5" s="1"/>
  <c r="L116" i="5"/>
  <c r="M116" i="5" s="1"/>
  <c r="N116" i="5" s="1" a="1"/>
  <c r="T116" i="5" s="1"/>
  <c r="L117" i="5"/>
  <c r="M117" i="5" s="1"/>
  <c r="N117" i="5" s="1" a="1"/>
  <c r="T117" i="5" s="1"/>
  <c r="L118" i="5"/>
  <c r="M118" i="5" s="1"/>
  <c r="N118" i="5" s="1" a="1"/>
  <c r="T118" i="5" s="1"/>
  <c r="L119" i="5"/>
  <c r="M119" i="5" s="1"/>
  <c r="N119" i="5" s="1" a="1"/>
  <c r="T119" i="5" s="1"/>
  <c r="L120" i="5"/>
  <c r="M120" i="5" s="1"/>
  <c r="N120" i="5" s="1" a="1"/>
  <c r="T120" i="5" s="1"/>
  <c r="L121" i="5"/>
  <c r="M121" i="5" s="1"/>
  <c r="N121" i="5" s="1" a="1"/>
  <c r="T121" i="5" s="1"/>
  <c r="L122" i="5"/>
  <c r="M122" i="5" s="1"/>
  <c r="N122" i="5" s="1" a="1"/>
  <c r="T122" i="5" s="1"/>
  <c r="L123" i="5"/>
  <c r="M123" i="5" s="1"/>
  <c r="N123" i="5" s="1" a="1"/>
  <c r="T123" i="5" s="1"/>
  <c r="L124" i="5"/>
  <c r="M124" i="5" s="1"/>
  <c r="N124" i="5" s="1" a="1"/>
  <c r="T124" i="5" s="1"/>
  <c r="L125" i="5"/>
  <c r="M125" i="5" s="1"/>
  <c r="N125" i="5" s="1" a="1"/>
  <c r="T125" i="5" s="1"/>
  <c r="L126" i="5"/>
  <c r="M126" i="5" s="1"/>
  <c r="N126" i="5" s="1" a="1"/>
  <c r="T126" i="5" s="1"/>
  <c r="L127" i="5"/>
  <c r="M127" i="5" s="1"/>
  <c r="N127" i="5" s="1" a="1"/>
  <c r="T127" i="5" s="1"/>
  <c r="L128" i="5"/>
  <c r="M128" i="5" s="1"/>
  <c r="N128" i="5" s="1" a="1"/>
  <c r="T128" i="5" s="1"/>
  <c r="L129" i="5"/>
  <c r="M129" i="5" s="1"/>
  <c r="N129" i="5" s="1" a="1"/>
  <c r="T129" i="5" s="1"/>
  <c r="L130" i="5"/>
  <c r="M130" i="5" s="1"/>
  <c r="N130" i="5" s="1" a="1"/>
  <c r="T130" i="5" s="1"/>
  <c r="L131" i="5"/>
  <c r="M131" i="5" s="1"/>
  <c r="N131" i="5" s="1" a="1"/>
  <c r="T131" i="5" s="1"/>
  <c r="L132" i="5"/>
  <c r="M132" i="5" s="1"/>
  <c r="N132" i="5" s="1" a="1"/>
  <c r="T132" i="5" s="1"/>
  <c r="L133" i="5"/>
  <c r="M133" i="5" s="1"/>
  <c r="N133" i="5" s="1" a="1"/>
  <c r="T133" i="5" s="1"/>
  <c r="L134" i="5"/>
  <c r="M134" i="5" s="1"/>
  <c r="N134" i="5" s="1" a="1"/>
  <c r="T134" i="5" s="1"/>
  <c r="L135" i="5"/>
  <c r="M135" i="5" s="1"/>
  <c r="N135" i="5" s="1" a="1"/>
  <c r="T135" i="5" s="1"/>
  <c r="L136" i="5"/>
  <c r="M136" i="5" s="1"/>
  <c r="N136" i="5" s="1" a="1"/>
  <c r="T136" i="5" s="1"/>
  <c r="L137" i="5"/>
  <c r="M137" i="5" s="1"/>
  <c r="N137" i="5" s="1" a="1"/>
  <c r="T137" i="5" s="1"/>
  <c r="L138" i="5"/>
  <c r="M138" i="5" s="1"/>
  <c r="N138" i="5" s="1" a="1"/>
  <c r="T138" i="5" s="1"/>
  <c r="L139" i="5"/>
  <c r="M139" i="5" s="1"/>
  <c r="N139" i="5" s="1" a="1"/>
  <c r="T139" i="5" s="1"/>
  <c r="L140" i="5"/>
  <c r="M140" i="5" s="1"/>
  <c r="N140" i="5" s="1" a="1"/>
  <c r="T140" i="5" s="1"/>
  <c r="L141" i="5"/>
  <c r="M141" i="5" s="1"/>
  <c r="N141" i="5" s="1" a="1"/>
  <c r="T141" i="5" s="1"/>
  <c r="L142" i="5"/>
  <c r="M142" i="5" s="1"/>
  <c r="N142" i="5" s="1" a="1"/>
  <c r="T142" i="5" s="1"/>
  <c r="L143" i="5"/>
  <c r="M143" i="5" s="1"/>
  <c r="N143" i="5" s="1" a="1"/>
  <c r="T143" i="5" s="1"/>
  <c r="L144" i="5"/>
  <c r="M144" i="5" s="1"/>
  <c r="N144" i="5" s="1" a="1"/>
  <c r="T144" i="5" s="1"/>
  <c r="L145" i="5"/>
  <c r="M145" i="5" s="1"/>
  <c r="N145" i="5" s="1" a="1"/>
  <c r="T145" i="5" s="1"/>
  <c r="L146" i="5"/>
  <c r="M146" i="5" s="1"/>
  <c r="N146" i="5" s="1" a="1"/>
  <c r="T146" i="5" s="1"/>
  <c r="L147" i="5"/>
  <c r="M147" i="5" s="1"/>
  <c r="N147" i="5" s="1" a="1"/>
  <c r="T147" i="5" s="1"/>
  <c r="L148" i="5"/>
  <c r="M148" i="5" s="1"/>
  <c r="N148" i="5" s="1" a="1"/>
  <c r="T148" i="5" s="1"/>
  <c r="L149" i="5"/>
  <c r="M149" i="5" s="1"/>
  <c r="N149" i="5" s="1" a="1"/>
  <c r="T149" i="5" s="1"/>
  <c r="L150" i="5"/>
  <c r="M150" i="5" s="1"/>
  <c r="N150" i="5" s="1" a="1"/>
  <c r="T150" i="5" s="1"/>
  <c r="L151" i="5"/>
  <c r="M151" i="5" s="1"/>
  <c r="N151" i="5" s="1" a="1"/>
  <c r="T151" i="5" s="1"/>
  <c r="L152" i="5"/>
  <c r="M152" i="5" s="1"/>
  <c r="N152" i="5" s="1" a="1"/>
  <c r="T152" i="5" s="1"/>
  <c r="L153" i="5"/>
  <c r="M153" i="5" s="1"/>
  <c r="N153" i="5" s="1" a="1"/>
  <c r="T153" i="5" s="1"/>
  <c r="L154" i="5"/>
  <c r="M154" i="5" s="1"/>
  <c r="N154" i="5" s="1" a="1"/>
  <c r="T154" i="5" s="1"/>
  <c r="L155" i="5"/>
  <c r="M155" i="5" s="1"/>
  <c r="N155" i="5" s="1" a="1"/>
  <c r="T155" i="5" s="1"/>
  <c r="L156" i="5"/>
  <c r="M156" i="5" s="1"/>
  <c r="N156" i="5" s="1" a="1"/>
  <c r="T156" i="5" s="1"/>
  <c r="L157" i="5"/>
  <c r="M157" i="5" s="1"/>
  <c r="N157" i="5" s="1" a="1"/>
  <c r="T157" i="5" s="1"/>
  <c r="L158" i="5"/>
  <c r="M158" i="5" s="1"/>
  <c r="N158" i="5" s="1" a="1"/>
  <c r="T158" i="5" s="1"/>
  <c r="L159" i="5"/>
  <c r="M159" i="5"/>
  <c r="N159" i="5" s="1" a="1"/>
  <c r="T159" i="5" s="1"/>
  <c r="L160" i="5"/>
  <c r="M160" i="5" s="1"/>
  <c r="N160" i="5" s="1" a="1"/>
  <c r="T160" i="5" s="1"/>
  <c r="L161" i="5"/>
  <c r="M161" i="5" s="1"/>
  <c r="N161" i="5" s="1" a="1"/>
  <c r="T161" i="5" s="1"/>
  <c r="L162" i="5"/>
  <c r="M162" i="5" s="1"/>
  <c r="N162" i="5" s="1" a="1"/>
  <c r="T162" i="5" s="1"/>
  <c r="L163" i="5"/>
  <c r="M163" i="5" s="1"/>
  <c r="N163" i="5" s="1" a="1"/>
  <c r="T163" i="5" s="1"/>
  <c r="L164" i="5"/>
  <c r="M164" i="5" s="1"/>
  <c r="N164" i="5" s="1" a="1"/>
  <c r="T164" i="5" s="1"/>
  <c r="L165" i="5"/>
  <c r="M165" i="5" s="1"/>
  <c r="N165" i="5" s="1" a="1"/>
  <c r="T165" i="5" s="1"/>
  <c r="L166" i="5"/>
  <c r="M166" i="5" s="1"/>
  <c r="N166" i="5" s="1" a="1"/>
  <c r="T166" i="5" s="1"/>
  <c r="L167" i="5"/>
  <c r="M167" i="5" s="1"/>
  <c r="N167" i="5" s="1" a="1"/>
  <c r="T167" i="5" s="1"/>
  <c r="L168" i="5"/>
  <c r="M168" i="5" s="1"/>
  <c r="N168" i="5" s="1" a="1"/>
  <c r="T168" i="5" s="1"/>
  <c r="L169" i="5"/>
  <c r="M169" i="5" s="1"/>
  <c r="N169" i="5" s="1" a="1"/>
  <c r="T169" i="5" s="1"/>
  <c r="L170" i="5"/>
  <c r="M170" i="5" s="1"/>
  <c r="N170" i="5" s="1" a="1"/>
  <c r="T170" i="5" s="1"/>
  <c r="L171" i="5"/>
  <c r="M171" i="5" s="1"/>
  <c r="N171" i="5" s="1" a="1"/>
  <c r="T171" i="5" s="1"/>
  <c r="L172" i="5"/>
  <c r="M172" i="5" s="1"/>
  <c r="N172" i="5" s="1" a="1"/>
  <c r="T172" i="5" s="1"/>
  <c r="L173" i="5"/>
  <c r="M173" i="5" s="1"/>
  <c r="N173" i="5" s="1" a="1"/>
  <c r="T173" i="5" s="1"/>
  <c r="L174" i="5"/>
  <c r="M174" i="5" s="1"/>
  <c r="N174" i="5" s="1" a="1"/>
  <c r="T174" i="5" s="1"/>
  <c r="L175" i="5"/>
  <c r="M175" i="5" s="1"/>
  <c r="N175" i="5" s="1" a="1"/>
  <c r="T175" i="5" s="1"/>
  <c r="L176" i="5"/>
  <c r="M176" i="5" s="1"/>
  <c r="N176" i="5" s="1" a="1"/>
  <c r="T176" i="5" s="1"/>
  <c r="L177" i="5"/>
  <c r="M177" i="5" s="1"/>
  <c r="N177" i="5" s="1" a="1"/>
  <c r="T177" i="5" s="1"/>
  <c r="L178" i="5"/>
  <c r="M178" i="5" s="1"/>
  <c r="N178" i="5" s="1" a="1"/>
  <c r="T178" i="5" s="1"/>
  <c r="L179" i="5"/>
  <c r="M179" i="5" s="1"/>
  <c r="N179" i="5" s="1" a="1"/>
  <c r="T179" i="5" s="1"/>
  <c r="L180" i="5"/>
  <c r="M180" i="5" s="1"/>
  <c r="N180" i="5" s="1" a="1"/>
  <c r="T180" i="5" s="1"/>
  <c r="L181" i="5"/>
  <c r="M181" i="5" s="1"/>
  <c r="N181" i="5" s="1" a="1"/>
  <c r="T181" i="5" s="1"/>
  <c r="L182" i="5"/>
  <c r="M182" i="5" s="1"/>
  <c r="N182" i="5" s="1" a="1"/>
  <c r="T182" i="5" s="1"/>
  <c r="L183" i="5"/>
  <c r="M183" i="5" s="1"/>
  <c r="N183" i="5" s="1" a="1"/>
  <c r="T183" i="5" s="1"/>
  <c r="L184" i="5"/>
  <c r="M184" i="5" s="1"/>
  <c r="N184" i="5" s="1" a="1"/>
  <c r="T184" i="5" s="1"/>
  <c r="L185" i="5"/>
  <c r="M185" i="5" s="1"/>
  <c r="N185" i="5" s="1" a="1"/>
  <c r="T185" i="5" s="1"/>
  <c r="L186" i="5"/>
  <c r="M186" i="5" s="1"/>
  <c r="N186" i="5" s="1" a="1"/>
  <c r="T186" i="5" s="1"/>
  <c r="L187" i="5"/>
  <c r="M187" i="5" s="1"/>
  <c r="N187" i="5" s="1" a="1"/>
  <c r="T187" i="5" s="1"/>
  <c r="L188" i="5"/>
  <c r="M188" i="5" s="1"/>
  <c r="N188" i="5" s="1" a="1"/>
  <c r="T188" i="5" s="1"/>
  <c r="L189" i="5"/>
  <c r="M189" i="5" s="1"/>
  <c r="N189" i="5" s="1" a="1"/>
  <c r="T189" i="5" s="1"/>
  <c r="L190" i="5"/>
  <c r="M190" i="5" s="1"/>
  <c r="N190" i="5" s="1" a="1"/>
  <c r="T190" i="5" s="1"/>
  <c r="L191" i="5"/>
  <c r="M191" i="5" s="1"/>
  <c r="N191" i="5" s="1" a="1"/>
  <c r="T191" i="5" s="1"/>
  <c r="L192" i="5"/>
  <c r="M192" i="5" s="1"/>
  <c r="N192" i="5" s="1" a="1"/>
  <c r="T192" i="5" s="1"/>
  <c r="L193" i="5"/>
  <c r="M193" i="5" s="1"/>
  <c r="N193" i="5" s="1" a="1"/>
  <c r="T193" i="5" s="1"/>
  <c r="L194" i="5"/>
  <c r="M194" i="5" s="1"/>
  <c r="N194" i="5" s="1" a="1"/>
  <c r="T194" i="5" s="1"/>
  <c r="L195" i="5"/>
  <c r="M195" i="5" s="1"/>
  <c r="N195" i="5" s="1" a="1"/>
  <c r="T195" i="5" s="1"/>
  <c r="L196" i="5"/>
  <c r="M196" i="5" s="1"/>
  <c r="N196" i="5" s="1" a="1"/>
  <c r="T196" i="5" s="1"/>
  <c r="L197" i="5"/>
  <c r="M197" i="5" s="1"/>
  <c r="N197" i="5" s="1" a="1"/>
  <c r="T197" i="5" s="1"/>
  <c r="L198" i="5"/>
  <c r="M198" i="5" s="1"/>
  <c r="N198" i="5" s="1" a="1"/>
  <c r="T198" i="5" s="1"/>
  <c r="L199" i="5"/>
  <c r="M199" i="5" s="1"/>
  <c r="N199" i="5" s="1" a="1"/>
  <c r="T199" i="5" s="1"/>
  <c r="L200" i="5"/>
  <c r="M200" i="5" s="1"/>
  <c r="N200" i="5" s="1" a="1"/>
  <c r="T200" i="5" s="1"/>
  <c r="L201" i="5"/>
  <c r="M201" i="5" s="1"/>
  <c r="N201" i="5" s="1" a="1"/>
  <c r="T201" i="5" s="1"/>
  <c r="L202" i="5"/>
  <c r="M202" i="5" s="1"/>
  <c r="N202" i="5" s="1" a="1"/>
  <c r="T202" i="5" s="1"/>
  <c r="L203" i="5"/>
  <c r="M203" i="5" s="1"/>
  <c r="N203" i="5" s="1" a="1"/>
  <c r="T203" i="5" s="1"/>
  <c r="L204" i="5"/>
  <c r="M204" i="5" s="1"/>
  <c r="N204" i="5" s="1" a="1"/>
  <c r="T204" i="5" s="1"/>
  <c r="L205" i="5"/>
  <c r="M205" i="5" s="1"/>
  <c r="N205" i="5" s="1" a="1"/>
  <c r="T205" i="5" s="1"/>
  <c r="L206" i="5"/>
  <c r="M206" i="5" s="1"/>
  <c r="N206" i="5" s="1" a="1"/>
  <c r="T206" i="5" s="1"/>
  <c r="L207" i="5"/>
  <c r="M207" i="5" s="1"/>
  <c r="N207" i="5" s="1" a="1"/>
  <c r="T207" i="5" s="1"/>
  <c r="L208" i="5"/>
  <c r="M208" i="5" s="1"/>
  <c r="N208" i="5" s="1" a="1"/>
  <c r="T208" i="5" s="1"/>
  <c r="L209" i="5"/>
  <c r="M209" i="5" s="1"/>
  <c r="N209" i="5" s="1" a="1"/>
  <c r="T209" i="5" s="1"/>
  <c r="L210" i="5"/>
  <c r="M210" i="5" s="1"/>
  <c r="N210" i="5" s="1" a="1"/>
  <c r="T210" i="5" s="1"/>
  <c r="L211" i="5"/>
  <c r="M211" i="5" s="1"/>
  <c r="N211" i="5" s="1" a="1"/>
  <c r="T211" i="5" s="1"/>
  <c r="L212" i="5"/>
  <c r="M212" i="5" s="1"/>
  <c r="N212" i="5" s="1" a="1"/>
  <c r="T212" i="5" s="1"/>
  <c r="L213" i="5"/>
  <c r="M213" i="5" s="1"/>
  <c r="N213" i="5" s="1" a="1"/>
  <c r="T213" i="5" s="1"/>
  <c r="L214" i="5"/>
  <c r="M214" i="5" s="1"/>
  <c r="N214" i="5" s="1" a="1"/>
  <c r="T214" i="5" s="1"/>
  <c r="L215" i="5"/>
  <c r="M215" i="5" s="1"/>
  <c r="N215" i="5" s="1" a="1"/>
  <c r="T215" i="5" s="1"/>
  <c r="L216" i="5"/>
  <c r="M216" i="5" s="1"/>
  <c r="N216" i="5" s="1" a="1"/>
  <c r="T216" i="5" s="1"/>
  <c r="L217" i="5"/>
  <c r="M217" i="5" s="1"/>
  <c r="N217" i="5" s="1" a="1"/>
  <c r="T217" i="5" s="1"/>
  <c r="L218" i="5"/>
  <c r="M218" i="5" s="1"/>
  <c r="N218" i="5" s="1" a="1"/>
  <c r="T218" i="5" s="1"/>
  <c r="L219" i="5"/>
  <c r="M219" i="5" s="1"/>
  <c r="N219" i="5" s="1" a="1"/>
  <c r="T219" i="5" s="1"/>
  <c r="L220" i="5"/>
  <c r="M220" i="5" s="1"/>
  <c r="N220" i="5" s="1" a="1"/>
  <c r="T220" i="5" s="1"/>
  <c r="L221" i="5"/>
  <c r="M221" i="5" s="1"/>
  <c r="N221" i="5" s="1" a="1"/>
  <c r="T221" i="5" s="1"/>
  <c r="L222" i="5"/>
  <c r="M222" i="5" s="1"/>
  <c r="N222" i="5" s="1" a="1"/>
  <c r="T222" i="5" s="1"/>
  <c r="L223" i="5"/>
  <c r="M223" i="5" s="1"/>
  <c r="N223" i="5" s="1" a="1"/>
  <c r="T223" i="5" s="1"/>
  <c r="L224" i="5"/>
  <c r="M224" i="5" s="1"/>
  <c r="N224" i="5" s="1" a="1"/>
  <c r="T224" i="5" s="1"/>
  <c r="L225" i="5"/>
  <c r="M225" i="5" s="1"/>
  <c r="N225" i="5" s="1" a="1"/>
  <c r="T225" i="5" s="1"/>
  <c r="L226" i="5"/>
  <c r="M226" i="5" s="1"/>
  <c r="N226" i="5" s="1" a="1"/>
  <c r="T226" i="5" s="1"/>
  <c r="L227" i="5"/>
  <c r="M227" i="5" s="1"/>
  <c r="N227" i="5" s="1" a="1"/>
  <c r="T227" i="5" s="1"/>
  <c r="L228" i="5"/>
  <c r="M228" i="5" s="1"/>
  <c r="N228" i="5" s="1" a="1"/>
  <c r="T228" i="5" s="1"/>
  <c r="L229" i="5"/>
  <c r="M229" i="5" s="1"/>
  <c r="N229" i="5" s="1" a="1"/>
  <c r="T229" i="5" s="1"/>
  <c r="L230" i="5"/>
  <c r="M230" i="5" s="1"/>
  <c r="N230" i="5" s="1" a="1"/>
  <c r="T230" i="5" s="1"/>
  <c r="L231" i="5"/>
  <c r="M231" i="5" s="1"/>
  <c r="N231" i="5" s="1" a="1"/>
  <c r="T231" i="5" s="1"/>
  <c r="L232" i="5"/>
  <c r="M232" i="5" s="1"/>
  <c r="N232" i="5" s="1" a="1"/>
  <c r="T232" i="5" s="1"/>
  <c r="L233" i="5"/>
  <c r="M233" i="5" s="1"/>
  <c r="N233" i="5" s="1" a="1"/>
  <c r="T233" i="5" s="1"/>
  <c r="L234" i="5"/>
  <c r="M234" i="5" s="1"/>
  <c r="N234" i="5" s="1" a="1"/>
  <c r="T234" i="5" s="1"/>
  <c r="L235" i="5"/>
  <c r="M235" i="5" s="1"/>
  <c r="N235" i="5" s="1" a="1"/>
  <c r="T235" i="5" s="1"/>
  <c r="L236" i="5"/>
  <c r="M236" i="5" s="1"/>
  <c r="N236" i="5" s="1" a="1"/>
  <c r="T236" i="5" s="1"/>
  <c r="L237" i="5"/>
  <c r="M237" i="5" s="1"/>
  <c r="N237" i="5" s="1" a="1"/>
  <c r="T237" i="5" s="1"/>
  <c r="L238" i="5"/>
  <c r="M238" i="5" s="1"/>
  <c r="N238" i="5" s="1" a="1"/>
  <c r="T238" i="5" s="1"/>
  <c r="L239" i="5"/>
  <c r="M239" i="5" s="1"/>
  <c r="N239" i="5" s="1" a="1"/>
  <c r="T239" i="5" s="1"/>
  <c r="L240" i="5"/>
  <c r="M240" i="5" s="1"/>
  <c r="N240" i="5" s="1" a="1"/>
  <c r="T240" i="5" s="1"/>
  <c r="L241" i="5"/>
  <c r="M241" i="5" s="1"/>
  <c r="N241" i="5" s="1" a="1"/>
  <c r="T241" i="5" s="1"/>
  <c r="L242" i="5"/>
  <c r="M242" i="5" s="1"/>
  <c r="N242" i="5" s="1" a="1"/>
  <c r="T242" i="5" s="1"/>
  <c r="L243" i="5"/>
  <c r="M243" i="5" s="1"/>
  <c r="N243" i="5" s="1" a="1"/>
  <c r="T243" i="5" s="1"/>
  <c r="L244" i="5"/>
  <c r="M244" i="5" s="1"/>
  <c r="N244" i="5" s="1" a="1"/>
  <c r="T244" i="5" s="1"/>
  <c r="L245" i="5"/>
  <c r="M245" i="5" s="1"/>
  <c r="N245" i="5" s="1" a="1"/>
  <c r="T245" i="5" s="1"/>
  <c r="L246" i="5"/>
  <c r="M246" i="5" s="1"/>
  <c r="N246" i="5" s="1" a="1"/>
  <c r="T246" i="5" s="1"/>
  <c r="L247" i="5"/>
  <c r="M247" i="5" s="1"/>
  <c r="N247" i="5" s="1" a="1"/>
  <c r="T247" i="5" s="1"/>
  <c r="L248" i="5"/>
  <c r="M248" i="5" s="1"/>
  <c r="N248" i="5" s="1" a="1"/>
  <c r="T248" i="5" s="1"/>
  <c r="L249" i="5"/>
  <c r="M249" i="5" s="1"/>
  <c r="N249" i="5" s="1" a="1"/>
  <c r="T249" i="5" s="1"/>
  <c r="L250" i="5"/>
  <c r="M250" i="5" s="1"/>
  <c r="N250" i="5" s="1" a="1"/>
  <c r="T250" i="5" s="1"/>
  <c r="L251" i="5"/>
  <c r="M251" i="5" s="1"/>
  <c r="N251" i="5" s="1" a="1"/>
  <c r="T251" i="5" s="1"/>
  <c r="L252" i="5"/>
  <c r="M252" i="5" s="1"/>
  <c r="N252" i="5" s="1" a="1"/>
  <c r="T252" i="5" s="1"/>
  <c r="L253" i="5"/>
  <c r="M253" i="5" s="1"/>
  <c r="N253" i="5" s="1" a="1"/>
  <c r="T253" i="5" s="1"/>
  <c r="L254" i="5"/>
  <c r="M254" i="5" s="1"/>
  <c r="N254" i="5" s="1" a="1"/>
  <c r="T254" i="5" s="1"/>
  <c r="L255" i="5"/>
  <c r="M255" i="5" s="1"/>
  <c r="N255" i="5" s="1" a="1"/>
  <c r="T255" i="5" s="1"/>
  <c r="L256" i="5"/>
  <c r="M256" i="5" s="1"/>
  <c r="N256" i="5" s="1" a="1"/>
  <c r="T256" i="5" s="1"/>
  <c r="L257" i="5"/>
  <c r="M257" i="5" s="1"/>
  <c r="N257" i="5" s="1" a="1"/>
  <c r="T257" i="5" s="1"/>
  <c r="L258" i="5"/>
  <c r="M258" i="5" s="1"/>
  <c r="N258" i="5" s="1" a="1"/>
  <c r="T258" i="5" s="1"/>
  <c r="L259" i="5"/>
  <c r="M259" i="5" s="1"/>
  <c r="N259" i="5" s="1" a="1"/>
  <c r="T259" i="5" s="1"/>
  <c r="L260" i="5"/>
  <c r="M260" i="5" s="1"/>
  <c r="N260" i="5" s="1" a="1"/>
  <c r="T260" i="5" s="1"/>
  <c r="L261" i="5"/>
  <c r="M261" i="5" s="1"/>
  <c r="N261" i="5" s="1" a="1"/>
  <c r="T261" i="5" s="1"/>
  <c r="L262" i="5"/>
  <c r="M262" i="5" s="1"/>
  <c r="N262" i="5" s="1" a="1"/>
  <c r="T262" i="5" s="1"/>
  <c r="L263" i="5"/>
  <c r="M263" i="5" s="1"/>
  <c r="N263" i="5" s="1" a="1"/>
  <c r="T263" i="5" s="1"/>
  <c r="L264" i="5"/>
  <c r="M264" i="5" s="1"/>
  <c r="N264" i="5" s="1" a="1"/>
  <c r="T264" i="5" s="1"/>
  <c r="L265" i="5"/>
  <c r="M265" i="5"/>
  <c r="N265" i="5" s="1" a="1"/>
  <c r="T265" i="5" s="1"/>
  <c r="L266" i="5"/>
  <c r="M266" i="5" s="1"/>
  <c r="N266" i="5" s="1" a="1"/>
  <c r="T266" i="5" s="1"/>
  <c r="L267" i="5"/>
  <c r="M267" i="5" s="1"/>
  <c r="N267" i="5" s="1" a="1"/>
  <c r="T267" i="5" s="1"/>
  <c r="L268" i="5"/>
  <c r="M268" i="5" s="1"/>
  <c r="N268" i="5" s="1" a="1"/>
  <c r="T268" i="5" s="1"/>
  <c r="L269" i="5"/>
  <c r="M269" i="5" s="1"/>
  <c r="N269" i="5" s="1" a="1"/>
  <c r="T269" i="5" s="1"/>
  <c r="L270" i="5"/>
  <c r="M270" i="5" s="1"/>
  <c r="N270" i="5" s="1" a="1"/>
  <c r="T270" i="5" s="1"/>
  <c r="L271" i="5"/>
  <c r="M271" i="5" s="1"/>
  <c r="N271" i="5" s="1" a="1"/>
  <c r="T271" i="5" s="1"/>
  <c r="L272" i="5"/>
  <c r="M272" i="5" s="1"/>
  <c r="N272" i="5" s="1" a="1"/>
  <c r="T272" i="5" s="1"/>
  <c r="L273" i="5"/>
  <c r="M273" i="5" s="1"/>
  <c r="N273" i="5" s="1" a="1"/>
  <c r="T273" i="5" s="1"/>
  <c r="L274" i="5"/>
  <c r="M274" i="5" s="1"/>
  <c r="N274" i="5" s="1" a="1"/>
  <c r="T274" i="5" s="1"/>
  <c r="L275" i="5"/>
  <c r="M275" i="5" s="1"/>
  <c r="N275" i="5" s="1" a="1"/>
  <c r="T275" i="5" s="1"/>
  <c r="L276" i="5"/>
  <c r="M276" i="5" s="1"/>
  <c r="N276" i="5" s="1" a="1"/>
  <c r="T276" i="5" s="1"/>
  <c r="L277" i="5"/>
  <c r="M277" i="5" s="1"/>
  <c r="N277" i="5" s="1" a="1"/>
  <c r="T277" i="5" s="1"/>
  <c r="L278" i="5"/>
  <c r="M278" i="5" s="1"/>
  <c r="N278" i="5" s="1" a="1"/>
  <c r="T278" i="5" s="1"/>
  <c r="L279" i="5"/>
  <c r="M279" i="5" s="1"/>
  <c r="N279" i="5" s="1" a="1"/>
  <c r="T279" i="5" s="1"/>
  <c r="L280" i="5"/>
  <c r="M280" i="5" s="1"/>
  <c r="N280" i="5" s="1" a="1"/>
  <c r="T280" i="5" s="1"/>
  <c r="L281" i="5"/>
  <c r="M281" i="5"/>
  <c r="N281" i="5" s="1" a="1"/>
  <c r="T281" i="5" s="1"/>
  <c r="L282" i="5"/>
  <c r="M282" i="5" s="1"/>
  <c r="N282" i="5" s="1" a="1"/>
  <c r="T282" i="5" s="1"/>
  <c r="L283" i="5"/>
  <c r="M283" i="5" s="1"/>
  <c r="N283" i="5" s="1" a="1"/>
  <c r="T283" i="5" s="1"/>
  <c r="L284" i="5"/>
  <c r="M284" i="5" s="1"/>
  <c r="N284" i="5" s="1" a="1"/>
  <c r="T284" i="5" s="1"/>
  <c r="L285" i="5"/>
  <c r="M285" i="5" s="1"/>
  <c r="N285" i="5" s="1" a="1"/>
  <c r="T285" i="5" s="1"/>
  <c r="L286" i="5"/>
  <c r="M286" i="5" s="1"/>
  <c r="N286" i="5" s="1" a="1"/>
  <c r="T286" i="5" s="1"/>
  <c r="L287" i="5"/>
  <c r="M287" i="5" s="1"/>
  <c r="N287" i="5" s="1" a="1"/>
  <c r="T287" i="5" s="1"/>
  <c r="L288" i="5"/>
  <c r="M288" i="5" s="1"/>
  <c r="N288" i="5" s="1" a="1"/>
  <c r="T288" i="5" s="1"/>
  <c r="L289" i="5"/>
  <c r="M289" i="5" s="1"/>
  <c r="N289" i="5" s="1" a="1"/>
  <c r="T289" i="5" s="1"/>
  <c r="L290" i="5"/>
  <c r="M290" i="5" s="1"/>
  <c r="N290" i="5" s="1" a="1"/>
  <c r="T290" i="5" s="1"/>
  <c r="L291" i="5"/>
  <c r="M291" i="5" s="1"/>
  <c r="N291" i="5" s="1" a="1"/>
  <c r="T291" i="5" s="1"/>
  <c r="L292" i="5"/>
  <c r="M292" i="5" s="1"/>
  <c r="N292" i="5" s="1" a="1"/>
  <c r="T292" i="5" s="1"/>
  <c r="L293" i="5"/>
  <c r="M293" i="5" s="1"/>
  <c r="N293" i="5" s="1" a="1"/>
  <c r="T293" i="5" s="1"/>
  <c r="L294" i="5"/>
  <c r="M294" i="5" s="1"/>
  <c r="N294" i="5" s="1" a="1"/>
  <c r="T294" i="5" s="1"/>
  <c r="L295" i="5"/>
  <c r="M295" i="5" s="1"/>
  <c r="N295" i="5" s="1" a="1"/>
  <c r="T295" i="5" s="1"/>
  <c r="L296" i="5"/>
  <c r="M296" i="5" s="1"/>
  <c r="N296" i="5" s="1" a="1"/>
  <c r="T296" i="5" s="1"/>
  <c r="L297" i="5"/>
  <c r="M297" i="5" s="1"/>
  <c r="N297" i="5" s="1" a="1"/>
  <c r="T297" i="5" s="1"/>
  <c r="L298" i="5"/>
  <c r="M298" i="5" s="1"/>
  <c r="N298" i="5" s="1" a="1"/>
  <c r="T298" i="5" s="1"/>
  <c r="L299" i="5"/>
  <c r="M299" i="5" s="1"/>
  <c r="N299" i="5" s="1" a="1"/>
  <c r="T299" i="5" s="1"/>
  <c r="L300" i="5"/>
  <c r="M300" i="5" s="1"/>
  <c r="N300" i="5" s="1" a="1"/>
  <c r="T300" i="5" s="1"/>
  <c r="L301" i="5"/>
  <c r="M301" i="5" s="1"/>
  <c r="N301" i="5" s="1" a="1"/>
  <c r="T301" i="5" s="1"/>
  <c r="L302" i="5"/>
  <c r="M302" i="5" s="1"/>
  <c r="N302" i="5" s="1" a="1"/>
  <c r="T302" i="5" s="1"/>
  <c r="L303" i="5"/>
  <c r="M303" i="5" s="1"/>
  <c r="N303" i="5" s="1" a="1"/>
  <c r="T303" i="5" s="1"/>
  <c r="L304" i="5"/>
  <c r="M304" i="5" s="1"/>
  <c r="N304" i="5" s="1" a="1"/>
  <c r="T304" i="5" s="1"/>
  <c r="L305" i="5"/>
  <c r="M305" i="5" s="1"/>
  <c r="N305" i="5" s="1" a="1"/>
  <c r="T305" i="5" s="1"/>
  <c r="L306" i="5"/>
  <c r="M306" i="5" s="1"/>
  <c r="N306" i="5" s="1" a="1"/>
  <c r="T306" i="5" s="1"/>
  <c r="L307" i="5"/>
  <c r="M307" i="5" s="1"/>
  <c r="N307" i="5" s="1" a="1"/>
  <c r="T307" i="5" s="1"/>
  <c r="L308" i="5"/>
  <c r="M308" i="5" s="1"/>
  <c r="N308" i="5" s="1" a="1"/>
  <c r="T308" i="5" s="1"/>
  <c r="L309" i="5"/>
  <c r="M309" i="5" s="1"/>
  <c r="N309" i="5" s="1" a="1"/>
  <c r="T309" i="5" s="1"/>
  <c r="L310" i="5"/>
  <c r="M310" i="5" s="1"/>
  <c r="N310" i="5" s="1" a="1"/>
  <c r="T310" i="5" s="1"/>
  <c r="L311" i="5"/>
  <c r="M311" i="5" s="1"/>
  <c r="N311" i="5" s="1" a="1"/>
  <c r="T311" i="5" s="1"/>
  <c r="L312" i="5"/>
  <c r="M312" i="5" s="1"/>
  <c r="N312" i="5" s="1" a="1"/>
  <c r="T312" i="5" s="1"/>
  <c r="L313" i="5"/>
  <c r="M313" i="5" s="1"/>
  <c r="N313" i="5" s="1" a="1"/>
  <c r="T313" i="5" s="1"/>
  <c r="L314" i="5"/>
  <c r="M314" i="5" s="1"/>
  <c r="N314" i="5" s="1" a="1"/>
  <c r="T314" i="5" s="1"/>
  <c r="L315" i="5"/>
  <c r="M315" i="5" s="1"/>
  <c r="N315" i="5" s="1" a="1"/>
  <c r="T315" i="5" s="1"/>
  <c r="L316" i="5"/>
  <c r="M316" i="5" s="1"/>
  <c r="N316" i="5" s="1" a="1"/>
  <c r="T316" i="5" s="1"/>
  <c r="L317" i="5"/>
  <c r="M317" i="5" s="1"/>
  <c r="N317" i="5" s="1" a="1"/>
  <c r="T317" i="5" s="1"/>
  <c r="L318" i="5"/>
  <c r="M318" i="5" s="1"/>
  <c r="N318" i="5" s="1" a="1"/>
  <c r="T318" i="5" s="1"/>
  <c r="L319" i="5"/>
  <c r="M319" i="5" s="1"/>
  <c r="N319" i="5" s="1" a="1"/>
  <c r="T319" i="5" s="1"/>
  <c r="L320" i="5"/>
  <c r="M320" i="5" s="1"/>
  <c r="N320" i="5" s="1" a="1"/>
  <c r="T320" i="5" s="1"/>
  <c r="L321" i="5"/>
  <c r="M321" i="5" s="1"/>
  <c r="N321" i="5" s="1" a="1"/>
  <c r="T321" i="5" s="1"/>
  <c r="L322" i="5"/>
  <c r="M322" i="5" s="1"/>
  <c r="N322" i="5" s="1" a="1"/>
  <c r="T322" i="5" s="1"/>
  <c r="L323" i="5"/>
  <c r="M323" i="5" s="1"/>
  <c r="N323" i="5" s="1" a="1"/>
  <c r="T323" i="5" s="1"/>
  <c r="L324" i="5"/>
  <c r="M324" i="5" s="1"/>
  <c r="N324" i="5" s="1" a="1"/>
  <c r="T324" i="5" s="1"/>
  <c r="L325" i="5"/>
  <c r="M325" i="5" s="1"/>
  <c r="N325" i="5" s="1" a="1"/>
  <c r="T325" i="5" s="1"/>
  <c r="L326" i="5"/>
  <c r="M326" i="5" s="1"/>
  <c r="N326" i="5" s="1" a="1"/>
  <c r="T326" i="5" s="1"/>
  <c r="L327" i="5"/>
  <c r="M327" i="5" s="1"/>
  <c r="N327" i="5" s="1" a="1"/>
  <c r="T327" i="5" s="1"/>
  <c r="L328" i="5"/>
  <c r="M328" i="5" s="1"/>
  <c r="N328" i="5" s="1" a="1"/>
  <c r="T328" i="5" s="1"/>
  <c r="L329" i="5"/>
  <c r="M329" i="5" s="1"/>
  <c r="N329" i="5" s="1" a="1"/>
  <c r="T329" i="5" s="1"/>
  <c r="L330" i="5"/>
  <c r="M330" i="5" s="1"/>
  <c r="N330" i="5" s="1" a="1"/>
  <c r="T330" i="5" s="1"/>
  <c r="L331" i="5"/>
  <c r="M331" i="5" s="1"/>
  <c r="N331" i="5" s="1" a="1"/>
  <c r="T331" i="5" s="1"/>
  <c r="L332" i="5"/>
  <c r="M332" i="5" s="1"/>
  <c r="N332" i="5" s="1" a="1"/>
  <c r="T332" i="5" s="1"/>
  <c r="L333" i="5"/>
  <c r="M333" i="5" s="1"/>
  <c r="N333" i="5" s="1" a="1"/>
  <c r="T333" i="5" s="1"/>
  <c r="L334" i="5"/>
  <c r="M334" i="5" s="1"/>
  <c r="N334" i="5" s="1" a="1"/>
  <c r="T334" i="5" s="1"/>
  <c r="L335" i="5"/>
  <c r="M335" i="5" s="1"/>
  <c r="N335" i="5" s="1" a="1"/>
  <c r="T335" i="5" s="1"/>
  <c r="L336" i="5"/>
  <c r="M336" i="5" s="1"/>
  <c r="N336" i="5" s="1" a="1"/>
  <c r="T336" i="5" s="1"/>
  <c r="L337" i="5"/>
  <c r="M337" i="5" s="1"/>
  <c r="N337" i="5" s="1" a="1"/>
  <c r="T337" i="5" s="1"/>
  <c r="L338" i="5"/>
  <c r="M338" i="5" s="1"/>
  <c r="N338" i="5" s="1" a="1"/>
  <c r="T338" i="5" s="1"/>
  <c r="L339" i="5"/>
  <c r="M339" i="5" s="1"/>
  <c r="N339" i="5" s="1" a="1"/>
  <c r="T339" i="5" s="1"/>
  <c r="L340" i="5"/>
  <c r="M340" i="5" s="1"/>
  <c r="N340" i="5" s="1" a="1"/>
  <c r="T340" i="5" s="1"/>
  <c r="L341" i="5"/>
  <c r="M341" i="5" s="1"/>
  <c r="N341" i="5" s="1" a="1"/>
  <c r="T341" i="5" s="1"/>
  <c r="L342" i="5"/>
  <c r="M342" i="5" s="1"/>
  <c r="N342" i="5" s="1" a="1"/>
  <c r="T342" i="5" s="1"/>
  <c r="L343" i="5"/>
  <c r="M343" i="5" s="1"/>
  <c r="N343" i="5" s="1" a="1"/>
  <c r="T343" i="5" s="1"/>
  <c r="L344" i="5"/>
  <c r="M344" i="5" s="1"/>
  <c r="N344" i="5" s="1" a="1"/>
  <c r="T344" i="5" s="1"/>
  <c r="L345" i="5"/>
  <c r="M345" i="5" s="1"/>
  <c r="N345" i="5" s="1" a="1"/>
  <c r="T345" i="5" s="1"/>
  <c r="L346" i="5"/>
  <c r="M346" i="5" s="1"/>
  <c r="N346" i="5" s="1" a="1"/>
  <c r="T346" i="5" s="1"/>
  <c r="L347" i="5"/>
  <c r="M347" i="5" s="1"/>
  <c r="N347" i="5" s="1" a="1"/>
  <c r="T347" i="5" s="1"/>
  <c r="L348" i="5"/>
  <c r="M348" i="5" s="1"/>
  <c r="N348" i="5" s="1" a="1"/>
  <c r="T348" i="5" s="1"/>
  <c r="L349" i="5"/>
  <c r="M349" i="5" s="1"/>
  <c r="N349" i="5" s="1" a="1"/>
  <c r="T349" i="5" s="1"/>
  <c r="L350" i="5"/>
  <c r="M350" i="5" s="1"/>
  <c r="N350" i="5" s="1" a="1"/>
  <c r="T350" i="5" s="1"/>
  <c r="L351" i="5"/>
  <c r="M351" i="5" s="1"/>
  <c r="N351" i="5" s="1" a="1"/>
  <c r="T351" i="5" s="1"/>
  <c r="L352" i="5"/>
  <c r="M352" i="5" s="1"/>
  <c r="N352" i="5" s="1" a="1"/>
  <c r="T352" i="5" s="1"/>
  <c r="L353" i="5"/>
  <c r="M353" i="5" s="1"/>
  <c r="N353" i="5" s="1" a="1"/>
  <c r="T353" i="5" s="1"/>
  <c r="L354" i="5"/>
  <c r="M354" i="5" s="1"/>
  <c r="N354" i="5" s="1" a="1"/>
  <c r="T354" i="5" s="1"/>
  <c r="L355" i="5"/>
  <c r="M355" i="5" s="1"/>
  <c r="N355" i="5" s="1" a="1"/>
  <c r="T355" i="5" s="1"/>
  <c r="L356" i="5"/>
  <c r="M356" i="5" s="1"/>
  <c r="N356" i="5" s="1" a="1"/>
  <c r="T356" i="5" s="1"/>
  <c r="L357" i="5"/>
  <c r="M357" i="5" s="1"/>
  <c r="N357" i="5" s="1" a="1"/>
  <c r="T357" i="5" s="1"/>
  <c r="L358" i="5"/>
  <c r="M358" i="5" s="1"/>
  <c r="N358" i="5" s="1" a="1"/>
  <c r="T358" i="5" s="1"/>
  <c r="L359" i="5"/>
  <c r="M359" i="5" s="1"/>
  <c r="N359" i="5" s="1" a="1"/>
  <c r="T359" i="5" s="1"/>
  <c r="L360" i="5"/>
  <c r="M360" i="5" s="1"/>
  <c r="N360" i="5" s="1" a="1"/>
  <c r="T360" i="5" s="1"/>
  <c r="L361" i="5"/>
  <c r="M361" i="5" s="1"/>
  <c r="N361" i="5" s="1" a="1"/>
  <c r="T361" i="5" s="1"/>
  <c r="L362" i="5"/>
  <c r="M362" i="5" s="1"/>
  <c r="N362" i="5" s="1" a="1"/>
  <c r="T362" i="5" s="1"/>
  <c r="L363" i="5"/>
  <c r="M363" i="5" s="1"/>
  <c r="N363" i="5" s="1" a="1"/>
  <c r="T363" i="5" s="1"/>
  <c r="L364" i="5"/>
  <c r="M364" i="5" s="1"/>
  <c r="N364" i="5" s="1" a="1"/>
  <c r="T364" i="5" s="1"/>
  <c r="L365" i="5"/>
  <c r="M365" i="5" s="1"/>
  <c r="N365" i="5" s="1" a="1"/>
  <c r="T365" i="5" s="1"/>
  <c r="L366" i="5"/>
  <c r="M366" i="5" s="1"/>
  <c r="N366" i="5" s="1" a="1"/>
  <c r="T366" i="5" s="1"/>
  <c r="L367" i="5"/>
  <c r="M367" i="5" s="1"/>
  <c r="N367" i="5" s="1" a="1"/>
  <c r="T367" i="5" s="1"/>
  <c r="L368" i="5"/>
  <c r="M368" i="5" s="1"/>
  <c r="N368" i="5" s="1" a="1"/>
  <c r="T368" i="5" s="1"/>
  <c r="L369" i="5"/>
  <c r="M369" i="5" s="1"/>
  <c r="N369" i="5" s="1" a="1"/>
  <c r="T369" i="5" s="1"/>
  <c r="L370" i="5"/>
  <c r="M370" i="5" s="1"/>
  <c r="N370" i="5" s="1" a="1"/>
  <c r="T370" i="5" s="1"/>
  <c r="L371" i="5"/>
  <c r="M371" i="5" s="1"/>
  <c r="N371" i="5" s="1" a="1"/>
  <c r="T371" i="5" s="1"/>
  <c r="L372" i="5"/>
  <c r="M372" i="5" s="1"/>
  <c r="N372" i="5" s="1" a="1"/>
  <c r="T372" i="5" s="1"/>
  <c r="L373" i="5"/>
  <c r="M373" i="5" s="1"/>
  <c r="N373" i="5" s="1" a="1"/>
  <c r="T373" i="5" s="1"/>
  <c r="L374" i="5"/>
  <c r="M374" i="5" s="1"/>
  <c r="N374" i="5" s="1" a="1"/>
  <c r="T374" i="5" s="1"/>
  <c r="L375" i="5"/>
  <c r="M375" i="5" s="1"/>
  <c r="N375" i="5" s="1" a="1"/>
  <c r="T375" i="5" s="1"/>
  <c r="L376" i="5"/>
  <c r="M376" i="5" s="1"/>
  <c r="N376" i="5" s="1" a="1"/>
  <c r="T376" i="5" s="1"/>
  <c r="L377" i="5"/>
  <c r="M377" i="5" s="1"/>
  <c r="N377" i="5" s="1" a="1"/>
  <c r="T377" i="5" s="1"/>
  <c r="L378" i="5"/>
  <c r="M378" i="5" s="1"/>
  <c r="N378" i="5" s="1" a="1"/>
  <c r="T378" i="5" s="1"/>
  <c r="L379" i="5"/>
  <c r="M379" i="5" s="1"/>
  <c r="N379" i="5" s="1" a="1"/>
  <c r="T379" i="5" s="1"/>
  <c r="L380" i="5"/>
  <c r="M380" i="5" s="1"/>
  <c r="N380" i="5" s="1" a="1"/>
  <c r="T380" i="5" s="1"/>
  <c r="L381" i="5"/>
  <c r="M381" i="5" s="1"/>
  <c r="N381" i="5" s="1" a="1"/>
  <c r="T381" i="5" s="1"/>
  <c r="L382" i="5"/>
  <c r="M382" i="5" s="1"/>
  <c r="N382" i="5" s="1" a="1"/>
  <c r="T382" i="5" s="1"/>
  <c r="L383" i="5"/>
  <c r="M383" i="5" s="1"/>
  <c r="N383" i="5" s="1" a="1"/>
  <c r="T383" i="5" s="1"/>
  <c r="L384" i="5"/>
  <c r="M384" i="5" s="1"/>
  <c r="N384" i="5" s="1" a="1"/>
  <c r="T384" i="5" s="1"/>
  <c r="L385" i="5"/>
  <c r="M385" i="5" s="1"/>
  <c r="N385" i="5" s="1" a="1"/>
  <c r="T385" i="5" s="1"/>
  <c r="L386" i="5"/>
  <c r="M386" i="5"/>
  <c r="N386" i="5" s="1" a="1"/>
  <c r="T386" i="5" s="1"/>
  <c r="L387" i="5"/>
  <c r="M387" i="5" s="1"/>
  <c r="N387" i="5" s="1" a="1"/>
  <c r="T387" i="5" s="1"/>
  <c r="L388" i="5"/>
  <c r="M388" i="5" s="1"/>
  <c r="N388" i="5" s="1" a="1"/>
  <c r="T388" i="5" s="1"/>
  <c r="L389" i="5"/>
  <c r="M389" i="5" s="1"/>
  <c r="N389" i="5" s="1" a="1"/>
  <c r="T389" i="5" s="1"/>
  <c r="L390" i="5"/>
  <c r="M390" i="5" s="1"/>
  <c r="N390" i="5" s="1" a="1"/>
  <c r="T390" i="5" s="1"/>
  <c r="L391" i="5"/>
  <c r="M391" i="5" s="1"/>
  <c r="N391" i="5" s="1" a="1"/>
  <c r="T391" i="5" s="1"/>
  <c r="L392" i="5"/>
  <c r="M392" i="5" s="1"/>
  <c r="N392" i="5" s="1" a="1"/>
  <c r="T392" i="5" s="1"/>
  <c r="L393" i="5"/>
  <c r="M393" i="5" s="1"/>
  <c r="N393" i="5" s="1" a="1"/>
  <c r="T393" i="5" s="1"/>
  <c r="L394" i="5"/>
  <c r="M394" i="5"/>
  <c r="N394" i="5" s="1" a="1"/>
  <c r="T394" i="5" s="1"/>
  <c r="L395" i="5"/>
  <c r="M395" i="5" s="1"/>
  <c r="N395" i="5" s="1" a="1"/>
  <c r="T395" i="5" s="1"/>
  <c r="L396" i="5"/>
  <c r="M396" i="5" s="1"/>
  <c r="N396" i="5" s="1" a="1"/>
  <c r="T396" i="5" s="1"/>
  <c r="L397" i="5"/>
  <c r="M397" i="5" s="1"/>
  <c r="N397" i="5" s="1" a="1"/>
  <c r="T397" i="5" s="1"/>
  <c r="L398" i="5"/>
  <c r="M398" i="5" s="1"/>
  <c r="N398" i="5" s="1" a="1"/>
  <c r="T398" i="5" s="1"/>
  <c r="L399" i="5"/>
  <c r="M399" i="5" s="1"/>
  <c r="N399" i="5" s="1" a="1"/>
  <c r="T399" i="5" s="1"/>
  <c r="L400" i="5"/>
  <c r="M400" i="5" s="1"/>
  <c r="N400" i="5" s="1" a="1"/>
  <c r="T400" i="5" s="1"/>
  <c r="L401" i="5"/>
  <c r="M401" i="5" s="1"/>
  <c r="N401" i="5" s="1" a="1"/>
  <c r="T401" i="5" s="1"/>
  <c r="L402" i="5"/>
  <c r="M402" i="5" s="1"/>
  <c r="N402" i="5" s="1" a="1"/>
  <c r="T402" i="5" s="1"/>
  <c r="L403" i="5"/>
  <c r="M403" i="5" s="1"/>
  <c r="N403" i="5" s="1" a="1"/>
  <c r="T403" i="5" s="1"/>
  <c r="L404" i="5"/>
  <c r="M404" i="5" s="1"/>
  <c r="N404" i="5" s="1" a="1"/>
  <c r="T404" i="5" s="1"/>
  <c r="L405" i="5"/>
  <c r="M405" i="5" s="1"/>
  <c r="N405" i="5" s="1" a="1"/>
  <c r="T405" i="5" s="1"/>
  <c r="L406" i="5"/>
  <c r="M406" i="5" s="1"/>
  <c r="N406" i="5" s="1" a="1"/>
  <c r="T406" i="5" s="1"/>
  <c r="L407" i="5"/>
  <c r="M407" i="5" s="1"/>
  <c r="N407" i="5" s="1" a="1"/>
  <c r="T407" i="5" s="1"/>
  <c r="L408" i="5"/>
  <c r="M408" i="5" s="1"/>
  <c r="N408" i="5" s="1" a="1"/>
  <c r="T408" i="5" s="1"/>
  <c r="L409" i="5"/>
  <c r="M409" i="5" s="1"/>
  <c r="N409" i="5" s="1" a="1"/>
  <c r="T409" i="5" s="1"/>
  <c r="L410" i="5"/>
  <c r="M410" i="5" s="1"/>
  <c r="N410" i="5" s="1" a="1"/>
  <c r="T410" i="5" s="1"/>
  <c r="L411" i="5"/>
  <c r="M411" i="5" s="1"/>
  <c r="N411" i="5" s="1" a="1"/>
  <c r="T411" i="5" s="1"/>
  <c r="L412" i="5"/>
  <c r="M412" i="5" s="1"/>
  <c r="N412" i="5" s="1" a="1"/>
  <c r="T412" i="5" s="1"/>
  <c r="L413" i="5"/>
  <c r="M413" i="5" s="1"/>
  <c r="N413" i="5" s="1" a="1"/>
  <c r="T413" i="5" s="1"/>
  <c r="L414" i="5"/>
  <c r="M414" i="5" s="1"/>
  <c r="N414" i="5" s="1" a="1"/>
  <c r="T414" i="5" s="1"/>
  <c r="L415" i="5"/>
  <c r="M415" i="5" s="1"/>
  <c r="N415" i="5" s="1" a="1"/>
  <c r="T415" i="5" s="1"/>
  <c r="L416" i="5"/>
  <c r="M416" i="5" s="1"/>
  <c r="N416" i="5" s="1" a="1"/>
  <c r="T416" i="5" s="1"/>
  <c r="L417" i="5"/>
  <c r="M417" i="5" s="1"/>
  <c r="N417" i="5" s="1" a="1"/>
  <c r="T417" i="5" s="1"/>
  <c r="L418" i="5"/>
  <c r="M418" i="5" s="1"/>
  <c r="N418" i="5" s="1" a="1"/>
  <c r="T418" i="5" s="1"/>
  <c r="L419" i="5"/>
  <c r="M419" i="5" s="1"/>
  <c r="N419" i="5" s="1" a="1"/>
  <c r="T419" i="5" s="1"/>
  <c r="L420" i="5"/>
  <c r="M420" i="5" s="1"/>
  <c r="N420" i="5" s="1" a="1"/>
  <c r="T420" i="5" s="1"/>
  <c r="L421" i="5"/>
  <c r="M421" i="5" s="1"/>
  <c r="N421" i="5" s="1" a="1"/>
  <c r="T421" i="5" s="1"/>
  <c r="L422" i="5"/>
  <c r="M422" i="5" s="1"/>
  <c r="N422" i="5" s="1" a="1"/>
  <c r="T422" i="5" s="1"/>
  <c r="L423" i="5"/>
  <c r="M423" i="5" s="1"/>
  <c r="N423" i="5" s="1" a="1"/>
  <c r="T423" i="5" s="1"/>
  <c r="L424" i="5"/>
  <c r="M424" i="5" s="1"/>
  <c r="N424" i="5" s="1" a="1"/>
  <c r="T424" i="5" s="1"/>
  <c r="L425" i="5"/>
  <c r="M425" i="5" s="1"/>
  <c r="N425" i="5" s="1" a="1"/>
  <c r="T425" i="5" s="1"/>
  <c r="L426" i="5"/>
  <c r="M426" i="5" s="1"/>
  <c r="N426" i="5" s="1" a="1"/>
  <c r="T426" i="5" s="1"/>
  <c r="L427" i="5"/>
  <c r="M427" i="5" s="1"/>
  <c r="N427" i="5" s="1" a="1"/>
  <c r="T427" i="5" s="1"/>
  <c r="L428" i="5"/>
  <c r="M428" i="5" s="1"/>
  <c r="N428" i="5" s="1" a="1"/>
  <c r="T428" i="5" s="1"/>
  <c r="L429" i="5"/>
  <c r="M429" i="5" s="1"/>
  <c r="N429" i="5" s="1" a="1"/>
  <c r="T429" i="5" s="1"/>
  <c r="L430" i="5"/>
  <c r="M430" i="5" s="1"/>
  <c r="N430" i="5" s="1" a="1"/>
  <c r="T430" i="5" s="1"/>
  <c r="L431" i="5"/>
  <c r="M431" i="5" s="1"/>
  <c r="N431" i="5" s="1" a="1"/>
  <c r="T431" i="5" s="1"/>
  <c r="L432" i="5"/>
  <c r="M432" i="5" s="1"/>
  <c r="N432" i="5" s="1" a="1"/>
  <c r="T432" i="5" s="1"/>
  <c r="L433" i="5"/>
  <c r="M433" i="5" s="1"/>
  <c r="N433" i="5" s="1" a="1"/>
  <c r="T433" i="5" s="1"/>
  <c r="L434" i="5"/>
  <c r="M434" i="5" s="1"/>
  <c r="N434" i="5" s="1" a="1"/>
  <c r="T434" i="5" s="1"/>
  <c r="L435" i="5"/>
  <c r="M435" i="5" s="1"/>
  <c r="N435" i="5" s="1" a="1"/>
  <c r="T435" i="5" s="1"/>
  <c r="L436" i="5"/>
  <c r="M436" i="5" s="1"/>
  <c r="N436" i="5" s="1" a="1"/>
  <c r="T436" i="5" s="1"/>
  <c r="L437" i="5"/>
  <c r="M437" i="5" s="1"/>
  <c r="N437" i="5" s="1" a="1"/>
  <c r="T437" i="5" s="1"/>
  <c r="L438" i="5"/>
  <c r="M438" i="5" s="1"/>
  <c r="N438" i="5" s="1" a="1"/>
  <c r="T438" i="5" s="1"/>
  <c r="L439" i="5"/>
  <c r="M439" i="5" s="1"/>
  <c r="N439" i="5" s="1" a="1"/>
  <c r="T439" i="5" s="1"/>
  <c r="L440" i="5"/>
  <c r="M440" i="5"/>
  <c r="N440" i="5" s="1" a="1"/>
  <c r="T440" i="5" s="1"/>
  <c r="L441" i="5"/>
  <c r="M441" i="5" s="1"/>
  <c r="N441" i="5" s="1" a="1"/>
  <c r="T441" i="5" s="1"/>
  <c r="L442" i="5"/>
  <c r="M442" i="5" s="1"/>
  <c r="N442" i="5" s="1" a="1"/>
  <c r="T442" i="5" s="1"/>
  <c r="L443" i="5"/>
  <c r="M443" i="5" s="1"/>
  <c r="N443" i="5" s="1" a="1"/>
  <c r="T443" i="5" s="1"/>
  <c r="L444" i="5"/>
  <c r="M444" i="5" s="1"/>
  <c r="N444" i="5" s="1" a="1"/>
  <c r="T444" i="5" s="1"/>
  <c r="L445" i="5"/>
  <c r="M445" i="5" s="1"/>
  <c r="N445" i="5" s="1" a="1"/>
  <c r="T445" i="5" s="1"/>
  <c r="L446" i="5"/>
  <c r="M446" i="5" s="1"/>
  <c r="N446" i="5" s="1" a="1"/>
  <c r="T446" i="5" s="1"/>
  <c r="L447" i="5"/>
  <c r="M447" i="5" s="1"/>
  <c r="N447" i="5" s="1" a="1"/>
  <c r="T447" i="5" s="1"/>
  <c r="L448" i="5"/>
  <c r="M448" i="5" s="1"/>
  <c r="N448" i="5" s="1" a="1"/>
  <c r="T448" i="5" s="1"/>
  <c r="L449" i="5"/>
  <c r="M449" i="5" s="1"/>
  <c r="N449" i="5" s="1" a="1"/>
  <c r="T449" i="5" s="1"/>
  <c r="L450" i="5"/>
  <c r="M450" i="5" s="1"/>
  <c r="N450" i="5" s="1" a="1"/>
  <c r="T450" i="5" s="1"/>
  <c r="L451" i="5"/>
  <c r="M451" i="5" s="1"/>
  <c r="N451" i="5" s="1" a="1"/>
  <c r="T451" i="5" s="1"/>
  <c r="L452" i="5"/>
  <c r="M452" i="5" s="1"/>
  <c r="N452" i="5" s="1" a="1"/>
  <c r="T452" i="5" s="1"/>
  <c r="L453" i="5"/>
  <c r="M453" i="5" s="1"/>
  <c r="N453" i="5" s="1" a="1"/>
  <c r="T453" i="5" s="1"/>
  <c r="L454" i="5"/>
  <c r="M454" i="5" s="1"/>
  <c r="N454" i="5" s="1" a="1"/>
  <c r="T454" i="5" s="1"/>
  <c r="L455" i="5"/>
  <c r="M455" i="5" s="1"/>
  <c r="N455" i="5" s="1" a="1"/>
  <c r="T455" i="5" s="1"/>
  <c r="L456" i="5"/>
  <c r="M456" i="5" s="1"/>
  <c r="N456" i="5" s="1" a="1"/>
  <c r="T456" i="5" s="1"/>
  <c r="L457" i="5"/>
  <c r="M457" i="5" s="1"/>
  <c r="N457" i="5" s="1" a="1"/>
  <c r="T457" i="5" s="1"/>
  <c r="L458" i="5"/>
  <c r="M458" i="5" s="1"/>
  <c r="N458" i="5" s="1" a="1"/>
  <c r="T458" i="5" s="1"/>
  <c r="L459" i="5"/>
  <c r="M459" i="5" s="1"/>
  <c r="N459" i="5" s="1" a="1"/>
  <c r="T459" i="5" s="1"/>
  <c r="L460" i="5"/>
  <c r="M460" i="5" s="1"/>
  <c r="N460" i="5" s="1" a="1"/>
  <c r="T460" i="5" s="1"/>
  <c r="L461" i="5"/>
  <c r="M461" i="5" s="1"/>
  <c r="N461" i="5" s="1" a="1"/>
  <c r="T461" i="5" s="1"/>
  <c r="L462" i="5"/>
  <c r="M462" i="5" s="1"/>
  <c r="N462" i="5" s="1" a="1"/>
  <c r="T462" i="5" s="1"/>
  <c r="L463" i="5"/>
  <c r="M463" i="5" s="1"/>
  <c r="N463" i="5" s="1" a="1"/>
  <c r="T463" i="5" s="1"/>
  <c r="L464" i="5"/>
  <c r="M464" i="5" s="1"/>
  <c r="N464" i="5" s="1" a="1"/>
  <c r="T464" i="5" s="1"/>
  <c r="L465" i="5"/>
  <c r="M465" i="5" s="1"/>
  <c r="N465" i="5" s="1" a="1"/>
  <c r="T465" i="5" s="1"/>
  <c r="L466" i="5"/>
  <c r="M466" i="5" s="1"/>
  <c r="N466" i="5" s="1" a="1"/>
  <c r="T466" i="5" s="1"/>
  <c r="L467" i="5"/>
  <c r="M467" i="5" s="1"/>
  <c r="N467" i="5" s="1" a="1"/>
  <c r="T467" i="5" s="1"/>
  <c r="L468" i="5"/>
  <c r="M468" i="5" s="1"/>
  <c r="N468" i="5" s="1" a="1"/>
  <c r="T468" i="5" s="1"/>
  <c r="L469" i="5"/>
  <c r="M469" i="5" s="1"/>
  <c r="N469" i="5" s="1" a="1"/>
  <c r="T469" i="5" s="1"/>
  <c r="L470" i="5"/>
  <c r="M470" i="5" s="1"/>
  <c r="N470" i="5" s="1" a="1"/>
  <c r="T470" i="5" s="1"/>
  <c r="L471" i="5"/>
  <c r="M471" i="5" s="1"/>
  <c r="N471" i="5" s="1" a="1"/>
  <c r="T471" i="5" s="1"/>
  <c r="L472" i="5"/>
  <c r="M472" i="5" s="1"/>
  <c r="N472" i="5" s="1" a="1"/>
  <c r="T472" i="5" s="1"/>
  <c r="L473" i="5"/>
  <c r="M473" i="5" s="1"/>
  <c r="N473" i="5" s="1" a="1"/>
  <c r="T473" i="5" s="1"/>
  <c r="L474" i="5"/>
  <c r="M474" i="5" s="1"/>
  <c r="N474" i="5" s="1" a="1"/>
  <c r="T474" i="5" s="1"/>
  <c r="L475" i="5"/>
  <c r="M475" i="5" s="1"/>
  <c r="N475" i="5" s="1" a="1"/>
  <c r="T475" i="5" s="1"/>
  <c r="L476" i="5"/>
  <c r="M476" i="5" s="1"/>
  <c r="N476" i="5" s="1" a="1"/>
  <c r="T476" i="5" s="1"/>
  <c r="L477" i="5"/>
  <c r="M477" i="5" s="1"/>
  <c r="N477" i="5" s="1" a="1"/>
  <c r="T477" i="5" s="1"/>
  <c r="L478" i="5"/>
  <c r="M478" i="5" s="1"/>
  <c r="N478" i="5" s="1" a="1"/>
  <c r="T478" i="5" s="1"/>
  <c r="L479" i="5"/>
  <c r="M479" i="5" s="1"/>
  <c r="N479" i="5" s="1" a="1"/>
  <c r="T479" i="5" s="1"/>
  <c r="L480" i="5"/>
  <c r="M480" i="5" s="1"/>
  <c r="N480" i="5" s="1" a="1"/>
  <c r="T480" i="5" s="1"/>
  <c r="L481" i="5"/>
  <c r="M481" i="5" s="1"/>
  <c r="N481" i="5" s="1" a="1"/>
  <c r="T481" i="5" s="1"/>
  <c r="L482" i="5"/>
  <c r="M482" i="5" s="1"/>
  <c r="N482" i="5" s="1" a="1"/>
  <c r="T482" i="5" s="1"/>
  <c r="L483" i="5"/>
  <c r="M483" i="5" s="1"/>
  <c r="N483" i="5" s="1" a="1"/>
  <c r="T483" i="5" s="1"/>
  <c r="L484" i="5"/>
  <c r="M484" i="5" s="1"/>
  <c r="N484" i="5" s="1" a="1"/>
  <c r="T484" i="5" s="1"/>
  <c r="L485" i="5"/>
  <c r="M485" i="5" s="1"/>
  <c r="N485" i="5" s="1" a="1"/>
  <c r="T485" i="5" s="1"/>
  <c r="L486" i="5"/>
  <c r="M486" i="5" s="1"/>
  <c r="N486" i="5" s="1" a="1"/>
  <c r="T486" i="5" s="1"/>
  <c r="L487" i="5"/>
  <c r="M487" i="5" s="1"/>
  <c r="N487" i="5" s="1" a="1"/>
  <c r="T487" i="5" s="1"/>
  <c r="L488" i="5"/>
  <c r="M488" i="5" s="1"/>
  <c r="N488" i="5" s="1" a="1"/>
  <c r="T488" i="5" s="1"/>
  <c r="L489" i="5"/>
  <c r="M489" i="5" s="1"/>
  <c r="N489" i="5" s="1" a="1"/>
  <c r="T489" i="5" s="1"/>
  <c r="L490" i="5"/>
  <c r="M490" i="5" s="1"/>
  <c r="N490" i="5" s="1" a="1"/>
  <c r="T490" i="5" s="1"/>
  <c r="L491" i="5"/>
  <c r="M491" i="5" s="1"/>
  <c r="N491" i="5" s="1" a="1"/>
  <c r="T491" i="5" s="1"/>
  <c r="L492" i="5"/>
  <c r="M492" i="5" s="1"/>
  <c r="N492" i="5" s="1" a="1"/>
  <c r="T492" i="5" s="1"/>
  <c r="L493" i="5"/>
  <c r="M493" i="5" s="1"/>
  <c r="N493" i="5" s="1" a="1"/>
  <c r="T493" i="5" s="1"/>
  <c r="L494" i="5"/>
  <c r="M494" i="5" s="1"/>
  <c r="N494" i="5" s="1" a="1"/>
  <c r="T494" i="5" s="1"/>
  <c r="L495" i="5"/>
  <c r="M495" i="5" s="1"/>
  <c r="N495" i="5" s="1" a="1"/>
  <c r="T495" i="5" s="1"/>
  <c r="L496" i="5"/>
  <c r="M496" i="5" s="1"/>
  <c r="N496" i="5" s="1" a="1"/>
  <c r="T496" i="5" s="1"/>
  <c r="L497" i="5"/>
  <c r="M497" i="5" s="1"/>
  <c r="N497" i="5" s="1" a="1"/>
  <c r="T497" i="5" s="1"/>
  <c r="L498" i="5"/>
  <c r="M498" i="5" s="1"/>
  <c r="N498" i="5" s="1" a="1"/>
  <c r="T498" i="5" s="1"/>
  <c r="L499" i="5"/>
  <c r="M499" i="5" s="1"/>
  <c r="N499" i="5" s="1" a="1"/>
  <c r="T499" i="5" s="1"/>
  <c r="L500" i="5"/>
  <c r="M500" i="5" s="1"/>
  <c r="N500" i="5" s="1" a="1"/>
  <c r="T500" i="5" s="1"/>
  <c r="L501" i="5"/>
  <c r="M501" i="5" s="1"/>
  <c r="N501" i="5" s="1" a="1"/>
  <c r="T501" i="5" s="1"/>
  <c r="L502" i="5"/>
  <c r="M502" i="5" s="1"/>
  <c r="N502" i="5" s="1" a="1"/>
  <c r="T502" i="5" s="1"/>
  <c r="L503" i="5"/>
  <c r="M503" i="5" s="1"/>
  <c r="N503" i="5" s="1" a="1"/>
  <c r="T503" i="5" s="1"/>
  <c r="L504" i="5"/>
  <c r="M504" i="5" s="1"/>
  <c r="N504" i="5" s="1" a="1"/>
  <c r="T504" i="5" s="1"/>
  <c r="L505" i="5"/>
  <c r="M505" i="5" s="1"/>
  <c r="N505" i="5" s="1" a="1"/>
  <c r="T505" i="5" s="1"/>
  <c r="L506" i="5"/>
  <c r="M506" i="5" s="1"/>
  <c r="N506" i="5" s="1" a="1"/>
  <c r="T506" i="5" s="1"/>
  <c r="L507" i="5"/>
  <c r="M507" i="5" s="1"/>
  <c r="N507" i="5" s="1" a="1"/>
  <c r="T507" i="5" s="1"/>
  <c r="L508" i="5"/>
  <c r="M508" i="5" s="1"/>
  <c r="N508" i="5" s="1" a="1"/>
  <c r="T508" i="5" s="1"/>
  <c r="L509" i="5"/>
  <c r="M509" i="5" s="1"/>
  <c r="N509" i="5" s="1" a="1"/>
  <c r="T509" i="5" s="1"/>
  <c r="L510" i="5"/>
  <c r="M510" i="5" s="1"/>
  <c r="N510" i="5" s="1" a="1"/>
  <c r="T510" i="5" s="1"/>
  <c r="L511" i="5"/>
  <c r="M511" i="5" s="1"/>
  <c r="N511" i="5" s="1" a="1"/>
  <c r="T511" i="5" s="1"/>
  <c r="L512" i="5"/>
  <c r="M512" i="5" s="1"/>
  <c r="N512" i="5" s="1" a="1"/>
  <c r="T512" i="5" s="1"/>
  <c r="L513" i="5"/>
  <c r="M513" i="5" s="1"/>
  <c r="N513" i="5" s="1" a="1"/>
  <c r="T513" i="5" s="1"/>
  <c r="L514" i="5"/>
  <c r="M514" i="5" s="1"/>
  <c r="N514" i="5" s="1" a="1"/>
  <c r="T514" i="5" s="1"/>
  <c r="L515" i="5"/>
  <c r="M515" i="5" s="1"/>
  <c r="N515" i="5" s="1" a="1"/>
  <c r="T515" i="5" s="1"/>
  <c r="L516" i="5"/>
  <c r="M516" i="5" s="1"/>
  <c r="N516" i="5" s="1" a="1"/>
  <c r="T516" i="5" s="1"/>
  <c r="L517" i="5"/>
  <c r="M517" i="5" s="1"/>
  <c r="N517" i="5" s="1" a="1"/>
  <c r="T517" i="5" s="1"/>
  <c r="L518" i="5"/>
  <c r="M518" i="5" s="1"/>
  <c r="N518" i="5" s="1" a="1"/>
  <c r="T518" i="5" s="1"/>
  <c r="L519" i="5"/>
  <c r="M519" i="5" s="1"/>
  <c r="N519" i="5" s="1" a="1"/>
  <c r="T519" i="5" s="1"/>
  <c r="L520" i="5"/>
  <c r="M520" i="5" s="1"/>
  <c r="N520" i="5" s="1" a="1"/>
  <c r="T520" i="5" s="1"/>
  <c r="L521" i="5"/>
  <c r="M521" i="5" s="1"/>
  <c r="N521" i="5" s="1" a="1"/>
  <c r="T521" i="5" s="1"/>
  <c r="L522" i="5"/>
  <c r="M522" i="5"/>
  <c r="N522" i="5" s="1" a="1"/>
  <c r="T522" i="5" s="1"/>
  <c r="L523" i="5"/>
  <c r="M523" i="5" s="1"/>
  <c r="N523" i="5" s="1" a="1"/>
  <c r="T523" i="5" s="1"/>
  <c r="L524" i="5"/>
  <c r="M524" i="5" s="1"/>
  <c r="N524" i="5" s="1" a="1"/>
  <c r="T524" i="5" s="1"/>
  <c r="L525" i="5"/>
  <c r="M525" i="5" s="1"/>
  <c r="N525" i="5" s="1" a="1"/>
  <c r="T525" i="5" s="1"/>
  <c r="L526" i="5"/>
  <c r="M526" i="5" s="1"/>
  <c r="N526" i="5" s="1" a="1"/>
  <c r="T526" i="5" s="1"/>
  <c r="L527" i="5"/>
  <c r="M527" i="5" s="1"/>
  <c r="N527" i="5" s="1" a="1"/>
  <c r="T527" i="5" s="1"/>
  <c r="L528" i="5"/>
  <c r="M528" i="5" s="1"/>
  <c r="N528" i="5" s="1" a="1"/>
  <c r="T528" i="5" s="1"/>
  <c r="L529" i="5"/>
  <c r="M529" i="5" s="1"/>
  <c r="N529" i="5" s="1" a="1"/>
  <c r="T529" i="5" s="1"/>
  <c r="L530" i="5"/>
  <c r="M530" i="5" s="1"/>
  <c r="N530" i="5" s="1" a="1"/>
  <c r="T530" i="5" s="1"/>
  <c r="L531" i="5"/>
  <c r="M531" i="5" s="1"/>
  <c r="N531" i="5" s="1" a="1"/>
  <c r="T531" i="5" s="1"/>
  <c r="L532" i="5"/>
  <c r="M532" i="5"/>
  <c r="N532" i="5" s="1" a="1"/>
  <c r="T532" i="5" s="1"/>
  <c r="L533" i="5"/>
  <c r="M533" i="5" s="1"/>
  <c r="N533" i="5" s="1" a="1"/>
  <c r="T533" i="5" s="1"/>
  <c r="L534" i="5"/>
  <c r="M534" i="5" s="1"/>
  <c r="N534" i="5" s="1" a="1"/>
  <c r="T534" i="5" s="1"/>
  <c r="L535" i="5"/>
  <c r="M535" i="5" s="1"/>
  <c r="N535" i="5" s="1" a="1"/>
  <c r="T535" i="5" s="1"/>
  <c r="L536" i="5"/>
  <c r="M536" i="5" s="1"/>
  <c r="N536" i="5" s="1" a="1"/>
  <c r="T536" i="5" s="1"/>
  <c r="L537" i="5"/>
  <c r="M537" i="5" s="1"/>
  <c r="N537" i="5" s="1" a="1"/>
  <c r="T537" i="5" s="1"/>
  <c r="L538" i="5"/>
  <c r="M538" i="5" s="1"/>
  <c r="N538" i="5" s="1" a="1"/>
  <c r="T538" i="5" s="1"/>
  <c r="L539" i="5"/>
  <c r="M539" i="5" s="1"/>
  <c r="N539" i="5" s="1" a="1"/>
  <c r="T539" i="5" s="1"/>
  <c r="L540" i="5"/>
  <c r="M540" i="5" s="1"/>
  <c r="N540" i="5" s="1" a="1"/>
  <c r="T540" i="5" s="1"/>
  <c r="L541" i="5"/>
  <c r="M541" i="5"/>
  <c r="N541" i="5" s="1" a="1"/>
  <c r="T541" i="5" s="1"/>
  <c r="L542" i="5"/>
  <c r="M542" i="5" s="1"/>
  <c r="N542" i="5" s="1" a="1"/>
  <c r="T542" i="5" s="1"/>
  <c r="L543" i="5"/>
  <c r="M543" i="5" s="1"/>
  <c r="N543" i="5" s="1" a="1"/>
  <c r="T543" i="5" s="1"/>
  <c r="L544" i="5"/>
  <c r="M544" i="5" s="1"/>
  <c r="N544" i="5" s="1" a="1"/>
  <c r="T544" i="5" s="1"/>
  <c r="L545" i="5"/>
  <c r="M545" i="5" s="1"/>
  <c r="N545" i="5" s="1" a="1"/>
  <c r="T545" i="5" s="1"/>
  <c r="L546" i="5"/>
  <c r="M546" i="5" s="1"/>
  <c r="N546" i="5" s="1" a="1"/>
  <c r="T546" i="5" s="1"/>
  <c r="L547" i="5"/>
  <c r="M547" i="5" s="1"/>
  <c r="N547" i="5" s="1" a="1"/>
  <c r="T547" i="5" s="1"/>
  <c r="L548" i="5"/>
  <c r="M548" i="5" s="1"/>
  <c r="N548" i="5" s="1" a="1"/>
  <c r="T548" i="5" s="1"/>
  <c r="L549" i="5"/>
  <c r="M549" i="5" s="1"/>
  <c r="N549" i="5" s="1" a="1"/>
  <c r="T549" i="5" s="1"/>
  <c r="L550" i="5"/>
  <c r="M550" i="5" s="1"/>
  <c r="N550" i="5" s="1" a="1"/>
  <c r="T550" i="5" s="1"/>
  <c r="L551" i="5"/>
  <c r="M551" i="5" s="1"/>
  <c r="N551" i="5" s="1" a="1"/>
  <c r="T551" i="5" s="1"/>
  <c r="L552" i="5"/>
  <c r="M552" i="5" s="1"/>
  <c r="N552" i="5" s="1" a="1"/>
  <c r="T552" i="5" s="1"/>
  <c r="L553" i="5"/>
  <c r="M553" i="5" s="1"/>
  <c r="N553" i="5" s="1" a="1"/>
  <c r="T553" i="5" s="1"/>
  <c r="L554" i="5"/>
  <c r="M554" i="5" s="1"/>
  <c r="N554" i="5" s="1" a="1"/>
  <c r="T554" i="5" s="1"/>
  <c r="L555" i="5"/>
  <c r="M555" i="5" s="1"/>
  <c r="N555" i="5" s="1" a="1"/>
  <c r="T555" i="5" s="1"/>
  <c r="L556" i="5"/>
  <c r="M556" i="5" s="1"/>
  <c r="N556" i="5" s="1" a="1"/>
  <c r="T556" i="5" s="1"/>
  <c r="L557" i="5"/>
  <c r="M557" i="5" s="1"/>
  <c r="N557" i="5" s="1" a="1"/>
  <c r="T557" i="5" s="1"/>
  <c r="L558" i="5"/>
  <c r="M558" i="5" s="1"/>
  <c r="N558" i="5" s="1" a="1"/>
  <c r="T558" i="5" s="1"/>
  <c r="L559" i="5"/>
  <c r="M559" i="5" s="1"/>
  <c r="N559" i="5" s="1" a="1"/>
  <c r="T559" i="5" s="1"/>
  <c r="L560" i="5"/>
  <c r="M560" i="5" s="1"/>
  <c r="N560" i="5" s="1" a="1"/>
  <c r="T560" i="5" s="1"/>
  <c r="L561" i="5"/>
  <c r="M561" i="5" s="1"/>
  <c r="N561" i="5" s="1" a="1"/>
  <c r="T561" i="5" s="1"/>
  <c r="L562" i="5"/>
  <c r="M562" i="5" s="1"/>
  <c r="N562" i="5" s="1" a="1"/>
  <c r="T562" i="5" s="1"/>
  <c r="L563" i="5"/>
  <c r="M563" i="5" s="1"/>
  <c r="N563" i="5" s="1" a="1"/>
  <c r="T563" i="5" s="1"/>
  <c r="L564" i="5"/>
  <c r="M564" i="5" s="1"/>
  <c r="N564" i="5" s="1" a="1"/>
  <c r="T564" i="5" s="1"/>
  <c r="L565" i="5"/>
  <c r="M565" i="5" s="1"/>
  <c r="N565" i="5" s="1" a="1"/>
  <c r="T565" i="5" s="1"/>
  <c r="L566" i="5"/>
  <c r="M566" i="5" s="1"/>
  <c r="N566" i="5" s="1" a="1"/>
  <c r="T566" i="5" s="1"/>
  <c r="L567" i="5"/>
  <c r="M567" i="5" s="1"/>
  <c r="N567" i="5" s="1" a="1"/>
  <c r="T567" i="5" s="1"/>
  <c r="L568" i="5"/>
  <c r="M568" i="5" s="1"/>
  <c r="N568" i="5" s="1" a="1"/>
  <c r="T568" i="5" s="1"/>
  <c r="L569" i="5"/>
  <c r="M569" i="5" s="1"/>
  <c r="N569" i="5" s="1" a="1"/>
  <c r="T569" i="5" s="1"/>
  <c r="L570" i="5"/>
  <c r="M570" i="5" s="1"/>
  <c r="N570" i="5" s="1" a="1"/>
  <c r="T570" i="5" s="1"/>
  <c r="L571" i="5"/>
  <c r="M571" i="5" s="1"/>
  <c r="N571" i="5" s="1" a="1"/>
  <c r="T571" i="5" s="1"/>
  <c r="L572" i="5"/>
  <c r="M572" i="5" s="1"/>
  <c r="N572" i="5" s="1" a="1"/>
  <c r="T572" i="5" s="1"/>
  <c r="L573" i="5"/>
  <c r="M573" i="5" s="1"/>
  <c r="N573" i="5" s="1" a="1"/>
  <c r="T573" i="5" s="1"/>
  <c r="L574" i="5"/>
  <c r="M574" i="5" s="1"/>
  <c r="N574" i="5" s="1" a="1"/>
  <c r="T574" i="5" s="1"/>
  <c r="L575" i="5"/>
  <c r="M575" i="5" s="1"/>
  <c r="N575" i="5" s="1" a="1"/>
  <c r="T575" i="5" s="1"/>
  <c r="L576" i="5"/>
  <c r="M576" i="5" s="1"/>
  <c r="N576" i="5" s="1" a="1"/>
  <c r="T576" i="5" s="1"/>
  <c r="L577" i="5"/>
  <c r="M577" i="5" s="1"/>
  <c r="N577" i="5" s="1" a="1"/>
  <c r="T577" i="5" s="1"/>
  <c r="L578" i="5"/>
  <c r="M578" i="5" s="1"/>
  <c r="N578" i="5" s="1" a="1"/>
  <c r="T578" i="5" s="1"/>
  <c r="L579" i="5"/>
  <c r="M579" i="5" s="1"/>
  <c r="N579" i="5" s="1" a="1"/>
  <c r="T579" i="5" s="1"/>
  <c r="L580" i="5"/>
  <c r="M580" i="5" s="1"/>
  <c r="N580" i="5" s="1" a="1"/>
  <c r="T580" i="5" s="1"/>
  <c r="L581" i="5"/>
  <c r="M581" i="5" s="1"/>
  <c r="N581" i="5" s="1" a="1"/>
  <c r="T581" i="5" s="1"/>
  <c r="L582" i="5"/>
  <c r="M582" i="5" s="1"/>
  <c r="N582" i="5" s="1" a="1"/>
  <c r="T582" i="5" s="1"/>
  <c r="L583" i="5"/>
  <c r="M583" i="5" s="1"/>
  <c r="N583" i="5" s="1" a="1"/>
  <c r="T583" i="5" s="1"/>
  <c r="L584" i="5"/>
  <c r="M584" i="5" s="1"/>
  <c r="N584" i="5" s="1" a="1"/>
  <c r="T584" i="5" s="1"/>
  <c r="L585" i="5"/>
  <c r="M585" i="5" s="1"/>
  <c r="N585" i="5" s="1" a="1"/>
  <c r="T585" i="5" s="1"/>
  <c r="L586" i="5"/>
  <c r="M586" i="5" s="1"/>
  <c r="N586" i="5" s="1" a="1"/>
  <c r="T586" i="5" s="1"/>
  <c r="L587" i="5"/>
  <c r="M587" i="5" s="1"/>
  <c r="N587" i="5" s="1" a="1"/>
  <c r="T587" i="5" s="1"/>
  <c r="L588" i="5"/>
  <c r="M588" i="5" s="1"/>
  <c r="N588" i="5" s="1" a="1"/>
  <c r="T588" i="5" s="1"/>
  <c r="L589" i="5"/>
  <c r="M589" i="5"/>
  <c r="N589" i="5" s="1" a="1"/>
  <c r="T589" i="5" s="1"/>
  <c r="L590" i="5"/>
  <c r="M590" i="5" s="1"/>
  <c r="N590" i="5" s="1" a="1"/>
  <c r="T590" i="5" s="1"/>
  <c r="L591" i="5"/>
  <c r="M591" i="5" s="1"/>
  <c r="N591" i="5" s="1" a="1"/>
  <c r="T591" i="5" s="1"/>
  <c r="L592" i="5"/>
  <c r="M592" i="5" s="1"/>
  <c r="N592" i="5" s="1" a="1"/>
  <c r="T592" i="5" s="1"/>
  <c r="L593" i="5"/>
  <c r="M593" i="5" s="1"/>
  <c r="N593" i="5" s="1" a="1"/>
  <c r="T593" i="5" s="1"/>
  <c r="L594" i="5"/>
  <c r="M594" i="5" s="1"/>
  <c r="N594" i="5" s="1" a="1"/>
  <c r="T594" i="5" s="1"/>
  <c r="L595" i="5"/>
  <c r="M595" i="5" s="1"/>
  <c r="N595" i="5" s="1" a="1"/>
  <c r="T595" i="5" s="1"/>
  <c r="L596" i="5"/>
  <c r="M596" i="5" s="1"/>
  <c r="N596" i="5" s="1" a="1"/>
  <c r="T596" i="5" s="1"/>
  <c r="L597" i="5"/>
  <c r="M597" i="5" s="1"/>
  <c r="N597" i="5" s="1" a="1"/>
  <c r="T597" i="5" s="1"/>
  <c r="L598" i="5"/>
  <c r="M598" i="5" s="1"/>
  <c r="N598" i="5" s="1" a="1"/>
  <c r="T598" i="5" s="1"/>
  <c r="L599" i="5"/>
  <c r="M599" i="5" s="1"/>
  <c r="N599" i="5" s="1" a="1"/>
  <c r="T599" i="5" s="1"/>
  <c r="L600" i="5"/>
  <c r="M600" i="5" s="1"/>
  <c r="N600" i="5" s="1" a="1"/>
  <c r="T600" i="5" s="1"/>
  <c r="L601" i="5"/>
  <c r="M601" i="5" s="1"/>
  <c r="N601" i="5" s="1" a="1"/>
  <c r="T601" i="5" s="1"/>
  <c r="L602" i="5"/>
  <c r="M602" i="5" s="1"/>
  <c r="N602" i="5" s="1" a="1"/>
  <c r="T602" i="5" s="1"/>
  <c r="L603" i="5"/>
  <c r="M603" i="5" s="1"/>
  <c r="N603" i="5" s="1" a="1"/>
  <c r="T603" i="5" s="1"/>
  <c r="L604" i="5"/>
  <c r="M604" i="5" s="1"/>
  <c r="N604" i="5" s="1" a="1"/>
  <c r="T604" i="5" s="1"/>
  <c r="L605" i="5"/>
  <c r="M605" i="5" s="1"/>
  <c r="N605" i="5" s="1" a="1"/>
  <c r="T605" i="5" s="1"/>
  <c r="L606" i="5"/>
  <c r="M606" i="5" s="1"/>
  <c r="N606" i="5" s="1" a="1"/>
  <c r="T606" i="5" s="1"/>
  <c r="L607" i="5"/>
  <c r="M607" i="5" s="1"/>
  <c r="N607" i="5" s="1" a="1"/>
  <c r="T607" i="5" s="1"/>
  <c r="L608" i="5"/>
  <c r="M608" i="5" s="1"/>
  <c r="N608" i="5" s="1" a="1"/>
  <c r="T608" i="5" s="1"/>
  <c r="L609" i="5"/>
  <c r="M609" i="5" s="1"/>
  <c r="N609" i="5" s="1" a="1"/>
  <c r="T609" i="5" s="1"/>
  <c r="L610" i="5"/>
  <c r="M610" i="5" s="1"/>
  <c r="N610" i="5" s="1" a="1"/>
  <c r="T610" i="5" s="1"/>
  <c r="L611" i="5"/>
  <c r="M611" i="5" s="1"/>
  <c r="N611" i="5" s="1" a="1"/>
  <c r="T611" i="5" s="1"/>
  <c r="L612" i="5"/>
  <c r="M612" i="5" s="1"/>
  <c r="N612" i="5" s="1" a="1"/>
  <c r="T612" i="5" s="1"/>
  <c r="L613" i="5"/>
  <c r="M613" i="5" s="1"/>
  <c r="N613" i="5" s="1" a="1"/>
  <c r="T613" i="5" s="1"/>
  <c r="L614" i="5"/>
  <c r="M614" i="5" s="1"/>
  <c r="N614" i="5" s="1" a="1"/>
  <c r="T614" i="5" s="1"/>
  <c r="L615" i="5"/>
  <c r="M615" i="5" s="1"/>
  <c r="N615" i="5" s="1" a="1"/>
  <c r="T615" i="5" s="1"/>
  <c r="L616" i="5"/>
  <c r="M616" i="5" s="1"/>
  <c r="N616" i="5" s="1" a="1"/>
  <c r="T616" i="5" s="1"/>
  <c r="L617" i="5"/>
  <c r="M617" i="5" s="1"/>
  <c r="N617" i="5" s="1" a="1"/>
  <c r="T617" i="5" s="1"/>
  <c r="L618" i="5"/>
  <c r="M618" i="5" s="1"/>
  <c r="N618" i="5" s="1" a="1"/>
  <c r="T618" i="5" s="1"/>
  <c r="L619" i="5"/>
  <c r="M619" i="5" s="1"/>
  <c r="N619" i="5" s="1" a="1"/>
  <c r="T619" i="5" s="1"/>
  <c r="L620" i="5"/>
  <c r="M620" i="5" s="1"/>
  <c r="N620" i="5" s="1" a="1"/>
  <c r="T620" i="5" s="1"/>
  <c r="L621" i="5"/>
  <c r="M621" i="5" s="1"/>
  <c r="N621" i="5" s="1" a="1"/>
  <c r="T621" i="5" s="1"/>
  <c r="L622" i="5"/>
  <c r="M622" i="5" s="1"/>
  <c r="N622" i="5" s="1" a="1"/>
  <c r="T622" i="5" s="1"/>
  <c r="L623" i="5"/>
  <c r="M623" i="5" s="1"/>
  <c r="N623" i="5" s="1" a="1"/>
  <c r="T623" i="5" s="1"/>
  <c r="L624" i="5"/>
  <c r="M624" i="5" s="1"/>
  <c r="N624" i="5" s="1" a="1"/>
  <c r="T624" i="5" s="1"/>
  <c r="L625" i="5"/>
  <c r="M625" i="5" s="1"/>
  <c r="N625" i="5" s="1" a="1"/>
  <c r="T625" i="5" s="1"/>
  <c r="L626" i="5"/>
  <c r="M626" i="5" s="1"/>
  <c r="N626" i="5" s="1" a="1"/>
  <c r="T626" i="5" s="1"/>
  <c r="L627" i="5"/>
  <c r="M627" i="5" s="1"/>
  <c r="N627" i="5" s="1" a="1"/>
  <c r="T627" i="5" s="1"/>
  <c r="L628" i="5"/>
  <c r="M628" i="5" s="1"/>
  <c r="N628" i="5" s="1" a="1"/>
  <c r="T628" i="5" s="1"/>
  <c r="L629" i="5"/>
  <c r="M629" i="5" s="1"/>
  <c r="N629" i="5" s="1" a="1"/>
  <c r="T629" i="5" s="1"/>
  <c r="L630" i="5"/>
  <c r="M630" i="5" s="1"/>
  <c r="N630" i="5" s="1" a="1"/>
  <c r="T630" i="5" s="1"/>
  <c r="L631" i="5"/>
  <c r="M631" i="5" s="1"/>
  <c r="N631" i="5" s="1" a="1"/>
  <c r="T631" i="5" s="1"/>
  <c r="L632" i="5"/>
  <c r="M632" i="5" s="1"/>
  <c r="N632" i="5" s="1" a="1"/>
  <c r="T632" i="5" s="1"/>
  <c r="L633" i="5"/>
  <c r="M633" i="5" s="1"/>
  <c r="N633" i="5" s="1" a="1"/>
  <c r="T633" i="5" s="1"/>
  <c r="L634" i="5"/>
  <c r="M634" i="5" s="1"/>
  <c r="N634" i="5" s="1" a="1"/>
  <c r="T634" i="5" s="1"/>
  <c r="L635" i="5"/>
  <c r="M635" i="5" s="1"/>
  <c r="N635" i="5" s="1" a="1"/>
  <c r="T635" i="5" s="1"/>
  <c r="L636" i="5"/>
  <c r="M636" i="5" s="1"/>
  <c r="N636" i="5" s="1" a="1"/>
  <c r="T636" i="5" s="1"/>
  <c r="L637" i="5"/>
  <c r="M637" i="5" s="1"/>
  <c r="N637" i="5" s="1" a="1"/>
  <c r="T637" i="5" s="1"/>
  <c r="L638" i="5"/>
  <c r="M638" i="5" s="1"/>
  <c r="N638" i="5" s="1" a="1"/>
  <c r="T638" i="5" s="1"/>
  <c r="L639" i="5"/>
  <c r="M639" i="5" s="1"/>
  <c r="N639" i="5" s="1" a="1"/>
  <c r="T639" i="5" s="1"/>
  <c r="L640" i="5"/>
  <c r="M640" i="5" s="1"/>
  <c r="N640" i="5" s="1" a="1"/>
  <c r="T640" i="5" s="1"/>
  <c r="L641" i="5"/>
  <c r="M641" i="5" s="1"/>
  <c r="N641" i="5" s="1" a="1"/>
  <c r="T641" i="5" s="1"/>
  <c r="L642" i="5"/>
  <c r="M642" i="5" s="1"/>
  <c r="N642" i="5" s="1" a="1"/>
  <c r="T642" i="5" s="1"/>
  <c r="L643" i="5"/>
  <c r="M643" i="5" s="1"/>
  <c r="N643" i="5" s="1" a="1"/>
  <c r="T643" i="5" s="1"/>
  <c r="L644" i="5"/>
  <c r="M644" i="5" s="1"/>
  <c r="N644" i="5" s="1" a="1"/>
  <c r="T644" i="5" s="1"/>
  <c r="L645" i="5"/>
  <c r="M645" i="5" s="1"/>
  <c r="N645" i="5" s="1" a="1"/>
  <c r="T645" i="5" s="1"/>
  <c r="L646" i="5"/>
  <c r="M646" i="5" s="1"/>
  <c r="N646" i="5" s="1" a="1"/>
  <c r="T646" i="5" s="1"/>
  <c r="L647" i="5"/>
  <c r="M647" i="5" s="1"/>
  <c r="N647" i="5" s="1" a="1"/>
  <c r="T647" i="5" s="1"/>
  <c r="L648" i="5"/>
  <c r="M648" i="5" s="1"/>
  <c r="N648" i="5" s="1" a="1"/>
  <c r="T648" i="5" s="1"/>
  <c r="L649" i="5"/>
  <c r="M649" i="5" s="1"/>
  <c r="N649" i="5" s="1" a="1"/>
  <c r="T649" i="5" s="1"/>
  <c r="L650" i="5"/>
  <c r="M650" i="5" s="1"/>
  <c r="N650" i="5" s="1" a="1"/>
  <c r="T650" i="5" s="1"/>
  <c r="L651" i="5"/>
  <c r="M651" i="5" s="1"/>
  <c r="N651" i="5" s="1" a="1"/>
  <c r="T651" i="5" s="1"/>
  <c r="L652" i="5"/>
  <c r="M652" i="5" s="1"/>
  <c r="N652" i="5" s="1" a="1"/>
  <c r="T652" i="5" s="1"/>
  <c r="L653" i="5"/>
  <c r="M653" i="5" s="1"/>
  <c r="N653" i="5" s="1" a="1"/>
  <c r="T653" i="5" s="1"/>
  <c r="L654" i="5"/>
  <c r="M654" i="5" s="1"/>
  <c r="N654" i="5" s="1" a="1"/>
  <c r="T654" i="5" s="1"/>
  <c r="L655" i="5"/>
  <c r="M655" i="5" s="1"/>
  <c r="N655" i="5" s="1" a="1"/>
  <c r="T655" i="5" s="1"/>
  <c r="L656" i="5"/>
  <c r="M656" i="5" s="1"/>
  <c r="N656" i="5" s="1" a="1"/>
  <c r="T656" i="5" s="1"/>
  <c r="L657" i="5"/>
  <c r="M657" i="5" s="1"/>
  <c r="N657" i="5" s="1" a="1"/>
  <c r="T657" i="5" s="1"/>
  <c r="L658" i="5"/>
  <c r="M658" i="5" s="1"/>
  <c r="N658" i="5" s="1" a="1"/>
  <c r="T658" i="5" s="1"/>
  <c r="L659" i="5"/>
  <c r="M659" i="5"/>
  <c r="N659" i="5" s="1" a="1"/>
  <c r="T659" i="5" s="1"/>
  <c r="L660" i="5"/>
  <c r="M660" i="5" s="1"/>
  <c r="N660" i="5" s="1" a="1"/>
  <c r="T660" i="5" s="1"/>
  <c r="L661" i="5"/>
  <c r="M661" i="5" s="1"/>
  <c r="N661" i="5" s="1" a="1"/>
  <c r="T661" i="5" s="1"/>
  <c r="L662" i="5"/>
  <c r="M662" i="5" s="1"/>
  <c r="N662" i="5" s="1" a="1"/>
  <c r="T662" i="5" s="1"/>
  <c r="L663" i="5"/>
  <c r="M663" i="5" s="1"/>
  <c r="N663" i="5" s="1" a="1"/>
  <c r="T663" i="5" s="1"/>
  <c r="L664" i="5"/>
  <c r="M664" i="5" s="1"/>
  <c r="N664" i="5" s="1" a="1"/>
  <c r="T664" i="5" s="1"/>
  <c r="L665" i="5"/>
  <c r="M665" i="5" s="1"/>
  <c r="N665" i="5" s="1" a="1"/>
  <c r="T665" i="5" s="1"/>
  <c r="L666" i="5"/>
  <c r="M666" i="5" s="1"/>
  <c r="N666" i="5" s="1" a="1"/>
  <c r="T666" i="5" s="1"/>
  <c r="L667" i="5"/>
  <c r="M667" i="5" s="1"/>
  <c r="N667" i="5" s="1" a="1"/>
  <c r="T667" i="5" s="1"/>
  <c r="L668" i="5"/>
  <c r="M668" i="5" s="1"/>
  <c r="N668" i="5" s="1" a="1"/>
  <c r="T668" i="5" s="1"/>
  <c r="L669" i="5"/>
  <c r="M669" i="5" s="1"/>
  <c r="N669" i="5" s="1" a="1"/>
  <c r="T669" i="5" s="1"/>
  <c r="L670" i="5"/>
  <c r="M670" i="5" s="1"/>
  <c r="N670" i="5" s="1" a="1"/>
  <c r="T670" i="5" s="1"/>
  <c r="L671" i="5"/>
  <c r="M671" i="5" s="1"/>
  <c r="N671" i="5" s="1" a="1"/>
  <c r="T671" i="5" s="1"/>
  <c r="L672" i="5"/>
  <c r="M672" i="5" s="1"/>
  <c r="N672" i="5" s="1" a="1"/>
  <c r="T672" i="5" s="1"/>
  <c r="L673" i="5"/>
  <c r="M673" i="5" s="1"/>
  <c r="N673" i="5" s="1" a="1"/>
  <c r="T673" i="5" s="1"/>
  <c r="L674" i="5"/>
  <c r="M674" i="5" s="1"/>
  <c r="N674" i="5" s="1" a="1"/>
  <c r="T674" i="5" s="1"/>
  <c r="L675" i="5"/>
  <c r="M675" i="5" s="1"/>
  <c r="N675" i="5" s="1" a="1"/>
  <c r="T675" i="5" s="1"/>
  <c r="L676" i="5"/>
  <c r="M676" i="5" s="1"/>
  <c r="N676" i="5" s="1" a="1"/>
  <c r="T676" i="5" s="1"/>
  <c r="L677" i="5"/>
  <c r="M677" i="5" s="1"/>
  <c r="N677" i="5" s="1" a="1"/>
  <c r="T677" i="5" s="1"/>
  <c r="L678" i="5"/>
  <c r="M678" i="5" s="1"/>
  <c r="N678" i="5" s="1" a="1"/>
  <c r="T678" i="5" s="1"/>
  <c r="L679" i="5"/>
  <c r="M679" i="5" s="1"/>
  <c r="N679" i="5" s="1" a="1"/>
  <c r="T679" i="5" s="1"/>
  <c r="L680" i="5"/>
  <c r="M680" i="5" s="1"/>
  <c r="N680" i="5" s="1" a="1"/>
  <c r="T680" i="5" s="1"/>
  <c r="L681" i="5"/>
  <c r="M681" i="5" s="1"/>
  <c r="N681" i="5" s="1" a="1"/>
  <c r="T681" i="5" s="1"/>
  <c r="L682" i="5"/>
  <c r="M682" i="5" s="1"/>
  <c r="N682" i="5" s="1" a="1"/>
  <c r="T682" i="5" s="1"/>
  <c r="L683" i="5"/>
  <c r="M683" i="5" s="1"/>
  <c r="N683" i="5" s="1" a="1"/>
  <c r="T683" i="5" s="1"/>
  <c r="L684" i="5"/>
  <c r="M684" i="5" s="1"/>
  <c r="N684" i="5" s="1" a="1"/>
  <c r="T684" i="5" s="1"/>
  <c r="L685" i="5"/>
  <c r="M685" i="5" s="1"/>
  <c r="N685" i="5" s="1" a="1"/>
  <c r="T685" i="5" s="1"/>
  <c r="L686" i="5"/>
  <c r="M686" i="5" s="1"/>
  <c r="N686" i="5" s="1" a="1"/>
  <c r="T686" i="5" s="1"/>
  <c r="L687" i="5"/>
  <c r="M687" i="5" s="1"/>
  <c r="N687" i="5" s="1" a="1"/>
  <c r="T687" i="5" s="1"/>
  <c r="L688" i="5"/>
  <c r="M688" i="5" s="1"/>
  <c r="N688" i="5" s="1" a="1"/>
  <c r="T688" i="5" s="1"/>
  <c r="L689" i="5"/>
  <c r="M689" i="5" s="1"/>
  <c r="N689" i="5" s="1" a="1"/>
  <c r="T689" i="5" s="1"/>
  <c r="L690" i="5"/>
  <c r="M690" i="5" s="1"/>
  <c r="N690" i="5" s="1" a="1"/>
  <c r="T690" i="5" s="1"/>
  <c r="L691" i="5"/>
  <c r="M691" i="5" s="1"/>
  <c r="N691" i="5" s="1" a="1"/>
  <c r="T691" i="5" s="1"/>
  <c r="L692" i="5"/>
  <c r="M692" i="5" s="1"/>
  <c r="N692" i="5" s="1" a="1"/>
  <c r="T692" i="5" s="1"/>
  <c r="L693" i="5"/>
  <c r="M693" i="5" s="1"/>
  <c r="N693" i="5" s="1" a="1"/>
  <c r="T693" i="5" s="1"/>
  <c r="L694" i="5"/>
  <c r="M694" i="5" s="1"/>
  <c r="N694" i="5" s="1" a="1"/>
  <c r="T694" i="5" s="1"/>
  <c r="L695" i="5"/>
  <c r="M695" i="5" s="1"/>
  <c r="N695" i="5" s="1" a="1"/>
  <c r="T695" i="5" s="1"/>
  <c r="L696" i="5"/>
  <c r="M696" i="5" s="1"/>
  <c r="N696" i="5" s="1" a="1"/>
  <c r="T696" i="5" s="1"/>
  <c r="L697" i="5"/>
  <c r="M697" i="5" s="1"/>
  <c r="N697" i="5" s="1" a="1"/>
  <c r="T697" i="5" s="1"/>
  <c r="L698" i="5"/>
  <c r="M698" i="5" s="1"/>
  <c r="N698" i="5" s="1" a="1"/>
  <c r="T698" i="5" s="1"/>
  <c r="L699" i="5"/>
  <c r="M699" i="5" s="1"/>
  <c r="N699" i="5" s="1" a="1"/>
  <c r="T699" i="5" s="1"/>
  <c r="L700" i="5"/>
  <c r="M700" i="5" s="1"/>
  <c r="N700" i="5" s="1" a="1"/>
  <c r="T700" i="5" s="1"/>
  <c r="L701" i="5"/>
  <c r="M701" i="5" s="1"/>
  <c r="N701" i="5" s="1" a="1"/>
  <c r="T701" i="5" s="1"/>
  <c r="L702" i="5"/>
  <c r="M702" i="5" s="1"/>
  <c r="N702" i="5" s="1" a="1"/>
  <c r="T702" i="5" s="1"/>
  <c r="L703" i="5"/>
  <c r="M703" i="5" s="1"/>
  <c r="N703" i="5" s="1" a="1"/>
  <c r="T703" i="5" s="1"/>
  <c r="L704" i="5"/>
  <c r="M704" i="5" s="1"/>
  <c r="N704" i="5" s="1" a="1"/>
  <c r="T704" i="5" s="1"/>
  <c r="L705" i="5"/>
  <c r="M705" i="5" s="1"/>
  <c r="N705" i="5" s="1" a="1"/>
  <c r="T705" i="5" s="1"/>
  <c r="L706" i="5"/>
  <c r="M706" i="5" s="1"/>
  <c r="N706" i="5" s="1" a="1"/>
  <c r="T706" i="5" s="1"/>
  <c r="L707" i="5"/>
  <c r="M707" i="5" s="1"/>
  <c r="N707" i="5" s="1" a="1"/>
  <c r="T707" i="5" s="1"/>
  <c r="L708" i="5"/>
  <c r="M708" i="5" s="1"/>
  <c r="N708" i="5" s="1" a="1"/>
  <c r="T708" i="5" s="1"/>
  <c r="L709" i="5"/>
  <c r="M709" i="5" s="1"/>
  <c r="N709" i="5" s="1" a="1"/>
  <c r="T709" i="5" s="1"/>
  <c r="L710" i="5"/>
  <c r="M710" i="5" s="1"/>
  <c r="N710" i="5" s="1" a="1"/>
  <c r="T710" i="5" s="1"/>
  <c r="L711" i="5"/>
  <c r="M711" i="5" s="1"/>
  <c r="N711" i="5" s="1" a="1"/>
  <c r="T711" i="5" s="1"/>
  <c r="L712" i="5"/>
  <c r="M712" i="5" s="1"/>
  <c r="N712" i="5" s="1" a="1"/>
  <c r="T712" i="5" s="1"/>
  <c r="L713" i="5"/>
  <c r="M713" i="5" s="1"/>
  <c r="N713" i="5" s="1" a="1"/>
  <c r="T713" i="5" s="1"/>
  <c r="L714" i="5"/>
  <c r="M714" i="5" s="1"/>
  <c r="N714" i="5" s="1" a="1"/>
  <c r="T714" i="5" s="1"/>
  <c r="L715" i="5"/>
  <c r="M715" i="5" s="1"/>
  <c r="N715" i="5" s="1" a="1"/>
  <c r="T715" i="5" s="1"/>
  <c r="L716" i="5"/>
  <c r="M716" i="5" s="1"/>
  <c r="N716" i="5" s="1" a="1"/>
  <c r="T716" i="5" s="1"/>
  <c r="L717" i="5"/>
  <c r="M717" i="5" s="1"/>
  <c r="N717" i="5" s="1" a="1"/>
  <c r="T717" i="5" s="1"/>
  <c r="L718" i="5"/>
  <c r="M718" i="5" s="1"/>
  <c r="N718" i="5" s="1" a="1"/>
  <c r="T718" i="5" s="1"/>
  <c r="L719" i="5"/>
  <c r="M719" i="5" s="1"/>
  <c r="N719" i="5" s="1" a="1"/>
  <c r="T719" i="5" s="1"/>
  <c r="L720" i="5"/>
  <c r="M720" i="5" s="1"/>
  <c r="N720" i="5" s="1" a="1"/>
  <c r="T720" i="5" s="1"/>
  <c r="L721" i="5"/>
  <c r="M721" i="5" s="1"/>
  <c r="N721" i="5" s="1" a="1"/>
  <c r="T721" i="5" s="1"/>
  <c r="L722" i="5"/>
  <c r="M722" i="5" s="1"/>
  <c r="N722" i="5" s="1" a="1"/>
  <c r="T722" i="5" s="1"/>
  <c r="L723" i="5"/>
  <c r="M723" i="5" s="1"/>
  <c r="N723" i="5" s="1" a="1"/>
  <c r="T723" i="5" s="1"/>
  <c r="L724" i="5"/>
  <c r="M724" i="5" s="1"/>
  <c r="N724" i="5" s="1" a="1"/>
  <c r="T724" i="5" s="1"/>
  <c r="L725" i="5"/>
  <c r="M725" i="5" s="1"/>
  <c r="N725" i="5" s="1" a="1"/>
  <c r="T725" i="5" s="1"/>
  <c r="L726" i="5"/>
  <c r="M726" i="5" s="1"/>
  <c r="N726" i="5" s="1" a="1"/>
  <c r="T726" i="5" s="1"/>
  <c r="L727" i="5"/>
  <c r="M727" i="5" s="1"/>
  <c r="N727" i="5" s="1" a="1"/>
  <c r="T727" i="5" s="1"/>
  <c r="L728" i="5"/>
  <c r="M728" i="5" s="1"/>
  <c r="N728" i="5" s="1" a="1"/>
  <c r="T728" i="5" s="1"/>
  <c r="L729" i="5"/>
  <c r="M729" i="5" s="1"/>
  <c r="N729" i="5" s="1" a="1"/>
  <c r="T729" i="5" s="1"/>
  <c r="L730" i="5"/>
  <c r="M730" i="5" s="1"/>
  <c r="N730" i="5" s="1" a="1"/>
  <c r="T730" i="5" s="1"/>
  <c r="L731" i="5"/>
  <c r="M731" i="5" s="1"/>
  <c r="N731" i="5" s="1" a="1"/>
  <c r="T731" i="5" s="1"/>
  <c r="L732" i="5"/>
  <c r="M732" i="5" s="1"/>
  <c r="N732" i="5" s="1" a="1"/>
  <c r="T732" i="5" s="1"/>
  <c r="L733" i="5"/>
  <c r="M733" i="5" s="1"/>
  <c r="N733" i="5" s="1" a="1"/>
  <c r="T733" i="5" s="1"/>
  <c r="L734" i="5"/>
  <c r="M734" i="5" s="1"/>
  <c r="N734" i="5" s="1" a="1"/>
  <c r="T734" i="5" s="1"/>
  <c r="L735" i="5"/>
  <c r="M735" i="5" s="1"/>
  <c r="N735" i="5" s="1" a="1"/>
  <c r="T735" i="5" s="1"/>
  <c r="L736" i="5"/>
  <c r="M736" i="5" s="1"/>
  <c r="N736" i="5" s="1" a="1"/>
  <c r="T736" i="5" s="1"/>
  <c r="L737" i="5"/>
  <c r="M737" i="5" s="1"/>
  <c r="N737" i="5" s="1" a="1"/>
  <c r="T737" i="5" s="1"/>
  <c r="L738" i="5"/>
  <c r="M738" i="5" s="1"/>
  <c r="N738" i="5" s="1" a="1"/>
  <c r="T738" i="5" s="1"/>
  <c r="L739" i="5"/>
  <c r="M739" i="5" s="1"/>
  <c r="N739" i="5" s="1" a="1"/>
  <c r="T739" i="5" s="1"/>
  <c r="L740" i="5"/>
  <c r="M740" i="5" s="1"/>
  <c r="N740" i="5" s="1" a="1"/>
  <c r="T740" i="5" s="1"/>
  <c r="L741" i="5"/>
  <c r="M741" i="5" s="1"/>
  <c r="N741" i="5" s="1" a="1"/>
  <c r="T741" i="5" s="1"/>
  <c r="L742" i="5"/>
  <c r="M742" i="5" s="1"/>
  <c r="N742" i="5" s="1" a="1"/>
  <c r="T742" i="5" s="1"/>
  <c r="L743" i="5"/>
  <c r="M743" i="5" s="1"/>
  <c r="N743" i="5" s="1" a="1"/>
  <c r="T743" i="5" s="1"/>
  <c r="L744" i="5"/>
  <c r="M744" i="5" s="1"/>
  <c r="N744" i="5" s="1" a="1"/>
  <c r="T744" i="5" s="1"/>
  <c r="L745" i="5"/>
  <c r="M745" i="5" s="1"/>
  <c r="N745" i="5" s="1" a="1"/>
  <c r="T745" i="5" s="1"/>
  <c r="L746" i="5"/>
  <c r="M746" i="5" s="1"/>
  <c r="N746" i="5" s="1" a="1"/>
  <c r="T746" i="5" s="1"/>
  <c r="L747" i="5"/>
  <c r="M747" i="5" s="1"/>
  <c r="N747" i="5" s="1" a="1"/>
  <c r="T747" i="5" s="1"/>
  <c r="L748" i="5"/>
  <c r="M748" i="5" s="1"/>
  <c r="N748" i="5" s="1" a="1"/>
  <c r="T748" i="5" s="1"/>
  <c r="L749" i="5"/>
  <c r="M749" i="5" s="1"/>
  <c r="N749" i="5" s="1" a="1"/>
  <c r="T749" i="5" s="1"/>
  <c r="L750" i="5"/>
  <c r="M750" i="5" s="1"/>
  <c r="N750" i="5" s="1" a="1"/>
  <c r="T750" i="5" s="1"/>
  <c r="L751" i="5"/>
  <c r="M751" i="5" s="1"/>
  <c r="N751" i="5" s="1" a="1"/>
  <c r="T751" i="5" s="1"/>
  <c r="L752" i="5"/>
  <c r="M752" i="5" s="1"/>
  <c r="N752" i="5" s="1" a="1"/>
  <c r="T752" i="5" s="1"/>
  <c r="L753" i="5"/>
  <c r="M753" i="5" s="1"/>
  <c r="N753" i="5" s="1" a="1"/>
  <c r="T753" i="5" s="1"/>
  <c r="L754" i="5"/>
  <c r="M754" i="5" s="1"/>
  <c r="N754" i="5" s="1" a="1"/>
  <c r="T754" i="5" s="1"/>
  <c r="L755" i="5"/>
  <c r="M755" i="5" s="1"/>
  <c r="N755" i="5" s="1" a="1"/>
  <c r="T755" i="5" s="1"/>
  <c r="L756" i="5"/>
  <c r="M756" i="5" s="1"/>
  <c r="N756" i="5" s="1" a="1"/>
  <c r="T756" i="5" s="1"/>
  <c r="L757" i="5"/>
  <c r="M757" i="5" s="1"/>
  <c r="N757" i="5" s="1" a="1"/>
  <c r="T757" i="5" s="1"/>
  <c r="L758" i="5"/>
  <c r="M758" i="5" s="1"/>
  <c r="N758" i="5" s="1" a="1"/>
  <c r="T758" i="5" s="1"/>
  <c r="L759" i="5"/>
  <c r="M759" i="5" s="1"/>
  <c r="N759" i="5" s="1" a="1"/>
  <c r="T759" i="5" s="1"/>
  <c r="L760" i="5"/>
  <c r="M760" i="5" s="1"/>
  <c r="N760" i="5" s="1" a="1"/>
  <c r="T760" i="5" s="1"/>
  <c r="L761" i="5"/>
  <c r="M761" i="5" s="1"/>
  <c r="N761" i="5" s="1" a="1"/>
  <c r="T761" i="5" s="1"/>
  <c r="L762" i="5"/>
  <c r="M762" i="5" s="1"/>
  <c r="N762" i="5" s="1" a="1"/>
  <c r="T762" i="5" s="1"/>
  <c r="L763" i="5"/>
  <c r="M763" i="5" s="1"/>
  <c r="N763" i="5" s="1" a="1"/>
  <c r="T763" i="5" s="1"/>
  <c r="L764" i="5"/>
  <c r="M764" i="5" s="1"/>
  <c r="N764" i="5" s="1" a="1"/>
  <c r="T764" i="5" s="1"/>
  <c r="L765" i="5"/>
  <c r="M765" i="5" s="1"/>
  <c r="N765" i="5" s="1" a="1"/>
  <c r="T765" i="5" s="1"/>
  <c r="L766" i="5"/>
  <c r="M766" i="5" s="1"/>
  <c r="N766" i="5" s="1" a="1"/>
  <c r="T766" i="5" s="1"/>
  <c r="L767" i="5"/>
  <c r="M767" i="5" s="1"/>
  <c r="N767" i="5" s="1" a="1"/>
  <c r="T767" i="5" s="1"/>
  <c r="L768" i="5"/>
  <c r="M768" i="5" s="1"/>
  <c r="N768" i="5" s="1" a="1"/>
  <c r="T768" i="5" s="1"/>
  <c r="L769" i="5"/>
  <c r="M769" i="5"/>
  <c r="N769" i="5" s="1" a="1"/>
  <c r="T769" i="5" s="1"/>
  <c r="L770" i="5"/>
  <c r="M770" i="5" s="1"/>
  <c r="N770" i="5" s="1" a="1"/>
  <c r="T770" i="5" s="1"/>
  <c r="L771" i="5"/>
  <c r="M771" i="5"/>
  <c r="N771" i="5" s="1" a="1"/>
  <c r="T771" i="5" s="1"/>
  <c r="L772" i="5"/>
  <c r="M772" i="5" s="1"/>
  <c r="N772" i="5" s="1" a="1"/>
  <c r="T772" i="5" s="1"/>
  <c r="L773" i="5"/>
  <c r="M773" i="5" s="1"/>
  <c r="N773" i="5" s="1" a="1"/>
  <c r="T773" i="5" s="1"/>
  <c r="L774" i="5"/>
  <c r="M774" i="5" s="1"/>
  <c r="N774" i="5" s="1" a="1"/>
  <c r="T774" i="5" s="1"/>
  <c r="L775" i="5"/>
  <c r="M775" i="5" s="1"/>
  <c r="N775" i="5" s="1" a="1"/>
  <c r="T775" i="5" s="1"/>
  <c r="L776" i="5"/>
  <c r="M776" i="5" s="1"/>
  <c r="N776" i="5" s="1" a="1"/>
  <c r="T776" i="5" s="1"/>
  <c r="L777" i="5"/>
  <c r="M777" i="5" s="1"/>
  <c r="N777" i="5" s="1" a="1"/>
  <c r="T777" i="5" s="1"/>
  <c r="L778" i="5"/>
  <c r="M778" i="5" s="1"/>
  <c r="N778" i="5" s="1" a="1"/>
  <c r="T778" i="5" s="1"/>
  <c r="L779" i="5"/>
  <c r="M779" i="5" s="1"/>
  <c r="N779" i="5" s="1" a="1"/>
  <c r="T779" i="5" s="1"/>
  <c r="L780" i="5"/>
  <c r="M780" i="5" s="1"/>
  <c r="N780" i="5" s="1" a="1"/>
  <c r="T780" i="5" s="1"/>
  <c r="L781" i="5"/>
  <c r="M781" i="5" s="1"/>
  <c r="N781" i="5" s="1" a="1"/>
  <c r="T781" i="5" s="1"/>
  <c r="L782" i="5"/>
  <c r="M782" i="5" s="1"/>
  <c r="N782" i="5" s="1" a="1"/>
  <c r="T782" i="5" s="1"/>
  <c r="L783" i="5"/>
  <c r="M783" i="5" s="1"/>
  <c r="N783" i="5" s="1" a="1"/>
  <c r="T783" i="5" s="1"/>
  <c r="L784" i="5"/>
  <c r="M784" i="5" s="1"/>
  <c r="N784" i="5" s="1" a="1"/>
  <c r="T784" i="5" s="1"/>
  <c r="L785" i="5"/>
  <c r="M785" i="5" s="1"/>
  <c r="N785" i="5" s="1" a="1"/>
  <c r="T785" i="5" s="1"/>
  <c r="L786" i="5"/>
  <c r="M786" i="5" s="1"/>
  <c r="N786" i="5" s="1" a="1"/>
  <c r="T786" i="5" s="1"/>
  <c r="L787" i="5"/>
  <c r="M787" i="5" s="1"/>
  <c r="N787" i="5" s="1" a="1"/>
  <c r="T787" i="5" s="1"/>
  <c r="L788" i="5"/>
  <c r="M788" i="5" s="1"/>
  <c r="N788" i="5" s="1" a="1"/>
  <c r="T788" i="5" s="1"/>
  <c r="L789" i="5"/>
  <c r="M789" i="5" s="1"/>
  <c r="N789" i="5" s="1" a="1"/>
  <c r="T789" i="5" s="1"/>
  <c r="L790" i="5"/>
  <c r="M790" i="5"/>
  <c r="N790" i="5" s="1" a="1"/>
  <c r="T790" i="5" s="1"/>
  <c r="L791" i="5"/>
  <c r="M791" i="5" s="1"/>
  <c r="N791" i="5" s="1" a="1"/>
  <c r="T791" i="5" s="1"/>
  <c r="L792" i="5"/>
  <c r="M792" i="5" s="1"/>
  <c r="N792" i="5" s="1" a="1"/>
  <c r="T792" i="5" s="1"/>
  <c r="L793" i="5"/>
  <c r="M793" i="5" s="1"/>
  <c r="N793" i="5" s="1" a="1"/>
  <c r="T793" i="5" s="1"/>
  <c r="L794" i="5"/>
  <c r="M794" i="5" s="1"/>
  <c r="N794" i="5" s="1" a="1"/>
  <c r="T794" i="5" s="1"/>
  <c r="L795" i="5"/>
  <c r="M795" i="5" s="1"/>
  <c r="N795" i="5" s="1" a="1"/>
  <c r="T795" i="5" s="1"/>
  <c r="L796" i="5"/>
  <c r="M796" i="5" s="1"/>
  <c r="N796" i="5" s="1" a="1"/>
  <c r="T796" i="5" s="1"/>
  <c r="L797" i="5"/>
  <c r="M797" i="5" s="1"/>
  <c r="N797" i="5" s="1" a="1"/>
  <c r="T797" i="5" s="1"/>
  <c r="L798" i="5"/>
  <c r="M798" i="5" s="1"/>
  <c r="N798" i="5" s="1" a="1"/>
  <c r="T798" i="5" s="1"/>
  <c r="L799" i="5"/>
  <c r="M799" i="5" s="1"/>
  <c r="N799" i="5" s="1" a="1"/>
  <c r="T799" i="5" s="1"/>
  <c r="L800" i="5"/>
  <c r="M800" i="5" s="1"/>
  <c r="N800" i="5" s="1" a="1"/>
  <c r="T800" i="5" s="1"/>
  <c r="L801" i="5"/>
  <c r="M801" i="5" s="1"/>
  <c r="N801" i="5" s="1" a="1"/>
  <c r="T801" i="5" s="1"/>
  <c r="L802" i="5"/>
  <c r="M802" i="5" s="1"/>
  <c r="N802" i="5" s="1" a="1"/>
  <c r="T802" i="5" s="1"/>
  <c r="L803" i="5"/>
  <c r="M803" i="5" s="1"/>
  <c r="N803" i="5" s="1" a="1"/>
  <c r="T803" i="5" s="1"/>
  <c r="L804" i="5"/>
  <c r="M804" i="5" s="1"/>
  <c r="N804" i="5" s="1" a="1"/>
  <c r="T804" i="5" s="1"/>
  <c r="L805" i="5"/>
  <c r="M805" i="5" s="1"/>
  <c r="N805" i="5" s="1" a="1"/>
  <c r="T805" i="5" s="1"/>
  <c r="L806" i="5"/>
  <c r="M806" i="5" s="1"/>
  <c r="N806" i="5" s="1" a="1"/>
  <c r="T806" i="5" s="1"/>
  <c r="L807" i="5"/>
  <c r="M807" i="5" s="1"/>
  <c r="N807" i="5" s="1" a="1"/>
  <c r="T807" i="5" s="1"/>
  <c r="L808" i="5"/>
  <c r="M808" i="5" s="1"/>
  <c r="N808" i="5" s="1" a="1"/>
  <c r="T808" i="5" s="1"/>
  <c r="L809" i="5"/>
  <c r="M809" i="5" s="1"/>
  <c r="N809" i="5" s="1" a="1"/>
  <c r="T809" i="5" s="1"/>
  <c r="L810" i="5"/>
  <c r="M810" i="5" s="1"/>
  <c r="N810" i="5" s="1" a="1"/>
  <c r="T810" i="5" s="1"/>
  <c r="L811" i="5"/>
  <c r="M811" i="5" s="1"/>
  <c r="N811" i="5" s="1" a="1"/>
  <c r="T811" i="5" s="1"/>
  <c r="L812" i="5"/>
  <c r="M812" i="5" s="1"/>
  <c r="N812" i="5" s="1" a="1"/>
  <c r="T812" i="5" s="1"/>
  <c r="L813" i="5"/>
  <c r="M813" i="5" s="1"/>
  <c r="N813" i="5" s="1" a="1"/>
  <c r="T813" i="5" s="1"/>
  <c r="L814" i="5"/>
  <c r="M814" i="5" s="1"/>
  <c r="N814" i="5" s="1" a="1"/>
  <c r="T814" i="5" s="1"/>
  <c r="L815" i="5"/>
  <c r="M815" i="5" s="1"/>
  <c r="N815" i="5" s="1" a="1"/>
  <c r="T815" i="5" s="1"/>
  <c r="L816" i="5"/>
  <c r="M816" i="5" s="1"/>
  <c r="N816" i="5" s="1" a="1"/>
  <c r="T816" i="5" s="1"/>
  <c r="L817" i="5"/>
  <c r="M817" i="5" s="1"/>
  <c r="N817" i="5" s="1" a="1"/>
  <c r="T817" i="5" s="1"/>
  <c r="L818" i="5"/>
  <c r="M818" i="5" s="1"/>
  <c r="N818" i="5" s="1" a="1"/>
  <c r="T818" i="5" s="1"/>
  <c r="L819" i="5"/>
  <c r="M819" i="5" s="1"/>
  <c r="N819" i="5" s="1" a="1"/>
  <c r="T819" i="5" s="1"/>
  <c r="L820" i="5"/>
  <c r="M820" i="5" s="1"/>
  <c r="N820" i="5" s="1" a="1"/>
  <c r="T820" i="5" s="1"/>
  <c r="L821" i="5"/>
  <c r="M821" i="5" s="1"/>
  <c r="N821" i="5" s="1" a="1"/>
  <c r="T821" i="5" s="1"/>
  <c r="L822" i="5"/>
  <c r="M822" i="5" s="1"/>
  <c r="N822" i="5" s="1" a="1"/>
  <c r="T822" i="5" s="1"/>
  <c r="L823" i="5"/>
  <c r="M823" i="5"/>
  <c r="N823" i="5" s="1" a="1"/>
  <c r="T823" i="5" s="1"/>
  <c r="L824" i="5"/>
  <c r="M824" i="5" s="1"/>
  <c r="N824" i="5" s="1" a="1"/>
  <c r="T824" i="5" s="1"/>
  <c r="L825" i="5"/>
  <c r="M825" i="5" s="1"/>
  <c r="N825" i="5" s="1" a="1"/>
  <c r="T825" i="5" s="1"/>
  <c r="L826" i="5"/>
  <c r="M826" i="5" s="1"/>
  <c r="N826" i="5" s="1" a="1"/>
  <c r="T826" i="5" s="1"/>
  <c r="L827" i="5"/>
  <c r="M827" i="5" s="1"/>
  <c r="N827" i="5" s="1" a="1"/>
  <c r="T827" i="5" s="1"/>
  <c r="L828" i="5"/>
  <c r="M828" i="5" s="1"/>
  <c r="N828" i="5" s="1" a="1"/>
  <c r="T828" i="5" s="1"/>
  <c r="L829" i="5"/>
  <c r="M829" i="5" s="1"/>
  <c r="N829" i="5" s="1" a="1"/>
  <c r="T829" i="5" s="1"/>
  <c r="L830" i="5"/>
  <c r="M830" i="5" s="1"/>
  <c r="N830" i="5" s="1" a="1"/>
  <c r="T830" i="5" s="1"/>
  <c r="L831" i="5"/>
  <c r="M831" i="5" s="1"/>
  <c r="N831" i="5" s="1" a="1"/>
  <c r="T831" i="5" s="1"/>
  <c r="L832" i="5"/>
  <c r="M832" i="5" s="1"/>
  <c r="N832" i="5" s="1" a="1"/>
  <c r="T832" i="5" s="1"/>
  <c r="L833" i="5"/>
  <c r="M833" i="5" s="1"/>
  <c r="N833" i="5" s="1" a="1"/>
  <c r="T833" i="5" s="1"/>
  <c r="L834" i="5"/>
  <c r="M834" i="5" s="1"/>
  <c r="N834" i="5" s="1" a="1"/>
  <c r="T834" i="5" s="1"/>
  <c r="L835" i="5"/>
  <c r="M835" i="5" s="1"/>
  <c r="N835" i="5" s="1" a="1"/>
  <c r="T835" i="5" s="1"/>
  <c r="L836" i="5"/>
  <c r="M836" i="5" s="1"/>
  <c r="N836" i="5" s="1" a="1"/>
  <c r="T836" i="5" s="1"/>
  <c r="L837" i="5"/>
  <c r="M837" i="5" s="1"/>
  <c r="N837" i="5" s="1" a="1"/>
  <c r="T837" i="5" s="1"/>
  <c r="L838" i="5"/>
  <c r="M838" i="5" s="1"/>
  <c r="N838" i="5" s="1" a="1"/>
  <c r="T838" i="5" s="1"/>
  <c r="L839" i="5"/>
  <c r="M839" i="5" s="1"/>
  <c r="N839" i="5" s="1" a="1"/>
  <c r="T839" i="5" s="1"/>
  <c r="L840" i="5"/>
  <c r="M840" i="5" s="1"/>
  <c r="N840" i="5" s="1" a="1"/>
  <c r="T840" i="5" s="1"/>
  <c r="L841" i="5"/>
  <c r="M841" i="5" s="1"/>
  <c r="N841" i="5" s="1" a="1"/>
  <c r="T841" i="5" s="1"/>
  <c r="L842" i="5"/>
  <c r="M842" i="5" s="1"/>
  <c r="N842" i="5" s="1" a="1"/>
  <c r="T842" i="5" s="1"/>
  <c r="L843" i="5"/>
  <c r="M843" i="5" s="1"/>
  <c r="N843" i="5" s="1" a="1"/>
  <c r="T843" i="5" s="1"/>
  <c r="L844" i="5"/>
  <c r="M844" i="5" s="1"/>
  <c r="N844" i="5" s="1" a="1"/>
  <c r="T844" i="5" s="1"/>
  <c r="L845" i="5"/>
  <c r="M845" i="5" s="1"/>
  <c r="N845" i="5" s="1" a="1"/>
  <c r="T845" i="5" s="1"/>
  <c r="L846" i="5"/>
  <c r="M846" i="5" s="1"/>
  <c r="N846" i="5" s="1" a="1"/>
  <c r="T846" i="5" s="1"/>
  <c r="L847" i="5"/>
  <c r="M847" i="5" s="1"/>
  <c r="N847" i="5" s="1" a="1"/>
  <c r="T847" i="5" s="1"/>
  <c r="L848" i="5"/>
  <c r="M848" i="5" s="1"/>
  <c r="N848" i="5" s="1" a="1"/>
  <c r="T848" i="5" s="1"/>
  <c r="L849" i="5"/>
  <c r="M849" i="5" s="1"/>
  <c r="N849" i="5" s="1" a="1"/>
  <c r="T849" i="5" s="1"/>
  <c r="L850" i="5"/>
  <c r="M850" i="5"/>
  <c r="N850" i="5" s="1" a="1"/>
  <c r="T850" i="5" s="1"/>
  <c r="L851" i="5"/>
  <c r="M851" i="5" s="1"/>
  <c r="N851" i="5" s="1" a="1"/>
  <c r="T851" i="5" s="1"/>
  <c r="L852" i="5"/>
  <c r="M852" i="5" s="1"/>
  <c r="N852" i="5" s="1" a="1"/>
  <c r="T852" i="5" s="1"/>
  <c r="L853" i="5"/>
  <c r="M853" i="5" s="1"/>
  <c r="N853" i="5" s="1" a="1"/>
  <c r="T853" i="5" s="1"/>
  <c r="L854" i="5"/>
  <c r="M854" i="5" s="1"/>
  <c r="N854" i="5" s="1" a="1"/>
  <c r="T854" i="5" s="1"/>
  <c r="L855" i="5"/>
  <c r="M855" i="5" s="1"/>
  <c r="N855" i="5" s="1" a="1"/>
  <c r="T855" i="5" s="1"/>
  <c r="L856" i="5"/>
  <c r="M856" i="5" s="1"/>
  <c r="N856" i="5" s="1" a="1"/>
  <c r="T856" i="5" s="1"/>
  <c r="L857" i="5"/>
  <c r="M857" i="5" s="1"/>
  <c r="N857" i="5" s="1" a="1"/>
  <c r="T857" i="5" s="1"/>
  <c r="L858" i="5"/>
  <c r="M858" i="5" s="1"/>
  <c r="N858" i="5" s="1" a="1"/>
  <c r="T858" i="5" s="1"/>
  <c r="L859" i="5"/>
  <c r="M859" i="5" s="1"/>
  <c r="N859" i="5" s="1" a="1"/>
  <c r="T859" i="5" s="1"/>
  <c r="L860" i="5"/>
  <c r="M860" i="5" s="1"/>
  <c r="N860" i="5" s="1" a="1"/>
  <c r="T860" i="5" s="1"/>
  <c r="L861" i="5"/>
  <c r="M861" i="5" s="1"/>
  <c r="N861" i="5" s="1" a="1"/>
  <c r="T861" i="5" s="1"/>
  <c r="L862" i="5"/>
  <c r="M862" i="5" s="1"/>
  <c r="N862" i="5" s="1" a="1"/>
  <c r="T862" i="5" s="1"/>
  <c r="L863" i="5"/>
  <c r="M863" i="5" s="1"/>
  <c r="N863" i="5" s="1" a="1"/>
  <c r="T863" i="5" s="1"/>
  <c r="L864" i="5"/>
  <c r="M864" i="5"/>
  <c r="N864" i="5" s="1" a="1"/>
  <c r="T864" i="5" s="1"/>
  <c r="L865" i="5"/>
  <c r="M865" i="5" s="1"/>
  <c r="N865" i="5" s="1" a="1"/>
  <c r="T865" i="5" s="1"/>
  <c r="L866" i="5"/>
  <c r="M866" i="5" s="1"/>
  <c r="N866" i="5" s="1" a="1"/>
  <c r="T866" i="5" s="1"/>
  <c r="L867" i="5"/>
  <c r="M867" i="5" s="1"/>
  <c r="N867" i="5" s="1" a="1"/>
  <c r="T867" i="5" s="1"/>
  <c r="L868" i="5"/>
  <c r="M868" i="5" s="1"/>
  <c r="N868" i="5" s="1" a="1"/>
  <c r="T868" i="5" s="1"/>
  <c r="L869" i="5"/>
  <c r="M869" i="5" s="1"/>
  <c r="N869" i="5" s="1" a="1"/>
  <c r="T869" i="5" s="1"/>
  <c r="L870" i="5"/>
  <c r="M870" i="5" s="1"/>
  <c r="N870" i="5" s="1" a="1"/>
  <c r="T870" i="5" s="1"/>
  <c r="L871" i="5"/>
  <c r="M871" i="5" s="1"/>
  <c r="N871" i="5" s="1" a="1"/>
  <c r="T871" i="5" s="1"/>
  <c r="L872" i="5"/>
  <c r="M872" i="5" s="1"/>
  <c r="N872" i="5" s="1" a="1"/>
  <c r="T872" i="5" s="1"/>
  <c r="L873" i="5"/>
  <c r="M873" i="5" s="1"/>
  <c r="N873" i="5" s="1" a="1"/>
  <c r="T873" i="5" s="1"/>
  <c r="L874" i="5"/>
  <c r="M874" i="5" s="1"/>
  <c r="N874" i="5" s="1" a="1"/>
  <c r="T874" i="5" s="1"/>
  <c r="L875" i="5"/>
  <c r="M875" i="5" s="1"/>
  <c r="N875" i="5" s="1" a="1"/>
  <c r="T875" i="5" s="1"/>
  <c r="L876" i="5"/>
  <c r="M876" i="5" s="1"/>
  <c r="N876" i="5" s="1" a="1"/>
  <c r="T876" i="5" s="1"/>
  <c r="L877" i="5"/>
  <c r="M877" i="5" s="1"/>
  <c r="N877" i="5" s="1" a="1"/>
  <c r="T877" i="5" s="1"/>
  <c r="L878" i="5"/>
  <c r="M878" i="5" s="1"/>
  <c r="N878" i="5" s="1" a="1"/>
  <c r="T878" i="5" s="1"/>
  <c r="L879" i="5"/>
  <c r="M879" i="5" s="1"/>
  <c r="N879" i="5" s="1" a="1"/>
  <c r="T879" i="5" s="1"/>
  <c r="L880" i="5"/>
  <c r="M880" i="5" s="1"/>
  <c r="N880" i="5" s="1" a="1"/>
  <c r="T880" i="5" s="1"/>
  <c r="L881" i="5"/>
  <c r="M881" i="5" s="1"/>
  <c r="N881" i="5" s="1" a="1"/>
  <c r="T881" i="5" s="1"/>
  <c r="L882" i="5"/>
  <c r="M882" i="5" s="1"/>
  <c r="N882" i="5" s="1" a="1"/>
  <c r="T882" i="5" s="1"/>
  <c r="L883" i="5"/>
  <c r="M883" i="5" s="1"/>
  <c r="N883" i="5" s="1" a="1"/>
  <c r="T883" i="5" s="1"/>
  <c r="L884" i="5"/>
  <c r="M884" i="5" s="1"/>
  <c r="N884" i="5" s="1" a="1"/>
  <c r="T884" i="5" s="1"/>
  <c r="L885" i="5"/>
  <c r="M885" i="5" s="1"/>
  <c r="N885" i="5" s="1" a="1"/>
  <c r="T885" i="5" s="1"/>
  <c r="L886" i="5"/>
  <c r="M886" i="5" s="1"/>
  <c r="N886" i="5" s="1" a="1"/>
  <c r="T886" i="5" s="1"/>
  <c r="L887" i="5"/>
  <c r="M887" i="5" s="1"/>
  <c r="N887" i="5" s="1" a="1"/>
  <c r="T887" i="5" s="1"/>
  <c r="L888" i="5"/>
  <c r="M888" i="5" s="1"/>
  <c r="N888" i="5" s="1" a="1"/>
  <c r="T888" i="5" s="1"/>
  <c r="L889" i="5"/>
  <c r="M889" i="5" s="1"/>
  <c r="N889" i="5" s="1" a="1"/>
  <c r="T889" i="5" s="1"/>
  <c r="L890" i="5"/>
  <c r="M890" i="5" s="1"/>
  <c r="N890" i="5" s="1" a="1"/>
  <c r="T890" i="5" s="1"/>
  <c r="L891" i="5"/>
  <c r="M891" i="5" s="1"/>
  <c r="N891" i="5" s="1" a="1"/>
  <c r="T891" i="5" s="1"/>
  <c r="L892" i="5"/>
  <c r="M892" i="5" s="1"/>
  <c r="N892" i="5" s="1" a="1"/>
  <c r="T892" i="5" s="1"/>
  <c r="L893" i="5"/>
  <c r="M893" i="5" s="1"/>
  <c r="N893" i="5" s="1" a="1"/>
  <c r="T893" i="5" s="1"/>
  <c r="L894" i="5"/>
  <c r="M894" i="5" s="1"/>
  <c r="N894" i="5" s="1" a="1"/>
  <c r="T894" i="5" s="1"/>
  <c r="L895" i="5"/>
  <c r="M895" i="5" s="1"/>
  <c r="N895" i="5" s="1" a="1"/>
  <c r="T895" i="5" s="1"/>
  <c r="L896" i="5"/>
  <c r="M896" i="5" s="1"/>
  <c r="N896" i="5" s="1" a="1"/>
  <c r="T896" i="5" s="1"/>
  <c r="L897" i="5"/>
  <c r="M897" i="5" s="1"/>
  <c r="N897" i="5" s="1" a="1"/>
  <c r="T897" i="5" s="1"/>
  <c r="L898" i="5"/>
  <c r="M898" i="5" s="1"/>
  <c r="N898" i="5" s="1" a="1"/>
  <c r="T898" i="5" s="1"/>
  <c r="L899" i="5"/>
  <c r="M899" i="5" s="1"/>
  <c r="N899" i="5" s="1" a="1"/>
  <c r="T899" i="5" s="1"/>
  <c r="L900" i="5"/>
  <c r="M900" i="5"/>
  <c r="N900" i="5" s="1" a="1"/>
  <c r="T900" i="5" s="1"/>
  <c r="L901" i="5"/>
  <c r="M901" i="5" s="1"/>
  <c r="N901" i="5" s="1" a="1"/>
  <c r="T901" i="5" s="1"/>
  <c r="L902" i="5"/>
  <c r="M902" i="5" s="1"/>
  <c r="N902" i="5" s="1" a="1"/>
  <c r="T902" i="5" s="1"/>
  <c r="L903" i="5"/>
  <c r="M903" i="5" s="1"/>
  <c r="N903" i="5" s="1" a="1"/>
  <c r="T903" i="5" s="1"/>
  <c r="L904" i="5"/>
  <c r="M904" i="5" s="1"/>
  <c r="N904" i="5" s="1" a="1"/>
  <c r="T904" i="5" s="1"/>
  <c r="L905" i="5"/>
  <c r="M905" i="5" s="1"/>
  <c r="N905" i="5" s="1" a="1"/>
  <c r="T905" i="5" s="1"/>
  <c r="L906" i="5"/>
  <c r="M906" i="5" s="1"/>
  <c r="N906" i="5" s="1" a="1"/>
  <c r="T906" i="5" s="1"/>
  <c r="L907" i="5"/>
  <c r="M907" i="5" s="1"/>
  <c r="N907" i="5" s="1" a="1"/>
  <c r="T907" i="5" s="1"/>
  <c r="L908" i="5"/>
  <c r="M908" i="5" s="1"/>
  <c r="N908" i="5" s="1" a="1"/>
  <c r="T908" i="5" s="1"/>
  <c r="L909" i="5"/>
  <c r="M909" i="5" s="1"/>
  <c r="N909" i="5" s="1" a="1"/>
  <c r="T909" i="5" s="1"/>
  <c r="L910" i="5"/>
  <c r="M910" i="5" s="1"/>
  <c r="N910" i="5" s="1" a="1"/>
  <c r="T910" i="5" s="1"/>
  <c r="L911" i="5"/>
  <c r="M911" i="5" s="1"/>
  <c r="N911" i="5" s="1" a="1"/>
  <c r="T911" i="5" s="1"/>
  <c r="L912" i="5"/>
  <c r="M912" i="5" s="1"/>
  <c r="N912" i="5" s="1" a="1"/>
  <c r="T912" i="5" s="1"/>
  <c r="L913" i="5"/>
  <c r="M913" i="5" s="1"/>
  <c r="N913" i="5" s="1" a="1"/>
  <c r="T913" i="5" s="1"/>
  <c r="L914" i="5"/>
  <c r="M914" i="5" s="1"/>
  <c r="N914" i="5" s="1" a="1"/>
  <c r="T914" i="5" s="1"/>
  <c r="L915" i="5"/>
  <c r="M915" i="5" s="1"/>
  <c r="N915" i="5" s="1" a="1"/>
  <c r="T915" i="5" s="1"/>
  <c r="L916" i="5"/>
  <c r="M916" i="5" s="1"/>
  <c r="N916" i="5" s="1" a="1"/>
  <c r="T916" i="5" s="1"/>
  <c r="L917" i="5"/>
  <c r="M917" i="5" s="1"/>
  <c r="N917" i="5" s="1" a="1"/>
  <c r="T917" i="5" s="1"/>
  <c r="L918" i="5"/>
  <c r="M918" i="5" s="1"/>
  <c r="N918" i="5" s="1" a="1"/>
  <c r="T918" i="5" s="1"/>
  <c r="L919" i="5"/>
  <c r="M919" i="5" s="1"/>
  <c r="N919" i="5" s="1" a="1"/>
  <c r="T919" i="5" s="1"/>
  <c r="L920" i="5"/>
  <c r="M920" i="5" s="1"/>
  <c r="N920" i="5" s="1" a="1"/>
  <c r="T920" i="5" s="1"/>
  <c r="L921" i="5"/>
  <c r="M921" i="5" s="1"/>
  <c r="N921" i="5" s="1" a="1"/>
  <c r="T921" i="5" s="1"/>
  <c r="L922" i="5"/>
  <c r="M922" i="5" s="1"/>
  <c r="N922" i="5" s="1" a="1"/>
  <c r="T922" i="5" s="1"/>
  <c r="L923" i="5"/>
  <c r="M923" i="5" s="1"/>
  <c r="N923" i="5" s="1" a="1"/>
  <c r="T923" i="5" s="1"/>
  <c r="L924" i="5"/>
  <c r="M924" i="5" s="1"/>
  <c r="N924" i="5" s="1" a="1"/>
  <c r="T924" i="5" s="1"/>
  <c r="L925" i="5"/>
  <c r="M925" i="5" s="1"/>
  <c r="N925" i="5" s="1" a="1"/>
  <c r="T925" i="5" s="1"/>
  <c r="L926" i="5"/>
  <c r="M926" i="5" s="1"/>
  <c r="N926" i="5" s="1" a="1"/>
  <c r="T926" i="5" s="1"/>
  <c r="L927" i="5"/>
  <c r="M927" i="5" s="1"/>
  <c r="N927" i="5" s="1" a="1"/>
  <c r="T927" i="5" s="1"/>
  <c r="L928" i="5"/>
  <c r="M928" i="5"/>
  <c r="N928" i="5" s="1" a="1"/>
  <c r="T928" i="5" s="1"/>
  <c r="L929" i="5"/>
  <c r="M929" i="5" s="1"/>
  <c r="N929" i="5" s="1" a="1"/>
  <c r="T929" i="5" s="1"/>
  <c r="L930" i="5"/>
  <c r="M930" i="5" s="1"/>
  <c r="N930" i="5" s="1" a="1"/>
  <c r="T930" i="5" s="1"/>
  <c r="L931" i="5"/>
  <c r="M931" i="5" s="1"/>
  <c r="N931" i="5" s="1" a="1"/>
  <c r="T931" i="5" s="1"/>
  <c r="L932" i="5"/>
  <c r="M932" i="5" s="1"/>
  <c r="N932" i="5" s="1" a="1"/>
  <c r="T932" i="5" s="1"/>
  <c r="L933" i="5"/>
  <c r="M933" i="5" s="1"/>
  <c r="N933" i="5" s="1" a="1"/>
  <c r="T933" i="5" s="1"/>
  <c r="L934" i="5"/>
  <c r="M934" i="5" s="1"/>
  <c r="N934" i="5" s="1" a="1"/>
  <c r="T934" i="5" s="1"/>
  <c r="L935" i="5"/>
  <c r="M935" i="5" s="1"/>
  <c r="N935" i="5" s="1" a="1"/>
  <c r="T935" i="5" s="1"/>
  <c r="L936" i="5"/>
  <c r="M936" i="5" s="1"/>
  <c r="N936" i="5" s="1" a="1"/>
  <c r="T936" i="5" s="1"/>
  <c r="L937" i="5"/>
  <c r="M937" i="5" s="1"/>
  <c r="N937" i="5" s="1" a="1"/>
  <c r="T937" i="5" s="1"/>
  <c r="L938" i="5"/>
  <c r="M938" i="5" s="1"/>
  <c r="N938" i="5" s="1" a="1"/>
  <c r="T938" i="5" s="1"/>
  <c r="L939" i="5"/>
  <c r="M939" i="5" s="1"/>
  <c r="N939" i="5" s="1" a="1"/>
  <c r="T939" i="5" s="1"/>
  <c r="L940" i="5"/>
  <c r="M940" i="5" s="1"/>
  <c r="N940" i="5" s="1" a="1"/>
  <c r="T940" i="5" s="1"/>
  <c r="L941" i="5"/>
  <c r="M941" i="5" s="1"/>
  <c r="N941" i="5" s="1" a="1"/>
  <c r="T941" i="5" s="1"/>
  <c r="L942" i="5"/>
  <c r="M942" i="5" s="1"/>
  <c r="N942" i="5" s="1" a="1"/>
  <c r="T942" i="5" s="1"/>
  <c r="L943" i="5"/>
  <c r="M943" i="5" s="1"/>
  <c r="N943" i="5" s="1" a="1"/>
  <c r="T943" i="5" s="1"/>
  <c r="L944" i="5"/>
  <c r="M944" i="5" s="1"/>
  <c r="N944" i="5" s="1" a="1"/>
  <c r="T944" i="5" s="1"/>
  <c r="L945" i="5"/>
  <c r="M945" i="5" s="1"/>
  <c r="N945" i="5" s="1" a="1"/>
  <c r="T945" i="5" s="1"/>
  <c r="L946" i="5"/>
  <c r="M946" i="5"/>
  <c r="N946" i="5" s="1" a="1"/>
  <c r="T946" i="5" s="1"/>
  <c r="L947" i="5"/>
  <c r="M947" i="5" s="1"/>
  <c r="N947" i="5" s="1" a="1"/>
  <c r="T947" i="5" s="1"/>
  <c r="L948" i="5"/>
  <c r="M948" i="5" s="1"/>
  <c r="N948" i="5" s="1" a="1"/>
  <c r="T948" i="5" s="1"/>
  <c r="L949" i="5"/>
  <c r="M949" i="5" s="1"/>
  <c r="N949" i="5" s="1" a="1"/>
  <c r="T949" i="5" s="1"/>
  <c r="L950" i="5"/>
  <c r="M950" i="5" s="1"/>
  <c r="N950" i="5" s="1" a="1"/>
  <c r="T950" i="5" s="1"/>
  <c r="L951" i="5"/>
  <c r="M951" i="5" s="1"/>
  <c r="N951" i="5" s="1" a="1"/>
  <c r="T951" i="5" s="1"/>
  <c r="L952" i="5"/>
  <c r="M952" i="5" s="1"/>
  <c r="N952" i="5" s="1" a="1"/>
  <c r="T952" i="5" s="1"/>
  <c r="L953" i="5"/>
  <c r="M953" i="5" s="1"/>
  <c r="N953" i="5" s="1" a="1"/>
  <c r="T953" i="5" s="1"/>
  <c r="L954" i="5"/>
  <c r="M954" i="5" s="1"/>
  <c r="N954" i="5" s="1" a="1"/>
  <c r="T954" i="5" s="1"/>
  <c r="L955" i="5"/>
  <c r="M955" i="5" s="1"/>
  <c r="N955" i="5" s="1" a="1"/>
  <c r="T955" i="5" s="1"/>
  <c r="L956" i="5"/>
  <c r="M956" i="5" s="1"/>
  <c r="N956" i="5" s="1" a="1"/>
  <c r="T956" i="5" s="1"/>
  <c r="L957" i="5"/>
  <c r="M957" i="5" s="1"/>
  <c r="N957" i="5" s="1" a="1"/>
  <c r="T957" i="5" s="1"/>
  <c r="L958" i="5"/>
  <c r="M958" i="5" s="1"/>
  <c r="N958" i="5" s="1" a="1"/>
  <c r="T958" i="5" s="1"/>
  <c r="L959" i="5"/>
  <c r="M959" i="5" s="1"/>
  <c r="N959" i="5" s="1" a="1"/>
  <c r="T959" i="5" s="1"/>
  <c r="L960" i="5"/>
  <c r="M960" i="5" s="1"/>
  <c r="N960" i="5" s="1" a="1"/>
  <c r="T960" i="5" s="1"/>
  <c r="L961" i="5"/>
  <c r="M961" i="5" s="1"/>
  <c r="N961" i="5" s="1" a="1"/>
  <c r="T961" i="5" s="1"/>
  <c r="L962" i="5"/>
  <c r="M962" i="5" s="1"/>
  <c r="N962" i="5" s="1" a="1"/>
  <c r="T962" i="5" s="1"/>
  <c r="L963" i="5"/>
  <c r="M963" i="5" s="1"/>
  <c r="N963" i="5" s="1" a="1"/>
  <c r="T963" i="5" s="1"/>
  <c r="L964" i="5"/>
  <c r="M964" i="5" s="1"/>
  <c r="N964" i="5" s="1" a="1"/>
  <c r="T964" i="5" s="1"/>
  <c r="L965" i="5"/>
  <c r="M965" i="5" s="1"/>
  <c r="N965" i="5" s="1" a="1"/>
  <c r="T965" i="5" s="1"/>
  <c r="L966" i="5"/>
  <c r="M966" i="5" s="1"/>
  <c r="N966" i="5" s="1" a="1"/>
  <c r="T966" i="5" s="1"/>
  <c r="L967" i="5"/>
  <c r="M967" i="5" s="1"/>
  <c r="N967" i="5" s="1" a="1"/>
  <c r="T967" i="5" s="1"/>
  <c r="L968" i="5"/>
  <c r="M968" i="5" s="1"/>
  <c r="N968" i="5" s="1" a="1"/>
  <c r="T968" i="5" s="1"/>
  <c r="L969" i="5"/>
  <c r="M969" i="5" s="1"/>
  <c r="N969" i="5" s="1" a="1"/>
  <c r="T969" i="5" s="1"/>
  <c r="L970" i="5"/>
  <c r="M970" i="5" s="1"/>
  <c r="N970" i="5" s="1" a="1"/>
  <c r="T970" i="5" s="1"/>
  <c r="L971" i="5"/>
  <c r="M971" i="5" s="1"/>
  <c r="N971" i="5" s="1" a="1"/>
  <c r="T971" i="5" s="1"/>
  <c r="L972" i="5"/>
  <c r="M972" i="5" s="1"/>
  <c r="N972" i="5" s="1" a="1"/>
  <c r="T972" i="5" s="1"/>
  <c r="L973" i="5"/>
  <c r="M973" i="5" s="1"/>
  <c r="N973" i="5" s="1" a="1"/>
  <c r="T973" i="5" s="1"/>
  <c r="L974" i="5"/>
  <c r="M974" i="5" s="1"/>
  <c r="N974" i="5" s="1" a="1"/>
  <c r="T974" i="5" s="1"/>
  <c r="L975" i="5"/>
  <c r="M975" i="5" s="1"/>
  <c r="N975" i="5" s="1" a="1"/>
  <c r="T975" i="5" s="1"/>
  <c r="L976" i="5"/>
  <c r="M976" i="5" s="1"/>
  <c r="N976" i="5" s="1" a="1"/>
  <c r="T976" i="5" s="1"/>
  <c r="L977" i="5"/>
  <c r="M977" i="5" s="1"/>
  <c r="N977" i="5" s="1" a="1"/>
  <c r="T977" i="5" s="1"/>
  <c r="L978" i="5"/>
  <c r="M978" i="5" s="1"/>
  <c r="N978" i="5" s="1" a="1"/>
  <c r="T978" i="5" s="1"/>
  <c r="L979" i="5"/>
  <c r="M979" i="5" s="1"/>
  <c r="N979" i="5" s="1" a="1"/>
  <c r="T979" i="5" s="1"/>
  <c r="L980" i="5"/>
  <c r="M980" i="5" s="1"/>
  <c r="N980" i="5" s="1" a="1"/>
  <c r="T980" i="5" s="1"/>
  <c r="L981" i="5"/>
  <c r="M981" i="5" s="1"/>
  <c r="N981" i="5" s="1" a="1"/>
  <c r="T981" i="5" s="1"/>
  <c r="L982" i="5"/>
  <c r="M982" i="5" s="1"/>
  <c r="N982" i="5" s="1" a="1"/>
  <c r="T982" i="5" s="1"/>
  <c r="L983" i="5"/>
  <c r="M983" i="5" s="1"/>
  <c r="N983" i="5" s="1" a="1"/>
  <c r="T983" i="5" s="1"/>
  <c r="L984" i="5"/>
  <c r="M984" i="5" s="1"/>
  <c r="N984" i="5" s="1" a="1"/>
  <c r="T984" i="5" s="1"/>
  <c r="L985" i="5"/>
  <c r="M985" i="5" s="1"/>
  <c r="N985" i="5" s="1" a="1"/>
  <c r="T985" i="5" s="1"/>
  <c r="L986" i="5"/>
  <c r="M986" i="5" s="1"/>
  <c r="N986" i="5" s="1" a="1"/>
  <c r="T986" i="5" s="1"/>
  <c r="L987" i="5"/>
  <c r="M987" i="5" s="1"/>
  <c r="N987" i="5" s="1" a="1"/>
  <c r="T987" i="5" s="1"/>
  <c r="L988" i="5"/>
  <c r="M988" i="5" s="1"/>
  <c r="N988" i="5" s="1" a="1"/>
  <c r="T988" i="5" s="1"/>
  <c r="L989" i="5"/>
  <c r="M989" i="5" s="1"/>
  <c r="N989" i="5" s="1" a="1"/>
  <c r="T989" i="5" s="1"/>
  <c r="L990" i="5"/>
  <c r="M990" i="5" s="1"/>
  <c r="N990" i="5" s="1" a="1"/>
  <c r="T990" i="5" s="1"/>
  <c r="L991" i="5"/>
  <c r="M991" i="5" s="1"/>
  <c r="N991" i="5" s="1" a="1"/>
  <c r="T991" i="5" s="1"/>
  <c r="L992" i="5"/>
  <c r="M992" i="5" s="1"/>
  <c r="N992" i="5" s="1" a="1"/>
  <c r="T992" i="5" s="1"/>
  <c r="L993" i="5"/>
  <c r="M993" i="5" s="1"/>
  <c r="N993" i="5" s="1" a="1"/>
  <c r="T993" i="5" s="1"/>
  <c r="L994" i="5"/>
  <c r="M994" i="5" s="1"/>
  <c r="N994" i="5" s="1" a="1"/>
  <c r="T994" i="5" s="1"/>
  <c r="L995" i="5"/>
  <c r="M995" i="5" s="1"/>
  <c r="N995" i="5" s="1" a="1"/>
  <c r="T995" i="5" s="1"/>
  <c r="L996" i="5"/>
  <c r="M996" i="5" s="1"/>
  <c r="N996" i="5" s="1" a="1"/>
  <c r="T996" i="5" s="1"/>
  <c r="L997" i="5"/>
  <c r="M997" i="5" s="1"/>
  <c r="N997" i="5" s="1" a="1"/>
  <c r="T997" i="5" s="1"/>
  <c r="L998" i="5"/>
  <c r="M998" i="5" s="1"/>
  <c r="N998" i="5" s="1" a="1"/>
  <c r="T998" i="5" s="1"/>
  <c r="L999" i="5"/>
  <c r="M999" i="5" s="1"/>
  <c r="N999" i="5" s="1" a="1"/>
  <c r="T999" i="5" s="1"/>
  <c r="L1000" i="5"/>
  <c r="M1000" i="5" s="1"/>
  <c r="N1000" i="5" s="1" a="1"/>
  <c r="T1000" i="5" s="1"/>
  <c r="L1001" i="5"/>
  <c r="M1001" i="5"/>
  <c r="N1001" i="5" s="1" a="1"/>
  <c r="T1001" i="5" s="1"/>
  <c r="L1002" i="5"/>
  <c r="M1002" i="5" s="1"/>
  <c r="N1002" i="5" s="1" a="1"/>
  <c r="T1002" i="5" s="1"/>
  <c r="L1003" i="5"/>
  <c r="M1003" i="5" s="1"/>
  <c r="N1003" i="5" s="1" a="1"/>
  <c r="T1003" i="5" s="1"/>
  <c r="L1004" i="5"/>
  <c r="M1004" i="5" s="1"/>
  <c r="N1004" i="5" s="1" a="1"/>
  <c r="T1004" i="5" s="1"/>
  <c r="L1005" i="5"/>
  <c r="M1005" i="5" s="1"/>
  <c r="N1005" i="5" s="1" a="1"/>
  <c r="T1005" i="5" s="1"/>
  <c r="L1006" i="5"/>
  <c r="M1006" i="5" s="1"/>
  <c r="N1006" i="5" s="1" a="1"/>
  <c r="T1006" i="5" s="1"/>
  <c r="L1007" i="5"/>
  <c r="M1007" i="5" s="1"/>
  <c r="N1007" i="5" s="1" a="1"/>
  <c r="T1007" i="5" s="1"/>
  <c r="L1008" i="5"/>
  <c r="M1008" i="5" s="1"/>
  <c r="N1008" i="5" s="1" a="1"/>
  <c r="T1008" i="5" s="1"/>
  <c r="L1009" i="5"/>
  <c r="M1009" i="5" s="1"/>
  <c r="N1009" i="5" s="1" a="1"/>
  <c r="T1009" i="5" s="1"/>
  <c r="L1010" i="5"/>
  <c r="M1010" i="5" s="1"/>
  <c r="N1010" i="5" s="1" a="1"/>
  <c r="T1010" i="5" s="1"/>
  <c r="L1011" i="5"/>
  <c r="M1011" i="5" s="1"/>
  <c r="N1011" i="5" s="1" a="1"/>
  <c r="T1011" i="5" s="1"/>
  <c r="L1012" i="5"/>
  <c r="M1012" i="5" s="1"/>
  <c r="N1012" i="5" s="1" a="1"/>
  <c r="T1012" i="5" s="1"/>
  <c r="L1013" i="5"/>
  <c r="M1013" i="5" s="1"/>
  <c r="N1013" i="5" s="1" a="1"/>
  <c r="T1013" i="5" s="1"/>
  <c r="L1014" i="5"/>
  <c r="M1014" i="5" s="1"/>
  <c r="N1014" i="5" s="1" a="1"/>
  <c r="T1014" i="5" s="1"/>
  <c r="L1015" i="5"/>
  <c r="M1015" i="5" s="1"/>
  <c r="N1015" i="5" s="1" a="1"/>
  <c r="T1015" i="5" s="1"/>
  <c r="L1016" i="5"/>
  <c r="M1016" i="5" s="1"/>
  <c r="N1016" i="5" s="1" a="1"/>
  <c r="T1016" i="5" s="1"/>
  <c r="L1017" i="5"/>
  <c r="M1017" i="5"/>
  <c r="N1017" i="5" s="1" a="1"/>
  <c r="T1017" i="5" s="1"/>
  <c r="L1018" i="5"/>
  <c r="M1018" i="5" s="1"/>
  <c r="N1018" i="5" s="1" a="1"/>
  <c r="T1018" i="5" s="1"/>
  <c r="L1019" i="5"/>
  <c r="M1019" i="5" s="1"/>
  <c r="N1019" i="5" s="1" a="1"/>
  <c r="T1019" i="5" s="1"/>
  <c r="L1020" i="5"/>
  <c r="M1020" i="5" s="1"/>
  <c r="N1020" i="5" s="1" a="1"/>
  <c r="T1020" i="5" s="1"/>
  <c r="L1021" i="5"/>
  <c r="M1021" i="5" s="1"/>
  <c r="N1021" i="5" s="1" a="1"/>
  <c r="T1021" i="5" s="1"/>
  <c r="L1022" i="5"/>
  <c r="M1022" i="5" s="1"/>
  <c r="N1022" i="5" s="1" a="1"/>
  <c r="T1022" i="5" s="1"/>
  <c r="L1023" i="5"/>
  <c r="M1023" i="5" s="1"/>
  <c r="N1023" i="5" s="1" a="1"/>
  <c r="T1023" i="5" s="1"/>
  <c r="L1024" i="5"/>
  <c r="M1024" i="5" s="1"/>
  <c r="N1024" i="5" s="1" a="1"/>
  <c r="T1024" i="5" s="1"/>
  <c r="L1025" i="5"/>
  <c r="M1025" i="5" s="1"/>
  <c r="N1025" i="5" s="1" a="1"/>
  <c r="T1025" i="5" s="1"/>
  <c r="L1026" i="5"/>
  <c r="M1026" i="5"/>
  <c r="N1026" i="5" s="1" a="1"/>
  <c r="T1026" i="5" s="1"/>
  <c r="L1027" i="5"/>
  <c r="M1027" i="5" s="1"/>
  <c r="N1027" i="5" s="1" a="1"/>
  <c r="T1027" i="5" s="1"/>
  <c r="L1028" i="5"/>
  <c r="M1028" i="5" s="1"/>
  <c r="N1028" i="5" s="1" a="1"/>
  <c r="T1028" i="5" s="1"/>
  <c r="L1029" i="5"/>
  <c r="M1029" i="5" s="1"/>
  <c r="N1029" i="5" s="1" a="1"/>
  <c r="T1029" i="5" s="1"/>
  <c r="L1030" i="5"/>
  <c r="M1030" i="5" s="1"/>
  <c r="N1030" i="5" s="1" a="1"/>
  <c r="T1030" i="5" s="1"/>
  <c r="L1031" i="5"/>
  <c r="M1031" i="5" s="1"/>
  <c r="N1031" i="5" s="1" a="1"/>
  <c r="T1031" i="5" s="1"/>
  <c r="L1032" i="5"/>
  <c r="M1032" i="5" s="1"/>
  <c r="N1032" i="5" s="1" a="1"/>
  <c r="T1032" i="5" s="1"/>
  <c r="L1033" i="5"/>
  <c r="M1033" i="5" s="1"/>
  <c r="N1033" i="5" s="1" a="1"/>
  <c r="T1033" i="5" s="1"/>
  <c r="L1034" i="5"/>
  <c r="M1034" i="5" s="1"/>
  <c r="N1034" i="5" s="1" a="1"/>
  <c r="T1034" i="5" s="1"/>
  <c r="L1035" i="5"/>
  <c r="M1035" i="5" s="1"/>
  <c r="N1035" i="5" s="1" a="1"/>
  <c r="T1035" i="5" s="1"/>
  <c r="L1036" i="5"/>
  <c r="M1036" i="5" s="1"/>
  <c r="N1036" i="5" s="1" a="1"/>
  <c r="T1036" i="5" s="1"/>
  <c r="L1037" i="5"/>
  <c r="M1037" i="5" s="1"/>
  <c r="N1037" i="5" s="1" a="1"/>
  <c r="T1037" i="5" s="1"/>
  <c r="L1038" i="5"/>
  <c r="M1038" i="5" s="1"/>
  <c r="N1038" i="5" s="1" a="1"/>
  <c r="T1038" i="5" s="1"/>
  <c r="L1039" i="5"/>
  <c r="M1039" i="5" s="1"/>
  <c r="N1039" i="5" s="1" a="1"/>
  <c r="T1039" i="5" s="1"/>
  <c r="L1040" i="5"/>
  <c r="M1040" i="5" s="1"/>
  <c r="N1040" i="5" s="1" a="1"/>
  <c r="T1040" i="5" s="1"/>
  <c r="L1041" i="5"/>
  <c r="M1041" i="5" s="1"/>
  <c r="N1041" i="5" s="1" a="1"/>
  <c r="T1041" i="5" s="1"/>
  <c r="L1042" i="5"/>
  <c r="M1042" i="5" s="1"/>
  <c r="N1042" i="5" s="1" a="1"/>
  <c r="T1042" i="5" s="1"/>
  <c r="L1043" i="5"/>
  <c r="M1043" i="5" s="1"/>
  <c r="N1043" i="5" s="1" a="1"/>
  <c r="T1043" i="5" s="1"/>
  <c r="L1044" i="5"/>
  <c r="M1044" i="5" s="1"/>
  <c r="N1044" i="5" s="1" a="1"/>
  <c r="T1044" i="5" s="1"/>
  <c r="L1045" i="5"/>
  <c r="M1045" i="5" s="1"/>
  <c r="N1045" i="5" s="1" a="1"/>
  <c r="T1045" i="5" s="1"/>
  <c r="L1046" i="5"/>
  <c r="M1046" i="5" s="1"/>
  <c r="N1046" i="5" s="1" a="1"/>
  <c r="T1046" i="5" s="1"/>
  <c r="L1047" i="5"/>
  <c r="M1047" i="5" s="1"/>
  <c r="N1047" i="5" s="1" a="1"/>
  <c r="T1047" i="5" s="1"/>
  <c r="L1048" i="5"/>
  <c r="M1048" i="5" s="1"/>
  <c r="N1048" i="5" s="1" a="1"/>
  <c r="T1048" i="5" s="1"/>
  <c r="L1049" i="5"/>
  <c r="M1049" i="5" s="1"/>
  <c r="N1049" i="5" s="1" a="1"/>
  <c r="T1049" i="5" s="1"/>
  <c r="L1050" i="5"/>
  <c r="M1050" i="5" s="1"/>
  <c r="N1050" i="5" s="1" a="1"/>
  <c r="T1050" i="5" s="1"/>
  <c r="L1051" i="5"/>
  <c r="M1051" i="5" s="1"/>
  <c r="N1051" i="5" s="1" a="1"/>
  <c r="T1051" i="5" s="1"/>
  <c r="L1052" i="5"/>
  <c r="M1052" i="5" s="1"/>
  <c r="N1052" i="5" s="1" a="1"/>
  <c r="T1052" i="5" s="1"/>
  <c r="L1053" i="5"/>
  <c r="M1053" i="5" s="1"/>
  <c r="N1053" i="5" s="1" a="1"/>
  <c r="T1053" i="5" s="1"/>
  <c r="L1054" i="5"/>
  <c r="M1054" i="5" s="1"/>
  <c r="N1054" i="5" s="1" a="1"/>
  <c r="T1054" i="5" s="1"/>
  <c r="L1055" i="5"/>
  <c r="M1055" i="5" s="1"/>
  <c r="N1055" i="5" s="1" a="1"/>
  <c r="T1055" i="5" s="1"/>
  <c r="L1056" i="5"/>
  <c r="M1056" i="5" s="1"/>
  <c r="N1056" i="5" s="1" a="1"/>
  <c r="T1056" i="5" s="1"/>
  <c r="L1057" i="5"/>
  <c r="M1057" i="5" s="1"/>
  <c r="N1057" i="5" s="1" a="1"/>
  <c r="T1057" i="5" s="1"/>
  <c r="L1058" i="5"/>
  <c r="M1058" i="5" s="1"/>
  <c r="N1058" i="5" s="1" a="1"/>
  <c r="T1058" i="5" s="1"/>
  <c r="L1059" i="5"/>
  <c r="M1059" i="5"/>
  <c r="N1059" i="5" s="1" a="1"/>
  <c r="T1059" i="5" s="1"/>
  <c r="L1060" i="5"/>
  <c r="M1060" i="5" s="1"/>
  <c r="N1060" i="5" s="1" a="1"/>
  <c r="T1060" i="5" s="1"/>
  <c r="L1061" i="5"/>
  <c r="M1061" i="5" s="1"/>
  <c r="N1061" i="5" s="1" a="1"/>
  <c r="T1061" i="5" s="1"/>
  <c r="L1062" i="5"/>
  <c r="M1062" i="5" s="1"/>
  <c r="N1062" i="5" s="1" a="1"/>
  <c r="T1062" i="5" s="1"/>
  <c r="L1063" i="5"/>
  <c r="M1063" i="5" s="1"/>
  <c r="N1063" i="5" s="1" a="1"/>
  <c r="T1063" i="5" s="1"/>
  <c r="L1064" i="5"/>
  <c r="M1064" i="5" s="1"/>
  <c r="N1064" i="5" s="1" a="1"/>
  <c r="T1064" i="5" s="1"/>
  <c r="L1065" i="5"/>
  <c r="M1065" i="5" s="1"/>
  <c r="N1065" i="5" s="1" a="1"/>
  <c r="T1065" i="5" s="1"/>
  <c r="L1066" i="5"/>
  <c r="M1066" i="5" s="1"/>
  <c r="N1066" i="5" s="1" a="1"/>
  <c r="T1066" i="5" s="1"/>
  <c r="L1067" i="5"/>
  <c r="M1067" i="5" s="1"/>
  <c r="N1067" i="5" s="1" a="1"/>
  <c r="T1067" i="5" s="1"/>
  <c r="L1068" i="5"/>
  <c r="M1068" i="5" s="1"/>
  <c r="N1068" i="5" s="1" a="1"/>
  <c r="T1068" i="5" s="1"/>
  <c r="L1069" i="5"/>
  <c r="M1069" i="5" s="1"/>
  <c r="N1069" i="5" s="1" a="1"/>
  <c r="T1069" i="5" s="1"/>
  <c r="L1070" i="5"/>
  <c r="M1070" i="5" s="1"/>
  <c r="N1070" i="5" s="1" a="1"/>
  <c r="T1070" i="5" s="1"/>
  <c r="L1071" i="5"/>
  <c r="M1071" i="5" s="1"/>
  <c r="N1071" i="5" s="1" a="1"/>
  <c r="T1071" i="5" s="1"/>
  <c r="L1072" i="5"/>
  <c r="M1072" i="5" s="1"/>
  <c r="N1072" i="5" s="1" a="1"/>
  <c r="T1072" i="5" s="1"/>
  <c r="L1073" i="5"/>
  <c r="M1073" i="5" s="1"/>
  <c r="N1073" i="5" s="1" a="1"/>
  <c r="T1073" i="5" s="1"/>
  <c r="L1074" i="5"/>
  <c r="M1074" i="5" s="1"/>
  <c r="N1074" i="5" s="1" a="1"/>
  <c r="T1074" i="5" s="1"/>
  <c r="L1075" i="5"/>
  <c r="M1075" i="5" s="1"/>
  <c r="N1075" i="5" s="1" a="1"/>
  <c r="T1075" i="5" s="1"/>
  <c r="L1076" i="5"/>
  <c r="M1076" i="5" s="1"/>
  <c r="N1076" i="5" s="1" a="1"/>
  <c r="T1076" i="5" s="1"/>
  <c r="L1077" i="5"/>
  <c r="M1077" i="5" s="1"/>
  <c r="N1077" i="5" s="1" a="1"/>
  <c r="T1077" i="5" s="1"/>
  <c r="L1078" i="5"/>
  <c r="M1078" i="5" s="1"/>
  <c r="N1078" i="5" s="1" a="1"/>
  <c r="T1078" i="5" s="1"/>
  <c r="L1079" i="5"/>
  <c r="M1079" i="5"/>
  <c r="N1079" i="5" s="1" a="1"/>
  <c r="T1079" i="5" s="1"/>
  <c r="L1080" i="5"/>
  <c r="M1080" i="5" s="1"/>
  <c r="N1080" i="5" s="1" a="1"/>
  <c r="T1080" i="5" s="1"/>
  <c r="L1081" i="5"/>
  <c r="M1081" i="5" s="1"/>
  <c r="N1081" i="5" s="1" a="1"/>
  <c r="T1081" i="5" s="1"/>
  <c r="L1082" i="5"/>
  <c r="M1082" i="5" s="1"/>
  <c r="N1082" i="5" s="1" a="1"/>
  <c r="T1082" i="5" s="1"/>
  <c r="L1083" i="5"/>
  <c r="M1083" i="5"/>
  <c r="N1083" i="5" s="1" a="1"/>
  <c r="T1083" i="5" s="1"/>
  <c r="L1084" i="5"/>
  <c r="M1084" i="5" s="1"/>
  <c r="N1084" i="5" s="1" a="1"/>
  <c r="T1084" i="5" s="1"/>
  <c r="L1085" i="5"/>
  <c r="M1085" i="5" s="1"/>
  <c r="N1085" i="5" s="1" a="1"/>
  <c r="T1085" i="5" s="1"/>
  <c r="L1086" i="5"/>
  <c r="M1086" i="5" s="1"/>
  <c r="N1086" i="5" s="1" a="1"/>
  <c r="T1086" i="5" s="1"/>
  <c r="L1087" i="5"/>
  <c r="M1087" i="5" s="1"/>
  <c r="N1087" i="5" s="1" a="1"/>
  <c r="T1087" i="5" s="1"/>
  <c r="L1088" i="5"/>
  <c r="M1088" i="5" s="1"/>
  <c r="N1088" i="5" s="1" a="1"/>
  <c r="T1088" i="5" s="1"/>
  <c r="L1089" i="5"/>
  <c r="M1089" i="5" s="1"/>
  <c r="N1089" i="5" s="1" a="1"/>
  <c r="T1089" i="5" s="1"/>
  <c r="L1090" i="5"/>
  <c r="M1090" i="5" s="1"/>
  <c r="N1090" i="5" s="1" a="1"/>
  <c r="T1090" i="5" s="1"/>
  <c r="L1091" i="5"/>
  <c r="M1091" i="5" s="1"/>
  <c r="N1091" i="5" s="1" a="1"/>
  <c r="T1091" i="5" s="1"/>
  <c r="L1092" i="5"/>
  <c r="M1092" i="5" s="1"/>
  <c r="N1092" i="5" s="1" a="1"/>
  <c r="T1092" i="5" s="1"/>
  <c r="L1093" i="5"/>
  <c r="M1093" i="5" s="1"/>
  <c r="N1093" i="5" s="1" a="1"/>
  <c r="T1093" i="5" s="1"/>
  <c r="L1094" i="5"/>
  <c r="M1094" i="5" s="1"/>
  <c r="N1094" i="5" s="1" a="1"/>
  <c r="T1094" i="5" s="1"/>
  <c r="L1095" i="5"/>
  <c r="M1095" i="5" s="1"/>
  <c r="N1095" i="5" s="1" a="1"/>
  <c r="T1095" i="5" s="1"/>
  <c r="L1096" i="5"/>
  <c r="M1096" i="5" s="1"/>
  <c r="N1096" i="5" s="1" a="1"/>
  <c r="T1096" i="5" s="1"/>
  <c r="L1097" i="5"/>
  <c r="M1097" i="5" s="1"/>
  <c r="N1097" i="5" s="1" a="1"/>
  <c r="T1097" i="5" s="1"/>
  <c r="L1098" i="5"/>
  <c r="M1098" i="5" s="1"/>
  <c r="N1098" i="5" s="1" a="1"/>
  <c r="T1098" i="5" s="1"/>
  <c r="L1099" i="5"/>
  <c r="M1099" i="5" s="1"/>
  <c r="N1099" i="5" s="1" a="1"/>
  <c r="T1099" i="5" s="1"/>
  <c r="L1100" i="5"/>
  <c r="M1100" i="5" s="1"/>
  <c r="N1100" i="5" s="1" a="1"/>
  <c r="T1100" i="5" s="1"/>
  <c r="L1101" i="5"/>
  <c r="M1101" i="5" s="1"/>
  <c r="N1101" i="5" s="1" a="1"/>
  <c r="T1101" i="5" s="1"/>
  <c r="L1102" i="5"/>
  <c r="M1102" i="5" s="1"/>
  <c r="N1102" i="5" s="1" a="1"/>
  <c r="T1102" i="5" s="1"/>
  <c r="L1103" i="5"/>
  <c r="M1103" i="5" s="1"/>
  <c r="N1103" i="5" s="1" a="1"/>
  <c r="T1103" i="5" s="1"/>
  <c r="L1104" i="5"/>
  <c r="M1104" i="5" s="1"/>
  <c r="N1104" i="5" s="1" a="1"/>
  <c r="T1104" i="5" s="1"/>
  <c r="L1105" i="5"/>
  <c r="M1105" i="5" s="1"/>
  <c r="N1105" i="5" s="1" a="1"/>
  <c r="T1105" i="5" s="1"/>
  <c r="L1106" i="5"/>
  <c r="M1106" i="5" s="1"/>
  <c r="N1106" i="5" s="1" a="1"/>
  <c r="T1106" i="5" s="1"/>
  <c r="L1107" i="5"/>
  <c r="M1107" i="5" s="1"/>
  <c r="N1107" i="5" s="1" a="1"/>
  <c r="T1107" i="5" s="1"/>
  <c r="L1108" i="5"/>
  <c r="M1108" i="5" s="1"/>
  <c r="N1108" i="5" s="1" a="1"/>
  <c r="T1108" i="5" s="1"/>
  <c r="L1109" i="5"/>
  <c r="M1109" i="5" s="1"/>
  <c r="N1109" i="5" s="1" a="1"/>
  <c r="T1109" i="5" s="1"/>
  <c r="L1110" i="5"/>
  <c r="M1110" i="5" s="1"/>
  <c r="N1110" i="5" s="1" a="1"/>
  <c r="T1110" i="5" s="1"/>
  <c r="L1111" i="5"/>
  <c r="M1111" i="5" s="1"/>
  <c r="N1111" i="5" s="1" a="1"/>
  <c r="T1111" i="5" s="1"/>
  <c r="L1112" i="5"/>
  <c r="M1112" i="5" s="1"/>
  <c r="N1112" i="5" s="1" a="1"/>
  <c r="T1112" i="5" s="1"/>
  <c r="L1113" i="5"/>
  <c r="M1113" i="5" s="1"/>
  <c r="N1113" i="5" s="1" a="1"/>
  <c r="T1113" i="5" s="1"/>
  <c r="L1114" i="5"/>
  <c r="M1114" i="5" s="1"/>
  <c r="N1114" i="5" s="1" a="1"/>
  <c r="T1114" i="5" s="1"/>
  <c r="L1115" i="5"/>
  <c r="M1115" i="5" s="1"/>
  <c r="N1115" i="5" s="1" a="1"/>
  <c r="T1115" i="5" s="1"/>
  <c r="L1116" i="5"/>
  <c r="M1116" i="5" s="1"/>
  <c r="N1116" i="5" s="1" a="1"/>
  <c r="T1116" i="5" s="1"/>
  <c r="L1117" i="5"/>
  <c r="M1117" i="5" s="1"/>
  <c r="N1117" i="5" s="1" a="1"/>
  <c r="T1117" i="5" s="1"/>
  <c r="L1118" i="5"/>
  <c r="M1118" i="5"/>
  <c r="N1118" i="5" s="1" a="1"/>
  <c r="T1118" i="5" s="1"/>
  <c r="L1119" i="5"/>
  <c r="M1119" i="5" s="1"/>
  <c r="N1119" i="5" s="1" a="1"/>
  <c r="T1119" i="5" s="1"/>
  <c r="L1120" i="5"/>
  <c r="M1120" i="5" s="1"/>
  <c r="N1120" i="5" s="1" a="1"/>
  <c r="T1120" i="5" s="1"/>
  <c r="L1121" i="5"/>
  <c r="M1121" i="5" s="1"/>
  <c r="N1121" i="5" s="1" a="1"/>
  <c r="T1121" i="5" s="1"/>
  <c r="L1122" i="5"/>
  <c r="M1122" i="5" s="1"/>
  <c r="N1122" i="5" s="1" a="1"/>
  <c r="T1122" i="5" s="1"/>
  <c r="L1123" i="5"/>
  <c r="M1123" i="5" s="1"/>
  <c r="N1123" i="5" s="1" a="1"/>
  <c r="T1123" i="5" s="1"/>
  <c r="L1124" i="5"/>
  <c r="M1124" i="5" s="1"/>
  <c r="N1124" i="5" s="1" a="1"/>
  <c r="T1124" i="5" s="1"/>
  <c r="L1125" i="5"/>
  <c r="M1125" i="5" s="1"/>
  <c r="N1125" i="5" s="1" a="1"/>
  <c r="T1125" i="5" s="1"/>
  <c r="L1126" i="5"/>
  <c r="M1126" i="5" s="1"/>
  <c r="N1126" i="5" s="1" a="1"/>
  <c r="T1126" i="5" s="1"/>
  <c r="L1127" i="5"/>
  <c r="M1127" i="5" s="1"/>
  <c r="N1127" i="5" s="1" a="1"/>
  <c r="T1127" i="5" s="1"/>
  <c r="L1128" i="5"/>
  <c r="M1128" i="5" s="1"/>
  <c r="N1128" i="5" s="1" a="1"/>
  <c r="T1128" i="5" s="1"/>
  <c r="L1129" i="5"/>
  <c r="M1129" i="5" s="1"/>
  <c r="N1129" i="5" s="1" a="1"/>
  <c r="T1129" i="5" s="1"/>
  <c r="L1130" i="5"/>
  <c r="M1130" i="5" s="1"/>
  <c r="N1130" i="5" s="1" a="1"/>
  <c r="T1130" i="5" s="1"/>
  <c r="L1131" i="5"/>
  <c r="M1131" i="5" s="1"/>
  <c r="N1131" i="5" s="1" a="1"/>
  <c r="T1131" i="5" s="1"/>
  <c r="L1132" i="5"/>
  <c r="M1132" i="5" s="1"/>
  <c r="N1132" i="5" s="1" a="1"/>
  <c r="T1132" i="5" s="1"/>
  <c r="L1133" i="5"/>
  <c r="M1133" i="5" s="1"/>
  <c r="N1133" i="5" s="1" a="1"/>
  <c r="T1133" i="5" s="1"/>
  <c r="L1134" i="5"/>
  <c r="M1134" i="5" s="1"/>
  <c r="N1134" i="5" s="1" a="1"/>
  <c r="T1134" i="5" s="1"/>
  <c r="L1135" i="5"/>
  <c r="M1135" i="5" s="1"/>
  <c r="N1135" i="5" s="1" a="1"/>
  <c r="T1135" i="5" s="1"/>
  <c r="L1136" i="5"/>
  <c r="M1136" i="5" s="1"/>
  <c r="N1136" i="5" s="1" a="1"/>
  <c r="T1136" i="5" s="1"/>
  <c r="L1137" i="5"/>
  <c r="M1137" i="5" s="1"/>
  <c r="N1137" i="5" s="1" a="1"/>
  <c r="T1137" i="5" s="1"/>
  <c r="L1138" i="5"/>
  <c r="M1138" i="5" s="1"/>
  <c r="N1138" i="5" s="1" a="1"/>
  <c r="T1138" i="5" s="1"/>
  <c r="L1139" i="5"/>
  <c r="M1139" i="5" s="1"/>
  <c r="N1139" i="5" s="1" a="1"/>
  <c r="T1139" i="5" s="1"/>
  <c r="L1140" i="5"/>
  <c r="M1140" i="5" s="1"/>
  <c r="N1140" i="5" s="1" a="1"/>
  <c r="T1140" i="5" s="1"/>
  <c r="L1141" i="5"/>
  <c r="M1141" i="5" s="1"/>
  <c r="N1141" i="5" s="1" a="1"/>
  <c r="T1141" i="5" s="1"/>
  <c r="L1142" i="5"/>
  <c r="M1142" i="5" s="1"/>
  <c r="N1142" i="5" s="1" a="1"/>
  <c r="T1142" i="5" s="1"/>
  <c r="L1143" i="5"/>
  <c r="M1143" i="5" s="1"/>
  <c r="N1143" i="5" s="1" a="1"/>
  <c r="T1143" i="5" s="1"/>
  <c r="L1144" i="5"/>
  <c r="M1144" i="5" s="1"/>
  <c r="N1144" i="5" s="1" a="1"/>
  <c r="T1144" i="5" s="1"/>
  <c r="L1145" i="5"/>
  <c r="M1145" i="5"/>
  <c r="N1145" i="5" s="1" a="1"/>
  <c r="T1145" i="5" s="1"/>
  <c r="L1146" i="5"/>
  <c r="M1146" i="5"/>
  <c r="N1146" i="5" s="1" a="1"/>
  <c r="T1146" i="5" s="1"/>
  <c r="L1147" i="5"/>
  <c r="M1147" i="5"/>
  <c r="N1147" i="5" s="1" a="1"/>
  <c r="T1147" i="5" s="1"/>
  <c r="L1148" i="5"/>
  <c r="M1148" i="5"/>
  <c r="N1148" i="5" s="1" a="1"/>
  <c r="T1148" i="5" s="1"/>
  <c r="L1149" i="5"/>
  <c r="M1149" i="5"/>
  <c r="N1149" i="5" s="1" a="1"/>
  <c r="T1149" i="5" s="1"/>
  <c r="L1150" i="5"/>
  <c r="M1150" i="5"/>
  <c r="N1150" i="5" s="1" a="1"/>
  <c r="T1150" i="5" s="1"/>
  <c r="L1151" i="5"/>
  <c r="M1151" i="5"/>
  <c r="N1151" i="5" s="1" a="1"/>
  <c r="T1151" i="5" s="1"/>
  <c r="L1152" i="5"/>
  <c r="M1152" i="5"/>
  <c r="N1152" i="5" s="1" a="1"/>
  <c r="T1152" i="5" s="1"/>
  <c r="L1153" i="5"/>
  <c r="M1153" i="5"/>
  <c r="N1153" i="5" s="1" a="1"/>
  <c r="T1153" i="5" s="1"/>
  <c r="L1154" i="5"/>
  <c r="M1154" i="5"/>
  <c r="N1154" i="5" s="1" a="1"/>
  <c r="T1154" i="5" s="1"/>
  <c r="L1155" i="5"/>
  <c r="M1155" i="5"/>
  <c r="N1155" i="5" s="1" a="1"/>
  <c r="T1155" i="5" s="1"/>
  <c r="L1156" i="5"/>
  <c r="M1156" i="5"/>
  <c r="N1156" i="5" s="1" a="1"/>
  <c r="T1156" i="5" s="1"/>
  <c r="L1157" i="5"/>
  <c r="M1157" i="5"/>
  <c r="N1157" i="5" s="1" a="1"/>
  <c r="T1157" i="5" s="1"/>
  <c r="L1158" i="5"/>
  <c r="M1158" i="5"/>
  <c r="N1158" i="5" s="1" a="1"/>
  <c r="T1158" i="5" s="1"/>
  <c r="L1159" i="5"/>
  <c r="M1159" i="5"/>
  <c r="N1159" i="5" s="1" a="1"/>
  <c r="T1159" i="5" s="1"/>
  <c r="L1160" i="5"/>
  <c r="M1160" i="5"/>
  <c r="N1160" i="5" s="1" a="1"/>
  <c r="T1160" i="5" s="1"/>
  <c r="L1161" i="5"/>
  <c r="M1161" i="5"/>
  <c r="N1161" i="5" s="1" a="1"/>
  <c r="T1161" i="5" s="1"/>
  <c r="L1162" i="5"/>
  <c r="M1162" i="5"/>
  <c r="N1162" i="5" s="1" a="1"/>
  <c r="T1162" i="5" s="1"/>
  <c r="L1163" i="5"/>
  <c r="M1163" i="5"/>
  <c r="N1163" i="5" s="1" a="1"/>
  <c r="T1163" i="5" s="1"/>
  <c r="L1164" i="5"/>
  <c r="M1164" i="5"/>
  <c r="N1164" i="5" s="1" a="1"/>
  <c r="T1164" i="5" s="1"/>
  <c r="L1165" i="5"/>
  <c r="M1165" i="5"/>
  <c r="N1165" i="5" s="1" a="1"/>
  <c r="T1165" i="5" s="1"/>
  <c r="L1166" i="5"/>
  <c r="M1166" i="5"/>
  <c r="N1166" i="5" s="1" a="1"/>
  <c r="T1166" i="5" s="1"/>
  <c r="L1167" i="5"/>
  <c r="M1167" i="5"/>
  <c r="N1167" i="5" s="1" a="1"/>
  <c r="T1167" i="5" s="1"/>
  <c r="L1168" i="5"/>
  <c r="M1168" i="5"/>
  <c r="N1168" i="5" s="1" a="1"/>
  <c r="T1168" i="5" s="1"/>
  <c r="L1169" i="5"/>
  <c r="M1169" i="5"/>
  <c r="N1169" i="5" s="1" a="1"/>
  <c r="T1169" i="5" s="1"/>
  <c r="L1170" i="5"/>
  <c r="M1170" i="5"/>
  <c r="N1170" i="5" s="1" a="1"/>
  <c r="T1170" i="5" s="1"/>
  <c r="L1171" i="5"/>
  <c r="M1171" i="5"/>
  <c r="N1171" i="5" s="1" a="1"/>
  <c r="T1171" i="5" s="1"/>
  <c r="L1172" i="5"/>
  <c r="M1172" i="5"/>
  <c r="N1172" i="5" s="1" a="1"/>
  <c r="T1172" i="5" s="1"/>
  <c r="L1173" i="5"/>
  <c r="M1173" i="5"/>
  <c r="N1173" i="5" s="1" a="1"/>
  <c r="T1173" i="5" s="1"/>
  <c r="L1174" i="5"/>
  <c r="M1174" i="5"/>
  <c r="N1174" i="5" s="1" a="1"/>
  <c r="T1174" i="5" s="1"/>
  <c r="L1175" i="5"/>
  <c r="M1175" i="5"/>
  <c r="N1175" i="5" s="1" a="1"/>
  <c r="T1175" i="5" s="1"/>
  <c r="L1176" i="5"/>
  <c r="M1176" i="5"/>
  <c r="N1176" i="5" s="1" a="1"/>
  <c r="T1176" i="5" s="1"/>
  <c r="L1177" i="5"/>
  <c r="M1177" i="5"/>
  <c r="N1177" i="5" s="1" a="1"/>
  <c r="T1177" i="5" s="1"/>
  <c r="L1178" i="5"/>
  <c r="M1178" i="5"/>
  <c r="N1178" i="5" s="1" a="1"/>
  <c r="T1178" i="5" s="1"/>
  <c r="L1179" i="5"/>
  <c r="M1179" i="5"/>
  <c r="N1179" i="5" s="1" a="1"/>
  <c r="T1179" i="5" s="1"/>
  <c r="L1180" i="5"/>
  <c r="M1180" i="5"/>
  <c r="N1180" i="5" s="1" a="1"/>
  <c r="T1180" i="5" s="1"/>
  <c r="L1181" i="5"/>
  <c r="M1181" i="5"/>
  <c r="N1181" i="5" s="1" a="1"/>
  <c r="T1181" i="5" s="1"/>
  <c r="L1182" i="5"/>
  <c r="M1182" i="5"/>
  <c r="N1182" i="5" s="1" a="1"/>
  <c r="T1182" i="5" s="1"/>
  <c r="L1183" i="5"/>
  <c r="M1183" i="5"/>
  <c r="N1183" i="5" s="1" a="1"/>
  <c r="T1183" i="5" s="1"/>
  <c r="L1184" i="5"/>
  <c r="M1184" i="5"/>
  <c r="N1184" i="5" s="1" a="1"/>
  <c r="T1184" i="5" s="1"/>
  <c r="L1185" i="5"/>
  <c r="M1185" i="5"/>
  <c r="N1185" i="5" s="1" a="1"/>
  <c r="T1185" i="5" s="1"/>
  <c r="L1186" i="5"/>
  <c r="M1186" i="5"/>
  <c r="N1186" i="5" s="1" a="1"/>
  <c r="T1186" i="5" s="1"/>
  <c r="L1187" i="5"/>
  <c r="M1187" i="5"/>
  <c r="N1187" i="5" s="1" a="1"/>
  <c r="T1187" i="5" s="1"/>
  <c r="L1188" i="5"/>
  <c r="M1188" i="5" s="1"/>
  <c r="N1188" i="5" s="1" a="1"/>
  <c r="T1188" i="5" s="1"/>
  <c r="L1189" i="5"/>
  <c r="M1189" i="5" s="1"/>
  <c r="N1189" i="5" s="1" a="1"/>
  <c r="T1189" i="5" s="1"/>
  <c r="L1190" i="5"/>
  <c r="M1190" i="5" s="1"/>
  <c r="N1190" i="5" s="1" a="1"/>
  <c r="T1190" i="5" s="1"/>
  <c r="L1191" i="5"/>
  <c r="M1191" i="5" s="1"/>
  <c r="N1191" i="5" s="1" a="1"/>
  <c r="T1191" i="5" s="1"/>
  <c r="L1192" i="5"/>
  <c r="M1192" i="5" s="1"/>
  <c r="N1192" i="5" s="1" a="1"/>
  <c r="T1192" i="5" s="1"/>
  <c r="L1193" i="5"/>
  <c r="M1193" i="5" s="1"/>
  <c r="N1193" i="5" s="1" a="1"/>
  <c r="T1193" i="5" s="1"/>
  <c r="L1194" i="5"/>
  <c r="M1194" i="5" s="1"/>
  <c r="N1194" i="5" s="1" a="1"/>
  <c r="T1194" i="5" s="1"/>
  <c r="L1195" i="5"/>
  <c r="M1195" i="5" s="1"/>
  <c r="N1195" i="5" s="1" a="1"/>
  <c r="T1195" i="5" s="1"/>
  <c r="L1196" i="5"/>
  <c r="M1196" i="5" s="1"/>
  <c r="N1196" i="5" s="1" a="1"/>
  <c r="T1196" i="5" s="1"/>
  <c r="L1197" i="5"/>
  <c r="M1197" i="5" s="1"/>
  <c r="N1197" i="5" s="1" a="1"/>
  <c r="T1197" i="5" s="1"/>
  <c r="L1198" i="5"/>
  <c r="M1198" i="5" s="1"/>
  <c r="N1198" i="5" s="1" a="1"/>
  <c r="T1198" i="5" s="1"/>
  <c r="L1199" i="5"/>
  <c r="M1199" i="5" s="1"/>
  <c r="N1199" i="5" s="1" a="1"/>
  <c r="T1199" i="5" s="1"/>
  <c r="L1200" i="5"/>
  <c r="M1200" i="5" s="1"/>
  <c r="N1200" i="5" s="1" a="1"/>
  <c r="T1200" i="5" s="1"/>
  <c r="L1201" i="5"/>
  <c r="M1201" i="5"/>
  <c r="N1201" i="5" s="1" a="1"/>
  <c r="T1201" i="5" s="1"/>
  <c r="L1202" i="5"/>
  <c r="M1202" i="5" s="1"/>
  <c r="N1202" i="5" s="1" a="1"/>
  <c r="T1202" i="5" s="1"/>
  <c r="L1203" i="5"/>
  <c r="M1203" i="5" s="1"/>
  <c r="N1203" i="5" s="1" a="1"/>
  <c r="T1203" i="5" s="1"/>
  <c r="L1204" i="5"/>
  <c r="M1204" i="5" s="1"/>
  <c r="N1204" i="5" s="1" a="1"/>
  <c r="T1204" i="5" s="1"/>
  <c r="L1205" i="5"/>
  <c r="M1205" i="5" s="1"/>
  <c r="N1205" i="5" s="1" a="1"/>
  <c r="T1205" i="5" s="1"/>
  <c r="L1206" i="5"/>
  <c r="M1206" i="5" s="1"/>
  <c r="N1206" i="5" s="1" a="1"/>
  <c r="T1206" i="5" s="1"/>
  <c r="L1207" i="5"/>
  <c r="M1207" i="5" s="1"/>
  <c r="N1207" i="5" s="1" a="1"/>
  <c r="T1207" i="5" s="1"/>
  <c r="L1208" i="5"/>
  <c r="M1208" i="5" s="1"/>
  <c r="N1208" i="5" s="1" a="1"/>
  <c r="T1208" i="5" s="1"/>
  <c r="L1209" i="5"/>
  <c r="M1209" i="5" s="1"/>
  <c r="N1209" i="5" s="1" a="1"/>
  <c r="T1209" i="5" s="1"/>
  <c r="L1210" i="5"/>
  <c r="M1210" i="5" s="1"/>
  <c r="N1210" i="5" s="1" a="1"/>
  <c r="T1210" i="5" s="1"/>
  <c r="L1211" i="5"/>
  <c r="M1211" i="5" s="1"/>
  <c r="N1211" i="5" s="1" a="1"/>
  <c r="T1211" i="5" s="1"/>
  <c r="L1212" i="5"/>
  <c r="M1212" i="5" s="1"/>
  <c r="N1212" i="5" s="1" a="1"/>
  <c r="T1212" i="5" s="1"/>
  <c r="L1213" i="5"/>
  <c r="M1213" i="5" s="1"/>
  <c r="N1213" i="5" s="1" a="1"/>
  <c r="T1213" i="5" s="1"/>
  <c r="L1214" i="5"/>
  <c r="M1214" i="5" s="1"/>
  <c r="N1214" i="5" s="1" a="1"/>
  <c r="T1214" i="5" s="1"/>
  <c r="L1215" i="5"/>
  <c r="M1215" i="5" s="1"/>
  <c r="N1215" i="5" s="1" a="1"/>
  <c r="T1215" i="5" s="1"/>
  <c r="L1216" i="5"/>
  <c r="M1216" i="5" s="1"/>
  <c r="N1216" i="5" s="1" a="1"/>
  <c r="T1216" i="5" s="1"/>
  <c r="L1217" i="5"/>
  <c r="M1217" i="5" s="1"/>
  <c r="N1217" i="5" s="1" a="1"/>
  <c r="T1217" i="5" s="1"/>
  <c r="L1218" i="5"/>
  <c r="M1218" i="5" s="1"/>
  <c r="N1218" i="5" s="1" a="1"/>
  <c r="T1218" i="5" s="1"/>
  <c r="L1219" i="5"/>
  <c r="M1219" i="5" s="1"/>
  <c r="N1219" i="5" s="1" a="1"/>
  <c r="T1219" i="5" s="1"/>
  <c r="L1220" i="5"/>
  <c r="M1220" i="5" s="1"/>
  <c r="N1220" i="5" s="1" a="1"/>
  <c r="T1220" i="5" s="1"/>
  <c r="L1221" i="5"/>
  <c r="M1221" i="5" s="1"/>
  <c r="N1221" i="5" s="1" a="1"/>
  <c r="T1221" i="5" s="1"/>
  <c r="L1222" i="5"/>
  <c r="M1222" i="5" s="1"/>
  <c r="N1222" i="5" s="1" a="1"/>
  <c r="T1222" i="5" s="1"/>
  <c r="L1223" i="5"/>
  <c r="M1223" i="5" s="1"/>
  <c r="N1223" i="5" s="1" a="1"/>
  <c r="T1223" i="5" s="1"/>
  <c r="L1224" i="5"/>
  <c r="M1224" i="5" s="1"/>
  <c r="N1224" i="5" s="1" a="1"/>
  <c r="T1224" i="5" s="1"/>
  <c r="L1225" i="5"/>
  <c r="M1225" i="5" s="1"/>
  <c r="N1225" i="5" s="1" a="1"/>
  <c r="T1225" i="5" s="1"/>
  <c r="L1226" i="5"/>
  <c r="M1226" i="5" s="1"/>
  <c r="N1226" i="5" s="1" a="1"/>
  <c r="T1226" i="5" s="1"/>
  <c r="L1227" i="5"/>
  <c r="M1227" i="5" s="1"/>
  <c r="N1227" i="5" s="1" a="1"/>
  <c r="T1227" i="5" s="1"/>
  <c r="L1228" i="5"/>
  <c r="M1228" i="5" s="1"/>
  <c r="N1228" i="5" s="1" a="1"/>
  <c r="T1228" i="5" s="1"/>
  <c r="L1229" i="5"/>
  <c r="M1229" i="5" s="1"/>
  <c r="N1229" i="5" s="1" a="1"/>
  <c r="T1229" i="5" s="1"/>
  <c r="L1230" i="5"/>
  <c r="M1230" i="5" s="1"/>
  <c r="N1230" i="5" s="1" a="1"/>
  <c r="T1230" i="5" s="1"/>
  <c r="L1231" i="5"/>
  <c r="M1231" i="5" s="1"/>
  <c r="N1231" i="5" s="1" a="1"/>
  <c r="T1231" i="5" s="1"/>
  <c r="L1232" i="5"/>
  <c r="M1232" i="5" s="1"/>
  <c r="N1232" i="5" s="1" a="1"/>
  <c r="T1232" i="5" s="1"/>
  <c r="L1233" i="5"/>
  <c r="M1233" i="5" s="1"/>
  <c r="N1233" i="5" s="1" a="1"/>
  <c r="T1233" i="5" s="1"/>
  <c r="L1234" i="5"/>
  <c r="M1234" i="5" s="1"/>
  <c r="N1234" i="5" s="1" a="1"/>
  <c r="T1234" i="5" s="1"/>
  <c r="L1235" i="5"/>
  <c r="M1235" i="5" s="1"/>
  <c r="N1235" i="5" s="1" a="1"/>
  <c r="T1235" i="5" s="1"/>
  <c r="L1236" i="5"/>
  <c r="M1236" i="5" s="1"/>
  <c r="N1236" i="5" s="1" a="1"/>
  <c r="T1236" i="5" s="1"/>
  <c r="L1237" i="5"/>
  <c r="M1237" i="5" s="1"/>
  <c r="N1237" i="5" s="1" a="1"/>
  <c r="T1237" i="5" s="1"/>
  <c r="L1238" i="5"/>
  <c r="M1238" i="5" s="1"/>
  <c r="N1238" i="5" s="1" a="1"/>
  <c r="T1238" i="5" s="1"/>
  <c r="L1239" i="5"/>
  <c r="M1239" i="5" s="1"/>
  <c r="N1239" i="5" s="1" a="1"/>
  <c r="T1239" i="5" s="1"/>
  <c r="L1240" i="5"/>
  <c r="M1240" i="5" s="1"/>
  <c r="N1240" i="5" s="1" a="1"/>
  <c r="T1240" i="5" s="1"/>
  <c r="L1241" i="5"/>
  <c r="M1241" i="5" s="1"/>
  <c r="N1241" i="5" s="1" a="1"/>
  <c r="T1241" i="5" s="1"/>
  <c r="L1242" i="5"/>
  <c r="M1242" i="5" s="1"/>
  <c r="N1242" i="5" s="1" a="1"/>
  <c r="T1242" i="5" s="1"/>
  <c r="L1243" i="5"/>
  <c r="M1243" i="5" s="1"/>
  <c r="N1243" i="5" s="1" a="1"/>
  <c r="T1243" i="5" s="1"/>
  <c r="L1244" i="5"/>
  <c r="M1244" i="5" s="1"/>
  <c r="N1244" i="5" s="1" a="1"/>
  <c r="T1244" i="5" s="1"/>
  <c r="L1245" i="5"/>
  <c r="M1245" i="5" s="1"/>
  <c r="N1245" i="5" s="1" a="1"/>
  <c r="T1245" i="5" s="1"/>
  <c r="L1246" i="5"/>
  <c r="M1246" i="5" s="1"/>
  <c r="N1246" i="5" s="1" a="1"/>
  <c r="T1246" i="5" s="1"/>
  <c r="L1247" i="5"/>
  <c r="M1247" i="5" s="1"/>
  <c r="N1247" i="5" s="1" a="1"/>
  <c r="T1247" i="5" s="1"/>
  <c r="L1248" i="5"/>
  <c r="M1248" i="5" s="1"/>
  <c r="N1248" i="5" s="1" a="1"/>
  <c r="T1248" i="5" s="1"/>
  <c r="L1249" i="5"/>
  <c r="M1249" i="5" s="1"/>
  <c r="N1249" i="5" s="1" a="1"/>
  <c r="T1249" i="5" s="1"/>
  <c r="L1250" i="5"/>
  <c r="M1250" i="5" s="1"/>
  <c r="N1250" i="5" s="1" a="1"/>
  <c r="T1250" i="5" s="1"/>
  <c r="L1251" i="5"/>
  <c r="M1251" i="5" s="1"/>
  <c r="N1251" i="5" s="1" a="1"/>
  <c r="T1251" i="5" s="1"/>
  <c r="L1252" i="5"/>
  <c r="M1252" i="5" s="1"/>
  <c r="N1252" i="5" s="1" a="1"/>
  <c r="T1252" i="5" s="1"/>
  <c r="L1253" i="5"/>
  <c r="M1253" i="5" s="1"/>
  <c r="N1253" i="5" s="1" a="1"/>
  <c r="T1253" i="5" s="1"/>
  <c r="L1254" i="5"/>
  <c r="M1254" i="5" s="1"/>
  <c r="N1254" i="5" s="1" a="1"/>
  <c r="T1254" i="5" s="1"/>
  <c r="L1255" i="5"/>
  <c r="M1255" i="5"/>
  <c r="N1255" i="5" s="1" a="1"/>
  <c r="T1255" i="5" s="1"/>
  <c r="L1256" i="5"/>
  <c r="M1256" i="5" s="1"/>
  <c r="N1256" i="5" s="1" a="1"/>
  <c r="T1256" i="5" s="1"/>
  <c r="L1257" i="5"/>
  <c r="M1257" i="5" s="1"/>
  <c r="N1257" i="5" s="1" a="1"/>
  <c r="T1257" i="5" s="1"/>
  <c r="L1258" i="5"/>
  <c r="M1258" i="5" s="1"/>
  <c r="N1258" i="5" s="1" a="1"/>
  <c r="T1258" i="5" s="1"/>
  <c r="L1259" i="5"/>
  <c r="M1259" i="5" s="1"/>
  <c r="N1259" i="5" s="1" a="1"/>
  <c r="T1259" i="5" s="1"/>
  <c r="L1260" i="5"/>
  <c r="M1260" i="5" s="1"/>
  <c r="N1260" i="5" s="1" a="1"/>
  <c r="T1260" i="5" s="1"/>
  <c r="L1261" i="5"/>
  <c r="M1261" i="5" s="1"/>
  <c r="N1261" i="5" s="1" a="1"/>
  <c r="T1261" i="5" s="1"/>
  <c r="L1262" i="5"/>
  <c r="M1262" i="5" s="1"/>
  <c r="N1262" i="5" s="1" a="1"/>
  <c r="T1262" i="5" s="1"/>
  <c r="L1263" i="5"/>
  <c r="M1263" i="5" s="1"/>
  <c r="N1263" i="5" s="1" a="1"/>
  <c r="T1263" i="5" s="1"/>
  <c r="L1264" i="5"/>
  <c r="M1264" i="5" s="1"/>
  <c r="N1264" i="5" s="1" a="1"/>
  <c r="T1264" i="5" s="1"/>
  <c r="L1265" i="5"/>
  <c r="M1265" i="5" s="1"/>
  <c r="N1265" i="5" s="1" a="1"/>
  <c r="T1265" i="5" s="1"/>
  <c r="L1266" i="5"/>
  <c r="M1266" i="5" s="1"/>
  <c r="N1266" i="5" s="1" a="1"/>
  <c r="T1266" i="5" s="1"/>
  <c r="L1267" i="5"/>
  <c r="M1267" i="5" s="1"/>
  <c r="N1267" i="5" s="1" a="1"/>
  <c r="T1267" i="5" s="1"/>
  <c r="L1268" i="5"/>
  <c r="M1268" i="5" s="1"/>
  <c r="N1268" i="5" s="1" a="1"/>
  <c r="T1268" i="5" s="1"/>
  <c r="L1269" i="5"/>
  <c r="M1269" i="5" s="1"/>
  <c r="N1269" i="5" s="1" a="1"/>
  <c r="T1269" i="5" s="1"/>
  <c r="L1270" i="5"/>
  <c r="M1270" i="5" s="1"/>
  <c r="N1270" i="5" s="1" a="1"/>
  <c r="T1270" i="5" s="1"/>
  <c r="L1271" i="5"/>
  <c r="M1271" i="5" s="1"/>
  <c r="N1271" i="5" s="1" a="1"/>
  <c r="T1271" i="5" s="1"/>
  <c r="L1272" i="5"/>
  <c r="M1272" i="5" s="1"/>
  <c r="N1272" i="5" s="1" a="1"/>
  <c r="T1272" i="5" s="1"/>
  <c r="L1273" i="5"/>
  <c r="M1273" i="5" s="1"/>
  <c r="N1273" i="5" s="1" a="1"/>
  <c r="T1273" i="5" s="1"/>
  <c r="L1274" i="5"/>
  <c r="M1274" i="5" s="1"/>
  <c r="N1274" i="5" s="1" a="1"/>
  <c r="T1274" i="5" s="1"/>
  <c r="L1275" i="5"/>
  <c r="M1275" i="5" s="1"/>
  <c r="N1275" i="5" s="1" a="1"/>
  <c r="T1275" i="5" s="1"/>
  <c r="L1276" i="5"/>
  <c r="M1276" i="5" s="1"/>
  <c r="N1276" i="5" s="1" a="1"/>
  <c r="T1276" i="5" s="1"/>
  <c r="L1277" i="5"/>
  <c r="M1277" i="5" s="1"/>
  <c r="N1277" i="5" s="1" a="1"/>
  <c r="T1277" i="5" s="1"/>
  <c r="L1278" i="5"/>
  <c r="M1278" i="5" s="1"/>
  <c r="N1278" i="5" s="1" a="1"/>
  <c r="T1278" i="5" s="1"/>
  <c r="L1279" i="5"/>
  <c r="M1279" i="5" s="1"/>
  <c r="N1279" i="5" s="1" a="1"/>
  <c r="T1279" i="5" s="1"/>
  <c r="L1280" i="5"/>
  <c r="M1280" i="5" s="1"/>
  <c r="N1280" i="5" s="1" a="1"/>
  <c r="T1280" i="5" s="1"/>
  <c r="L1281" i="5"/>
  <c r="M1281" i="5" s="1"/>
  <c r="N1281" i="5" s="1" a="1"/>
  <c r="T1281" i="5" s="1"/>
  <c r="L1282" i="5"/>
  <c r="M1282" i="5" s="1"/>
  <c r="N1282" i="5" s="1" a="1"/>
  <c r="T1282" i="5" s="1"/>
  <c r="L1283" i="5"/>
  <c r="M1283" i="5" s="1"/>
  <c r="N1283" i="5" s="1" a="1"/>
  <c r="T1283" i="5" s="1"/>
  <c r="L1284" i="5"/>
  <c r="M1284" i="5" s="1"/>
  <c r="N1284" i="5" s="1" a="1"/>
  <c r="T1284" i="5" s="1"/>
  <c r="L1285" i="5"/>
  <c r="M1285" i="5" s="1"/>
  <c r="N1285" i="5" s="1" a="1"/>
  <c r="T1285" i="5" s="1"/>
  <c r="L1286" i="5"/>
  <c r="M1286" i="5" s="1"/>
  <c r="N1286" i="5" s="1" a="1"/>
  <c r="T1286" i="5" s="1"/>
  <c r="L1287" i="5"/>
  <c r="M1287" i="5" s="1"/>
  <c r="N1287" i="5" s="1" a="1"/>
  <c r="T1287" i="5" s="1"/>
  <c r="L1288" i="5"/>
  <c r="M1288" i="5" s="1"/>
  <c r="N1288" i="5" s="1" a="1"/>
  <c r="T1288" i="5" s="1"/>
  <c r="L1289" i="5"/>
  <c r="M1289" i="5" s="1"/>
  <c r="N1289" i="5" s="1" a="1"/>
  <c r="T1289" i="5" s="1"/>
  <c r="L1290" i="5"/>
  <c r="M1290" i="5" s="1"/>
  <c r="N1290" i="5" s="1" a="1"/>
  <c r="T1290" i="5" s="1"/>
  <c r="L1291" i="5"/>
  <c r="M1291" i="5" s="1"/>
  <c r="N1291" i="5" s="1" a="1"/>
  <c r="T1291" i="5" s="1"/>
  <c r="L1292" i="5"/>
  <c r="M1292" i="5" s="1"/>
  <c r="N1292" i="5" s="1" a="1"/>
  <c r="T1292" i="5" s="1"/>
  <c r="L1293" i="5"/>
  <c r="M1293" i="5" s="1"/>
  <c r="N1293" i="5" s="1" a="1"/>
  <c r="T1293" i="5" s="1"/>
  <c r="L1294" i="5"/>
  <c r="M1294" i="5" s="1"/>
  <c r="N1294" i="5" s="1" a="1"/>
  <c r="T1294" i="5" s="1"/>
  <c r="L1295" i="5"/>
  <c r="M1295" i="5" s="1"/>
  <c r="N1295" i="5" s="1" a="1"/>
  <c r="T1295" i="5" s="1"/>
  <c r="L1296" i="5"/>
  <c r="M1296" i="5" s="1"/>
  <c r="N1296" i="5" s="1" a="1"/>
  <c r="T1296" i="5" s="1"/>
  <c r="L1297" i="5"/>
  <c r="M1297" i="5" s="1"/>
  <c r="N1297" i="5" s="1" a="1"/>
  <c r="T1297" i="5" s="1"/>
  <c r="L1298" i="5"/>
  <c r="M1298" i="5" s="1"/>
  <c r="N1298" i="5" s="1" a="1"/>
  <c r="T1298" i="5" s="1"/>
  <c r="L1299" i="5"/>
  <c r="M1299" i="5" s="1"/>
  <c r="N1299" i="5" s="1" a="1"/>
  <c r="T1299" i="5" s="1"/>
  <c r="L1300" i="5"/>
  <c r="M1300" i="5" s="1"/>
  <c r="N1300" i="5" s="1" a="1"/>
  <c r="T1300" i="5" s="1"/>
  <c r="L1301" i="5"/>
  <c r="M1301" i="5" s="1"/>
  <c r="N1301" i="5" s="1" a="1"/>
  <c r="T1301" i="5" s="1"/>
  <c r="L1302" i="5"/>
  <c r="M1302" i="5" s="1"/>
  <c r="N1302" i="5" s="1" a="1"/>
  <c r="T1302" i="5" s="1"/>
  <c r="L1303" i="5"/>
  <c r="M1303" i="5"/>
  <c r="N1303" i="5" s="1" a="1"/>
  <c r="T1303" i="5" s="1"/>
  <c r="L1304" i="5"/>
  <c r="M1304" i="5" s="1"/>
  <c r="N1304" i="5" s="1" a="1"/>
  <c r="T1304" i="5" s="1"/>
  <c r="L1305" i="5"/>
  <c r="M1305" i="5" s="1"/>
  <c r="N1305" i="5" s="1" a="1"/>
  <c r="T1305" i="5" s="1"/>
  <c r="L1306" i="5"/>
  <c r="M1306" i="5" s="1"/>
  <c r="N1306" i="5" s="1" a="1"/>
  <c r="T1306" i="5" s="1"/>
  <c r="L1307" i="5"/>
  <c r="M1307" i="5" s="1"/>
  <c r="N1307" i="5" s="1" a="1"/>
  <c r="T1307" i="5" s="1"/>
  <c r="L1308" i="5"/>
  <c r="M1308" i="5" s="1"/>
  <c r="N1308" i="5" s="1" a="1"/>
  <c r="T1308" i="5" s="1"/>
  <c r="L1309" i="5"/>
  <c r="M1309" i="5" s="1"/>
  <c r="N1309" i="5" s="1" a="1"/>
  <c r="T1309" i="5" s="1"/>
  <c r="L1310" i="5"/>
  <c r="M1310" i="5" s="1"/>
  <c r="N1310" i="5" s="1" a="1"/>
  <c r="T1310" i="5" s="1"/>
  <c r="L1311" i="5"/>
  <c r="M1311" i="5" s="1"/>
  <c r="N1311" i="5" s="1" a="1"/>
  <c r="T1311" i="5" s="1"/>
  <c r="L1312" i="5"/>
  <c r="M1312" i="5"/>
  <c r="N1312" i="5" s="1" a="1"/>
  <c r="T1312" i="5" s="1"/>
  <c r="L1313" i="5"/>
  <c r="M1313" i="5" s="1"/>
  <c r="N1313" i="5" s="1" a="1"/>
  <c r="T1313" i="5" s="1"/>
  <c r="L1314" i="5"/>
  <c r="M1314" i="5" s="1"/>
  <c r="N1314" i="5" s="1" a="1"/>
  <c r="T1314" i="5" s="1"/>
  <c r="L1315" i="5"/>
  <c r="M1315" i="5" s="1"/>
  <c r="N1315" i="5" s="1" a="1"/>
  <c r="T1315" i="5" s="1"/>
  <c r="L1316" i="5"/>
  <c r="M1316" i="5" s="1"/>
  <c r="N1316" i="5" s="1" a="1"/>
  <c r="T1316" i="5" s="1"/>
  <c r="L1317" i="5"/>
  <c r="M1317" i="5" s="1"/>
  <c r="N1317" i="5" s="1" a="1"/>
  <c r="T1317" i="5" s="1"/>
  <c r="L1318" i="5"/>
  <c r="M1318" i="5" s="1"/>
  <c r="N1318" i="5" s="1" a="1"/>
  <c r="T1318" i="5" s="1"/>
  <c r="L1319" i="5"/>
  <c r="M1319" i="5" s="1"/>
  <c r="N1319" i="5" s="1" a="1"/>
  <c r="T1319" i="5" s="1"/>
  <c r="L1320" i="5"/>
  <c r="M1320" i="5" s="1"/>
  <c r="N1320" i="5" s="1" a="1"/>
  <c r="T1320" i="5" s="1"/>
  <c r="L1321" i="5"/>
  <c r="M1321" i="5" s="1"/>
  <c r="N1321" i="5" s="1" a="1"/>
  <c r="T1321" i="5" s="1"/>
  <c r="L1322" i="5"/>
  <c r="M1322" i="5" s="1"/>
  <c r="N1322" i="5" s="1" a="1"/>
  <c r="T1322" i="5" s="1"/>
  <c r="L1323" i="5"/>
  <c r="M1323" i="5" s="1"/>
  <c r="N1323" i="5" s="1" a="1"/>
  <c r="T1323" i="5" s="1"/>
  <c r="L1324" i="5"/>
  <c r="M1324" i="5" s="1"/>
  <c r="N1324" i="5" s="1" a="1"/>
  <c r="T1324" i="5" s="1"/>
  <c r="L1325" i="5"/>
  <c r="M1325" i="5" s="1"/>
  <c r="N1325" i="5" s="1" a="1"/>
  <c r="T1325" i="5" s="1"/>
  <c r="L1326" i="5"/>
  <c r="M1326" i="5" s="1"/>
  <c r="N1326" i="5" s="1" a="1"/>
  <c r="T1326" i="5" s="1"/>
  <c r="L1327" i="5"/>
  <c r="M1327" i="5" s="1"/>
  <c r="N1327" i="5" s="1" a="1"/>
  <c r="T1327" i="5" s="1"/>
  <c r="L1328" i="5"/>
  <c r="M1328" i="5" s="1"/>
  <c r="N1328" i="5" s="1" a="1"/>
  <c r="T1328" i="5" s="1"/>
  <c r="L1329" i="5"/>
  <c r="M1329" i="5" s="1"/>
  <c r="N1329" i="5" s="1" a="1"/>
  <c r="T1329" i="5" s="1"/>
  <c r="L1330" i="5"/>
  <c r="M1330" i="5" s="1"/>
  <c r="N1330" i="5" s="1" a="1"/>
  <c r="T1330" i="5" s="1"/>
  <c r="L1331" i="5"/>
  <c r="M1331" i="5" s="1"/>
  <c r="N1331" i="5" s="1" a="1"/>
  <c r="T1331" i="5" s="1"/>
  <c r="L1332" i="5"/>
  <c r="M1332" i="5" s="1"/>
  <c r="N1332" i="5" s="1" a="1"/>
  <c r="T1332" i="5" s="1"/>
  <c r="L1333" i="5"/>
  <c r="M1333" i="5" s="1"/>
  <c r="N1333" i="5" s="1" a="1"/>
  <c r="T1333" i="5" s="1"/>
  <c r="L1334" i="5"/>
  <c r="M1334" i="5" s="1"/>
  <c r="N1334" i="5" s="1" a="1"/>
  <c r="T1334" i="5" s="1"/>
  <c r="L1335" i="5"/>
  <c r="M1335" i="5" s="1"/>
  <c r="N1335" i="5" s="1" a="1"/>
  <c r="T1335" i="5" s="1"/>
  <c r="L1336" i="5"/>
  <c r="M1336" i="5"/>
  <c r="N1336" i="5" s="1" a="1"/>
  <c r="T1336" i="5" s="1"/>
  <c r="L1337" i="5"/>
  <c r="M1337" i="5" s="1"/>
  <c r="N1337" i="5" s="1" a="1"/>
  <c r="T1337" i="5" s="1"/>
  <c r="L1338" i="5"/>
  <c r="M1338" i="5" s="1"/>
  <c r="N1338" i="5" s="1" a="1"/>
  <c r="T1338" i="5" s="1"/>
  <c r="L1339" i="5"/>
  <c r="M1339" i="5" s="1"/>
  <c r="N1339" i="5" s="1" a="1"/>
  <c r="T1339" i="5" s="1"/>
  <c r="L1340" i="5"/>
  <c r="M1340" i="5" s="1"/>
  <c r="N1340" i="5" s="1" a="1"/>
  <c r="T1340" i="5" s="1"/>
  <c r="L1341" i="5"/>
  <c r="M1341" i="5" s="1"/>
  <c r="N1341" i="5" s="1" a="1"/>
  <c r="T1341" i="5" s="1"/>
  <c r="L1342" i="5"/>
  <c r="M1342" i="5" s="1"/>
  <c r="N1342" i="5" s="1" a="1"/>
  <c r="T1342" i="5" s="1"/>
  <c r="L1343" i="5"/>
  <c r="M1343" i="5" s="1"/>
  <c r="N1343" i="5" s="1" a="1"/>
  <c r="T1343" i="5" s="1"/>
  <c r="L1344" i="5"/>
  <c r="M1344" i="5" s="1"/>
  <c r="N1344" i="5" s="1" a="1"/>
  <c r="T1344" i="5" s="1"/>
  <c r="L1345" i="5"/>
  <c r="M1345" i="5" s="1"/>
  <c r="N1345" i="5" s="1" a="1"/>
  <c r="T1345" i="5" s="1"/>
  <c r="L1346" i="5"/>
  <c r="M1346" i="5" s="1"/>
  <c r="N1346" i="5" s="1" a="1"/>
  <c r="T1346" i="5" s="1"/>
  <c r="L1347" i="5"/>
  <c r="M1347" i="5" s="1"/>
  <c r="N1347" i="5" s="1" a="1"/>
  <c r="T1347" i="5" s="1"/>
  <c r="L1348" i="5"/>
  <c r="M1348" i="5" s="1"/>
  <c r="N1348" i="5" s="1" a="1"/>
  <c r="T1348" i="5" s="1"/>
  <c r="L1349" i="5"/>
  <c r="M1349" i="5" s="1"/>
  <c r="N1349" i="5" s="1" a="1"/>
  <c r="T1349" i="5" s="1"/>
  <c r="L1350" i="5"/>
  <c r="M1350" i="5"/>
  <c r="N1350" i="5" s="1" a="1"/>
  <c r="T1350" i="5" s="1"/>
  <c r="L1351" i="5"/>
  <c r="M1351" i="5" s="1"/>
  <c r="N1351" i="5" s="1" a="1"/>
  <c r="T1351" i="5" s="1"/>
  <c r="L1352" i="5"/>
  <c r="M1352" i="5" s="1"/>
  <c r="N1352" i="5" s="1" a="1"/>
  <c r="T1352" i="5" s="1"/>
  <c r="L1353" i="5"/>
  <c r="M1353" i="5" s="1"/>
  <c r="N1353" i="5" s="1" a="1"/>
  <c r="T1353" i="5" s="1"/>
  <c r="L1354" i="5"/>
  <c r="M1354" i="5" s="1"/>
  <c r="N1354" i="5" s="1" a="1"/>
  <c r="T1354" i="5" s="1"/>
  <c r="L1355" i="5"/>
  <c r="M1355" i="5" s="1"/>
  <c r="N1355" i="5" s="1" a="1"/>
  <c r="T1355" i="5" s="1"/>
  <c r="L1356" i="5"/>
  <c r="M1356" i="5"/>
  <c r="N1356" i="5" s="1" a="1"/>
  <c r="T1356" i="5" s="1"/>
  <c r="L1357" i="5"/>
  <c r="M1357" i="5" s="1"/>
  <c r="N1357" i="5" s="1" a="1"/>
  <c r="T1357" i="5" s="1"/>
  <c r="L1358" i="5"/>
  <c r="M1358" i="5" s="1"/>
  <c r="N1358" i="5" s="1" a="1"/>
  <c r="T1358" i="5" s="1"/>
  <c r="L1359" i="5"/>
  <c r="M1359" i="5" s="1"/>
  <c r="N1359" i="5" s="1" a="1"/>
  <c r="T1359" i="5" s="1"/>
  <c r="L1360" i="5"/>
  <c r="M1360" i="5" s="1"/>
  <c r="N1360" i="5" s="1" a="1"/>
  <c r="T1360" i="5" s="1"/>
  <c r="L1361" i="5"/>
  <c r="M1361" i="5" s="1"/>
  <c r="N1361" i="5" s="1" a="1"/>
  <c r="T1361" i="5" s="1"/>
  <c r="L1362" i="5"/>
  <c r="M1362" i="5" s="1"/>
  <c r="N1362" i="5" s="1" a="1"/>
  <c r="T1362" i="5" s="1"/>
  <c r="L1363" i="5"/>
  <c r="M1363" i="5" s="1"/>
  <c r="N1363" i="5" s="1" a="1"/>
  <c r="T1363" i="5" s="1"/>
  <c r="L1364" i="5"/>
  <c r="M1364" i="5" s="1"/>
  <c r="N1364" i="5" s="1" a="1"/>
  <c r="T1364" i="5" s="1"/>
  <c r="L1365" i="5"/>
  <c r="M1365" i="5" s="1"/>
  <c r="N1365" i="5" s="1" a="1"/>
  <c r="T1365" i="5" s="1"/>
  <c r="L1366" i="5"/>
  <c r="M1366" i="5" s="1"/>
  <c r="N1366" i="5" s="1" a="1"/>
  <c r="T1366" i="5" s="1"/>
  <c r="L1367" i="5"/>
  <c r="M1367" i="5" s="1"/>
  <c r="N1367" i="5" s="1" a="1"/>
  <c r="T1367" i="5" s="1"/>
  <c r="L1368" i="5"/>
  <c r="M1368" i="5" s="1"/>
  <c r="N1368" i="5" s="1" a="1"/>
  <c r="T1368" i="5" s="1"/>
  <c r="L1369" i="5"/>
  <c r="M1369" i="5" s="1"/>
  <c r="N1369" i="5" s="1" a="1"/>
  <c r="T1369" i="5" s="1"/>
  <c r="L1370" i="5"/>
  <c r="M1370" i="5" s="1"/>
  <c r="N1370" i="5" s="1" a="1"/>
  <c r="T1370" i="5" s="1"/>
  <c r="L1371" i="5"/>
  <c r="M1371" i="5" s="1"/>
  <c r="N1371" i="5" s="1" a="1"/>
  <c r="T1371" i="5" s="1"/>
  <c r="L1372" i="5"/>
  <c r="M1372" i="5" s="1"/>
  <c r="N1372" i="5" s="1" a="1"/>
  <c r="T1372" i="5" s="1"/>
  <c r="L1373" i="5"/>
  <c r="M1373" i="5" s="1"/>
  <c r="N1373" i="5" s="1" a="1"/>
  <c r="T1373" i="5" s="1"/>
  <c r="L1374" i="5"/>
  <c r="M1374" i="5" s="1"/>
  <c r="N1374" i="5" s="1" a="1"/>
  <c r="T1374" i="5" s="1"/>
  <c r="L1375" i="5"/>
  <c r="M1375" i="5" s="1"/>
  <c r="N1375" i="5" s="1" a="1"/>
  <c r="T1375" i="5" s="1"/>
  <c r="L1376" i="5"/>
  <c r="M1376" i="5" s="1"/>
  <c r="N1376" i="5" s="1" a="1"/>
  <c r="T1376" i="5" s="1"/>
  <c r="L1377" i="5"/>
  <c r="M1377" i="5" s="1"/>
  <c r="N1377" i="5" s="1" a="1"/>
  <c r="T1377" i="5" s="1"/>
  <c r="L1378" i="5"/>
  <c r="M1378" i="5" s="1"/>
  <c r="N1378" i="5" s="1" a="1"/>
  <c r="T1378" i="5" s="1"/>
  <c r="L1379" i="5"/>
  <c r="M1379" i="5" s="1"/>
  <c r="N1379" i="5" s="1" a="1"/>
  <c r="T1379" i="5" s="1"/>
  <c r="L1380" i="5"/>
  <c r="M1380" i="5" s="1"/>
  <c r="N1380" i="5" s="1" a="1"/>
  <c r="T1380" i="5" s="1"/>
  <c r="L1381" i="5"/>
  <c r="M1381" i="5" s="1"/>
  <c r="N1381" i="5" s="1" a="1"/>
  <c r="T1381" i="5" s="1"/>
  <c r="L1382" i="5"/>
  <c r="M1382" i="5" s="1"/>
  <c r="N1382" i="5" s="1" a="1"/>
  <c r="T1382" i="5" s="1"/>
  <c r="L1383" i="5"/>
  <c r="M1383" i="5" s="1"/>
  <c r="N1383" i="5" s="1" a="1"/>
  <c r="T1383" i="5" s="1"/>
  <c r="L1384" i="5"/>
  <c r="M1384" i="5" s="1"/>
  <c r="N1384" i="5" s="1" a="1"/>
  <c r="T1384" i="5" s="1"/>
  <c r="L1385" i="5"/>
  <c r="M1385" i="5" s="1"/>
  <c r="N1385" i="5" s="1" a="1"/>
  <c r="T1385" i="5" s="1"/>
  <c r="L1386" i="5"/>
  <c r="M1386" i="5" s="1"/>
  <c r="N1386" i="5" s="1" a="1"/>
  <c r="T1386" i="5" s="1"/>
  <c r="L1387" i="5"/>
  <c r="M1387" i="5" s="1"/>
  <c r="N1387" i="5" s="1" a="1"/>
  <c r="T1387" i="5" s="1"/>
  <c r="L1388" i="5"/>
  <c r="M1388" i="5" s="1"/>
  <c r="N1388" i="5" s="1" a="1"/>
  <c r="T1388" i="5" s="1"/>
  <c r="L1389" i="5"/>
  <c r="M1389" i="5" s="1"/>
  <c r="N1389" i="5" s="1" a="1"/>
  <c r="T1389" i="5" s="1"/>
  <c r="L1390" i="5"/>
  <c r="M1390" i="5" s="1"/>
  <c r="N1390" i="5" s="1" a="1"/>
  <c r="T1390" i="5" s="1"/>
  <c r="L1391" i="5"/>
  <c r="M1391" i="5" s="1"/>
  <c r="N1391" i="5" s="1" a="1"/>
  <c r="T1391" i="5" s="1"/>
  <c r="L1392" i="5"/>
  <c r="M1392" i="5" s="1"/>
  <c r="N1392" i="5" s="1" a="1"/>
  <c r="T1392" i="5" s="1"/>
  <c r="L1393" i="5"/>
  <c r="M1393" i="5" s="1"/>
  <c r="N1393" i="5" s="1" a="1"/>
  <c r="T1393" i="5" s="1"/>
  <c r="L1394" i="5"/>
  <c r="M1394" i="5" s="1"/>
  <c r="N1394" i="5" s="1" a="1"/>
  <c r="T1394" i="5" s="1"/>
  <c r="L1395" i="5"/>
  <c r="M1395" i="5" s="1"/>
  <c r="N1395" i="5" s="1" a="1"/>
  <c r="T1395" i="5" s="1"/>
  <c r="L1396" i="5"/>
  <c r="M1396" i="5" s="1"/>
  <c r="N1396" i="5" s="1" a="1"/>
  <c r="T1396" i="5" s="1"/>
  <c r="L1397" i="5"/>
  <c r="M1397" i="5" s="1"/>
  <c r="N1397" i="5" s="1" a="1"/>
  <c r="T1397" i="5" s="1"/>
  <c r="L1398" i="5"/>
  <c r="M1398" i="5" s="1"/>
  <c r="N1398" i="5" s="1" a="1"/>
  <c r="T1398" i="5" s="1"/>
  <c r="L1399" i="5"/>
  <c r="M1399" i="5" s="1"/>
  <c r="N1399" i="5" s="1" a="1"/>
  <c r="T1399" i="5" s="1"/>
  <c r="L1400" i="5"/>
  <c r="M1400" i="5" s="1"/>
  <c r="N1400" i="5" s="1" a="1"/>
  <c r="T1400" i="5" s="1"/>
  <c r="L1401" i="5"/>
  <c r="M1401" i="5" s="1"/>
  <c r="N1401" i="5" s="1" a="1"/>
  <c r="T1401" i="5" s="1"/>
  <c r="L1402" i="5"/>
  <c r="M1402" i="5" s="1"/>
  <c r="N1402" i="5" s="1" a="1"/>
  <c r="T1402" i="5" s="1"/>
  <c r="L1403" i="5"/>
  <c r="M1403" i="5" s="1"/>
  <c r="N1403" i="5" s="1" a="1"/>
  <c r="T1403" i="5" s="1"/>
  <c r="L1404" i="5"/>
  <c r="M1404" i="5" s="1"/>
  <c r="N1404" i="5" s="1" a="1"/>
  <c r="T1404" i="5" s="1"/>
  <c r="L1405" i="5"/>
  <c r="M1405" i="5" s="1"/>
  <c r="N1405" i="5" s="1" a="1"/>
  <c r="T1405" i="5" s="1"/>
  <c r="L1406" i="5"/>
  <c r="M1406" i="5" s="1"/>
  <c r="N1406" i="5" s="1" a="1"/>
  <c r="T1406" i="5" s="1"/>
  <c r="L1407" i="5"/>
  <c r="M1407" i="5" s="1"/>
  <c r="N1407" i="5" s="1" a="1"/>
  <c r="T1407" i="5" s="1"/>
  <c r="L1408" i="5"/>
  <c r="M1408" i="5" s="1"/>
  <c r="N1408" i="5" s="1" a="1"/>
  <c r="T1408" i="5" s="1"/>
  <c r="L1409" i="5"/>
  <c r="M1409" i="5" s="1"/>
  <c r="N1409" i="5" s="1" a="1"/>
  <c r="T1409" i="5" s="1"/>
  <c r="L1410" i="5"/>
  <c r="M1410" i="5" s="1"/>
  <c r="N1410" i="5" s="1" a="1"/>
  <c r="T1410" i="5" s="1"/>
  <c r="L1411" i="5"/>
  <c r="M1411" i="5" s="1"/>
  <c r="N1411" i="5" s="1" a="1"/>
  <c r="T1411" i="5" s="1"/>
  <c r="L1412" i="5"/>
  <c r="M1412" i="5" s="1"/>
  <c r="N1412" i="5" s="1" a="1"/>
  <c r="T1412" i="5" s="1"/>
  <c r="L1413" i="5"/>
  <c r="M1413" i="5" s="1"/>
  <c r="N1413" i="5" s="1" a="1"/>
  <c r="T1413" i="5" s="1"/>
  <c r="L1414" i="5"/>
  <c r="M1414" i="5" s="1"/>
  <c r="N1414" i="5" s="1" a="1"/>
  <c r="T1414" i="5" s="1"/>
  <c r="L1415" i="5"/>
  <c r="M1415" i="5" s="1"/>
  <c r="N1415" i="5" s="1" a="1"/>
  <c r="T1415" i="5" s="1"/>
  <c r="L1416" i="5"/>
  <c r="M1416" i="5" s="1"/>
  <c r="N1416" i="5" s="1" a="1"/>
  <c r="T1416" i="5" s="1"/>
  <c r="L1417" i="5"/>
  <c r="M1417" i="5" s="1"/>
  <c r="N1417" i="5" s="1" a="1"/>
  <c r="T1417" i="5" s="1"/>
  <c r="L1418" i="5"/>
  <c r="M1418" i="5" s="1"/>
  <c r="N1418" i="5" s="1" a="1"/>
  <c r="T1418" i="5" s="1"/>
  <c r="L1419" i="5"/>
  <c r="M1419" i="5" s="1"/>
  <c r="N1419" i="5" s="1" a="1"/>
  <c r="T1419" i="5" s="1"/>
  <c r="L1420" i="5"/>
  <c r="M1420" i="5" s="1"/>
  <c r="N1420" i="5" s="1" a="1"/>
  <c r="T1420" i="5" s="1"/>
  <c r="L1421" i="5"/>
  <c r="M1421" i="5" s="1"/>
  <c r="N1421" i="5" s="1" a="1"/>
  <c r="T1421" i="5" s="1"/>
  <c r="L1422" i="5"/>
  <c r="M1422" i="5" s="1"/>
  <c r="N1422" i="5" s="1" a="1"/>
  <c r="T1422" i="5" s="1"/>
  <c r="L1423" i="5"/>
  <c r="M1423" i="5" s="1"/>
  <c r="N1423" i="5" s="1" a="1"/>
  <c r="T1423" i="5" s="1"/>
  <c r="L1424" i="5"/>
  <c r="M1424" i="5" s="1"/>
  <c r="N1424" i="5" s="1" a="1"/>
  <c r="T1424" i="5" s="1"/>
  <c r="L1425" i="5"/>
  <c r="M1425" i="5" s="1"/>
  <c r="N1425" i="5" s="1" a="1"/>
  <c r="T1425" i="5" s="1"/>
  <c r="L1426" i="5"/>
  <c r="M1426" i="5" s="1"/>
  <c r="N1426" i="5" s="1" a="1"/>
  <c r="T1426" i="5" s="1"/>
  <c r="L1427" i="5"/>
  <c r="M1427" i="5" s="1"/>
  <c r="N1427" i="5" s="1" a="1"/>
  <c r="T1427" i="5" s="1"/>
  <c r="L1428" i="5"/>
  <c r="M1428" i="5" s="1"/>
  <c r="N1428" i="5" s="1" a="1"/>
  <c r="T1428" i="5" s="1"/>
  <c r="L1429" i="5"/>
  <c r="M1429" i="5" s="1"/>
  <c r="N1429" i="5" s="1" a="1"/>
  <c r="T1429" i="5" s="1"/>
  <c r="L1430" i="5"/>
  <c r="M1430" i="5" s="1"/>
  <c r="N1430" i="5" s="1" a="1"/>
  <c r="T1430" i="5" s="1"/>
  <c r="L1431" i="5"/>
  <c r="M1431" i="5" s="1"/>
  <c r="N1431" i="5" s="1" a="1"/>
  <c r="T1431" i="5" s="1"/>
  <c r="L1432" i="5"/>
  <c r="M1432" i="5" s="1"/>
  <c r="N1432" i="5" s="1" a="1"/>
  <c r="T1432" i="5" s="1"/>
  <c r="L1433" i="5"/>
  <c r="M1433" i="5" s="1"/>
  <c r="N1433" i="5" s="1" a="1"/>
  <c r="T1433" i="5" s="1"/>
  <c r="L1434" i="5"/>
  <c r="M1434" i="5" s="1"/>
  <c r="N1434" i="5" s="1" a="1"/>
  <c r="T1434" i="5" s="1"/>
  <c r="L1435" i="5"/>
  <c r="M1435" i="5" s="1"/>
  <c r="N1435" i="5" s="1" a="1"/>
  <c r="T1435" i="5" s="1"/>
  <c r="L1436" i="5"/>
  <c r="M1436" i="5" s="1"/>
  <c r="N1436" i="5" s="1" a="1"/>
  <c r="T1436" i="5" s="1"/>
  <c r="L1437" i="5"/>
  <c r="M1437" i="5" s="1"/>
  <c r="N1437" i="5" s="1" a="1"/>
  <c r="T1437" i="5" s="1"/>
  <c r="L1438" i="5"/>
  <c r="M1438" i="5" s="1"/>
  <c r="N1438" i="5" s="1" a="1"/>
  <c r="T1438" i="5" s="1"/>
  <c r="L1439" i="5"/>
  <c r="M1439" i="5" s="1"/>
  <c r="N1439" i="5" s="1" a="1"/>
  <c r="T1439" i="5" s="1"/>
  <c r="L1440" i="5"/>
  <c r="M1440" i="5" s="1"/>
  <c r="N1440" i="5" s="1" a="1"/>
  <c r="T1440" i="5" s="1"/>
  <c r="L1441" i="5"/>
  <c r="M1441" i="5" s="1"/>
  <c r="N1441" i="5" s="1" a="1"/>
  <c r="T1441" i="5" s="1"/>
  <c r="L1442" i="5"/>
  <c r="M1442" i="5" s="1"/>
  <c r="N1442" i="5" s="1" a="1"/>
  <c r="T1442" i="5" s="1"/>
  <c r="L1443" i="5"/>
  <c r="M1443" i="5" s="1"/>
  <c r="N1443" i="5" s="1" a="1"/>
  <c r="T1443" i="5" s="1"/>
  <c r="L1444" i="5"/>
  <c r="M1444" i="5" s="1"/>
  <c r="N1444" i="5" s="1" a="1"/>
  <c r="T1444" i="5" s="1"/>
  <c r="L1445" i="5"/>
  <c r="M1445" i="5" s="1"/>
  <c r="N1445" i="5" s="1" a="1"/>
  <c r="T1445" i="5" s="1"/>
  <c r="L1446" i="5"/>
  <c r="M1446" i="5" s="1"/>
  <c r="N1446" i="5" s="1" a="1"/>
  <c r="T1446" i="5" s="1"/>
  <c r="L1447" i="5"/>
  <c r="M1447" i="5" s="1"/>
  <c r="N1447" i="5" s="1" a="1"/>
  <c r="T1447" i="5" s="1"/>
  <c r="L1448" i="5"/>
  <c r="M1448" i="5" s="1"/>
  <c r="N1448" i="5" s="1" a="1"/>
  <c r="T1448" i="5" s="1"/>
  <c r="L1449" i="5"/>
  <c r="M1449" i="5" s="1"/>
  <c r="N1449" i="5" s="1" a="1"/>
  <c r="T1449" i="5" s="1"/>
  <c r="L1450" i="5"/>
  <c r="M1450" i="5" s="1"/>
  <c r="N1450" i="5" s="1" a="1"/>
  <c r="T1450" i="5" s="1"/>
  <c r="L1451" i="5"/>
  <c r="M1451" i="5" s="1"/>
  <c r="N1451" i="5" s="1" a="1"/>
  <c r="T1451" i="5" s="1"/>
  <c r="L1452" i="5"/>
  <c r="M1452" i="5" s="1"/>
  <c r="N1452" i="5" s="1" a="1"/>
  <c r="T1452" i="5" s="1"/>
  <c r="L1453" i="5"/>
  <c r="M1453" i="5" s="1"/>
  <c r="N1453" i="5" s="1" a="1"/>
  <c r="T1453" i="5" s="1"/>
  <c r="L1454" i="5"/>
  <c r="M1454" i="5" s="1"/>
  <c r="N1454" i="5" s="1" a="1"/>
  <c r="T1454" i="5" s="1"/>
  <c r="L1455" i="5"/>
  <c r="M1455" i="5" s="1"/>
  <c r="N1455" i="5" s="1" a="1"/>
  <c r="T1455" i="5" s="1"/>
  <c r="L1456" i="5"/>
  <c r="M1456" i="5" s="1"/>
  <c r="N1456" i="5" s="1" a="1"/>
  <c r="T1456" i="5" s="1"/>
  <c r="L1457" i="5"/>
  <c r="M1457" i="5" s="1"/>
  <c r="N1457" i="5" s="1" a="1"/>
  <c r="T1457" i="5" s="1"/>
  <c r="L1458" i="5"/>
  <c r="M1458" i="5" s="1"/>
  <c r="N1458" i="5" s="1" a="1"/>
  <c r="T1458" i="5" s="1"/>
  <c r="L1459" i="5"/>
  <c r="M1459" i="5" s="1"/>
  <c r="N1459" i="5" s="1" a="1"/>
  <c r="T1459" i="5" s="1"/>
  <c r="L1460" i="5"/>
  <c r="M1460" i="5" s="1"/>
  <c r="N1460" i="5" s="1" a="1"/>
  <c r="T1460" i="5" s="1"/>
  <c r="L1461" i="5"/>
  <c r="M1461" i="5" s="1"/>
  <c r="N1461" i="5" s="1" a="1"/>
  <c r="T1461" i="5" s="1"/>
  <c r="L1462" i="5"/>
  <c r="M1462" i="5" s="1"/>
  <c r="N1462" i="5" s="1" a="1"/>
  <c r="T1462" i="5" s="1"/>
  <c r="L1463" i="5"/>
  <c r="M1463" i="5" s="1"/>
  <c r="N1463" i="5" s="1" a="1"/>
  <c r="T1463" i="5" s="1"/>
  <c r="L1464" i="5"/>
  <c r="M1464" i="5" s="1"/>
  <c r="N1464" i="5" s="1" a="1"/>
  <c r="T1464" i="5" s="1"/>
  <c r="L1465" i="5"/>
  <c r="M1465" i="5" s="1"/>
  <c r="N1465" i="5" s="1" a="1"/>
  <c r="T1465" i="5" s="1"/>
  <c r="L1466" i="5"/>
  <c r="M1466" i="5" s="1"/>
  <c r="N1466" i="5" s="1" a="1"/>
  <c r="T1466" i="5" s="1"/>
  <c r="L1467" i="5"/>
  <c r="M1467" i="5" s="1"/>
  <c r="N1467" i="5" s="1" a="1"/>
  <c r="T1467" i="5" s="1"/>
  <c r="L1468" i="5"/>
  <c r="M1468" i="5" s="1"/>
  <c r="N1468" i="5" s="1" a="1"/>
  <c r="T1468" i="5" s="1"/>
  <c r="L1469" i="5"/>
  <c r="M1469" i="5" s="1"/>
  <c r="N1469" i="5" s="1" a="1"/>
  <c r="T1469" i="5" s="1"/>
  <c r="L1470" i="5"/>
  <c r="M1470" i="5" s="1"/>
  <c r="N1470" i="5" s="1" a="1"/>
  <c r="T1470" i="5" s="1"/>
  <c r="L1471" i="5"/>
  <c r="M1471" i="5" s="1"/>
  <c r="N1471" i="5" s="1" a="1"/>
  <c r="T1471" i="5" s="1"/>
  <c r="L1472" i="5"/>
  <c r="M1472" i="5" s="1"/>
  <c r="N1472" i="5" s="1" a="1"/>
  <c r="T1472" i="5" s="1"/>
  <c r="L1473" i="5"/>
  <c r="M1473" i="5" s="1"/>
  <c r="N1473" i="5" s="1" a="1"/>
  <c r="T1473" i="5" s="1"/>
  <c r="L1474" i="5"/>
  <c r="M1474" i="5" s="1"/>
  <c r="N1474" i="5" s="1" a="1"/>
  <c r="T1474" i="5" s="1"/>
  <c r="L1475" i="5"/>
  <c r="M1475" i="5" s="1"/>
  <c r="N1475" i="5" s="1" a="1"/>
  <c r="T1475" i="5" s="1"/>
  <c r="L1476" i="5"/>
  <c r="M1476" i="5" s="1"/>
  <c r="N1476" i="5" s="1" a="1"/>
  <c r="T1476" i="5" s="1"/>
  <c r="L1477" i="5"/>
  <c r="M1477" i="5" s="1"/>
  <c r="N1477" i="5" s="1" a="1"/>
  <c r="T1477" i="5" s="1"/>
  <c r="L1478" i="5"/>
  <c r="M1478" i="5" s="1"/>
  <c r="N1478" i="5" s="1" a="1"/>
  <c r="T1478" i="5" s="1"/>
  <c r="L1479" i="5"/>
  <c r="M1479" i="5" s="1"/>
  <c r="N1479" i="5" s="1" a="1"/>
  <c r="T1479" i="5" s="1"/>
  <c r="L1480" i="5"/>
  <c r="M1480" i="5" s="1"/>
  <c r="N1480" i="5" s="1" a="1"/>
  <c r="T1480" i="5" s="1"/>
  <c r="L1481" i="5"/>
  <c r="M1481" i="5" s="1"/>
  <c r="N1481" i="5" s="1" a="1"/>
  <c r="T1481" i="5" s="1"/>
  <c r="L1482" i="5"/>
  <c r="M1482" i="5"/>
  <c r="N1482" i="5" s="1" a="1"/>
  <c r="T1482" i="5" s="1"/>
  <c r="L1483" i="5"/>
  <c r="M1483" i="5" s="1"/>
  <c r="N1483" i="5" s="1" a="1"/>
  <c r="T1483" i="5" s="1"/>
  <c r="L1484" i="5"/>
  <c r="M1484" i="5" s="1"/>
  <c r="N1484" i="5" s="1" a="1"/>
  <c r="T1484" i="5" s="1"/>
  <c r="L1486" i="5"/>
  <c r="M1486" i="5" s="1"/>
  <c r="N1486" i="5" s="1" a="1"/>
  <c r="T1486" i="5" s="1"/>
  <c r="L1487" i="5"/>
  <c r="M1487" i="5" s="1"/>
  <c r="N1487" i="5" s="1" a="1"/>
  <c r="T1487" i="5" s="1"/>
  <c r="L1488" i="5"/>
  <c r="M1488" i="5" s="1"/>
  <c r="N1488" i="5" s="1" a="1"/>
  <c r="T1488" i="5" s="1"/>
  <c r="L1489" i="5"/>
  <c r="M1489" i="5" s="1"/>
  <c r="N1489" i="5" s="1" a="1"/>
  <c r="T1489" i="5" s="1"/>
  <c r="L1490" i="5"/>
  <c r="M1490" i="5" s="1"/>
  <c r="N1490" i="5" s="1" a="1"/>
  <c r="T1490" i="5" s="1"/>
  <c r="L1491" i="5"/>
  <c r="M1491" i="5" s="1"/>
  <c r="N1491" i="5" s="1" a="1"/>
  <c r="T1491" i="5" s="1"/>
  <c r="L1492" i="5"/>
  <c r="M1492" i="5" s="1"/>
  <c r="N1492" i="5" s="1" a="1"/>
  <c r="T1492" i="5" s="1"/>
  <c r="L1493" i="5"/>
  <c r="M1493" i="5" s="1"/>
  <c r="N1493" i="5" s="1" a="1"/>
  <c r="T1493" i="5" s="1"/>
  <c r="L1494" i="5"/>
  <c r="M1494" i="5" s="1"/>
  <c r="N1494" i="5" s="1" a="1"/>
  <c r="T1494" i="5" s="1"/>
  <c r="L1495" i="5"/>
  <c r="M1495" i="5" s="1"/>
  <c r="N1495" i="5" s="1" a="1"/>
  <c r="T1495" i="5" s="1"/>
  <c r="L1496" i="5"/>
  <c r="M1496" i="5" s="1"/>
  <c r="N1496" i="5" s="1" a="1"/>
  <c r="T1496" i="5" s="1"/>
  <c r="L1497" i="5"/>
  <c r="M1497" i="5" s="1"/>
  <c r="N1497" i="5" s="1" a="1"/>
  <c r="T1497" i="5" s="1"/>
  <c r="L1498" i="5"/>
  <c r="M1498" i="5" s="1"/>
  <c r="N1498" i="5" s="1" a="1"/>
  <c r="T1498" i="5" s="1"/>
  <c r="L1499" i="5"/>
  <c r="M1499" i="5"/>
  <c r="N1499" i="5" s="1" a="1"/>
  <c r="T1499" i="5" s="1"/>
  <c r="L1500" i="5"/>
  <c r="M1500" i="5" s="1"/>
  <c r="N1500" i="5" s="1" a="1"/>
  <c r="T1500" i="5" s="1"/>
  <c r="L1501" i="5"/>
  <c r="M1501" i="5" s="1"/>
  <c r="N1501" i="5" s="1" a="1"/>
  <c r="T1501" i="5" s="1"/>
  <c r="L1502" i="5"/>
  <c r="M1502" i="5" s="1"/>
  <c r="N1502" i="5" s="1" a="1"/>
  <c r="T1502" i="5" s="1"/>
  <c r="L1503" i="5"/>
  <c r="M1503" i="5" s="1"/>
  <c r="N1503" i="5" s="1" a="1"/>
  <c r="T1503" i="5" s="1"/>
  <c r="L1504" i="5"/>
  <c r="M1504" i="5" s="1"/>
  <c r="N1504" i="5" s="1" a="1"/>
  <c r="T1504" i="5" s="1"/>
  <c r="L1505" i="5"/>
  <c r="M1505" i="5" s="1"/>
  <c r="N1505" i="5" s="1" a="1"/>
  <c r="T1505" i="5" s="1"/>
  <c r="L1506" i="5"/>
  <c r="M1506" i="5" s="1"/>
  <c r="N1506" i="5" s="1" a="1"/>
  <c r="T1506" i="5" s="1"/>
  <c r="L1507" i="5"/>
  <c r="M1507" i="5" s="1"/>
  <c r="N1507" i="5" s="1" a="1"/>
  <c r="T1507" i="5" s="1"/>
  <c r="L1508" i="5"/>
  <c r="M1508" i="5" s="1"/>
  <c r="N1508" i="5" s="1" a="1"/>
  <c r="T1508" i="5" s="1"/>
  <c r="L1509" i="5"/>
  <c r="M1509" i="5" s="1"/>
  <c r="N1509" i="5" s="1" a="1"/>
  <c r="T1509" i="5" s="1"/>
  <c r="L1510" i="5"/>
  <c r="M1510" i="5" s="1"/>
  <c r="N1510" i="5" s="1" a="1"/>
  <c r="T1510" i="5" s="1"/>
  <c r="L1511" i="5"/>
  <c r="M1511" i="5" s="1"/>
  <c r="N1511" i="5" s="1" a="1"/>
  <c r="T1511" i="5" s="1"/>
  <c r="L1512" i="5"/>
  <c r="M1512" i="5" s="1"/>
  <c r="N1512" i="5" s="1" a="1"/>
  <c r="T1512" i="5" s="1"/>
  <c r="L1513" i="5"/>
  <c r="M1513" i="5" s="1"/>
  <c r="N1513" i="5" s="1" a="1"/>
  <c r="T1513" i="5" s="1"/>
  <c r="L1514" i="5"/>
  <c r="M1514" i="5" s="1"/>
  <c r="N1514" i="5" s="1" a="1"/>
  <c r="T1514" i="5" s="1"/>
  <c r="L1515" i="5"/>
  <c r="M1515" i="5" s="1"/>
  <c r="N1515" i="5" s="1" a="1"/>
  <c r="T1515" i="5" s="1"/>
  <c r="L1516" i="5"/>
  <c r="M1516" i="5" s="1"/>
  <c r="N1516" i="5" s="1" a="1"/>
  <c r="T1516" i="5" s="1"/>
  <c r="L1517" i="5"/>
  <c r="M1517" i="5" s="1"/>
  <c r="N1517" i="5" s="1" a="1"/>
  <c r="T1517" i="5" s="1"/>
  <c r="L1518" i="5"/>
  <c r="M1518" i="5" s="1"/>
  <c r="N1518" i="5" s="1" a="1"/>
  <c r="T1518" i="5" s="1"/>
  <c r="L1519" i="5"/>
  <c r="M1519" i="5" s="1"/>
  <c r="N1519" i="5" s="1" a="1"/>
  <c r="T1519" i="5" s="1"/>
  <c r="L1520" i="5"/>
  <c r="M1520" i="5" s="1"/>
  <c r="N1520" i="5" s="1" a="1"/>
  <c r="T1520" i="5" s="1"/>
  <c r="L1521" i="5"/>
  <c r="M1521" i="5" s="1"/>
  <c r="N1521" i="5" s="1" a="1"/>
  <c r="T1521" i="5" s="1"/>
  <c r="L1522" i="5"/>
  <c r="M1522" i="5" s="1"/>
  <c r="N1522" i="5" s="1" a="1"/>
  <c r="T1522" i="5" s="1"/>
  <c r="L1523" i="5"/>
  <c r="M1523" i="5" s="1"/>
  <c r="N1523" i="5" s="1" a="1"/>
  <c r="T1523" i="5" s="1"/>
  <c r="L1524" i="5"/>
  <c r="M1524" i="5" s="1"/>
  <c r="N1524" i="5" s="1" a="1"/>
  <c r="T1524" i="5" s="1"/>
  <c r="L1525" i="5"/>
  <c r="M1525" i="5" s="1"/>
  <c r="N1525" i="5" s="1" a="1"/>
  <c r="T1525" i="5" s="1"/>
  <c r="L1526" i="5"/>
  <c r="M1526" i="5" s="1"/>
  <c r="N1526" i="5" s="1" a="1"/>
  <c r="T1526" i="5" s="1"/>
  <c r="L1527" i="5"/>
  <c r="M1527" i="5" s="1"/>
  <c r="N1527" i="5" s="1" a="1"/>
  <c r="T1527" i="5" s="1"/>
  <c r="L1528" i="5"/>
  <c r="M1528" i="5" s="1"/>
  <c r="N1528" i="5" s="1" a="1"/>
  <c r="T1528" i="5" s="1"/>
  <c r="L1529" i="5"/>
  <c r="M1529" i="5"/>
  <c r="N1529" i="5" s="1" a="1"/>
  <c r="T1529" i="5" s="1"/>
  <c r="L1530" i="5"/>
  <c r="M1530" i="5" s="1"/>
  <c r="N1530" i="5" s="1" a="1"/>
  <c r="T1530" i="5" s="1"/>
  <c r="L1531" i="5"/>
  <c r="M1531" i="5" s="1"/>
  <c r="N1531" i="5" s="1" a="1"/>
  <c r="T1531" i="5" s="1"/>
  <c r="L1532" i="5"/>
  <c r="M1532" i="5" s="1"/>
  <c r="N1532" i="5" s="1" a="1"/>
  <c r="T1532" i="5" s="1"/>
  <c r="L1533" i="5"/>
  <c r="M1533" i="5" s="1"/>
  <c r="N1533" i="5" s="1" a="1"/>
  <c r="T1533" i="5" s="1"/>
  <c r="L1534" i="5"/>
  <c r="M1534" i="5" s="1"/>
  <c r="N1534" i="5" s="1" a="1"/>
  <c r="T1534" i="5" s="1"/>
  <c r="L1535" i="5"/>
  <c r="M1535" i="5" s="1"/>
  <c r="N1535" i="5" s="1" a="1"/>
  <c r="T1535" i="5" s="1"/>
  <c r="L1536" i="5"/>
  <c r="M1536" i="5" s="1"/>
  <c r="N1536" i="5" s="1" a="1"/>
  <c r="T1536" i="5" s="1"/>
  <c r="L1537" i="5"/>
  <c r="M1537" i="5" s="1"/>
  <c r="N1537" i="5" s="1" a="1"/>
  <c r="T1537" i="5" s="1"/>
  <c r="L1538" i="5"/>
  <c r="M1538" i="5"/>
  <c r="N1538" i="5" s="1" a="1"/>
  <c r="T1538" i="5" s="1"/>
  <c r="L1539" i="5"/>
  <c r="M1539" i="5" s="1"/>
  <c r="N1539" i="5" s="1" a="1"/>
  <c r="T1539" i="5" s="1"/>
  <c r="L1540" i="5"/>
  <c r="M1540" i="5" s="1"/>
  <c r="N1540" i="5" s="1" a="1"/>
  <c r="T1540" i="5" s="1"/>
  <c r="L1541" i="5"/>
  <c r="M1541" i="5" s="1"/>
  <c r="N1541" i="5" s="1" a="1"/>
  <c r="T1541" i="5" s="1"/>
  <c r="L1542" i="5"/>
  <c r="M1542" i="5" s="1"/>
  <c r="N1542" i="5" s="1" a="1"/>
  <c r="T1542" i="5" s="1"/>
  <c r="L1543" i="5"/>
  <c r="M1543" i="5" s="1"/>
  <c r="N1543" i="5" s="1" a="1"/>
  <c r="T1543" i="5" s="1"/>
  <c r="L1544" i="5"/>
  <c r="M1544" i="5" s="1"/>
  <c r="N1544" i="5" s="1" a="1"/>
  <c r="T1544" i="5" s="1"/>
  <c r="L1545" i="5"/>
  <c r="M1545" i="5" s="1"/>
  <c r="N1545" i="5" s="1" a="1"/>
  <c r="T1545" i="5" s="1"/>
  <c r="L1546" i="5"/>
  <c r="M1546" i="5" s="1"/>
  <c r="N1546" i="5" s="1" a="1"/>
  <c r="T1546" i="5" s="1"/>
  <c r="L1547" i="5"/>
  <c r="M1547" i="5" s="1"/>
  <c r="N1547" i="5" s="1" a="1"/>
  <c r="T1547" i="5" s="1"/>
  <c r="L1548" i="5"/>
  <c r="M1548" i="5" s="1"/>
  <c r="N1548" i="5" s="1" a="1"/>
  <c r="T1548" i="5" s="1"/>
  <c r="L1549" i="5"/>
  <c r="M1549" i="5" s="1"/>
  <c r="N1549" i="5" s="1" a="1"/>
  <c r="T1549" i="5" s="1"/>
  <c r="L1550" i="5"/>
  <c r="M1550" i="5" s="1"/>
  <c r="N1550" i="5" s="1" a="1"/>
  <c r="T1550" i="5" s="1"/>
  <c r="L1551" i="5"/>
  <c r="M1551" i="5" s="1"/>
  <c r="N1551" i="5" s="1" a="1"/>
  <c r="T1551" i="5" s="1"/>
  <c r="L1552" i="5"/>
  <c r="M1552" i="5" s="1"/>
  <c r="N1552" i="5" s="1" a="1"/>
  <c r="T1552" i="5" s="1"/>
  <c r="L1553" i="5"/>
  <c r="M1553" i="5" s="1"/>
  <c r="N1553" i="5" s="1" a="1"/>
  <c r="T1553" i="5" s="1"/>
  <c r="L1554" i="5"/>
  <c r="M1554" i="5" s="1"/>
  <c r="N1554" i="5" s="1" a="1"/>
  <c r="T1554" i="5" s="1"/>
  <c r="L1555" i="5"/>
  <c r="M1555" i="5" s="1"/>
  <c r="N1555" i="5" s="1" a="1"/>
  <c r="T1555" i="5" s="1"/>
  <c r="L1556" i="5"/>
  <c r="M1556" i="5" s="1"/>
  <c r="N1556" i="5" s="1" a="1"/>
  <c r="T1556" i="5" s="1"/>
  <c r="L1557" i="5"/>
  <c r="M1557" i="5" s="1"/>
  <c r="N1557" i="5" s="1" a="1"/>
  <c r="T1557" i="5" s="1"/>
  <c r="L1558" i="5"/>
  <c r="M1558" i="5" s="1"/>
  <c r="N1558" i="5" s="1" a="1"/>
  <c r="T1558" i="5" s="1"/>
  <c r="L1559" i="5"/>
  <c r="M1559" i="5" s="1"/>
  <c r="N1559" i="5" s="1" a="1"/>
  <c r="T1559" i="5" s="1"/>
  <c r="L1560" i="5"/>
  <c r="M1560" i="5" s="1"/>
  <c r="N1560" i="5" s="1" a="1"/>
  <c r="T1560" i="5" s="1"/>
  <c r="L1561" i="5"/>
  <c r="M1561" i="5" s="1"/>
  <c r="N1561" i="5" s="1" a="1"/>
  <c r="T1561" i="5" s="1"/>
  <c r="L1562" i="5"/>
  <c r="M1562" i="5" s="1"/>
  <c r="N1562" i="5" s="1" a="1"/>
  <c r="T1562" i="5" s="1"/>
  <c r="L1563" i="5"/>
  <c r="M1563" i="5" s="1"/>
  <c r="N1563" i="5" s="1" a="1"/>
  <c r="T1563" i="5" s="1"/>
  <c r="L1564" i="5"/>
  <c r="M1564" i="5" s="1"/>
  <c r="N1564" i="5" s="1" a="1"/>
  <c r="T1564" i="5" s="1"/>
  <c r="L1565" i="5"/>
  <c r="M1565" i="5" s="1"/>
  <c r="N1565" i="5" s="1" a="1"/>
  <c r="T1565" i="5" s="1"/>
  <c r="L1566" i="5"/>
  <c r="M1566" i="5" s="1"/>
  <c r="N1566" i="5" s="1" a="1"/>
  <c r="T1566" i="5" s="1"/>
  <c r="L1567" i="5"/>
  <c r="M1567" i="5" s="1"/>
  <c r="N1567" i="5" s="1" a="1"/>
  <c r="T1567" i="5" s="1"/>
  <c r="L1568" i="5"/>
  <c r="M1568" i="5" s="1"/>
  <c r="N1568" i="5" s="1" a="1"/>
  <c r="T1568" i="5" s="1"/>
  <c r="L1569" i="5"/>
  <c r="M1569" i="5" s="1"/>
  <c r="N1569" i="5" s="1" a="1"/>
  <c r="T1569" i="5" s="1"/>
  <c r="L1570" i="5"/>
  <c r="M1570" i="5" s="1"/>
  <c r="N1570" i="5" s="1" a="1"/>
  <c r="T1570" i="5" s="1"/>
  <c r="L1571" i="5"/>
  <c r="M1571" i="5" s="1"/>
  <c r="N1571" i="5" s="1" a="1"/>
  <c r="T1571" i="5" s="1"/>
  <c r="L1572" i="5"/>
  <c r="M1572" i="5" s="1"/>
  <c r="N1572" i="5" s="1" a="1"/>
  <c r="T1572" i="5" s="1"/>
  <c r="L1573" i="5"/>
  <c r="M1573" i="5" s="1"/>
  <c r="N1573" i="5" s="1" a="1"/>
  <c r="T1573" i="5" s="1"/>
  <c r="L1574" i="5"/>
  <c r="M1574" i="5" s="1"/>
  <c r="N1574" i="5" s="1" a="1"/>
  <c r="T1574" i="5" s="1"/>
  <c r="L1575" i="5"/>
  <c r="M1575" i="5" s="1"/>
  <c r="N1575" i="5" s="1" a="1"/>
  <c r="T1575" i="5" s="1"/>
  <c r="L1576" i="5"/>
  <c r="M1576" i="5" s="1"/>
  <c r="N1576" i="5" s="1" a="1"/>
  <c r="T1576" i="5" s="1"/>
  <c r="L1577" i="5"/>
  <c r="M1577" i="5" s="1"/>
  <c r="N1577" i="5" s="1" a="1"/>
  <c r="T1577" i="5" s="1"/>
  <c r="L1578" i="5"/>
  <c r="M1578" i="5" s="1"/>
  <c r="N1578" i="5" s="1" a="1"/>
  <c r="T1578" i="5" s="1"/>
  <c r="L1579" i="5"/>
  <c r="M1579" i="5" s="1"/>
  <c r="N1579" i="5" s="1" a="1"/>
  <c r="T1579" i="5" s="1"/>
  <c r="L1580" i="5"/>
  <c r="M1580" i="5" s="1"/>
  <c r="N1580" i="5" s="1" a="1"/>
  <c r="T1580" i="5" s="1"/>
  <c r="L1581" i="5"/>
  <c r="M1581" i="5" s="1"/>
  <c r="N1581" i="5" s="1" a="1"/>
  <c r="T1581" i="5" s="1"/>
  <c r="L1582" i="5"/>
  <c r="M1582" i="5" s="1"/>
  <c r="N1582" i="5" s="1" a="1"/>
  <c r="T1582" i="5" s="1"/>
  <c r="L1583" i="5"/>
  <c r="M1583" i="5" s="1"/>
  <c r="N1583" i="5" s="1" a="1"/>
  <c r="T1583" i="5" s="1"/>
  <c r="L1584" i="5"/>
  <c r="M1584" i="5" s="1"/>
  <c r="N1584" i="5" s="1" a="1"/>
  <c r="T1584" i="5" s="1"/>
  <c r="L1585" i="5"/>
  <c r="M1585" i="5" s="1"/>
  <c r="N1585" i="5" s="1" a="1"/>
  <c r="T1585" i="5" s="1"/>
  <c r="L1586" i="5"/>
  <c r="M1586" i="5" s="1"/>
  <c r="N1586" i="5" s="1" a="1"/>
  <c r="T1586" i="5" s="1"/>
  <c r="L1587" i="5"/>
  <c r="M1587" i="5" s="1"/>
  <c r="N1587" i="5" s="1" a="1"/>
  <c r="T1587" i="5" s="1"/>
  <c r="L1588" i="5"/>
  <c r="M1588" i="5" s="1"/>
  <c r="N1588" i="5" s="1" a="1"/>
  <c r="T1588" i="5" s="1"/>
  <c r="L1589" i="5"/>
  <c r="M1589" i="5" s="1"/>
  <c r="N1589" i="5" s="1" a="1"/>
  <c r="T1589" i="5" s="1"/>
  <c r="L1590" i="5"/>
  <c r="M1590" i="5" s="1"/>
  <c r="N1590" i="5" s="1" a="1"/>
  <c r="T1590" i="5" s="1"/>
  <c r="L1591" i="5"/>
  <c r="M1591" i="5" s="1"/>
  <c r="N1591" i="5" s="1" a="1"/>
  <c r="T1591" i="5" s="1"/>
  <c r="L1592" i="5"/>
  <c r="M1592" i="5" s="1"/>
  <c r="N1592" i="5" s="1" a="1"/>
  <c r="T1592" i="5" s="1"/>
  <c r="L1593" i="5"/>
  <c r="M1593" i="5" s="1"/>
  <c r="N1593" i="5" s="1" a="1"/>
  <c r="T1593" i="5" s="1"/>
  <c r="L1594" i="5"/>
  <c r="M1594" i="5" s="1"/>
  <c r="N1594" i="5" s="1" a="1"/>
  <c r="T1594" i="5" s="1"/>
  <c r="L1595" i="5"/>
  <c r="M1595" i="5" s="1"/>
  <c r="N1595" i="5" s="1" a="1"/>
  <c r="T1595" i="5" s="1"/>
  <c r="L1596" i="5"/>
  <c r="M1596" i="5" s="1"/>
  <c r="N1596" i="5" s="1" a="1"/>
  <c r="T1596" i="5" s="1"/>
  <c r="L1597" i="5"/>
  <c r="M1597" i="5" s="1"/>
  <c r="N1597" i="5" s="1" a="1"/>
  <c r="T1597" i="5" s="1"/>
  <c r="L1598" i="5"/>
  <c r="M1598" i="5" s="1"/>
  <c r="N1598" i="5" s="1" a="1"/>
  <c r="T1598" i="5" s="1"/>
  <c r="L1599" i="5"/>
  <c r="M1599" i="5" s="1"/>
  <c r="N1599" i="5" s="1" a="1"/>
  <c r="T1599" i="5" s="1"/>
  <c r="L1600" i="5"/>
  <c r="M1600" i="5" s="1"/>
  <c r="N1600" i="5" s="1" a="1"/>
  <c r="T1600" i="5" s="1"/>
  <c r="L1601" i="5"/>
  <c r="M1601" i="5" s="1"/>
  <c r="N1601" i="5" s="1" a="1"/>
  <c r="T1601" i="5" s="1"/>
  <c r="L1602" i="5"/>
  <c r="M1602" i="5" s="1"/>
  <c r="N1602" i="5" s="1" a="1"/>
  <c r="T1602" i="5" s="1"/>
  <c r="L1603" i="5"/>
  <c r="M1603" i="5" s="1"/>
  <c r="N1603" i="5" s="1" a="1"/>
  <c r="T1603" i="5" s="1"/>
  <c r="L1604" i="5"/>
  <c r="M1604" i="5" s="1"/>
  <c r="N1604" i="5" s="1" a="1"/>
  <c r="T1604" i="5" s="1"/>
  <c r="L1605" i="5"/>
  <c r="M1605" i="5" s="1"/>
  <c r="N1605" i="5" s="1" a="1"/>
  <c r="T1605" i="5" s="1"/>
  <c r="L1606" i="5"/>
  <c r="M1606" i="5" s="1"/>
  <c r="N1606" i="5" s="1" a="1"/>
  <c r="T1606" i="5" s="1"/>
  <c r="L1607" i="5"/>
  <c r="M1607" i="5" s="1"/>
  <c r="N1607" i="5" s="1" a="1"/>
  <c r="T1607" i="5" s="1"/>
  <c r="L1608" i="5"/>
  <c r="M1608" i="5" s="1"/>
  <c r="N1608" i="5" s="1" a="1"/>
  <c r="T1608" i="5" s="1"/>
  <c r="L1609" i="5"/>
  <c r="M1609" i="5" s="1"/>
  <c r="N1609" i="5" s="1" a="1"/>
  <c r="T1609" i="5" s="1"/>
  <c r="L1610" i="5"/>
  <c r="M1610" i="5" s="1"/>
  <c r="N1610" i="5" s="1" a="1"/>
  <c r="T1610" i="5" s="1"/>
  <c r="L1611" i="5"/>
  <c r="M1611" i="5" s="1"/>
  <c r="N1611" i="5" s="1" a="1"/>
  <c r="T1611" i="5" s="1"/>
  <c r="L1612" i="5"/>
  <c r="M1612" i="5" s="1"/>
  <c r="N1612" i="5" s="1" a="1"/>
  <c r="T1612" i="5" s="1"/>
  <c r="L1613" i="5"/>
  <c r="M1613" i="5" s="1"/>
  <c r="N1613" i="5" s="1" a="1"/>
  <c r="T1613" i="5" s="1"/>
  <c r="L1614" i="5"/>
  <c r="M1614" i="5" s="1"/>
  <c r="N1614" i="5" s="1" a="1"/>
  <c r="T1614" i="5" s="1"/>
  <c r="L1615" i="5"/>
  <c r="M1615" i="5" s="1"/>
  <c r="N1615" i="5" s="1" a="1"/>
  <c r="T1615" i="5" s="1"/>
  <c r="L1616" i="5"/>
  <c r="M1616" i="5" s="1"/>
  <c r="N1616" i="5" s="1" a="1"/>
  <c r="T1616" i="5" s="1"/>
  <c r="L1617" i="5"/>
  <c r="M1617" i="5" s="1"/>
  <c r="N1617" i="5" s="1" a="1"/>
  <c r="T1617" i="5" s="1"/>
  <c r="L1618" i="5"/>
  <c r="M1618" i="5" s="1"/>
  <c r="N1618" i="5" s="1" a="1"/>
  <c r="T1618" i="5" s="1"/>
  <c r="L1619" i="5"/>
  <c r="M1619" i="5" s="1"/>
  <c r="N1619" i="5" s="1" a="1"/>
  <c r="T1619" i="5" s="1"/>
  <c r="L1620" i="5"/>
  <c r="M1620" i="5" s="1"/>
  <c r="N1620" i="5" s="1" a="1"/>
  <c r="T1620" i="5" s="1"/>
  <c r="L1621" i="5"/>
  <c r="M1621" i="5" s="1"/>
  <c r="N1621" i="5" s="1" a="1"/>
  <c r="T1621" i="5" s="1"/>
  <c r="L1622" i="5"/>
  <c r="M1622" i="5" s="1"/>
  <c r="N1622" i="5" s="1" a="1"/>
  <c r="T1622" i="5" s="1"/>
  <c r="L1623" i="5"/>
  <c r="M1623" i="5" s="1"/>
  <c r="N1623" i="5" s="1" a="1"/>
  <c r="T1623" i="5" s="1"/>
  <c r="L1624" i="5"/>
  <c r="M1624" i="5" s="1"/>
  <c r="N1624" i="5" s="1" a="1"/>
  <c r="T1624" i="5" s="1"/>
  <c r="L1625" i="5"/>
  <c r="M1625" i="5" s="1"/>
  <c r="N1625" i="5" s="1" a="1"/>
  <c r="T1625" i="5" s="1"/>
  <c r="L1626" i="5"/>
  <c r="M1626" i="5" s="1"/>
  <c r="N1626" i="5" s="1" a="1"/>
  <c r="T1626" i="5" s="1"/>
  <c r="L1627" i="5"/>
  <c r="M1627" i="5" s="1"/>
  <c r="N1627" i="5" s="1" a="1"/>
  <c r="T1627" i="5" s="1"/>
  <c r="L1628" i="5"/>
  <c r="M1628" i="5" s="1"/>
  <c r="N1628" i="5" s="1" a="1"/>
  <c r="T1628" i="5" s="1"/>
  <c r="L1629" i="5"/>
  <c r="M1629" i="5" s="1"/>
  <c r="N1629" i="5" s="1" a="1"/>
  <c r="T1629" i="5" s="1"/>
  <c r="L1630" i="5"/>
  <c r="M1630" i="5" s="1"/>
  <c r="N1630" i="5" s="1" a="1"/>
  <c r="T1630" i="5" s="1"/>
  <c r="L1631" i="5"/>
  <c r="M1631" i="5" s="1"/>
  <c r="N1631" i="5" s="1" a="1"/>
  <c r="T1631" i="5" s="1"/>
  <c r="L1632" i="5"/>
  <c r="M1632" i="5" s="1"/>
  <c r="N1632" i="5" s="1" a="1"/>
  <c r="T1632" i="5" s="1"/>
  <c r="L1633" i="5"/>
  <c r="M1633" i="5" s="1"/>
  <c r="N1633" i="5" s="1" a="1"/>
  <c r="T1633" i="5" s="1"/>
  <c r="L1634" i="5"/>
  <c r="M1634" i="5" s="1"/>
  <c r="N1634" i="5" s="1" a="1"/>
  <c r="T1634" i="5" s="1"/>
  <c r="L1635" i="5"/>
  <c r="M1635" i="5" s="1"/>
  <c r="N1635" i="5" s="1" a="1"/>
  <c r="T1635" i="5" s="1"/>
  <c r="L1636" i="5"/>
  <c r="M1636" i="5" s="1"/>
  <c r="N1636" i="5" s="1" a="1"/>
  <c r="T1636" i="5" s="1"/>
  <c r="L1637" i="5"/>
  <c r="M1637" i="5" s="1"/>
  <c r="N1637" i="5" s="1" a="1"/>
  <c r="T1637" i="5" s="1"/>
  <c r="L1638" i="5"/>
  <c r="M1638" i="5" s="1"/>
  <c r="N1638" i="5" s="1" a="1"/>
  <c r="T1638" i="5" s="1"/>
  <c r="L1639" i="5"/>
  <c r="M1639" i="5" s="1"/>
  <c r="N1639" i="5" s="1" a="1"/>
  <c r="T1639" i="5" s="1"/>
  <c r="L1640" i="5"/>
  <c r="M1640" i="5" s="1"/>
  <c r="N1640" i="5" s="1" a="1"/>
  <c r="T1640" i="5" s="1"/>
  <c r="L1641" i="5"/>
  <c r="M1641" i="5" s="1"/>
  <c r="N1641" i="5" s="1" a="1"/>
  <c r="T1641" i="5" s="1"/>
  <c r="L1642" i="5"/>
  <c r="M1642" i="5" s="1"/>
  <c r="N1642" i="5" s="1" a="1"/>
  <c r="T1642" i="5" s="1"/>
  <c r="L1643" i="5"/>
  <c r="M1643" i="5" s="1"/>
  <c r="N1643" i="5" s="1" a="1"/>
  <c r="T1643" i="5" s="1"/>
  <c r="L1644" i="5"/>
  <c r="M1644" i="5" s="1"/>
  <c r="N1644" i="5" s="1" a="1"/>
  <c r="T1644" i="5" s="1"/>
  <c r="L1645" i="5"/>
  <c r="M1645" i="5" s="1"/>
  <c r="N1645" i="5" s="1" a="1"/>
  <c r="T1645" i="5" s="1"/>
  <c r="L1646" i="5"/>
  <c r="M1646" i="5" s="1"/>
  <c r="N1646" i="5" s="1" a="1"/>
  <c r="T1646" i="5" s="1"/>
  <c r="L1647" i="5"/>
  <c r="M1647" i="5" s="1"/>
  <c r="N1647" i="5" s="1" a="1"/>
  <c r="T1647" i="5" s="1"/>
  <c r="L1648" i="5"/>
  <c r="M1648" i="5" s="1"/>
  <c r="N1648" i="5" s="1" a="1"/>
  <c r="T1648" i="5" s="1"/>
  <c r="L1649" i="5"/>
  <c r="M1649" i="5" s="1"/>
  <c r="N1649" i="5" s="1" a="1"/>
  <c r="T1649" i="5" s="1"/>
  <c r="L1650" i="5"/>
  <c r="M1650" i="5"/>
  <c r="N1650" i="5" s="1" a="1"/>
  <c r="T1650" i="5" s="1"/>
  <c r="L1651" i="5"/>
  <c r="M1651" i="5" s="1"/>
  <c r="N1651" i="5" s="1" a="1"/>
  <c r="T1651" i="5" s="1"/>
  <c r="L1652" i="5"/>
  <c r="M1652" i="5" s="1"/>
  <c r="N1652" i="5" s="1" a="1"/>
  <c r="T1652" i="5" s="1"/>
  <c r="L1653" i="5"/>
  <c r="M1653" i="5" s="1"/>
  <c r="N1653" i="5" s="1" a="1"/>
  <c r="T1653" i="5" s="1"/>
  <c r="L1654" i="5"/>
  <c r="M1654" i="5" s="1"/>
  <c r="N1654" i="5" s="1" a="1"/>
  <c r="T1654" i="5" s="1"/>
  <c r="L1655" i="5"/>
  <c r="M1655" i="5" s="1"/>
  <c r="N1655" i="5" s="1" a="1"/>
  <c r="T1655" i="5" s="1"/>
  <c r="L1656" i="5"/>
  <c r="M1656" i="5" s="1"/>
  <c r="N1656" i="5" s="1" a="1"/>
  <c r="T1656" i="5" s="1"/>
  <c r="L1657" i="5"/>
  <c r="M1657" i="5" s="1"/>
  <c r="N1657" i="5" s="1" a="1"/>
  <c r="T1657" i="5" s="1"/>
  <c r="L1658" i="5"/>
  <c r="M1658" i="5" s="1"/>
  <c r="N1658" i="5" s="1" a="1"/>
  <c r="T1658" i="5" s="1"/>
  <c r="L1659" i="5"/>
  <c r="M1659" i="5"/>
  <c r="N1659" i="5" s="1" a="1"/>
  <c r="T1659" i="5" s="1"/>
  <c r="L1660" i="5"/>
  <c r="M1660" i="5" s="1"/>
  <c r="N1660" i="5" s="1" a="1"/>
  <c r="T1660" i="5" s="1"/>
  <c r="L1661" i="5"/>
  <c r="M1661" i="5" s="1"/>
  <c r="N1661" i="5" s="1" a="1"/>
  <c r="T1661" i="5" s="1"/>
  <c r="L1662" i="5"/>
  <c r="M1662" i="5" s="1"/>
  <c r="N1662" i="5" s="1" a="1"/>
  <c r="T1662" i="5" s="1"/>
  <c r="L1663" i="5"/>
  <c r="M1663" i="5" s="1"/>
  <c r="N1663" i="5" s="1" a="1"/>
  <c r="T1663" i="5" s="1"/>
  <c r="L1664" i="5"/>
  <c r="M1664" i="5" s="1"/>
  <c r="N1664" i="5" s="1" a="1"/>
  <c r="T1664" i="5" s="1"/>
  <c r="L1665" i="5"/>
  <c r="M1665" i="5" s="1"/>
  <c r="N1665" i="5" s="1" a="1"/>
  <c r="T1665" i="5" s="1"/>
  <c r="L1666" i="5"/>
  <c r="M1666" i="5" s="1"/>
  <c r="N1666" i="5" s="1" a="1"/>
  <c r="T1666" i="5" s="1"/>
  <c r="L1667" i="5"/>
  <c r="M1667" i="5" s="1"/>
  <c r="N1667" i="5" s="1" a="1"/>
  <c r="T1667" i="5" s="1"/>
  <c r="L1668" i="5"/>
  <c r="M1668" i="5" s="1"/>
  <c r="N1668" i="5" s="1" a="1"/>
  <c r="T1668" i="5" s="1"/>
  <c r="L1669" i="5"/>
  <c r="M1669" i="5" s="1"/>
  <c r="N1669" i="5" s="1" a="1"/>
  <c r="T1669" i="5" s="1"/>
  <c r="L1670" i="5"/>
  <c r="M1670" i="5" s="1"/>
  <c r="N1670" i="5" s="1" a="1"/>
  <c r="T1670" i="5" s="1"/>
  <c r="L1671" i="5"/>
  <c r="M1671" i="5" s="1"/>
  <c r="N1671" i="5" s="1" a="1"/>
  <c r="T1671" i="5" s="1"/>
  <c r="L1672" i="5"/>
  <c r="M1672" i="5" s="1"/>
  <c r="N1672" i="5" s="1" a="1"/>
  <c r="T1672" i="5" s="1"/>
  <c r="L1673" i="5"/>
  <c r="M1673" i="5" s="1"/>
  <c r="N1673" i="5" s="1" a="1"/>
  <c r="T1673" i="5" s="1"/>
  <c r="L1674" i="5"/>
  <c r="M1674" i="5" s="1"/>
  <c r="N1674" i="5" s="1" a="1"/>
  <c r="T1674" i="5" s="1"/>
  <c r="L1675" i="5"/>
  <c r="M1675" i="5" s="1"/>
  <c r="N1675" i="5" s="1" a="1"/>
  <c r="T1675" i="5" s="1"/>
  <c r="L1676" i="5"/>
  <c r="M1676" i="5" s="1"/>
  <c r="N1676" i="5" s="1" a="1"/>
  <c r="T1676" i="5" s="1"/>
  <c r="L1677" i="5"/>
  <c r="M1677" i="5" s="1"/>
  <c r="N1677" i="5" s="1" a="1"/>
  <c r="T1677" i="5" s="1"/>
  <c r="L1678" i="5"/>
  <c r="M1678" i="5" s="1"/>
  <c r="N1678" i="5" s="1" a="1"/>
  <c r="T1678" i="5" s="1"/>
  <c r="L1679" i="5"/>
  <c r="M1679" i="5" s="1"/>
  <c r="N1679" i="5" s="1" a="1"/>
  <c r="T1679" i="5" s="1"/>
  <c r="L1680" i="5"/>
  <c r="M1680" i="5" s="1"/>
  <c r="N1680" i="5" s="1" a="1"/>
  <c r="T1680" i="5" s="1"/>
  <c r="L1681" i="5"/>
  <c r="M1681" i="5" s="1"/>
  <c r="N1681" i="5" s="1" a="1"/>
  <c r="T1681" i="5" s="1"/>
  <c r="L1682" i="5"/>
  <c r="M1682" i="5" s="1"/>
  <c r="N1682" i="5" s="1" a="1"/>
  <c r="T1682" i="5" s="1"/>
  <c r="L1683" i="5"/>
  <c r="M1683" i="5" s="1"/>
  <c r="N1683" i="5" s="1" a="1"/>
  <c r="T1683" i="5" s="1"/>
  <c r="L1684" i="5"/>
  <c r="M1684" i="5" s="1"/>
  <c r="N1684" i="5" s="1" a="1"/>
  <c r="T1684" i="5" s="1"/>
  <c r="L1685" i="5"/>
  <c r="M1685" i="5" s="1"/>
  <c r="N1685" i="5" s="1" a="1"/>
  <c r="T1685" i="5" s="1"/>
  <c r="L1686" i="5"/>
  <c r="M1686" i="5" s="1"/>
  <c r="N1686" i="5" s="1" a="1"/>
  <c r="T1686" i="5" s="1"/>
  <c r="L1687" i="5"/>
  <c r="M1687" i="5" s="1"/>
  <c r="N1687" i="5" s="1" a="1"/>
  <c r="T1687" i="5" s="1"/>
  <c r="L1688" i="5"/>
  <c r="M1688" i="5" s="1"/>
  <c r="N1688" i="5" s="1" a="1"/>
  <c r="T1688" i="5" s="1"/>
  <c r="L1689" i="5"/>
  <c r="M1689" i="5" s="1"/>
  <c r="N1689" i="5" s="1" a="1"/>
  <c r="T1689" i="5" s="1"/>
  <c r="L1690" i="5"/>
  <c r="M1690" i="5" s="1"/>
  <c r="N1690" i="5" s="1" a="1"/>
  <c r="T1690" i="5" s="1"/>
  <c r="L1691" i="5"/>
  <c r="M1691" i="5" s="1"/>
  <c r="N1691" i="5" s="1" a="1"/>
  <c r="T1691" i="5" s="1"/>
  <c r="L1692" i="5"/>
  <c r="M1692" i="5" s="1"/>
  <c r="N1692" i="5" s="1" a="1"/>
  <c r="T1692" i="5" s="1"/>
  <c r="L1693" i="5"/>
  <c r="M1693" i="5" s="1"/>
  <c r="N1693" i="5" s="1" a="1"/>
  <c r="T1693" i="5" s="1"/>
  <c r="L1694" i="5"/>
  <c r="M1694" i="5" s="1"/>
  <c r="N1694" i="5" s="1" a="1"/>
  <c r="T1694" i="5" s="1"/>
  <c r="L1695" i="5"/>
  <c r="M1695" i="5" s="1"/>
  <c r="N1695" i="5" s="1" a="1"/>
  <c r="T1695" i="5" s="1"/>
  <c r="L1696" i="5"/>
  <c r="M1696" i="5" s="1"/>
  <c r="N1696" i="5" s="1" a="1"/>
  <c r="T1696" i="5" s="1"/>
  <c r="L1697" i="5"/>
  <c r="M1697" i="5" s="1"/>
  <c r="N1697" i="5" s="1" a="1"/>
  <c r="T1697" i="5" s="1"/>
  <c r="L1698" i="5"/>
  <c r="M1698" i="5" s="1"/>
  <c r="N1698" i="5" s="1" a="1"/>
  <c r="T1698" i="5" s="1"/>
  <c r="L1699" i="5"/>
  <c r="M1699" i="5" s="1"/>
  <c r="N1699" i="5" s="1" a="1"/>
  <c r="T1699" i="5" s="1"/>
  <c r="L1700" i="5"/>
  <c r="M1700" i="5" s="1"/>
  <c r="N1700" i="5" s="1" a="1"/>
  <c r="T1700" i="5" s="1"/>
  <c r="L1701" i="5"/>
  <c r="M1701" i="5" s="1"/>
  <c r="N1701" i="5" s="1" a="1"/>
  <c r="T1701" i="5" s="1"/>
  <c r="L1702" i="5"/>
  <c r="M1702" i="5" s="1"/>
  <c r="N1702" i="5" s="1" a="1"/>
  <c r="T1702" i="5" s="1"/>
  <c r="L1703" i="5"/>
  <c r="M1703" i="5" s="1"/>
  <c r="N1703" i="5" s="1" a="1"/>
  <c r="T1703" i="5" s="1"/>
  <c r="L1704" i="5"/>
  <c r="M1704" i="5" s="1"/>
  <c r="N1704" i="5" s="1" a="1"/>
  <c r="T1704" i="5" s="1"/>
  <c r="L1705" i="5"/>
  <c r="M1705" i="5" s="1"/>
  <c r="N1705" i="5" s="1" a="1"/>
  <c r="T1705" i="5" s="1"/>
  <c r="L1706" i="5"/>
  <c r="M1706" i="5" s="1"/>
  <c r="N1706" i="5" s="1" a="1"/>
  <c r="T1706" i="5" s="1"/>
  <c r="L1707" i="5"/>
  <c r="M1707" i="5" s="1"/>
  <c r="N1707" i="5" s="1" a="1"/>
  <c r="T1707" i="5" s="1"/>
  <c r="L1708" i="5"/>
  <c r="M1708" i="5" s="1"/>
  <c r="N1708" i="5" s="1" a="1"/>
  <c r="T1708" i="5" s="1"/>
  <c r="L1709" i="5"/>
  <c r="M1709" i="5" s="1"/>
  <c r="N1709" i="5" s="1" a="1"/>
  <c r="T1709" i="5" s="1"/>
  <c r="L1710" i="5"/>
  <c r="M1710" i="5"/>
  <c r="N1710" i="5" s="1" a="1"/>
  <c r="T1710" i="5" s="1"/>
  <c r="L1711" i="5"/>
  <c r="M1711" i="5" s="1"/>
  <c r="N1711" i="5" s="1" a="1"/>
  <c r="T1711" i="5" s="1"/>
  <c r="L1712" i="5"/>
  <c r="M1712" i="5" s="1"/>
  <c r="N1712" i="5" s="1" a="1"/>
  <c r="T1712" i="5" s="1"/>
  <c r="L1713" i="5"/>
  <c r="M1713" i="5" s="1"/>
  <c r="N1713" i="5" s="1" a="1"/>
  <c r="T1713" i="5" s="1"/>
  <c r="L1714" i="5"/>
  <c r="M1714" i="5" s="1"/>
  <c r="N1714" i="5" s="1" a="1"/>
  <c r="T1714" i="5" s="1"/>
  <c r="L1715" i="5"/>
  <c r="M1715" i="5" s="1"/>
  <c r="N1715" i="5" s="1" a="1"/>
  <c r="T1715" i="5" s="1"/>
  <c r="L1716" i="5"/>
  <c r="M1716" i="5" s="1"/>
  <c r="N1716" i="5" s="1" a="1"/>
  <c r="T1716" i="5" s="1"/>
  <c r="L1717" i="5"/>
  <c r="M1717" i="5" s="1"/>
  <c r="N1717" i="5" s="1" a="1"/>
  <c r="T1717" i="5" s="1"/>
  <c r="L1718" i="5"/>
  <c r="M1718" i="5" s="1"/>
  <c r="N1718" i="5" s="1" a="1"/>
  <c r="T1718" i="5" s="1"/>
  <c r="L1719" i="5"/>
  <c r="M1719" i="5" s="1"/>
  <c r="N1719" i="5" s="1" a="1"/>
  <c r="T1719" i="5" s="1"/>
  <c r="L1720" i="5"/>
  <c r="M1720" i="5" s="1"/>
  <c r="N1720" i="5" s="1" a="1"/>
  <c r="T1720" i="5" s="1"/>
  <c r="L1721" i="5"/>
  <c r="M1721" i="5" s="1"/>
  <c r="N1721" i="5" s="1" a="1"/>
  <c r="T1721" i="5" s="1"/>
  <c r="L1722" i="5"/>
  <c r="M1722" i="5" s="1"/>
  <c r="N1722" i="5" s="1" a="1"/>
  <c r="T1722" i="5" s="1"/>
  <c r="L1723" i="5"/>
  <c r="M1723" i="5" s="1"/>
  <c r="N1723" i="5" s="1" a="1"/>
  <c r="T1723" i="5" s="1"/>
  <c r="L1724" i="5"/>
  <c r="M1724" i="5" s="1"/>
  <c r="N1724" i="5" s="1" a="1"/>
  <c r="T1724" i="5" s="1"/>
  <c r="L1725" i="5"/>
  <c r="M1725" i="5" s="1"/>
  <c r="N1725" i="5" s="1" a="1"/>
  <c r="T1725" i="5" s="1"/>
  <c r="L1726" i="5"/>
  <c r="M1726" i="5" s="1"/>
  <c r="N1726" i="5" s="1" a="1"/>
  <c r="T1726" i="5" s="1"/>
  <c r="L1727" i="5"/>
  <c r="M1727" i="5" s="1"/>
  <c r="N1727" i="5" s="1" a="1"/>
  <c r="T1727" i="5" s="1"/>
  <c r="L1728" i="5"/>
  <c r="M1728" i="5" s="1"/>
  <c r="N1728" i="5" s="1" a="1"/>
  <c r="T1728" i="5" s="1"/>
  <c r="L1729" i="5"/>
  <c r="M1729" i="5" s="1"/>
  <c r="N1729" i="5" s="1" a="1"/>
  <c r="T1729" i="5" s="1"/>
  <c r="L1730" i="5"/>
  <c r="M1730" i="5" s="1"/>
  <c r="N1730" i="5" s="1" a="1"/>
  <c r="T1730" i="5" s="1"/>
  <c r="L1731" i="5"/>
  <c r="M1731" i="5" s="1"/>
  <c r="N1731" i="5" s="1" a="1"/>
  <c r="T1731" i="5" s="1"/>
  <c r="L1732" i="5"/>
  <c r="M1732" i="5" s="1"/>
  <c r="N1732" i="5" s="1" a="1"/>
  <c r="T1732" i="5" s="1"/>
  <c r="L1733" i="5"/>
  <c r="M1733" i="5" s="1"/>
  <c r="N1733" i="5" s="1" a="1"/>
  <c r="T1733" i="5" s="1"/>
  <c r="L1734" i="5"/>
  <c r="M1734" i="5" s="1"/>
  <c r="N1734" i="5" s="1" a="1"/>
  <c r="T1734" i="5" s="1"/>
  <c r="L1735" i="5"/>
  <c r="M1735" i="5" s="1"/>
  <c r="N1735" i="5" s="1" a="1"/>
  <c r="T1735" i="5" s="1"/>
  <c r="L1736" i="5"/>
  <c r="M1736" i="5" s="1"/>
  <c r="N1736" i="5" s="1" a="1"/>
  <c r="T1736" i="5" s="1"/>
  <c r="L1737" i="5"/>
  <c r="M1737" i="5" s="1"/>
  <c r="N1737" i="5" s="1" a="1"/>
  <c r="T1737" i="5" s="1"/>
  <c r="L1738" i="5"/>
  <c r="M1738" i="5" s="1"/>
  <c r="N1738" i="5" s="1" a="1"/>
  <c r="T1738" i="5" s="1"/>
  <c r="L1739" i="5"/>
  <c r="M1739" i="5" s="1"/>
  <c r="N1739" i="5" s="1" a="1"/>
  <c r="T1739" i="5" s="1"/>
  <c r="L1740" i="5"/>
  <c r="M1740" i="5" s="1"/>
  <c r="N1740" i="5" s="1" a="1"/>
  <c r="T1740" i="5" s="1"/>
  <c r="L1741" i="5"/>
  <c r="M1741" i="5"/>
  <c r="N1741" i="5" s="1" a="1"/>
  <c r="T1741" i="5" s="1"/>
  <c r="L1742" i="5"/>
  <c r="M1742" i="5" s="1"/>
  <c r="N1742" i="5" s="1" a="1"/>
  <c r="T1742" i="5" s="1"/>
  <c r="L1743" i="5"/>
  <c r="M1743" i="5" s="1"/>
  <c r="N1743" i="5" s="1" a="1"/>
  <c r="T1743" i="5" s="1"/>
  <c r="L1744" i="5"/>
  <c r="M1744" i="5" s="1"/>
  <c r="N1744" i="5" s="1" a="1"/>
  <c r="T1744" i="5" s="1"/>
  <c r="L1745" i="5"/>
  <c r="M1745" i="5" s="1"/>
  <c r="N1745" i="5" s="1" a="1"/>
  <c r="T1745" i="5" s="1"/>
  <c r="L1746" i="5"/>
  <c r="M1746" i="5" s="1"/>
  <c r="N1746" i="5" s="1" a="1"/>
  <c r="T1746" i="5" s="1"/>
  <c r="L1747" i="5"/>
  <c r="M1747" i="5" s="1"/>
  <c r="N1747" i="5" s="1" a="1"/>
  <c r="T1747" i="5" s="1"/>
  <c r="L1748" i="5"/>
  <c r="M1748" i="5" s="1"/>
  <c r="N1748" i="5" s="1" a="1"/>
  <c r="T1748" i="5" s="1"/>
  <c r="L1749" i="5"/>
  <c r="M1749" i="5" s="1"/>
  <c r="N1749" i="5" s="1" a="1"/>
  <c r="T1749" i="5" s="1"/>
  <c r="L1750" i="5"/>
  <c r="M1750" i="5" s="1"/>
  <c r="N1750" i="5" s="1" a="1"/>
  <c r="T1750" i="5" s="1"/>
  <c r="L1751" i="5"/>
  <c r="M1751" i="5" s="1"/>
  <c r="N1751" i="5" s="1" a="1"/>
  <c r="T1751" i="5" s="1"/>
  <c r="L1752" i="5"/>
  <c r="M1752" i="5" s="1"/>
  <c r="N1752" i="5" s="1" a="1"/>
  <c r="T1752" i="5" s="1"/>
  <c r="L1753" i="5"/>
  <c r="M1753" i="5" s="1"/>
  <c r="N1753" i="5" s="1" a="1"/>
  <c r="T1753" i="5" s="1"/>
  <c r="L1754" i="5"/>
  <c r="M1754" i="5" s="1"/>
  <c r="N1754" i="5" s="1" a="1"/>
  <c r="T1754" i="5" s="1"/>
  <c r="L1755" i="5"/>
  <c r="M1755" i="5" s="1"/>
  <c r="N1755" i="5" s="1" a="1"/>
  <c r="T1755" i="5" s="1"/>
  <c r="L1756" i="5"/>
  <c r="M1756" i="5" s="1"/>
  <c r="N1756" i="5" s="1" a="1"/>
  <c r="T1756" i="5" s="1"/>
  <c r="L1757" i="5"/>
  <c r="M1757" i="5" s="1"/>
  <c r="N1757" i="5" s="1" a="1"/>
  <c r="T1757" i="5" s="1"/>
  <c r="L1758" i="5"/>
  <c r="M1758" i="5" s="1"/>
  <c r="N1758" i="5" s="1" a="1"/>
  <c r="T1758" i="5" s="1"/>
  <c r="L1759" i="5"/>
  <c r="M1759" i="5" s="1"/>
  <c r="N1759" i="5" s="1" a="1"/>
  <c r="T1759" i="5" s="1"/>
  <c r="L1760" i="5"/>
  <c r="M1760" i="5" s="1"/>
  <c r="N1760" i="5" s="1" a="1"/>
  <c r="T1760" i="5" s="1"/>
  <c r="L1761" i="5"/>
  <c r="M1761" i="5" s="1"/>
  <c r="N1761" i="5" s="1" a="1"/>
  <c r="T1761" i="5" s="1"/>
  <c r="L1762" i="5"/>
  <c r="M1762" i="5" s="1"/>
  <c r="N1762" i="5" s="1" a="1"/>
  <c r="T1762" i="5" s="1"/>
  <c r="L1763" i="5"/>
  <c r="M1763" i="5"/>
  <c r="N1763" i="5" s="1" a="1"/>
  <c r="T1763" i="5" s="1"/>
  <c r="L1764" i="5"/>
  <c r="M1764" i="5" s="1"/>
  <c r="N1764" i="5" s="1" a="1"/>
  <c r="T1764" i="5" s="1"/>
  <c r="L1765" i="5"/>
  <c r="M1765" i="5" s="1"/>
  <c r="N1765" i="5" s="1" a="1"/>
  <c r="T1765" i="5" s="1"/>
  <c r="L1766" i="5"/>
  <c r="M1766" i="5" s="1"/>
  <c r="N1766" i="5" s="1" a="1"/>
  <c r="T1766" i="5" s="1"/>
  <c r="L1767" i="5"/>
  <c r="M1767" i="5" s="1"/>
  <c r="N1767" i="5" s="1" a="1"/>
  <c r="T1767" i="5" s="1"/>
  <c r="L1768" i="5"/>
  <c r="M1768" i="5" s="1"/>
  <c r="N1768" i="5" s="1" a="1"/>
  <c r="T1768" i="5" s="1"/>
  <c r="L1769" i="5"/>
  <c r="M1769" i="5" s="1"/>
  <c r="N1769" i="5" s="1" a="1"/>
  <c r="T1769" i="5" s="1"/>
  <c r="L1770" i="5"/>
  <c r="M1770" i="5" s="1"/>
  <c r="N1770" i="5" s="1" a="1"/>
  <c r="T1770" i="5" s="1"/>
  <c r="L1771" i="5"/>
  <c r="M1771" i="5" s="1"/>
  <c r="N1771" i="5" s="1" a="1"/>
  <c r="T1771" i="5" s="1"/>
  <c r="L1772" i="5"/>
  <c r="M1772" i="5"/>
  <c r="N1772" i="5" s="1" a="1"/>
  <c r="T1772" i="5" s="1"/>
  <c r="L1773" i="5"/>
  <c r="M1773" i="5" s="1"/>
  <c r="N1773" i="5" s="1" a="1"/>
  <c r="T1773" i="5" s="1"/>
  <c r="L1774" i="5"/>
  <c r="M1774" i="5" s="1"/>
  <c r="N1774" i="5" s="1" a="1"/>
  <c r="T1774" i="5" s="1"/>
  <c r="L1775" i="5"/>
  <c r="M1775" i="5" s="1"/>
  <c r="N1775" i="5" s="1" a="1"/>
  <c r="T1775" i="5" s="1"/>
  <c r="L1776" i="5"/>
  <c r="M1776" i="5" s="1"/>
  <c r="N1776" i="5" s="1" a="1"/>
  <c r="T1776" i="5" s="1"/>
  <c r="L1777" i="5"/>
  <c r="M1777" i="5" s="1"/>
  <c r="N1777" i="5" s="1" a="1"/>
  <c r="T1777" i="5" s="1"/>
  <c r="L1778" i="5"/>
  <c r="M1778" i="5" s="1"/>
  <c r="N1778" i="5" s="1" a="1"/>
  <c r="T1778" i="5" s="1"/>
  <c r="L1779" i="5"/>
  <c r="M1779" i="5" s="1"/>
  <c r="N1779" i="5" s="1" a="1"/>
  <c r="T1779" i="5" s="1"/>
  <c r="L1780" i="5"/>
  <c r="M1780" i="5" s="1"/>
  <c r="N1780" i="5" s="1" a="1"/>
  <c r="T1780" i="5" s="1"/>
  <c r="L1781" i="5"/>
  <c r="M1781" i="5" s="1"/>
  <c r="N1781" i="5" s="1" a="1"/>
  <c r="T1781" i="5" s="1"/>
  <c r="L1782" i="5"/>
  <c r="M1782" i="5" s="1"/>
  <c r="N1782" i="5" s="1" a="1"/>
  <c r="T1782" i="5" s="1"/>
  <c r="L1783" i="5"/>
  <c r="M1783" i="5" s="1"/>
  <c r="N1783" i="5" s="1" a="1"/>
  <c r="T1783" i="5" s="1"/>
  <c r="L1784" i="5"/>
  <c r="M1784" i="5" s="1"/>
  <c r="N1784" i="5" s="1" a="1"/>
  <c r="T1784" i="5" s="1"/>
  <c r="L1785" i="5"/>
  <c r="M1785" i="5" s="1"/>
  <c r="N1785" i="5" s="1" a="1"/>
  <c r="T1785" i="5" s="1"/>
  <c r="L1786" i="5"/>
  <c r="M1786" i="5" s="1"/>
  <c r="N1786" i="5" s="1" a="1"/>
  <c r="T1786" i="5" s="1"/>
  <c r="L1787" i="5"/>
  <c r="M1787" i="5" s="1"/>
  <c r="N1787" i="5" s="1" a="1"/>
  <c r="T1787" i="5" s="1"/>
  <c r="L1788" i="5"/>
  <c r="M1788" i="5" s="1"/>
  <c r="N1788" i="5" s="1" a="1"/>
  <c r="T1788" i="5" s="1"/>
  <c r="L1789" i="5"/>
  <c r="M1789" i="5" s="1"/>
  <c r="N1789" i="5" s="1" a="1"/>
  <c r="T1789" i="5" s="1"/>
  <c r="L1790" i="5"/>
  <c r="M1790" i="5" s="1"/>
  <c r="N1790" i="5" s="1" a="1"/>
  <c r="T1790" i="5" s="1"/>
  <c r="L1791" i="5"/>
  <c r="M1791" i="5" s="1"/>
  <c r="N1791" i="5" s="1" a="1"/>
  <c r="T1791" i="5" s="1"/>
  <c r="L1792" i="5"/>
  <c r="M1792" i="5" s="1"/>
  <c r="N1792" i="5" s="1" a="1"/>
  <c r="T1792" i="5" s="1"/>
  <c r="L1793" i="5"/>
  <c r="M1793" i="5" s="1"/>
  <c r="N1793" i="5" s="1" a="1"/>
  <c r="T1793" i="5" s="1"/>
  <c r="L1794" i="5"/>
  <c r="M1794" i="5" s="1"/>
  <c r="N1794" i="5" s="1" a="1"/>
  <c r="T1794" i="5" s="1"/>
  <c r="L1795" i="5"/>
  <c r="M1795" i="5" s="1"/>
  <c r="N1795" i="5" s="1" a="1"/>
  <c r="T1795" i="5" s="1"/>
  <c r="L1796" i="5"/>
  <c r="M1796" i="5" s="1"/>
  <c r="N1796" i="5" s="1" a="1"/>
  <c r="T1796" i="5" s="1"/>
  <c r="L1797" i="5"/>
  <c r="M1797" i="5" s="1"/>
  <c r="N1797" i="5" s="1" a="1"/>
  <c r="T1797" i="5" s="1"/>
  <c r="L1798" i="5"/>
  <c r="M1798" i="5" s="1"/>
  <c r="N1798" i="5" s="1" a="1"/>
  <c r="T1798" i="5" s="1"/>
  <c r="L1799" i="5"/>
  <c r="M1799" i="5" s="1"/>
  <c r="N1799" i="5" s="1" a="1"/>
  <c r="T1799" i="5" s="1"/>
  <c r="L1800" i="5"/>
  <c r="M1800" i="5" s="1"/>
  <c r="N1800" i="5" s="1" a="1"/>
  <c r="T1800" i="5" s="1"/>
  <c r="L1801" i="5"/>
  <c r="M1801" i="5" s="1"/>
  <c r="N1801" i="5" s="1" a="1"/>
  <c r="T1801" i="5" s="1"/>
  <c r="L1802" i="5"/>
  <c r="M1802" i="5" s="1"/>
  <c r="N1802" i="5" s="1" a="1"/>
  <c r="T1802" i="5" s="1"/>
  <c r="L1803" i="5"/>
  <c r="M1803" i="5" s="1"/>
  <c r="N1803" i="5" s="1" a="1"/>
  <c r="T1803" i="5" s="1"/>
  <c r="L1804" i="5"/>
  <c r="M1804" i="5" s="1"/>
  <c r="N1804" i="5" s="1" a="1"/>
  <c r="T1804" i="5" s="1"/>
  <c r="L1805" i="5"/>
  <c r="M1805" i="5" s="1"/>
  <c r="N1805" i="5" s="1" a="1"/>
  <c r="T1805" i="5" s="1"/>
  <c r="L1806" i="5"/>
  <c r="M1806" i="5" s="1"/>
  <c r="N1806" i="5" s="1" a="1"/>
  <c r="T1806" i="5" s="1"/>
  <c r="L1807" i="5"/>
  <c r="M1807" i="5" s="1"/>
  <c r="N1807" i="5" s="1" a="1"/>
  <c r="T1807" i="5" s="1"/>
  <c r="L1808" i="5"/>
  <c r="M1808" i="5" s="1"/>
  <c r="N1808" i="5" s="1" a="1"/>
  <c r="T1808" i="5" s="1"/>
  <c r="L1809" i="5"/>
  <c r="M1809" i="5" s="1"/>
  <c r="N1809" i="5" s="1" a="1"/>
  <c r="T1809" i="5" s="1"/>
  <c r="L1810" i="5"/>
  <c r="M1810" i="5" s="1"/>
  <c r="N1810" i="5" s="1" a="1"/>
  <c r="T1810" i="5" s="1"/>
  <c r="L1811" i="5"/>
  <c r="M1811" i="5" s="1"/>
  <c r="N1811" i="5" s="1" a="1"/>
  <c r="T1811" i="5" s="1"/>
  <c r="L1812" i="5"/>
  <c r="M1812" i="5" s="1"/>
  <c r="N1812" i="5" s="1" a="1"/>
  <c r="T1812" i="5" s="1"/>
  <c r="L1813" i="5"/>
  <c r="M1813" i="5" s="1"/>
  <c r="N1813" i="5" s="1" a="1"/>
  <c r="T1813" i="5" s="1"/>
  <c r="L1814" i="5"/>
  <c r="M1814" i="5" s="1"/>
  <c r="N1814" i="5" s="1" a="1"/>
  <c r="T1814" i="5" s="1"/>
  <c r="L1815" i="5"/>
  <c r="M1815" i="5" s="1"/>
  <c r="N1815" i="5" s="1" a="1"/>
  <c r="T1815" i="5" s="1"/>
  <c r="L1816" i="5"/>
  <c r="M1816" i="5" s="1"/>
  <c r="N1816" i="5" s="1" a="1"/>
  <c r="T1816" i="5" s="1"/>
  <c r="L1817" i="5"/>
  <c r="M1817" i="5" s="1"/>
  <c r="N1817" i="5" s="1" a="1"/>
  <c r="T1817" i="5" s="1"/>
  <c r="L1818" i="5"/>
  <c r="M1818" i="5" s="1"/>
  <c r="N1818" i="5" s="1" a="1"/>
  <c r="T1818" i="5" s="1"/>
  <c r="L1819" i="5"/>
  <c r="M1819" i="5" s="1"/>
  <c r="N1819" i="5" s="1" a="1"/>
  <c r="T1819" i="5" s="1"/>
  <c r="L1820" i="5"/>
  <c r="M1820" i="5" s="1"/>
  <c r="N1820" i="5" s="1" a="1"/>
  <c r="T1820" i="5" s="1"/>
  <c r="L1821" i="5"/>
  <c r="M1821" i="5" s="1"/>
  <c r="N1821" i="5" s="1" a="1"/>
  <c r="T1821" i="5" s="1"/>
  <c r="L1822" i="5"/>
  <c r="M1822" i="5" s="1"/>
  <c r="N1822" i="5" s="1" a="1"/>
  <c r="T1822" i="5" s="1"/>
  <c r="L1823" i="5"/>
  <c r="M1823" i="5" s="1"/>
  <c r="N1823" i="5" s="1" a="1"/>
  <c r="T1823" i="5" s="1"/>
  <c r="L1824" i="5"/>
  <c r="M1824" i="5" s="1"/>
  <c r="N1824" i="5" s="1" a="1"/>
  <c r="T1824" i="5" s="1"/>
  <c r="L1825" i="5"/>
  <c r="M1825" i="5" s="1"/>
  <c r="N1825" i="5" s="1" a="1"/>
  <c r="T1825" i="5" s="1"/>
  <c r="L1826" i="5"/>
  <c r="M1826" i="5" s="1"/>
  <c r="N1826" i="5" s="1" a="1"/>
  <c r="T1826" i="5" s="1"/>
  <c r="L1827" i="5"/>
  <c r="M1827" i="5" s="1"/>
  <c r="N1827" i="5" s="1" a="1"/>
  <c r="T1827" i="5" s="1"/>
  <c r="L1828" i="5"/>
  <c r="M1828" i="5" s="1"/>
  <c r="N1828" i="5" s="1" a="1"/>
  <c r="T1828" i="5" s="1"/>
  <c r="L1829" i="5"/>
  <c r="M1829" i="5"/>
  <c r="N1829" i="5" s="1" a="1"/>
  <c r="T1829" i="5" s="1"/>
  <c r="L1830" i="5"/>
  <c r="M1830" i="5" s="1"/>
  <c r="N1830" i="5" s="1" a="1"/>
  <c r="T1830" i="5" s="1"/>
  <c r="L1831" i="5"/>
  <c r="M1831" i="5" s="1"/>
  <c r="N1831" i="5" s="1" a="1"/>
  <c r="T1831" i="5" s="1"/>
  <c r="L1832" i="5"/>
  <c r="M1832" i="5" s="1"/>
  <c r="N1832" i="5" s="1" a="1"/>
  <c r="T1832" i="5" s="1"/>
  <c r="L1833" i="5"/>
  <c r="M1833" i="5" s="1"/>
  <c r="N1833" i="5" s="1" a="1"/>
  <c r="T1833" i="5" s="1"/>
  <c r="L1834" i="5"/>
  <c r="M1834" i="5" s="1"/>
  <c r="N1834" i="5" s="1" a="1"/>
  <c r="T1834" i="5" s="1"/>
  <c r="L1835" i="5"/>
  <c r="M1835" i="5" s="1"/>
  <c r="N1835" i="5" s="1" a="1"/>
  <c r="T1835" i="5" s="1"/>
  <c r="L1836" i="5"/>
  <c r="M1836" i="5" s="1"/>
  <c r="N1836" i="5" s="1" a="1"/>
  <c r="T1836" i="5" s="1"/>
  <c r="L1837" i="5"/>
  <c r="M1837" i="5" s="1"/>
  <c r="N1837" i="5" s="1" a="1"/>
  <c r="T1837" i="5" s="1"/>
  <c r="L1838" i="5"/>
  <c r="M1838" i="5" s="1"/>
  <c r="N1838" i="5" s="1" a="1"/>
  <c r="T1838" i="5" s="1"/>
  <c r="L1839" i="5"/>
  <c r="M1839" i="5" s="1"/>
  <c r="N1839" i="5" s="1" a="1"/>
  <c r="T1839" i="5" s="1"/>
  <c r="L1840" i="5"/>
  <c r="M1840" i="5" s="1"/>
  <c r="N1840" i="5" s="1" a="1"/>
  <c r="T1840" i="5" s="1"/>
  <c r="L1841" i="5"/>
  <c r="M1841" i="5" s="1"/>
  <c r="N1841" i="5" s="1" a="1"/>
  <c r="T1841" i="5" s="1"/>
  <c r="L1842" i="5"/>
  <c r="M1842" i="5" s="1"/>
  <c r="N1842" i="5" s="1" a="1"/>
  <c r="T1842" i="5" s="1"/>
  <c r="L1843" i="5"/>
  <c r="M1843" i="5" s="1"/>
  <c r="N1843" i="5" s="1" a="1"/>
  <c r="T1843" i="5" s="1"/>
  <c r="L1844" i="5"/>
  <c r="M1844" i="5" s="1"/>
  <c r="N1844" i="5" s="1" a="1"/>
  <c r="T1844" i="5" s="1"/>
  <c r="L1845" i="5"/>
  <c r="M1845" i="5" s="1"/>
  <c r="N1845" i="5" s="1" a="1"/>
  <c r="T1845" i="5" s="1"/>
  <c r="L1846" i="5"/>
  <c r="M1846" i="5" s="1"/>
  <c r="N1846" i="5" s="1" a="1"/>
  <c r="T1846" i="5" s="1"/>
  <c r="L1847" i="5"/>
  <c r="M1847" i="5" s="1"/>
  <c r="N1847" i="5" s="1" a="1"/>
  <c r="T1847" i="5" s="1"/>
  <c r="L1848" i="5"/>
  <c r="M1848" i="5" s="1"/>
  <c r="N1848" i="5" s="1" a="1"/>
  <c r="T1848" i="5" s="1"/>
  <c r="L1849" i="5"/>
  <c r="M1849" i="5" s="1"/>
  <c r="N1849" i="5" s="1" a="1"/>
  <c r="T1849" i="5" s="1"/>
  <c r="L1850" i="5"/>
  <c r="M1850" i="5" s="1"/>
  <c r="N1850" i="5" s="1" a="1"/>
  <c r="T1850" i="5" s="1"/>
  <c r="L1851" i="5"/>
  <c r="M1851" i="5" s="1"/>
  <c r="N1851" i="5" s="1" a="1"/>
  <c r="T1851" i="5" s="1"/>
  <c r="L1852" i="5"/>
  <c r="M1852" i="5" s="1"/>
  <c r="N1852" i="5" s="1" a="1"/>
  <c r="T1852" i="5" s="1"/>
  <c r="L1853" i="5"/>
  <c r="M1853" i="5" s="1"/>
  <c r="N1853" i="5" s="1" a="1"/>
  <c r="T1853" i="5" s="1"/>
  <c r="L1854" i="5"/>
  <c r="M1854" i="5" s="1"/>
  <c r="N1854" i="5" s="1" a="1"/>
  <c r="T1854" i="5" s="1"/>
  <c r="L1855" i="5"/>
  <c r="M1855" i="5" s="1"/>
  <c r="N1855" i="5" s="1" a="1"/>
  <c r="T1855" i="5" s="1"/>
  <c r="L1856" i="5"/>
  <c r="M1856" i="5" s="1"/>
  <c r="N1856" i="5" s="1" a="1"/>
  <c r="T1856" i="5" s="1"/>
  <c r="L1857" i="5"/>
  <c r="M1857" i="5" s="1"/>
  <c r="N1857" i="5" s="1" a="1"/>
  <c r="T1857" i="5" s="1"/>
  <c r="L1858" i="5"/>
  <c r="M1858" i="5" s="1"/>
  <c r="N1858" i="5" s="1" a="1"/>
  <c r="T1858" i="5" s="1"/>
  <c r="L1859" i="5"/>
  <c r="M1859" i="5" s="1"/>
  <c r="N1859" i="5" s="1" a="1"/>
  <c r="T1859" i="5" s="1"/>
  <c r="L1860" i="5"/>
  <c r="M1860" i="5" s="1"/>
  <c r="N1860" i="5" s="1" a="1"/>
  <c r="T1860" i="5" s="1"/>
  <c r="L1861" i="5"/>
  <c r="M1861" i="5" s="1"/>
  <c r="N1861" i="5" s="1" a="1"/>
  <c r="T1861" i="5" s="1"/>
  <c r="L1862" i="5"/>
  <c r="M1862" i="5" s="1"/>
  <c r="N1862" i="5" s="1" a="1"/>
  <c r="T1862" i="5" s="1"/>
  <c r="L1863" i="5"/>
  <c r="M1863" i="5" s="1"/>
  <c r="N1863" i="5" s="1" a="1"/>
  <c r="T1863" i="5" s="1"/>
  <c r="L1864" i="5"/>
  <c r="M1864" i="5" s="1"/>
  <c r="N1864" i="5" s="1" a="1"/>
  <c r="T1864" i="5" s="1"/>
  <c r="L1865" i="5"/>
  <c r="M1865" i="5" s="1"/>
  <c r="N1865" i="5" s="1" a="1"/>
  <c r="T1865" i="5" s="1"/>
  <c r="L1866" i="5"/>
  <c r="M1866" i="5" s="1"/>
  <c r="N1866" i="5" s="1" a="1"/>
  <c r="T1866" i="5" s="1"/>
  <c r="L1867" i="5"/>
  <c r="M1867" i="5" s="1"/>
  <c r="N1867" i="5" s="1" a="1"/>
  <c r="T1867" i="5" s="1"/>
  <c r="L1868" i="5"/>
  <c r="M1868" i="5" s="1"/>
  <c r="N1868" i="5" s="1" a="1"/>
  <c r="T1868" i="5" s="1"/>
  <c r="L1869" i="5"/>
  <c r="M1869" i="5" s="1"/>
  <c r="N1869" i="5" s="1" a="1"/>
  <c r="T1869" i="5" s="1"/>
  <c r="L1870" i="5"/>
  <c r="M1870" i="5" s="1"/>
  <c r="N1870" i="5" s="1" a="1"/>
  <c r="T1870" i="5" s="1"/>
  <c r="L1871" i="5"/>
  <c r="M1871" i="5" s="1"/>
  <c r="N1871" i="5" s="1" a="1"/>
  <c r="T1871" i="5" s="1"/>
  <c r="L1872" i="5"/>
  <c r="M1872" i="5" s="1"/>
  <c r="N1872" i="5" s="1" a="1"/>
  <c r="T1872" i="5" s="1"/>
  <c r="L1873" i="5"/>
  <c r="M1873" i="5" s="1"/>
  <c r="N1873" i="5" s="1" a="1"/>
  <c r="T1873" i="5" s="1"/>
  <c r="L1874" i="5"/>
  <c r="M1874" i="5"/>
  <c r="N1874" i="5" s="1" a="1"/>
  <c r="T1874" i="5" s="1"/>
  <c r="L1875" i="5"/>
  <c r="M1875" i="5" s="1"/>
  <c r="N1875" i="5" s="1" a="1"/>
  <c r="T1875" i="5" s="1"/>
  <c r="L1876" i="5"/>
  <c r="M1876" i="5" s="1"/>
  <c r="N1876" i="5" s="1" a="1"/>
  <c r="T1876" i="5" s="1"/>
  <c r="L1877" i="5"/>
  <c r="M1877" i="5" s="1"/>
  <c r="N1877" i="5" s="1" a="1"/>
  <c r="T1877" i="5" s="1"/>
  <c r="L1878" i="5"/>
  <c r="M1878" i="5" s="1"/>
  <c r="N1878" i="5" s="1" a="1"/>
  <c r="T1878" i="5" s="1"/>
  <c r="L1879" i="5"/>
  <c r="M1879" i="5" s="1"/>
  <c r="N1879" i="5" s="1" a="1"/>
  <c r="T1879" i="5" s="1"/>
  <c r="L1880" i="5"/>
  <c r="M1880" i="5" s="1"/>
  <c r="N1880" i="5" s="1" a="1"/>
  <c r="T1880" i="5" s="1"/>
  <c r="L1881" i="5"/>
  <c r="M1881" i="5" s="1"/>
  <c r="N1881" i="5" s="1" a="1"/>
  <c r="T1881" i="5" s="1"/>
  <c r="L1882" i="5"/>
  <c r="M1882" i="5" s="1"/>
  <c r="N1882" i="5" s="1" a="1"/>
  <c r="T1882" i="5" s="1"/>
  <c r="L1883" i="5"/>
  <c r="M1883" i="5" s="1"/>
  <c r="N1883" i="5" s="1" a="1"/>
  <c r="T1883" i="5" s="1"/>
  <c r="L1884" i="5"/>
  <c r="M1884" i="5" s="1"/>
  <c r="N1884" i="5" s="1" a="1"/>
  <c r="T1884" i="5" s="1"/>
  <c r="L1885" i="5"/>
  <c r="M1885" i="5" s="1"/>
  <c r="N1885" i="5" s="1" a="1"/>
  <c r="T1885" i="5" s="1"/>
  <c r="L1886" i="5"/>
  <c r="M1886" i="5" s="1"/>
  <c r="N1886" i="5" s="1" a="1"/>
  <c r="T1886" i="5" s="1"/>
  <c r="L1887" i="5"/>
  <c r="M1887" i="5" s="1"/>
  <c r="N1887" i="5" s="1" a="1"/>
  <c r="T1887" i="5" s="1"/>
  <c r="L1888" i="5"/>
  <c r="M1888" i="5" s="1"/>
  <c r="N1888" i="5" s="1" a="1"/>
  <c r="T1888" i="5" s="1"/>
  <c r="L1889" i="5"/>
  <c r="M1889" i="5" s="1"/>
  <c r="N1889" i="5" s="1" a="1"/>
  <c r="T1889" i="5" s="1"/>
  <c r="L1890" i="5"/>
  <c r="M1890" i="5" s="1"/>
  <c r="N1890" i="5" s="1" a="1"/>
  <c r="T1890" i="5" s="1"/>
  <c r="L1891" i="5"/>
  <c r="M1891" i="5" s="1"/>
  <c r="N1891" i="5" s="1" a="1"/>
  <c r="T1891" i="5" s="1"/>
  <c r="L1892" i="5"/>
  <c r="M1892" i="5" s="1"/>
  <c r="N1892" i="5" s="1" a="1"/>
  <c r="T1892" i="5" s="1"/>
  <c r="L1893" i="5"/>
  <c r="M1893" i="5" s="1"/>
  <c r="N1893" i="5" s="1" a="1"/>
  <c r="T1893" i="5" s="1"/>
  <c r="L1894" i="5"/>
  <c r="M1894" i="5" s="1"/>
  <c r="N1894" i="5" s="1" a="1"/>
  <c r="T1894" i="5" s="1"/>
  <c r="L1895" i="5"/>
  <c r="M1895" i="5" s="1"/>
  <c r="N1895" i="5" s="1" a="1"/>
  <c r="T1895" i="5" s="1"/>
  <c r="L1896" i="5"/>
  <c r="M1896" i="5" s="1"/>
  <c r="N1896" i="5" s="1" a="1"/>
  <c r="T1896" i="5" s="1"/>
  <c r="L1897" i="5"/>
  <c r="M1897" i="5" s="1"/>
  <c r="N1897" i="5" s="1" a="1"/>
  <c r="T1897" i="5" s="1"/>
  <c r="L1898" i="5"/>
  <c r="M1898" i="5" s="1"/>
  <c r="N1898" i="5" s="1" a="1"/>
  <c r="T1898" i="5" s="1"/>
  <c r="L1899" i="5"/>
  <c r="M1899" i="5" s="1"/>
  <c r="N1899" i="5" s="1" a="1"/>
  <c r="T1899" i="5" s="1"/>
  <c r="L1900" i="5"/>
  <c r="M1900" i="5" s="1"/>
  <c r="N1900" i="5" s="1" a="1"/>
  <c r="T1900" i="5" s="1"/>
  <c r="L1901" i="5"/>
  <c r="M1901" i="5" s="1"/>
  <c r="N1901" i="5" s="1" a="1"/>
  <c r="T1901" i="5" s="1"/>
  <c r="L1902" i="5"/>
  <c r="M1902" i="5" s="1"/>
  <c r="N1902" i="5" s="1" a="1"/>
  <c r="T1902" i="5" s="1"/>
  <c r="L1903" i="5"/>
  <c r="M1903" i="5" s="1"/>
  <c r="N1903" i="5" s="1" a="1"/>
  <c r="T1903" i="5" s="1"/>
  <c r="L1904" i="5"/>
  <c r="M1904" i="5" s="1"/>
  <c r="N1904" i="5" s="1" a="1"/>
  <c r="T1904" i="5" s="1"/>
  <c r="L1905" i="5"/>
  <c r="M1905" i="5" s="1"/>
  <c r="N1905" i="5" s="1" a="1"/>
  <c r="T1905" i="5" s="1"/>
  <c r="L1906" i="5"/>
  <c r="M1906" i="5" s="1"/>
  <c r="N1906" i="5" s="1" a="1"/>
  <c r="T1906" i="5" s="1"/>
  <c r="L1907" i="5"/>
  <c r="M1907" i="5" s="1"/>
  <c r="N1907" i="5" s="1" a="1"/>
  <c r="T1907" i="5" s="1"/>
  <c r="L1908" i="5"/>
  <c r="M1908" i="5" s="1"/>
  <c r="N1908" i="5" s="1" a="1"/>
  <c r="T1908" i="5" s="1"/>
  <c r="L1909" i="5"/>
  <c r="M1909" i="5" s="1"/>
  <c r="N1909" i="5" s="1" a="1"/>
  <c r="T1909" i="5" s="1"/>
  <c r="L1910" i="5"/>
  <c r="M1910" i="5" s="1"/>
  <c r="N1910" i="5" s="1" a="1"/>
  <c r="T1910" i="5" s="1"/>
  <c r="L1911" i="5"/>
  <c r="M1911" i="5" s="1"/>
  <c r="N1911" i="5" s="1" a="1"/>
  <c r="T1911" i="5" s="1"/>
  <c r="L1912" i="5"/>
  <c r="M1912" i="5" s="1"/>
  <c r="N1912" i="5" s="1" a="1"/>
  <c r="T1912" i="5" s="1"/>
  <c r="L1913" i="5"/>
  <c r="M1913" i="5" s="1"/>
  <c r="N1913" i="5" s="1" a="1"/>
  <c r="T1913" i="5" s="1"/>
  <c r="L1914" i="5"/>
  <c r="M1914" i="5" s="1"/>
  <c r="N1914" i="5" s="1" a="1"/>
  <c r="T1914" i="5" s="1"/>
  <c r="L1915" i="5"/>
  <c r="M1915" i="5" s="1"/>
  <c r="N1915" i="5" s="1" a="1"/>
  <c r="T1915" i="5" s="1"/>
  <c r="L1916" i="5"/>
  <c r="M1916" i="5" s="1"/>
  <c r="N1916" i="5" s="1" a="1"/>
  <c r="T1916" i="5" s="1"/>
  <c r="L1917" i="5"/>
  <c r="M1917" i="5" s="1"/>
  <c r="N1917" i="5" s="1" a="1"/>
  <c r="T1917" i="5" s="1"/>
  <c r="L1918" i="5"/>
  <c r="M1918" i="5" s="1"/>
  <c r="N1918" i="5" s="1" a="1"/>
  <c r="T1918" i="5" s="1"/>
  <c r="L1919" i="5"/>
  <c r="M1919" i="5" s="1"/>
  <c r="N1919" i="5" s="1" a="1"/>
  <c r="T1919" i="5" s="1"/>
  <c r="L1920" i="5"/>
  <c r="M1920" i="5" s="1"/>
  <c r="N1920" i="5" s="1" a="1"/>
  <c r="T1920" i="5" s="1"/>
  <c r="L1921" i="5"/>
  <c r="M1921" i="5" s="1"/>
  <c r="N1921" i="5" s="1" a="1"/>
  <c r="T1921" i="5" s="1"/>
  <c r="L1922" i="5"/>
  <c r="M1922" i="5" s="1"/>
  <c r="N1922" i="5" s="1" a="1"/>
  <c r="T1922" i="5" s="1"/>
  <c r="L1923" i="5"/>
  <c r="M1923" i="5" s="1"/>
  <c r="N1923" i="5" s="1" a="1"/>
  <c r="T1923" i="5" s="1"/>
  <c r="L1924" i="5"/>
  <c r="M1924" i="5" s="1"/>
  <c r="N1924" i="5" s="1" a="1"/>
  <c r="T1924" i="5" s="1"/>
  <c r="L1925" i="5"/>
  <c r="M1925" i="5" s="1"/>
  <c r="N1925" i="5" s="1" a="1"/>
  <c r="T1925" i="5" s="1"/>
  <c r="L1926" i="5"/>
  <c r="M1926" i="5" s="1"/>
  <c r="N1926" i="5" s="1" a="1"/>
  <c r="T1926" i="5" s="1"/>
  <c r="L1927" i="5"/>
  <c r="M1927" i="5" s="1"/>
  <c r="N1927" i="5" s="1" a="1"/>
  <c r="T1927" i="5" s="1"/>
  <c r="L1928" i="5"/>
  <c r="M1928" i="5" s="1"/>
  <c r="N1928" i="5" s="1" a="1"/>
  <c r="T1928" i="5" s="1"/>
  <c r="L1929" i="5"/>
  <c r="M1929" i="5" s="1"/>
  <c r="N1929" i="5" s="1" a="1"/>
  <c r="T1929" i="5" s="1"/>
  <c r="L1930" i="5"/>
  <c r="M1930" i="5" s="1"/>
  <c r="N1930" i="5" s="1" a="1"/>
  <c r="T1930" i="5" s="1"/>
  <c r="L1931" i="5"/>
  <c r="M1931" i="5" s="1"/>
  <c r="N1931" i="5" s="1" a="1"/>
  <c r="T1931" i="5" s="1"/>
  <c r="L1932" i="5"/>
  <c r="M1932" i="5" s="1"/>
  <c r="N1932" i="5" s="1" a="1"/>
  <c r="T1932" i="5" s="1"/>
  <c r="L1933" i="5"/>
  <c r="M1933" i="5" s="1"/>
  <c r="N1933" i="5" s="1" a="1"/>
  <c r="T1933" i="5" s="1"/>
  <c r="L1934" i="5"/>
  <c r="M1934" i="5" s="1"/>
  <c r="N1934" i="5" s="1" a="1"/>
  <c r="T1934" i="5" s="1"/>
  <c r="L1935" i="5"/>
  <c r="M1935" i="5" s="1"/>
  <c r="N1935" i="5" s="1" a="1"/>
  <c r="T1935" i="5" s="1"/>
  <c r="L1936" i="5"/>
  <c r="M1936" i="5" s="1"/>
  <c r="N1936" i="5" s="1" a="1"/>
  <c r="T1936" i="5" s="1"/>
  <c r="L1937" i="5"/>
  <c r="M1937" i="5" s="1"/>
  <c r="N1937" i="5" s="1" a="1"/>
  <c r="T1937" i="5" s="1"/>
  <c r="L1938" i="5"/>
  <c r="M1938" i="5" s="1"/>
  <c r="N1938" i="5" s="1" a="1"/>
  <c r="T1938" i="5" s="1"/>
  <c r="L1939" i="5"/>
  <c r="M1939" i="5" s="1"/>
  <c r="N1939" i="5" s="1" a="1"/>
  <c r="T1939" i="5" s="1"/>
  <c r="L1940" i="5"/>
  <c r="M1940" i="5" s="1"/>
  <c r="N1940" i="5" s="1" a="1"/>
  <c r="T1940" i="5" s="1"/>
  <c r="L1941" i="5"/>
  <c r="M1941" i="5" s="1"/>
  <c r="N1941" i="5" s="1" a="1"/>
  <c r="T1941" i="5" s="1"/>
  <c r="L1942" i="5"/>
  <c r="M1942" i="5" s="1"/>
  <c r="N1942" i="5" s="1" a="1"/>
  <c r="T1942" i="5" s="1"/>
  <c r="L1943" i="5"/>
  <c r="M1943" i="5" s="1"/>
  <c r="N1943" i="5" s="1" a="1"/>
  <c r="T1943" i="5" s="1"/>
  <c r="L1944" i="5"/>
  <c r="M1944" i="5" s="1"/>
  <c r="N1944" i="5" s="1" a="1"/>
  <c r="T1944" i="5" s="1"/>
  <c r="L1945" i="5"/>
  <c r="M1945" i="5" s="1"/>
  <c r="N1945" i="5" s="1" a="1"/>
  <c r="T1945" i="5" s="1"/>
  <c r="L1946" i="5"/>
  <c r="M1946" i="5" s="1"/>
  <c r="N1946" i="5" s="1" a="1"/>
  <c r="T1946" i="5" s="1"/>
  <c r="L1947" i="5"/>
  <c r="M1947" i="5" s="1"/>
  <c r="N1947" i="5" s="1" a="1"/>
  <c r="T1947" i="5" s="1"/>
  <c r="L1948" i="5"/>
  <c r="M1948" i="5" s="1"/>
  <c r="N1948" i="5" s="1" a="1"/>
  <c r="T1948" i="5" s="1"/>
  <c r="L1949" i="5"/>
  <c r="M1949" i="5" s="1"/>
  <c r="N1949" i="5" s="1" a="1"/>
  <c r="T1949" i="5" s="1"/>
  <c r="L1950" i="5"/>
  <c r="M1950" i="5" s="1"/>
  <c r="N1950" i="5" s="1" a="1"/>
  <c r="T1950" i="5" s="1"/>
  <c r="L1951" i="5"/>
  <c r="M1951" i="5" s="1"/>
  <c r="N1951" i="5" s="1" a="1"/>
  <c r="T1951" i="5" s="1"/>
  <c r="L1952" i="5"/>
  <c r="M1952" i="5" s="1"/>
  <c r="N1952" i="5" s="1" a="1"/>
  <c r="T1952" i="5" s="1"/>
  <c r="L1953" i="5"/>
  <c r="M1953" i="5" s="1"/>
  <c r="N1953" i="5" s="1" a="1"/>
  <c r="T1953" i="5" s="1"/>
  <c r="L1954" i="5"/>
  <c r="M1954" i="5" s="1"/>
  <c r="N1954" i="5" s="1" a="1"/>
  <c r="T1954" i="5" s="1"/>
  <c r="L1955" i="5"/>
  <c r="M1955" i="5"/>
  <c r="N1955" i="5" s="1" a="1"/>
  <c r="T1955" i="5" s="1"/>
  <c r="L1956" i="5"/>
  <c r="M1956" i="5" s="1"/>
  <c r="N1956" i="5" s="1" a="1"/>
  <c r="T1956" i="5" s="1"/>
  <c r="L1957" i="5"/>
  <c r="M1957" i="5" s="1"/>
  <c r="N1957" i="5" s="1" a="1"/>
  <c r="T1957" i="5" s="1"/>
  <c r="L1958" i="5"/>
  <c r="M1958" i="5" s="1"/>
  <c r="N1958" i="5" s="1" a="1"/>
  <c r="T1958" i="5" s="1"/>
  <c r="L1959" i="5"/>
  <c r="M1959" i="5" s="1"/>
  <c r="N1959" i="5" s="1" a="1"/>
  <c r="T1959" i="5" s="1"/>
  <c r="L1960" i="5"/>
  <c r="M1960" i="5" s="1"/>
  <c r="N1960" i="5" s="1" a="1"/>
  <c r="T1960" i="5" s="1"/>
  <c r="L1961" i="5"/>
  <c r="M1961" i="5" s="1"/>
  <c r="N1961" i="5" s="1" a="1"/>
  <c r="T1961" i="5" s="1"/>
  <c r="L1962" i="5"/>
  <c r="M1962" i="5" s="1"/>
  <c r="N1962" i="5" s="1" a="1"/>
  <c r="T1962" i="5" s="1"/>
  <c r="L1963" i="5"/>
  <c r="M1963" i="5" s="1"/>
  <c r="N1963" i="5" s="1" a="1"/>
  <c r="T1963" i="5" s="1"/>
  <c r="L1964" i="5"/>
  <c r="M1964" i="5" s="1"/>
  <c r="N1964" i="5" s="1" a="1"/>
  <c r="T1964" i="5" s="1"/>
  <c r="L1965" i="5"/>
  <c r="M1965" i="5" s="1"/>
  <c r="N1965" i="5" s="1" a="1"/>
  <c r="T1965" i="5" s="1"/>
  <c r="L1966" i="5"/>
  <c r="M1966" i="5" s="1"/>
  <c r="N1966" i="5" s="1" a="1"/>
  <c r="T1966" i="5" s="1"/>
  <c r="L1967" i="5"/>
  <c r="M1967" i="5" s="1"/>
  <c r="N1967" i="5" s="1" a="1"/>
  <c r="T1967" i="5" s="1"/>
  <c r="L1968" i="5"/>
  <c r="M1968" i="5" s="1"/>
  <c r="N1968" i="5" s="1" a="1"/>
  <c r="T1968" i="5" s="1"/>
  <c r="L1969" i="5"/>
  <c r="M1969" i="5" s="1"/>
  <c r="N1969" i="5" s="1" a="1"/>
  <c r="T1969" i="5" s="1"/>
  <c r="L1970" i="5"/>
  <c r="M1970" i="5" s="1"/>
  <c r="N1970" i="5" s="1" a="1"/>
  <c r="T1970" i="5" s="1"/>
  <c r="L1971" i="5"/>
  <c r="M1971" i="5" s="1"/>
  <c r="N1971" i="5" s="1" a="1"/>
  <c r="T1971" i="5" s="1"/>
  <c r="L1972" i="5"/>
  <c r="M1972" i="5" s="1"/>
  <c r="N1972" i="5" s="1" a="1"/>
  <c r="T1972" i="5" s="1"/>
  <c r="L1973" i="5"/>
  <c r="M1973" i="5"/>
  <c r="N1973" i="5" s="1" a="1"/>
  <c r="T1973" i="5" s="1"/>
  <c r="L1974" i="5"/>
  <c r="M1974" i="5" s="1"/>
  <c r="N1974" i="5" s="1" a="1"/>
  <c r="T1974" i="5" s="1"/>
  <c r="L1975" i="5"/>
  <c r="M1975" i="5" s="1"/>
  <c r="N1975" i="5" s="1" a="1"/>
  <c r="T1975" i="5" s="1"/>
  <c r="L1976" i="5"/>
  <c r="M1976" i="5" s="1"/>
  <c r="N1976" i="5" s="1" a="1"/>
  <c r="T1976" i="5" s="1"/>
  <c r="L1977" i="5"/>
  <c r="M1977" i="5" s="1"/>
  <c r="N1977" i="5" s="1" a="1"/>
  <c r="T1977" i="5" s="1"/>
  <c r="L1978" i="5"/>
  <c r="M1978" i="5" s="1"/>
  <c r="N1978" i="5" s="1" a="1"/>
  <c r="T1978" i="5" s="1"/>
  <c r="L1979" i="5"/>
  <c r="M1979" i="5" s="1"/>
  <c r="N1979" i="5" s="1" a="1"/>
  <c r="T1979" i="5" s="1"/>
  <c r="L1980" i="5"/>
  <c r="M1980" i="5" s="1"/>
  <c r="N1980" i="5" s="1" a="1"/>
  <c r="T1980" i="5" s="1"/>
  <c r="L1981" i="5"/>
  <c r="M1981" i="5" s="1"/>
  <c r="N1981" i="5" s="1" a="1"/>
  <c r="T1981" i="5" s="1"/>
  <c r="L1982" i="5"/>
  <c r="M1982" i="5"/>
  <c r="N1982" i="5" s="1" a="1"/>
  <c r="T1982" i="5" s="1"/>
  <c r="L1983" i="5"/>
  <c r="M1983" i="5" s="1"/>
  <c r="N1983" i="5" s="1" a="1"/>
  <c r="T1983" i="5" s="1"/>
  <c r="L1984" i="5"/>
  <c r="M1984" i="5" s="1"/>
  <c r="N1984" i="5" s="1" a="1"/>
  <c r="T1984" i="5" s="1"/>
  <c r="L1985" i="5"/>
  <c r="M1985" i="5" s="1"/>
  <c r="N1985" i="5" s="1" a="1"/>
  <c r="T1985" i="5" s="1"/>
  <c r="L1986" i="5"/>
  <c r="M1986" i="5" s="1"/>
  <c r="N1986" i="5" s="1" a="1"/>
  <c r="T1986" i="5" s="1"/>
  <c r="L1987" i="5"/>
  <c r="M1987" i="5" s="1"/>
  <c r="N1987" i="5" s="1" a="1"/>
  <c r="T1987" i="5" s="1"/>
  <c r="L1988" i="5"/>
  <c r="M1988" i="5" s="1"/>
  <c r="N1988" i="5" s="1" a="1"/>
  <c r="T1988" i="5" s="1"/>
  <c r="L1989" i="5"/>
  <c r="M1989" i="5" s="1"/>
  <c r="N1989" i="5" s="1" a="1"/>
  <c r="T1989" i="5" s="1"/>
  <c r="L1990" i="5"/>
  <c r="M1990" i="5" s="1"/>
  <c r="N1990" i="5" s="1" a="1"/>
  <c r="T1990" i="5" s="1"/>
  <c r="L1991" i="5"/>
  <c r="M1991" i="5" s="1"/>
  <c r="N1991" i="5" s="1" a="1"/>
  <c r="T1991" i="5" s="1"/>
  <c r="L1992" i="5"/>
  <c r="M1992" i="5" s="1"/>
  <c r="N1992" i="5" s="1" a="1"/>
  <c r="T1992" i="5" s="1"/>
  <c r="L1993" i="5"/>
  <c r="M1993" i="5" s="1"/>
  <c r="N1993" i="5" s="1" a="1"/>
  <c r="T1993" i="5" s="1"/>
  <c r="L1994" i="5"/>
  <c r="M1994" i="5" s="1"/>
  <c r="N1994" i="5" s="1" a="1"/>
  <c r="T1994" i="5" s="1"/>
  <c r="L1995" i="5"/>
  <c r="M1995" i="5" s="1"/>
  <c r="N1995" i="5" s="1" a="1"/>
  <c r="T1995" i="5" s="1"/>
  <c r="L1996" i="5"/>
  <c r="M1996" i="5" s="1"/>
  <c r="N1996" i="5" s="1" a="1"/>
  <c r="T1996" i="5" s="1"/>
  <c r="L1997" i="5"/>
  <c r="M1997" i="5" s="1"/>
  <c r="N1997" i="5" s="1" a="1"/>
  <c r="T1997" i="5" s="1"/>
  <c r="L1998" i="5"/>
  <c r="M1998" i="5" s="1"/>
  <c r="N1998" i="5" s="1" a="1"/>
  <c r="T1998" i="5" s="1"/>
  <c r="L1999" i="5"/>
  <c r="M1999" i="5" s="1"/>
  <c r="N1999" i="5" s="1" a="1"/>
  <c r="T1999" i="5" s="1"/>
  <c r="L2000" i="5"/>
  <c r="M2000" i="5" s="1"/>
  <c r="N2000" i="5" s="1" a="1"/>
  <c r="T2000" i="5" s="1"/>
  <c r="L2001" i="5"/>
  <c r="M2001" i="5"/>
  <c r="N2001" i="5" s="1" a="1"/>
  <c r="T2001" i="5" s="1"/>
  <c r="L2002" i="5"/>
  <c r="M2002" i="5" s="1"/>
  <c r="N2002" i="5" s="1" a="1"/>
  <c r="T2002" i="5" s="1"/>
  <c r="L2003" i="5"/>
  <c r="M2003" i="5" s="1"/>
  <c r="N2003" i="5" s="1" a="1"/>
  <c r="T2003" i="5" s="1"/>
  <c r="L2004" i="5"/>
  <c r="M2004" i="5" s="1"/>
  <c r="N2004" i="5" s="1" a="1"/>
  <c r="T2004" i="5" s="1"/>
  <c r="L2005" i="5"/>
  <c r="M2005" i="5" s="1"/>
  <c r="N2005" i="5" s="1" a="1"/>
  <c r="T2005" i="5" s="1"/>
  <c r="L2006" i="5"/>
  <c r="M2006" i="5" s="1"/>
  <c r="N2006" i="5" s="1" a="1"/>
  <c r="T2006" i="5" s="1"/>
  <c r="L2007" i="5"/>
  <c r="M2007" i="5" s="1"/>
  <c r="N2007" i="5" s="1" a="1"/>
  <c r="T2007" i="5" s="1"/>
  <c r="L2008" i="5"/>
  <c r="M2008" i="5" s="1"/>
  <c r="N2008" i="5" s="1" a="1"/>
  <c r="T2008" i="5" s="1"/>
  <c r="L2009" i="5"/>
  <c r="M2009" i="5" s="1"/>
  <c r="N2009" i="5" s="1" a="1"/>
  <c r="T2009" i="5" s="1"/>
  <c r="L2010" i="5"/>
  <c r="M2010" i="5" s="1"/>
  <c r="N2010" i="5" s="1" a="1"/>
  <c r="T2010" i="5" s="1"/>
  <c r="L2011" i="5"/>
  <c r="M2011" i="5" s="1"/>
  <c r="N2011" i="5" s="1" a="1"/>
  <c r="T2011" i="5" s="1"/>
  <c r="L2012" i="5"/>
  <c r="M2012" i="5" s="1"/>
  <c r="N2012" i="5" s="1" a="1"/>
  <c r="T2012" i="5" s="1"/>
  <c r="L2013" i="5"/>
  <c r="M2013" i="5" s="1"/>
  <c r="N2013" i="5" s="1" a="1"/>
  <c r="T2013" i="5" s="1"/>
  <c r="L2014" i="5"/>
  <c r="M2014" i="5" s="1"/>
  <c r="N2014" i="5" s="1" a="1"/>
  <c r="T2014" i="5" s="1"/>
  <c r="L2015" i="5"/>
  <c r="M2015" i="5" s="1"/>
  <c r="N2015" i="5" s="1" a="1"/>
  <c r="T2015" i="5" s="1"/>
  <c r="L2016" i="5"/>
  <c r="M2016" i="5" s="1"/>
  <c r="N2016" i="5" s="1" a="1"/>
  <c r="T2016" i="5" s="1"/>
  <c r="L2017" i="5"/>
  <c r="M2017" i="5" s="1"/>
  <c r="N2017" i="5" s="1" a="1"/>
  <c r="T2017" i="5" s="1"/>
  <c r="L2018" i="5"/>
  <c r="M2018" i="5" s="1"/>
  <c r="N2018" i="5" s="1" a="1"/>
  <c r="T2018" i="5" s="1"/>
  <c r="L2019" i="5"/>
  <c r="M2019" i="5" s="1"/>
  <c r="N2019" i="5" s="1" a="1"/>
  <c r="T2019" i="5" s="1"/>
  <c r="L2020" i="5"/>
  <c r="M2020" i="5" s="1"/>
  <c r="N2020" i="5" s="1" a="1"/>
  <c r="T2020" i="5" s="1"/>
  <c r="L2021" i="5"/>
  <c r="M2021" i="5" s="1"/>
  <c r="N2021" i="5" s="1" a="1"/>
  <c r="T2021" i="5" s="1"/>
  <c r="L2022" i="5"/>
  <c r="M2022" i="5" s="1"/>
  <c r="N2022" i="5" s="1" a="1"/>
  <c r="T2022" i="5" s="1"/>
  <c r="L2023" i="5"/>
  <c r="M2023" i="5" s="1"/>
  <c r="N2023" i="5" s="1" a="1"/>
  <c r="T2023" i="5" s="1"/>
  <c r="L2024" i="5"/>
  <c r="M2024" i="5" s="1"/>
  <c r="N2024" i="5" s="1" a="1"/>
  <c r="T2024" i="5" s="1"/>
  <c r="L2025" i="5"/>
  <c r="M2025" i="5" s="1"/>
  <c r="N2025" i="5" s="1" a="1"/>
  <c r="T2025" i="5" s="1"/>
  <c r="L2026" i="5"/>
  <c r="M2026" i="5" s="1"/>
  <c r="N2026" i="5" s="1" a="1"/>
  <c r="T2026" i="5" s="1"/>
  <c r="L2027" i="5"/>
  <c r="M2027" i="5" s="1"/>
  <c r="N2027" i="5" s="1" a="1"/>
  <c r="T2027" i="5" s="1"/>
  <c r="L2028" i="5"/>
  <c r="M2028" i="5" s="1"/>
  <c r="N2028" i="5" s="1" a="1"/>
  <c r="T2028" i="5" s="1"/>
  <c r="L2029" i="5"/>
  <c r="M2029" i="5" s="1"/>
  <c r="N2029" i="5" s="1" a="1"/>
  <c r="T2029" i="5" s="1"/>
  <c r="L2030" i="5"/>
  <c r="M2030" i="5" s="1"/>
  <c r="N2030" i="5" s="1" a="1"/>
  <c r="T2030" i="5" s="1"/>
  <c r="L2031" i="5"/>
  <c r="M2031" i="5" s="1"/>
  <c r="N2031" i="5" s="1" a="1"/>
  <c r="T2031" i="5" s="1"/>
  <c r="L2032" i="5"/>
  <c r="M2032" i="5" s="1"/>
  <c r="N2032" i="5" s="1" a="1"/>
  <c r="T2032" i="5" s="1"/>
  <c r="L2033" i="5"/>
  <c r="M2033" i="5" s="1"/>
  <c r="N2033" i="5" s="1" a="1"/>
  <c r="T2033" i="5" s="1"/>
  <c r="L2034" i="5"/>
  <c r="M2034" i="5" s="1"/>
  <c r="N2034" i="5" s="1" a="1"/>
  <c r="T2034" i="5" s="1"/>
  <c r="L2035" i="5"/>
  <c r="M2035" i="5" s="1"/>
  <c r="N2035" i="5" s="1" a="1"/>
  <c r="T2035" i="5" s="1"/>
  <c r="L2036" i="5"/>
  <c r="M2036" i="5" s="1"/>
  <c r="N2036" i="5" s="1" a="1"/>
  <c r="T2036" i="5" s="1"/>
  <c r="L2037" i="5"/>
  <c r="M2037" i="5" s="1"/>
  <c r="N2037" i="5" s="1" a="1"/>
  <c r="T2037" i="5" s="1"/>
  <c r="L2038" i="5"/>
  <c r="M2038" i="5" s="1"/>
  <c r="N2038" i="5" s="1" a="1"/>
  <c r="T2038" i="5" s="1"/>
  <c r="L2039" i="5"/>
  <c r="M2039" i="5" s="1"/>
  <c r="N2039" i="5" s="1" a="1"/>
  <c r="T2039" i="5" s="1"/>
  <c r="L2040" i="5"/>
  <c r="M2040" i="5" s="1"/>
  <c r="N2040" i="5" s="1" a="1"/>
  <c r="T2040" i="5" s="1"/>
  <c r="L2041" i="5"/>
  <c r="M2041" i="5" s="1"/>
  <c r="N2041" i="5" s="1" a="1"/>
  <c r="T2041" i="5" s="1"/>
  <c r="L2042" i="5"/>
  <c r="M2042" i="5" s="1"/>
  <c r="N2042" i="5" s="1" a="1"/>
  <c r="T2042" i="5" s="1"/>
  <c r="L2043" i="5"/>
  <c r="M2043" i="5" s="1"/>
  <c r="N2043" i="5" s="1" a="1"/>
  <c r="T2043" i="5" s="1"/>
  <c r="L2044" i="5"/>
  <c r="M2044" i="5" s="1"/>
  <c r="N2044" i="5" s="1" a="1"/>
  <c r="T2044" i="5" s="1"/>
  <c r="L2045" i="5"/>
  <c r="M2045" i="5" s="1"/>
  <c r="N2045" i="5" s="1" a="1"/>
  <c r="T2045" i="5" s="1"/>
  <c r="L2046" i="5"/>
  <c r="M2046" i="5" s="1"/>
  <c r="N2046" i="5" s="1" a="1"/>
  <c r="T2046" i="5" s="1"/>
  <c r="L2047" i="5"/>
  <c r="M2047" i="5" s="1"/>
  <c r="N2047" i="5" s="1" a="1"/>
  <c r="T2047" i="5" s="1"/>
  <c r="L2048" i="5"/>
  <c r="M2048" i="5" s="1"/>
  <c r="N2048" i="5" s="1" a="1"/>
  <c r="T2048" i="5" s="1"/>
  <c r="L2049" i="5"/>
  <c r="M2049" i="5" s="1"/>
  <c r="N2049" i="5" s="1" a="1"/>
  <c r="T2049" i="5" s="1"/>
  <c r="L2050" i="5"/>
  <c r="M2050" i="5" s="1"/>
  <c r="N2050" i="5" s="1" a="1"/>
  <c r="T2050" i="5" s="1"/>
  <c r="L2051" i="5"/>
  <c r="M2051" i="5" s="1"/>
  <c r="N2051" i="5" s="1" a="1"/>
  <c r="T2051" i="5" s="1"/>
  <c r="L2052" i="5"/>
  <c r="M2052" i="5" s="1"/>
  <c r="N2052" i="5" s="1" a="1"/>
  <c r="T2052" i="5" s="1"/>
  <c r="L2053" i="5"/>
  <c r="M2053" i="5" s="1"/>
  <c r="N2053" i="5" s="1" a="1"/>
  <c r="T2053" i="5" s="1"/>
  <c r="L2054" i="5"/>
  <c r="M2054" i="5" s="1"/>
  <c r="N2054" i="5" s="1" a="1"/>
  <c r="T2054" i="5" s="1"/>
  <c r="L2055" i="5"/>
  <c r="M2055" i="5" s="1"/>
  <c r="N2055" i="5" s="1" a="1"/>
  <c r="T2055" i="5" s="1"/>
  <c r="L2056" i="5"/>
  <c r="M2056" i="5" s="1"/>
  <c r="N2056" i="5" s="1" a="1"/>
  <c r="T2056" i="5" s="1"/>
  <c r="L2057" i="5"/>
  <c r="M2057" i="5" s="1"/>
  <c r="N2057" i="5" s="1" a="1"/>
  <c r="T2057" i="5" s="1"/>
  <c r="L2058" i="5"/>
  <c r="M2058" i="5" s="1"/>
  <c r="N2058" i="5" s="1" a="1"/>
  <c r="T2058" i="5" s="1"/>
  <c r="L2059" i="5"/>
  <c r="M2059" i="5" s="1"/>
  <c r="N2059" i="5" s="1" a="1"/>
  <c r="T2059" i="5" s="1"/>
  <c r="L2060" i="5"/>
  <c r="M2060" i="5" s="1"/>
  <c r="N2060" i="5" s="1" a="1"/>
  <c r="T2060" i="5" s="1"/>
  <c r="L2061" i="5"/>
  <c r="M2061" i="5" s="1"/>
  <c r="N2061" i="5" s="1" a="1"/>
  <c r="T2061" i="5" s="1"/>
  <c r="L2062" i="5"/>
  <c r="M2062" i="5" s="1"/>
  <c r="N2062" i="5" s="1" a="1"/>
  <c r="T2062" i="5" s="1"/>
  <c r="L2063" i="5"/>
  <c r="M2063" i="5" s="1"/>
  <c r="N2063" i="5" s="1" a="1"/>
  <c r="T2063" i="5" s="1"/>
  <c r="L2064" i="5"/>
  <c r="M2064" i="5" s="1"/>
  <c r="N2064" i="5" s="1" a="1"/>
  <c r="T2064" i="5" s="1"/>
  <c r="L2065" i="5"/>
  <c r="M2065" i="5" s="1"/>
  <c r="N2065" i="5" s="1" a="1"/>
  <c r="T2065" i="5" s="1"/>
  <c r="L2066" i="5"/>
  <c r="M2066" i="5" s="1"/>
  <c r="N2066" i="5" s="1" a="1"/>
  <c r="T2066" i="5" s="1"/>
  <c r="L2067" i="5"/>
  <c r="M2067" i="5" s="1"/>
  <c r="N2067" i="5" s="1" a="1"/>
  <c r="T2067" i="5" s="1"/>
  <c r="L2068" i="5"/>
  <c r="M2068" i="5" s="1"/>
  <c r="N2068" i="5" s="1" a="1"/>
  <c r="T2068" i="5" s="1"/>
  <c r="L2069" i="5"/>
  <c r="M2069" i="5" s="1"/>
  <c r="N2069" i="5" s="1" a="1"/>
  <c r="T2069" i="5" s="1"/>
  <c r="L2070" i="5"/>
  <c r="M2070" i="5" s="1"/>
  <c r="N2070" i="5" s="1" a="1"/>
  <c r="T2070" i="5" s="1"/>
  <c r="L2071" i="5"/>
  <c r="M2071" i="5" s="1"/>
  <c r="N2071" i="5" s="1" a="1"/>
  <c r="T2071" i="5" s="1"/>
  <c r="L2072" i="5"/>
  <c r="M2072" i="5" s="1"/>
  <c r="N2072" i="5" s="1" a="1"/>
  <c r="T2072" i="5" s="1"/>
  <c r="L2073" i="5"/>
  <c r="M2073" i="5" s="1"/>
  <c r="N2073" i="5" s="1" a="1"/>
  <c r="T2073" i="5" s="1"/>
  <c r="L2074" i="5"/>
  <c r="M2074" i="5"/>
  <c r="N2074" i="5" s="1" a="1"/>
  <c r="T2074" i="5" s="1"/>
  <c r="L2075" i="5"/>
  <c r="M2075" i="5" s="1"/>
  <c r="N2075" i="5" s="1" a="1"/>
  <c r="T2075" i="5" s="1"/>
  <c r="L2076" i="5"/>
  <c r="M2076" i="5" s="1"/>
  <c r="N2076" i="5" s="1" a="1"/>
  <c r="T2076" i="5" s="1"/>
  <c r="L2077" i="5"/>
  <c r="M2077" i="5" s="1"/>
  <c r="N2077" i="5" s="1" a="1"/>
  <c r="T2077" i="5" s="1"/>
  <c r="L2078" i="5"/>
  <c r="M2078" i="5" s="1"/>
  <c r="N2078" i="5" s="1" a="1"/>
  <c r="T2078" i="5" s="1"/>
  <c r="L2079" i="5"/>
  <c r="M2079" i="5" s="1"/>
  <c r="N2079" i="5" s="1" a="1"/>
  <c r="T2079" i="5" s="1"/>
  <c r="L2080" i="5"/>
  <c r="M2080" i="5" s="1"/>
  <c r="N2080" i="5" s="1" a="1"/>
  <c r="T2080" i="5" s="1"/>
  <c r="L2081" i="5"/>
  <c r="M2081" i="5" s="1"/>
  <c r="N2081" i="5" s="1" a="1"/>
  <c r="T2081" i="5" s="1"/>
  <c r="L2082" i="5"/>
  <c r="M2082" i="5" s="1"/>
  <c r="N2082" i="5" s="1" a="1"/>
  <c r="T2082" i="5" s="1"/>
  <c r="L2083" i="5"/>
  <c r="M2083" i="5" s="1"/>
  <c r="N2083" i="5" s="1" a="1"/>
  <c r="T2083" i="5" s="1"/>
  <c r="L2084" i="5"/>
  <c r="M2084" i="5" s="1"/>
  <c r="N2084" i="5" s="1" a="1"/>
  <c r="T2084" i="5" s="1"/>
  <c r="L2085" i="5"/>
  <c r="M2085" i="5" s="1"/>
  <c r="N2085" i="5" s="1" a="1"/>
  <c r="T2085" i="5" s="1"/>
  <c r="L2086" i="5"/>
  <c r="M2086" i="5" s="1"/>
  <c r="N2086" i="5" s="1" a="1"/>
  <c r="T2086" i="5" s="1"/>
  <c r="L2087" i="5"/>
  <c r="M2087" i="5" s="1"/>
  <c r="N2087" i="5" s="1" a="1"/>
  <c r="T2087" i="5" s="1"/>
  <c r="L2088" i="5"/>
  <c r="M2088" i="5" s="1"/>
  <c r="N2088" i="5" s="1" a="1"/>
  <c r="T2088" i="5" s="1"/>
  <c r="L2089" i="5"/>
  <c r="M2089" i="5" s="1"/>
  <c r="N2089" i="5" s="1" a="1"/>
  <c r="T2089" i="5" s="1"/>
  <c r="L2090" i="5"/>
  <c r="M2090" i="5" s="1"/>
  <c r="N2090" i="5" s="1" a="1"/>
  <c r="T2090" i="5" s="1"/>
  <c r="L2091" i="5"/>
  <c r="M2091" i="5" s="1"/>
  <c r="N2091" i="5" s="1" a="1"/>
  <c r="T2091" i="5" s="1"/>
  <c r="L2092" i="5"/>
  <c r="M2092" i="5" s="1"/>
  <c r="N2092" i="5" s="1" a="1"/>
  <c r="T2092" i="5" s="1"/>
  <c r="L2093" i="5"/>
  <c r="M2093" i="5" s="1"/>
  <c r="N2093" i="5" s="1" a="1"/>
  <c r="T2093" i="5" s="1"/>
  <c r="L2094" i="5"/>
  <c r="M2094" i="5" s="1"/>
  <c r="N2094" i="5" s="1" a="1"/>
  <c r="T2094" i="5" s="1"/>
  <c r="L2095" i="5"/>
  <c r="M2095" i="5" s="1"/>
  <c r="N2095" i="5" s="1" a="1"/>
  <c r="T2095" i="5" s="1"/>
  <c r="L2096" i="5"/>
  <c r="M2096" i="5" s="1"/>
  <c r="N2096" i="5" s="1" a="1"/>
  <c r="T2096" i="5" s="1"/>
  <c r="L2097" i="5"/>
  <c r="M2097" i="5" s="1"/>
  <c r="N2097" i="5" s="1" a="1"/>
  <c r="T2097" i="5" s="1"/>
  <c r="L2098" i="5"/>
  <c r="M2098" i="5" s="1"/>
  <c r="N2098" i="5" s="1" a="1"/>
  <c r="T2098" i="5" s="1"/>
  <c r="L2099" i="5"/>
  <c r="M2099" i="5" s="1"/>
  <c r="N2099" i="5" s="1" a="1"/>
  <c r="T2099" i="5" s="1"/>
  <c r="L2100" i="5"/>
  <c r="M2100" i="5" s="1"/>
  <c r="N2100" i="5" s="1" a="1"/>
  <c r="T2100" i="5" s="1"/>
  <c r="L2101" i="5"/>
  <c r="M2101" i="5" s="1"/>
  <c r="N2101" i="5" s="1" a="1"/>
  <c r="T2101" i="5" s="1"/>
  <c r="L2102" i="5"/>
  <c r="M2102" i="5" s="1"/>
  <c r="N2102" i="5" s="1" a="1"/>
  <c r="T2102" i="5" s="1"/>
  <c r="L2103" i="5"/>
  <c r="M2103" i="5" s="1"/>
  <c r="N2103" i="5" s="1" a="1"/>
  <c r="T2103" i="5" s="1"/>
  <c r="L2104" i="5"/>
  <c r="M2104" i="5" s="1"/>
  <c r="N2104" i="5" s="1" a="1"/>
  <c r="T2104" i="5" s="1"/>
  <c r="L2105" i="5"/>
  <c r="M2105" i="5" s="1"/>
  <c r="N2105" i="5" s="1" a="1"/>
  <c r="T2105" i="5" s="1"/>
  <c r="L2106" i="5"/>
  <c r="M2106" i="5" s="1"/>
  <c r="N2106" i="5" s="1" a="1"/>
  <c r="T2106" i="5" s="1"/>
  <c r="L2107" i="5"/>
  <c r="M2107" i="5" s="1"/>
  <c r="N2107" i="5" s="1" a="1"/>
  <c r="T2107" i="5" s="1"/>
  <c r="L2108" i="5"/>
  <c r="M2108" i="5" s="1"/>
  <c r="N2108" i="5" s="1" a="1"/>
  <c r="T2108" i="5" s="1"/>
  <c r="L2109" i="5"/>
  <c r="M2109" i="5" s="1"/>
  <c r="N2109" i="5" s="1" a="1"/>
  <c r="T2109" i="5" s="1"/>
  <c r="L2110" i="5"/>
  <c r="M2110" i="5" s="1"/>
  <c r="N2110" i="5" s="1" a="1"/>
  <c r="T2110" i="5" s="1"/>
  <c r="L2111" i="5"/>
  <c r="M2111" i="5"/>
  <c r="N2111" i="5" s="1" a="1"/>
  <c r="T2111" i="5" s="1"/>
  <c r="L2112" i="5"/>
  <c r="M2112" i="5" s="1"/>
  <c r="N2112" i="5" s="1" a="1"/>
  <c r="T2112" i="5" s="1"/>
  <c r="L2113" i="5"/>
  <c r="M2113" i="5" s="1"/>
  <c r="N2113" i="5" s="1" a="1"/>
  <c r="T2113" i="5" s="1"/>
  <c r="L2114" i="5"/>
  <c r="M2114" i="5" s="1"/>
  <c r="N2114" i="5" s="1" a="1"/>
  <c r="T2114" i="5" s="1"/>
  <c r="L2115" i="5"/>
  <c r="M2115" i="5" s="1"/>
  <c r="N2115" i="5" s="1" a="1"/>
  <c r="T2115" i="5" s="1"/>
  <c r="L2116" i="5"/>
  <c r="M2116" i="5" s="1"/>
  <c r="N2116" i="5" s="1" a="1"/>
  <c r="T2116" i="5" s="1"/>
  <c r="L2117" i="5"/>
  <c r="M2117" i="5" s="1"/>
  <c r="N2117" i="5" s="1" a="1"/>
  <c r="T2117" i="5" s="1"/>
  <c r="L2118" i="5"/>
  <c r="M2118" i="5" s="1"/>
  <c r="N2118" i="5" s="1" a="1"/>
  <c r="T2118" i="5" s="1"/>
  <c r="L2119" i="5"/>
  <c r="M2119" i="5" s="1"/>
  <c r="N2119" i="5" s="1" a="1"/>
  <c r="T2119" i="5" s="1"/>
  <c r="L2120" i="5"/>
  <c r="M2120" i="5" s="1"/>
  <c r="N2120" i="5" s="1" a="1"/>
  <c r="T2120" i="5" s="1"/>
  <c r="L2121" i="5"/>
  <c r="M2121" i="5" s="1"/>
  <c r="N2121" i="5" s="1" a="1"/>
  <c r="T2121" i="5" s="1"/>
  <c r="L2122" i="5"/>
  <c r="M2122" i="5" s="1"/>
  <c r="N2122" i="5" s="1" a="1"/>
  <c r="T2122" i="5" s="1"/>
  <c r="L2123" i="5"/>
  <c r="M2123" i="5" s="1"/>
  <c r="N2123" i="5" s="1" a="1"/>
  <c r="T2123" i="5" s="1"/>
  <c r="L2124" i="5"/>
  <c r="M2124" i="5" s="1"/>
  <c r="N2124" i="5" s="1" a="1"/>
  <c r="T2124" i="5" s="1"/>
  <c r="L2125" i="5"/>
  <c r="M2125" i="5" s="1"/>
  <c r="N2125" i="5" s="1" a="1"/>
  <c r="T2125" i="5" s="1"/>
  <c r="L2126" i="5"/>
  <c r="M2126" i="5" s="1"/>
  <c r="N2126" i="5" s="1" a="1"/>
  <c r="T2126" i="5" s="1"/>
  <c r="L2127" i="5"/>
  <c r="M2127" i="5" s="1"/>
  <c r="N2127" i="5" s="1" a="1"/>
  <c r="T2127" i="5" s="1"/>
  <c r="L2128" i="5"/>
  <c r="M2128" i="5" s="1"/>
  <c r="N2128" i="5" s="1" a="1"/>
  <c r="T2128" i="5" s="1"/>
  <c r="L2129" i="5"/>
  <c r="M2129" i="5" s="1"/>
  <c r="N2129" i="5" s="1" a="1"/>
  <c r="T2129" i="5" s="1"/>
  <c r="L2130" i="5"/>
  <c r="M2130" i="5" s="1"/>
  <c r="N2130" i="5" s="1" a="1"/>
  <c r="T2130" i="5" s="1"/>
  <c r="L2131" i="5"/>
  <c r="M2131" i="5" s="1"/>
  <c r="N2131" i="5" s="1" a="1"/>
  <c r="T2131" i="5" s="1"/>
  <c r="L2132" i="5"/>
  <c r="M2132" i="5" s="1"/>
  <c r="N2132" i="5" s="1" a="1"/>
  <c r="T2132" i="5" s="1"/>
  <c r="L2133" i="5"/>
  <c r="M2133" i="5" s="1"/>
  <c r="N2133" i="5" s="1" a="1"/>
  <c r="T2133" i="5" s="1"/>
  <c r="L2134" i="5"/>
  <c r="M2134" i="5" s="1"/>
  <c r="N2134" i="5" s="1" a="1"/>
  <c r="T2134" i="5" s="1"/>
  <c r="L2135" i="5"/>
  <c r="M2135" i="5" s="1"/>
  <c r="N2135" i="5" s="1" a="1"/>
  <c r="T2135" i="5" s="1"/>
  <c r="L2136" i="5"/>
  <c r="M2136" i="5" s="1"/>
  <c r="N2136" i="5" s="1" a="1"/>
  <c r="T2136" i="5" s="1"/>
  <c r="L2137" i="5"/>
  <c r="M2137" i="5" s="1"/>
  <c r="N2137" i="5" s="1" a="1"/>
  <c r="T2137" i="5" s="1"/>
  <c r="L2138" i="5"/>
  <c r="M2138" i="5" s="1"/>
  <c r="N2138" i="5" s="1" a="1"/>
  <c r="T2138" i="5" s="1"/>
  <c r="L2139" i="5"/>
  <c r="M2139" i="5" s="1"/>
  <c r="N2139" i="5" s="1" a="1"/>
  <c r="T2139" i="5" s="1"/>
  <c r="L2140" i="5"/>
  <c r="M2140" i="5" s="1"/>
  <c r="N2140" i="5" s="1" a="1"/>
  <c r="T2140" i="5" s="1"/>
  <c r="L2141" i="5"/>
  <c r="M2141" i="5" s="1"/>
  <c r="N2141" i="5" s="1" a="1"/>
  <c r="T2141" i="5" s="1"/>
  <c r="L2142" i="5"/>
  <c r="M2142" i="5" s="1"/>
  <c r="N2142" i="5" s="1" a="1"/>
  <c r="T2142" i="5" s="1"/>
  <c r="L2143" i="5"/>
  <c r="M2143" i="5" s="1"/>
  <c r="N2143" i="5" s="1" a="1"/>
  <c r="T2143" i="5" s="1"/>
  <c r="L2144" i="5"/>
  <c r="M2144" i="5" s="1"/>
  <c r="N2144" i="5" s="1" a="1"/>
  <c r="T2144" i="5" s="1"/>
  <c r="L2145" i="5"/>
  <c r="M2145" i="5" s="1"/>
  <c r="N2145" i="5" s="1" a="1"/>
  <c r="T2145" i="5" s="1"/>
  <c r="L2146" i="5"/>
  <c r="M2146" i="5" s="1"/>
  <c r="N2146" i="5" s="1" a="1"/>
  <c r="T2146" i="5" s="1"/>
  <c r="L2147" i="5"/>
  <c r="M2147" i="5" s="1"/>
  <c r="N2147" i="5" s="1" a="1"/>
  <c r="T2147" i="5" s="1"/>
  <c r="L2148" i="5"/>
  <c r="M2148" i="5" s="1"/>
  <c r="N2148" i="5" s="1" a="1"/>
  <c r="T2148" i="5" s="1"/>
  <c r="L2149" i="5"/>
  <c r="M2149" i="5" s="1"/>
  <c r="N2149" i="5" s="1" a="1"/>
  <c r="T2149" i="5" s="1"/>
  <c r="L2150" i="5"/>
  <c r="M2150" i="5" s="1"/>
  <c r="N2150" i="5" s="1" a="1"/>
  <c r="T2150" i="5" s="1"/>
  <c r="L2151" i="5"/>
  <c r="M2151" i="5" s="1"/>
  <c r="N2151" i="5" s="1" a="1"/>
  <c r="T2151" i="5" s="1"/>
  <c r="L2152" i="5"/>
  <c r="M2152" i="5" s="1"/>
  <c r="N2152" i="5" s="1" a="1"/>
  <c r="T2152" i="5" s="1"/>
  <c r="L2153" i="5"/>
  <c r="M2153" i="5" s="1"/>
  <c r="N2153" i="5" s="1" a="1"/>
  <c r="T2153" i="5" s="1"/>
  <c r="L2154" i="5"/>
  <c r="M2154" i="5" s="1"/>
  <c r="N2154" i="5" s="1" a="1"/>
  <c r="T2154" i="5" s="1"/>
  <c r="L2155" i="5"/>
  <c r="M2155" i="5" s="1"/>
  <c r="N2155" i="5" s="1" a="1"/>
  <c r="T2155" i="5" s="1"/>
  <c r="L2156" i="5"/>
  <c r="M2156" i="5" s="1"/>
  <c r="N2156" i="5" s="1" a="1"/>
  <c r="T2156" i="5" s="1"/>
  <c r="L2157" i="5"/>
  <c r="M2157" i="5" s="1"/>
  <c r="N2157" i="5" s="1" a="1"/>
  <c r="T2157" i="5" s="1"/>
  <c r="L2158" i="5"/>
  <c r="M2158" i="5" s="1"/>
  <c r="N2158" i="5" s="1" a="1"/>
  <c r="T2158" i="5" s="1"/>
  <c r="L2159" i="5"/>
  <c r="M2159" i="5" s="1"/>
  <c r="N2159" i="5" s="1" a="1"/>
  <c r="T2159" i="5" s="1"/>
  <c r="L2160" i="5"/>
  <c r="M2160" i="5" s="1"/>
  <c r="N2160" i="5" s="1" a="1"/>
  <c r="T2160" i="5" s="1"/>
  <c r="L2161" i="5"/>
  <c r="M2161" i="5" s="1"/>
  <c r="N2161" i="5" s="1" a="1"/>
  <c r="T2161" i="5" s="1"/>
  <c r="L2162" i="5"/>
  <c r="M2162" i="5" s="1"/>
  <c r="N2162" i="5" s="1" a="1"/>
  <c r="T2162" i="5" s="1"/>
  <c r="L2163" i="5"/>
  <c r="M2163" i="5" s="1"/>
  <c r="N2163" i="5" s="1" a="1"/>
  <c r="T2163" i="5" s="1"/>
  <c r="L2164" i="5"/>
  <c r="M2164" i="5" s="1"/>
  <c r="N2164" i="5" s="1" a="1"/>
  <c r="T2164" i="5" s="1"/>
  <c r="L2165" i="5"/>
  <c r="M2165" i="5" s="1"/>
  <c r="N2165" i="5" s="1" a="1"/>
  <c r="T2165" i="5" s="1"/>
  <c r="L2166" i="5"/>
  <c r="M2166" i="5" s="1"/>
  <c r="N2166" i="5" s="1" a="1"/>
  <c r="T2166" i="5" s="1"/>
  <c r="L2167" i="5"/>
  <c r="M2167" i="5" s="1"/>
  <c r="N2167" i="5" s="1" a="1"/>
  <c r="T2167" i="5" s="1"/>
  <c r="L2168" i="5"/>
  <c r="M2168" i="5" s="1"/>
  <c r="N2168" i="5" s="1" a="1"/>
  <c r="T2168" i="5" s="1"/>
  <c r="L2169" i="5"/>
  <c r="M2169" i="5" s="1"/>
  <c r="N2169" i="5" s="1" a="1"/>
  <c r="T2169" i="5" s="1"/>
  <c r="L2170" i="5"/>
  <c r="M2170" i="5" s="1"/>
  <c r="N2170" i="5" s="1" a="1"/>
  <c r="T2170" i="5" s="1"/>
  <c r="L2171" i="5"/>
  <c r="M2171" i="5" s="1"/>
  <c r="N2171" i="5" s="1" a="1"/>
  <c r="T2171" i="5" s="1"/>
  <c r="L2172" i="5"/>
  <c r="M2172" i="5" s="1"/>
  <c r="N2172" i="5" s="1" a="1"/>
  <c r="T2172" i="5" s="1"/>
  <c r="L2173" i="5"/>
  <c r="M2173" i="5" s="1"/>
  <c r="N2173" i="5" s="1" a="1"/>
  <c r="T2173" i="5" s="1"/>
  <c r="L2174" i="5"/>
  <c r="M2174" i="5" s="1"/>
  <c r="N2174" i="5" s="1" a="1"/>
  <c r="T2174" i="5" s="1"/>
  <c r="L2175" i="5"/>
  <c r="M2175" i="5" s="1"/>
  <c r="N2175" i="5" s="1" a="1"/>
  <c r="T2175" i="5" s="1"/>
  <c r="L2176" i="5"/>
  <c r="M2176" i="5" s="1"/>
  <c r="N2176" i="5" s="1" a="1"/>
  <c r="T2176" i="5" s="1"/>
  <c r="L2177" i="5"/>
  <c r="M2177" i="5" s="1"/>
  <c r="N2177" i="5" s="1" a="1"/>
  <c r="T2177" i="5" s="1"/>
  <c r="L2178" i="5"/>
  <c r="M2178" i="5" s="1"/>
  <c r="N2178" i="5" s="1" a="1"/>
  <c r="T2178" i="5" s="1"/>
  <c r="L2179" i="5"/>
  <c r="M2179" i="5" s="1"/>
  <c r="N2179" i="5" s="1" a="1"/>
  <c r="T2179" i="5" s="1"/>
  <c r="L2180" i="5"/>
  <c r="M2180" i="5" s="1"/>
  <c r="N2180" i="5" s="1" a="1"/>
  <c r="T2180" i="5" s="1"/>
  <c r="L2181" i="5"/>
  <c r="M2181" i="5" s="1"/>
  <c r="N2181" i="5" s="1" a="1"/>
  <c r="T2181" i="5" s="1"/>
  <c r="L2182" i="5"/>
  <c r="M2182" i="5" s="1"/>
  <c r="N2182" i="5" s="1" a="1"/>
  <c r="T2182" i="5" s="1"/>
  <c r="L2183" i="5"/>
  <c r="M2183" i="5" s="1"/>
  <c r="N2183" i="5" s="1" a="1"/>
  <c r="T2183" i="5" s="1"/>
  <c r="L2184" i="5"/>
  <c r="M2184" i="5" s="1"/>
  <c r="N2184" i="5" s="1" a="1"/>
  <c r="T2184" i="5" s="1"/>
  <c r="L2185" i="5"/>
  <c r="M2185" i="5" s="1"/>
  <c r="N2185" i="5" s="1" a="1"/>
  <c r="T2185" i="5" s="1"/>
  <c r="L2186" i="5"/>
  <c r="M2186" i="5" s="1"/>
  <c r="N2186" i="5" s="1" a="1"/>
  <c r="T2186" i="5" s="1"/>
  <c r="L2187" i="5"/>
  <c r="M2187" i="5" s="1"/>
  <c r="N2187" i="5" s="1" a="1"/>
  <c r="T2187" i="5" s="1"/>
  <c r="L2188" i="5"/>
  <c r="M2188" i="5" s="1"/>
  <c r="N2188" i="5" s="1" a="1"/>
  <c r="T2188" i="5" s="1"/>
  <c r="L2189" i="5"/>
  <c r="M2189" i="5" s="1"/>
  <c r="N2189" i="5" s="1" a="1"/>
  <c r="T2189" i="5" s="1"/>
  <c r="L2190" i="5"/>
  <c r="M2190" i="5" s="1"/>
  <c r="N2190" i="5" s="1" a="1"/>
  <c r="T2190" i="5" s="1"/>
  <c r="L2191" i="5"/>
  <c r="M2191" i="5" s="1"/>
  <c r="N2191" i="5" s="1" a="1"/>
  <c r="T2191" i="5" s="1"/>
  <c r="L2192" i="5"/>
  <c r="M2192" i="5" s="1"/>
  <c r="N2192" i="5" s="1" a="1"/>
  <c r="T2192" i="5" s="1"/>
  <c r="L2193" i="5"/>
  <c r="M2193" i="5" s="1"/>
  <c r="N2193" i="5" s="1" a="1"/>
  <c r="T2193" i="5" s="1"/>
  <c r="L2194" i="5"/>
  <c r="M2194" i="5" s="1"/>
  <c r="N2194" i="5" s="1" a="1"/>
  <c r="T2194" i="5" s="1"/>
  <c r="L2195" i="5"/>
  <c r="M2195" i="5" s="1"/>
  <c r="N2195" i="5" s="1" a="1"/>
  <c r="T2195" i="5" s="1"/>
  <c r="L2196" i="5"/>
  <c r="M2196" i="5" s="1"/>
  <c r="N2196" i="5" s="1" a="1"/>
  <c r="T2196" i="5" s="1"/>
  <c r="L2197" i="5"/>
  <c r="M2197" i="5" s="1"/>
  <c r="N2197" i="5" s="1" a="1"/>
  <c r="T2197" i="5" s="1"/>
  <c r="L2198" i="5"/>
  <c r="M2198" i="5" s="1"/>
  <c r="N2198" i="5" s="1" a="1"/>
  <c r="T2198" i="5" s="1"/>
  <c r="L2199" i="5"/>
  <c r="M2199" i="5" s="1"/>
  <c r="N2199" i="5" s="1" a="1"/>
  <c r="T2199" i="5" s="1"/>
  <c r="L2200" i="5"/>
  <c r="M2200" i="5" s="1"/>
  <c r="N2200" i="5" s="1" a="1"/>
  <c r="T2200" i="5" s="1"/>
  <c r="L2201" i="5"/>
  <c r="M2201" i="5" s="1"/>
  <c r="N2201" i="5" s="1" a="1"/>
  <c r="T2201" i="5" s="1"/>
  <c r="L2202" i="5"/>
  <c r="M2202" i="5" s="1"/>
  <c r="N2202" i="5" s="1" a="1"/>
  <c r="T2202" i="5" s="1"/>
  <c r="L2203" i="5"/>
  <c r="M2203" i="5" s="1"/>
  <c r="N2203" i="5" s="1" a="1"/>
  <c r="T2203" i="5" s="1"/>
  <c r="L2204" i="5"/>
  <c r="M2204" i="5" s="1"/>
  <c r="N2204" i="5" s="1" a="1"/>
  <c r="T2204" i="5" s="1"/>
  <c r="L2205" i="5"/>
  <c r="M2205" i="5" s="1"/>
  <c r="N2205" i="5" s="1" a="1"/>
  <c r="T2205" i="5" s="1"/>
  <c r="L2206" i="5"/>
  <c r="M2206" i="5" s="1"/>
  <c r="N2206" i="5" s="1" a="1"/>
  <c r="T2206" i="5" s="1"/>
  <c r="L2207" i="5"/>
  <c r="M2207" i="5" s="1"/>
  <c r="N2207" i="5" s="1" a="1"/>
  <c r="T2207" i="5" s="1"/>
  <c r="L2208" i="5"/>
  <c r="M2208" i="5" s="1"/>
  <c r="N2208" i="5" s="1" a="1"/>
  <c r="T2208" i="5" s="1"/>
  <c r="L2209" i="5"/>
  <c r="M2209" i="5" s="1"/>
  <c r="N2209" i="5" s="1" a="1"/>
  <c r="T2209" i="5" s="1"/>
  <c r="L2210" i="5"/>
  <c r="M2210" i="5" s="1"/>
  <c r="N2210" i="5" s="1" a="1"/>
  <c r="T2210" i="5" s="1"/>
  <c r="L2211" i="5"/>
  <c r="M2211" i="5" s="1"/>
  <c r="N2211" i="5" s="1" a="1"/>
  <c r="T2211" i="5" s="1"/>
  <c r="L2212" i="5"/>
  <c r="M2212" i="5" s="1"/>
  <c r="N2212" i="5" s="1" a="1"/>
  <c r="T2212" i="5" s="1"/>
  <c r="L2213" i="5"/>
  <c r="M2213" i="5" s="1"/>
  <c r="N2213" i="5" s="1" a="1"/>
  <c r="T2213" i="5" s="1"/>
  <c r="L2214" i="5"/>
  <c r="M2214" i="5"/>
  <c r="N2214" i="5" s="1" a="1"/>
  <c r="T2214" i="5" s="1"/>
  <c r="L2215" i="5"/>
  <c r="M2215" i="5" s="1"/>
  <c r="N2215" i="5" s="1" a="1"/>
  <c r="T2215" i="5" s="1"/>
  <c r="L2216" i="5"/>
  <c r="M2216" i="5" s="1"/>
  <c r="N2216" i="5" s="1" a="1"/>
  <c r="T2216" i="5" s="1"/>
  <c r="L2217" i="5"/>
  <c r="M2217" i="5" s="1"/>
  <c r="N2217" i="5" s="1" a="1"/>
  <c r="T2217" i="5" s="1"/>
  <c r="L2218" i="5"/>
  <c r="M2218" i="5" s="1"/>
  <c r="N2218" i="5" s="1" a="1"/>
  <c r="T2218" i="5" s="1"/>
  <c r="L2219" i="5"/>
  <c r="M2219" i="5" s="1"/>
  <c r="N2219" i="5" s="1" a="1"/>
  <c r="T2219" i="5" s="1"/>
  <c r="L2220" i="5"/>
  <c r="M2220" i="5" s="1"/>
  <c r="N2220" i="5" s="1" a="1"/>
  <c r="T2220" i="5" s="1"/>
  <c r="L2221" i="5"/>
  <c r="M2221" i="5" s="1"/>
  <c r="N2221" i="5" s="1" a="1"/>
  <c r="T2221" i="5" s="1"/>
  <c r="L2222" i="5"/>
  <c r="M2222" i="5" s="1"/>
  <c r="N2222" i="5" s="1" a="1"/>
  <c r="T2222" i="5" s="1"/>
  <c r="L2223" i="5"/>
  <c r="M2223" i="5" s="1"/>
  <c r="N2223" i="5" s="1" a="1"/>
  <c r="T2223" i="5" s="1"/>
  <c r="L2224" i="5"/>
  <c r="M2224" i="5" s="1"/>
  <c r="N2224" i="5" s="1" a="1"/>
  <c r="T2224" i="5" s="1"/>
  <c r="L2225" i="5"/>
  <c r="M2225" i="5" s="1"/>
  <c r="N2225" i="5" s="1" a="1"/>
  <c r="T2225" i="5" s="1"/>
  <c r="L2226" i="5"/>
  <c r="M2226" i="5" s="1"/>
  <c r="N2226" i="5" s="1" a="1"/>
  <c r="T2226" i="5" s="1"/>
  <c r="L2227" i="5"/>
  <c r="M2227" i="5" s="1"/>
  <c r="N2227" i="5" s="1" a="1"/>
  <c r="T2227" i="5" s="1"/>
  <c r="L2228" i="5"/>
  <c r="M2228" i="5" s="1"/>
  <c r="N2228" i="5" s="1" a="1"/>
  <c r="T2228" i="5" s="1"/>
  <c r="L2229" i="5"/>
  <c r="M2229" i="5" s="1"/>
  <c r="N2229" i="5" s="1" a="1"/>
  <c r="T2229" i="5" s="1"/>
  <c r="L2230" i="5"/>
  <c r="M2230" i="5" s="1"/>
  <c r="N2230" i="5" s="1" a="1"/>
  <c r="T2230" i="5" s="1"/>
  <c r="L2231" i="5"/>
  <c r="M2231" i="5" s="1"/>
  <c r="N2231" i="5" s="1" a="1"/>
  <c r="T2231" i="5" s="1"/>
  <c r="L2232" i="5"/>
  <c r="M2232" i="5" s="1"/>
  <c r="N2232" i="5" s="1" a="1"/>
  <c r="T2232" i="5" s="1"/>
  <c r="L2233" i="5"/>
  <c r="M2233" i="5" s="1"/>
  <c r="N2233" i="5" s="1" a="1"/>
  <c r="T2233" i="5" s="1"/>
  <c r="L2234" i="5"/>
  <c r="M2234" i="5" s="1"/>
  <c r="N2234" i="5" s="1" a="1"/>
  <c r="T2234" i="5" s="1"/>
  <c r="L2235" i="5"/>
  <c r="M2235" i="5" s="1"/>
  <c r="N2235" i="5" s="1" a="1"/>
  <c r="T2235" i="5" s="1"/>
  <c r="L2236" i="5"/>
  <c r="M2236" i="5" s="1"/>
  <c r="N2236" i="5" s="1" a="1"/>
  <c r="T2236" i="5" s="1"/>
  <c r="L2237" i="5"/>
  <c r="M2237" i="5" s="1"/>
  <c r="N2237" i="5" s="1" a="1"/>
  <c r="T2237" i="5" s="1"/>
  <c r="L2238" i="5"/>
  <c r="M2238" i="5" s="1"/>
  <c r="N2238" i="5" s="1" a="1"/>
  <c r="T2238" i="5" s="1"/>
  <c r="L2239" i="5"/>
  <c r="M2239" i="5" s="1"/>
  <c r="N2239" i="5" s="1" a="1"/>
  <c r="T2239" i="5" s="1"/>
  <c r="L2240" i="5"/>
  <c r="M2240" i="5" s="1"/>
  <c r="N2240" i="5" s="1" a="1"/>
  <c r="T2240" i="5" s="1"/>
  <c r="L2241" i="5"/>
  <c r="M2241" i="5" s="1"/>
  <c r="N2241" i="5" s="1" a="1"/>
  <c r="T2241" i="5" s="1"/>
  <c r="L2242" i="5"/>
  <c r="M2242" i="5" s="1"/>
  <c r="N2242" i="5" s="1" a="1"/>
  <c r="T2242" i="5" s="1"/>
  <c r="L2243" i="5"/>
  <c r="M2243" i="5" s="1"/>
  <c r="N2243" i="5" s="1" a="1"/>
  <c r="T2243" i="5" s="1"/>
  <c r="L2244" i="5"/>
  <c r="M2244" i="5" s="1"/>
  <c r="N2244" i="5" s="1" a="1"/>
  <c r="T2244" i="5" s="1"/>
  <c r="L2245" i="5"/>
  <c r="M2245" i="5" s="1"/>
  <c r="N2245" i="5" s="1" a="1"/>
  <c r="T2245" i="5" s="1"/>
  <c r="L2246" i="5"/>
  <c r="M2246" i="5" s="1"/>
  <c r="N2246" i="5" s="1" a="1"/>
  <c r="T2246" i="5" s="1"/>
  <c r="L2247" i="5"/>
  <c r="M2247" i="5" s="1"/>
  <c r="N2247" i="5" s="1" a="1"/>
  <c r="T2247" i="5" s="1"/>
  <c r="L2248" i="5"/>
  <c r="M2248" i="5" s="1"/>
  <c r="N2248" i="5" s="1" a="1"/>
  <c r="T2248" i="5" s="1"/>
  <c r="L2249" i="5"/>
  <c r="M2249" i="5" s="1"/>
  <c r="N2249" i="5" s="1" a="1"/>
  <c r="T2249" i="5" s="1"/>
  <c r="L2250" i="5"/>
  <c r="M2250" i="5" s="1"/>
  <c r="N2250" i="5" s="1" a="1"/>
  <c r="T2250" i="5" s="1"/>
  <c r="L2251" i="5"/>
  <c r="M2251" i="5" s="1"/>
  <c r="N2251" i="5" s="1" a="1"/>
  <c r="T2251" i="5" s="1"/>
  <c r="L2252" i="5"/>
  <c r="M2252" i="5" s="1"/>
  <c r="N2252" i="5" s="1" a="1"/>
  <c r="T2252" i="5" s="1"/>
  <c r="L2253" i="5"/>
  <c r="M2253" i="5" s="1"/>
  <c r="N2253" i="5" s="1" a="1"/>
  <c r="T2253" i="5" s="1"/>
  <c r="L2254" i="5"/>
  <c r="M2254" i="5" s="1"/>
  <c r="N2254" i="5" s="1" a="1"/>
  <c r="T2254" i="5" s="1"/>
  <c r="L2255" i="5"/>
  <c r="M2255" i="5" s="1"/>
  <c r="N2255" i="5" s="1" a="1"/>
  <c r="T2255" i="5" s="1"/>
  <c r="L2256" i="5"/>
  <c r="M2256" i="5" s="1"/>
  <c r="N2256" i="5" s="1" a="1"/>
  <c r="T2256" i="5" s="1"/>
  <c r="L2257" i="5"/>
  <c r="M2257" i="5" s="1"/>
  <c r="N2257" i="5" s="1" a="1"/>
  <c r="T2257" i="5" s="1"/>
  <c r="L2258" i="5"/>
  <c r="M2258" i="5" s="1"/>
  <c r="N2258" i="5" s="1" a="1"/>
  <c r="T2258" i="5" s="1"/>
  <c r="L2259" i="5"/>
  <c r="M2259" i="5" s="1"/>
  <c r="N2259" i="5" s="1" a="1"/>
  <c r="T2259" i="5" s="1"/>
  <c r="L2260" i="5"/>
  <c r="M2260" i="5" s="1"/>
  <c r="N2260" i="5" s="1" a="1"/>
  <c r="T2260" i="5" s="1"/>
  <c r="L2261" i="5"/>
  <c r="M2261" i="5" s="1"/>
  <c r="N2261" i="5" s="1" a="1"/>
  <c r="T2261" i="5" s="1"/>
  <c r="L2262" i="5"/>
  <c r="M2262" i="5" s="1"/>
  <c r="N2262" i="5" s="1" a="1"/>
  <c r="T2262" i="5" s="1"/>
  <c r="L2263" i="5"/>
  <c r="M2263" i="5" s="1"/>
  <c r="N2263" i="5" s="1" a="1"/>
  <c r="T2263" i="5" s="1"/>
  <c r="L2264" i="5"/>
  <c r="M2264" i="5" s="1"/>
  <c r="N2264" i="5" s="1" a="1"/>
  <c r="T2264" i="5" s="1"/>
  <c r="L2265" i="5"/>
  <c r="M2265" i="5" s="1"/>
  <c r="N2265" i="5" s="1" a="1"/>
  <c r="T2265" i="5" s="1"/>
  <c r="L2266" i="5"/>
  <c r="M2266" i="5" s="1"/>
  <c r="N2266" i="5" s="1" a="1"/>
  <c r="T2266" i="5" s="1"/>
  <c r="L2267" i="5"/>
  <c r="M2267" i="5" s="1"/>
  <c r="N2267" i="5" s="1" a="1"/>
  <c r="T2267" i="5" s="1"/>
  <c r="L2268" i="5"/>
  <c r="M2268" i="5" s="1"/>
  <c r="N2268" i="5" s="1" a="1"/>
  <c r="T2268" i="5" s="1"/>
  <c r="L2269" i="5"/>
  <c r="M2269" i="5" s="1"/>
  <c r="N2269" i="5" s="1" a="1"/>
  <c r="T2269" i="5" s="1"/>
  <c r="L2270" i="5"/>
  <c r="M2270" i="5" s="1"/>
  <c r="N2270" i="5" s="1" a="1"/>
  <c r="T2270" i="5" s="1"/>
  <c r="L2271" i="5"/>
  <c r="M2271" i="5" s="1"/>
  <c r="N2271" i="5" s="1" a="1"/>
  <c r="T2271" i="5" s="1"/>
  <c r="L2272" i="5"/>
  <c r="M2272" i="5" s="1"/>
  <c r="N2272" i="5" s="1" a="1"/>
  <c r="T2272" i="5" s="1"/>
  <c r="L2273" i="5"/>
  <c r="M2273" i="5" s="1"/>
  <c r="N2273" i="5" s="1" a="1"/>
  <c r="T2273" i="5" s="1"/>
  <c r="L2274" i="5"/>
  <c r="M2274" i="5" s="1"/>
  <c r="N2274" i="5" s="1" a="1"/>
  <c r="T2274" i="5" s="1"/>
  <c r="L2275" i="5"/>
  <c r="M2275" i="5" s="1"/>
  <c r="N2275" i="5" s="1" a="1"/>
  <c r="T2275" i="5" s="1"/>
  <c r="L2276" i="5"/>
  <c r="M2276" i="5"/>
  <c r="N2276" i="5" s="1" a="1"/>
  <c r="T2276" i="5" s="1"/>
  <c r="L2277" i="5"/>
  <c r="M2277" i="5" s="1"/>
  <c r="N2277" i="5" s="1" a="1"/>
  <c r="T2277" i="5" s="1"/>
  <c r="L2278" i="5"/>
  <c r="M2278" i="5" s="1"/>
  <c r="N2278" i="5" s="1" a="1"/>
  <c r="T2278" i="5" s="1"/>
  <c r="L2279" i="5"/>
  <c r="M2279" i="5" s="1"/>
  <c r="N2279" i="5" s="1" a="1"/>
  <c r="T2279" i="5" s="1"/>
  <c r="L2280" i="5"/>
  <c r="M2280" i="5" s="1"/>
  <c r="N2280" i="5" s="1" a="1"/>
  <c r="T2280" i="5" s="1"/>
  <c r="L2281" i="5"/>
  <c r="M2281" i="5" s="1"/>
  <c r="N2281" i="5" s="1" a="1"/>
  <c r="T2281" i="5" s="1"/>
  <c r="L2282" i="5"/>
  <c r="M2282" i="5" s="1"/>
  <c r="N2282" i="5" s="1" a="1"/>
  <c r="T2282" i="5" s="1"/>
  <c r="L2283" i="5"/>
  <c r="M2283" i="5"/>
  <c r="N2283" i="5" s="1" a="1"/>
  <c r="T2283" i="5" s="1"/>
  <c r="L2284" i="5"/>
  <c r="M2284" i="5"/>
  <c r="N2284" i="5" s="1" a="1"/>
  <c r="T2284" i="5" s="1"/>
  <c r="L2285" i="5"/>
  <c r="M2285" i="5"/>
  <c r="N2285" i="5" s="1" a="1"/>
  <c r="T2285" i="5" s="1"/>
  <c r="L2286" i="5"/>
  <c r="M2286" i="5"/>
  <c r="N2286" i="5" s="1" a="1"/>
  <c r="T2286" i="5" s="1"/>
  <c r="L2287" i="5"/>
  <c r="M2287" i="5"/>
  <c r="N2287" i="5" s="1" a="1"/>
  <c r="T2287" i="5" s="1"/>
  <c r="L2288" i="5"/>
  <c r="M2288" i="5"/>
  <c r="N2288" i="5" s="1" a="1"/>
  <c r="T2288" i="5" s="1"/>
  <c r="L2289" i="5"/>
  <c r="M2289" i="5"/>
  <c r="N2289" i="5" s="1" a="1"/>
  <c r="T2289" i="5" s="1"/>
  <c r="L2290" i="5"/>
  <c r="M2290" i="5"/>
  <c r="N2290" i="5" s="1" a="1"/>
  <c r="T2290" i="5" s="1"/>
  <c r="L2291" i="5"/>
  <c r="M2291" i="5"/>
  <c r="N2291" i="5" s="1" a="1"/>
  <c r="T2291" i="5" s="1"/>
  <c r="L2292" i="5"/>
  <c r="M2292" i="5"/>
  <c r="N2292" i="5" s="1" a="1"/>
  <c r="T2292" i="5" s="1"/>
  <c r="L2293" i="5"/>
  <c r="M2293" i="5"/>
  <c r="N2293" i="5" s="1" a="1"/>
  <c r="T2293" i="5" s="1"/>
  <c r="L2294" i="5"/>
  <c r="M2294" i="5"/>
  <c r="N2294" i="5" s="1" a="1"/>
  <c r="T2294" i="5" s="1"/>
  <c r="L2295" i="5"/>
  <c r="M2295" i="5"/>
  <c r="N2295" i="5" s="1" a="1"/>
  <c r="T2295" i="5" s="1"/>
  <c r="L2296" i="5"/>
  <c r="M2296" i="5"/>
  <c r="N2296" i="5" s="1" a="1"/>
  <c r="T2296" i="5" s="1"/>
  <c r="L2297" i="5"/>
  <c r="M2297" i="5"/>
  <c r="N2297" i="5" s="1" a="1"/>
  <c r="T2297" i="5" s="1"/>
  <c r="L2298" i="5"/>
  <c r="M2298" i="5"/>
  <c r="N2298" i="5" s="1" a="1"/>
  <c r="T2298" i="5" s="1"/>
  <c r="L2299" i="5"/>
  <c r="M2299" i="5"/>
  <c r="N2299" i="5" s="1" a="1"/>
  <c r="T2299" i="5" s="1"/>
  <c r="L2300" i="5"/>
  <c r="M2300" i="5"/>
  <c r="N2300" i="5" s="1" a="1"/>
  <c r="T2300" i="5" s="1"/>
  <c r="L2301" i="5"/>
  <c r="M2301" i="5"/>
  <c r="N2301" i="5" s="1" a="1"/>
  <c r="T2301" i="5" s="1"/>
  <c r="L2302" i="5"/>
  <c r="M2302" i="5"/>
  <c r="N2302" i="5" s="1" a="1"/>
  <c r="T2302" i="5" s="1"/>
  <c r="L2303" i="5"/>
  <c r="M2303" i="5"/>
  <c r="N2303" i="5" s="1" a="1"/>
  <c r="T2303" i="5" s="1"/>
  <c r="L2304" i="5"/>
  <c r="M2304" i="5"/>
  <c r="N2304" i="5" s="1" a="1"/>
  <c r="T2304" i="5" s="1"/>
  <c r="L2305" i="5"/>
  <c r="M2305" i="5"/>
  <c r="N2305" i="5" s="1" a="1"/>
  <c r="T2305" i="5" s="1"/>
  <c r="L2306" i="5"/>
  <c r="M2306" i="5"/>
  <c r="N2306" i="5" s="1" a="1"/>
  <c r="T2306" i="5" s="1"/>
  <c r="L2307" i="5"/>
  <c r="M2307" i="5"/>
  <c r="N2307" i="5" s="1" a="1"/>
  <c r="T2307" i="5" s="1"/>
  <c r="L2308" i="5"/>
  <c r="M2308" i="5"/>
  <c r="N2308" i="5" s="1" a="1"/>
  <c r="T2308" i="5" s="1"/>
  <c r="L2309" i="5"/>
  <c r="M2309" i="5"/>
  <c r="N2309" i="5" s="1" a="1"/>
  <c r="T2309" i="5" s="1"/>
  <c r="L2310" i="5"/>
  <c r="M2310" i="5"/>
  <c r="N2310" i="5" s="1" a="1"/>
  <c r="T2310" i="5" s="1"/>
  <c r="L2311" i="5"/>
  <c r="M2311" i="5"/>
  <c r="N2311" i="5" s="1" a="1"/>
  <c r="T2311" i="5" s="1"/>
  <c r="L2312" i="5"/>
  <c r="M2312" i="5"/>
  <c r="N2312" i="5" s="1" a="1"/>
  <c r="T2312" i="5" s="1"/>
  <c r="L2313" i="5"/>
  <c r="M2313" i="5"/>
  <c r="N2313" i="5" s="1" a="1"/>
  <c r="T2313" i="5" s="1"/>
  <c r="L2314" i="5"/>
  <c r="M2314" i="5"/>
  <c r="N2314" i="5" s="1" a="1"/>
  <c r="T2314" i="5" s="1"/>
  <c r="L2315" i="5"/>
  <c r="M2315" i="5"/>
  <c r="N2315" i="5" s="1" a="1"/>
  <c r="T2315" i="5" s="1"/>
  <c r="L2316" i="5"/>
  <c r="M2316" i="5"/>
  <c r="N2316" i="5" s="1" a="1"/>
  <c r="T2316" i="5" s="1"/>
  <c r="L2317" i="5"/>
  <c r="M2317" i="5"/>
  <c r="N2317" i="5" s="1" a="1"/>
  <c r="T2317" i="5" s="1"/>
  <c r="L2318" i="5"/>
  <c r="M2318" i="5"/>
  <c r="N2318" i="5" s="1" a="1"/>
  <c r="T2318" i="5" s="1"/>
  <c r="L2319" i="5"/>
  <c r="M2319" i="5"/>
  <c r="N2319" i="5" s="1" a="1"/>
  <c r="T2319" i="5" s="1"/>
  <c r="L2320" i="5"/>
  <c r="M2320" i="5"/>
  <c r="N2320" i="5" s="1" a="1"/>
  <c r="T2320" i="5" s="1"/>
  <c r="L2321" i="5"/>
  <c r="M2321" i="5"/>
  <c r="N2321" i="5" s="1" a="1"/>
  <c r="T2321" i="5" s="1"/>
  <c r="L2322" i="5"/>
  <c r="M2322" i="5"/>
  <c r="N2322" i="5" s="1" a="1"/>
  <c r="T2322" i="5" s="1"/>
  <c r="L2323" i="5"/>
  <c r="M2323" i="5"/>
  <c r="N2323" i="5" s="1" a="1"/>
  <c r="T2323" i="5" s="1"/>
  <c r="L2324" i="5"/>
  <c r="M2324" i="5"/>
  <c r="N2324" i="5" s="1" a="1"/>
  <c r="T2324" i="5" s="1"/>
  <c r="L2325" i="5"/>
  <c r="M2325" i="5"/>
  <c r="N2325" i="5" s="1" a="1"/>
  <c r="T2325" i="5" s="1"/>
  <c r="L2326" i="5"/>
  <c r="M2326" i="5"/>
  <c r="N2326" i="5" s="1" a="1"/>
  <c r="T2326" i="5" s="1"/>
  <c r="L2327" i="5"/>
  <c r="M2327" i="5"/>
  <c r="N2327" i="5" s="1" a="1"/>
  <c r="T2327" i="5" s="1"/>
  <c r="L2328" i="5"/>
  <c r="M2328" i="5"/>
  <c r="N2328" i="5" s="1" a="1"/>
  <c r="T2328" i="5" s="1"/>
  <c r="L2329" i="5"/>
  <c r="M2329" i="5"/>
  <c r="N2329" i="5" s="1" a="1"/>
  <c r="T2329" i="5" s="1"/>
  <c r="L2330" i="5"/>
  <c r="M2330" i="5"/>
  <c r="N2330" i="5" s="1" a="1"/>
  <c r="T2330" i="5" s="1"/>
  <c r="L2331" i="5"/>
  <c r="M2331" i="5"/>
  <c r="N2331" i="5" s="1" a="1"/>
  <c r="T2331" i="5" s="1"/>
  <c r="L2332" i="5"/>
  <c r="M2332" i="5"/>
  <c r="N2332" i="5" s="1" a="1"/>
  <c r="T2332" i="5" s="1"/>
  <c r="L2333" i="5"/>
  <c r="M2333" i="5"/>
  <c r="N2333" i="5" s="1" a="1"/>
  <c r="T2333" i="5" s="1"/>
  <c r="L2334" i="5"/>
  <c r="M2334" i="5"/>
  <c r="N2334" i="5" s="1" a="1"/>
  <c r="T2334" i="5" s="1"/>
  <c r="L2335" i="5"/>
  <c r="M2335" i="5"/>
  <c r="N2335" i="5" s="1" a="1"/>
  <c r="T2335" i="5" s="1"/>
  <c r="L2336" i="5"/>
  <c r="M2336" i="5"/>
  <c r="N2336" i="5" s="1" a="1"/>
  <c r="T2336" i="5" s="1"/>
  <c r="L2337" i="5"/>
  <c r="M2337" i="5"/>
  <c r="N2337" i="5" s="1" a="1"/>
  <c r="T2337" i="5" s="1"/>
  <c r="L2338" i="5"/>
  <c r="M2338" i="5"/>
  <c r="N2338" i="5" s="1" a="1"/>
  <c r="T2338" i="5" s="1"/>
  <c r="L2339" i="5"/>
  <c r="M2339" i="5"/>
  <c r="N2339" i="5" s="1" a="1"/>
  <c r="T2339" i="5" s="1"/>
  <c r="L2340" i="5"/>
  <c r="M2340" i="5"/>
  <c r="N2340" i="5" s="1" a="1"/>
  <c r="T2340" i="5" s="1"/>
  <c r="L2341" i="5"/>
  <c r="M2341" i="5"/>
  <c r="N2341" i="5" s="1" a="1"/>
  <c r="T2341" i="5" s="1"/>
  <c r="L2342" i="5"/>
  <c r="M2342" i="5"/>
  <c r="N2342" i="5" s="1" a="1"/>
  <c r="T2342" i="5" s="1"/>
  <c r="L2343" i="5"/>
  <c r="M2343" i="5"/>
  <c r="N2343" i="5" s="1" a="1"/>
  <c r="T2343" i="5" s="1"/>
  <c r="L2344" i="5"/>
  <c r="M2344" i="5"/>
  <c r="N2344" i="5" s="1" a="1"/>
  <c r="T2344" i="5" s="1"/>
  <c r="L2345" i="5"/>
  <c r="M2345" i="5"/>
  <c r="N2345" i="5" s="1" a="1"/>
  <c r="T2345" i="5" s="1"/>
  <c r="L2346" i="5"/>
  <c r="M2346" i="5"/>
  <c r="N2346" i="5" s="1" a="1"/>
  <c r="T2346" i="5" s="1"/>
  <c r="L2347" i="5"/>
  <c r="M2347" i="5"/>
  <c r="N2347" i="5" s="1" a="1"/>
  <c r="T2347" i="5" s="1"/>
  <c r="L2348" i="5"/>
  <c r="M2348" i="5"/>
  <c r="N2348" i="5" s="1" a="1"/>
  <c r="T2348" i="5" s="1"/>
  <c r="L2349" i="5"/>
  <c r="M2349" i="5"/>
  <c r="N2349" i="5" s="1" a="1"/>
  <c r="T2349" i="5" s="1"/>
  <c r="L2350" i="5"/>
  <c r="M2350" i="5"/>
  <c r="N2350" i="5" s="1" a="1"/>
  <c r="T2350" i="5" s="1"/>
  <c r="L2351" i="5"/>
  <c r="M2351" i="5"/>
  <c r="N2351" i="5" s="1" a="1"/>
  <c r="T2351" i="5" s="1"/>
  <c r="L2352" i="5"/>
  <c r="M2352" i="5"/>
  <c r="N2352" i="5" s="1" a="1"/>
  <c r="T2352" i="5" s="1"/>
  <c r="L2353" i="5"/>
  <c r="M2353" i="5"/>
  <c r="N2353" i="5" s="1" a="1"/>
  <c r="T2353" i="5" s="1"/>
  <c r="L2354" i="5"/>
  <c r="M2354" i="5"/>
  <c r="N2354" i="5" s="1" a="1"/>
  <c r="T2354" i="5" s="1"/>
  <c r="L2355" i="5"/>
  <c r="M2355" i="5"/>
  <c r="N2355" i="5" s="1" a="1"/>
  <c r="T2355" i="5" s="1"/>
  <c r="L2356" i="5"/>
  <c r="M2356" i="5"/>
  <c r="N2356" i="5" s="1" a="1"/>
  <c r="T2356" i="5" s="1"/>
  <c r="L2357" i="5"/>
  <c r="M2357" i="5"/>
  <c r="N2357" i="5" s="1" a="1"/>
  <c r="T2357" i="5" s="1"/>
  <c r="L2358" i="5"/>
  <c r="M2358" i="5"/>
  <c r="N2358" i="5" s="1" a="1"/>
  <c r="T2358" i="5" s="1"/>
  <c r="L2359" i="5"/>
  <c r="M2359" i="5"/>
  <c r="N2359" i="5" s="1" a="1"/>
  <c r="T2359" i="5" s="1"/>
  <c r="L2360" i="5"/>
  <c r="M2360" i="5"/>
  <c r="N2360" i="5" s="1" a="1"/>
  <c r="T2360" i="5" s="1"/>
  <c r="L2361" i="5"/>
  <c r="M2361" i="5"/>
  <c r="N2361" i="5" s="1" a="1"/>
  <c r="T2361" i="5" s="1"/>
  <c r="L2362" i="5"/>
  <c r="M2362" i="5"/>
  <c r="N2362" i="5" s="1" a="1"/>
  <c r="T2362" i="5" s="1"/>
  <c r="L2363" i="5"/>
  <c r="M2363" i="5"/>
  <c r="N2363" i="5" s="1" a="1"/>
  <c r="T2363" i="5" s="1"/>
  <c r="L2364" i="5"/>
  <c r="M2364" i="5"/>
  <c r="N2364" i="5" s="1" a="1"/>
  <c r="T2364" i="5" s="1"/>
  <c r="L2365" i="5"/>
  <c r="M2365" i="5"/>
  <c r="N2365" i="5" s="1" a="1"/>
  <c r="T2365" i="5" s="1"/>
  <c r="L2366" i="5"/>
  <c r="M2366" i="5"/>
  <c r="N2366" i="5" s="1" a="1"/>
  <c r="T2366" i="5" s="1"/>
  <c r="L2367" i="5"/>
  <c r="M2367" i="5"/>
  <c r="N2367" i="5" s="1" a="1"/>
  <c r="T2367" i="5" s="1"/>
  <c r="L2368" i="5"/>
  <c r="M2368" i="5"/>
  <c r="N2368" i="5" s="1" a="1"/>
  <c r="T2368" i="5" s="1"/>
  <c r="L2369" i="5"/>
  <c r="M2369" i="5"/>
  <c r="N2369" i="5" s="1" a="1"/>
  <c r="T2369" i="5" s="1"/>
  <c r="L2370" i="5"/>
  <c r="M2370" i="5"/>
  <c r="N2370" i="5" s="1" a="1"/>
  <c r="T2370" i="5" s="1"/>
  <c r="L2371" i="5"/>
  <c r="M2371" i="5"/>
  <c r="N2371" i="5" s="1" a="1"/>
  <c r="T2371" i="5" s="1"/>
  <c r="L2372" i="5"/>
  <c r="M2372" i="5"/>
  <c r="N2372" i="5" s="1" a="1"/>
  <c r="T2372" i="5" s="1"/>
  <c r="L2373" i="5"/>
  <c r="M2373" i="5"/>
  <c r="N2373" i="5" s="1" a="1"/>
  <c r="T2373" i="5" s="1"/>
  <c r="L2374" i="5"/>
  <c r="M2374" i="5"/>
  <c r="N2374" i="5" s="1" a="1"/>
  <c r="T2374" i="5" s="1"/>
  <c r="L2375" i="5"/>
  <c r="M2375" i="5"/>
  <c r="N2375" i="5" s="1" a="1"/>
  <c r="T2375" i="5" s="1"/>
  <c r="L2376" i="5"/>
  <c r="M2376" i="5"/>
  <c r="N2376" i="5" s="1" a="1"/>
  <c r="T2376" i="5" s="1"/>
  <c r="L2377" i="5"/>
  <c r="M2377" i="5"/>
  <c r="N2377" i="5" s="1" a="1"/>
  <c r="T2377" i="5" s="1"/>
  <c r="L2378" i="5"/>
  <c r="M2378" i="5"/>
  <c r="N2378" i="5" s="1" a="1"/>
  <c r="T2378" i="5" s="1"/>
  <c r="L2379" i="5"/>
  <c r="M2379" i="5"/>
  <c r="N2379" i="5" s="1" a="1"/>
  <c r="T2379" i="5" s="1"/>
  <c r="L2380" i="5"/>
  <c r="M2380" i="5"/>
  <c r="N2380" i="5" s="1" a="1"/>
  <c r="T2380" i="5" s="1"/>
  <c r="L2381" i="5"/>
  <c r="M2381" i="5"/>
  <c r="N2381" i="5" s="1" a="1"/>
  <c r="T2381" i="5" s="1"/>
  <c r="L2382" i="5"/>
  <c r="M2382" i="5"/>
  <c r="N2382" i="5" s="1" a="1"/>
  <c r="T2382" i="5" s="1"/>
  <c r="L2383" i="5"/>
  <c r="M2383" i="5"/>
  <c r="N2383" i="5" s="1" a="1"/>
  <c r="T2383" i="5" s="1"/>
  <c r="L2384" i="5"/>
  <c r="M2384" i="5"/>
  <c r="N2384" i="5" s="1" a="1"/>
  <c r="T2384" i="5" s="1"/>
  <c r="L2385" i="5"/>
  <c r="M2385" i="5"/>
  <c r="N2385" i="5" s="1" a="1"/>
  <c r="T2385" i="5" s="1"/>
  <c r="L2386" i="5"/>
  <c r="M2386" i="5"/>
  <c r="N2386" i="5" s="1" a="1"/>
  <c r="T2386" i="5" s="1"/>
  <c r="L2387" i="5"/>
  <c r="M2387" i="5"/>
  <c r="N2387" i="5" s="1" a="1"/>
  <c r="T2387" i="5" s="1"/>
  <c r="L2388" i="5"/>
  <c r="M2388" i="5"/>
  <c r="N2388" i="5" s="1" a="1"/>
  <c r="T2388" i="5" s="1"/>
  <c r="L2389" i="5"/>
  <c r="M2389" i="5"/>
  <c r="N2389" i="5" s="1" a="1"/>
  <c r="T2389" i="5" s="1"/>
  <c r="L2390" i="5"/>
  <c r="M2390" i="5"/>
  <c r="N2390" i="5" s="1" a="1"/>
  <c r="T2390" i="5" s="1"/>
  <c r="L2391" i="5"/>
  <c r="M2391" i="5"/>
  <c r="N2391" i="5" s="1" a="1"/>
  <c r="T2391" i="5" s="1"/>
  <c r="L2392" i="5"/>
  <c r="M2392" i="5"/>
  <c r="N2392" i="5" s="1" a="1"/>
  <c r="T2392" i="5" s="1"/>
  <c r="L2393" i="5"/>
  <c r="M2393" i="5"/>
  <c r="N2393" i="5" s="1" a="1"/>
  <c r="T2393" i="5" s="1"/>
  <c r="L2394" i="5"/>
  <c r="M2394" i="5"/>
  <c r="N2394" i="5" s="1" a="1"/>
  <c r="T2394" i="5" s="1"/>
  <c r="L2395" i="5"/>
  <c r="M2395" i="5"/>
  <c r="N2395" i="5" s="1" a="1"/>
  <c r="T2395" i="5" s="1"/>
  <c r="L2396" i="5"/>
  <c r="M2396" i="5"/>
  <c r="N2396" i="5" s="1" a="1"/>
  <c r="T2396" i="5" s="1"/>
  <c r="L2397" i="5"/>
  <c r="M2397" i="5"/>
  <c r="N2397" i="5" s="1" a="1"/>
  <c r="T2397" i="5" s="1"/>
  <c r="L2398" i="5"/>
  <c r="M2398" i="5"/>
  <c r="N2398" i="5" s="1" a="1"/>
  <c r="T2398" i="5" s="1"/>
  <c r="L2399" i="5"/>
  <c r="M2399" i="5"/>
  <c r="N2399" i="5" s="1" a="1"/>
  <c r="T2399" i="5" s="1"/>
  <c r="L2400" i="5"/>
  <c r="M2400" i="5"/>
  <c r="N2400" i="5" s="1" a="1"/>
  <c r="T2400" i="5" s="1"/>
  <c r="L2401" i="5"/>
  <c r="M2401" i="5"/>
  <c r="N2401" i="5" s="1" a="1"/>
  <c r="T2401" i="5" s="1"/>
  <c r="L2402" i="5"/>
  <c r="M2402" i="5"/>
  <c r="N2402" i="5" s="1" a="1"/>
  <c r="T2402" i="5" s="1"/>
  <c r="L2403" i="5"/>
  <c r="M2403" i="5"/>
  <c r="N2403" i="5" s="1" a="1"/>
  <c r="T2403" i="5" s="1"/>
  <c r="L2404" i="5"/>
  <c r="M2404" i="5"/>
  <c r="N2404" i="5" s="1" a="1"/>
  <c r="T2404" i="5" s="1"/>
  <c r="L2405" i="5"/>
  <c r="M2405" i="5"/>
  <c r="N2405" i="5" s="1" a="1"/>
  <c r="T2405" i="5" s="1"/>
  <c r="L2406" i="5"/>
  <c r="M2406" i="5"/>
  <c r="N2406" i="5" s="1" a="1"/>
  <c r="T2406" i="5" s="1"/>
  <c r="L2407" i="5"/>
  <c r="M2407" i="5"/>
  <c r="N2407" i="5" s="1" a="1"/>
  <c r="T2407" i="5" s="1"/>
  <c r="L2408" i="5"/>
  <c r="M2408" i="5"/>
  <c r="N2408" i="5" s="1" a="1"/>
  <c r="T2408" i="5" s="1"/>
  <c r="L2409" i="5"/>
  <c r="M2409" i="5"/>
  <c r="N2409" i="5" s="1" a="1"/>
  <c r="T2409" i="5" s="1"/>
  <c r="L2410" i="5"/>
  <c r="M2410" i="5"/>
  <c r="N2410" i="5" s="1" a="1"/>
  <c r="T2410" i="5" s="1"/>
  <c r="L2411" i="5"/>
  <c r="M2411" i="5"/>
  <c r="N2411" i="5" s="1" a="1"/>
  <c r="T2411" i="5" s="1"/>
  <c r="L2412" i="5"/>
  <c r="M2412" i="5"/>
  <c r="N2412" i="5" s="1" a="1"/>
  <c r="T2412" i="5" s="1"/>
  <c r="L2413" i="5"/>
  <c r="M2413" i="5"/>
  <c r="N2413" i="5" s="1" a="1"/>
  <c r="T2413" i="5" s="1"/>
  <c r="L2414" i="5"/>
  <c r="M2414" i="5"/>
  <c r="N2414" i="5" s="1" a="1"/>
  <c r="T2414" i="5" s="1"/>
  <c r="L2415" i="5"/>
  <c r="M2415" i="5"/>
  <c r="N2415" i="5" s="1" a="1"/>
  <c r="T2415" i="5" s="1"/>
  <c r="L2416" i="5"/>
  <c r="M2416" i="5"/>
  <c r="N2416" i="5" s="1" a="1"/>
  <c r="T2416" i="5" s="1"/>
  <c r="L2417" i="5"/>
  <c r="M2417" i="5"/>
  <c r="N2417" i="5" s="1" a="1"/>
  <c r="T2417" i="5" s="1"/>
  <c r="L2418" i="5"/>
  <c r="M2418" i="5"/>
  <c r="N2418" i="5" s="1" a="1"/>
  <c r="T2418" i="5" s="1"/>
  <c r="L2419" i="5"/>
  <c r="M2419" i="5"/>
  <c r="N2419" i="5" s="1" a="1"/>
  <c r="T2419" i="5" s="1"/>
  <c r="L2420" i="5"/>
  <c r="M2420" i="5"/>
  <c r="N2420" i="5" s="1" a="1"/>
  <c r="T2420" i="5" s="1"/>
  <c r="L2421" i="5"/>
  <c r="M2421" i="5"/>
  <c r="N2421" i="5" s="1" a="1"/>
  <c r="T2421" i="5" s="1"/>
  <c r="L2422" i="5"/>
  <c r="M2422" i="5"/>
  <c r="N2422" i="5" s="1" a="1"/>
  <c r="T2422" i="5" s="1"/>
  <c r="L2423" i="5"/>
  <c r="M2423" i="5"/>
  <c r="N2423" i="5" s="1" a="1"/>
  <c r="T2423" i="5" s="1"/>
  <c r="L2424" i="5"/>
  <c r="M2424" i="5"/>
  <c r="N2424" i="5" s="1" a="1"/>
  <c r="T2424" i="5" s="1"/>
  <c r="L2425" i="5"/>
  <c r="M2425" i="5"/>
  <c r="N2425" i="5" s="1" a="1"/>
  <c r="T2425" i="5" s="1"/>
  <c r="L2426" i="5"/>
  <c r="M2426" i="5"/>
  <c r="N2426" i="5" s="1" a="1"/>
  <c r="T2426" i="5" s="1"/>
  <c r="L2427" i="5"/>
  <c r="M2427" i="5"/>
  <c r="N2427" i="5" s="1" a="1"/>
  <c r="T2427" i="5" s="1"/>
  <c r="L2428" i="5"/>
  <c r="M2428" i="5"/>
  <c r="N2428" i="5" s="1" a="1"/>
  <c r="T2428" i="5" s="1"/>
  <c r="L2429" i="5"/>
  <c r="M2429" i="5" s="1"/>
  <c r="N2429" i="5" s="1" a="1"/>
  <c r="T2429" i="5" s="1"/>
  <c r="L2430" i="5"/>
  <c r="M2430" i="5" s="1"/>
  <c r="N2430" i="5" s="1" a="1"/>
  <c r="T2430" i="5" s="1"/>
  <c r="L2431" i="5"/>
  <c r="M2431" i="5"/>
  <c r="N2431" i="5" s="1" a="1"/>
  <c r="T2431" i="5" s="1"/>
  <c r="L2432" i="5"/>
  <c r="M2432" i="5" s="1"/>
  <c r="N2432" i="5" s="1" a="1"/>
  <c r="T2432" i="5" s="1"/>
  <c r="L2433" i="5"/>
  <c r="M2433" i="5" s="1"/>
  <c r="N2433" i="5" s="1" a="1"/>
  <c r="T2433" i="5" s="1"/>
  <c r="L2434" i="5"/>
  <c r="M2434" i="5" s="1"/>
  <c r="N2434" i="5" s="1" a="1"/>
  <c r="T2434" i="5" s="1"/>
  <c r="L2435" i="5"/>
  <c r="M2435" i="5" s="1"/>
  <c r="N2435" i="5" s="1" a="1"/>
  <c r="T2435" i="5" s="1"/>
  <c r="L2436" i="5"/>
  <c r="M2436" i="5" s="1"/>
  <c r="N2436" i="5" s="1" a="1"/>
  <c r="T2436" i="5" s="1"/>
  <c r="L2437" i="5"/>
  <c r="M2437" i="5" s="1"/>
  <c r="N2437" i="5" s="1" a="1"/>
  <c r="T2437" i="5" s="1"/>
  <c r="L2438" i="5"/>
  <c r="M2438" i="5" s="1"/>
  <c r="N2438" i="5" s="1" a="1"/>
  <c r="T2438" i="5" s="1"/>
  <c r="L2439" i="5"/>
  <c r="M2439" i="5" s="1"/>
  <c r="N2439" i="5" s="1" a="1"/>
  <c r="T2439" i="5" s="1"/>
  <c r="L2440" i="5"/>
  <c r="M2440" i="5" s="1"/>
  <c r="N2440" i="5" s="1" a="1"/>
  <c r="T2440" i="5" s="1"/>
  <c r="L2441" i="5"/>
  <c r="M2441" i="5" s="1"/>
  <c r="N2441" i="5" s="1" a="1"/>
  <c r="T2441" i="5" s="1"/>
  <c r="L2442" i="5"/>
  <c r="M2442" i="5" s="1"/>
  <c r="N2442" i="5" s="1" a="1"/>
  <c r="T2442" i="5" s="1"/>
  <c r="L2443" i="5"/>
  <c r="M2443" i="5" s="1"/>
  <c r="N2443" i="5" s="1" a="1"/>
  <c r="T2443" i="5" s="1"/>
  <c r="L2444" i="5"/>
  <c r="M2444" i="5" s="1"/>
  <c r="N2444" i="5" s="1" a="1"/>
  <c r="T2444" i="5" s="1"/>
  <c r="L2445" i="5"/>
  <c r="M2445" i="5" s="1"/>
  <c r="N2445" i="5" s="1" a="1"/>
  <c r="T2445" i="5" s="1"/>
  <c r="L2446" i="5"/>
  <c r="M2446" i="5" s="1"/>
  <c r="N2446" i="5" s="1" a="1"/>
  <c r="T2446" i="5" s="1"/>
  <c r="L2447" i="5"/>
  <c r="M2447" i="5" s="1"/>
  <c r="N2447" i="5" s="1" a="1"/>
  <c r="T2447" i="5" s="1"/>
  <c r="L2448" i="5"/>
  <c r="M2448" i="5" s="1"/>
  <c r="N2448" i="5" s="1" a="1"/>
  <c r="T2448" i="5" s="1"/>
  <c r="L2449" i="5"/>
  <c r="M2449" i="5" s="1"/>
  <c r="N2449" i="5" s="1" a="1"/>
  <c r="T2449" i="5" s="1"/>
  <c r="L2450" i="5"/>
  <c r="M2450" i="5" s="1"/>
  <c r="N2450" i="5" s="1" a="1"/>
  <c r="T2450" i="5" s="1"/>
  <c r="L2451" i="5"/>
  <c r="M2451" i="5" s="1"/>
  <c r="N2451" i="5" s="1" a="1"/>
  <c r="T2451" i="5" s="1"/>
  <c r="L2452" i="5"/>
  <c r="M2452" i="5" s="1"/>
  <c r="N2452" i="5" s="1" a="1"/>
  <c r="T2452" i="5" s="1"/>
  <c r="L2453" i="5"/>
  <c r="M2453" i="5" s="1"/>
  <c r="N2453" i="5" s="1" a="1"/>
  <c r="T2453" i="5" s="1"/>
  <c r="L2454" i="5"/>
  <c r="M2454" i="5" s="1"/>
  <c r="N2454" i="5" s="1" a="1"/>
  <c r="T2454" i="5" s="1"/>
  <c r="L2455" i="5"/>
  <c r="M2455" i="5" s="1"/>
  <c r="N2455" i="5" s="1" a="1"/>
  <c r="T2455" i="5" s="1"/>
  <c r="L2456" i="5"/>
  <c r="M2456" i="5" s="1"/>
  <c r="N2456" i="5" s="1" a="1"/>
  <c r="T2456" i="5" s="1"/>
  <c r="L2457" i="5"/>
  <c r="M2457" i="5" s="1"/>
  <c r="N2457" i="5" s="1" a="1"/>
  <c r="T2457" i="5" s="1"/>
  <c r="L2458" i="5"/>
  <c r="M2458" i="5" s="1"/>
  <c r="N2458" i="5" s="1" a="1"/>
  <c r="T2458" i="5" s="1"/>
  <c r="L2459" i="5"/>
  <c r="M2459" i="5" s="1"/>
  <c r="N2459" i="5" s="1" a="1"/>
  <c r="T2459" i="5" s="1"/>
  <c r="L2460" i="5"/>
  <c r="M2460" i="5" s="1"/>
  <c r="N2460" i="5" s="1" a="1"/>
  <c r="T2460" i="5" s="1"/>
  <c r="L2461" i="5"/>
  <c r="M2461" i="5" s="1"/>
  <c r="N2461" i="5" s="1" a="1"/>
  <c r="T2461" i="5" s="1"/>
  <c r="L2462" i="5"/>
  <c r="M2462" i="5" s="1"/>
  <c r="N2462" i="5" s="1" a="1"/>
  <c r="T2462" i="5" s="1"/>
  <c r="L2463" i="5"/>
  <c r="M2463" i="5" s="1"/>
  <c r="N2463" i="5" s="1" a="1"/>
  <c r="T2463" i="5" s="1"/>
  <c r="L2464" i="5"/>
  <c r="M2464" i="5" s="1"/>
  <c r="N2464" i="5" s="1" a="1"/>
  <c r="T2464" i="5" s="1"/>
  <c r="L2465" i="5"/>
  <c r="M2465" i="5" s="1"/>
  <c r="N2465" i="5" s="1" a="1"/>
  <c r="T2465" i="5" s="1"/>
  <c r="L2466" i="5"/>
  <c r="M2466" i="5" s="1"/>
  <c r="N2466" i="5" s="1" a="1"/>
  <c r="T2466" i="5" s="1"/>
  <c r="L2467" i="5"/>
  <c r="M2467" i="5" s="1"/>
  <c r="N2467" i="5" s="1" a="1"/>
  <c r="T2467" i="5" s="1"/>
  <c r="L2468" i="5"/>
  <c r="M2468" i="5" s="1"/>
  <c r="N2468" i="5" s="1" a="1"/>
  <c r="T2468" i="5" s="1"/>
  <c r="L2469" i="5"/>
  <c r="M2469" i="5" s="1"/>
  <c r="N2469" i="5" s="1" a="1"/>
  <c r="T2469" i="5" s="1"/>
  <c r="L2470" i="5"/>
  <c r="M2470" i="5" s="1"/>
  <c r="N2470" i="5" s="1" a="1"/>
  <c r="T2470" i="5" s="1"/>
  <c r="L2471" i="5"/>
  <c r="M2471" i="5" s="1"/>
  <c r="N2471" i="5" s="1" a="1"/>
  <c r="T2471" i="5" s="1"/>
  <c r="L2472" i="5"/>
  <c r="M2472" i="5"/>
  <c r="N2472" i="5" s="1" a="1"/>
  <c r="T2472" i="5" s="1"/>
  <c r="L2473" i="5"/>
  <c r="M2473" i="5" s="1"/>
  <c r="N2473" i="5" s="1" a="1"/>
  <c r="T2473" i="5" s="1"/>
  <c r="L2474" i="5"/>
  <c r="M2474" i="5" s="1"/>
  <c r="N2474" i="5" s="1" a="1"/>
  <c r="T2474" i="5" s="1"/>
  <c r="L2475" i="5"/>
  <c r="M2475" i="5" s="1"/>
  <c r="N2475" i="5" s="1" a="1"/>
  <c r="T2475" i="5" s="1"/>
  <c r="L2476" i="5"/>
  <c r="M2476" i="5" s="1"/>
  <c r="N2476" i="5" s="1" a="1"/>
  <c r="T2476" i="5" s="1"/>
  <c r="L2477" i="5"/>
  <c r="M2477" i="5" s="1"/>
  <c r="N2477" i="5" s="1" a="1"/>
  <c r="T2477" i="5" s="1"/>
  <c r="L2478" i="5"/>
  <c r="M2478" i="5" s="1"/>
  <c r="N2478" i="5" s="1" a="1"/>
  <c r="T2478" i="5" s="1"/>
  <c r="L2479" i="5"/>
  <c r="M2479" i="5" s="1"/>
  <c r="N2479" i="5" s="1" a="1"/>
  <c r="T2479" i="5" s="1"/>
  <c r="L2480" i="5"/>
  <c r="M2480" i="5" s="1"/>
  <c r="N2480" i="5" s="1" a="1"/>
  <c r="T2480" i="5" s="1"/>
  <c r="L2481" i="5"/>
  <c r="M2481" i="5" s="1"/>
  <c r="N2481" i="5" s="1" a="1"/>
  <c r="T2481" i="5" s="1"/>
  <c r="L2482" i="5"/>
  <c r="M2482" i="5" s="1"/>
  <c r="N2482" i="5" s="1" a="1"/>
  <c r="T2482" i="5" s="1"/>
  <c r="L2483" i="5"/>
  <c r="M2483" i="5" s="1"/>
  <c r="N2483" i="5" s="1" a="1"/>
  <c r="T2483" i="5" s="1"/>
  <c r="L2484" i="5"/>
  <c r="M2484" i="5" s="1"/>
  <c r="N2484" i="5" s="1" a="1"/>
  <c r="T2484" i="5" s="1"/>
  <c r="L2485" i="5"/>
  <c r="M2485" i="5" s="1"/>
  <c r="N2485" i="5" s="1" a="1"/>
  <c r="T2485" i="5" s="1"/>
  <c r="L2486" i="5"/>
  <c r="M2486" i="5" s="1"/>
  <c r="N2486" i="5" s="1" a="1"/>
  <c r="T2486" i="5" s="1"/>
  <c r="L2487" i="5"/>
  <c r="M2487" i="5" s="1"/>
  <c r="N2487" i="5" s="1" a="1"/>
  <c r="T2487" i="5" s="1"/>
  <c r="L2488" i="5"/>
  <c r="M2488" i="5" s="1"/>
  <c r="N2488" i="5" s="1" a="1"/>
  <c r="T2488" i="5" s="1"/>
  <c r="L2489" i="5"/>
  <c r="M2489" i="5" s="1"/>
  <c r="N2489" i="5" s="1" a="1"/>
  <c r="T2489" i="5" s="1"/>
  <c r="L2490" i="5"/>
  <c r="M2490" i="5" s="1"/>
  <c r="N2490" i="5" s="1" a="1"/>
  <c r="T2490" i="5" s="1"/>
  <c r="L2491" i="5"/>
  <c r="M2491" i="5" s="1"/>
  <c r="N2491" i="5" s="1" a="1"/>
  <c r="T2491" i="5" s="1"/>
  <c r="L2492" i="5"/>
  <c r="M2492" i="5" s="1"/>
  <c r="N2492" i="5" s="1" a="1"/>
  <c r="T2492" i="5" s="1"/>
  <c r="L2493" i="5"/>
  <c r="M2493" i="5" s="1"/>
  <c r="N2493" i="5" s="1" a="1"/>
  <c r="T2493" i="5" s="1"/>
  <c r="L2494" i="5"/>
  <c r="M2494" i="5" s="1"/>
  <c r="N2494" i="5" s="1" a="1"/>
  <c r="T2494" i="5" s="1"/>
  <c r="L2495" i="5"/>
  <c r="M2495" i="5" s="1"/>
  <c r="N2495" i="5" s="1" a="1"/>
  <c r="T2495" i="5" s="1"/>
  <c r="L2496" i="5"/>
  <c r="M2496" i="5"/>
  <c r="N2496" i="5" s="1" a="1"/>
  <c r="T2496" i="5" s="1"/>
  <c r="L2497" i="5"/>
  <c r="M2497" i="5" s="1"/>
  <c r="N2497" i="5" s="1" a="1"/>
  <c r="T2497" i="5" s="1"/>
  <c r="L2498" i="5"/>
  <c r="M2498" i="5" s="1"/>
  <c r="N2498" i="5" s="1" a="1"/>
  <c r="T2498" i="5" s="1"/>
  <c r="L2499" i="5"/>
  <c r="M2499" i="5" s="1"/>
  <c r="N2499" i="5" s="1" a="1"/>
  <c r="T2499" i="5" s="1"/>
  <c r="L2500" i="5"/>
  <c r="M2500" i="5" s="1"/>
  <c r="N2500" i="5" s="1" a="1"/>
  <c r="T2500" i="5" s="1"/>
  <c r="L2501" i="5"/>
  <c r="M2501" i="5" s="1"/>
  <c r="N2501" i="5" s="1" a="1"/>
  <c r="T2501" i="5" s="1"/>
  <c r="L2502" i="5"/>
  <c r="M2502" i="5" s="1"/>
  <c r="N2502" i="5" s="1" a="1"/>
  <c r="T2502" i="5" s="1"/>
  <c r="L2503" i="5"/>
  <c r="M2503" i="5" s="1"/>
  <c r="N2503" i="5" s="1" a="1"/>
  <c r="T2503" i="5" s="1"/>
  <c r="L2504" i="5"/>
  <c r="M2504" i="5" s="1"/>
  <c r="N2504" i="5" s="1" a="1"/>
  <c r="T2504" i="5" s="1"/>
  <c r="L2505" i="5"/>
  <c r="M2505" i="5" s="1"/>
  <c r="N2505" i="5" s="1" a="1"/>
  <c r="T2505" i="5" s="1"/>
  <c r="L2506" i="5"/>
  <c r="M2506" i="5" s="1"/>
  <c r="N2506" i="5" s="1" a="1"/>
  <c r="T2506" i="5" s="1"/>
  <c r="L2507" i="5"/>
  <c r="M2507" i="5" s="1"/>
  <c r="N2507" i="5" s="1" a="1"/>
  <c r="T2507" i="5" s="1"/>
  <c r="L2508" i="5"/>
  <c r="M2508" i="5" s="1"/>
  <c r="N2508" i="5" s="1" a="1"/>
  <c r="T2508" i="5" s="1"/>
  <c r="L2509" i="5"/>
  <c r="M2509" i="5" s="1"/>
  <c r="N2509" i="5" s="1" a="1"/>
  <c r="T2509" i="5" s="1"/>
  <c r="L2510" i="5"/>
  <c r="M2510" i="5" s="1"/>
  <c r="N2510" i="5" s="1" a="1"/>
  <c r="T2510" i="5" s="1"/>
  <c r="L2511" i="5"/>
  <c r="M2511" i="5" s="1"/>
  <c r="N2511" i="5" s="1" a="1"/>
  <c r="T2511" i="5" s="1"/>
  <c r="L2512" i="5"/>
  <c r="M2512" i="5" s="1"/>
  <c r="N2512" i="5" s="1" a="1"/>
  <c r="T2512" i="5" s="1"/>
  <c r="L2513" i="5"/>
  <c r="M2513" i="5" s="1"/>
  <c r="N2513" i="5" s="1" a="1"/>
  <c r="T2513" i="5" s="1"/>
  <c r="L2514" i="5"/>
  <c r="M2514" i="5" s="1"/>
  <c r="N2514" i="5" s="1" a="1"/>
  <c r="T2514" i="5" s="1"/>
  <c r="L2515" i="5"/>
  <c r="M2515" i="5" s="1"/>
  <c r="N2515" i="5" s="1" a="1"/>
  <c r="T2515" i="5" s="1"/>
  <c r="L2516" i="5"/>
  <c r="M2516" i="5" s="1"/>
  <c r="N2516" i="5" s="1" a="1"/>
  <c r="T2516" i="5" s="1"/>
  <c r="L2517" i="5"/>
  <c r="M2517" i="5" s="1"/>
  <c r="N2517" i="5" s="1" a="1"/>
  <c r="T2517" i="5" s="1"/>
  <c r="L2518" i="5"/>
  <c r="M2518" i="5" s="1"/>
  <c r="N2518" i="5" s="1" a="1"/>
  <c r="T2518" i="5" s="1"/>
  <c r="L2519" i="5"/>
  <c r="M2519" i="5" s="1"/>
  <c r="N2519" i="5" s="1" a="1"/>
  <c r="T2519" i="5" s="1"/>
  <c r="L2520" i="5"/>
  <c r="M2520" i="5" s="1"/>
  <c r="N2520" i="5" s="1" a="1"/>
  <c r="T2520" i="5" s="1"/>
  <c r="L2521" i="5"/>
  <c r="M2521" i="5" s="1"/>
  <c r="N2521" i="5" s="1" a="1"/>
  <c r="T2521" i="5" s="1"/>
  <c r="L2522" i="5"/>
  <c r="M2522" i="5" s="1"/>
  <c r="N2522" i="5" s="1" a="1"/>
  <c r="T2522" i="5" s="1"/>
  <c r="L2523" i="5"/>
  <c r="M2523" i="5" s="1"/>
  <c r="N2523" i="5" s="1" a="1"/>
  <c r="T2523" i="5" s="1"/>
  <c r="L2524" i="5"/>
  <c r="M2524" i="5" s="1"/>
  <c r="N2524" i="5" s="1" a="1"/>
  <c r="T2524" i="5" s="1"/>
  <c r="L2525" i="5"/>
  <c r="M2525" i="5" s="1"/>
  <c r="N2525" i="5" s="1" a="1"/>
  <c r="T2525" i="5" s="1"/>
  <c r="L2526" i="5"/>
  <c r="M2526" i="5" s="1"/>
  <c r="N2526" i="5" s="1" a="1"/>
  <c r="T2526" i="5" s="1"/>
  <c r="L2527" i="5"/>
  <c r="M2527" i="5" s="1"/>
  <c r="N2527" i="5" s="1" a="1"/>
  <c r="T2527" i="5" s="1"/>
  <c r="L2528" i="5"/>
  <c r="M2528" i="5" s="1"/>
  <c r="N2528" i="5" s="1" a="1"/>
  <c r="T2528" i="5" s="1"/>
  <c r="L2529" i="5"/>
  <c r="M2529" i="5" s="1"/>
  <c r="N2529" i="5" s="1" a="1"/>
  <c r="T2529" i="5" s="1"/>
  <c r="L2530" i="5"/>
  <c r="M2530" i="5" s="1"/>
  <c r="N2530" i="5" s="1" a="1"/>
  <c r="T2530" i="5" s="1"/>
  <c r="L2531" i="5"/>
  <c r="M2531" i="5" s="1"/>
  <c r="N2531" i="5" s="1" a="1"/>
  <c r="T2531" i="5" s="1"/>
  <c r="L2532" i="5"/>
  <c r="M2532" i="5" s="1"/>
  <c r="N2532" i="5" s="1" a="1"/>
  <c r="T2532" i="5" s="1"/>
  <c r="L2533" i="5"/>
  <c r="M2533" i="5" s="1"/>
  <c r="N2533" i="5" s="1" a="1"/>
  <c r="T2533" i="5" s="1"/>
  <c r="L2534" i="5"/>
  <c r="M2534" i="5" s="1"/>
  <c r="N2534" i="5" s="1" a="1"/>
  <c r="T2534" i="5" s="1"/>
  <c r="L2535" i="5"/>
  <c r="M2535" i="5" s="1"/>
  <c r="N2535" i="5" s="1" a="1"/>
  <c r="T2535" i="5" s="1"/>
  <c r="L2536" i="5"/>
  <c r="M2536" i="5" s="1"/>
  <c r="N2536" i="5" s="1" a="1"/>
  <c r="T2536" i="5" s="1"/>
  <c r="L2537" i="5"/>
  <c r="M2537" i="5" s="1"/>
  <c r="N2537" i="5" s="1" a="1"/>
  <c r="T2537" i="5" s="1"/>
  <c r="L2538" i="5"/>
  <c r="M2538" i="5" s="1"/>
  <c r="N2538" i="5" s="1" a="1"/>
  <c r="T2538" i="5" s="1"/>
  <c r="L2539" i="5"/>
  <c r="M2539" i="5" s="1"/>
  <c r="N2539" i="5" s="1" a="1"/>
  <c r="T2539" i="5" s="1"/>
  <c r="L2540" i="5"/>
  <c r="M2540" i="5" s="1"/>
  <c r="N2540" i="5" s="1" a="1"/>
  <c r="T2540" i="5" s="1"/>
  <c r="L2541" i="5"/>
  <c r="M2541" i="5" s="1"/>
  <c r="N2541" i="5" s="1" a="1"/>
  <c r="T2541" i="5" s="1"/>
  <c r="L2542" i="5"/>
  <c r="M2542" i="5" s="1"/>
  <c r="N2542" i="5" s="1" a="1"/>
  <c r="T2542" i="5" s="1"/>
  <c r="L2543" i="5"/>
  <c r="M2543" i="5" s="1"/>
  <c r="N2543" i="5" s="1" a="1"/>
  <c r="T2543" i="5" s="1"/>
  <c r="L2544" i="5"/>
  <c r="M2544" i="5" s="1"/>
  <c r="N2544" i="5" s="1" a="1"/>
  <c r="T2544" i="5" s="1"/>
  <c r="L2545" i="5"/>
  <c r="M2545" i="5" s="1"/>
  <c r="N2545" i="5" s="1" a="1"/>
  <c r="T2545" i="5" s="1"/>
  <c r="L2546" i="5"/>
  <c r="M2546" i="5" s="1"/>
  <c r="N2546" i="5" s="1" a="1"/>
  <c r="T2546" i="5" s="1"/>
  <c r="L2547" i="5"/>
  <c r="M2547" i="5" s="1"/>
  <c r="N2547" i="5" s="1" a="1"/>
  <c r="T2547" i="5" s="1"/>
  <c r="L2548" i="5"/>
  <c r="M2548" i="5" s="1"/>
  <c r="N2548" i="5" s="1" a="1"/>
  <c r="T2548" i="5" s="1"/>
  <c r="L2549" i="5"/>
  <c r="M2549" i="5" s="1"/>
  <c r="N2549" i="5" s="1" a="1"/>
  <c r="T2549" i="5" s="1"/>
  <c r="L2550" i="5"/>
  <c r="M2550" i="5" s="1"/>
  <c r="N2550" i="5" s="1" a="1"/>
  <c r="T2550" i="5" s="1"/>
  <c r="L2551" i="5"/>
  <c r="M2551" i="5" s="1"/>
  <c r="N2551" i="5" s="1" a="1"/>
  <c r="T2551" i="5" s="1"/>
  <c r="L2552" i="5"/>
  <c r="M2552" i="5" s="1"/>
  <c r="N2552" i="5" s="1" a="1"/>
  <c r="T2552" i="5" s="1"/>
  <c r="L2553" i="5"/>
  <c r="M2553" i="5" s="1"/>
  <c r="N2553" i="5" s="1" a="1"/>
  <c r="T2553" i="5" s="1"/>
  <c r="L2554" i="5"/>
  <c r="M2554" i="5" s="1"/>
  <c r="N2554" i="5" s="1" a="1"/>
  <c r="T2554" i="5" s="1"/>
  <c r="L2555" i="5"/>
  <c r="M2555" i="5" s="1"/>
  <c r="N2555" i="5" s="1" a="1"/>
  <c r="T2555" i="5" s="1"/>
  <c r="L2556" i="5"/>
  <c r="M2556" i="5" s="1"/>
  <c r="N2556" i="5" s="1" a="1"/>
  <c r="T2556" i="5" s="1"/>
  <c r="L2557" i="5"/>
  <c r="M2557" i="5" s="1"/>
  <c r="N2557" i="5" s="1" a="1"/>
  <c r="T2557" i="5" s="1"/>
  <c r="L2558" i="5"/>
  <c r="M2558" i="5" s="1"/>
  <c r="N2558" i="5" s="1" a="1"/>
  <c r="T2558" i="5" s="1"/>
  <c r="L2559" i="5"/>
  <c r="M2559" i="5" s="1"/>
  <c r="N2559" i="5" s="1" a="1"/>
  <c r="T2559" i="5" s="1"/>
  <c r="L2560" i="5"/>
  <c r="M2560" i="5" s="1"/>
  <c r="N2560" i="5" s="1" a="1"/>
  <c r="T2560" i="5" s="1"/>
  <c r="L2561" i="5"/>
  <c r="M2561" i="5" s="1"/>
  <c r="N2561" i="5" s="1" a="1"/>
  <c r="T2561" i="5" s="1"/>
  <c r="L2562" i="5"/>
  <c r="M2562" i="5" s="1"/>
  <c r="N2562" i="5" s="1" a="1"/>
  <c r="T2562" i="5" s="1"/>
  <c r="L2563" i="5"/>
  <c r="M2563" i="5" s="1"/>
  <c r="N2563" i="5" s="1" a="1"/>
  <c r="T2563" i="5" s="1"/>
  <c r="L2564" i="5"/>
  <c r="M2564" i="5" s="1"/>
  <c r="N2564" i="5" s="1" a="1"/>
  <c r="T2564" i="5" s="1"/>
  <c r="L2565" i="5"/>
  <c r="M2565" i="5" s="1"/>
  <c r="N2565" i="5" s="1" a="1"/>
  <c r="T2565" i="5" s="1"/>
  <c r="L2566" i="5"/>
  <c r="M2566" i="5" s="1"/>
  <c r="N2566" i="5" s="1" a="1"/>
  <c r="T2566" i="5" s="1"/>
  <c r="L2567" i="5"/>
  <c r="M2567" i="5" s="1"/>
  <c r="N2567" i="5" s="1" a="1"/>
  <c r="T2567" i="5" s="1"/>
  <c r="L2568" i="5"/>
  <c r="M2568" i="5" s="1"/>
  <c r="N2568" i="5" s="1" a="1"/>
  <c r="T2568" i="5" s="1"/>
  <c r="L2569" i="5"/>
  <c r="M2569" i="5" s="1"/>
  <c r="N2569" i="5" s="1" a="1"/>
  <c r="T2569" i="5" s="1"/>
  <c r="L2570" i="5"/>
  <c r="M2570" i="5" s="1"/>
  <c r="N2570" i="5" s="1" a="1"/>
  <c r="T2570" i="5" s="1"/>
  <c r="L2571" i="5"/>
  <c r="M2571" i="5" s="1"/>
  <c r="N2571" i="5" s="1" a="1"/>
  <c r="T2571" i="5" s="1"/>
  <c r="L2572" i="5"/>
  <c r="M2572" i="5" s="1"/>
  <c r="N2572" i="5" s="1" a="1"/>
  <c r="T2572" i="5" s="1"/>
  <c r="L2573" i="5"/>
  <c r="M2573" i="5" s="1"/>
  <c r="N2573" i="5" s="1" a="1"/>
  <c r="T2573" i="5" s="1"/>
  <c r="L2574" i="5"/>
  <c r="M2574" i="5" s="1"/>
  <c r="N2574" i="5" s="1" a="1"/>
  <c r="T2574" i="5" s="1"/>
  <c r="L2575" i="5"/>
  <c r="M2575" i="5" s="1"/>
  <c r="N2575" i="5" s="1" a="1"/>
  <c r="T2575" i="5" s="1"/>
  <c r="L2576" i="5"/>
  <c r="M2576" i="5" s="1"/>
  <c r="N2576" i="5" s="1" a="1"/>
  <c r="T2576" i="5" s="1"/>
  <c r="L2577" i="5"/>
  <c r="M2577" i="5" s="1"/>
  <c r="N2577" i="5" s="1" a="1"/>
  <c r="T2577" i="5" s="1"/>
  <c r="L2578" i="5"/>
  <c r="M2578" i="5" s="1"/>
  <c r="N2578" i="5" s="1" a="1"/>
  <c r="T2578" i="5" s="1"/>
  <c r="L2579" i="5"/>
  <c r="M2579" i="5" s="1"/>
  <c r="N2579" i="5" s="1" a="1"/>
  <c r="T2579" i="5" s="1"/>
  <c r="L2580" i="5"/>
  <c r="M2580" i="5" s="1"/>
  <c r="N2580" i="5" s="1" a="1"/>
  <c r="T2580" i="5" s="1"/>
  <c r="L2581" i="5"/>
  <c r="M2581" i="5" s="1"/>
  <c r="N2581" i="5" s="1" a="1"/>
  <c r="T2581" i="5" s="1"/>
  <c r="L2582" i="5"/>
  <c r="M2582" i="5" s="1"/>
  <c r="N2582" i="5" s="1" a="1"/>
  <c r="T2582" i="5" s="1"/>
  <c r="L2583" i="5"/>
  <c r="M2583" i="5" s="1"/>
  <c r="N2583" i="5" s="1" a="1"/>
  <c r="T2583" i="5" s="1"/>
  <c r="L2584" i="5"/>
  <c r="M2584" i="5" s="1"/>
  <c r="N2584" i="5" s="1" a="1"/>
  <c r="T2584" i="5" s="1"/>
  <c r="L2585" i="5"/>
  <c r="M2585" i="5" s="1"/>
  <c r="N2585" i="5" s="1" a="1"/>
  <c r="T2585" i="5" s="1"/>
  <c r="L2586" i="5"/>
  <c r="M2586" i="5" s="1"/>
  <c r="N2586" i="5" s="1" a="1"/>
  <c r="T2586" i="5" s="1"/>
  <c r="L2587" i="5"/>
  <c r="M2587" i="5" s="1"/>
  <c r="N2587" i="5" s="1" a="1"/>
  <c r="T2587" i="5" s="1"/>
  <c r="L2588" i="5"/>
  <c r="M2588" i="5" s="1"/>
  <c r="N2588" i="5" s="1" a="1"/>
  <c r="T2588" i="5" s="1"/>
  <c r="L2589" i="5"/>
  <c r="M2589" i="5" s="1"/>
  <c r="N2589" i="5" s="1" a="1"/>
  <c r="T2589" i="5" s="1"/>
  <c r="L2590" i="5"/>
  <c r="M2590" i="5" s="1"/>
  <c r="N2590" i="5" s="1" a="1"/>
  <c r="T2590" i="5" s="1"/>
  <c r="L2591" i="5"/>
  <c r="M2591" i="5" s="1"/>
  <c r="N2591" i="5" s="1" a="1"/>
  <c r="T2591" i="5" s="1"/>
  <c r="L2592" i="5"/>
  <c r="M2592" i="5" s="1"/>
  <c r="N2592" i="5" s="1" a="1"/>
  <c r="T2592" i="5" s="1"/>
  <c r="L2593" i="5"/>
  <c r="M2593" i="5" s="1"/>
  <c r="N2593" i="5" s="1" a="1"/>
  <c r="T2593" i="5" s="1"/>
  <c r="L2594" i="5"/>
  <c r="M2594" i="5" s="1"/>
  <c r="N2594" i="5" s="1" a="1"/>
  <c r="T2594" i="5" s="1"/>
  <c r="L2595" i="5"/>
  <c r="M2595" i="5" s="1"/>
  <c r="N2595" i="5" s="1" a="1"/>
  <c r="T2595" i="5" s="1"/>
  <c r="L2596" i="5"/>
  <c r="M2596" i="5" s="1"/>
  <c r="N2596" i="5" s="1" a="1"/>
  <c r="T2596" i="5" s="1"/>
  <c r="L2597" i="5"/>
  <c r="M2597" i="5" s="1"/>
  <c r="N2597" i="5" s="1" a="1"/>
  <c r="T2597" i="5" s="1"/>
  <c r="L2598" i="5"/>
  <c r="M2598" i="5" s="1"/>
  <c r="N2598" i="5" s="1" a="1"/>
  <c r="T2598" i="5" s="1"/>
  <c r="L2599" i="5"/>
  <c r="M2599" i="5" s="1"/>
  <c r="N2599" i="5" s="1" a="1"/>
  <c r="T2599" i="5" s="1"/>
  <c r="L2600" i="5"/>
  <c r="M2600" i="5" s="1"/>
  <c r="N2600" i="5" s="1" a="1"/>
  <c r="T2600" i="5" s="1"/>
  <c r="L2601" i="5"/>
  <c r="M2601" i="5" s="1"/>
  <c r="N2601" i="5" s="1" a="1"/>
  <c r="T2601" i="5" s="1"/>
  <c r="L2602" i="5"/>
  <c r="M2602" i="5" s="1"/>
  <c r="N2602" i="5" s="1" a="1"/>
  <c r="T2602" i="5" s="1"/>
  <c r="L2603" i="5"/>
  <c r="M2603" i="5" s="1"/>
  <c r="N2603" i="5" s="1" a="1"/>
  <c r="T2603" i="5" s="1"/>
  <c r="L2604" i="5"/>
  <c r="M2604" i="5" s="1"/>
  <c r="N2604" i="5" s="1" a="1"/>
  <c r="T2604" i="5" s="1"/>
  <c r="L2605" i="5"/>
  <c r="M2605" i="5" s="1"/>
  <c r="N2605" i="5" s="1" a="1"/>
  <c r="T2605" i="5" s="1"/>
  <c r="L2606" i="5"/>
  <c r="M2606" i="5" s="1"/>
  <c r="N2606" i="5" s="1" a="1"/>
  <c r="T2606" i="5" s="1"/>
  <c r="L2607" i="5"/>
  <c r="M2607" i="5" s="1"/>
  <c r="N2607" i="5" s="1" a="1"/>
  <c r="T2607" i="5" s="1"/>
  <c r="L2608" i="5"/>
  <c r="M2608" i="5" s="1"/>
  <c r="N2608" i="5" s="1" a="1"/>
  <c r="T2608" i="5" s="1"/>
  <c r="L2609" i="5"/>
  <c r="M2609" i="5" s="1"/>
  <c r="N2609" i="5" s="1" a="1"/>
  <c r="T2609" i="5" s="1"/>
  <c r="L2610" i="5"/>
  <c r="M2610" i="5" s="1"/>
  <c r="N2610" i="5" s="1" a="1"/>
  <c r="T2610" i="5" s="1"/>
  <c r="L2611" i="5"/>
  <c r="M2611" i="5" s="1"/>
  <c r="N2611" i="5" s="1" a="1"/>
  <c r="T2611" i="5" s="1"/>
  <c r="L2612" i="5"/>
  <c r="M2612" i="5" s="1"/>
  <c r="N2612" i="5" s="1" a="1"/>
  <c r="T2612" i="5" s="1"/>
  <c r="L2613" i="5"/>
  <c r="M2613" i="5" s="1"/>
  <c r="N2613" i="5" s="1" a="1"/>
  <c r="T2613" i="5" s="1"/>
  <c r="L2614" i="5"/>
  <c r="M2614" i="5" s="1"/>
  <c r="N2614" i="5" s="1" a="1"/>
  <c r="T2614" i="5" s="1"/>
  <c r="L2615" i="5"/>
  <c r="M2615" i="5" s="1"/>
  <c r="N2615" i="5" s="1" a="1"/>
  <c r="T2615" i="5" s="1"/>
  <c r="L2616" i="5"/>
  <c r="M2616" i="5" s="1"/>
  <c r="N2616" i="5" s="1" a="1"/>
  <c r="T2616" i="5" s="1"/>
  <c r="L2617" i="5"/>
  <c r="M2617" i="5" s="1"/>
  <c r="N2617" i="5" s="1" a="1"/>
  <c r="T2617" i="5" s="1"/>
  <c r="L2618" i="5"/>
  <c r="M2618" i="5" s="1"/>
  <c r="N2618" i="5" s="1" a="1"/>
  <c r="T2618" i="5" s="1"/>
  <c r="L2619" i="5"/>
  <c r="M2619" i="5" s="1"/>
  <c r="N2619" i="5" s="1" a="1"/>
  <c r="T2619" i="5" s="1"/>
  <c r="L2620" i="5"/>
  <c r="M2620" i="5" s="1"/>
  <c r="N2620" i="5" s="1" a="1"/>
  <c r="T2620" i="5" s="1"/>
  <c r="L2621" i="5"/>
  <c r="M2621" i="5" s="1"/>
  <c r="N2621" i="5" s="1" a="1"/>
  <c r="T2621" i="5" s="1"/>
  <c r="L2622" i="5"/>
  <c r="M2622" i="5" s="1"/>
  <c r="N2622" i="5" s="1" a="1"/>
  <c r="T2622" i="5" s="1"/>
  <c r="L2623" i="5"/>
  <c r="M2623" i="5" s="1"/>
  <c r="N2623" i="5" s="1" a="1"/>
  <c r="T2623" i="5" s="1"/>
  <c r="L2624" i="5"/>
  <c r="M2624" i="5" s="1"/>
  <c r="N2624" i="5" s="1" a="1"/>
  <c r="T2624" i="5" s="1"/>
  <c r="L2625" i="5"/>
  <c r="M2625" i="5" s="1"/>
  <c r="N2625" i="5" s="1" a="1"/>
  <c r="T2625" i="5" s="1"/>
  <c r="L2626" i="5"/>
  <c r="M2626" i="5" s="1"/>
  <c r="N2626" i="5" s="1" a="1"/>
  <c r="T2626" i="5" s="1"/>
  <c r="L2627" i="5"/>
  <c r="M2627" i="5" s="1"/>
  <c r="N2627" i="5" s="1" a="1"/>
  <c r="T2627" i="5" s="1"/>
  <c r="L2628" i="5"/>
  <c r="M2628" i="5" s="1"/>
  <c r="N2628" i="5" s="1" a="1"/>
  <c r="T2628" i="5" s="1"/>
  <c r="L2629" i="5"/>
  <c r="M2629" i="5" s="1"/>
  <c r="N2629" i="5" s="1" a="1"/>
  <c r="T2629" i="5" s="1"/>
  <c r="L2630" i="5"/>
  <c r="M2630" i="5" s="1"/>
  <c r="N2630" i="5" s="1" a="1"/>
  <c r="T2630" i="5" s="1"/>
  <c r="L2631" i="5"/>
  <c r="M2631" i="5" s="1"/>
  <c r="N2631" i="5" s="1" a="1"/>
  <c r="T2631" i="5" s="1"/>
  <c r="L2632" i="5"/>
  <c r="M2632" i="5" s="1"/>
  <c r="N2632" i="5" s="1" a="1"/>
  <c r="T2632" i="5" s="1"/>
  <c r="L2633" i="5"/>
  <c r="M2633" i="5" s="1"/>
  <c r="N2633" i="5" s="1" a="1"/>
  <c r="T2633" i="5" s="1"/>
  <c r="L2634" i="5"/>
  <c r="M2634" i="5" s="1"/>
  <c r="N2634" i="5" s="1" a="1"/>
  <c r="T2634" i="5" s="1"/>
  <c r="L2635" i="5"/>
  <c r="M2635" i="5" s="1"/>
  <c r="N2635" i="5" s="1" a="1"/>
  <c r="T2635" i="5" s="1"/>
  <c r="L2636" i="5"/>
  <c r="M2636" i="5" s="1"/>
  <c r="N2636" i="5" s="1" a="1"/>
  <c r="T2636" i="5" s="1"/>
  <c r="L2637" i="5"/>
  <c r="M2637" i="5" s="1"/>
  <c r="N2637" i="5" s="1" a="1"/>
  <c r="T2637" i="5" s="1"/>
  <c r="L2638" i="5"/>
  <c r="M2638" i="5" s="1"/>
  <c r="N2638" i="5" s="1" a="1"/>
  <c r="T2638" i="5" s="1"/>
  <c r="L2639" i="5"/>
  <c r="M2639" i="5" s="1"/>
  <c r="N2639" i="5" s="1" a="1"/>
  <c r="T2639" i="5" s="1"/>
  <c r="L2640" i="5"/>
  <c r="M2640" i="5" s="1"/>
  <c r="N2640" i="5" s="1" a="1"/>
  <c r="T2640" i="5" s="1"/>
  <c r="L2641" i="5"/>
  <c r="M2641" i="5" s="1"/>
  <c r="N2641" i="5" s="1" a="1"/>
  <c r="T2641" i="5" s="1"/>
  <c r="L2642" i="5"/>
  <c r="M2642" i="5" s="1"/>
  <c r="N2642" i="5" s="1" a="1"/>
  <c r="T2642" i="5" s="1"/>
  <c r="L2643" i="5"/>
  <c r="M2643" i="5" s="1"/>
  <c r="N2643" i="5" s="1" a="1"/>
  <c r="T2643" i="5" s="1"/>
  <c r="L2644" i="5"/>
  <c r="M2644" i="5" s="1"/>
  <c r="N2644" i="5" s="1" a="1"/>
  <c r="T2644" i="5" s="1"/>
  <c r="L2645" i="5"/>
  <c r="M2645" i="5"/>
  <c r="N2645" i="5" s="1" a="1"/>
  <c r="T2645" i="5" s="1"/>
  <c r="L2646" i="5"/>
  <c r="M2646" i="5" s="1"/>
  <c r="N2646" i="5" s="1" a="1"/>
  <c r="T2646" i="5" s="1"/>
  <c r="L2647" i="5"/>
  <c r="M2647" i="5" s="1"/>
  <c r="N2647" i="5" s="1" a="1"/>
  <c r="T2647" i="5" s="1"/>
  <c r="L2648" i="5"/>
  <c r="M2648" i="5" s="1"/>
  <c r="N2648" i="5" s="1" a="1"/>
  <c r="T2648" i="5" s="1"/>
  <c r="L2649" i="5"/>
  <c r="M2649" i="5" s="1"/>
  <c r="N2649" i="5" s="1" a="1"/>
  <c r="T2649" i="5" s="1"/>
  <c r="L2650" i="5"/>
  <c r="M2650" i="5" s="1"/>
  <c r="N2650" i="5" s="1" a="1"/>
  <c r="T2650" i="5" s="1"/>
  <c r="L2651" i="5"/>
  <c r="M2651" i="5" s="1"/>
  <c r="N2651" i="5" s="1" a="1"/>
  <c r="T2651" i="5" s="1"/>
  <c r="L2652" i="5"/>
  <c r="M2652" i="5" s="1"/>
  <c r="N2652" i="5" s="1" a="1"/>
  <c r="T2652" i="5" s="1"/>
  <c r="L2653" i="5"/>
  <c r="M2653" i="5" s="1"/>
  <c r="N2653" i="5" s="1" a="1"/>
  <c r="T2653" i="5" s="1"/>
  <c r="L2654" i="5"/>
  <c r="M2654" i="5" s="1"/>
  <c r="N2654" i="5" s="1" a="1"/>
  <c r="T2654" i="5" s="1"/>
  <c r="L2655" i="5"/>
  <c r="M2655" i="5" s="1"/>
  <c r="N2655" i="5" s="1" a="1"/>
  <c r="T2655" i="5" s="1"/>
  <c r="L2656" i="5"/>
  <c r="M2656" i="5" s="1"/>
  <c r="N2656" i="5" s="1" a="1"/>
  <c r="T2656" i="5" s="1"/>
  <c r="L2657" i="5"/>
  <c r="M2657" i="5" s="1"/>
  <c r="N2657" i="5" s="1" a="1"/>
  <c r="T2657" i="5" s="1"/>
  <c r="L2658" i="5"/>
  <c r="M2658" i="5" s="1"/>
  <c r="N2658" i="5" s="1" a="1"/>
  <c r="T2658" i="5" s="1"/>
  <c r="L2659" i="5"/>
  <c r="M2659" i="5" s="1"/>
  <c r="N2659" i="5" s="1" a="1"/>
  <c r="T2659" i="5" s="1"/>
  <c r="L2660" i="5"/>
  <c r="M2660" i="5" s="1"/>
  <c r="N2660" i="5" s="1" a="1"/>
  <c r="T2660" i="5" s="1"/>
  <c r="L2661" i="5"/>
  <c r="M2661" i="5" s="1"/>
  <c r="N2661" i="5" s="1" a="1"/>
  <c r="T2661" i="5" s="1"/>
  <c r="L2662" i="5"/>
  <c r="M2662" i="5" s="1"/>
  <c r="N2662" i="5" s="1" a="1"/>
  <c r="T2662" i="5" s="1"/>
  <c r="L2663" i="5"/>
  <c r="M2663" i="5" s="1"/>
  <c r="N2663" i="5" s="1" a="1"/>
  <c r="T2663" i="5" s="1"/>
  <c r="L2664" i="5"/>
  <c r="M2664" i="5" s="1"/>
  <c r="N2664" i="5" s="1" a="1"/>
  <c r="T2664" i="5" s="1"/>
  <c r="L2665" i="5"/>
  <c r="M2665" i="5" s="1"/>
  <c r="N2665" i="5" s="1" a="1"/>
  <c r="T2665" i="5" s="1"/>
  <c r="L2666" i="5"/>
  <c r="M2666" i="5" s="1"/>
  <c r="N2666" i="5" s="1" a="1"/>
  <c r="T2666" i="5" s="1"/>
  <c r="L2667" i="5"/>
  <c r="M2667" i="5" s="1"/>
  <c r="N2667" i="5" s="1" a="1"/>
  <c r="T2667" i="5" s="1"/>
  <c r="L2668" i="5"/>
  <c r="M2668" i="5" s="1"/>
  <c r="N2668" i="5" s="1" a="1"/>
  <c r="T2668" i="5" s="1"/>
  <c r="L2669" i="5"/>
  <c r="M2669" i="5" s="1"/>
  <c r="N2669" i="5" s="1" a="1"/>
  <c r="T2669" i="5" s="1"/>
  <c r="L2670" i="5"/>
  <c r="M2670" i="5" s="1"/>
  <c r="N2670" i="5" s="1" a="1"/>
  <c r="T2670" i="5" s="1"/>
  <c r="L2671" i="5"/>
  <c r="M2671" i="5" s="1"/>
  <c r="N2671" i="5" s="1" a="1"/>
  <c r="T2671" i="5" s="1"/>
  <c r="L2672" i="5"/>
  <c r="M2672" i="5" s="1"/>
  <c r="N2672" i="5" s="1" a="1"/>
  <c r="T2672" i="5" s="1"/>
  <c r="L2673" i="5"/>
  <c r="M2673" i="5" s="1"/>
  <c r="N2673" i="5" s="1" a="1"/>
  <c r="T2673" i="5" s="1"/>
  <c r="L2674" i="5"/>
  <c r="M2674" i="5" s="1"/>
  <c r="N2674" i="5" s="1" a="1"/>
  <c r="T2674" i="5" s="1"/>
  <c r="L2675" i="5"/>
  <c r="M2675" i="5" s="1"/>
  <c r="N2675" i="5" s="1" a="1"/>
  <c r="T2675" i="5" s="1"/>
  <c r="L2676" i="5"/>
  <c r="M2676" i="5" s="1"/>
  <c r="N2676" i="5" s="1" a="1"/>
  <c r="T2676" i="5" s="1"/>
  <c r="L2677" i="5"/>
  <c r="M2677" i="5" s="1"/>
  <c r="N2677" i="5" s="1" a="1"/>
  <c r="T2677" i="5" s="1"/>
  <c r="L2678" i="5"/>
  <c r="M2678" i="5" s="1"/>
  <c r="N2678" i="5" s="1" a="1"/>
  <c r="T2678" i="5" s="1"/>
  <c r="L2679" i="5"/>
  <c r="M2679" i="5" s="1"/>
  <c r="N2679" i="5" s="1" a="1"/>
  <c r="T2679" i="5" s="1"/>
  <c r="L2680" i="5"/>
  <c r="M2680" i="5" s="1"/>
  <c r="N2680" i="5" s="1" a="1"/>
  <c r="T2680" i="5" s="1"/>
  <c r="L2681" i="5"/>
  <c r="M2681" i="5" s="1"/>
  <c r="N2681" i="5" s="1" a="1"/>
  <c r="T2681" i="5" s="1"/>
  <c r="L2682" i="5"/>
  <c r="M2682" i="5" s="1"/>
  <c r="N2682" i="5" s="1" a="1"/>
  <c r="T2682" i="5" s="1"/>
  <c r="L2683" i="5"/>
  <c r="M2683" i="5" s="1"/>
  <c r="N2683" i="5" s="1" a="1"/>
  <c r="T2683" i="5" s="1"/>
  <c r="L2684" i="5"/>
  <c r="M2684" i="5" s="1"/>
  <c r="N2684" i="5" s="1" a="1"/>
  <c r="T2684" i="5" s="1"/>
  <c r="L2685" i="5"/>
  <c r="M2685" i="5" s="1"/>
  <c r="N2685" i="5" s="1" a="1"/>
  <c r="T2685" i="5" s="1"/>
  <c r="L2686" i="5"/>
  <c r="M2686" i="5" s="1"/>
  <c r="N2686" i="5" s="1" a="1"/>
  <c r="T2686" i="5" s="1"/>
  <c r="L2687" i="5"/>
  <c r="M2687" i="5" s="1"/>
  <c r="N2687" i="5" s="1" a="1"/>
  <c r="T2687" i="5" s="1"/>
  <c r="L2688" i="5"/>
  <c r="M2688" i="5" s="1"/>
  <c r="N2688" i="5" s="1" a="1"/>
  <c r="T2688" i="5" s="1"/>
  <c r="L2689" i="5"/>
  <c r="M2689" i="5" s="1"/>
  <c r="N2689" i="5" s="1" a="1"/>
  <c r="T2689" i="5" s="1"/>
  <c r="L2690" i="5"/>
  <c r="M2690" i="5" s="1"/>
  <c r="N2690" i="5" s="1" a="1"/>
  <c r="T2690" i="5" s="1"/>
  <c r="L2691" i="5"/>
  <c r="M2691" i="5" s="1"/>
  <c r="N2691" i="5" s="1" a="1"/>
  <c r="T2691" i="5" s="1"/>
  <c r="L2692" i="5"/>
  <c r="M2692" i="5" s="1"/>
  <c r="N2692" i="5" s="1" a="1"/>
  <c r="T2692" i="5" s="1"/>
  <c r="L2693" i="5"/>
  <c r="M2693" i="5" s="1"/>
  <c r="N2693" i="5" s="1" a="1"/>
  <c r="T2693" i="5" s="1"/>
  <c r="L2694" i="5"/>
  <c r="M2694" i="5" s="1"/>
  <c r="N2694" i="5" s="1" a="1"/>
  <c r="T2694" i="5" s="1"/>
  <c r="L2695" i="5"/>
  <c r="M2695" i="5" s="1"/>
  <c r="N2695" i="5" s="1" a="1"/>
  <c r="T2695" i="5" s="1"/>
  <c r="L2696" i="5"/>
  <c r="M2696" i="5" s="1"/>
  <c r="N2696" i="5" s="1" a="1"/>
  <c r="T2696" i="5" s="1"/>
  <c r="L2697" i="5"/>
  <c r="M2697" i="5" s="1"/>
  <c r="N2697" i="5" s="1" a="1"/>
  <c r="T2697" i="5" s="1"/>
  <c r="L2698" i="5"/>
  <c r="M2698" i="5" s="1"/>
  <c r="N2698" i="5" s="1" a="1"/>
  <c r="T2698" i="5" s="1"/>
  <c r="L2699" i="5"/>
  <c r="M2699" i="5" s="1"/>
  <c r="N2699" i="5" s="1" a="1"/>
  <c r="T2699" i="5" s="1"/>
  <c r="L2700" i="5"/>
  <c r="M2700" i="5" s="1"/>
  <c r="N2700" i="5" s="1" a="1"/>
  <c r="T2700" i="5" s="1"/>
  <c r="L2701" i="5"/>
  <c r="M2701" i="5" s="1"/>
  <c r="N2701" i="5" s="1" a="1"/>
  <c r="T2701" i="5" s="1"/>
  <c r="L2702" i="5"/>
  <c r="M2702" i="5" s="1"/>
  <c r="N2702" i="5" s="1" a="1"/>
  <c r="T2702" i="5" s="1"/>
  <c r="L2703" i="5"/>
  <c r="M2703" i="5" s="1"/>
  <c r="N2703" i="5" s="1" a="1"/>
  <c r="T2703" i="5" s="1"/>
  <c r="L2704" i="5"/>
  <c r="M2704" i="5" s="1"/>
  <c r="N2704" i="5" s="1" a="1"/>
  <c r="T2704" i="5" s="1"/>
  <c r="L2705" i="5"/>
  <c r="M2705" i="5" s="1"/>
  <c r="N2705" i="5" s="1" a="1"/>
  <c r="T2705" i="5" s="1"/>
  <c r="L2706" i="5"/>
  <c r="M2706" i="5" s="1"/>
  <c r="N2706" i="5" s="1" a="1"/>
  <c r="T2706" i="5" s="1"/>
  <c r="L2707" i="5"/>
  <c r="M2707" i="5" s="1"/>
  <c r="N2707" i="5" s="1" a="1"/>
  <c r="T2707" i="5" s="1"/>
  <c r="L2708" i="5"/>
  <c r="M2708" i="5" s="1"/>
  <c r="N2708" i="5" s="1" a="1"/>
  <c r="T2708" i="5" s="1"/>
  <c r="L2709" i="5"/>
  <c r="M2709" i="5" s="1"/>
  <c r="N2709" i="5" s="1" a="1"/>
  <c r="T2709" i="5" s="1"/>
  <c r="L2710" i="5"/>
  <c r="M2710" i="5" s="1"/>
  <c r="N2710" i="5" s="1" a="1"/>
  <c r="T2710" i="5" s="1"/>
  <c r="L2711" i="5"/>
  <c r="M2711" i="5" s="1"/>
  <c r="N2711" i="5" s="1" a="1"/>
  <c r="T2711" i="5" s="1"/>
  <c r="L2712" i="5"/>
  <c r="M2712" i="5" s="1"/>
  <c r="N2712" i="5" s="1" a="1"/>
  <c r="T2712" i="5" s="1"/>
  <c r="L2713" i="5"/>
  <c r="M2713" i="5" s="1"/>
  <c r="N2713" i="5" s="1" a="1"/>
  <c r="T2713" i="5" s="1"/>
  <c r="L2714" i="5"/>
  <c r="M2714" i="5" s="1"/>
  <c r="N2714" i="5" s="1" a="1"/>
  <c r="T2714" i="5" s="1"/>
  <c r="L2715" i="5"/>
  <c r="M2715" i="5" s="1"/>
  <c r="N2715" i="5" s="1" a="1"/>
  <c r="T2715" i="5" s="1"/>
  <c r="L2716" i="5"/>
  <c r="M2716" i="5" s="1"/>
  <c r="N2716" i="5" s="1" a="1"/>
  <c r="T2716" i="5" s="1"/>
  <c r="L2717" i="5"/>
  <c r="M2717" i="5" s="1"/>
  <c r="N2717" i="5" s="1" a="1"/>
  <c r="T2717" i="5" s="1"/>
  <c r="L2718" i="5"/>
  <c r="M2718" i="5" s="1"/>
  <c r="N2718" i="5" s="1" a="1"/>
  <c r="T2718" i="5" s="1"/>
  <c r="L2719" i="5"/>
  <c r="M2719" i="5" s="1"/>
  <c r="N2719" i="5" s="1" a="1"/>
  <c r="T2719" i="5" s="1"/>
  <c r="L2720" i="5"/>
  <c r="M2720" i="5" s="1"/>
  <c r="N2720" i="5" s="1" a="1"/>
  <c r="T2720" i="5" s="1"/>
  <c r="L2721" i="5"/>
  <c r="M2721" i="5" s="1"/>
  <c r="N2721" i="5" s="1" a="1"/>
  <c r="T2721" i="5" s="1"/>
  <c r="L2722" i="5"/>
  <c r="M2722" i="5" s="1"/>
  <c r="N2722" i="5" s="1" a="1"/>
  <c r="T2722" i="5" s="1"/>
  <c r="L2723" i="5"/>
  <c r="M2723" i="5"/>
  <c r="N2723" i="5" s="1" a="1"/>
  <c r="T2723" i="5" s="1"/>
  <c r="L2724" i="5"/>
  <c r="M2724" i="5" s="1"/>
  <c r="N2724" i="5" s="1" a="1"/>
  <c r="T2724" i="5" s="1"/>
  <c r="L2725" i="5"/>
  <c r="M2725" i="5" s="1"/>
  <c r="N2725" i="5" s="1" a="1"/>
  <c r="T2725" i="5" s="1"/>
  <c r="L2726" i="5"/>
  <c r="M2726" i="5" s="1"/>
  <c r="N2726" i="5" s="1" a="1"/>
  <c r="T2726" i="5" s="1"/>
  <c r="L2727" i="5"/>
  <c r="M2727" i="5" s="1"/>
  <c r="N2727" i="5" s="1" a="1"/>
  <c r="T2727" i="5" s="1"/>
  <c r="L2728" i="5"/>
  <c r="M2728" i="5" s="1"/>
  <c r="N2728" i="5" s="1" a="1"/>
  <c r="T2728" i="5" s="1"/>
  <c r="L2729" i="5"/>
  <c r="M2729" i="5" s="1"/>
  <c r="N2729" i="5" s="1" a="1"/>
  <c r="T2729" i="5" s="1"/>
  <c r="L2730" i="5"/>
  <c r="M2730" i="5" s="1"/>
  <c r="N2730" i="5" s="1" a="1"/>
  <c r="T2730" i="5" s="1"/>
  <c r="L2731" i="5"/>
  <c r="M2731" i="5" s="1"/>
  <c r="N2731" i="5" s="1" a="1"/>
  <c r="T2731" i="5" s="1"/>
  <c r="L2732" i="5"/>
  <c r="M2732" i="5" s="1"/>
  <c r="N2732" i="5" s="1" a="1"/>
  <c r="T2732" i="5" s="1"/>
  <c r="L2733" i="5"/>
  <c r="M2733" i="5" s="1"/>
  <c r="N2733" i="5" s="1" a="1"/>
  <c r="T2733" i="5" s="1"/>
  <c r="L2734" i="5"/>
  <c r="M2734" i="5" s="1"/>
  <c r="N2734" i="5" s="1" a="1"/>
  <c r="T2734" i="5" s="1"/>
  <c r="L2735" i="5"/>
  <c r="M2735" i="5" s="1"/>
  <c r="N2735" i="5" s="1" a="1"/>
  <c r="T2735" i="5" s="1"/>
  <c r="L2736" i="5"/>
  <c r="M2736" i="5" s="1"/>
  <c r="N2736" i="5" s="1" a="1"/>
  <c r="T2736" i="5" s="1"/>
  <c r="L2737" i="5"/>
  <c r="M2737" i="5" s="1"/>
  <c r="N2737" i="5" s="1" a="1"/>
  <c r="T2737" i="5" s="1"/>
  <c r="L2738" i="5"/>
  <c r="M2738" i="5" s="1"/>
  <c r="N2738" i="5" s="1" a="1"/>
  <c r="T2738" i="5" s="1"/>
  <c r="L2739" i="5"/>
  <c r="M2739" i="5" s="1"/>
  <c r="N2739" i="5" s="1" a="1"/>
  <c r="T2739" i="5" s="1"/>
  <c r="L2740" i="5"/>
  <c r="M2740" i="5" s="1"/>
  <c r="N2740" i="5" s="1" a="1"/>
  <c r="T2740" i="5" s="1"/>
  <c r="L2741" i="5"/>
  <c r="M2741" i="5" s="1"/>
  <c r="N2741" i="5" s="1" a="1"/>
  <c r="T2741" i="5" s="1"/>
  <c r="L2742" i="5"/>
  <c r="M2742" i="5" s="1"/>
  <c r="N2742" i="5" s="1" a="1"/>
  <c r="T2742" i="5" s="1"/>
  <c r="L2743" i="5"/>
  <c r="M2743" i="5" s="1"/>
  <c r="N2743" i="5" s="1" a="1"/>
  <c r="T2743" i="5" s="1"/>
  <c r="L2744" i="5"/>
  <c r="M2744" i="5" s="1"/>
  <c r="N2744" i="5" s="1" a="1"/>
  <c r="T2744" i="5" s="1"/>
  <c r="L2745" i="5"/>
  <c r="M2745" i="5" s="1"/>
  <c r="N2745" i="5" s="1" a="1"/>
  <c r="T2745" i="5" s="1"/>
  <c r="L2746" i="5"/>
  <c r="M2746" i="5" s="1"/>
  <c r="N2746" i="5" s="1" a="1"/>
  <c r="T2746" i="5" s="1"/>
  <c r="L2747" i="5"/>
  <c r="M2747" i="5" s="1"/>
  <c r="N2747" i="5" s="1" a="1"/>
  <c r="T2747" i="5" s="1"/>
  <c r="L2748" i="5"/>
  <c r="M2748" i="5" s="1"/>
  <c r="N2748" i="5" s="1" a="1"/>
  <c r="T2748" i="5" s="1"/>
  <c r="L2749" i="5"/>
  <c r="M2749" i="5" s="1"/>
  <c r="N2749" i="5" s="1" a="1"/>
  <c r="T2749" i="5" s="1"/>
  <c r="L2750" i="5"/>
  <c r="M2750" i="5" s="1"/>
  <c r="N2750" i="5" s="1" a="1"/>
  <c r="T2750" i="5" s="1"/>
  <c r="L2751" i="5"/>
  <c r="M2751" i="5" s="1"/>
  <c r="N2751" i="5" s="1" a="1"/>
  <c r="T2751" i="5" s="1"/>
  <c r="L2752" i="5"/>
  <c r="M2752" i="5" s="1"/>
  <c r="N2752" i="5" s="1" a="1"/>
  <c r="T2752" i="5" s="1"/>
  <c r="L2753" i="5"/>
  <c r="M2753" i="5" s="1"/>
  <c r="N2753" i="5" s="1" a="1"/>
  <c r="T2753" i="5" s="1"/>
  <c r="L2754" i="5"/>
  <c r="M2754" i="5" s="1"/>
  <c r="N2754" i="5" s="1" a="1"/>
  <c r="T2754" i="5" s="1"/>
  <c r="L2755" i="5"/>
  <c r="M2755" i="5" s="1"/>
  <c r="N2755" i="5" s="1" a="1"/>
  <c r="T2755" i="5" s="1"/>
  <c r="L2756" i="5"/>
  <c r="M2756" i="5" s="1"/>
  <c r="N2756" i="5" s="1" a="1"/>
  <c r="T2756" i="5" s="1"/>
  <c r="L2757" i="5"/>
  <c r="M2757" i="5" s="1"/>
  <c r="N2757" i="5" s="1" a="1"/>
  <c r="T2757" i="5" s="1"/>
  <c r="L2758" i="5"/>
  <c r="M2758" i="5" s="1"/>
  <c r="N2758" i="5" s="1" a="1"/>
  <c r="T2758" i="5" s="1"/>
  <c r="L2759" i="5"/>
  <c r="M2759" i="5" s="1"/>
  <c r="N2759" i="5" s="1" a="1"/>
  <c r="T2759" i="5" s="1"/>
  <c r="L2760" i="5"/>
  <c r="M2760" i="5" s="1"/>
  <c r="N2760" i="5" s="1" a="1"/>
  <c r="T2760" i="5" s="1"/>
  <c r="L2761" i="5"/>
  <c r="M2761" i="5" s="1"/>
  <c r="N2761" i="5" s="1" a="1"/>
  <c r="T2761" i="5" s="1"/>
  <c r="L2762" i="5"/>
  <c r="M2762" i="5" s="1"/>
  <c r="N2762" i="5" s="1" a="1"/>
  <c r="T2762" i="5" s="1"/>
  <c r="L2763" i="5"/>
  <c r="M2763" i="5" s="1"/>
  <c r="N2763" i="5" s="1" a="1"/>
  <c r="T2763" i="5" s="1"/>
  <c r="L2764" i="5"/>
  <c r="M2764" i="5" s="1"/>
  <c r="N2764" i="5" s="1" a="1"/>
  <c r="T2764" i="5" s="1"/>
  <c r="L2765" i="5"/>
  <c r="M2765" i="5" s="1"/>
  <c r="N2765" i="5" s="1" a="1"/>
  <c r="T2765" i="5" s="1"/>
  <c r="L2766" i="5"/>
  <c r="M2766" i="5" s="1"/>
  <c r="N2766" i="5" s="1" a="1"/>
  <c r="T2766" i="5" s="1"/>
  <c r="L2767" i="5"/>
  <c r="M2767" i="5" s="1"/>
  <c r="N2767" i="5" s="1" a="1"/>
  <c r="T2767" i="5" s="1"/>
  <c r="L2768" i="5"/>
  <c r="M2768" i="5" s="1"/>
  <c r="N2768" i="5" s="1" a="1"/>
  <c r="T2768" i="5" s="1"/>
  <c r="L2769" i="5"/>
  <c r="M2769" i="5" s="1"/>
  <c r="N2769" i="5" s="1" a="1"/>
  <c r="T2769" i="5" s="1"/>
  <c r="L2770" i="5"/>
  <c r="M2770" i="5" s="1"/>
  <c r="N2770" i="5" s="1" a="1"/>
  <c r="T2770" i="5" s="1"/>
  <c r="L2771" i="5"/>
  <c r="M2771" i="5" s="1"/>
  <c r="N2771" i="5" s="1" a="1"/>
  <c r="T2771" i="5" s="1"/>
  <c r="L2772" i="5"/>
  <c r="M2772" i="5" s="1"/>
  <c r="N2772" i="5" s="1" a="1"/>
  <c r="T2772" i="5" s="1"/>
  <c r="L2773" i="5"/>
  <c r="M2773" i="5" s="1"/>
  <c r="N2773" i="5" s="1" a="1"/>
  <c r="T2773" i="5" s="1"/>
  <c r="L2774" i="5"/>
  <c r="M2774" i="5" s="1"/>
  <c r="N2774" i="5" s="1" a="1"/>
  <c r="T2774" i="5" s="1"/>
  <c r="L2775" i="5"/>
  <c r="M2775" i="5" s="1"/>
  <c r="N2775" i="5" s="1" a="1"/>
  <c r="T2775" i="5" s="1"/>
  <c r="L2776" i="5"/>
  <c r="M2776" i="5" s="1"/>
  <c r="N2776" i="5" s="1" a="1"/>
  <c r="T2776" i="5" s="1"/>
  <c r="L2777" i="5"/>
  <c r="M2777" i="5" s="1"/>
  <c r="N2777" i="5" s="1" a="1"/>
  <c r="T2777" i="5" s="1"/>
  <c r="L2778" i="5"/>
  <c r="M2778" i="5" s="1"/>
  <c r="N2778" i="5" s="1" a="1"/>
  <c r="T2778" i="5" s="1"/>
  <c r="L2779" i="5"/>
  <c r="M2779" i="5" s="1"/>
  <c r="N2779" i="5" s="1" a="1"/>
  <c r="T2779" i="5" s="1"/>
  <c r="L2780" i="5"/>
  <c r="M2780" i="5" s="1"/>
  <c r="N2780" i="5" s="1" a="1"/>
  <c r="T2780" i="5" s="1"/>
  <c r="L2781" i="5"/>
  <c r="M2781" i="5" s="1"/>
  <c r="N2781" i="5" s="1" a="1"/>
  <c r="T2781" i="5" s="1"/>
  <c r="L2782" i="5"/>
  <c r="M2782" i="5" s="1"/>
  <c r="N2782" i="5" s="1" a="1"/>
  <c r="T2782" i="5" s="1"/>
  <c r="L2783" i="5"/>
  <c r="M2783" i="5" s="1"/>
  <c r="N2783" i="5" s="1" a="1"/>
  <c r="T2783" i="5" s="1"/>
  <c r="L2784" i="5"/>
  <c r="M2784" i="5" s="1"/>
  <c r="N2784" i="5" s="1" a="1"/>
  <c r="T2784" i="5" s="1"/>
  <c r="L2785" i="5"/>
  <c r="M2785" i="5"/>
  <c r="N2785" i="5" s="1" a="1"/>
  <c r="T2785" i="5" s="1"/>
  <c r="L2786" i="5"/>
  <c r="M2786" i="5" s="1"/>
  <c r="N2786" i="5" s="1" a="1"/>
  <c r="T2786" i="5" s="1"/>
  <c r="L2787" i="5"/>
  <c r="M2787" i="5" s="1"/>
  <c r="N2787" i="5" s="1" a="1"/>
  <c r="T2787" i="5" s="1"/>
  <c r="L2788" i="5"/>
  <c r="M2788" i="5" s="1"/>
  <c r="N2788" i="5" s="1" a="1"/>
  <c r="T2788" i="5" s="1"/>
  <c r="L2789" i="5"/>
  <c r="M2789" i="5" s="1"/>
  <c r="N2789" i="5" s="1" a="1"/>
  <c r="T2789" i="5" s="1"/>
  <c r="L2790" i="5"/>
  <c r="M2790" i="5" s="1"/>
  <c r="N2790" i="5" s="1" a="1"/>
  <c r="T2790" i="5" s="1"/>
  <c r="L2791" i="5"/>
  <c r="M2791" i="5" s="1"/>
  <c r="N2791" i="5" s="1" a="1"/>
  <c r="T2791" i="5" s="1"/>
  <c r="L2792" i="5"/>
  <c r="M2792" i="5" s="1"/>
  <c r="N2792" i="5" s="1" a="1"/>
  <c r="T2792" i="5" s="1"/>
  <c r="L2793" i="5"/>
  <c r="M2793" i="5" s="1"/>
  <c r="N2793" i="5" s="1" a="1"/>
  <c r="T2793" i="5" s="1"/>
  <c r="L2794" i="5"/>
  <c r="M2794" i="5" s="1"/>
  <c r="N2794" i="5" s="1" a="1"/>
  <c r="T2794" i="5" s="1"/>
  <c r="L2795" i="5"/>
  <c r="M2795" i="5" s="1"/>
  <c r="N2795" i="5" s="1" a="1"/>
  <c r="T2795" i="5" s="1"/>
  <c r="L2796" i="5"/>
  <c r="M2796" i="5" s="1"/>
  <c r="N2796" i="5" s="1" a="1"/>
  <c r="T2796" i="5" s="1"/>
  <c r="L2797" i="5"/>
  <c r="M2797" i="5" s="1"/>
  <c r="N2797" i="5" s="1" a="1"/>
  <c r="T2797" i="5" s="1"/>
  <c r="L2798" i="5"/>
  <c r="M2798" i="5" s="1"/>
  <c r="N2798" i="5" s="1" a="1"/>
  <c r="T2798" i="5" s="1"/>
  <c r="L2799" i="5"/>
  <c r="M2799" i="5" s="1"/>
  <c r="N2799" i="5" s="1" a="1"/>
  <c r="T2799" i="5" s="1"/>
  <c r="L2800" i="5"/>
  <c r="M2800" i="5" s="1"/>
  <c r="N2800" i="5" s="1" a="1"/>
  <c r="T2800" i="5" s="1"/>
  <c r="L2801" i="5"/>
  <c r="M2801" i="5" s="1"/>
  <c r="N2801" i="5" s="1" a="1"/>
  <c r="T2801" i="5" s="1"/>
  <c r="L2802" i="5"/>
  <c r="M2802" i="5" s="1"/>
  <c r="N2802" i="5" s="1" a="1"/>
  <c r="T2802" i="5" s="1"/>
  <c r="L2803" i="5"/>
  <c r="M2803" i="5" s="1"/>
  <c r="N2803" i="5" s="1" a="1"/>
  <c r="T2803" i="5" s="1"/>
  <c r="L2804" i="5"/>
  <c r="M2804" i="5" s="1"/>
  <c r="N2804" i="5" s="1" a="1"/>
  <c r="T2804" i="5" s="1"/>
  <c r="L2805" i="5"/>
  <c r="M2805" i="5" s="1"/>
  <c r="N2805" i="5" s="1" a="1"/>
  <c r="T2805" i="5" s="1"/>
  <c r="L2806" i="5"/>
  <c r="M2806" i="5" s="1"/>
  <c r="N2806" i="5" s="1" a="1"/>
  <c r="T2806" i="5" s="1"/>
  <c r="L2807" i="5"/>
  <c r="M2807" i="5" s="1"/>
  <c r="N2807" i="5" s="1" a="1"/>
  <c r="T2807" i="5" s="1"/>
  <c r="L2808" i="5"/>
  <c r="M2808" i="5" s="1"/>
  <c r="N2808" i="5" s="1" a="1"/>
  <c r="T2808" i="5" s="1"/>
  <c r="L2809" i="5"/>
  <c r="M2809" i="5" s="1"/>
  <c r="N2809" i="5" s="1" a="1"/>
  <c r="T2809" i="5" s="1"/>
  <c r="L2810" i="5"/>
  <c r="M2810" i="5" s="1"/>
  <c r="N2810" i="5" s="1" a="1"/>
  <c r="T2810" i="5" s="1"/>
  <c r="L2811" i="5"/>
  <c r="M2811" i="5" s="1"/>
  <c r="N2811" i="5" s="1" a="1"/>
  <c r="T2811" i="5" s="1"/>
  <c r="L2812" i="5"/>
  <c r="M2812" i="5" s="1"/>
  <c r="N2812" i="5" s="1" a="1"/>
  <c r="T2812" i="5" s="1"/>
  <c r="L2813" i="5"/>
  <c r="M2813" i="5" s="1"/>
  <c r="N2813" i="5" s="1" a="1"/>
  <c r="T2813" i="5" s="1"/>
  <c r="L2814" i="5"/>
  <c r="M2814" i="5" s="1"/>
  <c r="N2814" i="5" s="1" a="1"/>
  <c r="T2814" i="5" s="1"/>
  <c r="L2815" i="5"/>
  <c r="M2815" i="5" s="1"/>
  <c r="N2815" i="5" s="1" a="1"/>
  <c r="T2815" i="5" s="1"/>
  <c r="L2816" i="5"/>
  <c r="M2816" i="5" s="1"/>
  <c r="N2816" i="5" s="1" a="1"/>
  <c r="T2816" i="5" s="1"/>
  <c r="L2817" i="5"/>
  <c r="M2817" i="5" s="1"/>
  <c r="N2817" i="5" s="1" a="1"/>
  <c r="T2817" i="5" s="1"/>
  <c r="L2818" i="5"/>
  <c r="M2818" i="5" s="1"/>
  <c r="N2818" i="5" s="1" a="1"/>
  <c r="T2818" i="5" s="1"/>
  <c r="L2819" i="5"/>
  <c r="M2819" i="5" s="1"/>
  <c r="N2819" i="5" s="1" a="1"/>
  <c r="T2819" i="5" s="1"/>
  <c r="L2820" i="5"/>
  <c r="M2820" i="5" s="1"/>
  <c r="N2820" i="5" s="1" a="1"/>
  <c r="T2820" i="5" s="1"/>
  <c r="L2821" i="5"/>
  <c r="M2821" i="5" s="1"/>
  <c r="N2821" i="5" s="1" a="1"/>
  <c r="T2821" i="5" s="1"/>
  <c r="L2822" i="5"/>
  <c r="M2822" i="5" s="1"/>
  <c r="N2822" i="5" s="1" a="1"/>
  <c r="T2822" i="5" s="1"/>
  <c r="L2823" i="5"/>
  <c r="M2823" i="5" s="1"/>
  <c r="N2823" i="5" s="1" a="1"/>
  <c r="T2823" i="5" s="1"/>
  <c r="L2824" i="5"/>
  <c r="M2824" i="5" s="1"/>
  <c r="N2824" i="5" s="1" a="1"/>
  <c r="T2824" i="5" s="1"/>
  <c r="L2825" i="5"/>
  <c r="M2825" i="5" s="1"/>
  <c r="N2825" i="5" s="1" a="1"/>
  <c r="T2825" i="5" s="1"/>
  <c r="L2826" i="5"/>
  <c r="M2826" i="5" s="1"/>
  <c r="N2826" i="5" s="1" a="1"/>
  <c r="T2826" i="5" s="1"/>
  <c r="L2827" i="5"/>
  <c r="M2827" i="5" s="1"/>
  <c r="N2827" i="5" s="1" a="1"/>
  <c r="T2827" i="5" s="1"/>
  <c r="L2828" i="5"/>
  <c r="M2828" i="5" s="1"/>
  <c r="N2828" i="5" s="1" a="1"/>
  <c r="T2828" i="5" s="1"/>
  <c r="L2829" i="5"/>
  <c r="M2829" i="5" s="1"/>
  <c r="N2829" i="5" s="1" a="1"/>
  <c r="T2829" i="5" s="1"/>
  <c r="L2830" i="5"/>
  <c r="M2830" i="5" s="1"/>
  <c r="N2830" i="5" s="1" a="1"/>
  <c r="T2830" i="5" s="1"/>
  <c r="L2831" i="5"/>
  <c r="M2831" i="5" s="1"/>
  <c r="N2831" i="5" s="1" a="1"/>
  <c r="T2831" i="5" s="1"/>
  <c r="L2832" i="5"/>
  <c r="M2832" i="5" s="1"/>
  <c r="N2832" i="5" s="1" a="1"/>
  <c r="T2832" i="5" s="1"/>
  <c r="L2833" i="5"/>
  <c r="M2833" i="5" s="1"/>
  <c r="N2833" i="5" s="1" a="1"/>
  <c r="T2833" i="5" s="1"/>
  <c r="L2834" i="5"/>
  <c r="M2834" i="5" s="1"/>
  <c r="N2834" i="5" s="1" a="1"/>
  <c r="T2834" i="5" s="1"/>
  <c r="L2835" i="5"/>
  <c r="M2835" i="5" s="1"/>
  <c r="N2835" i="5" s="1" a="1"/>
  <c r="T2835" i="5" s="1"/>
  <c r="L2836" i="5"/>
  <c r="M2836" i="5" s="1"/>
  <c r="N2836" i="5" s="1" a="1"/>
  <c r="T2836" i="5" s="1"/>
  <c r="L2837" i="5"/>
  <c r="M2837" i="5" s="1"/>
  <c r="N2837" i="5" s="1" a="1"/>
  <c r="T2837" i="5" s="1"/>
  <c r="L2838" i="5"/>
  <c r="M2838" i="5" s="1"/>
  <c r="N2838" i="5" s="1" a="1"/>
  <c r="T2838" i="5" s="1"/>
  <c r="L2839" i="5"/>
  <c r="M2839" i="5" s="1"/>
  <c r="N2839" i="5" s="1" a="1"/>
  <c r="T2839" i="5" s="1"/>
  <c r="L2840" i="5"/>
  <c r="M2840" i="5" s="1"/>
  <c r="N2840" i="5" s="1" a="1"/>
  <c r="T2840" i="5" s="1"/>
  <c r="L2841" i="5"/>
  <c r="M2841" i="5" s="1"/>
  <c r="N2841" i="5" s="1" a="1"/>
  <c r="T2841" i="5" s="1"/>
  <c r="L2842" i="5"/>
  <c r="M2842" i="5" s="1"/>
  <c r="N2842" i="5" s="1" a="1"/>
  <c r="T2842" i="5" s="1"/>
  <c r="L2843" i="5"/>
  <c r="M2843" i="5" s="1"/>
  <c r="N2843" i="5" s="1" a="1"/>
  <c r="T2843" i="5" s="1"/>
  <c r="L2844" i="5"/>
  <c r="M2844" i="5" s="1"/>
  <c r="N2844" i="5" s="1" a="1"/>
  <c r="T2844" i="5" s="1"/>
  <c r="L2845" i="5"/>
  <c r="M2845" i="5" s="1"/>
  <c r="N2845" i="5" s="1" a="1"/>
  <c r="T2845" i="5" s="1"/>
  <c r="L2846" i="5"/>
  <c r="M2846" i="5" s="1"/>
  <c r="N2846" i="5" s="1" a="1"/>
  <c r="T2846" i="5" s="1"/>
  <c r="L2847" i="5"/>
  <c r="M2847" i="5" s="1"/>
  <c r="N2847" i="5" s="1" a="1"/>
  <c r="T2847" i="5" s="1"/>
  <c r="L2848" i="5"/>
  <c r="M2848" i="5" s="1"/>
  <c r="N2848" i="5" s="1" a="1"/>
  <c r="T2848" i="5" s="1"/>
  <c r="L2849" i="5"/>
  <c r="M2849" i="5" s="1"/>
  <c r="N2849" i="5" s="1" a="1"/>
  <c r="T2849" i="5" s="1"/>
  <c r="L2850" i="5"/>
  <c r="M2850" i="5" s="1"/>
  <c r="N2850" i="5" s="1" a="1"/>
  <c r="T2850" i="5" s="1"/>
  <c r="L2851" i="5"/>
  <c r="M2851" i="5" s="1"/>
  <c r="N2851" i="5" s="1" a="1"/>
  <c r="T2851" i="5" s="1"/>
  <c r="L2852" i="5"/>
  <c r="M2852" i="5" s="1"/>
  <c r="N2852" i="5" s="1" a="1"/>
  <c r="T2852" i="5" s="1"/>
  <c r="L2853" i="5"/>
  <c r="M2853" i="5" s="1"/>
  <c r="N2853" i="5" s="1" a="1"/>
  <c r="T2853" i="5" s="1"/>
  <c r="L2854" i="5"/>
  <c r="M2854" i="5" s="1"/>
  <c r="N2854" i="5" s="1" a="1"/>
  <c r="T2854" i="5" s="1"/>
  <c r="L2855" i="5"/>
  <c r="M2855" i="5" s="1"/>
  <c r="N2855" i="5" s="1" a="1"/>
  <c r="T2855" i="5" s="1"/>
  <c r="L2856" i="5"/>
  <c r="M2856" i="5" s="1"/>
  <c r="N2856" i="5" s="1" a="1"/>
  <c r="T2856" i="5" s="1"/>
  <c r="L2857" i="5"/>
  <c r="M2857" i="5" s="1"/>
  <c r="N2857" i="5" s="1" a="1"/>
  <c r="T2857" i="5" s="1"/>
  <c r="L2858" i="5"/>
  <c r="M2858" i="5" s="1"/>
  <c r="N2858" i="5" s="1" a="1"/>
  <c r="T2858" i="5" s="1"/>
  <c r="L2859" i="5"/>
  <c r="M2859" i="5" s="1"/>
  <c r="N2859" i="5" s="1" a="1"/>
  <c r="T2859" i="5" s="1"/>
  <c r="L2860" i="5"/>
  <c r="M2860" i="5" s="1"/>
  <c r="N2860" i="5" s="1" a="1"/>
  <c r="T2860" i="5" s="1"/>
  <c r="L2861" i="5"/>
  <c r="M2861" i="5" s="1"/>
  <c r="N2861" i="5" s="1" a="1"/>
  <c r="T2861" i="5" s="1"/>
  <c r="L2862" i="5"/>
  <c r="M2862" i="5" s="1"/>
  <c r="N2862" i="5" s="1" a="1"/>
  <c r="T2862" i="5" s="1"/>
  <c r="L2863" i="5"/>
  <c r="M2863" i="5" s="1"/>
  <c r="N2863" i="5" s="1" a="1"/>
  <c r="T2863" i="5" s="1"/>
  <c r="L2864" i="5"/>
  <c r="M2864" i="5" s="1"/>
  <c r="N2864" i="5" s="1" a="1"/>
  <c r="T2864" i="5" s="1"/>
  <c r="L2865" i="5"/>
  <c r="M2865" i="5" s="1"/>
  <c r="N2865" i="5" s="1" a="1"/>
  <c r="T2865" i="5" s="1"/>
  <c r="L2866" i="5"/>
  <c r="M2866" i="5" s="1"/>
  <c r="N2866" i="5" s="1" a="1"/>
  <c r="T2866" i="5" s="1"/>
  <c r="L2867" i="5"/>
  <c r="M2867" i="5" s="1"/>
  <c r="N2867" i="5" s="1" a="1"/>
  <c r="T2867" i="5" s="1"/>
  <c r="L2868" i="5"/>
  <c r="M2868" i="5" s="1"/>
  <c r="N2868" i="5" s="1" a="1"/>
  <c r="T2868" i="5" s="1"/>
  <c r="L2869" i="5"/>
  <c r="M2869" i="5" s="1"/>
  <c r="N2869" i="5" s="1" a="1"/>
  <c r="T2869" i="5" s="1"/>
  <c r="L2870" i="5"/>
  <c r="M2870" i="5" s="1"/>
  <c r="N2870" i="5" s="1" a="1"/>
  <c r="T2870" i="5" s="1"/>
  <c r="L2871" i="5"/>
  <c r="M2871" i="5" s="1"/>
  <c r="N2871" i="5" s="1" a="1"/>
  <c r="T2871" i="5" s="1"/>
  <c r="L2872" i="5"/>
  <c r="M2872" i="5" s="1"/>
  <c r="N2872" i="5" s="1" a="1"/>
  <c r="T2872" i="5" s="1"/>
  <c r="L2873" i="5"/>
  <c r="M2873" i="5" s="1"/>
  <c r="N2873" i="5" s="1" a="1"/>
  <c r="T2873" i="5" s="1"/>
  <c r="L2874" i="5"/>
  <c r="M2874" i="5" s="1"/>
  <c r="N2874" i="5" s="1" a="1"/>
  <c r="T2874" i="5" s="1"/>
  <c r="L2875" i="5"/>
  <c r="M2875" i="5" s="1"/>
  <c r="N2875" i="5" s="1" a="1"/>
  <c r="T2875" i="5" s="1"/>
  <c r="L2876" i="5"/>
  <c r="M2876" i="5" s="1"/>
  <c r="N2876" i="5" s="1" a="1"/>
  <c r="T2876" i="5" s="1"/>
  <c r="L2877" i="5"/>
  <c r="M2877" i="5" s="1"/>
  <c r="N2877" i="5" s="1" a="1"/>
  <c r="T2877" i="5" s="1"/>
  <c r="L2878" i="5"/>
  <c r="M2878" i="5" s="1"/>
  <c r="N2878" i="5" s="1" a="1"/>
  <c r="T2878" i="5" s="1"/>
  <c r="L2879" i="5"/>
  <c r="M2879" i="5" s="1"/>
  <c r="N2879" i="5" s="1" a="1"/>
  <c r="T2879" i="5" s="1"/>
  <c r="L2880" i="5"/>
  <c r="M2880" i="5"/>
  <c r="N2880" i="5" s="1" a="1"/>
  <c r="T2880" i="5" s="1"/>
  <c r="L2881" i="5"/>
  <c r="M2881" i="5" s="1"/>
  <c r="N2881" i="5" s="1" a="1"/>
  <c r="T2881" i="5" s="1"/>
  <c r="L2882" i="5"/>
  <c r="M2882" i="5" s="1"/>
  <c r="N2882" i="5" s="1" a="1"/>
  <c r="T2882" i="5" s="1"/>
  <c r="L2883" i="5"/>
  <c r="M2883" i="5" s="1"/>
  <c r="N2883" i="5" s="1" a="1"/>
  <c r="T2883" i="5" s="1"/>
  <c r="L2884" i="5"/>
  <c r="M2884" i="5" s="1"/>
  <c r="N2884" i="5" s="1" a="1"/>
  <c r="T2884" i="5" s="1"/>
  <c r="L2885" i="5"/>
  <c r="M2885" i="5" s="1"/>
  <c r="N2885" i="5" s="1" a="1"/>
  <c r="T2885" i="5" s="1"/>
  <c r="L2886" i="5"/>
  <c r="M2886" i="5" s="1"/>
  <c r="N2886" i="5" s="1" a="1"/>
  <c r="T2886" i="5" s="1"/>
  <c r="L2887" i="5"/>
  <c r="M2887" i="5" s="1"/>
  <c r="N2887" i="5" s="1" a="1"/>
  <c r="T2887" i="5" s="1"/>
  <c r="L2888" i="5"/>
  <c r="M2888" i="5" s="1"/>
  <c r="N2888" i="5" s="1" a="1"/>
  <c r="T2888" i="5" s="1"/>
  <c r="L2889" i="5"/>
  <c r="M2889" i="5" s="1"/>
  <c r="N2889" i="5" s="1" a="1"/>
  <c r="T2889" i="5" s="1"/>
  <c r="L2890" i="5"/>
  <c r="M2890" i="5" s="1"/>
  <c r="N2890" i="5" s="1" a="1"/>
  <c r="T2890" i="5" s="1"/>
  <c r="L2891" i="5"/>
  <c r="M2891" i="5" s="1"/>
  <c r="N2891" i="5" s="1" a="1"/>
  <c r="T2891" i="5" s="1"/>
  <c r="L2892" i="5"/>
  <c r="M2892" i="5" s="1"/>
  <c r="N2892" i="5" s="1" a="1"/>
  <c r="T2892" i="5" s="1"/>
  <c r="L2893" i="5"/>
  <c r="M2893" i="5" s="1"/>
  <c r="N2893" i="5" s="1" a="1"/>
  <c r="T2893" i="5" s="1"/>
  <c r="L2894" i="5"/>
  <c r="M2894" i="5" s="1"/>
  <c r="N2894" i="5" s="1" a="1"/>
  <c r="T2894" i="5" s="1"/>
  <c r="L2895" i="5"/>
  <c r="M2895" i="5" s="1"/>
  <c r="N2895" i="5" s="1" a="1"/>
  <c r="T2895" i="5" s="1"/>
  <c r="L2896" i="5"/>
  <c r="M2896" i="5" s="1"/>
  <c r="N2896" i="5" s="1" a="1"/>
  <c r="T2896" i="5" s="1"/>
  <c r="L2897" i="5"/>
  <c r="M2897" i="5" s="1"/>
  <c r="N2897" i="5" s="1" a="1"/>
  <c r="T2897" i="5" s="1"/>
  <c r="L2898" i="5"/>
  <c r="M2898" i="5" s="1"/>
  <c r="N2898" i="5" s="1" a="1"/>
  <c r="T2898" i="5" s="1"/>
  <c r="L2899" i="5"/>
  <c r="M2899" i="5" s="1"/>
  <c r="N2899" i="5" s="1" a="1"/>
  <c r="T2899" i="5" s="1"/>
  <c r="L2900" i="5"/>
  <c r="M2900" i="5" s="1"/>
  <c r="N2900" i="5" s="1" a="1"/>
  <c r="T2900" i="5" s="1"/>
  <c r="L2901" i="5"/>
  <c r="M2901" i="5" s="1"/>
  <c r="N2901" i="5" s="1" a="1"/>
  <c r="T2901" i="5" s="1"/>
  <c r="L2902" i="5"/>
  <c r="M2902" i="5" s="1"/>
  <c r="N2902" i="5" s="1" a="1"/>
  <c r="T2902" i="5" s="1"/>
  <c r="L2903" i="5"/>
  <c r="M2903" i="5" s="1"/>
  <c r="N2903" i="5" s="1" a="1"/>
  <c r="T2903" i="5" s="1"/>
  <c r="L2904" i="5"/>
  <c r="M2904" i="5"/>
  <c r="N2904" i="5" s="1" a="1"/>
  <c r="T2904" i="5" s="1"/>
  <c r="L2905" i="5"/>
  <c r="M2905" i="5" s="1"/>
  <c r="N2905" i="5" s="1" a="1"/>
  <c r="T2905" i="5" s="1"/>
  <c r="L2906" i="5"/>
  <c r="M2906" i="5" s="1"/>
  <c r="N2906" i="5" s="1" a="1"/>
  <c r="T2906" i="5" s="1"/>
  <c r="L2907" i="5"/>
  <c r="M2907" i="5" s="1"/>
  <c r="N2907" i="5" s="1" a="1"/>
  <c r="T2907" i="5" s="1"/>
  <c r="L2908" i="5"/>
  <c r="M2908" i="5" s="1"/>
  <c r="N2908" i="5" s="1" a="1"/>
  <c r="T2908" i="5" s="1"/>
  <c r="L2909" i="5"/>
  <c r="M2909" i="5" s="1"/>
  <c r="N2909" i="5" s="1" a="1"/>
  <c r="T2909" i="5" s="1"/>
  <c r="L2910" i="5"/>
  <c r="M2910" i="5" s="1"/>
  <c r="N2910" i="5" s="1" a="1"/>
  <c r="T2910" i="5" s="1"/>
  <c r="L2911" i="5"/>
  <c r="M2911" i="5" s="1"/>
  <c r="N2911" i="5" s="1" a="1"/>
  <c r="T2911" i="5" s="1"/>
  <c r="L2912" i="5"/>
  <c r="M2912" i="5" s="1"/>
  <c r="N2912" i="5" s="1" a="1"/>
  <c r="T2912" i="5" s="1"/>
  <c r="L2913" i="5"/>
  <c r="M2913" i="5" s="1"/>
  <c r="N2913" i="5" s="1" a="1"/>
  <c r="T2913" i="5" s="1"/>
  <c r="L2914" i="5"/>
  <c r="M2914" i="5" s="1"/>
  <c r="N2914" i="5" s="1" a="1"/>
  <c r="T2914" i="5" s="1"/>
  <c r="L2915" i="5"/>
  <c r="M2915" i="5" s="1"/>
  <c r="N2915" i="5" s="1" a="1"/>
  <c r="T2915" i="5" s="1"/>
  <c r="L2916" i="5"/>
  <c r="M2916" i="5" s="1"/>
  <c r="N2916" i="5" s="1" a="1"/>
  <c r="T2916" i="5" s="1"/>
  <c r="L2917" i="5"/>
  <c r="M2917" i="5" s="1"/>
  <c r="N2917" i="5" s="1" a="1"/>
  <c r="T2917" i="5" s="1"/>
  <c r="L2918" i="5"/>
  <c r="M2918" i="5" s="1"/>
  <c r="N2918" i="5" s="1" a="1"/>
  <c r="T2918" i="5" s="1"/>
  <c r="L2919" i="5"/>
  <c r="M2919" i="5" s="1"/>
  <c r="N2919" i="5" s="1" a="1"/>
  <c r="T2919" i="5" s="1"/>
  <c r="L2920" i="5"/>
  <c r="M2920" i="5" s="1"/>
  <c r="N2920" i="5" s="1" a="1"/>
  <c r="T2920" i="5" s="1"/>
  <c r="L2921" i="5"/>
  <c r="M2921" i="5" s="1"/>
  <c r="N2921" i="5" s="1" a="1"/>
  <c r="T2921" i="5" s="1"/>
  <c r="L2922" i="5"/>
  <c r="M2922" i="5" s="1"/>
  <c r="N2922" i="5" s="1" a="1"/>
  <c r="T2922" i="5" s="1"/>
  <c r="L2923" i="5"/>
  <c r="M2923" i="5" s="1"/>
  <c r="N2923" i="5" s="1" a="1"/>
  <c r="T2923" i="5" s="1"/>
  <c r="L2924" i="5"/>
  <c r="M2924" i="5" s="1"/>
  <c r="N2924" i="5" s="1" a="1"/>
  <c r="T2924" i="5" s="1"/>
  <c r="L2925" i="5"/>
  <c r="M2925" i="5" s="1"/>
  <c r="N2925" i="5" s="1" a="1"/>
  <c r="T2925" i="5" s="1"/>
  <c r="L2926" i="5"/>
  <c r="M2926" i="5" s="1"/>
  <c r="N2926" i="5" s="1" a="1"/>
  <c r="T2926" i="5" s="1"/>
  <c r="L2927" i="5"/>
  <c r="M2927" i="5" s="1"/>
  <c r="N2927" i="5" s="1" a="1"/>
  <c r="T2927" i="5" s="1"/>
  <c r="L2928" i="5"/>
  <c r="M2928" i="5" s="1"/>
  <c r="N2928" i="5" s="1" a="1"/>
  <c r="T2928" i="5" s="1"/>
  <c r="L2929" i="5"/>
  <c r="M2929" i="5" s="1"/>
  <c r="N2929" i="5" s="1" a="1"/>
  <c r="T2929" i="5" s="1"/>
  <c r="L2930" i="5"/>
  <c r="M2930" i="5" s="1"/>
  <c r="N2930" i="5" s="1" a="1"/>
  <c r="T2930" i="5" s="1"/>
  <c r="L2931" i="5"/>
  <c r="M2931" i="5" s="1"/>
  <c r="N2931" i="5" s="1" a="1"/>
  <c r="T2931" i="5" s="1"/>
  <c r="L2932" i="5"/>
  <c r="M2932" i="5" s="1"/>
  <c r="N2932" i="5" s="1" a="1"/>
  <c r="T2932" i="5" s="1"/>
  <c r="L2933" i="5"/>
  <c r="M2933" i="5" s="1"/>
  <c r="N2933" i="5" s="1" a="1"/>
  <c r="T2933" i="5" s="1"/>
  <c r="L2934" i="5"/>
  <c r="M2934" i="5" s="1"/>
  <c r="N2934" i="5" s="1" a="1"/>
  <c r="T2934" i="5" s="1"/>
  <c r="L2935" i="5"/>
  <c r="M2935" i="5" s="1"/>
  <c r="N2935" i="5" s="1" a="1"/>
  <c r="T2935" i="5" s="1"/>
  <c r="L2936" i="5"/>
  <c r="M2936" i="5" s="1"/>
  <c r="N2936" i="5" s="1" a="1"/>
  <c r="T2936" i="5" s="1"/>
  <c r="L2937" i="5"/>
  <c r="M2937" i="5" s="1"/>
  <c r="N2937" i="5" s="1" a="1"/>
  <c r="T2937" i="5" s="1"/>
  <c r="L2938" i="5"/>
  <c r="M2938" i="5" s="1"/>
  <c r="N2938" i="5" s="1" a="1"/>
  <c r="T2938" i="5" s="1"/>
  <c r="L2939" i="5"/>
  <c r="M2939" i="5" s="1"/>
  <c r="N2939" i="5" s="1" a="1"/>
  <c r="T2939" i="5" s="1"/>
  <c r="L2940" i="5"/>
  <c r="M2940" i="5" s="1"/>
  <c r="N2940" i="5" s="1" a="1"/>
  <c r="T2940" i="5" s="1"/>
  <c r="L2941" i="5"/>
  <c r="M2941" i="5" s="1"/>
  <c r="N2941" i="5" s="1" a="1"/>
  <c r="T2941" i="5" s="1"/>
  <c r="L2942" i="5"/>
  <c r="M2942" i="5" s="1"/>
  <c r="N2942" i="5" s="1" a="1"/>
  <c r="T2942" i="5" s="1"/>
  <c r="L2943" i="5"/>
  <c r="M2943" i="5" s="1"/>
  <c r="N2943" i="5" s="1" a="1"/>
  <c r="T2943" i="5" s="1"/>
  <c r="L2944" i="5"/>
  <c r="M2944" i="5" s="1"/>
  <c r="N2944" i="5" s="1" a="1"/>
  <c r="T2944" i="5" s="1"/>
  <c r="L2945" i="5"/>
  <c r="M2945" i="5" s="1"/>
  <c r="N2945" i="5" s="1" a="1"/>
  <c r="T2945" i="5" s="1"/>
  <c r="L2946" i="5"/>
  <c r="M2946" i="5" s="1"/>
  <c r="N2946" i="5" s="1" a="1"/>
  <c r="T2946" i="5" s="1"/>
  <c r="L2947" i="5"/>
  <c r="M2947" i="5" s="1"/>
  <c r="N2947" i="5" s="1" a="1"/>
  <c r="T2947" i="5" s="1"/>
  <c r="L2948" i="5"/>
  <c r="M2948" i="5" s="1"/>
  <c r="N2948" i="5" s="1" a="1"/>
  <c r="T2948" i="5" s="1"/>
  <c r="L2949" i="5"/>
  <c r="M2949" i="5" s="1"/>
  <c r="N2949" i="5" s="1" a="1"/>
  <c r="T2949" i="5" s="1"/>
  <c r="L2950" i="5"/>
  <c r="M2950" i="5" s="1"/>
  <c r="N2950" i="5" s="1" a="1"/>
  <c r="T2950" i="5" s="1"/>
  <c r="L2951" i="5"/>
  <c r="M2951" i="5" s="1"/>
  <c r="N2951" i="5" s="1" a="1"/>
  <c r="T2951" i="5" s="1"/>
  <c r="L2952" i="5"/>
  <c r="M2952" i="5" s="1"/>
  <c r="N2952" i="5" s="1" a="1"/>
  <c r="T2952" i="5" s="1"/>
  <c r="L2953" i="5"/>
  <c r="M2953" i="5" s="1"/>
  <c r="N2953" i="5" s="1" a="1"/>
  <c r="T2953" i="5" s="1"/>
  <c r="L2954" i="5"/>
  <c r="M2954" i="5" s="1"/>
  <c r="N2954" i="5" s="1" a="1"/>
  <c r="T2954" i="5" s="1"/>
  <c r="L2955" i="5"/>
  <c r="M2955" i="5" s="1"/>
  <c r="N2955" i="5" s="1" a="1"/>
  <c r="T2955" i="5" s="1"/>
  <c r="L2956" i="5"/>
  <c r="M2956" i="5" s="1"/>
  <c r="N2956" i="5" s="1" a="1"/>
  <c r="T2956" i="5" s="1"/>
  <c r="L2957" i="5"/>
  <c r="M2957" i="5" s="1"/>
  <c r="N2957" i="5" s="1" a="1"/>
  <c r="T2957" i="5" s="1"/>
  <c r="L2958" i="5"/>
  <c r="M2958" i="5"/>
  <c r="N2958" i="5" s="1" a="1"/>
  <c r="T2958" i="5" s="1"/>
  <c r="L2959" i="5"/>
  <c r="M2959" i="5" s="1"/>
  <c r="N2959" i="5" s="1" a="1"/>
  <c r="T2959" i="5" s="1"/>
  <c r="L2960" i="5"/>
  <c r="M2960" i="5" s="1"/>
  <c r="N2960" i="5" s="1" a="1"/>
  <c r="T2960" i="5" s="1"/>
  <c r="L2961" i="5"/>
  <c r="M2961" i="5" s="1"/>
  <c r="N2961" i="5" s="1" a="1"/>
  <c r="T2961" i="5" s="1"/>
  <c r="L2962" i="5"/>
  <c r="M2962" i="5" s="1"/>
  <c r="N2962" i="5" s="1" a="1"/>
  <c r="T2962" i="5" s="1"/>
  <c r="L2963" i="5"/>
  <c r="M2963" i="5" s="1"/>
  <c r="N2963" i="5" s="1" a="1"/>
  <c r="T2963" i="5" s="1"/>
  <c r="L2964" i="5"/>
  <c r="M2964" i="5" s="1"/>
  <c r="N2964" i="5" s="1" a="1"/>
  <c r="T2964" i="5" s="1"/>
  <c r="L2965" i="5"/>
  <c r="M2965" i="5" s="1"/>
  <c r="N2965" i="5" s="1" a="1"/>
  <c r="T2965" i="5" s="1"/>
  <c r="L2966" i="5"/>
  <c r="M2966" i="5" s="1"/>
  <c r="N2966" i="5" s="1" a="1"/>
  <c r="T2966" i="5" s="1"/>
  <c r="L2967" i="5"/>
  <c r="M2967" i="5" s="1"/>
  <c r="N2967" i="5" s="1" a="1"/>
  <c r="T2967" i="5" s="1"/>
  <c r="L2968" i="5"/>
  <c r="M2968" i="5" s="1"/>
  <c r="N2968" i="5" s="1" a="1"/>
  <c r="T2968" i="5" s="1"/>
  <c r="L2969" i="5"/>
  <c r="M2969" i="5" s="1"/>
  <c r="N2969" i="5" s="1" a="1"/>
  <c r="T2969" i="5" s="1"/>
  <c r="L2970" i="5"/>
  <c r="M2970" i="5"/>
  <c r="N2970" i="5" s="1" a="1"/>
  <c r="T2970" i="5" s="1"/>
  <c r="L2971" i="5"/>
  <c r="M2971" i="5" s="1"/>
  <c r="N2971" i="5" s="1" a="1"/>
  <c r="T2971" i="5" s="1"/>
  <c r="L2972" i="5"/>
  <c r="M2972" i="5" s="1"/>
  <c r="N2972" i="5" s="1" a="1"/>
  <c r="T2972" i="5" s="1"/>
  <c r="L2973" i="5"/>
  <c r="M2973" i="5" s="1"/>
  <c r="N2973" i="5" s="1" a="1"/>
  <c r="T2973" i="5" s="1"/>
  <c r="L2974" i="5"/>
  <c r="M2974" i="5" s="1"/>
  <c r="N2974" i="5" s="1" a="1"/>
  <c r="T2974" i="5" s="1"/>
  <c r="L2975" i="5"/>
  <c r="M2975" i="5" s="1"/>
  <c r="N2975" i="5" s="1" a="1"/>
  <c r="T2975" i="5" s="1"/>
  <c r="L2976" i="5"/>
  <c r="M2976" i="5" s="1"/>
  <c r="N2976" i="5" s="1" a="1"/>
  <c r="T2976" i="5" s="1"/>
  <c r="L2977" i="5"/>
  <c r="M2977" i="5" s="1"/>
  <c r="N2977" i="5" s="1" a="1"/>
  <c r="T2977" i="5" s="1"/>
  <c r="L2978" i="5"/>
  <c r="M2978" i="5" s="1"/>
  <c r="N2978" i="5" s="1" a="1"/>
  <c r="T2978" i="5" s="1"/>
  <c r="L2979" i="5"/>
  <c r="M2979" i="5" s="1"/>
  <c r="N2979" i="5" s="1" a="1"/>
  <c r="T2979" i="5" s="1"/>
  <c r="L2980" i="5"/>
  <c r="M2980" i="5" s="1"/>
  <c r="N2980" i="5" s="1" a="1"/>
  <c r="T2980" i="5" s="1"/>
  <c r="L2981" i="5"/>
  <c r="M2981" i="5" s="1"/>
  <c r="N2981" i="5" s="1" a="1"/>
  <c r="T2981" i="5" s="1"/>
  <c r="L2982" i="5"/>
  <c r="M2982" i="5" s="1"/>
  <c r="N2982" i="5" s="1" a="1"/>
  <c r="T2982" i="5" s="1"/>
  <c r="L2983" i="5"/>
  <c r="M2983" i="5" s="1"/>
  <c r="N2983" i="5" s="1" a="1"/>
  <c r="T2983" i="5" s="1"/>
  <c r="L2984" i="5"/>
  <c r="M2984" i="5" s="1"/>
  <c r="N2984" i="5" s="1" a="1"/>
  <c r="T2984" i="5" s="1"/>
  <c r="L2985" i="5"/>
  <c r="M2985" i="5" s="1"/>
  <c r="N2985" i="5" s="1" a="1"/>
  <c r="T2985" i="5" s="1"/>
  <c r="L2986" i="5"/>
  <c r="M2986" i="5" s="1"/>
  <c r="N2986" i="5" s="1" a="1"/>
  <c r="T2986" i="5" s="1"/>
  <c r="L2987" i="5"/>
  <c r="M2987" i="5" s="1"/>
  <c r="N2987" i="5" s="1" a="1"/>
  <c r="T2987" i="5" s="1"/>
  <c r="L2988" i="5"/>
  <c r="M2988" i="5" s="1"/>
  <c r="N2988" i="5" s="1" a="1"/>
  <c r="T2988" i="5" s="1"/>
  <c r="L2989" i="5"/>
  <c r="M2989" i="5" s="1"/>
  <c r="N2989" i="5" s="1" a="1"/>
  <c r="T2989" i="5" s="1"/>
  <c r="L2990" i="5"/>
  <c r="M2990" i="5" s="1"/>
  <c r="N2990" i="5" s="1" a="1"/>
  <c r="T2990" i="5" s="1"/>
  <c r="L2991" i="5"/>
  <c r="M2991" i="5" s="1"/>
  <c r="N2991" i="5" s="1" a="1"/>
  <c r="T2991" i="5" s="1"/>
  <c r="L2992" i="5"/>
  <c r="M2992" i="5" s="1"/>
  <c r="N2992" i="5" s="1" a="1"/>
  <c r="T2992" i="5" s="1"/>
  <c r="L2993" i="5"/>
  <c r="M2993" i="5" s="1"/>
  <c r="N2993" i="5" s="1" a="1"/>
  <c r="T2993" i="5" s="1"/>
  <c r="L2994" i="5"/>
  <c r="M2994" i="5" s="1"/>
  <c r="N2994" i="5" s="1" a="1"/>
  <c r="T2994" i="5" s="1"/>
  <c r="L2995" i="5"/>
  <c r="M2995" i="5" s="1"/>
  <c r="N2995" i="5" s="1" a="1"/>
  <c r="T2995" i="5" s="1"/>
  <c r="L2996" i="5"/>
  <c r="M2996" i="5" s="1"/>
  <c r="N2996" i="5" s="1" a="1"/>
  <c r="T2996" i="5" s="1"/>
  <c r="L2997" i="5"/>
  <c r="M2997" i="5" s="1"/>
  <c r="N2997" i="5" s="1" a="1"/>
  <c r="T2997" i="5" s="1"/>
  <c r="L2998" i="5"/>
  <c r="M2998" i="5" s="1"/>
  <c r="N2998" i="5" s="1" a="1"/>
  <c r="T2998" i="5" s="1"/>
  <c r="L2999" i="5"/>
  <c r="M2999" i="5" s="1"/>
  <c r="N2999" i="5" s="1" a="1"/>
  <c r="T2999" i="5" s="1"/>
  <c r="L3000" i="5"/>
  <c r="M3000" i="5" s="1"/>
  <c r="N3000" i="5" s="1" a="1"/>
  <c r="T3000" i="5" s="1"/>
  <c r="L3001" i="5"/>
  <c r="M3001" i="5" s="1"/>
  <c r="N3001" i="5" s="1" a="1"/>
  <c r="T3001" i="5" s="1"/>
  <c r="L3002" i="5"/>
  <c r="M3002" i="5" s="1"/>
  <c r="N3002" i="5" s="1" a="1"/>
  <c r="T3002" i="5" s="1"/>
  <c r="L3003" i="5"/>
  <c r="M3003" i="5" s="1"/>
  <c r="N3003" i="5" s="1" a="1"/>
  <c r="T3003" i="5" s="1"/>
  <c r="L3004" i="5"/>
  <c r="M3004" i="5" s="1"/>
  <c r="N3004" i="5" s="1" a="1"/>
  <c r="T3004" i="5" s="1"/>
  <c r="L3005" i="5"/>
  <c r="M3005" i="5" s="1"/>
  <c r="N3005" i="5" s="1" a="1"/>
  <c r="T3005" i="5" s="1"/>
  <c r="L3006" i="5"/>
  <c r="M3006" i="5" s="1"/>
  <c r="N3006" i="5" s="1" a="1"/>
  <c r="T3006" i="5" s="1"/>
  <c r="L3007" i="5"/>
  <c r="M3007" i="5" s="1"/>
  <c r="N3007" i="5" s="1" a="1"/>
  <c r="T3007" i="5" s="1"/>
  <c r="L3008" i="5"/>
  <c r="M3008" i="5" s="1"/>
  <c r="N3008" i="5" s="1" a="1"/>
  <c r="T3008" i="5" s="1"/>
  <c r="L3009" i="5"/>
  <c r="M3009" i="5" s="1"/>
  <c r="N3009" i="5" s="1" a="1"/>
  <c r="T3009" i="5" s="1"/>
  <c r="L3010" i="5"/>
  <c r="M3010" i="5" s="1"/>
  <c r="N3010" i="5" s="1" a="1"/>
  <c r="T3010" i="5" s="1"/>
  <c r="L3011" i="5"/>
  <c r="M3011" i="5" s="1"/>
  <c r="N3011" i="5" s="1" a="1"/>
  <c r="T3011" i="5" s="1"/>
  <c r="L3012" i="5"/>
  <c r="M3012" i="5" s="1"/>
  <c r="N3012" i="5" s="1" a="1"/>
  <c r="T3012" i="5" s="1"/>
  <c r="L3013" i="5"/>
  <c r="M3013" i="5"/>
  <c r="N3013" i="5" s="1" a="1"/>
  <c r="T3013" i="5" s="1"/>
  <c r="L3014" i="5"/>
  <c r="M3014" i="5" s="1"/>
  <c r="N3014" i="5" s="1" a="1"/>
  <c r="T3014" i="5" s="1"/>
  <c r="L3015" i="5"/>
  <c r="M3015" i="5" s="1"/>
  <c r="N3015" i="5" s="1" a="1"/>
  <c r="T3015" i="5" s="1"/>
  <c r="L3016" i="5"/>
  <c r="M3016" i="5" s="1"/>
  <c r="N3016" i="5" s="1" a="1"/>
  <c r="T3016" i="5" s="1"/>
  <c r="L3017" i="5"/>
  <c r="M3017" i="5" s="1"/>
  <c r="N3017" i="5" s="1" a="1"/>
  <c r="T3017" i="5" s="1"/>
  <c r="L3018" i="5"/>
  <c r="M3018" i="5" s="1"/>
  <c r="N3018" i="5" s="1" a="1"/>
  <c r="T3018" i="5" s="1"/>
  <c r="L3019" i="5"/>
  <c r="M3019" i="5" s="1"/>
  <c r="N3019" i="5" s="1" a="1"/>
  <c r="T3019" i="5" s="1"/>
  <c r="L3020" i="5"/>
  <c r="M3020" i="5" s="1"/>
  <c r="N3020" i="5" s="1" a="1"/>
  <c r="T3020" i="5" s="1"/>
  <c r="L3021" i="5"/>
  <c r="M3021" i="5" s="1"/>
  <c r="N3021" i="5" s="1" a="1"/>
  <c r="T3021" i="5" s="1"/>
  <c r="L3022" i="5"/>
  <c r="M3022" i="5" s="1"/>
  <c r="N3022" i="5" s="1" a="1"/>
  <c r="T3022" i="5" s="1"/>
  <c r="L3023" i="5"/>
  <c r="M3023" i="5" s="1"/>
  <c r="N3023" i="5" s="1" a="1"/>
  <c r="T3023" i="5" s="1"/>
  <c r="L3024" i="5"/>
  <c r="M3024" i="5" s="1"/>
  <c r="N3024" i="5" s="1" a="1"/>
  <c r="T3024" i="5" s="1"/>
  <c r="L3025" i="5"/>
  <c r="M3025" i="5" s="1"/>
  <c r="N3025" i="5" s="1" a="1"/>
  <c r="T3025" i="5" s="1"/>
  <c r="L3026" i="5"/>
  <c r="M3026" i="5" s="1"/>
  <c r="N3026" i="5" s="1" a="1"/>
  <c r="T3026" i="5" s="1"/>
  <c r="L3027" i="5"/>
  <c r="M3027" i="5" s="1"/>
  <c r="N3027" i="5" s="1" a="1"/>
  <c r="T3027" i="5" s="1"/>
  <c r="L3028" i="5"/>
  <c r="M3028" i="5" s="1"/>
  <c r="N3028" i="5" s="1" a="1"/>
  <c r="T3028" i="5" s="1"/>
  <c r="L3029" i="5"/>
  <c r="M3029" i="5" s="1"/>
  <c r="N3029" i="5" s="1" a="1"/>
  <c r="T3029" i="5" s="1"/>
  <c r="L3030" i="5"/>
  <c r="M3030" i="5" s="1"/>
  <c r="N3030" i="5" s="1" a="1"/>
  <c r="T3030" i="5" s="1"/>
  <c r="L3031" i="5"/>
  <c r="M3031" i="5" s="1"/>
  <c r="N3031" i="5" s="1" a="1"/>
  <c r="T3031" i="5" s="1"/>
  <c r="L3032" i="5"/>
  <c r="M3032" i="5" s="1"/>
  <c r="N3032" i="5" s="1" a="1"/>
  <c r="T3032" i="5" s="1"/>
  <c r="L3033" i="5"/>
  <c r="M3033" i="5" s="1"/>
  <c r="N3033" i="5" s="1" a="1"/>
  <c r="T3033" i="5" s="1"/>
  <c r="L3034" i="5"/>
  <c r="M3034" i="5" s="1"/>
  <c r="N3034" i="5" s="1" a="1"/>
  <c r="T3034" i="5" s="1"/>
  <c r="L3035" i="5"/>
  <c r="M3035" i="5" s="1"/>
  <c r="N3035" i="5" s="1" a="1"/>
  <c r="T3035" i="5" s="1"/>
  <c r="L3036" i="5"/>
  <c r="M3036" i="5" s="1"/>
  <c r="N3036" i="5" s="1" a="1"/>
  <c r="T3036" i="5" s="1"/>
  <c r="L3037" i="5"/>
  <c r="M3037" i="5" s="1"/>
  <c r="N3037" i="5" s="1" a="1"/>
  <c r="T3037" i="5" s="1"/>
  <c r="L3038" i="5"/>
  <c r="M3038" i="5" s="1"/>
  <c r="N3038" i="5" s="1" a="1"/>
  <c r="T3038" i="5" s="1"/>
  <c r="L3039" i="5"/>
  <c r="M3039" i="5" s="1"/>
  <c r="N3039" i="5" s="1" a="1"/>
  <c r="T3039" i="5" s="1"/>
  <c r="L3040" i="5"/>
  <c r="M3040" i="5" s="1"/>
  <c r="N3040" i="5" s="1" a="1"/>
  <c r="T3040" i="5" s="1"/>
  <c r="L3041" i="5"/>
  <c r="M3041" i="5" s="1"/>
  <c r="N3041" i="5" s="1" a="1"/>
  <c r="T3041" i="5" s="1"/>
  <c r="L3042" i="5"/>
  <c r="M3042" i="5" s="1"/>
  <c r="N3042" i="5" s="1" a="1"/>
  <c r="T3042" i="5" s="1"/>
  <c r="L3043" i="5"/>
  <c r="M3043" i="5" s="1"/>
  <c r="N3043" i="5" s="1" a="1"/>
  <c r="T3043" i="5" s="1"/>
  <c r="L3044" i="5"/>
  <c r="M3044" i="5" s="1"/>
  <c r="N3044" i="5" s="1" a="1"/>
  <c r="T3044" i="5" s="1"/>
  <c r="L3045" i="5"/>
  <c r="M3045" i="5" s="1"/>
  <c r="N3045" i="5" s="1" a="1"/>
  <c r="T3045" i="5" s="1"/>
  <c r="L3046" i="5"/>
  <c r="M3046" i="5" s="1"/>
  <c r="N3046" i="5" s="1" a="1"/>
  <c r="T3046" i="5" s="1"/>
  <c r="L3047" i="5"/>
  <c r="M3047" i="5" s="1"/>
  <c r="N3047" i="5" s="1" a="1"/>
  <c r="T3047" i="5" s="1"/>
  <c r="L3048" i="5"/>
  <c r="M3048" i="5" s="1"/>
  <c r="N3048" i="5" s="1" a="1"/>
  <c r="T3048" i="5" s="1"/>
  <c r="L3049" i="5"/>
  <c r="M3049" i="5" s="1"/>
  <c r="N3049" i="5" s="1" a="1"/>
  <c r="T3049" i="5" s="1"/>
  <c r="L3050" i="5"/>
  <c r="M3050" i="5" s="1"/>
  <c r="N3050" i="5" s="1" a="1"/>
  <c r="T3050" i="5" s="1"/>
  <c r="L3051" i="5"/>
  <c r="M3051" i="5" s="1"/>
  <c r="N3051" i="5" s="1" a="1"/>
  <c r="T3051" i="5" s="1"/>
  <c r="L3052" i="5"/>
  <c r="M3052" i="5" s="1"/>
  <c r="N3052" i="5" s="1" a="1"/>
  <c r="T3052" i="5" s="1"/>
  <c r="L3053" i="5"/>
  <c r="M3053" i="5" s="1"/>
  <c r="N3053" i="5" s="1" a="1"/>
  <c r="T3053" i="5" s="1"/>
  <c r="L3054" i="5"/>
  <c r="M3054" i="5" s="1"/>
  <c r="N3054" i="5" s="1" a="1"/>
  <c r="T3054" i="5" s="1"/>
  <c r="L3055" i="5"/>
  <c r="M3055" i="5" s="1"/>
  <c r="N3055" i="5" s="1" a="1"/>
  <c r="T3055" i="5" s="1"/>
  <c r="L3056" i="5"/>
  <c r="M3056" i="5" s="1"/>
  <c r="N3056" i="5" s="1" a="1"/>
  <c r="T3056" i="5" s="1"/>
  <c r="L3057" i="5"/>
  <c r="M3057" i="5" s="1"/>
  <c r="N3057" i="5" s="1" a="1"/>
  <c r="T3057" i="5" s="1"/>
  <c r="L3058" i="5"/>
  <c r="M3058" i="5" s="1"/>
  <c r="N3058" i="5" s="1" a="1"/>
  <c r="T3058" i="5" s="1"/>
  <c r="L3059" i="5"/>
  <c r="M3059" i="5" s="1"/>
  <c r="N3059" i="5" s="1" a="1"/>
  <c r="T3059" i="5" s="1"/>
  <c r="L3060" i="5"/>
  <c r="M3060" i="5" s="1"/>
  <c r="N3060" i="5" s="1" a="1"/>
  <c r="T3060" i="5" s="1"/>
  <c r="L3061" i="5"/>
  <c r="M3061" i="5" s="1"/>
  <c r="N3061" i="5" s="1" a="1"/>
  <c r="T3061" i="5" s="1"/>
  <c r="L3062" i="5"/>
  <c r="M3062" i="5" s="1"/>
  <c r="N3062" i="5" s="1" a="1"/>
  <c r="T3062" i="5" s="1"/>
  <c r="L3063" i="5"/>
  <c r="M3063" i="5" s="1"/>
  <c r="N3063" i="5" s="1" a="1"/>
  <c r="T3063" i="5" s="1"/>
  <c r="L3064" i="5"/>
  <c r="M3064" i="5" s="1"/>
  <c r="N3064" i="5" s="1" a="1"/>
  <c r="T3064" i="5" s="1"/>
  <c r="L3065" i="5"/>
  <c r="M3065" i="5" s="1"/>
  <c r="N3065" i="5" s="1" a="1"/>
  <c r="T3065" i="5" s="1"/>
  <c r="L3066" i="5"/>
  <c r="M3066" i="5" s="1"/>
  <c r="N3066" i="5" s="1" a="1"/>
  <c r="T3066" i="5" s="1"/>
  <c r="L3067" i="5"/>
  <c r="M3067" i="5" s="1"/>
  <c r="N3067" i="5" s="1" a="1"/>
  <c r="T3067" i="5" s="1"/>
  <c r="L3068" i="5"/>
  <c r="M3068" i="5" s="1"/>
  <c r="N3068" i="5" s="1" a="1"/>
  <c r="T3068" i="5" s="1"/>
  <c r="L3069" i="5"/>
  <c r="M3069" i="5" s="1"/>
  <c r="N3069" i="5" s="1" a="1"/>
  <c r="T3069" i="5" s="1"/>
  <c r="L3070" i="5"/>
  <c r="M3070" i="5" s="1"/>
  <c r="N3070" i="5" s="1" a="1"/>
  <c r="T3070" i="5" s="1"/>
  <c r="L3071" i="5"/>
  <c r="M3071" i="5" s="1"/>
  <c r="N3071" i="5" s="1" a="1"/>
  <c r="T3071" i="5" s="1"/>
  <c r="L3072" i="5"/>
  <c r="M3072" i="5" s="1"/>
  <c r="N3072" i="5" s="1" a="1"/>
  <c r="T3072" i="5" s="1"/>
  <c r="L3073" i="5"/>
  <c r="M3073" i="5" s="1"/>
  <c r="N3073" i="5" s="1" a="1"/>
  <c r="T3073" i="5" s="1"/>
  <c r="L3074" i="5"/>
  <c r="M3074" i="5" s="1"/>
  <c r="N3074" i="5" s="1" a="1"/>
  <c r="T3074" i="5" s="1"/>
  <c r="L3075" i="5"/>
  <c r="M3075" i="5" s="1"/>
  <c r="N3075" i="5" s="1" a="1"/>
  <c r="T3075" i="5" s="1"/>
  <c r="L3076" i="5"/>
  <c r="M3076" i="5" s="1"/>
  <c r="N3076" i="5" s="1" a="1"/>
  <c r="T3076" i="5" s="1"/>
  <c r="L3077" i="5"/>
  <c r="M3077" i="5" s="1"/>
  <c r="N3077" i="5" s="1" a="1"/>
  <c r="T3077" i="5" s="1"/>
  <c r="L3078" i="5"/>
  <c r="M3078" i="5" s="1"/>
  <c r="N3078" i="5" s="1" a="1"/>
  <c r="T3078" i="5" s="1"/>
  <c r="L3079" i="5"/>
  <c r="M3079" i="5" s="1"/>
  <c r="N3079" i="5" s="1" a="1"/>
  <c r="T3079" i="5" s="1"/>
  <c r="L3080" i="5"/>
  <c r="M3080" i="5" s="1"/>
  <c r="N3080" i="5" s="1" a="1"/>
  <c r="T3080" i="5" s="1"/>
  <c r="L3081" i="5"/>
  <c r="M3081" i="5" s="1"/>
  <c r="N3081" i="5" s="1" a="1"/>
  <c r="T3081" i="5" s="1"/>
  <c r="L3082" i="5"/>
  <c r="M3082" i="5" s="1"/>
  <c r="N3082" i="5" s="1" a="1"/>
  <c r="T3082" i="5" s="1"/>
  <c r="L3083" i="5"/>
  <c r="M3083" i="5" s="1"/>
  <c r="N3083" i="5" s="1" a="1"/>
  <c r="T3083" i="5" s="1"/>
  <c r="L3084" i="5"/>
  <c r="M3084" i="5" s="1"/>
  <c r="N3084" i="5" s="1" a="1"/>
  <c r="T3084" i="5" s="1"/>
  <c r="L3085" i="5"/>
  <c r="M3085" i="5" s="1"/>
  <c r="N3085" i="5" s="1" a="1"/>
  <c r="T3085" i="5" s="1"/>
  <c r="L3086" i="5"/>
  <c r="M3086" i="5" s="1"/>
  <c r="N3086" i="5" s="1" a="1"/>
  <c r="T3086" i="5" s="1"/>
  <c r="L3087" i="5"/>
  <c r="M3087" i="5" s="1"/>
  <c r="N3087" i="5" s="1" a="1"/>
  <c r="T3087" i="5" s="1"/>
  <c r="L3088" i="5"/>
  <c r="M3088" i="5" s="1"/>
  <c r="N3088" i="5" s="1" a="1"/>
  <c r="T3088" i="5" s="1"/>
  <c r="L3089" i="5"/>
  <c r="M3089" i="5" s="1"/>
  <c r="N3089" i="5" s="1" a="1"/>
  <c r="T3089" i="5" s="1"/>
  <c r="L3090" i="5"/>
  <c r="M3090" i="5" s="1"/>
  <c r="N3090" i="5" s="1" a="1"/>
  <c r="T3090" i="5" s="1"/>
  <c r="L3091" i="5"/>
  <c r="M3091" i="5" s="1"/>
  <c r="N3091" i="5" s="1" a="1"/>
  <c r="T3091" i="5" s="1"/>
  <c r="L3092" i="5"/>
  <c r="M3092" i="5" s="1"/>
  <c r="N3092" i="5" s="1" a="1"/>
  <c r="T3092" i="5" s="1"/>
  <c r="L3093" i="5"/>
  <c r="M3093" i="5" s="1"/>
  <c r="N3093" i="5" s="1" a="1"/>
  <c r="T3093" i="5" s="1"/>
  <c r="L3094" i="5"/>
  <c r="M3094" i="5" s="1"/>
  <c r="N3094" i="5" s="1" a="1"/>
  <c r="T3094" i="5" s="1"/>
  <c r="L3095" i="5"/>
  <c r="M3095" i="5" s="1"/>
  <c r="N3095" i="5" s="1" a="1"/>
  <c r="T3095" i="5" s="1"/>
  <c r="L3096" i="5"/>
  <c r="M3096" i="5" s="1"/>
  <c r="N3096" i="5" s="1" a="1"/>
  <c r="T3096" i="5" s="1"/>
  <c r="L3097" i="5"/>
  <c r="M3097" i="5" s="1"/>
  <c r="N3097" i="5" s="1" a="1"/>
  <c r="T3097" i="5" s="1"/>
  <c r="L3098" i="5"/>
  <c r="M3098" i="5" s="1"/>
  <c r="N3098" i="5" s="1" a="1"/>
  <c r="T3098" i="5" s="1"/>
  <c r="L3099" i="5"/>
  <c r="M3099" i="5" s="1"/>
  <c r="N3099" i="5" s="1" a="1"/>
  <c r="T3099" i="5" s="1"/>
  <c r="L3100" i="5"/>
  <c r="M3100" i="5" s="1"/>
  <c r="N3100" i="5" s="1" a="1"/>
  <c r="T3100" i="5" s="1"/>
  <c r="L3101" i="5"/>
  <c r="M3101" i="5" s="1"/>
  <c r="N3101" i="5" s="1" a="1"/>
  <c r="T3101" i="5" s="1"/>
  <c r="L3102" i="5"/>
  <c r="M3102" i="5" s="1"/>
  <c r="N3102" i="5" s="1" a="1"/>
  <c r="T3102" i="5" s="1"/>
  <c r="L3103" i="5"/>
  <c r="M3103" i="5" s="1"/>
  <c r="N3103" i="5" s="1" a="1"/>
  <c r="T3103" i="5" s="1"/>
  <c r="L3104" i="5"/>
  <c r="M3104" i="5" s="1"/>
  <c r="N3104" i="5" s="1" a="1"/>
  <c r="T3104" i="5" s="1"/>
  <c r="L3105" i="5"/>
  <c r="M3105" i="5" s="1"/>
  <c r="N3105" i="5" s="1" a="1"/>
  <c r="T3105" i="5" s="1"/>
  <c r="L3106" i="5"/>
  <c r="M3106" i="5" s="1"/>
  <c r="N3106" i="5" s="1" a="1"/>
  <c r="T3106" i="5" s="1"/>
  <c r="L3107" i="5"/>
  <c r="M3107" i="5" s="1"/>
  <c r="N3107" i="5" s="1" a="1"/>
  <c r="T3107" i="5" s="1"/>
  <c r="L3108" i="5"/>
  <c r="M3108" i="5" s="1"/>
  <c r="N3108" i="5" s="1" a="1"/>
  <c r="T3108" i="5" s="1"/>
  <c r="L3109" i="5"/>
  <c r="M3109" i="5" s="1"/>
  <c r="N3109" i="5" s="1" a="1"/>
  <c r="T3109" i="5" s="1"/>
  <c r="L3110" i="5"/>
  <c r="M3110" i="5" s="1"/>
  <c r="N3110" i="5" s="1" a="1"/>
  <c r="T3110" i="5" s="1"/>
  <c r="L3111" i="5"/>
  <c r="M3111" i="5" s="1"/>
  <c r="N3111" i="5" s="1" a="1"/>
  <c r="T3111" i="5" s="1"/>
  <c r="L3112" i="5"/>
  <c r="M3112" i="5" s="1"/>
  <c r="N3112" i="5" s="1" a="1"/>
  <c r="T3112" i="5" s="1"/>
  <c r="L3113" i="5"/>
  <c r="M3113" i="5" s="1"/>
  <c r="N3113" i="5" s="1" a="1"/>
  <c r="T3113" i="5" s="1"/>
  <c r="L3114" i="5"/>
  <c r="M3114" i="5" s="1"/>
  <c r="N3114" i="5" s="1" a="1"/>
  <c r="T3114" i="5" s="1"/>
  <c r="L3115" i="5"/>
  <c r="M3115" i="5" s="1"/>
  <c r="N3115" i="5" s="1" a="1"/>
  <c r="T3115" i="5" s="1"/>
  <c r="L3116" i="5"/>
  <c r="M3116" i="5" s="1"/>
  <c r="N3116" i="5" s="1" a="1"/>
  <c r="T3116" i="5" s="1"/>
  <c r="L3117" i="5"/>
  <c r="M3117" i="5" s="1"/>
  <c r="N3117" i="5" s="1" a="1"/>
  <c r="T3117" i="5" s="1"/>
  <c r="L3118" i="5"/>
  <c r="M3118" i="5" s="1"/>
  <c r="N3118" i="5" s="1" a="1"/>
  <c r="T3118" i="5" s="1"/>
  <c r="L3119" i="5"/>
  <c r="M3119" i="5" s="1"/>
  <c r="N3119" i="5" s="1" a="1"/>
  <c r="T3119" i="5" s="1"/>
  <c r="L3120" i="5"/>
  <c r="M3120" i="5" s="1"/>
  <c r="N3120" i="5" s="1" a="1"/>
  <c r="T3120" i="5" s="1"/>
  <c r="L3121" i="5"/>
  <c r="M3121" i="5" s="1"/>
  <c r="N3121" i="5" s="1" a="1"/>
  <c r="T3121" i="5" s="1"/>
  <c r="L3122" i="5"/>
  <c r="M3122" i="5" s="1"/>
  <c r="N3122" i="5" s="1" a="1"/>
  <c r="T3122" i="5" s="1"/>
  <c r="L3123" i="5"/>
  <c r="M3123" i="5" s="1"/>
  <c r="N3123" i="5" s="1" a="1"/>
  <c r="T3123" i="5" s="1"/>
  <c r="L3124" i="5"/>
  <c r="M3124" i="5" s="1"/>
  <c r="N3124" i="5" s="1" a="1"/>
  <c r="T3124" i="5" s="1"/>
  <c r="L3125" i="5"/>
  <c r="M3125" i="5" s="1"/>
  <c r="N3125" i="5" s="1" a="1"/>
  <c r="T3125" i="5" s="1"/>
  <c r="L3126" i="5"/>
  <c r="M3126" i="5" s="1"/>
  <c r="N3126" i="5" s="1" a="1"/>
  <c r="T3126" i="5" s="1"/>
  <c r="L3127" i="5"/>
  <c r="M3127" i="5" s="1"/>
  <c r="N3127" i="5" s="1" a="1"/>
  <c r="T3127" i="5" s="1"/>
  <c r="L3128" i="5"/>
  <c r="M3128" i="5" s="1"/>
  <c r="N3128" i="5" s="1" a="1"/>
  <c r="T3128" i="5" s="1"/>
  <c r="L3129" i="5"/>
  <c r="M3129" i="5" s="1"/>
  <c r="N3129" i="5" s="1" a="1"/>
  <c r="T3129" i="5" s="1"/>
  <c r="L3130" i="5"/>
  <c r="M3130" i="5" s="1"/>
  <c r="N3130" i="5" s="1" a="1"/>
  <c r="T3130" i="5" s="1"/>
  <c r="L3131" i="5"/>
  <c r="M3131" i="5" s="1"/>
  <c r="N3131" i="5" s="1" a="1"/>
  <c r="T3131" i="5" s="1"/>
  <c r="L3132" i="5"/>
  <c r="M3132" i="5" s="1"/>
  <c r="N3132" i="5" s="1" a="1"/>
  <c r="T3132" i="5" s="1"/>
  <c r="L3133" i="5"/>
  <c r="M3133" i="5" s="1"/>
  <c r="N3133" i="5" s="1" a="1"/>
  <c r="T3133" i="5" s="1"/>
  <c r="L3134" i="5"/>
  <c r="M3134" i="5" s="1"/>
  <c r="N3134" i="5" s="1" a="1"/>
  <c r="T3134" i="5" s="1"/>
  <c r="L3135" i="5"/>
  <c r="M3135" i="5" s="1"/>
  <c r="N3135" i="5" s="1" a="1"/>
  <c r="T3135" i="5" s="1"/>
  <c r="L3136" i="5"/>
  <c r="M3136" i="5" s="1"/>
  <c r="N3136" i="5" s="1" a="1"/>
  <c r="T3136" i="5" s="1"/>
  <c r="L3137" i="5"/>
  <c r="M3137" i="5" s="1"/>
  <c r="N3137" i="5" s="1" a="1"/>
  <c r="T3137" i="5" s="1"/>
  <c r="L3138" i="5"/>
  <c r="M3138" i="5" s="1"/>
  <c r="N3138" i="5" s="1" a="1"/>
  <c r="T3138" i="5" s="1"/>
  <c r="L3139" i="5"/>
  <c r="M3139" i="5" s="1"/>
  <c r="N3139" i="5" s="1" a="1"/>
  <c r="T3139" i="5" s="1"/>
  <c r="L3140" i="5"/>
  <c r="M3140" i="5" s="1"/>
  <c r="N3140" i="5" s="1" a="1"/>
  <c r="T3140" i="5" s="1"/>
  <c r="L3141" i="5"/>
  <c r="M3141" i="5" s="1"/>
  <c r="N3141" i="5" s="1" a="1"/>
  <c r="T3141" i="5" s="1"/>
  <c r="L3142" i="5"/>
  <c r="M3142" i="5" s="1"/>
  <c r="N3142" i="5" s="1" a="1"/>
  <c r="T3142" i="5" s="1"/>
  <c r="L3143" i="5"/>
  <c r="M3143" i="5" s="1"/>
  <c r="N3143" i="5" s="1" a="1"/>
  <c r="T3143" i="5" s="1"/>
  <c r="L3144" i="5"/>
  <c r="M3144" i="5" s="1"/>
  <c r="N3144" i="5" s="1" a="1"/>
  <c r="T3144" i="5" s="1"/>
  <c r="L3145" i="5"/>
  <c r="M3145" i="5" s="1"/>
  <c r="N3145" i="5" s="1" a="1"/>
  <c r="T3145" i="5" s="1"/>
  <c r="L3146" i="5"/>
  <c r="M3146" i="5" s="1"/>
  <c r="N3146" i="5" s="1" a="1"/>
  <c r="T3146" i="5" s="1"/>
  <c r="L3147" i="5"/>
  <c r="M3147" i="5" s="1"/>
  <c r="N3147" i="5" s="1" a="1"/>
  <c r="T3147" i="5" s="1"/>
  <c r="L3148" i="5"/>
  <c r="M3148" i="5" s="1"/>
  <c r="N3148" i="5" s="1" a="1"/>
  <c r="T3148" i="5" s="1"/>
  <c r="L3149" i="5"/>
  <c r="M3149" i="5" s="1"/>
  <c r="N3149" i="5" s="1" a="1"/>
  <c r="T3149" i="5" s="1"/>
  <c r="L3150" i="5"/>
  <c r="M3150" i="5" s="1"/>
  <c r="N3150" i="5" s="1" a="1"/>
  <c r="T3150" i="5" s="1"/>
  <c r="L3151" i="5"/>
  <c r="M3151" i="5" s="1"/>
  <c r="N3151" i="5" s="1" a="1"/>
  <c r="T3151" i="5" s="1"/>
  <c r="L3152" i="5"/>
  <c r="M3152" i="5" s="1"/>
  <c r="N3152" i="5" s="1" a="1"/>
  <c r="T3152" i="5" s="1"/>
  <c r="L3153" i="5"/>
  <c r="M3153" i="5" s="1"/>
  <c r="N3153" i="5" s="1" a="1"/>
  <c r="T3153" i="5" s="1"/>
  <c r="L3154" i="5"/>
  <c r="M3154" i="5" s="1"/>
  <c r="N3154" i="5" s="1" a="1"/>
  <c r="T3154" i="5" s="1"/>
  <c r="L3155" i="5"/>
  <c r="M3155" i="5" s="1"/>
  <c r="N3155" i="5" s="1" a="1"/>
  <c r="T3155" i="5" s="1"/>
  <c r="L3156" i="5"/>
  <c r="M3156" i="5" s="1"/>
  <c r="N3156" i="5" s="1" a="1"/>
  <c r="T3156" i="5" s="1"/>
  <c r="L3157" i="5"/>
  <c r="M3157" i="5" s="1"/>
  <c r="N3157" i="5" s="1" a="1"/>
  <c r="T3157" i="5" s="1"/>
  <c r="L3158" i="5"/>
  <c r="M3158" i="5" s="1"/>
  <c r="N3158" i="5" s="1" a="1"/>
  <c r="T3158" i="5" s="1"/>
  <c r="L3159" i="5"/>
  <c r="M3159" i="5" s="1"/>
  <c r="N3159" i="5" s="1" a="1"/>
  <c r="T3159" i="5" s="1"/>
  <c r="L3160" i="5"/>
  <c r="M3160" i="5" s="1"/>
  <c r="N3160" i="5" s="1" a="1"/>
  <c r="T3160" i="5" s="1"/>
  <c r="L3161" i="5"/>
  <c r="M3161" i="5" s="1"/>
  <c r="N3161" i="5" s="1" a="1"/>
  <c r="T3161" i="5" s="1"/>
  <c r="L3162" i="5"/>
  <c r="M3162" i="5" s="1"/>
  <c r="N3162" i="5" s="1" a="1"/>
  <c r="T3162" i="5" s="1"/>
  <c r="L3163" i="5"/>
  <c r="M3163" i="5" s="1"/>
  <c r="N3163" i="5" s="1" a="1"/>
  <c r="T3163" i="5" s="1"/>
  <c r="L3164" i="5"/>
  <c r="M3164" i="5" s="1"/>
  <c r="N3164" i="5" s="1" a="1"/>
  <c r="T3164" i="5" s="1"/>
  <c r="L3165" i="5"/>
  <c r="M3165" i="5" s="1"/>
  <c r="N3165" i="5" s="1" a="1"/>
  <c r="T3165" i="5" s="1"/>
  <c r="L3166" i="5"/>
  <c r="M3166" i="5" s="1"/>
  <c r="N3166" i="5" s="1" a="1"/>
  <c r="T3166" i="5" s="1"/>
  <c r="L3167" i="5"/>
  <c r="M3167" i="5"/>
  <c r="N3167" i="5" s="1" a="1"/>
  <c r="T3167" i="5" s="1"/>
  <c r="L3168" i="5"/>
  <c r="M3168" i="5" s="1"/>
  <c r="N3168" i="5" s="1" a="1"/>
  <c r="T3168" i="5" s="1"/>
  <c r="L3169" i="5"/>
  <c r="M3169" i="5" s="1"/>
  <c r="N3169" i="5" s="1" a="1"/>
  <c r="T3169" i="5" s="1"/>
  <c r="L3170" i="5"/>
  <c r="M3170" i="5"/>
  <c r="N3170" i="5" s="1" a="1"/>
  <c r="T3170" i="5" s="1"/>
  <c r="L3171" i="5"/>
  <c r="M3171" i="5" s="1"/>
  <c r="N3171" i="5" s="1" a="1"/>
  <c r="T3171" i="5" s="1"/>
  <c r="L3172" i="5"/>
  <c r="M3172" i="5" s="1"/>
  <c r="N3172" i="5" s="1" a="1"/>
  <c r="T3172" i="5" s="1"/>
  <c r="L3173" i="5"/>
  <c r="M3173" i="5" s="1"/>
  <c r="N3173" i="5" s="1" a="1"/>
  <c r="T3173" i="5" s="1"/>
  <c r="L3174" i="5"/>
  <c r="M3174" i="5" s="1"/>
  <c r="N3174" i="5" s="1" a="1"/>
  <c r="T3174" i="5" s="1"/>
  <c r="L3175" i="5"/>
  <c r="M3175" i="5" s="1"/>
  <c r="N3175" i="5" s="1" a="1"/>
  <c r="T3175" i="5" s="1"/>
  <c r="L3176" i="5"/>
  <c r="M3176" i="5" s="1"/>
  <c r="N3176" i="5" s="1" a="1"/>
  <c r="T3176" i="5" s="1"/>
  <c r="L3177" i="5"/>
  <c r="M3177" i="5" s="1"/>
  <c r="N3177" i="5" s="1" a="1"/>
  <c r="T3177" i="5" s="1"/>
  <c r="L3178" i="5"/>
  <c r="M3178" i="5" s="1"/>
  <c r="N3178" i="5" s="1" a="1"/>
  <c r="T3178" i="5" s="1"/>
  <c r="L3179" i="5"/>
  <c r="M3179" i="5" s="1"/>
  <c r="N3179" i="5" s="1" a="1"/>
  <c r="T3179" i="5" s="1"/>
  <c r="L3180" i="5"/>
  <c r="M3180" i="5" s="1"/>
  <c r="N3180" i="5" s="1" a="1"/>
  <c r="T3180" i="5" s="1"/>
  <c r="L3181" i="5"/>
  <c r="M3181" i="5" s="1"/>
  <c r="N3181" i="5" s="1" a="1"/>
  <c r="T3181" i="5" s="1"/>
  <c r="L3182" i="5"/>
  <c r="M3182" i="5" s="1"/>
  <c r="N3182" i="5" s="1" a="1"/>
  <c r="T3182" i="5" s="1"/>
  <c r="L3183" i="5"/>
  <c r="M3183" i="5" s="1"/>
  <c r="N3183" i="5" s="1" a="1"/>
  <c r="T3183" i="5" s="1"/>
  <c r="L3184" i="5"/>
  <c r="M3184" i="5" s="1"/>
  <c r="N3184" i="5" s="1" a="1"/>
  <c r="T3184" i="5" s="1"/>
  <c r="L3185" i="5"/>
  <c r="M3185" i="5" s="1"/>
  <c r="N3185" i="5" s="1" a="1"/>
  <c r="T3185" i="5" s="1"/>
  <c r="L3186" i="5"/>
  <c r="M3186" i="5" s="1"/>
  <c r="N3186" i="5" s="1" a="1"/>
  <c r="T3186" i="5" s="1"/>
  <c r="L3187" i="5"/>
  <c r="M3187" i="5" s="1"/>
  <c r="N3187" i="5" s="1" a="1"/>
  <c r="T3187" i="5" s="1"/>
  <c r="L3188" i="5"/>
  <c r="M3188" i="5" s="1"/>
  <c r="N3188" i="5" s="1" a="1"/>
  <c r="T3188" i="5" s="1"/>
  <c r="L3189" i="5"/>
  <c r="M3189" i="5" s="1"/>
  <c r="N3189" i="5" s="1" a="1"/>
  <c r="T3189" i="5" s="1"/>
  <c r="L3190" i="5"/>
  <c r="M3190" i="5" s="1"/>
  <c r="N3190" i="5" s="1" a="1"/>
  <c r="T3190" i="5" s="1"/>
  <c r="L3191" i="5"/>
  <c r="M3191" i="5" s="1"/>
  <c r="N3191" i="5" s="1" a="1"/>
  <c r="T3191" i="5" s="1"/>
  <c r="L3192" i="5"/>
  <c r="M3192" i="5" s="1"/>
  <c r="N3192" i="5" s="1" a="1"/>
  <c r="T3192" i="5" s="1"/>
  <c r="L3193" i="5"/>
  <c r="M3193" i="5" s="1"/>
  <c r="N3193" i="5" s="1" a="1"/>
  <c r="T3193" i="5" s="1"/>
  <c r="L3194" i="5"/>
  <c r="M3194" i="5" s="1"/>
  <c r="N3194" i="5" s="1" a="1"/>
  <c r="T3194" i="5" s="1"/>
  <c r="L3195" i="5"/>
  <c r="M3195" i="5" s="1"/>
  <c r="N3195" i="5" s="1" a="1"/>
  <c r="T3195" i="5" s="1"/>
  <c r="L3196" i="5"/>
  <c r="M3196" i="5" s="1"/>
  <c r="N3196" i="5" s="1" a="1"/>
  <c r="T3196" i="5" s="1"/>
  <c r="L3197" i="5"/>
  <c r="M3197" i="5" s="1"/>
  <c r="N3197" i="5" s="1" a="1"/>
  <c r="T3197" i="5" s="1"/>
  <c r="L3198" i="5"/>
  <c r="M3198" i="5" s="1"/>
  <c r="N3198" i="5" s="1" a="1"/>
  <c r="T3198" i="5" s="1"/>
  <c r="L3199" i="5"/>
  <c r="M3199" i="5" s="1"/>
  <c r="N3199" i="5" s="1" a="1"/>
  <c r="T3199" i="5" s="1"/>
  <c r="L3200" i="5"/>
  <c r="M3200" i="5" s="1"/>
  <c r="N3200" i="5" s="1" a="1"/>
  <c r="T3200" i="5" s="1"/>
  <c r="L3201" i="5"/>
  <c r="M3201" i="5" s="1"/>
  <c r="N3201" i="5" s="1" a="1"/>
  <c r="T3201" i="5" s="1"/>
  <c r="L3202" i="5"/>
  <c r="M3202" i="5" s="1"/>
  <c r="N3202" i="5" s="1" a="1"/>
  <c r="T3202" i="5" s="1"/>
  <c r="L3203" i="5"/>
  <c r="M3203" i="5" s="1"/>
  <c r="N3203" i="5" s="1" a="1"/>
  <c r="T3203" i="5" s="1"/>
  <c r="L3204" i="5"/>
  <c r="M3204" i="5" s="1"/>
  <c r="N3204" i="5" s="1" a="1"/>
  <c r="T3204" i="5" s="1"/>
  <c r="L3205" i="5"/>
  <c r="M3205" i="5" s="1"/>
  <c r="N3205" i="5" s="1" a="1"/>
  <c r="T3205" i="5" s="1"/>
  <c r="L3206" i="5"/>
  <c r="M3206" i="5" s="1"/>
  <c r="N3206" i="5" s="1" a="1"/>
  <c r="T3206" i="5" s="1"/>
  <c r="L3207" i="5"/>
  <c r="M3207" i="5" s="1"/>
  <c r="N3207" i="5" s="1" a="1"/>
  <c r="T3207" i="5" s="1"/>
  <c r="L3208" i="5"/>
  <c r="M3208" i="5" s="1"/>
  <c r="N3208" i="5" s="1" a="1"/>
  <c r="T3208" i="5" s="1"/>
  <c r="L3209" i="5"/>
  <c r="M3209" i="5" s="1"/>
  <c r="N3209" i="5" s="1" a="1"/>
  <c r="T3209" i="5" s="1"/>
  <c r="L3210" i="5"/>
  <c r="M3210" i="5" s="1"/>
  <c r="N3210" i="5" s="1" a="1"/>
  <c r="T3210" i="5" s="1"/>
  <c r="L3211" i="5"/>
  <c r="M3211" i="5" s="1"/>
  <c r="N3211" i="5" s="1" a="1"/>
  <c r="T3211" i="5" s="1"/>
  <c r="L3212" i="5"/>
  <c r="M3212" i="5" s="1"/>
  <c r="N3212" i="5" s="1" a="1"/>
  <c r="T3212" i="5" s="1"/>
  <c r="L3213" i="5"/>
  <c r="M3213" i="5" s="1"/>
  <c r="N3213" i="5" s="1" a="1"/>
  <c r="T3213" i="5" s="1"/>
  <c r="L3214" i="5"/>
  <c r="M3214" i="5" s="1"/>
  <c r="N3214" i="5" s="1" a="1"/>
  <c r="T3214" i="5" s="1"/>
  <c r="L3215" i="5"/>
  <c r="M3215" i="5" s="1"/>
  <c r="N3215" i="5" s="1" a="1"/>
  <c r="T3215" i="5" s="1"/>
  <c r="L3216" i="5"/>
  <c r="M3216" i="5" s="1"/>
  <c r="N3216" i="5" s="1" a="1"/>
  <c r="T3216" i="5" s="1"/>
  <c r="L3217" i="5"/>
  <c r="M3217" i="5" s="1"/>
  <c r="N3217" i="5" s="1" a="1"/>
  <c r="T3217" i="5" s="1"/>
  <c r="L3218" i="5"/>
  <c r="M3218" i="5" s="1"/>
  <c r="N3218" i="5" s="1" a="1"/>
  <c r="T3218" i="5" s="1"/>
  <c r="L3219" i="5"/>
  <c r="M3219" i="5" s="1"/>
  <c r="N3219" i="5" s="1" a="1"/>
  <c r="T3219" i="5" s="1"/>
  <c r="L3220" i="5"/>
  <c r="M3220" i="5" s="1"/>
  <c r="N3220" i="5" s="1" a="1"/>
  <c r="T3220" i="5" s="1"/>
  <c r="L3221" i="5"/>
  <c r="M3221" i="5" s="1"/>
  <c r="N3221" i="5" s="1" a="1"/>
  <c r="T3221" i="5" s="1"/>
  <c r="L3222" i="5"/>
  <c r="M3222" i="5" s="1"/>
  <c r="N3222" i="5" s="1" a="1"/>
  <c r="T3222" i="5" s="1"/>
  <c r="L3223" i="5"/>
  <c r="M3223" i="5" s="1"/>
  <c r="N3223" i="5" s="1" a="1"/>
  <c r="T3223" i="5" s="1"/>
  <c r="L3224" i="5"/>
  <c r="M3224" i="5" s="1"/>
  <c r="N3224" i="5" s="1" a="1"/>
  <c r="T3224" i="5" s="1"/>
  <c r="L3225" i="5"/>
  <c r="M3225" i="5" s="1"/>
  <c r="N3225" i="5" s="1" a="1"/>
  <c r="T3225" i="5" s="1"/>
  <c r="L3226" i="5"/>
  <c r="M3226" i="5" s="1"/>
  <c r="N3226" i="5" s="1" a="1"/>
  <c r="T3226" i="5" s="1"/>
  <c r="L3227" i="5"/>
  <c r="M3227" i="5" s="1"/>
  <c r="N3227" i="5" s="1" a="1"/>
  <c r="T3227" i="5" s="1"/>
  <c r="L3228" i="5"/>
  <c r="M3228" i="5"/>
  <c r="N3228" i="5" s="1" a="1"/>
  <c r="T3228" i="5" s="1"/>
  <c r="L3229" i="5"/>
  <c r="M3229" i="5" s="1"/>
  <c r="N3229" i="5" s="1" a="1"/>
  <c r="T3229" i="5" s="1"/>
  <c r="L3230" i="5"/>
  <c r="M3230" i="5" s="1"/>
  <c r="N3230" i="5" s="1" a="1"/>
  <c r="T3230" i="5" s="1"/>
  <c r="L3231" i="5"/>
  <c r="M3231" i="5" s="1"/>
  <c r="N3231" i="5" s="1" a="1"/>
  <c r="T3231" i="5" s="1"/>
  <c r="L3232" i="5"/>
  <c r="M3232" i="5" s="1"/>
  <c r="N3232" i="5" s="1" a="1"/>
  <c r="T3232" i="5" s="1"/>
  <c r="L3233" i="5"/>
  <c r="M3233" i="5"/>
  <c r="N3233" i="5" s="1" a="1"/>
  <c r="T3233" i="5" s="1"/>
  <c r="L3234" i="5"/>
  <c r="M3234" i="5" s="1"/>
  <c r="N3234" i="5" s="1" a="1"/>
  <c r="T3234" i="5" s="1"/>
  <c r="L3235" i="5"/>
  <c r="M3235" i="5" s="1"/>
  <c r="N3235" i="5" s="1" a="1"/>
  <c r="T3235" i="5" s="1"/>
  <c r="L3236" i="5"/>
  <c r="M3236" i="5" s="1"/>
  <c r="N3236" i="5" s="1" a="1"/>
  <c r="T3236" i="5" s="1"/>
  <c r="L3237" i="5"/>
  <c r="M3237" i="5" s="1"/>
  <c r="N3237" i="5" s="1" a="1"/>
  <c r="T3237" i="5" s="1"/>
  <c r="L3238" i="5"/>
  <c r="M3238" i="5" s="1"/>
  <c r="N3238" i="5" s="1" a="1"/>
  <c r="T3238" i="5" s="1"/>
  <c r="L3239" i="5"/>
  <c r="M3239" i="5" s="1"/>
  <c r="N3239" i="5" s="1" a="1"/>
  <c r="T3239" i="5" s="1"/>
  <c r="L3240" i="5"/>
  <c r="M3240" i="5" s="1"/>
  <c r="N3240" i="5" s="1" a="1"/>
  <c r="T3240" i="5" s="1"/>
  <c r="L3241" i="5"/>
  <c r="M3241" i="5" s="1"/>
  <c r="N3241" i="5" s="1" a="1"/>
  <c r="T3241" i="5" s="1"/>
  <c r="L3242" i="5"/>
  <c r="M3242" i="5" s="1"/>
  <c r="N3242" i="5" s="1" a="1"/>
  <c r="T3242" i="5" s="1"/>
  <c r="L3243" i="5"/>
  <c r="M3243" i="5" s="1"/>
  <c r="N3243" i="5" s="1" a="1"/>
  <c r="T3243" i="5" s="1"/>
  <c r="L3244" i="5"/>
  <c r="M3244" i="5" s="1"/>
  <c r="N3244" i="5" s="1" a="1"/>
  <c r="T3244" i="5" s="1"/>
  <c r="L3245" i="5"/>
  <c r="M3245" i="5" s="1"/>
  <c r="N3245" i="5" s="1" a="1"/>
  <c r="T3245" i="5" s="1"/>
  <c r="L3246" i="5"/>
  <c r="M3246" i="5" s="1"/>
  <c r="N3246" i="5" s="1" a="1"/>
  <c r="T3246" i="5" s="1"/>
  <c r="L3247" i="5"/>
  <c r="M3247" i="5" s="1"/>
  <c r="N3247" i="5" s="1" a="1"/>
  <c r="T3247" i="5" s="1"/>
  <c r="L3248" i="5"/>
  <c r="M3248" i="5" s="1"/>
  <c r="N3248" i="5" s="1" a="1"/>
  <c r="T3248" i="5" s="1"/>
  <c r="L3249" i="5"/>
  <c r="M3249" i="5" s="1"/>
  <c r="N3249" i="5" s="1" a="1"/>
  <c r="T3249" i="5" s="1"/>
  <c r="L3250" i="5"/>
  <c r="M3250" i="5" s="1"/>
  <c r="N3250" i="5" s="1" a="1"/>
  <c r="T3250" i="5" s="1"/>
  <c r="L3251" i="5"/>
  <c r="M3251" i="5" s="1"/>
  <c r="N3251" i="5" s="1" a="1"/>
  <c r="T3251" i="5" s="1"/>
  <c r="L3252" i="5"/>
  <c r="M3252" i="5" s="1"/>
  <c r="N3252" i="5" s="1" a="1"/>
  <c r="T3252" i="5" s="1"/>
  <c r="L3253" i="5"/>
  <c r="M3253" i="5" s="1"/>
  <c r="N3253" i="5" s="1" a="1"/>
  <c r="T3253" i="5" s="1"/>
  <c r="L3254" i="5"/>
  <c r="M3254" i="5" s="1"/>
  <c r="N3254" i="5" s="1" a="1"/>
  <c r="T3254" i="5" s="1"/>
  <c r="L3255" i="5"/>
  <c r="M3255" i="5" s="1"/>
  <c r="N3255" i="5" s="1" a="1"/>
  <c r="T3255" i="5" s="1"/>
  <c r="L3256" i="5"/>
  <c r="M3256" i="5" s="1"/>
  <c r="N3256" i="5" s="1" a="1"/>
  <c r="T3256" i="5" s="1"/>
  <c r="L3257" i="5"/>
  <c r="M3257" i="5" s="1"/>
  <c r="N3257" i="5" s="1" a="1"/>
  <c r="T3257" i="5" s="1"/>
  <c r="L3258" i="5"/>
  <c r="M3258" i="5" s="1"/>
  <c r="N3258" i="5" s="1" a="1"/>
  <c r="T3258" i="5" s="1"/>
  <c r="L3259" i="5"/>
  <c r="M3259" i="5" s="1"/>
  <c r="N3259" i="5" s="1" a="1"/>
  <c r="T3259" i="5" s="1"/>
  <c r="L3260" i="5"/>
  <c r="M3260" i="5" s="1"/>
  <c r="N3260" i="5" s="1" a="1"/>
  <c r="T3260" i="5" s="1"/>
  <c r="L3261" i="5"/>
  <c r="M3261" i="5" s="1"/>
  <c r="N3261" i="5" s="1" a="1"/>
  <c r="T3261" i="5" s="1"/>
  <c r="L3262" i="5"/>
  <c r="M3262" i="5" s="1"/>
  <c r="N3262" i="5" s="1" a="1"/>
  <c r="T3262" i="5" s="1"/>
  <c r="L3263" i="5"/>
  <c r="M3263" i="5" s="1"/>
  <c r="N3263" i="5" s="1" a="1"/>
  <c r="T3263" i="5" s="1"/>
  <c r="L3264" i="5"/>
  <c r="M3264" i="5" s="1"/>
  <c r="N3264" i="5" s="1" a="1"/>
  <c r="T3264" i="5" s="1"/>
  <c r="L3265" i="5"/>
  <c r="M3265" i="5" s="1"/>
  <c r="N3265" i="5" s="1" a="1"/>
  <c r="T3265" i="5" s="1"/>
  <c r="L3266" i="5"/>
  <c r="M3266" i="5" s="1"/>
  <c r="N3266" i="5" s="1" a="1"/>
  <c r="T3266" i="5" s="1"/>
  <c r="L3267" i="5"/>
  <c r="M3267" i="5" s="1"/>
  <c r="N3267" i="5" s="1" a="1"/>
  <c r="T3267" i="5" s="1"/>
  <c r="L3268" i="5"/>
  <c r="M3268" i="5" s="1"/>
  <c r="N3268" i="5" s="1" a="1"/>
  <c r="T3268" i="5" s="1"/>
  <c r="L3269" i="5"/>
  <c r="M3269" i="5" s="1"/>
  <c r="N3269" i="5" s="1" a="1"/>
  <c r="T3269" i="5" s="1"/>
  <c r="L3270" i="5"/>
  <c r="M3270" i="5" s="1"/>
  <c r="N3270" i="5" s="1" a="1"/>
  <c r="T3270" i="5" s="1"/>
  <c r="L3271" i="5"/>
  <c r="M3271" i="5" s="1"/>
  <c r="N3271" i="5" s="1" a="1"/>
  <c r="T3271" i="5" s="1"/>
  <c r="L3272" i="5"/>
  <c r="M3272" i="5" s="1"/>
  <c r="N3272" i="5" s="1" a="1"/>
  <c r="T3272" i="5" s="1"/>
  <c r="L3273" i="5"/>
  <c r="M3273" i="5" s="1"/>
  <c r="N3273" i="5" s="1" a="1"/>
  <c r="T3273" i="5" s="1"/>
  <c r="L3274" i="5"/>
  <c r="M3274" i="5" s="1"/>
  <c r="N3274" i="5" s="1" a="1"/>
  <c r="T3274" i="5" s="1"/>
  <c r="L3275" i="5"/>
  <c r="M3275" i="5" s="1"/>
  <c r="N3275" i="5" s="1" a="1"/>
  <c r="T3275" i="5" s="1"/>
  <c r="L3276" i="5"/>
  <c r="M3276" i="5" s="1"/>
  <c r="N3276" i="5" s="1" a="1"/>
  <c r="T3276" i="5" s="1"/>
  <c r="L3277" i="5"/>
  <c r="M3277" i="5" s="1"/>
  <c r="N3277" i="5" s="1" a="1"/>
  <c r="T3277" i="5" s="1"/>
  <c r="L3278" i="5"/>
  <c r="M3278" i="5" s="1"/>
  <c r="N3278" i="5" s="1" a="1"/>
  <c r="T3278" i="5" s="1"/>
  <c r="L3279" i="5"/>
  <c r="M3279" i="5" s="1"/>
  <c r="N3279" i="5" s="1" a="1"/>
  <c r="T3279" i="5" s="1"/>
  <c r="L3280" i="5"/>
  <c r="M3280" i="5" s="1"/>
  <c r="N3280" i="5" s="1" a="1"/>
  <c r="T3280" i="5" s="1"/>
  <c r="L3281" i="5"/>
  <c r="M3281" i="5" s="1"/>
  <c r="N3281" i="5" s="1" a="1"/>
  <c r="T3281" i="5" s="1"/>
  <c r="L3282" i="5"/>
  <c r="M3282" i="5" s="1"/>
  <c r="N3282" i="5" s="1" a="1"/>
  <c r="T3282" i="5" s="1"/>
  <c r="L3283" i="5"/>
  <c r="M3283" i="5" s="1"/>
  <c r="N3283" i="5" s="1" a="1"/>
  <c r="T3283" i="5" s="1"/>
  <c r="L3284" i="5"/>
  <c r="M3284" i="5" s="1"/>
  <c r="N3284" i="5" s="1" a="1"/>
  <c r="T3284" i="5" s="1"/>
  <c r="L3285" i="5"/>
  <c r="M3285" i="5" s="1"/>
  <c r="N3285" i="5" s="1" a="1"/>
  <c r="T3285" i="5" s="1"/>
  <c r="L3286" i="5"/>
  <c r="M3286" i="5" s="1"/>
  <c r="N3286" i="5" s="1" a="1"/>
  <c r="T3286" i="5" s="1"/>
  <c r="L3287" i="5"/>
  <c r="M3287" i="5" s="1"/>
  <c r="N3287" i="5" s="1" a="1"/>
  <c r="T3287" i="5" s="1"/>
  <c r="L3288" i="5"/>
  <c r="M3288" i="5" s="1"/>
  <c r="N3288" i="5" s="1" a="1"/>
  <c r="T3288" i="5" s="1"/>
  <c r="L3289" i="5"/>
  <c r="M3289" i="5" s="1"/>
  <c r="N3289" i="5" s="1" a="1"/>
  <c r="T3289" i="5" s="1"/>
  <c r="L3290" i="5"/>
  <c r="M3290" i="5" s="1"/>
  <c r="N3290" i="5" s="1" a="1"/>
  <c r="T3290" i="5" s="1"/>
  <c r="L3291" i="5"/>
  <c r="M3291" i="5" s="1"/>
  <c r="N3291" i="5" s="1" a="1"/>
  <c r="T3291" i="5" s="1"/>
  <c r="L3292" i="5"/>
  <c r="M3292" i="5" s="1"/>
  <c r="N3292" i="5" s="1" a="1"/>
  <c r="T3292" i="5" s="1"/>
  <c r="L3293" i="5"/>
  <c r="M3293" i="5" s="1"/>
  <c r="N3293" i="5" s="1" a="1"/>
  <c r="T3293" i="5" s="1"/>
  <c r="L3294" i="5"/>
  <c r="M3294" i="5" s="1"/>
  <c r="N3294" i="5" s="1" a="1"/>
  <c r="T3294" i="5" s="1"/>
  <c r="L3295" i="5"/>
  <c r="M3295" i="5" s="1"/>
  <c r="N3295" i="5" s="1" a="1"/>
  <c r="T3295" i="5" s="1"/>
  <c r="L3296" i="5"/>
  <c r="M3296" i="5" s="1"/>
  <c r="N3296" i="5" s="1" a="1"/>
  <c r="T3296" i="5" s="1"/>
  <c r="L3297" i="5"/>
  <c r="M3297" i="5" s="1"/>
  <c r="N3297" i="5" s="1" a="1"/>
  <c r="T3297" i="5" s="1"/>
  <c r="L3298" i="5"/>
  <c r="M3298" i="5" s="1"/>
  <c r="N3298" i="5" s="1" a="1"/>
  <c r="T3298" i="5" s="1"/>
  <c r="L3299" i="5"/>
  <c r="M3299" i="5" s="1"/>
  <c r="N3299" i="5" s="1" a="1"/>
  <c r="T3299" i="5" s="1"/>
  <c r="L3300" i="5"/>
  <c r="M3300" i="5" s="1"/>
  <c r="N3300" i="5" s="1" a="1"/>
  <c r="T3300" i="5" s="1"/>
  <c r="L3301" i="5"/>
  <c r="M3301" i="5" s="1"/>
  <c r="N3301" i="5" s="1" a="1"/>
  <c r="T3301" i="5" s="1"/>
  <c r="L3302" i="5"/>
  <c r="M3302" i="5" s="1"/>
  <c r="N3302" i="5" s="1" a="1"/>
  <c r="T3302" i="5" s="1"/>
  <c r="L3303" i="5"/>
  <c r="M3303" i="5" s="1"/>
  <c r="N3303" i="5" s="1" a="1"/>
  <c r="T3303" i="5" s="1"/>
  <c r="L3304" i="5"/>
  <c r="M3304" i="5" s="1"/>
  <c r="N3304" i="5" s="1" a="1"/>
  <c r="T3304" i="5" s="1"/>
  <c r="L3305" i="5"/>
  <c r="M3305" i="5" s="1"/>
  <c r="N3305" i="5" s="1" a="1"/>
  <c r="T3305" i="5" s="1"/>
  <c r="L3306" i="5"/>
  <c r="M3306" i="5" s="1"/>
  <c r="N3306" i="5" s="1" a="1"/>
  <c r="T3306" i="5" s="1"/>
  <c r="L3307" i="5"/>
  <c r="M3307" i="5" s="1"/>
  <c r="N3307" i="5" s="1" a="1"/>
  <c r="T3307" i="5" s="1"/>
  <c r="L3308" i="5"/>
  <c r="M3308" i="5" s="1"/>
  <c r="N3308" i="5" s="1" a="1"/>
  <c r="T3308" i="5" s="1"/>
  <c r="L3309" i="5"/>
  <c r="M3309" i="5" s="1"/>
  <c r="N3309" i="5" s="1" a="1"/>
  <c r="T3309" i="5" s="1"/>
  <c r="L3310" i="5"/>
  <c r="M3310" i="5" s="1"/>
  <c r="N3310" i="5" s="1" a="1"/>
  <c r="T3310" i="5" s="1"/>
  <c r="L3311" i="5"/>
  <c r="M3311" i="5" s="1"/>
  <c r="N3311" i="5" s="1" a="1"/>
  <c r="T3311" i="5" s="1"/>
  <c r="L3312" i="5"/>
  <c r="M3312" i="5" s="1"/>
  <c r="N3312" i="5" s="1" a="1"/>
  <c r="T3312" i="5" s="1"/>
  <c r="L3313" i="5"/>
  <c r="M3313" i="5" s="1"/>
  <c r="N3313" i="5" s="1" a="1"/>
  <c r="T3313" i="5" s="1"/>
  <c r="L3314" i="5"/>
  <c r="M3314" i="5" s="1"/>
  <c r="N3314" i="5" s="1" a="1"/>
  <c r="T3314" i="5" s="1"/>
  <c r="L3315" i="5"/>
  <c r="M3315" i="5" s="1"/>
  <c r="N3315" i="5" s="1" a="1"/>
  <c r="T3315" i="5" s="1"/>
  <c r="L3316" i="5"/>
  <c r="M3316" i="5" s="1"/>
  <c r="N3316" i="5" s="1" a="1"/>
  <c r="T3316" i="5" s="1"/>
  <c r="L3317" i="5"/>
  <c r="M3317" i="5" s="1"/>
  <c r="N3317" i="5" s="1" a="1"/>
  <c r="T3317" i="5" s="1"/>
  <c r="L3318" i="5"/>
  <c r="M3318" i="5" s="1"/>
  <c r="N3318" i="5" s="1" a="1"/>
  <c r="T3318" i="5" s="1"/>
  <c r="L3319" i="5"/>
  <c r="M3319" i="5" s="1"/>
  <c r="N3319" i="5" s="1" a="1"/>
  <c r="T3319" i="5" s="1"/>
  <c r="L3320" i="5"/>
  <c r="M3320" i="5" s="1"/>
  <c r="N3320" i="5" s="1" a="1"/>
  <c r="T3320" i="5" s="1"/>
  <c r="L3321" i="5"/>
  <c r="M3321" i="5" s="1"/>
  <c r="N3321" i="5" s="1" a="1"/>
  <c r="T3321" i="5" s="1"/>
  <c r="L3322" i="5"/>
  <c r="M3322" i="5" s="1"/>
  <c r="N3322" i="5" s="1" a="1"/>
  <c r="T3322" i="5" s="1"/>
  <c r="L3323" i="5"/>
  <c r="M3323" i="5" s="1"/>
  <c r="N3323" i="5" s="1" a="1"/>
  <c r="T3323" i="5" s="1"/>
  <c r="L3324" i="5"/>
  <c r="M3324" i="5" s="1"/>
  <c r="N3324" i="5" s="1" a="1"/>
  <c r="T3324" i="5" s="1"/>
  <c r="L3325" i="5"/>
  <c r="M3325" i="5" s="1"/>
  <c r="N3325" i="5" s="1" a="1"/>
  <c r="T3325" i="5" s="1"/>
  <c r="L3326" i="5"/>
  <c r="M3326" i="5" s="1"/>
  <c r="N3326" i="5" s="1" a="1"/>
  <c r="T3326" i="5" s="1"/>
  <c r="L3327" i="5"/>
  <c r="M3327" i="5" s="1"/>
  <c r="N3327" i="5" s="1" a="1"/>
  <c r="T3327" i="5" s="1"/>
  <c r="L3328" i="5"/>
  <c r="M3328" i="5" s="1"/>
  <c r="N3328" i="5" s="1" a="1"/>
  <c r="T3328" i="5" s="1"/>
  <c r="L3329" i="5"/>
  <c r="M3329" i="5" s="1"/>
  <c r="N3329" i="5" s="1" a="1"/>
  <c r="T3329" i="5" s="1"/>
  <c r="L3330" i="5"/>
  <c r="M3330" i="5" s="1"/>
  <c r="N3330" i="5" s="1" a="1"/>
  <c r="T3330" i="5" s="1"/>
  <c r="L3331" i="5"/>
  <c r="M3331" i="5" s="1"/>
  <c r="N3331" i="5" s="1" a="1"/>
  <c r="T3331" i="5" s="1"/>
  <c r="L3332" i="5"/>
  <c r="M3332" i="5" s="1"/>
  <c r="N3332" i="5" s="1" a="1"/>
  <c r="T3332" i="5" s="1"/>
  <c r="L3333" i="5"/>
  <c r="M3333" i="5" s="1"/>
  <c r="N3333" i="5" s="1" a="1"/>
  <c r="T3333" i="5" s="1"/>
  <c r="L3334" i="5"/>
  <c r="M3334" i="5" s="1"/>
  <c r="N3334" i="5" s="1" a="1"/>
  <c r="T3334" i="5" s="1"/>
  <c r="L3335" i="5"/>
  <c r="M3335" i="5" s="1"/>
  <c r="N3335" i="5" s="1" a="1"/>
  <c r="T3335" i="5" s="1"/>
  <c r="L3336" i="5"/>
  <c r="M3336" i="5" s="1"/>
  <c r="N3336" i="5" s="1" a="1"/>
  <c r="T3336" i="5" s="1"/>
  <c r="L3337" i="5"/>
  <c r="M3337" i="5" s="1"/>
  <c r="N3337" i="5" s="1" a="1"/>
  <c r="T3337" i="5" s="1"/>
  <c r="L3338" i="5"/>
  <c r="M3338" i="5" s="1"/>
  <c r="N3338" i="5" s="1" a="1"/>
  <c r="T3338" i="5" s="1"/>
  <c r="L3339" i="5"/>
  <c r="M3339" i="5" s="1"/>
  <c r="N3339" i="5" s="1" a="1"/>
  <c r="T3339" i="5" s="1"/>
  <c r="L3340" i="5"/>
  <c r="M3340" i="5" s="1"/>
  <c r="N3340" i="5" s="1" a="1"/>
  <c r="T3340" i="5" s="1"/>
  <c r="L3341" i="5"/>
  <c r="M3341" i="5" s="1"/>
  <c r="N3341" i="5" s="1" a="1"/>
  <c r="T3341" i="5" s="1"/>
  <c r="L3342" i="5"/>
  <c r="M3342" i="5" s="1"/>
  <c r="N3342" i="5" s="1" a="1"/>
  <c r="T3342" i="5" s="1"/>
  <c r="L3343" i="5"/>
  <c r="M3343" i="5" s="1"/>
  <c r="N3343" i="5" s="1" a="1"/>
  <c r="T3343" i="5" s="1"/>
  <c r="L3344" i="5"/>
  <c r="M3344" i="5" s="1"/>
  <c r="N3344" i="5" s="1" a="1"/>
  <c r="T3344" i="5" s="1"/>
  <c r="L3345" i="5"/>
  <c r="M3345" i="5" s="1"/>
  <c r="N3345" i="5" s="1" a="1"/>
  <c r="T3345" i="5" s="1"/>
  <c r="L3346" i="5"/>
  <c r="M3346" i="5" s="1"/>
  <c r="N3346" i="5" s="1" a="1"/>
  <c r="T3346" i="5" s="1"/>
  <c r="L3347" i="5"/>
  <c r="M3347" i="5" s="1"/>
  <c r="N3347" i="5" s="1" a="1"/>
  <c r="T3347" i="5" s="1"/>
  <c r="L3348" i="5"/>
  <c r="M3348" i="5" s="1"/>
  <c r="N3348" i="5" s="1" a="1"/>
  <c r="T3348" i="5" s="1"/>
  <c r="L3349" i="5"/>
  <c r="M3349" i="5" s="1"/>
  <c r="N3349" i="5" s="1" a="1"/>
  <c r="T3349" i="5" s="1"/>
  <c r="L3350" i="5"/>
  <c r="M3350" i="5" s="1"/>
  <c r="N3350" i="5" s="1" a="1"/>
  <c r="T3350" i="5" s="1"/>
  <c r="L3351" i="5"/>
  <c r="M3351" i="5" s="1"/>
  <c r="N3351" i="5" s="1" a="1"/>
  <c r="T3351" i="5" s="1"/>
  <c r="L3352" i="5"/>
  <c r="M3352" i="5" s="1"/>
  <c r="N3352" i="5" s="1" a="1"/>
  <c r="T3352" i="5" s="1"/>
  <c r="L3353" i="5"/>
  <c r="M3353" i="5" s="1"/>
  <c r="N3353" i="5" s="1" a="1"/>
  <c r="T3353" i="5" s="1"/>
  <c r="L3354" i="5"/>
  <c r="M3354" i="5" s="1"/>
  <c r="N3354" i="5" s="1" a="1"/>
  <c r="T3354" i="5" s="1"/>
  <c r="L3355" i="5"/>
  <c r="M3355" i="5" s="1"/>
  <c r="N3355" i="5" s="1" a="1"/>
  <c r="T3355" i="5" s="1"/>
  <c r="L3356" i="5"/>
  <c r="M3356" i="5" s="1"/>
  <c r="N3356" i="5" s="1" a="1"/>
  <c r="T3356" i="5" s="1"/>
  <c r="L3357" i="5"/>
  <c r="M3357" i="5" s="1"/>
  <c r="N3357" i="5" s="1" a="1"/>
  <c r="T3357" i="5" s="1"/>
  <c r="L3358" i="5"/>
  <c r="M3358" i="5" s="1"/>
  <c r="N3358" i="5" s="1" a="1"/>
  <c r="T3358" i="5" s="1"/>
  <c r="L3359" i="5"/>
  <c r="M3359" i="5" s="1"/>
  <c r="N3359" i="5" s="1" a="1"/>
  <c r="T3359" i="5" s="1"/>
  <c r="L3360" i="5"/>
  <c r="M3360" i="5" s="1"/>
  <c r="N3360" i="5" s="1" a="1"/>
  <c r="T3360" i="5" s="1"/>
  <c r="L3361" i="5"/>
  <c r="M3361" i="5" s="1"/>
  <c r="N3361" i="5" s="1" a="1"/>
  <c r="T3361" i="5" s="1"/>
  <c r="L3362" i="5"/>
  <c r="M3362" i="5" s="1"/>
  <c r="N3362" i="5" s="1" a="1"/>
  <c r="T3362" i="5" s="1"/>
  <c r="L3363" i="5"/>
  <c r="M3363" i="5" s="1"/>
  <c r="N3363" i="5" s="1" a="1"/>
  <c r="T3363" i="5" s="1"/>
  <c r="L3364" i="5"/>
  <c r="M3364" i="5" s="1"/>
  <c r="N3364" i="5" s="1" a="1"/>
  <c r="T3364" i="5" s="1"/>
  <c r="L3365" i="5"/>
  <c r="M3365" i="5" s="1"/>
  <c r="N3365" i="5" s="1" a="1"/>
  <c r="T3365" i="5" s="1"/>
  <c r="L3366" i="5"/>
  <c r="M3366" i="5" s="1"/>
  <c r="N3366" i="5" s="1" a="1"/>
  <c r="T3366" i="5" s="1"/>
  <c r="L3367" i="5"/>
  <c r="M3367" i="5" s="1"/>
  <c r="N3367" i="5" s="1" a="1"/>
  <c r="T3367" i="5" s="1"/>
  <c r="L3368" i="5"/>
  <c r="M3368" i="5" s="1"/>
  <c r="N3368" i="5" s="1" a="1"/>
  <c r="T3368" i="5" s="1"/>
  <c r="L3369" i="5"/>
  <c r="M3369" i="5" s="1"/>
  <c r="N3369" i="5" s="1" a="1"/>
  <c r="T3369" i="5" s="1"/>
  <c r="L3370" i="5"/>
  <c r="M3370" i="5" s="1"/>
  <c r="N3370" i="5" s="1" a="1"/>
  <c r="T3370" i="5" s="1"/>
  <c r="L3371" i="5"/>
  <c r="M3371" i="5" s="1"/>
  <c r="N3371" i="5" s="1" a="1"/>
  <c r="T3371" i="5" s="1"/>
  <c r="L3372" i="5"/>
  <c r="M3372" i="5" s="1"/>
  <c r="N3372" i="5" s="1" a="1"/>
  <c r="T3372" i="5" s="1"/>
  <c r="L3373" i="5"/>
  <c r="M3373" i="5" s="1"/>
  <c r="N3373" i="5" s="1" a="1"/>
  <c r="T3373" i="5" s="1"/>
  <c r="L3374" i="5"/>
  <c r="M3374" i="5" s="1"/>
  <c r="N3374" i="5" s="1" a="1"/>
  <c r="T3374" i="5" s="1"/>
  <c r="L3375" i="5"/>
  <c r="M3375" i="5" s="1"/>
  <c r="N3375" i="5" s="1" a="1"/>
  <c r="T3375" i="5" s="1"/>
  <c r="L3376" i="5"/>
  <c r="M3376" i="5" s="1"/>
  <c r="N3376" i="5" s="1" a="1"/>
  <c r="T3376" i="5" s="1"/>
  <c r="L3377" i="5"/>
  <c r="M3377" i="5" s="1"/>
  <c r="N3377" i="5" s="1" a="1"/>
  <c r="T3377" i="5" s="1"/>
  <c r="L3378" i="5"/>
  <c r="M3378" i="5" s="1"/>
  <c r="N3378" i="5" s="1" a="1"/>
  <c r="T3378" i="5" s="1"/>
  <c r="L3379" i="5"/>
  <c r="M3379" i="5" s="1"/>
  <c r="N3379" i="5" s="1" a="1"/>
  <c r="T3379" i="5" s="1"/>
  <c r="L3380" i="5"/>
  <c r="M3380" i="5" s="1"/>
  <c r="N3380" i="5" s="1" a="1"/>
  <c r="T3380" i="5" s="1"/>
  <c r="L3381" i="5"/>
  <c r="M3381" i="5" s="1"/>
  <c r="N3381" i="5" s="1" a="1"/>
  <c r="T3381" i="5" s="1"/>
  <c r="L3382" i="5"/>
  <c r="M3382" i="5" s="1"/>
  <c r="N3382" i="5" s="1" a="1"/>
  <c r="T3382" i="5" s="1"/>
  <c r="L3383" i="5"/>
  <c r="M3383" i="5" s="1"/>
  <c r="N3383" i="5" s="1" a="1"/>
  <c r="T3383" i="5" s="1"/>
  <c r="L3384" i="5"/>
  <c r="M3384" i="5" s="1"/>
  <c r="N3384" i="5" s="1" a="1"/>
  <c r="T3384" i="5" s="1"/>
  <c r="L3385" i="5"/>
  <c r="M3385" i="5" s="1"/>
  <c r="N3385" i="5" s="1" a="1"/>
  <c r="T3385" i="5" s="1"/>
  <c r="L3386" i="5"/>
  <c r="M3386" i="5" s="1"/>
  <c r="N3386" i="5" s="1" a="1"/>
  <c r="T3386" i="5" s="1"/>
  <c r="L3387" i="5"/>
  <c r="M3387" i="5" s="1"/>
  <c r="N3387" i="5" s="1" a="1"/>
  <c r="T3387" i="5" s="1"/>
  <c r="L3388" i="5"/>
  <c r="M3388" i="5" s="1"/>
  <c r="N3388" i="5" s="1" a="1"/>
  <c r="T3388" i="5" s="1"/>
  <c r="L3389" i="5"/>
  <c r="M3389" i="5" s="1"/>
  <c r="N3389" i="5" s="1" a="1"/>
  <c r="T3389" i="5" s="1"/>
  <c r="L3390" i="5"/>
  <c r="M3390" i="5" s="1"/>
  <c r="N3390" i="5" s="1" a="1"/>
  <c r="T3390" i="5" s="1"/>
  <c r="L3391" i="5"/>
  <c r="M3391" i="5" s="1"/>
  <c r="N3391" i="5" s="1" a="1"/>
  <c r="T3391" i="5" s="1"/>
  <c r="L3392" i="5"/>
  <c r="M3392" i="5" s="1"/>
  <c r="N3392" i="5" s="1" a="1"/>
  <c r="T3392" i="5" s="1"/>
  <c r="L3393" i="5"/>
  <c r="M3393" i="5" s="1"/>
  <c r="N3393" i="5" s="1" a="1"/>
  <c r="T3393" i="5" s="1"/>
  <c r="L3394" i="5"/>
  <c r="M3394" i="5" s="1"/>
  <c r="N3394" i="5" s="1" a="1"/>
  <c r="T3394" i="5" s="1"/>
  <c r="L3395" i="5"/>
  <c r="M3395" i="5" s="1"/>
  <c r="N3395" i="5" s="1" a="1"/>
  <c r="T3395" i="5" s="1"/>
  <c r="L3396" i="5"/>
  <c r="M3396" i="5" s="1"/>
  <c r="N3396" i="5" s="1" a="1"/>
  <c r="T3396" i="5" s="1"/>
  <c r="L3397" i="5"/>
  <c r="M3397" i="5" s="1"/>
  <c r="N3397" i="5" s="1" a="1"/>
  <c r="T3397" i="5" s="1"/>
  <c r="L3398" i="5"/>
  <c r="M3398" i="5" s="1"/>
  <c r="N3398" i="5" s="1" a="1"/>
  <c r="T3398" i="5" s="1"/>
  <c r="L3399" i="5"/>
  <c r="M3399" i="5" s="1"/>
  <c r="N3399" i="5" s="1" a="1"/>
  <c r="T3399" i="5" s="1"/>
  <c r="L3400" i="5"/>
  <c r="M3400" i="5" s="1"/>
  <c r="N3400" i="5" s="1" a="1"/>
  <c r="T3400" i="5" s="1"/>
  <c r="L3401" i="5"/>
  <c r="M3401" i="5" s="1"/>
  <c r="N3401" i="5" s="1" a="1"/>
  <c r="T3401" i="5" s="1"/>
  <c r="L3402" i="5"/>
  <c r="M3402" i="5" s="1"/>
  <c r="N3402" i="5" s="1" a="1"/>
  <c r="T3402" i="5" s="1"/>
  <c r="L3403" i="5"/>
  <c r="M3403" i="5" s="1"/>
  <c r="N3403" i="5" s="1" a="1"/>
  <c r="T3403" i="5" s="1"/>
  <c r="L3404" i="5"/>
  <c r="M3404" i="5" s="1"/>
  <c r="N3404" i="5" s="1" a="1"/>
  <c r="T3404" i="5" s="1"/>
  <c r="L3405" i="5"/>
  <c r="M3405" i="5"/>
  <c r="N3405" i="5" s="1" a="1"/>
  <c r="T3405" i="5" s="1"/>
  <c r="L3406" i="5"/>
  <c r="M3406" i="5" s="1"/>
  <c r="N3406" i="5" s="1" a="1"/>
  <c r="T3406" i="5" s="1"/>
  <c r="L3407" i="5"/>
  <c r="M3407" i="5" s="1"/>
  <c r="N3407" i="5" s="1" a="1"/>
  <c r="T3407" i="5" s="1"/>
  <c r="L3408" i="5"/>
  <c r="M3408" i="5" s="1"/>
  <c r="N3408" i="5" s="1" a="1"/>
  <c r="T3408" i="5" s="1"/>
  <c r="L3409" i="5"/>
  <c r="M3409" i="5" s="1"/>
  <c r="N3409" i="5" s="1" a="1"/>
  <c r="T3409" i="5" s="1"/>
  <c r="L3410" i="5"/>
  <c r="M3410" i="5" s="1"/>
  <c r="N3410" i="5" s="1" a="1"/>
  <c r="T3410" i="5" s="1"/>
  <c r="L3411" i="5"/>
  <c r="M3411" i="5" s="1"/>
  <c r="N3411" i="5" s="1" a="1"/>
  <c r="T3411" i="5" s="1"/>
  <c r="L3412" i="5"/>
  <c r="M3412" i="5" s="1"/>
  <c r="N3412" i="5" s="1" a="1"/>
  <c r="T3412" i="5" s="1"/>
  <c r="L3413" i="5"/>
  <c r="M3413" i="5" s="1"/>
  <c r="N3413" i="5" s="1" a="1"/>
  <c r="T3413" i="5" s="1"/>
  <c r="L3414" i="5"/>
  <c r="M3414" i="5" s="1"/>
  <c r="N3414" i="5" s="1" a="1"/>
  <c r="T3414" i="5" s="1"/>
  <c r="L3415" i="5"/>
  <c r="M3415" i="5" s="1"/>
  <c r="N3415" i="5" s="1" a="1"/>
  <c r="T3415" i="5" s="1"/>
  <c r="L3416" i="5"/>
  <c r="M3416" i="5" s="1"/>
  <c r="N3416" i="5" s="1" a="1"/>
  <c r="T3416" i="5" s="1"/>
  <c r="L3417" i="5"/>
  <c r="M3417" i="5" s="1"/>
  <c r="N3417" i="5" s="1" a="1"/>
  <c r="T3417" i="5" s="1"/>
  <c r="L3418" i="5"/>
  <c r="M3418" i="5" s="1"/>
  <c r="N3418" i="5" s="1" a="1"/>
  <c r="T3418" i="5" s="1"/>
  <c r="L3419" i="5"/>
  <c r="M3419" i="5" s="1"/>
  <c r="N3419" i="5" s="1" a="1"/>
  <c r="T3419" i="5" s="1"/>
  <c r="L3420" i="5"/>
  <c r="M3420" i="5" s="1"/>
  <c r="N3420" i="5" s="1" a="1"/>
  <c r="T3420" i="5" s="1"/>
  <c r="L3421" i="5"/>
  <c r="M3421" i="5"/>
  <c r="N3421" i="5" s="1" a="1"/>
  <c r="T3421" i="5" s="1"/>
  <c r="L3422" i="5"/>
  <c r="M3422" i="5"/>
  <c r="N3422" i="5" s="1" a="1"/>
  <c r="T3422" i="5" s="1"/>
  <c r="L3423" i="5"/>
  <c r="M3423" i="5"/>
  <c r="N3423" i="5" s="1" a="1"/>
  <c r="T3423" i="5" s="1"/>
  <c r="L3424" i="5"/>
  <c r="M3424" i="5"/>
  <c r="N3424" i="5" s="1" a="1"/>
  <c r="T3424" i="5" s="1"/>
  <c r="L3425" i="5"/>
  <c r="M3425" i="5"/>
  <c r="N3425" i="5" s="1" a="1"/>
  <c r="T3425" i="5" s="1"/>
  <c r="L3426" i="5"/>
  <c r="M3426" i="5"/>
  <c r="N3426" i="5" s="1" a="1"/>
  <c r="T3426" i="5" s="1"/>
  <c r="L3427" i="5"/>
  <c r="M3427" i="5"/>
  <c r="N3427" i="5" s="1" a="1"/>
  <c r="T3427" i="5" s="1"/>
  <c r="L3428" i="5"/>
  <c r="M3428" i="5"/>
  <c r="N3428" i="5" s="1" a="1"/>
  <c r="T3428" i="5" s="1"/>
  <c r="L3429" i="5"/>
  <c r="M3429" i="5"/>
  <c r="N3429" i="5" s="1" a="1"/>
  <c r="T3429" i="5" s="1"/>
  <c r="L3430" i="5"/>
  <c r="M3430" i="5"/>
  <c r="N3430" i="5" s="1" a="1"/>
  <c r="T3430" i="5" s="1"/>
  <c r="L3431" i="5"/>
  <c r="M3431" i="5"/>
  <c r="N3431" i="5" s="1" a="1"/>
  <c r="T3431" i="5" s="1"/>
  <c r="L3432" i="5"/>
  <c r="M3432" i="5"/>
  <c r="N3432" i="5" s="1" a="1"/>
  <c r="T3432" i="5" s="1"/>
  <c r="L3433" i="5"/>
  <c r="M3433" i="5"/>
  <c r="N3433" i="5" s="1" a="1"/>
  <c r="T3433" i="5" s="1"/>
  <c r="L3434" i="5"/>
  <c r="M3434" i="5"/>
  <c r="N3434" i="5" s="1" a="1"/>
  <c r="T3434" i="5" s="1"/>
  <c r="L3435" i="5"/>
  <c r="M3435" i="5"/>
  <c r="N3435" i="5" s="1" a="1"/>
  <c r="T3435" i="5" s="1"/>
  <c r="L3436" i="5"/>
  <c r="M3436" i="5"/>
  <c r="N3436" i="5" s="1" a="1"/>
  <c r="T3436" i="5" s="1"/>
  <c r="L3437" i="5"/>
  <c r="M3437" i="5"/>
  <c r="N3437" i="5" s="1" a="1"/>
  <c r="T3437" i="5" s="1"/>
  <c r="L3438" i="5"/>
  <c r="M3438" i="5"/>
  <c r="N3438" i="5" s="1" a="1"/>
  <c r="T3438" i="5" s="1"/>
  <c r="L3439" i="5"/>
  <c r="M3439" i="5"/>
  <c r="N3439" i="5" s="1" a="1"/>
  <c r="T3439" i="5" s="1"/>
  <c r="L3440" i="5"/>
  <c r="M3440" i="5"/>
  <c r="N3440" i="5" s="1" a="1"/>
  <c r="T3440" i="5" s="1"/>
  <c r="L3441" i="5"/>
  <c r="M3441" i="5"/>
  <c r="N3441" i="5" s="1" a="1"/>
  <c r="T3441" i="5" s="1"/>
  <c r="L3442" i="5"/>
  <c r="M3442" i="5"/>
  <c r="N3442" i="5" s="1" a="1"/>
  <c r="T3442" i="5" s="1"/>
  <c r="L3443" i="5"/>
  <c r="M3443" i="5"/>
  <c r="N3443" i="5" s="1" a="1"/>
  <c r="T3443" i="5" s="1"/>
  <c r="L3444" i="5"/>
  <c r="M3444" i="5"/>
  <c r="N3444" i="5" s="1" a="1"/>
  <c r="T3444" i="5" s="1"/>
  <c r="L3445" i="5"/>
  <c r="M3445" i="5"/>
  <c r="N3445" i="5" s="1" a="1"/>
  <c r="T3445" i="5" s="1"/>
  <c r="L3446" i="5"/>
  <c r="M3446" i="5"/>
  <c r="N3446" i="5" s="1" a="1"/>
  <c r="T3446" i="5" s="1"/>
  <c r="L3447" i="5"/>
  <c r="M3447" i="5"/>
  <c r="N3447" i="5" s="1" a="1"/>
  <c r="T3447" i="5" s="1"/>
  <c r="L3448" i="5"/>
  <c r="M3448" i="5"/>
  <c r="N3448" i="5" s="1" a="1"/>
  <c r="T3448" i="5" s="1"/>
  <c r="L3449" i="5"/>
  <c r="M3449" i="5"/>
  <c r="N3449" i="5" s="1" a="1"/>
  <c r="T3449" i="5" s="1"/>
  <c r="L3450" i="5"/>
  <c r="M3450" i="5"/>
  <c r="N3450" i="5" s="1" a="1"/>
  <c r="T3450" i="5" s="1"/>
  <c r="L3451" i="5"/>
  <c r="M3451" i="5"/>
  <c r="N3451" i="5" s="1" a="1"/>
  <c r="T3451" i="5" s="1"/>
  <c r="L3452" i="5"/>
  <c r="M3452" i="5"/>
  <c r="N3452" i="5" s="1" a="1"/>
  <c r="T3452" i="5" s="1"/>
  <c r="L3453" i="5"/>
  <c r="M3453" i="5"/>
  <c r="N3453" i="5" s="1" a="1"/>
  <c r="T3453" i="5" s="1"/>
  <c r="L3454" i="5"/>
  <c r="M3454" i="5"/>
  <c r="N3454" i="5" s="1" a="1"/>
  <c r="T3454" i="5" s="1"/>
  <c r="L3455" i="5"/>
  <c r="M3455" i="5"/>
  <c r="N3455" i="5" s="1" a="1"/>
  <c r="T3455" i="5" s="1"/>
  <c r="L3456" i="5"/>
  <c r="M3456" i="5"/>
  <c r="N3456" i="5" s="1" a="1"/>
  <c r="T3456" i="5" s="1"/>
  <c r="L3457" i="5"/>
  <c r="M3457" i="5"/>
  <c r="N3457" i="5" s="1" a="1"/>
  <c r="T3457" i="5" s="1"/>
  <c r="L3458" i="5"/>
  <c r="M3458" i="5"/>
  <c r="N3458" i="5" s="1" a="1"/>
  <c r="T3458" i="5" s="1"/>
  <c r="L3459" i="5"/>
  <c r="M3459" i="5"/>
  <c r="N3459" i="5" s="1" a="1"/>
  <c r="T3459" i="5" s="1"/>
  <c r="L3460" i="5"/>
  <c r="M3460" i="5"/>
  <c r="N3460" i="5" s="1" a="1"/>
  <c r="T3460" i="5" s="1"/>
  <c r="L3461" i="5"/>
  <c r="M3461" i="5"/>
  <c r="N3461" i="5" s="1" a="1"/>
  <c r="T3461" i="5" s="1"/>
  <c r="L3462" i="5"/>
  <c r="M3462" i="5"/>
  <c r="N3462" i="5" s="1" a="1"/>
  <c r="T3462" i="5" s="1"/>
  <c r="L3463" i="5"/>
  <c r="M3463" i="5"/>
  <c r="N3463" i="5" s="1" a="1"/>
  <c r="T3463" i="5" s="1"/>
  <c r="L3464" i="5"/>
  <c r="M3464" i="5"/>
  <c r="N3464" i="5" s="1" a="1"/>
  <c r="T3464" i="5" s="1"/>
  <c r="L3465" i="5"/>
  <c r="M3465" i="5"/>
  <c r="N3465" i="5" s="1" a="1"/>
  <c r="T3465" i="5" s="1"/>
  <c r="L3466" i="5"/>
  <c r="M3466" i="5"/>
  <c r="N3466" i="5" s="1" a="1"/>
  <c r="T3466" i="5" s="1"/>
  <c r="L3467" i="5"/>
  <c r="M3467" i="5"/>
  <c r="N3467" i="5" s="1" a="1"/>
  <c r="T3467" i="5" s="1"/>
  <c r="L3468" i="5"/>
  <c r="M3468" i="5"/>
  <c r="N3468" i="5" s="1" a="1"/>
  <c r="T3468" i="5" s="1"/>
  <c r="L3469" i="5"/>
  <c r="M3469" i="5"/>
  <c r="N3469" i="5" s="1" a="1"/>
  <c r="T3469" i="5" s="1"/>
  <c r="L3470" i="5"/>
  <c r="M3470" i="5"/>
  <c r="N3470" i="5" s="1" a="1"/>
  <c r="T3470" i="5" s="1"/>
  <c r="L3471" i="5"/>
  <c r="M3471" i="5"/>
  <c r="N3471" i="5" s="1" a="1"/>
  <c r="T3471" i="5" s="1"/>
  <c r="L3472" i="5"/>
  <c r="M3472" i="5"/>
  <c r="N3472" i="5" s="1" a="1"/>
  <c r="T3472" i="5" s="1"/>
  <c r="L3473" i="5"/>
  <c r="M3473" i="5"/>
  <c r="N3473" i="5" s="1" a="1"/>
  <c r="T3473" i="5" s="1"/>
  <c r="L3474" i="5"/>
  <c r="M3474" i="5"/>
  <c r="N3474" i="5" s="1" a="1"/>
  <c r="T3474" i="5" s="1"/>
  <c r="L3475" i="5"/>
  <c r="M3475" i="5"/>
  <c r="N3475" i="5" s="1" a="1"/>
  <c r="T3475" i="5" s="1"/>
  <c r="L3476" i="5"/>
  <c r="M3476" i="5"/>
  <c r="N3476" i="5" s="1" a="1"/>
  <c r="T3476" i="5" s="1"/>
  <c r="L3477" i="5"/>
  <c r="M3477" i="5"/>
  <c r="N3477" i="5" s="1" a="1"/>
  <c r="T3477" i="5" s="1"/>
  <c r="L3478" i="5"/>
  <c r="M3478" i="5"/>
  <c r="N3478" i="5" s="1" a="1"/>
  <c r="T3478" i="5" s="1"/>
  <c r="L3479" i="5"/>
  <c r="M3479" i="5"/>
  <c r="N3479" i="5" s="1" a="1"/>
  <c r="T3479" i="5" s="1"/>
  <c r="L3480" i="5"/>
  <c r="M3480" i="5"/>
  <c r="N3480" i="5" s="1" a="1"/>
  <c r="T3480" i="5" s="1"/>
  <c r="L3481" i="5"/>
  <c r="M3481" i="5"/>
  <c r="N3481" i="5" s="1" a="1"/>
  <c r="T3481" i="5" s="1"/>
  <c r="L3482" i="5"/>
  <c r="M3482" i="5"/>
  <c r="N3482" i="5" s="1" a="1"/>
  <c r="T3482" i="5" s="1"/>
  <c r="L3483" i="5"/>
  <c r="M3483" i="5"/>
  <c r="N3483" i="5" s="1" a="1"/>
  <c r="T3483" i="5" s="1"/>
  <c r="L3484" i="5"/>
  <c r="M3484" i="5"/>
  <c r="N3484" i="5" s="1" a="1"/>
  <c r="T3484" i="5" s="1"/>
  <c r="L3485" i="5"/>
  <c r="M3485" i="5"/>
  <c r="N3485" i="5" s="1" a="1"/>
  <c r="T3485" i="5" s="1"/>
  <c r="L3486" i="5"/>
  <c r="M3486" i="5"/>
  <c r="N3486" i="5" s="1" a="1"/>
  <c r="T3486" i="5" s="1"/>
  <c r="L3487" i="5"/>
  <c r="M3487" i="5"/>
  <c r="N3487" i="5" s="1" a="1"/>
  <c r="T3487" i="5" s="1"/>
  <c r="L3488" i="5"/>
  <c r="M3488" i="5"/>
  <c r="N3488" i="5" s="1" a="1"/>
  <c r="T3488" i="5" s="1"/>
  <c r="L3489" i="5"/>
  <c r="M3489" i="5"/>
  <c r="N3489" i="5" s="1" a="1"/>
  <c r="T3489" i="5" s="1"/>
  <c r="L3490" i="5"/>
  <c r="M3490" i="5"/>
  <c r="N3490" i="5" s="1" a="1"/>
  <c r="T3490" i="5" s="1"/>
  <c r="L3491" i="5"/>
  <c r="M3491" i="5"/>
  <c r="N3491" i="5" s="1" a="1"/>
  <c r="T3491" i="5" s="1"/>
  <c r="L3492" i="5"/>
  <c r="M3492" i="5"/>
  <c r="N3492" i="5" s="1" a="1"/>
  <c r="T3492" i="5" s="1"/>
  <c r="L3493" i="5"/>
  <c r="M3493" i="5"/>
  <c r="N3493" i="5" s="1" a="1"/>
  <c r="T3493" i="5" s="1"/>
  <c r="L3494" i="5"/>
  <c r="M3494" i="5"/>
  <c r="N3494" i="5" s="1" a="1"/>
  <c r="T3494" i="5" s="1"/>
  <c r="L3495" i="5"/>
  <c r="M3495" i="5"/>
  <c r="N3495" i="5" s="1" a="1"/>
  <c r="T3495" i="5" s="1"/>
  <c r="L3496" i="5"/>
  <c r="M3496" i="5"/>
  <c r="N3496" i="5" s="1" a="1"/>
  <c r="T3496" i="5" s="1"/>
  <c r="L3497" i="5"/>
  <c r="M3497" i="5"/>
  <c r="N3497" i="5" s="1" a="1"/>
  <c r="T3497" i="5" s="1"/>
  <c r="L3498" i="5"/>
  <c r="M3498" i="5"/>
  <c r="N3498" i="5" s="1" a="1"/>
  <c r="T3498" i="5" s="1"/>
  <c r="L3499" i="5"/>
  <c r="M3499" i="5"/>
  <c r="N3499" i="5" s="1" a="1"/>
  <c r="T3499" i="5" s="1"/>
  <c r="L3500" i="5"/>
  <c r="M3500" i="5"/>
  <c r="N3500" i="5" s="1" a="1"/>
  <c r="T3500" i="5" s="1"/>
  <c r="L3501" i="5"/>
  <c r="M3501" i="5"/>
  <c r="N3501" i="5" s="1" a="1"/>
  <c r="T3501" i="5" s="1"/>
  <c r="L3502" i="5"/>
  <c r="M3502" i="5"/>
  <c r="N3502" i="5" s="1" a="1"/>
  <c r="T3502" i="5" s="1"/>
  <c r="L3503" i="5"/>
  <c r="M3503" i="5"/>
  <c r="N3503" i="5" s="1" a="1"/>
  <c r="T3503" i="5" s="1"/>
  <c r="L3504" i="5"/>
  <c r="M3504" i="5"/>
  <c r="N3504" i="5" s="1" a="1"/>
  <c r="T3504" i="5" s="1"/>
  <c r="L3514" i="5"/>
  <c r="M3514" i="5"/>
  <c r="N3514" i="5" s="1" a="1"/>
  <c r="T3514" i="5" s="1"/>
  <c r="L3515" i="5"/>
  <c r="M3515" i="5"/>
  <c r="N3515" i="5" s="1" a="1"/>
  <c r="T3515" i="5" s="1"/>
  <c r="L3516" i="5"/>
  <c r="M3516" i="5"/>
  <c r="N3516" i="5" s="1" a="1"/>
  <c r="T3516" i="5" s="1"/>
  <c r="L3517" i="5"/>
  <c r="M3517" i="5"/>
  <c r="N3517" i="5" s="1" a="1"/>
  <c r="T3517" i="5" s="1"/>
  <c r="L3518" i="5"/>
  <c r="M3518" i="5" s="1"/>
  <c r="N3518" i="5" s="1" a="1"/>
  <c r="T3518" i="5" s="1"/>
  <c r="L3519" i="5"/>
  <c r="M3519" i="5" s="1"/>
  <c r="N3519" i="5" s="1" a="1"/>
  <c r="T3519" i="5" s="1"/>
  <c r="L3520" i="5"/>
  <c r="M3520" i="5" s="1"/>
  <c r="N3520" i="5" s="1" a="1"/>
  <c r="T3520" i="5" s="1"/>
  <c r="L3521" i="5"/>
  <c r="M3521" i="5" s="1"/>
  <c r="N3521" i="5" s="1" a="1"/>
  <c r="T3521" i="5" s="1"/>
  <c r="L3522" i="5"/>
  <c r="M3522" i="5" s="1"/>
  <c r="N3522" i="5" s="1" a="1"/>
  <c r="T3522" i="5" s="1"/>
  <c r="L3523" i="5"/>
  <c r="M3523" i="5"/>
  <c r="N3523" i="5" s="1" a="1"/>
  <c r="T3523" i="5" s="1"/>
  <c r="L3524" i="5"/>
  <c r="M3524" i="5" s="1"/>
  <c r="N3524" i="5" s="1" a="1"/>
  <c r="T3524" i="5" s="1"/>
  <c r="L3525" i="5"/>
  <c r="M3525" i="5" s="1"/>
  <c r="N3525" i="5" s="1" a="1"/>
  <c r="T3525" i="5" s="1"/>
  <c r="L3526" i="5"/>
  <c r="M3526" i="5" s="1"/>
  <c r="N3526" i="5" s="1" a="1"/>
  <c r="T3526" i="5" s="1"/>
  <c r="L3527" i="5"/>
  <c r="M3527" i="5" s="1"/>
  <c r="N3527" i="5" s="1" a="1"/>
  <c r="T3527" i="5" s="1"/>
  <c r="L3528" i="5"/>
  <c r="M3528" i="5" s="1"/>
  <c r="N3528" i="5" s="1" a="1"/>
  <c r="T3528" i="5" s="1"/>
  <c r="L3529" i="5"/>
  <c r="M3529" i="5" s="1"/>
  <c r="N3529" i="5" s="1" a="1"/>
  <c r="T3529" i="5" s="1"/>
  <c r="L3530" i="5"/>
  <c r="M3530" i="5" s="1"/>
  <c r="N3530" i="5" s="1" a="1"/>
  <c r="T3530" i="5" s="1"/>
  <c r="L3531" i="5"/>
  <c r="M3531" i="5" s="1"/>
  <c r="N3531" i="5" s="1" a="1"/>
  <c r="T3531" i="5" s="1"/>
  <c r="L3532" i="5"/>
  <c r="M3532" i="5" s="1"/>
  <c r="N3532" i="5" s="1" a="1"/>
  <c r="T3532" i="5" s="1"/>
  <c r="L3533" i="5"/>
  <c r="M3533" i="5" s="1"/>
  <c r="N3533" i="5" s="1" a="1"/>
  <c r="T3533" i="5" s="1"/>
  <c r="L3534" i="5"/>
  <c r="M3534" i="5" s="1"/>
  <c r="N3534" i="5" s="1" a="1"/>
  <c r="T3534" i="5" s="1"/>
  <c r="L3535" i="5"/>
  <c r="M3535" i="5" s="1"/>
  <c r="N3535" i="5" s="1" a="1"/>
  <c r="T3535" i="5" s="1"/>
  <c r="L3536" i="5"/>
  <c r="M3536" i="5" s="1"/>
  <c r="N3536" i="5" s="1" a="1"/>
  <c r="T3536" i="5" s="1"/>
  <c r="L3537" i="5"/>
  <c r="M3537" i="5" s="1"/>
  <c r="N3537" i="5" s="1" a="1"/>
  <c r="T3537" i="5" s="1"/>
  <c r="L3538" i="5"/>
  <c r="M3538" i="5" s="1"/>
  <c r="N3538" i="5" s="1" a="1"/>
  <c r="T3538" i="5" s="1"/>
  <c r="L3539" i="5"/>
  <c r="M3539" i="5" s="1"/>
  <c r="N3539" i="5" s="1" a="1"/>
  <c r="T3539" i="5" s="1"/>
  <c r="L3540" i="5"/>
  <c r="M3540" i="5" s="1"/>
  <c r="N3540" i="5" s="1" a="1"/>
  <c r="T3540" i="5" s="1"/>
  <c r="L3541" i="5"/>
  <c r="M3541" i="5" s="1"/>
  <c r="N3541" i="5" s="1" a="1"/>
  <c r="T3541" i="5" s="1"/>
  <c r="L3542" i="5"/>
  <c r="M3542" i="5" s="1"/>
  <c r="N3542" i="5" s="1" a="1"/>
  <c r="T3542" i="5" s="1"/>
  <c r="L3543" i="5"/>
  <c r="M3543" i="5" s="1"/>
  <c r="N3543" i="5" s="1" a="1"/>
  <c r="T3543" i="5" s="1"/>
  <c r="L3544" i="5"/>
  <c r="M3544" i="5" s="1"/>
  <c r="N3544" i="5" s="1" a="1"/>
  <c r="T3544" i="5" s="1"/>
  <c r="L3545" i="5"/>
  <c r="M3545" i="5" s="1"/>
  <c r="N3545" i="5" s="1" a="1"/>
  <c r="T3545" i="5" s="1"/>
  <c r="L3546" i="5"/>
  <c r="M3546" i="5" s="1"/>
  <c r="N3546" i="5" s="1" a="1"/>
  <c r="T3546" i="5" s="1"/>
  <c r="L3547" i="5"/>
  <c r="M3547" i="5" s="1"/>
  <c r="N3547" i="5" s="1" a="1"/>
  <c r="T3547" i="5" s="1"/>
  <c r="L3548" i="5"/>
  <c r="M3548" i="5"/>
  <c r="N3548" i="5" s="1" a="1"/>
  <c r="T3548" i="5" s="1"/>
  <c r="L3549" i="5"/>
  <c r="M3549" i="5" s="1"/>
  <c r="N3549" i="5" s="1" a="1"/>
  <c r="T3549" i="5" s="1"/>
  <c r="L3550" i="5"/>
  <c r="M3550" i="5" s="1"/>
  <c r="N3550" i="5" s="1" a="1"/>
  <c r="T3550" i="5" s="1"/>
  <c r="L3551" i="5"/>
  <c r="M3551" i="5" s="1"/>
  <c r="N3551" i="5" s="1" a="1"/>
  <c r="T3551" i="5" s="1"/>
  <c r="L3552" i="5"/>
  <c r="M3552" i="5" s="1"/>
  <c r="N3552" i="5" s="1" a="1"/>
  <c r="T3552" i="5" s="1"/>
  <c r="L3553" i="5"/>
  <c r="M3553" i="5" s="1"/>
  <c r="N3553" i="5" s="1" a="1"/>
  <c r="T3553" i="5" s="1"/>
  <c r="L3554" i="5"/>
  <c r="M3554" i="5" s="1"/>
  <c r="N3554" i="5" s="1" a="1"/>
  <c r="T3554" i="5" s="1"/>
  <c r="L3555" i="5"/>
  <c r="M3555" i="5"/>
  <c r="N3555" i="5" s="1" a="1"/>
  <c r="T3555" i="5" s="1"/>
  <c r="L3556" i="5"/>
  <c r="M3556" i="5" s="1"/>
  <c r="N3556" i="5" s="1" a="1"/>
  <c r="T3556" i="5" s="1"/>
  <c r="L3557" i="5"/>
  <c r="M3557" i="5" s="1"/>
  <c r="N3557" i="5" s="1" a="1"/>
  <c r="T3557" i="5" s="1"/>
  <c r="L3558" i="5"/>
  <c r="M3558" i="5" s="1"/>
  <c r="N3558" i="5" s="1" a="1"/>
  <c r="T3558" i="5" s="1"/>
  <c r="L3559" i="5"/>
  <c r="M3559" i="5" s="1"/>
  <c r="N3559" i="5" s="1" a="1"/>
  <c r="T3559" i="5" s="1"/>
  <c r="L3560" i="5"/>
  <c r="M3560" i="5" s="1"/>
  <c r="N3560" i="5" s="1" a="1"/>
  <c r="T3560" i="5" s="1"/>
  <c r="L3561" i="5"/>
  <c r="M3561" i="5" s="1"/>
  <c r="N3561" i="5" s="1" a="1"/>
  <c r="T3561" i="5" s="1"/>
  <c r="L3562" i="5"/>
  <c r="M3562" i="5" s="1"/>
  <c r="N3562" i="5" s="1" a="1"/>
  <c r="T3562" i="5" s="1"/>
  <c r="L3563" i="5"/>
  <c r="M3563" i="5" s="1"/>
  <c r="N3563" i="5" s="1" a="1"/>
  <c r="T3563" i="5" s="1"/>
  <c r="L3564" i="5"/>
  <c r="M3564" i="5" s="1"/>
  <c r="N3564" i="5" s="1" a="1"/>
  <c r="T3564" i="5" s="1"/>
  <c r="L3565" i="5"/>
  <c r="M3565" i="5" s="1"/>
  <c r="N3565" i="5" s="1" a="1"/>
  <c r="T3565" i="5" s="1"/>
  <c r="L3566" i="5"/>
  <c r="M3566" i="5" s="1"/>
  <c r="N3566" i="5" s="1" a="1"/>
  <c r="T3566" i="5" s="1"/>
  <c r="L3567" i="5"/>
  <c r="M3567" i="5" s="1"/>
  <c r="N3567" i="5" s="1" a="1"/>
  <c r="T3567" i="5" s="1"/>
  <c r="L3568" i="5"/>
  <c r="M3568" i="5" s="1"/>
  <c r="N3568" i="5" s="1" a="1"/>
  <c r="T3568" i="5" s="1"/>
  <c r="L3569" i="5"/>
  <c r="M3569" i="5" s="1"/>
  <c r="N3569" i="5" s="1" a="1"/>
  <c r="T3569" i="5" s="1"/>
  <c r="L3570" i="5"/>
  <c r="M3570" i="5" s="1"/>
  <c r="N3570" i="5" s="1" a="1"/>
  <c r="T3570" i="5" s="1"/>
  <c r="L3571" i="5"/>
  <c r="M3571" i="5" s="1"/>
  <c r="N3571" i="5" s="1" a="1"/>
  <c r="T3571" i="5" s="1"/>
  <c r="L3572" i="5"/>
  <c r="M3572" i="5" s="1"/>
  <c r="N3572" i="5" s="1" a="1"/>
  <c r="T3572" i="5" s="1"/>
  <c r="L3573" i="5"/>
  <c r="M3573" i="5" s="1"/>
  <c r="N3573" i="5" s="1" a="1"/>
  <c r="T3573" i="5" s="1"/>
  <c r="L3574" i="5"/>
  <c r="M3574" i="5" s="1"/>
  <c r="N3574" i="5" s="1" a="1"/>
  <c r="T3574" i="5" s="1"/>
  <c r="L3575" i="5"/>
  <c r="M3575" i="5" s="1"/>
  <c r="N3575" i="5" s="1" a="1"/>
  <c r="T3575" i="5" s="1"/>
  <c r="L3576" i="5"/>
  <c r="M3576" i="5" s="1"/>
  <c r="N3576" i="5" s="1" a="1"/>
  <c r="T3576" i="5" s="1"/>
  <c r="L3577" i="5"/>
  <c r="M3577" i="5" s="1"/>
  <c r="N3577" i="5" s="1" a="1"/>
  <c r="T3577" i="5" s="1"/>
  <c r="L3578" i="5"/>
  <c r="M3578" i="5" s="1"/>
  <c r="N3578" i="5" s="1" a="1"/>
  <c r="T3578" i="5" s="1"/>
  <c r="L3579" i="5"/>
  <c r="M3579" i="5" s="1"/>
  <c r="N3579" i="5" s="1" a="1"/>
  <c r="T3579" i="5" s="1"/>
  <c r="L3580" i="5"/>
  <c r="M3580" i="5" s="1"/>
  <c r="N3580" i="5" s="1" a="1"/>
  <c r="T3580" i="5" s="1"/>
  <c r="L3581" i="5"/>
  <c r="M3581" i="5" s="1"/>
  <c r="N3581" i="5" s="1" a="1"/>
  <c r="T3581" i="5" s="1"/>
  <c r="L3582" i="5"/>
  <c r="M3582" i="5" s="1"/>
  <c r="N3582" i="5" s="1" a="1"/>
  <c r="T3582" i="5" s="1"/>
  <c r="L3583" i="5"/>
  <c r="M3583" i="5" s="1"/>
  <c r="N3583" i="5" s="1" a="1"/>
  <c r="T3583" i="5" s="1"/>
  <c r="L3584" i="5"/>
  <c r="M3584" i="5" s="1"/>
  <c r="N3584" i="5" s="1" a="1"/>
  <c r="T3584" i="5" s="1"/>
  <c r="L3585" i="5"/>
  <c r="M3585" i="5" s="1"/>
  <c r="N3585" i="5" s="1" a="1"/>
  <c r="T3585" i="5" s="1"/>
  <c r="L3586" i="5"/>
  <c r="M3586" i="5" s="1"/>
  <c r="N3586" i="5" s="1" a="1"/>
  <c r="T3586" i="5" s="1"/>
  <c r="L3587" i="5"/>
  <c r="M3587" i="5" s="1"/>
  <c r="N3587" i="5" s="1" a="1"/>
  <c r="T3587" i="5" s="1"/>
  <c r="L3588" i="5"/>
  <c r="M3588" i="5" s="1"/>
  <c r="N3588" i="5" s="1" a="1"/>
  <c r="T3588" i="5" s="1"/>
  <c r="L3589" i="5"/>
  <c r="M3589" i="5" s="1"/>
  <c r="N3589" i="5" s="1" a="1"/>
  <c r="T3589" i="5" s="1"/>
  <c r="L3590" i="5"/>
  <c r="M3590" i="5" s="1"/>
  <c r="N3590" i="5" s="1" a="1"/>
  <c r="T3590" i="5" s="1"/>
  <c r="L3591" i="5"/>
  <c r="M3591" i="5" s="1"/>
  <c r="N3591" i="5" s="1" a="1"/>
  <c r="T3591" i="5" s="1"/>
  <c r="L3592" i="5"/>
  <c r="M3592" i="5" s="1"/>
  <c r="N3592" i="5" s="1" a="1"/>
  <c r="T3592" i="5" s="1"/>
  <c r="L3593" i="5"/>
  <c r="M3593" i="5" s="1"/>
  <c r="N3593" i="5" s="1" a="1"/>
  <c r="T3593" i="5" s="1"/>
  <c r="L3594" i="5"/>
  <c r="M3594" i="5" s="1"/>
  <c r="N3594" i="5" s="1" a="1"/>
  <c r="T3594" i="5" s="1"/>
  <c r="L3595" i="5"/>
  <c r="M3595" i="5" s="1"/>
  <c r="N3595" i="5" s="1" a="1"/>
  <c r="T3595" i="5" s="1"/>
  <c r="L3596" i="5"/>
  <c r="M3596" i="5" s="1"/>
  <c r="N3596" i="5" s="1" a="1"/>
  <c r="T3596" i="5" s="1"/>
  <c r="L3597" i="5"/>
  <c r="M3597" i="5" s="1"/>
  <c r="N3597" i="5" s="1" a="1"/>
  <c r="T3597" i="5" s="1"/>
  <c r="L3598" i="5"/>
  <c r="M3598" i="5" s="1"/>
  <c r="N3598" i="5" s="1" a="1"/>
  <c r="T3598" i="5" s="1"/>
  <c r="L3599" i="5"/>
  <c r="M3599" i="5" s="1"/>
  <c r="N3599" i="5" s="1" a="1"/>
  <c r="T3599" i="5" s="1"/>
  <c r="L3600" i="5"/>
  <c r="M3600" i="5" s="1"/>
  <c r="N3600" i="5" s="1" a="1"/>
  <c r="T3600" i="5" s="1"/>
  <c r="L3601" i="5"/>
  <c r="M3601" i="5" s="1"/>
  <c r="N3601" i="5" s="1" a="1"/>
  <c r="T3601" i="5" s="1"/>
  <c r="L3602" i="5"/>
  <c r="M3602" i="5" s="1"/>
  <c r="N3602" i="5" s="1" a="1"/>
  <c r="T3602" i="5" s="1"/>
  <c r="L3603" i="5"/>
  <c r="M3603" i="5" s="1"/>
  <c r="N3603" i="5" s="1" a="1"/>
  <c r="T3603" i="5" s="1"/>
  <c r="L3604" i="5"/>
  <c r="M3604" i="5" s="1"/>
  <c r="N3604" i="5" s="1" a="1"/>
  <c r="T3604" i="5" s="1"/>
  <c r="L3605" i="5"/>
  <c r="M3605" i="5" s="1"/>
  <c r="N3605" i="5" s="1" a="1"/>
  <c r="T3605" i="5" s="1"/>
  <c r="L3606" i="5"/>
  <c r="M3606" i="5" s="1"/>
  <c r="N3606" i="5" s="1" a="1"/>
  <c r="T3606" i="5" s="1"/>
  <c r="L3607" i="5"/>
  <c r="M3607" i="5"/>
  <c r="N3607" i="5" s="1" a="1"/>
  <c r="T3607" i="5" s="1"/>
  <c r="L3608" i="5"/>
  <c r="M3608" i="5" s="1"/>
  <c r="N3608" i="5" s="1" a="1"/>
  <c r="T3608" i="5" s="1"/>
  <c r="L3609" i="5"/>
  <c r="M3609" i="5" s="1"/>
  <c r="N3609" i="5" s="1" a="1"/>
  <c r="T3609" i="5" s="1"/>
  <c r="L3610" i="5"/>
  <c r="M3610" i="5" s="1"/>
  <c r="N3610" i="5" s="1" a="1"/>
  <c r="T3610" i="5" s="1"/>
  <c r="L3611" i="5"/>
  <c r="M3611" i="5" s="1"/>
  <c r="N3611" i="5" s="1" a="1"/>
  <c r="T3611" i="5" s="1"/>
  <c r="L3612" i="5"/>
  <c r="M3612" i="5" s="1"/>
  <c r="N3612" i="5" s="1" a="1"/>
  <c r="T3612" i="5" s="1"/>
  <c r="L3613" i="5"/>
  <c r="M3613" i="5" s="1"/>
  <c r="N3613" i="5" s="1" a="1"/>
  <c r="T3613" i="5" s="1"/>
  <c r="L3614" i="5"/>
  <c r="M3614" i="5" s="1"/>
  <c r="N3614" i="5" s="1" a="1"/>
  <c r="T3614" i="5" s="1"/>
  <c r="L3615" i="5"/>
  <c r="M3615" i="5" s="1"/>
  <c r="N3615" i="5" s="1" a="1"/>
  <c r="T3615" i="5" s="1"/>
  <c r="L3616" i="5"/>
  <c r="M3616" i="5" s="1"/>
  <c r="N3616" i="5" s="1" a="1"/>
  <c r="T3616" i="5" s="1"/>
  <c r="L3617" i="5"/>
  <c r="M3617" i="5" s="1"/>
  <c r="N3617" i="5" s="1" a="1"/>
  <c r="T3617" i="5" s="1"/>
  <c r="L3618" i="5"/>
  <c r="M3618" i="5" s="1"/>
  <c r="N3618" i="5" s="1" a="1"/>
  <c r="T3618" i="5" s="1"/>
  <c r="L3619" i="5"/>
  <c r="M3619" i="5" s="1"/>
  <c r="N3619" i="5" s="1" a="1"/>
  <c r="T3619" i="5" s="1"/>
  <c r="L3620" i="5"/>
  <c r="M3620" i="5" s="1"/>
  <c r="N3620" i="5" s="1" a="1"/>
  <c r="T3620" i="5" s="1"/>
  <c r="L3621" i="5"/>
  <c r="M3621" i="5" s="1"/>
  <c r="N3621" i="5" s="1" a="1"/>
  <c r="T3621" i="5" s="1"/>
  <c r="L3622" i="5"/>
  <c r="M3622" i="5" s="1"/>
  <c r="N3622" i="5" s="1" a="1"/>
  <c r="T3622" i="5" s="1"/>
  <c r="L3623" i="5"/>
  <c r="M3623" i="5" s="1"/>
  <c r="N3623" i="5" s="1" a="1"/>
  <c r="T3623" i="5" s="1"/>
  <c r="L3624" i="5"/>
  <c r="M3624" i="5" s="1"/>
  <c r="N3624" i="5" s="1" a="1"/>
  <c r="T3624" i="5" s="1"/>
  <c r="L3625" i="5"/>
  <c r="M3625" i="5" s="1"/>
  <c r="N3625" i="5" s="1" a="1"/>
  <c r="T3625" i="5" s="1"/>
  <c r="L3626" i="5"/>
  <c r="M3626" i="5" s="1"/>
  <c r="N3626" i="5" s="1" a="1"/>
  <c r="T3626" i="5" s="1"/>
  <c r="L3627" i="5"/>
  <c r="M3627" i="5" s="1"/>
  <c r="N3627" i="5" s="1" a="1"/>
  <c r="T3627" i="5" s="1"/>
  <c r="L3628" i="5"/>
  <c r="M3628" i="5" s="1"/>
  <c r="N3628" i="5" s="1" a="1"/>
  <c r="T3628" i="5" s="1"/>
  <c r="L3629" i="5"/>
  <c r="M3629" i="5" s="1"/>
  <c r="N3629" i="5" s="1" a="1"/>
  <c r="T3629" i="5" s="1"/>
  <c r="L3630" i="5"/>
  <c r="M3630" i="5" s="1"/>
  <c r="N3630" i="5" s="1" a="1"/>
  <c r="T3630" i="5" s="1"/>
  <c r="L3631" i="5"/>
  <c r="M3631" i="5" s="1"/>
  <c r="N3631" i="5" s="1" a="1"/>
  <c r="T3631" i="5" s="1"/>
  <c r="L3632" i="5"/>
  <c r="M3632" i="5" s="1"/>
  <c r="N3632" i="5" s="1" a="1"/>
  <c r="T3632" i="5" s="1"/>
  <c r="L3633" i="5"/>
  <c r="M3633" i="5" s="1"/>
  <c r="N3633" i="5" s="1" a="1"/>
  <c r="T3633" i="5" s="1"/>
  <c r="L3634" i="5"/>
  <c r="M3634" i="5" s="1"/>
  <c r="N3634" i="5" s="1" a="1"/>
  <c r="T3634" i="5" s="1"/>
  <c r="L3635" i="5"/>
  <c r="M3635" i="5" s="1"/>
  <c r="N3635" i="5" s="1" a="1"/>
  <c r="T3635" i="5" s="1"/>
  <c r="L3636" i="5"/>
  <c r="M3636" i="5" s="1"/>
  <c r="N3636" i="5" s="1" a="1"/>
  <c r="T3636" i="5" s="1"/>
  <c r="L3637" i="5"/>
  <c r="M3637" i="5" s="1"/>
  <c r="N3637" i="5" s="1" a="1"/>
  <c r="T3637" i="5" s="1"/>
  <c r="L3638" i="5"/>
  <c r="M3638" i="5" s="1"/>
  <c r="N3638" i="5" s="1" a="1"/>
  <c r="T3638" i="5" s="1"/>
  <c r="L3639" i="5"/>
  <c r="M3639" i="5" s="1"/>
  <c r="N3639" i="5" s="1" a="1"/>
  <c r="T3639" i="5" s="1"/>
  <c r="L3640" i="5"/>
  <c r="M3640" i="5" s="1"/>
  <c r="N3640" i="5" s="1" a="1"/>
  <c r="T3640" i="5" s="1"/>
  <c r="L3641" i="5"/>
  <c r="M3641" i="5"/>
  <c r="N3641" i="5" s="1" a="1"/>
  <c r="T3641" i="5" s="1"/>
  <c r="L3642" i="5"/>
  <c r="M3642" i="5" s="1"/>
  <c r="N3642" i="5" s="1" a="1"/>
  <c r="T3642" i="5" s="1"/>
  <c r="L3643" i="5"/>
  <c r="M3643" i="5" s="1"/>
  <c r="N3643" i="5" s="1" a="1"/>
  <c r="T3643" i="5" s="1"/>
  <c r="L3644" i="5"/>
  <c r="M3644" i="5" s="1"/>
  <c r="N3644" i="5" s="1" a="1"/>
  <c r="T3644" i="5" s="1"/>
  <c r="L3645" i="5"/>
  <c r="M3645" i="5" s="1"/>
  <c r="N3645" i="5" s="1" a="1"/>
  <c r="T3645" i="5" s="1"/>
  <c r="L3646" i="5"/>
  <c r="M3646" i="5" s="1"/>
  <c r="N3646" i="5" s="1" a="1"/>
  <c r="T3646" i="5" s="1"/>
  <c r="L3647" i="5"/>
  <c r="M3647" i="5" s="1"/>
  <c r="N3647" i="5" s="1" a="1"/>
  <c r="T3647" i="5" s="1"/>
  <c r="L3648" i="5"/>
  <c r="M3648" i="5" s="1"/>
  <c r="N3648" i="5" s="1" a="1"/>
  <c r="T3648" i="5" s="1"/>
  <c r="L3649" i="5"/>
  <c r="M3649" i="5" s="1"/>
  <c r="N3649" i="5" s="1" a="1"/>
  <c r="T3649" i="5" s="1"/>
  <c r="L3650" i="5"/>
  <c r="M3650" i="5" s="1"/>
  <c r="N3650" i="5" s="1" a="1"/>
  <c r="T3650" i="5" s="1"/>
  <c r="L3651" i="5"/>
  <c r="M3651" i="5" s="1"/>
  <c r="N3651" i="5" s="1" a="1"/>
  <c r="T3651" i="5" s="1"/>
  <c r="L3652" i="5"/>
  <c r="M3652" i="5" s="1"/>
  <c r="N3652" i="5" s="1" a="1"/>
  <c r="T3652" i="5" s="1"/>
  <c r="L3653" i="5"/>
  <c r="M3653" i="5" s="1"/>
  <c r="N3653" i="5" s="1" a="1"/>
  <c r="T3653" i="5" s="1"/>
  <c r="L3654" i="5"/>
  <c r="M3654" i="5" s="1"/>
  <c r="N3654" i="5" s="1" a="1"/>
  <c r="T3654" i="5" s="1"/>
  <c r="L3655" i="5"/>
  <c r="M3655" i="5" s="1"/>
  <c r="N3655" i="5" s="1" a="1"/>
  <c r="T3655" i="5" s="1"/>
  <c r="L3656" i="5"/>
  <c r="M3656" i="5" s="1"/>
  <c r="N3656" i="5" s="1" a="1"/>
  <c r="T3656" i="5" s="1"/>
  <c r="L3657" i="5"/>
  <c r="M3657" i="5" s="1"/>
  <c r="N3657" i="5" s="1" a="1"/>
  <c r="T3657" i="5" s="1"/>
  <c r="L3658" i="5"/>
  <c r="M3658" i="5" s="1"/>
  <c r="N3658" i="5" s="1" a="1"/>
  <c r="T3658" i="5" s="1"/>
  <c r="L3659" i="5"/>
  <c r="M3659" i="5" s="1"/>
  <c r="N3659" i="5" s="1" a="1"/>
  <c r="T3659" i="5" s="1"/>
  <c r="L3660" i="5"/>
  <c r="M3660" i="5" s="1"/>
  <c r="N3660" i="5" s="1" a="1"/>
  <c r="T3660" i="5" s="1"/>
  <c r="L3661" i="5"/>
  <c r="M3661" i="5" s="1"/>
  <c r="N3661" i="5" s="1" a="1"/>
  <c r="T3661" i="5" s="1"/>
  <c r="L3662" i="5"/>
  <c r="M3662" i="5" s="1"/>
  <c r="N3662" i="5" s="1" a="1"/>
  <c r="T3662" i="5" s="1"/>
  <c r="L3663" i="5"/>
  <c r="M3663" i="5" s="1"/>
  <c r="N3663" i="5" s="1" a="1"/>
  <c r="T3663" i="5" s="1"/>
  <c r="L3664" i="5"/>
  <c r="M3664" i="5" s="1"/>
  <c r="N3664" i="5" s="1" a="1"/>
  <c r="T3664" i="5" s="1"/>
  <c r="L3665" i="5"/>
  <c r="M3665" i="5" s="1"/>
  <c r="N3665" i="5" s="1" a="1"/>
  <c r="T3665" i="5" s="1"/>
  <c r="L3666" i="5"/>
  <c r="M3666" i="5" s="1"/>
  <c r="N3666" i="5" s="1" a="1"/>
  <c r="T3666" i="5" s="1"/>
  <c r="L3667" i="5"/>
  <c r="M3667" i="5" s="1"/>
  <c r="N3667" i="5" s="1" a="1"/>
  <c r="T3667" i="5" s="1"/>
  <c r="L3668" i="5"/>
  <c r="M3668" i="5" s="1"/>
  <c r="N3668" i="5" s="1" a="1"/>
  <c r="T3668" i="5" s="1"/>
  <c r="L3669" i="5"/>
  <c r="M3669" i="5" s="1"/>
  <c r="N3669" i="5" s="1" a="1"/>
  <c r="T3669" i="5" s="1"/>
  <c r="L3670" i="5"/>
  <c r="M3670" i="5" s="1"/>
  <c r="N3670" i="5" s="1" a="1"/>
  <c r="T3670" i="5" s="1"/>
  <c r="L3671" i="5"/>
  <c r="M3671" i="5" s="1"/>
  <c r="N3671" i="5" s="1" a="1"/>
  <c r="T3671" i="5" s="1"/>
  <c r="L3672" i="5"/>
  <c r="M3672" i="5" s="1"/>
  <c r="N3672" i="5" s="1" a="1"/>
  <c r="T3672" i="5" s="1"/>
  <c r="L3673" i="5"/>
  <c r="M3673" i="5" s="1"/>
  <c r="N3673" i="5" s="1" a="1"/>
  <c r="T3673" i="5" s="1"/>
  <c r="L3674" i="5"/>
  <c r="M3674" i="5" s="1"/>
  <c r="N3674" i="5" s="1" a="1"/>
  <c r="T3674" i="5" s="1"/>
  <c r="L3675" i="5"/>
  <c r="M3675" i="5" s="1"/>
  <c r="N3675" i="5" s="1" a="1"/>
  <c r="T3675" i="5" s="1"/>
  <c r="L3676" i="5"/>
  <c r="M3676" i="5" s="1"/>
  <c r="N3676" i="5" s="1" a="1"/>
  <c r="T3676" i="5" s="1"/>
  <c r="L3677" i="5"/>
  <c r="M3677" i="5" s="1"/>
  <c r="N3677" i="5" s="1" a="1"/>
  <c r="T3677" i="5" s="1"/>
  <c r="L3678" i="5"/>
  <c r="M3678" i="5" s="1"/>
  <c r="N3678" i="5" s="1" a="1"/>
  <c r="T3678" i="5" s="1"/>
  <c r="L3679" i="5"/>
  <c r="M3679" i="5" s="1"/>
  <c r="N3679" i="5" s="1" a="1"/>
  <c r="T3679" i="5" s="1"/>
  <c r="L3680" i="5"/>
  <c r="M3680" i="5" s="1"/>
  <c r="N3680" i="5" s="1" a="1"/>
  <c r="T3680" i="5" s="1"/>
  <c r="L3681" i="5"/>
  <c r="M3681" i="5" s="1"/>
  <c r="N3681" i="5" s="1" a="1"/>
  <c r="T3681" i="5" s="1"/>
  <c r="L3682" i="5"/>
  <c r="M3682" i="5" s="1"/>
  <c r="N3682" i="5" s="1" a="1"/>
  <c r="T3682" i="5" s="1"/>
  <c r="L3683" i="5"/>
  <c r="M3683" i="5" s="1"/>
  <c r="N3683" i="5" s="1" a="1"/>
  <c r="T3683" i="5" s="1"/>
  <c r="L3684" i="5"/>
  <c r="M3684" i="5" s="1"/>
  <c r="N3684" i="5" s="1" a="1"/>
  <c r="T3684" i="5" s="1"/>
  <c r="L3685" i="5"/>
  <c r="M3685" i="5" s="1"/>
  <c r="N3685" i="5" s="1" a="1"/>
  <c r="T3685" i="5" s="1"/>
  <c r="L3686" i="5"/>
  <c r="M3686" i="5" s="1"/>
  <c r="N3686" i="5" s="1" a="1"/>
  <c r="T3686" i="5" s="1"/>
  <c r="L3687" i="5"/>
  <c r="M3687" i="5" s="1"/>
  <c r="N3687" i="5" s="1" a="1"/>
  <c r="T3687" i="5" s="1"/>
  <c r="L3688" i="5"/>
  <c r="M3688" i="5" s="1"/>
  <c r="N3688" i="5" s="1" a="1"/>
  <c r="T3688" i="5" s="1"/>
  <c r="L3689" i="5"/>
  <c r="M3689" i="5" s="1"/>
  <c r="N3689" i="5" s="1" a="1"/>
  <c r="T3689" i="5" s="1"/>
  <c r="L3690" i="5"/>
  <c r="M3690" i="5" s="1"/>
  <c r="N3690" i="5" s="1" a="1"/>
  <c r="T3690" i="5" s="1"/>
  <c r="L3691" i="5"/>
  <c r="M3691" i="5" s="1"/>
  <c r="N3691" i="5" s="1" a="1"/>
  <c r="T3691" i="5" s="1"/>
  <c r="L3692" i="5"/>
  <c r="M3692" i="5" s="1"/>
  <c r="N3692" i="5" s="1" a="1"/>
  <c r="T3692" i="5" s="1"/>
  <c r="L3693" i="5"/>
  <c r="M3693" i="5" s="1"/>
  <c r="N3693" i="5" s="1" a="1"/>
  <c r="T3693" i="5" s="1"/>
  <c r="L3694" i="5"/>
  <c r="M3694" i="5" s="1"/>
  <c r="N3694" i="5" s="1" a="1"/>
  <c r="T3694" i="5" s="1"/>
  <c r="L3695" i="5"/>
  <c r="M3695" i="5" s="1"/>
  <c r="N3695" i="5" s="1" a="1"/>
  <c r="T3695" i="5" s="1"/>
  <c r="L3696" i="5"/>
  <c r="M3696" i="5" s="1"/>
  <c r="N3696" i="5" s="1" a="1"/>
  <c r="T3696" i="5" s="1"/>
  <c r="L3697" i="5"/>
  <c r="M3697" i="5" s="1"/>
  <c r="N3697" i="5" s="1" a="1"/>
  <c r="T3697" i="5" s="1"/>
  <c r="L3698" i="5"/>
  <c r="M3698" i="5" s="1"/>
  <c r="N3698" i="5" s="1" a="1"/>
  <c r="T3698" i="5" s="1"/>
  <c r="L3699" i="5"/>
  <c r="M3699" i="5" s="1"/>
  <c r="N3699" i="5" s="1" a="1"/>
  <c r="T3699" i="5" s="1"/>
  <c r="L3700" i="5"/>
  <c r="M3700" i="5" s="1"/>
  <c r="N3700" i="5" s="1" a="1"/>
  <c r="T3700" i="5" s="1"/>
  <c r="L3701" i="5"/>
  <c r="M3701" i="5" s="1"/>
  <c r="N3701" i="5" s="1" a="1"/>
  <c r="T3701" i="5" s="1"/>
  <c r="L3702" i="5"/>
  <c r="M3702" i="5" s="1"/>
  <c r="N3702" i="5" s="1" a="1"/>
  <c r="T3702" i="5" s="1"/>
  <c r="L3703" i="5"/>
  <c r="M3703" i="5" s="1"/>
  <c r="N3703" i="5" s="1" a="1"/>
  <c r="T3703" i="5" s="1"/>
  <c r="L3704" i="5"/>
  <c r="M3704" i="5" s="1"/>
  <c r="N3704" i="5" s="1" a="1"/>
  <c r="T3704" i="5" s="1"/>
  <c r="L3705" i="5"/>
  <c r="M3705" i="5" s="1"/>
  <c r="N3705" i="5" s="1" a="1"/>
  <c r="T3705" i="5" s="1"/>
  <c r="L3706" i="5"/>
  <c r="M3706" i="5" s="1"/>
  <c r="N3706" i="5" s="1" a="1"/>
  <c r="T3706" i="5" s="1"/>
  <c r="L3707" i="5"/>
  <c r="M3707" i="5" s="1"/>
  <c r="N3707" i="5" s="1" a="1"/>
  <c r="T3707" i="5" s="1"/>
  <c r="L3708" i="5"/>
  <c r="M3708" i="5" s="1"/>
  <c r="N3708" i="5" s="1" a="1"/>
  <c r="T3708" i="5" s="1"/>
  <c r="L3709" i="5"/>
  <c r="M3709" i="5" s="1"/>
  <c r="N3709" i="5" s="1" a="1"/>
  <c r="T3709" i="5" s="1"/>
  <c r="L3710" i="5"/>
  <c r="M3710" i="5" s="1"/>
  <c r="N3710" i="5" s="1" a="1"/>
  <c r="T3710" i="5" s="1"/>
  <c r="L3711" i="5"/>
  <c r="M3711" i="5" s="1"/>
  <c r="N3711" i="5" s="1" a="1"/>
  <c r="T3711" i="5" s="1"/>
  <c r="L3712" i="5"/>
  <c r="M3712" i="5" s="1"/>
  <c r="N3712" i="5" s="1" a="1"/>
  <c r="T3712" i="5" s="1"/>
  <c r="L3713" i="5"/>
  <c r="M3713" i="5" s="1"/>
  <c r="N3713" i="5" s="1" a="1"/>
  <c r="T3713" i="5" s="1"/>
  <c r="L3714" i="5"/>
  <c r="M3714" i="5" s="1"/>
  <c r="N3714" i="5" s="1" a="1"/>
  <c r="T3714" i="5" s="1"/>
  <c r="L3715" i="5"/>
  <c r="M3715" i="5" s="1"/>
  <c r="N3715" i="5" s="1" a="1"/>
  <c r="T3715" i="5" s="1"/>
  <c r="L3716" i="5"/>
  <c r="M3716" i="5" s="1"/>
  <c r="N3716" i="5" s="1" a="1"/>
  <c r="T3716" i="5" s="1"/>
  <c r="L3717" i="5"/>
  <c r="M3717" i="5" s="1"/>
  <c r="N3717" i="5" s="1" a="1"/>
  <c r="T3717" i="5" s="1"/>
  <c r="L3718" i="5"/>
  <c r="M3718" i="5" s="1"/>
  <c r="N3718" i="5" s="1" a="1"/>
  <c r="T3718" i="5" s="1"/>
  <c r="L3719" i="5"/>
  <c r="M3719" i="5" s="1"/>
  <c r="N3719" i="5" s="1" a="1"/>
  <c r="T3719" i="5" s="1"/>
  <c r="L3720" i="5"/>
  <c r="M3720" i="5" s="1"/>
  <c r="N3720" i="5" s="1" a="1"/>
  <c r="T3720" i="5" s="1"/>
  <c r="L3721" i="5"/>
  <c r="M3721" i="5" s="1"/>
  <c r="N3721" i="5" s="1" a="1"/>
  <c r="T3721" i="5" s="1"/>
  <c r="L3722" i="5"/>
  <c r="M3722" i="5" s="1"/>
  <c r="N3722" i="5" s="1" a="1"/>
  <c r="T3722" i="5" s="1"/>
  <c r="L3723" i="5"/>
  <c r="M3723" i="5" s="1"/>
  <c r="N3723" i="5" s="1" a="1"/>
  <c r="T3723" i="5" s="1"/>
  <c r="L3724" i="5"/>
  <c r="M3724" i="5" s="1"/>
  <c r="N3724" i="5" s="1" a="1"/>
  <c r="T3724" i="5" s="1"/>
  <c r="L3725" i="5"/>
  <c r="M3725" i="5" s="1"/>
  <c r="N3725" i="5" s="1" a="1"/>
  <c r="T3725" i="5" s="1"/>
  <c r="L3726" i="5"/>
  <c r="M3726" i="5" s="1"/>
  <c r="N3726" i="5" s="1" a="1"/>
  <c r="T3726" i="5" s="1"/>
  <c r="L3727" i="5"/>
  <c r="M3727" i="5" s="1"/>
  <c r="N3727" i="5" s="1" a="1"/>
  <c r="T3727" i="5" s="1"/>
  <c r="L3728" i="5"/>
  <c r="M3728" i="5" s="1"/>
  <c r="N3728" i="5" s="1" a="1"/>
  <c r="T3728" i="5" s="1"/>
  <c r="L3729" i="5"/>
  <c r="M3729" i="5" s="1"/>
  <c r="N3729" i="5" s="1" a="1"/>
  <c r="T3729" i="5" s="1"/>
  <c r="L3730" i="5"/>
  <c r="M3730" i="5" s="1"/>
  <c r="N3730" i="5" s="1" a="1"/>
  <c r="T3730" i="5" s="1"/>
  <c r="L3731" i="5"/>
  <c r="M3731" i="5" s="1"/>
  <c r="N3731" i="5" s="1" a="1"/>
  <c r="T3731" i="5" s="1"/>
  <c r="L3732" i="5"/>
  <c r="M3732" i="5" s="1"/>
  <c r="N3732" i="5" s="1" a="1"/>
  <c r="T3732" i="5" s="1"/>
  <c r="L3733" i="5"/>
  <c r="M3733" i="5" s="1"/>
  <c r="N3733" i="5" s="1" a="1"/>
  <c r="T3733" i="5" s="1"/>
  <c r="L3734" i="5"/>
  <c r="M3734" i="5" s="1"/>
  <c r="N3734" i="5" s="1" a="1"/>
  <c r="T3734" i="5" s="1"/>
  <c r="L3735" i="5"/>
  <c r="M3735" i="5" s="1"/>
  <c r="N3735" i="5" s="1" a="1"/>
  <c r="T3735" i="5" s="1"/>
  <c r="L3736" i="5"/>
  <c r="M3736" i="5" s="1"/>
  <c r="N3736" i="5" s="1" a="1"/>
  <c r="T3736" i="5" s="1"/>
  <c r="L3737" i="5"/>
  <c r="M3737" i="5" s="1"/>
  <c r="N3737" i="5" s="1" a="1"/>
  <c r="T3737" i="5" s="1"/>
  <c r="L3738" i="5"/>
  <c r="M3738" i="5" s="1"/>
  <c r="N3738" i="5" s="1" a="1"/>
  <c r="T3738" i="5" s="1"/>
  <c r="L3739" i="5"/>
  <c r="M3739" i="5" s="1"/>
  <c r="N3739" i="5" s="1" a="1"/>
  <c r="T3739" i="5" s="1"/>
  <c r="L3740" i="5"/>
  <c r="M3740" i="5" s="1"/>
  <c r="N3740" i="5" s="1" a="1"/>
  <c r="T3740" i="5" s="1"/>
  <c r="L3741" i="5"/>
  <c r="M3741" i="5" s="1"/>
  <c r="N3741" i="5" s="1" a="1"/>
  <c r="T3741" i="5" s="1"/>
  <c r="L3742" i="5"/>
  <c r="M3742" i="5" s="1"/>
  <c r="N3742" i="5" s="1" a="1"/>
  <c r="T3742" i="5" s="1"/>
  <c r="L3743" i="5"/>
  <c r="M3743" i="5" s="1"/>
  <c r="N3743" i="5" s="1" a="1"/>
  <c r="T3743" i="5" s="1"/>
  <c r="L3744" i="5"/>
  <c r="M3744" i="5" s="1"/>
  <c r="N3744" i="5" s="1" a="1"/>
  <c r="T3744" i="5" s="1"/>
  <c r="L3745" i="5"/>
  <c r="M3745" i="5" s="1"/>
  <c r="N3745" i="5" s="1" a="1"/>
  <c r="T3745" i="5" s="1"/>
  <c r="L3746" i="5"/>
  <c r="M3746" i="5" s="1"/>
  <c r="N3746" i="5" s="1" a="1"/>
  <c r="T3746" i="5" s="1"/>
  <c r="L3747" i="5"/>
  <c r="M3747" i="5" s="1"/>
  <c r="N3747" i="5" s="1" a="1"/>
  <c r="T3747" i="5" s="1"/>
  <c r="L3748" i="5"/>
  <c r="M3748" i="5" s="1"/>
  <c r="N3748" i="5" s="1" a="1"/>
  <c r="T3748" i="5" s="1"/>
  <c r="L3749" i="5"/>
  <c r="M3749" i="5" s="1"/>
  <c r="N3749" i="5" s="1" a="1"/>
  <c r="T3749" i="5" s="1"/>
  <c r="L3750" i="5"/>
  <c r="M3750" i="5" s="1"/>
  <c r="N3750" i="5" s="1" a="1"/>
  <c r="T3750" i="5" s="1"/>
  <c r="L3751" i="5"/>
  <c r="M3751" i="5" s="1"/>
  <c r="N3751" i="5" s="1" a="1"/>
  <c r="T3751" i="5" s="1"/>
  <c r="L3752" i="5"/>
  <c r="M3752" i="5" s="1"/>
  <c r="N3752" i="5" s="1" a="1"/>
  <c r="T3752" i="5" s="1"/>
  <c r="L3753" i="5"/>
  <c r="M3753" i="5" s="1"/>
  <c r="N3753" i="5" s="1" a="1"/>
  <c r="T3753" i="5" s="1"/>
  <c r="L3754" i="5"/>
  <c r="M3754" i="5" s="1"/>
  <c r="N3754" i="5" s="1" a="1"/>
  <c r="T3754" i="5" s="1"/>
  <c r="L3755" i="5"/>
  <c r="M3755" i="5" s="1"/>
  <c r="N3755" i="5" s="1" a="1"/>
  <c r="T3755" i="5" s="1"/>
  <c r="L3756" i="5"/>
  <c r="M3756" i="5" s="1"/>
  <c r="N3756" i="5" s="1" a="1"/>
  <c r="T3756" i="5" s="1"/>
  <c r="L3757" i="5"/>
  <c r="M3757" i="5" s="1"/>
  <c r="N3757" i="5" s="1" a="1"/>
  <c r="T3757" i="5" s="1"/>
  <c r="L3758" i="5"/>
  <c r="M3758" i="5" s="1"/>
  <c r="N3758" i="5" s="1" a="1"/>
  <c r="T3758" i="5" s="1"/>
  <c r="L3759" i="5"/>
  <c r="M3759" i="5" s="1"/>
  <c r="N3759" i="5" s="1" a="1"/>
  <c r="T3759" i="5" s="1"/>
  <c r="L3760" i="5"/>
  <c r="M3760" i="5" s="1"/>
  <c r="N3760" i="5" s="1" a="1"/>
  <c r="T3760" i="5" s="1"/>
  <c r="L3761" i="5"/>
  <c r="M3761" i="5" s="1"/>
  <c r="N3761" i="5" s="1" a="1"/>
  <c r="T3761" i="5" s="1"/>
  <c r="L3762" i="5"/>
  <c r="M3762" i="5" s="1"/>
  <c r="N3762" i="5" s="1" a="1"/>
  <c r="T3762" i="5" s="1"/>
  <c r="L3763" i="5"/>
  <c r="M3763" i="5" s="1"/>
  <c r="N3763" i="5" s="1" a="1"/>
  <c r="T3763" i="5" s="1"/>
  <c r="L3764" i="5"/>
  <c r="M3764" i="5" s="1"/>
  <c r="N3764" i="5" s="1" a="1"/>
  <c r="T3764" i="5" s="1"/>
  <c r="L3765" i="5"/>
  <c r="M3765" i="5" s="1"/>
  <c r="N3765" i="5" s="1" a="1"/>
  <c r="T3765" i="5" s="1"/>
  <c r="L3766" i="5"/>
  <c r="M3766" i="5" s="1"/>
  <c r="N3766" i="5" s="1" a="1"/>
  <c r="T3766" i="5" s="1"/>
  <c r="L3767" i="5"/>
  <c r="M3767" i="5" s="1"/>
  <c r="N3767" i="5" s="1" a="1"/>
  <c r="T3767" i="5" s="1"/>
  <c r="L3768" i="5"/>
  <c r="M3768" i="5" s="1"/>
  <c r="N3768" i="5" s="1" a="1"/>
  <c r="T3768" i="5" s="1"/>
  <c r="L3769" i="5"/>
  <c r="M3769" i="5" s="1"/>
  <c r="N3769" i="5" s="1" a="1"/>
  <c r="T3769" i="5" s="1"/>
  <c r="L3770" i="5"/>
  <c r="M3770" i="5" s="1"/>
  <c r="N3770" i="5" s="1" a="1"/>
  <c r="T3770" i="5" s="1"/>
  <c r="L3771" i="5"/>
  <c r="M3771" i="5" s="1"/>
  <c r="N3771" i="5" s="1" a="1"/>
  <c r="T3771" i="5" s="1"/>
  <c r="L3772" i="5"/>
  <c r="M3772" i="5" s="1"/>
  <c r="N3772" i="5" s="1" a="1"/>
  <c r="T3772" i="5" s="1"/>
  <c r="L3773" i="5"/>
  <c r="M3773" i="5" s="1"/>
  <c r="N3773" i="5" s="1" a="1"/>
  <c r="T3773" i="5" s="1"/>
  <c r="L3774" i="5"/>
  <c r="M3774" i="5" s="1"/>
  <c r="N3774" i="5" s="1" a="1"/>
  <c r="T3774" i="5" s="1"/>
  <c r="L3775" i="5"/>
  <c r="M3775" i="5" s="1"/>
  <c r="N3775" i="5" s="1" a="1"/>
  <c r="T3775" i="5" s="1"/>
  <c r="L3776" i="5"/>
  <c r="M3776" i="5" s="1"/>
  <c r="N3776" i="5" s="1" a="1"/>
  <c r="T3776" i="5" s="1"/>
  <c r="L3777" i="5"/>
  <c r="M3777" i="5" s="1"/>
  <c r="N3777" i="5" s="1" a="1"/>
  <c r="T3777" i="5" s="1"/>
  <c r="L3778" i="5"/>
  <c r="M3778" i="5" s="1"/>
  <c r="N3778" i="5" s="1" a="1"/>
  <c r="T3778" i="5" s="1"/>
  <c r="L3779" i="5"/>
  <c r="M3779" i="5" s="1"/>
  <c r="N3779" i="5" s="1" a="1"/>
  <c r="T3779" i="5" s="1"/>
  <c r="L3780" i="5"/>
  <c r="M3780" i="5" s="1"/>
  <c r="N3780" i="5" s="1" a="1"/>
  <c r="T3780" i="5" s="1"/>
  <c r="L3781" i="5"/>
  <c r="M3781" i="5" s="1"/>
  <c r="N3781" i="5" s="1" a="1"/>
  <c r="T3781" i="5" s="1"/>
  <c r="L3782" i="5"/>
  <c r="M3782" i="5" s="1"/>
  <c r="N3782" i="5" s="1" a="1"/>
  <c r="T3782" i="5" s="1"/>
  <c r="L3783" i="5"/>
  <c r="M3783" i="5" s="1"/>
  <c r="N3783" i="5" s="1" a="1"/>
  <c r="T3783" i="5" s="1"/>
  <c r="L3784" i="5"/>
  <c r="M3784" i="5" s="1"/>
  <c r="N3784" i="5" s="1" a="1"/>
  <c r="T3784" i="5" s="1"/>
  <c r="L3785" i="5"/>
  <c r="M3785" i="5"/>
  <c r="N3785" i="5" s="1" a="1"/>
  <c r="T3785" i="5" s="1"/>
  <c r="L3786" i="5"/>
  <c r="M3786" i="5" s="1"/>
  <c r="N3786" i="5" s="1" a="1"/>
  <c r="T3786" i="5" s="1"/>
  <c r="L3787" i="5"/>
  <c r="M3787" i="5" s="1"/>
  <c r="N3787" i="5" s="1" a="1"/>
  <c r="T3787" i="5" s="1"/>
  <c r="L3788" i="5"/>
  <c r="M3788" i="5" s="1"/>
  <c r="N3788" i="5" s="1" a="1"/>
  <c r="T3788" i="5" s="1"/>
  <c r="L3789" i="5"/>
  <c r="M3789" i="5" s="1"/>
  <c r="N3789" i="5" s="1" a="1"/>
  <c r="T3789" i="5" s="1"/>
  <c r="L3790" i="5"/>
  <c r="M3790" i="5" s="1"/>
  <c r="N3790" i="5" s="1" a="1"/>
  <c r="T3790" i="5" s="1"/>
  <c r="L3791" i="5"/>
  <c r="M3791" i="5" s="1"/>
  <c r="N3791" i="5" s="1" a="1"/>
  <c r="T3791" i="5" s="1"/>
  <c r="L3792" i="5"/>
  <c r="M3792" i="5" s="1"/>
  <c r="N3792" i="5" s="1" a="1"/>
  <c r="T3792" i="5" s="1"/>
  <c r="L3793" i="5"/>
  <c r="M3793" i="5" s="1"/>
  <c r="N3793" i="5" s="1" a="1"/>
  <c r="T3793" i="5" s="1"/>
  <c r="L3794" i="5"/>
  <c r="M3794" i="5" s="1"/>
  <c r="N3794" i="5" s="1" a="1"/>
  <c r="T3794" i="5" s="1"/>
  <c r="L3795" i="5"/>
  <c r="M3795" i="5" s="1"/>
  <c r="N3795" i="5" s="1" a="1"/>
  <c r="T3795" i="5" s="1"/>
  <c r="L3796" i="5"/>
  <c r="M3796" i="5" s="1"/>
  <c r="N3796" i="5" s="1" a="1"/>
  <c r="T3796" i="5" s="1"/>
  <c r="L3797" i="5"/>
  <c r="M3797" i="5" s="1"/>
  <c r="N3797" i="5" s="1" a="1"/>
  <c r="T3797" i="5" s="1"/>
  <c r="L3798" i="5"/>
  <c r="M3798" i="5" s="1"/>
  <c r="N3798" i="5" s="1" a="1"/>
  <c r="T3798" i="5" s="1"/>
  <c r="L3799" i="5"/>
  <c r="M3799" i="5" s="1"/>
  <c r="N3799" i="5" s="1" a="1"/>
  <c r="T3799" i="5" s="1"/>
  <c r="L3800" i="5"/>
  <c r="M3800" i="5" s="1"/>
  <c r="N3800" i="5" s="1" a="1"/>
  <c r="T3800" i="5" s="1"/>
  <c r="L3801" i="5"/>
  <c r="M3801" i="5" s="1"/>
  <c r="N3801" i="5" s="1" a="1"/>
  <c r="T3801" i="5" s="1"/>
  <c r="L3802" i="5"/>
  <c r="M3802" i="5" s="1"/>
  <c r="N3802" i="5" s="1" a="1"/>
  <c r="T3802" i="5" s="1"/>
  <c r="L3803" i="5"/>
  <c r="M3803" i="5" s="1"/>
  <c r="N3803" i="5" s="1" a="1"/>
  <c r="T3803" i="5" s="1"/>
  <c r="L3804" i="5"/>
  <c r="M3804" i="5" s="1"/>
  <c r="N3804" i="5" s="1" a="1"/>
  <c r="T3804" i="5" s="1"/>
  <c r="L3805" i="5"/>
  <c r="M3805" i="5" s="1"/>
  <c r="N3805" i="5" s="1" a="1"/>
  <c r="T3805" i="5" s="1"/>
  <c r="L3806" i="5"/>
  <c r="M3806" i="5" s="1"/>
  <c r="N3806" i="5" s="1" a="1"/>
  <c r="T3806" i="5" s="1"/>
  <c r="L3807" i="5"/>
  <c r="M3807" i="5" s="1"/>
  <c r="N3807" i="5" s="1" a="1"/>
  <c r="T3807" i="5" s="1"/>
  <c r="L3808" i="5"/>
  <c r="M3808" i="5" s="1"/>
  <c r="N3808" i="5" s="1" a="1"/>
  <c r="T3808" i="5" s="1"/>
  <c r="L3809" i="5"/>
  <c r="M3809" i="5" s="1"/>
  <c r="N3809" i="5" s="1" a="1"/>
  <c r="T3809" i="5" s="1"/>
  <c r="L3810" i="5"/>
  <c r="M3810" i="5" s="1"/>
  <c r="N3810" i="5" s="1" a="1"/>
  <c r="T3810" i="5" s="1"/>
  <c r="L3811" i="5"/>
  <c r="M3811" i="5" s="1"/>
  <c r="N3811" i="5" s="1" a="1"/>
  <c r="T3811" i="5" s="1"/>
  <c r="L3812" i="5"/>
  <c r="M3812" i="5" s="1"/>
  <c r="N3812" i="5" s="1" a="1"/>
  <c r="T3812" i="5" s="1"/>
  <c r="L3813" i="5"/>
  <c r="M3813" i="5" s="1"/>
  <c r="N3813" i="5" s="1" a="1"/>
  <c r="T3813" i="5" s="1"/>
  <c r="L3814" i="5"/>
  <c r="M3814" i="5" s="1"/>
  <c r="N3814" i="5" s="1" a="1"/>
  <c r="T3814" i="5" s="1"/>
  <c r="L3815" i="5"/>
  <c r="M3815" i="5" s="1"/>
  <c r="N3815" i="5" s="1" a="1"/>
  <c r="T3815" i="5" s="1"/>
  <c r="L3816" i="5"/>
  <c r="M3816" i="5" s="1"/>
  <c r="N3816" i="5" s="1" a="1"/>
  <c r="T3816" i="5" s="1"/>
  <c r="L3817" i="5"/>
  <c r="M3817" i="5" s="1"/>
  <c r="N3817" i="5" s="1" a="1"/>
  <c r="T3817" i="5" s="1"/>
  <c r="L3818" i="5"/>
  <c r="M3818" i="5" s="1"/>
  <c r="N3818" i="5" s="1" a="1"/>
  <c r="T3818" i="5" s="1"/>
  <c r="L3819" i="5"/>
  <c r="M3819" i="5" s="1"/>
  <c r="N3819" i="5" s="1" a="1"/>
  <c r="T3819" i="5" s="1"/>
  <c r="L3820" i="5"/>
  <c r="M3820" i="5" s="1"/>
  <c r="N3820" i="5" s="1" a="1"/>
  <c r="T3820" i="5" s="1"/>
  <c r="L3821" i="5"/>
  <c r="M3821" i="5" s="1"/>
  <c r="N3821" i="5" s="1" a="1"/>
  <c r="T3821" i="5" s="1"/>
  <c r="L3822" i="5"/>
  <c r="M3822" i="5" s="1"/>
  <c r="N3822" i="5" s="1" a="1"/>
  <c r="T3822" i="5" s="1"/>
  <c r="L3823" i="5"/>
  <c r="M3823" i="5" s="1"/>
  <c r="N3823" i="5" s="1" a="1"/>
  <c r="T3823" i="5" s="1"/>
  <c r="L3824" i="5"/>
  <c r="M3824" i="5" s="1"/>
  <c r="N3824" i="5" s="1" a="1"/>
  <c r="T3824" i="5" s="1"/>
  <c r="L3825" i="5"/>
  <c r="M3825" i="5" s="1"/>
  <c r="N3825" i="5" s="1" a="1"/>
  <c r="T3825" i="5" s="1"/>
  <c r="L3826" i="5"/>
  <c r="M3826" i="5" s="1"/>
  <c r="N3826" i="5" s="1" a="1"/>
  <c r="T3826" i="5" s="1"/>
  <c r="L3827" i="5"/>
  <c r="M3827" i="5" s="1"/>
  <c r="N3827" i="5" s="1" a="1"/>
  <c r="T3827" i="5" s="1"/>
  <c r="L3828" i="5"/>
  <c r="M3828" i="5" s="1"/>
  <c r="N3828" i="5" s="1" a="1"/>
  <c r="T3828" i="5" s="1"/>
  <c r="L3829" i="5"/>
  <c r="M3829" i="5" s="1"/>
  <c r="N3829" i="5" s="1" a="1"/>
  <c r="T3829" i="5" s="1"/>
  <c r="L3830" i="5"/>
  <c r="M3830" i="5" s="1"/>
  <c r="N3830" i="5" s="1" a="1"/>
  <c r="T3830" i="5" s="1"/>
  <c r="L3831" i="5"/>
  <c r="M3831" i="5" s="1"/>
  <c r="N3831" i="5" s="1" a="1"/>
  <c r="T3831" i="5" s="1"/>
  <c r="L3832" i="5"/>
  <c r="M3832" i="5" s="1"/>
  <c r="N3832" i="5" s="1" a="1"/>
  <c r="T3832" i="5" s="1"/>
  <c r="L3833" i="5"/>
  <c r="M3833" i="5" s="1"/>
  <c r="N3833" i="5" s="1" a="1"/>
  <c r="T3833" i="5" s="1"/>
  <c r="L3834" i="5"/>
  <c r="M3834" i="5" s="1"/>
  <c r="N3834" i="5" s="1" a="1"/>
  <c r="T3834" i="5" s="1"/>
  <c r="L3835" i="5"/>
  <c r="M3835" i="5" s="1"/>
  <c r="N3835" i="5" s="1" a="1"/>
  <c r="T3835" i="5" s="1"/>
  <c r="L3836" i="5"/>
  <c r="M3836" i="5" s="1"/>
  <c r="N3836" i="5" s="1" a="1"/>
  <c r="T3836" i="5" s="1"/>
  <c r="L3837" i="5"/>
  <c r="M3837" i="5" s="1"/>
  <c r="N3837" i="5" s="1" a="1"/>
  <c r="T3837" i="5" s="1"/>
  <c r="L3838" i="5"/>
  <c r="M3838" i="5" s="1"/>
  <c r="N3838" i="5" s="1" a="1"/>
  <c r="T3838" i="5" s="1"/>
  <c r="L3839" i="5"/>
  <c r="M3839" i="5" s="1"/>
  <c r="N3839" i="5" s="1" a="1"/>
  <c r="T3839" i="5" s="1"/>
  <c r="L3840" i="5"/>
  <c r="M3840" i="5" s="1"/>
  <c r="N3840" i="5" s="1" a="1"/>
  <c r="T3840" i="5" s="1"/>
  <c r="L3841" i="5"/>
  <c r="M3841" i="5" s="1"/>
  <c r="N3841" i="5" s="1" a="1"/>
  <c r="T3841" i="5" s="1"/>
  <c r="L3842" i="5"/>
  <c r="M3842" i="5" s="1"/>
  <c r="N3842" i="5" s="1" a="1"/>
  <c r="T3842" i="5" s="1"/>
  <c r="L3843" i="5"/>
  <c r="M3843" i="5" s="1"/>
  <c r="N3843" i="5" s="1" a="1"/>
  <c r="T3843" i="5" s="1"/>
  <c r="L3844" i="5"/>
  <c r="M3844" i="5" s="1"/>
  <c r="N3844" i="5" s="1" a="1"/>
  <c r="T3844" i="5" s="1"/>
  <c r="L3845" i="5"/>
  <c r="M3845" i="5" s="1"/>
  <c r="N3845" i="5" s="1" a="1"/>
  <c r="T3845" i="5" s="1"/>
  <c r="L3846" i="5"/>
  <c r="M3846" i="5" s="1"/>
  <c r="N3846" i="5" s="1" a="1"/>
  <c r="T3846" i="5" s="1"/>
  <c r="L3847" i="5"/>
  <c r="M3847" i="5" s="1"/>
  <c r="N3847" i="5" s="1" a="1"/>
  <c r="T3847" i="5" s="1"/>
  <c r="L3848" i="5"/>
  <c r="M3848" i="5" s="1"/>
  <c r="N3848" i="5" s="1" a="1"/>
  <c r="T3848" i="5" s="1"/>
  <c r="L3849" i="5"/>
  <c r="M3849" i="5" s="1"/>
  <c r="N3849" i="5" s="1" a="1"/>
  <c r="T3849" i="5" s="1"/>
  <c r="L3850" i="5"/>
  <c r="M3850" i="5" s="1"/>
  <c r="N3850" i="5" s="1" a="1"/>
  <c r="T3850" i="5" s="1"/>
  <c r="L3851" i="5"/>
  <c r="M3851" i="5" s="1"/>
  <c r="N3851" i="5" s="1" a="1"/>
  <c r="T3851" i="5" s="1"/>
  <c r="L3852" i="5"/>
  <c r="M3852" i="5" s="1"/>
  <c r="N3852" i="5" s="1" a="1"/>
  <c r="T3852" i="5" s="1"/>
  <c r="L3853" i="5"/>
  <c r="M3853" i="5" s="1"/>
  <c r="N3853" i="5" s="1" a="1"/>
  <c r="T3853" i="5" s="1"/>
  <c r="L3854" i="5"/>
  <c r="M3854" i="5" s="1"/>
  <c r="N3854" i="5" s="1" a="1"/>
  <c r="T3854" i="5" s="1"/>
  <c r="L3855" i="5"/>
  <c r="M3855" i="5" s="1"/>
  <c r="N3855" i="5" s="1" a="1"/>
  <c r="T3855" i="5" s="1"/>
  <c r="L3856" i="5"/>
  <c r="M3856" i="5" s="1"/>
  <c r="N3856" i="5" s="1" a="1"/>
  <c r="T3856" i="5" s="1"/>
  <c r="L3857" i="5"/>
  <c r="M3857" i="5" s="1"/>
  <c r="N3857" i="5" s="1" a="1"/>
  <c r="T3857" i="5" s="1"/>
  <c r="L3858" i="5"/>
  <c r="M3858" i="5" s="1"/>
  <c r="N3858" i="5" s="1" a="1"/>
  <c r="T3858" i="5" s="1"/>
  <c r="L3859" i="5"/>
  <c r="M3859" i="5" s="1"/>
  <c r="N3859" i="5" s="1" a="1"/>
  <c r="T3859" i="5" s="1"/>
  <c r="L3860" i="5"/>
  <c r="M3860" i="5" s="1"/>
  <c r="N3860" i="5" s="1" a="1"/>
  <c r="T3860" i="5" s="1"/>
  <c r="L3861" i="5"/>
  <c r="M3861" i="5" s="1"/>
  <c r="N3861" i="5" s="1" a="1"/>
  <c r="T3861" i="5" s="1"/>
  <c r="L3862" i="5"/>
  <c r="M3862" i="5" s="1"/>
  <c r="N3862" i="5" s="1" a="1"/>
  <c r="T3862" i="5" s="1"/>
  <c r="L3863" i="5"/>
  <c r="M3863" i="5" s="1"/>
  <c r="N3863" i="5" s="1" a="1"/>
  <c r="T3863" i="5" s="1"/>
  <c r="L3864" i="5"/>
  <c r="M3864" i="5" s="1"/>
  <c r="N3864" i="5" s="1" a="1"/>
  <c r="T3864" i="5" s="1"/>
  <c r="L3865" i="5"/>
  <c r="M3865" i="5" s="1"/>
  <c r="N3865" i="5" s="1" a="1"/>
  <c r="T3865" i="5" s="1"/>
  <c r="L3866" i="5"/>
  <c r="M3866" i="5" s="1"/>
  <c r="N3866" i="5" s="1" a="1"/>
  <c r="T3866" i="5" s="1"/>
  <c r="L3867" i="5"/>
  <c r="M3867" i="5" s="1"/>
  <c r="N3867" i="5" s="1" a="1"/>
  <c r="T3867" i="5" s="1"/>
  <c r="L3868" i="5"/>
  <c r="M3868" i="5" s="1"/>
  <c r="N3868" i="5" s="1" a="1"/>
  <c r="T3868" i="5" s="1"/>
  <c r="L3869" i="5"/>
  <c r="M3869" i="5" s="1"/>
  <c r="N3869" i="5" s="1" a="1"/>
  <c r="T3869" i="5" s="1"/>
  <c r="L3870" i="5"/>
  <c r="M3870" i="5" s="1"/>
  <c r="N3870" i="5" s="1" a="1"/>
  <c r="T3870" i="5" s="1"/>
  <c r="L3871" i="5"/>
  <c r="M3871" i="5" s="1"/>
  <c r="N3871" i="5" s="1" a="1"/>
  <c r="T3871" i="5" s="1"/>
  <c r="L3872" i="5"/>
  <c r="M3872" i="5" s="1"/>
  <c r="N3872" i="5" s="1" a="1"/>
  <c r="T3872" i="5" s="1"/>
  <c r="L3873" i="5"/>
  <c r="M3873" i="5" s="1"/>
  <c r="N3873" i="5" s="1" a="1"/>
  <c r="T3873" i="5" s="1"/>
  <c r="L3874" i="5"/>
  <c r="M3874" i="5" s="1"/>
  <c r="N3874" i="5" s="1" a="1"/>
  <c r="T3874" i="5" s="1"/>
  <c r="L3875" i="5"/>
  <c r="M3875" i="5" s="1"/>
  <c r="N3875" i="5" s="1" a="1"/>
  <c r="T3875" i="5" s="1"/>
  <c r="L3876" i="5"/>
  <c r="M3876" i="5" s="1"/>
  <c r="N3876" i="5" s="1" a="1"/>
  <c r="T3876" i="5" s="1"/>
  <c r="L3877" i="5"/>
  <c r="M3877" i="5" s="1"/>
  <c r="N3877" i="5" s="1" a="1"/>
  <c r="T3877" i="5" s="1"/>
  <c r="L3878" i="5"/>
  <c r="M3878" i="5" s="1"/>
  <c r="N3878" i="5" s="1" a="1"/>
  <c r="T3878" i="5" s="1"/>
  <c r="L3879" i="5"/>
  <c r="M3879" i="5" s="1"/>
  <c r="N3879" i="5" s="1" a="1"/>
  <c r="T3879" i="5" s="1"/>
  <c r="L3880" i="5"/>
  <c r="M3880" i="5" s="1"/>
  <c r="N3880" i="5" s="1" a="1"/>
  <c r="T3880" i="5" s="1"/>
  <c r="L3881" i="5"/>
  <c r="M3881" i="5" s="1"/>
  <c r="N3881" i="5" s="1" a="1"/>
  <c r="T3881" i="5" s="1"/>
  <c r="L3882" i="5"/>
  <c r="M3882" i="5"/>
  <c r="N3882" i="5" s="1" a="1"/>
  <c r="T3882" i="5" s="1"/>
  <c r="L3883" i="5"/>
  <c r="M3883" i="5" s="1"/>
  <c r="N3883" i="5" s="1" a="1"/>
  <c r="T3883" i="5" s="1"/>
  <c r="L3884" i="5"/>
  <c r="M3884" i="5" s="1"/>
  <c r="N3884" i="5" s="1" a="1"/>
  <c r="T3884" i="5" s="1"/>
  <c r="L3885" i="5"/>
  <c r="M3885" i="5" s="1"/>
  <c r="N3885" i="5" s="1" a="1"/>
  <c r="T3885" i="5" s="1"/>
  <c r="L3886" i="5"/>
  <c r="M3886" i="5" s="1"/>
  <c r="N3886" i="5" s="1" a="1"/>
  <c r="T3886" i="5" s="1"/>
  <c r="L3887" i="5"/>
  <c r="M3887" i="5" s="1"/>
  <c r="N3887" i="5" s="1" a="1"/>
  <c r="T3887" i="5" s="1"/>
  <c r="L3888" i="5"/>
  <c r="M3888" i="5" s="1"/>
  <c r="N3888" i="5" s="1" a="1"/>
  <c r="T3888" i="5" s="1"/>
  <c r="L3889" i="5"/>
  <c r="M3889" i="5" s="1"/>
  <c r="N3889" i="5" s="1" a="1"/>
  <c r="T3889" i="5" s="1"/>
  <c r="L3890" i="5"/>
  <c r="M3890" i="5" s="1"/>
  <c r="N3890" i="5" s="1" a="1"/>
  <c r="T3890" i="5" s="1"/>
  <c r="L3891" i="5"/>
  <c r="M3891" i="5" s="1"/>
  <c r="N3891" i="5" s="1" a="1"/>
  <c r="T3891" i="5" s="1"/>
  <c r="L3892" i="5"/>
  <c r="M3892" i="5" s="1"/>
  <c r="N3892" i="5" s="1" a="1"/>
  <c r="T3892" i="5" s="1"/>
  <c r="L3893" i="5"/>
  <c r="M3893" i="5" s="1"/>
  <c r="N3893" i="5" s="1" a="1"/>
  <c r="T3893" i="5" s="1"/>
  <c r="L3894" i="5"/>
  <c r="M3894" i="5" s="1"/>
  <c r="N3894" i="5" s="1" a="1"/>
  <c r="T3894" i="5" s="1"/>
  <c r="L3895" i="5"/>
  <c r="M3895" i="5" s="1"/>
  <c r="N3895" i="5" s="1" a="1"/>
  <c r="T3895" i="5" s="1"/>
  <c r="L3896" i="5"/>
  <c r="M3896" i="5" s="1"/>
  <c r="N3896" i="5" s="1" a="1"/>
  <c r="T3896" i="5" s="1"/>
  <c r="L3897" i="5"/>
  <c r="M3897" i="5" s="1"/>
  <c r="N3897" i="5" s="1" a="1"/>
  <c r="T3897" i="5" s="1"/>
  <c r="L3898" i="5"/>
  <c r="M3898" i="5" s="1"/>
  <c r="N3898" i="5" s="1" a="1"/>
  <c r="T3898" i="5" s="1"/>
  <c r="L3899" i="5"/>
  <c r="M3899" i="5" s="1"/>
  <c r="N3899" i="5" s="1" a="1"/>
  <c r="T3899" i="5" s="1"/>
  <c r="L3900" i="5"/>
  <c r="M3900" i="5" s="1"/>
  <c r="N3900" i="5" s="1" a="1"/>
  <c r="T3900" i="5" s="1"/>
  <c r="L3901" i="5"/>
  <c r="M3901" i="5" s="1"/>
  <c r="N3901" i="5" s="1" a="1"/>
  <c r="T3901" i="5" s="1"/>
  <c r="L3902" i="5"/>
  <c r="M3902" i="5" s="1"/>
  <c r="N3902" i="5" s="1" a="1"/>
  <c r="T3902" i="5" s="1"/>
  <c r="L3903" i="5"/>
  <c r="M3903" i="5" s="1"/>
  <c r="N3903" i="5" s="1" a="1"/>
  <c r="T3903" i="5" s="1"/>
  <c r="L3904" i="5"/>
  <c r="M3904" i="5" s="1"/>
  <c r="N3904" i="5" s="1" a="1"/>
  <c r="T3904" i="5" s="1"/>
  <c r="L3905" i="5"/>
  <c r="M3905" i="5" s="1"/>
  <c r="N3905" i="5" s="1" a="1"/>
  <c r="T3905" i="5" s="1"/>
  <c r="L3906" i="5"/>
  <c r="M3906" i="5" s="1"/>
  <c r="N3906" i="5" s="1" a="1"/>
  <c r="T3906" i="5" s="1"/>
  <c r="L3907" i="5"/>
  <c r="M3907" i="5" s="1"/>
  <c r="N3907" i="5" s="1" a="1"/>
  <c r="T3907" i="5" s="1"/>
  <c r="L3908" i="5"/>
  <c r="M3908" i="5" s="1"/>
  <c r="N3908" i="5" s="1" a="1"/>
  <c r="T3908" i="5" s="1"/>
  <c r="L3909" i="5"/>
  <c r="M3909" i="5" s="1"/>
  <c r="N3909" i="5" s="1" a="1"/>
  <c r="T3909" i="5" s="1"/>
  <c r="L3910" i="5"/>
  <c r="M3910" i="5" s="1"/>
  <c r="N3910" i="5" s="1" a="1"/>
  <c r="T3910" i="5" s="1"/>
  <c r="L3911" i="5"/>
  <c r="M3911" i="5" s="1"/>
  <c r="N3911" i="5" s="1" a="1"/>
  <c r="T3911" i="5" s="1"/>
  <c r="L3912" i="5"/>
  <c r="M3912" i="5" s="1"/>
  <c r="N3912" i="5" s="1" a="1"/>
  <c r="T3912" i="5" s="1"/>
  <c r="L3913" i="5"/>
  <c r="M3913" i="5" s="1"/>
  <c r="N3913" i="5" s="1" a="1"/>
  <c r="T3913" i="5" s="1"/>
  <c r="L3914" i="5"/>
  <c r="M3914" i="5" s="1"/>
  <c r="N3914" i="5" s="1" a="1"/>
  <c r="T3914" i="5" s="1"/>
  <c r="L3915" i="5"/>
  <c r="M3915" i="5" s="1"/>
  <c r="N3915" i="5" s="1" a="1"/>
  <c r="T3915" i="5" s="1"/>
  <c r="L3916" i="5"/>
  <c r="M3916" i="5" s="1"/>
  <c r="N3916" i="5" s="1" a="1"/>
  <c r="T3916" i="5" s="1"/>
  <c r="L3917" i="5"/>
  <c r="M3917" i="5" s="1"/>
  <c r="N3917" i="5" s="1" a="1"/>
  <c r="T3917" i="5" s="1"/>
  <c r="L3918" i="5"/>
  <c r="M3918" i="5" s="1"/>
  <c r="N3918" i="5" s="1" a="1"/>
  <c r="T3918" i="5" s="1"/>
  <c r="L3919" i="5"/>
  <c r="M3919" i="5" s="1"/>
  <c r="N3919" i="5" s="1" a="1"/>
  <c r="T3919" i="5" s="1"/>
  <c r="L3920" i="5"/>
  <c r="M3920" i="5" s="1"/>
  <c r="N3920" i="5" s="1" a="1"/>
  <c r="T3920" i="5" s="1"/>
  <c r="L3921" i="5"/>
  <c r="M3921" i="5" s="1"/>
  <c r="N3921" i="5" s="1" a="1"/>
  <c r="T3921" i="5" s="1"/>
  <c r="L3922" i="5"/>
  <c r="M3922" i="5" s="1"/>
  <c r="N3922" i="5" s="1" a="1"/>
  <c r="T3922" i="5" s="1"/>
  <c r="L3923" i="5"/>
  <c r="M3923" i="5" s="1"/>
  <c r="N3923" i="5" s="1" a="1"/>
  <c r="T3923" i="5" s="1"/>
  <c r="L3924" i="5"/>
  <c r="M3924" i="5" s="1"/>
  <c r="N3924" i="5" s="1" a="1"/>
  <c r="T3924" i="5" s="1"/>
  <c r="L3925" i="5"/>
  <c r="M3925" i="5" s="1"/>
  <c r="N3925" i="5" s="1" a="1"/>
  <c r="T3925" i="5" s="1"/>
  <c r="L3926" i="5"/>
  <c r="M3926" i="5" s="1"/>
  <c r="N3926" i="5" s="1" a="1"/>
  <c r="T3926" i="5" s="1"/>
  <c r="L3927" i="5"/>
  <c r="M3927" i="5" s="1"/>
  <c r="N3927" i="5" s="1" a="1"/>
  <c r="T3927" i="5" s="1"/>
  <c r="L3928" i="5"/>
  <c r="M3928" i="5" s="1"/>
  <c r="N3928" i="5" s="1" a="1"/>
  <c r="T3928" i="5" s="1"/>
  <c r="L3929" i="5"/>
  <c r="M3929" i="5" s="1"/>
  <c r="N3929" i="5" s="1" a="1"/>
  <c r="T3929" i="5" s="1"/>
  <c r="L3930" i="5"/>
  <c r="M3930" i="5" s="1"/>
  <c r="N3930" i="5" s="1" a="1"/>
  <c r="T3930" i="5" s="1"/>
  <c r="L3931" i="5"/>
  <c r="M3931" i="5" s="1"/>
  <c r="N3931" i="5" s="1" a="1"/>
  <c r="T3931" i="5" s="1"/>
  <c r="L3932" i="5"/>
  <c r="M3932" i="5" s="1"/>
  <c r="N3932" i="5" s="1" a="1"/>
  <c r="T3932" i="5" s="1"/>
  <c r="L3933" i="5"/>
  <c r="M3933" i="5" s="1"/>
  <c r="N3933" i="5" s="1" a="1"/>
  <c r="T3933" i="5" s="1"/>
  <c r="L3934" i="5"/>
  <c r="M3934" i="5" s="1"/>
  <c r="N3934" i="5" s="1" a="1"/>
  <c r="T3934" i="5" s="1"/>
  <c r="L3935" i="5"/>
  <c r="M3935" i="5" s="1"/>
  <c r="N3935" i="5" s="1" a="1"/>
  <c r="T3935" i="5" s="1"/>
  <c r="L3936" i="5"/>
  <c r="M3936" i="5" s="1"/>
  <c r="N3936" i="5" s="1" a="1"/>
  <c r="T3936" i="5" s="1"/>
  <c r="L3937" i="5"/>
  <c r="M3937" i="5" s="1"/>
  <c r="N3937" i="5" s="1" a="1"/>
  <c r="T3937" i="5" s="1"/>
  <c r="L3938" i="5"/>
  <c r="M3938" i="5" s="1"/>
  <c r="N3938" i="5" s="1" a="1"/>
  <c r="T3938" i="5" s="1"/>
  <c r="L3939" i="5"/>
  <c r="M3939" i="5" s="1"/>
  <c r="N3939" i="5" s="1" a="1"/>
  <c r="T3939" i="5" s="1"/>
  <c r="L3940" i="5"/>
  <c r="M3940" i="5" s="1"/>
  <c r="N3940" i="5" s="1" a="1"/>
  <c r="T3940" i="5" s="1"/>
  <c r="L3941" i="5"/>
  <c r="M3941" i="5" s="1"/>
  <c r="N3941" i="5" s="1" a="1"/>
  <c r="T3941" i="5" s="1"/>
  <c r="L3942" i="5"/>
  <c r="M3942" i="5" s="1"/>
  <c r="N3942" i="5" s="1" a="1"/>
  <c r="T3942" i="5" s="1"/>
  <c r="L3943" i="5"/>
  <c r="M3943" i="5" s="1"/>
  <c r="N3943" i="5" s="1" a="1"/>
  <c r="T3943" i="5" s="1"/>
  <c r="L3944" i="5"/>
  <c r="M3944" i="5" s="1"/>
  <c r="N3944" i="5" s="1" a="1"/>
  <c r="T3944" i="5" s="1"/>
  <c r="L3945" i="5"/>
  <c r="M3945" i="5" s="1"/>
  <c r="N3945" i="5" s="1" a="1"/>
  <c r="T3945" i="5" s="1"/>
  <c r="L3946" i="5"/>
  <c r="M3946" i="5" s="1"/>
  <c r="N3946" i="5" s="1" a="1"/>
  <c r="T3946" i="5" s="1"/>
  <c r="L3947" i="5"/>
  <c r="M3947" i="5" s="1"/>
  <c r="N3947" i="5" s="1" a="1"/>
  <c r="T3947" i="5" s="1"/>
  <c r="L3948" i="5"/>
  <c r="M3948" i="5" s="1"/>
  <c r="N3948" i="5" s="1" a="1"/>
  <c r="T3948" i="5" s="1"/>
  <c r="L3949" i="5"/>
  <c r="M3949" i="5" s="1"/>
  <c r="N3949" i="5" s="1" a="1"/>
  <c r="T3949" i="5" s="1"/>
  <c r="L3950" i="5"/>
  <c r="M3950" i="5" s="1"/>
  <c r="N3950" i="5" s="1" a="1"/>
  <c r="T3950" i="5" s="1"/>
  <c r="L3951" i="5"/>
  <c r="M3951" i="5" s="1"/>
  <c r="N3951" i="5" s="1" a="1"/>
  <c r="T3951" i="5" s="1"/>
  <c r="L3952" i="5"/>
  <c r="M3952" i="5" s="1"/>
  <c r="N3952" i="5" s="1" a="1"/>
  <c r="T3952" i="5" s="1"/>
  <c r="L3953" i="5"/>
  <c r="M3953" i="5" s="1"/>
  <c r="N3953" i="5" s="1" a="1"/>
  <c r="T3953" i="5" s="1"/>
  <c r="L3954" i="5"/>
  <c r="M3954" i="5" s="1"/>
  <c r="N3954" i="5" s="1" a="1"/>
  <c r="T3954" i="5" s="1"/>
  <c r="L3955" i="5"/>
  <c r="M3955" i="5" s="1"/>
  <c r="N3955" i="5" s="1" a="1"/>
  <c r="T3955" i="5" s="1"/>
  <c r="L3956" i="5"/>
  <c r="M3956" i="5" s="1"/>
  <c r="N3956" i="5" s="1" a="1"/>
  <c r="T3956" i="5" s="1"/>
  <c r="L3957" i="5"/>
  <c r="M3957" i="5" s="1"/>
  <c r="N3957" i="5" s="1" a="1"/>
  <c r="T3957" i="5" s="1"/>
  <c r="L3958" i="5"/>
  <c r="M3958" i="5" s="1"/>
  <c r="N3958" i="5" s="1" a="1"/>
  <c r="T3958" i="5" s="1"/>
  <c r="L3959" i="5"/>
  <c r="M3959" i="5" s="1"/>
  <c r="N3959" i="5" s="1" a="1"/>
  <c r="T3959" i="5" s="1"/>
  <c r="L3960" i="5"/>
  <c r="M3960" i="5" s="1"/>
  <c r="N3960" i="5" s="1" a="1"/>
  <c r="T3960" i="5" s="1"/>
  <c r="L3961" i="5"/>
  <c r="M3961" i="5" s="1"/>
  <c r="N3961" i="5" s="1" a="1"/>
  <c r="T3961" i="5" s="1"/>
  <c r="L3962" i="5"/>
  <c r="M3962" i="5" s="1"/>
  <c r="N3962" i="5" s="1" a="1"/>
  <c r="T3962" i="5" s="1"/>
  <c r="L3963" i="5"/>
  <c r="M3963" i="5" s="1"/>
  <c r="N3963" i="5" s="1" a="1"/>
  <c r="T3963" i="5" s="1"/>
  <c r="L3964" i="5"/>
  <c r="M3964" i="5" s="1"/>
  <c r="N3964" i="5" s="1" a="1"/>
  <c r="T3964" i="5" s="1"/>
  <c r="L3965" i="5"/>
  <c r="M3965" i="5" s="1"/>
  <c r="N3965" i="5" s="1" a="1"/>
  <c r="T3965" i="5" s="1"/>
  <c r="L3966" i="5"/>
  <c r="M3966" i="5"/>
  <c r="N3966" i="5" s="1" a="1"/>
  <c r="T3966" i="5" s="1"/>
  <c r="L3967" i="5"/>
  <c r="M3967" i="5" s="1"/>
  <c r="N3967" i="5" s="1" a="1"/>
  <c r="T3967" i="5" s="1"/>
  <c r="L3968" i="5"/>
  <c r="M3968" i="5" s="1"/>
  <c r="N3968" i="5" s="1" a="1"/>
  <c r="T3968" i="5" s="1"/>
  <c r="L3969" i="5"/>
  <c r="M3969" i="5" s="1"/>
  <c r="N3969" i="5" s="1" a="1"/>
  <c r="T3969" i="5" s="1"/>
  <c r="L3970" i="5"/>
  <c r="M3970" i="5" s="1"/>
  <c r="N3970" i="5" s="1" a="1"/>
  <c r="T3970" i="5" s="1"/>
  <c r="L3971" i="5"/>
  <c r="M3971" i="5" s="1"/>
  <c r="N3971" i="5" s="1" a="1"/>
  <c r="T3971" i="5" s="1"/>
  <c r="L3972" i="5"/>
  <c r="M3972" i="5" s="1"/>
  <c r="N3972" i="5" s="1" a="1"/>
  <c r="T3972" i="5" s="1"/>
  <c r="L3973" i="5"/>
  <c r="M3973" i="5" s="1"/>
  <c r="N3973" i="5" s="1" a="1"/>
  <c r="T3973" i="5" s="1"/>
  <c r="L3974" i="5"/>
  <c r="M3974" i="5" s="1"/>
  <c r="N3974" i="5" s="1" a="1"/>
  <c r="T3974" i="5" s="1"/>
  <c r="L3975" i="5"/>
  <c r="M3975" i="5" s="1"/>
  <c r="N3975" i="5" s="1" a="1"/>
  <c r="T3975" i="5" s="1"/>
  <c r="L3976" i="5"/>
  <c r="M3976" i="5" s="1"/>
  <c r="N3976" i="5" s="1" a="1"/>
  <c r="T3976" i="5" s="1"/>
  <c r="L3977" i="5"/>
  <c r="M3977" i="5" s="1"/>
  <c r="N3977" i="5" s="1" a="1"/>
  <c r="T3977" i="5" s="1"/>
  <c r="L3978" i="5"/>
  <c r="M3978" i="5" s="1"/>
  <c r="N3978" i="5" s="1" a="1"/>
  <c r="T3978" i="5" s="1"/>
  <c r="L3979" i="5"/>
  <c r="M3979" i="5" s="1"/>
  <c r="N3979" i="5" s="1" a="1"/>
  <c r="T3979" i="5" s="1"/>
  <c r="L3980" i="5"/>
  <c r="M3980" i="5" s="1"/>
  <c r="N3980" i="5" s="1" a="1"/>
  <c r="T3980" i="5" s="1"/>
  <c r="L3981" i="5"/>
  <c r="M3981" i="5" s="1"/>
  <c r="N3981" i="5" s="1" a="1"/>
  <c r="T3981" i="5" s="1"/>
  <c r="L3982" i="5"/>
  <c r="M3982" i="5" s="1"/>
  <c r="N3982" i="5" s="1" a="1"/>
  <c r="T3982" i="5" s="1"/>
  <c r="L3983" i="5"/>
  <c r="M3983" i="5" s="1"/>
  <c r="N3983" i="5" s="1" a="1"/>
  <c r="T3983" i="5" s="1"/>
  <c r="L3984" i="5"/>
  <c r="M3984" i="5" s="1"/>
  <c r="N3984" i="5" s="1" a="1"/>
  <c r="T3984" i="5" s="1"/>
  <c r="L3985" i="5"/>
  <c r="M3985" i="5" s="1"/>
  <c r="N3985" i="5" s="1" a="1"/>
  <c r="T3985" i="5" s="1"/>
  <c r="L3986" i="5"/>
  <c r="M3986" i="5" s="1"/>
  <c r="N3986" i="5" s="1" a="1"/>
  <c r="T3986" i="5" s="1"/>
  <c r="L3987" i="5"/>
  <c r="M3987" i="5" s="1"/>
  <c r="N3987" i="5" s="1" a="1"/>
  <c r="T3987" i="5" s="1"/>
  <c r="L3988" i="5"/>
  <c r="M3988" i="5"/>
  <c r="N3988" i="5" s="1" a="1"/>
  <c r="T3988" i="5" s="1"/>
  <c r="L3989" i="5"/>
  <c r="M3989" i="5" s="1"/>
  <c r="N3989" i="5" s="1" a="1"/>
  <c r="T3989" i="5" s="1"/>
  <c r="L3990" i="5"/>
  <c r="M3990" i="5" s="1"/>
  <c r="N3990" i="5" s="1" a="1"/>
  <c r="T3990" i="5" s="1"/>
  <c r="L3991" i="5"/>
  <c r="M3991" i="5" s="1"/>
  <c r="N3991" i="5" s="1" a="1"/>
  <c r="T3991" i="5" s="1"/>
  <c r="L3992" i="5"/>
  <c r="M3992" i="5" s="1"/>
  <c r="N3992" i="5" s="1" a="1"/>
  <c r="T3992" i="5" s="1"/>
  <c r="L3993" i="5"/>
  <c r="M3993" i="5" s="1"/>
  <c r="N3993" i="5" s="1" a="1"/>
  <c r="T3993" i="5" s="1"/>
  <c r="L3994" i="5"/>
  <c r="M3994" i="5" s="1"/>
  <c r="N3994" i="5" s="1" a="1"/>
  <c r="T3994" i="5" s="1"/>
  <c r="L3995" i="5"/>
  <c r="M3995" i="5" s="1"/>
  <c r="N3995" i="5" s="1" a="1"/>
  <c r="T3995" i="5" s="1"/>
  <c r="L3996" i="5"/>
  <c r="M3996" i="5" s="1"/>
  <c r="N3996" i="5" s="1" a="1"/>
  <c r="T3996" i="5" s="1"/>
  <c r="L3997" i="5"/>
  <c r="M3997" i="5" s="1"/>
  <c r="N3997" i="5" s="1" a="1"/>
  <c r="T3997" i="5" s="1"/>
  <c r="L3998" i="5"/>
  <c r="M3998" i="5" s="1"/>
  <c r="N3998" i="5" s="1" a="1"/>
  <c r="T3998" i="5" s="1"/>
  <c r="L3999" i="5"/>
  <c r="M3999" i="5" s="1"/>
  <c r="N3999" i="5" s="1" a="1"/>
  <c r="T3999" i="5" s="1"/>
  <c r="L4000" i="5"/>
  <c r="M4000" i="5" s="1"/>
  <c r="N4000" i="5" s="1" a="1"/>
  <c r="T4000" i="5" s="1"/>
  <c r="L4001" i="5"/>
  <c r="M4001" i="5" s="1"/>
  <c r="N4001" i="5" s="1" a="1"/>
  <c r="T4001" i="5" s="1"/>
  <c r="L4002" i="5"/>
  <c r="M4002" i="5" s="1"/>
  <c r="N4002" i="5" s="1" a="1"/>
  <c r="T4002" i="5" s="1"/>
  <c r="L4003" i="5"/>
  <c r="M4003" i="5" s="1"/>
  <c r="N4003" i="5" s="1" a="1"/>
  <c r="T4003" i="5" s="1"/>
  <c r="L4004" i="5"/>
  <c r="M4004" i="5" s="1"/>
  <c r="N4004" i="5" s="1" a="1"/>
  <c r="T4004" i="5" s="1"/>
  <c r="L4005" i="5"/>
  <c r="M4005" i="5" s="1"/>
  <c r="N4005" i="5" s="1" a="1"/>
  <c r="T4005" i="5" s="1"/>
  <c r="L4006" i="5"/>
  <c r="M4006" i="5" s="1"/>
  <c r="N4006" i="5" s="1" a="1"/>
  <c r="T4006" i="5" s="1"/>
  <c r="L4007" i="5"/>
  <c r="M4007" i="5"/>
  <c r="N4007" i="5" s="1" a="1"/>
  <c r="T4007" i="5" s="1"/>
  <c r="L4008" i="5"/>
  <c r="M4008" i="5" s="1"/>
  <c r="N4008" i="5" s="1" a="1"/>
  <c r="T4008" i="5" s="1"/>
  <c r="L4009" i="5"/>
  <c r="M4009" i="5" s="1"/>
  <c r="N4009" i="5" s="1" a="1"/>
  <c r="T4009" i="5" s="1"/>
  <c r="L4010" i="5"/>
  <c r="M4010" i="5" s="1"/>
  <c r="N4010" i="5" s="1" a="1"/>
  <c r="T4010" i="5" s="1"/>
  <c r="L4011" i="5"/>
  <c r="M4011" i="5" s="1"/>
  <c r="N4011" i="5" s="1" a="1"/>
  <c r="T4011" i="5" s="1"/>
  <c r="L4012" i="5"/>
  <c r="M4012" i="5" s="1"/>
  <c r="N4012" i="5" s="1" a="1"/>
  <c r="T4012" i="5" s="1"/>
  <c r="L4013" i="5"/>
  <c r="M4013" i="5" s="1"/>
  <c r="N4013" i="5" s="1" a="1"/>
  <c r="T4013" i="5" s="1"/>
  <c r="L4014" i="5"/>
  <c r="M4014" i="5" s="1"/>
  <c r="N4014" i="5" s="1" a="1"/>
  <c r="T4014" i="5" s="1"/>
  <c r="L4015" i="5"/>
  <c r="M4015" i="5" s="1"/>
  <c r="N4015" i="5" s="1" a="1"/>
  <c r="T4015" i="5" s="1"/>
  <c r="L4016" i="5"/>
  <c r="M4016" i="5" s="1"/>
  <c r="N4016" i="5" s="1" a="1"/>
  <c r="T4016" i="5" s="1"/>
  <c r="L4017" i="5"/>
  <c r="M4017" i="5" s="1"/>
  <c r="N4017" i="5" s="1" a="1"/>
  <c r="T4017" i="5" s="1"/>
  <c r="L4018" i="5"/>
  <c r="M4018" i="5" s="1"/>
  <c r="N4018" i="5" s="1" a="1"/>
  <c r="T4018" i="5" s="1"/>
  <c r="L4019" i="5"/>
  <c r="M4019" i="5" s="1"/>
  <c r="N4019" i="5" s="1" a="1"/>
  <c r="T4019" i="5" s="1"/>
  <c r="L4020" i="5"/>
  <c r="M4020" i="5" s="1"/>
  <c r="N4020" i="5" s="1" a="1"/>
  <c r="T4020" i="5" s="1"/>
  <c r="L4021" i="5"/>
  <c r="M4021" i="5" s="1"/>
  <c r="N4021" i="5" s="1" a="1"/>
  <c r="T4021" i="5" s="1"/>
  <c r="L4022" i="5"/>
  <c r="M4022" i="5" s="1"/>
  <c r="N4022" i="5" s="1" a="1"/>
  <c r="T4022" i="5" s="1"/>
  <c r="L4023" i="5"/>
  <c r="M4023" i="5" s="1"/>
  <c r="N4023" i="5" s="1" a="1"/>
  <c r="T4023" i="5" s="1"/>
  <c r="L4024" i="5"/>
  <c r="M4024" i="5" s="1"/>
  <c r="N4024" i="5" s="1" a="1"/>
  <c r="T4024" i="5" s="1"/>
  <c r="L4025" i="5"/>
  <c r="M4025" i="5" s="1"/>
  <c r="N4025" i="5" s="1" a="1"/>
  <c r="T4025" i="5" s="1"/>
  <c r="L4026" i="5"/>
  <c r="M4026" i="5" s="1"/>
  <c r="N4026" i="5" s="1" a="1"/>
  <c r="T4026" i="5" s="1"/>
  <c r="L4027" i="5"/>
  <c r="M4027" i="5" s="1"/>
  <c r="N4027" i="5" s="1" a="1"/>
  <c r="T4027" i="5" s="1"/>
  <c r="L4028" i="5"/>
  <c r="M4028" i="5" s="1"/>
  <c r="N4028" i="5" s="1" a="1"/>
  <c r="T4028" i="5" s="1"/>
  <c r="L4029" i="5"/>
  <c r="M4029" i="5" s="1"/>
  <c r="N4029" i="5" s="1" a="1"/>
  <c r="T4029" i="5" s="1"/>
  <c r="L4030" i="5"/>
  <c r="M4030" i="5" s="1"/>
  <c r="N4030" i="5" s="1" a="1"/>
  <c r="T4030" i="5" s="1"/>
  <c r="L4031" i="5"/>
  <c r="M4031" i="5" s="1"/>
  <c r="N4031" i="5" s="1" a="1"/>
  <c r="T4031" i="5" s="1"/>
  <c r="L4032" i="5"/>
  <c r="M4032" i="5" s="1"/>
  <c r="N4032" i="5" s="1" a="1"/>
  <c r="T4032" i="5" s="1"/>
  <c r="L4033" i="5"/>
  <c r="M4033" i="5" s="1"/>
  <c r="N4033" i="5" s="1" a="1"/>
  <c r="T4033" i="5" s="1"/>
  <c r="L4034" i="5"/>
  <c r="M4034" i="5" s="1"/>
  <c r="N4034" i="5" s="1" a="1"/>
  <c r="T4034" i="5" s="1"/>
  <c r="L4035" i="5"/>
  <c r="M4035" i="5" s="1"/>
  <c r="N4035" i="5" s="1" a="1"/>
  <c r="T4035" i="5" s="1"/>
  <c r="L4036" i="5"/>
  <c r="M4036" i="5" s="1"/>
  <c r="N4036" i="5" s="1" a="1"/>
  <c r="T4036" i="5" s="1"/>
  <c r="L4037" i="5"/>
  <c r="M4037" i="5" s="1"/>
  <c r="N4037" i="5" s="1" a="1"/>
  <c r="T4037" i="5" s="1"/>
  <c r="L4038" i="5"/>
  <c r="M4038" i="5" s="1"/>
  <c r="N4038" i="5" s="1" a="1"/>
  <c r="T4038" i="5" s="1"/>
  <c r="L4039" i="5"/>
  <c r="M4039" i="5" s="1"/>
  <c r="N4039" i="5" s="1" a="1"/>
  <c r="T4039" i="5" s="1"/>
  <c r="L4040" i="5"/>
  <c r="M4040" i="5" s="1"/>
  <c r="N4040" i="5" s="1" a="1"/>
  <c r="T4040" i="5" s="1"/>
  <c r="L4041" i="5"/>
  <c r="M4041" i="5" s="1"/>
  <c r="N4041" i="5" s="1" a="1"/>
  <c r="T4041" i="5" s="1"/>
  <c r="L4042" i="5"/>
  <c r="M4042" i="5" s="1"/>
  <c r="N4042" i="5" s="1" a="1"/>
  <c r="T4042" i="5" s="1"/>
  <c r="L4043" i="5"/>
  <c r="M4043" i="5" s="1"/>
  <c r="N4043" i="5" s="1" a="1"/>
  <c r="T4043" i="5" s="1"/>
  <c r="L4044" i="5"/>
  <c r="M4044" i="5" s="1"/>
  <c r="N4044" i="5" s="1" a="1"/>
  <c r="T4044" i="5" s="1"/>
  <c r="L4045" i="5"/>
  <c r="M4045" i="5" s="1"/>
  <c r="N4045" i="5" s="1" a="1"/>
  <c r="T4045" i="5" s="1"/>
  <c r="L4046" i="5"/>
  <c r="M4046" i="5" s="1"/>
  <c r="N4046" i="5" s="1" a="1"/>
  <c r="T4046" i="5" s="1"/>
  <c r="L4047" i="5"/>
  <c r="M4047" i="5" s="1"/>
  <c r="N4047" i="5" s="1" a="1"/>
  <c r="T4047" i="5" s="1"/>
  <c r="L4048" i="5"/>
  <c r="M4048" i="5" s="1"/>
  <c r="N4048" i="5" s="1" a="1"/>
  <c r="T4048" i="5" s="1"/>
  <c r="L4049" i="5"/>
  <c r="M4049" i="5" s="1"/>
  <c r="N4049" i="5" s="1" a="1"/>
  <c r="T4049" i="5" s="1"/>
  <c r="L4050" i="5"/>
  <c r="M4050" i="5" s="1"/>
  <c r="N4050" i="5" s="1" a="1"/>
  <c r="T4050" i="5" s="1"/>
  <c r="L4051" i="5"/>
  <c r="M4051" i="5" s="1"/>
  <c r="N4051" i="5" s="1" a="1"/>
  <c r="T4051" i="5" s="1"/>
  <c r="L4052" i="5"/>
  <c r="M4052" i="5" s="1"/>
  <c r="N4052" i="5" s="1" a="1"/>
  <c r="T4052" i="5" s="1"/>
  <c r="L4053" i="5"/>
  <c r="M4053" i="5" s="1"/>
  <c r="N4053" i="5" s="1" a="1"/>
  <c r="T4053" i="5" s="1"/>
  <c r="L4054" i="5"/>
  <c r="M4054" i="5" s="1"/>
  <c r="N4054" i="5" s="1" a="1"/>
  <c r="T4054" i="5" s="1"/>
  <c r="L4055" i="5"/>
  <c r="M4055" i="5" s="1"/>
  <c r="N4055" i="5" s="1" a="1"/>
  <c r="T4055" i="5" s="1"/>
  <c r="L4056" i="5"/>
  <c r="M4056" i="5" s="1"/>
  <c r="N4056" i="5" s="1" a="1"/>
  <c r="T4056" i="5" s="1"/>
  <c r="L4057" i="5"/>
  <c r="M4057" i="5" s="1"/>
  <c r="N4057" i="5" s="1" a="1"/>
  <c r="T4057" i="5" s="1"/>
  <c r="L4058" i="5"/>
  <c r="M4058" i="5" s="1"/>
  <c r="N4058" i="5" s="1" a="1"/>
  <c r="T4058" i="5" s="1"/>
  <c r="L4059" i="5"/>
  <c r="M4059" i="5" s="1"/>
  <c r="N4059" i="5" s="1" a="1"/>
  <c r="T4059" i="5" s="1"/>
  <c r="L4060" i="5"/>
  <c r="M4060" i="5" s="1"/>
  <c r="N4060" i="5" s="1" a="1"/>
  <c r="T4060" i="5" s="1"/>
  <c r="L4061" i="5"/>
  <c r="M4061" i="5" s="1"/>
  <c r="N4061" i="5" s="1" a="1"/>
  <c r="T4061" i="5" s="1"/>
  <c r="L4062" i="5"/>
  <c r="M4062" i="5" s="1"/>
  <c r="N4062" i="5" s="1" a="1"/>
  <c r="T4062" i="5" s="1"/>
  <c r="L4063" i="5"/>
  <c r="M4063" i="5" s="1"/>
  <c r="N4063" i="5" s="1" a="1"/>
  <c r="T4063" i="5" s="1"/>
  <c r="L4064" i="5"/>
  <c r="M4064" i="5" s="1"/>
  <c r="N4064" i="5" s="1" a="1"/>
  <c r="T4064" i="5" s="1"/>
  <c r="L4065" i="5"/>
  <c r="M4065" i="5" s="1"/>
  <c r="N4065" i="5" s="1" a="1"/>
  <c r="T4065" i="5" s="1"/>
  <c r="L4066" i="5"/>
  <c r="M4066" i="5"/>
  <c r="N4066" i="5" s="1" a="1"/>
  <c r="T4066" i="5" s="1"/>
  <c r="L4067" i="5"/>
  <c r="M4067" i="5" s="1"/>
  <c r="N4067" i="5" s="1" a="1"/>
  <c r="T4067" i="5" s="1"/>
  <c r="L4068" i="5"/>
  <c r="M4068" i="5" s="1"/>
  <c r="N4068" i="5" s="1" a="1"/>
  <c r="T4068" i="5" s="1"/>
  <c r="L4069" i="5"/>
  <c r="M4069" i="5" s="1"/>
  <c r="N4069" i="5" s="1" a="1"/>
  <c r="T4069" i="5" s="1"/>
  <c r="L4070" i="5"/>
  <c r="M4070" i="5" s="1"/>
  <c r="N4070" i="5" s="1" a="1"/>
  <c r="T4070" i="5" s="1"/>
  <c r="L4071" i="5"/>
  <c r="M4071" i="5" s="1"/>
  <c r="N4071" i="5" s="1" a="1"/>
  <c r="T4071" i="5" s="1"/>
  <c r="L4072" i="5"/>
  <c r="M4072" i="5" s="1"/>
  <c r="N4072" i="5" s="1" a="1"/>
  <c r="T4072" i="5" s="1"/>
  <c r="L4073" i="5"/>
  <c r="M4073" i="5" s="1"/>
  <c r="N4073" i="5" s="1" a="1"/>
  <c r="T4073" i="5" s="1"/>
  <c r="L4074" i="5"/>
  <c r="M4074" i="5" s="1"/>
  <c r="N4074" i="5" s="1" a="1"/>
  <c r="T4074" i="5" s="1"/>
  <c r="L4075" i="5"/>
  <c r="M4075" i="5" s="1"/>
  <c r="N4075" i="5" s="1" a="1"/>
  <c r="T4075" i="5" s="1"/>
  <c r="L4076" i="5"/>
  <c r="M4076" i="5" s="1"/>
  <c r="N4076" i="5" s="1" a="1"/>
  <c r="T4076" i="5" s="1"/>
  <c r="L4077" i="5"/>
  <c r="M4077" i="5" s="1"/>
  <c r="N4077" i="5" s="1" a="1"/>
  <c r="T4077" i="5" s="1"/>
  <c r="L4078" i="5"/>
  <c r="M4078" i="5" s="1"/>
  <c r="N4078" i="5" s="1" a="1"/>
  <c r="T4078" i="5" s="1"/>
  <c r="L4079" i="5"/>
  <c r="M4079" i="5" s="1"/>
  <c r="N4079" i="5" s="1" a="1"/>
  <c r="T4079" i="5" s="1"/>
  <c r="L4080" i="5"/>
  <c r="M4080" i="5" s="1"/>
  <c r="N4080" i="5" s="1" a="1"/>
  <c r="T4080" i="5" s="1"/>
  <c r="L4081" i="5"/>
  <c r="M4081" i="5" s="1"/>
  <c r="N4081" i="5" s="1" a="1"/>
  <c r="T4081" i="5" s="1"/>
  <c r="L4082" i="5"/>
  <c r="M4082" i="5" s="1"/>
  <c r="N4082" i="5" s="1" a="1"/>
  <c r="T4082" i="5" s="1"/>
  <c r="L4083" i="5"/>
  <c r="M4083" i="5" s="1"/>
  <c r="N4083" i="5" s="1" a="1"/>
  <c r="T4083" i="5" s="1"/>
  <c r="L4084" i="5"/>
  <c r="M4084" i="5" s="1"/>
  <c r="N4084" i="5" s="1" a="1"/>
  <c r="T4084" i="5" s="1"/>
  <c r="L4085" i="5"/>
  <c r="M4085" i="5" s="1"/>
  <c r="N4085" i="5" s="1" a="1"/>
  <c r="T4085" i="5" s="1"/>
  <c r="L4086" i="5"/>
  <c r="M4086" i="5" s="1"/>
  <c r="N4086" i="5" s="1" a="1"/>
  <c r="T4086" i="5" s="1"/>
  <c r="L4087" i="5"/>
  <c r="M4087" i="5" s="1"/>
  <c r="N4087" i="5" s="1" a="1"/>
  <c r="T4087" i="5" s="1"/>
  <c r="L4088" i="5"/>
  <c r="M4088" i="5" s="1"/>
  <c r="N4088" i="5" s="1" a="1"/>
  <c r="T4088" i="5" s="1"/>
  <c r="L4089" i="5"/>
  <c r="M4089" i="5" s="1"/>
  <c r="N4089" i="5" s="1" a="1"/>
  <c r="T4089" i="5" s="1"/>
  <c r="L4090" i="5"/>
  <c r="M4090" i="5" s="1"/>
  <c r="N4090" i="5" s="1" a="1"/>
  <c r="T4090" i="5" s="1"/>
  <c r="L4091" i="5"/>
  <c r="M4091" i="5" s="1"/>
  <c r="N4091" i="5" s="1" a="1"/>
  <c r="T4091" i="5" s="1"/>
  <c r="L4092" i="5"/>
  <c r="M4092" i="5" s="1"/>
  <c r="N4092" i="5" s="1" a="1"/>
  <c r="T4092" i="5" s="1"/>
  <c r="L4093" i="5"/>
  <c r="M4093" i="5" s="1"/>
  <c r="N4093" i="5" s="1" a="1"/>
  <c r="T4093" i="5" s="1"/>
  <c r="L4094" i="5"/>
  <c r="M4094" i="5" s="1"/>
  <c r="N4094" i="5" s="1" a="1"/>
  <c r="T4094" i="5" s="1"/>
  <c r="L4095" i="5"/>
  <c r="M4095" i="5"/>
  <c r="N4095" i="5" s="1" a="1"/>
  <c r="T4095" i="5" s="1"/>
  <c r="L4096" i="5"/>
  <c r="M4096" i="5" s="1"/>
  <c r="N4096" i="5" s="1" a="1"/>
  <c r="T4096" i="5" s="1"/>
  <c r="L4097" i="5"/>
  <c r="M4097" i="5"/>
  <c r="N4097" i="5" s="1" a="1"/>
  <c r="T4097" i="5" s="1"/>
  <c r="L4098" i="5"/>
  <c r="M4098" i="5" s="1"/>
  <c r="N4098" i="5" s="1" a="1"/>
  <c r="T4098" i="5" s="1"/>
  <c r="L4099" i="5"/>
  <c r="M4099" i="5" s="1"/>
  <c r="N4099" i="5" s="1" a="1"/>
  <c r="T4099" i="5" s="1"/>
  <c r="L4100" i="5"/>
  <c r="M4100" i="5" s="1"/>
  <c r="N4100" i="5" s="1" a="1"/>
  <c r="T4100" i="5" s="1"/>
  <c r="L4101" i="5"/>
  <c r="M4101" i="5" s="1"/>
  <c r="N4101" i="5" s="1" a="1"/>
  <c r="T4101" i="5" s="1"/>
  <c r="L4102" i="5"/>
  <c r="M4102" i="5" s="1"/>
  <c r="N4102" i="5" s="1" a="1"/>
  <c r="T4102" i="5" s="1"/>
  <c r="L4103" i="5"/>
  <c r="M4103" i="5" s="1"/>
  <c r="N4103" i="5" s="1" a="1"/>
  <c r="T4103" i="5" s="1"/>
  <c r="L4104" i="5"/>
  <c r="M4104" i="5" s="1"/>
  <c r="N4104" i="5" s="1" a="1"/>
  <c r="T4104" i="5" s="1"/>
  <c r="L4105" i="5"/>
  <c r="M4105" i="5" s="1"/>
  <c r="N4105" i="5" s="1" a="1"/>
  <c r="T4105" i="5" s="1"/>
  <c r="L4106" i="5"/>
  <c r="M4106" i="5" s="1"/>
  <c r="N4106" i="5" s="1" a="1"/>
  <c r="T4106" i="5" s="1"/>
  <c r="L4107" i="5"/>
  <c r="M4107" i="5" s="1"/>
  <c r="N4107" i="5" s="1" a="1"/>
  <c r="T4107" i="5" s="1"/>
  <c r="L4108" i="5"/>
  <c r="M4108" i="5" s="1"/>
  <c r="N4108" i="5" s="1" a="1"/>
  <c r="T4108" i="5" s="1"/>
  <c r="L4109" i="5"/>
  <c r="M4109" i="5" s="1"/>
  <c r="N4109" i="5" s="1" a="1"/>
  <c r="T4109" i="5" s="1"/>
  <c r="L4110" i="5"/>
  <c r="M4110" i="5" s="1"/>
  <c r="N4110" i="5" s="1" a="1"/>
  <c r="T4110" i="5" s="1"/>
  <c r="L4111" i="5"/>
  <c r="M4111" i="5" s="1"/>
  <c r="N4111" i="5" s="1" a="1"/>
  <c r="T4111" i="5" s="1"/>
  <c r="L4112" i="5"/>
  <c r="M4112" i="5" s="1"/>
  <c r="N4112" i="5" s="1" a="1"/>
  <c r="T4112" i="5" s="1"/>
  <c r="L4113" i="5"/>
  <c r="M4113" i="5" s="1"/>
  <c r="N4113" i="5" s="1" a="1"/>
  <c r="T4113" i="5" s="1"/>
  <c r="L4114" i="5"/>
  <c r="M4114" i="5" s="1"/>
  <c r="N4114" i="5" s="1" a="1"/>
  <c r="T4114" i="5" s="1"/>
  <c r="L4115" i="5"/>
  <c r="M4115" i="5" s="1"/>
  <c r="N4115" i="5" s="1" a="1"/>
  <c r="T4115" i="5" s="1"/>
  <c r="L4116" i="5"/>
  <c r="M4116" i="5" s="1"/>
  <c r="N4116" i="5" s="1" a="1"/>
  <c r="T4116" i="5" s="1"/>
  <c r="L4117" i="5"/>
  <c r="M4117" i="5" s="1"/>
  <c r="N4117" i="5" s="1" a="1"/>
  <c r="T4117" i="5" s="1"/>
  <c r="L4118" i="5"/>
  <c r="M4118" i="5" s="1"/>
  <c r="N4118" i="5" s="1" a="1"/>
  <c r="T4118" i="5" s="1"/>
  <c r="L4119" i="5"/>
  <c r="M4119" i="5" s="1"/>
  <c r="N4119" i="5" s="1" a="1"/>
  <c r="T4119" i="5" s="1"/>
  <c r="L4120" i="5"/>
  <c r="M4120" i="5" s="1"/>
  <c r="N4120" i="5" s="1" a="1"/>
  <c r="T4120" i="5" s="1"/>
  <c r="L4121" i="5"/>
  <c r="M4121" i="5" s="1"/>
  <c r="N4121" i="5" s="1" a="1"/>
  <c r="T4121" i="5" s="1"/>
  <c r="L4122" i="5"/>
  <c r="M4122" i="5" s="1"/>
  <c r="N4122" i="5" s="1" a="1"/>
  <c r="T4122" i="5" s="1"/>
  <c r="L4123" i="5"/>
  <c r="M4123" i="5" s="1"/>
  <c r="N4123" i="5" s="1" a="1"/>
  <c r="T4123" i="5" s="1"/>
  <c r="L4124" i="5"/>
  <c r="M4124" i="5" s="1"/>
  <c r="N4124" i="5" s="1" a="1"/>
  <c r="T4124" i="5" s="1"/>
  <c r="L4125" i="5"/>
  <c r="M4125" i="5" s="1"/>
  <c r="N4125" i="5" s="1" a="1"/>
  <c r="T4125" i="5" s="1"/>
  <c r="L4126" i="5"/>
  <c r="M4126" i="5" s="1"/>
  <c r="N4126" i="5" s="1" a="1"/>
  <c r="T4126" i="5" s="1"/>
  <c r="L4127" i="5"/>
  <c r="M4127" i="5" s="1"/>
  <c r="N4127" i="5" s="1" a="1"/>
  <c r="T4127" i="5" s="1"/>
  <c r="L4128" i="5"/>
  <c r="M4128" i="5" s="1"/>
  <c r="N4128" i="5" s="1" a="1"/>
  <c r="T4128" i="5" s="1"/>
  <c r="L4129" i="5"/>
  <c r="M4129" i="5" s="1"/>
  <c r="N4129" i="5" s="1" a="1"/>
  <c r="T4129" i="5" s="1"/>
  <c r="L4130" i="5"/>
  <c r="M4130" i="5" s="1"/>
  <c r="N4130" i="5" s="1" a="1"/>
  <c r="T4130" i="5" s="1"/>
  <c r="L4131" i="5"/>
  <c r="M4131" i="5" s="1"/>
  <c r="N4131" i="5" s="1" a="1"/>
  <c r="T4131" i="5" s="1"/>
  <c r="L4132" i="5"/>
  <c r="M4132" i="5" s="1"/>
  <c r="N4132" i="5" s="1" a="1"/>
  <c r="T4132" i="5" s="1"/>
  <c r="L4133" i="5"/>
  <c r="M4133" i="5" s="1"/>
  <c r="N4133" i="5" s="1" a="1"/>
  <c r="T4133" i="5" s="1"/>
  <c r="L4134" i="5"/>
  <c r="M4134" i="5" s="1"/>
  <c r="N4134" i="5" s="1" a="1"/>
  <c r="T4134" i="5" s="1"/>
  <c r="L4135" i="5"/>
  <c r="M4135" i="5" s="1"/>
  <c r="N4135" i="5" s="1" a="1"/>
  <c r="T4135" i="5" s="1"/>
  <c r="L4136" i="5"/>
  <c r="M4136" i="5" s="1"/>
  <c r="N4136" i="5" s="1" a="1"/>
  <c r="T4136" i="5" s="1"/>
  <c r="L4137" i="5"/>
  <c r="M4137" i="5" s="1"/>
  <c r="N4137" i="5" s="1" a="1"/>
  <c r="T4137" i="5" s="1"/>
  <c r="L4138" i="5"/>
  <c r="M4138" i="5" s="1"/>
  <c r="N4138" i="5" s="1" a="1"/>
  <c r="T4138" i="5" s="1"/>
  <c r="L4139" i="5"/>
  <c r="M4139" i="5" s="1"/>
  <c r="N4139" i="5" s="1" a="1"/>
  <c r="T4139" i="5" s="1"/>
  <c r="L4140" i="5"/>
  <c r="M4140" i="5" s="1"/>
  <c r="N4140" i="5" s="1" a="1"/>
  <c r="T4140" i="5" s="1"/>
  <c r="L4141" i="5"/>
  <c r="M4141" i="5" s="1"/>
  <c r="N4141" i="5" s="1" a="1"/>
  <c r="T4141" i="5" s="1"/>
  <c r="L4142" i="5"/>
  <c r="M4142" i="5" s="1"/>
  <c r="N4142" i="5" s="1" a="1"/>
  <c r="T4142" i="5" s="1"/>
  <c r="L4143" i="5"/>
  <c r="M4143" i="5" s="1"/>
  <c r="N4143" i="5" s="1" a="1"/>
  <c r="T4143" i="5" s="1"/>
  <c r="L4144" i="5"/>
  <c r="M4144" i="5" s="1"/>
  <c r="N4144" i="5" s="1" a="1"/>
  <c r="T4144" i="5" s="1"/>
  <c r="L4145" i="5"/>
  <c r="M4145" i="5" s="1"/>
  <c r="N4145" i="5" s="1" a="1"/>
  <c r="T4145" i="5" s="1"/>
  <c r="L4146" i="5"/>
  <c r="M4146" i="5" s="1"/>
  <c r="N4146" i="5" s="1" a="1"/>
  <c r="T4146" i="5" s="1"/>
  <c r="L4147" i="5"/>
  <c r="M4147" i="5" s="1"/>
  <c r="N4147" i="5" s="1" a="1"/>
  <c r="T4147" i="5" s="1"/>
  <c r="L4148" i="5"/>
  <c r="M4148" i="5" s="1"/>
  <c r="N4148" i="5" s="1" a="1"/>
  <c r="T4148" i="5" s="1"/>
  <c r="L4149" i="5"/>
  <c r="M4149" i="5" s="1"/>
  <c r="N4149" i="5" s="1" a="1"/>
  <c r="T4149" i="5" s="1"/>
  <c r="L4150" i="5"/>
  <c r="M4150" i="5" s="1"/>
  <c r="N4150" i="5" s="1" a="1"/>
  <c r="T4150" i="5" s="1"/>
  <c r="L4151" i="5"/>
  <c r="M4151" i="5" s="1"/>
  <c r="N4151" i="5" s="1" a="1"/>
  <c r="T4151" i="5" s="1"/>
  <c r="L4152" i="5"/>
  <c r="M4152" i="5" s="1"/>
  <c r="N4152" i="5" s="1" a="1"/>
  <c r="T4152" i="5" s="1"/>
  <c r="L4153" i="5"/>
  <c r="M4153" i="5" s="1"/>
  <c r="N4153" i="5" s="1" a="1"/>
  <c r="T4153" i="5" s="1"/>
  <c r="L4154" i="5"/>
  <c r="M4154" i="5" s="1"/>
  <c r="N4154" i="5" s="1" a="1"/>
  <c r="T4154" i="5" s="1"/>
  <c r="L4155" i="5"/>
  <c r="M4155" i="5" s="1"/>
  <c r="N4155" i="5" s="1" a="1"/>
  <c r="T4155" i="5" s="1"/>
  <c r="L4156" i="5"/>
  <c r="M4156" i="5" s="1"/>
  <c r="N4156" i="5" s="1" a="1"/>
  <c r="T4156" i="5" s="1"/>
  <c r="L4157" i="5"/>
  <c r="M4157" i="5" s="1"/>
  <c r="N4157" i="5" s="1" a="1"/>
  <c r="T4157" i="5" s="1"/>
  <c r="L4158" i="5"/>
  <c r="M4158" i="5" s="1"/>
  <c r="N4158" i="5" s="1" a="1"/>
  <c r="T4158" i="5" s="1"/>
  <c r="L4159" i="5"/>
  <c r="M4159" i="5" s="1"/>
  <c r="N4159" i="5" s="1" a="1"/>
  <c r="T4159" i="5" s="1"/>
  <c r="L4160" i="5"/>
  <c r="M4160" i="5" s="1"/>
  <c r="N4160" i="5" s="1" a="1"/>
  <c r="T4160" i="5" s="1"/>
  <c r="L4161" i="5"/>
  <c r="M4161" i="5" s="1"/>
  <c r="N4161" i="5" s="1" a="1"/>
  <c r="T4161" i="5" s="1"/>
  <c r="L4162" i="5"/>
  <c r="M4162" i="5" s="1"/>
  <c r="N4162" i="5" s="1" a="1"/>
  <c r="T4162" i="5" s="1"/>
  <c r="L4163" i="5"/>
  <c r="M4163" i="5" s="1"/>
  <c r="N4163" i="5" s="1" a="1"/>
  <c r="T4163" i="5" s="1"/>
  <c r="L4164" i="5"/>
  <c r="M4164" i="5" s="1"/>
  <c r="N4164" i="5" s="1" a="1"/>
  <c r="T4164" i="5" s="1"/>
  <c r="L4165" i="5"/>
  <c r="M4165" i="5" s="1"/>
  <c r="N4165" i="5" s="1" a="1"/>
  <c r="T4165" i="5" s="1"/>
  <c r="L4166" i="5"/>
  <c r="M4166" i="5" s="1"/>
  <c r="N4166" i="5" s="1" a="1"/>
  <c r="T4166" i="5" s="1"/>
  <c r="L4167" i="5"/>
  <c r="M4167" i="5" s="1"/>
  <c r="N4167" i="5" s="1" a="1"/>
  <c r="T4167" i="5" s="1"/>
  <c r="L4168" i="5"/>
  <c r="M4168" i="5" s="1"/>
  <c r="N4168" i="5" s="1" a="1"/>
  <c r="T4168" i="5" s="1"/>
  <c r="L4169" i="5"/>
  <c r="M4169" i="5" s="1"/>
  <c r="N4169" i="5" s="1" a="1"/>
  <c r="T4169" i="5" s="1"/>
  <c r="L4170" i="5"/>
  <c r="M4170" i="5" s="1"/>
  <c r="N4170" i="5" s="1" a="1"/>
  <c r="T4170" i="5" s="1"/>
  <c r="L4171" i="5"/>
  <c r="M4171" i="5" s="1"/>
  <c r="N4171" i="5" s="1" a="1"/>
  <c r="T4171" i="5" s="1"/>
  <c r="L4172" i="5"/>
  <c r="M4172" i="5" s="1"/>
  <c r="N4172" i="5" s="1" a="1"/>
  <c r="T4172" i="5" s="1"/>
  <c r="L4173" i="5"/>
  <c r="M4173" i="5" s="1"/>
  <c r="N4173" i="5" s="1" a="1"/>
  <c r="T4173" i="5" s="1"/>
  <c r="L4174" i="5"/>
  <c r="M4174" i="5" s="1"/>
  <c r="N4174" i="5" s="1" a="1"/>
  <c r="T4174" i="5" s="1"/>
  <c r="L4175" i="5"/>
  <c r="M4175" i="5" s="1"/>
  <c r="N4175" i="5" s="1" a="1"/>
  <c r="T4175" i="5" s="1"/>
  <c r="L4176" i="5"/>
  <c r="M4176" i="5" s="1"/>
  <c r="N4176" i="5" s="1" a="1"/>
  <c r="T4176" i="5" s="1"/>
  <c r="L4177" i="5"/>
  <c r="M4177" i="5"/>
  <c r="N4177" i="5" s="1" a="1"/>
  <c r="T4177" i="5" s="1"/>
  <c r="L4178" i="5"/>
  <c r="M4178" i="5" s="1"/>
  <c r="N4178" i="5" s="1" a="1"/>
  <c r="T4178" i="5" s="1"/>
  <c r="L4179" i="5"/>
  <c r="M4179" i="5" s="1"/>
  <c r="N4179" i="5" s="1" a="1"/>
  <c r="T4179" i="5" s="1"/>
  <c r="L4180" i="5"/>
  <c r="M4180" i="5" s="1"/>
  <c r="N4180" i="5" s="1" a="1"/>
  <c r="T4180" i="5" s="1"/>
  <c r="L4181" i="5"/>
  <c r="M4181" i="5" s="1"/>
  <c r="N4181" i="5" s="1" a="1"/>
  <c r="T4181" i="5" s="1"/>
  <c r="L4182" i="5"/>
  <c r="M4182" i="5" s="1"/>
  <c r="N4182" i="5" s="1" a="1"/>
  <c r="T4182" i="5" s="1"/>
  <c r="L4183" i="5"/>
  <c r="M4183" i="5" s="1"/>
  <c r="N4183" i="5" s="1" a="1"/>
  <c r="T4183" i="5" s="1"/>
  <c r="L4184" i="5"/>
  <c r="M4184" i="5" s="1"/>
  <c r="N4184" i="5" s="1" a="1"/>
  <c r="T4184" i="5" s="1"/>
  <c r="L4185" i="5"/>
  <c r="M4185" i="5" s="1"/>
  <c r="N4185" i="5" s="1" a="1"/>
  <c r="T4185" i="5" s="1"/>
  <c r="L4186" i="5"/>
  <c r="M4186" i="5" s="1"/>
  <c r="N4186" i="5" s="1" a="1"/>
  <c r="T4186" i="5" s="1"/>
  <c r="L4187" i="5"/>
  <c r="M4187" i="5" s="1"/>
  <c r="N4187" i="5" s="1" a="1"/>
  <c r="T4187" i="5" s="1"/>
  <c r="L4188" i="5"/>
  <c r="M4188" i="5" s="1"/>
  <c r="N4188" i="5" s="1" a="1"/>
  <c r="T4188" i="5" s="1"/>
  <c r="L4189" i="5"/>
  <c r="M4189" i="5" s="1"/>
  <c r="N4189" i="5" s="1" a="1"/>
  <c r="T4189" i="5" s="1"/>
  <c r="L4190" i="5"/>
  <c r="M4190" i="5" s="1"/>
  <c r="N4190" i="5" s="1" a="1"/>
  <c r="T4190" i="5" s="1"/>
  <c r="L4191" i="5"/>
  <c r="M4191" i="5" s="1"/>
  <c r="N4191" i="5" s="1" a="1"/>
  <c r="T4191" i="5" s="1"/>
  <c r="L4192" i="5"/>
  <c r="M4192" i="5" s="1"/>
  <c r="N4192" i="5" s="1" a="1"/>
  <c r="T4192" i="5" s="1"/>
  <c r="L4193" i="5"/>
  <c r="M4193" i="5" s="1"/>
  <c r="N4193" i="5" s="1" a="1"/>
  <c r="T4193" i="5" s="1"/>
  <c r="L4194" i="5"/>
  <c r="M4194" i="5" s="1"/>
  <c r="N4194" i="5" s="1" a="1"/>
  <c r="T4194" i="5" s="1"/>
  <c r="L4195" i="5"/>
  <c r="M4195" i="5" s="1"/>
  <c r="N4195" i="5" s="1" a="1"/>
  <c r="T4195" i="5" s="1"/>
  <c r="L4196" i="5"/>
  <c r="M4196" i="5" s="1"/>
  <c r="N4196" i="5" s="1" a="1"/>
  <c r="T4196" i="5" s="1"/>
  <c r="L4197" i="5"/>
  <c r="M4197" i="5" s="1"/>
  <c r="N4197" i="5" s="1" a="1"/>
  <c r="T4197" i="5" s="1"/>
  <c r="L4198" i="5"/>
  <c r="M4198" i="5" s="1"/>
  <c r="N4198" i="5" s="1" a="1"/>
  <c r="T4198" i="5" s="1"/>
  <c r="L4199" i="5"/>
  <c r="M4199" i="5" s="1"/>
  <c r="N4199" i="5" s="1" a="1"/>
  <c r="T4199" i="5" s="1"/>
  <c r="L4200" i="5"/>
  <c r="M4200" i="5" s="1"/>
  <c r="N4200" i="5" s="1" a="1"/>
  <c r="T4200" i="5" s="1"/>
  <c r="L4201" i="5"/>
  <c r="M4201" i="5" s="1"/>
  <c r="N4201" i="5" s="1" a="1"/>
  <c r="T4201" i="5" s="1"/>
  <c r="L2" i="5"/>
  <c r="M2" i="5" s="1"/>
  <c r="N2" i="5" s="1" a="1"/>
  <c r="G8" i="5"/>
  <c r="P8" i="5" s="1"/>
  <c r="L8" i="5"/>
  <c r="M8" i="5" s="1"/>
  <c r="N8" i="5" s="1" a="1"/>
  <c r="T8" i="5" s="1"/>
  <c r="G11" i="5"/>
  <c r="P11" i="5" s="1"/>
  <c r="L11" i="5"/>
  <c r="M11" i="5" s="1"/>
  <c r="N11" i="5" s="1" a="1"/>
  <c r="T11" i="5" s="1"/>
  <c r="G12" i="5"/>
  <c r="P12" i="5" s="1"/>
  <c r="L12" i="5"/>
  <c r="M12" i="5" s="1"/>
  <c r="N12" i="5" s="1" a="1"/>
  <c r="T12" i="5" s="1"/>
  <c r="G13" i="5"/>
  <c r="P13" i="5" s="1"/>
  <c r="L13" i="5"/>
  <c r="M13" i="5" s="1"/>
  <c r="N13" i="5" s="1" a="1"/>
  <c r="T13" i="5" s="1"/>
  <c r="H1485" i="5"/>
  <c r="Q1485" i="5" s="1"/>
  <c r="L1485" i="5"/>
  <c r="M1485" i="5" s="1"/>
  <c r="N1485" i="5" s="1" a="1"/>
  <c r="T1485" i="5" s="1"/>
  <c r="H3505" i="5"/>
  <c r="Q3505" i="5" s="1"/>
  <c r="L3505" i="5"/>
  <c r="M3505" i="5" s="1"/>
  <c r="N3505" i="5" s="1" a="1"/>
  <c r="T3505" i="5" s="1"/>
  <c r="H3506" i="5"/>
  <c r="Q3506" i="5" s="1"/>
  <c r="L3506" i="5"/>
  <c r="M3506" i="5" s="1"/>
  <c r="N3506" i="5" s="1" a="1"/>
  <c r="T3506" i="5" s="1"/>
  <c r="H3507" i="5"/>
  <c r="Q3507" i="5" s="1"/>
  <c r="L3507" i="5"/>
  <c r="M3507" i="5" s="1"/>
  <c r="N3507" i="5" s="1" a="1"/>
  <c r="T3507" i="5" s="1"/>
  <c r="H3508" i="5"/>
  <c r="Q3508" i="5" s="1"/>
  <c r="L3508" i="5"/>
  <c r="M3508" i="5" s="1"/>
  <c r="N3508" i="5" s="1" a="1"/>
  <c r="T3508" i="5" s="1"/>
  <c r="H3509" i="5"/>
  <c r="Q3509" i="5" s="1"/>
  <c r="L3509" i="5"/>
  <c r="M3509" i="5" s="1"/>
  <c r="N3509" i="5" s="1" a="1"/>
  <c r="T3509" i="5" s="1"/>
  <c r="H3510" i="5"/>
  <c r="Q3510" i="5" s="1"/>
  <c r="L3510" i="5"/>
  <c r="M3510" i="5" s="1"/>
  <c r="N3510" i="5" s="1" a="1"/>
  <c r="T3510" i="5" s="1"/>
  <c r="H3511" i="5"/>
  <c r="Q3511" i="5" s="1"/>
  <c r="L3511" i="5"/>
  <c r="M3511" i="5" s="1"/>
  <c r="N3511" i="5" s="1" a="1"/>
  <c r="T3511" i="5" s="1"/>
  <c r="H3512" i="5"/>
  <c r="Q3512" i="5" s="1"/>
  <c r="L3512" i="5"/>
  <c r="M3512" i="5" s="1"/>
  <c r="N3512" i="5" s="1" a="1"/>
  <c r="T3512" i="5" s="1"/>
  <c r="H3513" i="5"/>
  <c r="Q3513" i="5" s="1"/>
  <c r="L3513" i="5"/>
  <c r="M3513" i="5" s="1"/>
  <c r="N3513" i="5" s="1" a="1"/>
  <c r="T3513" i="5" s="1"/>
  <c r="J3" i="5"/>
  <c r="S3" i="5" s="1"/>
  <c r="J4" i="5"/>
  <c r="S4" i="5" s="1"/>
  <c r="D6" i="4"/>
  <c r="D4" i="4"/>
  <c r="I3503" i="5"/>
  <c r="R3503" i="5" s="1"/>
  <c r="I3505" i="5"/>
  <c r="R3505" i="5" s="1"/>
  <c r="I3506" i="5"/>
  <c r="R3506" i="5" s="1"/>
  <c r="I3507" i="5"/>
  <c r="R3507" i="5" s="1"/>
  <c r="I3504" i="5"/>
  <c r="R3504" i="5" s="1"/>
  <c r="I3502" i="5"/>
  <c r="R3502" i="5" s="1"/>
  <c r="K3" i="5"/>
  <c r="I3" i="5"/>
  <c r="R3" i="5" s="1"/>
  <c r="H3" i="5"/>
  <c r="Q3" i="5" s="1"/>
  <c r="G3" i="5"/>
  <c r="P3" i="5" s="1"/>
  <c r="H4" i="5"/>
  <c r="Q4" i="5" s="1"/>
  <c r="G4" i="5"/>
  <c r="P4" i="5" s="1"/>
  <c r="H5" i="5"/>
  <c r="Q5" i="5" s="1"/>
  <c r="G5" i="5"/>
  <c r="P5" i="5" s="1"/>
  <c r="H6" i="5"/>
  <c r="Q6" i="5" s="1"/>
  <c r="G6" i="5"/>
  <c r="P6" i="5" s="1"/>
  <c r="H7" i="5"/>
  <c r="Q7" i="5" s="1"/>
  <c r="G7" i="5"/>
  <c r="P7" i="5" s="1"/>
  <c r="H9" i="5"/>
  <c r="Q9" i="5" s="1"/>
  <c r="G9" i="5"/>
  <c r="P9" i="5" s="1"/>
  <c r="H3502" i="5"/>
  <c r="Q3502" i="5" s="1"/>
  <c r="G3502" i="5"/>
  <c r="P3502" i="5" s="1"/>
  <c r="H3503" i="5"/>
  <c r="Q3503" i="5" s="1"/>
  <c r="G3503" i="5"/>
  <c r="P3503" i="5" s="1"/>
  <c r="H3504" i="5"/>
  <c r="Q3504" i="5" s="1"/>
  <c r="G3504" i="5"/>
  <c r="P3504" i="5" s="1"/>
  <c r="K4" i="5"/>
  <c r="I4" i="5"/>
  <c r="R4" i="5" s="1"/>
  <c r="K5" i="5"/>
  <c r="I5" i="5"/>
  <c r="R5" i="5" s="1"/>
  <c r="J5" i="5"/>
  <c r="S5" i="5" s="1"/>
  <c r="K6" i="5"/>
  <c r="I6" i="5"/>
  <c r="R6" i="5" s="1"/>
  <c r="J6" i="5"/>
  <c r="S6" i="5" s="1"/>
  <c r="K7" i="5"/>
  <c r="I7" i="5"/>
  <c r="R7" i="5" s="1"/>
  <c r="J7" i="5"/>
  <c r="S7" i="5" s="1"/>
  <c r="K8" i="5"/>
  <c r="H8" i="5"/>
  <c r="Q8" i="5" s="1"/>
  <c r="I8" i="5"/>
  <c r="R8" i="5" s="1"/>
  <c r="J8" i="5"/>
  <c r="S8" i="5" s="1"/>
  <c r="K9" i="5"/>
  <c r="I9" i="5"/>
  <c r="R9" i="5" s="1"/>
  <c r="J9" i="5"/>
  <c r="S9" i="5" s="1"/>
  <c r="K10" i="5"/>
  <c r="I10" i="5"/>
  <c r="R10" i="5" s="1"/>
  <c r="H10" i="5"/>
  <c r="Q10" i="5" s="1"/>
  <c r="G10" i="5"/>
  <c r="P10" i="5" s="1"/>
  <c r="J10" i="5"/>
  <c r="S10" i="5" s="1"/>
  <c r="K11" i="5"/>
  <c r="H11" i="5"/>
  <c r="Q11" i="5" s="1"/>
  <c r="I11" i="5"/>
  <c r="R11" i="5" s="1"/>
  <c r="J11" i="5"/>
  <c r="S11" i="5" s="1"/>
  <c r="K12" i="5"/>
  <c r="H12" i="5"/>
  <c r="Q12" i="5" s="1"/>
  <c r="I12" i="5"/>
  <c r="R12" i="5" s="1"/>
  <c r="J12" i="5"/>
  <c r="S12" i="5" s="1"/>
  <c r="H13" i="5"/>
  <c r="Q13" i="5" s="1"/>
  <c r="I13" i="5"/>
  <c r="R13" i="5" s="1"/>
  <c r="K13" i="5"/>
  <c r="J13" i="5"/>
  <c r="S13" i="5" s="1"/>
  <c r="I14" i="5"/>
  <c r="R14" i="5" s="1"/>
  <c r="H14" i="5"/>
  <c r="Q14" i="5" s="1"/>
  <c r="G14" i="5"/>
  <c r="P14" i="5" s="1"/>
  <c r="K14" i="5"/>
  <c r="J14" i="5"/>
  <c r="S14" i="5" s="1"/>
  <c r="H15" i="5"/>
  <c r="Q15" i="5" s="1"/>
  <c r="I15" i="5"/>
  <c r="R15" i="5" s="1"/>
  <c r="K15" i="5"/>
  <c r="G15" i="5"/>
  <c r="P15" i="5" s="1"/>
  <c r="J15" i="5"/>
  <c r="S15" i="5" s="1"/>
  <c r="I16" i="5"/>
  <c r="R16" i="5" s="1"/>
  <c r="H16" i="5"/>
  <c r="Q16" i="5" s="1"/>
  <c r="G16" i="5"/>
  <c r="P16" i="5" s="1"/>
  <c r="K16" i="5"/>
  <c r="J16" i="5"/>
  <c r="S16" i="5" s="1"/>
  <c r="G17" i="5"/>
  <c r="P17" i="5" s="1"/>
  <c r="H17" i="5"/>
  <c r="Q17" i="5" s="1"/>
  <c r="K17" i="5"/>
  <c r="I17" i="5"/>
  <c r="R17" i="5" s="1"/>
  <c r="J17" i="5"/>
  <c r="S17" i="5" s="1"/>
  <c r="K18" i="5"/>
  <c r="G18" i="5"/>
  <c r="P18" i="5" s="1"/>
  <c r="I18" i="5"/>
  <c r="R18" i="5" s="1"/>
  <c r="H18" i="5"/>
  <c r="Q18" i="5" s="1"/>
  <c r="J18" i="5"/>
  <c r="S18" i="5" s="1"/>
  <c r="I19" i="5"/>
  <c r="R19" i="5" s="1"/>
  <c r="H19" i="5"/>
  <c r="Q19" i="5" s="1"/>
  <c r="K19" i="5"/>
  <c r="G19" i="5"/>
  <c r="P19" i="5" s="1"/>
  <c r="J19" i="5"/>
  <c r="S19" i="5" s="1"/>
  <c r="I20" i="5"/>
  <c r="R20" i="5" s="1"/>
  <c r="G20" i="5"/>
  <c r="P20" i="5" s="1"/>
  <c r="J20" i="5"/>
  <c r="S20" i="5" s="1"/>
  <c r="H20" i="5"/>
  <c r="Q20" i="5" s="1"/>
  <c r="K20" i="5"/>
  <c r="I21" i="5"/>
  <c r="R21" i="5" s="1"/>
  <c r="G21" i="5"/>
  <c r="P21" i="5" s="1"/>
  <c r="H21" i="5"/>
  <c r="Q21" i="5" s="1"/>
  <c r="J21" i="5"/>
  <c r="S21" i="5" s="1"/>
  <c r="K21" i="5"/>
  <c r="G22" i="5"/>
  <c r="P22" i="5" s="1"/>
  <c r="H22" i="5"/>
  <c r="Q22" i="5" s="1"/>
  <c r="K22" i="5"/>
  <c r="J22" i="5"/>
  <c r="S22" i="5" s="1"/>
  <c r="I22" i="5"/>
  <c r="R22" i="5" s="1"/>
  <c r="I23" i="5"/>
  <c r="R23" i="5" s="1"/>
  <c r="J23" i="5"/>
  <c r="S23" i="5" s="1"/>
  <c r="G23" i="5"/>
  <c r="P23" i="5" s="1"/>
  <c r="K23" i="5"/>
  <c r="H23" i="5"/>
  <c r="Q23" i="5" s="1"/>
  <c r="J24" i="5"/>
  <c r="S24" i="5" s="1"/>
  <c r="G24" i="5"/>
  <c r="P24" i="5" s="1"/>
  <c r="K24" i="5"/>
  <c r="I24" i="5"/>
  <c r="R24" i="5" s="1"/>
  <c r="H24" i="5"/>
  <c r="Q24" i="5" s="1"/>
  <c r="J25" i="5"/>
  <c r="S25" i="5" s="1"/>
  <c r="G25" i="5"/>
  <c r="P25" i="5" s="1"/>
  <c r="K25" i="5"/>
  <c r="H25" i="5"/>
  <c r="Q25" i="5" s="1"/>
  <c r="I25" i="5"/>
  <c r="R25" i="5" s="1"/>
  <c r="J26" i="5"/>
  <c r="S26" i="5" s="1"/>
  <c r="K26" i="5"/>
  <c r="H26" i="5"/>
  <c r="Q26" i="5" s="1"/>
  <c r="G26" i="5"/>
  <c r="P26" i="5" s="1"/>
  <c r="I26" i="5"/>
  <c r="R26" i="5" s="1"/>
  <c r="J27" i="5"/>
  <c r="S27" i="5" s="1"/>
  <c r="G27" i="5"/>
  <c r="P27" i="5" s="1"/>
  <c r="I27" i="5"/>
  <c r="R27" i="5" s="1"/>
  <c r="H27" i="5"/>
  <c r="Q27" i="5" s="1"/>
  <c r="K27" i="5"/>
  <c r="J28" i="5"/>
  <c r="S28" i="5" s="1"/>
  <c r="K28" i="5"/>
  <c r="H28" i="5"/>
  <c r="Q28" i="5" s="1"/>
  <c r="I28" i="5"/>
  <c r="R28" i="5" s="1"/>
  <c r="G28" i="5"/>
  <c r="P28" i="5" s="1"/>
  <c r="G29" i="5"/>
  <c r="P29" i="5" s="1"/>
  <c r="J29" i="5"/>
  <c r="S29" i="5" s="1"/>
  <c r="H29" i="5"/>
  <c r="Q29" i="5" s="1"/>
  <c r="K29" i="5"/>
  <c r="I29" i="5"/>
  <c r="R29" i="5" s="1"/>
  <c r="J30" i="5"/>
  <c r="S30" i="5" s="1"/>
  <c r="G30" i="5"/>
  <c r="P30" i="5" s="1"/>
  <c r="K30" i="5"/>
  <c r="H30" i="5"/>
  <c r="Q30" i="5" s="1"/>
  <c r="I30" i="5"/>
  <c r="R30" i="5" s="1"/>
  <c r="J31" i="5"/>
  <c r="S31" i="5" s="1"/>
  <c r="H31" i="5"/>
  <c r="Q31" i="5" s="1"/>
  <c r="K31" i="5"/>
  <c r="G31" i="5"/>
  <c r="P31" i="5" s="1"/>
  <c r="I31" i="5"/>
  <c r="R31" i="5" s="1"/>
  <c r="J32" i="5"/>
  <c r="S32" i="5" s="1"/>
  <c r="H32" i="5"/>
  <c r="Q32" i="5" s="1"/>
  <c r="K32" i="5"/>
  <c r="G32" i="5"/>
  <c r="P32" i="5" s="1"/>
  <c r="I32" i="5"/>
  <c r="R32" i="5" s="1"/>
  <c r="J33" i="5"/>
  <c r="S33" i="5" s="1"/>
  <c r="K33" i="5"/>
  <c r="I33" i="5"/>
  <c r="R33" i="5" s="1"/>
  <c r="H33" i="5"/>
  <c r="Q33" i="5" s="1"/>
  <c r="G33" i="5"/>
  <c r="P33" i="5" s="1"/>
  <c r="J34" i="5"/>
  <c r="S34" i="5" s="1"/>
  <c r="I34" i="5"/>
  <c r="R34" i="5" s="1"/>
  <c r="K34" i="5"/>
  <c r="H34" i="5"/>
  <c r="Q34" i="5" s="1"/>
  <c r="G34" i="5"/>
  <c r="P34" i="5" s="1"/>
  <c r="J35" i="5"/>
  <c r="S35" i="5" s="1"/>
  <c r="I35" i="5"/>
  <c r="R35" i="5" s="1"/>
  <c r="K35" i="5"/>
  <c r="G35" i="5"/>
  <c r="P35" i="5" s="1"/>
  <c r="H35" i="5"/>
  <c r="Q35" i="5" s="1"/>
  <c r="J36" i="5"/>
  <c r="S36" i="5" s="1"/>
  <c r="H36" i="5"/>
  <c r="Q36" i="5" s="1"/>
  <c r="G36" i="5"/>
  <c r="P36" i="5" s="1"/>
  <c r="I36" i="5"/>
  <c r="R36" i="5" s="1"/>
  <c r="K36" i="5"/>
  <c r="I37" i="5"/>
  <c r="R37" i="5" s="1"/>
  <c r="K37" i="5"/>
  <c r="H37" i="5"/>
  <c r="Q37" i="5" s="1"/>
  <c r="J37" i="5"/>
  <c r="S37" i="5" s="1"/>
  <c r="G37" i="5"/>
  <c r="P37" i="5" s="1"/>
  <c r="K38" i="5"/>
  <c r="I38" i="5"/>
  <c r="R38" i="5" s="1"/>
  <c r="J38" i="5"/>
  <c r="S38" i="5" s="1"/>
  <c r="H38" i="5"/>
  <c r="Q38" i="5" s="1"/>
  <c r="G38" i="5"/>
  <c r="P38" i="5" s="1"/>
  <c r="K39" i="5"/>
  <c r="H39" i="5"/>
  <c r="Q39" i="5" s="1"/>
  <c r="I39" i="5"/>
  <c r="R39" i="5" s="1"/>
  <c r="G39" i="5"/>
  <c r="P39" i="5" s="1"/>
  <c r="J39" i="5"/>
  <c r="S39" i="5" s="1"/>
  <c r="K40" i="5"/>
  <c r="G40" i="5"/>
  <c r="P40" i="5" s="1"/>
  <c r="I40" i="5"/>
  <c r="R40" i="5" s="1"/>
  <c r="J40" i="5"/>
  <c r="S40" i="5" s="1"/>
  <c r="H40" i="5"/>
  <c r="Q40" i="5" s="1"/>
  <c r="K41" i="5"/>
  <c r="I41" i="5"/>
  <c r="R41" i="5" s="1"/>
  <c r="G41" i="5"/>
  <c r="P41" i="5" s="1"/>
  <c r="H41" i="5"/>
  <c r="Q41" i="5" s="1"/>
  <c r="J41" i="5"/>
  <c r="S41" i="5" s="1"/>
  <c r="K42" i="5"/>
  <c r="J42" i="5"/>
  <c r="S42" i="5" s="1"/>
  <c r="G42" i="5"/>
  <c r="P42" i="5" s="1"/>
  <c r="I42" i="5"/>
  <c r="R42" i="5" s="1"/>
  <c r="H42" i="5"/>
  <c r="Q42" i="5" s="1"/>
  <c r="K43" i="5"/>
  <c r="H43" i="5"/>
  <c r="Q43" i="5" s="1"/>
  <c r="I43" i="5"/>
  <c r="R43" i="5" s="1"/>
  <c r="G43" i="5"/>
  <c r="P43" i="5" s="1"/>
  <c r="J43" i="5"/>
  <c r="S43" i="5" s="1"/>
  <c r="K44" i="5"/>
  <c r="J44" i="5"/>
  <c r="S44" i="5" s="1"/>
  <c r="H44" i="5"/>
  <c r="Q44" i="5" s="1"/>
  <c r="I44" i="5"/>
  <c r="R44" i="5" s="1"/>
  <c r="G44" i="5"/>
  <c r="P44" i="5" s="1"/>
  <c r="K45" i="5"/>
  <c r="H45" i="5"/>
  <c r="Q45" i="5" s="1"/>
  <c r="I45" i="5"/>
  <c r="R45" i="5" s="1"/>
  <c r="J45" i="5"/>
  <c r="S45" i="5" s="1"/>
  <c r="G45" i="5"/>
  <c r="P45" i="5" s="1"/>
  <c r="K46" i="5"/>
  <c r="J46" i="5"/>
  <c r="S46" i="5" s="1"/>
  <c r="H46" i="5"/>
  <c r="Q46" i="5" s="1"/>
  <c r="I46" i="5"/>
  <c r="R46" i="5" s="1"/>
  <c r="G46" i="5"/>
  <c r="P46" i="5" s="1"/>
  <c r="K47" i="5"/>
  <c r="H47" i="5"/>
  <c r="Q47" i="5" s="1"/>
  <c r="I47" i="5"/>
  <c r="R47" i="5" s="1"/>
  <c r="J47" i="5"/>
  <c r="S47" i="5" s="1"/>
  <c r="G47" i="5"/>
  <c r="P47" i="5" s="1"/>
  <c r="H48" i="5"/>
  <c r="Q48" i="5" s="1"/>
  <c r="G48" i="5"/>
  <c r="P48" i="5" s="1"/>
  <c r="K48" i="5"/>
  <c r="J48" i="5"/>
  <c r="S48" i="5" s="1"/>
  <c r="I48" i="5"/>
  <c r="R48" i="5" s="1"/>
  <c r="K49" i="5"/>
  <c r="H49" i="5"/>
  <c r="Q49" i="5" s="1"/>
  <c r="G49" i="5"/>
  <c r="P49" i="5" s="1"/>
  <c r="J49" i="5"/>
  <c r="S49" i="5" s="1"/>
  <c r="I49" i="5"/>
  <c r="R49" i="5" s="1"/>
  <c r="K50" i="5"/>
  <c r="H50" i="5"/>
  <c r="Q50" i="5" s="1"/>
  <c r="I50" i="5"/>
  <c r="R50" i="5" s="1"/>
  <c r="J50" i="5"/>
  <c r="S50" i="5" s="1"/>
  <c r="G50" i="5"/>
  <c r="P50" i="5" s="1"/>
  <c r="G51" i="5"/>
  <c r="P51" i="5" s="1"/>
  <c r="K51" i="5"/>
  <c r="H51" i="5"/>
  <c r="Q51" i="5" s="1"/>
  <c r="I51" i="5"/>
  <c r="R51" i="5" s="1"/>
  <c r="J51" i="5"/>
  <c r="S51" i="5" s="1"/>
  <c r="K52" i="5"/>
  <c r="J52" i="5"/>
  <c r="S52" i="5" s="1"/>
  <c r="H52" i="5"/>
  <c r="Q52" i="5" s="1"/>
  <c r="G52" i="5"/>
  <c r="P52" i="5" s="1"/>
  <c r="I52" i="5"/>
  <c r="R52" i="5" s="1"/>
  <c r="K53" i="5"/>
  <c r="G53" i="5"/>
  <c r="P53" i="5" s="1"/>
  <c r="J53" i="5"/>
  <c r="S53" i="5" s="1"/>
  <c r="H53" i="5"/>
  <c r="Q53" i="5" s="1"/>
  <c r="I53" i="5"/>
  <c r="R53" i="5" s="1"/>
  <c r="K54" i="5"/>
  <c r="G54" i="5"/>
  <c r="P54" i="5" s="1"/>
  <c r="I54" i="5"/>
  <c r="R54" i="5" s="1"/>
  <c r="J54" i="5"/>
  <c r="S54" i="5" s="1"/>
  <c r="H54" i="5"/>
  <c r="Q54" i="5" s="1"/>
  <c r="K55" i="5"/>
  <c r="H55" i="5"/>
  <c r="Q55" i="5" s="1"/>
  <c r="G55" i="5"/>
  <c r="P55" i="5" s="1"/>
  <c r="I55" i="5"/>
  <c r="R55" i="5" s="1"/>
  <c r="J55" i="5"/>
  <c r="S55" i="5" s="1"/>
  <c r="H56" i="5"/>
  <c r="Q56" i="5" s="1"/>
  <c r="J56" i="5"/>
  <c r="S56" i="5" s="1"/>
  <c r="G56" i="5"/>
  <c r="P56" i="5" s="1"/>
  <c r="I56" i="5"/>
  <c r="R56" i="5" s="1"/>
  <c r="K56" i="5"/>
  <c r="G57" i="5"/>
  <c r="P57" i="5" s="1"/>
  <c r="I57" i="5"/>
  <c r="R57" i="5" s="1"/>
  <c r="H57" i="5"/>
  <c r="Q57" i="5" s="1"/>
  <c r="K57" i="5"/>
  <c r="J57" i="5"/>
  <c r="S57" i="5" s="1"/>
  <c r="K58" i="5"/>
  <c r="I58" i="5"/>
  <c r="R58" i="5" s="1"/>
  <c r="H58" i="5"/>
  <c r="Q58" i="5" s="1"/>
  <c r="J58" i="5"/>
  <c r="S58" i="5" s="1"/>
  <c r="G58" i="5"/>
  <c r="P58" i="5" s="1"/>
  <c r="K59" i="5"/>
  <c r="H59" i="5"/>
  <c r="Q59" i="5" s="1"/>
  <c r="G59" i="5"/>
  <c r="P59" i="5" s="1"/>
  <c r="I59" i="5"/>
  <c r="R59" i="5" s="1"/>
  <c r="J59" i="5"/>
  <c r="S59" i="5" s="1"/>
  <c r="K60" i="5"/>
  <c r="H60" i="5"/>
  <c r="Q60" i="5" s="1"/>
  <c r="J60" i="5"/>
  <c r="S60" i="5" s="1"/>
  <c r="G60" i="5"/>
  <c r="P60" i="5" s="1"/>
  <c r="I60" i="5"/>
  <c r="R60" i="5" s="1"/>
  <c r="J61" i="5"/>
  <c r="S61" i="5" s="1"/>
  <c r="H61" i="5"/>
  <c r="Q61" i="5" s="1"/>
  <c r="K61" i="5"/>
  <c r="G61" i="5"/>
  <c r="P61" i="5" s="1"/>
  <c r="I61" i="5"/>
  <c r="R61" i="5" s="1"/>
  <c r="I62" i="5"/>
  <c r="R62" i="5" s="1"/>
  <c r="J62" i="5"/>
  <c r="S62" i="5" s="1"/>
  <c r="G62" i="5"/>
  <c r="P62" i="5" s="1"/>
  <c r="H62" i="5"/>
  <c r="Q62" i="5" s="1"/>
  <c r="K62" i="5"/>
  <c r="G63" i="5"/>
  <c r="P63" i="5" s="1"/>
  <c r="H63" i="5"/>
  <c r="Q63" i="5" s="1"/>
  <c r="I63" i="5"/>
  <c r="R63" i="5" s="1"/>
  <c r="J63" i="5"/>
  <c r="S63" i="5" s="1"/>
  <c r="K63" i="5"/>
  <c r="I64" i="5"/>
  <c r="R64" i="5" s="1"/>
  <c r="H64" i="5"/>
  <c r="Q64" i="5" s="1"/>
  <c r="G64" i="5"/>
  <c r="P64" i="5" s="1"/>
  <c r="J64" i="5"/>
  <c r="S64" i="5" s="1"/>
  <c r="K64" i="5"/>
  <c r="I65" i="5"/>
  <c r="R65" i="5" s="1"/>
  <c r="G65" i="5"/>
  <c r="P65" i="5" s="1"/>
  <c r="J65" i="5"/>
  <c r="S65" i="5" s="1"/>
  <c r="H65" i="5"/>
  <c r="Q65" i="5" s="1"/>
  <c r="K65" i="5"/>
  <c r="G66" i="5"/>
  <c r="P66" i="5" s="1"/>
  <c r="H66" i="5"/>
  <c r="Q66" i="5" s="1"/>
  <c r="J66" i="5"/>
  <c r="S66" i="5" s="1"/>
  <c r="I66" i="5"/>
  <c r="R66" i="5" s="1"/>
  <c r="K66" i="5"/>
  <c r="K67" i="5"/>
  <c r="G67" i="5"/>
  <c r="P67" i="5" s="1"/>
  <c r="H67" i="5"/>
  <c r="Q67" i="5" s="1"/>
  <c r="I67" i="5"/>
  <c r="R67" i="5" s="1"/>
  <c r="J67" i="5"/>
  <c r="S67" i="5" s="1"/>
  <c r="J68" i="5"/>
  <c r="S68" i="5" s="1"/>
  <c r="K68" i="5"/>
  <c r="G68" i="5"/>
  <c r="P68" i="5" s="1"/>
  <c r="I68" i="5"/>
  <c r="R68" i="5" s="1"/>
  <c r="H68" i="5"/>
  <c r="Q68" i="5" s="1"/>
  <c r="J69" i="5"/>
  <c r="S69" i="5" s="1"/>
  <c r="K69" i="5"/>
  <c r="I69" i="5"/>
  <c r="R69" i="5" s="1"/>
  <c r="H69" i="5"/>
  <c r="Q69" i="5" s="1"/>
  <c r="G69" i="5"/>
  <c r="P69" i="5" s="1"/>
  <c r="G70" i="5"/>
  <c r="P70" i="5" s="1"/>
  <c r="K70" i="5"/>
  <c r="J70" i="5"/>
  <c r="S70" i="5" s="1"/>
  <c r="H70" i="5"/>
  <c r="Q70" i="5" s="1"/>
  <c r="I70" i="5"/>
  <c r="R70" i="5" s="1"/>
  <c r="J71" i="5"/>
  <c r="S71" i="5" s="1"/>
  <c r="I71" i="5"/>
  <c r="R71" i="5" s="1"/>
  <c r="H71" i="5"/>
  <c r="Q71" i="5" s="1"/>
  <c r="G71" i="5"/>
  <c r="P71" i="5" s="1"/>
  <c r="K71" i="5"/>
  <c r="K72" i="5"/>
  <c r="H72" i="5"/>
  <c r="Q72" i="5" s="1"/>
  <c r="G72" i="5"/>
  <c r="P72" i="5" s="1"/>
  <c r="I72" i="5"/>
  <c r="R72" i="5" s="1"/>
  <c r="J72" i="5"/>
  <c r="S72" i="5" s="1"/>
  <c r="H73" i="5"/>
  <c r="Q73" i="5" s="1"/>
  <c r="G73" i="5"/>
  <c r="P73" i="5" s="1"/>
  <c r="I73" i="5"/>
  <c r="R73" i="5" s="1"/>
  <c r="K73" i="5"/>
  <c r="J73" i="5"/>
  <c r="S73" i="5" s="1"/>
  <c r="J74" i="5"/>
  <c r="S74" i="5" s="1"/>
  <c r="H74" i="5"/>
  <c r="Q74" i="5" s="1"/>
  <c r="K74" i="5"/>
  <c r="G74" i="5"/>
  <c r="P74" i="5" s="1"/>
  <c r="I74" i="5"/>
  <c r="R74" i="5" s="1"/>
  <c r="I75" i="5"/>
  <c r="R75" i="5" s="1"/>
  <c r="K75" i="5"/>
  <c r="J75" i="5"/>
  <c r="S75" i="5" s="1"/>
  <c r="G75" i="5"/>
  <c r="P75" i="5" s="1"/>
  <c r="H75" i="5"/>
  <c r="Q75" i="5" s="1"/>
  <c r="J76" i="5"/>
  <c r="S76" i="5" s="1"/>
  <c r="I76" i="5"/>
  <c r="R76" i="5" s="1"/>
  <c r="H76" i="5"/>
  <c r="Q76" i="5" s="1"/>
  <c r="K76" i="5"/>
  <c r="G76" i="5"/>
  <c r="P76" i="5" s="1"/>
  <c r="H77" i="5"/>
  <c r="Q77" i="5" s="1"/>
  <c r="J77" i="5"/>
  <c r="S77" i="5" s="1"/>
  <c r="G77" i="5"/>
  <c r="P77" i="5" s="1"/>
  <c r="I77" i="5"/>
  <c r="R77" i="5" s="1"/>
  <c r="K77" i="5"/>
  <c r="H78" i="5"/>
  <c r="Q78" i="5" s="1"/>
  <c r="J78" i="5"/>
  <c r="S78" i="5" s="1"/>
  <c r="G78" i="5"/>
  <c r="P78" i="5" s="1"/>
  <c r="I78" i="5"/>
  <c r="R78" i="5" s="1"/>
  <c r="K78" i="5"/>
  <c r="G79" i="5"/>
  <c r="P79" i="5" s="1"/>
  <c r="H79" i="5"/>
  <c r="Q79" i="5" s="1"/>
  <c r="I79" i="5"/>
  <c r="R79" i="5" s="1"/>
  <c r="J79" i="5"/>
  <c r="S79" i="5" s="1"/>
  <c r="K79" i="5"/>
  <c r="G80" i="5"/>
  <c r="P80" i="5" s="1"/>
  <c r="H80" i="5"/>
  <c r="Q80" i="5" s="1"/>
  <c r="J80" i="5"/>
  <c r="S80" i="5" s="1"/>
  <c r="K80" i="5"/>
  <c r="I80" i="5"/>
  <c r="R80" i="5" s="1"/>
  <c r="J81" i="5"/>
  <c r="S81" i="5" s="1"/>
  <c r="K81" i="5"/>
  <c r="G81" i="5"/>
  <c r="P81" i="5" s="1"/>
  <c r="I81" i="5"/>
  <c r="R81" i="5" s="1"/>
  <c r="H81" i="5"/>
  <c r="Q81" i="5" s="1"/>
  <c r="H82" i="5"/>
  <c r="Q82" i="5" s="1"/>
  <c r="J82" i="5"/>
  <c r="S82" i="5" s="1"/>
  <c r="K82" i="5"/>
  <c r="I82" i="5"/>
  <c r="R82" i="5" s="1"/>
  <c r="G82" i="5"/>
  <c r="P82" i="5" s="1"/>
  <c r="I83" i="5"/>
  <c r="R83" i="5" s="1"/>
  <c r="J83" i="5"/>
  <c r="S83" i="5" s="1"/>
  <c r="H83" i="5"/>
  <c r="Q83" i="5" s="1"/>
  <c r="G83" i="5"/>
  <c r="P83" i="5" s="1"/>
  <c r="K83" i="5"/>
  <c r="I84" i="5"/>
  <c r="R84" i="5" s="1"/>
  <c r="G84" i="5"/>
  <c r="P84" i="5" s="1"/>
  <c r="H84" i="5"/>
  <c r="Q84" i="5" s="1"/>
  <c r="K84" i="5"/>
  <c r="J84" i="5"/>
  <c r="S84" i="5" s="1"/>
  <c r="I85" i="5"/>
  <c r="R85" i="5" s="1"/>
  <c r="J85" i="5"/>
  <c r="S85" i="5" s="1"/>
  <c r="H85" i="5"/>
  <c r="Q85" i="5" s="1"/>
  <c r="K85" i="5"/>
  <c r="G85" i="5"/>
  <c r="P85" i="5" s="1"/>
  <c r="J86" i="5"/>
  <c r="S86" i="5" s="1"/>
  <c r="H86" i="5"/>
  <c r="Q86" i="5" s="1"/>
  <c r="G86" i="5"/>
  <c r="P86" i="5" s="1"/>
  <c r="I86" i="5"/>
  <c r="R86" i="5" s="1"/>
  <c r="K86" i="5"/>
  <c r="H87" i="5"/>
  <c r="Q87" i="5" s="1"/>
  <c r="I87" i="5"/>
  <c r="R87" i="5" s="1"/>
  <c r="J87" i="5"/>
  <c r="S87" i="5" s="1"/>
  <c r="G87" i="5"/>
  <c r="P87" i="5" s="1"/>
  <c r="K87" i="5"/>
  <c r="I88" i="5"/>
  <c r="R88" i="5" s="1"/>
  <c r="J88" i="5"/>
  <c r="S88" i="5" s="1"/>
  <c r="K88" i="5"/>
  <c r="G88" i="5"/>
  <c r="P88" i="5" s="1"/>
  <c r="H88" i="5"/>
  <c r="Q88" i="5" s="1"/>
  <c r="J89" i="5"/>
  <c r="S89" i="5" s="1"/>
  <c r="K89" i="5"/>
  <c r="H89" i="5"/>
  <c r="Q89" i="5" s="1"/>
  <c r="I89" i="5"/>
  <c r="R89" i="5" s="1"/>
  <c r="G89" i="5"/>
  <c r="P89" i="5" s="1"/>
  <c r="K90" i="5"/>
  <c r="J90" i="5"/>
  <c r="S90" i="5" s="1"/>
  <c r="I90" i="5"/>
  <c r="R90" i="5" s="1"/>
  <c r="G90" i="5"/>
  <c r="P90" i="5" s="1"/>
  <c r="H90" i="5"/>
  <c r="Q90" i="5" s="1"/>
  <c r="G91" i="5"/>
  <c r="P91" i="5" s="1"/>
  <c r="J91" i="5"/>
  <c r="S91" i="5" s="1"/>
  <c r="H91" i="5"/>
  <c r="Q91" i="5" s="1"/>
  <c r="I91" i="5"/>
  <c r="R91" i="5" s="1"/>
  <c r="K91" i="5"/>
  <c r="I92" i="5"/>
  <c r="R92" i="5" s="1"/>
  <c r="G92" i="5"/>
  <c r="P92" i="5" s="1"/>
  <c r="H92" i="5"/>
  <c r="Q92" i="5" s="1"/>
  <c r="J92" i="5"/>
  <c r="S92" i="5" s="1"/>
  <c r="K92" i="5"/>
  <c r="I93" i="5"/>
  <c r="R93" i="5" s="1"/>
  <c r="H93" i="5"/>
  <c r="Q93" i="5" s="1"/>
  <c r="J93" i="5"/>
  <c r="S93" i="5" s="1"/>
  <c r="K93" i="5"/>
  <c r="G93" i="5"/>
  <c r="P93" i="5" s="1"/>
  <c r="H94" i="5"/>
  <c r="Q94" i="5" s="1"/>
  <c r="J94" i="5"/>
  <c r="S94" i="5" s="1"/>
  <c r="I94" i="5"/>
  <c r="R94" i="5" s="1"/>
  <c r="K94" i="5"/>
  <c r="G94" i="5"/>
  <c r="P94" i="5" s="1"/>
  <c r="G95" i="5"/>
  <c r="P95" i="5" s="1"/>
  <c r="J95" i="5"/>
  <c r="S95" i="5" s="1"/>
  <c r="I95" i="5"/>
  <c r="R95" i="5" s="1"/>
  <c r="H95" i="5"/>
  <c r="Q95" i="5" s="1"/>
  <c r="K95" i="5"/>
  <c r="H96" i="5"/>
  <c r="Q96" i="5" s="1"/>
  <c r="G96" i="5"/>
  <c r="P96" i="5" s="1"/>
  <c r="J96" i="5"/>
  <c r="S96" i="5" s="1"/>
  <c r="K96" i="5"/>
  <c r="I96" i="5"/>
  <c r="R96" i="5" s="1"/>
  <c r="J97" i="5"/>
  <c r="S97" i="5" s="1"/>
  <c r="K97" i="5"/>
  <c r="I97" i="5"/>
  <c r="R97" i="5" s="1"/>
  <c r="H97" i="5"/>
  <c r="Q97" i="5" s="1"/>
  <c r="G97" i="5"/>
  <c r="P97" i="5" s="1"/>
  <c r="G98" i="5"/>
  <c r="P98" i="5" s="1"/>
  <c r="H98" i="5"/>
  <c r="Q98" i="5" s="1"/>
  <c r="K98" i="5"/>
  <c r="I98" i="5"/>
  <c r="R98" i="5" s="1"/>
  <c r="J98" i="5"/>
  <c r="S98" i="5" s="1"/>
  <c r="K99" i="5"/>
  <c r="G99" i="5"/>
  <c r="P99" i="5" s="1"/>
  <c r="I99" i="5"/>
  <c r="R99" i="5" s="1"/>
  <c r="H99" i="5"/>
  <c r="Q99" i="5" s="1"/>
  <c r="J99" i="5"/>
  <c r="S99" i="5" s="1"/>
  <c r="G100" i="5"/>
  <c r="P100" i="5" s="1"/>
  <c r="K100" i="5"/>
  <c r="H100" i="5"/>
  <c r="Q100" i="5" s="1"/>
  <c r="J100" i="5"/>
  <c r="S100" i="5" s="1"/>
  <c r="I100" i="5"/>
  <c r="R100" i="5" s="1"/>
  <c r="I101" i="5"/>
  <c r="R101" i="5" s="1"/>
  <c r="J101" i="5"/>
  <c r="S101" i="5" s="1"/>
  <c r="G101" i="5"/>
  <c r="P101" i="5" s="1"/>
  <c r="K101" i="5"/>
  <c r="H101" i="5"/>
  <c r="Q101" i="5" s="1"/>
  <c r="J102" i="5"/>
  <c r="S102" i="5" s="1"/>
  <c r="K102" i="5"/>
  <c r="G102" i="5"/>
  <c r="P102" i="5" s="1"/>
  <c r="I102" i="5"/>
  <c r="R102" i="5" s="1"/>
  <c r="H102" i="5"/>
  <c r="Q102" i="5" s="1"/>
  <c r="G103" i="5"/>
  <c r="P103" i="5" s="1"/>
  <c r="K103" i="5"/>
  <c r="J103" i="5"/>
  <c r="S103" i="5" s="1"/>
  <c r="I103" i="5"/>
  <c r="R103" i="5" s="1"/>
  <c r="H103" i="5"/>
  <c r="Q103" i="5" s="1"/>
  <c r="K104" i="5"/>
  <c r="G104" i="5"/>
  <c r="P104" i="5" s="1"/>
  <c r="J104" i="5"/>
  <c r="S104" i="5" s="1"/>
  <c r="I104" i="5"/>
  <c r="R104" i="5" s="1"/>
  <c r="H104" i="5"/>
  <c r="Q104" i="5" s="1"/>
  <c r="K105" i="5"/>
  <c r="J105" i="5"/>
  <c r="S105" i="5" s="1"/>
  <c r="I105" i="5"/>
  <c r="R105" i="5" s="1"/>
  <c r="H105" i="5"/>
  <c r="Q105" i="5" s="1"/>
  <c r="G105" i="5"/>
  <c r="P105" i="5" s="1"/>
  <c r="G106" i="5"/>
  <c r="P106" i="5" s="1"/>
  <c r="K106" i="5"/>
  <c r="J106" i="5"/>
  <c r="S106" i="5" s="1"/>
  <c r="I106" i="5"/>
  <c r="R106" i="5" s="1"/>
  <c r="H106" i="5"/>
  <c r="Q106" i="5" s="1"/>
  <c r="H107" i="5"/>
  <c r="Q107" i="5" s="1"/>
  <c r="I107" i="5"/>
  <c r="R107" i="5" s="1"/>
  <c r="J107" i="5"/>
  <c r="S107" i="5" s="1"/>
  <c r="G107" i="5"/>
  <c r="P107" i="5" s="1"/>
  <c r="K107" i="5"/>
  <c r="I108" i="5"/>
  <c r="R108" i="5" s="1"/>
  <c r="G108" i="5"/>
  <c r="P108" i="5" s="1"/>
  <c r="J108" i="5"/>
  <c r="S108" i="5" s="1"/>
  <c r="H108" i="5"/>
  <c r="Q108" i="5" s="1"/>
  <c r="K108" i="5"/>
  <c r="J109" i="5"/>
  <c r="S109" i="5" s="1"/>
  <c r="K109" i="5"/>
  <c r="G109" i="5"/>
  <c r="P109" i="5" s="1"/>
  <c r="I109" i="5"/>
  <c r="R109" i="5" s="1"/>
  <c r="H109" i="5"/>
  <c r="Q109" i="5" s="1"/>
  <c r="K110" i="5"/>
  <c r="J110" i="5"/>
  <c r="S110" i="5" s="1"/>
  <c r="G110" i="5"/>
  <c r="P110" i="5" s="1"/>
  <c r="H110" i="5"/>
  <c r="Q110" i="5" s="1"/>
  <c r="I110" i="5"/>
  <c r="R110" i="5" s="1"/>
  <c r="G111" i="5"/>
  <c r="P111" i="5" s="1"/>
  <c r="J111" i="5"/>
  <c r="S111" i="5" s="1"/>
  <c r="K111" i="5"/>
  <c r="I111" i="5"/>
  <c r="R111" i="5" s="1"/>
  <c r="H111" i="5"/>
  <c r="Q111" i="5" s="1"/>
  <c r="G112" i="5"/>
  <c r="P112" i="5" s="1"/>
  <c r="I112" i="5"/>
  <c r="R112" i="5" s="1"/>
  <c r="J112" i="5"/>
  <c r="S112" i="5" s="1"/>
  <c r="H112" i="5"/>
  <c r="Q112" i="5" s="1"/>
  <c r="K112" i="5"/>
  <c r="G113" i="5"/>
  <c r="P113" i="5" s="1"/>
  <c r="K113" i="5"/>
  <c r="I113" i="5"/>
  <c r="R113" i="5" s="1"/>
  <c r="J113" i="5"/>
  <c r="S113" i="5" s="1"/>
  <c r="H113" i="5"/>
  <c r="Q113" i="5" s="1"/>
  <c r="H114" i="5"/>
  <c r="Q114" i="5" s="1"/>
  <c r="K114" i="5"/>
  <c r="I114" i="5"/>
  <c r="R114" i="5" s="1"/>
  <c r="J114" i="5"/>
  <c r="S114" i="5" s="1"/>
  <c r="G114" i="5"/>
  <c r="P114" i="5" s="1"/>
  <c r="G115" i="5"/>
  <c r="P115" i="5" s="1"/>
  <c r="K115" i="5"/>
  <c r="J115" i="5"/>
  <c r="S115" i="5" s="1"/>
  <c r="H115" i="5"/>
  <c r="Q115" i="5" s="1"/>
  <c r="I115" i="5"/>
  <c r="R115" i="5" s="1"/>
  <c r="G116" i="5"/>
  <c r="P116" i="5" s="1"/>
  <c r="J116" i="5"/>
  <c r="S116" i="5" s="1"/>
  <c r="K116" i="5"/>
  <c r="H116" i="5"/>
  <c r="Q116" i="5" s="1"/>
  <c r="I116" i="5"/>
  <c r="R116" i="5" s="1"/>
  <c r="G117" i="5"/>
  <c r="P117" i="5" s="1"/>
  <c r="J117" i="5"/>
  <c r="S117" i="5" s="1"/>
  <c r="K117" i="5"/>
  <c r="H117" i="5"/>
  <c r="Q117" i="5" s="1"/>
  <c r="I117" i="5"/>
  <c r="R117" i="5" s="1"/>
  <c r="H118" i="5"/>
  <c r="Q118" i="5" s="1"/>
  <c r="J118" i="5"/>
  <c r="S118" i="5" s="1"/>
  <c r="K118" i="5"/>
  <c r="I118" i="5"/>
  <c r="R118" i="5" s="1"/>
  <c r="G118" i="5"/>
  <c r="P118" i="5" s="1"/>
  <c r="J119" i="5"/>
  <c r="S119" i="5" s="1"/>
  <c r="G119" i="5"/>
  <c r="P119" i="5" s="1"/>
  <c r="K119" i="5"/>
  <c r="I119" i="5"/>
  <c r="R119" i="5" s="1"/>
  <c r="H119" i="5"/>
  <c r="Q119" i="5" s="1"/>
  <c r="I120" i="5"/>
  <c r="R120" i="5" s="1"/>
  <c r="J120" i="5"/>
  <c r="S120" i="5" s="1"/>
  <c r="H120" i="5"/>
  <c r="Q120" i="5" s="1"/>
  <c r="G120" i="5"/>
  <c r="P120" i="5" s="1"/>
  <c r="K120" i="5"/>
  <c r="G121" i="5"/>
  <c r="P121" i="5" s="1"/>
  <c r="H121" i="5"/>
  <c r="Q121" i="5" s="1"/>
  <c r="J121" i="5"/>
  <c r="S121" i="5" s="1"/>
  <c r="I121" i="5"/>
  <c r="R121" i="5" s="1"/>
  <c r="K121" i="5"/>
  <c r="K122" i="5"/>
  <c r="H122" i="5"/>
  <c r="Q122" i="5" s="1"/>
  <c r="G122" i="5"/>
  <c r="P122" i="5" s="1"/>
  <c r="J122" i="5"/>
  <c r="S122" i="5" s="1"/>
  <c r="I122" i="5"/>
  <c r="R122" i="5" s="1"/>
  <c r="K123" i="5"/>
  <c r="J123" i="5"/>
  <c r="S123" i="5" s="1"/>
  <c r="H123" i="5"/>
  <c r="Q123" i="5" s="1"/>
  <c r="I123" i="5"/>
  <c r="R123" i="5" s="1"/>
  <c r="G123" i="5"/>
  <c r="P123" i="5" s="1"/>
  <c r="J124" i="5"/>
  <c r="S124" i="5" s="1"/>
  <c r="K124" i="5"/>
  <c r="G124" i="5"/>
  <c r="P124" i="5" s="1"/>
  <c r="H124" i="5"/>
  <c r="Q124" i="5" s="1"/>
  <c r="I124" i="5"/>
  <c r="R124" i="5" s="1"/>
  <c r="J125" i="5"/>
  <c r="S125" i="5" s="1"/>
  <c r="K125" i="5"/>
  <c r="H125" i="5"/>
  <c r="Q125" i="5" s="1"/>
  <c r="G125" i="5"/>
  <c r="P125" i="5" s="1"/>
  <c r="I125" i="5"/>
  <c r="R125" i="5" s="1"/>
  <c r="I126" i="5"/>
  <c r="R126" i="5" s="1"/>
  <c r="K126" i="5"/>
  <c r="G126" i="5"/>
  <c r="P126" i="5" s="1"/>
  <c r="H126" i="5"/>
  <c r="Q126" i="5" s="1"/>
  <c r="J126" i="5"/>
  <c r="S126" i="5" s="1"/>
  <c r="K127" i="5"/>
  <c r="I127" i="5"/>
  <c r="R127" i="5" s="1"/>
  <c r="J127" i="5"/>
  <c r="S127" i="5" s="1"/>
  <c r="H127" i="5"/>
  <c r="Q127" i="5" s="1"/>
  <c r="G127" i="5"/>
  <c r="P127" i="5" s="1"/>
  <c r="J128" i="5"/>
  <c r="S128" i="5" s="1"/>
  <c r="I128" i="5"/>
  <c r="R128" i="5" s="1"/>
  <c r="G128" i="5"/>
  <c r="P128" i="5" s="1"/>
  <c r="K128" i="5"/>
  <c r="H128" i="5"/>
  <c r="Q128" i="5" s="1"/>
  <c r="G129" i="5"/>
  <c r="P129" i="5" s="1"/>
  <c r="J129" i="5"/>
  <c r="S129" i="5" s="1"/>
  <c r="K129" i="5"/>
  <c r="I129" i="5"/>
  <c r="R129" i="5" s="1"/>
  <c r="H129" i="5"/>
  <c r="Q129" i="5" s="1"/>
  <c r="I130" i="5"/>
  <c r="R130" i="5" s="1"/>
  <c r="H130" i="5"/>
  <c r="Q130" i="5" s="1"/>
  <c r="J130" i="5"/>
  <c r="S130" i="5" s="1"/>
  <c r="G130" i="5"/>
  <c r="P130" i="5" s="1"/>
  <c r="K130" i="5"/>
  <c r="J131" i="5"/>
  <c r="S131" i="5" s="1"/>
  <c r="I131" i="5"/>
  <c r="R131" i="5" s="1"/>
  <c r="G131" i="5"/>
  <c r="P131" i="5" s="1"/>
  <c r="K131" i="5"/>
  <c r="H131" i="5"/>
  <c r="Q131" i="5" s="1"/>
  <c r="K132" i="5"/>
  <c r="J132" i="5"/>
  <c r="S132" i="5" s="1"/>
  <c r="G132" i="5"/>
  <c r="P132" i="5" s="1"/>
  <c r="I132" i="5"/>
  <c r="R132" i="5" s="1"/>
  <c r="H132" i="5"/>
  <c r="Q132" i="5" s="1"/>
  <c r="J133" i="5"/>
  <c r="S133" i="5" s="1"/>
  <c r="H133" i="5"/>
  <c r="Q133" i="5" s="1"/>
  <c r="G133" i="5"/>
  <c r="P133" i="5" s="1"/>
  <c r="I133" i="5"/>
  <c r="R133" i="5" s="1"/>
  <c r="K133" i="5"/>
  <c r="H134" i="5"/>
  <c r="Q134" i="5" s="1"/>
  <c r="G134" i="5"/>
  <c r="P134" i="5" s="1"/>
  <c r="I134" i="5"/>
  <c r="R134" i="5" s="1"/>
  <c r="K134" i="5"/>
  <c r="J134" i="5"/>
  <c r="S134" i="5" s="1"/>
  <c r="K135" i="5"/>
  <c r="J135" i="5"/>
  <c r="S135" i="5" s="1"/>
  <c r="G135" i="5"/>
  <c r="P135" i="5" s="1"/>
  <c r="H135" i="5"/>
  <c r="Q135" i="5" s="1"/>
  <c r="I135" i="5"/>
  <c r="R135" i="5" s="1"/>
  <c r="K136" i="5"/>
  <c r="H136" i="5"/>
  <c r="Q136" i="5" s="1"/>
  <c r="I136" i="5"/>
  <c r="R136" i="5" s="1"/>
  <c r="J136" i="5"/>
  <c r="S136" i="5" s="1"/>
  <c r="G136" i="5"/>
  <c r="P136" i="5" s="1"/>
  <c r="H137" i="5"/>
  <c r="Q137" i="5" s="1"/>
  <c r="K137" i="5"/>
  <c r="G137" i="5"/>
  <c r="P137" i="5" s="1"/>
  <c r="I137" i="5"/>
  <c r="R137" i="5" s="1"/>
  <c r="J137" i="5"/>
  <c r="S137" i="5" s="1"/>
  <c r="K138" i="5"/>
  <c r="I138" i="5"/>
  <c r="R138" i="5" s="1"/>
  <c r="G138" i="5"/>
  <c r="P138" i="5" s="1"/>
  <c r="H138" i="5"/>
  <c r="Q138" i="5" s="1"/>
  <c r="J138" i="5"/>
  <c r="S138" i="5" s="1"/>
  <c r="G139" i="5"/>
  <c r="P139" i="5" s="1"/>
  <c r="I139" i="5"/>
  <c r="R139" i="5" s="1"/>
  <c r="K139" i="5"/>
  <c r="J139" i="5"/>
  <c r="S139" i="5" s="1"/>
  <c r="H139" i="5"/>
  <c r="Q139" i="5" s="1"/>
  <c r="H140" i="5"/>
  <c r="Q140" i="5" s="1"/>
  <c r="I140" i="5"/>
  <c r="R140" i="5" s="1"/>
  <c r="G140" i="5"/>
  <c r="P140" i="5" s="1"/>
  <c r="J140" i="5"/>
  <c r="S140" i="5" s="1"/>
  <c r="K140" i="5"/>
  <c r="H141" i="5"/>
  <c r="Q141" i="5" s="1"/>
  <c r="I141" i="5"/>
  <c r="R141" i="5" s="1"/>
  <c r="G141" i="5"/>
  <c r="P141" i="5" s="1"/>
  <c r="K141" i="5"/>
  <c r="J141" i="5"/>
  <c r="S141" i="5" s="1"/>
  <c r="J142" i="5"/>
  <c r="S142" i="5" s="1"/>
  <c r="G142" i="5"/>
  <c r="P142" i="5" s="1"/>
  <c r="H142" i="5"/>
  <c r="Q142" i="5" s="1"/>
  <c r="K142" i="5"/>
  <c r="I142" i="5"/>
  <c r="R142" i="5" s="1"/>
  <c r="J143" i="5"/>
  <c r="S143" i="5" s="1"/>
  <c r="H143" i="5"/>
  <c r="Q143" i="5" s="1"/>
  <c r="G143" i="5"/>
  <c r="P143" i="5" s="1"/>
  <c r="K143" i="5"/>
  <c r="I143" i="5"/>
  <c r="R143" i="5" s="1"/>
  <c r="J144" i="5"/>
  <c r="S144" i="5" s="1"/>
  <c r="K144" i="5"/>
  <c r="I144" i="5"/>
  <c r="R144" i="5" s="1"/>
  <c r="H144" i="5"/>
  <c r="Q144" i="5" s="1"/>
  <c r="G144" i="5"/>
  <c r="P144" i="5" s="1"/>
  <c r="J145" i="5"/>
  <c r="S145" i="5" s="1"/>
  <c r="H145" i="5"/>
  <c r="Q145" i="5" s="1"/>
  <c r="I145" i="5"/>
  <c r="R145" i="5" s="1"/>
  <c r="K145" i="5"/>
  <c r="G145" i="5"/>
  <c r="P145" i="5" s="1"/>
  <c r="G146" i="5"/>
  <c r="P146" i="5" s="1"/>
  <c r="I146" i="5"/>
  <c r="R146" i="5" s="1"/>
  <c r="K146" i="5"/>
  <c r="H146" i="5"/>
  <c r="Q146" i="5" s="1"/>
  <c r="J146" i="5"/>
  <c r="S146" i="5" s="1"/>
  <c r="H147" i="5"/>
  <c r="Q147" i="5" s="1"/>
  <c r="K147" i="5"/>
  <c r="J147" i="5"/>
  <c r="S147" i="5" s="1"/>
  <c r="I147" i="5"/>
  <c r="R147" i="5" s="1"/>
  <c r="G147" i="5"/>
  <c r="P147" i="5" s="1"/>
  <c r="H148" i="5"/>
  <c r="Q148" i="5" s="1"/>
  <c r="G148" i="5"/>
  <c r="P148" i="5" s="1"/>
  <c r="K148" i="5"/>
  <c r="J148" i="5"/>
  <c r="S148" i="5" s="1"/>
  <c r="I148" i="5"/>
  <c r="R148" i="5" s="1"/>
  <c r="K149" i="5"/>
  <c r="H149" i="5"/>
  <c r="Q149" i="5" s="1"/>
  <c r="J149" i="5"/>
  <c r="S149" i="5" s="1"/>
  <c r="G149" i="5"/>
  <c r="P149" i="5" s="1"/>
  <c r="I149" i="5"/>
  <c r="R149" i="5" s="1"/>
  <c r="K150" i="5"/>
  <c r="I150" i="5"/>
  <c r="R150" i="5" s="1"/>
  <c r="H150" i="5"/>
  <c r="Q150" i="5" s="1"/>
  <c r="G150" i="5"/>
  <c r="P150" i="5" s="1"/>
  <c r="J150" i="5"/>
  <c r="S150" i="5" s="1"/>
  <c r="K151" i="5"/>
  <c r="I151" i="5"/>
  <c r="R151" i="5" s="1"/>
  <c r="H151" i="5"/>
  <c r="Q151" i="5" s="1"/>
  <c r="J151" i="5"/>
  <c r="S151" i="5" s="1"/>
  <c r="G151" i="5"/>
  <c r="P151" i="5" s="1"/>
  <c r="K152" i="5"/>
  <c r="I152" i="5"/>
  <c r="R152" i="5" s="1"/>
  <c r="H152" i="5"/>
  <c r="Q152" i="5" s="1"/>
  <c r="G152" i="5"/>
  <c r="P152" i="5" s="1"/>
  <c r="J152" i="5"/>
  <c r="S152" i="5" s="1"/>
  <c r="K153" i="5"/>
  <c r="I153" i="5"/>
  <c r="R153" i="5" s="1"/>
  <c r="G153" i="5"/>
  <c r="P153" i="5" s="1"/>
  <c r="J153" i="5"/>
  <c r="S153" i="5" s="1"/>
  <c r="H153" i="5"/>
  <c r="Q153" i="5" s="1"/>
  <c r="H154" i="5"/>
  <c r="Q154" i="5" s="1"/>
  <c r="G154" i="5"/>
  <c r="P154" i="5" s="1"/>
  <c r="K154" i="5"/>
  <c r="I154" i="5"/>
  <c r="R154" i="5" s="1"/>
  <c r="J154" i="5"/>
  <c r="S154" i="5" s="1"/>
  <c r="I155" i="5"/>
  <c r="R155" i="5" s="1"/>
  <c r="G155" i="5"/>
  <c r="P155" i="5" s="1"/>
  <c r="K155" i="5"/>
  <c r="J155" i="5"/>
  <c r="S155" i="5" s="1"/>
  <c r="H155" i="5"/>
  <c r="Q155" i="5" s="1"/>
  <c r="H156" i="5"/>
  <c r="Q156" i="5" s="1"/>
  <c r="K156" i="5"/>
  <c r="J156" i="5"/>
  <c r="S156" i="5" s="1"/>
  <c r="G156" i="5"/>
  <c r="P156" i="5" s="1"/>
  <c r="I156" i="5"/>
  <c r="R156" i="5" s="1"/>
  <c r="G157" i="5"/>
  <c r="P157" i="5" s="1"/>
  <c r="J157" i="5"/>
  <c r="S157" i="5" s="1"/>
  <c r="H157" i="5"/>
  <c r="Q157" i="5" s="1"/>
  <c r="I157" i="5"/>
  <c r="R157" i="5" s="1"/>
  <c r="K157" i="5"/>
  <c r="H158" i="5"/>
  <c r="Q158" i="5" s="1"/>
  <c r="J158" i="5"/>
  <c r="S158" i="5" s="1"/>
  <c r="I158" i="5"/>
  <c r="R158" i="5" s="1"/>
  <c r="G158" i="5"/>
  <c r="P158" i="5" s="1"/>
  <c r="K158" i="5"/>
  <c r="H159" i="5"/>
  <c r="Q159" i="5" s="1"/>
  <c r="I159" i="5"/>
  <c r="R159" i="5" s="1"/>
  <c r="G159" i="5"/>
  <c r="P159" i="5" s="1"/>
  <c r="K159" i="5"/>
  <c r="J159" i="5"/>
  <c r="S159" i="5" s="1"/>
  <c r="H160" i="5"/>
  <c r="Q160" i="5" s="1"/>
  <c r="I160" i="5"/>
  <c r="R160" i="5" s="1"/>
  <c r="G160" i="5"/>
  <c r="P160" i="5" s="1"/>
  <c r="K160" i="5"/>
  <c r="J160" i="5"/>
  <c r="S160" i="5" s="1"/>
  <c r="H161" i="5"/>
  <c r="Q161" i="5" s="1"/>
  <c r="G161" i="5"/>
  <c r="P161" i="5" s="1"/>
  <c r="I161" i="5"/>
  <c r="R161" i="5" s="1"/>
  <c r="K161" i="5"/>
  <c r="J161" i="5"/>
  <c r="S161" i="5" s="1"/>
  <c r="H162" i="5"/>
  <c r="Q162" i="5" s="1"/>
  <c r="I162" i="5"/>
  <c r="R162" i="5" s="1"/>
  <c r="G162" i="5"/>
  <c r="P162" i="5" s="1"/>
  <c r="K162" i="5"/>
  <c r="J162" i="5"/>
  <c r="S162" i="5" s="1"/>
  <c r="G163" i="5"/>
  <c r="P163" i="5" s="1"/>
  <c r="K163" i="5"/>
  <c r="H163" i="5"/>
  <c r="Q163" i="5" s="1"/>
  <c r="I163" i="5"/>
  <c r="R163" i="5" s="1"/>
  <c r="J163" i="5"/>
  <c r="S163" i="5" s="1"/>
  <c r="H164" i="5"/>
  <c r="Q164" i="5" s="1"/>
  <c r="K164" i="5"/>
  <c r="I164" i="5"/>
  <c r="R164" i="5" s="1"/>
  <c r="G164" i="5"/>
  <c r="P164" i="5" s="1"/>
  <c r="J164" i="5"/>
  <c r="S164" i="5" s="1"/>
  <c r="H165" i="5"/>
  <c r="Q165" i="5" s="1"/>
  <c r="I165" i="5"/>
  <c r="R165" i="5" s="1"/>
  <c r="J165" i="5"/>
  <c r="S165" i="5" s="1"/>
  <c r="K165" i="5"/>
  <c r="G165" i="5"/>
  <c r="P165" i="5" s="1"/>
  <c r="K166" i="5"/>
  <c r="I166" i="5"/>
  <c r="R166" i="5" s="1"/>
  <c r="G166" i="5"/>
  <c r="P166" i="5" s="1"/>
  <c r="H166" i="5"/>
  <c r="Q166" i="5" s="1"/>
  <c r="J166" i="5"/>
  <c r="S166" i="5" s="1"/>
  <c r="K167" i="5"/>
  <c r="H167" i="5"/>
  <c r="Q167" i="5" s="1"/>
  <c r="I167" i="5"/>
  <c r="R167" i="5" s="1"/>
  <c r="G167" i="5"/>
  <c r="P167" i="5" s="1"/>
  <c r="J167" i="5"/>
  <c r="S167" i="5" s="1"/>
  <c r="H168" i="5"/>
  <c r="Q168" i="5" s="1"/>
  <c r="I168" i="5"/>
  <c r="R168" i="5" s="1"/>
  <c r="K168" i="5"/>
  <c r="G168" i="5"/>
  <c r="P168" i="5" s="1"/>
  <c r="J168" i="5"/>
  <c r="S168" i="5" s="1"/>
  <c r="I169" i="5"/>
  <c r="R169" i="5" s="1"/>
  <c r="K169" i="5"/>
  <c r="G169" i="5"/>
  <c r="P169" i="5" s="1"/>
  <c r="H169" i="5"/>
  <c r="Q169" i="5" s="1"/>
  <c r="J169" i="5"/>
  <c r="S169" i="5" s="1"/>
  <c r="K170" i="5"/>
  <c r="H170" i="5"/>
  <c r="Q170" i="5" s="1"/>
  <c r="G170" i="5"/>
  <c r="P170" i="5" s="1"/>
  <c r="I170" i="5"/>
  <c r="R170" i="5" s="1"/>
  <c r="J170" i="5"/>
  <c r="S170" i="5" s="1"/>
  <c r="K171" i="5"/>
  <c r="H171" i="5"/>
  <c r="Q171" i="5" s="1"/>
  <c r="I171" i="5"/>
  <c r="R171" i="5" s="1"/>
  <c r="G171" i="5"/>
  <c r="P171" i="5" s="1"/>
  <c r="J171" i="5"/>
  <c r="S171" i="5" s="1"/>
  <c r="I172" i="5"/>
  <c r="R172" i="5" s="1"/>
  <c r="K172" i="5"/>
  <c r="G172" i="5"/>
  <c r="P172" i="5" s="1"/>
  <c r="H172" i="5"/>
  <c r="Q172" i="5" s="1"/>
  <c r="J172" i="5"/>
  <c r="S172" i="5" s="1"/>
  <c r="H173" i="5"/>
  <c r="Q173" i="5" s="1"/>
  <c r="G173" i="5"/>
  <c r="P173" i="5" s="1"/>
  <c r="J173" i="5"/>
  <c r="S173" i="5" s="1"/>
  <c r="I173" i="5"/>
  <c r="R173" i="5" s="1"/>
  <c r="K173" i="5"/>
  <c r="G174" i="5"/>
  <c r="P174" i="5" s="1"/>
  <c r="H174" i="5"/>
  <c r="Q174" i="5" s="1"/>
  <c r="K174" i="5"/>
  <c r="I174" i="5"/>
  <c r="R174" i="5" s="1"/>
  <c r="J174" i="5"/>
  <c r="S174" i="5" s="1"/>
  <c r="K175" i="5"/>
  <c r="I175" i="5"/>
  <c r="R175" i="5" s="1"/>
  <c r="H175" i="5"/>
  <c r="Q175" i="5" s="1"/>
  <c r="G175" i="5"/>
  <c r="P175" i="5" s="1"/>
  <c r="J175" i="5"/>
  <c r="S175" i="5" s="1"/>
  <c r="G176" i="5"/>
  <c r="P176" i="5" s="1"/>
  <c r="H176" i="5"/>
  <c r="Q176" i="5" s="1"/>
  <c r="K176" i="5"/>
  <c r="I176" i="5"/>
  <c r="R176" i="5" s="1"/>
  <c r="J176" i="5"/>
  <c r="S176" i="5" s="1"/>
  <c r="I177" i="5"/>
  <c r="R177" i="5" s="1"/>
  <c r="H177" i="5"/>
  <c r="Q177" i="5" s="1"/>
  <c r="K177" i="5"/>
  <c r="J177" i="5"/>
  <c r="S177" i="5" s="1"/>
  <c r="G177" i="5"/>
  <c r="P177" i="5" s="1"/>
  <c r="H178" i="5"/>
  <c r="Q178" i="5" s="1"/>
  <c r="K178" i="5"/>
  <c r="I178" i="5"/>
  <c r="R178" i="5" s="1"/>
  <c r="G178" i="5"/>
  <c r="P178" i="5" s="1"/>
  <c r="J178" i="5"/>
  <c r="S178" i="5" s="1"/>
  <c r="I179" i="5"/>
  <c r="R179" i="5" s="1"/>
  <c r="G179" i="5"/>
  <c r="P179" i="5" s="1"/>
  <c r="H179" i="5"/>
  <c r="Q179" i="5" s="1"/>
  <c r="K179" i="5"/>
  <c r="J179" i="5"/>
  <c r="S179" i="5" s="1"/>
  <c r="H180" i="5"/>
  <c r="Q180" i="5" s="1"/>
  <c r="G180" i="5"/>
  <c r="P180" i="5" s="1"/>
  <c r="K180" i="5"/>
  <c r="I180" i="5"/>
  <c r="R180" i="5" s="1"/>
  <c r="J180" i="5"/>
  <c r="S180" i="5" s="1"/>
  <c r="J181" i="5"/>
  <c r="S181" i="5" s="1"/>
  <c r="K181" i="5"/>
  <c r="I181" i="5"/>
  <c r="R181" i="5" s="1"/>
  <c r="G181" i="5"/>
  <c r="P181" i="5" s="1"/>
  <c r="H181" i="5"/>
  <c r="Q181" i="5" s="1"/>
  <c r="K182" i="5"/>
  <c r="H182" i="5"/>
  <c r="Q182" i="5" s="1"/>
  <c r="I182" i="5"/>
  <c r="R182" i="5" s="1"/>
  <c r="J182" i="5"/>
  <c r="S182" i="5" s="1"/>
  <c r="G182" i="5"/>
  <c r="P182" i="5" s="1"/>
  <c r="H183" i="5"/>
  <c r="Q183" i="5" s="1"/>
  <c r="K183" i="5"/>
  <c r="I183" i="5"/>
  <c r="R183" i="5" s="1"/>
  <c r="G183" i="5"/>
  <c r="P183" i="5" s="1"/>
  <c r="J183" i="5"/>
  <c r="S183" i="5" s="1"/>
  <c r="I184" i="5"/>
  <c r="R184" i="5" s="1"/>
  <c r="K184" i="5"/>
  <c r="H184" i="5"/>
  <c r="Q184" i="5" s="1"/>
  <c r="G184" i="5"/>
  <c r="P184" i="5" s="1"/>
  <c r="J184" i="5"/>
  <c r="S184" i="5" s="1"/>
  <c r="H185" i="5"/>
  <c r="Q185" i="5" s="1"/>
  <c r="G185" i="5"/>
  <c r="P185" i="5" s="1"/>
  <c r="K185" i="5"/>
  <c r="J185" i="5"/>
  <c r="S185" i="5" s="1"/>
  <c r="I185" i="5"/>
  <c r="R185" i="5" s="1"/>
  <c r="I186" i="5"/>
  <c r="R186" i="5" s="1"/>
  <c r="K186" i="5"/>
  <c r="G186" i="5"/>
  <c r="P186" i="5" s="1"/>
  <c r="H186" i="5"/>
  <c r="Q186" i="5" s="1"/>
  <c r="J186" i="5"/>
  <c r="S186" i="5" s="1"/>
  <c r="H187" i="5"/>
  <c r="Q187" i="5" s="1"/>
  <c r="G187" i="5"/>
  <c r="P187" i="5" s="1"/>
  <c r="I187" i="5"/>
  <c r="R187" i="5" s="1"/>
  <c r="K187" i="5"/>
  <c r="J187" i="5"/>
  <c r="S187" i="5" s="1"/>
  <c r="K188" i="5"/>
  <c r="G188" i="5"/>
  <c r="P188" i="5" s="1"/>
  <c r="H188" i="5"/>
  <c r="Q188" i="5" s="1"/>
  <c r="J188" i="5"/>
  <c r="S188" i="5" s="1"/>
  <c r="I188" i="5"/>
  <c r="R188" i="5" s="1"/>
  <c r="I189" i="5"/>
  <c r="R189" i="5" s="1"/>
  <c r="G189" i="5"/>
  <c r="P189" i="5" s="1"/>
  <c r="H189" i="5"/>
  <c r="Q189" i="5" s="1"/>
  <c r="J189" i="5"/>
  <c r="S189" i="5" s="1"/>
  <c r="K189" i="5"/>
  <c r="G190" i="5"/>
  <c r="P190" i="5" s="1"/>
  <c r="K190" i="5"/>
  <c r="H190" i="5"/>
  <c r="Q190" i="5" s="1"/>
  <c r="J190" i="5"/>
  <c r="S190" i="5" s="1"/>
  <c r="I190" i="5"/>
  <c r="R190" i="5" s="1"/>
  <c r="K191" i="5"/>
  <c r="H191" i="5"/>
  <c r="Q191" i="5" s="1"/>
  <c r="G191" i="5"/>
  <c r="P191" i="5" s="1"/>
  <c r="J191" i="5"/>
  <c r="S191" i="5" s="1"/>
  <c r="I191" i="5"/>
  <c r="R191" i="5" s="1"/>
  <c r="G192" i="5"/>
  <c r="P192" i="5" s="1"/>
  <c r="K192" i="5"/>
  <c r="J192" i="5"/>
  <c r="S192" i="5" s="1"/>
  <c r="I192" i="5"/>
  <c r="R192" i="5" s="1"/>
  <c r="H192" i="5"/>
  <c r="Q192" i="5" s="1"/>
  <c r="H193" i="5"/>
  <c r="Q193" i="5" s="1"/>
  <c r="K193" i="5"/>
  <c r="G193" i="5"/>
  <c r="P193" i="5" s="1"/>
  <c r="J193" i="5"/>
  <c r="S193" i="5" s="1"/>
  <c r="I193" i="5"/>
  <c r="R193" i="5" s="1"/>
  <c r="I194" i="5"/>
  <c r="R194" i="5" s="1"/>
  <c r="K194" i="5"/>
  <c r="H194" i="5"/>
  <c r="Q194" i="5" s="1"/>
  <c r="G194" i="5"/>
  <c r="P194" i="5" s="1"/>
  <c r="J194" i="5"/>
  <c r="S194" i="5" s="1"/>
  <c r="H195" i="5"/>
  <c r="Q195" i="5" s="1"/>
  <c r="I195" i="5"/>
  <c r="R195" i="5" s="1"/>
  <c r="K195" i="5"/>
  <c r="G195" i="5"/>
  <c r="P195" i="5" s="1"/>
  <c r="J195" i="5"/>
  <c r="S195" i="5" s="1"/>
  <c r="I196" i="5"/>
  <c r="R196" i="5" s="1"/>
  <c r="K196" i="5"/>
  <c r="H196" i="5"/>
  <c r="Q196" i="5" s="1"/>
  <c r="G196" i="5"/>
  <c r="P196" i="5" s="1"/>
  <c r="J196" i="5"/>
  <c r="S196" i="5" s="1"/>
  <c r="I197" i="5"/>
  <c r="R197" i="5" s="1"/>
  <c r="H197" i="5"/>
  <c r="Q197" i="5" s="1"/>
  <c r="J197" i="5"/>
  <c r="S197" i="5" s="1"/>
  <c r="K197" i="5"/>
  <c r="G197" i="5"/>
  <c r="P197" i="5" s="1"/>
  <c r="I198" i="5"/>
  <c r="R198" i="5" s="1"/>
  <c r="K198" i="5"/>
  <c r="G198" i="5"/>
  <c r="P198" i="5" s="1"/>
  <c r="J198" i="5"/>
  <c r="S198" i="5" s="1"/>
  <c r="H198" i="5"/>
  <c r="Q198" i="5" s="1"/>
  <c r="K199" i="5"/>
  <c r="H199" i="5"/>
  <c r="Q199" i="5" s="1"/>
  <c r="I199" i="5"/>
  <c r="R199" i="5" s="1"/>
  <c r="G199" i="5"/>
  <c r="P199" i="5" s="1"/>
  <c r="J199" i="5"/>
  <c r="S199" i="5" s="1"/>
  <c r="K200" i="5"/>
  <c r="H200" i="5"/>
  <c r="Q200" i="5" s="1"/>
  <c r="G200" i="5"/>
  <c r="P200" i="5" s="1"/>
  <c r="J200" i="5"/>
  <c r="S200" i="5" s="1"/>
  <c r="I200" i="5"/>
  <c r="R200" i="5" s="1"/>
  <c r="K201" i="5"/>
  <c r="G201" i="5"/>
  <c r="P201" i="5" s="1"/>
  <c r="H201" i="5"/>
  <c r="Q201" i="5" s="1"/>
  <c r="J201" i="5"/>
  <c r="S201" i="5" s="1"/>
  <c r="I201" i="5"/>
  <c r="R201" i="5" s="1"/>
  <c r="J202" i="5"/>
  <c r="S202" i="5" s="1"/>
  <c r="G202" i="5"/>
  <c r="P202" i="5" s="1"/>
  <c r="I202" i="5"/>
  <c r="R202" i="5" s="1"/>
  <c r="K202" i="5"/>
  <c r="H202" i="5"/>
  <c r="Q202" i="5" s="1"/>
  <c r="K203" i="5"/>
  <c r="G203" i="5"/>
  <c r="P203" i="5" s="1"/>
  <c r="I203" i="5"/>
  <c r="R203" i="5" s="1"/>
  <c r="J203" i="5"/>
  <c r="S203" i="5" s="1"/>
  <c r="H203" i="5"/>
  <c r="Q203" i="5" s="1"/>
  <c r="K204" i="5"/>
  <c r="G204" i="5"/>
  <c r="P204" i="5" s="1"/>
  <c r="I204" i="5"/>
  <c r="R204" i="5" s="1"/>
  <c r="J204" i="5"/>
  <c r="S204" i="5" s="1"/>
  <c r="H204" i="5"/>
  <c r="Q204" i="5" s="1"/>
  <c r="J205" i="5"/>
  <c r="S205" i="5" s="1"/>
  <c r="G205" i="5"/>
  <c r="P205" i="5" s="1"/>
  <c r="K205" i="5"/>
  <c r="H205" i="5"/>
  <c r="Q205" i="5" s="1"/>
  <c r="I205" i="5"/>
  <c r="R205" i="5" s="1"/>
  <c r="J206" i="5"/>
  <c r="S206" i="5" s="1"/>
  <c r="H206" i="5"/>
  <c r="Q206" i="5" s="1"/>
  <c r="G206" i="5"/>
  <c r="P206" i="5" s="1"/>
  <c r="I206" i="5"/>
  <c r="R206" i="5" s="1"/>
  <c r="K206" i="5"/>
  <c r="G207" i="5"/>
  <c r="P207" i="5" s="1"/>
  <c r="I207" i="5"/>
  <c r="R207" i="5" s="1"/>
  <c r="J207" i="5"/>
  <c r="S207" i="5" s="1"/>
  <c r="H207" i="5"/>
  <c r="Q207" i="5" s="1"/>
  <c r="K207" i="5"/>
  <c r="J208" i="5"/>
  <c r="S208" i="5" s="1"/>
  <c r="H208" i="5"/>
  <c r="Q208" i="5" s="1"/>
  <c r="K208" i="5"/>
  <c r="G208" i="5"/>
  <c r="P208" i="5" s="1"/>
  <c r="I208" i="5"/>
  <c r="R208" i="5" s="1"/>
  <c r="K209" i="5"/>
  <c r="H209" i="5"/>
  <c r="Q209" i="5" s="1"/>
  <c r="G209" i="5"/>
  <c r="P209" i="5" s="1"/>
  <c r="I209" i="5"/>
  <c r="R209" i="5" s="1"/>
  <c r="J209" i="5"/>
  <c r="S209" i="5" s="1"/>
  <c r="I210" i="5"/>
  <c r="R210" i="5" s="1"/>
  <c r="K210" i="5"/>
  <c r="H210" i="5"/>
  <c r="Q210" i="5" s="1"/>
  <c r="J210" i="5"/>
  <c r="S210" i="5" s="1"/>
  <c r="G210" i="5"/>
  <c r="P210" i="5" s="1"/>
  <c r="G211" i="5"/>
  <c r="P211" i="5" s="1"/>
  <c r="H211" i="5"/>
  <c r="Q211" i="5" s="1"/>
  <c r="K211" i="5"/>
  <c r="I211" i="5"/>
  <c r="R211" i="5" s="1"/>
  <c r="J211" i="5"/>
  <c r="S211" i="5" s="1"/>
  <c r="G212" i="5"/>
  <c r="P212" i="5" s="1"/>
  <c r="K212" i="5"/>
  <c r="H212" i="5"/>
  <c r="Q212" i="5" s="1"/>
  <c r="J212" i="5"/>
  <c r="S212" i="5" s="1"/>
  <c r="I212" i="5"/>
  <c r="R212" i="5" s="1"/>
  <c r="G213" i="5"/>
  <c r="P213" i="5" s="1"/>
  <c r="K213" i="5"/>
  <c r="J213" i="5"/>
  <c r="S213" i="5" s="1"/>
  <c r="I213" i="5"/>
  <c r="R213" i="5" s="1"/>
  <c r="H213" i="5"/>
  <c r="Q213" i="5" s="1"/>
  <c r="H214" i="5"/>
  <c r="Q214" i="5" s="1"/>
  <c r="K214" i="5"/>
  <c r="G214" i="5"/>
  <c r="P214" i="5" s="1"/>
  <c r="I214" i="5"/>
  <c r="R214" i="5" s="1"/>
  <c r="J214" i="5"/>
  <c r="S214" i="5" s="1"/>
  <c r="I215" i="5"/>
  <c r="R215" i="5" s="1"/>
  <c r="K215" i="5"/>
  <c r="J215" i="5"/>
  <c r="S215" i="5" s="1"/>
  <c r="H215" i="5"/>
  <c r="Q215" i="5" s="1"/>
  <c r="G215" i="5"/>
  <c r="P215" i="5" s="1"/>
  <c r="I216" i="5"/>
  <c r="R216" i="5" s="1"/>
  <c r="H216" i="5"/>
  <c r="Q216" i="5" s="1"/>
  <c r="G216" i="5"/>
  <c r="P216" i="5" s="1"/>
  <c r="K216" i="5"/>
  <c r="J216" i="5"/>
  <c r="S216" i="5" s="1"/>
  <c r="I217" i="5"/>
  <c r="R217" i="5" s="1"/>
  <c r="G217" i="5"/>
  <c r="P217" i="5" s="1"/>
  <c r="J217" i="5"/>
  <c r="S217" i="5" s="1"/>
  <c r="K217" i="5"/>
  <c r="H217" i="5"/>
  <c r="Q217" i="5" s="1"/>
  <c r="I218" i="5"/>
  <c r="R218" i="5" s="1"/>
  <c r="K218" i="5"/>
  <c r="J218" i="5"/>
  <c r="S218" i="5" s="1"/>
  <c r="H218" i="5"/>
  <c r="Q218" i="5" s="1"/>
  <c r="G218" i="5"/>
  <c r="P218" i="5" s="1"/>
  <c r="I219" i="5"/>
  <c r="R219" i="5" s="1"/>
  <c r="G219" i="5"/>
  <c r="P219" i="5" s="1"/>
  <c r="H219" i="5"/>
  <c r="Q219" i="5" s="1"/>
  <c r="K219" i="5"/>
  <c r="J219" i="5"/>
  <c r="S219" i="5" s="1"/>
  <c r="I220" i="5"/>
  <c r="R220" i="5" s="1"/>
  <c r="J220" i="5"/>
  <c r="S220" i="5" s="1"/>
  <c r="G220" i="5"/>
  <c r="P220" i="5" s="1"/>
  <c r="H220" i="5"/>
  <c r="Q220" i="5" s="1"/>
  <c r="K220" i="5"/>
  <c r="G221" i="5"/>
  <c r="P221" i="5" s="1"/>
  <c r="J221" i="5"/>
  <c r="S221" i="5" s="1"/>
  <c r="I221" i="5"/>
  <c r="R221" i="5" s="1"/>
  <c r="H221" i="5"/>
  <c r="Q221" i="5" s="1"/>
  <c r="K221" i="5"/>
  <c r="H222" i="5"/>
  <c r="Q222" i="5" s="1"/>
  <c r="I222" i="5"/>
  <c r="R222" i="5" s="1"/>
  <c r="J222" i="5"/>
  <c r="S222" i="5" s="1"/>
  <c r="G222" i="5"/>
  <c r="P222" i="5" s="1"/>
  <c r="K222" i="5"/>
  <c r="J223" i="5"/>
  <c r="S223" i="5" s="1"/>
  <c r="I223" i="5"/>
  <c r="R223" i="5" s="1"/>
  <c r="K223" i="5"/>
  <c r="G223" i="5"/>
  <c r="P223" i="5" s="1"/>
  <c r="H223" i="5"/>
  <c r="Q223" i="5" s="1"/>
  <c r="G224" i="5"/>
  <c r="P224" i="5" s="1"/>
  <c r="H224" i="5"/>
  <c r="Q224" i="5" s="1"/>
  <c r="J224" i="5"/>
  <c r="S224" i="5" s="1"/>
  <c r="K224" i="5"/>
  <c r="I224" i="5"/>
  <c r="R224" i="5" s="1"/>
  <c r="G225" i="5"/>
  <c r="P225" i="5" s="1"/>
  <c r="H225" i="5"/>
  <c r="Q225" i="5" s="1"/>
  <c r="I225" i="5"/>
  <c r="R225" i="5" s="1"/>
  <c r="K225" i="5"/>
  <c r="J225" i="5"/>
  <c r="S225" i="5" s="1"/>
  <c r="K226" i="5"/>
  <c r="H226" i="5"/>
  <c r="Q226" i="5" s="1"/>
  <c r="G226" i="5"/>
  <c r="P226" i="5" s="1"/>
  <c r="I226" i="5"/>
  <c r="R226" i="5" s="1"/>
  <c r="J226" i="5"/>
  <c r="S226" i="5" s="1"/>
  <c r="K227" i="5"/>
  <c r="I227" i="5"/>
  <c r="R227" i="5" s="1"/>
  <c r="G227" i="5"/>
  <c r="P227" i="5" s="1"/>
  <c r="J227" i="5"/>
  <c r="S227" i="5" s="1"/>
  <c r="H227" i="5"/>
  <c r="Q227" i="5" s="1"/>
  <c r="K228" i="5"/>
  <c r="I228" i="5"/>
  <c r="R228" i="5" s="1"/>
  <c r="H228" i="5"/>
  <c r="Q228" i="5" s="1"/>
  <c r="J228" i="5"/>
  <c r="S228" i="5" s="1"/>
  <c r="G228" i="5"/>
  <c r="P228" i="5" s="1"/>
  <c r="K229" i="5"/>
  <c r="I229" i="5"/>
  <c r="R229" i="5" s="1"/>
  <c r="H229" i="5"/>
  <c r="Q229" i="5" s="1"/>
  <c r="G229" i="5"/>
  <c r="P229" i="5" s="1"/>
  <c r="J229" i="5"/>
  <c r="S229" i="5" s="1"/>
  <c r="K230" i="5"/>
  <c r="G230" i="5"/>
  <c r="P230" i="5" s="1"/>
  <c r="J230" i="5"/>
  <c r="S230" i="5" s="1"/>
  <c r="H230" i="5"/>
  <c r="Q230" i="5" s="1"/>
  <c r="I230" i="5"/>
  <c r="R230" i="5" s="1"/>
  <c r="K231" i="5"/>
  <c r="G231" i="5"/>
  <c r="P231" i="5" s="1"/>
  <c r="J231" i="5"/>
  <c r="S231" i="5" s="1"/>
  <c r="I231" i="5"/>
  <c r="R231" i="5" s="1"/>
  <c r="H231" i="5"/>
  <c r="Q231" i="5" s="1"/>
  <c r="K232" i="5"/>
  <c r="J232" i="5"/>
  <c r="S232" i="5" s="1"/>
  <c r="H232" i="5"/>
  <c r="Q232" i="5" s="1"/>
  <c r="I232" i="5"/>
  <c r="R232" i="5" s="1"/>
  <c r="G232" i="5"/>
  <c r="P232" i="5" s="1"/>
  <c r="K233" i="5"/>
  <c r="H233" i="5"/>
  <c r="Q233" i="5" s="1"/>
  <c r="J233" i="5"/>
  <c r="S233" i="5" s="1"/>
  <c r="I233" i="5"/>
  <c r="R233" i="5" s="1"/>
  <c r="G233" i="5"/>
  <c r="P233" i="5" s="1"/>
  <c r="K234" i="5"/>
  <c r="G234" i="5"/>
  <c r="P234" i="5" s="1"/>
  <c r="H234" i="5"/>
  <c r="Q234" i="5" s="1"/>
  <c r="I234" i="5"/>
  <c r="R234" i="5" s="1"/>
  <c r="J234" i="5"/>
  <c r="S234" i="5" s="1"/>
  <c r="K235" i="5"/>
  <c r="J235" i="5"/>
  <c r="S235" i="5" s="1"/>
  <c r="G235" i="5"/>
  <c r="P235" i="5" s="1"/>
  <c r="I235" i="5"/>
  <c r="R235" i="5" s="1"/>
  <c r="H235" i="5"/>
  <c r="Q235" i="5" s="1"/>
  <c r="K236" i="5"/>
  <c r="J236" i="5"/>
  <c r="S236" i="5" s="1"/>
  <c r="G236" i="5"/>
  <c r="P236" i="5" s="1"/>
  <c r="H236" i="5"/>
  <c r="Q236" i="5" s="1"/>
  <c r="I236" i="5"/>
  <c r="R236" i="5" s="1"/>
  <c r="K237" i="5"/>
  <c r="J237" i="5"/>
  <c r="S237" i="5" s="1"/>
  <c r="G237" i="5"/>
  <c r="P237" i="5" s="1"/>
  <c r="I237" i="5"/>
  <c r="R237" i="5" s="1"/>
  <c r="H237" i="5"/>
  <c r="Q237" i="5" s="1"/>
  <c r="K238" i="5"/>
  <c r="J238" i="5"/>
  <c r="S238" i="5" s="1"/>
  <c r="G238" i="5"/>
  <c r="P238" i="5" s="1"/>
  <c r="H238" i="5"/>
  <c r="Q238" i="5" s="1"/>
  <c r="I238" i="5"/>
  <c r="R238" i="5" s="1"/>
  <c r="J239" i="5"/>
  <c r="S239" i="5" s="1"/>
  <c r="K239" i="5"/>
  <c r="G239" i="5"/>
  <c r="P239" i="5" s="1"/>
  <c r="H239" i="5"/>
  <c r="Q239" i="5" s="1"/>
  <c r="I239" i="5"/>
  <c r="R239" i="5" s="1"/>
  <c r="K240" i="5"/>
  <c r="I240" i="5"/>
  <c r="R240" i="5" s="1"/>
  <c r="J240" i="5"/>
  <c r="S240" i="5" s="1"/>
  <c r="H240" i="5"/>
  <c r="Q240" i="5" s="1"/>
  <c r="G240" i="5"/>
  <c r="P240" i="5" s="1"/>
  <c r="G241" i="5"/>
  <c r="P241" i="5" s="1"/>
  <c r="J241" i="5"/>
  <c r="S241" i="5" s="1"/>
  <c r="H241" i="5"/>
  <c r="Q241" i="5" s="1"/>
  <c r="K241" i="5"/>
  <c r="I241" i="5"/>
  <c r="R241" i="5" s="1"/>
  <c r="H242" i="5"/>
  <c r="Q242" i="5" s="1"/>
  <c r="G242" i="5"/>
  <c r="P242" i="5" s="1"/>
  <c r="J242" i="5"/>
  <c r="S242" i="5" s="1"/>
  <c r="I242" i="5"/>
  <c r="R242" i="5" s="1"/>
  <c r="K242" i="5"/>
  <c r="G243" i="5"/>
  <c r="P243" i="5" s="1"/>
  <c r="I243" i="5"/>
  <c r="R243" i="5" s="1"/>
  <c r="H243" i="5"/>
  <c r="Q243" i="5" s="1"/>
  <c r="K243" i="5"/>
  <c r="J243" i="5"/>
  <c r="S243" i="5" s="1"/>
  <c r="J244" i="5"/>
  <c r="S244" i="5" s="1"/>
  <c r="I244" i="5"/>
  <c r="R244" i="5" s="1"/>
  <c r="K244" i="5"/>
  <c r="H244" i="5"/>
  <c r="Q244" i="5" s="1"/>
  <c r="G244" i="5"/>
  <c r="P244" i="5" s="1"/>
  <c r="G245" i="5"/>
  <c r="P245" i="5" s="1"/>
  <c r="I245" i="5"/>
  <c r="R245" i="5" s="1"/>
  <c r="H245" i="5"/>
  <c r="Q245" i="5" s="1"/>
  <c r="K245" i="5"/>
  <c r="J245" i="5"/>
  <c r="S245" i="5" s="1"/>
  <c r="I246" i="5"/>
  <c r="R246" i="5" s="1"/>
  <c r="H246" i="5"/>
  <c r="Q246" i="5" s="1"/>
  <c r="K246" i="5"/>
  <c r="G246" i="5"/>
  <c r="P246" i="5" s="1"/>
  <c r="J246" i="5"/>
  <c r="S246" i="5" s="1"/>
  <c r="K247" i="5"/>
  <c r="G247" i="5"/>
  <c r="P247" i="5" s="1"/>
  <c r="H247" i="5"/>
  <c r="Q247" i="5" s="1"/>
  <c r="J247" i="5"/>
  <c r="S247" i="5" s="1"/>
  <c r="I247" i="5"/>
  <c r="R247" i="5" s="1"/>
  <c r="K248" i="5"/>
  <c r="H248" i="5"/>
  <c r="Q248" i="5" s="1"/>
  <c r="I248" i="5"/>
  <c r="R248" i="5" s="1"/>
  <c r="J248" i="5"/>
  <c r="S248" i="5" s="1"/>
  <c r="G248" i="5"/>
  <c r="P248" i="5" s="1"/>
  <c r="K249" i="5"/>
  <c r="G249" i="5"/>
  <c r="P249" i="5" s="1"/>
  <c r="J249" i="5"/>
  <c r="S249" i="5" s="1"/>
  <c r="H249" i="5"/>
  <c r="Q249" i="5" s="1"/>
  <c r="I249" i="5"/>
  <c r="R249" i="5" s="1"/>
  <c r="K250" i="5"/>
  <c r="H250" i="5"/>
  <c r="Q250" i="5" s="1"/>
  <c r="J250" i="5"/>
  <c r="S250" i="5" s="1"/>
  <c r="G250" i="5"/>
  <c r="P250" i="5" s="1"/>
  <c r="I250" i="5"/>
  <c r="R250" i="5" s="1"/>
  <c r="K251" i="5"/>
  <c r="H251" i="5"/>
  <c r="Q251" i="5" s="1"/>
  <c r="G251" i="5"/>
  <c r="P251" i="5" s="1"/>
  <c r="I251" i="5"/>
  <c r="R251" i="5" s="1"/>
  <c r="J251" i="5"/>
  <c r="S251" i="5" s="1"/>
  <c r="K252" i="5"/>
  <c r="G252" i="5"/>
  <c r="P252" i="5" s="1"/>
  <c r="H252" i="5"/>
  <c r="Q252" i="5" s="1"/>
  <c r="J252" i="5"/>
  <c r="S252" i="5" s="1"/>
  <c r="I252" i="5"/>
  <c r="R252" i="5" s="1"/>
  <c r="K253" i="5"/>
  <c r="G253" i="5"/>
  <c r="P253" i="5" s="1"/>
  <c r="H253" i="5"/>
  <c r="Q253" i="5" s="1"/>
  <c r="J253" i="5"/>
  <c r="S253" i="5" s="1"/>
  <c r="I253" i="5"/>
  <c r="R253" i="5" s="1"/>
  <c r="I254" i="5"/>
  <c r="R254" i="5" s="1"/>
  <c r="H254" i="5"/>
  <c r="Q254" i="5" s="1"/>
  <c r="J254" i="5"/>
  <c r="S254" i="5" s="1"/>
  <c r="G254" i="5"/>
  <c r="P254" i="5" s="1"/>
  <c r="K254" i="5"/>
  <c r="K255" i="5"/>
  <c r="H255" i="5"/>
  <c r="Q255" i="5" s="1"/>
  <c r="J255" i="5"/>
  <c r="S255" i="5" s="1"/>
  <c r="I255" i="5"/>
  <c r="R255" i="5" s="1"/>
  <c r="G255" i="5"/>
  <c r="P255" i="5" s="1"/>
  <c r="K256" i="5"/>
  <c r="I256" i="5"/>
  <c r="R256" i="5" s="1"/>
  <c r="G256" i="5"/>
  <c r="P256" i="5" s="1"/>
  <c r="J256" i="5"/>
  <c r="S256" i="5" s="1"/>
  <c r="H256" i="5"/>
  <c r="Q256" i="5" s="1"/>
  <c r="G257" i="5"/>
  <c r="P257" i="5" s="1"/>
  <c r="I257" i="5"/>
  <c r="R257" i="5" s="1"/>
  <c r="J257" i="5"/>
  <c r="S257" i="5" s="1"/>
  <c r="H257" i="5"/>
  <c r="Q257" i="5" s="1"/>
  <c r="K257" i="5"/>
  <c r="H258" i="5"/>
  <c r="Q258" i="5" s="1"/>
  <c r="I258" i="5"/>
  <c r="R258" i="5" s="1"/>
  <c r="G258" i="5"/>
  <c r="P258" i="5" s="1"/>
  <c r="J258" i="5"/>
  <c r="S258" i="5" s="1"/>
  <c r="K258" i="5"/>
  <c r="H259" i="5"/>
  <c r="Q259" i="5" s="1"/>
  <c r="J259" i="5"/>
  <c r="S259" i="5" s="1"/>
  <c r="G259" i="5"/>
  <c r="P259" i="5" s="1"/>
  <c r="I259" i="5"/>
  <c r="R259" i="5" s="1"/>
  <c r="K259" i="5"/>
  <c r="J260" i="5"/>
  <c r="S260" i="5" s="1"/>
  <c r="K260" i="5"/>
  <c r="I260" i="5"/>
  <c r="R260" i="5" s="1"/>
  <c r="H260" i="5"/>
  <c r="Q260" i="5" s="1"/>
  <c r="G260" i="5"/>
  <c r="P260" i="5" s="1"/>
  <c r="K261" i="5"/>
  <c r="H261" i="5"/>
  <c r="Q261" i="5" s="1"/>
  <c r="I261" i="5"/>
  <c r="R261" i="5" s="1"/>
  <c r="G261" i="5"/>
  <c r="P261" i="5" s="1"/>
  <c r="J261" i="5"/>
  <c r="S261" i="5" s="1"/>
  <c r="J262" i="5"/>
  <c r="S262" i="5" s="1"/>
  <c r="K262" i="5"/>
  <c r="I262" i="5"/>
  <c r="R262" i="5" s="1"/>
  <c r="H262" i="5"/>
  <c r="Q262" i="5" s="1"/>
  <c r="G262" i="5"/>
  <c r="P262" i="5" s="1"/>
  <c r="G263" i="5"/>
  <c r="P263" i="5" s="1"/>
  <c r="K263" i="5"/>
  <c r="J263" i="5"/>
  <c r="S263" i="5" s="1"/>
  <c r="I263" i="5"/>
  <c r="R263" i="5" s="1"/>
  <c r="H263" i="5"/>
  <c r="Q263" i="5" s="1"/>
  <c r="G264" i="5"/>
  <c r="P264" i="5" s="1"/>
  <c r="H264" i="5"/>
  <c r="Q264" i="5" s="1"/>
  <c r="K264" i="5"/>
  <c r="J264" i="5"/>
  <c r="S264" i="5" s="1"/>
  <c r="I264" i="5"/>
  <c r="R264" i="5" s="1"/>
  <c r="H265" i="5"/>
  <c r="Q265" i="5" s="1"/>
  <c r="J265" i="5"/>
  <c r="S265" i="5" s="1"/>
  <c r="I265" i="5"/>
  <c r="R265" i="5" s="1"/>
  <c r="G265" i="5"/>
  <c r="P265" i="5" s="1"/>
  <c r="K265" i="5"/>
  <c r="G266" i="5"/>
  <c r="P266" i="5" s="1"/>
  <c r="I266" i="5"/>
  <c r="R266" i="5" s="1"/>
  <c r="J266" i="5"/>
  <c r="S266" i="5" s="1"/>
  <c r="K266" i="5"/>
  <c r="H266" i="5"/>
  <c r="Q266" i="5" s="1"/>
  <c r="K267" i="5"/>
  <c r="I267" i="5"/>
  <c r="R267" i="5" s="1"/>
  <c r="J267" i="5"/>
  <c r="S267" i="5" s="1"/>
  <c r="H267" i="5"/>
  <c r="Q267" i="5" s="1"/>
  <c r="G267" i="5"/>
  <c r="P267" i="5" s="1"/>
  <c r="K268" i="5"/>
  <c r="I268" i="5"/>
  <c r="R268" i="5" s="1"/>
  <c r="G268" i="5"/>
  <c r="P268" i="5" s="1"/>
  <c r="H268" i="5"/>
  <c r="Q268" i="5" s="1"/>
  <c r="J268" i="5"/>
  <c r="S268" i="5" s="1"/>
  <c r="G269" i="5"/>
  <c r="P269" i="5" s="1"/>
  <c r="K269" i="5"/>
  <c r="I269" i="5"/>
  <c r="R269" i="5" s="1"/>
  <c r="H269" i="5"/>
  <c r="Q269" i="5" s="1"/>
  <c r="J269" i="5"/>
  <c r="S269" i="5" s="1"/>
  <c r="I270" i="5"/>
  <c r="R270" i="5" s="1"/>
  <c r="G270" i="5"/>
  <c r="P270" i="5" s="1"/>
  <c r="J270" i="5"/>
  <c r="S270" i="5" s="1"/>
  <c r="H270" i="5"/>
  <c r="Q270" i="5" s="1"/>
  <c r="K270" i="5"/>
  <c r="I271" i="5"/>
  <c r="R271" i="5" s="1"/>
  <c r="K271" i="5"/>
  <c r="J271" i="5"/>
  <c r="S271" i="5" s="1"/>
  <c r="H271" i="5"/>
  <c r="Q271" i="5" s="1"/>
  <c r="G271" i="5"/>
  <c r="P271" i="5" s="1"/>
  <c r="K272" i="5"/>
  <c r="J272" i="5"/>
  <c r="S272" i="5" s="1"/>
  <c r="H272" i="5"/>
  <c r="Q272" i="5" s="1"/>
  <c r="I272" i="5"/>
  <c r="R272" i="5" s="1"/>
  <c r="G272" i="5"/>
  <c r="P272" i="5" s="1"/>
  <c r="H273" i="5"/>
  <c r="Q273" i="5" s="1"/>
  <c r="K273" i="5"/>
  <c r="J273" i="5"/>
  <c r="S273" i="5" s="1"/>
  <c r="G273" i="5"/>
  <c r="P273" i="5" s="1"/>
  <c r="I273" i="5"/>
  <c r="R273" i="5" s="1"/>
  <c r="J274" i="5"/>
  <c r="S274" i="5" s="1"/>
  <c r="G274" i="5"/>
  <c r="P274" i="5" s="1"/>
  <c r="I274" i="5"/>
  <c r="R274" i="5" s="1"/>
  <c r="K274" i="5"/>
  <c r="H274" i="5"/>
  <c r="Q274" i="5" s="1"/>
  <c r="H275" i="5"/>
  <c r="Q275" i="5" s="1"/>
  <c r="I275" i="5"/>
  <c r="R275" i="5" s="1"/>
  <c r="K275" i="5"/>
  <c r="J275" i="5"/>
  <c r="S275" i="5" s="1"/>
  <c r="G275" i="5"/>
  <c r="P275" i="5" s="1"/>
  <c r="J276" i="5"/>
  <c r="S276" i="5" s="1"/>
  <c r="G276" i="5"/>
  <c r="P276" i="5" s="1"/>
  <c r="I276" i="5"/>
  <c r="R276" i="5" s="1"/>
  <c r="H276" i="5"/>
  <c r="Q276" i="5" s="1"/>
  <c r="K276" i="5"/>
  <c r="J277" i="5"/>
  <c r="S277" i="5" s="1"/>
  <c r="G277" i="5"/>
  <c r="P277" i="5" s="1"/>
  <c r="I277" i="5"/>
  <c r="R277" i="5" s="1"/>
  <c r="K277" i="5"/>
  <c r="H277" i="5"/>
  <c r="Q277" i="5" s="1"/>
  <c r="J278" i="5"/>
  <c r="S278" i="5" s="1"/>
  <c r="I278" i="5"/>
  <c r="R278" i="5" s="1"/>
  <c r="G278" i="5"/>
  <c r="P278" i="5" s="1"/>
  <c r="H278" i="5"/>
  <c r="Q278" i="5" s="1"/>
  <c r="K278" i="5"/>
  <c r="J279" i="5"/>
  <c r="S279" i="5" s="1"/>
  <c r="K279" i="5"/>
  <c r="I279" i="5"/>
  <c r="R279" i="5" s="1"/>
  <c r="G279" i="5"/>
  <c r="P279" i="5" s="1"/>
  <c r="H279" i="5"/>
  <c r="Q279" i="5" s="1"/>
  <c r="J280" i="5"/>
  <c r="S280" i="5" s="1"/>
  <c r="G280" i="5"/>
  <c r="P280" i="5" s="1"/>
  <c r="H280" i="5"/>
  <c r="Q280" i="5" s="1"/>
  <c r="I280" i="5"/>
  <c r="R280" i="5" s="1"/>
  <c r="K280" i="5"/>
  <c r="K281" i="5"/>
  <c r="H281" i="5"/>
  <c r="Q281" i="5" s="1"/>
  <c r="I281" i="5"/>
  <c r="R281" i="5" s="1"/>
  <c r="J281" i="5"/>
  <c r="S281" i="5" s="1"/>
  <c r="G281" i="5"/>
  <c r="P281" i="5" s="1"/>
  <c r="J282" i="5"/>
  <c r="S282" i="5" s="1"/>
  <c r="G282" i="5"/>
  <c r="P282" i="5" s="1"/>
  <c r="H282" i="5"/>
  <c r="Q282" i="5" s="1"/>
  <c r="K282" i="5"/>
  <c r="I282" i="5"/>
  <c r="R282" i="5" s="1"/>
  <c r="H283" i="5"/>
  <c r="Q283" i="5" s="1"/>
  <c r="J283" i="5"/>
  <c r="S283" i="5" s="1"/>
  <c r="I283" i="5"/>
  <c r="R283" i="5" s="1"/>
  <c r="G283" i="5"/>
  <c r="P283" i="5" s="1"/>
  <c r="K283" i="5"/>
  <c r="I284" i="5"/>
  <c r="R284" i="5" s="1"/>
  <c r="J284" i="5"/>
  <c r="S284" i="5" s="1"/>
  <c r="H284" i="5"/>
  <c r="Q284" i="5" s="1"/>
  <c r="K284" i="5"/>
  <c r="G284" i="5"/>
  <c r="P284" i="5" s="1"/>
  <c r="I285" i="5"/>
  <c r="R285" i="5" s="1"/>
  <c r="K285" i="5"/>
  <c r="H285" i="5"/>
  <c r="Q285" i="5" s="1"/>
  <c r="J285" i="5"/>
  <c r="S285" i="5" s="1"/>
  <c r="G285" i="5"/>
  <c r="P285" i="5" s="1"/>
  <c r="H286" i="5"/>
  <c r="Q286" i="5" s="1"/>
  <c r="J286" i="5"/>
  <c r="S286" i="5" s="1"/>
  <c r="I286" i="5"/>
  <c r="R286" i="5" s="1"/>
  <c r="K286" i="5"/>
  <c r="G286" i="5"/>
  <c r="P286" i="5" s="1"/>
  <c r="H287" i="5"/>
  <c r="Q287" i="5" s="1"/>
  <c r="G287" i="5"/>
  <c r="P287" i="5" s="1"/>
  <c r="I287" i="5"/>
  <c r="R287" i="5" s="1"/>
  <c r="K287" i="5"/>
  <c r="J287" i="5"/>
  <c r="S287" i="5" s="1"/>
  <c r="K288" i="5"/>
  <c r="I288" i="5"/>
  <c r="R288" i="5" s="1"/>
  <c r="H288" i="5"/>
  <c r="Q288" i="5" s="1"/>
  <c r="J288" i="5"/>
  <c r="S288" i="5" s="1"/>
  <c r="G288" i="5"/>
  <c r="P288" i="5" s="1"/>
  <c r="G289" i="5"/>
  <c r="P289" i="5" s="1"/>
  <c r="J289" i="5"/>
  <c r="S289" i="5" s="1"/>
  <c r="I289" i="5"/>
  <c r="R289" i="5" s="1"/>
  <c r="K289" i="5"/>
  <c r="H289" i="5"/>
  <c r="Q289" i="5" s="1"/>
  <c r="H290" i="5"/>
  <c r="Q290" i="5" s="1"/>
  <c r="I290" i="5"/>
  <c r="R290" i="5" s="1"/>
  <c r="K290" i="5"/>
  <c r="J290" i="5"/>
  <c r="S290" i="5" s="1"/>
  <c r="G290" i="5"/>
  <c r="P290" i="5" s="1"/>
  <c r="K291" i="5"/>
  <c r="G291" i="5"/>
  <c r="P291" i="5" s="1"/>
  <c r="I291" i="5"/>
  <c r="R291" i="5" s="1"/>
  <c r="J291" i="5"/>
  <c r="S291" i="5" s="1"/>
  <c r="H291" i="5"/>
  <c r="Q291" i="5" s="1"/>
  <c r="K292" i="5"/>
  <c r="I292" i="5"/>
  <c r="R292" i="5" s="1"/>
  <c r="H292" i="5"/>
  <c r="Q292" i="5" s="1"/>
  <c r="J292" i="5"/>
  <c r="S292" i="5" s="1"/>
  <c r="G292" i="5"/>
  <c r="P292" i="5" s="1"/>
  <c r="J293" i="5"/>
  <c r="S293" i="5" s="1"/>
  <c r="G293" i="5"/>
  <c r="P293" i="5" s="1"/>
  <c r="I293" i="5"/>
  <c r="R293" i="5" s="1"/>
  <c r="H293" i="5"/>
  <c r="Q293" i="5" s="1"/>
  <c r="K293" i="5"/>
  <c r="G294" i="5"/>
  <c r="P294" i="5" s="1"/>
  <c r="I294" i="5"/>
  <c r="R294" i="5" s="1"/>
  <c r="J294" i="5"/>
  <c r="S294" i="5" s="1"/>
  <c r="H294" i="5"/>
  <c r="Q294" i="5" s="1"/>
  <c r="K294" i="5"/>
  <c r="K295" i="5"/>
  <c r="J295" i="5"/>
  <c r="S295" i="5" s="1"/>
  <c r="G295" i="5"/>
  <c r="P295" i="5" s="1"/>
  <c r="H295" i="5"/>
  <c r="Q295" i="5" s="1"/>
  <c r="I295" i="5"/>
  <c r="R295" i="5" s="1"/>
  <c r="J296" i="5"/>
  <c r="S296" i="5" s="1"/>
  <c r="I296" i="5"/>
  <c r="R296" i="5" s="1"/>
  <c r="K296" i="5"/>
  <c r="H296" i="5"/>
  <c r="Q296" i="5" s="1"/>
  <c r="G296" i="5"/>
  <c r="P296" i="5" s="1"/>
  <c r="J297" i="5"/>
  <c r="S297" i="5" s="1"/>
  <c r="H297" i="5"/>
  <c r="Q297" i="5" s="1"/>
  <c r="K297" i="5"/>
  <c r="G297" i="5"/>
  <c r="P297" i="5" s="1"/>
  <c r="I297" i="5"/>
  <c r="R297" i="5" s="1"/>
  <c r="J298" i="5"/>
  <c r="S298" i="5" s="1"/>
  <c r="H298" i="5"/>
  <c r="Q298" i="5" s="1"/>
  <c r="I298" i="5"/>
  <c r="R298" i="5" s="1"/>
  <c r="K298" i="5"/>
  <c r="G298" i="5"/>
  <c r="P298" i="5" s="1"/>
  <c r="J299" i="5"/>
  <c r="S299" i="5" s="1"/>
  <c r="H299" i="5"/>
  <c r="Q299" i="5" s="1"/>
  <c r="G299" i="5"/>
  <c r="P299" i="5" s="1"/>
  <c r="I299" i="5"/>
  <c r="R299" i="5" s="1"/>
  <c r="K299" i="5"/>
  <c r="K300" i="5"/>
  <c r="I300" i="5"/>
  <c r="R300" i="5" s="1"/>
  <c r="H300" i="5"/>
  <c r="Q300" i="5" s="1"/>
  <c r="J300" i="5"/>
  <c r="S300" i="5" s="1"/>
  <c r="G300" i="5"/>
  <c r="P300" i="5" s="1"/>
  <c r="I301" i="5"/>
  <c r="R301" i="5" s="1"/>
  <c r="H301" i="5"/>
  <c r="Q301" i="5" s="1"/>
  <c r="K301" i="5"/>
  <c r="G301" i="5"/>
  <c r="P301" i="5" s="1"/>
  <c r="J301" i="5"/>
  <c r="S301" i="5" s="1"/>
  <c r="K302" i="5"/>
  <c r="G302" i="5"/>
  <c r="P302" i="5" s="1"/>
  <c r="H302" i="5"/>
  <c r="Q302" i="5" s="1"/>
  <c r="J302" i="5"/>
  <c r="S302" i="5" s="1"/>
  <c r="I302" i="5"/>
  <c r="R302" i="5" s="1"/>
  <c r="G303" i="5"/>
  <c r="P303" i="5" s="1"/>
  <c r="H303" i="5"/>
  <c r="Q303" i="5" s="1"/>
  <c r="K303" i="5"/>
  <c r="I303" i="5"/>
  <c r="R303" i="5" s="1"/>
  <c r="J303" i="5"/>
  <c r="S303" i="5" s="1"/>
  <c r="H304" i="5"/>
  <c r="Q304" i="5" s="1"/>
  <c r="K304" i="5"/>
  <c r="I304" i="5"/>
  <c r="R304" i="5" s="1"/>
  <c r="G304" i="5"/>
  <c r="P304" i="5" s="1"/>
  <c r="J304" i="5"/>
  <c r="S304" i="5" s="1"/>
  <c r="H305" i="5"/>
  <c r="Q305" i="5" s="1"/>
  <c r="G305" i="5"/>
  <c r="P305" i="5" s="1"/>
  <c r="I305" i="5"/>
  <c r="R305" i="5" s="1"/>
  <c r="J305" i="5"/>
  <c r="S305" i="5" s="1"/>
  <c r="K305" i="5"/>
  <c r="G306" i="5"/>
  <c r="P306" i="5" s="1"/>
  <c r="K306" i="5"/>
  <c r="H306" i="5"/>
  <c r="Q306" i="5" s="1"/>
  <c r="J306" i="5"/>
  <c r="S306" i="5" s="1"/>
  <c r="I306" i="5"/>
  <c r="R306" i="5" s="1"/>
  <c r="K307" i="5"/>
  <c r="G307" i="5"/>
  <c r="P307" i="5" s="1"/>
  <c r="I307" i="5"/>
  <c r="R307" i="5" s="1"/>
  <c r="H307" i="5"/>
  <c r="Q307" i="5" s="1"/>
  <c r="J307" i="5"/>
  <c r="S307" i="5" s="1"/>
  <c r="I308" i="5"/>
  <c r="R308" i="5" s="1"/>
  <c r="J308" i="5"/>
  <c r="S308" i="5" s="1"/>
  <c r="H308" i="5"/>
  <c r="Q308" i="5" s="1"/>
  <c r="K308" i="5"/>
  <c r="G308" i="5"/>
  <c r="P308" i="5" s="1"/>
  <c r="K309" i="5"/>
  <c r="J309" i="5"/>
  <c r="S309" i="5" s="1"/>
  <c r="G309" i="5"/>
  <c r="P309" i="5" s="1"/>
  <c r="H309" i="5"/>
  <c r="Q309" i="5" s="1"/>
  <c r="I309" i="5"/>
  <c r="R309" i="5" s="1"/>
  <c r="J310" i="5"/>
  <c r="S310" i="5" s="1"/>
  <c r="K310" i="5"/>
  <c r="H310" i="5"/>
  <c r="Q310" i="5" s="1"/>
  <c r="I310" i="5"/>
  <c r="R310" i="5" s="1"/>
  <c r="G310" i="5"/>
  <c r="P310" i="5" s="1"/>
  <c r="G311" i="5"/>
  <c r="P311" i="5" s="1"/>
  <c r="K311" i="5"/>
  <c r="H311" i="5"/>
  <c r="Q311" i="5" s="1"/>
  <c r="J311" i="5"/>
  <c r="S311" i="5" s="1"/>
  <c r="I311" i="5"/>
  <c r="R311" i="5" s="1"/>
  <c r="K312" i="5"/>
  <c r="H312" i="5"/>
  <c r="Q312" i="5" s="1"/>
  <c r="J312" i="5"/>
  <c r="S312" i="5" s="1"/>
  <c r="I312" i="5"/>
  <c r="R312" i="5" s="1"/>
  <c r="G312" i="5"/>
  <c r="P312" i="5" s="1"/>
  <c r="G313" i="5"/>
  <c r="P313" i="5" s="1"/>
  <c r="K313" i="5"/>
  <c r="I313" i="5"/>
  <c r="R313" i="5" s="1"/>
  <c r="H313" i="5"/>
  <c r="Q313" i="5" s="1"/>
  <c r="J313" i="5"/>
  <c r="S313" i="5" s="1"/>
  <c r="K314" i="5"/>
  <c r="I314" i="5"/>
  <c r="R314" i="5" s="1"/>
  <c r="H314" i="5"/>
  <c r="Q314" i="5" s="1"/>
  <c r="J314" i="5"/>
  <c r="S314" i="5" s="1"/>
  <c r="G314" i="5"/>
  <c r="P314" i="5" s="1"/>
  <c r="K315" i="5"/>
  <c r="I315" i="5"/>
  <c r="R315" i="5" s="1"/>
  <c r="G315" i="5"/>
  <c r="P315" i="5" s="1"/>
  <c r="H315" i="5"/>
  <c r="Q315" i="5" s="1"/>
  <c r="J315" i="5"/>
  <c r="S315" i="5" s="1"/>
  <c r="K316" i="5"/>
  <c r="G316" i="5"/>
  <c r="P316" i="5" s="1"/>
  <c r="H316" i="5"/>
  <c r="Q316" i="5" s="1"/>
  <c r="J316" i="5"/>
  <c r="S316" i="5" s="1"/>
  <c r="I316" i="5"/>
  <c r="R316" i="5" s="1"/>
  <c r="K317" i="5"/>
  <c r="I317" i="5"/>
  <c r="R317" i="5" s="1"/>
  <c r="G317" i="5"/>
  <c r="P317" i="5" s="1"/>
  <c r="J317" i="5"/>
  <c r="S317" i="5" s="1"/>
  <c r="H317" i="5"/>
  <c r="Q317" i="5" s="1"/>
  <c r="H318" i="5"/>
  <c r="Q318" i="5" s="1"/>
  <c r="K318" i="5"/>
  <c r="G318" i="5"/>
  <c r="P318" i="5" s="1"/>
  <c r="J318" i="5"/>
  <c r="S318" i="5" s="1"/>
  <c r="I318" i="5"/>
  <c r="R318" i="5" s="1"/>
  <c r="K319" i="5"/>
  <c r="H319" i="5"/>
  <c r="Q319" i="5" s="1"/>
  <c r="G319" i="5"/>
  <c r="P319" i="5" s="1"/>
  <c r="J319" i="5"/>
  <c r="S319" i="5" s="1"/>
  <c r="I319" i="5"/>
  <c r="R319" i="5" s="1"/>
  <c r="H320" i="5"/>
  <c r="Q320" i="5" s="1"/>
  <c r="K320" i="5"/>
  <c r="J320" i="5"/>
  <c r="S320" i="5" s="1"/>
  <c r="G320" i="5"/>
  <c r="P320" i="5" s="1"/>
  <c r="I320" i="5"/>
  <c r="R320" i="5" s="1"/>
  <c r="J321" i="5"/>
  <c r="S321" i="5" s="1"/>
  <c r="G321" i="5"/>
  <c r="P321" i="5" s="1"/>
  <c r="H321" i="5"/>
  <c r="Q321" i="5" s="1"/>
  <c r="I321" i="5"/>
  <c r="R321" i="5" s="1"/>
  <c r="K321" i="5"/>
  <c r="J322" i="5"/>
  <c r="S322" i="5" s="1"/>
  <c r="H322" i="5"/>
  <c r="Q322" i="5" s="1"/>
  <c r="G322" i="5"/>
  <c r="P322" i="5" s="1"/>
  <c r="I322" i="5"/>
  <c r="R322" i="5" s="1"/>
  <c r="K322" i="5"/>
  <c r="J323" i="5"/>
  <c r="S323" i="5" s="1"/>
  <c r="G323" i="5"/>
  <c r="P323" i="5" s="1"/>
  <c r="K323" i="5"/>
  <c r="H323" i="5"/>
  <c r="Q323" i="5" s="1"/>
  <c r="I323" i="5"/>
  <c r="R323" i="5" s="1"/>
  <c r="J324" i="5"/>
  <c r="S324" i="5" s="1"/>
  <c r="K324" i="5"/>
  <c r="G324" i="5"/>
  <c r="P324" i="5" s="1"/>
  <c r="H324" i="5"/>
  <c r="Q324" i="5" s="1"/>
  <c r="I324" i="5"/>
  <c r="R324" i="5" s="1"/>
  <c r="J325" i="5"/>
  <c r="S325" i="5" s="1"/>
  <c r="G325" i="5"/>
  <c r="P325" i="5" s="1"/>
  <c r="I325" i="5"/>
  <c r="R325" i="5" s="1"/>
  <c r="H325" i="5"/>
  <c r="Q325" i="5" s="1"/>
  <c r="K325" i="5"/>
  <c r="I326" i="5"/>
  <c r="R326" i="5" s="1"/>
  <c r="G326" i="5"/>
  <c r="P326" i="5" s="1"/>
  <c r="H326" i="5"/>
  <c r="Q326" i="5" s="1"/>
  <c r="J326" i="5"/>
  <c r="S326" i="5" s="1"/>
  <c r="K326" i="5"/>
  <c r="H327" i="5"/>
  <c r="Q327" i="5" s="1"/>
  <c r="J327" i="5"/>
  <c r="S327" i="5" s="1"/>
  <c r="I327" i="5"/>
  <c r="R327" i="5" s="1"/>
  <c r="K327" i="5"/>
  <c r="G327" i="5"/>
  <c r="P327" i="5" s="1"/>
  <c r="H328" i="5"/>
  <c r="Q328" i="5" s="1"/>
  <c r="K328" i="5"/>
  <c r="J328" i="5"/>
  <c r="S328" i="5" s="1"/>
  <c r="I328" i="5"/>
  <c r="R328" i="5" s="1"/>
  <c r="G328" i="5"/>
  <c r="P328" i="5" s="1"/>
  <c r="J329" i="5"/>
  <c r="S329" i="5" s="1"/>
  <c r="K329" i="5"/>
  <c r="I329" i="5"/>
  <c r="R329" i="5" s="1"/>
  <c r="H329" i="5"/>
  <c r="Q329" i="5" s="1"/>
  <c r="G329" i="5"/>
  <c r="P329" i="5" s="1"/>
  <c r="G330" i="5"/>
  <c r="P330" i="5" s="1"/>
  <c r="I330" i="5"/>
  <c r="R330" i="5" s="1"/>
  <c r="K330" i="5"/>
  <c r="J330" i="5"/>
  <c r="S330" i="5" s="1"/>
  <c r="H330" i="5"/>
  <c r="Q330" i="5" s="1"/>
  <c r="I331" i="5"/>
  <c r="R331" i="5" s="1"/>
  <c r="K331" i="5"/>
  <c r="H331" i="5"/>
  <c r="Q331" i="5" s="1"/>
  <c r="G331" i="5"/>
  <c r="P331" i="5" s="1"/>
  <c r="J331" i="5"/>
  <c r="S331" i="5" s="1"/>
  <c r="K332" i="5"/>
  <c r="I332" i="5"/>
  <c r="R332" i="5" s="1"/>
  <c r="H332" i="5"/>
  <c r="Q332" i="5" s="1"/>
  <c r="J332" i="5"/>
  <c r="S332" i="5" s="1"/>
  <c r="G332" i="5"/>
  <c r="P332" i="5" s="1"/>
  <c r="H333" i="5"/>
  <c r="Q333" i="5" s="1"/>
  <c r="G333" i="5"/>
  <c r="P333" i="5" s="1"/>
  <c r="K333" i="5"/>
  <c r="I333" i="5"/>
  <c r="R333" i="5" s="1"/>
  <c r="J333" i="5"/>
  <c r="S333" i="5" s="1"/>
  <c r="H334" i="5"/>
  <c r="Q334" i="5" s="1"/>
  <c r="K334" i="5"/>
  <c r="J334" i="5"/>
  <c r="S334" i="5" s="1"/>
  <c r="I334" i="5"/>
  <c r="R334" i="5" s="1"/>
  <c r="G334" i="5"/>
  <c r="P334" i="5" s="1"/>
  <c r="G335" i="5"/>
  <c r="P335" i="5" s="1"/>
  <c r="I335" i="5"/>
  <c r="R335" i="5" s="1"/>
  <c r="K335" i="5"/>
  <c r="H335" i="5"/>
  <c r="Q335" i="5" s="1"/>
  <c r="J335" i="5"/>
  <c r="S335" i="5" s="1"/>
  <c r="I336" i="5"/>
  <c r="R336" i="5" s="1"/>
  <c r="G336" i="5"/>
  <c r="P336" i="5" s="1"/>
  <c r="H336" i="5"/>
  <c r="Q336" i="5" s="1"/>
  <c r="K336" i="5"/>
  <c r="J336" i="5"/>
  <c r="S336" i="5" s="1"/>
  <c r="H337" i="5"/>
  <c r="Q337" i="5" s="1"/>
  <c r="K337" i="5"/>
  <c r="I337" i="5"/>
  <c r="R337" i="5" s="1"/>
  <c r="J337" i="5"/>
  <c r="S337" i="5" s="1"/>
  <c r="G337" i="5"/>
  <c r="P337" i="5" s="1"/>
  <c r="K338" i="5"/>
  <c r="J338" i="5"/>
  <c r="S338" i="5" s="1"/>
  <c r="I338" i="5"/>
  <c r="R338" i="5" s="1"/>
  <c r="G338" i="5"/>
  <c r="P338" i="5" s="1"/>
  <c r="H338" i="5"/>
  <c r="Q338" i="5" s="1"/>
  <c r="H339" i="5"/>
  <c r="Q339" i="5" s="1"/>
  <c r="J339" i="5"/>
  <c r="S339" i="5" s="1"/>
  <c r="G339" i="5"/>
  <c r="P339" i="5" s="1"/>
  <c r="I339" i="5"/>
  <c r="R339" i="5" s="1"/>
  <c r="K339" i="5"/>
  <c r="K340" i="5"/>
  <c r="I340" i="5"/>
  <c r="R340" i="5" s="1"/>
  <c r="J340" i="5"/>
  <c r="S340" i="5" s="1"/>
  <c r="G340" i="5"/>
  <c r="P340" i="5" s="1"/>
  <c r="H340" i="5"/>
  <c r="Q340" i="5" s="1"/>
  <c r="I341" i="5"/>
  <c r="R341" i="5" s="1"/>
  <c r="G341" i="5"/>
  <c r="P341" i="5" s="1"/>
  <c r="J341" i="5"/>
  <c r="S341" i="5" s="1"/>
  <c r="K341" i="5"/>
  <c r="H341" i="5"/>
  <c r="Q341" i="5" s="1"/>
  <c r="J342" i="5"/>
  <c r="S342" i="5" s="1"/>
  <c r="I342" i="5"/>
  <c r="R342" i="5" s="1"/>
  <c r="K342" i="5"/>
  <c r="G342" i="5"/>
  <c r="P342" i="5" s="1"/>
  <c r="H342" i="5"/>
  <c r="Q342" i="5" s="1"/>
  <c r="J343" i="5"/>
  <c r="S343" i="5" s="1"/>
  <c r="H343" i="5"/>
  <c r="Q343" i="5" s="1"/>
  <c r="K343" i="5"/>
  <c r="I343" i="5"/>
  <c r="R343" i="5" s="1"/>
  <c r="G343" i="5"/>
  <c r="P343" i="5" s="1"/>
  <c r="G344" i="5"/>
  <c r="P344" i="5" s="1"/>
  <c r="J344" i="5"/>
  <c r="S344" i="5" s="1"/>
  <c r="I344" i="5"/>
  <c r="R344" i="5" s="1"/>
  <c r="H344" i="5"/>
  <c r="Q344" i="5" s="1"/>
  <c r="K344" i="5"/>
  <c r="J345" i="5"/>
  <c r="S345" i="5" s="1"/>
  <c r="H345" i="5"/>
  <c r="Q345" i="5" s="1"/>
  <c r="G345" i="5"/>
  <c r="P345" i="5" s="1"/>
  <c r="I345" i="5"/>
  <c r="R345" i="5" s="1"/>
  <c r="K345" i="5"/>
  <c r="J346" i="5"/>
  <c r="S346" i="5" s="1"/>
  <c r="H346" i="5"/>
  <c r="Q346" i="5" s="1"/>
  <c r="G346" i="5"/>
  <c r="P346" i="5" s="1"/>
  <c r="K346" i="5"/>
  <c r="I346" i="5"/>
  <c r="R346" i="5" s="1"/>
  <c r="J347" i="5"/>
  <c r="S347" i="5" s="1"/>
  <c r="G347" i="5"/>
  <c r="P347" i="5" s="1"/>
  <c r="H347" i="5"/>
  <c r="Q347" i="5" s="1"/>
  <c r="I347" i="5"/>
  <c r="R347" i="5" s="1"/>
  <c r="K347" i="5"/>
  <c r="J348" i="5"/>
  <c r="S348" i="5" s="1"/>
  <c r="I348" i="5"/>
  <c r="R348" i="5" s="1"/>
  <c r="K348" i="5"/>
  <c r="H348" i="5"/>
  <c r="Q348" i="5" s="1"/>
  <c r="G348" i="5"/>
  <c r="P348" i="5" s="1"/>
  <c r="K349" i="5"/>
  <c r="J349" i="5"/>
  <c r="S349" i="5" s="1"/>
  <c r="G349" i="5"/>
  <c r="P349" i="5" s="1"/>
  <c r="H349" i="5"/>
  <c r="Q349" i="5" s="1"/>
  <c r="I349" i="5"/>
  <c r="R349" i="5" s="1"/>
  <c r="J350" i="5"/>
  <c r="S350" i="5" s="1"/>
  <c r="G350" i="5"/>
  <c r="P350" i="5" s="1"/>
  <c r="K350" i="5"/>
  <c r="I350" i="5"/>
  <c r="R350" i="5" s="1"/>
  <c r="H350" i="5"/>
  <c r="Q350" i="5" s="1"/>
  <c r="K351" i="5"/>
  <c r="J351" i="5"/>
  <c r="S351" i="5" s="1"/>
  <c r="H351" i="5"/>
  <c r="Q351" i="5" s="1"/>
  <c r="I351" i="5"/>
  <c r="R351" i="5" s="1"/>
  <c r="G351" i="5"/>
  <c r="P351" i="5" s="1"/>
  <c r="H352" i="5"/>
  <c r="Q352" i="5" s="1"/>
  <c r="I352" i="5"/>
  <c r="R352" i="5" s="1"/>
  <c r="K352" i="5"/>
  <c r="J352" i="5"/>
  <c r="S352" i="5" s="1"/>
  <c r="G352" i="5"/>
  <c r="P352" i="5" s="1"/>
  <c r="H353" i="5"/>
  <c r="Q353" i="5" s="1"/>
  <c r="K353" i="5"/>
  <c r="G353" i="5"/>
  <c r="P353" i="5" s="1"/>
  <c r="I353" i="5"/>
  <c r="R353" i="5" s="1"/>
  <c r="J353" i="5"/>
  <c r="S353" i="5" s="1"/>
  <c r="I354" i="5"/>
  <c r="R354" i="5" s="1"/>
  <c r="H354" i="5"/>
  <c r="Q354" i="5" s="1"/>
  <c r="K354" i="5"/>
  <c r="G354" i="5"/>
  <c r="P354" i="5" s="1"/>
  <c r="J354" i="5"/>
  <c r="S354" i="5" s="1"/>
  <c r="I355" i="5"/>
  <c r="R355" i="5" s="1"/>
  <c r="J355" i="5"/>
  <c r="S355" i="5" s="1"/>
  <c r="K355" i="5"/>
  <c r="H355" i="5"/>
  <c r="Q355" i="5" s="1"/>
  <c r="G355" i="5"/>
  <c r="P355" i="5" s="1"/>
  <c r="I356" i="5"/>
  <c r="R356" i="5" s="1"/>
  <c r="G356" i="5"/>
  <c r="P356" i="5" s="1"/>
  <c r="H356" i="5"/>
  <c r="Q356" i="5" s="1"/>
  <c r="K356" i="5"/>
  <c r="J356" i="5"/>
  <c r="S356" i="5" s="1"/>
  <c r="I357" i="5"/>
  <c r="R357" i="5" s="1"/>
  <c r="J357" i="5"/>
  <c r="S357" i="5" s="1"/>
  <c r="H357" i="5"/>
  <c r="Q357" i="5" s="1"/>
  <c r="K357" i="5"/>
  <c r="G357" i="5"/>
  <c r="P357" i="5" s="1"/>
  <c r="G358" i="5"/>
  <c r="P358" i="5" s="1"/>
  <c r="K358" i="5"/>
  <c r="J358" i="5"/>
  <c r="S358" i="5" s="1"/>
  <c r="H358" i="5"/>
  <c r="Q358" i="5" s="1"/>
  <c r="I358" i="5"/>
  <c r="R358" i="5" s="1"/>
  <c r="K359" i="5"/>
  <c r="J359" i="5"/>
  <c r="S359" i="5" s="1"/>
  <c r="G359" i="5"/>
  <c r="P359" i="5" s="1"/>
  <c r="H359" i="5"/>
  <c r="Q359" i="5" s="1"/>
  <c r="I359" i="5"/>
  <c r="R359" i="5" s="1"/>
  <c r="G360" i="5"/>
  <c r="P360" i="5" s="1"/>
  <c r="K360" i="5"/>
  <c r="J360" i="5"/>
  <c r="S360" i="5" s="1"/>
  <c r="I360" i="5"/>
  <c r="R360" i="5" s="1"/>
  <c r="H360" i="5"/>
  <c r="Q360" i="5" s="1"/>
  <c r="H361" i="5"/>
  <c r="Q361" i="5" s="1"/>
  <c r="K361" i="5"/>
  <c r="J361" i="5"/>
  <c r="S361" i="5" s="1"/>
  <c r="G361" i="5"/>
  <c r="P361" i="5" s="1"/>
  <c r="I361" i="5"/>
  <c r="R361" i="5" s="1"/>
  <c r="G362" i="5"/>
  <c r="P362" i="5" s="1"/>
  <c r="K362" i="5"/>
  <c r="J362" i="5"/>
  <c r="S362" i="5" s="1"/>
  <c r="H362" i="5"/>
  <c r="Q362" i="5" s="1"/>
  <c r="I362" i="5"/>
  <c r="R362" i="5" s="1"/>
  <c r="H363" i="5"/>
  <c r="Q363" i="5" s="1"/>
  <c r="K363" i="5"/>
  <c r="J363" i="5"/>
  <c r="S363" i="5" s="1"/>
  <c r="G363" i="5"/>
  <c r="P363" i="5" s="1"/>
  <c r="I363" i="5"/>
  <c r="R363" i="5" s="1"/>
  <c r="H364" i="5"/>
  <c r="Q364" i="5" s="1"/>
  <c r="G364" i="5"/>
  <c r="P364" i="5" s="1"/>
  <c r="J364" i="5"/>
  <c r="S364" i="5" s="1"/>
  <c r="I364" i="5"/>
  <c r="R364" i="5" s="1"/>
  <c r="K364" i="5"/>
  <c r="J365" i="5"/>
  <c r="S365" i="5" s="1"/>
  <c r="G365" i="5"/>
  <c r="P365" i="5" s="1"/>
  <c r="H365" i="5"/>
  <c r="Q365" i="5" s="1"/>
  <c r="I365" i="5"/>
  <c r="R365" i="5" s="1"/>
  <c r="K365" i="5"/>
  <c r="K366" i="5"/>
  <c r="J366" i="5"/>
  <c r="S366" i="5" s="1"/>
  <c r="H366" i="5"/>
  <c r="Q366" i="5" s="1"/>
  <c r="I366" i="5"/>
  <c r="R366" i="5" s="1"/>
  <c r="G366" i="5"/>
  <c r="P366" i="5" s="1"/>
  <c r="K367" i="5"/>
  <c r="J367" i="5"/>
  <c r="S367" i="5" s="1"/>
  <c r="H367" i="5"/>
  <c r="Q367" i="5" s="1"/>
  <c r="I367" i="5"/>
  <c r="R367" i="5" s="1"/>
  <c r="G367" i="5"/>
  <c r="P367" i="5" s="1"/>
  <c r="J368" i="5"/>
  <c r="S368" i="5" s="1"/>
  <c r="I368" i="5"/>
  <c r="R368" i="5" s="1"/>
  <c r="K368" i="5"/>
  <c r="G368" i="5"/>
  <c r="P368" i="5" s="1"/>
  <c r="H368" i="5"/>
  <c r="Q368" i="5" s="1"/>
  <c r="H369" i="5"/>
  <c r="Q369" i="5" s="1"/>
  <c r="K369" i="5"/>
  <c r="I369" i="5"/>
  <c r="R369" i="5" s="1"/>
  <c r="J369" i="5"/>
  <c r="S369" i="5" s="1"/>
  <c r="G369" i="5"/>
  <c r="P369" i="5" s="1"/>
  <c r="J370" i="5"/>
  <c r="S370" i="5" s="1"/>
  <c r="I370" i="5"/>
  <c r="R370" i="5" s="1"/>
  <c r="H370" i="5"/>
  <c r="Q370" i="5" s="1"/>
  <c r="G370" i="5"/>
  <c r="P370" i="5" s="1"/>
  <c r="K370" i="5"/>
  <c r="G371" i="5"/>
  <c r="P371" i="5" s="1"/>
  <c r="J371" i="5"/>
  <c r="S371" i="5" s="1"/>
  <c r="I371" i="5"/>
  <c r="R371" i="5" s="1"/>
  <c r="K371" i="5"/>
  <c r="H371" i="5"/>
  <c r="Q371" i="5" s="1"/>
  <c r="J372" i="5"/>
  <c r="S372" i="5" s="1"/>
  <c r="I372" i="5"/>
  <c r="R372" i="5" s="1"/>
  <c r="H372" i="5"/>
  <c r="Q372" i="5" s="1"/>
  <c r="K372" i="5"/>
  <c r="G372" i="5"/>
  <c r="P372" i="5" s="1"/>
  <c r="G373" i="5"/>
  <c r="P373" i="5" s="1"/>
  <c r="I373" i="5"/>
  <c r="R373" i="5" s="1"/>
  <c r="H373" i="5"/>
  <c r="Q373" i="5" s="1"/>
  <c r="K373" i="5"/>
  <c r="J373" i="5"/>
  <c r="S373" i="5" s="1"/>
  <c r="J374" i="5"/>
  <c r="S374" i="5" s="1"/>
  <c r="G374" i="5"/>
  <c r="P374" i="5" s="1"/>
  <c r="I374" i="5"/>
  <c r="R374" i="5" s="1"/>
  <c r="H374" i="5"/>
  <c r="Q374" i="5" s="1"/>
  <c r="K374" i="5"/>
  <c r="J375" i="5"/>
  <c r="S375" i="5" s="1"/>
  <c r="H375" i="5"/>
  <c r="Q375" i="5" s="1"/>
  <c r="G375" i="5"/>
  <c r="P375" i="5" s="1"/>
  <c r="I375" i="5"/>
  <c r="R375" i="5" s="1"/>
  <c r="K375" i="5"/>
  <c r="K376" i="5"/>
  <c r="G376" i="5"/>
  <c r="P376" i="5" s="1"/>
  <c r="J376" i="5"/>
  <c r="S376" i="5" s="1"/>
  <c r="H376" i="5"/>
  <c r="Q376" i="5" s="1"/>
  <c r="I376" i="5"/>
  <c r="R376" i="5" s="1"/>
  <c r="K377" i="5"/>
  <c r="G377" i="5"/>
  <c r="P377" i="5" s="1"/>
  <c r="H377" i="5"/>
  <c r="Q377" i="5" s="1"/>
  <c r="J377" i="5"/>
  <c r="S377" i="5" s="1"/>
  <c r="I377" i="5"/>
  <c r="R377" i="5" s="1"/>
  <c r="K378" i="5"/>
  <c r="H378" i="5"/>
  <c r="Q378" i="5" s="1"/>
  <c r="J378" i="5"/>
  <c r="S378" i="5" s="1"/>
  <c r="I378" i="5"/>
  <c r="R378" i="5" s="1"/>
  <c r="G378" i="5"/>
  <c r="P378" i="5" s="1"/>
  <c r="I379" i="5"/>
  <c r="R379" i="5" s="1"/>
  <c r="K379" i="5"/>
  <c r="G379" i="5"/>
  <c r="P379" i="5" s="1"/>
  <c r="H379" i="5"/>
  <c r="Q379" i="5" s="1"/>
  <c r="J379" i="5"/>
  <c r="S379" i="5" s="1"/>
  <c r="K380" i="5"/>
  <c r="H380" i="5"/>
  <c r="Q380" i="5" s="1"/>
  <c r="J380" i="5"/>
  <c r="S380" i="5" s="1"/>
  <c r="I380" i="5"/>
  <c r="R380" i="5" s="1"/>
  <c r="G380" i="5"/>
  <c r="P380" i="5" s="1"/>
  <c r="H381" i="5"/>
  <c r="Q381" i="5" s="1"/>
  <c r="G381" i="5"/>
  <c r="P381" i="5" s="1"/>
  <c r="K381" i="5"/>
  <c r="J381" i="5"/>
  <c r="S381" i="5" s="1"/>
  <c r="I381" i="5"/>
  <c r="R381" i="5" s="1"/>
  <c r="H382" i="5"/>
  <c r="Q382" i="5" s="1"/>
  <c r="I382" i="5"/>
  <c r="R382" i="5" s="1"/>
  <c r="K382" i="5"/>
  <c r="J382" i="5"/>
  <c r="S382" i="5" s="1"/>
  <c r="G382" i="5"/>
  <c r="P382" i="5" s="1"/>
  <c r="K383" i="5"/>
  <c r="I383" i="5"/>
  <c r="R383" i="5" s="1"/>
  <c r="H383" i="5"/>
  <c r="Q383" i="5" s="1"/>
  <c r="J383" i="5"/>
  <c r="S383" i="5" s="1"/>
  <c r="G383" i="5"/>
  <c r="P383" i="5" s="1"/>
  <c r="H384" i="5"/>
  <c r="Q384" i="5" s="1"/>
  <c r="I384" i="5"/>
  <c r="R384" i="5" s="1"/>
  <c r="J384" i="5"/>
  <c r="S384" i="5" s="1"/>
  <c r="G384" i="5"/>
  <c r="P384" i="5" s="1"/>
  <c r="K384" i="5"/>
  <c r="J385" i="5"/>
  <c r="S385" i="5" s="1"/>
  <c r="I385" i="5"/>
  <c r="R385" i="5" s="1"/>
  <c r="H385" i="5"/>
  <c r="Q385" i="5" s="1"/>
  <c r="G385" i="5"/>
  <c r="P385" i="5" s="1"/>
  <c r="K385" i="5"/>
  <c r="K386" i="5"/>
  <c r="G386" i="5"/>
  <c r="P386" i="5" s="1"/>
  <c r="I386" i="5"/>
  <c r="R386" i="5" s="1"/>
  <c r="J386" i="5"/>
  <c r="S386" i="5" s="1"/>
  <c r="H386" i="5"/>
  <c r="Q386" i="5" s="1"/>
  <c r="J387" i="5"/>
  <c r="S387" i="5" s="1"/>
  <c r="K387" i="5"/>
  <c r="I387" i="5"/>
  <c r="R387" i="5" s="1"/>
  <c r="H387" i="5"/>
  <c r="Q387" i="5" s="1"/>
  <c r="G387" i="5"/>
  <c r="P387" i="5" s="1"/>
  <c r="I388" i="5"/>
  <c r="R388" i="5" s="1"/>
  <c r="G388" i="5"/>
  <c r="P388" i="5" s="1"/>
  <c r="J388" i="5"/>
  <c r="S388" i="5" s="1"/>
  <c r="K388" i="5"/>
  <c r="H388" i="5"/>
  <c r="Q388" i="5" s="1"/>
  <c r="K389" i="5"/>
  <c r="H389" i="5"/>
  <c r="Q389" i="5" s="1"/>
  <c r="J389" i="5"/>
  <c r="S389" i="5" s="1"/>
  <c r="I389" i="5"/>
  <c r="R389" i="5" s="1"/>
  <c r="G389" i="5"/>
  <c r="P389" i="5" s="1"/>
  <c r="I390" i="5"/>
  <c r="R390" i="5" s="1"/>
  <c r="H390" i="5"/>
  <c r="Q390" i="5" s="1"/>
  <c r="K390" i="5"/>
  <c r="J390" i="5"/>
  <c r="S390" i="5" s="1"/>
  <c r="G390" i="5"/>
  <c r="P390" i="5" s="1"/>
  <c r="G391" i="5"/>
  <c r="P391" i="5" s="1"/>
  <c r="I391" i="5"/>
  <c r="R391" i="5" s="1"/>
  <c r="H391" i="5"/>
  <c r="Q391" i="5" s="1"/>
  <c r="K391" i="5"/>
  <c r="J391" i="5"/>
  <c r="S391" i="5" s="1"/>
  <c r="G392" i="5"/>
  <c r="P392" i="5" s="1"/>
  <c r="J392" i="5"/>
  <c r="S392" i="5" s="1"/>
  <c r="K392" i="5"/>
  <c r="H392" i="5"/>
  <c r="Q392" i="5" s="1"/>
  <c r="I392" i="5"/>
  <c r="R392" i="5" s="1"/>
  <c r="H393" i="5"/>
  <c r="Q393" i="5" s="1"/>
  <c r="K393" i="5"/>
  <c r="J393" i="5"/>
  <c r="S393" i="5" s="1"/>
  <c r="G393" i="5"/>
  <c r="P393" i="5" s="1"/>
  <c r="I393" i="5"/>
  <c r="R393" i="5" s="1"/>
  <c r="J394" i="5"/>
  <c r="S394" i="5" s="1"/>
  <c r="K394" i="5"/>
  <c r="G394" i="5"/>
  <c r="P394" i="5" s="1"/>
  <c r="H394" i="5"/>
  <c r="Q394" i="5" s="1"/>
  <c r="I394" i="5"/>
  <c r="R394" i="5" s="1"/>
  <c r="J395" i="5"/>
  <c r="S395" i="5" s="1"/>
  <c r="H395" i="5"/>
  <c r="Q395" i="5" s="1"/>
  <c r="K395" i="5"/>
  <c r="G395" i="5"/>
  <c r="P395" i="5" s="1"/>
  <c r="I395" i="5"/>
  <c r="R395" i="5" s="1"/>
  <c r="J396" i="5"/>
  <c r="S396" i="5" s="1"/>
  <c r="K396" i="5"/>
  <c r="G396" i="5"/>
  <c r="P396" i="5" s="1"/>
  <c r="H396" i="5"/>
  <c r="Q396" i="5" s="1"/>
  <c r="I396" i="5"/>
  <c r="R396" i="5" s="1"/>
  <c r="H397" i="5"/>
  <c r="Q397" i="5" s="1"/>
  <c r="K397" i="5"/>
  <c r="G397" i="5"/>
  <c r="P397" i="5" s="1"/>
  <c r="I397" i="5"/>
  <c r="R397" i="5" s="1"/>
  <c r="J397" i="5"/>
  <c r="S397" i="5" s="1"/>
  <c r="K398" i="5"/>
  <c r="G398" i="5"/>
  <c r="P398" i="5" s="1"/>
  <c r="I398" i="5"/>
  <c r="R398" i="5" s="1"/>
  <c r="H398" i="5"/>
  <c r="Q398" i="5" s="1"/>
  <c r="J398" i="5"/>
  <c r="S398" i="5" s="1"/>
  <c r="H399" i="5"/>
  <c r="Q399" i="5" s="1"/>
  <c r="G399" i="5"/>
  <c r="P399" i="5" s="1"/>
  <c r="K399" i="5"/>
  <c r="J399" i="5"/>
  <c r="S399" i="5" s="1"/>
  <c r="I399" i="5"/>
  <c r="R399" i="5" s="1"/>
  <c r="G400" i="5"/>
  <c r="P400" i="5" s="1"/>
  <c r="K400" i="5"/>
  <c r="J400" i="5"/>
  <c r="S400" i="5" s="1"/>
  <c r="I400" i="5"/>
  <c r="R400" i="5" s="1"/>
  <c r="H400" i="5"/>
  <c r="Q400" i="5" s="1"/>
  <c r="K401" i="5"/>
  <c r="G401" i="5"/>
  <c r="P401" i="5" s="1"/>
  <c r="H401" i="5"/>
  <c r="Q401" i="5" s="1"/>
  <c r="J401" i="5"/>
  <c r="S401" i="5" s="1"/>
  <c r="I401" i="5"/>
  <c r="R401" i="5" s="1"/>
  <c r="K402" i="5"/>
  <c r="G402" i="5"/>
  <c r="P402" i="5" s="1"/>
  <c r="J402" i="5"/>
  <c r="S402" i="5" s="1"/>
  <c r="I402" i="5"/>
  <c r="R402" i="5" s="1"/>
  <c r="H402" i="5"/>
  <c r="Q402" i="5" s="1"/>
  <c r="H403" i="5"/>
  <c r="Q403" i="5" s="1"/>
  <c r="K403" i="5"/>
  <c r="I403" i="5"/>
  <c r="R403" i="5" s="1"/>
  <c r="J403" i="5"/>
  <c r="S403" i="5" s="1"/>
  <c r="G403" i="5"/>
  <c r="P403" i="5" s="1"/>
  <c r="G404" i="5"/>
  <c r="P404" i="5" s="1"/>
  <c r="K404" i="5"/>
  <c r="I404" i="5"/>
  <c r="R404" i="5" s="1"/>
  <c r="H404" i="5"/>
  <c r="Q404" i="5" s="1"/>
  <c r="J404" i="5"/>
  <c r="S404" i="5" s="1"/>
  <c r="G405" i="5"/>
  <c r="P405" i="5" s="1"/>
  <c r="H405" i="5"/>
  <c r="Q405" i="5" s="1"/>
  <c r="J405" i="5"/>
  <c r="S405" i="5" s="1"/>
  <c r="I405" i="5"/>
  <c r="R405" i="5" s="1"/>
  <c r="K405" i="5"/>
  <c r="J406" i="5"/>
  <c r="S406" i="5" s="1"/>
  <c r="G406" i="5"/>
  <c r="P406" i="5" s="1"/>
  <c r="K406" i="5"/>
  <c r="I406" i="5"/>
  <c r="R406" i="5" s="1"/>
  <c r="H406" i="5"/>
  <c r="Q406" i="5" s="1"/>
  <c r="K407" i="5"/>
  <c r="I407" i="5"/>
  <c r="R407" i="5" s="1"/>
  <c r="G407" i="5"/>
  <c r="P407" i="5" s="1"/>
  <c r="H407" i="5"/>
  <c r="Q407" i="5" s="1"/>
  <c r="J407" i="5"/>
  <c r="S407" i="5" s="1"/>
  <c r="K408" i="5"/>
  <c r="H408" i="5"/>
  <c r="Q408" i="5" s="1"/>
  <c r="G408" i="5"/>
  <c r="P408" i="5" s="1"/>
  <c r="I408" i="5"/>
  <c r="R408" i="5" s="1"/>
  <c r="J408" i="5"/>
  <c r="S408" i="5" s="1"/>
  <c r="K409" i="5"/>
  <c r="G409" i="5"/>
  <c r="P409" i="5" s="1"/>
  <c r="J409" i="5"/>
  <c r="S409" i="5" s="1"/>
  <c r="I409" i="5"/>
  <c r="R409" i="5" s="1"/>
  <c r="H409" i="5"/>
  <c r="Q409" i="5" s="1"/>
  <c r="K410" i="5"/>
  <c r="G410" i="5"/>
  <c r="P410" i="5" s="1"/>
  <c r="I410" i="5"/>
  <c r="R410" i="5" s="1"/>
  <c r="H410" i="5"/>
  <c r="Q410" i="5" s="1"/>
  <c r="J410" i="5"/>
  <c r="S410" i="5" s="1"/>
  <c r="K411" i="5"/>
  <c r="J411" i="5"/>
  <c r="S411" i="5" s="1"/>
  <c r="I411" i="5"/>
  <c r="R411" i="5" s="1"/>
  <c r="H411" i="5"/>
  <c r="Q411" i="5" s="1"/>
  <c r="G411" i="5"/>
  <c r="P411" i="5" s="1"/>
  <c r="G412" i="5"/>
  <c r="P412" i="5" s="1"/>
  <c r="J412" i="5"/>
  <c r="S412" i="5" s="1"/>
  <c r="I412" i="5"/>
  <c r="R412" i="5" s="1"/>
  <c r="H412" i="5"/>
  <c r="Q412" i="5" s="1"/>
  <c r="K412" i="5"/>
  <c r="I413" i="5"/>
  <c r="R413" i="5" s="1"/>
  <c r="J413" i="5"/>
  <c r="S413" i="5" s="1"/>
  <c r="H413" i="5"/>
  <c r="Q413" i="5" s="1"/>
  <c r="G413" i="5"/>
  <c r="P413" i="5" s="1"/>
  <c r="K413" i="5"/>
  <c r="I414" i="5"/>
  <c r="R414" i="5" s="1"/>
  <c r="K414" i="5"/>
  <c r="J414" i="5"/>
  <c r="S414" i="5" s="1"/>
  <c r="G414" i="5"/>
  <c r="P414" i="5" s="1"/>
  <c r="H414" i="5"/>
  <c r="Q414" i="5" s="1"/>
  <c r="I415" i="5"/>
  <c r="R415" i="5" s="1"/>
  <c r="H415" i="5"/>
  <c r="Q415" i="5" s="1"/>
  <c r="G415" i="5"/>
  <c r="P415" i="5" s="1"/>
  <c r="J415" i="5"/>
  <c r="S415" i="5" s="1"/>
  <c r="K415" i="5"/>
  <c r="J416" i="5"/>
  <c r="S416" i="5" s="1"/>
  <c r="K416" i="5"/>
  <c r="H416" i="5"/>
  <c r="Q416" i="5" s="1"/>
  <c r="G416" i="5"/>
  <c r="P416" i="5" s="1"/>
  <c r="I416" i="5"/>
  <c r="R416" i="5" s="1"/>
  <c r="J417" i="5"/>
  <c r="S417" i="5" s="1"/>
  <c r="I417" i="5"/>
  <c r="R417" i="5" s="1"/>
  <c r="G417" i="5"/>
  <c r="P417" i="5" s="1"/>
  <c r="K417" i="5"/>
  <c r="H417" i="5"/>
  <c r="Q417" i="5" s="1"/>
  <c r="J418" i="5"/>
  <c r="S418" i="5" s="1"/>
  <c r="I418" i="5"/>
  <c r="R418" i="5" s="1"/>
  <c r="H418" i="5"/>
  <c r="Q418" i="5" s="1"/>
  <c r="K418" i="5"/>
  <c r="G418" i="5"/>
  <c r="P418" i="5" s="1"/>
  <c r="G419" i="5"/>
  <c r="P419" i="5" s="1"/>
  <c r="H419" i="5"/>
  <c r="Q419" i="5" s="1"/>
  <c r="K419" i="5"/>
  <c r="J419" i="5"/>
  <c r="S419" i="5" s="1"/>
  <c r="I419" i="5"/>
  <c r="R419" i="5" s="1"/>
  <c r="G420" i="5"/>
  <c r="P420" i="5" s="1"/>
  <c r="I420" i="5"/>
  <c r="R420" i="5" s="1"/>
  <c r="H420" i="5"/>
  <c r="Q420" i="5" s="1"/>
  <c r="K420" i="5"/>
  <c r="J420" i="5"/>
  <c r="S420" i="5" s="1"/>
  <c r="H421" i="5"/>
  <c r="Q421" i="5" s="1"/>
  <c r="K421" i="5"/>
  <c r="G421" i="5"/>
  <c r="P421" i="5" s="1"/>
  <c r="I421" i="5"/>
  <c r="R421" i="5" s="1"/>
  <c r="J421" i="5"/>
  <c r="S421" i="5" s="1"/>
  <c r="H422" i="5"/>
  <c r="Q422" i="5" s="1"/>
  <c r="G422" i="5"/>
  <c r="P422" i="5" s="1"/>
  <c r="K422" i="5"/>
  <c r="I422" i="5"/>
  <c r="R422" i="5" s="1"/>
  <c r="J422" i="5"/>
  <c r="S422" i="5" s="1"/>
  <c r="H423" i="5"/>
  <c r="Q423" i="5" s="1"/>
  <c r="K423" i="5"/>
  <c r="G423" i="5"/>
  <c r="P423" i="5" s="1"/>
  <c r="I423" i="5"/>
  <c r="R423" i="5" s="1"/>
  <c r="J423" i="5"/>
  <c r="S423" i="5" s="1"/>
  <c r="I424" i="5"/>
  <c r="R424" i="5" s="1"/>
  <c r="K424" i="5"/>
  <c r="H424" i="5"/>
  <c r="Q424" i="5" s="1"/>
  <c r="G424" i="5"/>
  <c r="P424" i="5" s="1"/>
  <c r="J424" i="5"/>
  <c r="S424" i="5" s="1"/>
  <c r="I425" i="5"/>
  <c r="R425" i="5" s="1"/>
  <c r="G425" i="5"/>
  <c r="P425" i="5" s="1"/>
  <c r="H425" i="5"/>
  <c r="Q425" i="5" s="1"/>
  <c r="K425" i="5"/>
  <c r="J425" i="5"/>
  <c r="S425" i="5" s="1"/>
  <c r="K426" i="5"/>
  <c r="J426" i="5"/>
  <c r="S426" i="5" s="1"/>
  <c r="H426" i="5"/>
  <c r="Q426" i="5" s="1"/>
  <c r="G426" i="5"/>
  <c r="P426" i="5" s="1"/>
  <c r="I426" i="5"/>
  <c r="R426" i="5" s="1"/>
  <c r="J427" i="5"/>
  <c r="S427" i="5" s="1"/>
  <c r="K427" i="5"/>
  <c r="G427" i="5"/>
  <c r="P427" i="5" s="1"/>
  <c r="H427" i="5"/>
  <c r="Q427" i="5" s="1"/>
  <c r="I427" i="5"/>
  <c r="R427" i="5" s="1"/>
  <c r="H428" i="5"/>
  <c r="Q428" i="5" s="1"/>
  <c r="K428" i="5"/>
  <c r="J428" i="5"/>
  <c r="S428" i="5" s="1"/>
  <c r="G428" i="5"/>
  <c r="P428" i="5" s="1"/>
  <c r="I428" i="5"/>
  <c r="R428" i="5" s="1"/>
  <c r="H429" i="5"/>
  <c r="Q429" i="5" s="1"/>
  <c r="J429" i="5"/>
  <c r="S429" i="5" s="1"/>
  <c r="G429" i="5"/>
  <c r="P429" i="5" s="1"/>
  <c r="K429" i="5"/>
  <c r="I429" i="5"/>
  <c r="R429" i="5" s="1"/>
  <c r="K430" i="5"/>
  <c r="J430" i="5"/>
  <c r="S430" i="5" s="1"/>
  <c r="H430" i="5"/>
  <c r="Q430" i="5" s="1"/>
  <c r="G430" i="5"/>
  <c r="P430" i="5" s="1"/>
  <c r="I430" i="5"/>
  <c r="R430" i="5" s="1"/>
  <c r="J431" i="5"/>
  <c r="S431" i="5" s="1"/>
  <c r="G431" i="5"/>
  <c r="P431" i="5" s="1"/>
  <c r="H431" i="5"/>
  <c r="Q431" i="5" s="1"/>
  <c r="I431" i="5"/>
  <c r="R431" i="5" s="1"/>
  <c r="K431" i="5"/>
  <c r="K432" i="5"/>
  <c r="H432" i="5"/>
  <c r="Q432" i="5" s="1"/>
  <c r="G432" i="5"/>
  <c r="P432" i="5" s="1"/>
  <c r="I432" i="5"/>
  <c r="R432" i="5" s="1"/>
  <c r="J432" i="5"/>
  <c r="S432" i="5" s="1"/>
  <c r="J433" i="5"/>
  <c r="S433" i="5" s="1"/>
  <c r="G433" i="5"/>
  <c r="P433" i="5" s="1"/>
  <c r="H433" i="5"/>
  <c r="Q433" i="5" s="1"/>
  <c r="K433" i="5"/>
  <c r="I433" i="5"/>
  <c r="R433" i="5" s="1"/>
  <c r="G434" i="5"/>
  <c r="P434" i="5" s="1"/>
  <c r="K434" i="5"/>
  <c r="I434" i="5"/>
  <c r="R434" i="5" s="1"/>
  <c r="H434" i="5"/>
  <c r="Q434" i="5" s="1"/>
  <c r="J434" i="5"/>
  <c r="S434" i="5" s="1"/>
  <c r="I435" i="5"/>
  <c r="R435" i="5" s="1"/>
  <c r="G435" i="5"/>
  <c r="P435" i="5" s="1"/>
  <c r="K435" i="5"/>
  <c r="J435" i="5"/>
  <c r="S435" i="5" s="1"/>
  <c r="H435" i="5"/>
  <c r="Q435" i="5" s="1"/>
  <c r="G436" i="5"/>
  <c r="P436" i="5" s="1"/>
  <c r="H436" i="5"/>
  <c r="Q436" i="5" s="1"/>
  <c r="K436" i="5"/>
  <c r="J436" i="5"/>
  <c r="S436" i="5" s="1"/>
  <c r="I436" i="5"/>
  <c r="R436" i="5" s="1"/>
  <c r="I437" i="5"/>
  <c r="R437" i="5" s="1"/>
  <c r="G437" i="5"/>
  <c r="P437" i="5" s="1"/>
  <c r="J437" i="5"/>
  <c r="S437" i="5" s="1"/>
  <c r="H437" i="5"/>
  <c r="Q437" i="5" s="1"/>
  <c r="K437" i="5"/>
  <c r="I438" i="5"/>
  <c r="R438" i="5" s="1"/>
  <c r="J438" i="5"/>
  <c r="S438" i="5" s="1"/>
  <c r="K438" i="5"/>
  <c r="H438" i="5"/>
  <c r="Q438" i="5" s="1"/>
  <c r="G438" i="5"/>
  <c r="P438" i="5" s="1"/>
  <c r="G439" i="5"/>
  <c r="P439" i="5" s="1"/>
  <c r="I439" i="5"/>
  <c r="R439" i="5" s="1"/>
  <c r="J439" i="5"/>
  <c r="S439" i="5" s="1"/>
  <c r="H439" i="5"/>
  <c r="Q439" i="5" s="1"/>
  <c r="K439" i="5"/>
  <c r="J440" i="5"/>
  <c r="S440" i="5" s="1"/>
  <c r="I440" i="5"/>
  <c r="R440" i="5" s="1"/>
  <c r="K440" i="5"/>
  <c r="G440" i="5"/>
  <c r="P440" i="5" s="1"/>
  <c r="H440" i="5"/>
  <c r="Q440" i="5" s="1"/>
  <c r="J441" i="5"/>
  <c r="S441" i="5" s="1"/>
  <c r="I441" i="5"/>
  <c r="R441" i="5" s="1"/>
  <c r="H441" i="5"/>
  <c r="Q441" i="5" s="1"/>
  <c r="G441" i="5"/>
  <c r="P441" i="5" s="1"/>
  <c r="K441" i="5"/>
  <c r="I442" i="5"/>
  <c r="R442" i="5" s="1"/>
  <c r="J442" i="5"/>
  <c r="S442" i="5" s="1"/>
  <c r="H442" i="5"/>
  <c r="Q442" i="5" s="1"/>
  <c r="G442" i="5"/>
  <c r="P442" i="5" s="1"/>
  <c r="K442" i="5"/>
  <c r="H443" i="5"/>
  <c r="Q443" i="5" s="1"/>
  <c r="K443" i="5"/>
  <c r="I443" i="5"/>
  <c r="R443" i="5" s="1"/>
  <c r="G443" i="5"/>
  <c r="P443" i="5" s="1"/>
  <c r="J443" i="5"/>
  <c r="S443" i="5" s="1"/>
  <c r="H444" i="5"/>
  <c r="Q444" i="5" s="1"/>
  <c r="I444" i="5"/>
  <c r="R444" i="5" s="1"/>
  <c r="G444" i="5"/>
  <c r="P444" i="5" s="1"/>
  <c r="J444" i="5"/>
  <c r="S444" i="5" s="1"/>
  <c r="K444" i="5"/>
  <c r="H445" i="5"/>
  <c r="Q445" i="5" s="1"/>
  <c r="G445" i="5"/>
  <c r="P445" i="5" s="1"/>
  <c r="I445" i="5"/>
  <c r="R445" i="5" s="1"/>
  <c r="J445" i="5"/>
  <c r="S445" i="5" s="1"/>
  <c r="K445" i="5"/>
  <c r="I446" i="5"/>
  <c r="R446" i="5" s="1"/>
  <c r="G446" i="5"/>
  <c r="P446" i="5" s="1"/>
  <c r="J446" i="5"/>
  <c r="S446" i="5" s="1"/>
  <c r="K446" i="5"/>
  <c r="H446" i="5"/>
  <c r="Q446" i="5" s="1"/>
  <c r="H447" i="5"/>
  <c r="Q447" i="5" s="1"/>
  <c r="K447" i="5"/>
  <c r="J447" i="5"/>
  <c r="S447" i="5" s="1"/>
  <c r="I447" i="5"/>
  <c r="R447" i="5" s="1"/>
  <c r="G447" i="5"/>
  <c r="P447" i="5" s="1"/>
  <c r="K448" i="5"/>
  <c r="J448" i="5"/>
  <c r="S448" i="5" s="1"/>
  <c r="G448" i="5"/>
  <c r="P448" i="5" s="1"/>
  <c r="H448" i="5"/>
  <c r="Q448" i="5" s="1"/>
  <c r="I448" i="5"/>
  <c r="R448" i="5" s="1"/>
  <c r="H449" i="5"/>
  <c r="Q449" i="5" s="1"/>
  <c r="J449" i="5"/>
  <c r="S449" i="5" s="1"/>
  <c r="K449" i="5"/>
  <c r="I449" i="5"/>
  <c r="R449" i="5" s="1"/>
  <c r="G449" i="5"/>
  <c r="P449" i="5" s="1"/>
  <c r="I450" i="5"/>
  <c r="R450" i="5" s="1"/>
  <c r="G450" i="5"/>
  <c r="P450" i="5" s="1"/>
  <c r="J450" i="5"/>
  <c r="S450" i="5" s="1"/>
  <c r="H450" i="5"/>
  <c r="Q450" i="5" s="1"/>
  <c r="K450" i="5"/>
  <c r="H451" i="5"/>
  <c r="Q451" i="5" s="1"/>
  <c r="G451" i="5"/>
  <c r="P451" i="5" s="1"/>
  <c r="I451" i="5"/>
  <c r="R451" i="5" s="1"/>
  <c r="K451" i="5"/>
  <c r="J451" i="5"/>
  <c r="S451" i="5" s="1"/>
  <c r="H452" i="5"/>
  <c r="Q452" i="5" s="1"/>
  <c r="I452" i="5"/>
  <c r="R452" i="5" s="1"/>
  <c r="G452" i="5"/>
  <c r="P452" i="5" s="1"/>
  <c r="J452" i="5"/>
  <c r="S452" i="5" s="1"/>
  <c r="K452" i="5"/>
  <c r="K453" i="5"/>
  <c r="H453" i="5"/>
  <c r="Q453" i="5" s="1"/>
  <c r="J453" i="5"/>
  <c r="S453" i="5" s="1"/>
  <c r="G453" i="5"/>
  <c r="P453" i="5" s="1"/>
  <c r="I453" i="5"/>
  <c r="R453" i="5" s="1"/>
  <c r="H454" i="5"/>
  <c r="Q454" i="5" s="1"/>
  <c r="G454" i="5"/>
  <c r="P454" i="5" s="1"/>
  <c r="K454" i="5"/>
  <c r="J454" i="5"/>
  <c r="S454" i="5" s="1"/>
  <c r="I454" i="5"/>
  <c r="R454" i="5" s="1"/>
  <c r="I455" i="5"/>
  <c r="R455" i="5" s="1"/>
  <c r="J455" i="5"/>
  <c r="S455" i="5" s="1"/>
  <c r="H455" i="5"/>
  <c r="Q455" i="5" s="1"/>
  <c r="K455" i="5"/>
  <c r="G455" i="5"/>
  <c r="P455" i="5" s="1"/>
  <c r="H456" i="5"/>
  <c r="Q456" i="5" s="1"/>
  <c r="G456" i="5"/>
  <c r="P456" i="5" s="1"/>
  <c r="J456" i="5"/>
  <c r="S456" i="5" s="1"/>
  <c r="I456" i="5"/>
  <c r="R456" i="5" s="1"/>
  <c r="K456" i="5"/>
  <c r="H457" i="5"/>
  <c r="Q457" i="5" s="1"/>
  <c r="K457" i="5"/>
  <c r="J457" i="5"/>
  <c r="S457" i="5" s="1"/>
  <c r="G457" i="5"/>
  <c r="P457" i="5" s="1"/>
  <c r="I457" i="5"/>
  <c r="R457" i="5" s="1"/>
  <c r="H458" i="5"/>
  <c r="Q458" i="5" s="1"/>
  <c r="G458" i="5"/>
  <c r="P458" i="5" s="1"/>
  <c r="I458" i="5"/>
  <c r="R458" i="5" s="1"/>
  <c r="J458" i="5"/>
  <c r="S458" i="5" s="1"/>
  <c r="K458" i="5"/>
  <c r="I459" i="5"/>
  <c r="R459" i="5" s="1"/>
  <c r="H459" i="5"/>
  <c r="Q459" i="5" s="1"/>
  <c r="G459" i="5"/>
  <c r="P459" i="5" s="1"/>
  <c r="J459" i="5"/>
  <c r="S459" i="5" s="1"/>
  <c r="K459" i="5"/>
  <c r="H460" i="5"/>
  <c r="Q460" i="5" s="1"/>
  <c r="I460" i="5"/>
  <c r="R460" i="5" s="1"/>
  <c r="G460" i="5"/>
  <c r="P460" i="5" s="1"/>
  <c r="K460" i="5"/>
  <c r="J460" i="5"/>
  <c r="S460" i="5" s="1"/>
  <c r="J461" i="5"/>
  <c r="S461" i="5" s="1"/>
  <c r="I461" i="5"/>
  <c r="R461" i="5" s="1"/>
  <c r="H461" i="5"/>
  <c r="Q461" i="5" s="1"/>
  <c r="K461" i="5"/>
  <c r="G461" i="5"/>
  <c r="P461" i="5" s="1"/>
  <c r="H462" i="5"/>
  <c r="Q462" i="5" s="1"/>
  <c r="I462" i="5"/>
  <c r="R462" i="5" s="1"/>
  <c r="G462" i="5"/>
  <c r="P462" i="5" s="1"/>
  <c r="J462" i="5"/>
  <c r="S462" i="5" s="1"/>
  <c r="K462" i="5"/>
  <c r="I463" i="5"/>
  <c r="R463" i="5" s="1"/>
  <c r="G463" i="5"/>
  <c r="P463" i="5" s="1"/>
  <c r="K463" i="5"/>
  <c r="J463" i="5"/>
  <c r="S463" i="5" s="1"/>
  <c r="H463" i="5"/>
  <c r="Q463" i="5" s="1"/>
  <c r="G464" i="5"/>
  <c r="P464" i="5" s="1"/>
  <c r="K464" i="5"/>
  <c r="I464" i="5"/>
  <c r="R464" i="5" s="1"/>
  <c r="H464" i="5"/>
  <c r="Q464" i="5" s="1"/>
  <c r="J464" i="5"/>
  <c r="S464" i="5" s="1"/>
  <c r="H465" i="5"/>
  <c r="Q465" i="5" s="1"/>
  <c r="G465" i="5"/>
  <c r="P465" i="5" s="1"/>
  <c r="I465" i="5"/>
  <c r="R465" i="5" s="1"/>
  <c r="J465" i="5"/>
  <c r="S465" i="5" s="1"/>
  <c r="K465" i="5"/>
  <c r="H466" i="5"/>
  <c r="Q466" i="5" s="1"/>
  <c r="G466" i="5"/>
  <c r="P466" i="5" s="1"/>
  <c r="J466" i="5"/>
  <c r="S466" i="5" s="1"/>
  <c r="I466" i="5"/>
  <c r="R466" i="5" s="1"/>
  <c r="K466" i="5"/>
  <c r="K467" i="5"/>
  <c r="G467" i="5"/>
  <c r="P467" i="5" s="1"/>
  <c r="H467" i="5"/>
  <c r="Q467" i="5" s="1"/>
  <c r="I467" i="5"/>
  <c r="R467" i="5" s="1"/>
  <c r="J467" i="5"/>
  <c r="S467" i="5" s="1"/>
  <c r="G468" i="5"/>
  <c r="P468" i="5" s="1"/>
  <c r="H468" i="5"/>
  <c r="Q468" i="5" s="1"/>
  <c r="J468" i="5"/>
  <c r="S468" i="5" s="1"/>
  <c r="I468" i="5"/>
  <c r="R468" i="5" s="1"/>
  <c r="K468" i="5"/>
  <c r="H469" i="5"/>
  <c r="Q469" i="5" s="1"/>
  <c r="J469" i="5"/>
  <c r="S469" i="5" s="1"/>
  <c r="I469" i="5"/>
  <c r="R469" i="5" s="1"/>
  <c r="G469" i="5"/>
  <c r="P469" i="5" s="1"/>
  <c r="K469" i="5"/>
  <c r="H470" i="5"/>
  <c r="Q470" i="5" s="1"/>
  <c r="G470" i="5"/>
  <c r="P470" i="5" s="1"/>
  <c r="I470" i="5"/>
  <c r="R470" i="5" s="1"/>
  <c r="J470" i="5"/>
  <c r="S470" i="5" s="1"/>
  <c r="K470" i="5"/>
  <c r="G471" i="5"/>
  <c r="P471" i="5" s="1"/>
  <c r="H471" i="5"/>
  <c r="Q471" i="5" s="1"/>
  <c r="J471" i="5"/>
  <c r="S471" i="5" s="1"/>
  <c r="I471" i="5"/>
  <c r="R471" i="5" s="1"/>
  <c r="K471" i="5"/>
  <c r="J472" i="5"/>
  <c r="S472" i="5" s="1"/>
  <c r="G472" i="5"/>
  <c r="P472" i="5" s="1"/>
  <c r="I472" i="5"/>
  <c r="R472" i="5" s="1"/>
  <c r="H472" i="5"/>
  <c r="Q472" i="5" s="1"/>
  <c r="K472" i="5"/>
  <c r="J473" i="5"/>
  <c r="S473" i="5" s="1"/>
  <c r="H473" i="5"/>
  <c r="Q473" i="5" s="1"/>
  <c r="G473" i="5"/>
  <c r="P473" i="5" s="1"/>
  <c r="I473" i="5"/>
  <c r="R473" i="5" s="1"/>
  <c r="K473" i="5"/>
  <c r="I474" i="5"/>
  <c r="R474" i="5" s="1"/>
  <c r="H474" i="5"/>
  <c r="Q474" i="5" s="1"/>
  <c r="J474" i="5"/>
  <c r="S474" i="5" s="1"/>
  <c r="G474" i="5"/>
  <c r="P474" i="5" s="1"/>
  <c r="K474" i="5"/>
  <c r="J475" i="5"/>
  <c r="S475" i="5" s="1"/>
  <c r="I475" i="5"/>
  <c r="R475" i="5" s="1"/>
  <c r="H475" i="5"/>
  <c r="Q475" i="5" s="1"/>
  <c r="G475" i="5"/>
  <c r="P475" i="5" s="1"/>
  <c r="K475" i="5"/>
  <c r="I476" i="5"/>
  <c r="R476" i="5" s="1"/>
  <c r="H476" i="5"/>
  <c r="Q476" i="5" s="1"/>
  <c r="G476" i="5"/>
  <c r="P476" i="5" s="1"/>
  <c r="J476" i="5"/>
  <c r="S476" i="5" s="1"/>
  <c r="K476" i="5"/>
  <c r="H477" i="5"/>
  <c r="Q477" i="5" s="1"/>
  <c r="G477" i="5"/>
  <c r="P477" i="5" s="1"/>
  <c r="K477" i="5"/>
  <c r="J477" i="5"/>
  <c r="S477" i="5" s="1"/>
  <c r="I477" i="5"/>
  <c r="R477" i="5" s="1"/>
  <c r="H478" i="5"/>
  <c r="Q478" i="5" s="1"/>
  <c r="I478" i="5"/>
  <c r="R478" i="5" s="1"/>
  <c r="G478" i="5"/>
  <c r="P478" i="5" s="1"/>
  <c r="K478" i="5"/>
  <c r="J478" i="5"/>
  <c r="S478" i="5" s="1"/>
  <c r="G479" i="5"/>
  <c r="P479" i="5" s="1"/>
  <c r="K479" i="5"/>
  <c r="H479" i="5"/>
  <c r="Q479" i="5" s="1"/>
  <c r="I479" i="5"/>
  <c r="R479" i="5" s="1"/>
  <c r="J479" i="5"/>
  <c r="S479" i="5" s="1"/>
  <c r="G480" i="5"/>
  <c r="P480" i="5" s="1"/>
  <c r="K480" i="5"/>
  <c r="J480" i="5"/>
  <c r="S480" i="5" s="1"/>
  <c r="I480" i="5"/>
  <c r="R480" i="5" s="1"/>
  <c r="H480" i="5"/>
  <c r="Q480" i="5" s="1"/>
  <c r="I481" i="5"/>
  <c r="R481" i="5" s="1"/>
  <c r="G481" i="5"/>
  <c r="P481" i="5" s="1"/>
  <c r="J481" i="5"/>
  <c r="S481" i="5" s="1"/>
  <c r="H481" i="5"/>
  <c r="Q481" i="5" s="1"/>
  <c r="K481" i="5"/>
  <c r="H482" i="5"/>
  <c r="Q482" i="5" s="1"/>
  <c r="J482" i="5"/>
  <c r="S482" i="5" s="1"/>
  <c r="I482" i="5"/>
  <c r="R482" i="5" s="1"/>
  <c r="G482" i="5"/>
  <c r="P482" i="5" s="1"/>
  <c r="K482" i="5"/>
  <c r="I483" i="5"/>
  <c r="R483" i="5" s="1"/>
  <c r="H483" i="5"/>
  <c r="Q483" i="5" s="1"/>
  <c r="J483" i="5"/>
  <c r="S483" i="5" s="1"/>
  <c r="G483" i="5"/>
  <c r="P483" i="5" s="1"/>
  <c r="K483" i="5"/>
  <c r="I484" i="5"/>
  <c r="R484" i="5" s="1"/>
  <c r="J484" i="5"/>
  <c r="S484" i="5" s="1"/>
  <c r="G484" i="5"/>
  <c r="P484" i="5" s="1"/>
  <c r="K484" i="5"/>
  <c r="H484" i="5"/>
  <c r="Q484" i="5" s="1"/>
  <c r="I485" i="5"/>
  <c r="R485" i="5" s="1"/>
  <c r="H485" i="5"/>
  <c r="Q485" i="5" s="1"/>
  <c r="J485" i="5"/>
  <c r="S485" i="5" s="1"/>
  <c r="G485" i="5"/>
  <c r="P485" i="5" s="1"/>
  <c r="K485" i="5"/>
  <c r="I486" i="5"/>
  <c r="R486" i="5" s="1"/>
  <c r="J486" i="5"/>
  <c r="S486" i="5" s="1"/>
  <c r="G486" i="5"/>
  <c r="P486" i="5" s="1"/>
  <c r="H486" i="5"/>
  <c r="Q486" i="5" s="1"/>
  <c r="K486" i="5"/>
  <c r="J487" i="5"/>
  <c r="S487" i="5" s="1"/>
  <c r="H487" i="5"/>
  <c r="Q487" i="5" s="1"/>
  <c r="I487" i="5"/>
  <c r="R487" i="5" s="1"/>
  <c r="K487" i="5"/>
  <c r="G487" i="5"/>
  <c r="P487" i="5" s="1"/>
  <c r="K488" i="5"/>
  <c r="G488" i="5"/>
  <c r="P488" i="5" s="1"/>
  <c r="J488" i="5"/>
  <c r="S488" i="5" s="1"/>
  <c r="I488" i="5"/>
  <c r="R488" i="5" s="1"/>
  <c r="H488" i="5"/>
  <c r="Q488" i="5" s="1"/>
  <c r="J489" i="5"/>
  <c r="S489" i="5" s="1"/>
  <c r="I489" i="5"/>
  <c r="R489" i="5" s="1"/>
  <c r="G489" i="5"/>
  <c r="P489" i="5" s="1"/>
  <c r="H489" i="5"/>
  <c r="Q489" i="5" s="1"/>
  <c r="K489" i="5"/>
  <c r="J490" i="5"/>
  <c r="S490" i="5" s="1"/>
  <c r="G490" i="5"/>
  <c r="P490" i="5" s="1"/>
  <c r="K490" i="5"/>
  <c r="H490" i="5"/>
  <c r="Q490" i="5" s="1"/>
  <c r="I490" i="5"/>
  <c r="R490" i="5" s="1"/>
  <c r="H491" i="5"/>
  <c r="Q491" i="5" s="1"/>
  <c r="K491" i="5"/>
  <c r="I491" i="5"/>
  <c r="R491" i="5" s="1"/>
  <c r="G491" i="5"/>
  <c r="P491" i="5" s="1"/>
  <c r="J491" i="5"/>
  <c r="S491" i="5" s="1"/>
  <c r="H492" i="5"/>
  <c r="Q492" i="5" s="1"/>
  <c r="G492" i="5"/>
  <c r="P492" i="5" s="1"/>
  <c r="K492" i="5"/>
  <c r="J492" i="5"/>
  <c r="S492" i="5" s="1"/>
  <c r="I492" i="5"/>
  <c r="R492" i="5" s="1"/>
  <c r="K493" i="5"/>
  <c r="H493" i="5"/>
  <c r="Q493" i="5" s="1"/>
  <c r="J493" i="5"/>
  <c r="S493" i="5" s="1"/>
  <c r="G493" i="5"/>
  <c r="P493" i="5" s="1"/>
  <c r="I493" i="5"/>
  <c r="R493" i="5" s="1"/>
  <c r="H494" i="5"/>
  <c r="Q494" i="5" s="1"/>
  <c r="K494" i="5"/>
  <c r="J494" i="5"/>
  <c r="S494" i="5" s="1"/>
  <c r="G494" i="5"/>
  <c r="P494" i="5" s="1"/>
  <c r="I494" i="5"/>
  <c r="R494" i="5" s="1"/>
  <c r="K495" i="5"/>
  <c r="H495" i="5"/>
  <c r="Q495" i="5" s="1"/>
  <c r="J495" i="5"/>
  <c r="S495" i="5" s="1"/>
  <c r="G495" i="5"/>
  <c r="P495" i="5" s="1"/>
  <c r="I495" i="5"/>
  <c r="R495" i="5" s="1"/>
  <c r="K496" i="5"/>
  <c r="G496" i="5"/>
  <c r="P496" i="5" s="1"/>
  <c r="J496" i="5"/>
  <c r="S496" i="5" s="1"/>
  <c r="H496" i="5"/>
  <c r="Q496" i="5" s="1"/>
  <c r="I496" i="5"/>
  <c r="R496" i="5" s="1"/>
  <c r="J497" i="5"/>
  <c r="S497" i="5" s="1"/>
  <c r="K497" i="5"/>
  <c r="H497" i="5"/>
  <c r="Q497" i="5" s="1"/>
  <c r="I497" i="5"/>
  <c r="R497" i="5" s="1"/>
  <c r="G497" i="5"/>
  <c r="P497" i="5" s="1"/>
  <c r="J498" i="5"/>
  <c r="S498" i="5" s="1"/>
  <c r="H498" i="5"/>
  <c r="Q498" i="5" s="1"/>
  <c r="I498" i="5"/>
  <c r="R498" i="5" s="1"/>
  <c r="G498" i="5"/>
  <c r="P498" i="5" s="1"/>
  <c r="K498" i="5"/>
  <c r="H499" i="5"/>
  <c r="Q499" i="5" s="1"/>
  <c r="I499" i="5"/>
  <c r="R499" i="5" s="1"/>
  <c r="J499" i="5"/>
  <c r="S499" i="5" s="1"/>
  <c r="G499" i="5"/>
  <c r="P499" i="5" s="1"/>
  <c r="K499" i="5"/>
  <c r="I500" i="5"/>
  <c r="R500" i="5" s="1"/>
  <c r="G500" i="5"/>
  <c r="P500" i="5" s="1"/>
  <c r="J500" i="5"/>
  <c r="S500" i="5" s="1"/>
  <c r="K500" i="5"/>
  <c r="H500" i="5"/>
  <c r="Q500" i="5" s="1"/>
  <c r="G501" i="5"/>
  <c r="P501" i="5" s="1"/>
  <c r="J501" i="5"/>
  <c r="S501" i="5" s="1"/>
  <c r="I501" i="5"/>
  <c r="R501" i="5" s="1"/>
  <c r="K501" i="5"/>
  <c r="H501" i="5"/>
  <c r="Q501" i="5" s="1"/>
  <c r="H502" i="5"/>
  <c r="Q502" i="5" s="1"/>
  <c r="K502" i="5"/>
  <c r="J502" i="5"/>
  <c r="S502" i="5" s="1"/>
  <c r="I502" i="5"/>
  <c r="R502" i="5" s="1"/>
  <c r="G502" i="5"/>
  <c r="P502" i="5" s="1"/>
  <c r="G503" i="5"/>
  <c r="P503" i="5" s="1"/>
  <c r="K503" i="5"/>
  <c r="J503" i="5"/>
  <c r="S503" i="5" s="1"/>
  <c r="I503" i="5"/>
  <c r="R503" i="5" s="1"/>
  <c r="H503" i="5"/>
  <c r="Q503" i="5" s="1"/>
  <c r="G504" i="5"/>
  <c r="P504" i="5" s="1"/>
  <c r="K504" i="5"/>
  <c r="H504" i="5"/>
  <c r="Q504" i="5" s="1"/>
  <c r="J504" i="5"/>
  <c r="S504" i="5" s="1"/>
  <c r="I504" i="5"/>
  <c r="R504" i="5" s="1"/>
  <c r="K505" i="5"/>
  <c r="G505" i="5"/>
  <c r="P505" i="5" s="1"/>
  <c r="J505" i="5"/>
  <c r="S505" i="5" s="1"/>
  <c r="I505" i="5"/>
  <c r="R505" i="5" s="1"/>
  <c r="H505" i="5"/>
  <c r="Q505" i="5" s="1"/>
  <c r="K506" i="5"/>
  <c r="J506" i="5"/>
  <c r="S506" i="5" s="1"/>
  <c r="H506" i="5"/>
  <c r="Q506" i="5" s="1"/>
  <c r="I506" i="5"/>
  <c r="R506" i="5" s="1"/>
  <c r="G506" i="5"/>
  <c r="P506" i="5" s="1"/>
  <c r="J507" i="5"/>
  <c r="S507" i="5" s="1"/>
  <c r="I507" i="5"/>
  <c r="R507" i="5" s="1"/>
  <c r="H507" i="5"/>
  <c r="Q507" i="5" s="1"/>
  <c r="G507" i="5"/>
  <c r="P507" i="5" s="1"/>
  <c r="K507" i="5"/>
  <c r="K508" i="5"/>
  <c r="I508" i="5"/>
  <c r="R508" i="5" s="1"/>
  <c r="J508" i="5"/>
  <c r="S508" i="5" s="1"/>
  <c r="H508" i="5"/>
  <c r="Q508" i="5" s="1"/>
  <c r="G508" i="5"/>
  <c r="P508" i="5" s="1"/>
  <c r="G509" i="5"/>
  <c r="P509" i="5" s="1"/>
  <c r="J509" i="5"/>
  <c r="S509" i="5" s="1"/>
  <c r="K509" i="5"/>
  <c r="I509" i="5"/>
  <c r="R509" i="5" s="1"/>
  <c r="H509" i="5"/>
  <c r="Q509" i="5" s="1"/>
  <c r="K510" i="5"/>
  <c r="G510" i="5"/>
  <c r="P510" i="5" s="1"/>
  <c r="J510" i="5"/>
  <c r="S510" i="5" s="1"/>
  <c r="H510" i="5"/>
  <c r="Q510" i="5" s="1"/>
  <c r="I510" i="5"/>
  <c r="R510" i="5" s="1"/>
  <c r="G511" i="5"/>
  <c r="P511" i="5" s="1"/>
  <c r="J511" i="5"/>
  <c r="S511" i="5" s="1"/>
  <c r="H511" i="5"/>
  <c r="Q511" i="5" s="1"/>
  <c r="I511" i="5"/>
  <c r="R511" i="5" s="1"/>
  <c r="K511" i="5"/>
  <c r="J512" i="5"/>
  <c r="S512" i="5" s="1"/>
  <c r="H512" i="5"/>
  <c r="Q512" i="5" s="1"/>
  <c r="G512" i="5"/>
  <c r="P512" i="5" s="1"/>
  <c r="K512" i="5"/>
  <c r="I512" i="5"/>
  <c r="R512" i="5" s="1"/>
  <c r="J513" i="5"/>
  <c r="S513" i="5" s="1"/>
  <c r="G513" i="5"/>
  <c r="P513" i="5" s="1"/>
  <c r="I513" i="5"/>
  <c r="R513" i="5" s="1"/>
  <c r="K513" i="5"/>
  <c r="H513" i="5"/>
  <c r="Q513" i="5" s="1"/>
  <c r="J514" i="5"/>
  <c r="S514" i="5" s="1"/>
  <c r="I514" i="5"/>
  <c r="R514" i="5" s="1"/>
  <c r="G514" i="5"/>
  <c r="P514" i="5" s="1"/>
  <c r="K514" i="5"/>
  <c r="H514" i="5"/>
  <c r="Q514" i="5" s="1"/>
  <c r="J515" i="5"/>
  <c r="S515" i="5" s="1"/>
  <c r="G515" i="5"/>
  <c r="P515" i="5" s="1"/>
  <c r="I515" i="5"/>
  <c r="R515" i="5" s="1"/>
  <c r="K515" i="5"/>
  <c r="H515" i="5"/>
  <c r="Q515" i="5" s="1"/>
  <c r="J516" i="5"/>
  <c r="S516" i="5" s="1"/>
  <c r="G516" i="5"/>
  <c r="P516" i="5" s="1"/>
  <c r="I516" i="5"/>
  <c r="R516" i="5" s="1"/>
  <c r="K516" i="5"/>
  <c r="H516" i="5"/>
  <c r="Q516" i="5" s="1"/>
  <c r="J517" i="5"/>
  <c r="S517" i="5" s="1"/>
  <c r="H517" i="5"/>
  <c r="Q517" i="5" s="1"/>
  <c r="I517" i="5"/>
  <c r="R517" i="5" s="1"/>
  <c r="K517" i="5"/>
  <c r="G517" i="5"/>
  <c r="P517" i="5" s="1"/>
  <c r="K518" i="5"/>
  <c r="H518" i="5"/>
  <c r="Q518" i="5" s="1"/>
  <c r="G518" i="5"/>
  <c r="P518" i="5" s="1"/>
  <c r="J518" i="5"/>
  <c r="S518" i="5" s="1"/>
  <c r="I518" i="5"/>
  <c r="R518" i="5" s="1"/>
  <c r="G519" i="5"/>
  <c r="P519" i="5" s="1"/>
  <c r="J519" i="5"/>
  <c r="S519" i="5" s="1"/>
  <c r="K519" i="5"/>
  <c r="I519" i="5"/>
  <c r="R519" i="5" s="1"/>
  <c r="H519" i="5"/>
  <c r="Q519" i="5" s="1"/>
  <c r="J520" i="5"/>
  <c r="S520" i="5" s="1"/>
  <c r="H520" i="5"/>
  <c r="Q520" i="5" s="1"/>
  <c r="G520" i="5"/>
  <c r="P520" i="5" s="1"/>
  <c r="K520" i="5"/>
  <c r="I520" i="5"/>
  <c r="R520" i="5" s="1"/>
  <c r="J521" i="5"/>
  <c r="S521" i="5" s="1"/>
  <c r="K521" i="5"/>
  <c r="H521" i="5"/>
  <c r="Q521" i="5" s="1"/>
  <c r="G521" i="5"/>
  <c r="P521" i="5" s="1"/>
  <c r="I521" i="5"/>
  <c r="R521" i="5" s="1"/>
  <c r="J522" i="5"/>
  <c r="S522" i="5" s="1"/>
  <c r="G522" i="5"/>
  <c r="P522" i="5" s="1"/>
  <c r="K522" i="5"/>
  <c r="H522" i="5"/>
  <c r="Q522" i="5" s="1"/>
  <c r="I522" i="5"/>
  <c r="R522" i="5" s="1"/>
  <c r="K523" i="5"/>
  <c r="G523" i="5"/>
  <c r="P523" i="5" s="1"/>
  <c r="H523" i="5"/>
  <c r="Q523" i="5" s="1"/>
  <c r="J523" i="5"/>
  <c r="S523" i="5" s="1"/>
  <c r="I523" i="5"/>
  <c r="R523" i="5" s="1"/>
  <c r="I524" i="5"/>
  <c r="R524" i="5" s="1"/>
  <c r="K524" i="5"/>
  <c r="H524" i="5"/>
  <c r="Q524" i="5" s="1"/>
  <c r="G524" i="5"/>
  <c r="P524" i="5" s="1"/>
  <c r="J524" i="5"/>
  <c r="S524" i="5" s="1"/>
  <c r="J525" i="5"/>
  <c r="S525" i="5" s="1"/>
  <c r="G525" i="5"/>
  <c r="P525" i="5" s="1"/>
  <c r="H525" i="5"/>
  <c r="Q525" i="5" s="1"/>
  <c r="K525" i="5"/>
  <c r="I525" i="5"/>
  <c r="R525" i="5" s="1"/>
  <c r="J526" i="5"/>
  <c r="S526" i="5" s="1"/>
  <c r="H526" i="5"/>
  <c r="Q526" i="5" s="1"/>
  <c r="G526" i="5"/>
  <c r="P526" i="5" s="1"/>
  <c r="I526" i="5"/>
  <c r="R526" i="5" s="1"/>
  <c r="K526" i="5"/>
  <c r="K527" i="5"/>
  <c r="H527" i="5"/>
  <c r="Q527" i="5" s="1"/>
  <c r="J527" i="5"/>
  <c r="S527" i="5" s="1"/>
  <c r="G527" i="5"/>
  <c r="P527" i="5" s="1"/>
  <c r="I527" i="5"/>
  <c r="R527" i="5" s="1"/>
  <c r="H528" i="5"/>
  <c r="Q528" i="5" s="1"/>
  <c r="G528" i="5"/>
  <c r="P528" i="5" s="1"/>
  <c r="J528" i="5"/>
  <c r="S528" i="5" s="1"/>
  <c r="K528" i="5"/>
  <c r="I528" i="5"/>
  <c r="R528" i="5" s="1"/>
  <c r="G529" i="5"/>
  <c r="P529" i="5" s="1"/>
  <c r="J529" i="5"/>
  <c r="S529" i="5" s="1"/>
  <c r="H529" i="5"/>
  <c r="Q529" i="5" s="1"/>
  <c r="K529" i="5"/>
  <c r="I529" i="5"/>
  <c r="R529" i="5" s="1"/>
  <c r="I530" i="5"/>
  <c r="R530" i="5" s="1"/>
  <c r="G530" i="5"/>
  <c r="P530" i="5" s="1"/>
  <c r="H530" i="5"/>
  <c r="Q530" i="5" s="1"/>
  <c r="J530" i="5"/>
  <c r="S530" i="5" s="1"/>
  <c r="K530" i="5"/>
  <c r="K531" i="5"/>
  <c r="G531" i="5"/>
  <c r="P531" i="5" s="1"/>
  <c r="I531" i="5"/>
  <c r="R531" i="5" s="1"/>
  <c r="H531" i="5"/>
  <c r="Q531" i="5" s="1"/>
  <c r="J531" i="5"/>
  <c r="S531" i="5" s="1"/>
  <c r="G532" i="5"/>
  <c r="P532" i="5" s="1"/>
  <c r="H532" i="5"/>
  <c r="Q532" i="5" s="1"/>
  <c r="J532" i="5"/>
  <c r="S532" i="5" s="1"/>
  <c r="K532" i="5"/>
  <c r="I532" i="5"/>
  <c r="R532" i="5" s="1"/>
  <c r="H533" i="5"/>
  <c r="Q533" i="5" s="1"/>
  <c r="G533" i="5"/>
  <c r="P533" i="5" s="1"/>
  <c r="K533" i="5"/>
  <c r="I533" i="5"/>
  <c r="R533" i="5" s="1"/>
  <c r="J533" i="5"/>
  <c r="S533" i="5" s="1"/>
  <c r="J534" i="5"/>
  <c r="S534" i="5" s="1"/>
  <c r="I534" i="5"/>
  <c r="R534" i="5" s="1"/>
  <c r="H534" i="5"/>
  <c r="Q534" i="5" s="1"/>
  <c r="G534" i="5"/>
  <c r="P534" i="5" s="1"/>
  <c r="K534" i="5"/>
  <c r="G535" i="5"/>
  <c r="P535" i="5" s="1"/>
  <c r="I535" i="5"/>
  <c r="R535" i="5" s="1"/>
  <c r="J535" i="5"/>
  <c r="S535" i="5" s="1"/>
  <c r="K535" i="5"/>
  <c r="H535" i="5"/>
  <c r="Q535" i="5" s="1"/>
  <c r="J536" i="5"/>
  <c r="S536" i="5" s="1"/>
  <c r="G536" i="5"/>
  <c r="P536" i="5" s="1"/>
  <c r="I536" i="5"/>
  <c r="R536" i="5" s="1"/>
  <c r="K536" i="5"/>
  <c r="H536" i="5"/>
  <c r="Q536" i="5" s="1"/>
  <c r="K537" i="5"/>
  <c r="J537" i="5"/>
  <c r="S537" i="5" s="1"/>
  <c r="G537" i="5"/>
  <c r="P537" i="5" s="1"/>
  <c r="I537" i="5"/>
  <c r="R537" i="5" s="1"/>
  <c r="H537" i="5"/>
  <c r="Q537" i="5" s="1"/>
  <c r="J538" i="5"/>
  <c r="S538" i="5" s="1"/>
  <c r="K538" i="5"/>
  <c r="I538" i="5"/>
  <c r="R538" i="5" s="1"/>
  <c r="G538" i="5"/>
  <c r="P538" i="5" s="1"/>
  <c r="H538" i="5"/>
  <c r="Q538" i="5" s="1"/>
  <c r="I539" i="5"/>
  <c r="R539" i="5" s="1"/>
  <c r="K539" i="5"/>
  <c r="G539" i="5"/>
  <c r="P539" i="5" s="1"/>
  <c r="J539" i="5"/>
  <c r="S539" i="5" s="1"/>
  <c r="H539" i="5"/>
  <c r="Q539" i="5" s="1"/>
  <c r="K540" i="5"/>
  <c r="I540" i="5"/>
  <c r="R540" i="5" s="1"/>
  <c r="J540" i="5"/>
  <c r="S540" i="5" s="1"/>
  <c r="G540" i="5"/>
  <c r="P540" i="5" s="1"/>
  <c r="H540" i="5"/>
  <c r="Q540" i="5" s="1"/>
  <c r="G541" i="5"/>
  <c r="P541" i="5" s="1"/>
  <c r="I541" i="5"/>
  <c r="R541" i="5" s="1"/>
  <c r="J541" i="5"/>
  <c r="S541" i="5" s="1"/>
  <c r="K541" i="5"/>
  <c r="H541" i="5"/>
  <c r="Q541" i="5" s="1"/>
  <c r="J542" i="5"/>
  <c r="S542" i="5" s="1"/>
  <c r="I542" i="5"/>
  <c r="R542" i="5" s="1"/>
  <c r="G542" i="5"/>
  <c r="P542" i="5" s="1"/>
  <c r="K542" i="5"/>
  <c r="H542" i="5"/>
  <c r="Q542" i="5" s="1"/>
  <c r="H543" i="5"/>
  <c r="Q543" i="5" s="1"/>
  <c r="K543" i="5"/>
  <c r="J543" i="5"/>
  <c r="S543" i="5" s="1"/>
  <c r="I543" i="5"/>
  <c r="R543" i="5" s="1"/>
  <c r="G543" i="5"/>
  <c r="P543" i="5" s="1"/>
  <c r="K544" i="5"/>
  <c r="G544" i="5"/>
  <c r="P544" i="5" s="1"/>
  <c r="I544" i="5"/>
  <c r="R544" i="5" s="1"/>
  <c r="J544" i="5"/>
  <c r="S544" i="5" s="1"/>
  <c r="H544" i="5"/>
  <c r="Q544" i="5" s="1"/>
  <c r="I545" i="5"/>
  <c r="R545" i="5" s="1"/>
  <c r="G545" i="5"/>
  <c r="P545" i="5" s="1"/>
  <c r="J545" i="5"/>
  <c r="S545" i="5" s="1"/>
  <c r="K545" i="5"/>
  <c r="H545" i="5"/>
  <c r="Q545" i="5" s="1"/>
  <c r="I546" i="5"/>
  <c r="R546" i="5" s="1"/>
  <c r="K546" i="5"/>
  <c r="J546" i="5"/>
  <c r="S546" i="5" s="1"/>
  <c r="G546" i="5"/>
  <c r="P546" i="5" s="1"/>
  <c r="H546" i="5"/>
  <c r="Q546" i="5" s="1"/>
  <c r="I547" i="5"/>
  <c r="R547" i="5" s="1"/>
  <c r="K547" i="5"/>
  <c r="J547" i="5"/>
  <c r="S547" i="5" s="1"/>
  <c r="G547" i="5"/>
  <c r="P547" i="5" s="1"/>
  <c r="H547" i="5"/>
  <c r="Q547" i="5" s="1"/>
  <c r="I548" i="5"/>
  <c r="R548" i="5" s="1"/>
  <c r="G548" i="5"/>
  <c r="P548" i="5" s="1"/>
  <c r="J548" i="5"/>
  <c r="S548" i="5" s="1"/>
  <c r="K548" i="5"/>
  <c r="H548" i="5"/>
  <c r="Q548" i="5" s="1"/>
  <c r="G549" i="5"/>
  <c r="P549" i="5" s="1"/>
  <c r="H549" i="5"/>
  <c r="Q549" i="5" s="1"/>
  <c r="I549" i="5"/>
  <c r="R549" i="5" s="1"/>
  <c r="J549" i="5"/>
  <c r="S549" i="5" s="1"/>
  <c r="K549" i="5"/>
  <c r="K550" i="5"/>
  <c r="G550" i="5"/>
  <c r="P550" i="5" s="1"/>
  <c r="H550" i="5"/>
  <c r="Q550" i="5" s="1"/>
  <c r="J550" i="5"/>
  <c r="S550" i="5" s="1"/>
  <c r="I550" i="5"/>
  <c r="R550" i="5" s="1"/>
  <c r="H551" i="5"/>
  <c r="Q551" i="5" s="1"/>
  <c r="K551" i="5"/>
  <c r="I551" i="5"/>
  <c r="R551" i="5" s="1"/>
  <c r="G551" i="5"/>
  <c r="P551" i="5" s="1"/>
  <c r="J551" i="5"/>
  <c r="S551" i="5" s="1"/>
  <c r="K552" i="5"/>
  <c r="J552" i="5"/>
  <c r="S552" i="5" s="1"/>
  <c r="H552" i="5"/>
  <c r="Q552" i="5" s="1"/>
  <c r="G552" i="5"/>
  <c r="P552" i="5" s="1"/>
  <c r="I552" i="5"/>
  <c r="R552" i="5" s="1"/>
  <c r="K553" i="5"/>
  <c r="H553" i="5"/>
  <c r="Q553" i="5" s="1"/>
  <c r="J553" i="5"/>
  <c r="S553" i="5" s="1"/>
  <c r="I553" i="5"/>
  <c r="R553" i="5" s="1"/>
  <c r="G553" i="5"/>
  <c r="P553" i="5" s="1"/>
  <c r="K554" i="5"/>
  <c r="G554" i="5"/>
  <c r="P554" i="5" s="1"/>
  <c r="J554" i="5"/>
  <c r="S554" i="5" s="1"/>
  <c r="I554" i="5"/>
  <c r="R554" i="5" s="1"/>
  <c r="H554" i="5"/>
  <c r="Q554" i="5" s="1"/>
  <c r="K555" i="5"/>
  <c r="H555" i="5"/>
  <c r="Q555" i="5" s="1"/>
  <c r="I555" i="5"/>
  <c r="R555" i="5" s="1"/>
  <c r="J555" i="5"/>
  <c r="S555" i="5" s="1"/>
  <c r="G555" i="5"/>
  <c r="P555" i="5" s="1"/>
  <c r="K556" i="5"/>
  <c r="J556" i="5"/>
  <c r="S556" i="5" s="1"/>
  <c r="G556" i="5"/>
  <c r="P556" i="5" s="1"/>
  <c r="I556" i="5"/>
  <c r="R556" i="5" s="1"/>
  <c r="H556" i="5"/>
  <c r="Q556" i="5" s="1"/>
  <c r="K557" i="5"/>
  <c r="J557" i="5"/>
  <c r="S557" i="5" s="1"/>
  <c r="G557" i="5"/>
  <c r="P557" i="5" s="1"/>
  <c r="I557" i="5"/>
  <c r="R557" i="5" s="1"/>
  <c r="H557" i="5"/>
  <c r="Q557" i="5" s="1"/>
  <c r="K558" i="5"/>
  <c r="J558" i="5"/>
  <c r="S558" i="5" s="1"/>
  <c r="I558" i="5"/>
  <c r="R558" i="5" s="1"/>
  <c r="G558" i="5"/>
  <c r="P558" i="5" s="1"/>
  <c r="H558" i="5"/>
  <c r="Q558" i="5" s="1"/>
  <c r="K559" i="5"/>
  <c r="G559" i="5"/>
  <c r="P559" i="5" s="1"/>
  <c r="J559" i="5"/>
  <c r="S559" i="5" s="1"/>
  <c r="I559" i="5"/>
  <c r="R559" i="5" s="1"/>
  <c r="H559" i="5"/>
  <c r="Q559" i="5" s="1"/>
  <c r="K560" i="5"/>
  <c r="H560" i="5"/>
  <c r="Q560" i="5" s="1"/>
  <c r="G560" i="5"/>
  <c r="P560" i="5" s="1"/>
  <c r="J560" i="5"/>
  <c r="S560" i="5" s="1"/>
  <c r="I560" i="5"/>
  <c r="R560" i="5" s="1"/>
  <c r="K561" i="5"/>
  <c r="G561" i="5"/>
  <c r="P561" i="5" s="1"/>
  <c r="H561" i="5"/>
  <c r="Q561" i="5" s="1"/>
  <c r="I561" i="5"/>
  <c r="R561" i="5" s="1"/>
  <c r="J561" i="5"/>
  <c r="S561" i="5" s="1"/>
  <c r="K562" i="5"/>
  <c r="G562" i="5"/>
  <c r="P562" i="5" s="1"/>
  <c r="I562" i="5"/>
  <c r="R562" i="5" s="1"/>
  <c r="H562" i="5"/>
  <c r="Q562" i="5" s="1"/>
  <c r="J562" i="5"/>
  <c r="S562" i="5" s="1"/>
  <c r="K563" i="5"/>
  <c r="I563" i="5"/>
  <c r="R563" i="5" s="1"/>
  <c r="G563" i="5"/>
  <c r="P563" i="5" s="1"/>
  <c r="H563" i="5"/>
  <c r="Q563" i="5" s="1"/>
  <c r="J563" i="5"/>
  <c r="S563" i="5" s="1"/>
  <c r="K564" i="5"/>
  <c r="I564" i="5"/>
  <c r="R564" i="5" s="1"/>
  <c r="G564" i="5"/>
  <c r="P564" i="5" s="1"/>
  <c r="J564" i="5"/>
  <c r="S564" i="5" s="1"/>
  <c r="H564" i="5"/>
  <c r="Q564" i="5" s="1"/>
  <c r="H565" i="5"/>
  <c r="Q565" i="5" s="1"/>
  <c r="I565" i="5"/>
  <c r="R565" i="5" s="1"/>
  <c r="K565" i="5"/>
  <c r="J565" i="5"/>
  <c r="S565" i="5" s="1"/>
  <c r="G565" i="5"/>
  <c r="P565" i="5" s="1"/>
  <c r="K566" i="5"/>
  <c r="H566" i="5"/>
  <c r="Q566" i="5" s="1"/>
  <c r="J566" i="5"/>
  <c r="S566" i="5" s="1"/>
  <c r="I566" i="5"/>
  <c r="R566" i="5" s="1"/>
  <c r="G566" i="5"/>
  <c r="P566" i="5" s="1"/>
  <c r="H567" i="5"/>
  <c r="Q567" i="5" s="1"/>
  <c r="G567" i="5"/>
  <c r="P567" i="5" s="1"/>
  <c r="I567" i="5"/>
  <c r="R567" i="5" s="1"/>
  <c r="J567" i="5"/>
  <c r="S567" i="5" s="1"/>
  <c r="K567" i="5"/>
  <c r="G568" i="5"/>
  <c r="P568" i="5" s="1"/>
  <c r="I568" i="5"/>
  <c r="R568" i="5" s="1"/>
  <c r="J568" i="5"/>
  <c r="S568" i="5" s="1"/>
  <c r="K568" i="5"/>
  <c r="H568" i="5"/>
  <c r="Q568" i="5" s="1"/>
  <c r="H569" i="5"/>
  <c r="Q569" i="5" s="1"/>
  <c r="I569" i="5"/>
  <c r="R569" i="5" s="1"/>
  <c r="G569" i="5"/>
  <c r="P569" i="5" s="1"/>
  <c r="J569" i="5"/>
  <c r="S569" i="5" s="1"/>
  <c r="K569" i="5"/>
  <c r="I570" i="5"/>
  <c r="R570" i="5" s="1"/>
  <c r="J570" i="5"/>
  <c r="S570" i="5" s="1"/>
  <c r="H570" i="5"/>
  <c r="Q570" i="5" s="1"/>
  <c r="K570" i="5"/>
  <c r="G570" i="5"/>
  <c r="P570" i="5" s="1"/>
  <c r="K571" i="5"/>
  <c r="I571" i="5"/>
  <c r="R571" i="5" s="1"/>
  <c r="H571" i="5"/>
  <c r="Q571" i="5" s="1"/>
  <c r="J571" i="5"/>
  <c r="S571" i="5" s="1"/>
  <c r="G571" i="5"/>
  <c r="P571" i="5" s="1"/>
  <c r="K572" i="5"/>
  <c r="G572" i="5"/>
  <c r="P572" i="5" s="1"/>
  <c r="I572" i="5"/>
  <c r="R572" i="5" s="1"/>
  <c r="H572" i="5"/>
  <c r="Q572" i="5" s="1"/>
  <c r="J572" i="5"/>
  <c r="S572" i="5" s="1"/>
  <c r="K573" i="5"/>
  <c r="I573" i="5"/>
  <c r="R573" i="5" s="1"/>
  <c r="G573" i="5"/>
  <c r="P573" i="5" s="1"/>
  <c r="J573" i="5"/>
  <c r="S573" i="5" s="1"/>
  <c r="H573" i="5"/>
  <c r="Q573" i="5" s="1"/>
  <c r="K574" i="5"/>
  <c r="G574" i="5"/>
  <c r="P574" i="5" s="1"/>
  <c r="I574" i="5"/>
  <c r="R574" i="5" s="1"/>
  <c r="H574" i="5"/>
  <c r="Q574" i="5" s="1"/>
  <c r="J574" i="5"/>
  <c r="S574" i="5" s="1"/>
  <c r="K575" i="5"/>
  <c r="H575" i="5"/>
  <c r="Q575" i="5" s="1"/>
  <c r="I575" i="5"/>
  <c r="R575" i="5" s="1"/>
  <c r="G575" i="5"/>
  <c r="P575" i="5" s="1"/>
  <c r="J575" i="5"/>
  <c r="S575" i="5" s="1"/>
  <c r="K576" i="5"/>
  <c r="J576" i="5"/>
  <c r="S576" i="5" s="1"/>
  <c r="G576" i="5"/>
  <c r="P576" i="5" s="1"/>
  <c r="I576" i="5"/>
  <c r="R576" i="5" s="1"/>
  <c r="H576" i="5"/>
  <c r="Q576" i="5" s="1"/>
  <c r="K577" i="5"/>
  <c r="G577" i="5"/>
  <c r="P577" i="5" s="1"/>
  <c r="J577" i="5"/>
  <c r="S577" i="5" s="1"/>
  <c r="I577" i="5"/>
  <c r="R577" i="5" s="1"/>
  <c r="H577" i="5"/>
  <c r="Q577" i="5" s="1"/>
  <c r="K578" i="5"/>
  <c r="I578" i="5"/>
  <c r="R578" i="5" s="1"/>
  <c r="H578" i="5"/>
  <c r="Q578" i="5" s="1"/>
  <c r="J578" i="5"/>
  <c r="S578" i="5" s="1"/>
  <c r="G578" i="5"/>
  <c r="P578" i="5" s="1"/>
  <c r="K579" i="5"/>
  <c r="J579" i="5"/>
  <c r="S579" i="5" s="1"/>
  <c r="H579" i="5"/>
  <c r="Q579" i="5" s="1"/>
  <c r="G579" i="5"/>
  <c r="P579" i="5" s="1"/>
  <c r="I579" i="5"/>
  <c r="R579" i="5" s="1"/>
  <c r="K580" i="5"/>
  <c r="I580" i="5"/>
  <c r="R580" i="5" s="1"/>
  <c r="J580" i="5"/>
  <c r="S580" i="5" s="1"/>
  <c r="G580" i="5"/>
  <c r="P580" i="5" s="1"/>
  <c r="H580" i="5"/>
  <c r="Q580" i="5" s="1"/>
  <c r="K581" i="5"/>
  <c r="G581" i="5"/>
  <c r="P581" i="5" s="1"/>
  <c r="H581" i="5"/>
  <c r="Q581" i="5" s="1"/>
  <c r="I581" i="5"/>
  <c r="R581" i="5" s="1"/>
  <c r="J581" i="5"/>
  <c r="S581" i="5" s="1"/>
  <c r="J582" i="5"/>
  <c r="S582" i="5" s="1"/>
  <c r="G582" i="5"/>
  <c r="P582" i="5" s="1"/>
  <c r="K582" i="5"/>
  <c r="H582" i="5"/>
  <c r="Q582" i="5" s="1"/>
  <c r="I582" i="5"/>
  <c r="R582" i="5" s="1"/>
  <c r="K583" i="5"/>
  <c r="I583" i="5"/>
  <c r="R583" i="5" s="1"/>
  <c r="J583" i="5"/>
  <c r="S583" i="5" s="1"/>
  <c r="G583" i="5"/>
  <c r="P583" i="5" s="1"/>
  <c r="H583" i="5"/>
  <c r="Q583" i="5" s="1"/>
  <c r="K584" i="5"/>
  <c r="I584" i="5"/>
  <c r="R584" i="5" s="1"/>
  <c r="H584" i="5"/>
  <c r="Q584" i="5" s="1"/>
  <c r="G584" i="5"/>
  <c r="P584" i="5" s="1"/>
  <c r="J584" i="5"/>
  <c r="S584" i="5" s="1"/>
  <c r="K585" i="5"/>
  <c r="G585" i="5"/>
  <c r="P585" i="5" s="1"/>
  <c r="H585" i="5"/>
  <c r="Q585" i="5" s="1"/>
  <c r="I585" i="5"/>
  <c r="R585" i="5" s="1"/>
  <c r="J585" i="5"/>
  <c r="S585" i="5" s="1"/>
  <c r="G586" i="5"/>
  <c r="P586" i="5" s="1"/>
  <c r="H586" i="5"/>
  <c r="Q586" i="5" s="1"/>
  <c r="I586" i="5"/>
  <c r="R586" i="5" s="1"/>
  <c r="J586" i="5"/>
  <c r="S586" i="5" s="1"/>
  <c r="K586" i="5"/>
  <c r="K587" i="5"/>
  <c r="G587" i="5"/>
  <c r="P587" i="5" s="1"/>
  <c r="I587" i="5"/>
  <c r="R587" i="5" s="1"/>
  <c r="J587" i="5"/>
  <c r="S587" i="5" s="1"/>
  <c r="H587" i="5"/>
  <c r="Q587" i="5" s="1"/>
  <c r="K588" i="5"/>
  <c r="G588" i="5"/>
  <c r="P588" i="5" s="1"/>
  <c r="H588" i="5"/>
  <c r="Q588" i="5" s="1"/>
  <c r="J588" i="5"/>
  <c r="S588" i="5" s="1"/>
  <c r="I588" i="5"/>
  <c r="R588" i="5" s="1"/>
  <c r="K589" i="5"/>
  <c r="I589" i="5"/>
  <c r="R589" i="5" s="1"/>
  <c r="H589" i="5"/>
  <c r="Q589" i="5" s="1"/>
  <c r="G589" i="5"/>
  <c r="P589" i="5" s="1"/>
  <c r="J589" i="5"/>
  <c r="S589" i="5" s="1"/>
  <c r="K590" i="5"/>
  <c r="J590" i="5"/>
  <c r="S590" i="5" s="1"/>
  <c r="H590" i="5"/>
  <c r="Q590" i="5" s="1"/>
  <c r="G590" i="5"/>
  <c r="P590" i="5" s="1"/>
  <c r="I590" i="5"/>
  <c r="R590" i="5" s="1"/>
  <c r="K591" i="5"/>
  <c r="J591" i="5"/>
  <c r="S591" i="5" s="1"/>
  <c r="G591" i="5"/>
  <c r="P591" i="5" s="1"/>
  <c r="H591" i="5"/>
  <c r="Q591" i="5" s="1"/>
  <c r="I591" i="5"/>
  <c r="R591" i="5" s="1"/>
  <c r="K592" i="5"/>
  <c r="H592" i="5"/>
  <c r="Q592" i="5" s="1"/>
  <c r="J592" i="5"/>
  <c r="S592" i="5" s="1"/>
  <c r="I592" i="5"/>
  <c r="R592" i="5" s="1"/>
  <c r="G592" i="5"/>
  <c r="P592" i="5" s="1"/>
  <c r="K593" i="5"/>
  <c r="G593" i="5"/>
  <c r="P593" i="5" s="1"/>
  <c r="I593" i="5"/>
  <c r="R593" i="5" s="1"/>
  <c r="H593" i="5"/>
  <c r="Q593" i="5" s="1"/>
  <c r="J593" i="5"/>
  <c r="S593" i="5" s="1"/>
  <c r="G594" i="5"/>
  <c r="P594" i="5" s="1"/>
  <c r="H594" i="5"/>
  <c r="Q594" i="5" s="1"/>
  <c r="K594" i="5"/>
  <c r="I594" i="5"/>
  <c r="R594" i="5" s="1"/>
  <c r="J594" i="5"/>
  <c r="S594" i="5" s="1"/>
  <c r="K595" i="5"/>
  <c r="J595" i="5"/>
  <c r="S595" i="5" s="1"/>
  <c r="I595" i="5"/>
  <c r="R595" i="5" s="1"/>
  <c r="H595" i="5"/>
  <c r="Q595" i="5" s="1"/>
  <c r="G595" i="5"/>
  <c r="P595" i="5" s="1"/>
  <c r="K596" i="5"/>
  <c r="I596" i="5"/>
  <c r="R596" i="5" s="1"/>
  <c r="H596" i="5"/>
  <c r="Q596" i="5" s="1"/>
  <c r="J596" i="5"/>
  <c r="S596" i="5" s="1"/>
  <c r="G596" i="5"/>
  <c r="P596" i="5" s="1"/>
  <c r="I597" i="5"/>
  <c r="R597" i="5" s="1"/>
  <c r="J597" i="5"/>
  <c r="S597" i="5" s="1"/>
  <c r="H597" i="5"/>
  <c r="Q597" i="5" s="1"/>
  <c r="G597" i="5"/>
  <c r="P597" i="5" s="1"/>
  <c r="K597" i="5"/>
  <c r="K598" i="5"/>
  <c r="J598" i="5"/>
  <c r="S598" i="5" s="1"/>
  <c r="I598" i="5"/>
  <c r="R598" i="5" s="1"/>
  <c r="H598" i="5"/>
  <c r="Q598" i="5" s="1"/>
  <c r="G598" i="5"/>
  <c r="P598" i="5" s="1"/>
  <c r="K599" i="5"/>
  <c r="J599" i="5"/>
  <c r="S599" i="5" s="1"/>
  <c r="I599" i="5"/>
  <c r="R599" i="5" s="1"/>
  <c r="H599" i="5"/>
  <c r="Q599" i="5" s="1"/>
  <c r="G599" i="5"/>
  <c r="P599" i="5" s="1"/>
  <c r="K600" i="5"/>
  <c r="J600" i="5"/>
  <c r="S600" i="5" s="1"/>
  <c r="G600" i="5"/>
  <c r="P600" i="5" s="1"/>
  <c r="I600" i="5"/>
  <c r="R600" i="5" s="1"/>
  <c r="H600" i="5"/>
  <c r="Q600" i="5" s="1"/>
  <c r="J601" i="5"/>
  <c r="S601" i="5" s="1"/>
  <c r="I601" i="5"/>
  <c r="R601" i="5" s="1"/>
  <c r="G601" i="5"/>
  <c r="P601" i="5" s="1"/>
  <c r="H601" i="5"/>
  <c r="Q601" i="5" s="1"/>
  <c r="K601" i="5"/>
  <c r="K602" i="5"/>
  <c r="H602" i="5"/>
  <c r="Q602" i="5" s="1"/>
  <c r="G602" i="5"/>
  <c r="P602" i="5" s="1"/>
  <c r="J602" i="5"/>
  <c r="S602" i="5" s="1"/>
  <c r="I602" i="5"/>
  <c r="R602" i="5" s="1"/>
  <c r="K603" i="5"/>
  <c r="J603" i="5"/>
  <c r="S603" i="5" s="1"/>
  <c r="H603" i="5"/>
  <c r="Q603" i="5" s="1"/>
  <c r="G603" i="5"/>
  <c r="P603" i="5" s="1"/>
  <c r="I603" i="5"/>
  <c r="R603" i="5" s="1"/>
  <c r="K604" i="5"/>
  <c r="G604" i="5"/>
  <c r="P604" i="5" s="1"/>
  <c r="J604" i="5"/>
  <c r="S604" i="5" s="1"/>
  <c r="H604" i="5"/>
  <c r="Q604" i="5" s="1"/>
  <c r="I604" i="5"/>
  <c r="R604" i="5" s="1"/>
  <c r="K605" i="5"/>
  <c r="J605" i="5"/>
  <c r="S605" i="5" s="1"/>
  <c r="G605" i="5"/>
  <c r="P605" i="5" s="1"/>
  <c r="H605" i="5"/>
  <c r="Q605" i="5" s="1"/>
  <c r="I605" i="5"/>
  <c r="R605" i="5" s="1"/>
  <c r="K606" i="5"/>
  <c r="J606" i="5"/>
  <c r="S606" i="5" s="1"/>
  <c r="G606" i="5"/>
  <c r="P606" i="5" s="1"/>
  <c r="H606" i="5"/>
  <c r="Q606" i="5" s="1"/>
  <c r="I606" i="5"/>
  <c r="R606" i="5" s="1"/>
  <c r="K607" i="5"/>
  <c r="I607" i="5"/>
  <c r="R607" i="5" s="1"/>
  <c r="G607" i="5"/>
  <c r="P607" i="5" s="1"/>
  <c r="H607" i="5"/>
  <c r="Q607" i="5" s="1"/>
  <c r="J607" i="5"/>
  <c r="S607" i="5" s="1"/>
  <c r="K608" i="5"/>
  <c r="G608" i="5"/>
  <c r="P608" i="5" s="1"/>
  <c r="H608" i="5"/>
  <c r="Q608" i="5" s="1"/>
  <c r="J608" i="5"/>
  <c r="S608" i="5" s="1"/>
  <c r="I608" i="5"/>
  <c r="R608" i="5" s="1"/>
  <c r="K609" i="5"/>
  <c r="G609" i="5"/>
  <c r="P609" i="5" s="1"/>
  <c r="H609" i="5"/>
  <c r="Q609" i="5" s="1"/>
  <c r="J609" i="5"/>
  <c r="S609" i="5" s="1"/>
  <c r="I609" i="5"/>
  <c r="R609" i="5" s="1"/>
  <c r="H610" i="5"/>
  <c r="Q610" i="5" s="1"/>
  <c r="J610" i="5"/>
  <c r="S610" i="5" s="1"/>
  <c r="K610" i="5"/>
  <c r="G610" i="5"/>
  <c r="P610" i="5" s="1"/>
  <c r="I610" i="5"/>
  <c r="R610" i="5" s="1"/>
  <c r="J611" i="5"/>
  <c r="S611" i="5" s="1"/>
  <c r="G611" i="5"/>
  <c r="P611" i="5" s="1"/>
  <c r="K611" i="5"/>
  <c r="H611" i="5"/>
  <c r="Q611" i="5" s="1"/>
  <c r="I611" i="5"/>
  <c r="R611" i="5" s="1"/>
  <c r="K612" i="5"/>
  <c r="G612" i="5"/>
  <c r="P612" i="5" s="1"/>
  <c r="H612" i="5"/>
  <c r="Q612" i="5" s="1"/>
  <c r="J612" i="5"/>
  <c r="S612" i="5" s="1"/>
  <c r="I612" i="5"/>
  <c r="R612" i="5" s="1"/>
  <c r="H613" i="5"/>
  <c r="Q613" i="5" s="1"/>
  <c r="K613" i="5"/>
  <c r="J613" i="5"/>
  <c r="S613" i="5" s="1"/>
  <c r="G613" i="5"/>
  <c r="P613" i="5" s="1"/>
  <c r="I613" i="5"/>
  <c r="R613" i="5" s="1"/>
  <c r="J614" i="5"/>
  <c r="S614" i="5" s="1"/>
  <c r="H614" i="5"/>
  <c r="Q614" i="5" s="1"/>
  <c r="G614" i="5"/>
  <c r="P614" i="5" s="1"/>
  <c r="K614" i="5"/>
  <c r="I614" i="5"/>
  <c r="R614" i="5" s="1"/>
  <c r="J615" i="5"/>
  <c r="S615" i="5" s="1"/>
  <c r="G615" i="5"/>
  <c r="P615" i="5" s="1"/>
  <c r="K615" i="5"/>
  <c r="H615" i="5"/>
  <c r="Q615" i="5" s="1"/>
  <c r="I615" i="5"/>
  <c r="R615" i="5" s="1"/>
  <c r="H616" i="5"/>
  <c r="Q616" i="5" s="1"/>
  <c r="J616" i="5"/>
  <c r="S616" i="5" s="1"/>
  <c r="G616" i="5"/>
  <c r="P616" i="5" s="1"/>
  <c r="K616" i="5"/>
  <c r="I616" i="5"/>
  <c r="R616" i="5" s="1"/>
  <c r="K617" i="5"/>
  <c r="J617" i="5"/>
  <c r="S617" i="5" s="1"/>
  <c r="I617" i="5"/>
  <c r="R617" i="5" s="1"/>
  <c r="H617" i="5"/>
  <c r="Q617" i="5" s="1"/>
  <c r="G617" i="5"/>
  <c r="P617" i="5" s="1"/>
  <c r="H618" i="5"/>
  <c r="Q618" i="5" s="1"/>
  <c r="K618" i="5"/>
  <c r="J618" i="5"/>
  <c r="S618" i="5" s="1"/>
  <c r="I618" i="5"/>
  <c r="R618" i="5" s="1"/>
  <c r="G618" i="5"/>
  <c r="P618" i="5" s="1"/>
  <c r="H619" i="5"/>
  <c r="Q619" i="5" s="1"/>
  <c r="K619" i="5"/>
  <c r="I619" i="5"/>
  <c r="R619" i="5" s="1"/>
  <c r="J619" i="5"/>
  <c r="S619" i="5" s="1"/>
  <c r="G619" i="5"/>
  <c r="P619" i="5" s="1"/>
  <c r="K620" i="5"/>
  <c r="G620" i="5"/>
  <c r="P620" i="5" s="1"/>
  <c r="J620" i="5"/>
  <c r="S620" i="5" s="1"/>
  <c r="I620" i="5"/>
  <c r="R620" i="5" s="1"/>
  <c r="H620" i="5"/>
  <c r="Q620" i="5" s="1"/>
  <c r="K621" i="5"/>
  <c r="G621" i="5"/>
  <c r="P621" i="5" s="1"/>
  <c r="J621" i="5"/>
  <c r="S621" i="5" s="1"/>
  <c r="I621" i="5"/>
  <c r="R621" i="5" s="1"/>
  <c r="H621" i="5"/>
  <c r="Q621" i="5" s="1"/>
  <c r="K622" i="5"/>
  <c r="I622" i="5"/>
  <c r="R622" i="5" s="1"/>
  <c r="J622" i="5"/>
  <c r="S622" i="5" s="1"/>
  <c r="G622" i="5"/>
  <c r="P622" i="5" s="1"/>
  <c r="H622" i="5"/>
  <c r="Q622" i="5" s="1"/>
  <c r="G623" i="5"/>
  <c r="P623" i="5" s="1"/>
  <c r="J623" i="5"/>
  <c r="S623" i="5" s="1"/>
  <c r="I623" i="5"/>
  <c r="R623" i="5" s="1"/>
  <c r="K623" i="5"/>
  <c r="H623" i="5"/>
  <c r="Q623" i="5" s="1"/>
  <c r="I624" i="5"/>
  <c r="R624" i="5" s="1"/>
  <c r="J624" i="5"/>
  <c r="S624" i="5" s="1"/>
  <c r="H624" i="5"/>
  <c r="Q624" i="5" s="1"/>
  <c r="K624" i="5"/>
  <c r="G624" i="5"/>
  <c r="P624" i="5" s="1"/>
  <c r="K625" i="5"/>
  <c r="I625" i="5"/>
  <c r="R625" i="5" s="1"/>
  <c r="J625" i="5"/>
  <c r="S625" i="5" s="1"/>
  <c r="H625" i="5"/>
  <c r="Q625" i="5" s="1"/>
  <c r="G625" i="5"/>
  <c r="P625" i="5" s="1"/>
  <c r="I626" i="5"/>
  <c r="R626" i="5" s="1"/>
  <c r="J626" i="5"/>
  <c r="S626" i="5" s="1"/>
  <c r="H626" i="5"/>
  <c r="Q626" i="5" s="1"/>
  <c r="K626" i="5"/>
  <c r="G626" i="5"/>
  <c r="P626" i="5" s="1"/>
  <c r="K627" i="5"/>
  <c r="I627" i="5"/>
  <c r="R627" i="5" s="1"/>
  <c r="J627" i="5"/>
  <c r="S627" i="5" s="1"/>
  <c r="H627" i="5"/>
  <c r="Q627" i="5" s="1"/>
  <c r="G627" i="5"/>
  <c r="P627" i="5" s="1"/>
  <c r="I628" i="5"/>
  <c r="R628" i="5" s="1"/>
  <c r="H628" i="5"/>
  <c r="Q628" i="5" s="1"/>
  <c r="J628" i="5"/>
  <c r="S628" i="5" s="1"/>
  <c r="G628" i="5"/>
  <c r="P628" i="5" s="1"/>
  <c r="K628" i="5"/>
  <c r="I629" i="5"/>
  <c r="R629" i="5" s="1"/>
  <c r="J629" i="5"/>
  <c r="S629" i="5" s="1"/>
  <c r="K629" i="5"/>
  <c r="H629" i="5"/>
  <c r="Q629" i="5" s="1"/>
  <c r="G629" i="5"/>
  <c r="P629" i="5" s="1"/>
  <c r="K630" i="5"/>
  <c r="J630" i="5"/>
  <c r="S630" i="5" s="1"/>
  <c r="I630" i="5"/>
  <c r="R630" i="5" s="1"/>
  <c r="H630" i="5"/>
  <c r="Q630" i="5" s="1"/>
  <c r="G630" i="5"/>
  <c r="P630" i="5" s="1"/>
  <c r="I631" i="5"/>
  <c r="R631" i="5" s="1"/>
  <c r="H631" i="5"/>
  <c r="Q631" i="5" s="1"/>
  <c r="G631" i="5"/>
  <c r="P631" i="5" s="1"/>
  <c r="K631" i="5"/>
  <c r="J631" i="5"/>
  <c r="S631" i="5" s="1"/>
  <c r="J632" i="5"/>
  <c r="S632" i="5" s="1"/>
  <c r="H632" i="5"/>
  <c r="Q632" i="5" s="1"/>
  <c r="G632" i="5"/>
  <c r="P632" i="5" s="1"/>
  <c r="I632" i="5"/>
  <c r="R632" i="5" s="1"/>
  <c r="K632" i="5"/>
  <c r="J633" i="5"/>
  <c r="S633" i="5" s="1"/>
  <c r="G633" i="5"/>
  <c r="P633" i="5" s="1"/>
  <c r="K633" i="5"/>
  <c r="I633" i="5"/>
  <c r="R633" i="5" s="1"/>
  <c r="H633" i="5"/>
  <c r="Q633" i="5" s="1"/>
  <c r="G634" i="5"/>
  <c r="P634" i="5" s="1"/>
  <c r="J634" i="5"/>
  <c r="S634" i="5" s="1"/>
  <c r="H634" i="5"/>
  <c r="Q634" i="5" s="1"/>
  <c r="K634" i="5"/>
  <c r="I634" i="5"/>
  <c r="R634" i="5" s="1"/>
  <c r="I635" i="5"/>
  <c r="R635" i="5" s="1"/>
  <c r="K635" i="5"/>
  <c r="J635" i="5"/>
  <c r="S635" i="5" s="1"/>
  <c r="G635" i="5"/>
  <c r="P635" i="5" s="1"/>
  <c r="H635" i="5"/>
  <c r="Q635" i="5" s="1"/>
  <c r="I636" i="5"/>
  <c r="R636" i="5" s="1"/>
  <c r="G636" i="5"/>
  <c r="P636" i="5" s="1"/>
  <c r="K636" i="5"/>
  <c r="J636" i="5"/>
  <c r="S636" i="5" s="1"/>
  <c r="H636" i="5"/>
  <c r="Q636" i="5" s="1"/>
  <c r="J637" i="5"/>
  <c r="S637" i="5" s="1"/>
  <c r="G637" i="5"/>
  <c r="P637" i="5" s="1"/>
  <c r="I637" i="5"/>
  <c r="R637" i="5" s="1"/>
  <c r="K637" i="5"/>
  <c r="H637" i="5"/>
  <c r="Q637" i="5" s="1"/>
  <c r="J638" i="5"/>
  <c r="S638" i="5" s="1"/>
  <c r="I638" i="5"/>
  <c r="R638" i="5" s="1"/>
  <c r="G638" i="5"/>
  <c r="P638" i="5" s="1"/>
  <c r="K638" i="5"/>
  <c r="H638" i="5"/>
  <c r="Q638" i="5" s="1"/>
  <c r="I639" i="5"/>
  <c r="R639" i="5" s="1"/>
  <c r="K639" i="5"/>
  <c r="G639" i="5"/>
  <c r="P639" i="5" s="1"/>
  <c r="J639" i="5"/>
  <c r="S639" i="5" s="1"/>
  <c r="H639" i="5"/>
  <c r="Q639" i="5" s="1"/>
  <c r="I640" i="5"/>
  <c r="R640" i="5" s="1"/>
  <c r="K640" i="5"/>
  <c r="J640" i="5"/>
  <c r="S640" i="5" s="1"/>
  <c r="G640" i="5"/>
  <c r="P640" i="5" s="1"/>
  <c r="H640" i="5"/>
  <c r="Q640" i="5" s="1"/>
  <c r="K641" i="5"/>
  <c r="I641" i="5"/>
  <c r="R641" i="5" s="1"/>
  <c r="J641" i="5"/>
  <c r="S641" i="5" s="1"/>
  <c r="H641" i="5"/>
  <c r="Q641" i="5" s="1"/>
  <c r="G641" i="5"/>
  <c r="P641" i="5" s="1"/>
  <c r="H642" i="5"/>
  <c r="Q642" i="5" s="1"/>
  <c r="K642" i="5"/>
  <c r="I642" i="5"/>
  <c r="R642" i="5" s="1"/>
  <c r="J642" i="5"/>
  <c r="S642" i="5" s="1"/>
  <c r="G642" i="5"/>
  <c r="P642" i="5" s="1"/>
  <c r="K643" i="5"/>
  <c r="I643" i="5"/>
  <c r="R643" i="5" s="1"/>
  <c r="J643" i="5"/>
  <c r="S643" i="5" s="1"/>
  <c r="H643" i="5"/>
  <c r="Q643" i="5" s="1"/>
  <c r="G643" i="5"/>
  <c r="P643" i="5" s="1"/>
  <c r="G644" i="5"/>
  <c r="P644" i="5" s="1"/>
  <c r="I644" i="5"/>
  <c r="R644" i="5" s="1"/>
  <c r="H644" i="5"/>
  <c r="Q644" i="5" s="1"/>
  <c r="K644" i="5"/>
  <c r="J644" i="5"/>
  <c r="S644" i="5" s="1"/>
  <c r="J645" i="5"/>
  <c r="S645" i="5" s="1"/>
  <c r="H645" i="5"/>
  <c r="Q645" i="5" s="1"/>
  <c r="K645" i="5"/>
  <c r="G645" i="5"/>
  <c r="P645" i="5" s="1"/>
  <c r="I645" i="5"/>
  <c r="R645" i="5" s="1"/>
  <c r="I646" i="5"/>
  <c r="R646" i="5" s="1"/>
  <c r="J646" i="5"/>
  <c r="S646" i="5" s="1"/>
  <c r="K646" i="5"/>
  <c r="G646" i="5"/>
  <c r="P646" i="5" s="1"/>
  <c r="H646" i="5"/>
  <c r="Q646" i="5" s="1"/>
  <c r="J647" i="5"/>
  <c r="S647" i="5" s="1"/>
  <c r="G647" i="5"/>
  <c r="P647" i="5" s="1"/>
  <c r="H647" i="5"/>
  <c r="Q647" i="5" s="1"/>
  <c r="I647" i="5"/>
  <c r="R647" i="5" s="1"/>
  <c r="K647" i="5"/>
  <c r="I648" i="5"/>
  <c r="R648" i="5" s="1"/>
  <c r="H648" i="5"/>
  <c r="Q648" i="5" s="1"/>
  <c r="J648" i="5"/>
  <c r="S648" i="5" s="1"/>
  <c r="G648" i="5"/>
  <c r="P648" i="5" s="1"/>
  <c r="K648" i="5"/>
  <c r="K649" i="5"/>
  <c r="G649" i="5"/>
  <c r="P649" i="5" s="1"/>
  <c r="I649" i="5"/>
  <c r="R649" i="5" s="1"/>
  <c r="H649" i="5"/>
  <c r="Q649" i="5" s="1"/>
  <c r="J649" i="5"/>
  <c r="S649" i="5" s="1"/>
  <c r="H650" i="5"/>
  <c r="Q650" i="5" s="1"/>
  <c r="K650" i="5"/>
  <c r="G650" i="5"/>
  <c r="P650" i="5" s="1"/>
  <c r="J650" i="5"/>
  <c r="S650" i="5" s="1"/>
  <c r="I650" i="5"/>
  <c r="R650" i="5" s="1"/>
  <c r="G651" i="5"/>
  <c r="P651" i="5" s="1"/>
  <c r="I651" i="5"/>
  <c r="R651" i="5" s="1"/>
  <c r="H651" i="5"/>
  <c r="Q651" i="5" s="1"/>
  <c r="K651" i="5"/>
  <c r="J651" i="5"/>
  <c r="S651" i="5" s="1"/>
  <c r="G652" i="5"/>
  <c r="P652" i="5" s="1"/>
  <c r="K652" i="5"/>
  <c r="I652" i="5"/>
  <c r="R652" i="5" s="1"/>
  <c r="H652" i="5"/>
  <c r="Q652" i="5" s="1"/>
  <c r="J652" i="5"/>
  <c r="S652" i="5" s="1"/>
  <c r="J653" i="5"/>
  <c r="S653" i="5" s="1"/>
  <c r="G653" i="5"/>
  <c r="P653" i="5" s="1"/>
  <c r="K653" i="5"/>
  <c r="I653" i="5"/>
  <c r="R653" i="5" s="1"/>
  <c r="H653" i="5"/>
  <c r="Q653" i="5" s="1"/>
  <c r="I654" i="5"/>
  <c r="R654" i="5" s="1"/>
  <c r="G654" i="5"/>
  <c r="P654" i="5" s="1"/>
  <c r="H654" i="5"/>
  <c r="Q654" i="5" s="1"/>
  <c r="J654" i="5"/>
  <c r="S654" i="5" s="1"/>
  <c r="K654" i="5"/>
  <c r="J655" i="5"/>
  <c r="S655" i="5" s="1"/>
  <c r="I655" i="5"/>
  <c r="R655" i="5" s="1"/>
  <c r="H655" i="5"/>
  <c r="Q655" i="5" s="1"/>
  <c r="G655" i="5"/>
  <c r="P655" i="5" s="1"/>
  <c r="K655" i="5"/>
  <c r="J656" i="5"/>
  <c r="S656" i="5" s="1"/>
  <c r="K656" i="5"/>
  <c r="I656" i="5"/>
  <c r="R656" i="5" s="1"/>
  <c r="H656" i="5"/>
  <c r="Q656" i="5" s="1"/>
  <c r="G656" i="5"/>
  <c r="P656" i="5" s="1"/>
  <c r="J657" i="5"/>
  <c r="S657" i="5" s="1"/>
  <c r="I657" i="5"/>
  <c r="R657" i="5" s="1"/>
  <c r="H657" i="5"/>
  <c r="Q657" i="5" s="1"/>
  <c r="G657" i="5"/>
  <c r="P657" i="5" s="1"/>
  <c r="K657" i="5"/>
  <c r="H658" i="5"/>
  <c r="Q658" i="5" s="1"/>
  <c r="I658" i="5"/>
  <c r="R658" i="5" s="1"/>
  <c r="K658" i="5"/>
  <c r="G658" i="5"/>
  <c r="P658" i="5" s="1"/>
  <c r="J658" i="5"/>
  <c r="S658" i="5" s="1"/>
  <c r="H659" i="5"/>
  <c r="Q659" i="5" s="1"/>
  <c r="K659" i="5"/>
  <c r="G659" i="5"/>
  <c r="P659" i="5" s="1"/>
  <c r="I659" i="5"/>
  <c r="R659" i="5" s="1"/>
  <c r="J659" i="5"/>
  <c r="S659" i="5" s="1"/>
  <c r="H660" i="5"/>
  <c r="Q660" i="5" s="1"/>
  <c r="I660" i="5"/>
  <c r="R660" i="5" s="1"/>
  <c r="G660" i="5"/>
  <c r="P660" i="5" s="1"/>
  <c r="K660" i="5"/>
  <c r="J660" i="5"/>
  <c r="S660" i="5" s="1"/>
  <c r="H661" i="5"/>
  <c r="Q661" i="5" s="1"/>
  <c r="J661" i="5"/>
  <c r="S661" i="5" s="1"/>
  <c r="I661" i="5"/>
  <c r="R661" i="5" s="1"/>
  <c r="K661" i="5"/>
  <c r="G661" i="5"/>
  <c r="P661" i="5" s="1"/>
  <c r="K662" i="5"/>
  <c r="G662" i="5"/>
  <c r="P662" i="5" s="1"/>
  <c r="J662" i="5"/>
  <c r="S662" i="5" s="1"/>
  <c r="I662" i="5"/>
  <c r="R662" i="5" s="1"/>
  <c r="H662" i="5"/>
  <c r="Q662" i="5" s="1"/>
  <c r="G663" i="5"/>
  <c r="P663" i="5" s="1"/>
  <c r="H663" i="5"/>
  <c r="Q663" i="5" s="1"/>
  <c r="J663" i="5"/>
  <c r="S663" i="5" s="1"/>
  <c r="K663" i="5"/>
  <c r="I663" i="5"/>
  <c r="R663" i="5" s="1"/>
  <c r="J664" i="5"/>
  <c r="S664" i="5" s="1"/>
  <c r="K664" i="5"/>
  <c r="I664" i="5"/>
  <c r="R664" i="5" s="1"/>
  <c r="G664" i="5"/>
  <c r="P664" i="5" s="1"/>
  <c r="H664" i="5"/>
  <c r="Q664" i="5" s="1"/>
  <c r="K665" i="5"/>
  <c r="G665" i="5"/>
  <c r="P665" i="5" s="1"/>
  <c r="J665" i="5"/>
  <c r="S665" i="5" s="1"/>
  <c r="H665" i="5"/>
  <c r="Q665" i="5" s="1"/>
  <c r="I665" i="5"/>
  <c r="R665" i="5" s="1"/>
  <c r="H666" i="5"/>
  <c r="Q666" i="5" s="1"/>
  <c r="I666" i="5"/>
  <c r="R666" i="5" s="1"/>
  <c r="G666" i="5"/>
  <c r="P666" i="5" s="1"/>
  <c r="K666" i="5"/>
  <c r="J666" i="5"/>
  <c r="S666" i="5" s="1"/>
  <c r="K667" i="5"/>
  <c r="H667" i="5"/>
  <c r="Q667" i="5" s="1"/>
  <c r="J667" i="5"/>
  <c r="S667" i="5" s="1"/>
  <c r="G667" i="5"/>
  <c r="P667" i="5" s="1"/>
  <c r="I667" i="5"/>
  <c r="R667" i="5" s="1"/>
  <c r="I668" i="5"/>
  <c r="R668" i="5" s="1"/>
  <c r="J668" i="5"/>
  <c r="S668" i="5" s="1"/>
  <c r="K668" i="5"/>
  <c r="H668" i="5"/>
  <c r="Q668" i="5" s="1"/>
  <c r="G668" i="5"/>
  <c r="P668" i="5" s="1"/>
  <c r="G669" i="5"/>
  <c r="P669" i="5" s="1"/>
  <c r="H669" i="5"/>
  <c r="Q669" i="5" s="1"/>
  <c r="I669" i="5"/>
  <c r="R669" i="5" s="1"/>
  <c r="J669" i="5"/>
  <c r="S669" i="5" s="1"/>
  <c r="K669" i="5"/>
  <c r="K670" i="5"/>
  <c r="J670" i="5"/>
  <c r="S670" i="5" s="1"/>
  <c r="I670" i="5"/>
  <c r="R670" i="5" s="1"/>
  <c r="G670" i="5"/>
  <c r="P670" i="5" s="1"/>
  <c r="H670" i="5"/>
  <c r="Q670" i="5" s="1"/>
  <c r="G671" i="5"/>
  <c r="P671" i="5" s="1"/>
  <c r="H671" i="5"/>
  <c r="Q671" i="5" s="1"/>
  <c r="I671" i="5"/>
  <c r="R671" i="5" s="1"/>
  <c r="K671" i="5"/>
  <c r="J671" i="5"/>
  <c r="S671" i="5" s="1"/>
  <c r="H672" i="5"/>
  <c r="Q672" i="5" s="1"/>
  <c r="G672" i="5"/>
  <c r="P672" i="5" s="1"/>
  <c r="J672" i="5"/>
  <c r="S672" i="5" s="1"/>
  <c r="K672" i="5"/>
  <c r="I672" i="5"/>
  <c r="R672" i="5" s="1"/>
  <c r="G673" i="5"/>
  <c r="P673" i="5" s="1"/>
  <c r="I673" i="5"/>
  <c r="R673" i="5" s="1"/>
  <c r="J673" i="5"/>
  <c r="S673" i="5" s="1"/>
  <c r="H673" i="5"/>
  <c r="Q673" i="5" s="1"/>
  <c r="K673" i="5"/>
  <c r="I674" i="5"/>
  <c r="R674" i="5" s="1"/>
  <c r="G674" i="5"/>
  <c r="P674" i="5" s="1"/>
  <c r="H674" i="5"/>
  <c r="Q674" i="5" s="1"/>
  <c r="K674" i="5"/>
  <c r="J674" i="5"/>
  <c r="S674" i="5" s="1"/>
  <c r="I675" i="5"/>
  <c r="R675" i="5" s="1"/>
  <c r="H675" i="5"/>
  <c r="Q675" i="5" s="1"/>
  <c r="J675" i="5"/>
  <c r="S675" i="5" s="1"/>
  <c r="G675" i="5"/>
  <c r="P675" i="5" s="1"/>
  <c r="K675" i="5"/>
  <c r="K676" i="5"/>
  <c r="I676" i="5"/>
  <c r="R676" i="5" s="1"/>
  <c r="H676" i="5"/>
  <c r="Q676" i="5" s="1"/>
  <c r="J676" i="5"/>
  <c r="S676" i="5" s="1"/>
  <c r="G676" i="5"/>
  <c r="P676" i="5" s="1"/>
  <c r="I677" i="5"/>
  <c r="R677" i="5" s="1"/>
  <c r="G677" i="5"/>
  <c r="P677" i="5" s="1"/>
  <c r="H677" i="5"/>
  <c r="Q677" i="5" s="1"/>
  <c r="K677" i="5"/>
  <c r="J677" i="5"/>
  <c r="S677" i="5" s="1"/>
  <c r="I678" i="5"/>
  <c r="R678" i="5" s="1"/>
  <c r="G678" i="5"/>
  <c r="P678" i="5" s="1"/>
  <c r="H678" i="5"/>
  <c r="Q678" i="5" s="1"/>
  <c r="K678" i="5"/>
  <c r="J678" i="5"/>
  <c r="S678" i="5" s="1"/>
  <c r="G679" i="5"/>
  <c r="P679" i="5" s="1"/>
  <c r="K679" i="5"/>
  <c r="I679" i="5"/>
  <c r="R679" i="5" s="1"/>
  <c r="H679" i="5"/>
  <c r="Q679" i="5" s="1"/>
  <c r="J679" i="5"/>
  <c r="S679" i="5" s="1"/>
  <c r="J680" i="5"/>
  <c r="S680" i="5" s="1"/>
  <c r="I680" i="5"/>
  <c r="R680" i="5" s="1"/>
  <c r="K680" i="5"/>
  <c r="G680" i="5"/>
  <c r="P680" i="5" s="1"/>
  <c r="H680" i="5"/>
  <c r="Q680" i="5" s="1"/>
  <c r="G681" i="5"/>
  <c r="P681" i="5" s="1"/>
  <c r="K681" i="5"/>
  <c r="H681" i="5"/>
  <c r="Q681" i="5" s="1"/>
  <c r="J681" i="5"/>
  <c r="S681" i="5" s="1"/>
  <c r="I681" i="5"/>
  <c r="R681" i="5" s="1"/>
  <c r="G682" i="5"/>
  <c r="P682" i="5" s="1"/>
  <c r="J682" i="5"/>
  <c r="S682" i="5" s="1"/>
  <c r="K682" i="5"/>
  <c r="I682" i="5"/>
  <c r="R682" i="5" s="1"/>
  <c r="H682" i="5"/>
  <c r="Q682" i="5" s="1"/>
  <c r="G683" i="5"/>
  <c r="P683" i="5" s="1"/>
  <c r="H683" i="5"/>
  <c r="Q683" i="5" s="1"/>
  <c r="J683" i="5"/>
  <c r="S683" i="5" s="1"/>
  <c r="K683" i="5"/>
  <c r="I683" i="5"/>
  <c r="R683" i="5" s="1"/>
  <c r="J684" i="5"/>
  <c r="S684" i="5" s="1"/>
  <c r="K684" i="5"/>
  <c r="G684" i="5"/>
  <c r="P684" i="5" s="1"/>
  <c r="I684" i="5"/>
  <c r="R684" i="5" s="1"/>
  <c r="H684" i="5"/>
  <c r="Q684" i="5" s="1"/>
  <c r="G685" i="5"/>
  <c r="P685" i="5" s="1"/>
  <c r="H685" i="5"/>
  <c r="Q685" i="5" s="1"/>
  <c r="J685" i="5"/>
  <c r="S685" i="5" s="1"/>
  <c r="K685" i="5"/>
  <c r="I685" i="5"/>
  <c r="R685" i="5" s="1"/>
  <c r="K686" i="5"/>
  <c r="H686" i="5"/>
  <c r="Q686" i="5" s="1"/>
  <c r="I686" i="5"/>
  <c r="R686" i="5" s="1"/>
  <c r="G686" i="5"/>
  <c r="P686" i="5" s="1"/>
  <c r="J686" i="5"/>
  <c r="S686" i="5" s="1"/>
  <c r="G687" i="5"/>
  <c r="P687" i="5" s="1"/>
  <c r="K687" i="5"/>
  <c r="J687" i="5"/>
  <c r="S687" i="5" s="1"/>
  <c r="H687" i="5"/>
  <c r="Q687" i="5" s="1"/>
  <c r="I687" i="5"/>
  <c r="R687" i="5" s="1"/>
  <c r="G688" i="5"/>
  <c r="P688" i="5" s="1"/>
  <c r="K688" i="5"/>
  <c r="H688" i="5"/>
  <c r="Q688" i="5" s="1"/>
  <c r="I688" i="5"/>
  <c r="R688" i="5" s="1"/>
  <c r="J688" i="5"/>
  <c r="S688" i="5" s="1"/>
  <c r="G689" i="5"/>
  <c r="P689" i="5" s="1"/>
  <c r="H689" i="5"/>
  <c r="Q689" i="5" s="1"/>
  <c r="I689" i="5"/>
  <c r="R689" i="5" s="1"/>
  <c r="J689" i="5"/>
  <c r="S689" i="5" s="1"/>
  <c r="K689" i="5"/>
  <c r="I690" i="5"/>
  <c r="R690" i="5" s="1"/>
  <c r="J690" i="5"/>
  <c r="S690" i="5" s="1"/>
  <c r="H690" i="5"/>
  <c r="Q690" i="5" s="1"/>
  <c r="K690" i="5"/>
  <c r="G690" i="5"/>
  <c r="P690" i="5" s="1"/>
  <c r="G691" i="5"/>
  <c r="P691" i="5" s="1"/>
  <c r="H691" i="5"/>
  <c r="Q691" i="5" s="1"/>
  <c r="I691" i="5"/>
  <c r="R691" i="5" s="1"/>
  <c r="J691" i="5"/>
  <c r="S691" i="5" s="1"/>
  <c r="K691" i="5"/>
  <c r="J692" i="5"/>
  <c r="S692" i="5" s="1"/>
  <c r="I692" i="5"/>
  <c r="R692" i="5" s="1"/>
  <c r="K692" i="5"/>
  <c r="H692" i="5"/>
  <c r="Q692" i="5" s="1"/>
  <c r="G692" i="5"/>
  <c r="P692" i="5" s="1"/>
  <c r="J693" i="5"/>
  <c r="S693" i="5" s="1"/>
  <c r="H693" i="5"/>
  <c r="Q693" i="5" s="1"/>
  <c r="G693" i="5"/>
  <c r="P693" i="5" s="1"/>
  <c r="I693" i="5"/>
  <c r="R693" i="5" s="1"/>
  <c r="K693" i="5"/>
  <c r="H694" i="5"/>
  <c r="Q694" i="5" s="1"/>
  <c r="I694" i="5"/>
  <c r="R694" i="5" s="1"/>
  <c r="J694" i="5"/>
  <c r="S694" i="5" s="1"/>
  <c r="K694" i="5"/>
  <c r="G694" i="5"/>
  <c r="P694" i="5" s="1"/>
  <c r="I695" i="5"/>
  <c r="R695" i="5" s="1"/>
  <c r="H695" i="5"/>
  <c r="Q695" i="5" s="1"/>
  <c r="G695" i="5"/>
  <c r="P695" i="5" s="1"/>
  <c r="J695" i="5"/>
  <c r="S695" i="5" s="1"/>
  <c r="K695" i="5"/>
  <c r="G696" i="5"/>
  <c r="P696" i="5" s="1"/>
  <c r="H696" i="5"/>
  <c r="Q696" i="5" s="1"/>
  <c r="K696" i="5"/>
  <c r="I696" i="5"/>
  <c r="R696" i="5" s="1"/>
  <c r="J696" i="5"/>
  <c r="S696" i="5" s="1"/>
  <c r="K697" i="5"/>
  <c r="H697" i="5"/>
  <c r="Q697" i="5" s="1"/>
  <c r="G697" i="5"/>
  <c r="P697" i="5" s="1"/>
  <c r="I697" i="5"/>
  <c r="R697" i="5" s="1"/>
  <c r="J697" i="5"/>
  <c r="S697" i="5" s="1"/>
  <c r="K698" i="5"/>
  <c r="I698" i="5"/>
  <c r="R698" i="5" s="1"/>
  <c r="G698" i="5"/>
  <c r="P698" i="5" s="1"/>
  <c r="H698" i="5"/>
  <c r="Q698" i="5" s="1"/>
  <c r="J698" i="5"/>
  <c r="S698" i="5" s="1"/>
  <c r="K699" i="5"/>
  <c r="I699" i="5"/>
  <c r="R699" i="5" s="1"/>
  <c r="G699" i="5"/>
  <c r="P699" i="5" s="1"/>
  <c r="J699" i="5"/>
  <c r="S699" i="5" s="1"/>
  <c r="H699" i="5"/>
  <c r="Q699" i="5" s="1"/>
  <c r="K700" i="5"/>
  <c r="G700" i="5"/>
  <c r="P700" i="5" s="1"/>
  <c r="I700" i="5"/>
  <c r="R700" i="5" s="1"/>
  <c r="H700" i="5"/>
  <c r="Q700" i="5" s="1"/>
  <c r="J700" i="5"/>
  <c r="S700" i="5" s="1"/>
  <c r="K701" i="5"/>
  <c r="I701" i="5"/>
  <c r="R701" i="5" s="1"/>
  <c r="H701" i="5"/>
  <c r="Q701" i="5" s="1"/>
  <c r="J701" i="5"/>
  <c r="S701" i="5" s="1"/>
  <c r="G701" i="5"/>
  <c r="P701" i="5" s="1"/>
  <c r="K702" i="5"/>
  <c r="J702" i="5"/>
  <c r="S702" i="5" s="1"/>
  <c r="H702" i="5"/>
  <c r="Q702" i="5" s="1"/>
  <c r="G702" i="5"/>
  <c r="P702" i="5" s="1"/>
  <c r="I702" i="5"/>
  <c r="R702" i="5" s="1"/>
  <c r="K703" i="5"/>
  <c r="G703" i="5"/>
  <c r="P703" i="5" s="1"/>
  <c r="I703" i="5"/>
  <c r="R703" i="5" s="1"/>
  <c r="H703" i="5"/>
  <c r="Q703" i="5" s="1"/>
  <c r="J703" i="5"/>
  <c r="S703" i="5" s="1"/>
  <c r="I704" i="5"/>
  <c r="R704" i="5" s="1"/>
  <c r="K704" i="5"/>
  <c r="J704" i="5"/>
  <c r="S704" i="5" s="1"/>
  <c r="H704" i="5"/>
  <c r="Q704" i="5" s="1"/>
  <c r="G704" i="5"/>
  <c r="P704" i="5" s="1"/>
  <c r="J705" i="5"/>
  <c r="S705" i="5" s="1"/>
  <c r="I705" i="5"/>
  <c r="R705" i="5" s="1"/>
  <c r="K705" i="5"/>
  <c r="H705" i="5"/>
  <c r="Q705" i="5" s="1"/>
  <c r="G705" i="5"/>
  <c r="P705" i="5" s="1"/>
  <c r="J706" i="5"/>
  <c r="S706" i="5" s="1"/>
  <c r="K706" i="5"/>
  <c r="I706" i="5"/>
  <c r="R706" i="5" s="1"/>
  <c r="G706" i="5"/>
  <c r="P706" i="5" s="1"/>
  <c r="H706" i="5"/>
  <c r="Q706" i="5" s="1"/>
  <c r="I707" i="5"/>
  <c r="R707" i="5" s="1"/>
  <c r="H707" i="5"/>
  <c r="Q707" i="5" s="1"/>
  <c r="G707" i="5"/>
  <c r="P707" i="5" s="1"/>
  <c r="J707" i="5"/>
  <c r="S707" i="5" s="1"/>
  <c r="K707" i="5"/>
  <c r="J708" i="5"/>
  <c r="S708" i="5" s="1"/>
  <c r="G708" i="5"/>
  <c r="P708" i="5" s="1"/>
  <c r="H708" i="5"/>
  <c r="Q708" i="5" s="1"/>
  <c r="K708" i="5"/>
  <c r="I708" i="5"/>
  <c r="R708" i="5" s="1"/>
  <c r="J709" i="5"/>
  <c r="S709" i="5" s="1"/>
  <c r="H709" i="5"/>
  <c r="Q709" i="5" s="1"/>
  <c r="K709" i="5"/>
  <c r="G709" i="5"/>
  <c r="P709" i="5" s="1"/>
  <c r="I709" i="5"/>
  <c r="R709" i="5" s="1"/>
  <c r="K710" i="5"/>
  <c r="H710" i="5"/>
  <c r="Q710" i="5" s="1"/>
  <c r="G710" i="5"/>
  <c r="P710" i="5" s="1"/>
  <c r="I710" i="5"/>
  <c r="R710" i="5" s="1"/>
  <c r="J710" i="5"/>
  <c r="S710" i="5" s="1"/>
  <c r="H711" i="5"/>
  <c r="Q711" i="5" s="1"/>
  <c r="K711" i="5"/>
  <c r="I711" i="5"/>
  <c r="R711" i="5" s="1"/>
  <c r="G711" i="5"/>
  <c r="P711" i="5" s="1"/>
  <c r="J711" i="5"/>
  <c r="S711" i="5" s="1"/>
  <c r="G712" i="5"/>
  <c r="P712" i="5" s="1"/>
  <c r="H712" i="5"/>
  <c r="Q712" i="5" s="1"/>
  <c r="I712" i="5"/>
  <c r="R712" i="5" s="1"/>
  <c r="J712" i="5"/>
  <c r="S712" i="5" s="1"/>
  <c r="K712" i="5"/>
  <c r="H713" i="5"/>
  <c r="Q713" i="5" s="1"/>
  <c r="G713" i="5"/>
  <c r="P713" i="5" s="1"/>
  <c r="I713" i="5"/>
  <c r="R713" i="5" s="1"/>
  <c r="J713" i="5"/>
  <c r="S713" i="5" s="1"/>
  <c r="K713" i="5"/>
  <c r="H714" i="5"/>
  <c r="Q714" i="5" s="1"/>
  <c r="G714" i="5"/>
  <c r="P714" i="5" s="1"/>
  <c r="J714" i="5"/>
  <c r="S714" i="5" s="1"/>
  <c r="K714" i="5"/>
  <c r="I714" i="5"/>
  <c r="R714" i="5" s="1"/>
  <c r="K715" i="5"/>
  <c r="H715" i="5"/>
  <c r="Q715" i="5" s="1"/>
  <c r="J715" i="5"/>
  <c r="S715" i="5" s="1"/>
  <c r="G715" i="5"/>
  <c r="P715" i="5" s="1"/>
  <c r="I715" i="5"/>
  <c r="R715" i="5" s="1"/>
  <c r="I716" i="5"/>
  <c r="R716" i="5" s="1"/>
  <c r="K716" i="5"/>
  <c r="G716" i="5"/>
  <c r="P716" i="5" s="1"/>
  <c r="H716" i="5"/>
  <c r="Q716" i="5" s="1"/>
  <c r="J716" i="5"/>
  <c r="S716" i="5" s="1"/>
  <c r="H717" i="5"/>
  <c r="Q717" i="5" s="1"/>
  <c r="G717" i="5"/>
  <c r="P717" i="5" s="1"/>
  <c r="K717" i="5"/>
  <c r="I717" i="5"/>
  <c r="R717" i="5" s="1"/>
  <c r="J717" i="5"/>
  <c r="S717" i="5" s="1"/>
  <c r="G718" i="5"/>
  <c r="P718" i="5" s="1"/>
  <c r="H718" i="5"/>
  <c r="Q718" i="5" s="1"/>
  <c r="I718" i="5"/>
  <c r="R718" i="5" s="1"/>
  <c r="K718" i="5"/>
  <c r="J718" i="5"/>
  <c r="S718" i="5" s="1"/>
  <c r="K719" i="5"/>
  <c r="I719" i="5"/>
  <c r="R719" i="5" s="1"/>
  <c r="H719" i="5"/>
  <c r="Q719" i="5" s="1"/>
  <c r="G719" i="5"/>
  <c r="P719" i="5" s="1"/>
  <c r="J719" i="5"/>
  <c r="S719" i="5" s="1"/>
  <c r="K720" i="5"/>
  <c r="H720" i="5"/>
  <c r="Q720" i="5" s="1"/>
  <c r="J720" i="5"/>
  <c r="S720" i="5" s="1"/>
  <c r="G720" i="5"/>
  <c r="P720" i="5" s="1"/>
  <c r="I720" i="5"/>
  <c r="R720" i="5" s="1"/>
  <c r="K721" i="5"/>
  <c r="G721" i="5"/>
  <c r="P721" i="5" s="1"/>
  <c r="H721" i="5"/>
  <c r="Q721" i="5" s="1"/>
  <c r="J721" i="5"/>
  <c r="S721" i="5" s="1"/>
  <c r="I721" i="5"/>
  <c r="R721" i="5" s="1"/>
  <c r="H722" i="5"/>
  <c r="Q722" i="5" s="1"/>
  <c r="G722" i="5"/>
  <c r="P722" i="5" s="1"/>
  <c r="J722" i="5"/>
  <c r="S722" i="5" s="1"/>
  <c r="I722" i="5"/>
  <c r="R722" i="5" s="1"/>
  <c r="K722" i="5"/>
  <c r="J723" i="5"/>
  <c r="S723" i="5" s="1"/>
  <c r="H723" i="5"/>
  <c r="Q723" i="5" s="1"/>
  <c r="G723" i="5"/>
  <c r="P723" i="5" s="1"/>
  <c r="I723" i="5"/>
  <c r="R723" i="5" s="1"/>
  <c r="K723" i="5"/>
  <c r="J724" i="5"/>
  <c r="S724" i="5" s="1"/>
  <c r="K724" i="5"/>
  <c r="H724" i="5"/>
  <c r="Q724" i="5" s="1"/>
  <c r="G724" i="5"/>
  <c r="P724" i="5" s="1"/>
  <c r="I724" i="5"/>
  <c r="R724" i="5" s="1"/>
  <c r="H725" i="5"/>
  <c r="Q725" i="5" s="1"/>
  <c r="J725" i="5"/>
  <c r="S725" i="5" s="1"/>
  <c r="I725" i="5"/>
  <c r="R725" i="5" s="1"/>
  <c r="K725" i="5"/>
  <c r="G725" i="5"/>
  <c r="P725" i="5" s="1"/>
  <c r="K726" i="5"/>
  <c r="G726" i="5"/>
  <c r="P726" i="5" s="1"/>
  <c r="H726" i="5"/>
  <c r="Q726" i="5" s="1"/>
  <c r="J726" i="5"/>
  <c r="S726" i="5" s="1"/>
  <c r="I726" i="5"/>
  <c r="R726" i="5" s="1"/>
  <c r="H727" i="5"/>
  <c r="Q727" i="5" s="1"/>
  <c r="J727" i="5"/>
  <c r="S727" i="5" s="1"/>
  <c r="I727" i="5"/>
  <c r="R727" i="5" s="1"/>
  <c r="G727" i="5"/>
  <c r="P727" i="5" s="1"/>
  <c r="K727" i="5"/>
  <c r="K728" i="5"/>
  <c r="G728" i="5"/>
  <c r="P728" i="5" s="1"/>
  <c r="I728" i="5"/>
  <c r="R728" i="5" s="1"/>
  <c r="J728" i="5"/>
  <c r="S728" i="5" s="1"/>
  <c r="H728" i="5"/>
  <c r="Q728" i="5" s="1"/>
  <c r="K729" i="5"/>
  <c r="I729" i="5"/>
  <c r="R729" i="5" s="1"/>
  <c r="G729" i="5"/>
  <c r="P729" i="5" s="1"/>
  <c r="H729" i="5"/>
  <c r="Q729" i="5" s="1"/>
  <c r="J729" i="5"/>
  <c r="S729" i="5" s="1"/>
  <c r="K730" i="5"/>
  <c r="H730" i="5"/>
  <c r="Q730" i="5" s="1"/>
  <c r="G730" i="5"/>
  <c r="P730" i="5" s="1"/>
  <c r="J730" i="5"/>
  <c r="S730" i="5" s="1"/>
  <c r="I730" i="5"/>
  <c r="R730" i="5" s="1"/>
  <c r="G731" i="5"/>
  <c r="P731" i="5" s="1"/>
  <c r="H731" i="5"/>
  <c r="Q731" i="5" s="1"/>
  <c r="K731" i="5"/>
  <c r="J731" i="5"/>
  <c r="S731" i="5" s="1"/>
  <c r="I731" i="5"/>
  <c r="R731" i="5" s="1"/>
  <c r="G732" i="5"/>
  <c r="P732" i="5" s="1"/>
  <c r="J732" i="5"/>
  <c r="S732" i="5" s="1"/>
  <c r="K732" i="5"/>
  <c r="H732" i="5"/>
  <c r="Q732" i="5" s="1"/>
  <c r="I732" i="5"/>
  <c r="R732" i="5" s="1"/>
  <c r="G733" i="5"/>
  <c r="P733" i="5" s="1"/>
  <c r="J733" i="5"/>
  <c r="S733" i="5" s="1"/>
  <c r="H733" i="5"/>
  <c r="Q733" i="5" s="1"/>
  <c r="K733" i="5"/>
  <c r="I733" i="5"/>
  <c r="R733" i="5" s="1"/>
  <c r="G734" i="5"/>
  <c r="P734" i="5" s="1"/>
  <c r="J734" i="5"/>
  <c r="S734" i="5" s="1"/>
  <c r="H734" i="5"/>
  <c r="Q734" i="5" s="1"/>
  <c r="I734" i="5"/>
  <c r="R734" i="5" s="1"/>
  <c r="K734" i="5"/>
  <c r="G735" i="5"/>
  <c r="P735" i="5" s="1"/>
  <c r="J735" i="5"/>
  <c r="S735" i="5" s="1"/>
  <c r="H735" i="5"/>
  <c r="Q735" i="5" s="1"/>
  <c r="K735" i="5"/>
  <c r="I735" i="5"/>
  <c r="R735" i="5" s="1"/>
  <c r="J736" i="5"/>
  <c r="S736" i="5" s="1"/>
  <c r="H736" i="5"/>
  <c r="Q736" i="5" s="1"/>
  <c r="G736" i="5"/>
  <c r="P736" i="5" s="1"/>
  <c r="I736" i="5"/>
  <c r="R736" i="5" s="1"/>
  <c r="K736" i="5"/>
  <c r="K737" i="5"/>
  <c r="I737" i="5"/>
  <c r="R737" i="5" s="1"/>
  <c r="H737" i="5"/>
  <c r="Q737" i="5" s="1"/>
  <c r="J737" i="5"/>
  <c r="S737" i="5" s="1"/>
  <c r="G737" i="5"/>
  <c r="P737" i="5" s="1"/>
  <c r="I738" i="5"/>
  <c r="R738" i="5" s="1"/>
  <c r="J738" i="5"/>
  <c r="S738" i="5" s="1"/>
  <c r="H738" i="5"/>
  <c r="Q738" i="5" s="1"/>
  <c r="K738" i="5"/>
  <c r="G738" i="5"/>
  <c r="P738" i="5" s="1"/>
  <c r="H739" i="5"/>
  <c r="Q739" i="5" s="1"/>
  <c r="I739" i="5"/>
  <c r="R739" i="5" s="1"/>
  <c r="K739" i="5"/>
  <c r="J739" i="5"/>
  <c r="S739" i="5" s="1"/>
  <c r="G739" i="5"/>
  <c r="P739" i="5" s="1"/>
  <c r="H740" i="5"/>
  <c r="Q740" i="5" s="1"/>
  <c r="J740" i="5"/>
  <c r="S740" i="5" s="1"/>
  <c r="I740" i="5"/>
  <c r="R740" i="5" s="1"/>
  <c r="K740" i="5"/>
  <c r="G740" i="5"/>
  <c r="P740" i="5" s="1"/>
  <c r="J741" i="5"/>
  <c r="S741" i="5" s="1"/>
  <c r="I741" i="5"/>
  <c r="R741" i="5" s="1"/>
  <c r="H741" i="5"/>
  <c r="Q741" i="5" s="1"/>
  <c r="K741" i="5"/>
  <c r="G741" i="5"/>
  <c r="P741" i="5" s="1"/>
  <c r="H742" i="5"/>
  <c r="Q742" i="5" s="1"/>
  <c r="J742" i="5"/>
  <c r="S742" i="5" s="1"/>
  <c r="I742" i="5"/>
  <c r="R742" i="5" s="1"/>
  <c r="K742" i="5"/>
  <c r="G742" i="5"/>
  <c r="P742" i="5" s="1"/>
  <c r="J743" i="5"/>
  <c r="S743" i="5" s="1"/>
  <c r="I743" i="5"/>
  <c r="R743" i="5" s="1"/>
  <c r="H743" i="5"/>
  <c r="Q743" i="5" s="1"/>
  <c r="K743" i="5"/>
  <c r="G743" i="5"/>
  <c r="P743" i="5" s="1"/>
  <c r="K744" i="5"/>
  <c r="I744" i="5"/>
  <c r="R744" i="5" s="1"/>
  <c r="H744" i="5"/>
  <c r="Q744" i="5" s="1"/>
  <c r="J744" i="5"/>
  <c r="S744" i="5" s="1"/>
  <c r="G744" i="5"/>
  <c r="P744" i="5" s="1"/>
  <c r="J745" i="5"/>
  <c r="S745" i="5" s="1"/>
  <c r="H745" i="5"/>
  <c r="Q745" i="5" s="1"/>
  <c r="I745" i="5"/>
  <c r="R745" i="5" s="1"/>
  <c r="K745" i="5"/>
  <c r="G745" i="5"/>
  <c r="P745" i="5" s="1"/>
  <c r="J746" i="5"/>
  <c r="S746" i="5" s="1"/>
  <c r="H746" i="5"/>
  <c r="Q746" i="5" s="1"/>
  <c r="I746" i="5"/>
  <c r="R746" i="5" s="1"/>
  <c r="G746" i="5"/>
  <c r="P746" i="5" s="1"/>
  <c r="K746" i="5"/>
  <c r="J747" i="5"/>
  <c r="S747" i="5" s="1"/>
  <c r="I747" i="5"/>
  <c r="R747" i="5" s="1"/>
  <c r="K747" i="5"/>
  <c r="H747" i="5"/>
  <c r="Q747" i="5" s="1"/>
  <c r="G747" i="5"/>
  <c r="P747" i="5" s="1"/>
  <c r="K748" i="5"/>
  <c r="G748" i="5"/>
  <c r="P748" i="5" s="1"/>
  <c r="H748" i="5"/>
  <c r="Q748" i="5" s="1"/>
  <c r="I748" i="5"/>
  <c r="R748" i="5" s="1"/>
  <c r="J748" i="5"/>
  <c r="S748" i="5" s="1"/>
  <c r="I749" i="5"/>
  <c r="R749" i="5" s="1"/>
  <c r="H749" i="5"/>
  <c r="Q749" i="5" s="1"/>
  <c r="J749" i="5"/>
  <c r="S749" i="5" s="1"/>
  <c r="K749" i="5"/>
  <c r="G749" i="5"/>
  <c r="P749" i="5" s="1"/>
  <c r="I750" i="5"/>
  <c r="R750" i="5" s="1"/>
  <c r="K750" i="5"/>
  <c r="H750" i="5"/>
  <c r="Q750" i="5" s="1"/>
  <c r="G750" i="5"/>
  <c r="P750" i="5" s="1"/>
  <c r="J750" i="5"/>
  <c r="S750" i="5" s="1"/>
  <c r="I751" i="5"/>
  <c r="R751" i="5" s="1"/>
  <c r="K751" i="5"/>
  <c r="H751" i="5"/>
  <c r="Q751" i="5" s="1"/>
  <c r="J751" i="5"/>
  <c r="S751" i="5" s="1"/>
  <c r="G751" i="5"/>
  <c r="P751" i="5" s="1"/>
  <c r="I752" i="5"/>
  <c r="R752" i="5" s="1"/>
  <c r="K752" i="5"/>
  <c r="H752" i="5"/>
  <c r="Q752" i="5" s="1"/>
  <c r="J752" i="5"/>
  <c r="S752" i="5" s="1"/>
  <c r="G752" i="5"/>
  <c r="P752" i="5" s="1"/>
  <c r="I753" i="5"/>
  <c r="R753" i="5" s="1"/>
  <c r="K753" i="5"/>
  <c r="G753" i="5"/>
  <c r="P753" i="5" s="1"/>
  <c r="J753" i="5"/>
  <c r="S753" i="5" s="1"/>
  <c r="H753" i="5"/>
  <c r="Q753" i="5" s="1"/>
  <c r="K754" i="5"/>
  <c r="I754" i="5"/>
  <c r="R754" i="5" s="1"/>
  <c r="H754" i="5"/>
  <c r="Q754" i="5" s="1"/>
  <c r="G754" i="5"/>
  <c r="P754" i="5" s="1"/>
  <c r="J754" i="5"/>
  <c r="S754" i="5" s="1"/>
  <c r="G755" i="5"/>
  <c r="P755" i="5" s="1"/>
  <c r="J755" i="5"/>
  <c r="S755" i="5" s="1"/>
  <c r="I755" i="5"/>
  <c r="R755" i="5" s="1"/>
  <c r="H755" i="5"/>
  <c r="Q755" i="5" s="1"/>
  <c r="K755" i="5"/>
  <c r="I756" i="5"/>
  <c r="R756" i="5" s="1"/>
  <c r="H756" i="5"/>
  <c r="Q756" i="5" s="1"/>
  <c r="J756" i="5"/>
  <c r="S756" i="5" s="1"/>
  <c r="G756" i="5"/>
  <c r="P756" i="5" s="1"/>
  <c r="K756" i="5"/>
  <c r="I757" i="5"/>
  <c r="R757" i="5" s="1"/>
  <c r="H757" i="5"/>
  <c r="Q757" i="5" s="1"/>
  <c r="G757" i="5"/>
  <c r="P757" i="5" s="1"/>
  <c r="J757" i="5"/>
  <c r="S757" i="5" s="1"/>
  <c r="K757" i="5"/>
  <c r="H758" i="5"/>
  <c r="Q758" i="5" s="1"/>
  <c r="G758" i="5"/>
  <c r="P758" i="5" s="1"/>
  <c r="J758" i="5"/>
  <c r="S758" i="5" s="1"/>
  <c r="I758" i="5"/>
  <c r="R758" i="5" s="1"/>
  <c r="K758" i="5"/>
  <c r="J759" i="5"/>
  <c r="S759" i="5" s="1"/>
  <c r="H759" i="5"/>
  <c r="Q759" i="5" s="1"/>
  <c r="G759" i="5"/>
  <c r="P759" i="5" s="1"/>
  <c r="I759" i="5"/>
  <c r="R759" i="5" s="1"/>
  <c r="K759" i="5"/>
  <c r="G760" i="5"/>
  <c r="P760" i="5" s="1"/>
  <c r="H760" i="5"/>
  <c r="Q760" i="5" s="1"/>
  <c r="I760" i="5"/>
  <c r="R760" i="5" s="1"/>
  <c r="K760" i="5"/>
  <c r="J760" i="5"/>
  <c r="S760" i="5" s="1"/>
  <c r="H761" i="5"/>
  <c r="Q761" i="5" s="1"/>
  <c r="J761" i="5"/>
  <c r="S761" i="5" s="1"/>
  <c r="K761" i="5"/>
  <c r="G761" i="5"/>
  <c r="P761" i="5" s="1"/>
  <c r="I761" i="5"/>
  <c r="R761" i="5" s="1"/>
  <c r="J762" i="5"/>
  <c r="S762" i="5" s="1"/>
  <c r="H762" i="5"/>
  <c r="Q762" i="5" s="1"/>
  <c r="I762" i="5"/>
  <c r="R762" i="5" s="1"/>
  <c r="G762" i="5"/>
  <c r="P762" i="5" s="1"/>
  <c r="K762" i="5"/>
  <c r="I763" i="5"/>
  <c r="R763" i="5" s="1"/>
  <c r="G763" i="5"/>
  <c r="P763" i="5" s="1"/>
  <c r="H763" i="5"/>
  <c r="Q763" i="5" s="1"/>
  <c r="K763" i="5"/>
  <c r="J763" i="5"/>
  <c r="S763" i="5" s="1"/>
  <c r="I764" i="5"/>
  <c r="R764" i="5" s="1"/>
  <c r="H764" i="5"/>
  <c r="Q764" i="5" s="1"/>
  <c r="K764" i="5"/>
  <c r="J764" i="5"/>
  <c r="S764" i="5" s="1"/>
  <c r="G764" i="5"/>
  <c r="P764" i="5" s="1"/>
  <c r="H765" i="5"/>
  <c r="Q765" i="5" s="1"/>
  <c r="I765" i="5"/>
  <c r="R765" i="5" s="1"/>
  <c r="G765" i="5"/>
  <c r="P765" i="5" s="1"/>
  <c r="K765" i="5"/>
  <c r="J765" i="5"/>
  <c r="S765" i="5" s="1"/>
  <c r="H766" i="5"/>
  <c r="Q766" i="5" s="1"/>
  <c r="G766" i="5"/>
  <c r="P766" i="5" s="1"/>
  <c r="K766" i="5"/>
  <c r="J766" i="5"/>
  <c r="S766" i="5" s="1"/>
  <c r="I766" i="5"/>
  <c r="R766" i="5" s="1"/>
  <c r="I767" i="5"/>
  <c r="R767" i="5" s="1"/>
  <c r="H767" i="5"/>
  <c r="Q767" i="5" s="1"/>
  <c r="G767" i="5"/>
  <c r="P767" i="5" s="1"/>
  <c r="K767" i="5"/>
  <c r="J767" i="5"/>
  <c r="S767" i="5" s="1"/>
  <c r="J768" i="5"/>
  <c r="S768" i="5" s="1"/>
  <c r="G768" i="5"/>
  <c r="P768" i="5" s="1"/>
  <c r="K768" i="5"/>
  <c r="H768" i="5"/>
  <c r="Q768" i="5" s="1"/>
  <c r="I768" i="5"/>
  <c r="R768" i="5" s="1"/>
  <c r="H769" i="5"/>
  <c r="Q769" i="5" s="1"/>
  <c r="I769" i="5"/>
  <c r="R769" i="5" s="1"/>
  <c r="G769" i="5"/>
  <c r="P769" i="5" s="1"/>
  <c r="K769" i="5"/>
  <c r="J769" i="5"/>
  <c r="S769" i="5" s="1"/>
  <c r="K770" i="5"/>
  <c r="I770" i="5"/>
  <c r="R770" i="5" s="1"/>
  <c r="J770" i="5"/>
  <c r="S770" i="5" s="1"/>
  <c r="H770" i="5"/>
  <c r="Q770" i="5" s="1"/>
  <c r="G770" i="5"/>
  <c r="P770" i="5" s="1"/>
  <c r="K771" i="5"/>
  <c r="I771" i="5"/>
  <c r="R771" i="5" s="1"/>
  <c r="H771" i="5"/>
  <c r="Q771" i="5" s="1"/>
  <c r="G771" i="5"/>
  <c r="P771" i="5" s="1"/>
  <c r="J771" i="5"/>
  <c r="S771" i="5" s="1"/>
  <c r="K772" i="5"/>
  <c r="H772" i="5"/>
  <c r="Q772" i="5" s="1"/>
  <c r="G772" i="5"/>
  <c r="P772" i="5" s="1"/>
  <c r="I772" i="5"/>
  <c r="R772" i="5" s="1"/>
  <c r="J772" i="5"/>
  <c r="S772" i="5" s="1"/>
  <c r="K773" i="5"/>
  <c r="I773" i="5"/>
  <c r="R773" i="5" s="1"/>
  <c r="H773" i="5"/>
  <c r="Q773" i="5" s="1"/>
  <c r="G773" i="5"/>
  <c r="P773" i="5" s="1"/>
  <c r="J773" i="5"/>
  <c r="S773" i="5" s="1"/>
  <c r="H774" i="5"/>
  <c r="Q774" i="5" s="1"/>
  <c r="J774" i="5"/>
  <c r="S774" i="5" s="1"/>
  <c r="G774" i="5"/>
  <c r="P774" i="5" s="1"/>
  <c r="K774" i="5"/>
  <c r="I774" i="5"/>
  <c r="R774" i="5" s="1"/>
  <c r="H775" i="5"/>
  <c r="Q775" i="5" s="1"/>
  <c r="G775" i="5"/>
  <c r="P775" i="5" s="1"/>
  <c r="K775" i="5"/>
  <c r="I775" i="5"/>
  <c r="R775" i="5" s="1"/>
  <c r="J775" i="5"/>
  <c r="S775" i="5" s="1"/>
  <c r="G776" i="5"/>
  <c r="P776" i="5" s="1"/>
  <c r="K776" i="5"/>
  <c r="H776" i="5"/>
  <c r="Q776" i="5" s="1"/>
  <c r="I776" i="5"/>
  <c r="R776" i="5" s="1"/>
  <c r="J776" i="5"/>
  <c r="S776" i="5" s="1"/>
  <c r="H777" i="5"/>
  <c r="Q777" i="5" s="1"/>
  <c r="G777" i="5"/>
  <c r="P777" i="5" s="1"/>
  <c r="K777" i="5"/>
  <c r="J777" i="5"/>
  <c r="S777" i="5" s="1"/>
  <c r="I777" i="5"/>
  <c r="R777" i="5" s="1"/>
  <c r="H778" i="5"/>
  <c r="Q778" i="5" s="1"/>
  <c r="K778" i="5"/>
  <c r="G778" i="5"/>
  <c r="P778" i="5" s="1"/>
  <c r="I778" i="5"/>
  <c r="R778" i="5" s="1"/>
  <c r="J778" i="5"/>
  <c r="S778" i="5" s="1"/>
  <c r="I779" i="5"/>
  <c r="R779" i="5" s="1"/>
  <c r="J779" i="5"/>
  <c r="S779" i="5" s="1"/>
  <c r="G779" i="5"/>
  <c r="P779" i="5" s="1"/>
  <c r="H779" i="5"/>
  <c r="Q779" i="5" s="1"/>
  <c r="K779" i="5"/>
  <c r="K780" i="5"/>
  <c r="J780" i="5"/>
  <c r="S780" i="5" s="1"/>
  <c r="H780" i="5"/>
  <c r="Q780" i="5" s="1"/>
  <c r="G780" i="5"/>
  <c r="P780" i="5" s="1"/>
  <c r="I780" i="5"/>
  <c r="R780" i="5" s="1"/>
  <c r="K781" i="5"/>
  <c r="G781" i="5"/>
  <c r="P781" i="5" s="1"/>
  <c r="I781" i="5"/>
  <c r="R781" i="5" s="1"/>
  <c r="H781" i="5"/>
  <c r="Q781" i="5" s="1"/>
  <c r="J781" i="5"/>
  <c r="S781" i="5" s="1"/>
  <c r="K782" i="5"/>
  <c r="G782" i="5"/>
  <c r="P782" i="5" s="1"/>
  <c r="J782" i="5"/>
  <c r="S782" i="5" s="1"/>
  <c r="I782" i="5"/>
  <c r="R782" i="5" s="1"/>
  <c r="H782" i="5"/>
  <c r="Q782" i="5" s="1"/>
  <c r="I783" i="5"/>
  <c r="R783" i="5" s="1"/>
  <c r="H783" i="5"/>
  <c r="Q783" i="5" s="1"/>
  <c r="G783" i="5"/>
  <c r="P783" i="5" s="1"/>
  <c r="K783" i="5"/>
  <c r="J783" i="5"/>
  <c r="S783" i="5" s="1"/>
  <c r="H784" i="5"/>
  <c r="Q784" i="5" s="1"/>
  <c r="G784" i="5"/>
  <c r="P784" i="5" s="1"/>
  <c r="I784" i="5"/>
  <c r="R784" i="5" s="1"/>
  <c r="K784" i="5"/>
  <c r="J784" i="5"/>
  <c r="S784" i="5" s="1"/>
  <c r="K785" i="5"/>
  <c r="H785" i="5"/>
  <c r="Q785" i="5" s="1"/>
  <c r="G785" i="5"/>
  <c r="P785" i="5" s="1"/>
  <c r="I785" i="5"/>
  <c r="R785" i="5" s="1"/>
  <c r="J785" i="5"/>
  <c r="S785" i="5" s="1"/>
  <c r="J786" i="5"/>
  <c r="S786" i="5" s="1"/>
  <c r="K786" i="5"/>
  <c r="I786" i="5"/>
  <c r="R786" i="5" s="1"/>
  <c r="H786" i="5"/>
  <c r="Q786" i="5" s="1"/>
  <c r="G786" i="5"/>
  <c r="P786" i="5" s="1"/>
  <c r="G787" i="5"/>
  <c r="P787" i="5" s="1"/>
  <c r="H787" i="5"/>
  <c r="Q787" i="5" s="1"/>
  <c r="J787" i="5"/>
  <c r="S787" i="5" s="1"/>
  <c r="I787" i="5"/>
  <c r="R787" i="5" s="1"/>
  <c r="K787" i="5"/>
  <c r="K788" i="5"/>
  <c r="I788" i="5"/>
  <c r="R788" i="5" s="1"/>
  <c r="H788" i="5"/>
  <c r="Q788" i="5" s="1"/>
  <c r="J788" i="5"/>
  <c r="S788" i="5" s="1"/>
  <c r="G788" i="5"/>
  <c r="P788" i="5" s="1"/>
  <c r="K789" i="5"/>
  <c r="H789" i="5"/>
  <c r="Q789" i="5" s="1"/>
  <c r="I789" i="5"/>
  <c r="R789" i="5" s="1"/>
  <c r="G789" i="5"/>
  <c r="P789" i="5" s="1"/>
  <c r="J789" i="5"/>
  <c r="S789" i="5" s="1"/>
  <c r="K790" i="5"/>
  <c r="H790" i="5"/>
  <c r="Q790" i="5" s="1"/>
  <c r="J790" i="5"/>
  <c r="S790" i="5" s="1"/>
  <c r="I790" i="5"/>
  <c r="R790" i="5" s="1"/>
  <c r="G790" i="5"/>
  <c r="P790" i="5" s="1"/>
  <c r="I791" i="5"/>
  <c r="R791" i="5" s="1"/>
  <c r="G791" i="5"/>
  <c r="P791" i="5" s="1"/>
  <c r="K791" i="5"/>
  <c r="H791" i="5"/>
  <c r="Q791" i="5" s="1"/>
  <c r="J791" i="5"/>
  <c r="S791" i="5" s="1"/>
  <c r="G792" i="5"/>
  <c r="P792" i="5" s="1"/>
  <c r="K792" i="5"/>
  <c r="H792" i="5"/>
  <c r="Q792" i="5" s="1"/>
  <c r="I792" i="5"/>
  <c r="R792" i="5" s="1"/>
  <c r="J792" i="5"/>
  <c r="S792" i="5" s="1"/>
  <c r="J793" i="5"/>
  <c r="S793" i="5" s="1"/>
  <c r="K793" i="5"/>
  <c r="I793" i="5"/>
  <c r="R793" i="5" s="1"/>
  <c r="G793" i="5"/>
  <c r="P793" i="5" s="1"/>
  <c r="H793" i="5"/>
  <c r="Q793" i="5" s="1"/>
  <c r="K794" i="5"/>
  <c r="I794" i="5"/>
  <c r="R794" i="5" s="1"/>
  <c r="H794" i="5"/>
  <c r="Q794" i="5" s="1"/>
  <c r="G794" i="5"/>
  <c r="P794" i="5" s="1"/>
  <c r="J794" i="5"/>
  <c r="S794" i="5" s="1"/>
  <c r="H795" i="5"/>
  <c r="Q795" i="5" s="1"/>
  <c r="K795" i="5"/>
  <c r="G795" i="5"/>
  <c r="P795" i="5" s="1"/>
  <c r="I795" i="5"/>
  <c r="R795" i="5" s="1"/>
  <c r="J795" i="5"/>
  <c r="S795" i="5" s="1"/>
  <c r="H796" i="5"/>
  <c r="Q796" i="5" s="1"/>
  <c r="J796" i="5"/>
  <c r="S796" i="5" s="1"/>
  <c r="G796" i="5"/>
  <c r="P796" i="5" s="1"/>
  <c r="I796" i="5"/>
  <c r="R796" i="5" s="1"/>
  <c r="K796" i="5"/>
  <c r="K797" i="5"/>
  <c r="G797" i="5"/>
  <c r="P797" i="5" s="1"/>
  <c r="I797" i="5"/>
  <c r="R797" i="5" s="1"/>
  <c r="H797" i="5"/>
  <c r="Q797" i="5" s="1"/>
  <c r="J797" i="5"/>
  <c r="S797" i="5" s="1"/>
  <c r="H798" i="5"/>
  <c r="Q798" i="5" s="1"/>
  <c r="I798" i="5"/>
  <c r="R798" i="5" s="1"/>
  <c r="K798" i="5"/>
  <c r="G798" i="5"/>
  <c r="P798" i="5" s="1"/>
  <c r="J798" i="5"/>
  <c r="S798" i="5" s="1"/>
  <c r="K799" i="5"/>
  <c r="I799" i="5"/>
  <c r="R799" i="5" s="1"/>
  <c r="H799" i="5"/>
  <c r="Q799" i="5" s="1"/>
  <c r="G799" i="5"/>
  <c r="P799" i="5" s="1"/>
  <c r="J799" i="5"/>
  <c r="S799" i="5" s="1"/>
  <c r="H800" i="5"/>
  <c r="Q800" i="5" s="1"/>
  <c r="I800" i="5"/>
  <c r="R800" i="5" s="1"/>
  <c r="K800" i="5"/>
  <c r="J800" i="5"/>
  <c r="S800" i="5" s="1"/>
  <c r="G800" i="5"/>
  <c r="P800" i="5" s="1"/>
  <c r="K801" i="5"/>
  <c r="G801" i="5"/>
  <c r="P801" i="5" s="1"/>
  <c r="H801" i="5"/>
  <c r="Q801" i="5" s="1"/>
  <c r="I801" i="5"/>
  <c r="R801" i="5" s="1"/>
  <c r="J801" i="5"/>
  <c r="S801" i="5" s="1"/>
  <c r="H802" i="5"/>
  <c r="Q802" i="5" s="1"/>
  <c r="K802" i="5"/>
  <c r="G802" i="5"/>
  <c r="P802" i="5" s="1"/>
  <c r="I802" i="5"/>
  <c r="R802" i="5" s="1"/>
  <c r="J802" i="5"/>
  <c r="S802" i="5" s="1"/>
  <c r="I803" i="5"/>
  <c r="R803" i="5" s="1"/>
  <c r="G803" i="5"/>
  <c r="P803" i="5" s="1"/>
  <c r="K803" i="5"/>
  <c r="H803" i="5"/>
  <c r="Q803" i="5" s="1"/>
  <c r="J803" i="5"/>
  <c r="S803" i="5" s="1"/>
  <c r="H804" i="5"/>
  <c r="Q804" i="5" s="1"/>
  <c r="I804" i="5"/>
  <c r="R804" i="5" s="1"/>
  <c r="J804" i="5"/>
  <c r="S804" i="5" s="1"/>
  <c r="K804" i="5"/>
  <c r="G804" i="5"/>
  <c r="P804" i="5" s="1"/>
  <c r="H805" i="5"/>
  <c r="Q805" i="5" s="1"/>
  <c r="I805" i="5"/>
  <c r="R805" i="5" s="1"/>
  <c r="J805" i="5"/>
  <c r="S805" i="5" s="1"/>
  <c r="K805" i="5"/>
  <c r="G805" i="5"/>
  <c r="P805" i="5" s="1"/>
  <c r="H806" i="5"/>
  <c r="Q806" i="5" s="1"/>
  <c r="I806" i="5"/>
  <c r="R806" i="5" s="1"/>
  <c r="G806" i="5"/>
  <c r="P806" i="5" s="1"/>
  <c r="K806" i="5"/>
  <c r="J806" i="5"/>
  <c r="S806" i="5" s="1"/>
  <c r="I807" i="5"/>
  <c r="R807" i="5" s="1"/>
  <c r="H807" i="5"/>
  <c r="Q807" i="5" s="1"/>
  <c r="G807" i="5"/>
  <c r="P807" i="5" s="1"/>
  <c r="J807" i="5"/>
  <c r="S807" i="5" s="1"/>
  <c r="K807" i="5"/>
  <c r="I808" i="5"/>
  <c r="R808" i="5" s="1"/>
  <c r="H808" i="5"/>
  <c r="Q808" i="5" s="1"/>
  <c r="J808" i="5"/>
  <c r="S808" i="5" s="1"/>
  <c r="G808" i="5"/>
  <c r="P808" i="5" s="1"/>
  <c r="K808" i="5"/>
  <c r="K809" i="5"/>
  <c r="I809" i="5"/>
  <c r="R809" i="5" s="1"/>
  <c r="G809" i="5"/>
  <c r="P809" i="5" s="1"/>
  <c r="H809" i="5"/>
  <c r="Q809" i="5" s="1"/>
  <c r="J809" i="5"/>
  <c r="S809" i="5" s="1"/>
  <c r="K810" i="5"/>
  <c r="I810" i="5"/>
  <c r="R810" i="5" s="1"/>
  <c r="H810" i="5"/>
  <c r="Q810" i="5" s="1"/>
  <c r="J810" i="5"/>
  <c r="S810" i="5" s="1"/>
  <c r="G810" i="5"/>
  <c r="P810" i="5" s="1"/>
  <c r="J811" i="5"/>
  <c r="S811" i="5" s="1"/>
  <c r="H811" i="5"/>
  <c r="Q811" i="5" s="1"/>
  <c r="K811" i="5"/>
  <c r="I811" i="5"/>
  <c r="R811" i="5" s="1"/>
  <c r="G811" i="5"/>
  <c r="P811" i="5" s="1"/>
  <c r="I812" i="5"/>
  <c r="R812" i="5" s="1"/>
  <c r="G812" i="5"/>
  <c r="P812" i="5" s="1"/>
  <c r="H812" i="5"/>
  <c r="Q812" i="5" s="1"/>
  <c r="K812" i="5"/>
  <c r="J812" i="5"/>
  <c r="S812" i="5" s="1"/>
  <c r="I813" i="5"/>
  <c r="R813" i="5" s="1"/>
  <c r="H813" i="5"/>
  <c r="Q813" i="5" s="1"/>
  <c r="G813" i="5"/>
  <c r="P813" i="5" s="1"/>
  <c r="J813" i="5"/>
  <c r="S813" i="5" s="1"/>
  <c r="K813" i="5"/>
  <c r="H814" i="5"/>
  <c r="Q814" i="5" s="1"/>
  <c r="K814" i="5"/>
  <c r="I814" i="5"/>
  <c r="R814" i="5" s="1"/>
  <c r="J814" i="5"/>
  <c r="S814" i="5" s="1"/>
  <c r="G814" i="5"/>
  <c r="P814" i="5" s="1"/>
  <c r="H815" i="5"/>
  <c r="Q815" i="5" s="1"/>
  <c r="I815" i="5"/>
  <c r="R815" i="5" s="1"/>
  <c r="K815" i="5"/>
  <c r="G815" i="5"/>
  <c r="P815" i="5" s="1"/>
  <c r="J815" i="5"/>
  <c r="S815" i="5" s="1"/>
  <c r="G816" i="5"/>
  <c r="P816" i="5" s="1"/>
  <c r="J816" i="5"/>
  <c r="S816" i="5" s="1"/>
  <c r="H816" i="5"/>
  <c r="Q816" i="5" s="1"/>
  <c r="I816" i="5"/>
  <c r="R816" i="5" s="1"/>
  <c r="K816" i="5"/>
  <c r="I817" i="5"/>
  <c r="R817" i="5" s="1"/>
  <c r="G817" i="5"/>
  <c r="P817" i="5" s="1"/>
  <c r="H817" i="5"/>
  <c r="Q817" i="5" s="1"/>
  <c r="J817" i="5"/>
  <c r="S817" i="5" s="1"/>
  <c r="K817" i="5"/>
  <c r="G818" i="5"/>
  <c r="P818" i="5" s="1"/>
  <c r="J818" i="5"/>
  <c r="S818" i="5" s="1"/>
  <c r="K818" i="5"/>
  <c r="H818" i="5"/>
  <c r="Q818" i="5" s="1"/>
  <c r="I818" i="5"/>
  <c r="R818" i="5" s="1"/>
  <c r="J819" i="5"/>
  <c r="S819" i="5" s="1"/>
  <c r="G819" i="5"/>
  <c r="P819" i="5" s="1"/>
  <c r="K819" i="5"/>
  <c r="I819" i="5"/>
  <c r="R819" i="5" s="1"/>
  <c r="H819" i="5"/>
  <c r="Q819" i="5" s="1"/>
  <c r="G820" i="5"/>
  <c r="P820" i="5" s="1"/>
  <c r="J820" i="5"/>
  <c r="S820" i="5" s="1"/>
  <c r="K820" i="5"/>
  <c r="I820" i="5"/>
  <c r="R820" i="5" s="1"/>
  <c r="H820" i="5"/>
  <c r="Q820" i="5" s="1"/>
  <c r="J821" i="5"/>
  <c r="S821" i="5" s="1"/>
  <c r="G821" i="5"/>
  <c r="P821" i="5" s="1"/>
  <c r="K821" i="5"/>
  <c r="H821" i="5"/>
  <c r="Q821" i="5" s="1"/>
  <c r="I821" i="5"/>
  <c r="R821" i="5" s="1"/>
  <c r="I822" i="5"/>
  <c r="R822" i="5" s="1"/>
  <c r="G822" i="5"/>
  <c r="P822" i="5" s="1"/>
  <c r="H822" i="5"/>
  <c r="Q822" i="5" s="1"/>
  <c r="J822" i="5"/>
  <c r="S822" i="5" s="1"/>
  <c r="K822" i="5"/>
  <c r="J823" i="5"/>
  <c r="S823" i="5" s="1"/>
  <c r="I823" i="5"/>
  <c r="R823" i="5" s="1"/>
  <c r="K823" i="5"/>
  <c r="H823" i="5"/>
  <c r="Q823" i="5" s="1"/>
  <c r="G823" i="5"/>
  <c r="P823" i="5" s="1"/>
  <c r="J824" i="5"/>
  <c r="S824" i="5" s="1"/>
  <c r="K824" i="5"/>
  <c r="G824" i="5"/>
  <c r="P824" i="5" s="1"/>
  <c r="H824" i="5"/>
  <c r="Q824" i="5" s="1"/>
  <c r="I824" i="5"/>
  <c r="R824" i="5" s="1"/>
  <c r="K825" i="5"/>
  <c r="I825" i="5"/>
  <c r="R825" i="5" s="1"/>
  <c r="H825" i="5"/>
  <c r="Q825" i="5" s="1"/>
  <c r="G825" i="5"/>
  <c r="P825" i="5" s="1"/>
  <c r="J825" i="5"/>
  <c r="S825" i="5" s="1"/>
  <c r="K826" i="5"/>
  <c r="G826" i="5"/>
  <c r="P826" i="5" s="1"/>
  <c r="I826" i="5"/>
  <c r="R826" i="5" s="1"/>
  <c r="J826" i="5"/>
  <c r="S826" i="5" s="1"/>
  <c r="H826" i="5"/>
  <c r="Q826" i="5" s="1"/>
  <c r="J827" i="5"/>
  <c r="S827" i="5" s="1"/>
  <c r="G827" i="5"/>
  <c r="P827" i="5" s="1"/>
  <c r="K827" i="5"/>
  <c r="H827" i="5"/>
  <c r="Q827" i="5" s="1"/>
  <c r="I827" i="5"/>
  <c r="R827" i="5" s="1"/>
  <c r="H828" i="5"/>
  <c r="Q828" i="5" s="1"/>
  <c r="G828" i="5"/>
  <c r="P828" i="5" s="1"/>
  <c r="J828" i="5"/>
  <c r="S828" i="5" s="1"/>
  <c r="I828" i="5"/>
  <c r="R828" i="5" s="1"/>
  <c r="K828" i="5"/>
  <c r="H829" i="5"/>
  <c r="Q829" i="5" s="1"/>
  <c r="G829" i="5"/>
  <c r="P829" i="5" s="1"/>
  <c r="K829" i="5"/>
  <c r="I829" i="5"/>
  <c r="R829" i="5" s="1"/>
  <c r="J829" i="5"/>
  <c r="S829" i="5" s="1"/>
  <c r="G830" i="5"/>
  <c r="P830" i="5" s="1"/>
  <c r="H830" i="5"/>
  <c r="Q830" i="5" s="1"/>
  <c r="I830" i="5"/>
  <c r="R830" i="5" s="1"/>
  <c r="K830" i="5"/>
  <c r="J830" i="5"/>
  <c r="S830" i="5" s="1"/>
  <c r="H831" i="5"/>
  <c r="Q831" i="5" s="1"/>
  <c r="K831" i="5"/>
  <c r="J831" i="5"/>
  <c r="S831" i="5" s="1"/>
  <c r="G831" i="5"/>
  <c r="P831" i="5" s="1"/>
  <c r="I831" i="5"/>
  <c r="R831" i="5" s="1"/>
  <c r="J832" i="5"/>
  <c r="S832" i="5" s="1"/>
  <c r="H832" i="5"/>
  <c r="Q832" i="5" s="1"/>
  <c r="G832" i="5"/>
  <c r="P832" i="5" s="1"/>
  <c r="K832" i="5"/>
  <c r="I832" i="5"/>
  <c r="R832" i="5" s="1"/>
  <c r="H833" i="5"/>
  <c r="Q833" i="5" s="1"/>
  <c r="G833" i="5"/>
  <c r="P833" i="5" s="1"/>
  <c r="K833" i="5"/>
  <c r="I833" i="5"/>
  <c r="R833" i="5" s="1"/>
  <c r="J833" i="5"/>
  <c r="S833" i="5" s="1"/>
  <c r="J834" i="5"/>
  <c r="S834" i="5" s="1"/>
  <c r="G834" i="5"/>
  <c r="P834" i="5" s="1"/>
  <c r="K834" i="5"/>
  <c r="H834" i="5"/>
  <c r="Q834" i="5" s="1"/>
  <c r="I834" i="5"/>
  <c r="R834" i="5" s="1"/>
  <c r="H835" i="5"/>
  <c r="Q835" i="5" s="1"/>
  <c r="G835" i="5"/>
  <c r="P835" i="5" s="1"/>
  <c r="K835" i="5"/>
  <c r="I835" i="5"/>
  <c r="R835" i="5" s="1"/>
  <c r="J835" i="5"/>
  <c r="S835" i="5" s="1"/>
  <c r="H836" i="5"/>
  <c r="Q836" i="5" s="1"/>
  <c r="J836" i="5"/>
  <c r="S836" i="5" s="1"/>
  <c r="K836" i="5"/>
  <c r="I836" i="5"/>
  <c r="R836" i="5" s="1"/>
  <c r="G836" i="5"/>
  <c r="P836" i="5" s="1"/>
  <c r="H837" i="5"/>
  <c r="Q837" i="5" s="1"/>
  <c r="K837" i="5"/>
  <c r="G837" i="5"/>
  <c r="P837" i="5" s="1"/>
  <c r="I837" i="5"/>
  <c r="R837" i="5" s="1"/>
  <c r="J837" i="5"/>
  <c r="S837" i="5" s="1"/>
  <c r="H838" i="5"/>
  <c r="Q838" i="5" s="1"/>
  <c r="G838" i="5"/>
  <c r="P838" i="5" s="1"/>
  <c r="I838" i="5"/>
  <c r="R838" i="5" s="1"/>
  <c r="K838" i="5"/>
  <c r="J838" i="5"/>
  <c r="S838" i="5" s="1"/>
  <c r="H839" i="5"/>
  <c r="Q839" i="5" s="1"/>
  <c r="I839" i="5"/>
  <c r="R839" i="5" s="1"/>
  <c r="K839" i="5"/>
  <c r="G839" i="5"/>
  <c r="P839" i="5" s="1"/>
  <c r="J839" i="5"/>
  <c r="S839" i="5" s="1"/>
  <c r="K840" i="5"/>
  <c r="I840" i="5"/>
  <c r="R840" i="5" s="1"/>
  <c r="H840" i="5"/>
  <c r="Q840" i="5" s="1"/>
  <c r="G840" i="5"/>
  <c r="P840" i="5" s="1"/>
  <c r="J840" i="5"/>
  <c r="S840" i="5" s="1"/>
  <c r="I841" i="5"/>
  <c r="R841" i="5" s="1"/>
  <c r="H841" i="5"/>
  <c r="Q841" i="5" s="1"/>
  <c r="G841" i="5"/>
  <c r="P841" i="5" s="1"/>
  <c r="K841" i="5"/>
  <c r="J841" i="5"/>
  <c r="S841" i="5" s="1"/>
  <c r="G842" i="5"/>
  <c r="P842" i="5" s="1"/>
  <c r="K842" i="5"/>
  <c r="J842" i="5"/>
  <c r="S842" i="5" s="1"/>
  <c r="I842" i="5"/>
  <c r="R842" i="5" s="1"/>
  <c r="H842" i="5"/>
  <c r="Q842" i="5" s="1"/>
  <c r="I843" i="5"/>
  <c r="R843" i="5" s="1"/>
  <c r="G843" i="5"/>
  <c r="P843" i="5" s="1"/>
  <c r="K843" i="5"/>
  <c r="H843" i="5"/>
  <c r="Q843" i="5" s="1"/>
  <c r="J843" i="5"/>
  <c r="S843" i="5" s="1"/>
  <c r="I844" i="5"/>
  <c r="R844" i="5" s="1"/>
  <c r="J844" i="5"/>
  <c r="S844" i="5" s="1"/>
  <c r="H844" i="5"/>
  <c r="Q844" i="5" s="1"/>
  <c r="G844" i="5"/>
  <c r="P844" i="5" s="1"/>
  <c r="K844" i="5"/>
  <c r="I845" i="5"/>
  <c r="R845" i="5" s="1"/>
  <c r="H845" i="5"/>
  <c r="Q845" i="5" s="1"/>
  <c r="K845" i="5"/>
  <c r="G845" i="5"/>
  <c r="P845" i="5" s="1"/>
  <c r="J845" i="5"/>
  <c r="S845" i="5" s="1"/>
  <c r="I846" i="5"/>
  <c r="R846" i="5" s="1"/>
  <c r="G846" i="5"/>
  <c r="P846" i="5" s="1"/>
  <c r="H846" i="5"/>
  <c r="Q846" i="5" s="1"/>
  <c r="J846" i="5"/>
  <c r="S846" i="5" s="1"/>
  <c r="K846" i="5"/>
  <c r="J847" i="5"/>
  <c r="S847" i="5" s="1"/>
  <c r="G847" i="5"/>
  <c r="P847" i="5" s="1"/>
  <c r="I847" i="5"/>
  <c r="R847" i="5" s="1"/>
  <c r="K847" i="5"/>
  <c r="H847" i="5"/>
  <c r="Q847" i="5" s="1"/>
  <c r="K848" i="5"/>
  <c r="H848" i="5"/>
  <c r="Q848" i="5" s="1"/>
  <c r="J848" i="5"/>
  <c r="S848" i="5" s="1"/>
  <c r="G848" i="5"/>
  <c r="P848" i="5" s="1"/>
  <c r="I848" i="5"/>
  <c r="R848" i="5" s="1"/>
  <c r="G849" i="5"/>
  <c r="P849" i="5" s="1"/>
  <c r="K849" i="5"/>
  <c r="J849" i="5"/>
  <c r="S849" i="5" s="1"/>
  <c r="I849" i="5"/>
  <c r="R849" i="5" s="1"/>
  <c r="H849" i="5"/>
  <c r="Q849" i="5" s="1"/>
  <c r="H850" i="5"/>
  <c r="Q850" i="5" s="1"/>
  <c r="I850" i="5"/>
  <c r="R850" i="5" s="1"/>
  <c r="K850" i="5"/>
  <c r="G850" i="5"/>
  <c r="P850" i="5" s="1"/>
  <c r="J850" i="5"/>
  <c r="S850" i="5" s="1"/>
  <c r="I851" i="5"/>
  <c r="R851" i="5" s="1"/>
  <c r="J851" i="5"/>
  <c r="S851" i="5" s="1"/>
  <c r="G851" i="5"/>
  <c r="P851" i="5" s="1"/>
  <c r="H851" i="5"/>
  <c r="Q851" i="5" s="1"/>
  <c r="K851" i="5"/>
  <c r="I852" i="5"/>
  <c r="R852" i="5" s="1"/>
  <c r="G852" i="5"/>
  <c r="P852" i="5" s="1"/>
  <c r="K852" i="5"/>
  <c r="H852" i="5"/>
  <c r="Q852" i="5" s="1"/>
  <c r="J852" i="5"/>
  <c r="S852" i="5" s="1"/>
  <c r="H853" i="5"/>
  <c r="Q853" i="5" s="1"/>
  <c r="I853" i="5"/>
  <c r="R853" i="5" s="1"/>
  <c r="G853" i="5"/>
  <c r="P853" i="5" s="1"/>
  <c r="K853" i="5"/>
  <c r="J853" i="5"/>
  <c r="S853" i="5" s="1"/>
  <c r="K854" i="5"/>
  <c r="I854" i="5"/>
  <c r="R854" i="5" s="1"/>
  <c r="G854" i="5"/>
  <c r="P854" i="5" s="1"/>
  <c r="H854" i="5"/>
  <c r="Q854" i="5" s="1"/>
  <c r="J854" i="5"/>
  <c r="S854" i="5" s="1"/>
  <c r="J855" i="5"/>
  <c r="S855" i="5" s="1"/>
  <c r="I855" i="5"/>
  <c r="R855" i="5" s="1"/>
  <c r="K855" i="5"/>
  <c r="G855" i="5"/>
  <c r="P855" i="5" s="1"/>
  <c r="H855" i="5"/>
  <c r="Q855" i="5" s="1"/>
  <c r="H856" i="5"/>
  <c r="Q856" i="5" s="1"/>
  <c r="G856" i="5"/>
  <c r="P856" i="5" s="1"/>
  <c r="K856" i="5"/>
  <c r="I856" i="5"/>
  <c r="R856" i="5" s="1"/>
  <c r="J856" i="5"/>
  <c r="S856" i="5" s="1"/>
  <c r="I857" i="5"/>
  <c r="R857" i="5" s="1"/>
  <c r="G857" i="5"/>
  <c r="P857" i="5" s="1"/>
  <c r="K857" i="5"/>
  <c r="H857" i="5"/>
  <c r="Q857" i="5" s="1"/>
  <c r="J857" i="5"/>
  <c r="S857" i="5" s="1"/>
  <c r="I858" i="5"/>
  <c r="R858" i="5" s="1"/>
  <c r="H858" i="5"/>
  <c r="Q858" i="5" s="1"/>
  <c r="K858" i="5"/>
  <c r="G858" i="5"/>
  <c r="P858" i="5" s="1"/>
  <c r="J858" i="5"/>
  <c r="S858" i="5" s="1"/>
  <c r="K859" i="5"/>
  <c r="G859" i="5"/>
  <c r="P859" i="5" s="1"/>
  <c r="H859" i="5"/>
  <c r="Q859" i="5" s="1"/>
  <c r="I859" i="5"/>
  <c r="R859" i="5" s="1"/>
  <c r="J859" i="5"/>
  <c r="S859" i="5" s="1"/>
  <c r="K860" i="5"/>
  <c r="I860" i="5"/>
  <c r="R860" i="5" s="1"/>
  <c r="H860" i="5"/>
  <c r="Q860" i="5" s="1"/>
  <c r="G860" i="5"/>
  <c r="P860" i="5" s="1"/>
  <c r="J860" i="5"/>
  <c r="S860" i="5" s="1"/>
  <c r="J861" i="5"/>
  <c r="S861" i="5" s="1"/>
  <c r="I861" i="5"/>
  <c r="R861" i="5" s="1"/>
  <c r="G861" i="5"/>
  <c r="P861" i="5" s="1"/>
  <c r="H861" i="5"/>
  <c r="Q861" i="5" s="1"/>
  <c r="K861" i="5"/>
  <c r="H862" i="5"/>
  <c r="Q862" i="5" s="1"/>
  <c r="I862" i="5"/>
  <c r="R862" i="5" s="1"/>
  <c r="G862" i="5"/>
  <c r="P862" i="5" s="1"/>
  <c r="K862" i="5"/>
  <c r="J862" i="5"/>
  <c r="S862" i="5" s="1"/>
  <c r="I863" i="5"/>
  <c r="R863" i="5" s="1"/>
  <c r="K863" i="5"/>
  <c r="H863" i="5"/>
  <c r="Q863" i="5" s="1"/>
  <c r="J863" i="5"/>
  <c r="S863" i="5" s="1"/>
  <c r="G863" i="5"/>
  <c r="P863" i="5" s="1"/>
  <c r="H864" i="5"/>
  <c r="Q864" i="5" s="1"/>
  <c r="G864" i="5"/>
  <c r="P864" i="5" s="1"/>
  <c r="I864" i="5"/>
  <c r="R864" i="5" s="1"/>
  <c r="K864" i="5"/>
  <c r="J864" i="5"/>
  <c r="S864" i="5" s="1"/>
  <c r="I865" i="5"/>
  <c r="R865" i="5" s="1"/>
  <c r="J865" i="5"/>
  <c r="S865" i="5" s="1"/>
  <c r="G865" i="5"/>
  <c r="P865" i="5" s="1"/>
  <c r="H865" i="5"/>
  <c r="Q865" i="5" s="1"/>
  <c r="K865" i="5"/>
  <c r="H866" i="5"/>
  <c r="Q866" i="5" s="1"/>
  <c r="G866" i="5"/>
  <c r="P866" i="5" s="1"/>
  <c r="K866" i="5"/>
  <c r="I866" i="5"/>
  <c r="R866" i="5" s="1"/>
  <c r="J866" i="5"/>
  <c r="S866" i="5" s="1"/>
  <c r="I867" i="5"/>
  <c r="R867" i="5" s="1"/>
  <c r="H867" i="5"/>
  <c r="Q867" i="5" s="1"/>
  <c r="G867" i="5"/>
  <c r="P867" i="5" s="1"/>
  <c r="K867" i="5"/>
  <c r="J867" i="5"/>
  <c r="S867" i="5" s="1"/>
  <c r="J868" i="5"/>
  <c r="S868" i="5" s="1"/>
  <c r="H868" i="5"/>
  <c r="Q868" i="5" s="1"/>
  <c r="I868" i="5"/>
  <c r="R868" i="5" s="1"/>
  <c r="G868" i="5"/>
  <c r="P868" i="5" s="1"/>
  <c r="K868" i="5"/>
  <c r="I869" i="5"/>
  <c r="R869" i="5" s="1"/>
  <c r="J869" i="5"/>
  <c r="S869" i="5" s="1"/>
  <c r="G869" i="5"/>
  <c r="P869" i="5" s="1"/>
  <c r="H869" i="5"/>
  <c r="Q869" i="5" s="1"/>
  <c r="K869" i="5"/>
  <c r="K870" i="5"/>
  <c r="I870" i="5"/>
  <c r="R870" i="5" s="1"/>
  <c r="G870" i="5"/>
  <c r="P870" i="5" s="1"/>
  <c r="J870" i="5"/>
  <c r="S870" i="5" s="1"/>
  <c r="H870" i="5"/>
  <c r="Q870" i="5" s="1"/>
  <c r="J871" i="5"/>
  <c r="S871" i="5" s="1"/>
  <c r="G871" i="5"/>
  <c r="P871" i="5" s="1"/>
  <c r="K871" i="5"/>
  <c r="I871" i="5"/>
  <c r="R871" i="5" s="1"/>
  <c r="H871" i="5"/>
  <c r="Q871" i="5" s="1"/>
  <c r="K872" i="5"/>
  <c r="G872" i="5"/>
  <c r="P872" i="5" s="1"/>
  <c r="H872" i="5"/>
  <c r="Q872" i="5" s="1"/>
  <c r="J872" i="5"/>
  <c r="S872" i="5" s="1"/>
  <c r="I872" i="5"/>
  <c r="R872" i="5" s="1"/>
  <c r="K873" i="5"/>
  <c r="G873" i="5"/>
  <c r="P873" i="5" s="1"/>
  <c r="J873" i="5"/>
  <c r="S873" i="5" s="1"/>
  <c r="I873" i="5"/>
  <c r="R873" i="5" s="1"/>
  <c r="H873" i="5"/>
  <c r="Q873" i="5" s="1"/>
  <c r="K874" i="5"/>
  <c r="G874" i="5"/>
  <c r="P874" i="5" s="1"/>
  <c r="J874" i="5"/>
  <c r="S874" i="5" s="1"/>
  <c r="H874" i="5"/>
  <c r="Q874" i="5" s="1"/>
  <c r="I874" i="5"/>
  <c r="R874" i="5" s="1"/>
  <c r="K875" i="5"/>
  <c r="G875" i="5"/>
  <c r="P875" i="5" s="1"/>
  <c r="J875" i="5"/>
  <c r="S875" i="5" s="1"/>
  <c r="H875" i="5"/>
  <c r="Q875" i="5" s="1"/>
  <c r="I875" i="5"/>
  <c r="R875" i="5" s="1"/>
  <c r="H876" i="5"/>
  <c r="Q876" i="5" s="1"/>
  <c r="G876" i="5"/>
  <c r="P876" i="5" s="1"/>
  <c r="J876" i="5"/>
  <c r="S876" i="5" s="1"/>
  <c r="K876" i="5"/>
  <c r="I876" i="5"/>
  <c r="R876" i="5" s="1"/>
  <c r="J877" i="5"/>
  <c r="S877" i="5" s="1"/>
  <c r="K877" i="5"/>
  <c r="H877" i="5"/>
  <c r="Q877" i="5" s="1"/>
  <c r="I877" i="5"/>
  <c r="R877" i="5" s="1"/>
  <c r="G877" i="5"/>
  <c r="P877" i="5" s="1"/>
  <c r="J878" i="5"/>
  <c r="S878" i="5" s="1"/>
  <c r="H878" i="5"/>
  <c r="Q878" i="5" s="1"/>
  <c r="I878" i="5"/>
  <c r="R878" i="5" s="1"/>
  <c r="K878" i="5"/>
  <c r="G878" i="5"/>
  <c r="P878" i="5" s="1"/>
  <c r="I879" i="5"/>
  <c r="R879" i="5" s="1"/>
  <c r="G879" i="5"/>
  <c r="P879" i="5" s="1"/>
  <c r="H879" i="5"/>
  <c r="Q879" i="5" s="1"/>
  <c r="J879" i="5"/>
  <c r="S879" i="5" s="1"/>
  <c r="K879" i="5"/>
  <c r="I880" i="5"/>
  <c r="R880" i="5" s="1"/>
  <c r="K880" i="5"/>
  <c r="H880" i="5"/>
  <c r="Q880" i="5" s="1"/>
  <c r="G880" i="5"/>
  <c r="P880" i="5" s="1"/>
  <c r="J880" i="5"/>
  <c r="S880" i="5" s="1"/>
  <c r="I881" i="5"/>
  <c r="R881" i="5" s="1"/>
  <c r="K881" i="5"/>
  <c r="G881" i="5"/>
  <c r="P881" i="5" s="1"/>
  <c r="J881" i="5"/>
  <c r="S881" i="5" s="1"/>
  <c r="H881" i="5"/>
  <c r="Q881" i="5" s="1"/>
  <c r="I882" i="5"/>
  <c r="R882" i="5" s="1"/>
  <c r="H882" i="5"/>
  <c r="Q882" i="5" s="1"/>
  <c r="K882" i="5"/>
  <c r="G882" i="5"/>
  <c r="P882" i="5" s="1"/>
  <c r="J882" i="5"/>
  <c r="S882" i="5" s="1"/>
  <c r="I883" i="5"/>
  <c r="R883" i="5" s="1"/>
  <c r="J883" i="5"/>
  <c r="S883" i="5" s="1"/>
  <c r="K883" i="5"/>
  <c r="G883" i="5"/>
  <c r="P883" i="5" s="1"/>
  <c r="H883" i="5"/>
  <c r="Q883" i="5" s="1"/>
  <c r="I884" i="5"/>
  <c r="R884" i="5" s="1"/>
  <c r="K884" i="5"/>
  <c r="H884" i="5"/>
  <c r="Q884" i="5" s="1"/>
  <c r="G884" i="5"/>
  <c r="P884" i="5" s="1"/>
  <c r="J884" i="5"/>
  <c r="S884" i="5" s="1"/>
  <c r="I885" i="5"/>
  <c r="R885" i="5" s="1"/>
  <c r="H885" i="5"/>
  <c r="Q885" i="5" s="1"/>
  <c r="K885" i="5"/>
  <c r="J885" i="5"/>
  <c r="S885" i="5" s="1"/>
  <c r="G885" i="5"/>
  <c r="P885" i="5" s="1"/>
  <c r="I886" i="5"/>
  <c r="R886" i="5" s="1"/>
  <c r="H886" i="5"/>
  <c r="Q886" i="5" s="1"/>
  <c r="G886" i="5"/>
  <c r="P886" i="5" s="1"/>
  <c r="K886" i="5"/>
  <c r="J886" i="5"/>
  <c r="S886" i="5" s="1"/>
  <c r="I887" i="5"/>
  <c r="R887" i="5" s="1"/>
  <c r="G887" i="5"/>
  <c r="P887" i="5" s="1"/>
  <c r="K887" i="5"/>
  <c r="J887" i="5"/>
  <c r="S887" i="5" s="1"/>
  <c r="H887" i="5"/>
  <c r="Q887" i="5" s="1"/>
  <c r="I888" i="5"/>
  <c r="R888" i="5" s="1"/>
  <c r="G888" i="5"/>
  <c r="P888" i="5" s="1"/>
  <c r="K888" i="5"/>
  <c r="H888" i="5"/>
  <c r="Q888" i="5" s="1"/>
  <c r="J888" i="5"/>
  <c r="S888" i="5" s="1"/>
  <c r="I889" i="5"/>
  <c r="R889" i="5" s="1"/>
  <c r="K889" i="5"/>
  <c r="G889" i="5"/>
  <c r="P889" i="5" s="1"/>
  <c r="H889" i="5"/>
  <c r="Q889" i="5" s="1"/>
  <c r="J889" i="5"/>
  <c r="S889" i="5" s="1"/>
  <c r="I890" i="5"/>
  <c r="R890" i="5" s="1"/>
  <c r="J890" i="5"/>
  <c r="S890" i="5" s="1"/>
  <c r="G890" i="5"/>
  <c r="P890" i="5" s="1"/>
  <c r="K890" i="5"/>
  <c r="H890" i="5"/>
  <c r="Q890" i="5" s="1"/>
  <c r="I891" i="5"/>
  <c r="R891" i="5" s="1"/>
  <c r="G891" i="5"/>
  <c r="P891" i="5" s="1"/>
  <c r="K891" i="5"/>
  <c r="H891" i="5"/>
  <c r="Q891" i="5" s="1"/>
  <c r="J891" i="5"/>
  <c r="S891" i="5" s="1"/>
  <c r="I892" i="5"/>
  <c r="R892" i="5" s="1"/>
  <c r="H892" i="5"/>
  <c r="Q892" i="5" s="1"/>
  <c r="G892" i="5"/>
  <c r="P892" i="5" s="1"/>
  <c r="J892" i="5"/>
  <c r="S892" i="5" s="1"/>
  <c r="K892" i="5"/>
  <c r="K893" i="5"/>
  <c r="J893" i="5"/>
  <c r="S893" i="5" s="1"/>
  <c r="H893" i="5"/>
  <c r="Q893" i="5" s="1"/>
  <c r="I893" i="5"/>
  <c r="R893" i="5" s="1"/>
  <c r="G893" i="5"/>
  <c r="P893" i="5" s="1"/>
  <c r="G894" i="5"/>
  <c r="P894" i="5" s="1"/>
  <c r="H894" i="5"/>
  <c r="Q894" i="5" s="1"/>
  <c r="K894" i="5"/>
  <c r="I894" i="5"/>
  <c r="R894" i="5" s="1"/>
  <c r="J894" i="5"/>
  <c r="S894" i="5" s="1"/>
  <c r="G895" i="5"/>
  <c r="P895" i="5" s="1"/>
  <c r="K895" i="5"/>
  <c r="H895" i="5"/>
  <c r="Q895" i="5" s="1"/>
  <c r="J895" i="5"/>
  <c r="S895" i="5" s="1"/>
  <c r="I895" i="5"/>
  <c r="R895" i="5" s="1"/>
  <c r="H896" i="5"/>
  <c r="Q896" i="5" s="1"/>
  <c r="G896" i="5"/>
  <c r="P896" i="5" s="1"/>
  <c r="K896" i="5"/>
  <c r="I896" i="5"/>
  <c r="R896" i="5" s="1"/>
  <c r="J896" i="5"/>
  <c r="S896" i="5" s="1"/>
  <c r="G897" i="5"/>
  <c r="P897" i="5" s="1"/>
  <c r="J897" i="5"/>
  <c r="S897" i="5" s="1"/>
  <c r="I897" i="5"/>
  <c r="R897" i="5" s="1"/>
  <c r="H897" i="5"/>
  <c r="Q897" i="5" s="1"/>
  <c r="K897" i="5"/>
  <c r="H898" i="5"/>
  <c r="Q898" i="5" s="1"/>
  <c r="G898" i="5"/>
  <c r="P898" i="5" s="1"/>
  <c r="K898" i="5"/>
  <c r="I898" i="5"/>
  <c r="R898" i="5" s="1"/>
  <c r="J898" i="5"/>
  <c r="S898" i="5" s="1"/>
  <c r="J899" i="5"/>
  <c r="S899" i="5" s="1"/>
  <c r="K899" i="5"/>
  <c r="H899" i="5"/>
  <c r="Q899" i="5" s="1"/>
  <c r="I899" i="5"/>
  <c r="R899" i="5" s="1"/>
  <c r="G899" i="5"/>
  <c r="P899" i="5" s="1"/>
  <c r="I900" i="5"/>
  <c r="R900" i="5" s="1"/>
  <c r="H900" i="5"/>
  <c r="Q900" i="5" s="1"/>
  <c r="G900" i="5"/>
  <c r="P900" i="5" s="1"/>
  <c r="K900" i="5"/>
  <c r="J900" i="5"/>
  <c r="S900" i="5" s="1"/>
  <c r="G901" i="5"/>
  <c r="P901" i="5" s="1"/>
  <c r="K901" i="5"/>
  <c r="J901" i="5"/>
  <c r="S901" i="5" s="1"/>
  <c r="I901" i="5"/>
  <c r="R901" i="5" s="1"/>
  <c r="H901" i="5"/>
  <c r="Q901" i="5" s="1"/>
  <c r="H902" i="5"/>
  <c r="Q902" i="5" s="1"/>
  <c r="J902" i="5"/>
  <c r="S902" i="5" s="1"/>
  <c r="G902" i="5"/>
  <c r="P902" i="5" s="1"/>
  <c r="K902" i="5"/>
  <c r="I902" i="5"/>
  <c r="R902" i="5" s="1"/>
  <c r="I903" i="5"/>
  <c r="R903" i="5" s="1"/>
  <c r="G903" i="5"/>
  <c r="P903" i="5" s="1"/>
  <c r="K903" i="5"/>
  <c r="H903" i="5"/>
  <c r="Q903" i="5" s="1"/>
  <c r="J903" i="5"/>
  <c r="S903" i="5" s="1"/>
  <c r="I904" i="5"/>
  <c r="R904" i="5" s="1"/>
  <c r="G904" i="5"/>
  <c r="P904" i="5" s="1"/>
  <c r="K904" i="5"/>
  <c r="H904" i="5"/>
  <c r="Q904" i="5" s="1"/>
  <c r="J904" i="5"/>
  <c r="S904" i="5" s="1"/>
  <c r="I905" i="5"/>
  <c r="R905" i="5" s="1"/>
  <c r="G905" i="5"/>
  <c r="P905" i="5" s="1"/>
  <c r="J905" i="5"/>
  <c r="S905" i="5" s="1"/>
  <c r="H905" i="5"/>
  <c r="Q905" i="5" s="1"/>
  <c r="K905" i="5"/>
  <c r="I906" i="5"/>
  <c r="R906" i="5" s="1"/>
  <c r="K906" i="5"/>
  <c r="H906" i="5"/>
  <c r="Q906" i="5" s="1"/>
  <c r="G906" i="5"/>
  <c r="P906" i="5" s="1"/>
  <c r="J906" i="5"/>
  <c r="S906" i="5" s="1"/>
  <c r="J907" i="5"/>
  <c r="S907" i="5" s="1"/>
  <c r="G907" i="5"/>
  <c r="P907" i="5" s="1"/>
  <c r="H907" i="5"/>
  <c r="Q907" i="5" s="1"/>
  <c r="K907" i="5"/>
  <c r="I907" i="5"/>
  <c r="R907" i="5" s="1"/>
  <c r="K908" i="5"/>
  <c r="G908" i="5"/>
  <c r="P908" i="5" s="1"/>
  <c r="H908" i="5"/>
  <c r="Q908" i="5" s="1"/>
  <c r="I908" i="5"/>
  <c r="R908" i="5" s="1"/>
  <c r="J908" i="5"/>
  <c r="S908" i="5" s="1"/>
  <c r="K909" i="5"/>
  <c r="G909" i="5"/>
  <c r="P909" i="5" s="1"/>
  <c r="I909" i="5"/>
  <c r="R909" i="5" s="1"/>
  <c r="H909" i="5"/>
  <c r="Q909" i="5" s="1"/>
  <c r="J909" i="5"/>
  <c r="S909" i="5" s="1"/>
  <c r="K910" i="5"/>
  <c r="G910" i="5"/>
  <c r="P910" i="5" s="1"/>
  <c r="H910" i="5"/>
  <c r="Q910" i="5" s="1"/>
  <c r="J910" i="5"/>
  <c r="S910" i="5" s="1"/>
  <c r="I910" i="5"/>
  <c r="R910" i="5" s="1"/>
  <c r="G911" i="5"/>
  <c r="P911" i="5" s="1"/>
  <c r="J911" i="5"/>
  <c r="S911" i="5" s="1"/>
  <c r="I911" i="5"/>
  <c r="R911" i="5" s="1"/>
  <c r="H911" i="5"/>
  <c r="Q911" i="5" s="1"/>
  <c r="K911" i="5"/>
  <c r="G912" i="5"/>
  <c r="P912" i="5" s="1"/>
  <c r="I912" i="5"/>
  <c r="R912" i="5" s="1"/>
  <c r="J912" i="5"/>
  <c r="S912" i="5" s="1"/>
  <c r="K912" i="5"/>
  <c r="H912" i="5"/>
  <c r="Q912" i="5" s="1"/>
  <c r="J913" i="5"/>
  <c r="S913" i="5" s="1"/>
  <c r="I913" i="5"/>
  <c r="R913" i="5" s="1"/>
  <c r="H913" i="5"/>
  <c r="Q913" i="5" s="1"/>
  <c r="K913" i="5"/>
  <c r="G913" i="5"/>
  <c r="P913" i="5" s="1"/>
  <c r="H914" i="5"/>
  <c r="Q914" i="5" s="1"/>
  <c r="K914" i="5"/>
  <c r="J914" i="5"/>
  <c r="S914" i="5" s="1"/>
  <c r="I914" i="5"/>
  <c r="R914" i="5" s="1"/>
  <c r="G914" i="5"/>
  <c r="P914" i="5" s="1"/>
  <c r="G915" i="5"/>
  <c r="P915" i="5" s="1"/>
  <c r="I915" i="5"/>
  <c r="R915" i="5" s="1"/>
  <c r="J915" i="5"/>
  <c r="S915" i="5" s="1"/>
  <c r="K915" i="5"/>
  <c r="H915" i="5"/>
  <c r="Q915" i="5" s="1"/>
  <c r="I916" i="5"/>
  <c r="R916" i="5" s="1"/>
  <c r="H916" i="5"/>
  <c r="Q916" i="5" s="1"/>
  <c r="J916" i="5"/>
  <c r="S916" i="5" s="1"/>
  <c r="K916" i="5"/>
  <c r="G916" i="5"/>
  <c r="P916" i="5" s="1"/>
  <c r="I917" i="5"/>
  <c r="R917" i="5" s="1"/>
  <c r="K917" i="5"/>
  <c r="G917" i="5"/>
  <c r="P917" i="5" s="1"/>
  <c r="J917" i="5"/>
  <c r="S917" i="5" s="1"/>
  <c r="H917" i="5"/>
  <c r="Q917" i="5" s="1"/>
  <c r="H918" i="5"/>
  <c r="Q918" i="5" s="1"/>
  <c r="J918" i="5"/>
  <c r="S918" i="5" s="1"/>
  <c r="I918" i="5"/>
  <c r="R918" i="5" s="1"/>
  <c r="K918" i="5"/>
  <c r="G918" i="5"/>
  <c r="P918" i="5" s="1"/>
  <c r="J919" i="5"/>
  <c r="S919" i="5" s="1"/>
  <c r="H919" i="5"/>
  <c r="Q919" i="5" s="1"/>
  <c r="I919" i="5"/>
  <c r="R919" i="5" s="1"/>
  <c r="K919" i="5"/>
  <c r="G919" i="5"/>
  <c r="P919" i="5" s="1"/>
  <c r="J920" i="5"/>
  <c r="S920" i="5" s="1"/>
  <c r="G920" i="5"/>
  <c r="P920" i="5" s="1"/>
  <c r="I920" i="5"/>
  <c r="R920" i="5" s="1"/>
  <c r="H920" i="5"/>
  <c r="Q920" i="5" s="1"/>
  <c r="K920" i="5"/>
  <c r="I921" i="5"/>
  <c r="R921" i="5" s="1"/>
  <c r="H921" i="5"/>
  <c r="Q921" i="5" s="1"/>
  <c r="K921" i="5"/>
  <c r="J921" i="5"/>
  <c r="S921" i="5" s="1"/>
  <c r="G921" i="5"/>
  <c r="P921" i="5" s="1"/>
  <c r="I922" i="5"/>
  <c r="R922" i="5" s="1"/>
  <c r="G922" i="5"/>
  <c r="P922" i="5" s="1"/>
  <c r="K922" i="5"/>
  <c r="H922" i="5"/>
  <c r="Q922" i="5" s="1"/>
  <c r="J922" i="5"/>
  <c r="S922" i="5" s="1"/>
  <c r="J923" i="5"/>
  <c r="S923" i="5" s="1"/>
  <c r="G923" i="5"/>
  <c r="P923" i="5" s="1"/>
  <c r="K923" i="5"/>
  <c r="H923" i="5"/>
  <c r="Q923" i="5" s="1"/>
  <c r="I923" i="5"/>
  <c r="R923" i="5" s="1"/>
  <c r="G924" i="5"/>
  <c r="P924" i="5" s="1"/>
  <c r="H924" i="5"/>
  <c r="Q924" i="5" s="1"/>
  <c r="K924" i="5"/>
  <c r="J924" i="5"/>
  <c r="S924" i="5" s="1"/>
  <c r="I924" i="5"/>
  <c r="R924" i="5" s="1"/>
  <c r="I925" i="5"/>
  <c r="R925" i="5" s="1"/>
  <c r="K925" i="5"/>
  <c r="H925" i="5"/>
  <c r="Q925" i="5" s="1"/>
  <c r="G925" i="5"/>
  <c r="P925" i="5" s="1"/>
  <c r="J925" i="5"/>
  <c r="S925" i="5" s="1"/>
  <c r="H926" i="5"/>
  <c r="Q926" i="5" s="1"/>
  <c r="J926" i="5"/>
  <c r="S926" i="5" s="1"/>
  <c r="G926" i="5"/>
  <c r="P926" i="5" s="1"/>
  <c r="I926" i="5"/>
  <c r="R926" i="5" s="1"/>
  <c r="K926" i="5"/>
  <c r="K927" i="5"/>
  <c r="I927" i="5"/>
  <c r="R927" i="5" s="1"/>
  <c r="J927" i="5"/>
  <c r="S927" i="5" s="1"/>
  <c r="G927" i="5"/>
  <c r="P927" i="5" s="1"/>
  <c r="H927" i="5"/>
  <c r="Q927" i="5" s="1"/>
  <c r="I928" i="5"/>
  <c r="R928" i="5" s="1"/>
  <c r="H928" i="5"/>
  <c r="Q928" i="5" s="1"/>
  <c r="K928" i="5"/>
  <c r="G928" i="5"/>
  <c r="P928" i="5" s="1"/>
  <c r="J928" i="5"/>
  <c r="S928" i="5" s="1"/>
  <c r="I929" i="5"/>
  <c r="R929" i="5" s="1"/>
  <c r="K929" i="5"/>
  <c r="J929" i="5"/>
  <c r="S929" i="5" s="1"/>
  <c r="G929" i="5"/>
  <c r="P929" i="5" s="1"/>
  <c r="H929" i="5"/>
  <c r="Q929" i="5" s="1"/>
  <c r="I930" i="5"/>
  <c r="R930" i="5" s="1"/>
  <c r="G930" i="5"/>
  <c r="P930" i="5" s="1"/>
  <c r="K930" i="5"/>
  <c r="H930" i="5"/>
  <c r="Q930" i="5" s="1"/>
  <c r="J930" i="5"/>
  <c r="S930" i="5" s="1"/>
  <c r="K931" i="5"/>
  <c r="J931" i="5"/>
  <c r="S931" i="5" s="1"/>
  <c r="G931" i="5"/>
  <c r="P931" i="5" s="1"/>
  <c r="H931" i="5"/>
  <c r="Q931" i="5" s="1"/>
  <c r="I931" i="5"/>
  <c r="R931" i="5" s="1"/>
  <c r="G932" i="5"/>
  <c r="P932" i="5" s="1"/>
  <c r="I932" i="5"/>
  <c r="R932" i="5" s="1"/>
  <c r="H932" i="5"/>
  <c r="Q932" i="5" s="1"/>
  <c r="K932" i="5"/>
  <c r="J932" i="5"/>
  <c r="S932" i="5" s="1"/>
  <c r="J933" i="5"/>
  <c r="S933" i="5" s="1"/>
  <c r="H933" i="5"/>
  <c r="Q933" i="5" s="1"/>
  <c r="K933" i="5"/>
  <c r="G933" i="5"/>
  <c r="P933" i="5" s="1"/>
  <c r="I933" i="5"/>
  <c r="R933" i="5" s="1"/>
  <c r="J934" i="5"/>
  <c r="S934" i="5" s="1"/>
  <c r="K934" i="5"/>
  <c r="H934" i="5"/>
  <c r="Q934" i="5" s="1"/>
  <c r="G934" i="5"/>
  <c r="P934" i="5" s="1"/>
  <c r="I934" i="5"/>
  <c r="R934" i="5" s="1"/>
  <c r="K935" i="5"/>
  <c r="H935" i="5"/>
  <c r="Q935" i="5" s="1"/>
  <c r="J935" i="5"/>
  <c r="S935" i="5" s="1"/>
  <c r="I935" i="5"/>
  <c r="R935" i="5" s="1"/>
  <c r="G935" i="5"/>
  <c r="P935" i="5" s="1"/>
  <c r="J936" i="5"/>
  <c r="S936" i="5" s="1"/>
  <c r="G936" i="5"/>
  <c r="P936" i="5" s="1"/>
  <c r="I936" i="5"/>
  <c r="R936" i="5" s="1"/>
  <c r="K936" i="5"/>
  <c r="H936" i="5"/>
  <c r="Q936" i="5" s="1"/>
  <c r="I937" i="5"/>
  <c r="R937" i="5" s="1"/>
  <c r="K937" i="5"/>
  <c r="H937" i="5"/>
  <c r="Q937" i="5" s="1"/>
  <c r="J937" i="5"/>
  <c r="S937" i="5" s="1"/>
  <c r="G937" i="5"/>
  <c r="P937" i="5" s="1"/>
  <c r="I938" i="5"/>
  <c r="R938" i="5" s="1"/>
  <c r="H938" i="5"/>
  <c r="Q938" i="5" s="1"/>
  <c r="K938" i="5"/>
  <c r="J938" i="5"/>
  <c r="S938" i="5" s="1"/>
  <c r="G938" i="5"/>
  <c r="P938" i="5" s="1"/>
  <c r="I939" i="5"/>
  <c r="R939" i="5" s="1"/>
  <c r="J939" i="5"/>
  <c r="S939" i="5" s="1"/>
  <c r="K939" i="5"/>
  <c r="G939" i="5"/>
  <c r="P939" i="5" s="1"/>
  <c r="H939" i="5"/>
  <c r="Q939" i="5" s="1"/>
  <c r="I940" i="5"/>
  <c r="R940" i="5" s="1"/>
  <c r="K940" i="5"/>
  <c r="G940" i="5"/>
  <c r="P940" i="5" s="1"/>
  <c r="J940" i="5"/>
  <c r="S940" i="5" s="1"/>
  <c r="H940" i="5"/>
  <c r="Q940" i="5" s="1"/>
  <c r="I941" i="5"/>
  <c r="R941" i="5" s="1"/>
  <c r="K941" i="5"/>
  <c r="G941" i="5"/>
  <c r="P941" i="5" s="1"/>
  <c r="H941" i="5"/>
  <c r="Q941" i="5" s="1"/>
  <c r="J941" i="5"/>
  <c r="S941" i="5" s="1"/>
  <c r="I942" i="5"/>
  <c r="R942" i="5" s="1"/>
  <c r="J942" i="5"/>
  <c r="S942" i="5" s="1"/>
  <c r="H942" i="5"/>
  <c r="Q942" i="5" s="1"/>
  <c r="G942" i="5"/>
  <c r="P942" i="5" s="1"/>
  <c r="K942" i="5"/>
  <c r="I943" i="5"/>
  <c r="R943" i="5" s="1"/>
  <c r="G943" i="5"/>
  <c r="P943" i="5" s="1"/>
  <c r="J943" i="5"/>
  <c r="S943" i="5" s="1"/>
  <c r="H943" i="5"/>
  <c r="Q943" i="5" s="1"/>
  <c r="K943" i="5"/>
  <c r="J944" i="5"/>
  <c r="S944" i="5" s="1"/>
  <c r="G944" i="5"/>
  <c r="P944" i="5" s="1"/>
  <c r="K944" i="5"/>
  <c r="H944" i="5"/>
  <c r="Q944" i="5" s="1"/>
  <c r="I944" i="5"/>
  <c r="R944" i="5" s="1"/>
  <c r="K945" i="5"/>
  <c r="I945" i="5"/>
  <c r="R945" i="5" s="1"/>
  <c r="G945" i="5"/>
  <c r="P945" i="5" s="1"/>
  <c r="H945" i="5"/>
  <c r="Q945" i="5" s="1"/>
  <c r="J945" i="5"/>
  <c r="S945" i="5" s="1"/>
  <c r="K946" i="5"/>
  <c r="G946" i="5"/>
  <c r="P946" i="5" s="1"/>
  <c r="I946" i="5"/>
  <c r="R946" i="5" s="1"/>
  <c r="J946" i="5"/>
  <c r="S946" i="5" s="1"/>
  <c r="H946" i="5"/>
  <c r="Q946" i="5" s="1"/>
  <c r="G947" i="5"/>
  <c r="P947" i="5" s="1"/>
  <c r="H947" i="5"/>
  <c r="Q947" i="5" s="1"/>
  <c r="J947" i="5"/>
  <c r="S947" i="5" s="1"/>
  <c r="I947" i="5"/>
  <c r="R947" i="5" s="1"/>
  <c r="K947" i="5"/>
  <c r="H948" i="5"/>
  <c r="Q948" i="5" s="1"/>
  <c r="I948" i="5"/>
  <c r="R948" i="5" s="1"/>
  <c r="J948" i="5"/>
  <c r="S948" i="5" s="1"/>
  <c r="K948" i="5"/>
  <c r="G948" i="5"/>
  <c r="P948" i="5" s="1"/>
  <c r="G949" i="5"/>
  <c r="P949" i="5" s="1"/>
  <c r="J949" i="5"/>
  <c r="S949" i="5" s="1"/>
  <c r="I949" i="5"/>
  <c r="R949" i="5" s="1"/>
  <c r="H949" i="5"/>
  <c r="Q949" i="5" s="1"/>
  <c r="K949" i="5"/>
  <c r="I950" i="5"/>
  <c r="R950" i="5" s="1"/>
  <c r="J950" i="5"/>
  <c r="S950" i="5" s="1"/>
  <c r="K950" i="5"/>
  <c r="H950" i="5"/>
  <c r="Q950" i="5" s="1"/>
  <c r="G950" i="5"/>
  <c r="P950" i="5" s="1"/>
  <c r="H951" i="5"/>
  <c r="Q951" i="5" s="1"/>
  <c r="K951" i="5"/>
  <c r="G951" i="5"/>
  <c r="P951" i="5" s="1"/>
  <c r="I951" i="5"/>
  <c r="R951" i="5" s="1"/>
  <c r="J951" i="5"/>
  <c r="S951" i="5" s="1"/>
  <c r="I952" i="5"/>
  <c r="R952" i="5" s="1"/>
  <c r="J952" i="5"/>
  <c r="S952" i="5" s="1"/>
  <c r="H952" i="5"/>
  <c r="Q952" i="5" s="1"/>
  <c r="K952" i="5"/>
  <c r="G952" i="5"/>
  <c r="P952" i="5" s="1"/>
  <c r="I953" i="5"/>
  <c r="R953" i="5" s="1"/>
  <c r="J953" i="5"/>
  <c r="S953" i="5" s="1"/>
  <c r="H953" i="5"/>
  <c r="Q953" i="5" s="1"/>
  <c r="K953" i="5"/>
  <c r="G953" i="5"/>
  <c r="P953" i="5" s="1"/>
  <c r="I954" i="5"/>
  <c r="R954" i="5" s="1"/>
  <c r="G954" i="5"/>
  <c r="P954" i="5" s="1"/>
  <c r="H954" i="5"/>
  <c r="Q954" i="5" s="1"/>
  <c r="K954" i="5"/>
  <c r="J954" i="5"/>
  <c r="S954" i="5" s="1"/>
  <c r="J955" i="5"/>
  <c r="S955" i="5" s="1"/>
  <c r="I955" i="5"/>
  <c r="R955" i="5" s="1"/>
  <c r="H955" i="5"/>
  <c r="Q955" i="5" s="1"/>
  <c r="K955" i="5"/>
  <c r="G955" i="5"/>
  <c r="P955" i="5" s="1"/>
  <c r="J956" i="5"/>
  <c r="S956" i="5" s="1"/>
  <c r="H956" i="5"/>
  <c r="Q956" i="5" s="1"/>
  <c r="K956" i="5"/>
  <c r="G956" i="5"/>
  <c r="P956" i="5" s="1"/>
  <c r="I956" i="5"/>
  <c r="R956" i="5" s="1"/>
  <c r="H957" i="5"/>
  <c r="Q957" i="5" s="1"/>
  <c r="G957" i="5"/>
  <c r="P957" i="5" s="1"/>
  <c r="I957" i="5"/>
  <c r="R957" i="5" s="1"/>
  <c r="K957" i="5"/>
  <c r="J957" i="5"/>
  <c r="S957" i="5" s="1"/>
  <c r="I958" i="5"/>
  <c r="R958" i="5" s="1"/>
  <c r="G958" i="5"/>
  <c r="P958" i="5" s="1"/>
  <c r="K958" i="5"/>
  <c r="H958" i="5"/>
  <c r="Q958" i="5" s="1"/>
  <c r="J958" i="5"/>
  <c r="S958" i="5" s="1"/>
  <c r="H959" i="5"/>
  <c r="Q959" i="5" s="1"/>
  <c r="I959" i="5"/>
  <c r="R959" i="5" s="1"/>
  <c r="K959" i="5"/>
  <c r="G959" i="5"/>
  <c r="P959" i="5" s="1"/>
  <c r="J959" i="5"/>
  <c r="S959" i="5" s="1"/>
  <c r="I960" i="5"/>
  <c r="R960" i="5" s="1"/>
  <c r="G960" i="5"/>
  <c r="P960" i="5" s="1"/>
  <c r="H960" i="5"/>
  <c r="Q960" i="5" s="1"/>
  <c r="J960" i="5"/>
  <c r="S960" i="5" s="1"/>
  <c r="K960" i="5"/>
  <c r="G961" i="5"/>
  <c r="P961" i="5" s="1"/>
  <c r="I961" i="5"/>
  <c r="R961" i="5" s="1"/>
  <c r="H961" i="5"/>
  <c r="Q961" i="5" s="1"/>
  <c r="K961" i="5"/>
  <c r="J961" i="5"/>
  <c r="S961" i="5" s="1"/>
  <c r="J962" i="5"/>
  <c r="S962" i="5" s="1"/>
  <c r="I962" i="5"/>
  <c r="R962" i="5" s="1"/>
  <c r="H962" i="5"/>
  <c r="Q962" i="5" s="1"/>
  <c r="K962" i="5"/>
  <c r="G962" i="5"/>
  <c r="P962" i="5" s="1"/>
  <c r="K963" i="5"/>
  <c r="I963" i="5"/>
  <c r="R963" i="5" s="1"/>
  <c r="H963" i="5"/>
  <c r="Q963" i="5" s="1"/>
  <c r="J963" i="5"/>
  <c r="S963" i="5" s="1"/>
  <c r="G963" i="5"/>
  <c r="P963" i="5" s="1"/>
  <c r="G964" i="5"/>
  <c r="P964" i="5" s="1"/>
  <c r="I964" i="5"/>
  <c r="R964" i="5" s="1"/>
  <c r="K964" i="5"/>
  <c r="H964" i="5"/>
  <c r="Q964" i="5" s="1"/>
  <c r="J964" i="5"/>
  <c r="S964" i="5" s="1"/>
  <c r="G965" i="5"/>
  <c r="P965" i="5" s="1"/>
  <c r="I965" i="5"/>
  <c r="R965" i="5" s="1"/>
  <c r="K965" i="5"/>
  <c r="J965" i="5"/>
  <c r="S965" i="5" s="1"/>
  <c r="H965" i="5"/>
  <c r="Q965" i="5" s="1"/>
  <c r="K966" i="5"/>
  <c r="I966" i="5"/>
  <c r="R966" i="5" s="1"/>
  <c r="G966" i="5"/>
  <c r="P966" i="5" s="1"/>
  <c r="H966" i="5"/>
  <c r="Q966" i="5" s="1"/>
  <c r="J966" i="5"/>
  <c r="S966" i="5" s="1"/>
  <c r="J967" i="5"/>
  <c r="S967" i="5" s="1"/>
  <c r="K967" i="5"/>
  <c r="I967" i="5"/>
  <c r="R967" i="5" s="1"/>
  <c r="G967" i="5"/>
  <c r="P967" i="5" s="1"/>
  <c r="H967" i="5"/>
  <c r="Q967" i="5" s="1"/>
  <c r="H968" i="5"/>
  <c r="Q968" i="5" s="1"/>
  <c r="K968" i="5"/>
  <c r="J968" i="5"/>
  <c r="S968" i="5" s="1"/>
  <c r="G968" i="5"/>
  <c r="P968" i="5" s="1"/>
  <c r="I968" i="5"/>
  <c r="R968" i="5" s="1"/>
  <c r="J969" i="5"/>
  <c r="S969" i="5" s="1"/>
  <c r="I969" i="5"/>
  <c r="R969" i="5" s="1"/>
  <c r="G969" i="5"/>
  <c r="P969" i="5" s="1"/>
  <c r="K969" i="5"/>
  <c r="H969" i="5"/>
  <c r="Q969" i="5" s="1"/>
  <c r="J970" i="5"/>
  <c r="S970" i="5" s="1"/>
  <c r="I970" i="5"/>
  <c r="R970" i="5" s="1"/>
  <c r="G970" i="5"/>
  <c r="P970" i="5" s="1"/>
  <c r="K970" i="5"/>
  <c r="H970" i="5"/>
  <c r="Q970" i="5" s="1"/>
  <c r="J971" i="5"/>
  <c r="S971" i="5" s="1"/>
  <c r="I971" i="5"/>
  <c r="R971" i="5" s="1"/>
  <c r="G971" i="5"/>
  <c r="P971" i="5" s="1"/>
  <c r="H971" i="5"/>
  <c r="Q971" i="5" s="1"/>
  <c r="K971" i="5"/>
  <c r="J972" i="5"/>
  <c r="S972" i="5" s="1"/>
  <c r="H972" i="5"/>
  <c r="Q972" i="5" s="1"/>
  <c r="K972" i="5"/>
  <c r="G972" i="5"/>
  <c r="P972" i="5" s="1"/>
  <c r="I972" i="5"/>
  <c r="R972" i="5" s="1"/>
  <c r="K973" i="5"/>
  <c r="I973" i="5"/>
  <c r="R973" i="5" s="1"/>
  <c r="H973" i="5"/>
  <c r="Q973" i="5" s="1"/>
  <c r="G973" i="5"/>
  <c r="P973" i="5" s="1"/>
  <c r="J973" i="5"/>
  <c r="S973" i="5" s="1"/>
  <c r="H974" i="5"/>
  <c r="Q974" i="5" s="1"/>
  <c r="I974" i="5"/>
  <c r="R974" i="5" s="1"/>
  <c r="J974" i="5"/>
  <c r="S974" i="5" s="1"/>
  <c r="K974" i="5"/>
  <c r="G974" i="5"/>
  <c r="P974" i="5" s="1"/>
  <c r="G975" i="5"/>
  <c r="P975" i="5" s="1"/>
  <c r="J975" i="5"/>
  <c r="S975" i="5" s="1"/>
  <c r="I975" i="5"/>
  <c r="R975" i="5" s="1"/>
  <c r="K975" i="5"/>
  <c r="H975" i="5"/>
  <c r="Q975" i="5" s="1"/>
  <c r="K976" i="5"/>
  <c r="H976" i="5"/>
  <c r="Q976" i="5" s="1"/>
  <c r="G976" i="5"/>
  <c r="P976" i="5" s="1"/>
  <c r="J976" i="5"/>
  <c r="S976" i="5" s="1"/>
  <c r="I976" i="5"/>
  <c r="R976" i="5" s="1"/>
  <c r="G977" i="5"/>
  <c r="P977" i="5" s="1"/>
  <c r="J977" i="5"/>
  <c r="S977" i="5" s="1"/>
  <c r="H977" i="5"/>
  <c r="Q977" i="5" s="1"/>
  <c r="I977" i="5"/>
  <c r="R977" i="5" s="1"/>
  <c r="K977" i="5"/>
  <c r="H978" i="5"/>
  <c r="Q978" i="5" s="1"/>
  <c r="J978" i="5"/>
  <c r="S978" i="5" s="1"/>
  <c r="G978" i="5"/>
  <c r="P978" i="5" s="1"/>
  <c r="I978" i="5"/>
  <c r="R978" i="5" s="1"/>
  <c r="K978" i="5"/>
  <c r="K979" i="5"/>
  <c r="G979" i="5"/>
  <c r="P979" i="5" s="1"/>
  <c r="J979" i="5"/>
  <c r="S979" i="5" s="1"/>
  <c r="I979" i="5"/>
  <c r="R979" i="5" s="1"/>
  <c r="H979" i="5"/>
  <c r="Q979" i="5" s="1"/>
  <c r="I980" i="5"/>
  <c r="R980" i="5" s="1"/>
  <c r="J980" i="5"/>
  <c r="S980" i="5" s="1"/>
  <c r="G980" i="5"/>
  <c r="P980" i="5" s="1"/>
  <c r="H980" i="5"/>
  <c r="Q980" i="5" s="1"/>
  <c r="K980" i="5"/>
  <c r="H981" i="5"/>
  <c r="Q981" i="5" s="1"/>
  <c r="K981" i="5"/>
  <c r="J981" i="5"/>
  <c r="S981" i="5" s="1"/>
  <c r="I981" i="5"/>
  <c r="R981" i="5" s="1"/>
  <c r="G981" i="5"/>
  <c r="P981" i="5" s="1"/>
  <c r="H982" i="5"/>
  <c r="Q982" i="5" s="1"/>
  <c r="J982" i="5"/>
  <c r="S982" i="5" s="1"/>
  <c r="I982" i="5"/>
  <c r="R982" i="5" s="1"/>
  <c r="G982" i="5"/>
  <c r="P982" i="5" s="1"/>
  <c r="K982" i="5"/>
  <c r="H983" i="5"/>
  <c r="Q983" i="5" s="1"/>
  <c r="I983" i="5"/>
  <c r="R983" i="5" s="1"/>
  <c r="J983" i="5"/>
  <c r="S983" i="5" s="1"/>
  <c r="G983" i="5"/>
  <c r="P983" i="5" s="1"/>
  <c r="K983" i="5"/>
  <c r="G984" i="5"/>
  <c r="P984" i="5" s="1"/>
  <c r="I984" i="5"/>
  <c r="R984" i="5" s="1"/>
  <c r="H984" i="5"/>
  <c r="Q984" i="5" s="1"/>
  <c r="K984" i="5"/>
  <c r="J984" i="5"/>
  <c r="S984" i="5" s="1"/>
  <c r="J985" i="5"/>
  <c r="S985" i="5" s="1"/>
  <c r="H985" i="5"/>
  <c r="Q985" i="5" s="1"/>
  <c r="G985" i="5"/>
  <c r="P985" i="5" s="1"/>
  <c r="I985" i="5"/>
  <c r="R985" i="5" s="1"/>
  <c r="K985" i="5"/>
  <c r="G986" i="5"/>
  <c r="P986" i="5" s="1"/>
  <c r="J986" i="5"/>
  <c r="S986" i="5" s="1"/>
  <c r="H986" i="5"/>
  <c r="Q986" i="5" s="1"/>
  <c r="I986" i="5"/>
  <c r="R986" i="5" s="1"/>
  <c r="K986" i="5"/>
  <c r="G987" i="5"/>
  <c r="P987" i="5" s="1"/>
  <c r="J987" i="5"/>
  <c r="S987" i="5" s="1"/>
  <c r="H987" i="5"/>
  <c r="Q987" i="5" s="1"/>
  <c r="K987" i="5"/>
  <c r="I987" i="5"/>
  <c r="R987" i="5" s="1"/>
  <c r="H988" i="5"/>
  <c r="Q988" i="5" s="1"/>
  <c r="G988" i="5"/>
  <c r="P988" i="5" s="1"/>
  <c r="K988" i="5"/>
  <c r="J988" i="5"/>
  <c r="S988" i="5" s="1"/>
  <c r="I988" i="5"/>
  <c r="R988" i="5" s="1"/>
  <c r="I989" i="5"/>
  <c r="R989" i="5" s="1"/>
  <c r="J989" i="5"/>
  <c r="S989" i="5" s="1"/>
  <c r="H989" i="5"/>
  <c r="Q989" i="5" s="1"/>
  <c r="K989" i="5"/>
  <c r="G989" i="5"/>
  <c r="P989" i="5" s="1"/>
  <c r="I990" i="5"/>
  <c r="R990" i="5" s="1"/>
  <c r="H990" i="5"/>
  <c r="Q990" i="5" s="1"/>
  <c r="K990" i="5"/>
  <c r="J990" i="5"/>
  <c r="S990" i="5" s="1"/>
  <c r="G990" i="5"/>
  <c r="P990" i="5" s="1"/>
  <c r="I991" i="5"/>
  <c r="R991" i="5" s="1"/>
  <c r="J991" i="5"/>
  <c r="S991" i="5" s="1"/>
  <c r="H991" i="5"/>
  <c r="Q991" i="5" s="1"/>
  <c r="K991" i="5"/>
  <c r="G991" i="5"/>
  <c r="P991" i="5" s="1"/>
  <c r="I992" i="5"/>
  <c r="R992" i="5" s="1"/>
  <c r="G992" i="5"/>
  <c r="P992" i="5" s="1"/>
  <c r="H992" i="5"/>
  <c r="Q992" i="5" s="1"/>
  <c r="K992" i="5"/>
  <c r="J992" i="5"/>
  <c r="S992" i="5" s="1"/>
  <c r="I993" i="5"/>
  <c r="R993" i="5" s="1"/>
  <c r="G993" i="5"/>
  <c r="P993" i="5" s="1"/>
  <c r="K993" i="5"/>
  <c r="J993" i="5"/>
  <c r="S993" i="5" s="1"/>
  <c r="H993" i="5"/>
  <c r="Q993" i="5" s="1"/>
  <c r="I994" i="5"/>
  <c r="R994" i="5" s="1"/>
  <c r="K994" i="5"/>
  <c r="J994" i="5"/>
  <c r="S994" i="5" s="1"/>
  <c r="G994" i="5"/>
  <c r="P994" i="5" s="1"/>
  <c r="H994" i="5"/>
  <c r="Q994" i="5" s="1"/>
  <c r="I995" i="5"/>
  <c r="R995" i="5" s="1"/>
  <c r="J995" i="5"/>
  <c r="S995" i="5" s="1"/>
  <c r="G995" i="5"/>
  <c r="P995" i="5" s="1"/>
  <c r="H995" i="5"/>
  <c r="Q995" i="5" s="1"/>
  <c r="K995" i="5"/>
  <c r="G996" i="5"/>
  <c r="P996" i="5" s="1"/>
  <c r="J996" i="5"/>
  <c r="S996" i="5" s="1"/>
  <c r="H996" i="5"/>
  <c r="Q996" i="5" s="1"/>
  <c r="I996" i="5"/>
  <c r="R996" i="5" s="1"/>
  <c r="K996" i="5"/>
  <c r="J997" i="5"/>
  <c r="S997" i="5" s="1"/>
  <c r="I997" i="5"/>
  <c r="R997" i="5" s="1"/>
  <c r="G997" i="5"/>
  <c r="P997" i="5" s="1"/>
  <c r="H997" i="5"/>
  <c r="Q997" i="5" s="1"/>
  <c r="K997" i="5"/>
  <c r="G998" i="5"/>
  <c r="P998" i="5" s="1"/>
  <c r="K998" i="5"/>
  <c r="H998" i="5"/>
  <c r="Q998" i="5" s="1"/>
  <c r="I998" i="5"/>
  <c r="R998" i="5" s="1"/>
  <c r="J998" i="5"/>
  <c r="S998" i="5" s="1"/>
  <c r="G999" i="5"/>
  <c r="P999" i="5" s="1"/>
  <c r="H999" i="5"/>
  <c r="Q999" i="5" s="1"/>
  <c r="K999" i="5"/>
  <c r="I999" i="5"/>
  <c r="R999" i="5" s="1"/>
  <c r="J999" i="5"/>
  <c r="S999" i="5" s="1"/>
  <c r="G1000" i="5"/>
  <c r="P1000" i="5" s="1"/>
  <c r="H1000" i="5"/>
  <c r="Q1000" i="5" s="1"/>
  <c r="I1000" i="5"/>
  <c r="R1000" i="5" s="1"/>
  <c r="J1000" i="5"/>
  <c r="S1000" i="5" s="1"/>
  <c r="K1000" i="5"/>
  <c r="H1001" i="5"/>
  <c r="Q1001" i="5" s="1"/>
  <c r="J1001" i="5"/>
  <c r="S1001" i="5" s="1"/>
  <c r="K1001" i="5"/>
  <c r="I1001" i="5"/>
  <c r="R1001" i="5" s="1"/>
  <c r="G1001" i="5"/>
  <c r="P1001" i="5" s="1"/>
  <c r="H1002" i="5"/>
  <c r="Q1002" i="5" s="1"/>
  <c r="K1002" i="5"/>
  <c r="I1002" i="5"/>
  <c r="R1002" i="5" s="1"/>
  <c r="G1002" i="5"/>
  <c r="P1002" i="5" s="1"/>
  <c r="J1002" i="5"/>
  <c r="S1002" i="5" s="1"/>
  <c r="J1003" i="5"/>
  <c r="S1003" i="5" s="1"/>
  <c r="K1003" i="5"/>
  <c r="H1003" i="5"/>
  <c r="Q1003" i="5" s="1"/>
  <c r="G1003" i="5"/>
  <c r="P1003" i="5" s="1"/>
  <c r="I1003" i="5"/>
  <c r="R1003" i="5" s="1"/>
  <c r="H1004" i="5"/>
  <c r="Q1004" i="5" s="1"/>
  <c r="I1004" i="5"/>
  <c r="R1004" i="5" s="1"/>
  <c r="K1004" i="5"/>
  <c r="G1004" i="5"/>
  <c r="P1004" i="5" s="1"/>
  <c r="J1004" i="5"/>
  <c r="S1004" i="5" s="1"/>
  <c r="K1005" i="5"/>
  <c r="G1005" i="5"/>
  <c r="P1005" i="5" s="1"/>
  <c r="I1005" i="5"/>
  <c r="R1005" i="5" s="1"/>
  <c r="H1005" i="5"/>
  <c r="Q1005" i="5" s="1"/>
  <c r="J1005" i="5"/>
  <c r="S1005" i="5" s="1"/>
  <c r="K1006" i="5"/>
  <c r="I1006" i="5"/>
  <c r="R1006" i="5" s="1"/>
  <c r="G1006" i="5"/>
  <c r="P1006" i="5" s="1"/>
  <c r="J1006" i="5"/>
  <c r="S1006" i="5" s="1"/>
  <c r="H1006" i="5"/>
  <c r="Q1006" i="5" s="1"/>
  <c r="K1007" i="5"/>
  <c r="H1007" i="5"/>
  <c r="Q1007" i="5" s="1"/>
  <c r="G1007" i="5"/>
  <c r="P1007" i="5" s="1"/>
  <c r="I1007" i="5"/>
  <c r="R1007" i="5" s="1"/>
  <c r="J1007" i="5"/>
  <c r="S1007" i="5" s="1"/>
  <c r="J1008" i="5"/>
  <c r="S1008" i="5" s="1"/>
  <c r="G1008" i="5"/>
  <c r="P1008" i="5" s="1"/>
  <c r="H1008" i="5"/>
  <c r="Q1008" i="5" s="1"/>
  <c r="I1008" i="5"/>
  <c r="R1008" i="5" s="1"/>
  <c r="K1008" i="5"/>
  <c r="H1009" i="5"/>
  <c r="Q1009" i="5" s="1"/>
  <c r="J1009" i="5"/>
  <c r="S1009" i="5" s="1"/>
  <c r="K1009" i="5"/>
  <c r="I1009" i="5"/>
  <c r="R1009" i="5" s="1"/>
  <c r="G1009" i="5"/>
  <c r="P1009" i="5" s="1"/>
  <c r="H1010" i="5"/>
  <c r="Q1010" i="5" s="1"/>
  <c r="J1010" i="5"/>
  <c r="S1010" i="5" s="1"/>
  <c r="K1010" i="5"/>
  <c r="I1010" i="5"/>
  <c r="R1010" i="5" s="1"/>
  <c r="G1010" i="5"/>
  <c r="P1010" i="5" s="1"/>
  <c r="J1011" i="5"/>
  <c r="S1011" i="5" s="1"/>
  <c r="K1011" i="5"/>
  <c r="H1011" i="5"/>
  <c r="Q1011" i="5" s="1"/>
  <c r="I1011" i="5"/>
  <c r="R1011" i="5" s="1"/>
  <c r="G1011" i="5"/>
  <c r="P1011" i="5" s="1"/>
  <c r="H1012" i="5"/>
  <c r="Q1012" i="5" s="1"/>
  <c r="J1012" i="5"/>
  <c r="S1012" i="5" s="1"/>
  <c r="K1012" i="5"/>
  <c r="G1012" i="5"/>
  <c r="P1012" i="5" s="1"/>
  <c r="I1012" i="5"/>
  <c r="R1012" i="5" s="1"/>
  <c r="J1013" i="5"/>
  <c r="S1013" i="5" s="1"/>
  <c r="H1013" i="5"/>
  <c r="Q1013" i="5" s="1"/>
  <c r="G1013" i="5"/>
  <c r="P1013" i="5" s="1"/>
  <c r="K1013" i="5"/>
  <c r="I1013" i="5"/>
  <c r="R1013" i="5" s="1"/>
  <c r="J1014" i="5"/>
  <c r="S1014" i="5" s="1"/>
  <c r="K1014" i="5"/>
  <c r="H1014" i="5"/>
  <c r="Q1014" i="5" s="1"/>
  <c r="I1014" i="5"/>
  <c r="R1014" i="5" s="1"/>
  <c r="G1014" i="5"/>
  <c r="P1014" i="5" s="1"/>
  <c r="J1015" i="5"/>
  <c r="S1015" i="5" s="1"/>
  <c r="G1015" i="5"/>
  <c r="P1015" i="5" s="1"/>
  <c r="K1015" i="5"/>
  <c r="H1015" i="5"/>
  <c r="Q1015" i="5" s="1"/>
  <c r="I1015" i="5"/>
  <c r="R1015" i="5" s="1"/>
  <c r="J1016" i="5"/>
  <c r="S1016" i="5" s="1"/>
  <c r="H1016" i="5"/>
  <c r="Q1016" i="5" s="1"/>
  <c r="K1016" i="5"/>
  <c r="G1016" i="5"/>
  <c r="P1016" i="5" s="1"/>
  <c r="I1016" i="5"/>
  <c r="R1016" i="5" s="1"/>
  <c r="K1017" i="5"/>
  <c r="J1017" i="5"/>
  <c r="S1017" i="5" s="1"/>
  <c r="H1017" i="5"/>
  <c r="Q1017" i="5" s="1"/>
  <c r="G1017" i="5"/>
  <c r="P1017" i="5" s="1"/>
  <c r="I1017" i="5"/>
  <c r="R1017" i="5" s="1"/>
  <c r="J1018" i="5"/>
  <c r="S1018" i="5" s="1"/>
  <c r="H1018" i="5"/>
  <c r="Q1018" i="5" s="1"/>
  <c r="G1018" i="5"/>
  <c r="P1018" i="5" s="1"/>
  <c r="K1018" i="5"/>
  <c r="I1018" i="5"/>
  <c r="R1018" i="5" s="1"/>
  <c r="H1019" i="5"/>
  <c r="Q1019" i="5" s="1"/>
  <c r="G1019" i="5"/>
  <c r="P1019" i="5" s="1"/>
  <c r="K1019" i="5"/>
  <c r="J1019" i="5"/>
  <c r="S1019" i="5" s="1"/>
  <c r="I1019" i="5"/>
  <c r="R1019" i="5" s="1"/>
  <c r="I1020" i="5"/>
  <c r="R1020" i="5" s="1"/>
  <c r="K1020" i="5"/>
  <c r="J1020" i="5"/>
  <c r="S1020" i="5" s="1"/>
  <c r="H1020" i="5"/>
  <c r="Q1020" i="5" s="1"/>
  <c r="G1020" i="5"/>
  <c r="P1020" i="5" s="1"/>
  <c r="J1021" i="5"/>
  <c r="S1021" i="5" s="1"/>
  <c r="I1021" i="5"/>
  <c r="R1021" i="5" s="1"/>
  <c r="K1021" i="5"/>
  <c r="G1021" i="5"/>
  <c r="P1021" i="5" s="1"/>
  <c r="H1021" i="5"/>
  <c r="Q1021" i="5" s="1"/>
  <c r="K1022" i="5"/>
  <c r="J1022" i="5"/>
  <c r="S1022" i="5" s="1"/>
  <c r="I1022" i="5"/>
  <c r="R1022" i="5" s="1"/>
  <c r="G1022" i="5"/>
  <c r="P1022" i="5" s="1"/>
  <c r="H1022" i="5"/>
  <c r="Q1022" i="5" s="1"/>
  <c r="I1023" i="5"/>
  <c r="R1023" i="5" s="1"/>
  <c r="G1023" i="5"/>
  <c r="P1023" i="5" s="1"/>
  <c r="K1023" i="5"/>
  <c r="J1023" i="5"/>
  <c r="S1023" i="5" s="1"/>
  <c r="H1023" i="5"/>
  <c r="Q1023" i="5" s="1"/>
  <c r="I1024" i="5"/>
  <c r="R1024" i="5" s="1"/>
  <c r="J1024" i="5"/>
  <c r="S1024" i="5" s="1"/>
  <c r="K1024" i="5"/>
  <c r="G1024" i="5"/>
  <c r="P1024" i="5" s="1"/>
  <c r="H1024" i="5"/>
  <c r="Q1024" i="5" s="1"/>
  <c r="J1025" i="5"/>
  <c r="S1025" i="5" s="1"/>
  <c r="I1025" i="5"/>
  <c r="R1025" i="5" s="1"/>
  <c r="K1025" i="5"/>
  <c r="H1025" i="5"/>
  <c r="Q1025" i="5" s="1"/>
  <c r="G1025" i="5"/>
  <c r="P1025" i="5" s="1"/>
  <c r="I1026" i="5"/>
  <c r="R1026" i="5" s="1"/>
  <c r="H1026" i="5"/>
  <c r="Q1026" i="5" s="1"/>
  <c r="G1026" i="5"/>
  <c r="P1026" i="5" s="1"/>
  <c r="J1026" i="5"/>
  <c r="S1026" i="5" s="1"/>
  <c r="K1026" i="5"/>
  <c r="I1027" i="5"/>
  <c r="R1027" i="5" s="1"/>
  <c r="K1027" i="5"/>
  <c r="J1027" i="5"/>
  <c r="S1027" i="5" s="1"/>
  <c r="G1027" i="5"/>
  <c r="P1027" i="5" s="1"/>
  <c r="H1027" i="5"/>
  <c r="Q1027" i="5" s="1"/>
  <c r="J1028" i="5"/>
  <c r="S1028" i="5" s="1"/>
  <c r="H1028" i="5"/>
  <c r="Q1028" i="5" s="1"/>
  <c r="K1028" i="5"/>
  <c r="G1028" i="5"/>
  <c r="P1028" i="5" s="1"/>
  <c r="I1028" i="5"/>
  <c r="R1028" i="5" s="1"/>
  <c r="I1029" i="5"/>
  <c r="R1029" i="5" s="1"/>
  <c r="H1029" i="5"/>
  <c r="Q1029" i="5" s="1"/>
  <c r="K1029" i="5"/>
  <c r="J1029" i="5"/>
  <c r="S1029" i="5" s="1"/>
  <c r="G1029" i="5"/>
  <c r="P1029" i="5" s="1"/>
  <c r="I1030" i="5"/>
  <c r="R1030" i="5" s="1"/>
  <c r="K1030" i="5"/>
  <c r="G1030" i="5"/>
  <c r="P1030" i="5" s="1"/>
  <c r="H1030" i="5"/>
  <c r="Q1030" i="5" s="1"/>
  <c r="J1030" i="5"/>
  <c r="S1030" i="5" s="1"/>
  <c r="I1031" i="5"/>
  <c r="R1031" i="5" s="1"/>
  <c r="J1031" i="5"/>
  <c r="S1031" i="5" s="1"/>
  <c r="H1031" i="5"/>
  <c r="Q1031" i="5" s="1"/>
  <c r="G1031" i="5"/>
  <c r="P1031" i="5" s="1"/>
  <c r="K1031" i="5"/>
  <c r="I1032" i="5"/>
  <c r="R1032" i="5" s="1"/>
  <c r="G1032" i="5"/>
  <c r="P1032" i="5" s="1"/>
  <c r="H1032" i="5"/>
  <c r="Q1032" i="5" s="1"/>
  <c r="J1032" i="5"/>
  <c r="S1032" i="5" s="1"/>
  <c r="K1032" i="5"/>
  <c r="I1033" i="5"/>
  <c r="R1033" i="5" s="1"/>
  <c r="G1033" i="5"/>
  <c r="P1033" i="5" s="1"/>
  <c r="K1033" i="5"/>
  <c r="H1033" i="5"/>
  <c r="Q1033" i="5" s="1"/>
  <c r="J1033" i="5"/>
  <c r="S1033" i="5" s="1"/>
  <c r="G1034" i="5"/>
  <c r="P1034" i="5" s="1"/>
  <c r="J1034" i="5"/>
  <c r="S1034" i="5" s="1"/>
  <c r="I1034" i="5"/>
  <c r="R1034" i="5" s="1"/>
  <c r="H1034" i="5"/>
  <c r="Q1034" i="5" s="1"/>
  <c r="K1034" i="5"/>
  <c r="H1035" i="5"/>
  <c r="Q1035" i="5" s="1"/>
  <c r="I1035" i="5"/>
  <c r="R1035" i="5" s="1"/>
  <c r="J1035" i="5"/>
  <c r="S1035" i="5" s="1"/>
  <c r="G1035" i="5"/>
  <c r="P1035" i="5" s="1"/>
  <c r="K1035" i="5"/>
  <c r="G1036" i="5"/>
  <c r="P1036" i="5" s="1"/>
  <c r="I1036" i="5"/>
  <c r="R1036" i="5" s="1"/>
  <c r="H1036" i="5"/>
  <c r="Q1036" i="5" s="1"/>
  <c r="J1036" i="5"/>
  <c r="S1036" i="5" s="1"/>
  <c r="K1036" i="5"/>
  <c r="J1037" i="5"/>
  <c r="S1037" i="5" s="1"/>
  <c r="G1037" i="5"/>
  <c r="P1037" i="5" s="1"/>
  <c r="I1037" i="5"/>
  <c r="R1037" i="5" s="1"/>
  <c r="K1037" i="5"/>
  <c r="H1037" i="5"/>
  <c r="Q1037" i="5" s="1"/>
  <c r="K1038" i="5"/>
  <c r="G1038" i="5"/>
  <c r="P1038" i="5" s="1"/>
  <c r="J1038" i="5"/>
  <c r="S1038" i="5" s="1"/>
  <c r="I1038" i="5"/>
  <c r="R1038" i="5" s="1"/>
  <c r="H1038" i="5"/>
  <c r="Q1038" i="5" s="1"/>
  <c r="G1039" i="5"/>
  <c r="P1039" i="5" s="1"/>
  <c r="J1039" i="5"/>
  <c r="S1039" i="5" s="1"/>
  <c r="I1039" i="5"/>
  <c r="R1039" i="5" s="1"/>
  <c r="H1039" i="5"/>
  <c r="Q1039" i="5" s="1"/>
  <c r="K1039" i="5"/>
  <c r="K1040" i="5"/>
  <c r="G1040" i="5"/>
  <c r="P1040" i="5" s="1"/>
  <c r="I1040" i="5"/>
  <c r="R1040" i="5" s="1"/>
  <c r="H1040" i="5"/>
  <c r="Q1040" i="5" s="1"/>
  <c r="J1040" i="5"/>
  <c r="S1040" i="5" s="1"/>
  <c r="I1041" i="5"/>
  <c r="R1041" i="5" s="1"/>
  <c r="G1041" i="5"/>
  <c r="P1041" i="5" s="1"/>
  <c r="K1041" i="5"/>
  <c r="H1041" i="5"/>
  <c r="Q1041" i="5" s="1"/>
  <c r="J1041" i="5"/>
  <c r="S1041" i="5" s="1"/>
  <c r="K1042" i="5"/>
  <c r="J1042" i="5"/>
  <c r="S1042" i="5" s="1"/>
  <c r="I1042" i="5"/>
  <c r="R1042" i="5" s="1"/>
  <c r="H1042" i="5"/>
  <c r="Q1042" i="5" s="1"/>
  <c r="G1042" i="5"/>
  <c r="P1042" i="5" s="1"/>
  <c r="I1043" i="5"/>
  <c r="R1043" i="5" s="1"/>
  <c r="H1043" i="5"/>
  <c r="Q1043" i="5" s="1"/>
  <c r="G1043" i="5"/>
  <c r="P1043" i="5" s="1"/>
  <c r="J1043" i="5"/>
  <c r="S1043" i="5" s="1"/>
  <c r="K1043" i="5"/>
  <c r="K1044" i="5"/>
  <c r="H1044" i="5"/>
  <c r="Q1044" i="5" s="1"/>
  <c r="G1044" i="5"/>
  <c r="P1044" i="5" s="1"/>
  <c r="I1044" i="5"/>
  <c r="R1044" i="5" s="1"/>
  <c r="J1044" i="5"/>
  <c r="S1044" i="5" s="1"/>
  <c r="I1045" i="5"/>
  <c r="R1045" i="5" s="1"/>
  <c r="H1045" i="5"/>
  <c r="Q1045" i="5" s="1"/>
  <c r="K1045" i="5"/>
  <c r="G1045" i="5"/>
  <c r="P1045" i="5" s="1"/>
  <c r="J1045" i="5"/>
  <c r="S1045" i="5" s="1"/>
  <c r="H1046" i="5"/>
  <c r="Q1046" i="5" s="1"/>
  <c r="G1046" i="5"/>
  <c r="P1046" i="5" s="1"/>
  <c r="K1046" i="5"/>
  <c r="J1046" i="5"/>
  <c r="S1046" i="5" s="1"/>
  <c r="I1046" i="5"/>
  <c r="R1046" i="5" s="1"/>
  <c r="K1047" i="5"/>
  <c r="G1047" i="5"/>
  <c r="P1047" i="5" s="1"/>
  <c r="I1047" i="5"/>
  <c r="R1047" i="5" s="1"/>
  <c r="J1047" i="5"/>
  <c r="S1047" i="5" s="1"/>
  <c r="H1047" i="5"/>
  <c r="Q1047" i="5" s="1"/>
  <c r="K1048" i="5"/>
  <c r="H1048" i="5"/>
  <c r="Q1048" i="5" s="1"/>
  <c r="I1048" i="5"/>
  <c r="R1048" i="5" s="1"/>
  <c r="G1048" i="5"/>
  <c r="P1048" i="5" s="1"/>
  <c r="J1048" i="5"/>
  <c r="S1048" i="5" s="1"/>
  <c r="G1049" i="5"/>
  <c r="P1049" i="5" s="1"/>
  <c r="K1049" i="5"/>
  <c r="H1049" i="5"/>
  <c r="Q1049" i="5" s="1"/>
  <c r="I1049" i="5"/>
  <c r="R1049" i="5" s="1"/>
  <c r="J1049" i="5"/>
  <c r="S1049" i="5" s="1"/>
  <c r="K1050" i="5"/>
  <c r="H1050" i="5"/>
  <c r="Q1050" i="5" s="1"/>
  <c r="G1050" i="5"/>
  <c r="P1050" i="5" s="1"/>
  <c r="I1050" i="5"/>
  <c r="R1050" i="5" s="1"/>
  <c r="J1050" i="5"/>
  <c r="S1050" i="5" s="1"/>
  <c r="K1051" i="5"/>
  <c r="H1051" i="5"/>
  <c r="Q1051" i="5" s="1"/>
  <c r="G1051" i="5"/>
  <c r="P1051" i="5" s="1"/>
  <c r="I1051" i="5"/>
  <c r="R1051" i="5" s="1"/>
  <c r="J1051" i="5"/>
  <c r="S1051" i="5" s="1"/>
  <c r="K1052" i="5"/>
  <c r="H1052" i="5"/>
  <c r="Q1052" i="5" s="1"/>
  <c r="I1052" i="5"/>
  <c r="R1052" i="5" s="1"/>
  <c r="G1052" i="5"/>
  <c r="P1052" i="5" s="1"/>
  <c r="J1052" i="5"/>
  <c r="S1052" i="5" s="1"/>
  <c r="K1053" i="5"/>
  <c r="I1053" i="5"/>
  <c r="R1053" i="5" s="1"/>
  <c r="G1053" i="5"/>
  <c r="P1053" i="5" s="1"/>
  <c r="H1053" i="5"/>
  <c r="Q1053" i="5" s="1"/>
  <c r="J1053" i="5"/>
  <c r="S1053" i="5" s="1"/>
  <c r="I1054" i="5"/>
  <c r="R1054" i="5" s="1"/>
  <c r="H1054" i="5"/>
  <c r="Q1054" i="5" s="1"/>
  <c r="K1054" i="5"/>
  <c r="G1054" i="5"/>
  <c r="P1054" i="5" s="1"/>
  <c r="J1054" i="5"/>
  <c r="S1054" i="5" s="1"/>
  <c r="K1055" i="5"/>
  <c r="J1055" i="5"/>
  <c r="S1055" i="5" s="1"/>
  <c r="G1055" i="5"/>
  <c r="P1055" i="5" s="1"/>
  <c r="I1055" i="5"/>
  <c r="R1055" i="5" s="1"/>
  <c r="H1055" i="5"/>
  <c r="Q1055" i="5" s="1"/>
  <c r="H1056" i="5"/>
  <c r="Q1056" i="5" s="1"/>
  <c r="K1056" i="5"/>
  <c r="G1056" i="5"/>
  <c r="P1056" i="5" s="1"/>
  <c r="I1056" i="5"/>
  <c r="R1056" i="5" s="1"/>
  <c r="J1056" i="5"/>
  <c r="S1056" i="5" s="1"/>
  <c r="J1057" i="5"/>
  <c r="S1057" i="5" s="1"/>
  <c r="I1057" i="5"/>
  <c r="R1057" i="5" s="1"/>
  <c r="K1057" i="5"/>
  <c r="H1057" i="5"/>
  <c r="Q1057" i="5" s="1"/>
  <c r="G1057" i="5"/>
  <c r="P1057" i="5" s="1"/>
  <c r="G1058" i="5"/>
  <c r="P1058" i="5" s="1"/>
  <c r="I1058" i="5"/>
  <c r="R1058" i="5" s="1"/>
  <c r="J1058" i="5"/>
  <c r="S1058" i="5" s="1"/>
  <c r="H1058" i="5"/>
  <c r="Q1058" i="5" s="1"/>
  <c r="K1058" i="5"/>
  <c r="H1059" i="5"/>
  <c r="Q1059" i="5" s="1"/>
  <c r="G1059" i="5"/>
  <c r="P1059" i="5" s="1"/>
  <c r="I1059" i="5"/>
  <c r="R1059" i="5" s="1"/>
  <c r="K1059" i="5"/>
  <c r="J1059" i="5"/>
  <c r="S1059" i="5" s="1"/>
  <c r="J1060" i="5"/>
  <c r="S1060" i="5" s="1"/>
  <c r="I1060" i="5"/>
  <c r="R1060" i="5" s="1"/>
  <c r="G1060" i="5"/>
  <c r="P1060" i="5" s="1"/>
  <c r="H1060" i="5"/>
  <c r="Q1060" i="5" s="1"/>
  <c r="K1060" i="5"/>
  <c r="G1061" i="5"/>
  <c r="P1061" i="5" s="1"/>
  <c r="J1061" i="5"/>
  <c r="S1061" i="5" s="1"/>
  <c r="I1061" i="5"/>
  <c r="R1061" i="5" s="1"/>
  <c r="K1061" i="5"/>
  <c r="H1061" i="5"/>
  <c r="Q1061" i="5" s="1"/>
  <c r="I1062" i="5"/>
  <c r="R1062" i="5" s="1"/>
  <c r="J1062" i="5"/>
  <c r="S1062" i="5" s="1"/>
  <c r="H1062" i="5"/>
  <c r="Q1062" i="5" s="1"/>
  <c r="K1062" i="5"/>
  <c r="G1062" i="5"/>
  <c r="P1062" i="5" s="1"/>
  <c r="G1063" i="5"/>
  <c r="P1063" i="5" s="1"/>
  <c r="H1063" i="5"/>
  <c r="Q1063" i="5" s="1"/>
  <c r="I1063" i="5"/>
  <c r="R1063" i="5" s="1"/>
  <c r="J1063" i="5"/>
  <c r="S1063" i="5" s="1"/>
  <c r="K1063" i="5"/>
  <c r="K1064" i="5"/>
  <c r="G1064" i="5"/>
  <c r="P1064" i="5" s="1"/>
  <c r="I1064" i="5"/>
  <c r="R1064" i="5" s="1"/>
  <c r="H1064" i="5"/>
  <c r="Q1064" i="5" s="1"/>
  <c r="J1064" i="5"/>
  <c r="S1064" i="5" s="1"/>
  <c r="J1065" i="5"/>
  <c r="S1065" i="5" s="1"/>
  <c r="H1065" i="5"/>
  <c r="Q1065" i="5" s="1"/>
  <c r="G1065" i="5"/>
  <c r="P1065" i="5" s="1"/>
  <c r="K1065" i="5"/>
  <c r="I1065" i="5"/>
  <c r="R1065" i="5" s="1"/>
  <c r="J1066" i="5"/>
  <c r="S1066" i="5" s="1"/>
  <c r="G1066" i="5"/>
  <c r="P1066" i="5" s="1"/>
  <c r="H1066" i="5"/>
  <c r="Q1066" i="5" s="1"/>
  <c r="I1066" i="5"/>
  <c r="R1066" i="5" s="1"/>
  <c r="K1066" i="5"/>
  <c r="G1067" i="5"/>
  <c r="P1067" i="5" s="1"/>
  <c r="H1067" i="5"/>
  <c r="Q1067" i="5" s="1"/>
  <c r="K1067" i="5"/>
  <c r="J1067" i="5"/>
  <c r="S1067" i="5" s="1"/>
  <c r="I1067" i="5"/>
  <c r="R1067" i="5" s="1"/>
  <c r="G1068" i="5"/>
  <c r="P1068" i="5" s="1"/>
  <c r="J1068" i="5"/>
  <c r="S1068" i="5" s="1"/>
  <c r="K1068" i="5"/>
  <c r="H1068" i="5"/>
  <c r="Q1068" i="5" s="1"/>
  <c r="I1068" i="5"/>
  <c r="R1068" i="5" s="1"/>
  <c r="I1069" i="5"/>
  <c r="R1069" i="5" s="1"/>
  <c r="G1069" i="5"/>
  <c r="P1069" i="5" s="1"/>
  <c r="K1069" i="5"/>
  <c r="H1069" i="5"/>
  <c r="Q1069" i="5" s="1"/>
  <c r="J1069" i="5"/>
  <c r="S1069" i="5" s="1"/>
  <c r="I1070" i="5"/>
  <c r="R1070" i="5" s="1"/>
  <c r="G1070" i="5"/>
  <c r="P1070" i="5" s="1"/>
  <c r="J1070" i="5"/>
  <c r="S1070" i="5" s="1"/>
  <c r="K1070" i="5"/>
  <c r="H1070" i="5"/>
  <c r="Q1070" i="5" s="1"/>
  <c r="G1071" i="5"/>
  <c r="P1071" i="5" s="1"/>
  <c r="I1071" i="5"/>
  <c r="R1071" i="5" s="1"/>
  <c r="H1071" i="5"/>
  <c r="Q1071" i="5" s="1"/>
  <c r="K1071" i="5"/>
  <c r="J1071" i="5"/>
  <c r="S1071" i="5" s="1"/>
  <c r="H1072" i="5"/>
  <c r="Q1072" i="5" s="1"/>
  <c r="I1072" i="5"/>
  <c r="R1072" i="5" s="1"/>
  <c r="G1072" i="5"/>
  <c r="P1072" i="5" s="1"/>
  <c r="J1072" i="5"/>
  <c r="S1072" i="5" s="1"/>
  <c r="K1072" i="5"/>
  <c r="H1073" i="5"/>
  <c r="Q1073" i="5" s="1"/>
  <c r="G1073" i="5"/>
  <c r="P1073" i="5" s="1"/>
  <c r="I1073" i="5"/>
  <c r="R1073" i="5" s="1"/>
  <c r="K1073" i="5"/>
  <c r="J1073" i="5"/>
  <c r="S1073" i="5" s="1"/>
  <c r="H1074" i="5"/>
  <c r="Q1074" i="5" s="1"/>
  <c r="I1074" i="5"/>
  <c r="R1074" i="5" s="1"/>
  <c r="G1074" i="5"/>
  <c r="P1074" i="5" s="1"/>
  <c r="J1074" i="5"/>
  <c r="S1074" i="5" s="1"/>
  <c r="K1074" i="5"/>
  <c r="H1075" i="5"/>
  <c r="Q1075" i="5" s="1"/>
  <c r="G1075" i="5"/>
  <c r="P1075" i="5" s="1"/>
  <c r="I1075" i="5"/>
  <c r="R1075" i="5" s="1"/>
  <c r="K1075" i="5"/>
  <c r="J1075" i="5"/>
  <c r="S1075" i="5" s="1"/>
  <c r="I1076" i="5"/>
  <c r="R1076" i="5" s="1"/>
  <c r="K1076" i="5"/>
  <c r="H1076" i="5"/>
  <c r="Q1076" i="5" s="1"/>
  <c r="J1076" i="5"/>
  <c r="S1076" i="5" s="1"/>
  <c r="G1076" i="5"/>
  <c r="P1076" i="5" s="1"/>
  <c r="I1077" i="5"/>
  <c r="R1077" i="5" s="1"/>
  <c r="K1077" i="5"/>
  <c r="G1077" i="5"/>
  <c r="P1077" i="5" s="1"/>
  <c r="H1077" i="5"/>
  <c r="Q1077" i="5" s="1"/>
  <c r="J1077" i="5"/>
  <c r="S1077" i="5" s="1"/>
  <c r="I1078" i="5"/>
  <c r="R1078" i="5" s="1"/>
  <c r="K1078" i="5"/>
  <c r="G1078" i="5"/>
  <c r="P1078" i="5" s="1"/>
  <c r="H1078" i="5"/>
  <c r="Q1078" i="5" s="1"/>
  <c r="J1078" i="5"/>
  <c r="S1078" i="5" s="1"/>
  <c r="I1079" i="5"/>
  <c r="R1079" i="5" s="1"/>
  <c r="K1079" i="5"/>
  <c r="J1079" i="5"/>
  <c r="S1079" i="5" s="1"/>
  <c r="H1079" i="5"/>
  <c r="Q1079" i="5" s="1"/>
  <c r="G1079" i="5"/>
  <c r="P1079" i="5" s="1"/>
  <c r="G1080" i="5"/>
  <c r="P1080" i="5" s="1"/>
  <c r="I1080" i="5"/>
  <c r="R1080" i="5" s="1"/>
  <c r="J1080" i="5"/>
  <c r="S1080" i="5" s="1"/>
  <c r="K1080" i="5"/>
  <c r="H1080" i="5"/>
  <c r="Q1080" i="5" s="1"/>
  <c r="K1081" i="5"/>
  <c r="I1081" i="5"/>
  <c r="R1081" i="5" s="1"/>
  <c r="H1081" i="5"/>
  <c r="Q1081" i="5" s="1"/>
  <c r="G1081" i="5"/>
  <c r="P1081" i="5" s="1"/>
  <c r="J1081" i="5"/>
  <c r="S1081" i="5" s="1"/>
  <c r="I1082" i="5"/>
  <c r="R1082" i="5" s="1"/>
  <c r="J1082" i="5"/>
  <c r="S1082" i="5" s="1"/>
  <c r="K1082" i="5"/>
  <c r="H1082" i="5"/>
  <c r="Q1082" i="5" s="1"/>
  <c r="G1082" i="5"/>
  <c r="P1082" i="5" s="1"/>
  <c r="I1083" i="5"/>
  <c r="R1083" i="5" s="1"/>
  <c r="G1083" i="5"/>
  <c r="P1083" i="5" s="1"/>
  <c r="H1083" i="5"/>
  <c r="Q1083" i="5" s="1"/>
  <c r="K1083" i="5"/>
  <c r="J1083" i="5"/>
  <c r="S1083" i="5" s="1"/>
  <c r="G1084" i="5"/>
  <c r="P1084" i="5" s="1"/>
  <c r="J1084" i="5"/>
  <c r="S1084" i="5" s="1"/>
  <c r="I1084" i="5"/>
  <c r="R1084" i="5" s="1"/>
  <c r="K1084" i="5"/>
  <c r="H1084" i="5"/>
  <c r="Q1084" i="5" s="1"/>
  <c r="I1085" i="5"/>
  <c r="R1085" i="5" s="1"/>
  <c r="J1085" i="5"/>
  <c r="S1085" i="5" s="1"/>
  <c r="H1085" i="5"/>
  <c r="Q1085" i="5" s="1"/>
  <c r="K1085" i="5"/>
  <c r="G1085" i="5"/>
  <c r="P1085" i="5" s="1"/>
  <c r="H1086" i="5"/>
  <c r="Q1086" i="5" s="1"/>
  <c r="I1086" i="5"/>
  <c r="R1086" i="5" s="1"/>
  <c r="J1086" i="5"/>
  <c r="S1086" i="5" s="1"/>
  <c r="K1086" i="5"/>
  <c r="G1086" i="5"/>
  <c r="P1086" i="5" s="1"/>
  <c r="I1087" i="5"/>
  <c r="R1087" i="5" s="1"/>
  <c r="G1087" i="5"/>
  <c r="P1087" i="5" s="1"/>
  <c r="J1087" i="5"/>
  <c r="S1087" i="5" s="1"/>
  <c r="K1087" i="5"/>
  <c r="H1087" i="5"/>
  <c r="Q1087" i="5" s="1"/>
  <c r="H1088" i="5"/>
  <c r="Q1088" i="5" s="1"/>
  <c r="J1088" i="5"/>
  <c r="S1088" i="5" s="1"/>
  <c r="I1088" i="5"/>
  <c r="R1088" i="5" s="1"/>
  <c r="K1088" i="5"/>
  <c r="G1088" i="5"/>
  <c r="P1088" i="5" s="1"/>
  <c r="G1089" i="5"/>
  <c r="P1089" i="5" s="1"/>
  <c r="I1089" i="5"/>
  <c r="R1089" i="5" s="1"/>
  <c r="J1089" i="5"/>
  <c r="S1089" i="5" s="1"/>
  <c r="K1089" i="5"/>
  <c r="H1089" i="5"/>
  <c r="Q1089" i="5" s="1"/>
  <c r="G1090" i="5"/>
  <c r="P1090" i="5" s="1"/>
  <c r="I1090" i="5"/>
  <c r="R1090" i="5" s="1"/>
  <c r="J1090" i="5"/>
  <c r="S1090" i="5" s="1"/>
  <c r="K1090" i="5"/>
  <c r="H1090" i="5"/>
  <c r="Q1090" i="5" s="1"/>
  <c r="K1091" i="5"/>
  <c r="J1091" i="5"/>
  <c r="S1091" i="5" s="1"/>
  <c r="G1091" i="5"/>
  <c r="P1091" i="5" s="1"/>
  <c r="H1091" i="5"/>
  <c r="Q1091" i="5" s="1"/>
  <c r="I1091" i="5"/>
  <c r="R1091" i="5" s="1"/>
  <c r="I1092" i="5"/>
  <c r="R1092" i="5" s="1"/>
  <c r="K1092" i="5"/>
  <c r="H1092" i="5"/>
  <c r="Q1092" i="5" s="1"/>
  <c r="G1092" i="5"/>
  <c r="P1092" i="5" s="1"/>
  <c r="J1092" i="5"/>
  <c r="S1092" i="5" s="1"/>
  <c r="G1093" i="5"/>
  <c r="P1093" i="5" s="1"/>
  <c r="I1093" i="5"/>
  <c r="R1093" i="5" s="1"/>
  <c r="J1093" i="5"/>
  <c r="S1093" i="5" s="1"/>
  <c r="H1093" i="5"/>
  <c r="Q1093" i="5" s="1"/>
  <c r="K1093" i="5"/>
  <c r="I1094" i="5"/>
  <c r="R1094" i="5" s="1"/>
  <c r="J1094" i="5"/>
  <c r="S1094" i="5" s="1"/>
  <c r="G1094" i="5"/>
  <c r="P1094" i="5" s="1"/>
  <c r="K1094" i="5"/>
  <c r="H1094" i="5"/>
  <c r="Q1094" i="5" s="1"/>
  <c r="I1095" i="5"/>
  <c r="R1095" i="5" s="1"/>
  <c r="J1095" i="5"/>
  <c r="S1095" i="5" s="1"/>
  <c r="H1095" i="5"/>
  <c r="Q1095" i="5" s="1"/>
  <c r="G1095" i="5"/>
  <c r="P1095" i="5" s="1"/>
  <c r="K1095" i="5"/>
  <c r="G1096" i="5"/>
  <c r="P1096" i="5" s="1"/>
  <c r="J1096" i="5"/>
  <c r="S1096" i="5" s="1"/>
  <c r="I1096" i="5"/>
  <c r="R1096" i="5" s="1"/>
  <c r="K1096" i="5"/>
  <c r="H1096" i="5"/>
  <c r="Q1096" i="5" s="1"/>
  <c r="H1097" i="5"/>
  <c r="Q1097" i="5" s="1"/>
  <c r="J1097" i="5"/>
  <c r="S1097" i="5" s="1"/>
  <c r="K1097" i="5"/>
  <c r="I1097" i="5"/>
  <c r="R1097" i="5" s="1"/>
  <c r="G1097" i="5"/>
  <c r="P1097" i="5" s="1"/>
  <c r="K1098" i="5"/>
  <c r="J1098" i="5"/>
  <c r="S1098" i="5" s="1"/>
  <c r="I1098" i="5"/>
  <c r="R1098" i="5" s="1"/>
  <c r="H1098" i="5"/>
  <c r="Q1098" i="5" s="1"/>
  <c r="G1098" i="5"/>
  <c r="P1098" i="5" s="1"/>
  <c r="J1099" i="5"/>
  <c r="S1099" i="5" s="1"/>
  <c r="H1099" i="5"/>
  <c r="Q1099" i="5" s="1"/>
  <c r="I1099" i="5"/>
  <c r="R1099" i="5" s="1"/>
  <c r="K1099" i="5"/>
  <c r="G1099" i="5"/>
  <c r="P1099" i="5" s="1"/>
  <c r="H1100" i="5"/>
  <c r="Q1100" i="5" s="1"/>
  <c r="J1100" i="5"/>
  <c r="S1100" i="5" s="1"/>
  <c r="I1100" i="5"/>
  <c r="R1100" i="5" s="1"/>
  <c r="K1100" i="5"/>
  <c r="G1100" i="5"/>
  <c r="P1100" i="5" s="1"/>
  <c r="J1101" i="5"/>
  <c r="S1101" i="5" s="1"/>
  <c r="H1101" i="5"/>
  <c r="Q1101" i="5" s="1"/>
  <c r="I1101" i="5"/>
  <c r="R1101" i="5" s="1"/>
  <c r="K1101" i="5"/>
  <c r="G1101" i="5"/>
  <c r="P1101" i="5" s="1"/>
  <c r="G1102" i="5"/>
  <c r="P1102" i="5" s="1"/>
  <c r="H1102" i="5"/>
  <c r="Q1102" i="5" s="1"/>
  <c r="K1102" i="5"/>
  <c r="I1102" i="5"/>
  <c r="R1102" i="5" s="1"/>
  <c r="J1102" i="5"/>
  <c r="S1102" i="5" s="1"/>
  <c r="H1103" i="5"/>
  <c r="Q1103" i="5" s="1"/>
  <c r="I1103" i="5"/>
  <c r="R1103" i="5" s="1"/>
  <c r="J1103" i="5"/>
  <c r="S1103" i="5" s="1"/>
  <c r="K1103" i="5"/>
  <c r="G1103" i="5"/>
  <c r="P1103" i="5" s="1"/>
  <c r="K1104" i="5"/>
  <c r="I1104" i="5"/>
  <c r="R1104" i="5" s="1"/>
  <c r="J1104" i="5"/>
  <c r="S1104" i="5" s="1"/>
  <c r="H1104" i="5"/>
  <c r="Q1104" i="5" s="1"/>
  <c r="G1104" i="5"/>
  <c r="P1104" i="5" s="1"/>
  <c r="H1105" i="5"/>
  <c r="Q1105" i="5" s="1"/>
  <c r="J1105" i="5"/>
  <c r="S1105" i="5" s="1"/>
  <c r="I1105" i="5"/>
  <c r="R1105" i="5" s="1"/>
  <c r="G1105" i="5"/>
  <c r="P1105" i="5" s="1"/>
  <c r="K1105" i="5"/>
  <c r="J1106" i="5"/>
  <c r="S1106" i="5" s="1"/>
  <c r="I1106" i="5"/>
  <c r="R1106" i="5" s="1"/>
  <c r="G1106" i="5"/>
  <c r="P1106" i="5" s="1"/>
  <c r="K1106" i="5"/>
  <c r="H1106" i="5"/>
  <c r="Q1106" i="5" s="1"/>
  <c r="I1107" i="5"/>
  <c r="R1107" i="5" s="1"/>
  <c r="H1107" i="5"/>
  <c r="Q1107" i="5" s="1"/>
  <c r="K1107" i="5"/>
  <c r="G1107" i="5"/>
  <c r="P1107" i="5" s="1"/>
  <c r="J1107" i="5"/>
  <c r="S1107" i="5" s="1"/>
  <c r="H1108" i="5"/>
  <c r="Q1108" i="5" s="1"/>
  <c r="K1108" i="5"/>
  <c r="I1108" i="5"/>
  <c r="R1108" i="5" s="1"/>
  <c r="G1108" i="5"/>
  <c r="P1108" i="5" s="1"/>
  <c r="J1108" i="5"/>
  <c r="S1108" i="5" s="1"/>
  <c r="G1109" i="5"/>
  <c r="P1109" i="5" s="1"/>
  <c r="K1109" i="5"/>
  <c r="I1109" i="5"/>
  <c r="R1109" i="5" s="1"/>
  <c r="H1109" i="5"/>
  <c r="Q1109" i="5" s="1"/>
  <c r="J1109" i="5"/>
  <c r="S1109" i="5" s="1"/>
  <c r="H1110" i="5"/>
  <c r="Q1110" i="5" s="1"/>
  <c r="G1110" i="5"/>
  <c r="P1110" i="5" s="1"/>
  <c r="J1110" i="5"/>
  <c r="S1110" i="5" s="1"/>
  <c r="I1110" i="5"/>
  <c r="R1110" i="5" s="1"/>
  <c r="K1110" i="5"/>
  <c r="G1111" i="5"/>
  <c r="P1111" i="5" s="1"/>
  <c r="H1111" i="5"/>
  <c r="Q1111" i="5" s="1"/>
  <c r="I1111" i="5"/>
  <c r="R1111" i="5" s="1"/>
  <c r="J1111" i="5"/>
  <c r="S1111" i="5" s="1"/>
  <c r="K1111" i="5"/>
  <c r="H1112" i="5"/>
  <c r="Q1112" i="5" s="1"/>
  <c r="J1112" i="5"/>
  <c r="S1112" i="5" s="1"/>
  <c r="G1112" i="5"/>
  <c r="P1112" i="5" s="1"/>
  <c r="I1112" i="5"/>
  <c r="R1112" i="5" s="1"/>
  <c r="K1112" i="5"/>
  <c r="I1113" i="5"/>
  <c r="R1113" i="5" s="1"/>
  <c r="H1113" i="5"/>
  <c r="Q1113" i="5" s="1"/>
  <c r="J1113" i="5"/>
  <c r="S1113" i="5" s="1"/>
  <c r="G1113" i="5"/>
  <c r="P1113" i="5" s="1"/>
  <c r="K1113" i="5"/>
  <c r="H1114" i="5"/>
  <c r="Q1114" i="5" s="1"/>
  <c r="I1114" i="5"/>
  <c r="R1114" i="5" s="1"/>
  <c r="G1114" i="5"/>
  <c r="P1114" i="5" s="1"/>
  <c r="J1114" i="5"/>
  <c r="S1114" i="5" s="1"/>
  <c r="K1114" i="5"/>
  <c r="H1115" i="5"/>
  <c r="Q1115" i="5" s="1"/>
  <c r="I1115" i="5"/>
  <c r="R1115" i="5" s="1"/>
  <c r="G1115" i="5"/>
  <c r="P1115" i="5" s="1"/>
  <c r="J1115" i="5"/>
  <c r="S1115" i="5" s="1"/>
  <c r="K1115" i="5"/>
  <c r="I1116" i="5"/>
  <c r="R1116" i="5" s="1"/>
  <c r="J1116" i="5"/>
  <c r="S1116" i="5" s="1"/>
  <c r="G1116" i="5"/>
  <c r="P1116" i="5" s="1"/>
  <c r="H1116" i="5"/>
  <c r="Q1116" i="5" s="1"/>
  <c r="K1116" i="5"/>
  <c r="J1117" i="5"/>
  <c r="S1117" i="5" s="1"/>
  <c r="G1117" i="5"/>
  <c r="P1117" i="5" s="1"/>
  <c r="H1117" i="5"/>
  <c r="Q1117" i="5" s="1"/>
  <c r="K1117" i="5"/>
  <c r="I1117" i="5"/>
  <c r="R1117" i="5" s="1"/>
  <c r="J1118" i="5"/>
  <c r="S1118" i="5" s="1"/>
  <c r="K1118" i="5"/>
  <c r="G1118" i="5"/>
  <c r="P1118" i="5" s="1"/>
  <c r="H1118" i="5"/>
  <c r="Q1118" i="5" s="1"/>
  <c r="I1118" i="5"/>
  <c r="R1118" i="5" s="1"/>
  <c r="H1119" i="5"/>
  <c r="Q1119" i="5" s="1"/>
  <c r="J1119" i="5"/>
  <c r="S1119" i="5" s="1"/>
  <c r="K1119" i="5"/>
  <c r="G1119" i="5"/>
  <c r="P1119" i="5" s="1"/>
  <c r="I1119" i="5"/>
  <c r="R1119" i="5" s="1"/>
  <c r="K1120" i="5"/>
  <c r="J1120" i="5"/>
  <c r="S1120" i="5" s="1"/>
  <c r="G1120" i="5"/>
  <c r="P1120" i="5" s="1"/>
  <c r="H1120" i="5"/>
  <c r="Q1120" i="5" s="1"/>
  <c r="I1120" i="5"/>
  <c r="R1120" i="5" s="1"/>
  <c r="H1121" i="5"/>
  <c r="Q1121" i="5" s="1"/>
  <c r="G1121" i="5"/>
  <c r="P1121" i="5" s="1"/>
  <c r="J1121" i="5"/>
  <c r="S1121" i="5" s="1"/>
  <c r="K1121" i="5"/>
  <c r="I1121" i="5"/>
  <c r="R1121" i="5" s="1"/>
  <c r="J1122" i="5"/>
  <c r="S1122" i="5" s="1"/>
  <c r="H1122" i="5"/>
  <c r="Q1122" i="5" s="1"/>
  <c r="G1122" i="5"/>
  <c r="P1122" i="5" s="1"/>
  <c r="K1122" i="5"/>
  <c r="I1122" i="5"/>
  <c r="R1122" i="5" s="1"/>
  <c r="K1123" i="5"/>
  <c r="H1123" i="5"/>
  <c r="Q1123" i="5" s="1"/>
  <c r="G1123" i="5"/>
  <c r="P1123" i="5" s="1"/>
  <c r="J1123" i="5"/>
  <c r="S1123" i="5" s="1"/>
  <c r="I1123" i="5"/>
  <c r="R1123" i="5" s="1"/>
  <c r="K1124" i="5"/>
  <c r="J1124" i="5"/>
  <c r="S1124" i="5" s="1"/>
  <c r="H1124" i="5"/>
  <c r="Q1124" i="5" s="1"/>
  <c r="G1124" i="5"/>
  <c r="P1124" i="5" s="1"/>
  <c r="I1124" i="5"/>
  <c r="R1124" i="5" s="1"/>
  <c r="J1125" i="5"/>
  <c r="S1125" i="5" s="1"/>
  <c r="G1125" i="5"/>
  <c r="P1125" i="5" s="1"/>
  <c r="K1125" i="5"/>
  <c r="H1125" i="5"/>
  <c r="Q1125" i="5" s="1"/>
  <c r="I1125" i="5"/>
  <c r="R1125" i="5" s="1"/>
  <c r="I1126" i="5"/>
  <c r="R1126" i="5" s="1"/>
  <c r="H1126" i="5"/>
  <c r="Q1126" i="5" s="1"/>
  <c r="K1126" i="5"/>
  <c r="G1126" i="5"/>
  <c r="P1126" i="5" s="1"/>
  <c r="J1126" i="5"/>
  <c r="S1126" i="5" s="1"/>
  <c r="H1127" i="5"/>
  <c r="Q1127" i="5" s="1"/>
  <c r="I1127" i="5"/>
  <c r="R1127" i="5" s="1"/>
  <c r="K1127" i="5"/>
  <c r="G1127" i="5"/>
  <c r="P1127" i="5" s="1"/>
  <c r="J1127" i="5"/>
  <c r="S1127" i="5" s="1"/>
  <c r="J1128" i="5"/>
  <c r="S1128" i="5" s="1"/>
  <c r="I1128" i="5"/>
  <c r="R1128" i="5" s="1"/>
  <c r="H1128" i="5"/>
  <c r="Q1128" i="5" s="1"/>
  <c r="K1128" i="5"/>
  <c r="G1128" i="5"/>
  <c r="P1128" i="5" s="1"/>
  <c r="I1129" i="5"/>
  <c r="R1129" i="5" s="1"/>
  <c r="K1129" i="5"/>
  <c r="G1129" i="5"/>
  <c r="P1129" i="5" s="1"/>
  <c r="H1129" i="5"/>
  <c r="Q1129" i="5" s="1"/>
  <c r="J1129" i="5"/>
  <c r="S1129" i="5" s="1"/>
  <c r="H1130" i="5"/>
  <c r="Q1130" i="5" s="1"/>
  <c r="I1130" i="5"/>
  <c r="R1130" i="5" s="1"/>
  <c r="G1130" i="5"/>
  <c r="P1130" i="5" s="1"/>
  <c r="J1130" i="5"/>
  <c r="S1130" i="5" s="1"/>
  <c r="K1130" i="5"/>
  <c r="J1131" i="5"/>
  <c r="S1131" i="5" s="1"/>
  <c r="G1131" i="5"/>
  <c r="P1131" i="5" s="1"/>
  <c r="K1131" i="5"/>
  <c r="H1131" i="5"/>
  <c r="Q1131" i="5" s="1"/>
  <c r="I1131" i="5"/>
  <c r="R1131" i="5" s="1"/>
  <c r="J1132" i="5"/>
  <c r="S1132" i="5" s="1"/>
  <c r="H1132" i="5"/>
  <c r="Q1132" i="5" s="1"/>
  <c r="K1132" i="5"/>
  <c r="G1132" i="5"/>
  <c r="P1132" i="5" s="1"/>
  <c r="I1132" i="5"/>
  <c r="R1132" i="5" s="1"/>
  <c r="I1133" i="5"/>
  <c r="R1133" i="5" s="1"/>
  <c r="J1133" i="5"/>
  <c r="S1133" i="5" s="1"/>
  <c r="K1133" i="5"/>
  <c r="H1133" i="5"/>
  <c r="Q1133" i="5" s="1"/>
  <c r="G1133" i="5"/>
  <c r="P1133" i="5" s="1"/>
  <c r="H1134" i="5"/>
  <c r="Q1134" i="5" s="1"/>
  <c r="G1134" i="5"/>
  <c r="P1134" i="5" s="1"/>
  <c r="J1134" i="5"/>
  <c r="S1134" i="5" s="1"/>
  <c r="K1134" i="5"/>
  <c r="I1134" i="5"/>
  <c r="R1134" i="5" s="1"/>
  <c r="H1135" i="5"/>
  <c r="Q1135" i="5" s="1"/>
  <c r="G1135" i="5"/>
  <c r="P1135" i="5" s="1"/>
  <c r="J1135" i="5"/>
  <c r="S1135" i="5" s="1"/>
  <c r="K1135" i="5"/>
  <c r="I1135" i="5"/>
  <c r="R1135" i="5" s="1"/>
  <c r="K1136" i="5"/>
  <c r="G1136" i="5"/>
  <c r="P1136" i="5" s="1"/>
  <c r="I1136" i="5"/>
  <c r="R1136" i="5" s="1"/>
  <c r="H1136" i="5"/>
  <c r="Q1136" i="5" s="1"/>
  <c r="J1136" i="5"/>
  <c r="S1136" i="5" s="1"/>
  <c r="K1137" i="5"/>
  <c r="H1137" i="5"/>
  <c r="Q1137" i="5" s="1"/>
  <c r="I1137" i="5"/>
  <c r="R1137" i="5" s="1"/>
  <c r="G1137" i="5"/>
  <c r="P1137" i="5" s="1"/>
  <c r="J1137" i="5"/>
  <c r="S1137" i="5" s="1"/>
  <c r="K1138" i="5"/>
  <c r="I1138" i="5"/>
  <c r="R1138" i="5" s="1"/>
  <c r="G1138" i="5"/>
  <c r="P1138" i="5" s="1"/>
  <c r="H1138" i="5"/>
  <c r="Q1138" i="5" s="1"/>
  <c r="J1138" i="5"/>
  <c r="S1138" i="5" s="1"/>
  <c r="G1139" i="5"/>
  <c r="P1139" i="5" s="1"/>
  <c r="K1139" i="5"/>
  <c r="H1139" i="5"/>
  <c r="Q1139" i="5" s="1"/>
  <c r="I1139" i="5"/>
  <c r="R1139" i="5" s="1"/>
  <c r="J1139" i="5"/>
  <c r="S1139" i="5" s="1"/>
  <c r="J1140" i="5"/>
  <c r="S1140" i="5" s="1"/>
  <c r="K1140" i="5"/>
  <c r="I1140" i="5"/>
  <c r="R1140" i="5" s="1"/>
  <c r="H1140" i="5"/>
  <c r="Q1140" i="5" s="1"/>
  <c r="G1140" i="5"/>
  <c r="P1140" i="5" s="1"/>
  <c r="J1141" i="5"/>
  <c r="S1141" i="5" s="1"/>
  <c r="K1141" i="5"/>
  <c r="H1141" i="5"/>
  <c r="Q1141" i="5" s="1"/>
  <c r="G1141" i="5"/>
  <c r="P1141" i="5" s="1"/>
  <c r="I1141" i="5"/>
  <c r="R1141" i="5" s="1"/>
  <c r="K1142" i="5"/>
  <c r="H1142" i="5"/>
  <c r="Q1142" i="5" s="1"/>
  <c r="I1142" i="5"/>
  <c r="R1142" i="5" s="1"/>
  <c r="G1142" i="5"/>
  <c r="P1142" i="5" s="1"/>
  <c r="J1142" i="5"/>
  <c r="S1142" i="5" s="1"/>
  <c r="J1143" i="5"/>
  <c r="S1143" i="5" s="1"/>
  <c r="H1143" i="5"/>
  <c r="Q1143" i="5" s="1"/>
  <c r="I1143" i="5"/>
  <c r="R1143" i="5" s="1"/>
  <c r="G1143" i="5"/>
  <c r="P1143" i="5" s="1"/>
  <c r="K1143" i="5"/>
  <c r="G1144" i="5"/>
  <c r="P1144" i="5" s="1"/>
  <c r="H1144" i="5"/>
  <c r="Q1144" i="5" s="1"/>
  <c r="K1144" i="5"/>
  <c r="I1144" i="5"/>
  <c r="R1144" i="5" s="1"/>
  <c r="J1144" i="5"/>
  <c r="S1144" i="5" s="1"/>
  <c r="H1145" i="5"/>
  <c r="Q1145" i="5" s="1"/>
  <c r="G1145" i="5"/>
  <c r="P1145" i="5" s="1"/>
  <c r="I1145" i="5"/>
  <c r="R1145" i="5" s="1"/>
  <c r="K1145" i="5"/>
  <c r="J1145" i="5"/>
  <c r="S1145" i="5" s="1"/>
  <c r="H1146" i="5"/>
  <c r="Q1146" i="5" s="1"/>
  <c r="G1146" i="5"/>
  <c r="P1146" i="5" s="1"/>
  <c r="I1146" i="5"/>
  <c r="R1146" i="5" s="1"/>
  <c r="K1146" i="5"/>
  <c r="J1146" i="5"/>
  <c r="S1146" i="5" s="1"/>
  <c r="H1147" i="5"/>
  <c r="Q1147" i="5" s="1"/>
  <c r="G1147" i="5"/>
  <c r="P1147" i="5" s="1"/>
  <c r="K1147" i="5"/>
  <c r="I1147" i="5"/>
  <c r="R1147" i="5" s="1"/>
  <c r="J1147" i="5"/>
  <c r="S1147" i="5" s="1"/>
  <c r="H1148" i="5"/>
  <c r="Q1148" i="5" s="1"/>
  <c r="J1148" i="5"/>
  <c r="S1148" i="5" s="1"/>
  <c r="K1148" i="5"/>
  <c r="I1148" i="5"/>
  <c r="R1148" i="5" s="1"/>
  <c r="G1148" i="5"/>
  <c r="P1148" i="5" s="1"/>
  <c r="J1149" i="5"/>
  <c r="S1149" i="5" s="1"/>
  <c r="G1149" i="5"/>
  <c r="P1149" i="5" s="1"/>
  <c r="H1149" i="5"/>
  <c r="Q1149" i="5" s="1"/>
  <c r="I1149" i="5"/>
  <c r="R1149" i="5" s="1"/>
  <c r="K1149" i="5"/>
  <c r="G1150" i="5"/>
  <c r="P1150" i="5" s="1"/>
  <c r="H1150" i="5"/>
  <c r="Q1150" i="5" s="1"/>
  <c r="J1150" i="5"/>
  <c r="S1150" i="5" s="1"/>
  <c r="I1150" i="5"/>
  <c r="R1150" i="5" s="1"/>
  <c r="K1150" i="5"/>
  <c r="G1151" i="5"/>
  <c r="P1151" i="5" s="1"/>
  <c r="K1151" i="5"/>
  <c r="I1151" i="5"/>
  <c r="R1151" i="5" s="1"/>
  <c r="J1151" i="5"/>
  <c r="S1151" i="5" s="1"/>
  <c r="H1151" i="5"/>
  <c r="Q1151" i="5" s="1"/>
  <c r="K1152" i="5"/>
  <c r="H1152" i="5"/>
  <c r="Q1152" i="5" s="1"/>
  <c r="G1152" i="5"/>
  <c r="P1152" i="5" s="1"/>
  <c r="J1152" i="5"/>
  <c r="S1152" i="5" s="1"/>
  <c r="I1152" i="5"/>
  <c r="R1152" i="5" s="1"/>
  <c r="K1153" i="5"/>
  <c r="I1153" i="5"/>
  <c r="R1153" i="5" s="1"/>
  <c r="J1153" i="5"/>
  <c r="S1153" i="5" s="1"/>
  <c r="H1153" i="5"/>
  <c r="Q1153" i="5" s="1"/>
  <c r="G1153" i="5"/>
  <c r="P1153" i="5" s="1"/>
  <c r="K1154" i="5"/>
  <c r="G1154" i="5"/>
  <c r="P1154" i="5" s="1"/>
  <c r="H1154" i="5"/>
  <c r="Q1154" i="5" s="1"/>
  <c r="J1154" i="5"/>
  <c r="S1154" i="5" s="1"/>
  <c r="I1154" i="5"/>
  <c r="R1154" i="5" s="1"/>
  <c r="G1155" i="5"/>
  <c r="P1155" i="5" s="1"/>
  <c r="K1155" i="5"/>
  <c r="J1155" i="5"/>
  <c r="S1155" i="5" s="1"/>
  <c r="I1155" i="5"/>
  <c r="R1155" i="5" s="1"/>
  <c r="H1155" i="5"/>
  <c r="Q1155" i="5" s="1"/>
  <c r="H1156" i="5"/>
  <c r="Q1156" i="5" s="1"/>
  <c r="G1156" i="5"/>
  <c r="P1156" i="5" s="1"/>
  <c r="J1156" i="5"/>
  <c r="S1156" i="5" s="1"/>
  <c r="K1156" i="5"/>
  <c r="I1156" i="5"/>
  <c r="R1156" i="5" s="1"/>
  <c r="G1157" i="5"/>
  <c r="P1157" i="5" s="1"/>
  <c r="J1157" i="5"/>
  <c r="S1157" i="5" s="1"/>
  <c r="K1157" i="5"/>
  <c r="I1157" i="5"/>
  <c r="R1157" i="5" s="1"/>
  <c r="H1157" i="5"/>
  <c r="Q1157" i="5" s="1"/>
  <c r="G1158" i="5"/>
  <c r="P1158" i="5" s="1"/>
  <c r="K1158" i="5"/>
  <c r="I1158" i="5"/>
  <c r="R1158" i="5" s="1"/>
  <c r="H1158" i="5"/>
  <c r="Q1158" i="5" s="1"/>
  <c r="J1158" i="5"/>
  <c r="S1158" i="5" s="1"/>
  <c r="G1159" i="5"/>
  <c r="P1159" i="5" s="1"/>
  <c r="K1159" i="5"/>
  <c r="H1159" i="5"/>
  <c r="Q1159" i="5" s="1"/>
  <c r="I1159" i="5"/>
  <c r="R1159" i="5" s="1"/>
  <c r="J1159" i="5"/>
  <c r="S1159" i="5" s="1"/>
  <c r="G1160" i="5"/>
  <c r="P1160" i="5" s="1"/>
  <c r="K1160" i="5"/>
  <c r="I1160" i="5"/>
  <c r="R1160" i="5" s="1"/>
  <c r="J1160" i="5"/>
  <c r="S1160" i="5" s="1"/>
  <c r="H1160" i="5"/>
  <c r="Q1160" i="5" s="1"/>
  <c r="H1161" i="5"/>
  <c r="Q1161" i="5" s="1"/>
  <c r="K1161" i="5"/>
  <c r="I1161" i="5"/>
  <c r="R1161" i="5" s="1"/>
  <c r="G1161" i="5"/>
  <c r="P1161" i="5" s="1"/>
  <c r="J1161" i="5"/>
  <c r="S1161" i="5" s="1"/>
  <c r="G1162" i="5"/>
  <c r="P1162" i="5" s="1"/>
  <c r="K1162" i="5"/>
  <c r="H1162" i="5"/>
  <c r="Q1162" i="5" s="1"/>
  <c r="J1162" i="5"/>
  <c r="S1162" i="5" s="1"/>
  <c r="I1162" i="5"/>
  <c r="R1162" i="5" s="1"/>
  <c r="K1163" i="5"/>
  <c r="G1163" i="5"/>
  <c r="P1163" i="5" s="1"/>
  <c r="H1163" i="5"/>
  <c r="Q1163" i="5" s="1"/>
  <c r="I1163" i="5"/>
  <c r="R1163" i="5" s="1"/>
  <c r="J1163" i="5"/>
  <c r="S1163" i="5" s="1"/>
  <c r="H1164" i="5"/>
  <c r="Q1164" i="5" s="1"/>
  <c r="G1164" i="5"/>
  <c r="P1164" i="5" s="1"/>
  <c r="J1164" i="5"/>
  <c r="S1164" i="5" s="1"/>
  <c r="I1164" i="5"/>
  <c r="R1164" i="5" s="1"/>
  <c r="K1164" i="5"/>
  <c r="G1165" i="5"/>
  <c r="P1165" i="5" s="1"/>
  <c r="K1165" i="5"/>
  <c r="H1165" i="5"/>
  <c r="Q1165" i="5" s="1"/>
  <c r="J1165" i="5"/>
  <c r="S1165" i="5" s="1"/>
  <c r="I1165" i="5"/>
  <c r="R1165" i="5" s="1"/>
  <c r="J1166" i="5"/>
  <c r="S1166" i="5" s="1"/>
  <c r="K1166" i="5"/>
  <c r="G1166" i="5"/>
  <c r="P1166" i="5" s="1"/>
  <c r="H1166" i="5"/>
  <c r="Q1166" i="5" s="1"/>
  <c r="I1166" i="5"/>
  <c r="R1166" i="5" s="1"/>
  <c r="J1167" i="5"/>
  <c r="S1167" i="5" s="1"/>
  <c r="K1167" i="5"/>
  <c r="I1167" i="5"/>
  <c r="R1167" i="5" s="1"/>
  <c r="G1167" i="5"/>
  <c r="P1167" i="5" s="1"/>
  <c r="H1167" i="5"/>
  <c r="Q1167" i="5" s="1"/>
  <c r="H1168" i="5"/>
  <c r="Q1168" i="5" s="1"/>
  <c r="I1168" i="5"/>
  <c r="R1168" i="5" s="1"/>
  <c r="G1168" i="5"/>
  <c r="P1168" i="5" s="1"/>
  <c r="J1168" i="5"/>
  <c r="S1168" i="5" s="1"/>
  <c r="K1168" i="5"/>
  <c r="J1169" i="5"/>
  <c r="S1169" i="5" s="1"/>
  <c r="K1169" i="5"/>
  <c r="G1169" i="5"/>
  <c r="P1169" i="5" s="1"/>
  <c r="H1169" i="5"/>
  <c r="Q1169" i="5" s="1"/>
  <c r="I1169" i="5"/>
  <c r="R1169" i="5" s="1"/>
  <c r="G1170" i="5"/>
  <c r="P1170" i="5" s="1"/>
  <c r="H1170" i="5"/>
  <c r="Q1170" i="5" s="1"/>
  <c r="I1170" i="5"/>
  <c r="R1170" i="5" s="1"/>
  <c r="J1170" i="5"/>
  <c r="S1170" i="5" s="1"/>
  <c r="K1170" i="5"/>
  <c r="H1171" i="5"/>
  <c r="Q1171" i="5" s="1"/>
  <c r="G1171" i="5"/>
  <c r="P1171" i="5" s="1"/>
  <c r="I1171" i="5"/>
  <c r="R1171" i="5" s="1"/>
  <c r="K1171" i="5"/>
  <c r="J1171" i="5"/>
  <c r="S1171" i="5" s="1"/>
  <c r="G1172" i="5"/>
  <c r="P1172" i="5" s="1"/>
  <c r="I1172" i="5"/>
  <c r="R1172" i="5" s="1"/>
  <c r="J1172" i="5"/>
  <c r="S1172" i="5" s="1"/>
  <c r="H1172" i="5"/>
  <c r="Q1172" i="5" s="1"/>
  <c r="K1172" i="5"/>
  <c r="H1173" i="5"/>
  <c r="Q1173" i="5" s="1"/>
  <c r="J1173" i="5"/>
  <c r="S1173" i="5" s="1"/>
  <c r="K1173" i="5"/>
  <c r="G1173" i="5"/>
  <c r="P1173" i="5" s="1"/>
  <c r="I1173" i="5"/>
  <c r="R1173" i="5" s="1"/>
  <c r="H1174" i="5"/>
  <c r="Q1174" i="5" s="1"/>
  <c r="G1174" i="5"/>
  <c r="P1174" i="5" s="1"/>
  <c r="I1174" i="5"/>
  <c r="R1174" i="5" s="1"/>
  <c r="J1174" i="5"/>
  <c r="S1174" i="5" s="1"/>
  <c r="K1174" i="5"/>
  <c r="G1175" i="5"/>
  <c r="P1175" i="5" s="1"/>
  <c r="K1175" i="5"/>
  <c r="J1175" i="5"/>
  <c r="S1175" i="5" s="1"/>
  <c r="I1175" i="5"/>
  <c r="R1175" i="5" s="1"/>
  <c r="H1175" i="5"/>
  <c r="Q1175" i="5" s="1"/>
  <c r="G1176" i="5"/>
  <c r="P1176" i="5" s="1"/>
  <c r="H1176" i="5"/>
  <c r="Q1176" i="5" s="1"/>
  <c r="K1176" i="5"/>
  <c r="J1176" i="5"/>
  <c r="S1176" i="5" s="1"/>
  <c r="I1176" i="5"/>
  <c r="R1176" i="5" s="1"/>
  <c r="H1177" i="5"/>
  <c r="Q1177" i="5" s="1"/>
  <c r="G1177" i="5"/>
  <c r="P1177" i="5" s="1"/>
  <c r="I1177" i="5"/>
  <c r="R1177" i="5" s="1"/>
  <c r="K1177" i="5"/>
  <c r="J1177" i="5"/>
  <c r="S1177" i="5" s="1"/>
  <c r="G1178" i="5"/>
  <c r="P1178" i="5" s="1"/>
  <c r="J1178" i="5"/>
  <c r="S1178" i="5" s="1"/>
  <c r="K1178" i="5"/>
  <c r="I1178" i="5"/>
  <c r="R1178" i="5" s="1"/>
  <c r="H1178" i="5"/>
  <c r="Q1178" i="5" s="1"/>
  <c r="I1179" i="5"/>
  <c r="R1179" i="5" s="1"/>
  <c r="G1179" i="5"/>
  <c r="P1179" i="5" s="1"/>
  <c r="H1179" i="5"/>
  <c r="Q1179" i="5" s="1"/>
  <c r="K1179" i="5"/>
  <c r="J1179" i="5"/>
  <c r="S1179" i="5" s="1"/>
  <c r="I1180" i="5"/>
  <c r="R1180" i="5" s="1"/>
  <c r="K1180" i="5"/>
  <c r="J1180" i="5"/>
  <c r="S1180" i="5" s="1"/>
  <c r="H1180" i="5"/>
  <c r="Q1180" i="5" s="1"/>
  <c r="G1180" i="5"/>
  <c r="P1180" i="5" s="1"/>
  <c r="I1181" i="5"/>
  <c r="R1181" i="5" s="1"/>
  <c r="H1181" i="5"/>
  <c r="Q1181" i="5" s="1"/>
  <c r="K1181" i="5"/>
  <c r="G1181" i="5"/>
  <c r="P1181" i="5" s="1"/>
  <c r="J1181" i="5"/>
  <c r="S1181" i="5" s="1"/>
  <c r="I1182" i="5"/>
  <c r="R1182" i="5" s="1"/>
  <c r="H1182" i="5"/>
  <c r="Q1182" i="5" s="1"/>
  <c r="J1182" i="5"/>
  <c r="S1182" i="5" s="1"/>
  <c r="G1182" i="5"/>
  <c r="P1182" i="5" s="1"/>
  <c r="K1182" i="5"/>
  <c r="I1183" i="5"/>
  <c r="R1183" i="5" s="1"/>
  <c r="H1183" i="5"/>
  <c r="Q1183" i="5" s="1"/>
  <c r="G1183" i="5"/>
  <c r="P1183" i="5" s="1"/>
  <c r="K1183" i="5"/>
  <c r="J1183" i="5"/>
  <c r="S1183" i="5" s="1"/>
  <c r="I1184" i="5"/>
  <c r="R1184" i="5" s="1"/>
  <c r="G1184" i="5"/>
  <c r="P1184" i="5" s="1"/>
  <c r="H1184" i="5"/>
  <c r="Q1184" i="5" s="1"/>
  <c r="J1184" i="5"/>
  <c r="S1184" i="5" s="1"/>
  <c r="K1184" i="5"/>
  <c r="I1185" i="5"/>
  <c r="R1185" i="5" s="1"/>
  <c r="G1185" i="5"/>
  <c r="P1185" i="5" s="1"/>
  <c r="H1185" i="5"/>
  <c r="Q1185" i="5" s="1"/>
  <c r="J1185" i="5"/>
  <c r="S1185" i="5" s="1"/>
  <c r="K1185" i="5"/>
  <c r="I1186" i="5"/>
  <c r="R1186" i="5" s="1"/>
  <c r="H1186" i="5"/>
  <c r="Q1186" i="5" s="1"/>
  <c r="G1186" i="5"/>
  <c r="P1186" i="5" s="1"/>
  <c r="J1186" i="5"/>
  <c r="S1186" i="5" s="1"/>
  <c r="K1186" i="5"/>
  <c r="I1187" i="5"/>
  <c r="R1187" i="5" s="1"/>
  <c r="G1187" i="5"/>
  <c r="P1187" i="5" s="1"/>
  <c r="J1187" i="5"/>
  <c r="S1187" i="5" s="1"/>
  <c r="H1187" i="5"/>
  <c r="Q1187" i="5" s="1"/>
  <c r="K1187" i="5"/>
  <c r="H1188" i="5"/>
  <c r="Q1188" i="5" s="1"/>
  <c r="J1188" i="5"/>
  <c r="S1188" i="5" s="1"/>
  <c r="K1188" i="5"/>
  <c r="I1188" i="5"/>
  <c r="R1188" i="5" s="1"/>
  <c r="G1188" i="5"/>
  <c r="P1188" i="5" s="1"/>
  <c r="J1189" i="5"/>
  <c r="S1189" i="5" s="1"/>
  <c r="H1189" i="5"/>
  <c r="Q1189" i="5" s="1"/>
  <c r="G1189" i="5"/>
  <c r="P1189" i="5" s="1"/>
  <c r="K1189" i="5"/>
  <c r="I1189" i="5"/>
  <c r="R1189" i="5" s="1"/>
  <c r="G1190" i="5"/>
  <c r="P1190" i="5" s="1"/>
  <c r="H1190" i="5"/>
  <c r="Q1190" i="5" s="1"/>
  <c r="K1190" i="5"/>
  <c r="J1190" i="5"/>
  <c r="S1190" i="5" s="1"/>
  <c r="I1190" i="5"/>
  <c r="R1190" i="5" s="1"/>
  <c r="H1191" i="5"/>
  <c r="Q1191" i="5" s="1"/>
  <c r="G1191" i="5"/>
  <c r="P1191" i="5" s="1"/>
  <c r="I1191" i="5"/>
  <c r="R1191" i="5" s="1"/>
  <c r="J1191" i="5"/>
  <c r="S1191" i="5" s="1"/>
  <c r="K1191" i="5"/>
  <c r="G1192" i="5"/>
  <c r="P1192" i="5" s="1"/>
  <c r="H1192" i="5"/>
  <c r="Q1192" i="5" s="1"/>
  <c r="J1192" i="5"/>
  <c r="S1192" i="5" s="1"/>
  <c r="K1192" i="5"/>
  <c r="I1192" i="5"/>
  <c r="R1192" i="5" s="1"/>
  <c r="H1193" i="5"/>
  <c r="Q1193" i="5" s="1"/>
  <c r="J1193" i="5"/>
  <c r="S1193" i="5" s="1"/>
  <c r="G1193" i="5"/>
  <c r="P1193" i="5" s="1"/>
  <c r="K1193" i="5"/>
  <c r="I1193" i="5"/>
  <c r="R1193" i="5" s="1"/>
  <c r="G1194" i="5"/>
  <c r="P1194" i="5" s="1"/>
  <c r="I1194" i="5"/>
  <c r="R1194" i="5" s="1"/>
  <c r="J1194" i="5"/>
  <c r="S1194" i="5" s="1"/>
  <c r="H1194" i="5"/>
  <c r="Q1194" i="5" s="1"/>
  <c r="K1194" i="5"/>
  <c r="J1195" i="5"/>
  <c r="S1195" i="5" s="1"/>
  <c r="G1195" i="5"/>
  <c r="P1195" i="5" s="1"/>
  <c r="K1195" i="5"/>
  <c r="I1195" i="5"/>
  <c r="R1195" i="5" s="1"/>
  <c r="H1195" i="5"/>
  <c r="Q1195" i="5" s="1"/>
  <c r="H1196" i="5"/>
  <c r="Q1196" i="5" s="1"/>
  <c r="I1196" i="5"/>
  <c r="R1196" i="5" s="1"/>
  <c r="K1196" i="5"/>
  <c r="J1196" i="5"/>
  <c r="S1196" i="5" s="1"/>
  <c r="G1196" i="5"/>
  <c r="P1196" i="5" s="1"/>
  <c r="J1197" i="5"/>
  <c r="S1197" i="5" s="1"/>
  <c r="K1197" i="5"/>
  <c r="I1197" i="5"/>
  <c r="R1197" i="5" s="1"/>
  <c r="G1197" i="5"/>
  <c r="P1197" i="5" s="1"/>
  <c r="H1197" i="5"/>
  <c r="Q1197" i="5" s="1"/>
  <c r="K1198" i="5"/>
  <c r="G1198" i="5"/>
  <c r="P1198" i="5" s="1"/>
  <c r="I1198" i="5"/>
  <c r="R1198" i="5" s="1"/>
  <c r="J1198" i="5"/>
  <c r="S1198" i="5" s="1"/>
  <c r="H1198" i="5"/>
  <c r="Q1198" i="5" s="1"/>
  <c r="I1199" i="5"/>
  <c r="R1199" i="5" s="1"/>
  <c r="H1199" i="5"/>
  <c r="Q1199" i="5" s="1"/>
  <c r="G1199" i="5"/>
  <c r="P1199" i="5" s="1"/>
  <c r="J1199" i="5"/>
  <c r="S1199" i="5" s="1"/>
  <c r="K1199" i="5"/>
  <c r="H1200" i="5"/>
  <c r="Q1200" i="5" s="1"/>
  <c r="I1200" i="5"/>
  <c r="R1200" i="5" s="1"/>
  <c r="G1200" i="5"/>
  <c r="P1200" i="5" s="1"/>
  <c r="J1200" i="5"/>
  <c r="S1200" i="5" s="1"/>
  <c r="K1200" i="5"/>
  <c r="J1201" i="5"/>
  <c r="S1201" i="5" s="1"/>
  <c r="H1201" i="5"/>
  <c r="Q1201" i="5" s="1"/>
  <c r="I1201" i="5"/>
  <c r="R1201" i="5" s="1"/>
  <c r="G1201" i="5"/>
  <c r="P1201" i="5" s="1"/>
  <c r="K1201" i="5"/>
  <c r="H1202" i="5"/>
  <c r="Q1202" i="5" s="1"/>
  <c r="G1202" i="5"/>
  <c r="P1202" i="5" s="1"/>
  <c r="K1202" i="5"/>
  <c r="I1202" i="5"/>
  <c r="R1202" i="5" s="1"/>
  <c r="J1202" i="5"/>
  <c r="S1202" i="5" s="1"/>
  <c r="J1203" i="5"/>
  <c r="S1203" i="5" s="1"/>
  <c r="G1203" i="5"/>
  <c r="P1203" i="5" s="1"/>
  <c r="H1203" i="5"/>
  <c r="Q1203" i="5" s="1"/>
  <c r="K1203" i="5"/>
  <c r="I1203" i="5"/>
  <c r="R1203" i="5" s="1"/>
  <c r="G1204" i="5"/>
  <c r="P1204" i="5" s="1"/>
  <c r="K1204" i="5"/>
  <c r="I1204" i="5"/>
  <c r="R1204" i="5" s="1"/>
  <c r="J1204" i="5"/>
  <c r="S1204" i="5" s="1"/>
  <c r="H1204" i="5"/>
  <c r="Q1204" i="5" s="1"/>
  <c r="I1205" i="5"/>
  <c r="R1205" i="5" s="1"/>
  <c r="J1205" i="5"/>
  <c r="S1205" i="5" s="1"/>
  <c r="K1205" i="5"/>
  <c r="G1205" i="5"/>
  <c r="P1205" i="5" s="1"/>
  <c r="H1205" i="5"/>
  <c r="Q1205" i="5" s="1"/>
  <c r="G1206" i="5"/>
  <c r="P1206" i="5" s="1"/>
  <c r="K1206" i="5"/>
  <c r="I1206" i="5"/>
  <c r="R1206" i="5" s="1"/>
  <c r="H1206" i="5"/>
  <c r="Q1206" i="5" s="1"/>
  <c r="J1206" i="5"/>
  <c r="S1206" i="5" s="1"/>
  <c r="H1207" i="5"/>
  <c r="Q1207" i="5" s="1"/>
  <c r="I1207" i="5"/>
  <c r="R1207" i="5" s="1"/>
  <c r="J1207" i="5"/>
  <c r="S1207" i="5" s="1"/>
  <c r="G1207" i="5"/>
  <c r="P1207" i="5" s="1"/>
  <c r="K1207" i="5"/>
  <c r="G1208" i="5"/>
  <c r="P1208" i="5" s="1"/>
  <c r="J1208" i="5"/>
  <c r="S1208" i="5" s="1"/>
  <c r="K1208" i="5"/>
  <c r="H1208" i="5"/>
  <c r="Q1208" i="5" s="1"/>
  <c r="I1208" i="5"/>
  <c r="R1208" i="5" s="1"/>
  <c r="G1209" i="5"/>
  <c r="P1209" i="5" s="1"/>
  <c r="J1209" i="5"/>
  <c r="S1209" i="5" s="1"/>
  <c r="I1209" i="5"/>
  <c r="R1209" i="5" s="1"/>
  <c r="K1209" i="5"/>
  <c r="H1209" i="5"/>
  <c r="Q1209" i="5" s="1"/>
  <c r="K1210" i="5"/>
  <c r="H1210" i="5"/>
  <c r="Q1210" i="5" s="1"/>
  <c r="J1210" i="5"/>
  <c r="S1210" i="5" s="1"/>
  <c r="G1210" i="5"/>
  <c r="P1210" i="5" s="1"/>
  <c r="I1210" i="5"/>
  <c r="R1210" i="5" s="1"/>
  <c r="H1211" i="5"/>
  <c r="Q1211" i="5" s="1"/>
  <c r="K1211" i="5"/>
  <c r="J1211" i="5"/>
  <c r="S1211" i="5" s="1"/>
  <c r="I1211" i="5"/>
  <c r="R1211" i="5" s="1"/>
  <c r="G1211" i="5"/>
  <c r="P1211" i="5" s="1"/>
  <c r="G1212" i="5"/>
  <c r="P1212" i="5" s="1"/>
  <c r="K1212" i="5"/>
  <c r="I1212" i="5"/>
  <c r="R1212" i="5" s="1"/>
  <c r="J1212" i="5"/>
  <c r="S1212" i="5" s="1"/>
  <c r="H1212" i="5"/>
  <c r="Q1212" i="5" s="1"/>
  <c r="K1213" i="5"/>
  <c r="I1213" i="5"/>
  <c r="R1213" i="5" s="1"/>
  <c r="H1213" i="5"/>
  <c r="Q1213" i="5" s="1"/>
  <c r="J1213" i="5"/>
  <c r="S1213" i="5" s="1"/>
  <c r="G1213" i="5"/>
  <c r="P1213" i="5" s="1"/>
  <c r="I1214" i="5"/>
  <c r="R1214" i="5" s="1"/>
  <c r="K1214" i="5"/>
  <c r="H1214" i="5"/>
  <c r="Q1214" i="5" s="1"/>
  <c r="G1214" i="5"/>
  <c r="P1214" i="5" s="1"/>
  <c r="J1214" i="5"/>
  <c r="S1214" i="5" s="1"/>
  <c r="I1215" i="5"/>
  <c r="R1215" i="5" s="1"/>
  <c r="J1215" i="5"/>
  <c r="S1215" i="5" s="1"/>
  <c r="K1215" i="5"/>
  <c r="H1215" i="5"/>
  <c r="Q1215" i="5" s="1"/>
  <c r="G1215" i="5"/>
  <c r="P1215" i="5" s="1"/>
  <c r="J1216" i="5"/>
  <c r="S1216" i="5" s="1"/>
  <c r="H1216" i="5"/>
  <c r="Q1216" i="5" s="1"/>
  <c r="K1216" i="5"/>
  <c r="G1216" i="5"/>
  <c r="P1216" i="5" s="1"/>
  <c r="I1216" i="5"/>
  <c r="R1216" i="5" s="1"/>
  <c r="I1217" i="5"/>
  <c r="R1217" i="5" s="1"/>
  <c r="K1217" i="5"/>
  <c r="H1217" i="5"/>
  <c r="Q1217" i="5" s="1"/>
  <c r="G1217" i="5"/>
  <c r="P1217" i="5" s="1"/>
  <c r="J1217" i="5"/>
  <c r="S1217" i="5" s="1"/>
  <c r="J1218" i="5"/>
  <c r="S1218" i="5" s="1"/>
  <c r="H1218" i="5"/>
  <c r="Q1218" i="5" s="1"/>
  <c r="I1218" i="5"/>
  <c r="R1218" i="5" s="1"/>
  <c r="K1218" i="5"/>
  <c r="G1218" i="5"/>
  <c r="P1218" i="5" s="1"/>
  <c r="H1219" i="5"/>
  <c r="Q1219" i="5" s="1"/>
  <c r="K1219" i="5"/>
  <c r="G1219" i="5"/>
  <c r="P1219" i="5" s="1"/>
  <c r="J1219" i="5"/>
  <c r="S1219" i="5" s="1"/>
  <c r="I1219" i="5"/>
  <c r="R1219" i="5" s="1"/>
  <c r="H1220" i="5"/>
  <c r="Q1220" i="5" s="1"/>
  <c r="G1220" i="5"/>
  <c r="P1220" i="5" s="1"/>
  <c r="I1220" i="5"/>
  <c r="R1220" i="5" s="1"/>
  <c r="K1220" i="5"/>
  <c r="J1220" i="5"/>
  <c r="S1220" i="5" s="1"/>
  <c r="J1221" i="5"/>
  <c r="S1221" i="5" s="1"/>
  <c r="I1221" i="5"/>
  <c r="R1221" i="5" s="1"/>
  <c r="H1221" i="5"/>
  <c r="Q1221" i="5" s="1"/>
  <c r="G1221" i="5"/>
  <c r="P1221" i="5" s="1"/>
  <c r="K1221" i="5"/>
  <c r="H1222" i="5"/>
  <c r="Q1222" i="5" s="1"/>
  <c r="K1222" i="5"/>
  <c r="G1222" i="5"/>
  <c r="P1222" i="5" s="1"/>
  <c r="J1222" i="5"/>
  <c r="S1222" i="5" s="1"/>
  <c r="I1222" i="5"/>
  <c r="R1222" i="5" s="1"/>
  <c r="J1223" i="5"/>
  <c r="S1223" i="5" s="1"/>
  <c r="I1223" i="5"/>
  <c r="R1223" i="5" s="1"/>
  <c r="H1223" i="5"/>
  <c r="Q1223" i="5" s="1"/>
  <c r="K1223" i="5"/>
  <c r="G1223" i="5"/>
  <c r="P1223" i="5" s="1"/>
  <c r="K1224" i="5"/>
  <c r="I1224" i="5"/>
  <c r="R1224" i="5" s="1"/>
  <c r="G1224" i="5"/>
  <c r="P1224" i="5" s="1"/>
  <c r="H1224" i="5"/>
  <c r="Q1224" i="5" s="1"/>
  <c r="J1224" i="5"/>
  <c r="S1224" i="5" s="1"/>
  <c r="I1225" i="5"/>
  <c r="R1225" i="5" s="1"/>
  <c r="K1225" i="5"/>
  <c r="H1225" i="5"/>
  <c r="Q1225" i="5" s="1"/>
  <c r="J1225" i="5"/>
  <c r="S1225" i="5" s="1"/>
  <c r="G1225" i="5"/>
  <c r="P1225" i="5" s="1"/>
  <c r="J1226" i="5"/>
  <c r="S1226" i="5" s="1"/>
  <c r="I1226" i="5"/>
  <c r="R1226" i="5" s="1"/>
  <c r="K1226" i="5"/>
  <c r="G1226" i="5"/>
  <c r="P1226" i="5" s="1"/>
  <c r="H1226" i="5"/>
  <c r="Q1226" i="5" s="1"/>
  <c r="H1227" i="5"/>
  <c r="Q1227" i="5" s="1"/>
  <c r="I1227" i="5"/>
  <c r="R1227" i="5" s="1"/>
  <c r="K1227" i="5"/>
  <c r="G1227" i="5"/>
  <c r="P1227" i="5" s="1"/>
  <c r="J1227" i="5"/>
  <c r="S1227" i="5" s="1"/>
  <c r="H1228" i="5"/>
  <c r="Q1228" i="5" s="1"/>
  <c r="I1228" i="5"/>
  <c r="R1228" i="5" s="1"/>
  <c r="K1228" i="5"/>
  <c r="J1228" i="5"/>
  <c r="S1228" i="5" s="1"/>
  <c r="G1228" i="5"/>
  <c r="P1228" i="5" s="1"/>
  <c r="H1229" i="5"/>
  <c r="Q1229" i="5" s="1"/>
  <c r="I1229" i="5"/>
  <c r="R1229" i="5" s="1"/>
  <c r="K1229" i="5"/>
  <c r="J1229" i="5"/>
  <c r="S1229" i="5" s="1"/>
  <c r="G1229" i="5"/>
  <c r="P1229" i="5" s="1"/>
  <c r="H1230" i="5"/>
  <c r="Q1230" i="5" s="1"/>
  <c r="I1230" i="5"/>
  <c r="R1230" i="5" s="1"/>
  <c r="G1230" i="5"/>
  <c r="P1230" i="5" s="1"/>
  <c r="K1230" i="5"/>
  <c r="J1230" i="5"/>
  <c r="S1230" i="5" s="1"/>
  <c r="K1231" i="5"/>
  <c r="J1231" i="5"/>
  <c r="S1231" i="5" s="1"/>
  <c r="I1231" i="5"/>
  <c r="R1231" i="5" s="1"/>
  <c r="G1231" i="5"/>
  <c r="P1231" i="5" s="1"/>
  <c r="H1231" i="5"/>
  <c r="Q1231" i="5" s="1"/>
  <c r="G1232" i="5"/>
  <c r="P1232" i="5" s="1"/>
  <c r="K1232" i="5"/>
  <c r="J1232" i="5"/>
  <c r="S1232" i="5" s="1"/>
  <c r="H1232" i="5"/>
  <c r="Q1232" i="5" s="1"/>
  <c r="I1232" i="5"/>
  <c r="R1232" i="5" s="1"/>
  <c r="H1233" i="5"/>
  <c r="Q1233" i="5" s="1"/>
  <c r="K1233" i="5"/>
  <c r="I1233" i="5"/>
  <c r="R1233" i="5" s="1"/>
  <c r="J1233" i="5"/>
  <c r="S1233" i="5" s="1"/>
  <c r="G1233" i="5"/>
  <c r="P1233" i="5" s="1"/>
  <c r="K1234" i="5"/>
  <c r="H1234" i="5"/>
  <c r="Q1234" i="5" s="1"/>
  <c r="J1234" i="5"/>
  <c r="S1234" i="5" s="1"/>
  <c r="I1234" i="5"/>
  <c r="R1234" i="5" s="1"/>
  <c r="G1234" i="5"/>
  <c r="P1234" i="5" s="1"/>
  <c r="K1235" i="5"/>
  <c r="I1235" i="5"/>
  <c r="R1235" i="5" s="1"/>
  <c r="H1235" i="5"/>
  <c r="Q1235" i="5" s="1"/>
  <c r="J1235" i="5"/>
  <c r="S1235" i="5" s="1"/>
  <c r="G1235" i="5"/>
  <c r="P1235" i="5" s="1"/>
  <c r="K1236" i="5"/>
  <c r="H1236" i="5"/>
  <c r="Q1236" i="5" s="1"/>
  <c r="I1236" i="5"/>
  <c r="R1236" i="5" s="1"/>
  <c r="J1236" i="5"/>
  <c r="S1236" i="5" s="1"/>
  <c r="G1236" i="5"/>
  <c r="P1236" i="5" s="1"/>
  <c r="J1237" i="5"/>
  <c r="S1237" i="5" s="1"/>
  <c r="G1237" i="5"/>
  <c r="P1237" i="5" s="1"/>
  <c r="K1237" i="5"/>
  <c r="I1237" i="5"/>
  <c r="R1237" i="5" s="1"/>
  <c r="H1237" i="5"/>
  <c r="Q1237" i="5" s="1"/>
  <c r="K1238" i="5"/>
  <c r="H1238" i="5"/>
  <c r="Q1238" i="5" s="1"/>
  <c r="J1238" i="5"/>
  <c r="S1238" i="5" s="1"/>
  <c r="I1238" i="5"/>
  <c r="R1238" i="5" s="1"/>
  <c r="G1238" i="5"/>
  <c r="P1238" i="5" s="1"/>
  <c r="K1239" i="5"/>
  <c r="J1239" i="5"/>
  <c r="S1239" i="5" s="1"/>
  <c r="I1239" i="5"/>
  <c r="R1239" i="5" s="1"/>
  <c r="G1239" i="5"/>
  <c r="P1239" i="5" s="1"/>
  <c r="H1239" i="5"/>
  <c r="Q1239" i="5" s="1"/>
  <c r="K1240" i="5"/>
  <c r="I1240" i="5"/>
  <c r="R1240" i="5" s="1"/>
  <c r="H1240" i="5"/>
  <c r="Q1240" i="5" s="1"/>
  <c r="G1240" i="5"/>
  <c r="P1240" i="5" s="1"/>
  <c r="J1240" i="5"/>
  <c r="S1240" i="5" s="1"/>
  <c r="J1241" i="5"/>
  <c r="S1241" i="5" s="1"/>
  <c r="K1241" i="5"/>
  <c r="I1241" i="5"/>
  <c r="R1241" i="5" s="1"/>
  <c r="G1241" i="5"/>
  <c r="P1241" i="5" s="1"/>
  <c r="H1241" i="5"/>
  <c r="Q1241" i="5" s="1"/>
  <c r="G1242" i="5"/>
  <c r="P1242" i="5" s="1"/>
  <c r="I1242" i="5"/>
  <c r="R1242" i="5" s="1"/>
  <c r="H1242" i="5"/>
  <c r="Q1242" i="5" s="1"/>
  <c r="K1242" i="5"/>
  <c r="J1242" i="5"/>
  <c r="S1242" i="5" s="1"/>
  <c r="I1243" i="5"/>
  <c r="R1243" i="5" s="1"/>
  <c r="H1243" i="5"/>
  <c r="Q1243" i="5" s="1"/>
  <c r="K1243" i="5"/>
  <c r="J1243" i="5"/>
  <c r="S1243" i="5" s="1"/>
  <c r="G1243" i="5"/>
  <c r="P1243" i="5" s="1"/>
  <c r="G1244" i="5"/>
  <c r="P1244" i="5" s="1"/>
  <c r="H1244" i="5"/>
  <c r="Q1244" i="5" s="1"/>
  <c r="I1244" i="5"/>
  <c r="R1244" i="5" s="1"/>
  <c r="K1244" i="5"/>
  <c r="J1244" i="5"/>
  <c r="S1244" i="5" s="1"/>
  <c r="J1245" i="5"/>
  <c r="S1245" i="5" s="1"/>
  <c r="H1245" i="5"/>
  <c r="Q1245" i="5" s="1"/>
  <c r="K1245" i="5"/>
  <c r="G1245" i="5"/>
  <c r="P1245" i="5" s="1"/>
  <c r="I1245" i="5"/>
  <c r="R1245" i="5" s="1"/>
  <c r="K1246" i="5"/>
  <c r="H1246" i="5"/>
  <c r="Q1246" i="5" s="1"/>
  <c r="I1246" i="5"/>
  <c r="R1246" i="5" s="1"/>
  <c r="G1246" i="5"/>
  <c r="P1246" i="5" s="1"/>
  <c r="J1246" i="5"/>
  <c r="S1246" i="5" s="1"/>
  <c r="J1247" i="5"/>
  <c r="S1247" i="5" s="1"/>
  <c r="H1247" i="5"/>
  <c r="Q1247" i="5" s="1"/>
  <c r="K1247" i="5"/>
  <c r="G1247" i="5"/>
  <c r="P1247" i="5" s="1"/>
  <c r="I1247" i="5"/>
  <c r="R1247" i="5" s="1"/>
  <c r="J1248" i="5"/>
  <c r="S1248" i="5" s="1"/>
  <c r="K1248" i="5"/>
  <c r="G1248" i="5"/>
  <c r="P1248" i="5" s="1"/>
  <c r="H1248" i="5"/>
  <c r="Q1248" i="5" s="1"/>
  <c r="I1248" i="5"/>
  <c r="R1248" i="5" s="1"/>
  <c r="G1249" i="5"/>
  <c r="P1249" i="5" s="1"/>
  <c r="J1249" i="5"/>
  <c r="S1249" i="5" s="1"/>
  <c r="I1249" i="5"/>
  <c r="R1249" i="5" s="1"/>
  <c r="K1249" i="5"/>
  <c r="H1249" i="5"/>
  <c r="Q1249" i="5" s="1"/>
  <c r="J1250" i="5"/>
  <c r="S1250" i="5" s="1"/>
  <c r="K1250" i="5"/>
  <c r="H1250" i="5"/>
  <c r="Q1250" i="5" s="1"/>
  <c r="G1250" i="5"/>
  <c r="P1250" i="5" s="1"/>
  <c r="I1250" i="5"/>
  <c r="R1250" i="5" s="1"/>
  <c r="H1251" i="5"/>
  <c r="Q1251" i="5" s="1"/>
  <c r="J1251" i="5"/>
  <c r="S1251" i="5" s="1"/>
  <c r="K1251" i="5"/>
  <c r="I1251" i="5"/>
  <c r="R1251" i="5" s="1"/>
  <c r="G1251" i="5"/>
  <c r="P1251" i="5" s="1"/>
  <c r="H1252" i="5"/>
  <c r="Q1252" i="5" s="1"/>
  <c r="J1252" i="5"/>
  <c r="S1252" i="5" s="1"/>
  <c r="K1252" i="5"/>
  <c r="I1252" i="5"/>
  <c r="R1252" i="5" s="1"/>
  <c r="G1252" i="5"/>
  <c r="P1252" i="5" s="1"/>
  <c r="I1253" i="5"/>
  <c r="R1253" i="5" s="1"/>
  <c r="G1253" i="5"/>
  <c r="P1253" i="5" s="1"/>
  <c r="J1253" i="5"/>
  <c r="S1253" i="5" s="1"/>
  <c r="H1253" i="5"/>
  <c r="Q1253" i="5" s="1"/>
  <c r="K1253" i="5"/>
  <c r="I1254" i="5"/>
  <c r="R1254" i="5" s="1"/>
  <c r="H1254" i="5"/>
  <c r="Q1254" i="5" s="1"/>
  <c r="J1254" i="5"/>
  <c r="S1254" i="5" s="1"/>
  <c r="G1254" i="5"/>
  <c r="P1254" i="5" s="1"/>
  <c r="K1254" i="5"/>
  <c r="I1255" i="5"/>
  <c r="R1255" i="5" s="1"/>
  <c r="G1255" i="5"/>
  <c r="P1255" i="5" s="1"/>
  <c r="H1255" i="5"/>
  <c r="Q1255" i="5" s="1"/>
  <c r="J1255" i="5"/>
  <c r="S1255" i="5" s="1"/>
  <c r="K1255" i="5"/>
  <c r="I1256" i="5"/>
  <c r="R1256" i="5" s="1"/>
  <c r="J1256" i="5"/>
  <c r="S1256" i="5" s="1"/>
  <c r="G1256" i="5"/>
  <c r="P1256" i="5" s="1"/>
  <c r="K1256" i="5"/>
  <c r="H1256" i="5"/>
  <c r="Q1256" i="5" s="1"/>
  <c r="G1257" i="5"/>
  <c r="P1257" i="5" s="1"/>
  <c r="H1257" i="5"/>
  <c r="Q1257" i="5" s="1"/>
  <c r="J1257" i="5"/>
  <c r="S1257" i="5" s="1"/>
  <c r="I1257" i="5"/>
  <c r="R1257" i="5" s="1"/>
  <c r="K1257" i="5"/>
  <c r="J1258" i="5"/>
  <c r="S1258" i="5" s="1"/>
  <c r="I1258" i="5"/>
  <c r="R1258" i="5" s="1"/>
  <c r="K1258" i="5"/>
  <c r="H1258" i="5"/>
  <c r="Q1258" i="5" s="1"/>
  <c r="G1258" i="5"/>
  <c r="P1258" i="5" s="1"/>
  <c r="I1259" i="5"/>
  <c r="R1259" i="5" s="1"/>
  <c r="G1259" i="5"/>
  <c r="P1259" i="5" s="1"/>
  <c r="J1259" i="5"/>
  <c r="S1259" i="5" s="1"/>
  <c r="K1259" i="5"/>
  <c r="H1259" i="5"/>
  <c r="Q1259" i="5" s="1"/>
  <c r="I1260" i="5"/>
  <c r="R1260" i="5" s="1"/>
  <c r="J1260" i="5"/>
  <c r="S1260" i="5" s="1"/>
  <c r="G1260" i="5"/>
  <c r="P1260" i="5" s="1"/>
  <c r="H1260" i="5"/>
  <c r="Q1260" i="5" s="1"/>
  <c r="K1260" i="5"/>
  <c r="J1261" i="5"/>
  <c r="S1261" i="5" s="1"/>
  <c r="H1261" i="5"/>
  <c r="Q1261" i="5" s="1"/>
  <c r="K1261" i="5"/>
  <c r="I1261" i="5"/>
  <c r="R1261" i="5" s="1"/>
  <c r="G1261" i="5"/>
  <c r="P1261" i="5" s="1"/>
  <c r="J1262" i="5"/>
  <c r="S1262" i="5" s="1"/>
  <c r="G1262" i="5"/>
  <c r="P1262" i="5" s="1"/>
  <c r="K1262" i="5"/>
  <c r="H1262" i="5"/>
  <c r="Q1262" i="5" s="1"/>
  <c r="I1262" i="5"/>
  <c r="R1262" i="5" s="1"/>
  <c r="I1263" i="5"/>
  <c r="R1263" i="5" s="1"/>
  <c r="G1263" i="5"/>
  <c r="P1263" i="5" s="1"/>
  <c r="K1263" i="5"/>
  <c r="J1263" i="5"/>
  <c r="S1263" i="5" s="1"/>
  <c r="H1263" i="5"/>
  <c r="Q1263" i="5" s="1"/>
  <c r="J1264" i="5"/>
  <c r="S1264" i="5" s="1"/>
  <c r="I1264" i="5"/>
  <c r="R1264" i="5" s="1"/>
  <c r="K1264" i="5"/>
  <c r="G1264" i="5"/>
  <c r="P1264" i="5" s="1"/>
  <c r="H1264" i="5"/>
  <c r="Q1264" i="5" s="1"/>
  <c r="J1265" i="5"/>
  <c r="S1265" i="5" s="1"/>
  <c r="G1265" i="5"/>
  <c r="P1265" i="5" s="1"/>
  <c r="K1265" i="5"/>
  <c r="I1265" i="5"/>
  <c r="R1265" i="5" s="1"/>
  <c r="H1265" i="5"/>
  <c r="Q1265" i="5" s="1"/>
  <c r="G1266" i="5"/>
  <c r="P1266" i="5" s="1"/>
  <c r="K1266" i="5"/>
  <c r="I1266" i="5"/>
  <c r="R1266" i="5" s="1"/>
  <c r="J1266" i="5"/>
  <c r="S1266" i="5" s="1"/>
  <c r="H1266" i="5"/>
  <c r="Q1266" i="5" s="1"/>
  <c r="G1267" i="5"/>
  <c r="P1267" i="5" s="1"/>
  <c r="J1267" i="5"/>
  <c r="S1267" i="5" s="1"/>
  <c r="I1267" i="5"/>
  <c r="R1267" i="5" s="1"/>
  <c r="H1267" i="5"/>
  <c r="Q1267" i="5" s="1"/>
  <c r="K1267" i="5"/>
  <c r="H1268" i="5"/>
  <c r="Q1268" i="5" s="1"/>
  <c r="G1268" i="5"/>
  <c r="P1268" i="5" s="1"/>
  <c r="I1268" i="5"/>
  <c r="R1268" i="5" s="1"/>
  <c r="J1268" i="5"/>
  <c r="S1268" i="5" s="1"/>
  <c r="K1268" i="5"/>
  <c r="H1269" i="5"/>
  <c r="Q1269" i="5" s="1"/>
  <c r="G1269" i="5"/>
  <c r="P1269" i="5" s="1"/>
  <c r="J1269" i="5"/>
  <c r="S1269" i="5" s="1"/>
  <c r="K1269" i="5"/>
  <c r="I1269" i="5"/>
  <c r="R1269" i="5" s="1"/>
  <c r="G1270" i="5"/>
  <c r="P1270" i="5" s="1"/>
  <c r="K1270" i="5"/>
  <c r="I1270" i="5"/>
  <c r="R1270" i="5" s="1"/>
  <c r="J1270" i="5"/>
  <c r="S1270" i="5" s="1"/>
  <c r="H1270" i="5"/>
  <c r="Q1270" i="5" s="1"/>
  <c r="G1271" i="5"/>
  <c r="P1271" i="5" s="1"/>
  <c r="K1271" i="5"/>
  <c r="I1271" i="5"/>
  <c r="R1271" i="5" s="1"/>
  <c r="H1271" i="5"/>
  <c r="Q1271" i="5" s="1"/>
  <c r="J1271" i="5"/>
  <c r="S1271" i="5" s="1"/>
  <c r="G1272" i="5"/>
  <c r="P1272" i="5" s="1"/>
  <c r="H1272" i="5"/>
  <c r="Q1272" i="5" s="1"/>
  <c r="K1272" i="5"/>
  <c r="I1272" i="5"/>
  <c r="R1272" i="5" s="1"/>
  <c r="J1272" i="5"/>
  <c r="S1272" i="5" s="1"/>
  <c r="G1273" i="5"/>
  <c r="P1273" i="5" s="1"/>
  <c r="K1273" i="5"/>
  <c r="I1273" i="5"/>
  <c r="R1273" i="5" s="1"/>
  <c r="H1273" i="5"/>
  <c r="Q1273" i="5" s="1"/>
  <c r="J1273" i="5"/>
  <c r="S1273" i="5" s="1"/>
  <c r="H1274" i="5"/>
  <c r="Q1274" i="5" s="1"/>
  <c r="J1274" i="5"/>
  <c r="S1274" i="5" s="1"/>
  <c r="K1274" i="5"/>
  <c r="G1274" i="5"/>
  <c r="P1274" i="5" s="1"/>
  <c r="I1274" i="5"/>
  <c r="R1274" i="5" s="1"/>
  <c r="H1275" i="5"/>
  <c r="Q1275" i="5" s="1"/>
  <c r="K1275" i="5"/>
  <c r="I1275" i="5"/>
  <c r="R1275" i="5" s="1"/>
  <c r="G1275" i="5"/>
  <c r="P1275" i="5" s="1"/>
  <c r="J1275" i="5"/>
  <c r="S1275" i="5" s="1"/>
  <c r="G1276" i="5"/>
  <c r="P1276" i="5" s="1"/>
  <c r="J1276" i="5"/>
  <c r="S1276" i="5" s="1"/>
  <c r="I1276" i="5"/>
  <c r="R1276" i="5" s="1"/>
  <c r="H1276" i="5"/>
  <c r="Q1276" i="5" s="1"/>
  <c r="K1276" i="5"/>
  <c r="K1277" i="5"/>
  <c r="G1277" i="5"/>
  <c r="P1277" i="5" s="1"/>
  <c r="H1277" i="5"/>
  <c r="Q1277" i="5" s="1"/>
  <c r="I1277" i="5"/>
  <c r="R1277" i="5" s="1"/>
  <c r="J1277" i="5"/>
  <c r="S1277" i="5" s="1"/>
  <c r="H1278" i="5"/>
  <c r="Q1278" i="5" s="1"/>
  <c r="G1278" i="5"/>
  <c r="P1278" i="5" s="1"/>
  <c r="I1278" i="5"/>
  <c r="R1278" i="5" s="1"/>
  <c r="K1278" i="5"/>
  <c r="J1278" i="5"/>
  <c r="S1278" i="5" s="1"/>
  <c r="G1279" i="5"/>
  <c r="P1279" i="5" s="1"/>
  <c r="I1279" i="5"/>
  <c r="R1279" i="5" s="1"/>
  <c r="H1279" i="5"/>
  <c r="Q1279" i="5" s="1"/>
  <c r="J1279" i="5"/>
  <c r="S1279" i="5" s="1"/>
  <c r="K1279" i="5"/>
  <c r="G1280" i="5"/>
  <c r="P1280" i="5" s="1"/>
  <c r="H1280" i="5"/>
  <c r="Q1280" i="5" s="1"/>
  <c r="I1280" i="5"/>
  <c r="R1280" i="5" s="1"/>
  <c r="K1280" i="5"/>
  <c r="J1280" i="5"/>
  <c r="S1280" i="5" s="1"/>
  <c r="G1281" i="5"/>
  <c r="P1281" i="5" s="1"/>
  <c r="J1281" i="5"/>
  <c r="S1281" i="5" s="1"/>
  <c r="H1281" i="5"/>
  <c r="Q1281" i="5" s="1"/>
  <c r="I1281" i="5"/>
  <c r="R1281" i="5" s="1"/>
  <c r="K1281" i="5"/>
  <c r="G1282" i="5"/>
  <c r="P1282" i="5" s="1"/>
  <c r="H1282" i="5"/>
  <c r="Q1282" i="5" s="1"/>
  <c r="I1282" i="5"/>
  <c r="R1282" i="5" s="1"/>
  <c r="K1282" i="5"/>
  <c r="J1282" i="5"/>
  <c r="S1282" i="5" s="1"/>
  <c r="I1283" i="5"/>
  <c r="R1283" i="5" s="1"/>
  <c r="J1283" i="5"/>
  <c r="S1283" i="5" s="1"/>
  <c r="H1283" i="5"/>
  <c r="Q1283" i="5" s="1"/>
  <c r="K1283" i="5"/>
  <c r="G1283" i="5"/>
  <c r="P1283" i="5" s="1"/>
  <c r="J1284" i="5"/>
  <c r="S1284" i="5" s="1"/>
  <c r="I1284" i="5"/>
  <c r="R1284" i="5" s="1"/>
  <c r="H1284" i="5"/>
  <c r="Q1284" i="5" s="1"/>
  <c r="K1284" i="5"/>
  <c r="G1284" i="5"/>
  <c r="P1284" i="5" s="1"/>
  <c r="K1285" i="5"/>
  <c r="G1285" i="5"/>
  <c r="P1285" i="5" s="1"/>
  <c r="H1285" i="5"/>
  <c r="Q1285" i="5" s="1"/>
  <c r="I1285" i="5"/>
  <c r="R1285" i="5" s="1"/>
  <c r="J1285" i="5"/>
  <c r="S1285" i="5" s="1"/>
  <c r="I1286" i="5"/>
  <c r="R1286" i="5" s="1"/>
  <c r="G1286" i="5"/>
  <c r="P1286" i="5" s="1"/>
  <c r="H1286" i="5"/>
  <c r="Q1286" i="5" s="1"/>
  <c r="J1286" i="5"/>
  <c r="S1286" i="5" s="1"/>
  <c r="K1286" i="5"/>
  <c r="H1287" i="5"/>
  <c r="Q1287" i="5" s="1"/>
  <c r="I1287" i="5"/>
  <c r="R1287" i="5" s="1"/>
  <c r="J1287" i="5"/>
  <c r="S1287" i="5" s="1"/>
  <c r="G1287" i="5"/>
  <c r="P1287" i="5" s="1"/>
  <c r="K1287" i="5"/>
  <c r="J1288" i="5"/>
  <c r="S1288" i="5" s="1"/>
  <c r="I1288" i="5"/>
  <c r="R1288" i="5" s="1"/>
  <c r="K1288" i="5"/>
  <c r="H1288" i="5"/>
  <c r="Q1288" i="5" s="1"/>
  <c r="G1288" i="5"/>
  <c r="P1288" i="5" s="1"/>
  <c r="I1289" i="5"/>
  <c r="R1289" i="5" s="1"/>
  <c r="G1289" i="5"/>
  <c r="P1289" i="5" s="1"/>
  <c r="K1289" i="5"/>
  <c r="J1289" i="5"/>
  <c r="S1289" i="5" s="1"/>
  <c r="H1289" i="5"/>
  <c r="Q1289" i="5" s="1"/>
  <c r="J1290" i="5"/>
  <c r="S1290" i="5" s="1"/>
  <c r="K1290" i="5"/>
  <c r="I1290" i="5"/>
  <c r="R1290" i="5" s="1"/>
  <c r="H1290" i="5"/>
  <c r="Q1290" i="5" s="1"/>
  <c r="G1290" i="5"/>
  <c r="P1290" i="5" s="1"/>
  <c r="I1291" i="5"/>
  <c r="R1291" i="5" s="1"/>
  <c r="H1291" i="5"/>
  <c r="Q1291" i="5" s="1"/>
  <c r="J1291" i="5"/>
  <c r="S1291" i="5" s="1"/>
  <c r="G1291" i="5"/>
  <c r="P1291" i="5" s="1"/>
  <c r="K1291" i="5"/>
  <c r="I1292" i="5"/>
  <c r="R1292" i="5" s="1"/>
  <c r="H1292" i="5"/>
  <c r="Q1292" i="5" s="1"/>
  <c r="J1292" i="5"/>
  <c r="S1292" i="5" s="1"/>
  <c r="K1292" i="5"/>
  <c r="G1292" i="5"/>
  <c r="P1292" i="5" s="1"/>
  <c r="J1293" i="5"/>
  <c r="S1293" i="5" s="1"/>
  <c r="I1293" i="5"/>
  <c r="R1293" i="5" s="1"/>
  <c r="G1293" i="5"/>
  <c r="P1293" i="5" s="1"/>
  <c r="K1293" i="5"/>
  <c r="H1293" i="5"/>
  <c r="Q1293" i="5" s="1"/>
  <c r="G1294" i="5"/>
  <c r="P1294" i="5" s="1"/>
  <c r="K1294" i="5"/>
  <c r="H1294" i="5"/>
  <c r="Q1294" i="5" s="1"/>
  <c r="I1294" i="5"/>
  <c r="R1294" i="5" s="1"/>
  <c r="J1294" i="5"/>
  <c r="S1294" i="5" s="1"/>
  <c r="H1295" i="5"/>
  <c r="Q1295" i="5" s="1"/>
  <c r="J1295" i="5"/>
  <c r="S1295" i="5" s="1"/>
  <c r="I1295" i="5"/>
  <c r="R1295" i="5" s="1"/>
  <c r="K1295" i="5"/>
  <c r="G1295" i="5"/>
  <c r="P1295" i="5" s="1"/>
  <c r="H1296" i="5"/>
  <c r="Q1296" i="5" s="1"/>
  <c r="J1296" i="5"/>
  <c r="S1296" i="5" s="1"/>
  <c r="I1296" i="5"/>
  <c r="R1296" i="5" s="1"/>
  <c r="K1296" i="5"/>
  <c r="G1296" i="5"/>
  <c r="P1296" i="5" s="1"/>
  <c r="J1297" i="5"/>
  <c r="S1297" i="5" s="1"/>
  <c r="I1297" i="5"/>
  <c r="R1297" i="5" s="1"/>
  <c r="K1297" i="5"/>
  <c r="G1297" i="5"/>
  <c r="P1297" i="5" s="1"/>
  <c r="H1297" i="5"/>
  <c r="Q1297" i="5" s="1"/>
  <c r="H1298" i="5"/>
  <c r="Q1298" i="5" s="1"/>
  <c r="J1298" i="5"/>
  <c r="S1298" i="5" s="1"/>
  <c r="I1298" i="5"/>
  <c r="R1298" i="5" s="1"/>
  <c r="G1298" i="5"/>
  <c r="P1298" i="5" s="1"/>
  <c r="K1298" i="5"/>
  <c r="I1299" i="5"/>
  <c r="R1299" i="5" s="1"/>
  <c r="J1299" i="5"/>
  <c r="S1299" i="5" s="1"/>
  <c r="H1299" i="5"/>
  <c r="Q1299" i="5" s="1"/>
  <c r="K1299" i="5"/>
  <c r="G1299" i="5"/>
  <c r="P1299" i="5" s="1"/>
  <c r="K1300" i="5"/>
  <c r="I1300" i="5"/>
  <c r="R1300" i="5" s="1"/>
  <c r="J1300" i="5"/>
  <c r="S1300" i="5" s="1"/>
  <c r="G1300" i="5"/>
  <c r="P1300" i="5" s="1"/>
  <c r="H1300" i="5"/>
  <c r="Q1300" i="5" s="1"/>
  <c r="J1301" i="5"/>
  <c r="S1301" i="5" s="1"/>
  <c r="H1301" i="5"/>
  <c r="Q1301" i="5" s="1"/>
  <c r="K1301" i="5"/>
  <c r="G1301" i="5"/>
  <c r="P1301" i="5" s="1"/>
  <c r="I1301" i="5"/>
  <c r="R1301" i="5" s="1"/>
  <c r="H1302" i="5"/>
  <c r="Q1302" i="5" s="1"/>
  <c r="J1302" i="5"/>
  <c r="S1302" i="5" s="1"/>
  <c r="K1302" i="5"/>
  <c r="I1302" i="5"/>
  <c r="R1302" i="5" s="1"/>
  <c r="G1302" i="5"/>
  <c r="P1302" i="5" s="1"/>
  <c r="H1303" i="5"/>
  <c r="Q1303" i="5" s="1"/>
  <c r="K1303" i="5"/>
  <c r="I1303" i="5"/>
  <c r="R1303" i="5" s="1"/>
  <c r="J1303" i="5"/>
  <c r="S1303" i="5" s="1"/>
  <c r="G1303" i="5"/>
  <c r="P1303" i="5" s="1"/>
  <c r="H1304" i="5"/>
  <c r="Q1304" i="5" s="1"/>
  <c r="J1304" i="5"/>
  <c r="S1304" i="5" s="1"/>
  <c r="K1304" i="5"/>
  <c r="I1304" i="5"/>
  <c r="R1304" i="5" s="1"/>
  <c r="G1304" i="5"/>
  <c r="P1304" i="5" s="1"/>
  <c r="I1305" i="5"/>
  <c r="R1305" i="5" s="1"/>
  <c r="H1305" i="5"/>
  <c r="Q1305" i="5" s="1"/>
  <c r="K1305" i="5"/>
  <c r="G1305" i="5"/>
  <c r="P1305" i="5" s="1"/>
  <c r="J1305" i="5"/>
  <c r="S1305" i="5" s="1"/>
  <c r="H1306" i="5"/>
  <c r="Q1306" i="5" s="1"/>
  <c r="K1306" i="5"/>
  <c r="G1306" i="5"/>
  <c r="P1306" i="5" s="1"/>
  <c r="I1306" i="5"/>
  <c r="R1306" i="5" s="1"/>
  <c r="J1306" i="5"/>
  <c r="S1306" i="5" s="1"/>
  <c r="J1307" i="5"/>
  <c r="S1307" i="5" s="1"/>
  <c r="K1307" i="5"/>
  <c r="G1307" i="5"/>
  <c r="P1307" i="5" s="1"/>
  <c r="I1307" i="5"/>
  <c r="R1307" i="5" s="1"/>
  <c r="H1307" i="5"/>
  <c r="Q1307" i="5" s="1"/>
  <c r="K1308" i="5"/>
  <c r="G1308" i="5"/>
  <c r="P1308" i="5" s="1"/>
  <c r="I1308" i="5"/>
  <c r="R1308" i="5" s="1"/>
  <c r="H1308" i="5"/>
  <c r="Q1308" i="5" s="1"/>
  <c r="J1308" i="5"/>
  <c r="S1308" i="5" s="1"/>
  <c r="K1309" i="5"/>
  <c r="I1309" i="5"/>
  <c r="R1309" i="5" s="1"/>
  <c r="G1309" i="5"/>
  <c r="P1309" i="5" s="1"/>
  <c r="H1309" i="5"/>
  <c r="Q1309" i="5" s="1"/>
  <c r="J1309" i="5"/>
  <c r="S1309" i="5" s="1"/>
  <c r="H1310" i="5"/>
  <c r="Q1310" i="5" s="1"/>
  <c r="G1310" i="5"/>
  <c r="P1310" i="5" s="1"/>
  <c r="I1310" i="5"/>
  <c r="R1310" i="5" s="1"/>
  <c r="K1310" i="5"/>
  <c r="J1310" i="5"/>
  <c r="S1310" i="5" s="1"/>
  <c r="I1311" i="5"/>
  <c r="R1311" i="5" s="1"/>
  <c r="J1311" i="5"/>
  <c r="S1311" i="5" s="1"/>
  <c r="K1311" i="5"/>
  <c r="G1311" i="5"/>
  <c r="P1311" i="5" s="1"/>
  <c r="H1311" i="5"/>
  <c r="Q1311" i="5" s="1"/>
  <c r="J1312" i="5"/>
  <c r="S1312" i="5" s="1"/>
  <c r="G1312" i="5"/>
  <c r="P1312" i="5" s="1"/>
  <c r="H1312" i="5"/>
  <c r="Q1312" i="5" s="1"/>
  <c r="K1312" i="5"/>
  <c r="I1312" i="5"/>
  <c r="R1312" i="5" s="1"/>
  <c r="H1313" i="5"/>
  <c r="Q1313" i="5" s="1"/>
  <c r="J1313" i="5"/>
  <c r="S1313" i="5" s="1"/>
  <c r="K1313" i="5"/>
  <c r="G1313" i="5"/>
  <c r="P1313" i="5" s="1"/>
  <c r="I1313" i="5"/>
  <c r="R1313" i="5" s="1"/>
  <c r="H1314" i="5"/>
  <c r="Q1314" i="5" s="1"/>
  <c r="J1314" i="5"/>
  <c r="S1314" i="5" s="1"/>
  <c r="G1314" i="5"/>
  <c r="P1314" i="5" s="1"/>
  <c r="I1314" i="5"/>
  <c r="R1314" i="5" s="1"/>
  <c r="K1314" i="5"/>
  <c r="H1315" i="5"/>
  <c r="Q1315" i="5" s="1"/>
  <c r="G1315" i="5"/>
  <c r="P1315" i="5" s="1"/>
  <c r="I1315" i="5"/>
  <c r="R1315" i="5" s="1"/>
  <c r="K1315" i="5"/>
  <c r="J1315" i="5"/>
  <c r="S1315" i="5" s="1"/>
  <c r="G1316" i="5"/>
  <c r="P1316" i="5" s="1"/>
  <c r="J1316" i="5"/>
  <c r="S1316" i="5" s="1"/>
  <c r="I1316" i="5"/>
  <c r="R1316" i="5" s="1"/>
  <c r="K1316" i="5"/>
  <c r="H1316" i="5"/>
  <c r="Q1316" i="5" s="1"/>
  <c r="H1317" i="5"/>
  <c r="Q1317" i="5" s="1"/>
  <c r="G1317" i="5"/>
  <c r="P1317" i="5" s="1"/>
  <c r="I1317" i="5"/>
  <c r="R1317" i="5" s="1"/>
  <c r="J1317" i="5"/>
  <c r="S1317" i="5" s="1"/>
  <c r="K1317" i="5"/>
  <c r="K1318" i="5"/>
  <c r="G1318" i="5"/>
  <c r="P1318" i="5" s="1"/>
  <c r="H1318" i="5"/>
  <c r="Q1318" i="5" s="1"/>
  <c r="J1318" i="5"/>
  <c r="S1318" i="5" s="1"/>
  <c r="I1318" i="5"/>
  <c r="R1318" i="5" s="1"/>
  <c r="H1319" i="5"/>
  <c r="Q1319" i="5" s="1"/>
  <c r="K1319" i="5"/>
  <c r="I1319" i="5"/>
  <c r="R1319" i="5" s="1"/>
  <c r="J1319" i="5"/>
  <c r="S1319" i="5" s="1"/>
  <c r="G1319" i="5"/>
  <c r="P1319" i="5" s="1"/>
  <c r="H1320" i="5"/>
  <c r="Q1320" i="5" s="1"/>
  <c r="I1320" i="5"/>
  <c r="R1320" i="5" s="1"/>
  <c r="K1320" i="5"/>
  <c r="G1320" i="5"/>
  <c r="P1320" i="5" s="1"/>
  <c r="J1320" i="5"/>
  <c r="S1320" i="5" s="1"/>
  <c r="H1321" i="5"/>
  <c r="Q1321" i="5" s="1"/>
  <c r="K1321" i="5"/>
  <c r="G1321" i="5"/>
  <c r="P1321" i="5" s="1"/>
  <c r="J1321" i="5"/>
  <c r="S1321" i="5" s="1"/>
  <c r="I1321" i="5"/>
  <c r="R1321" i="5" s="1"/>
  <c r="J1322" i="5"/>
  <c r="S1322" i="5" s="1"/>
  <c r="H1322" i="5"/>
  <c r="Q1322" i="5" s="1"/>
  <c r="K1322" i="5"/>
  <c r="I1322" i="5"/>
  <c r="R1322" i="5" s="1"/>
  <c r="G1322" i="5"/>
  <c r="P1322" i="5" s="1"/>
  <c r="J1323" i="5"/>
  <c r="S1323" i="5" s="1"/>
  <c r="K1323" i="5"/>
  <c r="H1323" i="5"/>
  <c r="Q1323" i="5" s="1"/>
  <c r="I1323" i="5"/>
  <c r="R1323" i="5" s="1"/>
  <c r="G1323" i="5"/>
  <c r="P1323" i="5" s="1"/>
  <c r="J1324" i="5"/>
  <c r="S1324" i="5" s="1"/>
  <c r="K1324" i="5"/>
  <c r="H1324" i="5"/>
  <c r="Q1324" i="5" s="1"/>
  <c r="I1324" i="5"/>
  <c r="R1324" i="5" s="1"/>
  <c r="G1324" i="5"/>
  <c r="P1324" i="5" s="1"/>
  <c r="I1325" i="5"/>
  <c r="R1325" i="5" s="1"/>
  <c r="H1325" i="5"/>
  <c r="Q1325" i="5" s="1"/>
  <c r="J1325" i="5"/>
  <c r="S1325" i="5" s="1"/>
  <c r="K1325" i="5"/>
  <c r="G1325" i="5"/>
  <c r="P1325" i="5" s="1"/>
  <c r="K1326" i="5"/>
  <c r="I1326" i="5"/>
  <c r="R1326" i="5" s="1"/>
  <c r="H1326" i="5"/>
  <c r="Q1326" i="5" s="1"/>
  <c r="J1326" i="5"/>
  <c r="S1326" i="5" s="1"/>
  <c r="G1326" i="5"/>
  <c r="P1326" i="5" s="1"/>
  <c r="I1327" i="5"/>
  <c r="R1327" i="5" s="1"/>
  <c r="J1327" i="5"/>
  <c r="S1327" i="5" s="1"/>
  <c r="K1327" i="5"/>
  <c r="H1327" i="5"/>
  <c r="Q1327" i="5" s="1"/>
  <c r="G1327" i="5"/>
  <c r="P1327" i="5" s="1"/>
  <c r="H1328" i="5"/>
  <c r="Q1328" i="5" s="1"/>
  <c r="K1328" i="5"/>
  <c r="I1328" i="5"/>
  <c r="R1328" i="5" s="1"/>
  <c r="J1328" i="5"/>
  <c r="S1328" i="5" s="1"/>
  <c r="G1328" i="5"/>
  <c r="P1328" i="5" s="1"/>
  <c r="K1329" i="5"/>
  <c r="J1329" i="5"/>
  <c r="S1329" i="5" s="1"/>
  <c r="G1329" i="5"/>
  <c r="P1329" i="5" s="1"/>
  <c r="H1329" i="5"/>
  <c r="Q1329" i="5" s="1"/>
  <c r="I1329" i="5"/>
  <c r="R1329" i="5" s="1"/>
  <c r="G1330" i="5"/>
  <c r="P1330" i="5" s="1"/>
  <c r="K1330" i="5"/>
  <c r="H1330" i="5"/>
  <c r="Q1330" i="5" s="1"/>
  <c r="J1330" i="5"/>
  <c r="S1330" i="5" s="1"/>
  <c r="I1330" i="5"/>
  <c r="R1330" i="5" s="1"/>
  <c r="H1331" i="5"/>
  <c r="Q1331" i="5" s="1"/>
  <c r="K1331" i="5"/>
  <c r="I1331" i="5"/>
  <c r="R1331" i="5" s="1"/>
  <c r="J1331" i="5"/>
  <c r="S1331" i="5" s="1"/>
  <c r="G1331" i="5"/>
  <c r="P1331" i="5" s="1"/>
  <c r="I1332" i="5"/>
  <c r="R1332" i="5" s="1"/>
  <c r="H1332" i="5"/>
  <c r="Q1332" i="5" s="1"/>
  <c r="J1332" i="5"/>
  <c r="S1332" i="5" s="1"/>
  <c r="K1332" i="5"/>
  <c r="G1332" i="5"/>
  <c r="P1332" i="5" s="1"/>
  <c r="K1333" i="5"/>
  <c r="H1333" i="5"/>
  <c r="Q1333" i="5" s="1"/>
  <c r="J1333" i="5"/>
  <c r="S1333" i="5" s="1"/>
  <c r="I1333" i="5"/>
  <c r="R1333" i="5" s="1"/>
  <c r="G1333" i="5"/>
  <c r="P1333" i="5" s="1"/>
  <c r="K1334" i="5"/>
  <c r="I1334" i="5"/>
  <c r="R1334" i="5" s="1"/>
  <c r="H1334" i="5"/>
  <c r="Q1334" i="5" s="1"/>
  <c r="J1334" i="5"/>
  <c r="S1334" i="5" s="1"/>
  <c r="G1334" i="5"/>
  <c r="P1334" i="5" s="1"/>
  <c r="K1335" i="5"/>
  <c r="H1335" i="5"/>
  <c r="Q1335" i="5" s="1"/>
  <c r="I1335" i="5"/>
  <c r="R1335" i="5" s="1"/>
  <c r="J1335" i="5"/>
  <c r="S1335" i="5" s="1"/>
  <c r="G1335" i="5"/>
  <c r="P1335" i="5" s="1"/>
  <c r="H1336" i="5"/>
  <c r="Q1336" i="5" s="1"/>
  <c r="K1336" i="5"/>
  <c r="J1336" i="5"/>
  <c r="S1336" i="5" s="1"/>
  <c r="I1336" i="5"/>
  <c r="R1336" i="5" s="1"/>
  <c r="G1336" i="5"/>
  <c r="P1336" i="5" s="1"/>
  <c r="K1337" i="5"/>
  <c r="H1337" i="5"/>
  <c r="Q1337" i="5" s="1"/>
  <c r="J1337" i="5"/>
  <c r="S1337" i="5" s="1"/>
  <c r="I1337" i="5"/>
  <c r="R1337" i="5" s="1"/>
  <c r="G1337" i="5"/>
  <c r="P1337" i="5" s="1"/>
  <c r="K1338" i="5"/>
  <c r="H1338" i="5"/>
  <c r="Q1338" i="5" s="1"/>
  <c r="J1338" i="5"/>
  <c r="S1338" i="5" s="1"/>
  <c r="G1338" i="5"/>
  <c r="P1338" i="5" s="1"/>
  <c r="I1338" i="5"/>
  <c r="R1338" i="5" s="1"/>
  <c r="G1339" i="5"/>
  <c r="P1339" i="5" s="1"/>
  <c r="K1339" i="5"/>
  <c r="H1339" i="5"/>
  <c r="Q1339" i="5" s="1"/>
  <c r="I1339" i="5"/>
  <c r="R1339" i="5" s="1"/>
  <c r="J1339" i="5"/>
  <c r="S1339" i="5" s="1"/>
  <c r="G1340" i="5"/>
  <c r="P1340" i="5" s="1"/>
  <c r="I1340" i="5"/>
  <c r="R1340" i="5" s="1"/>
  <c r="H1340" i="5"/>
  <c r="Q1340" i="5" s="1"/>
  <c r="K1340" i="5"/>
  <c r="J1340" i="5"/>
  <c r="S1340" i="5" s="1"/>
  <c r="G1341" i="5"/>
  <c r="P1341" i="5" s="1"/>
  <c r="I1341" i="5"/>
  <c r="R1341" i="5" s="1"/>
  <c r="J1341" i="5"/>
  <c r="S1341" i="5" s="1"/>
  <c r="H1341" i="5"/>
  <c r="Q1341" i="5" s="1"/>
  <c r="K1341" i="5"/>
  <c r="I1342" i="5"/>
  <c r="R1342" i="5" s="1"/>
  <c r="G1342" i="5"/>
  <c r="P1342" i="5" s="1"/>
  <c r="J1342" i="5"/>
  <c r="S1342" i="5" s="1"/>
  <c r="K1342" i="5"/>
  <c r="H1342" i="5"/>
  <c r="Q1342" i="5" s="1"/>
  <c r="J1343" i="5"/>
  <c r="S1343" i="5" s="1"/>
  <c r="K1343" i="5"/>
  <c r="I1343" i="5"/>
  <c r="R1343" i="5" s="1"/>
  <c r="G1343" i="5"/>
  <c r="P1343" i="5" s="1"/>
  <c r="H1343" i="5"/>
  <c r="Q1343" i="5" s="1"/>
  <c r="J1344" i="5"/>
  <c r="S1344" i="5" s="1"/>
  <c r="I1344" i="5"/>
  <c r="R1344" i="5" s="1"/>
  <c r="K1344" i="5"/>
  <c r="H1344" i="5"/>
  <c r="Q1344" i="5" s="1"/>
  <c r="G1344" i="5"/>
  <c r="P1344" i="5" s="1"/>
  <c r="I1345" i="5"/>
  <c r="R1345" i="5" s="1"/>
  <c r="J1345" i="5"/>
  <c r="S1345" i="5" s="1"/>
  <c r="K1345" i="5"/>
  <c r="H1345" i="5"/>
  <c r="Q1345" i="5" s="1"/>
  <c r="G1345" i="5"/>
  <c r="P1345" i="5" s="1"/>
  <c r="I1346" i="5"/>
  <c r="R1346" i="5" s="1"/>
  <c r="H1346" i="5"/>
  <c r="Q1346" i="5" s="1"/>
  <c r="K1346" i="5"/>
  <c r="G1346" i="5"/>
  <c r="P1346" i="5" s="1"/>
  <c r="J1346" i="5"/>
  <c r="S1346" i="5" s="1"/>
  <c r="I1347" i="5"/>
  <c r="R1347" i="5" s="1"/>
  <c r="J1347" i="5"/>
  <c r="S1347" i="5" s="1"/>
  <c r="H1347" i="5"/>
  <c r="Q1347" i="5" s="1"/>
  <c r="K1347" i="5"/>
  <c r="G1347" i="5"/>
  <c r="P1347" i="5" s="1"/>
  <c r="H1348" i="5"/>
  <c r="Q1348" i="5" s="1"/>
  <c r="I1348" i="5"/>
  <c r="R1348" i="5" s="1"/>
  <c r="J1348" i="5"/>
  <c r="S1348" i="5" s="1"/>
  <c r="K1348" i="5"/>
  <c r="G1348" i="5"/>
  <c r="P1348" i="5" s="1"/>
  <c r="I1349" i="5"/>
  <c r="R1349" i="5" s="1"/>
  <c r="K1349" i="5"/>
  <c r="G1349" i="5"/>
  <c r="P1349" i="5" s="1"/>
  <c r="J1349" i="5"/>
  <c r="S1349" i="5" s="1"/>
  <c r="H1349" i="5"/>
  <c r="Q1349" i="5" s="1"/>
  <c r="H1350" i="5"/>
  <c r="Q1350" i="5" s="1"/>
  <c r="J1350" i="5"/>
  <c r="S1350" i="5" s="1"/>
  <c r="G1350" i="5"/>
  <c r="P1350" i="5" s="1"/>
  <c r="I1350" i="5"/>
  <c r="R1350" i="5" s="1"/>
  <c r="K1350" i="5"/>
  <c r="G1351" i="5"/>
  <c r="P1351" i="5" s="1"/>
  <c r="H1351" i="5"/>
  <c r="Q1351" i="5" s="1"/>
  <c r="K1351" i="5"/>
  <c r="I1351" i="5"/>
  <c r="R1351" i="5" s="1"/>
  <c r="J1351" i="5"/>
  <c r="S1351" i="5" s="1"/>
  <c r="G1352" i="5"/>
  <c r="P1352" i="5" s="1"/>
  <c r="K1352" i="5"/>
  <c r="H1352" i="5"/>
  <c r="Q1352" i="5" s="1"/>
  <c r="I1352" i="5"/>
  <c r="R1352" i="5" s="1"/>
  <c r="J1352" i="5"/>
  <c r="S1352" i="5" s="1"/>
  <c r="G1353" i="5"/>
  <c r="P1353" i="5" s="1"/>
  <c r="H1353" i="5"/>
  <c r="Q1353" i="5" s="1"/>
  <c r="K1353" i="5"/>
  <c r="J1353" i="5"/>
  <c r="S1353" i="5" s="1"/>
  <c r="I1353" i="5"/>
  <c r="R1353" i="5" s="1"/>
  <c r="K1354" i="5"/>
  <c r="H1354" i="5"/>
  <c r="Q1354" i="5" s="1"/>
  <c r="G1354" i="5"/>
  <c r="P1354" i="5" s="1"/>
  <c r="I1354" i="5"/>
  <c r="R1354" i="5" s="1"/>
  <c r="J1354" i="5"/>
  <c r="S1354" i="5" s="1"/>
  <c r="H1355" i="5"/>
  <c r="Q1355" i="5" s="1"/>
  <c r="G1355" i="5"/>
  <c r="P1355" i="5" s="1"/>
  <c r="K1355" i="5"/>
  <c r="I1355" i="5"/>
  <c r="R1355" i="5" s="1"/>
  <c r="J1355" i="5"/>
  <c r="S1355" i="5" s="1"/>
  <c r="K1356" i="5"/>
  <c r="G1356" i="5"/>
  <c r="P1356" i="5" s="1"/>
  <c r="I1356" i="5"/>
  <c r="R1356" i="5" s="1"/>
  <c r="H1356" i="5"/>
  <c r="Q1356" i="5" s="1"/>
  <c r="J1356" i="5"/>
  <c r="S1356" i="5" s="1"/>
  <c r="H1357" i="5"/>
  <c r="Q1357" i="5" s="1"/>
  <c r="K1357" i="5"/>
  <c r="G1357" i="5"/>
  <c r="P1357" i="5" s="1"/>
  <c r="I1357" i="5"/>
  <c r="R1357" i="5" s="1"/>
  <c r="J1357" i="5"/>
  <c r="S1357" i="5" s="1"/>
  <c r="H1358" i="5"/>
  <c r="Q1358" i="5" s="1"/>
  <c r="J1358" i="5"/>
  <c r="S1358" i="5" s="1"/>
  <c r="K1358" i="5"/>
  <c r="I1358" i="5"/>
  <c r="R1358" i="5" s="1"/>
  <c r="G1358" i="5"/>
  <c r="P1358" i="5" s="1"/>
  <c r="K1359" i="5"/>
  <c r="H1359" i="5"/>
  <c r="Q1359" i="5" s="1"/>
  <c r="I1359" i="5"/>
  <c r="R1359" i="5" s="1"/>
  <c r="G1359" i="5"/>
  <c r="P1359" i="5" s="1"/>
  <c r="J1359" i="5"/>
  <c r="S1359" i="5" s="1"/>
  <c r="G1360" i="5"/>
  <c r="P1360" i="5" s="1"/>
  <c r="K1360" i="5"/>
  <c r="H1360" i="5"/>
  <c r="Q1360" i="5" s="1"/>
  <c r="I1360" i="5"/>
  <c r="R1360" i="5" s="1"/>
  <c r="J1360" i="5"/>
  <c r="S1360" i="5" s="1"/>
  <c r="G1361" i="5"/>
  <c r="P1361" i="5" s="1"/>
  <c r="I1361" i="5"/>
  <c r="R1361" i="5" s="1"/>
  <c r="K1361" i="5"/>
  <c r="H1361" i="5"/>
  <c r="Q1361" i="5" s="1"/>
  <c r="J1361" i="5"/>
  <c r="S1361" i="5" s="1"/>
  <c r="K1362" i="5"/>
  <c r="G1362" i="5"/>
  <c r="P1362" i="5" s="1"/>
  <c r="J1362" i="5"/>
  <c r="S1362" i="5" s="1"/>
  <c r="H1362" i="5"/>
  <c r="Q1362" i="5" s="1"/>
  <c r="I1362" i="5"/>
  <c r="R1362" i="5" s="1"/>
  <c r="I1363" i="5"/>
  <c r="R1363" i="5" s="1"/>
  <c r="K1363" i="5"/>
  <c r="H1363" i="5"/>
  <c r="Q1363" i="5" s="1"/>
  <c r="G1363" i="5"/>
  <c r="P1363" i="5" s="1"/>
  <c r="J1363" i="5"/>
  <c r="S1363" i="5" s="1"/>
  <c r="G1364" i="5"/>
  <c r="P1364" i="5" s="1"/>
  <c r="J1364" i="5"/>
  <c r="S1364" i="5" s="1"/>
  <c r="H1364" i="5"/>
  <c r="Q1364" i="5" s="1"/>
  <c r="K1364" i="5"/>
  <c r="I1364" i="5"/>
  <c r="R1364" i="5" s="1"/>
  <c r="G1365" i="5"/>
  <c r="P1365" i="5" s="1"/>
  <c r="I1365" i="5"/>
  <c r="R1365" i="5" s="1"/>
  <c r="H1365" i="5"/>
  <c r="Q1365" i="5" s="1"/>
  <c r="K1365" i="5"/>
  <c r="J1365" i="5"/>
  <c r="S1365" i="5" s="1"/>
  <c r="G1366" i="5"/>
  <c r="P1366" i="5" s="1"/>
  <c r="I1366" i="5"/>
  <c r="R1366" i="5" s="1"/>
  <c r="K1366" i="5"/>
  <c r="J1366" i="5"/>
  <c r="S1366" i="5" s="1"/>
  <c r="H1366" i="5"/>
  <c r="Q1366" i="5" s="1"/>
  <c r="I1367" i="5"/>
  <c r="R1367" i="5" s="1"/>
  <c r="G1367" i="5"/>
  <c r="P1367" i="5" s="1"/>
  <c r="K1367" i="5"/>
  <c r="H1367" i="5"/>
  <c r="Q1367" i="5" s="1"/>
  <c r="J1367" i="5"/>
  <c r="S1367" i="5" s="1"/>
  <c r="I1368" i="5"/>
  <c r="R1368" i="5" s="1"/>
  <c r="G1368" i="5"/>
  <c r="P1368" i="5" s="1"/>
  <c r="H1368" i="5"/>
  <c r="Q1368" i="5" s="1"/>
  <c r="K1368" i="5"/>
  <c r="J1368" i="5"/>
  <c r="S1368" i="5" s="1"/>
  <c r="I1369" i="5"/>
  <c r="R1369" i="5" s="1"/>
  <c r="G1369" i="5"/>
  <c r="P1369" i="5" s="1"/>
  <c r="K1369" i="5"/>
  <c r="H1369" i="5"/>
  <c r="Q1369" i="5" s="1"/>
  <c r="J1369" i="5"/>
  <c r="S1369" i="5" s="1"/>
  <c r="H1370" i="5"/>
  <c r="Q1370" i="5" s="1"/>
  <c r="J1370" i="5"/>
  <c r="S1370" i="5" s="1"/>
  <c r="I1370" i="5"/>
  <c r="R1370" i="5" s="1"/>
  <c r="K1370" i="5"/>
  <c r="G1370" i="5"/>
  <c r="P1370" i="5" s="1"/>
  <c r="K1371" i="5"/>
  <c r="I1371" i="5"/>
  <c r="R1371" i="5" s="1"/>
  <c r="G1371" i="5"/>
  <c r="P1371" i="5" s="1"/>
  <c r="H1371" i="5"/>
  <c r="Q1371" i="5" s="1"/>
  <c r="J1371" i="5"/>
  <c r="S1371" i="5" s="1"/>
  <c r="G1372" i="5"/>
  <c r="P1372" i="5" s="1"/>
  <c r="J1372" i="5"/>
  <c r="S1372" i="5" s="1"/>
  <c r="H1372" i="5"/>
  <c r="Q1372" i="5" s="1"/>
  <c r="K1372" i="5"/>
  <c r="I1372" i="5"/>
  <c r="R1372" i="5" s="1"/>
  <c r="H1373" i="5"/>
  <c r="Q1373" i="5" s="1"/>
  <c r="G1373" i="5"/>
  <c r="P1373" i="5" s="1"/>
  <c r="J1373" i="5"/>
  <c r="S1373" i="5" s="1"/>
  <c r="K1373" i="5"/>
  <c r="I1373" i="5"/>
  <c r="R1373" i="5" s="1"/>
  <c r="G1374" i="5"/>
  <c r="P1374" i="5" s="1"/>
  <c r="J1374" i="5"/>
  <c r="S1374" i="5" s="1"/>
  <c r="K1374" i="5"/>
  <c r="H1374" i="5"/>
  <c r="Q1374" i="5" s="1"/>
  <c r="I1374" i="5"/>
  <c r="R1374" i="5" s="1"/>
  <c r="G1375" i="5"/>
  <c r="P1375" i="5" s="1"/>
  <c r="H1375" i="5"/>
  <c r="Q1375" i="5" s="1"/>
  <c r="I1375" i="5"/>
  <c r="R1375" i="5" s="1"/>
  <c r="K1375" i="5"/>
  <c r="J1375" i="5"/>
  <c r="S1375" i="5" s="1"/>
  <c r="I1376" i="5"/>
  <c r="R1376" i="5" s="1"/>
  <c r="H1376" i="5"/>
  <c r="Q1376" i="5" s="1"/>
  <c r="G1376" i="5"/>
  <c r="P1376" i="5" s="1"/>
  <c r="K1376" i="5"/>
  <c r="J1376" i="5"/>
  <c r="S1376" i="5" s="1"/>
  <c r="G1377" i="5"/>
  <c r="P1377" i="5" s="1"/>
  <c r="H1377" i="5"/>
  <c r="Q1377" i="5" s="1"/>
  <c r="K1377" i="5"/>
  <c r="I1377" i="5"/>
  <c r="R1377" i="5" s="1"/>
  <c r="J1377" i="5"/>
  <c r="S1377" i="5" s="1"/>
  <c r="J1378" i="5"/>
  <c r="S1378" i="5" s="1"/>
  <c r="H1378" i="5"/>
  <c r="Q1378" i="5" s="1"/>
  <c r="G1378" i="5"/>
  <c r="P1378" i="5" s="1"/>
  <c r="K1378" i="5"/>
  <c r="I1378" i="5"/>
  <c r="R1378" i="5" s="1"/>
  <c r="I1379" i="5"/>
  <c r="R1379" i="5" s="1"/>
  <c r="G1379" i="5"/>
  <c r="P1379" i="5" s="1"/>
  <c r="H1379" i="5"/>
  <c r="Q1379" i="5" s="1"/>
  <c r="K1379" i="5"/>
  <c r="J1379" i="5"/>
  <c r="S1379" i="5" s="1"/>
  <c r="H1380" i="5"/>
  <c r="Q1380" i="5" s="1"/>
  <c r="I1380" i="5"/>
  <c r="R1380" i="5" s="1"/>
  <c r="G1380" i="5"/>
  <c r="P1380" i="5" s="1"/>
  <c r="J1380" i="5"/>
  <c r="S1380" i="5" s="1"/>
  <c r="K1380" i="5"/>
  <c r="K1381" i="5"/>
  <c r="G1381" i="5"/>
  <c r="P1381" i="5" s="1"/>
  <c r="H1381" i="5"/>
  <c r="Q1381" i="5" s="1"/>
  <c r="J1381" i="5"/>
  <c r="S1381" i="5" s="1"/>
  <c r="I1381" i="5"/>
  <c r="R1381" i="5" s="1"/>
  <c r="K1382" i="5"/>
  <c r="G1382" i="5"/>
  <c r="P1382" i="5" s="1"/>
  <c r="H1382" i="5"/>
  <c r="Q1382" i="5" s="1"/>
  <c r="J1382" i="5"/>
  <c r="S1382" i="5" s="1"/>
  <c r="I1382" i="5"/>
  <c r="R1382" i="5" s="1"/>
  <c r="K1383" i="5"/>
  <c r="I1383" i="5"/>
  <c r="R1383" i="5" s="1"/>
  <c r="J1383" i="5"/>
  <c r="S1383" i="5" s="1"/>
  <c r="H1383" i="5"/>
  <c r="Q1383" i="5" s="1"/>
  <c r="G1383" i="5"/>
  <c r="P1383" i="5" s="1"/>
  <c r="H1384" i="5"/>
  <c r="Q1384" i="5" s="1"/>
  <c r="K1384" i="5"/>
  <c r="G1384" i="5"/>
  <c r="P1384" i="5" s="1"/>
  <c r="J1384" i="5"/>
  <c r="S1384" i="5" s="1"/>
  <c r="I1384" i="5"/>
  <c r="R1384" i="5" s="1"/>
  <c r="J1385" i="5"/>
  <c r="S1385" i="5" s="1"/>
  <c r="H1385" i="5"/>
  <c r="Q1385" i="5" s="1"/>
  <c r="K1385" i="5"/>
  <c r="G1385" i="5"/>
  <c r="P1385" i="5" s="1"/>
  <c r="I1385" i="5"/>
  <c r="R1385" i="5" s="1"/>
  <c r="H1386" i="5"/>
  <c r="Q1386" i="5" s="1"/>
  <c r="J1386" i="5"/>
  <c r="S1386" i="5" s="1"/>
  <c r="K1386" i="5"/>
  <c r="I1386" i="5"/>
  <c r="R1386" i="5" s="1"/>
  <c r="G1386" i="5"/>
  <c r="P1386" i="5" s="1"/>
  <c r="K1387" i="5"/>
  <c r="G1387" i="5"/>
  <c r="P1387" i="5" s="1"/>
  <c r="H1387" i="5"/>
  <c r="Q1387" i="5" s="1"/>
  <c r="J1387" i="5"/>
  <c r="S1387" i="5" s="1"/>
  <c r="I1387" i="5"/>
  <c r="R1387" i="5" s="1"/>
  <c r="J1388" i="5"/>
  <c r="S1388" i="5" s="1"/>
  <c r="H1388" i="5"/>
  <c r="Q1388" i="5" s="1"/>
  <c r="G1388" i="5"/>
  <c r="P1388" i="5" s="1"/>
  <c r="K1388" i="5"/>
  <c r="I1388" i="5"/>
  <c r="R1388" i="5" s="1"/>
  <c r="K1389" i="5"/>
  <c r="G1389" i="5"/>
  <c r="P1389" i="5" s="1"/>
  <c r="H1389" i="5"/>
  <c r="Q1389" i="5" s="1"/>
  <c r="J1389" i="5"/>
  <c r="S1389" i="5" s="1"/>
  <c r="I1389" i="5"/>
  <c r="R1389" i="5" s="1"/>
  <c r="K1390" i="5"/>
  <c r="G1390" i="5"/>
  <c r="P1390" i="5" s="1"/>
  <c r="J1390" i="5"/>
  <c r="S1390" i="5" s="1"/>
  <c r="H1390" i="5"/>
  <c r="Q1390" i="5" s="1"/>
  <c r="I1390" i="5"/>
  <c r="R1390" i="5" s="1"/>
  <c r="K1391" i="5"/>
  <c r="H1391" i="5"/>
  <c r="Q1391" i="5" s="1"/>
  <c r="G1391" i="5"/>
  <c r="P1391" i="5" s="1"/>
  <c r="I1391" i="5"/>
  <c r="R1391" i="5" s="1"/>
  <c r="J1391" i="5"/>
  <c r="S1391" i="5" s="1"/>
  <c r="K1392" i="5"/>
  <c r="G1392" i="5"/>
  <c r="P1392" i="5" s="1"/>
  <c r="H1392" i="5"/>
  <c r="Q1392" i="5" s="1"/>
  <c r="I1392" i="5"/>
  <c r="R1392" i="5" s="1"/>
  <c r="J1392" i="5"/>
  <c r="S1392" i="5" s="1"/>
  <c r="G1393" i="5"/>
  <c r="P1393" i="5" s="1"/>
  <c r="J1393" i="5"/>
  <c r="S1393" i="5" s="1"/>
  <c r="K1393" i="5"/>
  <c r="I1393" i="5"/>
  <c r="R1393" i="5" s="1"/>
  <c r="H1393" i="5"/>
  <c r="Q1393" i="5" s="1"/>
  <c r="G1394" i="5"/>
  <c r="P1394" i="5" s="1"/>
  <c r="H1394" i="5"/>
  <c r="Q1394" i="5" s="1"/>
  <c r="I1394" i="5"/>
  <c r="R1394" i="5" s="1"/>
  <c r="J1394" i="5"/>
  <c r="S1394" i="5" s="1"/>
  <c r="K1394" i="5"/>
  <c r="J1395" i="5"/>
  <c r="S1395" i="5" s="1"/>
  <c r="G1395" i="5"/>
  <c r="P1395" i="5" s="1"/>
  <c r="H1395" i="5"/>
  <c r="Q1395" i="5" s="1"/>
  <c r="K1395" i="5"/>
  <c r="I1395" i="5"/>
  <c r="R1395" i="5" s="1"/>
  <c r="G1396" i="5"/>
  <c r="P1396" i="5" s="1"/>
  <c r="J1396" i="5"/>
  <c r="S1396" i="5" s="1"/>
  <c r="K1396" i="5"/>
  <c r="H1396" i="5"/>
  <c r="Q1396" i="5" s="1"/>
  <c r="I1396" i="5"/>
  <c r="R1396" i="5" s="1"/>
  <c r="J1397" i="5"/>
  <c r="S1397" i="5" s="1"/>
  <c r="I1397" i="5"/>
  <c r="R1397" i="5" s="1"/>
  <c r="G1397" i="5"/>
  <c r="P1397" i="5" s="1"/>
  <c r="K1397" i="5"/>
  <c r="H1397" i="5"/>
  <c r="Q1397" i="5" s="1"/>
  <c r="J1398" i="5"/>
  <c r="S1398" i="5" s="1"/>
  <c r="K1398" i="5"/>
  <c r="H1398" i="5"/>
  <c r="Q1398" i="5" s="1"/>
  <c r="I1398" i="5"/>
  <c r="R1398" i="5" s="1"/>
  <c r="G1398" i="5"/>
  <c r="P1398" i="5" s="1"/>
  <c r="J1399" i="5"/>
  <c r="S1399" i="5" s="1"/>
  <c r="K1399" i="5"/>
  <c r="I1399" i="5"/>
  <c r="R1399" i="5" s="1"/>
  <c r="H1399" i="5"/>
  <c r="Q1399" i="5" s="1"/>
  <c r="G1399" i="5"/>
  <c r="P1399" i="5" s="1"/>
  <c r="J1400" i="5"/>
  <c r="S1400" i="5" s="1"/>
  <c r="K1400" i="5"/>
  <c r="I1400" i="5"/>
  <c r="R1400" i="5" s="1"/>
  <c r="G1400" i="5"/>
  <c r="P1400" i="5" s="1"/>
  <c r="H1400" i="5"/>
  <c r="Q1400" i="5" s="1"/>
  <c r="J1401" i="5"/>
  <c r="S1401" i="5" s="1"/>
  <c r="K1401" i="5"/>
  <c r="H1401" i="5"/>
  <c r="Q1401" i="5" s="1"/>
  <c r="G1401" i="5"/>
  <c r="P1401" i="5" s="1"/>
  <c r="I1401" i="5"/>
  <c r="R1401" i="5" s="1"/>
  <c r="G1402" i="5"/>
  <c r="P1402" i="5" s="1"/>
  <c r="K1402" i="5"/>
  <c r="I1402" i="5"/>
  <c r="R1402" i="5" s="1"/>
  <c r="H1402" i="5"/>
  <c r="Q1402" i="5" s="1"/>
  <c r="J1402" i="5"/>
  <c r="S1402" i="5" s="1"/>
  <c r="I1403" i="5"/>
  <c r="R1403" i="5" s="1"/>
  <c r="G1403" i="5"/>
  <c r="P1403" i="5" s="1"/>
  <c r="J1403" i="5"/>
  <c r="S1403" i="5" s="1"/>
  <c r="K1403" i="5"/>
  <c r="H1403" i="5"/>
  <c r="Q1403" i="5" s="1"/>
  <c r="J1404" i="5"/>
  <c r="S1404" i="5" s="1"/>
  <c r="I1404" i="5"/>
  <c r="R1404" i="5" s="1"/>
  <c r="K1404" i="5"/>
  <c r="H1404" i="5"/>
  <c r="Q1404" i="5" s="1"/>
  <c r="G1404" i="5"/>
  <c r="P1404" i="5" s="1"/>
  <c r="I1405" i="5"/>
  <c r="R1405" i="5" s="1"/>
  <c r="K1405" i="5"/>
  <c r="H1405" i="5"/>
  <c r="Q1405" i="5" s="1"/>
  <c r="J1405" i="5"/>
  <c r="S1405" i="5" s="1"/>
  <c r="G1405" i="5"/>
  <c r="P1405" i="5" s="1"/>
  <c r="J1406" i="5"/>
  <c r="S1406" i="5" s="1"/>
  <c r="G1406" i="5"/>
  <c r="P1406" i="5" s="1"/>
  <c r="K1406" i="5"/>
  <c r="H1406" i="5"/>
  <c r="Q1406" i="5" s="1"/>
  <c r="I1406" i="5"/>
  <c r="R1406" i="5" s="1"/>
  <c r="I1407" i="5"/>
  <c r="R1407" i="5" s="1"/>
  <c r="H1407" i="5"/>
  <c r="Q1407" i="5" s="1"/>
  <c r="K1407" i="5"/>
  <c r="G1407" i="5"/>
  <c r="P1407" i="5" s="1"/>
  <c r="J1407" i="5"/>
  <c r="S1407" i="5" s="1"/>
  <c r="I1408" i="5"/>
  <c r="R1408" i="5" s="1"/>
  <c r="J1408" i="5"/>
  <c r="S1408" i="5" s="1"/>
  <c r="H1408" i="5"/>
  <c r="Q1408" i="5" s="1"/>
  <c r="G1408" i="5"/>
  <c r="P1408" i="5" s="1"/>
  <c r="K1408" i="5"/>
  <c r="I1409" i="5"/>
  <c r="R1409" i="5" s="1"/>
  <c r="J1409" i="5"/>
  <c r="S1409" i="5" s="1"/>
  <c r="K1409" i="5"/>
  <c r="G1409" i="5"/>
  <c r="P1409" i="5" s="1"/>
  <c r="H1409" i="5"/>
  <c r="Q1409" i="5" s="1"/>
  <c r="J1410" i="5"/>
  <c r="S1410" i="5" s="1"/>
  <c r="K1410" i="5"/>
  <c r="H1410" i="5"/>
  <c r="Q1410" i="5" s="1"/>
  <c r="I1410" i="5"/>
  <c r="R1410" i="5" s="1"/>
  <c r="G1410" i="5"/>
  <c r="P1410" i="5" s="1"/>
  <c r="J1411" i="5"/>
  <c r="S1411" i="5" s="1"/>
  <c r="H1411" i="5"/>
  <c r="Q1411" i="5" s="1"/>
  <c r="I1411" i="5"/>
  <c r="R1411" i="5" s="1"/>
  <c r="G1411" i="5"/>
  <c r="P1411" i="5" s="1"/>
  <c r="K1411" i="5"/>
  <c r="G1412" i="5"/>
  <c r="P1412" i="5" s="1"/>
  <c r="J1412" i="5"/>
  <c r="S1412" i="5" s="1"/>
  <c r="I1412" i="5"/>
  <c r="R1412" i="5" s="1"/>
  <c r="K1412" i="5"/>
  <c r="H1412" i="5"/>
  <c r="Q1412" i="5" s="1"/>
  <c r="H1413" i="5"/>
  <c r="Q1413" i="5" s="1"/>
  <c r="I1413" i="5"/>
  <c r="R1413" i="5" s="1"/>
  <c r="J1413" i="5"/>
  <c r="S1413" i="5" s="1"/>
  <c r="G1413" i="5"/>
  <c r="P1413" i="5" s="1"/>
  <c r="K1413" i="5"/>
  <c r="J1414" i="5"/>
  <c r="S1414" i="5" s="1"/>
  <c r="K1414" i="5"/>
  <c r="I1414" i="5"/>
  <c r="R1414" i="5" s="1"/>
  <c r="G1414" i="5"/>
  <c r="P1414" i="5" s="1"/>
  <c r="H1414" i="5"/>
  <c r="Q1414" i="5" s="1"/>
  <c r="H1415" i="5"/>
  <c r="Q1415" i="5" s="1"/>
  <c r="I1415" i="5"/>
  <c r="R1415" i="5" s="1"/>
  <c r="K1415" i="5"/>
  <c r="J1415" i="5"/>
  <c r="S1415" i="5" s="1"/>
  <c r="G1415" i="5"/>
  <c r="P1415" i="5" s="1"/>
  <c r="K1416" i="5"/>
  <c r="J1416" i="5"/>
  <c r="S1416" i="5" s="1"/>
  <c r="I1416" i="5"/>
  <c r="R1416" i="5" s="1"/>
  <c r="G1416" i="5"/>
  <c r="P1416" i="5" s="1"/>
  <c r="H1416" i="5"/>
  <c r="Q1416" i="5" s="1"/>
  <c r="G1417" i="5"/>
  <c r="P1417" i="5" s="1"/>
  <c r="H1417" i="5"/>
  <c r="Q1417" i="5" s="1"/>
  <c r="I1417" i="5"/>
  <c r="R1417" i="5" s="1"/>
  <c r="K1417" i="5"/>
  <c r="J1417" i="5"/>
  <c r="S1417" i="5" s="1"/>
  <c r="J1418" i="5"/>
  <c r="S1418" i="5" s="1"/>
  <c r="K1418" i="5"/>
  <c r="G1418" i="5"/>
  <c r="P1418" i="5" s="1"/>
  <c r="I1418" i="5"/>
  <c r="R1418" i="5" s="1"/>
  <c r="H1418" i="5"/>
  <c r="Q1418" i="5" s="1"/>
  <c r="G1419" i="5"/>
  <c r="P1419" i="5" s="1"/>
  <c r="I1419" i="5"/>
  <c r="R1419" i="5" s="1"/>
  <c r="H1419" i="5"/>
  <c r="Q1419" i="5" s="1"/>
  <c r="J1419" i="5"/>
  <c r="S1419" i="5" s="1"/>
  <c r="K1419" i="5"/>
  <c r="I1420" i="5"/>
  <c r="R1420" i="5" s="1"/>
  <c r="H1420" i="5"/>
  <c r="Q1420" i="5" s="1"/>
  <c r="G1420" i="5"/>
  <c r="P1420" i="5" s="1"/>
  <c r="K1420" i="5"/>
  <c r="J1420" i="5"/>
  <c r="S1420" i="5" s="1"/>
  <c r="G1421" i="5"/>
  <c r="P1421" i="5" s="1"/>
  <c r="K1421" i="5"/>
  <c r="H1421" i="5"/>
  <c r="Q1421" i="5" s="1"/>
  <c r="J1421" i="5"/>
  <c r="S1421" i="5" s="1"/>
  <c r="I1421" i="5"/>
  <c r="R1421" i="5" s="1"/>
  <c r="J1422" i="5"/>
  <c r="S1422" i="5" s="1"/>
  <c r="K1422" i="5"/>
  <c r="H1422" i="5"/>
  <c r="Q1422" i="5" s="1"/>
  <c r="I1422" i="5"/>
  <c r="R1422" i="5" s="1"/>
  <c r="G1422" i="5"/>
  <c r="P1422" i="5" s="1"/>
  <c r="J1423" i="5"/>
  <c r="S1423" i="5" s="1"/>
  <c r="K1423" i="5"/>
  <c r="H1423" i="5"/>
  <c r="Q1423" i="5" s="1"/>
  <c r="G1423" i="5"/>
  <c r="P1423" i="5" s="1"/>
  <c r="I1423" i="5"/>
  <c r="R1423" i="5" s="1"/>
  <c r="G1424" i="5"/>
  <c r="P1424" i="5" s="1"/>
  <c r="J1424" i="5"/>
  <c r="S1424" i="5" s="1"/>
  <c r="K1424" i="5"/>
  <c r="H1424" i="5"/>
  <c r="Q1424" i="5" s="1"/>
  <c r="I1424" i="5"/>
  <c r="R1424" i="5" s="1"/>
  <c r="J1425" i="5"/>
  <c r="S1425" i="5" s="1"/>
  <c r="H1425" i="5"/>
  <c r="Q1425" i="5" s="1"/>
  <c r="G1425" i="5"/>
  <c r="P1425" i="5" s="1"/>
  <c r="I1425" i="5"/>
  <c r="R1425" i="5" s="1"/>
  <c r="K1425" i="5"/>
  <c r="H1426" i="5"/>
  <c r="Q1426" i="5" s="1"/>
  <c r="J1426" i="5"/>
  <c r="S1426" i="5" s="1"/>
  <c r="G1426" i="5"/>
  <c r="P1426" i="5" s="1"/>
  <c r="I1426" i="5"/>
  <c r="R1426" i="5" s="1"/>
  <c r="K1426" i="5"/>
  <c r="I1427" i="5"/>
  <c r="R1427" i="5" s="1"/>
  <c r="H1427" i="5"/>
  <c r="Q1427" i="5" s="1"/>
  <c r="J1427" i="5"/>
  <c r="S1427" i="5" s="1"/>
  <c r="K1427" i="5"/>
  <c r="G1427" i="5"/>
  <c r="P1427" i="5" s="1"/>
  <c r="I1428" i="5"/>
  <c r="R1428" i="5" s="1"/>
  <c r="H1428" i="5"/>
  <c r="Q1428" i="5" s="1"/>
  <c r="K1428" i="5"/>
  <c r="G1428" i="5"/>
  <c r="P1428" i="5" s="1"/>
  <c r="J1428" i="5"/>
  <c r="S1428" i="5" s="1"/>
  <c r="I1429" i="5"/>
  <c r="R1429" i="5" s="1"/>
  <c r="H1429" i="5"/>
  <c r="Q1429" i="5" s="1"/>
  <c r="K1429" i="5"/>
  <c r="G1429" i="5"/>
  <c r="P1429" i="5" s="1"/>
  <c r="J1429" i="5"/>
  <c r="S1429" i="5" s="1"/>
  <c r="J1430" i="5"/>
  <c r="S1430" i="5" s="1"/>
  <c r="K1430" i="5"/>
  <c r="H1430" i="5"/>
  <c r="Q1430" i="5" s="1"/>
  <c r="G1430" i="5"/>
  <c r="P1430" i="5" s="1"/>
  <c r="I1430" i="5"/>
  <c r="R1430" i="5" s="1"/>
  <c r="K1431" i="5"/>
  <c r="I1431" i="5"/>
  <c r="R1431" i="5" s="1"/>
  <c r="J1431" i="5"/>
  <c r="S1431" i="5" s="1"/>
  <c r="H1431" i="5"/>
  <c r="Q1431" i="5" s="1"/>
  <c r="G1431" i="5"/>
  <c r="P1431" i="5" s="1"/>
  <c r="K1432" i="5"/>
  <c r="J1432" i="5"/>
  <c r="S1432" i="5" s="1"/>
  <c r="G1432" i="5"/>
  <c r="P1432" i="5" s="1"/>
  <c r="H1432" i="5"/>
  <c r="Q1432" i="5" s="1"/>
  <c r="I1432" i="5"/>
  <c r="R1432" i="5" s="1"/>
  <c r="I1433" i="5"/>
  <c r="R1433" i="5" s="1"/>
  <c r="J1433" i="5"/>
  <c r="S1433" i="5" s="1"/>
  <c r="H1433" i="5"/>
  <c r="Q1433" i="5" s="1"/>
  <c r="G1433" i="5"/>
  <c r="P1433" i="5" s="1"/>
  <c r="K1433" i="5"/>
  <c r="K1434" i="5"/>
  <c r="G1434" i="5"/>
  <c r="P1434" i="5" s="1"/>
  <c r="I1434" i="5"/>
  <c r="R1434" i="5" s="1"/>
  <c r="J1434" i="5"/>
  <c r="S1434" i="5" s="1"/>
  <c r="H1434" i="5"/>
  <c r="Q1434" i="5" s="1"/>
  <c r="G1435" i="5"/>
  <c r="P1435" i="5" s="1"/>
  <c r="J1435" i="5"/>
  <c r="S1435" i="5" s="1"/>
  <c r="K1435" i="5"/>
  <c r="H1435" i="5"/>
  <c r="Q1435" i="5" s="1"/>
  <c r="I1435" i="5"/>
  <c r="R1435" i="5" s="1"/>
  <c r="G1436" i="5"/>
  <c r="P1436" i="5" s="1"/>
  <c r="J1436" i="5"/>
  <c r="S1436" i="5" s="1"/>
  <c r="H1436" i="5"/>
  <c r="Q1436" i="5" s="1"/>
  <c r="K1436" i="5"/>
  <c r="I1436" i="5"/>
  <c r="R1436" i="5" s="1"/>
  <c r="I1437" i="5"/>
  <c r="R1437" i="5" s="1"/>
  <c r="J1437" i="5"/>
  <c r="S1437" i="5" s="1"/>
  <c r="K1437" i="5"/>
  <c r="H1437" i="5"/>
  <c r="Q1437" i="5" s="1"/>
  <c r="G1437" i="5"/>
  <c r="P1437" i="5" s="1"/>
  <c r="H1438" i="5"/>
  <c r="Q1438" i="5" s="1"/>
  <c r="I1438" i="5"/>
  <c r="R1438" i="5" s="1"/>
  <c r="J1438" i="5"/>
  <c r="S1438" i="5" s="1"/>
  <c r="K1438" i="5"/>
  <c r="G1438" i="5"/>
  <c r="P1438" i="5" s="1"/>
  <c r="H1439" i="5"/>
  <c r="Q1439" i="5" s="1"/>
  <c r="I1439" i="5"/>
  <c r="R1439" i="5" s="1"/>
  <c r="K1439" i="5"/>
  <c r="J1439" i="5"/>
  <c r="S1439" i="5" s="1"/>
  <c r="G1439" i="5"/>
  <c r="P1439" i="5" s="1"/>
  <c r="H1440" i="5"/>
  <c r="Q1440" i="5" s="1"/>
  <c r="I1440" i="5"/>
  <c r="R1440" i="5" s="1"/>
  <c r="J1440" i="5"/>
  <c r="S1440" i="5" s="1"/>
  <c r="G1440" i="5"/>
  <c r="P1440" i="5" s="1"/>
  <c r="K1440" i="5"/>
  <c r="I1441" i="5"/>
  <c r="R1441" i="5" s="1"/>
  <c r="G1441" i="5"/>
  <c r="P1441" i="5" s="1"/>
  <c r="J1441" i="5"/>
  <c r="S1441" i="5" s="1"/>
  <c r="K1441" i="5"/>
  <c r="H1441" i="5"/>
  <c r="Q1441" i="5" s="1"/>
  <c r="G1442" i="5"/>
  <c r="P1442" i="5" s="1"/>
  <c r="J1442" i="5"/>
  <c r="S1442" i="5" s="1"/>
  <c r="H1442" i="5"/>
  <c r="Q1442" i="5" s="1"/>
  <c r="I1442" i="5"/>
  <c r="R1442" i="5" s="1"/>
  <c r="K1442" i="5"/>
  <c r="J1443" i="5"/>
  <c r="S1443" i="5" s="1"/>
  <c r="G1443" i="5"/>
  <c r="P1443" i="5" s="1"/>
  <c r="K1443" i="5"/>
  <c r="H1443" i="5"/>
  <c r="Q1443" i="5" s="1"/>
  <c r="I1443" i="5"/>
  <c r="R1443" i="5" s="1"/>
  <c r="K1444" i="5"/>
  <c r="I1444" i="5"/>
  <c r="R1444" i="5" s="1"/>
  <c r="G1444" i="5"/>
  <c r="P1444" i="5" s="1"/>
  <c r="H1444" i="5"/>
  <c r="Q1444" i="5" s="1"/>
  <c r="J1444" i="5"/>
  <c r="S1444" i="5" s="1"/>
  <c r="H1445" i="5"/>
  <c r="Q1445" i="5" s="1"/>
  <c r="I1445" i="5"/>
  <c r="R1445" i="5" s="1"/>
  <c r="K1445" i="5"/>
  <c r="J1445" i="5"/>
  <c r="S1445" i="5" s="1"/>
  <c r="G1445" i="5"/>
  <c r="P1445" i="5" s="1"/>
  <c r="I1446" i="5"/>
  <c r="R1446" i="5" s="1"/>
  <c r="H1446" i="5"/>
  <c r="Q1446" i="5" s="1"/>
  <c r="K1446" i="5"/>
  <c r="G1446" i="5"/>
  <c r="P1446" i="5" s="1"/>
  <c r="J1446" i="5"/>
  <c r="S1446" i="5" s="1"/>
  <c r="H1447" i="5"/>
  <c r="Q1447" i="5" s="1"/>
  <c r="I1447" i="5"/>
  <c r="R1447" i="5" s="1"/>
  <c r="K1447" i="5"/>
  <c r="J1447" i="5"/>
  <c r="S1447" i="5" s="1"/>
  <c r="G1447" i="5"/>
  <c r="P1447" i="5" s="1"/>
  <c r="I1448" i="5"/>
  <c r="R1448" i="5" s="1"/>
  <c r="H1448" i="5"/>
  <c r="Q1448" i="5" s="1"/>
  <c r="G1448" i="5"/>
  <c r="P1448" i="5" s="1"/>
  <c r="K1448" i="5"/>
  <c r="J1448" i="5"/>
  <c r="S1448" i="5" s="1"/>
  <c r="J1449" i="5"/>
  <c r="S1449" i="5" s="1"/>
  <c r="H1449" i="5"/>
  <c r="Q1449" i="5" s="1"/>
  <c r="I1449" i="5"/>
  <c r="R1449" i="5" s="1"/>
  <c r="G1449" i="5"/>
  <c r="P1449" i="5" s="1"/>
  <c r="K1449" i="5"/>
  <c r="I1450" i="5"/>
  <c r="R1450" i="5" s="1"/>
  <c r="H1450" i="5"/>
  <c r="Q1450" i="5" s="1"/>
  <c r="J1450" i="5"/>
  <c r="S1450" i="5" s="1"/>
  <c r="G1450" i="5"/>
  <c r="P1450" i="5" s="1"/>
  <c r="K1450" i="5"/>
  <c r="K1451" i="5"/>
  <c r="G1451" i="5"/>
  <c r="P1451" i="5" s="1"/>
  <c r="H1451" i="5"/>
  <c r="Q1451" i="5" s="1"/>
  <c r="I1451" i="5"/>
  <c r="R1451" i="5" s="1"/>
  <c r="J1451" i="5"/>
  <c r="S1451" i="5" s="1"/>
  <c r="H1452" i="5"/>
  <c r="Q1452" i="5" s="1"/>
  <c r="G1452" i="5"/>
  <c r="P1452" i="5" s="1"/>
  <c r="J1452" i="5"/>
  <c r="S1452" i="5" s="1"/>
  <c r="I1452" i="5"/>
  <c r="R1452" i="5" s="1"/>
  <c r="K1452" i="5"/>
  <c r="I1453" i="5"/>
  <c r="R1453" i="5" s="1"/>
  <c r="K1453" i="5"/>
  <c r="H1453" i="5"/>
  <c r="Q1453" i="5" s="1"/>
  <c r="G1453" i="5"/>
  <c r="P1453" i="5" s="1"/>
  <c r="J1453" i="5"/>
  <c r="S1453" i="5" s="1"/>
  <c r="J1454" i="5"/>
  <c r="S1454" i="5" s="1"/>
  <c r="I1454" i="5"/>
  <c r="R1454" i="5" s="1"/>
  <c r="G1454" i="5"/>
  <c r="P1454" i="5" s="1"/>
  <c r="K1454" i="5"/>
  <c r="H1454" i="5"/>
  <c r="Q1454" i="5" s="1"/>
  <c r="J1455" i="5"/>
  <c r="S1455" i="5" s="1"/>
  <c r="K1455" i="5"/>
  <c r="G1455" i="5"/>
  <c r="P1455" i="5" s="1"/>
  <c r="H1455" i="5"/>
  <c r="Q1455" i="5" s="1"/>
  <c r="I1455" i="5"/>
  <c r="R1455" i="5" s="1"/>
  <c r="J1456" i="5"/>
  <c r="S1456" i="5" s="1"/>
  <c r="G1456" i="5"/>
  <c r="P1456" i="5" s="1"/>
  <c r="H1456" i="5"/>
  <c r="Q1456" i="5" s="1"/>
  <c r="K1456" i="5"/>
  <c r="I1456" i="5"/>
  <c r="R1456" i="5" s="1"/>
  <c r="I1457" i="5"/>
  <c r="R1457" i="5" s="1"/>
  <c r="G1457" i="5"/>
  <c r="P1457" i="5" s="1"/>
  <c r="K1457" i="5"/>
  <c r="J1457" i="5"/>
  <c r="S1457" i="5" s="1"/>
  <c r="H1457" i="5"/>
  <c r="Q1457" i="5" s="1"/>
  <c r="J1458" i="5"/>
  <c r="S1458" i="5" s="1"/>
  <c r="I1458" i="5"/>
  <c r="R1458" i="5" s="1"/>
  <c r="G1458" i="5"/>
  <c r="P1458" i="5" s="1"/>
  <c r="K1458" i="5"/>
  <c r="H1458" i="5"/>
  <c r="Q1458" i="5" s="1"/>
  <c r="G1459" i="5"/>
  <c r="P1459" i="5" s="1"/>
  <c r="I1459" i="5"/>
  <c r="R1459" i="5" s="1"/>
  <c r="J1459" i="5"/>
  <c r="S1459" i="5" s="1"/>
  <c r="K1459" i="5"/>
  <c r="H1459" i="5"/>
  <c r="Q1459" i="5" s="1"/>
  <c r="H1460" i="5"/>
  <c r="Q1460" i="5" s="1"/>
  <c r="J1460" i="5"/>
  <c r="S1460" i="5" s="1"/>
  <c r="I1460" i="5"/>
  <c r="R1460" i="5" s="1"/>
  <c r="G1460" i="5"/>
  <c r="P1460" i="5" s="1"/>
  <c r="K1460" i="5"/>
  <c r="H1461" i="5"/>
  <c r="Q1461" i="5" s="1"/>
  <c r="I1461" i="5"/>
  <c r="R1461" i="5" s="1"/>
  <c r="G1461" i="5"/>
  <c r="P1461" i="5" s="1"/>
  <c r="J1461" i="5"/>
  <c r="S1461" i="5" s="1"/>
  <c r="K1461" i="5"/>
  <c r="K1462" i="5"/>
  <c r="I1462" i="5"/>
  <c r="R1462" i="5" s="1"/>
  <c r="G1462" i="5"/>
  <c r="P1462" i="5" s="1"/>
  <c r="H1462" i="5"/>
  <c r="Q1462" i="5" s="1"/>
  <c r="J1462" i="5"/>
  <c r="S1462" i="5" s="1"/>
  <c r="K1463" i="5"/>
  <c r="I1463" i="5"/>
  <c r="R1463" i="5" s="1"/>
  <c r="G1463" i="5"/>
  <c r="P1463" i="5" s="1"/>
  <c r="J1463" i="5"/>
  <c r="S1463" i="5" s="1"/>
  <c r="H1463" i="5"/>
  <c r="Q1463" i="5" s="1"/>
  <c r="I1464" i="5"/>
  <c r="R1464" i="5" s="1"/>
  <c r="K1464" i="5"/>
  <c r="G1464" i="5"/>
  <c r="P1464" i="5" s="1"/>
  <c r="J1464" i="5"/>
  <c r="S1464" i="5" s="1"/>
  <c r="H1464" i="5"/>
  <c r="Q1464" i="5" s="1"/>
  <c r="J1465" i="5"/>
  <c r="S1465" i="5" s="1"/>
  <c r="H1465" i="5"/>
  <c r="Q1465" i="5" s="1"/>
  <c r="I1465" i="5"/>
  <c r="R1465" i="5" s="1"/>
  <c r="G1465" i="5"/>
  <c r="P1465" i="5" s="1"/>
  <c r="K1465" i="5"/>
  <c r="H1466" i="5"/>
  <c r="Q1466" i="5" s="1"/>
  <c r="K1466" i="5"/>
  <c r="G1466" i="5"/>
  <c r="P1466" i="5" s="1"/>
  <c r="I1466" i="5"/>
  <c r="R1466" i="5" s="1"/>
  <c r="J1466" i="5"/>
  <c r="S1466" i="5" s="1"/>
  <c r="H1467" i="5"/>
  <c r="Q1467" i="5" s="1"/>
  <c r="K1467" i="5"/>
  <c r="I1467" i="5"/>
  <c r="R1467" i="5" s="1"/>
  <c r="G1467" i="5"/>
  <c r="P1467" i="5" s="1"/>
  <c r="J1467" i="5"/>
  <c r="S1467" i="5" s="1"/>
  <c r="H1468" i="5"/>
  <c r="Q1468" i="5" s="1"/>
  <c r="K1468" i="5"/>
  <c r="G1468" i="5"/>
  <c r="P1468" i="5" s="1"/>
  <c r="J1468" i="5"/>
  <c r="S1468" i="5" s="1"/>
  <c r="I1468" i="5"/>
  <c r="R1468" i="5" s="1"/>
  <c r="J1469" i="5"/>
  <c r="S1469" i="5" s="1"/>
  <c r="K1469" i="5"/>
  <c r="H1469" i="5"/>
  <c r="Q1469" i="5" s="1"/>
  <c r="I1469" i="5"/>
  <c r="R1469" i="5" s="1"/>
  <c r="G1469" i="5"/>
  <c r="P1469" i="5" s="1"/>
  <c r="K1470" i="5"/>
  <c r="G1470" i="5"/>
  <c r="P1470" i="5" s="1"/>
  <c r="I1470" i="5"/>
  <c r="R1470" i="5" s="1"/>
  <c r="J1470" i="5"/>
  <c r="S1470" i="5" s="1"/>
  <c r="H1470" i="5"/>
  <c r="Q1470" i="5" s="1"/>
  <c r="K1471" i="5"/>
  <c r="G1471" i="5"/>
  <c r="P1471" i="5" s="1"/>
  <c r="I1471" i="5"/>
  <c r="R1471" i="5" s="1"/>
  <c r="H1471" i="5"/>
  <c r="Q1471" i="5" s="1"/>
  <c r="J1471" i="5"/>
  <c r="S1471" i="5" s="1"/>
  <c r="J1472" i="5"/>
  <c r="S1472" i="5" s="1"/>
  <c r="I1472" i="5"/>
  <c r="R1472" i="5" s="1"/>
  <c r="H1472" i="5"/>
  <c r="Q1472" i="5" s="1"/>
  <c r="K1472" i="5"/>
  <c r="G1472" i="5"/>
  <c r="P1472" i="5" s="1"/>
  <c r="G1473" i="5"/>
  <c r="P1473" i="5" s="1"/>
  <c r="I1473" i="5"/>
  <c r="R1473" i="5" s="1"/>
  <c r="J1473" i="5"/>
  <c r="S1473" i="5" s="1"/>
  <c r="H1473" i="5"/>
  <c r="Q1473" i="5" s="1"/>
  <c r="K1473" i="5"/>
  <c r="K1474" i="5"/>
  <c r="G1474" i="5"/>
  <c r="P1474" i="5" s="1"/>
  <c r="I1474" i="5"/>
  <c r="R1474" i="5" s="1"/>
  <c r="H1474" i="5"/>
  <c r="Q1474" i="5" s="1"/>
  <c r="J1474" i="5"/>
  <c r="S1474" i="5" s="1"/>
  <c r="K1475" i="5"/>
  <c r="J1475" i="5"/>
  <c r="S1475" i="5" s="1"/>
  <c r="I1475" i="5"/>
  <c r="R1475" i="5" s="1"/>
  <c r="G1475" i="5"/>
  <c r="P1475" i="5" s="1"/>
  <c r="H1475" i="5"/>
  <c r="Q1475" i="5" s="1"/>
  <c r="K1476" i="5"/>
  <c r="G1476" i="5"/>
  <c r="P1476" i="5" s="1"/>
  <c r="I1476" i="5"/>
  <c r="R1476" i="5" s="1"/>
  <c r="J1476" i="5"/>
  <c r="S1476" i="5" s="1"/>
  <c r="H1476" i="5"/>
  <c r="Q1476" i="5" s="1"/>
  <c r="K1477" i="5"/>
  <c r="J1477" i="5"/>
  <c r="S1477" i="5" s="1"/>
  <c r="I1477" i="5"/>
  <c r="R1477" i="5" s="1"/>
  <c r="G1477" i="5"/>
  <c r="P1477" i="5" s="1"/>
  <c r="H1477" i="5"/>
  <c r="Q1477" i="5" s="1"/>
  <c r="K1478" i="5"/>
  <c r="J1478" i="5"/>
  <c r="S1478" i="5" s="1"/>
  <c r="I1478" i="5"/>
  <c r="R1478" i="5" s="1"/>
  <c r="G1478" i="5"/>
  <c r="P1478" i="5" s="1"/>
  <c r="H1478" i="5"/>
  <c r="Q1478" i="5" s="1"/>
  <c r="K1479" i="5"/>
  <c r="I1479" i="5"/>
  <c r="R1479" i="5" s="1"/>
  <c r="J1479" i="5"/>
  <c r="S1479" i="5" s="1"/>
  <c r="H1479" i="5"/>
  <c r="Q1479" i="5" s="1"/>
  <c r="G1479" i="5"/>
  <c r="P1479" i="5" s="1"/>
  <c r="K1480" i="5"/>
  <c r="J1480" i="5"/>
  <c r="S1480" i="5" s="1"/>
  <c r="G1480" i="5"/>
  <c r="P1480" i="5" s="1"/>
  <c r="H1480" i="5"/>
  <c r="Q1480" i="5" s="1"/>
  <c r="I1480" i="5"/>
  <c r="R1480" i="5" s="1"/>
  <c r="K1481" i="5"/>
  <c r="I1481" i="5"/>
  <c r="R1481" i="5" s="1"/>
  <c r="G1481" i="5"/>
  <c r="P1481" i="5" s="1"/>
  <c r="J1481" i="5"/>
  <c r="S1481" i="5" s="1"/>
  <c r="H1481" i="5"/>
  <c r="Q1481" i="5" s="1"/>
  <c r="K1482" i="5"/>
  <c r="G1482" i="5"/>
  <c r="P1482" i="5" s="1"/>
  <c r="J1482" i="5"/>
  <c r="S1482" i="5" s="1"/>
  <c r="I1482" i="5"/>
  <c r="R1482" i="5" s="1"/>
  <c r="H1482" i="5"/>
  <c r="Q1482" i="5" s="1"/>
  <c r="K1483" i="5"/>
  <c r="G1483" i="5"/>
  <c r="P1483" i="5" s="1"/>
  <c r="J1483" i="5"/>
  <c r="S1483" i="5" s="1"/>
  <c r="I1483" i="5"/>
  <c r="R1483" i="5" s="1"/>
  <c r="H1483" i="5"/>
  <c r="Q1483" i="5" s="1"/>
  <c r="K1484" i="5"/>
  <c r="G1484" i="5"/>
  <c r="P1484" i="5" s="1"/>
  <c r="J1484" i="5"/>
  <c r="S1484" i="5" s="1"/>
  <c r="I1484" i="5"/>
  <c r="R1484" i="5" s="1"/>
  <c r="H1484" i="5"/>
  <c r="Q1484" i="5" s="1"/>
  <c r="K1485" i="5"/>
  <c r="G1485" i="5"/>
  <c r="P1485" i="5" s="1"/>
  <c r="J1485" i="5"/>
  <c r="S1485" i="5" s="1"/>
  <c r="I1485" i="5"/>
  <c r="R1485" i="5" s="1"/>
  <c r="I1486" i="5"/>
  <c r="R1486" i="5" s="1"/>
  <c r="K1486" i="5"/>
  <c r="H1486" i="5"/>
  <c r="Q1486" i="5" s="1"/>
  <c r="J1486" i="5"/>
  <c r="S1486" i="5" s="1"/>
  <c r="G1486" i="5"/>
  <c r="P1486" i="5" s="1"/>
  <c r="G1487" i="5"/>
  <c r="P1487" i="5" s="1"/>
  <c r="K1487" i="5"/>
  <c r="H1487" i="5"/>
  <c r="Q1487" i="5" s="1"/>
  <c r="I1487" i="5"/>
  <c r="R1487" i="5" s="1"/>
  <c r="J1487" i="5"/>
  <c r="S1487" i="5" s="1"/>
  <c r="I1488" i="5"/>
  <c r="R1488" i="5" s="1"/>
  <c r="J1488" i="5"/>
  <c r="S1488" i="5" s="1"/>
  <c r="H1488" i="5"/>
  <c r="Q1488" i="5" s="1"/>
  <c r="K1488" i="5"/>
  <c r="G1488" i="5"/>
  <c r="P1488" i="5" s="1"/>
  <c r="I1489" i="5"/>
  <c r="R1489" i="5" s="1"/>
  <c r="G1489" i="5"/>
  <c r="P1489" i="5" s="1"/>
  <c r="K1489" i="5"/>
  <c r="H1489" i="5"/>
  <c r="Q1489" i="5" s="1"/>
  <c r="J1489" i="5"/>
  <c r="S1489" i="5" s="1"/>
  <c r="H1490" i="5"/>
  <c r="Q1490" i="5" s="1"/>
  <c r="I1490" i="5"/>
  <c r="R1490" i="5" s="1"/>
  <c r="G1490" i="5"/>
  <c r="P1490" i="5" s="1"/>
  <c r="K1490" i="5"/>
  <c r="J1490" i="5"/>
  <c r="S1490" i="5" s="1"/>
  <c r="H1491" i="5"/>
  <c r="Q1491" i="5" s="1"/>
  <c r="K1491" i="5"/>
  <c r="J1491" i="5"/>
  <c r="S1491" i="5" s="1"/>
  <c r="G1491" i="5"/>
  <c r="P1491" i="5" s="1"/>
  <c r="I1491" i="5"/>
  <c r="R1491" i="5" s="1"/>
  <c r="I1492" i="5"/>
  <c r="R1492" i="5" s="1"/>
  <c r="J1492" i="5"/>
  <c r="S1492" i="5" s="1"/>
  <c r="K1492" i="5"/>
  <c r="H1492" i="5"/>
  <c r="Q1492" i="5" s="1"/>
  <c r="G1492" i="5"/>
  <c r="P1492" i="5" s="1"/>
  <c r="K1493" i="5"/>
  <c r="H1493" i="5"/>
  <c r="Q1493" i="5" s="1"/>
  <c r="G1493" i="5"/>
  <c r="P1493" i="5" s="1"/>
  <c r="I1493" i="5"/>
  <c r="R1493" i="5" s="1"/>
  <c r="J1493" i="5"/>
  <c r="S1493" i="5" s="1"/>
  <c r="H1494" i="5"/>
  <c r="Q1494" i="5" s="1"/>
  <c r="I1494" i="5"/>
  <c r="R1494" i="5" s="1"/>
  <c r="J1494" i="5"/>
  <c r="S1494" i="5" s="1"/>
  <c r="K1494" i="5"/>
  <c r="G1494" i="5"/>
  <c r="P1494" i="5" s="1"/>
  <c r="I1495" i="5"/>
  <c r="R1495" i="5" s="1"/>
  <c r="K1495" i="5"/>
  <c r="G1495" i="5"/>
  <c r="P1495" i="5" s="1"/>
  <c r="H1495" i="5"/>
  <c r="Q1495" i="5" s="1"/>
  <c r="J1495" i="5"/>
  <c r="S1495" i="5" s="1"/>
  <c r="J1496" i="5"/>
  <c r="S1496" i="5" s="1"/>
  <c r="G1496" i="5"/>
  <c r="P1496" i="5" s="1"/>
  <c r="H1496" i="5"/>
  <c r="Q1496" i="5" s="1"/>
  <c r="K1496" i="5"/>
  <c r="I1496" i="5"/>
  <c r="R1496" i="5" s="1"/>
  <c r="I1497" i="5"/>
  <c r="R1497" i="5" s="1"/>
  <c r="J1497" i="5"/>
  <c r="S1497" i="5" s="1"/>
  <c r="H1497" i="5"/>
  <c r="Q1497" i="5" s="1"/>
  <c r="G1497" i="5"/>
  <c r="P1497" i="5" s="1"/>
  <c r="K1497" i="5"/>
  <c r="G1498" i="5"/>
  <c r="P1498" i="5" s="1"/>
  <c r="I1498" i="5"/>
  <c r="R1498" i="5" s="1"/>
  <c r="J1498" i="5"/>
  <c r="S1498" i="5" s="1"/>
  <c r="K1498" i="5"/>
  <c r="H1498" i="5"/>
  <c r="Q1498" i="5" s="1"/>
  <c r="H1499" i="5"/>
  <c r="Q1499" i="5" s="1"/>
  <c r="K1499" i="5"/>
  <c r="G1499" i="5"/>
  <c r="P1499" i="5" s="1"/>
  <c r="J1499" i="5"/>
  <c r="S1499" i="5" s="1"/>
  <c r="I1499" i="5"/>
  <c r="R1499" i="5" s="1"/>
  <c r="K1500" i="5"/>
  <c r="H1500" i="5"/>
  <c r="Q1500" i="5" s="1"/>
  <c r="J1500" i="5"/>
  <c r="S1500" i="5" s="1"/>
  <c r="G1500" i="5"/>
  <c r="P1500" i="5" s="1"/>
  <c r="I1500" i="5"/>
  <c r="R1500" i="5" s="1"/>
  <c r="J1501" i="5"/>
  <c r="S1501" i="5" s="1"/>
  <c r="H1501" i="5"/>
  <c r="Q1501" i="5" s="1"/>
  <c r="G1501" i="5"/>
  <c r="P1501" i="5" s="1"/>
  <c r="K1501" i="5"/>
  <c r="I1501" i="5"/>
  <c r="R1501" i="5" s="1"/>
  <c r="I1502" i="5"/>
  <c r="R1502" i="5" s="1"/>
  <c r="J1502" i="5"/>
  <c r="S1502" i="5" s="1"/>
  <c r="H1502" i="5"/>
  <c r="Q1502" i="5" s="1"/>
  <c r="K1502" i="5"/>
  <c r="G1502" i="5"/>
  <c r="P1502" i="5" s="1"/>
  <c r="J1503" i="5"/>
  <c r="S1503" i="5" s="1"/>
  <c r="K1503" i="5"/>
  <c r="H1503" i="5"/>
  <c r="Q1503" i="5" s="1"/>
  <c r="I1503" i="5"/>
  <c r="R1503" i="5" s="1"/>
  <c r="G1503" i="5"/>
  <c r="P1503" i="5" s="1"/>
  <c r="I1504" i="5"/>
  <c r="R1504" i="5" s="1"/>
  <c r="H1504" i="5"/>
  <c r="Q1504" i="5" s="1"/>
  <c r="J1504" i="5"/>
  <c r="S1504" i="5" s="1"/>
  <c r="K1504" i="5"/>
  <c r="G1504" i="5"/>
  <c r="P1504" i="5" s="1"/>
  <c r="I1505" i="5"/>
  <c r="R1505" i="5" s="1"/>
  <c r="J1505" i="5"/>
  <c r="S1505" i="5" s="1"/>
  <c r="H1505" i="5"/>
  <c r="Q1505" i="5" s="1"/>
  <c r="G1505" i="5"/>
  <c r="P1505" i="5" s="1"/>
  <c r="K1505" i="5"/>
  <c r="H1506" i="5"/>
  <c r="Q1506" i="5" s="1"/>
  <c r="K1506" i="5"/>
  <c r="J1506" i="5"/>
  <c r="S1506" i="5" s="1"/>
  <c r="G1506" i="5"/>
  <c r="P1506" i="5" s="1"/>
  <c r="I1506" i="5"/>
  <c r="R1506" i="5" s="1"/>
  <c r="G1507" i="5"/>
  <c r="P1507" i="5" s="1"/>
  <c r="J1507" i="5"/>
  <c r="S1507" i="5" s="1"/>
  <c r="I1507" i="5"/>
  <c r="R1507" i="5" s="1"/>
  <c r="H1507" i="5"/>
  <c r="Q1507" i="5" s="1"/>
  <c r="K1507" i="5"/>
  <c r="G1508" i="5"/>
  <c r="P1508" i="5" s="1"/>
  <c r="I1508" i="5"/>
  <c r="R1508" i="5" s="1"/>
  <c r="J1508" i="5"/>
  <c r="S1508" i="5" s="1"/>
  <c r="K1508" i="5"/>
  <c r="H1508" i="5"/>
  <c r="Q1508" i="5" s="1"/>
  <c r="H1509" i="5"/>
  <c r="Q1509" i="5" s="1"/>
  <c r="J1509" i="5"/>
  <c r="S1509" i="5" s="1"/>
  <c r="K1509" i="5"/>
  <c r="G1509" i="5"/>
  <c r="P1509" i="5" s="1"/>
  <c r="I1509" i="5"/>
  <c r="R1509" i="5" s="1"/>
  <c r="H1510" i="5"/>
  <c r="Q1510" i="5" s="1"/>
  <c r="G1510" i="5"/>
  <c r="P1510" i="5" s="1"/>
  <c r="K1510" i="5"/>
  <c r="I1510" i="5"/>
  <c r="R1510" i="5" s="1"/>
  <c r="J1510" i="5"/>
  <c r="S1510" i="5" s="1"/>
  <c r="H1511" i="5"/>
  <c r="Q1511" i="5" s="1"/>
  <c r="I1511" i="5"/>
  <c r="R1511" i="5" s="1"/>
  <c r="G1511" i="5"/>
  <c r="P1511" i="5" s="1"/>
  <c r="K1511" i="5"/>
  <c r="J1511" i="5"/>
  <c r="S1511" i="5" s="1"/>
  <c r="H1512" i="5"/>
  <c r="Q1512" i="5" s="1"/>
  <c r="I1512" i="5"/>
  <c r="R1512" i="5" s="1"/>
  <c r="G1512" i="5"/>
  <c r="P1512" i="5" s="1"/>
  <c r="J1512" i="5"/>
  <c r="S1512" i="5" s="1"/>
  <c r="K1512" i="5"/>
  <c r="I1513" i="5"/>
  <c r="R1513" i="5" s="1"/>
  <c r="G1513" i="5"/>
  <c r="P1513" i="5" s="1"/>
  <c r="H1513" i="5"/>
  <c r="Q1513" i="5" s="1"/>
  <c r="J1513" i="5"/>
  <c r="S1513" i="5" s="1"/>
  <c r="K1513" i="5"/>
  <c r="K1514" i="5"/>
  <c r="I1514" i="5"/>
  <c r="R1514" i="5" s="1"/>
  <c r="G1514" i="5"/>
  <c r="P1514" i="5" s="1"/>
  <c r="H1514" i="5"/>
  <c r="Q1514" i="5" s="1"/>
  <c r="J1514" i="5"/>
  <c r="S1514" i="5" s="1"/>
  <c r="K1515" i="5"/>
  <c r="J1515" i="5"/>
  <c r="S1515" i="5" s="1"/>
  <c r="G1515" i="5"/>
  <c r="P1515" i="5" s="1"/>
  <c r="I1515" i="5"/>
  <c r="R1515" i="5" s="1"/>
  <c r="H1515" i="5"/>
  <c r="Q1515" i="5" s="1"/>
  <c r="H1516" i="5"/>
  <c r="Q1516" i="5" s="1"/>
  <c r="K1516" i="5"/>
  <c r="I1516" i="5"/>
  <c r="R1516" i="5" s="1"/>
  <c r="J1516" i="5"/>
  <c r="S1516" i="5" s="1"/>
  <c r="G1516" i="5"/>
  <c r="P1516" i="5" s="1"/>
  <c r="K1517" i="5"/>
  <c r="J1517" i="5"/>
  <c r="S1517" i="5" s="1"/>
  <c r="G1517" i="5"/>
  <c r="P1517" i="5" s="1"/>
  <c r="I1517" i="5"/>
  <c r="R1517" i="5" s="1"/>
  <c r="H1517" i="5"/>
  <c r="Q1517" i="5" s="1"/>
  <c r="K1518" i="5"/>
  <c r="G1518" i="5"/>
  <c r="P1518" i="5" s="1"/>
  <c r="I1518" i="5"/>
  <c r="R1518" i="5" s="1"/>
  <c r="J1518" i="5"/>
  <c r="S1518" i="5" s="1"/>
  <c r="H1518" i="5"/>
  <c r="Q1518" i="5" s="1"/>
  <c r="I1519" i="5"/>
  <c r="R1519" i="5" s="1"/>
  <c r="K1519" i="5"/>
  <c r="G1519" i="5"/>
  <c r="P1519" i="5" s="1"/>
  <c r="J1519" i="5"/>
  <c r="S1519" i="5" s="1"/>
  <c r="H1519" i="5"/>
  <c r="Q1519" i="5" s="1"/>
  <c r="J1520" i="5"/>
  <c r="S1520" i="5" s="1"/>
  <c r="I1520" i="5"/>
  <c r="R1520" i="5" s="1"/>
  <c r="H1520" i="5"/>
  <c r="Q1520" i="5" s="1"/>
  <c r="K1520" i="5"/>
  <c r="G1520" i="5"/>
  <c r="P1520" i="5" s="1"/>
  <c r="I1521" i="5"/>
  <c r="R1521" i="5" s="1"/>
  <c r="K1521" i="5"/>
  <c r="J1521" i="5"/>
  <c r="S1521" i="5" s="1"/>
  <c r="H1521" i="5"/>
  <c r="Q1521" i="5" s="1"/>
  <c r="G1521" i="5"/>
  <c r="P1521" i="5" s="1"/>
  <c r="J1522" i="5"/>
  <c r="S1522" i="5" s="1"/>
  <c r="H1522" i="5"/>
  <c r="Q1522" i="5" s="1"/>
  <c r="K1522" i="5"/>
  <c r="I1522" i="5"/>
  <c r="R1522" i="5" s="1"/>
  <c r="G1522" i="5"/>
  <c r="P1522" i="5" s="1"/>
  <c r="J1523" i="5"/>
  <c r="S1523" i="5" s="1"/>
  <c r="H1523" i="5"/>
  <c r="Q1523" i="5" s="1"/>
  <c r="G1523" i="5"/>
  <c r="P1523" i="5" s="1"/>
  <c r="K1523" i="5"/>
  <c r="I1523" i="5"/>
  <c r="R1523" i="5" s="1"/>
  <c r="J1524" i="5"/>
  <c r="S1524" i="5" s="1"/>
  <c r="H1524" i="5"/>
  <c r="Q1524" i="5" s="1"/>
  <c r="G1524" i="5"/>
  <c r="P1524" i="5" s="1"/>
  <c r="K1524" i="5"/>
  <c r="I1524" i="5"/>
  <c r="R1524" i="5" s="1"/>
  <c r="H1525" i="5"/>
  <c r="Q1525" i="5" s="1"/>
  <c r="J1525" i="5"/>
  <c r="S1525" i="5" s="1"/>
  <c r="G1525" i="5"/>
  <c r="P1525" i="5" s="1"/>
  <c r="K1525" i="5"/>
  <c r="I1525" i="5"/>
  <c r="R1525" i="5" s="1"/>
  <c r="H1526" i="5"/>
  <c r="Q1526" i="5" s="1"/>
  <c r="J1526" i="5"/>
  <c r="S1526" i="5" s="1"/>
  <c r="I1526" i="5"/>
  <c r="R1526" i="5" s="1"/>
  <c r="G1526" i="5"/>
  <c r="P1526" i="5" s="1"/>
  <c r="K1526" i="5"/>
  <c r="K1527" i="5"/>
  <c r="I1527" i="5"/>
  <c r="R1527" i="5" s="1"/>
  <c r="H1527" i="5"/>
  <c r="Q1527" i="5" s="1"/>
  <c r="J1527" i="5"/>
  <c r="S1527" i="5" s="1"/>
  <c r="G1527" i="5"/>
  <c r="P1527" i="5" s="1"/>
  <c r="K1528" i="5"/>
  <c r="J1528" i="5"/>
  <c r="S1528" i="5" s="1"/>
  <c r="I1528" i="5"/>
  <c r="R1528" i="5" s="1"/>
  <c r="H1528" i="5"/>
  <c r="Q1528" i="5" s="1"/>
  <c r="G1528" i="5"/>
  <c r="P1528" i="5" s="1"/>
  <c r="J1529" i="5"/>
  <c r="S1529" i="5" s="1"/>
  <c r="I1529" i="5"/>
  <c r="R1529" i="5" s="1"/>
  <c r="K1529" i="5"/>
  <c r="H1529" i="5"/>
  <c r="Q1529" i="5" s="1"/>
  <c r="G1529" i="5"/>
  <c r="P1529" i="5" s="1"/>
  <c r="G1530" i="5"/>
  <c r="P1530" i="5" s="1"/>
  <c r="J1530" i="5"/>
  <c r="S1530" i="5" s="1"/>
  <c r="I1530" i="5"/>
  <c r="R1530" i="5" s="1"/>
  <c r="K1530" i="5"/>
  <c r="H1530" i="5"/>
  <c r="Q1530" i="5" s="1"/>
  <c r="J1531" i="5"/>
  <c r="S1531" i="5" s="1"/>
  <c r="K1531" i="5"/>
  <c r="I1531" i="5"/>
  <c r="R1531" i="5" s="1"/>
  <c r="G1531" i="5"/>
  <c r="P1531" i="5" s="1"/>
  <c r="H1531" i="5"/>
  <c r="Q1531" i="5" s="1"/>
  <c r="J1532" i="5"/>
  <c r="S1532" i="5" s="1"/>
  <c r="G1532" i="5"/>
  <c r="P1532" i="5" s="1"/>
  <c r="H1532" i="5"/>
  <c r="Q1532" i="5" s="1"/>
  <c r="K1532" i="5"/>
  <c r="I1532" i="5"/>
  <c r="R1532" i="5" s="1"/>
  <c r="G1533" i="5"/>
  <c r="P1533" i="5" s="1"/>
  <c r="H1533" i="5"/>
  <c r="Q1533" i="5" s="1"/>
  <c r="J1533" i="5"/>
  <c r="S1533" i="5" s="1"/>
  <c r="K1533" i="5"/>
  <c r="I1533" i="5"/>
  <c r="R1533" i="5" s="1"/>
  <c r="H1534" i="5"/>
  <c r="Q1534" i="5" s="1"/>
  <c r="J1534" i="5"/>
  <c r="S1534" i="5" s="1"/>
  <c r="K1534" i="5"/>
  <c r="G1534" i="5"/>
  <c r="P1534" i="5" s="1"/>
  <c r="I1534" i="5"/>
  <c r="R1534" i="5" s="1"/>
  <c r="H1535" i="5"/>
  <c r="Q1535" i="5" s="1"/>
  <c r="G1535" i="5"/>
  <c r="P1535" i="5" s="1"/>
  <c r="J1535" i="5"/>
  <c r="S1535" i="5" s="1"/>
  <c r="K1535" i="5"/>
  <c r="I1535" i="5"/>
  <c r="R1535" i="5" s="1"/>
  <c r="H1536" i="5"/>
  <c r="Q1536" i="5" s="1"/>
  <c r="K1536" i="5"/>
  <c r="J1536" i="5"/>
  <c r="S1536" i="5" s="1"/>
  <c r="G1536" i="5"/>
  <c r="P1536" i="5" s="1"/>
  <c r="I1536" i="5"/>
  <c r="R1536" i="5" s="1"/>
  <c r="H1537" i="5"/>
  <c r="Q1537" i="5" s="1"/>
  <c r="G1537" i="5"/>
  <c r="P1537" i="5" s="1"/>
  <c r="J1537" i="5"/>
  <c r="S1537" i="5" s="1"/>
  <c r="K1537" i="5"/>
  <c r="I1537" i="5"/>
  <c r="R1537" i="5" s="1"/>
  <c r="K1538" i="5"/>
  <c r="I1538" i="5"/>
  <c r="R1538" i="5" s="1"/>
  <c r="J1538" i="5"/>
  <c r="S1538" i="5" s="1"/>
  <c r="H1538" i="5"/>
  <c r="Q1538" i="5" s="1"/>
  <c r="G1538" i="5"/>
  <c r="P1538" i="5" s="1"/>
  <c r="G1539" i="5"/>
  <c r="P1539" i="5" s="1"/>
  <c r="H1539" i="5"/>
  <c r="Q1539" i="5" s="1"/>
  <c r="J1539" i="5"/>
  <c r="S1539" i="5" s="1"/>
  <c r="I1539" i="5"/>
  <c r="R1539" i="5" s="1"/>
  <c r="K1539" i="5"/>
  <c r="H1540" i="5"/>
  <c r="Q1540" i="5" s="1"/>
  <c r="G1540" i="5"/>
  <c r="P1540" i="5" s="1"/>
  <c r="I1540" i="5"/>
  <c r="R1540" i="5" s="1"/>
  <c r="J1540" i="5"/>
  <c r="S1540" i="5" s="1"/>
  <c r="K1540" i="5"/>
  <c r="G1541" i="5"/>
  <c r="P1541" i="5" s="1"/>
  <c r="J1541" i="5"/>
  <c r="S1541" i="5" s="1"/>
  <c r="H1541" i="5"/>
  <c r="Q1541" i="5" s="1"/>
  <c r="I1541" i="5"/>
  <c r="R1541" i="5" s="1"/>
  <c r="K1541" i="5"/>
  <c r="I1542" i="5"/>
  <c r="R1542" i="5" s="1"/>
  <c r="K1542" i="5"/>
  <c r="H1542" i="5"/>
  <c r="Q1542" i="5" s="1"/>
  <c r="J1542" i="5"/>
  <c r="S1542" i="5" s="1"/>
  <c r="G1542" i="5"/>
  <c r="P1542" i="5" s="1"/>
  <c r="G1543" i="5"/>
  <c r="P1543" i="5" s="1"/>
  <c r="K1543" i="5"/>
  <c r="I1543" i="5"/>
  <c r="R1543" i="5" s="1"/>
  <c r="H1543" i="5"/>
  <c r="Q1543" i="5" s="1"/>
  <c r="J1543" i="5"/>
  <c r="S1543" i="5" s="1"/>
  <c r="I1544" i="5"/>
  <c r="R1544" i="5" s="1"/>
  <c r="J1544" i="5"/>
  <c r="S1544" i="5" s="1"/>
  <c r="H1544" i="5"/>
  <c r="Q1544" i="5" s="1"/>
  <c r="K1544" i="5"/>
  <c r="G1544" i="5"/>
  <c r="P1544" i="5" s="1"/>
  <c r="K1545" i="5"/>
  <c r="H1545" i="5"/>
  <c r="Q1545" i="5" s="1"/>
  <c r="G1545" i="5"/>
  <c r="P1545" i="5" s="1"/>
  <c r="I1545" i="5"/>
  <c r="R1545" i="5" s="1"/>
  <c r="J1545" i="5"/>
  <c r="S1545" i="5" s="1"/>
  <c r="K1546" i="5"/>
  <c r="J1546" i="5"/>
  <c r="S1546" i="5" s="1"/>
  <c r="H1546" i="5"/>
  <c r="Q1546" i="5" s="1"/>
  <c r="I1546" i="5"/>
  <c r="R1546" i="5" s="1"/>
  <c r="G1546" i="5"/>
  <c r="P1546" i="5" s="1"/>
  <c r="I1547" i="5"/>
  <c r="R1547" i="5" s="1"/>
  <c r="K1547" i="5"/>
  <c r="H1547" i="5"/>
  <c r="Q1547" i="5" s="1"/>
  <c r="J1547" i="5"/>
  <c r="S1547" i="5" s="1"/>
  <c r="G1547" i="5"/>
  <c r="P1547" i="5" s="1"/>
  <c r="G1548" i="5"/>
  <c r="P1548" i="5" s="1"/>
  <c r="I1548" i="5"/>
  <c r="R1548" i="5" s="1"/>
  <c r="J1548" i="5"/>
  <c r="S1548" i="5" s="1"/>
  <c r="H1548" i="5"/>
  <c r="Q1548" i="5" s="1"/>
  <c r="K1548" i="5"/>
  <c r="H1549" i="5"/>
  <c r="Q1549" i="5" s="1"/>
  <c r="J1549" i="5"/>
  <c r="S1549" i="5" s="1"/>
  <c r="K1549" i="5"/>
  <c r="I1549" i="5"/>
  <c r="R1549" i="5" s="1"/>
  <c r="G1549" i="5"/>
  <c r="P1549" i="5" s="1"/>
  <c r="J1550" i="5"/>
  <c r="S1550" i="5" s="1"/>
  <c r="H1550" i="5"/>
  <c r="Q1550" i="5" s="1"/>
  <c r="K1550" i="5"/>
  <c r="G1550" i="5"/>
  <c r="P1550" i="5" s="1"/>
  <c r="I1550" i="5"/>
  <c r="R1550" i="5" s="1"/>
  <c r="H1551" i="5"/>
  <c r="Q1551" i="5" s="1"/>
  <c r="G1551" i="5"/>
  <c r="P1551" i="5" s="1"/>
  <c r="K1551" i="5"/>
  <c r="I1551" i="5"/>
  <c r="R1551" i="5" s="1"/>
  <c r="J1551" i="5"/>
  <c r="S1551" i="5" s="1"/>
  <c r="J1552" i="5"/>
  <c r="S1552" i="5" s="1"/>
  <c r="H1552" i="5"/>
  <c r="Q1552" i="5" s="1"/>
  <c r="I1552" i="5"/>
  <c r="R1552" i="5" s="1"/>
  <c r="K1552" i="5"/>
  <c r="G1552" i="5"/>
  <c r="P1552" i="5" s="1"/>
  <c r="I1553" i="5"/>
  <c r="R1553" i="5" s="1"/>
  <c r="H1553" i="5"/>
  <c r="Q1553" i="5" s="1"/>
  <c r="J1553" i="5"/>
  <c r="S1553" i="5" s="1"/>
  <c r="K1553" i="5"/>
  <c r="G1553" i="5"/>
  <c r="P1553" i="5" s="1"/>
  <c r="K1554" i="5"/>
  <c r="I1554" i="5"/>
  <c r="R1554" i="5" s="1"/>
  <c r="J1554" i="5"/>
  <c r="S1554" i="5" s="1"/>
  <c r="H1554" i="5"/>
  <c r="Q1554" i="5" s="1"/>
  <c r="G1554" i="5"/>
  <c r="P1554" i="5" s="1"/>
  <c r="K1555" i="5"/>
  <c r="J1555" i="5"/>
  <c r="S1555" i="5" s="1"/>
  <c r="H1555" i="5"/>
  <c r="Q1555" i="5" s="1"/>
  <c r="I1555" i="5"/>
  <c r="R1555" i="5" s="1"/>
  <c r="G1555" i="5"/>
  <c r="P1555" i="5" s="1"/>
  <c r="I1556" i="5"/>
  <c r="R1556" i="5" s="1"/>
  <c r="G1556" i="5"/>
  <c r="P1556" i="5" s="1"/>
  <c r="K1556" i="5"/>
  <c r="H1556" i="5"/>
  <c r="Q1556" i="5" s="1"/>
  <c r="J1556" i="5"/>
  <c r="S1556" i="5" s="1"/>
  <c r="I1557" i="5"/>
  <c r="R1557" i="5" s="1"/>
  <c r="G1557" i="5"/>
  <c r="P1557" i="5" s="1"/>
  <c r="H1557" i="5"/>
  <c r="Q1557" i="5" s="1"/>
  <c r="J1557" i="5"/>
  <c r="S1557" i="5" s="1"/>
  <c r="K1557" i="5"/>
  <c r="H1558" i="5"/>
  <c r="Q1558" i="5" s="1"/>
  <c r="G1558" i="5"/>
  <c r="P1558" i="5" s="1"/>
  <c r="I1558" i="5"/>
  <c r="R1558" i="5" s="1"/>
  <c r="K1558" i="5"/>
  <c r="J1558" i="5"/>
  <c r="S1558" i="5" s="1"/>
  <c r="J1559" i="5"/>
  <c r="S1559" i="5" s="1"/>
  <c r="G1559" i="5"/>
  <c r="P1559" i="5" s="1"/>
  <c r="K1559" i="5"/>
  <c r="H1559" i="5"/>
  <c r="Q1559" i="5" s="1"/>
  <c r="I1559" i="5"/>
  <c r="R1559" i="5" s="1"/>
  <c r="H1560" i="5"/>
  <c r="Q1560" i="5" s="1"/>
  <c r="I1560" i="5"/>
  <c r="R1560" i="5" s="1"/>
  <c r="K1560" i="5"/>
  <c r="G1560" i="5"/>
  <c r="P1560" i="5" s="1"/>
  <c r="J1560" i="5"/>
  <c r="S1560" i="5" s="1"/>
  <c r="H1561" i="5"/>
  <c r="Q1561" i="5" s="1"/>
  <c r="J1561" i="5"/>
  <c r="S1561" i="5" s="1"/>
  <c r="K1561" i="5"/>
  <c r="G1561" i="5"/>
  <c r="P1561" i="5" s="1"/>
  <c r="I1561" i="5"/>
  <c r="R1561" i="5" s="1"/>
  <c r="K1562" i="5"/>
  <c r="I1562" i="5"/>
  <c r="R1562" i="5" s="1"/>
  <c r="G1562" i="5"/>
  <c r="P1562" i="5" s="1"/>
  <c r="J1562" i="5"/>
  <c r="S1562" i="5" s="1"/>
  <c r="H1562" i="5"/>
  <c r="Q1562" i="5" s="1"/>
  <c r="H1563" i="5"/>
  <c r="Q1563" i="5" s="1"/>
  <c r="J1563" i="5"/>
  <c r="S1563" i="5" s="1"/>
  <c r="K1563" i="5"/>
  <c r="I1563" i="5"/>
  <c r="R1563" i="5" s="1"/>
  <c r="G1563" i="5"/>
  <c r="P1563" i="5" s="1"/>
  <c r="H1564" i="5"/>
  <c r="Q1564" i="5" s="1"/>
  <c r="I1564" i="5"/>
  <c r="R1564" i="5" s="1"/>
  <c r="K1564" i="5"/>
  <c r="J1564" i="5"/>
  <c r="S1564" i="5" s="1"/>
  <c r="G1564" i="5"/>
  <c r="P1564" i="5" s="1"/>
  <c r="H1565" i="5"/>
  <c r="Q1565" i="5" s="1"/>
  <c r="I1565" i="5"/>
  <c r="R1565" i="5" s="1"/>
  <c r="K1565" i="5"/>
  <c r="G1565" i="5"/>
  <c r="P1565" i="5" s="1"/>
  <c r="J1565" i="5"/>
  <c r="S1565" i="5" s="1"/>
  <c r="H1566" i="5"/>
  <c r="Q1566" i="5" s="1"/>
  <c r="J1566" i="5"/>
  <c r="S1566" i="5" s="1"/>
  <c r="I1566" i="5"/>
  <c r="R1566" i="5" s="1"/>
  <c r="K1566" i="5"/>
  <c r="G1566" i="5"/>
  <c r="P1566" i="5" s="1"/>
  <c r="K1567" i="5"/>
  <c r="I1567" i="5"/>
  <c r="R1567" i="5" s="1"/>
  <c r="H1567" i="5"/>
  <c r="Q1567" i="5" s="1"/>
  <c r="G1567" i="5"/>
  <c r="P1567" i="5" s="1"/>
  <c r="J1567" i="5"/>
  <c r="S1567" i="5" s="1"/>
  <c r="K1568" i="5"/>
  <c r="H1568" i="5"/>
  <c r="Q1568" i="5" s="1"/>
  <c r="G1568" i="5"/>
  <c r="P1568" i="5" s="1"/>
  <c r="I1568" i="5"/>
  <c r="R1568" i="5" s="1"/>
  <c r="J1568" i="5"/>
  <c r="S1568" i="5" s="1"/>
  <c r="K1569" i="5"/>
  <c r="I1569" i="5"/>
  <c r="R1569" i="5" s="1"/>
  <c r="G1569" i="5"/>
  <c r="P1569" i="5" s="1"/>
  <c r="J1569" i="5"/>
  <c r="S1569" i="5" s="1"/>
  <c r="H1569" i="5"/>
  <c r="Q1569" i="5" s="1"/>
  <c r="K1570" i="5"/>
  <c r="J1570" i="5"/>
  <c r="S1570" i="5" s="1"/>
  <c r="I1570" i="5"/>
  <c r="R1570" i="5" s="1"/>
  <c r="G1570" i="5"/>
  <c r="P1570" i="5" s="1"/>
  <c r="H1570" i="5"/>
  <c r="Q1570" i="5" s="1"/>
  <c r="K1571" i="5"/>
  <c r="I1571" i="5"/>
  <c r="R1571" i="5" s="1"/>
  <c r="G1571" i="5"/>
  <c r="P1571" i="5" s="1"/>
  <c r="H1571" i="5"/>
  <c r="Q1571" i="5" s="1"/>
  <c r="J1571" i="5"/>
  <c r="S1571" i="5" s="1"/>
  <c r="K1572" i="5"/>
  <c r="I1572" i="5"/>
  <c r="R1572" i="5" s="1"/>
  <c r="G1572" i="5"/>
  <c r="P1572" i="5" s="1"/>
  <c r="H1572" i="5"/>
  <c r="Q1572" i="5" s="1"/>
  <c r="J1572" i="5"/>
  <c r="S1572" i="5" s="1"/>
  <c r="K1573" i="5"/>
  <c r="J1573" i="5"/>
  <c r="S1573" i="5" s="1"/>
  <c r="I1573" i="5"/>
  <c r="R1573" i="5" s="1"/>
  <c r="G1573" i="5"/>
  <c r="P1573" i="5" s="1"/>
  <c r="H1573" i="5"/>
  <c r="Q1573" i="5" s="1"/>
  <c r="I1574" i="5"/>
  <c r="R1574" i="5" s="1"/>
  <c r="G1574" i="5"/>
  <c r="P1574" i="5" s="1"/>
  <c r="K1574" i="5"/>
  <c r="J1574" i="5"/>
  <c r="S1574" i="5" s="1"/>
  <c r="H1574" i="5"/>
  <c r="Q1574" i="5" s="1"/>
  <c r="H1575" i="5"/>
  <c r="Q1575" i="5" s="1"/>
  <c r="G1575" i="5"/>
  <c r="P1575" i="5" s="1"/>
  <c r="I1575" i="5"/>
  <c r="R1575" i="5" s="1"/>
  <c r="K1575" i="5"/>
  <c r="J1575" i="5"/>
  <c r="S1575" i="5" s="1"/>
  <c r="J1576" i="5"/>
  <c r="S1576" i="5" s="1"/>
  <c r="I1576" i="5"/>
  <c r="R1576" i="5" s="1"/>
  <c r="H1576" i="5"/>
  <c r="Q1576" i="5" s="1"/>
  <c r="G1576" i="5"/>
  <c r="P1576" i="5" s="1"/>
  <c r="K1576" i="5"/>
  <c r="I1577" i="5"/>
  <c r="R1577" i="5" s="1"/>
  <c r="H1577" i="5"/>
  <c r="Q1577" i="5" s="1"/>
  <c r="K1577" i="5"/>
  <c r="J1577" i="5"/>
  <c r="S1577" i="5" s="1"/>
  <c r="G1577" i="5"/>
  <c r="P1577" i="5" s="1"/>
  <c r="K1578" i="5"/>
  <c r="G1578" i="5"/>
  <c r="P1578" i="5" s="1"/>
  <c r="I1578" i="5"/>
  <c r="R1578" i="5" s="1"/>
  <c r="J1578" i="5"/>
  <c r="S1578" i="5" s="1"/>
  <c r="H1578" i="5"/>
  <c r="Q1578" i="5" s="1"/>
  <c r="K1579" i="5"/>
  <c r="J1579" i="5"/>
  <c r="S1579" i="5" s="1"/>
  <c r="G1579" i="5"/>
  <c r="P1579" i="5" s="1"/>
  <c r="I1579" i="5"/>
  <c r="R1579" i="5" s="1"/>
  <c r="H1579" i="5"/>
  <c r="Q1579" i="5" s="1"/>
  <c r="K1580" i="5"/>
  <c r="J1580" i="5"/>
  <c r="S1580" i="5" s="1"/>
  <c r="H1580" i="5"/>
  <c r="Q1580" i="5" s="1"/>
  <c r="G1580" i="5"/>
  <c r="P1580" i="5" s="1"/>
  <c r="I1580" i="5"/>
  <c r="R1580" i="5" s="1"/>
  <c r="K1581" i="5"/>
  <c r="J1581" i="5"/>
  <c r="S1581" i="5" s="1"/>
  <c r="H1581" i="5"/>
  <c r="Q1581" i="5" s="1"/>
  <c r="G1581" i="5"/>
  <c r="P1581" i="5" s="1"/>
  <c r="I1581" i="5"/>
  <c r="R1581" i="5" s="1"/>
  <c r="K1582" i="5"/>
  <c r="J1582" i="5"/>
  <c r="S1582" i="5" s="1"/>
  <c r="G1582" i="5"/>
  <c r="P1582" i="5" s="1"/>
  <c r="H1582" i="5"/>
  <c r="Q1582" i="5" s="1"/>
  <c r="I1582" i="5"/>
  <c r="R1582" i="5" s="1"/>
  <c r="K1583" i="5"/>
  <c r="H1583" i="5"/>
  <c r="Q1583" i="5" s="1"/>
  <c r="J1583" i="5"/>
  <c r="S1583" i="5" s="1"/>
  <c r="G1583" i="5"/>
  <c r="P1583" i="5" s="1"/>
  <c r="I1583" i="5"/>
  <c r="R1583" i="5" s="1"/>
  <c r="K1584" i="5"/>
  <c r="H1584" i="5"/>
  <c r="Q1584" i="5" s="1"/>
  <c r="G1584" i="5"/>
  <c r="P1584" i="5" s="1"/>
  <c r="J1584" i="5"/>
  <c r="S1584" i="5" s="1"/>
  <c r="I1584" i="5"/>
  <c r="R1584" i="5" s="1"/>
  <c r="I1585" i="5"/>
  <c r="R1585" i="5" s="1"/>
  <c r="K1585" i="5"/>
  <c r="G1585" i="5"/>
  <c r="P1585" i="5" s="1"/>
  <c r="J1585" i="5"/>
  <c r="S1585" i="5" s="1"/>
  <c r="H1585" i="5"/>
  <c r="Q1585" i="5" s="1"/>
  <c r="K1586" i="5"/>
  <c r="J1586" i="5"/>
  <c r="S1586" i="5" s="1"/>
  <c r="H1586" i="5"/>
  <c r="Q1586" i="5" s="1"/>
  <c r="G1586" i="5"/>
  <c r="P1586" i="5" s="1"/>
  <c r="I1586" i="5"/>
  <c r="R1586" i="5" s="1"/>
  <c r="H1587" i="5"/>
  <c r="Q1587" i="5" s="1"/>
  <c r="G1587" i="5"/>
  <c r="P1587" i="5" s="1"/>
  <c r="J1587" i="5"/>
  <c r="S1587" i="5" s="1"/>
  <c r="K1587" i="5"/>
  <c r="I1587" i="5"/>
  <c r="R1587" i="5" s="1"/>
  <c r="K1588" i="5"/>
  <c r="J1588" i="5"/>
  <c r="S1588" i="5" s="1"/>
  <c r="H1588" i="5"/>
  <c r="Q1588" i="5" s="1"/>
  <c r="G1588" i="5"/>
  <c r="P1588" i="5" s="1"/>
  <c r="I1588" i="5"/>
  <c r="R1588" i="5" s="1"/>
  <c r="K1589" i="5"/>
  <c r="J1589" i="5"/>
  <c r="S1589" i="5" s="1"/>
  <c r="G1589" i="5"/>
  <c r="P1589" i="5" s="1"/>
  <c r="H1589" i="5"/>
  <c r="Q1589" i="5" s="1"/>
  <c r="I1589" i="5"/>
  <c r="R1589" i="5" s="1"/>
  <c r="G1590" i="5"/>
  <c r="P1590" i="5" s="1"/>
  <c r="H1590" i="5"/>
  <c r="Q1590" i="5" s="1"/>
  <c r="J1590" i="5"/>
  <c r="S1590" i="5" s="1"/>
  <c r="K1590" i="5"/>
  <c r="I1590" i="5"/>
  <c r="R1590" i="5" s="1"/>
  <c r="H1591" i="5"/>
  <c r="Q1591" i="5" s="1"/>
  <c r="J1591" i="5"/>
  <c r="S1591" i="5" s="1"/>
  <c r="K1591" i="5"/>
  <c r="G1591" i="5"/>
  <c r="P1591" i="5" s="1"/>
  <c r="I1591" i="5"/>
  <c r="R1591" i="5" s="1"/>
  <c r="K1592" i="5"/>
  <c r="H1592" i="5"/>
  <c r="Q1592" i="5" s="1"/>
  <c r="G1592" i="5"/>
  <c r="P1592" i="5" s="1"/>
  <c r="J1592" i="5"/>
  <c r="S1592" i="5" s="1"/>
  <c r="I1592" i="5"/>
  <c r="R1592" i="5" s="1"/>
  <c r="K1593" i="5"/>
  <c r="H1593" i="5"/>
  <c r="Q1593" i="5" s="1"/>
  <c r="G1593" i="5"/>
  <c r="P1593" i="5" s="1"/>
  <c r="I1593" i="5"/>
  <c r="R1593" i="5" s="1"/>
  <c r="J1593" i="5"/>
  <c r="S1593" i="5" s="1"/>
  <c r="G1594" i="5"/>
  <c r="P1594" i="5" s="1"/>
  <c r="K1594" i="5"/>
  <c r="I1594" i="5"/>
  <c r="R1594" i="5" s="1"/>
  <c r="J1594" i="5"/>
  <c r="S1594" i="5" s="1"/>
  <c r="H1594" i="5"/>
  <c r="Q1594" i="5" s="1"/>
  <c r="K1595" i="5"/>
  <c r="J1595" i="5"/>
  <c r="S1595" i="5" s="1"/>
  <c r="H1595" i="5"/>
  <c r="Q1595" i="5" s="1"/>
  <c r="I1595" i="5"/>
  <c r="R1595" i="5" s="1"/>
  <c r="G1595" i="5"/>
  <c r="P1595" i="5" s="1"/>
  <c r="J1596" i="5"/>
  <c r="S1596" i="5" s="1"/>
  <c r="G1596" i="5"/>
  <c r="P1596" i="5" s="1"/>
  <c r="H1596" i="5"/>
  <c r="Q1596" i="5" s="1"/>
  <c r="I1596" i="5"/>
  <c r="R1596" i="5" s="1"/>
  <c r="K1596" i="5"/>
  <c r="G1597" i="5"/>
  <c r="P1597" i="5" s="1"/>
  <c r="H1597" i="5"/>
  <c r="Q1597" i="5" s="1"/>
  <c r="J1597" i="5"/>
  <c r="S1597" i="5" s="1"/>
  <c r="K1597" i="5"/>
  <c r="I1597" i="5"/>
  <c r="R1597" i="5" s="1"/>
  <c r="K1598" i="5"/>
  <c r="J1598" i="5"/>
  <c r="S1598" i="5" s="1"/>
  <c r="G1598" i="5"/>
  <c r="P1598" i="5" s="1"/>
  <c r="I1598" i="5"/>
  <c r="R1598" i="5" s="1"/>
  <c r="H1598" i="5"/>
  <c r="Q1598" i="5" s="1"/>
  <c r="J1599" i="5"/>
  <c r="S1599" i="5" s="1"/>
  <c r="H1599" i="5"/>
  <c r="Q1599" i="5" s="1"/>
  <c r="G1599" i="5"/>
  <c r="P1599" i="5" s="1"/>
  <c r="K1599" i="5"/>
  <c r="I1599" i="5"/>
  <c r="R1599" i="5" s="1"/>
  <c r="K1600" i="5"/>
  <c r="G1600" i="5"/>
  <c r="P1600" i="5" s="1"/>
  <c r="I1600" i="5"/>
  <c r="R1600" i="5" s="1"/>
  <c r="J1600" i="5"/>
  <c r="S1600" i="5" s="1"/>
  <c r="H1600" i="5"/>
  <c r="Q1600" i="5" s="1"/>
  <c r="G1601" i="5"/>
  <c r="P1601" i="5" s="1"/>
  <c r="J1601" i="5"/>
  <c r="S1601" i="5" s="1"/>
  <c r="I1601" i="5"/>
  <c r="R1601" i="5" s="1"/>
  <c r="H1601" i="5"/>
  <c r="Q1601" i="5" s="1"/>
  <c r="K1601" i="5"/>
  <c r="G1602" i="5"/>
  <c r="P1602" i="5" s="1"/>
  <c r="H1602" i="5"/>
  <c r="Q1602" i="5" s="1"/>
  <c r="J1602" i="5"/>
  <c r="S1602" i="5" s="1"/>
  <c r="K1602" i="5"/>
  <c r="I1602" i="5"/>
  <c r="R1602" i="5" s="1"/>
  <c r="G1603" i="5"/>
  <c r="P1603" i="5" s="1"/>
  <c r="H1603" i="5"/>
  <c r="Q1603" i="5" s="1"/>
  <c r="I1603" i="5"/>
  <c r="R1603" i="5" s="1"/>
  <c r="J1603" i="5"/>
  <c r="S1603" i="5" s="1"/>
  <c r="K1603" i="5"/>
  <c r="K1604" i="5"/>
  <c r="J1604" i="5"/>
  <c r="S1604" i="5" s="1"/>
  <c r="G1604" i="5"/>
  <c r="P1604" i="5" s="1"/>
  <c r="H1604" i="5"/>
  <c r="Q1604" i="5" s="1"/>
  <c r="I1604" i="5"/>
  <c r="R1604" i="5" s="1"/>
  <c r="K1605" i="5"/>
  <c r="H1605" i="5"/>
  <c r="Q1605" i="5" s="1"/>
  <c r="G1605" i="5"/>
  <c r="P1605" i="5" s="1"/>
  <c r="I1605" i="5"/>
  <c r="R1605" i="5" s="1"/>
  <c r="J1605" i="5"/>
  <c r="S1605" i="5" s="1"/>
  <c r="K1606" i="5"/>
  <c r="H1606" i="5"/>
  <c r="Q1606" i="5" s="1"/>
  <c r="G1606" i="5"/>
  <c r="P1606" i="5" s="1"/>
  <c r="I1606" i="5"/>
  <c r="R1606" i="5" s="1"/>
  <c r="J1606" i="5"/>
  <c r="S1606" i="5" s="1"/>
  <c r="H1607" i="5"/>
  <c r="Q1607" i="5" s="1"/>
  <c r="J1607" i="5"/>
  <c r="S1607" i="5" s="1"/>
  <c r="G1607" i="5"/>
  <c r="P1607" i="5" s="1"/>
  <c r="I1607" i="5"/>
  <c r="R1607" i="5" s="1"/>
  <c r="K1607" i="5"/>
  <c r="K1608" i="5"/>
  <c r="J1608" i="5"/>
  <c r="S1608" i="5" s="1"/>
  <c r="H1608" i="5"/>
  <c r="Q1608" i="5" s="1"/>
  <c r="G1608" i="5"/>
  <c r="P1608" i="5" s="1"/>
  <c r="I1608" i="5"/>
  <c r="R1608" i="5" s="1"/>
  <c r="G1609" i="5"/>
  <c r="P1609" i="5" s="1"/>
  <c r="H1609" i="5"/>
  <c r="Q1609" i="5" s="1"/>
  <c r="K1609" i="5"/>
  <c r="I1609" i="5"/>
  <c r="R1609" i="5" s="1"/>
  <c r="J1609" i="5"/>
  <c r="S1609" i="5" s="1"/>
  <c r="K1610" i="5"/>
  <c r="G1610" i="5"/>
  <c r="P1610" i="5" s="1"/>
  <c r="I1610" i="5"/>
  <c r="R1610" i="5" s="1"/>
  <c r="H1610" i="5"/>
  <c r="Q1610" i="5" s="1"/>
  <c r="J1610" i="5"/>
  <c r="S1610" i="5" s="1"/>
  <c r="G1611" i="5"/>
  <c r="P1611" i="5" s="1"/>
  <c r="H1611" i="5"/>
  <c r="Q1611" i="5" s="1"/>
  <c r="K1611" i="5"/>
  <c r="I1611" i="5"/>
  <c r="R1611" i="5" s="1"/>
  <c r="J1611" i="5"/>
  <c r="S1611" i="5" s="1"/>
  <c r="K1612" i="5"/>
  <c r="J1612" i="5"/>
  <c r="S1612" i="5" s="1"/>
  <c r="G1612" i="5"/>
  <c r="P1612" i="5" s="1"/>
  <c r="H1612" i="5"/>
  <c r="Q1612" i="5" s="1"/>
  <c r="I1612" i="5"/>
  <c r="R1612" i="5" s="1"/>
  <c r="H1613" i="5"/>
  <c r="Q1613" i="5" s="1"/>
  <c r="J1613" i="5"/>
  <c r="S1613" i="5" s="1"/>
  <c r="K1613" i="5"/>
  <c r="G1613" i="5"/>
  <c r="P1613" i="5" s="1"/>
  <c r="I1613" i="5"/>
  <c r="R1613" i="5" s="1"/>
  <c r="K1614" i="5"/>
  <c r="J1614" i="5"/>
  <c r="S1614" i="5" s="1"/>
  <c r="H1614" i="5"/>
  <c r="Q1614" i="5" s="1"/>
  <c r="G1614" i="5"/>
  <c r="P1614" i="5" s="1"/>
  <c r="I1614" i="5"/>
  <c r="R1614" i="5" s="1"/>
  <c r="H1615" i="5"/>
  <c r="Q1615" i="5" s="1"/>
  <c r="K1615" i="5"/>
  <c r="G1615" i="5"/>
  <c r="P1615" i="5" s="1"/>
  <c r="I1615" i="5"/>
  <c r="R1615" i="5" s="1"/>
  <c r="J1615" i="5"/>
  <c r="S1615" i="5" s="1"/>
  <c r="K1616" i="5"/>
  <c r="H1616" i="5"/>
  <c r="Q1616" i="5" s="1"/>
  <c r="J1616" i="5"/>
  <c r="S1616" i="5" s="1"/>
  <c r="I1616" i="5"/>
  <c r="R1616" i="5" s="1"/>
  <c r="G1616" i="5"/>
  <c r="P1616" i="5" s="1"/>
  <c r="K1617" i="5"/>
  <c r="G1617" i="5"/>
  <c r="P1617" i="5" s="1"/>
  <c r="H1617" i="5"/>
  <c r="Q1617" i="5" s="1"/>
  <c r="J1617" i="5"/>
  <c r="S1617" i="5" s="1"/>
  <c r="I1617" i="5"/>
  <c r="R1617" i="5" s="1"/>
  <c r="K1618" i="5"/>
  <c r="I1618" i="5"/>
  <c r="R1618" i="5" s="1"/>
  <c r="G1618" i="5"/>
  <c r="P1618" i="5" s="1"/>
  <c r="H1618" i="5"/>
  <c r="Q1618" i="5" s="1"/>
  <c r="J1618" i="5"/>
  <c r="S1618" i="5" s="1"/>
  <c r="K1619" i="5"/>
  <c r="J1619" i="5"/>
  <c r="S1619" i="5" s="1"/>
  <c r="I1619" i="5"/>
  <c r="R1619" i="5" s="1"/>
  <c r="H1619" i="5"/>
  <c r="Q1619" i="5" s="1"/>
  <c r="G1619" i="5"/>
  <c r="P1619" i="5" s="1"/>
  <c r="K1620" i="5"/>
  <c r="I1620" i="5"/>
  <c r="R1620" i="5" s="1"/>
  <c r="H1620" i="5"/>
  <c r="Q1620" i="5" s="1"/>
  <c r="J1620" i="5"/>
  <c r="S1620" i="5" s="1"/>
  <c r="G1620" i="5"/>
  <c r="P1620" i="5" s="1"/>
  <c r="K1621" i="5"/>
  <c r="I1621" i="5"/>
  <c r="R1621" i="5" s="1"/>
  <c r="J1621" i="5"/>
  <c r="S1621" i="5" s="1"/>
  <c r="G1621" i="5"/>
  <c r="P1621" i="5" s="1"/>
  <c r="H1621" i="5"/>
  <c r="Q1621" i="5" s="1"/>
  <c r="K1622" i="5"/>
  <c r="H1622" i="5"/>
  <c r="Q1622" i="5" s="1"/>
  <c r="I1622" i="5"/>
  <c r="R1622" i="5" s="1"/>
  <c r="G1622" i="5"/>
  <c r="P1622" i="5" s="1"/>
  <c r="J1622" i="5"/>
  <c r="S1622" i="5" s="1"/>
  <c r="K1623" i="5"/>
  <c r="I1623" i="5"/>
  <c r="R1623" i="5" s="1"/>
  <c r="J1623" i="5"/>
  <c r="S1623" i="5" s="1"/>
  <c r="G1623" i="5"/>
  <c r="P1623" i="5" s="1"/>
  <c r="H1623" i="5"/>
  <c r="Q1623" i="5" s="1"/>
  <c r="K1624" i="5"/>
  <c r="I1624" i="5"/>
  <c r="R1624" i="5" s="1"/>
  <c r="J1624" i="5"/>
  <c r="S1624" i="5" s="1"/>
  <c r="G1624" i="5"/>
  <c r="P1624" i="5" s="1"/>
  <c r="H1624" i="5"/>
  <c r="Q1624" i="5" s="1"/>
  <c r="K1625" i="5"/>
  <c r="I1625" i="5"/>
  <c r="R1625" i="5" s="1"/>
  <c r="H1625" i="5"/>
  <c r="Q1625" i="5" s="1"/>
  <c r="G1625" i="5"/>
  <c r="P1625" i="5" s="1"/>
  <c r="J1625" i="5"/>
  <c r="S1625" i="5" s="1"/>
  <c r="J1626" i="5"/>
  <c r="S1626" i="5" s="1"/>
  <c r="H1626" i="5"/>
  <c r="Q1626" i="5" s="1"/>
  <c r="G1626" i="5"/>
  <c r="P1626" i="5" s="1"/>
  <c r="K1626" i="5"/>
  <c r="I1626" i="5"/>
  <c r="R1626" i="5" s="1"/>
  <c r="I1627" i="5"/>
  <c r="R1627" i="5" s="1"/>
  <c r="K1627" i="5"/>
  <c r="J1627" i="5"/>
  <c r="S1627" i="5" s="1"/>
  <c r="G1627" i="5"/>
  <c r="P1627" i="5" s="1"/>
  <c r="H1627" i="5"/>
  <c r="Q1627" i="5" s="1"/>
  <c r="J1628" i="5"/>
  <c r="S1628" i="5" s="1"/>
  <c r="H1628" i="5"/>
  <c r="Q1628" i="5" s="1"/>
  <c r="G1628" i="5"/>
  <c r="P1628" i="5" s="1"/>
  <c r="I1628" i="5"/>
  <c r="R1628" i="5" s="1"/>
  <c r="K1628" i="5"/>
  <c r="G1629" i="5"/>
  <c r="P1629" i="5" s="1"/>
  <c r="K1629" i="5"/>
  <c r="H1629" i="5"/>
  <c r="Q1629" i="5" s="1"/>
  <c r="J1629" i="5"/>
  <c r="S1629" i="5" s="1"/>
  <c r="I1629" i="5"/>
  <c r="R1629" i="5" s="1"/>
  <c r="J1630" i="5"/>
  <c r="S1630" i="5" s="1"/>
  <c r="K1630" i="5"/>
  <c r="G1630" i="5"/>
  <c r="P1630" i="5" s="1"/>
  <c r="H1630" i="5"/>
  <c r="Q1630" i="5" s="1"/>
  <c r="I1630" i="5"/>
  <c r="R1630" i="5" s="1"/>
  <c r="G1631" i="5"/>
  <c r="P1631" i="5" s="1"/>
  <c r="K1631" i="5"/>
  <c r="H1631" i="5"/>
  <c r="Q1631" i="5" s="1"/>
  <c r="J1631" i="5"/>
  <c r="S1631" i="5" s="1"/>
  <c r="I1631" i="5"/>
  <c r="R1631" i="5" s="1"/>
  <c r="G1632" i="5"/>
  <c r="P1632" i="5" s="1"/>
  <c r="J1632" i="5"/>
  <c r="S1632" i="5" s="1"/>
  <c r="I1632" i="5"/>
  <c r="R1632" i="5" s="1"/>
  <c r="H1632" i="5"/>
  <c r="Q1632" i="5" s="1"/>
  <c r="K1632" i="5"/>
  <c r="G1633" i="5"/>
  <c r="P1633" i="5" s="1"/>
  <c r="H1633" i="5"/>
  <c r="Q1633" i="5" s="1"/>
  <c r="K1633" i="5"/>
  <c r="I1633" i="5"/>
  <c r="R1633" i="5" s="1"/>
  <c r="J1633" i="5"/>
  <c r="S1633" i="5" s="1"/>
  <c r="G1634" i="5"/>
  <c r="P1634" i="5" s="1"/>
  <c r="H1634" i="5"/>
  <c r="Q1634" i="5" s="1"/>
  <c r="I1634" i="5"/>
  <c r="R1634" i="5" s="1"/>
  <c r="J1634" i="5"/>
  <c r="S1634" i="5" s="1"/>
  <c r="K1634" i="5"/>
  <c r="I1635" i="5"/>
  <c r="R1635" i="5" s="1"/>
  <c r="K1635" i="5"/>
  <c r="H1635" i="5"/>
  <c r="Q1635" i="5" s="1"/>
  <c r="G1635" i="5"/>
  <c r="P1635" i="5" s="1"/>
  <c r="J1635" i="5"/>
  <c r="S1635" i="5" s="1"/>
  <c r="I1636" i="5"/>
  <c r="R1636" i="5" s="1"/>
  <c r="J1636" i="5"/>
  <c r="S1636" i="5" s="1"/>
  <c r="K1636" i="5"/>
  <c r="H1636" i="5"/>
  <c r="Q1636" i="5" s="1"/>
  <c r="G1636" i="5"/>
  <c r="P1636" i="5" s="1"/>
  <c r="I1637" i="5"/>
  <c r="R1637" i="5" s="1"/>
  <c r="J1637" i="5"/>
  <c r="S1637" i="5" s="1"/>
  <c r="K1637" i="5"/>
  <c r="G1637" i="5"/>
  <c r="P1637" i="5" s="1"/>
  <c r="H1637" i="5"/>
  <c r="Q1637" i="5" s="1"/>
  <c r="I1638" i="5"/>
  <c r="R1638" i="5" s="1"/>
  <c r="K1638" i="5"/>
  <c r="G1638" i="5"/>
  <c r="P1638" i="5" s="1"/>
  <c r="H1638" i="5"/>
  <c r="Q1638" i="5" s="1"/>
  <c r="J1638" i="5"/>
  <c r="S1638" i="5" s="1"/>
  <c r="I1639" i="5"/>
  <c r="R1639" i="5" s="1"/>
  <c r="K1639" i="5"/>
  <c r="J1639" i="5"/>
  <c r="S1639" i="5" s="1"/>
  <c r="H1639" i="5"/>
  <c r="Q1639" i="5" s="1"/>
  <c r="G1639" i="5"/>
  <c r="P1639" i="5" s="1"/>
  <c r="I1640" i="5"/>
  <c r="R1640" i="5" s="1"/>
  <c r="H1640" i="5"/>
  <c r="Q1640" i="5" s="1"/>
  <c r="K1640" i="5"/>
  <c r="G1640" i="5"/>
  <c r="P1640" i="5" s="1"/>
  <c r="J1640" i="5"/>
  <c r="S1640" i="5" s="1"/>
  <c r="I1641" i="5"/>
  <c r="R1641" i="5" s="1"/>
  <c r="K1641" i="5"/>
  <c r="H1641" i="5"/>
  <c r="Q1641" i="5" s="1"/>
  <c r="J1641" i="5"/>
  <c r="S1641" i="5" s="1"/>
  <c r="G1641" i="5"/>
  <c r="P1641" i="5" s="1"/>
  <c r="I1642" i="5"/>
  <c r="R1642" i="5" s="1"/>
  <c r="H1642" i="5"/>
  <c r="Q1642" i="5" s="1"/>
  <c r="K1642" i="5"/>
  <c r="G1642" i="5"/>
  <c r="P1642" i="5" s="1"/>
  <c r="J1642" i="5"/>
  <c r="S1642" i="5" s="1"/>
  <c r="I1643" i="5"/>
  <c r="R1643" i="5" s="1"/>
  <c r="K1643" i="5"/>
  <c r="G1643" i="5"/>
  <c r="P1643" i="5" s="1"/>
  <c r="H1643" i="5"/>
  <c r="Q1643" i="5" s="1"/>
  <c r="J1643" i="5"/>
  <c r="S1643" i="5" s="1"/>
  <c r="I1644" i="5"/>
  <c r="R1644" i="5" s="1"/>
  <c r="K1644" i="5"/>
  <c r="J1644" i="5"/>
  <c r="S1644" i="5" s="1"/>
  <c r="G1644" i="5"/>
  <c r="P1644" i="5" s="1"/>
  <c r="H1644" i="5"/>
  <c r="Q1644" i="5" s="1"/>
  <c r="K1645" i="5"/>
  <c r="G1645" i="5"/>
  <c r="P1645" i="5" s="1"/>
  <c r="I1645" i="5"/>
  <c r="R1645" i="5" s="1"/>
  <c r="H1645" i="5"/>
  <c r="Q1645" i="5" s="1"/>
  <c r="J1645" i="5"/>
  <c r="S1645" i="5" s="1"/>
  <c r="H1646" i="5"/>
  <c r="Q1646" i="5" s="1"/>
  <c r="I1646" i="5"/>
  <c r="R1646" i="5" s="1"/>
  <c r="J1646" i="5"/>
  <c r="S1646" i="5" s="1"/>
  <c r="G1646" i="5"/>
  <c r="P1646" i="5" s="1"/>
  <c r="K1646" i="5"/>
  <c r="I1647" i="5"/>
  <c r="R1647" i="5" s="1"/>
  <c r="J1647" i="5"/>
  <c r="S1647" i="5" s="1"/>
  <c r="K1647" i="5"/>
  <c r="H1647" i="5"/>
  <c r="Q1647" i="5" s="1"/>
  <c r="G1647" i="5"/>
  <c r="P1647" i="5" s="1"/>
  <c r="G1648" i="5"/>
  <c r="P1648" i="5" s="1"/>
  <c r="J1648" i="5"/>
  <c r="S1648" i="5" s="1"/>
  <c r="H1648" i="5"/>
  <c r="Q1648" i="5" s="1"/>
  <c r="I1648" i="5"/>
  <c r="R1648" i="5" s="1"/>
  <c r="K1648" i="5"/>
  <c r="J1649" i="5"/>
  <c r="S1649" i="5" s="1"/>
  <c r="I1649" i="5"/>
  <c r="R1649" i="5" s="1"/>
  <c r="H1649" i="5"/>
  <c r="Q1649" i="5" s="1"/>
  <c r="G1649" i="5"/>
  <c r="P1649" i="5" s="1"/>
  <c r="K1649" i="5"/>
  <c r="H1650" i="5"/>
  <c r="Q1650" i="5" s="1"/>
  <c r="I1650" i="5"/>
  <c r="R1650" i="5" s="1"/>
  <c r="J1650" i="5"/>
  <c r="S1650" i="5" s="1"/>
  <c r="G1650" i="5"/>
  <c r="P1650" i="5" s="1"/>
  <c r="K1650" i="5"/>
  <c r="K1651" i="5"/>
  <c r="G1651" i="5"/>
  <c r="P1651" i="5" s="1"/>
  <c r="H1651" i="5"/>
  <c r="Q1651" i="5" s="1"/>
  <c r="J1651" i="5"/>
  <c r="S1651" i="5" s="1"/>
  <c r="I1651" i="5"/>
  <c r="R1651" i="5" s="1"/>
  <c r="I1652" i="5"/>
  <c r="R1652" i="5" s="1"/>
  <c r="G1652" i="5"/>
  <c r="P1652" i="5" s="1"/>
  <c r="J1652" i="5"/>
  <c r="S1652" i="5" s="1"/>
  <c r="H1652" i="5"/>
  <c r="Q1652" i="5" s="1"/>
  <c r="K1652" i="5"/>
  <c r="H1653" i="5"/>
  <c r="Q1653" i="5" s="1"/>
  <c r="J1653" i="5"/>
  <c r="S1653" i="5" s="1"/>
  <c r="G1653" i="5"/>
  <c r="P1653" i="5" s="1"/>
  <c r="I1653" i="5"/>
  <c r="R1653" i="5" s="1"/>
  <c r="K1653" i="5"/>
  <c r="H1654" i="5"/>
  <c r="Q1654" i="5" s="1"/>
  <c r="I1654" i="5"/>
  <c r="R1654" i="5" s="1"/>
  <c r="G1654" i="5"/>
  <c r="P1654" i="5" s="1"/>
  <c r="J1654" i="5"/>
  <c r="S1654" i="5" s="1"/>
  <c r="K1654" i="5"/>
  <c r="H1655" i="5"/>
  <c r="Q1655" i="5" s="1"/>
  <c r="J1655" i="5"/>
  <c r="S1655" i="5" s="1"/>
  <c r="I1655" i="5"/>
  <c r="R1655" i="5" s="1"/>
  <c r="G1655" i="5"/>
  <c r="P1655" i="5" s="1"/>
  <c r="K1655" i="5"/>
  <c r="H1656" i="5"/>
  <c r="Q1656" i="5" s="1"/>
  <c r="I1656" i="5"/>
  <c r="R1656" i="5" s="1"/>
  <c r="K1656" i="5"/>
  <c r="J1656" i="5"/>
  <c r="S1656" i="5" s="1"/>
  <c r="G1656" i="5"/>
  <c r="P1656" i="5" s="1"/>
  <c r="G1657" i="5"/>
  <c r="P1657" i="5" s="1"/>
  <c r="I1657" i="5"/>
  <c r="R1657" i="5" s="1"/>
  <c r="K1657" i="5"/>
  <c r="H1657" i="5"/>
  <c r="Q1657" i="5" s="1"/>
  <c r="J1657" i="5"/>
  <c r="S1657" i="5" s="1"/>
  <c r="K1658" i="5"/>
  <c r="I1658" i="5"/>
  <c r="R1658" i="5" s="1"/>
  <c r="J1658" i="5"/>
  <c r="S1658" i="5" s="1"/>
  <c r="G1658" i="5"/>
  <c r="P1658" i="5" s="1"/>
  <c r="H1658" i="5"/>
  <c r="Q1658" i="5" s="1"/>
  <c r="K1659" i="5"/>
  <c r="I1659" i="5"/>
  <c r="R1659" i="5" s="1"/>
  <c r="J1659" i="5"/>
  <c r="S1659" i="5" s="1"/>
  <c r="G1659" i="5"/>
  <c r="P1659" i="5" s="1"/>
  <c r="H1659" i="5"/>
  <c r="Q1659" i="5" s="1"/>
  <c r="K1660" i="5"/>
  <c r="H1660" i="5"/>
  <c r="Q1660" i="5" s="1"/>
  <c r="G1660" i="5"/>
  <c r="P1660" i="5" s="1"/>
  <c r="J1660" i="5"/>
  <c r="S1660" i="5" s="1"/>
  <c r="I1660" i="5"/>
  <c r="R1660" i="5" s="1"/>
  <c r="K1661" i="5"/>
  <c r="H1661" i="5"/>
  <c r="Q1661" i="5" s="1"/>
  <c r="J1661" i="5"/>
  <c r="S1661" i="5" s="1"/>
  <c r="G1661" i="5"/>
  <c r="P1661" i="5" s="1"/>
  <c r="I1661" i="5"/>
  <c r="R1661" i="5" s="1"/>
  <c r="K1662" i="5"/>
  <c r="I1662" i="5"/>
  <c r="R1662" i="5" s="1"/>
  <c r="J1662" i="5"/>
  <c r="S1662" i="5" s="1"/>
  <c r="H1662" i="5"/>
  <c r="Q1662" i="5" s="1"/>
  <c r="G1662" i="5"/>
  <c r="P1662" i="5" s="1"/>
  <c r="K1663" i="5"/>
  <c r="G1663" i="5"/>
  <c r="P1663" i="5" s="1"/>
  <c r="I1663" i="5"/>
  <c r="R1663" i="5" s="1"/>
  <c r="J1663" i="5"/>
  <c r="S1663" i="5" s="1"/>
  <c r="H1663" i="5"/>
  <c r="Q1663" i="5" s="1"/>
  <c r="K1664" i="5"/>
  <c r="I1664" i="5"/>
  <c r="R1664" i="5" s="1"/>
  <c r="J1664" i="5"/>
  <c r="S1664" i="5" s="1"/>
  <c r="H1664" i="5"/>
  <c r="Q1664" i="5" s="1"/>
  <c r="G1664" i="5"/>
  <c r="P1664" i="5" s="1"/>
  <c r="K1665" i="5"/>
  <c r="G1665" i="5"/>
  <c r="P1665" i="5" s="1"/>
  <c r="H1665" i="5"/>
  <c r="Q1665" i="5" s="1"/>
  <c r="I1665" i="5"/>
  <c r="R1665" i="5" s="1"/>
  <c r="J1665" i="5"/>
  <c r="S1665" i="5" s="1"/>
  <c r="H1666" i="5"/>
  <c r="Q1666" i="5" s="1"/>
  <c r="K1666" i="5"/>
  <c r="G1666" i="5"/>
  <c r="P1666" i="5" s="1"/>
  <c r="J1666" i="5"/>
  <c r="S1666" i="5" s="1"/>
  <c r="I1666" i="5"/>
  <c r="R1666" i="5" s="1"/>
  <c r="K1667" i="5"/>
  <c r="G1667" i="5"/>
  <c r="P1667" i="5" s="1"/>
  <c r="H1667" i="5"/>
  <c r="Q1667" i="5" s="1"/>
  <c r="J1667" i="5"/>
  <c r="S1667" i="5" s="1"/>
  <c r="I1667" i="5"/>
  <c r="R1667" i="5" s="1"/>
  <c r="K1668" i="5"/>
  <c r="H1668" i="5"/>
  <c r="Q1668" i="5" s="1"/>
  <c r="G1668" i="5"/>
  <c r="P1668" i="5" s="1"/>
  <c r="J1668" i="5"/>
  <c r="S1668" i="5" s="1"/>
  <c r="I1668" i="5"/>
  <c r="R1668" i="5" s="1"/>
  <c r="K1669" i="5"/>
  <c r="H1669" i="5"/>
  <c r="Q1669" i="5" s="1"/>
  <c r="G1669" i="5"/>
  <c r="P1669" i="5" s="1"/>
  <c r="J1669" i="5"/>
  <c r="S1669" i="5" s="1"/>
  <c r="I1669" i="5"/>
  <c r="R1669" i="5" s="1"/>
  <c r="K1670" i="5"/>
  <c r="I1670" i="5"/>
  <c r="R1670" i="5" s="1"/>
  <c r="H1670" i="5"/>
  <c r="Q1670" i="5" s="1"/>
  <c r="J1670" i="5"/>
  <c r="S1670" i="5" s="1"/>
  <c r="G1670" i="5"/>
  <c r="P1670" i="5" s="1"/>
  <c r="K1671" i="5"/>
  <c r="I1671" i="5"/>
  <c r="R1671" i="5" s="1"/>
  <c r="G1671" i="5"/>
  <c r="P1671" i="5" s="1"/>
  <c r="J1671" i="5"/>
  <c r="S1671" i="5" s="1"/>
  <c r="H1671" i="5"/>
  <c r="Q1671" i="5" s="1"/>
  <c r="K1672" i="5"/>
  <c r="H1672" i="5"/>
  <c r="Q1672" i="5" s="1"/>
  <c r="I1672" i="5"/>
  <c r="R1672" i="5" s="1"/>
  <c r="G1672" i="5"/>
  <c r="P1672" i="5" s="1"/>
  <c r="J1672" i="5"/>
  <c r="S1672" i="5" s="1"/>
  <c r="K1673" i="5"/>
  <c r="I1673" i="5"/>
  <c r="R1673" i="5" s="1"/>
  <c r="J1673" i="5"/>
  <c r="S1673" i="5" s="1"/>
  <c r="H1673" i="5"/>
  <c r="Q1673" i="5" s="1"/>
  <c r="G1673" i="5"/>
  <c r="P1673" i="5" s="1"/>
  <c r="K1674" i="5"/>
  <c r="H1674" i="5"/>
  <c r="Q1674" i="5" s="1"/>
  <c r="G1674" i="5"/>
  <c r="P1674" i="5" s="1"/>
  <c r="I1674" i="5"/>
  <c r="R1674" i="5" s="1"/>
  <c r="J1674" i="5"/>
  <c r="S1674" i="5" s="1"/>
  <c r="K1675" i="5"/>
  <c r="J1675" i="5"/>
  <c r="S1675" i="5" s="1"/>
  <c r="G1675" i="5"/>
  <c r="P1675" i="5" s="1"/>
  <c r="H1675" i="5"/>
  <c r="Q1675" i="5" s="1"/>
  <c r="I1675" i="5"/>
  <c r="R1675" i="5" s="1"/>
  <c r="K1676" i="5"/>
  <c r="H1676" i="5"/>
  <c r="Q1676" i="5" s="1"/>
  <c r="I1676" i="5"/>
  <c r="R1676" i="5" s="1"/>
  <c r="G1676" i="5"/>
  <c r="P1676" i="5" s="1"/>
  <c r="J1676" i="5"/>
  <c r="S1676" i="5" s="1"/>
  <c r="K1677" i="5"/>
  <c r="J1677" i="5"/>
  <c r="S1677" i="5" s="1"/>
  <c r="H1677" i="5"/>
  <c r="Q1677" i="5" s="1"/>
  <c r="G1677" i="5"/>
  <c r="P1677" i="5" s="1"/>
  <c r="I1677" i="5"/>
  <c r="R1677" i="5" s="1"/>
  <c r="K1678" i="5"/>
  <c r="G1678" i="5"/>
  <c r="P1678" i="5" s="1"/>
  <c r="J1678" i="5"/>
  <c r="S1678" i="5" s="1"/>
  <c r="I1678" i="5"/>
  <c r="R1678" i="5" s="1"/>
  <c r="H1678" i="5"/>
  <c r="Q1678" i="5" s="1"/>
  <c r="J1679" i="5"/>
  <c r="S1679" i="5" s="1"/>
  <c r="G1679" i="5"/>
  <c r="P1679" i="5" s="1"/>
  <c r="I1679" i="5"/>
  <c r="R1679" i="5" s="1"/>
  <c r="K1679" i="5"/>
  <c r="H1679" i="5"/>
  <c r="Q1679" i="5" s="1"/>
  <c r="H1680" i="5"/>
  <c r="Q1680" i="5" s="1"/>
  <c r="J1680" i="5"/>
  <c r="S1680" i="5" s="1"/>
  <c r="K1680" i="5"/>
  <c r="I1680" i="5"/>
  <c r="R1680" i="5" s="1"/>
  <c r="G1680" i="5"/>
  <c r="P1680" i="5" s="1"/>
  <c r="G1681" i="5"/>
  <c r="P1681" i="5" s="1"/>
  <c r="J1681" i="5"/>
  <c r="S1681" i="5" s="1"/>
  <c r="I1681" i="5"/>
  <c r="R1681" i="5" s="1"/>
  <c r="K1681" i="5"/>
  <c r="H1681" i="5"/>
  <c r="Q1681" i="5" s="1"/>
  <c r="J1682" i="5"/>
  <c r="S1682" i="5" s="1"/>
  <c r="G1682" i="5"/>
  <c r="P1682" i="5" s="1"/>
  <c r="I1682" i="5"/>
  <c r="R1682" i="5" s="1"/>
  <c r="H1682" i="5"/>
  <c r="Q1682" i="5" s="1"/>
  <c r="K1682" i="5"/>
  <c r="H1683" i="5"/>
  <c r="Q1683" i="5" s="1"/>
  <c r="J1683" i="5"/>
  <c r="S1683" i="5" s="1"/>
  <c r="G1683" i="5"/>
  <c r="P1683" i="5" s="1"/>
  <c r="I1683" i="5"/>
  <c r="R1683" i="5" s="1"/>
  <c r="K1683" i="5"/>
  <c r="J1684" i="5"/>
  <c r="S1684" i="5" s="1"/>
  <c r="H1684" i="5"/>
  <c r="Q1684" i="5" s="1"/>
  <c r="I1684" i="5"/>
  <c r="R1684" i="5" s="1"/>
  <c r="G1684" i="5"/>
  <c r="P1684" i="5" s="1"/>
  <c r="K1684" i="5"/>
  <c r="K1685" i="5"/>
  <c r="J1685" i="5"/>
  <c r="S1685" i="5" s="1"/>
  <c r="H1685" i="5"/>
  <c r="Q1685" i="5" s="1"/>
  <c r="G1685" i="5"/>
  <c r="P1685" i="5" s="1"/>
  <c r="I1685" i="5"/>
  <c r="R1685" i="5" s="1"/>
  <c r="K1686" i="5"/>
  <c r="H1686" i="5"/>
  <c r="Q1686" i="5" s="1"/>
  <c r="G1686" i="5"/>
  <c r="P1686" i="5" s="1"/>
  <c r="I1686" i="5"/>
  <c r="R1686" i="5" s="1"/>
  <c r="J1686" i="5"/>
  <c r="S1686" i="5" s="1"/>
  <c r="K1687" i="5"/>
  <c r="J1687" i="5"/>
  <c r="S1687" i="5" s="1"/>
  <c r="G1687" i="5"/>
  <c r="P1687" i="5" s="1"/>
  <c r="I1687" i="5"/>
  <c r="R1687" i="5" s="1"/>
  <c r="H1687" i="5"/>
  <c r="Q1687" i="5" s="1"/>
  <c r="K1688" i="5"/>
  <c r="J1688" i="5"/>
  <c r="S1688" i="5" s="1"/>
  <c r="I1688" i="5"/>
  <c r="R1688" i="5" s="1"/>
  <c r="G1688" i="5"/>
  <c r="P1688" i="5" s="1"/>
  <c r="H1688" i="5"/>
  <c r="Q1688" i="5" s="1"/>
  <c r="K1689" i="5"/>
  <c r="J1689" i="5"/>
  <c r="S1689" i="5" s="1"/>
  <c r="I1689" i="5"/>
  <c r="R1689" i="5" s="1"/>
  <c r="G1689" i="5"/>
  <c r="P1689" i="5" s="1"/>
  <c r="H1689" i="5"/>
  <c r="Q1689" i="5" s="1"/>
  <c r="J1690" i="5"/>
  <c r="S1690" i="5" s="1"/>
  <c r="I1690" i="5"/>
  <c r="R1690" i="5" s="1"/>
  <c r="G1690" i="5"/>
  <c r="P1690" i="5" s="1"/>
  <c r="K1690" i="5"/>
  <c r="H1690" i="5"/>
  <c r="Q1690" i="5" s="1"/>
  <c r="K1691" i="5"/>
  <c r="H1691" i="5"/>
  <c r="Q1691" i="5" s="1"/>
  <c r="J1691" i="5"/>
  <c r="S1691" i="5" s="1"/>
  <c r="G1691" i="5"/>
  <c r="P1691" i="5" s="1"/>
  <c r="I1691" i="5"/>
  <c r="R1691" i="5" s="1"/>
  <c r="K1692" i="5"/>
  <c r="G1692" i="5"/>
  <c r="P1692" i="5" s="1"/>
  <c r="I1692" i="5"/>
  <c r="R1692" i="5" s="1"/>
  <c r="J1692" i="5"/>
  <c r="S1692" i="5" s="1"/>
  <c r="H1692" i="5"/>
  <c r="Q1692" i="5" s="1"/>
  <c r="K1693" i="5"/>
  <c r="H1693" i="5"/>
  <c r="Q1693" i="5" s="1"/>
  <c r="J1693" i="5"/>
  <c r="S1693" i="5" s="1"/>
  <c r="I1693" i="5"/>
  <c r="R1693" i="5" s="1"/>
  <c r="G1693" i="5"/>
  <c r="P1693" i="5" s="1"/>
  <c r="K1694" i="5"/>
  <c r="J1694" i="5"/>
  <c r="S1694" i="5" s="1"/>
  <c r="I1694" i="5"/>
  <c r="R1694" i="5" s="1"/>
  <c r="H1694" i="5"/>
  <c r="Q1694" i="5" s="1"/>
  <c r="G1694" i="5"/>
  <c r="P1694" i="5" s="1"/>
  <c r="K1695" i="5"/>
  <c r="H1695" i="5"/>
  <c r="Q1695" i="5" s="1"/>
  <c r="J1695" i="5"/>
  <c r="S1695" i="5" s="1"/>
  <c r="I1695" i="5"/>
  <c r="R1695" i="5" s="1"/>
  <c r="G1695" i="5"/>
  <c r="P1695" i="5" s="1"/>
  <c r="J1696" i="5"/>
  <c r="S1696" i="5" s="1"/>
  <c r="K1696" i="5"/>
  <c r="H1696" i="5"/>
  <c r="Q1696" i="5" s="1"/>
  <c r="I1696" i="5"/>
  <c r="R1696" i="5" s="1"/>
  <c r="G1696" i="5"/>
  <c r="P1696" i="5" s="1"/>
  <c r="K1697" i="5"/>
  <c r="G1697" i="5"/>
  <c r="P1697" i="5" s="1"/>
  <c r="H1697" i="5"/>
  <c r="Q1697" i="5" s="1"/>
  <c r="I1697" i="5"/>
  <c r="R1697" i="5" s="1"/>
  <c r="J1697" i="5"/>
  <c r="S1697" i="5" s="1"/>
  <c r="K1698" i="5"/>
  <c r="J1698" i="5"/>
  <c r="S1698" i="5" s="1"/>
  <c r="G1698" i="5"/>
  <c r="P1698" i="5" s="1"/>
  <c r="I1698" i="5"/>
  <c r="R1698" i="5" s="1"/>
  <c r="H1698" i="5"/>
  <c r="Q1698" i="5" s="1"/>
  <c r="K1699" i="5"/>
  <c r="I1699" i="5"/>
  <c r="R1699" i="5" s="1"/>
  <c r="J1699" i="5"/>
  <c r="S1699" i="5" s="1"/>
  <c r="H1699" i="5"/>
  <c r="Q1699" i="5" s="1"/>
  <c r="G1699" i="5"/>
  <c r="P1699" i="5" s="1"/>
  <c r="K1700" i="5"/>
  <c r="H1700" i="5"/>
  <c r="Q1700" i="5" s="1"/>
  <c r="I1700" i="5"/>
  <c r="R1700" i="5" s="1"/>
  <c r="J1700" i="5"/>
  <c r="S1700" i="5" s="1"/>
  <c r="G1700" i="5"/>
  <c r="P1700" i="5" s="1"/>
  <c r="K1701" i="5"/>
  <c r="G1701" i="5"/>
  <c r="P1701" i="5" s="1"/>
  <c r="J1701" i="5"/>
  <c r="S1701" i="5" s="1"/>
  <c r="H1701" i="5"/>
  <c r="Q1701" i="5" s="1"/>
  <c r="I1701" i="5"/>
  <c r="R1701" i="5" s="1"/>
  <c r="H1702" i="5"/>
  <c r="Q1702" i="5" s="1"/>
  <c r="G1702" i="5"/>
  <c r="P1702" i="5" s="1"/>
  <c r="J1702" i="5"/>
  <c r="S1702" i="5" s="1"/>
  <c r="I1702" i="5"/>
  <c r="R1702" i="5" s="1"/>
  <c r="K1702" i="5"/>
  <c r="K1703" i="5"/>
  <c r="H1703" i="5"/>
  <c r="Q1703" i="5" s="1"/>
  <c r="I1703" i="5"/>
  <c r="R1703" i="5" s="1"/>
  <c r="J1703" i="5"/>
  <c r="S1703" i="5" s="1"/>
  <c r="G1703" i="5"/>
  <c r="P1703" i="5" s="1"/>
  <c r="K1704" i="5"/>
  <c r="I1704" i="5"/>
  <c r="R1704" i="5" s="1"/>
  <c r="G1704" i="5"/>
  <c r="P1704" i="5" s="1"/>
  <c r="J1704" i="5"/>
  <c r="S1704" i="5" s="1"/>
  <c r="H1704" i="5"/>
  <c r="Q1704" i="5" s="1"/>
  <c r="J1705" i="5"/>
  <c r="S1705" i="5" s="1"/>
  <c r="G1705" i="5"/>
  <c r="P1705" i="5" s="1"/>
  <c r="K1705" i="5"/>
  <c r="H1705" i="5"/>
  <c r="Q1705" i="5" s="1"/>
  <c r="I1705" i="5"/>
  <c r="R1705" i="5" s="1"/>
  <c r="I1706" i="5"/>
  <c r="R1706" i="5" s="1"/>
  <c r="J1706" i="5"/>
  <c r="S1706" i="5" s="1"/>
  <c r="K1706" i="5"/>
  <c r="H1706" i="5"/>
  <c r="Q1706" i="5" s="1"/>
  <c r="G1706" i="5"/>
  <c r="P1706" i="5" s="1"/>
  <c r="G1707" i="5"/>
  <c r="P1707" i="5" s="1"/>
  <c r="J1707" i="5"/>
  <c r="S1707" i="5" s="1"/>
  <c r="K1707" i="5"/>
  <c r="H1707" i="5"/>
  <c r="Q1707" i="5" s="1"/>
  <c r="I1707" i="5"/>
  <c r="R1707" i="5" s="1"/>
  <c r="G1708" i="5"/>
  <c r="P1708" i="5" s="1"/>
  <c r="H1708" i="5"/>
  <c r="Q1708" i="5" s="1"/>
  <c r="K1708" i="5"/>
  <c r="J1708" i="5"/>
  <c r="S1708" i="5" s="1"/>
  <c r="I1708" i="5"/>
  <c r="R1708" i="5" s="1"/>
  <c r="J1709" i="5"/>
  <c r="S1709" i="5" s="1"/>
  <c r="K1709" i="5"/>
  <c r="I1709" i="5"/>
  <c r="R1709" i="5" s="1"/>
  <c r="G1709" i="5"/>
  <c r="P1709" i="5" s="1"/>
  <c r="H1709" i="5"/>
  <c r="Q1709" i="5" s="1"/>
  <c r="K1710" i="5"/>
  <c r="J1710" i="5"/>
  <c r="S1710" i="5" s="1"/>
  <c r="G1710" i="5"/>
  <c r="P1710" i="5" s="1"/>
  <c r="H1710" i="5"/>
  <c r="Q1710" i="5" s="1"/>
  <c r="I1710" i="5"/>
  <c r="R1710" i="5" s="1"/>
  <c r="K1711" i="5"/>
  <c r="I1711" i="5"/>
  <c r="R1711" i="5" s="1"/>
  <c r="J1711" i="5"/>
  <c r="S1711" i="5" s="1"/>
  <c r="G1711" i="5"/>
  <c r="P1711" i="5" s="1"/>
  <c r="H1711" i="5"/>
  <c r="Q1711" i="5" s="1"/>
  <c r="G1712" i="5"/>
  <c r="P1712" i="5" s="1"/>
  <c r="K1712" i="5"/>
  <c r="H1712" i="5"/>
  <c r="Q1712" i="5" s="1"/>
  <c r="I1712" i="5"/>
  <c r="R1712" i="5" s="1"/>
  <c r="J1712" i="5"/>
  <c r="S1712" i="5" s="1"/>
  <c r="I1713" i="5"/>
  <c r="R1713" i="5" s="1"/>
  <c r="J1713" i="5"/>
  <c r="S1713" i="5" s="1"/>
  <c r="H1713" i="5"/>
  <c r="Q1713" i="5" s="1"/>
  <c r="G1713" i="5"/>
  <c r="P1713" i="5" s="1"/>
  <c r="K1713" i="5"/>
  <c r="G1714" i="5"/>
  <c r="P1714" i="5" s="1"/>
  <c r="J1714" i="5"/>
  <c r="S1714" i="5" s="1"/>
  <c r="I1714" i="5"/>
  <c r="R1714" i="5" s="1"/>
  <c r="K1714" i="5"/>
  <c r="H1714" i="5"/>
  <c r="Q1714" i="5" s="1"/>
  <c r="J1715" i="5"/>
  <c r="S1715" i="5" s="1"/>
  <c r="G1715" i="5"/>
  <c r="P1715" i="5" s="1"/>
  <c r="K1715" i="5"/>
  <c r="I1715" i="5"/>
  <c r="R1715" i="5" s="1"/>
  <c r="H1715" i="5"/>
  <c r="Q1715" i="5" s="1"/>
  <c r="I1716" i="5"/>
  <c r="R1716" i="5" s="1"/>
  <c r="J1716" i="5"/>
  <c r="S1716" i="5" s="1"/>
  <c r="G1716" i="5"/>
  <c r="P1716" i="5" s="1"/>
  <c r="K1716" i="5"/>
  <c r="H1716" i="5"/>
  <c r="Q1716" i="5" s="1"/>
  <c r="G1717" i="5"/>
  <c r="P1717" i="5" s="1"/>
  <c r="K1717" i="5"/>
  <c r="I1717" i="5"/>
  <c r="R1717" i="5" s="1"/>
  <c r="J1717" i="5"/>
  <c r="S1717" i="5" s="1"/>
  <c r="H1717" i="5"/>
  <c r="Q1717" i="5" s="1"/>
  <c r="J1718" i="5"/>
  <c r="S1718" i="5" s="1"/>
  <c r="G1718" i="5"/>
  <c r="P1718" i="5" s="1"/>
  <c r="K1718" i="5"/>
  <c r="I1718" i="5"/>
  <c r="R1718" i="5" s="1"/>
  <c r="H1718" i="5"/>
  <c r="Q1718" i="5" s="1"/>
  <c r="K1719" i="5"/>
  <c r="I1719" i="5"/>
  <c r="R1719" i="5" s="1"/>
  <c r="G1719" i="5"/>
  <c r="P1719" i="5" s="1"/>
  <c r="J1719" i="5"/>
  <c r="S1719" i="5" s="1"/>
  <c r="H1719" i="5"/>
  <c r="Q1719" i="5" s="1"/>
  <c r="K1720" i="5"/>
  <c r="H1720" i="5"/>
  <c r="Q1720" i="5" s="1"/>
  <c r="J1720" i="5"/>
  <c r="S1720" i="5" s="1"/>
  <c r="I1720" i="5"/>
  <c r="R1720" i="5" s="1"/>
  <c r="G1720" i="5"/>
  <c r="P1720" i="5" s="1"/>
  <c r="G1721" i="5"/>
  <c r="P1721" i="5" s="1"/>
  <c r="J1721" i="5"/>
  <c r="S1721" i="5" s="1"/>
  <c r="H1721" i="5"/>
  <c r="Q1721" i="5" s="1"/>
  <c r="I1721" i="5"/>
  <c r="R1721" i="5" s="1"/>
  <c r="K1721" i="5"/>
  <c r="J1722" i="5"/>
  <c r="S1722" i="5" s="1"/>
  <c r="I1722" i="5"/>
  <c r="R1722" i="5" s="1"/>
  <c r="K1722" i="5"/>
  <c r="G1722" i="5"/>
  <c r="P1722" i="5" s="1"/>
  <c r="H1722" i="5"/>
  <c r="Q1722" i="5" s="1"/>
  <c r="H1723" i="5"/>
  <c r="Q1723" i="5" s="1"/>
  <c r="I1723" i="5"/>
  <c r="R1723" i="5" s="1"/>
  <c r="K1723" i="5"/>
  <c r="J1723" i="5"/>
  <c r="S1723" i="5" s="1"/>
  <c r="G1723" i="5"/>
  <c r="P1723" i="5" s="1"/>
  <c r="G1724" i="5"/>
  <c r="P1724" i="5" s="1"/>
  <c r="J1724" i="5"/>
  <c r="S1724" i="5" s="1"/>
  <c r="H1724" i="5"/>
  <c r="Q1724" i="5" s="1"/>
  <c r="I1724" i="5"/>
  <c r="R1724" i="5" s="1"/>
  <c r="K1724" i="5"/>
  <c r="K1725" i="5"/>
  <c r="J1725" i="5"/>
  <c r="S1725" i="5" s="1"/>
  <c r="H1725" i="5"/>
  <c r="Q1725" i="5" s="1"/>
  <c r="G1725" i="5"/>
  <c r="P1725" i="5" s="1"/>
  <c r="I1725" i="5"/>
  <c r="R1725" i="5" s="1"/>
  <c r="G1726" i="5"/>
  <c r="P1726" i="5" s="1"/>
  <c r="K1726" i="5"/>
  <c r="H1726" i="5"/>
  <c r="Q1726" i="5" s="1"/>
  <c r="I1726" i="5"/>
  <c r="R1726" i="5" s="1"/>
  <c r="J1726" i="5"/>
  <c r="S1726" i="5" s="1"/>
  <c r="K1727" i="5"/>
  <c r="H1727" i="5"/>
  <c r="Q1727" i="5" s="1"/>
  <c r="G1727" i="5"/>
  <c r="P1727" i="5" s="1"/>
  <c r="J1727" i="5"/>
  <c r="S1727" i="5" s="1"/>
  <c r="I1727" i="5"/>
  <c r="R1727" i="5" s="1"/>
  <c r="K1728" i="5"/>
  <c r="G1728" i="5"/>
  <c r="P1728" i="5" s="1"/>
  <c r="I1728" i="5"/>
  <c r="R1728" i="5" s="1"/>
  <c r="J1728" i="5"/>
  <c r="S1728" i="5" s="1"/>
  <c r="H1728" i="5"/>
  <c r="Q1728" i="5" s="1"/>
  <c r="K1729" i="5"/>
  <c r="G1729" i="5"/>
  <c r="P1729" i="5" s="1"/>
  <c r="I1729" i="5"/>
  <c r="R1729" i="5" s="1"/>
  <c r="H1729" i="5"/>
  <c r="Q1729" i="5" s="1"/>
  <c r="J1729" i="5"/>
  <c r="S1729" i="5" s="1"/>
  <c r="J1730" i="5"/>
  <c r="S1730" i="5" s="1"/>
  <c r="H1730" i="5"/>
  <c r="Q1730" i="5" s="1"/>
  <c r="I1730" i="5"/>
  <c r="R1730" i="5" s="1"/>
  <c r="G1730" i="5"/>
  <c r="P1730" i="5" s="1"/>
  <c r="K1730" i="5"/>
  <c r="J1731" i="5"/>
  <c r="S1731" i="5" s="1"/>
  <c r="K1731" i="5"/>
  <c r="H1731" i="5"/>
  <c r="Q1731" i="5" s="1"/>
  <c r="G1731" i="5"/>
  <c r="P1731" i="5" s="1"/>
  <c r="I1731" i="5"/>
  <c r="R1731" i="5" s="1"/>
  <c r="K1732" i="5"/>
  <c r="J1732" i="5"/>
  <c r="S1732" i="5" s="1"/>
  <c r="G1732" i="5"/>
  <c r="P1732" i="5" s="1"/>
  <c r="I1732" i="5"/>
  <c r="R1732" i="5" s="1"/>
  <c r="H1732" i="5"/>
  <c r="Q1732" i="5" s="1"/>
  <c r="H1733" i="5"/>
  <c r="Q1733" i="5" s="1"/>
  <c r="G1733" i="5"/>
  <c r="P1733" i="5" s="1"/>
  <c r="I1733" i="5"/>
  <c r="R1733" i="5" s="1"/>
  <c r="J1733" i="5"/>
  <c r="S1733" i="5" s="1"/>
  <c r="K1733" i="5"/>
  <c r="I1734" i="5"/>
  <c r="R1734" i="5" s="1"/>
  <c r="J1734" i="5"/>
  <c r="S1734" i="5" s="1"/>
  <c r="G1734" i="5"/>
  <c r="P1734" i="5" s="1"/>
  <c r="H1734" i="5"/>
  <c r="Q1734" i="5" s="1"/>
  <c r="K1734" i="5"/>
  <c r="J1735" i="5"/>
  <c r="S1735" i="5" s="1"/>
  <c r="H1735" i="5"/>
  <c r="Q1735" i="5" s="1"/>
  <c r="I1735" i="5"/>
  <c r="R1735" i="5" s="1"/>
  <c r="G1735" i="5"/>
  <c r="P1735" i="5" s="1"/>
  <c r="K1735" i="5"/>
  <c r="K1736" i="5"/>
  <c r="H1736" i="5"/>
  <c r="Q1736" i="5" s="1"/>
  <c r="G1736" i="5"/>
  <c r="P1736" i="5" s="1"/>
  <c r="I1736" i="5"/>
  <c r="R1736" i="5" s="1"/>
  <c r="J1736" i="5"/>
  <c r="S1736" i="5" s="1"/>
  <c r="H1737" i="5"/>
  <c r="Q1737" i="5" s="1"/>
  <c r="G1737" i="5"/>
  <c r="P1737" i="5" s="1"/>
  <c r="J1737" i="5"/>
  <c r="S1737" i="5" s="1"/>
  <c r="K1737" i="5"/>
  <c r="I1737" i="5"/>
  <c r="R1737" i="5" s="1"/>
  <c r="H1738" i="5"/>
  <c r="Q1738" i="5" s="1"/>
  <c r="G1738" i="5"/>
  <c r="P1738" i="5" s="1"/>
  <c r="I1738" i="5"/>
  <c r="R1738" i="5" s="1"/>
  <c r="J1738" i="5"/>
  <c r="S1738" i="5" s="1"/>
  <c r="K1738" i="5"/>
  <c r="H1739" i="5"/>
  <c r="Q1739" i="5" s="1"/>
  <c r="G1739" i="5"/>
  <c r="P1739" i="5" s="1"/>
  <c r="K1739" i="5"/>
  <c r="I1739" i="5"/>
  <c r="R1739" i="5" s="1"/>
  <c r="J1739" i="5"/>
  <c r="S1739" i="5" s="1"/>
  <c r="H1740" i="5"/>
  <c r="Q1740" i="5" s="1"/>
  <c r="I1740" i="5"/>
  <c r="R1740" i="5" s="1"/>
  <c r="K1740" i="5"/>
  <c r="G1740" i="5"/>
  <c r="P1740" i="5" s="1"/>
  <c r="J1740" i="5"/>
  <c r="S1740" i="5" s="1"/>
  <c r="I1741" i="5"/>
  <c r="R1741" i="5" s="1"/>
  <c r="K1741" i="5"/>
  <c r="G1741" i="5"/>
  <c r="P1741" i="5" s="1"/>
  <c r="H1741" i="5"/>
  <c r="Q1741" i="5" s="1"/>
  <c r="J1741" i="5"/>
  <c r="S1741" i="5" s="1"/>
  <c r="I1742" i="5"/>
  <c r="R1742" i="5" s="1"/>
  <c r="H1742" i="5"/>
  <c r="Q1742" i="5" s="1"/>
  <c r="K1742" i="5"/>
  <c r="G1742" i="5"/>
  <c r="P1742" i="5" s="1"/>
  <c r="J1742" i="5"/>
  <c r="S1742" i="5" s="1"/>
  <c r="H1743" i="5"/>
  <c r="Q1743" i="5" s="1"/>
  <c r="G1743" i="5"/>
  <c r="P1743" i="5" s="1"/>
  <c r="I1743" i="5"/>
  <c r="R1743" i="5" s="1"/>
  <c r="J1743" i="5"/>
  <c r="S1743" i="5" s="1"/>
  <c r="K1743" i="5"/>
  <c r="K1744" i="5"/>
  <c r="G1744" i="5"/>
  <c r="P1744" i="5" s="1"/>
  <c r="H1744" i="5"/>
  <c r="Q1744" i="5" s="1"/>
  <c r="I1744" i="5"/>
  <c r="R1744" i="5" s="1"/>
  <c r="J1744" i="5"/>
  <c r="S1744" i="5" s="1"/>
  <c r="J1745" i="5"/>
  <c r="S1745" i="5" s="1"/>
  <c r="G1745" i="5"/>
  <c r="P1745" i="5" s="1"/>
  <c r="H1745" i="5"/>
  <c r="Q1745" i="5" s="1"/>
  <c r="K1745" i="5"/>
  <c r="I1745" i="5"/>
  <c r="R1745" i="5" s="1"/>
  <c r="K1746" i="5"/>
  <c r="H1746" i="5"/>
  <c r="Q1746" i="5" s="1"/>
  <c r="G1746" i="5"/>
  <c r="P1746" i="5" s="1"/>
  <c r="I1746" i="5"/>
  <c r="R1746" i="5" s="1"/>
  <c r="J1746" i="5"/>
  <c r="S1746" i="5" s="1"/>
  <c r="H1747" i="5"/>
  <c r="Q1747" i="5" s="1"/>
  <c r="I1747" i="5"/>
  <c r="R1747" i="5" s="1"/>
  <c r="J1747" i="5"/>
  <c r="S1747" i="5" s="1"/>
  <c r="G1747" i="5"/>
  <c r="P1747" i="5" s="1"/>
  <c r="K1747" i="5"/>
  <c r="I1748" i="5"/>
  <c r="R1748" i="5" s="1"/>
  <c r="H1748" i="5"/>
  <c r="Q1748" i="5" s="1"/>
  <c r="K1748" i="5"/>
  <c r="G1748" i="5"/>
  <c r="P1748" i="5" s="1"/>
  <c r="J1748" i="5"/>
  <c r="S1748" i="5" s="1"/>
  <c r="K1749" i="5"/>
  <c r="G1749" i="5"/>
  <c r="P1749" i="5" s="1"/>
  <c r="I1749" i="5"/>
  <c r="R1749" i="5" s="1"/>
  <c r="H1749" i="5"/>
  <c r="Q1749" i="5" s="1"/>
  <c r="J1749" i="5"/>
  <c r="S1749" i="5" s="1"/>
  <c r="I1750" i="5"/>
  <c r="R1750" i="5" s="1"/>
  <c r="H1750" i="5"/>
  <c r="Q1750" i="5" s="1"/>
  <c r="K1750" i="5"/>
  <c r="G1750" i="5"/>
  <c r="P1750" i="5" s="1"/>
  <c r="J1750" i="5"/>
  <c r="S1750" i="5" s="1"/>
  <c r="J1751" i="5"/>
  <c r="S1751" i="5" s="1"/>
  <c r="H1751" i="5"/>
  <c r="Q1751" i="5" s="1"/>
  <c r="K1751" i="5"/>
  <c r="G1751" i="5"/>
  <c r="P1751" i="5" s="1"/>
  <c r="I1751" i="5"/>
  <c r="R1751" i="5" s="1"/>
  <c r="H1752" i="5"/>
  <c r="Q1752" i="5" s="1"/>
  <c r="G1752" i="5"/>
  <c r="P1752" i="5" s="1"/>
  <c r="I1752" i="5"/>
  <c r="R1752" i="5" s="1"/>
  <c r="J1752" i="5"/>
  <c r="S1752" i="5" s="1"/>
  <c r="K1752" i="5"/>
  <c r="I1753" i="5"/>
  <c r="R1753" i="5" s="1"/>
  <c r="J1753" i="5"/>
  <c r="S1753" i="5" s="1"/>
  <c r="G1753" i="5"/>
  <c r="P1753" i="5" s="1"/>
  <c r="K1753" i="5"/>
  <c r="H1753" i="5"/>
  <c r="Q1753" i="5" s="1"/>
  <c r="I1754" i="5"/>
  <c r="R1754" i="5" s="1"/>
  <c r="H1754" i="5"/>
  <c r="Q1754" i="5" s="1"/>
  <c r="J1754" i="5"/>
  <c r="S1754" i="5" s="1"/>
  <c r="K1754" i="5"/>
  <c r="G1754" i="5"/>
  <c r="P1754" i="5" s="1"/>
  <c r="I1755" i="5"/>
  <c r="R1755" i="5" s="1"/>
  <c r="G1755" i="5"/>
  <c r="P1755" i="5" s="1"/>
  <c r="K1755" i="5"/>
  <c r="J1755" i="5"/>
  <c r="S1755" i="5" s="1"/>
  <c r="H1755" i="5"/>
  <c r="Q1755" i="5" s="1"/>
  <c r="I1756" i="5"/>
  <c r="R1756" i="5" s="1"/>
  <c r="K1756" i="5"/>
  <c r="G1756" i="5"/>
  <c r="P1756" i="5" s="1"/>
  <c r="H1756" i="5"/>
  <c r="Q1756" i="5" s="1"/>
  <c r="J1756" i="5"/>
  <c r="S1756" i="5" s="1"/>
  <c r="I1757" i="5"/>
  <c r="R1757" i="5" s="1"/>
  <c r="K1757" i="5"/>
  <c r="G1757" i="5"/>
  <c r="P1757" i="5" s="1"/>
  <c r="H1757" i="5"/>
  <c r="Q1757" i="5" s="1"/>
  <c r="J1757" i="5"/>
  <c r="S1757" i="5" s="1"/>
  <c r="I1758" i="5"/>
  <c r="R1758" i="5" s="1"/>
  <c r="H1758" i="5"/>
  <c r="Q1758" i="5" s="1"/>
  <c r="K1758" i="5"/>
  <c r="G1758" i="5"/>
  <c r="P1758" i="5" s="1"/>
  <c r="J1758" i="5"/>
  <c r="S1758" i="5" s="1"/>
  <c r="I1759" i="5"/>
  <c r="R1759" i="5" s="1"/>
  <c r="G1759" i="5"/>
  <c r="P1759" i="5" s="1"/>
  <c r="H1759" i="5"/>
  <c r="Q1759" i="5" s="1"/>
  <c r="J1759" i="5"/>
  <c r="S1759" i="5" s="1"/>
  <c r="K1759" i="5"/>
  <c r="I1760" i="5"/>
  <c r="R1760" i="5" s="1"/>
  <c r="G1760" i="5"/>
  <c r="P1760" i="5" s="1"/>
  <c r="K1760" i="5"/>
  <c r="J1760" i="5"/>
  <c r="S1760" i="5" s="1"/>
  <c r="H1760" i="5"/>
  <c r="Q1760" i="5" s="1"/>
  <c r="H1761" i="5"/>
  <c r="Q1761" i="5" s="1"/>
  <c r="J1761" i="5"/>
  <c r="S1761" i="5" s="1"/>
  <c r="G1761" i="5"/>
  <c r="P1761" i="5" s="1"/>
  <c r="K1761" i="5"/>
  <c r="I1761" i="5"/>
  <c r="R1761" i="5" s="1"/>
  <c r="G1762" i="5"/>
  <c r="P1762" i="5" s="1"/>
  <c r="J1762" i="5"/>
  <c r="S1762" i="5" s="1"/>
  <c r="I1762" i="5"/>
  <c r="R1762" i="5" s="1"/>
  <c r="H1762" i="5"/>
  <c r="Q1762" i="5" s="1"/>
  <c r="K1762" i="5"/>
  <c r="H1763" i="5"/>
  <c r="Q1763" i="5" s="1"/>
  <c r="J1763" i="5"/>
  <c r="S1763" i="5" s="1"/>
  <c r="K1763" i="5"/>
  <c r="G1763" i="5"/>
  <c r="P1763" i="5" s="1"/>
  <c r="I1763" i="5"/>
  <c r="R1763" i="5" s="1"/>
  <c r="G1764" i="5"/>
  <c r="P1764" i="5" s="1"/>
  <c r="K1764" i="5"/>
  <c r="I1764" i="5"/>
  <c r="R1764" i="5" s="1"/>
  <c r="J1764" i="5"/>
  <c r="S1764" i="5" s="1"/>
  <c r="H1764" i="5"/>
  <c r="Q1764" i="5" s="1"/>
  <c r="H1765" i="5"/>
  <c r="Q1765" i="5" s="1"/>
  <c r="I1765" i="5"/>
  <c r="R1765" i="5" s="1"/>
  <c r="G1765" i="5"/>
  <c r="P1765" i="5" s="1"/>
  <c r="J1765" i="5"/>
  <c r="S1765" i="5" s="1"/>
  <c r="K1765" i="5"/>
  <c r="I1766" i="5"/>
  <c r="R1766" i="5" s="1"/>
  <c r="G1766" i="5"/>
  <c r="P1766" i="5" s="1"/>
  <c r="K1766" i="5"/>
  <c r="J1766" i="5"/>
  <c r="S1766" i="5" s="1"/>
  <c r="H1766" i="5"/>
  <c r="Q1766" i="5" s="1"/>
  <c r="H1767" i="5"/>
  <c r="Q1767" i="5" s="1"/>
  <c r="I1767" i="5"/>
  <c r="R1767" i="5" s="1"/>
  <c r="K1767" i="5"/>
  <c r="G1767" i="5"/>
  <c r="P1767" i="5" s="1"/>
  <c r="J1767" i="5"/>
  <c r="S1767" i="5" s="1"/>
  <c r="J1768" i="5"/>
  <c r="S1768" i="5" s="1"/>
  <c r="G1768" i="5"/>
  <c r="P1768" i="5" s="1"/>
  <c r="H1768" i="5"/>
  <c r="Q1768" i="5" s="1"/>
  <c r="K1768" i="5"/>
  <c r="I1768" i="5"/>
  <c r="R1768" i="5" s="1"/>
  <c r="I1769" i="5"/>
  <c r="R1769" i="5" s="1"/>
  <c r="K1769" i="5"/>
  <c r="J1769" i="5"/>
  <c r="S1769" i="5" s="1"/>
  <c r="G1769" i="5"/>
  <c r="P1769" i="5" s="1"/>
  <c r="H1769" i="5"/>
  <c r="Q1769" i="5" s="1"/>
  <c r="H1770" i="5"/>
  <c r="Q1770" i="5" s="1"/>
  <c r="J1770" i="5"/>
  <c r="S1770" i="5" s="1"/>
  <c r="I1770" i="5"/>
  <c r="R1770" i="5" s="1"/>
  <c r="K1770" i="5"/>
  <c r="G1770" i="5"/>
  <c r="P1770" i="5" s="1"/>
  <c r="H1771" i="5"/>
  <c r="Q1771" i="5" s="1"/>
  <c r="K1771" i="5"/>
  <c r="J1771" i="5"/>
  <c r="S1771" i="5" s="1"/>
  <c r="I1771" i="5"/>
  <c r="R1771" i="5" s="1"/>
  <c r="G1771" i="5"/>
  <c r="P1771" i="5" s="1"/>
  <c r="I1772" i="5"/>
  <c r="R1772" i="5" s="1"/>
  <c r="H1772" i="5"/>
  <c r="Q1772" i="5" s="1"/>
  <c r="J1772" i="5"/>
  <c r="S1772" i="5" s="1"/>
  <c r="K1772" i="5"/>
  <c r="G1772" i="5"/>
  <c r="P1772" i="5" s="1"/>
  <c r="G1773" i="5"/>
  <c r="P1773" i="5" s="1"/>
  <c r="K1773" i="5"/>
  <c r="H1773" i="5"/>
  <c r="Q1773" i="5" s="1"/>
  <c r="J1773" i="5"/>
  <c r="S1773" i="5" s="1"/>
  <c r="I1773" i="5"/>
  <c r="R1773" i="5" s="1"/>
  <c r="J1774" i="5"/>
  <c r="S1774" i="5" s="1"/>
  <c r="H1774" i="5"/>
  <c r="Q1774" i="5" s="1"/>
  <c r="I1774" i="5"/>
  <c r="R1774" i="5" s="1"/>
  <c r="K1774" i="5"/>
  <c r="G1774" i="5"/>
  <c r="P1774" i="5" s="1"/>
  <c r="H1775" i="5"/>
  <c r="Q1775" i="5" s="1"/>
  <c r="J1775" i="5"/>
  <c r="S1775" i="5" s="1"/>
  <c r="I1775" i="5"/>
  <c r="R1775" i="5" s="1"/>
  <c r="G1775" i="5"/>
  <c r="P1775" i="5" s="1"/>
  <c r="K1775" i="5"/>
  <c r="J1776" i="5"/>
  <c r="S1776" i="5" s="1"/>
  <c r="G1776" i="5"/>
  <c r="P1776" i="5" s="1"/>
  <c r="I1776" i="5"/>
  <c r="R1776" i="5" s="1"/>
  <c r="H1776" i="5"/>
  <c r="Q1776" i="5" s="1"/>
  <c r="K1776" i="5"/>
  <c r="J1777" i="5"/>
  <c r="S1777" i="5" s="1"/>
  <c r="G1777" i="5"/>
  <c r="P1777" i="5" s="1"/>
  <c r="H1777" i="5"/>
  <c r="Q1777" i="5" s="1"/>
  <c r="I1777" i="5"/>
  <c r="R1777" i="5" s="1"/>
  <c r="K1777" i="5"/>
  <c r="G1778" i="5"/>
  <c r="P1778" i="5" s="1"/>
  <c r="I1778" i="5"/>
  <c r="R1778" i="5" s="1"/>
  <c r="K1778" i="5"/>
  <c r="H1778" i="5"/>
  <c r="Q1778" i="5" s="1"/>
  <c r="J1778" i="5"/>
  <c r="S1778" i="5" s="1"/>
  <c r="J1779" i="5"/>
  <c r="S1779" i="5" s="1"/>
  <c r="I1779" i="5"/>
  <c r="R1779" i="5" s="1"/>
  <c r="K1779" i="5"/>
  <c r="H1779" i="5"/>
  <c r="Q1779" i="5" s="1"/>
  <c r="G1779" i="5"/>
  <c r="P1779" i="5" s="1"/>
  <c r="I1780" i="5"/>
  <c r="R1780" i="5" s="1"/>
  <c r="K1780" i="5"/>
  <c r="H1780" i="5"/>
  <c r="Q1780" i="5" s="1"/>
  <c r="J1780" i="5"/>
  <c r="S1780" i="5" s="1"/>
  <c r="G1780" i="5"/>
  <c r="P1780" i="5" s="1"/>
  <c r="G1781" i="5"/>
  <c r="P1781" i="5" s="1"/>
  <c r="H1781" i="5"/>
  <c r="Q1781" i="5" s="1"/>
  <c r="K1781" i="5"/>
  <c r="J1781" i="5"/>
  <c r="S1781" i="5" s="1"/>
  <c r="I1781" i="5"/>
  <c r="R1781" i="5" s="1"/>
  <c r="G1782" i="5"/>
  <c r="P1782" i="5" s="1"/>
  <c r="K1782" i="5"/>
  <c r="I1782" i="5"/>
  <c r="R1782" i="5" s="1"/>
  <c r="J1782" i="5"/>
  <c r="S1782" i="5" s="1"/>
  <c r="H1782" i="5"/>
  <c r="Q1782" i="5" s="1"/>
  <c r="J1783" i="5"/>
  <c r="S1783" i="5" s="1"/>
  <c r="I1783" i="5"/>
  <c r="R1783" i="5" s="1"/>
  <c r="K1783" i="5"/>
  <c r="H1783" i="5"/>
  <c r="Q1783" i="5" s="1"/>
  <c r="G1783" i="5"/>
  <c r="P1783" i="5" s="1"/>
  <c r="H1784" i="5"/>
  <c r="Q1784" i="5" s="1"/>
  <c r="K1784" i="5"/>
  <c r="I1784" i="5"/>
  <c r="R1784" i="5" s="1"/>
  <c r="J1784" i="5"/>
  <c r="S1784" i="5" s="1"/>
  <c r="G1784" i="5"/>
  <c r="P1784" i="5" s="1"/>
  <c r="K1785" i="5"/>
  <c r="H1785" i="5"/>
  <c r="Q1785" i="5" s="1"/>
  <c r="I1785" i="5"/>
  <c r="R1785" i="5" s="1"/>
  <c r="G1785" i="5"/>
  <c r="P1785" i="5" s="1"/>
  <c r="J1785" i="5"/>
  <c r="S1785" i="5" s="1"/>
  <c r="I1786" i="5"/>
  <c r="R1786" i="5" s="1"/>
  <c r="K1786" i="5"/>
  <c r="H1786" i="5"/>
  <c r="Q1786" i="5" s="1"/>
  <c r="G1786" i="5"/>
  <c r="P1786" i="5" s="1"/>
  <c r="J1786" i="5"/>
  <c r="S1786" i="5" s="1"/>
  <c r="K1787" i="5"/>
  <c r="H1787" i="5"/>
  <c r="Q1787" i="5" s="1"/>
  <c r="I1787" i="5"/>
  <c r="R1787" i="5" s="1"/>
  <c r="G1787" i="5"/>
  <c r="P1787" i="5" s="1"/>
  <c r="J1787" i="5"/>
  <c r="S1787" i="5" s="1"/>
  <c r="H1788" i="5"/>
  <c r="Q1788" i="5" s="1"/>
  <c r="K1788" i="5"/>
  <c r="J1788" i="5"/>
  <c r="S1788" i="5" s="1"/>
  <c r="G1788" i="5"/>
  <c r="P1788" i="5" s="1"/>
  <c r="I1788" i="5"/>
  <c r="R1788" i="5" s="1"/>
  <c r="K1789" i="5"/>
  <c r="H1789" i="5"/>
  <c r="Q1789" i="5" s="1"/>
  <c r="I1789" i="5"/>
  <c r="R1789" i="5" s="1"/>
  <c r="J1789" i="5"/>
  <c r="S1789" i="5" s="1"/>
  <c r="G1789" i="5"/>
  <c r="P1789" i="5" s="1"/>
  <c r="I1790" i="5"/>
  <c r="R1790" i="5" s="1"/>
  <c r="K1790" i="5"/>
  <c r="J1790" i="5"/>
  <c r="S1790" i="5" s="1"/>
  <c r="H1790" i="5"/>
  <c r="Q1790" i="5" s="1"/>
  <c r="G1790" i="5"/>
  <c r="P1790" i="5" s="1"/>
  <c r="I1791" i="5"/>
  <c r="R1791" i="5" s="1"/>
  <c r="J1791" i="5"/>
  <c r="S1791" i="5" s="1"/>
  <c r="H1791" i="5"/>
  <c r="Q1791" i="5" s="1"/>
  <c r="G1791" i="5"/>
  <c r="P1791" i="5" s="1"/>
  <c r="K1791" i="5"/>
  <c r="J1792" i="5"/>
  <c r="S1792" i="5" s="1"/>
  <c r="I1792" i="5"/>
  <c r="R1792" i="5" s="1"/>
  <c r="K1792" i="5"/>
  <c r="H1792" i="5"/>
  <c r="Q1792" i="5" s="1"/>
  <c r="G1792" i="5"/>
  <c r="P1792" i="5" s="1"/>
  <c r="K1793" i="5"/>
  <c r="J1793" i="5"/>
  <c r="S1793" i="5" s="1"/>
  <c r="I1793" i="5"/>
  <c r="R1793" i="5" s="1"/>
  <c r="H1793" i="5"/>
  <c r="Q1793" i="5" s="1"/>
  <c r="G1793" i="5"/>
  <c r="P1793" i="5" s="1"/>
  <c r="K1794" i="5"/>
  <c r="G1794" i="5"/>
  <c r="P1794" i="5" s="1"/>
  <c r="J1794" i="5"/>
  <c r="S1794" i="5" s="1"/>
  <c r="I1794" i="5"/>
  <c r="R1794" i="5" s="1"/>
  <c r="H1794" i="5"/>
  <c r="Q1794" i="5" s="1"/>
  <c r="J1795" i="5"/>
  <c r="S1795" i="5" s="1"/>
  <c r="H1795" i="5"/>
  <c r="Q1795" i="5" s="1"/>
  <c r="G1795" i="5"/>
  <c r="P1795" i="5" s="1"/>
  <c r="K1795" i="5"/>
  <c r="I1795" i="5"/>
  <c r="R1795" i="5" s="1"/>
  <c r="K1796" i="5"/>
  <c r="I1796" i="5"/>
  <c r="R1796" i="5" s="1"/>
  <c r="G1796" i="5"/>
  <c r="P1796" i="5" s="1"/>
  <c r="J1796" i="5"/>
  <c r="S1796" i="5" s="1"/>
  <c r="H1796" i="5"/>
  <c r="Q1796" i="5" s="1"/>
  <c r="K1797" i="5"/>
  <c r="G1797" i="5"/>
  <c r="P1797" i="5" s="1"/>
  <c r="J1797" i="5"/>
  <c r="S1797" i="5" s="1"/>
  <c r="I1797" i="5"/>
  <c r="R1797" i="5" s="1"/>
  <c r="H1797" i="5"/>
  <c r="Q1797" i="5" s="1"/>
  <c r="K1798" i="5"/>
  <c r="J1798" i="5"/>
  <c r="S1798" i="5" s="1"/>
  <c r="H1798" i="5"/>
  <c r="Q1798" i="5" s="1"/>
  <c r="I1798" i="5"/>
  <c r="R1798" i="5" s="1"/>
  <c r="G1798" i="5"/>
  <c r="P1798" i="5" s="1"/>
  <c r="K1799" i="5"/>
  <c r="J1799" i="5"/>
  <c r="S1799" i="5" s="1"/>
  <c r="I1799" i="5"/>
  <c r="R1799" i="5" s="1"/>
  <c r="G1799" i="5"/>
  <c r="P1799" i="5" s="1"/>
  <c r="H1799" i="5"/>
  <c r="Q1799" i="5" s="1"/>
  <c r="J1800" i="5"/>
  <c r="S1800" i="5" s="1"/>
  <c r="K1800" i="5"/>
  <c r="I1800" i="5"/>
  <c r="R1800" i="5" s="1"/>
  <c r="G1800" i="5"/>
  <c r="P1800" i="5" s="1"/>
  <c r="H1800" i="5"/>
  <c r="Q1800" i="5" s="1"/>
  <c r="K1801" i="5"/>
  <c r="G1801" i="5"/>
  <c r="P1801" i="5" s="1"/>
  <c r="H1801" i="5"/>
  <c r="Q1801" i="5" s="1"/>
  <c r="I1801" i="5"/>
  <c r="R1801" i="5" s="1"/>
  <c r="J1801" i="5"/>
  <c r="S1801" i="5" s="1"/>
  <c r="K1802" i="5"/>
  <c r="H1802" i="5"/>
  <c r="Q1802" i="5" s="1"/>
  <c r="J1802" i="5"/>
  <c r="S1802" i="5" s="1"/>
  <c r="G1802" i="5"/>
  <c r="P1802" i="5" s="1"/>
  <c r="I1802" i="5"/>
  <c r="R1802" i="5" s="1"/>
  <c r="K1803" i="5"/>
  <c r="G1803" i="5"/>
  <c r="P1803" i="5" s="1"/>
  <c r="H1803" i="5"/>
  <c r="Q1803" i="5" s="1"/>
  <c r="I1803" i="5"/>
  <c r="R1803" i="5" s="1"/>
  <c r="J1803" i="5"/>
  <c r="S1803" i="5" s="1"/>
  <c r="K1804" i="5"/>
  <c r="J1804" i="5"/>
  <c r="S1804" i="5" s="1"/>
  <c r="I1804" i="5"/>
  <c r="R1804" i="5" s="1"/>
  <c r="H1804" i="5"/>
  <c r="Q1804" i="5" s="1"/>
  <c r="G1804" i="5"/>
  <c r="P1804" i="5" s="1"/>
  <c r="H1805" i="5"/>
  <c r="Q1805" i="5" s="1"/>
  <c r="K1805" i="5"/>
  <c r="J1805" i="5"/>
  <c r="S1805" i="5" s="1"/>
  <c r="I1805" i="5"/>
  <c r="R1805" i="5" s="1"/>
  <c r="G1805" i="5"/>
  <c r="P1805" i="5" s="1"/>
  <c r="K1806" i="5"/>
  <c r="I1806" i="5"/>
  <c r="R1806" i="5" s="1"/>
  <c r="G1806" i="5"/>
  <c r="P1806" i="5" s="1"/>
  <c r="J1806" i="5"/>
  <c r="S1806" i="5" s="1"/>
  <c r="H1806" i="5"/>
  <c r="Q1806" i="5" s="1"/>
  <c r="I1807" i="5"/>
  <c r="R1807" i="5" s="1"/>
  <c r="H1807" i="5"/>
  <c r="Q1807" i="5" s="1"/>
  <c r="K1807" i="5"/>
  <c r="G1807" i="5"/>
  <c r="P1807" i="5" s="1"/>
  <c r="J1807" i="5"/>
  <c r="S1807" i="5" s="1"/>
  <c r="J1808" i="5"/>
  <c r="S1808" i="5" s="1"/>
  <c r="G1808" i="5"/>
  <c r="P1808" i="5" s="1"/>
  <c r="I1808" i="5"/>
  <c r="R1808" i="5" s="1"/>
  <c r="K1808" i="5"/>
  <c r="H1808" i="5"/>
  <c r="Q1808" i="5" s="1"/>
  <c r="I1809" i="5"/>
  <c r="R1809" i="5" s="1"/>
  <c r="H1809" i="5"/>
  <c r="Q1809" i="5" s="1"/>
  <c r="K1809" i="5"/>
  <c r="G1809" i="5"/>
  <c r="P1809" i="5" s="1"/>
  <c r="J1809" i="5"/>
  <c r="S1809" i="5" s="1"/>
  <c r="H1810" i="5"/>
  <c r="Q1810" i="5" s="1"/>
  <c r="I1810" i="5"/>
  <c r="R1810" i="5" s="1"/>
  <c r="J1810" i="5"/>
  <c r="S1810" i="5" s="1"/>
  <c r="K1810" i="5"/>
  <c r="G1810" i="5"/>
  <c r="P1810" i="5" s="1"/>
  <c r="I1811" i="5"/>
  <c r="R1811" i="5" s="1"/>
  <c r="K1811" i="5"/>
  <c r="J1811" i="5"/>
  <c r="S1811" i="5" s="1"/>
  <c r="G1811" i="5"/>
  <c r="P1811" i="5" s="1"/>
  <c r="H1811" i="5"/>
  <c r="Q1811" i="5" s="1"/>
  <c r="H1812" i="5"/>
  <c r="Q1812" i="5" s="1"/>
  <c r="I1812" i="5"/>
  <c r="R1812" i="5" s="1"/>
  <c r="G1812" i="5"/>
  <c r="P1812" i="5" s="1"/>
  <c r="J1812" i="5"/>
  <c r="S1812" i="5" s="1"/>
  <c r="K1812" i="5"/>
  <c r="J1813" i="5"/>
  <c r="S1813" i="5" s="1"/>
  <c r="K1813" i="5"/>
  <c r="H1813" i="5"/>
  <c r="Q1813" i="5" s="1"/>
  <c r="G1813" i="5"/>
  <c r="P1813" i="5" s="1"/>
  <c r="I1813" i="5"/>
  <c r="R1813" i="5" s="1"/>
  <c r="J1814" i="5"/>
  <c r="S1814" i="5" s="1"/>
  <c r="G1814" i="5"/>
  <c r="P1814" i="5" s="1"/>
  <c r="H1814" i="5"/>
  <c r="Q1814" i="5" s="1"/>
  <c r="I1814" i="5"/>
  <c r="R1814" i="5" s="1"/>
  <c r="K1814" i="5"/>
  <c r="I1815" i="5"/>
  <c r="R1815" i="5" s="1"/>
  <c r="K1815" i="5"/>
  <c r="G1815" i="5"/>
  <c r="P1815" i="5" s="1"/>
  <c r="H1815" i="5"/>
  <c r="Q1815" i="5" s="1"/>
  <c r="J1815" i="5"/>
  <c r="S1815" i="5" s="1"/>
  <c r="J1816" i="5"/>
  <c r="S1816" i="5" s="1"/>
  <c r="H1816" i="5"/>
  <c r="Q1816" i="5" s="1"/>
  <c r="K1816" i="5"/>
  <c r="I1816" i="5"/>
  <c r="R1816" i="5" s="1"/>
  <c r="G1816" i="5"/>
  <c r="P1816" i="5" s="1"/>
  <c r="G1817" i="5"/>
  <c r="P1817" i="5" s="1"/>
  <c r="K1817" i="5"/>
  <c r="I1817" i="5"/>
  <c r="R1817" i="5" s="1"/>
  <c r="H1817" i="5"/>
  <c r="Q1817" i="5" s="1"/>
  <c r="J1817" i="5"/>
  <c r="S1817" i="5" s="1"/>
  <c r="I1818" i="5"/>
  <c r="R1818" i="5" s="1"/>
  <c r="H1818" i="5"/>
  <c r="Q1818" i="5" s="1"/>
  <c r="G1818" i="5"/>
  <c r="P1818" i="5" s="1"/>
  <c r="K1818" i="5"/>
  <c r="J1818" i="5"/>
  <c r="S1818" i="5" s="1"/>
  <c r="I1819" i="5"/>
  <c r="R1819" i="5" s="1"/>
  <c r="H1819" i="5"/>
  <c r="Q1819" i="5" s="1"/>
  <c r="G1819" i="5"/>
  <c r="P1819" i="5" s="1"/>
  <c r="K1819" i="5"/>
  <c r="J1819" i="5"/>
  <c r="S1819" i="5" s="1"/>
  <c r="J1820" i="5"/>
  <c r="S1820" i="5" s="1"/>
  <c r="G1820" i="5"/>
  <c r="P1820" i="5" s="1"/>
  <c r="H1820" i="5"/>
  <c r="Q1820" i="5" s="1"/>
  <c r="I1820" i="5"/>
  <c r="R1820" i="5" s="1"/>
  <c r="K1820" i="5"/>
  <c r="H1821" i="5"/>
  <c r="Q1821" i="5" s="1"/>
  <c r="G1821" i="5"/>
  <c r="P1821" i="5" s="1"/>
  <c r="J1821" i="5"/>
  <c r="S1821" i="5" s="1"/>
  <c r="I1821" i="5"/>
  <c r="R1821" i="5" s="1"/>
  <c r="K1821" i="5"/>
  <c r="G1822" i="5"/>
  <c r="P1822" i="5" s="1"/>
  <c r="I1822" i="5"/>
  <c r="R1822" i="5" s="1"/>
  <c r="K1822" i="5"/>
  <c r="J1822" i="5"/>
  <c r="S1822" i="5" s="1"/>
  <c r="H1822" i="5"/>
  <c r="Q1822" i="5" s="1"/>
  <c r="K1823" i="5"/>
  <c r="H1823" i="5"/>
  <c r="Q1823" i="5" s="1"/>
  <c r="I1823" i="5"/>
  <c r="R1823" i="5" s="1"/>
  <c r="G1823" i="5"/>
  <c r="P1823" i="5" s="1"/>
  <c r="J1823" i="5"/>
  <c r="S1823" i="5" s="1"/>
  <c r="J1824" i="5"/>
  <c r="S1824" i="5" s="1"/>
  <c r="I1824" i="5"/>
  <c r="R1824" i="5" s="1"/>
  <c r="G1824" i="5"/>
  <c r="P1824" i="5" s="1"/>
  <c r="K1824" i="5"/>
  <c r="H1824" i="5"/>
  <c r="Q1824" i="5" s="1"/>
  <c r="G1825" i="5"/>
  <c r="P1825" i="5" s="1"/>
  <c r="I1825" i="5"/>
  <c r="R1825" i="5" s="1"/>
  <c r="H1825" i="5"/>
  <c r="Q1825" i="5" s="1"/>
  <c r="K1825" i="5"/>
  <c r="J1825" i="5"/>
  <c r="S1825" i="5" s="1"/>
  <c r="I1826" i="5"/>
  <c r="R1826" i="5" s="1"/>
  <c r="H1826" i="5"/>
  <c r="Q1826" i="5" s="1"/>
  <c r="G1826" i="5"/>
  <c r="P1826" i="5" s="1"/>
  <c r="K1826" i="5"/>
  <c r="J1826" i="5"/>
  <c r="S1826" i="5" s="1"/>
  <c r="I1827" i="5"/>
  <c r="R1827" i="5" s="1"/>
  <c r="G1827" i="5"/>
  <c r="P1827" i="5" s="1"/>
  <c r="K1827" i="5"/>
  <c r="J1827" i="5"/>
  <c r="S1827" i="5" s="1"/>
  <c r="H1827" i="5"/>
  <c r="Q1827" i="5" s="1"/>
  <c r="I1828" i="5"/>
  <c r="R1828" i="5" s="1"/>
  <c r="H1828" i="5"/>
  <c r="Q1828" i="5" s="1"/>
  <c r="K1828" i="5"/>
  <c r="J1828" i="5"/>
  <c r="S1828" i="5" s="1"/>
  <c r="G1828" i="5"/>
  <c r="P1828" i="5" s="1"/>
  <c r="J1829" i="5"/>
  <c r="S1829" i="5" s="1"/>
  <c r="G1829" i="5"/>
  <c r="P1829" i="5" s="1"/>
  <c r="H1829" i="5"/>
  <c r="Q1829" i="5" s="1"/>
  <c r="K1829" i="5"/>
  <c r="I1829" i="5"/>
  <c r="R1829" i="5" s="1"/>
  <c r="H1830" i="5"/>
  <c r="Q1830" i="5" s="1"/>
  <c r="J1830" i="5"/>
  <c r="S1830" i="5" s="1"/>
  <c r="G1830" i="5"/>
  <c r="P1830" i="5" s="1"/>
  <c r="K1830" i="5"/>
  <c r="I1830" i="5"/>
  <c r="R1830" i="5" s="1"/>
  <c r="H1831" i="5"/>
  <c r="Q1831" i="5" s="1"/>
  <c r="J1831" i="5"/>
  <c r="S1831" i="5" s="1"/>
  <c r="K1831" i="5"/>
  <c r="G1831" i="5"/>
  <c r="P1831" i="5" s="1"/>
  <c r="I1831" i="5"/>
  <c r="R1831" i="5" s="1"/>
  <c r="I1832" i="5"/>
  <c r="R1832" i="5" s="1"/>
  <c r="J1832" i="5"/>
  <c r="S1832" i="5" s="1"/>
  <c r="H1832" i="5"/>
  <c r="Q1832" i="5" s="1"/>
  <c r="G1832" i="5"/>
  <c r="P1832" i="5" s="1"/>
  <c r="K1832" i="5"/>
  <c r="J1833" i="5"/>
  <c r="S1833" i="5" s="1"/>
  <c r="H1833" i="5"/>
  <c r="Q1833" i="5" s="1"/>
  <c r="I1833" i="5"/>
  <c r="R1833" i="5" s="1"/>
  <c r="K1833" i="5"/>
  <c r="G1833" i="5"/>
  <c r="P1833" i="5" s="1"/>
  <c r="G1834" i="5"/>
  <c r="P1834" i="5" s="1"/>
  <c r="K1834" i="5"/>
  <c r="H1834" i="5"/>
  <c r="Q1834" i="5" s="1"/>
  <c r="J1834" i="5"/>
  <c r="S1834" i="5" s="1"/>
  <c r="I1834" i="5"/>
  <c r="R1834" i="5" s="1"/>
  <c r="H1835" i="5"/>
  <c r="Q1835" i="5" s="1"/>
  <c r="K1835" i="5"/>
  <c r="I1835" i="5"/>
  <c r="R1835" i="5" s="1"/>
  <c r="G1835" i="5"/>
  <c r="P1835" i="5" s="1"/>
  <c r="J1835" i="5"/>
  <c r="S1835" i="5" s="1"/>
  <c r="I1836" i="5"/>
  <c r="R1836" i="5" s="1"/>
  <c r="G1836" i="5"/>
  <c r="P1836" i="5" s="1"/>
  <c r="H1836" i="5"/>
  <c r="Q1836" i="5" s="1"/>
  <c r="K1836" i="5"/>
  <c r="J1836" i="5"/>
  <c r="S1836" i="5" s="1"/>
  <c r="K1837" i="5"/>
  <c r="I1837" i="5"/>
  <c r="R1837" i="5" s="1"/>
  <c r="H1837" i="5"/>
  <c r="Q1837" i="5" s="1"/>
  <c r="G1837" i="5"/>
  <c r="P1837" i="5" s="1"/>
  <c r="J1837" i="5"/>
  <c r="S1837" i="5" s="1"/>
  <c r="G1838" i="5"/>
  <c r="P1838" i="5" s="1"/>
  <c r="K1838" i="5"/>
  <c r="I1838" i="5"/>
  <c r="R1838" i="5" s="1"/>
  <c r="H1838" i="5"/>
  <c r="Q1838" i="5" s="1"/>
  <c r="J1838" i="5"/>
  <c r="S1838" i="5" s="1"/>
  <c r="J1839" i="5"/>
  <c r="S1839" i="5" s="1"/>
  <c r="G1839" i="5"/>
  <c r="P1839" i="5" s="1"/>
  <c r="K1839" i="5"/>
  <c r="H1839" i="5"/>
  <c r="Q1839" i="5" s="1"/>
  <c r="I1839" i="5"/>
  <c r="R1839" i="5" s="1"/>
  <c r="G1840" i="5"/>
  <c r="P1840" i="5" s="1"/>
  <c r="K1840" i="5"/>
  <c r="H1840" i="5"/>
  <c r="Q1840" i="5" s="1"/>
  <c r="I1840" i="5"/>
  <c r="R1840" i="5" s="1"/>
  <c r="J1840" i="5"/>
  <c r="S1840" i="5" s="1"/>
  <c r="H1841" i="5"/>
  <c r="Q1841" i="5" s="1"/>
  <c r="J1841" i="5"/>
  <c r="S1841" i="5" s="1"/>
  <c r="I1841" i="5"/>
  <c r="R1841" i="5" s="1"/>
  <c r="K1841" i="5"/>
  <c r="G1841" i="5"/>
  <c r="P1841" i="5" s="1"/>
  <c r="J1842" i="5"/>
  <c r="S1842" i="5" s="1"/>
  <c r="H1842" i="5"/>
  <c r="Q1842" i="5" s="1"/>
  <c r="I1842" i="5"/>
  <c r="R1842" i="5" s="1"/>
  <c r="K1842" i="5"/>
  <c r="G1842" i="5"/>
  <c r="P1842" i="5" s="1"/>
  <c r="K1843" i="5"/>
  <c r="H1843" i="5"/>
  <c r="Q1843" i="5" s="1"/>
  <c r="G1843" i="5"/>
  <c r="P1843" i="5" s="1"/>
  <c r="I1843" i="5"/>
  <c r="R1843" i="5" s="1"/>
  <c r="J1843" i="5"/>
  <c r="S1843" i="5" s="1"/>
  <c r="G1844" i="5"/>
  <c r="P1844" i="5" s="1"/>
  <c r="K1844" i="5"/>
  <c r="H1844" i="5"/>
  <c r="Q1844" i="5" s="1"/>
  <c r="I1844" i="5"/>
  <c r="R1844" i="5" s="1"/>
  <c r="J1844" i="5"/>
  <c r="S1844" i="5" s="1"/>
  <c r="G1845" i="5"/>
  <c r="P1845" i="5" s="1"/>
  <c r="J1845" i="5"/>
  <c r="S1845" i="5" s="1"/>
  <c r="H1845" i="5"/>
  <c r="Q1845" i="5" s="1"/>
  <c r="I1845" i="5"/>
  <c r="R1845" i="5" s="1"/>
  <c r="K1845" i="5"/>
  <c r="G1846" i="5"/>
  <c r="P1846" i="5" s="1"/>
  <c r="J1846" i="5"/>
  <c r="S1846" i="5" s="1"/>
  <c r="K1846" i="5"/>
  <c r="H1846" i="5"/>
  <c r="Q1846" i="5" s="1"/>
  <c r="I1846" i="5"/>
  <c r="R1846" i="5" s="1"/>
  <c r="I1847" i="5"/>
  <c r="R1847" i="5" s="1"/>
  <c r="K1847" i="5"/>
  <c r="G1847" i="5"/>
  <c r="P1847" i="5" s="1"/>
  <c r="H1847" i="5"/>
  <c r="Q1847" i="5" s="1"/>
  <c r="J1847" i="5"/>
  <c r="S1847" i="5" s="1"/>
  <c r="I1848" i="5"/>
  <c r="R1848" i="5" s="1"/>
  <c r="J1848" i="5"/>
  <c r="S1848" i="5" s="1"/>
  <c r="G1848" i="5"/>
  <c r="P1848" i="5" s="1"/>
  <c r="H1848" i="5"/>
  <c r="Q1848" i="5" s="1"/>
  <c r="K1848" i="5"/>
  <c r="I1849" i="5"/>
  <c r="R1849" i="5" s="1"/>
  <c r="H1849" i="5"/>
  <c r="Q1849" i="5" s="1"/>
  <c r="J1849" i="5"/>
  <c r="S1849" i="5" s="1"/>
  <c r="G1849" i="5"/>
  <c r="P1849" i="5" s="1"/>
  <c r="K1849" i="5"/>
  <c r="J1850" i="5"/>
  <c r="S1850" i="5" s="1"/>
  <c r="K1850" i="5"/>
  <c r="G1850" i="5"/>
  <c r="P1850" i="5" s="1"/>
  <c r="H1850" i="5"/>
  <c r="Q1850" i="5" s="1"/>
  <c r="I1850" i="5"/>
  <c r="R1850" i="5" s="1"/>
  <c r="H1851" i="5"/>
  <c r="Q1851" i="5" s="1"/>
  <c r="G1851" i="5"/>
  <c r="P1851" i="5" s="1"/>
  <c r="J1851" i="5"/>
  <c r="S1851" i="5" s="1"/>
  <c r="K1851" i="5"/>
  <c r="I1851" i="5"/>
  <c r="R1851" i="5" s="1"/>
  <c r="J1852" i="5"/>
  <c r="S1852" i="5" s="1"/>
  <c r="K1852" i="5"/>
  <c r="H1852" i="5"/>
  <c r="Q1852" i="5" s="1"/>
  <c r="I1852" i="5"/>
  <c r="R1852" i="5" s="1"/>
  <c r="G1852" i="5"/>
  <c r="P1852" i="5" s="1"/>
  <c r="I1853" i="5"/>
  <c r="R1853" i="5" s="1"/>
  <c r="K1853" i="5"/>
  <c r="H1853" i="5"/>
  <c r="Q1853" i="5" s="1"/>
  <c r="G1853" i="5"/>
  <c r="P1853" i="5" s="1"/>
  <c r="J1853" i="5"/>
  <c r="S1853" i="5" s="1"/>
  <c r="K1854" i="5"/>
  <c r="I1854" i="5"/>
  <c r="R1854" i="5" s="1"/>
  <c r="G1854" i="5"/>
  <c r="P1854" i="5" s="1"/>
  <c r="J1854" i="5"/>
  <c r="S1854" i="5" s="1"/>
  <c r="H1854" i="5"/>
  <c r="Q1854" i="5" s="1"/>
  <c r="I1855" i="5"/>
  <c r="R1855" i="5" s="1"/>
  <c r="G1855" i="5"/>
  <c r="P1855" i="5" s="1"/>
  <c r="J1855" i="5"/>
  <c r="S1855" i="5" s="1"/>
  <c r="H1855" i="5"/>
  <c r="Q1855" i="5" s="1"/>
  <c r="K1855" i="5"/>
  <c r="I1856" i="5"/>
  <c r="R1856" i="5" s="1"/>
  <c r="H1856" i="5"/>
  <c r="Q1856" i="5" s="1"/>
  <c r="G1856" i="5"/>
  <c r="P1856" i="5" s="1"/>
  <c r="J1856" i="5"/>
  <c r="S1856" i="5" s="1"/>
  <c r="K1856" i="5"/>
  <c r="G1857" i="5"/>
  <c r="P1857" i="5" s="1"/>
  <c r="I1857" i="5"/>
  <c r="R1857" i="5" s="1"/>
  <c r="J1857" i="5"/>
  <c r="S1857" i="5" s="1"/>
  <c r="H1857" i="5"/>
  <c r="Q1857" i="5" s="1"/>
  <c r="K1857" i="5"/>
  <c r="H1858" i="5"/>
  <c r="Q1858" i="5" s="1"/>
  <c r="G1858" i="5"/>
  <c r="P1858" i="5" s="1"/>
  <c r="J1858" i="5"/>
  <c r="S1858" i="5" s="1"/>
  <c r="I1858" i="5"/>
  <c r="R1858" i="5" s="1"/>
  <c r="K1858" i="5"/>
  <c r="G1859" i="5"/>
  <c r="P1859" i="5" s="1"/>
  <c r="I1859" i="5"/>
  <c r="R1859" i="5" s="1"/>
  <c r="H1859" i="5"/>
  <c r="Q1859" i="5" s="1"/>
  <c r="J1859" i="5"/>
  <c r="S1859" i="5" s="1"/>
  <c r="K1859" i="5"/>
  <c r="H1860" i="5"/>
  <c r="Q1860" i="5" s="1"/>
  <c r="J1860" i="5"/>
  <c r="S1860" i="5" s="1"/>
  <c r="I1860" i="5"/>
  <c r="R1860" i="5" s="1"/>
  <c r="G1860" i="5"/>
  <c r="P1860" i="5" s="1"/>
  <c r="K1860" i="5"/>
  <c r="H1861" i="5"/>
  <c r="Q1861" i="5" s="1"/>
  <c r="G1861" i="5"/>
  <c r="P1861" i="5" s="1"/>
  <c r="J1861" i="5"/>
  <c r="S1861" i="5" s="1"/>
  <c r="I1861" i="5"/>
  <c r="R1861" i="5" s="1"/>
  <c r="K1861" i="5"/>
  <c r="H1862" i="5"/>
  <c r="Q1862" i="5" s="1"/>
  <c r="I1862" i="5"/>
  <c r="R1862" i="5" s="1"/>
  <c r="K1862" i="5"/>
  <c r="J1862" i="5"/>
  <c r="S1862" i="5" s="1"/>
  <c r="G1862" i="5"/>
  <c r="P1862" i="5" s="1"/>
  <c r="H1863" i="5"/>
  <c r="Q1863" i="5" s="1"/>
  <c r="J1863" i="5"/>
  <c r="S1863" i="5" s="1"/>
  <c r="I1863" i="5"/>
  <c r="R1863" i="5" s="1"/>
  <c r="G1863" i="5"/>
  <c r="P1863" i="5" s="1"/>
  <c r="K1863" i="5"/>
  <c r="H1864" i="5"/>
  <c r="Q1864" i="5" s="1"/>
  <c r="J1864" i="5"/>
  <c r="S1864" i="5" s="1"/>
  <c r="I1864" i="5"/>
  <c r="R1864" i="5" s="1"/>
  <c r="G1864" i="5"/>
  <c r="P1864" i="5" s="1"/>
  <c r="K1864" i="5"/>
  <c r="I1865" i="5"/>
  <c r="R1865" i="5" s="1"/>
  <c r="H1865" i="5"/>
  <c r="Q1865" i="5" s="1"/>
  <c r="J1865" i="5"/>
  <c r="S1865" i="5" s="1"/>
  <c r="K1865" i="5"/>
  <c r="G1865" i="5"/>
  <c r="P1865" i="5" s="1"/>
  <c r="H1866" i="5"/>
  <c r="Q1866" i="5" s="1"/>
  <c r="K1866" i="5"/>
  <c r="I1866" i="5"/>
  <c r="R1866" i="5" s="1"/>
  <c r="J1866" i="5"/>
  <c r="S1866" i="5" s="1"/>
  <c r="G1866" i="5"/>
  <c r="P1866" i="5" s="1"/>
  <c r="G1867" i="5"/>
  <c r="P1867" i="5" s="1"/>
  <c r="J1867" i="5"/>
  <c r="S1867" i="5" s="1"/>
  <c r="K1867" i="5"/>
  <c r="I1867" i="5"/>
  <c r="R1867" i="5" s="1"/>
  <c r="H1867" i="5"/>
  <c r="Q1867" i="5" s="1"/>
  <c r="H1868" i="5"/>
  <c r="Q1868" i="5" s="1"/>
  <c r="G1868" i="5"/>
  <c r="P1868" i="5" s="1"/>
  <c r="I1868" i="5"/>
  <c r="R1868" i="5" s="1"/>
  <c r="J1868" i="5"/>
  <c r="S1868" i="5" s="1"/>
  <c r="K1868" i="5"/>
  <c r="H1869" i="5"/>
  <c r="Q1869" i="5" s="1"/>
  <c r="I1869" i="5"/>
  <c r="R1869" i="5" s="1"/>
  <c r="G1869" i="5"/>
  <c r="P1869" i="5" s="1"/>
  <c r="K1869" i="5"/>
  <c r="J1869" i="5"/>
  <c r="S1869" i="5" s="1"/>
  <c r="K1870" i="5"/>
  <c r="G1870" i="5"/>
  <c r="P1870" i="5" s="1"/>
  <c r="I1870" i="5"/>
  <c r="R1870" i="5" s="1"/>
  <c r="H1870" i="5"/>
  <c r="Q1870" i="5" s="1"/>
  <c r="J1870" i="5"/>
  <c r="S1870" i="5" s="1"/>
  <c r="H1871" i="5"/>
  <c r="Q1871" i="5" s="1"/>
  <c r="J1871" i="5"/>
  <c r="S1871" i="5" s="1"/>
  <c r="I1871" i="5"/>
  <c r="R1871" i="5" s="1"/>
  <c r="K1871" i="5"/>
  <c r="G1871" i="5"/>
  <c r="P1871" i="5" s="1"/>
  <c r="I1872" i="5"/>
  <c r="R1872" i="5" s="1"/>
  <c r="K1872" i="5"/>
  <c r="J1872" i="5"/>
  <c r="S1872" i="5" s="1"/>
  <c r="H1872" i="5"/>
  <c r="Q1872" i="5" s="1"/>
  <c r="G1872" i="5"/>
  <c r="P1872" i="5" s="1"/>
  <c r="J1873" i="5"/>
  <c r="S1873" i="5" s="1"/>
  <c r="I1873" i="5"/>
  <c r="R1873" i="5" s="1"/>
  <c r="H1873" i="5"/>
  <c r="Q1873" i="5" s="1"/>
  <c r="K1873" i="5"/>
  <c r="G1873" i="5"/>
  <c r="P1873" i="5" s="1"/>
  <c r="G1874" i="5"/>
  <c r="P1874" i="5" s="1"/>
  <c r="K1874" i="5"/>
  <c r="I1874" i="5"/>
  <c r="R1874" i="5" s="1"/>
  <c r="J1874" i="5"/>
  <c r="S1874" i="5" s="1"/>
  <c r="H1874" i="5"/>
  <c r="Q1874" i="5" s="1"/>
  <c r="K1875" i="5"/>
  <c r="J1875" i="5"/>
  <c r="S1875" i="5" s="1"/>
  <c r="I1875" i="5"/>
  <c r="R1875" i="5" s="1"/>
  <c r="G1875" i="5"/>
  <c r="P1875" i="5" s="1"/>
  <c r="H1875" i="5"/>
  <c r="Q1875" i="5" s="1"/>
  <c r="I1876" i="5"/>
  <c r="R1876" i="5" s="1"/>
  <c r="K1876" i="5"/>
  <c r="H1876" i="5"/>
  <c r="Q1876" i="5" s="1"/>
  <c r="J1876" i="5"/>
  <c r="S1876" i="5" s="1"/>
  <c r="G1876" i="5"/>
  <c r="P1876" i="5" s="1"/>
  <c r="I1877" i="5"/>
  <c r="R1877" i="5" s="1"/>
  <c r="K1877" i="5"/>
  <c r="H1877" i="5"/>
  <c r="Q1877" i="5" s="1"/>
  <c r="J1877" i="5"/>
  <c r="S1877" i="5" s="1"/>
  <c r="G1877" i="5"/>
  <c r="P1877" i="5" s="1"/>
  <c r="J1878" i="5"/>
  <c r="S1878" i="5" s="1"/>
  <c r="K1878" i="5"/>
  <c r="G1878" i="5"/>
  <c r="P1878" i="5" s="1"/>
  <c r="I1878" i="5"/>
  <c r="R1878" i="5" s="1"/>
  <c r="H1878" i="5"/>
  <c r="Q1878" i="5" s="1"/>
  <c r="J1879" i="5"/>
  <c r="S1879" i="5" s="1"/>
  <c r="K1879" i="5"/>
  <c r="I1879" i="5"/>
  <c r="R1879" i="5" s="1"/>
  <c r="G1879" i="5"/>
  <c r="P1879" i="5" s="1"/>
  <c r="H1879" i="5"/>
  <c r="Q1879" i="5" s="1"/>
  <c r="K1880" i="5"/>
  <c r="I1880" i="5"/>
  <c r="R1880" i="5" s="1"/>
  <c r="J1880" i="5"/>
  <c r="S1880" i="5" s="1"/>
  <c r="H1880" i="5"/>
  <c r="Q1880" i="5" s="1"/>
  <c r="G1880" i="5"/>
  <c r="P1880" i="5" s="1"/>
  <c r="H1881" i="5"/>
  <c r="Q1881" i="5" s="1"/>
  <c r="I1881" i="5"/>
  <c r="R1881" i="5" s="1"/>
  <c r="J1881" i="5"/>
  <c r="S1881" i="5" s="1"/>
  <c r="G1881" i="5"/>
  <c r="P1881" i="5" s="1"/>
  <c r="K1881" i="5"/>
  <c r="J1882" i="5"/>
  <c r="S1882" i="5" s="1"/>
  <c r="I1882" i="5"/>
  <c r="R1882" i="5" s="1"/>
  <c r="H1882" i="5"/>
  <c r="Q1882" i="5" s="1"/>
  <c r="G1882" i="5"/>
  <c r="P1882" i="5" s="1"/>
  <c r="K1882" i="5"/>
  <c r="G1883" i="5"/>
  <c r="P1883" i="5" s="1"/>
  <c r="I1883" i="5"/>
  <c r="R1883" i="5" s="1"/>
  <c r="H1883" i="5"/>
  <c r="Q1883" i="5" s="1"/>
  <c r="J1883" i="5"/>
  <c r="S1883" i="5" s="1"/>
  <c r="K1883" i="5"/>
  <c r="K1884" i="5"/>
  <c r="I1884" i="5"/>
  <c r="R1884" i="5" s="1"/>
  <c r="G1884" i="5"/>
  <c r="P1884" i="5" s="1"/>
  <c r="J1884" i="5"/>
  <c r="S1884" i="5" s="1"/>
  <c r="H1884" i="5"/>
  <c r="Q1884" i="5" s="1"/>
  <c r="J1885" i="5"/>
  <c r="S1885" i="5" s="1"/>
  <c r="G1885" i="5"/>
  <c r="P1885" i="5" s="1"/>
  <c r="K1885" i="5"/>
  <c r="H1885" i="5"/>
  <c r="Q1885" i="5" s="1"/>
  <c r="I1885" i="5"/>
  <c r="R1885" i="5" s="1"/>
  <c r="J1886" i="5"/>
  <c r="S1886" i="5" s="1"/>
  <c r="K1886" i="5"/>
  <c r="I1886" i="5"/>
  <c r="R1886" i="5" s="1"/>
  <c r="H1886" i="5"/>
  <c r="Q1886" i="5" s="1"/>
  <c r="G1886" i="5"/>
  <c r="P1886" i="5" s="1"/>
  <c r="G1887" i="5"/>
  <c r="P1887" i="5" s="1"/>
  <c r="K1887" i="5"/>
  <c r="I1887" i="5"/>
  <c r="R1887" i="5" s="1"/>
  <c r="H1887" i="5"/>
  <c r="Q1887" i="5" s="1"/>
  <c r="J1887" i="5"/>
  <c r="S1887" i="5" s="1"/>
  <c r="G1888" i="5"/>
  <c r="P1888" i="5" s="1"/>
  <c r="K1888" i="5"/>
  <c r="J1888" i="5"/>
  <c r="S1888" i="5" s="1"/>
  <c r="H1888" i="5"/>
  <c r="Q1888" i="5" s="1"/>
  <c r="I1888" i="5"/>
  <c r="R1888" i="5" s="1"/>
  <c r="H1889" i="5"/>
  <c r="Q1889" i="5" s="1"/>
  <c r="G1889" i="5"/>
  <c r="P1889" i="5" s="1"/>
  <c r="K1889" i="5"/>
  <c r="I1889" i="5"/>
  <c r="R1889" i="5" s="1"/>
  <c r="J1889" i="5"/>
  <c r="S1889" i="5" s="1"/>
  <c r="K1890" i="5"/>
  <c r="J1890" i="5"/>
  <c r="S1890" i="5" s="1"/>
  <c r="I1890" i="5"/>
  <c r="R1890" i="5" s="1"/>
  <c r="H1890" i="5"/>
  <c r="Q1890" i="5" s="1"/>
  <c r="G1890" i="5"/>
  <c r="P1890" i="5" s="1"/>
  <c r="K1891" i="5"/>
  <c r="H1891" i="5"/>
  <c r="Q1891" i="5" s="1"/>
  <c r="G1891" i="5"/>
  <c r="P1891" i="5" s="1"/>
  <c r="I1891" i="5"/>
  <c r="R1891" i="5" s="1"/>
  <c r="J1891" i="5"/>
  <c r="S1891" i="5" s="1"/>
  <c r="K1892" i="5"/>
  <c r="G1892" i="5"/>
  <c r="P1892" i="5" s="1"/>
  <c r="H1892" i="5"/>
  <c r="Q1892" i="5" s="1"/>
  <c r="J1892" i="5"/>
  <c r="S1892" i="5" s="1"/>
  <c r="I1892" i="5"/>
  <c r="R1892" i="5" s="1"/>
  <c r="K1893" i="5"/>
  <c r="I1893" i="5"/>
  <c r="R1893" i="5" s="1"/>
  <c r="G1893" i="5"/>
  <c r="P1893" i="5" s="1"/>
  <c r="H1893" i="5"/>
  <c r="Q1893" i="5" s="1"/>
  <c r="J1893" i="5"/>
  <c r="S1893" i="5" s="1"/>
  <c r="K1894" i="5"/>
  <c r="I1894" i="5"/>
  <c r="R1894" i="5" s="1"/>
  <c r="G1894" i="5"/>
  <c r="P1894" i="5" s="1"/>
  <c r="J1894" i="5"/>
  <c r="S1894" i="5" s="1"/>
  <c r="H1894" i="5"/>
  <c r="Q1894" i="5" s="1"/>
  <c r="K1895" i="5"/>
  <c r="I1895" i="5"/>
  <c r="R1895" i="5" s="1"/>
  <c r="G1895" i="5"/>
  <c r="P1895" i="5" s="1"/>
  <c r="J1895" i="5"/>
  <c r="S1895" i="5" s="1"/>
  <c r="H1895" i="5"/>
  <c r="Q1895" i="5" s="1"/>
  <c r="K1896" i="5"/>
  <c r="J1896" i="5"/>
  <c r="S1896" i="5" s="1"/>
  <c r="G1896" i="5"/>
  <c r="P1896" i="5" s="1"/>
  <c r="H1896" i="5"/>
  <c r="Q1896" i="5" s="1"/>
  <c r="I1896" i="5"/>
  <c r="R1896" i="5" s="1"/>
  <c r="K1897" i="5"/>
  <c r="G1897" i="5"/>
  <c r="P1897" i="5" s="1"/>
  <c r="J1897" i="5"/>
  <c r="S1897" i="5" s="1"/>
  <c r="H1897" i="5"/>
  <c r="Q1897" i="5" s="1"/>
  <c r="I1897" i="5"/>
  <c r="R1897" i="5" s="1"/>
  <c r="G1898" i="5"/>
  <c r="P1898" i="5" s="1"/>
  <c r="I1898" i="5"/>
  <c r="R1898" i="5" s="1"/>
  <c r="J1898" i="5"/>
  <c r="S1898" i="5" s="1"/>
  <c r="H1898" i="5"/>
  <c r="Q1898" i="5" s="1"/>
  <c r="K1898" i="5"/>
  <c r="H1899" i="5"/>
  <c r="Q1899" i="5" s="1"/>
  <c r="I1899" i="5"/>
  <c r="R1899" i="5" s="1"/>
  <c r="J1899" i="5"/>
  <c r="S1899" i="5" s="1"/>
  <c r="K1899" i="5"/>
  <c r="G1899" i="5"/>
  <c r="P1899" i="5" s="1"/>
  <c r="J1900" i="5"/>
  <c r="S1900" i="5" s="1"/>
  <c r="H1900" i="5"/>
  <c r="Q1900" i="5" s="1"/>
  <c r="K1900" i="5"/>
  <c r="G1900" i="5"/>
  <c r="P1900" i="5" s="1"/>
  <c r="I1900" i="5"/>
  <c r="R1900" i="5" s="1"/>
  <c r="I1901" i="5"/>
  <c r="R1901" i="5" s="1"/>
  <c r="J1901" i="5"/>
  <c r="S1901" i="5" s="1"/>
  <c r="K1901" i="5"/>
  <c r="H1901" i="5"/>
  <c r="Q1901" i="5" s="1"/>
  <c r="G1901" i="5"/>
  <c r="P1901" i="5" s="1"/>
  <c r="K1902" i="5"/>
  <c r="I1902" i="5"/>
  <c r="R1902" i="5" s="1"/>
  <c r="G1902" i="5"/>
  <c r="P1902" i="5" s="1"/>
  <c r="J1902" i="5"/>
  <c r="S1902" i="5" s="1"/>
  <c r="H1902" i="5"/>
  <c r="Q1902" i="5" s="1"/>
  <c r="H1903" i="5"/>
  <c r="Q1903" i="5" s="1"/>
  <c r="G1903" i="5"/>
  <c r="P1903" i="5" s="1"/>
  <c r="I1903" i="5"/>
  <c r="R1903" i="5" s="1"/>
  <c r="K1903" i="5"/>
  <c r="J1903" i="5"/>
  <c r="S1903" i="5" s="1"/>
  <c r="G1904" i="5"/>
  <c r="P1904" i="5" s="1"/>
  <c r="H1904" i="5"/>
  <c r="Q1904" i="5" s="1"/>
  <c r="I1904" i="5"/>
  <c r="R1904" i="5" s="1"/>
  <c r="K1904" i="5"/>
  <c r="J1904" i="5"/>
  <c r="S1904" i="5" s="1"/>
  <c r="G1905" i="5"/>
  <c r="P1905" i="5" s="1"/>
  <c r="I1905" i="5"/>
  <c r="R1905" i="5" s="1"/>
  <c r="H1905" i="5"/>
  <c r="Q1905" i="5" s="1"/>
  <c r="J1905" i="5"/>
  <c r="S1905" i="5" s="1"/>
  <c r="K1905" i="5"/>
  <c r="J1906" i="5"/>
  <c r="S1906" i="5" s="1"/>
  <c r="I1906" i="5"/>
  <c r="R1906" i="5" s="1"/>
  <c r="G1906" i="5"/>
  <c r="P1906" i="5" s="1"/>
  <c r="H1906" i="5"/>
  <c r="Q1906" i="5" s="1"/>
  <c r="K1906" i="5"/>
  <c r="H1907" i="5"/>
  <c r="Q1907" i="5" s="1"/>
  <c r="J1907" i="5"/>
  <c r="S1907" i="5" s="1"/>
  <c r="G1907" i="5"/>
  <c r="P1907" i="5" s="1"/>
  <c r="I1907" i="5"/>
  <c r="R1907" i="5" s="1"/>
  <c r="K1907" i="5"/>
  <c r="H1908" i="5"/>
  <c r="Q1908" i="5" s="1"/>
  <c r="K1908" i="5"/>
  <c r="J1908" i="5"/>
  <c r="S1908" i="5" s="1"/>
  <c r="G1908" i="5"/>
  <c r="P1908" i="5" s="1"/>
  <c r="I1908" i="5"/>
  <c r="R1908" i="5" s="1"/>
  <c r="I1909" i="5"/>
  <c r="R1909" i="5" s="1"/>
  <c r="K1909" i="5"/>
  <c r="G1909" i="5"/>
  <c r="P1909" i="5" s="1"/>
  <c r="H1909" i="5"/>
  <c r="Q1909" i="5" s="1"/>
  <c r="J1909" i="5"/>
  <c r="S1909" i="5" s="1"/>
  <c r="I1910" i="5"/>
  <c r="R1910" i="5" s="1"/>
  <c r="J1910" i="5"/>
  <c r="S1910" i="5" s="1"/>
  <c r="H1910" i="5"/>
  <c r="Q1910" i="5" s="1"/>
  <c r="K1910" i="5"/>
  <c r="G1910" i="5"/>
  <c r="P1910" i="5" s="1"/>
  <c r="I1911" i="5"/>
  <c r="R1911" i="5" s="1"/>
  <c r="J1911" i="5"/>
  <c r="S1911" i="5" s="1"/>
  <c r="G1911" i="5"/>
  <c r="P1911" i="5" s="1"/>
  <c r="K1911" i="5"/>
  <c r="H1911" i="5"/>
  <c r="Q1911" i="5" s="1"/>
  <c r="I1912" i="5"/>
  <c r="R1912" i="5" s="1"/>
  <c r="G1912" i="5"/>
  <c r="P1912" i="5" s="1"/>
  <c r="H1912" i="5"/>
  <c r="Q1912" i="5" s="1"/>
  <c r="J1912" i="5"/>
  <c r="S1912" i="5" s="1"/>
  <c r="K1912" i="5"/>
  <c r="I1913" i="5"/>
  <c r="R1913" i="5" s="1"/>
  <c r="H1913" i="5"/>
  <c r="Q1913" i="5" s="1"/>
  <c r="K1913" i="5"/>
  <c r="J1913" i="5"/>
  <c r="S1913" i="5" s="1"/>
  <c r="G1913" i="5"/>
  <c r="P1913" i="5" s="1"/>
  <c r="I1914" i="5"/>
  <c r="R1914" i="5" s="1"/>
  <c r="K1914" i="5"/>
  <c r="G1914" i="5"/>
  <c r="P1914" i="5" s="1"/>
  <c r="H1914" i="5"/>
  <c r="Q1914" i="5" s="1"/>
  <c r="J1914" i="5"/>
  <c r="S1914" i="5" s="1"/>
  <c r="K1915" i="5"/>
  <c r="I1915" i="5"/>
  <c r="R1915" i="5" s="1"/>
  <c r="H1915" i="5"/>
  <c r="Q1915" i="5" s="1"/>
  <c r="G1915" i="5"/>
  <c r="P1915" i="5" s="1"/>
  <c r="J1915" i="5"/>
  <c r="S1915" i="5" s="1"/>
  <c r="K1916" i="5"/>
  <c r="I1916" i="5"/>
  <c r="R1916" i="5" s="1"/>
  <c r="G1916" i="5"/>
  <c r="P1916" i="5" s="1"/>
  <c r="H1916" i="5"/>
  <c r="Q1916" i="5" s="1"/>
  <c r="J1916" i="5"/>
  <c r="S1916" i="5" s="1"/>
  <c r="K1917" i="5"/>
  <c r="I1917" i="5"/>
  <c r="R1917" i="5" s="1"/>
  <c r="H1917" i="5"/>
  <c r="Q1917" i="5" s="1"/>
  <c r="J1917" i="5"/>
  <c r="S1917" i="5" s="1"/>
  <c r="G1917" i="5"/>
  <c r="P1917" i="5" s="1"/>
  <c r="K1918" i="5"/>
  <c r="I1918" i="5"/>
  <c r="R1918" i="5" s="1"/>
  <c r="G1918" i="5"/>
  <c r="P1918" i="5" s="1"/>
  <c r="H1918" i="5"/>
  <c r="Q1918" i="5" s="1"/>
  <c r="J1918" i="5"/>
  <c r="S1918" i="5" s="1"/>
  <c r="I1919" i="5"/>
  <c r="R1919" i="5" s="1"/>
  <c r="K1919" i="5"/>
  <c r="J1919" i="5"/>
  <c r="S1919" i="5" s="1"/>
  <c r="G1919" i="5"/>
  <c r="P1919" i="5" s="1"/>
  <c r="H1919" i="5"/>
  <c r="Q1919" i="5" s="1"/>
  <c r="G1920" i="5"/>
  <c r="P1920" i="5" s="1"/>
  <c r="K1920" i="5"/>
  <c r="H1920" i="5"/>
  <c r="Q1920" i="5" s="1"/>
  <c r="J1920" i="5"/>
  <c r="S1920" i="5" s="1"/>
  <c r="I1920" i="5"/>
  <c r="R1920" i="5" s="1"/>
  <c r="K1921" i="5"/>
  <c r="G1921" i="5"/>
  <c r="P1921" i="5" s="1"/>
  <c r="H1921" i="5"/>
  <c r="Q1921" i="5" s="1"/>
  <c r="J1921" i="5"/>
  <c r="S1921" i="5" s="1"/>
  <c r="I1921" i="5"/>
  <c r="R1921" i="5" s="1"/>
  <c r="K1922" i="5"/>
  <c r="J1922" i="5"/>
  <c r="S1922" i="5" s="1"/>
  <c r="G1922" i="5"/>
  <c r="P1922" i="5" s="1"/>
  <c r="H1922" i="5"/>
  <c r="Q1922" i="5" s="1"/>
  <c r="I1922" i="5"/>
  <c r="R1922" i="5" s="1"/>
  <c r="G1923" i="5"/>
  <c r="P1923" i="5" s="1"/>
  <c r="H1923" i="5"/>
  <c r="Q1923" i="5" s="1"/>
  <c r="K1923" i="5"/>
  <c r="J1923" i="5"/>
  <c r="S1923" i="5" s="1"/>
  <c r="I1923" i="5"/>
  <c r="R1923" i="5" s="1"/>
  <c r="G1924" i="5"/>
  <c r="P1924" i="5" s="1"/>
  <c r="H1924" i="5"/>
  <c r="Q1924" i="5" s="1"/>
  <c r="K1924" i="5"/>
  <c r="J1924" i="5"/>
  <c r="S1924" i="5" s="1"/>
  <c r="I1924" i="5"/>
  <c r="R1924" i="5" s="1"/>
  <c r="G1925" i="5"/>
  <c r="P1925" i="5" s="1"/>
  <c r="J1925" i="5"/>
  <c r="S1925" i="5" s="1"/>
  <c r="I1925" i="5"/>
  <c r="R1925" i="5" s="1"/>
  <c r="K1925" i="5"/>
  <c r="H1925" i="5"/>
  <c r="Q1925" i="5" s="1"/>
  <c r="J1926" i="5"/>
  <c r="S1926" i="5" s="1"/>
  <c r="G1926" i="5"/>
  <c r="P1926" i="5" s="1"/>
  <c r="K1926" i="5"/>
  <c r="H1926" i="5"/>
  <c r="Q1926" i="5" s="1"/>
  <c r="I1926" i="5"/>
  <c r="R1926" i="5" s="1"/>
  <c r="J1927" i="5"/>
  <c r="S1927" i="5" s="1"/>
  <c r="G1927" i="5"/>
  <c r="P1927" i="5" s="1"/>
  <c r="I1927" i="5"/>
  <c r="R1927" i="5" s="1"/>
  <c r="K1927" i="5"/>
  <c r="H1927" i="5"/>
  <c r="Q1927" i="5" s="1"/>
  <c r="H1928" i="5"/>
  <c r="Q1928" i="5" s="1"/>
  <c r="K1928" i="5"/>
  <c r="G1928" i="5"/>
  <c r="P1928" i="5" s="1"/>
  <c r="I1928" i="5"/>
  <c r="R1928" i="5" s="1"/>
  <c r="J1928" i="5"/>
  <c r="S1928" i="5" s="1"/>
  <c r="H1929" i="5"/>
  <c r="Q1929" i="5" s="1"/>
  <c r="K1929" i="5"/>
  <c r="G1929" i="5"/>
  <c r="P1929" i="5" s="1"/>
  <c r="J1929" i="5"/>
  <c r="S1929" i="5" s="1"/>
  <c r="I1929" i="5"/>
  <c r="R1929" i="5" s="1"/>
  <c r="G1930" i="5"/>
  <c r="P1930" i="5" s="1"/>
  <c r="H1930" i="5"/>
  <c r="Q1930" i="5" s="1"/>
  <c r="K1930" i="5"/>
  <c r="J1930" i="5"/>
  <c r="S1930" i="5" s="1"/>
  <c r="I1930" i="5"/>
  <c r="R1930" i="5" s="1"/>
  <c r="J1931" i="5"/>
  <c r="S1931" i="5" s="1"/>
  <c r="I1931" i="5"/>
  <c r="R1931" i="5" s="1"/>
  <c r="H1931" i="5"/>
  <c r="Q1931" i="5" s="1"/>
  <c r="K1931" i="5"/>
  <c r="G1931" i="5"/>
  <c r="P1931" i="5" s="1"/>
  <c r="I1932" i="5"/>
  <c r="R1932" i="5" s="1"/>
  <c r="H1932" i="5"/>
  <c r="Q1932" i="5" s="1"/>
  <c r="K1932" i="5"/>
  <c r="G1932" i="5"/>
  <c r="P1932" i="5" s="1"/>
  <c r="J1932" i="5"/>
  <c r="S1932" i="5" s="1"/>
  <c r="K1933" i="5"/>
  <c r="G1933" i="5"/>
  <c r="P1933" i="5" s="1"/>
  <c r="I1933" i="5"/>
  <c r="R1933" i="5" s="1"/>
  <c r="H1933" i="5"/>
  <c r="Q1933" i="5" s="1"/>
  <c r="J1933" i="5"/>
  <c r="S1933" i="5" s="1"/>
  <c r="H1934" i="5"/>
  <c r="Q1934" i="5" s="1"/>
  <c r="K1934" i="5"/>
  <c r="I1934" i="5"/>
  <c r="R1934" i="5" s="1"/>
  <c r="G1934" i="5"/>
  <c r="P1934" i="5" s="1"/>
  <c r="J1934" i="5"/>
  <c r="S1934" i="5" s="1"/>
  <c r="H1935" i="5"/>
  <c r="Q1935" i="5" s="1"/>
  <c r="K1935" i="5"/>
  <c r="J1935" i="5"/>
  <c r="S1935" i="5" s="1"/>
  <c r="G1935" i="5"/>
  <c r="P1935" i="5" s="1"/>
  <c r="I1935" i="5"/>
  <c r="R1935" i="5" s="1"/>
  <c r="J1936" i="5"/>
  <c r="S1936" i="5" s="1"/>
  <c r="G1936" i="5"/>
  <c r="P1936" i="5" s="1"/>
  <c r="K1936" i="5"/>
  <c r="H1936" i="5"/>
  <c r="Q1936" i="5" s="1"/>
  <c r="I1936" i="5"/>
  <c r="R1936" i="5" s="1"/>
  <c r="J1937" i="5"/>
  <c r="S1937" i="5" s="1"/>
  <c r="I1937" i="5"/>
  <c r="R1937" i="5" s="1"/>
  <c r="G1937" i="5"/>
  <c r="P1937" i="5" s="1"/>
  <c r="K1937" i="5"/>
  <c r="H1937" i="5"/>
  <c r="Q1937" i="5" s="1"/>
  <c r="H1938" i="5"/>
  <c r="Q1938" i="5" s="1"/>
  <c r="J1938" i="5"/>
  <c r="S1938" i="5" s="1"/>
  <c r="G1938" i="5"/>
  <c r="P1938" i="5" s="1"/>
  <c r="K1938" i="5"/>
  <c r="I1938" i="5"/>
  <c r="R1938" i="5" s="1"/>
  <c r="H1939" i="5"/>
  <c r="Q1939" i="5" s="1"/>
  <c r="J1939" i="5"/>
  <c r="S1939" i="5" s="1"/>
  <c r="G1939" i="5"/>
  <c r="P1939" i="5" s="1"/>
  <c r="K1939" i="5"/>
  <c r="I1939" i="5"/>
  <c r="R1939" i="5" s="1"/>
  <c r="J1940" i="5"/>
  <c r="S1940" i="5" s="1"/>
  <c r="H1940" i="5"/>
  <c r="Q1940" i="5" s="1"/>
  <c r="G1940" i="5"/>
  <c r="P1940" i="5" s="1"/>
  <c r="K1940" i="5"/>
  <c r="I1940" i="5"/>
  <c r="R1940" i="5" s="1"/>
  <c r="G1941" i="5"/>
  <c r="P1941" i="5" s="1"/>
  <c r="K1941" i="5"/>
  <c r="I1941" i="5"/>
  <c r="R1941" i="5" s="1"/>
  <c r="H1941" i="5"/>
  <c r="Q1941" i="5" s="1"/>
  <c r="J1941" i="5"/>
  <c r="S1941" i="5" s="1"/>
  <c r="J1942" i="5"/>
  <c r="S1942" i="5" s="1"/>
  <c r="H1942" i="5"/>
  <c r="Q1942" i="5" s="1"/>
  <c r="G1942" i="5"/>
  <c r="P1942" i="5" s="1"/>
  <c r="I1942" i="5"/>
  <c r="R1942" i="5" s="1"/>
  <c r="K1942" i="5"/>
  <c r="H1943" i="5"/>
  <c r="Q1943" i="5" s="1"/>
  <c r="J1943" i="5"/>
  <c r="S1943" i="5" s="1"/>
  <c r="G1943" i="5"/>
  <c r="P1943" i="5" s="1"/>
  <c r="K1943" i="5"/>
  <c r="I1943" i="5"/>
  <c r="R1943" i="5" s="1"/>
  <c r="H1944" i="5"/>
  <c r="Q1944" i="5" s="1"/>
  <c r="J1944" i="5"/>
  <c r="S1944" i="5" s="1"/>
  <c r="K1944" i="5"/>
  <c r="G1944" i="5"/>
  <c r="P1944" i="5" s="1"/>
  <c r="I1944" i="5"/>
  <c r="R1944" i="5" s="1"/>
  <c r="K1945" i="5"/>
  <c r="G1945" i="5"/>
  <c r="P1945" i="5" s="1"/>
  <c r="I1945" i="5"/>
  <c r="R1945" i="5" s="1"/>
  <c r="H1945" i="5"/>
  <c r="Q1945" i="5" s="1"/>
  <c r="J1945" i="5"/>
  <c r="S1945" i="5" s="1"/>
  <c r="J1946" i="5"/>
  <c r="S1946" i="5" s="1"/>
  <c r="H1946" i="5"/>
  <c r="Q1946" i="5" s="1"/>
  <c r="K1946" i="5"/>
  <c r="G1946" i="5"/>
  <c r="P1946" i="5" s="1"/>
  <c r="I1946" i="5"/>
  <c r="R1946" i="5" s="1"/>
  <c r="K1947" i="5"/>
  <c r="I1947" i="5"/>
  <c r="R1947" i="5" s="1"/>
  <c r="G1947" i="5"/>
  <c r="P1947" i="5" s="1"/>
  <c r="H1947" i="5"/>
  <c r="Q1947" i="5" s="1"/>
  <c r="J1947" i="5"/>
  <c r="S1947" i="5" s="1"/>
  <c r="G1948" i="5"/>
  <c r="P1948" i="5" s="1"/>
  <c r="I1948" i="5"/>
  <c r="R1948" i="5" s="1"/>
  <c r="K1948" i="5"/>
  <c r="H1948" i="5"/>
  <c r="Q1948" i="5" s="1"/>
  <c r="J1948" i="5"/>
  <c r="S1948" i="5" s="1"/>
  <c r="G1949" i="5"/>
  <c r="P1949" i="5" s="1"/>
  <c r="I1949" i="5"/>
  <c r="R1949" i="5" s="1"/>
  <c r="K1949" i="5"/>
  <c r="H1949" i="5"/>
  <c r="Q1949" i="5" s="1"/>
  <c r="J1949" i="5"/>
  <c r="S1949" i="5" s="1"/>
  <c r="G1950" i="5"/>
  <c r="P1950" i="5" s="1"/>
  <c r="I1950" i="5"/>
  <c r="R1950" i="5" s="1"/>
  <c r="K1950" i="5"/>
  <c r="H1950" i="5"/>
  <c r="Q1950" i="5" s="1"/>
  <c r="J1950" i="5"/>
  <c r="S1950" i="5" s="1"/>
  <c r="I1951" i="5"/>
  <c r="R1951" i="5" s="1"/>
  <c r="K1951" i="5"/>
  <c r="H1951" i="5"/>
  <c r="Q1951" i="5" s="1"/>
  <c r="J1951" i="5"/>
  <c r="S1951" i="5" s="1"/>
  <c r="G1951" i="5"/>
  <c r="P1951" i="5" s="1"/>
  <c r="I1952" i="5"/>
  <c r="R1952" i="5" s="1"/>
  <c r="K1952" i="5"/>
  <c r="H1952" i="5"/>
  <c r="Q1952" i="5" s="1"/>
  <c r="J1952" i="5"/>
  <c r="S1952" i="5" s="1"/>
  <c r="G1952" i="5"/>
  <c r="P1952" i="5" s="1"/>
  <c r="G1953" i="5"/>
  <c r="P1953" i="5" s="1"/>
  <c r="K1953" i="5"/>
  <c r="J1953" i="5"/>
  <c r="S1953" i="5" s="1"/>
  <c r="I1953" i="5"/>
  <c r="R1953" i="5" s="1"/>
  <c r="H1953" i="5"/>
  <c r="Q1953" i="5" s="1"/>
  <c r="I1954" i="5"/>
  <c r="R1954" i="5" s="1"/>
  <c r="J1954" i="5"/>
  <c r="S1954" i="5" s="1"/>
  <c r="H1954" i="5"/>
  <c r="Q1954" i="5" s="1"/>
  <c r="G1954" i="5"/>
  <c r="P1954" i="5" s="1"/>
  <c r="K1954" i="5"/>
  <c r="G1955" i="5"/>
  <c r="P1955" i="5" s="1"/>
  <c r="K1955" i="5"/>
  <c r="I1955" i="5"/>
  <c r="R1955" i="5" s="1"/>
  <c r="H1955" i="5"/>
  <c r="Q1955" i="5" s="1"/>
  <c r="J1955" i="5"/>
  <c r="S1955" i="5" s="1"/>
  <c r="K1956" i="5"/>
  <c r="H1956" i="5"/>
  <c r="Q1956" i="5" s="1"/>
  <c r="J1956" i="5"/>
  <c r="S1956" i="5" s="1"/>
  <c r="I1956" i="5"/>
  <c r="R1956" i="5" s="1"/>
  <c r="G1956" i="5"/>
  <c r="P1956" i="5" s="1"/>
  <c r="H1957" i="5"/>
  <c r="Q1957" i="5" s="1"/>
  <c r="G1957" i="5"/>
  <c r="P1957" i="5" s="1"/>
  <c r="K1957" i="5"/>
  <c r="J1957" i="5"/>
  <c r="S1957" i="5" s="1"/>
  <c r="I1957" i="5"/>
  <c r="R1957" i="5" s="1"/>
  <c r="G1958" i="5"/>
  <c r="P1958" i="5" s="1"/>
  <c r="I1958" i="5"/>
  <c r="R1958" i="5" s="1"/>
  <c r="K1958" i="5"/>
  <c r="J1958" i="5"/>
  <c r="S1958" i="5" s="1"/>
  <c r="H1958" i="5"/>
  <c r="Q1958" i="5" s="1"/>
  <c r="I1959" i="5"/>
  <c r="R1959" i="5" s="1"/>
  <c r="G1959" i="5"/>
  <c r="P1959" i="5" s="1"/>
  <c r="J1959" i="5"/>
  <c r="S1959" i="5" s="1"/>
  <c r="H1959" i="5"/>
  <c r="Q1959" i="5" s="1"/>
  <c r="K1959" i="5"/>
  <c r="H1960" i="5"/>
  <c r="Q1960" i="5" s="1"/>
  <c r="J1960" i="5"/>
  <c r="S1960" i="5" s="1"/>
  <c r="G1960" i="5"/>
  <c r="P1960" i="5" s="1"/>
  <c r="I1960" i="5"/>
  <c r="R1960" i="5" s="1"/>
  <c r="K1960" i="5"/>
  <c r="G1961" i="5"/>
  <c r="P1961" i="5" s="1"/>
  <c r="I1961" i="5"/>
  <c r="R1961" i="5" s="1"/>
  <c r="J1961" i="5"/>
  <c r="S1961" i="5" s="1"/>
  <c r="H1961" i="5"/>
  <c r="Q1961" i="5" s="1"/>
  <c r="K1961" i="5"/>
  <c r="K1962" i="5"/>
  <c r="G1962" i="5"/>
  <c r="P1962" i="5" s="1"/>
  <c r="H1962" i="5"/>
  <c r="Q1962" i="5" s="1"/>
  <c r="I1962" i="5"/>
  <c r="R1962" i="5" s="1"/>
  <c r="J1962" i="5"/>
  <c r="S1962" i="5" s="1"/>
  <c r="H1963" i="5"/>
  <c r="Q1963" i="5" s="1"/>
  <c r="G1963" i="5"/>
  <c r="P1963" i="5" s="1"/>
  <c r="J1963" i="5"/>
  <c r="S1963" i="5" s="1"/>
  <c r="I1963" i="5"/>
  <c r="R1963" i="5" s="1"/>
  <c r="K1963" i="5"/>
  <c r="G1964" i="5"/>
  <c r="P1964" i="5" s="1"/>
  <c r="K1964" i="5"/>
  <c r="H1964" i="5"/>
  <c r="Q1964" i="5" s="1"/>
  <c r="I1964" i="5"/>
  <c r="R1964" i="5" s="1"/>
  <c r="J1964" i="5"/>
  <c r="S1964" i="5" s="1"/>
  <c r="G1965" i="5"/>
  <c r="P1965" i="5" s="1"/>
  <c r="K1965" i="5"/>
  <c r="H1965" i="5"/>
  <c r="Q1965" i="5" s="1"/>
  <c r="J1965" i="5"/>
  <c r="S1965" i="5" s="1"/>
  <c r="I1965" i="5"/>
  <c r="R1965" i="5" s="1"/>
  <c r="J1966" i="5"/>
  <c r="S1966" i="5" s="1"/>
  <c r="G1966" i="5"/>
  <c r="P1966" i="5" s="1"/>
  <c r="H1966" i="5"/>
  <c r="Q1966" i="5" s="1"/>
  <c r="K1966" i="5"/>
  <c r="I1966" i="5"/>
  <c r="R1966" i="5" s="1"/>
  <c r="H1967" i="5"/>
  <c r="Q1967" i="5" s="1"/>
  <c r="I1967" i="5"/>
  <c r="R1967" i="5" s="1"/>
  <c r="G1967" i="5"/>
  <c r="P1967" i="5" s="1"/>
  <c r="K1967" i="5"/>
  <c r="J1967" i="5"/>
  <c r="S1967" i="5" s="1"/>
  <c r="G1968" i="5"/>
  <c r="P1968" i="5" s="1"/>
  <c r="K1968" i="5"/>
  <c r="H1968" i="5"/>
  <c r="Q1968" i="5" s="1"/>
  <c r="J1968" i="5"/>
  <c r="S1968" i="5" s="1"/>
  <c r="I1968" i="5"/>
  <c r="R1968" i="5" s="1"/>
  <c r="J1969" i="5"/>
  <c r="S1969" i="5" s="1"/>
  <c r="G1969" i="5"/>
  <c r="P1969" i="5" s="1"/>
  <c r="K1969" i="5"/>
  <c r="I1969" i="5"/>
  <c r="R1969" i="5" s="1"/>
  <c r="H1969" i="5"/>
  <c r="Q1969" i="5" s="1"/>
  <c r="J1970" i="5"/>
  <c r="S1970" i="5" s="1"/>
  <c r="H1970" i="5"/>
  <c r="Q1970" i="5" s="1"/>
  <c r="I1970" i="5"/>
  <c r="R1970" i="5" s="1"/>
  <c r="G1970" i="5"/>
  <c r="P1970" i="5" s="1"/>
  <c r="K1970" i="5"/>
  <c r="K1971" i="5"/>
  <c r="J1971" i="5"/>
  <c r="S1971" i="5" s="1"/>
  <c r="H1971" i="5"/>
  <c r="Q1971" i="5" s="1"/>
  <c r="G1971" i="5"/>
  <c r="P1971" i="5" s="1"/>
  <c r="I1971" i="5"/>
  <c r="R1971" i="5" s="1"/>
  <c r="K1972" i="5"/>
  <c r="H1972" i="5"/>
  <c r="Q1972" i="5" s="1"/>
  <c r="G1972" i="5"/>
  <c r="P1972" i="5" s="1"/>
  <c r="J1972" i="5"/>
  <c r="S1972" i="5" s="1"/>
  <c r="I1972" i="5"/>
  <c r="R1972" i="5" s="1"/>
  <c r="J1973" i="5"/>
  <c r="S1973" i="5" s="1"/>
  <c r="G1973" i="5"/>
  <c r="P1973" i="5" s="1"/>
  <c r="K1973" i="5"/>
  <c r="I1973" i="5"/>
  <c r="R1973" i="5" s="1"/>
  <c r="H1973" i="5"/>
  <c r="Q1973" i="5" s="1"/>
  <c r="J1974" i="5"/>
  <c r="S1974" i="5" s="1"/>
  <c r="H1974" i="5"/>
  <c r="Q1974" i="5" s="1"/>
  <c r="G1974" i="5"/>
  <c r="P1974" i="5" s="1"/>
  <c r="K1974" i="5"/>
  <c r="I1974" i="5"/>
  <c r="R1974" i="5" s="1"/>
  <c r="J1975" i="5"/>
  <c r="S1975" i="5" s="1"/>
  <c r="H1975" i="5"/>
  <c r="Q1975" i="5" s="1"/>
  <c r="G1975" i="5"/>
  <c r="P1975" i="5" s="1"/>
  <c r="I1975" i="5"/>
  <c r="R1975" i="5" s="1"/>
  <c r="K1975" i="5"/>
  <c r="I1976" i="5"/>
  <c r="R1976" i="5" s="1"/>
  <c r="G1976" i="5"/>
  <c r="P1976" i="5" s="1"/>
  <c r="K1976" i="5"/>
  <c r="J1976" i="5"/>
  <c r="S1976" i="5" s="1"/>
  <c r="H1976" i="5"/>
  <c r="Q1976" i="5" s="1"/>
  <c r="I1977" i="5"/>
  <c r="R1977" i="5" s="1"/>
  <c r="G1977" i="5"/>
  <c r="P1977" i="5" s="1"/>
  <c r="K1977" i="5"/>
  <c r="J1977" i="5"/>
  <c r="S1977" i="5" s="1"/>
  <c r="H1977" i="5"/>
  <c r="Q1977" i="5" s="1"/>
  <c r="K1978" i="5"/>
  <c r="G1978" i="5"/>
  <c r="P1978" i="5" s="1"/>
  <c r="I1978" i="5"/>
  <c r="R1978" i="5" s="1"/>
  <c r="J1978" i="5"/>
  <c r="S1978" i="5" s="1"/>
  <c r="H1978" i="5"/>
  <c r="Q1978" i="5" s="1"/>
  <c r="J1979" i="5"/>
  <c r="S1979" i="5" s="1"/>
  <c r="K1979" i="5"/>
  <c r="G1979" i="5"/>
  <c r="P1979" i="5" s="1"/>
  <c r="H1979" i="5"/>
  <c r="Q1979" i="5" s="1"/>
  <c r="I1979" i="5"/>
  <c r="R1979" i="5" s="1"/>
  <c r="K1980" i="5"/>
  <c r="I1980" i="5"/>
  <c r="R1980" i="5" s="1"/>
  <c r="G1980" i="5"/>
  <c r="P1980" i="5" s="1"/>
  <c r="J1980" i="5"/>
  <c r="S1980" i="5" s="1"/>
  <c r="H1980" i="5"/>
  <c r="Q1980" i="5" s="1"/>
  <c r="G1981" i="5"/>
  <c r="P1981" i="5" s="1"/>
  <c r="J1981" i="5"/>
  <c r="S1981" i="5" s="1"/>
  <c r="I1981" i="5"/>
  <c r="R1981" i="5" s="1"/>
  <c r="K1981" i="5"/>
  <c r="H1981" i="5"/>
  <c r="Q1981" i="5" s="1"/>
  <c r="J1982" i="5"/>
  <c r="S1982" i="5" s="1"/>
  <c r="I1982" i="5"/>
  <c r="R1982" i="5" s="1"/>
  <c r="K1982" i="5"/>
  <c r="H1982" i="5"/>
  <c r="Q1982" i="5" s="1"/>
  <c r="G1982" i="5"/>
  <c r="P1982" i="5" s="1"/>
  <c r="I1983" i="5"/>
  <c r="R1983" i="5" s="1"/>
  <c r="J1983" i="5"/>
  <c r="S1983" i="5" s="1"/>
  <c r="G1983" i="5"/>
  <c r="P1983" i="5" s="1"/>
  <c r="K1983" i="5"/>
  <c r="H1983" i="5"/>
  <c r="Q1983" i="5" s="1"/>
  <c r="K1984" i="5"/>
  <c r="G1984" i="5"/>
  <c r="P1984" i="5" s="1"/>
  <c r="H1984" i="5"/>
  <c r="Q1984" i="5" s="1"/>
  <c r="J1984" i="5"/>
  <c r="S1984" i="5" s="1"/>
  <c r="I1984" i="5"/>
  <c r="R1984" i="5" s="1"/>
  <c r="H1985" i="5"/>
  <c r="Q1985" i="5" s="1"/>
  <c r="K1985" i="5"/>
  <c r="I1985" i="5"/>
  <c r="R1985" i="5" s="1"/>
  <c r="G1985" i="5"/>
  <c r="P1985" i="5" s="1"/>
  <c r="J1985" i="5"/>
  <c r="S1985" i="5" s="1"/>
  <c r="J1986" i="5"/>
  <c r="S1986" i="5" s="1"/>
  <c r="H1986" i="5"/>
  <c r="Q1986" i="5" s="1"/>
  <c r="I1986" i="5"/>
  <c r="R1986" i="5" s="1"/>
  <c r="K1986" i="5"/>
  <c r="G1986" i="5"/>
  <c r="P1986" i="5" s="1"/>
  <c r="I1987" i="5"/>
  <c r="R1987" i="5" s="1"/>
  <c r="J1987" i="5"/>
  <c r="S1987" i="5" s="1"/>
  <c r="G1987" i="5"/>
  <c r="P1987" i="5" s="1"/>
  <c r="H1987" i="5"/>
  <c r="Q1987" i="5" s="1"/>
  <c r="K1987" i="5"/>
  <c r="J1988" i="5"/>
  <c r="S1988" i="5" s="1"/>
  <c r="I1988" i="5"/>
  <c r="R1988" i="5" s="1"/>
  <c r="G1988" i="5"/>
  <c r="P1988" i="5" s="1"/>
  <c r="K1988" i="5"/>
  <c r="H1988" i="5"/>
  <c r="Q1988" i="5" s="1"/>
  <c r="I1989" i="5"/>
  <c r="R1989" i="5" s="1"/>
  <c r="H1989" i="5"/>
  <c r="Q1989" i="5" s="1"/>
  <c r="G1989" i="5"/>
  <c r="P1989" i="5" s="1"/>
  <c r="J1989" i="5"/>
  <c r="S1989" i="5" s="1"/>
  <c r="K1989" i="5"/>
  <c r="J1990" i="5"/>
  <c r="S1990" i="5" s="1"/>
  <c r="G1990" i="5"/>
  <c r="P1990" i="5" s="1"/>
  <c r="K1990" i="5"/>
  <c r="H1990" i="5"/>
  <c r="Q1990" i="5" s="1"/>
  <c r="I1990" i="5"/>
  <c r="R1990" i="5" s="1"/>
  <c r="G1991" i="5"/>
  <c r="P1991" i="5" s="1"/>
  <c r="K1991" i="5"/>
  <c r="I1991" i="5"/>
  <c r="R1991" i="5" s="1"/>
  <c r="J1991" i="5"/>
  <c r="S1991" i="5" s="1"/>
  <c r="H1991" i="5"/>
  <c r="Q1991" i="5" s="1"/>
  <c r="J1992" i="5"/>
  <c r="S1992" i="5" s="1"/>
  <c r="I1992" i="5"/>
  <c r="R1992" i="5" s="1"/>
  <c r="K1992" i="5"/>
  <c r="G1992" i="5"/>
  <c r="P1992" i="5" s="1"/>
  <c r="H1992" i="5"/>
  <c r="Q1992" i="5" s="1"/>
  <c r="I1993" i="5"/>
  <c r="R1993" i="5" s="1"/>
  <c r="J1993" i="5"/>
  <c r="S1993" i="5" s="1"/>
  <c r="H1993" i="5"/>
  <c r="Q1993" i="5" s="1"/>
  <c r="G1993" i="5"/>
  <c r="P1993" i="5" s="1"/>
  <c r="K1993" i="5"/>
  <c r="G1994" i="5"/>
  <c r="P1994" i="5" s="1"/>
  <c r="K1994" i="5"/>
  <c r="I1994" i="5"/>
  <c r="R1994" i="5" s="1"/>
  <c r="J1994" i="5"/>
  <c r="S1994" i="5" s="1"/>
  <c r="H1994" i="5"/>
  <c r="Q1994" i="5" s="1"/>
  <c r="G1995" i="5"/>
  <c r="P1995" i="5" s="1"/>
  <c r="H1995" i="5"/>
  <c r="Q1995" i="5" s="1"/>
  <c r="J1995" i="5"/>
  <c r="S1995" i="5" s="1"/>
  <c r="I1995" i="5"/>
  <c r="R1995" i="5" s="1"/>
  <c r="K1995" i="5"/>
  <c r="I1996" i="5"/>
  <c r="R1996" i="5" s="1"/>
  <c r="G1996" i="5"/>
  <c r="P1996" i="5" s="1"/>
  <c r="J1996" i="5"/>
  <c r="S1996" i="5" s="1"/>
  <c r="K1996" i="5"/>
  <c r="H1996" i="5"/>
  <c r="Q1996" i="5" s="1"/>
  <c r="H1997" i="5"/>
  <c r="Q1997" i="5" s="1"/>
  <c r="I1997" i="5"/>
  <c r="R1997" i="5" s="1"/>
  <c r="G1997" i="5"/>
  <c r="P1997" i="5" s="1"/>
  <c r="J1997" i="5"/>
  <c r="S1997" i="5" s="1"/>
  <c r="K1997" i="5"/>
  <c r="H1998" i="5"/>
  <c r="Q1998" i="5" s="1"/>
  <c r="I1998" i="5"/>
  <c r="R1998" i="5" s="1"/>
  <c r="K1998" i="5"/>
  <c r="G1998" i="5"/>
  <c r="P1998" i="5" s="1"/>
  <c r="J1998" i="5"/>
  <c r="S1998" i="5" s="1"/>
  <c r="K1999" i="5"/>
  <c r="I1999" i="5"/>
  <c r="R1999" i="5" s="1"/>
  <c r="G1999" i="5"/>
  <c r="P1999" i="5" s="1"/>
  <c r="J1999" i="5"/>
  <c r="S1999" i="5" s="1"/>
  <c r="H1999" i="5"/>
  <c r="Q1999" i="5" s="1"/>
  <c r="I2000" i="5"/>
  <c r="R2000" i="5" s="1"/>
  <c r="H2000" i="5"/>
  <c r="Q2000" i="5" s="1"/>
  <c r="J2000" i="5"/>
  <c r="S2000" i="5" s="1"/>
  <c r="G2000" i="5"/>
  <c r="P2000" i="5" s="1"/>
  <c r="K2000" i="5"/>
  <c r="K2001" i="5"/>
  <c r="G2001" i="5"/>
  <c r="P2001" i="5" s="1"/>
  <c r="J2001" i="5"/>
  <c r="S2001" i="5" s="1"/>
  <c r="I2001" i="5"/>
  <c r="R2001" i="5" s="1"/>
  <c r="H2001" i="5"/>
  <c r="Q2001" i="5" s="1"/>
  <c r="J2002" i="5"/>
  <c r="S2002" i="5" s="1"/>
  <c r="H2002" i="5"/>
  <c r="Q2002" i="5" s="1"/>
  <c r="G2002" i="5"/>
  <c r="P2002" i="5" s="1"/>
  <c r="I2002" i="5"/>
  <c r="R2002" i="5" s="1"/>
  <c r="K2002" i="5"/>
  <c r="G2003" i="5"/>
  <c r="P2003" i="5" s="1"/>
  <c r="K2003" i="5"/>
  <c r="I2003" i="5"/>
  <c r="R2003" i="5" s="1"/>
  <c r="J2003" i="5"/>
  <c r="S2003" i="5" s="1"/>
  <c r="H2003" i="5"/>
  <c r="Q2003" i="5" s="1"/>
  <c r="H2004" i="5"/>
  <c r="Q2004" i="5" s="1"/>
  <c r="G2004" i="5"/>
  <c r="P2004" i="5" s="1"/>
  <c r="J2004" i="5"/>
  <c r="S2004" i="5" s="1"/>
  <c r="K2004" i="5"/>
  <c r="I2004" i="5"/>
  <c r="R2004" i="5" s="1"/>
  <c r="G2005" i="5"/>
  <c r="P2005" i="5" s="1"/>
  <c r="H2005" i="5"/>
  <c r="Q2005" i="5" s="1"/>
  <c r="K2005" i="5"/>
  <c r="I2005" i="5"/>
  <c r="R2005" i="5" s="1"/>
  <c r="J2005" i="5"/>
  <c r="S2005" i="5" s="1"/>
  <c r="J2006" i="5"/>
  <c r="S2006" i="5" s="1"/>
  <c r="G2006" i="5"/>
  <c r="P2006" i="5" s="1"/>
  <c r="I2006" i="5"/>
  <c r="R2006" i="5" s="1"/>
  <c r="K2006" i="5"/>
  <c r="H2006" i="5"/>
  <c r="Q2006" i="5" s="1"/>
  <c r="J2007" i="5"/>
  <c r="S2007" i="5" s="1"/>
  <c r="G2007" i="5"/>
  <c r="P2007" i="5" s="1"/>
  <c r="K2007" i="5"/>
  <c r="I2007" i="5"/>
  <c r="R2007" i="5" s="1"/>
  <c r="H2007" i="5"/>
  <c r="Q2007" i="5" s="1"/>
  <c r="J2008" i="5"/>
  <c r="S2008" i="5" s="1"/>
  <c r="H2008" i="5"/>
  <c r="Q2008" i="5" s="1"/>
  <c r="K2008" i="5"/>
  <c r="G2008" i="5"/>
  <c r="P2008" i="5" s="1"/>
  <c r="I2008" i="5"/>
  <c r="R2008" i="5" s="1"/>
  <c r="K2009" i="5"/>
  <c r="H2009" i="5"/>
  <c r="Q2009" i="5" s="1"/>
  <c r="J2009" i="5"/>
  <c r="S2009" i="5" s="1"/>
  <c r="I2009" i="5"/>
  <c r="R2009" i="5" s="1"/>
  <c r="G2009" i="5"/>
  <c r="P2009" i="5" s="1"/>
  <c r="J2010" i="5"/>
  <c r="S2010" i="5" s="1"/>
  <c r="K2010" i="5"/>
  <c r="I2010" i="5"/>
  <c r="R2010" i="5" s="1"/>
  <c r="G2010" i="5"/>
  <c r="P2010" i="5" s="1"/>
  <c r="H2010" i="5"/>
  <c r="Q2010" i="5" s="1"/>
  <c r="J2011" i="5"/>
  <c r="S2011" i="5" s="1"/>
  <c r="H2011" i="5"/>
  <c r="Q2011" i="5" s="1"/>
  <c r="K2011" i="5"/>
  <c r="G2011" i="5"/>
  <c r="P2011" i="5" s="1"/>
  <c r="I2011" i="5"/>
  <c r="R2011" i="5" s="1"/>
  <c r="K2012" i="5"/>
  <c r="J2012" i="5"/>
  <c r="S2012" i="5" s="1"/>
  <c r="G2012" i="5"/>
  <c r="P2012" i="5" s="1"/>
  <c r="I2012" i="5"/>
  <c r="R2012" i="5" s="1"/>
  <c r="H2012" i="5"/>
  <c r="Q2012" i="5" s="1"/>
  <c r="H2013" i="5"/>
  <c r="Q2013" i="5" s="1"/>
  <c r="J2013" i="5"/>
  <c r="S2013" i="5" s="1"/>
  <c r="I2013" i="5"/>
  <c r="R2013" i="5" s="1"/>
  <c r="K2013" i="5"/>
  <c r="G2013" i="5"/>
  <c r="P2013" i="5" s="1"/>
  <c r="H2014" i="5"/>
  <c r="Q2014" i="5" s="1"/>
  <c r="J2014" i="5"/>
  <c r="S2014" i="5" s="1"/>
  <c r="K2014" i="5"/>
  <c r="I2014" i="5"/>
  <c r="R2014" i="5" s="1"/>
  <c r="G2014" i="5"/>
  <c r="P2014" i="5" s="1"/>
  <c r="G2015" i="5"/>
  <c r="P2015" i="5" s="1"/>
  <c r="H2015" i="5"/>
  <c r="Q2015" i="5" s="1"/>
  <c r="K2015" i="5"/>
  <c r="I2015" i="5"/>
  <c r="R2015" i="5" s="1"/>
  <c r="J2015" i="5"/>
  <c r="S2015" i="5" s="1"/>
  <c r="G2016" i="5"/>
  <c r="P2016" i="5" s="1"/>
  <c r="J2016" i="5"/>
  <c r="S2016" i="5" s="1"/>
  <c r="K2016" i="5"/>
  <c r="I2016" i="5"/>
  <c r="R2016" i="5" s="1"/>
  <c r="H2016" i="5"/>
  <c r="Q2016" i="5" s="1"/>
  <c r="J2017" i="5"/>
  <c r="S2017" i="5" s="1"/>
  <c r="H2017" i="5"/>
  <c r="Q2017" i="5" s="1"/>
  <c r="K2017" i="5"/>
  <c r="I2017" i="5"/>
  <c r="R2017" i="5" s="1"/>
  <c r="G2017" i="5"/>
  <c r="P2017" i="5" s="1"/>
  <c r="K2018" i="5"/>
  <c r="G2018" i="5"/>
  <c r="P2018" i="5" s="1"/>
  <c r="I2018" i="5"/>
  <c r="R2018" i="5" s="1"/>
  <c r="J2018" i="5"/>
  <c r="S2018" i="5" s="1"/>
  <c r="H2018" i="5"/>
  <c r="Q2018" i="5" s="1"/>
  <c r="K2019" i="5"/>
  <c r="I2019" i="5"/>
  <c r="R2019" i="5" s="1"/>
  <c r="J2019" i="5"/>
  <c r="S2019" i="5" s="1"/>
  <c r="H2019" i="5"/>
  <c r="Q2019" i="5" s="1"/>
  <c r="G2019" i="5"/>
  <c r="P2019" i="5" s="1"/>
  <c r="K2020" i="5"/>
  <c r="H2020" i="5"/>
  <c r="Q2020" i="5" s="1"/>
  <c r="G2020" i="5"/>
  <c r="P2020" i="5" s="1"/>
  <c r="J2020" i="5"/>
  <c r="S2020" i="5" s="1"/>
  <c r="I2020" i="5"/>
  <c r="R2020" i="5" s="1"/>
  <c r="K2021" i="5"/>
  <c r="G2021" i="5"/>
  <c r="P2021" i="5" s="1"/>
  <c r="I2021" i="5"/>
  <c r="R2021" i="5" s="1"/>
  <c r="J2021" i="5"/>
  <c r="S2021" i="5" s="1"/>
  <c r="H2021" i="5"/>
  <c r="Q2021" i="5" s="1"/>
  <c r="K2022" i="5"/>
  <c r="H2022" i="5"/>
  <c r="Q2022" i="5" s="1"/>
  <c r="I2022" i="5"/>
  <c r="R2022" i="5" s="1"/>
  <c r="G2022" i="5"/>
  <c r="P2022" i="5" s="1"/>
  <c r="J2022" i="5"/>
  <c r="S2022" i="5" s="1"/>
  <c r="H2023" i="5"/>
  <c r="Q2023" i="5" s="1"/>
  <c r="K2023" i="5"/>
  <c r="J2023" i="5"/>
  <c r="S2023" i="5" s="1"/>
  <c r="I2023" i="5"/>
  <c r="R2023" i="5" s="1"/>
  <c r="G2023" i="5"/>
  <c r="P2023" i="5" s="1"/>
  <c r="G2024" i="5"/>
  <c r="P2024" i="5" s="1"/>
  <c r="H2024" i="5"/>
  <c r="Q2024" i="5" s="1"/>
  <c r="J2024" i="5"/>
  <c r="S2024" i="5" s="1"/>
  <c r="I2024" i="5"/>
  <c r="R2024" i="5" s="1"/>
  <c r="K2024" i="5"/>
  <c r="J2025" i="5"/>
  <c r="S2025" i="5" s="1"/>
  <c r="H2025" i="5"/>
  <c r="Q2025" i="5" s="1"/>
  <c r="K2025" i="5"/>
  <c r="I2025" i="5"/>
  <c r="R2025" i="5" s="1"/>
  <c r="G2025" i="5"/>
  <c r="P2025" i="5" s="1"/>
  <c r="H2026" i="5"/>
  <c r="Q2026" i="5" s="1"/>
  <c r="I2026" i="5"/>
  <c r="R2026" i="5" s="1"/>
  <c r="G2026" i="5"/>
  <c r="P2026" i="5" s="1"/>
  <c r="K2026" i="5"/>
  <c r="J2026" i="5"/>
  <c r="S2026" i="5" s="1"/>
  <c r="J2027" i="5"/>
  <c r="S2027" i="5" s="1"/>
  <c r="H2027" i="5"/>
  <c r="Q2027" i="5" s="1"/>
  <c r="G2027" i="5"/>
  <c r="P2027" i="5" s="1"/>
  <c r="K2027" i="5"/>
  <c r="I2027" i="5"/>
  <c r="R2027" i="5" s="1"/>
  <c r="J2028" i="5"/>
  <c r="S2028" i="5" s="1"/>
  <c r="K2028" i="5"/>
  <c r="I2028" i="5"/>
  <c r="R2028" i="5" s="1"/>
  <c r="H2028" i="5"/>
  <c r="Q2028" i="5" s="1"/>
  <c r="G2028" i="5"/>
  <c r="P2028" i="5" s="1"/>
  <c r="J2029" i="5"/>
  <c r="S2029" i="5" s="1"/>
  <c r="K2029" i="5"/>
  <c r="I2029" i="5"/>
  <c r="R2029" i="5" s="1"/>
  <c r="G2029" i="5"/>
  <c r="P2029" i="5" s="1"/>
  <c r="H2029" i="5"/>
  <c r="Q2029" i="5" s="1"/>
  <c r="H2030" i="5"/>
  <c r="Q2030" i="5" s="1"/>
  <c r="I2030" i="5"/>
  <c r="R2030" i="5" s="1"/>
  <c r="G2030" i="5"/>
  <c r="P2030" i="5" s="1"/>
  <c r="J2030" i="5"/>
  <c r="S2030" i="5" s="1"/>
  <c r="K2030" i="5"/>
  <c r="J2031" i="5"/>
  <c r="S2031" i="5" s="1"/>
  <c r="G2031" i="5"/>
  <c r="P2031" i="5" s="1"/>
  <c r="I2031" i="5"/>
  <c r="R2031" i="5" s="1"/>
  <c r="H2031" i="5"/>
  <c r="Q2031" i="5" s="1"/>
  <c r="K2031" i="5"/>
  <c r="G2032" i="5"/>
  <c r="P2032" i="5" s="1"/>
  <c r="H2032" i="5"/>
  <c r="Q2032" i="5" s="1"/>
  <c r="J2032" i="5"/>
  <c r="S2032" i="5" s="1"/>
  <c r="I2032" i="5"/>
  <c r="R2032" i="5" s="1"/>
  <c r="K2032" i="5"/>
  <c r="G2033" i="5"/>
  <c r="P2033" i="5" s="1"/>
  <c r="I2033" i="5"/>
  <c r="R2033" i="5" s="1"/>
  <c r="H2033" i="5"/>
  <c r="Q2033" i="5" s="1"/>
  <c r="K2033" i="5"/>
  <c r="J2033" i="5"/>
  <c r="S2033" i="5" s="1"/>
  <c r="G2034" i="5"/>
  <c r="P2034" i="5" s="1"/>
  <c r="I2034" i="5"/>
  <c r="R2034" i="5" s="1"/>
  <c r="H2034" i="5"/>
  <c r="Q2034" i="5" s="1"/>
  <c r="J2034" i="5"/>
  <c r="S2034" i="5" s="1"/>
  <c r="K2034" i="5"/>
  <c r="H2035" i="5"/>
  <c r="Q2035" i="5" s="1"/>
  <c r="K2035" i="5"/>
  <c r="J2035" i="5"/>
  <c r="S2035" i="5" s="1"/>
  <c r="G2035" i="5"/>
  <c r="P2035" i="5" s="1"/>
  <c r="I2035" i="5"/>
  <c r="R2035" i="5" s="1"/>
  <c r="J2036" i="5"/>
  <c r="S2036" i="5" s="1"/>
  <c r="I2036" i="5"/>
  <c r="R2036" i="5" s="1"/>
  <c r="H2036" i="5"/>
  <c r="Q2036" i="5" s="1"/>
  <c r="G2036" i="5"/>
  <c r="P2036" i="5" s="1"/>
  <c r="K2036" i="5"/>
  <c r="J2037" i="5"/>
  <c r="S2037" i="5" s="1"/>
  <c r="I2037" i="5"/>
  <c r="R2037" i="5" s="1"/>
  <c r="K2037" i="5"/>
  <c r="H2037" i="5"/>
  <c r="Q2037" i="5" s="1"/>
  <c r="G2037" i="5"/>
  <c r="P2037" i="5" s="1"/>
  <c r="K2038" i="5"/>
  <c r="G2038" i="5"/>
  <c r="P2038" i="5" s="1"/>
  <c r="I2038" i="5"/>
  <c r="R2038" i="5" s="1"/>
  <c r="J2038" i="5"/>
  <c r="S2038" i="5" s="1"/>
  <c r="H2038" i="5"/>
  <c r="Q2038" i="5" s="1"/>
  <c r="G2039" i="5"/>
  <c r="P2039" i="5" s="1"/>
  <c r="H2039" i="5"/>
  <c r="Q2039" i="5" s="1"/>
  <c r="K2039" i="5"/>
  <c r="I2039" i="5"/>
  <c r="R2039" i="5" s="1"/>
  <c r="J2039" i="5"/>
  <c r="S2039" i="5" s="1"/>
  <c r="G2040" i="5"/>
  <c r="P2040" i="5" s="1"/>
  <c r="H2040" i="5"/>
  <c r="Q2040" i="5" s="1"/>
  <c r="J2040" i="5"/>
  <c r="S2040" i="5" s="1"/>
  <c r="K2040" i="5"/>
  <c r="I2040" i="5"/>
  <c r="R2040" i="5" s="1"/>
  <c r="G2041" i="5"/>
  <c r="P2041" i="5" s="1"/>
  <c r="H2041" i="5"/>
  <c r="Q2041" i="5" s="1"/>
  <c r="J2041" i="5"/>
  <c r="S2041" i="5" s="1"/>
  <c r="I2041" i="5"/>
  <c r="R2041" i="5" s="1"/>
  <c r="K2041" i="5"/>
  <c r="H2042" i="5"/>
  <c r="Q2042" i="5" s="1"/>
  <c r="J2042" i="5"/>
  <c r="S2042" i="5" s="1"/>
  <c r="I2042" i="5"/>
  <c r="R2042" i="5" s="1"/>
  <c r="G2042" i="5"/>
  <c r="P2042" i="5" s="1"/>
  <c r="K2042" i="5"/>
  <c r="J2043" i="5"/>
  <c r="S2043" i="5" s="1"/>
  <c r="G2043" i="5"/>
  <c r="P2043" i="5" s="1"/>
  <c r="K2043" i="5"/>
  <c r="H2043" i="5"/>
  <c r="Q2043" i="5" s="1"/>
  <c r="I2043" i="5"/>
  <c r="R2043" i="5" s="1"/>
  <c r="I2044" i="5"/>
  <c r="R2044" i="5" s="1"/>
  <c r="G2044" i="5"/>
  <c r="P2044" i="5" s="1"/>
  <c r="H2044" i="5"/>
  <c r="Q2044" i="5" s="1"/>
  <c r="K2044" i="5"/>
  <c r="J2044" i="5"/>
  <c r="S2044" i="5" s="1"/>
  <c r="J2045" i="5"/>
  <c r="S2045" i="5" s="1"/>
  <c r="K2045" i="5"/>
  <c r="I2045" i="5"/>
  <c r="R2045" i="5" s="1"/>
  <c r="H2045" i="5"/>
  <c r="Q2045" i="5" s="1"/>
  <c r="G2045" i="5"/>
  <c r="P2045" i="5" s="1"/>
  <c r="J2046" i="5"/>
  <c r="S2046" i="5" s="1"/>
  <c r="H2046" i="5"/>
  <c r="Q2046" i="5" s="1"/>
  <c r="K2046" i="5"/>
  <c r="G2046" i="5"/>
  <c r="P2046" i="5" s="1"/>
  <c r="I2046" i="5"/>
  <c r="R2046" i="5" s="1"/>
  <c r="H2047" i="5"/>
  <c r="Q2047" i="5" s="1"/>
  <c r="I2047" i="5"/>
  <c r="R2047" i="5" s="1"/>
  <c r="K2047" i="5"/>
  <c r="G2047" i="5"/>
  <c r="P2047" i="5" s="1"/>
  <c r="J2047" i="5"/>
  <c r="S2047" i="5" s="1"/>
  <c r="G2048" i="5"/>
  <c r="P2048" i="5" s="1"/>
  <c r="I2048" i="5"/>
  <c r="R2048" i="5" s="1"/>
  <c r="K2048" i="5"/>
  <c r="J2048" i="5"/>
  <c r="S2048" i="5" s="1"/>
  <c r="H2048" i="5"/>
  <c r="Q2048" i="5" s="1"/>
  <c r="K2049" i="5"/>
  <c r="H2049" i="5"/>
  <c r="Q2049" i="5" s="1"/>
  <c r="I2049" i="5"/>
  <c r="R2049" i="5" s="1"/>
  <c r="G2049" i="5"/>
  <c r="P2049" i="5" s="1"/>
  <c r="J2049" i="5"/>
  <c r="S2049" i="5" s="1"/>
  <c r="J2050" i="5"/>
  <c r="S2050" i="5" s="1"/>
  <c r="I2050" i="5"/>
  <c r="R2050" i="5" s="1"/>
  <c r="G2050" i="5"/>
  <c r="P2050" i="5" s="1"/>
  <c r="K2050" i="5"/>
  <c r="H2050" i="5"/>
  <c r="Q2050" i="5" s="1"/>
  <c r="G2051" i="5"/>
  <c r="P2051" i="5" s="1"/>
  <c r="I2051" i="5"/>
  <c r="R2051" i="5" s="1"/>
  <c r="J2051" i="5"/>
  <c r="S2051" i="5" s="1"/>
  <c r="K2051" i="5"/>
  <c r="H2051" i="5"/>
  <c r="Q2051" i="5" s="1"/>
  <c r="H2052" i="5"/>
  <c r="Q2052" i="5" s="1"/>
  <c r="J2052" i="5"/>
  <c r="S2052" i="5" s="1"/>
  <c r="I2052" i="5"/>
  <c r="R2052" i="5" s="1"/>
  <c r="K2052" i="5"/>
  <c r="G2052" i="5"/>
  <c r="P2052" i="5" s="1"/>
  <c r="K2053" i="5"/>
  <c r="H2053" i="5"/>
  <c r="Q2053" i="5" s="1"/>
  <c r="I2053" i="5"/>
  <c r="R2053" i="5" s="1"/>
  <c r="G2053" i="5"/>
  <c r="P2053" i="5" s="1"/>
  <c r="J2053" i="5"/>
  <c r="S2053" i="5" s="1"/>
  <c r="G2054" i="5"/>
  <c r="P2054" i="5" s="1"/>
  <c r="J2054" i="5"/>
  <c r="S2054" i="5" s="1"/>
  <c r="I2054" i="5"/>
  <c r="R2054" i="5" s="1"/>
  <c r="H2054" i="5"/>
  <c r="Q2054" i="5" s="1"/>
  <c r="K2054" i="5"/>
  <c r="J2055" i="5"/>
  <c r="S2055" i="5" s="1"/>
  <c r="H2055" i="5"/>
  <c r="Q2055" i="5" s="1"/>
  <c r="I2055" i="5"/>
  <c r="R2055" i="5" s="1"/>
  <c r="G2055" i="5"/>
  <c r="P2055" i="5" s="1"/>
  <c r="K2055" i="5"/>
  <c r="J2056" i="5"/>
  <c r="S2056" i="5" s="1"/>
  <c r="G2056" i="5"/>
  <c r="P2056" i="5" s="1"/>
  <c r="I2056" i="5"/>
  <c r="R2056" i="5" s="1"/>
  <c r="K2056" i="5"/>
  <c r="H2056" i="5"/>
  <c r="Q2056" i="5" s="1"/>
  <c r="I2057" i="5"/>
  <c r="R2057" i="5" s="1"/>
  <c r="J2057" i="5"/>
  <c r="S2057" i="5" s="1"/>
  <c r="H2057" i="5"/>
  <c r="Q2057" i="5" s="1"/>
  <c r="G2057" i="5"/>
  <c r="P2057" i="5" s="1"/>
  <c r="K2057" i="5"/>
  <c r="K2058" i="5"/>
  <c r="G2058" i="5"/>
  <c r="P2058" i="5" s="1"/>
  <c r="J2058" i="5"/>
  <c r="S2058" i="5" s="1"/>
  <c r="I2058" i="5"/>
  <c r="R2058" i="5" s="1"/>
  <c r="H2058" i="5"/>
  <c r="Q2058" i="5" s="1"/>
  <c r="G2059" i="5"/>
  <c r="P2059" i="5" s="1"/>
  <c r="I2059" i="5"/>
  <c r="R2059" i="5" s="1"/>
  <c r="K2059" i="5"/>
  <c r="J2059" i="5"/>
  <c r="S2059" i="5" s="1"/>
  <c r="H2059" i="5"/>
  <c r="Q2059" i="5" s="1"/>
  <c r="G2060" i="5"/>
  <c r="P2060" i="5" s="1"/>
  <c r="K2060" i="5"/>
  <c r="I2060" i="5"/>
  <c r="R2060" i="5" s="1"/>
  <c r="H2060" i="5"/>
  <c r="Q2060" i="5" s="1"/>
  <c r="J2060" i="5"/>
  <c r="S2060" i="5" s="1"/>
  <c r="G2061" i="5"/>
  <c r="P2061" i="5" s="1"/>
  <c r="K2061" i="5"/>
  <c r="H2061" i="5"/>
  <c r="Q2061" i="5" s="1"/>
  <c r="J2061" i="5"/>
  <c r="S2061" i="5" s="1"/>
  <c r="I2061" i="5"/>
  <c r="R2061" i="5" s="1"/>
  <c r="J2062" i="5"/>
  <c r="S2062" i="5" s="1"/>
  <c r="I2062" i="5"/>
  <c r="R2062" i="5" s="1"/>
  <c r="G2062" i="5"/>
  <c r="P2062" i="5" s="1"/>
  <c r="K2062" i="5"/>
  <c r="H2062" i="5"/>
  <c r="Q2062" i="5" s="1"/>
  <c r="K2063" i="5"/>
  <c r="H2063" i="5"/>
  <c r="Q2063" i="5" s="1"/>
  <c r="G2063" i="5"/>
  <c r="P2063" i="5" s="1"/>
  <c r="I2063" i="5"/>
  <c r="R2063" i="5" s="1"/>
  <c r="J2063" i="5"/>
  <c r="S2063" i="5" s="1"/>
  <c r="I2064" i="5"/>
  <c r="R2064" i="5" s="1"/>
  <c r="J2064" i="5"/>
  <c r="S2064" i="5" s="1"/>
  <c r="G2064" i="5"/>
  <c r="P2064" i="5" s="1"/>
  <c r="K2064" i="5"/>
  <c r="H2064" i="5"/>
  <c r="Q2064" i="5" s="1"/>
  <c r="G2065" i="5"/>
  <c r="P2065" i="5" s="1"/>
  <c r="K2065" i="5"/>
  <c r="J2065" i="5"/>
  <c r="S2065" i="5" s="1"/>
  <c r="I2065" i="5"/>
  <c r="R2065" i="5" s="1"/>
  <c r="H2065" i="5"/>
  <c r="Q2065" i="5" s="1"/>
  <c r="J2066" i="5"/>
  <c r="S2066" i="5" s="1"/>
  <c r="G2066" i="5"/>
  <c r="P2066" i="5" s="1"/>
  <c r="K2066" i="5"/>
  <c r="H2066" i="5"/>
  <c r="Q2066" i="5" s="1"/>
  <c r="I2066" i="5"/>
  <c r="R2066" i="5" s="1"/>
  <c r="J2067" i="5"/>
  <c r="S2067" i="5" s="1"/>
  <c r="K2067" i="5"/>
  <c r="G2067" i="5"/>
  <c r="P2067" i="5" s="1"/>
  <c r="I2067" i="5"/>
  <c r="R2067" i="5" s="1"/>
  <c r="H2067" i="5"/>
  <c r="Q2067" i="5" s="1"/>
  <c r="K2068" i="5"/>
  <c r="G2068" i="5"/>
  <c r="P2068" i="5" s="1"/>
  <c r="J2068" i="5"/>
  <c r="S2068" i="5" s="1"/>
  <c r="H2068" i="5"/>
  <c r="Q2068" i="5" s="1"/>
  <c r="I2068" i="5"/>
  <c r="R2068" i="5" s="1"/>
  <c r="I2069" i="5"/>
  <c r="R2069" i="5" s="1"/>
  <c r="K2069" i="5"/>
  <c r="J2069" i="5"/>
  <c r="S2069" i="5" s="1"/>
  <c r="H2069" i="5"/>
  <c r="Q2069" i="5" s="1"/>
  <c r="G2069" i="5"/>
  <c r="P2069" i="5" s="1"/>
  <c r="I2070" i="5"/>
  <c r="R2070" i="5" s="1"/>
  <c r="J2070" i="5"/>
  <c r="S2070" i="5" s="1"/>
  <c r="K2070" i="5"/>
  <c r="G2070" i="5"/>
  <c r="P2070" i="5" s="1"/>
  <c r="H2070" i="5"/>
  <c r="Q2070" i="5" s="1"/>
  <c r="K2071" i="5"/>
  <c r="G2071" i="5"/>
  <c r="P2071" i="5" s="1"/>
  <c r="J2071" i="5"/>
  <c r="S2071" i="5" s="1"/>
  <c r="I2071" i="5"/>
  <c r="R2071" i="5" s="1"/>
  <c r="H2071" i="5"/>
  <c r="Q2071" i="5" s="1"/>
  <c r="J2072" i="5"/>
  <c r="S2072" i="5" s="1"/>
  <c r="I2072" i="5"/>
  <c r="R2072" i="5" s="1"/>
  <c r="K2072" i="5"/>
  <c r="G2072" i="5"/>
  <c r="P2072" i="5" s="1"/>
  <c r="H2072" i="5"/>
  <c r="Q2072" i="5" s="1"/>
  <c r="K2073" i="5"/>
  <c r="J2073" i="5"/>
  <c r="S2073" i="5" s="1"/>
  <c r="G2073" i="5"/>
  <c r="P2073" i="5" s="1"/>
  <c r="I2073" i="5"/>
  <c r="R2073" i="5" s="1"/>
  <c r="H2073" i="5"/>
  <c r="Q2073" i="5" s="1"/>
  <c r="G2074" i="5"/>
  <c r="P2074" i="5" s="1"/>
  <c r="J2074" i="5"/>
  <c r="S2074" i="5" s="1"/>
  <c r="K2074" i="5"/>
  <c r="I2074" i="5"/>
  <c r="R2074" i="5" s="1"/>
  <c r="H2074" i="5"/>
  <c r="Q2074" i="5" s="1"/>
  <c r="G2075" i="5"/>
  <c r="P2075" i="5" s="1"/>
  <c r="K2075" i="5"/>
  <c r="I2075" i="5"/>
  <c r="R2075" i="5" s="1"/>
  <c r="J2075" i="5"/>
  <c r="S2075" i="5" s="1"/>
  <c r="H2075" i="5"/>
  <c r="Q2075" i="5" s="1"/>
  <c r="G2076" i="5"/>
  <c r="P2076" i="5" s="1"/>
  <c r="J2076" i="5"/>
  <c r="S2076" i="5" s="1"/>
  <c r="I2076" i="5"/>
  <c r="R2076" i="5" s="1"/>
  <c r="K2076" i="5"/>
  <c r="H2076" i="5"/>
  <c r="Q2076" i="5" s="1"/>
  <c r="H2077" i="5"/>
  <c r="Q2077" i="5" s="1"/>
  <c r="G2077" i="5"/>
  <c r="P2077" i="5" s="1"/>
  <c r="K2077" i="5"/>
  <c r="I2077" i="5"/>
  <c r="R2077" i="5" s="1"/>
  <c r="J2077" i="5"/>
  <c r="S2077" i="5" s="1"/>
  <c r="G2078" i="5"/>
  <c r="P2078" i="5" s="1"/>
  <c r="H2078" i="5"/>
  <c r="Q2078" i="5" s="1"/>
  <c r="I2078" i="5"/>
  <c r="R2078" i="5" s="1"/>
  <c r="J2078" i="5"/>
  <c r="S2078" i="5" s="1"/>
  <c r="K2078" i="5"/>
  <c r="G2079" i="5"/>
  <c r="P2079" i="5" s="1"/>
  <c r="K2079" i="5"/>
  <c r="I2079" i="5"/>
  <c r="R2079" i="5" s="1"/>
  <c r="J2079" i="5"/>
  <c r="S2079" i="5" s="1"/>
  <c r="H2079" i="5"/>
  <c r="Q2079" i="5" s="1"/>
  <c r="G2080" i="5"/>
  <c r="P2080" i="5" s="1"/>
  <c r="H2080" i="5"/>
  <c r="Q2080" i="5" s="1"/>
  <c r="K2080" i="5"/>
  <c r="J2080" i="5"/>
  <c r="S2080" i="5" s="1"/>
  <c r="I2080" i="5"/>
  <c r="R2080" i="5" s="1"/>
  <c r="J2081" i="5"/>
  <c r="S2081" i="5" s="1"/>
  <c r="G2081" i="5"/>
  <c r="P2081" i="5" s="1"/>
  <c r="H2081" i="5"/>
  <c r="Q2081" i="5" s="1"/>
  <c r="K2081" i="5"/>
  <c r="I2081" i="5"/>
  <c r="R2081" i="5" s="1"/>
  <c r="I2082" i="5"/>
  <c r="R2082" i="5" s="1"/>
  <c r="J2082" i="5"/>
  <c r="S2082" i="5" s="1"/>
  <c r="G2082" i="5"/>
  <c r="P2082" i="5" s="1"/>
  <c r="H2082" i="5"/>
  <c r="Q2082" i="5" s="1"/>
  <c r="K2082" i="5"/>
  <c r="K2083" i="5"/>
  <c r="J2083" i="5"/>
  <c r="S2083" i="5" s="1"/>
  <c r="G2083" i="5"/>
  <c r="P2083" i="5" s="1"/>
  <c r="I2083" i="5"/>
  <c r="R2083" i="5" s="1"/>
  <c r="H2083" i="5"/>
  <c r="Q2083" i="5" s="1"/>
  <c r="K2084" i="5"/>
  <c r="J2084" i="5"/>
  <c r="S2084" i="5" s="1"/>
  <c r="H2084" i="5"/>
  <c r="Q2084" i="5" s="1"/>
  <c r="G2084" i="5"/>
  <c r="P2084" i="5" s="1"/>
  <c r="I2084" i="5"/>
  <c r="R2084" i="5" s="1"/>
  <c r="K2085" i="5"/>
  <c r="H2085" i="5"/>
  <c r="Q2085" i="5" s="1"/>
  <c r="G2085" i="5"/>
  <c r="P2085" i="5" s="1"/>
  <c r="J2085" i="5"/>
  <c r="S2085" i="5" s="1"/>
  <c r="I2085" i="5"/>
  <c r="R2085" i="5" s="1"/>
  <c r="J2086" i="5"/>
  <c r="S2086" i="5" s="1"/>
  <c r="H2086" i="5"/>
  <c r="Q2086" i="5" s="1"/>
  <c r="I2086" i="5"/>
  <c r="R2086" i="5" s="1"/>
  <c r="K2086" i="5"/>
  <c r="G2086" i="5"/>
  <c r="P2086" i="5" s="1"/>
  <c r="I2087" i="5"/>
  <c r="R2087" i="5" s="1"/>
  <c r="G2087" i="5"/>
  <c r="P2087" i="5" s="1"/>
  <c r="K2087" i="5"/>
  <c r="J2087" i="5"/>
  <c r="S2087" i="5" s="1"/>
  <c r="H2087" i="5"/>
  <c r="Q2087" i="5" s="1"/>
  <c r="G2088" i="5"/>
  <c r="P2088" i="5" s="1"/>
  <c r="I2088" i="5"/>
  <c r="R2088" i="5" s="1"/>
  <c r="H2088" i="5"/>
  <c r="Q2088" i="5" s="1"/>
  <c r="K2088" i="5"/>
  <c r="J2088" i="5"/>
  <c r="S2088" i="5" s="1"/>
  <c r="G2089" i="5"/>
  <c r="P2089" i="5" s="1"/>
  <c r="K2089" i="5"/>
  <c r="H2089" i="5"/>
  <c r="Q2089" i="5" s="1"/>
  <c r="I2089" i="5"/>
  <c r="R2089" i="5" s="1"/>
  <c r="J2089" i="5"/>
  <c r="S2089" i="5" s="1"/>
  <c r="H2090" i="5"/>
  <c r="Q2090" i="5" s="1"/>
  <c r="I2090" i="5"/>
  <c r="R2090" i="5" s="1"/>
  <c r="K2090" i="5"/>
  <c r="G2090" i="5"/>
  <c r="P2090" i="5" s="1"/>
  <c r="J2090" i="5"/>
  <c r="S2090" i="5" s="1"/>
  <c r="G2091" i="5"/>
  <c r="P2091" i="5" s="1"/>
  <c r="H2091" i="5"/>
  <c r="Q2091" i="5" s="1"/>
  <c r="J2091" i="5"/>
  <c r="S2091" i="5" s="1"/>
  <c r="I2091" i="5"/>
  <c r="R2091" i="5" s="1"/>
  <c r="K2091" i="5"/>
  <c r="G2092" i="5"/>
  <c r="P2092" i="5" s="1"/>
  <c r="J2092" i="5"/>
  <c r="S2092" i="5" s="1"/>
  <c r="I2092" i="5"/>
  <c r="R2092" i="5" s="1"/>
  <c r="K2092" i="5"/>
  <c r="H2092" i="5"/>
  <c r="Q2092" i="5" s="1"/>
  <c r="G2093" i="5"/>
  <c r="P2093" i="5" s="1"/>
  <c r="K2093" i="5"/>
  <c r="J2093" i="5"/>
  <c r="S2093" i="5" s="1"/>
  <c r="I2093" i="5"/>
  <c r="R2093" i="5" s="1"/>
  <c r="H2093" i="5"/>
  <c r="Q2093" i="5" s="1"/>
  <c r="I2094" i="5"/>
  <c r="R2094" i="5" s="1"/>
  <c r="G2094" i="5"/>
  <c r="P2094" i="5" s="1"/>
  <c r="K2094" i="5"/>
  <c r="J2094" i="5"/>
  <c r="S2094" i="5" s="1"/>
  <c r="H2094" i="5"/>
  <c r="Q2094" i="5" s="1"/>
  <c r="I2095" i="5"/>
  <c r="R2095" i="5" s="1"/>
  <c r="H2095" i="5"/>
  <c r="Q2095" i="5" s="1"/>
  <c r="K2095" i="5"/>
  <c r="J2095" i="5"/>
  <c r="S2095" i="5" s="1"/>
  <c r="G2095" i="5"/>
  <c r="P2095" i="5" s="1"/>
  <c r="J2096" i="5"/>
  <c r="S2096" i="5" s="1"/>
  <c r="H2096" i="5"/>
  <c r="Q2096" i="5" s="1"/>
  <c r="K2096" i="5"/>
  <c r="I2096" i="5"/>
  <c r="R2096" i="5" s="1"/>
  <c r="G2096" i="5"/>
  <c r="P2096" i="5" s="1"/>
  <c r="J2097" i="5"/>
  <c r="S2097" i="5" s="1"/>
  <c r="K2097" i="5"/>
  <c r="I2097" i="5"/>
  <c r="R2097" i="5" s="1"/>
  <c r="H2097" i="5"/>
  <c r="Q2097" i="5" s="1"/>
  <c r="G2097" i="5"/>
  <c r="P2097" i="5" s="1"/>
  <c r="J2098" i="5"/>
  <c r="S2098" i="5" s="1"/>
  <c r="H2098" i="5"/>
  <c r="Q2098" i="5" s="1"/>
  <c r="K2098" i="5"/>
  <c r="G2098" i="5"/>
  <c r="P2098" i="5" s="1"/>
  <c r="I2098" i="5"/>
  <c r="R2098" i="5" s="1"/>
  <c r="J2099" i="5"/>
  <c r="S2099" i="5" s="1"/>
  <c r="K2099" i="5"/>
  <c r="I2099" i="5"/>
  <c r="R2099" i="5" s="1"/>
  <c r="H2099" i="5"/>
  <c r="Q2099" i="5" s="1"/>
  <c r="G2099" i="5"/>
  <c r="P2099" i="5" s="1"/>
  <c r="H2100" i="5"/>
  <c r="Q2100" i="5" s="1"/>
  <c r="I2100" i="5"/>
  <c r="R2100" i="5" s="1"/>
  <c r="J2100" i="5"/>
  <c r="S2100" i="5" s="1"/>
  <c r="G2100" i="5"/>
  <c r="P2100" i="5" s="1"/>
  <c r="K2100" i="5"/>
  <c r="J2101" i="5"/>
  <c r="S2101" i="5" s="1"/>
  <c r="G2101" i="5"/>
  <c r="P2101" i="5" s="1"/>
  <c r="I2101" i="5"/>
  <c r="R2101" i="5" s="1"/>
  <c r="H2101" i="5"/>
  <c r="Q2101" i="5" s="1"/>
  <c r="K2101" i="5"/>
  <c r="J2102" i="5"/>
  <c r="S2102" i="5" s="1"/>
  <c r="I2102" i="5"/>
  <c r="R2102" i="5" s="1"/>
  <c r="H2102" i="5"/>
  <c r="Q2102" i="5" s="1"/>
  <c r="G2102" i="5"/>
  <c r="P2102" i="5" s="1"/>
  <c r="K2102" i="5"/>
  <c r="K2103" i="5"/>
  <c r="I2103" i="5"/>
  <c r="R2103" i="5" s="1"/>
  <c r="G2103" i="5"/>
  <c r="P2103" i="5" s="1"/>
  <c r="H2103" i="5"/>
  <c r="Q2103" i="5" s="1"/>
  <c r="J2103" i="5"/>
  <c r="S2103" i="5" s="1"/>
  <c r="G2104" i="5"/>
  <c r="P2104" i="5" s="1"/>
  <c r="I2104" i="5"/>
  <c r="R2104" i="5" s="1"/>
  <c r="H2104" i="5"/>
  <c r="Q2104" i="5" s="1"/>
  <c r="J2104" i="5"/>
  <c r="S2104" i="5" s="1"/>
  <c r="K2104" i="5"/>
  <c r="I2105" i="5"/>
  <c r="R2105" i="5" s="1"/>
  <c r="G2105" i="5"/>
  <c r="P2105" i="5" s="1"/>
  <c r="K2105" i="5"/>
  <c r="J2105" i="5"/>
  <c r="S2105" i="5" s="1"/>
  <c r="H2105" i="5"/>
  <c r="Q2105" i="5" s="1"/>
  <c r="K2106" i="5"/>
  <c r="G2106" i="5"/>
  <c r="P2106" i="5" s="1"/>
  <c r="H2106" i="5"/>
  <c r="Q2106" i="5" s="1"/>
  <c r="J2106" i="5"/>
  <c r="S2106" i="5" s="1"/>
  <c r="I2106" i="5"/>
  <c r="R2106" i="5" s="1"/>
  <c r="J2107" i="5"/>
  <c r="S2107" i="5" s="1"/>
  <c r="G2107" i="5"/>
  <c r="P2107" i="5" s="1"/>
  <c r="H2107" i="5"/>
  <c r="Q2107" i="5" s="1"/>
  <c r="I2107" i="5"/>
  <c r="R2107" i="5" s="1"/>
  <c r="K2107" i="5"/>
  <c r="I2108" i="5"/>
  <c r="R2108" i="5" s="1"/>
  <c r="K2108" i="5"/>
  <c r="H2108" i="5"/>
  <c r="Q2108" i="5" s="1"/>
  <c r="G2108" i="5"/>
  <c r="P2108" i="5" s="1"/>
  <c r="J2108" i="5"/>
  <c r="S2108" i="5" s="1"/>
  <c r="K2109" i="5"/>
  <c r="I2109" i="5"/>
  <c r="R2109" i="5" s="1"/>
  <c r="G2109" i="5"/>
  <c r="P2109" i="5" s="1"/>
  <c r="J2109" i="5"/>
  <c r="S2109" i="5" s="1"/>
  <c r="H2109" i="5"/>
  <c r="Q2109" i="5" s="1"/>
  <c r="I2110" i="5"/>
  <c r="R2110" i="5" s="1"/>
  <c r="H2110" i="5"/>
  <c r="Q2110" i="5" s="1"/>
  <c r="G2110" i="5"/>
  <c r="P2110" i="5" s="1"/>
  <c r="K2110" i="5"/>
  <c r="J2110" i="5"/>
  <c r="S2110" i="5" s="1"/>
  <c r="K2111" i="5"/>
  <c r="I2111" i="5"/>
  <c r="R2111" i="5" s="1"/>
  <c r="J2111" i="5"/>
  <c r="S2111" i="5" s="1"/>
  <c r="G2111" i="5"/>
  <c r="P2111" i="5" s="1"/>
  <c r="H2111" i="5"/>
  <c r="Q2111" i="5" s="1"/>
  <c r="K2112" i="5"/>
  <c r="G2112" i="5"/>
  <c r="P2112" i="5" s="1"/>
  <c r="J2112" i="5"/>
  <c r="S2112" i="5" s="1"/>
  <c r="I2112" i="5"/>
  <c r="R2112" i="5" s="1"/>
  <c r="H2112" i="5"/>
  <c r="Q2112" i="5" s="1"/>
  <c r="K2113" i="5"/>
  <c r="I2113" i="5"/>
  <c r="R2113" i="5" s="1"/>
  <c r="H2113" i="5"/>
  <c r="Q2113" i="5" s="1"/>
  <c r="G2113" i="5"/>
  <c r="P2113" i="5" s="1"/>
  <c r="J2113" i="5"/>
  <c r="S2113" i="5" s="1"/>
  <c r="I2114" i="5"/>
  <c r="R2114" i="5" s="1"/>
  <c r="K2114" i="5"/>
  <c r="G2114" i="5"/>
  <c r="P2114" i="5" s="1"/>
  <c r="J2114" i="5"/>
  <c r="S2114" i="5" s="1"/>
  <c r="H2114" i="5"/>
  <c r="Q2114" i="5" s="1"/>
  <c r="J2115" i="5"/>
  <c r="S2115" i="5" s="1"/>
  <c r="I2115" i="5"/>
  <c r="R2115" i="5" s="1"/>
  <c r="K2115" i="5"/>
  <c r="G2115" i="5"/>
  <c r="P2115" i="5" s="1"/>
  <c r="H2115" i="5"/>
  <c r="Q2115" i="5" s="1"/>
  <c r="I2116" i="5"/>
  <c r="R2116" i="5" s="1"/>
  <c r="K2116" i="5"/>
  <c r="G2116" i="5"/>
  <c r="P2116" i="5" s="1"/>
  <c r="J2116" i="5"/>
  <c r="S2116" i="5" s="1"/>
  <c r="H2116" i="5"/>
  <c r="Q2116" i="5" s="1"/>
  <c r="H2117" i="5"/>
  <c r="Q2117" i="5" s="1"/>
  <c r="K2117" i="5"/>
  <c r="I2117" i="5"/>
  <c r="R2117" i="5" s="1"/>
  <c r="J2117" i="5"/>
  <c r="S2117" i="5" s="1"/>
  <c r="G2117" i="5"/>
  <c r="P2117" i="5" s="1"/>
  <c r="I2118" i="5"/>
  <c r="R2118" i="5" s="1"/>
  <c r="K2118" i="5"/>
  <c r="H2118" i="5"/>
  <c r="Q2118" i="5" s="1"/>
  <c r="J2118" i="5"/>
  <c r="S2118" i="5" s="1"/>
  <c r="G2118" i="5"/>
  <c r="P2118" i="5" s="1"/>
  <c r="I2119" i="5"/>
  <c r="R2119" i="5" s="1"/>
  <c r="H2119" i="5"/>
  <c r="Q2119" i="5" s="1"/>
  <c r="K2119" i="5"/>
  <c r="G2119" i="5"/>
  <c r="P2119" i="5" s="1"/>
  <c r="J2119" i="5"/>
  <c r="S2119" i="5" s="1"/>
  <c r="K2120" i="5"/>
  <c r="H2120" i="5"/>
  <c r="Q2120" i="5" s="1"/>
  <c r="I2120" i="5"/>
  <c r="R2120" i="5" s="1"/>
  <c r="G2120" i="5"/>
  <c r="P2120" i="5" s="1"/>
  <c r="J2120" i="5"/>
  <c r="S2120" i="5" s="1"/>
  <c r="K2121" i="5"/>
  <c r="I2121" i="5"/>
  <c r="R2121" i="5" s="1"/>
  <c r="H2121" i="5"/>
  <c r="Q2121" i="5" s="1"/>
  <c r="G2121" i="5"/>
  <c r="P2121" i="5" s="1"/>
  <c r="J2121" i="5"/>
  <c r="S2121" i="5" s="1"/>
  <c r="H2122" i="5"/>
  <c r="Q2122" i="5" s="1"/>
  <c r="J2122" i="5"/>
  <c r="S2122" i="5" s="1"/>
  <c r="I2122" i="5"/>
  <c r="R2122" i="5" s="1"/>
  <c r="G2122" i="5"/>
  <c r="P2122" i="5" s="1"/>
  <c r="K2122" i="5"/>
  <c r="J2123" i="5"/>
  <c r="S2123" i="5" s="1"/>
  <c r="H2123" i="5"/>
  <c r="Q2123" i="5" s="1"/>
  <c r="I2123" i="5"/>
  <c r="R2123" i="5" s="1"/>
  <c r="G2123" i="5"/>
  <c r="P2123" i="5" s="1"/>
  <c r="K2123" i="5"/>
  <c r="K2124" i="5"/>
  <c r="J2124" i="5"/>
  <c r="S2124" i="5" s="1"/>
  <c r="H2124" i="5"/>
  <c r="Q2124" i="5" s="1"/>
  <c r="I2124" i="5"/>
  <c r="R2124" i="5" s="1"/>
  <c r="G2124" i="5"/>
  <c r="P2124" i="5" s="1"/>
  <c r="J2125" i="5"/>
  <c r="S2125" i="5" s="1"/>
  <c r="I2125" i="5"/>
  <c r="R2125" i="5" s="1"/>
  <c r="G2125" i="5"/>
  <c r="P2125" i="5" s="1"/>
  <c r="K2125" i="5"/>
  <c r="H2125" i="5"/>
  <c r="Q2125" i="5" s="1"/>
  <c r="I2126" i="5"/>
  <c r="R2126" i="5" s="1"/>
  <c r="G2126" i="5"/>
  <c r="P2126" i="5" s="1"/>
  <c r="K2126" i="5"/>
  <c r="J2126" i="5"/>
  <c r="S2126" i="5" s="1"/>
  <c r="H2126" i="5"/>
  <c r="Q2126" i="5" s="1"/>
  <c r="H2127" i="5"/>
  <c r="Q2127" i="5" s="1"/>
  <c r="I2127" i="5"/>
  <c r="R2127" i="5" s="1"/>
  <c r="G2127" i="5"/>
  <c r="P2127" i="5" s="1"/>
  <c r="J2127" i="5"/>
  <c r="S2127" i="5" s="1"/>
  <c r="K2127" i="5"/>
  <c r="K2128" i="5"/>
  <c r="I2128" i="5"/>
  <c r="R2128" i="5" s="1"/>
  <c r="J2128" i="5"/>
  <c r="S2128" i="5" s="1"/>
  <c r="G2128" i="5"/>
  <c r="P2128" i="5" s="1"/>
  <c r="H2128" i="5"/>
  <c r="Q2128" i="5" s="1"/>
  <c r="J2129" i="5"/>
  <c r="S2129" i="5" s="1"/>
  <c r="I2129" i="5"/>
  <c r="R2129" i="5" s="1"/>
  <c r="K2129" i="5"/>
  <c r="G2129" i="5"/>
  <c r="P2129" i="5" s="1"/>
  <c r="H2129" i="5"/>
  <c r="Q2129" i="5" s="1"/>
  <c r="K2130" i="5"/>
  <c r="I2130" i="5"/>
  <c r="R2130" i="5" s="1"/>
  <c r="J2130" i="5"/>
  <c r="S2130" i="5" s="1"/>
  <c r="G2130" i="5"/>
  <c r="P2130" i="5" s="1"/>
  <c r="H2130" i="5"/>
  <c r="Q2130" i="5" s="1"/>
  <c r="I2131" i="5"/>
  <c r="R2131" i="5" s="1"/>
  <c r="H2131" i="5"/>
  <c r="Q2131" i="5" s="1"/>
  <c r="J2131" i="5"/>
  <c r="S2131" i="5" s="1"/>
  <c r="K2131" i="5"/>
  <c r="G2131" i="5"/>
  <c r="P2131" i="5" s="1"/>
  <c r="H2132" i="5"/>
  <c r="Q2132" i="5" s="1"/>
  <c r="I2132" i="5"/>
  <c r="R2132" i="5" s="1"/>
  <c r="G2132" i="5"/>
  <c r="P2132" i="5" s="1"/>
  <c r="J2132" i="5"/>
  <c r="S2132" i="5" s="1"/>
  <c r="K2132" i="5"/>
  <c r="I2133" i="5"/>
  <c r="R2133" i="5" s="1"/>
  <c r="G2133" i="5"/>
  <c r="P2133" i="5" s="1"/>
  <c r="H2133" i="5"/>
  <c r="Q2133" i="5" s="1"/>
  <c r="J2133" i="5"/>
  <c r="S2133" i="5" s="1"/>
  <c r="K2133" i="5"/>
  <c r="J2134" i="5"/>
  <c r="S2134" i="5" s="1"/>
  <c r="I2134" i="5"/>
  <c r="R2134" i="5" s="1"/>
  <c r="H2134" i="5"/>
  <c r="Q2134" i="5" s="1"/>
  <c r="K2134" i="5"/>
  <c r="G2134" i="5"/>
  <c r="P2134" i="5" s="1"/>
  <c r="H2135" i="5"/>
  <c r="Q2135" i="5" s="1"/>
  <c r="J2135" i="5"/>
  <c r="S2135" i="5" s="1"/>
  <c r="G2135" i="5"/>
  <c r="P2135" i="5" s="1"/>
  <c r="K2135" i="5"/>
  <c r="I2135" i="5"/>
  <c r="R2135" i="5" s="1"/>
  <c r="G2136" i="5"/>
  <c r="P2136" i="5" s="1"/>
  <c r="H2136" i="5"/>
  <c r="Q2136" i="5" s="1"/>
  <c r="J2136" i="5"/>
  <c r="S2136" i="5" s="1"/>
  <c r="I2136" i="5"/>
  <c r="R2136" i="5" s="1"/>
  <c r="K2136" i="5"/>
  <c r="G2137" i="5"/>
  <c r="P2137" i="5" s="1"/>
  <c r="J2137" i="5"/>
  <c r="S2137" i="5" s="1"/>
  <c r="K2137" i="5"/>
  <c r="H2137" i="5"/>
  <c r="Q2137" i="5" s="1"/>
  <c r="I2137" i="5"/>
  <c r="R2137" i="5" s="1"/>
  <c r="G2138" i="5"/>
  <c r="P2138" i="5" s="1"/>
  <c r="H2138" i="5"/>
  <c r="Q2138" i="5" s="1"/>
  <c r="J2138" i="5"/>
  <c r="S2138" i="5" s="1"/>
  <c r="K2138" i="5"/>
  <c r="I2138" i="5"/>
  <c r="R2138" i="5" s="1"/>
  <c r="I2139" i="5"/>
  <c r="R2139" i="5" s="1"/>
  <c r="G2139" i="5"/>
  <c r="P2139" i="5" s="1"/>
  <c r="K2139" i="5"/>
  <c r="J2139" i="5"/>
  <c r="S2139" i="5" s="1"/>
  <c r="H2139" i="5"/>
  <c r="Q2139" i="5" s="1"/>
  <c r="I2140" i="5"/>
  <c r="R2140" i="5" s="1"/>
  <c r="G2140" i="5"/>
  <c r="P2140" i="5" s="1"/>
  <c r="K2140" i="5"/>
  <c r="J2140" i="5"/>
  <c r="S2140" i="5" s="1"/>
  <c r="H2140" i="5"/>
  <c r="Q2140" i="5" s="1"/>
  <c r="I2141" i="5"/>
  <c r="R2141" i="5" s="1"/>
  <c r="J2141" i="5"/>
  <c r="S2141" i="5" s="1"/>
  <c r="K2141" i="5"/>
  <c r="H2141" i="5"/>
  <c r="Q2141" i="5" s="1"/>
  <c r="G2141" i="5"/>
  <c r="P2141" i="5" s="1"/>
  <c r="I2142" i="5"/>
  <c r="R2142" i="5" s="1"/>
  <c r="G2142" i="5"/>
  <c r="P2142" i="5" s="1"/>
  <c r="J2142" i="5"/>
  <c r="S2142" i="5" s="1"/>
  <c r="K2142" i="5"/>
  <c r="H2142" i="5"/>
  <c r="Q2142" i="5" s="1"/>
  <c r="K2143" i="5"/>
  <c r="G2143" i="5"/>
  <c r="P2143" i="5" s="1"/>
  <c r="H2143" i="5"/>
  <c r="Q2143" i="5" s="1"/>
  <c r="J2143" i="5"/>
  <c r="S2143" i="5" s="1"/>
  <c r="I2143" i="5"/>
  <c r="R2143" i="5" s="1"/>
  <c r="G2144" i="5"/>
  <c r="P2144" i="5" s="1"/>
  <c r="I2144" i="5"/>
  <c r="R2144" i="5" s="1"/>
  <c r="J2144" i="5"/>
  <c r="S2144" i="5" s="1"/>
  <c r="H2144" i="5"/>
  <c r="Q2144" i="5" s="1"/>
  <c r="K2144" i="5"/>
  <c r="I2145" i="5"/>
  <c r="R2145" i="5" s="1"/>
  <c r="K2145" i="5"/>
  <c r="G2145" i="5"/>
  <c r="P2145" i="5" s="1"/>
  <c r="H2145" i="5"/>
  <c r="Q2145" i="5" s="1"/>
  <c r="J2145" i="5"/>
  <c r="S2145" i="5" s="1"/>
  <c r="I2146" i="5"/>
  <c r="R2146" i="5" s="1"/>
  <c r="K2146" i="5"/>
  <c r="J2146" i="5"/>
  <c r="S2146" i="5" s="1"/>
  <c r="G2146" i="5"/>
  <c r="P2146" i="5" s="1"/>
  <c r="H2146" i="5"/>
  <c r="Q2146" i="5" s="1"/>
  <c r="J2147" i="5"/>
  <c r="S2147" i="5" s="1"/>
  <c r="I2147" i="5"/>
  <c r="R2147" i="5" s="1"/>
  <c r="K2147" i="5"/>
  <c r="G2147" i="5"/>
  <c r="P2147" i="5" s="1"/>
  <c r="H2147" i="5"/>
  <c r="Q2147" i="5" s="1"/>
  <c r="I2148" i="5"/>
  <c r="R2148" i="5" s="1"/>
  <c r="H2148" i="5"/>
  <c r="Q2148" i="5" s="1"/>
  <c r="J2148" i="5"/>
  <c r="S2148" i="5" s="1"/>
  <c r="G2148" i="5"/>
  <c r="P2148" i="5" s="1"/>
  <c r="K2148" i="5"/>
  <c r="J2149" i="5"/>
  <c r="S2149" i="5" s="1"/>
  <c r="I2149" i="5"/>
  <c r="R2149" i="5" s="1"/>
  <c r="K2149" i="5"/>
  <c r="G2149" i="5"/>
  <c r="P2149" i="5" s="1"/>
  <c r="H2149" i="5"/>
  <c r="Q2149" i="5" s="1"/>
  <c r="K2150" i="5"/>
  <c r="I2150" i="5"/>
  <c r="R2150" i="5" s="1"/>
  <c r="G2150" i="5"/>
  <c r="P2150" i="5" s="1"/>
  <c r="H2150" i="5"/>
  <c r="Q2150" i="5" s="1"/>
  <c r="J2150" i="5"/>
  <c r="S2150" i="5" s="1"/>
  <c r="K2151" i="5"/>
  <c r="H2151" i="5"/>
  <c r="Q2151" i="5" s="1"/>
  <c r="G2151" i="5"/>
  <c r="P2151" i="5" s="1"/>
  <c r="J2151" i="5"/>
  <c r="S2151" i="5" s="1"/>
  <c r="I2151" i="5"/>
  <c r="R2151" i="5" s="1"/>
  <c r="K2152" i="5"/>
  <c r="I2152" i="5"/>
  <c r="R2152" i="5" s="1"/>
  <c r="J2152" i="5"/>
  <c r="S2152" i="5" s="1"/>
  <c r="G2152" i="5"/>
  <c r="P2152" i="5" s="1"/>
  <c r="H2152" i="5"/>
  <c r="Q2152" i="5" s="1"/>
  <c r="K2153" i="5"/>
  <c r="G2153" i="5"/>
  <c r="P2153" i="5" s="1"/>
  <c r="J2153" i="5"/>
  <c r="S2153" i="5" s="1"/>
  <c r="H2153" i="5"/>
  <c r="Q2153" i="5" s="1"/>
  <c r="I2153" i="5"/>
  <c r="R2153" i="5" s="1"/>
  <c r="K2154" i="5"/>
  <c r="J2154" i="5"/>
  <c r="S2154" i="5" s="1"/>
  <c r="G2154" i="5"/>
  <c r="P2154" i="5" s="1"/>
  <c r="I2154" i="5"/>
  <c r="R2154" i="5" s="1"/>
  <c r="H2154" i="5"/>
  <c r="Q2154" i="5" s="1"/>
  <c r="K2155" i="5"/>
  <c r="G2155" i="5"/>
  <c r="P2155" i="5" s="1"/>
  <c r="I2155" i="5"/>
  <c r="R2155" i="5" s="1"/>
  <c r="J2155" i="5"/>
  <c r="S2155" i="5" s="1"/>
  <c r="H2155" i="5"/>
  <c r="Q2155" i="5" s="1"/>
  <c r="K2156" i="5"/>
  <c r="G2156" i="5"/>
  <c r="P2156" i="5" s="1"/>
  <c r="J2156" i="5"/>
  <c r="S2156" i="5" s="1"/>
  <c r="I2156" i="5"/>
  <c r="R2156" i="5" s="1"/>
  <c r="H2156" i="5"/>
  <c r="Q2156" i="5" s="1"/>
  <c r="K2157" i="5"/>
  <c r="I2157" i="5"/>
  <c r="R2157" i="5" s="1"/>
  <c r="G2157" i="5"/>
  <c r="P2157" i="5" s="1"/>
  <c r="J2157" i="5"/>
  <c r="S2157" i="5" s="1"/>
  <c r="H2157" i="5"/>
  <c r="Q2157" i="5" s="1"/>
  <c r="K2158" i="5"/>
  <c r="I2158" i="5"/>
  <c r="R2158" i="5" s="1"/>
  <c r="G2158" i="5"/>
  <c r="P2158" i="5" s="1"/>
  <c r="J2158" i="5"/>
  <c r="S2158" i="5" s="1"/>
  <c r="H2158" i="5"/>
  <c r="Q2158" i="5" s="1"/>
  <c r="G2159" i="5"/>
  <c r="P2159" i="5" s="1"/>
  <c r="H2159" i="5"/>
  <c r="Q2159" i="5" s="1"/>
  <c r="I2159" i="5"/>
  <c r="R2159" i="5" s="1"/>
  <c r="K2159" i="5"/>
  <c r="J2159" i="5"/>
  <c r="S2159" i="5" s="1"/>
  <c r="J2160" i="5"/>
  <c r="S2160" i="5" s="1"/>
  <c r="G2160" i="5"/>
  <c r="P2160" i="5" s="1"/>
  <c r="I2160" i="5"/>
  <c r="R2160" i="5" s="1"/>
  <c r="H2160" i="5"/>
  <c r="Q2160" i="5" s="1"/>
  <c r="K2160" i="5"/>
  <c r="J2161" i="5"/>
  <c r="S2161" i="5" s="1"/>
  <c r="I2161" i="5"/>
  <c r="R2161" i="5" s="1"/>
  <c r="H2161" i="5"/>
  <c r="Q2161" i="5" s="1"/>
  <c r="G2161" i="5"/>
  <c r="P2161" i="5" s="1"/>
  <c r="K2161" i="5"/>
  <c r="I2162" i="5"/>
  <c r="R2162" i="5" s="1"/>
  <c r="K2162" i="5"/>
  <c r="J2162" i="5"/>
  <c r="S2162" i="5" s="1"/>
  <c r="G2162" i="5"/>
  <c r="P2162" i="5" s="1"/>
  <c r="H2162" i="5"/>
  <c r="Q2162" i="5" s="1"/>
  <c r="J2163" i="5"/>
  <c r="S2163" i="5" s="1"/>
  <c r="I2163" i="5"/>
  <c r="R2163" i="5" s="1"/>
  <c r="H2163" i="5"/>
  <c r="Q2163" i="5" s="1"/>
  <c r="G2163" i="5"/>
  <c r="P2163" i="5" s="1"/>
  <c r="K2163" i="5"/>
  <c r="I2164" i="5"/>
  <c r="R2164" i="5" s="1"/>
  <c r="G2164" i="5"/>
  <c r="P2164" i="5" s="1"/>
  <c r="J2164" i="5"/>
  <c r="S2164" i="5" s="1"/>
  <c r="H2164" i="5"/>
  <c r="Q2164" i="5" s="1"/>
  <c r="K2164" i="5"/>
  <c r="I2165" i="5"/>
  <c r="R2165" i="5" s="1"/>
  <c r="K2165" i="5"/>
  <c r="H2165" i="5"/>
  <c r="Q2165" i="5" s="1"/>
  <c r="J2165" i="5"/>
  <c r="S2165" i="5" s="1"/>
  <c r="G2165" i="5"/>
  <c r="P2165" i="5" s="1"/>
  <c r="I2166" i="5"/>
  <c r="R2166" i="5" s="1"/>
  <c r="K2166" i="5"/>
  <c r="G2166" i="5"/>
  <c r="P2166" i="5" s="1"/>
  <c r="H2166" i="5"/>
  <c r="Q2166" i="5" s="1"/>
  <c r="J2166" i="5"/>
  <c r="S2166" i="5" s="1"/>
  <c r="I2167" i="5"/>
  <c r="R2167" i="5" s="1"/>
  <c r="J2167" i="5"/>
  <c r="S2167" i="5" s="1"/>
  <c r="G2167" i="5"/>
  <c r="P2167" i="5" s="1"/>
  <c r="K2167" i="5"/>
  <c r="H2167" i="5"/>
  <c r="Q2167" i="5" s="1"/>
  <c r="I2168" i="5"/>
  <c r="R2168" i="5" s="1"/>
  <c r="J2168" i="5"/>
  <c r="S2168" i="5" s="1"/>
  <c r="K2168" i="5"/>
  <c r="H2168" i="5"/>
  <c r="Q2168" i="5" s="1"/>
  <c r="G2168" i="5"/>
  <c r="P2168" i="5" s="1"/>
  <c r="I2169" i="5"/>
  <c r="R2169" i="5" s="1"/>
  <c r="K2169" i="5"/>
  <c r="J2169" i="5"/>
  <c r="S2169" i="5" s="1"/>
  <c r="H2169" i="5"/>
  <c r="Q2169" i="5" s="1"/>
  <c r="G2169" i="5"/>
  <c r="P2169" i="5" s="1"/>
  <c r="I2170" i="5"/>
  <c r="R2170" i="5" s="1"/>
  <c r="K2170" i="5"/>
  <c r="H2170" i="5"/>
  <c r="Q2170" i="5" s="1"/>
  <c r="J2170" i="5"/>
  <c r="S2170" i="5" s="1"/>
  <c r="G2170" i="5"/>
  <c r="P2170" i="5" s="1"/>
  <c r="I2171" i="5"/>
  <c r="R2171" i="5" s="1"/>
  <c r="J2171" i="5"/>
  <c r="S2171" i="5" s="1"/>
  <c r="K2171" i="5"/>
  <c r="H2171" i="5"/>
  <c r="Q2171" i="5" s="1"/>
  <c r="G2171" i="5"/>
  <c r="P2171" i="5" s="1"/>
  <c r="I2172" i="5"/>
  <c r="R2172" i="5" s="1"/>
  <c r="H2172" i="5"/>
  <c r="Q2172" i="5" s="1"/>
  <c r="J2172" i="5"/>
  <c r="S2172" i="5" s="1"/>
  <c r="K2172" i="5"/>
  <c r="G2172" i="5"/>
  <c r="P2172" i="5" s="1"/>
  <c r="I2173" i="5"/>
  <c r="R2173" i="5" s="1"/>
  <c r="H2173" i="5"/>
  <c r="Q2173" i="5" s="1"/>
  <c r="J2173" i="5"/>
  <c r="S2173" i="5" s="1"/>
  <c r="K2173" i="5"/>
  <c r="G2173" i="5"/>
  <c r="P2173" i="5" s="1"/>
  <c r="I2174" i="5"/>
  <c r="R2174" i="5" s="1"/>
  <c r="K2174" i="5"/>
  <c r="J2174" i="5"/>
  <c r="S2174" i="5" s="1"/>
  <c r="H2174" i="5"/>
  <c r="Q2174" i="5" s="1"/>
  <c r="G2174" i="5"/>
  <c r="P2174" i="5" s="1"/>
  <c r="I2175" i="5"/>
  <c r="R2175" i="5" s="1"/>
  <c r="J2175" i="5"/>
  <c r="S2175" i="5" s="1"/>
  <c r="H2175" i="5"/>
  <c r="Q2175" i="5" s="1"/>
  <c r="K2175" i="5"/>
  <c r="G2175" i="5"/>
  <c r="P2175" i="5" s="1"/>
  <c r="H2176" i="5"/>
  <c r="Q2176" i="5" s="1"/>
  <c r="I2176" i="5"/>
  <c r="R2176" i="5" s="1"/>
  <c r="K2176" i="5"/>
  <c r="J2176" i="5"/>
  <c r="S2176" i="5" s="1"/>
  <c r="G2176" i="5"/>
  <c r="P2176" i="5" s="1"/>
  <c r="K2177" i="5"/>
  <c r="J2177" i="5"/>
  <c r="S2177" i="5" s="1"/>
  <c r="I2177" i="5"/>
  <c r="R2177" i="5" s="1"/>
  <c r="G2177" i="5"/>
  <c r="P2177" i="5" s="1"/>
  <c r="H2177" i="5"/>
  <c r="Q2177" i="5" s="1"/>
  <c r="K2178" i="5"/>
  <c r="H2178" i="5"/>
  <c r="Q2178" i="5" s="1"/>
  <c r="J2178" i="5"/>
  <c r="S2178" i="5" s="1"/>
  <c r="I2178" i="5"/>
  <c r="R2178" i="5" s="1"/>
  <c r="G2178" i="5"/>
  <c r="P2178" i="5" s="1"/>
  <c r="K2179" i="5"/>
  <c r="J2179" i="5"/>
  <c r="S2179" i="5" s="1"/>
  <c r="I2179" i="5"/>
  <c r="R2179" i="5" s="1"/>
  <c r="G2179" i="5"/>
  <c r="P2179" i="5" s="1"/>
  <c r="H2179" i="5"/>
  <c r="Q2179" i="5" s="1"/>
  <c r="K2180" i="5"/>
  <c r="G2180" i="5"/>
  <c r="P2180" i="5" s="1"/>
  <c r="J2180" i="5"/>
  <c r="S2180" i="5" s="1"/>
  <c r="I2180" i="5"/>
  <c r="R2180" i="5" s="1"/>
  <c r="H2180" i="5"/>
  <c r="Q2180" i="5" s="1"/>
  <c r="K2181" i="5"/>
  <c r="I2181" i="5"/>
  <c r="R2181" i="5" s="1"/>
  <c r="G2181" i="5"/>
  <c r="P2181" i="5" s="1"/>
  <c r="H2181" i="5"/>
  <c r="Q2181" i="5" s="1"/>
  <c r="J2181" i="5"/>
  <c r="S2181" i="5" s="1"/>
  <c r="K2182" i="5"/>
  <c r="I2182" i="5"/>
  <c r="R2182" i="5" s="1"/>
  <c r="H2182" i="5"/>
  <c r="Q2182" i="5" s="1"/>
  <c r="J2182" i="5"/>
  <c r="S2182" i="5" s="1"/>
  <c r="G2182" i="5"/>
  <c r="P2182" i="5" s="1"/>
  <c r="J2183" i="5"/>
  <c r="S2183" i="5" s="1"/>
  <c r="H2183" i="5"/>
  <c r="Q2183" i="5" s="1"/>
  <c r="I2183" i="5"/>
  <c r="R2183" i="5" s="1"/>
  <c r="G2183" i="5"/>
  <c r="P2183" i="5" s="1"/>
  <c r="K2183" i="5"/>
  <c r="G2184" i="5"/>
  <c r="P2184" i="5" s="1"/>
  <c r="I2184" i="5"/>
  <c r="R2184" i="5" s="1"/>
  <c r="H2184" i="5"/>
  <c r="Q2184" i="5" s="1"/>
  <c r="K2184" i="5"/>
  <c r="J2184" i="5"/>
  <c r="S2184" i="5" s="1"/>
  <c r="K2185" i="5"/>
  <c r="G2185" i="5"/>
  <c r="P2185" i="5" s="1"/>
  <c r="H2185" i="5"/>
  <c r="Q2185" i="5" s="1"/>
  <c r="J2185" i="5"/>
  <c r="S2185" i="5" s="1"/>
  <c r="I2185" i="5"/>
  <c r="R2185" i="5" s="1"/>
  <c r="K2186" i="5"/>
  <c r="H2186" i="5"/>
  <c r="Q2186" i="5" s="1"/>
  <c r="G2186" i="5"/>
  <c r="P2186" i="5" s="1"/>
  <c r="I2186" i="5"/>
  <c r="R2186" i="5" s="1"/>
  <c r="J2186" i="5"/>
  <c r="S2186" i="5" s="1"/>
  <c r="K2187" i="5"/>
  <c r="G2187" i="5"/>
  <c r="P2187" i="5" s="1"/>
  <c r="I2187" i="5"/>
  <c r="R2187" i="5" s="1"/>
  <c r="H2187" i="5"/>
  <c r="Q2187" i="5" s="1"/>
  <c r="J2187" i="5"/>
  <c r="S2187" i="5" s="1"/>
  <c r="G2188" i="5"/>
  <c r="P2188" i="5" s="1"/>
  <c r="K2188" i="5"/>
  <c r="H2188" i="5"/>
  <c r="Q2188" i="5" s="1"/>
  <c r="J2188" i="5"/>
  <c r="S2188" i="5" s="1"/>
  <c r="I2188" i="5"/>
  <c r="R2188" i="5" s="1"/>
  <c r="K2189" i="5"/>
  <c r="I2189" i="5"/>
  <c r="R2189" i="5" s="1"/>
  <c r="H2189" i="5"/>
  <c r="Q2189" i="5" s="1"/>
  <c r="G2189" i="5"/>
  <c r="P2189" i="5" s="1"/>
  <c r="J2189" i="5"/>
  <c r="S2189" i="5" s="1"/>
  <c r="H2190" i="5"/>
  <c r="Q2190" i="5" s="1"/>
  <c r="J2190" i="5"/>
  <c r="S2190" i="5" s="1"/>
  <c r="I2190" i="5"/>
  <c r="R2190" i="5" s="1"/>
  <c r="G2190" i="5"/>
  <c r="P2190" i="5" s="1"/>
  <c r="K2190" i="5"/>
  <c r="K2191" i="5"/>
  <c r="J2191" i="5"/>
  <c r="S2191" i="5" s="1"/>
  <c r="H2191" i="5"/>
  <c r="Q2191" i="5" s="1"/>
  <c r="G2191" i="5"/>
  <c r="P2191" i="5" s="1"/>
  <c r="I2191" i="5"/>
  <c r="R2191" i="5" s="1"/>
  <c r="G2192" i="5"/>
  <c r="P2192" i="5" s="1"/>
  <c r="H2192" i="5"/>
  <c r="Q2192" i="5" s="1"/>
  <c r="K2192" i="5"/>
  <c r="I2192" i="5"/>
  <c r="R2192" i="5" s="1"/>
  <c r="J2192" i="5"/>
  <c r="S2192" i="5" s="1"/>
  <c r="G2193" i="5"/>
  <c r="P2193" i="5" s="1"/>
  <c r="H2193" i="5"/>
  <c r="Q2193" i="5" s="1"/>
  <c r="K2193" i="5"/>
  <c r="J2193" i="5"/>
  <c r="S2193" i="5" s="1"/>
  <c r="I2193" i="5"/>
  <c r="R2193" i="5" s="1"/>
  <c r="I2194" i="5"/>
  <c r="R2194" i="5" s="1"/>
  <c r="G2194" i="5"/>
  <c r="P2194" i="5" s="1"/>
  <c r="H2194" i="5"/>
  <c r="Q2194" i="5" s="1"/>
  <c r="J2194" i="5"/>
  <c r="S2194" i="5" s="1"/>
  <c r="K2194" i="5"/>
  <c r="G2195" i="5"/>
  <c r="P2195" i="5" s="1"/>
  <c r="I2195" i="5"/>
  <c r="R2195" i="5" s="1"/>
  <c r="J2195" i="5"/>
  <c r="S2195" i="5" s="1"/>
  <c r="H2195" i="5"/>
  <c r="Q2195" i="5" s="1"/>
  <c r="K2195" i="5"/>
  <c r="G2196" i="5"/>
  <c r="P2196" i="5" s="1"/>
  <c r="J2196" i="5"/>
  <c r="S2196" i="5" s="1"/>
  <c r="H2196" i="5"/>
  <c r="Q2196" i="5" s="1"/>
  <c r="I2196" i="5"/>
  <c r="R2196" i="5" s="1"/>
  <c r="K2196" i="5"/>
  <c r="J2197" i="5"/>
  <c r="S2197" i="5" s="1"/>
  <c r="G2197" i="5"/>
  <c r="P2197" i="5" s="1"/>
  <c r="H2197" i="5"/>
  <c r="Q2197" i="5" s="1"/>
  <c r="K2197" i="5"/>
  <c r="I2197" i="5"/>
  <c r="R2197" i="5" s="1"/>
  <c r="H2198" i="5"/>
  <c r="Q2198" i="5" s="1"/>
  <c r="J2198" i="5"/>
  <c r="S2198" i="5" s="1"/>
  <c r="G2198" i="5"/>
  <c r="P2198" i="5" s="1"/>
  <c r="K2198" i="5"/>
  <c r="I2198" i="5"/>
  <c r="R2198" i="5" s="1"/>
  <c r="J2199" i="5"/>
  <c r="S2199" i="5" s="1"/>
  <c r="H2199" i="5"/>
  <c r="Q2199" i="5" s="1"/>
  <c r="K2199" i="5"/>
  <c r="G2199" i="5"/>
  <c r="P2199" i="5" s="1"/>
  <c r="I2199" i="5"/>
  <c r="R2199" i="5" s="1"/>
  <c r="H2200" i="5"/>
  <c r="Q2200" i="5" s="1"/>
  <c r="J2200" i="5"/>
  <c r="S2200" i="5" s="1"/>
  <c r="G2200" i="5"/>
  <c r="P2200" i="5" s="1"/>
  <c r="K2200" i="5"/>
  <c r="I2200" i="5"/>
  <c r="R2200" i="5" s="1"/>
  <c r="G2201" i="5"/>
  <c r="P2201" i="5" s="1"/>
  <c r="J2201" i="5"/>
  <c r="S2201" i="5" s="1"/>
  <c r="K2201" i="5"/>
  <c r="H2201" i="5"/>
  <c r="Q2201" i="5" s="1"/>
  <c r="I2201" i="5"/>
  <c r="R2201" i="5" s="1"/>
  <c r="H2202" i="5"/>
  <c r="Q2202" i="5" s="1"/>
  <c r="J2202" i="5"/>
  <c r="S2202" i="5" s="1"/>
  <c r="G2202" i="5"/>
  <c r="P2202" i="5" s="1"/>
  <c r="I2202" i="5"/>
  <c r="R2202" i="5" s="1"/>
  <c r="K2202" i="5"/>
  <c r="H2203" i="5"/>
  <c r="Q2203" i="5" s="1"/>
  <c r="I2203" i="5"/>
  <c r="R2203" i="5" s="1"/>
  <c r="G2203" i="5"/>
  <c r="P2203" i="5" s="1"/>
  <c r="J2203" i="5"/>
  <c r="S2203" i="5" s="1"/>
  <c r="K2203" i="5"/>
  <c r="I2204" i="5"/>
  <c r="R2204" i="5" s="1"/>
  <c r="G2204" i="5"/>
  <c r="P2204" i="5" s="1"/>
  <c r="K2204" i="5"/>
  <c r="H2204" i="5"/>
  <c r="Q2204" i="5" s="1"/>
  <c r="J2204" i="5"/>
  <c r="S2204" i="5" s="1"/>
  <c r="G2205" i="5"/>
  <c r="P2205" i="5" s="1"/>
  <c r="I2205" i="5"/>
  <c r="R2205" i="5" s="1"/>
  <c r="K2205" i="5"/>
  <c r="J2205" i="5"/>
  <c r="S2205" i="5" s="1"/>
  <c r="H2205" i="5"/>
  <c r="Q2205" i="5" s="1"/>
  <c r="J2206" i="5"/>
  <c r="S2206" i="5" s="1"/>
  <c r="K2206" i="5"/>
  <c r="G2206" i="5"/>
  <c r="P2206" i="5" s="1"/>
  <c r="H2206" i="5"/>
  <c r="Q2206" i="5" s="1"/>
  <c r="I2206" i="5"/>
  <c r="R2206" i="5" s="1"/>
  <c r="K2207" i="5"/>
  <c r="J2207" i="5"/>
  <c r="S2207" i="5" s="1"/>
  <c r="G2207" i="5"/>
  <c r="P2207" i="5" s="1"/>
  <c r="H2207" i="5"/>
  <c r="Q2207" i="5" s="1"/>
  <c r="I2207" i="5"/>
  <c r="R2207" i="5" s="1"/>
  <c r="J2208" i="5"/>
  <c r="S2208" i="5" s="1"/>
  <c r="H2208" i="5"/>
  <c r="Q2208" i="5" s="1"/>
  <c r="G2208" i="5"/>
  <c r="P2208" i="5" s="1"/>
  <c r="K2208" i="5"/>
  <c r="I2208" i="5"/>
  <c r="R2208" i="5" s="1"/>
  <c r="K2209" i="5"/>
  <c r="H2209" i="5"/>
  <c r="Q2209" i="5" s="1"/>
  <c r="J2209" i="5"/>
  <c r="S2209" i="5" s="1"/>
  <c r="G2209" i="5"/>
  <c r="P2209" i="5" s="1"/>
  <c r="I2209" i="5"/>
  <c r="R2209" i="5" s="1"/>
  <c r="J2210" i="5"/>
  <c r="S2210" i="5" s="1"/>
  <c r="H2210" i="5"/>
  <c r="Q2210" i="5" s="1"/>
  <c r="K2210" i="5"/>
  <c r="G2210" i="5"/>
  <c r="P2210" i="5" s="1"/>
  <c r="I2210" i="5"/>
  <c r="R2210" i="5" s="1"/>
  <c r="G2211" i="5"/>
  <c r="P2211" i="5" s="1"/>
  <c r="J2211" i="5"/>
  <c r="S2211" i="5" s="1"/>
  <c r="K2211" i="5"/>
  <c r="H2211" i="5"/>
  <c r="Q2211" i="5" s="1"/>
  <c r="I2211" i="5"/>
  <c r="R2211" i="5" s="1"/>
  <c r="H2212" i="5"/>
  <c r="Q2212" i="5" s="1"/>
  <c r="G2212" i="5"/>
  <c r="P2212" i="5" s="1"/>
  <c r="K2212" i="5"/>
  <c r="I2212" i="5"/>
  <c r="R2212" i="5" s="1"/>
  <c r="J2212" i="5"/>
  <c r="S2212" i="5" s="1"/>
  <c r="H2213" i="5"/>
  <c r="Q2213" i="5" s="1"/>
  <c r="G2213" i="5"/>
  <c r="P2213" i="5" s="1"/>
  <c r="K2213" i="5"/>
  <c r="J2213" i="5"/>
  <c r="S2213" i="5" s="1"/>
  <c r="I2213" i="5"/>
  <c r="R2213" i="5" s="1"/>
  <c r="G2214" i="5"/>
  <c r="P2214" i="5" s="1"/>
  <c r="K2214" i="5"/>
  <c r="I2214" i="5"/>
  <c r="R2214" i="5" s="1"/>
  <c r="J2214" i="5"/>
  <c r="S2214" i="5" s="1"/>
  <c r="H2214" i="5"/>
  <c r="Q2214" i="5" s="1"/>
  <c r="G2215" i="5"/>
  <c r="P2215" i="5" s="1"/>
  <c r="K2215" i="5"/>
  <c r="I2215" i="5"/>
  <c r="R2215" i="5" s="1"/>
  <c r="J2215" i="5"/>
  <c r="S2215" i="5" s="1"/>
  <c r="H2215" i="5"/>
  <c r="Q2215" i="5" s="1"/>
  <c r="I2216" i="5"/>
  <c r="R2216" i="5" s="1"/>
  <c r="G2216" i="5"/>
  <c r="P2216" i="5" s="1"/>
  <c r="J2216" i="5"/>
  <c r="S2216" i="5" s="1"/>
  <c r="K2216" i="5"/>
  <c r="H2216" i="5"/>
  <c r="Q2216" i="5" s="1"/>
  <c r="I2217" i="5"/>
  <c r="R2217" i="5" s="1"/>
  <c r="J2217" i="5"/>
  <c r="S2217" i="5" s="1"/>
  <c r="H2217" i="5"/>
  <c r="Q2217" i="5" s="1"/>
  <c r="K2217" i="5"/>
  <c r="G2217" i="5"/>
  <c r="P2217" i="5" s="1"/>
  <c r="I2218" i="5"/>
  <c r="R2218" i="5" s="1"/>
  <c r="G2218" i="5"/>
  <c r="P2218" i="5" s="1"/>
  <c r="J2218" i="5"/>
  <c r="S2218" i="5" s="1"/>
  <c r="H2218" i="5"/>
  <c r="Q2218" i="5" s="1"/>
  <c r="K2218" i="5"/>
  <c r="I2219" i="5"/>
  <c r="R2219" i="5" s="1"/>
  <c r="G2219" i="5"/>
  <c r="P2219" i="5" s="1"/>
  <c r="J2219" i="5"/>
  <c r="S2219" i="5" s="1"/>
  <c r="H2219" i="5"/>
  <c r="Q2219" i="5" s="1"/>
  <c r="K2219" i="5"/>
  <c r="G2220" i="5"/>
  <c r="P2220" i="5" s="1"/>
  <c r="J2220" i="5"/>
  <c r="S2220" i="5" s="1"/>
  <c r="K2220" i="5"/>
  <c r="H2220" i="5"/>
  <c r="Q2220" i="5" s="1"/>
  <c r="I2220" i="5"/>
  <c r="R2220" i="5" s="1"/>
  <c r="J2221" i="5"/>
  <c r="S2221" i="5" s="1"/>
  <c r="I2221" i="5"/>
  <c r="R2221" i="5" s="1"/>
  <c r="H2221" i="5"/>
  <c r="Q2221" i="5" s="1"/>
  <c r="G2221" i="5"/>
  <c r="P2221" i="5" s="1"/>
  <c r="K2221" i="5"/>
  <c r="H2222" i="5"/>
  <c r="Q2222" i="5" s="1"/>
  <c r="J2222" i="5"/>
  <c r="S2222" i="5" s="1"/>
  <c r="G2222" i="5"/>
  <c r="P2222" i="5" s="1"/>
  <c r="K2222" i="5"/>
  <c r="I2222" i="5"/>
  <c r="R2222" i="5" s="1"/>
  <c r="J2223" i="5"/>
  <c r="S2223" i="5" s="1"/>
  <c r="G2223" i="5"/>
  <c r="P2223" i="5" s="1"/>
  <c r="I2223" i="5"/>
  <c r="R2223" i="5" s="1"/>
  <c r="K2223" i="5"/>
  <c r="H2223" i="5"/>
  <c r="Q2223" i="5" s="1"/>
  <c r="I2224" i="5"/>
  <c r="R2224" i="5" s="1"/>
  <c r="H2224" i="5"/>
  <c r="Q2224" i="5" s="1"/>
  <c r="G2224" i="5"/>
  <c r="P2224" i="5" s="1"/>
  <c r="K2224" i="5"/>
  <c r="J2224" i="5"/>
  <c r="S2224" i="5" s="1"/>
  <c r="H2225" i="5"/>
  <c r="Q2225" i="5" s="1"/>
  <c r="G2225" i="5"/>
  <c r="P2225" i="5" s="1"/>
  <c r="K2225" i="5"/>
  <c r="I2225" i="5"/>
  <c r="R2225" i="5" s="1"/>
  <c r="J2225" i="5"/>
  <c r="S2225" i="5" s="1"/>
  <c r="H2226" i="5"/>
  <c r="Q2226" i="5" s="1"/>
  <c r="G2226" i="5"/>
  <c r="P2226" i="5" s="1"/>
  <c r="K2226" i="5"/>
  <c r="J2226" i="5"/>
  <c r="S2226" i="5" s="1"/>
  <c r="I2226" i="5"/>
  <c r="R2226" i="5" s="1"/>
  <c r="K2227" i="5"/>
  <c r="G2227" i="5"/>
  <c r="P2227" i="5" s="1"/>
  <c r="J2227" i="5"/>
  <c r="S2227" i="5" s="1"/>
  <c r="I2227" i="5"/>
  <c r="R2227" i="5" s="1"/>
  <c r="H2227" i="5"/>
  <c r="Q2227" i="5" s="1"/>
  <c r="K2228" i="5"/>
  <c r="H2228" i="5"/>
  <c r="Q2228" i="5" s="1"/>
  <c r="G2228" i="5"/>
  <c r="P2228" i="5" s="1"/>
  <c r="J2228" i="5"/>
  <c r="S2228" i="5" s="1"/>
  <c r="I2228" i="5"/>
  <c r="R2228" i="5" s="1"/>
  <c r="H2229" i="5"/>
  <c r="Q2229" i="5" s="1"/>
  <c r="G2229" i="5"/>
  <c r="P2229" i="5" s="1"/>
  <c r="K2229" i="5"/>
  <c r="I2229" i="5"/>
  <c r="R2229" i="5" s="1"/>
  <c r="J2229" i="5"/>
  <c r="S2229" i="5" s="1"/>
  <c r="G2230" i="5"/>
  <c r="P2230" i="5" s="1"/>
  <c r="K2230" i="5"/>
  <c r="J2230" i="5"/>
  <c r="S2230" i="5" s="1"/>
  <c r="I2230" i="5"/>
  <c r="R2230" i="5" s="1"/>
  <c r="H2230" i="5"/>
  <c r="Q2230" i="5" s="1"/>
  <c r="K2231" i="5"/>
  <c r="J2231" i="5"/>
  <c r="S2231" i="5" s="1"/>
  <c r="I2231" i="5"/>
  <c r="R2231" i="5" s="1"/>
  <c r="H2231" i="5"/>
  <c r="Q2231" i="5" s="1"/>
  <c r="G2231" i="5"/>
  <c r="P2231" i="5" s="1"/>
  <c r="G2232" i="5"/>
  <c r="P2232" i="5" s="1"/>
  <c r="J2232" i="5"/>
  <c r="S2232" i="5" s="1"/>
  <c r="K2232" i="5"/>
  <c r="I2232" i="5"/>
  <c r="R2232" i="5" s="1"/>
  <c r="H2232" i="5"/>
  <c r="Q2232" i="5" s="1"/>
  <c r="G2233" i="5"/>
  <c r="P2233" i="5" s="1"/>
  <c r="K2233" i="5"/>
  <c r="I2233" i="5"/>
  <c r="R2233" i="5" s="1"/>
  <c r="H2233" i="5"/>
  <c r="Q2233" i="5" s="1"/>
  <c r="J2233" i="5"/>
  <c r="S2233" i="5" s="1"/>
  <c r="G2234" i="5"/>
  <c r="P2234" i="5" s="1"/>
  <c r="J2234" i="5"/>
  <c r="S2234" i="5" s="1"/>
  <c r="K2234" i="5"/>
  <c r="H2234" i="5"/>
  <c r="Q2234" i="5" s="1"/>
  <c r="I2234" i="5"/>
  <c r="R2234" i="5" s="1"/>
  <c r="J2235" i="5"/>
  <c r="S2235" i="5" s="1"/>
  <c r="G2235" i="5"/>
  <c r="P2235" i="5" s="1"/>
  <c r="K2235" i="5"/>
  <c r="I2235" i="5"/>
  <c r="R2235" i="5" s="1"/>
  <c r="H2235" i="5"/>
  <c r="Q2235" i="5" s="1"/>
  <c r="J2236" i="5"/>
  <c r="S2236" i="5" s="1"/>
  <c r="K2236" i="5"/>
  <c r="I2236" i="5"/>
  <c r="R2236" i="5" s="1"/>
  <c r="G2236" i="5"/>
  <c r="P2236" i="5" s="1"/>
  <c r="H2236" i="5"/>
  <c r="Q2236" i="5" s="1"/>
  <c r="H2237" i="5"/>
  <c r="Q2237" i="5" s="1"/>
  <c r="K2237" i="5"/>
  <c r="J2237" i="5"/>
  <c r="S2237" i="5" s="1"/>
  <c r="G2237" i="5"/>
  <c r="P2237" i="5" s="1"/>
  <c r="I2237" i="5"/>
  <c r="R2237" i="5" s="1"/>
  <c r="I2238" i="5"/>
  <c r="R2238" i="5" s="1"/>
  <c r="G2238" i="5"/>
  <c r="P2238" i="5" s="1"/>
  <c r="H2238" i="5"/>
  <c r="Q2238" i="5" s="1"/>
  <c r="K2238" i="5"/>
  <c r="J2238" i="5"/>
  <c r="S2238" i="5" s="1"/>
  <c r="I2239" i="5"/>
  <c r="R2239" i="5" s="1"/>
  <c r="J2239" i="5"/>
  <c r="S2239" i="5" s="1"/>
  <c r="K2239" i="5"/>
  <c r="H2239" i="5"/>
  <c r="Q2239" i="5" s="1"/>
  <c r="G2239" i="5"/>
  <c r="P2239" i="5" s="1"/>
  <c r="K2240" i="5"/>
  <c r="I2240" i="5"/>
  <c r="R2240" i="5" s="1"/>
  <c r="G2240" i="5"/>
  <c r="P2240" i="5" s="1"/>
  <c r="H2240" i="5"/>
  <c r="Q2240" i="5" s="1"/>
  <c r="J2240" i="5"/>
  <c r="S2240" i="5" s="1"/>
  <c r="K2241" i="5"/>
  <c r="J2241" i="5"/>
  <c r="S2241" i="5" s="1"/>
  <c r="G2241" i="5"/>
  <c r="P2241" i="5" s="1"/>
  <c r="I2241" i="5"/>
  <c r="R2241" i="5" s="1"/>
  <c r="H2241" i="5"/>
  <c r="Q2241" i="5" s="1"/>
  <c r="K2242" i="5"/>
  <c r="G2242" i="5"/>
  <c r="P2242" i="5" s="1"/>
  <c r="J2242" i="5"/>
  <c r="S2242" i="5" s="1"/>
  <c r="H2242" i="5"/>
  <c r="Q2242" i="5" s="1"/>
  <c r="I2242" i="5"/>
  <c r="R2242" i="5" s="1"/>
  <c r="H2243" i="5"/>
  <c r="Q2243" i="5" s="1"/>
  <c r="K2243" i="5"/>
  <c r="J2243" i="5"/>
  <c r="S2243" i="5" s="1"/>
  <c r="I2243" i="5"/>
  <c r="R2243" i="5" s="1"/>
  <c r="G2243" i="5"/>
  <c r="P2243" i="5" s="1"/>
  <c r="K2244" i="5"/>
  <c r="G2244" i="5"/>
  <c r="P2244" i="5" s="1"/>
  <c r="J2244" i="5"/>
  <c r="S2244" i="5" s="1"/>
  <c r="I2244" i="5"/>
  <c r="R2244" i="5" s="1"/>
  <c r="H2244" i="5"/>
  <c r="Q2244" i="5" s="1"/>
  <c r="G2245" i="5"/>
  <c r="P2245" i="5" s="1"/>
  <c r="K2245" i="5"/>
  <c r="H2245" i="5"/>
  <c r="Q2245" i="5" s="1"/>
  <c r="J2245" i="5"/>
  <c r="S2245" i="5" s="1"/>
  <c r="I2245" i="5"/>
  <c r="R2245" i="5" s="1"/>
  <c r="J2246" i="5"/>
  <c r="S2246" i="5" s="1"/>
  <c r="H2246" i="5"/>
  <c r="Q2246" i="5" s="1"/>
  <c r="K2246" i="5"/>
  <c r="I2246" i="5"/>
  <c r="R2246" i="5" s="1"/>
  <c r="G2246" i="5"/>
  <c r="P2246" i="5" s="1"/>
  <c r="J2247" i="5"/>
  <c r="S2247" i="5" s="1"/>
  <c r="H2247" i="5"/>
  <c r="Q2247" i="5" s="1"/>
  <c r="K2247" i="5"/>
  <c r="I2247" i="5"/>
  <c r="R2247" i="5" s="1"/>
  <c r="G2247" i="5"/>
  <c r="P2247" i="5" s="1"/>
  <c r="J2248" i="5"/>
  <c r="S2248" i="5" s="1"/>
  <c r="H2248" i="5"/>
  <c r="Q2248" i="5" s="1"/>
  <c r="K2248" i="5"/>
  <c r="I2248" i="5"/>
  <c r="R2248" i="5" s="1"/>
  <c r="G2248" i="5"/>
  <c r="P2248" i="5" s="1"/>
  <c r="I2249" i="5"/>
  <c r="R2249" i="5" s="1"/>
  <c r="K2249" i="5"/>
  <c r="J2249" i="5"/>
  <c r="S2249" i="5" s="1"/>
  <c r="H2249" i="5"/>
  <c r="Q2249" i="5" s="1"/>
  <c r="G2249" i="5"/>
  <c r="P2249" i="5" s="1"/>
  <c r="G2250" i="5"/>
  <c r="P2250" i="5" s="1"/>
  <c r="K2250" i="5"/>
  <c r="H2250" i="5"/>
  <c r="Q2250" i="5" s="1"/>
  <c r="I2250" i="5"/>
  <c r="R2250" i="5" s="1"/>
  <c r="J2250" i="5"/>
  <c r="S2250" i="5" s="1"/>
  <c r="H2251" i="5"/>
  <c r="Q2251" i="5" s="1"/>
  <c r="J2251" i="5"/>
  <c r="S2251" i="5" s="1"/>
  <c r="G2251" i="5"/>
  <c r="P2251" i="5" s="1"/>
  <c r="I2251" i="5"/>
  <c r="R2251" i="5" s="1"/>
  <c r="K2251" i="5"/>
  <c r="G2252" i="5"/>
  <c r="P2252" i="5" s="1"/>
  <c r="H2252" i="5"/>
  <c r="Q2252" i="5" s="1"/>
  <c r="I2252" i="5"/>
  <c r="R2252" i="5" s="1"/>
  <c r="K2252" i="5"/>
  <c r="J2252" i="5"/>
  <c r="S2252" i="5" s="1"/>
  <c r="H2253" i="5"/>
  <c r="Q2253" i="5" s="1"/>
  <c r="G2253" i="5"/>
  <c r="P2253" i="5" s="1"/>
  <c r="K2253" i="5"/>
  <c r="I2253" i="5"/>
  <c r="R2253" i="5" s="1"/>
  <c r="J2253" i="5"/>
  <c r="S2253" i="5" s="1"/>
  <c r="K2254" i="5"/>
  <c r="H2254" i="5"/>
  <c r="Q2254" i="5" s="1"/>
  <c r="J2254" i="5"/>
  <c r="S2254" i="5" s="1"/>
  <c r="G2254" i="5"/>
  <c r="P2254" i="5" s="1"/>
  <c r="I2254" i="5"/>
  <c r="R2254" i="5" s="1"/>
  <c r="H2255" i="5"/>
  <c r="Q2255" i="5" s="1"/>
  <c r="G2255" i="5"/>
  <c r="P2255" i="5" s="1"/>
  <c r="J2255" i="5"/>
  <c r="S2255" i="5" s="1"/>
  <c r="K2255" i="5"/>
  <c r="I2255" i="5"/>
  <c r="R2255" i="5" s="1"/>
  <c r="J2256" i="5"/>
  <c r="S2256" i="5" s="1"/>
  <c r="G2256" i="5"/>
  <c r="P2256" i="5" s="1"/>
  <c r="I2256" i="5"/>
  <c r="R2256" i="5" s="1"/>
  <c r="K2256" i="5"/>
  <c r="H2256" i="5"/>
  <c r="Q2256" i="5" s="1"/>
  <c r="G2257" i="5"/>
  <c r="P2257" i="5" s="1"/>
  <c r="H2257" i="5"/>
  <c r="Q2257" i="5" s="1"/>
  <c r="K2257" i="5"/>
  <c r="J2257" i="5"/>
  <c r="S2257" i="5" s="1"/>
  <c r="I2257" i="5"/>
  <c r="R2257" i="5" s="1"/>
  <c r="K2258" i="5"/>
  <c r="J2258" i="5"/>
  <c r="S2258" i="5" s="1"/>
  <c r="H2258" i="5"/>
  <c r="Q2258" i="5" s="1"/>
  <c r="I2258" i="5"/>
  <c r="R2258" i="5" s="1"/>
  <c r="G2258" i="5"/>
  <c r="P2258" i="5" s="1"/>
  <c r="J2259" i="5"/>
  <c r="S2259" i="5" s="1"/>
  <c r="I2259" i="5"/>
  <c r="R2259" i="5" s="1"/>
  <c r="H2259" i="5"/>
  <c r="Q2259" i="5" s="1"/>
  <c r="G2259" i="5"/>
  <c r="P2259" i="5" s="1"/>
  <c r="K2259" i="5"/>
  <c r="I2260" i="5"/>
  <c r="R2260" i="5" s="1"/>
  <c r="H2260" i="5"/>
  <c r="Q2260" i="5" s="1"/>
  <c r="G2260" i="5"/>
  <c r="P2260" i="5" s="1"/>
  <c r="K2260" i="5"/>
  <c r="J2260" i="5"/>
  <c r="S2260" i="5" s="1"/>
  <c r="I2261" i="5"/>
  <c r="R2261" i="5" s="1"/>
  <c r="H2261" i="5"/>
  <c r="Q2261" i="5" s="1"/>
  <c r="J2261" i="5"/>
  <c r="S2261" i="5" s="1"/>
  <c r="G2261" i="5"/>
  <c r="P2261" i="5" s="1"/>
  <c r="K2261" i="5"/>
  <c r="K2262" i="5"/>
  <c r="J2262" i="5"/>
  <c r="S2262" i="5" s="1"/>
  <c r="H2262" i="5"/>
  <c r="Q2262" i="5" s="1"/>
  <c r="I2262" i="5"/>
  <c r="R2262" i="5" s="1"/>
  <c r="G2262" i="5"/>
  <c r="P2262" i="5" s="1"/>
  <c r="K2263" i="5"/>
  <c r="G2263" i="5"/>
  <c r="P2263" i="5" s="1"/>
  <c r="J2263" i="5"/>
  <c r="S2263" i="5" s="1"/>
  <c r="H2263" i="5"/>
  <c r="Q2263" i="5" s="1"/>
  <c r="I2263" i="5"/>
  <c r="R2263" i="5" s="1"/>
  <c r="K2264" i="5"/>
  <c r="J2264" i="5"/>
  <c r="S2264" i="5" s="1"/>
  <c r="G2264" i="5"/>
  <c r="P2264" i="5" s="1"/>
  <c r="H2264" i="5"/>
  <c r="Q2264" i="5" s="1"/>
  <c r="I2264" i="5"/>
  <c r="R2264" i="5" s="1"/>
  <c r="K2265" i="5"/>
  <c r="G2265" i="5"/>
  <c r="P2265" i="5" s="1"/>
  <c r="I2265" i="5"/>
  <c r="R2265" i="5" s="1"/>
  <c r="J2265" i="5"/>
  <c r="S2265" i="5" s="1"/>
  <c r="H2265" i="5"/>
  <c r="Q2265" i="5" s="1"/>
  <c r="K2266" i="5"/>
  <c r="I2266" i="5"/>
  <c r="R2266" i="5" s="1"/>
  <c r="H2266" i="5"/>
  <c r="Q2266" i="5" s="1"/>
  <c r="J2266" i="5"/>
  <c r="S2266" i="5" s="1"/>
  <c r="G2266" i="5"/>
  <c r="P2266" i="5" s="1"/>
  <c r="I2267" i="5"/>
  <c r="R2267" i="5" s="1"/>
  <c r="H2267" i="5"/>
  <c r="Q2267" i="5" s="1"/>
  <c r="J2267" i="5"/>
  <c r="S2267" i="5" s="1"/>
  <c r="G2267" i="5"/>
  <c r="P2267" i="5" s="1"/>
  <c r="K2267" i="5"/>
  <c r="H2268" i="5"/>
  <c r="Q2268" i="5" s="1"/>
  <c r="G2268" i="5"/>
  <c r="P2268" i="5" s="1"/>
  <c r="J2268" i="5"/>
  <c r="S2268" i="5" s="1"/>
  <c r="I2268" i="5"/>
  <c r="R2268" i="5" s="1"/>
  <c r="K2268" i="5"/>
  <c r="H2269" i="5"/>
  <c r="Q2269" i="5" s="1"/>
  <c r="G2269" i="5"/>
  <c r="P2269" i="5" s="1"/>
  <c r="I2269" i="5"/>
  <c r="R2269" i="5" s="1"/>
  <c r="K2269" i="5"/>
  <c r="J2269" i="5"/>
  <c r="S2269" i="5" s="1"/>
  <c r="G2270" i="5"/>
  <c r="P2270" i="5" s="1"/>
  <c r="K2270" i="5"/>
  <c r="H2270" i="5"/>
  <c r="Q2270" i="5" s="1"/>
  <c r="I2270" i="5"/>
  <c r="R2270" i="5" s="1"/>
  <c r="J2270" i="5"/>
  <c r="S2270" i="5" s="1"/>
  <c r="I2271" i="5"/>
  <c r="R2271" i="5" s="1"/>
  <c r="G2271" i="5"/>
  <c r="P2271" i="5" s="1"/>
  <c r="K2271" i="5"/>
  <c r="H2271" i="5"/>
  <c r="Q2271" i="5" s="1"/>
  <c r="J2271" i="5"/>
  <c r="S2271" i="5" s="1"/>
  <c r="K2272" i="5"/>
  <c r="H2272" i="5"/>
  <c r="Q2272" i="5" s="1"/>
  <c r="G2272" i="5"/>
  <c r="P2272" i="5" s="1"/>
  <c r="I2272" i="5"/>
  <c r="R2272" i="5" s="1"/>
  <c r="J2272" i="5"/>
  <c r="S2272" i="5" s="1"/>
  <c r="I2273" i="5"/>
  <c r="R2273" i="5" s="1"/>
  <c r="G2273" i="5"/>
  <c r="P2273" i="5" s="1"/>
  <c r="H2273" i="5"/>
  <c r="Q2273" i="5" s="1"/>
  <c r="K2273" i="5"/>
  <c r="J2273" i="5"/>
  <c r="S2273" i="5" s="1"/>
  <c r="G2274" i="5"/>
  <c r="P2274" i="5" s="1"/>
  <c r="J2274" i="5"/>
  <c r="S2274" i="5" s="1"/>
  <c r="H2274" i="5"/>
  <c r="Q2274" i="5" s="1"/>
  <c r="K2274" i="5"/>
  <c r="I2274" i="5"/>
  <c r="R2274" i="5" s="1"/>
  <c r="I2275" i="5"/>
  <c r="R2275" i="5" s="1"/>
  <c r="J2275" i="5"/>
  <c r="S2275" i="5" s="1"/>
  <c r="H2275" i="5"/>
  <c r="Q2275" i="5" s="1"/>
  <c r="G2275" i="5"/>
  <c r="P2275" i="5" s="1"/>
  <c r="K2275" i="5"/>
  <c r="K2276" i="5"/>
  <c r="J2276" i="5"/>
  <c r="S2276" i="5" s="1"/>
  <c r="G2276" i="5"/>
  <c r="P2276" i="5" s="1"/>
  <c r="I2276" i="5"/>
  <c r="R2276" i="5" s="1"/>
  <c r="H2276" i="5"/>
  <c r="Q2276" i="5" s="1"/>
  <c r="K2277" i="5"/>
  <c r="J2277" i="5"/>
  <c r="S2277" i="5" s="1"/>
  <c r="H2277" i="5"/>
  <c r="Q2277" i="5" s="1"/>
  <c r="G2277" i="5"/>
  <c r="P2277" i="5" s="1"/>
  <c r="I2277" i="5"/>
  <c r="R2277" i="5" s="1"/>
  <c r="K2278" i="5"/>
  <c r="H2278" i="5"/>
  <c r="Q2278" i="5" s="1"/>
  <c r="J2278" i="5"/>
  <c r="S2278" i="5" s="1"/>
  <c r="G2278" i="5"/>
  <c r="P2278" i="5" s="1"/>
  <c r="I2278" i="5"/>
  <c r="R2278" i="5" s="1"/>
  <c r="K2279" i="5"/>
  <c r="J2279" i="5"/>
  <c r="S2279" i="5" s="1"/>
  <c r="H2279" i="5"/>
  <c r="Q2279" i="5" s="1"/>
  <c r="G2279" i="5"/>
  <c r="P2279" i="5" s="1"/>
  <c r="I2279" i="5"/>
  <c r="R2279" i="5" s="1"/>
  <c r="K2280" i="5"/>
  <c r="H2280" i="5"/>
  <c r="Q2280" i="5" s="1"/>
  <c r="J2280" i="5"/>
  <c r="S2280" i="5" s="1"/>
  <c r="G2280" i="5"/>
  <c r="P2280" i="5" s="1"/>
  <c r="I2280" i="5"/>
  <c r="R2280" i="5" s="1"/>
  <c r="K2281" i="5"/>
  <c r="J2281" i="5"/>
  <c r="S2281" i="5" s="1"/>
  <c r="H2281" i="5"/>
  <c r="Q2281" i="5" s="1"/>
  <c r="G2281" i="5"/>
  <c r="P2281" i="5" s="1"/>
  <c r="I2281" i="5"/>
  <c r="R2281" i="5" s="1"/>
  <c r="K2282" i="5"/>
  <c r="G2282" i="5"/>
  <c r="P2282" i="5" s="1"/>
  <c r="H2282" i="5"/>
  <c r="Q2282" i="5" s="1"/>
  <c r="J2282" i="5"/>
  <c r="S2282" i="5" s="1"/>
  <c r="I2282" i="5"/>
  <c r="R2282" i="5" s="1"/>
  <c r="K2283" i="5"/>
  <c r="I2283" i="5"/>
  <c r="R2283" i="5" s="1"/>
  <c r="J2283" i="5"/>
  <c r="S2283" i="5" s="1"/>
  <c r="G2283" i="5"/>
  <c r="P2283" i="5" s="1"/>
  <c r="H2283" i="5"/>
  <c r="Q2283" i="5" s="1"/>
  <c r="G2284" i="5"/>
  <c r="P2284" i="5" s="1"/>
  <c r="I2284" i="5"/>
  <c r="R2284" i="5" s="1"/>
  <c r="J2284" i="5"/>
  <c r="S2284" i="5" s="1"/>
  <c r="H2284" i="5"/>
  <c r="Q2284" i="5" s="1"/>
  <c r="K2284" i="5"/>
  <c r="H2285" i="5"/>
  <c r="Q2285" i="5" s="1"/>
  <c r="I2285" i="5"/>
  <c r="R2285" i="5" s="1"/>
  <c r="J2285" i="5"/>
  <c r="S2285" i="5" s="1"/>
  <c r="K2285" i="5"/>
  <c r="G2285" i="5"/>
  <c r="P2285" i="5" s="1"/>
  <c r="G2286" i="5"/>
  <c r="P2286" i="5" s="1"/>
  <c r="I2286" i="5"/>
  <c r="R2286" i="5" s="1"/>
  <c r="K2286" i="5"/>
  <c r="H2286" i="5"/>
  <c r="Q2286" i="5" s="1"/>
  <c r="J2286" i="5"/>
  <c r="S2286" i="5" s="1"/>
  <c r="G2287" i="5"/>
  <c r="P2287" i="5" s="1"/>
  <c r="H2287" i="5"/>
  <c r="Q2287" i="5" s="1"/>
  <c r="I2287" i="5"/>
  <c r="R2287" i="5" s="1"/>
  <c r="J2287" i="5"/>
  <c r="S2287" i="5" s="1"/>
  <c r="K2287" i="5"/>
  <c r="G2288" i="5"/>
  <c r="P2288" i="5" s="1"/>
  <c r="J2288" i="5"/>
  <c r="S2288" i="5" s="1"/>
  <c r="I2288" i="5"/>
  <c r="R2288" i="5" s="1"/>
  <c r="K2288" i="5"/>
  <c r="H2288" i="5"/>
  <c r="Q2288" i="5" s="1"/>
  <c r="K2289" i="5"/>
  <c r="I2289" i="5"/>
  <c r="R2289" i="5" s="1"/>
  <c r="H2289" i="5"/>
  <c r="Q2289" i="5" s="1"/>
  <c r="J2289" i="5"/>
  <c r="S2289" i="5" s="1"/>
  <c r="G2289" i="5"/>
  <c r="P2289" i="5" s="1"/>
  <c r="K2290" i="5"/>
  <c r="G2290" i="5"/>
  <c r="P2290" i="5" s="1"/>
  <c r="I2290" i="5"/>
  <c r="R2290" i="5" s="1"/>
  <c r="H2290" i="5"/>
  <c r="Q2290" i="5" s="1"/>
  <c r="J2290" i="5"/>
  <c r="S2290" i="5" s="1"/>
  <c r="K2291" i="5"/>
  <c r="J2291" i="5"/>
  <c r="S2291" i="5" s="1"/>
  <c r="H2291" i="5"/>
  <c r="Q2291" i="5" s="1"/>
  <c r="G2291" i="5"/>
  <c r="P2291" i="5" s="1"/>
  <c r="I2291" i="5"/>
  <c r="R2291" i="5" s="1"/>
  <c r="K2292" i="5"/>
  <c r="H2292" i="5"/>
  <c r="Q2292" i="5" s="1"/>
  <c r="G2292" i="5"/>
  <c r="P2292" i="5" s="1"/>
  <c r="J2292" i="5"/>
  <c r="S2292" i="5" s="1"/>
  <c r="I2292" i="5"/>
  <c r="R2292" i="5" s="1"/>
  <c r="K2293" i="5"/>
  <c r="G2293" i="5"/>
  <c r="P2293" i="5" s="1"/>
  <c r="J2293" i="5"/>
  <c r="S2293" i="5" s="1"/>
  <c r="H2293" i="5"/>
  <c r="Q2293" i="5" s="1"/>
  <c r="I2293" i="5"/>
  <c r="R2293" i="5" s="1"/>
  <c r="K2294" i="5"/>
  <c r="J2294" i="5"/>
  <c r="S2294" i="5" s="1"/>
  <c r="G2294" i="5"/>
  <c r="P2294" i="5" s="1"/>
  <c r="H2294" i="5"/>
  <c r="Q2294" i="5" s="1"/>
  <c r="I2294" i="5"/>
  <c r="R2294" i="5" s="1"/>
  <c r="K2295" i="5"/>
  <c r="G2295" i="5"/>
  <c r="P2295" i="5" s="1"/>
  <c r="H2295" i="5"/>
  <c r="Q2295" i="5" s="1"/>
  <c r="J2295" i="5"/>
  <c r="S2295" i="5" s="1"/>
  <c r="I2295" i="5"/>
  <c r="R2295" i="5" s="1"/>
  <c r="G2296" i="5"/>
  <c r="P2296" i="5" s="1"/>
  <c r="J2296" i="5"/>
  <c r="S2296" i="5" s="1"/>
  <c r="K2296" i="5"/>
  <c r="H2296" i="5"/>
  <c r="Q2296" i="5" s="1"/>
  <c r="I2296" i="5"/>
  <c r="R2296" i="5" s="1"/>
  <c r="J2297" i="5"/>
  <c r="S2297" i="5" s="1"/>
  <c r="I2297" i="5"/>
  <c r="R2297" i="5" s="1"/>
  <c r="H2297" i="5"/>
  <c r="Q2297" i="5" s="1"/>
  <c r="K2297" i="5"/>
  <c r="G2297" i="5"/>
  <c r="P2297" i="5" s="1"/>
  <c r="I2298" i="5"/>
  <c r="R2298" i="5" s="1"/>
  <c r="H2298" i="5"/>
  <c r="Q2298" i="5" s="1"/>
  <c r="J2298" i="5"/>
  <c r="S2298" i="5" s="1"/>
  <c r="G2298" i="5"/>
  <c r="P2298" i="5" s="1"/>
  <c r="K2298" i="5"/>
  <c r="J2299" i="5"/>
  <c r="S2299" i="5" s="1"/>
  <c r="K2299" i="5"/>
  <c r="H2299" i="5"/>
  <c r="Q2299" i="5" s="1"/>
  <c r="I2299" i="5"/>
  <c r="R2299" i="5" s="1"/>
  <c r="G2299" i="5"/>
  <c r="P2299" i="5" s="1"/>
  <c r="H2300" i="5"/>
  <c r="Q2300" i="5" s="1"/>
  <c r="G2300" i="5"/>
  <c r="P2300" i="5" s="1"/>
  <c r="I2300" i="5"/>
  <c r="R2300" i="5" s="1"/>
  <c r="K2300" i="5"/>
  <c r="J2300" i="5"/>
  <c r="S2300" i="5" s="1"/>
  <c r="J2301" i="5"/>
  <c r="S2301" i="5" s="1"/>
  <c r="H2301" i="5"/>
  <c r="Q2301" i="5" s="1"/>
  <c r="K2301" i="5"/>
  <c r="G2301" i="5"/>
  <c r="P2301" i="5" s="1"/>
  <c r="I2301" i="5"/>
  <c r="R2301" i="5" s="1"/>
  <c r="K2302" i="5"/>
  <c r="H2302" i="5"/>
  <c r="Q2302" i="5" s="1"/>
  <c r="J2302" i="5"/>
  <c r="S2302" i="5" s="1"/>
  <c r="G2302" i="5"/>
  <c r="P2302" i="5" s="1"/>
  <c r="I2302" i="5"/>
  <c r="R2302" i="5" s="1"/>
  <c r="J2303" i="5"/>
  <c r="S2303" i="5" s="1"/>
  <c r="K2303" i="5"/>
  <c r="H2303" i="5"/>
  <c r="Q2303" i="5" s="1"/>
  <c r="G2303" i="5"/>
  <c r="P2303" i="5" s="1"/>
  <c r="I2303" i="5"/>
  <c r="R2303" i="5" s="1"/>
  <c r="K2304" i="5"/>
  <c r="H2304" i="5"/>
  <c r="Q2304" i="5" s="1"/>
  <c r="J2304" i="5"/>
  <c r="S2304" i="5" s="1"/>
  <c r="G2304" i="5"/>
  <c r="P2304" i="5" s="1"/>
  <c r="I2304" i="5"/>
  <c r="R2304" i="5" s="1"/>
  <c r="J2305" i="5"/>
  <c r="S2305" i="5" s="1"/>
  <c r="H2305" i="5"/>
  <c r="Q2305" i="5" s="1"/>
  <c r="K2305" i="5"/>
  <c r="G2305" i="5"/>
  <c r="P2305" i="5" s="1"/>
  <c r="I2305" i="5"/>
  <c r="R2305" i="5" s="1"/>
  <c r="J2306" i="5"/>
  <c r="S2306" i="5" s="1"/>
  <c r="K2306" i="5"/>
  <c r="H2306" i="5"/>
  <c r="Q2306" i="5" s="1"/>
  <c r="G2306" i="5"/>
  <c r="P2306" i="5" s="1"/>
  <c r="I2306" i="5"/>
  <c r="R2306" i="5" s="1"/>
  <c r="I2307" i="5"/>
  <c r="R2307" i="5" s="1"/>
  <c r="K2307" i="5"/>
  <c r="H2307" i="5"/>
  <c r="Q2307" i="5" s="1"/>
  <c r="J2307" i="5"/>
  <c r="S2307" i="5" s="1"/>
  <c r="G2307" i="5"/>
  <c r="P2307" i="5" s="1"/>
  <c r="I2308" i="5"/>
  <c r="R2308" i="5" s="1"/>
  <c r="K2308" i="5"/>
  <c r="H2308" i="5"/>
  <c r="Q2308" i="5" s="1"/>
  <c r="J2308" i="5"/>
  <c r="S2308" i="5" s="1"/>
  <c r="G2308" i="5"/>
  <c r="P2308" i="5" s="1"/>
  <c r="I2309" i="5"/>
  <c r="R2309" i="5" s="1"/>
  <c r="G2309" i="5"/>
  <c r="P2309" i="5" s="1"/>
  <c r="H2309" i="5"/>
  <c r="Q2309" i="5" s="1"/>
  <c r="J2309" i="5"/>
  <c r="S2309" i="5" s="1"/>
  <c r="K2309" i="5"/>
  <c r="K2310" i="5"/>
  <c r="I2310" i="5"/>
  <c r="R2310" i="5" s="1"/>
  <c r="G2310" i="5"/>
  <c r="P2310" i="5" s="1"/>
  <c r="H2310" i="5"/>
  <c r="Q2310" i="5" s="1"/>
  <c r="J2310" i="5"/>
  <c r="S2310" i="5" s="1"/>
  <c r="I2311" i="5"/>
  <c r="R2311" i="5" s="1"/>
  <c r="K2311" i="5"/>
  <c r="H2311" i="5"/>
  <c r="Q2311" i="5" s="1"/>
  <c r="G2311" i="5"/>
  <c r="P2311" i="5" s="1"/>
  <c r="J2311" i="5"/>
  <c r="S2311" i="5" s="1"/>
  <c r="K2312" i="5"/>
  <c r="H2312" i="5"/>
  <c r="Q2312" i="5" s="1"/>
  <c r="I2312" i="5"/>
  <c r="R2312" i="5" s="1"/>
  <c r="J2312" i="5"/>
  <c r="S2312" i="5" s="1"/>
  <c r="G2312" i="5"/>
  <c r="P2312" i="5" s="1"/>
  <c r="H2313" i="5"/>
  <c r="Q2313" i="5" s="1"/>
  <c r="I2313" i="5"/>
  <c r="R2313" i="5" s="1"/>
  <c r="G2313" i="5"/>
  <c r="P2313" i="5" s="1"/>
  <c r="K2313" i="5"/>
  <c r="J2313" i="5"/>
  <c r="S2313" i="5" s="1"/>
  <c r="J2314" i="5"/>
  <c r="S2314" i="5" s="1"/>
  <c r="G2314" i="5"/>
  <c r="P2314" i="5" s="1"/>
  <c r="I2314" i="5"/>
  <c r="R2314" i="5" s="1"/>
  <c r="K2314" i="5"/>
  <c r="H2314" i="5"/>
  <c r="Q2314" i="5" s="1"/>
  <c r="J2315" i="5"/>
  <c r="S2315" i="5" s="1"/>
  <c r="I2315" i="5"/>
  <c r="R2315" i="5" s="1"/>
  <c r="H2315" i="5"/>
  <c r="Q2315" i="5" s="1"/>
  <c r="K2315" i="5"/>
  <c r="G2315" i="5"/>
  <c r="P2315" i="5" s="1"/>
  <c r="J2316" i="5"/>
  <c r="S2316" i="5" s="1"/>
  <c r="G2316" i="5"/>
  <c r="P2316" i="5" s="1"/>
  <c r="I2316" i="5"/>
  <c r="R2316" i="5" s="1"/>
  <c r="K2316" i="5"/>
  <c r="H2316" i="5"/>
  <c r="Q2316" i="5" s="1"/>
  <c r="J2317" i="5"/>
  <c r="S2317" i="5" s="1"/>
  <c r="H2317" i="5"/>
  <c r="Q2317" i="5" s="1"/>
  <c r="G2317" i="5"/>
  <c r="P2317" i="5" s="1"/>
  <c r="I2317" i="5"/>
  <c r="R2317" i="5" s="1"/>
  <c r="K2317" i="5"/>
  <c r="H2318" i="5"/>
  <c r="Q2318" i="5" s="1"/>
  <c r="K2318" i="5"/>
  <c r="I2318" i="5"/>
  <c r="R2318" i="5" s="1"/>
  <c r="J2318" i="5"/>
  <c r="S2318" i="5" s="1"/>
  <c r="G2318" i="5"/>
  <c r="P2318" i="5" s="1"/>
  <c r="J2319" i="5"/>
  <c r="S2319" i="5" s="1"/>
  <c r="H2319" i="5"/>
  <c r="Q2319" i="5" s="1"/>
  <c r="K2319" i="5"/>
  <c r="G2319" i="5"/>
  <c r="P2319" i="5" s="1"/>
  <c r="I2319" i="5"/>
  <c r="R2319" i="5" s="1"/>
  <c r="J2320" i="5"/>
  <c r="S2320" i="5" s="1"/>
  <c r="H2320" i="5"/>
  <c r="Q2320" i="5" s="1"/>
  <c r="G2320" i="5"/>
  <c r="P2320" i="5" s="1"/>
  <c r="K2320" i="5"/>
  <c r="I2320" i="5"/>
  <c r="R2320" i="5" s="1"/>
  <c r="J2321" i="5"/>
  <c r="S2321" i="5" s="1"/>
  <c r="K2321" i="5"/>
  <c r="H2321" i="5"/>
  <c r="Q2321" i="5" s="1"/>
  <c r="G2321" i="5"/>
  <c r="P2321" i="5" s="1"/>
  <c r="I2321" i="5"/>
  <c r="R2321" i="5" s="1"/>
  <c r="G2322" i="5"/>
  <c r="P2322" i="5" s="1"/>
  <c r="J2322" i="5"/>
  <c r="S2322" i="5" s="1"/>
  <c r="H2322" i="5"/>
  <c r="Q2322" i="5" s="1"/>
  <c r="K2322" i="5"/>
  <c r="I2322" i="5"/>
  <c r="R2322" i="5" s="1"/>
  <c r="G2323" i="5"/>
  <c r="P2323" i="5" s="1"/>
  <c r="K2323" i="5"/>
  <c r="J2323" i="5"/>
  <c r="S2323" i="5" s="1"/>
  <c r="H2323" i="5"/>
  <c r="Q2323" i="5" s="1"/>
  <c r="I2323" i="5"/>
  <c r="R2323" i="5" s="1"/>
  <c r="G2324" i="5"/>
  <c r="P2324" i="5" s="1"/>
  <c r="K2324" i="5"/>
  <c r="J2324" i="5"/>
  <c r="S2324" i="5" s="1"/>
  <c r="H2324" i="5"/>
  <c r="Q2324" i="5" s="1"/>
  <c r="I2324" i="5"/>
  <c r="R2324" i="5" s="1"/>
  <c r="J2325" i="5"/>
  <c r="S2325" i="5" s="1"/>
  <c r="H2325" i="5"/>
  <c r="Q2325" i="5" s="1"/>
  <c r="G2325" i="5"/>
  <c r="P2325" i="5" s="1"/>
  <c r="K2325" i="5"/>
  <c r="I2325" i="5"/>
  <c r="R2325" i="5" s="1"/>
  <c r="H2326" i="5"/>
  <c r="Q2326" i="5" s="1"/>
  <c r="I2326" i="5"/>
  <c r="R2326" i="5" s="1"/>
  <c r="K2326" i="5"/>
  <c r="J2326" i="5"/>
  <c r="S2326" i="5" s="1"/>
  <c r="G2326" i="5"/>
  <c r="P2326" i="5" s="1"/>
  <c r="H2327" i="5"/>
  <c r="Q2327" i="5" s="1"/>
  <c r="I2327" i="5"/>
  <c r="R2327" i="5" s="1"/>
  <c r="K2327" i="5"/>
  <c r="J2327" i="5"/>
  <c r="S2327" i="5" s="1"/>
  <c r="G2327" i="5"/>
  <c r="P2327" i="5" s="1"/>
  <c r="H2328" i="5"/>
  <c r="Q2328" i="5" s="1"/>
  <c r="J2328" i="5"/>
  <c r="S2328" i="5" s="1"/>
  <c r="K2328" i="5"/>
  <c r="G2328" i="5"/>
  <c r="P2328" i="5" s="1"/>
  <c r="I2328" i="5"/>
  <c r="R2328" i="5" s="1"/>
  <c r="I2329" i="5"/>
  <c r="R2329" i="5" s="1"/>
  <c r="H2329" i="5"/>
  <c r="Q2329" i="5" s="1"/>
  <c r="K2329" i="5"/>
  <c r="J2329" i="5"/>
  <c r="S2329" i="5" s="1"/>
  <c r="G2329" i="5"/>
  <c r="P2329" i="5" s="1"/>
  <c r="H2330" i="5"/>
  <c r="Q2330" i="5" s="1"/>
  <c r="K2330" i="5"/>
  <c r="J2330" i="5"/>
  <c r="S2330" i="5" s="1"/>
  <c r="G2330" i="5"/>
  <c r="P2330" i="5" s="1"/>
  <c r="I2330" i="5"/>
  <c r="R2330" i="5" s="1"/>
  <c r="H2331" i="5"/>
  <c r="Q2331" i="5" s="1"/>
  <c r="K2331" i="5"/>
  <c r="J2331" i="5"/>
  <c r="S2331" i="5" s="1"/>
  <c r="G2331" i="5"/>
  <c r="P2331" i="5" s="1"/>
  <c r="I2331" i="5"/>
  <c r="R2331" i="5" s="1"/>
  <c r="H2332" i="5"/>
  <c r="Q2332" i="5" s="1"/>
  <c r="K2332" i="5"/>
  <c r="J2332" i="5"/>
  <c r="S2332" i="5" s="1"/>
  <c r="G2332" i="5"/>
  <c r="P2332" i="5" s="1"/>
  <c r="I2332" i="5"/>
  <c r="R2332" i="5" s="1"/>
  <c r="H2333" i="5"/>
  <c r="Q2333" i="5" s="1"/>
  <c r="J2333" i="5"/>
  <c r="S2333" i="5" s="1"/>
  <c r="G2333" i="5"/>
  <c r="P2333" i="5" s="1"/>
  <c r="K2333" i="5"/>
  <c r="I2333" i="5"/>
  <c r="R2333" i="5" s="1"/>
  <c r="G2334" i="5"/>
  <c r="P2334" i="5" s="1"/>
  <c r="J2334" i="5"/>
  <c r="S2334" i="5" s="1"/>
  <c r="K2334" i="5"/>
  <c r="H2334" i="5"/>
  <c r="Q2334" i="5" s="1"/>
  <c r="I2334" i="5"/>
  <c r="R2334" i="5" s="1"/>
  <c r="H2335" i="5"/>
  <c r="Q2335" i="5" s="1"/>
  <c r="G2335" i="5"/>
  <c r="P2335" i="5" s="1"/>
  <c r="J2335" i="5"/>
  <c r="S2335" i="5" s="1"/>
  <c r="K2335" i="5"/>
  <c r="I2335" i="5"/>
  <c r="R2335" i="5" s="1"/>
  <c r="J2336" i="5"/>
  <c r="S2336" i="5" s="1"/>
  <c r="H2336" i="5"/>
  <c r="Q2336" i="5" s="1"/>
  <c r="K2336" i="5"/>
  <c r="G2336" i="5"/>
  <c r="P2336" i="5" s="1"/>
  <c r="I2336" i="5"/>
  <c r="R2336" i="5" s="1"/>
  <c r="K2337" i="5"/>
  <c r="H2337" i="5"/>
  <c r="Q2337" i="5" s="1"/>
  <c r="J2337" i="5"/>
  <c r="S2337" i="5" s="1"/>
  <c r="G2337" i="5"/>
  <c r="P2337" i="5" s="1"/>
  <c r="I2337" i="5"/>
  <c r="R2337" i="5" s="1"/>
  <c r="J2338" i="5"/>
  <c r="S2338" i="5" s="1"/>
  <c r="K2338" i="5"/>
  <c r="I2338" i="5"/>
  <c r="R2338" i="5" s="1"/>
  <c r="G2338" i="5"/>
  <c r="P2338" i="5" s="1"/>
  <c r="H2338" i="5"/>
  <c r="Q2338" i="5" s="1"/>
  <c r="K2339" i="5"/>
  <c r="J2339" i="5"/>
  <c r="S2339" i="5" s="1"/>
  <c r="G2339" i="5"/>
  <c r="P2339" i="5" s="1"/>
  <c r="H2339" i="5"/>
  <c r="Q2339" i="5" s="1"/>
  <c r="I2339" i="5"/>
  <c r="R2339" i="5" s="1"/>
  <c r="K2340" i="5"/>
  <c r="H2340" i="5"/>
  <c r="Q2340" i="5" s="1"/>
  <c r="G2340" i="5"/>
  <c r="P2340" i="5" s="1"/>
  <c r="I2340" i="5"/>
  <c r="R2340" i="5" s="1"/>
  <c r="J2340" i="5"/>
  <c r="S2340" i="5" s="1"/>
  <c r="K2341" i="5"/>
  <c r="G2341" i="5"/>
  <c r="P2341" i="5" s="1"/>
  <c r="I2341" i="5"/>
  <c r="R2341" i="5" s="1"/>
  <c r="H2341" i="5"/>
  <c r="Q2341" i="5" s="1"/>
  <c r="J2341" i="5"/>
  <c r="S2341" i="5" s="1"/>
  <c r="K2342" i="5"/>
  <c r="H2342" i="5"/>
  <c r="Q2342" i="5" s="1"/>
  <c r="J2342" i="5"/>
  <c r="S2342" i="5" s="1"/>
  <c r="I2342" i="5"/>
  <c r="R2342" i="5" s="1"/>
  <c r="G2342" i="5"/>
  <c r="P2342" i="5" s="1"/>
  <c r="K2343" i="5"/>
  <c r="H2343" i="5"/>
  <c r="Q2343" i="5" s="1"/>
  <c r="I2343" i="5"/>
  <c r="R2343" i="5" s="1"/>
  <c r="J2343" i="5"/>
  <c r="S2343" i="5" s="1"/>
  <c r="G2343" i="5"/>
  <c r="P2343" i="5" s="1"/>
  <c r="K2344" i="5"/>
  <c r="J2344" i="5"/>
  <c r="S2344" i="5" s="1"/>
  <c r="I2344" i="5"/>
  <c r="R2344" i="5" s="1"/>
  <c r="H2344" i="5"/>
  <c r="Q2344" i="5" s="1"/>
  <c r="G2344" i="5"/>
  <c r="P2344" i="5" s="1"/>
  <c r="K2345" i="5"/>
  <c r="I2345" i="5"/>
  <c r="R2345" i="5" s="1"/>
  <c r="J2345" i="5"/>
  <c r="S2345" i="5" s="1"/>
  <c r="H2345" i="5"/>
  <c r="Q2345" i="5" s="1"/>
  <c r="G2345" i="5"/>
  <c r="P2345" i="5" s="1"/>
  <c r="K2346" i="5"/>
  <c r="J2346" i="5"/>
  <c r="S2346" i="5" s="1"/>
  <c r="H2346" i="5"/>
  <c r="Q2346" i="5" s="1"/>
  <c r="I2346" i="5"/>
  <c r="R2346" i="5" s="1"/>
  <c r="G2346" i="5"/>
  <c r="P2346" i="5" s="1"/>
  <c r="K2347" i="5"/>
  <c r="J2347" i="5"/>
  <c r="S2347" i="5" s="1"/>
  <c r="I2347" i="5"/>
  <c r="R2347" i="5" s="1"/>
  <c r="G2347" i="5"/>
  <c r="P2347" i="5" s="1"/>
  <c r="H2347" i="5"/>
  <c r="Q2347" i="5" s="1"/>
  <c r="K2348" i="5"/>
  <c r="I2348" i="5"/>
  <c r="R2348" i="5" s="1"/>
  <c r="H2348" i="5"/>
  <c r="Q2348" i="5" s="1"/>
  <c r="J2348" i="5"/>
  <c r="S2348" i="5" s="1"/>
  <c r="G2348" i="5"/>
  <c r="P2348" i="5" s="1"/>
  <c r="K2349" i="5"/>
  <c r="I2349" i="5"/>
  <c r="R2349" i="5" s="1"/>
  <c r="H2349" i="5"/>
  <c r="Q2349" i="5" s="1"/>
  <c r="G2349" i="5"/>
  <c r="P2349" i="5" s="1"/>
  <c r="J2349" i="5"/>
  <c r="S2349" i="5" s="1"/>
  <c r="K2350" i="5"/>
  <c r="G2350" i="5"/>
  <c r="P2350" i="5" s="1"/>
  <c r="H2350" i="5"/>
  <c r="Q2350" i="5" s="1"/>
  <c r="I2350" i="5"/>
  <c r="R2350" i="5" s="1"/>
  <c r="J2350" i="5"/>
  <c r="S2350" i="5" s="1"/>
  <c r="K2351" i="5"/>
  <c r="G2351" i="5"/>
  <c r="P2351" i="5" s="1"/>
  <c r="I2351" i="5"/>
  <c r="R2351" i="5" s="1"/>
  <c r="H2351" i="5"/>
  <c r="Q2351" i="5" s="1"/>
  <c r="J2351" i="5"/>
  <c r="S2351" i="5" s="1"/>
  <c r="K2352" i="5"/>
  <c r="G2352" i="5"/>
  <c r="P2352" i="5" s="1"/>
  <c r="J2352" i="5"/>
  <c r="S2352" i="5" s="1"/>
  <c r="I2352" i="5"/>
  <c r="R2352" i="5" s="1"/>
  <c r="H2352" i="5"/>
  <c r="Q2352" i="5" s="1"/>
  <c r="K2353" i="5"/>
  <c r="J2353" i="5"/>
  <c r="S2353" i="5" s="1"/>
  <c r="I2353" i="5"/>
  <c r="R2353" i="5" s="1"/>
  <c r="G2353" i="5"/>
  <c r="P2353" i="5" s="1"/>
  <c r="H2353" i="5"/>
  <c r="Q2353" i="5" s="1"/>
  <c r="K2354" i="5"/>
  <c r="H2354" i="5"/>
  <c r="Q2354" i="5" s="1"/>
  <c r="I2354" i="5"/>
  <c r="R2354" i="5" s="1"/>
  <c r="J2354" i="5"/>
  <c r="S2354" i="5" s="1"/>
  <c r="G2354" i="5"/>
  <c r="P2354" i="5" s="1"/>
  <c r="K2355" i="5"/>
  <c r="H2355" i="5"/>
  <c r="Q2355" i="5" s="1"/>
  <c r="I2355" i="5"/>
  <c r="R2355" i="5" s="1"/>
  <c r="G2355" i="5"/>
  <c r="P2355" i="5" s="1"/>
  <c r="J2355" i="5"/>
  <c r="S2355" i="5" s="1"/>
  <c r="K2356" i="5"/>
  <c r="J2356" i="5"/>
  <c r="S2356" i="5" s="1"/>
  <c r="H2356" i="5"/>
  <c r="Q2356" i="5" s="1"/>
  <c r="I2356" i="5"/>
  <c r="R2356" i="5" s="1"/>
  <c r="G2356" i="5"/>
  <c r="P2356" i="5" s="1"/>
  <c r="K2357" i="5"/>
  <c r="J2357" i="5"/>
  <c r="S2357" i="5" s="1"/>
  <c r="H2357" i="5"/>
  <c r="Q2357" i="5" s="1"/>
  <c r="G2357" i="5"/>
  <c r="P2357" i="5" s="1"/>
  <c r="I2357" i="5"/>
  <c r="R2357" i="5" s="1"/>
  <c r="J2358" i="5"/>
  <c r="S2358" i="5" s="1"/>
  <c r="I2358" i="5"/>
  <c r="R2358" i="5" s="1"/>
  <c r="H2358" i="5"/>
  <c r="Q2358" i="5" s="1"/>
  <c r="K2358" i="5"/>
  <c r="G2358" i="5"/>
  <c r="P2358" i="5" s="1"/>
  <c r="H2359" i="5"/>
  <c r="Q2359" i="5" s="1"/>
  <c r="G2359" i="5"/>
  <c r="P2359" i="5" s="1"/>
  <c r="K2359" i="5"/>
  <c r="I2359" i="5"/>
  <c r="R2359" i="5" s="1"/>
  <c r="J2359" i="5"/>
  <c r="S2359" i="5" s="1"/>
  <c r="H2360" i="5"/>
  <c r="Q2360" i="5" s="1"/>
  <c r="G2360" i="5"/>
  <c r="P2360" i="5" s="1"/>
  <c r="J2360" i="5"/>
  <c r="S2360" i="5" s="1"/>
  <c r="K2360" i="5"/>
  <c r="I2360" i="5"/>
  <c r="R2360" i="5" s="1"/>
  <c r="H2361" i="5"/>
  <c r="Q2361" i="5" s="1"/>
  <c r="J2361" i="5"/>
  <c r="S2361" i="5" s="1"/>
  <c r="G2361" i="5"/>
  <c r="P2361" i="5" s="1"/>
  <c r="K2361" i="5"/>
  <c r="I2361" i="5"/>
  <c r="R2361" i="5" s="1"/>
  <c r="J2362" i="5"/>
  <c r="S2362" i="5" s="1"/>
  <c r="G2362" i="5"/>
  <c r="P2362" i="5" s="1"/>
  <c r="H2362" i="5"/>
  <c r="Q2362" i="5" s="1"/>
  <c r="K2362" i="5"/>
  <c r="I2362" i="5"/>
  <c r="R2362" i="5" s="1"/>
  <c r="H2363" i="5"/>
  <c r="Q2363" i="5" s="1"/>
  <c r="J2363" i="5"/>
  <c r="S2363" i="5" s="1"/>
  <c r="K2363" i="5"/>
  <c r="G2363" i="5"/>
  <c r="P2363" i="5" s="1"/>
  <c r="I2363" i="5"/>
  <c r="R2363" i="5" s="1"/>
  <c r="G2364" i="5"/>
  <c r="P2364" i="5" s="1"/>
  <c r="K2364" i="5"/>
  <c r="J2364" i="5"/>
  <c r="S2364" i="5" s="1"/>
  <c r="H2364" i="5"/>
  <c r="Q2364" i="5" s="1"/>
  <c r="I2364" i="5"/>
  <c r="R2364" i="5" s="1"/>
  <c r="J2365" i="5"/>
  <c r="S2365" i="5" s="1"/>
  <c r="I2365" i="5"/>
  <c r="R2365" i="5" s="1"/>
  <c r="K2365" i="5"/>
  <c r="H2365" i="5"/>
  <c r="Q2365" i="5" s="1"/>
  <c r="G2365" i="5"/>
  <c r="P2365" i="5" s="1"/>
  <c r="H2366" i="5"/>
  <c r="Q2366" i="5" s="1"/>
  <c r="J2366" i="5"/>
  <c r="S2366" i="5" s="1"/>
  <c r="G2366" i="5"/>
  <c r="P2366" i="5" s="1"/>
  <c r="I2366" i="5"/>
  <c r="R2366" i="5" s="1"/>
  <c r="K2366" i="5"/>
  <c r="K2367" i="5"/>
  <c r="G2367" i="5"/>
  <c r="P2367" i="5" s="1"/>
  <c r="J2367" i="5"/>
  <c r="S2367" i="5" s="1"/>
  <c r="I2367" i="5"/>
  <c r="R2367" i="5" s="1"/>
  <c r="H2367" i="5"/>
  <c r="Q2367" i="5" s="1"/>
  <c r="I2368" i="5"/>
  <c r="R2368" i="5" s="1"/>
  <c r="H2368" i="5"/>
  <c r="Q2368" i="5" s="1"/>
  <c r="K2368" i="5"/>
  <c r="J2368" i="5"/>
  <c r="S2368" i="5" s="1"/>
  <c r="G2368" i="5"/>
  <c r="P2368" i="5" s="1"/>
  <c r="I2369" i="5"/>
  <c r="R2369" i="5" s="1"/>
  <c r="G2369" i="5"/>
  <c r="P2369" i="5" s="1"/>
  <c r="K2369" i="5"/>
  <c r="J2369" i="5"/>
  <c r="S2369" i="5" s="1"/>
  <c r="H2369" i="5"/>
  <c r="Q2369" i="5" s="1"/>
  <c r="I2370" i="5"/>
  <c r="R2370" i="5" s="1"/>
  <c r="H2370" i="5"/>
  <c r="Q2370" i="5" s="1"/>
  <c r="J2370" i="5"/>
  <c r="S2370" i="5" s="1"/>
  <c r="K2370" i="5"/>
  <c r="G2370" i="5"/>
  <c r="P2370" i="5" s="1"/>
  <c r="J2371" i="5"/>
  <c r="S2371" i="5" s="1"/>
  <c r="G2371" i="5"/>
  <c r="P2371" i="5" s="1"/>
  <c r="H2371" i="5"/>
  <c r="Q2371" i="5" s="1"/>
  <c r="K2371" i="5"/>
  <c r="I2371" i="5"/>
  <c r="R2371" i="5" s="1"/>
  <c r="J2372" i="5"/>
  <c r="S2372" i="5" s="1"/>
  <c r="K2372" i="5"/>
  <c r="H2372" i="5"/>
  <c r="Q2372" i="5" s="1"/>
  <c r="I2372" i="5"/>
  <c r="R2372" i="5" s="1"/>
  <c r="G2372" i="5"/>
  <c r="P2372" i="5" s="1"/>
  <c r="H2373" i="5"/>
  <c r="Q2373" i="5" s="1"/>
  <c r="K2373" i="5"/>
  <c r="G2373" i="5"/>
  <c r="P2373" i="5" s="1"/>
  <c r="I2373" i="5"/>
  <c r="R2373" i="5" s="1"/>
  <c r="J2373" i="5"/>
  <c r="S2373" i="5" s="1"/>
  <c r="K2374" i="5"/>
  <c r="J2374" i="5"/>
  <c r="S2374" i="5" s="1"/>
  <c r="I2374" i="5"/>
  <c r="R2374" i="5" s="1"/>
  <c r="G2374" i="5"/>
  <c r="P2374" i="5" s="1"/>
  <c r="H2374" i="5"/>
  <c r="Q2374" i="5" s="1"/>
  <c r="G2375" i="5"/>
  <c r="P2375" i="5" s="1"/>
  <c r="J2375" i="5"/>
  <c r="S2375" i="5" s="1"/>
  <c r="K2375" i="5"/>
  <c r="H2375" i="5"/>
  <c r="Q2375" i="5" s="1"/>
  <c r="I2375" i="5"/>
  <c r="R2375" i="5" s="1"/>
  <c r="I2376" i="5"/>
  <c r="R2376" i="5" s="1"/>
  <c r="K2376" i="5"/>
  <c r="G2376" i="5"/>
  <c r="P2376" i="5" s="1"/>
  <c r="H2376" i="5"/>
  <c r="Q2376" i="5" s="1"/>
  <c r="J2376" i="5"/>
  <c r="S2376" i="5" s="1"/>
  <c r="K2377" i="5"/>
  <c r="H2377" i="5"/>
  <c r="Q2377" i="5" s="1"/>
  <c r="J2377" i="5"/>
  <c r="S2377" i="5" s="1"/>
  <c r="I2377" i="5"/>
  <c r="R2377" i="5" s="1"/>
  <c r="G2377" i="5"/>
  <c r="P2377" i="5" s="1"/>
  <c r="J2378" i="5"/>
  <c r="S2378" i="5" s="1"/>
  <c r="K2378" i="5"/>
  <c r="I2378" i="5"/>
  <c r="R2378" i="5" s="1"/>
  <c r="H2378" i="5"/>
  <c r="Q2378" i="5" s="1"/>
  <c r="G2378" i="5"/>
  <c r="P2378" i="5" s="1"/>
  <c r="J2379" i="5"/>
  <c r="S2379" i="5" s="1"/>
  <c r="H2379" i="5"/>
  <c r="Q2379" i="5" s="1"/>
  <c r="I2379" i="5"/>
  <c r="R2379" i="5" s="1"/>
  <c r="K2379" i="5"/>
  <c r="G2379" i="5"/>
  <c r="P2379" i="5" s="1"/>
  <c r="H2380" i="5"/>
  <c r="Q2380" i="5" s="1"/>
  <c r="K2380" i="5"/>
  <c r="J2380" i="5"/>
  <c r="S2380" i="5" s="1"/>
  <c r="I2380" i="5"/>
  <c r="R2380" i="5" s="1"/>
  <c r="G2380" i="5"/>
  <c r="P2380" i="5" s="1"/>
  <c r="H2381" i="5"/>
  <c r="Q2381" i="5" s="1"/>
  <c r="J2381" i="5"/>
  <c r="S2381" i="5" s="1"/>
  <c r="I2381" i="5"/>
  <c r="R2381" i="5" s="1"/>
  <c r="K2381" i="5"/>
  <c r="G2381" i="5"/>
  <c r="P2381" i="5" s="1"/>
  <c r="I2382" i="5"/>
  <c r="R2382" i="5" s="1"/>
  <c r="K2382" i="5"/>
  <c r="H2382" i="5"/>
  <c r="Q2382" i="5" s="1"/>
  <c r="J2382" i="5"/>
  <c r="S2382" i="5" s="1"/>
  <c r="G2382" i="5"/>
  <c r="P2382" i="5" s="1"/>
  <c r="H2383" i="5"/>
  <c r="Q2383" i="5" s="1"/>
  <c r="I2383" i="5"/>
  <c r="R2383" i="5" s="1"/>
  <c r="J2383" i="5"/>
  <c r="S2383" i="5" s="1"/>
  <c r="K2383" i="5"/>
  <c r="G2383" i="5"/>
  <c r="P2383" i="5" s="1"/>
  <c r="H2384" i="5"/>
  <c r="Q2384" i="5" s="1"/>
  <c r="I2384" i="5"/>
  <c r="R2384" i="5" s="1"/>
  <c r="J2384" i="5"/>
  <c r="S2384" i="5" s="1"/>
  <c r="K2384" i="5"/>
  <c r="G2384" i="5"/>
  <c r="P2384" i="5" s="1"/>
  <c r="H2385" i="5"/>
  <c r="Q2385" i="5" s="1"/>
  <c r="I2385" i="5"/>
  <c r="R2385" i="5" s="1"/>
  <c r="G2385" i="5"/>
  <c r="P2385" i="5" s="1"/>
  <c r="K2385" i="5"/>
  <c r="J2385" i="5"/>
  <c r="S2385" i="5" s="1"/>
  <c r="H2386" i="5"/>
  <c r="Q2386" i="5" s="1"/>
  <c r="G2386" i="5"/>
  <c r="P2386" i="5" s="1"/>
  <c r="I2386" i="5"/>
  <c r="R2386" i="5" s="1"/>
  <c r="K2386" i="5"/>
  <c r="J2386" i="5"/>
  <c r="S2386" i="5" s="1"/>
  <c r="H2387" i="5"/>
  <c r="Q2387" i="5" s="1"/>
  <c r="I2387" i="5"/>
  <c r="R2387" i="5" s="1"/>
  <c r="J2387" i="5"/>
  <c r="S2387" i="5" s="1"/>
  <c r="K2387" i="5"/>
  <c r="G2387" i="5"/>
  <c r="P2387" i="5" s="1"/>
  <c r="I2388" i="5"/>
  <c r="R2388" i="5" s="1"/>
  <c r="K2388" i="5"/>
  <c r="J2388" i="5"/>
  <c r="S2388" i="5" s="1"/>
  <c r="G2388" i="5"/>
  <c r="P2388" i="5" s="1"/>
  <c r="H2388" i="5"/>
  <c r="Q2388" i="5" s="1"/>
  <c r="H2389" i="5"/>
  <c r="Q2389" i="5" s="1"/>
  <c r="I2389" i="5"/>
  <c r="R2389" i="5" s="1"/>
  <c r="J2389" i="5"/>
  <c r="S2389" i="5" s="1"/>
  <c r="G2389" i="5"/>
  <c r="P2389" i="5" s="1"/>
  <c r="K2389" i="5"/>
  <c r="I2390" i="5"/>
  <c r="R2390" i="5" s="1"/>
  <c r="J2390" i="5"/>
  <c r="S2390" i="5" s="1"/>
  <c r="G2390" i="5"/>
  <c r="P2390" i="5" s="1"/>
  <c r="K2390" i="5"/>
  <c r="H2390" i="5"/>
  <c r="Q2390" i="5" s="1"/>
  <c r="H2391" i="5"/>
  <c r="Q2391" i="5" s="1"/>
  <c r="I2391" i="5"/>
  <c r="R2391" i="5" s="1"/>
  <c r="K2391" i="5"/>
  <c r="G2391" i="5"/>
  <c r="P2391" i="5" s="1"/>
  <c r="J2391" i="5"/>
  <c r="S2391" i="5" s="1"/>
  <c r="I2392" i="5"/>
  <c r="R2392" i="5" s="1"/>
  <c r="K2392" i="5"/>
  <c r="J2392" i="5"/>
  <c r="S2392" i="5" s="1"/>
  <c r="H2392" i="5"/>
  <c r="Q2392" i="5" s="1"/>
  <c r="G2392" i="5"/>
  <c r="P2392" i="5" s="1"/>
  <c r="H2393" i="5"/>
  <c r="Q2393" i="5" s="1"/>
  <c r="J2393" i="5"/>
  <c r="S2393" i="5" s="1"/>
  <c r="G2393" i="5"/>
  <c r="P2393" i="5" s="1"/>
  <c r="I2393" i="5"/>
  <c r="R2393" i="5" s="1"/>
  <c r="K2393" i="5"/>
  <c r="K2394" i="5"/>
  <c r="J2394" i="5"/>
  <c r="S2394" i="5" s="1"/>
  <c r="G2394" i="5"/>
  <c r="P2394" i="5" s="1"/>
  <c r="H2394" i="5"/>
  <c r="Q2394" i="5" s="1"/>
  <c r="I2394" i="5"/>
  <c r="R2394" i="5" s="1"/>
  <c r="J2395" i="5"/>
  <c r="S2395" i="5" s="1"/>
  <c r="K2395" i="5"/>
  <c r="G2395" i="5"/>
  <c r="P2395" i="5" s="1"/>
  <c r="I2395" i="5"/>
  <c r="R2395" i="5" s="1"/>
  <c r="H2395" i="5"/>
  <c r="Q2395" i="5" s="1"/>
  <c r="I2396" i="5"/>
  <c r="R2396" i="5" s="1"/>
  <c r="J2396" i="5"/>
  <c r="S2396" i="5" s="1"/>
  <c r="G2396" i="5"/>
  <c r="P2396" i="5" s="1"/>
  <c r="H2396" i="5"/>
  <c r="Q2396" i="5" s="1"/>
  <c r="K2396" i="5"/>
  <c r="J2397" i="5"/>
  <c r="S2397" i="5" s="1"/>
  <c r="G2397" i="5"/>
  <c r="P2397" i="5" s="1"/>
  <c r="I2397" i="5"/>
  <c r="R2397" i="5" s="1"/>
  <c r="H2397" i="5"/>
  <c r="Q2397" i="5" s="1"/>
  <c r="K2397" i="5"/>
  <c r="J2398" i="5"/>
  <c r="S2398" i="5" s="1"/>
  <c r="G2398" i="5"/>
  <c r="P2398" i="5" s="1"/>
  <c r="H2398" i="5"/>
  <c r="Q2398" i="5" s="1"/>
  <c r="K2398" i="5"/>
  <c r="I2398" i="5"/>
  <c r="R2398" i="5" s="1"/>
  <c r="K2399" i="5"/>
  <c r="H2399" i="5"/>
  <c r="Q2399" i="5" s="1"/>
  <c r="G2399" i="5"/>
  <c r="P2399" i="5" s="1"/>
  <c r="J2399" i="5"/>
  <c r="S2399" i="5" s="1"/>
  <c r="I2399" i="5"/>
  <c r="R2399" i="5" s="1"/>
  <c r="G2400" i="5"/>
  <c r="P2400" i="5" s="1"/>
  <c r="K2400" i="5"/>
  <c r="I2400" i="5"/>
  <c r="R2400" i="5" s="1"/>
  <c r="J2400" i="5"/>
  <c r="S2400" i="5" s="1"/>
  <c r="H2400" i="5"/>
  <c r="Q2400" i="5" s="1"/>
  <c r="K2401" i="5"/>
  <c r="J2401" i="5"/>
  <c r="S2401" i="5" s="1"/>
  <c r="H2401" i="5"/>
  <c r="Q2401" i="5" s="1"/>
  <c r="I2401" i="5"/>
  <c r="R2401" i="5" s="1"/>
  <c r="G2401" i="5"/>
  <c r="P2401" i="5" s="1"/>
  <c r="K2402" i="5"/>
  <c r="G2402" i="5"/>
  <c r="P2402" i="5" s="1"/>
  <c r="I2402" i="5"/>
  <c r="R2402" i="5" s="1"/>
  <c r="J2402" i="5"/>
  <c r="S2402" i="5" s="1"/>
  <c r="H2402" i="5"/>
  <c r="Q2402" i="5" s="1"/>
  <c r="G2403" i="5"/>
  <c r="P2403" i="5" s="1"/>
  <c r="K2403" i="5"/>
  <c r="J2403" i="5"/>
  <c r="S2403" i="5" s="1"/>
  <c r="H2403" i="5"/>
  <c r="Q2403" i="5" s="1"/>
  <c r="I2403" i="5"/>
  <c r="R2403" i="5" s="1"/>
  <c r="J2404" i="5"/>
  <c r="S2404" i="5" s="1"/>
  <c r="G2404" i="5"/>
  <c r="P2404" i="5" s="1"/>
  <c r="H2404" i="5"/>
  <c r="Q2404" i="5" s="1"/>
  <c r="K2404" i="5"/>
  <c r="I2404" i="5"/>
  <c r="R2404" i="5" s="1"/>
  <c r="J2405" i="5"/>
  <c r="S2405" i="5" s="1"/>
  <c r="H2405" i="5"/>
  <c r="Q2405" i="5" s="1"/>
  <c r="G2405" i="5"/>
  <c r="P2405" i="5" s="1"/>
  <c r="K2405" i="5"/>
  <c r="I2405" i="5"/>
  <c r="R2405" i="5" s="1"/>
  <c r="J2406" i="5"/>
  <c r="S2406" i="5" s="1"/>
  <c r="I2406" i="5"/>
  <c r="R2406" i="5" s="1"/>
  <c r="G2406" i="5"/>
  <c r="P2406" i="5" s="1"/>
  <c r="H2406" i="5"/>
  <c r="Q2406" i="5" s="1"/>
  <c r="K2406" i="5"/>
  <c r="I2407" i="5"/>
  <c r="R2407" i="5" s="1"/>
  <c r="G2407" i="5"/>
  <c r="P2407" i="5" s="1"/>
  <c r="J2407" i="5"/>
  <c r="S2407" i="5" s="1"/>
  <c r="K2407" i="5"/>
  <c r="H2407" i="5"/>
  <c r="Q2407" i="5" s="1"/>
  <c r="K2408" i="5"/>
  <c r="I2408" i="5"/>
  <c r="R2408" i="5" s="1"/>
  <c r="J2408" i="5"/>
  <c r="S2408" i="5" s="1"/>
  <c r="G2408" i="5"/>
  <c r="P2408" i="5" s="1"/>
  <c r="H2408" i="5"/>
  <c r="Q2408" i="5" s="1"/>
  <c r="I2409" i="5"/>
  <c r="R2409" i="5" s="1"/>
  <c r="J2409" i="5"/>
  <c r="S2409" i="5" s="1"/>
  <c r="K2409" i="5"/>
  <c r="H2409" i="5"/>
  <c r="Q2409" i="5" s="1"/>
  <c r="G2409" i="5"/>
  <c r="P2409" i="5" s="1"/>
  <c r="I2410" i="5"/>
  <c r="R2410" i="5" s="1"/>
  <c r="J2410" i="5"/>
  <c r="S2410" i="5" s="1"/>
  <c r="H2410" i="5"/>
  <c r="Q2410" i="5" s="1"/>
  <c r="K2410" i="5"/>
  <c r="G2410" i="5"/>
  <c r="P2410" i="5" s="1"/>
  <c r="K2411" i="5"/>
  <c r="I2411" i="5"/>
  <c r="R2411" i="5" s="1"/>
  <c r="J2411" i="5"/>
  <c r="S2411" i="5" s="1"/>
  <c r="H2411" i="5"/>
  <c r="Q2411" i="5" s="1"/>
  <c r="G2411" i="5"/>
  <c r="P2411" i="5" s="1"/>
  <c r="I2412" i="5"/>
  <c r="R2412" i="5" s="1"/>
  <c r="J2412" i="5"/>
  <c r="S2412" i="5" s="1"/>
  <c r="H2412" i="5"/>
  <c r="Q2412" i="5" s="1"/>
  <c r="G2412" i="5"/>
  <c r="P2412" i="5" s="1"/>
  <c r="K2412" i="5"/>
  <c r="H2413" i="5"/>
  <c r="Q2413" i="5" s="1"/>
  <c r="I2413" i="5"/>
  <c r="R2413" i="5" s="1"/>
  <c r="J2413" i="5"/>
  <c r="S2413" i="5" s="1"/>
  <c r="K2413" i="5"/>
  <c r="G2413" i="5"/>
  <c r="P2413" i="5" s="1"/>
  <c r="I2414" i="5"/>
  <c r="R2414" i="5" s="1"/>
  <c r="K2414" i="5"/>
  <c r="H2414" i="5"/>
  <c r="Q2414" i="5" s="1"/>
  <c r="G2414" i="5"/>
  <c r="P2414" i="5" s="1"/>
  <c r="J2414" i="5"/>
  <c r="S2414" i="5" s="1"/>
  <c r="K2415" i="5"/>
  <c r="I2415" i="5"/>
  <c r="R2415" i="5" s="1"/>
  <c r="H2415" i="5"/>
  <c r="Q2415" i="5" s="1"/>
  <c r="G2415" i="5"/>
  <c r="P2415" i="5" s="1"/>
  <c r="J2415" i="5"/>
  <c r="S2415" i="5" s="1"/>
  <c r="I2416" i="5"/>
  <c r="R2416" i="5" s="1"/>
  <c r="K2416" i="5"/>
  <c r="J2416" i="5"/>
  <c r="S2416" i="5" s="1"/>
  <c r="H2416" i="5"/>
  <c r="Q2416" i="5" s="1"/>
  <c r="G2416" i="5"/>
  <c r="P2416" i="5" s="1"/>
  <c r="I2417" i="5"/>
  <c r="R2417" i="5" s="1"/>
  <c r="H2417" i="5"/>
  <c r="Q2417" i="5" s="1"/>
  <c r="J2417" i="5"/>
  <c r="S2417" i="5" s="1"/>
  <c r="K2417" i="5"/>
  <c r="G2417" i="5"/>
  <c r="P2417" i="5" s="1"/>
  <c r="H2418" i="5"/>
  <c r="Q2418" i="5" s="1"/>
  <c r="I2418" i="5"/>
  <c r="R2418" i="5" s="1"/>
  <c r="J2418" i="5"/>
  <c r="S2418" i="5" s="1"/>
  <c r="G2418" i="5"/>
  <c r="P2418" i="5" s="1"/>
  <c r="K2418" i="5"/>
  <c r="K2419" i="5"/>
  <c r="H2419" i="5"/>
  <c r="Q2419" i="5" s="1"/>
  <c r="G2419" i="5"/>
  <c r="P2419" i="5" s="1"/>
  <c r="I2419" i="5"/>
  <c r="R2419" i="5" s="1"/>
  <c r="J2419" i="5"/>
  <c r="S2419" i="5" s="1"/>
  <c r="H2420" i="5"/>
  <c r="Q2420" i="5" s="1"/>
  <c r="K2420" i="5"/>
  <c r="I2420" i="5"/>
  <c r="R2420" i="5" s="1"/>
  <c r="J2420" i="5"/>
  <c r="S2420" i="5" s="1"/>
  <c r="G2420" i="5"/>
  <c r="P2420" i="5" s="1"/>
  <c r="H2421" i="5"/>
  <c r="Q2421" i="5" s="1"/>
  <c r="K2421" i="5"/>
  <c r="J2421" i="5"/>
  <c r="S2421" i="5" s="1"/>
  <c r="I2421" i="5"/>
  <c r="R2421" i="5" s="1"/>
  <c r="G2421" i="5"/>
  <c r="P2421" i="5" s="1"/>
  <c r="K2422" i="5"/>
  <c r="H2422" i="5"/>
  <c r="Q2422" i="5" s="1"/>
  <c r="J2422" i="5"/>
  <c r="S2422" i="5" s="1"/>
  <c r="I2422" i="5"/>
  <c r="R2422" i="5" s="1"/>
  <c r="G2422" i="5"/>
  <c r="P2422" i="5" s="1"/>
  <c r="I2423" i="5"/>
  <c r="R2423" i="5" s="1"/>
  <c r="K2423" i="5"/>
  <c r="J2423" i="5"/>
  <c r="S2423" i="5" s="1"/>
  <c r="H2423" i="5"/>
  <c r="Q2423" i="5" s="1"/>
  <c r="G2423" i="5"/>
  <c r="P2423" i="5" s="1"/>
  <c r="G2424" i="5"/>
  <c r="P2424" i="5" s="1"/>
  <c r="J2424" i="5"/>
  <c r="S2424" i="5" s="1"/>
  <c r="K2424" i="5"/>
  <c r="I2424" i="5"/>
  <c r="R2424" i="5" s="1"/>
  <c r="H2424" i="5"/>
  <c r="Q2424" i="5" s="1"/>
  <c r="G2425" i="5"/>
  <c r="P2425" i="5" s="1"/>
  <c r="K2425" i="5"/>
  <c r="H2425" i="5"/>
  <c r="Q2425" i="5" s="1"/>
  <c r="I2425" i="5"/>
  <c r="R2425" i="5" s="1"/>
  <c r="J2425" i="5"/>
  <c r="S2425" i="5" s="1"/>
  <c r="K2426" i="5"/>
  <c r="G2426" i="5"/>
  <c r="P2426" i="5" s="1"/>
  <c r="I2426" i="5"/>
  <c r="R2426" i="5" s="1"/>
  <c r="H2426" i="5"/>
  <c r="Q2426" i="5" s="1"/>
  <c r="J2426" i="5"/>
  <c r="S2426" i="5" s="1"/>
  <c r="G2427" i="5"/>
  <c r="P2427" i="5" s="1"/>
  <c r="K2427" i="5"/>
  <c r="I2427" i="5"/>
  <c r="R2427" i="5" s="1"/>
  <c r="J2427" i="5"/>
  <c r="S2427" i="5" s="1"/>
  <c r="H2427" i="5"/>
  <c r="Q2427" i="5" s="1"/>
  <c r="J2428" i="5"/>
  <c r="S2428" i="5" s="1"/>
  <c r="I2428" i="5"/>
  <c r="R2428" i="5" s="1"/>
  <c r="H2428" i="5"/>
  <c r="Q2428" i="5" s="1"/>
  <c r="K2428" i="5"/>
  <c r="G2428" i="5"/>
  <c r="P2428" i="5" s="1"/>
  <c r="G2429" i="5"/>
  <c r="P2429" i="5" s="1"/>
  <c r="K2429" i="5"/>
  <c r="J2429" i="5"/>
  <c r="S2429" i="5" s="1"/>
  <c r="H2429" i="5"/>
  <c r="Q2429" i="5" s="1"/>
  <c r="I2429" i="5"/>
  <c r="R2429" i="5" s="1"/>
  <c r="K2430" i="5"/>
  <c r="J2430" i="5"/>
  <c r="S2430" i="5" s="1"/>
  <c r="G2430" i="5"/>
  <c r="P2430" i="5" s="1"/>
  <c r="H2430" i="5"/>
  <c r="Q2430" i="5" s="1"/>
  <c r="I2430" i="5"/>
  <c r="R2430" i="5" s="1"/>
  <c r="G2431" i="5"/>
  <c r="P2431" i="5" s="1"/>
  <c r="H2431" i="5"/>
  <c r="Q2431" i="5" s="1"/>
  <c r="J2431" i="5"/>
  <c r="S2431" i="5" s="1"/>
  <c r="K2431" i="5"/>
  <c r="I2431" i="5"/>
  <c r="R2431" i="5" s="1"/>
  <c r="J2432" i="5"/>
  <c r="S2432" i="5" s="1"/>
  <c r="G2432" i="5"/>
  <c r="P2432" i="5" s="1"/>
  <c r="K2432" i="5"/>
  <c r="H2432" i="5"/>
  <c r="Q2432" i="5" s="1"/>
  <c r="I2432" i="5"/>
  <c r="R2432" i="5" s="1"/>
  <c r="G2433" i="5"/>
  <c r="P2433" i="5" s="1"/>
  <c r="J2433" i="5"/>
  <c r="S2433" i="5" s="1"/>
  <c r="K2433" i="5"/>
  <c r="H2433" i="5"/>
  <c r="Q2433" i="5" s="1"/>
  <c r="I2433" i="5"/>
  <c r="R2433" i="5" s="1"/>
  <c r="K2434" i="5"/>
  <c r="G2434" i="5"/>
  <c r="P2434" i="5" s="1"/>
  <c r="I2434" i="5"/>
  <c r="R2434" i="5" s="1"/>
  <c r="H2434" i="5"/>
  <c r="Q2434" i="5" s="1"/>
  <c r="J2434" i="5"/>
  <c r="S2434" i="5" s="1"/>
  <c r="I2435" i="5"/>
  <c r="R2435" i="5" s="1"/>
  <c r="J2435" i="5"/>
  <c r="S2435" i="5" s="1"/>
  <c r="G2435" i="5"/>
  <c r="P2435" i="5" s="1"/>
  <c r="H2435" i="5"/>
  <c r="Q2435" i="5" s="1"/>
  <c r="K2435" i="5"/>
  <c r="J2436" i="5"/>
  <c r="S2436" i="5" s="1"/>
  <c r="H2436" i="5"/>
  <c r="Q2436" i="5" s="1"/>
  <c r="K2436" i="5"/>
  <c r="I2436" i="5"/>
  <c r="R2436" i="5" s="1"/>
  <c r="G2436" i="5"/>
  <c r="P2436" i="5" s="1"/>
  <c r="K2437" i="5"/>
  <c r="H2437" i="5"/>
  <c r="Q2437" i="5" s="1"/>
  <c r="I2437" i="5"/>
  <c r="R2437" i="5" s="1"/>
  <c r="J2437" i="5"/>
  <c r="S2437" i="5" s="1"/>
  <c r="G2437" i="5"/>
  <c r="P2437" i="5" s="1"/>
  <c r="H2438" i="5"/>
  <c r="Q2438" i="5" s="1"/>
  <c r="J2438" i="5"/>
  <c r="S2438" i="5" s="1"/>
  <c r="I2438" i="5"/>
  <c r="R2438" i="5" s="1"/>
  <c r="K2438" i="5"/>
  <c r="G2438" i="5"/>
  <c r="P2438" i="5" s="1"/>
  <c r="J2439" i="5"/>
  <c r="S2439" i="5" s="1"/>
  <c r="H2439" i="5"/>
  <c r="Q2439" i="5" s="1"/>
  <c r="K2439" i="5"/>
  <c r="I2439" i="5"/>
  <c r="R2439" i="5" s="1"/>
  <c r="G2439" i="5"/>
  <c r="P2439" i="5" s="1"/>
  <c r="I2440" i="5"/>
  <c r="R2440" i="5" s="1"/>
  <c r="H2440" i="5"/>
  <c r="Q2440" i="5" s="1"/>
  <c r="J2440" i="5"/>
  <c r="S2440" i="5" s="1"/>
  <c r="K2440" i="5"/>
  <c r="G2440" i="5"/>
  <c r="P2440" i="5" s="1"/>
  <c r="I2441" i="5"/>
  <c r="R2441" i="5" s="1"/>
  <c r="G2441" i="5"/>
  <c r="P2441" i="5" s="1"/>
  <c r="H2441" i="5"/>
  <c r="Q2441" i="5" s="1"/>
  <c r="K2441" i="5"/>
  <c r="J2441" i="5"/>
  <c r="S2441" i="5" s="1"/>
  <c r="I2442" i="5"/>
  <c r="R2442" i="5" s="1"/>
  <c r="J2442" i="5"/>
  <c r="S2442" i="5" s="1"/>
  <c r="K2442" i="5"/>
  <c r="H2442" i="5"/>
  <c r="Q2442" i="5" s="1"/>
  <c r="G2442" i="5"/>
  <c r="P2442" i="5" s="1"/>
  <c r="I2443" i="5"/>
  <c r="R2443" i="5" s="1"/>
  <c r="H2443" i="5"/>
  <c r="Q2443" i="5" s="1"/>
  <c r="K2443" i="5"/>
  <c r="J2443" i="5"/>
  <c r="S2443" i="5" s="1"/>
  <c r="G2443" i="5"/>
  <c r="P2443" i="5" s="1"/>
  <c r="G2444" i="5"/>
  <c r="P2444" i="5" s="1"/>
  <c r="J2444" i="5"/>
  <c r="S2444" i="5" s="1"/>
  <c r="H2444" i="5"/>
  <c r="Q2444" i="5" s="1"/>
  <c r="K2444" i="5"/>
  <c r="I2444" i="5"/>
  <c r="R2444" i="5" s="1"/>
  <c r="J2445" i="5"/>
  <c r="S2445" i="5" s="1"/>
  <c r="G2445" i="5"/>
  <c r="P2445" i="5" s="1"/>
  <c r="K2445" i="5"/>
  <c r="H2445" i="5"/>
  <c r="Q2445" i="5" s="1"/>
  <c r="I2445" i="5"/>
  <c r="R2445" i="5" s="1"/>
  <c r="H2446" i="5"/>
  <c r="Q2446" i="5" s="1"/>
  <c r="J2446" i="5"/>
  <c r="S2446" i="5" s="1"/>
  <c r="K2446" i="5"/>
  <c r="I2446" i="5"/>
  <c r="R2446" i="5" s="1"/>
  <c r="G2446" i="5"/>
  <c r="P2446" i="5" s="1"/>
  <c r="K2447" i="5"/>
  <c r="J2447" i="5"/>
  <c r="S2447" i="5" s="1"/>
  <c r="H2447" i="5"/>
  <c r="Q2447" i="5" s="1"/>
  <c r="I2447" i="5"/>
  <c r="R2447" i="5" s="1"/>
  <c r="G2447" i="5"/>
  <c r="P2447" i="5" s="1"/>
  <c r="K2448" i="5"/>
  <c r="J2448" i="5"/>
  <c r="S2448" i="5" s="1"/>
  <c r="G2448" i="5"/>
  <c r="P2448" i="5" s="1"/>
  <c r="I2448" i="5"/>
  <c r="R2448" i="5" s="1"/>
  <c r="H2448" i="5"/>
  <c r="Q2448" i="5" s="1"/>
  <c r="K2449" i="5"/>
  <c r="I2449" i="5"/>
  <c r="R2449" i="5" s="1"/>
  <c r="H2449" i="5"/>
  <c r="Q2449" i="5" s="1"/>
  <c r="J2449" i="5"/>
  <c r="S2449" i="5" s="1"/>
  <c r="G2449" i="5"/>
  <c r="P2449" i="5" s="1"/>
  <c r="K2450" i="5"/>
  <c r="G2450" i="5"/>
  <c r="P2450" i="5" s="1"/>
  <c r="J2450" i="5"/>
  <c r="S2450" i="5" s="1"/>
  <c r="H2450" i="5"/>
  <c r="Q2450" i="5" s="1"/>
  <c r="I2450" i="5"/>
  <c r="R2450" i="5" s="1"/>
  <c r="K2451" i="5"/>
  <c r="G2451" i="5"/>
  <c r="P2451" i="5" s="1"/>
  <c r="J2451" i="5"/>
  <c r="S2451" i="5" s="1"/>
  <c r="H2451" i="5"/>
  <c r="Q2451" i="5" s="1"/>
  <c r="I2451" i="5"/>
  <c r="R2451" i="5" s="1"/>
  <c r="K2452" i="5"/>
  <c r="H2452" i="5"/>
  <c r="Q2452" i="5" s="1"/>
  <c r="G2452" i="5"/>
  <c r="P2452" i="5" s="1"/>
  <c r="J2452" i="5"/>
  <c r="S2452" i="5" s="1"/>
  <c r="I2452" i="5"/>
  <c r="R2452" i="5" s="1"/>
  <c r="J2453" i="5"/>
  <c r="S2453" i="5" s="1"/>
  <c r="I2453" i="5"/>
  <c r="R2453" i="5" s="1"/>
  <c r="G2453" i="5"/>
  <c r="P2453" i="5" s="1"/>
  <c r="H2453" i="5"/>
  <c r="Q2453" i="5" s="1"/>
  <c r="K2453" i="5"/>
  <c r="G2454" i="5"/>
  <c r="P2454" i="5" s="1"/>
  <c r="I2454" i="5"/>
  <c r="R2454" i="5" s="1"/>
  <c r="H2454" i="5"/>
  <c r="Q2454" i="5" s="1"/>
  <c r="K2454" i="5"/>
  <c r="J2454" i="5"/>
  <c r="S2454" i="5" s="1"/>
  <c r="K2455" i="5"/>
  <c r="H2455" i="5"/>
  <c r="Q2455" i="5" s="1"/>
  <c r="I2455" i="5"/>
  <c r="R2455" i="5" s="1"/>
  <c r="J2455" i="5"/>
  <c r="S2455" i="5" s="1"/>
  <c r="G2455" i="5"/>
  <c r="P2455" i="5" s="1"/>
  <c r="H2456" i="5"/>
  <c r="Q2456" i="5" s="1"/>
  <c r="I2456" i="5"/>
  <c r="R2456" i="5" s="1"/>
  <c r="K2456" i="5"/>
  <c r="J2456" i="5"/>
  <c r="S2456" i="5" s="1"/>
  <c r="G2456" i="5"/>
  <c r="P2456" i="5" s="1"/>
  <c r="K2457" i="5"/>
  <c r="G2457" i="5"/>
  <c r="P2457" i="5" s="1"/>
  <c r="I2457" i="5"/>
  <c r="R2457" i="5" s="1"/>
  <c r="H2457" i="5"/>
  <c r="Q2457" i="5" s="1"/>
  <c r="J2457" i="5"/>
  <c r="S2457" i="5" s="1"/>
  <c r="H2458" i="5"/>
  <c r="Q2458" i="5" s="1"/>
  <c r="K2458" i="5"/>
  <c r="G2458" i="5"/>
  <c r="P2458" i="5" s="1"/>
  <c r="I2458" i="5"/>
  <c r="R2458" i="5" s="1"/>
  <c r="J2458" i="5"/>
  <c r="S2458" i="5" s="1"/>
  <c r="H2459" i="5"/>
  <c r="Q2459" i="5" s="1"/>
  <c r="I2459" i="5"/>
  <c r="R2459" i="5" s="1"/>
  <c r="J2459" i="5"/>
  <c r="S2459" i="5" s="1"/>
  <c r="G2459" i="5"/>
  <c r="P2459" i="5" s="1"/>
  <c r="K2459" i="5"/>
  <c r="K2460" i="5"/>
  <c r="G2460" i="5"/>
  <c r="P2460" i="5" s="1"/>
  <c r="I2460" i="5"/>
  <c r="R2460" i="5" s="1"/>
  <c r="H2460" i="5"/>
  <c r="Q2460" i="5" s="1"/>
  <c r="J2460" i="5"/>
  <c r="S2460" i="5" s="1"/>
  <c r="K2461" i="5"/>
  <c r="G2461" i="5"/>
  <c r="P2461" i="5" s="1"/>
  <c r="J2461" i="5"/>
  <c r="S2461" i="5" s="1"/>
  <c r="H2461" i="5"/>
  <c r="Q2461" i="5" s="1"/>
  <c r="I2461" i="5"/>
  <c r="R2461" i="5" s="1"/>
  <c r="J2462" i="5"/>
  <c r="S2462" i="5" s="1"/>
  <c r="H2462" i="5"/>
  <c r="Q2462" i="5" s="1"/>
  <c r="I2462" i="5"/>
  <c r="R2462" i="5" s="1"/>
  <c r="K2462" i="5"/>
  <c r="G2462" i="5"/>
  <c r="P2462" i="5" s="1"/>
  <c r="I2463" i="5"/>
  <c r="R2463" i="5" s="1"/>
  <c r="J2463" i="5"/>
  <c r="S2463" i="5" s="1"/>
  <c r="K2463" i="5"/>
  <c r="H2463" i="5"/>
  <c r="Q2463" i="5" s="1"/>
  <c r="G2463" i="5"/>
  <c r="P2463" i="5" s="1"/>
  <c r="K2464" i="5"/>
  <c r="I2464" i="5"/>
  <c r="R2464" i="5" s="1"/>
  <c r="J2464" i="5"/>
  <c r="S2464" i="5" s="1"/>
  <c r="H2464" i="5"/>
  <c r="Q2464" i="5" s="1"/>
  <c r="G2464" i="5"/>
  <c r="P2464" i="5" s="1"/>
  <c r="K2465" i="5"/>
  <c r="H2465" i="5"/>
  <c r="Q2465" i="5" s="1"/>
  <c r="I2465" i="5"/>
  <c r="R2465" i="5" s="1"/>
  <c r="G2465" i="5"/>
  <c r="P2465" i="5" s="1"/>
  <c r="J2465" i="5"/>
  <c r="S2465" i="5" s="1"/>
  <c r="J2466" i="5"/>
  <c r="S2466" i="5" s="1"/>
  <c r="H2466" i="5"/>
  <c r="Q2466" i="5" s="1"/>
  <c r="I2466" i="5"/>
  <c r="R2466" i="5" s="1"/>
  <c r="G2466" i="5"/>
  <c r="P2466" i="5" s="1"/>
  <c r="K2466" i="5"/>
  <c r="J2467" i="5"/>
  <c r="S2467" i="5" s="1"/>
  <c r="I2467" i="5"/>
  <c r="R2467" i="5" s="1"/>
  <c r="H2467" i="5"/>
  <c r="Q2467" i="5" s="1"/>
  <c r="K2467" i="5"/>
  <c r="G2467" i="5"/>
  <c r="P2467" i="5" s="1"/>
  <c r="H2468" i="5"/>
  <c r="Q2468" i="5" s="1"/>
  <c r="I2468" i="5"/>
  <c r="R2468" i="5" s="1"/>
  <c r="K2468" i="5"/>
  <c r="G2468" i="5"/>
  <c r="P2468" i="5" s="1"/>
  <c r="J2468" i="5"/>
  <c r="S2468" i="5" s="1"/>
  <c r="J2469" i="5"/>
  <c r="S2469" i="5" s="1"/>
  <c r="I2469" i="5"/>
  <c r="R2469" i="5" s="1"/>
  <c r="K2469" i="5"/>
  <c r="G2469" i="5"/>
  <c r="P2469" i="5" s="1"/>
  <c r="H2469" i="5"/>
  <c r="Q2469" i="5" s="1"/>
  <c r="I2470" i="5"/>
  <c r="R2470" i="5" s="1"/>
  <c r="G2470" i="5"/>
  <c r="P2470" i="5" s="1"/>
  <c r="H2470" i="5"/>
  <c r="Q2470" i="5" s="1"/>
  <c r="K2470" i="5"/>
  <c r="J2470" i="5"/>
  <c r="S2470" i="5" s="1"/>
  <c r="J2471" i="5"/>
  <c r="S2471" i="5" s="1"/>
  <c r="I2471" i="5"/>
  <c r="R2471" i="5" s="1"/>
  <c r="G2471" i="5"/>
  <c r="P2471" i="5" s="1"/>
  <c r="K2471" i="5"/>
  <c r="H2471" i="5"/>
  <c r="Q2471" i="5" s="1"/>
  <c r="G2472" i="5"/>
  <c r="P2472" i="5" s="1"/>
  <c r="I2472" i="5"/>
  <c r="R2472" i="5" s="1"/>
  <c r="K2472" i="5"/>
  <c r="H2472" i="5"/>
  <c r="Q2472" i="5" s="1"/>
  <c r="J2472" i="5"/>
  <c r="S2472" i="5" s="1"/>
  <c r="J2473" i="5"/>
  <c r="S2473" i="5" s="1"/>
  <c r="H2473" i="5"/>
  <c r="Q2473" i="5" s="1"/>
  <c r="K2473" i="5"/>
  <c r="G2473" i="5"/>
  <c r="P2473" i="5" s="1"/>
  <c r="I2473" i="5"/>
  <c r="R2473" i="5" s="1"/>
  <c r="J2474" i="5"/>
  <c r="S2474" i="5" s="1"/>
  <c r="I2474" i="5"/>
  <c r="R2474" i="5" s="1"/>
  <c r="H2474" i="5"/>
  <c r="Q2474" i="5" s="1"/>
  <c r="K2474" i="5"/>
  <c r="G2474" i="5"/>
  <c r="P2474" i="5" s="1"/>
  <c r="J2475" i="5"/>
  <c r="S2475" i="5" s="1"/>
  <c r="G2475" i="5"/>
  <c r="P2475" i="5" s="1"/>
  <c r="H2475" i="5"/>
  <c r="Q2475" i="5" s="1"/>
  <c r="K2475" i="5"/>
  <c r="I2475" i="5"/>
  <c r="R2475" i="5" s="1"/>
  <c r="G2476" i="5"/>
  <c r="P2476" i="5" s="1"/>
  <c r="K2476" i="5"/>
  <c r="J2476" i="5"/>
  <c r="S2476" i="5" s="1"/>
  <c r="I2476" i="5"/>
  <c r="R2476" i="5" s="1"/>
  <c r="H2476" i="5"/>
  <c r="Q2476" i="5" s="1"/>
  <c r="G2477" i="5"/>
  <c r="P2477" i="5" s="1"/>
  <c r="H2477" i="5"/>
  <c r="Q2477" i="5" s="1"/>
  <c r="J2477" i="5"/>
  <c r="S2477" i="5" s="1"/>
  <c r="I2477" i="5"/>
  <c r="R2477" i="5" s="1"/>
  <c r="K2477" i="5"/>
  <c r="J2478" i="5"/>
  <c r="S2478" i="5" s="1"/>
  <c r="H2478" i="5"/>
  <c r="Q2478" i="5" s="1"/>
  <c r="G2478" i="5"/>
  <c r="P2478" i="5" s="1"/>
  <c r="I2478" i="5"/>
  <c r="R2478" i="5" s="1"/>
  <c r="K2478" i="5"/>
  <c r="G2479" i="5"/>
  <c r="P2479" i="5" s="1"/>
  <c r="K2479" i="5"/>
  <c r="I2479" i="5"/>
  <c r="R2479" i="5" s="1"/>
  <c r="H2479" i="5"/>
  <c r="Q2479" i="5" s="1"/>
  <c r="J2479" i="5"/>
  <c r="S2479" i="5" s="1"/>
  <c r="H2480" i="5"/>
  <c r="Q2480" i="5" s="1"/>
  <c r="I2480" i="5"/>
  <c r="R2480" i="5" s="1"/>
  <c r="J2480" i="5"/>
  <c r="S2480" i="5" s="1"/>
  <c r="K2480" i="5"/>
  <c r="G2480" i="5"/>
  <c r="P2480" i="5" s="1"/>
  <c r="H2481" i="5"/>
  <c r="Q2481" i="5" s="1"/>
  <c r="G2481" i="5"/>
  <c r="P2481" i="5" s="1"/>
  <c r="J2481" i="5"/>
  <c r="S2481" i="5" s="1"/>
  <c r="K2481" i="5"/>
  <c r="I2481" i="5"/>
  <c r="R2481" i="5" s="1"/>
  <c r="G2482" i="5"/>
  <c r="P2482" i="5" s="1"/>
  <c r="H2482" i="5"/>
  <c r="Q2482" i="5" s="1"/>
  <c r="J2482" i="5"/>
  <c r="S2482" i="5" s="1"/>
  <c r="I2482" i="5"/>
  <c r="R2482" i="5" s="1"/>
  <c r="K2482" i="5"/>
  <c r="G2483" i="5"/>
  <c r="P2483" i="5" s="1"/>
  <c r="J2483" i="5"/>
  <c r="S2483" i="5" s="1"/>
  <c r="I2483" i="5"/>
  <c r="R2483" i="5" s="1"/>
  <c r="H2483" i="5"/>
  <c r="Q2483" i="5" s="1"/>
  <c r="K2483" i="5"/>
  <c r="H2484" i="5"/>
  <c r="Q2484" i="5" s="1"/>
  <c r="G2484" i="5"/>
  <c r="P2484" i="5" s="1"/>
  <c r="J2484" i="5"/>
  <c r="S2484" i="5" s="1"/>
  <c r="I2484" i="5"/>
  <c r="R2484" i="5" s="1"/>
  <c r="K2484" i="5"/>
  <c r="K2485" i="5"/>
  <c r="I2485" i="5"/>
  <c r="R2485" i="5" s="1"/>
  <c r="G2485" i="5"/>
  <c r="P2485" i="5" s="1"/>
  <c r="J2485" i="5"/>
  <c r="S2485" i="5" s="1"/>
  <c r="H2485" i="5"/>
  <c r="Q2485" i="5" s="1"/>
  <c r="K2486" i="5"/>
  <c r="I2486" i="5"/>
  <c r="R2486" i="5" s="1"/>
  <c r="H2486" i="5"/>
  <c r="Q2486" i="5" s="1"/>
  <c r="G2486" i="5"/>
  <c r="P2486" i="5" s="1"/>
  <c r="J2486" i="5"/>
  <c r="S2486" i="5" s="1"/>
  <c r="I2487" i="5"/>
  <c r="R2487" i="5" s="1"/>
  <c r="G2487" i="5"/>
  <c r="P2487" i="5" s="1"/>
  <c r="H2487" i="5"/>
  <c r="Q2487" i="5" s="1"/>
  <c r="J2487" i="5"/>
  <c r="S2487" i="5" s="1"/>
  <c r="K2487" i="5"/>
  <c r="G2488" i="5"/>
  <c r="P2488" i="5" s="1"/>
  <c r="H2488" i="5"/>
  <c r="Q2488" i="5" s="1"/>
  <c r="J2488" i="5"/>
  <c r="S2488" i="5" s="1"/>
  <c r="I2488" i="5"/>
  <c r="R2488" i="5" s="1"/>
  <c r="K2488" i="5"/>
  <c r="G2489" i="5"/>
  <c r="P2489" i="5" s="1"/>
  <c r="J2489" i="5"/>
  <c r="S2489" i="5" s="1"/>
  <c r="I2489" i="5"/>
  <c r="R2489" i="5" s="1"/>
  <c r="H2489" i="5"/>
  <c r="Q2489" i="5" s="1"/>
  <c r="K2489" i="5"/>
  <c r="H2490" i="5"/>
  <c r="Q2490" i="5" s="1"/>
  <c r="G2490" i="5"/>
  <c r="P2490" i="5" s="1"/>
  <c r="K2490" i="5"/>
  <c r="J2490" i="5"/>
  <c r="S2490" i="5" s="1"/>
  <c r="I2490" i="5"/>
  <c r="R2490" i="5" s="1"/>
  <c r="G2491" i="5"/>
  <c r="P2491" i="5" s="1"/>
  <c r="H2491" i="5"/>
  <c r="Q2491" i="5" s="1"/>
  <c r="K2491" i="5"/>
  <c r="I2491" i="5"/>
  <c r="R2491" i="5" s="1"/>
  <c r="J2491" i="5"/>
  <c r="S2491" i="5" s="1"/>
  <c r="G2492" i="5"/>
  <c r="P2492" i="5" s="1"/>
  <c r="H2492" i="5"/>
  <c r="Q2492" i="5" s="1"/>
  <c r="I2492" i="5"/>
  <c r="R2492" i="5" s="1"/>
  <c r="J2492" i="5"/>
  <c r="S2492" i="5" s="1"/>
  <c r="K2492" i="5"/>
  <c r="G2493" i="5"/>
  <c r="P2493" i="5" s="1"/>
  <c r="K2493" i="5"/>
  <c r="I2493" i="5"/>
  <c r="R2493" i="5" s="1"/>
  <c r="J2493" i="5"/>
  <c r="S2493" i="5" s="1"/>
  <c r="H2493" i="5"/>
  <c r="Q2493" i="5" s="1"/>
  <c r="J2494" i="5"/>
  <c r="S2494" i="5" s="1"/>
  <c r="H2494" i="5"/>
  <c r="Q2494" i="5" s="1"/>
  <c r="I2494" i="5"/>
  <c r="R2494" i="5" s="1"/>
  <c r="G2494" i="5"/>
  <c r="P2494" i="5" s="1"/>
  <c r="K2494" i="5"/>
  <c r="H2495" i="5"/>
  <c r="Q2495" i="5" s="1"/>
  <c r="J2495" i="5"/>
  <c r="S2495" i="5" s="1"/>
  <c r="I2495" i="5"/>
  <c r="R2495" i="5" s="1"/>
  <c r="K2495" i="5"/>
  <c r="G2495" i="5"/>
  <c r="P2495" i="5" s="1"/>
  <c r="J2496" i="5"/>
  <c r="S2496" i="5" s="1"/>
  <c r="I2496" i="5"/>
  <c r="R2496" i="5" s="1"/>
  <c r="G2496" i="5"/>
  <c r="P2496" i="5" s="1"/>
  <c r="H2496" i="5"/>
  <c r="Q2496" i="5" s="1"/>
  <c r="K2496" i="5"/>
  <c r="I2497" i="5"/>
  <c r="R2497" i="5" s="1"/>
  <c r="J2497" i="5"/>
  <c r="S2497" i="5" s="1"/>
  <c r="G2497" i="5"/>
  <c r="P2497" i="5" s="1"/>
  <c r="K2497" i="5"/>
  <c r="H2497" i="5"/>
  <c r="Q2497" i="5" s="1"/>
  <c r="J2498" i="5"/>
  <c r="S2498" i="5" s="1"/>
  <c r="I2498" i="5"/>
  <c r="R2498" i="5" s="1"/>
  <c r="G2498" i="5"/>
  <c r="P2498" i="5" s="1"/>
  <c r="H2498" i="5"/>
  <c r="Q2498" i="5" s="1"/>
  <c r="K2498" i="5"/>
  <c r="G2499" i="5"/>
  <c r="P2499" i="5" s="1"/>
  <c r="I2499" i="5"/>
  <c r="R2499" i="5" s="1"/>
  <c r="H2499" i="5"/>
  <c r="Q2499" i="5" s="1"/>
  <c r="K2499" i="5"/>
  <c r="J2499" i="5"/>
  <c r="S2499" i="5" s="1"/>
  <c r="G2500" i="5"/>
  <c r="P2500" i="5" s="1"/>
  <c r="I2500" i="5"/>
  <c r="R2500" i="5" s="1"/>
  <c r="H2500" i="5"/>
  <c r="Q2500" i="5" s="1"/>
  <c r="K2500" i="5"/>
  <c r="J2500" i="5"/>
  <c r="S2500" i="5" s="1"/>
  <c r="G2501" i="5"/>
  <c r="P2501" i="5" s="1"/>
  <c r="K2501" i="5"/>
  <c r="I2501" i="5"/>
  <c r="R2501" i="5" s="1"/>
  <c r="J2501" i="5"/>
  <c r="S2501" i="5" s="1"/>
  <c r="H2501" i="5"/>
  <c r="Q2501" i="5" s="1"/>
  <c r="K2502" i="5"/>
  <c r="I2502" i="5"/>
  <c r="R2502" i="5" s="1"/>
  <c r="G2502" i="5"/>
  <c r="P2502" i="5" s="1"/>
  <c r="H2502" i="5"/>
  <c r="Q2502" i="5" s="1"/>
  <c r="J2502" i="5"/>
  <c r="S2502" i="5" s="1"/>
  <c r="K2503" i="5"/>
  <c r="I2503" i="5"/>
  <c r="R2503" i="5" s="1"/>
  <c r="G2503" i="5"/>
  <c r="P2503" i="5" s="1"/>
  <c r="H2503" i="5"/>
  <c r="Q2503" i="5" s="1"/>
  <c r="J2503" i="5"/>
  <c r="S2503" i="5" s="1"/>
  <c r="K2504" i="5"/>
  <c r="H2504" i="5"/>
  <c r="Q2504" i="5" s="1"/>
  <c r="G2504" i="5"/>
  <c r="P2504" i="5" s="1"/>
  <c r="J2504" i="5"/>
  <c r="S2504" i="5" s="1"/>
  <c r="I2504" i="5"/>
  <c r="R2504" i="5" s="1"/>
  <c r="K2505" i="5"/>
  <c r="G2505" i="5"/>
  <c r="P2505" i="5" s="1"/>
  <c r="J2505" i="5"/>
  <c r="S2505" i="5" s="1"/>
  <c r="I2505" i="5"/>
  <c r="R2505" i="5" s="1"/>
  <c r="H2505" i="5"/>
  <c r="Q2505" i="5" s="1"/>
  <c r="K2506" i="5"/>
  <c r="H2506" i="5"/>
  <c r="Q2506" i="5" s="1"/>
  <c r="J2506" i="5"/>
  <c r="S2506" i="5" s="1"/>
  <c r="I2506" i="5"/>
  <c r="R2506" i="5" s="1"/>
  <c r="G2506" i="5"/>
  <c r="P2506" i="5" s="1"/>
  <c r="K2507" i="5"/>
  <c r="G2507" i="5"/>
  <c r="P2507" i="5" s="1"/>
  <c r="I2507" i="5"/>
  <c r="R2507" i="5" s="1"/>
  <c r="H2507" i="5"/>
  <c r="Q2507" i="5" s="1"/>
  <c r="J2507" i="5"/>
  <c r="S2507" i="5" s="1"/>
  <c r="K2508" i="5"/>
  <c r="I2508" i="5"/>
  <c r="R2508" i="5" s="1"/>
  <c r="H2508" i="5"/>
  <c r="Q2508" i="5" s="1"/>
  <c r="G2508" i="5"/>
  <c r="P2508" i="5" s="1"/>
  <c r="J2508" i="5"/>
  <c r="S2508" i="5" s="1"/>
  <c r="K2509" i="5"/>
  <c r="H2509" i="5"/>
  <c r="Q2509" i="5" s="1"/>
  <c r="J2509" i="5"/>
  <c r="S2509" i="5" s="1"/>
  <c r="G2509" i="5"/>
  <c r="P2509" i="5" s="1"/>
  <c r="I2509" i="5"/>
  <c r="R2509" i="5" s="1"/>
  <c r="H2510" i="5"/>
  <c r="Q2510" i="5" s="1"/>
  <c r="K2510" i="5"/>
  <c r="G2510" i="5"/>
  <c r="P2510" i="5" s="1"/>
  <c r="I2510" i="5"/>
  <c r="R2510" i="5" s="1"/>
  <c r="J2510" i="5"/>
  <c r="S2510" i="5" s="1"/>
  <c r="K2511" i="5"/>
  <c r="H2511" i="5"/>
  <c r="Q2511" i="5" s="1"/>
  <c r="J2511" i="5"/>
  <c r="S2511" i="5" s="1"/>
  <c r="I2511" i="5"/>
  <c r="R2511" i="5" s="1"/>
  <c r="G2511" i="5"/>
  <c r="P2511" i="5" s="1"/>
  <c r="K2512" i="5"/>
  <c r="I2512" i="5"/>
  <c r="R2512" i="5" s="1"/>
  <c r="H2512" i="5"/>
  <c r="Q2512" i="5" s="1"/>
  <c r="G2512" i="5"/>
  <c r="P2512" i="5" s="1"/>
  <c r="J2512" i="5"/>
  <c r="S2512" i="5" s="1"/>
  <c r="K2513" i="5"/>
  <c r="I2513" i="5"/>
  <c r="R2513" i="5" s="1"/>
  <c r="G2513" i="5"/>
  <c r="P2513" i="5" s="1"/>
  <c r="J2513" i="5"/>
  <c r="S2513" i="5" s="1"/>
  <c r="H2513" i="5"/>
  <c r="Q2513" i="5" s="1"/>
  <c r="K2514" i="5"/>
  <c r="I2514" i="5"/>
  <c r="R2514" i="5" s="1"/>
  <c r="J2514" i="5"/>
  <c r="S2514" i="5" s="1"/>
  <c r="H2514" i="5"/>
  <c r="Q2514" i="5" s="1"/>
  <c r="G2514" i="5"/>
  <c r="P2514" i="5" s="1"/>
  <c r="G2515" i="5"/>
  <c r="P2515" i="5" s="1"/>
  <c r="H2515" i="5"/>
  <c r="Q2515" i="5" s="1"/>
  <c r="J2515" i="5"/>
  <c r="S2515" i="5" s="1"/>
  <c r="I2515" i="5"/>
  <c r="R2515" i="5" s="1"/>
  <c r="K2515" i="5"/>
  <c r="I2516" i="5"/>
  <c r="R2516" i="5" s="1"/>
  <c r="K2516" i="5"/>
  <c r="H2516" i="5"/>
  <c r="Q2516" i="5" s="1"/>
  <c r="J2516" i="5"/>
  <c r="S2516" i="5" s="1"/>
  <c r="G2516" i="5"/>
  <c r="P2516" i="5" s="1"/>
  <c r="I2517" i="5"/>
  <c r="R2517" i="5" s="1"/>
  <c r="K2517" i="5"/>
  <c r="J2517" i="5"/>
  <c r="S2517" i="5" s="1"/>
  <c r="H2517" i="5"/>
  <c r="Q2517" i="5" s="1"/>
  <c r="G2517" i="5"/>
  <c r="P2517" i="5" s="1"/>
  <c r="H2518" i="5"/>
  <c r="Q2518" i="5" s="1"/>
  <c r="I2518" i="5"/>
  <c r="R2518" i="5" s="1"/>
  <c r="J2518" i="5"/>
  <c r="S2518" i="5" s="1"/>
  <c r="G2518" i="5"/>
  <c r="P2518" i="5" s="1"/>
  <c r="K2518" i="5"/>
  <c r="H2519" i="5"/>
  <c r="Q2519" i="5" s="1"/>
  <c r="K2519" i="5"/>
  <c r="J2519" i="5"/>
  <c r="S2519" i="5" s="1"/>
  <c r="G2519" i="5"/>
  <c r="P2519" i="5" s="1"/>
  <c r="I2519" i="5"/>
  <c r="R2519" i="5" s="1"/>
  <c r="G2520" i="5"/>
  <c r="P2520" i="5" s="1"/>
  <c r="I2520" i="5"/>
  <c r="R2520" i="5" s="1"/>
  <c r="K2520" i="5"/>
  <c r="J2520" i="5"/>
  <c r="S2520" i="5" s="1"/>
  <c r="H2520" i="5"/>
  <c r="Q2520" i="5" s="1"/>
  <c r="J2521" i="5"/>
  <c r="S2521" i="5" s="1"/>
  <c r="I2521" i="5"/>
  <c r="R2521" i="5" s="1"/>
  <c r="K2521" i="5"/>
  <c r="H2521" i="5"/>
  <c r="Q2521" i="5" s="1"/>
  <c r="G2521" i="5"/>
  <c r="P2521" i="5" s="1"/>
  <c r="H2522" i="5"/>
  <c r="Q2522" i="5" s="1"/>
  <c r="J2522" i="5"/>
  <c r="S2522" i="5" s="1"/>
  <c r="K2522" i="5"/>
  <c r="I2522" i="5"/>
  <c r="R2522" i="5" s="1"/>
  <c r="G2522" i="5"/>
  <c r="P2522" i="5" s="1"/>
  <c r="K2523" i="5"/>
  <c r="I2523" i="5"/>
  <c r="R2523" i="5" s="1"/>
  <c r="H2523" i="5"/>
  <c r="Q2523" i="5" s="1"/>
  <c r="J2523" i="5"/>
  <c r="S2523" i="5" s="1"/>
  <c r="G2523" i="5"/>
  <c r="P2523" i="5" s="1"/>
  <c r="J2524" i="5"/>
  <c r="S2524" i="5" s="1"/>
  <c r="K2524" i="5"/>
  <c r="I2524" i="5"/>
  <c r="R2524" i="5" s="1"/>
  <c r="H2524" i="5"/>
  <c r="Q2524" i="5" s="1"/>
  <c r="G2524" i="5"/>
  <c r="P2524" i="5" s="1"/>
  <c r="J2525" i="5"/>
  <c r="S2525" i="5" s="1"/>
  <c r="K2525" i="5"/>
  <c r="I2525" i="5"/>
  <c r="R2525" i="5" s="1"/>
  <c r="H2525" i="5"/>
  <c r="Q2525" i="5" s="1"/>
  <c r="G2525" i="5"/>
  <c r="P2525" i="5" s="1"/>
  <c r="I2526" i="5"/>
  <c r="R2526" i="5" s="1"/>
  <c r="K2526" i="5"/>
  <c r="J2526" i="5"/>
  <c r="S2526" i="5" s="1"/>
  <c r="H2526" i="5"/>
  <c r="Q2526" i="5" s="1"/>
  <c r="G2526" i="5"/>
  <c r="P2526" i="5" s="1"/>
  <c r="G2527" i="5"/>
  <c r="P2527" i="5" s="1"/>
  <c r="H2527" i="5"/>
  <c r="Q2527" i="5" s="1"/>
  <c r="I2527" i="5"/>
  <c r="R2527" i="5" s="1"/>
  <c r="J2527" i="5"/>
  <c r="S2527" i="5" s="1"/>
  <c r="K2527" i="5"/>
  <c r="I2528" i="5"/>
  <c r="R2528" i="5" s="1"/>
  <c r="J2528" i="5"/>
  <c r="S2528" i="5" s="1"/>
  <c r="H2528" i="5"/>
  <c r="Q2528" i="5" s="1"/>
  <c r="K2528" i="5"/>
  <c r="G2528" i="5"/>
  <c r="P2528" i="5" s="1"/>
  <c r="J2529" i="5"/>
  <c r="S2529" i="5" s="1"/>
  <c r="K2529" i="5"/>
  <c r="H2529" i="5"/>
  <c r="Q2529" i="5" s="1"/>
  <c r="I2529" i="5"/>
  <c r="R2529" i="5" s="1"/>
  <c r="G2529" i="5"/>
  <c r="P2529" i="5" s="1"/>
  <c r="I2530" i="5"/>
  <c r="R2530" i="5" s="1"/>
  <c r="K2530" i="5"/>
  <c r="J2530" i="5"/>
  <c r="S2530" i="5" s="1"/>
  <c r="H2530" i="5"/>
  <c r="Q2530" i="5" s="1"/>
  <c r="G2530" i="5"/>
  <c r="P2530" i="5" s="1"/>
  <c r="J2531" i="5"/>
  <c r="S2531" i="5" s="1"/>
  <c r="I2531" i="5"/>
  <c r="R2531" i="5" s="1"/>
  <c r="H2531" i="5"/>
  <c r="Q2531" i="5" s="1"/>
  <c r="G2531" i="5"/>
  <c r="P2531" i="5" s="1"/>
  <c r="K2531" i="5"/>
  <c r="J2532" i="5"/>
  <c r="S2532" i="5" s="1"/>
  <c r="K2532" i="5"/>
  <c r="G2532" i="5"/>
  <c r="P2532" i="5" s="1"/>
  <c r="H2532" i="5"/>
  <c r="Q2532" i="5" s="1"/>
  <c r="I2532" i="5"/>
  <c r="R2532" i="5" s="1"/>
  <c r="H2533" i="5"/>
  <c r="Q2533" i="5" s="1"/>
  <c r="J2533" i="5"/>
  <c r="S2533" i="5" s="1"/>
  <c r="K2533" i="5"/>
  <c r="G2533" i="5"/>
  <c r="P2533" i="5" s="1"/>
  <c r="I2533" i="5"/>
  <c r="R2533" i="5" s="1"/>
  <c r="J2534" i="5"/>
  <c r="S2534" i="5" s="1"/>
  <c r="G2534" i="5"/>
  <c r="P2534" i="5" s="1"/>
  <c r="K2534" i="5"/>
  <c r="I2534" i="5"/>
  <c r="R2534" i="5" s="1"/>
  <c r="H2534" i="5"/>
  <c r="Q2534" i="5" s="1"/>
  <c r="J2535" i="5"/>
  <c r="S2535" i="5" s="1"/>
  <c r="I2535" i="5"/>
  <c r="R2535" i="5" s="1"/>
  <c r="K2535" i="5"/>
  <c r="G2535" i="5"/>
  <c r="P2535" i="5" s="1"/>
  <c r="H2535" i="5"/>
  <c r="Q2535" i="5" s="1"/>
  <c r="J2536" i="5"/>
  <c r="S2536" i="5" s="1"/>
  <c r="K2536" i="5"/>
  <c r="G2536" i="5"/>
  <c r="P2536" i="5" s="1"/>
  <c r="I2536" i="5"/>
  <c r="R2536" i="5" s="1"/>
  <c r="H2536" i="5"/>
  <c r="Q2536" i="5" s="1"/>
  <c r="H2537" i="5"/>
  <c r="Q2537" i="5" s="1"/>
  <c r="I2537" i="5"/>
  <c r="R2537" i="5" s="1"/>
  <c r="J2537" i="5"/>
  <c r="S2537" i="5" s="1"/>
  <c r="K2537" i="5"/>
  <c r="G2537" i="5"/>
  <c r="P2537" i="5" s="1"/>
  <c r="J2538" i="5"/>
  <c r="S2538" i="5" s="1"/>
  <c r="G2538" i="5"/>
  <c r="P2538" i="5" s="1"/>
  <c r="K2538" i="5"/>
  <c r="I2538" i="5"/>
  <c r="R2538" i="5" s="1"/>
  <c r="H2538" i="5"/>
  <c r="Q2538" i="5" s="1"/>
  <c r="J2539" i="5"/>
  <c r="S2539" i="5" s="1"/>
  <c r="I2539" i="5"/>
  <c r="R2539" i="5" s="1"/>
  <c r="H2539" i="5"/>
  <c r="Q2539" i="5" s="1"/>
  <c r="K2539" i="5"/>
  <c r="G2539" i="5"/>
  <c r="P2539" i="5" s="1"/>
  <c r="H2540" i="5"/>
  <c r="Q2540" i="5" s="1"/>
  <c r="I2540" i="5"/>
  <c r="R2540" i="5" s="1"/>
  <c r="J2540" i="5"/>
  <c r="S2540" i="5" s="1"/>
  <c r="K2540" i="5"/>
  <c r="G2540" i="5"/>
  <c r="P2540" i="5" s="1"/>
  <c r="I2541" i="5"/>
  <c r="R2541" i="5" s="1"/>
  <c r="J2541" i="5"/>
  <c r="S2541" i="5" s="1"/>
  <c r="H2541" i="5"/>
  <c r="Q2541" i="5" s="1"/>
  <c r="K2541" i="5"/>
  <c r="G2541" i="5"/>
  <c r="P2541" i="5" s="1"/>
  <c r="I2542" i="5"/>
  <c r="R2542" i="5" s="1"/>
  <c r="K2542" i="5"/>
  <c r="G2542" i="5"/>
  <c r="P2542" i="5" s="1"/>
  <c r="J2542" i="5"/>
  <c r="S2542" i="5" s="1"/>
  <c r="H2542" i="5"/>
  <c r="Q2542" i="5" s="1"/>
  <c r="I2543" i="5"/>
  <c r="R2543" i="5" s="1"/>
  <c r="J2543" i="5"/>
  <c r="S2543" i="5" s="1"/>
  <c r="H2543" i="5"/>
  <c r="Q2543" i="5" s="1"/>
  <c r="G2543" i="5"/>
  <c r="P2543" i="5" s="1"/>
  <c r="K2543" i="5"/>
  <c r="I2544" i="5"/>
  <c r="R2544" i="5" s="1"/>
  <c r="H2544" i="5"/>
  <c r="Q2544" i="5" s="1"/>
  <c r="J2544" i="5"/>
  <c r="S2544" i="5" s="1"/>
  <c r="K2544" i="5"/>
  <c r="G2544" i="5"/>
  <c r="P2544" i="5" s="1"/>
  <c r="I2545" i="5"/>
  <c r="R2545" i="5" s="1"/>
  <c r="G2545" i="5"/>
  <c r="P2545" i="5" s="1"/>
  <c r="K2545" i="5"/>
  <c r="H2545" i="5"/>
  <c r="Q2545" i="5" s="1"/>
  <c r="J2545" i="5"/>
  <c r="S2545" i="5" s="1"/>
  <c r="J2546" i="5"/>
  <c r="S2546" i="5" s="1"/>
  <c r="I2546" i="5"/>
  <c r="R2546" i="5" s="1"/>
  <c r="H2546" i="5"/>
  <c r="Q2546" i="5" s="1"/>
  <c r="K2546" i="5"/>
  <c r="G2546" i="5"/>
  <c r="P2546" i="5" s="1"/>
  <c r="I2547" i="5"/>
  <c r="R2547" i="5" s="1"/>
  <c r="K2547" i="5"/>
  <c r="H2547" i="5"/>
  <c r="Q2547" i="5" s="1"/>
  <c r="J2547" i="5"/>
  <c r="S2547" i="5" s="1"/>
  <c r="G2547" i="5"/>
  <c r="P2547" i="5" s="1"/>
  <c r="I2548" i="5"/>
  <c r="R2548" i="5" s="1"/>
  <c r="G2548" i="5"/>
  <c r="P2548" i="5" s="1"/>
  <c r="H2548" i="5"/>
  <c r="Q2548" i="5" s="1"/>
  <c r="J2548" i="5"/>
  <c r="S2548" i="5" s="1"/>
  <c r="K2548" i="5"/>
  <c r="I2549" i="5"/>
  <c r="R2549" i="5" s="1"/>
  <c r="K2549" i="5"/>
  <c r="G2549" i="5"/>
  <c r="P2549" i="5" s="1"/>
  <c r="J2549" i="5"/>
  <c r="S2549" i="5" s="1"/>
  <c r="H2549" i="5"/>
  <c r="Q2549" i="5" s="1"/>
  <c r="K2550" i="5"/>
  <c r="I2550" i="5"/>
  <c r="R2550" i="5" s="1"/>
  <c r="G2550" i="5"/>
  <c r="P2550" i="5" s="1"/>
  <c r="H2550" i="5"/>
  <c r="Q2550" i="5" s="1"/>
  <c r="J2550" i="5"/>
  <c r="S2550" i="5" s="1"/>
  <c r="K2551" i="5"/>
  <c r="G2551" i="5"/>
  <c r="P2551" i="5" s="1"/>
  <c r="H2551" i="5"/>
  <c r="Q2551" i="5" s="1"/>
  <c r="J2551" i="5"/>
  <c r="S2551" i="5" s="1"/>
  <c r="I2551" i="5"/>
  <c r="R2551" i="5" s="1"/>
  <c r="K2552" i="5"/>
  <c r="H2552" i="5"/>
  <c r="Q2552" i="5" s="1"/>
  <c r="G2552" i="5"/>
  <c r="P2552" i="5" s="1"/>
  <c r="I2552" i="5"/>
  <c r="R2552" i="5" s="1"/>
  <c r="J2552" i="5"/>
  <c r="S2552" i="5" s="1"/>
  <c r="K2553" i="5"/>
  <c r="I2553" i="5"/>
  <c r="R2553" i="5" s="1"/>
  <c r="G2553" i="5"/>
  <c r="P2553" i="5" s="1"/>
  <c r="H2553" i="5"/>
  <c r="Q2553" i="5" s="1"/>
  <c r="J2553" i="5"/>
  <c r="S2553" i="5" s="1"/>
  <c r="K2554" i="5"/>
  <c r="J2554" i="5"/>
  <c r="S2554" i="5" s="1"/>
  <c r="I2554" i="5"/>
  <c r="R2554" i="5" s="1"/>
  <c r="G2554" i="5"/>
  <c r="P2554" i="5" s="1"/>
  <c r="H2554" i="5"/>
  <c r="Q2554" i="5" s="1"/>
  <c r="K2555" i="5"/>
  <c r="J2555" i="5"/>
  <c r="S2555" i="5" s="1"/>
  <c r="H2555" i="5"/>
  <c r="Q2555" i="5" s="1"/>
  <c r="G2555" i="5"/>
  <c r="P2555" i="5" s="1"/>
  <c r="I2555" i="5"/>
  <c r="R2555" i="5" s="1"/>
  <c r="G2556" i="5"/>
  <c r="P2556" i="5" s="1"/>
  <c r="I2556" i="5"/>
  <c r="R2556" i="5" s="1"/>
  <c r="K2556" i="5"/>
  <c r="J2556" i="5"/>
  <c r="S2556" i="5" s="1"/>
  <c r="H2556" i="5"/>
  <c r="Q2556" i="5" s="1"/>
  <c r="K2557" i="5"/>
  <c r="I2557" i="5"/>
  <c r="R2557" i="5" s="1"/>
  <c r="H2557" i="5"/>
  <c r="Q2557" i="5" s="1"/>
  <c r="J2557" i="5"/>
  <c r="S2557" i="5" s="1"/>
  <c r="G2557" i="5"/>
  <c r="P2557" i="5" s="1"/>
  <c r="H2558" i="5"/>
  <c r="Q2558" i="5" s="1"/>
  <c r="I2558" i="5"/>
  <c r="R2558" i="5" s="1"/>
  <c r="K2558" i="5"/>
  <c r="J2558" i="5"/>
  <c r="S2558" i="5" s="1"/>
  <c r="G2558" i="5"/>
  <c r="P2558" i="5" s="1"/>
  <c r="K2559" i="5"/>
  <c r="I2559" i="5"/>
  <c r="R2559" i="5" s="1"/>
  <c r="J2559" i="5"/>
  <c r="S2559" i="5" s="1"/>
  <c r="H2559" i="5"/>
  <c r="Q2559" i="5" s="1"/>
  <c r="G2559" i="5"/>
  <c r="P2559" i="5" s="1"/>
  <c r="K2560" i="5"/>
  <c r="J2560" i="5"/>
  <c r="S2560" i="5" s="1"/>
  <c r="G2560" i="5"/>
  <c r="P2560" i="5" s="1"/>
  <c r="H2560" i="5"/>
  <c r="Q2560" i="5" s="1"/>
  <c r="I2560" i="5"/>
  <c r="R2560" i="5" s="1"/>
  <c r="K2561" i="5"/>
  <c r="J2561" i="5"/>
  <c r="S2561" i="5" s="1"/>
  <c r="G2561" i="5"/>
  <c r="P2561" i="5" s="1"/>
  <c r="I2561" i="5"/>
  <c r="R2561" i="5" s="1"/>
  <c r="H2561" i="5"/>
  <c r="Q2561" i="5" s="1"/>
  <c r="K2562" i="5"/>
  <c r="G2562" i="5"/>
  <c r="P2562" i="5" s="1"/>
  <c r="I2562" i="5"/>
  <c r="R2562" i="5" s="1"/>
  <c r="J2562" i="5"/>
  <c r="S2562" i="5" s="1"/>
  <c r="H2562" i="5"/>
  <c r="Q2562" i="5" s="1"/>
  <c r="K2563" i="5"/>
  <c r="J2563" i="5"/>
  <c r="S2563" i="5" s="1"/>
  <c r="G2563" i="5"/>
  <c r="P2563" i="5" s="1"/>
  <c r="I2563" i="5"/>
  <c r="R2563" i="5" s="1"/>
  <c r="H2563" i="5"/>
  <c r="Q2563" i="5" s="1"/>
  <c r="K2564" i="5"/>
  <c r="I2564" i="5"/>
  <c r="R2564" i="5" s="1"/>
  <c r="G2564" i="5"/>
  <c r="P2564" i="5" s="1"/>
  <c r="J2564" i="5"/>
  <c r="S2564" i="5" s="1"/>
  <c r="H2564" i="5"/>
  <c r="Q2564" i="5" s="1"/>
  <c r="K2565" i="5"/>
  <c r="H2565" i="5"/>
  <c r="Q2565" i="5" s="1"/>
  <c r="G2565" i="5"/>
  <c r="P2565" i="5" s="1"/>
  <c r="I2565" i="5"/>
  <c r="R2565" i="5" s="1"/>
  <c r="J2565" i="5"/>
  <c r="S2565" i="5" s="1"/>
  <c r="J2566" i="5"/>
  <c r="S2566" i="5" s="1"/>
  <c r="H2566" i="5"/>
  <c r="Q2566" i="5" s="1"/>
  <c r="K2566" i="5"/>
  <c r="G2566" i="5"/>
  <c r="P2566" i="5" s="1"/>
  <c r="I2566" i="5"/>
  <c r="R2566" i="5" s="1"/>
  <c r="H2567" i="5"/>
  <c r="Q2567" i="5" s="1"/>
  <c r="K2567" i="5"/>
  <c r="J2567" i="5"/>
  <c r="S2567" i="5" s="1"/>
  <c r="G2567" i="5"/>
  <c r="P2567" i="5" s="1"/>
  <c r="I2567" i="5"/>
  <c r="R2567" i="5" s="1"/>
  <c r="H2568" i="5"/>
  <c r="Q2568" i="5" s="1"/>
  <c r="I2568" i="5"/>
  <c r="R2568" i="5" s="1"/>
  <c r="J2568" i="5"/>
  <c r="S2568" i="5" s="1"/>
  <c r="K2568" i="5"/>
  <c r="G2568" i="5"/>
  <c r="P2568" i="5" s="1"/>
  <c r="G2569" i="5"/>
  <c r="P2569" i="5" s="1"/>
  <c r="K2569" i="5"/>
  <c r="I2569" i="5"/>
  <c r="R2569" i="5" s="1"/>
  <c r="J2569" i="5"/>
  <c r="S2569" i="5" s="1"/>
  <c r="H2569" i="5"/>
  <c r="Q2569" i="5" s="1"/>
  <c r="K2570" i="5"/>
  <c r="J2570" i="5"/>
  <c r="S2570" i="5" s="1"/>
  <c r="I2570" i="5"/>
  <c r="R2570" i="5" s="1"/>
  <c r="G2570" i="5"/>
  <c r="P2570" i="5" s="1"/>
  <c r="H2570" i="5"/>
  <c r="Q2570" i="5" s="1"/>
  <c r="K2571" i="5"/>
  <c r="G2571" i="5"/>
  <c r="P2571" i="5" s="1"/>
  <c r="H2571" i="5"/>
  <c r="Q2571" i="5" s="1"/>
  <c r="I2571" i="5"/>
  <c r="R2571" i="5" s="1"/>
  <c r="J2571" i="5"/>
  <c r="S2571" i="5" s="1"/>
  <c r="K2572" i="5"/>
  <c r="G2572" i="5"/>
  <c r="P2572" i="5" s="1"/>
  <c r="J2572" i="5"/>
  <c r="S2572" i="5" s="1"/>
  <c r="I2572" i="5"/>
  <c r="R2572" i="5" s="1"/>
  <c r="H2572" i="5"/>
  <c r="Q2572" i="5" s="1"/>
  <c r="K2573" i="5"/>
  <c r="I2573" i="5"/>
  <c r="R2573" i="5" s="1"/>
  <c r="G2573" i="5"/>
  <c r="P2573" i="5" s="1"/>
  <c r="H2573" i="5"/>
  <c r="Q2573" i="5" s="1"/>
  <c r="J2573" i="5"/>
  <c r="S2573" i="5" s="1"/>
  <c r="H2574" i="5"/>
  <c r="Q2574" i="5" s="1"/>
  <c r="G2574" i="5"/>
  <c r="P2574" i="5" s="1"/>
  <c r="K2574" i="5"/>
  <c r="J2574" i="5"/>
  <c r="S2574" i="5" s="1"/>
  <c r="I2574" i="5"/>
  <c r="R2574" i="5" s="1"/>
  <c r="K2575" i="5"/>
  <c r="G2575" i="5"/>
  <c r="P2575" i="5" s="1"/>
  <c r="I2575" i="5"/>
  <c r="R2575" i="5" s="1"/>
  <c r="H2575" i="5"/>
  <c r="Q2575" i="5" s="1"/>
  <c r="J2575" i="5"/>
  <c r="S2575" i="5" s="1"/>
  <c r="I2576" i="5"/>
  <c r="R2576" i="5" s="1"/>
  <c r="G2576" i="5"/>
  <c r="P2576" i="5" s="1"/>
  <c r="K2576" i="5"/>
  <c r="J2576" i="5"/>
  <c r="S2576" i="5" s="1"/>
  <c r="H2576" i="5"/>
  <c r="Q2576" i="5" s="1"/>
  <c r="I2577" i="5"/>
  <c r="R2577" i="5" s="1"/>
  <c r="J2577" i="5"/>
  <c r="S2577" i="5" s="1"/>
  <c r="H2577" i="5"/>
  <c r="Q2577" i="5" s="1"/>
  <c r="K2577" i="5"/>
  <c r="G2577" i="5"/>
  <c r="P2577" i="5" s="1"/>
  <c r="J2578" i="5"/>
  <c r="S2578" i="5" s="1"/>
  <c r="I2578" i="5"/>
  <c r="R2578" i="5" s="1"/>
  <c r="G2578" i="5"/>
  <c r="P2578" i="5" s="1"/>
  <c r="K2578" i="5"/>
  <c r="H2578" i="5"/>
  <c r="Q2578" i="5" s="1"/>
  <c r="J2579" i="5"/>
  <c r="S2579" i="5" s="1"/>
  <c r="K2579" i="5"/>
  <c r="H2579" i="5"/>
  <c r="Q2579" i="5" s="1"/>
  <c r="G2579" i="5"/>
  <c r="P2579" i="5" s="1"/>
  <c r="I2579" i="5"/>
  <c r="R2579" i="5" s="1"/>
  <c r="H2580" i="5"/>
  <c r="Q2580" i="5" s="1"/>
  <c r="G2580" i="5"/>
  <c r="P2580" i="5" s="1"/>
  <c r="K2580" i="5"/>
  <c r="J2580" i="5"/>
  <c r="S2580" i="5" s="1"/>
  <c r="I2580" i="5"/>
  <c r="R2580" i="5" s="1"/>
  <c r="J2581" i="5"/>
  <c r="S2581" i="5" s="1"/>
  <c r="G2581" i="5"/>
  <c r="P2581" i="5" s="1"/>
  <c r="K2581" i="5"/>
  <c r="H2581" i="5"/>
  <c r="Q2581" i="5" s="1"/>
  <c r="I2581" i="5"/>
  <c r="R2581" i="5" s="1"/>
  <c r="K2582" i="5"/>
  <c r="J2582" i="5"/>
  <c r="S2582" i="5" s="1"/>
  <c r="H2582" i="5"/>
  <c r="Q2582" i="5" s="1"/>
  <c r="G2582" i="5"/>
  <c r="P2582" i="5" s="1"/>
  <c r="I2582" i="5"/>
  <c r="R2582" i="5" s="1"/>
  <c r="K2583" i="5"/>
  <c r="G2583" i="5"/>
  <c r="P2583" i="5" s="1"/>
  <c r="H2583" i="5"/>
  <c r="Q2583" i="5" s="1"/>
  <c r="J2583" i="5"/>
  <c r="S2583" i="5" s="1"/>
  <c r="I2583" i="5"/>
  <c r="R2583" i="5" s="1"/>
  <c r="G2584" i="5"/>
  <c r="P2584" i="5" s="1"/>
  <c r="J2584" i="5"/>
  <c r="S2584" i="5" s="1"/>
  <c r="I2584" i="5"/>
  <c r="R2584" i="5" s="1"/>
  <c r="H2584" i="5"/>
  <c r="Q2584" i="5" s="1"/>
  <c r="K2584" i="5"/>
  <c r="I2585" i="5"/>
  <c r="R2585" i="5" s="1"/>
  <c r="K2585" i="5"/>
  <c r="G2585" i="5"/>
  <c r="P2585" i="5" s="1"/>
  <c r="H2585" i="5"/>
  <c r="Q2585" i="5" s="1"/>
  <c r="J2585" i="5"/>
  <c r="S2585" i="5" s="1"/>
  <c r="H2586" i="5"/>
  <c r="Q2586" i="5" s="1"/>
  <c r="G2586" i="5"/>
  <c r="P2586" i="5" s="1"/>
  <c r="K2586" i="5"/>
  <c r="I2586" i="5"/>
  <c r="R2586" i="5" s="1"/>
  <c r="J2586" i="5"/>
  <c r="S2586" i="5" s="1"/>
  <c r="G2587" i="5"/>
  <c r="P2587" i="5" s="1"/>
  <c r="J2587" i="5"/>
  <c r="S2587" i="5" s="1"/>
  <c r="H2587" i="5"/>
  <c r="Q2587" i="5" s="1"/>
  <c r="K2587" i="5"/>
  <c r="I2587" i="5"/>
  <c r="R2587" i="5" s="1"/>
  <c r="I2588" i="5"/>
  <c r="R2588" i="5" s="1"/>
  <c r="J2588" i="5"/>
  <c r="S2588" i="5" s="1"/>
  <c r="G2588" i="5"/>
  <c r="P2588" i="5" s="1"/>
  <c r="K2588" i="5"/>
  <c r="H2588" i="5"/>
  <c r="Q2588" i="5" s="1"/>
  <c r="G2589" i="5"/>
  <c r="P2589" i="5" s="1"/>
  <c r="K2589" i="5"/>
  <c r="H2589" i="5"/>
  <c r="Q2589" i="5" s="1"/>
  <c r="J2589" i="5"/>
  <c r="S2589" i="5" s="1"/>
  <c r="I2589" i="5"/>
  <c r="R2589" i="5" s="1"/>
  <c r="J2590" i="5"/>
  <c r="S2590" i="5" s="1"/>
  <c r="K2590" i="5"/>
  <c r="I2590" i="5"/>
  <c r="R2590" i="5" s="1"/>
  <c r="H2590" i="5"/>
  <c r="Q2590" i="5" s="1"/>
  <c r="G2590" i="5"/>
  <c r="P2590" i="5" s="1"/>
  <c r="J2591" i="5"/>
  <c r="S2591" i="5" s="1"/>
  <c r="I2591" i="5"/>
  <c r="R2591" i="5" s="1"/>
  <c r="K2591" i="5"/>
  <c r="G2591" i="5"/>
  <c r="P2591" i="5" s="1"/>
  <c r="H2591" i="5"/>
  <c r="Q2591" i="5" s="1"/>
  <c r="H2592" i="5"/>
  <c r="Q2592" i="5" s="1"/>
  <c r="J2592" i="5"/>
  <c r="S2592" i="5" s="1"/>
  <c r="I2592" i="5"/>
  <c r="R2592" i="5" s="1"/>
  <c r="K2592" i="5"/>
  <c r="G2592" i="5"/>
  <c r="P2592" i="5" s="1"/>
  <c r="G2593" i="5"/>
  <c r="P2593" i="5" s="1"/>
  <c r="K2593" i="5"/>
  <c r="J2593" i="5"/>
  <c r="S2593" i="5" s="1"/>
  <c r="I2593" i="5"/>
  <c r="R2593" i="5" s="1"/>
  <c r="H2593" i="5"/>
  <c r="Q2593" i="5" s="1"/>
  <c r="J2594" i="5"/>
  <c r="S2594" i="5" s="1"/>
  <c r="H2594" i="5"/>
  <c r="Q2594" i="5" s="1"/>
  <c r="K2594" i="5"/>
  <c r="I2594" i="5"/>
  <c r="R2594" i="5" s="1"/>
  <c r="G2594" i="5"/>
  <c r="P2594" i="5" s="1"/>
  <c r="K2595" i="5"/>
  <c r="I2595" i="5"/>
  <c r="R2595" i="5" s="1"/>
  <c r="G2595" i="5"/>
  <c r="P2595" i="5" s="1"/>
  <c r="H2595" i="5"/>
  <c r="Q2595" i="5" s="1"/>
  <c r="J2595" i="5"/>
  <c r="S2595" i="5" s="1"/>
  <c r="H2596" i="5"/>
  <c r="Q2596" i="5" s="1"/>
  <c r="J2596" i="5"/>
  <c r="S2596" i="5" s="1"/>
  <c r="I2596" i="5"/>
  <c r="R2596" i="5" s="1"/>
  <c r="G2596" i="5"/>
  <c r="P2596" i="5" s="1"/>
  <c r="K2596" i="5"/>
  <c r="H2597" i="5"/>
  <c r="Q2597" i="5" s="1"/>
  <c r="K2597" i="5"/>
  <c r="I2597" i="5"/>
  <c r="R2597" i="5" s="1"/>
  <c r="J2597" i="5"/>
  <c r="S2597" i="5" s="1"/>
  <c r="G2597" i="5"/>
  <c r="P2597" i="5" s="1"/>
  <c r="J2598" i="5"/>
  <c r="S2598" i="5" s="1"/>
  <c r="I2598" i="5"/>
  <c r="R2598" i="5" s="1"/>
  <c r="K2598" i="5"/>
  <c r="G2598" i="5"/>
  <c r="P2598" i="5" s="1"/>
  <c r="H2598" i="5"/>
  <c r="Q2598" i="5" s="1"/>
  <c r="G2599" i="5"/>
  <c r="P2599" i="5" s="1"/>
  <c r="I2599" i="5"/>
  <c r="R2599" i="5" s="1"/>
  <c r="K2599" i="5"/>
  <c r="J2599" i="5"/>
  <c r="S2599" i="5" s="1"/>
  <c r="H2599" i="5"/>
  <c r="Q2599" i="5" s="1"/>
  <c r="K2600" i="5"/>
  <c r="I2600" i="5"/>
  <c r="R2600" i="5" s="1"/>
  <c r="G2600" i="5"/>
  <c r="P2600" i="5" s="1"/>
  <c r="J2600" i="5"/>
  <c r="S2600" i="5" s="1"/>
  <c r="H2600" i="5"/>
  <c r="Q2600" i="5" s="1"/>
  <c r="G2601" i="5"/>
  <c r="P2601" i="5" s="1"/>
  <c r="H2601" i="5"/>
  <c r="Q2601" i="5" s="1"/>
  <c r="K2601" i="5"/>
  <c r="J2601" i="5"/>
  <c r="S2601" i="5" s="1"/>
  <c r="I2601" i="5"/>
  <c r="R2601" i="5" s="1"/>
  <c r="K2602" i="5"/>
  <c r="G2602" i="5"/>
  <c r="P2602" i="5" s="1"/>
  <c r="H2602" i="5"/>
  <c r="Q2602" i="5" s="1"/>
  <c r="J2602" i="5"/>
  <c r="S2602" i="5" s="1"/>
  <c r="I2602" i="5"/>
  <c r="R2602" i="5" s="1"/>
  <c r="K2603" i="5"/>
  <c r="J2603" i="5"/>
  <c r="S2603" i="5" s="1"/>
  <c r="I2603" i="5"/>
  <c r="R2603" i="5" s="1"/>
  <c r="G2603" i="5"/>
  <c r="P2603" i="5" s="1"/>
  <c r="H2603" i="5"/>
  <c r="Q2603" i="5" s="1"/>
  <c r="J2604" i="5"/>
  <c r="S2604" i="5" s="1"/>
  <c r="K2604" i="5"/>
  <c r="I2604" i="5"/>
  <c r="R2604" i="5" s="1"/>
  <c r="G2604" i="5"/>
  <c r="P2604" i="5" s="1"/>
  <c r="H2604" i="5"/>
  <c r="Q2604" i="5" s="1"/>
  <c r="G2605" i="5"/>
  <c r="P2605" i="5" s="1"/>
  <c r="I2605" i="5"/>
  <c r="R2605" i="5" s="1"/>
  <c r="H2605" i="5"/>
  <c r="Q2605" i="5" s="1"/>
  <c r="J2605" i="5"/>
  <c r="S2605" i="5" s="1"/>
  <c r="K2605" i="5"/>
  <c r="J2606" i="5"/>
  <c r="S2606" i="5" s="1"/>
  <c r="I2606" i="5"/>
  <c r="R2606" i="5" s="1"/>
  <c r="H2606" i="5"/>
  <c r="Q2606" i="5" s="1"/>
  <c r="K2606" i="5"/>
  <c r="G2606" i="5"/>
  <c r="P2606" i="5" s="1"/>
  <c r="I2607" i="5"/>
  <c r="R2607" i="5" s="1"/>
  <c r="J2607" i="5"/>
  <c r="S2607" i="5" s="1"/>
  <c r="H2607" i="5"/>
  <c r="Q2607" i="5" s="1"/>
  <c r="G2607" i="5"/>
  <c r="P2607" i="5" s="1"/>
  <c r="K2607" i="5"/>
  <c r="H2608" i="5"/>
  <c r="Q2608" i="5" s="1"/>
  <c r="K2608" i="5"/>
  <c r="J2608" i="5"/>
  <c r="S2608" i="5" s="1"/>
  <c r="G2608" i="5"/>
  <c r="P2608" i="5" s="1"/>
  <c r="I2608" i="5"/>
  <c r="R2608" i="5" s="1"/>
  <c r="H2609" i="5"/>
  <c r="Q2609" i="5" s="1"/>
  <c r="J2609" i="5"/>
  <c r="S2609" i="5" s="1"/>
  <c r="G2609" i="5"/>
  <c r="P2609" i="5" s="1"/>
  <c r="K2609" i="5"/>
  <c r="I2609" i="5"/>
  <c r="R2609" i="5" s="1"/>
  <c r="G2610" i="5"/>
  <c r="P2610" i="5" s="1"/>
  <c r="K2610" i="5"/>
  <c r="J2610" i="5"/>
  <c r="S2610" i="5" s="1"/>
  <c r="I2610" i="5"/>
  <c r="R2610" i="5" s="1"/>
  <c r="H2610" i="5"/>
  <c r="Q2610" i="5" s="1"/>
  <c r="J2611" i="5"/>
  <c r="S2611" i="5" s="1"/>
  <c r="G2611" i="5"/>
  <c r="P2611" i="5" s="1"/>
  <c r="K2611" i="5"/>
  <c r="H2611" i="5"/>
  <c r="Q2611" i="5" s="1"/>
  <c r="I2611" i="5"/>
  <c r="R2611" i="5" s="1"/>
  <c r="G2612" i="5"/>
  <c r="P2612" i="5" s="1"/>
  <c r="J2612" i="5"/>
  <c r="S2612" i="5" s="1"/>
  <c r="K2612" i="5"/>
  <c r="I2612" i="5"/>
  <c r="R2612" i="5" s="1"/>
  <c r="H2612" i="5"/>
  <c r="Q2612" i="5" s="1"/>
  <c r="J2613" i="5"/>
  <c r="S2613" i="5" s="1"/>
  <c r="K2613" i="5"/>
  <c r="G2613" i="5"/>
  <c r="P2613" i="5" s="1"/>
  <c r="H2613" i="5"/>
  <c r="Q2613" i="5" s="1"/>
  <c r="I2613" i="5"/>
  <c r="R2613" i="5" s="1"/>
  <c r="K2614" i="5"/>
  <c r="I2614" i="5"/>
  <c r="R2614" i="5" s="1"/>
  <c r="J2614" i="5"/>
  <c r="S2614" i="5" s="1"/>
  <c r="G2614" i="5"/>
  <c r="P2614" i="5" s="1"/>
  <c r="H2614" i="5"/>
  <c r="Q2614" i="5" s="1"/>
  <c r="J2615" i="5"/>
  <c r="S2615" i="5" s="1"/>
  <c r="I2615" i="5"/>
  <c r="R2615" i="5" s="1"/>
  <c r="H2615" i="5"/>
  <c r="Q2615" i="5" s="1"/>
  <c r="K2615" i="5"/>
  <c r="G2615" i="5"/>
  <c r="P2615" i="5" s="1"/>
  <c r="G2616" i="5"/>
  <c r="P2616" i="5" s="1"/>
  <c r="H2616" i="5"/>
  <c r="Q2616" i="5" s="1"/>
  <c r="J2616" i="5"/>
  <c r="S2616" i="5" s="1"/>
  <c r="I2616" i="5"/>
  <c r="R2616" i="5" s="1"/>
  <c r="K2616" i="5"/>
  <c r="I2617" i="5"/>
  <c r="R2617" i="5" s="1"/>
  <c r="G2617" i="5"/>
  <c r="P2617" i="5" s="1"/>
  <c r="H2617" i="5"/>
  <c r="Q2617" i="5" s="1"/>
  <c r="K2617" i="5"/>
  <c r="J2617" i="5"/>
  <c r="S2617" i="5" s="1"/>
  <c r="K2618" i="5"/>
  <c r="G2618" i="5"/>
  <c r="P2618" i="5" s="1"/>
  <c r="J2618" i="5"/>
  <c r="S2618" i="5" s="1"/>
  <c r="H2618" i="5"/>
  <c r="Q2618" i="5" s="1"/>
  <c r="I2618" i="5"/>
  <c r="R2618" i="5" s="1"/>
  <c r="H2619" i="5"/>
  <c r="Q2619" i="5" s="1"/>
  <c r="G2619" i="5"/>
  <c r="P2619" i="5" s="1"/>
  <c r="I2619" i="5"/>
  <c r="R2619" i="5" s="1"/>
  <c r="J2619" i="5"/>
  <c r="S2619" i="5" s="1"/>
  <c r="K2619" i="5"/>
  <c r="J2620" i="5"/>
  <c r="S2620" i="5" s="1"/>
  <c r="K2620" i="5"/>
  <c r="H2620" i="5"/>
  <c r="Q2620" i="5" s="1"/>
  <c r="I2620" i="5"/>
  <c r="R2620" i="5" s="1"/>
  <c r="G2620" i="5"/>
  <c r="P2620" i="5" s="1"/>
  <c r="H2621" i="5"/>
  <c r="Q2621" i="5" s="1"/>
  <c r="I2621" i="5"/>
  <c r="R2621" i="5" s="1"/>
  <c r="K2621" i="5"/>
  <c r="G2621" i="5"/>
  <c r="P2621" i="5" s="1"/>
  <c r="J2621" i="5"/>
  <c r="S2621" i="5" s="1"/>
  <c r="J2622" i="5"/>
  <c r="S2622" i="5" s="1"/>
  <c r="K2622" i="5"/>
  <c r="H2622" i="5"/>
  <c r="Q2622" i="5" s="1"/>
  <c r="I2622" i="5"/>
  <c r="R2622" i="5" s="1"/>
  <c r="G2622" i="5"/>
  <c r="P2622" i="5" s="1"/>
  <c r="H2623" i="5"/>
  <c r="Q2623" i="5" s="1"/>
  <c r="J2623" i="5"/>
  <c r="S2623" i="5" s="1"/>
  <c r="I2623" i="5"/>
  <c r="R2623" i="5" s="1"/>
  <c r="K2623" i="5"/>
  <c r="G2623" i="5"/>
  <c r="P2623" i="5" s="1"/>
  <c r="H2624" i="5"/>
  <c r="Q2624" i="5" s="1"/>
  <c r="G2624" i="5"/>
  <c r="P2624" i="5" s="1"/>
  <c r="J2624" i="5"/>
  <c r="S2624" i="5" s="1"/>
  <c r="K2624" i="5"/>
  <c r="I2624" i="5"/>
  <c r="R2624" i="5" s="1"/>
  <c r="G2625" i="5"/>
  <c r="P2625" i="5" s="1"/>
  <c r="K2625" i="5"/>
  <c r="H2625" i="5"/>
  <c r="Q2625" i="5" s="1"/>
  <c r="J2625" i="5"/>
  <c r="S2625" i="5" s="1"/>
  <c r="I2625" i="5"/>
  <c r="R2625" i="5" s="1"/>
  <c r="K2626" i="5"/>
  <c r="J2626" i="5"/>
  <c r="S2626" i="5" s="1"/>
  <c r="H2626" i="5"/>
  <c r="Q2626" i="5" s="1"/>
  <c r="G2626" i="5"/>
  <c r="P2626" i="5" s="1"/>
  <c r="I2626" i="5"/>
  <c r="R2626" i="5" s="1"/>
  <c r="G2627" i="5"/>
  <c r="P2627" i="5" s="1"/>
  <c r="I2627" i="5"/>
  <c r="R2627" i="5" s="1"/>
  <c r="K2627" i="5"/>
  <c r="J2627" i="5"/>
  <c r="S2627" i="5" s="1"/>
  <c r="H2627" i="5"/>
  <c r="Q2627" i="5" s="1"/>
  <c r="K2628" i="5"/>
  <c r="I2628" i="5"/>
  <c r="R2628" i="5" s="1"/>
  <c r="H2628" i="5"/>
  <c r="Q2628" i="5" s="1"/>
  <c r="J2628" i="5"/>
  <c r="S2628" i="5" s="1"/>
  <c r="G2628" i="5"/>
  <c r="P2628" i="5" s="1"/>
  <c r="I2629" i="5"/>
  <c r="R2629" i="5" s="1"/>
  <c r="H2629" i="5"/>
  <c r="Q2629" i="5" s="1"/>
  <c r="G2629" i="5"/>
  <c r="P2629" i="5" s="1"/>
  <c r="J2629" i="5"/>
  <c r="S2629" i="5" s="1"/>
  <c r="K2629" i="5"/>
  <c r="I2630" i="5"/>
  <c r="R2630" i="5" s="1"/>
  <c r="G2630" i="5"/>
  <c r="P2630" i="5" s="1"/>
  <c r="K2630" i="5"/>
  <c r="H2630" i="5"/>
  <c r="Q2630" i="5" s="1"/>
  <c r="J2630" i="5"/>
  <c r="S2630" i="5" s="1"/>
  <c r="G2631" i="5"/>
  <c r="P2631" i="5" s="1"/>
  <c r="J2631" i="5"/>
  <c r="S2631" i="5" s="1"/>
  <c r="H2631" i="5"/>
  <c r="Q2631" i="5" s="1"/>
  <c r="K2631" i="5"/>
  <c r="I2631" i="5"/>
  <c r="R2631" i="5" s="1"/>
  <c r="G2632" i="5"/>
  <c r="P2632" i="5" s="1"/>
  <c r="K2632" i="5"/>
  <c r="H2632" i="5"/>
  <c r="Q2632" i="5" s="1"/>
  <c r="I2632" i="5"/>
  <c r="R2632" i="5" s="1"/>
  <c r="J2632" i="5"/>
  <c r="S2632" i="5" s="1"/>
  <c r="K2633" i="5"/>
  <c r="I2633" i="5"/>
  <c r="R2633" i="5" s="1"/>
  <c r="G2633" i="5"/>
  <c r="P2633" i="5" s="1"/>
  <c r="J2633" i="5"/>
  <c r="S2633" i="5" s="1"/>
  <c r="H2633" i="5"/>
  <c r="Q2633" i="5" s="1"/>
  <c r="G2634" i="5"/>
  <c r="P2634" i="5" s="1"/>
  <c r="J2634" i="5"/>
  <c r="S2634" i="5" s="1"/>
  <c r="I2634" i="5"/>
  <c r="R2634" i="5" s="1"/>
  <c r="H2634" i="5"/>
  <c r="Q2634" i="5" s="1"/>
  <c r="K2634" i="5"/>
  <c r="G2635" i="5"/>
  <c r="P2635" i="5" s="1"/>
  <c r="H2635" i="5"/>
  <c r="Q2635" i="5" s="1"/>
  <c r="K2635" i="5"/>
  <c r="I2635" i="5"/>
  <c r="R2635" i="5" s="1"/>
  <c r="J2635" i="5"/>
  <c r="S2635" i="5" s="1"/>
  <c r="G2636" i="5"/>
  <c r="P2636" i="5" s="1"/>
  <c r="K2636" i="5"/>
  <c r="I2636" i="5"/>
  <c r="R2636" i="5" s="1"/>
  <c r="H2636" i="5"/>
  <c r="Q2636" i="5" s="1"/>
  <c r="J2636" i="5"/>
  <c r="S2636" i="5" s="1"/>
  <c r="G2637" i="5"/>
  <c r="P2637" i="5" s="1"/>
  <c r="K2637" i="5"/>
  <c r="I2637" i="5"/>
  <c r="R2637" i="5" s="1"/>
  <c r="H2637" i="5"/>
  <c r="Q2637" i="5" s="1"/>
  <c r="J2637" i="5"/>
  <c r="S2637" i="5" s="1"/>
  <c r="I2638" i="5"/>
  <c r="R2638" i="5" s="1"/>
  <c r="K2638" i="5"/>
  <c r="G2638" i="5"/>
  <c r="P2638" i="5" s="1"/>
  <c r="J2638" i="5"/>
  <c r="S2638" i="5" s="1"/>
  <c r="H2638" i="5"/>
  <c r="Q2638" i="5" s="1"/>
  <c r="G2639" i="5"/>
  <c r="P2639" i="5" s="1"/>
  <c r="I2639" i="5"/>
  <c r="R2639" i="5" s="1"/>
  <c r="H2639" i="5"/>
  <c r="Q2639" i="5" s="1"/>
  <c r="K2639" i="5"/>
  <c r="J2639" i="5"/>
  <c r="S2639" i="5" s="1"/>
  <c r="K2640" i="5"/>
  <c r="J2640" i="5"/>
  <c r="S2640" i="5" s="1"/>
  <c r="I2640" i="5"/>
  <c r="R2640" i="5" s="1"/>
  <c r="G2640" i="5"/>
  <c r="P2640" i="5" s="1"/>
  <c r="H2640" i="5"/>
  <c r="Q2640" i="5" s="1"/>
  <c r="G2641" i="5"/>
  <c r="P2641" i="5" s="1"/>
  <c r="I2641" i="5"/>
  <c r="R2641" i="5" s="1"/>
  <c r="H2641" i="5"/>
  <c r="Q2641" i="5" s="1"/>
  <c r="J2641" i="5"/>
  <c r="S2641" i="5" s="1"/>
  <c r="K2641" i="5"/>
  <c r="J2642" i="5"/>
  <c r="S2642" i="5" s="1"/>
  <c r="H2642" i="5"/>
  <c r="Q2642" i="5" s="1"/>
  <c r="I2642" i="5"/>
  <c r="R2642" i="5" s="1"/>
  <c r="K2642" i="5"/>
  <c r="G2642" i="5"/>
  <c r="P2642" i="5" s="1"/>
  <c r="J2643" i="5"/>
  <c r="S2643" i="5" s="1"/>
  <c r="H2643" i="5"/>
  <c r="Q2643" i="5" s="1"/>
  <c r="K2643" i="5"/>
  <c r="G2643" i="5"/>
  <c r="P2643" i="5" s="1"/>
  <c r="I2643" i="5"/>
  <c r="R2643" i="5" s="1"/>
  <c r="J2644" i="5"/>
  <c r="S2644" i="5" s="1"/>
  <c r="K2644" i="5"/>
  <c r="G2644" i="5"/>
  <c r="P2644" i="5" s="1"/>
  <c r="H2644" i="5"/>
  <c r="Q2644" i="5" s="1"/>
  <c r="I2644" i="5"/>
  <c r="R2644" i="5" s="1"/>
  <c r="J2645" i="5"/>
  <c r="S2645" i="5" s="1"/>
  <c r="I2645" i="5"/>
  <c r="R2645" i="5" s="1"/>
  <c r="K2645" i="5"/>
  <c r="G2645" i="5"/>
  <c r="P2645" i="5" s="1"/>
  <c r="H2645" i="5"/>
  <c r="Q2645" i="5" s="1"/>
  <c r="K2646" i="5"/>
  <c r="J2646" i="5"/>
  <c r="S2646" i="5" s="1"/>
  <c r="G2646" i="5"/>
  <c r="P2646" i="5" s="1"/>
  <c r="I2646" i="5"/>
  <c r="R2646" i="5" s="1"/>
  <c r="H2646" i="5"/>
  <c r="Q2646" i="5" s="1"/>
  <c r="H2647" i="5"/>
  <c r="Q2647" i="5" s="1"/>
  <c r="J2647" i="5"/>
  <c r="S2647" i="5" s="1"/>
  <c r="K2647" i="5"/>
  <c r="I2647" i="5"/>
  <c r="R2647" i="5" s="1"/>
  <c r="G2647" i="5"/>
  <c r="P2647" i="5" s="1"/>
  <c r="G2648" i="5"/>
  <c r="P2648" i="5" s="1"/>
  <c r="I2648" i="5"/>
  <c r="R2648" i="5" s="1"/>
  <c r="H2648" i="5"/>
  <c r="Q2648" i="5" s="1"/>
  <c r="J2648" i="5"/>
  <c r="S2648" i="5" s="1"/>
  <c r="K2648" i="5"/>
  <c r="J2649" i="5"/>
  <c r="S2649" i="5" s="1"/>
  <c r="I2649" i="5"/>
  <c r="R2649" i="5" s="1"/>
  <c r="G2649" i="5"/>
  <c r="P2649" i="5" s="1"/>
  <c r="K2649" i="5"/>
  <c r="H2649" i="5"/>
  <c r="Q2649" i="5" s="1"/>
  <c r="G2650" i="5"/>
  <c r="P2650" i="5" s="1"/>
  <c r="K2650" i="5"/>
  <c r="I2650" i="5"/>
  <c r="R2650" i="5" s="1"/>
  <c r="J2650" i="5"/>
  <c r="S2650" i="5" s="1"/>
  <c r="H2650" i="5"/>
  <c r="Q2650" i="5" s="1"/>
  <c r="H2651" i="5"/>
  <c r="Q2651" i="5" s="1"/>
  <c r="G2651" i="5"/>
  <c r="P2651" i="5" s="1"/>
  <c r="K2651" i="5"/>
  <c r="I2651" i="5"/>
  <c r="R2651" i="5" s="1"/>
  <c r="J2651" i="5"/>
  <c r="S2651" i="5" s="1"/>
  <c r="G2652" i="5"/>
  <c r="P2652" i="5" s="1"/>
  <c r="J2652" i="5"/>
  <c r="S2652" i="5" s="1"/>
  <c r="K2652" i="5"/>
  <c r="H2652" i="5"/>
  <c r="Q2652" i="5" s="1"/>
  <c r="I2652" i="5"/>
  <c r="R2652" i="5" s="1"/>
  <c r="H2653" i="5"/>
  <c r="Q2653" i="5" s="1"/>
  <c r="J2653" i="5"/>
  <c r="S2653" i="5" s="1"/>
  <c r="K2653" i="5"/>
  <c r="G2653" i="5"/>
  <c r="P2653" i="5" s="1"/>
  <c r="I2653" i="5"/>
  <c r="R2653" i="5" s="1"/>
  <c r="K2654" i="5"/>
  <c r="H2654" i="5"/>
  <c r="Q2654" i="5" s="1"/>
  <c r="J2654" i="5"/>
  <c r="S2654" i="5" s="1"/>
  <c r="I2654" i="5"/>
  <c r="R2654" i="5" s="1"/>
  <c r="G2654" i="5"/>
  <c r="P2654" i="5" s="1"/>
  <c r="J2655" i="5"/>
  <c r="S2655" i="5" s="1"/>
  <c r="K2655" i="5"/>
  <c r="H2655" i="5"/>
  <c r="Q2655" i="5" s="1"/>
  <c r="I2655" i="5"/>
  <c r="R2655" i="5" s="1"/>
  <c r="G2655" i="5"/>
  <c r="P2655" i="5" s="1"/>
  <c r="J2656" i="5"/>
  <c r="S2656" i="5" s="1"/>
  <c r="K2656" i="5"/>
  <c r="I2656" i="5"/>
  <c r="R2656" i="5" s="1"/>
  <c r="G2656" i="5"/>
  <c r="P2656" i="5" s="1"/>
  <c r="H2656" i="5"/>
  <c r="Q2656" i="5" s="1"/>
  <c r="I2657" i="5"/>
  <c r="R2657" i="5" s="1"/>
  <c r="J2657" i="5"/>
  <c r="S2657" i="5" s="1"/>
  <c r="H2657" i="5"/>
  <c r="Q2657" i="5" s="1"/>
  <c r="G2657" i="5"/>
  <c r="P2657" i="5" s="1"/>
  <c r="K2657" i="5"/>
  <c r="H2658" i="5"/>
  <c r="Q2658" i="5" s="1"/>
  <c r="I2658" i="5"/>
  <c r="R2658" i="5" s="1"/>
  <c r="G2658" i="5"/>
  <c r="P2658" i="5" s="1"/>
  <c r="J2658" i="5"/>
  <c r="S2658" i="5" s="1"/>
  <c r="K2658" i="5"/>
  <c r="I2659" i="5"/>
  <c r="R2659" i="5" s="1"/>
  <c r="J2659" i="5"/>
  <c r="S2659" i="5" s="1"/>
  <c r="H2659" i="5"/>
  <c r="Q2659" i="5" s="1"/>
  <c r="K2659" i="5"/>
  <c r="G2659" i="5"/>
  <c r="P2659" i="5" s="1"/>
  <c r="G2660" i="5"/>
  <c r="P2660" i="5" s="1"/>
  <c r="I2660" i="5"/>
  <c r="R2660" i="5" s="1"/>
  <c r="H2660" i="5"/>
  <c r="Q2660" i="5" s="1"/>
  <c r="J2660" i="5"/>
  <c r="S2660" i="5" s="1"/>
  <c r="K2660" i="5"/>
  <c r="K2661" i="5"/>
  <c r="J2661" i="5"/>
  <c r="S2661" i="5" s="1"/>
  <c r="G2661" i="5"/>
  <c r="P2661" i="5" s="1"/>
  <c r="H2661" i="5"/>
  <c r="Q2661" i="5" s="1"/>
  <c r="I2661" i="5"/>
  <c r="R2661" i="5" s="1"/>
  <c r="G2662" i="5"/>
  <c r="P2662" i="5" s="1"/>
  <c r="I2662" i="5"/>
  <c r="R2662" i="5" s="1"/>
  <c r="K2662" i="5"/>
  <c r="J2662" i="5"/>
  <c r="S2662" i="5" s="1"/>
  <c r="H2662" i="5"/>
  <c r="Q2662" i="5" s="1"/>
  <c r="I2663" i="5"/>
  <c r="R2663" i="5" s="1"/>
  <c r="G2663" i="5"/>
  <c r="P2663" i="5" s="1"/>
  <c r="H2663" i="5"/>
  <c r="Q2663" i="5" s="1"/>
  <c r="J2663" i="5"/>
  <c r="S2663" i="5" s="1"/>
  <c r="K2663" i="5"/>
  <c r="I2664" i="5"/>
  <c r="R2664" i="5" s="1"/>
  <c r="G2664" i="5"/>
  <c r="P2664" i="5" s="1"/>
  <c r="K2664" i="5"/>
  <c r="H2664" i="5"/>
  <c r="Q2664" i="5" s="1"/>
  <c r="J2664" i="5"/>
  <c r="S2664" i="5" s="1"/>
  <c r="K2665" i="5"/>
  <c r="I2665" i="5"/>
  <c r="R2665" i="5" s="1"/>
  <c r="J2665" i="5"/>
  <c r="S2665" i="5" s="1"/>
  <c r="G2665" i="5"/>
  <c r="P2665" i="5" s="1"/>
  <c r="H2665" i="5"/>
  <c r="Q2665" i="5" s="1"/>
  <c r="J2666" i="5"/>
  <c r="S2666" i="5" s="1"/>
  <c r="K2666" i="5"/>
  <c r="H2666" i="5"/>
  <c r="Q2666" i="5" s="1"/>
  <c r="I2666" i="5"/>
  <c r="R2666" i="5" s="1"/>
  <c r="G2666" i="5"/>
  <c r="P2666" i="5" s="1"/>
  <c r="J2667" i="5"/>
  <c r="S2667" i="5" s="1"/>
  <c r="K2667" i="5"/>
  <c r="I2667" i="5"/>
  <c r="R2667" i="5" s="1"/>
  <c r="H2667" i="5"/>
  <c r="Q2667" i="5" s="1"/>
  <c r="G2667" i="5"/>
  <c r="P2667" i="5" s="1"/>
  <c r="G2668" i="5"/>
  <c r="P2668" i="5" s="1"/>
  <c r="J2668" i="5"/>
  <c r="S2668" i="5" s="1"/>
  <c r="I2668" i="5"/>
  <c r="R2668" i="5" s="1"/>
  <c r="K2668" i="5"/>
  <c r="H2668" i="5"/>
  <c r="Q2668" i="5" s="1"/>
  <c r="J2669" i="5"/>
  <c r="S2669" i="5" s="1"/>
  <c r="G2669" i="5"/>
  <c r="P2669" i="5" s="1"/>
  <c r="K2669" i="5"/>
  <c r="I2669" i="5"/>
  <c r="R2669" i="5" s="1"/>
  <c r="H2669" i="5"/>
  <c r="Q2669" i="5" s="1"/>
  <c r="G2670" i="5"/>
  <c r="P2670" i="5" s="1"/>
  <c r="J2670" i="5"/>
  <c r="S2670" i="5" s="1"/>
  <c r="I2670" i="5"/>
  <c r="R2670" i="5" s="1"/>
  <c r="K2670" i="5"/>
  <c r="H2670" i="5"/>
  <c r="Q2670" i="5" s="1"/>
  <c r="H2671" i="5"/>
  <c r="Q2671" i="5" s="1"/>
  <c r="I2671" i="5"/>
  <c r="R2671" i="5" s="1"/>
  <c r="K2671" i="5"/>
  <c r="G2671" i="5"/>
  <c r="P2671" i="5" s="1"/>
  <c r="J2671" i="5"/>
  <c r="S2671" i="5" s="1"/>
  <c r="I2672" i="5"/>
  <c r="R2672" i="5" s="1"/>
  <c r="H2672" i="5"/>
  <c r="Q2672" i="5" s="1"/>
  <c r="G2672" i="5"/>
  <c r="P2672" i="5" s="1"/>
  <c r="K2672" i="5"/>
  <c r="J2672" i="5"/>
  <c r="S2672" i="5" s="1"/>
  <c r="J2673" i="5"/>
  <c r="S2673" i="5" s="1"/>
  <c r="I2673" i="5"/>
  <c r="R2673" i="5" s="1"/>
  <c r="H2673" i="5"/>
  <c r="Q2673" i="5" s="1"/>
  <c r="G2673" i="5"/>
  <c r="P2673" i="5" s="1"/>
  <c r="K2673" i="5"/>
  <c r="J2674" i="5"/>
  <c r="S2674" i="5" s="1"/>
  <c r="K2674" i="5"/>
  <c r="I2674" i="5"/>
  <c r="R2674" i="5" s="1"/>
  <c r="G2674" i="5"/>
  <c r="P2674" i="5" s="1"/>
  <c r="H2674" i="5"/>
  <c r="Q2674" i="5" s="1"/>
  <c r="J2675" i="5"/>
  <c r="S2675" i="5" s="1"/>
  <c r="I2675" i="5"/>
  <c r="R2675" i="5" s="1"/>
  <c r="K2675" i="5"/>
  <c r="G2675" i="5"/>
  <c r="P2675" i="5" s="1"/>
  <c r="H2675" i="5"/>
  <c r="Q2675" i="5" s="1"/>
  <c r="H2676" i="5"/>
  <c r="Q2676" i="5" s="1"/>
  <c r="K2676" i="5"/>
  <c r="I2676" i="5"/>
  <c r="R2676" i="5" s="1"/>
  <c r="J2676" i="5"/>
  <c r="S2676" i="5" s="1"/>
  <c r="G2676" i="5"/>
  <c r="P2676" i="5" s="1"/>
  <c r="J2677" i="5"/>
  <c r="S2677" i="5" s="1"/>
  <c r="K2677" i="5"/>
  <c r="I2677" i="5"/>
  <c r="R2677" i="5" s="1"/>
  <c r="G2677" i="5"/>
  <c r="P2677" i="5" s="1"/>
  <c r="H2677" i="5"/>
  <c r="Q2677" i="5" s="1"/>
  <c r="I2678" i="5"/>
  <c r="R2678" i="5" s="1"/>
  <c r="K2678" i="5"/>
  <c r="H2678" i="5"/>
  <c r="Q2678" i="5" s="1"/>
  <c r="J2678" i="5"/>
  <c r="S2678" i="5" s="1"/>
  <c r="G2678" i="5"/>
  <c r="P2678" i="5" s="1"/>
  <c r="J2679" i="5"/>
  <c r="S2679" i="5" s="1"/>
  <c r="I2679" i="5"/>
  <c r="R2679" i="5" s="1"/>
  <c r="G2679" i="5"/>
  <c r="P2679" i="5" s="1"/>
  <c r="H2679" i="5"/>
  <c r="Q2679" i="5" s="1"/>
  <c r="K2679" i="5"/>
  <c r="J2680" i="5"/>
  <c r="S2680" i="5" s="1"/>
  <c r="H2680" i="5"/>
  <c r="Q2680" i="5" s="1"/>
  <c r="G2680" i="5"/>
  <c r="P2680" i="5" s="1"/>
  <c r="K2680" i="5"/>
  <c r="I2680" i="5"/>
  <c r="R2680" i="5" s="1"/>
  <c r="G2681" i="5"/>
  <c r="P2681" i="5" s="1"/>
  <c r="H2681" i="5"/>
  <c r="Q2681" i="5" s="1"/>
  <c r="J2681" i="5"/>
  <c r="S2681" i="5" s="1"/>
  <c r="I2681" i="5"/>
  <c r="R2681" i="5" s="1"/>
  <c r="K2681" i="5"/>
  <c r="K2682" i="5"/>
  <c r="H2682" i="5"/>
  <c r="Q2682" i="5" s="1"/>
  <c r="G2682" i="5"/>
  <c r="P2682" i="5" s="1"/>
  <c r="I2682" i="5"/>
  <c r="R2682" i="5" s="1"/>
  <c r="J2682" i="5"/>
  <c r="S2682" i="5" s="1"/>
  <c r="I2683" i="5"/>
  <c r="R2683" i="5" s="1"/>
  <c r="K2683" i="5"/>
  <c r="H2683" i="5"/>
  <c r="Q2683" i="5" s="1"/>
  <c r="G2683" i="5"/>
  <c r="P2683" i="5" s="1"/>
  <c r="J2683" i="5"/>
  <c r="S2683" i="5" s="1"/>
  <c r="J2684" i="5"/>
  <c r="S2684" i="5" s="1"/>
  <c r="I2684" i="5"/>
  <c r="R2684" i="5" s="1"/>
  <c r="H2684" i="5"/>
  <c r="Q2684" i="5" s="1"/>
  <c r="K2684" i="5"/>
  <c r="G2684" i="5"/>
  <c r="P2684" i="5" s="1"/>
  <c r="J2685" i="5"/>
  <c r="S2685" i="5" s="1"/>
  <c r="I2685" i="5"/>
  <c r="R2685" i="5" s="1"/>
  <c r="K2685" i="5"/>
  <c r="G2685" i="5"/>
  <c r="P2685" i="5" s="1"/>
  <c r="H2685" i="5"/>
  <c r="Q2685" i="5" s="1"/>
  <c r="J2686" i="5"/>
  <c r="S2686" i="5" s="1"/>
  <c r="K2686" i="5"/>
  <c r="G2686" i="5"/>
  <c r="P2686" i="5" s="1"/>
  <c r="I2686" i="5"/>
  <c r="R2686" i="5" s="1"/>
  <c r="H2686" i="5"/>
  <c r="Q2686" i="5" s="1"/>
  <c r="K2687" i="5"/>
  <c r="H2687" i="5"/>
  <c r="Q2687" i="5" s="1"/>
  <c r="G2687" i="5"/>
  <c r="P2687" i="5" s="1"/>
  <c r="J2687" i="5"/>
  <c r="S2687" i="5" s="1"/>
  <c r="I2687" i="5"/>
  <c r="R2687" i="5" s="1"/>
  <c r="J2688" i="5"/>
  <c r="S2688" i="5" s="1"/>
  <c r="K2688" i="5"/>
  <c r="G2688" i="5"/>
  <c r="P2688" i="5" s="1"/>
  <c r="H2688" i="5"/>
  <c r="Q2688" i="5" s="1"/>
  <c r="I2688" i="5"/>
  <c r="R2688" i="5" s="1"/>
  <c r="H2689" i="5"/>
  <c r="Q2689" i="5" s="1"/>
  <c r="J2689" i="5"/>
  <c r="S2689" i="5" s="1"/>
  <c r="G2689" i="5"/>
  <c r="P2689" i="5" s="1"/>
  <c r="K2689" i="5"/>
  <c r="I2689" i="5"/>
  <c r="R2689" i="5" s="1"/>
  <c r="H2690" i="5"/>
  <c r="Q2690" i="5" s="1"/>
  <c r="G2690" i="5"/>
  <c r="P2690" i="5" s="1"/>
  <c r="J2690" i="5"/>
  <c r="S2690" i="5" s="1"/>
  <c r="K2690" i="5"/>
  <c r="I2690" i="5"/>
  <c r="R2690" i="5" s="1"/>
  <c r="I2691" i="5"/>
  <c r="R2691" i="5" s="1"/>
  <c r="H2691" i="5"/>
  <c r="Q2691" i="5" s="1"/>
  <c r="G2691" i="5"/>
  <c r="P2691" i="5" s="1"/>
  <c r="J2691" i="5"/>
  <c r="S2691" i="5" s="1"/>
  <c r="K2691" i="5"/>
  <c r="G2692" i="5"/>
  <c r="P2692" i="5" s="1"/>
  <c r="H2692" i="5"/>
  <c r="Q2692" i="5" s="1"/>
  <c r="I2692" i="5"/>
  <c r="R2692" i="5" s="1"/>
  <c r="K2692" i="5"/>
  <c r="J2692" i="5"/>
  <c r="S2692" i="5" s="1"/>
  <c r="G2693" i="5"/>
  <c r="P2693" i="5" s="1"/>
  <c r="I2693" i="5"/>
  <c r="R2693" i="5" s="1"/>
  <c r="K2693" i="5"/>
  <c r="H2693" i="5"/>
  <c r="Q2693" i="5" s="1"/>
  <c r="J2693" i="5"/>
  <c r="S2693" i="5" s="1"/>
  <c r="K2694" i="5"/>
  <c r="G2694" i="5"/>
  <c r="P2694" i="5" s="1"/>
  <c r="I2694" i="5"/>
  <c r="R2694" i="5" s="1"/>
  <c r="H2694" i="5"/>
  <c r="Q2694" i="5" s="1"/>
  <c r="J2694" i="5"/>
  <c r="S2694" i="5" s="1"/>
  <c r="K2695" i="5"/>
  <c r="J2695" i="5"/>
  <c r="S2695" i="5" s="1"/>
  <c r="G2695" i="5"/>
  <c r="P2695" i="5" s="1"/>
  <c r="I2695" i="5"/>
  <c r="R2695" i="5" s="1"/>
  <c r="H2695" i="5"/>
  <c r="Q2695" i="5" s="1"/>
  <c r="K2696" i="5"/>
  <c r="G2696" i="5"/>
  <c r="P2696" i="5" s="1"/>
  <c r="H2696" i="5"/>
  <c r="Q2696" i="5" s="1"/>
  <c r="J2696" i="5"/>
  <c r="S2696" i="5" s="1"/>
  <c r="I2696" i="5"/>
  <c r="R2696" i="5" s="1"/>
  <c r="K2697" i="5"/>
  <c r="G2697" i="5"/>
  <c r="P2697" i="5" s="1"/>
  <c r="H2697" i="5"/>
  <c r="Q2697" i="5" s="1"/>
  <c r="J2697" i="5"/>
  <c r="S2697" i="5" s="1"/>
  <c r="I2697" i="5"/>
  <c r="R2697" i="5" s="1"/>
  <c r="K2698" i="5"/>
  <c r="G2698" i="5"/>
  <c r="P2698" i="5" s="1"/>
  <c r="J2698" i="5"/>
  <c r="S2698" i="5" s="1"/>
  <c r="H2698" i="5"/>
  <c r="Q2698" i="5" s="1"/>
  <c r="I2698" i="5"/>
  <c r="R2698" i="5" s="1"/>
  <c r="J2699" i="5"/>
  <c r="S2699" i="5" s="1"/>
  <c r="H2699" i="5"/>
  <c r="Q2699" i="5" s="1"/>
  <c r="K2699" i="5"/>
  <c r="G2699" i="5"/>
  <c r="P2699" i="5" s="1"/>
  <c r="I2699" i="5"/>
  <c r="R2699" i="5" s="1"/>
  <c r="G2700" i="5"/>
  <c r="P2700" i="5" s="1"/>
  <c r="K2700" i="5"/>
  <c r="H2700" i="5"/>
  <c r="Q2700" i="5" s="1"/>
  <c r="J2700" i="5"/>
  <c r="S2700" i="5" s="1"/>
  <c r="I2700" i="5"/>
  <c r="R2700" i="5" s="1"/>
  <c r="J2701" i="5"/>
  <c r="S2701" i="5" s="1"/>
  <c r="H2701" i="5"/>
  <c r="Q2701" i="5" s="1"/>
  <c r="K2701" i="5"/>
  <c r="G2701" i="5"/>
  <c r="P2701" i="5" s="1"/>
  <c r="I2701" i="5"/>
  <c r="R2701" i="5" s="1"/>
  <c r="K2702" i="5"/>
  <c r="H2702" i="5"/>
  <c r="Q2702" i="5" s="1"/>
  <c r="I2702" i="5"/>
  <c r="R2702" i="5" s="1"/>
  <c r="J2702" i="5"/>
  <c r="S2702" i="5" s="1"/>
  <c r="G2702" i="5"/>
  <c r="P2702" i="5" s="1"/>
  <c r="K2703" i="5"/>
  <c r="J2703" i="5"/>
  <c r="S2703" i="5" s="1"/>
  <c r="I2703" i="5"/>
  <c r="R2703" i="5" s="1"/>
  <c r="G2703" i="5"/>
  <c r="P2703" i="5" s="1"/>
  <c r="H2703" i="5"/>
  <c r="Q2703" i="5" s="1"/>
  <c r="K2704" i="5"/>
  <c r="I2704" i="5"/>
  <c r="R2704" i="5" s="1"/>
  <c r="H2704" i="5"/>
  <c r="Q2704" i="5" s="1"/>
  <c r="G2704" i="5"/>
  <c r="P2704" i="5" s="1"/>
  <c r="J2704" i="5"/>
  <c r="S2704" i="5" s="1"/>
  <c r="J2705" i="5"/>
  <c r="S2705" i="5" s="1"/>
  <c r="G2705" i="5"/>
  <c r="P2705" i="5" s="1"/>
  <c r="K2705" i="5"/>
  <c r="I2705" i="5"/>
  <c r="R2705" i="5" s="1"/>
  <c r="H2705" i="5"/>
  <c r="Q2705" i="5" s="1"/>
  <c r="G2706" i="5"/>
  <c r="P2706" i="5" s="1"/>
  <c r="I2706" i="5"/>
  <c r="R2706" i="5" s="1"/>
  <c r="H2706" i="5"/>
  <c r="Q2706" i="5" s="1"/>
  <c r="K2706" i="5"/>
  <c r="J2706" i="5"/>
  <c r="S2706" i="5" s="1"/>
  <c r="G2707" i="5"/>
  <c r="P2707" i="5" s="1"/>
  <c r="J2707" i="5"/>
  <c r="S2707" i="5" s="1"/>
  <c r="I2707" i="5"/>
  <c r="R2707" i="5" s="1"/>
  <c r="H2707" i="5"/>
  <c r="Q2707" i="5" s="1"/>
  <c r="K2707" i="5"/>
  <c r="G2708" i="5"/>
  <c r="P2708" i="5" s="1"/>
  <c r="J2708" i="5"/>
  <c r="S2708" i="5" s="1"/>
  <c r="H2708" i="5"/>
  <c r="Q2708" i="5" s="1"/>
  <c r="I2708" i="5"/>
  <c r="R2708" i="5" s="1"/>
  <c r="K2708" i="5"/>
  <c r="J2709" i="5"/>
  <c r="S2709" i="5" s="1"/>
  <c r="H2709" i="5"/>
  <c r="Q2709" i="5" s="1"/>
  <c r="G2709" i="5"/>
  <c r="P2709" i="5" s="1"/>
  <c r="I2709" i="5"/>
  <c r="R2709" i="5" s="1"/>
  <c r="K2709" i="5"/>
  <c r="J2710" i="5"/>
  <c r="S2710" i="5" s="1"/>
  <c r="G2710" i="5"/>
  <c r="P2710" i="5" s="1"/>
  <c r="H2710" i="5"/>
  <c r="Q2710" i="5" s="1"/>
  <c r="I2710" i="5"/>
  <c r="R2710" i="5" s="1"/>
  <c r="K2710" i="5"/>
  <c r="J2711" i="5"/>
  <c r="S2711" i="5" s="1"/>
  <c r="G2711" i="5"/>
  <c r="P2711" i="5" s="1"/>
  <c r="H2711" i="5"/>
  <c r="Q2711" i="5" s="1"/>
  <c r="I2711" i="5"/>
  <c r="R2711" i="5" s="1"/>
  <c r="K2711" i="5"/>
  <c r="J2712" i="5"/>
  <c r="S2712" i="5" s="1"/>
  <c r="H2712" i="5"/>
  <c r="Q2712" i="5" s="1"/>
  <c r="G2712" i="5"/>
  <c r="P2712" i="5" s="1"/>
  <c r="I2712" i="5"/>
  <c r="R2712" i="5" s="1"/>
  <c r="K2712" i="5"/>
  <c r="H2713" i="5"/>
  <c r="Q2713" i="5" s="1"/>
  <c r="K2713" i="5"/>
  <c r="I2713" i="5"/>
  <c r="R2713" i="5" s="1"/>
  <c r="J2713" i="5"/>
  <c r="S2713" i="5" s="1"/>
  <c r="G2713" i="5"/>
  <c r="P2713" i="5" s="1"/>
  <c r="J2714" i="5"/>
  <c r="S2714" i="5" s="1"/>
  <c r="K2714" i="5"/>
  <c r="I2714" i="5"/>
  <c r="R2714" i="5" s="1"/>
  <c r="G2714" i="5"/>
  <c r="P2714" i="5" s="1"/>
  <c r="H2714" i="5"/>
  <c r="Q2714" i="5" s="1"/>
  <c r="I2715" i="5"/>
  <c r="R2715" i="5" s="1"/>
  <c r="H2715" i="5"/>
  <c r="Q2715" i="5" s="1"/>
  <c r="J2715" i="5"/>
  <c r="S2715" i="5" s="1"/>
  <c r="K2715" i="5"/>
  <c r="G2715" i="5"/>
  <c r="P2715" i="5" s="1"/>
  <c r="J2716" i="5"/>
  <c r="S2716" i="5" s="1"/>
  <c r="K2716" i="5"/>
  <c r="G2716" i="5"/>
  <c r="P2716" i="5" s="1"/>
  <c r="I2716" i="5"/>
  <c r="R2716" i="5" s="1"/>
  <c r="H2716" i="5"/>
  <c r="Q2716" i="5" s="1"/>
  <c r="J2717" i="5"/>
  <c r="S2717" i="5" s="1"/>
  <c r="K2717" i="5"/>
  <c r="G2717" i="5"/>
  <c r="P2717" i="5" s="1"/>
  <c r="H2717" i="5"/>
  <c r="Q2717" i="5" s="1"/>
  <c r="I2717" i="5"/>
  <c r="R2717" i="5" s="1"/>
  <c r="K2718" i="5"/>
  <c r="J2718" i="5"/>
  <c r="S2718" i="5" s="1"/>
  <c r="G2718" i="5"/>
  <c r="P2718" i="5" s="1"/>
  <c r="I2718" i="5"/>
  <c r="R2718" i="5" s="1"/>
  <c r="H2718" i="5"/>
  <c r="Q2718" i="5" s="1"/>
  <c r="J2719" i="5"/>
  <c r="S2719" i="5" s="1"/>
  <c r="G2719" i="5"/>
  <c r="P2719" i="5" s="1"/>
  <c r="H2719" i="5"/>
  <c r="Q2719" i="5" s="1"/>
  <c r="K2719" i="5"/>
  <c r="I2719" i="5"/>
  <c r="R2719" i="5" s="1"/>
  <c r="K2720" i="5"/>
  <c r="I2720" i="5"/>
  <c r="R2720" i="5" s="1"/>
  <c r="J2720" i="5"/>
  <c r="S2720" i="5" s="1"/>
  <c r="G2720" i="5"/>
  <c r="P2720" i="5" s="1"/>
  <c r="H2720" i="5"/>
  <c r="Q2720" i="5" s="1"/>
  <c r="J2721" i="5"/>
  <c r="S2721" i="5" s="1"/>
  <c r="H2721" i="5"/>
  <c r="Q2721" i="5" s="1"/>
  <c r="K2721" i="5"/>
  <c r="G2721" i="5"/>
  <c r="P2721" i="5" s="1"/>
  <c r="I2721" i="5"/>
  <c r="R2721" i="5" s="1"/>
  <c r="K2722" i="5"/>
  <c r="J2722" i="5"/>
  <c r="S2722" i="5" s="1"/>
  <c r="H2722" i="5"/>
  <c r="Q2722" i="5" s="1"/>
  <c r="G2722" i="5"/>
  <c r="P2722" i="5" s="1"/>
  <c r="I2722" i="5"/>
  <c r="R2722" i="5" s="1"/>
  <c r="J2723" i="5"/>
  <c r="S2723" i="5" s="1"/>
  <c r="K2723" i="5"/>
  <c r="H2723" i="5"/>
  <c r="Q2723" i="5" s="1"/>
  <c r="I2723" i="5"/>
  <c r="R2723" i="5" s="1"/>
  <c r="G2723" i="5"/>
  <c r="P2723" i="5" s="1"/>
  <c r="J2724" i="5"/>
  <c r="S2724" i="5" s="1"/>
  <c r="G2724" i="5"/>
  <c r="P2724" i="5" s="1"/>
  <c r="I2724" i="5"/>
  <c r="R2724" i="5" s="1"/>
  <c r="H2724" i="5"/>
  <c r="Q2724" i="5" s="1"/>
  <c r="K2724" i="5"/>
  <c r="I2725" i="5"/>
  <c r="R2725" i="5" s="1"/>
  <c r="G2725" i="5"/>
  <c r="P2725" i="5" s="1"/>
  <c r="J2725" i="5"/>
  <c r="S2725" i="5" s="1"/>
  <c r="H2725" i="5"/>
  <c r="Q2725" i="5" s="1"/>
  <c r="K2725" i="5"/>
  <c r="J2726" i="5"/>
  <c r="S2726" i="5" s="1"/>
  <c r="I2726" i="5"/>
  <c r="R2726" i="5" s="1"/>
  <c r="H2726" i="5"/>
  <c r="Q2726" i="5" s="1"/>
  <c r="G2726" i="5"/>
  <c r="P2726" i="5" s="1"/>
  <c r="K2726" i="5"/>
  <c r="I2727" i="5"/>
  <c r="R2727" i="5" s="1"/>
  <c r="H2727" i="5"/>
  <c r="Q2727" i="5" s="1"/>
  <c r="J2727" i="5"/>
  <c r="S2727" i="5" s="1"/>
  <c r="G2727" i="5"/>
  <c r="P2727" i="5" s="1"/>
  <c r="K2727" i="5"/>
  <c r="J2728" i="5"/>
  <c r="S2728" i="5" s="1"/>
  <c r="G2728" i="5"/>
  <c r="P2728" i="5" s="1"/>
  <c r="K2728" i="5"/>
  <c r="H2728" i="5"/>
  <c r="Q2728" i="5" s="1"/>
  <c r="I2728" i="5"/>
  <c r="R2728" i="5" s="1"/>
  <c r="J2729" i="5"/>
  <c r="S2729" i="5" s="1"/>
  <c r="K2729" i="5"/>
  <c r="G2729" i="5"/>
  <c r="P2729" i="5" s="1"/>
  <c r="H2729" i="5"/>
  <c r="Q2729" i="5" s="1"/>
  <c r="I2729" i="5"/>
  <c r="R2729" i="5" s="1"/>
  <c r="H2730" i="5"/>
  <c r="Q2730" i="5" s="1"/>
  <c r="G2730" i="5"/>
  <c r="P2730" i="5" s="1"/>
  <c r="I2730" i="5"/>
  <c r="R2730" i="5" s="1"/>
  <c r="K2730" i="5"/>
  <c r="J2730" i="5"/>
  <c r="S2730" i="5" s="1"/>
  <c r="J2731" i="5"/>
  <c r="S2731" i="5" s="1"/>
  <c r="G2731" i="5"/>
  <c r="P2731" i="5" s="1"/>
  <c r="K2731" i="5"/>
  <c r="I2731" i="5"/>
  <c r="R2731" i="5" s="1"/>
  <c r="H2731" i="5"/>
  <c r="Q2731" i="5" s="1"/>
  <c r="G2732" i="5"/>
  <c r="P2732" i="5" s="1"/>
  <c r="J2732" i="5"/>
  <c r="S2732" i="5" s="1"/>
  <c r="K2732" i="5"/>
  <c r="I2732" i="5"/>
  <c r="R2732" i="5" s="1"/>
  <c r="H2732" i="5"/>
  <c r="Q2732" i="5" s="1"/>
  <c r="G2733" i="5"/>
  <c r="P2733" i="5" s="1"/>
  <c r="H2733" i="5"/>
  <c r="Q2733" i="5" s="1"/>
  <c r="I2733" i="5"/>
  <c r="R2733" i="5" s="1"/>
  <c r="J2733" i="5"/>
  <c r="S2733" i="5" s="1"/>
  <c r="K2733" i="5"/>
  <c r="J2734" i="5"/>
  <c r="S2734" i="5" s="1"/>
  <c r="I2734" i="5"/>
  <c r="R2734" i="5" s="1"/>
  <c r="K2734" i="5"/>
  <c r="G2734" i="5"/>
  <c r="P2734" i="5" s="1"/>
  <c r="H2734" i="5"/>
  <c r="Q2734" i="5" s="1"/>
  <c r="J2735" i="5"/>
  <c r="S2735" i="5" s="1"/>
  <c r="K2735" i="5"/>
  <c r="G2735" i="5"/>
  <c r="P2735" i="5" s="1"/>
  <c r="H2735" i="5"/>
  <c r="Q2735" i="5" s="1"/>
  <c r="I2735" i="5"/>
  <c r="R2735" i="5" s="1"/>
  <c r="J2736" i="5"/>
  <c r="S2736" i="5" s="1"/>
  <c r="G2736" i="5"/>
  <c r="P2736" i="5" s="1"/>
  <c r="H2736" i="5"/>
  <c r="Q2736" i="5" s="1"/>
  <c r="K2736" i="5"/>
  <c r="I2736" i="5"/>
  <c r="R2736" i="5" s="1"/>
  <c r="J2737" i="5"/>
  <c r="S2737" i="5" s="1"/>
  <c r="H2737" i="5"/>
  <c r="Q2737" i="5" s="1"/>
  <c r="G2737" i="5"/>
  <c r="P2737" i="5" s="1"/>
  <c r="K2737" i="5"/>
  <c r="I2737" i="5"/>
  <c r="R2737" i="5" s="1"/>
  <c r="J2738" i="5"/>
  <c r="S2738" i="5" s="1"/>
  <c r="I2738" i="5"/>
  <c r="R2738" i="5" s="1"/>
  <c r="G2738" i="5"/>
  <c r="P2738" i="5" s="1"/>
  <c r="H2738" i="5"/>
  <c r="Q2738" i="5" s="1"/>
  <c r="K2738" i="5"/>
  <c r="J2739" i="5"/>
  <c r="S2739" i="5" s="1"/>
  <c r="G2739" i="5"/>
  <c r="P2739" i="5" s="1"/>
  <c r="I2739" i="5"/>
  <c r="R2739" i="5" s="1"/>
  <c r="H2739" i="5"/>
  <c r="Q2739" i="5" s="1"/>
  <c r="K2739" i="5"/>
  <c r="G2740" i="5"/>
  <c r="P2740" i="5" s="1"/>
  <c r="J2740" i="5"/>
  <c r="S2740" i="5" s="1"/>
  <c r="I2740" i="5"/>
  <c r="R2740" i="5" s="1"/>
  <c r="H2740" i="5"/>
  <c r="Q2740" i="5" s="1"/>
  <c r="K2740" i="5"/>
  <c r="J2741" i="5"/>
  <c r="S2741" i="5" s="1"/>
  <c r="H2741" i="5"/>
  <c r="Q2741" i="5" s="1"/>
  <c r="G2741" i="5"/>
  <c r="P2741" i="5" s="1"/>
  <c r="K2741" i="5"/>
  <c r="I2741" i="5"/>
  <c r="R2741" i="5" s="1"/>
  <c r="K2742" i="5"/>
  <c r="I2742" i="5"/>
  <c r="R2742" i="5" s="1"/>
  <c r="J2742" i="5"/>
  <c r="S2742" i="5" s="1"/>
  <c r="H2742" i="5"/>
  <c r="Q2742" i="5" s="1"/>
  <c r="G2742" i="5"/>
  <c r="P2742" i="5" s="1"/>
  <c r="H2743" i="5"/>
  <c r="Q2743" i="5" s="1"/>
  <c r="J2743" i="5"/>
  <c r="S2743" i="5" s="1"/>
  <c r="I2743" i="5"/>
  <c r="R2743" i="5" s="1"/>
  <c r="G2743" i="5"/>
  <c r="P2743" i="5" s="1"/>
  <c r="K2743" i="5"/>
  <c r="K2744" i="5"/>
  <c r="I2744" i="5"/>
  <c r="R2744" i="5" s="1"/>
  <c r="J2744" i="5"/>
  <c r="S2744" i="5" s="1"/>
  <c r="H2744" i="5"/>
  <c r="Q2744" i="5" s="1"/>
  <c r="G2744" i="5"/>
  <c r="P2744" i="5" s="1"/>
  <c r="J2745" i="5"/>
  <c r="S2745" i="5" s="1"/>
  <c r="G2745" i="5"/>
  <c r="P2745" i="5" s="1"/>
  <c r="K2745" i="5"/>
  <c r="I2745" i="5"/>
  <c r="R2745" i="5" s="1"/>
  <c r="H2745" i="5"/>
  <c r="Q2745" i="5" s="1"/>
  <c r="H2746" i="5"/>
  <c r="Q2746" i="5" s="1"/>
  <c r="I2746" i="5"/>
  <c r="R2746" i="5" s="1"/>
  <c r="J2746" i="5"/>
  <c r="S2746" i="5" s="1"/>
  <c r="K2746" i="5"/>
  <c r="G2746" i="5"/>
  <c r="P2746" i="5" s="1"/>
  <c r="J2747" i="5"/>
  <c r="S2747" i="5" s="1"/>
  <c r="G2747" i="5"/>
  <c r="P2747" i="5" s="1"/>
  <c r="K2747" i="5"/>
  <c r="H2747" i="5"/>
  <c r="Q2747" i="5" s="1"/>
  <c r="I2747" i="5"/>
  <c r="R2747" i="5" s="1"/>
  <c r="J2748" i="5"/>
  <c r="S2748" i="5" s="1"/>
  <c r="I2748" i="5"/>
  <c r="R2748" i="5" s="1"/>
  <c r="K2748" i="5"/>
  <c r="H2748" i="5"/>
  <c r="Q2748" i="5" s="1"/>
  <c r="G2748" i="5"/>
  <c r="P2748" i="5" s="1"/>
  <c r="J2749" i="5"/>
  <c r="S2749" i="5" s="1"/>
  <c r="I2749" i="5"/>
  <c r="R2749" i="5" s="1"/>
  <c r="H2749" i="5"/>
  <c r="Q2749" i="5" s="1"/>
  <c r="K2749" i="5"/>
  <c r="G2749" i="5"/>
  <c r="P2749" i="5" s="1"/>
  <c r="K2750" i="5"/>
  <c r="J2750" i="5"/>
  <c r="S2750" i="5" s="1"/>
  <c r="I2750" i="5"/>
  <c r="R2750" i="5" s="1"/>
  <c r="H2750" i="5"/>
  <c r="Q2750" i="5" s="1"/>
  <c r="G2750" i="5"/>
  <c r="P2750" i="5" s="1"/>
  <c r="J2751" i="5"/>
  <c r="S2751" i="5" s="1"/>
  <c r="K2751" i="5"/>
  <c r="I2751" i="5"/>
  <c r="R2751" i="5" s="1"/>
  <c r="H2751" i="5"/>
  <c r="Q2751" i="5" s="1"/>
  <c r="G2751" i="5"/>
  <c r="P2751" i="5" s="1"/>
  <c r="J2752" i="5"/>
  <c r="S2752" i="5" s="1"/>
  <c r="I2752" i="5"/>
  <c r="R2752" i="5" s="1"/>
  <c r="H2752" i="5"/>
  <c r="Q2752" i="5" s="1"/>
  <c r="K2752" i="5"/>
  <c r="G2752" i="5"/>
  <c r="P2752" i="5" s="1"/>
  <c r="K2753" i="5"/>
  <c r="I2753" i="5"/>
  <c r="R2753" i="5" s="1"/>
  <c r="H2753" i="5"/>
  <c r="Q2753" i="5" s="1"/>
  <c r="J2753" i="5"/>
  <c r="S2753" i="5" s="1"/>
  <c r="G2753" i="5"/>
  <c r="P2753" i="5" s="1"/>
  <c r="H2754" i="5"/>
  <c r="Q2754" i="5" s="1"/>
  <c r="I2754" i="5"/>
  <c r="R2754" i="5" s="1"/>
  <c r="K2754" i="5"/>
  <c r="J2754" i="5"/>
  <c r="S2754" i="5" s="1"/>
  <c r="G2754" i="5"/>
  <c r="P2754" i="5" s="1"/>
  <c r="I2755" i="5"/>
  <c r="R2755" i="5" s="1"/>
  <c r="H2755" i="5"/>
  <c r="Q2755" i="5" s="1"/>
  <c r="J2755" i="5"/>
  <c r="S2755" i="5" s="1"/>
  <c r="K2755" i="5"/>
  <c r="G2755" i="5"/>
  <c r="P2755" i="5" s="1"/>
  <c r="K2756" i="5"/>
  <c r="J2756" i="5"/>
  <c r="S2756" i="5" s="1"/>
  <c r="I2756" i="5"/>
  <c r="R2756" i="5" s="1"/>
  <c r="G2756" i="5"/>
  <c r="P2756" i="5" s="1"/>
  <c r="H2756" i="5"/>
  <c r="Q2756" i="5" s="1"/>
  <c r="I2757" i="5"/>
  <c r="R2757" i="5" s="1"/>
  <c r="H2757" i="5"/>
  <c r="Q2757" i="5" s="1"/>
  <c r="J2757" i="5"/>
  <c r="S2757" i="5" s="1"/>
  <c r="K2757" i="5"/>
  <c r="G2757" i="5"/>
  <c r="P2757" i="5" s="1"/>
  <c r="H2758" i="5"/>
  <c r="Q2758" i="5" s="1"/>
  <c r="I2758" i="5"/>
  <c r="R2758" i="5" s="1"/>
  <c r="K2758" i="5"/>
  <c r="J2758" i="5"/>
  <c r="S2758" i="5" s="1"/>
  <c r="G2758" i="5"/>
  <c r="P2758" i="5" s="1"/>
  <c r="J2759" i="5"/>
  <c r="S2759" i="5" s="1"/>
  <c r="I2759" i="5"/>
  <c r="R2759" i="5" s="1"/>
  <c r="K2759" i="5"/>
  <c r="G2759" i="5"/>
  <c r="P2759" i="5" s="1"/>
  <c r="H2759" i="5"/>
  <c r="Q2759" i="5" s="1"/>
  <c r="K2760" i="5"/>
  <c r="G2760" i="5"/>
  <c r="P2760" i="5" s="1"/>
  <c r="I2760" i="5"/>
  <c r="R2760" i="5" s="1"/>
  <c r="J2760" i="5"/>
  <c r="S2760" i="5" s="1"/>
  <c r="H2760" i="5"/>
  <c r="Q2760" i="5" s="1"/>
  <c r="K2761" i="5"/>
  <c r="J2761" i="5"/>
  <c r="S2761" i="5" s="1"/>
  <c r="I2761" i="5"/>
  <c r="R2761" i="5" s="1"/>
  <c r="H2761" i="5"/>
  <c r="Q2761" i="5" s="1"/>
  <c r="G2761" i="5"/>
  <c r="P2761" i="5" s="1"/>
  <c r="K2762" i="5"/>
  <c r="I2762" i="5"/>
  <c r="R2762" i="5" s="1"/>
  <c r="H2762" i="5"/>
  <c r="Q2762" i="5" s="1"/>
  <c r="J2762" i="5"/>
  <c r="S2762" i="5" s="1"/>
  <c r="G2762" i="5"/>
  <c r="P2762" i="5" s="1"/>
  <c r="H2763" i="5"/>
  <c r="Q2763" i="5" s="1"/>
  <c r="J2763" i="5"/>
  <c r="S2763" i="5" s="1"/>
  <c r="I2763" i="5"/>
  <c r="R2763" i="5" s="1"/>
  <c r="K2763" i="5"/>
  <c r="G2763" i="5"/>
  <c r="P2763" i="5" s="1"/>
  <c r="K2764" i="5"/>
  <c r="I2764" i="5"/>
  <c r="R2764" i="5" s="1"/>
  <c r="H2764" i="5"/>
  <c r="Q2764" i="5" s="1"/>
  <c r="J2764" i="5"/>
  <c r="S2764" i="5" s="1"/>
  <c r="G2764" i="5"/>
  <c r="P2764" i="5" s="1"/>
  <c r="H2765" i="5"/>
  <c r="Q2765" i="5" s="1"/>
  <c r="K2765" i="5"/>
  <c r="I2765" i="5"/>
  <c r="R2765" i="5" s="1"/>
  <c r="J2765" i="5"/>
  <c r="S2765" i="5" s="1"/>
  <c r="G2765" i="5"/>
  <c r="P2765" i="5" s="1"/>
  <c r="K2766" i="5"/>
  <c r="H2766" i="5"/>
  <c r="Q2766" i="5" s="1"/>
  <c r="I2766" i="5"/>
  <c r="R2766" i="5" s="1"/>
  <c r="J2766" i="5"/>
  <c r="S2766" i="5" s="1"/>
  <c r="G2766" i="5"/>
  <c r="P2766" i="5" s="1"/>
  <c r="H2767" i="5"/>
  <c r="Q2767" i="5" s="1"/>
  <c r="K2767" i="5"/>
  <c r="J2767" i="5"/>
  <c r="S2767" i="5" s="1"/>
  <c r="I2767" i="5"/>
  <c r="R2767" i="5" s="1"/>
  <c r="G2767" i="5"/>
  <c r="P2767" i="5" s="1"/>
  <c r="K2768" i="5"/>
  <c r="H2768" i="5"/>
  <c r="Q2768" i="5" s="1"/>
  <c r="I2768" i="5"/>
  <c r="R2768" i="5" s="1"/>
  <c r="J2768" i="5"/>
  <c r="S2768" i="5" s="1"/>
  <c r="G2768" i="5"/>
  <c r="P2768" i="5" s="1"/>
  <c r="J2769" i="5"/>
  <c r="S2769" i="5" s="1"/>
  <c r="G2769" i="5"/>
  <c r="P2769" i="5" s="1"/>
  <c r="H2769" i="5"/>
  <c r="Q2769" i="5" s="1"/>
  <c r="I2769" i="5"/>
  <c r="R2769" i="5" s="1"/>
  <c r="K2769" i="5"/>
  <c r="I2770" i="5"/>
  <c r="R2770" i="5" s="1"/>
  <c r="J2770" i="5"/>
  <c r="S2770" i="5" s="1"/>
  <c r="G2770" i="5"/>
  <c r="P2770" i="5" s="1"/>
  <c r="H2770" i="5"/>
  <c r="Q2770" i="5" s="1"/>
  <c r="K2770" i="5"/>
  <c r="J2771" i="5"/>
  <c r="S2771" i="5" s="1"/>
  <c r="H2771" i="5"/>
  <c r="Q2771" i="5" s="1"/>
  <c r="K2771" i="5"/>
  <c r="I2771" i="5"/>
  <c r="R2771" i="5" s="1"/>
  <c r="G2771" i="5"/>
  <c r="P2771" i="5" s="1"/>
  <c r="I2772" i="5"/>
  <c r="R2772" i="5" s="1"/>
  <c r="K2772" i="5"/>
  <c r="J2772" i="5"/>
  <c r="S2772" i="5" s="1"/>
  <c r="H2772" i="5"/>
  <c r="Q2772" i="5" s="1"/>
  <c r="G2772" i="5"/>
  <c r="P2772" i="5" s="1"/>
  <c r="I2773" i="5"/>
  <c r="R2773" i="5" s="1"/>
  <c r="J2773" i="5"/>
  <c r="S2773" i="5" s="1"/>
  <c r="G2773" i="5"/>
  <c r="P2773" i="5" s="1"/>
  <c r="H2773" i="5"/>
  <c r="Q2773" i="5" s="1"/>
  <c r="K2773" i="5"/>
  <c r="I2774" i="5"/>
  <c r="R2774" i="5" s="1"/>
  <c r="G2774" i="5"/>
  <c r="P2774" i="5" s="1"/>
  <c r="H2774" i="5"/>
  <c r="Q2774" i="5" s="1"/>
  <c r="J2774" i="5"/>
  <c r="S2774" i="5" s="1"/>
  <c r="K2774" i="5"/>
  <c r="J2775" i="5"/>
  <c r="S2775" i="5" s="1"/>
  <c r="I2775" i="5"/>
  <c r="R2775" i="5" s="1"/>
  <c r="G2775" i="5"/>
  <c r="P2775" i="5" s="1"/>
  <c r="H2775" i="5"/>
  <c r="Q2775" i="5" s="1"/>
  <c r="K2775" i="5"/>
  <c r="J2776" i="5"/>
  <c r="S2776" i="5" s="1"/>
  <c r="G2776" i="5"/>
  <c r="P2776" i="5" s="1"/>
  <c r="I2776" i="5"/>
  <c r="R2776" i="5" s="1"/>
  <c r="H2776" i="5"/>
  <c r="Q2776" i="5" s="1"/>
  <c r="K2776" i="5"/>
  <c r="J2777" i="5"/>
  <c r="S2777" i="5" s="1"/>
  <c r="H2777" i="5"/>
  <c r="Q2777" i="5" s="1"/>
  <c r="G2777" i="5"/>
  <c r="P2777" i="5" s="1"/>
  <c r="K2777" i="5"/>
  <c r="I2777" i="5"/>
  <c r="R2777" i="5" s="1"/>
  <c r="G2778" i="5"/>
  <c r="P2778" i="5" s="1"/>
  <c r="H2778" i="5"/>
  <c r="Q2778" i="5" s="1"/>
  <c r="J2778" i="5"/>
  <c r="S2778" i="5" s="1"/>
  <c r="I2778" i="5"/>
  <c r="R2778" i="5" s="1"/>
  <c r="K2778" i="5"/>
  <c r="I2779" i="5"/>
  <c r="R2779" i="5" s="1"/>
  <c r="H2779" i="5"/>
  <c r="Q2779" i="5" s="1"/>
  <c r="J2779" i="5"/>
  <c r="S2779" i="5" s="1"/>
  <c r="G2779" i="5"/>
  <c r="P2779" i="5" s="1"/>
  <c r="K2779" i="5"/>
  <c r="I2780" i="5"/>
  <c r="R2780" i="5" s="1"/>
  <c r="J2780" i="5"/>
  <c r="S2780" i="5" s="1"/>
  <c r="G2780" i="5"/>
  <c r="P2780" i="5" s="1"/>
  <c r="K2780" i="5"/>
  <c r="H2780" i="5"/>
  <c r="Q2780" i="5" s="1"/>
  <c r="J2781" i="5"/>
  <c r="S2781" i="5" s="1"/>
  <c r="I2781" i="5"/>
  <c r="R2781" i="5" s="1"/>
  <c r="K2781" i="5"/>
  <c r="G2781" i="5"/>
  <c r="P2781" i="5" s="1"/>
  <c r="H2781" i="5"/>
  <c r="Q2781" i="5" s="1"/>
  <c r="G2782" i="5"/>
  <c r="P2782" i="5" s="1"/>
  <c r="H2782" i="5"/>
  <c r="Q2782" i="5" s="1"/>
  <c r="I2782" i="5"/>
  <c r="R2782" i="5" s="1"/>
  <c r="J2782" i="5"/>
  <c r="S2782" i="5" s="1"/>
  <c r="K2782" i="5"/>
  <c r="J2783" i="5"/>
  <c r="S2783" i="5" s="1"/>
  <c r="G2783" i="5"/>
  <c r="P2783" i="5" s="1"/>
  <c r="I2783" i="5"/>
  <c r="R2783" i="5" s="1"/>
  <c r="H2783" i="5"/>
  <c r="Q2783" i="5" s="1"/>
  <c r="K2783" i="5"/>
  <c r="J2784" i="5"/>
  <c r="S2784" i="5" s="1"/>
  <c r="H2784" i="5"/>
  <c r="Q2784" i="5" s="1"/>
  <c r="I2784" i="5"/>
  <c r="R2784" i="5" s="1"/>
  <c r="G2784" i="5"/>
  <c r="P2784" i="5" s="1"/>
  <c r="K2784" i="5"/>
  <c r="K2785" i="5"/>
  <c r="I2785" i="5"/>
  <c r="R2785" i="5" s="1"/>
  <c r="G2785" i="5"/>
  <c r="P2785" i="5" s="1"/>
  <c r="H2785" i="5"/>
  <c r="Q2785" i="5" s="1"/>
  <c r="J2785" i="5"/>
  <c r="S2785" i="5" s="1"/>
  <c r="J2786" i="5"/>
  <c r="S2786" i="5" s="1"/>
  <c r="H2786" i="5"/>
  <c r="Q2786" i="5" s="1"/>
  <c r="I2786" i="5"/>
  <c r="R2786" i="5" s="1"/>
  <c r="K2786" i="5"/>
  <c r="G2786" i="5"/>
  <c r="P2786" i="5" s="1"/>
  <c r="I2787" i="5"/>
  <c r="R2787" i="5" s="1"/>
  <c r="K2787" i="5"/>
  <c r="J2787" i="5"/>
  <c r="S2787" i="5" s="1"/>
  <c r="G2787" i="5"/>
  <c r="P2787" i="5" s="1"/>
  <c r="H2787" i="5"/>
  <c r="Q2787" i="5" s="1"/>
  <c r="I2788" i="5"/>
  <c r="R2788" i="5" s="1"/>
  <c r="J2788" i="5"/>
  <c r="S2788" i="5" s="1"/>
  <c r="H2788" i="5"/>
  <c r="Q2788" i="5" s="1"/>
  <c r="G2788" i="5"/>
  <c r="P2788" i="5" s="1"/>
  <c r="K2788" i="5"/>
  <c r="G2789" i="5"/>
  <c r="P2789" i="5" s="1"/>
  <c r="K2789" i="5"/>
  <c r="H2789" i="5"/>
  <c r="Q2789" i="5" s="1"/>
  <c r="J2789" i="5"/>
  <c r="S2789" i="5" s="1"/>
  <c r="I2789" i="5"/>
  <c r="R2789" i="5" s="1"/>
  <c r="K2790" i="5"/>
  <c r="J2790" i="5"/>
  <c r="S2790" i="5" s="1"/>
  <c r="H2790" i="5"/>
  <c r="Q2790" i="5" s="1"/>
  <c r="I2790" i="5"/>
  <c r="R2790" i="5" s="1"/>
  <c r="G2790" i="5"/>
  <c r="P2790" i="5" s="1"/>
  <c r="G2791" i="5"/>
  <c r="P2791" i="5" s="1"/>
  <c r="K2791" i="5"/>
  <c r="I2791" i="5"/>
  <c r="R2791" i="5" s="1"/>
  <c r="H2791" i="5"/>
  <c r="Q2791" i="5" s="1"/>
  <c r="J2791" i="5"/>
  <c r="S2791" i="5" s="1"/>
  <c r="G2792" i="5"/>
  <c r="P2792" i="5" s="1"/>
  <c r="I2792" i="5"/>
  <c r="R2792" i="5" s="1"/>
  <c r="J2792" i="5"/>
  <c r="S2792" i="5" s="1"/>
  <c r="H2792" i="5"/>
  <c r="Q2792" i="5" s="1"/>
  <c r="K2792" i="5"/>
  <c r="I2793" i="5"/>
  <c r="R2793" i="5" s="1"/>
  <c r="G2793" i="5"/>
  <c r="P2793" i="5" s="1"/>
  <c r="K2793" i="5"/>
  <c r="J2793" i="5"/>
  <c r="S2793" i="5" s="1"/>
  <c r="H2793" i="5"/>
  <c r="Q2793" i="5" s="1"/>
  <c r="I2794" i="5"/>
  <c r="R2794" i="5" s="1"/>
  <c r="G2794" i="5"/>
  <c r="P2794" i="5" s="1"/>
  <c r="J2794" i="5"/>
  <c r="S2794" i="5" s="1"/>
  <c r="H2794" i="5"/>
  <c r="Q2794" i="5" s="1"/>
  <c r="K2794" i="5"/>
  <c r="G2795" i="5"/>
  <c r="P2795" i="5" s="1"/>
  <c r="J2795" i="5"/>
  <c r="S2795" i="5" s="1"/>
  <c r="K2795" i="5"/>
  <c r="H2795" i="5"/>
  <c r="Q2795" i="5" s="1"/>
  <c r="I2795" i="5"/>
  <c r="R2795" i="5" s="1"/>
  <c r="G2796" i="5"/>
  <c r="P2796" i="5" s="1"/>
  <c r="H2796" i="5"/>
  <c r="Q2796" i="5" s="1"/>
  <c r="I2796" i="5"/>
  <c r="R2796" i="5" s="1"/>
  <c r="K2796" i="5"/>
  <c r="J2796" i="5"/>
  <c r="S2796" i="5" s="1"/>
  <c r="K2797" i="5"/>
  <c r="H2797" i="5"/>
  <c r="Q2797" i="5" s="1"/>
  <c r="J2797" i="5"/>
  <c r="S2797" i="5" s="1"/>
  <c r="G2797" i="5"/>
  <c r="P2797" i="5" s="1"/>
  <c r="I2797" i="5"/>
  <c r="R2797" i="5" s="1"/>
  <c r="J2798" i="5"/>
  <c r="S2798" i="5" s="1"/>
  <c r="G2798" i="5"/>
  <c r="P2798" i="5" s="1"/>
  <c r="K2798" i="5"/>
  <c r="H2798" i="5"/>
  <c r="Q2798" i="5" s="1"/>
  <c r="I2798" i="5"/>
  <c r="R2798" i="5" s="1"/>
  <c r="G2799" i="5"/>
  <c r="P2799" i="5" s="1"/>
  <c r="H2799" i="5"/>
  <c r="Q2799" i="5" s="1"/>
  <c r="J2799" i="5"/>
  <c r="S2799" i="5" s="1"/>
  <c r="K2799" i="5"/>
  <c r="I2799" i="5"/>
  <c r="R2799" i="5" s="1"/>
  <c r="H2800" i="5"/>
  <c r="Q2800" i="5" s="1"/>
  <c r="J2800" i="5"/>
  <c r="S2800" i="5" s="1"/>
  <c r="K2800" i="5"/>
  <c r="G2800" i="5"/>
  <c r="P2800" i="5" s="1"/>
  <c r="I2800" i="5"/>
  <c r="R2800" i="5" s="1"/>
  <c r="J2801" i="5"/>
  <c r="S2801" i="5" s="1"/>
  <c r="G2801" i="5"/>
  <c r="P2801" i="5" s="1"/>
  <c r="I2801" i="5"/>
  <c r="R2801" i="5" s="1"/>
  <c r="K2801" i="5"/>
  <c r="H2801" i="5"/>
  <c r="Q2801" i="5" s="1"/>
  <c r="J2802" i="5"/>
  <c r="S2802" i="5" s="1"/>
  <c r="G2802" i="5"/>
  <c r="P2802" i="5" s="1"/>
  <c r="H2802" i="5"/>
  <c r="Q2802" i="5" s="1"/>
  <c r="K2802" i="5"/>
  <c r="I2802" i="5"/>
  <c r="R2802" i="5" s="1"/>
  <c r="J2803" i="5"/>
  <c r="S2803" i="5" s="1"/>
  <c r="K2803" i="5"/>
  <c r="G2803" i="5"/>
  <c r="P2803" i="5" s="1"/>
  <c r="H2803" i="5"/>
  <c r="Q2803" i="5" s="1"/>
  <c r="I2803" i="5"/>
  <c r="R2803" i="5" s="1"/>
  <c r="K2804" i="5"/>
  <c r="J2804" i="5"/>
  <c r="S2804" i="5" s="1"/>
  <c r="H2804" i="5"/>
  <c r="Q2804" i="5" s="1"/>
  <c r="G2804" i="5"/>
  <c r="P2804" i="5" s="1"/>
  <c r="I2804" i="5"/>
  <c r="R2804" i="5" s="1"/>
  <c r="J2805" i="5"/>
  <c r="S2805" i="5" s="1"/>
  <c r="K2805" i="5"/>
  <c r="G2805" i="5"/>
  <c r="P2805" i="5" s="1"/>
  <c r="H2805" i="5"/>
  <c r="Q2805" i="5" s="1"/>
  <c r="I2805" i="5"/>
  <c r="R2805" i="5" s="1"/>
  <c r="J2806" i="5"/>
  <c r="S2806" i="5" s="1"/>
  <c r="H2806" i="5"/>
  <c r="Q2806" i="5" s="1"/>
  <c r="G2806" i="5"/>
  <c r="P2806" i="5" s="1"/>
  <c r="K2806" i="5"/>
  <c r="I2806" i="5"/>
  <c r="R2806" i="5" s="1"/>
  <c r="G2807" i="5"/>
  <c r="P2807" i="5" s="1"/>
  <c r="H2807" i="5"/>
  <c r="Q2807" i="5" s="1"/>
  <c r="K2807" i="5"/>
  <c r="J2807" i="5"/>
  <c r="S2807" i="5" s="1"/>
  <c r="I2807" i="5"/>
  <c r="R2807" i="5" s="1"/>
  <c r="J2808" i="5"/>
  <c r="S2808" i="5" s="1"/>
  <c r="K2808" i="5"/>
  <c r="H2808" i="5"/>
  <c r="Q2808" i="5" s="1"/>
  <c r="I2808" i="5"/>
  <c r="R2808" i="5" s="1"/>
  <c r="G2808" i="5"/>
  <c r="P2808" i="5" s="1"/>
  <c r="H2809" i="5"/>
  <c r="Q2809" i="5" s="1"/>
  <c r="I2809" i="5"/>
  <c r="R2809" i="5" s="1"/>
  <c r="K2809" i="5"/>
  <c r="J2809" i="5"/>
  <c r="S2809" i="5" s="1"/>
  <c r="G2809" i="5"/>
  <c r="P2809" i="5" s="1"/>
  <c r="J2810" i="5"/>
  <c r="S2810" i="5" s="1"/>
  <c r="G2810" i="5"/>
  <c r="P2810" i="5" s="1"/>
  <c r="H2810" i="5"/>
  <c r="Q2810" i="5" s="1"/>
  <c r="K2810" i="5"/>
  <c r="I2810" i="5"/>
  <c r="R2810" i="5" s="1"/>
  <c r="J2811" i="5"/>
  <c r="S2811" i="5" s="1"/>
  <c r="G2811" i="5"/>
  <c r="P2811" i="5" s="1"/>
  <c r="K2811" i="5"/>
  <c r="I2811" i="5"/>
  <c r="R2811" i="5" s="1"/>
  <c r="H2811" i="5"/>
  <c r="Q2811" i="5" s="1"/>
  <c r="J2812" i="5"/>
  <c r="S2812" i="5" s="1"/>
  <c r="H2812" i="5"/>
  <c r="Q2812" i="5" s="1"/>
  <c r="G2812" i="5"/>
  <c r="P2812" i="5" s="1"/>
  <c r="K2812" i="5"/>
  <c r="I2812" i="5"/>
  <c r="R2812" i="5" s="1"/>
  <c r="J2813" i="5"/>
  <c r="S2813" i="5" s="1"/>
  <c r="G2813" i="5"/>
  <c r="P2813" i="5" s="1"/>
  <c r="K2813" i="5"/>
  <c r="H2813" i="5"/>
  <c r="Q2813" i="5" s="1"/>
  <c r="I2813" i="5"/>
  <c r="R2813" i="5" s="1"/>
  <c r="J2814" i="5"/>
  <c r="S2814" i="5" s="1"/>
  <c r="G2814" i="5"/>
  <c r="P2814" i="5" s="1"/>
  <c r="K2814" i="5"/>
  <c r="H2814" i="5"/>
  <c r="Q2814" i="5" s="1"/>
  <c r="I2814" i="5"/>
  <c r="R2814" i="5" s="1"/>
  <c r="G2815" i="5"/>
  <c r="P2815" i="5" s="1"/>
  <c r="J2815" i="5"/>
  <c r="S2815" i="5" s="1"/>
  <c r="H2815" i="5"/>
  <c r="Q2815" i="5" s="1"/>
  <c r="K2815" i="5"/>
  <c r="I2815" i="5"/>
  <c r="R2815" i="5" s="1"/>
  <c r="G2816" i="5"/>
  <c r="P2816" i="5" s="1"/>
  <c r="H2816" i="5"/>
  <c r="Q2816" i="5" s="1"/>
  <c r="J2816" i="5"/>
  <c r="S2816" i="5" s="1"/>
  <c r="K2816" i="5"/>
  <c r="I2816" i="5"/>
  <c r="R2816" i="5" s="1"/>
  <c r="H2817" i="5"/>
  <c r="Q2817" i="5" s="1"/>
  <c r="J2817" i="5"/>
  <c r="S2817" i="5" s="1"/>
  <c r="G2817" i="5"/>
  <c r="P2817" i="5" s="1"/>
  <c r="K2817" i="5"/>
  <c r="I2817" i="5"/>
  <c r="R2817" i="5" s="1"/>
  <c r="K2818" i="5"/>
  <c r="H2818" i="5"/>
  <c r="Q2818" i="5" s="1"/>
  <c r="J2818" i="5"/>
  <c r="S2818" i="5" s="1"/>
  <c r="I2818" i="5"/>
  <c r="R2818" i="5" s="1"/>
  <c r="G2818" i="5"/>
  <c r="P2818" i="5" s="1"/>
  <c r="H2819" i="5"/>
  <c r="Q2819" i="5" s="1"/>
  <c r="K2819" i="5"/>
  <c r="J2819" i="5"/>
  <c r="S2819" i="5" s="1"/>
  <c r="G2819" i="5"/>
  <c r="P2819" i="5" s="1"/>
  <c r="I2819" i="5"/>
  <c r="R2819" i="5" s="1"/>
  <c r="H2820" i="5"/>
  <c r="Q2820" i="5" s="1"/>
  <c r="G2820" i="5"/>
  <c r="P2820" i="5" s="1"/>
  <c r="J2820" i="5"/>
  <c r="S2820" i="5" s="1"/>
  <c r="K2820" i="5"/>
  <c r="I2820" i="5"/>
  <c r="R2820" i="5" s="1"/>
  <c r="G2821" i="5"/>
  <c r="P2821" i="5" s="1"/>
  <c r="I2821" i="5"/>
  <c r="R2821" i="5" s="1"/>
  <c r="K2821" i="5"/>
  <c r="J2821" i="5"/>
  <c r="S2821" i="5" s="1"/>
  <c r="H2821" i="5"/>
  <c r="Q2821" i="5" s="1"/>
  <c r="G2822" i="5"/>
  <c r="P2822" i="5" s="1"/>
  <c r="H2822" i="5"/>
  <c r="Q2822" i="5" s="1"/>
  <c r="I2822" i="5"/>
  <c r="R2822" i="5" s="1"/>
  <c r="J2822" i="5"/>
  <c r="S2822" i="5" s="1"/>
  <c r="K2822" i="5"/>
  <c r="G2823" i="5"/>
  <c r="P2823" i="5" s="1"/>
  <c r="I2823" i="5"/>
  <c r="R2823" i="5" s="1"/>
  <c r="J2823" i="5"/>
  <c r="S2823" i="5" s="1"/>
  <c r="H2823" i="5"/>
  <c r="Q2823" i="5" s="1"/>
  <c r="K2823" i="5"/>
  <c r="I2824" i="5"/>
  <c r="R2824" i="5" s="1"/>
  <c r="H2824" i="5"/>
  <c r="Q2824" i="5" s="1"/>
  <c r="K2824" i="5"/>
  <c r="G2824" i="5"/>
  <c r="P2824" i="5" s="1"/>
  <c r="J2824" i="5"/>
  <c r="S2824" i="5" s="1"/>
  <c r="J2825" i="5"/>
  <c r="S2825" i="5" s="1"/>
  <c r="H2825" i="5"/>
  <c r="Q2825" i="5" s="1"/>
  <c r="K2825" i="5"/>
  <c r="I2825" i="5"/>
  <c r="R2825" i="5" s="1"/>
  <c r="G2825" i="5"/>
  <c r="P2825" i="5" s="1"/>
  <c r="G2826" i="5"/>
  <c r="P2826" i="5" s="1"/>
  <c r="K2826" i="5"/>
  <c r="H2826" i="5"/>
  <c r="Q2826" i="5" s="1"/>
  <c r="I2826" i="5"/>
  <c r="R2826" i="5" s="1"/>
  <c r="J2826" i="5"/>
  <c r="S2826" i="5" s="1"/>
  <c r="H2827" i="5"/>
  <c r="Q2827" i="5" s="1"/>
  <c r="I2827" i="5"/>
  <c r="R2827" i="5" s="1"/>
  <c r="G2827" i="5"/>
  <c r="P2827" i="5" s="1"/>
  <c r="K2827" i="5"/>
  <c r="J2827" i="5"/>
  <c r="S2827" i="5" s="1"/>
  <c r="I2828" i="5"/>
  <c r="R2828" i="5" s="1"/>
  <c r="K2828" i="5"/>
  <c r="G2828" i="5"/>
  <c r="P2828" i="5" s="1"/>
  <c r="H2828" i="5"/>
  <c r="Q2828" i="5" s="1"/>
  <c r="J2828" i="5"/>
  <c r="S2828" i="5" s="1"/>
  <c r="G2829" i="5"/>
  <c r="P2829" i="5" s="1"/>
  <c r="J2829" i="5"/>
  <c r="S2829" i="5" s="1"/>
  <c r="H2829" i="5"/>
  <c r="Q2829" i="5" s="1"/>
  <c r="K2829" i="5"/>
  <c r="I2829" i="5"/>
  <c r="R2829" i="5" s="1"/>
  <c r="J2830" i="5"/>
  <c r="S2830" i="5" s="1"/>
  <c r="K2830" i="5"/>
  <c r="G2830" i="5"/>
  <c r="P2830" i="5" s="1"/>
  <c r="H2830" i="5"/>
  <c r="Q2830" i="5" s="1"/>
  <c r="I2830" i="5"/>
  <c r="R2830" i="5" s="1"/>
  <c r="J2831" i="5"/>
  <c r="S2831" i="5" s="1"/>
  <c r="K2831" i="5"/>
  <c r="I2831" i="5"/>
  <c r="R2831" i="5" s="1"/>
  <c r="H2831" i="5"/>
  <c r="Q2831" i="5" s="1"/>
  <c r="G2831" i="5"/>
  <c r="P2831" i="5" s="1"/>
  <c r="J2832" i="5"/>
  <c r="S2832" i="5" s="1"/>
  <c r="K2832" i="5"/>
  <c r="I2832" i="5"/>
  <c r="R2832" i="5" s="1"/>
  <c r="G2832" i="5"/>
  <c r="P2832" i="5" s="1"/>
  <c r="H2832" i="5"/>
  <c r="Q2832" i="5" s="1"/>
  <c r="G2833" i="5"/>
  <c r="P2833" i="5" s="1"/>
  <c r="K2833" i="5"/>
  <c r="H2833" i="5"/>
  <c r="Q2833" i="5" s="1"/>
  <c r="I2833" i="5"/>
  <c r="R2833" i="5" s="1"/>
  <c r="J2833" i="5"/>
  <c r="S2833" i="5" s="1"/>
  <c r="K2834" i="5"/>
  <c r="I2834" i="5"/>
  <c r="R2834" i="5" s="1"/>
  <c r="G2834" i="5"/>
  <c r="P2834" i="5" s="1"/>
  <c r="H2834" i="5"/>
  <c r="Q2834" i="5" s="1"/>
  <c r="J2834" i="5"/>
  <c r="S2834" i="5" s="1"/>
  <c r="J2835" i="5"/>
  <c r="S2835" i="5" s="1"/>
  <c r="I2835" i="5"/>
  <c r="R2835" i="5" s="1"/>
  <c r="G2835" i="5"/>
  <c r="P2835" i="5" s="1"/>
  <c r="H2835" i="5"/>
  <c r="Q2835" i="5" s="1"/>
  <c r="K2835" i="5"/>
  <c r="I2836" i="5"/>
  <c r="R2836" i="5" s="1"/>
  <c r="H2836" i="5"/>
  <c r="Q2836" i="5" s="1"/>
  <c r="J2836" i="5"/>
  <c r="S2836" i="5" s="1"/>
  <c r="K2836" i="5"/>
  <c r="G2836" i="5"/>
  <c r="P2836" i="5" s="1"/>
  <c r="J2837" i="5"/>
  <c r="S2837" i="5" s="1"/>
  <c r="H2837" i="5"/>
  <c r="Q2837" i="5" s="1"/>
  <c r="K2837" i="5"/>
  <c r="I2837" i="5"/>
  <c r="R2837" i="5" s="1"/>
  <c r="G2837" i="5"/>
  <c r="P2837" i="5" s="1"/>
  <c r="H2838" i="5"/>
  <c r="Q2838" i="5" s="1"/>
  <c r="J2838" i="5"/>
  <c r="S2838" i="5" s="1"/>
  <c r="I2838" i="5"/>
  <c r="R2838" i="5" s="1"/>
  <c r="K2838" i="5"/>
  <c r="G2838" i="5"/>
  <c r="P2838" i="5" s="1"/>
  <c r="I2839" i="5"/>
  <c r="R2839" i="5" s="1"/>
  <c r="H2839" i="5"/>
  <c r="Q2839" i="5" s="1"/>
  <c r="J2839" i="5"/>
  <c r="S2839" i="5" s="1"/>
  <c r="K2839" i="5"/>
  <c r="G2839" i="5"/>
  <c r="P2839" i="5" s="1"/>
  <c r="G2840" i="5"/>
  <c r="P2840" i="5" s="1"/>
  <c r="J2840" i="5"/>
  <c r="S2840" i="5" s="1"/>
  <c r="H2840" i="5"/>
  <c r="Q2840" i="5" s="1"/>
  <c r="K2840" i="5"/>
  <c r="I2840" i="5"/>
  <c r="R2840" i="5" s="1"/>
  <c r="G2841" i="5"/>
  <c r="P2841" i="5" s="1"/>
  <c r="H2841" i="5"/>
  <c r="Q2841" i="5" s="1"/>
  <c r="I2841" i="5"/>
  <c r="R2841" i="5" s="1"/>
  <c r="J2841" i="5"/>
  <c r="S2841" i="5" s="1"/>
  <c r="K2841" i="5"/>
  <c r="G2842" i="5"/>
  <c r="P2842" i="5" s="1"/>
  <c r="I2842" i="5"/>
  <c r="R2842" i="5" s="1"/>
  <c r="H2842" i="5"/>
  <c r="Q2842" i="5" s="1"/>
  <c r="K2842" i="5"/>
  <c r="J2842" i="5"/>
  <c r="S2842" i="5" s="1"/>
  <c r="H2843" i="5"/>
  <c r="Q2843" i="5" s="1"/>
  <c r="I2843" i="5"/>
  <c r="R2843" i="5" s="1"/>
  <c r="K2843" i="5"/>
  <c r="G2843" i="5"/>
  <c r="P2843" i="5" s="1"/>
  <c r="J2843" i="5"/>
  <c r="S2843" i="5" s="1"/>
  <c r="I2844" i="5"/>
  <c r="R2844" i="5" s="1"/>
  <c r="K2844" i="5"/>
  <c r="J2844" i="5"/>
  <c r="S2844" i="5" s="1"/>
  <c r="H2844" i="5"/>
  <c r="Q2844" i="5" s="1"/>
  <c r="G2844" i="5"/>
  <c r="P2844" i="5" s="1"/>
  <c r="H2845" i="5"/>
  <c r="Q2845" i="5" s="1"/>
  <c r="J2845" i="5"/>
  <c r="S2845" i="5" s="1"/>
  <c r="G2845" i="5"/>
  <c r="P2845" i="5" s="1"/>
  <c r="K2845" i="5"/>
  <c r="I2845" i="5"/>
  <c r="R2845" i="5" s="1"/>
  <c r="J2846" i="5"/>
  <c r="S2846" i="5" s="1"/>
  <c r="G2846" i="5"/>
  <c r="P2846" i="5" s="1"/>
  <c r="K2846" i="5"/>
  <c r="I2846" i="5"/>
  <c r="R2846" i="5" s="1"/>
  <c r="H2846" i="5"/>
  <c r="Q2846" i="5" s="1"/>
  <c r="H2847" i="5"/>
  <c r="Q2847" i="5" s="1"/>
  <c r="G2847" i="5"/>
  <c r="P2847" i="5" s="1"/>
  <c r="I2847" i="5"/>
  <c r="R2847" i="5" s="1"/>
  <c r="J2847" i="5"/>
  <c r="S2847" i="5" s="1"/>
  <c r="K2847" i="5"/>
  <c r="I2848" i="5"/>
  <c r="R2848" i="5" s="1"/>
  <c r="G2848" i="5"/>
  <c r="P2848" i="5" s="1"/>
  <c r="K2848" i="5"/>
  <c r="H2848" i="5"/>
  <c r="Q2848" i="5" s="1"/>
  <c r="J2848" i="5"/>
  <c r="S2848" i="5" s="1"/>
  <c r="J2849" i="5"/>
  <c r="S2849" i="5" s="1"/>
  <c r="K2849" i="5"/>
  <c r="H2849" i="5"/>
  <c r="Q2849" i="5" s="1"/>
  <c r="I2849" i="5"/>
  <c r="R2849" i="5" s="1"/>
  <c r="G2849" i="5"/>
  <c r="P2849" i="5" s="1"/>
  <c r="J2850" i="5"/>
  <c r="S2850" i="5" s="1"/>
  <c r="G2850" i="5"/>
  <c r="P2850" i="5" s="1"/>
  <c r="I2850" i="5"/>
  <c r="R2850" i="5" s="1"/>
  <c r="K2850" i="5"/>
  <c r="H2850" i="5"/>
  <c r="Q2850" i="5" s="1"/>
  <c r="J2851" i="5"/>
  <c r="S2851" i="5" s="1"/>
  <c r="I2851" i="5"/>
  <c r="R2851" i="5" s="1"/>
  <c r="G2851" i="5"/>
  <c r="P2851" i="5" s="1"/>
  <c r="H2851" i="5"/>
  <c r="Q2851" i="5" s="1"/>
  <c r="K2851" i="5"/>
  <c r="J2852" i="5"/>
  <c r="S2852" i="5" s="1"/>
  <c r="K2852" i="5"/>
  <c r="I2852" i="5"/>
  <c r="R2852" i="5" s="1"/>
  <c r="G2852" i="5"/>
  <c r="P2852" i="5" s="1"/>
  <c r="H2852" i="5"/>
  <c r="Q2852" i="5" s="1"/>
  <c r="J2853" i="5"/>
  <c r="S2853" i="5" s="1"/>
  <c r="H2853" i="5"/>
  <c r="Q2853" i="5" s="1"/>
  <c r="K2853" i="5"/>
  <c r="G2853" i="5"/>
  <c r="P2853" i="5" s="1"/>
  <c r="I2853" i="5"/>
  <c r="R2853" i="5" s="1"/>
  <c r="K2854" i="5"/>
  <c r="I2854" i="5"/>
  <c r="R2854" i="5" s="1"/>
  <c r="J2854" i="5"/>
  <c r="S2854" i="5" s="1"/>
  <c r="G2854" i="5"/>
  <c r="P2854" i="5" s="1"/>
  <c r="H2854" i="5"/>
  <c r="Q2854" i="5" s="1"/>
  <c r="G2855" i="5"/>
  <c r="P2855" i="5" s="1"/>
  <c r="H2855" i="5"/>
  <c r="Q2855" i="5" s="1"/>
  <c r="I2855" i="5"/>
  <c r="R2855" i="5" s="1"/>
  <c r="J2855" i="5"/>
  <c r="S2855" i="5" s="1"/>
  <c r="K2855" i="5"/>
  <c r="G2856" i="5"/>
  <c r="P2856" i="5" s="1"/>
  <c r="H2856" i="5"/>
  <c r="Q2856" i="5" s="1"/>
  <c r="I2856" i="5"/>
  <c r="R2856" i="5" s="1"/>
  <c r="J2856" i="5"/>
  <c r="S2856" i="5" s="1"/>
  <c r="K2856" i="5"/>
  <c r="G2857" i="5"/>
  <c r="P2857" i="5" s="1"/>
  <c r="H2857" i="5"/>
  <c r="Q2857" i="5" s="1"/>
  <c r="J2857" i="5"/>
  <c r="S2857" i="5" s="1"/>
  <c r="K2857" i="5"/>
  <c r="I2857" i="5"/>
  <c r="R2857" i="5" s="1"/>
  <c r="I2858" i="5"/>
  <c r="R2858" i="5" s="1"/>
  <c r="J2858" i="5"/>
  <c r="S2858" i="5" s="1"/>
  <c r="H2858" i="5"/>
  <c r="Q2858" i="5" s="1"/>
  <c r="K2858" i="5"/>
  <c r="G2858" i="5"/>
  <c r="P2858" i="5" s="1"/>
  <c r="I2859" i="5"/>
  <c r="R2859" i="5" s="1"/>
  <c r="H2859" i="5"/>
  <c r="Q2859" i="5" s="1"/>
  <c r="J2859" i="5"/>
  <c r="S2859" i="5" s="1"/>
  <c r="K2859" i="5"/>
  <c r="G2859" i="5"/>
  <c r="P2859" i="5" s="1"/>
  <c r="J2860" i="5"/>
  <c r="S2860" i="5" s="1"/>
  <c r="I2860" i="5"/>
  <c r="R2860" i="5" s="1"/>
  <c r="H2860" i="5"/>
  <c r="Q2860" i="5" s="1"/>
  <c r="K2860" i="5"/>
  <c r="G2860" i="5"/>
  <c r="P2860" i="5" s="1"/>
  <c r="G2861" i="5"/>
  <c r="P2861" i="5" s="1"/>
  <c r="K2861" i="5"/>
  <c r="J2861" i="5"/>
  <c r="S2861" i="5" s="1"/>
  <c r="I2861" i="5"/>
  <c r="R2861" i="5" s="1"/>
  <c r="H2861" i="5"/>
  <c r="Q2861" i="5" s="1"/>
  <c r="H2862" i="5"/>
  <c r="Q2862" i="5" s="1"/>
  <c r="G2862" i="5"/>
  <c r="P2862" i="5" s="1"/>
  <c r="I2862" i="5"/>
  <c r="R2862" i="5" s="1"/>
  <c r="K2862" i="5"/>
  <c r="J2862" i="5"/>
  <c r="S2862" i="5" s="1"/>
  <c r="G2863" i="5"/>
  <c r="P2863" i="5" s="1"/>
  <c r="I2863" i="5"/>
  <c r="R2863" i="5" s="1"/>
  <c r="H2863" i="5"/>
  <c r="Q2863" i="5" s="1"/>
  <c r="J2863" i="5"/>
  <c r="S2863" i="5" s="1"/>
  <c r="K2863" i="5"/>
  <c r="G2864" i="5"/>
  <c r="P2864" i="5" s="1"/>
  <c r="I2864" i="5"/>
  <c r="R2864" i="5" s="1"/>
  <c r="K2864" i="5"/>
  <c r="J2864" i="5"/>
  <c r="S2864" i="5" s="1"/>
  <c r="H2864" i="5"/>
  <c r="Q2864" i="5" s="1"/>
  <c r="I2865" i="5"/>
  <c r="R2865" i="5" s="1"/>
  <c r="J2865" i="5"/>
  <c r="S2865" i="5" s="1"/>
  <c r="H2865" i="5"/>
  <c r="Q2865" i="5" s="1"/>
  <c r="K2865" i="5"/>
  <c r="G2865" i="5"/>
  <c r="P2865" i="5" s="1"/>
  <c r="I2866" i="5"/>
  <c r="R2866" i="5" s="1"/>
  <c r="G2866" i="5"/>
  <c r="P2866" i="5" s="1"/>
  <c r="H2866" i="5"/>
  <c r="Q2866" i="5" s="1"/>
  <c r="K2866" i="5"/>
  <c r="J2866" i="5"/>
  <c r="S2866" i="5" s="1"/>
  <c r="G2867" i="5"/>
  <c r="P2867" i="5" s="1"/>
  <c r="H2867" i="5"/>
  <c r="Q2867" i="5" s="1"/>
  <c r="K2867" i="5"/>
  <c r="J2867" i="5"/>
  <c r="S2867" i="5" s="1"/>
  <c r="I2867" i="5"/>
  <c r="R2867" i="5" s="1"/>
  <c r="G2868" i="5"/>
  <c r="P2868" i="5" s="1"/>
  <c r="H2868" i="5"/>
  <c r="Q2868" i="5" s="1"/>
  <c r="I2868" i="5"/>
  <c r="R2868" i="5" s="1"/>
  <c r="K2868" i="5"/>
  <c r="J2868" i="5"/>
  <c r="S2868" i="5" s="1"/>
  <c r="J2869" i="5"/>
  <c r="S2869" i="5" s="1"/>
  <c r="G2869" i="5"/>
  <c r="P2869" i="5" s="1"/>
  <c r="H2869" i="5"/>
  <c r="Q2869" i="5" s="1"/>
  <c r="I2869" i="5"/>
  <c r="R2869" i="5" s="1"/>
  <c r="K2869" i="5"/>
  <c r="G2870" i="5"/>
  <c r="P2870" i="5" s="1"/>
  <c r="K2870" i="5"/>
  <c r="J2870" i="5"/>
  <c r="S2870" i="5" s="1"/>
  <c r="I2870" i="5"/>
  <c r="R2870" i="5" s="1"/>
  <c r="H2870" i="5"/>
  <c r="Q2870" i="5" s="1"/>
  <c r="J2871" i="5"/>
  <c r="S2871" i="5" s="1"/>
  <c r="H2871" i="5"/>
  <c r="Q2871" i="5" s="1"/>
  <c r="I2871" i="5"/>
  <c r="R2871" i="5" s="1"/>
  <c r="K2871" i="5"/>
  <c r="G2871" i="5"/>
  <c r="P2871" i="5" s="1"/>
  <c r="J2872" i="5"/>
  <c r="S2872" i="5" s="1"/>
  <c r="K2872" i="5"/>
  <c r="H2872" i="5"/>
  <c r="Q2872" i="5" s="1"/>
  <c r="I2872" i="5"/>
  <c r="R2872" i="5" s="1"/>
  <c r="G2872" i="5"/>
  <c r="P2872" i="5" s="1"/>
  <c r="J2873" i="5"/>
  <c r="S2873" i="5" s="1"/>
  <c r="H2873" i="5"/>
  <c r="Q2873" i="5" s="1"/>
  <c r="I2873" i="5"/>
  <c r="R2873" i="5" s="1"/>
  <c r="K2873" i="5"/>
  <c r="G2873" i="5"/>
  <c r="P2873" i="5" s="1"/>
  <c r="I2874" i="5"/>
  <c r="R2874" i="5" s="1"/>
  <c r="J2874" i="5"/>
  <c r="S2874" i="5" s="1"/>
  <c r="H2874" i="5"/>
  <c r="Q2874" i="5" s="1"/>
  <c r="K2874" i="5"/>
  <c r="G2874" i="5"/>
  <c r="P2874" i="5" s="1"/>
  <c r="K2875" i="5"/>
  <c r="H2875" i="5"/>
  <c r="Q2875" i="5" s="1"/>
  <c r="J2875" i="5"/>
  <c r="S2875" i="5" s="1"/>
  <c r="I2875" i="5"/>
  <c r="R2875" i="5" s="1"/>
  <c r="G2875" i="5"/>
  <c r="P2875" i="5" s="1"/>
  <c r="K2876" i="5"/>
  <c r="G2876" i="5"/>
  <c r="P2876" i="5" s="1"/>
  <c r="J2876" i="5"/>
  <c r="S2876" i="5" s="1"/>
  <c r="H2876" i="5"/>
  <c r="Q2876" i="5" s="1"/>
  <c r="I2876" i="5"/>
  <c r="R2876" i="5" s="1"/>
  <c r="K2877" i="5"/>
  <c r="H2877" i="5"/>
  <c r="Q2877" i="5" s="1"/>
  <c r="G2877" i="5"/>
  <c r="P2877" i="5" s="1"/>
  <c r="J2877" i="5"/>
  <c r="S2877" i="5" s="1"/>
  <c r="I2877" i="5"/>
  <c r="R2877" i="5" s="1"/>
  <c r="I2878" i="5"/>
  <c r="R2878" i="5" s="1"/>
  <c r="K2878" i="5"/>
  <c r="J2878" i="5"/>
  <c r="S2878" i="5" s="1"/>
  <c r="H2878" i="5"/>
  <c r="Q2878" i="5" s="1"/>
  <c r="G2878" i="5"/>
  <c r="P2878" i="5" s="1"/>
  <c r="J2879" i="5"/>
  <c r="S2879" i="5" s="1"/>
  <c r="K2879" i="5"/>
  <c r="G2879" i="5"/>
  <c r="P2879" i="5" s="1"/>
  <c r="H2879" i="5"/>
  <c r="Q2879" i="5" s="1"/>
  <c r="I2879" i="5"/>
  <c r="R2879" i="5" s="1"/>
  <c r="J2880" i="5"/>
  <c r="S2880" i="5" s="1"/>
  <c r="G2880" i="5"/>
  <c r="P2880" i="5" s="1"/>
  <c r="K2880" i="5"/>
  <c r="I2880" i="5"/>
  <c r="R2880" i="5" s="1"/>
  <c r="H2880" i="5"/>
  <c r="Q2880" i="5" s="1"/>
  <c r="J2881" i="5"/>
  <c r="S2881" i="5" s="1"/>
  <c r="K2881" i="5"/>
  <c r="H2881" i="5"/>
  <c r="Q2881" i="5" s="1"/>
  <c r="I2881" i="5"/>
  <c r="R2881" i="5" s="1"/>
  <c r="G2881" i="5"/>
  <c r="P2881" i="5" s="1"/>
  <c r="G2882" i="5"/>
  <c r="P2882" i="5" s="1"/>
  <c r="J2882" i="5"/>
  <c r="S2882" i="5" s="1"/>
  <c r="K2882" i="5"/>
  <c r="H2882" i="5"/>
  <c r="Q2882" i="5" s="1"/>
  <c r="I2882" i="5"/>
  <c r="R2882" i="5" s="1"/>
  <c r="J2883" i="5"/>
  <c r="S2883" i="5" s="1"/>
  <c r="K2883" i="5"/>
  <c r="H2883" i="5"/>
  <c r="Q2883" i="5" s="1"/>
  <c r="G2883" i="5"/>
  <c r="P2883" i="5" s="1"/>
  <c r="I2883" i="5"/>
  <c r="R2883" i="5" s="1"/>
  <c r="J2884" i="5"/>
  <c r="S2884" i="5" s="1"/>
  <c r="I2884" i="5"/>
  <c r="R2884" i="5" s="1"/>
  <c r="G2884" i="5"/>
  <c r="P2884" i="5" s="1"/>
  <c r="H2884" i="5"/>
  <c r="Q2884" i="5" s="1"/>
  <c r="K2884" i="5"/>
  <c r="J2885" i="5"/>
  <c r="S2885" i="5" s="1"/>
  <c r="K2885" i="5"/>
  <c r="G2885" i="5"/>
  <c r="P2885" i="5" s="1"/>
  <c r="H2885" i="5"/>
  <c r="Q2885" i="5" s="1"/>
  <c r="I2885" i="5"/>
  <c r="R2885" i="5" s="1"/>
  <c r="J2886" i="5"/>
  <c r="S2886" i="5" s="1"/>
  <c r="H2886" i="5"/>
  <c r="Q2886" i="5" s="1"/>
  <c r="K2886" i="5"/>
  <c r="G2886" i="5"/>
  <c r="P2886" i="5" s="1"/>
  <c r="I2886" i="5"/>
  <c r="R2886" i="5" s="1"/>
  <c r="J2887" i="5"/>
  <c r="S2887" i="5" s="1"/>
  <c r="K2887" i="5"/>
  <c r="I2887" i="5"/>
  <c r="R2887" i="5" s="1"/>
  <c r="H2887" i="5"/>
  <c r="Q2887" i="5" s="1"/>
  <c r="G2887" i="5"/>
  <c r="P2887" i="5" s="1"/>
  <c r="J2888" i="5"/>
  <c r="S2888" i="5" s="1"/>
  <c r="H2888" i="5"/>
  <c r="Q2888" i="5" s="1"/>
  <c r="K2888" i="5"/>
  <c r="I2888" i="5"/>
  <c r="R2888" i="5" s="1"/>
  <c r="G2888" i="5"/>
  <c r="P2888" i="5" s="1"/>
  <c r="K2889" i="5"/>
  <c r="G2889" i="5"/>
  <c r="P2889" i="5" s="1"/>
  <c r="J2889" i="5"/>
  <c r="S2889" i="5" s="1"/>
  <c r="H2889" i="5"/>
  <c r="Q2889" i="5" s="1"/>
  <c r="I2889" i="5"/>
  <c r="R2889" i="5" s="1"/>
  <c r="G2890" i="5"/>
  <c r="P2890" i="5" s="1"/>
  <c r="I2890" i="5"/>
  <c r="R2890" i="5" s="1"/>
  <c r="J2890" i="5"/>
  <c r="S2890" i="5" s="1"/>
  <c r="H2890" i="5"/>
  <c r="Q2890" i="5" s="1"/>
  <c r="K2890" i="5"/>
  <c r="J2891" i="5"/>
  <c r="S2891" i="5" s="1"/>
  <c r="H2891" i="5"/>
  <c r="Q2891" i="5" s="1"/>
  <c r="I2891" i="5"/>
  <c r="R2891" i="5" s="1"/>
  <c r="K2891" i="5"/>
  <c r="G2891" i="5"/>
  <c r="P2891" i="5" s="1"/>
  <c r="I2892" i="5"/>
  <c r="R2892" i="5" s="1"/>
  <c r="J2892" i="5"/>
  <c r="S2892" i="5" s="1"/>
  <c r="H2892" i="5"/>
  <c r="Q2892" i="5" s="1"/>
  <c r="K2892" i="5"/>
  <c r="G2892" i="5"/>
  <c r="P2892" i="5" s="1"/>
  <c r="J2893" i="5"/>
  <c r="S2893" i="5" s="1"/>
  <c r="I2893" i="5"/>
  <c r="R2893" i="5" s="1"/>
  <c r="K2893" i="5"/>
  <c r="H2893" i="5"/>
  <c r="Q2893" i="5" s="1"/>
  <c r="G2893" i="5"/>
  <c r="P2893" i="5" s="1"/>
  <c r="I2894" i="5"/>
  <c r="R2894" i="5" s="1"/>
  <c r="K2894" i="5"/>
  <c r="J2894" i="5"/>
  <c r="S2894" i="5" s="1"/>
  <c r="H2894" i="5"/>
  <c r="Q2894" i="5" s="1"/>
  <c r="G2894" i="5"/>
  <c r="P2894" i="5" s="1"/>
  <c r="J2895" i="5"/>
  <c r="S2895" i="5" s="1"/>
  <c r="I2895" i="5"/>
  <c r="R2895" i="5" s="1"/>
  <c r="G2895" i="5"/>
  <c r="P2895" i="5" s="1"/>
  <c r="K2895" i="5"/>
  <c r="H2895" i="5"/>
  <c r="Q2895" i="5" s="1"/>
  <c r="J2896" i="5"/>
  <c r="S2896" i="5" s="1"/>
  <c r="I2896" i="5"/>
  <c r="R2896" i="5" s="1"/>
  <c r="K2896" i="5"/>
  <c r="H2896" i="5"/>
  <c r="Q2896" i="5" s="1"/>
  <c r="G2896" i="5"/>
  <c r="P2896" i="5" s="1"/>
  <c r="G2897" i="5"/>
  <c r="P2897" i="5" s="1"/>
  <c r="J2897" i="5"/>
  <c r="S2897" i="5" s="1"/>
  <c r="H2897" i="5"/>
  <c r="Q2897" i="5" s="1"/>
  <c r="I2897" i="5"/>
  <c r="R2897" i="5" s="1"/>
  <c r="K2897" i="5"/>
  <c r="J2898" i="5"/>
  <c r="S2898" i="5" s="1"/>
  <c r="I2898" i="5"/>
  <c r="R2898" i="5" s="1"/>
  <c r="G2898" i="5"/>
  <c r="P2898" i="5" s="1"/>
  <c r="H2898" i="5"/>
  <c r="Q2898" i="5" s="1"/>
  <c r="K2898" i="5"/>
  <c r="I2899" i="5"/>
  <c r="R2899" i="5" s="1"/>
  <c r="J2899" i="5"/>
  <c r="S2899" i="5" s="1"/>
  <c r="H2899" i="5"/>
  <c r="Q2899" i="5" s="1"/>
  <c r="G2899" i="5"/>
  <c r="P2899" i="5" s="1"/>
  <c r="K2899" i="5"/>
  <c r="I2900" i="5"/>
  <c r="R2900" i="5" s="1"/>
  <c r="G2900" i="5"/>
  <c r="P2900" i="5" s="1"/>
  <c r="H2900" i="5"/>
  <c r="Q2900" i="5" s="1"/>
  <c r="K2900" i="5"/>
  <c r="J2900" i="5"/>
  <c r="S2900" i="5" s="1"/>
  <c r="H2901" i="5"/>
  <c r="Q2901" i="5" s="1"/>
  <c r="I2901" i="5"/>
  <c r="R2901" i="5" s="1"/>
  <c r="G2901" i="5"/>
  <c r="P2901" i="5" s="1"/>
  <c r="K2901" i="5"/>
  <c r="J2901" i="5"/>
  <c r="S2901" i="5" s="1"/>
  <c r="G2902" i="5"/>
  <c r="P2902" i="5" s="1"/>
  <c r="K2902" i="5"/>
  <c r="J2902" i="5"/>
  <c r="S2902" i="5" s="1"/>
  <c r="H2902" i="5"/>
  <c r="Q2902" i="5" s="1"/>
  <c r="I2902" i="5"/>
  <c r="R2902" i="5" s="1"/>
  <c r="J2903" i="5"/>
  <c r="S2903" i="5" s="1"/>
  <c r="I2903" i="5"/>
  <c r="R2903" i="5" s="1"/>
  <c r="K2903" i="5"/>
  <c r="G2903" i="5"/>
  <c r="P2903" i="5" s="1"/>
  <c r="H2903" i="5"/>
  <c r="Q2903" i="5" s="1"/>
  <c r="I2904" i="5"/>
  <c r="R2904" i="5" s="1"/>
  <c r="J2904" i="5"/>
  <c r="S2904" i="5" s="1"/>
  <c r="G2904" i="5"/>
  <c r="P2904" i="5" s="1"/>
  <c r="H2904" i="5"/>
  <c r="Q2904" i="5" s="1"/>
  <c r="K2904" i="5"/>
  <c r="K2905" i="5"/>
  <c r="H2905" i="5"/>
  <c r="Q2905" i="5" s="1"/>
  <c r="G2905" i="5"/>
  <c r="P2905" i="5" s="1"/>
  <c r="J2905" i="5"/>
  <c r="S2905" i="5" s="1"/>
  <c r="I2905" i="5"/>
  <c r="R2905" i="5" s="1"/>
  <c r="I2906" i="5"/>
  <c r="R2906" i="5" s="1"/>
  <c r="H2906" i="5"/>
  <c r="Q2906" i="5" s="1"/>
  <c r="J2906" i="5"/>
  <c r="S2906" i="5" s="1"/>
  <c r="K2906" i="5"/>
  <c r="G2906" i="5"/>
  <c r="P2906" i="5" s="1"/>
  <c r="I2907" i="5"/>
  <c r="R2907" i="5" s="1"/>
  <c r="J2907" i="5"/>
  <c r="S2907" i="5" s="1"/>
  <c r="K2907" i="5"/>
  <c r="G2907" i="5"/>
  <c r="P2907" i="5" s="1"/>
  <c r="H2907" i="5"/>
  <c r="Q2907" i="5" s="1"/>
  <c r="J2908" i="5"/>
  <c r="S2908" i="5" s="1"/>
  <c r="I2908" i="5"/>
  <c r="R2908" i="5" s="1"/>
  <c r="K2908" i="5"/>
  <c r="H2908" i="5"/>
  <c r="Q2908" i="5" s="1"/>
  <c r="G2908" i="5"/>
  <c r="P2908" i="5" s="1"/>
  <c r="G2909" i="5"/>
  <c r="P2909" i="5" s="1"/>
  <c r="J2909" i="5"/>
  <c r="S2909" i="5" s="1"/>
  <c r="I2909" i="5"/>
  <c r="R2909" i="5" s="1"/>
  <c r="H2909" i="5"/>
  <c r="Q2909" i="5" s="1"/>
  <c r="K2909" i="5"/>
  <c r="J2910" i="5"/>
  <c r="S2910" i="5" s="1"/>
  <c r="I2910" i="5"/>
  <c r="R2910" i="5" s="1"/>
  <c r="H2910" i="5"/>
  <c r="Q2910" i="5" s="1"/>
  <c r="K2910" i="5"/>
  <c r="G2910" i="5"/>
  <c r="P2910" i="5" s="1"/>
  <c r="J2911" i="5"/>
  <c r="S2911" i="5" s="1"/>
  <c r="K2911" i="5"/>
  <c r="H2911" i="5"/>
  <c r="Q2911" i="5" s="1"/>
  <c r="I2911" i="5"/>
  <c r="R2911" i="5" s="1"/>
  <c r="G2911" i="5"/>
  <c r="P2911" i="5" s="1"/>
  <c r="G2912" i="5"/>
  <c r="P2912" i="5" s="1"/>
  <c r="K2912" i="5"/>
  <c r="I2912" i="5"/>
  <c r="R2912" i="5" s="1"/>
  <c r="H2912" i="5"/>
  <c r="Q2912" i="5" s="1"/>
  <c r="J2912" i="5"/>
  <c r="S2912" i="5" s="1"/>
  <c r="I2913" i="5"/>
  <c r="R2913" i="5" s="1"/>
  <c r="J2913" i="5"/>
  <c r="S2913" i="5" s="1"/>
  <c r="H2913" i="5"/>
  <c r="Q2913" i="5" s="1"/>
  <c r="K2913" i="5"/>
  <c r="G2913" i="5"/>
  <c r="P2913" i="5" s="1"/>
  <c r="I2914" i="5"/>
  <c r="R2914" i="5" s="1"/>
  <c r="J2914" i="5"/>
  <c r="S2914" i="5" s="1"/>
  <c r="H2914" i="5"/>
  <c r="Q2914" i="5" s="1"/>
  <c r="K2914" i="5"/>
  <c r="G2914" i="5"/>
  <c r="P2914" i="5" s="1"/>
  <c r="I2915" i="5"/>
  <c r="R2915" i="5" s="1"/>
  <c r="J2915" i="5"/>
  <c r="S2915" i="5" s="1"/>
  <c r="H2915" i="5"/>
  <c r="Q2915" i="5" s="1"/>
  <c r="K2915" i="5"/>
  <c r="G2915" i="5"/>
  <c r="P2915" i="5" s="1"/>
  <c r="H2916" i="5"/>
  <c r="Q2916" i="5" s="1"/>
  <c r="J2916" i="5"/>
  <c r="S2916" i="5" s="1"/>
  <c r="I2916" i="5"/>
  <c r="R2916" i="5" s="1"/>
  <c r="K2916" i="5"/>
  <c r="G2916" i="5"/>
  <c r="P2916" i="5" s="1"/>
  <c r="K2917" i="5"/>
  <c r="H2917" i="5"/>
  <c r="Q2917" i="5" s="1"/>
  <c r="I2917" i="5"/>
  <c r="R2917" i="5" s="1"/>
  <c r="J2917" i="5"/>
  <c r="S2917" i="5" s="1"/>
  <c r="G2917" i="5"/>
  <c r="P2917" i="5" s="1"/>
  <c r="J2918" i="5"/>
  <c r="S2918" i="5" s="1"/>
  <c r="I2918" i="5"/>
  <c r="R2918" i="5" s="1"/>
  <c r="G2918" i="5"/>
  <c r="P2918" i="5" s="1"/>
  <c r="H2918" i="5"/>
  <c r="Q2918" i="5" s="1"/>
  <c r="K2918" i="5"/>
  <c r="G2919" i="5"/>
  <c r="P2919" i="5" s="1"/>
  <c r="I2919" i="5"/>
  <c r="R2919" i="5" s="1"/>
  <c r="K2919" i="5"/>
  <c r="H2919" i="5"/>
  <c r="Q2919" i="5" s="1"/>
  <c r="J2919" i="5"/>
  <c r="S2919" i="5" s="1"/>
  <c r="G2920" i="5"/>
  <c r="P2920" i="5" s="1"/>
  <c r="I2920" i="5"/>
  <c r="R2920" i="5" s="1"/>
  <c r="H2920" i="5"/>
  <c r="Q2920" i="5" s="1"/>
  <c r="K2920" i="5"/>
  <c r="J2920" i="5"/>
  <c r="S2920" i="5" s="1"/>
  <c r="I2921" i="5"/>
  <c r="R2921" i="5" s="1"/>
  <c r="K2921" i="5"/>
  <c r="H2921" i="5"/>
  <c r="Q2921" i="5" s="1"/>
  <c r="J2921" i="5"/>
  <c r="S2921" i="5" s="1"/>
  <c r="G2921" i="5"/>
  <c r="P2921" i="5" s="1"/>
  <c r="K2922" i="5"/>
  <c r="J2922" i="5"/>
  <c r="S2922" i="5" s="1"/>
  <c r="H2922" i="5"/>
  <c r="Q2922" i="5" s="1"/>
  <c r="I2922" i="5"/>
  <c r="R2922" i="5" s="1"/>
  <c r="G2922" i="5"/>
  <c r="P2922" i="5" s="1"/>
  <c r="H2923" i="5"/>
  <c r="Q2923" i="5" s="1"/>
  <c r="K2923" i="5"/>
  <c r="J2923" i="5"/>
  <c r="S2923" i="5" s="1"/>
  <c r="G2923" i="5"/>
  <c r="P2923" i="5" s="1"/>
  <c r="I2923" i="5"/>
  <c r="R2923" i="5" s="1"/>
  <c r="H2924" i="5"/>
  <c r="Q2924" i="5" s="1"/>
  <c r="J2924" i="5"/>
  <c r="S2924" i="5" s="1"/>
  <c r="I2924" i="5"/>
  <c r="R2924" i="5" s="1"/>
  <c r="K2924" i="5"/>
  <c r="G2924" i="5"/>
  <c r="P2924" i="5" s="1"/>
  <c r="I2925" i="5"/>
  <c r="R2925" i="5" s="1"/>
  <c r="H2925" i="5"/>
  <c r="Q2925" i="5" s="1"/>
  <c r="K2925" i="5"/>
  <c r="J2925" i="5"/>
  <c r="S2925" i="5" s="1"/>
  <c r="G2925" i="5"/>
  <c r="P2925" i="5" s="1"/>
  <c r="I2926" i="5"/>
  <c r="R2926" i="5" s="1"/>
  <c r="J2926" i="5"/>
  <c r="S2926" i="5" s="1"/>
  <c r="K2926" i="5"/>
  <c r="H2926" i="5"/>
  <c r="Q2926" i="5" s="1"/>
  <c r="G2926" i="5"/>
  <c r="P2926" i="5" s="1"/>
  <c r="H2927" i="5"/>
  <c r="Q2927" i="5" s="1"/>
  <c r="K2927" i="5"/>
  <c r="I2927" i="5"/>
  <c r="R2927" i="5" s="1"/>
  <c r="J2927" i="5"/>
  <c r="S2927" i="5" s="1"/>
  <c r="G2927" i="5"/>
  <c r="P2927" i="5" s="1"/>
  <c r="J2928" i="5"/>
  <c r="S2928" i="5" s="1"/>
  <c r="K2928" i="5"/>
  <c r="I2928" i="5"/>
  <c r="R2928" i="5" s="1"/>
  <c r="H2928" i="5"/>
  <c r="Q2928" i="5" s="1"/>
  <c r="G2928" i="5"/>
  <c r="P2928" i="5" s="1"/>
  <c r="K2929" i="5"/>
  <c r="J2929" i="5"/>
  <c r="S2929" i="5" s="1"/>
  <c r="I2929" i="5"/>
  <c r="R2929" i="5" s="1"/>
  <c r="H2929" i="5"/>
  <c r="Q2929" i="5" s="1"/>
  <c r="G2929" i="5"/>
  <c r="P2929" i="5" s="1"/>
  <c r="J2930" i="5"/>
  <c r="S2930" i="5" s="1"/>
  <c r="I2930" i="5"/>
  <c r="R2930" i="5" s="1"/>
  <c r="H2930" i="5"/>
  <c r="Q2930" i="5" s="1"/>
  <c r="K2930" i="5"/>
  <c r="G2930" i="5"/>
  <c r="P2930" i="5" s="1"/>
  <c r="I2931" i="5"/>
  <c r="R2931" i="5" s="1"/>
  <c r="K2931" i="5"/>
  <c r="J2931" i="5"/>
  <c r="S2931" i="5" s="1"/>
  <c r="H2931" i="5"/>
  <c r="Q2931" i="5" s="1"/>
  <c r="G2931" i="5"/>
  <c r="P2931" i="5" s="1"/>
  <c r="H2932" i="5"/>
  <c r="Q2932" i="5" s="1"/>
  <c r="I2932" i="5"/>
  <c r="R2932" i="5" s="1"/>
  <c r="J2932" i="5"/>
  <c r="S2932" i="5" s="1"/>
  <c r="K2932" i="5"/>
  <c r="G2932" i="5"/>
  <c r="P2932" i="5" s="1"/>
  <c r="G2933" i="5"/>
  <c r="P2933" i="5" s="1"/>
  <c r="J2933" i="5"/>
  <c r="S2933" i="5" s="1"/>
  <c r="H2933" i="5"/>
  <c r="Q2933" i="5" s="1"/>
  <c r="K2933" i="5"/>
  <c r="I2933" i="5"/>
  <c r="R2933" i="5" s="1"/>
  <c r="H2934" i="5"/>
  <c r="Q2934" i="5" s="1"/>
  <c r="G2934" i="5"/>
  <c r="P2934" i="5" s="1"/>
  <c r="I2934" i="5"/>
  <c r="R2934" i="5" s="1"/>
  <c r="K2934" i="5"/>
  <c r="J2934" i="5"/>
  <c r="S2934" i="5" s="1"/>
  <c r="H2935" i="5"/>
  <c r="Q2935" i="5" s="1"/>
  <c r="I2935" i="5"/>
  <c r="R2935" i="5" s="1"/>
  <c r="K2935" i="5"/>
  <c r="J2935" i="5"/>
  <c r="S2935" i="5" s="1"/>
  <c r="G2935" i="5"/>
  <c r="P2935" i="5" s="1"/>
  <c r="H2936" i="5"/>
  <c r="Q2936" i="5" s="1"/>
  <c r="I2936" i="5"/>
  <c r="R2936" i="5" s="1"/>
  <c r="J2936" i="5"/>
  <c r="S2936" i="5" s="1"/>
  <c r="K2936" i="5"/>
  <c r="G2936" i="5"/>
  <c r="P2936" i="5" s="1"/>
  <c r="J2937" i="5"/>
  <c r="S2937" i="5" s="1"/>
  <c r="I2937" i="5"/>
  <c r="R2937" i="5" s="1"/>
  <c r="G2937" i="5"/>
  <c r="P2937" i="5" s="1"/>
  <c r="K2937" i="5"/>
  <c r="H2937" i="5"/>
  <c r="Q2937" i="5" s="1"/>
  <c r="J2938" i="5"/>
  <c r="S2938" i="5" s="1"/>
  <c r="K2938" i="5"/>
  <c r="G2938" i="5"/>
  <c r="P2938" i="5" s="1"/>
  <c r="I2938" i="5"/>
  <c r="R2938" i="5" s="1"/>
  <c r="H2938" i="5"/>
  <c r="Q2938" i="5" s="1"/>
  <c r="J2939" i="5"/>
  <c r="S2939" i="5" s="1"/>
  <c r="K2939" i="5"/>
  <c r="H2939" i="5"/>
  <c r="Q2939" i="5" s="1"/>
  <c r="G2939" i="5"/>
  <c r="P2939" i="5" s="1"/>
  <c r="I2939" i="5"/>
  <c r="R2939" i="5" s="1"/>
  <c r="G2940" i="5"/>
  <c r="P2940" i="5" s="1"/>
  <c r="I2940" i="5"/>
  <c r="R2940" i="5" s="1"/>
  <c r="J2940" i="5"/>
  <c r="S2940" i="5" s="1"/>
  <c r="K2940" i="5"/>
  <c r="H2940" i="5"/>
  <c r="Q2940" i="5" s="1"/>
  <c r="H2941" i="5"/>
  <c r="Q2941" i="5" s="1"/>
  <c r="G2941" i="5"/>
  <c r="P2941" i="5" s="1"/>
  <c r="I2941" i="5"/>
  <c r="R2941" i="5" s="1"/>
  <c r="K2941" i="5"/>
  <c r="J2941" i="5"/>
  <c r="S2941" i="5" s="1"/>
  <c r="G2942" i="5"/>
  <c r="P2942" i="5" s="1"/>
  <c r="J2942" i="5"/>
  <c r="S2942" i="5" s="1"/>
  <c r="K2942" i="5"/>
  <c r="I2942" i="5"/>
  <c r="R2942" i="5" s="1"/>
  <c r="H2942" i="5"/>
  <c r="Q2942" i="5" s="1"/>
  <c r="G2943" i="5"/>
  <c r="P2943" i="5" s="1"/>
  <c r="J2943" i="5"/>
  <c r="S2943" i="5" s="1"/>
  <c r="K2943" i="5"/>
  <c r="H2943" i="5"/>
  <c r="Q2943" i="5" s="1"/>
  <c r="I2943" i="5"/>
  <c r="R2943" i="5" s="1"/>
  <c r="G2944" i="5"/>
  <c r="P2944" i="5" s="1"/>
  <c r="J2944" i="5"/>
  <c r="S2944" i="5" s="1"/>
  <c r="I2944" i="5"/>
  <c r="R2944" i="5" s="1"/>
  <c r="H2944" i="5"/>
  <c r="Q2944" i="5" s="1"/>
  <c r="K2944" i="5"/>
  <c r="I2945" i="5"/>
  <c r="R2945" i="5" s="1"/>
  <c r="J2945" i="5"/>
  <c r="S2945" i="5" s="1"/>
  <c r="G2945" i="5"/>
  <c r="P2945" i="5" s="1"/>
  <c r="H2945" i="5"/>
  <c r="Q2945" i="5" s="1"/>
  <c r="K2945" i="5"/>
  <c r="J2946" i="5"/>
  <c r="S2946" i="5" s="1"/>
  <c r="H2946" i="5"/>
  <c r="Q2946" i="5" s="1"/>
  <c r="I2946" i="5"/>
  <c r="R2946" i="5" s="1"/>
  <c r="K2946" i="5"/>
  <c r="G2946" i="5"/>
  <c r="P2946" i="5" s="1"/>
  <c r="I2947" i="5"/>
  <c r="R2947" i="5" s="1"/>
  <c r="J2947" i="5"/>
  <c r="S2947" i="5" s="1"/>
  <c r="K2947" i="5"/>
  <c r="H2947" i="5"/>
  <c r="Q2947" i="5" s="1"/>
  <c r="G2947" i="5"/>
  <c r="P2947" i="5" s="1"/>
  <c r="G2948" i="5"/>
  <c r="P2948" i="5" s="1"/>
  <c r="J2948" i="5"/>
  <c r="S2948" i="5" s="1"/>
  <c r="K2948" i="5"/>
  <c r="I2948" i="5"/>
  <c r="R2948" i="5" s="1"/>
  <c r="H2948" i="5"/>
  <c r="Q2948" i="5" s="1"/>
  <c r="I2949" i="5"/>
  <c r="R2949" i="5" s="1"/>
  <c r="K2949" i="5"/>
  <c r="G2949" i="5"/>
  <c r="P2949" i="5" s="1"/>
  <c r="J2949" i="5"/>
  <c r="S2949" i="5" s="1"/>
  <c r="H2949" i="5"/>
  <c r="Q2949" i="5" s="1"/>
  <c r="H2950" i="5"/>
  <c r="Q2950" i="5" s="1"/>
  <c r="K2950" i="5"/>
  <c r="J2950" i="5"/>
  <c r="S2950" i="5" s="1"/>
  <c r="I2950" i="5"/>
  <c r="R2950" i="5" s="1"/>
  <c r="G2950" i="5"/>
  <c r="P2950" i="5" s="1"/>
  <c r="I2951" i="5"/>
  <c r="R2951" i="5" s="1"/>
  <c r="K2951" i="5"/>
  <c r="J2951" i="5"/>
  <c r="S2951" i="5" s="1"/>
  <c r="H2951" i="5"/>
  <c r="Q2951" i="5" s="1"/>
  <c r="G2951" i="5"/>
  <c r="P2951" i="5" s="1"/>
  <c r="I2952" i="5"/>
  <c r="R2952" i="5" s="1"/>
  <c r="H2952" i="5"/>
  <c r="Q2952" i="5" s="1"/>
  <c r="J2952" i="5"/>
  <c r="S2952" i="5" s="1"/>
  <c r="K2952" i="5"/>
  <c r="G2952" i="5"/>
  <c r="P2952" i="5" s="1"/>
  <c r="I2953" i="5"/>
  <c r="R2953" i="5" s="1"/>
  <c r="J2953" i="5"/>
  <c r="S2953" i="5" s="1"/>
  <c r="K2953" i="5"/>
  <c r="H2953" i="5"/>
  <c r="Q2953" i="5" s="1"/>
  <c r="G2953" i="5"/>
  <c r="P2953" i="5" s="1"/>
  <c r="H2954" i="5"/>
  <c r="Q2954" i="5" s="1"/>
  <c r="K2954" i="5"/>
  <c r="I2954" i="5"/>
  <c r="R2954" i="5" s="1"/>
  <c r="J2954" i="5"/>
  <c r="S2954" i="5" s="1"/>
  <c r="G2954" i="5"/>
  <c r="P2954" i="5" s="1"/>
  <c r="K2955" i="5"/>
  <c r="H2955" i="5"/>
  <c r="Q2955" i="5" s="1"/>
  <c r="I2955" i="5"/>
  <c r="R2955" i="5" s="1"/>
  <c r="J2955" i="5"/>
  <c r="S2955" i="5" s="1"/>
  <c r="G2955" i="5"/>
  <c r="P2955" i="5" s="1"/>
  <c r="J2956" i="5"/>
  <c r="S2956" i="5" s="1"/>
  <c r="K2956" i="5"/>
  <c r="H2956" i="5"/>
  <c r="Q2956" i="5" s="1"/>
  <c r="I2956" i="5"/>
  <c r="R2956" i="5" s="1"/>
  <c r="G2956" i="5"/>
  <c r="P2956" i="5" s="1"/>
  <c r="J2957" i="5"/>
  <c r="S2957" i="5" s="1"/>
  <c r="H2957" i="5"/>
  <c r="Q2957" i="5" s="1"/>
  <c r="K2957" i="5"/>
  <c r="I2957" i="5"/>
  <c r="R2957" i="5" s="1"/>
  <c r="G2957" i="5"/>
  <c r="P2957" i="5" s="1"/>
  <c r="K2958" i="5"/>
  <c r="I2958" i="5"/>
  <c r="R2958" i="5" s="1"/>
  <c r="J2958" i="5"/>
  <c r="S2958" i="5" s="1"/>
  <c r="H2958" i="5"/>
  <c r="Q2958" i="5" s="1"/>
  <c r="G2958" i="5"/>
  <c r="P2958" i="5" s="1"/>
  <c r="K2959" i="5"/>
  <c r="H2959" i="5"/>
  <c r="Q2959" i="5" s="1"/>
  <c r="J2959" i="5"/>
  <c r="S2959" i="5" s="1"/>
  <c r="I2959" i="5"/>
  <c r="R2959" i="5" s="1"/>
  <c r="G2959" i="5"/>
  <c r="P2959" i="5" s="1"/>
  <c r="H2960" i="5"/>
  <c r="Q2960" i="5" s="1"/>
  <c r="K2960" i="5"/>
  <c r="G2960" i="5"/>
  <c r="P2960" i="5" s="1"/>
  <c r="J2960" i="5"/>
  <c r="S2960" i="5" s="1"/>
  <c r="I2960" i="5"/>
  <c r="R2960" i="5" s="1"/>
  <c r="J2961" i="5"/>
  <c r="S2961" i="5" s="1"/>
  <c r="K2961" i="5"/>
  <c r="H2961" i="5"/>
  <c r="Q2961" i="5" s="1"/>
  <c r="G2961" i="5"/>
  <c r="P2961" i="5" s="1"/>
  <c r="I2961" i="5"/>
  <c r="R2961" i="5" s="1"/>
  <c r="H2962" i="5"/>
  <c r="Q2962" i="5" s="1"/>
  <c r="I2962" i="5"/>
  <c r="R2962" i="5" s="1"/>
  <c r="G2962" i="5"/>
  <c r="P2962" i="5" s="1"/>
  <c r="K2962" i="5"/>
  <c r="J2962" i="5"/>
  <c r="S2962" i="5" s="1"/>
  <c r="H2963" i="5"/>
  <c r="Q2963" i="5" s="1"/>
  <c r="I2963" i="5"/>
  <c r="R2963" i="5" s="1"/>
  <c r="K2963" i="5"/>
  <c r="G2963" i="5"/>
  <c r="P2963" i="5" s="1"/>
  <c r="J2963" i="5"/>
  <c r="S2963" i="5" s="1"/>
  <c r="H2964" i="5"/>
  <c r="Q2964" i="5" s="1"/>
  <c r="K2964" i="5"/>
  <c r="G2964" i="5"/>
  <c r="P2964" i="5" s="1"/>
  <c r="I2964" i="5"/>
  <c r="R2964" i="5" s="1"/>
  <c r="J2964" i="5"/>
  <c r="S2964" i="5" s="1"/>
  <c r="H2965" i="5"/>
  <c r="Q2965" i="5" s="1"/>
  <c r="G2965" i="5"/>
  <c r="P2965" i="5" s="1"/>
  <c r="K2965" i="5"/>
  <c r="I2965" i="5"/>
  <c r="R2965" i="5" s="1"/>
  <c r="J2965" i="5"/>
  <c r="S2965" i="5" s="1"/>
  <c r="I2966" i="5"/>
  <c r="R2966" i="5" s="1"/>
  <c r="G2966" i="5"/>
  <c r="P2966" i="5" s="1"/>
  <c r="H2966" i="5"/>
  <c r="Q2966" i="5" s="1"/>
  <c r="K2966" i="5"/>
  <c r="J2966" i="5"/>
  <c r="S2966" i="5" s="1"/>
  <c r="J2967" i="5"/>
  <c r="S2967" i="5" s="1"/>
  <c r="H2967" i="5"/>
  <c r="Q2967" i="5" s="1"/>
  <c r="I2967" i="5"/>
  <c r="R2967" i="5" s="1"/>
  <c r="K2967" i="5"/>
  <c r="G2967" i="5"/>
  <c r="P2967" i="5" s="1"/>
  <c r="J2968" i="5"/>
  <c r="S2968" i="5" s="1"/>
  <c r="I2968" i="5"/>
  <c r="R2968" i="5" s="1"/>
  <c r="H2968" i="5"/>
  <c r="Q2968" i="5" s="1"/>
  <c r="K2968" i="5"/>
  <c r="G2968" i="5"/>
  <c r="P2968" i="5" s="1"/>
  <c r="J2969" i="5"/>
  <c r="S2969" i="5" s="1"/>
  <c r="I2969" i="5"/>
  <c r="R2969" i="5" s="1"/>
  <c r="K2969" i="5"/>
  <c r="H2969" i="5"/>
  <c r="Q2969" i="5" s="1"/>
  <c r="G2969" i="5"/>
  <c r="P2969" i="5" s="1"/>
  <c r="K2970" i="5"/>
  <c r="J2970" i="5"/>
  <c r="S2970" i="5" s="1"/>
  <c r="I2970" i="5"/>
  <c r="R2970" i="5" s="1"/>
  <c r="H2970" i="5"/>
  <c r="Q2970" i="5" s="1"/>
  <c r="G2970" i="5"/>
  <c r="P2970" i="5" s="1"/>
  <c r="J2971" i="5"/>
  <c r="S2971" i="5" s="1"/>
  <c r="I2971" i="5"/>
  <c r="R2971" i="5" s="1"/>
  <c r="K2971" i="5"/>
  <c r="H2971" i="5"/>
  <c r="Q2971" i="5" s="1"/>
  <c r="G2971" i="5"/>
  <c r="P2971" i="5" s="1"/>
  <c r="J2972" i="5"/>
  <c r="S2972" i="5" s="1"/>
  <c r="I2972" i="5"/>
  <c r="R2972" i="5" s="1"/>
  <c r="H2972" i="5"/>
  <c r="Q2972" i="5" s="1"/>
  <c r="K2972" i="5"/>
  <c r="G2972" i="5"/>
  <c r="P2972" i="5" s="1"/>
  <c r="K2973" i="5"/>
  <c r="H2973" i="5"/>
  <c r="Q2973" i="5" s="1"/>
  <c r="I2973" i="5"/>
  <c r="R2973" i="5" s="1"/>
  <c r="J2973" i="5"/>
  <c r="S2973" i="5" s="1"/>
  <c r="G2973" i="5"/>
  <c r="P2973" i="5" s="1"/>
  <c r="H2974" i="5"/>
  <c r="Q2974" i="5" s="1"/>
  <c r="J2974" i="5"/>
  <c r="S2974" i="5" s="1"/>
  <c r="I2974" i="5"/>
  <c r="R2974" i="5" s="1"/>
  <c r="K2974" i="5"/>
  <c r="G2974" i="5"/>
  <c r="P2974" i="5" s="1"/>
  <c r="J2975" i="5"/>
  <c r="S2975" i="5" s="1"/>
  <c r="K2975" i="5"/>
  <c r="H2975" i="5"/>
  <c r="Q2975" i="5" s="1"/>
  <c r="I2975" i="5"/>
  <c r="R2975" i="5" s="1"/>
  <c r="G2975" i="5"/>
  <c r="P2975" i="5" s="1"/>
  <c r="G2976" i="5"/>
  <c r="P2976" i="5" s="1"/>
  <c r="K2976" i="5"/>
  <c r="J2976" i="5"/>
  <c r="S2976" i="5" s="1"/>
  <c r="I2976" i="5"/>
  <c r="R2976" i="5" s="1"/>
  <c r="H2976" i="5"/>
  <c r="Q2976" i="5" s="1"/>
  <c r="K2977" i="5"/>
  <c r="H2977" i="5"/>
  <c r="Q2977" i="5" s="1"/>
  <c r="I2977" i="5"/>
  <c r="R2977" i="5" s="1"/>
  <c r="G2977" i="5"/>
  <c r="P2977" i="5" s="1"/>
  <c r="J2977" i="5"/>
  <c r="S2977" i="5" s="1"/>
  <c r="K2978" i="5"/>
  <c r="H2978" i="5"/>
  <c r="Q2978" i="5" s="1"/>
  <c r="G2978" i="5"/>
  <c r="P2978" i="5" s="1"/>
  <c r="I2978" i="5"/>
  <c r="R2978" i="5" s="1"/>
  <c r="J2978" i="5"/>
  <c r="S2978" i="5" s="1"/>
  <c r="K2979" i="5"/>
  <c r="I2979" i="5"/>
  <c r="R2979" i="5" s="1"/>
  <c r="G2979" i="5"/>
  <c r="P2979" i="5" s="1"/>
  <c r="J2979" i="5"/>
  <c r="S2979" i="5" s="1"/>
  <c r="H2979" i="5"/>
  <c r="Q2979" i="5" s="1"/>
  <c r="J2980" i="5"/>
  <c r="S2980" i="5" s="1"/>
  <c r="K2980" i="5"/>
  <c r="I2980" i="5"/>
  <c r="R2980" i="5" s="1"/>
  <c r="G2980" i="5"/>
  <c r="P2980" i="5" s="1"/>
  <c r="H2980" i="5"/>
  <c r="Q2980" i="5" s="1"/>
  <c r="J2981" i="5"/>
  <c r="S2981" i="5" s="1"/>
  <c r="H2981" i="5"/>
  <c r="Q2981" i="5" s="1"/>
  <c r="I2981" i="5"/>
  <c r="R2981" i="5" s="1"/>
  <c r="G2981" i="5"/>
  <c r="P2981" i="5" s="1"/>
  <c r="K2981" i="5"/>
  <c r="J2982" i="5"/>
  <c r="S2982" i="5" s="1"/>
  <c r="I2982" i="5"/>
  <c r="R2982" i="5" s="1"/>
  <c r="H2982" i="5"/>
  <c r="Q2982" i="5" s="1"/>
  <c r="G2982" i="5"/>
  <c r="P2982" i="5" s="1"/>
  <c r="K2982" i="5"/>
  <c r="J2983" i="5"/>
  <c r="S2983" i="5" s="1"/>
  <c r="K2983" i="5"/>
  <c r="G2983" i="5"/>
  <c r="P2983" i="5" s="1"/>
  <c r="H2983" i="5"/>
  <c r="Q2983" i="5" s="1"/>
  <c r="I2983" i="5"/>
  <c r="R2983" i="5" s="1"/>
  <c r="H2984" i="5"/>
  <c r="Q2984" i="5" s="1"/>
  <c r="J2984" i="5"/>
  <c r="S2984" i="5" s="1"/>
  <c r="K2984" i="5"/>
  <c r="G2984" i="5"/>
  <c r="P2984" i="5" s="1"/>
  <c r="I2984" i="5"/>
  <c r="R2984" i="5" s="1"/>
  <c r="J2985" i="5"/>
  <c r="S2985" i="5" s="1"/>
  <c r="K2985" i="5"/>
  <c r="G2985" i="5"/>
  <c r="P2985" i="5" s="1"/>
  <c r="I2985" i="5"/>
  <c r="R2985" i="5" s="1"/>
  <c r="H2985" i="5"/>
  <c r="Q2985" i="5" s="1"/>
  <c r="G2986" i="5"/>
  <c r="P2986" i="5" s="1"/>
  <c r="H2986" i="5"/>
  <c r="Q2986" i="5" s="1"/>
  <c r="K2986" i="5"/>
  <c r="I2986" i="5"/>
  <c r="R2986" i="5" s="1"/>
  <c r="J2986" i="5"/>
  <c r="S2986" i="5" s="1"/>
  <c r="K2987" i="5"/>
  <c r="G2987" i="5"/>
  <c r="P2987" i="5" s="1"/>
  <c r="H2987" i="5"/>
  <c r="Q2987" i="5" s="1"/>
  <c r="J2987" i="5"/>
  <c r="S2987" i="5" s="1"/>
  <c r="I2987" i="5"/>
  <c r="R2987" i="5" s="1"/>
  <c r="G2988" i="5"/>
  <c r="P2988" i="5" s="1"/>
  <c r="J2988" i="5"/>
  <c r="S2988" i="5" s="1"/>
  <c r="H2988" i="5"/>
  <c r="Q2988" i="5" s="1"/>
  <c r="K2988" i="5"/>
  <c r="I2988" i="5"/>
  <c r="R2988" i="5" s="1"/>
  <c r="I2989" i="5"/>
  <c r="R2989" i="5" s="1"/>
  <c r="H2989" i="5"/>
  <c r="Q2989" i="5" s="1"/>
  <c r="J2989" i="5"/>
  <c r="S2989" i="5" s="1"/>
  <c r="G2989" i="5"/>
  <c r="P2989" i="5" s="1"/>
  <c r="K2989" i="5"/>
  <c r="I2990" i="5"/>
  <c r="R2990" i="5" s="1"/>
  <c r="J2990" i="5"/>
  <c r="S2990" i="5" s="1"/>
  <c r="H2990" i="5"/>
  <c r="Q2990" i="5" s="1"/>
  <c r="G2990" i="5"/>
  <c r="P2990" i="5" s="1"/>
  <c r="K2990" i="5"/>
  <c r="J2991" i="5"/>
  <c r="S2991" i="5" s="1"/>
  <c r="H2991" i="5"/>
  <c r="Q2991" i="5" s="1"/>
  <c r="G2991" i="5"/>
  <c r="P2991" i="5" s="1"/>
  <c r="I2991" i="5"/>
  <c r="R2991" i="5" s="1"/>
  <c r="K2991" i="5"/>
  <c r="G2992" i="5"/>
  <c r="P2992" i="5" s="1"/>
  <c r="I2992" i="5"/>
  <c r="R2992" i="5" s="1"/>
  <c r="H2992" i="5"/>
  <c r="Q2992" i="5" s="1"/>
  <c r="J2992" i="5"/>
  <c r="S2992" i="5" s="1"/>
  <c r="K2992" i="5"/>
  <c r="G2993" i="5"/>
  <c r="P2993" i="5" s="1"/>
  <c r="J2993" i="5"/>
  <c r="S2993" i="5" s="1"/>
  <c r="H2993" i="5"/>
  <c r="Q2993" i="5" s="1"/>
  <c r="I2993" i="5"/>
  <c r="R2993" i="5" s="1"/>
  <c r="K2993" i="5"/>
  <c r="G2994" i="5"/>
  <c r="P2994" i="5" s="1"/>
  <c r="H2994" i="5"/>
  <c r="Q2994" i="5" s="1"/>
  <c r="J2994" i="5"/>
  <c r="S2994" i="5" s="1"/>
  <c r="I2994" i="5"/>
  <c r="R2994" i="5" s="1"/>
  <c r="K2994" i="5"/>
  <c r="I2995" i="5"/>
  <c r="R2995" i="5" s="1"/>
  <c r="J2995" i="5"/>
  <c r="S2995" i="5" s="1"/>
  <c r="H2995" i="5"/>
  <c r="Q2995" i="5" s="1"/>
  <c r="G2995" i="5"/>
  <c r="P2995" i="5" s="1"/>
  <c r="K2995" i="5"/>
  <c r="I2996" i="5"/>
  <c r="R2996" i="5" s="1"/>
  <c r="G2996" i="5"/>
  <c r="P2996" i="5" s="1"/>
  <c r="J2996" i="5"/>
  <c r="S2996" i="5" s="1"/>
  <c r="H2996" i="5"/>
  <c r="Q2996" i="5" s="1"/>
  <c r="K2996" i="5"/>
  <c r="J2997" i="5"/>
  <c r="S2997" i="5" s="1"/>
  <c r="I2997" i="5"/>
  <c r="R2997" i="5" s="1"/>
  <c r="H2997" i="5"/>
  <c r="Q2997" i="5" s="1"/>
  <c r="K2997" i="5"/>
  <c r="G2997" i="5"/>
  <c r="P2997" i="5" s="1"/>
  <c r="G2998" i="5"/>
  <c r="P2998" i="5" s="1"/>
  <c r="K2998" i="5"/>
  <c r="H2998" i="5"/>
  <c r="Q2998" i="5" s="1"/>
  <c r="I2998" i="5"/>
  <c r="R2998" i="5" s="1"/>
  <c r="J2998" i="5"/>
  <c r="S2998" i="5" s="1"/>
  <c r="J2999" i="5"/>
  <c r="S2999" i="5" s="1"/>
  <c r="H2999" i="5"/>
  <c r="Q2999" i="5" s="1"/>
  <c r="I2999" i="5"/>
  <c r="R2999" i="5" s="1"/>
  <c r="K2999" i="5"/>
  <c r="G2999" i="5"/>
  <c r="P2999" i="5" s="1"/>
  <c r="J3000" i="5"/>
  <c r="S3000" i="5" s="1"/>
  <c r="K3000" i="5"/>
  <c r="I3000" i="5"/>
  <c r="R3000" i="5" s="1"/>
  <c r="H3000" i="5"/>
  <c r="Q3000" i="5" s="1"/>
  <c r="G3000" i="5"/>
  <c r="P3000" i="5" s="1"/>
  <c r="I3001" i="5"/>
  <c r="R3001" i="5" s="1"/>
  <c r="J3001" i="5"/>
  <c r="S3001" i="5" s="1"/>
  <c r="H3001" i="5"/>
  <c r="Q3001" i="5" s="1"/>
  <c r="K3001" i="5"/>
  <c r="G3001" i="5"/>
  <c r="P3001" i="5" s="1"/>
  <c r="I3002" i="5"/>
  <c r="R3002" i="5" s="1"/>
  <c r="J3002" i="5"/>
  <c r="S3002" i="5" s="1"/>
  <c r="H3002" i="5"/>
  <c r="Q3002" i="5" s="1"/>
  <c r="K3002" i="5"/>
  <c r="G3002" i="5"/>
  <c r="P3002" i="5" s="1"/>
  <c r="J3003" i="5"/>
  <c r="S3003" i="5" s="1"/>
  <c r="K3003" i="5"/>
  <c r="H3003" i="5"/>
  <c r="Q3003" i="5" s="1"/>
  <c r="I3003" i="5"/>
  <c r="R3003" i="5" s="1"/>
  <c r="G3003" i="5"/>
  <c r="P3003" i="5" s="1"/>
  <c r="I3004" i="5"/>
  <c r="R3004" i="5" s="1"/>
  <c r="H3004" i="5"/>
  <c r="Q3004" i="5" s="1"/>
  <c r="J3004" i="5"/>
  <c r="S3004" i="5" s="1"/>
  <c r="G3004" i="5"/>
  <c r="P3004" i="5" s="1"/>
  <c r="K3004" i="5"/>
  <c r="K3005" i="5"/>
  <c r="J3005" i="5"/>
  <c r="S3005" i="5" s="1"/>
  <c r="I3005" i="5"/>
  <c r="R3005" i="5" s="1"/>
  <c r="G3005" i="5"/>
  <c r="P3005" i="5" s="1"/>
  <c r="H3005" i="5"/>
  <c r="Q3005" i="5" s="1"/>
  <c r="K3006" i="5"/>
  <c r="H3006" i="5"/>
  <c r="Q3006" i="5" s="1"/>
  <c r="J3006" i="5"/>
  <c r="S3006" i="5" s="1"/>
  <c r="I3006" i="5"/>
  <c r="R3006" i="5" s="1"/>
  <c r="G3006" i="5"/>
  <c r="P3006" i="5" s="1"/>
  <c r="K3007" i="5"/>
  <c r="G3007" i="5"/>
  <c r="P3007" i="5" s="1"/>
  <c r="J3007" i="5"/>
  <c r="S3007" i="5" s="1"/>
  <c r="I3007" i="5"/>
  <c r="R3007" i="5" s="1"/>
  <c r="H3007" i="5"/>
  <c r="Q3007" i="5" s="1"/>
  <c r="K3008" i="5"/>
  <c r="H3008" i="5"/>
  <c r="Q3008" i="5" s="1"/>
  <c r="J3008" i="5"/>
  <c r="S3008" i="5" s="1"/>
  <c r="G3008" i="5"/>
  <c r="P3008" i="5" s="1"/>
  <c r="I3008" i="5"/>
  <c r="R3008" i="5" s="1"/>
  <c r="J3009" i="5"/>
  <c r="S3009" i="5" s="1"/>
  <c r="I3009" i="5"/>
  <c r="R3009" i="5" s="1"/>
  <c r="H3009" i="5"/>
  <c r="Q3009" i="5" s="1"/>
  <c r="G3009" i="5"/>
  <c r="P3009" i="5" s="1"/>
  <c r="K3009" i="5"/>
  <c r="K3010" i="5"/>
  <c r="I3010" i="5"/>
  <c r="R3010" i="5" s="1"/>
  <c r="J3010" i="5"/>
  <c r="S3010" i="5" s="1"/>
  <c r="G3010" i="5"/>
  <c r="P3010" i="5" s="1"/>
  <c r="H3010" i="5"/>
  <c r="Q3010" i="5" s="1"/>
  <c r="K3011" i="5"/>
  <c r="H3011" i="5"/>
  <c r="Q3011" i="5" s="1"/>
  <c r="I3011" i="5"/>
  <c r="R3011" i="5" s="1"/>
  <c r="J3011" i="5"/>
  <c r="S3011" i="5" s="1"/>
  <c r="G3011" i="5"/>
  <c r="P3011" i="5" s="1"/>
  <c r="K3012" i="5"/>
  <c r="I3012" i="5"/>
  <c r="R3012" i="5" s="1"/>
  <c r="H3012" i="5"/>
  <c r="Q3012" i="5" s="1"/>
  <c r="J3012" i="5"/>
  <c r="S3012" i="5" s="1"/>
  <c r="G3012" i="5"/>
  <c r="P3012" i="5" s="1"/>
  <c r="K3013" i="5"/>
  <c r="I3013" i="5"/>
  <c r="R3013" i="5" s="1"/>
  <c r="J3013" i="5"/>
  <c r="S3013" i="5" s="1"/>
  <c r="G3013" i="5"/>
  <c r="P3013" i="5" s="1"/>
  <c r="H3013" i="5"/>
  <c r="Q3013" i="5" s="1"/>
  <c r="K3014" i="5"/>
  <c r="J3014" i="5"/>
  <c r="S3014" i="5" s="1"/>
  <c r="I3014" i="5"/>
  <c r="R3014" i="5" s="1"/>
  <c r="H3014" i="5"/>
  <c r="Q3014" i="5" s="1"/>
  <c r="G3014" i="5"/>
  <c r="P3014" i="5" s="1"/>
  <c r="K3015" i="5"/>
  <c r="I3015" i="5"/>
  <c r="R3015" i="5" s="1"/>
  <c r="H3015" i="5"/>
  <c r="Q3015" i="5" s="1"/>
  <c r="J3015" i="5"/>
  <c r="S3015" i="5" s="1"/>
  <c r="G3015" i="5"/>
  <c r="P3015" i="5" s="1"/>
  <c r="I3016" i="5"/>
  <c r="R3016" i="5" s="1"/>
  <c r="K3016" i="5"/>
  <c r="H3016" i="5"/>
  <c r="Q3016" i="5" s="1"/>
  <c r="J3016" i="5"/>
  <c r="S3016" i="5" s="1"/>
  <c r="G3016" i="5"/>
  <c r="P3016" i="5" s="1"/>
  <c r="K3017" i="5"/>
  <c r="J3017" i="5"/>
  <c r="S3017" i="5" s="1"/>
  <c r="H3017" i="5"/>
  <c r="Q3017" i="5" s="1"/>
  <c r="I3017" i="5"/>
  <c r="R3017" i="5" s="1"/>
  <c r="G3017" i="5"/>
  <c r="P3017" i="5" s="1"/>
  <c r="K3018" i="5"/>
  <c r="I3018" i="5"/>
  <c r="R3018" i="5" s="1"/>
  <c r="J3018" i="5"/>
  <c r="S3018" i="5" s="1"/>
  <c r="H3018" i="5"/>
  <c r="Q3018" i="5" s="1"/>
  <c r="G3018" i="5"/>
  <c r="P3018" i="5" s="1"/>
  <c r="H3019" i="5"/>
  <c r="Q3019" i="5" s="1"/>
  <c r="J3019" i="5"/>
  <c r="S3019" i="5" s="1"/>
  <c r="K3019" i="5"/>
  <c r="I3019" i="5"/>
  <c r="R3019" i="5" s="1"/>
  <c r="G3019" i="5"/>
  <c r="P3019" i="5" s="1"/>
  <c r="H3020" i="5"/>
  <c r="Q3020" i="5" s="1"/>
  <c r="J3020" i="5"/>
  <c r="S3020" i="5" s="1"/>
  <c r="K3020" i="5"/>
  <c r="I3020" i="5"/>
  <c r="R3020" i="5" s="1"/>
  <c r="G3020" i="5"/>
  <c r="P3020" i="5" s="1"/>
  <c r="I3021" i="5"/>
  <c r="R3021" i="5" s="1"/>
  <c r="J3021" i="5"/>
  <c r="S3021" i="5" s="1"/>
  <c r="H3021" i="5"/>
  <c r="Q3021" i="5" s="1"/>
  <c r="K3021" i="5"/>
  <c r="G3021" i="5"/>
  <c r="P3021" i="5" s="1"/>
  <c r="I3022" i="5"/>
  <c r="R3022" i="5" s="1"/>
  <c r="J3022" i="5"/>
  <c r="S3022" i="5" s="1"/>
  <c r="H3022" i="5"/>
  <c r="Q3022" i="5" s="1"/>
  <c r="K3022" i="5"/>
  <c r="G3022" i="5"/>
  <c r="P3022" i="5" s="1"/>
  <c r="I3023" i="5"/>
  <c r="R3023" i="5" s="1"/>
  <c r="J3023" i="5"/>
  <c r="S3023" i="5" s="1"/>
  <c r="H3023" i="5"/>
  <c r="Q3023" i="5" s="1"/>
  <c r="K3023" i="5"/>
  <c r="G3023" i="5"/>
  <c r="P3023" i="5" s="1"/>
  <c r="J3024" i="5"/>
  <c r="S3024" i="5" s="1"/>
  <c r="K3024" i="5"/>
  <c r="H3024" i="5"/>
  <c r="Q3024" i="5" s="1"/>
  <c r="I3024" i="5"/>
  <c r="R3024" i="5" s="1"/>
  <c r="G3024" i="5"/>
  <c r="P3024" i="5" s="1"/>
  <c r="J3025" i="5"/>
  <c r="S3025" i="5" s="1"/>
  <c r="H3025" i="5"/>
  <c r="Q3025" i="5" s="1"/>
  <c r="K3025" i="5"/>
  <c r="G3025" i="5"/>
  <c r="P3025" i="5" s="1"/>
  <c r="I3025" i="5"/>
  <c r="R3025" i="5" s="1"/>
  <c r="I3026" i="5"/>
  <c r="R3026" i="5" s="1"/>
  <c r="G3026" i="5"/>
  <c r="P3026" i="5" s="1"/>
  <c r="J3026" i="5"/>
  <c r="S3026" i="5" s="1"/>
  <c r="K3026" i="5"/>
  <c r="H3026" i="5"/>
  <c r="Q3026" i="5" s="1"/>
  <c r="K3027" i="5"/>
  <c r="J3027" i="5"/>
  <c r="S3027" i="5" s="1"/>
  <c r="H3027" i="5"/>
  <c r="Q3027" i="5" s="1"/>
  <c r="G3027" i="5"/>
  <c r="P3027" i="5" s="1"/>
  <c r="I3027" i="5"/>
  <c r="R3027" i="5" s="1"/>
  <c r="I3028" i="5"/>
  <c r="R3028" i="5" s="1"/>
  <c r="G3028" i="5"/>
  <c r="P3028" i="5" s="1"/>
  <c r="J3028" i="5"/>
  <c r="S3028" i="5" s="1"/>
  <c r="H3028" i="5"/>
  <c r="Q3028" i="5" s="1"/>
  <c r="K3028" i="5"/>
  <c r="H3029" i="5"/>
  <c r="Q3029" i="5" s="1"/>
  <c r="I3029" i="5"/>
  <c r="R3029" i="5" s="1"/>
  <c r="G3029" i="5"/>
  <c r="P3029" i="5" s="1"/>
  <c r="J3029" i="5"/>
  <c r="S3029" i="5" s="1"/>
  <c r="K3029" i="5"/>
  <c r="H3030" i="5"/>
  <c r="Q3030" i="5" s="1"/>
  <c r="J3030" i="5"/>
  <c r="S3030" i="5" s="1"/>
  <c r="G3030" i="5"/>
  <c r="P3030" i="5" s="1"/>
  <c r="K3030" i="5"/>
  <c r="I3030" i="5"/>
  <c r="R3030" i="5" s="1"/>
  <c r="H3031" i="5"/>
  <c r="Q3031" i="5" s="1"/>
  <c r="J3031" i="5"/>
  <c r="S3031" i="5" s="1"/>
  <c r="I3031" i="5"/>
  <c r="R3031" i="5" s="1"/>
  <c r="G3031" i="5"/>
  <c r="P3031" i="5" s="1"/>
  <c r="K3031" i="5"/>
  <c r="K3032" i="5"/>
  <c r="J3032" i="5"/>
  <c r="S3032" i="5" s="1"/>
  <c r="G3032" i="5"/>
  <c r="P3032" i="5" s="1"/>
  <c r="I3032" i="5"/>
  <c r="R3032" i="5" s="1"/>
  <c r="H3032" i="5"/>
  <c r="Q3032" i="5" s="1"/>
  <c r="I3033" i="5"/>
  <c r="R3033" i="5" s="1"/>
  <c r="J3033" i="5"/>
  <c r="S3033" i="5" s="1"/>
  <c r="G3033" i="5"/>
  <c r="P3033" i="5" s="1"/>
  <c r="K3033" i="5"/>
  <c r="H3033" i="5"/>
  <c r="Q3033" i="5" s="1"/>
  <c r="K3034" i="5"/>
  <c r="G3034" i="5"/>
  <c r="P3034" i="5" s="1"/>
  <c r="I3034" i="5"/>
  <c r="R3034" i="5" s="1"/>
  <c r="H3034" i="5"/>
  <c r="Q3034" i="5" s="1"/>
  <c r="J3034" i="5"/>
  <c r="S3034" i="5" s="1"/>
  <c r="G3035" i="5"/>
  <c r="P3035" i="5" s="1"/>
  <c r="J3035" i="5"/>
  <c r="S3035" i="5" s="1"/>
  <c r="H3035" i="5"/>
  <c r="Q3035" i="5" s="1"/>
  <c r="K3035" i="5"/>
  <c r="I3035" i="5"/>
  <c r="R3035" i="5" s="1"/>
  <c r="I3036" i="5"/>
  <c r="R3036" i="5" s="1"/>
  <c r="H3036" i="5"/>
  <c r="Q3036" i="5" s="1"/>
  <c r="K3036" i="5"/>
  <c r="J3036" i="5"/>
  <c r="S3036" i="5" s="1"/>
  <c r="G3036" i="5"/>
  <c r="P3036" i="5" s="1"/>
  <c r="I3037" i="5"/>
  <c r="R3037" i="5" s="1"/>
  <c r="K3037" i="5"/>
  <c r="J3037" i="5"/>
  <c r="S3037" i="5" s="1"/>
  <c r="G3037" i="5"/>
  <c r="P3037" i="5" s="1"/>
  <c r="H3037" i="5"/>
  <c r="Q3037" i="5" s="1"/>
  <c r="I3038" i="5"/>
  <c r="R3038" i="5" s="1"/>
  <c r="H3038" i="5"/>
  <c r="Q3038" i="5" s="1"/>
  <c r="G3038" i="5"/>
  <c r="P3038" i="5" s="1"/>
  <c r="K3038" i="5"/>
  <c r="J3038" i="5"/>
  <c r="S3038" i="5" s="1"/>
  <c r="H3039" i="5"/>
  <c r="Q3039" i="5" s="1"/>
  <c r="I3039" i="5"/>
  <c r="R3039" i="5" s="1"/>
  <c r="K3039" i="5"/>
  <c r="J3039" i="5"/>
  <c r="S3039" i="5" s="1"/>
  <c r="G3039" i="5"/>
  <c r="P3039" i="5" s="1"/>
  <c r="G3040" i="5"/>
  <c r="P3040" i="5" s="1"/>
  <c r="J3040" i="5"/>
  <c r="S3040" i="5" s="1"/>
  <c r="H3040" i="5"/>
  <c r="Q3040" i="5" s="1"/>
  <c r="I3040" i="5"/>
  <c r="R3040" i="5" s="1"/>
  <c r="K3040" i="5"/>
  <c r="G3041" i="5"/>
  <c r="P3041" i="5" s="1"/>
  <c r="K3041" i="5"/>
  <c r="J3041" i="5"/>
  <c r="S3041" i="5" s="1"/>
  <c r="H3041" i="5"/>
  <c r="Q3041" i="5" s="1"/>
  <c r="I3041" i="5"/>
  <c r="R3041" i="5" s="1"/>
  <c r="G3042" i="5"/>
  <c r="P3042" i="5" s="1"/>
  <c r="I3042" i="5"/>
  <c r="R3042" i="5" s="1"/>
  <c r="K3042" i="5"/>
  <c r="H3042" i="5"/>
  <c r="Q3042" i="5" s="1"/>
  <c r="J3042" i="5"/>
  <c r="S3042" i="5" s="1"/>
  <c r="G3043" i="5"/>
  <c r="P3043" i="5" s="1"/>
  <c r="I3043" i="5"/>
  <c r="R3043" i="5" s="1"/>
  <c r="J3043" i="5"/>
  <c r="S3043" i="5" s="1"/>
  <c r="K3043" i="5"/>
  <c r="H3043" i="5"/>
  <c r="Q3043" i="5" s="1"/>
  <c r="G3044" i="5"/>
  <c r="P3044" i="5" s="1"/>
  <c r="H3044" i="5"/>
  <c r="Q3044" i="5" s="1"/>
  <c r="I3044" i="5"/>
  <c r="R3044" i="5" s="1"/>
  <c r="K3044" i="5"/>
  <c r="J3044" i="5"/>
  <c r="S3044" i="5" s="1"/>
  <c r="G3045" i="5"/>
  <c r="P3045" i="5" s="1"/>
  <c r="K3045" i="5"/>
  <c r="H3045" i="5"/>
  <c r="Q3045" i="5" s="1"/>
  <c r="J3045" i="5"/>
  <c r="S3045" i="5" s="1"/>
  <c r="I3045" i="5"/>
  <c r="R3045" i="5" s="1"/>
  <c r="G3046" i="5"/>
  <c r="P3046" i="5" s="1"/>
  <c r="J3046" i="5"/>
  <c r="S3046" i="5" s="1"/>
  <c r="H3046" i="5"/>
  <c r="Q3046" i="5" s="1"/>
  <c r="K3046" i="5"/>
  <c r="I3046" i="5"/>
  <c r="R3046" i="5" s="1"/>
  <c r="I3047" i="5"/>
  <c r="R3047" i="5" s="1"/>
  <c r="H3047" i="5"/>
  <c r="Q3047" i="5" s="1"/>
  <c r="K3047" i="5"/>
  <c r="J3047" i="5"/>
  <c r="S3047" i="5" s="1"/>
  <c r="G3047" i="5"/>
  <c r="P3047" i="5" s="1"/>
  <c r="I3048" i="5"/>
  <c r="R3048" i="5" s="1"/>
  <c r="K3048" i="5"/>
  <c r="J3048" i="5"/>
  <c r="S3048" i="5" s="1"/>
  <c r="H3048" i="5"/>
  <c r="Q3048" i="5" s="1"/>
  <c r="G3048" i="5"/>
  <c r="P3048" i="5" s="1"/>
  <c r="K3049" i="5"/>
  <c r="J3049" i="5"/>
  <c r="S3049" i="5" s="1"/>
  <c r="H3049" i="5"/>
  <c r="Q3049" i="5" s="1"/>
  <c r="I3049" i="5"/>
  <c r="R3049" i="5" s="1"/>
  <c r="G3049" i="5"/>
  <c r="P3049" i="5" s="1"/>
  <c r="J3050" i="5"/>
  <c r="S3050" i="5" s="1"/>
  <c r="H3050" i="5"/>
  <c r="Q3050" i="5" s="1"/>
  <c r="K3050" i="5"/>
  <c r="I3050" i="5"/>
  <c r="R3050" i="5" s="1"/>
  <c r="G3050" i="5"/>
  <c r="P3050" i="5" s="1"/>
  <c r="J3051" i="5"/>
  <c r="S3051" i="5" s="1"/>
  <c r="H3051" i="5"/>
  <c r="Q3051" i="5" s="1"/>
  <c r="K3051" i="5"/>
  <c r="I3051" i="5"/>
  <c r="R3051" i="5" s="1"/>
  <c r="G3051" i="5"/>
  <c r="P3051" i="5" s="1"/>
  <c r="J3052" i="5"/>
  <c r="S3052" i="5" s="1"/>
  <c r="I3052" i="5"/>
  <c r="R3052" i="5" s="1"/>
  <c r="H3052" i="5"/>
  <c r="Q3052" i="5" s="1"/>
  <c r="K3052" i="5"/>
  <c r="G3052" i="5"/>
  <c r="P3052" i="5" s="1"/>
  <c r="H3053" i="5"/>
  <c r="Q3053" i="5" s="1"/>
  <c r="I3053" i="5"/>
  <c r="R3053" i="5" s="1"/>
  <c r="J3053" i="5"/>
  <c r="S3053" i="5" s="1"/>
  <c r="G3053" i="5"/>
  <c r="P3053" i="5" s="1"/>
  <c r="K3053" i="5"/>
  <c r="I3054" i="5"/>
  <c r="R3054" i="5" s="1"/>
  <c r="H3054" i="5"/>
  <c r="Q3054" i="5" s="1"/>
  <c r="J3054" i="5"/>
  <c r="S3054" i="5" s="1"/>
  <c r="K3054" i="5"/>
  <c r="G3054" i="5"/>
  <c r="P3054" i="5" s="1"/>
  <c r="G3055" i="5"/>
  <c r="P3055" i="5" s="1"/>
  <c r="I3055" i="5"/>
  <c r="R3055" i="5" s="1"/>
  <c r="H3055" i="5"/>
  <c r="Q3055" i="5" s="1"/>
  <c r="K3055" i="5"/>
  <c r="J3055" i="5"/>
  <c r="S3055" i="5" s="1"/>
  <c r="J3056" i="5"/>
  <c r="S3056" i="5" s="1"/>
  <c r="K3056" i="5"/>
  <c r="I3056" i="5"/>
  <c r="R3056" i="5" s="1"/>
  <c r="H3056" i="5"/>
  <c r="Q3056" i="5" s="1"/>
  <c r="G3056" i="5"/>
  <c r="P3056" i="5" s="1"/>
  <c r="H3057" i="5"/>
  <c r="Q3057" i="5" s="1"/>
  <c r="J3057" i="5"/>
  <c r="S3057" i="5" s="1"/>
  <c r="G3057" i="5"/>
  <c r="P3057" i="5" s="1"/>
  <c r="K3057" i="5"/>
  <c r="I3057" i="5"/>
  <c r="R3057" i="5" s="1"/>
  <c r="J3058" i="5"/>
  <c r="S3058" i="5" s="1"/>
  <c r="K3058" i="5"/>
  <c r="I3058" i="5"/>
  <c r="R3058" i="5" s="1"/>
  <c r="H3058" i="5"/>
  <c r="Q3058" i="5" s="1"/>
  <c r="G3058" i="5"/>
  <c r="P3058" i="5" s="1"/>
  <c r="J3059" i="5"/>
  <c r="S3059" i="5" s="1"/>
  <c r="K3059" i="5"/>
  <c r="H3059" i="5"/>
  <c r="Q3059" i="5" s="1"/>
  <c r="I3059" i="5"/>
  <c r="R3059" i="5" s="1"/>
  <c r="G3059" i="5"/>
  <c r="P3059" i="5" s="1"/>
  <c r="H3060" i="5"/>
  <c r="Q3060" i="5" s="1"/>
  <c r="I3060" i="5"/>
  <c r="R3060" i="5" s="1"/>
  <c r="J3060" i="5"/>
  <c r="S3060" i="5" s="1"/>
  <c r="K3060" i="5"/>
  <c r="G3060" i="5"/>
  <c r="P3060" i="5" s="1"/>
  <c r="I3061" i="5"/>
  <c r="R3061" i="5" s="1"/>
  <c r="J3061" i="5"/>
  <c r="S3061" i="5" s="1"/>
  <c r="K3061" i="5"/>
  <c r="H3061" i="5"/>
  <c r="Q3061" i="5" s="1"/>
  <c r="G3061" i="5"/>
  <c r="P3061" i="5" s="1"/>
  <c r="I3062" i="5"/>
  <c r="R3062" i="5" s="1"/>
  <c r="J3062" i="5"/>
  <c r="S3062" i="5" s="1"/>
  <c r="H3062" i="5"/>
  <c r="Q3062" i="5" s="1"/>
  <c r="K3062" i="5"/>
  <c r="G3062" i="5"/>
  <c r="P3062" i="5" s="1"/>
  <c r="K3063" i="5"/>
  <c r="J3063" i="5"/>
  <c r="S3063" i="5" s="1"/>
  <c r="H3063" i="5"/>
  <c r="Q3063" i="5" s="1"/>
  <c r="I3063" i="5"/>
  <c r="R3063" i="5" s="1"/>
  <c r="G3063" i="5"/>
  <c r="P3063" i="5" s="1"/>
  <c r="I3064" i="5"/>
  <c r="R3064" i="5" s="1"/>
  <c r="J3064" i="5"/>
  <c r="S3064" i="5" s="1"/>
  <c r="G3064" i="5"/>
  <c r="P3064" i="5" s="1"/>
  <c r="K3064" i="5"/>
  <c r="H3064" i="5"/>
  <c r="Q3064" i="5" s="1"/>
  <c r="H3065" i="5"/>
  <c r="Q3065" i="5" s="1"/>
  <c r="K3065" i="5"/>
  <c r="G3065" i="5"/>
  <c r="P3065" i="5" s="1"/>
  <c r="I3065" i="5"/>
  <c r="R3065" i="5" s="1"/>
  <c r="J3065" i="5"/>
  <c r="S3065" i="5" s="1"/>
  <c r="H3066" i="5"/>
  <c r="Q3066" i="5" s="1"/>
  <c r="K3066" i="5"/>
  <c r="G3066" i="5"/>
  <c r="P3066" i="5" s="1"/>
  <c r="J3066" i="5"/>
  <c r="S3066" i="5" s="1"/>
  <c r="I3066" i="5"/>
  <c r="R3066" i="5" s="1"/>
  <c r="J3067" i="5"/>
  <c r="S3067" i="5" s="1"/>
  <c r="G3067" i="5"/>
  <c r="P3067" i="5" s="1"/>
  <c r="H3067" i="5"/>
  <c r="Q3067" i="5" s="1"/>
  <c r="K3067" i="5"/>
  <c r="I3067" i="5"/>
  <c r="R3067" i="5" s="1"/>
  <c r="H3068" i="5"/>
  <c r="Q3068" i="5" s="1"/>
  <c r="I3068" i="5"/>
  <c r="R3068" i="5" s="1"/>
  <c r="J3068" i="5"/>
  <c r="S3068" i="5" s="1"/>
  <c r="G3068" i="5"/>
  <c r="P3068" i="5" s="1"/>
  <c r="K3068" i="5"/>
  <c r="I3069" i="5"/>
  <c r="R3069" i="5" s="1"/>
  <c r="J3069" i="5"/>
  <c r="S3069" i="5" s="1"/>
  <c r="H3069" i="5"/>
  <c r="Q3069" i="5" s="1"/>
  <c r="G3069" i="5"/>
  <c r="P3069" i="5" s="1"/>
  <c r="K3069" i="5"/>
  <c r="H3070" i="5"/>
  <c r="Q3070" i="5" s="1"/>
  <c r="I3070" i="5"/>
  <c r="R3070" i="5" s="1"/>
  <c r="G3070" i="5"/>
  <c r="P3070" i="5" s="1"/>
  <c r="J3070" i="5"/>
  <c r="S3070" i="5" s="1"/>
  <c r="K3070" i="5"/>
  <c r="K3071" i="5"/>
  <c r="H3071" i="5"/>
  <c r="Q3071" i="5" s="1"/>
  <c r="G3071" i="5"/>
  <c r="P3071" i="5" s="1"/>
  <c r="I3071" i="5"/>
  <c r="R3071" i="5" s="1"/>
  <c r="J3071" i="5"/>
  <c r="S3071" i="5" s="1"/>
  <c r="I3072" i="5"/>
  <c r="R3072" i="5" s="1"/>
  <c r="J3072" i="5"/>
  <c r="S3072" i="5" s="1"/>
  <c r="K3072" i="5"/>
  <c r="H3072" i="5"/>
  <c r="Q3072" i="5" s="1"/>
  <c r="G3072" i="5"/>
  <c r="P3072" i="5" s="1"/>
  <c r="K3073" i="5"/>
  <c r="J3073" i="5"/>
  <c r="S3073" i="5" s="1"/>
  <c r="G3073" i="5"/>
  <c r="P3073" i="5" s="1"/>
  <c r="I3073" i="5"/>
  <c r="R3073" i="5" s="1"/>
  <c r="H3073" i="5"/>
  <c r="Q3073" i="5" s="1"/>
  <c r="K3074" i="5"/>
  <c r="H3074" i="5"/>
  <c r="Q3074" i="5" s="1"/>
  <c r="J3074" i="5"/>
  <c r="S3074" i="5" s="1"/>
  <c r="G3074" i="5"/>
  <c r="P3074" i="5" s="1"/>
  <c r="I3074" i="5"/>
  <c r="R3074" i="5" s="1"/>
  <c r="G3075" i="5"/>
  <c r="P3075" i="5" s="1"/>
  <c r="H3075" i="5"/>
  <c r="Q3075" i="5" s="1"/>
  <c r="K3075" i="5"/>
  <c r="I3075" i="5"/>
  <c r="R3075" i="5" s="1"/>
  <c r="J3075" i="5"/>
  <c r="S3075" i="5" s="1"/>
  <c r="G3076" i="5"/>
  <c r="P3076" i="5" s="1"/>
  <c r="K3076" i="5"/>
  <c r="I3076" i="5"/>
  <c r="R3076" i="5" s="1"/>
  <c r="H3076" i="5"/>
  <c r="Q3076" i="5" s="1"/>
  <c r="J3076" i="5"/>
  <c r="S3076" i="5" s="1"/>
  <c r="I3077" i="5"/>
  <c r="R3077" i="5" s="1"/>
  <c r="K3077" i="5"/>
  <c r="J3077" i="5"/>
  <c r="S3077" i="5" s="1"/>
  <c r="G3077" i="5"/>
  <c r="P3077" i="5" s="1"/>
  <c r="H3077" i="5"/>
  <c r="Q3077" i="5" s="1"/>
  <c r="I3078" i="5"/>
  <c r="R3078" i="5" s="1"/>
  <c r="K3078" i="5"/>
  <c r="H3078" i="5"/>
  <c r="Q3078" i="5" s="1"/>
  <c r="J3078" i="5"/>
  <c r="S3078" i="5" s="1"/>
  <c r="G3078" i="5"/>
  <c r="P3078" i="5" s="1"/>
  <c r="I3079" i="5"/>
  <c r="R3079" i="5" s="1"/>
  <c r="H3079" i="5"/>
  <c r="Q3079" i="5" s="1"/>
  <c r="J3079" i="5"/>
  <c r="S3079" i="5" s="1"/>
  <c r="K3079" i="5"/>
  <c r="G3079" i="5"/>
  <c r="P3079" i="5" s="1"/>
  <c r="I3080" i="5"/>
  <c r="R3080" i="5" s="1"/>
  <c r="K3080" i="5"/>
  <c r="J3080" i="5"/>
  <c r="S3080" i="5" s="1"/>
  <c r="G3080" i="5"/>
  <c r="P3080" i="5" s="1"/>
  <c r="H3080" i="5"/>
  <c r="Q3080" i="5" s="1"/>
  <c r="G3081" i="5"/>
  <c r="P3081" i="5" s="1"/>
  <c r="K3081" i="5"/>
  <c r="J3081" i="5"/>
  <c r="S3081" i="5" s="1"/>
  <c r="H3081" i="5"/>
  <c r="Q3081" i="5" s="1"/>
  <c r="I3081" i="5"/>
  <c r="R3081" i="5" s="1"/>
  <c r="G3082" i="5"/>
  <c r="P3082" i="5" s="1"/>
  <c r="K3082" i="5"/>
  <c r="J3082" i="5"/>
  <c r="S3082" i="5" s="1"/>
  <c r="H3082" i="5"/>
  <c r="Q3082" i="5" s="1"/>
  <c r="I3082" i="5"/>
  <c r="R3082" i="5" s="1"/>
  <c r="J3083" i="5"/>
  <c r="S3083" i="5" s="1"/>
  <c r="H3083" i="5"/>
  <c r="Q3083" i="5" s="1"/>
  <c r="K3083" i="5"/>
  <c r="I3083" i="5"/>
  <c r="R3083" i="5" s="1"/>
  <c r="G3083" i="5"/>
  <c r="P3083" i="5" s="1"/>
  <c r="K3084" i="5"/>
  <c r="J3084" i="5"/>
  <c r="S3084" i="5" s="1"/>
  <c r="I3084" i="5"/>
  <c r="R3084" i="5" s="1"/>
  <c r="H3084" i="5"/>
  <c r="Q3084" i="5" s="1"/>
  <c r="G3084" i="5"/>
  <c r="P3084" i="5" s="1"/>
  <c r="H3085" i="5"/>
  <c r="Q3085" i="5" s="1"/>
  <c r="K3085" i="5"/>
  <c r="I3085" i="5"/>
  <c r="R3085" i="5" s="1"/>
  <c r="J3085" i="5"/>
  <c r="S3085" i="5" s="1"/>
  <c r="G3085" i="5"/>
  <c r="P3085" i="5" s="1"/>
  <c r="I3086" i="5"/>
  <c r="R3086" i="5" s="1"/>
  <c r="H3086" i="5"/>
  <c r="Q3086" i="5" s="1"/>
  <c r="K3086" i="5"/>
  <c r="J3086" i="5"/>
  <c r="S3086" i="5" s="1"/>
  <c r="G3086" i="5"/>
  <c r="P3086" i="5" s="1"/>
  <c r="J3087" i="5"/>
  <c r="S3087" i="5" s="1"/>
  <c r="I3087" i="5"/>
  <c r="R3087" i="5" s="1"/>
  <c r="H3087" i="5"/>
  <c r="Q3087" i="5" s="1"/>
  <c r="K3087" i="5"/>
  <c r="G3087" i="5"/>
  <c r="P3087" i="5" s="1"/>
  <c r="H3088" i="5"/>
  <c r="Q3088" i="5" s="1"/>
  <c r="J3088" i="5"/>
  <c r="S3088" i="5" s="1"/>
  <c r="I3088" i="5"/>
  <c r="R3088" i="5" s="1"/>
  <c r="K3088" i="5"/>
  <c r="G3088" i="5"/>
  <c r="P3088" i="5" s="1"/>
  <c r="J3089" i="5"/>
  <c r="S3089" i="5" s="1"/>
  <c r="I3089" i="5"/>
  <c r="R3089" i="5" s="1"/>
  <c r="H3089" i="5"/>
  <c r="Q3089" i="5" s="1"/>
  <c r="K3089" i="5"/>
  <c r="G3089" i="5"/>
  <c r="P3089" i="5" s="1"/>
  <c r="J3090" i="5"/>
  <c r="S3090" i="5" s="1"/>
  <c r="H3090" i="5"/>
  <c r="Q3090" i="5" s="1"/>
  <c r="I3090" i="5"/>
  <c r="R3090" i="5" s="1"/>
  <c r="K3090" i="5"/>
  <c r="G3090" i="5"/>
  <c r="P3090" i="5" s="1"/>
  <c r="K3091" i="5"/>
  <c r="H3091" i="5"/>
  <c r="Q3091" i="5" s="1"/>
  <c r="I3091" i="5"/>
  <c r="R3091" i="5" s="1"/>
  <c r="J3091" i="5"/>
  <c r="S3091" i="5" s="1"/>
  <c r="G3091" i="5"/>
  <c r="P3091" i="5" s="1"/>
  <c r="J3092" i="5"/>
  <c r="S3092" i="5" s="1"/>
  <c r="G3092" i="5"/>
  <c r="P3092" i="5" s="1"/>
  <c r="I3092" i="5"/>
  <c r="R3092" i="5" s="1"/>
  <c r="K3092" i="5"/>
  <c r="H3092" i="5"/>
  <c r="Q3092" i="5" s="1"/>
  <c r="G3093" i="5"/>
  <c r="P3093" i="5" s="1"/>
  <c r="I3093" i="5"/>
  <c r="R3093" i="5" s="1"/>
  <c r="H3093" i="5"/>
  <c r="Q3093" i="5" s="1"/>
  <c r="J3093" i="5"/>
  <c r="S3093" i="5" s="1"/>
  <c r="K3093" i="5"/>
  <c r="G3094" i="5"/>
  <c r="P3094" i="5" s="1"/>
  <c r="I3094" i="5"/>
  <c r="R3094" i="5" s="1"/>
  <c r="K3094" i="5"/>
  <c r="J3094" i="5"/>
  <c r="S3094" i="5" s="1"/>
  <c r="H3094" i="5"/>
  <c r="Q3094" i="5" s="1"/>
  <c r="G3095" i="5"/>
  <c r="P3095" i="5" s="1"/>
  <c r="I3095" i="5"/>
  <c r="R3095" i="5" s="1"/>
  <c r="H3095" i="5"/>
  <c r="Q3095" i="5" s="1"/>
  <c r="K3095" i="5"/>
  <c r="J3095" i="5"/>
  <c r="S3095" i="5" s="1"/>
  <c r="J3096" i="5"/>
  <c r="S3096" i="5" s="1"/>
  <c r="G3096" i="5"/>
  <c r="P3096" i="5" s="1"/>
  <c r="K3096" i="5"/>
  <c r="I3096" i="5"/>
  <c r="R3096" i="5" s="1"/>
  <c r="H3096" i="5"/>
  <c r="Q3096" i="5" s="1"/>
  <c r="H3097" i="5"/>
  <c r="Q3097" i="5" s="1"/>
  <c r="K3097" i="5"/>
  <c r="I3097" i="5"/>
  <c r="R3097" i="5" s="1"/>
  <c r="G3097" i="5"/>
  <c r="P3097" i="5" s="1"/>
  <c r="J3097" i="5"/>
  <c r="S3097" i="5" s="1"/>
  <c r="I3098" i="5"/>
  <c r="R3098" i="5" s="1"/>
  <c r="K3098" i="5"/>
  <c r="J3098" i="5"/>
  <c r="S3098" i="5" s="1"/>
  <c r="H3098" i="5"/>
  <c r="Q3098" i="5" s="1"/>
  <c r="G3098" i="5"/>
  <c r="P3098" i="5" s="1"/>
  <c r="J3099" i="5"/>
  <c r="S3099" i="5" s="1"/>
  <c r="K3099" i="5"/>
  <c r="I3099" i="5"/>
  <c r="R3099" i="5" s="1"/>
  <c r="G3099" i="5"/>
  <c r="P3099" i="5" s="1"/>
  <c r="H3099" i="5"/>
  <c r="Q3099" i="5" s="1"/>
  <c r="J3100" i="5"/>
  <c r="S3100" i="5" s="1"/>
  <c r="G3100" i="5"/>
  <c r="P3100" i="5" s="1"/>
  <c r="H3100" i="5"/>
  <c r="Q3100" i="5" s="1"/>
  <c r="I3100" i="5"/>
  <c r="R3100" i="5" s="1"/>
  <c r="K3100" i="5"/>
  <c r="I3101" i="5"/>
  <c r="R3101" i="5" s="1"/>
  <c r="H3101" i="5"/>
  <c r="Q3101" i="5" s="1"/>
  <c r="J3101" i="5"/>
  <c r="S3101" i="5" s="1"/>
  <c r="K3101" i="5"/>
  <c r="G3101" i="5"/>
  <c r="P3101" i="5" s="1"/>
  <c r="J3102" i="5"/>
  <c r="S3102" i="5" s="1"/>
  <c r="I3102" i="5"/>
  <c r="R3102" i="5" s="1"/>
  <c r="K3102" i="5"/>
  <c r="H3102" i="5"/>
  <c r="Q3102" i="5" s="1"/>
  <c r="G3102" i="5"/>
  <c r="P3102" i="5" s="1"/>
  <c r="J3103" i="5"/>
  <c r="S3103" i="5" s="1"/>
  <c r="I3103" i="5"/>
  <c r="R3103" i="5" s="1"/>
  <c r="K3103" i="5"/>
  <c r="H3103" i="5"/>
  <c r="Q3103" i="5" s="1"/>
  <c r="G3103" i="5"/>
  <c r="P3103" i="5" s="1"/>
  <c r="J3104" i="5"/>
  <c r="S3104" i="5" s="1"/>
  <c r="H3104" i="5"/>
  <c r="Q3104" i="5" s="1"/>
  <c r="K3104" i="5"/>
  <c r="I3104" i="5"/>
  <c r="R3104" i="5" s="1"/>
  <c r="G3104" i="5"/>
  <c r="P3104" i="5" s="1"/>
  <c r="J3105" i="5"/>
  <c r="S3105" i="5" s="1"/>
  <c r="H3105" i="5"/>
  <c r="Q3105" i="5" s="1"/>
  <c r="K3105" i="5"/>
  <c r="I3105" i="5"/>
  <c r="R3105" i="5" s="1"/>
  <c r="G3105" i="5"/>
  <c r="P3105" i="5" s="1"/>
  <c r="H3106" i="5"/>
  <c r="Q3106" i="5" s="1"/>
  <c r="I3106" i="5"/>
  <c r="R3106" i="5" s="1"/>
  <c r="K3106" i="5"/>
  <c r="J3106" i="5"/>
  <c r="S3106" i="5" s="1"/>
  <c r="G3106" i="5"/>
  <c r="P3106" i="5" s="1"/>
  <c r="J3107" i="5"/>
  <c r="S3107" i="5" s="1"/>
  <c r="I3107" i="5"/>
  <c r="R3107" i="5" s="1"/>
  <c r="K3107" i="5"/>
  <c r="H3107" i="5"/>
  <c r="Q3107" i="5" s="1"/>
  <c r="G3107" i="5"/>
  <c r="P3107" i="5" s="1"/>
  <c r="J3108" i="5"/>
  <c r="S3108" i="5" s="1"/>
  <c r="H3108" i="5"/>
  <c r="Q3108" i="5" s="1"/>
  <c r="K3108" i="5"/>
  <c r="I3108" i="5"/>
  <c r="R3108" i="5" s="1"/>
  <c r="G3108" i="5"/>
  <c r="P3108" i="5" s="1"/>
  <c r="H3109" i="5"/>
  <c r="Q3109" i="5" s="1"/>
  <c r="K3109" i="5"/>
  <c r="I3109" i="5"/>
  <c r="R3109" i="5" s="1"/>
  <c r="J3109" i="5"/>
  <c r="S3109" i="5" s="1"/>
  <c r="G3109" i="5"/>
  <c r="P3109" i="5" s="1"/>
  <c r="I3110" i="5"/>
  <c r="R3110" i="5" s="1"/>
  <c r="K3110" i="5"/>
  <c r="H3110" i="5"/>
  <c r="Q3110" i="5" s="1"/>
  <c r="J3110" i="5"/>
  <c r="S3110" i="5" s="1"/>
  <c r="G3110" i="5"/>
  <c r="P3110" i="5" s="1"/>
  <c r="H3111" i="5"/>
  <c r="Q3111" i="5" s="1"/>
  <c r="I3111" i="5"/>
  <c r="R3111" i="5" s="1"/>
  <c r="J3111" i="5"/>
  <c r="S3111" i="5" s="1"/>
  <c r="K3111" i="5"/>
  <c r="G3111" i="5"/>
  <c r="P3111" i="5" s="1"/>
  <c r="K3112" i="5"/>
  <c r="I3112" i="5"/>
  <c r="R3112" i="5" s="1"/>
  <c r="G3112" i="5"/>
  <c r="P3112" i="5" s="1"/>
  <c r="H3112" i="5"/>
  <c r="Q3112" i="5" s="1"/>
  <c r="J3112" i="5"/>
  <c r="S3112" i="5" s="1"/>
  <c r="I3113" i="5"/>
  <c r="R3113" i="5" s="1"/>
  <c r="H3113" i="5"/>
  <c r="Q3113" i="5" s="1"/>
  <c r="J3113" i="5"/>
  <c r="S3113" i="5" s="1"/>
  <c r="G3113" i="5"/>
  <c r="P3113" i="5" s="1"/>
  <c r="K3113" i="5"/>
  <c r="H3114" i="5"/>
  <c r="Q3114" i="5" s="1"/>
  <c r="I3114" i="5"/>
  <c r="R3114" i="5" s="1"/>
  <c r="J3114" i="5"/>
  <c r="S3114" i="5" s="1"/>
  <c r="G3114" i="5"/>
  <c r="P3114" i="5" s="1"/>
  <c r="K3114" i="5"/>
  <c r="I3115" i="5"/>
  <c r="R3115" i="5" s="1"/>
  <c r="H3115" i="5"/>
  <c r="Q3115" i="5" s="1"/>
  <c r="G3115" i="5"/>
  <c r="P3115" i="5" s="1"/>
  <c r="J3115" i="5"/>
  <c r="S3115" i="5" s="1"/>
  <c r="K3115" i="5"/>
  <c r="I3116" i="5"/>
  <c r="R3116" i="5" s="1"/>
  <c r="H3116" i="5"/>
  <c r="Q3116" i="5" s="1"/>
  <c r="J3116" i="5"/>
  <c r="S3116" i="5" s="1"/>
  <c r="G3116" i="5"/>
  <c r="P3116" i="5" s="1"/>
  <c r="K3116" i="5"/>
  <c r="I3117" i="5"/>
  <c r="R3117" i="5" s="1"/>
  <c r="J3117" i="5"/>
  <c r="S3117" i="5" s="1"/>
  <c r="G3117" i="5"/>
  <c r="P3117" i="5" s="1"/>
  <c r="K3117" i="5"/>
  <c r="H3117" i="5"/>
  <c r="Q3117" i="5" s="1"/>
  <c r="J3118" i="5"/>
  <c r="S3118" i="5" s="1"/>
  <c r="G3118" i="5"/>
  <c r="P3118" i="5" s="1"/>
  <c r="I3118" i="5"/>
  <c r="R3118" i="5" s="1"/>
  <c r="H3118" i="5"/>
  <c r="Q3118" i="5" s="1"/>
  <c r="K3118" i="5"/>
  <c r="I3119" i="5"/>
  <c r="R3119" i="5" s="1"/>
  <c r="K3119" i="5"/>
  <c r="J3119" i="5"/>
  <c r="S3119" i="5" s="1"/>
  <c r="G3119" i="5"/>
  <c r="P3119" i="5" s="1"/>
  <c r="H3119" i="5"/>
  <c r="Q3119" i="5" s="1"/>
  <c r="I3120" i="5"/>
  <c r="R3120" i="5" s="1"/>
  <c r="G3120" i="5"/>
  <c r="P3120" i="5" s="1"/>
  <c r="H3120" i="5"/>
  <c r="Q3120" i="5" s="1"/>
  <c r="K3120" i="5"/>
  <c r="J3120" i="5"/>
  <c r="S3120" i="5" s="1"/>
  <c r="I3121" i="5"/>
  <c r="R3121" i="5" s="1"/>
  <c r="J3121" i="5"/>
  <c r="S3121" i="5" s="1"/>
  <c r="G3121" i="5"/>
  <c r="P3121" i="5" s="1"/>
  <c r="H3121" i="5"/>
  <c r="Q3121" i="5" s="1"/>
  <c r="K3121" i="5"/>
  <c r="I3122" i="5"/>
  <c r="R3122" i="5" s="1"/>
  <c r="J3122" i="5"/>
  <c r="S3122" i="5" s="1"/>
  <c r="G3122" i="5"/>
  <c r="P3122" i="5" s="1"/>
  <c r="H3122" i="5"/>
  <c r="Q3122" i="5" s="1"/>
  <c r="K3122" i="5"/>
  <c r="I3123" i="5"/>
  <c r="R3123" i="5" s="1"/>
  <c r="H3123" i="5"/>
  <c r="Q3123" i="5" s="1"/>
  <c r="J3123" i="5"/>
  <c r="S3123" i="5" s="1"/>
  <c r="G3123" i="5"/>
  <c r="P3123" i="5" s="1"/>
  <c r="K3123" i="5"/>
  <c r="G3124" i="5"/>
  <c r="P3124" i="5" s="1"/>
  <c r="J3124" i="5"/>
  <c r="S3124" i="5" s="1"/>
  <c r="I3124" i="5"/>
  <c r="R3124" i="5" s="1"/>
  <c r="H3124" i="5"/>
  <c r="Q3124" i="5" s="1"/>
  <c r="K3124" i="5"/>
  <c r="G3125" i="5"/>
  <c r="P3125" i="5" s="1"/>
  <c r="I3125" i="5"/>
  <c r="R3125" i="5" s="1"/>
  <c r="K3125" i="5"/>
  <c r="H3125" i="5"/>
  <c r="Q3125" i="5" s="1"/>
  <c r="J3125" i="5"/>
  <c r="S3125" i="5" s="1"/>
  <c r="I3126" i="5"/>
  <c r="R3126" i="5" s="1"/>
  <c r="G3126" i="5"/>
  <c r="P3126" i="5" s="1"/>
  <c r="J3126" i="5"/>
  <c r="S3126" i="5" s="1"/>
  <c r="H3126" i="5"/>
  <c r="Q3126" i="5" s="1"/>
  <c r="K3126" i="5"/>
  <c r="G3127" i="5"/>
  <c r="P3127" i="5" s="1"/>
  <c r="K3127" i="5"/>
  <c r="I3127" i="5"/>
  <c r="R3127" i="5" s="1"/>
  <c r="H3127" i="5"/>
  <c r="Q3127" i="5" s="1"/>
  <c r="J3127" i="5"/>
  <c r="S3127" i="5" s="1"/>
  <c r="I3128" i="5"/>
  <c r="R3128" i="5" s="1"/>
  <c r="G3128" i="5"/>
  <c r="P3128" i="5" s="1"/>
  <c r="H3128" i="5"/>
  <c r="Q3128" i="5" s="1"/>
  <c r="J3128" i="5"/>
  <c r="S3128" i="5" s="1"/>
  <c r="K3128" i="5"/>
  <c r="I3129" i="5"/>
  <c r="R3129" i="5" s="1"/>
  <c r="H3129" i="5"/>
  <c r="Q3129" i="5" s="1"/>
  <c r="G3129" i="5"/>
  <c r="P3129" i="5" s="1"/>
  <c r="J3129" i="5"/>
  <c r="S3129" i="5" s="1"/>
  <c r="K3129" i="5"/>
  <c r="H3130" i="5"/>
  <c r="Q3130" i="5" s="1"/>
  <c r="G3130" i="5"/>
  <c r="P3130" i="5" s="1"/>
  <c r="J3130" i="5"/>
  <c r="S3130" i="5" s="1"/>
  <c r="K3130" i="5"/>
  <c r="I3130" i="5"/>
  <c r="R3130" i="5" s="1"/>
  <c r="G3131" i="5"/>
  <c r="P3131" i="5" s="1"/>
  <c r="J3131" i="5"/>
  <c r="S3131" i="5" s="1"/>
  <c r="H3131" i="5"/>
  <c r="Q3131" i="5" s="1"/>
  <c r="K3131" i="5"/>
  <c r="I3131" i="5"/>
  <c r="R3131" i="5" s="1"/>
  <c r="G3132" i="5"/>
  <c r="P3132" i="5" s="1"/>
  <c r="I3132" i="5"/>
  <c r="R3132" i="5" s="1"/>
  <c r="J3132" i="5"/>
  <c r="S3132" i="5" s="1"/>
  <c r="H3132" i="5"/>
  <c r="Q3132" i="5" s="1"/>
  <c r="K3132" i="5"/>
  <c r="J3133" i="5"/>
  <c r="S3133" i="5" s="1"/>
  <c r="K3133" i="5"/>
  <c r="G3133" i="5"/>
  <c r="P3133" i="5" s="1"/>
  <c r="H3133" i="5"/>
  <c r="Q3133" i="5" s="1"/>
  <c r="I3133" i="5"/>
  <c r="R3133" i="5" s="1"/>
  <c r="H3134" i="5"/>
  <c r="Q3134" i="5" s="1"/>
  <c r="J3134" i="5"/>
  <c r="S3134" i="5" s="1"/>
  <c r="K3134" i="5"/>
  <c r="G3134" i="5"/>
  <c r="P3134" i="5" s="1"/>
  <c r="I3134" i="5"/>
  <c r="R3134" i="5" s="1"/>
  <c r="H3135" i="5"/>
  <c r="Q3135" i="5" s="1"/>
  <c r="G3135" i="5"/>
  <c r="P3135" i="5" s="1"/>
  <c r="J3135" i="5"/>
  <c r="S3135" i="5" s="1"/>
  <c r="K3135" i="5"/>
  <c r="I3135" i="5"/>
  <c r="R3135" i="5" s="1"/>
  <c r="G3136" i="5"/>
  <c r="P3136" i="5" s="1"/>
  <c r="K3136" i="5"/>
  <c r="H3136" i="5"/>
  <c r="Q3136" i="5" s="1"/>
  <c r="I3136" i="5"/>
  <c r="R3136" i="5" s="1"/>
  <c r="J3136" i="5"/>
  <c r="S3136" i="5" s="1"/>
  <c r="G3137" i="5"/>
  <c r="P3137" i="5" s="1"/>
  <c r="I3137" i="5"/>
  <c r="R3137" i="5" s="1"/>
  <c r="K3137" i="5"/>
  <c r="H3137" i="5"/>
  <c r="Q3137" i="5" s="1"/>
  <c r="J3137" i="5"/>
  <c r="S3137" i="5" s="1"/>
  <c r="G3138" i="5"/>
  <c r="P3138" i="5" s="1"/>
  <c r="I3138" i="5"/>
  <c r="R3138" i="5" s="1"/>
  <c r="J3138" i="5"/>
  <c r="S3138" i="5" s="1"/>
  <c r="K3138" i="5"/>
  <c r="H3138" i="5"/>
  <c r="Q3138" i="5" s="1"/>
  <c r="I3139" i="5"/>
  <c r="R3139" i="5" s="1"/>
  <c r="G3139" i="5"/>
  <c r="P3139" i="5" s="1"/>
  <c r="K3139" i="5"/>
  <c r="H3139" i="5"/>
  <c r="Q3139" i="5" s="1"/>
  <c r="J3139" i="5"/>
  <c r="S3139" i="5" s="1"/>
  <c r="G3140" i="5"/>
  <c r="P3140" i="5" s="1"/>
  <c r="J3140" i="5"/>
  <c r="S3140" i="5" s="1"/>
  <c r="H3140" i="5"/>
  <c r="Q3140" i="5" s="1"/>
  <c r="I3140" i="5"/>
  <c r="R3140" i="5" s="1"/>
  <c r="K3140" i="5"/>
  <c r="I3141" i="5"/>
  <c r="R3141" i="5" s="1"/>
  <c r="H3141" i="5"/>
  <c r="Q3141" i="5" s="1"/>
  <c r="J3141" i="5"/>
  <c r="S3141" i="5" s="1"/>
  <c r="K3141" i="5"/>
  <c r="G3141" i="5"/>
  <c r="P3141" i="5" s="1"/>
  <c r="I3142" i="5"/>
  <c r="R3142" i="5" s="1"/>
  <c r="G3142" i="5"/>
  <c r="P3142" i="5" s="1"/>
  <c r="J3142" i="5"/>
  <c r="S3142" i="5" s="1"/>
  <c r="H3142" i="5"/>
  <c r="Q3142" i="5" s="1"/>
  <c r="K3142" i="5"/>
  <c r="I3143" i="5"/>
  <c r="R3143" i="5" s="1"/>
  <c r="G3143" i="5"/>
  <c r="P3143" i="5" s="1"/>
  <c r="J3143" i="5"/>
  <c r="S3143" i="5" s="1"/>
  <c r="H3143" i="5"/>
  <c r="Q3143" i="5" s="1"/>
  <c r="K3143" i="5"/>
  <c r="I3144" i="5"/>
  <c r="R3144" i="5" s="1"/>
  <c r="G3144" i="5"/>
  <c r="P3144" i="5" s="1"/>
  <c r="J3144" i="5"/>
  <c r="S3144" i="5" s="1"/>
  <c r="H3144" i="5"/>
  <c r="Q3144" i="5" s="1"/>
  <c r="K3144" i="5"/>
  <c r="G3145" i="5"/>
  <c r="P3145" i="5" s="1"/>
  <c r="I3145" i="5"/>
  <c r="R3145" i="5" s="1"/>
  <c r="K3145" i="5"/>
  <c r="J3145" i="5"/>
  <c r="S3145" i="5" s="1"/>
  <c r="H3145" i="5"/>
  <c r="Q3145" i="5" s="1"/>
  <c r="G3146" i="5"/>
  <c r="P3146" i="5" s="1"/>
  <c r="I3146" i="5"/>
  <c r="R3146" i="5" s="1"/>
  <c r="H3146" i="5"/>
  <c r="Q3146" i="5" s="1"/>
  <c r="K3146" i="5"/>
  <c r="J3146" i="5"/>
  <c r="S3146" i="5" s="1"/>
  <c r="G3147" i="5"/>
  <c r="P3147" i="5" s="1"/>
  <c r="H3147" i="5"/>
  <c r="Q3147" i="5" s="1"/>
  <c r="J3147" i="5"/>
  <c r="S3147" i="5" s="1"/>
  <c r="K3147" i="5"/>
  <c r="I3147" i="5"/>
  <c r="R3147" i="5" s="1"/>
  <c r="G3148" i="5"/>
  <c r="P3148" i="5" s="1"/>
  <c r="H3148" i="5"/>
  <c r="Q3148" i="5" s="1"/>
  <c r="K3148" i="5"/>
  <c r="J3148" i="5"/>
  <c r="S3148" i="5" s="1"/>
  <c r="I3148" i="5"/>
  <c r="R3148" i="5" s="1"/>
  <c r="G3149" i="5"/>
  <c r="P3149" i="5" s="1"/>
  <c r="H3149" i="5"/>
  <c r="Q3149" i="5" s="1"/>
  <c r="I3149" i="5"/>
  <c r="R3149" i="5" s="1"/>
  <c r="K3149" i="5"/>
  <c r="J3149" i="5"/>
  <c r="S3149" i="5" s="1"/>
  <c r="G3150" i="5"/>
  <c r="P3150" i="5" s="1"/>
  <c r="H3150" i="5"/>
  <c r="Q3150" i="5" s="1"/>
  <c r="I3150" i="5"/>
  <c r="R3150" i="5" s="1"/>
  <c r="K3150" i="5"/>
  <c r="J3150" i="5"/>
  <c r="S3150" i="5" s="1"/>
  <c r="H3151" i="5"/>
  <c r="Q3151" i="5" s="1"/>
  <c r="I3151" i="5"/>
  <c r="R3151" i="5" s="1"/>
  <c r="K3151" i="5"/>
  <c r="G3151" i="5"/>
  <c r="P3151" i="5" s="1"/>
  <c r="J3151" i="5"/>
  <c r="S3151" i="5" s="1"/>
  <c r="I3152" i="5"/>
  <c r="R3152" i="5" s="1"/>
  <c r="K3152" i="5"/>
  <c r="J3152" i="5"/>
  <c r="S3152" i="5" s="1"/>
  <c r="H3152" i="5"/>
  <c r="Q3152" i="5" s="1"/>
  <c r="G3152" i="5"/>
  <c r="P3152" i="5" s="1"/>
  <c r="H3153" i="5"/>
  <c r="Q3153" i="5" s="1"/>
  <c r="I3153" i="5"/>
  <c r="R3153" i="5" s="1"/>
  <c r="K3153" i="5"/>
  <c r="G3153" i="5"/>
  <c r="P3153" i="5" s="1"/>
  <c r="J3153" i="5"/>
  <c r="S3153" i="5" s="1"/>
  <c r="I3154" i="5"/>
  <c r="R3154" i="5" s="1"/>
  <c r="H3154" i="5"/>
  <c r="Q3154" i="5" s="1"/>
  <c r="G3154" i="5"/>
  <c r="P3154" i="5" s="1"/>
  <c r="K3154" i="5"/>
  <c r="J3154" i="5"/>
  <c r="S3154" i="5" s="1"/>
  <c r="H3155" i="5"/>
  <c r="Q3155" i="5" s="1"/>
  <c r="K3155" i="5"/>
  <c r="G3155" i="5"/>
  <c r="P3155" i="5" s="1"/>
  <c r="J3155" i="5"/>
  <c r="S3155" i="5" s="1"/>
  <c r="I3155" i="5"/>
  <c r="R3155" i="5" s="1"/>
  <c r="K3156" i="5"/>
  <c r="I3156" i="5"/>
  <c r="R3156" i="5" s="1"/>
  <c r="H3156" i="5"/>
  <c r="Q3156" i="5" s="1"/>
  <c r="J3156" i="5"/>
  <c r="S3156" i="5" s="1"/>
  <c r="G3156" i="5"/>
  <c r="P3156" i="5" s="1"/>
  <c r="J3157" i="5"/>
  <c r="S3157" i="5" s="1"/>
  <c r="I3157" i="5"/>
  <c r="R3157" i="5" s="1"/>
  <c r="H3157" i="5"/>
  <c r="Q3157" i="5" s="1"/>
  <c r="G3157" i="5"/>
  <c r="P3157" i="5" s="1"/>
  <c r="K3157" i="5"/>
  <c r="I3158" i="5"/>
  <c r="R3158" i="5" s="1"/>
  <c r="J3158" i="5"/>
  <c r="S3158" i="5" s="1"/>
  <c r="G3158" i="5"/>
  <c r="P3158" i="5" s="1"/>
  <c r="K3158" i="5"/>
  <c r="H3158" i="5"/>
  <c r="Q3158" i="5" s="1"/>
  <c r="J3159" i="5"/>
  <c r="S3159" i="5" s="1"/>
  <c r="I3159" i="5"/>
  <c r="R3159" i="5" s="1"/>
  <c r="H3159" i="5"/>
  <c r="Q3159" i="5" s="1"/>
  <c r="G3159" i="5"/>
  <c r="P3159" i="5" s="1"/>
  <c r="K3159" i="5"/>
  <c r="I3160" i="5"/>
  <c r="R3160" i="5" s="1"/>
  <c r="J3160" i="5"/>
  <c r="S3160" i="5" s="1"/>
  <c r="H3160" i="5"/>
  <c r="Q3160" i="5" s="1"/>
  <c r="G3160" i="5"/>
  <c r="P3160" i="5" s="1"/>
  <c r="K3160" i="5"/>
  <c r="I3161" i="5"/>
  <c r="R3161" i="5" s="1"/>
  <c r="J3161" i="5"/>
  <c r="S3161" i="5" s="1"/>
  <c r="G3161" i="5"/>
  <c r="P3161" i="5" s="1"/>
  <c r="K3161" i="5"/>
  <c r="H3161" i="5"/>
  <c r="Q3161" i="5" s="1"/>
  <c r="J3162" i="5"/>
  <c r="S3162" i="5" s="1"/>
  <c r="H3162" i="5"/>
  <c r="Q3162" i="5" s="1"/>
  <c r="G3162" i="5"/>
  <c r="P3162" i="5" s="1"/>
  <c r="K3162" i="5"/>
  <c r="I3162" i="5"/>
  <c r="R3162" i="5" s="1"/>
  <c r="H3163" i="5"/>
  <c r="Q3163" i="5" s="1"/>
  <c r="I3163" i="5"/>
  <c r="R3163" i="5" s="1"/>
  <c r="J3163" i="5"/>
  <c r="S3163" i="5" s="1"/>
  <c r="G3163" i="5"/>
  <c r="P3163" i="5" s="1"/>
  <c r="K3163" i="5"/>
  <c r="J3164" i="5"/>
  <c r="S3164" i="5" s="1"/>
  <c r="I3164" i="5"/>
  <c r="R3164" i="5" s="1"/>
  <c r="G3164" i="5"/>
  <c r="P3164" i="5" s="1"/>
  <c r="K3164" i="5"/>
  <c r="H3164" i="5"/>
  <c r="Q3164" i="5" s="1"/>
  <c r="H3165" i="5"/>
  <c r="Q3165" i="5" s="1"/>
  <c r="J3165" i="5"/>
  <c r="S3165" i="5" s="1"/>
  <c r="G3165" i="5"/>
  <c r="P3165" i="5" s="1"/>
  <c r="K3165" i="5"/>
  <c r="I3165" i="5"/>
  <c r="R3165" i="5" s="1"/>
  <c r="J3166" i="5"/>
  <c r="S3166" i="5" s="1"/>
  <c r="G3166" i="5"/>
  <c r="P3166" i="5" s="1"/>
  <c r="I3166" i="5"/>
  <c r="R3166" i="5" s="1"/>
  <c r="K3166" i="5"/>
  <c r="H3166" i="5"/>
  <c r="Q3166" i="5" s="1"/>
  <c r="J3167" i="5"/>
  <c r="S3167" i="5" s="1"/>
  <c r="H3167" i="5"/>
  <c r="Q3167" i="5" s="1"/>
  <c r="G3167" i="5"/>
  <c r="P3167" i="5" s="1"/>
  <c r="I3167" i="5"/>
  <c r="R3167" i="5" s="1"/>
  <c r="K3167" i="5"/>
  <c r="H3168" i="5"/>
  <c r="Q3168" i="5" s="1"/>
  <c r="I3168" i="5"/>
  <c r="R3168" i="5" s="1"/>
  <c r="G3168" i="5"/>
  <c r="P3168" i="5" s="1"/>
  <c r="K3168" i="5"/>
  <c r="J3168" i="5"/>
  <c r="S3168" i="5" s="1"/>
  <c r="H3169" i="5"/>
  <c r="Q3169" i="5" s="1"/>
  <c r="I3169" i="5"/>
  <c r="R3169" i="5" s="1"/>
  <c r="G3169" i="5"/>
  <c r="P3169" i="5" s="1"/>
  <c r="K3169" i="5"/>
  <c r="J3169" i="5"/>
  <c r="S3169" i="5" s="1"/>
  <c r="I3170" i="5"/>
  <c r="R3170" i="5" s="1"/>
  <c r="G3170" i="5"/>
  <c r="P3170" i="5" s="1"/>
  <c r="K3170" i="5"/>
  <c r="J3170" i="5"/>
  <c r="S3170" i="5" s="1"/>
  <c r="H3170" i="5"/>
  <c r="Q3170" i="5" s="1"/>
  <c r="J3171" i="5"/>
  <c r="S3171" i="5" s="1"/>
  <c r="I3171" i="5"/>
  <c r="R3171" i="5" s="1"/>
  <c r="K3171" i="5"/>
  <c r="H3171" i="5"/>
  <c r="Q3171" i="5" s="1"/>
  <c r="G3171" i="5"/>
  <c r="P3171" i="5" s="1"/>
  <c r="I3172" i="5"/>
  <c r="R3172" i="5" s="1"/>
  <c r="H3172" i="5"/>
  <c r="Q3172" i="5" s="1"/>
  <c r="K3172" i="5"/>
  <c r="J3172" i="5"/>
  <c r="S3172" i="5" s="1"/>
  <c r="G3172" i="5"/>
  <c r="P3172" i="5" s="1"/>
  <c r="H3173" i="5"/>
  <c r="Q3173" i="5" s="1"/>
  <c r="G3173" i="5"/>
  <c r="P3173" i="5" s="1"/>
  <c r="J3173" i="5"/>
  <c r="S3173" i="5" s="1"/>
  <c r="I3173" i="5"/>
  <c r="R3173" i="5" s="1"/>
  <c r="K3173" i="5"/>
  <c r="H3174" i="5"/>
  <c r="Q3174" i="5" s="1"/>
  <c r="J3174" i="5"/>
  <c r="S3174" i="5" s="1"/>
  <c r="I3174" i="5"/>
  <c r="R3174" i="5" s="1"/>
  <c r="G3174" i="5"/>
  <c r="P3174" i="5" s="1"/>
  <c r="K3174" i="5"/>
  <c r="I3175" i="5"/>
  <c r="R3175" i="5" s="1"/>
  <c r="J3175" i="5"/>
  <c r="S3175" i="5" s="1"/>
  <c r="H3175" i="5"/>
  <c r="Q3175" i="5" s="1"/>
  <c r="G3175" i="5"/>
  <c r="P3175" i="5" s="1"/>
  <c r="K3175" i="5"/>
  <c r="K3176" i="5"/>
  <c r="H3176" i="5"/>
  <c r="Q3176" i="5" s="1"/>
  <c r="J3176" i="5"/>
  <c r="S3176" i="5" s="1"/>
  <c r="G3176" i="5"/>
  <c r="P3176" i="5" s="1"/>
  <c r="I3176" i="5"/>
  <c r="R3176" i="5" s="1"/>
  <c r="I3177" i="5"/>
  <c r="R3177" i="5" s="1"/>
  <c r="K3177" i="5"/>
  <c r="G3177" i="5"/>
  <c r="P3177" i="5" s="1"/>
  <c r="H3177" i="5"/>
  <c r="Q3177" i="5" s="1"/>
  <c r="J3177" i="5"/>
  <c r="S3177" i="5" s="1"/>
  <c r="J3178" i="5"/>
  <c r="S3178" i="5" s="1"/>
  <c r="G3178" i="5"/>
  <c r="P3178" i="5" s="1"/>
  <c r="K3178" i="5"/>
  <c r="H3178" i="5"/>
  <c r="Q3178" i="5" s="1"/>
  <c r="I3178" i="5"/>
  <c r="R3178" i="5" s="1"/>
  <c r="J3179" i="5"/>
  <c r="S3179" i="5" s="1"/>
  <c r="I3179" i="5"/>
  <c r="R3179" i="5" s="1"/>
  <c r="G3179" i="5"/>
  <c r="P3179" i="5" s="1"/>
  <c r="K3179" i="5"/>
  <c r="H3179" i="5"/>
  <c r="Q3179" i="5" s="1"/>
  <c r="J3180" i="5"/>
  <c r="S3180" i="5" s="1"/>
  <c r="I3180" i="5"/>
  <c r="R3180" i="5" s="1"/>
  <c r="H3180" i="5"/>
  <c r="Q3180" i="5" s="1"/>
  <c r="K3180" i="5"/>
  <c r="G3180" i="5"/>
  <c r="P3180" i="5" s="1"/>
  <c r="G3181" i="5"/>
  <c r="P3181" i="5" s="1"/>
  <c r="K3181" i="5"/>
  <c r="J3181" i="5"/>
  <c r="S3181" i="5" s="1"/>
  <c r="H3181" i="5"/>
  <c r="Q3181" i="5" s="1"/>
  <c r="I3181" i="5"/>
  <c r="R3181" i="5" s="1"/>
  <c r="K3182" i="5"/>
  <c r="H3182" i="5"/>
  <c r="Q3182" i="5" s="1"/>
  <c r="J3182" i="5"/>
  <c r="S3182" i="5" s="1"/>
  <c r="I3182" i="5"/>
  <c r="R3182" i="5" s="1"/>
  <c r="G3182" i="5"/>
  <c r="P3182" i="5" s="1"/>
  <c r="H3183" i="5"/>
  <c r="Q3183" i="5" s="1"/>
  <c r="K3183" i="5"/>
  <c r="J3183" i="5"/>
  <c r="S3183" i="5" s="1"/>
  <c r="G3183" i="5"/>
  <c r="P3183" i="5" s="1"/>
  <c r="I3183" i="5"/>
  <c r="R3183" i="5" s="1"/>
  <c r="G3184" i="5"/>
  <c r="P3184" i="5" s="1"/>
  <c r="J3184" i="5"/>
  <c r="S3184" i="5" s="1"/>
  <c r="K3184" i="5"/>
  <c r="I3184" i="5"/>
  <c r="R3184" i="5" s="1"/>
  <c r="H3184" i="5"/>
  <c r="Q3184" i="5" s="1"/>
  <c r="I3185" i="5"/>
  <c r="R3185" i="5" s="1"/>
  <c r="G3185" i="5"/>
  <c r="P3185" i="5" s="1"/>
  <c r="H3185" i="5"/>
  <c r="Q3185" i="5" s="1"/>
  <c r="K3185" i="5"/>
  <c r="J3185" i="5"/>
  <c r="S3185" i="5" s="1"/>
  <c r="I3186" i="5"/>
  <c r="R3186" i="5" s="1"/>
  <c r="G3186" i="5"/>
  <c r="P3186" i="5" s="1"/>
  <c r="K3186" i="5"/>
  <c r="H3186" i="5"/>
  <c r="Q3186" i="5" s="1"/>
  <c r="J3186" i="5"/>
  <c r="S3186" i="5" s="1"/>
  <c r="K3187" i="5"/>
  <c r="J3187" i="5"/>
  <c r="S3187" i="5" s="1"/>
  <c r="I3187" i="5"/>
  <c r="R3187" i="5" s="1"/>
  <c r="H3187" i="5"/>
  <c r="Q3187" i="5" s="1"/>
  <c r="G3187" i="5"/>
  <c r="P3187" i="5" s="1"/>
  <c r="G3188" i="5"/>
  <c r="P3188" i="5" s="1"/>
  <c r="H3188" i="5"/>
  <c r="Q3188" i="5" s="1"/>
  <c r="J3188" i="5"/>
  <c r="S3188" i="5" s="1"/>
  <c r="K3188" i="5"/>
  <c r="I3188" i="5"/>
  <c r="R3188" i="5" s="1"/>
  <c r="K3189" i="5"/>
  <c r="I3189" i="5"/>
  <c r="R3189" i="5" s="1"/>
  <c r="H3189" i="5"/>
  <c r="Q3189" i="5" s="1"/>
  <c r="J3189" i="5"/>
  <c r="S3189" i="5" s="1"/>
  <c r="G3189" i="5"/>
  <c r="P3189" i="5" s="1"/>
  <c r="K3190" i="5"/>
  <c r="I3190" i="5"/>
  <c r="R3190" i="5" s="1"/>
  <c r="H3190" i="5"/>
  <c r="Q3190" i="5" s="1"/>
  <c r="J3190" i="5"/>
  <c r="S3190" i="5" s="1"/>
  <c r="G3190" i="5"/>
  <c r="P3190" i="5" s="1"/>
  <c r="H3191" i="5"/>
  <c r="Q3191" i="5" s="1"/>
  <c r="K3191" i="5"/>
  <c r="J3191" i="5"/>
  <c r="S3191" i="5" s="1"/>
  <c r="I3191" i="5"/>
  <c r="R3191" i="5" s="1"/>
  <c r="G3191" i="5"/>
  <c r="P3191" i="5" s="1"/>
  <c r="I3192" i="5"/>
  <c r="R3192" i="5" s="1"/>
  <c r="H3192" i="5"/>
  <c r="Q3192" i="5" s="1"/>
  <c r="J3192" i="5"/>
  <c r="S3192" i="5" s="1"/>
  <c r="K3192" i="5"/>
  <c r="G3192" i="5"/>
  <c r="P3192" i="5" s="1"/>
  <c r="I3193" i="5"/>
  <c r="R3193" i="5" s="1"/>
  <c r="K3193" i="5"/>
  <c r="H3193" i="5"/>
  <c r="Q3193" i="5" s="1"/>
  <c r="G3193" i="5"/>
  <c r="P3193" i="5" s="1"/>
  <c r="J3193" i="5"/>
  <c r="S3193" i="5" s="1"/>
  <c r="H3194" i="5"/>
  <c r="Q3194" i="5" s="1"/>
  <c r="K3194" i="5"/>
  <c r="I3194" i="5"/>
  <c r="R3194" i="5" s="1"/>
  <c r="G3194" i="5"/>
  <c r="P3194" i="5" s="1"/>
  <c r="J3194" i="5"/>
  <c r="S3194" i="5" s="1"/>
  <c r="G3195" i="5"/>
  <c r="P3195" i="5" s="1"/>
  <c r="K3195" i="5"/>
  <c r="J3195" i="5"/>
  <c r="S3195" i="5" s="1"/>
  <c r="I3195" i="5"/>
  <c r="R3195" i="5" s="1"/>
  <c r="H3195" i="5"/>
  <c r="Q3195" i="5" s="1"/>
  <c r="H3196" i="5"/>
  <c r="Q3196" i="5" s="1"/>
  <c r="J3196" i="5"/>
  <c r="S3196" i="5" s="1"/>
  <c r="K3196" i="5"/>
  <c r="G3196" i="5"/>
  <c r="P3196" i="5" s="1"/>
  <c r="I3196" i="5"/>
  <c r="R3196" i="5" s="1"/>
  <c r="K3197" i="5"/>
  <c r="I3197" i="5"/>
  <c r="R3197" i="5" s="1"/>
  <c r="J3197" i="5"/>
  <c r="S3197" i="5" s="1"/>
  <c r="H3197" i="5"/>
  <c r="Q3197" i="5" s="1"/>
  <c r="G3197" i="5"/>
  <c r="P3197" i="5" s="1"/>
  <c r="H3198" i="5"/>
  <c r="Q3198" i="5" s="1"/>
  <c r="K3198" i="5"/>
  <c r="J3198" i="5"/>
  <c r="S3198" i="5" s="1"/>
  <c r="I3198" i="5"/>
  <c r="R3198" i="5" s="1"/>
  <c r="G3198" i="5"/>
  <c r="P3198" i="5" s="1"/>
  <c r="I3199" i="5"/>
  <c r="R3199" i="5" s="1"/>
  <c r="J3199" i="5"/>
  <c r="S3199" i="5" s="1"/>
  <c r="H3199" i="5"/>
  <c r="Q3199" i="5" s="1"/>
  <c r="K3199" i="5"/>
  <c r="G3199" i="5"/>
  <c r="P3199" i="5" s="1"/>
  <c r="I3200" i="5"/>
  <c r="R3200" i="5" s="1"/>
  <c r="J3200" i="5"/>
  <c r="S3200" i="5" s="1"/>
  <c r="H3200" i="5"/>
  <c r="Q3200" i="5" s="1"/>
  <c r="K3200" i="5"/>
  <c r="G3200" i="5"/>
  <c r="P3200" i="5" s="1"/>
  <c r="H3201" i="5"/>
  <c r="Q3201" i="5" s="1"/>
  <c r="I3201" i="5"/>
  <c r="R3201" i="5" s="1"/>
  <c r="J3201" i="5"/>
  <c r="S3201" i="5" s="1"/>
  <c r="K3201" i="5"/>
  <c r="G3201" i="5"/>
  <c r="P3201" i="5" s="1"/>
  <c r="J3202" i="5"/>
  <c r="S3202" i="5" s="1"/>
  <c r="I3202" i="5"/>
  <c r="R3202" i="5" s="1"/>
  <c r="H3202" i="5"/>
  <c r="Q3202" i="5" s="1"/>
  <c r="K3202" i="5"/>
  <c r="G3202" i="5"/>
  <c r="P3202" i="5" s="1"/>
  <c r="J3203" i="5"/>
  <c r="S3203" i="5" s="1"/>
  <c r="H3203" i="5"/>
  <c r="Q3203" i="5" s="1"/>
  <c r="G3203" i="5"/>
  <c r="P3203" i="5" s="1"/>
  <c r="I3203" i="5"/>
  <c r="R3203" i="5" s="1"/>
  <c r="K3203" i="5"/>
  <c r="K3204" i="5"/>
  <c r="I3204" i="5"/>
  <c r="R3204" i="5" s="1"/>
  <c r="J3204" i="5"/>
  <c r="S3204" i="5" s="1"/>
  <c r="H3204" i="5"/>
  <c r="Q3204" i="5" s="1"/>
  <c r="G3204" i="5"/>
  <c r="P3204" i="5" s="1"/>
  <c r="K3205" i="5"/>
  <c r="I3205" i="5"/>
  <c r="R3205" i="5" s="1"/>
  <c r="J3205" i="5"/>
  <c r="S3205" i="5" s="1"/>
  <c r="G3205" i="5"/>
  <c r="P3205" i="5" s="1"/>
  <c r="H3205" i="5"/>
  <c r="Q3205" i="5" s="1"/>
  <c r="K3206" i="5"/>
  <c r="I3206" i="5"/>
  <c r="R3206" i="5" s="1"/>
  <c r="H3206" i="5"/>
  <c r="Q3206" i="5" s="1"/>
  <c r="J3206" i="5"/>
  <c r="S3206" i="5" s="1"/>
  <c r="G3206" i="5"/>
  <c r="P3206" i="5" s="1"/>
  <c r="J3207" i="5"/>
  <c r="S3207" i="5" s="1"/>
  <c r="K3207" i="5"/>
  <c r="G3207" i="5"/>
  <c r="P3207" i="5" s="1"/>
  <c r="H3207" i="5"/>
  <c r="Q3207" i="5" s="1"/>
  <c r="I3207" i="5"/>
  <c r="R3207" i="5" s="1"/>
  <c r="H3208" i="5"/>
  <c r="Q3208" i="5" s="1"/>
  <c r="K3208" i="5"/>
  <c r="G3208" i="5"/>
  <c r="P3208" i="5" s="1"/>
  <c r="J3208" i="5"/>
  <c r="S3208" i="5" s="1"/>
  <c r="I3208" i="5"/>
  <c r="R3208" i="5" s="1"/>
  <c r="K3209" i="5"/>
  <c r="J3209" i="5"/>
  <c r="S3209" i="5" s="1"/>
  <c r="G3209" i="5"/>
  <c r="P3209" i="5" s="1"/>
  <c r="H3209" i="5"/>
  <c r="Q3209" i="5" s="1"/>
  <c r="I3209" i="5"/>
  <c r="R3209" i="5" s="1"/>
  <c r="I3210" i="5"/>
  <c r="R3210" i="5" s="1"/>
  <c r="K3210" i="5"/>
  <c r="G3210" i="5"/>
  <c r="P3210" i="5" s="1"/>
  <c r="J3210" i="5"/>
  <c r="S3210" i="5" s="1"/>
  <c r="H3210" i="5"/>
  <c r="Q3210" i="5" s="1"/>
  <c r="K3211" i="5"/>
  <c r="I3211" i="5"/>
  <c r="R3211" i="5" s="1"/>
  <c r="J3211" i="5"/>
  <c r="S3211" i="5" s="1"/>
  <c r="G3211" i="5"/>
  <c r="P3211" i="5" s="1"/>
  <c r="H3211" i="5"/>
  <c r="Q3211" i="5" s="1"/>
  <c r="J3212" i="5"/>
  <c r="S3212" i="5" s="1"/>
  <c r="I3212" i="5"/>
  <c r="R3212" i="5" s="1"/>
  <c r="K3212" i="5"/>
  <c r="G3212" i="5"/>
  <c r="P3212" i="5" s="1"/>
  <c r="H3212" i="5"/>
  <c r="Q3212" i="5" s="1"/>
  <c r="J3213" i="5"/>
  <c r="S3213" i="5" s="1"/>
  <c r="I3213" i="5"/>
  <c r="R3213" i="5" s="1"/>
  <c r="K3213" i="5"/>
  <c r="H3213" i="5"/>
  <c r="Q3213" i="5" s="1"/>
  <c r="G3213" i="5"/>
  <c r="P3213" i="5" s="1"/>
  <c r="I3214" i="5"/>
  <c r="R3214" i="5" s="1"/>
  <c r="J3214" i="5"/>
  <c r="S3214" i="5" s="1"/>
  <c r="K3214" i="5"/>
  <c r="H3214" i="5"/>
  <c r="Q3214" i="5" s="1"/>
  <c r="G3214" i="5"/>
  <c r="P3214" i="5" s="1"/>
  <c r="H3215" i="5"/>
  <c r="Q3215" i="5" s="1"/>
  <c r="J3215" i="5"/>
  <c r="S3215" i="5" s="1"/>
  <c r="K3215" i="5"/>
  <c r="I3215" i="5"/>
  <c r="R3215" i="5" s="1"/>
  <c r="G3215" i="5"/>
  <c r="P3215" i="5" s="1"/>
  <c r="J3216" i="5"/>
  <c r="S3216" i="5" s="1"/>
  <c r="K3216" i="5"/>
  <c r="H3216" i="5"/>
  <c r="Q3216" i="5" s="1"/>
  <c r="I3216" i="5"/>
  <c r="R3216" i="5" s="1"/>
  <c r="G3216" i="5"/>
  <c r="P3216" i="5" s="1"/>
  <c r="K3217" i="5"/>
  <c r="H3217" i="5"/>
  <c r="Q3217" i="5" s="1"/>
  <c r="J3217" i="5"/>
  <c r="S3217" i="5" s="1"/>
  <c r="I3217" i="5"/>
  <c r="R3217" i="5" s="1"/>
  <c r="G3217" i="5"/>
  <c r="P3217" i="5" s="1"/>
  <c r="I3218" i="5"/>
  <c r="R3218" i="5" s="1"/>
  <c r="H3218" i="5"/>
  <c r="Q3218" i="5" s="1"/>
  <c r="J3218" i="5"/>
  <c r="S3218" i="5" s="1"/>
  <c r="K3218" i="5"/>
  <c r="G3218" i="5"/>
  <c r="P3218" i="5" s="1"/>
  <c r="K3219" i="5"/>
  <c r="I3219" i="5"/>
  <c r="R3219" i="5" s="1"/>
  <c r="J3219" i="5"/>
  <c r="S3219" i="5" s="1"/>
  <c r="H3219" i="5"/>
  <c r="Q3219" i="5" s="1"/>
  <c r="G3219" i="5"/>
  <c r="P3219" i="5" s="1"/>
  <c r="G3220" i="5"/>
  <c r="P3220" i="5" s="1"/>
  <c r="J3220" i="5"/>
  <c r="S3220" i="5" s="1"/>
  <c r="K3220" i="5"/>
  <c r="I3220" i="5"/>
  <c r="R3220" i="5" s="1"/>
  <c r="H3220" i="5"/>
  <c r="Q3220" i="5" s="1"/>
  <c r="J3221" i="5"/>
  <c r="S3221" i="5" s="1"/>
  <c r="K3221" i="5"/>
  <c r="H3221" i="5"/>
  <c r="Q3221" i="5" s="1"/>
  <c r="I3221" i="5"/>
  <c r="R3221" i="5" s="1"/>
  <c r="G3221" i="5"/>
  <c r="P3221" i="5" s="1"/>
  <c r="K3222" i="5"/>
  <c r="G3222" i="5"/>
  <c r="P3222" i="5" s="1"/>
  <c r="H3222" i="5"/>
  <c r="Q3222" i="5" s="1"/>
  <c r="J3222" i="5"/>
  <c r="S3222" i="5" s="1"/>
  <c r="I3222" i="5"/>
  <c r="R3222" i="5" s="1"/>
  <c r="I3223" i="5"/>
  <c r="R3223" i="5" s="1"/>
  <c r="K3223" i="5"/>
  <c r="G3223" i="5"/>
  <c r="P3223" i="5" s="1"/>
  <c r="H3223" i="5"/>
  <c r="Q3223" i="5" s="1"/>
  <c r="J3223" i="5"/>
  <c r="S3223" i="5" s="1"/>
  <c r="K3224" i="5"/>
  <c r="J3224" i="5"/>
  <c r="S3224" i="5" s="1"/>
  <c r="G3224" i="5"/>
  <c r="P3224" i="5" s="1"/>
  <c r="H3224" i="5"/>
  <c r="Q3224" i="5" s="1"/>
  <c r="I3224" i="5"/>
  <c r="R3224" i="5" s="1"/>
  <c r="K3225" i="5"/>
  <c r="J3225" i="5"/>
  <c r="S3225" i="5" s="1"/>
  <c r="H3225" i="5"/>
  <c r="Q3225" i="5" s="1"/>
  <c r="I3225" i="5"/>
  <c r="R3225" i="5" s="1"/>
  <c r="G3225" i="5"/>
  <c r="P3225" i="5" s="1"/>
  <c r="I3226" i="5"/>
  <c r="R3226" i="5" s="1"/>
  <c r="J3226" i="5"/>
  <c r="S3226" i="5" s="1"/>
  <c r="K3226" i="5"/>
  <c r="H3226" i="5"/>
  <c r="Q3226" i="5" s="1"/>
  <c r="G3226" i="5"/>
  <c r="P3226" i="5" s="1"/>
  <c r="K3227" i="5"/>
  <c r="G3227" i="5"/>
  <c r="P3227" i="5" s="1"/>
  <c r="I3227" i="5"/>
  <c r="R3227" i="5" s="1"/>
  <c r="H3227" i="5"/>
  <c r="Q3227" i="5" s="1"/>
  <c r="J3227" i="5"/>
  <c r="S3227" i="5" s="1"/>
  <c r="J3228" i="5"/>
  <c r="S3228" i="5" s="1"/>
  <c r="G3228" i="5"/>
  <c r="P3228" i="5" s="1"/>
  <c r="I3228" i="5"/>
  <c r="R3228" i="5" s="1"/>
  <c r="H3228" i="5"/>
  <c r="Q3228" i="5" s="1"/>
  <c r="K3228" i="5"/>
  <c r="G3229" i="5"/>
  <c r="P3229" i="5" s="1"/>
  <c r="H3229" i="5"/>
  <c r="Q3229" i="5" s="1"/>
  <c r="J3229" i="5"/>
  <c r="S3229" i="5" s="1"/>
  <c r="I3229" i="5"/>
  <c r="R3229" i="5" s="1"/>
  <c r="K3229" i="5"/>
  <c r="H3230" i="5"/>
  <c r="Q3230" i="5" s="1"/>
  <c r="I3230" i="5"/>
  <c r="R3230" i="5" s="1"/>
  <c r="G3230" i="5"/>
  <c r="P3230" i="5" s="1"/>
  <c r="J3230" i="5"/>
  <c r="S3230" i="5" s="1"/>
  <c r="K3230" i="5"/>
  <c r="I3231" i="5"/>
  <c r="R3231" i="5" s="1"/>
  <c r="H3231" i="5"/>
  <c r="Q3231" i="5" s="1"/>
  <c r="J3231" i="5"/>
  <c r="S3231" i="5" s="1"/>
  <c r="G3231" i="5"/>
  <c r="P3231" i="5" s="1"/>
  <c r="K3231" i="5"/>
  <c r="I3232" i="5"/>
  <c r="R3232" i="5" s="1"/>
  <c r="G3232" i="5"/>
  <c r="P3232" i="5" s="1"/>
  <c r="J3232" i="5"/>
  <c r="S3232" i="5" s="1"/>
  <c r="H3232" i="5"/>
  <c r="Q3232" i="5" s="1"/>
  <c r="K3232" i="5"/>
  <c r="I3233" i="5"/>
  <c r="R3233" i="5" s="1"/>
  <c r="J3233" i="5"/>
  <c r="S3233" i="5" s="1"/>
  <c r="K3233" i="5"/>
  <c r="H3233" i="5"/>
  <c r="Q3233" i="5" s="1"/>
  <c r="G3233" i="5"/>
  <c r="P3233" i="5" s="1"/>
  <c r="J3234" i="5"/>
  <c r="S3234" i="5" s="1"/>
  <c r="K3234" i="5"/>
  <c r="G3234" i="5"/>
  <c r="P3234" i="5" s="1"/>
  <c r="I3234" i="5"/>
  <c r="R3234" i="5" s="1"/>
  <c r="H3234" i="5"/>
  <c r="Q3234" i="5" s="1"/>
  <c r="G3235" i="5"/>
  <c r="P3235" i="5" s="1"/>
  <c r="H3235" i="5"/>
  <c r="Q3235" i="5" s="1"/>
  <c r="J3235" i="5"/>
  <c r="S3235" i="5" s="1"/>
  <c r="I3235" i="5"/>
  <c r="R3235" i="5" s="1"/>
  <c r="K3235" i="5"/>
  <c r="J3236" i="5"/>
  <c r="S3236" i="5" s="1"/>
  <c r="G3236" i="5"/>
  <c r="P3236" i="5" s="1"/>
  <c r="H3236" i="5"/>
  <c r="Q3236" i="5" s="1"/>
  <c r="I3236" i="5"/>
  <c r="R3236" i="5" s="1"/>
  <c r="K3236" i="5"/>
  <c r="I3237" i="5"/>
  <c r="R3237" i="5" s="1"/>
  <c r="H3237" i="5"/>
  <c r="Q3237" i="5" s="1"/>
  <c r="G3237" i="5"/>
  <c r="P3237" i="5" s="1"/>
  <c r="K3237" i="5"/>
  <c r="J3237" i="5"/>
  <c r="S3237" i="5" s="1"/>
  <c r="H3238" i="5"/>
  <c r="Q3238" i="5" s="1"/>
  <c r="I3238" i="5"/>
  <c r="R3238" i="5" s="1"/>
  <c r="G3238" i="5"/>
  <c r="P3238" i="5" s="1"/>
  <c r="K3238" i="5"/>
  <c r="J3238" i="5"/>
  <c r="S3238" i="5" s="1"/>
  <c r="G3239" i="5"/>
  <c r="P3239" i="5" s="1"/>
  <c r="H3239" i="5"/>
  <c r="Q3239" i="5" s="1"/>
  <c r="J3239" i="5"/>
  <c r="S3239" i="5" s="1"/>
  <c r="I3239" i="5"/>
  <c r="R3239" i="5" s="1"/>
  <c r="K3239" i="5"/>
  <c r="H3240" i="5"/>
  <c r="Q3240" i="5" s="1"/>
  <c r="G3240" i="5"/>
  <c r="P3240" i="5" s="1"/>
  <c r="J3240" i="5"/>
  <c r="S3240" i="5" s="1"/>
  <c r="K3240" i="5"/>
  <c r="I3240" i="5"/>
  <c r="R3240" i="5" s="1"/>
  <c r="G3241" i="5"/>
  <c r="P3241" i="5" s="1"/>
  <c r="H3241" i="5"/>
  <c r="Q3241" i="5" s="1"/>
  <c r="J3241" i="5"/>
  <c r="S3241" i="5" s="1"/>
  <c r="I3241" i="5"/>
  <c r="R3241" i="5" s="1"/>
  <c r="K3241" i="5"/>
  <c r="H3242" i="5"/>
  <c r="Q3242" i="5" s="1"/>
  <c r="I3242" i="5"/>
  <c r="R3242" i="5" s="1"/>
  <c r="K3242" i="5"/>
  <c r="G3242" i="5"/>
  <c r="P3242" i="5" s="1"/>
  <c r="J3242" i="5"/>
  <c r="S3242" i="5" s="1"/>
  <c r="H3243" i="5"/>
  <c r="Q3243" i="5" s="1"/>
  <c r="I3243" i="5"/>
  <c r="R3243" i="5" s="1"/>
  <c r="K3243" i="5"/>
  <c r="J3243" i="5"/>
  <c r="S3243" i="5" s="1"/>
  <c r="G3243" i="5"/>
  <c r="P3243" i="5" s="1"/>
  <c r="H3244" i="5"/>
  <c r="Q3244" i="5" s="1"/>
  <c r="I3244" i="5"/>
  <c r="R3244" i="5" s="1"/>
  <c r="J3244" i="5"/>
  <c r="S3244" i="5" s="1"/>
  <c r="K3244" i="5"/>
  <c r="G3244" i="5"/>
  <c r="P3244" i="5" s="1"/>
  <c r="I3245" i="5"/>
  <c r="R3245" i="5" s="1"/>
  <c r="G3245" i="5"/>
  <c r="P3245" i="5" s="1"/>
  <c r="J3245" i="5"/>
  <c r="S3245" i="5" s="1"/>
  <c r="H3245" i="5"/>
  <c r="Q3245" i="5" s="1"/>
  <c r="K3245" i="5"/>
  <c r="I3246" i="5"/>
  <c r="R3246" i="5" s="1"/>
  <c r="K3246" i="5"/>
  <c r="J3246" i="5"/>
  <c r="S3246" i="5" s="1"/>
  <c r="G3246" i="5"/>
  <c r="P3246" i="5" s="1"/>
  <c r="H3246" i="5"/>
  <c r="Q3246" i="5" s="1"/>
  <c r="H3247" i="5"/>
  <c r="Q3247" i="5" s="1"/>
  <c r="K3247" i="5"/>
  <c r="G3247" i="5"/>
  <c r="P3247" i="5" s="1"/>
  <c r="I3247" i="5"/>
  <c r="R3247" i="5" s="1"/>
  <c r="J3247" i="5"/>
  <c r="S3247" i="5" s="1"/>
  <c r="I3248" i="5"/>
  <c r="R3248" i="5" s="1"/>
  <c r="K3248" i="5"/>
  <c r="J3248" i="5"/>
  <c r="S3248" i="5" s="1"/>
  <c r="H3248" i="5"/>
  <c r="Q3248" i="5" s="1"/>
  <c r="G3248" i="5"/>
  <c r="P3248" i="5" s="1"/>
  <c r="G3249" i="5"/>
  <c r="P3249" i="5" s="1"/>
  <c r="I3249" i="5"/>
  <c r="R3249" i="5" s="1"/>
  <c r="J3249" i="5"/>
  <c r="S3249" i="5" s="1"/>
  <c r="K3249" i="5"/>
  <c r="H3249" i="5"/>
  <c r="Q3249" i="5" s="1"/>
  <c r="I3250" i="5"/>
  <c r="R3250" i="5" s="1"/>
  <c r="K3250" i="5"/>
  <c r="G3250" i="5"/>
  <c r="P3250" i="5" s="1"/>
  <c r="J3250" i="5"/>
  <c r="S3250" i="5" s="1"/>
  <c r="H3250" i="5"/>
  <c r="Q3250" i="5" s="1"/>
  <c r="I3251" i="5"/>
  <c r="R3251" i="5" s="1"/>
  <c r="K3251" i="5"/>
  <c r="G3251" i="5"/>
  <c r="P3251" i="5" s="1"/>
  <c r="H3251" i="5"/>
  <c r="Q3251" i="5" s="1"/>
  <c r="J3251" i="5"/>
  <c r="S3251" i="5" s="1"/>
  <c r="H3252" i="5"/>
  <c r="Q3252" i="5" s="1"/>
  <c r="G3252" i="5"/>
  <c r="P3252" i="5" s="1"/>
  <c r="K3252" i="5"/>
  <c r="I3252" i="5"/>
  <c r="R3252" i="5" s="1"/>
  <c r="J3252" i="5"/>
  <c r="S3252" i="5" s="1"/>
  <c r="G3253" i="5"/>
  <c r="P3253" i="5" s="1"/>
  <c r="K3253" i="5"/>
  <c r="H3253" i="5"/>
  <c r="Q3253" i="5" s="1"/>
  <c r="I3253" i="5"/>
  <c r="R3253" i="5" s="1"/>
  <c r="J3253" i="5"/>
  <c r="S3253" i="5" s="1"/>
  <c r="H3254" i="5"/>
  <c r="Q3254" i="5" s="1"/>
  <c r="K3254" i="5"/>
  <c r="I3254" i="5"/>
  <c r="R3254" i="5" s="1"/>
  <c r="G3254" i="5"/>
  <c r="P3254" i="5" s="1"/>
  <c r="J3254" i="5"/>
  <c r="S3254" i="5" s="1"/>
  <c r="J3255" i="5"/>
  <c r="S3255" i="5" s="1"/>
  <c r="H3255" i="5"/>
  <c r="Q3255" i="5" s="1"/>
  <c r="K3255" i="5"/>
  <c r="I3255" i="5"/>
  <c r="R3255" i="5" s="1"/>
  <c r="G3255" i="5"/>
  <c r="P3255" i="5" s="1"/>
  <c r="I3256" i="5"/>
  <c r="R3256" i="5" s="1"/>
  <c r="G3256" i="5"/>
  <c r="P3256" i="5" s="1"/>
  <c r="H3256" i="5"/>
  <c r="Q3256" i="5" s="1"/>
  <c r="J3256" i="5"/>
  <c r="S3256" i="5" s="1"/>
  <c r="K3256" i="5"/>
  <c r="I3257" i="5"/>
  <c r="R3257" i="5" s="1"/>
  <c r="G3257" i="5"/>
  <c r="P3257" i="5" s="1"/>
  <c r="K3257" i="5"/>
  <c r="J3257" i="5"/>
  <c r="S3257" i="5" s="1"/>
  <c r="H3257" i="5"/>
  <c r="Q3257" i="5" s="1"/>
  <c r="I3258" i="5"/>
  <c r="R3258" i="5" s="1"/>
  <c r="G3258" i="5"/>
  <c r="P3258" i="5" s="1"/>
  <c r="K3258" i="5"/>
  <c r="H3258" i="5"/>
  <c r="Q3258" i="5" s="1"/>
  <c r="J3258" i="5"/>
  <c r="S3258" i="5" s="1"/>
  <c r="I3259" i="5"/>
  <c r="R3259" i="5" s="1"/>
  <c r="G3259" i="5"/>
  <c r="P3259" i="5" s="1"/>
  <c r="J3259" i="5"/>
  <c r="S3259" i="5" s="1"/>
  <c r="K3259" i="5"/>
  <c r="H3259" i="5"/>
  <c r="Q3259" i="5" s="1"/>
  <c r="I3260" i="5"/>
  <c r="R3260" i="5" s="1"/>
  <c r="H3260" i="5"/>
  <c r="Q3260" i="5" s="1"/>
  <c r="J3260" i="5"/>
  <c r="S3260" i="5" s="1"/>
  <c r="K3260" i="5"/>
  <c r="G3260" i="5"/>
  <c r="P3260" i="5" s="1"/>
  <c r="I3261" i="5"/>
  <c r="R3261" i="5" s="1"/>
  <c r="G3261" i="5"/>
  <c r="P3261" i="5" s="1"/>
  <c r="K3261" i="5"/>
  <c r="J3261" i="5"/>
  <c r="S3261" i="5" s="1"/>
  <c r="H3261" i="5"/>
  <c r="Q3261" i="5" s="1"/>
  <c r="K3262" i="5"/>
  <c r="I3262" i="5"/>
  <c r="R3262" i="5" s="1"/>
  <c r="H3262" i="5"/>
  <c r="Q3262" i="5" s="1"/>
  <c r="G3262" i="5"/>
  <c r="P3262" i="5" s="1"/>
  <c r="J3262" i="5"/>
  <c r="S3262" i="5" s="1"/>
  <c r="K3263" i="5"/>
  <c r="I3263" i="5"/>
  <c r="R3263" i="5" s="1"/>
  <c r="H3263" i="5"/>
  <c r="Q3263" i="5" s="1"/>
  <c r="G3263" i="5"/>
  <c r="P3263" i="5" s="1"/>
  <c r="J3263" i="5"/>
  <c r="S3263" i="5" s="1"/>
  <c r="J3264" i="5"/>
  <c r="S3264" i="5" s="1"/>
  <c r="K3264" i="5"/>
  <c r="H3264" i="5"/>
  <c r="Q3264" i="5" s="1"/>
  <c r="I3264" i="5"/>
  <c r="R3264" i="5" s="1"/>
  <c r="G3264" i="5"/>
  <c r="P3264" i="5" s="1"/>
  <c r="J3265" i="5"/>
  <c r="S3265" i="5" s="1"/>
  <c r="K3265" i="5"/>
  <c r="G3265" i="5"/>
  <c r="P3265" i="5" s="1"/>
  <c r="I3265" i="5"/>
  <c r="R3265" i="5" s="1"/>
  <c r="H3265" i="5"/>
  <c r="Q3265" i="5" s="1"/>
  <c r="J3266" i="5"/>
  <c r="S3266" i="5" s="1"/>
  <c r="K3266" i="5"/>
  <c r="H3266" i="5"/>
  <c r="Q3266" i="5" s="1"/>
  <c r="I3266" i="5"/>
  <c r="R3266" i="5" s="1"/>
  <c r="G3266" i="5"/>
  <c r="P3266" i="5" s="1"/>
  <c r="H3267" i="5"/>
  <c r="Q3267" i="5" s="1"/>
  <c r="J3267" i="5"/>
  <c r="S3267" i="5" s="1"/>
  <c r="K3267" i="5"/>
  <c r="I3267" i="5"/>
  <c r="R3267" i="5" s="1"/>
  <c r="G3267" i="5"/>
  <c r="P3267" i="5" s="1"/>
  <c r="G3268" i="5"/>
  <c r="P3268" i="5" s="1"/>
  <c r="H3268" i="5"/>
  <c r="Q3268" i="5" s="1"/>
  <c r="K3268" i="5"/>
  <c r="I3268" i="5"/>
  <c r="R3268" i="5" s="1"/>
  <c r="J3268" i="5"/>
  <c r="S3268" i="5" s="1"/>
  <c r="G3269" i="5"/>
  <c r="P3269" i="5" s="1"/>
  <c r="I3269" i="5"/>
  <c r="R3269" i="5" s="1"/>
  <c r="J3269" i="5"/>
  <c r="S3269" i="5" s="1"/>
  <c r="K3269" i="5"/>
  <c r="H3269" i="5"/>
  <c r="Q3269" i="5" s="1"/>
  <c r="H3270" i="5"/>
  <c r="Q3270" i="5" s="1"/>
  <c r="I3270" i="5"/>
  <c r="R3270" i="5" s="1"/>
  <c r="G3270" i="5"/>
  <c r="P3270" i="5" s="1"/>
  <c r="J3270" i="5"/>
  <c r="S3270" i="5" s="1"/>
  <c r="K3270" i="5"/>
  <c r="G3271" i="5"/>
  <c r="P3271" i="5" s="1"/>
  <c r="I3271" i="5"/>
  <c r="R3271" i="5" s="1"/>
  <c r="H3271" i="5"/>
  <c r="Q3271" i="5" s="1"/>
  <c r="J3271" i="5"/>
  <c r="S3271" i="5" s="1"/>
  <c r="K3271" i="5"/>
  <c r="I3272" i="5"/>
  <c r="R3272" i="5" s="1"/>
  <c r="G3272" i="5"/>
  <c r="P3272" i="5" s="1"/>
  <c r="H3272" i="5"/>
  <c r="Q3272" i="5" s="1"/>
  <c r="J3272" i="5"/>
  <c r="S3272" i="5" s="1"/>
  <c r="K3272" i="5"/>
  <c r="I3273" i="5"/>
  <c r="R3273" i="5" s="1"/>
  <c r="J3273" i="5"/>
  <c r="S3273" i="5" s="1"/>
  <c r="K3273" i="5"/>
  <c r="H3273" i="5"/>
  <c r="Q3273" i="5" s="1"/>
  <c r="G3273" i="5"/>
  <c r="P3273" i="5" s="1"/>
  <c r="K3274" i="5"/>
  <c r="H3274" i="5"/>
  <c r="Q3274" i="5" s="1"/>
  <c r="I3274" i="5"/>
  <c r="R3274" i="5" s="1"/>
  <c r="J3274" i="5"/>
  <c r="S3274" i="5" s="1"/>
  <c r="G3274" i="5"/>
  <c r="P3274" i="5" s="1"/>
  <c r="J3275" i="5"/>
  <c r="S3275" i="5" s="1"/>
  <c r="I3275" i="5"/>
  <c r="R3275" i="5" s="1"/>
  <c r="K3275" i="5"/>
  <c r="H3275" i="5"/>
  <c r="Q3275" i="5" s="1"/>
  <c r="G3275" i="5"/>
  <c r="P3275" i="5" s="1"/>
  <c r="J3276" i="5"/>
  <c r="S3276" i="5" s="1"/>
  <c r="K3276" i="5"/>
  <c r="I3276" i="5"/>
  <c r="R3276" i="5" s="1"/>
  <c r="H3276" i="5"/>
  <c r="Q3276" i="5" s="1"/>
  <c r="G3276" i="5"/>
  <c r="P3276" i="5" s="1"/>
  <c r="J3277" i="5"/>
  <c r="S3277" i="5" s="1"/>
  <c r="H3277" i="5"/>
  <c r="Q3277" i="5" s="1"/>
  <c r="K3277" i="5"/>
  <c r="I3277" i="5"/>
  <c r="R3277" i="5" s="1"/>
  <c r="G3277" i="5"/>
  <c r="P3277" i="5" s="1"/>
  <c r="J3278" i="5"/>
  <c r="S3278" i="5" s="1"/>
  <c r="I3278" i="5"/>
  <c r="R3278" i="5" s="1"/>
  <c r="K3278" i="5"/>
  <c r="H3278" i="5"/>
  <c r="Q3278" i="5" s="1"/>
  <c r="G3278" i="5"/>
  <c r="P3278" i="5" s="1"/>
  <c r="G3279" i="5"/>
  <c r="P3279" i="5" s="1"/>
  <c r="K3279" i="5"/>
  <c r="I3279" i="5"/>
  <c r="R3279" i="5" s="1"/>
  <c r="H3279" i="5"/>
  <c r="Q3279" i="5" s="1"/>
  <c r="J3279" i="5"/>
  <c r="S3279" i="5" s="1"/>
  <c r="K3280" i="5"/>
  <c r="I3280" i="5"/>
  <c r="R3280" i="5" s="1"/>
  <c r="G3280" i="5"/>
  <c r="P3280" i="5" s="1"/>
  <c r="H3280" i="5"/>
  <c r="Q3280" i="5" s="1"/>
  <c r="J3280" i="5"/>
  <c r="S3280" i="5" s="1"/>
  <c r="G3281" i="5"/>
  <c r="P3281" i="5" s="1"/>
  <c r="J3281" i="5"/>
  <c r="S3281" i="5" s="1"/>
  <c r="I3281" i="5"/>
  <c r="R3281" i="5" s="1"/>
  <c r="K3281" i="5"/>
  <c r="H3281" i="5"/>
  <c r="Q3281" i="5" s="1"/>
  <c r="H3282" i="5"/>
  <c r="Q3282" i="5" s="1"/>
  <c r="K3282" i="5"/>
  <c r="I3282" i="5"/>
  <c r="R3282" i="5" s="1"/>
  <c r="J3282" i="5"/>
  <c r="S3282" i="5" s="1"/>
  <c r="G3282" i="5"/>
  <c r="P3282" i="5" s="1"/>
  <c r="I3283" i="5"/>
  <c r="R3283" i="5" s="1"/>
  <c r="K3283" i="5"/>
  <c r="J3283" i="5"/>
  <c r="S3283" i="5" s="1"/>
  <c r="H3283" i="5"/>
  <c r="Q3283" i="5" s="1"/>
  <c r="G3283" i="5"/>
  <c r="P3283" i="5" s="1"/>
  <c r="I3284" i="5"/>
  <c r="R3284" i="5" s="1"/>
  <c r="G3284" i="5"/>
  <c r="P3284" i="5" s="1"/>
  <c r="H3284" i="5"/>
  <c r="Q3284" i="5" s="1"/>
  <c r="J3284" i="5"/>
  <c r="S3284" i="5" s="1"/>
  <c r="K3284" i="5"/>
  <c r="H3285" i="5"/>
  <c r="Q3285" i="5" s="1"/>
  <c r="I3285" i="5"/>
  <c r="R3285" i="5" s="1"/>
  <c r="G3285" i="5"/>
  <c r="P3285" i="5" s="1"/>
  <c r="J3285" i="5"/>
  <c r="S3285" i="5" s="1"/>
  <c r="K3285" i="5"/>
  <c r="K3286" i="5"/>
  <c r="H3286" i="5"/>
  <c r="Q3286" i="5" s="1"/>
  <c r="I3286" i="5"/>
  <c r="R3286" i="5" s="1"/>
  <c r="J3286" i="5"/>
  <c r="S3286" i="5" s="1"/>
  <c r="G3286" i="5"/>
  <c r="P3286" i="5" s="1"/>
  <c r="H3287" i="5"/>
  <c r="Q3287" i="5" s="1"/>
  <c r="G3287" i="5"/>
  <c r="P3287" i="5" s="1"/>
  <c r="J3287" i="5"/>
  <c r="S3287" i="5" s="1"/>
  <c r="K3287" i="5"/>
  <c r="I3287" i="5"/>
  <c r="R3287" i="5" s="1"/>
  <c r="H3288" i="5"/>
  <c r="Q3288" i="5" s="1"/>
  <c r="J3288" i="5"/>
  <c r="S3288" i="5" s="1"/>
  <c r="K3288" i="5"/>
  <c r="I3288" i="5"/>
  <c r="R3288" i="5" s="1"/>
  <c r="G3288" i="5"/>
  <c r="P3288" i="5" s="1"/>
  <c r="G3289" i="5"/>
  <c r="P3289" i="5" s="1"/>
  <c r="H3289" i="5"/>
  <c r="Q3289" i="5" s="1"/>
  <c r="K3289" i="5"/>
  <c r="J3289" i="5"/>
  <c r="S3289" i="5" s="1"/>
  <c r="I3289" i="5"/>
  <c r="R3289" i="5" s="1"/>
  <c r="J3290" i="5"/>
  <c r="S3290" i="5" s="1"/>
  <c r="G3290" i="5"/>
  <c r="P3290" i="5" s="1"/>
  <c r="H3290" i="5"/>
  <c r="Q3290" i="5" s="1"/>
  <c r="I3290" i="5"/>
  <c r="R3290" i="5" s="1"/>
  <c r="K3290" i="5"/>
  <c r="J3291" i="5"/>
  <c r="S3291" i="5" s="1"/>
  <c r="I3291" i="5"/>
  <c r="R3291" i="5" s="1"/>
  <c r="G3291" i="5"/>
  <c r="P3291" i="5" s="1"/>
  <c r="H3291" i="5"/>
  <c r="Q3291" i="5" s="1"/>
  <c r="K3291" i="5"/>
  <c r="J3292" i="5"/>
  <c r="S3292" i="5" s="1"/>
  <c r="H3292" i="5"/>
  <c r="Q3292" i="5" s="1"/>
  <c r="K3292" i="5"/>
  <c r="G3292" i="5"/>
  <c r="P3292" i="5" s="1"/>
  <c r="I3292" i="5"/>
  <c r="R3292" i="5" s="1"/>
  <c r="K3293" i="5"/>
  <c r="I3293" i="5"/>
  <c r="R3293" i="5" s="1"/>
  <c r="J3293" i="5"/>
  <c r="S3293" i="5" s="1"/>
  <c r="H3293" i="5"/>
  <c r="Q3293" i="5" s="1"/>
  <c r="G3293" i="5"/>
  <c r="P3293" i="5" s="1"/>
  <c r="H3294" i="5"/>
  <c r="Q3294" i="5" s="1"/>
  <c r="K3294" i="5"/>
  <c r="J3294" i="5"/>
  <c r="S3294" i="5" s="1"/>
  <c r="I3294" i="5"/>
  <c r="R3294" i="5" s="1"/>
  <c r="G3294" i="5"/>
  <c r="P3294" i="5" s="1"/>
  <c r="H3295" i="5"/>
  <c r="Q3295" i="5" s="1"/>
  <c r="K3295" i="5"/>
  <c r="I3295" i="5"/>
  <c r="R3295" i="5" s="1"/>
  <c r="J3295" i="5"/>
  <c r="S3295" i="5" s="1"/>
  <c r="G3295" i="5"/>
  <c r="P3295" i="5" s="1"/>
  <c r="I3296" i="5"/>
  <c r="R3296" i="5" s="1"/>
  <c r="J3296" i="5"/>
  <c r="S3296" i="5" s="1"/>
  <c r="K3296" i="5"/>
  <c r="H3296" i="5"/>
  <c r="Q3296" i="5" s="1"/>
  <c r="G3296" i="5"/>
  <c r="P3296" i="5" s="1"/>
  <c r="K3297" i="5"/>
  <c r="I3297" i="5"/>
  <c r="R3297" i="5" s="1"/>
  <c r="G3297" i="5"/>
  <c r="P3297" i="5" s="1"/>
  <c r="H3297" i="5"/>
  <c r="Q3297" i="5" s="1"/>
  <c r="J3297" i="5"/>
  <c r="S3297" i="5" s="1"/>
  <c r="J3298" i="5"/>
  <c r="S3298" i="5" s="1"/>
  <c r="K3298" i="5"/>
  <c r="H3298" i="5"/>
  <c r="Q3298" i="5" s="1"/>
  <c r="G3298" i="5"/>
  <c r="P3298" i="5" s="1"/>
  <c r="I3298" i="5"/>
  <c r="R3298" i="5" s="1"/>
  <c r="G3299" i="5"/>
  <c r="P3299" i="5" s="1"/>
  <c r="I3299" i="5"/>
  <c r="R3299" i="5" s="1"/>
  <c r="J3299" i="5"/>
  <c r="S3299" i="5" s="1"/>
  <c r="H3299" i="5"/>
  <c r="Q3299" i="5" s="1"/>
  <c r="K3299" i="5"/>
  <c r="I3300" i="5"/>
  <c r="R3300" i="5" s="1"/>
  <c r="J3300" i="5"/>
  <c r="S3300" i="5" s="1"/>
  <c r="G3300" i="5"/>
  <c r="P3300" i="5" s="1"/>
  <c r="H3300" i="5"/>
  <c r="Q3300" i="5" s="1"/>
  <c r="K3300" i="5"/>
  <c r="I3301" i="5"/>
  <c r="R3301" i="5" s="1"/>
  <c r="K3301" i="5"/>
  <c r="J3301" i="5"/>
  <c r="S3301" i="5" s="1"/>
  <c r="H3301" i="5"/>
  <c r="Q3301" i="5" s="1"/>
  <c r="G3301" i="5"/>
  <c r="P3301" i="5" s="1"/>
  <c r="I3302" i="5"/>
  <c r="R3302" i="5" s="1"/>
  <c r="J3302" i="5"/>
  <c r="S3302" i="5" s="1"/>
  <c r="K3302" i="5"/>
  <c r="G3302" i="5"/>
  <c r="P3302" i="5" s="1"/>
  <c r="H3302" i="5"/>
  <c r="Q3302" i="5" s="1"/>
  <c r="I3303" i="5"/>
  <c r="R3303" i="5" s="1"/>
  <c r="G3303" i="5"/>
  <c r="P3303" i="5" s="1"/>
  <c r="H3303" i="5"/>
  <c r="Q3303" i="5" s="1"/>
  <c r="J3303" i="5"/>
  <c r="S3303" i="5" s="1"/>
  <c r="K3303" i="5"/>
  <c r="H3304" i="5"/>
  <c r="Q3304" i="5" s="1"/>
  <c r="I3304" i="5"/>
  <c r="R3304" i="5" s="1"/>
  <c r="G3304" i="5"/>
  <c r="P3304" i="5" s="1"/>
  <c r="J3304" i="5"/>
  <c r="S3304" i="5" s="1"/>
  <c r="K3304" i="5"/>
  <c r="G3305" i="5"/>
  <c r="P3305" i="5" s="1"/>
  <c r="I3305" i="5"/>
  <c r="R3305" i="5" s="1"/>
  <c r="J3305" i="5"/>
  <c r="S3305" i="5" s="1"/>
  <c r="H3305" i="5"/>
  <c r="Q3305" i="5" s="1"/>
  <c r="K3305" i="5"/>
  <c r="J3306" i="5"/>
  <c r="S3306" i="5" s="1"/>
  <c r="I3306" i="5"/>
  <c r="R3306" i="5" s="1"/>
  <c r="G3306" i="5"/>
  <c r="P3306" i="5" s="1"/>
  <c r="H3306" i="5"/>
  <c r="Q3306" i="5" s="1"/>
  <c r="K3306" i="5"/>
  <c r="H3307" i="5"/>
  <c r="Q3307" i="5" s="1"/>
  <c r="J3307" i="5"/>
  <c r="S3307" i="5" s="1"/>
  <c r="G3307" i="5"/>
  <c r="P3307" i="5" s="1"/>
  <c r="I3307" i="5"/>
  <c r="R3307" i="5" s="1"/>
  <c r="K3307" i="5"/>
  <c r="G3308" i="5"/>
  <c r="P3308" i="5" s="1"/>
  <c r="J3308" i="5"/>
  <c r="S3308" i="5" s="1"/>
  <c r="H3308" i="5"/>
  <c r="Q3308" i="5" s="1"/>
  <c r="I3308" i="5"/>
  <c r="R3308" i="5" s="1"/>
  <c r="K3308" i="5"/>
  <c r="H3309" i="5"/>
  <c r="Q3309" i="5" s="1"/>
  <c r="J3309" i="5"/>
  <c r="S3309" i="5" s="1"/>
  <c r="I3309" i="5"/>
  <c r="R3309" i="5" s="1"/>
  <c r="G3309" i="5"/>
  <c r="P3309" i="5" s="1"/>
  <c r="K3309" i="5"/>
  <c r="G3310" i="5"/>
  <c r="P3310" i="5" s="1"/>
  <c r="J3310" i="5"/>
  <c r="S3310" i="5" s="1"/>
  <c r="H3310" i="5"/>
  <c r="Q3310" i="5" s="1"/>
  <c r="I3310" i="5"/>
  <c r="R3310" i="5" s="1"/>
  <c r="K3310" i="5"/>
  <c r="J3311" i="5"/>
  <c r="S3311" i="5" s="1"/>
  <c r="H3311" i="5"/>
  <c r="Q3311" i="5" s="1"/>
  <c r="I3311" i="5"/>
  <c r="R3311" i="5" s="1"/>
  <c r="G3311" i="5"/>
  <c r="P3311" i="5" s="1"/>
  <c r="K3311" i="5"/>
  <c r="H3312" i="5"/>
  <c r="Q3312" i="5" s="1"/>
  <c r="J3312" i="5"/>
  <c r="S3312" i="5" s="1"/>
  <c r="I3312" i="5"/>
  <c r="R3312" i="5" s="1"/>
  <c r="G3312" i="5"/>
  <c r="P3312" i="5" s="1"/>
  <c r="K3312" i="5"/>
  <c r="J3313" i="5"/>
  <c r="S3313" i="5" s="1"/>
  <c r="H3313" i="5"/>
  <c r="Q3313" i="5" s="1"/>
  <c r="I3313" i="5"/>
  <c r="R3313" i="5" s="1"/>
  <c r="G3313" i="5"/>
  <c r="P3313" i="5" s="1"/>
  <c r="K3313" i="5"/>
  <c r="I3314" i="5"/>
  <c r="R3314" i="5" s="1"/>
  <c r="J3314" i="5"/>
  <c r="S3314" i="5" s="1"/>
  <c r="H3314" i="5"/>
  <c r="Q3314" i="5" s="1"/>
  <c r="G3314" i="5"/>
  <c r="P3314" i="5" s="1"/>
  <c r="K3314" i="5"/>
  <c r="J3315" i="5"/>
  <c r="S3315" i="5" s="1"/>
  <c r="I3315" i="5"/>
  <c r="R3315" i="5" s="1"/>
  <c r="H3315" i="5"/>
  <c r="Q3315" i="5" s="1"/>
  <c r="G3315" i="5"/>
  <c r="P3315" i="5" s="1"/>
  <c r="K3315" i="5"/>
  <c r="J3316" i="5"/>
  <c r="S3316" i="5" s="1"/>
  <c r="H3316" i="5"/>
  <c r="Q3316" i="5" s="1"/>
  <c r="I3316" i="5"/>
  <c r="R3316" i="5" s="1"/>
  <c r="G3316" i="5"/>
  <c r="P3316" i="5" s="1"/>
  <c r="K3316" i="5"/>
  <c r="I3317" i="5"/>
  <c r="R3317" i="5" s="1"/>
  <c r="J3317" i="5"/>
  <c r="S3317" i="5" s="1"/>
  <c r="H3317" i="5"/>
  <c r="Q3317" i="5" s="1"/>
  <c r="G3317" i="5"/>
  <c r="P3317" i="5" s="1"/>
  <c r="K3317" i="5"/>
  <c r="H3318" i="5"/>
  <c r="Q3318" i="5" s="1"/>
  <c r="G3318" i="5"/>
  <c r="P3318" i="5" s="1"/>
  <c r="J3318" i="5"/>
  <c r="S3318" i="5" s="1"/>
  <c r="I3318" i="5"/>
  <c r="R3318" i="5" s="1"/>
  <c r="K3318" i="5"/>
  <c r="J3319" i="5"/>
  <c r="S3319" i="5" s="1"/>
  <c r="H3319" i="5"/>
  <c r="Q3319" i="5" s="1"/>
  <c r="G3319" i="5"/>
  <c r="P3319" i="5" s="1"/>
  <c r="I3319" i="5"/>
  <c r="R3319" i="5" s="1"/>
  <c r="K3319" i="5"/>
  <c r="G3320" i="5"/>
  <c r="P3320" i="5" s="1"/>
  <c r="I3320" i="5"/>
  <c r="R3320" i="5" s="1"/>
  <c r="K3320" i="5"/>
  <c r="H3320" i="5"/>
  <c r="Q3320" i="5" s="1"/>
  <c r="J3320" i="5"/>
  <c r="S3320" i="5" s="1"/>
  <c r="I3321" i="5"/>
  <c r="R3321" i="5" s="1"/>
  <c r="K3321" i="5"/>
  <c r="G3321" i="5"/>
  <c r="P3321" i="5" s="1"/>
  <c r="H3321" i="5"/>
  <c r="Q3321" i="5" s="1"/>
  <c r="J3321" i="5"/>
  <c r="S3321" i="5" s="1"/>
  <c r="K3322" i="5"/>
  <c r="J3322" i="5"/>
  <c r="S3322" i="5" s="1"/>
  <c r="G3322" i="5"/>
  <c r="P3322" i="5" s="1"/>
  <c r="H3322" i="5"/>
  <c r="Q3322" i="5" s="1"/>
  <c r="I3322" i="5"/>
  <c r="R3322" i="5" s="1"/>
  <c r="I3323" i="5"/>
  <c r="R3323" i="5" s="1"/>
  <c r="G3323" i="5"/>
  <c r="P3323" i="5" s="1"/>
  <c r="J3323" i="5"/>
  <c r="S3323" i="5" s="1"/>
  <c r="H3323" i="5"/>
  <c r="Q3323" i="5" s="1"/>
  <c r="K3323" i="5"/>
  <c r="I3324" i="5"/>
  <c r="R3324" i="5" s="1"/>
  <c r="H3324" i="5"/>
  <c r="Q3324" i="5" s="1"/>
  <c r="K3324" i="5"/>
  <c r="J3324" i="5"/>
  <c r="S3324" i="5" s="1"/>
  <c r="G3324" i="5"/>
  <c r="P3324" i="5" s="1"/>
  <c r="K3325" i="5"/>
  <c r="J3325" i="5"/>
  <c r="S3325" i="5" s="1"/>
  <c r="G3325" i="5"/>
  <c r="P3325" i="5" s="1"/>
  <c r="I3325" i="5"/>
  <c r="R3325" i="5" s="1"/>
  <c r="H3325" i="5"/>
  <c r="Q3325" i="5" s="1"/>
  <c r="K3326" i="5"/>
  <c r="J3326" i="5"/>
  <c r="S3326" i="5" s="1"/>
  <c r="I3326" i="5"/>
  <c r="R3326" i="5" s="1"/>
  <c r="G3326" i="5"/>
  <c r="P3326" i="5" s="1"/>
  <c r="H3326" i="5"/>
  <c r="Q3326" i="5" s="1"/>
  <c r="K3327" i="5"/>
  <c r="I3327" i="5"/>
  <c r="R3327" i="5" s="1"/>
  <c r="J3327" i="5"/>
  <c r="S3327" i="5" s="1"/>
  <c r="G3327" i="5"/>
  <c r="P3327" i="5" s="1"/>
  <c r="H3327" i="5"/>
  <c r="Q3327" i="5" s="1"/>
  <c r="K3328" i="5"/>
  <c r="J3328" i="5"/>
  <c r="S3328" i="5" s="1"/>
  <c r="H3328" i="5"/>
  <c r="Q3328" i="5" s="1"/>
  <c r="G3328" i="5"/>
  <c r="P3328" i="5" s="1"/>
  <c r="I3328" i="5"/>
  <c r="R3328" i="5" s="1"/>
  <c r="K3329" i="5"/>
  <c r="J3329" i="5"/>
  <c r="S3329" i="5" s="1"/>
  <c r="G3329" i="5"/>
  <c r="P3329" i="5" s="1"/>
  <c r="I3329" i="5"/>
  <c r="R3329" i="5" s="1"/>
  <c r="H3329" i="5"/>
  <c r="Q3329" i="5" s="1"/>
  <c r="K3330" i="5"/>
  <c r="G3330" i="5"/>
  <c r="P3330" i="5" s="1"/>
  <c r="H3330" i="5"/>
  <c r="Q3330" i="5" s="1"/>
  <c r="I3330" i="5"/>
  <c r="R3330" i="5" s="1"/>
  <c r="J3330" i="5"/>
  <c r="S3330" i="5" s="1"/>
  <c r="J3331" i="5"/>
  <c r="S3331" i="5" s="1"/>
  <c r="G3331" i="5"/>
  <c r="P3331" i="5" s="1"/>
  <c r="H3331" i="5"/>
  <c r="Q3331" i="5" s="1"/>
  <c r="I3331" i="5"/>
  <c r="R3331" i="5" s="1"/>
  <c r="K3331" i="5"/>
  <c r="J3332" i="5"/>
  <c r="S3332" i="5" s="1"/>
  <c r="H3332" i="5"/>
  <c r="Q3332" i="5" s="1"/>
  <c r="G3332" i="5"/>
  <c r="P3332" i="5" s="1"/>
  <c r="K3332" i="5"/>
  <c r="I3332" i="5"/>
  <c r="R3332" i="5" s="1"/>
  <c r="I3333" i="5"/>
  <c r="R3333" i="5" s="1"/>
  <c r="J3333" i="5"/>
  <c r="S3333" i="5" s="1"/>
  <c r="G3333" i="5"/>
  <c r="P3333" i="5" s="1"/>
  <c r="H3333" i="5"/>
  <c r="Q3333" i="5" s="1"/>
  <c r="K3333" i="5"/>
  <c r="J3334" i="5"/>
  <c r="S3334" i="5" s="1"/>
  <c r="H3334" i="5"/>
  <c r="Q3334" i="5" s="1"/>
  <c r="I3334" i="5"/>
  <c r="R3334" i="5" s="1"/>
  <c r="K3334" i="5"/>
  <c r="G3334" i="5"/>
  <c r="P3334" i="5" s="1"/>
  <c r="K3335" i="5"/>
  <c r="J3335" i="5"/>
  <c r="S3335" i="5" s="1"/>
  <c r="I3335" i="5"/>
  <c r="R3335" i="5" s="1"/>
  <c r="H3335" i="5"/>
  <c r="Q3335" i="5" s="1"/>
  <c r="G3335" i="5"/>
  <c r="P3335" i="5" s="1"/>
  <c r="G3336" i="5"/>
  <c r="P3336" i="5" s="1"/>
  <c r="I3336" i="5"/>
  <c r="R3336" i="5" s="1"/>
  <c r="H3336" i="5"/>
  <c r="Q3336" i="5" s="1"/>
  <c r="K3336" i="5"/>
  <c r="J3336" i="5"/>
  <c r="S3336" i="5" s="1"/>
  <c r="H3337" i="5"/>
  <c r="Q3337" i="5" s="1"/>
  <c r="J3337" i="5"/>
  <c r="S3337" i="5" s="1"/>
  <c r="G3337" i="5"/>
  <c r="P3337" i="5" s="1"/>
  <c r="I3337" i="5"/>
  <c r="R3337" i="5" s="1"/>
  <c r="K3337" i="5"/>
  <c r="H3338" i="5"/>
  <c r="Q3338" i="5" s="1"/>
  <c r="G3338" i="5"/>
  <c r="P3338" i="5" s="1"/>
  <c r="K3338" i="5"/>
  <c r="I3338" i="5"/>
  <c r="R3338" i="5" s="1"/>
  <c r="J3338" i="5"/>
  <c r="S3338" i="5" s="1"/>
  <c r="J3339" i="5"/>
  <c r="S3339" i="5" s="1"/>
  <c r="K3339" i="5"/>
  <c r="H3339" i="5"/>
  <c r="Q3339" i="5" s="1"/>
  <c r="G3339" i="5"/>
  <c r="P3339" i="5" s="1"/>
  <c r="I3339" i="5"/>
  <c r="R3339" i="5" s="1"/>
  <c r="J3340" i="5"/>
  <c r="S3340" i="5" s="1"/>
  <c r="I3340" i="5"/>
  <c r="R3340" i="5" s="1"/>
  <c r="H3340" i="5"/>
  <c r="Q3340" i="5" s="1"/>
  <c r="G3340" i="5"/>
  <c r="P3340" i="5" s="1"/>
  <c r="K3340" i="5"/>
  <c r="H3341" i="5"/>
  <c r="Q3341" i="5" s="1"/>
  <c r="I3341" i="5"/>
  <c r="R3341" i="5" s="1"/>
  <c r="J3341" i="5"/>
  <c r="S3341" i="5" s="1"/>
  <c r="G3341" i="5"/>
  <c r="P3341" i="5" s="1"/>
  <c r="K3341" i="5"/>
  <c r="I3342" i="5"/>
  <c r="R3342" i="5" s="1"/>
  <c r="G3342" i="5"/>
  <c r="P3342" i="5" s="1"/>
  <c r="H3342" i="5"/>
  <c r="Q3342" i="5" s="1"/>
  <c r="J3342" i="5"/>
  <c r="S3342" i="5" s="1"/>
  <c r="K3342" i="5"/>
  <c r="H3343" i="5"/>
  <c r="Q3343" i="5" s="1"/>
  <c r="J3343" i="5"/>
  <c r="S3343" i="5" s="1"/>
  <c r="G3343" i="5"/>
  <c r="P3343" i="5" s="1"/>
  <c r="I3343" i="5"/>
  <c r="R3343" i="5" s="1"/>
  <c r="K3343" i="5"/>
  <c r="J3344" i="5"/>
  <c r="S3344" i="5" s="1"/>
  <c r="H3344" i="5"/>
  <c r="Q3344" i="5" s="1"/>
  <c r="K3344" i="5"/>
  <c r="G3344" i="5"/>
  <c r="P3344" i="5" s="1"/>
  <c r="I3344" i="5"/>
  <c r="R3344" i="5" s="1"/>
  <c r="K3345" i="5"/>
  <c r="H3345" i="5"/>
  <c r="Q3345" i="5" s="1"/>
  <c r="J3345" i="5"/>
  <c r="S3345" i="5" s="1"/>
  <c r="G3345" i="5"/>
  <c r="P3345" i="5" s="1"/>
  <c r="I3345" i="5"/>
  <c r="R3345" i="5" s="1"/>
  <c r="I3346" i="5"/>
  <c r="R3346" i="5" s="1"/>
  <c r="J3346" i="5"/>
  <c r="S3346" i="5" s="1"/>
  <c r="H3346" i="5"/>
  <c r="Q3346" i="5" s="1"/>
  <c r="K3346" i="5"/>
  <c r="G3346" i="5"/>
  <c r="P3346" i="5" s="1"/>
  <c r="G3347" i="5"/>
  <c r="P3347" i="5" s="1"/>
  <c r="H3347" i="5"/>
  <c r="Q3347" i="5" s="1"/>
  <c r="I3347" i="5"/>
  <c r="R3347" i="5" s="1"/>
  <c r="K3347" i="5"/>
  <c r="J3347" i="5"/>
  <c r="S3347" i="5" s="1"/>
  <c r="G3348" i="5"/>
  <c r="P3348" i="5" s="1"/>
  <c r="J3348" i="5"/>
  <c r="S3348" i="5" s="1"/>
  <c r="I3348" i="5"/>
  <c r="R3348" i="5" s="1"/>
  <c r="H3348" i="5"/>
  <c r="Q3348" i="5" s="1"/>
  <c r="K3348" i="5"/>
  <c r="G3349" i="5"/>
  <c r="P3349" i="5" s="1"/>
  <c r="H3349" i="5"/>
  <c r="Q3349" i="5" s="1"/>
  <c r="J3349" i="5"/>
  <c r="S3349" i="5" s="1"/>
  <c r="I3349" i="5"/>
  <c r="R3349" i="5" s="1"/>
  <c r="K3349" i="5"/>
  <c r="J3350" i="5"/>
  <c r="S3350" i="5" s="1"/>
  <c r="K3350" i="5"/>
  <c r="G3350" i="5"/>
  <c r="P3350" i="5" s="1"/>
  <c r="H3350" i="5"/>
  <c r="Q3350" i="5" s="1"/>
  <c r="I3350" i="5"/>
  <c r="R3350" i="5" s="1"/>
  <c r="K3351" i="5"/>
  <c r="H3351" i="5"/>
  <c r="Q3351" i="5" s="1"/>
  <c r="I3351" i="5"/>
  <c r="R3351" i="5" s="1"/>
  <c r="G3351" i="5"/>
  <c r="P3351" i="5" s="1"/>
  <c r="J3351" i="5"/>
  <c r="S3351" i="5" s="1"/>
  <c r="G3352" i="5"/>
  <c r="P3352" i="5" s="1"/>
  <c r="K3352" i="5"/>
  <c r="J3352" i="5"/>
  <c r="S3352" i="5" s="1"/>
  <c r="I3352" i="5"/>
  <c r="R3352" i="5" s="1"/>
  <c r="H3352" i="5"/>
  <c r="Q3352" i="5" s="1"/>
  <c r="K3353" i="5"/>
  <c r="H3353" i="5"/>
  <c r="Q3353" i="5" s="1"/>
  <c r="G3353" i="5"/>
  <c r="P3353" i="5" s="1"/>
  <c r="J3353" i="5"/>
  <c r="S3353" i="5" s="1"/>
  <c r="I3353" i="5"/>
  <c r="R3353" i="5" s="1"/>
  <c r="K3354" i="5"/>
  <c r="G3354" i="5"/>
  <c r="P3354" i="5" s="1"/>
  <c r="J3354" i="5"/>
  <c r="S3354" i="5" s="1"/>
  <c r="I3354" i="5"/>
  <c r="R3354" i="5" s="1"/>
  <c r="H3354" i="5"/>
  <c r="Q3354" i="5" s="1"/>
  <c r="G3355" i="5"/>
  <c r="P3355" i="5" s="1"/>
  <c r="K3355" i="5"/>
  <c r="H3355" i="5"/>
  <c r="Q3355" i="5" s="1"/>
  <c r="J3355" i="5"/>
  <c r="S3355" i="5" s="1"/>
  <c r="I3355" i="5"/>
  <c r="R3355" i="5" s="1"/>
  <c r="I3356" i="5"/>
  <c r="R3356" i="5" s="1"/>
  <c r="J3356" i="5"/>
  <c r="S3356" i="5" s="1"/>
  <c r="H3356" i="5"/>
  <c r="Q3356" i="5" s="1"/>
  <c r="G3356" i="5"/>
  <c r="P3356" i="5" s="1"/>
  <c r="K3356" i="5"/>
  <c r="G3357" i="5"/>
  <c r="P3357" i="5" s="1"/>
  <c r="I3357" i="5"/>
  <c r="R3357" i="5" s="1"/>
  <c r="H3357" i="5"/>
  <c r="Q3357" i="5" s="1"/>
  <c r="J3357" i="5"/>
  <c r="S3357" i="5" s="1"/>
  <c r="K3357" i="5"/>
  <c r="I3358" i="5"/>
  <c r="R3358" i="5" s="1"/>
  <c r="J3358" i="5"/>
  <c r="S3358" i="5" s="1"/>
  <c r="G3358" i="5"/>
  <c r="P3358" i="5" s="1"/>
  <c r="K3358" i="5"/>
  <c r="H3358" i="5"/>
  <c r="Q3358" i="5" s="1"/>
  <c r="K3359" i="5"/>
  <c r="I3359" i="5"/>
  <c r="R3359" i="5" s="1"/>
  <c r="H3359" i="5"/>
  <c r="Q3359" i="5" s="1"/>
  <c r="G3359" i="5"/>
  <c r="P3359" i="5" s="1"/>
  <c r="J3359" i="5"/>
  <c r="S3359" i="5" s="1"/>
  <c r="G3360" i="5"/>
  <c r="P3360" i="5" s="1"/>
  <c r="K3360" i="5"/>
  <c r="I3360" i="5"/>
  <c r="R3360" i="5" s="1"/>
  <c r="J3360" i="5"/>
  <c r="S3360" i="5" s="1"/>
  <c r="H3360" i="5"/>
  <c r="Q3360" i="5" s="1"/>
  <c r="K3361" i="5"/>
  <c r="G3361" i="5"/>
  <c r="P3361" i="5" s="1"/>
  <c r="I3361" i="5"/>
  <c r="R3361" i="5" s="1"/>
  <c r="J3361" i="5"/>
  <c r="S3361" i="5" s="1"/>
  <c r="H3361" i="5"/>
  <c r="Q3361" i="5" s="1"/>
  <c r="I3362" i="5"/>
  <c r="R3362" i="5" s="1"/>
  <c r="K3362" i="5"/>
  <c r="H3362" i="5"/>
  <c r="Q3362" i="5" s="1"/>
  <c r="J3362" i="5"/>
  <c r="S3362" i="5" s="1"/>
  <c r="G3362" i="5"/>
  <c r="P3362" i="5" s="1"/>
  <c r="I3363" i="5"/>
  <c r="R3363" i="5" s="1"/>
  <c r="K3363" i="5"/>
  <c r="J3363" i="5"/>
  <c r="S3363" i="5" s="1"/>
  <c r="G3363" i="5"/>
  <c r="P3363" i="5" s="1"/>
  <c r="H3363" i="5"/>
  <c r="Q3363" i="5" s="1"/>
  <c r="J3364" i="5"/>
  <c r="S3364" i="5" s="1"/>
  <c r="H3364" i="5"/>
  <c r="Q3364" i="5" s="1"/>
  <c r="G3364" i="5"/>
  <c r="P3364" i="5" s="1"/>
  <c r="K3364" i="5"/>
  <c r="I3364" i="5"/>
  <c r="R3364" i="5" s="1"/>
  <c r="K3365" i="5"/>
  <c r="H3365" i="5"/>
  <c r="Q3365" i="5" s="1"/>
  <c r="G3365" i="5"/>
  <c r="P3365" i="5" s="1"/>
  <c r="J3365" i="5"/>
  <c r="S3365" i="5" s="1"/>
  <c r="I3365" i="5"/>
  <c r="R3365" i="5" s="1"/>
  <c r="K3366" i="5"/>
  <c r="H3366" i="5"/>
  <c r="Q3366" i="5" s="1"/>
  <c r="G3366" i="5"/>
  <c r="P3366" i="5" s="1"/>
  <c r="J3366" i="5"/>
  <c r="S3366" i="5" s="1"/>
  <c r="I3366" i="5"/>
  <c r="R3366" i="5" s="1"/>
  <c r="K3367" i="5"/>
  <c r="H3367" i="5"/>
  <c r="Q3367" i="5" s="1"/>
  <c r="J3367" i="5"/>
  <c r="S3367" i="5" s="1"/>
  <c r="I3367" i="5"/>
  <c r="R3367" i="5" s="1"/>
  <c r="G3367" i="5"/>
  <c r="P3367" i="5" s="1"/>
  <c r="K3368" i="5"/>
  <c r="H3368" i="5"/>
  <c r="Q3368" i="5" s="1"/>
  <c r="G3368" i="5"/>
  <c r="P3368" i="5" s="1"/>
  <c r="J3368" i="5"/>
  <c r="S3368" i="5" s="1"/>
  <c r="I3368" i="5"/>
  <c r="R3368" i="5" s="1"/>
  <c r="G3369" i="5"/>
  <c r="P3369" i="5" s="1"/>
  <c r="J3369" i="5"/>
  <c r="S3369" i="5" s="1"/>
  <c r="H3369" i="5"/>
  <c r="Q3369" i="5" s="1"/>
  <c r="I3369" i="5"/>
  <c r="R3369" i="5" s="1"/>
  <c r="K3369" i="5"/>
  <c r="G3370" i="5"/>
  <c r="P3370" i="5" s="1"/>
  <c r="J3370" i="5"/>
  <c r="S3370" i="5" s="1"/>
  <c r="K3370" i="5"/>
  <c r="I3370" i="5"/>
  <c r="R3370" i="5" s="1"/>
  <c r="H3370" i="5"/>
  <c r="Q3370" i="5" s="1"/>
  <c r="J3371" i="5"/>
  <c r="S3371" i="5" s="1"/>
  <c r="H3371" i="5"/>
  <c r="Q3371" i="5" s="1"/>
  <c r="K3371" i="5"/>
  <c r="G3371" i="5"/>
  <c r="P3371" i="5" s="1"/>
  <c r="I3371" i="5"/>
  <c r="R3371" i="5" s="1"/>
  <c r="J3372" i="5"/>
  <c r="S3372" i="5" s="1"/>
  <c r="I3372" i="5"/>
  <c r="R3372" i="5" s="1"/>
  <c r="G3372" i="5"/>
  <c r="P3372" i="5" s="1"/>
  <c r="H3372" i="5"/>
  <c r="Q3372" i="5" s="1"/>
  <c r="K3372" i="5"/>
  <c r="J3373" i="5"/>
  <c r="S3373" i="5" s="1"/>
  <c r="I3373" i="5"/>
  <c r="R3373" i="5" s="1"/>
  <c r="H3373" i="5"/>
  <c r="Q3373" i="5" s="1"/>
  <c r="G3373" i="5"/>
  <c r="P3373" i="5" s="1"/>
  <c r="K3373" i="5"/>
  <c r="J3374" i="5"/>
  <c r="S3374" i="5" s="1"/>
  <c r="H3374" i="5"/>
  <c r="Q3374" i="5" s="1"/>
  <c r="I3374" i="5"/>
  <c r="R3374" i="5" s="1"/>
  <c r="G3374" i="5"/>
  <c r="P3374" i="5" s="1"/>
  <c r="K3374" i="5"/>
  <c r="K3375" i="5"/>
  <c r="J3375" i="5"/>
  <c r="S3375" i="5" s="1"/>
  <c r="I3375" i="5"/>
  <c r="R3375" i="5" s="1"/>
  <c r="G3375" i="5"/>
  <c r="P3375" i="5" s="1"/>
  <c r="H3375" i="5"/>
  <c r="Q3375" i="5" s="1"/>
  <c r="J3376" i="5"/>
  <c r="S3376" i="5" s="1"/>
  <c r="I3376" i="5"/>
  <c r="R3376" i="5" s="1"/>
  <c r="K3376" i="5"/>
  <c r="G3376" i="5"/>
  <c r="P3376" i="5" s="1"/>
  <c r="H3376" i="5"/>
  <c r="Q3376" i="5" s="1"/>
  <c r="G3377" i="5"/>
  <c r="P3377" i="5" s="1"/>
  <c r="H3377" i="5"/>
  <c r="Q3377" i="5" s="1"/>
  <c r="J3377" i="5"/>
  <c r="S3377" i="5" s="1"/>
  <c r="I3377" i="5"/>
  <c r="R3377" i="5" s="1"/>
  <c r="K3377" i="5"/>
  <c r="I3378" i="5"/>
  <c r="R3378" i="5" s="1"/>
  <c r="K3378" i="5"/>
  <c r="H3378" i="5"/>
  <c r="Q3378" i="5" s="1"/>
  <c r="J3378" i="5"/>
  <c r="S3378" i="5" s="1"/>
  <c r="G3378" i="5"/>
  <c r="P3378" i="5" s="1"/>
  <c r="G3379" i="5"/>
  <c r="P3379" i="5" s="1"/>
  <c r="H3379" i="5"/>
  <c r="Q3379" i="5" s="1"/>
  <c r="I3379" i="5"/>
  <c r="R3379" i="5" s="1"/>
  <c r="K3379" i="5"/>
  <c r="J3379" i="5"/>
  <c r="S3379" i="5" s="1"/>
  <c r="I3380" i="5"/>
  <c r="R3380" i="5" s="1"/>
  <c r="H3380" i="5"/>
  <c r="Q3380" i="5" s="1"/>
  <c r="J3380" i="5"/>
  <c r="S3380" i="5" s="1"/>
  <c r="K3380" i="5"/>
  <c r="G3380" i="5"/>
  <c r="P3380" i="5" s="1"/>
  <c r="H3381" i="5"/>
  <c r="Q3381" i="5" s="1"/>
  <c r="I3381" i="5"/>
  <c r="R3381" i="5" s="1"/>
  <c r="K3381" i="5"/>
  <c r="J3381" i="5"/>
  <c r="S3381" i="5" s="1"/>
  <c r="G3381" i="5"/>
  <c r="P3381" i="5" s="1"/>
  <c r="I3382" i="5"/>
  <c r="R3382" i="5" s="1"/>
  <c r="J3382" i="5"/>
  <c r="S3382" i="5" s="1"/>
  <c r="H3382" i="5"/>
  <c r="Q3382" i="5" s="1"/>
  <c r="K3382" i="5"/>
  <c r="G3382" i="5"/>
  <c r="P3382" i="5" s="1"/>
  <c r="I3383" i="5"/>
  <c r="R3383" i="5" s="1"/>
  <c r="H3383" i="5"/>
  <c r="Q3383" i="5" s="1"/>
  <c r="J3383" i="5"/>
  <c r="S3383" i="5" s="1"/>
  <c r="K3383" i="5"/>
  <c r="G3383" i="5"/>
  <c r="P3383" i="5" s="1"/>
  <c r="H3384" i="5"/>
  <c r="Q3384" i="5" s="1"/>
  <c r="J3384" i="5"/>
  <c r="S3384" i="5" s="1"/>
  <c r="K3384" i="5"/>
  <c r="I3384" i="5"/>
  <c r="R3384" i="5" s="1"/>
  <c r="G3384" i="5"/>
  <c r="P3384" i="5" s="1"/>
  <c r="G3385" i="5"/>
  <c r="P3385" i="5" s="1"/>
  <c r="K3385" i="5"/>
  <c r="I3385" i="5"/>
  <c r="R3385" i="5" s="1"/>
  <c r="J3385" i="5"/>
  <c r="S3385" i="5" s="1"/>
  <c r="H3385" i="5"/>
  <c r="Q3385" i="5" s="1"/>
  <c r="G3386" i="5"/>
  <c r="P3386" i="5" s="1"/>
  <c r="K3386" i="5"/>
  <c r="H3386" i="5"/>
  <c r="Q3386" i="5" s="1"/>
  <c r="I3386" i="5"/>
  <c r="R3386" i="5" s="1"/>
  <c r="J3386" i="5"/>
  <c r="S3386" i="5" s="1"/>
  <c r="G3387" i="5"/>
  <c r="P3387" i="5" s="1"/>
  <c r="K3387" i="5"/>
  <c r="H3387" i="5"/>
  <c r="Q3387" i="5" s="1"/>
  <c r="I3387" i="5"/>
  <c r="R3387" i="5" s="1"/>
  <c r="J3387" i="5"/>
  <c r="S3387" i="5" s="1"/>
  <c r="J3388" i="5"/>
  <c r="S3388" i="5" s="1"/>
  <c r="K3388" i="5"/>
  <c r="G3388" i="5"/>
  <c r="P3388" i="5" s="1"/>
  <c r="H3388" i="5"/>
  <c r="Q3388" i="5" s="1"/>
  <c r="I3388" i="5"/>
  <c r="R3388" i="5" s="1"/>
  <c r="K3389" i="5"/>
  <c r="J3389" i="5"/>
  <c r="S3389" i="5" s="1"/>
  <c r="I3389" i="5"/>
  <c r="R3389" i="5" s="1"/>
  <c r="H3389" i="5"/>
  <c r="Q3389" i="5" s="1"/>
  <c r="G3389" i="5"/>
  <c r="P3389" i="5" s="1"/>
  <c r="H3390" i="5"/>
  <c r="Q3390" i="5" s="1"/>
  <c r="I3390" i="5"/>
  <c r="R3390" i="5" s="1"/>
  <c r="J3390" i="5"/>
  <c r="S3390" i="5" s="1"/>
  <c r="K3390" i="5"/>
  <c r="G3390" i="5"/>
  <c r="P3390" i="5" s="1"/>
  <c r="J3391" i="5"/>
  <c r="S3391" i="5" s="1"/>
  <c r="H3391" i="5"/>
  <c r="Q3391" i="5" s="1"/>
  <c r="I3391" i="5"/>
  <c r="R3391" i="5" s="1"/>
  <c r="K3391" i="5"/>
  <c r="G3391" i="5"/>
  <c r="P3391" i="5" s="1"/>
  <c r="J3392" i="5"/>
  <c r="S3392" i="5" s="1"/>
  <c r="H3392" i="5"/>
  <c r="Q3392" i="5" s="1"/>
  <c r="I3392" i="5"/>
  <c r="R3392" i="5" s="1"/>
  <c r="K3392" i="5"/>
  <c r="G3392" i="5"/>
  <c r="P3392" i="5" s="1"/>
  <c r="J3393" i="5"/>
  <c r="S3393" i="5" s="1"/>
  <c r="I3393" i="5"/>
  <c r="R3393" i="5" s="1"/>
  <c r="H3393" i="5"/>
  <c r="Q3393" i="5" s="1"/>
  <c r="K3393" i="5"/>
  <c r="G3393" i="5"/>
  <c r="P3393" i="5" s="1"/>
  <c r="I3394" i="5"/>
  <c r="R3394" i="5" s="1"/>
  <c r="H3394" i="5"/>
  <c r="Q3394" i="5" s="1"/>
  <c r="K3394" i="5"/>
  <c r="G3394" i="5"/>
  <c r="P3394" i="5" s="1"/>
  <c r="J3394" i="5"/>
  <c r="S3394" i="5" s="1"/>
  <c r="I3395" i="5"/>
  <c r="R3395" i="5" s="1"/>
  <c r="K3395" i="5"/>
  <c r="H3395" i="5"/>
  <c r="Q3395" i="5" s="1"/>
  <c r="J3395" i="5"/>
  <c r="S3395" i="5" s="1"/>
  <c r="G3395" i="5"/>
  <c r="P3395" i="5" s="1"/>
  <c r="K3396" i="5"/>
  <c r="G3396" i="5"/>
  <c r="P3396" i="5" s="1"/>
  <c r="H3396" i="5"/>
  <c r="Q3396" i="5" s="1"/>
  <c r="J3396" i="5"/>
  <c r="S3396" i="5" s="1"/>
  <c r="I3396" i="5"/>
  <c r="R3396" i="5" s="1"/>
  <c r="I3397" i="5"/>
  <c r="R3397" i="5" s="1"/>
  <c r="J3397" i="5"/>
  <c r="S3397" i="5" s="1"/>
  <c r="K3397" i="5"/>
  <c r="G3397" i="5"/>
  <c r="P3397" i="5" s="1"/>
  <c r="H3397" i="5"/>
  <c r="Q3397" i="5" s="1"/>
  <c r="I3398" i="5"/>
  <c r="R3398" i="5" s="1"/>
  <c r="K3398" i="5"/>
  <c r="J3398" i="5"/>
  <c r="S3398" i="5" s="1"/>
  <c r="H3398" i="5"/>
  <c r="Q3398" i="5" s="1"/>
  <c r="G3398" i="5"/>
  <c r="P3398" i="5" s="1"/>
  <c r="H3399" i="5"/>
  <c r="Q3399" i="5" s="1"/>
  <c r="I3399" i="5"/>
  <c r="R3399" i="5" s="1"/>
  <c r="K3399" i="5"/>
  <c r="G3399" i="5"/>
  <c r="P3399" i="5" s="1"/>
  <c r="J3399" i="5"/>
  <c r="S3399" i="5" s="1"/>
  <c r="I3400" i="5"/>
  <c r="R3400" i="5" s="1"/>
  <c r="K3400" i="5"/>
  <c r="J3400" i="5"/>
  <c r="S3400" i="5" s="1"/>
  <c r="G3400" i="5"/>
  <c r="P3400" i="5" s="1"/>
  <c r="H3400" i="5"/>
  <c r="Q3400" i="5" s="1"/>
  <c r="H3401" i="5"/>
  <c r="Q3401" i="5" s="1"/>
  <c r="K3401" i="5"/>
  <c r="J3401" i="5"/>
  <c r="S3401" i="5" s="1"/>
  <c r="G3401" i="5"/>
  <c r="P3401" i="5" s="1"/>
  <c r="I3401" i="5"/>
  <c r="R3401" i="5" s="1"/>
  <c r="J3402" i="5"/>
  <c r="S3402" i="5" s="1"/>
  <c r="G3402" i="5"/>
  <c r="P3402" i="5" s="1"/>
  <c r="K3402" i="5"/>
  <c r="H3402" i="5"/>
  <c r="Q3402" i="5" s="1"/>
  <c r="I3402" i="5"/>
  <c r="R3402" i="5" s="1"/>
  <c r="H3403" i="5"/>
  <c r="Q3403" i="5" s="1"/>
  <c r="G3403" i="5"/>
  <c r="P3403" i="5" s="1"/>
  <c r="I3403" i="5"/>
  <c r="R3403" i="5" s="1"/>
  <c r="J3403" i="5"/>
  <c r="S3403" i="5" s="1"/>
  <c r="K3403" i="5"/>
  <c r="I3404" i="5"/>
  <c r="R3404" i="5" s="1"/>
  <c r="G3404" i="5"/>
  <c r="P3404" i="5" s="1"/>
  <c r="J3404" i="5"/>
  <c r="S3404" i="5" s="1"/>
  <c r="H3404" i="5"/>
  <c r="Q3404" i="5" s="1"/>
  <c r="K3404" i="5"/>
  <c r="G3405" i="5"/>
  <c r="P3405" i="5" s="1"/>
  <c r="I3405" i="5"/>
  <c r="R3405" i="5" s="1"/>
  <c r="H3405" i="5"/>
  <c r="Q3405" i="5" s="1"/>
  <c r="J3405" i="5"/>
  <c r="S3405" i="5" s="1"/>
  <c r="K3405" i="5"/>
  <c r="G3406" i="5"/>
  <c r="P3406" i="5" s="1"/>
  <c r="I3406" i="5"/>
  <c r="R3406" i="5" s="1"/>
  <c r="J3406" i="5"/>
  <c r="S3406" i="5" s="1"/>
  <c r="K3406" i="5"/>
  <c r="H3406" i="5"/>
  <c r="Q3406" i="5" s="1"/>
  <c r="K3407" i="5"/>
  <c r="I3407" i="5"/>
  <c r="R3407" i="5" s="1"/>
  <c r="J3407" i="5"/>
  <c r="S3407" i="5" s="1"/>
  <c r="G3407" i="5"/>
  <c r="P3407" i="5" s="1"/>
  <c r="H3407" i="5"/>
  <c r="Q3407" i="5" s="1"/>
  <c r="H3408" i="5"/>
  <c r="Q3408" i="5" s="1"/>
  <c r="J3408" i="5"/>
  <c r="S3408" i="5" s="1"/>
  <c r="K3408" i="5"/>
  <c r="G3408" i="5"/>
  <c r="P3408" i="5" s="1"/>
  <c r="I3408" i="5"/>
  <c r="R3408" i="5" s="1"/>
  <c r="K3409" i="5"/>
  <c r="J3409" i="5"/>
  <c r="S3409" i="5" s="1"/>
  <c r="H3409" i="5"/>
  <c r="Q3409" i="5" s="1"/>
  <c r="G3409" i="5"/>
  <c r="P3409" i="5" s="1"/>
  <c r="I3409" i="5"/>
  <c r="R3409" i="5" s="1"/>
  <c r="I3410" i="5"/>
  <c r="R3410" i="5" s="1"/>
  <c r="K3410" i="5"/>
  <c r="J3410" i="5"/>
  <c r="S3410" i="5" s="1"/>
  <c r="H3410" i="5"/>
  <c r="Q3410" i="5" s="1"/>
  <c r="G3410" i="5"/>
  <c r="P3410" i="5" s="1"/>
  <c r="J3411" i="5"/>
  <c r="S3411" i="5" s="1"/>
  <c r="I3411" i="5"/>
  <c r="R3411" i="5" s="1"/>
  <c r="G3411" i="5"/>
  <c r="P3411" i="5" s="1"/>
  <c r="H3411" i="5"/>
  <c r="Q3411" i="5" s="1"/>
  <c r="K3411" i="5"/>
  <c r="I3412" i="5"/>
  <c r="R3412" i="5" s="1"/>
  <c r="G3412" i="5"/>
  <c r="P3412" i="5" s="1"/>
  <c r="H3412" i="5"/>
  <c r="Q3412" i="5" s="1"/>
  <c r="K3412" i="5"/>
  <c r="J3412" i="5"/>
  <c r="S3412" i="5" s="1"/>
  <c r="J3413" i="5"/>
  <c r="S3413" i="5" s="1"/>
  <c r="G3413" i="5"/>
  <c r="P3413" i="5" s="1"/>
  <c r="K3413" i="5"/>
  <c r="I3413" i="5"/>
  <c r="R3413" i="5" s="1"/>
  <c r="H3413" i="5"/>
  <c r="Q3413" i="5" s="1"/>
  <c r="H3414" i="5"/>
  <c r="Q3414" i="5" s="1"/>
  <c r="I3414" i="5"/>
  <c r="R3414" i="5" s="1"/>
  <c r="J3414" i="5"/>
  <c r="S3414" i="5" s="1"/>
  <c r="G3414" i="5"/>
  <c r="P3414" i="5" s="1"/>
  <c r="K3414" i="5"/>
  <c r="I3415" i="5"/>
  <c r="R3415" i="5" s="1"/>
  <c r="K3415" i="5"/>
  <c r="G3415" i="5"/>
  <c r="P3415" i="5" s="1"/>
  <c r="H3415" i="5"/>
  <c r="Q3415" i="5" s="1"/>
  <c r="J3415" i="5"/>
  <c r="S3415" i="5" s="1"/>
  <c r="J3416" i="5"/>
  <c r="S3416" i="5" s="1"/>
  <c r="K3416" i="5"/>
  <c r="G3416" i="5"/>
  <c r="P3416" i="5" s="1"/>
  <c r="H3416" i="5"/>
  <c r="Q3416" i="5" s="1"/>
  <c r="I3416" i="5"/>
  <c r="R3416" i="5" s="1"/>
  <c r="I3417" i="5"/>
  <c r="R3417" i="5" s="1"/>
  <c r="J3417" i="5"/>
  <c r="S3417" i="5" s="1"/>
  <c r="K3417" i="5"/>
  <c r="G3417" i="5"/>
  <c r="P3417" i="5" s="1"/>
  <c r="H3417" i="5"/>
  <c r="Q3417" i="5" s="1"/>
  <c r="G3418" i="5"/>
  <c r="P3418" i="5" s="1"/>
  <c r="I3418" i="5"/>
  <c r="R3418" i="5" s="1"/>
  <c r="J3418" i="5"/>
  <c r="S3418" i="5" s="1"/>
  <c r="H3418" i="5"/>
  <c r="Q3418" i="5" s="1"/>
  <c r="K3418" i="5"/>
  <c r="H3419" i="5"/>
  <c r="Q3419" i="5" s="1"/>
  <c r="J3419" i="5"/>
  <c r="S3419" i="5" s="1"/>
  <c r="G3419" i="5"/>
  <c r="P3419" i="5" s="1"/>
  <c r="I3419" i="5"/>
  <c r="R3419" i="5" s="1"/>
  <c r="K3419" i="5"/>
  <c r="G3420" i="5"/>
  <c r="P3420" i="5" s="1"/>
  <c r="I3420" i="5"/>
  <c r="R3420" i="5" s="1"/>
  <c r="K3420" i="5"/>
  <c r="H3420" i="5"/>
  <c r="Q3420" i="5" s="1"/>
  <c r="J3420" i="5"/>
  <c r="S3420" i="5" s="1"/>
  <c r="G3421" i="5"/>
  <c r="P3421" i="5" s="1"/>
  <c r="H3421" i="5"/>
  <c r="Q3421" i="5" s="1"/>
  <c r="I3421" i="5"/>
  <c r="R3421" i="5" s="1"/>
  <c r="K3421" i="5"/>
  <c r="J3421" i="5"/>
  <c r="S3421" i="5" s="1"/>
  <c r="H3422" i="5"/>
  <c r="Q3422" i="5" s="1"/>
  <c r="K3422" i="5"/>
  <c r="J3422" i="5"/>
  <c r="S3422" i="5" s="1"/>
  <c r="G3422" i="5"/>
  <c r="P3422" i="5" s="1"/>
  <c r="I3422" i="5"/>
  <c r="R3422" i="5" s="1"/>
  <c r="H3423" i="5"/>
  <c r="Q3423" i="5" s="1"/>
  <c r="K3423" i="5"/>
  <c r="J3423" i="5"/>
  <c r="S3423" i="5" s="1"/>
  <c r="G3423" i="5"/>
  <c r="P3423" i="5" s="1"/>
  <c r="I3423" i="5"/>
  <c r="R3423" i="5" s="1"/>
  <c r="K3424" i="5"/>
  <c r="H3424" i="5"/>
  <c r="Q3424" i="5" s="1"/>
  <c r="J3424" i="5"/>
  <c r="S3424" i="5" s="1"/>
  <c r="G3424" i="5"/>
  <c r="P3424" i="5" s="1"/>
  <c r="I3424" i="5"/>
  <c r="R3424" i="5" s="1"/>
  <c r="G3425" i="5"/>
  <c r="P3425" i="5" s="1"/>
  <c r="J3425" i="5"/>
  <c r="S3425" i="5" s="1"/>
  <c r="I3425" i="5"/>
  <c r="R3425" i="5" s="1"/>
  <c r="H3425" i="5"/>
  <c r="Q3425" i="5" s="1"/>
  <c r="K3425" i="5"/>
  <c r="G3426" i="5"/>
  <c r="P3426" i="5" s="1"/>
  <c r="H3426" i="5"/>
  <c r="Q3426" i="5" s="1"/>
  <c r="I3426" i="5"/>
  <c r="R3426" i="5" s="1"/>
  <c r="K3426" i="5"/>
  <c r="J3426" i="5"/>
  <c r="S3426" i="5" s="1"/>
  <c r="J3427" i="5"/>
  <c r="S3427" i="5" s="1"/>
  <c r="K3427" i="5"/>
  <c r="H3427" i="5"/>
  <c r="Q3427" i="5" s="1"/>
  <c r="I3427" i="5"/>
  <c r="R3427" i="5" s="1"/>
  <c r="G3427" i="5"/>
  <c r="P3427" i="5" s="1"/>
  <c r="K3428" i="5"/>
  <c r="J3428" i="5"/>
  <c r="S3428" i="5" s="1"/>
  <c r="G3428" i="5"/>
  <c r="P3428" i="5" s="1"/>
  <c r="H3428" i="5"/>
  <c r="Q3428" i="5" s="1"/>
  <c r="I3428" i="5"/>
  <c r="R3428" i="5" s="1"/>
  <c r="K3429" i="5"/>
  <c r="J3429" i="5"/>
  <c r="S3429" i="5" s="1"/>
  <c r="H3429" i="5"/>
  <c r="Q3429" i="5" s="1"/>
  <c r="G3429" i="5"/>
  <c r="P3429" i="5" s="1"/>
  <c r="I3429" i="5"/>
  <c r="R3429" i="5" s="1"/>
  <c r="H3430" i="5"/>
  <c r="Q3430" i="5" s="1"/>
  <c r="I3430" i="5"/>
  <c r="R3430" i="5" s="1"/>
  <c r="K3430" i="5"/>
  <c r="G3430" i="5"/>
  <c r="P3430" i="5" s="1"/>
  <c r="J3430" i="5"/>
  <c r="S3430" i="5" s="1"/>
  <c r="G3431" i="5"/>
  <c r="P3431" i="5" s="1"/>
  <c r="J3431" i="5"/>
  <c r="S3431" i="5" s="1"/>
  <c r="H3431" i="5"/>
  <c r="Q3431" i="5" s="1"/>
  <c r="I3431" i="5"/>
  <c r="R3431" i="5" s="1"/>
  <c r="K3431" i="5"/>
  <c r="J3432" i="5"/>
  <c r="S3432" i="5" s="1"/>
  <c r="K3432" i="5"/>
  <c r="H3432" i="5"/>
  <c r="Q3432" i="5" s="1"/>
  <c r="G3432" i="5"/>
  <c r="P3432" i="5" s="1"/>
  <c r="I3432" i="5"/>
  <c r="R3432" i="5" s="1"/>
  <c r="J3433" i="5"/>
  <c r="S3433" i="5" s="1"/>
  <c r="K3433" i="5"/>
  <c r="H3433" i="5"/>
  <c r="Q3433" i="5" s="1"/>
  <c r="G3433" i="5"/>
  <c r="P3433" i="5" s="1"/>
  <c r="I3433" i="5"/>
  <c r="R3433" i="5" s="1"/>
  <c r="J3434" i="5"/>
  <c r="S3434" i="5" s="1"/>
  <c r="H3434" i="5"/>
  <c r="Q3434" i="5" s="1"/>
  <c r="I3434" i="5"/>
  <c r="R3434" i="5" s="1"/>
  <c r="K3434" i="5"/>
  <c r="G3434" i="5"/>
  <c r="P3434" i="5" s="1"/>
  <c r="J3435" i="5"/>
  <c r="S3435" i="5" s="1"/>
  <c r="H3435" i="5"/>
  <c r="Q3435" i="5" s="1"/>
  <c r="I3435" i="5"/>
  <c r="R3435" i="5" s="1"/>
  <c r="K3435" i="5"/>
  <c r="G3435" i="5"/>
  <c r="P3435" i="5" s="1"/>
  <c r="I3436" i="5"/>
  <c r="R3436" i="5" s="1"/>
  <c r="G3436" i="5"/>
  <c r="P3436" i="5" s="1"/>
  <c r="H3436" i="5"/>
  <c r="Q3436" i="5" s="1"/>
  <c r="J3436" i="5"/>
  <c r="S3436" i="5" s="1"/>
  <c r="K3436" i="5"/>
  <c r="G3437" i="5"/>
  <c r="P3437" i="5" s="1"/>
  <c r="I3437" i="5"/>
  <c r="R3437" i="5" s="1"/>
  <c r="H3437" i="5"/>
  <c r="Q3437" i="5" s="1"/>
  <c r="K3437" i="5"/>
  <c r="J3437" i="5"/>
  <c r="S3437" i="5" s="1"/>
  <c r="K3438" i="5"/>
  <c r="I3438" i="5"/>
  <c r="R3438" i="5" s="1"/>
  <c r="G3438" i="5"/>
  <c r="P3438" i="5" s="1"/>
  <c r="H3438" i="5"/>
  <c r="Q3438" i="5" s="1"/>
  <c r="J3438" i="5"/>
  <c r="S3438" i="5" s="1"/>
  <c r="I3439" i="5"/>
  <c r="R3439" i="5" s="1"/>
  <c r="G3439" i="5"/>
  <c r="P3439" i="5" s="1"/>
  <c r="K3439" i="5"/>
  <c r="J3439" i="5"/>
  <c r="S3439" i="5" s="1"/>
  <c r="H3439" i="5"/>
  <c r="Q3439" i="5" s="1"/>
  <c r="K3440" i="5"/>
  <c r="G3440" i="5"/>
  <c r="P3440" i="5" s="1"/>
  <c r="H3440" i="5"/>
  <c r="Q3440" i="5" s="1"/>
  <c r="I3440" i="5"/>
  <c r="R3440" i="5" s="1"/>
  <c r="J3440" i="5"/>
  <c r="S3440" i="5" s="1"/>
  <c r="I3441" i="5"/>
  <c r="R3441" i="5" s="1"/>
  <c r="H3441" i="5"/>
  <c r="Q3441" i="5" s="1"/>
  <c r="G3441" i="5"/>
  <c r="P3441" i="5" s="1"/>
  <c r="K3441" i="5"/>
  <c r="J3441" i="5"/>
  <c r="S3441" i="5" s="1"/>
  <c r="K3442" i="5"/>
  <c r="I3442" i="5"/>
  <c r="R3442" i="5" s="1"/>
  <c r="G3442" i="5"/>
  <c r="P3442" i="5" s="1"/>
  <c r="J3442" i="5"/>
  <c r="S3442" i="5" s="1"/>
  <c r="H3442" i="5"/>
  <c r="Q3442" i="5" s="1"/>
  <c r="K3443" i="5"/>
  <c r="G3443" i="5"/>
  <c r="P3443" i="5" s="1"/>
  <c r="H3443" i="5"/>
  <c r="Q3443" i="5" s="1"/>
  <c r="J3443" i="5"/>
  <c r="S3443" i="5" s="1"/>
  <c r="I3443" i="5"/>
  <c r="R3443" i="5" s="1"/>
  <c r="K3444" i="5"/>
  <c r="H3444" i="5"/>
  <c r="Q3444" i="5" s="1"/>
  <c r="G3444" i="5"/>
  <c r="P3444" i="5" s="1"/>
  <c r="J3444" i="5"/>
  <c r="S3444" i="5" s="1"/>
  <c r="I3444" i="5"/>
  <c r="R3444" i="5" s="1"/>
  <c r="G3445" i="5"/>
  <c r="P3445" i="5" s="1"/>
  <c r="I3445" i="5"/>
  <c r="R3445" i="5" s="1"/>
  <c r="H3445" i="5"/>
  <c r="Q3445" i="5" s="1"/>
  <c r="J3445" i="5"/>
  <c r="S3445" i="5" s="1"/>
  <c r="K3445" i="5"/>
  <c r="G3446" i="5"/>
  <c r="P3446" i="5" s="1"/>
  <c r="K3446" i="5"/>
  <c r="I3446" i="5"/>
  <c r="R3446" i="5" s="1"/>
  <c r="H3446" i="5"/>
  <c r="Q3446" i="5" s="1"/>
  <c r="J3446" i="5"/>
  <c r="S3446" i="5" s="1"/>
  <c r="I3447" i="5"/>
  <c r="R3447" i="5" s="1"/>
  <c r="J3447" i="5"/>
  <c r="S3447" i="5" s="1"/>
  <c r="K3447" i="5"/>
  <c r="G3447" i="5"/>
  <c r="P3447" i="5" s="1"/>
  <c r="H3447" i="5"/>
  <c r="Q3447" i="5" s="1"/>
  <c r="K3448" i="5"/>
  <c r="H3448" i="5"/>
  <c r="Q3448" i="5" s="1"/>
  <c r="G3448" i="5"/>
  <c r="P3448" i="5" s="1"/>
  <c r="J3448" i="5"/>
  <c r="S3448" i="5" s="1"/>
  <c r="I3448" i="5"/>
  <c r="R3448" i="5" s="1"/>
  <c r="H3449" i="5"/>
  <c r="Q3449" i="5" s="1"/>
  <c r="G3449" i="5"/>
  <c r="P3449" i="5" s="1"/>
  <c r="J3449" i="5"/>
  <c r="S3449" i="5" s="1"/>
  <c r="K3449" i="5"/>
  <c r="I3449" i="5"/>
  <c r="R3449" i="5" s="1"/>
  <c r="G3450" i="5"/>
  <c r="P3450" i="5" s="1"/>
  <c r="H3450" i="5"/>
  <c r="Q3450" i="5" s="1"/>
  <c r="J3450" i="5"/>
  <c r="S3450" i="5" s="1"/>
  <c r="K3450" i="5"/>
  <c r="I3450" i="5"/>
  <c r="R3450" i="5" s="1"/>
  <c r="J3451" i="5"/>
  <c r="S3451" i="5" s="1"/>
  <c r="G3451" i="5"/>
  <c r="P3451" i="5" s="1"/>
  <c r="H3451" i="5"/>
  <c r="Q3451" i="5" s="1"/>
  <c r="K3451" i="5"/>
  <c r="I3451" i="5"/>
  <c r="R3451" i="5" s="1"/>
  <c r="I3452" i="5"/>
  <c r="R3452" i="5" s="1"/>
  <c r="G3452" i="5"/>
  <c r="P3452" i="5" s="1"/>
  <c r="H3452" i="5"/>
  <c r="Q3452" i="5" s="1"/>
  <c r="J3452" i="5"/>
  <c r="S3452" i="5" s="1"/>
  <c r="K3452" i="5"/>
  <c r="J3453" i="5"/>
  <c r="S3453" i="5" s="1"/>
  <c r="G3453" i="5"/>
  <c r="P3453" i="5" s="1"/>
  <c r="I3453" i="5"/>
  <c r="R3453" i="5" s="1"/>
  <c r="H3453" i="5"/>
  <c r="Q3453" i="5" s="1"/>
  <c r="K3453" i="5"/>
  <c r="J3454" i="5"/>
  <c r="S3454" i="5" s="1"/>
  <c r="G3454" i="5"/>
  <c r="P3454" i="5" s="1"/>
  <c r="I3454" i="5"/>
  <c r="R3454" i="5" s="1"/>
  <c r="H3454" i="5"/>
  <c r="Q3454" i="5" s="1"/>
  <c r="K3454" i="5"/>
  <c r="G3455" i="5"/>
  <c r="P3455" i="5" s="1"/>
  <c r="H3455" i="5"/>
  <c r="Q3455" i="5" s="1"/>
  <c r="J3455" i="5"/>
  <c r="S3455" i="5" s="1"/>
  <c r="I3455" i="5"/>
  <c r="R3455" i="5" s="1"/>
  <c r="K3455" i="5"/>
  <c r="J3456" i="5"/>
  <c r="S3456" i="5" s="1"/>
  <c r="G3456" i="5"/>
  <c r="P3456" i="5" s="1"/>
  <c r="I3456" i="5"/>
  <c r="R3456" i="5" s="1"/>
  <c r="K3456" i="5"/>
  <c r="H3456" i="5"/>
  <c r="Q3456" i="5" s="1"/>
  <c r="J3457" i="5"/>
  <c r="S3457" i="5" s="1"/>
  <c r="H3457" i="5"/>
  <c r="Q3457" i="5" s="1"/>
  <c r="G3457" i="5"/>
  <c r="P3457" i="5" s="1"/>
  <c r="I3457" i="5"/>
  <c r="R3457" i="5" s="1"/>
  <c r="K3457" i="5"/>
  <c r="H3458" i="5"/>
  <c r="Q3458" i="5" s="1"/>
  <c r="J3458" i="5"/>
  <c r="S3458" i="5" s="1"/>
  <c r="G3458" i="5"/>
  <c r="P3458" i="5" s="1"/>
  <c r="I3458" i="5"/>
  <c r="R3458" i="5" s="1"/>
  <c r="K3458" i="5"/>
  <c r="H3459" i="5"/>
  <c r="Q3459" i="5" s="1"/>
  <c r="G3459" i="5"/>
  <c r="P3459" i="5" s="1"/>
  <c r="J3459" i="5"/>
  <c r="S3459" i="5" s="1"/>
  <c r="I3459" i="5"/>
  <c r="R3459" i="5" s="1"/>
  <c r="K3459" i="5"/>
  <c r="J3460" i="5"/>
  <c r="S3460" i="5" s="1"/>
  <c r="K3460" i="5"/>
  <c r="G3460" i="5"/>
  <c r="P3460" i="5" s="1"/>
  <c r="I3460" i="5"/>
  <c r="R3460" i="5" s="1"/>
  <c r="H3460" i="5"/>
  <c r="Q3460" i="5" s="1"/>
  <c r="J3461" i="5"/>
  <c r="S3461" i="5" s="1"/>
  <c r="K3461" i="5"/>
  <c r="I3461" i="5"/>
  <c r="R3461" i="5" s="1"/>
  <c r="H3461" i="5"/>
  <c r="Q3461" i="5" s="1"/>
  <c r="G3461" i="5"/>
  <c r="P3461" i="5" s="1"/>
  <c r="I3462" i="5"/>
  <c r="R3462" i="5" s="1"/>
  <c r="J3462" i="5"/>
  <c r="S3462" i="5" s="1"/>
  <c r="G3462" i="5"/>
  <c r="P3462" i="5" s="1"/>
  <c r="H3462" i="5"/>
  <c r="Q3462" i="5" s="1"/>
  <c r="K3462" i="5"/>
  <c r="J3463" i="5"/>
  <c r="S3463" i="5" s="1"/>
  <c r="I3463" i="5"/>
  <c r="R3463" i="5" s="1"/>
  <c r="G3463" i="5"/>
  <c r="P3463" i="5" s="1"/>
  <c r="H3463" i="5"/>
  <c r="Q3463" i="5" s="1"/>
  <c r="K3463" i="5"/>
  <c r="J3464" i="5"/>
  <c r="S3464" i="5" s="1"/>
  <c r="G3464" i="5"/>
  <c r="P3464" i="5" s="1"/>
  <c r="H3464" i="5"/>
  <c r="Q3464" i="5" s="1"/>
  <c r="I3464" i="5"/>
  <c r="R3464" i="5" s="1"/>
  <c r="K3464" i="5"/>
  <c r="J3465" i="5"/>
  <c r="S3465" i="5" s="1"/>
  <c r="K3465" i="5"/>
  <c r="I3465" i="5"/>
  <c r="R3465" i="5" s="1"/>
  <c r="H3465" i="5"/>
  <c r="Q3465" i="5" s="1"/>
  <c r="G3465" i="5"/>
  <c r="P3465" i="5" s="1"/>
  <c r="J3466" i="5"/>
  <c r="S3466" i="5" s="1"/>
  <c r="I3466" i="5"/>
  <c r="R3466" i="5" s="1"/>
  <c r="G3466" i="5"/>
  <c r="P3466" i="5" s="1"/>
  <c r="H3466" i="5"/>
  <c r="Q3466" i="5" s="1"/>
  <c r="K3466" i="5"/>
  <c r="G3467" i="5"/>
  <c r="P3467" i="5" s="1"/>
  <c r="J3467" i="5"/>
  <c r="S3467" i="5" s="1"/>
  <c r="I3467" i="5"/>
  <c r="R3467" i="5" s="1"/>
  <c r="K3467" i="5"/>
  <c r="H3467" i="5"/>
  <c r="Q3467" i="5" s="1"/>
  <c r="G3468" i="5"/>
  <c r="P3468" i="5" s="1"/>
  <c r="I3468" i="5"/>
  <c r="R3468" i="5" s="1"/>
  <c r="K3468" i="5"/>
  <c r="J3468" i="5"/>
  <c r="S3468" i="5" s="1"/>
  <c r="H3468" i="5"/>
  <c r="Q3468" i="5" s="1"/>
  <c r="K3469" i="5"/>
  <c r="J3469" i="5"/>
  <c r="S3469" i="5" s="1"/>
  <c r="G3469" i="5"/>
  <c r="P3469" i="5" s="1"/>
  <c r="H3469" i="5"/>
  <c r="Q3469" i="5" s="1"/>
  <c r="I3469" i="5"/>
  <c r="R3469" i="5" s="1"/>
  <c r="G3470" i="5"/>
  <c r="P3470" i="5" s="1"/>
  <c r="I3470" i="5"/>
  <c r="R3470" i="5" s="1"/>
  <c r="H3470" i="5"/>
  <c r="Q3470" i="5" s="1"/>
  <c r="K3470" i="5"/>
  <c r="J3470" i="5"/>
  <c r="S3470" i="5" s="1"/>
  <c r="H3471" i="5"/>
  <c r="Q3471" i="5" s="1"/>
  <c r="G3471" i="5"/>
  <c r="P3471" i="5" s="1"/>
  <c r="I3471" i="5"/>
  <c r="R3471" i="5" s="1"/>
  <c r="J3471" i="5"/>
  <c r="S3471" i="5" s="1"/>
  <c r="K3471" i="5"/>
  <c r="G3472" i="5"/>
  <c r="P3472" i="5" s="1"/>
  <c r="I3472" i="5"/>
  <c r="R3472" i="5" s="1"/>
  <c r="H3472" i="5"/>
  <c r="Q3472" i="5" s="1"/>
  <c r="K3472" i="5"/>
  <c r="J3472" i="5"/>
  <c r="S3472" i="5" s="1"/>
  <c r="H3473" i="5"/>
  <c r="Q3473" i="5" s="1"/>
  <c r="G3473" i="5"/>
  <c r="P3473" i="5" s="1"/>
  <c r="I3473" i="5"/>
  <c r="R3473" i="5" s="1"/>
  <c r="K3473" i="5"/>
  <c r="J3473" i="5"/>
  <c r="S3473" i="5" s="1"/>
  <c r="I3474" i="5"/>
  <c r="R3474" i="5" s="1"/>
  <c r="K3474" i="5"/>
  <c r="J3474" i="5"/>
  <c r="S3474" i="5" s="1"/>
  <c r="H3474" i="5"/>
  <c r="Q3474" i="5" s="1"/>
  <c r="G3474" i="5"/>
  <c r="P3474" i="5" s="1"/>
  <c r="G3475" i="5"/>
  <c r="P3475" i="5" s="1"/>
  <c r="J3475" i="5"/>
  <c r="S3475" i="5" s="1"/>
  <c r="I3475" i="5"/>
  <c r="R3475" i="5" s="1"/>
  <c r="H3475" i="5"/>
  <c r="Q3475" i="5" s="1"/>
  <c r="K3475" i="5"/>
  <c r="G3476" i="5"/>
  <c r="P3476" i="5" s="1"/>
  <c r="H3476" i="5"/>
  <c r="Q3476" i="5" s="1"/>
  <c r="J3476" i="5"/>
  <c r="S3476" i="5" s="1"/>
  <c r="K3476" i="5"/>
  <c r="I3476" i="5"/>
  <c r="R3476" i="5" s="1"/>
  <c r="J3477" i="5"/>
  <c r="S3477" i="5" s="1"/>
  <c r="G3477" i="5"/>
  <c r="P3477" i="5" s="1"/>
  <c r="K3477" i="5"/>
  <c r="H3477" i="5"/>
  <c r="Q3477" i="5" s="1"/>
  <c r="I3477" i="5"/>
  <c r="R3477" i="5" s="1"/>
  <c r="I3478" i="5"/>
  <c r="R3478" i="5" s="1"/>
  <c r="G3478" i="5"/>
  <c r="P3478" i="5" s="1"/>
  <c r="H3478" i="5"/>
  <c r="Q3478" i="5" s="1"/>
  <c r="K3478" i="5"/>
  <c r="J3478" i="5"/>
  <c r="S3478" i="5" s="1"/>
  <c r="J3479" i="5"/>
  <c r="S3479" i="5" s="1"/>
  <c r="I3479" i="5"/>
  <c r="R3479" i="5" s="1"/>
  <c r="G3479" i="5"/>
  <c r="P3479" i="5" s="1"/>
  <c r="H3479" i="5"/>
  <c r="Q3479" i="5" s="1"/>
  <c r="K3479" i="5"/>
  <c r="I3480" i="5"/>
  <c r="R3480" i="5" s="1"/>
  <c r="H3480" i="5"/>
  <c r="Q3480" i="5" s="1"/>
  <c r="K3480" i="5"/>
  <c r="G3480" i="5"/>
  <c r="P3480" i="5" s="1"/>
  <c r="J3480" i="5"/>
  <c r="S3480" i="5" s="1"/>
  <c r="H3481" i="5"/>
  <c r="Q3481" i="5" s="1"/>
  <c r="G3481" i="5"/>
  <c r="P3481" i="5" s="1"/>
  <c r="J3481" i="5"/>
  <c r="S3481" i="5" s="1"/>
  <c r="I3481" i="5"/>
  <c r="R3481" i="5" s="1"/>
  <c r="K3481" i="5"/>
  <c r="I3482" i="5"/>
  <c r="R3482" i="5" s="1"/>
  <c r="J3482" i="5"/>
  <c r="S3482" i="5" s="1"/>
  <c r="H3482" i="5"/>
  <c r="Q3482" i="5" s="1"/>
  <c r="K3482" i="5"/>
  <c r="G3482" i="5"/>
  <c r="P3482" i="5" s="1"/>
  <c r="K3483" i="5"/>
  <c r="I3483" i="5"/>
  <c r="R3483" i="5" s="1"/>
  <c r="H3483" i="5"/>
  <c r="Q3483" i="5" s="1"/>
  <c r="G3483" i="5"/>
  <c r="P3483" i="5" s="1"/>
  <c r="J3483" i="5"/>
  <c r="S3483" i="5" s="1"/>
  <c r="G3484" i="5"/>
  <c r="P3484" i="5" s="1"/>
  <c r="H3484" i="5"/>
  <c r="Q3484" i="5" s="1"/>
  <c r="I3484" i="5"/>
  <c r="R3484" i="5" s="1"/>
  <c r="K3484" i="5"/>
  <c r="J3484" i="5"/>
  <c r="S3484" i="5" s="1"/>
  <c r="K3485" i="5"/>
  <c r="J3485" i="5"/>
  <c r="S3485" i="5" s="1"/>
  <c r="I3485" i="5"/>
  <c r="R3485" i="5" s="1"/>
  <c r="H3485" i="5"/>
  <c r="Q3485" i="5" s="1"/>
  <c r="G3485" i="5"/>
  <c r="P3485" i="5" s="1"/>
  <c r="K3486" i="5"/>
  <c r="H3486" i="5"/>
  <c r="Q3486" i="5" s="1"/>
  <c r="J3486" i="5"/>
  <c r="S3486" i="5" s="1"/>
  <c r="I3486" i="5"/>
  <c r="R3486" i="5" s="1"/>
  <c r="G3486" i="5"/>
  <c r="P3486" i="5" s="1"/>
  <c r="K3487" i="5"/>
  <c r="G3487" i="5"/>
  <c r="P3487" i="5" s="1"/>
  <c r="J3487" i="5"/>
  <c r="S3487" i="5" s="1"/>
  <c r="H3487" i="5"/>
  <c r="Q3487" i="5" s="1"/>
  <c r="I3487" i="5"/>
  <c r="R3487" i="5" s="1"/>
  <c r="K3488" i="5"/>
  <c r="H3488" i="5"/>
  <c r="Q3488" i="5" s="1"/>
  <c r="J3488" i="5"/>
  <c r="S3488" i="5" s="1"/>
  <c r="G3488" i="5"/>
  <c r="P3488" i="5" s="1"/>
  <c r="I3488" i="5"/>
  <c r="R3488" i="5" s="1"/>
  <c r="K3489" i="5"/>
  <c r="H3489" i="5"/>
  <c r="Q3489" i="5" s="1"/>
  <c r="G3489" i="5"/>
  <c r="P3489" i="5" s="1"/>
  <c r="I3489" i="5"/>
  <c r="R3489" i="5" s="1"/>
  <c r="J3489" i="5"/>
  <c r="S3489" i="5" s="1"/>
  <c r="K3490" i="5"/>
  <c r="H3490" i="5"/>
  <c r="Q3490" i="5" s="1"/>
  <c r="G3490" i="5"/>
  <c r="P3490" i="5" s="1"/>
  <c r="J3490" i="5"/>
  <c r="S3490" i="5" s="1"/>
  <c r="I3490" i="5"/>
  <c r="R3490" i="5" s="1"/>
  <c r="H3491" i="5"/>
  <c r="Q3491" i="5" s="1"/>
  <c r="G3491" i="5"/>
  <c r="P3491" i="5" s="1"/>
  <c r="I3491" i="5"/>
  <c r="R3491" i="5" s="1"/>
  <c r="J3491" i="5"/>
  <c r="S3491" i="5" s="1"/>
  <c r="K3491" i="5"/>
  <c r="G3492" i="5"/>
  <c r="P3492" i="5" s="1"/>
  <c r="H3492" i="5"/>
  <c r="Q3492" i="5" s="1"/>
  <c r="I3492" i="5"/>
  <c r="R3492" i="5" s="1"/>
  <c r="J3492" i="5"/>
  <c r="S3492" i="5" s="1"/>
  <c r="K3492" i="5"/>
  <c r="K3493" i="5"/>
  <c r="G3493" i="5"/>
  <c r="P3493" i="5" s="1"/>
  <c r="I3493" i="5"/>
  <c r="R3493" i="5" s="1"/>
  <c r="J3493" i="5"/>
  <c r="S3493" i="5" s="1"/>
  <c r="H3493" i="5"/>
  <c r="Q3493" i="5" s="1"/>
  <c r="J3494" i="5"/>
  <c r="S3494" i="5" s="1"/>
  <c r="I3494" i="5"/>
  <c r="R3494" i="5" s="1"/>
  <c r="G3494" i="5"/>
  <c r="P3494" i="5" s="1"/>
  <c r="K3494" i="5"/>
  <c r="H3494" i="5"/>
  <c r="Q3494" i="5" s="1"/>
  <c r="H3495" i="5"/>
  <c r="Q3495" i="5" s="1"/>
  <c r="I3495" i="5"/>
  <c r="R3495" i="5" s="1"/>
  <c r="G3495" i="5"/>
  <c r="P3495" i="5" s="1"/>
  <c r="J3495" i="5"/>
  <c r="S3495" i="5" s="1"/>
  <c r="K3495" i="5"/>
  <c r="H3496" i="5"/>
  <c r="Q3496" i="5" s="1"/>
  <c r="K3496" i="5"/>
  <c r="I3496" i="5"/>
  <c r="R3496" i="5" s="1"/>
  <c r="J3496" i="5"/>
  <c r="S3496" i="5" s="1"/>
  <c r="G3496" i="5"/>
  <c r="P3496" i="5" s="1"/>
  <c r="G3497" i="5"/>
  <c r="P3497" i="5" s="1"/>
  <c r="H3497" i="5"/>
  <c r="Q3497" i="5" s="1"/>
  <c r="I3497" i="5"/>
  <c r="R3497" i="5" s="1"/>
  <c r="K3497" i="5"/>
  <c r="J3497" i="5"/>
  <c r="S3497" i="5" s="1"/>
  <c r="I3498" i="5"/>
  <c r="R3498" i="5" s="1"/>
  <c r="G3498" i="5"/>
  <c r="P3498" i="5" s="1"/>
  <c r="K3498" i="5"/>
  <c r="J3498" i="5"/>
  <c r="S3498" i="5" s="1"/>
  <c r="H3498" i="5"/>
  <c r="Q3498" i="5" s="1"/>
  <c r="K3499" i="5"/>
  <c r="G3499" i="5"/>
  <c r="P3499" i="5" s="1"/>
  <c r="H3499" i="5"/>
  <c r="Q3499" i="5" s="1"/>
  <c r="I3499" i="5"/>
  <c r="R3499" i="5" s="1"/>
  <c r="J3499" i="5"/>
  <c r="S3499" i="5" s="1"/>
  <c r="J3500" i="5"/>
  <c r="S3500" i="5" s="1"/>
  <c r="I3500" i="5"/>
  <c r="R3500" i="5" s="1"/>
  <c r="K3500" i="5"/>
  <c r="H3500" i="5"/>
  <c r="Q3500" i="5" s="1"/>
  <c r="G3500" i="5"/>
  <c r="P3500" i="5" s="1"/>
  <c r="J3501" i="5"/>
  <c r="S3501" i="5" s="1"/>
  <c r="H3501" i="5"/>
  <c r="Q3501" i="5" s="1"/>
  <c r="I3501" i="5"/>
  <c r="R3501" i="5" s="1"/>
  <c r="G3501" i="5"/>
  <c r="P3501" i="5" s="1"/>
  <c r="K3501" i="5"/>
  <c r="J3502" i="5"/>
  <c r="S3502" i="5" s="1"/>
  <c r="K3502" i="5"/>
  <c r="J3503" i="5"/>
  <c r="S3503" i="5" s="1"/>
  <c r="K3503" i="5"/>
  <c r="J3504" i="5"/>
  <c r="S3504" i="5" s="1"/>
  <c r="K3504" i="5"/>
  <c r="G3505" i="5"/>
  <c r="P3505" i="5" s="1"/>
  <c r="K3505" i="5"/>
  <c r="J3505" i="5"/>
  <c r="S3505" i="5" s="1"/>
  <c r="G3506" i="5"/>
  <c r="P3506" i="5" s="1"/>
  <c r="J3506" i="5"/>
  <c r="S3506" i="5" s="1"/>
  <c r="K3506" i="5"/>
  <c r="G3507" i="5"/>
  <c r="P3507" i="5" s="1"/>
  <c r="K3507" i="5"/>
  <c r="J3507" i="5"/>
  <c r="S3507" i="5" s="1"/>
  <c r="K3508" i="5"/>
  <c r="I3508" i="5"/>
  <c r="R3508" i="5" s="1"/>
  <c r="G3508" i="5"/>
  <c r="P3508" i="5" s="1"/>
  <c r="J3508" i="5"/>
  <c r="S3508" i="5" s="1"/>
  <c r="K3509" i="5"/>
  <c r="I3509" i="5"/>
  <c r="R3509" i="5" s="1"/>
  <c r="G3509" i="5"/>
  <c r="P3509" i="5" s="1"/>
  <c r="J3509" i="5"/>
  <c r="S3509" i="5" s="1"/>
  <c r="I3510" i="5"/>
  <c r="R3510" i="5" s="1"/>
  <c r="K3510" i="5"/>
  <c r="G3510" i="5"/>
  <c r="P3510" i="5" s="1"/>
  <c r="J3510" i="5"/>
  <c r="S3510" i="5" s="1"/>
  <c r="I3511" i="5"/>
  <c r="R3511" i="5" s="1"/>
  <c r="K3511" i="5"/>
  <c r="G3511" i="5"/>
  <c r="P3511" i="5" s="1"/>
  <c r="J3511" i="5"/>
  <c r="S3511" i="5" s="1"/>
  <c r="J3512" i="5"/>
  <c r="S3512" i="5" s="1"/>
  <c r="K3512" i="5"/>
  <c r="G3512" i="5"/>
  <c r="P3512" i="5" s="1"/>
  <c r="I3512" i="5"/>
  <c r="R3512" i="5" s="1"/>
  <c r="K3513" i="5"/>
  <c r="I3513" i="5"/>
  <c r="R3513" i="5" s="1"/>
  <c r="G3513" i="5"/>
  <c r="P3513" i="5" s="1"/>
  <c r="J3513" i="5"/>
  <c r="S3513" i="5" s="1"/>
  <c r="G3514" i="5"/>
  <c r="P3514" i="5" s="1"/>
  <c r="I3514" i="5"/>
  <c r="R3514" i="5" s="1"/>
  <c r="J3514" i="5"/>
  <c r="S3514" i="5" s="1"/>
  <c r="H3514" i="5"/>
  <c r="Q3514" i="5" s="1"/>
  <c r="K3514" i="5"/>
  <c r="I3515" i="5"/>
  <c r="R3515" i="5" s="1"/>
  <c r="H3515" i="5"/>
  <c r="Q3515" i="5" s="1"/>
  <c r="G3515" i="5"/>
  <c r="P3515" i="5" s="1"/>
  <c r="J3515" i="5"/>
  <c r="S3515" i="5" s="1"/>
  <c r="K3515" i="5"/>
  <c r="H3516" i="5"/>
  <c r="Q3516" i="5" s="1"/>
  <c r="G3516" i="5"/>
  <c r="P3516" i="5" s="1"/>
  <c r="K3516" i="5"/>
  <c r="I3516" i="5"/>
  <c r="R3516" i="5" s="1"/>
  <c r="J3516" i="5"/>
  <c r="S3516" i="5" s="1"/>
  <c r="I3517" i="5"/>
  <c r="R3517" i="5" s="1"/>
  <c r="G3517" i="5"/>
  <c r="P3517" i="5" s="1"/>
  <c r="K3517" i="5"/>
  <c r="J3517" i="5"/>
  <c r="S3517" i="5" s="1"/>
  <c r="H3517" i="5"/>
  <c r="Q3517" i="5" s="1"/>
  <c r="K3518" i="5"/>
  <c r="I3518" i="5"/>
  <c r="R3518" i="5" s="1"/>
  <c r="J3518" i="5"/>
  <c r="S3518" i="5" s="1"/>
  <c r="G3518" i="5"/>
  <c r="P3518" i="5" s="1"/>
  <c r="H3518" i="5"/>
  <c r="Q3518" i="5" s="1"/>
  <c r="J3519" i="5"/>
  <c r="S3519" i="5" s="1"/>
  <c r="I3519" i="5"/>
  <c r="R3519" i="5" s="1"/>
  <c r="G3519" i="5"/>
  <c r="P3519" i="5" s="1"/>
  <c r="K3519" i="5"/>
  <c r="H3519" i="5"/>
  <c r="Q3519" i="5" s="1"/>
  <c r="G3520" i="5"/>
  <c r="P3520" i="5" s="1"/>
  <c r="I3520" i="5"/>
  <c r="R3520" i="5" s="1"/>
  <c r="K3520" i="5"/>
  <c r="H3520" i="5"/>
  <c r="Q3520" i="5" s="1"/>
  <c r="J3520" i="5"/>
  <c r="S3520" i="5" s="1"/>
  <c r="G3521" i="5"/>
  <c r="P3521" i="5" s="1"/>
  <c r="I3521" i="5"/>
  <c r="R3521" i="5" s="1"/>
  <c r="K3521" i="5"/>
  <c r="H3521" i="5"/>
  <c r="Q3521" i="5" s="1"/>
  <c r="J3521" i="5"/>
  <c r="S3521" i="5" s="1"/>
  <c r="I3522" i="5"/>
  <c r="R3522" i="5" s="1"/>
  <c r="G3522" i="5"/>
  <c r="P3522" i="5" s="1"/>
  <c r="K3522" i="5"/>
  <c r="H3522" i="5"/>
  <c r="Q3522" i="5" s="1"/>
  <c r="J3522" i="5"/>
  <c r="S3522" i="5" s="1"/>
  <c r="H3523" i="5"/>
  <c r="Q3523" i="5" s="1"/>
  <c r="K3523" i="5"/>
  <c r="G3523" i="5"/>
  <c r="P3523" i="5" s="1"/>
  <c r="I3523" i="5"/>
  <c r="R3523" i="5" s="1"/>
  <c r="J3523" i="5"/>
  <c r="S3523" i="5" s="1"/>
  <c r="K3524" i="5"/>
  <c r="G3524" i="5"/>
  <c r="P3524" i="5" s="1"/>
  <c r="I3524" i="5"/>
  <c r="R3524" i="5" s="1"/>
  <c r="H3524" i="5"/>
  <c r="Q3524" i="5" s="1"/>
  <c r="J3524" i="5"/>
  <c r="S3524" i="5" s="1"/>
  <c r="H3525" i="5"/>
  <c r="Q3525" i="5" s="1"/>
  <c r="I3525" i="5"/>
  <c r="R3525" i="5" s="1"/>
  <c r="K3525" i="5"/>
  <c r="J3525" i="5"/>
  <c r="S3525" i="5" s="1"/>
  <c r="G3525" i="5"/>
  <c r="P3525" i="5" s="1"/>
  <c r="I3526" i="5"/>
  <c r="R3526" i="5" s="1"/>
  <c r="K3526" i="5"/>
  <c r="G3526" i="5"/>
  <c r="P3526" i="5" s="1"/>
  <c r="H3526" i="5"/>
  <c r="Q3526" i="5" s="1"/>
  <c r="J3526" i="5"/>
  <c r="S3526" i="5" s="1"/>
  <c r="K3527" i="5"/>
  <c r="H3527" i="5"/>
  <c r="Q3527" i="5" s="1"/>
  <c r="I3527" i="5"/>
  <c r="R3527" i="5" s="1"/>
  <c r="G3527" i="5"/>
  <c r="P3527" i="5" s="1"/>
  <c r="J3527" i="5"/>
  <c r="S3527" i="5" s="1"/>
  <c r="I3528" i="5"/>
  <c r="R3528" i="5" s="1"/>
  <c r="H3528" i="5"/>
  <c r="Q3528" i="5" s="1"/>
  <c r="K3528" i="5"/>
  <c r="J3528" i="5"/>
  <c r="S3528" i="5" s="1"/>
  <c r="G3528" i="5"/>
  <c r="P3528" i="5" s="1"/>
  <c r="I3529" i="5"/>
  <c r="R3529" i="5" s="1"/>
  <c r="H3529" i="5"/>
  <c r="Q3529" i="5" s="1"/>
  <c r="K3529" i="5"/>
  <c r="J3529" i="5"/>
  <c r="S3529" i="5" s="1"/>
  <c r="G3529" i="5"/>
  <c r="P3529" i="5" s="1"/>
  <c r="I3530" i="5"/>
  <c r="R3530" i="5" s="1"/>
  <c r="K3530" i="5"/>
  <c r="G3530" i="5"/>
  <c r="P3530" i="5" s="1"/>
  <c r="J3530" i="5"/>
  <c r="S3530" i="5" s="1"/>
  <c r="H3530" i="5"/>
  <c r="Q3530" i="5" s="1"/>
  <c r="H3531" i="5"/>
  <c r="Q3531" i="5" s="1"/>
  <c r="K3531" i="5"/>
  <c r="I3531" i="5"/>
  <c r="R3531" i="5" s="1"/>
  <c r="G3531" i="5"/>
  <c r="P3531" i="5" s="1"/>
  <c r="J3531" i="5"/>
  <c r="S3531" i="5" s="1"/>
  <c r="H3532" i="5"/>
  <c r="Q3532" i="5" s="1"/>
  <c r="I3532" i="5"/>
  <c r="R3532" i="5" s="1"/>
  <c r="K3532" i="5"/>
  <c r="G3532" i="5"/>
  <c r="P3532" i="5" s="1"/>
  <c r="J3532" i="5"/>
  <c r="S3532" i="5" s="1"/>
  <c r="H3533" i="5"/>
  <c r="Q3533" i="5" s="1"/>
  <c r="G3533" i="5"/>
  <c r="P3533" i="5" s="1"/>
  <c r="K3533" i="5"/>
  <c r="J3533" i="5"/>
  <c r="S3533" i="5" s="1"/>
  <c r="I3533" i="5"/>
  <c r="R3533" i="5" s="1"/>
  <c r="G3534" i="5"/>
  <c r="P3534" i="5" s="1"/>
  <c r="H3534" i="5"/>
  <c r="Q3534" i="5" s="1"/>
  <c r="I3534" i="5"/>
  <c r="R3534" i="5" s="1"/>
  <c r="J3534" i="5"/>
  <c r="S3534" i="5" s="1"/>
  <c r="K3534" i="5"/>
  <c r="I3535" i="5"/>
  <c r="R3535" i="5" s="1"/>
  <c r="J3535" i="5"/>
  <c r="S3535" i="5" s="1"/>
  <c r="H3535" i="5"/>
  <c r="Q3535" i="5" s="1"/>
  <c r="G3535" i="5"/>
  <c r="P3535" i="5" s="1"/>
  <c r="K3535" i="5"/>
  <c r="I3536" i="5"/>
  <c r="R3536" i="5" s="1"/>
  <c r="K3536" i="5"/>
  <c r="G3536" i="5"/>
  <c r="P3536" i="5" s="1"/>
  <c r="H3536" i="5"/>
  <c r="Q3536" i="5" s="1"/>
  <c r="J3536" i="5"/>
  <c r="S3536" i="5" s="1"/>
  <c r="H3537" i="5"/>
  <c r="Q3537" i="5" s="1"/>
  <c r="G3537" i="5"/>
  <c r="P3537" i="5" s="1"/>
  <c r="K3537" i="5"/>
  <c r="J3537" i="5"/>
  <c r="S3537" i="5" s="1"/>
  <c r="I3537" i="5"/>
  <c r="R3537" i="5" s="1"/>
  <c r="K3538" i="5"/>
  <c r="J3538" i="5"/>
  <c r="S3538" i="5" s="1"/>
  <c r="H3538" i="5"/>
  <c r="Q3538" i="5" s="1"/>
  <c r="G3538" i="5"/>
  <c r="P3538" i="5" s="1"/>
  <c r="I3538" i="5"/>
  <c r="R3538" i="5" s="1"/>
  <c r="K3539" i="5"/>
  <c r="H3539" i="5"/>
  <c r="Q3539" i="5" s="1"/>
  <c r="J3539" i="5"/>
  <c r="S3539" i="5" s="1"/>
  <c r="G3539" i="5"/>
  <c r="P3539" i="5" s="1"/>
  <c r="I3539" i="5"/>
  <c r="R3539" i="5" s="1"/>
  <c r="I3540" i="5"/>
  <c r="R3540" i="5" s="1"/>
  <c r="K3540" i="5"/>
  <c r="G3540" i="5"/>
  <c r="P3540" i="5" s="1"/>
  <c r="H3540" i="5"/>
  <c r="Q3540" i="5" s="1"/>
  <c r="J3540" i="5"/>
  <c r="S3540" i="5" s="1"/>
  <c r="H3541" i="5"/>
  <c r="Q3541" i="5" s="1"/>
  <c r="K3541" i="5"/>
  <c r="G3541" i="5"/>
  <c r="P3541" i="5" s="1"/>
  <c r="J3541" i="5"/>
  <c r="S3541" i="5" s="1"/>
  <c r="I3541" i="5"/>
  <c r="R3541" i="5" s="1"/>
  <c r="H3542" i="5"/>
  <c r="Q3542" i="5" s="1"/>
  <c r="J3542" i="5"/>
  <c r="S3542" i="5" s="1"/>
  <c r="I3542" i="5"/>
  <c r="R3542" i="5" s="1"/>
  <c r="K3542" i="5"/>
  <c r="G3542" i="5"/>
  <c r="P3542" i="5" s="1"/>
  <c r="H3543" i="5"/>
  <c r="Q3543" i="5" s="1"/>
  <c r="I3543" i="5"/>
  <c r="R3543" i="5" s="1"/>
  <c r="K3543" i="5"/>
  <c r="G3543" i="5"/>
  <c r="P3543" i="5" s="1"/>
  <c r="J3543" i="5"/>
  <c r="S3543" i="5" s="1"/>
  <c r="J3544" i="5"/>
  <c r="S3544" i="5" s="1"/>
  <c r="H3544" i="5"/>
  <c r="Q3544" i="5" s="1"/>
  <c r="I3544" i="5"/>
  <c r="R3544" i="5" s="1"/>
  <c r="K3544" i="5"/>
  <c r="G3544" i="5"/>
  <c r="P3544" i="5" s="1"/>
  <c r="G3545" i="5"/>
  <c r="P3545" i="5" s="1"/>
  <c r="J3545" i="5"/>
  <c r="S3545" i="5" s="1"/>
  <c r="H3545" i="5"/>
  <c r="Q3545" i="5" s="1"/>
  <c r="K3545" i="5"/>
  <c r="I3545" i="5"/>
  <c r="R3545" i="5" s="1"/>
  <c r="H3546" i="5"/>
  <c r="Q3546" i="5" s="1"/>
  <c r="I3546" i="5"/>
  <c r="R3546" i="5" s="1"/>
  <c r="J3546" i="5"/>
  <c r="S3546" i="5" s="1"/>
  <c r="K3546" i="5"/>
  <c r="G3546" i="5"/>
  <c r="P3546" i="5" s="1"/>
  <c r="K3547" i="5"/>
  <c r="H3547" i="5"/>
  <c r="Q3547" i="5" s="1"/>
  <c r="J3547" i="5"/>
  <c r="S3547" i="5" s="1"/>
  <c r="I3547" i="5"/>
  <c r="R3547" i="5" s="1"/>
  <c r="G3547" i="5"/>
  <c r="P3547" i="5" s="1"/>
  <c r="K3548" i="5"/>
  <c r="J3548" i="5"/>
  <c r="S3548" i="5" s="1"/>
  <c r="G3548" i="5"/>
  <c r="P3548" i="5" s="1"/>
  <c r="H3548" i="5"/>
  <c r="Q3548" i="5" s="1"/>
  <c r="I3548" i="5"/>
  <c r="R3548" i="5" s="1"/>
  <c r="H3549" i="5"/>
  <c r="Q3549" i="5" s="1"/>
  <c r="K3549" i="5"/>
  <c r="J3549" i="5"/>
  <c r="S3549" i="5" s="1"/>
  <c r="I3549" i="5"/>
  <c r="R3549" i="5" s="1"/>
  <c r="G3549" i="5"/>
  <c r="P3549" i="5" s="1"/>
  <c r="K3550" i="5"/>
  <c r="I3550" i="5"/>
  <c r="R3550" i="5" s="1"/>
  <c r="J3550" i="5"/>
  <c r="S3550" i="5" s="1"/>
  <c r="H3550" i="5"/>
  <c r="Q3550" i="5" s="1"/>
  <c r="G3550" i="5"/>
  <c r="P3550" i="5" s="1"/>
  <c r="I3551" i="5"/>
  <c r="R3551" i="5" s="1"/>
  <c r="H3551" i="5"/>
  <c r="Q3551" i="5" s="1"/>
  <c r="J3551" i="5"/>
  <c r="S3551" i="5" s="1"/>
  <c r="K3551" i="5"/>
  <c r="G3551" i="5"/>
  <c r="P3551" i="5" s="1"/>
  <c r="J3552" i="5"/>
  <c r="S3552" i="5" s="1"/>
  <c r="K3552" i="5"/>
  <c r="I3552" i="5"/>
  <c r="R3552" i="5" s="1"/>
  <c r="G3552" i="5"/>
  <c r="P3552" i="5" s="1"/>
  <c r="H3552" i="5"/>
  <c r="Q3552" i="5" s="1"/>
  <c r="H3553" i="5"/>
  <c r="Q3553" i="5" s="1"/>
  <c r="J3553" i="5"/>
  <c r="S3553" i="5" s="1"/>
  <c r="I3553" i="5"/>
  <c r="R3553" i="5" s="1"/>
  <c r="K3553" i="5"/>
  <c r="G3553" i="5"/>
  <c r="P3553" i="5" s="1"/>
  <c r="I3554" i="5"/>
  <c r="R3554" i="5" s="1"/>
  <c r="J3554" i="5"/>
  <c r="S3554" i="5" s="1"/>
  <c r="K3554" i="5"/>
  <c r="H3554" i="5"/>
  <c r="Q3554" i="5" s="1"/>
  <c r="G3554" i="5"/>
  <c r="P3554" i="5" s="1"/>
  <c r="J3555" i="5"/>
  <c r="S3555" i="5" s="1"/>
  <c r="H3555" i="5"/>
  <c r="Q3555" i="5" s="1"/>
  <c r="K3555" i="5"/>
  <c r="I3555" i="5"/>
  <c r="R3555" i="5" s="1"/>
  <c r="G3555" i="5"/>
  <c r="P3555" i="5" s="1"/>
  <c r="I3556" i="5"/>
  <c r="R3556" i="5" s="1"/>
  <c r="H3556" i="5"/>
  <c r="Q3556" i="5" s="1"/>
  <c r="K3556" i="5"/>
  <c r="G3556" i="5"/>
  <c r="P3556" i="5" s="1"/>
  <c r="J3556" i="5"/>
  <c r="S3556" i="5" s="1"/>
  <c r="H3557" i="5"/>
  <c r="Q3557" i="5" s="1"/>
  <c r="J3557" i="5"/>
  <c r="S3557" i="5" s="1"/>
  <c r="K3557" i="5"/>
  <c r="G3557" i="5"/>
  <c r="P3557" i="5" s="1"/>
  <c r="I3557" i="5"/>
  <c r="R3557" i="5" s="1"/>
  <c r="J3558" i="5"/>
  <c r="S3558" i="5" s="1"/>
  <c r="G3558" i="5"/>
  <c r="P3558" i="5" s="1"/>
  <c r="I3558" i="5"/>
  <c r="R3558" i="5" s="1"/>
  <c r="H3558" i="5"/>
  <c r="Q3558" i="5" s="1"/>
  <c r="K3558" i="5"/>
  <c r="K3559" i="5"/>
  <c r="G3559" i="5"/>
  <c r="P3559" i="5" s="1"/>
  <c r="J3559" i="5"/>
  <c r="S3559" i="5" s="1"/>
  <c r="H3559" i="5"/>
  <c r="Q3559" i="5" s="1"/>
  <c r="I3559" i="5"/>
  <c r="R3559" i="5" s="1"/>
  <c r="I3560" i="5"/>
  <c r="R3560" i="5" s="1"/>
  <c r="G3560" i="5"/>
  <c r="P3560" i="5" s="1"/>
  <c r="K3560" i="5"/>
  <c r="H3560" i="5"/>
  <c r="Q3560" i="5" s="1"/>
  <c r="J3560" i="5"/>
  <c r="S3560" i="5" s="1"/>
  <c r="H3561" i="5"/>
  <c r="Q3561" i="5" s="1"/>
  <c r="K3561" i="5"/>
  <c r="G3561" i="5"/>
  <c r="P3561" i="5" s="1"/>
  <c r="I3561" i="5"/>
  <c r="R3561" i="5" s="1"/>
  <c r="J3561" i="5"/>
  <c r="S3561" i="5" s="1"/>
  <c r="I3562" i="5"/>
  <c r="R3562" i="5" s="1"/>
  <c r="K3562" i="5"/>
  <c r="G3562" i="5"/>
  <c r="P3562" i="5" s="1"/>
  <c r="J3562" i="5"/>
  <c r="S3562" i="5" s="1"/>
  <c r="H3562" i="5"/>
  <c r="Q3562" i="5" s="1"/>
  <c r="H3563" i="5"/>
  <c r="Q3563" i="5" s="1"/>
  <c r="G3563" i="5"/>
  <c r="P3563" i="5" s="1"/>
  <c r="K3563" i="5"/>
  <c r="I3563" i="5"/>
  <c r="R3563" i="5" s="1"/>
  <c r="J3563" i="5"/>
  <c r="S3563" i="5" s="1"/>
  <c r="K3564" i="5"/>
  <c r="J3564" i="5"/>
  <c r="S3564" i="5" s="1"/>
  <c r="G3564" i="5"/>
  <c r="P3564" i="5" s="1"/>
  <c r="I3564" i="5"/>
  <c r="R3564" i="5" s="1"/>
  <c r="H3564" i="5"/>
  <c r="Q3564" i="5" s="1"/>
  <c r="K3565" i="5"/>
  <c r="I3565" i="5"/>
  <c r="R3565" i="5" s="1"/>
  <c r="J3565" i="5"/>
  <c r="S3565" i="5" s="1"/>
  <c r="H3565" i="5"/>
  <c r="Q3565" i="5" s="1"/>
  <c r="G3565" i="5"/>
  <c r="P3565" i="5" s="1"/>
  <c r="H3566" i="5"/>
  <c r="Q3566" i="5" s="1"/>
  <c r="J3566" i="5"/>
  <c r="S3566" i="5" s="1"/>
  <c r="I3566" i="5"/>
  <c r="R3566" i="5" s="1"/>
  <c r="G3566" i="5"/>
  <c r="P3566" i="5" s="1"/>
  <c r="K3566" i="5"/>
  <c r="J3567" i="5"/>
  <c r="S3567" i="5" s="1"/>
  <c r="H3567" i="5"/>
  <c r="Q3567" i="5" s="1"/>
  <c r="I3567" i="5"/>
  <c r="R3567" i="5" s="1"/>
  <c r="G3567" i="5"/>
  <c r="P3567" i="5" s="1"/>
  <c r="K3567" i="5"/>
  <c r="J3568" i="5"/>
  <c r="S3568" i="5" s="1"/>
  <c r="I3568" i="5"/>
  <c r="R3568" i="5" s="1"/>
  <c r="G3568" i="5"/>
  <c r="P3568" i="5" s="1"/>
  <c r="H3568" i="5"/>
  <c r="Q3568" i="5" s="1"/>
  <c r="K3568" i="5"/>
  <c r="G3569" i="5"/>
  <c r="P3569" i="5" s="1"/>
  <c r="K3569" i="5"/>
  <c r="J3569" i="5"/>
  <c r="S3569" i="5" s="1"/>
  <c r="H3569" i="5"/>
  <c r="Q3569" i="5" s="1"/>
  <c r="I3569" i="5"/>
  <c r="R3569" i="5" s="1"/>
  <c r="G3570" i="5"/>
  <c r="P3570" i="5" s="1"/>
  <c r="I3570" i="5"/>
  <c r="R3570" i="5" s="1"/>
  <c r="J3570" i="5"/>
  <c r="S3570" i="5" s="1"/>
  <c r="H3570" i="5"/>
  <c r="Q3570" i="5" s="1"/>
  <c r="K3570" i="5"/>
  <c r="I3571" i="5"/>
  <c r="R3571" i="5" s="1"/>
  <c r="H3571" i="5"/>
  <c r="Q3571" i="5" s="1"/>
  <c r="G3571" i="5"/>
  <c r="P3571" i="5" s="1"/>
  <c r="K3571" i="5"/>
  <c r="J3571" i="5"/>
  <c r="S3571" i="5" s="1"/>
  <c r="I3572" i="5"/>
  <c r="R3572" i="5" s="1"/>
  <c r="H3572" i="5"/>
  <c r="Q3572" i="5" s="1"/>
  <c r="K3572" i="5"/>
  <c r="J3572" i="5"/>
  <c r="S3572" i="5" s="1"/>
  <c r="G3572" i="5"/>
  <c r="P3572" i="5" s="1"/>
  <c r="I3573" i="5"/>
  <c r="R3573" i="5" s="1"/>
  <c r="J3573" i="5"/>
  <c r="S3573" i="5" s="1"/>
  <c r="K3573" i="5"/>
  <c r="G3573" i="5"/>
  <c r="P3573" i="5" s="1"/>
  <c r="H3573" i="5"/>
  <c r="Q3573" i="5" s="1"/>
  <c r="I3574" i="5"/>
  <c r="R3574" i="5" s="1"/>
  <c r="H3574" i="5"/>
  <c r="Q3574" i="5" s="1"/>
  <c r="J3574" i="5"/>
  <c r="S3574" i="5" s="1"/>
  <c r="K3574" i="5"/>
  <c r="G3574" i="5"/>
  <c r="P3574" i="5" s="1"/>
  <c r="I3575" i="5"/>
  <c r="R3575" i="5" s="1"/>
  <c r="J3575" i="5"/>
  <c r="S3575" i="5" s="1"/>
  <c r="H3575" i="5"/>
  <c r="Q3575" i="5" s="1"/>
  <c r="K3575" i="5"/>
  <c r="G3575" i="5"/>
  <c r="P3575" i="5" s="1"/>
  <c r="J3576" i="5"/>
  <c r="S3576" i="5" s="1"/>
  <c r="I3576" i="5"/>
  <c r="R3576" i="5" s="1"/>
  <c r="H3576" i="5"/>
  <c r="Q3576" i="5" s="1"/>
  <c r="G3576" i="5"/>
  <c r="P3576" i="5" s="1"/>
  <c r="K3576" i="5"/>
  <c r="J3577" i="5"/>
  <c r="S3577" i="5" s="1"/>
  <c r="I3577" i="5"/>
  <c r="R3577" i="5" s="1"/>
  <c r="G3577" i="5"/>
  <c r="P3577" i="5" s="1"/>
  <c r="K3577" i="5"/>
  <c r="H3577" i="5"/>
  <c r="Q3577" i="5" s="1"/>
  <c r="J3578" i="5"/>
  <c r="S3578" i="5" s="1"/>
  <c r="I3578" i="5"/>
  <c r="R3578" i="5" s="1"/>
  <c r="G3578" i="5"/>
  <c r="P3578" i="5" s="1"/>
  <c r="K3578" i="5"/>
  <c r="H3578" i="5"/>
  <c r="Q3578" i="5" s="1"/>
  <c r="J3579" i="5"/>
  <c r="S3579" i="5" s="1"/>
  <c r="H3579" i="5"/>
  <c r="Q3579" i="5" s="1"/>
  <c r="I3579" i="5"/>
  <c r="R3579" i="5" s="1"/>
  <c r="K3579" i="5"/>
  <c r="G3579" i="5"/>
  <c r="P3579" i="5" s="1"/>
  <c r="K3580" i="5"/>
  <c r="H3580" i="5"/>
  <c r="Q3580" i="5" s="1"/>
  <c r="J3580" i="5"/>
  <c r="S3580" i="5" s="1"/>
  <c r="G3580" i="5"/>
  <c r="P3580" i="5" s="1"/>
  <c r="I3580" i="5"/>
  <c r="R3580" i="5" s="1"/>
  <c r="K3581" i="5"/>
  <c r="H3581" i="5"/>
  <c r="Q3581" i="5" s="1"/>
  <c r="G3581" i="5"/>
  <c r="P3581" i="5" s="1"/>
  <c r="J3581" i="5"/>
  <c r="S3581" i="5" s="1"/>
  <c r="I3581" i="5"/>
  <c r="R3581" i="5" s="1"/>
  <c r="K3582" i="5"/>
  <c r="J3582" i="5"/>
  <c r="S3582" i="5" s="1"/>
  <c r="H3582" i="5"/>
  <c r="Q3582" i="5" s="1"/>
  <c r="G3582" i="5"/>
  <c r="P3582" i="5" s="1"/>
  <c r="I3582" i="5"/>
  <c r="R3582" i="5" s="1"/>
  <c r="J3583" i="5"/>
  <c r="S3583" i="5" s="1"/>
  <c r="I3583" i="5"/>
  <c r="R3583" i="5" s="1"/>
  <c r="G3583" i="5"/>
  <c r="P3583" i="5" s="1"/>
  <c r="H3583" i="5"/>
  <c r="Q3583" i="5" s="1"/>
  <c r="K3583" i="5"/>
  <c r="H3584" i="5"/>
  <c r="Q3584" i="5" s="1"/>
  <c r="J3584" i="5"/>
  <c r="S3584" i="5" s="1"/>
  <c r="G3584" i="5"/>
  <c r="P3584" i="5" s="1"/>
  <c r="K3584" i="5"/>
  <c r="I3584" i="5"/>
  <c r="R3584" i="5" s="1"/>
  <c r="K3585" i="5"/>
  <c r="I3585" i="5"/>
  <c r="R3585" i="5" s="1"/>
  <c r="G3585" i="5"/>
  <c r="P3585" i="5" s="1"/>
  <c r="H3585" i="5"/>
  <c r="Q3585" i="5" s="1"/>
  <c r="J3585" i="5"/>
  <c r="S3585" i="5" s="1"/>
  <c r="I3586" i="5"/>
  <c r="R3586" i="5" s="1"/>
  <c r="J3586" i="5"/>
  <c r="S3586" i="5" s="1"/>
  <c r="G3586" i="5"/>
  <c r="P3586" i="5" s="1"/>
  <c r="H3586" i="5"/>
  <c r="Q3586" i="5" s="1"/>
  <c r="K3586" i="5"/>
  <c r="H3587" i="5"/>
  <c r="Q3587" i="5" s="1"/>
  <c r="K3587" i="5"/>
  <c r="G3587" i="5"/>
  <c r="P3587" i="5" s="1"/>
  <c r="J3587" i="5"/>
  <c r="S3587" i="5" s="1"/>
  <c r="I3587" i="5"/>
  <c r="R3587" i="5" s="1"/>
  <c r="J3588" i="5"/>
  <c r="S3588" i="5" s="1"/>
  <c r="K3588" i="5"/>
  <c r="G3588" i="5"/>
  <c r="P3588" i="5" s="1"/>
  <c r="H3588" i="5"/>
  <c r="Q3588" i="5" s="1"/>
  <c r="I3588" i="5"/>
  <c r="R3588" i="5" s="1"/>
  <c r="J3589" i="5"/>
  <c r="S3589" i="5" s="1"/>
  <c r="K3589" i="5"/>
  <c r="G3589" i="5"/>
  <c r="P3589" i="5" s="1"/>
  <c r="H3589" i="5"/>
  <c r="Q3589" i="5" s="1"/>
  <c r="I3589" i="5"/>
  <c r="R3589" i="5" s="1"/>
  <c r="H3590" i="5"/>
  <c r="Q3590" i="5" s="1"/>
  <c r="K3590" i="5"/>
  <c r="J3590" i="5"/>
  <c r="S3590" i="5" s="1"/>
  <c r="G3590" i="5"/>
  <c r="P3590" i="5" s="1"/>
  <c r="I3590" i="5"/>
  <c r="R3590" i="5" s="1"/>
  <c r="I3591" i="5"/>
  <c r="R3591" i="5" s="1"/>
  <c r="K3591" i="5"/>
  <c r="J3591" i="5"/>
  <c r="S3591" i="5" s="1"/>
  <c r="G3591" i="5"/>
  <c r="P3591" i="5" s="1"/>
  <c r="H3591" i="5"/>
  <c r="Q3591" i="5" s="1"/>
  <c r="K3592" i="5"/>
  <c r="J3592" i="5"/>
  <c r="S3592" i="5" s="1"/>
  <c r="G3592" i="5"/>
  <c r="P3592" i="5" s="1"/>
  <c r="H3592" i="5"/>
  <c r="Q3592" i="5" s="1"/>
  <c r="I3592" i="5"/>
  <c r="R3592" i="5" s="1"/>
  <c r="G3593" i="5"/>
  <c r="P3593" i="5" s="1"/>
  <c r="I3593" i="5"/>
  <c r="R3593" i="5" s="1"/>
  <c r="K3593" i="5"/>
  <c r="H3593" i="5"/>
  <c r="Q3593" i="5" s="1"/>
  <c r="J3593" i="5"/>
  <c r="S3593" i="5" s="1"/>
  <c r="G3594" i="5"/>
  <c r="P3594" i="5" s="1"/>
  <c r="K3594" i="5"/>
  <c r="H3594" i="5"/>
  <c r="Q3594" i="5" s="1"/>
  <c r="J3594" i="5"/>
  <c r="S3594" i="5" s="1"/>
  <c r="I3594" i="5"/>
  <c r="R3594" i="5" s="1"/>
  <c r="J3595" i="5"/>
  <c r="S3595" i="5" s="1"/>
  <c r="G3595" i="5"/>
  <c r="P3595" i="5" s="1"/>
  <c r="I3595" i="5"/>
  <c r="R3595" i="5" s="1"/>
  <c r="H3595" i="5"/>
  <c r="Q3595" i="5" s="1"/>
  <c r="K3595" i="5"/>
  <c r="H3596" i="5"/>
  <c r="Q3596" i="5" s="1"/>
  <c r="J3596" i="5"/>
  <c r="S3596" i="5" s="1"/>
  <c r="I3596" i="5"/>
  <c r="R3596" i="5" s="1"/>
  <c r="K3596" i="5"/>
  <c r="G3596" i="5"/>
  <c r="P3596" i="5" s="1"/>
  <c r="H3597" i="5"/>
  <c r="Q3597" i="5" s="1"/>
  <c r="J3597" i="5"/>
  <c r="S3597" i="5" s="1"/>
  <c r="I3597" i="5"/>
  <c r="R3597" i="5" s="1"/>
  <c r="G3597" i="5"/>
  <c r="P3597" i="5" s="1"/>
  <c r="K3597" i="5"/>
  <c r="H3598" i="5"/>
  <c r="Q3598" i="5" s="1"/>
  <c r="K3598" i="5"/>
  <c r="G3598" i="5"/>
  <c r="P3598" i="5" s="1"/>
  <c r="I3598" i="5"/>
  <c r="R3598" i="5" s="1"/>
  <c r="J3598" i="5"/>
  <c r="S3598" i="5" s="1"/>
  <c r="K3599" i="5"/>
  <c r="G3599" i="5"/>
  <c r="P3599" i="5" s="1"/>
  <c r="I3599" i="5"/>
  <c r="R3599" i="5" s="1"/>
  <c r="J3599" i="5"/>
  <c r="S3599" i="5" s="1"/>
  <c r="H3599" i="5"/>
  <c r="Q3599" i="5" s="1"/>
  <c r="H3600" i="5"/>
  <c r="Q3600" i="5" s="1"/>
  <c r="G3600" i="5"/>
  <c r="P3600" i="5" s="1"/>
  <c r="I3600" i="5"/>
  <c r="R3600" i="5" s="1"/>
  <c r="J3600" i="5"/>
  <c r="S3600" i="5" s="1"/>
  <c r="K3600" i="5"/>
  <c r="K3601" i="5"/>
  <c r="G3601" i="5"/>
  <c r="P3601" i="5" s="1"/>
  <c r="J3601" i="5"/>
  <c r="S3601" i="5" s="1"/>
  <c r="H3601" i="5"/>
  <c r="Q3601" i="5" s="1"/>
  <c r="I3601" i="5"/>
  <c r="R3601" i="5" s="1"/>
  <c r="G3602" i="5"/>
  <c r="P3602" i="5" s="1"/>
  <c r="J3602" i="5"/>
  <c r="S3602" i="5" s="1"/>
  <c r="K3602" i="5"/>
  <c r="H3602" i="5"/>
  <c r="Q3602" i="5" s="1"/>
  <c r="I3602" i="5"/>
  <c r="R3602" i="5" s="1"/>
  <c r="G3603" i="5"/>
  <c r="P3603" i="5" s="1"/>
  <c r="H3603" i="5"/>
  <c r="Q3603" i="5" s="1"/>
  <c r="I3603" i="5"/>
  <c r="R3603" i="5" s="1"/>
  <c r="K3603" i="5"/>
  <c r="J3603" i="5"/>
  <c r="S3603" i="5" s="1"/>
  <c r="K3604" i="5"/>
  <c r="J3604" i="5"/>
  <c r="S3604" i="5" s="1"/>
  <c r="I3604" i="5"/>
  <c r="R3604" i="5" s="1"/>
  <c r="G3604" i="5"/>
  <c r="P3604" i="5" s="1"/>
  <c r="H3604" i="5"/>
  <c r="Q3604" i="5" s="1"/>
  <c r="G3605" i="5"/>
  <c r="P3605" i="5" s="1"/>
  <c r="I3605" i="5"/>
  <c r="R3605" i="5" s="1"/>
  <c r="K3605" i="5"/>
  <c r="H3605" i="5"/>
  <c r="Q3605" i="5" s="1"/>
  <c r="J3605" i="5"/>
  <c r="S3605" i="5" s="1"/>
  <c r="G3606" i="5"/>
  <c r="P3606" i="5" s="1"/>
  <c r="I3606" i="5"/>
  <c r="R3606" i="5" s="1"/>
  <c r="K3606" i="5"/>
  <c r="H3606" i="5"/>
  <c r="Q3606" i="5" s="1"/>
  <c r="J3606" i="5"/>
  <c r="S3606" i="5" s="1"/>
  <c r="I3607" i="5"/>
  <c r="R3607" i="5" s="1"/>
  <c r="J3607" i="5"/>
  <c r="S3607" i="5" s="1"/>
  <c r="H3607" i="5"/>
  <c r="Q3607" i="5" s="1"/>
  <c r="K3607" i="5"/>
  <c r="G3607" i="5"/>
  <c r="P3607" i="5" s="1"/>
  <c r="G3608" i="5"/>
  <c r="P3608" i="5" s="1"/>
  <c r="J3608" i="5"/>
  <c r="S3608" i="5" s="1"/>
  <c r="K3608" i="5"/>
  <c r="H3608" i="5"/>
  <c r="Q3608" i="5" s="1"/>
  <c r="I3608" i="5"/>
  <c r="R3608" i="5" s="1"/>
  <c r="G3609" i="5"/>
  <c r="P3609" i="5" s="1"/>
  <c r="I3609" i="5"/>
  <c r="R3609" i="5" s="1"/>
  <c r="K3609" i="5"/>
  <c r="J3609" i="5"/>
  <c r="S3609" i="5" s="1"/>
  <c r="H3609" i="5"/>
  <c r="Q3609" i="5" s="1"/>
  <c r="K3610" i="5"/>
  <c r="J3610" i="5"/>
  <c r="S3610" i="5" s="1"/>
  <c r="I3610" i="5"/>
  <c r="R3610" i="5" s="1"/>
  <c r="H3610" i="5"/>
  <c r="Q3610" i="5" s="1"/>
  <c r="G3610" i="5"/>
  <c r="P3610" i="5" s="1"/>
  <c r="J3611" i="5"/>
  <c r="S3611" i="5" s="1"/>
  <c r="K3611" i="5"/>
  <c r="I3611" i="5"/>
  <c r="R3611" i="5" s="1"/>
  <c r="H3611" i="5"/>
  <c r="Q3611" i="5" s="1"/>
  <c r="G3611" i="5"/>
  <c r="P3611" i="5" s="1"/>
  <c r="K3612" i="5"/>
  <c r="H3612" i="5"/>
  <c r="Q3612" i="5" s="1"/>
  <c r="I3612" i="5"/>
  <c r="R3612" i="5" s="1"/>
  <c r="J3612" i="5"/>
  <c r="S3612" i="5" s="1"/>
  <c r="G3612" i="5"/>
  <c r="P3612" i="5" s="1"/>
  <c r="K3613" i="5"/>
  <c r="I3613" i="5"/>
  <c r="R3613" i="5" s="1"/>
  <c r="J3613" i="5"/>
  <c r="S3613" i="5" s="1"/>
  <c r="H3613" i="5"/>
  <c r="Q3613" i="5" s="1"/>
  <c r="G3613" i="5"/>
  <c r="P3613" i="5" s="1"/>
  <c r="K3614" i="5"/>
  <c r="I3614" i="5"/>
  <c r="R3614" i="5" s="1"/>
  <c r="H3614" i="5"/>
  <c r="Q3614" i="5" s="1"/>
  <c r="J3614" i="5"/>
  <c r="S3614" i="5" s="1"/>
  <c r="G3614" i="5"/>
  <c r="P3614" i="5" s="1"/>
  <c r="I3615" i="5"/>
  <c r="R3615" i="5" s="1"/>
  <c r="H3615" i="5"/>
  <c r="Q3615" i="5" s="1"/>
  <c r="K3615" i="5"/>
  <c r="J3615" i="5"/>
  <c r="S3615" i="5" s="1"/>
  <c r="G3615" i="5"/>
  <c r="P3615" i="5" s="1"/>
  <c r="I3616" i="5"/>
  <c r="R3616" i="5" s="1"/>
  <c r="G3616" i="5"/>
  <c r="P3616" i="5" s="1"/>
  <c r="H3616" i="5"/>
  <c r="Q3616" i="5" s="1"/>
  <c r="K3616" i="5"/>
  <c r="J3616" i="5"/>
  <c r="S3616" i="5" s="1"/>
  <c r="G3617" i="5"/>
  <c r="P3617" i="5" s="1"/>
  <c r="I3617" i="5"/>
  <c r="R3617" i="5" s="1"/>
  <c r="K3617" i="5"/>
  <c r="H3617" i="5"/>
  <c r="Q3617" i="5" s="1"/>
  <c r="J3617" i="5"/>
  <c r="S3617" i="5" s="1"/>
  <c r="I3618" i="5"/>
  <c r="R3618" i="5" s="1"/>
  <c r="H3618" i="5"/>
  <c r="Q3618" i="5" s="1"/>
  <c r="J3618" i="5"/>
  <c r="S3618" i="5" s="1"/>
  <c r="K3618" i="5"/>
  <c r="G3618" i="5"/>
  <c r="P3618" i="5" s="1"/>
  <c r="H3619" i="5"/>
  <c r="Q3619" i="5" s="1"/>
  <c r="G3619" i="5"/>
  <c r="P3619" i="5" s="1"/>
  <c r="K3619" i="5"/>
  <c r="J3619" i="5"/>
  <c r="S3619" i="5" s="1"/>
  <c r="I3619" i="5"/>
  <c r="R3619" i="5" s="1"/>
  <c r="J3620" i="5"/>
  <c r="S3620" i="5" s="1"/>
  <c r="H3620" i="5"/>
  <c r="Q3620" i="5" s="1"/>
  <c r="G3620" i="5"/>
  <c r="P3620" i="5" s="1"/>
  <c r="I3620" i="5"/>
  <c r="R3620" i="5" s="1"/>
  <c r="K3620" i="5"/>
  <c r="H3621" i="5"/>
  <c r="Q3621" i="5" s="1"/>
  <c r="K3621" i="5"/>
  <c r="J3621" i="5"/>
  <c r="S3621" i="5" s="1"/>
  <c r="G3621" i="5"/>
  <c r="P3621" i="5" s="1"/>
  <c r="I3621" i="5"/>
  <c r="R3621" i="5" s="1"/>
  <c r="K3622" i="5"/>
  <c r="I3622" i="5"/>
  <c r="R3622" i="5" s="1"/>
  <c r="J3622" i="5"/>
  <c r="S3622" i="5" s="1"/>
  <c r="G3622" i="5"/>
  <c r="P3622" i="5" s="1"/>
  <c r="H3622" i="5"/>
  <c r="Q3622" i="5" s="1"/>
  <c r="K3623" i="5"/>
  <c r="H3623" i="5"/>
  <c r="Q3623" i="5" s="1"/>
  <c r="J3623" i="5"/>
  <c r="S3623" i="5" s="1"/>
  <c r="G3623" i="5"/>
  <c r="P3623" i="5" s="1"/>
  <c r="I3623" i="5"/>
  <c r="R3623" i="5" s="1"/>
  <c r="G3624" i="5"/>
  <c r="P3624" i="5" s="1"/>
  <c r="J3624" i="5"/>
  <c r="S3624" i="5" s="1"/>
  <c r="H3624" i="5"/>
  <c r="Q3624" i="5" s="1"/>
  <c r="I3624" i="5"/>
  <c r="R3624" i="5" s="1"/>
  <c r="K3624" i="5"/>
  <c r="J3625" i="5"/>
  <c r="S3625" i="5" s="1"/>
  <c r="I3625" i="5"/>
  <c r="R3625" i="5" s="1"/>
  <c r="G3625" i="5"/>
  <c r="P3625" i="5" s="1"/>
  <c r="H3625" i="5"/>
  <c r="Q3625" i="5" s="1"/>
  <c r="K3625" i="5"/>
  <c r="I3626" i="5"/>
  <c r="R3626" i="5" s="1"/>
  <c r="K3626" i="5"/>
  <c r="J3626" i="5"/>
  <c r="S3626" i="5" s="1"/>
  <c r="G3626" i="5"/>
  <c r="P3626" i="5" s="1"/>
  <c r="H3626" i="5"/>
  <c r="Q3626" i="5" s="1"/>
  <c r="K3627" i="5"/>
  <c r="H3627" i="5"/>
  <c r="Q3627" i="5" s="1"/>
  <c r="I3627" i="5"/>
  <c r="R3627" i="5" s="1"/>
  <c r="J3627" i="5"/>
  <c r="S3627" i="5" s="1"/>
  <c r="G3627" i="5"/>
  <c r="P3627" i="5" s="1"/>
  <c r="I3628" i="5"/>
  <c r="R3628" i="5" s="1"/>
  <c r="K3628" i="5"/>
  <c r="J3628" i="5"/>
  <c r="S3628" i="5" s="1"/>
  <c r="G3628" i="5"/>
  <c r="P3628" i="5" s="1"/>
  <c r="H3628" i="5"/>
  <c r="Q3628" i="5" s="1"/>
  <c r="I3629" i="5"/>
  <c r="R3629" i="5" s="1"/>
  <c r="H3629" i="5"/>
  <c r="Q3629" i="5" s="1"/>
  <c r="J3629" i="5"/>
  <c r="S3629" i="5" s="1"/>
  <c r="G3629" i="5"/>
  <c r="P3629" i="5" s="1"/>
  <c r="K3629" i="5"/>
  <c r="I3630" i="5"/>
  <c r="R3630" i="5" s="1"/>
  <c r="J3630" i="5"/>
  <c r="S3630" i="5" s="1"/>
  <c r="G3630" i="5"/>
  <c r="P3630" i="5" s="1"/>
  <c r="H3630" i="5"/>
  <c r="Q3630" i="5" s="1"/>
  <c r="K3630" i="5"/>
  <c r="J3631" i="5"/>
  <c r="S3631" i="5" s="1"/>
  <c r="K3631" i="5"/>
  <c r="G3631" i="5"/>
  <c r="P3631" i="5" s="1"/>
  <c r="H3631" i="5"/>
  <c r="Q3631" i="5" s="1"/>
  <c r="I3631" i="5"/>
  <c r="R3631" i="5" s="1"/>
  <c r="K3632" i="5"/>
  <c r="J3632" i="5"/>
  <c r="S3632" i="5" s="1"/>
  <c r="G3632" i="5"/>
  <c r="P3632" i="5" s="1"/>
  <c r="I3632" i="5"/>
  <c r="R3632" i="5" s="1"/>
  <c r="H3632" i="5"/>
  <c r="Q3632" i="5" s="1"/>
  <c r="J3633" i="5"/>
  <c r="S3633" i="5" s="1"/>
  <c r="I3633" i="5"/>
  <c r="R3633" i="5" s="1"/>
  <c r="K3633" i="5"/>
  <c r="G3633" i="5"/>
  <c r="P3633" i="5" s="1"/>
  <c r="H3633" i="5"/>
  <c r="Q3633" i="5" s="1"/>
  <c r="J3634" i="5"/>
  <c r="S3634" i="5" s="1"/>
  <c r="K3634" i="5"/>
  <c r="H3634" i="5"/>
  <c r="Q3634" i="5" s="1"/>
  <c r="G3634" i="5"/>
  <c r="P3634" i="5" s="1"/>
  <c r="I3634" i="5"/>
  <c r="R3634" i="5" s="1"/>
  <c r="G3635" i="5"/>
  <c r="P3635" i="5" s="1"/>
  <c r="K3635" i="5"/>
  <c r="H3635" i="5"/>
  <c r="Q3635" i="5" s="1"/>
  <c r="I3635" i="5"/>
  <c r="R3635" i="5" s="1"/>
  <c r="J3635" i="5"/>
  <c r="S3635" i="5" s="1"/>
  <c r="I3636" i="5"/>
  <c r="R3636" i="5" s="1"/>
  <c r="K3636" i="5"/>
  <c r="G3636" i="5"/>
  <c r="P3636" i="5" s="1"/>
  <c r="H3636" i="5"/>
  <c r="Q3636" i="5" s="1"/>
  <c r="J3636" i="5"/>
  <c r="S3636" i="5" s="1"/>
  <c r="K3637" i="5"/>
  <c r="H3637" i="5"/>
  <c r="Q3637" i="5" s="1"/>
  <c r="I3637" i="5"/>
  <c r="R3637" i="5" s="1"/>
  <c r="J3637" i="5"/>
  <c r="S3637" i="5" s="1"/>
  <c r="G3637" i="5"/>
  <c r="P3637" i="5" s="1"/>
  <c r="I3638" i="5"/>
  <c r="R3638" i="5" s="1"/>
  <c r="J3638" i="5"/>
  <c r="S3638" i="5" s="1"/>
  <c r="K3638" i="5"/>
  <c r="H3638" i="5"/>
  <c r="Q3638" i="5" s="1"/>
  <c r="G3638" i="5"/>
  <c r="P3638" i="5" s="1"/>
  <c r="J3639" i="5"/>
  <c r="S3639" i="5" s="1"/>
  <c r="K3639" i="5"/>
  <c r="H3639" i="5"/>
  <c r="Q3639" i="5" s="1"/>
  <c r="G3639" i="5"/>
  <c r="P3639" i="5" s="1"/>
  <c r="I3639" i="5"/>
  <c r="R3639" i="5" s="1"/>
  <c r="I3640" i="5"/>
  <c r="R3640" i="5" s="1"/>
  <c r="G3640" i="5"/>
  <c r="P3640" i="5" s="1"/>
  <c r="H3640" i="5"/>
  <c r="Q3640" i="5" s="1"/>
  <c r="K3640" i="5"/>
  <c r="J3640" i="5"/>
  <c r="S3640" i="5" s="1"/>
  <c r="J3641" i="5"/>
  <c r="S3641" i="5" s="1"/>
  <c r="G3641" i="5"/>
  <c r="P3641" i="5" s="1"/>
  <c r="K3641" i="5"/>
  <c r="H3641" i="5"/>
  <c r="Q3641" i="5" s="1"/>
  <c r="I3641" i="5"/>
  <c r="R3641" i="5" s="1"/>
  <c r="J3642" i="5"/>
  <c r="S3642" i="5" s="1"/>
  <c r="I3642" i="5"/>
  <c r="R3642" i="5" s="1"/>
  <c r="G3642" i="5"/>
  <c r="P3642" i="5" s="1"/>
  <c r="H3642" i="5"/>
  <c r="Q3642" i="5" s="1"/>
  <c r="K3642" i="5"/>
  <c r="J3643" i="5"/>
  <c r="S3643" i="5" s="1"/>
  <c r="I3643" i="5"/>
  <c r="R3643" i="5" s="1"/>
  <c r="K3643" i="5"/>
  <c r="H3643" i="5"/>
  <c r="Q3643" i="5" s="1"/>
  <c r="G3643" i="5"/>
  <c r="P3643" i="5" s="1"/>
  <c r="J3644" i="5"/>
  <c r="S3644" i="5" s="1"/>
  <c r="H3644" i="5"/>
  <c r="Q3644" i="5" s="1"/>
  <c r="I3644" i="5"/>
  <c r="R3644" i="5" s="1"/>
  <c r="G3644" i="5"/>
  <c r="P3644" i="5" s="1"/>
  <c r="K3644" i="5"/>
  <c r="G3645" i="5"/>
  <c r="P3645" i="5" s="1"/>
  <c r="H3645" i="5"/>
  <c r="Q3645" i="5" s="1"/>
  <c r="K3645" i="5"/>
  <c r="J3645" i="5"/>
  <c r="S3645" i="5" s="1"/>
  <c r="I3645" i="5"/>
  <c r="R3645" i="5" s="1"/>
  <c r="H3646" i="5"/>
  <c r="Q3646" i="5" s="1"/>
  <c r="I3646" i="5"/>
  <c r="R3646" i="5" s="1"/>
  <c r="K3646" i="5"/>
  <c r="G3646" i="5"/>
  <c r="P3646" i="5" s="1"/>
  <c r="J3646" i="5"/>
  <c r="S3646" i="5" s="1"/>
  <c r="H3647" i="5"/>
  <c r="Q3647" i="5" s="1"/>
  <c r="G3647" i="5"/>
  <c r="P3647" i="5" s="1"/>
  <c r="J3647" i="5"/>
  <c r="S3647" i="5" s="1"/>
  <c r="K3647" i="5"/>
  <c r="I3647" i="5"/>
  <c r="R3647" i="5" s="1"/>
  <c r="I3648" i="5"/>
  <c r="R3648" i="5" s="1"/>
  <c r="G3648" i="5"/>
  <c r="P3648" i="5" s="1"/>
  <c r="H3648" i="5"/>
  <c r="Q3648" i="5" s="1"/>
  <c r="K3648" i="5"/>
  <c r="J3648" i="5"/>
  <c r="S3648" i="5" s="1"/>
  <c r="G3649" i="5"/>
  <c r="P3649" i="5" s="1"/>
  <c r="I3649" i="5"/>
  <c r="R3649" i="5" s="1"/>
  <c r="K3649" i="5"/>
  <c r="J3649" i="5"/>
  <c r="S3649" i="5" s="1"/>
  <c r="H3649" i="5"/>
  <c r="Q3649" i="5" s="1"/>
  <c r="H3650" i="5"/>
  <c r="Q3650" i="5" s="1"/>
  <c r="G3650" i="5"/>
  <c r="P3650" i="5" s="1"/>
  <c r="K3650" i="5"/>
  <c r="J3650" i="5"/>
  <c r="S3650" i="5" s="1"/>
  <c r="I3650" i="5"/>
  <c r="R3650" i="5" s="1"/>
  <c r="K3651" i="5"/>
  <c r="I3651" i="5"/>
  <c r="R3651" i="5" s="1"/>
  <c r="G3651" i="5"/>
  <c r="P3651" i="5" s="1"/>
  <c r="J3651" i="5"/>
  <c r="S3651" i="5" s="1"/>
  <c r="H3651" i="5"/>
  <c r="Q3651" i="5" s="1"/>
  <c r="G3652" i="5"/>
  <c r="P3652" i="5" s="1"/>
  <c r="I3652" i="5"/>
  <c r="R3652" i="5" s="1"/>
  <c r="H3652" i="5"/>
  <c r="Q3652" i="5" s="1"/>
  <c r="J3652" i="5"/>
  <c r="S3652" i="5" s="1"/>
  <c r="K3652" i="5"/>
  <c r="I3653" i="5"/>
  <c r="R3653" i="5" s="1"/>
  <c r="J3653" i="5"/>
  <c r="S3653" i="5" s="1"/>
  <c r="H3653" i="5"/>
  <c r="Q3653" i="5" s="1"/>
  <c r="K3653" i="5"/>
  <c r="G3653" i="5"/>
  <c r="P3653" i="5" s="1"/>
  <c r="J3654" i="5"/>
  <c r="S3654" i="5" s="1"/>
  <c r="H3654" i="5"/>
  <c r="Q3654" i="5" s="1"/>
  <c r="G3654" i="5"/>
  <c r="P3654" i="5" s="1"/>
  <c r="I3654" i="5"/>
  <c r="R3654" i="5" s="1"/>
  <c r="K3654" i="5"/>
  <c r="J3655" i="5"/>
  <c r="S3655" i="5" s="1"/>
  <c r="K3655" i="5"/>
  <c r="H3655" i="5"/>
  <c r="Q3655" i="5" s="1"/>
  <c r="G3655" i="5"/>
  <c r="P3655" i="5" s="1"/>
  <c r="I3655" i="5"/>
  <c r="R3655" i="5" s="1"/>
  <c r="J3656" i="5"/>
  <c r="S3656" i="5" s="1"/>
  <c r="I3656" i="5"/>
  <c r="R3656" i="5" s="1"/>
  <c r="K3656" i="5"/>
  <c r="G3656" i="5"/>
  <c r="P3656" i="5" s="1"/>
  <c r="H3656" i="5"/>
  <c r="Q3656" i="5" s="1"/>
  <c r="J3657" i="5"/>
  <c r="S3657" i="5" s="1"/>
  <c r="G3657" i="5"/>
  <c r="P3657" i="5" s="1"/>
  <c r="K3657" i="5"/>
  <c r="H3657" i="5"/>
  <c r="Q3657" i="5" s="1"/>
  <c r="I3657" i="5"/>
  <c r="R3657" i="5" s="1"/>
  <c r="H3658" i="5"/>
  <c r="Q3658" i="5" s="1"/>
  <c r="G3658" i="5"/>
  <c r="P3658" i="5" s="1"/>
  <c r="J3658" i="5"/>
  <c r="S3658" i="5" s="1"/>
  <c r="K3658" i="5"/>
  <c r="I3658" i="5"/>
  <c r="R3658" i="5" s="1"/>
  <c r="G3659" i="5"/>
  <c r="P3659" i="5" s="1"/>
  <c r="H3659" i="5"/>
  <c r="Q3659" i="5" s="1"/>
  <c r="J3659" i="5"/>
  <c r="S3659" i="5" s="1"/>
  <c r="K3659" i="5"/>
  <c r="I3659" i="5"/>
  <c r="R3659" i="5" s="1"/>
  <c r="I3660" i="5"/>
  <c r="R3660" i="5" s="1"/>
  <c r="J3660" i="5"/>
  <c r="S3660" i="5" s="1"/>
  <c r="H3660" i="5"/>
  <c r="Q3660" i="5" s="1"/>
  <c r="K3660" i="5"/>
  <c r="G3660" i="5"/>
  <c r="P3660" i="5" s="1"/>
  <c r="J3661" i="5"/>
  <c r="S3661" i="5" s="1"/>
  <c r="H3661" i="5"/>
  <c r="Q3661" i="5" s="1"/>
  <c r="G3661" i="5"/>
  <c r="P3661" i="5" s="1"/>
  <c r="K3661" i="5"/>
  <c r="I3661" i="5"/>
  <c r="R3661" i="5" s="1"/>
  <c r="H3662" i="5"/>
  <c r="Q3662" i="5" s="1"/>
  <c r="J3662" i="5"/>
  <c r="S3662" i="5" s="1"/>
  <c r="G3662" i="5"/>
  <c r="P3662" i="5" s="1"/>
  <c r="I3662" i="5"/>
  <c r="R3662" i="5" s="1"/>
  <c r="K3662" i="5"/>
  <c r="H3663" i="5"/>
  <c r="Q3663" i="5" s="1"/>
  <c r="G3663" i="5"/>
  <c r="P3663" i="5" s="1"/>
  <c r="I3663" i="5"/>
  <c r="R3663" i="5" s="1"/>
  <c r="K3663" i="5"/>
  <c r="J3663" i="5"/>
  <c r="S3663" i="5" s="1"/>
  <c r="G3664" i="5"/>
  <c r="P3664" i="5" s="1"/>
  <c r="H3664" i="5"/>
  <c r="Q3664" i="5" s="1"/>
  <c r="K3664" i="5"/>
  <c r="I3664" i="5"/>
  <c r="R3664" i="5" s="1"/>
  <c r="J3664" i="5"/>
  <c r="S3664" i="5" s="1"/>
  <c r="I3665" i="5"/>
  <c r="R3665" i="5" s="1"/>
  <c r="H3665" i="5"/>
  <c r="Q3665" i="5" s="1"/>
  <c r="G3665" i="5"/>
  <c r="P3665" i="5" s="1"/>
  <c r="K3665" i="5"/>
  <c r="J3665" i="5"/>
  <c r="S3665" i="5" s="1"/>
  <c r="H3666" i="5"/>
  <c r="Q3666" i="5" s="1"/>
  <c r="G3666" i="5"/>
  <c r="P3666" i="5" s="1"/>
  <c r="K3666" i="5"/>
  <c r="I3666" i="5"/>
  <c r="R3666" i="5" s="1"/>
  <c r="J3666" i="5"/>
  <c r="S3666" i="5" s="1"/>
  <c r="J3667" i="5"/>
  <c r="S3667" i="5" s="1"/>
  <c r="H3667" i="5"/>
  <c r="Q3667" i="5" s="1"/>
  <c r="K3667" i="5"/>
  <c r="I3667" i="5"/>
  <c r="R3667" i="5" s="1"/>
  <c r="G3667" i="5"/>
  <c r="P3667" i="5" s="1"/>
  <c r="K3668" i="5"/>
  <c r="G3668" i="5"/>
  <c r="P3668" i="5" s="1"/>
  <c r="I3668" i="5"/>
  <c r="R3668" i="5" s="1"/>
  <c r="H3668" i="5"/>
  <c r="Q3668" i="5" s="1"/>
  <c r="J3668" i="5"/>
  <c r="S3668" i="5" s="1"/>
  <c r="K3669" i="5"/>
  <c r="J3669" i="5"/>
  <c r="S3669" i="5" s="1"/>
  <c r="G3669" i="5"/>
  <c r="P3669" i="5" s="1"/>
  <c r="I3669" i="5"/>
  <c r="R3669" i="5" s="1"/>
  <c r="H3669" i="5"/>
  <c r="Q3669" i="5" s="1"/>
  <c r="I3670" i="5"/>
  <c r="R3670" i="5" s="1"/>
  <c r="H3670" i="5"/>
  <c r="Q3670" i="5" s="1"/>
  <c r="G3670" i="5"/>
  <c r="P3670" i="5" s="1"/>
  <c r="J3670" i="5"/>
  <c r="S3670" i="5" s="1"/>
  <c r="K3670" i="5"/>
  <c r="I3671" i="5"/>
  <c r="R3671" i="5" s="1"/>
  <c r="J3671" i="5"/>
  <c r="S3671" i="5" s="1"/>
  <c r="H3671" i="5"/>
  <c r="Q3671" i="5" s="1"/>
  <c r="G3671" i="5"/>
  <c r="P3671" i="5" s="1"/>
  <c r="K3671" i="5"/>
  <c r="G3672" i="5"/>
  <c r="P3672" i="5" s="1"/>
  <c r="J3672" i="5"/>
  <c r="S3672" i="5" s="1"/>
  <c r="I3672" i="5"/>
  <c r="R3672" i="5" s="1"/>
  <c r="K3672" i="5"/>
  <c r="H3672" i="5"/>
  <c r="Q3672" i="5" s="1"/>
  <c r="H3673" i="5"/>
  <c r="Q3673" i="5" s="1"/>
  <c r="J3673" i="5"/>
  <c r="S3673" i="5" s="1"/>
  <c r="G3673" i="5"/>
  <c r="P3673" i="5" s="1"/>
  <c r="I3673" i="5"/>
  <c r="R3673" i="5" s="1"/>
  <c r="K3673" i="5"/>
  <c r="H3674" i="5"/>
  <c r="Q3674" i="5" s="1"/>
  <c r="I3674" i="5"/>
  <c r="R3674" i="5" s="1"/>
  <c r="G3674" i="5"/>
  <c r="P3674" i="5" s="1"/>
  <c r="K3674" i="5"/>
  <c r="J3674" i="5"/>
  <c r="S3674" i="5" s="1"/>
  <c r="J3675" i="5"/>
  <c r="S3675" i="5" s="1"/>
  <c r="I3675" i="5"/>
  <c r="R3675" i="5" s="1"/>
  <c r="G3675" i="5"/>
  <c r="P3675" i="5" s="1"/>
  <c r="K3675" i="5"/>
  <c r="H3675" i="5"/>
  <c r="Q3675" i="5" s="1"/>
  <c r="K3676" i="5"/>
  <c r="G3676" i="5"/>
  <c r="P3676" i="5" s="1"/>
  <c r="H3676" i="5"/>
  <c r="Q3676" i="5" s="1"/>
  <c r="I3676" i="5"/>
  <c r="R3676" i="5" s="1"/>
  <c r="J3676" i="5"/>
  <c r="S3676" i="5" s="1"/>
  <c r="H3677" i="5"/>
  <c r="Q3677" i="5" s="1"/>
  <c r="J3677" i="5"/>
  <c r="S3677" i="5" s="1"/>
  <c r="I3677" i="5"/>
  <c r="R3677" i="5" s="1"/>
  <c r="G3677" i="5"/>
  <c r="P3677" i="5" s="1"/>
  <c r="K3677" i="5"/>
  <c r="H3678" i="5"/>
  <c r="Q3678" i="5" s="1"/>
  <c r="J3678" i="5"/>
  <c r="S3678" i="5" s="1"/>
  <c r="I3678" i="5"/>
  <c r="R3678" i="5" s="1"/>
  <c r="K3678" i="5"/>
  <c r="G3678" i="5"/>
  <c r="P3678" i="5" s="1"/>
  <c r="H3679" i="5"/>
  <c r="Q3679" i="5" s="1"/>
  <c r="J3679" i="5"/>
  <c r="S3679" i="5" s="1"/>
  <c r="I3679" i="5"/>
  <c r="R3679" i="5" s="1"/>
  <c r="G3679" i="5"/>
  <c r="P3679" i="5" s="1"/>
  <c r="K3679" i="5"/>
  <c r="H3680" i="5"/>
  <c r="Q3680" i="5" s="1"/>
  <c r="J3680" i="5"/>
  <c r="S3680" i="5" s="1"/>
  <c r="I3680" i="5"/>
  <c r="R3680" i="5" s="1"/>
  <c r="G3680" i="5"/>
  <c r="P3680" i="5" s="1"/>
  <c r="K3680" i="5"/>
  <c r="J3681" i="5"/>
  <c r="S3681" i="5" s="1"/>
  <c r="H3681" i="5"/>
  <c r="Q3681" i="5" s="1"/>
  <c r="G3681" i="5"/>
  <c r="P3681" i="5" s="1"/>
  <c r="K3681" i="5"/>
  <c r="I3681" i="5"/>
  <c r="R3681" i="5" s="1"/>
  <c r="H3682" i="5"/>
  <c r="Q3682" i="5" s="1"/>
  <c r="K3682" i="5"/>
  <c r="G3682" i="5"/>
  <c r="P3682" i="5" s="1"/>
  <c r="J3682" i="5"/>
  <c r="S3682" i="5" s="1"/>
  <c r="I3682" i="5"/>
  <c r="R3682" i="5" s="1"/>
  <c r="K3683" i="5"/>
  <c r="G3683" i="5"/>
  <c r="P3683" i="5" s="1"/>
  <c r="I3683" i="5"/>
  <c r="R3683" i="5" s="1"/>
  <c r="J3683" i="5"/>
  <c r="S3683" i="5" s="1"/>
  <c r="H3683" i="5"/>
  <c r="Q3683" i="5" s="1"/>
  <c r="K3684" i="5"/>
  <c r="H3684" i="5"/>
  <c r="Q3684" i="5" s="1"/>
  <c r="G3684" i="5"/>
  <c r="P3684" i="5" s="1"/>
  <c r="J3684" i="5"/>
  <c r="S3684" i="5" s="1"/>
  <c r="I3684" i="5"/>
  <c r="R3684" i="5" s="1"/>
  <c r="H3685" i="5"/>
  <c r="Q3685" i="5" s="1"/>
  <c r="I3685" i="5"/>
  <c r="R3685" i="5" s="1"/>
  <c r="J3685" i="5"/>
  <c r="S3685" i="5" s="1"/>
  <c r="K3685" i="5"/>
  <c r="G3685" i="5"/>
  <c r="P3685" i="5" s="1"/>
  <c r="K3686" i="5"/>
  <c r="J3686" i="5"/>
  <c r="S3686" i="5" s="1"/>
  <c r="G3686" i="5"/>
  <c r="P3686" i="5" s="1"/>
  <c r="H3686" i="5"/>
  <c r="Q3686" i="5" s="1"/>
  <c r="I3686" i="5"/>
  <c r="R3686" i="5" s="1"/>
  <c r="J3687" i="5"/>
  <c r="S3687" i="5" s="1"/>
  <c r="I3687" i="5"/>
  <c r="R3687" i="5" s="1"/>
  <c r="H3687" i="5"/>
  <c r="Q3687" i="5" s="1"/>
  <c r="K3687" i="5"/>
  <c r="G3687" i="5"/>
  <c r="P3687" i="5" s="1"/>
  <c r="G3688" i="5"/>
  <c r="P3688" i="5" s="1"/>
  <c r="J3688" i="5"/>
  <c r="S3688" i="5" s="1"/>
  <c r="I3688" i="5"/>
  <c r="R3688" i="5" s="1"/>
  <c r="H3688" i="5"/>
  <c r="Q3688" i="5" s="1"/>
  <c r="K3688" i="5"/>
  <c r="K3689" i="5"/>
  <c r="I3689" i="5"/>
  <c r="R3689" i="5" s="1"/>
  <c r="H3689" i="5"/>
  <c r="Q3689" i="5" s="1"/>
  <c r="J3689" i="5"/>
  <c r="S3689" i="5" s="1"/>
  <c r="G3689" i="5"/>
  <c r="P3689" i="5" s="1"/>
  <c r="J3690" i="5"/>
  <c r="S3690" i="5" s="1"/>
  <c r="K3690" i="5"/>
  <c r="H3690" i="5"/>
  <c r="Q3690" i="5" s="1"/>
  <c r="I3690" i="5"/>
  <c r="R3690" i="5" s="1"/>
  <c r="G3690" i="5"/>
  <c r="P3690" i="5" s="1"/>
  <c r="K3691" i="5"/>
  <c r="I3691" i="5"/>
  <c r="R3691" i="5" s="1"/>
  <c r="H3691" i="5"/>
  <c r="Q3691" i="5" s="1"/>
  <c r="J3691" i="5"/>
  <c r="S3691" i="5" s="1"/>
  <c r="G3691" i="5"/>
  <c r="P3691" i="5" s="1"/>
  <c r="K3692" i="5"/>
  <c r="I3692" i="5"/>
  <c r="R3692" i="5" s="1"/>
  <c r="G3692" i="5"/>
  <c r="P3692" i="5" s="1"/>
  <c r="J3692" i="5"/>
  <c r="S3692" i="5" s="1"/>
  <c r="H3692" i="5"/>
  <c r="Q3692" i="5" s="1"/>
  <c r="G3693" i="5"/>
  <c r="P3693" i="5" s="1"/>
  <c r="K3693" i="5"/>
  <c r="I3693" i="5"/>
  <c r="R3693" i="5" s="1"/>
  <c r="J3693" i="5"/>
  <c r="S3693" i="5" s="1"/>
  <c r="H3693" i="5"/>
  <c r="Q3693" i="5" s="1"/>
  <c r="J3694" i="5"/>
  <c r="S3694" i="5" s="1"/>
  <c r="G3694" i="5"/>
  <c r="P3694" i="5" s="1"/>
  <c r="H3694" i="5"/>
  <c r="Q3694" i="5" s="1"/>
  <c r="K3694" i="5"/>
  <c r="I3694" i="5"/>
  <c r="R3694" i="5" s="1"/>
  <c r="K3695" i="5"/>
  <c r="H3695" i="5"/>
  <c r="Q3695" i="5" s="1"/>
  <c r="I3695" i="5"/>
  <c r="R3695" i="5" s="1"/>
  <c r="G3695" i="5"/>
  <c r="P3695" i="5" s="1"/>
  <c r="J3695" i="5"/>
  <c r="S3695" i="5" s="1"/>
  <c r="H3696" i="5"/>
  <c r="Q3696" i="5" s="1"/>
  <c r="G3696" i="5"/>
  <c r="P3696" i="5" s="1"/>
  <c r="K3696" i="5"/>
  <c r="J3696" i="5"/>
  <c r="S3696" i="5" s="1"/>
  <c r="I3696" i="5"/>
  <c r="R3696" i="5" s="1"/>
  <c r="I3697" i="5"/>
  <c r="R3697" i="5" s="1"/>
  <c r="G3697" i="5"/>
  <c r="P3697" i="5" s="1"/>
  <c r="J3697" i="5"/>
  <c r="S3697" i="5" s="1"/>
  <c r="K3697" i="5"/>
  <c r="H3697" i="5"/>
  <c r="Q3697" i="5" s="1"/>
  <c r="J3698" i="5"/>
  <c r="S3698" i="5" s="1"/>
  <c r="K3698" i="5"/>
  <c r="I3698" i="5"/>
  <c r="R3698" i="5" s="1"/>
  <c r="G3698" i="5"/>
  <c r="P3698" i="5" s="1"/>
  <c r="H3698" i="5"/>
  <c r="Q3698" i="5" s="1"/>
  <c r="K3699" i="5"/>
  <c r="G3699" i="5"/>
  <c r="P3699" i="5" s="1"/>
  <c r="H3699" i="5"/>
  <c r="Q3699" i="5" s="1"/>
  <c r="I3699" i="5"/>
  <c r="R3699" i="5" s="1"/>
  <c r="J3699" i="5"/>
  <c r="S3699" i="5" s="1"/>
  <c r="J3700" i="5"/>
  <c r="S3700" i="5" s="1"/>
  <c r="H3700" i="5"/>
  <c r="Q3700" i="5" s="1"/>
  <c r="K3700" i="5"/>
  <c r="I3700" i="5"/>
  <c r="R3700" i="5" s="1"/>
  <c r="G3700" i="5"/>
  <c r="P3700" i="5" s="1"/>
  <c r="I3701" i="5"/>
  <c r="R3701" i="5" s="1"/>
  <c r="H3701" i="5"/>
  <c r="Q3701" i="5" s="1"/>
  <c r="G3701" i="5"/>
  <c r="P3701" i="5" s="1"/>
  <c r="K3701" i="5"/>
  <c r="J3701" i="5"/>
  <c r="S3701" i="5" s="1"/>
  <c r="G3702" i="5"/>
  <c r="P3702" i="5" s="1"/>
  <c r="J3702" i="5"/>
  <c r="S3702" i="5" s="1"/>
  <c r="I3702" i="5"/>
  <c r="R3702" i="5" s="1"/>
  <c r="H3702" i="5"/>
  <c r="Q3702" i="5" s="1"/>
  <c r="K3702" i="5"/>
  <c r="H3703" i="5"/>
  <c r="Q3703" i="5" s="1"/>
  <c r="J3703" i="5"/>
  <c r="S3703" i="5" s="1"/>
  <c r="G3703" i="5"/>
  <c r="P3703" i="5" s="1"/>
  <c r="K3703" i="5"/>
  <c r="I3703" i="5"/>
  <c r="R3703" i="5" s="1"/>
  <c r="J3704" i="5"/>
  <c r="S3704" i="5" s="1"/>
  <c r="G3704" i="5"/>
  <c r="P3704" i="5" s="1"/>
  <c r="I3704" i="5"/>
  <c r="R3704" i="5" s="1"/>
  <c r="H3704" i="5"/>
  <c r="Q3704" i="5" s="1"/>
  <c r="K3704" i="5"/>
  <c r="K3705" i="5"/>
  <c r="J3705" i="5"/>
  <c r="S3705" i="5" s="1"/>
  <c r="I3705" i="5"/>
  <c r="R3705" i="5" s="1"/>
  <c r="G3705" i="5"/>
  <c r="P3705" i="5" s="1"/>
  <c r="H3705" i="5"/>
  <c r="Q3705" i="5" s="1"/>
  <c r="I3706" i="5"/>
  <c r="R3706" i="5" s="1"/>
  <c r="G3706" i="5"/>
  <c r="P3706" i="5" s="1"/>
  <c r="K3706" i="5"/>
  <c r="J3706" i="5"/>
  <c r="S3706" i="5" s="1"/>
  <c r="H3706" i="5"/>
  <c r="Q3706" i="5" s="1"/>
  <c r="G3707" i="5"/>
  <c r="P3707" i="5" s="1"/>
  <c r="H3707" i="5"/>
  <c r="Q3707" i="5" s="1"/>
  <c r="J3707" i="5"/>
  <c r="S3707" i="5" s="1"/>
  <c r="I3707" i="5"/>
  <c r="R3707" i="5" s="1"/>
  <c r="K3707" i="5"/>
  <c r="J3708" i="5"/>
  <c r="S3708" i="5" s="1"/>
  <c r="K3708" i="5"/>
  <c r="I3708" i="5"/>
  <c r="R3708" i="5" s="1"/>
  <c r="H3708" i="5"/>
  <c r="Q3708" i="5" s="1"/>
  <c r="G3708" i="5"/>
  <c r="P3708" i="5" s="1"/>
  <c r="K3709" i="5"/>
  <c r="G3709" i="5"/>
  <c r="P3709" i="5" s="1"/>
  <c r="J3709" i="5"/>
  <c r="S3709" i="5" s="1"/>
  <c r="I3709" i="5"/>
  <c r="R3709" i="5" s="1"/>
  <c r="H3709" i="5"/>
  <c r="Q3709" i="5" s="1"/>
  <c r="H3710" i="5"/>
  <c r="Q3710" i="5" s="1"/>
  <c r="J3710" i="5"/>
  <c r="S3710" i="5" s="1"/>
  <c r="I3710" i="5"/>
  <c r="R3710" i="5" s="1"/>
  <c r="G3710" i="5"/>
  <c r="P3710" i="5" s="1"/>
  <c r="K3710" i="5"/>
  <c r="I3711" i="5"/>
  <c r="R3711" i="5" s="1"/>
  <c r="J3711" i="5"/>
  <c r="S3711" i="5" s="1"/>
  <c r="H3711" i="5"/>
  <c r="Q3711" i="5" s="1"/>
  <c r="G3711" i="5"/>
  <c r="P3711" i="5" s="1"/>
  <c r="K3711" i="5"/>
  <c r="H3712" i="5"/>
  <c r="Q3712" i="5" s="1"/>
  <c r="I3712" i="5"/>
  <c r="R3712" i="5" s="1"/>
  <c r="G3712" i="5"/>
  <c r="P3712" i="5" s="1"/>
  <c r="K3712" i="5"/>
  <c r="J3712" i="5"/>
  <c r="S3712" i="5" s="1"/>
  <c r="G3713" i="5"/>
  <c r="P3713" i="5" s="1"/>
  <c r="K3713" i="5"/>
  <c r="H3713" i="5"/>
  <c r="Q3713" i="5" s="1"/>
  <c r="I3713" i="5"/>
  <c r="R3713" i="5" s="1"/>
  <c r="J3713" i="5"/>
  <c r="S3713" i="5" s="1"/>
  <c r="G3714" i="5"/>
  <c r="P3714" i="5" s="1"/>
  <c r="I3714" i="5"/>
  <c r="R3714" i="5" s="1"/>
  <c r="K3714" i="5"/>
  <c r="J3714" i="5"/>
  <c r="S3714" i="5" s="1"/>
  <c r="H3714" i="5"/>
  <c r="Q3714" i="5" s="1"/>
  <c r="K3715" i="5"/>
  <c r="H3715" i="5"/>
  <c r="Q3715" i="5" s="1"/>
  <c r="I3715" i="5"/>
  <c r="R3715" i="5" s="1"/>
  <c r="J3715" i="5"/>
  <c r="S3715" i="5" s="1"/>
  <c r="G3715" i="5"/>
  <c r="P3715" i="5" s="1"/>
  <c r="H3716" i="5"/>
  <c r="Q3716" i="5" s="1"/>
  <c r="I3716" i="5"/>
  <c r="R3716" i="5" s="1"/>
  <c r="K3716" i="5"/>
  <c r="J3716" i="5"/>
  <c r="S3716" i="5" s="1"/>
  <c r="G3716" i="5"/>
  <c r="P3716" i="5" s="1"/>
  <c r="H3717" i="5"/>
  <c r="Q3717" i="5" s="1"/>
  <c r="I3717" i="5"/>
  <c r="R3717" i="5" s="1"/>
  <c r="K3717" i="5"/>
  <c r="G3717" i="5"/>
  <c r="P3717" i="5" s="1"/>
  <c r="J3717" i="5"/>
  <c r="S3717" i="5" s="1"/>
  <c r="I3718" i="5"/>
  <c r="R3718" i="5" s="1"/>
  <c r="K3718" i="5"/>
  <c r="J3718" i="5"/>
  <c r="S3718" i="5" s="1"/>
  <c r="H3718" i="5"/>
  <c r="Q3718" i="5" s="1"/>
  <c r="G3718" i="5"/>
  <c r="P3718" i="5" s="1"/>
  <c r="G3719" i="5"/>
  <c r="P3719" i="5" s="1"/>
  <c r="H3719" i="5"/>
  <c r="Q3719" i="5" s="1"/>
  <c r="I3719" i="5"/>
  <c r="R3719" i="5" s="1"/>
  <c r="K3719" i="5"/>
  <c r="J3719" i="5"/>
  <c r="S3719" i="5" s="1"/>
  <c r="G3720" i="5"/>
  <c r="P3720" i="5" s="1"/>
  <c r="H3720" i="5"/>
  <c r="Q3720" i="5" s="1"/>
  <c r="J3720" i="5"/>
  <c r="S3720" i="5" s="1"/>
  <c r="I3720" i="5"/>
  <c r="R3720" i="5" s="1"/>
  <c r="K3720" i="5"/>
  <c r="G3721" i="5"/>
  <c r="P3721" i="5" s="1"/>
  <c r="K3721" i="5"/>
  <c r="J3721" i="5"/>
  <c r="S3721" i="5" s="1"/>
  <c r="H3721" i="5"/>
  <c r="Q3721" i="5" s="1"/>
  <c r="I3721" i="5"/>
  <c r="R3721" i="5" s="1"/>
  <c r="G3722" i="5"/>
  <c r="P3722" i="5" s="1"/>
  <c r="I3722" i="5"/>
  <c r="R3722" i="5" s="1"/>
  <c r="J3722" i="5"/>
  <c r="S3722" i="5" s="1"/>
  <c r="H3722" i="5"/>
  <c r="Q3722" i="5" s="1"/>
  <c r="K3722" i="5"/>
  <c r="K3723" i="5"/>
  <c r="I3723" i="5"/>
  <c r="R3723" i="5" s="1"/>
  <c r="J3723" i="5"/>
  <c r="S3723" i="5" s="1"/>
  <c r="H3723" i="5"/>
  <c r="Q3723" i="5" s="1"/>
  <c r="G3723" i="5"/>
  <c r="P3723" i="5" s="1"/>
  <c r="G3724" i="5"/>
  <c r="P3724" i="5" s="1"/>
  <c r="K3724" i="5"/>
  <c r="J3724" i="5"/>
  <c r="S3724" i="5" s="1"/>
  <c r="I3724" i="5"/>
  <c r="R3724" i="5" s="1"/>
  <c r="H3724" i="5"/>
  <c r="Q3724" i="5" s="1"/>
  <c r="G3725" i="5"/>
  <c r="P3725" i="5" s="1"/>
  <c r="I3725" i="5"/>
  <c r="R3725" i="5" s="1"/>
  <c r="K3725" i="5"/>
  <c r="H3725" i="5"/>
  <c r="Q3725" i="5" s="1"/>
  <c r="J3725" i="5"/>
  <c r="S3725" i="5" s="1"/>
  <c r="K3726" i="5"/>
  <c r="J3726" i="5"/>
  <c r="S3726" i="5" s="1"/>
  <c r="G3726" i="5"/>
  <c r="P3726" i="5" s="1"/>
  <c r="H3726" i="5"/>
  <c r="Q3726" i="5" s="1"/>
  <c r="I3726" i="5"/>
  <c r="R3726" i="5" s="1"/>
  <c r="H3727" i="5"/>
  <c r="Q3727" i="5" s="1"/>
  <c r="I3727" i="5"/>
  <c r="R3727" i="5" s="1"/>
  <c r="J3727" i="5"/>
  <c r="S3727" i="5" s="1"/>
  <c r="G3727" i="5"/>
  <c r="P3727" i="5" s="1"/>
  <c r="K3727" i="5"/>
  <c r="K3728" i="5"/>
  <c r="J3728" i="5"/>
  <c r="S3728" i="5" s="1"/>
  <c r="H3728" i="5"/>
  <c r="Q3728" i="5" s="1"/>
  <c r="G3728" i="5"/>
  <c r="P3728" i="5" s="1"/>
  <c r="I3728" i="5"/>
  <c r="R3728" i="5" s="1"/>
  <c r="J3729" i="5"/>
  <c r="S3729" i="5" s="1"/>
  <c r="K3729" i="5"/>
  <c r="H3729" i="5"/>
  <c r="Q3729" i="5" s="1"/>
  <c r="I3729" i="5"/>
  <c r="R3729" i="5" s="1"/>
  <c r="G3729" i="5"/>
  <c r="P3729" i="5" s="1"/>
  <c r="K3730" i="5"/>
  <c r="J3730" i="5"/>
  <c r="S3730" i="5" s="1"/>
  <c r="H3730" i="5"/>
  <c r="Q3730" i="5" s="1"/>
  <c r="G3730" i="5"/>
  <c r="P3730" i="5" s="1"/>
  <c r="I3730" i="5"/>
  <c r="R3730" i="5" s="1"/>
  <c r="G3731" i="5"/>
  <c r="P3731" i="5" s="1"/>
  <c r="I3731" i="5"/>
  <c r="R3731" i="5" s="1"/>
  <c r="J3731" i="5"/>
  <c r="S3731" i="5" s="1"/>
  <c r="K3731" i="5"/>
  <c r="H3731" i="5"/>
  <c r="Q3731" i="5" s="1"/>
  <c r="G3732" i="5"/>
  <c r="P3732" i="5" s="1"/>
  <c r="H3732" i="5"/>
  <c r="Q3732" i="5" s="1"/>
  <c r="K3732" i="5"/>
  <c r="J3732" i="5"/>
  <c r="S3732" i="5" s="1"/>
  <c r="I3732" i="5"/>
  <c r="R3732" i="5" s="1"/>
  <c r="K3733" i="5"/>
  <c r="I3733" i="5"/>
  <c r="R3733" i="5" s="1"/>
  <c r="J3733" i="5"/>
  <c r="S3733" i="5" s="1"/>
  <c r="H3733" i="5"/>
  <c r="Q3733" i="5" s="1"/>
  <c r="G3733" i="5"/>
  <c r="P3733" i="5" s="1"/>
  <c r="H3734" i="5"/>
  <c r="Q3734" i="5" s="1"/>
  <c r="J3734" i="5"/>
  <c r="S3734" i="5" s="1"/>
  <c r="K3734" i="5"/>
  <c r="G3734" i="5"/>
  <c r="P3734" i="5" s="1"/>
  <c r="I3734" i="5"/>
  <c r="R3734" i="5" s="1"/>
  <c r="H3735" i="5"/>
  <c r="Q3735" i="5" s="1"/>
  <c r="J3735" i="5"/>
  <c r="S3735" i="5" s="1"/>
  <c r="I3735" i="5"/>
  <c r="R3735" i="5" s="1"/>
  <c r="K3735" i="5"/>
  <c r="G3735" i="5"/>
  <c r="P3735" i="5" s="1"/>
  <c r="G3736" i="5"/>
  <c r="P3736" i="5" s="1"/>
  <c r="H3736" i="5"/>
  <c r="Q3736" i="5" s="1"/>
  <c r="J3736" i="5"/>
  <c r="S3736" i="5" s="1"/>
  <c r="K3736" i="5"/>
  <c r="I3736" i="5"/>
  <c r="R3736" i="5" s="1"/>
  <c r="H3737" i="5"/>
  <c r="Q3737" i="5" s="1"/>
  <c r="J3737" i="5"/>
  <c r="S3737" i="5" s="1"/>
  <c r="K3737" i="5"/>
  <c r="I3737" i="5"/>
  <c r="R3737" i="5" s="1"/>
  <c r="G3737" i="5"/>
  <c r="P3737" i="5" s="1"/>
  <c r="H3738" i="5"/>
  <c r="Q3738" i="5" s="1"/>
  <c r="I3738" i="5"/>
  <c r="R3738" i="5" s="1"/>
  <c r="G3738" i="5"/>
  <c r="P3738" i="5" s="1"/>
  <c r="K3738" i="5"/>
  <c r="J3738" i="5"/>
  <c r="S3738" i="5" s="1"/>
  <c r="K3739" i="5"/>
  <c r="G3739" i="5"/>
  <c r="P3739" i="5" s="1"/>
  <c r="H3739" i="5"/>
  <c r="Q3739" i="5" s="1"/>
  <c r="I3739" i="5"/>
  <c r="R3739" i="5" s="1"/>
  <c r="J3739" i="5"/>
  <c r="S3739" i="5" s="1"/>
  <c r="J3740" i="5"/>
  <c r="S3740" i="5" s="1"/>
  <c r="K3740" i="5"/>
  <c r="H3740" i="5"/>
  <c r="Q3740" i="5" s="1"/>
  <c r="I3740" i="5"/>
  <c r="R3740" i="5" s="1"/>
  <c r="G3740" i="5"/>
  <c r="P3740" i="5" s="1"/>
  <c r="G3741" i="5"/>
  <c r="P3741" i="5" s="1"/>
  <c r="K3741" i="5"/>
  <c r="J3741" i="5"/>
  <c r="S3741" i="5" s="1"/>
  <c r="H3741" i="5"/>
  <c r="Q3741" i="5" s="1"/>
  <c r="I3741" i="5"/>
  <c r="R3741" i="5" s="1"/>
  <c r="G3742" i="5"/>
  <c r="P3742" i="5" s="1"/>
  <c r="H3742" i="5"/>
  <c r="Q3742" i="5" s="1"/>
  <c r="J3742" i="5"/>
  <c r="S3742" i="5" s="1"/>
  <c r="K3742" i="5"/>
  <c r="I3742" i="5"/>
  <c r="R3742" i="5" s="1"/>
  <c r="I3743" i="5"/>
  <c r="R3743" i="5" s="1"/>
  <c r="G3743" i="5"/>
  <c r="P3743" i="5" s="1"/>
  <c r="K3743" i="5"/>
  <c r="J3743" i="5"/>
  <c r="S3743" i="5" s="1"/>
  <c r="H3743" i="5"/>
  <c r="Q3743" i="5" s="1"/>
  <c r="I3744" i="5"/>
  <c r="R3744" i="5" s="1"/>
  <c r="J3744" i="5"/>
  <c r="S3744" i="5" s="1"/>
  <c r="K3744" i="5"/>
  <c r="G3744" i="5"/>
  <c r="P3744" i="5" s="1"/>
  <c r="H3744" i="5"/>
  <c r="Q3744" i="5" s="1"/>
  <c r="K3745" i="5"/>
  <c r="J3745" i="5"/>
  <c r="S3745" i="5" s="1"/>
  <c r="G3745" i="5"/>
  <c r="P3745" i="5" s="1"/>
  <c r="H3745" i="5"/>
  <c r="Q3745" i="5" s="1"/>
  <c r="I3745" i="5"/>
  <c r="R3745" i="5" s="1"/>
  <c r="K3746" i="5"/>
  <c r="H3746" i="5"/>
  <c r="Q3746" i="5" s="1"/>
  <c r="J3746" i="5"/>
  <c r="S3746" i="5" s="1"/>
  <c r="G3746" i="5"/>
  <c r="P3746" i="5" s="1"/>
  <c r="I3746" i="5"/>
  <c r="R3746" i="5" s="1"/>
  <c r="I3747" i="5"/>
  <c r="R3747" i="5" s="1"/>
  <c r="J3747" i="5"/>
  <c r="S3747" i="5" s="1"/>
  <c r="K3747" i="5"/>
  <c r="G3747" i="5"/>
  <c r="P3747" i="5" s="1"/>
  <c r="H3747" i="5"/>
  <c r="Q3747" i="5" s="1"/>
  <c r="G3748" i="5"/>
  <c r="P3748" i="5" s="1"/>
  <c r="J3748" i="5"/>
  <c r="S3748" i="5" s="1"/>
  <c r="K3748" i="5"/>
  <c r="H3748" i="5"/>
  <c r="Q3748" i="5" s="1"/>
  <c r="I3748" i="5"/>
  <c r="R3748" i="5" s="1"/>
  <c r="G3749" i="5"/>
  <c r="P3749" i="5" s="1"/>
  <c r="H3749" i="5"/>
  <c r="Q3749" i="5" s="1"/>
  <c r="I3749" i="5"/>
  <c r="R3749" i="5" s="1"/>
  <c r="K3749" i="5"/>
  <c r="J3749" i="5"/>
  <c r="S3749" i="5" s="1"/>
  <c r="J3750" i="5"/>
  <c r="S3750" i="5" s="1"/>
  <c r="I3750" i="5"/>
  <c r="R3750" i="5" s="1"/>
  <c r="K3750" i="5"/>
  <c r="H3750" i="5"/>
  <c r="Q3750" i="5" s="1"/>
  <c r="G3750" i="5"/>
  <c r="P3750" i="5" s="1"/>
  <c r="K3751" i="5"/>
  <c r="J3751" i="5"/>
  <c r="S3751" i="5" s="1"/>
  <c r="I3751" i="5"/>
  <c r="R3751" i="5" s="1"/>
  <c r="G3751" i="5"/>
  <c r="P3751" i="5" s="1"/>
  <c r="H3751" i="5"/>
  <c r="Q3751" i="5" s="1"/>
  <c r="J3752" i="5"/>
  <c r="S3752" i="5" s="1"/>
  <c r="I3752" i="5"/>
  <c r="R3752" i="5" s="1"/>
  <c r="H3752" i="5"/>
  <c r="Q3752" i="5" s="1"/>
  <c r="G3752" i="5"/>
  <c r="P3752" i="5" s="1"/>
  <c r="K3752" i="5"/>
  <c r="J3753" i="5"/>
  <c r="S3753" i="5" s="1"/>
  <c r="I3753" i="5"/>
  <c r="R3753" i="5" s="1"/>
  <c r="K3753" i="5"/>
  <c r="G3753" i="5"/>
  <c r="P3753" i="5" s="1"/>
  <c r="H3753" i="5"/>
  <c r="Q3753" i="5" s="1"/>
  <c r="J3754" i="5"/>
  <c r="S3754" i="5" s="1"/>
  <c r="K3754" i="5"/>
  <c r="G3754" i="5"/>
  <c r="P3754" i="5" s="1"/>
  <c r="H3754" i="5"/>
  <c r="Q3754" i="5" s="1"/>
  <c r="I3754" i="5"/>
  <c r="R3754" i="5" s="1"/>
  <c r="I3755" i="5"/>
  <c r="R3755" i="5" s="1"/>
  <c r="J3755" i="5"/>
  <c r="S3755" i="5" s="1"/>
  <c r="K3755" i="5"/>
  <c r="H3755" i="5"/>
  <c r="Q3755" i="5" s="1"/>
  <c r="G3755" i="5"/>
  <c r="P3755" i="5" s="1"/>
  <c r="K3756" i="5"/>
  <c r="H3756" i="5"/>
  <c r="Q3756" i="5" s="1"/>
  <c r="I3756" i="5"/>
  <c r="R3756" i="5" s="1"/>
  <c r="J3756" i="5"/>
  <c r="S3756" i="5" s="1"/>
  <c r="G3756" i="5"/>
  <c r="P3756" i="5" s="1"/>
  <c r="G3757" i="5"/>
  <c r="P3757" i="5" s="1"/>
  <c r="H3757" i="5"/>
  <c r="Q3757" i="5" s="1"/>
  <c r="J3757" i="5"/>
  <c r="S3757" i="5" s="1"/>
  <c r="K3757" i="5"/>
  <c r="I3757" i="5"/>
  <c r="R3757" i="5" s="1"/>
  <c r="G3758" i="5"/>
  <c r="P3758" i="5" s="1"/>
  <c r="J3758" i="5"/>
  <c r="S3758" i="5" s="1"/>
  <c r="I3758" i="5"/>
  <c r="R3758" i="5" s="1"/>
  <c r="K3758" i="5"/>
  <c r="H3758" i="5"/>
  <c r="Q3758" i="5" s="1"/>
  <c r="H3759" i="5"/>
  <c r="Q3759" i="5" s="1"/>
  <c r="G3759" i="5"/>
  <c r="P3759" i="5" s="1"/>
  <c r="J3759" i="5"/>
  <c r="S3759" i="5" s="1"/>
  <c r="K3759" i="5"/>
  <c r="I3759" i="5"/>
  <c r="R3759" i="5" s="1"/>
  <c r="K3760" i="5"/>
  <c r="J3760" i="5"/>
  <c r="S3760" i="5" s="1"/>
  <c r="G3760" i="5"/>
  <c r="P3760" i="5" s="1"/>
  <c r="I3760" i="5"/>
  <c r="R3760" i="5" s="1"/>
  <c r="H3760" i="5"/>
  <c r="Q3760" i="5" s="1"/>
  <c r="H3761" i="5"/>
  <c r="Q3761" i="5" s="1"/>
  <c r="G3761" i="5"/>
  <c r="P3761" i="5" s="1"/>
  <c r="J3761" i="5"/>
  <c r="S3761" i="5" s="1"/>
  <c r="I3761" i="5"/>
  <c r="R3761" i="5" s="1"/>
  <c r="K3761" i="5"/>
  <c r="H3762" i="5"/>
  <c r="Q3762" i="5" s="1"/>
  <c r="G3762" i="5"/>
  <c r="P3762" i="5" s="1"/>
  <c r="K3762" i="5"/>
  <c r="I3762" i="5"/>
  <c r="R3762" i="5" s="1"/>
  <c r="J3762" i="5"/>
  <c r="S3762" i="5" s="1"/>
  <c r="G3763" i="5"/>
  <c r="P3763" i="5" s="1"/>
  <c r="I3763" i="5"/>
  <c r="R3763" i="5" s="1"/>
  <c r="K3763" i="5"/>
  <c r="H3763" i="5"/>
  <c r="Q3763" i="5" s="1"/>
  <c r="J3763" i="5"/>
  <c r="S3763" i="5" s="1"/>
  <c r="I3764" i="5"/>
  <c r="R3764" i="5" s="1"/>
  <c r="H3764" i="5"/>
  <c r="Q3764" i="5" s="1"/>
  <c r="G3764" i="5"/>
  <c r="P3764" i="5" s="1"/>
  <c r="K3764" i="5"/>
  <c r="J3764" i="5"/>
  <c r="S3764" i="5" s="1"/>
  <c r="H3765" i="5"/>
  <c r="Q3765" i="5" s="1"/>
  <c r="I3765" i="5"/>
  <c r="R3765" i="5" s="1"/>
  <c r="K3765" i="5"/>
  <c r="G3765" i="5"/>
  <c r="P3765" i="5" s="1"/>
  <c r="J3765" i="5"/>
  <c r="S3765" i="5" s="1"/>
  <c r="H3766" i="5"/>
  <c r="Q3766" i="5" s="1"/>
  <c r="G3766" i="5"/>
  <c r="P3766" i="5" s="1"/>
  <c r="K3766" i="5"/>
  <c r="I3766" i="5"/>
  <c r="R3766" i="5" s="1"/>
  <c r="J3766" i="5"/>
  <c r="S3766" i="5" s="1"/>
  <c r="H3767" i="5"/>
  <c r="Q3767" i="5" s="1"/>
  <c r="G3767" i="5"/>
  <c r="P3767" i="5" s="1"/>
  <c r="I3767" i="5"/>
  <c r="R3767" i="5" s="1"/>
  <c r="K3767" i="5"/>
  <c r="J3767" i="5"/>
  <c r="S3767" i="5" s="1"/>
  <c r="K3768" i="5"/>
  <c r="H3768" i="5"/>
  <c r="Q3768" i="5" s="1"/>
  <c r="J3768" i="5"/>
  <c r="S3768" i="5" s="1"/>
  <c r="G3768" i="5"/>
  <c r="P3768" i="5" s="1"/>
  <c r="I3768" i="5"/>
  <c r="R3768" i="5" s="1"/>
  <c r="J3769" i="5"/>
  <c r="S3769" i="5" s="1"/>
  <c r="G3769" i="5"/>
  <c r="P3769" i="5" s="1"/>
  <c r="K3769" i="5"/>
  <c r="H3769" i="5"/>
  <c r="Q3769" i="5" s="1"/>
  <c r="I3769" i="5"/>
  <c r="R3769" i="5" s="1"/>
  <c r="I3770" i="5"/>
  <c r="R3770" i="5" s="1"/>
  <c r="G3770" i="5"/>
  <c r="P3770" i="5" s="1"/>
  <c r="K3770" i="5"/>
  <c r="H3770" i="5"/>
  <c r="Q3770" i="5" s="1"/>
  <c r="J3770" i="5"/>
  <c r="S3770" i="5" s="1"/>
  <c r="G3771" i="5"/>
  <c r="P3771" i="5" s="1"/>
  <c r="H3771" i="5"/>
  <c r="Q3771" i="5" s="1"/>
  <c r="K3771" i="5"/>
  <c r="J3771" i="5"/>
  <c r="S3771" i="5" s="1"/>
  <c r="I3771" i="5"/>
  <c r="R3771" i="5" s="1"/>
  <c r="I3772" i="5"/>
  <c r="R3772" i="5" s="1"/>
  <c r="K3772" i="5"/>
  <c r="G3772" i="5"/>
  <c r="P3772" i="5" s="1"/>
  <c r="H3772" i="5"/>
  <c r="Q3772" i="5" s="1"/>
  <c r="J3772" i="5"/>
  <c r="S3772" i="5" s="1"/>
  <c r="I3773" i="5"/>
  <c r="R3773" i="5" s="1"/>
  <c r="G3773" i="5"/>
  <c r="P3773" i="5" s="1"/>
  <c r="J3773" i="5"/>
  <c r="S3773" i="5" s="1"/>
  <c r="H3773" i="5"/>
  <c r="Q3773" i="5" s="1"/>
  <c r="K3773" i="5"/>
  <c r="I3774" i="5"/>
  <c r="R3774" i="5" s="1"/>
  <c r="H3774" i="5"/>
  <c r="Q3774" i="5" s="1"/>
  <c r="K3774" i="5"/>
  <c r="J3774" i="5"/>
  <c r="S3774" i="5" s="1"/>
  <c r="G3774" i="5"/>
  <c r="P3774" i="5" s="1"/>
  <c r="I3775" i="5"/>
  <c r="R3775" i="5" s="1"/>
  <c r="J3775" i="5"/>
  <c r="S3775" i="5" s="1"/>
  <c r="K3775" i="5"/>
  <c r="H3775" i="5"/>
  <c r="Q3775" i="5" s="1"/>
  <c r="G3775" i="5"/>
  <c r="P3775" i="5" s="1"/>
  <c r="I3776" i="5"/>
  <c r="R3776" i="5" s="1"/>
  <c r="K3776" i="5"/>
  <c r="G3776" i="5"/>
  <c r="P3776" i="5" s="1"/>
  <c r="H3776" i="5"/>
  <c r="Q3776" i="5" s="1"/>
  <c r="J3776" i="5"/>
  <c r="S3776" i="5" s="1"/>
  <c r="I3777" i="5"/>
  <c r="R3777" i="5" s="1"/>
  <c r="H3777" i="5"/>
  <c r="Q3777" i="5" s="1"/>
  <c r="G3777" i="5"/>
  <c r="P3777" i="5" s="1"/>
  <c r="J3777" i="5"/>
  <c r="S3777" i="5" s="1"/>
  <c r="K3777" i="5"/>
  <c r="H3778" i="5"/>
  <c r="Q3778" i="5" s="1"/>
  <c r="K3778" i="5"/>
  <c r="J3778" i="5"/>
  <c r="S3778" i="5" s="1"/>
  <c r="I3778" i="5"/>
  <c r="R3778" i="5" s="1"/>
  <c r="G3778" i="5"/>
  <c r="P3778" i="5" s="1"/>
  <c r="I3779" i="5"/>
  <c r="R3779" i="5" s="1"/>
  <c r="K3779" i="5"/>
  <c r="H3779" i="5"/>
  <c r="Q3779" i="5" s="1"/>
  <c r="J3779" i="5"/>
  <c r="S3779" i="5" s="1"/>
  <c r="G3779" i="5"/>
  <c r="P3779" i="5" s="1"/>
  <c r="I3780" i="5"/>
  <c r="R3780" i="5" s="1"/>
  <c r="J3780" i="5"/>
  <c r="S3780" i="5" s="1"/>
  <c r="K3780" i="5"/>
  <c r="G3780" i="5"/>
  <c r="P3780" i="5" s="1"/>
  <c r="H3780" i="5"/>
  <c r="Q3780" i="5" s="1"/>
  <c r="I3781" i="5"/>
  <c r="R3781" i="5" s="1"/>
  <c r="J3781" i="5"/>
  <c r="S3781" i="5" s="1"/>
  <c r="H3781" i="5"/>
  <c r="Q3781" i="5" s="1"/>
  <c r="K3781" i="5"/>
  <c r="G3781" i="5"/>
  <c r="P3781" i="5" s="1"/>
  <c r="I3782" i="5"/>
  <c r="R3782" i="5" s="1"/>
  <c r="J3782" i="5"/>
  <c r="S3782" i="5" s="1"/>
  <c r="K3782" i="5"/>
  <c r="H3782" i="5"/>
  <c r="Q3782" i="5" s="1"/>
  <c r="G3782" i="5"/>
  <c r="P3782" i="5" s="1"/>
  <c r="I3783" i="5"/>
  <c r="R3783" i="5" s="1"/>
  <c r="K3783" i="5"/>
  <c r="G3783" i="5"/>
  <c r="P3783" i="5" s="1"/>
  <c r="H3783" i="5"/>
  <c r="Q3783" i="5" s="1"/>
  <c r="J3783" i="5"/>
  <c r="S3783" i="5" s="1"/>
  <c r="I3784" i="5"/>
  <c r="R3784" i="5" s="1"/>
  <c r="G3784" i="5"/>
  <c r="P3784" i="5" s="1"/>
  <c r="H3784" i="5"/>
  <c r="Q3784" i="5" s="1"/>
  <c r="K3784" i="5"/>
  <c r="J3784" i="5"/>
  <c r="S3784" i="5" s="1"/>
  <c r="G3785" i="5"/>
  <c r="P3785" i="5" s="1"/>
  <c r="J3785" i="5"/>
  <c r="S3785" i="5" s="1"/>
  <c r="H3785" i="5"/>
  <c r="Q3785" i="5" s="1"/>
  <c r="I3785" i="5"/>
  <c r="R3785" i="5" s="1"/>
  <c r="K3785" i="5"/>
  <c r="I3786" i="5"/>
  <c r="R3786" i="5" s="1"/>
  <c r="G3786" i="5"/>
  <c r="P3786" i="5" s="1"/>
  <c r="J3786" i="5"/>
  <c r="S3786" i="5" s="1"/>
  <c r="K3786" i="5"/>
  <c r="H3786" i="5"/>
  <c r="Q3786" i="5" s="1"/>
  <c r="J3787" i="5"/>
  <c r="S3787" i="5" s="1"/>
  <c r="I3787" i="5"/>
  <c r="R3787" i="5" s="1"/>
  <c r="H3787" i="5"/>
  <c r="Q3787" i="5" s="1"/>
  <c r="K3787" i="5"/>
  <c r="G3787" i="5"/>
  <c r="P3787" i="5" s="1"/>
  <c r="I3788" i="5"/>
  <c r="R3788" i="5" s="1"/>
  <c r="J3788" i="5"/>
  <c r="S3788" i="5" s="1"/>
  <c r="K3788" i="5"/>
  <c r="H3788" i="5"/>
  <c r="Q3788" i="5" s="1"/>
  <c r="G3788" i="5"/>
  <c r="P3788" i="5" s="1"/>
  <c r="K3789" i="5"/>
  <c r="I3789" i="5"/>
  <c r="R3789" i="5" s="1"/>
  <c r="G3789" i="5"/>
  <c r="P3789" i="5" s="1"/>
  <c r="J3789" i="5"/>
  <c r="S3789" i="5" s="1"/>
  <c r="H3789" i="5"/>
  <c r="Q3789" i="5" s="1"/>
  <c r="J3790" i="5"/>
  <c r="S3790" i="5" s="1"/>
  <c r="I3790" i="5"/>
  <c r="R3790" i="5" s="1"/>
  <c r="H3790" i="5"/>
  <c r="Q3790" i="5" s="1"/>
  <c r="K3790" i="5"/>
  <c r="G3790" i="5"/>
  <c r="P3790" i="5" s="1"/>
  <c r="K3791" i="5"/>
  <c r="I3791" i="5"/>
  <c r="R3791" i="5" s="1"/>
  <c r="H3791" i="5"/>
  <c r="Q3791" i="5" s="1"/>
  <c r="J3791" i="5"/>
  <c r="S3791" i="5" s="1"/>
  <c r="G3791" i="5"/>
  <c r="P3791" i="5" s="1"/>
  <c r="I3792" i="5"/>
  <c r="R3792" i="5" s="1"/>
  <c r="J3792" i="5"/>
  <c r="S3792" i="5" s="1"/>
  <c r="H3792" i="5"/>
  <c r="Q3792" i="5" s="1"/>
  <c r="K3792" i="5"/>
  <c r="G3792" i="5"/>
  <c r="P3792" i="5" s="1"/>
  <c r="J3793" i="5"/>
  <c r="S3793" i="5" s="1"/>
  <c r="H3793" i="5"/>
  <c r="Q3793" i="5" s="1"/>
  <c r="I3793" i="5"/>
  <c r="R3793" i="5" s="1"/>
  <c r="K3793" i="5"/>
  <c r="G3793" i="5"/>
  <c r="P3793" i="5" s="1"/>
  <c r="J3794" i="5"/>
  <c r="S3794" i="5" s="1"/>
  <c r="K3794" i="5"/>
  <c r="I3794" i="5"/>
  <c r="R3794" i="5" s="1"/>
  <c r="H3794" i="5"/>
  <c r="Q3794" i="5" s="1"/>
  <c r="G3794" i="5"/>
  <c r="P3794" i="5" s="1"/>
  <c r="J3795" i="5"/>
  <c r="S3795" i="5" s="1"/>
  <c r="K3795" i="5"/>
  <c r="I3795" i="5"/>
  <c r="R3795" i="5" s="1"/>
  <c r="H3795" i="5"/>
  <c r="Q3795" i="5" s="1"/>
  <c r="G3795" i="5"/>
  <c r="P3795" i="5" s="1"/>
  <c r="J3796" i="5"/>
  <c r="S3796" i="5" s="1"/>
  <c r="I3796" i="5"/>
  <c r="R3796" i="5" s="1"/>
  <c r="K3796" i="5"/>
  <c r="H3796" i="5"/>
  <c r="Q3796" i="5" s="1"/>
  <c r="G3796" i="5"/>
  <c r="P3796" i="5" s="1"/>
  <c r="H3797" i="5"/>
  <c r="Q3797" i="5" s="1"/>
  <c r="I3797" i="5"/>
  <c r="R3797" i="5" s="1"/>
  <c r="J3797" i="5"/>
  <c r="S3797" i="5" s="1"/>
  <c r="K3797" i="5"/>
  <c r="G3797" i="5"/>
  <c r="P3797" i="5" s="1"/>
  <c r="J3798" i="5"/>
  <c r="S3798" i="5" s="1"/>
  <c r="I3798" i="5"/>
  <c r="R3798" i="5" s="1"/>
  <c r="H3798" i="5"/>
  <c r="Q3798" i="5" s="1"/>
  <c r="K3798" i="5"/>
  <c r="G3798" i="5"/>
  <c r="P3798" i="5" s="1"/>
  <c r="K3799" i="5"/>
  <c r="H3799" i="5"/>
  <c r="Q3799" i="5" s="1"/>
  <c r="I3799" i="5"/>
  <c r="R3799" i="5" s="1"/>
  <c r="J3799" i="5"/>
  <c r="S3799" i="5" s="1"/>
  <c r="G3799" i="5"/>
  <c r="P3799" i="5" s="1"/>
  <c r="H3800" i="5"/>
  <c r="Q3800" i="5" s="1"/>
  <c r="J3800" i="5"/>
  <c r="S3800" i="5" s="1"/>
  <c r="I3800" i="5"/>
  <c r="R3800" i="5" s="1"/>
  <c r="G3800" i="5"/>
  <c r="P3800" i="5" s="1"/>
  <c r="K3800" i="5"/>
  <c r="G3801" i="5"/>
  <c r="P3801" i="5" s="1"/>
  <c r="J3801" i="5"/>
  <c r="S3801" i="5" s="1"/>
  <c r="H3801" i="5"/>
  <c r="Q3801" i="5" s="1"/>
  <c r="I3801" i="5"/>
  <c r="R3801" i="5" s="1"/>
  <c r="K3801" i="5"/>
  <c r="G3802" i="5"/>
  <c r="P3802" i="5" s="1"/>
  <c r="H3802" i="5"/>
  <c r="Q3802" i="5" s="1"/>
  <c r="I3802" i="5"/>
  <c r="R3802" i="5" s="1"/>
  <c r="J3802" i="5"/>
  <c r="S3802" i="5" s="1"/>
  <c r="K3802" i="5"/>
  <c r="G3803" i="5"/>
  <c r="P3803" i="5" s="1"/>
  <c r="K3803" i="5"/>
  <c r="I3803" i="5"/>
  <c r="R3803" i="5" s="1"/>
  <c r="H3803" i="5"/>
  <c r="Q3803" i="5" s="1"/>
  <c r="J3803" i="5"/>
  <c r="S3803" i="5" s="1"/>
  <c r="I3804" i="5"/>
  <c r="R3804" i="5" s="1"/>
  <c r="K3804" i="5"/>
  <c r="G3804" i="5"/>
  <c r="P3804" i="5" s="1"/>
  <c r="H3804" i="5"/>
  <c r="Q3804" i="5" s="1"/>
  <c r="J3804" i="5"/>
  <c r="S3804" i="5" s="1"/>
  <c r="J3805" i="5"/>
  <c r="S3805" i="5" s="1"/>
  <c r="G3805" i="5"/>
  <c r="P3805" i="5" s="1"/>
  <c r="K3805" i="5"/>
  <c r="I3805" i="5"/>
  <c r="R3805" i="5" s="1"/>
  <c r="H3805" i="5"/>
  <c r="Q3805" i="5" s="1"/>
  <c r="I3806" i="5"/>
  <c r="R3806" i="5" s="1"/>
  <c r="J3806" i="5"/>
  <c r="S3806" i="5" s="1"/>
  <c r="K3806" i="5"/>
  <c r="H3806" i="5"/>
  <c r="Q3806" i="5" s="1"/>
  <c r="G3806" i="5"/>
  <c r="P3806" i="5" s="1"/>
  <c r="H3807" i="5"/>
  <c r="Q3807" i="5" s="1"/>
  <c r="I3807" i="5"/>
  <c r="R3807" i="5" s="1"/>
  <c r="J3807" i="5"/>
  <c r="S3807" i="5" s="1"/>
  <c r="K3807" i="5"/>
  <c r="G3807" i="5"/>
  <c r="P3807" i="5" s="1"/>
  <c r="I3808" i="5"/>
  <c r="R3808" i="5" s="1"/>
  <c r="H3808" i="5"/>
  <c r="Q3808" i="5" s="1"/>
  <c r="J3808" i="5"/>
  <c r="S3808" i="5" s="1"/>
  <c r="K3808" i="5"/>
  <c r="G3808" i="5"/>
  <c r="P3808" i="5" s="1"/>
  <c r="G3809" i="5"/>
  <c r="P3809" i="5" s="1"/>
  <c r="J3809" i="5"/>
  <c r="S3809" i="5" s="1"/>
  <c r="K3809" i="5"/>
  <c r="I3809" i="5"/>
  <c r="R3809" i="5" s="1"/>
  <c r="H3809" i="5"/>
  <c r="Q3809" i="5" s="1"/>
  <c r="G3810" i="5"/>
  <c r="P3810" i="5" s="1"/>
  <c r="J3810" i="5"/>
  <c r="S3810" i="5" s="1"/>
  <c r="K3810" i="5"/>
  <c r="H3810" i="5"/>
  <c r="Q3810" i="5" s="1"/>
  <c r="I3810" i="5"/>
  <c r="R3810" i="5" s="1"/>
  <c r="K3811" i="5"/>
  <c r="H3811" i="5"/>
  <c r="Q3811" i="5" s="1"/>
  <c r="G3811" i="5"/>
  <c r="P3811" i="5" s="1"/>
  <c r="J3811" i="5"/>
  <c r="S3811" i="5" s="1"/>
  <c r="I3811" i="5"/>
  <c r="R3811" i="5" s="1"/>
  <c r="J3812" i="5"/>
  <c r="S3812" i="5" s="1"/>
  <c r="K3812" i="5"/>
  <c r="H3812" i="5"/>
  <c r="Q3812" i="5" s="1"/>
  <c r="G3812" i="5"/>
  <c r="P3812" i="5" s="1"/>
  <c r="I3812" i="5"/>
  <c r="R3812" i="5" s="1"/>
  <c r="K3813" i="5"/>
  <c r="I3813" i="5"/>
  <c r="R3813" i="5" s="1"/>
  <c r="G3813" i="5"/>
  <c r="P3813" i="5" s="1"/>
  <c r="J3813" i="5"/>
  <c r="S3813" i="5" s="1"/>
  <c r="H3813" i="5"/>
  <c r="Q3813" i="5" s="1"/>
  <c r="K3814" i="5"/>
  <c r="I3814" i="5"/>
  <c r="R3814" i="5" s="1"/>
  <c r="H3814" i="5"/>
  <c r="Q3814" i="5" s="1"/>
  <c r="G3814" i="5"/>
  <c r="P3814" i="5" s="1"/>
  <c r="J3814" i="5"/>
  <c r="S3814" i="5" s="1"/>
  <c r="I3815" i="5"/>
  <c r="R3815" i="5" s="1"/>
  <c r="K3815" i="5"/>
  <c r="H3815" i="5"/>
  <c r="Q3815" i="5" s="1"/>
  <c r="G3815" i="5"/>
  <c r="P3815" i="5" s="1"/>
  <c r="J3815" i="5"/>
  <c r="S3815" i="5" s="1"/>
  <c r="I3816" i="5"/>
  <c r="R3816" i="5" s="1"/>
  <c r="J3816" i="5"/>
  <c r="S3816" i="5" s="1"/>
  <c r="G3816" i="5"/>
  <c r="P3816" i="5" s="1"/>
  <c r="H3816" i="5"/>
  <c r="Q3816" i="5" s="1"/>
  <c r="K3816" i="5"/>
  <c r="G3817" i="5"/>
  <c r="P3817" i="5" s="1"/>
  <c r="J3817" i="5"/>
  <c r="S3817" i="5" s="1"/>
  <c r="H3817" i="5"/>
  <c r="Q3817" i="5" s="1"/>
  <c r="I3817" i="5"/>
  <c r="R3817" i="5" s="1"/>
  <c r="K3817" i="5"/>
  <c r="H3818" i="5"/>
  <c r="Q3818" i="5" s="1"/>
  <c r="I3818" i="5"/>
  <c r="R3818" i="5" s="1"/>
  <c r="G3818" i="5"/>
  <c r="P3818" i="5" s="1"/>
  <c r="J3818" i="5"/>
  <c r="S3818" i="5" s="1"/>
  <c r="K3818" i="5"/>
  <c r="I3819" i="5"/>
  <c r="R3819" i="5" s="1"/>
  <c r="G3819" i="5"/>
  <c r="P3819" i="5" s="1"/>
  <c r="J3819" i="5"/>
  <c r="S3819" i="5" s="1"/>
  <c r="H3819" i="5"/>
  <c r="Q3819" i="5" s="1"/>
  <c r="K3819" i="5"/>
  <c r="I3820" i="5"/>
  <c r="R3820" i="5" s="1"/>
  <c r="G3820" i="5"/>
  <c r="P3820" i="5" s="1"/>
  <c r="J3820" i="5"/>
  <c r="S3820" i="5" s="1"/>
  <c r="H3820" i="5"/>
  <c r="Q3820" i="5" s="1"/>
  <c r="K3820" i="5"/>
  <c r="J3821" i="5"/>
  <c r="S3821" i="5" s="1"/>
  <c r="K3821" i="5"/>
  <c r="G3821" i="5"/>
  <c r="P3821" i="5" s="1"/>
  <c r="I3821" i="5"/>
  <c r="R3821" i="5" s="1"/>
  <c r="H3821" i="5"/>
  <c r="Q3821" i="5" s="1"/>
  <c r="K3822" i="5"/>
  <c r="G3822" i="5"/>
  <c r="P3822" i="5" s="1"/>
  <c r="I3822" i="5"/>
  <c r="R3822" i="5" s="1"/>
  <c r="H3822" i="5"/>
  <c r="Q3822" i="5" s="1"/>
  <c r="J3822" i="5"/>
  <c r="S3822" i="5" s="1"/>
  <c r="J3823" i="5"/>
  <c r="S3823" i="5" s="1"/>
  <c r="K3823" i="5"/>
  <c r="H3823" i="5"/>
  <c r="Q3823" i="5" s="1"/>
  <c r="I3823" i="5"/>
  <c r="R3823" i="5" s="1"/>
  <c r="G3823" i="5"/>
  <c r="P3823" i="5" s="1"/>
  <c r="K3824" i="5"/>
  <c r="G3824" i="5"/>
  <c r="P3824" i="5" s="1"/>
  <c r="I3824" i="5"/>
  <c r="R3824" i="5" s="1"/>
  <c r="H3824" i="5"/>
  <c r="Q3824" i="5" s="1"/>
  <c r="J3824" i="5"/>
  <c r="S3824" i="5" s="1"/>
  <c r="H3825" i="5"/>
  <c r="Q3825" i="5" s="1"/>
  <c r="G3825" i="5"/>
  <c r="P3825" i="5" s="1"/>
  <c r="K3825" i="5"/>
  <c r="I3825" i="5"/>
  <c r="R3825" i="5" s="1"/>
  <c r="J3825" i="5"/>
  <c r="S3825" i="5" s="1"/>
  <c r="K3826" i="5"/>
  <c r="J3826" i="5"/>
  <c r="S3826" i="5" s="1"/>
  <c r="H3826" i="5"/>
  <c r="Q3826" i="5" s="1"/>
  <c r="I3826" i="5"/>
  <c r="R3826" i="5" s="1"/>
  <c r="G3826" i="5"/>
  <c r="P3826" i="5" s="1"/>
  <c r="H3827" i="5"/>
  <c r="Q3827" i="5" s="1"/>
  <c r="J3827" i="5"/>
  <c r="S3827" i="5" s="1"/>
  <c r="I3827" i="5"/>
  <c r="R3827" i="5" s="1"/>
  <c r="K3827" i="5"/>
  <c r="G3827" i="5"/>
  <c r="P3827" i="5" s="1"/>
  <c r="K3828" i="5"/>
  <c r="J3828" i="5"/>
  <c r="S3828" i="5" s="1"/>
  <c r="H3828" i="5"/>
  <c r="Q3828" i="5" s="1"/>
  <c r="I3828" i="5"/>
  <c r="R3828" i="5" s="1"/>
  <c r="G3828" i="5"/>
  <c r="P3828" i="5" s="1"/>
  <c r="G3829" i="5"/>
  <c r="P3829" i="5" s="1"/>
  <c r="I3829" i="5"/>
  <c r="R3829" i="5" s="1"/>
  <c r="J3829" i="5"/>
  <c r="S3829" i="5" s="1"/>
  <c r="K3829" i="5"/>
  <c r="H3829" i="5"/>
  <c r="Q3829" i="5" s="1"/>
  <c r="G3830" i="5"/>
  <c r="P3830" i="5" s="1"/>
  <c r="H3830" i="5"/>
  <c r="Q3830" i="5" s="1"/>
  <c r="I3830" i="5"/>
  <c r="R3830" i="5" s="1"/>
  <c r="K3830" i="5"/>
  <c r="J3830" i="5"/>
  <c r="S3830" i="5" s="1"/>
  <c r="H3831" i="5"/>
  <c r="Q3831" i="5" s="1"/>
  <c r="J3831" i="5"/>
  <c r="S3831" i="5" s="1"/>
  <c r="G3831" i="5"/>
  <c r="P3831" i="5" s="1"/>
  <c r="K3831" i="5"/>
  <c r="I3831" i="5"/>
  <c r="R3831" i="5" s="1"/>
  <c r="J3832" i="5"/>
  <c r="S3832" i="5" s="1"/>
  <c r="I3832" i="5"/>
  <c r="R3832" i="5" s="1"/>
  <c r="G3832" i="5"/>
  <c r="P3832" i="5" s="1"/>
  <c r="K3832" i="5"/>
  <c r="H3832" i="5"/>
  <c r="Q3832" i="5" s="1"/>
  <c r="I3833" i="5"/>
  <c r="R3833" i="5" s="1"/>
  <c r="J3833" i="5"/>
  <c r="S3833" i="5" s="1"/>
  <c r="G3833" i="5"/>
  <c r="P3833" i="5" s="1"/>
  <c r="K3833" i="5"/>
  <c r="H3833" i="5"/>
  <c r="Q3833" i="5" s="1"/>
  <c r="J3834" i="5"/>
  <c r="S3834" i="5" s="1"/>
  <c r="H3834" i="5"/>
  <c r="Q3834" i="5" s="1"/>
  <c r="G3834" i="5"/>
  <c r="P3834" i="5" s="1"/>
  <c r="I3834" i="5"/>
  <c r="R3834" i="5" s="1"/>
  <c r="K3834" i="5"/>
  <c r="G3835" i="5"/>
  <c r="P3835" i="5" s="1"/>
  <c r="I3835" i="5"/>
  <c r="R3835" i="5" s="1"/>
  <c r="J3835" i="5"/>
  <c r="S3835" i="5" s="1"/>
  <c r="K3835" i="5"/>
  <c r="H3835" i="5"/>
  <c r="Q3835" i="5" s="1"/>
  <c r="H3836" i="5"/>
  <c r="Q3836" i="5" s="1"/>
  <c r="K3836" i="5"/>
  <c r="G3836" i="5"/>
  <c r="P3836" i="5" s="1"/>
  <c r="I3836" i="5"/>
  <c r="R3836" i="5" s="1"/>
  <c r="J3836" i="5"/>
  <c r="S3836" i="5" s="1"/>
  <c r="J3837" i="5"/>
  <c r="S3837" i="5" s="1"/>
  <c r="I3837" i="5"/>
  <c r="R3837" i="5" s="1"/>
  <c r="H3837" i="5"/>
  <c r="Q3837" i="5" s="1"/>
  <c r="G3837" i="5"/>
  <c r="P3837" i="5" s="1"/>
  <c r="K3837" i="5"/>
  <c r="K3838" i="5"/>
  <c r="I3838" i="5"/>
  <c r="R3838" i="5" s="1"/>
  <c r="J3838" i="5"/>
  <c r="S3838" i="5" s="1"/>
  <c r="G3838" i="5"/>
  <c r="P3838" i="5" s="1"/>
  <c r="H3838" i="5"/>
  <c r="Q3838" i="5" s="1"/>
  <c r="K3839" i="5"/>
  <c r="J3839" i="5"/>
  <c r="S3839" i="5" s="1"/>
  <c r="I3839" i="5"/>
  <c r="R3839" i="5" s="1"/>
  <c r="H3839" i="5"/>
  <c r="Q3839" i="5" s="1"/>
  <c r="G3839" i="5"/>
  <c r="P3839" i="5" s="1"/>
  <c r="K3840" i="5"/>
  <c r="J3840" i="5"/>
  <c r="S3840" i="5" s="1"/>
  <c r="I3840" i="5"/>
  <c r="R3840" i="5" s="1"/>
  <c r="G3840" i="5"/>
  <c r="P3840" i="5" s="1"/>
  <c r="H3840" i="5"/>
  <c r="Q3840" i="5" s="1"/>
  <c r="K3841" i="5"/>
  <c r="I3841" i="5"/>
  <c r="R3841" i="5" s="1"/>
  <c r="G3841" i="5"/>
  <c r="P3841" i="5" s="1"/>
  <c r="J3841" i="5"/>
  <c r="S3841" i="5" s="1"/>
  <c r="H3841" i="5"/>
  <c r="Q3841" i="5" s="1"/>
  <c r="J3842" i="5"/>
  <c r="S3842" i="5" s="1"/>
  <c r="K3842" i="5"/>
  <c r="I3842" i="5"/>
  <c r="R3842" i="5" s="1"/>
  <c r="H3842" i="5"/>
  <c r="Q3842" i="5" s="1"/>
  <c r="G3842" i="5"/>
  <c r="P3842" i="5" s="1"/>
  <c r="H3843" i="5"/>
  <c r="Q3843" i="5" s="1"/>
  <c r="I3843" i="5"/>
  <c r="R3843" i="5" s="1"/>
  <c r="G3843" i="5"/>
  <c r="P3843" i="5" s="1"/>
  <c r="K3843" i="5"/>
  <c r="J3843" i="5"/>
  <c r="S3843" i="5" s="1"/>
  <c r="J3844" i="5"/>
  <c r="S3844" i="5" s="1"/>
  <c r="I3844" i="5"/>
  <c r="R3844" i="5" s="1"/>
  <c r="H3844" i="5"/>
  <c r="Q3844" i="5" s="1"/>
  <c r="K3844" i="5"/>
  <c r="G3844" i="5"/>
  <c r="P3844" i="5" s="1"/>
  <c r="H3845" i="5"/>
  <c r="Q3845" i="5" s="1"/>
  <c r="J3845" i="5"/>
  <c r="S3845" i="5" s="1"/>
  <c r="I3845" i="5"/>
  <c r="R3845" i="5" s="1"/>
  <c r="G3845" i="5"/>
  <c r="P3845" i="5" s="1"/>
  <c r="K3845" i="5"/>
  <c r="G3846" i="5"/>
  <c r="P3846" i="5" s="1"/>
  <c r="J3846" i="5"/>
  <c r="S3846" i="5" s="1"/>
  <c r="I3846" i="5"/>
  <c r="R3846" i="5" s="1"/>
  <c r="K3846" i="5"/>
  <c r="H3846" i="5"/>
  <c r="Q3846" i="5" s="1"/>
  <c r="J3847" i="5"/>
  <c r="S3847" i="5" s="1"/>
  <c r="G3847" i="5"/>
  <c r="P3847" i="5" s="1"/>
  <c r="I3847" i="5"/>
  <c r="R3847" i="5" s="1"/>
  <c r="H3847" i="5"/>
  <c r="Q3847" i="5" s="1"/>
  <c r="K3847" i="5"/>
  <c r="K3848" i="5"/>
  <c r="G3848" i="5"/>
  <c r="P3848" i="5" s="1"/>
  <c r="J3848" i="5"/>
  <c r="S3848" i="5" s="1"/>
  <c r="H3848" i="5"/>
  <c r="Q3848" i="5" s="1"/>
  <c r="I3848" i="5"/>
  <c r="R3848" i="5" s="1"/>
  <c r="H3849" i="5"/>
  <c r="Q3849" i="5" s="1"/>
  <c r="J3849" i="5"/>
  <c r="S3849" i="5" s="1"/>
  <c r="I3849" i="5"/>
  <c r="R3849" i="5" s="1"/>
  <c r="K3849" i="5"/>
  <c r="G3849" i="5"/>
  <c r="P3849" i="5" s="1"/>
  <c r="I3850" i="5"/>
  <c r="R3850" i="5" s="1"/>
  <c r="K3850" i="5"/>
  <c r="H3850" i="5"/>
  <c r="Q3850" i="5" s="1"/>
  <c r="J3850" i="5"/>
  <c r="S3850" i="5" s="1"/>
  <c r="G3850" i="5"/>
  <c r="P3850" i="5" s="1"/>
  <c r="I3851" i="5"/>
  <c r="R3851" i="5" s="1"/>
  <c r="J3851" i="5"/>
  <c r="S3851" i="5" s="1"/>
  <c r="K3851" i="5"/>
  <c r="H3851" i="5"/>
  <c r="Q3851" i="5" s="1"/>
  <c r="G3851" i="5"/>
  <c r="P3851" i="5" s="1"/>
  <c r="K3852" i="5"/>
  <c r="J3852" i="5"/>
  <c r="S3852" i="5" s="1"/>
  <c r="H3852" i="5"/>
  <c r="Q3852" i="5" s="1"/>
  <c r="G3852" i="5"/>
  <c r="P3852" i="5" s="1"/>
  <c r="I3852" i="5"/>
  <c r="R3852" i="5" s="1"/>
  <c r="H3853" i="5"/>
  <c r="Q3853" i="5" s="1"/>
  <c r="J3853" i="5"/>
  <c r="S3853" i="5" s="1"/>
  <c r="I3853" i="5"/>
  <c r="R3853" i="5" s="1"/>
  <c r="K3853" i="5"/>
  <c r="G3853" i="5"/>
  <c r="P3853" i="5" s="1"/>
  <c r="I3854" i="5"/>
  <c r="R3854" i="5" s="1"/>
  <c r="H3854" i="5"/>
  <c r="Q3854" i="5" s="1"/>
  <c r="J3854" i="5"/>
  <c r="S3854" i="5" s="1"/>
  <c r="G3854" i="5"/>
  <c r="P3854" i="5" s="1"/>
  <c r="K3854" i="5"/>
  <c r="J3855" i="5"/>
  <c r="S3855" i="5" s="1"/>
  <c r="G3855" i="5"/>
  <c r="P3855" i="5" s="1"/>
  <c r="I3855" i="5"/>
  <c r="R3855" i="5" s="1"/>
  <c r="H3855" i="5"/>
  <c r="Q3855" i="5" s="1"/>
  <c r="K3855" i="5"/>
  <c r="K3856" i="5"/>
  <c r="H3856" i="5"/>
  <c r="Q3856" i="5" s="1"/>
  <c r="J3856" i="5"/>
  <c r="S3856" i="5" s="1"/>
  <c r="I3856" i="5"/>
  <c r="R3856" i="5" s="1"/>
  <c r="G3856" i="5"/>
  <c r="P3856" i="5" s="1"/>
  <c r="J3857" i="5"/>
  <c r="S3857" i="5" s="1"/>
  <c r="I3857" i="5"/>
  <c r="R3857" i="5" s="1"/>
  <c r="G3857" i="5"/>
  <c r="P3857" i="5" s="1"/>
  <c r="H3857" i="5"/>
  <c r="Q3857" i="5" s="1"/>
  <c r="K3857" i="5"/>
  <c r="I3858" i="5"/>
  <c r="R3858" i="5" s="1"/>
  <c r="H3858" i="5"/>
  <c r="Q3858" i="5" s="1"/>
  <c r="G3858" i="5"/>
  <c r="P3858" i="5" s="1"/>
  <c r="J3858" i="5"/>
  <c r="S3858" i="5" s="1"/>
  <c r="K3858" i="5"/>
  <c r="I3859" i="5"/>
  <c r="R3859" i="5" s="1"/>
  <c r="H3859" i="5"/>
  <c r="Q3859" i="5" s="1"/>
  <c r="G3859" i="5"/>
  <c r="P3859" i="5" s="1"/>
  <c r="K3859" i="5"/>
  <c r="J3859" i="5"/>
  <c r="S3859" i="5" s="1"/>
  <c r="I3860" i="5"/>
  <c r="R3860" i="5" s="1"/>
  <c r="H3860" i="5"/>
  <c r="Q3860" i="5" s="1"/>
  <c r="J3860" i="5"/>
  <c r="S3860" i="5" s="1"/>
  <c r="G3860" i="5"/>
  <c r="P3860" i="5" s="1"/>
  <c r="K3860" i="5"/>
  <c r="I3861" i="5"/>
  <c r="R3861" i="5" s="1"/>
  <c r="G3861" i="5"/>
  <c r="P3861" i="5" s="1"/>
  <c r="K3861" i="5"/>
  <c r="J3861" i="5"/>
  <c r="S3861" i="5" s="1"/>
  <c r="H3861" i="5"/>
  <c r="Q3861" i="5" s="1"/>
  <c r="G3862" i="5"/>
  <c r="P3862" i="5" s="1"/>
  <c r="K3862" i="5"/>
  <c r="I3862" i="5"/>
  <c r="R3862" i="5" s="1"/>
  <c r="J3862" i="5"/>
  <c r="S3862" i="5" s="1"/>
  <c r="H3862" i="5"/>
  <c r="Q3862" i="5" s="1"/>
  <c r="G3863" i="5"/>
  <c r="P3863" i="5" s="1"/>
  <c r="K3863" i="5"/>
  <c r="I3863" i="5"/>
  <c r="R3863" i="5" s="1"/>
  <c r="H3863" i="5"/>
  <c r="Q3863" i="5" s="1"/>
  <c r="J3863" i="5"/>
  <c r="S3863" i="5" s="1"/>
  <c r="G3864" i="5"/>
  <c r="P3864" i="5" s="1"/>
  <c r="K3864" i="5"/>
  <c r="J3864" i="5"/>
  <c r="S3864" i="5" s="1"/>
  <c r="I3864" i="5"/>
  <c r="R3864" i="5" s="1"/>
  <c r="H3864" i="5"/>
  <c r="Q3864" i="5" s="1"/>
  <c r="K3865" i="5"/>
  <c r="G3865" i="5"/>
  <c r="P3865" i="5" s="1"/>
  <c r="J3865" i="5"/>
  <c r="S3865" i="5" s="1"/>
  <c r="I3865" i="5"/>
  <c r="R3865" i="5" s="1"/>
  <c r="H3865" i="5"/>
  <c r="Q3865" i="5" s="1"/>
  <c r="G3866" i="5"/>
  <c r="P3866" i="5" s="1"/>
  <c r="H3866" i="5"/>
  <c r="Q3866" i="5" s="1"/>
  <c r="K3866" i="5"/>
  <c r="I3866" i="5"/>
  <c r="R3866" i="5" s="1"/>
  <c r="J3866" i="5"/>
  <c r="S3866" i="5" s="1"/>
  <c r="J3867" i="5"/>
  <c r="S3867" i="5" s="1"/>
  <c r="G3867" i="5"/>
  <c r="P3867" i="5" s="1"/>
  <c r="I3867" i="5"/>
  <c r="R3867" i="5" s="1"/>
  <c r="K3867" i="5"/>
  <c r="H3867" i="5"/>
  <c r="Q3867" i="5" s="1"/>
  <c r="H3868" i="5"/>
  <c r="Q3868" i="5" s="1"/>
  <c r="K3868" i="5"/>
  <c r="I3868" i="5"/>
  <c r="R3868" i="5" s="1"/>
  <c r="G3868" i="5"/>
  <c r="P3868" i="5" s="1"/>
  <c r="J3868" i="5"/>
  <c r="S3868" i="5" s="1"/>
  <c r="G3869" i="5"/>
  <c r="P3869" i="5" s="1"/>
  <c r="J3869" i="5"/>
  <c r="S3869" i="5" s="1"/>
  <c r="K3869" i="5"/>
  <c r="H3869" i="5"/>
  <c r="Q3869" i="5" s="1"/>
  <c r="I3869" i="5"/>
  <c r="R3869" i="5" s="1"/>
  <c r="G3870" i="5"/>
  <c r="P3870" i="5" s="1"/>
  <c r="I3870" i="5"/>
  <c r="R3870" i="5" s="1"/>
  <c r="K3870" i="5"/>
  <c r="J3870" i="5"/>
  <c r="S3870" i="5" s="1"/>
  <c r="H3870" i="5"/>
  <c r="Q3870" i="5" s="1"/>
  <c r="J3871" i="5"/>
  <c r="S3871" i="5" s="1"/>
  <c r="I3871" i="5"/>
  <c r="R3871" i="5" s="1"/>
  <c r="G3871" i="5"/>
  <c r="P3871" i="5" s="1"/>
  <c r="H3871" i="5"/>
  <c r="Q3871" i="5" s="1"/>
  <c r="K3871" i="5"/>
  <c r="H3872" i="5"/>
  <c r="Q3872" i="5" s="1"/>
  <c r="I3872" i="5"/>
  <c r="R3872" i="5" s="1"/>
  <c r="J3872" i="5"/>
  <c r="S3872" i="5" s="1"/>
  <c r="G3872" i="5"/>
  <c r="P3872" i="5" s="1"/>
  <c r="K3872" i="5"/>
  <c r="G3873" i="5"/>
  <c r="P3873" i="5" s="1"/>
  <c r="J3873" i="5"/>
  <c r="S3873" i="5" s="1"/>
  <c r="H3873" i="5"/>
  <c r="Q3873" i="5" s="1"/>
  <c r="K3873" i="5"/>
  <c r="I3873" i="5"/>
  <c r="R3873" i="5" s="1"/>
  <c r="G3874" i="5"/>
  <c r="P3874" i="5" s="1"/>
  <c r="J3874" i="5"/>
  <c r="S3874" i="5" s="1"/>
  <c r="I3874" i="5"/>
  <c r="R3874" i="5" s="1"/>
  <c r="H3874" i="5"/>
  <c r="Q3874" i="5" s="1"/>
  <c r="K3874" i="5"/>
  <c r="G3875" i="5"/>
  <c r="P3875" i="5" s="1"/>
  <c r="J3875" i="5"/>
  <c r="S3875" i="5" s="1"/>
  <c r="K3875" i="5"/>
  <c r="H3875" i="5"/>
  <c r="Q3875" i="5" s="1"/>
  <c r="I3875" i="5"/>
  <c r="R3875" i="5" s="1"/>
  <c r="H3876" i="5"/>
  <c r="Q3876" i="5" s="1"/>
  <c r="J3876" i="5"/>
  <c r="S3876" i="5" s="1"/>
  <c r="G3876" i="5"/>
  <c r="P3876" i="5" s="1"/>
  <c r="K3876" i="5"/>
  <c r="I3876" i="5"/>
  <c r="R3876" i="5" s="1"/>
  <c r="I3877" i="5"/>
  <c r="R3877" i="5" s="1"/>
  <c r="G3877" i="5"/>
  <c r="P3877" i="5" s="1"/>
  <c r="H3877" i="5"/>
  <c r="Q3877" i="5" s="1"/>
  <c r="K3877" i="5"/>
  <c r="J3877" i="5"/>
  <c r="S3877" i="5" s="1"/>
  <c r="I3878" i="5"/>
  <c r="R3878" i="5" s="1"/>
  <c r="G3878" i="5"/>
  <c r="P3878" i="5" s="1"/>
  <c r="H3878" i="5"/>
  <c r="Q3878" i="5" s="1"/>
  <c r="K3878" i="5"/>
  <c r="J3878" i="5"/>
  <c r="S3878" i="5" s="1"/>
  <c r="G3879" i="5"/>
  <c r="P3879" i="5" s="1"/>
  <c r="H3879" i="5"/>
  <c r="Q3879" i="5" s="1"/>
  <c r="I3879" i="5"/>
  <c r="R3879" i="5" s="1"/>
  <c r="K3879" i="5"/>
  <c r="J3879" i="5"/>
  <c r="S3879" i="5" s="1"/>
  <c r="K3880" i="5"/>
  <c r="H3880" i="5"/>
  <c r="Q3880" i="5" s="1"/>
  <c r="G3880" i="5"/>
  <c r="P3880" i="5" s="1"/>
  <c r="I3880" i="5"/>
  <c r="R3880" i="5" s="1"/>
  <c r="J3880" i="5"/>
  <c r="S3880" i="5" s="1"/>
  <c r="I3881" i="5"/>
  <c r="R3881" i="5" s="1"/>
  <c r="G3881" i="5"/>
  <c r="P3881" i="5" s="1"/>
  <c r="H3881" i="5"/>
  <c r="Q3881" i="5" s="1"/>
  <c r="K3881" i="5"/>
  <c r="J3881" i="5"/>
  <c r="S3881" i="5" s="1"/>
  <c r="K3882" i="5"/>
  <c r="G3882" i="5"/>
  <c r="P3882" i="5" s="1"/>
  <c r="I3882" i="5"/>
  <c r="R3882" i="5" s="1"/>
  <c r="J3882" i="5"/>
  <c r="S3882" i="5" s="1"/>
  <c r="H3882" i="5"/>
  <c r="Q3882" i="5" s="1"/>
  <c r="G3883" i="5"/>
  <c r="P3883" i="5" s="1"/>
  <c r="K3883" i="5"/>
  <c r="I3883" i="5"/>
  <c r="R3883" i="5" s="1"/>
  <c r="J3883" i="5"/>
  <c r="S3883" i="5" s="1"/>
  <c r="H3883" i="5"/>
  <c r="Q3883" i="5" s="1"/>
  <c r="H3884" i="5"/>
  <c r="Q3884" i="5" s="1"/>
  <c r="G3884" i="5"/>
  <c r="P3884" i="5" s="1"/>
  <c r="K3884" i="5"/>
  <c r="I3884" i="5"/>
  <c r="R3884" i="5" s="1"/>
  <c r="J3884" i="5"/>
  <c r="S3884" i="5" s="1"/>
  <c r="I3885" i="5"/>
  <c r="R3885" i="5" s="1"/>
  <c r="J3885" i="5"/>
  <c r="S3885" i="5" s="1"/>
  <c r="G3885" i="5"/>
  <c r="P3885" i="5" s="1"/>
  <c r="K3885" i="5"/>
  <c r="H3885" i="5"/>
  <c r="Q3885" i="5" s="1"/>
  <c r="G3886" i="5"/>
  <c r="P3886" i="5" s="1"/>
  <c r="K3886" i="5"/>
  <c r="I3886" i="5"/>
  <c r="R3886" i="5" s="1"/>
  <c r="H3886" i="5"/>
  <c r="Q3886" i="5" s="1"/>
  <c r="J3886" i="5"/>
  <c r="S3886" i="5" s="1"/>
  <c r="K3887" i="5"/>
  <c r="G3887" i="5"/>
  <c r="P3887" i="5" s="1"/>
  <c r="H3887" i="5"/>
  <c r="Q3887" i="5" s="1"/>
  <c r="I3887" i="5"/>
  <c r="R3887" i="5" s="1"/>
  <c r="J3887" i="5"/>
  <c r="S3887" i="5" s="1"/>
  <c r="K3888" i="5"/>
  <c r="I3888" i="5"/>
  <c r="R3888" i="5" s="1"/>
  <c r="G3888" i="5"/>
  <c r="P3888" i="5" s="1"/>
  <c r="H3888" i="5"/>
  <c r="Q3888" i="5" s="1"/>
  <c r="J3888" i="5"/>
  <c r="S3888" i="5" s="1"/>
  <c r="H3889" i="5"/>
  <c r="Q3889" i="5" s="1"/>
  <c r="J3889" i="5"/>
  <c r="S3889" i="5" s="1"/>
  <c r="G3889" i="5"/>
  <c r="P3889" i="5" s="1"/>
  <c r="K3889" i="5"/>
  <c r="I3889" i="5"/>
  <c r="R3889" i="5" s="1"/>
  <c r="K3890" i="5"/>
  <c r="J3890" i="5"/>
  <c r="S3890" i="5" s="1"/>
  <c r="G3890" i="5"/>
  <c r="P3890" i="5" s="1"/>
  <c r="I3890" i="5"/>
  <c r="R3890" i="5" s="1"/>
  <c r="H3890" i="5"/>
  <c r="Q3890" i="5" s="1"/>
  <c r="G3891" i="5"/>
  <c r="P3891" i="5" s="1"/>
  <c r="J3891" i="5"/>
  <c r="S3891" i="5" s="1"/>
  <c r="H3891" i="5"/>
  <c r="Q3891" i="5" s="1"/>
  <c r="I3891" i="5"/>
  <c r="R3891" i="5" s="1"/>
  <c r="K3891" i="5"/>
  <c r="I3892" i="5"/>
  <c r="R3892" i="5" s="1"/>
  <c r="J3892" i="5"/>
  <c r="S3892" i="5" s="1"/>
  <c r="G3892" i="5"/>
  <c r="P3892" i="5" s="1"/>
  <c r="K3892" i="5"/>
  <c r="H3892" i="5"/>
  <c r="Q3892" i="5" s="1"/>
  <c r="H3893" i="5"/>
  <c r="Q3893" i="5" s="1"/>
  <c r="K3893" i="5"/>
  <c r="G3893" i="5"/>
  <c r="P3893" i="5" s="1"/>
  <c r="I3893" i="5"/>
  <c r="R3893" i="5" s="1"/>
  <c r="J3893" i="5"/>
  <c r="S3893" i="5" s="1"/>
  <c r="H3894" i="5"/>
  <c r="Q3894" i="5" s="1"/>
  <c r="I3894" i="5"/>
  <c r="R3894" i="5" s="1"/>
  <c r="K3894" i="5"/>
  <c r="J3894" i="5"/>
  <c r="S3894" i="5" s="1"/>
  <c r="G3894" i="5"/>
  <c r="P3894" i="5" s="1"/>
  <c r="K3895" i="5"/>
  <c r="I3895" i="5"/>
  <c r="R3895" i="5" s="1"/>
  <c r="J3895" i="5"/>
  <c r="S3895" i="5" s="1"/>
  <c r="G3895" i="5"/>
  <c r="P3895" i="5" s="1"/>
  <c r="H3895" i="5"/>
  <c r="Q3895" i="5" s="1"/>
  <c r="K3896" i="5"/>
  <c r="H3896" i="5"/>
  <c r="Q3896" i="5" s="1"/>
  <c r="I3896" i="5"/>
  <c r="R3896" i="5" s="1"/>
  <c r="J3896" i="5"/>
  <c r="S3896" i="5" s="1"/>
  <c r="G3896" i="5"/>
  <c r="P3896" i="5" s="1"/>
  <c r="H3897" i="5"/>
  <c r="Q3897" i="5" s="1"/>
  <c r="J3897" i="5"/>
  <c r="S3897" i="5" s="1"/>
  <c r="G3897" i="5"/>
  <c r="P3897" i="5" s="1"/>
  <c r="I3897" i="5"/>
  <c r="R3897" i="5" s="1"/>
  <c r="K3897" i="5"/>
  <c r="G3898" i="5"/>
  <c r="P3898" i="5" s="1"/>
  <c r="K3898" i="5"/>
  <c r="H3898" i="5"/>
  <c r="Q3898" i="5" s="1"/>
  <c r="I3898" i="5"/>
  <c r="R3898" i="5" s="1"/>
  <c r="J3898" i="5"/>
  <c r="S3898" i="5" s="1"/>
  <c r="H3899" i="5"/>
  <c r="Q3899" i="5" s="1"/>
  <c r="G3899" i="5"/>
  <c r="P3899" i="5" s="1"/>
  <c r="J3899" i="5"/>
  <c r="S3899" i="5" s="1"/>
  <c r="K3899" i="5"/>
  <c r="I3899" i="5"/>
  <c r="R3899" i="5" s="1"/>
  <c r="I3900" i="5"/>
  <c r="R3900" i="5" s="1"/>
  <c r="G3900" i="5"/>
  <c r="P3900" i="5" s="1"/>
  <c r="K3900" i="5"/>
  <c r="J3900" i="5"/>
  <c r="S3900" i="5" s="1"/>
  <c r="H3900" i="5"/>
  <c r="Q3900" i="5" s="1"/>
  <c r="I3901" i="5"/>
  <c r="R3901" i="5" s="1"/>
  <c r="J3901" i="5"/>
  <c r="S3901" i="5" s="1"/>
  <c r="G3901" i="5"/>
  <c r="P3901" i="5" s="1"/>
  <c r="K3901" i="5"/>
  <c r="H3901" i="5"/>
  <c r="Q3901" i="5" s="1"/>
  <c r="J3902" i="5"/>
  <c r="S3902" i="5" s="1"/>
  <c r="G3902" i="5"/>
  <c r="P3902" i="5" s="1"/>
  <c r="I3902" i="5"/>
  <c r="R3902" i="5" s="1"/>
  <c r="K3902" i="5"/>
  <c r="H3902" i="5"/>
  <c r="Q3902" i="5" s="1"/>
  <c r="H3903" i="5"/>
  <c r="Q3903" i="5" s="1"/>
  <c r="J3903" i="5"/>
  <c r="S3903" i="5" s="1"/>
  <c r="I3903" i="5"/>
  <c r="R3903" i="5" s="1"/>
  <c r="G3903" i="5"/>
  <c r="P3903" i="5" s="1"/>
  <c r="K3903" i="5"/>
  <c r="J3904" i="5"/>
  <c r="S3904" i="5" s="1"/>
  <c r="I3904" i="5"/>
  <c r="R3904" i="5" s="1"/>
  <c r="G3904" i="5"/>
  <c r="P3904" i="5" s="1"/>
  <c r="K3904" i="5"/>
  <c r="H3904" i="5"/>
  <c r="Q3904" i="5" s="1"/>
  <c r="H3905" i="5"/>
  <c r="Q3905" i="5" s="1"/>
  <c r="I3905" i="5"/>
  <c r="R3905" i="5" s="1"/>
  <c r="K3905" i="5"/>
  <c r="J3905" i="5"/>
  <c r="S3905" i="5" s="1"/>
  <c r="G3905" i="5"/>
  <c r="P3905" i="5" s="1"/>
  <c r="K3906" i="5"/>
  <c r="G3906" i="5"/>
  <c r="P3906" i="5" s="1"/>
  <c r="I3906" i="5"/>
  <c r="R3906" i="5" s="1"/>
  <c r="J3906" i="5"/>
  <c r="S3906" i="5" s="1"/>
  <c r="H3906" i="5"/>
  <c r="Q3906" i="5" s="1"/>
  <c r="H3907" i="5"/>
  <c r="Q3907" i="5" s="1"/>
  <c r="K3907" i="5"/>
  <c r="I3907" i="5"/>
  <c r="R3907" i="5" s="1"/>
  <c r="G3907" i="5"/>
  <c r="P3907" i="5" s="1"/>
  <c r="J3907" i="5"/>
  <c r="S3907" i="5" s="1"/>
  <c r="I3908" i="5"/>
  <c r="R3908" i="5" s="1"/>
  <c r="K3908" i="5"/>
  <c r="J3908" i="5"/>
  <c r="S3908" i="5" s="1"/>
  <c r="H3908" i="5"/>
  <c r="Q3908" i="5" s="1"/>
  <c r="G3908" i="5"/>
  <c r="P3908" i="5" s="1"/>
  <c r="J3909" i="5"/>
  <c r="S3909" i="5" s="1"/>
  <c r="I3909" i="5"/>
  <c r="R3909" i="5" s="1"/>
  <c r="G3909" i="5"/>
  <c r="P3909" i="5" s="1"/>
  <c r="K3909" i="5"/>
  <c r="H3909" i="5"/>
  <c r="Q3909" i="5" s="1"/>
  <c r="J3910" i="5"/>
  <c r="S3910" i="5" s="1"/>
  <c r="H3910" i="5"/>
  <c r="Q3910" i="5" s="1"/>
  <c r="I3910" i="5"/>
  <c r="R3910" i="5" s="1"/>
  <c r="K3910" i="5"/>
  <c r="G3910" i="5"/>
  <c r="P3910" i="5" s="1"/>
  <c r="J3911" i="5"/>
  <c r="S3911" i="5" s="1"/>
  <c r="G3911" i="5"/>
  <c r="P3911" i="5" s="1"/>
  <c r="K3911" i="5"/>
  <c r="I3911" i="5"/>
  <c r="R3911" i="5" s="1"/>
  <c r="H3911" i="5"/>
  <c r="Q3911" i="5" s="1"/>
  <c r="J3912" i="5"/>
  <c r="S3912" i="5" s="1"/>
  <c r="I3912" i="5"/>
  <c r="R3912" i="5" s="1"/>
  <c r="H3912" i="5"/>
  <c r="Q3912" i="5" s="1"/>
  <c r="K3912" i="5"/>
  <c r="G3912" i="5"/>
  <c r="P3912" i="5" s="1"/>
  <c r="J3913" i="5"/>
  <c r="S3913" i="5" s="1"/>
  <c r="G3913" i="5"/>
  <c r="P3913" i="5" s="1"/>
  <c r="K3913" i="5"/>
  <c r="I3913" i="5"/>
  <c r="R3913" i="5" s="1"/>
  <c r="H3913" i="5"/>
  <c r="Q3913" i="5" s="1"/>
  <c r="J3914" i="5"/>
  <c r="S3914" i="5" s="1"/>
  <c r="K3914" i="5"/>
  <c r="H3914" i="5"/>
  <c r="Q3914" i="5" s="1"/>
  <c r="G3914" i="5"/>
  <c r="P3914" i="5" s="1"/>
  <c r="I3914" i="5"/>
  <c r="R3914" i="5" s="1"/>
  <c r="J3915" i="5"/>
  <c r="S3915" i="5" s="1"/>
  <c r="I3915" i="5"/>
  <c r="R3915" i="5" s="1"/>
  <c r="K3915" i="5"/>
  <c r="H3915" i="5"/>
  <c r="Q3915" i="5" s="1"/>
  <c r="G3915" i="5"/>
  <c r="P3915" i="5" s="1"/>
  <c r="K3916" i="5"/>
  <c r="I3916" i="5"/>
  <c r="R3916" i="5" s="1"/>
  <c r="G3916" i="5"/>
  <c r="P3916" i="5" s="1"/>
  <c r="J3916" i="5"/>
  <c r="S3916" i="5" s="1"/>
  <c r="H3916" i="5"/>
  <c r="Q3916" i="5" s="1"/>
  <c r="J3917" i="5"/>
  <c r="S3917" i="5" s="1"/>
  <c r="K3917" i="5"/>
  <c r="I3917" i="5"/>
  <c r="R3917" i="5" s="1"/>
  <c r="G3917" i="5"/>
  <c r="P3917" i="5" s="1"/>
  <c r="H3917" i="5"/>
  <c r="Q3917" i="5" s="1"/>
  <c r="K3918" i="5"/>
  <c r="H3918" i="5"/>
  <c r="Q3918" i="5" s="1"/>
  <c r="G3918" i="5"/>
  <c r="P3918" i="5" s="1"/>
  <c r="I3918" i="5"/>
  <c r="R3918" i="5" s="1"/>
  <c r="J3918" i="5"/>
  <c r="S3918" i="5" s="1"/>
  <c r="K3919" i="5"/>
  <c r="G3919" i="5"/>
  <c r="P3919" i="5" s="1"/>
  <c r="I3919" i="5"/>
  <c r="R3919" i="5" s="1"/>
  <c r="J3919" i="5"/>
  <c r="S3919" i="5" s="1"/>
  <c r="H3919" i="5"/>
  <c r="Q3919" i="5" s="1"/>
  <c r="K3920" i="5"/>
  <c r="H3920" i="5"/>
  <c r="Q3920" i="5" s="1"/>
  <c r="G3920" i="5"/>
  <c r="P3920" i="5" s="1"/>
  <c r="I3920" i="5"/>
  <c r="R3920" i="5" s="1"/>
  <c r="J3920" i="5"/>
  <c r="S3920" i="5" s="1"/>
  <c r="I3921" i="5"/>
  <c r="R3921" i="5" s="1"/>
  <c r="H3921" i="5"/>
  <c r="Q3921" i="5" s="1"/>
  <c r="G3921" i="5"/>
  <c r="P3921" i="5" s="1"/>
  <c r="K3921" i="5"/>
  <c r="J3921" i="5"/>
  <c r="S3921" i="5" s="1"/>
  <c r="J3922" i="5"/>
  <c r="S3922" i="5" s="1"/>
  <c r="G3922" i="5"/>
  <c r="P3922" i="5" s="1"/>
  <c r="K3922" i="5"/>
  <c r="I3922" i="5"/>
  <c r="R3922" i="5" s="1"/>
  <c r="H3922" i="5"/>
  <c r="Q3922" i="5" s="1"/>
  <c r="K3923" i="5"/>
  <c r="J3923" i="5"/>
  <c r="S3923" i="5" s="1"/>
  <c r="G3923" i="5"/>
  <c r="P3923" i="5" s="1"/>
  <c r="I3923" i="5"/>
  <c r="R3923" i="5" s="1"/>
  <c r="H3923" i="5"/>
  <c r="Q3923" i="5" s="1"/>
  <c r="J3924" i="5"/>
  <c r="S3924" i="5" s="1"/>
  <c r="K3924" i="5"/>
  <c r="H3924" i="5"/>
  <c r="Q3924" i="5" s="1"/>
  <c r="G3924" i="5"/>
  <c r="P3924" i="5" s="1"/>
  <c r="I3924" i="5"/>
  <c r="R3924" i="5" s="1"/>
  <c r="J3925" i="5"/>
  <c r="S3925" i="5" s="1"/>
  <c r="G3925" i="5"/>
  <c r="P3925" i="5" s="1"/>
  <c r="K3925" i="5"/>
  <c r="I3925" i="5"/>
  <c r="R3925" i="5" s="1"/>
  <c r="H3925" i="5"/>
  <c r="Q3925" i="5" s="1"/>
  <c r="I3926" i="5"/>
  <c r="R3926" i="5" s="1"/>
  <c r="H3926" i="5"/>
  <c r="Q3926" i="5" s="1"/>
  <c r="K3926" i="5"/>
  <c r="G3926" i="5"/>
  <c r="P3926" i="5" s="1"/>
  <c r="J3926" i="5"/>
  <c r="S3926" i="5" s="1"/>
  <c r="H3927" i="5"/>
  <c r="Q3927" i="5" s="1"/>
  <c r="J3927" i="5"/>
  <c r="S3927" i="5" s="1"/>
  <c r="K3927" i="5"/>
  <c r="G3927" i="5"/>
  <c r="P3927" i="5" s="1"/>
  <c r="I3927" i="5"/>
  <c r="R3927" i="5" s="1"/>
  <c r="I3928" i="5"/>
  <c r="R3928" i="5" s="1"/>
  <c r="G3928" i="5"/>
  <c r="P3928" i="5" s="1"/>
  <c r="J3928" i="5"/>
  <c r="S3928" i="5" s="1"/>
  <c r="H3928" i="5"/>
  <c r="Q3928" i="5" s="1"/>
  <c r="K3928" i="5"/>
  <c r="G3929" i="5"/>
  <c r="P3929" i="5" s="1"/>
  <c r="H3929" i="5"/>
  <c r="Q3929" i="5" s="1"/>
  <c r="I3929" i="5"/>
  <c r="R3929" i="5" s="1"/>
  <c r="J3929" i="5"/>
  <c r="S3929" i="5" s="1"/>
  <c r="K3929" i="5"/>
  <c r="I3930" i="5"/>
  <c r="R3930" i="5" s="1"/>
  <c r="J3930" i="5"/>
  <c r="S3930" i="5" s="1"/>
  <c r="H3930" i="5"/>
  <c r="Q3930" i="5" s="1"/>
  <c r="K3930" i="5"/>
  <c r="G3930" i="5"/>
  <c r="P3930" i="5" s="1"/>
  <c r="I3931" i="5"/>
  <c r="R3931" i="5" s="1"/>
  <c r="K3931" i="5"/>
  <c r="J3931" i="5"/>
  <c r="S3931" i="5" s="1"/>
  <c r="G3931" i="5"/>
  <c r="P3931" i="5" s="1"/>
  <c r="H3931" i="5"/>
  <c r="Q3931" i="5" s="1"/>
  <c r="H3932" i="5"/>
  <c r="Q3932" i="5" s="1"/>
  <c r="I3932" i="5"/>
  <c r="R3932" i="5" s="1"/>
  <c r="G3932" i="5"/>
  <c r="P3932" i="5" s="1"/>
  <c r="J3932" i="5"/>
  <c r="S3932" i="5" s="1"/>
  <c r="K3932" i="5"/>
  <c r="I3933" i="5"/>
  <c r="R3933" i="5" s="1"/>
  <c r="G3933" i="5"/>
  <c r="P3933" i="5" s="1"/>
  <c r="K3933" i="5"/>
  <c r="J3933" i="5"/>
  <c r="S3933" i="5" s="1"/>
  <c r="H3933" i="5"/>
  <c r="Q3933" i="5" s="1"/>
  <c r="H3934" i="5"/>
  <c r="Q3934" i="5" s="1"/>
  <c r="K3934" i="5"/>
  <c r="G3934" i="5"/>
  <c r="P3934" i="5" s="1"/>
  <c r="J3934" i="5"/>
  <c r="S3934" i="5" s="1"/>
  <c r="I3934" i="5"/>
  <c r="R3934" i="5" s="1"/>
  <c r="H3935" i="5"/>
  <c r="Q3935" i="5" s="1"/>
  <c r="K3935" i="5"/>
  <c r="J3935" i="5"/>
  <c r="S3935" i="5" s="1"/>
  <c r="G3935" i="5"/>
  <c r="P3935" i="5" s="1"/>
  <c r="I3935" i="5"/>
  <c r="R3935" i="5" s="1"/>
  <c r="H3936" i="5"/>
  <c r="Q3936" i="5" s="1"/>
  <c r="G3936" i="5"/>
  <c r="P3936" i="5" s="1"/>
  <c r="I3936" i="5"/>
  <c r="R3936" i="5" s="1"/>
  <c r="J3936" i="5"/>
  <c r="S3936" i="5" s="1"/>
  <c r="K3936" i="5"/>
  <c r="H3937" i="5"/>
  <c r="Q3937" i="5" s="1"/>
  <c r="K3937" i="5"/>
  <c r="G3937" i="5"/>
  <c r="P3937" i="5" s="1"/>
  <c r="I3937" i="5"/>
  <c r="R3937" i="5" s="1"/>
  <c r="J3937" i="5"/>
  <c r="S3937" i="5" s="1"/>
  <c r="H3938" i="5"/>
  <c r="Q3938" i="5" s="1"/>
  <c r="J3938" i="5"/>
  <c r="S3938" i="5" s="1"/>
  <c r="I3938" i="5"/>
  <c r="R3938" i="5" s="1"/>
  <c r="G3938" i="5"/>
  <c r="P3938" i="5" s="1"/>
  <c r="K3938" i="5"/>
  <c r="J3939" i="5"/>
  <c r="S3939" i="5" s="1"/>
  <c r="I3939" i="5"/>
  <c r="R3939" i="5" s="1"/>
  <c r="G3939" i="5"/>
  <c r="P3939" i="5" s="1"/>
  <c r="K3939" i="5"/>
  <c r="H3939" i="5"/>
  <c r="Q3939" i="5" s="1"/>
  <c r="H3940" i="5"/>
  <c r="Q3940" i="5" s="1"/>
  <c r="G3940" i="5"/>
  <c r="P3940" i="5" s="1"/>
  <c r="J3940" i="5"/>
  <c r="S3940" i="5" s="1"/>
  <c r="I3940" i="5"/>
  <c r="R3940" i="5" s="1"/>
  <c r="K3940" i="5"/>
  <c r="G3941" i="5"/>
  <c r="P3941" i="5" s="1"/>
  <c r="I3941" i="5"/>
  <c r="R3941" i="5" s="1"/>
  <c r="J3941" i="5"/>
  <c r="S3941" i="5" s="1"/>
  <c r="H3941" i="5"/>
  <c r="Q3941" i="5" s="1"/>
  <c r="K3941" i="5"/>
  <c r="J3942" i="5"/>
  <c r="S3942" i="5" s="1"/>
  <c r="K3942" i="5"/>
  <c r="H3942" i="5"/>
  <c r="Q3942" i="5" s="1"/>
  <c r="G3942" i="5"/>
  <c r="P3942" i="5" s="1"/>
  <c r="I3942" i="5"/>
  <c r="R3942" i="5" s="1"/>
  <c r="G3943" i="5"/>
  <c r="P3943" i="5" s="1"/>
  <c r="I3943" i="5"/>
  <c r="R3943" i="5" s="1"/>
  <c r="H3943" i="5"/>
  <c r="Q3943" i="5" s="1"/>
  <c r="K3943" i="5"/>
  <c r="J3943" i="5"/>
  <c r="S3943" i="5" s="1"/>
  <c r="G3944" i="5"/>
  <c r="P3944" i="5" s="1"/>
  <c r="J3944" i="5"/>
  <c r="S3944" i="5" s="1"/>
  <c r="K3944" i="5"/>
  <c r="H3944" i="5"/>
  <c r="Q3944" i="5" s="1"/>
  <c r="I3944" i="5"/>
  <c r="R3944" i="5" s="1"/>
  <c r="G3945" i="5"/>
  <c r="P3945" i="5" s="1"/>
  <c r="K3945" i="5"/>
  <c r="I3945" i="5"/>
  <c r="R3945" i="5" s="1"/>
  <c r="H3945" i="5"/>
  <c r="Q3945" i="5" s="1"/>
  <c r="J3945" i="5"/>
  <c r="S3945" i="5" s="1"/>
  <c r="H3946" i="5"/>
  <c r="Q3946" i="5" s="1"/>
  <c r="K3946" i="5"/>
  <c r="I3946" i="5"/>
  <c r="R3946" i="5" s="1"/>
  <c r="G3946" i="5"/>
  <c r="P3946" i="5" s="1"/>
  <c r="J3946" i="5"/>
  <c r="S3946" i="5" s="1"/>
  <c r="J3947" i="5"/>
  <c r="S3947" i="5" s="1"/>
  <c r="K3947" i="5"/>
  <c r="I3947" i="5"/>
  <c r="R3947" i="5" s="1"/>
  <c r="G3947" i="5"/>
  <c r="P3947" i="5" s="1"/>
  <c r="H3947" i="5"/>
  <c r="Q3947" i="5" s="1"/>
  <c r="J3948" i="5"/>
  <c r="S3948" i="5" s="1"/>
  <c r="H3948" i="5"/>
  <c r="Q3948" i="5" s="1"/>
  <c r="K3948" i="5"/>
  <c r="G3948" i="5"/>
  <c r="P3948" i="5" s="1"/>
  <c r="I3948" i="5"/>
  <c r="R3948" i="5" s="1"/>
  <c r="K3949" i="5"/>
  <c r="I3949" i="5"/>
  <c r="R3949" i="5" s="1"/>
  <c r="J3949" i="5"/>
  <c r="S3949" i="5" s="1"/>
  <c r="H3949" i="5"/>
  <c r="Q3949" i="5" s="1"/>
  <c r="G3949" i="5"/>
  <c r="P3949" i="5" s="1"/>
  <c r="K3950" i="5"/>
  <c r="J3950" i="5"/>
  <c r="S3950" i="5" s="1"/>
  <c r="H3950" i="5"/>
  <c r="Q3950" i="5" s="1"/>
  <c r="I3950" i="5"/>
  <c r="R3950" i="5" s="1"/>
  <c r="G3950" i="5"/>
  <c r="P3950" i="5" s="1"/>
  <c r="K3951" i="5"/>
  <c r="H3951" i="5"/>
  <c r="Q3951" i="5" s="1"/>
  <c r="G3951" i="5"/>
  <c r="P3951" i="5" s="1"/>
  <c r="I3951" i="5"/>
  <c r="R3951" i="5" s="1"/>
  <c r="J3951" i="5"/>
  <c r="S3951" i="5" s="1"/>
  <c r="K3952" i="5"/>
  <c r="G3952" i="5"/>
  <c r="P3952" i="5" s="1"/>
  <c r="I3952" i="5"/>
  <c r="R3952" i="5" s="1"/>
  <c r="H3952" i="5"/>
  <c r="Q3952" i="5" s="1"/>
  <c r="J3952" i="5"/>
  <c r="S3952" i="5" s="1"/>
  <c r="K3953" i="5"/>
  <c r="J3953" i="5"/>
  <c r="S3953" i="5" s="1"/>
  <c r="H3953" i="5"/>
  <c r="Q3953" i="5" s="1"/>
  <c r="G3953" i="5"/>
  <c r="P3953" i="5" s="1"/>
  <c r="I3953" i="5"/>
  <c r="R3953" i="5" s="1"/>
  <c r="K3954" i="5"/>
  <c r="J3954" i="5"/>
  <c r="S3954" i="5" s="1"/>
  <c r="H3954" i="5"/>
  <c r="Q3954" i="5" s="1"/>
  <c r="I3954" i="5"/>
  <c r="R3954" i="5" s="1"/>
  <c r="G3954" i="5"/>
  <c r="P3954" i="5" s="1"/>
  <c r="H3955" i="5"/>
  <c r="Q3955" i="5" s="1"/>
  <c r="K3955" i="5"/>
  <c r="I3955" i="5"/>
  <c r="R3955" i="5" s="1"/>
  <c r="J3955" i="5"/>
  <c r="S3955" i="5" s="1"/>
  <c r="G3955" i="5"/>
  <c r="P3955" i="5" s="1"/>
  <c r="H3956" i="5"/>
  <c r="Q3956" i="5" s="1"/>
  <c r="J3956" i="5"/>
  <c r="S3956" i="5" s="1"/>
  <c r="I3956" i="5"/>
  <c r="R3956" i="5" s="1"/>
  <c r="K3956" i="5"/>
  <c r="G3956" i="5"/>
  <c r="P3956" i="5" s="1"/>
  <c r="I3957" i="5"/>
  <c r="R3957" i="5" s="1"/>
  <c r="J3957" i="5"/>
  <c r="S3957" i="5" s="1"/>
  <c r="K3957" i="5"/>
  <c r="H3957" i="5"/>
  <c r="Q3957" i="5" s="1"/>
  <c r="G3957" i="5"/>
  <c r="P3957" i="5" s="1"/>
  <c r="I3958" i="5"/>
  <c r="R3958" i="5" s="1"/>
  <c r="H3958" i="5"/>
  <c r="Q3958" i="5" s="1"/>
  <c r="K3958" i="5"/>
  <c r="J3958" i="5"/>
  <c r="S3958" i="5" s="1"/>
  <c r="G3958" i="5"/>
  <c r="P3958" i="5" s="1"/>
  <c r="G3959" i="5"/>
  <c r="P3959" i="5" s="1"/>
  <c r="K3959" i="5"/>
  <c r="J3959" i="5"/>
  <c r="S3959" i="5" s="1"/>
  <c r="H3959" i="5"/>
  <c r="Q3959" i="5" s="1"/>
  <c r="I3959" i="5"/>
  <c r="R3959" i="5" s="1"/>
  <c r="G3960" i="5"/>
  <c r="P3960" i="5" s="1"/>
  <c r="K3960" i="5"/>
  <c r="H3960" i="5"/>
  <c r="Q3960" i="5" s="1"/>
  <c r="I3960" i="5"/>
  <c r="R3960" i="5" s="1"/>
  <c r="J3960" i="5"/>
  <c r="S3960" i="5" s="1"/>
  <c r="K3961" i="5"/>
  <c r="I3961" i="5"/>
  <c r="R3961" i="5" s="1"/>
  <c r="H3961" i="5"/>
  <c r="Q3961" i="5" s="1"/>
  <c r="J3961" i="5"/>
  <c r="S3961" i="5" s="1"/>
  <c r="G3961" i="5"/>
  <c r="P3961" i="5" s="1"/>
  <c r="K3962" i="5"/>
  <c r="H3962" i="5"/>
  <c r="Q3962" i="5" s="1"/>
  <c r="J3962" i="5"/>
  <c r="S3962" i="5" s="1"/>
  <c r="I3962" i="5"/>
  <c r="R3962" i="5" s="1"/>
  <c r="G3962" i="5"/>
  <c r="P3962" i="5" s="1"/>
  <c r="K3963" i="5"/>
  <c r="J3963" i="5"/>
  <c r="S3963" i="5" s="1"/>
  <c r="G3963" i="5"/>
  <c r="P3963" i="5" s="1"/>
  <c r="I3963" i="5"/>
  <c r="R3963" i="5" s="1"/>
  <c r="H3963" i="5"/>
  <c r="Q3963" i="5" s="1"/>
  <c r="K3964" i="5"/>
  <c r="H3964" i="5"/>
  <c r="Q3964" i="5" s="1"/>
  <c r="G3964" i="5"/>
  <c r="P3964" i="5" s="1"/>
  <c r="I3964" i="5"/>
  <c r="R3964" i="5" s="1"/>
  <c r="J3964" i="5"/>
  <c r="S3964" i="5" s="1"/>
  <c r="K3965" i="5"/>
  <c r="G3965" i="5"/>
  <c r="P3965" i="5" s="1"/>
  <c r="H3965" i="5"/>
  <c r="Q3965" i="5" s="1"/>
  <c r="I3965" i="5"/>
  <c r="R3965" i="5" s="1"/>
  <c r="J3965" i="5"/>
  <c r="S3965" i="5" s="1"/>
  <c r="K3966" i="5"/>
  <c r="G3966" i="5"/>
  <c r="P3966" i="5" s="1"/>
  <c r="I3966" i="5"/>
  <c r="R3966" i="5" s="1"/>
  <c r="J3966" i="5"/>
  <c r="S3966" i="5" s="1"/>
  <c r="H3966" i="5"/>
  <c r="Q3966" i="5" s="1"/>
  <c r="K3967" i="5"/>
  <c r="J3967" i="5"/>
  <c r="S3967" i="5" s="1"/>
  <c r="G3967" i="5"/>
  <c r="P3967" i="5" s="1"/>
  <c r="H3967" i="5"/>
  <c r="Q3967" i="5" s="1"/>
  <c r="I3967" i="5"/>
  <c r="R3967" i="5" s="1"/>
  <c r="K3968" i="5"/>
  <c r="J3968" i="5"/>
  <c r="S3968" i="5" s="1"/>
  <c r="G3968" i="5"/>
  <c r="P3968" i="5" s="1"/>
  <c r="I3968" i="5"/>
  <c r="R3968" i="5" s="1"/>
  <c r="H3968" i="5"/>
  <c r="Q3968" i="5" s="1"/>
  <c r="K3969" i="5"/>
  <c r="J3969" i="5"/>
  <c r="S3969" i="5" s="1"/>
  <c r="G3969" i="5"/>
  <c r="P3969" i="5" s="1"/>
  <c r="H3969" i="5"/>
  <c r="Q3969" i="5" s="1"/>
  <c r="I3969" i="5"/>
  <c r="R3969" i="5" s="1"/>
  <c r="K3970" i="5"/>
  <c r="I3970" i="5"/>
  <c r="R3970" i="5" s="1"/>
  <c r="G3970" i="5"/>
  <c r="P3970" i="5" s="1"/>
  <c r="J3970" i="5"/>
  <c r="S3970" i="5" s="1"/>
  <c r="H3970" i="5"/>
  <c r="Q3970" i="5" s="1"/>
  <c r="K3971" i="5"/>
  <c r="J3971" i="5"/>
  <c r="S3971" i="5" s="1"/>
  <c r="H3971" i="5"/>
  <c r="Q3971" i="5" s="1"/>
  <c r="G3971" i="5"/>
  <c r="P3971" i="5" s="1"/>
  <c r="I3971" i="5"/>
  <c r="R3971" i="5" s="1"/>
  <c r="K3972" i="5"/>
  <c r="I3972" i="5"/>
  <c r="R3972" i="5" s="1"/>
  <c r="J3972" i="5"/>
  <c r="S3972" i="5" s="1"/>
  <c r="G3972" i="5"/>
  <c r="P3972" i="5" s="1"/>
  <c r="H3972" i="5"/>
  <c r="Q3972" i="5" s="1"/>
  <c r="K3973" i="5"/>
  <c r="J3973" i="5"/>
  <c r="S3973" i="5" s="1"/>
  <c r="H3973" i="5"/>
  <c r="Q3973" i="5" s="1"/>
  <c r="G3973" i="5"/>
  <c r="P3973" i="5" s="1"/>
  <c r="I3973" i="5"/>
  <c r="R3973" i="5" s="1"/>
  <c r="K3974" i="5"/>
  <c r="J3974" i="5"/>
  <c r="S3974" i="5" s="1"/>
  <c r="H3974" i="5"/>
  <c r="Q3974" i="5" s="1"/>
  <c r="I3974" i="5"/>
  <c r="R3974" i="5" s="1"/>
  <c r="G3974" i="5"/>
  <c r="P3974" i="5" s="1"/>
  <c r="K3975" i="5"/>
  <c r="I3975" i="5"/>
  <c r="R3975" i="5" s="1"/>
  <c r="H3975" i="5"/>
  <c r="Q3975" i="5" s="1"/>
  <c r="G3975" i="5"/>
  <c r="P3975" i="5" s="1"/>
  <c r="J3975" i="5"/>
  <c r="S3975" i="5" s="1"/>
  <c r="K3976" i="5"/>
  <c r="J3976" i="5"/>
  <c r="S3976" i="5" s="1"/>
  <c r="I3976" i="5"/>
  <c r="R3976" i="5" s="1"/>
  <c r="H3976" i="5"/>
  <c r="Q3976" i="5" s="1"/>
  <c r="G3976" i="5"/>
  <c r="P3976" i="5" s="1"/>
  <c r="K3977" i="5"/>
  <c r="J3977" i="5"/>
  <c r="S3977" i="5" s="1"/>
  <c r="H3977" i="5"/>
  <c r="Q3977" i="5" s="1"/>
  <c r="I3977" i="5"/>
  <c r="R3977" i="5" s="1"/>
  <c r="G3977" i="5"/>
  <c r="P3977" i="5" s="1"/>
  <c r="K3978" i="5"/>
  <c r="H3978" i="5"/>
  <c r="Q3978" i="5" s="1"/>
  <c r="J3978" i="5"/>
  <c r="S3978" i="5" s="1"/>
  <c r="I3978" i="5"/>
  <c r="R3978" i="5" s="1"/>
  <c r="G3978" i="5"/>
  <c r="P3978" i="5" s="1"/>
  <c r="K3979" i="5"/>
  <c r="H3979" i="5"/>
  <c r="Q3979" i="5" s="1"/>
  <c r="G3979" i="5"/>
  <c r="P3979" i="5" s="1"/>
  <c r="J3979" i="5"/>
  <c r="S3979" i="5" s="1"/>
  <c r="I3979" i="5"/>
  <c r="R3979" i="5" s="1"/>
  <c r="K3980" i="5"/>
  <c r="I3980" i="5"/>
  <c r="R3980" i="5" s="1"/>
  <c r="G3980" i="5"/>
  <c r="P3980" i="5" s="1"/>
  <c r="H3980" i="5"/>
  <c r="Q3980" i="5" s="1"/>
  <c r="J3980" i="5"/>
  <c r="S3980" i="5" s="1"/>
  <c r="K3981" i="5"/>
  <c r="H3981" i="5"/>
  <c r="Q3981" i="5" s="1"/>
  <c r="G3981" i="5"/>
  <c r="P3981" i="5" s="1"/>
  <c r="I3981" i="5"/>
  <c r="R3981" i="5" s="1"/>
  <c r="J3981" i="5"/>
  <c r="S3981" i="5" s="1"/>
  <c r="K3982" i="5"/>
  <c r="H3982" i="5"/>
  <c r="Q3982" i="5" s="1"/>
  <c r="G3982" i="5"/>
  <c r="P3982" i="5" s="1"/>
  <c r="I3982" i="5"/>
  <c r="R3982" i="5" s="1"/>
  <c r="J3982" i="5"/>
  <c r="S3982" i="5" s="1"/>
  <c r="K3983" i="5"/>
  <c r="G3983" i="5"/>
  <c r="P3983" i="5" s="1"/>
  <c r="I3983" i="5"/>
  <c r="R3983" i="5" s="1"/>
  <c r="H3983" i="5"/>
  <c r="Q3983" i="5" s="1"/>
  <c r="J3983" i="5"/>
  <c r="S3983" i="5" s="1"/>
  <c r="G3984" i="5"/>
  <c r="P3984" i="5" s="1"/>
  <c r="I3984" i="5"/>
  <c r="R3984" i="5" s="1"/>
  <c r="K3984" i="5"/>
  <c r="H3984" i="5"/>
  <c r="Q3984" i="5" s="1"/>
  <c r="J3984" i="5"/>
  <c r="S3984" i="5" s="1"/>
  <c r="G3985" i="5"/>
  <c r="P3985" i="5" s="1"/>
  <c r="H3985" i="5"/>
  <c r="Q3985" i="5" s="1"/>
  <c r="K3985" i="5"/>
  <c r="J3985" i="5"/>
  <c r="S3985" i="5" s="1"/>
  <c r="I3985" i="5"/>
  <c r="R3985" i="5" s="1"/>
  <c r="K3986" i="5"/>
  <c r="H3986" i="5"/>
  <c r="Q3986" i="5" s="1"/>
  <c r="I3986" i="5"/>
  <c r="R3986" i="5" s="1"/>
  <c r="G3986" i="5"/>
  <c r="P3986" i="5" s="1"/>
  <c r="J3986" i="5"/>
  <c r="S3986" i="5" s="1"/>
  <c r="H3987" i="5"/>
  <c r="Q3987" i="5" s="1"/>
  <c r="K3987" i="5"/>
  <c r="G3987" i="5"/>
  <c r="P3987" i="5" s="1"/>
  <c r="J3987" i="5"/>
  <c r="S3987" i="5" s="1"/>
  <c r="I3987" i="5"/>
  <c r="R3987" i="5" s="1"/>
  <c r="H3988" i="5"/>
  <c r="Q3988" i="5" s="1"/>
  <c r="J3988" i="5"/>
  <c r="S3988" i="5" s="1"/>
  <c r="G3988" i="5"/>
  <c r="P3988" i="5" s="1"/>
  <c r="I3988" i="5"/>
  <c r="R3988" i="5" s="1"/>
  <c r="K3988" i="5"/>
  <c r="H3989" i="5"/>
  <c r="Q3989" i="5" s="1"/>
  <c r="K3989" i="5"/>
  <c r="I3989" i="5"/>
  <c r="R3989" i="5" s="1"/>
  <c r="J3989" i="5"/>
  <c r="S3989" i="5" s="1"/>
  <c r="G3989" i="5"/>
  <c r="P3989" i="5" s="1"/>
  <c r="J3990" i="5"/>
  <c r="S3990" i="5" s="1"/>
  <c r="I3990" i="5"/>
  <c r="R3990" i="5" s="1"/>
  <c r="K3990" i="5"/>
  <c r="G3990" i="5"/>
  <c r="P3990" i="5" s="1"/>
  <c r="H3990" i="5"/>
  <c r="Q3990" i="5" s="1"/>
  <c r="G3991" i="5"/>
  <c r="P3991" i="5" s="1"/>
  <c r="J3991" i="5"/>
  <c r="S3991" i="5" s="1"/>
  <c r="H3991" i="5"/>
  <c r="Q3991" i="5" s="1"/>
  <c r="I3991" i="5"/>
  <c r="R3991" i="5" s="1"/>
  <c r="K3991" i="5"/>
  <c r="G3992" i="5"/>
  <c r="P3992" i="5" s="1"/>
  <c r="H3992" i="5"/>
  <c r="Q3992" i="5" s="1"/>
  <c r="K3992" i="5"/>
  <c r="I3992" i="5"/>
  <c r="R3992" i="5" s="1"/>
  <c r="J3992" i="5"/>
  <c r="S3992" i="5" s="1"/>
  <c r="I3993" i="5"/>
  <c r="R3993" i="5" s="1"/>
  <c r="H3993" i="5"/>
  <c r="Q3993" i="5" s="1"/>
  <c r="K3993" i="5"/>
  <c r="J3993" i="5"/>
  <c r="S3993" i="5" s="1"/>
  <c r="G3993" i="5"/>
  <c r="P3993" i="5" s="1"/>
  <c r="K3994" i="5"/>
  <c r="I3994" i="5"/>
  <c r="R3994" i="5" s="1"/>
  <c r="H3994" i="5"/>
  <c r="Q3994" i="5" s="1"/>
  <c r="J3994" i="5"/>
  <c r="S3994" i="5" s="1"/>
  <c r="G3994" i="5"/>
  <c r="P3994" i="5" s="1"/>
  <c r="G3995" i="5"/>
  <c r="P3995" i="5" s="1"/>
  <c r="J3995" i="5"/>
  <c r="S3995" i="5" s="1"/>
  <c r="I3995" i="5"/>
  <c r="R3995" i="5" s="1"/>
  <c r="H3995" i="5"/>
  <c r="Q3995" i="5" s="1"/>
  <c r="K3995" i="5"/>
  <c r="H3996" i="5"/>
  <c r="Q3996" i="5" s="1"/>
  <c r="J3996" i="5"/>
  <c r="S3996" i="5" s="1"/>
  <c r="G3996" i="5"/>
  <c r="P3996" i="5" s="1"/>
  <c r="K3996" i="5"/>
  <c r="I3996" i="5"/>
  <c r="R3996" i="5" s="1"/>
  <c r="I3997" i="5"/>
  <c r="R3997" i="5" s="1"/>
  <c r="K3997" i="5"/>
  <c r="J3997" i="5"/>
  <c r="S3997" i="5" s="1"/>
  <c r="G3997" i="5"/>
  <c r="P3997" i="5" s="1"/>
  <c r="H3997" i="5"/>
  <c r="Q3997" i="5" s="1"/>
  <c r="I3998" i="5"/>
  <c r="R3998" i="5" s="1"/>
  <c r="H3998" i="5"/>
  <c r="Q3998" i="5" s="1"/>
  <c r="G3998" i="5"/>
  <c r="P3998" i="5" s="1"/>
  <c r="J3998" i="5"/>
  <c r="S3998" i="5" s="1"/>
  <c r="K3998" i="5"/>
  <c r="K3999" i="5"/>
  <c r="G3999" i="5"/>
  <c r="P3999" i="5" s="1"/>
  <c r="I3999" i="5"/>
  <c r="R3999" i="5" s="1"/>
  <c r="H3999" i="5"/>
  <c r="Q3999" i="5" s="1"/>
  <c r="J3999" i="5"/>
  <c r="S3999" i="5" s="1"/>
  <c r="K4000" i="5"/>
  <c r="H4000" i="5"/>
  <c r="Q4000" i="5" s="1"/>
  <c r="J4000" i="5"/>
  <c r="S4000" i="5" s="1"/>
  <c r="I4000" i="5"/>
  <c r="R4000" i="5" s="1"/>
  <c r="G4000" i="5"/>
  <c r="P4000" i="5" s="1"/>
  <c r="I4001" i="5"/>
  <c r="R4001" i="5" s="1"/>
  <c r="J4001" i="5"/>
  <c r="S4001" i="5" s="1"/>
  <c r="G4001" i="5"/>
  <c r="P4001" i="5" s="1"/>
  <c r="K4001" i="5"/>
  <c r="H4001" i="5"/>
  <c r="Q4001" i="5" s="1"/>
  <c r="G4002" i="5"/>
  <c r="P4002" i="5" s="1"/>
  <c r="I4002" i="5"/>
  <c r="R4002" i="5" s="1"/>
  <c r="K4002" i="5"/>
  <c r="J4002" i="5"/>
  <c r="S4002" i="5" s="1"/>
  <c r="H4002" i="5"/>
  <c r="Q4002" i="5" s="1"/>
  <c r="G4003" i="5"/>
  <c r="P4003" i="5" s="1"/>
  <c r="J4003" i="5"/>
  <c r="S4003" i="5" s="1"/>
  <c r="I4003" i="5"/>
  <c r="R4003" i="5" s="1"/>
  <c r="H4003" i="5"/>
  <c r="Q4003" i="5" s="1"/>
  <c r="K4003" i="5"/>
  <c r="J4004" i="5"/>
  <c r="S4004" i="5" s="1"/>
  <c r="K4004" i="5"/>
  <c r="G4004" i="5"/>
  <c r="P4004" i="5" s="1"/>
  <c r="I4004" i="5"/>
  <c r="R4004" i="5" s="1"/>
  <c r="H4004" i="5"/>
  <c r="Q4004" i="5" s="1"/>
  <c r="I4005" i="5"/>
  <c r="R4005" i="5" s="1"/>
  <c r="J4005" i="5"/>
  <c r="S4005" i="5" s="1"/>
  <c r="K4005" i="5"/>
  <c r="H4005" i="5"/>
  <c r="Q4005" i="5" s="1"/>
  <c r="G4005" i="5"/>
  <c r="P4005" i="5" s="1"/>
  <c r="J4006" i="5"/>
  <c r="S4006" i="5" s="1"/>
  <c r="G4006" i="5"/>
  <c r="P4006" i="5" s="1"/>
  <c r="K4006" i="5"/>
  <c r="H4006" i="5"/>
  <c r="Q4006" i="5" s="1"/>
  <c r="I4006" i="5"/>
  <c r="R4006" i="5" s="1"/>
  <c r="H4007" i="5"/>
  <c r="Q4007" i="5" s="1"/>
  <c r="G4007" i="5"/>
  <c r="P4007" i="5" s="1"/>
  <c r="K4007" i="5"/>
  <c r="J4007" i="5"/>
  <c r="S4007" i="5" s="1"/>
  <c r="I4007" i="5"/>
  <c r="R4007" i="5" s="1"/>
  <c r="J4008" i="5"/>
  <c r="S4008" i="5" s="1"/>
  <c r="K4008" i="5"/>
  <c r="I4008" i="5"/>
  <c r="R4008" i="5" s="1"/>
  <c r="G4008" i="5"/>
  <c r="P4008" i="5" s="1"/>
  <c r="H4008" i="5"/>
  <c r="Q4008" i="5" s="1"/>
  <c r="H4009" i="5"/>
  <c r="Q4009" i="5" s="1"/>
  <c r="G4009" i="5"/>
  <c r="P4009" i="5" s="1"/>
  <c r="K4009" i="5"/>
  <c r="I4009" i="5"/>
  <c r="R4009" i="5" s="1"/>
  <c r="J4009" i="5"/>
  <c r="S4009" i="5" s="1"/>
  <c r="G4010" i="5"/>
  <c r="P4010" i="5" s="1"/>
  <c r="K4010" i="5"/>
  <c r="J4010" i="5"/>
  <c r="S4010" i="5" s="1"/>
  <c r="H4010" i="5"/>
  <c r="Q4010" i="5" s="1"/>
  <c r="I4010" i="5"/>
  <c r="R4010" i="5" s="1"/>
  <c r="G4011" i="5"/>
  <c r="P4011" i="5" s="1"/>
  <c r="K4011" i="5"/>
  <c r="J4011" i="5"/>
  <c r="S4011" i="5" s="1"/>
  <c r="H4011" i="5"/>
  <c r="Q4011" i="5" s="1"/>
  <c r="I4011" i="5"/>
  <c r="R4011" i="5" s="1"/>
  <c r="K4012" i="5"/>
  <c r="J4012" i="5"/>
  <c r="S4012" i="5" s="1"/>
  <c r="I4012" i="5"/>
  <c r="R4012" i="5" s="1"/>
  <c r="G4012" i="5"/>
  <c r="P4012" i="5" s="1"/>
  <c r="H4012" i="5"/>
  <c r="Q4012" i="5" s="1"/>
  <c r="K4013" i="5"/>
  <c r="J4013" i="5"/>
  <c r="S4013" i="5" s="1"/>
  <c r="G4013" i="5"/>
  <c r="P4013" i="5" s="1"/>
  <c r="I4013" i="5"/>
  <c r="R4013" i="5" s="1"/>
  <c r="H4013" i="5"/>
  <c r="Q4013" i="5" s="1"/>
  <c r="G4014" i="5"/>
  <c r="P4014" i="5" s="1"/>
  <c r="J4014" i="5"/>
  <c r="S4014" i="5" s="1"/>
  <c r="K4014" i="5"/>
  <c r="H4014" i="5"/>
  <c r="Q4014" i="5" s="1"/>
  <c r="I4014" i="5"/>
  <c r="R4014" i="5" s="1"/>
  <c r="G4015" i="5"/>
  <c r="P4015" i="5" s="1"/>
  <c r="J4015" i="5"/>
  <c r="S4015" i="5" s="1"/>
  <c r="I4015" i="5"/>
  <c r="R4015" i="5" s="1"/>
  <c r="K4015" i="5"/>
  <c r="H4015" i="5"/>
  <c r="Q4015" i="5" s="1"/>
  <c r="G4016" i="5"/>
  <c r="P4016" i="5" s="1"/>
  <c r="J4016" i="5"/>
  <c r="S4016" i="5" s="1"/>
  <c r="H4016" i="5"/>
  <c r="Q4016" i="5" s="1"/>
  <c r="I4016" i="5"/>
  <c r="R4016" i="5" s="1"/>
  <c r="K4016" i="5"/>
  <c r="G4017" i="5"/>
  <c r="P4017" i="5" s="1"/>
  <c r="I4017" i="5"/>
  <c r="R4017" i="5" s="1"/>
  <c r="K4017" i="5"/>
  <c r="H4017" i="5"/>
  <c r="Q4017" i="5" s="1"/>
  <c r="J4017" i="5"/>
  <c r="S4017" i="5" s="1"/>
  <c r="K4018" i="5"/>
  <c r="I4018" i="5"/>
  <c r="R4018" i="5" s="1"/>
  <c r="J4018" i="5"/>
  <c r="S4018" i="5" s="1"/>
  <c r="H4018" i="5"/>
  <c r="Q4018" i="5" s="1"/>
  <c r="G4018" i="5"/>
  <c r="P4018" i="5" s="1"/>
  <c r="K4019" i="5"/>
  <c r="I4019" i="5"/>
  <c r="R4019" i="5" s="1"/>
  <c r="H4019" i="5"/>
  <c r="Q4019" i="5" s="1"/>
  <c r="J4019" i="5"/>
  <c r="S4019" i="5" s="1"/>
  <c r="G4019" i="5"/>
  <c r="P4019" i="5" s="1"/>
  <c r="K4020" i="5"/>
  <c r="J4020" i="5"/>
  <c r="S4020" i="5" s="1"/>
  <c r="G4020" i="5"/>
  <c r="P4020" i="5" s="1"/>
  <c r="I4020" i="5"/>
  <c r="R4020" i="5" s="1"/>
  <c r="H4020" i="5"/>
  <c r="Q4020" i="5" s="1"/>
  <c r="I4021" i="5"/>
  <c r="R4021" i="5" s="1"/>
  <c r="H4021" i="5"/>
  <c r="Q4021" i="5" s="1"/>
  <c r="K4021" i="5"/>
  <c r="G4021" i="5"/>
  <c r="P4021" i="5" s="1"/>
  <c r="J4021" i="5"/>
  <c r="S4021" i="5" s="1"/>
  <c r="H4022" i="5"/>
  <c r="Q4022" i="5" s="1"/>
  <c r="G4022" i="5"/>
  <c r="P4022" i="5" s="1"/>
  <c r="K4022" i="5"/>
  <c r="J4022" i="5"/>
  <c r="S4022" i="5" s="1"/>
  <c r="I4022" i="5"/>
  <c r="R4022" i="5" s="1"/>
  <c r="K4023" i="5"/>
  <c r="G4023" i="5"/>
  <c r="P4023" i="5" s="1"/>
  <c r="I4023" i="5"/>
  <c r="R4023" i="5" s="1"/>
  <c r="J4023" i="5"/>
  <c r="S4023" i="5" s="1"/>
  <c r="H4023" i="5"/>
  <c r="Q4023" i="5" s="1"/>
  <c r="J4024" i="5"/>
  <c r="S4024" i="5" s="1"/>
  <c r="G4024" i="5"/>
  <c r="P4024" i="5" s="1"/>
  <c r="K4024" i="5"/>
  <c r="I4024" i="5"/>
  <c r="R4024" i="5" s="1"/>
  <c r="H4024" i="5"/>
  <c r="Q4024" i="5" s="1"/>
  <c r="J4025" i="5"/>
  <c r="S4025" i="5" s="1"/>
  <c r="I4025" i="5"/>
  <c r="R4025" i="5" s="1"/>
  <c r="G4025" i="5"/>
  <c r="P4025" i="5" s="1"/>
  <c r="K4025" i="5"/>
  <c r="H4025" i="5"/>
  <c r="Q4025" i="5" s="1"/>
  <c r="G4026" i="5"/>
  <c r="P4026" i="5" s="1"/>
  <c r="J4026" i="5"/>
  <c r="S4026" i="5" s="1"/>
  <c r="I4026" i="5"/>
  <c r="R4026" i="5" s="1"/>
  <c r="K4026" i="5"/>
  <c r="H4026" i="5"/>
  <c r="Q4026" i="5" s="1"/>
  <c r="G4027" i="5"/>
  <c r="P4027" i="5" s="1"/>
  <c r="H4027" i="5"/>
  <c r="Q4027" i="5" s="1"/>
  <c r="J4027" i="5"/>
  <c r="S4027" i="5" s="1"/>
  <c r="I4027" i="5"/>
  <c r="R4027" i="5" s="1"/>
  <c r="K4027" i="5"/>
  <c r="K4028" i="5"/>
  <c r="H4028" i="5"/>
  <c r="Q4028" i="5" s="1"/>
  <c r="G4028" i="5"/>
  <c r="P4028" i="5" s="1"/>
  <c r="J4028" i="5"/>
  <c r="S4028" i="5" s="1"/>
  <c r="I4028" i="5"/>
  <c r="R4028" i="5" s="1"/>
  <c r="J4029" i="5"/>
  <c r="S4029" i="5" s="1"/>
  <c r="H4029" i="5"/>
  <c r="Q4029" i="5" s="1"/>
  <c r="G4029" i="5"/>
  <c r="P4029" i="5" s="1"/>
  <c r="I4029" i="5"/>
  <c r="R4029" i="5" s="1"/>
  <c r="K4029" i="5"/>
  <c r="I4030" i="5"/>
  <c r="R4030" i="5" s="1"/>
  <c r="K4030" i="5"/>
  <c r="H4030" i="5"/>
  <c r="Q4030" i="5" s="1"/>
  <c r="J4030" i="5"/>
  <c r="S4030" i="5" s="1"/>
  <c r="G4030" i="5"/>
  <c r="P4030" i="5" s="1"/>
  <c r="G4031" i="5"/>
  <c r="P4031" i="5" s="1"/>
  <c r="K4031" i="5"/>
  <c r="I4031" i="5"/>
  <c r="R4031" i="5" s="1"/>
  <c r="J4031" i="5"/>
  <c r="S4031" i="5" s="1"/>
  <c r="H4031" i="5"/>
  <c r="Q4031" i="5" s="1"/>
  <c r="J4032" i="5"/>
  <c r="S4032" i="5" s="1"/>
  <c r="G4032" i="5"/>
  <c r="P4032" i="5" s="1"/>
  <c r="K4032" i="5"/>
  <c r="I4032" i="5"/>
  <c r="R4032" i="5" s="1"/>
  <c r="H4032" i="5"/>
  <c r="Q4032" i="5" s="1"/>
  <c r="I4033" i="5"/>
  <c r="R4033" i="5" s="1"/>
  <c r="K4033" i="5"/>
  <c r="J4033" i="5"/>
  <c r="S4033" i="5" s="1"/>
  <c r="G4033" i="5"/>
  <c r="P4033" i="5" s="1"/>
  <c r="H4033" i="5"/>
  <c r="Q4033" i="5" s="1"/>
  <c r="I4034" i="5"/>
  <c r="R4034" i="5" s="1"/>
  <c r="K4034" i="5"/>
  <c r="H4034" i="5"/>
  <c r="Q4034" i="5" s="1"/>
  <c r="J4034" i="5"/>
  <c r="S4034" i="5" s="1"/>
  <c r="G4034" i="5"/>
  <c r="P4034" i="5" s="1"/>
  <c r="K4035" i="5"/>
  <c r="I4035" i="5"/>
  <c r="R4035" i="5" s="1"/>
  <c r="J4035" i="5"/>
  <c r="S4035" i="5" s="1"/>
  <c r="G4035" i="5"/>
  <c r="P4035" i="5" s="1"/>
  <c r="H4035" i="5"/>
  <c r="Q4035" i="5" s="1"/>
  <c r="K4036" i="5"/>
  <c r="G4036" i="5"/>
  <c r="P4036" i="5" s="1"/>
  <c r="J4036" i="5"/>
  <c r="S4036" i="5" s="1"/>
  <c r="H4036" i="5"/>
  <c r="Q4036" i="5" s="1"/>
  <c r="I4036" i="5"/>
  <c r="R4036" i="5" s="1"/>
  <c r="G4037" i="5"/>
  <c r="P4037" i="5" s="1"/>
  <c r="K4037" i="5"/>
  <c r="I4037" i="5"/>
  <c r="R4037" i="5" s="1"/>
  <c r="J4037" i="5"/>
  <c r="S4037" i="5" s="1"/>
  <c r="H4037" i="5"/>
  <c r="Q4037" i="5" s="1"/>
  <c r="J4038" i="5"/>
  <c r="S4038" i="5" s="1"/>
  <c r="I4038" i="5"/>
  <c r="R4038" i="5" s="1"/>
  <c r="K4038" i="5"/>
  <c r="G4038" i="5"/>
  <c r="P4038" i="5" s="1"/>
  <c r="H4038" i="5"/>
  <c r="Q4038" i="5" s="1"/>
  <c r="J4039" i="5"/>
  <c r="S4039" i="5" s="1"/>
  <c r="K4039" i="5"/>
  <c r="G4039" i="5"/>
  <c r="P4039" i="5" s="1"/>
  <c r="H4039" i="5"/>
  <c r="Q4039" i="5" s="1"/>
  <c r="I4039" i="5"/>
  <c r="R4039" i="5" s="1"/>
  <c r="I4040" i="5"/>
  <c r="R4040" i="5" s="1"/>
  <c r="J4040" i="5"/>
  <c r="S4040" i="5" s="1"/>
  <c r="H4040" i="5"/>
  <c r="Q4040" i="5" s="1"/>
  <c r="G4040" i="5"/>
  <c r="P4040" i="5" s="1"/>
  <c r="K4040" i="5"/>
  <c r="H4041" i="5"/>
  <c r="Q4041" i="5" s="1"/>
  <c r="J4041" i="5"/>
  <c r="S4041" i="5" s="1"/>
  <c r="K4041" i="5"/>
  <c r="G4041" i="5"/>
  <c r="P4041" i="5" s="1"/>
  <c r="I4041" i="5"/>
  <c r="R4041" i="5" s="1"/>
  <c r="H4042" i="5"/>
  <c r="Q4042" i="5" s="1"/>
  <c r="I4042" i="5"/>
  <c r="R4042" i="5" s="1"/>
  <c r="K4042" i="5"/>
  <c r="J4042" i="5"/>
  <c r="S4042" i="5" s="1"/>
  <c r="G4042" i="5"/>
  <c r="P4042" i="5" s="1"/>
  <c r="J4043" i="5"/>
  <c r="S4043" i="5" s="1"/>
  <c r="K4043" i="5"/>
  <c r="I4043" i="5"/>
  <c r="R4043" i="5" s="1"/>
  <c r="H4043" i="5"/>
  <c r="Q4043" i="5" s="1"/>
  <c r="G4043" i="5"/>
  <c r="P4043" i="5" s="1"/>
  <c r="J4044" i="5"/>
  <c r="S4044" i="5" s="1"/>
  <c r="G4044" i="5"/>
  <c r="P4044" i="5" s="1"/>
  <c r="H4044" i="5"/>
  <c r="Q4044" i="5" s="1"/>
  <c r="I4044" i="5"/>
  <c r="R4044" i="5" s="1"/>
  <c r="K4044" i="5"/>
  <c r="K4045" i="5"/>
  <c r="J4045" i="5"/>
  <c r="S4045" i="5" s="1"/>
  <c r="G4045" i="5"/>
  <c r="P4045" i="5" s="1"/>
  <c r="I4045" i="5"/>
  <c r="R4045" i="5" s="1"/>
  <c r="H4045" i="5"/>
  <c r="Q4045" i="5" s="1"/>
  <c r="J4046" i="5"/>
  <c r="S4046" i="5" s="1"/>
  <c r="G4046" i="5"/>
  <c r="P4046" i="5" s="1"/>
  <c r="K4046" i="5"/>
  <c r="H4046" i="5"/>
  <c r="Q4046" i="5" s="1"/>
  <c r="I4046" i="5"/>
  <c r="R4046" i="5" s="1"/>
  <c r="H4047" i="5"/>
  <c r="Q4047" i="5" s="1"/>
  <c r="G4047" i="5"/>
  <c r="P4047" i="5" s="1"/>
  <c r="J4047" i="5"/>
  <c r="S4047" i="5" s="1"/>
  <c r="K4047" i="5"/>
  <c r="I4047" i="5"/>
  <c r="R4047" i="5" s="1"/>
  <c r="G4048" i="5"/>
  <c r="P4048" i="5" s="1"/>
  <c r="K4048" i="5"/>
  <c r="I4048" i="5"/>
  <c r="R4048" i="5" s="1"/>
  <c r="H4048" i="5"/>
  <c r="Q4048" i="5" s="1"/>
  <c r="J4048" i="5"/>
  <c r="S4048" i="5" s="1"/>
  <c r="H4049" i="5"/>
  <c r="Q4049" i="5" s="1"/>
  <c r="K4049" i="5"/>
  <c r="G4049" i="5"/>
  <c r="P4049" i="5" s="1"/>
  <c r="J4049" i="5"/>
  <c r="S4049" i="5" s="1"/>
  <c r="I4049" i="5"/>
  <c r="R4049" i="5" s="1"/>
  <c r="K4050" i="5"/>
  <c r="I4050" i="5"/>
  <c r="R4050" i="5" s="1"/>
  <c r="H4050" i="5"/>
  <c r="Q4050" i="5" s="1"/>
  <c r="G4050" i="5"/>
  <c r="P4050" i="5" s="1"/>
  <c r="J4050" i="5"/>
  <c r="S4050" i="5" s="1"/>
  <c r="K4051" i="5"/>
  <c r="G4051" i="5"/>
  <c r="P4051" i="5" s="1"/>
  <c r="I4051" i="5"/>
  <c r="R4051" i="5" s="1"/>
  <c r="J4051" i="5"/>
  <c r="S4051" i="5" s="1"/>
  <c r="H4051" i="5"/>
  <c r="Q4051" i="5" s="1"/>
  <c r="K4052" i="5"/>
  <c r="G4052" i="5"/>
  <c r="P4052" i="5" s="1"/>
  <c r="I4052" i="5"/>
  <c r="R4052" i="5" s="1"/>
  <c r="H4052" i="5"/>
  <c r="Q4052" i="5" s="1"/>
  <c r="J4052" i="5"/>
  <c r="S4052" i="5" s="1"/>
  <c r="K4053" i="5"/>
  <c r="G4053" i="5"/>
  <c r="P4053" i="5" s="1"/>
  <c r="H4053" i="5"/>
  <c r="Q4053" i="5" s="1"/>
  <c r="I4053" i="5"/>
  <c r="R4053" i="5" s="1"/>
  <c r="J4053" i="5"/>
  <c r="S4053" i="5" s="1"/>
  <c r="H4054" i="5"/>
  <c r="Q4054" i="5" s="1"/>
  <c r="I4054" i="5"/>
  <c r="R4054" i="5" s="1"/>
  <c r="J4054" i="5"/>
  <c r="S4054" i="5" s="1"/>
  <c r="G4054" i="5"/>
  <c r="P4054" i="5" s="1"/>
  <c r="K4054" i="5"/>
  <c r="I4055" i="5"/>
  <c r="R4055" i="5" s="1"/>
  <c r="K4055" i="5"/>
  <c r="J4055" i="5"/>
  <c r="S4055" i="5" s="1"/>
  <c r="G4055" i="5"/>
  <c r="P4055" i="5" s="1"/>
  <c r="H4055" i="5"/>
  <c r="Q4055" i="5" s="1"/>
  <c r="K4056" i="5"/>
  <c r="J4056" i="5"/>
  <c r="S4056" i="5" s="1"/>
  <c r="G4056" i="5"/>
  <c r="P4056" i="5" s="1"/>
  <c r="H4056" i="5"/>
  <c r="Q4056" i="5" s="1"/>
  <c r="I4056" i="5"/>
  <c r="R4056" i="5" s="1"/>
  <c r="I4057" i="5"/>
  <c r="R4057" i="5" s="1"/>
  <c r="G4057" i="5"/>
  <c r="P4057" i="5" s="1"/>
  <c r="H4057" i="5"/>
  <c r="Q4057" i="5" s="1"/>
  <c r="J4057" i="5"/>
  <c r="S4057" i="5" s="1"/>
  <c r="K4057" i="5"/>
  <c r="G4058" i="5"/>
  <c r="P4058" i="5" s="1"/>
  <c r="I4058" i="5"/>
  <c r="R4058" i="5" s="1"/>
  <c r="H4058" i="5"/>
  <c r="Q4058" i="5" s="1"/>
  <c r="J4058" i="5"/>
  <c r="S4058" i="5" s="1"/>
  <c r="K4058" i="5"/>
  <c r="I4059" i="5"/>
  <c r="R4059" i="5" s="1"/>
  <c r="H4059" i="5"/>
  <c r="Q4059" i="5" s="1"/>
  <c r="G4059" i="5"/>
  <c r="P4059" i="5" s="1"/>
  <c r="J4059" i="5"/>
  <c r="S4059" i="5" s="1"/>
  <c r="K4059" i="5"/>
  <c r="J4060" i="5"/>
  <c r="S4060" i="5" s="1"/>
  <c r="I4060" i="5"/>
  <c r="R4060" i="5" s="1"/>
  <c r="H4060" i="5"/>
  <c r="Q4060" i="5" s="1"/>
  <c r="G4060" i="5"/>
  <c r="P4060" i="5" s="1"/>
  <c r="K4060" i="5"/>
  <c r="I4061" i="5"/>
  <c r="R4061" i="5" s="1"/>
  <c r="K4061" i="5"/>
  <c r="H4061" i="5"/>
  <c r="Q4061" i="5" s="1"/>
  <c r="J4061" i="5"/>
  <c r="S4061" i="5" s="1"/>
  <c r="G4061" i="5"/>
  <c r="P4061" i="5" s="1"/>
  <c r="J4062" i="5"/>
  <c r="S4062" i="5" s="1"/>
  <c r="H4062" i="5"/>
  <c r="Q4062" i="5" s="1"/>
  <c r="G4062" i="5"/>
  <c r="P4062" i="5" s="1"/>
  <c r="K4062" i="5"/>
  <c r="I4062" i="5"/>
  <c r="R4062" i="5" s="1"/>
  <c r="G4063" i="5"/>
  <c r="P4063" i="5" s="1"/>
  <c r="K4063" i="5"/>
  <c r="J4063" i="5"/>
  <c r="S4063" i="5" s="1"/>
  <c r="I4063" i="5"/>
  <c r="R4063" i="5" s="1"/>
  <c r="H4063" i="5"/>
  <c r="Q4063" i="5" s="1"/>
  <c r="G4064" i="5"/>
  <c r="P4064" i="5" s="1"/>
  <c r="K4064" i="5"/>
  <c r="H4064" i="5"/>
  <c r="Q4064" i="5" s="1"/>
  <c r="I4064" i="5"/>
  <c r="R4064" i="5" s="1"/>
  <c r="J4064" i="5"/>
  <c r="S4064" i="5" s="1"/>
  <c r="K4065" i="5"/>
  <c r="I4065" i="5"/>
  <c r="R4065" i="5" s="1"/>
  <c r="G4065" i="5"/>
  <c r="P4065" i="5" s="1"/>
  <c r="H4065" i="5"/>
  <c r="Q4065" i="5" s="1"/>
  <c r="J4065" i="5"/>
  <c r="S4065" i="5" s="1"/>
  <c r="H4066" i="5"/>
  <c r="Q4066" i="5" s="1"/>
  <c r="K4066" i="5"/>
  <c r="G4066" i="5"/>
  <c r="P4066" i="5" s="1"/>
  <c r="I4066" i="5"/>
  <c r="R4066" i="5" s="1"/>
  <c r="J4066" i="5"/>
  <c r="S4066" i="5" s="1"/>
  <c r="I4067" i="5"/>
  <c r="R4067" i="5" s="1"/>
  <c r="G4067" i="5"/>
  <c r="P4067" i="5" s="1"/>
  <c r="K4067" i="5"/>
  <c r="H4067" i="5"/>
  <c r="Q4067" i="5" s="1"/>
  <c r="J4067" i="5"/>
  <c r="S4067" i="5" s="1"/>
  <c r="H4068" i="5"/>
  <c r="Q4068" i="5" s="1"/>
  <c r="K4068" i="5"/>
  <c r="I4068" i="5"/>
  <c r="R4068" i="5" s="1"/>
  <c r="G4068" i="5"/>
  <c r="P4068" i="5" s="1"/>
  <c r="J4068" i="5"/>
  <c r="S4068" i="5" s="1"/>
  <c r="K4069" i="5"/>
  <c r="I4069" i="5"/>
  <c r="R4069" i="5" s="1"/>
  <c r="J4069" i="5"/>
  <c r="S4069" i="5" s="1"/>
  <c r="G4069" i="5"/>
  <c r="P4069" i="5" s="1"/>
  <c r="H4069" i="5"/>
  <c r="Q4069" i="5" s="1"/>
  <c r="J4070" i="5"/>
  <c r="S4070" i="5" s="1"/>
  <c r="H4070" i="5"/>
  <c r="Q4070" i="5" s="1"/>
  <c r="I4070" i="5"/>
  <c r="R4070" i="5" s="1"/>
  <c r="K4070" i="5"/>
  <c r="G4070" i="5"/>
  <c r="P4070" i="5" s="1"/>
  <c r="I4071" i="5"/>
  <c r="R4071" i="5" s="1"/>
  <c r="J4071" i="5"/>
  <c r="S4071" i="5" s="1"/>
  <c r="G4071" i="5"/>
  <c r="P4071" i="5" s="1"/>
  <c r="K4071" i="5"/>
  <c r="H4071" i="5"/>
  <c r="Q4071" i="5" s="1"/>
  <c r="J4072" i="5"/>
  <c r="S4072" i="5" s="1"/>
  <c r="K4072" i="5"/>
  <c r="I4072" i="5"/>
  <c r="R4072" i="5" s="1"/>
  <c r="G4072" i="5"/>
  <c r="P4072" i="5" s="1"/>
  <c r="H4072" i="5"/>
  <c r="Q4072" i="5" s="1"/>
  <c r="I4073" i="5"/>
  <c r="R4073" i="5" s="1"/>
  <c r="J4073" i="5"/>
  <c r="S4073" i="5" s="1"/>
  <c r="K4073" i="5"/>
  <c r="H4073" i="5"/>
  <c r="Q4073" i="5" s="1"/>
  <c r="G4073" i="5"/>
  <c r="P4073" i="5" s="1"/>
  <c r="G4074" i="5"/>
  <c r="P4074" i="5" s="1"/>
  <c r="I4074" i="5"/>
  <c r="R4074" i="5" s="1"/>
  <c r="K4074" i="5"/>
  <c r="J4074" i="5"/>
  <c r="S4074" i="5" s="1"/>
  <c r="H4074" i="5"/>
  <c r="Q4074" i="5" s="1"/>
  <c r="K4075" i="5"/>
  <c r="I4075" i="5"/>
  <c r="R4075" i="5" s="1"/>
  <c r="J4075" i="5"/>
  <c r="S4075" i="5" s="1"/>
  <c r="G4075" i="5"/>
  <c r="P4075" i="5" s="1"/>
  <c r="H4075" i="5"/>
  <c r="Q4075" i="5" s="1"/>
  <c r="G4076" i="5"/>
  <c r="P4076" i="5" s="1"/>
  <c r="J4076" i="5"/>
  <c r="S4076" i="5" s="1"/>
  <c r="H4076" i="5"/>
  <c r="Q4076" i="5" s="1"/>
  <c r="K4076" i="5"/>
  <c r="I4076" i="5"/>
  <c r="R4076" i="5" s="1"/>
  <c r="J4077" i="5"/>
  <c r="S4077" i="5" s="1"/>
  <c r="G4077" i="5"/>
  <c r="P4077" i="5" s="1"/>
  <c r="K4077" i="5"/>
  <c r="H4077" i="5"/>
  <c r="Q4077" i="5" s="1"/>
  <c r="I4077" i="5"/>
  <c r="R4077" i="5" s="1"/>
  <c r="I4078" i="5"/>
  <c r="R4078" i="5" s="1"/>
  <c r="K4078" i="5"/>
  <c r="G4078" i="5"/>
  <c r="P4078" i="5" s="1"/>
  <c r="J4078" i="5"/>
  <c r="S4078" i="5" s="1"/>
  <c r="H4078" i="5"/>
  <c r="Q4078" i="5" s="1"/>
  <c r="G4079" i="5"/>
  <c r="P4079" i="5" s="1"/>
  <c r="H4079" i="5"/>
  <c r="Q4079" i="5" s="1"/>
  <c r="K4079" i="5"/>
  <c r="J4079" i="5"/>
  <c r="S4079" i="5" s="1"/>
  <c r="I4079" i="5"/>
  <c r="R4079" i="5" s="1"/>
  <c r="J4080" i="5"/>
  <c r="S4080" i="5" s="1"/>
  <c r="H4080" i="5"/>
  <c r="Q4080" i="5" s="1"/>
  <c r="K4080" i="5"/>
  <c r="G4080" i="5"/>
  <c r="P4080" i="5" s="1"/>
  <c r="I4080" i="5"/>
  <c r="R4080" i="5" s="1"/>
  <c r="G4081" i="5"/>
  <c r="P4081" i="5" s="1"/>
  <c r="K4081" i="5"/>
  <c r="J4081" i="5"/>
  <c r="S4081" i="5" s="1"/>
  <c r="H4081" i="5"/>
  <c r="Q4081" i="5" s="1"/>
  <c r="I4081" i="5"/>
  <c r="R4081" i="5" s="1"/>
  <c r="G4082" i="5"/>
  <c r="P4082" i="5" s="1"/>
  <c r="I4082" i="5"/>
  <c r="R4082" i="5" s="1"/>
  <c r="J4082" i="5"/>
  <c r="S4082" i="5" s="1"/>
  <c r="K4082" i="5"/>
  <c r="H4082" i="5"/>
  <c r="Q4082" i="5" s="1"/>
  <c r="H4083" i="5"/>
  <c r="Q4083" i="5" s="1"/>
  <c r="K4083" i="5"/>
  <c r="I4083" i="5"/>
  <c r="R4083" i="5" s="1"/>
  <c r="G4083" i="5"/>
  <c r="P4083" i="5" s="1"/>
  <c r="J4083" i="5"/>
  <c r="S4083" i="5" s="1"/>
  <c r="K4084" i="5"/>
  <c r="G4084" i="5"/>
  <c r="P4084" i="5" s="1"/>
  <c r="H4084" i="5"/>
  <c r="Q4084" i="5" s="1"/>
  <c r="J4084" i="5"/>
  <c r="S4084" i="5" s="1"/>
  <c r="I4084" i="5"/>
  <c r="R4084" i="5" s="1"/>
  <c r="H4085" i="5"/>
  <c r="Q4085" i="5" s="1"/>
  <c r="G4085" i="5"/>
  <c r="P4085" i="5" s="1"/>
  <c r="I4085" i="5"/>
  <c r="R4085" i="5" s="1"/>
  <c r="J4085" i="5"/>
  <c r="S4085" i="5" s="1"/>
  <c r="K4085" i="5"/>
  <c r="K4086" i="5"/>
  <c r="I4086" i="5"/>
  <c r="R4086" i="5" s="1"/>
  <c r="J4086" i="5"/>
  <c r="S4086" i="5" s="1"/>
  <c r="G4086" i="5"/>
  <c r="P4086" i="5" s="1"/>
  <c r="H4086" i="5"/>
  <c r="Q4086" i="5" s="1"/>
  <c r="G4087" i="5"/>
  <c r="P4087" i="5" s="1"/>
  <c r="K4087" i="5"/>
  <c r="J4087" i="5"/>
  <c r="S4087" i="5" s="1"/>
  <c r="I4087" i="5"/>
  <c r="R4087" i="5" s="1"/>
  <c r="H4087" i="5"/>
  <c r="Q4087" i="5" s="1"/>
  <c r="G4088" i="5"/>
  <c r="P4088" i="5" s="1"/>
  <c r="H4088" i="5"/>
  <c r="Q4088" i="5" s="1"/>
  <c r="I4088" i="5"/>
  <c r="R4088" i="5" s="1"/>
  <c r="J4088" i="5"/>
  <c r="S4088" i="5" s="1"/>
  <c r="K4088" i="5"/>
  <c r="J4089" i="5"/>
  <c r="S4089" i="5" s="1"/>
  <c r="H4089" i="5"/>
  <c r="Q4089" i="5" s="1"/>
  <c r="I4089" i="5"/>
  <c r="R4089" i="5" s="1"/>
  <c r="G4089" i="5"/>
  <c r="P4089" i="5" s="1"/>
  <c r="K4089" i="5"/>
  <c r="I4090" i="5"/>
  <c r="R4090" i="5" s="1"/>
  <c r="G4090" i="5"/>
  <c r="P4090" i="5" s="1"/>
  <c r="H4090" i="5"/>
  <c r="Q4090" i="5" s="1"/>
  <c r="K4090" i="5"/>
  <c r="J4090" i="5"/>
  <c r="S4090" i="5" s="1"/>
  <c r="H4091" i="5"/>
  <c r="Q4091" i="5" s="1"/>
  <c r="K4091" i="5"/>
  <c r="G4091" i="5"/>
  <c r="P4091" i="5" s="1"/>
  <c r="J4091" i="5"/>
  <c r="S4091" i="5" s="1"/>
  <c r="I4091" i="5"/>
  <c r="R4091" i="5" s="1"/>
  <c r="H4092" i="5"/>
  <c r="Q4092" i="5" s="1"/>
  <c r="J4092" i="5"/>
  <c r="S4092" i="5" s="1"/>
  <c r="I4092" i="5"/>
  <c r="R4092" i="5" s="1"/>
  <c r="K4092" i="5"/>
  <c r="G4092" i="5"/>
  <c r="P4092" i="5" s="1"/>
  <c r="J4093" i="5"/>
  <c r="S4093" i="5" s="1"/>
  <c r="K4093" i="5"/>
  <c r="H4093" i="5"/>
  <c r="Q4093" i="5" s="1"/>
  <c r="G4093" i="5"/>
  <c r="P4093" i="5" s="1"/>
  <c r="I4093" i="5"/>
  <c r="R4093" i="5" s="1"/>
  <c r="I4094" i="5"/>
  <c r="R4094" i="5" s="1"/>
  <c r="J4094" i="5"/>
  <c r="S4094" i="5" s="1"/>
  <c r="G4094" i="5"/>
  <c r="P4094" i="5" s="1"/>
  <c r="H4094" i="5"/>
  <c r="Q4094" i="5" s="1"/>
  <c r="K4094" i="5"/>
  <c r="H4095" i="5"/>
  <c r="Q4095" i="5" s="1"/>
  <c r="I4095" i="5"/>
  <c r="R4095" i="5" s="1"/>
  <c r="J4095" i="5"/>
  <c r="S4095" i="5" s="1"/>
  <c r="K4095" i="5"/>
  <c r="G4095" i="5"/>
  <c r="P4095" i="5" s="1"/>
  <c r="G4096" i="5"/>
  <c r="P4096" i="5" s="1"/>
  <c r="H4096" i="5"/>
  <c r="Q4096" i="5" s="1"/>
  <c r="J4096" i="5"/>
  <c r="S4096" i="5" s="1"/>
  <c r="K4096" i="5"/>
  <c r="I4096" i="5"/>
  <c r="R4096" i="5" s="1"/>
  <c r="H4097" i="5"/>
  <c r="Q4097" i="5" s="1"/>
  <c r="J4097" i="5"/>
  <c r="S4097" i="5" s="1"/>
  <c r="I4097" i="5"/>
  <c r="R4097" i="5" s="1"/>
  <c r="G4097" i="5"/>
  <c r="P4097" i="5" s="1"/>
  <c r="K4097" i="5"/>
  <c r="I4098" i="5"/>
  <c r="R4098" i="5" s="1"/>
  <c r="J4098" i="5"/>
  <c r="S4098" i="5" s="1"/>
  <c r="G4098" i="5"/>
  <c r="P4098" i="5" s="1"/>
  <c r="K4098" i="5"/>
  <c r="H4098" i="5"/>
  <c r="Q4098" i="5" s="1"/>
  <c r="H4099" i="5"/>
  <c r="Q4099" i="5" s="1"/>
  <c r="I4099" i="5"/>
  <c r="R4099" i="5" s="1"/>
  <c r="G4099" i="5"/>
  <c r="P4099" i="5" s="1"/>
  <c r="J4099" i="5"/>
  <c r="S4099" i="5" s="1"/>
  <c r="K4099" i="5"/>
  <c r="G4100" i="5"/>
  <c r="P4100" i="5" s="1"/>
  <c r="J4100" i="5"/>
  <c r="S4100" i="5" s="1"/>
  <c r="K4100" i="5"/>
  <c r="H4100" i="5"/>
  <c r="Q4100" i="5" s="1"/>
  <c r="I4100" i="5"/>
  <c r="R4100" i="5" s="1"/>
  <c r="K4101" i="5"/>
  <c r="H4101" i="5"/>
  <c r="Q4101" i="5" s="1"/>
  <c r="I4101" i="5"/>
  <c r="R4101" i="5" s="1"/>
  <c r="G4101" i="5"/>
  <c r="P4101" i="5" s="1"/>
  <c r="J4101" i="5"/>
  <c r="S4101" i="5" s="1"/>
  <c r="H4102" i="5"/>
  <c r="Q4102" i="5" s="1"/>
  <c r="G4102" i="5"/>
  <c r="P4102" i="5" s="1"/>
  <c r="J4102" i="5"/>
  <c r="S4102" i="5" s="1"/>
  <c r="K4102" i="5"/>
  <c r="I4102" i="5"/>
  <c r="R4102" i="5" s="1"/>
  <c r="G4103" i="5"/>
  <c r="P4103" i="5" s="1"/>
  <c r="K4103" i="5"/>
  <c r="J4103" i="5"/>
  <c r="S4103" i="5" s="1"/>
  <c r="I4103" i="5"/>
  <c r="R4103" i="5" s="1"/>
  <c r="H4103" i="5"/>
  <c r="Q4103" i="5" s="1"/>
  <c r="G4104" i="5"/>
  <c r="P4104" i="5" s="1"/>
  <c r="K4104" i="5"/>
  <c r="J4104" i="5"/>
  <c r="S4104" i="5" s="1"/>
  <c r="H4104" i="5"/>
  <c r="Q4104" i="5" s="1"/>
  <c r="I4104" i="5"/>
  <c r="R4104" i="5" s="1"/>
  <c r="K4105" i="5"/>
  <c r="I4105" i="5"/>
  <c r="R4105" i="5" s="1"/>
  <c r="G4105" i="5"/>
  <c r="P4105" i="5" s="1"/>
  <c r="H4105" i="5"/>
  <c r="Q4105" i="5" s="1"/>
  <c r="J4105" i="5"/>
  <c r="S4105" i="5" s="1"/>
  <c r="G4106" i="5"/>
  <c r="P4106" i="5" s="1"/>
  <c r="I4106" i="5"/>
  <c r="R4106" i="5" s="1"/>
  <c r="H4106" i="5"/>
  <c r="Q4106" i="5" s="1"/>
  <c r="J4106" i="5"/>
  <c r="S4106" i="5" s="1"/>
  <c r="K4106" i="5"/>
  <c r="J4107" i="5"/>
  <c r="S4107" i="5" s="1"/>
  <c r="K4107" i="5"/>
  <c r="G4107" i="5"/>
  <c r="P4107" i="5" s="1"/>
  <c r="I4107" i="5"/>
  <c r="R4107" i="5" s="1"/>
  <c r="H4107" i="5"/>
  <c r="Q4107" i="5" s="1"/>
  <c r="I4108" i="5"/>
  <c r="R4108" i="5" s="1"/>
  <c r="H4108" i="5"/>
  <c r="Q4108" i="5" s="1"/>
  <c r="K4108" i="5"/>
  <c r="J4108" i="5"/>
  <c r="S4108" i="5" s="1"/>
  <c r="G4108" i="5"/>
  <c r="P4108" i="5" s="1"/>
  <c r="H4109" i="5"/>
  <c r="Q4109" i="5" s="1"/>
  <c r="K4109" i="5"/>
  <c r="I4109" i="5"/>
  <c r="R4109" i="5" s="1"/>
  <c r="J4109" i="5"/>
  <c r="S4109" i="5" s="1"/>
  <c r="G4109" i="5"/>
  <c r="P4109" i="5" s="1"/>
  <c r="K4110" i="5"/>
  <c r="I4110" i="5"/>
  <c r="R4110" i="5" s="1"/>
  <c r="G4110" i="5"/>
  <c r="P4110" i="5" s="1"/>
  <c r="H4110" i="5"/>
  <c r="Q4110" i="5" s="1"/>
  <c r="J4110" i="5"/>
  <c r="S4110" i="5" s="1"/>
  <c r="K4111" i="5"/>
  <c r="G4111" i="5"/>
  <c r="P4111" i="5" s="1"/>
  <c r="I4111" i="5"/>
  <c r="R4111" i="5" s="1"/>
  <c r="J4111" i="5"/>
  <c r="S4111" i="5" s="1"/>
  <c r="H4111" i="5"/>
  <c r="Q4111" i="5" s="1"/>
  <c r="I4112" i="5"/>
  <c r="R4112" i="5" s="1"/>
  <c r="J4112" i="5"/>
  <c r="S4112" i="5" s="1"/>
  <c r="G4112" i="5"/>
  <c r="P4112" i="5" s="1"/>
  <c r="H4112" i="5"/>
  <c r="Q4112" i="5" s="1"/>
  <c r="K4112" i="5"/>
  <c r="G4113" i="5"/>
  <c r="P4113" i="5" s="1"/>
  <c r="H4113" i="5"/>
  <c r="Q4113" i="5" s="1"/>
  <c r="J4113" i="5"/>
  <c r="S4113" i="5" s="1"/>
  <c r="I4113" i="5"/>
  <c r="R4113" i="5" s="1"/>
  <c r="K4113" i="5"/>
  <c r="H4114" i="5"/>
  <c r="Q4114" i="5" s="1"/>
  <c r="J4114" i="5"/>
  <c r="S4114" i="5" s="1"/>
  <c r="I4114" i="5"/>
  <c r="R4114" i="5" s="1"/>
  <c r="G4114" i="5"/>
  <c r="P4114" i="5" s="1"/>
  <c r="K4114" i="5"/>
  <c r="J4115" i="5"/>
  <c r="S4115" i="5" s="1"/>
  <c r="I4115" i="5"/>
  <c r="R4115" i="5" s="1"/>
  <c r="G4115" i="5"/>
  <c r="P4115" i="5" s="1"/>
  <c r="K4115" i="5"/>
  <c r="H4115" i="5"/>
  <c r="Q4115" i="5" s="1"/>
  <c r="J4116" i="5"/>
  <c r="S4116" i="5" s="1"/>
  <c r="K4116" i="5"/>
  <c r="I4116" i="5"/>
  <c r="R4116" i="5" s="1"/>
  <c r="H4116" i="5"/>
  <c r="Q4116" i="5" s="1"/>
  <c r="G4116" i="5"/>
  <c r="P4116" i="5" s="1"/>
  <c r="G4117" i="5"/>
  <c r="P4117" i="5" s="1"/>
  <c r="K4117" i="5"/>
  <c r="I4117" i="5"/>
  <c r="R4117" i="5" s="1"/>
  <c r="J4117" i="5"/>
  <c r="S4117" i="5" s="1"/>
  <c r="H4117" i="5"/>
  <c r="Q4117" i="5" s="1"/>
  <c r="J4118" i="5"/>
  <c r="S4118" i="5" s="1"/>
  <c r="I4118" i="5"/>
  <c r="R4118" i="5" s="1"/>
  <c r="G4118" i="5"/>
  <c r="P4118" i="5" s="1"/>
  <c r="K4118" i="5"/>
  <c r="H4118" i="5"/>
  <c r="Q4118" i="5" s="1"/>
  <c r="G4119" i="5"/>
  <c r="P4119" i="5" s="1"/>
  <c r="K4119" i="5"/>
  <c r="J4119" i="5"/>
  <c r="S4119" i="5" s="1"/>
  <c r="I4119" i="5"/>
  <c r="R4119" i="5" s="1"/>
  <c r="H4119" i="5"/>
  <c r="Q4119" i="5" s="1"/>
  <c r="K4120" i="5"/>
  <c r="G4120" i="5"/>
  <c r="P4120" i="5" s="1"/>
  <c r="J4120" i="5"/>
  <c r="S4120" i="5" s="1"/>
  <c r="H4120" i="5"/>
  <c r="Q4120" i="5" s="1"/>
  <c r="I4120" i="5"/>
  <c r="R4120" i="5" s="1"/>
  <c r="I4121" i="5"/>
  <c r="R4121" i="5" s="1"/>
  <c r="J4121" i="5"/>
  <c r="S4121" i="5" s="1"/>
  <c r="G4121" i="5"/>
  <c r="P4121" i="5" s="1"/>
  <c r="K4121" i="5"/>
  <c r="H4121" i="5"/>
  <c r="Q4121" i="5" s="1"/>
  <c r="J4122" i="5"/>
  <c r="S4122" i="5" s="1"/>
  <c r="G4122" i="5"/>
  <c r="P4122" i="5" s="1"/>
  <c r="H4122" i="5"/>
  <c r="Q4122" i="5" s="1"/>
  <c r="I4122" i="5"/>
  <c r="R4122" i="5" s="1"/>
  <c r="K4122" i="5"/>
  <c r="J4123" i="5"/>
  <c r="S4123" i="5" s="1"/>
  <c r="K4123" i="5"/>
  <c r="I4123" i="5"/>
  <c r="R4123" i="5" s="1"/>
  <c r="G4123" i="5"/>
  <c r="P4123" i="5" s="1"/>
  <c r="H4123" i="5"/>
  <c r="Q4123" i="5" s="1"/>
  <c r="K4124" i="5"/>
  <c r="G4124" i="5"/>
  <c r="P4124" i="5" s="1"/>
  <c r="I4124" i="5"/>
  <c r="R4124" i="5" s="1"/>
  <c r="J4124" i="5"/>
  <c r="S4124" i="5" s="1"/>
  <c r="H4124" i="5"/>
  <c r="Q4124" i="5" s="1"/>
  <c r="J4125" i="5"/>
  <c r="S4125" i="5" s="1"/>
  <c r="K4125" i="5"/>
  <c r="G4125" i="5"/>
  <c r="P4125" i="5" s="1"/>
  <c r="I4125" i="5"/>
  <c r="R4125" i="5" s="1"/>
  <c r="H4125" i="5"/>
  <c r="Q4125" i="5" s="1"/>
  <c r="J4126" i="5"/>
  <c r="S4126" i="5" s="1"/>
  <c r="H4126" i="5"/>
  <c r="Q4126" i="5" s="1"/>
  <c r="G4126" i="5"/>
  <c r="P4126" i="5" s="1"/>
  <c r="I4126" i="5"/>
  <c r="R4126" i="5" s="1"/>
  <c r="K4126" i="5"/>
  <c r="J4127" i="5"/>
  <c r="S4127" i="5" s="1"/>
  <c r="I4127" i="5"/>
  <c r="R4127" i="5" s="1"/>
  <c r="G4127" i="5"/>
  <c r="P4127" i="5" s="1"/>
  <c r="K4127" i="5"/>
  <c r="H4127" i="5"/>
  <c r="Q4127" i="5" s="1"/>
  <c r="J4128" i="5"/>
  <c r="S4128" i="5" s="1"/>
  <c r="K4128" i="5"/>
  <c r="G4128" i="5"/>
  <c r="P4128" i="5" s="1"/>
  <c r="I4128" i="5"/>
  <c r="R4128" i="5" s="1"/>
  <c r="H4128" i="5"/>
  <c r="Q4128" i="5" s="1"/>
  <c r="H4129" i="5"/>
  <c r="Q4129" i="5" s="1"/>
  <c r="G4129" i="5"/>
  <c r="P4129" i="5" s="1"/>
  <c r="K4129" i="5"/>
  <c r="I4129" i="5"/>
  <c r="R4129" i="5" s="1"/>
  <c r="J4129" i="5"/>
  <c r="S4129" i="5" s="1"/>
  <c r="G4130" i="5"/>
  <c r="P4130" i="5" s="1"/>
  <c r="J4130" i="5"/>
  <c r="S4130" i="5" s="1"/>
  <c r="H4130" i="5"/>
  <c r="Q4130" i="5" s="1"/>
  <c r="I4130" i="5"/>
  <c r="R4130" i="5" s="1"/>
  <c r="K4130" i="5"/>
  <c r="H4131" i="5"/>
  <c r="Q4131" i="5" s="1"/>
  <c r="I4131" i="5"/>
  <c r="R4131" i="5" s="1"/>
  <c r="G4131" i="5"/>
  <c r="P4131" i="5" s="1"/>
  <c r="K4131" i="5"/>
  <c r="J4131" i="5"/>
  <c r="S4131" i="5" s="1"/>
  <c r="H4132" i="5"/>
  <c r="Q4132" i="5" s="1"/>
  <c r="K4132" i="5"/>
  <c r="G4132" i="5"/>
  <c r="P4132" i="5" s="1"/>
  <c r="J4132" i="5"/>
  <c r="S4132" i="5" s="1"/>
  <c r="I4132" i="5"/>
  <c r="R4132" i="5" s="1"/>
  <c r="G4133" i="5"/>
  <c r="P4133" i="5" s="1"/>
  <c r="J4133" i="5"/>
  <c r="S4133" i="5" s="1"/>
  <c r="H4133" i="5"/>
  <c r="Q4133" i="5" s="1"/>
  <c r="K4133" i="5"/>
  <c r="I4133" i="5"/>
  <c r="R4133" i="5" s="1"/>
  <c r="K4134" i="5"/>
  <c r="J4134" i="5"/>
  <c r="S4134" i="5" s="1"/>
  <c r="H4134" i="5"/>
  <c r="Q4134" i="5" s="1"/>
  <c r="I4134" i="5"/>
  <c r="R4134" i="5" s="1"/>
  <c r="G4134" i="5"/>
  <c r="P4134" i="5" s="1"/>
  <c r="I4135" i="5"/>
  <c r="R4135" i="5" s="1"/>
  <c r="H4135" i="5"/>
  <c r="Q4135" i="5" s="1"/>
  <c r="K4135" i="5"/>
  <c r="J4135" i="5"/>
  <c r="S4135" i="5" s="1"/>
  <c r="G4135" i="5"/>
  <c r="P4135" i="5" s="1"/>
  <c r="I4136" i="5"/>
  <c r="R4136" i="5" s="1"/>
  <c r="J4136" i="5"/>
  <c r="S4136" i="5" s="1"/>
  <c r="K4136" i="5"/>
  <c r="H4136" i="5"/>
  <c r="Q4136" i="5" s="1"/>
  <c r="G4136" i="5"/>
  <c r="P4136" i="5" s="1"/>
  <c r="H4137" i="5"/>
  <c r="Q4137" i="5" s="1"/>
  <c r="I4137" i="5"/>
  <c r="R4137" i="5" s="1"/>
  <c r="J4137" i="5"/>
  <c r="S4137" i="5" s="1"/>
  <c r="K4137" i="5"/>
  <c r="G4137" i="5"/>
  <c r="P4137" i="5" s="1"/>
  <c r="I4138" i="5"/>
  <c r="R4138" i="5" s="1"/>
  <c r="J4138" i="5"/>
  <c r="S4138" i="5" s="1"/>
  <c r="H4138" i="5"/>
  <c r="Q4138" i="5" s="1"/>
  <c r="K4138" i="5"/>
  <c r="G4138" i="5"/>
  <c r="P4138" i="5" s="1"/>
  <c r="I4139" i="5"/>
  <c r="R4139" i="5" s="1"/>
  <c r="H4139" i="5"/>
  <c r="Q4139" i="5" s="1"/>
  <c r="K4139" i="5"/>
  <c r="J4139" i="5"/>
  <c r="S4139" i="5" s="1"/>
  <c r="G4139" i="5"/>
  <c r="P4139" i="5" s="1"/>
  <c r="I4140" i="5"/>
  <c r="R4140" i="5" s="1"/>
  <c r="H4140" i="5"/>
  <c r="Q4140" i="5" s="1"/>
  <c r="K4140" i="5"/>
  <c r="J4140" i="5"/>
  <c r="S4140" i="5" s="1"/>
  <c r="G4140" i="5"/>
  <c r="P4140" i="5" s="1"/>
  <c r="J4141" i="5"/>
  <c r="S4141" i="5" s="1"/>
  <c r="I4141" i="5"/>
  <c r="R4141" i="5" s="1"/>
  <c r="G4141" i="5"/>
  <c r="P4141" i="5" s="1"/>
  <c r="K4141" i="5"/>
  <c r="H4141" i="5"/>
  <c r="Q4141" i="5" s="1"/>
  <c r="H4142" i="5"/>
  <c r="Q4142" i="5" s="1"/>
  <c r="J4142" i="5"/>
  <c r="S4142" i="5" s="1"/>
  <c r="G4142" i="5"/>
  <c r="P4142" i="5" s="1"/>
  <c r="I4142" i="5"/>
  <c r="R4142" i="5" s="1"/>
  <c r="K4142" i="5"/>
  <c r="I4143" i="5"/>
  <c r="R4143" i="5" s="1"/>
  <c r="G4143" i="5"/>
  <c r="P4143" i="5" s="1"/>
  <c r="J4143" i="5"/>
  <c r="S4143" i="5" s="1"/>
  <c r="K4143" i="5"/>
  <c r="H4143" i="5"/>
  <c r="Q4143" i="5" s="1"/>
  <c r="I4144" i="5"/>
  <c r="R4144" i="5" s="1"/>
  <c r="G4144" i="5"/>
  <c r="P4144" i="5" s="1"/>
  <c r="H4144" i="5"/>
  <c r="Q4144" i="5" s="1"/>
  <c r="K4144" i="5"/>
  <c r="J4144" i="5"/>
  <c r="S4144" i="5" s="1"/>
  <c r="J4145" i="5"/>
  <c r="S4145" i="5" s="1"/>
  <c r="G4145" i="5"/>
  <c r="P4145" i="5" s="1"/>
  <c r="H4145" i="5"/>
  <c r="Q4145" i="5" s="1"/>
  <c r="I4145" i="5"/>
  <c r="R4145" i="5" s="1"/>
  <c r="K4145" i="5"/>
  <c r="I4146" i="5"/>
  <c r="R4146" i="5" s="1"/>
  <c r="K4146" i="5"/>
  <c r="H4146" i="5"/>
  <c r="Q4146" i="5" s="1"/>
  <c r="J4146" i="5"/>
  <c r="S4146" i="5" s="1"/>
  <c r="G4146" i="5"/>
  <c r="P4146" i="5" s="1"/>
  <c r="K4147" i="5"/>
  <c r="H4147" i="5"/>
  <c r="Q4147" i="5" s="1"/>
  <c r="J4147" i="5"/>
  <c r="S4147" i="5" s="1"/>
  <c r="I4147" i="5"/>
  <c r="R4147" i="5" s="1"/>
  <c r="G4147" i="5"/>
  <c r="P4147" i="5" s="1"/>
  <c r="I4148" i="5"/>
  <c r="R4148" i="5" s="1"/>
  <c r="K4148" i="5"/>
  <c r="J4148" i="5"/>
  <c r="S4148" i="5" s="1"/>
  <c r="G4148" i="5"/>
  <c r="P4148" i="5" s="1"/>
  <c r="H4148" i="5"/>
  <c r="Q4148" i="5" s="1"/>
  <c r="K4149" i="5"/>
  <c r="J4149" i="5"/>
  <c r="S4149" i="5" s="1"/>
  <c r="H4149" i="5"/>
  <c r="Q4149" i="5" s="1"/>
  <c r="I4149" i="5"/>
  <c r="R4149" i="5" s="1"/>
  <c r="G4149" i="5"/>
  <c r="P4149" i="5" s="1"/>
  <c r="K4150" i="5"/>
  <c r="H4150" i="5"/>
  <c r="Q4150" i="5" s="1"/>
  <c r="I4150" i="5"/>
  <c r="R4150" i="5" s="1"/>
  <c r="J4150" i="5"/>
  <c r="S4150" i="5" s="1"/>
  <c r="G4150" i="5"/>
  <c r="P4150" i="5" s="1"/>
  <c r="H4151" i="5"/>
  <c r="Q4151" i="5" s="1"/>
  <c r="J4151" i="5"/>
  <c r="S4151" i="5" s="1"/>
  <c r="K4151" i="5"/>
  <c r="I4151" i="5"/>
  <c r="R4151" i="5" s="1"/>
  <c r="G4151" i="5"/>
  <c r="P4151" i="5" s="1"/>
  <c r="K4152" i="5"/>
  <c r="J4152" i="5"/>
  <c r="S4152" i="5" s="1"/>
  <c r="H4152" i="5"/>
  <c r="Q4152" i="5" s="1"/>
  <c r="I4152" i="5"/>
  <c r="R4152" i="5" s="1"/>
  <c r="G4152" i="5"/>
  <c r="P4152" i="5" s="1"/>
  <c r="H4153" i="5"/>
  <c r="Q4153" i="5" s="1"/>
  <c r="K4153" i="5"/>
  <c r="I4153" i="5"/>
  <c r="R4153" i="5" s="1"/>
  <c r="J4153" i="5"/>
  <c r="S4153" i="5" s="1"/>
  <c r="G4153" i="5"/>
  <c r="P4153" i="5" s="1"/>
  <c r="J4154" i="5"/>
  <c r="S4154" i="5" s="1"/>
  <c r="K4154" i="5"/>
  <c r="H4154" i="5"/>
  <c r="Q4154" i="5" s="1"/>
  <c r="I4154" i="5"/>
  <c r="R4154" i="5" s="1"/>
  <c r="G4154" i="5"/>
  <c r="P4154" i="5" s="1"/>
  <c r="K4155" i="5"/>
  <c r="I4155" i="5"/>
  <c r="R4155" i="5" s="1"/>
  <c r="H4155" i="5"/>
  <c r="Q4155" i="5" s="1"/>
  <c r="J4155" i="5"/>
  <c r="S4155" i="5" s="1"/>
  <c r="G4155" i="5"/>
  <c r="P4155" i="5" s="1"/>
  <c r="H4156" i="5"/>
  <c r="Q4156" i="5" s="1"/>
  <c r="K4156" i="5"/>
  <c r="I4156" i="5"/>
  <c r="R4156" i="5" s="1"/>
  <c r="J4156" i="5"/>
  <c r="S4156" i="5" s="1"/>
  <c r="G4156" i="5"/>
  <c r="P4156" i="5" s="1"/>
  <c r="H4157" i="5"/>
  <c r="Q4157" i="5" s="1"/>
  <c r="K4157" i="5"/>
  <c r="I4157" i="5"/>
  <c r="R4157" i="5" s="1"/>
  <c r="J4157" i="5"/>
  <c r="S4157" i="5" s="1"/>
  <c r="G4157" i="5"/>
  <c r="P4157" i="5" s="1"/>
  <c r="H4158" i="5"/>
  <c r="Q4158" i="5" s="1"/>
  <c r="K4158" i="5"/>
  <c r="I4158" i="5"/>
  <c r="R4158" i="5" s="1"/>
  <c r="J4158" i="5"/>
  <c r="S4158" i="5" s="1"/>
  <c r="G4158" i="5"/>
  <c r="P4158" i="5" s="1"/>
  <c r="K4159" i="5"/>
  <c r="I4159" i="5"/>
  <c r="R4159" i="5" s="1"/>
  <c r="J4159" i="5"/>
  <c r="S4159" i="5" s="1"/>
  <c r="H4159" i="5"/>
  <c r="Q4159" i="5" s="1"/>
  <c r="G4159" i="5"/>
  <c r="P4159" i="5" s="1"/>
  <c r="I4160" i="5"/>
  <c r="R4160" i="5" s="1"/>
  <c r="K4160" i="5"/>
  <c r="J4160" i="5"/>
  <c r="S4160" i="5" s="1"/>
  <c r="H4160" i="5"/>
  <c r="Q4160" i="5" s="1"/>
  <c r="G4160" i="5"/>
  <c r="P4160" i="5" s="1"/>
  <c r="I4161" i="5"/>
  <c r="R4161" i="5" s="1"/>
  <c r="K4161" i="5"/>
  <c r="J4161" i="5"/>
  <c r="S4161" i="5" s="1"/>
  <c r="H4161" i="5"/>
  <c r="Q4161" i="5" s="1"/>
  <c r="G4161" i="5"/>
  <c r="P4161" i="5" s="1"/>
  <c r="K4162" i="5"/>
  <c r="I4162" i="5"/>
  <c r="R4162" i="5" s="1"/>
  <c r="H4162" i="5"/>
  <c r="Q4162" i="5" s="1"/>
  <c r="G4162" i="5"/>
  <c r="P4162" i="5" s="1"/>
  <c r="J4162" i="5"/>
  <c r="S4162" i="5" s="1"/>
  <c r="G4163" i="5"/>
  <c r="P4163" i="5" s="1"/>
  <c r="H4163" i="5"/>
  <c r="Q4163" i="5" s="1"/>
  <c r="J4163" i="5"/>
  <c r="S4163" i="5" s="1"/>
  <c r="K4163" i="5"/>
  <c r="I4163" i="5"/>
  <c r="R4163" i="5" s="1"/>
  <c r="I4164" i="5"/>
  <c r="R4164" i="5" s="1"/>
  <c r="H4164" i="5"/>
  <c r="Q4164" i="5" s="1"/>
  <c r="J4164" i="5"/>
  <c r="S4164" i="5" s="1"/>
  <c r="K4164" i="5"/>
  <c r="G4164" i="5"/>
  <c r="P4164" i="5" s="1"/>
  <c r="J4165" i="5"/>
  <c r="S4165" i="5" s="1"/>
  <c r="K4165" i="5"/>
  <c r="I4165" i="5"/>
  <c r="R4165" i="5" s="1"/>
  <c r="H4165" i="5"/>
  <c r="Q4165" i="5" s="1"/>
  <c r="G4165" i="5"/>
  <c r="P4165" i="5" s="1"/>
  <c r="I4166" i="5"/>
  <c r="R4166" i="5" s="1"/>
  <c r="H4166" i="5"/>
  <c r="Q4166" i="5" s="1"/>
  <c r="J4166" i="5"/>
  <c r="S4166" i="5" s="1"/>
  <c r="K4166" i="5"/>
  <c r="G4166" i="5"/>
  <c r="P4166" i="5" s="1"/>
  <c r="I4167" i="5"/>
  <c r="R4167" i="5" s="1"/>
  <c r="J4167" i="5"/>
  <c r="S4167" i="5" s="1"/>
  <c r="K4167" i="5"/>
  <c r="H4167" i="5"/>
  <c r="Q4167" i="5" s="1"/>
  <c r="G4167" i="5"/>
  <c r="P4167" i="5" s="1"/>
  <c r="J4168" i="5"/>
  <c r="S4168" i="5" s="1"/>
  <c r="H4168" i="5"/>
  <c r="Q4168" i="5" s="1"/>
  <c r="I4168" i="5"/>
  <c r="R4168" i="5" s="1"/>
  <c r="K4168" i="5"/>
  <c r="G4168" i="5"/>
  <c r="P4168" i="5" s="1"/>
  <c r="K4169" i="5"/>
  <c r="I4169" i="5"/>
  <c r="R4169" i="5" s="1"/>
  <c r="J4169" i="5"/>
  <c r="S4169" i="5" s="1"/>
  <c r="H4169" i="5"/>
  <c r="Q4169" i="5" s="1"/>
  <c r="G4169" i="5"/>
  <c r="P4169" i="5" s="1"/>
  <c r="I4170" i="5"/>
  <c r="R4170" i="5" s="1"/>
  <c r="J4170" i="5"/>
  <c r="S4170" i="5" s="1"/>
  <c r="K4170" i="5"/>
  <c r="H4170" i="5"/>
  <c r="Q4170" i="5" s="1"/>
  <c r="G4170" i="5"/>
  <c r="P4170" i="5" s="1"/>
  <c r="J4171" i="5"/>
  <c r="S4171" i="5" s="1"/>
  <c r="K4171" i="5"/>
  <c r="H4171" i="5"/>
  <c r="Q4171" i="5" s="1"/>
  <c r="G4171" i="5"/>
  <c r="P4171" i="5" s="1"/>
  <c r="I4171" i="5"/>
  <c r="R4171" i="5" s="1"/>
  <c r="K4172" i="5"/>
  <c r="J4172" i="5"/>
  <c r="S4172" i="5" s="1"/>
  <c r="G4172" i="5"/>
  <c r="P4172" i="5" s="1"/>
  <c r="I4172" i="5"/>
  <c r="R4172" i="5" s="1"/>
  <c r="H4172" i="5"/>
  <c r="Q4172" i="5" s="1"/>
  <c r="I4173" i="5"/>
  <c r="R4173" i="5" s="1"/>
  <c r="G4173" i="5"/>
  <c r="P4173" i="5" s="1"/>
  <c r="K4173" i="5"/>
  <c r="H4173" i="5"/>
  <c r="Q4173" i="5" s="1"/>
  <c r="J4173" i="5"/>
  <c r="S4173" i="5" s="1"/>
  <c r="G4174" i="5"/>
  <c r="P4174" i="5" s="1"/>
  <c r="I4174" i="5"/>
  <c r="R4174" i="5" s="1"/>
  <c r="H4174" i="5"/>
  <c r="Q4174" i="5" s="1"/>
  <c r="J4174" i="5"/>
  <c r="S4174" i="5" s="1"/>
  <c r="K4174" i="5"/>
  <c r="K4175" i="5"/>
  <c r="I4175" i="5"/>
  <c r="R4175" i="5" s="1"/>
  <c r="H4175" i="5"/>
  <c r="Q4175" i="5" s="1"/>
  <c r="G4175" i="5"/>
  <c r="P4175" i="5" s="1"/>
  <c r="J4175" i="5"/>
  <c r="S4175" i="5" s="1"/>
  <c r="G4176" i="5"/>
  <c r="P4176" i="5" s="1"/>
  <c r="K4176" i="5"/>
  <c r="I4176" i="5"/>
  <c r="R4176" i="5" s="1"/>
  <c r="H4176" i="5"/>
  <c r="Q4176" i="5" s="1"/>
  <c r="J4176" i="5"/>
  <c r="S4176" i="5" s="1"/>
  <c r="G4177" i="5"/>
  <c r="P4177" i="5" s="1"/>
  <c r="I4177" i="5"/>
  <c r="R4177" i="5" s="1"/>
  <c r="H4177" i="5"/>
  <c r="Q4177" i="5" s="1"/>
  <c r="K4177" i="5"/>
  <c r="J4177" i="5"/>
  <c r="S4177" i="5" s="1"/>
  <c r="G4178" i="5"/>
  <c r="P4178" i="5" s="1"/>
  <c r="J4178" i="5"/>
  <c r="S4178" i="5" s="1"/>
  <c r="H4178" i="5"/>
  <c r="Q4178" i="5" s="1"/>
  <c r="I4178" i="5"/>
  <c r="R4178" i="5" s="1"/>
  <c r="K4178" i="5"/>
  <c r="G4179" i="5"/>
  <c r="P4179" i="5" s="1"/>
  <c r="I4179" i="5"/>
  <c r="R4179" i="5" s="1"/>
  <c r="J4179" i="5"/>
  <c r="S4179" i="5" s="1"/>
  <c r="K4179" i="5"/>
  <c r="H4179" i="5"/>
  <c r="Q4179" i="5" s="1"/>
  <c r="G4180" i="5"/>
  <c r="P4180" i="5" s="1"/>
  <c r="I4180" i="5"/>
  <c r="R4180" i="5" s="1"/>
  <c r="J4180" i="5"/>
  <c r="S4180" i="5" s="1"/>
  <c r="K4180" i="5"/>
  <c r="H4180" i="5"/>
  <c r="Q4180" i="5" s="1"/>
  <c r="I4181" i="5"/>
  <c r="R4181" i="5" s="1"/>
  <c r="K4181" i="5"/>
  <c r="G4181" i="5"/>
  <c r="P4181" i="5" s="1"/>
  <c r="J4181" i="5"/>
  <c r="S4181" i="5" s="1"/>
  <c r="H4181" i="5"/>
  <c r="Q4181" i="5" s="1"/>
  <c r="H4182" i="5"/>
  <c r="Q4182" i="5" s="1"/>
  <c r="K4182" i="5"/>
  <c r="J4182" i="5"/>
  <c r="S4182" i="5" s="1"/>
  <c r="G4182" i="5"/>
  <c r="P4182" i="5" s="1"/>
  <c r="I4182" i="5"/>
  <c r="R4182" i="5" s="1"/>
  <c r="I4183" i="5"/>
  <c r="R4183" i="5" s="1"/>
  <c r="K4183" i="5"/>
  <c r="J4183" i="5"/>
  <c r="S4183" i="5" s="1"/>
  <c r="H4183" i="5"/>
  <c r="Q4183" i="5" s="1"/>
  <c r="G4183" i="5"/>
  <c r="P4183" i="5" s="1"/>
  <c r="H4184" i="5"/>
  <c r="Q4184" i="5" s="1"/>
  <c r="K4184" i="5"/>
  <c r="J4184" i="5"/>
  <c r="S4184" i="5" s="1"/>
  <c r="G4184" i="5"/>
  <c r="P4184" i="5" s="1"/>
  <c r="I4184" i="5"/>
  <c r="R4184" i="5" s="1"/>
  <c r="K4185" i="5"/>
  <c r="J4185" i="5"/>
  <c r="S4185" i="5" s="1"/>
  <c r="H4185" i="5"/>
  <c r="Q4185" i="5" s="1"/>
  <c r="G4185" i="5"/>
  <c r="P4185" i="5" s="1"/>
  <c r="I4185" i="5"/>
  <c r="R4185" i="5" s="1"/>
  <c r="G4186" i="5"/>
  <c r="P4186" i="5" s="1"/>
  <c r="K4186" i="5"/>
  <c r="J4186" i="5"/>
  <c r="S4186" i="5" s="1"/>
  <c r="H4186" i="5"/>
  <c r="Q4186" i="5" s="1"/>
  <c r="I4186" i="5"/>
  <c r="R4186" i="5" s="1"/>
  <c r="H4187" i="5"/>
  <c r="Q4187" i="5" s="1"/>
  <c r="J4187" i="5"/>
  <c r="S4187" i="5" s="1"/>
  <c r="I4187" i="5"/>
  <c r="R4187" i="5" s="1"/>
  <c r="K4187" i="5"/>
  <c r="G4187" i="5"/>
  <c r="P4187" i="5" s="1"/>
  <c r="I4188" i="5"/>
  <c r="R4188" i="5" s="1"/>
  <c r="H4188" i="5"/>
  <c r="Q4188" i="5" s="1"/>
  <c r="G4188" i="5"/>
  <c r="P4188" i="5" s="1"/>
  <c r="K4188" i="5"/>
  <c r="J4188" i="5"/>
  <c r="S4188" i="5" s="1"/>
  <c r="J4189" i="5"/>
  <c r="S4189" i="5" s="1"/>
  <c r="H4189" i="5"/>
  <c r="Q4189" i="5" s="1"/>
  <c r="I4189" i="5"/>
  <c r="R4189" i="5" s="1"/>
  <c r="K4189" i="5"/>
  <c r="G4189" i="5"/>
  <c r="P4189" i="5" s="1"/>
  <c r="I4190" i="5"/>
  <c r="R4190" i="5" s="1"/>
  <c r="J4190" i="5"/>
  <c r="S4190" i="5" s="1"/>
  <c r="G4190" i="5"/>
  <c r="P4190" i="5" s="1"/>
  <c r="H4190" i="5"/>
  <c r="Q4190" i="5" s="1"/>
  <c r="K4190" i="5"/>
  <c r="H4191" i="5"/>
  <c r="Q4191" i="5" s="1"/>
  <c r="J4191" i="5"/>
  <c r="S4191" i="5" s="1"/>
  <c r="G4191" i="5"/>
  <c r="P4191" i="5" s="1"/>
  <c r="I4191" i="5"/>
  <c r="R4191" i="5" s="1"/>
  <c r="K4191" i="5"/>
  <c r="J4192" i="5"/>
  <c r="S4192" i="5" s="1"/>
  <c r="H4192" i="5"/>
  <c r="Q4192" i="5" s="1"/>
  <c r="I4192" i="5"/>
  <c r="R4192" i="5" s="1"/>
  <c r="G4192" i="5"/>
  <c r="P4192" i="5" s="1"/>
  <c r="K4192" i="5"/>
  <c r="J4193" i="5"/>
  <c r="S4193" i="5" s="1"/>
  <c r="G4193" i="5"/>
  <c r="P4193" i="5" s="1"/>
  <c r="H4193" i="5"/>
  <c r="Q4193" i="5" s="1"/>
  <c r="K4193" i="5"/>
  <c r="I4193" i="5"/>
  <c r="R4193" i="5" s="1"/>
  <c r="I4194" i="5"/>
  <c r="R4194" i="5" s="1"/>
  <c r="H4194" i="5"/>
  <c r="Q4194" i="5" s="1"/>
  <c r="J4194" i="5"/>
  <c r="S4194" i="5" s="1"/>
  <c r="K4194" i="5"/>
  <c r="G4194" i="5"/>
  <c r="P4194" i="5" s="1"/>
  <c r="J4195" i="5"/>
  <c r="S4195" i="5" s="1"/>
  <c r="H4195" i="5"/>
  <c r="Q4195" i="5" s="1"/>
  <c r="K4195" i="5"/>
  <c r="I4195" i="5"/>
  <c r="R4195" i="5" s="1"/>
  <c r="G4195" i="5"/>
  <c r="P4195" i="5" s="1"/>
  <c r="H4196" i="5"/>
  <c r="Q4196" i="5" s="1"/>
  <c r="K4196" i="5"/>
  <c r="J4196" i="5"/>
  <c r="S4196" i="5" s="1"/>
  <c r="I4196" i="5"/>
  <c r="R4196" i="5" s="1"/>
  <c r="G4196" i="5"/>
  <c r="P4196" i="5" s="1"/>
  <c r="K4197" i="5"/>
  <c r="J4197" i="5"/>
  <c r="S4197" i="5" s="1"/>
  <c r="H4197" i="5"/>
  <c r="Q4197" i="5" s="1"/>
  <c r="I4197" i="5"/>
  <c r="R4197" i="5" s="1"/>
  <c r="G4197" i="5"/>
  <c r="P4197" i="5" s="1"/>
  <c r="J4198" i="5"/>
  <c r="S4198" i="5" s="1"/>
  <c r="H4198" i="5"/>
  <c r="Q4198" i="5" s="1"/>
  <c r="I4198" i="5"/>
  <c r="R4198" i="5" s="1"/>
  <c r="K4198" i="5"/>
  <c r="G4198" i="5"/>
  <c r="P4198" i="5" s="1"/>
  <c r="I4199" i="5"/>
  <c r="R4199" i="5" s="1"/>
  <c r="K4199" i="5"/>
  <c r="H4199" i="5"/>
  <c r="Q4199" i="5" s="1"/>
  <c r="J4199" i="5"/>
  <c r="S4199" i="5" s="1"/>
  <c r="G4199" i="5"/>
  <c r="P4199" i="5" s="1"/>
  <c r="J4200" i="5"/>
  <c r="S4200" i="5" s="1"/>
  <c r="I4200" i="5"/>
  <c r="R4200" i="5" s="1"/>
  <c r="H4200" i="5"/>
  <c r="Q4200" i="5" s="1"/>
  <c r="K4200" i="5"/>
  <c r="G4200" i="5"/>
  <c r="P4200" i="5" s="1"/>
  <c r="H4201" i="5"/>
  <c r="Q4201" i="5" s="1"/>
  <c r="J4201" i="5"/>
  <c r="S4201" i="5" s="1"/>
  <c r="I4201" i="5"/>
  <c r="R4201" i="5" s="1"/>
  <c r="K4201" i="5"/>
  <c r="G4201" i="5"/>
  <c r="P4201" i="5" s="1"/>
  <c r="K2" i="5"/>
  <c r="J2" i="5"/>
  <c r="S2" i="5" s="1"/>
  <c r="I2" i="5"/>
  <c r="R2" i="5" s="1"/>
  <c r="H2" i="5"/>
  <c r="Q2" i="5" s="1"/>
  <c r="G2" i="5"/>
  <c r="P2" i="5" s="1"/>
  <c r="T2" i="5" l="1"/>
  <c r="D10" i="4"/>
  <c r="D11" i="4" s="1"/>
  <c r="D12" i="4"/>
  <c r="D13" i="4" s="1"/>
  <c r="D14" i="4"/>
  <c r="D15" i="4" s="1"/>
  <c r="D7" i="4"/>
  <c r="D5" i="4"/>
  <c r="D8" i="4"/>
  <c r="K4202" i="5"/>
  <c r="K1048576" i="5"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D0A66BEF-2B96-49F0-A5EF-1BE89B2191CE}" keepAlive="1" name="Query - bank_processed_transactions" description="Connection to the 'bank_processed_transactions' query in the workbook." type="5" refreshedVersion="8" background="1" saveData="1">
    <dbPr connection="Provider=Microsoft.Mashup.OleDb.1;Data Source=$Workbook$;Location=bank_processed_transactions;Extended Properties=&quot;&quot;" command="SELECT * FROM [bank_processed_transactions]"/>
  </connection>
  <connection id="2" xr16:uid="{C43C1BC0-BAF5-4DB9-BBF0-A31CADE2C4A4}" keepAlive="1" name="Query - bank_source_transactions (1)" description="Connection to the 'bank_source_transactions (1)' query in the workbook." type="5" refreshedVersion="8" background="1" saveData="1">
    <dbPr connection="Provider=Microsoft.Mashup.OleDb.1;Data Source=$Workbook$;Location=&quot;bank_source_transactions (1)&quot;;Extended Properties=&quot;&quot;" command="SELECT * FROM [bank_source_transactions (1)]"/>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<sst xmlns="http://schemas.openxmlformats.org/spreadsheetml/2006/main" count="50324" uniqueCount="5166">
  <si>
    <t>transaction_id</t>
  </si>
  <si>
    <t>transaction_date</t>
  </si>
  <si>
    <t>account_id</t>
  </si>
  <si>
    <t>channel</t>
  </si>
  <si>
    <t>branch</t>
  </si>
  <si>
    <t>amount_inr</t>
  </si>
  <si>
    <t>transaction_status</t>
  </si>
  <si>
    <t>processed_date</t>
  </si>
  <si>
    <t>analyst_team</t>
  </si>
  <si>
    <t>processing_minutes</t>
  </si>
  <si>
    <t>TXN003092</t>
  </si>
  <si>
    <t>AC00565</t>
  </si>
  <si>
    <t>UPI</t>
  </si>
  <si>
    <t>Hyderabad</t>
  </si>
  <si>
    <t>SUCCESS</t>
  </si>
  <si>
    <t>Team A</t>
  </si>
  <si>
    <t>TXN001202</t>
  </si>
  <si>
    <t>AC00366</t>
  </si>
  <si>
    <t>NEFT</t>
  </si>
  <si>
    <t>TXN003109</t>
  </si>
  <si>
    <t>AC00481</t>
  </si>
  <si>
    <t>Mumbai</t>
  </si>
  <si>
    <t>Team B</t>
  </si>
  <si>
    <t>TXN003882</t>
  </si>
  <si>
    <t>AC00312</t>
  </si>
  <si>
    <t>TXN001096</t>
  </si>
  <si>
    <t>AC00738</t>
  </si>
  <si>
    <t>Bengaluru</t>
  </si>
  <si>
    <t>Team C</t>
  </si>
  <si>
    <t>TXN001474</t>
  </si>
  <si>
    <t>AC00579</t>
  </si>
  <si>
    <t>TXN003343</t>
  </si>
  <si>
    <t>AC00237</t>
  </si>
  <si>
    <t>TXN003029</t>
  </si>
  <si>
    <t>AC00761</t>
  </si>
  <si>
    <t>IMPS</t>
  </si>
  <si>
    <t>TXN003772</t>
  </si>
  <si>
    <t>AC00428</t>
  </si>
  <si>
    <t>TXN003581</t>
  </si>
  <si>
    <t>AC00818</t>
  </si>
  <si>
    <t>TXN003427</t>
  </si>
  <si>
    <t>AC00359</t>
  </si>
  <si>
    <t>TXN002826</t>
  </si>
  <si>
    <t>AC00264</t>
  </si>
  <si>
    <t>TXN001152</t>
  </si>
  <si>
    <t>AC00413</t>
  </si>
  <si>
    <t>ATM</t>
  </si>
  <si>
    <t>TXN002156</t>
  </si>
  <si>
    <t>AC00472</t>
  </si>
  <si>
    <t>TXN000400</t>
  </si>
  <si>
    <t>AC00400</t>
  </si>
  <si>
    <t>TXN000202</t>
  </si>
  <si>
    <t>AC00534</t>
  </si>
  <si>
    <t>TXN000428</t>
  </si>
  <si>
    <t>AC00830</t>
  </si>
  <si>
    <t>Pune</t>
  </si>
  <si>
    <t>TXN000502</t>
  </si>
  <si>
    <t>AC00282</t>
  </si>
  <si>
    <t>TXN003255</t>
  </si>
  <si>
    <t>AC00190</t>
  </si>
  <si>
    <t>TXN000169</t>
  </si>
  <si>
    <t>AC00651</t>
  </si>
  <si>
    <t>TXN002914</t>
  </si>
  <si>
    <t>AC00219</t>
  </si>
  <si>
    <t>TXN001468</t>
  </si>
  <si>
    <t>AC00675</t>
  </si>
  <si>
    <t>CARD</t>
  </si>
  <si>
    <t>TXN001684</t>
  </si>
  <si>
    <t>AC00626</t>
  </si>
  <si>
    <t>TXN002821</t>
  </si>
  <si>
    <t>AC00399</t>
  </si>
  <si>
    <t>TXN003736</t>
  </si>
  <si>
    <t>AC00454</t>
  </si>
  <si>
    <t>TXN001959</t>
  </si>
  <si>
    <t>AC00143</t>
  </si>
  <si>
    <t>TXN000732</t>
  </si>
  <si>
    <t>AC00603</t>
  </si>
  <si>
    <t>TXN003954</t>
  </si>
  <si>
    <t>AC00063</t>
  </si>
  <si>
    <t>TXN003544</t>
  </si>
  <si>
    <t>AC00275</t>
  </si>
  <si>
    <t>TXN001738</t>
  </si>
  <si>
    <t>AC00065</t>
  </si>
  <si>
    <t>TXN000174</t>
  </si>
  <si>
    <t>AC00174</t>
  </si>
  <si>
    <t>TXN002962</t>
  </si>
  <si>
    <t>AC00545</t>
  </si>
  <si>
    <t>TXN002385</t>
  </si>
  <si>
    <t>AC00326</t>
  </si>
  <si>
    <t>REVERSED</t>
  </si>
  <si>
    <t>TXN001479</t>
  </si>
  <si>
    <t>AC00337</t>
  </si>
  <si>
    <t>TXN002577</t>
  </si>
  <si>
    <t>AC00200</t>
  </si>
  <si>
    <t>FAILED</t>
  </si>
  <si>
    <t>TXN003560</t>
  </si>
  <si>
    <t>AC00230</t>
  </si>
  <si>
    <t>TXN002791</t>
  </si>
  <si>
    <t>AC00093</t>
  </si>
  <si>
    <t>TXN004021</t>
  </si>
  <si>
    <t>AC00390</t>
  </si>
  <si>
    <t>TXN001263</t>
  </si>
  <si>
    <t>AC00655</t>
  </si>
  <si>
    <t>TXN003931</t>
  </si>
  <si>
    <t>TXN004073</t>
  </si>
  <si>
    <t>AC00376</t>
  </si>
  <si>
    <t>TXN004020</t>
  </si>
  <si>
    <t>AC00226</t>
  </si>
  <si>
    <t>TXN001057</t>
  </si>
  <si>
    <t>AC00480</t>
  </si>
  <si>
    <t>TXN001323</t>
  </si>
  <si>
    <t>AC00558</t>
  </si>
  <si>
    <t>TXN003820</t>
  </si>
  <si>
    <t>AC00632</t>
  </si>
  <si>
    <t>TXN000449</t>
  </si>
  <si>
    <t>TXN003652</t>
  </si>
  <si>
    <t>AC00425</t>
  </si>
  <si>
    <t>TXN001389</t>
  </si>
  <si>
    <t>AC00605</t>
  </si>
  <si>
    <t>TXN001530</t>
  </si>
  <si>
    <t>AC00044</t>
  </si>
  <si>
    <t>TXN003645</t>
  </si>
  <si>
    <t>AC00460</t>
  </si>
  <si>
    <t>TXN000320</t>
  </si>
  <si>
    <t>AC00475</t>
  </si>
  <si>
    <t>TXN002958</t>
  </si>
  <si>
    <t>AC00070</t>
  </si>
  <si>
    <t>TXN001446</t>
  </si>
  <si>
    <t>AC00141</t>
  </si>
  <si>
    <t>TXN001148</t>
  </si>
  <si>
    <t>AC00167</t>
  </si>
  <si>
    <t>TXN000692</t>
  </si>
  <si>
    <t>AC00820</t>
  </si>
  <si>
    <t>TXN000181</t>
  </si>
  <si>
    <t>AC00611</t>
  </si>
  <si>
    <t>TXN001753</t>
  </si>
  <si>
    <t>AC00438</t>
  </si>
  <si>
    <t>TXN003753</t>
  </si>
  <si>
    <t>AC00212</t>
  </si>
  <si>
    <t>TXN003325</t>
  </si>
  <si>
    <t>TXN001304</t>
  </si>
  <si>
    <t>AC00831</t>
  </si>
  <si>
    <t>TXN000179</t>
  </si>
  <si>
    <t>AC00837</t>
  </si>
  <si>
    <t>TXN003873</t>
  </si>
  <si>
    <t>AC00071</t>
  </si>
  <si>
    <t>TXN003892</t>
  </si>
  <si>
    <t>AC00030</t>
  </si>
  <si>
    <t>TXN000504</t>
  </si>
  <si>
    <t>AC00297</t>
  </si>
  <si>
    <t>TXN003536</t>
  </si>
  <si>
    <t>AC00584</t>
  </si>
  <si>
    <t>TXN002378</t>
  </si>
  <si>
    <t>AC00002</t>
  </si>
  <si>
    <t>TXN000558</t>
  </si>
  <si>
    <t>AC00443</t>
  </si>
  <si>
    <t>TXN003358</t>
  </si>
  <si>
    <t>AC00193</t>
  </si>
  <si>
    <t>TXN004055</t>
  </si>
  <si>
    <t>AC00094</t>
  </si>
  <si>
    <t>TXN000235</t>
  </si>
  <si>
    <t>AC00618</t>
  </si>
  <si>
    <t>TXN003938</t>
  </si>
  <si>
    <t>AC00072</t>
  </si>
  <si>
    <t>TXN002830</t>
  </si>
  <si>
    <t>AC00752</t>
  </si>
  <si>
    <t>TXN000116</t>
  </si>
  <si>
    <t>AC00069</t>
  </si>
  <si>
    <t>TXN000107</t>
  </si>
  <si>
    <t>AC00794</t>
  </si>
  <si>
    <t>TXN001997</t>
  </si>
  <si>
    <t>AC00449</t>
  </si>
  <si>
    <t>TXN001531</t>
  </si>
  <si>
    <t>AC00276</t>
  </si>
  <si>
    <t>TXN001766</t>
  </si>
  <si>
    <t>TXN003205</t>
  </si>
  <si>
    <t>TXN000523</t>
  </si>
  <si>
    <t>AC00322</t>
  </si>
  <si>
    <t>TXN001909</t>
  </si>
  <si>
    <t>TXN001001</t>
  </si>
  <si>
    <t>AC00591</t>
  </si>
  <si>
    <t>TXN003124</t>
  </si>
  <si>
    <t>AC00842</t>
  </si>
  <si>
    <t>TXN000323</t>
  </si>
  <si>
    <t>AC00140</t>
  </si>
  <si>
    <t>TXN002225</t>
  </si>
  <si>
    <t>AC00417</t>
  </si>
  <si>
    <t>TXN003795</t>
  </si>
  <si>
    <t>AC00266</t>
  </si>
  <si>
    <t>TXN001347</t>
  </si>
  <si>
    <t>AC00550</t>
  </si>
  <si>
    <t>TXN001608</t>
  </si>
  <si>
    <t>AC00375</t>
  </si>
  <si>
    <t>TXN001664</t>
  </si>
  <si>
    <t>AC00439</t>
  </si>
  <si>
    <t>TXN002049</t>
  </si>
  <si>
    <t>AC00485</t>
  </si>
  <si>
    <t>TXN002016</t>
  </si>
  <si>
    <t>AC00150</t>
  </si>
  <si>
    <t>TXN001731</t>
  </si>
  <si>
    <t>AC00437</t>
  </si>
  <si>
    <t>TXN001987</t>
  </si>
  <si>
    <t>AC00135</t>
  </si>
  <si>
    <t>TXN004041</t>
  </si>
  <si>
    <t>TXN000555</t>
  </si>
  <si>
    <t>AC00161</t>
  </si>
  <si>
    <t>TXN002299</t>
  </si>
  <si>
    <t>AC00117</t>
  </si>
  <si>
    <t>TXN002692</t>
  </si>
  <si>
    <t>AC00740</t>
  </si>
  <si>
    <t>TXN002700</t>
  </si>
  <si>
    <t>AC00542</t>
  </si>
  <si>
    <t>TXN000111</t>
  </si>
  <si>
    <t>AC00798</t>
  </si>
  <si>
    <t>TXN003912</t>
  </si>
  <si>
    <t>AC00331</t>
  </si>
  <si>
    <t>TXN004070</t>
  </si>
  <si>
    <t>AC00116</t>
  </si>
  <si>
    <t>TXN002944</t>
  </si>
  <si>
    <t>TXN004017</t>
  </si>
  <si>
    <t>AC00166</t>
  </si>
  <si>
    <t>TXN003980</t>
  </si>
  <si>
    <t>TXN001826</t>
  </si>
  <si>
    <t>TXN001340</t>
  </si>
  <si>
    <t>AC00627</t>
  </si>
  <si>
    <t>TXN003880</t>
  </si>
  <si>
    <t>TXN003572</t>
  </si>
  <si>
    <t>AC00694</t>
  </si>
  <si>
    <t>TXN002036</t>
  </si>
  <si>
    <t>AC00416</t>
  </si>
  <si>
    <t>TXN003204</t>
  </si>
  <si>
    <t>AC00113</t>
  </si>
  <si>
    <t>TXN002989</t>
  </si>
  <si>
    <t>AC00196</t>
  </si>
  <si>
    <t>TXN000700</t>
  </si>
  <si>
    <t>AC00123</t>
  </si>
  <si>
    <t>TXN000644</t>
  </si>
  <si>
    <t>AC00268</t>
  </si>
  <si>
    <t>TXN001033</t>
  </si>
  <si>
    <t>AC00495</t>
  </si>
  <si>
    <t>TXN000994</t>
  </si>
  <si>
    <t>TXN001185</t>
  </si>
  <si>
    <t>TXN001145</t>
  </si>
  <si>
    <t>AC00222</t>
  </si>
  <si>
    <t>TXN001836</t>
  </si>
  <si>
    <t>AC00844</t>
  </si>
  <si>
    <t>TXN004016</t>
  </si>
  <si>
    <t>AC00381</t>
  </si>
  <si>
    <t>TXN002089</t>
  </si>
  <si>
    <t>AC00470</t>
  </si>
  <si>
    <t>TXN001671</t>
  </si>
  <si>
    <t>AC00725</t>
  </si>
  <si>
    <t>TXN002021</t>
  </si>
  <si>
    <t>AC00041</t>
  </si>
  <si>
    <t>TXN002715</t>
  </si>
  <si>
    <t>AC00714</t>
  </si>
  <si>
    <t>TXN003379</t>
  </si>
  <si>
    <t>AC00697</t>
  </si>
  <si>
    <t>TXN002101</t>
  </si>
  <si>
    <t>AC00160</t>
  </si>
  <si>
    <t>TXN002312</t>
  </si>
  <si>
    <t>AC00782</t>
  </si>
  <si>
    <t>TXN003503</t>
  </si>
  <si>
    <t>AC00047</t>
  </si>
  <si>
    <t>TXN000283</t>
  </si>
  <si>
    <t>AC00274</t>
  </si>
  <si>
    <t>TXN003650</t>
  </si>
  <si>
    <t>AC00790</t>
  </si>
  <si>
    <t>TXN003154</t>
  </si>
  <si>
    <t>AC00616</t>
  </si>
  <si>
    <t>TXN000239</t>
  </si>
  <si>
    <t>AC00819</t>
  </si>
  <si>
    <t>TXN002451</t>
  </si>
  <si>
    <t>AC00598</t>
  </si>
  <si>
    <t>TXN000055</t>
  </si>
  <si>
    <t>AC00336</t>
  </si>
  <si>
    <t>TXN002613</t>
  </si>
  <si>
    <t>TXN001297</t>
  </si>
  <si>
    <t>AC00452</t>
  </si>
  <si>
    <t>TXN002260</t>
  </si>
  <si>
    <t>AC00536</t>
  </si>
  <si>
    <t>TXN003480</t>
  </si>
  <si>
    <t>AC00535</t>
  </si>
  <si>
    <t>TXN000557</t>
  </si>
  <si>
    <t>AC00391</t>
  </si>
  <si>
    <t>TXN003771</t>
  </si>
  <si>
    <t>AC00588</t>
  </si>
  <si>
    <t>TXN002723</t>
  </si>
  <si>
    <t>AC00469</t>
  </si>
  <si>
    <t>TXN001559</t>
  </si>
  <si>
    <t>AC00435</t>
  </si>
  <si>
    <t>TXN003702</t>
  </si>
  <si>
    <t>AC00827</t>
  </si>
  <si>
    <t>TXN001100</t>
  </si>
  <si>
    <t>AC00548</t>
  </si>
  <si>
    <t>TXN001436</t>
  </si>
  <si>
    <t>AC00194</t>
  </si>
  <si>
    <t>TXN002919</t>
  </si>
  <si>
    <t>AC00526</t>
  </si>
  <si>
    <t>TXN002374</t>
  </si>
  <si>
    <t>AC00050</t>
  </si>
  <si>
    <t>TXN003411</t>
  </si>
  <si>
    <t>AC00157</t>
  </si>
  <si>
    <t>TXN000947</t>
  </si>
  <si>
    <t>AC00277</t>
  </si>
  <si>
    <t>TXN002600</t>
  </si>
  <si>
    <t>AC00514</t>
  </si>
  <si>
    <t>TXN002610</t>
  </si>
  <si>
    <t>TXN000937</t>
  </si>
  <si>
    <t>AC00084</t>
  </si>
  <si>
    <t>TXN002878</t>
  </si>
  <si>
    <t>AC00751</t>
  </si>
  <si>
    <t>TXN001074</t>
  </si>
  <si>
    <t>TXN002576</t>
  </si>
  <si>
    <t>AC00158</t>
  </si>
  <si>
    <t>TXN000685</t>
  </si>
  <si>
    <t>AC00519</t>
  </si>
  <si>
    <t>TXN002565</t>
  </si>
  <si>
    <t>AC00612</t>
  </si>
  <si>
    <t>TXN002995</t>
  </si>
  <si>
    <t>AC00835</t>
  </si>
  <si>
    <t>TXN003408</t>
  </si>
  <si>
    <t>AC00569</t>
  </si>
  <si>
    <t>TXN003810</t>
  </si>
  <si>
    <t>AC00283</t>
  </si>
  <si>
    <t>TXN002293</t>
  </si>
  <si>
    <t>AC00599</t>
  </si>
  <si>
    <t>TXN001899</t>
  </si>
  <si>
    <t>AC00183</t>
  </si>
  <si>
    <t>TXN001130</t>
  </si>
  <si>
    <t>AC00220</t>
  </si>
  <si>
    <t>TXN002528</t>
  </si>
  <si>
    <t>AC00285</t>
  </si>
  <si>
    <t>TXN000988</t>
  </si>
  <si>
    <t>TXN000951</t>
  </si>
  <si>
    <t>AC00730</t>
  </si>
  <si>
    <t>TXN002245</t>
  </si>
  <si>
    <t>AC00249</t>
  </si>
  <si>
    <t>TXN000486</t>
  </si>
  <si>
    <t>AC00027</t>
  </si>
  <si>
    <t>TXN000904</t>
  </si>
  <si>
    <t>TXN002321</t>
  </si>
  <si>
    <t>AC00810</t>
  </si>
  <si>
    <t>TXN002648</t>
  </si>
  <si>
    <t>AC00463</t>
  </si>
  <si>
    <t>TXN004182</t>
  </si>
  <si>
    <t>AC00207</t>
  </si>
  <si>
    <t>TXN003260</t>
  </si>
  <si>
    <t>AC00176</t>
  </si>
  <si>
    <t>TXN004106</t>
  </si>
  <si>
    <t>AC00663</t>
  </si>
  <si>
    <t>TXN003152</t>
  </si>
  <si>
    <t>AC00350</t>
  </si>
  <si>
    <t>TXN001081</t>
  </si>
  <si>
    <t>AC00162</t>
  </si>
  <si>
    <t>TXN000916</t>
  </si>
  <si>
    <t>AC00405</t>
  </si>
  <si>
    <t>TXN003032</t>
  </si>
  <si>
    <t>AC00209</t>
  </si>
  <si>
    <t>TXN000675</t>
  </si>
  <si>
    <t>AC00056</t>
  </si>
  <si>
    <t>TXN002435</t>
  </si>
  <si>
    <t>AC00040</t>
  </si>
  <si>
    <t>TXN003904</t>
  </si>
  <si>
    <t>AC00004</t>
  </si>
  <si>
    <t>TXN003757</t>
  </si>
  <si>
    <t>AC00403</t>
  </si>
  <si>
    <t>TXN003431</t>
  </si>
  <si>
    <t>AC00353</t>
  </si>
  <si>
    <t>TXN001513</t>
  </si>
  <si>
    <t>AC00781</t>
  </si>
  <si>
    <t>TXN001767</t>
  </si>
  <si>
    <t>AC00087</t>
  </si>
  <si>
    <t>TXN001444</t>
  </si>
  <si>
    <t>AC00839</t>
  </si>
  <si>
    <t>TXN003629</t>
  </si>
  <si>
    <t>AC00215</t>
  </si>
  <si>
    <t>TXN003611</t>
  </si>
  <si>
    <t>AC00429</t>
  </si>
  <si>
    <t>TXN002649</t>
  </si>
  <si>
    <t>TXN002390</t>
  </si>
  <si>
    <t>TXN003106</t>
  </si>
  <si>
    <t>AC00846</t>
  </si>
  <si>
    <t>TXN001882</t>
  </si>
  <si>
    <t>TXN001364</t>
  </si>
  <si>
    <t>AC00006</t>
  </si>
  <si>
    <t>TXN000785</t>
  </si>
  <si>
    <t>AC00739</t>
  </si>
  <si>
    <t>TXN004117</t>
  </si>
  <si>
    <t>AC00223</t>
  </si>
  <si>
    <t>TXN002524</t>
  </si>
  <si>
    <t>AC00204</t>
  </si>
  <si>
    <t>TXN001176</t>
  </si>
  <si>
    <t>TXN001854</t>
  </si>
  <si>
    <t>TXN000042</t>
  </si>
  <si>
    <t>AC00018</t>
  </si>
  <si>
    <t>TXN002133</t>
  </si>
  <si>
    <t>AC00313</t>
  </si>
  <si>
    <t>TXN003920</t>
  </si>
  <si>
    <t>TXN001788</t>
  </si>
  <si>
    <t>TXN001218</t>
  </si>
  <si>
    <t>AC00397</t>
  </si>
  <si>
    <t>TXN000266</t>
  </si>
  <si>
    <t>AC00489</t>
  </si>
  <si>
    <t>TXN000823</t>
  </si>
  <si>
    <t>AC00683</t>
  </si>
  <si>
    <t>TXN003061</t>
  </si>
  <si>
    <t>AC00521</t>
  </si>
  <si>
    <t>TXN001891</t>
  </si>
  <si>
    <t>AC00130</t>
  </si>
  <si>
    <t>TXN004039</t>
  </si>
  <si>
    <t>AC00783</t>
  </si>
  <si>
    <t>TXN002623</t>
  </si>
  <si>
    <t>AC00042</t>
  </si>
  <si>
    <t>TXN003557</t>
  </si>
  <si>
    <t>AC00847</t>
  </si>
  <si>
    <t>TXN004166</t>
  </si>
  <si>
    <t>AC00531</t>
  </si>
  <si>
    <t>TXN000811</t>
  </si>
  <si>
    <t>AC00388</t>
  </si>
  <si>
    <t>TXN000643</t>
  </si>
  <si>
    <t>AC00646</t>
  </si>
  <si>
    <t>TXN000554</t>
  </si>
  <si>
    <t>AC00649</t>
  </si>
  <si>
    <t>TXN001046</t>
  </si>
  <si>
    <t>AC00723</t>
  </si>
  <si>
    <t>TXN001032</t>
  </si>
  <si>
    <t>AC00242</t>
  </si>
  <si>
    <t>TXN003023</t>
  </si>
  <si>
    <t>AC00316</t>
  </si>
  <si>
    <t>TXN000624</t>
  </si>
  <si>
    <t>TXN000480</t>
  </si>
  <si>
    <t>AC00048</t>
  </si>
  <si>
    <t>TXN002588</t>
  </si>
  <si>
    <t>AC00666</t>
  </si>
  <si>
    <t>TXN003975</t>
  </si>
  <si>
    <t>AC00343</t>
  </si>
  <si>
    <t>TXN001301</t>
  </si>
  <si>
    <t>AC00011</t>
  </si>
  <si>
    <t>TXN004013</t>
  </si>
  <si>
    <t>AC00474</t>
  </si>
  <si>
    <t>TXN001166</t>
  </si>
  <si>
    <t>AC00409</t>
  </si>
  <si>
    <t>TXN001376</t>
  </si>
  <si>
    <t>AC00744</t>
  </si>
  <si>
    <t>TXN003366</t>
  </si>
  <si>
    <t>AC00587</t>
  </si>
  <si>
    <t>TXN000015</t>
  </si>
  <si>
    <t>TXN001443</t>
  </si>
  <si>
    <t>AC00561</t>
  </si>
  <si>
    <t>TXN002076</t>
  </si>
  <si>
    <t>TXN004196</t>
  </si>
  <si>
    <t>AC00154</t>
  </si>
  <si>
    <t>TXN000686</t>
  </si>
  <si>
    <t>AC00709</t>
  </si>
  <si>
    <t>TXN000149</t>
  </si>
  <si>
    <t>TXN003815</t>
  </si>
  <si>
    <t>AC00825</t>
  </si>
  <si>
    <t>TXN003376</t>
  </si>
  <si>
    <t>AC00260</t>
  </si>
  <si>
    <t>TXN000501</t>
  </si>
  <si>
    <t>AC00700</t>
  </si>
  <si>
    <t>TXN002775</t>
  </si>
  <si>
    <t>AC00291</t>
  </si>
  <si>
    <t>TXN000401</t>
  </si>
  <si>
    <t>AC00713</t>
  </si>
  <si>
    <t>TXN002515</t>
  </si>
  <si>
    <t>AC00727</t>
  </si>
  <si>
    <t>TXN004113</t>
  </si>
  <si>
    <t>TXN002421</t>
  </si>
  <si>
    <t>AC00593</t>
  </si>
  <si>
    <t>TXN000277</t>
  </si>
  <si>
    <t>AC00234</t>
  </si>
  <si>
    <t>TXN003074</t>
  </si>
  <si>
    <t>AC00628</t>
  </si>
  <si>
    <t>TXN004043</t>
  </si>
  <si>
    <t>AC00407</t>
  </si>
  <si>
    <t>TXN003327</t>
  </si>
  <si>
    <t>AC00459</t>
  </si>
  <si>
    <t>TXN003390</t>
  </si>
  <si>
    <t>AC00715</t>
  </si>
  <si>
    <t>TXN001439</t>
  </si>
  <si>
    <t>AC00410</t>
  </si>
  <si>
    <t>TXN001729</t>
  </si>
  <si>
    <t>AC00104</t>
  </si>
  <si>
    <t>TXN000049</t>
  </si>
  <si>
    <t>AC00672</t>
  </si>
  <si>
    <t>TXN001298</t>
  </si>
  <si>
    <t>TXN000136</t>
  </si>
  <si>
    <t>AC00642</t>
  </si>
  <si>
    <t>TXN002199</t>
  </si>
  <si>
    <t>AC00564</t>
  </si>
  <si>
    <t>TXN001031</t>
  </si>
  <si>
    <t>AC00582</t>
  </si>
  <si>
    <t>TXN001419</t>
  </si>
  <si>
    <t>AC00699</t>
  </si>
  <si>
    <t>TXN002513</t>
  </si>
  <si>
    <t>AC00838</t>
  </si>
  <si>
    <t>TXN000493</t>
  </si>
  <si>
    <t>AC00816</t>
  </si>
  <si>
    <t>TXN002182</t>
  </si>
  <si>
    <t>TXN003290</t>
  </si>
  <si>
    <t>AC00153</t>
  </si>
  <si>
    <t>TXN002444</t>
  </si>
  <si>
    <t>AC00806</t>
  </si>
  <si>
    <t>TXN001448</t>
  </si>
  <si>
    <t>TXN001169</t>
  </si>
  <si>
    <t>TXN001296</t>
  </si>
  <si>
    <t>AC00688</t>
  </si>
  <si>
    <t>TXN003063</t>
  </si>
  <si>
    <t>AC00302</t>
  </si>
  <si>
    <t>TXN001911</t>
  </si>
  <si>
    <t>AC00379</t>
  </si>
  <si>
    <t>TXN003796</t>
  </si>
  <si>
    <t>AC00195</t>
  </si>
  <si>
    <t>TXN001683</t>
  </si>
  <si>
    <t>AC00168</t>
  </si>
  <si>
    <t>TXN000398</t>
  </si>
  <si>
    <t>AC00238</t>
  </si>
  <si>
    <t>TXN002364</t>
  </si>
  <si>
    <t>AC00246</t>
  </si>
  <si>
    <t>TXN001789</t>
  </si>
  <si>
    <t>AC00284</t>
  </si>
  <si>
    <t>TXN001342</t>
  </si>
  <si>
    <t>TXN000891</t>
  </si>
  <si>
    <t>AC00686</t>
  </si>
  <si>
    <t>TXN003625</t>
  </si>
  <si>
    <t>AC00280</t>
  </si>
  <si>
    <t>TXN000973</t>
  </si>
  <si>
    <t>AC00089</t>
  </si>
  <si>
    <t>TXN002516</t>
  </si>
  <si>
    <t>AC00024</t>
  </si>
  <si>
    <t>TXN003096</t>
  </si>
  <si>
    <t>AC00083</t>
  </si>
  <si>
    <t>TXN002028</t>
  </si>
  <si>
    <t>AC00371</t>
  </si>
  <si>
    <t>TXN001982</t>
  </si>
  <si>
    <t>AC00448</t>
  </si>
  <si>
    <t>TXN003779</t>
  </si>
  <si>
    <t>TXN001399</t>
  </si>
  <si>
    <t>TXN002699</t>
  </si>
  <si>
    <t>AC00681</t>
  </si>
  <si>
    <t>TXN003139</t>
  </si>
  <si>
    <t>TXN003302</t>
  </si>
  <si>
    <t>AC00787</t>
  </si>
  <si>
    <t>TXN002729</t>
  </si>
  <si>
    <t>AC00687</t>
  </si>
  <si>
    <t>TXN002745</t>
  </si>
  <si>
    <t>AC00493</t>
  </si>
  <si>
    <t>TXN001365</t>
  </si>
  <si>
    <t>AC00641</t>
  </si>
  <si>
    <t>TXN000151</t>
  </si>
  <si>
    <t>TXN002319</t>
  </si>
  <si>
    <t>AC00251</t>
  </si>
  <si>
    <t>TXN001953</t>
  </si>
  <si>
    <t>AC00505</t>
  </si>
  <si>
    <t>TXN001864</t>
  </si>
  <si>
    <t>AC00210</t>
  </si>
  <si>
    <t>TXN000408</t>
  </si>
  <si>
    <t>AC00295</t>
  </si>
  <si>
    <t>TXN002986</t>
  </si>
  <si>
    <t>AC00073</t>
  </si>
  <si>
    <t>TXN000488</t>
  </si>
  <si>
    <t>TXN000402</t>
  </si>
  <si>
    <t>AC00745</t>
  </si>
  <si>
    <t>TXN001940</t>
  </si>
  <si>
    <t>AC00736</t>
  </si>
  <si>
    <t>TXN002733</t>
  </si>
  <si>
    <t>AC00426</t>
  </si>
  <si>
    <t>TXN000944</t>
  </si>
  <si>
    <t>TXN001546</t>
  </si>
  <si>
    <t>AC00594</t>
  </si>
  <si>
    <t>TXN000033</t>
  </si>
  <si>
    <t>AC00719</t>
  </si>
  <si>
    <t>TXN000192</t>
  </si>
  <si>
    <t>AC00300</t>
  </si>
  <si>
    <t>TXN000080</t>
  </si>
  <si>
    <t>AC00059</t>
  </si>
  <si>
    <t>TXN000088</t>
  </si>
  <si>
    <t>TXN000539</t>
  </si>
  <si>
    <t>AC00014</t>
  </si>
  <si>
    <t>TXN001950</t>
  </si>
  <si>
    <t>AC00049</t>
  </si>
  <si>
    <t>TXN002762</t>
  </si>
  <si>
    <t>AC00841</t>
  </si>
  <si>
    <t>TXN002443</t>
  </si>
  <si>
    <t>AC00421</t>
  </si>
  <si>
    <t>TXN002783</t>
  </si>
  <si>
    <t>AC00785</t>
  </si>
  <si>
    <t>TXN002590</t>
  </si>
  <si>
    <t>AC00100</t>
  </si>
  <si>
    <t>TXN002368</t>
  </si>
  <si>
    <t>TXN000941</t>
  </si>
  <si>
    <t>AC00262</t>
  </si>
  <si>
    <t>TXN003453</t>
  </si>
  <si>
    <t>AC00600</t>
  </si>
  <si>
    <t>TXN002920</t>
  </si>
  <si>
    <t>TXN004003</t>
  </si>
  <si>
    <t>TXN003497</t>
  </si>
  <si>
    <t>AC00735</t>
  </si>
  <si>
    <t>TXN002676</t>
  </si>
  <si>
    <t>AC00216</t>
  </si>
  <si>
    <t>TXN000805</t>
  </si>
  <si>
    <t>AC00233</t>
  </si>
  <si>
    <t>TXN003285</t>
  </si>
  <si>
    <t>AC00440</t>
  </si>
  <si>
    <t>TXN003167</t>
  </si>
  <si>
    <t>AC00691</t>
  </si>
  <si>
    <t>TXN002159</t>
  </si>
  <si>
    <t>TXN003770</t>
  </si>
  <si>
    <t>TXN003534</t>
  </si>
  <si>
    <t>AC00673</t>
  </si>
  <si>
    <t>TXN004200</t>
  </si>
  <si>
    <t>AC00231</t>
  </si>
  <si>
    <t>TXN000532</t>
  </si>
  <si>
    <t>AC00016</t>
  </si>
  <si>
    <t>TXN001867</t>
  </si>
  <si>
    <t>AC00211</t>
  </si>
  <si>
    <t>TXN002490</t>
  </si>
  <si>
    <t>AC00142</t>
  </si>
  <si>
    <t>TXN002574</t>
  </si>
  <si>
    <t>AC00079</t>
  </si>
  <si>
    <t>TXN003323</t>
  </si>
  <si>
    <t>TXN001067</t>
  </si>
  <si>
    <t>TXN001408</t>
  </si>
  <si>
    <t>TXN000476</t>
  </si>
  <si>
    <t>AC00754</t>
  </si>
  <si>
    <t>TXN002249</t>
  </si>
  <si>
    <t>TXN001710</t>
  </si>
  <si>
    <t>AC00793</t>
  </si>
  <si>
    <t>TXN000173</t>
  </si>
  <si>
    <t>AC00155</t>
  </si>
  <si>
    <t>TXN001425</t>
  </si>
  <si>
    <t>AC00344</t>
  </si>
  <si>
    <t>TXN002994</t>
  </si>
  <si>
    <t>AC00335</t>
  </si>
  <si>
    <t>TXN000249</t>
  </si>
  <si>
    <t>AC00029</t>
  </si>
  <si>
    <t>TXN000530</t>
  </si>
  <si>
    <t>AC00528</t>
  </si>
  <si>
    <t>TXN003442</t>
  </si>
  <si>
    <t>AC00308</t>
  </si>
  <si>
    <t>TXN000290</t>
  </si>
  <si>
    <t>AC00401</t>
  </si>
  <si>
    <t>TXN001061</t>
  </si>
  <si>
    <t>AC00522</t>
  </si>
  <si>
    <t>TXN003263</t>
  </si>
  <si>
    <t>TXN003725</t>
  </si>
  <si>
    <t>TXN000905</t>
  </si>
  <si>
    <t>TXN002462</t>
  </si>
  <si>
    <t>AC00046</t>
  </si>
  <si>
    <t>TXN003115</t>
  </si>
  <si>
    <t>AC00008</t>
  </si>
  <si>
    <t>TXN003951</t>
  </si>
  <si>
    <t>AC00133</t>
  </si>
  <si>
    <t>TXN000721</t>
  </si>
  <si>
    <t>AC00693</t>
  </si>
  <si>
    <t>TXN002460</t>
  </si>
  <si>
    <t>AC00248</t>
  </si>
  <si>
    <t>TXN001714</t>
  </si>
  <si>
    <t>AC00589</t>
  </si>
  <si>
    <t>TXN000605</t>
  </si>
  <si>
    <t>AC00180</t>
  </si>
  <si>
    <t>TXN002377</t>
  </si>
  <si>
    <t>TXN004058</t>
  </si>
  <si>
    <t>AC00771</t>
  </si>
  <si>
    <t>TXN001452</t>
  </si>
  <si>
    <t>AC00052</t>
  </si>
  <si>
    <t>TXN001522</t>
  </si>
  <si>
    <t>AC00287</t>
  </si>
  <si>
    <t>TXN003745</t>
  </si>
  <si>
    <t>TXN001568</t>
  </si>
  <si>
    <t>AC00728</t>
  </si>
  <si>
    <t>TXN003761</t>
  </si>
  <si>
    <t>AC00800</t>
  </si>
  <si>
    <t>TXN001292</t>
  </si>
  <si>
    <t>AC00453</t>
  </si>
  <si>
    <t>TXN000454</t>
  </si>
  <si>
    <t>AC00506</t>
  </si>
  <si>
    <t>TXN002200</t>
  </si>
  <si>
    <t>AC00051</t>
  </si>
  <si>
    <t>TXN000242</t>
  </si>
  <si>
    <t>AC00530</t>
  </si>
  <si>
    <t>TXN004012</t>
  </si>
  <si>
    <t>AC00442</t>
  </si>
  <si>
    <t>TXN003401</t>
  </si>
  <si>
    <t>AC00517</t>
  </si>
  <si>
    <t>TXN000458</t>
  </si>
  <si>
    <t>TXN002009</t>
  </si>
  <si>
    <t>AC00483</t>
  </si>
  <si>
    <t>TXN003674</t>
  </si>
  <si>
    <t>AC00597</t>
  </si>
  <si>
    <t>TXN001841</t>
  </si>
  <si>
    <t>AC00208</t>
  </si>
  <si>
    <t>TXN000734</t>
  </si>
  <si>
    <t>AC00327</t>
  </si>
  <si>
    <t>TXN002529</t>
  </si>
  <si>
    <t>TXN003898</t>
  </si>
  <si>
    <t>TXN001463</t>
  </si>
  <si>
    <t>TXN004169</t>
  </si>
  <si>
    <t>AC00779</t>
  </si>
  <si>
    <t>TXN001125</t>
  </si>
  <si>
    <t>AC00325</t>
  </si>
  <si>
    <t>TXN000877</t>
  </si>
  <si>
    <t>TXN003088</t>
  </si>
  <si>
    <t>TXN000971</t>
  </si>
  <si>
    <t>AC00342</t>
  </si>
  <si>
    <t>TXN003832</t>
  </si>
  <si>
    <t>TXN003600</t>
  </si>
  <si>
    <t>AC00347</t>
  </si>
  <si>
    <t>TXN003584</t>
  </si>
  <si>
    <t>TXN000670</t>
  </si>
  <si>
    <t>TXN000598</t>
  </si>
  <si>
    <t>AC00585</t>
  </si>
  <si>
    <t>TXN002742</t>
  </si>
  <si>
    <t>AC00075</t>
  </si>
  <si>
    <t>TXN001497</t>
  </si>
  <si>
    <t>TXN001862</t>
  </si>
  <si>
    <t>AC00652</t>
  </si>
  <si>
    <t>TXN001455</t>
  </si>
  <si>
    <t>TXN002874</t>
  </si>
  <si>
    <t>AC00826</t>
  </si>
  <si>
    <t>TXN001333</t>
  </si>
  <si>
    <t>AC00267</t>
  </si>
  <si>
    <t>TXN000215</t>
  </si>
  <si>
    <t>AC00101</t>
  </si>
  <si>
    <t>TXN001011</t>
  </si>
  <si>
    <t>AC00577</t>
  </si>
  <si>
    <t>TXN004105</t>
  </si>
  <si>
    <t>TXN002666</t>
  </si>
  <si>
    <t>AC00373</t>
  </si>
  <si>
    <t>TXN001397</t>
  </si>
  <si>
    <t>AC00625</t>
  </si>
  <si>
    <t>TXN001532</t>
  </si>
  <si>
    <t>AC00224</t>
  </si>
  <si>
    <t>TXN000453</t>
  </si>
  <si>
    <t>AC00455</t>
  </si>
  <si>
    <t>TXN003053</t>
  </si>
  <si>
    <t>AC00120</t>
  </si>
  <si>
    <t>TXN000176</t>
  </si>
  <si>
    <t>AC00103</t>
  </si>
  <si>
    <t>TXN000580</t>
  </si>
  <si>
    <t>AC00184</t>
  </si>
  <si>
    <t>TXN000238</t>
  </si>
  <si>
    <t>AC00734</t>
  </si>
  <si>
    <t>TXN002654</t>
  </si>
  <si>
    <t>AC00054</t>
  </si>
  <si>
    <t>TXN002603</t>
  </si>
  <si>
    <t>AC00315</t>
  </si>
  <si>
    <t>TXN002594</t>
  </si>
  <si>
    <t>AC00258</t>
  </si>
  <si>
    <t>TXN001966</t>
  </si>
  <si>
    <t>AC00635</t>
  </si>
  <si>
    <t>TXN000772</t>
  </si>
  <si>
    <t>TXN001362</t>
  </si>
  <si>
    <t>AC00679</t>
  </si>
  <si>
    <t>TXN002037</t>
  </si>
  <si>
    <t>AC00273</t>
  </si>
  <si>
    <t>TXN002928</t>
  </si>
  <si>
    <t>AC00572</t>
  </si>
  <si>
    <t>TXN000880</t>
  </si>
  <si>
    <t>AC00020</t>
  </si>
  <si>
    <t>TXN001724</t>
  </si>
  <si>
    <t>TXN000635</t>
  </si>
  <si>
    <t>TXN002835</t>
  </si>
  <si>
    <t>TXN003066</t>
  </si>
  <si>
    <t>TXN003922</t>
  </si>
  <si>
    <t>AC00358</t>
  </si>
  <si>
    <t>TXN000906</t>
  </si>
  <si>
    <t>AC00109</t>
  </si>
  <si>
    <t>TXN001832</t>
  </si>
  <si>
    <t>AC00811</t>
  </si>
  <si>
    <t>TXN000467</t>
  </si>
  <si>
    <t>AC00384</t>
  </si>
  <si>
    <t>TXN003743</t>
  </si>
  <si>
    <t>AC00657</t>
  </si>
  <si>
    <t>TXN001041</t>
  </si>
  <si>
    <t>AC00125</t>
  </si>
  <si>
    <t>TXN000907</t>
  </si>
  <si>
    <t>AC00055</t>
  </si>
  <si>
    <t>TXN002873</t>
  </si>
  <si>
    <t>AC00464</t>
  </si>
  <si>
    <t>TXN000251</t>
  </si>
  <si>
    <t>TXN000424</t>
  </si>
  <si>
    <t>AC00467</t>
  </si>
  <si>
    <t>TXN001534</t>
  </si>
  <si>
    <t>AC00178</t>
  </si>
  <si>
    <t>TXN002461</t>
  </si>
  <si>
    <t>AC00299</t>
  </si>
  <si>
    <t>TXN001905</t>
  </si>
  <si>
    <t>AC00562</t>
  </si>
  <si>
    <t>TXN003338</t>
  </si>
  <si>
    <t>TXN000441</t>
  </si>
  <si>
    <t>TXN000752</t>
  </si>
  <si>
    <t>TXN000781</t>
  </si>
  <si>
    <t>TXN000898</t>
  </si>
  <si>
    <t>AC00323</t>
  </si>
  <si>
    <t>TXN002541</t>
  </si>
  <si>
    <t>AC00096</t>
  </si>
  <si>
    <t>TXN000134</t>
  </si>
  <si>
    <t>TXN001314</t>
  </si>
  <si>
    <t>AC00132</t>
  </si>
  <si>
    <t>TXN000230</t>
  </si>
  <si>
    <t>TXN004114</t>
  </si>
  <si>
    <t>AC00289</t>
  </si>
  <si>
    <t>TXN000930</t>
  </si>
  <si>
    <t>AC00436</t>
  </si>
  <si>
    <t>TXN002852</t>
  </si>
  <si>
    <t>TXN001165</t>
  </si>
  <si>
    <t>TXN000989</t>
  </si>
  <si>
    <t>AC00492</t>
  </si>
  <si>
    <t>TXN001695</t>
  </si>
  <si>
    <t>TXN001776</t>
  </si>
  <si>
    <t>AC00756</t>
  </si>
  <si>
    <t>TXN001815</t>
  </si>
  <si>
    <t>AC00509</t>
  </si>
  <si>
    <t>TXN002668</t>
  </si>
  <si>
    <t>TXN003805</t>
  </si>
  <si>
    <t>AC00712</t>
  </si>
  <si>
    <t>TXN003594</t>
  </si>
  <si>
    <t>TXN003957</t>
  </si>
  <si>
    <t>TXN002074</t>
  </si>
  <si>
    <t>AC00340</t>
  </si>
  <si>
    <t>TXN002194</t>
  </si>
  <si>
    <t>AC00418</t>
  </si>
  <si>
    <t>TXN003615</t>
  </si>
  <si>
    <t>TXN002157</t>
  </si>
  <si>
    <t>AC00758</t>
  </si>
  <si>
    <t>TXN002773</t>
  </si>
  <si>
    <t>AC00604</t>
  </si>
  <si>
    <t>TXN000925</t>
  </si>
  <si>
    <t>AC00269</t>
  </si>
  <si>
    <t>TXN003908</t>
  </si>
  <si>
    <t>TXN000553</t>
  </si>
  <si>
    <t>TXN000883</t>
  </si>
  <si>
    <t>TXN003693</t>
  </si>
  <si>
    <t>TXN002690</t>
  </si>
  <si>
    <t>AC00797</t>
  </si>
  <si>
    <t>TXN004072</t>
  </si>
  <si>
    <t>TXN003528</t>
  </si>
  <si>
    <t>TXN000882</t>
  </si>
  <si>
    <t>TXN003731</t>
  </si>
  <si>
    <t>TXN000252</t>
  </si>
  <si>
    <t>AC00710</t>
  </si>
  <si>
    <t>TXN000460</t>
  </si>
  <si>
    <t>AC00257</t>
  </si>
  <si>
    <t>TXN002714</t>
  </si>
  <si>
    <t>TXN000357</t>
  </si>
  <si>
    <t>AC00547</t>
  </si>
  <si>
    <t>TXN001310</t>
  </si>
  <si>
    <t>AC00232</t>
  </si>
  <si>
    <t>TXN003720</t>
  </si>
  <si>
    <t>AC00445</t>
  </si>
  <si>
    <t>TXN000928</t>
  </si>
  <si>
    <t>TXN001279</t>
  </si>
  <si>
    <t>TXN003923</t>
  </si>
  <si>
    <t>AC00118</t>
  </si>
  <si>
    <t>TXN001617</t>
  </si>
  <si>
    <t>AC00546</t>
  </si>
  <si>
    <t>TXN001285</t>
  </si>
  <si>
    <t>TXN001330</t>
  </si>
  <si>
    <t>AC00243</t>
  </si>
  <si>
    <t>TXN002224</t>
  </si>
  <si>
    <t>TXN003885</t>
  </si>
  <si>
    <t>TXN000474</t>
  </si>
  <si>
    <t>TXN003219</t>
  </si>
  <si>
    <t>TXN002626</t>
  </si>
  <si>
    <t>AC00540</t>
  </si>
  <si>
    <t>TXN000241</t>
  </si>
  <si>
    <t>AC00664</t>
  </si>
  <si>
    <t>TXN002412</t>
  </si>
  <si>
    <t>AC00746</t>
  </si>
  <si>
    <t>TXN000647</t>
  </si>
  <si>
    <t>AC00638</t>
  </si>
  <si>
    <t>TXN000547</t>
  </si>
  <si>
    <t>TXN001449</t>
  </si>
  <si>
    <t>AC00372</t>
  </si>
  <si>
    <t>TXN000125</t>
  </si>
  <si>
    <t>AC00423</t>
  </si>
  <si>
    <t>TXN004159</t>
  </si>
  <si>
    <t>AC00645</t>
  </si>
  <si>
    <t>TXN001642</t>
  </si>
  <si>
    <t>AC00845</t>
  </si>
  <si>
    <t>TXN003540</t>
  </si>
  <si>
    <t>TXN000219</t>
  </si>
  <si>
    <t>AC00203</t>
  </si>
  <si>
    <t>TXN001336</t>
  </si>
  <si>
    <t>AC00661</t>
  </si>
  <si>
    <t>TXN003491</t>
  </si>
  <si>
    <t>AC00097</t>
  </si>
  <si>
    <t>TXN002583</t>
  </si>
  <si>
    <t>AC00256</t>
  </si>
  <si>
    <t>TXN001623</t>
  </si>
  <si>
    <t>TXN003619</t>
  </si>
  <si>
    <t>TXN001370</t>
  </si>
  <si>
    <t>TXN002403</t>
  </si>
  <si>
    <t>AC00567</t>
  </si>
  <si>
    <t>TXN002478</t>
  </si>
  <si>
    <t>AC00374</t>
  </si>
  <si>
    <t>TXN002308</t>
  </si>
  <si>
    <t>TXN001512</t>
  </si>
  <si>
    <t>TXN002386</t>
  </si>
  <si>
    <t>TXN000509</t>
  </si>
  <si>
    <t>AC00508</t>
  </si>
  <si>
    <t>TXN000495</t>
  </si>
  <si>
    <t>TXN003038</t>
  </si>
  <si>
    <t>AC00254</t>
  </si>
  <si>
    <t>TXN001784</t>
  </si>
  <si>
    <t>TXN002223</t>
  </si>
  <si>
    <t>AC00559</t>
  </si>
  <si>
    <t>TXN003402</t>
  </si>
  <si>
    <t>TXN004149</t>
  </si>
  <si>
    <t>TXN002691</t>
  </si>
  <si>
    <t>AC00624</t>
  </si>
  <si>
    <t>TXN002043</t>
  </si>
  <si>
    <t>AC00748</t>
  </si>
  <si>
    <t>TXN001482</t>
  </si>
  <si>
    <t>AC00404</t>
  </si>
  <si>
    <t>TXN002849</t>
  </si>
  <si>
    <t>AC00557</t>
  </si>
  <si>
    <t>TXN003025</t>
  </si>
  <si>
    <t>TXN003270</t>
  </si>
  <si>
    <t>TXN000908</t>
  </si>
  <si>
    <t>TXN002870</t>
  </si>
  <si>
    <t>AC00360</t>
  </si>
  <si>
    <t>TXN001244</t>
  </si>
  <si>
    <t>TXN001591</t>
  </si>
  <si>
    <t>TXN001628</t>
  </si>
  <si>
    <t>AC00395</t>
  </si>
  <si>
    <t>TXN002822</t>
  </si>
  <si>
    <t>TXN001888</t>
  </si>
  <si>
    <t>AC00345</t>
  </si>
  <si>
    <t>TXN000416</t>
  </si>
  <si>
    <t>TXN001022</t>
  </si>
  <si>
    <t>AC00278</t>
  </si>
  <si>
    <t>TXN000556</t>
  </si>
  <si>
    <t>TXN001357</t>
  </si>
  <si>
    <t>AC00620</t>
  </si>
  <si>
    <t>TXN003378</t>
  </si>
  <si>
    <t>TXN002799</t>
  </si>
  <si>
    <t>AC00321</t>
  </si>
  <si>
    <t>TXN002911</t>
  </si>
  <si>
    <t>AC00544</t>
  </si>
  <si>
    <t>TXN002966</t>
  </si>
  <si>
    <t>TXN000231</t>
  </si>
  <si>
    <t>TXN003172</t>
  </si>
  <si>
    <t>TXN003512</t>
  </si>
  <si>
    <t>AC00504</t>
  </si>
  <si>
    <t>TXN003718</t>
  </si>
  <si>
    <t>TXN001761</t>
  </si>
  <si>
    <t>TXN001615</t>
  </si>
  <si>
    <t>AC00108</t>
  </si>
  <si>
    <t>TXN003758</t>
  </si>
  <si>
    <t>AC00292</t>
  </si>
  <si>
    <t>TXN003310</t>
  </si>
  <si>
    <t>AC00824</t>
  </si>
  <si>
    <t>TXN000953</t>
  </si>
  <si>
    <t>AC00533</t>
  </si>
  <si>
    <t>TXN000876</t>
  </si>
  <si>
    <t>TXN000397</t>
  </si>
  <si>
    <t>AC00114</t>
  </si>
  <si>
    <t>TXN003759</t>
  </si>
  <si>
    <t>AC00131</t>
  </si>
  <si>
    <t>TXN000306</t>
  </si>
  <si>
    <t>TXN003473</t>
  </si>
  <si>
    <t>TXN002982</t>
  </si>
  <si>
    <t>TXN002837</t>
  </si>
  <si>
    <t>AC00314</t>
  </si>
  <si>
    <t>TXN000510</t>
  </si>
  <si>
    <t>TXN001885</t>
  </si>
  <si>
    <t>TXN001127</t>
  </si>
  <si>
    <t>AC00695</t>
  </si>
  <si>
    <t>TXN000729</t>
  </si>
  <si>
    <t>TXN001805</t>
  </si>
  <si>
    <t>TXN000736</t>
  </si>
  <si>
    <t>TXN002162</t>
  </si>
  <si>
    <t>TXN003313</t>
  </si>
  <si>
    <t>AC00644</t>
  </si>
  <si>
    <t>TXN001462</t>
  </si>
  <si>
    <t>TXN003564</t>
  </si>
  <si>
    <t>TXN001928</t>
  </si>
  <si>
    <t>AC00189</t>
  </si>
  <si>
    <t>TXN000461</t>
  </si>
  <si>
    <t>AC00717</t>
  </si>
  <si>
    <t>TXN000864</t>
  </si>
  <si>
    <t>TXN001917</t>
  </si>
  <si>
    <t>TXN003435</t>
  </si>
  <si>
    <t>TXN000482</t>
  </si>
  <si>
    <t>AC00086</t>
  </si>
  <si>
    <t>TXN003230</t>
  </si>
  <si>
    <t>TXN000443</t>
  </si>
  <si>
    <t>AC00221</t>
  </si>
  <si>
    <t>TXN004009</t>
  </si>
  <si>
    <t>TXN002059</t>
  </si>
  <si>
    <t>AC00708</t>
  </si>
  <si>
    <t>TXN003737</t>
  </si>
  <si>
    <t>TXN003361</t>
  </si>
  <si>
    <t>TXN003064</t>
  </si>
  <si>
    <t>TXN001691</t>
  </si>
  <si>
    <t>TXN002080</t>
  </si>
  <si>
    <t>TXN002779</t>
  </si>
  <si>
    <t>AC00245</t>
  </si>
  <si>
    <t>TXN000127</t>
  </si>
  <si>
    <t>AC00775</t>
  </si>
  <si>
    <t>TXN001770</t>
  </si>
  <si>
    <t>AC00571</t>
  </si>
  <si>
    <t>TXN001321</t>
  </si>
  <si>
    <t>AC00551</t>
  </si>
  <si>
    <t>TXN002864</t>
  </si>
  <si>
    <t>TXN000414</t>
  </si>
  <si>
    <t>TXN002570</t>
  </si>
  <si>
    <t>TXN003242</t>
  </si>
  <si>
    <t>TXN003946</t>
  </si>
  <si>
    <t>AC00105</t>
  </si>
  <si>
    <t>TXN004199</t>
  </si>
  <si>
    <t>AC00074</t>
  </si>
  <si>
    <t>TXN004008</t>
  </si>
  <si>
    <t>AC00240</t>
  </si>
  <si>
    <t>TXN003644</t>
  </si>
  <si>
    <t>AC00356</t>
  </si>
  <si>
    <t>TXN004034</t>
  </si>
  <si>
    <t>TXN001401</t>
  </si>
  <si>
    <t>AC00799</t>
  </si>
  <si>
    <t>TXN003773</t>
  </si>
  <si>
    <t>TXN003621</t>
  </si>
  <si>
    <t>AC00444</t>
  </si>
  <si>
    <t>TXN003464</t>
  </si>
  <si>
    <t>TXN001895</t>
  </si>
  <si>
    <t>TXN003399</t>
  </si>
  <si>
    <t>TXN003510</t>
  </si>
  <si>
    <t>AC00271</t>
  </si>
  <si>
    <t>TXN002191</t>
  </si>
  <si>
    <t>AC00760</t>
  </si>
  <si>
    <t>TXN002868</t>
  </si>
  <si>
    <t>AC00441</t>
  </si>
  <si>
    <t>TXN001558</t>
  </si>
  <si>
    <t>AC00832</t>
  </si>
  <si>
    <t>TXN000661</t>
  </si>
  <si>
    <t>TXN000549</t>
  </si>
  <si>
    <t>AC00177</t>
  </si>
  <si>
    <t>TXN001134</t>
  </si>
  <si>
    <t>AC00038</t>
  </si>
  <si>
    <t>TXN000418</t>
  </si>
  <si>
    <t>TXN000841</t>
  </si>
  <si>
    <t>TXN001907</t>
  </si>
  <si>
    <t>TXN003076</t>
  </si>
  <si>
    <t>AC00658</t>
  </si>
  <si>
    <t>TXN004137</t>
  </si>
  <si>
    <t>AC00031</t>
  </si>
  <si>
    <t>TXN002449</t>
  </si>
  <si>
    <t>AC00774</t>
  </si>
  <si>
    <t>TXN004032</t>
  </si>
  <si>
    <t>AC00580</t>
  </si>
  <si>
    <t>TXN002746</t>
  </si>
  <si>
    <t>TXN002206</t>
  </si>
  <si>
    <t>TXN001245</t>
  </si>
  <si>
    <t>AC00465</t>
  </si>
  <si>
    <t>TXN000349</t>
  </si>
  <si>
    <t>TXN001936</t>
  </si>
  <si>
    <t>AC00179</t>
  </si>
  <si>
    <t>TXN003800</t>
  </si>
  <si>
    <t>AC00013</t>
  </si>
  <si>
    <t>TXN003400</t>
  </si>
  <si>
    <t>TXN001352</t>
  </si>
  <si>
    <t>AC00636</t>
  </si>
  <si>
    <t>TXN001194</t>
  </si>
  <si>
    <t>TXN002084</t>
  </si>
  <si>
    <t>TXN001163</t>
  </si>
  <si>
    <t>AC00202</t>
  </si>
  <si>
    <t>TXN004036</t>
  </si>
  <si>
    <t>AC00524</t>
  </si>
  <si>
    <t>TXN001552</t>
  </si>
  <si>
    <t>AC00010</t>
  </si>
  <si>
    <t>TXN000653</t>
  </si>
  <si>
    <t>AC00743</t>
  </si>
  <si>
    <t>TXN000459</t>
  </si>
  <si>
    <t>TXN004197</t>
  </si>
  <si>
    <t>AC00619</t>
  </si>
  <si>
    <t>TXN002685</t>
  </si>
  <si>
    <t>TXN004134</t>
  </si>
  <si>
    <t>TXN000367</t>
  </si>
  <si>
    <t>TXN003610</t>
  </si>
  <si>
    <t>AC00502</t>
  </si>
  <si>
    <t>TXN001313</t>
  </si>
  <si>
    <t>TXN003579</t>
  </si>
  <si>
    <t>AC00529</t>
  </si>
  <si>
    <t>TXN001328</t>
  </si>
  <si>
    <t>AC00156</t>
  </si>
  <si>
    <t>TXN000234</t>
  </si>
  <si>
    <t>TXN003675</t>
  </si>
  <si>
    <t>TXN003910</t>
  </si>
  <si>
    <t>TXN000564</t>
  </si>
  <si>
    <t>TXN000516</t>
  </si>
  <si>
    <t>TXN002671</t>
  </si>
  <si>
    <t>TXN002415</t>
  </si>
  <si>
    <t>TXN001543</t>
  </si>
  <si>
    <t>TXN003274</t>
  </si>
  <si>
    <t>AC00491</t>
  </si>
  <si>
    <t>TXN000456</t>
  </si>
  <si>
    <t>TXN001233</t>
  </si>
  <si>
    <t>TXN002653</t>
  </si>
  <si>
    <t>TXN004168</t>
  </si>
  <si>
    <t>AC00608</t>
  </si>
  <si>
    <t>TXN003918</t>
  </si>
  <si>
    <t>AC00843</t>
  </si>
  <si>
    <t>TXN001632</t>
  </si>
  <si>
    <t>TXN002269</t>
  </si>
  <si>
    <t>AC00402</t>
  </si>
  <si>
    <t>TXN000087</t>
  </si>
  <si>
    <t>TXN002795</t>
  </si>
  <si>
    <t>AC00490</t>
  </si>
  <si>
    <t>TXN003246</t>
  </si>
  <si>
    <t>AC00482</t>
  </si>
  <si>
    <t>TXN002782</t>
  </si>
  <si>
    <t>AC00595</t>
  </si>
  <si>
    <t>TXN001925</t>
  </si>
  <si>
    <t>AC00351</t>
  </si>
  <si>
    <t>TXN002005</t>
  </si>
  <si>
    <t>AC00592</t>
  </si>
  <si>
    <t>TXN000794</t>
  </si>
  <si>
    <t>AC00098</t>
  </si>
  <si>
    <t>TXN001119</t>
  </si>
  <si>
    <t>TXN000873</t>
  </si>
  <si>
    <t>TXN000295</t>
  </si>
  <si>
    <t>AC00148</t>
  </si>
  <si>
    <t>TXN000012</t>
  </si>
  <si>
    <t>TXN002400</t>
  </si>
  <si>
    <t>AC00849</t>
  </si>
  <si>
    <t>TXN002580</t>
  </si>
  <si>
    <t>TXN003874</t>
  </si>
  <si>
    <t>AC00602</t>
  </si>
  <si>
    <t>TXN001865</t>
  </si>
  <si>
    <t>TXN002935</t>
  </si>
  <si>
    <t>TXN003856</t>
  </si>
  <si>
    <t>TXN001561</t>
  </si>
  <si>
    <t>TXN003672</t>
  </si>
  <si>
    <t>AC00383</t>
  </si>
  <si>
    <t>TXN001191</t>
  </si>
  <si>
    <t>TXN000120</t>
  </si>
  <si>
    <t>AC00244</t>
  </si>
  <si>
    <t>TXN002493</t>
  </si>
  <si>
    <t>TXN003370</t>
  </si>
  <si>
    <t>TXN000911</t>
  </si>
  <si>
    <t>AC00462</t>
  </si>
  <si>
    <t>TXN002356</t>
  </si>
  <si>
    <t>TXN001996</t>
  </si>
  <si>
    <t>AC00720</t>
  </si>
  <si>
    <t>TXN002210</t>
  </si>
  <si>
    <t>AC00068</t>
  </si>
  <si>
    <t>TXN001492</t>
  </si>
  <si>
    <t>TXN003118</t>
  </si>
  <si>
    <t>AC00543</t>
  </si>
  <si>
    <t>TXN003210</t>
  </si>
  <si>
    <t>TXN003660</t>
  </si>
  <si>
    <t>TXN001638</t>
  </si>
  <si>
    <t>AC00777</t>
  </si>
  <si>
    <t>TXN003508</t>
  </si>
  <si>
    <t>TXN002824</t>
  </si>
  <si>
    <t>TXN000810</t>
  </si>
  <si>
    <t>TXN003022</t>
  </si>
  <si>
    <t>TXN002286</t>
  </si>
  <si>
    <t>AC00828</t>
  </si>
  <si>
    <t>TXN004195</t>
  </si>
  <si>
    <t>AC00617</t>
  </si>
  <si>
    <t>TXN000933</t>
  </si>
  <si>
    <t>AC00537</t>
  </si>
  <si>
    <t>TXN003541</t>
  </si>
  <si>
    <t>TXN003493</t>
  </si>
  <si>
    <t>AC00834</t>
  </si>
  <si>
    <t>TXN001211</t>
  </si>
  <si>
    <t>AC00370</t>
  </si>
  <si>
    <t>TXN002601</t>
  </si>
  <si>
    <t>AC00236</t>
  </si>
  <si>
    <t>TXN001212</t>
  </si>
  <si>
    <t>TXN003719</t>
  </si>
  <si>
    <t>AC00382</t>
  </si>
  <si>
    <t>TXN001524</t>
  </si>
  <si>
    <t>TXN000409</t>
  </si>
  <si>
    <t>AC00377</t>
  </si>
  <si>
    <t>TXN000126</t>
  </si>
  <si>
    <t>TXN003937</t>
  </si>
  <si>
    <t>TXN000655</t>
  </si>
  <si>
    <t>TXN002780</t>
  </si>
  <si>
    <t>TXN001631</t>
  </si>
  <si>
    <t>AC00541</t>
  </si>
  <si>
    <t>TXN002657</t>
  </si>
  <si>
    <t>AC00067</t>
  </si>
  <si>
    <t>TXN002311</t>
  </si>
  <si>
    <t>TXN001706</t>
  </si>
  <si>
    <t>AC00164</t>
  </si>
  <si>
    <t>TXN000082</t>
  </si>
  <si>
    <t>AC00137</t>
  </si>
  <si>
    <t>TXN000727</t>
  </si>
  <si>
    <t>AC00573</t>
  </si>
  <si>
    <t>TXN003788</t>
  </si>
  <si>
    <t>AC00119</t>
  </si>
  <si>
    <t>TXN002173</t>
  </si>
  <si>
    <t>AC00692</t>
  </si>
  <si>
    <t>TXN000939</t>
  </si>
  <si>
    <t>TXN002188</t>
  </si>
  <si>
    <t>AC00677</t>
  </si>
  <si>
    <t>TXN002013</t>
  </si>
  <si>
    <t>AC00487</t>
  </si>
  <si>
    <t>TXN000353</t>
  </si>
  <si>
    <t>AC00586</t>
  </si>
  <si>
    <t>TXN000987</t>
  </si>
  <si>
    <t>TXN001679</t>
  </si>
  <si>
    <t>TXN000913</t>
  </si>
  <si>
    <t>TXN002936</t>
  </si>
  <si>
    <t>TXN001916</t>
  </si>
  <si>
    <t>TXN002300</t>
  </si>
  <si>
    <t>AC00099</t>
  </si>
  <si>
    <t>TXN001038</t>
  </si>
  <si>
    <t>AC00510</t>
  </si>
  <si>
    <t>TXN000784</t>
  </si>
  <si>
    <t>TXN003891</t>
  </si>
  <si>
    <t>TXN003424</t>
  </si>
  <si>
    <t>TXN002072</t>
  </si>
  <si>
    <t>TXN001170</t>
  </si>
  <si>
    <t>TXN003627</t>
  </si>
  <si>
    <t>TXN000583</t>
  </si>
  <si>
    <t>AC00247</t>
  </si>
  <si>
    <t>TXN000469</t>
  </si>
  <si>
    <t>AC00144</t>
  </si>
  <si>
    <t>TXN001590</t>
  </si>
  <si>
    <t>AC00726</t>
  </si>
  <si>
    <t>TXN000835</t>
  </si>
  <si>
    <t>TXN000855</t>
  </si>
  <si>
    <t>AC00368</t>
  </si>
  <si>
    <t>TXN002738</t>
  </si>
  <si>
    <t>AC00250</t>
  </si>
  <si>
    <t>TXN002627</t>
  </si>
  <si>
    <t>TXN001970</t>
  </si>
  <si>
    <t>TXN003309</t>
  </si>
  <si>
    <t>TXN002416</t>
  </si>
  <si>
    <t>TXN002703</t>
  </si>
  <si>
    <t>TXN002396</t>
  </si>
  <si>
    <t>TXN002732</t>
  </si>
  <si>
    <t>AC00019</t>
  </si>
  <si>
    <t>TXN002827</t>
  </si>
  <si>
    <t>TXN000420</t>
  </si>
  <si>
    <t>AC00647</t>
  </si>
  <si>
    <t>TXN003950</t>
  </si>
  <si>
    <t>AC00110</t>
  </si>
  <si>
    <t>TXN002549</t>
  </si>
  <si>
    <t>TXN002506</t>
  </si>
  <si>
    <t>TXN003883</t>
  </si>
  <si>
    <t>TXN004050</t>
  </si>
  <si>
    <t>TXN003695</t>
  </si>
  <si>
    <t>TXN000581</t>
  </si>
  <si>
    <t>TXN001743</t>
  </si>
  <si>
    <t>AC00025</t>
  </si>
  <si>
    <t>TXN003198</t>
  </si>
  <si>
    <t>TXN003545</t>
  </si>
  <si>
    <t>TXN001252</t>
  </si>
  <si>
    <t>TXN001880</t>
  </si>
  <si>
    <t>AC00393</t>
  </si>
  <si>
    <t>TXN003099</t>
  </si>
  <si>
    <t>TXN003081</t>
  </si>
  <si>
    <t>TXN000312</t>
  </si>
  <si>
    <t>TXN002582</t>
  </si>
  <si>
    <t>TXN003353</t>
  </si>
  <si>
    <t>TXN003337</t>
  </si>
  <si>
    <t>TXN003356</t>
  </si>
  <si>
    <t>AC00568</t>
  </si>
  <si>
    <t>TXN001201</t>
  </si>
  <si>
    <t>TXN002139</t>
  </si>
  <si>
    <t>AC00286</t>
  </si>
  <si>
    <t>TXN002833</t>
  </si>
  <si>
    <t>AC00138</t>
  </si>
  <si>
    <t>TXN002980</t>
  </si>
  <si>
    <t>TXN000268</t>
  </si>
  <si>
    <t>TXN002295</t>
  </si>
  <si>
    <t>TXN002537</t>
  </si>
  <si>
    <t>AC00702</t>
  </si>
  <si>
    <t>TXN002062</t>
  </si>
  <si>
    <t>TXN000750</t>
  </si>
  <si>
    <t>AC00122</t>
  </si>
  <si>
    <t>TXN000302</t>
  </si>
  <si>
    <t>TXN000145</t>
  </si>
  <si>
    <t>TXN002954</t>
  </si>
  <si>
    <t>AC00430</t>
  </si>
  <si>
    <t>TXN001438</t>
  </si>
  <si>
    <t>AC00701</t>
  </si>
  <si>
    <t>TXN002267</t>
  </si>
  <si>
    <t>AC00576</t>
  </si>
  <si>
    <t>TXN002038</t>
  </si>
  <si>
    <t>AC00705</t>
  </si>
  <si>
    <t>TXN000514</t>
  </si>
  <si>
    <t>TXN003095</t>
  </si>
  <si>
    <t>TXN000626</t>
  </si>
  <si>
    <t>AC00801</t>
  </si>
  <si>
    <t>TXN003866</t>
  </si>
  <si>
    <t>TXN000538</t>
  </si>
  <si>
    <t>AC00341</t>
  </si>
  <si>
    <t>TXN002015</t>
  </si>
  <si>
    <t>TXN002970</t>
  </si>
  <si>
    <t>TXN001290</t>
  </si>
  <si>
    <t>TXN001904</t>
  </si>
  <si>
    <t>TXN001291</t>
  </si>
  <si>
    <t>AC00147</t>
  </si>
  <si>
    <t>TXN001989</t>
  </si>
  <si>
    <t>TXN000739</t>
  </si>
  <si>
    <t>TXN004112</t>
  </si>
  <si>
    <t>AC00354</t>
  </si>
  <si>
    <t>TXN004022</t>
  </si>
  <si>
    <t>TXN003335</t>
  </si>
  <si>
    <t>AC00352</t>
  </si>
  <si>
    <t>TXN003614</t>
  </si>
  <si>
    <t>TXN000421</t>
  </si>
  <si>
    <t>TXN002349</t>
  </si>
  <si>
    <t>AC00629</t>
  </si>
  <si>
    <t>TXN003823</t>
  </si>
  <si>
    <t>TXN002578</t>
  </si>
  <si>
    <t>TXN000475</t>
  </si>
  <si>
    <t>TXN000377</t>
  </si>
  <si>
    <t>AC00235</t>
  </si>
  <si>
    <t>TXN000043</t>
  </si>
  <si>
    <t>TXN001332</t>
  </si>
  <si>
    <t>AC00329</t>
  </si>
  <si>
    <t>TXN002959</t>
  </si>
  <si>
    <t>TXN004122</t>
  </si>
  <si>
    <t>AC00682</t>
  </si>
  <si>
    <t>TXN000300</t>
  </si>
  <si>
    <t>TXN003362</t>
  </si>
  <si>
    <t>AC00515</t>
  </si>
  <si>
    <t>TXN002315</t>
  </si>
  <si>
    <t>TXN001464</t>
  </si>
  <si>
    <t>AC00434</t>
  </si>
  <si>
    <t>TXN003535</t>
  </si>
  <si>
    <t>AC00128</t>
  </si>
  <si>
    <t>TXN003262</t>
  </si>
  <si>
    <t>AC00690</t>
  </si>
  <si>
    <t>TXN002766</t>
  </si>
  <si>
    <t>AC00680</t>
  </si>
  <si>
    <t>TXN000972</t>
  </si>
  <si>
    <t>AC00764</t>
  </si>
  <si>
    <t>TXN000417</t>
  </si>
  <si>
    <t>TXN000363</t>
  </si>
  <si>
    <t>AC00367</t>
  </si>
  <si>
    <t>TXN002997</t>
  </si>
  <si>
    <t>TXN003663</t>
  </si>
  <si>
    <t>AC00420</t>
  </si>
  <si>
    <t>TXN000477</t>
  </si>
  <si>
    <t>AC00670</t>
  </si>
  <si>
    <t>TXN001089</t>
  </si>
  <si>
    <t>TXN004129</t>
  </si>
  <si>
    <t>TXN000352</t>
  </si>
  <si>
    <t>TXN000746</t>
  </si>
  <si>
    <t>TXN003280</t>
  </si>
  <si>
    <t>AC00477</t>
  </si>
  <si>
    <t>TXN002948</t>
  </si>
  <si>
    <t>AC00613</t>
  </si>
  <si>
    <t>TXN001105</t>
  </si>
  <si>
    <t>AC00007</t>
  </si>
  <si>
    <t>TXN000452</t>
  </si>
  <si>
    <t>AC00590</t>
  </si>
  <si>
    <t>TXN001765</t>
  </si>
  <si>
    <t>TXN000955</t>
  </si>
  <si>
    <t>AC00698</t>
  </si>
  <si>
    <t>TXN001243</t>
  </si>
  <si>
    <t>TXN003388</t>
  </si>
  <si>
    <t>AC00386</t>
  </si>
  <si>
    <t>TXN002520</t>
  </si>
  <si>
    <t>AC00767</t>
  </si>
  <si>
    <t>TXN001460</t>
  </si>
  <si>
    <t>AC00185</t>
  </si>
  <si>
    <t>TXN003377</t>
  </si>
  <si>
    <t>TXN000470</t>
  </si>
  <si>
    <t>TXN000260</t>
  </si>
  <si>
    <t>TXN000690</t>
  </si>
  <si>
    <t>AC00768</t>
  </si>
  <si>
    <t>TXN002341</t>
  </si>
  <si>
    <t>TXN003613</t>
  </si>
  <si>
    <t>AC00631</t>
  </si>
  <si>
    <t>TXN001502</t>
  </si>
  <si>
    <t>AC00057</t>
  </si>
  <si>
    <t>TXN001186</t>
  </si>
  <si>
    <t>AC00066</t>
  </si>
  <si>
    <t>TXN002661</t>
  </si>
  <si>
    <t>TXN002500</t>
  </si>
  <si>
    <t>TXN002562</t>
  </si>
  <si>
    <t>TXN003471</t>
  </si>
  <si>
    <t>AC00088</t>
  </si>
  <si>
    <t>TXN001334</t>
  </si>
  <si>
    <t>AC00807</t>
  </si>
  <si>
    <t>TXN001813</t>
  </si>
  <si>
    <t>TXN003474</t>
  </si>
  <si>
    <t>TXN002291</t>
  </si>
  <si>
    <t>AC00205</t>
  </si>
  <si>
    <t>TXN002612</t>
  </si>
  <si>
    <t>TXN004187</t>
  </si>
  <si>
    <t>TXN000272</t>
  </si>
  <si>
    <t>TXN003624</t>
  </si>
  <si>
    <t>TXN001266</t>
  </si>
  <si>
    <t>AC00293</t>
  </si>
  <si>
    <t>TXN002501</t>
  </si>
  <si>
    <t>AC00348</t>
  </si>
  <si>
    <t>TXN001501</t>
  </si>
  <si>
    <t>AC00355</t>
  </si>
  <si>
    <t>TXN003712</t>
  </si>
  <si>
    <t>TXN003907</t>
  </si>
  <si>
    <t>TXN003813</t>
  </si>
  <si>
    <t>TXN002281</t>
  </si>
  <si>
    <t>TXN002371</t>
  </si>
  <si>
    <t>AC00578</t>
  </si>
  <si>
    <t>TXN000330</t>
  </si>
  <si>
    <t>AC00662</t>
  </si>
  <si>
    <t>TXN001282</t>
  </si>
  <si>
    <t>TXN003760</t>
  </si>
  <si>
    <t>TXN001694</t>
  </si>
  <si>
    <t>TXN003598</t>
  </si>
  <si>
    <t>TXN000086</t>
  </si>
  <si>
    <t>TXN000119</t>
  </si>
  <si>
    <t>TXN002522</t>
  </si>
  <si>
    <t>TXN003112</t>
  </si>
  <si>
    <t>TXN003407</t>
  </si>
  <si>
    <t>TXN000243</t>
  </si>
  <si>
    <t>AC00146</t>
  </si>
  <si>
    <t>TXN001604</t>
  </si>
  <si>
    <t>AC00415</t>
  </si>
  <si>
    <t>TXN000870</t>
  </si>
  <si>
    <t>TXN001796</t>
  </si>
  <si>
    <t>TXN002572</t>
  </si>
  <si>
    <t>AC00414</t>
  </si>
  <si>
    <t>TXN001222</t>
  </si>
  <si>
    <t>TXN003786</t>
  </si>
  <si>
    <t>AC00765</t>
  </si>
  <si>
    <t>TXN000759</t>
  </si>
  <si>
    <t>TXN002170</t>
  </si>
  <si>
    <t>TXN001354</t>
  </si>
  <si>
    <t>TXN000008</t>
  </si>
  <si>
    <t>AC00281</t>
  </si>
  <si>
    <t>TXN001120</t>
  </si>
  <si>
    <t>TXN002712</t>
  </si>
  <si>
    <t>TXN004185</t>
  </si>
  <si>
    <t>TXN001158</t>
  </si>
  <si>
    <t>TXN001979</t>
  </si>
  <si>
    <t>AC00759</t>
  </si>
  <si>
    <t>TXN002758</t>
  </si>
  <si>
    <t>TXN000060</t>
  </si>
  <si>
    <t>TXN000573</t>
  </si>
  <si>
    <t>TXN002787</t>
  </si>
  <si>
    <t>AC00272</t>
  </si>
  <si>
    <t>TXN000638</t>
  </si>
  <si>
    <t>AC00461</t>
  </si>
  <si>
    <t>TXN002240</t>
  </si>
  <si>
    <t>AC00648</t>
  </si>
  <si>
    <t>TXN001736</t>
  </si>
  <si>
    <t>TXN004116</t>
  </si>
  <si>
    <t>TXN000305</t>
  </si>
  <si>
    <t>TXN001281</t>
  </si>
  <si>
    <t>AC00199</t>
  </si>
  <si>
    <t>TXN003691</t>
  </si>
  <si>
    <t>TXN001656</t>
  </si>
  <si>
    <t>AC00446</t>
  </si>
  <si>
    <t>TXN000923</t>
  </si>
  <si>
    <t>AC00689</t>
  </si>
  <si>
    <t>TXN000101</t>
  </si>
  <si>
    <t>TXN001248</t>
  </si>
  <si>
    <t>TXN003924</t>
  </si>
  <si>
    <t>TXN000575</t>
  </si>
  <si>
    <t>TXN003265</t>
  </si>
  <si>
    <t>TXN003138</t>
  </si>
  <si>
    <t>TXN001275</t>
  </si>
  <si>
    <t>AC00804</t>
  </si>
  <si>
    <t>TXN003701</t>
  </si>
  <si>
    <t>AC00045</t>
  </si>
  <si>
    <t>TXN002375</t>
  </si>
  <si>
    <t>TXN004063</t>
  </si>
  <si>
    <t>TXN000996</t>
  </si>
  <si>
    <t>TXN000197</t>
  </si>
  <si>
    <t>TXN003440</t>
  </si>
  <si>
    <t>TXN003127</t>
  </si>
  <si>
    <t>TXN002701</t>
  </si>
  <si>
    <t>TXN004030</t>
  </si>
  <si>
    <t>TXN000783</t>
  </si>
  <si>
    <t>TXN001157</t>
  </si>
  <si>
    <t>AC00497</t>
  </si>
  <si>
    <t>TXN000735</t>
  </si>
  <si>
    <t>TXN002277</t>
  </si>
  <si>
    <t>TXN004110</t>
  </si>
  <si>
    <t>AC00357</t>
  </si>
  <si>
    <t>TXN003185</t>
  </si>
  <si>
    <t>TXN004084</t>
  </si>
  <si>
    <t>TXN001722</t>
  </si>
  <si>
    <t>AC00538</t>
  </si>
  <si>
    <t>TXN000740</t>
  </si>
  <si>
    <t>TXN000656</t>
  </si>
  <si>
    <t>AC00201</t>
  </si>
  <si>
    <t>TXN002279</t>
  </si>
  <si>
    <t>TXN000669</t>
  </si>
  <si>
    <t>TXN001655</t>
  </si>
  <si>
    <t>AC00516</t>
  </si>
  <si>
    <t>TXN000258</t>
  </si>
  <si>
    <t>TXN002357</t>
  </si>
  <si>
    <t>TXN001783</t>
  </si>
  <si>
    <t>TXN001307</t>
  </si>
  <si>
    <t>TXN001179</t>
  </si>
  <si>
    <t>TXN003496</t>
  </si>
  <si>
    <t>AC00674</t>
  </si>
  <si>
    <t>TXN000858</t>
  </si>
  <si>
    <t>TXN003502</t>
  </si>
  <si>
    <t>AC00634</t>
  </si>
  <si>
    <t>TXN002597</t>
  </si>
  <si>
    <t>TXN003492</t>
  </si>
  <si>
    <t>TXN003942</t>
  </si>
  <si>
    <t>TXN003176</t>
  </si>
  <si>
    <t>AC00255</t>
  </si>
  <si>
    <t>TXN000162</t>
  </si>
  <si>
    <t>TXN000005</t>
  </si>
  <si>
    <t>TXN002720</t>
  </si>
  <si>
    <t>TXN000177</t>
  </si>
  <si>
    <t>TXN001673</t>
  </si>
  <si>
    <t>TXN001842</t>
  </si>
  <si>
    <t>AC00124</t>
  </si>
  <si>
    <t>TXN002842</t>
  </si>
  <si>
    <t>AC00061</t>
  </si>
  <si>
    <t>TXN002174</t>
  </si>
  <si>
    <t>TXN002927</t>
  </si>
  <si>
    <t>TXN003389</t>
  </si>
  <si>
    <t>TXN001259</t>
  </si>
  <si>
    <t>TXN002860</t>
  </si>
  <si>
    <t>TXN003505</t>
  </si>
  <si>
    <t>TXN002503</t>
  </si>
  <si>
    <t>TXN001838</t>
  </si>
  <si>
    <t>TXN001433</t>
  </si>
  <si>
    <t>TXN002630</t>
  </si>
  <si>
    <t>TXN001859</t>
  </si>
  <si>
    <t>TXN001962</t>
  </si>
  <si>
    <t>TXN002488</t>
  </si>
  <si>
    <t>TXN004179</t>
  </si>
  <si>
    <t>TXN002006</t>
  </si>
  <si>
    <t>AC00111</t>
  </si>
  <si>
    <t>TXN003515</t>
  </si>
  <si>
    <t>TXN001494</t>
  </si>
  <si>
    <t>TXN002910</t>
  </si>
  <si>
    <t>AC00191</t>
  </si>
  <si>
    <t>TXN004085</t>
  </si>
  <si>
    <t>AC00022</t>
  </si>
  <si>
    <t>TXN002634</t>
  </si>
  <si>
    <t>AC00311</t>
  </si>
  <si>
    <t>TXN001646</t>
  </si>
  <si>
    <t>TXN000623</t>
  </si>
  <si>
    <t>AC00654</t>
  </si>
  <si>
    <t>TXN003289</t>
  </si>
  <si>
    <t>TXN000073</t>
  </si>
  <si>
    <t>TXN002509</t>
  </si>
  <si>
    <t>TXN000533</t>
  </si>
  <si>
    <t>TXN003893</t>
  </si>
  <si>
    <t>TXN001045</t>
  </si>
  <si>
    <t>TXN001548</t>
  </si>
  <si>
    <t>TXN000092</t>
  </si>
  <si>
    <t>AC00217</t>
  </si>
  <si>
    <t>TXN003060</t>
  </si>
  <si>
    <t>TXN004000</t>
  </si>
  <si>
    <t>AC00003</t>
  </si>
  <si>
    <t>TXN002887</t>
  </si>
  <si>
    <t>TXN001087</t>
  </si>
  <si>
    <t>TXN001386</t>
  </si>
  <si>
    <t>AC00303</t>
  </si>
  <si>
    <t>TXN004031</t>
  </si>
  <si>
    <t>TXN002012</t>
  </si>
  <si>
    <t>TXN003673</t>
  </si>
  <si>
    <t>TXN001942</t>
  </si>
  <si>
    <t>AC00427</t>
  </si>
  <si>
    <t>TXN001545</t>
  </si>
  <si>
    <t>TXN001955</t>
  </si>
  <si>
    <t>AC00471</t>
  </si>
  <si>
    <t>TXN001641</t>
  </si>
  <si>
    <t>TXN002280</t>
  </si>
  <si>
    <t>TXN000440</t>
  </si>
  <si>
    <t>TXN001173</t>
  </si>
  <si>
    <t>AC00667</t>
  </si>
  <si>
    <t>TXN001341</t>
  </si>
  <si>
    <t>AC00560</t>
  </si>
  <si>
    <t>TXN004083</t>
  </si>
  <si>
    <t>TXN002566</t>
  </si>
  <si>
    <t>TXN001657</t>
  </si>
  <si>
    <t>TXN002721</t>
  </si>
  <si>
    <t>TXN000526</t>
  </si>
  <si>
    <t>TXN002069</t>
  </si>
  <si>
    <t>TXN000637</t>
  </si>
  <si>
    <t>TXN001730</t>
  </si>
  <si>
    <t>TXN003553</t>
  </si>
  <si>
    <t>TXN003519</t>
  </si>
  <si>
    <t>TXN003385</t>
  </si>
  <si>
    <t>TXN004118</t>
  </si>
  <si>
    <t>AC00301</t>
  </si>
  <si>
    <t>TXN002592</t>
  </si>
  <si>
    <t>TXN002473</t>
  </si>
  <si>
    <t>AC00795</t>
  </si>
  <si>
    <t>TXN004138</t>
  </si>
  <si>
    <t>TXN003395</t>
  </si>
  <si>
    <t>TXN004005</t>
  </si>
  <si>
    <t>AC00107</t>
  </si>
  <si>
    <t>TXN000974</t>
  </si>
  <si>
    <t>TXN000364</t>
  </si>
  <si>
    <t>AC00601</t>
  </si>
  <si>
    <t>TXN000821</t>
  </si>
  <si>
    <t>AC00814</t>
  </si>
  <si>
    <t>TXN002237</t>
  </si>
  <si>
    <t>TXN000342</t>
  </si>
  <si>
    <t>TXN003159</t>
  </si>
  <si>
    <t>TXN000765</t>
  </si>
  <si>
    <t>AC00304</t>
  </si>
  <si>
    <t>TXN003444</t>
  </si>
  <si>
    <t>AC00298</t>
  </si>
  <si>
    <t>TXN002731</t>
  </si>
  <si>
    <t>AC00512</t>
  </si>
  <si>
    <t>TXN000753</t>
  </si>
  <si>
    <t>AC00028</t>
  </si>
  <si>
    <t>TXN001995</t>
  </si>
  <si>
    <t>AC00239</t>
  </si>
  <si>
    <t>TXN000529</t>
  </si>
  <si>
    <t>AC00805</t>
  </si>
  <si>
    <t>TXN000170</t>
  </si>
  <si>
    <t>TXN001538</t>
  </si>
  <si>
    <t>TXN002797</t>
  </si>
  <si>
    <t>TXN000254</t>
  </si>
  <si>
    <t>TXN001278</t>
  </si>
  <si>
    <t>TXN000193</t>
  </si>
  <si>
    <t>AC00615</t>
  </si>
  <si>
    <t>TXN001007</t>
  </si>
  <si>
    <t>TXN003131</t>
  </si>
  <si>
    <t>TXN002832</t>
  </si>
  <si>
    <t>TXN000602</t>
  </si>
  <si>
    <t>TXN000544</t>
  </si>
  <si>
    <t>TXN001509</t>
  </si>
  <si>
    <t>TXN001491</t>
  </si>
  <si>
    <t>TXN002083</t>
  </si>
  <si>
    <t>TXN001822</t>
  </si>
  <si>
    <t>AC00732</t>
  </si>
  <si>
    <t>TXN002937</t>
  </si>
  <si>
    <t>TXN000135</t>
  </si>
  <si>
    <t>TXN002034</t>
  </si>
  <si>
    <t>TXN002318</t>
  </si>
  <si>
    <t>TXN000673</t>
  </si>
  <si>
    <t>TXN000565</t>
  </si>
  <si>
    <t>TXN000204</t>
  </si>
  <si>
    <t>TXN000257</t>
  </si>
  <si>
    <t>AC00080</t>
  </si>
  <si>
    <t>TXN001367</t>
  </si>
  <si>
    <t>TXN002380</t>
  </si>
  <si>
    <t>TXN000534</t>
  </si>
  <si>
    <t>AC00163</t>
  </si>
  <si>
    <t>TXN002450</t>
  </si>
  <si>
    <t>TXN003283</t>
  </si>
  <si>
    <t>TXN001674</t>
  </si>
  <si>
    <t>AC00507</t>
  </si>
  <si>
    <t>TXN001221</t>
  </si>
  <si>
    <t>AC00659</t>
  </si>
  <si>
    <t>TXN002350</t>
  </si>
  <si>
    <t>TXN001466</t>
  </si>
  <si>
    <t>TXN003915</t>
  </si>
  <si>
    <t>AC00581</t>
  </si>
  <si>
    <t>TXN003171</t>
  </si>
  <si>
    <t>AC00563</t>
  </si>
  <si>
    <t>TXN002346</t>
  </si>
  <si>
    <t>TXN003633</t>
  </si>
  <si>
    <t>TXN001366</t>
  </si>
  <si>
    <t>AC00306</t>
  </si>
  <si>
    <t>TXN002800</t>
  </si>
  <si>
    <t>TXN003472</t>
  </si>
  <si>
    <t>AC00621</t>
  </si>
  <si>
    <t>TXN003546</t>
  </si>
  <si>
    <t>TXN002023</t>
  </si>
  <si>
    <t>AC00784</t>
  </si>
  <si>
    <t>TXN002804</t>
  </si>
  <si>
    <t>TXN001680</t>
  </si>
  <si>
    <t>TXN003871</t>
  </si>
  <si>
    <t>TXN001924</t>
  </si>
  <si>
    <t>TXN000039</t>
  </si>
  <si>
    <t>TXN002508</t>
  </si>
  <si>
    <t>AC00039</t>
  </si>
  <si>
    <t>TXN003340</t>
  </si>
  <si>
    <t>TXN002165</t>
  </si>
  <si>
    <t>TXN000182</t>
  </si>
  <si>
    <t>AC00707</t>
  </si>
  <si>
    <t>TXN002801</t>
  </si>
  <si>
    <t>AC00525</t>
  </si>
  <si>
    <t>TXN002658</t>
  </si>
  <si>
    <t>TXN003636</t>
  </si>
  <si>
    <t>TXN003085</t>
  </si>
  <si>
    <t>TXN001224</t>
  </si>
  <si>
    <t>TXN000075</t>
  </si>
  <si>
    <t>TXN001968</t>
  </si>
  <si>
    <t>TXN000029</t>
  </si>
  <si>
    <t>TXN002056</t>
  </si>
  <si>
    <t>TXN001876</t>
  </si>
  <si>
    <t>TXN003229</t>
  </si>
  <si>
    <t>TXN002313</t>
  </si>
  <si>
    <t>TXN000491</t>
  </si>
  <si>
    <t>TXN003562</t>
  </si>
  <si>
    <t>AC00001</t>
  </si>
  <si>
    <t>TXN002358</t>
  </si>
  <si>
    <t>TXN003914</t>
  </si>
  <si>
    <t>AC00152</t>
  </si>
  <si>
    <t>TXN003932</t>
  </si>
  <si>
    <t>AC00451</t>
  </si>
  <si>
    <t>TXN004025</t>
  </si>
  <si>
    <t>AC00032</t>
  </si>
  <si>
    <t>TXN003730</t>
  </si>
  <si>
    <t>TXN003703</t>
  </si>
  <si>
    <t>TXN002282</t>
  </si>
  <si>
    <t>TXN000725</t>
  </si>
  <si>
    <t>TXN001139</t>
  </si>
  <si>
    <t>AC00479</t>
  </si>
  <si>
    <t>TXN003575</t>
  </si>
  <si>
    <t>TXN000451</t>
  </si>
  <si>
    <t>TXN002979</t>
  </si>
  <si>
    <t>TXN000563</t>
  </si>
  <si>
    <t>TXN003754</t>
  </si>
  <si>
    <t>TXN000426</t>
  </si>
  <si>
    <t>TXN000970</t>
  </si>
  <si>
    <t>TXN000776</t>
  </si>
  <si>
    <t>TXN003494</t>
  </si>
  <si>
    <t>TXN001921</t>
  </si>
  <si>
    <t>AC00227</t>
  </si>
  <si>
    <t>TXN002447</t>
  </si>
  <si>
    <t>AC00501</t>
  </si>
  <si>
    <t>TXN003997</t>
  </si>
  <si>
    <t>TXN002675</t>
  </si>
  <si>
    <t>TXN002492</t>
  </si>
  <si>
    <t>AC00172</t>
  </si>
  <si>
    <t>TXN001174</t>
  </si>
  <si>
    <t>TXN000185</t>
  </si>
  <si>
    <t>TXN002060</t>
  </si>
  <si>
    <t>AC00696</t>
  </si>
  <si>
    <t>TXN001177</t>
  </si>
  <si>
    <t>AC00511</t>
  </si>
  <si>
    <t>TXN000404</t>
  </si>
  <si>
    <t>TXN003355</t>
  </si>
  <si>
    <t>TXN000587</t>
  </si>
  <si>
    <t>TXN001113</t>
  </si>
  <si>
    <t>TXN001993</t>
  </si>
  <si>
    <t>TXN003852</t>
  </si>
  <si>
    <t>TXN001284</t>
  </si>
  <si>
    <t>AC00770</t>
  </si>
  <si>
    <t>TXN003319</t>
  </si>
  <si>
    <t>TXN002557</t>
  </si>
  <si>
    <t>TXN001026</t>
  </si>
  <si>
    <t>AC00192</t>
  </si>
  <si>
    <t>TXN001160</t>
  </si>
  <si>
    <t>TXN001424</t>
  </si>
  <si>
    <t>AC00496</t>
  </si>
  <si>
    <t>TXN001406</t>
  </si>
  <si>
    <t>TXN003351</t>
  </si>
  <si>
    <t>AC00499</t>
  </si>
  <si>
    <t>TXN002344</t>
  </si>
  <si>
    <t>TXN002698</t>
  </si>
  <si>
    <t>AC00778</t>
  </si>
  <si>
    <t>TXN001322</t>
  </si>
  <si>
    <t>TXN001878</t>
  </si>
  <si>
    <t>AC00319</t>
  </si>
  <si>
    <t>TXN000034</t>
  </si>
  <si>
    <t>TXN003890</t>
  </si>
  <si>
    <t>TXN003203</t>
  </si>
  <si>
    <t>TXN001560</t>
  </si>
  <si>
    <t>AC00523</t>
  </si>
  <si>
    <t>TXN000076</t>
  </si>
  <si>
    <t>TXN003973</t>
  </si>
  <si>
    <t>TXN002457</t>
  </si>
  <si>
    <t>TXN004090</t>
  </si>
  <si>
    <t>TXN001258</t>
  </si>
  <si>
    <t>TXN001576</t>
  </si>
  <si>
    <t>TXN001324</t>
  </si>
  <si>
    <t>TXN000990</t>
  </si>
  <si>
    <t>TXN001871</t>
  </si>
  <si>
    <t>TXN002781</t>
  </si>
  <si>
    <t>TXN000672</t>
  </si>
  <si>
    <t>TXN000567</t>
  </si>
  <si>
    <t>TXN002625</t>
  </si>
  <si>
    <t>TXN001069</t>
  </si>
  <si>
    <t>TXN000981</t>
  </si>
  <si>
    <t>TXN003194</t>
  </si>
  <si>
    <t>AC00721</t>
  </si>
  <si>
    <t>TXN001593</t>
  </si>
  <si>
    <t>AC00609</t>
  </si>
  <si>
    <t>TXN002915</t>
  </si>
  <si>
    <t>TXN001919</t>
  </si>
  <si>
    <t>TXN003738</t>
  </si>
  <si>
    <t>TXN002219</t>
  </si>
  <si>
    <t>TXN000552</t>
  </si>
  <si>
    <t>TXN000684</t>
  </si>
  <si>
    <t>TXN001508</t>
  </si>
  <si>
    <t>TXN002608</t>
  </si>
  <si>
    <t>TXN001049</t>
  </si>
  <si>
    <t>TXN002533</t>
  </si>
  <si>
    <t>TXN000871</t>
  </si>
  <si>
    <t>TXN003750</t>
  </si>
  <si>
    <t>AC00085</t>
  </si>
  <si>
    <t>TXN002828</t>
  </si>
  <si>
    <t>TXN002984</t>
  </si>
  <si>
    <t>TXN003163</t>
  </si>
  <si>
    <t>AC00408</t>
  </si>
  <si>
    <t>TXN004093</t>
  </si>
  <si>
    <t>TXN002226</t>
  </si>
  <si>
    <t>AC00432</t>
  </si>
  <si>
    <t>TXN000903</t>
  </si>
  <si>
    <t>TXN003990</t>
  </si>
  <si>
    <t>AC00288</t>
  </si>
  <si>
    <t>TXN001723</t>
  </si>
  <si>
    <t>TXN000094</t>
  </si>
  <si>
    <t>TXN001698</t>
  </si>
  <si>
    <t>TXN004027</t>
  </si>
  <si>
    <t>AC00539</t>
  </si>
  <si>
    <t>TXN003706</t>
  </si>
  <si>
    <t>AC00653</t>
  </si>
  <si>
    <t>TXN003189</t>
  </si>
  <si>
    <t>TXN001116</t>
  </si>
  <si>
    <t>TXN000527</t>
  </si>
  <si>
    <t>TXN003410</t>
  </si>
  <si>
    <t>AC00380</t>
  </si>
  <si>
    <t>TXN000829</t>
  </si>
  <si>
    <t>TXN002695</t>
  </si>
  <si>
    <t>AC00026</t>
  </si>
  <si>
    <t>TXN000969</t>
  </si>
  <si>
    <t>TXN002831</t>
  </si>
  <si>
    <t>TXN000325</t>
  </si>
  <si>
    <t>TXN003125</t>
  </si>
  <si>
    <t>TXN000662</t>
  </si>
  <si>
    <t>TXN001748</t>
  </si>
  <si>
    <t>AC00722</t>
  </si>
  <si>
    <t>TXN002543</t>
  </si>
  <si>
    <t>TXN000077</t>
  </si>
  <si>
    <t>TXN002587</t>
  </si>
  <si>
    <t>AC00772</t>
  </si>
  <si>
    <t>TXN002382</t>
  </si>
  <si>
    <t>AC00263</t>
  </si>
  <si>
    <t>TXN001437</t>
  </si>
  <si>
    <t>TXN002410</t>
  </si>
  <si>
    <t>TXN000503</t>
  </si>
  <si>
    <t>TXN004148</t>
  </si>
  <si>
    <t>TXN000285</t>
  </si>
  <si>
    <t>TXN003763</t>
  </si>
  <si>
    <t>TXN003460</t>
  </si>
  <si>
    <t>TXN002921</t>
  </si>
  <si>
    <t>TXN001786</t>
  </si>
  <si>
    <t>TXN004189</t>
  </si>
  <si>
    <t>TXN002552</t>
  </si>
  <si>
    <t>TXN000511</t>
  </si>
  <si>
    <t>TXN001670</t>
  </si>
  <si>
    <t>TXN001661</t>
  </si>
  <si>
    <t>TXN000102</t>
  </si>
  <si>
    <t>TXN001969</t>
  </si>
  <si>
    <t>TXN003341</t>
  </si>
  <si>
    <t>TXN002361</t>
  </si>
  <si>
    <t>TXN001547</t>
  </si>
  <si>
    <t>AC00486</t>
  </si>
  <si>
    <t>TXN000115</t>
  </si>
  <si>
    <t>AC00398</t>
  </si>
  <si>
    <t>TXN002869</t>
  </si>
  <si>
    <t>AC00369</t>
  </si>
  <si>
    <t>TXN001064</t>
  </si>
  <si>
    <t>AC00112</t>
  </si>
  <si>
    <t>TXN003122</t>
  </si>
  <si>
    <t>TXN001008</t>
  </si>
  <si>
    <t>TXN001442</t>
  </si>
  <si>
    <t>TXN000625</t>
  </si>
  <si>
    <t>TXN003332</t>
  </si>
  <si>
    <t>TXN003780</t>
  </si>
  <si>
    <t>AC00703</t>
  </si>
  <si>
    <t>TXN001566</t>
  </si>
  <si>
    <t>TXN000619</t>
  </si>
  <si>
    <t>TXN000007</t>
  </si>
  <si>
    <t>TXN001790</t>
  </si>
  <si>
    <t>TXN004075</t>
  </si>
  <si>
    <t>TXN002413</t>
  </si>
  <si>
    <t>TXN003241</t>
  </si>
  <si>
    <t>AC00385</t>
  </si>
  <si>
    <t>TXN002606</t>
  </si>
  <si>
    <t>TXN003225</t>
  </si>
  <si>
    <t>TXN003392</t>
  </si>
  <si>
    <t>AC00332</t>
  </si>
  <si>
    <t>TXN001779</t>
  </si>
  <si>
    <t>TXN001819</t>
  </si>
  <si>
    <t>AC00789</t>
  </si>
  <si>
    <t>TXN001207</t>
  </si>
  <si>
    <t>AC00317</t>
  </si>
  <si>
    <t>TXN002815</t>
  </si>
  <si>
    <t>TXN000902</t>
  </si>
  <si>
    <t>TXN001823</t>
  </si>
  <si>
    <t>AC00776</t>
  </si>
  <si>
    <t>TXN002702</t>
  </si>
  <si>
    <t>TXN001630</t>
  </si>
  <si>
    <t>TXN001484</t>
  </si>
  <si>
    <t>TXN001569</t>
  </si>
  <si>
    <t>TXN003785</t>
  </si>
  <si>
    <t>TXN001209</t>
  </si>
  <si>
    <t>AC00171</t>
  </si>
  <si>
    <t>TXN000847</t>
  </si>
  <si>
    <t>AC00678</t>
  </si>
  <si>
    <t>TXN000276</t>
  </si>
  <si>
    <t>AC00729</t>
  </si>
  <si>
    <t>TXN000820</t>
  </si>
  <si>
    <t>TXN002640</t>
  </si>
  <si>
    <t>TXN001994</t>
  </si>
  <si>
    <t>TXN002556</t>
  </si>
  <si>
    <t>AC00229</t>
  </si>
  <si>
    <t>TXN000848</t>
  </si>
  <si>
    <t>TXN000222</t>
  </si>
  <si>
    <t>TXN002231</t>
  </si>
  <si>
    <t>AC00473</t>
  </si>
  <si>
    <t>TXN002793</t>
  </si>
  <si>
    <t>TXN000663</t>
  </si>
  <si>
    <t>TXN001093</t>
  </si>
  <si>
    <t>TXN000496</t>
  </si>
  <si>
    <t>TXN002704</t>
  </si>
  <si>
    <t>AC00555</t>
  </si>
  <si>
    <t>TXN003456</t>
  </si>
  <si>
    <t>TXN001816</t>
  </si>
  <si>
    <t>TXN002889</t>
  </si>
  <si>
    <t>TXN003533</t>
  </si>
  <si>
    <t>TXN000147</t>
  </si>
  <si>
    <t>AC00527</t>
  </si>
  <si>
    <t>TXN004162</t>
  </si>
  <si>
    <t>TXN001295</t>
  </si>
  <si>
    <t>AC00457</t>
  </si>
  <si>
    <t>TXN000237</t>
  </si>
  <si>
    <t>TXN003612</t>
  </si>
  <si>
    <t>TXN003596</t>
  </si>
  <si>
    <t>TXN001932</t>
  </si>
  <si>
    <t>TXN001405</t>
  </si>
  <si>
    <t>TXN001097</t>
  </si>
  <si>
    <t>TXN003790</t>
  </si>
  <si>
    <t>AC00749</t>
  </si>
  <si>
    <t>TXN001517</t>
  </si>
  <si>
    <t>AC00566</t>
  </si>
  <si>
    <t>TXN002539</t>
  </si>
  <si>
    <t>TXN002908</t>
  </si>
  <si>
    <t>TXN000714</t>
  </si>
  <si>
    <t>TXN003903</t>
  </si>
  <si>
    <t>TXN000645</t>
  </si>
  <si>
    <t>TXN002405</t>
  </si>
  <si>
    <t>TXN001155</t>
  </si>
  <si>
    <t>TXN000800</t>
  </si>
  <si>
    <t>TXN001128</t>
  </si>
  <si>
    <t>TXN002229</t>
  </si>
  <si>
    <t>AC00062</t>
  </si>
  <si>
    <t>TXN000093</t>
  </si>
  <si>
    <t>AC00812</t>
  </si>
  <si>
    <t>TXN000499</t>
  </si>
  <si>
    <t>TXN002115</t>
  </si>
  <si>
    <t>TXN002856</t>
  </si>
  <si>
    <t>TXN003727</t>
  </si>
  <si>
    <t>TXN000275</t>
  </si>
  <si>
    <t>TXN002228</t>
  </si>
  <si>
    <t>TXN000919</t>
  </si>
  <si>
    <t>TXN001286</t>
  </si>
  <si>
    <t>TXN003452</t>
  </si>
  <si>
    <t>TXN002455</t>
  </si>
  <si>
    <t>AC00532</t>
  </si>
  <si>
    <t>TXN002011</t>
  </si>
  <si>
    <t>TXN003155</t>
  </si>
  <si>
    <t>TXN003671</t>
  </si>
  <si>
    <t>TXN003608</t>
  </si>
  <si>
    <t>TXN000362</t>
  </si>
  <si>
    <t>TXN001870</t>
  </si>
  <si>
    <t>TXN000053</t>
  </si>
  <si>
    <t>TXN002222</t>
  </si>
  <si>
    <t>TXN003100</t>
  </si>
  <si>
    <t>TXN001672</t>
  </si>
  <si>
    <t>TXN002020</t>
  </si>
  <si>
    <t>AC00310</t>
  </si>
  <si>
    <t>TXN000754</t>
  </si>
  <si>
    <t>TXN000862</t>
  </si>
  <si>
    <t>TXN001091</t>
  </si>
  <si>
    <t>TXN001095</t>
  </si>
  <si>
    <t>TXN002985</t>
  </si>
  <si>
    <t>TXN000525</t>
  </si>
  <si>
    <t>TXN000057</t>
  </si>
  <si>
    <t>TXN003808</t>
  </si>
  <si>
    <t>AC00362</t>
  </si>
  <si>
    <t>TXN001945</t>
  </si>
  <si>
    <t>TXN001435</t>
  </si>
  <si>
    <t>TXN001711</t>
  </si>
  <si>
    <t>AC00848</t>
  </si>
  <si>
    <t>TXN000144</t>
  </si>
  <si>
    <t>TXN002479</t>
  </si>
  <si>
    <t>TXN000210</t>
  </si>
  <si>
    <t>TXN003120</t>
  </si>
  <si>
    <t>TXN002814</t>
  </si>
  <si>
    <t>TXN002142</t>
  </si>
  <si>
    <t>TXN003041</t>
  </si>
  <si>
    <t>TXN001273</t>
  </si>
  <si>
    <t>TXN003791</t>
  </si>
  <si>
    <t>TXN000611</t>
  </si>
  <si>
    <t>TXN001196</t>
  </si>
  <si>
    <t>AC00637</t>
  </si>
  <si>
    <t>TXN004091</t>
  </si>
  <si>
    <t>TXN004183</t>
  </si>
  <si>
    <t>TXN003393</t>
  </si>
  <si>
    <t>TXN003057</t>
  </si>
  <si>
    <t>TXN002407</t>
  </si>
  <si>
    <t>TXN004171</t>
  </si>
  <si>
    <t>TXN003668</t>
  </si>
  <si>
    <t>TXN002123</t>
  </si>
  <si>
    <t>TXN000478</t>
  </si>
  <si>
    <t>TXN001099</t>
  </si>
  <si>
    <t>TXN001206</t>
  </si>
  <si>
    <t>TXN004059</t>
  </si>
  <si>
    <t>AC00583</t>
  </si>
  <si>
    <t>TXN002258</t>
  </si>
  <si>
    <t>TXN003837</t>
  </si>
  <si>
    <t>TXN001213</t>
  </si>
  <si>
    <t>TXN000394</t>
  </si>
  <si>
    <t>TXN004111</t>
  </si>
  <si>
    <t>TXN001582</t>
  </si>
  <si>
    <t>TXN001423</t>
  </si>
  <si>
    <t>AC00763</t>
  </si>
  <si>
    <t>TXN000892</t>
  </si>
  <si>
    <t>TXN001383</t>
  </si>
  <si>
    <t>TXN000229</t>
  </si>
  <si>
    <t>AC00095</t>
  </si>
  <si>
    <t>TXN000977</t>
  </si>
  <si>
    <t>TXN003484</t>
  </si>
  <si>
    <t>AC00476</t>
  </si>
  <si>
    <t>TXN002445</t>
  </si>
  <si>
    <t>TXN000682</t>
  </si>
  <si>
    <t>TXN001908</t>
  </si>
  <si>
    <t>AC00742</t>
  </si>
  <si>
    <t>TXN002605</t>
  </si>
  <si>
    <t>TXN001985</t>
  </si>
  <si>
    <t>TXN000519</t>
  </si>
  <si>
    <t>TXN000593</t>
  </si>
  <si>
    <t>TXN003051</t>
  </si>
  <si>
    <t>TXN001707</t>
  </si>
  <si>
    <t>TXN002209</t>
  </si>
  <si>
    <t>TXN003941</t>
  </si>
  <si>
    <t>TXN002593</t>
  </si>
  <si>
    <t>TXN001801</t>
  </si>
  <si>
    <t>AC00060</t>
  </si>
  <si>
    <t>TXN002912</t>
  </si>
  <si>
    <t>TXN002988</t>
  </si>
  <si>
    <t>TXN000657</t>
  </si>
  <si>
    <t>TXN003825</t>
  </si>
  <si>
    <t>AC00815</t>
  </si>
  <si>
    <t>TXN003845</t>
  </si>
  <si>
    <t>AC00023</t>
  </si>
  <si>
    <t>TXN001620</t>
  </si>
  <si>
    <t>TXN004037</t>
  </si>
  <si>
    <t>TXN000303</t>
  </si>
  <si>
    <t>TXN000368</t>
  </si>
  <si>
    <t>TXN003679</t>
  </si>
  <si>
    <t>TXN000160</t>
  </si>
  <si>
    <t>AC00596</t>
  </si>
  <si>
    <t>TXN002414</t>
  </si>
  <si>
    <t>TXN001986</t>
  </si>
  <si>
    <t>TXN002813</t>
  </si>
  <si>
    <t>TXN001229</t>
  </si>
  <si>
    <t>TXN003475</t>
  </si>
  <si>
    <t>TXN002211</t>
  </si>
  <si>
    <t>TXN000968</t>
  </si>
  <si>
    <t>TXN002301</t>
  </si>
  <si>
    <t>TXN002384</t>
  </si>
  <si>
    <t>TXN002124</t>
  </si>
  <si>
    <t>TXN000940</t>
  </si>
  <si>
    <t>TXN002063</t>
  </si>
  <si>
    <t>TXN000347</t>
  </si>
  <si>
    <t>TXN003747</t>
  </si>
  <si>
    <t>TXN000791</t>
  </si>
  <si>
    <t>AC00318</t>
  </si>
  <si>
    <t>TXN001588</t>
  </si>
  <si>
    <t>TXN004193</t>
  </si>
  <si>
    <t>TXN002024</t>
  </si>
  <si>
    <t>TXN000189</t>
  </si>
  <si>
    <t>TXN002491</t>
  </si>
  <si>
    <t>AC00829</t>
  </si>
  <si>
    <t>TXN000894</t>
  </si>
  <si>
    <t>TXN002026</t>
  </si>
  <si>
    <t>TXN001092</t>
  </si>
  <si>
    <t>TXN000683</t>
  </si>
  <si>
    <t>TXN003487</t>
  </si>
  <si>
    <t>AC00053</t>
  </si>
  <si>
    <t>TXN000187</t>
  </si>
  <si>
    <t>TXN002309</t>
  </si>
  <si>
    <t>TXN003857</t>
  </si>
  <si>
    <t>TXN000607</t>
  </si>
  <si>
    <t>TXN003864</t>
  </si>
  <si>
    <t>TXN002940</t>
  </si>
  <si>
    <t>TXN001850</t>
  </si>
  <si>
    <t>AC00733</t>
  </si>
  <si>
    <t>TXN000807</t>
  </si>
  <si>
    <t>TXN002542</t>
  </si>
  <si>
    <t>TXN000203</t>
  </si>
  <si>
    <t>TXN001829</t>
  </si>
  <si>
    <t>TXN002068</t>
  </si>
  <si>
    <t>TXN002916</t>
  </si>
  <si>
    <t>TXN003228</t>
  </si>
  <si>
    <t>TXN003438</t>
  </si>
  <si>
    <t>TXN000582</t>
  </si>
  <si>
    <t>TXN003974</t>
  </si>
  <si>
    <t>TXN002663</t>
  </si>
  <si>
    <t>TXN001725</t>
  </si>
  <si>
    <t>AC00623</t>
  </si>
  <si>
    <t>TXN001348</t>
  </si>
  <si>
    <t>TXN002270</t>
  </si>
  <si>
    <t>TXN003817</t>
  </si>
  <si>
    <t>TXN003509</t>
  </si>
  <si>
    <t>TXN000592</t>
  </si>
  <si>
    <t>TXN002897</t>
  </si>
  <si>
    <t>TXN002650</t>
  </si>
  <si>
    <t>AC00364</t>
  </si>
  <si>
    <t>TXN001929</t>
  </si>
  <si>
    <t>AC00731</t>
  </si>
  <si>
    <t>TXN000660</t>
  </si>
  <si>
    <t>AC00766</t>
  </si>
  <si>
    <t>TXN000610</t>
  </si>
  <si>
    <t>TXN001515</t>
  </si>
  <si>
    <t>TXN000281</t>
  </si>
  <si>
    <t>TXN002422</t>
  </si>
  <si>
    <t>TXN002268</t>
  </si>
  <si>
    <t>TXN001276</t>
  </si>
  <si>
    <t>TXN003566</t>
  </si>
  <si>
    <t>AC00175</t>
  </si>
  <si>
    <t>TXN000809</t>
  </si>
  <si>
    <t>AC00456</t>
  </si>
  <si>
    <t>TXN003740</t>
  </si>
  <si>
    <t>TXN003011</t>
  </si>
  <si>
    <t>TXN002636</t>
  </si>
  <si>
    <t>TXN001697</t>
  </si>
  <si>
    <t>TXN002950</t>
  </si>
  <si>
    <t>TXN002956</t>
  </si>
  <si>
    <t>TXN003853</t>
  </si>
  <si>
    <t>TXN003450</t>
  </si>
  <si>
    <t>TXN003847</t>
  </si>
  <si>
    <t>AC00656</t>
  </si>
  <si>
    <t>TXN000468</t>
  </si>
  <si>
    <t>TXN003821</t>
  </si>
  <si>
    <t>TXN003463</t>
  </si>
  <si>
    <t>TXN000335</t>
  </si>
  <si>
    <t>TXN000917</t>
  </si>
  <si>
    <t>TXN000541</t>
  </si>
  <si>
    <t>TXN002429</t>
  </si>
  <si>
    <t>TXN003357</t>
  </si>
  <si>
    <t>TXN002517</t>
  </si>
  <si>
    <t>AC00017</t>
  </si>
  <si>
    <t>TXN003050</t>
  </si>
  <si>
    <t>TXN000435</t>
  </si>
  <si>
    <t>TXN001476</t>
  </si>
  <si>
    <t>TXN001372</t>
  </si>
  <si>
    <t>TXN000652</t>
  </si>
  <si>
    <t>TXN000153</t>
  </si>
  <si>
    <t>TXN003132</t>
  </si>
  <si>
    <t>AC00127</t>
  </si>
  <si>
    <t>TXN003949</t>
  </si>
  <si>
    <t>TXN003308</t>
  </si>
  <si>
    <t>TXN003580</t>
  </si>
  <si>
    <t>AC00575</t>
  </si>
  <si>
    <t>TXN000071</t>
  </si>
  <si>
    <t>TXN000915</t>
  </si>
  <si>
    <t>TXN000129</t>
  </si>
  <si>
    <t>TXN003756</t>
  </si>
  <si>
    <t>TXN002961</t>
  </si>
  <si>
    <t>AC00836</t>
  </si>
  <si>
    <t>TXN003173</t>
  </si>
  <si>
    <t>TXN002143</t>
  </si>
  <si>
    <t>TXN002540</t>
  </si>
  <si>
    <t>TXN003304</t>
  </si>
  <si>
    <t>AC00213</t>
  </si>
  <si>
    <t>TXN003084</t>
  </si>
  <si>
    <t>TXN003641</t>
  </si>
  <si>
    <t>AC00817</t>
  </si>
  <si>
    <t>TXN002057</t>
  </si>
  <si>
    <t>TXN002129</t>
  </si>
  <si>
    <t>TXN000705</t>
  </si>
  <si>
    <t>TXN003363</t>
  </si>
  <si>
    <t>TXN003119</t>
  </si>
  <si>
    <t>AC00633</t>
  </si>
  <si>
    <t>TXN003250</t>
  </si>
  <si>
    <t>TXN003806</t>
  </si>
  <si>
    <t>TXN001175</t>
  </si>
  <si>
    <t>TXN000422</t>
  </si>
  <si>
    <t>TXN002227</t>
  </si>
  <si>
    <t>AC00419</t>
  </si>
  <si>
    <t>TXN003854</t>
  </si>
  <si>
    <t>AC00270</t>
  </si>
  <si>
    <t>TXN001914</t>
  </si>
  <si>
    <t>TXN002119</t>
  </si>
  <si>
    <t>TXN002151</t>
  </si>
  <si>
    <t>TXN002077</t>
  </si>
  <si>
    <t>TXN002553</t>
  </si>
  <si>
    <t>AC00554</t>
  </si>
  <si>
    <t>TXN000666</t>
  </si>
  <si>
    <t>TXN002048</t>
  </si>
  <si>
    <t>TXN002373</t>
  </si>
  <si>
    <t>TXN003271</t>
  </si>
  <si>
    <t>TXN003999</t>
  </si>
  <si>
    <t>AC00279</t>
  </si>
  <si>
    <t>TXN002181</t>
  </si>
  <si>
    <t>AC00431</t>
  </si>
  <si>
    <t>TXN001692</t>
  </si>
  <si>
    <t>TXN000942</t>
  </si>
  <si>
    <t>TXN003926</t>
  </si>
  <si>
    <t>TXN003917</t>
  </si>
  <si>
    <t>AC00741</t>
  </si>
  <si>
    <t>TXN000148</t>
  </si>
  <si>
    <t>TXN000965</t>
  </si>
  <si>
    <t>TXN000427</t>
  </si>
  <si>
    <t>TXN001346</t>
  </si>
  <si>
    <t>TXN002882</t>
  </si>
  <si>
    <t>TXN004076</t>
  </si>
  <si>
    <t>TXN003529</t>
  </si>
  <si>
    <t>AC00553</t>
  </si>
  <si>
    <t>TXN002555</t>
  </si>
  <si>
    <t>TXN002679</t>
  </si>
  <si>
    <t>TXN002845</t>
  </si>
  <si>
    <t>TXN000375</t>
  </si>
  <si>
    <t>TXN003944</t>
  </si>
  <si>
    <t>AC00780</t>
  </si>
  <si>
    <t>TXN000698</t>
  </si>
  <si>
    <t>TXN001892</t>
  </si>
  <si>
    <t>TXN003211</t>
  </si>
  <si>
    <t>AC00290</t>
  </si>
  <si>
    <t>TXN002895</t>
  </si>
  <si>
    <t>TXN003346</t>
  </si>
  <si>
    <t>TXN001027</t>
  </si>
  <si>
    <t>TXN002485</t>
  </si>
  <si>
    <t>TXN003000</t>
  </si>
  <si>
    <t>TXN001271</t>
  </si>
  <si>
    <t>TXN003101</t>
  </si>
  <si>
    <t>TXN000946</t>
  </si>
  <si>
    <t>TXN003253</t>
  </si>
  <si>
    <t>TXN002749</t>
  </si>
  <si>
    <t>TXN001602</t>
  </si>
  <si>
    <t>TXN000050</t>
  </si>
  <si>
    <t>TXN002726</t>
  </si>
  <si>
    <t>TXN002877</t>
  </si>
  <si>
    <t>TXN002548</t>
  </si>
  <si>
    <t>TXN002945</t>
  </si>
  <si>
    <t>TXN001877</t>
  </si>
  <si>
    <t>TXN001652</t>
  </si>
  <si>
    <t>TXN000859</t>
  </si>
  <si>
    <t>TXN003960</t>
  </si>
  <si>
    <t>TXN000737</t>
  </si>
  <si>
    <t>AC00796</t>
  </si>
  <si>
    <t>TXN001721</t>
  </si>
  <si>
    <t>TXN000296</t>
  </si>
  <si>
    <t>TXN002464</t>
  </si>
  <si>
    <t>AC00033</t>
  </si>
  <si>
    <t>TXN002289</t>
  </si>
  <si>
    <t>TXN003495</t>
  </si>
  <si>
    <t>TXN002172</t>
  </si>
  <si>
    <t>AC00821</t>
  </si>
  <si>
    <t>TXN003303</t>
  </si>
  <si>
    <t>AC00650</t>
  </si>
  <si>
    <t>TXN003252</t>
  </si>
  <si>
    <t>TXN003193</t>
  </si>
  <si>
    <t>TXN002114</t>
  </si>
  <si>
    <t>TXN000885</t>
  </si>
  <si>
    <t>TXN001415</t>
  </si>
  <si>
    <t>TXN002052</t>
  </si>
  <si>
    <t>TXN003802</t>
  </si>
  <si>
    <t>TXN001268</t>
  </si>
  <si>
    <t>TXN000062</t>
  </si>
  <si>
    <t>TXN002819</t>
  </si>
  <si>
    <t>TXN004144</t>
  </si>
  <si>
    <t>TXN002955</t>
  </si>
  <si>
    <t>TXN003849</t>
  </si>
  <si>
    <t>TXN001409</t>
  </si>
  <si>
    <t>AC00411</t>
  </si>
  <si>
    <t>TXN002977</t>
  </si>
  <si>
    <t>TXN001083</t>
  </si>
  <si>
    <t>TXN003953</t>
  </si>
  <si>
    <t>TXN000337</t>
  </si>
  <si>
    <t>TXN003537</t>
  </si>
  <si>
    <t>TXN000259</t>
  </si>
  <si>
    <t>AC00218</t>
  </si>
  <si>
    <t>TXN000559</t>
  </si>
  <si>
    <t>TXN000200</t>
  </si>
  <si>
    <t>TXN000790</t>
  </si>
  <si>
    <t>TXN001277</t>
  </si>
  <si>
    <t>AC00433</t>
  </si>
  <si>
    <t>TXN003634</t>
  </si>
  <si>
    <t>TXN002259</t>
  </si>
  <si>
    <t>AC00126</t>
  </si>
  <si>
    <t>TXN002786</t>
  </si>
  <si>
    <t>TXN000614</t>
  </si>
  <si>
    <t>TXN000038</t>
  </si>
  <si>
    <t>TXN000407</t>
  </si>
  <si>
    <t>TXN000411</t>
  </si>
  <si>
    <t>TXN003876</t>
  </si>
  <si>
    <t>TXN001345</t>
  </si>
  <si>
    <t>TXN001585</t>
  </si>
  <si>
    <t>TXN003315</t>
  </si>
  <si>
    <t>TXN003044</t>
  </si>
  <si>
    <t>TXN002193</t>
  </si>
  <si>
    <t>TXN002198</t>
  </si>
  <si>
    <t>AC00009</t>
  </si>
  <si>
    <t>TXN002010</t>
  </si>
  <si>
    <t>TXN001772</t>
  </si>
  <si>
    <t>TXN003637</t>
  </si>
  <si>
    <t>TXN000983</t>
  </si>
  <si>
    <t>TXN000640</t>
  </si>
  <si>
    <t>TXN000952</t>
  </si>
  <si>
    <t>TXN002778</t>
  </si>
  <si>
    <t>TXN004007</t>
  </si>
  <si>
    <t>TXN004147</t>
  </si>
  <si>
    <t>TXN000387</t>
  </si>
  <si>
    <t>AC00610</t>
  </si>
  <si>
    <t>TXN002922</t>
  </si>
  <si>
    <t>TXN002158</t>
  </si>
  <si>
    <t>TXN004057</t>
  </si>
  <si>
    <t>TXN001614</t>
  </si>
  <si>
    <t>TXN001733</t>
  </si>
  <si>
    <t>TXN000027</t>
  </si>
  <si>
    <t>TXN001527</t>
  </si>
  <si>
    <t>TXN001689</t>
  </si>
  <si>
    <t>TXN003441</t>
  </si>
  <si>
    <t>AC00188</t>
  </si>
  <si>
    <t>TXN002693</t>
  </si>
  <si>
    <t>TXN003658</t>
  </si>
  <si>
    <t>AC00747</t>
  </si>
  <si>
    <t>TXN001893</t>
  </si>
  <si>
    <t>TXN002463</t>
  </si>
  <si>
    <t>TXN000444</t>
  </si>
  <si>
    <t>AC00338</t>
  </si>
  <si>
    <t>TXN003558</t>
  </si>
  <si>
    <t>TXN002686</t>
  </si>
  <si>
    <t>TXN004026</t>
  </si>
  <si>
    <t>TXN001719</t>
  </si>
  <si>
    <t>TXN001104</t>
  </si>
  <si>
    <t>TXN000247</t>
  </si>
  <si>
    <t>AC00668</t>
  </si>
  <si>
    <t>TXN000114</t>
  </si>
  <si>
    <t>TXN000707</t>
  </si>
  <si>
    <t>TXN001539</t>
  </si>
  <si>
    <t>AC00214</t>
  </si>
  <si>
    <t>TXN003149</t>
  </si>
  <si>
    <t>TXN002559</t>
  </si>
  <si>
    <t>TXN003830</t>
  </si>
  <si>
    <t>TXN001647</t>
  </si>
  <si>
    <t>TXN001063</t>
  </si>
  <si>
    <t>TXN000391</t>
  </si>
  <si>
    <t>TXN000749</t>
  </si>
  <si>
    <t>TXN000654</t>
  </si>
  <si>
    <t>AC00786</t>
  </si>
  <si>
    <t>TXN000731</t>
  </si>
  <si>
    <t>TXN001903</t>
  </si>
  <si>
    <t>TXN001030</t>
  </si>
  <si>
    <t>TXN003705</t>
  </si>
  <si>
    <t>AC00077</t>
  </si>
  <si>
    <t>TXN002025</t>
  </si>
  <si>
    <t>TXN003498</t>
  </si>
  <si>
    <t>TXN000025</t>
  </si>
  <si>
    <t>TXN003416</t>
  </si>
  <si>
    <t>TXN001329</t>
  </si>
  <si>
    <t>TXN004019</t>
  </si>
  <si>
    <t>AC00091</t>
  </si>
  <si>
    <t>TXN003373</t>
  </si>
  <si>
    <t>TXN001847</t>
  </si>
  <si>
    <t>AC00064</t>
  </si>
  <si>
    <t>TXN000507</t>
  </si>
  <si>
    <t>TXN001315</t>
  </si>
  <si>
    <t>TXN000218</t>
  </si>
  <si>
    <t>TXN004049</t>
  </si>
  <si>
    <t>AC00134</t>
  </si>
  <si>
    <t>TXN003449</t>
  </si>
  <si>
    <t>TXN000999</t>
  </si>
  <si>
    <t>TXN000713</t>
  </si>
  <si>
    <t>TXN000706</t>
  </si>
  <si>
    <t>TXN001447</t>
  </si>
  <si>
    <t>AC00669</t>
  </si>
  <si>
    <t>TXN002899</t>
  </si>
  <si>
    <t>AC00552</t>
  </si>
  <si>
    <t>TXN001280</t>
  </si>
  <si>
    <t>TXN002968</t>
  </si>
  <si>
    <t>TXN001965</t>
  </si>
  <si>
    <t>TXN004178</t>
  </si>
  <si>
    <t>TXN001219</t>
  </si>
  <si>
    <t>TXN003841</t>
  </si>
  <si>
    <t>TXN000100</t>
  </si>
  <si>
    <t>TXN002203</t>
  </si>
  <si>
    <t>TXN002003</t>
  </si>
  <si>
    <t>TXN003026</t>
  </si>
  <si>
    <t>TXN001388</t>
  </si>
  <si>
    <t>TXN001844</t>
  </si>
  <si>
    <t>TXN002978</t>
  </si>
  <si>
    <t>TXN003466</t>
  </si>
  <si>
    <t>AC00259</t>
  </si>
  <si>
    <t>TXN000186</t>
  </si>
  <si>
    <t>TXN001726</t>
  </si>
  <si>
    <t>TXN004054</t>
  </si>
  <si>
    <t>TXN000708</t>
  </si>
  <si>
    <t>TXN001261</t>
  </si>
  <si>
    <t>AC00145</t>
  </si>
  <si>
    <t>TXN002302</t>
  </si>
  <si>
    <t>TXN002973</t>
  </si>
  <si>
    <t>TXN002432</t>
  </si>
  <si>
    <t>TXN000297</t>
  </si>
  <si>
    <t>TXN002433</t>
  </si>
  <si>
    <t>TXN002823</t>
  </si>
  <si>
    <t>TXN000648</t>
  </si>
  <si>
    <t>TXN000991</t>
  </si>
  <si>
    <t>TXN001835</t>
  </si>
  <si>
    <t>TXN000797</t>
  </si>
  <si>
    <t>TXN002438</t>
  </si>
  <si>
    <t>TXN000524</t>
  </si>
  <si>
    <t>TXN002244</t>
  </si>
  <si>
    <t>TXN002278</t>
  </si>
  <si>
    <t>TXN000679</t>
  </si>
  <si>
    <t>TXN002774</t>
  </si>
  <si>
    <t>TXN003804</t>
  </si>
  <si>
    <t>TXN002408</t>
  </si>
  <si>
    <t>TXN000723</t>
  </si>
  <si>
    <t>AC00346</t>
  </si>
  <si>
    <t>TXN001662</t>
  </si>
  <si>
    <t>TXN004170</t>
  </si>
  <si>
    <t>TXN003234</t>
  </si>
  <si>
    <t>TXN003578</t>
  </si>
  <si>
    <t>AC00606</t>
  </si>
  <si>
    <t>TXN001118</t>
  </si>
  <si>
    <t>TXN000406</t>
  </si>
  <si>
    <t>AC00773</t>
  </si>
  <si>
    <t>TXN003467</t>
  </si>
  <si>
    <t>AC00253</t>
  </si>
  <si>
    <t>TXN003217</t>
  </si>
  <si>
    <t>TXN000852</t>
  </si>
  <si>
    <t>TXN000594</t>
  </si>
  <si>
    <t>TXN003819</t>
  </si>
  <si>
    <t>TXN003256</t>
  </si>
  <si>
    <t>TXN003868</t>
  </si>
  <si>
    <t>AC00643</t>
  </si>
  <si>
    <t>TXN003959</t>
  </si>
  <si>
    <t>TXN001010</t>
  </si>
  <si>
    <t>TXN000140</t>
  </si>
  <si>
    <t>TXN001411</t>
  </si>
  <si>
    <t>TXN001555</t>
  </si>
  <si>
    <t>TXN000213</t>
  </si>
  <si>
    <t>TXN001589</t>
  </si>
  <si>
    <t>TXN003794</t>
  </si>
  <si>
    <t>AC00090</t>
  </si>
  <si>
    <t>TXN000141</t>
  </si>
  <si>
    <t>TXN003801</t>
  </si>
  <si>
    <t>AC00309</t>
  </si>
  <si>
    <t>TXN000778</t>
  </si>
  <si>
    <t>TXN002858</t>
  </si>
  <si>
    <t>AC00005</t>
  </si>
  <si>
    <t>TXN003901</t>
  </si>
  <si>
    <t>TXN002888</t>
  </si>
  <si>
    <t>TXN002812</t>
  </si>
  <si>
    <t>TXN000966</t>
  </si>
  <si>
    <t>TXN003221</t>
  </si>
  <si>
    <t>AC00570</t>
  </si>
  <si>
    <t>TXN004192</t>
  </si>
  <si>
    <t>TXN003267</t>
  </si>
  <si>
    <t>TXN001377</t>
  </si>
  <si>
    <t>TXN002951</t>
  </si>
  <si>
    <t>TXN000095</t>
  </si>
  <si>
    <t>TXN003812</t>
  </si>
  <si>
    <t>TXN003279</t>
  </si>
  <si>
    <t>TXN000498</t>
  </si>
  <si>
    <t>TXN002532</t>
  </si>
  <si>
    <t>AC00685</t>
  </si>
  <si>
    <t>TXN003277</t>
  </si>
  <si>
    <t>AC00622</t>
  </si>
  <si>
    <t>TXN003574</t>
  </si>
  <si>
    <t>TXN001467</t>
  </si>
  <si>
    <t>AC00724</t>
  </si>
  <si>
    <t>TXN002840</t>
  </si>
  <si>
    <t>AC00791</t>
  </si>
  <si>
    <t>TXN000869</t>
  </si>
  <si>
    <t>AC00092</t>
  </si>
  <si>
    <t>TXN000756</t>
  </si>
  <si>
    <t>AC00640</t>
  </si>
  <si>
    <t>TXN003019</t>
  </si>
  <si>
    <t>TXN001167</t>
  </si>
  <si>
    <t>TXN002880</t>
  </si>
  <si>
    <t>AC00106</t>
  </si>
  <si>
    <t>TXN003235</t>
  </si>
  <si>
    <t>TXN000497</t>
  </si>
  <si>
    <t>TXN003930</t>
  </si>
  <si>
    <t>TXN000709</t>
  </si>
  <si>
    <t>TXN001727</t>
  </si>
  <si>
    <t>AC00665</t>
  </si>
  <si>
    <t>TXN001318</t>
  </si>
  <si>
    <t>TXN000633</t>
  </si>
  <si>
    <t>TXN000777</t>
  </si>
  <si>
    <t>TXN002748</t>
  </si>
  <si>
    <t>TXN002197</t>
  </si>
  <si>
    <t>TXN002425</t>
  </si>
  <si>
    <t>TXN000124</t>
  </si>
  <si>
    <t>TXN002938</t>
  </si>
  <si>
    <t>TXN000097</t>
  </si>
  <si>
    <t>TXN001791</t>
  </si>
  <si>
    <t>TXN004089</t>
  </si>
  <si>
    <t>TXN003282</t>
  </si>
  <si>
    <t>TXN003887</t>
  </si>
  <si>
    <t>AC00037</t>
  </si>
  <si>
    <t>TXN002507</t>
  </si>
  <si>
    <t>AC00012</t>
  </si>
  <si>
    <t>TXN004066</t>
  </si>
  <si>
    <t>TXN002014</t>
  </si>
  <si>
    <t>TXN003764</t>
  </si>
  <si>
    <t>TXN001775</t>
  </si>
  <si>
    <t>TXN000681</t>
  </si>
  <si>
    <t>TXN003062</t>
  </si>
  <si>
    <t>TXN000165</t>
  </si>
  <si>
    <t>TXN001338</t>
  </si>
  <si>
    <t>TXN000825</t>
  </si>
  <si>
    <t>TXN002836</t>
  </si>
  <si>
    <t>TXN000078</t>
  </si>
  <si>
    <t>TXN002359</t>
  </si>
  <si>
    <t>TXN000382</t>
  </si>
  <si>
    <t>TXN001869</t>
  </si>
  <si>
    <t>TXN001633</t>
  </si>
  <si>
    <t>TXN002816</t>
  </si>
  <si>
    <t>TXN000513</t>
  </si>
  <si>
    <t>TXN000814</t>
  </si>
  <si>
    <t>TXN002393</t>
  </si>
  <si>
    <t>TXN002070</t>
  </si>
  <si>
    <t>TXN000099</t>
  </si>
  <si>
    <t>TXN000373</t>
  </si>
  <si>
    <t>AC00378</t>
  </si>
  <si>
    <t>TXN001043</t>
  </si>
  <si>
    <t>TXN000128</t>
  </si>
  <si>
    <t>TXN003040</t>
  </si>
  <si>
    <t>TXN001080</t>
  </si>
  <si>
    <t>TXN000887</t>
  </si>
  <si>
    <t>TXN003126</t>
  </si>
  <si>
    <t>TXN000560</t>
  </si>
  <si>
    <t>TXN002120</t>
  </si>
  <si>
    <t>TXN002423</t>
  </si>
  <si>
    <t>TXN004053</t>
  </si>
  <si>
    <t>TXN000081</t>
  </si>
  <si>
    <t>TXN001013</t>
  </si>
  <si>
    <t>TXN003948</t>
  </si>
  <si>
    <t>TXN002041</t>
  </si>
  <si>
    <t>TXN000447</t>
  </si>
  <si>
    <t>TXN004064</t>
  </si>
  <si>
    <t>AC00823</t>
  </si>
  <si>
    <t>TXN001605</t>
  </si>
  <si>
    <t>TXN000001</t>
  </si>
  <si>
    <t>TXN001884</t>
  </si>
  <si>
    <t>TXN002891</t>
  </si>
  <si>
    <t>TXN001429</t>
  </si>
  <si>
    <t>AC00660</t>
  </si>
  <si>
    <t>TXN003655</t>
  </si>
  <si>
    <t>TXN000130</t>
  </si>
  <si>
    <t>TXN000631</t>
  </si>
  <si>
    <t>TXN000984</t>
  </si>
  <si>
    <t>AC00478</t>
  </si>
  <si>
    <t>TXN004180</t>
  </si>
  <si>
    <t>TXN002081</t>
  </si>
  <si>
    <t>TXN002771</t>
  </si>
  <si>
    <t>TXN002993</t>
  </si>
  <si>
    <t>TXN002008</t>
  </si>
  <si>
    <t>TXN000065</t>
  </si>
  <si>
    <t>TXN003744</t>
  </si>
  <si>
    <t>TXN001872</t>
  </si>
  <si>
    <t>TXN002236</t>
  </si>
  <si>
    <t>TXN001704</t>
  </si>
  <si>
    <t>AC00320</t>
  </si>
  <si>
    <t>TXN003348</t>
  </si>
  <si>
    <t>TXN002512</t>
  </si>
  <si>
    <t>TXN002131</t>
  </si>
  <si>
    <t>TXN002202</t>
  </si>
  <si>
    <t>TXN003707</t>
  </si>
  <si>
    <t>TXN003058</t>
  </si>
  <si>
    <t>TXN000586</t>
  </si>
  <si>
    <t>TXN000462</t>
  </si>
  <si>
    <t>TXN003030</t>
  </si>
  <si>
    <t>TXN000620</t>
  </si>
  <si>
    <t>TXN004173</t>
  </si>
  <si>
    <t>TXN003982</t>
  </si>
  <si>
    <t>TXN002161</t>
  </si>
  <si>
    <t>TXN000183</t>
  </si>
  <si>
    <t>TXN003024</t>
  </si>
  <si>
    <t>TXN000011</t>
  </si>
  <si>
    <t>TXN002263</t>
  </si>
  <si>
    <t>TXN002885</t>
  </si>
  <si>
    <t>TXN003179</t>
  </si>
  <si>
    <t>TXN002638</t>
  </si>
  <si>
    <t>TXN001404</t>
  </si>
  <si>
    <t>TXN003501</t>
  </si>
  <si>
    <t>TXN003593</t>
  </si>
  <si>
    <t>TXN000341</t>
  </si>
  <si>
    <t>TXN003664</t>
  </si>
  <si>
    <t>TXN001681</t>
  </si>
  <si>
    <t>TXN003721</t>
  </si>
  <si>
    <t>TXN001660</t>
  </si>
  <si>
    <t>TXN002039</t>
  </si>
  <si>
    <t>TXN000020</t>
  </si>
  <si>
    <t>TXN003782</t>
  </si>
  <si>
    <t>TXN003345</t>
  </si>
  <si>
    <t>TXN001351</t>
  </si>
  <si>
    <t>TXN003524</t>
  </si>
  <si>
    <t>TXN002678</t>
  </si>
  <si>
    <t>TXN002952</t>
  </si>
  <si>
    <t>TXN003202</t>
  </si>
  <si>
    <t>TXN001807</t>
  </si>
  <si>
    <t>AC00129</t>
  </si>
  <si>
    <t>TXN001702</t>
  </si>
  <si>
    <t>AC00503</t>
  </si>
  <si>
    <t>TXN002946</t>
  </si>
  <si>
    <t>TXN002189</t>
  </si>
  <si>
    <t>TXN002096</t>
  </si>
  <si>
    <t>TXN001868</t>
  </si>
  <si>
    <t>TXN000262</t>
  </si>
  <si>
    <t>TXN002040</t>
  </si>
  <si>
    <t>TXN001800</t>
  </si>
  <si>
    <t>TXN001587</t>
  </si>
  <si>
    <t>TXN001319</t>
  </si>
  <si>
    <t>TXN001381</t>
  </si>
  <si>
    <t>TXN002763</t>
  </si>
  <si>
    <t>TXN001958</t>
  </si>
  <si>
    <t>TXN000506</t>
  </si>
  <si>
    <t>AC00711</t>
  </si>
  <si>
    <t>TXN000018</t>
  </si>
  <si>
    <t>TXN001667</t>
  </si>
  <si>
    <t>TXN002132</t>
  </si>
  <si>
    <t>TXN000389</t>
  </si>
  <si>
    <t>TXN000263</t>
  </si>
  <si>
    <t>TXN002518</t>
  </si>
  <si>
    <t>TXN002078</t>
  </si>
  <si>
    <t>TXN000328</t>
  </si>
  <si>
    <t>TXN003135</t>
  </si>
  <si>
    <t>TXN002794</t>
  </si>
  <si>
    <t>TXN001231</t>
  </si>
  <si>
    <t>TXN003218</t>
  </si>
  <si>
    <t>TXN000702</t>
  </si>
  <si>
    <t>AC00556</t>
  </si>
  <si>
    <t>TXN003687</t>
  </si>
  <si>
    <t>TXN002265</t>
  </si>
  <si>
    <t>TXN002417</t>
  </si>
  <si>
    <t>TXN001236</t>
  </si>
  <si>
    <t>AC00165</t>
  </si>
  <si>
    <t>TXN002144</t>
  </si>
  <si>
    <t>AC00294</t>
  </si>
  <si>
    <t>TXN001051</t>
  </si>
  <si>
    <t>TXN001062</t>
  </si>
  <si>
    <t>AC00716</t>
  </si>
  <si>
    <t>TXN001240</t>
  </si>
  <si>
    <t>AC00406</t>
  </si>
  <si>
    <t>TXN003015</t>
  </si>
  <si>
    <t>TXN003631</t>
  </si>
  <si>
    <t>TXN003822</t>
  </si>
  <si>
    <t>TXN000316</t>
  </si>
  <si>
    <t>TXN003798</t>
  </si>
  <si>
    <t>TXN001663</t>
  </si>
  <si>
    <t>TXN003916</t>
  </si>
  <si>
    <t>TXN004158</t>
  </si>
  <si>
    <t>TXN003273</t>
  </si>
  <si>
    <t>TXN001109</t>
  </si>
  <si>
    <t>TXN003824</t>
  </si>
  <si>
    <t>TXN000874</t>
  </si>
  <si>
    <t>TXN000479</t>
  </si>
  <si>
    <t>TXN001626</t>
  </si>
  <si>
    <t>TXN001938</t>
  </si>
  <si>
    <t>TXN003415</t>
  </si>
  <si>
    <t>TXN001480</t>
  </si>
  <si>
    <t>TXN001199</t>
  </si>
  <si>
    <t>AC00500</t>
  </si>
  <si>
    <t>TXN001192</t>
  </si>
  <si>
    <t>TXN000724</t>
  </si>
  <si>
    <t>TXN001143</t>
  </si>
  <si>
    <t>TXN002466</t>
  </si>
  <si>
    <t>TXN002810</t>
  </si>
  <si>
    <t>TXN003005</t>
  </si>
  <si>
    <t>TXN000246</t>
  </si>
  <si>
    <t>TXN002141</t>
  </si>
  <si>
    <t>TXN003470</t>
  </si>
  <si>
    <t>AC00396</t>
  </si>
  <si>
    <t>TXN000473</t>
  </si>
  <si>
    <t>TXN001827</t>
  </si>
  <si>
    <t>TXN004142</t>
  </si>
  <si>
    <t>TXN000163</t>
  </si>
  <si>
    <t>TXN003539</t>
  </si>
  <si>
    <t>TXN003003</t>
  </si>
  <si>
    <t>TXN003595</t>
  </si>
  <si>
    <t>AC00792</t>
  </si>
  <si>
    <t>TXN001752</t>
  </si>
  <si>
    <t>TXN001618</t>
  </si>
  <si>
    <t>TXN001687</t>
  </si>
  <si>
    <t>TXN000376</t>
  </si>
  <si>
    <t>TXN001430</t>
  </si>
  <si>
    <t>TXN000636</t>
  </si>
  <si>
    <t>TXN000171</t>
  </si>
  <si>
    <t>TXN000392</t>
  </si>
  <si>
    <t>AC00833</t>
  </si>
  <si>
    <t>TXN003314</t>
  </si>
  <si>
    <t>TXN000384</t>
  </si>
  <si>
    <t>TXN002164</t>
  </si>
  <si>
    <t>TXN003020</t>
  </si>
  <si>
    <t>TXN003850</t>
  </si>
  <si>
    <t>TXN000910</t>
  </si>
  <si>
    <t>TXN001380</t>
  </si>
  <si>
    <t>TXN002930</t>
  </si>
  <si>
    <t>TXN003692</t>
  </si>
  <si>
    <t>TXN003622</t>
  </si>
  <si>
    <t>TXN002121</t>
  </si>
  <si>
    <t>TXN003018</t>
  </si>
  <si>
    <t>AC00762</t>
  </si>
  <si>
    <t>TXN002730</t>
  </si>
  <si>
    <t>TXN003065</t>
  </si>
  <si>
    <t>AC00484</t>
  </si>
  <si>
    <t>TXN000184</t>
  </si>
  <si>
    <t>TXN002631</t>
  </si>
  <si>
    <t>TXN001171</t>
  </si>
  <si>
    <t>TXN003527</t>
  </si>
  <si>
    <t>TXN004154</t>
  </si>
  <si>
    <t>TXN003855</t>
  </si>
  <si>
    <t>TXN000728</t>
  </si>
  <si>
    <t>AC00197</t>
  </si>
  <si>
    <t>TXN002526</t>
  </si>
  <si>
    <t>TXN003597</t>
  </si>
  <si>
    <t>TXN003405</t>
  </si>
  <si>
    <t>TXN000356</t>
  </si>
  <si>
    <t>AC00058</t>
  </si>
  <si>
    <t>TXN000248</t>
  </si>
  <si>
    <t>TXN001112</t>
  </si>
  <si>
    <t>TXN003278</t>
  </si>
  <si>
    <t>TXN000154</t>
  </si>
  <si>
    <t>AC00607</t>
  </si>
  <si>
    <t>TXN003977</t>
  </si>
  <si>
    <t>TXN003878</t>
  </si>
  <si>
    <t>TXN000716</t>
  </si>
  <si>
    <t>TXN002924</t>
  </si>
  <si>
    <t>TXN001846</t>
  </si>
  <si>
    <t>TXN002153</t>
  </si>
  <si>
    <t>AC00498</t>
  </si>
  <si>
    <t>TXN003538</t>
  </si>
  <si>
    <t>TXN002345</t>
  </si>
  <si>
    <t>TXN004035</t>
  </si>
  <si>
    <t>TXN000024</t>
  </si>
  <si>
    <t>TXN000167</t>
  </si>
  <si>
    <t>TXN001090</t>
  </si>
  <si>
    <t>TXN000003</t>
  </si>
  <si>
    <t>TXN000201</t>
  </si>
  <si>
    <t>TXN000208</t>
  </si>
  <si>
    <t>TXN003129</t>
  </si>
  <si>
    <t>TXN001821</t>
  </si>
  <si>
    <t>TXN000273</t>
  </si>
  <si>
    <t>TXN000434</t>
  </si>
  <si>
    <t>TXN003818</t>
  </si>
  <si>
    <t>TXN004024</t>
  </si>
  <si>
    <t>TXN003144</t>
  </si>
  <si>
    <t>TXN003746</t>
  </si>
  <si>
    <t>TXN004151</t>
  </si>
  <si>
    <t>TXN000489</t>
  </si>
  <si>
    <t>TXN000294</t>
  </si>
  <si>
    <t>TXN000253</t>
  </si>
  <si>
    <t>AC00363</t>
  </si>
  <si>
    <t>TXN001858</t>
  </si>
  <si>
    <t>TXN003945</t>
  </si>
  <si>
    <t>TXN003352</t>
  </si>
  <si>
    <t>TXN002817</t>
  </si>
  <si>
    <t>TXN001103</t>
  </si>
  <si>
    <t>TXN000002</t>
  </si>
  <si>
    <t>TXN003004</t>
  </si>
  <si>
    <t>TXN003468</t>
  </si>
  <si>
    <t>TXN002212</t>
  </si>
  <si>
    <t>TXN003027</t>
  </si>
  <si>
    <t>TXN001610</t>
  </si>
  <si>
    <t>TXN000175</t>
  </si>
  <si>
    <t>TXN002091</t>
  </si>
  <si>
    <t>TXN003976</t>
  </si>
  <si>
    <t>TXN001825</t>
  </si>
  <si>
    <t>AC00139</t>
  </si>
  <si>
    <t>TXN001141</t>
  </si>
  <si>
    <t>TXN000860</t>
  </si>
  <si>
    <t>TXN000834</t>
  </si>
  <si>
    <t>TXN003635</t>
  </si>
  <si>
    <t>TXN002472</t>
  </si>
  <si>
    <t>AC00803</t>
  </si>
  <si>
    <t>TXN003628</t>
  </si>
  <si>
    <t>AC00549</t>
  </si>
  <si>
    <t>TXN003291</t>
  </si>
  <si>
    <t>TXN003006</t>
  </si>
  <si>
    <t>TXN001184</t>
  </si>
  <si>
    <t>AC00468</t>
  </si>
  <si>
    <t>TXN002093</t>
  </si>
  <si>
    <t>TXN004121</t>
  </si>
  <si>
    <t>TXN000271</t>
  </si>
  <si>
    <t>TXN001024</t>
  </si>
  <si>
    <t>TXN004165</t>
  </si>
  <si>
    <t>TXN002204</t>
  </si>
  <si>
    <t>TXN000964</t>
  </si>
  <si>
    <t>TXN000240</t>
  </si>
  <si>
    <t>TXN003082</t>
  </si>
  <si>
    <t>TXN003711</t>
  </si>
  <si>
    <t>TXN003146</t>
  </si>
  <si>
    <t>TXN004104</t>
  </si>
  <si>
    <t>TXN002329</t>
  </si>
  <si>
    <t>TXN002294</t>
  </si>
  <si>
    <t>TXN000828</t>
  </si>
  <si>
    <t>TXN001320</t>
  </si>
  <si>
    <t>TXN004119</t>
  </si>
  <si>
    <t>TXN001393</t>
  </si>
  <si>
    <t>AC00225</t>
  </si>
  <si>
    <t>TXN003105</t>
  </si>
  <si>
    <t>TXN000629</t>
  </si>
  <si>
    <t>TXN002454</t>
  </si>
  <si>
    <t>TXN002395</t>
  </si>
  <si>
    <t>TXN003320</t>
  </si>
  <si>
    <t>TXN001607</t>
  </si>
  <si>
    <t>TXN002656</t>
  </si>
  <si>
    <t>TXN001293</t>
  </si>
  <si>
    <t>AC00447</t>
  </si>
  <si>
    <t>TXN002274</t>
  </si>
  <si>
    <t>TXN000500</t>
  </si>
  <si>
    <t>TXN002476</t>
  </si>
  <si>
    <t>AC00228</t>
  </si>
  <si>
    <t>TXN003602</t>
  </si>
  <si>
    <t>TXN003713</t>
  </si>
  <si>
    <t>TXN001265</t>
  </si>
  <si>
    <t>TXN003036</t>
  </si>
  <si>
    <t>TXN001131</t>
  </si>
  <si>
    <t>TXN002670</t>
  </si>
  <si>
    <t>TXN003394</t>
  </si>
  <si>
    <t>TXN002674</t>
  </si>
  <si>
    <t>TXN001894</t>
  </si>
  <si>
    <t>TXN002470</t>
  </si>
  <si>
    <t>TXN000875</t>
  </si>
  <si>
    <t>TXN000664</t>
  </si>
  <si>
    <t>TXN002614</t>
  </si>
  <si>
    <t>TXN000466</t>
  </si>
  <si>
    <t>TXN001809</t>
  </si>
  <si>
    <t>TXN003838</t>
  </si>
  <si>
    <t>TXN003531</t>
  </si>
  <si>
    <t>TXN000112</t>
  </si>
  <si>
    <t>TXN001037</t>
  </si>
  <si>
    <t>TXN002306</t>
  </si>
  <si>
    <t>TXN002166</t>
  </si>
  <si>
    <t>TXN000872</t>
  </si>
  <si>
    <t>TXN003844</t>
  </si>
  <si>
    <t>TXN000782</t>
  </si>
  <si>
    <t>TXN002177</t>
  </si>
  <si>
    <t>TXN000779</t>
  </si>
  <si>
    <t>TXN001551</t>
  </si>
  <si>
    <t>TXN002082</t>
  </si>
  <si>
    <t>TXN003298</t>
  </si>
  <si>
    <t>TXN001488</t>
  </si>
  <si>
    <t>TXN002328</t>
  </si>
  <si>
    <t>TXN003134</t>
  </si>
  <si>
    <t>TXN004177</t>
  </si>
  <si>
    <t>TXN000209</t>
  </si>
  <si>
    <t>TXN003516</t>
  </si>
  <si>
    <t>TXN001260</t>
  </si>
  <si>
    <t>TXN001999</t>
  </si>
  <si>
    <t>TXN001837</t>
  </si>
  <si>
    <t>TXN003333</t>
  </si>
  <si>
    <t>TXN002190</t>
  </si>
  <si>
    <t>TXN001115</t>
  </si>
  <si>
    <t>TXN000678</t>
  </si>
  <si>
    <t>TXN001242</t>
  </si>
  <si>
    <t>TXN003485</t>
  </si>
  <si>
    <t>TXN001712</t>
  </si>
  <si>
    <t>TXN003886</t>
  </si>
  <si>
    <t>TXN003375</t>
  </si>
  <si>
    <t>TXN000369</t>
  </si>
  <si>
    <t>TXN000978</t>
  </si>
  <si>
    <t>TXN002809</t>
  </si>
  <si>
    <t>TXN004167</t>
  </si>
  <si>
    <t>TXN000035</t>
  </si>
  <si>
    <t>TXN002743</t>
  </si>
  <si>
    <t>TXN001264</t>
  </si>
  <si>
    <t>TXN000068</t>
  </si>
  <si>
    <t>TXN000405</t>
  </si>
  <si>
    <t>TXN002105</t>
  </si>
  <si>
    <t>TXN004011</t>
  </si>
  <si>
    <t>TXN001493</t>
  </si>
  <si>
    <t>TXN001898</t>
  </si>
  <si>
    <t>TXN000157</t>
  </si>
  <si>
    <t>TXN000812</t>
  </si>
  <si>
    <t>TXN001777</t>
  </si>
  <si>
    <t>TXN002001</t>
  </si>
  <si>
    <t>TXN003971</t>
  </si>
  <si>
    <t>TXN003261</t>
  </si>
  <si>
    <t>TXN000216</t>
  </si>
  <si>
    <t>TXN001742</t>
  </si>
  <si>
    <t>TXN002128</t>
  </si>
  <si>
    <t>TXN000801</t>
  </si>
  <si>
    <t>TXN000897</t>
  </si>
  <si>
    <t>TXN000712</t>
  </si>
  <si>
    <t>TXN001554</t>
  </si>
  <si>
    <t>TXN002122</t>
  </si>
  <si>
    <t>TXN004029</t>
  </si>
  <si>
    <t>AC00296</t>
  </si>
  <si>
    <t>TXN002876</t>
  </si>
  <si>
    <t>TXN000431</t>
  </si>
  <si>
    <t>TXN001648</t>
  </si>
  <si>
    <t>TXN002337</t>
  </si>
  <si>
    <t>TXN002053</t>
  </si>
  <si>
    <t>TXN000161</t>
  </si>
  <si>
    <t>TXN001111</t>
  </si>
  <si>
    <t>AC00422</t>
  </si>
  <si>
    <t>TXN002639</t>
  </si>
  <si>
    <t>TXN004128</t>
  </si>
  <si>
    <t>TXN003052</t>
  </si>
  <si>
    <t>TXN000103</t>
  </si>
  <si>
    <t>TXN003147</t>
  </si>
  <si>
    <t>TXN003031</t>
  </si>
  <si>
    <t>TXN001421</t>
  </si>
  <si>
    <t>TXN003996</t>
  </si>
  <si>
    <t>TXN002273</t>
  </si>
  <si>
    <t>TXN001398</t>
  </si>
  <si>
    <t>TXN000309</t>
  </si>
  <si>
    <t>TXN000543</t>
  </si>
  <si>
    <t>TXN003647</t>
  </si>
  <si>
    <t>TXN000178</t>
  </si>
  <si>
    <t>TXN001086</t>
  </si>
  <si>
    <t>TXN000804</t>
  </si>
  <si>
    <t>AC00015</t>
  </si>
  <si>
    <t>TXN002283</t>
  </si>
  <si>
    <t>TXN001713</t>
  </si>
  <si>
    <t>AC00261</t>
  </si>
  <si>
    <t>TXN004153</t>
  </si>
  <si>
    <t>TXN002535</t>
  </si>
  <si>
    <t>TXN003113</t>
  </si>
  <si>
    <t>TXN001601</t>
  </si>
  <si>
    <t>TXN002192</t>
  </si>
  <si>
    <t>TXN003028</t>
  </si>
  <si>
    <t>TXN003455</t>
  </si>
  <si>
    <t>TXN002125</t>
  </si>
  <si>
    <t>AC00840</t>
  </si>
  <si>
    <t>TXN000146</t>
  </si>
  <si>
    <t>TXN002266</t>
  </si>
  <si>
    <t>TXN002929</t>
  </si>
  <si>
    <t>TXN000333</t>
  </si>
  <si>
    <t>TXN002326</t>
  </si>
  <si>
    <t>TXN003318</t>
  </si>
  <si>
    <t>TXN002901</t>
  </si>
  <si>
    <t>TXN002768</t>
  </si>
  <si>
    <t>TXN000775</t>
  </si>
  <si>
    <t>AC00412</t>
  </si>
  <si>
    <t>TXN003696</t>
  </si>
  <si>
    <t>TXN002514</t>
  </si>
  <si>
    <t>TXN001035</t>
  </si>
  <si>
    <t>TXN000326</t>
  </si>
  <si>
    <t>TXN003513</t>
  </si>
  <si>
    <t>TXN000399</t>
  </si>
  <si>
    <t>TXN003214</t>
  </si>
  <si>
    <t>TXN000890</t>
  </si>
  <si>
    <t>TXN001503</t>
  </si>
  <si>
    <t>TXN000748</t>
  </si>
  <si>
    <t>TXN001519</t>
  </si>
  <si>
    <t>TXN002511</t>
  </si>
  <si>
    <t>TXN000622</t>
  </si>
  <si>
    <t>TXN003500</t>
  </si>
  <si>
    <t>TXN002360</t>
  </si>
  <si>
    <t>TXN003981</t>
  </si>
  <si>
    <t>TXN003292</t>
  </si>
  <si>
    <t>TXN002150</t>
  </si>
  <si>
    <t>TXN002067</t>
  </si>
  <si>
    <t>TXN002426</t>
  </si>
  <si>
    <t>TXN003269</t>
  </si>
  <si>
    <t>AC00389</t>
  </si>
  <si>
    <t>TXN000048</t>
  </si>
  <si>
    <t>TXN003649</t>
  </si>
  <si>
    <t>TXN000425</t>
  </si>
  <si>
    <t>AC00813</t>
  </si>
  <si>
    <t>TXN001594</t>
  </si>
  <si>
    <t>TXN000265</t>
  </si>
  <si>
    <t>TXN000423</t>
  </si>
  <si>
    <t>AC00639</t>
  </si>
  <si>
    <t>TXN002662</t>
  </si>
  <si>
    <t>TXN001606</t>
  </si>
  <si>
    <t>TXN002713</t>
  </si>
  <si>
    <t>TXN001369</t>
  </si>
  <si>
    <t>TXN001579</t>
  </si>
  <si>
    <t>TXN003483</t>
  </si>
  <si>
    <t>TXN001220</t>
  </si>
  <si>
    <t>TXN002519</t>
  </si>
  <si>
    <t>TXN000738</t>
  </si>
  <si>
    <t>TXN003334</t>
  </si>
  <si>
    <t>TXN003769</t>
  </si>
  <si>
    <t>TXN000584</t>
  </si>
  <si>
    <t>TXN002333</t>
  </si>
  <si>
    <t>TXN003859</t>
  </si>
  <si>
    <t>TXN003272</t>
  </si>
  <si>
    <t>TXN002564</t>
  </si>
  <si>
    <t>TXN001150</t>
  </si>
  <si>
    <t>TXN003110</t>
  </si>
  <si>
    <t>AC00361</t>
  </si>
  <si>
    <t>TXN004002</t>
  </si>
  <si>
    <t>TXN003955</t>
  </si>
  <si>
    <t>AC00755</t>
  </si>
  <si>
    <t>TXN004001</t>
  </si>
  <si>
    <t>TXN001205</t>
  </si>
  <si>
    <t>TXN003518</t>
  </si>
  <si>
    <t>TXN001756</t>
  </si>
  <si>
    <t>TXN001499</t>
  </si>
  <si>
    <t>TXN000842</t>
  </si>
  <si>
    <t>TXN003369</t>
  </si>
  <si>
    <t>TXN002468</t>
  </si>
  <si>
    <t>AC00187</t>
  </si>
  <si>
    <t>TXN001583</t>
  </si>
  <si>
    <t>TXN003651</t>
  </si>
  <si>
    <t>TXN000950</t>
  </si>
  <si>
    <t>TXN000755</t>
  </si>
  <si>
    <t>TXN000030</t>
  </si>
  <si>
    <t>TXN000227</t>
  </si>
  <si>
    <t>TXN000733</t>
  </si>
  <si>
    <t>TXN001550</t>
  </si>
  <si>
    <t>TXN002045</t>
  </si>
  <si>
    <t>TXN001440</t>
  </si>
  <si>
    <t>TXN001012</t>
  </si>
  <si>
    <t>TXN000665</t>
  </si>
  <si>
    <t>TXN004126</t>
  </si>
  <si>
    <t>TXN001934</t>
  </si>
  <si>
    <t>TXN001356</t>
  </si>
  <si>
    <t>TXN001556</t>
  </si>
  <si>
    <t>TXN001188</t>
  </si>
  <si>
    <t>TXN002765</t>
  </si>
  <si>
    <t>TXN000901</t>
  </si>
  <si>
    <t>TXN003639</t>
  </si>
  <si>
    <t>TXN003072</t>
  </si>
  <si>
    <t>TXN003240</t>
  </si>
  <si>
    <t>TXN001070</t>
  </si>
  <si>
    <t>TXN003488</t>
  </si>
  <si>
    <t>AC00520</t>
  </si>
  <si>
    <t>TXN001875</t>
  </si>
  <si>
    <t>TXN000806</t>
  </si>
  <si>
    <t>TXN002163</t>
  </si>
  <si>
    <t>TXN002561</t>
  </si>
  <si>
    <t>TXN001189</t>
  </si>
  <si>
    <t>TXN001812</t>
  </si>
  <si>
    <t>TXN001896</t>
  </si>
  <si>
    <t>TXN000817</t>
  </si>
  <si>
    <t>TXN003670</t>
  </si>
  <si>
    <t>TXN003676</t>
  </si>
  <si>
    <t>TXN003102</t>
  </si>
  <si>
    <t>TXN002117</t>
  </si>
  <si>
    <t>TXN002372</t>
  </si>
  <si>
    <t>TXN003989</t>
  </si>
  <si>
    <t>TXN001156</t>
  </si>
  <si>
    <t>TXN000695</t>
  </si>
  <si>
    <t>TXN004092</t>
  </si>
  <si>
    <t>TXN001198</t>
  </si>
  <si>
    <t>TXN002087</t>
  </si>
  <si>
    <t>TXN002134</t>
  </si>
  <si>
    <t>TXN002446</t>
  </si>
  <si>
    <t>TXN000188</t>
  </si>
  <si>
    <t>TXN003412</t>
  </si>
  <si>
    <t>TXN001422</t>
  </si>
  <si>
    <t>TXN002615</t>
  </si>
  <si>
    <t>TXN003905</t>
  </si>
  <si>
    <t>TXN001108</t>
  </si>
  <si>
    <t>TXN001400</t>
  </si>
  <si>
    <t>TXN003089</t>
  </si>
  <si>
    <t>TXN000718</t>
  </si>
  <si>
    <t>TXN000338</t>
  </si>
  <si>
    <t>TXN000838</t>
  </si>
  <si>
    <t>TXN004051</t>
  </si>
  <si>
    <t>TXN002609</t>
  </si>
  <si>
    <t>TXN001523</t>
  </si>
  <si>
    <t>TXN000853</t>
  </si>
  <si>
    <t>TXN000936</t>
  </si>
  <si>
    <t>TXN000122</t>
  </si>
  <si>
    <t>TXN000106</t>
  </si>
  <si>
    <t>TXN001853</t>
  </si>
  <si>
    <t>AC00082</t>
  </si>
  <si>
    <t>TXN003840</t>
  </si>
  <si>
    <t>TXN003316</t>
  </si>
  <si>
    <t>TXN002717</t>
  </si>
  <si>
    <t>AC00630</t>
  </si>
  <si>
    <t>TXN002284</t>
  </si>
  <si>
    <t>TXN001785</t>
  </si>
  <si>
    <t>TXN000117</t>
  </si>
  <si>
    <t>TXN003188</t>
  </si>
  <si>
    <t>TXN002370</t>
  </si>
  <si>
    <t>TXN002303</t>
  </si>
  <si>
    <t>TXN003632</t>
  </si>
  <si>
    <t>AC00241</t>
  </si>
  <si>
    <t>TXN000517</t>
  </si>
  <si>
    <t>TXN001935</t>
  </si>
  <si>
    <t>TXN000070</t>
  </si>
  <si>
    <t>TXN001643</t>
  </si>
  <si>
    <t>TXN003409</t>
  </si>
  <si>
    <t>TXN003299</t>
  </si>
  <si>
    <t>TXN004042</t>
  </si>
  <si>
    <t>TXN001394</t>
  </si>
  <si>
    <t>TXN004082</t>
  </si>
  <si>
    <t>TXN001769</t>
  </si>
  <si>
    <t>TXN001358</t>
  </si>
  <si>
    <t>TXN002981</t>
  </si>
  <si>
    <t>TXN000938</t>
  </si>
  <si>
    <t>TXN001592</t>
  </si>
  <si>
    <t>TXN003648</t>
  </si>
  <si>
    <t>TXN001287</t>
  </si>
  <si>
    <t>TXN001018</t>
  </si>
  <si>
    <t>TXN003789</t>
  </si>
  <si>
    <t>TXN001902</t>
  </si>
  <si>
    <t>TXN001802</t>
  </si>
  <si>
    <t>TXN001006</t>
  </si>
  <si>
    <t>TXN002317</t>
  </si>
  <si>
    <t>TXN002399</t>
  </si>
  <si>
    <t>TXN001990</t>
  </si>
  <si>
    <t>TXN001339</t>
  </si>
  <si>
    <t>TXN001757</t>
  </si>
  <si>
    <t>TXN003829</t>
  </si>
  <si>
    <t>TXN000217</t>
  </si>
  <si>
    <t>TXN002881</t>
  </si>
  <si>
    <t>TXN000199</t>
  </si>
  <si>
    <t>TXN004163</t>
  </si>
  <si>
    <t>TXN003457</t>
  </si>
  <si>
    <t>TXN003601</t>
  </si>
  <si>
    <t>TXN001629</t>
  </si>
  <si>
    <t>AC00036</t>
  </si>
  <si>
    <t>TXN002394</t>
  </si>
  <si>
    <t>AC00788</t>
  </si>
  <si>
    <t>TXN003667</t>
  </si>
  <si>
    <t>TXN001792</t>
  </si>
  <si>
    <t>TXN001181</t>
  </si>
  <si>
    <t>TXN002943</t>
  </si>
  <si>
    <t>TXN001486</t>
  </si>
  <si>
    <t>TXN002932</t>
  </si>
  <si>
    <t>TXN003665</t>
  </si>
  <si>
    <t>TXN001685</t>
  </si>
  <si>
    <t>TXN003421</t>
  </si>
  <si>
    <t>TXN000381</t>
  </si>
  <si>
    <t>TXN001039</t>
  </si>
  <si>
    <t>TXN003121</t>
  </si>
  <si>
    <t>TXN002154</t>
  </si>
  <si>
    <t>AC00182</t>
  </si>
  <si>
    <t>TXN004080</t>
  </si>
  <si>
    <t>AC00330</t>
  </si>
  <si>
    <t>TXN000318</t>
  </si>
  <si>
    <t>AC00333</t>
  </si>
  <si>
    <t>TXN003098</t>
  </si>
  <si>
    <t>TXN001395</t>
  </si>
  <si>
    <t>TXN003735</t>
  </si>
  <si>
    <t>TXN003307</t>
  </si>
  <si>
    <t>TXN000850</t>
  </si>
  <si>
    <t>TXN002195</t>
  </si>
  <si>
    <t>TXN003045</t>
  </si>
  <si>
    <t>TXN004061</t>
  </si>
  <si>
    <t>TXN000561</t>
  </si>
  <si>
    <t>TXN004175</t>
  </si>
  <si>
    <t>TXN000321</t>
  </si>
  <si>
    <t>TXN001371</t>
  </si>
  <si>
    <t>TXN001901</t>
  </si>
  <si>
    <t>TXN001059</t>
  </si>
  <si>
    <t>TXN002531</t>
  </si>
  <si>
    <t>TXN003268</t>
  </si>
  <si>
    <t>TXN000206</t>
  </si>
  <si>
    <t>TXN002681</t>
  </si>
  <si>
    <t>TXN001343</t>
  </si>
  <si>
    <t>TXN001820</t>
  </si>
  <si>
    <t>TXN000766</t>
  </si>
  <si>
    <t>TXN003872</t>
  </si>
  <si>
    <t>TXN000113</t>
  </si>
  <si>
    <t>TXN000284</t>
  </si>
  <si>
    <t>TXN001234</t>
  </si>
  <si>
    <t>TXN003605</t>
  </si>
  <si>
    <t>TXN001848</t>
  </si>
  <si>
    <t>TXN001625</t>
  </si>
  <si>
    <t>TXN001665</t>
  </si>
  <si>
    <t>TXN003913</t>
  </si>
  <si>
    <t>TXN004033</t>
  </si>
  <si>
    <t>TXN001368</t>
  </si>
  <si>
    <t>TXN002790</t>
  </si>
  <si>
    <t>TXN003778</t>
  </si>
  <si>
    <t>TXN003988</t>
  </si>
  <si>
    <t>TXN003879</t>
  </si>
  <si>
    <t>TXN002401</t>
  </si>
  <si>
    <t>TXN003752</t>
  </si>
  <si>
    <t>TXN000542</t>
  </si>
  <si>
    <t>TXN002706</t>
  </si>
  <si>
    <t>TXN003835</t>
  </si>
  <si>
    <t>TXN003792</t>
  </si>
  <si>
    <t>TXN003414</t>
  </si>
  <si>
    <t>TXN001065</t>
  </si>
  <si>
    <t>TXN002017</t>
  </si>
  <si>
    <t>TXN002484</t>
  </si>
  <si>
    <t>TXN002365</t>
  </si>
  <si>
    <t>TXN003009</t>
  </si>
  <si>
    <t>TXN002595</t>
  </si>
  <si>
    <t>TXN001693</t>
  </si>
  <si>
    <t>TXN002974</t>
  </si>
  <si>
    <t>TXN002272</t>
  </si>
  <si>
    <t>TXN002108</t>
  </si>
  <si>
    <t>TXN003417</t>
  </si>
  <si>
    <t>TXN000121</t>
  </si>
  <si>
    <t>TXN001529</t>
  </si>
  <si>
    <t>TXN001758</t>
  </si>
  <si>
    <t>TXN001247</t>
  </si>
  <si>
    <t>TXN002741</t>
  </si>
  <si>
    <t>TXN001098</t>
  </si>
  <si>
    <t>TXN002975</t>
  </si>
  <si>
    <t>TXN001525</t>
  </si>
  <si>
    <t>TXN001149</t>
  </si>
  <si>
    <t>TXN002499</t>
  </si>
  <si>
    <t>TXN000537</t>
  </si>
  <si>
    <t>TXN002250</t>
  </si>
  <si>
    <t>TXN000878</t>
  </si>
  <si>
    <t>TXN003067</t>
  </si>
  <si>
    <t>TXN000256</t>
  </si>
  <si>
    <t>TXN003069</t>
  </si>
  <si>
    <t>TXN003047</t>
  </si>
  <si>
    <t>TXN002756</t>
  </si>
  <si>
    <t>AC00513</t>
  </si>
  <si>
    <t>TXN003183</t>
  </si>
  <si>
    <t>TXN002482</t>
  </si>
  <si>
    <t>TXN000758</t>
  </si>
  <si>
    <t>TXN001472</t>
  </si>
  <si>
    <t>TXN003870</t>
  </si>
  <si>
    <t>TXN003021</t>
  </si>
  <si>
    <t>TXN003073</t>
  </si>
  <si>
    <t>TXN001947</t>
  </si>
  <si>
    <t>TXN003162</t>
  </si>
  <si>
    <t>TXN002469</t>
  </si>
  <si>
    <t>TXN001852</t>
  </si>
  <si>
    <t>TXN001578</t>
  </si>
  <si>
    <t>TXN000236</t>
  </si>
  <si>
    <t>TXN003734</t>
  </si>
  <si>
    <t>TXN001810</t>
  </si>
  <si>
    <t>TXN004125</t>
  </si>
  <si>
    <t>TXN003381</t>
  </si>
  <si>
    <t>TXN001634</t>
  </si>
  <si>
    <t>TXN002369</t>
  </si>
  <si>
    <t>TXN001640</t>
  </si>
  <si>
    <t>TXN000760</t>
  </si>
  <si>
    <t>TXN001210</t>
  </si>
  <si>
    <t>TXN001773</t>
  </si>
  <si>
    <t>TXN001619</t>
  </si>
  <si>
    <t>TXN002530</t>
  </si>
  <si>
    <t>TXN003969</t>
  </si>
  <si>
    <t>TXN001840</t>
  </si>
  <si>
    <t>TXN000701</t>
  </si>
  <si>
    <t>TXN000327</t>
  </si>
  <si>
    <t>TXN001434</t>
  </si>
  <si>
    <t>TXN002112</t>
  </si>
  <si>
    <t>TXN002085</t>
  </si>
  <si>
    <t>TXN003525</t>
  </si>
  <si>
    <t>AC00121</t>
  </si>
  <si>
    <t>TXN003972</t>
  </si>
  <si>
    <t>TXN001294</t>
  </si>
  <si>
    <t>TXN000844</t>
  </si>
  <si>
    <t>TXN003247</t>
  </si>
  <si>
    <t>TXN000618</t>
  </si>
  <si>
    <t>TXN001851</t>
  </si>
  <si>
    <t>TXN000090</t>
  </si>
  <si>
    <t>TXN003002</t>
  </si>
  <si>
    <t>TXN003814</t>
  </si>
  <si>
    <t>TXN000866</t>
  </si>
  <si>
    <t>AC00809</t>
  </si>
  <si>
    <t>TXN001485</t>
  </si>
  <si>
    <t>TXN000832</t>
  </si>
  <si>
    <t>TXN000159</t>
  </si>
  <si>
    <t>TXN000773</t>
  </si>
  <si>
    <t>TXN003360</t>
  </si>
  <si>
    <t>TXN001250</t>
  </si>
  <si>
    <t>TXN003187</t>
  </si>
  <si>
    <t>TXN002262</t>
  </si>
  <si>
    <t>TXN002807</t>
  </si>
  <si>
    <t>AC00102</t>
  </si>
  <si>
    <t>TXN002949</t>
  </si>
  <si>
    <t>TXN001975</t>
  </si>
  <si>
    <t>TXN002991</t>
  </si>
  <si>
    <t>TXN003007</t>
  </si>
  <si>
    <t>TXN001075</t>
  </si>
  <si>
    <t>TXN001644</t>
  </si>
  <si>
    <t>TXN004156</t>
  </si>
  <si>
    <t>TXN000742</t>
  </si>
  <si>
    <t>TXN003220</t>
  </si>
  <si>
    <t>TXN001477</t>
  </si>
  <si>
    <t>TXN002573</t>
  </si>
  <si>
    <t>TXN001473</t>
  </si>
  <si>
    <t>TXN003359</t>
  </si>
  <si>
    <t>TXN002459</t>
  </si>
  <si>
    <t>TXN001385</t>
  </si>
  <si>
    <t>TXN002635</t>
  </si>
  <si>
    <t>TXN002090</t>
  </si>
  <si>
    <t>TXN000995</t>
  </si>
  <si>
    <t>AC00265</t>
  </si>
  <si>
    <t>TXN002851</t>
  </si>
  <si>
    <t>TXN003454</t>
  </si>
  <si>
    <t>TXN002184</t>
  </si>
  <si>
    <t>TXN002323</t>
  </si>
  <si>
    <t>TXN002033</t>
  </si>
  <si>
    <t>TXN000589</t>
  </si>
  <si>
    <t>TXN002875</t>
  </si>
  <si>
    <t>TXN001445</t>
  </si>
  <si>
    <t>TXN002130</t>
  </si>
  <si>
    <t>TXN003161</t>
  </si>
  <si>
    <t>TXN001521</t>
  </si>
  <si>
    <t>TXN003991</t>
  </si>
  <si>
    <t>TXN002257</t>
  </si>
  <si>
    <t>TXN001414</t>
  </si>
  <si>
    <t>TXN001782</t>
  </si>
  <si>
    <t>TXN003542</t>
  </si>
  <si>
    <t>TXN001384</t>
  </si>
  <si>
    <t>TXN001843</t>
  </si>
  <si>
    <t>TXN002829</t>
  </si>
  <si>
    <t>TXN001780</t>
  </si>
  <si>
    <t>TXN003209</t>
  </si>
  <si>
    <t>TXN002092</t>
  </si>
  <si>
    <t>TXN001951</t>
  </si>
  <si>
    <t>TXN003559</t>
  </si>
  <si>
    <t>TXN001860</t>
  </si>
  <si>
    <t>TXN000803</t>
  </si>
  <si>
    <t>TXN001980</t>
  </si>
  <si>
    <t>TXN004161</t>
  </si>
  <si>
    <t>TXN002397</t>
  </si>
  <si>
    <t>TXN003448</t>
  </si>
  <si>
    <t>TXN000717</t>
  </si>
  <si>
    <t>TXN003906</t>
  </si>
  <si>
    <t>TXN001952</t>
  </si>
  <si>
    <t>TXN002296</t>
  </si>
  <si>
    <t>TXN003797</t>
  </si>
  <si>
    <t>TXN001036</t>
  </si>
  <si>
    <t>TXN001654</t>
  </si>
  <si>
    <t>TXN002391</t>
  </si>
  <si>
    <t>TXN002942</t>
  </si>
  <si>
    <t>TXN002383</t>
  </si>
  <si>
    <t>TXN000023</t>
  </si>
  <si>
    <t>TXN003093</t>
  </si>
  <si>
    <t>TXN003618</t>
  </si>
  <si>
    <t>TXN001666</t>
  </si>
  <si>
    <t>TXN002909</t>
  </si>
  <si>
    <t>TXN002761</t>
  </si>
  <si>
    <t>TXN004146</t>
  </si>
  <si>
    <t>TXN001072</t>
  </si>
  <si>
    <t>TXN003642</t>
  </si>
  <si>
    <t>TXN001471</t>
  </si>
  <si>
    <t>TXN002239</t>
  </si>
  <si>
    <t>TXN000795</t>
  </si>
  <si>
    <t>TXN003216</t>
  </si>
  <si>
    <t>TXN003033</t>
  </si>
  <si>
    <t>TXN004078</t>
  </si>
  <si>
    <t>TXN001021</t>
  </si>
  <si>
    <t>TXN003927</t>
  </si>
  <si>
    <t>TXN000061</t>
  </si>
  <si>
    <t>TXN001794</t>
  </si>
  <si>
    <t>TXN000787</t>
  </si>
  <si>
    <t>TXN001270</t>
  </si>
  <si>
    <t>TXN000322</t>
  </si>
  <si>
    <t>AC00034</t>
  </si>
  <si>
    <t>TXN002127</t>
  </si>
  <si>
    <t>TXN001562</t>
  </si>
  <si>
    <t>TXN002238</t>
  </si>
  <si>
    <t>TXN001793</t>
  </si>
  <si>
    <t>TXN002103</t>
  </si>
  <si>
    <t>TXN002863</t>
  </si>
  <si>
    <t>TXN003979</t>
  </si>
  <si>
    <t>TXN000578</t>
  </si>
  <si>
    <t>TXN000139</t>
  </si>
  <si>
    <t>TXN003935</t>
  </si>
  <si>
    <t>TXN003592</t>
  </si>
  <si>
    <t>TXN002126</t>
  </si>
  <si>
    <t>TXN004160</t>
  </si>
  <si>
    <t>TXN003939</t>
  </si>
  <si>
    <t>TXN003767</t>
  </si>
  <si>
    <t>TXN003507</t>
  </si>
  <si>
    <t>TXN003877</t>
  </si>
  <si>
    <t>TXN000138</t>
  </si>
  <si>
    <t>TXN002684</t>
  </si>
  <si>
    <t>TXN002398</t>
  </si>
  <si>
    <t>TXN001230</t>
  </si>
  <si>
    <t>TXN000311</t>
  </si>
  <si>
    <t>TXN000031</t>
  </si>
  <si>
    <t>TXN000651</t>
  </si>
  <si>
    <t>TXN003013</t>
  </si>
  <si>
    <t>TXN003902</t>
  </si>
  <si>
    <t>TXN001126</t>
  </si>
  <si>
    <t>TXN001973</t>
  </si>
  <si>
    <t>TXN000548</t>
  </si>
  <si>
    <t>TXN002996</t>
  </si>
  <si>
    <t>TXN000762</t>
  </si>
  <si>
    <t>TXN000508</t>
  </si>
  <si>
    <t>TXN002890</t>
  </si>
  <si>
    <t>TXN003336</t>
  </si>
  <si>
    <t>TXN002419</t>
  </si>
  <si>
    <t>TXN003107</t>
  </si>
  <si>
    <t>TXN002502</t>
  </si>
  <si>
    <t>TXN001102</t>
  </si>
  <si>
    <t>TXN001187</t>
  </si>
  <si>
    <t>AC00151</t>
  </si>
  <si>
    <t>TXN000395</t>
  </si>
  <si>
    <t>TXN002381</t>
  </si>
  <si>
    <t>TXN003458</t>
  </si>
  <si>
    <t>TXN003245</t>
  </si>
  <si>
    <t>TXN001353</t>
  </si>
  <si>
    <t>TXN001009</t>
  </si>
  <si>
    <t>TXN001459</t>
  </si>
  <si>
    <t>TXN001889</t>
  </si>
  <si>
    <t>AC00115</t>
  </si>
  <si>
    <t>TXN003897</t>
  </si>
  <si>
    <t>TXN001239</t>
  </si>
  <si>
    <t>TXN003900</t>
  </si>
  <si>
    <t>TXN001737</t>
  </si>
  <si>
    <t>TXN001774</t>
  </si>
  <si>
    <t>TXN001856</t>
  </si>
  <si>
    <t>TXN003669</t>
  </si>
  <si>
    <t>TXN003259</t>
  </si>
  <si>
    <t>TXN003330</t>
  </si>
  <si>
    <t>TXN000374</t>
  </si>
  <si>
    <t>TXN004028</t>
  </si>
  <si>
    <t>TXN003446</t>
  </si>
  <si>
    <t>TXN003984</t>
  </si>
  <si>
    <t>TXN003520</t>
  </si>
  <si>
    <t>TXN002665</t>
  </si>
  <si>
    <t>AC00021</t>
  </si>
  <si>
    <t>TXN001536</t>
  </si>
  <si>
    <t>TXN001056</t>
  </si>
  <si>
    <t>TXN003212</t>
  </si>
  <si>
    <t>TXN001489</t>
  </si>
  <si>
    <t>TXN000674</t>
  </si>
  <si>
    <t>TXN002496</t>
  </si>
  <si>
    <t>TXN001574</t>
  </si>
  <si>
    <t>TXN002362</t>
  </si>
  <si>
    <t>TXN002437</t>
  </si>
  <si>
    <t>TXN000096</t>
  </si>
  <si>
    <t>TXN001584</t>
  </si>
  <si>
    <t>TXN002846</t>
  </si>
  <si>
    <t>TXN000472</t>
  </si>
  <si>
    <t>TXN003324</t>
  </si>
  <si>
    <t>TXN000436</t>
  </si>
  <si>
    <t>AC00149</t>
  </si>
  <si>
    <t>TXN001988</t>
  </si>
  <si>
    <t>TXN003925</t>
  </si>
  <si>
    <t>TXN000067</t>
  </si>
  <si>
    <t>TXN000601</t>
  </si>
  <si>
    <t>TXN002208</t>
  </si>
  <si>
    <t>TXN000019</t>
  </si>
  <si>
    <t>TXN003766</t>
  </si>
  <si>
    <t>TXN000137</t>
  </si>
  <si>
    <t>TXN003014</t>
  </si>
  <si>
    <t>TXN000355</t>
  </si>
  <si>
    <t>TXN002628</t>
  </si>
  <si>
    <t>TXN003552</t>
  </si>
  <si>
    <t>TXN002094</t>
  </si>
  <si>
    <t>TXN003623</t>
  </si>
  <si>
    <t>TXN001253</t>
  </si>
  <si>
    <t>TXN000932</t>
  </si>
  <si>
    <t>TXN002216</t>
  </si>
  <si>
    <t>TXN000370</t>
  </si>
  <si>
    <t>TXN002442</t>
  </si>
  <si>
    <t>TXN002796</t>
  </si>
  <si>
    <t>TXN001190</t>
  </si>
  <si>
    <t>TXN002554</t>
  </si>
  <si>
    <t>TXN000798</t>
  </si>
  <si>
    <t>TXN000522</t>
  </si>
  <si>
    <t>TXN001635</t>
  </si>
  <si>
    <t>TXN003523</t>
  </si>
  <si>
    <t>TXN002353</t>
  </si>
  <si>
    <t>TXN003294</t>
  </si>
  <si>
    <t>TXN001544</t>
  </si>
  <si>
    <t>TXN003142</t>
  </si>
  <si>
    <t>TXN002207</t>
  </si>
  <si>
    <t>TXN002558</t>
  </si>
  <si>
    <t>TXN001803</t>
  </si>
  <si>
    <t>TXN000358</t>
  </si>
  <si>
    <t>TXN000412</t>
  </si>
  <si>
    <t>TXN000118</t>
  </si>
  <si>
    <t>TXN002175</t>
  </si>
  <si>
    <t>TXN003543</t>
  </si>
  <si>
    <t>TXN000687</t>
  </si>
  <si>
    <t>TXN002347</t>
  </si>
  <si>
    <t>TXN000793</t>
  </si>
  <si>
    <t>TXN003140</t>
  </si>
  <si>
    <t>TXN000442</t>
  </si>
  <si>
    <t>TXN003170</t>
  </si>
  <si>
    <t>TXN002755</t>
  </si>
  <si>
    <t>TXN003426</t>
  </si>
  <si>
    <t>AC00466</t>
  </si>
  <si>
    <t>TXN001734</t>
  </si>
  <si>
    <t>TXN000307</t>
  </si>
  <si>
    <t>TXN000207</t>
  </si>
  <si>
    <t>TXN001651</t>
  </si>
  <si>
    <t>TXN003956</t>
  </si>
  <si>
    <t>TXN000194</t>
  </si>
  <si>
    <t>TXN002483</t>
  </si>
  <si>
    <t>TXN000975</t>
  </si>
  <si>
    <t>TXN003646</t>
  </si>
  <si>
    <t>TXN003851</t>
  </si>
  <si>
    <t>TXN000613</t>
  </si>
  <si>
    <t>TXN003659</t>
  </si>
  <si>
    <t>TXN003656</t>
  </si>
  <si>
    <t>TXN001461</t>
  </si>
  <si>
    <t>TXN004108</t>
  </si>
  <si>
    <t>TXN001744</t>
  </si>
  <si>
    <t>TXN000763</t>
  </si>
  <si>
    <t>TXN002505</t>
  </si>
  <si>
    <t>TXN000980</t>
  </si>
  <si>
    <t>TXN002998</t>
  </si>
  <si>
    <t>AC00252</t>
  </si>
  <si>
    <t>TXN002348</t>
  </si>
  <si>
    <t>TXN003569</t>
  </si>
  <si>
    <t>TXN002992</t>
  </si>
  <si>
    <t>TXN003321</t>
  </si>
  <si>
    <t>TXN002201</t>
  </si>
  <si>
    <t>TXN003137</t>
  </si>
  <si>
    <t>TXN002487</t>
  </si>
  <si>
    <t>TXN000403</t>
  </si>
  <si>
    <t>TXN000481</t>
  </si>
  <si>
    <t>TXN001688</t>
  </si>
  <si>
    <t>TXN001746</t>
  </si>
  <si>
    <t>TXN000585</t>
  </si>
  <si>
    <t>TXN002682</t>
  </si>
  <si>
    <t>TXN001616</t>
  </si>
  <si>
    <t>TXN003364</t>
  </si>
  <si>
    <t>TXN001052</t>
  </si>
  <si>
    <t>TXN002963</t>
  </si>
  <si>
    <t>TXN002960</t>
  </si>
  <si>
    <t>TXN003423</t>
  </si>
  <si>
    <t>TXN002409</t>
  </si>
  <si>
    <t>TXN002331</t>
  </si>
  <si>
    <t>AC00159</t>
  </si>
  <si>
    <t>TXN000133</t>
  </si>
  <si>
    <t>TXN000914</t>
  </si>
  <si>
    <t>TXN003243</t>
  </si>
  <si>
    <t>TXN003551</t>
  </si>
  <si>
    <t>TXN004164</t>
  </si>
  <si>
    <t>TXN002334</t>
  </si>
  <si>
    <t>TXN001533</t>
  </si>
  <si>
    <t>TXN001458</t>
  </si>
  <si>
    <t>TXN001500</t>
  </si>
  <si>
    <t>TXN001787</t>
  </si>
  <si>
    <t>TXN002434</t>
  </si>
  <si>
    <t>TXN001283</t>
  </si>
  <si>
    <t>TXN004067</t>
  </si>
  <si>
    <t>TXN000680</t>
  </si>
  <si>
    <t>TXN003992</t>
  </si>
  <si>
    <t>TXN001599</t>
  </si>
  <si>
    <t>TXN003563</t>
  </si>
  <si>
    <t>TXN000437</t>
  </si>
  <si>
    <t>TXN002694</t>
  </si>
  <si>
    <t>TXN001034</t>
  </si>
  <si>
    <t>TXN000017</t>
  </si>
  <si>
    <t>TXN002642</t>
  </si>
  <si>
    <t>TXN002004</t>
  </si>
  <si>
    <t>TXN000888</t>
  </si>
  <si>
    <t>TXN000074</t>
  </si>
  <si>
    <t>AC00186</t>
  </si>
  <si>
    <t>TXN000343</t>
  </si>
  <si>
    <t>TXN000993</t>
  </si>
  <si>
    <t>TXN001123</t>
  </si>
  <si>
    <t>TXN000052</t>
  </si>
  <si>
    <t>TXN002902</t>
  </si>
  <si>
    <t>TXN003130</t>
  </si>
  <si>
    <t>TXN001799</t>
  </si>
  <si>
    <t>TXN003295</t>
  </si>
  <si>
    <t>TXN003300</t>
  </si>
  <si>
    <t>TXN003461</t>
  </si>
  <si>
    <t>AC00136</t>
  </si>
  <si>
    <t>TXN001168</t>
  </si>
  <si>
    <t>AC00328</t>
  </si>
  <si>
    <t>TXN003978</t>
  </si>
  <si>
    <t>TXN000846</t>
  </si>
  <si>
    <t>TXN001930</t>
  </si>
  <si>
    <t>TXN002287</t>
  </si>
  <si>
    <t>TXN002098</t>
  </si>
  <si>
    <t>TXN000166</t>
  </si>
  <si>
    <t>TXN003437</t>
  </si>
  <si>
    <t>TXN003276</t>
  </si>
  <si>
    <t>TXN003037</t>
  </si>
  <si>
    <t>TXN003184</t>
  </si>
  <si>
    <t>TXN001289</t>
  </si>
  <si>
    <t>TXN001636</t>
  </si>
  <si>
    <t>TXN000843</t>
  </si>
  <si>
    <t>TXN000726</t>
  </si>
  <si>
    <t>TXN002118</t>
  </si>
  <si>
    <t>TXN000566</t>
  </si>
  <si>
    <t>TXN002647</t>
  </si>
  <si>
    <t>TXN002288</t>
  </si>
  <si>
    <t>TXN002525</t>
  </si>
  <si>
    <t>TXN002088</t>
  </si>
  <si>
    <t>TXN000979</t>
  </si>
  <si>
    <t>TXN002871</t>
  </si>
  <si>
    <t>TXN003339</t>
  </si>
  <si>
    <t>TXN002002</t>
  </si>
  <si>
    <t>TXN004098</t>
  </si>
  <si>
    <t>TXN003428</t>
  </si>
  <si>
    <t>TXN001992</t>
  </si>
  <si>
    <t>TXN000819</t>
  </si>
  <si>
    <t>TXN001747</t>
  </si>
  <si>
    <t>TXN002669</t>
  </si>
  <si>
    <t>TXN002725</t>
  </si>
  <si>
    <t>TXN000013</t>
  </si>
  <si>
    <t>TXN001325</t>
  </si>
  <si>
    <t>TXN003688</t>
  </si>
  <si>
    <t>TXN001937</t>
  </si>
  <si>
    <t>TXN001214</t>
  </si>
  <si>
    <t>TXN002314</t>
  </si>
  <si>
    <t>TXN004184</t>
  </si>
  <si>
    <t>TXN002379</t>
  </si>
  <si>
    <t>TXN002624</t>
  </si>
  <si>
    <t>TXN000642</t>
  </si>
  <si>
    <t>TXN000596</t>
  </si>
  <si>
    <t>TXN001535</t>
  </si>
  <si>
    <t>TXN001469</t>
  </si>
  <si>
    <t>TXN003884</t>
  </si>
  <si>
    <t>TXN001883</t>
  </si>
  <si>
    <t>TXN003723</t>
  </si>
  <si>
    <t>TXN000845</t>
  </si>
  <si>
    <t>TXN002560</t>
  </si>
  <si>
    <t>TXN002467</t>
  </si>
  <si>
    <t>TXN003716</t>
  </si>
  <si>
    <t>TXN002772</t>
  </si>
  <si>
    <t>TXN001926</t>
  </si>
  <si>
    <t>TXN000689</t>
  </si>
  <si>
    <t>TXN002718</t>
  </si>
  <si>
    <t>TXN003709</t>
  </si>
  <si>
    <t>TXN002246</t>
  </si>
  <si>
    <t>TXN000032</t>
  </si>
  <si>
    <t>TXN003532</t>
  </si>
  <si>
    <t>TXN003768</t>
  </si>
  <si>
    <t>TXN004099</t>
  </si>
  <si>
    <t>TXN001223</t>
  </si>
  <si>
    <t>TXN003807</t>
  </si>
  <si>
    <t>TXN001101</t>
  </si>
  <si>
    <t>TXN000308</t>
  </si>
  <si>
    <t>TXN003826</t>
  </si>
  <si>
    <t>TXN001495</t>
  </si>
  <si>
    <t>TXN000568</t>
  </si>
  <si>
    <t>TXN002853</t>
  </si>
  <si>
    <t>TXN002898</t>
  </si>
  <si>
    <t>TXN003550</t>
  </si>
  <si>
    <t>TXN002019</t>
  </si>
  <si>
    <t>TXN001580</t>
  </si>
  <si>
    <t>TXN002276</t>
  </si>
  <si>
    <t>TXN003482</t>
  </si>
  <si>
    <t>AC00307</t>
  </si>
  <si>
    <t>TXN002939</t>
  </si>
  <si>
    <t>TXN003117</t>
  </si>
  <si>
    <t>TXN002196</t>
  </si>
  <si>
    <t>TXN000608</t>
  </si>
  <si>
    <t>TXN003816</t>
  </si>
  <si>
    <t>TXN003582</t>
  </si>
  <si>
    <t>TXN001122</t>
  </si>
  <si>
    <t>TXN004143</t>
  </si>
  <si>
    <t>TXN003848</t>
  </si>
  <si>
    <t>TXN002664</t>
  </si>
  <si>
    <t>AC00076</t>
  </si>
  <si>
    <t>TXN001699</t>
  </si>
  <si>
    <t>TXN002086</t>
  </si>
  <si>
    <t>TXN001650</t>
  </si>
  <si>
    <t>TXN001142</t>
  </si>
  <si>
    <t>TXN000956</t>
  </si>
  <si>
    <t>TXN000465</t>
  </si>
  <si>
    <t>TXN002754</t>
  </si>
  <si>
    <t>TXN002233</t>
  </si>
  <si>
    <t>TXN003207</t>
  </si>
  <si>
    <t>AC00339</t>
  </si>
  <si>
    <t>TXN002544</t>
  </si>
  <si>
    <t>TXN003858</t>
  </si>
  <si>
    <t>TXN000446</t>
  </si>
  <si>
    <t>TXN002805</t>
  </si>
  <si>
    <t>TXN003834</t>
  </si>
  <si>
    <t>TXN002215</t>
  </si>
  <si>
    <t>TXN000745</t>
  </si>
  <si>
    <t>TXN001668</t>
  </si>
  <si>
    <t>TXN003732</t>
  </si>
  <si>
    <t>TXN001920</t>
  </si>
  <si>
    <t>TXN001781</t>
  </si>
  <si>
    <t>TXN001225</t>
  </si>
  <si>
    <t>TXN000131</t>
  </si>
  <si>
    <t>TXN000105</t>
  </si>
  <si>
    <t>TXN001402</t>
  </si>
  <si>
    <t>TXN000792</t>
  </si>
  <si>
    <t>TXN000388</t>
  </si>
  <si>
    <t>TXN003297</t>
  </si>
  <si>
    <t>TXN002788</t>
  </si>
  <si>
    <t>TXN001344</t>
  </si>
  <si>
    <t>TXN001288</t>
  </si>
  <si>
    <t>TXN002102</t>
  </si>
  <si>
    <t>TXN003638</t>
  </si>
  <si>
    <t>TXN002710</t>
  </si>
  <si>
    <t>TXN000245</t>
  </si>
  <si>
    <t>TXN001114</t>
  </si>
  <si>
    <t>TXN001208</t>
  </si>
  <si>
    <t>TXN002680</t>
  </si>
  <si>
    <t>TXN000221</t>
  </si>
  <si>
    <t>TXN003206</t>
  </si>
  <si>
    <t>TXN001639</t>
  </si>
  <si>
    <t>TXN003419</t>
  </si>
  <si>
    <t>TXN000212</t>
  </si>
  <si>
    <t>TXN000528</t>
  </si>
  <si>
    <t>TXN000301</t>
  </si>
  <si>
    <t>TXN002504</t>
  </si>
  <si>
    <t>TXN003108</t>
  </si>
  <si>
    <t>TXN001963</t>
  </si>
  <si>
    <t>TXN003733</t>
  </si>
  <si>
    <t>TXN003086</t>
  </si>
  <si>
    <t>TXN003476</t>
  </si>
  <si>
    <t>TXN004047</t>
  </si>
  <si>
    <t>TXN002480</t>
  </si>
  <si>
    <t>TXN000889</t>
  </si>
  <si>
    <t>TXN002707</t>
  </si>
  <si>
    <t>TXN004172</t>
  </si>
  <si>
    <t>TXN001396</t>
  </si>
  <si>
    <t>TXN003432</t>
  </si>
  <si>
    <t>TXN002389</t>
  </si>
  <si>
    <t>TXN003869</t>
  </si>
  <si>
    <t>TXN002292</t>
  </si>
  <si>
    <t>TXN001412</t>
  </si>
  <si>
    <t>TXN001507</t>
  </si>
  <si>
    <t>TXN003070</t>
  </si>
  <si>
    <t>TXN002440</t>
  </si>
  <si>
    <t>TXN000696</t>
  </si>
  <si>
    <t>TXN001124</t>
  </si>
  <si>
    <t>TXN003803</t>
  </si>
  <si>
    <t>TXN002769</t>
  </si>
  <si>
    <t>TXN001833</t>
  </si>
  <si>
    <t>TXN001764</t>
  </si>
  <si>
    <t>TXN002757</t>
  </si>
  <si>
    <t>TXN000909</t>
  </si>
  <si>
    <t>TXN003254</t>
  </si>
  <si>
    <t>TXN001457</t>
  </si>
  <si>
    <t>TXN000047</t>
  </si>
  <si>
    <t>AC00822</t>
  </si>
  <si>
    <t>TXN000743</t>
  </si>
  <si>
    <t>TXN000348</t>
  </si>
  <si>
    <t>TXN000198</t>
  </si>
  <si>
    <t>TXN002655</t>
  </si>
  <si>
    <t>TXN001306</t>
  </si>
  <si>
    <t>TXN003386</t>
  </si>
  <si>
    <t>TXN001303</t>
  </si>
  <si>
    <t>TXN000463</t>
  </si>
  <si>
    <t>TXN003266</t>
  </si>
  <si>
    <t>TXN003071</t>
  </si>
  <si>
    <t>TXN001855</t>
  </si>
  <si>
    <t>TXN003896</t>
  </si>
  <si>
    <t>TXN003048</t>
  </si>
  <si>
    <t>TXN003236</t>
  </si>
  <si>
    <t>TXN003843</t>
  </si>
  <si>
    <t>TXN003588</t>
  </si>
  <si>
    <t>TXN001741</t>
  </si>
  <si>
    <t>AC00181</t>
  </si>
  <si>
    <t>TXN002424</t>
  </si>
  <si>
    <t>TXN003114</t>
  </si>
  <si>
    <t>TXN002616</t>
  </si>
  <si>
    <t>TXN002808</t>
  </si>
  <si>
    <t>TXN002696</t>
  </si>
  <si>
    <t>TXN003231</t>
  </si>
  <si>
    <t>TXN002178</t>
  </si>
  <si>
    <t>TXN003317</t>
  </si>
  <si>
    <t>TXN003846</t>
  </si>
  <si>
    <t>TXN000536</t>
  </si>
  <si>
    <t>AC00173</t>
  </si>
  <si>
    <t>TXN001906</t>
  </si>
  <si>
    <t>TXN000279</t>
  </si>
  <si>
    <t>TXN001653</t>
  </si>
  <si>
    <t>TXN004052</t>
  </si>
  <si>
    <t>TXN000764</t>
  </si>
  <si>
    <t>TXN002510</t>
  </si>
  <si>
    <t>TXN003016</t>
  </si>
  <si>
    <t>TXN001612</t>
  </si>
  <si>
    <t>TXN004136</t>
  </si>
  <si>
    <t>TXN003141</t>
  </si>
  <si>
    <t>TXN001053</t>
  </si>
  <si>
    <t>TXN002688</t>
  </si>
  <si>
    <t>TXN001572</t>
  </si>
  <si>
    <t>TXN004068</t>
  </si>
  <si>
    <t>AC00394</t>
  </si>
  <si>
    <t>TXN003689</t>
  </si>
  <si>
    <t>TXN002031</t>
  </si>
  <si>
    <t>TXN000314</t>
  </si>
  <si>
    <t>TXN000599</t>
  </si>
  <si>
    <t>TXN002687</t>
  </si>
  <si>
    <t>TXN004095</t>
  </si>
  <si>
    <t>TXN003287</t>
  </si>
  <si>
    <t>TXN003587</t>
  </si>
  <si>
    <t>TXN001326</t>
  </si>
  <si>
    <t>TXN003684</t>
  </si>
  <si>
    <t>TXN002185</t>
  </si>
  <si>
    <t>TXN000084</t>
  </si>
  <si>
    <t>AC00753</t>
  </si>
  <si>
    <t>TXN001839</t>
  </si>
  <si>
    <t>TXN001879</t>
  </si>
  <si>
    <t>TXN001849</t>
  </si>
  <si>
    <t>TXN003809</t>
  </si>
  <si>
    <t>TXN000331</t>
  </si>
  <si>
    <t>TXN001487</t>
  </si>
  <si>
    <t>TXN002298</t>
  </si>
  <si>
    <t>TXN000767</t>
  </si>
  <si>
    <t>TXN001505</t>
  </si>
  <si>
    <t>TXN003986</t>
  </si>
  <si>
    <t>TXN000985</t>
  </si>
  <si>
    <t>TXN003077</t>
  </si>
  <si>
    <t>TXN002097</t>
  </si>
  <si>
    <t>TXN003943</t>
  </si>
  <si>
    <t>TXN001541</t>
  </si>
  <si>
    <t>TXN001627</t>
  </si>
  <si>
    <t>TXN002659</t>
  </si>
  <si>
    <t>AC00488</t>
  </si>
  <si>
    <t>TXN003035</t>
  </si>
  <si>
    <t>TXN001378</t>
  </si>
  <si>
    <t>TXN003504</t>
  </si>
  <si>
    <t>TXN000550</t>
  </si>
  <si>
    <t>TXN001359</t>
  </si>
  <si>
    <t>TXN000429</t>
  </si>
  <si>
    <t>TXN001042</t>
  </si>
  <si>
    <t>TXN001197</t>
  </si>
  <si>
    <t>TXN003367</t>
  </si>
  <si>
    <t>TXN002436</t>
  </si>
  <si>
    <t>TXN001759</t>
  </si>
  <si>
    <t>TXN003180</t>
  </si>
  <si>
    <t>TXN004014</t>
  </si>
  <si>
    <t>TXN002136</t>
  </si>
  <si>
    <t>TXN003567</t>
  </si>
  <si>
    <t>TXN001863</t>
  </si>
  <si>
    <t>TXN003776</t>
  </si>
  <si>
    <t>TXN002965</t>
  </si>
  <si>
    <t>TXN001135</t>
  </si>
  <si>
    <t>TXN004081</t>
  </si>
  <si>
    <t>AC00305</t>
  </si>
  <si>
    <t>TXN003133</t>
  </si>
  <si>
    <t>TXN003839</t>
  </si>
  <si>
    <t>TXN003704</t>
  </si>
  <si>
    <t>TXN003862</t>
  </si>
  <si>
    <t>TXN002169</t>
  </si>
  <si>
    <t>TXN000152</t>
  </si>
  <si>
    <t>TXN002900</t>
  </si>
  <si>
    <t>TXN002667</t>
  </si>
  <si>
    <t>TXN003151</t>
  </si>
  <si>
    <t>TXN001622</t>
  </si>
  <si>
    <t>TXN002739</t>
  </si>
  <si>
    <t>TXN003861</t>
  </si>
  <si>
    <t>TXN002905</t>
  </si>
  <si>
    <t>TXN003653</t>
  </si>
  <si>
    <t>TXN002252</t>
  </si>
  <si>
    <t>TXN002643</t>
  </si>
  <si>
    <t>TXN002428</t>
  </si>
  <si>
    <t>AC00392</t>
  </si>
  <si>
    <t>TXN002866</t>
  </si>
  <si>
    <t>TXN001682</t>
  </si>
  <si>
    <t>TXN000621</t>
  </si>
  <si>
    <t>TXN002342</t>
  </si>
  <si>
    <t>TXN001255</t>
  </si>
  <si>
    <t>TXN002392</t>
  </si>
  <si>
    <t>TXN003374</t>
  </si>
  <si>
    <t>TXN003342</t>
  </si>
  <si>
    <t>TXN001516</t>
  </si>
  <si>
    <t>TXN003222</t>
  </si>
  <si>
    <t>TXN000830</t>
  </si>
  <si>
    <t>TXN000960</t>
  </si>
  <si>
    <t>TXN002297</t>
  </si>
  <si>
    <t>TXN002168</t>
  </si>
  <si>
    <t>TXN001732</t>
  </si>
  <si>
    <t>TXN003306</t>
  </si>
  <si>
    <t>TXN000703</t>
  </si>
  <si>
    <t>TXN004046</t>
  </si>
  <si>
    <t>TXN000571</t>
  </si>
  <si>
    <t>TXN004102</t>
  </si>
  <si>
    <t>TXN002387</t>
  </si>
  <si>
    <t>TXN000142</t>
  </si>
  <si>
    <t>TXN000450</t>
  </si>
  <si>
    <t>TXN002187</t>
  </si>
  <si>
    <t>TXN003462</t>
  </si>
  <si>
    <t>TXN000856</t>
  </si>
  <si>
    <t>TXN003506</t>
  </si>
  <si>
    <t>TXN001204</t>
  </si>
  <si>
    <t>TXN000351</t>
  </si>
  <si>
    <t>TXN000282</t>
  </si>
  <si>
    <t>TXN001678</t>
  </si>
  <si>
    <t>TXN003175</t>
  </si>
  <si>
    <t>TXN001609</t>
  </si>
  <si>
    <t>TXN001887</t>
  </si>
  <si>
    <t>TXN003160</t>
  </si>
  <si>
    <t>TXN002865</t>
  </si>
  <si>
    <t>TXN002145</t>
  </si>
  <si>
    <t>TXN003034</t>
  </si>
  <si>
    <t>TXN001948</t>
  </si>
  <si>
    <t>TXN002523</t>
  </si>
  <si>
    <t>TXN000386</t>
  </si>
  <si>
    <t>TXN001450</t>
  </si>
  <si>
    <t>TXN003181</t>
  </si>
  <si>
    <t>TXN002660</t>
  </si>
  <si>
    <t>AC00334</t>
  </si>
  <si>
    <t>TXN001931</t>
  </si>
  <si>
    <t>TXN002834</t>
  </si>
  <si>
    <t>TXN002602</t>
  </si>
  <si>
    <t>TXN001454</t>
  </si>
  <si>
    <t>TXN003661</t>
  </si>
  <si>
    <t>AC00170</t>
  </si>
  <si>
    <t>TXN000796</t>
  </si>
  <si>
    <t>TXN002534</t>
  </si>
  <si>
    <t>TXN002489</t>
  </si>
  <si>
    <t>TXN002857</t>
  </si>
  <si>
    <t>AC00494</t>
  </si>
  <si>
    <t>TXN000485</t>
  </si>
  <si>
    <t>TXN000298</t>
  </si>
  <si>
    <t>TXN000360</t>
  </si>
  <si>
    <t>TXN002689</t>
  </si>
  <si>
    <t>TXN000865</t>
  </si>
  <si>
    <t>TXN002789</t>
  </si>
  <si>
    <t>TXN001944</t>
  </si>
  <si>
    <t>TXN002366</t>
  </si>
  <si>
    <t>TXN002904</t>
  </si>
  <si>
    <t>TXN000059</t>
  </si>
  <si>
    <t>TXN001360</t>
  </si>
  <si>
    <t>AC00808</t>
  </si>
  <si>
    <t>TXN001861</t>
  </si>
  <si>
    <t>TXN003599</t>
  </si>
  <si>
    <t>TXN002179</t>
  </si>
  <si>
    <t>TXN000143</t>
  </si>
  <si>
    <t>TXN002629</t>
  </si>
  <si>
    <t>TXN000123</t>
  </si>
  <si>
    <t>TXN000926</t>
  </si>
  <si>
    <t>TXN004087</t>
  </si>
  <si>
    <t>TXN001470</t>
  </si>
  <si>
    <t>TXN000649</t>
  </si>
  <si>
    <t>TXN003728</t>
  </si>
  <si>
    <t>TXN004018</t>
  </si>
  <si>
    <t>TXN000063</t>
  </si>
  <si>
    <t>TXN003867</t>
  </si>
  <si>
    <t>TXN004157</t>
  </si>
  <si>
    <t>TXN000345</t>
  </si>
  <si>
    <t>AC00684</t>
  </si>
  <si>
    <t>TXN000831</t>
  </si>
  <si>
    <t>TXN003963</t>
  </si>
  <si>
    <t>TXN001750</t>
  </si>
  <si>
    <t>TXN000577</t>
  </si>
  <si>
    <t>TXN001943</t>
  </si>
  <si>
    <t>TXN002883</t>
  </si>
  <si>
    <t>TXN002941</t>
  </si>
  <si>
    <t>AC00458</t>
  </si>
  <si>
    <t>TXN003561</t>
  </si>
  <si>
    <t>TXN000079</t>
  </si>
  <si>
    <t>TXN001390</t>
  </si>
  <si>
    <t>TXN001749</t>
  </si>
  <si>
    <t>TXN004139</t>
  </si>
  <si>
    <t>TXN003616</t>
  </si>
  <si>
    <t>TXN000110</t>
  </si>
  <si>
    <t>TXN002579</t>
  </si>
  <si>
    <t>TXN001964</t>
  </si>
  <si>
    <t>AC00365</t>
  </si>
  <si>
    <t>TXN003962</t>
  </si>
  <si>
    <t>TXN002355</t>
  </si>
  <si>
    <t>TXN003237</t>
  </si>
  <si>
    <t>TXN000028</t>
  </si>
  <si>
    <t>TXN002850</t>
  </si>
  <si>
    <t>TXN003511</t>
  </si>
  <si>
    <t>TXN003666</t>
  </si>
  <si>
    <t>TXN002607</t>
  </si>
  <si>
    <t>TXN001739</t>
  </si>
  <si>
    <t>TXN003104</t>
  </si>
  <si>
    <t>TXN002759</t>
  </si>
  <si>
    <t>AC00757</t>
  </si>
  <si>
    <t>TXN002923</t>
  </si>
  <si>
    <t>TXN000893</t>
  </si>
  <si>
    <t>TXN001249</t>
  </si>
  <si>
    <t>TXN002861</t>
  </si>
  <si>
    <t>TXN002617</t>
  </si>
  <si>
    <t>TXN000172</t>
  </si>
  <si>
    <t>TXN001133</t>
  </si>
  <si>
    <t>TXN000854</t>
  </si>
  <si>
    <t>TXN004115</t>
  </si>
  <si>
    <t>TXN003281</t>
  </si>
  <si>
    <t>TXN000014</t>
  </si>
  <si>
    <t>TXN001138</t>
  </si>
  <si>
    <t>TXN002335</t>
  </si>
  <si>
    <t>TXN001379</t>
  </si>
  <si>
    <t>TXN003662</t>
  </si>
  <si>
    <t>TXN000597</t>
  </si>
  <si>
    <t>TXN001004</t>
  </si>
  <si>
    <t>TXN001751</t>
  </si>
  <si>
    <t>TXN001413</t>
  </si>
  <si>
    <t>TXN002737</t>
  </si>
  <si>
    <t>TXN000471</t>
  </si>
  <si>
    <t>TXN001215</t>
  </si>
  <si>
    <t>TXN001830</t>
  </si>
  <si>
    <t>TXN004023</t>
  </si>
  <si>
    <t>TXN001073</t>
  </si>
  <si>
    <t>TXN001716</t>
  </si>
  <si>
    <t>TXN000457</t>
  </si>
  <si>
    <t>TXN001949</t>
  </si>
  <si>
    <t>TXN003396</t>
  </si>
  <si>
    <t>TXN003328</t>
  </si>
  <si>
    <t>TXN002976</t>
  </si>
  <si>
    <t>TXN002521</t>
  </si>
  <si>
    <t>TXN004186</t>
  </si>
  <si>
    <t>TXN003094</t>
  </si>
  <si>
    <t>TXN004181</t>
  </si>
  <si>
    <t>TXN001418</t>
  </si>
  <si>
    <t>TXN000228</t>
  </si>
  <si>
    <t>TXN003257</t>
  </si>
  <si>
    <t>TXN001257</t>
  </si>
  <si>
    <t>TXN003111</t>
  </si>
  <si>
    <t>TXN000881</t>
  </si>
  <si>
    <t>TXN002180</t>
  </si>
  <si>
    <t>TXN002586</t>
  </si>
  <si>
    <t>TXN003548</t>
  </si>
  <si>
    <t>TXN002149</t>
  </si>
  <si>
    <t>TXN001669</t>
  </si>
  <si>
    <t>TXN002332</t>
  </si>
  <si>
    <t>TXN003836</t>
  </si>
  <si>
    <t>TXN003968</t>
  </si>
  <si>
    <t>TXN002619</t>
  </si>
  <si>
    <t>TXN003087</t>
  </si>
  <si>
    <t>TXN000046</t>
  </si>
  <si>
    <t>TXN001983</t>
  </si>
  <si>
    <t>TXN000922</t>
  </si>
  <si>
    <t>TXN002406</t>
  </si>
  <si>
    <t>TXN001478</t>
  </si>
  <si>
    <t>TXN002234</t>
  </si>
  <si>
    <t>TXN002708</t>
  </si>
  <si>
    <t>TXN004135</t>
  </si>
  <si>
    <t>TXN003311</t>
  </si>
  <si>
    <t>TXN000632</t>
  </si>
  <si>
    <t>TXN003168</t>
  </si>
  <si>
    <t>TXN003827</t>
  </si>
  <si>
    <t>TXN002205</t>
  </si>
  <si>
    <t>TXN003079</t>
  </si>
  <si>
    <t>TXN000769</t>
  </si>
  <si>
    <t>TXN000603</t>
  </si>
  <si>
    <t>TXN000693</t>
  </si>
  <si>
    <t>TXN001241</t>
  </si>
  <si>
    <t>TXN003091</t>
  </si>
  <si>
    <t>TXN001005</t>
  </si>
  <si>
    <t>TXN001076</t>
  </si>
  <si>
    <t>TXN001596</t>
  </si>
  <si>
    <t>TXN001137</t>
  </si>
  <si>
    <t>TXN002844</t>
  </si>
  <si>
    <t>TXN001645</t>
  </si>
  <si>
    <t>TXN003985</t>
  </si>
  <si>
    <t>TXN000954</t>
  </si>
  <si>
    <t>TXN003811</t>
  </si>
  <si>
    <t>TXN000380</t>
  </si>
  <si>
    <t>TXN000730</t>
  </si>
  <si>
    <t>TXN001003</t>
  </si>
  <si>
    <t>TXN004127</t>
  </si>
  <si>
    <t>TXN001571</t>
  </si>
  <si>
    <t>TXN001040</t>
  </si>
  <si>
    <t>TXN002964</t>
  </si>
  <si>
    <t>TXN003350</t>
  </si>
  <si>
    <t>TXN001203</t>
  </si>
  <si>
    <t>AC00450</t>
  </si>
  <si>
    <t>TXN001659</t>
  </si>
  <si>
    <t>TXN000211</t>
  </si>
  <si>
    <t>TXN004198</t>
  </si>
  <si>
    <t>TXN000788</t>
  </si>
  <si>
    <t>AC00574</t>
  </si>
  <si>
    <t>TXN001299</t>
  </si>
  <si>
    <t>TXN002527</t>
  </si>
  <si>
    <t>TXN003331</t>
  </si>
  <si>
    <t>TXN001745</t>
  </si>
  <si>
    <t>TXN003781</t>
  </si>
  <si>
    <t>TXN000826</t>
  </si>
  <si>
    <t>TXN001431</t>
  </si>
  <si>
    <t>TXN002926</t>
  </si>
  <si>
    <t>TXN003116</t>
  </si>
  <si>
    <t>TXN001071</t>
  </si>
  <si>
    <t>TXN002404</t>
  </si>
  <si>
    <t>TXN002581</t>
  </si>
  <si>
    <t>TXN003895</t>
  </si>
  <si>
    <t>TXN004004</t>
  </si>
  <si>
    <t>TXN000339</t>
  </si>
  <si>
    <t>TXN001308</t>
  </si>
  <si>
    <t>TXN003469</t>
  </si>
  <si>
    <t>TXN004079</t>
  </si>
  <si>
    <t>TXN001146</t>
  </si>
  <si>
    <t>TXN000879</t>
  </si>
  <si>
    <t>TXN002340</t>
  </si>
  <si>
    <t>TXN001015</t>
  </si>
  <si>
    <t>TXN000986</t>
  </si>
  <si>
    <t>TXN000366</t>
  </si>
  <si>
    <t>TXN003264</t>
  </si>
  <si>
    <t>TXN000104</t>
  </si>
  <si>
    <t>TXN001375</t>
  </si>
  <si>
    <t>TXN003683</t>
  </si>
  <si>
    <t>TXN001991</t>
  </si>
  <si>
    <t>TXN001597</t>
  </si>
  <si>
    <t>TXN002736</t>
  </si>
  <si>
    <t>TXN000098</t>
  </si>
  <si>
    <t>TXN001504</t>
  </si>
  <si>
    <t>TXN003150</t>
  </si>
  <si>
    <t>TXN002140</t>
  </si>
  <si>
    <t>TXN003177</t>
  </si>
  <si>
    <t>TXN003123</t>
  </si>
  <si>
    <t>TXN000998</t>
  </si>
  <si>
    <t>TXN003620</t>
  </si>
  <si>
    <t>TXN003755</t>
  </si>
  <si>
    <t>AC00750</t>
  </si>
  <si>
    <t>TXN001180</t>
  </si>
  <si>
    <t>TXN001028</t>
  </si>
  <si>
    <t>TXN003075</t>
  </si>
  <si>
    <t>TXN001153</t>
  </si>
  <si>
    <t>TXN001317</t>
  </si>
  <si>
    <t>TXN002596</t>
  </si>
  <si>
    <t>TXN004010</t>
  </si>
  <si>
    <t>TXN000379</t>
  </si>
  <si>
    <t>TXN000833</t>
  </si>
  <si>
    <t>TXN002734</t>
  </si>
  <si>
    <t>TXN001923</t>
  </si>
  <si>
    <t>TXN000286</t>
  </si>
  <si>
    <t>TXN003499</t>
  </si>
  <si>
    <t>TXN002079</t>
  </si>
  <si>
    <t>TXN001586</t>
  </si>
  <si>
    <t>TXN003751</t>
  </si>
  <si>
    <t>TXN001178</t>
  </si>
  <si>
    <t>TXN001565</t>
  </si>
  <si>
    <t>TXN004190</t>
  </si>
  <si>
    <t>TXN003275</t>
  </si>
  <si>
    <t>TXN003865</t>
  </si>
  <si>
    <t>TXN000576</t>
  </si>
  <si>
    <t>TXN001735</t>
  </si>
  <si>
    <t>TXN003054</t>
  </si>
  <si>
    <t>TXN000634</t>
  </si>
  <si>
    <t>TXN002884</t>
  </si>
  <si>
    <t>TXN001564</t>
  </si>
  <si>
    <t>TXN000232</t>
  </si>
  <si>
    <t>TXN003998</t>
  </si>
  <si>
    <t>TXN001922</t>
  </si>
  <si>
    <t>TXN002683</t>
  </si>
  <si>
    <t>TXN003722</t>
  </si>
  <si>
    <t>TXN001426</t>
  </si>
  <si>
    <t>TXN001373</t>
  </si>
  <si>
    <t>TXN000757</t>
  </si>
  <si>
    <t>TXN001217</t>
  </si>
  <si>
    <t>TXN001763</t>
  </si>
  <si>
    <t>TXN004109</t>
  </si>
  <si>
    <t>TXN000287</t>
  </si>
  <si>
    <t>TXN000371</t>
  </si>
  <si>
    <t>TXN001044</t>
  </si>
  <si>
    <t>TXN000609</t>
  </si>
  <si>
    <t>TXN003284</t>
  </si>
  <si>
    <t>TXN001961</t>
  </si>
  <si>
    <t>TXN000650</t>
  </si>
  <si>
    <t>TXN002972</t>
  </si>
  <si>
    <t>TXN000354</t>
  </si>
  <si>
    <t>TXN003940</t>
  </si>
  <si>
    <t>TXN001136</t>
  </si>
  <si>
    <t>TXN002183</t>
  </si>
  <si>
    <t>TXN000205</t>
  </si>
  <si>
    <t>TXN003739</t>
  </si>
  <si>
    <t>TXN000824</t>
  </si>
  <si>
    <t>TXN001238</t>
  </si>
  <si>
    <t>TXN001511</t>
  </si>
  <si>
    <t>TXN000562</t>
  </si>
  <si>
    <t>TXN003729</t>
  </si>
  <si>
    <t>TXN002261</t>
  </si>
  <si>
    <t>TXN001696</t>
  </si>
  <si>
    <t>TXN001327</t>
  </si>
  <si>
    <t>TXN003068</t>
  </si>
  <si>
    <t>TXN002046</t>
  </si>
  <si>
    <t>TXN003586</t>
  </si>
  <si>
    <t>TXN000963</t>
  </si>
  <si>
    <t>TXN003717</t>
  </si>
  <si>
    <t>TXN003078</t>
  </si>
  <si>
    <t>TXN002439</t>
  </si>
  <si>
    <t>TXN004044</t>
  </si>
  <si>
    <t>TXN003199</t>
  </si>
  <si>
    <t>TXN001403</t>
  </si>
  <si>
    <t>TXN000931</t>
  </si>
  <si>
    <t>TXN004048</t>
  </si>
  <si>
    <t>TXN001804</t>
  </si>
  <si>
    <t>TXN001159</t>
  </si>
  <si>
    <t>TXN002104</t>
  </si>
  <si>
    <t>TXN003251</t>
  </si>
  <si>
    <t>TXN002673</t>
  </si>
  <si>
    <t>TXN002152</t>
  </si>
  <si>
    <t>TXN003186</t>
  </si>
  <si>
    <t>TXN000959</t>
  </si>
  <si>
    <t>TXN002465</t>
  </si>
  <si>
    <t>TXN001567</t>
  </si>
  <si>
    <t>TXN002545</t>
  </si>
  <si>
    <t>TXN004015</t>
  </si>
  <si>
    <t>TXN002109</t>
  </si>
  <si>
    <t>TXN001881</t>
  </si>
  <si>
    <t>TXN001161</t>
  </si>
  <si>
    <t>TXN003583</t>
  </si>
  <si>
    <t>TXN002907</t>
  </si>
  <si>
    <t>TXN002567</t>
  </si>
  <si>
    <t>TXN003714</t>
  </si>
  <si>
    <t>TXN002896</t>
  </si>
  <si>
    <t>TXN000445</t>
  </si>
  <si>
    <t>TXN002243</t>
  </si>
  <si>
    <t>TXN003326</t>
  </si>
  <si>
    <t>TXN000606</t>
  </si>
  <si>
    <t>AC00206</t>
  </si>
  <si>
    <t>TXN000948</t>
  </si>
  <si>
    <t>TXN000438</t>
  </si>
  <si>
    <t>TXN002498</t>
  </si>
  <si>
    <t>TXN003403</t>
  </si>
  <si>
    <t>TXN000600</t>
  </si>
  <si>
    <t>TXN002351</t>
  </si>
  <si>
    <t>TXN003153</t>
  </si>
  <si>
    <t>TXN002327</t>
  </si>
  <si>
    <t>TXN000484</t>
  </si>
  <si>
    <t>TXN003196</t>
  </si>
  <si>
    <t>TXN004107</t>
  </si>
  <si>
    <t>TXN002719</t>
  </si>
  <si>
    <t>TXN003182</t>
  </si>
  <si>
    <t>TXN000315</t>
  </si>
  <si>
    <t>TXN000546</t>
  </si>
  <si>
    <t>TXN001147</t>
  </si>
  <si>
    <t>TXN003157</t>
  </si>
  <si>
    <t>TXN003530</t>
  </si>
  <si>
    <t>TXN002604</t>
  </si>
  <si>
    <t>TXN003239</t>
  </si>
  <si>
    <t>TXN000688</t>
  </si>
  <si>
    <t>TXN002550</t>
  </si>
  <si>
    <t>TXN000518</t>
  </si>
  <si>
    <t>TXN000630</t>
  </si>
  <si>
    <t>TXN003349</t>
  </si>
  <si>
    <t>TXN002705</t>
  </si>
  <si>
    <t>TXN000022</t>
  </si>
  <si>
    <t>TXN003573</t>
  </si>
  <si>
    <t>TXN003436</t>
  </si>
  <si>
    <t>TXN003128</t>
  </si>
  <si>
    <t>TXN000334</t>
  </si>
  <si>
    <t>TXN002999</t>
  </si>
  <si>
    <t>TXN000261</t>
  </si>
  <si>
    <t>TXN000324</t>
  </si>
  <si>
    <t>TXN000715</t>
  </si>
  <si>
    <t>TXN002320</t>
  </si>
  <si>
    <t>TXN001363</t>
  </si>
  <si>
    <t>TXN000641</t>
  </si>
  <si>
    <t>TXN003556</t>
  </si>
  <si>
    <t>TXN003046</t>
  </si>
  <si>
    <t>TXN002065</t>
  </si>
  <si>
    <t>TXN001235</t>
  </si>
  <si>
    <t>TXN002448</t>
  </si>
  <si>
    <t>TXN001577</t>
  </si>
  <si>
    <t>TXN003368</t>
  </si>
  <si>
    <t>TXN002027</t>
  </si>
  <si>
    <t>TXN001718</t>
  </si>
  <si>
    <t>TXN003609</t>
  </si>
  <si>
    <t>TXN000492</t>
  </si>
  <si>
    <t>TXN002452</t>
  </si>
  <si>
    <t>TXN003680</t>
  </si>
  <si>
    <t>TXN000419</t>
  </si>
  <si>
    <t>TXN002242</t>
  </si>
  <si>
    <t>TXN001151</t>
  </si>
  <si>
    <t>TXN000884</t>
  </si>
  <si>
    <t>TXN000967</t>
  </si>
  <si>
    <t>AC00078</t>
  </si>
  <si>
    <t>TXN001621</t>
  </si>
  <si>
    <t>TXN002255</t>
  </si>
  <si>
    <t>TXN000340</t>
  </si>
  <si>
    <t>TXN003936</t>
  </si>
  <si>
    <t>TXN003983</t>
  </si>
  <si>
    <t>TXN000299</t>
  </si>
  <si>
    <t>TXN001933</t>
  </si>
  <si>
    <t>TXN000639</t>
  </si>
  <si>
    <t>AC00676</t>
  </si>
  <si>
    <t>TXN002171</t>
  </si>
  <si>
    <t>TXN003344</t>
  </si>
  <si>
    <t>TXN001520</t>
  </si>
  <si>
    <t>TXN000595</t>
  </si>
  <si>
    <t>TXN003589</t>
  </si>
  <si>
    <t>TXN002591</t>
  </si>
  <si>
    <t>TXN000168</t>
  </si>
  <si>
    <t>AC00035</t>
  </si>
  <si>
    <t>TXN001451</t>
  </si>
  <si>
    <t>TXN000390</t>
  </si>
  <si>
    <t>TXN003774</t>
  </si>
  <si>
    <t>TXN003517</t>
  </si>
  <si>
    <t>TXN001806</t>
  </si>
  <si>
    <t>TXN000066</t>
  </si>
  <si>
    <t>TXN000697</t>
  </si>
  <si>
    <t>TXN003678</t>
  </si>
  <si>
    <t>TXN001798</t>
  </si>
  <si>
    <t>TXN000774</t>
  </si>
  <si>
    <t>TXN002651</t>
  </si>
  <si>
    <t>TXN003748</t>
  </si>
  <si>
    <t>TXN002611</t>
  </si>
  <si>
    <t>TXN001066</t>
  </si>
  <si>
    <t>TXN003489</t>
  </si>
  <si>
    <t>TXN001834</t>
  </si>
  <si>
    <t>TXN002095</t>
  </si>
  <si>
    <t>TXN000867</t>
  </si>
  <si>
    <t>TXN000072</t>
  </si>
  <si>
    <t>TXN000815</t>
  </si>
  <si>
    <t>TXN003970</t>
  </si>
  <si>
    <t>TXN001760</t>
  </si>
  <si>
    <t>TXN000455</t>
  </si>
  <si>
    <t>TXN001483</t>
  </si>
  <si>
    <t>TXN002811</t>
  </si>
  <si>
    <t>TXN000976</t>
  </si>
  <si>
    <t>TXN000861</t>
  </si>
  <si>
    <t>TXN000857</t>
  </si>
  <si>
    <t>TXN001410</t>
  </si>
  <si>
    <t>TXN000041</t>
  </si>
  <si>
    <t>TXN002304</t>
  </si>
  <si>
    <t>TXN002247</t>
  </si>
  <si>
    <t>TXN002551</t>
  </si>
  <si>
    <t>TXN004145</t>
  </si>
  <si>
    <t>TXN000590</t>
  </si>
  <si>
    <t>TXN003994</t>
  </si>
  <si>
    <t>TXN002728</t>
  </si>
  <si>
    <t>TXN001595</t>
  </si>
  <si>
    <t>TXN001637</t>
  </si>
  <si>
    <t>TXN002848</t>
  </si>
  <si>
    <t>TXN004131</t>
  </si>
  <si>
    <t>TXN001967</t>
  </si>
  <si>
    <t>TXN000026</t>
  </si>
  <si>
    <t>TXN003010</t>
  </si>
  <si>
    <t>AC00671</t>
  </si>
  <si>
    <t>TXN002458</t>
  </si>
  <si>
    <t>TXN001795</t>
  </si>
  <si>
    <t>TXN003090</t>
  </si>
  <si>
    <t>TXN000016</t>
  </si>
  <si>
    <t>TXN000515</t>
  </si>
  <si>
    <t>TXN002044</t>
  </si>
  <si>
    <t>TXN001514</t>
  </si>
  <si>
    <t>TXN001262</t>
  </si>
  <si>
    <t>TXN004088</t>
  </si>
  <si>
    <t>TXN002767</t>
  </si>
  <si>
    <t>TXN000109</t>
  </si>
  <si>
    <t>TXN002325</t>
  </si>
  <si>
    <t>TXN004152</t>
  </si>
  <si>
    <t>TXN002785</t>
  </si>
  <si>
    <t>TXN000799</t>
  </si>
  <si>
    <t>TXN001677</t>
  </si>
  <si>
    <t>TXN001110</t>
  </si>
  <si>
    <t>TXN002843</t>
  </si>
  <si>
    <t>TXN003585</t>
  </si>
  <si>
    <t>TXN002585</t>
  </si>
  <si>
    <t>TXN000225</t>
  </si>
  <si>
    <t>TXN001874</t>
  </si>
  <si>
    <t>TXN002042</t>
  </si>
  <si>
    <t>TXN000943</t>
  </si>
  <si>
    <t>TXN002111</t>
  </si>
  <si>
    <t>TXN000291</t>
  </si>
  <si>
    <t>TXN000704</t>
  </si>
  <si>
    <t>TXN001918</t>
  </si>
  <si>
    <t>TXN000289</t>
  </si>
  <si>
    <t>TXN002256</t>
  </si>
  <si>
    <t>TXN002633</t>
  </si>
  <si>
    <t>TXN001506</t>
  </si>
  <si>
    <t>TXN002099</t>
  </si>
  <si>
    <t>TXN001055</t>
  </si>
  <si>
    <t>TXN002806</t>
  </si>
  <si>
    <t>TXN000155</t>
  </si>
  <si>
    <t>TXN001977</t>
  </si>
  <si>
    <t>TXN002802</t>
  </si>
  <si>
    <t>TXN001014</t>
  </si>
  <si>
    <t>TXN003762</t>
  </si>
  <si>
    <t>TXN003224</t>
  </si>
  <si>
    <t>TXN000741</t>
  </si>
  <si>
    <t>TXN002825</t>
  </si>
  <si>
    <t>TXN001432</t>
  </si>
  <si>
    <t>TXN001094</t>
  </si>
  <si>
    <t>TXN000490</t>
  </si>
  <si>
    <t>TXN001817</t>
  </si>
  <si>
    <t>TXN000710</t>
  </si>
  <si>
    <t>TXN002251</t>
  </si>
  <si>
    <t>TXN002376</t>
  </si>
  <si>
    <t>TXN003964</t>
  </si>
  <si>
    <t>TXN001088</t>
  </si>
  <si>
    <t>TXN003192</t>
  </si>
  <si>
    <t>TXN003406</t>
  </si>
  <si>
    <t>TXN003967</t>
  </si>
  <si>
    <t>TXN000083</t>
  </si>
  <si>
    <t>TXN000433</t>
  </si>
  <si>
    <t>TXN001382</t>
  </si>
  <si>
    <t>TXN001121</t>
  </si>
  <si>
    <t>TXN000223</t>
  </si>
  <si>
    <t>TXN001676</t>
  </si>
  <si>
    <t>TXN002618</t>
  </si>
  <si>
    <t>TXN002411</t>
  </si>
  <si>
    <t>TXN002672</t>
  </si>
  <si>
    <t>TXN001017</t>
  </si>
  <si>
    <t>TXN001144</t>
  </si>
  <si>
    <t>TXN001195</t>
  </si>
  <si>
    <t>TXN000051</t>
  </si>
  <si>
    <t>TXN001193</t>
  </si>
  <si>
    <t>TXN002563</t>
  </si>
  <si>
    <t>TXN001717</t>
  </si>
  <si>
    <t>TXN002343</t>
  </si>
  <si>
    <t>TXN000957</t>
  </si>
  <si>
    <t>TXN002934</t>
  </si>
  <si>
    <t>TXN002338</t>
  </si>
  <si>
    <t>TXN001715</t>
  </si>
  <si>
    <t>TXN003694</t>
  </si>
  <si>
    <t>TXN002716</t>
  </si>
  <si>
    <t>TXN000336</t>
  </si>
  <si>
    <t>TXN001768</t>
  </si>
  <si>
    <t>TXN000494</t>
  </si>
  <si>
    <t>TXN002589</t>
  </si>
  <si>
    <t>TXN002135</t>
  </si>
  <si>
    <t>TXN001251</t>
  </si>
  <si>
    <t>TXN003001</t>
  </si>
  <si>
    <t>TXN001570</t>
  </si>
  <si>
    <t>TXN001956</t>
  </si>
  <si>
    <t>TXN002388</t>
  </si>
  <si>
    <t>TXN003899</t>
  </si>
  <si>
    <t>TXN003741</t>
  </si>
  <si>
    <t>TXN002022</t>
  </si>
  <si>
    <t>TXN003056</t>
  </si>
  <si>
    <t>TXN001581</t>
  </si>
  <si>
    <t>TXN003017</t>
  </si>
  <si>
    <t>TXN002598</t>
  </si>
  <si>
    <t>TXN002116</t>
  </si>
  <si>
    <t>TXN002241</t>
  </si>
  <si>
    <t>TXN000270</t>
  </si>
  <si>
    <t>TXN001818</t>
  </si>
  <si>
    <t>TXN003708</t>
  </si>
  <si>
    <t>TXN003422</t>
  </si>
  <si>
    <t>TXN001441</t>
  </si>
  <si>
    <t>TXN001939</t>
  </si>
  <si>
    <t>TXN002232</t>
  </si>
  <si>
    <t>TXN003555</t>
  </si>
  <si>
    <t>TXN001701</t>
  </si>
  <si>
    <t>TXN001084</t>
  </si>
  <si>
    <t>TXN003143</t>
  </si>
  <si>
    <t>TXN001232</t>
  </si>
  <si>
    <t>TXN001603</t>
  </si>
  <si>
    <t>TXN000711</t>
  </si>
  <si>
    <t>TXN003842</t>
  </si>
  <si>
    <t>TXN002218</t>
  </si>
  <si>
    <t>TXN001256</t>
  </si>
  <si>
    <t>TXN004101</t>
  </si>
  <si>
    <t>TXN003565</t>
  </si>
  <si>
    <t>TXN000332</t>
  </si>
  <si>
    <t>TXN002054</t>
  </si>
  <si>
    <t>TXN000464</t>
  </si>
  <si>
    <t>TXN001728</t>
  </si>
  <si>
    <t>TXN000319</t>
  </si>
  <si>
    <t>TXN002064</t>
  </si>
  <si>
    <t>TXN001312</t>
  </si>
  <si>
    <t>TXN003928</t>
  </si>
  <si>
    <t>TXN001700</t>
  </si>
  <si>
    <t>TXN000483</t>
  </si>
  <si>
    <t>TXN003097</t>
  </si>
  <si>
    <t>TXN003371</t>
  </si>
  <si>
    <t>TXN003248</t>
  </si>
  <si>
    <t>TXN004194</t>
  </si>
  <si>
    <t>TXN004133</t>
  </si>
  <si>
    <t>AC00802</t>
  </si>
  <si>
    <t>TXN000744</t>
  </si>
  <si>
    <t>TXN002147</t>
  </si>
  <si>
    <t>TXN003201</t>
  </si>
  <si>
    <t>TXN003657</t>
  </si>
  <si>
    <t>TXN000761</t>
  </si>
  <si>
    <t>TXN003697</t>
  </si>
  <si>
    <t>AC00704</t>
  </si>
  <si>
    <t>TXN003233</t>
  </si>
  <si>
    <t>TXN000226</t>
  </si>
  <si>
    <t>TXN002947</t>
  </si>
  <si>
    <t>TXN003576</t>
  </si>
  <si>
    <t>AC00043</t>
  </si>
  <si>
    <t>TXN003158</t>
  </si>
  <si>
    <t>TXN000780</t>
  </si>
  <si>
    <t>TXN000220</t>
  </si>
  <si>
    <t>TXN000195</t>
  </si>
  <si>
    <t>TXN003083</t>
  </si>
  <si>
    <t>TXN000667</t>
  </si>
  <si>
    <t>TXN003591</t>
  </si>
  <si>
    <t>TXN001998</t>
  </si>
  <si>
    <t>TXN000816</t>
  </si>
  <si>
    <t>TXN002486</t>
  </si>
  <si>
    <t>TXN002475</t>
  </si>
  <si>
    <t>TXN000292</t>
  </si>
  <si>
    <t>AC00718</t>
  </si>
  <si>
    <t>TXN001227</t>
  </si>
  <si>
    <t>TXN003654</t>
  </si>
  <si>
    <t>TXN002764</t>
  </si>
  <si>
    <t>TXN002354</t>
  </si>
  <si>
    <t>TXN002330</t>
  </si>
  <si>
    <t>TXN003148</t>
  </si>
  <si>
    <t>TXN003799</t>
  </si>
  <si>
    <t>TXN000156</t>
  </si>
  <si>
    <t>TXN002847</t>
  </si>
  <si>
    <t>TXN002568</t>
  </si>
  <si>
    <t>TXN002324</t>
  </si>
  <si>
    <t>TXN003397</t>
  </si>
  <si>
    <t>TXN000886</t>
  </si>
  <si>
    <t>TXN002906</t>
  </si>
  <si>
    <t>TXN001549</t>
  </si>
  <si>
    <t>TXN000410</t>
  </si>
  <si>
    <t>TXN003430</t>
  </si>
  <si>
    <t>TXN003685</t>
  </si>
  <si>
    <t>TXN000520</t>
  </si>
  <si>
    <t>TXN000191</t>
  </si>
  <si>
    <t>TXN001778</t>
  </si>
  <si>
    <t>TXN000448</t>
  </si>
  <si>
    <t>TXN003145</t>
  </si>
  <si>
    <t>TXN001050</t>
  </si>
  <si>
    <t>TXN003958</t>
  </si>
  <si>
    <t>TXN000747</t>
  </si>
  <si>
    <t>TXN000668</t>
  </si>
  <si>
    <t>TXN004060</t>
  </si>
  <si>
    <t>TXN003178</t>
  </si>
  <si>
    <t>TXN003258</t>
  </si>
  <si>
    <t>TXN004040</t>
  </si>
  <si>
    <t>TXN001857</t>
  </si>
  <si>
    <t>TXN001453</t>
  </si>
  <si>
    <t>TXN002431</t>
  </si>
  <si>
    <t>TXN000150</t>
  </si>
  <si>
    <t>TXN003607</t>
  </si>
  <si>
    <t>TXN003398</t>
  </si>
  <si>
    <t>TXN002075</t>
  </si>
  <si>
    <t>TXN003208</t>
  </si>
  <si>
    <t>TXN004174</t>
  </si>
  <si>
    <t>TXN001047</t>
  </si>
  <si>
    <t>TXN001960</t>
  </si>
  <si>
    <t>TXN002146</t>
  </si>
  <si>
    <t>TXN001182</t>
  </si>
  <si>
    <t>TXN001228</t>
  </si>
  <si>
    <t>TXN003603</t>
  </si>
  <si>
    <t>TXN003164</t>
  </si>
  <si>
    <t>TXN002217</t>
  </si>
  <si>
    <t>TXN003568</t>
  </si>
  <si>
    <t>TXN001912</t>
  </si>
  <si>
    <t>TXN000512</t>
  </si>
  <si>
    <t>TXN004086</t>
  </si>
  <si>
    <t>TXN002481</t>
  </si>
  <si>
    <t>TXN003296</t>
  </si>
  <si>
    <t>TXN001978</t>
  </si>
  <si>
    <t>TXN001976</t>
  </si>
  <si>
    <t>TXN000934</t>
  </si>
  <si>
    <t>TXN002760</t>
  </si>
  <si>
    <t>TXN002917</t>
  </si>
  <si>
    <t>TXN003863</t>
  </si>
  <si>
    <t>TXN001054</t>
  </si>
  <si>
    <t>TXN003934</t>
  </si>
  <si>
    <t>TXN000190</t>
  </si>
  <si>
    <t>TXN003439</t>
  </si>
  <si>
    <t>TXN000085</t>
  </si>
  <si>
    <t>TXN001391</t>
  </si>
  <si>
    <t>TXN001703</t>
  </si>
  <si>
    <t>TXN004132</t>
  </si>
  <si>
    <t>TXN002453</t>
  </si>
  <si>
    <t>TXN000818</t>
  </si>
  <si>
    <t>TXN003249</t>
  </si>
  <si>
    <t>TXN001510</t>
  </si>
  <si>
    <t>TXN001886</t>
  </si>
  <si>
    <t>TXN001575</t>
  </si>
  <si>
    <t>TXN003921</t>
  </si>
  <si>
    <t>TXN002770</t>
  </si>
  <si>
    <t>TXN003698</t>
  </si>
  <si>
    <t>TXN001490</t>
  </si>
  <si>
    <t>TXN002751</t>
  </si>
  <si>
    <t>TXN000359</t>
  </si>
  <si>
    <t>TXN003724</t>
  </si>
  <si>
    <t>TXN002575</t>
  </si>
  <si>
    <t>TXN001417</t>
  </si>
  <si>
    <t>TXN001518</t>
  </si>
  <si>
    <t>TXN002220</t>
  </si>
  <si>
    <t>TXN000037</t>
  </si>
  <si>
    <t>TXN000612</t>
  </si>
  <si>
    <t>TXN001246</t>
  </si>
  <si>
    <t>TXN004074</t>
  </si>
  <si>
    <t>TXN000837</t>
  </si>
  <si>
    <t>TXN000069</t>
  </si>
  <si>
    <t>TXN003433</t>
  </si>
  <si>
    <t>TXN003479</t>
  </si>
  <si>
    <t>TXN003288</t>
  </si>
  <si>
    <t>TXN000935</t>
  </si>
  <si>
    <t>TXN003384</t>
  </si>
  <si>
    <t>TXN002235</t>
  </si>
  <si>
    <t>TXN003226</t>
  </si>
  <si>
    <t>TXN003787</t>
  </si>
  <si>
    <t>TXN000009</t>
  </si>
  <si>
    <t>TXN001267</t>
  </si>
  <si>
    <t>TXN001984</t>
  </si>
  <si>
    <t>TXN001002</t>
  </si>
  <si>
    <t>TXN001172</t>
  </si>
  <si>
    <t>TXN000317</t>
  </si>
  <si>
    <t>TXN003286</t>
  </si>
  <si>
    <t>TXN003481</t>
  </si>
  <si>
    <t>TXN003156</t>
  </si>
  <si>
    <t>TXN002753</t>
  </si>
  <si>
    <t>TXN000802</t>
  </si>
  <si>
    <t>TXN003571</t>
  </si>
  <si>
    <t>TXN003049</t>
  </si>
  <si>
    <t>TXN003347</t>
  </si>
  <si>
    <t>TXN002538</t>
  </si>
  <si>
    <t>TXN001077</t>
  </si>
  <si>
    <t>TXN000570</t>
  </si>
  <si>
    <t>TXN003043</t>
  </si>
  <si>
    <t>TXN003681</t>
  </si>
  <si>
    <t>TXN002620</t>
  </si>
  <si>
    <t>TXN004077</t>
  </si>
  <si>
    <t>TXN000267</t>
  </si>
  <si>
    <t>TXN004123</t>
  </si>
  <si>
    <t>TXN001237</t>
  </si>
  <si>
    <t>TXN004103</t>
  </si>
  <si>
    <t>TXN000813</t>
  </si>
  <si>
    <t>TXN003425</t>
  </si>
  <si>
    <t>TXN003103</t>
  </si>
  <si>
    <t>TXN003238</t>
  </si>
  <si>
    <t>TXN001754</t>
  </si>
  <si>
    <t>TXN003626</t>
  </si>
  <si>
    <t>TXN000545</t>
  </si>
  <si>
    <t>TXN003200</t>
  </si>
  <si>
    <t>TXN001019</t>
  </si>
  <si>
    <t>TXN000045</t>
  </si>
  <si>
    <t>TXN001316</t>
  </si>
  <si>
    <t>TXN002248</t>
  </si>
  <si>
    <t>TXN002818</t>
  </si>
  <si>
    <t>TXN002285</t>
  </si>
  <si>
    <t>TXN000224</t>
  </si>
  <si>
    <t>TXN002363</t>
  </si>
  <si>
    <t>TXN001305</t>
  </si>
  <si>
    <t>TXN000021</t>
  </si>
  <si>
    <t>TXN003293</t>
  </si>
  <si>
    <t>TXN001162</t>
  </si>
  <si>
    <t>TXN002050</t>
  </si>
  <si>
    <t>TXN002677</t>
  </si>
  <si>
    <t>TXN001226</t>
  </si>
  <si>
    <t>TXN002886</t>
  </si>
  <si>
    <t>TXN002307</t>
  </si>
  <si>
    <t>TXN001563</t>
  </si>
  <si>
    <t>TXN000958</t>
  </si>
  <si>
    <t>TXN001957</t>
  </si>
  <si>
    <t>TXN002100</t>
  </si>
  <si>
    <t>TXN001427</t>
  </si>
  <si>
    <t>TXN004100</t>
  </si>
  <si>
    <t>TXN001675</t>
  </si>
  <si>
    <t>TXN002803</t>
  </si>
  <si>
    <t>AC00324</t>
  </si>
  <si>
    <t>TXN003894</t>
  </si>
  <si>
    <t>TXN000244</t>
  </si>
  <si>
    <t>TXN001216</t>
  </si>
  <si>
    <t>TXN004150</t>
  </si>
  <si>
    <t>TXN003382</t>
  </si>
  <si>
    <t>TXN003383</t>
  </si>
  <si>
    <t>TXN002867</t>
  </si>
  <si>
    <t>TXN003213</t>
  </si>
  <si>
    <t>TXN001808</t>
  </si>
  <si>
    <t>TXN000569</t>
  </si>
  <si>
    <t>TXN000044</t>
  </si>
  <si>
    <t>TXN001496</t>
  </si>
  <si>
    <t>TXN000091</t>
  </si>
  <si>
    <t>TXN000346</t>
  </si>
  <si>
    <t>TXN003080</t>
  </si>
  <si>
    <t>TXN003387</t>
  </si>
  <si>
    <t>TXN002418</t>
  </si>
  <si>
    <t>TXN003191</t>
  </si>
  <si>
    <t>TXN002271</t>
  </si>
  <si>
    <t>TXN000058</t>
  </si>
  <si>
    <t>TXN003526</t>
  </si>
  <si>
    <t>TXN000350</t>
  </si>
  <si>
    <t>TXN004191</t>
  </si>
  <si>
    <t>TXN002750</t>
  </si>
  <si>
    <t>TXN002113</t>
  </si>
  <si>
    <t>TXN003039</t>
  </si>
  <si>
    <t>TXN000274</t>
  </si>
  <si>
    <t>TXN001374</t>
  </si>
  <si>
    <t>TXN003244</t>
  </si>
  <si>
    <t>TXN001361</t>
  </si>
  <si>
    <t>TXN002820</t>
  </si>
  <si>
    <t>TXN003577</t>
  </si>
  <si>
    <t>TXN003875</t>
  </si>
  <si>
    <t>TXN000722</t>
  </si>
  <si>
    <t>TXN002316</t>
  </si>
  <si>
    <t>TXN002494</t>
  </si>
  <si>
    <t>TXN002838</t>
  </si>
  <si>
    <t>TXN000361</t>
  </si>
  <si>
    <t>TXN002018</t>
  </si>
  <si>
    <t>TXN004071</t>
  </si>
  <si>
    <t>TXN003413</t>
  </si>
  <si>
    <t>TXN002637</t>
  </si>
  <si>
    <t>TXN000551</t>
  </si>
  <si>
    <t>TXN003312</t>
  </si>
  <si>
    <t>TXN002740</t>
  </si>
  <si>
    <t>TXN000671</t>
  </si>
  <si>
    <t>TXN000372</t>
  </si>
  <si>
    <t>TXN001897</t>
  </si>
  <si>
    <t>TXN003372</t>
  </si>
  <si>
    <t>TXN000293</t>
  </si>
  <si>
    <t>TXN000929</t>
  </si>
  <si>
    <t>TXN000615</t>
  </si>
  <si>
    <t>TXN002744</t>
  </si>
  <si>
    <t>TXN003165</t>
  </si>
  <si>
    <t>TXN000255</t>
  </si>
  <si>
    <t>TXN001331</t>
  </si>
  <si>
    <t>TXN003700</t>
  </si>
  <si>
    <t>TXN002264</t>
  </si>
  <si>
    <t>TXN002253</t>
  </si>
  <si>
    <t>TXN004097</t>
  </si>
  <si>
    <t>TXN001085</t>
  </si>
  <si>
    <t>TXN001866</t>
  </si>
  <si>
    <t>TXN001542</t>
  </si>
  <si>
    <t>TXN002137</t>
  </si>
  <si>
    <t>TXN002798</t>
  </si>
  <si>
    <t>TXN000180</t>
  </si>
  <si>
    <t>TXN000010</t>
  </si>
  <si>
    <t>TXN003354</t>
  </si>
  <si>
    <t>TXN001611</t>
  </si>
  <si>
    <t>TXN000836</t>
  </si>
  <si>
    <t>TXN001598</t>
  </si>
  <si>
    <t>TXN000646</t>
  </si>
  <si>
    <t>TXN002254</t>
  </si>
  <si>
    <t>TXN002918</t>
  </si>
  <si>
    <t>TXN003445</t>
  </si>
  <si>
    <t>TXN002645</t>
  </si>
  <si>
    <t>TXN002160</t>
  </si>
  <si>
    <t>TXN002584</t>
  </si>
  <si>
    <t>TXN001553</t>
  </si>
  <si>
    <t>TXN003715</t>
  </si>
  <si>
    <t>TXN000659</t>
  </si>
  <si>
    <t>TXN003447</t>
  </si>
  <si>
    <t>TXN002646</t>
  </si>
  <si>
    <t>TXN000912</t>
  </si>
  <si>
    <t>TXN000900</t>
  </si>
  <si>
    <t>TXN002058</t>
  </si>
  <si>
    <t>TXN000310</t>
  </si>
  <si>
    <t>TXN001708</t>
  </si>
  <si>
    <t>TXN003793</t>
  </si>
  <si>
    <t>TXN000505</t>
  </si>
  <si>
    <t>TXN003418</t>
  </si>
  <si>
    <t>TXN003995</t>
  </si>
  <si>
    <t>TXN001140</t>
  </si>
  <si>
    <t>TXN000839</t>
  </si>
  <si>
    <t>TXN003993</t>
  </si>
  <si>
    <t>TXN000430</t>
  </si>
  <si>
    <t>TXN003420</t>
  </si>
  <si>
    <t>TXN001107</t>
  </si>
  <si>
    <t>TXN001720</t>
  </si>
  <si>
    <t>TXN001428</t>
  </si>
  <si>
    <t>TXN002547</t>
  </si>
  <si>
    <t>TXN004045</t>
  </si>
  <si>
    <t>TXN001705</t>
  </si>
  <si>
    <t>TXN003617</t>
  </si>
  <si>
    <t>TXN002711</t>
  </si>
  <si>
    <t>TXN000604</t>
  </si>
  <si>
    <t>TXN002632</t>
  </si>
  <si>
    <t>TXN003223</t>
  </si>
  <si>
    <t>TXN003929</t>
  </si>
  <si>
    <t>TXN003742</t>
  </si>
  <si>
    <t>TXN002167</t>
  </si>
  <si>
    <t>TXN002641</t>
  </si>
  <si>
    <t>TXN000949</t>
  </si>
  <si>
    <t>TXN004130</t>
  </si>
  <si>
    <t>TXN001797</t>
  </si>
  <si>
    <t>TXN003889</t>
  </si>
  <si>
    <t>TXN003055</t>
  </si>
  <si>
    <t>TXN000961</t>
  </si>
  <si>
    <t>TXN002854</t>
  </si>
  <si>
    <t>TXN002894</t>
  </si>
  <si>
    <t>TXN002967</t>
  </si>
  <si>
    <t>TXN000616</t>
  </si>
  <si>
    <t>TXN003909</t>
  </si>
  <si>
    <t>TXN002427</t>
  </si>
  <si>
    <t>TXN003195</t>
  </si>
  <si>
    <t>TXN000365</t>
  </si>
  <si>
    <t>TXN003322</t>
  </si>
  <si>
    <t>TXN004155</t>
  </si>
  <si>
    <t>TXN000164</t>
  </si>
  <si>
    <t>TXN001350</t>
  </si>
  <si>
    <t>TXN003604</t>
  </si>
  <si>
    <t>TXN001456</t>
  </si>
  <si>
    <t>TXN003459</t>
  </si>
  <si>
    <t>TXN000574</t>
  </si>
  <si>
    <t>TXN000699</t>
  </si>
  <si>
    <t>TXN004124</t>
  </si>
  <si>
    <t>TXN003514</t>
  </si>
  <si>
    <t>TXN001060</t>
  </si>
  <si>
    <t>TXN003190</t>
  </si>
  <si>
    <t>TXN002051</t>
  </si>
  <si>
    <t>TXN002925</t>
  </si>
  <si>
    <t>TXN003952</t>
  </si>
  <si>
    <t>TXN002030</t>
  </si>
  <si>
    <t>TXN000250</t>
  </si>
  <si>
    <t>TXN003699</t>
  </si>
  <si>
    <t>TXN000997</t>
  </si>
  <si>
    <t>TXN000868</t>
  </si>
  <si>
    <t>TXN000691</t>
  </si>
  <si>
    <t>TXN002138</t>
  </si>
  <si>
    <t>TXN000487</t>
  </si>
  <si>
    <t>TXN003305</t>
  </si>
  <si>
    <t>TXN003831</t>
  </si>
  <si>
    <t>TXN001613</t>
  </si>
  <si>
    <t>TXN002456</t>
  </si>
  <si>
    <t>TXN000992</t>
  </si>
  <si>
    <t>TXN002066</t>
  </si>
  <si>
    <t>TXN000535</t>
  </si>
  <si>
    <t>TXN002061</t>
  </si>
  <si>
    <t>TXN000579</t>
  </si>
  <si>
    <t>TXN000304</t>
  </si>
  <si>
    <t>TXN001023</t>
  </si>
  <si>
    <t>TXN002536</t>
  </si>
  <si>
    <t>AC00737</t>
  </si>
  <si>
    <t>TXN003477</t>
  </si>
  <si>
    <t>TXN002497</t>
  </si>
  <si>
    <t>TXN001573</t>
  </si>
  <si>
    <t>TXN000004</t>
  </si>
  <si>
    <t>TXN003365</t>
  </si>
  <si>
    <t>TXN002007</t>
  </si>
  <si>
    <t>TXN003783</t>
  </si>
  <si>
    <t>TXN003301</t>
  </si>
  <si>
    <t>TXN003590</t>
  </si>
  <si>
    <t>AC00198</t>
  </si>
  <si>
    <t>TXN003434</t>
  </si>
  <si>
    <t>TXN003380</t>
  </si>
  <si>
    <t>TXN004188</t>
  </si>
  <si>
    <t>TXN000036</t>
  </si>
  <si>
    <t>TXN001755</t>
  </si>
  <si>
    <t>TXN002176</t>
  </si>
  <si>
    <t>TXN003726</t>
  </si>
  <si>
    <t>TXN002214</t>
  </si>
  <si>
    <t>TXN001274</t>
  </si>
  <si>
    <t>TXN000572</t>
  </si>
  <si>
    <t>TXN004069</t>
  </si>
  <si>
    <t>TXN000056</t>
  </si>
  <si>
    <t>TXN002186</t>
  </si>
  <si>
    <t>TXN003933</t>
  </si>
  <si>
    <t>TXN002352</t>
  </si>
  <si>
    <t>TXN000591</t>
  </si>
  <si>
    <t>TXN002571</t>
  </si>
  <si>
    <t>TXN003710</t>
  </si>
  <si>
    <t>TXN003860</t>
  </si>
  <si>
    <t>TXN001900</t>
  </si>
  <si>
    <t>TXN000413</t>
  </si>
  <si>
    <t>TXN003682</t>
  </si>
  <si>
    <t>TXN002622</t>
  </si>
  <si>
    <t>TXN002029</t>
  </si>
  <si>
    <t>TXN001974</t>
  </si>
  <si>
    <t>TXN003777</t>
  </si>
  <si>
    <t>TXN002107</t>
  </si>
  <si>
    <t>TXN001824</t>
  </si>
  <si>
    <t>TXN000132</t>
  </si>
  <si>
    <t>TXN003465</t>
  </si>
  <si>
    <t>TXN004038</t>
  </si>
  <si>
    <t>TXN003521</t>
  </si>
  <si>
    <t>TXN000233</t>
  </si>
  <si>
    <t>TXN003215</t>
  </si>
  <si>
    <t>TXN003749</t>
  </si>
  <si>
    <t>TXN002035</t>
  </si>
  <si>
    <t>TXN000694</t>
  </si>
  <si>
    <t>TXN002546</t>
  </si>
  <si>
    <t>TXN002777</t>
  </si>
  <si>
    <t>TXN003490</t>
  </si>
  <si>
    <t>TXN003833</t>
  </si>
  <si>
    <t>TXN001845</t>
  </si>
  <si>
    <t>TXN003042</t>
  </si>
  <si>
    <t>TXN001407</t>
  </si>
  <si>
    <t>TXN000840</t>
  </si>
  <si>
    <t>TXN002913</t>
  </si>
  <si>
    <t>TXN002106</t>
  </si>
  <si>
    <t>TXN000627</t>
  </si>
  <si>
    <t>TXN002776</t>
  </si>
  <si>
    <t>TXN000396</t>
  </si>
  <si>
    <t>TXN002839</t>
  </si>
  <si>
    <t>TXN001526</t>
  </si>
  <si>
    <t>TXN003429</t>
  </si>
  <si>
    <t>TXN000676</t>
  </si>
  <si>
    <t>TXN002859</t>
  </si>
  <si>
    <t>TXN001048</t>
  </si>
  <si>
    <t>TXN001811</t>
  </si>
  <si>
    <t>TXN000628</t>
  </si>
  <si>
    <t>TXN000214</t>
  </si>
  <si>
    <t>TXN000918</t>
  </si>
  <si>
    <t>TXN002402</t>
  </si>
  <si>
    <t>TXN004141</t>
  </si>
  <si>
    <t>TXN003174</t>
  </si>
  <si>
    <t>TXN002862</t>
  </si>
  <si>
    <t>TXN002709</t>
  </si>
  <si>
    <t>TXN001690</t>
  </si>
  <si>
    <t>TXN001814</t>
  </si>
  <si>
    <t>TXN003686</t>
  </si>
  <si>
    <t>TXN002221</t>
  </si>
  <si>
    <t>TXN000313</t>
  </si>
  <si>
    <t>TXN002855</t>
  </si>
  <si>
    <t>TXN001600</t>
  </si>
  <si>
    <t>TXN000920</t>
  </si>
  <si>
    <t>TXN001910</t>
  </si>
  <si>
    <t>TXN000278</t>
  </si>
  <si>
    <t>TXN000617</t>
  </si>
  <si>
    <t>TXN003008</t>
  </si>
  <si>
    <t>TXN001831</t>
  </si>
  <si>
    <t>TXN000378</t>
  </si>
  <si>
    <t>TXN002477</t>
  </si>
  <si>
    <t>TXN000108</t>
  </si>
  <si>
    <t>TXN000895</t>
  </si>
  <si>
    <t>TXN002420</t>
  </si>
  <si>
    <t>TXN002752</t>
  </si>
  <si>
    <t>TXN001927</t>
  </si>
  <si>
    <t>TXN003329</t>
  </si>
  <si>
    <t>TXN000751</t>
  </si>
  <si>
    <t>TXN002055</t>
  </si>
  <si>
    <t>TXN000383</t>
  </si>
  <si>
    <t>TXN000040</t>
  </si>
  <si>
    <t>TXN000827</t>
  </si>
  <si>
    <t>TXN000006</t>
  </si>
  <si>
    <t>TXN000064</t>
  </si>
  <si>
    <t>TXN001020</t>
  </si>
  <si>
    <t>TXN000896</t>
  </si>
  <si>
    <t>TXN001941</t>
  </si>
  <si>
    <t>TXN003136</t>
  </si>
  <si>
    <t>TXN003643</t>
  </si>
  <si>
    <t>TXN000921</t>
  </si>
  <si>
    <t>TXN001132</t>
  </si>
  <si>
    <t>TXN003911</t>
  </si>
  <si>
    <t>TXN000982</t>
  </si>
  <si>
    <t>TXN002155</t>
  </si>
  <si>
    <t>TXN002792</t>
  </si>
  <si>
    <t>TXN003486</t>
  </si>
  <si>
    <t>TXN001915</t>
  </si>
  <si>
    <t>TXN000432</t>
  </si>
  <si>
    <t>TXN000288</t>
  </si>
  <si>
    <t>TXN001079</t>
  </si>
  <si>
    <t>TXN001309</t>
  </si>
  <si>
    <t>TXN002724</t>
  </si>
  <si>
    <t>TXN002697</t>
  </si>
  <si>
    <t>TXN003549</t>
  </si>
  <si>
    <t>TXN001557</t>
  </si>
  <si>
    <t>TXN000962</t>
  </si>
  <si>
    <t>TXN000344</t>
  </si>
  <si>
    <t>TXN002931</t>
  </si>
  <si>
    <t>TXN002599</t>
  </si>
  <si>
    <t>TXN003059</t>
  </si>
  <si>
    <t>TXN000808</t>
  </si>
  <si>
    <t>TXN001420</t>
  </si>
  <si>
    <t>TXN001129</t>
  </si>
  <si>
    <t>TXN002047</t>
  </si>
  <si>
    <t>TXN002367</t>
  </si>
  <si>
    <t>TXN002148</t>
  </si>
  <si>
    <t>TXN002336</t>
  </si>
  <si>
    <t>TXN002071</t>
  </si>
  <si>
    <t>TXN004056</t>
  </si>
  <si>
    <t>TXN001300</t>
  </si>
  <si>
    <t>TXN002230</t>
  </si>
  <si>
    <t>TXN003919</t>
  </si>
  <si>
    <t>AC00518</t>
  </si>
  <si>
    <t>TXN001387</t>
  </si>
  <si>
    <t>TXN001624</t>
  </si>
  <si>
    <t>TXN000677</t>
  </si>
  <si>
    <t>TXN002652</t>
  </si>
  <si>
    <t>TXN003391</t>
  </si>
  <si>
    <t>TXN001272</t>
  </si>
  <si>
    <t>TXN001337</t>
  </si>
  <si>
    <t>TXN003677</t>
  </si>
  <si>
    <t>TXN001465</t>
  </si>
  <si>
    <t>TXN002305</t>
  </si>
  <si>
    <t>TXN003888</t>
  </si>
  <si>
    <t>TXN001475</t>
  </si>
  <si>
    <t>TXN002441</t>
  </si>
  <si>
    <t>TXN002569</t>
  </si>
  <si>
    <t>TXN002983</t>
  </si>
  <si>
    <t>TXN003197</t>
  </si>
  <si>
    <t>AC00769</t>
  </si>
  <si>
    <t>TXN002872</t>
  </si>
  <si>
    <t>TXN002727</t>
  </si>
  <si>
    <t>TXN003775</t>
  </si>
  <si>
    <t>TXN002990</t>
  </si>
  <si>
    <t>TXN001029</t>
  </si>
  <si>
    <t>TXN001913</t>
  </si>
  <si>
    <t>TXN002747</t>
  </si>
  <si>
    <t>TXN001890</t>
  </si>
  <si>
    <t>TXN000089</t>
  </si>
  <si>
    <t>TXN002032</t>
  </si>
  <si>
    <t>TXN000719</t>
  </si>
  <si>
    <t>TXN003947</t>
  </si>
  <si>
    <t>TXN001540</t>
  </si>
  <si>
    <t>TXN001686</t>
  </si>
  <si>
    <t>TXN002841</t>
  </si>
  <si>
    <t>TXN002893</t>
  </si>
  <si>
    <t>TXN003961</t>
  </si>
  <si>
    <t>TXN001971</t>
  </si>
  <si>
    <t>TXN004120</t>
  </si>
  <si>
    <t>TXN000924</t>
  </si>
  <si>
    <t>TXN003630</t>
  </si>
  <si>
    <t>TXN000415</t>
  </si>
  <si>
    <t>TXN002953</t>
  </si>
  <si>
    <t>TXN001269</t>
  </si>
  <si>
    <t>TXN002621</t>
  </si>
  <si>
    <t>TXN000720</t>
  </si>
  <si>
    <t>TXN002933</t>
  </si>
  <si>
    <t>TXN003570</t>
  </si>
  <si>
    <t>TXN000329</t>
  </si>
  <si>
    <t>TXN001946</t>
  </si>
  <si>
    <t>TXN001106</t>
  </si>
  <si>
    <t>TXN000054</t>
  </si>
  <si>
    <t>TXN000196</t>
  </si>
  <si>
    <t>TXN002987</t>
  </si>
  <si>
    <t>TXN002971</t>
  </si>
  <si>
    <t>TXN000786</t>
  </si>
  <si>
    <t>TXN002310</t>
  </si>
  <si>
    <t>TXN002892</t>
  </si>
  <si>
    <t>TXN003966</t>
  </si>
  <si>
    <t>TXN004140</t>
  </si>
  <si>
    <t>TXN002339</t>
  </si>
  <si>
    <t>TXN002474</t>
  </si>
  <si>
    <t>TXN000269</t>
  </si>
  <si>
    <t>TXN003765</t>
  </si>
  <si>
    <t>TXN004062</t>
  </si>
  <si>
    <t>TXN003690</t>
  </si>
  <si>
    <t>TXN000851</t>
  </si>
  <si>
    <t>TXN003828</t>
  </si>
  <si>
    <t>TXN001392</t>
  </si>
  <si>
    <t>TXN001068</t>
  </si>
  <si>
    <t>TXN001416</t>
  </si>
  <si>
    <t>TXN000771</t>
  </si>
  <si>
    <t>TXN002735</t>
  </si>
  <si>
    <t>AC00081</t>
  </si>
  <si>
    <t>TXN000158</t>
  </si>
  <si>
    <t>TXN000264</t>
  </si>
  <si>
    <t>TXN000280</t>
  </si>
  <si>
    <t>TXN000385</t>
  </si>
  <si>
    <t>TXN000393</t>
  </si>
  <si>
    <t>TXN000439</t>
  </si>
  <si>
    <t>TXN000521</t>
  </si>
  <si>
    <t>TXN000531</t>
  </si>
  <si>
    <t>TXN000540</t>
  </si>
  <si>
    <t>TXN000588</t>
  </si>
  <si>
    <t>TXN000658</t>
  </si>
  <si>
    <t>TXN000768</t>
  </si>
  <si>
    <t>AC00614</t>
  </si>
  <si>
    <t>TXN000770</t>
  </si>
  <si>
    <t>TXN000789</t>
  </si>
  <si>
    <t>TXN000822</t>
  </si>
  <si>
    <t>TXN000849</t>
  </si>
  <si>
    <t>TXN000863</t>
  </si>
  <si>
    <t>TXN000899</t>
  </si>
  <si>
    <t>TXN000927</t>
  </si>
  <si>
    <t>TXN000945</t>
  </si>
  <si>
    <t>TXN001000</t>
  </si>
  <si>
    <t>TXN001016</t>
  </si>
  <si>
    <t>TXN001025</t>
  </si>
  <si>
    <t>TXN001058</t>
  </si>
  <si>
    <t>TXN001078</t>
  </si>
  <si>
    <t>TXN001082</t>
  </si>
  <si>
    <t>TXN001117</t>
  </si>
  <si>
    <t>TXN001154</t>
  </si>
  <si>
    <t>TXN001164</t>
  </si>
  <si>
    <t>TXN001183</t>
  </si>
  <si>
    <t>TXN001200</t>
  </si>
  <si>
    <t>TXN001254</t>
  </si>
  <si>
    <t>TXN001302</t>
  </si>
  <si>
    <t>TXN001311</t>
  </si>
  <si>
    <t>TXN001335</t>
  </si>
  <si>
    <t>TXN001349</t>
  </si>
  <si>
    <t>TXN001355</t>
  </si>
  <si>
    <t>TXN001481</t>
  </si>
  <si>
    <t>TXN001498</t>
  </si>
  <si>
    <t>TXN001528</t>
  </si>
  <si>
    <t>TXN001537</t>
  </si>
  <si>
    <t>TXN001649</t>
  </si>
  <si>
    <t>TXN001658</t>
  </si>
  <si>
    <t>TXN001709</t>
  </si>
  <si>
    <t>TXN001740</t>
  </si>
  <si>
    <t>TXN001762</t>
  </si>
  <si>
    <t>TXN001771</t>
  </si>
  <si>
    <t>TXN001828</t>
  </si>
  <si>
    <t>TXN001873</t>
  </si>
  <si>
    <t>TXN001954</t>
  </si>
  <si>
    <t>TXN001972</t>
  </si>
  <si>
    <t>TXN001981</t>
  </si>
  <si>
    <t>TXN002000</t>
  </si>
  <si>
    <t>TXN002073</t>
  </si>
  <si>
    <t>TXN002110</t>
  </si>
  <si>
    <t>TXN002213</t>
  </si>
  <si>
    <t>TXN002275</t>
  </si>
  <si>
    <t>TXN002290</t>
  </si>
  <si>
    <t>TXN002322</t>
  </si>
  <si>
    <t>TXN002430</t>
  </si>
  <si>
    <t>TXN002471</t>
  </si>
  <si>
    <t>TXN002495</t>
  </si>
  <si>
    <t>TXN002644</t>
  </si>
  <si>
    <t>TXN002722</t>
  </si>
  <si>
    <t>TXN002784</t>
  </si>
  <si>
    <t>TXN002879</t>
  </si>
  <si>
    <t>TXN002903</t>
  </si>
  <si>
    <t>TXN002957</t>
  </si>
  <si>
    <t>TXN002969</t>
  </si>
  <si>
    <t>TXN003012</t>
  </si>
  <si>
    <t>TXN003166</t>
  </si>
  <si>
    <t>TXN003169</t>
  </si>
  <si>
    <t>TXN003227</t>
  </si>
  <si>
    <t>TXN003232</t>
  </si>
  <si>
    <t>TXN003404</t>
  </si>
  <si>
    <t>TXN003443</t>
  </si>
  <si>
    <t>TXN003451</t>
  </si>
  <si>
    <t>TXN003478</t>
  </si>
  <si>
    <t>TXN003522</t>
  </si>
  <si>
    <t>TXN003547</t>
  </si>
  <si>
    <t>TXN003554</t>
  </si>
  <si>
    <t>TXN003606</t>
  </si>
  <si>
    <t>TXN003640</t>
  </si>
  <si>
    <t>TXN003784</t>
  </si>
  <si>
    <t>TXN003881</t>
  </si>
  <si>
    <t>TXN003965</t>
  </si>
  <si>
    <t>TXN003987</t>
  </si>
  <si>
    <t>TXN004006</t>
  </si>
  <si>
    <t>TXN004065</t>
  </si>
  <si>
    <t>TXN004094</t>
  </si>
  <si>
    <t>TXN004096</t>
  </si>
  <si>
    <t>TXN004176</t>
  </si>
  <si>
    <t>Transaction ID</t>
  </si>
  <si>
    <t>Source Amount</t>
  </si>
  <si>
    <t>Processed Amount</t>
  </si>
  <si>
    <t>Source Status</t>
  </si>
  <si>
    <t>Processed Status</t>
  </si>
  <si>
    <t>Processed Count</t>
  </si>
  <si>
    <t>Missing Check</t>
  </si>
  <si>
    <t>Duplicate Check</t>
  </si>
  <si>
    <t xml:space="preserve">Amount Check </t>
  </si>
  <si>
    <t>Status Check</t>
  </si>
  <si>
    <t>Total Source Transactions</t>
  </si>
  <si>
    <t>S.No</t>
  </si>
  <si>
    <t>KPI</t>
  </si>
  <si>
    <t>Formula</t>
  </si>
  <si>
    <t>Output</t>
  </si>
  <si>
    <t>Total Processed Rows</t>
  </si>
  <si>
    <t>Unique Processed ID's</t>
  </si>
  <si>
    <t>Missing Transaction</t>
  </si>
  <si>
    <t>Additional Duplicate</t>
  </si>
  <si>
    <t>Amount Mismatch</t>
  </si>
  <si>
    <t>Status Mismatch</t>
  </si>
  <si>
    <t>Amount Difference</t>
  </si>
  <si>
    <t>Duplciate Count</t>
  </si>
  <si>
    <t>Total Amount Difference</t>
  </si>
  <si>
    <t>COUNTA(Reconciliation!A2:A4201)</t>
  </si>
  <si>
    <t>COUNTA(bank_processed_transactions[transaction_id])</t>
  </si>
  <si>
    <t>COUNTIF(Reconciliation!F2:F4201,"&gt;0")</t>
  </si>
  <si>
    <t>COUNTIF(Reconciliation!G2:G4201,"missing")</t>
  </si>
  <si>
    <t>SUM(Reconciliation!F2:F4201)-COUNTIF(Reconciliation!F2:F4201,"&gt;0")</t>
  </si>
  <si>
    <t>COUNTIF(Reconciliation!I2:I4201,"mismatch")</t>
  </si>
  <si>
    <t>COUNTIF(Reconciliation!J:J,"mismatch")</t>
  </si>
  <si>
    <t>SLA Compliance %</t>
  </si>
  <si>
    <t>First Processed Date</t>
  </si>
  <si>
    <t>Turn Around Days</t>
  </si>
  <si>
    <t>SLA Status</t>
  </si>
  <si>
    <t>Within SLA transactions'</t>
  </si>
  <si>
    <t>SLA Breached</t>
  </si>
  <si>
    <t>Not Processed transaction</t>
  </si>
  <si>
    <t>Row Labels</t>
  </si>
  <si>
    <t>Grand Total</t>
  </si>
  <si>
    <t>Count of Transaction ID</t>
  </si>
  <si>
    <t>Channel</t>
  </si>
  <si>
    <t>Missing Flag</t>
  </si>
  <si>
    <t>Sum of Missing Flag</t>
  </si>
  <si>
    <t>Duplicate Flag</t>
  </si>
  <si>
    <t>Amount Flag</t>
  </si>
  <si>
    <t>Status Flag</t>
  </si>
  <si>
    <t>Sum of Duplicate Flag</t>
  </si>
  <si>
    <t>Sum of Amount Flag</t>
  </si>
  <si>
    <t>Sum of Status Flag</t>
  </si>
  <si>
    <t>Sum of Sla Breach Flag</t>
  </si>
  <si>
    <t>Missing rate %</t>
  </si>
  <si>
    <t>Amount Mismatch %</t>
  </si>
  <si>
    <t>SLA Breach Rate %</t>
  </si>
  <si>
    <t xml:space="preserve"> </t>
  </si>
  <si>
    <t>Channel Wise Quality Analysis:</t>
  </si>
  <si>
    <r>
      <rPr>
        <b/>
        <sz val="11"/>
        <color theme="1"/>
        <rFont val="Aptos Narrow"/>
        <family val="2"/>
        <scheme val="minor"/>
      </rPr>
      <t xml:space="preserve">UPI and Card : </t>
    </r>
    <r>
      <rPr>
        <sz val="11"/>
        <color theme="1"/>
        <rFont val="Aptos Narrow"/>
        <family val="2"/>
        <scheme val="minor"/>
      </rPr>
      <t xml:space="preserve">After validation what I have analyzed is UPI and Card has highest amount mismatch rate where UPI has 2.4% </t>
    </r>
  </si>
  <si>
    <t>followed by Card at 2.3%. Both Channel plays a key role in day transactions, opertaion team should look into the error and improvise</t>
  </si>
  <si>
    <t>the transaction validation and reconciliation. This two factors should be their priority.</t>
  </si>
  <si>
    <r>
      <rPr>
        <b/>
        <sz val="11"/>
        <color theme="1"/>
        <rFont val="Aptos Narrow"/>
        <family val="2"/>
        <scheme val="minor"/>
      </rPr>
      <t>NEFT</t>
    </r>
    <r>
      <rPr>
        <sz val="11"/>
        <color theme="1"/>
        <rFont val="Aptos Narrow"/>
        <family val="2"/>
        <scheme val="minor"/>
      </rPr>
      <t xml:space="preserve"> : Neft channel has highest missing rate i.e 2.5% compared to other channels. The team should also focus on this criteria and improvise</t>
    </r>
  </si>
  <si>
    <t>the reconciliation.</t>
  </si>
  <si>
    <r>
      <t xml:space="preserve">ATM: </t>
    </r>
    <r>
      <rPr>
        <sz val="11"/>
        <color theme="1"/>
        <rFont val="Aptos Narrow"/>
        <family val="2"/>
        <scheme val="minor"/>
      </rPr>
      <t xml:space="preserve">ATM is also a daily usage factor and has highest breach rate i.e of 31% </t>
    </r>
  </si>
  <si>
    <t>This breach rate will lead to slower transaction process and team should immedaitely focus on the delay and need to identify the solution</t>
  </si>
  <si>
    <t>to improvise turnaround time.</t>
  </si>
  <si>
    <t>SUM(Reconciliation!K2:K4201)</t>
  </si>
  <si>
    <t>COUNTIF(Reconciliation!N:N,"within sla")</t>
  </si>
  <si>
    <t>COUNTIF(Reconciliation!N:N,"not processed")</t>
  </si>
  <si>
    <t>COUNTIF(Reconciliation!N:N,"sla breached")</t>
  </si>
  <si>
    <t>Branch</t>
  </si>
  <si>
    <t>Missing Rate %</t>
  </si>
  <si>
    <t xml:space="preserve">Amount Mismatch % </t>
  </si>
  <si>
    <t>SLA Breach Rate%</t>
  </si>
  <si>
    <t>Branch Wise Quality Analysis :</t>
  </si>
  <si>
    <t xml:space="preserve">Compared to all other branches and also second highest amount mismatch rate i.e 2.1%. Team should focus </t>
  </si>
  <si>
    <t>on this two factors as Hyderabad is well Gloabalized city and has highest revenue.</t>
  </si>
  <si>
    <r>
      <rPr>
        <b/>
        <sz val="11"/>
        <color theme="1"/>
        <rFont val="Aptos Narrow"/>
        <family val="2"/>
        <scheme val="minor"/>
      </rPr>
      <t xml:space="preserve">Bengaluru and Pune: </t>
    </r>
    <r>
      <rPr>
        <sz val="11"/>
        <color theme="1"/>
        <rFont val="Aptos Narrow"/>
        <family val="2"/>
        <scheme val="minor"/>
      </rPr>
      <t xml:space="preserve">Both cities has highest missing rate i.e 2.5% and also Bengaluru is the only city which has </t>
    </r>
  </si>
  <si>
    <t>highest amount mismatch rate too i.e 2.3% among all other cities.</t>
  </si>
  <si>
    <t xml:space="preserve">Pune is also a well globalized city and it has large revenue too which can effected team should focus on finding solutions </t>
  </si>
  <si>
    <r>
      <rPr>
        <b/>
        <sz val="11"/>
        <color theme="1"/>
        <rFont val="Aptos Narrow"/>
        <family val="2"/>
        <scheme val="minor"/>
      </rPr>
      <t xml:space="preserve">Hyderabad </t>
    </r>
    <r>
      <rPr>
        <sz val="11"/>
        <color theme="1"/>
        <rFont val="Aptos Narrow"/>
        <family val="2"/>
        <scheme val="minor"/>
      </rPr>
      <t>:After validating the brancy table I have observed is Hyderabad has the highest breach rate i.e of 29%.</t>
    </r>
  </si>
  <si>
    <t>SlA Breach Flag</t>
  </si>
  <si>
    <t>Count of transaction_id</t>
  </si>
  <si>
    <t>Sum of processing_minutes</t>
  </si>
  <si>
    <t>Average of processing_minutes2</t>
  </si>
  <si>
    <t>Team A :</t>
  </si>
  <si>
    <t>Team A handled the highest number of transactions while maintaining an average processing time of</t>
  </si>
  <si>
    <r>
      <t>30.7 minutes per transaction</t>
    </r>
    <r>
      <rPr>
        <sz val="11"/>
        <color theme="1"/>
        <rFont val="Aptos Narrow"/>
        <family val="2"/>
        <scheme val="minor"/>
      </rPr>
      <t>. This indicates strong workload-handling capacity. Comparing its</t>
    </r>
  </si>
  <si>
    <t>processing time with other teams will help determine its relative efficiency.</t>
  </si>
  <si>
    <t>Team-Wise Quality Analysis</t>
  </si>
  <si>
    <t>Processing Min</t>
  </si>
  <si>
    <t>Transaction Date</t>
  </si>
  <si>
    <t>D10/D4</t>
  </si>
  <si>
    <t>D12/D4</t>
  </si>
  <si>
    <t>D14/D2</t>
  </si>
  <si>
    <t>(All)</t>
  </si>
  <si>
    <t>Sum of SlA Breach Flag</t>
  </si>
  <si>
    <t>Average of Processing Min</t>
  </si>
  <si>
    <t>Average Processing Minutes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</si>
</sst>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0%"/>
    <numFmt numFmtId="165" formatCode="&quot;₹&quot;\ #,##0.00"/>
    <numFmt numFmtId="166" formatCode="[$-14009]dd/mm/yyyy;@"/>
  </numFmts>
  <fonts count="9" x14ac:knownFonts="1">
    <font>
      <sz val="11"/>
      <color theme="1"/>
      <name val="Aptos Narrow"/>
      <family val="2"/>
      <scheme val="minor"/>
    </font>
    <font>
      <sz val="11"/>
      <color theme="1"/>
      <name val="Aptos Narrow"/>
      <family val="2"/>
      <scheme val="minor"/>
    </font>
    <font>
      <b/>
      <sz val="11"/>
      <color theme="1"/>
      <name val="Aptos Narrow"/>
      <family val="2"/>
      <scheme val="minor"/>
    </font>
    <font>
      <sz val="11"/>
      <color theme="0"/>
      <name val="Aptos Narrow"/>
      <family val="2"/>
      <scheme val="minor"/>
    </font>
    <font>
      <b/>
      <sz val="12"/>
      <color theme="1"/>
      <name val="Book Antiqua"/>
      <family val="1"/>
    </font>
    <font>
      <sz val="12"/>
      <color theme="1"/>
      <name val="Book Antiqua"/>
      <family val="1"/>
    </font>
    <font>
      <b/>
      <sz val="14"/>
      <color theme="0"/>
      <name val="Aptos Narrow"/>
      <family val="2"/>
      <scheme val="minor"/>
    </font>
    <font>
      <sz val="14"/>
      <color theme="0"/>
      <name val="Aptos Narrow"/>
      <family val="2"/>
      <scheme val="minor"/>
    </font>
    <font>
      <b/>
      <sz val="14"/>
      <color theme="1"/>
      <name val="Aptos Narrow"/>
      <family val="2"/>
      <scheme val="minor"/>
    </font>
  </fonts>
  <fills count="8">
    <fill>
      <patternFill patternType="none"/>
    </fill>
    <fill>
      <patternFill patternType="gray125"/>
    </fill>
    <fill>
      <patternFill patternType="solid">
        <fgColor theme="9" tint="0.79998168889431442"/>
        <bgColor theme="9" tint="0.79998168889431442"/>
      </patternFill>
    </fill>
    <fill>
      <patternFill patternType="solid">
        <fgColor rgb="FFFFFF00"/>
        <bgColor indexed="64"/>
      </patternFill>
    </fill>
    <fill>
      <patternFill patternType="solid">
        <fgColor theme="5" tint="-0.499984740745262"/>
        <bgColor indexed="64"/>
      </patternFill>
    </fill>
    <fill>
      <patternFill patternType="solid">
        <fgColor theme="7" tint="-0.499984740745262"/>
        <bgColor indexed="64"/>
      </patternFill>
    </fill>
    <fill>
      <patternFill patternType="solid">
        <fgColor rgb="FFFF0000"/>
        <bgColor indexed="64"/>
      </patternFill>
    </fill>
    <fill>
      <patternFill patternType="solid">
        <fgColor theme="4" tint="0.79998168889431442"/>
        <bgColor theme="4" tint="0.79998168889431442"/>
      </patternFill>
    </fill>
  </fills>
  <borders count="7">
    <border>
      <left/>
      <right/>
      <top/>
      <bottom/>
      <diagonal/>
    </border>
    <border>
      <left style="thin">
        <color theme="9" tint="0.39997558519241921"/>
      </left>
      <right/>
      <top style="thin">
        <color theme="9" tint="0.39997558519241921"/>
      </top>
      <bottom style="thin">
        <color theme="9" tint="0.39997558519241921"/>
      </bottom>
      <diagonal/>
    </border>
    <border>
      <left style="thin">
        <color indexed="64"/>
      </left>
      <right style="thin">
        <color indexed="64"/>
      </right>
      <top style="thin">
        <color indexed="64"/>
      </top>
      <bottom style="thin">
        <color indexed="64"/>
      </bottom>
      <diagonal/>
    </border>
    <border>
      <left style="thin">
        <color theme="9" tint="0.39997558519241921"/>
      </left>
      <right/>
      <top/>
      <bottom style="thin">
        <color theme="9" tint="0.39997558519241921"/>
      </bottom>
      <diagonal/>
    </border>
    <border>
      <left style="thin">
        <color indexed="64"/>
      </left>
      <right style="thin">
        <color indexed="64"/>
      </right>
      <top/>
      <bottom/>
      <diagonal/>
    </border>
    <border>
      <left/>
      <right/>
      <top/>
      <bottom style="thin">
        <color theme="4" tint="0.39997558519241921"/>
      </bottom>
      <diagonal/>
    </border>
    <border>
      <left/>
      <right/>
      <top style="thin">
        <color theme="4" tint="0.39997558519241921"/>
      </top>
      <bottom/>
      <diagonal/>
    </border>
  </borders>
  <cellStyleXfs count="2">
    <xf numFmtId="0" fontId="0" fillId="0" borderId="0"/>
    <xf numFmtId="9" fontId="1" fillId="0" borderId="0" applyFont="0" applyFill="0" applyBorder="0" applyAlignment="0" applyProtection="0"/>
  </cellStyleXfs>
  <cellXfs count="39">
    <xf numFmtId="0" fontId="0" fillId="0" borderId="0" xfId="0"/>
    <xf numFmtId="0" fontId="0" fillId="0" borderId="0" xfId="0" applyAlignment="1">
      <alignment horizontal="center"/>
    </xf>
    <xf numFmtId="14" fontId="0" fillId="0" borderId="0" xfId="0" applyNumberFormat="1" applyAlignment="1">
      <alignment horizontal="center"/>
    </xf>
    <xf numFmtId="0" fontId="0" fillId="2" borderId="1" xfId="0" applyFill="1" applyBorder="1" applyAlignment="1">
      <alignment horizontal="center"/>
    </xf>
    <xf numFmtId="0" fontId="0" fillId="0" borderId="1" xfId="0" applyBorder="1" applyAlignment="1">
      <alignment horizontal="center"/>
    </xf>
    <xf numFmtId="0" fontId="2" fillId="0" borderId="0" xfId="0" applyFont="1"/>
    <xf numFmtId="0" fontId="0" fillId="2" borderId="3" xfId="0" applyFill="1" applyBorder="1" applyAlignment="1">
      <alignment horizontal="center"/>
    </xf>
    <xf numFmtId="0" fontId="2" fillId="0" borderId="2" xfId="0" applyFont="1" applyBorder="1"/>
    <xf numFmtId="0" fontId="2" fillId="0" borderId="2" xfId="0" applyFont="1" applyBorder="1" applyAlignment="1">
      <alignment horizontal="center"/>
    </xf>
    <xf numFmtId="0" fontId="2" fillId="0" borderId="4" xfId="0" applyFont="1" applyBorder="1" applyAlignment="1">
      <alignment horizontal="center"/>
    </xf>
    <xf numFmtId="2" fontId="0" fillId="0" borderId="0" xfId="0" applyNumberFormat="1" applyAlignment="1">
      <alignment horizontal="center"/>
    </xf>
    <xf numFmtId="14" fontId="0" fillId="0" borderId="0" xfId="0" applyNumberFormat="1"/>
    <xf numFmtId="0" fontId="0" fillId="0" borderId="0" xfId="0" pivotButton="1"/>
    <xf numFmtId="0" fontId="0" fillId="0" borderId="0" xfId="0" applyAlignment="1">
      <alignment horizontal="left"/>
    </xf>
    <xf numFmtId="0" fontId="0" fillId="0" borderId="2" xfId="0" applyBorder="1"/>
    <xf numFmtId="9" fontId="0" fillId="0" borderId="2" xfId="1" applyFont="1" applyBorder="1"/>
    <xf numFmtId="9" fontId="0" fillId="0" borderId="2" xfId="1" applyFont="1" applyBorder="1" applyAlignment="1">
      <alignment horizontal="center"/>
    </xf>
    <xf numFmtId="164" fontId="0" fillId="0" borderId="2" xfId="1" applyNumberFormat="1" applyFont="1" applyBorder="1" applyAlignment="1">
      <alignment horizontal="center"/>
    </xf>
    <xf numFmtId="0" fontId="4" fillId="3" borderId="2" xfId="0" applyFont="1" applyFill="1" applyBorder="1"/>
    <xf numFmtId="0" fontId="5" fillId="3" borderId="2" xfId="0" applyFont="1" applyFill="1" applyBorder="1"/>
    <xf numFmtId="0" fontId="0" fillId="0" borderId="2" xfId="0" applyBorder="1" applyAlignment="1">
      <alignment horizontal="center"/>
    </xf>
    <xf numFmtId="164" fontId="0" fillId="0" borderId="2" xfId="1" applyNumberFormat="1" applyFont="1" applyBorder="1"/>
    <xf numFmtId="0" fontId="6" fillId="4" borderId="0" xfId="0" applyFont="1" applyFill="1"/>
    <xf numFmtId="0" fontId="7" fillId="4" borderId="0" xfId="0" applyFont="1" applyFill="1"/>
    <xf numFmtId="0" fontId="3" fillId="4" borderId="0" xfId="0" applyFont="1" applyFill="1"/>
    <xf numFmtId="2" fontId="0" fillId="0" borderId="0" xfId="0" applyNumberFormat="1"/>
    <xf numFmtId="0" fontId="8" fillId="3" borderId="0" xfId="0" applyFont="1" applyFill="1"/>
    <xf numFmtId="0" fontId="0" fillId="3" borderId="0" xfId="0" applyFill="1"/>
    <xf numFmtId="0" fontId="0" fillId="5" borderId="0" xfId="0" applyFill="1"/>
    <xf numFmtId="165" fontId="0" fillId="0" borderId="2" xfId="0" applyNumberFormat="1" applyBorder="1" applyAlignment="1">
      <alignment horizontal="center"/>
    </xf>
    <xf numFmtId="166" fontId="2" fillId="0" borderId="4" xfId="0" applyNumberFormat="1" applyFont="1" applyBorder="1" applyAlignment="1">
      <alignment horizontal="center"/>
    </xf>
    <xf numFmtId="166" fontId="0" fillId="0" borderId="0" xfId="0" applyNumberFormat="1" applyAlignment="1">
      <alignment horizontal="center"/>
    </xf>
    <xf numFmtId="166" fontId="0" fillId="0" borderId="0" xfId="0" applyNumberFormat="1"/>
    <xf numFmtId="0" fontId="0" fillId="6" borderId="0" xfId="0" applyFill="1"/>
    <xf numFmtId="0" fontId="2" fillId="7" borderId="5" xfId="0" applyFont="1" applyFill="1" applyBorder="1"/>
    <xf numFmtId="0" fontId="0" fillId="0" borderId="0" xfId="0" applyNumberFormat="1"/>
    <xf numFmtId="0" fontId="2" fillId="7" borderId="6" xfId="0" applyFont="1" applyFill="1" applyBorder="1" applyAlignment="1">
      <alignment horizontal="left"/>
    </xf>
    <xf numFmtId="0" fontId="2" fillId="7" borderId="6" xfId="0" applyNumberFormat="1" applyFont="1" applyFill="1" applyBorder="1"/>
    <xf numFmtId="0" fontId="0" fillId="0" borderId="0" xfId="0" applyAlignment="1">
      <alignment vertical="top"/>
    </xf>
  </cellXfs>
  <cellStyles count="2">
    <cellStyle name="Normal" xfId="0" builtinId="0"/>
    <cellStyle name="Percent" xfId="1" builtinId="5"/>
  </cellStyles>
  <dxfs count="119">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0" formatCode="General"/>
      <alignment horizontal="center" vertical="bottom" textRotation="0" wrapText="0" indent="0" justifyLastLine="0" shrinkToFit="0" readingOrder="0"/>
    </dxf>
    <dxf>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19" formatCode="dd/mm/yyyy"/>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19" formatCode="dd/mm/yyyy"/>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2" formatCode="0.00"/>
    </dxf>
    <dxf>
      <numFmt numFmtId="2" formatCode="0.0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19" formatCode="dd/mm/yyyy"/>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i val="0"/>
        <strike val="0"/>
        <condense val="0"/>
        <extend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border diagonalUp="0" diagonalDown="0" outline="0">
        <left style="thin">
          <color indexed="64"/>
        </left>
        <right style="thin">
          <color indexed="64"/>
        </right>
        <top/>
        <bottom/>
      </border>
    </dxf>
    <dxf>
      <numFmt numFmtId="2" formatCode="0.00"/>
    </dxf>
    <dxf>
      <font>
        <color rgb="FF006100"/>
      </font>
      <fill>
        <patternFill>
          <bgColor rgb="FFC6EFCE"/>
        </patternFill>
      </fill>
    </dxf>
    <dxf>
      <font>
        <color rgb="FF9C5700"/>
      </font>
      <fill>
        <patternFill>
          <bgColor rgb="FFFFEB9C"/>
        </patternFill>
      </fill>
    </dxf>
    <dxf>
      <font>
        <color rgb="FF006100"/>
      </font>
      <fill>
        <patternFill>
          <bgColor rgb="FFC6EFCE"/>
        </patternFill>
      </fill>
    </dxf>
    <dxf>
      <font>
        <color rgb="FF9C5700"/>
      </font>
      <fill>
        <patternFill>
          <bgColor rgb="FFFFEB9C"/>
        </patternFill>
      </fill>
    </dxf>
    <dxf>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19" formatCode="dd/mm/yyyy"/>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alignment horizontal="center" vertical="bottom" textRotation="0" wrapText="0"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7/relationships/slicerCache" Target="slicerCaches/slicerCache1.xml"/><Relationship Id="rId18"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pivotCacheDefinition" Target="pivotCache/pivotCacheDefinition3.xml"/><Relationship Id="rId17" Type="http://schemas.openxmlformats.org/officeDocument/2006/relationships/connections" Target="connections.xml"/><Relationship Id="rId2" Type="http://schemas.openxmlformats.org/officeDocument/2006/relationships/worksheet" Target="worksheets/sheet2.xml"/><Relationship Id="rId16" Type="http://schemas.openxmlformats.org/officeDocument/2006/relationships/theme" Target="theme/theme1.xml"/><Relationship Id="rId20" Type="http://schemas.openxmlformats.org/officeDocument/2006/relationships/sheetMetadata" Target="metadata.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2.xml"/><Relationship Id="rId5" Type="http://schemas.openxmlformats.org/officeDocument/2006/relationships/worksheet" Target="worksheets/sheet5.xml"/><Relationship Id="rId15" Type="http://schemas.microsoft.com/office/2011/relationships/timelineCache" Target="timelineCaches/timelineCache1.xml"/><Relationship Id="rId23" Type="http://schemas.microsoft.com/office/2006/relationships/vbaProject" Target="vbaProject.bin"/><Relationship Id="rId10" Type="http://schemas.openxmlformats.org/officeDocument/2006/relationships/pivotCacheDefinition" Target="pivotCache/pivotCacheDefinition1.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7/relationships/slicerCache" Target="slicerCaches/slicerCache2.xml"/><Relationship Id="rId22" Type="http://schemas.openxmlformats.org/officeDocument/2006/relationships/customXml" Target="../customXml/item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[Excel_final_project1.xlsm]Pivot!PivotTable2</c:name>
    <c:fmtId val="0"/>
  </c:pivotSource>
  <c:chart>
    <c:title>
      <c:tx>
        <c:rich>
          <a:bodyPr rot="0" spcFirstLastPara="1" vertOverflow="ellipsis" vert="horz" wrap="square" anchor="ctr" anchorCtr="1"/>
          <a:lstStyle/>
          <a:p>
            <a:pPr>
              <a:defRPr sz="1400" b="0" i="0" u="none" strike="noStrike" kern="1200" spc="0" baseline="0">
                <a:solidFill>
                  <a:schemeClr val="bg1"/>
                </a:solidFill>
                <a:latin typeface="+mn-lt"/>
                <a:ea typeface="+mn-ea"/>
                <a:cs typeface="+mn-cs"/>
              </a:defRPr>
            </a:pPr>
            <a:r>
              <a:rPr lang="en-US" b="1">
                <a:solidFill>
                  <a:schemeClr val="bg1"/>
                </a:solidFill>
              </a:rPr>
              <a:t>Transaction by Channel Analysis</a:t>
            </a:r>
          </a:p>
        </c:rich>
      </c:tx>
      <c:overlay val="0"/>
      <c:spPr>
        <a:solidFill>
          <a:schemeClr val="accent2"/>
        </a:solidFill>
        <a:ln>
          <a:noFill/>
        </a:ln>
        <a:effectLst/>
      </c:spPr>
      <c:txPr>
        <a:bodyPr rot="0" spcFirstLastPara="1" vertOverflow="ellipsis" vert="horz" wrap="square" anchor="ctr" anchorCtr="1"/>
        <a:lstStyle/>
        <a:p>
          <a:pPr>
            <a:defRPr sz="1400" b="0" i="0" u="none" strike="noStrike" kern="1200" spc="0" baseline="0">
              <a:solidFill>
                <a:schemeClr val="bg1"/>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9.1803149606299206E-2"/>
          <c:y val="0.13930555555555557"/>
          <c:w val="0.87764129483814524"/>
          <c:h val="0.75366542723826191"/>
        </c:manualLayout>
      </c:layout>
      <c:barChart>
        <c:barDir val="col"/>
        <c:grouping val="stacked"/>
        <c:varyColors val="0"/>
        <c:ser>
          <c:idx val="0"/>
          <c:order val="0"/>
          <c:tx>
            <c:strRef>
              <c:f>Pivot!$B$4</c:f>
              <c:strCache>
                <c:ptCount val="1"/>
                <c:pt idx="0">
                  <c:v>Total</c:v>
                </c:pt>
              </c:strCache>
            </c:strRef>
          </c:tx>
          <c:spPr>
            <a:solidFill>
              <a:schemeClr val="accent1"/>
            </a:solidFill>
            <a:ln>
              <a:noFill/>
            </a:ln>
            <a:effectLst/>
          </c:spPr>
          <c:invertIfNegative val="0"/>
          <c:cat>
            <c:strRef>
              <c:f>Pivot!$A$5:$A$10</c:f>
              <c:strCache>
                <c:ptCount val="5"/>
                <c:pt idx="0">
                  <c:v>ATM</c:v>
                </c:pt>
                <c:pt idx="1">
                  <c:v>CARD</c:v>
                </c:pt>
                <c:pt idx="2">
                  <c:v>IMPS</c:v>
                </c:pt>
                <c:pt idx="3">
                  <c:v>NEFT</c:v>
                </c:pt>
                <c:pt idx="4">
                  <c:v>UPI</c:v>
                </c:pt>
              </c:strCache>
            </c:strRef>
          </c:cat>
          <c:val>
            <c:numRef>
              <c:f>Pivot!$B$5:$B$10</c:f>
              <c:numCache>
                <c:formatCode>General</c:formatCode>
                <c:ptCount val="5"/>
                <c:pt idx="0">
                  <c:v>22</c:v>
                </c:pt>
                <c:pt idx="1">
                  <c:v>77</c:v>
                </c:pt>
                <c:pt idx="2">
                  <c:v>70</c:v>
                </c:pt>
                <c:pt idx="3">
                  <c:v>111</c:v>
                </c:pt>
                <c:pt idx="4">
                  <c:v>210</c:v>
                </c:pt>
              </c:numCache>
            </c:numRef>
          </c:val>
          <c:extLst>
            <c:ext xmlns:c16="http://schemas.microsoft.com/office/drawing/2014/chart" uri="{C3380CC4-5D6E-409C-BE32-E72D297353CC}">
              <c16:uniqueId val="{00000000-7EB3-44F3-AECC-60A852485708}"/>
            </c:ext>
          </c:extLst>
        </c:ser>
        <c:dLbls>
          <c:showLegendKey val="0"/>
          <c:showVal val="0"/>
          <c:showCatName val="0"/>
          <c:showSerName val="0"/>
          <c:showPercent val="0"/>
          <c:showBubbleSize val="0"/>
        </c:dLbls>
        <c:gapWidth val="150"/>
        <c:overlap val="100"/>
        <c:axId val="1372490768"/>
        <c:axId val="1152677200"/>
      </c:barChart>
      <c:catAx>
        <c:axId val="137249076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52677200"/>
        <c:crosses val="autoZero"/>
        <c:auto val="1"/>
        <c:lblAlgn val="ctr"/>
        <c:lblOffset val="100"/>
        <c:noMultiLvlLbl val="0"/>
      </c:catAx>
      <c:valAx>
        <c:axId val="1152677200"/>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72490768"/>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7"/>
    </mc:Choice>
    <mc:Fallback>
      <c:style val="7"/>
    </mc:Fallback>
  </mc:AlternateContent>
  <c:pivotSource>
    <c:name>[Excel_final_project1.xlsm]Pivot!PivotTable4</c:name>
    <c:fmtId val="0"/>
  </c:pivotSource>
  <c:chart>
    <c:title>
      <c:tx>
        <c:rich>
          <a:bodyPr rot="0" spcFirstLastPara="1" vertOverflow="ellipsis" vert="horz" wrap="square" anchor="ctr" anchorCtr="1"/>
          <a:lstStyle/>
          <a:p>
            <a:pPr>
              <a:defRPr sz="1600" b="1" i="0" u="none" strike="noStrike" kern="1200" cap="all" spc="150" baseline="0">
                <a:solidFill>
                  <a:schemeClr val="tx1"/>
                </a:solidFill>
                <a:latin typeface="+mn-lt"/>
                <a:ea typeface="+mn-ea"/>
                <a:cs typeface="+mn-cs"/>
              </a:defRPr>
            </a:pPr>
            <a:r>
              <a:rPr lang="en-US" sz="1600" b="1">
                <a:solidFill>
                  <a:schemeClr val="tx1"/>
                </a:solidFill>
              </a:rPr>
              <a:t>channel</a:t>
            </a:r>
            <a:r>
              <a:rPr lang="en-US" sz="1600" b="1" baseline="0">
                <a:solidFill>
                  <a:schemeClr val="tx1"/>
                </a:solidFill>
              </a:rPr>
              <a:t> sla breach analysis</a:t>
            </a:r>
            <a:endParaRPr lang="en-US" sz="1600" b="1">
              <a:solidFill>
                <a:schemeClr val="tx1"/>
              </a:solidFill>
            </a:endParaRPr>
          </a:p>
        </c:rich>
      </c:tx>
      <c:overlay val="0"/>
      <c:spPr>
        <a:solidFill>
          <a:schemeClr val="bg1">
            <a:lumMod val="85000"/>
          </a:schemeClr>
        </a:solidFill>
        <a:ln>
          <a:noFill/>
        </a:ln>
        <a:effectLst/>
      </c:spPr>
      <c:txPr>
        <a:bodyPr rot="0" spcFirstLastPara="1" vertOverflow="ellipsis" vert="horz" wrap="square" anchor="ctr" anchorCtr="1"/>
        <a:lstStyle/>
        <a:p>
          <a:pPr>
            <a:defRPr sz="1600" b="1" i="0" u="none" strike="noStrike" kern="1200" cap="all" spc="150" baseline="0">
              <a:solidFill>
                <a:schemeClr val="tx1"/>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spPr>
          <a:pattFill prst="narHorz">
            <a:fgClr>
              <a:schemeClr val="accent5"/>
            </a:fgClr>
            <a:bgClr>
              <a:schemeClr val="accent5">
                <a:lumMod val="20000"/>
                <a:lumOff val="80000"/>
              </a:schemeClr>
            </a:bgClr>
          </a:pattFill>
          <a:ln>
            <a:noFill/>
          </a:ln>
          <a:effectLst>
            <a:innerShdw blurRad="114300">
              <a:schemeClr val="accent5"/>
            </a:inn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stacked"/>
        <c:varyColors val="0"/>
        <c:ser>
          <c:idx val="0"/>
          <c:order val="0"/>
          <c:tx>
            <c:strRef>
              <c:f>Pivot!$B$20</c:f>
              <c:strCache>
                <c:ptCount val="1"/>
                <c:pt idx="0">
                  <c:v>Total</c:v>
                </c:pt>
              </c:strCache>
            </c:strRef>
          </c:tx>
          <c:spPr>
            <a:pattFill prst="narHorz">
              <a:fgClr>
                <a:schemeClr val="accent5"/>
              </a:fgClr>
              <a:bgClr>
                <a:schemeClr val="accent5">
                  <a:lumMod val="20000"/>
                  <a:lumOff val="80000"/>
                </a:schemeClr>
              </a:bgClr>
            </a:pattFill>
            <a:ln>
              <a:noFill/>
            </a:ln>
            <a:effectLst>
              <a:innerShdw blurRad="114300">
                <a:schemeClr val="accent5"/>
              </a:innerShdw>
            </a:effectLst>
          </c:spPr>
          <c:invertIfNegative val="0"/>
          <c:cat>
            <c:strRef>
              <c:f>Pivot!$A$21:$A$26</c:f>
              <c:strCache>
                <c:ptCount val="5"/>
                <c:pt idx="0">
                  <c:v>ATM</c:v>
                </c:pt>
                <c:pt idx="1">
                  <c:v>CARD</c:v>
                </c:pt>
                <c:pt idx="2">
                  <c:v>IMPS</c:v>
                </c:pt>
                <c:pt idx="3">
                  <c:v>NEFT</c:v>
                </c:pt>
                <c:pt idx="4">
                  <c:v>UPI</c:v>
                </c:pt>
              </c:strCache>
            </c:strRef>
          </c:cat>
          <c:val>
            <c:numRef>
              <c:f>Pivot!$B$21:$B$26</c:f>
              <c:numCache>
                <c:formatCode>General</c:formatCode>
                <c:ptCount val="5"/>
                <c:pt idx="0">
                  <c:v>6</c:v>
                </c:pt>
                <c:pt idx="1">
                  <c:v>26</c:v>
                </c:pt>
                <c:pt idx="2">
                  <c:v>18</c:v>
                </c:pt>
                <c:pt idx="3">
                  <c:v>37</c:v>
                </c:pt>
                <c:pt idx="4">
                  <c:v>51</c:v>
                </c:pt>
              </c:numCache>
            </c:numRef>
          </c:val>
          <c:extLst>
            <c:ext xmlns:c16="http://schemas.microsoft.com/office/drawing/2014/chart" uri="{C3380CC4-5D6E-409C-BE32-E72D297353CC}">
              <c16:uniqueId val="{00000002-A42E-41DC-A07C-E2E245B0797A}"/>
            </c:ext>
          </c:extLst>
        </c:ser>
        <c:dLbls>
          <c:showLegendKey val="0"/>
          <c:showVal val="0"/>
          <c:showCatName val="0"/>
          <c:showSerName val="0"/>
          <c:showPercent val="0"/>
          <c:showBubbleSize val="0"/>
        </c:dLbls>
        <c:gapWidth val="150"/>
        <c:overlap val="100"/>
        <c:axId val="586144096"/>
        <c:axId val="1152702640"/>
      </c:barChart>
      <c:catAx>
        <c:axId val="586144096"/>
        <c:scaling>
          <c:orientation val="minMax"/>
        </c:scaling>
        <c:delete val="0"/>
        <c:axPos val="l"/>
        <c:numFmt formatCode="General" sourceLinked="1"/>
        <c:majorTickMark val="none"/>
        <c:minorTickMark val="none"/>
        <c:tickLblPos val="nextTo"/>
        <c:spPr>
          <a:noFill/>
          <a:ln w="19050"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52702640"/>
        <c:crosses val="autoZero"/>
        <c:auto val="1"/>
        <c:lblAlgn val="ctr"/>
        <c:lblOffset val="100"/>
        <c:noMultiLvlLbl val="0"/>
      </c:catAx>
      <c:valAx>
        <c:axId val="1152702640"/>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86144096"/>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[Excel_final_project1.xlsm]Pivot!PivotTable5</c:name>
    <c:fmtId val="0"/>
  </c:pivotSource>
  <c:chart>
    <c:title>
      <c:tx>
        <c:rich>
          <a:bodyPr rot="0" spcFirstLastPara="1" vertOverflow="ellipsis" vert="horz" wrap="square" anchor="ctr" anchorCtr="1"/>
          <a:lstStyle/>
          <a:p>
            <a:pPr>
              <a:defRPr sz="1800" b="0" i="0" u="none" strike="noStrike" kern="1200" spc="0" baseline="0">
                <a:solidFill>
                  <a:schemeClr val="tx1">
                    <a:lumMod val="65000"/>
                    <a:lumOff val="35000"/>
                  </a:schemeClr>
                </a:solidFill>
                <a:latin typeface="+mn-lt"/>
                <a:ea typeface="+mn-ea"/>
                <a:cs typeface="+mn-cs"/>
              </a:defRPr>
            </a:pPr>
            <a:r>
              <a:rPr lang="en-US" sz="1800" b="1">
                <a:solidFill>
                  <a:schemeClr val="tx1"/>
                </a:solidFill>
              </a:rPr>
              <a:t>Channel</a:t>
            </a:r>
            <a:r>
              <a:rPr lang="en-US" sz="1800" b="1" baseline="0">
                <a:solidFill>
                  <a:schemeClr val="tx1"/>
                </a:solidFill>
              </a:rPr>
              <a:t> Missing Flags</a:t>
            </a:r>
            <a:endParaRPr lang="en-US" sz="1800" b="1">
              <a:solidFill>
                <a:schemeClr val="tx1"/>
              </a:solidFill>
            </a:endParaRPr>
          </a:p>
        </c:rich>
      </c:tx>
      <c:overlay val="0"/>
      <c:spPr>
        <a:solidFill>
          <a:schemeClr val="accent6">
            <a:lumMod val="40000"/>
            <a:lumOff val="60000"/>
          </a:schemeClr>
        </a:solidFill>
        <a:ln>
          <a:noFill/>
        </a:ln>
        <a:effectLst/>
      </c:spPr>
      <c:txPr>
        <a:bodyPr rot="0" spcFirstLastPara="1" vertOverflow="ellipsis" vert="horz" wrap="square" anchor="ctr" anchorCtr="1"/>
        <a:lstStyle/>
        <a:p>
          <a:pPr>
            <a:defRPr sz="18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clustered"/>
        <c:varyColors val="0"/>
        <c:ser>
          <c:idx val="0"/>
          <c:order val="0"/>
          <c:tx>
            <c:strRef>
              <c:f>Pivot!$N$3</c:f>
              <c:strCache>
                <c:ptCount val="1"/>
                <c:pt idx="0">
                  <c:v>Total</c:v>
                </c:pt>
              </c:strCache>
            </c:strRef>
          </c:tx>
          <c:spPr>
            <a:solidFill>
              <a:schemeClr val="accent1"/>
            </a:solidFill>
            <a:ln>
              <a:noFill/>
            </a:ln>
            <a:effectLst/>
            <a:sp3d/>
          </c:spPr>
          <c:invertIfNegative val="0"/>
          <c:cat>
            <c:strRef>
              <c:f>Pivot!$M$4:$M$9</c:f>
              <c:strCache>
                <c:ptCount val="5"/>
                <c:pt idx="0">
                  <c:v>ATM</c:v>
                </c:pt>
                <c:pt idx="1">
                  <c:v>CARD</c:v>
                </c:pt>
                <c:pt idx="2">
                  <c:v>IMPS</c:v>
                </c:pt>
                <c:pt idx="3">
                  <c:v>NEFT</c:v>
                </c:pt>
                <c:pt idx="4">
                  <c:v>UPI</c:v>
                </c:pt>
              </c:strCache>
            </c:strRef>
          </c:cat>
          <c:val>
            <c:numRef>
              <c:f>Pivot!$N$4:$N$9</c:f>
              <c:numCache>
                <c:formatCode>General</c:formatCode>
                <c:ptCount val="5"/>
                <c:pt idx="0">
                  <c:v>1</c:v>
                </c:pt>
                <c:pt idx="1">
                  <c:v>2</c:v>
                </c:pt>
                <c:pt idx="2">
                  <c:v>1</c:v>
                </c:pt>
                <c:pt idx="3">
                  <c:v>2</c:v>
                </c:pt>
                <c:pt idx="4">
                  <c:v>3</c:v>
                </c:pt>
              </c:numCache>
            </c:numRef>
          </c:val>
          <c:extLst>
            <c:ext xmlns:c16="http://schemas.microsoft.com/office/drawing/2014/chart" uri="{C3380CC4-5D6E-409C-BE32-E72D297353CC}">
              <c16:uniqueId val="{00000000-222F-464A-85F5-B5B88BEB9576}"/>
            </c:ext>
          </c:extLst>
        </c:ser>
        <c:dLbls>
          <c:showLegendKey val="0"/>
          <c:showVal val="0"/>
          <c:showCatName val="0"/>
          <c:showSerName val="0"/>
          <c:showPercent val="0"/>
          <c:showBubbleSize val="0"/>
        </c:dLbls>
        <c:gapWidth val="150"/>
        <c:shape val="box"/>
        <c:axId val="970131424"/>
        <c:axId val="1152721840"/>
        <c:axId val="0"/>
      </c:bar3DChart>
      <c:catAx>
        <c:axId val="970131424"/>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52721840"/>
        <c:crosses val="autoZero"/>
        <c:auto val="1"/>
        <c:lblAlgn val="ctr"/>
        <c:lblOffset val="100"/>
        <c:noMultiLvlLbl val="0"/>
      </c:catAx>
      <c:valAx>
        <c:axId val="1152721840"/>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70131424"/>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[Excel_final_project1.xlsm]Pivot!PivotTable6</c:name>
    <c:fmtId val="0"/>
  </c:pivotSource>
  <c:chart>
    <c:title>
      <c:tx>
        <c:rich>
          <a:bodyPr rot="0" spcFirstLastPara="1" vertOverflow="ellipsis" vert="horz" wrap="square" anchor="ctr" anchorCtr="1"/>
          <a:lstStyle/>
          <a:p>
            <a:pPr>
              <a:defRPr sz="1400" b="1" i="0" u="none" strike="noStrike" kern="1200" spc="0" baseline="0">
                <a:solidFill>
                  <a:schemeClr val="tx1"/>
                </a:solidFill>
                <a:latin typeface="+mn-lt"/>
                <a:ea typeface="+mn-ea"/>
                <a:cs typeface="+mn-cs"/>
              </a:defRPr>
            </a:pPr>
            <a:r>
              <a:rPr lang="en-US" b="1">
                <a:solidFill>
                  <a:schemeClr val="tx1"/>
                </a:solidFill>
              </a:rPr>
              <a:t>Average</a:t>
            </a:r>
            <a:r>
              <a:rPr lang="en-US" b="1" baseline="0">
                <a:solidFill>
                  <a:schemeClr val="tx1"/>
                </a:solidFill>
              </a:rPr>
              <a:t> Channel Process Time in Min</a:t>
            </a:r>
          </a:p>
        </c:rich>
      </c:tx>
      <c:overlay val="0"/>
      <c:spPr>
        <a:solidFill>
          <a:srgbClr val="92D050"/>
        </a:solidFill>
        <a:ln>
          <a:noFill/>
        </a:ln>
        <a:effectLst/>
      </c:spPr>
      <c:txPr>
        <a:bodyPr rot="0" spcFirstLastPara="1" vertOverflow="ellipsis" vert="horz" wrap="square" anchor="ctr" anchorCtr="1"/>
        <a:lstStyle/>
        <a:p>
          <a:pPr>
            <a:defRPr sz="1400" b="1" i="0" u="none" strike="noStrike" kern="1200" spc="0" baseline="0">
              <a:solidFill>
                <a:schemeClr val="tx1"/>
              </a:solidFill>
              <a:latin typeface="+mn-lt"/>
              <a:ea typeface="+mn-ea"/>
              <a:cs typeface="+mn-cs"/>
            </a:defRPr>
          </a:pPr>
          <a:endParaRPr lang="en-US"/>
        </a:p>
      </c:txPr>
    </c:title>
    <c:autoTitleDeleted val="0"/>
    <c:pivotFmts>
      <c:pivotFmt>
        <c:idx val="0"/>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bar"/>
        <c:grouping val="clustered"/>
        <c:varyColors val="0"/>
        <c:ser>
          <c:idx val="0"/>
          <c:order val="0"/>
          <c:tx>
            <c:strRef>
              <c:f>Pivot!$N$20</c:f>
              <c:strCache>
                <c:ptCount val="1"/>
                <c:pt idx="0">
                  <c:v>Total</c:v>
                </c:pt>
              </c:strCache>
            </c:strRef>
          </c:tx>
          <c:spPr>
            <a:solidFill>
              <a:schemeClr val="accent1"/>
            </a:solidFill>
            <a:ln>
              <a:noFill/>
            </a:ln>
            <a:effectLst/>
            <a:sp3d/>
          </c:spPr>
          <c:invertIfNegative val="0"/>
          <c:cat>
            <c:strRef>
              <c:f>Pivot!$M$21:$M$26</c:f>
              <c:strCache>
                <c:ptCount val="5"/>
                <c:pt idx="0">
                  <c:v>ATM</c:v>
                </c:pt>
                <c:pt idx="1">
                  <c:v>CARD</c:v>
                </c:pt>
                <c:pt idx="2">
                  <c:v>IMPS</c:v>
                </c:pt>
                <c:pt idx="3">
                  <c:v>NEFT</c:v>
                </c:pt>
                <c:pt idx="4">
                  <c:v>UPI</c:v>
                </c:pt>
              </c:strCache>
            </c:strRef>
          </c:cat>
          <c:val>
            <c:numRef>
              <c:f>Pivot!$N$21:$N$26</c:f>
              <c:numCache>
                <c:formatCode>0.00</c:formatCode>
                <c:ptCount val="5"/>
                <c:pt idx="0">
                  <c:v>37.819047619047616</c:v>
                </c:pt>
                <c:pt idx="1">
                  <c:v>32.320000000000007</c:v>
                </c:pt>
                <c:pt idx="2">
                  <c:v>33.552173913043475</c:v>
                </c:pt>
                <c:pt idx="3">
                  <c:v>31.016513761467891</c:v>
                </c:pt>
                <c:pt idx="4">
                  <c:v>31.809178743961329</c:v>
                </c:pt>
              </c:numCache>
            </c:numRef>
          </c:val>
          <c:extLst>
            <c:ext xmlns:c16="http://schemas.microsoft.com/office/drawing/2014/chart" uri="{C3380CC4-5D6E-409C-BE32-E72D297353CC}">
              <c16:uniqueId val="{00000002-F273-429E-98B2-D1355863CCC2}"/>
            </c:ext>
          </c:extLst>
        </c:ser>
        <c:dLbls>
          <c:showLegendKey val="0"/>
          <c:showVal val="0"/>
          <c:showCatName val="0"/>
          <c:showSerName val="0"/>
          <c:showPercent val="0"/>
          <c:showBubbleSize val="0"/>
        </c:dLbls>
        <c:gapWidth val="150"/>
        <c:shape val="box"/>
        <c:axId val="970137920"/>
        <c:axId val="1152667120"/>
        <c:axId val="0"/>
      </c:bar3DChart>
      <c:catAx>
        <c:axId val="970137920"/>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52667120"/>
        <c:crosses val="autoZero"/>
        <c:auto val="1"/>
        <c:lblAlgn val="ctr"/>
        <c:lblOffset val="100"/>
        <c:noMultiLvlLbl val="0"/>
      </c:catAx>
      <c:valAx>
        <c:axId val="1152667120"/>
        <c:scaling>
          <c:orientation val="minMax"/>
        </c:scaling>
        <c:delete val="0"/>
        <c:axPos val="b"/>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70137920"/>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[Excel_final_project1.xlsm]Pivot!PivotTable2</c:name>
    <c:fmtId val="3"/>
  </c:pivotSource>
  <c:chart>
    <c:title>
      <c:tx>
        <c:rich>
          <a:bodyPr rot="0" spcFirstLastPara="1" vertOverflow="ellipsis" vert="horz" wrap="square" anchor="ctr" anchorCtr="1"/>
          <a:lstStyle/>
          <a:p>
            <a:pPr>
              <a:defRPr sz="1800" b="0" i="0" u="none" strike="noStrike" kern="1200" spc="0" baseline="0">
                <a:solidFill>
                  <a:schemeClr val="bg1"/>
                </a:solidFill>
                <a:latin typeface="+mn-lt"/>
                <a:ea typeface="+mn-ea"/>
                <a:cs typeface="+mn-cs"/>
              </a:defRPr>
            </a:pPr>
            <a:r>
              <a:rPr lang="en-US" sz="1800" b="1">
                <a:solidFill>
                  <a:schemeClr val="bg1"/>
                </a:solidFill>
              </a:rPr>
              <a:t>Transaction by Channel Analysis</a:t>
            </a:r>
          </a:p>
        </c:rich>
      </c:tx>
      <c:overlay val="0"/>
      <c:spPr>
        <a:solidFill>
          <a:schemeClr val="accent2"/>
        </a:solidFill>
        <a:ln>
          <a:noFill/>
        </a:ln>
        <a:effectLst/>
      </c:spPr>
      <c:txPr>
        <a:bodyPr rot="0" spcFirstLastPara="1" vertOverflow="ellipsis" vert="horz" wrap="square" anchor="ctr" anchorCtr="1"/>
        <a:lstStyle/>
        <a:p>
          <a:pPr>
            <a:defRPr sz="1800" b="0" i="0" u="none" strike="noStrike" kern="1200" spc="0" baseline="0">
              <a:solidFill>
                <a:schemeClr val="bg1"/>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9.1803149606299206E-2"/>
          <c:y val="0.13930555555555557"/>
          <c:w val="0.87764129483814524"/>
          <c:h val="0.75366542723826191"/>
        </c:manualLayout>
      </c:layout>
      <c:barChart>
        <c:barDir val="col"/>
        <c:grouping val="stacked"/>
        <c:varyColors val="0"/>
        <c:ser>
          <c:idx val="0"/>
          <c:order val="0"/>
          <c:tx>
            <c:strRef>
              <c:f>Pivot!$B$4</c:f>
              <c:strCache>
                <c:ptCount val="1"/>
                <c:pt idx="0">
                  <c:v>Total</c:v>
                </c:pt>
              </c:strCache>
            </c:strRef>
          </c:tx>
          <c:spPr>
            <a:solidFill>
              <a:schemeClr val="accent1"/>
            </a:solidFill>
            <a:ln>
              <a:noFill/>
            </a:ln>
            <a:effectLst/>
          </c:spPr>
          <c:invertIfNegative val="0"/>
          <c:cat>
            <c:strRef>
              <c:f>Pivot!$A$5:$A$10</c:f>
              <c:strCache>
                <c:ptCount val="5"/>
                <c:pt idx="0">
                  <c:v>ATM</c:v>
                </c:pt>
                <c:pt idx="1">
                  <c:v>CARD</c:v>
                </c:pt>
                <c:pt idx="2">
                  <c:v>IMPS</c:v>
                </c:pt>
                <c:pt idx="3">
                  <c:v>NEFT</c:v>
                </c:pt>
                <c:pt idx="4">
                  <c:v>UPI</c:v>
                </c:pt>
              </c:strCache>
            </c:strRef>
          </c:cat>
          <c:val>
            <c:numRef>
              <c:f>Pivot!$B$5:$B$10</c:f>
              <c:numCache>
                <c:formatCode>General</c:formatCode>
                <c:ptCount val="5"/>
                <c:pt idx="0">
                  <c:v>22</c:v>
                </c:pt>
                <c:pt idx="1">
                  <c:v>77</c:v>
                </c:pt>
                <c:pt idx="2">
                  <c:v>70</c:v>
                </c:pt>
                <c:pt idx="3">
                  <c:v>111</c:v>
                </c:pt>
                <c:pt idx="4">
                  <c:v>210</c:v>
                </c:pt>
              </c:numCache>
            </c:numRef>
          </c:val>
          <c:extLst>
            <c:ext xmlns:c16="http://schemas.microsoft.com/office/drawing/2014/chart" uri="{C3380CC4-5D6E-409C-BE32-E72D297353CC}">
              <c16:uniqueId val="{00000000-260A-49D3-9961-34CF8FC0C612}"/>
            </c:ext>
          </c:extLst>
        </c:ser>
        <c:dLbls>
          <c:showLegendKey val="0"/>
          <c:showVal val="0"/>
          <c:showCatName val="0"/>
          <c:showSerName val="0"/>
          <c:showPercent val="0"/>
          <c:showBubbleSize val="0"/>
        </c:dLbls>
        <c:gapWidth val="150"/>
        <c:overlap val="100"/>
        <c:axId val="1372490768"/>
        <c:axId val="1152677200"/>
      </c:barChart>
      <c:catAx>
        <c:axId val="137249076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52677200"/>
        <c:crosses val="autoZero"/>
        <c:auto val="1"/>
        <c:lblAlgn val="ctr"/>
        <c:lblOffset val="100"/>
        <c:noMultiLvlLbl val="0"/>
      </c:catAx>
      <c:valAx>
        <c:axId val="1152677200"/>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72490768"/>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7"/>
    </mc:Choice>
    <mc:Fallback>
      <c:style val="7"/>
    </mc:Fallback>
  </mc:AlternateContent>
  <c:pivotSource>
    <c:name>[Excel_final_project1.xlsm]Pivot!PivotTable4</c:name>
    <c:fmtId val="9"/>
  </c:pivotSource>
  <c:chart>
    <c:title>
      <c:tx>
        <c:rich>
          <a:bodyPr rot="0" spcFirstLastPara="1" vertOverflow="ellipsis" vert="horz" wrap="square" anchor="ctr" anchorCtr="1"/>
          <a:lstStyle/>
          <a:p>
            <a:pPr>
              <a:defRPr sz="1800" b="1" i="0" u="none" strike="noStrike" kern="1200" cap="all" spc="150" baseline="0">
                <a:solidFill>
                  <a:schemeClr val="tx1"/>
                </a:solidFill>
                <a:latin typeface="+mn-lt"/>
                <a:ea typeface="+mn-ea"/>
                <a:cs typeface="+mn-cs"/>
              </a:defRPr>
            </a:pPr>
            <a:r>
              <a:rPr lang="en-US" sz="1800" b="1">
                <a:solidFill>
                  <a:schemeClr val="tx1"/>
                </a:solidFill>
              </a:rPr>
              <a:t>channel</a:t>
            </a:r>
            <a:r>
              <a:rPr lang="en-US" sz="1800" b="1" baseline="0">
                <a:solidFill>
                  <a:schemeClr val="tx1"/>
                </a:solidFill>
              </a:rPr>
              <a:t> sla breach analysis</a:t>
            </a:r>
            <a:endParaRPr lang="en-US" sz="1800" b="1">
              <a:solidFill>
                <a:schemeClr val="tx1"/>
              </a:solidFill>
            </a:endParaRPr>
          </a:p>
        </c:rich>
      </c:tx>
      <c:overlay val="0"/>
      <c:spPr>
        <a:solidFill>
          <a:schemeClr val="bg1">
            <a:lumMod val="85000"/>
          </a:schemeClr>
        </a:solidFill>
        <a:ln>
          <a:noFill/>
        </a:ln>
        <a:effectLst/>
      </c:spPr>
      <c:txPr>
        <a:bodyPr rot="0" spcFirstLastPara="1" vertOverflow="ellipsis" vert="horz" wrap="square" anchor="ctr" anchorCtr="1"/>
        <a:lstStyle/>
        <a:p>
          <a:pPr>
            <a:defRPr sz="1800" b="1" i="0" u="none" strike="noStrike" kern="1200" cap="all" spc="150" baseline="0">
              <a:solidFill>
                <a:schemeClr val="tx1"/>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spPr>
          <a:pattFill prst="narHorz">
            <a:fgClr>
              <a:schemeClr val="accent5"/>
            </a:fgClr>
            <a:bgClr>
              <a:schemeClr val="accent5">
                <a:lumMod val="20000"/>
                <a:lumOff val="80000"/>
              </a:schemeClr>
            </a:bgClr>
          </a:pattFill>
          <a:ln>
            <a:noFill/>
          </a:ln>
          <a:effectLst>
            <a:innerShdw blurRad="114300">
              <a:schemeClr val="accent5"/>
            </a:innerShdw>
          </a:effectLst>
        </c:spPr>
        <c:marker>
          <c:symbol val="circle"/>
          <c:size val="6"/>
          <c:spPr>
            <a:solidFill>
              <a:schemeClr val="accent5"/>
            </a:solidFill>
            <a:ln>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pattFill prst="narHorz">
            <a:fgClr>
              <a:schemeClr val="accent5"/>
            </a:fgClr>
            <a:bgClr>
              <a:schemeClr val="accent5">
                <a:lumMod val="20000"/>
                <a:lumOff val="80000"/>
              </a:schemeClr>
            </a:bgClr>
          </a:pattFill>
          <a:ln>
            <a:noFill/>
          </a:ln>
          <a:effectLst>
            <a:innerShdw blurRad="114300">
              <a:schemeClr val="accent5"/>
            </a:inn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pattFill prst="narHorz">
            <a:fgClr>
              <a:schemeClr val="accent5"/>
            </a:fgClr>
            <a:bgClr>
              <a:schemeClr val="accent5">
                <a:lumMod val="20000"/>
                <a:lumOff val="80000"/>
              </a:schemeClr>
            </a:bgClr>
          </a:pattFill>
          <a:ln>
            <a:noFill/>
          </a:ln>
          <a:effectLst>
            <a:innerShdw blurRad="114300">
              <a:schemeClr val="accent5"/>
            </a:inn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stacked"/>
        <c:varyColors val="0"/>
        <c:ser>
          <c:idx val="0"/>
          <c:order val="0"/>
          <c:tx>
            <c:strRef>
              <c:f>Pivot!$B$20</c:f>
              <c:strCache>
                <c:ptCount val="1"/>
                <c:pt idx="0">
                  <c:v>Total</c:v>
                </c:pt>
              </c:strCache>
            </c:strRef>
          </c:tx>
          <c:spPr>
            <a:pattFill prst="narHorz">
              <a:fgClr>
                <a:schemeClr val="accent5"/>
              </a:fgClr>
              <a:bgClr>
                <a:schemeClr val="accent5">
                  <a:lumMod val="20000"/>
                  <a:lumOff val="80000"/>
                </a:schemeClr>
              </a:bgClr>
            </a:pattFill>
            <a:ln>
              <a:noFill/>
            </a:ln>
            <a:effectLst>
              <a:innerShdw blurRad="114300">
                <a:schemeClr val="accent5"/>
              </a:innerShdw>
            </a:effectLst>
          </c:spPr>
          <c:invertIfNegative val="0"/>
          <c:cat>
            <c:strRef>
              <c:f>Pivot!$A$21:$A$26</c:f>
              <c:strCache>
                <c:ptCount val="5"/>
                <c:pt idx="0">
                  <c:v>ATM</c:v>
                </c:pt>
                <c:pt idx="1">
                  <c:v>CARD</c:v>
                </c:pt>
                <c:pt idx="2">
                  <c:v>IMPS</c:v>
                </c:pt>
                <c:pt idx="3">
                  <c:v>NEFT</c:v>
                </c:pt>
                <c:pt idx="4">
                  <c:v>UPI</c:v>
                </c:pt>
              </c:strCache>
            </c:strRef>
          </c:cat>
          <c:val>
            <c:numRef>
              <c:f>Pivot!$B$21:$B$26</c:f>
              <c:numCache>
                <c:formatCode>General</c:formatCode>
                <c:ptCount val="5"/>
                <c:pt idx="0">
                  <c:v>6</c:v>
                </c:pt>
                <c:pt idx="1">
                  <c:v>26</c:v>
                </c:pt>
                <c:pt idx="2">
                  <c:v>18</c:v>
                </c:pt>
                <c:pt idx="3">
                  <c:v>37</c:v>
                </c:pt>
                <c:pt idx="4">
                  <c:v>51</c:v>
                </c:pt>
              </c:numCache>
            </c:numRef>
          </c:val>
          <c:extLst>
            <c:ext xmlns:c16="http://schemas.microsoft.com/office/drawing/2014/chart" uri="{C3380CC4-5D6E-409C-BE32-E72D297353CC}">
              <c16:uniqueId val="{00000000-1F70-40AF-9FAF-4FA984BCBF21}"/>
            </c:ext>
          </c:extLst>
        </c:ser>
        <c:dLbls>
          <c:showLegendKey val="0"/>
          <c:showVal val="0"/>
          <c:showCatName val="0"/>
          <c:showSerName val="0"/>
          <c:showPercent val="0"/>
          <c:showBubbleSize val="0"/>
        </c:dLbls>
        <c:gapWidth val="150"/>
        <c:overlap val="100"/>
        <c:axId val="586144096"/>
        <c:axId val="1152702640"/>
      </c:barChart>
      <c:catAx>
        <c:axId val="586144096"/>
        <c:scaling>
          <c:orientation val="minMax"/>
        </c:scaling>
        <c:delete val="0"/>
        <c:axPos val="l"/>
        <c:numFmt formatCode="General" sourceLinked="1"/>
        <c:majorTickMark val="none"/>
        <c:minorTickMark val="none"/>
        <c:tickLblPos val="nextTo"/>
        <c:spPr>
          <a:noFill/>
          <a:ln w="19050"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52702640"/>
        <c:crosses val="autoZero"/>
        <c:auto val="1"/>
        <c:lblAlgn val="ctr"/>
        <c:lblOffset val="100"/>
        <c:noMultiLvlLbl val="0"/>
      </c:catAx>
      <c:valAx>
        <c:axId val="1152702640"/>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86144096"/>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[Excel_final_project1.xlsm]Pivot!PivotTable5</c:name>
    <c:fmtId val="3"/>
  </c:pivotSource>
  <c:chart>
    <c:title>
      <c:tx>
        <c:rich>
          <a:bodyPr rot="0" spcFirstLastPara="1" vertOverflow="ellipsis" vert="horz" wrap="square" anchor="ctr" anchorCtr="1"/>
          <a:lstStyle/>
          <a:p>
            <a:pPr>
              <a:defRPr sz="2000" b="0" i="0" u="none" strike="noStrike" kern="1200" spc="0" baseline="0">
                <a:solidFill>
                  <a:schemeClr val="tx1">
                    <a:lumMod val="65000"/>
                    <a:lumOff val="35000"/>
                  </a:schemeClr>
                </a:solidFill>
                <a:latin typeface="+mn-lt"/>
                <a:ea typeface="+mn-ea"/>
                <a:cs typeface="+mn-cs"/>
              </a:defRPr>
            </a:pPr>
            <a:r>
              <a:rPr lang="en-US" sz="2000" b="1">
                <a:solidFill>
                  <a:schemeClr val="tx1"/>
                </a:solidFill>
              </a:rPr>
              <a:t>Channel</a:t>
            </a:r>
            <a:r>
              <a:rPr lang="en-US" sz="2000" b="1" baseline="0">
                <a:solidFill>
                  <a:schemeClr val="tx1"/>
                </a:solidFill>
              </a:rPr>
              <a:t> Missing Flags</a:t>
            </a:r>
            <a:endParaRPr lang="en-US" sz="2000" b="1">
              <a:solidFill>
                <a:schemeClr val="tx1"/>
              </a:solidFill>
            </a:endParaRPr>
          </a:p>
        </c:rich>
      </c:tx>
      <c:overlay val="0"/>
      <c:spPr>
        <a:solidFill>
          <a:schemeClr val="accent6">
            <a:lumMod val="40000"/>
            <a:lumOff val="60000"/>
          </a:schemeClr>
        </a:solidFill>
        <a:ln>
          <a:noFill/>
        </a:ln>
        <a:effectLst/>
      </c:spPr>
      <c:txPr>
        <a:bodyPr rot="0" spcFirstLastPara="1" vertOverflow="ellipsis" vert="horz" wrap="square" anchor="ctr" anchorCtr="1"/>
        <a:lstStyle/>
        <a:p>
          <a:pPr>
            <a:defRPr sz="20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clustered"/>
        <c:varyColors val="0"/>
        <c:ser>
          <c:idx val="0"/>
          <c:order val="0"/>
          <c:tx>
            <c:strRef>
              <c:f>Pivot!$N$3</c:f>
              <c:strCache>
                <c:ptCount val="1"/>
                <c:pt idx="0">
                  <c:v>Total</c:v>
                </c:pt>
              </c:strCache>
            </c:strRef>
          </c:tx>
          <c:spPr>
            <a:solidFill>
              <a:schemeClr val="accent1"/>
            </a:solidFill>
            <a:ln>
              <a:noFill/>
            </a:ln>
            <a:effectLst/>
            <a:sp3d/>
          </c:spPr>
          <c:invertIfNegative val="0"/>
          <c:cat>
            <c:strRef>
              <c:f>Pivot!$M$4:$M$9</c:f>
              <c:strCache>
                <c:ptCount val="5"/>
                <c:pt idx="0">
                  <c:v>ATM</c:v>
                </c:pt>
                <c:pt idx="1">
                  <c:v>CARD</c:v>
                </c:pt>
                <c:pt idx="2">
                  <c:v>IMPS</c:v>
                </c:pt>
                <c:pt idx="3">
                  <c:v>NEFT</c:v>
                </c:pt>
                <c:pt idx="4">
                  <c:v>UPI</c:v>
                </c:pt>
              </c:strCache>
            </c:strRef>
          </c:cat>
          <c:val>
            <c:numRef>
              <c:f>Pivot!$N$4:$N$9</c:f>
              <c:numCache>
                <c:formatCode>General</c:formatCode>
                <c:ptCount val="5"/>
                <c:pt idx="0">
                  <c:v>1</c:v>
                </c:pt>
                <c:pt idx="1">
                  <c:v>2</c:v>
                </c:pt>
                <c:pt idx="2">
                  <c:v>1</c:v>
                </c:pt>
                <c:pt idx="3">
                  <c:v>2</c:v>
                </c:pt>
                <c:pt idx="4">
                  <c:v>3</c:v>
                </c:pt>
              </c:numCache>
            </c:numRef>
          </c:val>
          <c:extLst>
            <c:ext xmlns:c16="http://schemas.microsoft.com/office/drawing/2014/chart" uri="{C3380CC4-5D6E-409C-BE32-E72D297353CC}">
              <c16:uniqueId val="{00000000-A658-4AA4-9A74-0996D7615FAB}"/>
            </c:ext>
          </c:extLst>
        </c:ser>
        <c:dLbls>
          <c:showLegendKey val="0"/>
          <c:showVal val="0"/>
          <c:showCatName val="0"/>
          <c:showSerName val="0"/>
          <c:showPercent val="0"/>
          <c:showBubbleSize val="0"/>
        </c:dLbls>
        <c:gapWidth val="150"/>
        <c:shape val="box"/>
        <c:axId val="970131424"/>
        <c:axId val="1152721840"/>
        <c:axId val="0"/>
      </c:bar3DChart>
      <c:catAx>
        <c:axId val="970131424"/>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52721840"/>
        <c:crosses val="autoZero"/>
        <c:auto val="1"/>
        <c:lblAlgn val="ctr"/>
        <c:lblOffset val="100"/>
        <c:noMultiLvlLbl val="0"/>
      </c:catAx>
      <c:valAx>
        <c:axId val="1152721840"/>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70131424"/>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[Excel_final_project1.xlsm]Pivot!PivotTable6</c:name>
    <c:fmtId val="9"/>
  </c:pivotSource>
  <c:chart>
    <c:title>
      <c:tx>
        <c:rich>
          <a:bodyPr rot="0" spcFirstLastPara="1" vertOverflow="ellipsis" vert="horz" wrap="square" anchor="ctr" anchorCtr="1"/>
          <a:lstStyle/>
          <a:p>
            <a:pPr>
              <a:defRPr sz="1600" b="1" i="0" u="none" strike="noStrike" kern="1200" spc="0" baseline="0">
                <a:solidFill>
                  <a:schemeClr val="tx1"/>
                </a:solidFill>
                <a:latin typeface="+mn-lt"/>
                <a:ea typeface="+mn-ea"/>
                <a:cs typeface="+mn-cs"/>
              </a:defRPr>
            </a:pPr>
            <a:r>
              <a:rPr lang="en-US" sz="1600" b="1">
                <a:solidFill>
                  <a:schemeClr val="tx1"/>
                </a:solidFill>
              </a:rPr>
              <a:t>Average</a:t>
            </a:r>
            <a:r>
              <a:rPr lang="en-US" sz="1600" b="1" baseline="0">
                <a:solidFill>
                  <a:schemeClr val="tx1"/>
                </a:solidFill>
              </a:rPr>
              <a:t> Channel Process Time in Min</a:t>
            </a:r>
          </a:p>
        </c:rich>
      </c:tx>
      <c:overlay val="0"/>
      <c:spPr>
        <a:solidFill>
          <a:srgbClr val="92D050"/>
        </a:solidFill>
        <a:ln>
          <a:noFill/>
        </a:ln>
        <a:effectLst/>
      </c:spPr>
      <c:txPr>
        <a:bodyPr rot="0" spcFirstLastPara="1" vertOverflow="ellipsis" vert="horz" wrap="square" anchor="ctr" anchorCtr="1"/>
        <a:lstStyle/>
        <a:p>
          <a:pPr>
            <a:defRPr sz="1600" b="1" i="0" u="none" strike="noStrike" kern="1200" spc="0" baseline="0">
              <a:solidFill>
                <a:schemeClr val="tx1"/>
              </a:solidFill>
              <a:latin typeface="+mn-lt"/>
              <a:ea typeface="+mn-ea"/>
              <a:cs typeface="+mn-cs"/>
            </a:defRPr>
          </a:pPr>
          <a:endParaRPr lang="en-US"/>
        </a:p>
      </c:txPr>
    </c:title>
    <c:autoTitleDeleted val="0"/>
    <c:pivotFmts>
      <c:pivotFmt>
        <c:idx val="0"/>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bar"/>
        <c:grouping val="clustered"/>
        <c:varyColors val="0"/>
        <c:ser>
          <c:idx val="0"/>
          <c:order val="0"/>
          <c:tx>
            <c:strRef>
              <c:f>Pivot!$N$20</c:f>
              <c:strCache>
                <c:ptCount val="1"/>
                <c:pt idx="0">
                  <c:v>Total</c:v>
                </c:pt>
              </c:strCache>
            </c:strRef>
          </c:tx>
          <c:spPr>
            <a:solidFill>
              <a:schemeClr val="accent1"/>
            </a:solidFill>
            <a:ln>
              <a:noFill/>
            </a:ln>
            <a:effectLst/>
            <a:sp3d/>
          </c:spPr>
          <c:invertIfNegative val="0"/>
          <c:cat>
            <c:strRef>
              <c:f>Pivot!$M$21:$M$26</c:f>
              <c:strCache>
                <c:ptCount val="5"/>
                <c:pt idx="0">
                  <c:v>ATM</c:v>
                </c:pt>
                <c:pt idx="1">
                  <c:v>CARD</c:v>
                </c:pt>
                <c:pt idx="2">
                  <c:v>IMPS</c:v>
                </c:pt>
                <c:pt idx="3">
                  <c:v>NEFT</c:v>
                </c:pt>
                <c:pt idx="4">
                  <c:v>UPI</c:v>
                </c:pt>
              </c:strCache>
            </c:strRef>
          </c:cat>
          <c:val>
            <c:numRef>
              <c:f>Pivot!$N$21:$N$26</c:f>
              <c:numCache>
                <c:formatCode>0.00</c:formatCode>
                <c:ptCount val="5"/>
                <c:pt idx="0">
                  <c:v>37.819047619047616</c:v>
                </c:pt>
                <c:pt idx="1">
                  <c:v>32.320000000000007</c:v>
                </c:pt>
                <c:pt idx="2">
                  <c:v>33.552173913043475</c:v>
                </c:pt>
                <c:pt idx="3">
                  <c:v>31.016513761467891</c:v>
                </c:pt>
                <c:pt idx="4">
                  <c:v>31.809178743961329</c:v>
                </c:pt>
              </c:numCache>
            </c:numRef>
          </c:val>
          <c:extLst>
            <c:ext xmlns:c16="http://schemas.microsoft.com/office/drawing/2014/chart" uri="{C3380CC4-5D6E-409C-BE32-E72D297353CC}">
              <c16:uniqueId val="{00000000-5C59-4B0C-A3B0-8F01023BF017}"/>
            </c:ext>
          </c:extLst>
        </c:ser>
        <c:dLbls>
          <c:showLegendKey val="0"/>
          <c:showVal val="0"/>
          <c:showCatName val="0"/>
          <c:showSerName val="0"/>
          <c:showPercent val="0"/>
          <c:showBubbleSize val="0"/>
        </c:dLbls>
        <c:gapWidth val="150"/>
        <c:shape val="box"/>
        <c:axId val="970137920"/>
        <c:axId val="1152667120"/>
        <c:axId val="0"/>
      </c:bar3DChart>
      <c:catAx>
        <c:axId val="970137920"/>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52667120"/>
        <c:crosses val="autoZero"/>
        <c:auto val="1"/>
        <c:lblAlgn val="ctr"/>
        <c:lblOffset val="100"/>
        <c:noMultiLvlLbl val="0"/>
      </c:catAx>
      <c:valAx>
        <c:axId val="1152667120"/>
        <c:scaling>
          <c:orientation val="minMax"/>
        </c:scaling>
        <c:delete val="0"/>
        <c:axPos val="b"/>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70137920"/>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withinLinear" id="18">
  <a:schemeClr val="accent5"/>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withinLinear" id="18">
  <a:schemeClr val="accent5"/>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99">
  <cs:axisTitle>
    <cs:lnRef idx="0"/>
    <cs:fillRef idx="0"/>
    <cs:effectRef idx="0"/>
    <cs:fontRef idx="minor">
      <a:schemeClr val="tx1">
        <a:lumMod val="65000"/>
        <a:lumOff val="35000"/>
      </a:schemeClr>
    </cs:fontRef>
    <cs:defRPr sz="900" b="1" kern="1200"/>
  </cs:axisTitle>
  <cs:categoryAxis>
    <cs:lnRef idx="0"/>
    <cs:fillRef idx="0"/>
    <cs:effectRef idx="0"/>
    <cs:fontRef idx="minor">
      <a:schemeClr val="tx1">
        <a:lumMod val="65000"/>
        <a:lumOff val="35000"/>
      </a:schemeClr>
    </cs:fontRef>
    <cs:spPr>
      <a:ln w="19050"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styleClr val="auto"/>
    </cs:effectRef>
    <cs:fontRef idx="minor">
      <a:schemeClr val="dk1"/>
    </cs:fontRef>
    <cs:spPr>
      <a:pattFill prst="narHorz">
        <a:fgClr>
          <a:schemeClr val="phClr"/>
        </a:fgClr>
        <a:bgClr>
          <a:schemeClr val="phClr">
            <a:lumMod val="20000"/>
            <a:lumOff val="80000"/>
          </a:schemeClr>
        </a:bgClr>
      </a:pattFill>
      <a:effectLst>
        <a:innerShdw blurRad="114300">
          <a:schemeClr val="phClr"/>
        </a:innerShdw>
      </a:effectLst>
    </cs:spPr>
  </cs:dataPoint>
  <cs:dataPoint3D>
    <cs:lnRef idx="0">
      <cs:styleClr val="auto"/>
    </cs:lnRef>
    <cs:fillRef idx="0">
      <cs:styleClr val="auto"/>
    </cs:fillRef>
    <cs:effectRef idx="0"/>
    <cs:fontRef idx="minor">
      <a:schemeClr val="tx1"/>
    </cs:fontRef>
    <cs:spPr>
      <a:pattFill prst="ltDnDiag">
        <a:fgClr>
          <a:schemeClr val="phClr"/>
        </a:fgClr>
        <a:bgClr>
          <a:schemeClr val="phClr">
            <a:lumMod val="20000"/>
            <a:lumOff val="80000"/>
          </a:schemeClr>
        </a:bgClr>
      </a:pattFill>
      <a:ln>
        <a:solidFill>
          <a:schemeClr val="phClr"/>
        </a:solidFill>
      </a:ln>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35000"/>
            <a:lumOff val="65000"/>
          </a:schemeClr>
        </a:solidFill>
        <a:round/>
      </a:ln>
    </cs:spPr>
  </cs:dropLine>
  <cs:errorBar>
    <cs:lnRef idx="0"/>
    <cs:fillRef idx="0"/>
    <cs:effectRef idx="0"/>
    <cs:fontRef idx="minor">
      <a:schemeClr val="dk1"/>
    </cs:fontRef>
    <cs:spPr>
      <a:ln w="9525">
        <a:solidFill>
          <a:schemeClr val="tx1">
            <a:lumMod val="50000"/>
            <a:lumOff val="50000"/>
          </a:schemeClr>
        </a:solidFill>
        <a:round/>
      </a:ln>
    </cs:spPr>
  </cs:errorBar>
  <cs:floor>
    <cs:lnRef idx="0"/>
    <cs:fillRef idx="0"/>
    <cs:effectRef idx="0"/>
    <cs:fontRef idx="minor">
      <a:schemeClr val="dk1"/>
    </cs:fontRef>
    <cs:spPr>
      <a:ln w="19050" cap="flat" cmpd="sng" algn="ctr">
        <a:solidFill>
          <a:schemeClr val="tx1">
            <a:lumMod val="25000"/>
            <a:lumOff val="75000"/>
          </a:schemeClr>
        </a:solidFill>
        <a:round/>
      </a:ln>
    </cs:spPr>
  </cs:floor>
  <cs:gridlineMajor>
    <cs:lnRef idx="0"/>
    <cs:fillRef idx="0"/>
    <cs:effectRef idx="0"/>
    <cs:fontRef idx="minor">
      <a:schemeClr val="dk1"/>
    </cs:fontRef>
    <cs:spPr>
      <a:ln>
        <a:solidFill>
          <a:schemeClr val="tx1">
            <a:lumMod val="15000"/>
            <a:lumOff val="85000"/>
          </a:schemeClr>
        </a:solidFill>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35000"/>
            <a:lumOff val="65000"/>
          </a:schemeClr>
        </a:solidFill>
        <a:round/>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50000"/>
        <a:lumOff val="50000"/>
      </a:schemeClr>
    </cs:fontRef>
    <cs:defRPr sz="1800" b="1" kern="1200" cap="all" spc="15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99">
  <cs:axisTitle>
    <cs:lnRef idx="0"/>
    <cs:fillRef idx="0"/>
    <cs:effectRef idx="0"/>
    <cs:fontRef idx="minor">
      <a:schemeClr val="tx1">
        <a:lumMod val="65000"/>
        <a:lumOff val="35000"/>
      </a:schemeClr>
    </cs:fontRef>
    <cs:defRPr sz="900" b="1" kern="1200"/>
  </cs:axisTitle>
  <cs:categoryAxis>
    <cs:lnRef idx="0"/>
    <cs:fillRef idx="0"/>
    <cs:effectRef idx="0"/>
    <cs:fontRef idx="minor">
      <a:schemeClr val="tx1">
        <a:lumMod val="65000"/>
        <a:lumOff val="35000"/>
      </a:schemeClr>
    </cs:fontRef>
    <cs:spPr>
      <a:ln w="19050"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styleClr val="auto"/>
    </cs:effectRef>
    <cs:fontRef idx="minor">
      <a:schemeClr val="dk1"/>
    </cs:fontRef>
    <cs:spPr>
      <a:pattFill prst="narHorz">
        <a:fgClr>
          <a:schemeClr val="phClr"/>
        </a:fgClr>
        <a:bgClr>
          <a:schemeClr val="phClr">
            <a:lumMod val="20000"/>
            <a:lumOff val="80000"/>
          </a:schemeClr>
        </a:bgClr>
      </a:pattFill>
      <a:effectLst>
        <a:innerShdw blurRad="114300">
          <a:schemeClr val="phClr"/>
        </a:innerShdw>
      </a:effectLst>
    </cs:spPr>
  </cs:dataPoint>
  <cs:dataPoint3D>
    <cs:lnRef idx="0">
      <cs:styleClr val="auto"/>
    </cs:lnRef>
    <cs:fillRef idx="0">
      <cs:styleClr val="auto"/>
    </cs:fillRef>
    <cs:effectRef idx="0"/>
    <cs:fontRef idx="minor">
      <a:schemeClr val="tx1"/>
    </cs:fontRef>
    <cs:spPr>
      <a:pattFill prst="ltDnDiag">
        <a:fgClr>
          <a:schemeClr val="phClr"/>
        </a:fgClr>
        <a:bgClr>
          <a:schemeClr val="phClr">
            <a:lumMod val="20000"/>
            <a:lumOff val="80000"/>
          </a:schemeClr>
        </a:bgClr>
      </a:pattFill>
      <a:ln>
        <a:solidFill>
          <a:schemeClr val="phClr"/>
        </a:solidFill>
      </a:ln>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35000"/>
            <a:lumOff val="65000"/>
          </a:schemeClr>
        </a:solidFill>
        <a:round/>
      </a:ln>
    </cs:spPr>
  </cs:dropLine>
  <cs:errorBar>
    <cs:lnRef idx="0"/>
    <cs:fillRef idx="0"/>
    <cs:effectRef idx="0"/>
    <cs:fontRef idx="minor">
      <a:schemeClr val="dk1"/>
    </cs:fontRef>
    <cs:spPr>
      <a:ln w="9525">
        <a:solidFill>
          <a:schemeClr val="tx1">
            <a:lumMod val="50000"/>
            <a:lumOff val="50000"/>
          </a:schemeClr>
        </a:solidFill>
        <a:round/>
      </a:ln>
    </cs:spPr>
  </cs:errorBar>
  <cs:floor>
    <cs:lnRef idx="0"/>
    <cs:fillRef idx="0"/>
    <cs:effectRef idx="0"/>
    <cs:fontRef idx="minor">
      <a:schemeClr val="dk1"/>
    </cs:fontRef>
    <cs:spPr>
      <a:ln w="19050" cap="flat" cmpd="sng" algn="ctr">
        <a:solidFill>
          <a:schemeClr val="tx1">
            <a:lumMod val="25000"/>
            <a:lumOff val="75000"/>
          </a:schemeClr>
        </a:solidFill>
        <a:round/>
      </a:ln>
    </cs:spPr>
  </cs:floor>
  <cs:gridlineMajor>
    <cs:lnRef idx="0"/>
    <cs:fillRef idx="0"/>
    <cs:effectRef idx="0"/>
    <cs:fontRef idx="minor">
      <a:schemeClr val="dk1"/>
    </cs:fontRef>
    <cs:spPr>
      <a:ln>
        <a:solidFill>
          <a:schemeClr val="tx1">
            <a:lumMod val="15000"/>
            <a:lumOff val="85000"/>
          </a:schemeClr>
        </a:solidFill>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35000"/>
            <a:lumOff val="65000"/>
          </a:schemeClr>
        </a:solidFill>
        <a:round/>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50000"/>
        <a:lumOff val="50000"/>
      </a:schemeClr>
    </cs:fontRef>
    <cs:defRPr sz="1800" b="1" kern="1200" cap="all" spc="15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harts/style7.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3" Type="http://schemas.openxmlformats.org/officeDocument/2006/relationships/chart" Target="../charts/chart7.xml"/><Relationship Id="rId2" Type="http://schemas.openxmlformats.org/officeDocument/2006/relationships/chart" Target="../charts/chart6.xml"/><Relationship Id="rId1" Type="http://schemas.openxmlformats.org/officeDocument/2006/relationships/chart" Target="../charts/chart5.xml"/><Relationship Id="rId4" Type="http://schemas.openxmlformats.org/officeDocument/2006/relationships/chart" Target="../charts/chart8.xml"/></Relationships>
</file>

<file path=xl/drawings/drawing1.xml><?xml version="1.0" encoding="utf-8"?>
<xdr:wsDr xmlns:xdr="http://schemas.openxmlformats.org/drawingml/2006/spreadsheetDrawing" xmlns:a="http://schemas.openxmlformats.org/drawingml/2006/main">
  <xdr:twoCellAnchor>
    <xdr:from>
      <xdr:col>2</xdr:col>
      <xdr:colOff>106680</xdr:colOff>
      <xdr:row>1</xdr:row>
      <xdr:rowOff>167640</xdr:rowOff>
    </xdr:from>
    <xdr:to>
      <xdr:col>9</xdr:col>
      <xdr:colOff>411480</xdr:colOff>
      <xdr:row>16</xdr:row>
      <xdr:rowOff>167640</xdr:rowOff>
    </xdr:to>
    <xdr:graphicFrame macro="">
      <xdr:nvGraphicFramePr>
        <xdr:cNvPr id="2" name="Chart 1">
          <a:extLst>
            <a:ext uri="{FF2B5EF4-FFF2-40B4-BE49-F238E27FC236}">
              <a16:creationId xmlns:a16="http://schemas.microsoft.com/office/drawing/2014/main" id="{261E11C9-0058-F8AC-E745-F9DE2CA460B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137160</xdr:colOff>
      <xdr:row>18</xdr:row>
      <xdr:rowOff>83820</xdr:rowOff>
    </xdr:from>
    <xdr:to>
      <xdr:col>9</xdr:col>
      <xdr:colOff>83820</xdr:colOff>
      <xdr:row>32</xdr:row>
      <xdr:rowOff>0</xdr:rowOff>
    </xdr:to>
    <xdr:graphicFrame macro="">
      <xdr:nvGraphicFramePr>
        <xdr:cNvPr id="4" name="Chart 3">
          <a:extLst>
            <a:ext uri="{FF2B5EF4-FFF2-40B4-BE49-F238E27FC236}">
              <a16:creationId xmlns:a16="http://schemas.microsoft.com/office/drawing/2014/main" id="{731B9CFA-5D4A-5A33-AD7F-AAEBEBA7930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14</xdr:col>
      <xdr:colOff>472440</xdr:colOff>
      <xdr:row>0</xdr:row>
      <xdr:rowOff>114300</xdr:rowOff>
    </xdr:from>
    <xdr:to>
      <xdr:col>19</xdr:col>
      <xdr:colOff>441960</xdr:colOff>
      <xdr:row>14</xdr:row>
      <xdr:rowOff>15240</xdr:rowOff>
    </xdr:to>
    <xdr:graphicFrame macro="">
      <xdr:nvGraphicFramePr>
        <xdr:cNvPr id="5" name="Chart 4">
          <a:extLst>
            <a:ext uri="{FF2B5EF4-FFF2-40B4-BE49-F238E27FC236}">
              <a16:creationId xmlns:a16="http://schemas.microsoft.com/office/drawing/2014/main" id="{6213D432-4A43-9EB5-E8CC-BF753AE3152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14</xdr:col>
      <xdr:colOff>624840</xdr:colOff>
      <xdr:row>17</xdr:row>
      <xdr:rowOff>45720</xdr:rowOff>
    </xdr:from>
    <xdr:to>
      <xdr:col>20</xdr:col>
      <xdr:colOff>480060</xdr:colOff>
      <xdr:row>31</xdr:row>
      <xdr:rowOff>121920</xdr:rowOff>
    </xdr:to>
    <xdr:graphicFrame macro="">
      <xdr:nvGraphicFramePr>
        <xdr:cNvPr id="6" name="Chart 5">
          <a:extLst>
            <a:ext uri="{FF2B5EF4-FFF2-40B4-BE49-F238E27FC236}">
              <a16:creationId xmlns:a16="http://schemas.microsoft.com/office/drawing/2014/main" id="{79F60235-C75C-7178-6A2D-85BB4A9390E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1</xdr:col>
      <xdr:colOff>243840</xdr:colOff>
      <xdr:row>0</xdr:row>
      <xdr:rowOff>29308</xdr:rowOff>
    </xdr:from>
    <xdr:to>
      <xdr:col>25</xdr:col>
      <xdr:colOff>297180</xdr:colOff>
      <xdr:row>3</xdr:row>
      <xdr:rowOff>175260</xdr:rowOff>
    </xdr:to>
    <xdr:sp macro="" textlink="">
      <xdr:nvSpPr>
        <xdr:cNvPr id="2" name="Rectangle 1">
          <a:extLst>
            <a:ext uri="{FF2B5EF4-FFF2-40B4-BE49-F238E27FC236}">
              <a16:creationId xmlns:a16="http://schemas.microsoft.com/office/drawing/2014/main" id="{20A656DE-39B2-4CBF-20CD-E989A17C99DC}"/>
            </a:ext>
          </a:extLst>
        </xdr:cNvPr>
        <xdr:cNvSpPr/>
      </xdr:nvSpPr>
      <xdr:spPr>
        <a:xfrm>
          <a:off x="849532" y="29308"/>
          <a:ext cx="14589956" cy="702798"/>
        </a:xfrm>
        <a:prstGeom prst="rect">
          <a:avLst/>
        </a:prstGeom>
        <a:solidFill>
          <a:schemeClr val="accent6">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N" sz="4400" b="1">
              <a:solidFill>
                <a:schemeClr val="accent1">
                  <a:lumMod val="50000"/>
                </a:schemeClr>
              </a:solidFill>
              <a:latin typeface="Baskerville Old Face" panose="02020602080505020303" pitchFamily="18" charset="0"/>
            </a:rPr>
            <a:t>Banking</a:t>
          </a:r>
          <a:r>
            <a:rPr lang="en-IN" sz="4400" b="1" baseline="0">
              <a:solidFill>
                <a:schemeClr val="accent1">
                  <a:lumMod val="50000"/>
                </a:schemeClr>
              </a:solidFill>
              <a:latin typeface="Baskerville Old Face" panose="02020602080505020303" pitchFamily="18" charset="0"/>
            </a:rPr>
            <a:t> Reconciliation Dashboard</a:t>
          </a:r>
          <a:endParaRPr lang="en-IN" sz="4400" b="1">
            <a:solidFill>
              <a:schemeClr val="accent1">
                <a:lumMod val="50000"/>
              </a:schemeClr>
            </a:solidFill>
            <a:latin typeface="Baskerville Old Face" panose="02020602080505020303" pitchFamily="18" charset="0"/>
          </a:endParaRPr>
        </a:p>
      </xdr:txBody>
    </xdr:sp>
    <xdr:clientData/>
  </xdr:twoCellAnchor>
  <xdr:twoCellAnchor>
    <xdr:from>
      <xdr:col>1</xdr:col>
      <xdr:colOff>244231</xdr:colOff>
      <xdr:row>4</xdr:row>
      <xdr:rowOff>29307</xdr:rowOff>
    </xdr:from>
    <xdr:to>
      <xdr:col>12</xdr:col>
      <xdr:colOff>205154</xdr:colOff>
      <xdr:row>18</xdr:row>
      <xdr:rowOff>173892</xdr:rowOff>
    </xdr:to>
    <xdr:graphicFrame macro="">
      <xdr:nvGraphicFramePr>
        <xdr:cNvPr id="3" name="Chart 2">
          <a:extLst>
            <a:ext uri="{FF2B5EF4-FFF2-40B4-BE49-F238E27FC236}">
              <a16:creationId xmlns:a16="http://schemas.microsoft.com/office/drawing/2014/main" id="{46E7D419-3FFE-4471-B8DD-DEE1D21813D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19538</xdr:colOff>
      <xdr:row>4</xdr:row>
      <xdr:rowOff>29309</xdr:rowOff>
    </xdr:from>
    <xdr:to>
      <xdr:col>24</xdr:col>
      <xdr:colOff>156308</xdr:colOff>
      <xdr:row>18</xdr:row>
      <xdr:rowOff>136769</xdr:rowOff>
    </xdr:to>
    <xdr:graphicFrame macro="">
      <xdr:nvGraphicFramePr>
        <xdr:cNvPr id="4" name="Chart 3">
          <a:extLst>
            <a:ext uri="{FF2B5EF4-FFF2-40B4-BE49-F238E27FC236}">
              <a16:creationId xmlns:a16="http://schemas.microsoft.com/office/drawing/2014/main" id="{DFBEF49A-8FB2-408E-935B-28900270A9F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263770</xdr:colOff>
      <xdr:row>19</xdr:row>
      <xdr:rowOff>156307</xdr:rowOff>
    </xdr:from>
    <xdr:to>
      <xdr:col>12</xdr:col>
      <xdr:colOff>224692</xdr:colOff>
      <xdr:row>36</xdr:row>
      <xdr:rowOff>122902</xdr:rowOff>
    </xdr:to>
    <xdr:graphicFrame macro="">
      <xdr:nvGraphicFramePr>
        <xdr:cNvPr id="5" name="Chart 4">
          <a:extLst>
            <a:ext uri="{FF2B5EF4-FFF2-40B4-BE49-F238E27FC236}">
              <a16:creationId xmlns:a16="http://schemas.microsoft.com/office/drawing/2014/main" id="{E01AAEED-4FE6-43D7-ACFF-9B8ED975651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299626</xdr:colOff>
      <xdr:row>37</xdr:row>
      <xdr:rowOff>159778</xdr:rowOff>
    </xdr:from>
    <xdr:to>
      <xdr:col>3</xdr:col>
      <xdr:colOff>454730</xdr:colOff>
      <xdr:row>42</xdr:row>
      <xdr:rowOff>159778</xdr:rowOff>
    </xdr:to>
    <xdr:sp macro="" textlink="'KPI Summary'!D2">
      <xdr:nvSpPr>
        <xdr:cNvPr id="8" name="Rectangle: Rounded Corners 7">
          <a:extLst>
            <a:ext uri="{FF2B5EF4-FFF2-40B4-BE49-F238E27FC236}">
              <a16:creationId xmlns:a16="http://schemas.microsoft.com/office/drawing/2014/main" id="{E63FFF8D-C28E-0998-2CFA-A3790E44AE27}"/>
            </a:ext>
          </a:extLst>
        </xdr:cNvPr>
        <xdr:cNvSpPr/>
      </xdr:nvSpPr>
      <xdr:spPr>
        <a:xfrm>
          <a:off x="299626" y="6980907"/>
          <a:ext cx="1998652" cy="921774"/>
        </a:xfrm>
        <a:prstGeom prst="roundRect">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fld id="{1E058714-04A4-4F7A-AD27-70B6A490223F}" type="TxLink">
            <a:rPr lang="en-US" sz="2400" b="1" i="0" u="none" strike="noStrike">
              <a:solidFill>
                <a:srgbClr val="000000"/>
              </a:solidFill>
              <a:latin typeface="Aptos Narrow"/>
            </a:rPr>
            <a:pPr algn="ctr"/>
            <a:t>4200</a:t>
          </a:fld>
          <a:endParaRPr lang="en-IN" sz="1100" b="1">
            <a:solidFill>
              <a:schemeClr val="bg1"/>
            </a:solidFill>
          </a:endParaRPr>
        </a:p>
      </xdr:txBody>
    </xdr:sp>
    <xdr:clientData/>
  </xdr:twoCellAnchor>
  <xdr:twoCellAnchor>
    <xdr:from>
      <xdr:col>0</xdr:col>
      <xdr:colOff>338667</xdr:colOff>
      <xdr:row>40</xdr:row>
      <xdr:rowOff>98323</xdr:rowOff>
    </xdr:from>
    <xdr:to>
      <xdr:col>3</xdr:col>
      <xdr:colOff>331840</xdr:colOff>
      <xdr:row>42</xdr:row>
      <xdr:rowOff>36872</xdr:rowOff>
    </xdr:to>
    <xdr:sp macro="" textlink="">
      <xdr:nvSpPr>
        <xdr:cNvPr id="9" name="TextBox 8">
          <a:extLst>
            <a:ext uri="{FF2B5EF4-FFF2-40B4-BE49-F238E27FC236}">
              <a16:creationId xmlns:a16="http://schemas.microsoft.com/office/drawing/2014/main" id="{277814DB-E605-B73C-D551-6C9CE7084611}"/>
            </a:ext>
          </a:extLst>
        </xdr:cNvPr>
        <xdr:cNvSpPr txBox="1"/>
      </xdr:nvSpPr>
      <xdr:spPr>
        <a:xfrm>
          <a:off x="338667" y="7548990"/>
          <a:ext cx="1821973" cy="31108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600" b="1">
              <a:solidFill>
                <a:sysClr val="windowText" lastClr="000000"/>
              </a:solidFill>
              <a:latin typeface="+mj-lt"/>
            </a:rPr>
            <a:t>Total transactions</a:t>
          </a:r>
        </a:p>
      </xdr:txBody>
    </xdr:sp>
    <xdr:clientData/>
  </xdr:twoCellAnchor>
  <xdr:twoCellAnchor>
    <xdr:from>
      <xdr:col>4</xdr:col>
      <xdr:colOff>90707</xdr:colOff>
      <xdr:row>38</xdr:row>
      <xdr:rowOff>3</xdr:rowOff>
    </xdr:from>
    <xdr:to>
      <xdr:col>7</xdr:col>
      <xdr:colOff>287354</xdr:colOff>
      <xdr:row>42</xdr:row>
      <xdr:rowOff>147487</xdr:rowOff>
    </xdr:to>
    <xdr:sp macro="" textlink="'KPI Summary'!D4">
      <xdr:nvSpPr>
        <xdr:cNvPr id="10" name="Rectangle: Rounded Corners 9">
          <a:extLst>
            <a:ext uri="{FF2B5EF4-FFF2-40B4-BE49-F238E27FC236}">
              <a16:creationId xmlns:a16="http://schemas.microsoft.com/office/drawing/2014/main" id="{7249D43C-AD99-462F-63AD-2668DAF81F8F}"/>
            </a:ext>
          </a:extLst>
        </xdr:cNvPr>
        <xdr:cNvSpPr/>
      </xdr:nvSpPr>
      <xdr:spPr>
        <a:xfrm>
          <a:off x="2548772" y="7005487"/>
          <a:ext cx="2040195" cy="884903"/>
        </a:xfrm>
        <a:prstGeom prst="roundRect">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fld id="{F87229A3-3BE6-449D-AC16-A38662DC8DF9}" type="TxLink">
            <a:rPr lang="en-US" sz="2400" b="1" i="0" u="none" strike="noStrike">
              <a:solidFill>
                <a:srgbClr val="000000"/>
              </a:solidFill>
              <a:latin typeface="Aptos Narrow"/>
            </a:rPr>
            <a:pPr algn="ctr"/>
            <a:t>4108</a:t>
          </a:fld>
          <a:endParaRPr lang="en-IN" sz="1100" b="1"/>
        </a:p>
      </xdr:txBody>
    </xdr:sp>
    <xdr:clientData/>
  </xdr:twoCellAnchor>
  <xdr:twoCellAnchor>
    <xdr:from>
      <xdr:col>7</xdr:col>
      <xdr:colOff>528487</xdr:colOff>
      <xdr:row>37</xdr:row>
      <xdr:rowOff>172067</xdr:rowOff>
    </xdr:from>
    <xdr:to>
      <xdr:col>11</xdr:col>
      <xdr:colOff>164448</xdr:colOff>
      <xdr:row>42</xdr:row>
      <xdr:rowOff>135196</xdr:rowOff>
    </xdr:to>
    <xdr:sp macro="" textlink="'KPI Summary'!D5">
      <xdr:nvSpPr>
        <xdr:cNvPr id="12" name="Rectangle: Rounded Corners 11">
          <a:extLst>
            <a:ext uri="{FF2B5EF4-FFF2-40B4-BE49-F238E27FC236}">
              <a16:creationId xmlns:a16="http://schemas.microsoft.com/office/drawing/2014/main" id="{9744F56C-70D0-4FAF-B579-4C94572DD94C}"/>
            </a:ext>
          </a:extLst>
        </xdr:cNvPr>
        <xdr:cNvSpPr/>
      </xdr:nvSpPr>
      <xdr:spPr>
        <a:xfrm>
          <a:off x="4830100" y="6993196"/>
          <a:ext cx="2094025" cy="884903"/>
        </a:xfrm>
        <a:prstGeom prst="roundRect">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fld id="{D563F509-8A8E-4BF4-9306-9243208B9502}" type="TxLink">
            <a:rPr lang="en-US" sz="2400" b="1" i="0" u="none" strike="noStrike">
              <a:solidFill>
                <a:srgbClr val="000000"/>
              </a:solidFill>
              <a:latin typeface="Aptos Narrow"/>
            </a:rPr>
            <a:pPr algn="ctr"/>
            <a:t>92</a:t>
          </a:fld>
          <a:endParaRPr lang="en-IN" sz="1100" b="1"/>
        </a:p>
      </xdr:txBody>
    </xdr:sp>
    <xdr:clientData/>
  </xdr:twoCellAnchor>
  <xdr:twoCellAnchor>
    <xdr:from>
      <xdr:col>11</xdr:col>
      <xdr:colOff>373378</xdr:colOff>
      <xdr:row>37</xdr:row>
      <xdr:rowOff>159777</xdr:rowOff>
    </xdr:from>
    <xdr:to>
      <xdr:col>15</xdr:col>
      <xdr:colOff>16958</xdr:colOff>
      <xdr:row>42</xdr:row>
      <xdr:rowOff>122906</xdr:rowOff>
    </xdr:to>
    <xdr:sp macro="" textlink="'KPI Summary'!D6">
      <xdr:nvSpPr>
        <xdr:cNvPr id="13" name="Rectangle: Rounded Corners 12">
          <a:extLst>
            <a:ext uri="{FF2B5EF4-FFF2-40B4-BE49-F238E27FC236}">
              <a16:creationId xmlns:a16="http://schemas.microsoft.com/office/drawing/2014/main" id="{2B34BE15-9999-4A8A-9B0A-8448DB3934A6}"/>
            </a:ext>
          </a:extLst>
        </xdr:cNvPr>
        <xdr:cNvSpPr/>
      </xdr:nvSpPr>
      <xdr:spPr>
        <a:xfrm>
          <a:off x="7133055" y="6980906"/>
          <a:ext cx="2101645" cy="884903"/>
        </a:xfrm>
        <a:prstGeom prst="roundRect">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fld id="{1E42A50F-3312-4D22-8BD8-A7456601484F}" type="TxLink">
            <a:rPr lang="en-US" sz="2400" b="1" i="0" u="none" strike="noStrike">
              <a:solidFill>
                <a:srgbClr val="000000"/>
              </a:solidFill>
              <a:latin typeface="Aptos Narrow"/>
            </a:rPr>
            <a:pPr algn="ctr"/>
            <a:t>48</a:t>
          </a:fld>
          <a:endParaRPr lang="en-IN" sz="1100" b="1"/>
        </a:p>
      </xdr:txBody>
    </xdr:sp>
    <xdr:clientData/>
  </xdr:twoCellAnchor>
  <xdr:twoCellAnchor>
    <xdr:from>
      <xdr:col>15</xdr:col>
      <xdr:colOff>262762</xdr:colOff>
      <xdr:row>37</xdr:row>
      <xdr:rowOff>172066</xdr:rowOff>
    </xdr:from>
    <xdr:to>
      <xdr:col>18</xdr:col>
      <xdr:colOff>520859</xdr:colOff>
      <xdr:row>42</xdr:row>
      <xdr:rowOff>135195</xdr:rowOff>
    </xdr:to>
    <xdr:sp macro="" textlink="'KPI Summary'!D7">
      <xdr:nvSpPr>
        <xdr:cNvPr id="14" name="Rectangle: Rounded Corners 13">
          <a:extLst>
            <a:ext uri="{FF2B5EF4-FFF2-40B4-BE49-F238E27FC236}">
              <a16:creationId xmlns:a16="http://schemas.microsoft.com/office/drawing/2014/main" id="{80FEEA30-7666-40D0-957F-40D3201A1843}"/>
            </a:ext>
          </a:extLst>
        </xdr:cNvPr>
        <xdr:cNvSpPr/>
      </xdr:nvSpPr>
      <xdr:spPr>
        <a:xfrm>
          <a:off x="9480504" y="6993195"/>
          <a:ext cx="2101645" cy="884903"/>
        </a:xfrm>
        <a:prstGeom prst="roundRect">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fld id="{C2CB92A6-80DF-4C9C-9A2A-4040509F9DF6}" type="TxLink">
            <a:rPr lang="en-US" sz="2400" b="1" i="0" u="none" strike="noStrike">
              <a:solidFill>
                <a:srgbClr val="000000"/>
              </a:solidFill>
              <a:latin typeface="Aptos Narrow"/>
            </a:rPr>
            <a:pPr algn="ctr"/>
            <a:t>84</a:t>
          </a:fld>
          <a:endParaRPr lang="en-IN" sz="1100" b="1"/>
        </a:p>
      </xdr:txBody>
    </xdr:sp>
    <xdr:clientData/>
  </xdr:twoCellAnchor>
  <xdr:twoCellAnchor>
    <xdr:from>
      <xdr:col>19</xdr:col>
      <xdr:colOff>135199</xdr:colOff>
      <xdr:row>37</xdr:row>
      <xdr:rowOff>172066</xdr:rowOff>
    </xdr:from>
    <xdr:to>
      <xdr:col>22</xdr:col>
      <xdr:colOff>385675</xdr:colOff>
      <xdr:row>42</xdr:row>
      <xdr:rowOff>135195</xdr:rowOff>
    </xdr:to>
    <xdr:sp macro="" textlink="'KPI Summary'!D11">
      <xdr:nvSpPr>
        <xdr:cNvPr id="15" name="Rectangle: Rounded Corners 14">
          <a:extLst>
            <a:ext uri="{FF2B5EF4-FFF2-40B4-BE49-F238E27FC236}">
              <a16:creationId xmlns:a16="http://schemas.microsoft.com/office/drawing/2014/main" id="{5065BC93-F54D-495C-A3DE-E71449ACDAA0}"/>
            </a:ext>
          </a:extLst>
        </xdr:cNvPr>
        <xdr:cNvSpPr/>
      </xdr:nvSpPr>
      <xdr:spPr>
        <a:xfrm>
          <a:off x="11811005" y="6993195"/>
          <a:ext cx="2094025" cy="884903"/>
        </a:xfrm>
        <a:prstGeom prst="roundRect">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fld id="{FF7B60FD-C369-464B-8EEF-D6A3C7AABC00}" type="TxLink">
            <a:rPr lang="en-US" sz="2400" b="1" i="0" u="none" strike="noStrike">
              <a:solidFill>
                <a:srgbClr val="000000"/>
              </a:solidFill>
              <a:latin typeface="Aptos Narrow"/>
            </a:rPr>
            <a:pPr algn="ctr"/>
            <a:t>72%</a:t>
          </a:fld>
          <a:endParaRPr lang="en-IN" sz="1100" b="1"/>
        </a:p>
      </xdr:txBody>
    </xdr:sp>
    <xdr:clientData/>
  </xdr:twoCellAnchor>
  <xdr:twoCellAnchor>
    <xdr:from>
      <xdr:col>22</xdr:col>
      <xdr:colOff>565358</xdr:colOff>
      <xdr:row>37</xdr:row>
      <xdr:rowOff>172066</xdr:rowOff>
    </xdr:from>
    <xdr:to>
      <xdr:col>26</xdr:col>
      <xdr:colOff>319549</xdr:colOff>
      <xdr:row>42</xdr:row>
      <xdr:rowOff>135195</xdr:rowOff>
    </xdr:to>
    <xdr:sp macro="" textlink="'KPI Summary'!D9">
      <xdr:nvSpPr>
        <xdr:cNvPr id="16" name="Rectangle: Rounded Corners 15">
          <a:extLst>
            <a:ext uri="{FF2B5EF4-FFF2-40B4-BE49-F238E27FC236}">
              <a16:creationId xmlns:a16="http://schemas.microsoft.com/office/drawing/2014/main" id="{01BABF5D-0197-4D55-B813-755D4480611F}"/>
            </a:ext>
          </a:extLst>
        </xdr:cNvPr>
        <xdr:cNvSpPr/>
      </xdr:nvSpPr>
      <xdr:spPr>
        <a:xfrm>
          <a:off x="14084713" y="6993195"/>
          <a:ext cx="2212255" cy="884903"/>
        </a:xfrm>
        <a:prstGeom prst="roundRect">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fld id="{2007EF28-3AD9-4AC3-A062-3DDDF5B6D75B}" type="TxLink">
            <a:rPr lang="en-US" sz="2400" b="1" i="0" u="none" strike="noStrike">
              <a:solidFill>
                <a:srgbClr val="000000"/>
              </a:solidFill>
              <a:latin typeface="Aptos Narrow"/>
            </a:rPr>
            <a:pPr algn="ctr"/>
            <a:t>₹ 1,06,314.96</a:t>
          </a:fld>
          <a:endParaRPr lang="en-IN" sz="1100" b="1"/>
        </a:p>
      </xdr:txBody>
    </xdr:sp>
    <xdr:clientData/>
  </xdr:twoCellAnchor>
  <xdr:twoCellAnchor>
    <xdr:from>
      <xdr:col>4</xdr:col>
      <xdr:colOff>233515</xdr:colOff>
      <xdr:row>40</xdr:row>
      <xdr:rowOff>49161</xdr:rowOff>
    </xdr:from>
    <xdr:to>
      <xdr:col>7</xdr:col>
      <xdr:colOff>245532</xdr:colOff>
      <xdr:row>42</xdr:row>
      <xdr:rowOff>49161</xdr:rowOff>
    </xdr:to>
    <xdr:sp macro="" textlink="">
      <xdr:nvSpPr>
        <xdr:cNvPr id="17" name="TextBox 16">
          <a:extLst>
            <a:ext uri="{FF2B5EF4-FFF2-40B4-BE49-F238E27FC236}">
              <a16:creationId xmlns:a16="http://schemas.microsoft.com/office/drawing/2014/main" id="{478A38E6-2236-2C57-F966-625255AF0255}"/>
            </a:ext>
          </a:extLst>
        </xdr:cNvPr>
        <xdr:cNvSpPr txBox="1"/>
      </xdr:nvSpPr>
      <xdr:spPr>
        <a:xfrm>
          <a:off x="2671915" y="7499828"/>
          <a:ext cx="1840817" cy="37253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600" b="1"/>
            <a:t>Unique </a:t>
          </a:r>
          <a:r>
            <a:rPr lang="en-IN" sz="1800" b="1"/>
            <a:t>Processed</a:t>
          </a:r>
          <a:endParaRPr lang="en-IN" sz="1600" b="1"/>
        </a:p>
      </xdr:txBody>
    </xdr:sp>
    <xdr:clientData/>
  </xdr:twoCellAnchor>
  <xdr:twoCellAnchor>
    <xdr:from>
      <xdr:col>7</xdr:col>
      <xdr:colOff>565355</xdr:colOff>
      <xdr:row>40</xdr:row>
      <xdr:rowOff>36871</xdr:rowOff>
    </xdr:from>
    <xdr:to>
      <xdr:col>11</xdr:col>
      <xdr:colOff>135467</xdr:colOff>
      <xdr:row>42</xdr:row>
      <xdr:rowOff>61452</xdr:rowOff>
    </xdr:to>
    <xdr:sp macro="" textlink="">
      <xdr:nvSpPr>
        <xdr:cNvPr id="18" name="TextBox 17">
          <a:extLst>
            <a:ext uri="{FF2B5EF4-FFF2-40B4-BE49-F238E27FC236}">
              <a16:creationId xmlns:a16="http://schemas.microsoft.com/office/drawing/2014/main" id="{5F7B980F-6000-CE83-FBFB-F64EECC4E6EF}"/>
            </a:ext>
          </a:extLst>
        </xdr:cNvPr>
        <xdr:cNvSpPr txBox="1"/>
      </xdr:nvSpPr>
      <xdr:spPr>
        <a:xfrm>
          <a:off x="4832555" y="7487538"/>
          <a:ext cx="2008512" cy="39711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600" b="1"/>
            <a:t>Missing Transactions</a:t>
          </a:r>
        </a:p>
      </xdr:txBody>
    </xdr:sp>
    <xdr:clientData/>
  </xdr:twoCellAnchor>
  <xdr:twoCellAnchor>
    <xdr:from>
      <xdr:col>11</xdr:col>
      <xdr:colOff>467033</xdr:colOff>
      <xdr:row>40</xdr:row>
      <xdr:rowOff>12291</xdr:rowOff>
    </xdr:from>
    <xdr:to>
      <xdr:col>14</xdr:col>
      <xdr:colOff>479321</xdr:colOff>
      <xdr:row>42</xdr:row>
      <xdr:rowOff>16933</xdr:rowOff>
    </xdr:to>
    <xdr:sp macro="" textlink="">
      <xdr:nvSpPr>
        <xdr:cNvPr id="19" name="TextBox 18">
          <a:extLst>
            <a:ext uri="{FF2B5EF4-FFF2-40B4-BE49-F238E27FC236}">
              <a16:creationId xmlns:a16="http://schemas.microsoft.com/office/drawing/2014/main" id="{AE0DAE9B-FF40-7E30-FE3B-30191C110486}"/>
            </a:ext>
          </a:extLst>
        </xdr:cNvPr>
        <xdr:cNvSpPr txBox="1"/>
      </xdr:nvSpPr>
      <xdr:spPr>
        <a:xfrm>
          <a:off x="7172633" y="7462958"/>
          <a:ext cx="1841088" cy="3771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600" b="1"/>
            <a:t>    Duplicate Rows</a:t>
          </a:r>
        </a:p>
      </xdr:txBody>
    </xdr:sp>
    <xdr:clientData/>
  </xdr:twoCellAnchor>
  <xdr:twoCellAnchor>
    <xdr:from>
      <xdr:col>15</xdr:col>
      <xdr:colOff>347816</xdr:colOff>
      <xdr:row>40</xdr:row>
      <xdr:rowOff>12290</xdr:rowOff>
    </xdr:from>
    <xdr:to>
      <xdr:col>18</xdr:col>
      <xdr:colOff>442452</xdr:colOff>
      <xdr:row>42</xdr:row>
      <xdr:rowOff>25400</xdr:rowOff>
    </xdr:to>
    <xdr:sp macro="" textlink="">
      <xdr:nvSpPr>
        <xdr:cNvPr id="20" name="TextBox 19">
          <a:extLst>
            <a:ext uri="{FF2B5EF4-FFF2-40B4-BE49-F238E27FC236}">
              <a16:creationId xmlns:a16="http://schemas.microsoft.com/office/drawing/2014/main" id="{32F2EF07-31A9-72FA-96F6-C888B4EBF547}"/>
            </a:ext>
          </a:extLst>
        </xdr:cNvPr>
        <xdr:cNvSpPr txBox="1"/>
      </xdr:nvSpPr>
      <xdr:spPr>
        <a:xfrm>
          <a:off x="9491816" y="7462957"/>
          <a:ext cx="1923436" cy="38564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600" b="1"/>
            <a:t>   Amount Mismatch</a:t>
          </a:r>
        </a:p>
      </xdr:txBody>
    </xdr:sp>
    <xdr:clientData/>
  </xdr:twoCellAnchor>
  <xdr:twoCellAnchor>
    <xdr:from>
      <xdr:col>19</xdr:col>
      <xdr:colOff>200332</xdr:colOff>
      <xdr:row>40</xdr:row>
      <xdr:rowOff>24581</xdr:rowOff>
    </xdr:from>
    <xdr:to>
      <xdr:col>22</xdr:col>
      <xdr:colOff>270387</xdr:colOff>
      <xdr:row>42</xdr:row>
      <xdr:rowOff>8467</xdr:rowOff>
    </xdr:to>
    <xdr:sp macro="" textlink="">
      <xdr:nvSpPr>
        <xdr:cNvPr id="21" name="TextBox 20">
          <a:extLst>
            <a:ext uri="{FF2B5EF4-FFF2-40B4-BE49-F238E27FC236}">
              <a16:creationId xmlns:a16="http://schemas.microsoft.com/office/drawing/2014/main" id="{9D9FE4F9-D5BE-4FF2-830E-2D643066BABD}"/>
            </a:ext>
          </a:extLst>
        </xdr:cNvPr>
        <xdr:cNvSpPr txBox="1"/>
      </xdr:nvSpPr>
      <xdr:spPr>
        <a:xfrm>
          <a:off x="11782732" y="7475248"/>
          <a:ext cx="1898855" cy="35641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N" sz="1600" b="1"/>
            <a:t>SLA </a:t>
          </a:r>
          <a:r>
            <a:rPr lang="en-IN" sz="1600" b="1" baseline="0"/>
            <a:t> Compliance</a:t>
          </a:r>
          <a:endParaRPr lang="en-IN" sz="1600" b="1"/>
        </a:p>
      </xdr:txBody>
    </xdr:sp>
    <xdr:clientData/>
  </xdr:twoCellAnchor>
  <xdr:twoCellAnchor>
    <xdr:from>
      <xdr:col>23</xdr:col>
      <xdr:colOff>3686</xdr:colOff>
      <xdr:row>40</xdr:row>
      <xdr:rowOff>36870</xdr:rowOff>
    </xdr:from>
    <xdr:to>
      <xdr:col>26</xdr:col>
      <xdr:colOff>172065</xdr:colOff>
      <xdr:row>42</xdr:row>
      <xdr:rowOff>8467</xdr:rowOff>
    </xdr:to>
    <xdr:sp macro="" textlink="">
      <xdr:nvSpPr>
        <xdr:cNvPr id="22" name="TextBox 21">
          <a:extLst>
            <a:ext uri="{FF2B5EF4-FFF2-40B4-BE49-F238E27FC236}">
              <a16:creationId xmlns:a16="http://schemas.microsoft.com/office/drawing/2014/main" id="{9BD1364E-37B7-050F-A51B-44EB0BA1B7DE}"/>
            </a:ext>
          </a:extLst>
        </xdr:cNvPr>
        <xdr:cNvSpPr txBox="1"/>
      </xdr:nvSpPr>
      <xdr:spPr>
        <a:xfrm>
          <a:off x="14024486" y="7487537"/>
          <a:ext cx="1997179" cy="34413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N" sz="1600" b="1"/>
            <a:t>Amount Difference </a:t>
          </a:r>
        </a:p>
      </xdr:txBody>
    </xdr:sp>
    <xdr:clientData/>
  </xdr:twoCellAnchor>
  <xdr:twoCellAnchor editAs="oneCell">
    <xdr:from>
      <xdr:col>24</xdr:col>
      <xdr:colOff>386096</xdr:colOff>
      <xdr:row>4</xdr:row>
      <xdr:rowOff>56865</xdr:rowOff>
    </xdr:from>
    <xdr:to>
      <xdr:col>27</xdr:col>
      <xdr:colOff>541691</xdr:colOff>
      <xdr:row>11</xdr:row>
      <xdr:rowOff>177800</xdr:rowOff>
    </xdr:to>
    <mc:AlternateContent xmlns:mc="http://schemas.openxmlformats.org/markup-compatibility/2006">
      <mc:Choice xmlns:a14="http://schemas.microsoft.com/office/drawing/2010/main" Requires="a14">
        <xdr:graphicFrame macro="">
          <xdr:nvGraphicFramePr>
            <xdr:cNvPr id="23" name="Branch">
              <a:extLst>
                <a:ext uri="{FF2B5EF4-FFF2-40B4-BE49-F238E27FC236}">
                  <a16:creationId xmlns:a16="http://schemas.microsoft.com/office/drawing/2014/main" id="{AEA318B0-1878-9511-9912-E20DE75F9E04}"/>
                </a:ext>
              </a:extLst>
            </xdr:cNvPr>
            <xdr:cNvGraphicFramePr/>
          </xdr:nvGraphicFramePr>
          <xdr:xfrm>
            <a:off x="0" y="0"/>
            <a:ext cx="0" cy="0"/>
          </xdr:xfrm>
          <a:graphic>
            <a:graphicData uri="http://schemas.microsoft.com/office/drawing/2010/slicer">
              <sle:slicer xmlns:sle="http://schemas.microsoft.com/office/drawing/2010/slicer" name="Branch"/>
            </a:graphicData>
          </a:graphic>
        </xdr:graphicFrame>
      </mc:Choice>
      <mc:Fallback>
        <xdr:sp macro="" textlink="">
          <xdr:nvSpPr>
            <xdr:cNvPr id="0" name=""/>
            <xdr:cNvSpPr>
              <a:spLocks noTextEdit="1"/>
            </xdr:cNvSpPr>
          </xdr:nvSpPr>
          <xdr:spPr>
            <a:xfrm>
              <a:off x="15016496" y="801932"/>
              <a:ext cx="1984395" cy="1424801"/>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24</xdr:col>
      <xdr:colOff>368882</xdr:colOff>
      <xdr:row>21</xdr:row>
      <xdr:rowOff>92344</xdr:rowOff>
    </xdr:from>
    <xdr:to>
      <xdr:col>27</xdr:col>
      <xdr:colOff>562130</xdr:colOff>
      <xdr:row>30</xdr:row>
      <xdr:rowOff>135467</xdr:rowOff>
    </xdr:to>
    <mc:AlternateContent xmlns:mc="http://schemas.openxmlformats.org/markup-compatibility/2006">
      <mc:Choice xmlns:a14="http://schemas.microsoft.com/office/drawing/2010/main" Requires="a14">
        <xdr:graphicFrame macro="">
          <xdr:nvGraphicFramePr>
            <xdr:cNvPr id="7" name="Channel">
              <a:extLst>
                <a:ext uri="{FF2B5EF4-FFF2-40B4-BE49-F238E27FC236}">
                  <a16:creationId xmlns:a16="http://schemas.microsoft.com/office/drawing/2014/main" id="{437FCDAC-4213-E643-60A3-78A1D108CE12}"/>
                </a:ext>
              </a:extLst>
            </xdr:cNvPr>
            <xdr:cNvGraphicFramePr/>
          </xdr:nvGraphicFramePr>
          <xdr:xfrm>
            <a:off x="0" y="0"/>
            <a:ext cx="0" cy="0"/>
          </xdr:xfrm>
          <a:graphic>
            <a:graphicData uri="http://schemas.microsoft.com/office/drawing/2010/slicer">
              <sle:slicer xmlns:sle="http://schemas.microsoft.com/office/drawing/2010/slicer" name="Channel"/>
            </a:graphicData>
          </a:graphic>
        </xdr:graphicFrame>
      </mc:Choice>
      <mc:Fallback>
        <xdr:sp macro="" textlink="">
          <xdr:nvSpPr>
            <xdr:cNvPr id="0" name=""/>
            <xdr:cNvSpPr>
              <a:spLocks noTextEdit="1"/>
            </xdr:cNvSpPr>
          </xdr:nvSpPr>
          <xdr:spPr>
            <a:xfrm>
              <a:off x="14999282" y="4003944"/>
              <a:ext cx="2022048" cy="1719523"/>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24</xdr:col>
      <xdr:colOff>384574</xdr:colOff>
      <xdr:row>12</xdr:row>
      <xdr:rowOff>150758</xdr:rowOff>
    </xdr:from>
    <xdr:to>
      <xdr:col>27</xdr:col>
      <xdr:colOff>520510</xdr:colOff>
      <xdr:row>20</xdr:row>
      <xdr:rowOff>139385</xdr:rowOff>
    </xdr:to>
    <mc:AlternateContent xmlns:mc="http://schemas.openxmlformats.org/markup-compatibility/2006">
      <mc:Choice xmlns:tsle="http://schemas.microsoft.com/office/drawing/2012/timeslicer" Requires="tsle">
        <xdr:graphicFrame macro="">
          <xdr:nvGraphicFramePr>
            <xdr:cNvPr id="25" name="Transaction Date">
              <a:extLst>
                <a:ext uri="{FF2B5EF4-FFF2-40B4-BE49-F238E27FC236}">
                  <a16:creationId xmlns:a16="http://schemas.microsoft.com/office/drawing/2014/main" id="{8A73DB3C-3344-4F65-D5EA-81249B1933A1}"/>
                </a:ext>
              </a:extLst>
            </xdr:cNvPr>
            <xdr:cNvGraphicFramePr/>
          </xdr:nvGraphicFramePr>
          <xdr:xfrm>
            <a:off x="0" y="0"/>
            <a:ext cx="0" cy="0"/>
          </xdr:xfrm>
          <a:graphic>
            <a:graphicData uri="http://schemas.microsoft.com/office/drawing/2012/timeslicer">
              <tsle:timeslicer xmlns:tsle="http://schemas.microsoft.com/office/drawing/2012/timeslicer" name="Transaction Date"/>
            </a:graphicData>
          </a:graphic>
        </xdr:graphicFrame>
      </mc:Choice>
      <mc:Fallback>
        <xdr:sp macro="" textlink="">
          <xdr:nvSpPr>
            <xdr:cNvPr id="0" name=""/>
            <xdr:cNvSpPr>
              <a:spLocks noTextEdit="1"/>
            </xdr:cNvSpPr>
          </xdr:nvSpPr>
          <xdr:spPr>
            <a:xfrm>
              <a:off x="15014974" y="2385958"/>
              <a:ext cx="1964736" cy="1478760"/>
            </a:xfrm>
            <a:prstGeom prst="rect">
              <a:avLst/>
            </a:prstGeom>
            <a:solidFill>
              <a:prstClr val="white"/>
            </a:solidFill>
            <a:ln w="1">
              <a:solidFill>
                <a:prstClr val="green"/>
              </a:solidFill>
            </a:ln>
          </xdr:spPr>
          <xdr:txBody>
            <a:bodyPr vertOverflow="clip" horzOverflow="clip"/>
            <a:lstStyle/>
            <a:p>
              <a:r>
                <a:rPr lang="en-IN" sz="1100"/>
                <a:t>Timeline: Works in Excel 2013 or higher. Do not move or resize.</a:t>
              </a:r>
            </a:p>
          </xdr:txBody>
        </xdr:sp>
      </mc:Fallback>
    </mc:AlternateContent>
    <xdr:clientData/>
  </xdr:twoCellAnchor>
  <xdr:twoCellAnchor>
    <xdr:from>
      <xdr:col>13</xdr:col>
      <xdr:colOff>34120</xdr:colOff>
      <xdr:row>19</xdr:row>
      <xdr:rowOff>181969</xdr:rowOff>
    </xdr:from>
    <xdr:to>
      <xdr:col>24</xdr:col>
      <xdr:colOff>170597</xdr:colOff>
      <xdr:row>36</xdr:row>
      <xdr:rowOff>90985</xdr:rowOff>
    </xdr:to>
    <xdr:graphicFrame macro="">
      <xdr:nvGraphicFramePr>
        <xdr:cNvPr id="27" name="Chart 26">
          <a:extLst>
            <a:ext uri="{FF2B5EF4-FFF2-40B4-BE49-F238E27FC236}">
              <a16:creationId xmlns:a16="http://schemas.microsoft.com/office/drawing/2014/main" id="{7E9163C4-1718-4E64-A3BF-B2E9FC217C7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ANDEEP ANDE" refreshedDate="46322.473333564812" createdVersion="8" refreshedVersion="8" minRefreshableVersion="3" recordCount="4156" xr:uid="{06AE0DBE-2ACD-4301-9978-D594AF141C16}">
  <cacheSource type="worksheet">
    <worksheetSource name="bank_processed_transactions"/>
  </cacheSource>
  <cacheFields count="11">
    <cacheField name="transaction_id" numFmtId="0">
      <sharedItems/>
    </cacheField>
    <cacheField name="transaction_date" numFmtId="14">
      <sharedItems containsSemiMixedTypes="0" containsNonDate="0" containsDate="1" containsString="0" minDate="2026-01-01T00:00:00" maxDate="2026-04-01T00:00:00"/>
    </cacheField>
    <cacheField name="account_id" numFmtId="0">
      <sharedItems/>
    </cacheField>
    <cacheField name="channel" numFmtId="0">
      <sharedItems/>
    </cacheField>
    <cacheField name="branch" numFmtId="0">
      <sharedItems/>
    </cacheField>
    <cacheField name="amount_inr" numFmtId="0">
      <sharedItems containsSemiMixedTypes="0" containsString="0" containsNumber="1" minValue="89.62" maxValue="250000"/>
    </cacheField>
    <cacheField name="transaction_status" numFmtId="0">
      <sharedItems/>
    </cacheField>
    <cacheField name="processed_date" numFmtId="14">
      <sharedItems containsSemiMixedTypes="0" containsNonDate="0" containsDate="1" containsString="0" minDate="2026-01-01T00:00:00" maxDate="2026-04-06T00:00:00"/>
    </cacheField>
    <cacheField name="analyst_team" numFmtId="0">
      <sharedItems count="3">
        <s v="Team C"/>
        <s v="Team B"/>
        <s v="Team A"/>
      </sharedItems>
    </cacheField>
    <cacheField name="processing_minutes" numFmtId="0">
      <sharedItems containsSemiMixedTypes="0" containsString="0" containsNumber="1" minValue="0.1" maxValue="154.5"/>
    </cacheField>
    <cacheField name="Duplciate Count" numFmtId="0">
      <sharedItems containsSemiMixedTypes="0" containsString="0" containsNumber="1" containsInteger="1" minValue="1" maxValue="2"/>
    </cacheField>
  </cacheFields>
  <extLst>
    <ext xmlns:x14="http://schemas.microsoft.com/office/spreadsheetml/2009/9/main" uri="{725AE2AE-9491-48be-B2B4-4EB974FC3084}">
      <x14:pivotCacheDefinition/>
    </ext>
    <ext xmlns:xlpdsc="http://schemas.microsoft.com/office/spreadsheetml/2026/pivotDataSourceClean" uri="{F4336242-56EE-4DD3-A5F7-E900642BF6E9}">
      <xlpdsc:dataSourceClean>1</xlpdsc:dataSourceClea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ANDEEP ANDE" refreshedDate="46322.473334027774" createdVersion="8" refreshedVersion="8" minRefreshableVersion="3" recordCount="4200" xr:uid="{90EBB960-1B64-4B57-A80A-CDBCDCB1CE3C}">
  <cacheSource type="worksheet">
    <worksheetSource ref="A1:T4201" sheet="Reconciliation"/>
  </cacheSource>
  <cacheFields count="20">
    <cacheField name="Transaction ID" numFmtId="0">
      <sharedItems/>
    </cacheField>
    <cacheField name="Source Amount" numFmtId="0">
      <sharedItems containsSemiMixedTypes="0" containsString="0" containsNumber="1" minValue="89.62" maxValue="250000"/>
    </cacheField>
    <cacheField name="Processed Amount" numFmtId="0">
      <sharedItems containsMixedTypes="1" containsNumber="1" minValue="89.62" maxValue="250000"/>
    </cacheField>
    <cacheField name="Source Status" numFmtId="0">
      <sharedItems/>
    </cacheField>
    <cacheField name="Processed Status" numFmtId="0">
      <sharedItems/>
    </cacheField>
    <cacheField name="Processed Count" numFmtId="0">
      <sharedItems containsSemiMixedTypes="0" containsString="0" containsNumber="1" containsInteger="1" minValue="0" maxValue="2"/>
    </cacheField>
    <cacheField name="Missing Check" numFmtId="0">
      <sharedItems/>
    </cacheField>
    <cacheField name="Duplicate Check" numFmtId="0">
      <sharedItems/>
    </cacheField>
    <cacheField name="Amount Check " numFmtId="0">
      <sharedItems/>
    </cacheField>
    <cacheField name="Status Check" numFmtId="0">
      <sharedItems/>
    </cacheField>
    <cacheField name="Amount Difference" numFmtId="0">
      <sharedItems containsMixedTypes="1" containsNumber="1" minValue="0" maxValue="9007.5899999999965"/>
    </cacheField>
    <cacheField name="First Processed Date" numFmtId="14">
      <sharedItems containsDate="1" containsMixedTypes="1" minDate="2026-01-01T00:00:00" maxDate="2026-04-06T00:00:00"/>
    </cacheField>
    <cacheField name="Turn Around Days" numFmtId="0">
      <sharedItems containsMixedTypes="1" containsNumber="1" containsInteger="1" minValue="0" maxValue="5"/>
    </cacheField>
    <cacheField name="SLA Status" numFmtId="0">
      <sharedItems/>
    </cacheField>
    <cacheField name="Channel" numFmtId="0">
      <sharedItems count="5">
        <s v="UPI"/>
        <s v="CARD"/>
        <s v="NEFT"/>
        <s v="IMPS"/>
        <s v="ATM"/>
      </sharedItems>
    </cacheField>
    <cacheField name="Missing Flag" numFmtId="0">
      <sharedItems containsSemiMixedTypes="0" containsString="0" containsNumber="1" containsInteger="1" minValue="0" maxValue="1"/>
    </cacheField>
    <cacheField name="Duplicate Flag" numFmtId="0">
      <sharedItems containsSemiMixedTypes="0" containsString="0" containsNumber="1" containsInteger="1" minValue="0" maxValue="1"/>
    </cacheField>
    <cacheField name="Amount Flag" numFmtId="0">
      <sharedItems containsSemiMixedTypes="0" containsString="0" containsNumber="1" containsInteger="1" minValue="0" maxValue="1"/>
    </cacheField>
    <cacheField name="Status Flag" numFmtId="0">
      <sharedItems containsSemiMixedTypes="0" containsString="0" containsNumber="1" containsInteger="1" minValue="0" maxValue="1"/>
    </cacheField>
    <cacheField name="SlA Breach Flag" numFmtId="0">
      <sharedItems containsSemiMixedTypes="0" containsString="0" containsNumber="1" containsInteger="1" minValue="0" maxValue="1"/>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ANDEEP ANDE" refreshedDate="46322.482180208332" createdVersion="8" refreshedVersion="8" minRefreshableVersion="3" recordCount="4200" xr:uid="{6D0E127C-E185-431A-A0B2-DDA49F27C3F5}">
  <cacheSource type="worksheet">
    <worksheetSource name="Table3"/>
  </cacheSource>
  <cacheFields count="23">
    <cacheField name="Transaction ID" numFmtId="0">
      <sharedItems/>
    </cacheField>
    <cacheField name="Source Amount" numFmtId="0">
      <sharedItems containsSemiMixedTypes="0" containsString="0" containsNumber="1" minValue="89.62" maxValue="250000"/>
    </cacheField>
    <cacheField name="Processed Amount" numFmtId="0">
      <sharedItems containsMixedTypes="1" containsNumber="1" minValue="89.62" maxValue="250000"/>
    </cacheField>
    <cacheField name="Source Status" numFmtId="0">
      <sharedItems/>
    </cacheField>
    <cacheField name="Processed Status" numFmtId="0">
      <sharedItems/>
    </cacheField>
    <cacheField name="Processed Count" numFmtId="0">
      <sharedItems containsSemiMixedTypes="0" containsString="0" containsNumber="1" containsInteger="1" minValue="0" maxValue="2"/>
    </cacheField>
    <cacheField name="Missing Check" numFmtId="0">
      <sharedItems/>
    </cacheField>
    <cacheField name="Duplicate Check" numFmtId="0">
      <sharedItems/>
    </cacheField>
    <cacheField name="Amount Check " numFmtId="0">
      <sharedItems/>
    </cacheField>
    <cacheField name="Status Check" numFmtId="0">
      <sharedItems/>
    </cacheField>
    <cacheField name="Amount Difference" numFmtId="0">
      <sharedItems containsMixedTypes="1" containsNumber="1" minValue="0" maxValue="9007.5899999999965"/>
    </cacheField>
    <cacheField name="First Processed Date" numFmtId="14">
      <sharedItems containsDate="1" containsMixedTypes="1" minDate="2026-01-01T00:00:00" maxDate="2026-04-06T00:00:00"/>
    </cacheField>
    <cacheField name="Turn Around Days" numFmtId="0">
      <sharedItems containsMixedTypes="1" containsNumber="1" containsInteger="1" minValue="0" maxValue="5"/>
    </cacheField>
    <cacheField name="SLA Status" numFmtId="0">
      <sharedItems/>
    </cacheField>
    <cacheField name="Channel" numFmtId="0">
      <sharedItems containsBlank="1" count="6">
        <s v="UPI"/>
        <s v="CARD"/>
        <s v="NEFT"/>
        <s v="IMPS"/>
        <s v="ATM"/>
        <m u="1"/>
      </sharedItems>
    </cacheField>
    <cacheField name="Missing Flag" numFmtId="0">
      <sharedItems containsSemiMixedTypes="0" containsString="0" containsNumber="1" containsInteger="1" minValue="0" maxValue="1"/>
    </cacheField>
    <cacheField name="Duplicate Flag" numFmtId="0">
      <sharedItems containsSemiMixedTypes="0" containsString="0" containsNumber="1" containsInteger="1" minValue="0" maxValue="1"/>
    </cacheField>
    <cacheField name="Amount Flag" numFmtId="0">
      <sharedItems containsSemiMixedTypes="0" containsString="0" containsNumber="1" containsInteger="1" minValue="0" maxValue="1"/>
    </cacheField>
    <cacheField name="Status Flag" numFmtId="0">
      <sharedItems containsSemiMixedTypes="0" containsString="0" containsNumber="1" containsInteger="1" minValue="0" maxValue="1"/>
    </cacheField>
    <cacheField name="SlA Breach Flag" numFmtId="0">
      <sharedItems containsSemiMixedTypes="0" containsString="0" containsNumber="1" containsInteger="1" minValue="0" maxValue="1"/>
    </cacheField>
    <cacheField name="Branch" numFmtId="0">
      <sharedItems containsMixedTypes="1" containsNumber="1" containsInteger="1" minValue="0" maxValue="0" count="5">
        <s v="Hyderabad"/>
        <s v="Mumbai"/>
        <s v="Pune"/>
        <s v="Bengaluru"/>
        <n v="0" u="1"/>
      </sharedItems>
    </cacheField>
    <cacheField name="Processing Min" numFmtId="0">
      <sharedItems containsMixedTypes="1" containsNumber="1" minValue="0.1" maxValue="154.5"/>
    </cacheField>
    <cacheField name="Transaction Date" numFmtId="166">
      <sharedItems containsSemiMixedTypes="0" containsNonDate="0" containsDate="1" containsString="0" minDate="2026-01-01T00:00:00" maxDate="2026-04-01T00:00:00" count="90">
        <d v="2026-01-17T00:00:00"/>
        <d v="2026-01-15T00:00:00"/>
        <d v="2026-02-27T00:00:00"/>
        <d v="2026-01-13T00:00:00"/>
        <d v="2026-02-26T00:00:00"/>
        <d v="2026-01-29T00:00:00"/>
        <d v="2026-03-02T00:00:00"/>
        <d v="2026-01-28T00:00:00"/>
        <d v="2026-01-08T00:00:00"/>
        <d v="2026-03-26T00:00:00"/>
        <d v="2026-02-19T00:00:00"/>
        <d v="2026-01-05T00:00:00"/>
        <d v="2026-01-25T00:00:00"/>
        <d v="2026-02-22T00:00:00"/>
        <d v="2026-03-13T00:00:00"/>
        <d v="2026-03-30T00:00:00"/>
        <d v="2026-03-08T00:00:00"/>
        <d v="2026-03-20T00:00:00"/>
        <d v="2026-01-06T00:00:00"/>
        <d v="2026-01-04T00:00:00"/>
        <d v="2026-03-24T00:00:00"/>
        <d v="2026-03-25T00:00:00"/>
        <d v="2026-01-11T00:00:00"/>
        <d v="2026-01-16T00:00:00"/>
        <d v="2026-02-08T00:00:00"/>
        <d v="2026-01-21T00:00:00"/>
        <d v="2026-02-21T00:00:00"/>
        <d v="2026-01-30T00:00:00"/>
        <d v="2026-03-05T00:00:00"/>
        <d v="2026-03-22T00:00:00"/>
        <d v="2026-03-16T00:00:00"/>
        <d v="2026-03-18T00:00:00"/>
        <d v="2026-03-01T00:00:00"/>
        <d v="2026-03-07T00:00:00"/>
        <d v="2026-01-19T00:00:00"/>
        <d v="2026-02-01T00:00:00"/>
        <d v="2026-03-29T00:00:00"/>
        <d v="2026-02-15T00:00:00"/>
        <d v="2026-02-13T00:00:00"/>
        <d v="2026-02-23T00:00:00"/>
        <d v="2026-02-24T00:00:00"/>
        <d v="2026-02-11T00:00:00"/>
        <d v="2026-01-23T00:00:00"/>
        <d v="2026-02-09T00:00:00"/>
        <d v="2026-01-14T00:00:00"/>
        <d v="2026-01-18T00:00:00"/>
        <d v="2026-01-31T00:00:00"/>
        <d v="2026-03-12T00:00:00"/>
        <d v="2026-02-14T00:00:00"/>
        <d v="2026-01-02T00:00:00"/>
        <d v="2026-03-23T00:00:00"/>
        <d v="2026-01-22T00:00:00"/>
        <d v="2026-03-28T00:00:00"/>
        <d v="2026-03-14T00:00:00"/>
        <d v="2026-03-15T00:00:00"/>
        <d v="2026-02-10T00:00:00"/>
        <d v="2026-03-03T00:00:00"/>
        <d v="2026-03-06T00:00:00"/>
        <d v="2026-02-17T00:00:00"/>
        <d v="2026-03-19T00:00:00"/>
        <d v="2026-03-27T00:00:00"/>
        <d v="2026-01-24T00:00:00"/>
        <d v="2026-01-03T00:00:00"/>
        <d v="2026-03-21T00:00:00"/>
        <d v="2026-02-07T00:00:00"/>
        <d v="2026-02-05T00:00:00"/>
        <d v="2026-02-04T00:00:00"/>
        <d v="2026-03-10T00:00:00"/>
        <d v="2026-02-16T00:00:00"/>
        <d v="2026-02-06T00:00:00"/>
        <d v="2026-03-11T00:00:00"/>
        <d v="2026-01-26T00:00:00"/>
        <d v="2026-02-28T00:00:00"/>
        <d v="2026-02-25T00:00:00"/>
        <d v="2026-01-27T00:00:00"/>
        <d v="2026-01-20T00:00:00"/>
        <d v="2026-01-10T00:00:00"/>
        <d v="2026-01-12T00:00:00"/>
        <d v="2026-01-07T00:00:00"/>
        <d v="2026-02-20T00:00:00"/>
        <d v="2026-03-31T00:00:00"/>
        <d v="2026-02-02T00:00:00"/>
        <d v="2026-02-18T00:00:00"/>
        <d v="2026-02-03T00:00:00"/>
        <d v="2026-03-17T00:00:00"/>
        <d v="2026-03-04T00:00:00"/>
        <d v="2026-01-09T00:00:00"/>
        <d v="2026-03-09T00:00:00"/>
        <d v="2026-01-01T00:00:00"/>
        <d v="2026-02-12T00:00:00"/>
      </sharedItems>
    </cacheField>
  </cacheFields>
  <extLst>
    <ext xmlns:x14="http://schemas.microsoft.com/office/spreadsheetml/2009/9/main" uri="{725AE2AE-9491-48be-B2B4-4EB974FC3084}">
      <x14:pivotCacheDefinition pivotCacheId="663141255"/>
    </ext>
    <ext xmlns:xlpdsc="http://schemas.microsoft.com/office/spreadsheetml/2026/pivotDataSourceClean" uri="{F4336242-56EE-4DD3-A5F7-E900642BF6E9}">
      <xlpdsc:dataSourceClean>1</xlpdsc:dataSourceClea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156">
  <r>
    <s v="TXN000001"/>
    <d v="2026-01-17T00:00:00"/>
    <s v="AC00039"/>
    <s v="UPI"/>
    <s v="Hyderabad"/>
    <n v="41823.46"/>
    <s v="SUCCESS"/>
    <d v="2026-01-19T00:00:00"/>
    <x v="0"/>
    <n v="12.9"/>
    <n v="1"/>
  </r>
  <r>
    <s v="TXN000002"/>
    <d v="2026-01-15T00:00:00"/>
    <s v="AC00559"/>
    <s v="UPI"/>
    <s v="Mumbai"/>
    <n v="6915.05"/>
    <s v="SUCCESS"/>
    <d v="2026-01-15T00:00:00"/>
    <x v="1"/>
    <n v="55.5"/>
    <n v="1"/>
  </r>
  <r>
    <s v="TXN000003"/>
    <d v="2026-02-27T00:00:00"/>
    <s v="AC00452"/>
    <s v="CARD"/>
    <s v="Hyderabad"/>
    <n v="7161.27"/>
    <s v="SUCCESS"/>
    <d v="2026-03-01T00:00:00"/>
    <x v="1"/>
    <n v="39.9"/>
    <n v="1"/>
  </r>
  <r>
    <s v="TXN000004"/>
    <d v="2026-01-13T00:00:00"/>
    <s v="AC00228"/>
    <s v="UPI"/>
    <s v="Hyderabad"/>
    <n v="7402.78"/>
    <s v="SUCCESS"/>
    <d v="2026-01-15T00:00:00"/>
    <x v="2"/>
    <n v="10.199999999999999"/>
    <n v="1"/>
  </r>
  <r>
    <s v="TXN000005"/>
    <d v="2026-02-26T00:00:00"/>
    <s v="AC00688"/>
    <s v="CARD"/>
    <s v="Pune"/>
    <n v="5303.75"/>
    <s v="SUCCESS"/>
    <d v="2026-03-01T00:00:00"/>
    <x v="2"/>
    <n v="30.6"/>
    <n v="1"/>
  </r>
  <r>
    <s v="TXN000006"/>
    <d v="2026-01-29T00:00:00"/>
    <s v="AC00196"/>
    <s v="UPI"/>
    <s v="Hyderabad"/>
    <n v="6958.26"/>
    <s v="SUCCESS"/>
    <d v="2026-01-31T00:00:00"/>
    <x v="1"/>
    <n v="107.7"/>
    <n v="1"/>
  </r>
  <r>
    <s v="TXN000007"/>
    <d v="2026-02-27T00:00:00"/>
    <s v="AC00807"/>
    <s v="UPI"/>
    <s v="Mumbai"/>
    <n v="61762.75"/>
    <s v="SUCCESS"/>
    <d v="2026-03-01T00:00:00"/>
    <x v="2"/>
    <n v="18.5"/>
    <n v="1"/>
  </r>
  <r>
    <s v="TXN000008"/>
    <d v="2026-03-02T00:00:00"/>
    <s v="AC00281"/>
    <s v="NEFT"/>
    <s v="Mumbai"/>
    <n v="19414.490000000002"/>
    <s v="SUCCESS"/>
    <d v="2026-03-04T00:00:00"/>
    <x v="2"/>
    <n v="29.5"/>
    <n v="1"/>
  </r>
  <r>
    <s v="TXN000009"/>
    <d v="2026-01-28T00:00:00"/>
    <s v="AC00010"/>
    <s v="CARD"/>
    <s v="Pune"/>
    <n v="6260.86"/>
    <s v="REVERSED"/>
    <d v="2026-01-28T00:00:00"/>
    <x v="2"/>
    <n v="1.2"/>
    <n v="1"/>
  </r>
  <r>
    <s v="TXN000010"/>
    <d v="2026-01-08T00:00:00"/>
    <s v="AC00787"/>
    <s v="NEFT"/>
    <s v="Hyderabad"/>
    <n v="19659.169999999998"/>
    <s v="SUCCESS"/>
    <d v="2026-01-08T00:00:00"/>
    <x v="0"/>
    <n v="7.2"/>
    <n v="1"/>
  </r>
  <r>
    <s v="TXN000011"/>
    <d v="2026-03-26T00:00:00"/>
    <s v="AC00419"/>
    <s v="IMPS"/>
    <s v="Pune"/>
    <n v="1279.46"/>
    <s v="SUCCESS"/>
    <d v="2026-03-27T00:00:00"/>
    <x v="2"/>
    <n v="20.3"/>
    <n v="1"/>
  </r>
  <r>
    <s v="TXN000012"/>
    <d v="2026-02-19T00:00:00"/>
    <s v="AC00166"/>
    <s v="NEFT"/>
    <s v="Bengaluru"/>
    <n v="15962.37"/>
    <s v="SUCCESS"/>
    <d v="2026-02-19T00:00:00"/>
    <x v="2"/>
    <n v="29.7"/>
    <n v="1"/>
  </r>
  <r>
    <s v="TXN000013"/>
    <d v="2026-01-05T00:00:00"/>
    <s v="AC00686"/>
    <s v="IMPS"/>
    <s v="Hyderabad"/>
    <n v="4941.2299999999996"/>
    <s v="SUCCESS"/>
    <d v="2026-01-07T00:00:00"/>
    <x v="2"/>
    <n v="13.1"/>
    <n v="1"/>
  </r>
  <r>
    <s v="TXN000014"/>
    <d v="2026-01-29T00:00:00"/>
    <s v="AC00407"/>
    <s v="NEFT"/>
    <s v="Hyderabad"/>
    <n v="10961.69"/>
    <s v="SUCCESS"/>
    <d v="2026-02-01T00:00:00"/>
    <x v="1"/>
    <n v="57.8"/>
    <n v="1"/>
  </r>
  <r>
    <s v="TXN000015"/>
    <d v="2026-01-25T00:00:00"/>
    <s v="AC00130"/>
    <s v="ATM"/>
    <s v="Mumbai"/>
    <n v="8131.08"/>
    <s v="SUCCESS"/>
    <d v="2026-01-28T00:00:00"/>
    <x v="2"/>
    <n v="10.1"/>
    <n v="1"/>
  </r>
  <r>
    <s v="TXN000016"/>
    <d v="2026-02-19T00:00:00"/>
    <s v="AC00569"/>
    <s v="UPI"/>
    <s v="Hyderabad"/>
    <n v="713.87"/>
    <s v="SUCCESS"/>
    <d v="2026-02-21T00:00:00"/>
    <x v="2"/>
    <n v="14.5"/>
    <n v="1"/>
  </r>
  <r>
    <s v="TXN000017"/>
    <d v="2026-02-22T00:00:00"/>
    <s v="AC00094"/>
    <s v="UPI"/>
    <s v="Bengaluru"/>
    <n v="17422.78"/>
    <s v="SUCCESS"/>
    <d v="2026-02-23T00:00:00"/>
    <x v="0"/>
    <n v="12.9"/>
    <n v="1"/>
  </r>
  <r>
    <s v="TXN000018"/>
    <d v="2026-03-13T00:00:00"/>
    <s v="AC00725"/>
    <s v="NEFT"/>
    <s v="Bengaluru"/>
    <n v="1963.06"/>
    <s v="SUCCESS"/>
    <d v="2026-03-16T00:00:00"/>
    <x v="0"/>
    <n v="14.4"/>
    <n v="1"/>
  </r>
  <r>
    <s v="TXN000019"/>
    <d v="2026-03-30T00:00:00"/>
    <s v="AC00827"/>
    <s v="UPI"/>
    <s v="Mumbai"/>
    <n v="13942.61"/>
    <s v="FAILED"/>
    <d v="2026-04-02T00:00:00"/>
    <x v="2"/>
    <n v="9.1"/>
    <n v="1"/>
  </r>
  <r>
    <s v="TXN000020"/>
    <d v="2026-02-27T00:00:00"/>
    <s v="AC00635"/>
    <s v="CARD"/>
    <s v="Hyderabad"/>
    <n v="1840.9"/>
    <s v="SUCCESS"/>
    <d v="2026-03-04T00:00:00"/>
    <x v="2"/>
    <n v="20.399999999999999"/>
    <n v="1"/>
  </r>
  <r>
    <s v="TXN000021"/>
    <d v="2026-03-08T00:00:00"/>
    <s v="AC00077"/>
    <s v="CARD"/>
    <s v="Pune"/>
    <n v="7862.16"/>
    <s v="SUCCESS"/>
    <d v="2026-03-11T00:00:00"/>
    <x v="0"/>
    <n v="24.4"/>
    <n v="1"/>
  </r>
  <r>
    <s v="TXN000022"/>
    <d v="2026-03-20T00:00:00"/>
    <s v="AC00460"/>
    <s v="UPI"/>
    <s v="Hyderabad"/>
    <n v="869.18"/>
    <s v="SUCCESS"/>
    <d v="2026-03-21T00:00:00"/>
    <x v="1"/>
    <n v="11.6"/>
    <n v="1"/>
  </r>
  <r>
    <s v="TXN000023"/>
    <d v="2026-01-06T00:00:00"/>
    <s v="AC00103"/>
    <s v="ATM"/>
    <s v="Pune"/>
    <n v="10773.95"/>
    <s v="SUCCESS"/>
    <d v="2026-01-09T00:00:00"/>
    <x v="1"/>
    <n v="11.7"/>
    <n v="1"/>
  </r>
  <r>
    <s v="TXN000024"/>
    <d v="2026-01-04T00:00:00"/>
    <s v="AC00184"/>
    <s v="NEFT"/>
    <s v="Mumbai"/>
    <n v="2467.79"/>
    <s v="SUCCESS"/>
    <d v="2026-01-04T00:00:00"/>
    <x v="2"/>
    <n v="30.6"/>
    <n v="1"/>
  </r>
  <r>
    <s v="TXN000025"/>
    <d v="2026-02-26T00:00:00"/>
    <s v="AC00616"/>
    <s v="IMPS"/>
    <s v="Pune"/>
    <n v="3738.85"/>
    <s v="SUCCESS"/>
    <d v="2026-02-27T00:00:00"/>
    <x v="2"/>
    <n v="19"/>
    <n v="1"/>
  </r>
  <r>
    <s v="TXN000026"/>
    <d v="2026-03-24T00:00:00"/>
    <s v="AC00367"/>
    <s v="CARD"/>
    <s v="Pune"/>
    <n v="8639.7999999999993"/>
    <s v="SUCCESS"/>
    <d v="2026-03-27T00:00:00"/>
    <x v="1"/>
    <n v="9.6999999999999993"/>
    <n v="1"/>
  </r>
  <r>
    <s v="TXN000027"/>
    <d v="2026-03-25T00:00:00"/>
    <s v="AC00670"/>
    <s v="NEFT"/>
    <s v="Mumbai"/>
    <n v="12712.51"/>
    <s v="SUCCESS"/>
    <d v="2026-03-28T00:00:00"/>
    <x v="0"/>
    <n v="15.8"/>
    <n v="1"/>
  </r>
  <r>
    <s v="TXN000028"/>
    <d v="2026-01-11T00:00:00"/>
    <s v="AC00617"/>
    <s v="UPI"/>
    <s v="Hyderabad"/>
    <n v="721.38"/>
    <s v="SUCCESS"/>
    <d v="2026-01-14T00:00:00"/>
    <x v="0"/>
    <n v="53.1"/>
    <n v="1"/>
  </r>
  <r>
    <s v="TXN000029"/>
    <d v="2026-01-16T00:00:00"/>
    <s v="AC00057"/>
    <s v="NEFT"/>
    <s v="Hyderabad"/>
    <n v="4246.45"/>
    <s v="SUCCESS"/>
    <d v="2026-01-18T00:00:00"/>
    <x v="2"/>
    <n v="24.7"/>
    <n v="1"/>
  </r>
  <r>
    <s v="TXN000030"/>
    <d v="2026-02-08T00:00:00"/>
    <s v="AC00194"/>
    <s v="IMPS"/>
    <s v="Mumbai"/>
    <n v="774.37"/>
    <s v="SUCCESS"/>
    <d v="2026-02-08T00:00:00"/>
    <x v="1"/>
    <n v="27.2"/>
    <n v="1"/>
  </r>
  <r>
    <s v="TXN000031"/>
    <d v="2026-01-21T00:00:00"/>
    <s v="AC00165"/>
    <s v="UPI"/>
    <s v="Bengaluru"/>
    <n v="1072.7"/>
    <s v="SUCCESS"/>
    <d v="2026-01-24T00:00:00"/>
    <x v="0"/>
    <n v="59.3"/>
    <n v="1"/>
  </r>
  <r>
    <s v="TXN000032"/>
    <d v="2026-03-26T00:00:00"/>
    <s v="AC00646"/>
    <s v="CARD"/>
    <s v="Mumbai"/>
    <n v="95278.94"/>
    <s v="SUCCESS"/>
    <d v="2026-03-27T00:00:00"/>
    <x v="1"/>
    <n v="15.3"/>
    <n v="1"/>
  </r>
  <r>
    <s v="TXN000033"/>
    <d v="2026-02-21T00:00:00"/>
    <s v="AC00719"/>
    <s v="UPI"/>
    <s v="Mumbai"/>
    <n v="17892.21"/>
    <s v="SUCCESS"/>
    <d v="2026-02-23T00:00:00"/>
    <x v="1"/>
    <n v="19.3"/>
    <n v="1"/>
  </r>
  <r>
    <s v="TXN000034"/>
    <d v="2026-01-30T00:00:00"/>
    <s v="AC00386"/>
    <s v="UPI"/>
    <s v="Bengaluru"/>
    <n v="3050.56"/>
    <s v="SUCCESS"/>
    <d v="2026-01-31T00:00:00"/>
    <x v="1"/>
    <n v="25.3"/>
    <n v="1"/>
  </r>
  <r>
    <s v="TXN000035"/>
    <d v="2026-03-05T00:00:00"/>
    <s v="AC00214"/>
    <s v="UPI"/>
    <s v="Hyderabad"/>
    <n v="4047.69"/>
    <s v="SUCCESS"/>
    <d v="2026-03-06T00:00:00"/>
    <x v="1"/>
    <n v="13"/>
    <n v="1"/>
  </r>
  <r>
    <s v="TXN000036"/>
    <d v="2026-03-22T00:00:00"/>
    <s v="AC00553"/>
    <s v="CARD"/>
    <s v="Hyderabad"/>
    <n v="20265.099999999999"/>
    <s v="SUCCESS"/>
    <d v="2026-03-23T00:00:00"/>
    <x v="1"/>
    <n v="24.1"/>
    <n v="1"/>
  </r>
  <r>
    <s v="TXN000037"/>
    <d v="2026-03-16T00:00:00"/>
    <s v="AC00544"/>
    <s v="UPI"/>
    <s v="Bengaluru"/>
    <n v="1262.2"/>
    <s v="SUCCESS"/>
    <d v="2026-03-21T00:00:00"/>
    <x v="2"/>
    <n v="18.8"/>
    <n v="1"/>
  </r>
  <r>
    <s v="TXN000038"/>
    <d v="2026-03-18T00:00:00"/>
    <s v="AC00764"/>
    <s v="UPI"/>
    <s v="Hyderabad"/>
    <n v="522.27"/>
    <s v="SUCCESS"/>
    <d v="2026-03-19T00:00:00"/>
    <x v="2"/>
    <n v="9.1"/>
    <n v="1"/>
  </r>
  <r>
    <s v="TXN000039"/>
    <d v="2026-02-19T00:00:00"/>
    <s v="AC00842"/>
    <s v="UPI"/>
    <s v="Pune"/>
    <n v="1260.8900000000001"/>
    <s v="FAILED"/>
    <d v="2026-02-21T00:00:00"/>
    <x v="2"/>
    <n v="20.5"/>
    <n v="1"/>
  </r>
  <r>
    <s v="TXN000040"/>
    <d v="2026-03-01T00:00:00"/>
    <s v="AC00307"/>
    <s v="UPI"/>
    <s v="Hyderabad"/>
    <n v="9813.73"/>
    <s v="SUCCESS"/>
    <d v="2026-03-02T00:00:00"/>
    <x v="0"/>
    <n v="40"/>
    <n v="1"/>
  </r>
  <r>
    <s v="TXN000041"/>
    <d v="2026-03-07T00:00:00"/>
    <s v="AC00195"/>
    <s v="UPI"/>
    <s v="Hyderabad"/>
    <n v="578.21"/>
    <s v="SUCCESS"/>
    <d v="2026-03-10T00:00:00"/>
    <x v="2"/>
    <n v="16.5"/>
    <n v="1"/>
  </r>
  <r>
    <s v="TXN000042"/>
    <d v="2026-01-19T00:00:00"/>
    <s v="AC00018"/>
    <s v="CARD"/>
    <s v="Pune"/>
    <n v="47272.45"/>
    <s v="SUCCESS"/>
    <d v="2026-01-19T00:00:00"/>
    <x v="1"/>
    <n v="75.7"/>
    <n v="1"/>
  </r>
  <r>
    <s v="TXN000043"/>
    <d v="2026-02-01T00:00:00"/>
    <s v="AC00401"/>
    <s v="UPI"/>
    <s v="Hyderabad"/>
    <n v="4784.5600000000004"/>
    <s v="SUCCESS"/>
    <d v="2026-02-06T00:00:00"/>
    <x v="1"/>
    <n v="34.799999999999997"/>
    <n v="1"/>
  </r>
  <r>
    <s v="TXN000044"/>
    <d v="2026-03-29T00:00:00"/>
    <s v="AC00551"/>
    <s v="NEFT"/>
    <s v="Hyderabad"/>
    <n v="18501.599999999999"/>
    <s v="SUCCESS"/>
    <d v="2026-04-01T00:00:00"/>
    <x v="0"/>
    <n v="40.9"/>
    <n v="1"/>
  </r>
  <r>
    <s v="TXN000045"/>
    <d v="2026-02-21T00:00:00"/>
    <s v="AC00059"/>
    <s v="UPI"/>
    <s v="Hyderabad"/>
    <n v="2977.11"/>
    <s v="SUCCESS"/>
    <d v="2026-02-22T00:00:00"/>
    <x v="1"/>
    <n v="60"/>
    <n v="1"/>
  </r>
  <r>
    <s v="TXN000046"/>
    <d v="2026-01-11T00:00:00"/>
    <s v="AC00747"/>
    <s v="NEFT"/>
    <s v="Mumbai"/>
    <n v="22054.39"/>
    <s v="SUCCESS"/>
    <d v="2026-01-13T00:00:00"/>
    <x v="0"/>
    <n v="52.7"/>
    <n v="1"/>
  </r>
  <r>
    <s v="TXN000047"/>
    <d v="2026-03-01T00:00:00"/>
    <s v="AC00822"/>
    <s v="IMPS"/>
    <s v="Mumbai"/>
    <n v="10417.67"/>
    <s v="SUCCESS"/>
    <d v="2026-03-04T00:00:00"/>
    <x v="2"/>
    <n v="47.6"/>
    <n v="1"/>
  </r>
  <r>
    <s v="TXN000048"/>
    <d v="2026-02-15T00:00:00"/>
    <s v="AC00010"/>
    <s v="UPI"/>
    <s v="Pune"/>
    <n v="7409.19"/>
    <s v="SUCCESS"/>
    <d v="2026-02-16T00:00:00"/>
    <x v="1"/>
    <n v="29.5"/>
    <n v="1"/>
  </r>
  <r>
    <s v="TXN000049"/>
    <d v="2026-01-16T00:00:00"/>
    <s v="AC00672"/>
    <s v="UPI"/>
    <s v="Hyderabad"/>
    <n v="7139.2"/>
    <s v="SUCCESS"/>
    <d v="2026-01-17T00:00:00"/>
    <x v="1"/>
    <n v="34.700000000000003"/>
    <n v="1"/>
  </r>
  <r>
    <s v="TXN000050"/>
    <d v="2026-03-01T00:00:00"/>
    <s v="AC00587"/>
    <s v="NEFT"/>
    <s v="Hyderabad"/>
    <n v="4812.87"/>
    <s v="SUCCESS"/>
    <d v="2026-03-04T00:00:00"/>
    <x v="1"/>
    <n v="63.8"/>
    <n v="1"/>
  </r>
  <r>
    <s v="TXN000051"/>
    <d v="2026-01-08T00:00:00"/>
    <s v="AC00301"/>
    <s v="ATM"/>
    <s v="Hyderabad"/>
    <n v="5385.44"/>
    <s v="SUCCESS"/>
    <d v="2026-01-11T00:00:00"/>
    <x v="2"/>
    <n v="14"/>
    <n v="1"/>
  </r>
  <r>
    <s v="TXN000052"/>
    <d v="2026-02-13T00:00:00"/>
    <s v="AC00166"/>
    <s v="CARD"/>
    <s v="Pune"/>
    <n v="1720.22"/>
    <s v="SUCCESS"/>
    <d v="2026-02-15T00:00:00"/>
    <x v="2"/>
    <n v="11.9"/>
    <n v="1"/>
  </r>
  <r>
    <s v="TXN000053"/>
    <d v="2026-01-06T00:00:00"/>
    <s v="AC00551"/>
    <s v="NEFT"/>
    <s v="Mumbai"/>
    <n v="3900.67"/>
    <s v="SUCCESS"/>
    <d v="2026-01-08T00:00:00"/>
    <x v="2"/>
    <n v="35.1"/>
    <n v="1"/>
  </r>
  <r>
    <s v="TXN000054"/>
    <d v="2026-03-01T00:00:00"/>
    <s v="AC00323"/>
    <s v="UPI"/>
    <s v="Mumbai"/>
    <n v="58003.66"/>
    <s v="SUCCESS"/>
    <d v="2026-03-03T00:00:00"/>
    <x v="0"/>
    <n v="19.399999999999999"/>
    <n v="1"/>
  </r>
  <r>
    <s v="TXN000055"/>
    <d v="2026-03-08T00:00:00"/>
    <s v="AC00336"/>
    <s v="CARD"/>
    <s v="Bengaluru"/>
    <n v="4595.38"/>
    <s v="SUCCESS"/>
    <d v="2026-03-11T00:00:00"/>
    <x v="2"/>
    <n v="29.5"/>
    <n v="1"/>
  </r>
  <r>
    <s v="TXN000056"/>
    <d v="2026-01-28T00:00:00"/>
    <s v="AC00520"/>
    <s v="CARD"/>
    <s v="Pune"/>
    <n v="513.88"/>
    <s v="SUCCESS"/>
    <d v="2026-01-29T00:00:00"/>
    <x v="0"/>
    <n v="46.5"/>
    <n v="1"/>
  </r>
  <r>
    <s v="TXN000057"/>
    <d v="2026-02-23T00:00:00"/>
    <s v="AC00285"/>
    <s v="NEFT"/>
    <s v="Hyderabad"/>
    <n v="4854.55"/>
    <s v="SUCCESS"/>
    <d v="2026-02-24T00:00:00"/>
    <x v="1"/>
    <n v="6.6"/>
    <n v="1"/>
  </r>
  <r>
    <s v="TXN000058"/>
    <d v="2026-02-24T00:00:00"/>
    <s v="AC00106"/>
    <s v="NEFT"/>
    <s v="Pune"/>
    <n v="3906.33"/>
    <s v="SUCCESS"/>
    <d v="2026-02-25T00:00:00"/>
    <x v="1"/>
    <n v="9.8000000000000007"/>
    <n v="1"/>
  </r>
  <r>
    <s v="TXN000059"/>
    <d v="2026-02-11T00:00:00"/>
    <s v="AC00792"/>
    <s v="UPI"/>
    <s v="Mumbai"/>
    <n v="3670.99"/>
    <s v="SUCCESS"/>
    <d v="2026-02-14T00:00:00"/>
    <x v="1"/>
    <n v="32.1"/>
    <n v="1"/>
  </r>
  <r>
    <s v="TXN000060"/>
    <d v="2026-03-25T00:00:00"/>
    <s v="AC00830"/>
    <s v="IMPS"/>
    <s v="Mumbai"/>
    <n v="19572.48"/>
    <s v="FAILED"/>
    <d v="2026-03-26T00:00:00"/>
    <x v="1"/>
    <n v="18.100000000000001"/>
    <n v="1"/>
  </r>
  <r>
    <s v="TXN000061"/>
    <d v="2026-01-21T00:00:00"/>
    <s v="AC00774"/>
    <s v="NEFT"/>
    <s v="Hyderabad"/>
    <n v="19165.900000000001"/>
    <s v="SUCCESS"/>
    <d v="2026-01-24T00:00:00"/>
    <x v="2"/>
    <n v="32.4"/>
    <n v="1"/>
  </r>
  <r>
    <s v="TXN000062"/>
    <d v="2026-01-23T00:00:00"/>
    <s v="AC00455"/>
    <s v="UPI"/>
    <s v="Pune"/>
    <n v="2420.56"/>
    <s v="SUCCESS"/>
    <d v="2026-01-26T00:00:00"/>
    <x v="2"/>
    <n v="94.2"/>
    <n v="1"/>
  </r>
  <r>
    <s v="TXN000063"/>
    <d v="2026-01-19T00:00:00"/>
    <s v="AC00439"/>
    <s v="CARD"/>
    <s v="Hyderabad"/>
    <n v="1804.26"/>
    <s v="SUCCESS"/>
    <d v="2026-01-22T00:00:00"/>
    <x v="0"/>
    <n v="24"/>
    <n v="1"/>
  </r>
  <r>
    <s v="TXN000064"/>
    <d v="2026-02-09T00:00:00"/>
    <s v="AC00645"/>
    <s v="IMPS"/>
    <s v="Hyderabad"/>
    <n v="11139.79"/>
    <s v="SUCCESS"/>
    <d v="2026-02-11T00:00:00"/>
    <x v="1"/>
    <n v="56.3"/>
    <n v="1"/>
  </r>
  <r>
    <s v="TXN000065"/>
    <d v="2026-01-23T00:00:00"/>
    <s v="AC00724"/>
    <s v="CARD"/>
    <s v="Pune"/>
    <n v="951.26"/>
    <s v="SUCCESS"/>
    <d v="2026-01-23T00:00:00"/>
    <x v="0"/>
    <n v="30.3"/>
    <n v="1"/>
  </r>
  <r>
    <s v="TXN000066"/>
    <d v="2026-01-14T00:00:00"/>
    <s v="AC00774"/>
    <s v="IMPS"/>
    <s v="Hyderabad"/>
    <n v="15978.4"/>
    <s v="SUCCESS"/>
    <d v="2026-01-17T00:00:00"/>
    <x v="1"/>
    <n v="9.4"/>
    <n v="1"/>
  </r>
  <r>
    <s v="TXN000067"/>
    <d v="2026-01-18T00:00:00"/>
    <s v="AC00773"/>
    <s v="NEFT"/>
    <s v="Pune"/>
    <n v="4562.7"/>
    <s v="SUCCESS"/>
    <d v="2026-01-19T00:00:00"/>
    <x v="1"/>
    <n v="7.6"/>
    <n v="1"/>
  </r>
  <r>
    <s v="TXN000068"/>
    <d v="2026-02-24T00:00:00"/>
    <s v="AC00646"/>
    <s v="CARD"/>
    <s v="Mumbai"/>
    <n v="5406.25"/>
    <s v="SUCCESS"/>
    <d v="2026-02-25T00:00:00"/>
    <x v="2"/>
    <n v="19"/>
    <n v="1"/>
  </r>
  <r>
    <s v="TXN000069"/>
    <d v="2026-01-31T00:00:00"/>
    <s v="AC00599"/>
    <s v="NEFT"/>
    <s v="Mumbai"/>
    <n v="10409.82"/>
    <s v="SUCCESS"/>
    <d v="2026-01-31T00:00:00"/>
    <x v="2"/>
    <n v="22.8"/>
    <n v="1"/>
  </r>
  <r>
    <s v="TXN000070"/>
    <d v="2026-03-18T00:00:00"/>
    <s v="AC00815"/>
    <s v="UPI"/>
    <s v="Bengaluru"/>
    <n v="3243.39"/>
    <s v="SUCCESS"/>
    <d v="2026-03-19T00:00:00"/>
    <x v="1"/>
    <n v="28.7"/>
    <n v="1"/>
  </r>
  <r>
    <s v="TXN000071"/>
    <d v="2026-03-12T00:00:00"/>
    <s v="AC00062"/>
    <s v="UPI"/>
    <s v="Hyderabad"/>
    <n v="1594.6"/>
    <s v="SUCCESS"/>
    <d v="2026-03-14T00:00:00"/>
    <x v="1"/>
    <n v="26.7"/>
    <n v="1"/>
  </r>
  <r>
    <s v="TXN000072"/>
    <d v="2026-02-26T00:00:00"/>
    <s v="AC00124"/>
    <s v="IMPS"/>
    <s v="Bengaluru"/>
    <n v="3128.58"/>
    <s v="SUCCESS"/>
    <d v="2026-02-27T00:00:00"/>
    <x v="0"/>
    <n v="83.9"/>
    <n v="1"/>
  </r>
  <r>
    <s v="TXN000073"/>
    <d v="2026-02-14T00:00:00"/>
    <s v="AC00658"/>
    <s v="UPI"/>
    <s v="Bengaluru"/>
    <n v="2063.0500000000002"/>
    <s v="SUCCESS"/>
    <d v="2026-02-16T00:00:00"/>
    <x v="2"/>
    <n v="30.9"/>
    <n v="1"/>
  </r>
  <r>
    <s v="TXN000074"/>
    <d v="2026-01-02T00:00:00"/>
    <s v="AC00186"/>
    <s v="CARD"/>
    <s v="Hyderabad"/>
    <n v="4093.8"/>
    <s v="SUCCESS"/>
    <d v="2026-01-04T00:00:00"/>
    <x v="1"/>
    <n v="26.7"/>
    <n v="1"/>
  </r>
  <r>
    <s v="TXN000075"/>
    <d v="2026-01-05T00:00:00"/>
    <s v="AC00775"/>
    <s v="NEFT"/>
    <s v="Mumbai"/>
    <n v="2628.58"/>
    <s v="SUCCESS"/>
    <d v="2026-01-06T00:00:00"/>
    <x v="0"/>
    <n v="26.3"/>
    <n v="1"/>
  </r>
  <r>
    <s v="TXN000076"/>
    <d v="2026-03-23T00:00:00"/>
    <s v="AC00787"/>
    <s v="IMPS"/>
    <s v="Mumbai"/>
    <n v="4420.5200000000004"/>
    <s v="SUCCESS"/>
    <d v="2026-03-24T00:00:00"/>
    <x v="2"/>
    <n v="22.9"/>
    <n v="1"/>
  </r>
  <r>
    <s v="TXN000077"/>
    <d v="2026-01-22T00:00:00"/>
    <s v="AC00702"/>
    <s v="UPI"/>
    <s v="Bengaluru"/>
    <n v="2297.1"/>
    <s v="SUCCESS"/>
    <d v="2026-01-23T00:00:00"/>
    <x v="0"/>
    <n v="34.200000000000003"/>
    <n v="1"/>
  </r>
  <r>
    <s v="TXN000078"/>
    <d v="2026-03-07T00:00:00"/>
    <s v="AC00157"/>
    <s v="UPI"/>
    <s v="Bengaluru"/>
    <n v="3213.59"/>
    <s v="SUCCESS"/>
    <d v="2026-03-07T00:00:00"/>
    <x v="2"/>
    <n v="10.4"/>
    <n v="1"/>
  </r>
  <r>
    <s v="TXN000079"/>
    <d v="2026-02-22T00:00:00"/>
    <s v="AC00733"/>
    <s v="UPI"/>
    <s v="Pune"/>
    <n v="3464.28"/>
    <s v="SUCCESS"/>
    <d v="2026-02-22T00:00:00"/>
    <x v="1"/>
    <n v="31.1"/>
    <n v="1"/>
  </r>
  <r>
    <s v="TXN000080"/>
    <d v="2026-02-23T00:00:00"/>
    <s v="AC00059"/>
    <s v="UPI"/>
    <s v="Hyderabad"/>
    <n v="6555.28"/>
    <s v="SUCCESS"/>
    <d v="2026-02-25T00:00:00"/>
    <x v="1"/>
    <n v="48.9"/>
    <n v="1"/>
  </r>
  <r>
    <s v="TXN000081"/>
    <d v="2026-03-28T00:00:00"/>
    <s v="AC00287"/>
    <s v="IMPS"/>
    <s v="Hyderabad"/>
    <n v="1926.11"/>
    <s v="SUCCESS"/>
    <d v="2026-03-29T00:00:00"/>
    <x v="0"/>
    <n v="23.4"/>
    <n v="1"/>
  </r>
  <r>
    <s v="TXN000082"/>
    <d v="2026-03-14T00:00:00"/>
    <s v="AC00137"/>
    <s v="CARD"/>
    <s v="Mumbai"/>
    <n v="28811.71"/>
    <s v="FAILED"/>
    <d v="2026-03-15T00:00:00"/>
    <x v="2"/>
    <n v="36"/>
    <n v="1"/>
  </r>
  <r>
    <s v="TXN000083"/>
    <d v="2026-03-20T00:00:00"/>
    <s v="AC00469"/>
    <s v="UPI"/>
    <s v="Hyderabad"/>
    <n v="5115.8999999999996"/>
    <s v="SUCCESS"/>
    <d v="2026-03-20T00:00:00"/>
    <x v="0"/>
    <n v="32.799999999999997"/>
    <n v="1"/>
  </r>
  <r>
    <s v="TXN000084"/>
    <d v="2026-02-09T00:00:00"/>
    <s v="AC00753"/>
    <s v="NEFT"/>
    <s v="Hyderabad"/>
    <n v="11730.67"/>
    <s v="SUCCESS"/>
    <d v="2026-02-09T00:00:00"/>
    <x v="0"/>
    <n v="18.5"/>
    <n v="1"/>
  </r>
  <r>
    <s v="TXN000085"/>
    <d v="2026-03-15T00:00:00"/>
    <s v="AC00132"/>
    <s v="CARD"/>
    <s v="Bengaluru"/>
    <n v="6607.83"/>
    <s v="SUCCESS"/>
    <d v="2026-03-15T00:00:00"/>
    <x v="2"/>
    <n v="50.3"/>
    <n v="1"/>
  </r>
  <r>
    <s v="TXN000086"/>
    <d v="2026-01-13T00:00:00"/>
    <s v="AC00059"/>
    <s v="UPI"/>
    <s v="Bengaluru"/>
    <n v="1125.54"/>
    <s v="SUCCESS"/>
    <d v="2026-01-13T00:00:00"/>
    <x v="2"/>
    <n v="40.6"/>
    <n v="1"/>
  </r>
  <r>
    <s v="TXN000087"/>
    <d v="2026-03-22T00:00:00"/>
    <s v="AC00727"/>
    <s v="IMPS"/>
    <s v="Hyderabad"/>
    <n v="2061.7800000000002"/>
    <s v="SUCCESS"/>
    <d v="2026-03-23T00:00:00"/>
    <x v="2"/>
    <n v="63"/>
    <n v="1"/>
  </r>
  <r>
    <s v="TXN000088"/>
    <d v="2026-02-10T00:00:00"/>
    <s v="AC00246"/>
    <s v="IMPS"/>
    <s v="Pune"/>
    <n v="4316.3999999999996"/>
    <s v="SUCCESS"/>
    <d v="2026-02-13T00:00:00"/>
    <x v="1"/>
    <n v="25.8"/>
    <n v="1"/>
  </r>
  <r>
    <s v="TXN000089"/>
    <d v="2026-02-21T00:00:00"/>
    <s v="AC00491"/>
    <s v="UPI"/>
    <s v="Mumbai"/>
    <n v="13374.25"/>
    <s v="SUCCESS"/>
    <d v="2026-02-22T00:00:00"/>
    <x v="1"/>
    <n v="79.5"/>
    <n v="1"/>
  </r>
  <r>
    <s v="TXN000090"/>
    <d v="2026-02-22T00:00:00"/>
    <s v="AC00313"/>
    <s v="UPI"/>
    <s v="Pune"/>
    <n v="5556.96"/>
    <s v="FAILED"/>
    <d v="2026-02-24T00:00:00"/>
    <x v="0"/>
    <n v="5.8"/>
    <n v="1"/>
  </r>
  <r>
    <s v="TXN000091"/>
    <d v="2026-03-03T00:00:00"/>
    <s v="AC00593"/>
    <s v="UPI"/>
    <s v="Hyderabad"/>
    <n v="1362.32"/>
    <s v="SUCCESS"/>
    <d v="2026-03-04T00:00:00"/>
    <x v="2"/>
    <n v="63.1"/>
    <n v="1"/>
  </r>
  <r>
    <s v="TXN000092"/>
    <d v="2026-02-10T00:00:00"/>
    <s v="AC00217"/>
    <s v="UPI"/>
    <s v="Hyderabad"/>
    <n v="1438.21"/>
    <s v="SUCCESS"/>
    <d v="2026-02-12T00:00:00"/>
    <x v="1"/>
    <n v="22.4"/>
    <n v="1"/>
  </r>
  <r>
    <s v="TXN000093"/>
    <d v="2026-03-07T00:00:00"/>
    <s v="AC00812"/>
    <s v="UPI"/>
    <s v="Bengaluru"/>
    <n v="2483.23"/>
    <s v="SUCCESS"/>
    <d v="2026-03-09T00:00:00"/>
    <x v="1"/>
    <n v="9.6"/>
    <n v="1"/>
  </r>
  <r>
    <s v="TXN000094"/>
    <d v="2026-03-18T00:00:00"/>
    <s v="AC00612"/>
    <s v="UPI"/>
    <s v="Hyderabad"/>
    <n v="12963.11"/>
    <s v="SUCCESS"/>
    <d v="2026-03-19T00:00:00"/>
    <x v="2"/>
    <n v="46.4"/>
    <n v="1"/>
  </r>
  <r>
    <s v="TXN000095"/>
    <d v="2026-03-06T00:00:00"/>
    <s v="AC00079"/>
    <s v="NEFT"/>
    <s v="Hyderabad"/>
    <n v="9015.67"/>
    <s v="SUCCESS"/>
    <d v="2026-03-08T00:00:00"/>
    <x v="2"/>
    <n v="14.6"/>
    <n v="1"/>
  </r>
  <r>
    <s v="TXN000096"/>
    <d v="2026-02-09T00:00:00"/>
    <s v="AC00698"/>
    <s v="CARD"/>
    <s v="Mumbai"/>
    <n v="1783.49"/>
    <s v="SUCCESS"/>
    <d v="2026-02-11T00:00:00"/>
    <x v="2"/>
    <n v="44.2"/>
    <n v="1"/>
  </r>
  <r>
    <s v="TXN000097"/>
    <d v="2026-02-01T00:00:00"/>
    <s v="AC00815"/>
    <s v="CARD"/>
    <s v="Bengaluru"/>
    <n v="2067.39"/>
    <s v="SUCCESS"/>
    <d v="2026-02-01T00:00:00"/>
    <x v="2"/>
    <n v="7.1"/>
    <n v="1"/>
  </r>
  <r>
    <s v="TXN000098"/>
    <d v="2026-01-02T00:00:00"/>
    <s v="AC00686"/>
    <s v="UPI"/>
    <s v="Bengaluru"/>
    <n v="4709.76"/>
    <s v="SUCCESS"/>
    <d v="2026-01-04T00:00:00"/>
    <x v="1"/>
    <n v="21.4"/>
    <n v="1"/>
  </r>
  <r>
    <s v="TXN000099"/>
    <d v="2026-02-17T00:00:00"/>
    <s v="AC00705"/>
    <s v="IMPS"/>
    <s v="Mumbai"/>
    <n v="2363.33"/>
    <s v="SUCCESS"/>
    <d v="2026-02-19T00:00:00"/>
    <x v="2"/>
    <n v="34.9"/>
    <n v="1"/>
  </r>
  <r>
    <s v="TXN000100"/>
    <d v="2026-03-19T00:00:00"/>
    <s v="AC00648"/>
    <s v="UPI"/>
    <s v="Hyderabad"/>
    <n v="899.78"/>
    <s v="SUCCESS"/>
    <d v="2026-03-19T00:00:00"/>
    <x v="1"/>
    <n v="47"/>
    <n v="1"/>
  </r>
  <r>
    <s v="TXN000101"/>
    <d v="2026-03-27T00:00:00"/>
    <s v="AC00448"/>
    <s v="UPI"/>
    <s v="Hyderabad"/>
    <n v="3083.67"/>
    <s v="SUCCESS"/>
    <d v="2026-03-29T00:00:00"/>
    <x v="1"/>
    <n v="42.3"/>
    <n v="1"/>
  </r>
  <r>
    <s v="TXN000102"/>
    <d v="2026-01-24T00:00:00"/>
    <s v="AC00117"/>
    <s v="UPI"/>
    <s v="Hyderabad"/>
    <n v="8219.77"/>
    <s v="SUCCESS"/>
    <d v="2026-01-27T00:00:00"/>
    <x v="1"/>
    <n v="20.2"/>
    <n v="1"/>
  </r>
  <r>
    <s v="TXN000103"/>
    <d v="2026-03-25T00:00:00"/>
    <s v="AC00156"/>
    <s v="IMPS"/>
    <s v="Hyderabad"/>
    <n v="5754.99"/>
    <s v="SUCCESS"/>
    <d v="2026-03-25T00:00:00"/>
    <x v="1"/>
    <n v="9.1"/>
    <n v="1"/>
  </r>
  <r>
    <s v="TXN000104"/>
    <d v="2026-02-10T00:00:00"/>
    <s v="AC00204"/>
    <s v="CARD"/>
    <s v="Mumbai"/>
    <n v="19963.66"/>
    <s v="REVERSED"/>
    <d v="2026-02-11T00:00:00"/>
    <x v="1"/>
    <n v="10.1"/>
    <n v="1"/>
  </r>
  <r>
    <s v="TXN000105"/>
    <d v="2026-01-03T00:00:00"/>
    <s v="AC00051"/>
    <s v="UPI"/>
    <s v="Hyderabad"/>
    <n v="7462.79"/>
    <s v="FAILED"/>
    <d v="2026-01-03T00:00:00"/>
    <x v="2"/>
    <n v="12.5"/>
    <n v="1"/>
  </r>
  <r>
    <s v="TXN000106"/>
    <d v="2026-03-24T00:00:00"/>
    <s v="AC00142"/>
    <s v="UPI"/>
    <s v="Bengaluru"/>
    <n v="37289.5"/>
    <s v="SUCCESS"/>
    <d v="2026-03-24T00:00:00"/>
    <x v="0"/>
    <n v="52.6"/>
    <n v="1"/>
  </r>
  <r>
    <s v="TXN000107"/>
    <d v="2026-01-31T00:00:00"/>
    <s v="AC00794"/>
    <s v="UPI"/>
    <s v="Hyderabad"/>
    <n v="28627.42"/>
    <s v="SUCCESS"/>
    <d v="2026-02-01T00:00:00"/>
    <x v="2"/>
    <n v="15.4"/>
    <n v="1"/>
  </r>
  <r>
    <s v="TXN000108"/>
    <d v="2026-01-08T00:00:00"/>
    <s v="AC00153"/>
    <s v="UPI"/>
    <s v="Pune"/>
    <n v="4881.9399999999996"/>
    <s v="SUCCESS"/>
    <d v="2026-01-11T00:00:00"/>
    <x v="1"/>
    <n v="14.5"/>
    <n v="1"/>
  </r>
  <r>
    <s v="TXN000109"/>
    <d v="2026-03-30T00:00:00"/>
    <s v="AC00234"/>
    <s v="UPI"/>
    <s v="Pune"/>
    <n v="6425.57"/>
    <s v="SUCCESS"/>
    <d v="2026-03-30T00:00:00"/>
    <x v="2"/>
    <n v="8.6"/>
    <n v="1"/>
  </r>
  <r>
    <s v="TXN000110"/>
    <d v="2026-03-20T00:00:00"/>
    <s v="AC00621"/>
    <s v="ATM"/>
    <s v="Mumbai"/>
    <n v="13514.56"/>
    <s v="SUCCESS"/>
    <d v="2026-03-23T00:00:00"/>
    <x v="0"/>
    <n v="18.899999999999999"/>
    <n v="1"/>
  </r>
  <r>
    <s v="TXN000111"/>
    <d v="2026-02-21T00:00:00"/>
    <s v="AC00798"/>
    <s v="UPI"/>
    <s v="Mumbai"/>
    <n v="6174.05"/>
    <s v="SUCCESS"/>
    <d v="2026-02-24T00:00:00"/>
    <x v="2"/>
    <n v="5.7"/>
    <n v="2"/>
  </r>
  <r>
    <s v="TXN000111"/>
    <d v="2026-02-21T00:00:00"/>
    <s v="AC00798"/>
    <s v="UPI"/>
    <s v="Mumbai"/>
    <n v="6174.05"/>
    <s v="SUCCESS"/>
    <d v="2026-02-23T00:00:00"/>
    <x v="2"/>
    <n v="5.7"/>
    <n v="2"/>
  </r>
  <r>
    <s v="TXN000112"/>
    <d v="2026-01-17T00:00:00"/>
    <s v="AC00731"/>
    <s v="UPI"/>
    <s v="Bengaluru"/>
    <n v="4029.79"/>
    <s v="SUCCESS"/>
    <d v="2026-01-18T00:00:00"/>
    <x v="1"/>
    <n v="42"/>
    <n v="1"/>
  </r>
  <r>
    <s v="TXN000113"/>
    <d v="2026-01-31T00:00:00"/>
    <s v="AC00133"/>
    <s v="UPI"/>
    <s v="Mumbai"/>
    <n v="4533.0200000000004"/>
    <s v="SUCCESS"/>
    <d v="2026-02-02T00:00:00"/>
    <x v="2"/>
    <n v="15.5"/>
    <n v="1"/>
  </r>
  <r>
    <s v="TXN000114"/>
    <d v="2026-03-21T00:00:00"/>
    <s v="AC00794"/>
    <s v="CARD"/>
    <s v="Mumbai"/>
    <n v="5255.12"/>
    <s v="SUCCESS"/>
    <d v="2026-03-21T00:00:00"/>
    <x v="0"/>
    <n v="41.5"/>
    <n v="1"/>
  </r>
  <r>
    <s v="TXN000115"/>
    <d v="2026-02-08T00:00:00"/>
    <s v="AC00398"/>
    <s v="NEFT"/>
    <s v="Hyderabad"/>
    <n v="1792.38"/>
    <s v="SUCCESS"/>
    <d v="2026-02-08T00:00:00"/>
    <x v="0"/>
    <n v="16.100000000000001"/>
    <n v="1"/>
  </r>
  <r>
    <s v="TXN000116"/>
    <d v="2026-03-22T00:00:00"/>
    <s v="AC00069"/>
    <s v="UPI"/>
    <s v="Mumbai"/>
    <n v="529.91999999999996"/>
    <s v="FAILED"/>
    <d v="2026-03-27T00:00:00"/>
    <x v="0"/>
    <n v="60"/>
    <n v="1"/>
  </r>
  <r>
    <s v="TXN000117"/>
    <d v="2026-03-15T00:00:00"/>
    <s v="AC00258"/>
    <s v="NEFT"/>
    <s v="Hyderabad"/>
    <n v="5120.46"/>
    <s v="SUCCESS"/>
    <d v="2026-03-17T00:00:00"/>
    <x v="2"/>
    <n v="14.9"/>
    <n v="1"/>
  </r>
  <r>
    <s v="TXN000118"/>
    <d v="2026-03-08T00:00:00"/>
    <s v="AC00579"/>
    <s v="UPI"/>
    <s v="Hyderabad"/>
    <n v="3677.77"/>
    <s v="SUCCESS"/>
    <d v="2026-03-10T00:00:00"/>
    <x v="2"/>
    <n v="12.6"/>
    <n v="1"/>
  </r>
  <r>
    <s v="TXN000119"/>
    <d v="2026-02-26T00:00:00"/>
    <s v="AC00056"/>
    <s v="IMPS"/>
    <s v="Mumbai"/>
    <n v="4108.8500000000004"/>
    <s v="SUCCESS"/>
    <d v="2026-02-28T00:00:00"/>
    <x v="2"/>
    <n v="14.4"/>
    <n v="1"/>
  </r>
  <r>
    <s v="TXN000120"/>
    <d v="2026-02-13T00:00:00"/>
    <s v="AC00244"/>
    <s v="UPI"/>
    <s v="Pune"/>
    <n v="4486.2700000000004"/>
    <s v="SUCCESS"/>
    <d v="2026-02-15T00:00:00"/>
    <x v="0"/>
    <n v="10.199999999999999"/>
    <n v="1"/>
  </r>
  <r>
    <s v="TXN000121"/>
    <d v="2026-02-24T00:00:00"/>
    <s v="AC00664"/>
    <s v="UPI"/>
    <s v="Bengaluru"/>
    <n v="2878.19"/>
    <s v="SUCCESS"/>
    <d v="2026-02-26T00:00:00"/>
    <x v="0"/>
    <n v="41.3"/>
    <n v="1"/>
  </r>
  <r>
    <s v="TXN000122"/>
    <d v="2026-02-07T00:00:00"/>
    <s v="AC00451"/>
    <s v="UPI"/>
    <s v="Bengaluru"/>
    <n v="5080.8500000000004"/>
    <s v="SUCCESS"/>
    <d v="2026-02-09T00:00:00"/>
    <x v="0"/>
    <n v="82.2"/>
    <n v="1"/>
  </r>
  <r>
    <s v="TXN000123"/>
    <d v="2026-02-05T00:00:00"/>
    <s v="AC00417"/>
    <s v="UPI"/>
    <s v="Pune"/>
    <n v="5837.84"/>
    <s v="FAILED"/>
    <d v="2026-02-06T00:00:00"/>
    <x v="0"/>
    <n v="8"/>
    <n v="1"/>
  </r>
  <r>
    <s v="TXN000124"/>
    <d v="2026-02-13T00:00:00"/>
    <s v="AC00722"/>
    <s v="UPI"/>
    <s v="Hyderabad"/>
    <n v="36272.65"/>
    <s v="SUCCESS"/>
    <d v="2026-02-13T00:00:00"/>
    <x v="0"/>
    <n v="16.899999999999999"/>
    <n v="1"/>
  </r>
  <r>
    <s v="TXN000125"/>
    <d v="2026-01-05T00:00:00"/>
    <s v="AC00423"/>
    <s v="NEFT"/>
    <s v="Pune"/>
    <n v="6218.33"/>
    <s v="SUCCESS"/>
    <d v="2026-01-06T00:00:00"/>
    <x v="2"/>
    <n v="41.9"/>
    <n v="1"/>
  </r>
  <r>
    <s v="TXN000126"/>
    <d v="2026-01-15T00:00:00"/>
    <s v="AC00050"/>
    <s v="CARD"/>
    <s v="Hyderabad"/>
    <n v="1357.02"/>
    <s v="SUCCESS"/>
    <d v="2026-01-18T00:00:00"/>
    <x v="2"/>
    <n v="74.7"/>
    <n v="1"/>
  </r>
  <r>
    <s v="TXN000127"/>
    <d v="2026-03-03T00:00:00"/>
    <s v="AC00775"/>
    <s v="IMPS"/>
    <s v="Hyderabad"/>
    <n v="4202.49"/>
    <s v="SUCCESS"/>
    <d v="2026-03-04T00:00:00"/>
    <x v="2"/>
    <n v="10.7"/>
    <n v="1"/>
  </r>
  <r>
    <s v="TXN000128"/>
    <d v="2026-01-21T00:00:00"/>
    <s v="AC00432"/>
    <s v="ATM"/>
    <s v="Hyderabad"/>
    <n v="3437.58"/>
    <s v="SUCCESS"/>
    <d v="2026-01-23T00:00:00"/>
    <x v="1"/>
    <n v="80.3"/>
    <n v="1"/>
  </r>
  <r>
    <s v="TXN000129"/>
    <d v="2026-02-04T00:00:00"/>
    <s v="AC00052"/>
    <s v="CARD"/>
    <s v="Hyderabad"/>
    <n v="11627.07"/>
    <s v="SUCCESS"/>
    <d v="2026-02-05T00:00:00"/>
    <x v="1"/>
    <n v="34.6"/>
    <n v="1"/>
  </r>
  <r>
    <s v="TXN000130"/>
    <d v="2026-02-17T00:00:00"/>
    <s v="AC00759"/>
    <s v="IMPS"/>
    <s v="Hyderabad"/>
    <n v="2876.94"/>
    <s v="FAILED"/>
    <d v="2026-02-19T00:00:00"/>
    <x v="1"/>
    <n v="76.3"/>
    <n v="1"/>
  </r>
  <r>
    <s v="TXN000131"/>
    <d v="2026-02-09T00:00:00"/>
    <s v="AC00514"/>
    <s v="UPI"/>
    <s v="Bengaluru"/>
    <n v="14421.02"/>
    <s v="SUCCESS"/>
    <d v="2026-02-09T00:00:00"/>
    <x v="1"/>
    <n v="21"/>
    <n v="1"/>
  </r>
  <r>
    <s v="TXN000132"/>
    <d v="2026-03-10T00:00:00"/>
    <s v="AC00580"/>
    <s v="NEFT"/>
    <s v="Hyderabad"/>
    <n v="1114.67"/>
    <s v="SUCCESS"/>
    <d v="2026-03-12T00:00:00"/>
    <x v="0"/>
    <n v="40.700000000000003"/>
    <n v="1"/>
  </r>
  <r>
    <s v="TXN000133"/>
    <d v="2026-03-19T00:00:00"/>
    <s v="AC00204"/>
    <s v="NEFT"/>
    <s v="Hyderabad"/>
    <n v="3204.38"/>
    <s v="SUCCESS"/>
    <d v="2026-03-21T00:00:00"/>
    <x v="0"/>
    <n v="33.1"/>
    <n v="1"/>
  </r>
  <r>
    <s v="TXN000134"/>
    <d v="2026-03-22T00:00:00"/>
    <s v="AC00096"/>
    <s v="CARD"/>
    <s v="Pune"/>
    <n v="17355.43"/>
    <s v="FAILED"/>
    <d v="2026-03-25T00:00:00"/>
    <x v="2"/>
    <n v="27.1"/>
    <n v="1"/>
  </r>
  <r>
    <s v="TXN000135"/>
    <d v="2026-03-23T00:00:00"/>
    <s v="AC00775"/>
    <s v="UPI"/>
    <s v="Mumbai"/>
    <n v="15384.24"/>
    <s v="SUCCESS"/>
    <d v="2026-03-25T00:00:00"/>
    <x v="1"/>
    <n v="29.4"/>
    <n v="1"/>
  </r>
  <r>
    <s v="TXN000136"/>
    <d v="2026-02-16T00:00:00"/>
    <s v="AC00642"/>
    <s v="NEFT"/>
    <s v="Bengaluru"/>
    <n v="38202.57"/>
    <s v="SUCCESS"/>
    <d v="2026-02-18T00:00:00"/>
    <x v="1"/>
    <n v="71.5"/>
    <n v="1"/>
  </r>
  <r>
    <s v="TXN000137"/>
    <d v="2026-02-06T00:00:00"/>
    <s v="AC00277"/>
    <s v="CARD"/>
    <s v="Bengaluru"/>
    <n v="5212.34"/>
    <s v="SUCCESS"/>
    <d v="2026-02-11T00:00:00"/>
    <x v="2"/>
    <n v="12.7"/>
    <n v="1"/>
  </r>
  <r>
    <s v="TXN000138"/>
    <d v="2026-03-11T00:00:00"/>
    <s v="AC00068"/>
    <s v="NEFT"/>
    <s v="Hyderabad"/>
    <n v="7000.91"/>
    <s v="SUCCESS"/>
    <d v="2026-03-16T00:00:00"/>
    <x v="2"/>
    <n v="33.700000000000003"/>
    <n v="1"/>
  </r>
  <r>
    <s v="TXN000139"/>
    <d v="2026-01-21T00:00:00"/>
    <s v="AC00560"/>
    <s v="NEFT"/>
    <s v="Hyderabad"/>
    <n v="1092.58"/>
    <s v="SUCCESS"/>
    <d v="2026-01-22T00:00:00"/>
    <x v="1"/>
    <n v="49"/>
    <n v="1"/>
  </r>
  <r>
    <s v="TXN000140"/>
    <d v="2026-01-02T00:00:00"/>
    <s v="AC00403"/>
    <s v="CARD"/>
    <s v="Pune"/>
    <n v="32540.63"/>
    <s v="SUCCESS"/>
    <d v="2026-01-04T00:00:00"/>
    <x v="2"/>
    <n v="104.4"/>
    <n v="1"/>
  </r>
  <r>
    <s v="TXN000141"/>
    <d v="2026-03-23T00:00:00"/>
    <s v="AC00405"/>
    <s v="UPI"/>
    <s v="Bengaluru"/>
    <n v="5592.19"/>
    <s v="SUCCESS"/>
    <d v="2026-03-23T00:00:00"/>
    <x v="2"/>
    <n v="30.6"/>
    <n v="1"/>
  </r>
  <r>
    <s v="TXN000142"/>
    <d v="2026-01-31T00:00:00"/>
    <s v="AC00573"/>
    <s v="IMPS"/>
    <s v="Mumbai"/>
    <n v="3178.79"/>
    <s v="SUCCESS"/>
    <d v="2026-02-02T00:00:00"/>
    <x v="0"/>
    <n v="50"/>
    <n v="1"/>
  </r>
  <r>
    <s v="TXN000143"/>
    <d v="2026-02-06T00:00:00"/>
    <s v="AC00203"/>
    <s v="UPI"/>
    <s v="Hyderabad"/>
    <n v="7005.39"/>
    <s v="SUCCESS"/>
    <d v="2026-02-07T00:00:00"/>
    <x v="2"/>
    <n v="71"/>
    <n v="1"/>
  </r>
  <r>
    <s v="TXN000144"/>
    <d v="2026-02-21T00:00:00"/>
    <s v="AC00842"/>
    <s v="IMPS"/>
    <s v="Mumbai"/>
    <n v="1280.19"/>
    <s v="SUCCESS"/>
    <d v="2026-02-22T00:00:00"/>
    <x v="1"/>
    <n v="62.8"/>
    <n v="1"/>
  </r>
  <r>
    <s v="TXN000145"/>
    <d v="2026-01-28T00:00:00"/>
    <s v="AC00104"/>
    <s v="UPI"/>
    <s v="Mumbai"/>
    <n v="4154.12"/>
    <s v="SUCCESS"/>
    <d v="2026-01-29T00:00:00"/>
    <x v="1"/>
    <n v="8.1"/>
    <n v="1"/>
  </r>
  <r>
    <s v="TXN000146"/>
    <d v="2026-03-06T00:00:00"/>
    <s v="AC00099"/>
    <s v="UPI"/>
    <s v="Mumbai"/>
    <n v="143.5"/>
    <s v="SUCCESS"/>
    <d v="2026-03-08T00:00:00"/>
    <x v="0"/>
    <n v="14.7"/>
    <n v="1"/>
  </r>
  <r>
    <s v="TXN000147"/>
    <d v="2026-02-10T00:00:00"/>
    <s v="AC00527"/>
    <s v="CARD"/>
    <s v="Bengaluru"/>
    <n v="6614.78"/>
    <s v="SUCCESS"/>
    <d v="2026-02-12T00:00:00"/>
    <x v="2"/>
    <n v="21.6"/>
    <n v="1"/>
  </r>
  <r>
    <s v="TXN000148"/>
    <d v="2026-01-21T00:00:00"/>
    <s v="AC00131"/>
    <s v="ATM"/>
    <s v="Hyderabad"/>
    <n v="9181.58"/>
    <s v="SUCCESS"/>
    <d v="2026-01-21T00:00:00"/>
    <x v="0"/>
    <n v="33"/>
    <n v="1"/>
  </r>
  <r>
    <s v="TXN000149"/>
    <d v="2026-03-25T00:00:00"/>
    <s v="AC00646"/>
    <s v="UPI"/>
    <s v="Hyderabad"/>
    <n v="3843.98"/>
    <s v="SUCCESS"/>
    <d v="2026-03-28T00:00:00"/>
    <x v="0"/>
    <n v="47.9"/>
    <n v="1"/>
  </r>
  <r>
    <s v="TXN000150"/>
    <d v="2026-01-30T00:00:00"/>
    <s v="AC00292"/>
    <s v="CARD"/>
    <s v="Pune"/>
    <n v="4557.59"/>
    <s v="SUCCESS"/>
    <d v="2026-02-01T00:00:00"/>
    <x v="1"/>
    <n v="6.7"/>
    <n v="1"/>
  </r>
  <r>
    <s v="TXN000151"/>
    <d v="2026-01-26T00:00:00"/>
    <s v="AC00425"/>
    <s v="UPI"/>
    <s v="Hyderabad"/>
    <n v="1766.54"/>
    <s v="SUCCESS"/>
    <d v="2026-01-26T00:00:00"/>
    <x v="2"/>
    <n v="9.8000000000000007"/>
    <n v="1"/>
  </r>
  <r>
    <s v="TXN000152"/>
    <d v="2026-03-22T00:00:00"/>
    <s v="AC00770"/>
    <s v="IMPS"/>
    <s v="Bengaluru"/>
    <n v="4077.58"/>
    <s v="SUCCESS"/>
    <d v="2026-03-22T00:00:00"/>
    <x v="0"/>
    <n v="9.8000000000000007"/>
    <n v="1"/>
  </r>
  <r>
    <s v="TXN000153"/>
    <d v="2026-01-15T00:00:00"/>
    <s v="AC00728"/>
    <s v="ATM"/>
    <s v="Hyderabad"/>
    <n v="1349.69"/>
    <s v="SUCCESS"/>
    <d v="2026-01-16T00:00:00"/>
    <x v="0"/>
    <n v="18.2"/>
    <n v="2"/>
  </r>
  <r>
    <s v="TXN000153"/>
    <d v="2026-01-15T00:00:00"/>
    <s v="AC00728"/>
    <s v="ATM"/>
    <s v="Hyderabad"/>
    <n v="1349.69"/>
    <s v="SUCCESS"/>
    <d v="2026-01-17T00:00:00"/>
    <x v="0"/>
    <n v="18.2"/>
    <n v="2"/>
  </r>
  <r>
    <s v="TXN000154"/>
    <d v="2026-02-28T00:00:00"/>
    <s v="AC00607"/>
    <s v="UPI"/>
    <s v="Mumbai"/>
    <n v="53824.28"/>
    <s v="SUCCESS"/>
    <d v="2026-03-02T00:00:00"/>
    <x v="0"/>
    <n v="15.1"/>
    <n v="1"/>
  </r>
  <r>
    <s v="TXN000155"/>
    <d v="2026-03-19T00:00:00"/>
    <s v="AC00128"/>
    <s v="IMPS"/>
    <s v="Bengaluru"/>
    <n v="1217.81"/>
    <s v="SUCCESS"/>
    <d v="2026-03-22T00:00:00"/>
    <x v="0"/>
    <n v="19"/>
    <n v="1"/>
  </r>
  <r>
    <s v="TXN000156"/>
    <d v="2026-02-17T00:00:00"/>
    <s v="AC00762"/>
    <s v="IMPS"/>
    <s v="Hyderabad"/>
    <n v="3144.5"/>
    <s v="SUCCESS"/>
    <d v="2026-02-18T00:00:00"/>
    <x v="1"/>
    <n v="6.6"/>
    <n v="1"/>
  </r>
  <r>
    <s v="TXN000157"/>
    <d v="2026-01-28T00:00:00"/>
    <s v="AC00465"/>
    <s v="UPI"/>
    <s v="Mumbai"/>
    <n v="13531.93"/>
    <s v="FAILED"/>
    <d v="2026-01-31T00:00:00"/>
    <x v="2"/>
    <n v="14.6"/>
    <n v="1"/>
  </r>
  <r>
    <s v="TXN000159"/>
    <d v="2026-03-20T00:00:00"/>
    <s v="AC00317"/>
    <s v="CARD"/>
    <s v="Hyderabad"/>
    <n v="10187.52"/>
    <s v="SUCCESS"/>
    <d v="2026-03-23T00:00:00"/>
    <x v="2"/>
    <n v="21.1"/>
    <n v="1"/>
  </r>
  <r>
    <s v="TXN000160"/>
    <d v="2026-03-15T00:00:00"/>
    <s v="AC00596"/>
    <s v="UPI"/>
    <s v="Bengaluru"/>
    <n v="7772.33"/>
    <s v="SUCCESS"/>
    <d v="2026-03-16T00:00:00"/>
    <x v="2"/>
    <n v="31.4"/>
    <n v="1"/>
  </r>
  <r>
    <s v="TXN000161"/>
    <d v="2026-03-23T00:00:00"/>
    <s v="AC00216"/>
    <s v="UPI"/>
    <s v="Bengaluru"/>
    <n v="8804.17"/>
    <s v="SUCCESS"/>
    <d v="2026-03-24T00:00:00"/>
    <x v="1"/>
    <n v="31.3"/>
    <n v="1"/>
  </r>
  <r>
    <s v="TXN000162"/>
    <d v="2026-01-13T00:00:00"/>
    <s v="AC00540"/>
    <s v="ATM"/>
    <s v="Mumbai"/>
    <n v="10237.73"/>
    <s v="SUCCESS"/>
    <d v="2026-01-15T00:00:00"/>
    <x v="0"/>
    <n v="42.8"/>
    <n v="1"/>
  </r>
  <r>
    <s v="TXN000163"/>
    <d v="2026-03-11T00:00:00"/>
    <s v="AC00644"/>
    <s v="UPI"/>
    <s v="Hyderabad"/>
    <n v="6551.02"/>
    <s v="SUCCESS"/>
    <d v="2026-03-14T00:00:00"/>
    <x v="1"/>
    <n v="48.5"/>
    <n v="1"/>
  </r>
  <r>
    <s v="TXN000164"/>
    <d v="2026-03-07T00:00:00"/>
    <s v="AC00566"/>
    <s v="UPI"/>
    <s v="Bengaluru"/>
    <n v="1320.06"/>
    <s v="SUCCESS"/>
    <d v="2026-03-07T00:00:00"/>
    <x v="2"/>
    <n v="65.2"/>
    <n v="1"/>
  </r>
  <r>
    <s v="TXN000165"/>
    <d v="2026-02-14T00:00:00"/>
    <s v="AC00317"/>
    <s v="ATM"/>
    <s v="Pune"/>
    <n v="30843.23"/>
    <s v="SUCCESS"/>
    <d v="2026-02-16T00:00:00"/>
    <x v="1"/>
    <n v="21.5"/>
    <n v="1"/>
  </r>
  <r>
    <s v="TXN000166"/>
    <d v="2026-01-15T00:00:00"/>
    <s v="AC00341"/>
    <s v="UPI"/>
    <s v="Pune"/>
    <n v="42672.58"/>
    <s v="SUCCESS"/>
    <d v="2026-01-18T00:00:00"/>
    <x v="0"/>
    <n v="15.2"/>
    <n v="1"/>
  </r>
  <r>
    <s v="TXN000167"/>
    <d v="2026-03-02T00:00:00"/>
    <s v="AC00297"/>
    <s v="NEFT"/>
    <s v="Bengaluru"/>
    <n v="12594.88"/>
    <s v="SUCCESS"/>
    <d v="2026-03-03T00:00:00"/>
    <x v="0"/>
    <n v="72.099999999999994"/>
    <n v="1"/>
  </r>
  <r>
    <s v="TXN000168"/>
    <d v="2026-01-28T00:00:00"/>
    <s v="AC00035"/>
    <s v="NEFT"/>
    <s v="Bengaluru"/>
    <n v="5896.16"/>
    <s v="FAILED"/>
    <d v="2026-01-31T00:00:00"/>
    <x v="1"/>
    <n v="32.200000000000003"/>
    <n v="1"/>
  </r>
  <r>
    <s v="TXN000169"/>
    <d v="2026-01-25T00:00:00"/>
    <s v="AC00651"/>
    <s v="UPI"/>
    <s v="Pune"/>
    <n v="630.91999999999996"/>
    <s v="SUCCESS"/>
    <d v="2026-01-27T00:00:00"/>
    <x v="2"/>
    <n v="13"/>
    <n v="1"/>
  </r>
  <r>
    <s v="TXN000170"/>
    <d v="2026-01-28T00:00:00"/>
    <s v="AC00654"/>
    <s v="CARD"/>
    <s v="Hyderabad"/>
    <n v="9962.2800000000007"/>
    <s v="SUCCESS"/>
    <d v="2026-01-28T00:00:00"/>
    <x v="1"/>
    <n v="5.4"/>
    <n v="1"/>
  </r>
  <r>
    <s v="TXN000171"/>
    <d v="2026-02-19T00:00:00"/>
    <s v="AC00302"/>
    <s v="NEFT"/>
    <s v="Pune"/>
    <n v="1173.19"/>
    <s v="SUCCESS"/>
    <d v="2026-02-20T00:00:00"/>
    <x v="2"/>
    <n v="12"/>
    <n v="1"/>
  </r>
  <r>
    <s v="TXN000172"/>
    <d v="2026-02-25T00:00:00"/>
    <s v="AC00481"/>
    <s v="IMPS"/>
    <s v="Hyderabad"/>
    <n v="18510.080000000002"/>
    <s v="SUCCESS"/>
    <d v="2026-02-27T00:00:00"/>
    <x v="2"/>
    <n v="58.9"/>
    <n v="1"/>
  </r>
  <r>
    <s v="TXN000173"/>
    <d v="2026-01-08T00:00:00"/>
    <s v="AC00155"/>
    <s v="UPI"/>
    <s v="Pune"/>
    <n v="760.89"/>
    <s v="SUCCESS"/>
    <d v="2026-01-09T00:00:00"/>
    <x v="0"/>
    <n v="30.6"/>
    <n v="1"/>
  </r>
  <r>
    <s v="TXN000174"/>
    <d v="2026-02-14T00:00:00"/>
    <s v="AC00174"/>
    <s v="UPI"/>
    <s v="Mumbai"/>
    <n v="1496.08"/>
    <s v="SUCCESS"/>
    <d v="2026-02-16T00:00:00"/>
    <x v="0"/>
    <n v="112.8"/>
    <n v="1"/>
  </r>
  <r>
    <s v="TXN000175"/>
    <d v="2026-01-27T00:00:00"/>
    <s v="AC00611"/>
    <s v="ATM"/>
    <s v="Mumbai"/>
    <n v="2125.29"/>
    <s v="SUCCESS"/>
    <d v="2026-01-30T00:00:00"/>
    <x v="1"/>
    <n v="15"/>
    <n v="2"/>
  </r>
  <r>
    <s v="TXN000175"/>
    <d v="2026-01-27T00:00:00"/>
    <s v="AC00611"/>
    <s v="ATM"/>
    <s v="Mumbai"/>
    <n v="2125.29"/>
    <s v="SUCCESS"/>
    <d v="2026-01-29T00:00:00"/>
    <x v="1"/>
    <n v="15"/>
    <n v="2"/>
  </r>
  <r>
    <s v="TXN000176"/>
    <d v="2026-01-11T00:00:00"/>
    <s v="AC00103"/>
    <s v="NEFT"/>
    <s v="Mumbai"/>
    <n v="2266.48"/>
    <s v="SUCCESS"/>
    <d v="2026-01-14T00:00:00"/>
    <x v="0"/>
    <n v="57.2"/>
    <n v="1"/>
  </r>
  <r>
    <s v="TXN000177"/>
    <d v="2026-02-08T00:00:00"/>
    <s v="AC00483"/>
    <s v="CARD"/>
    <s v="Mumbai"/>
    <n v="2617.98"/>
    <s v="SUCCESS"/>
    <d v="2026-02-09T00:00:00"/>
    <x v="0"/>
    <n v="46.3"/>
    <n v="1"/>
  </r>
  <r>
    <s v="TXN000178"/>
    <d v="2026-01-29T00:00:00"/>
    <s v="AC00075"/>
    <s v="IMPS"/>
    <s v="Bengaluru"/>
    <n v="3870.97"/>
    <s v="SUCCESS"/>
    <d v="2026-02-01T00:00:00"/>
    <x v="1"/>
    <n v="37.799999999999997"/>
    <n v="1"/>
  </r>
  <r>
    <s v="TXN000179"/>
    <d v="2026-02-11T00:00:00"/>
    <s v="AC00837"/>
    <s v="UPI"/>
    <s v="Mumbai"/>
    <n v="4985.6499999999996"/>
    <s v="FAILED"/>
    <d v="2026-02-12T00:00:00"/>
    <x v="1"/>
    <n v="19"/>
    <n v="1"/>
  </r>
  <r>
    <s v="TXN000180"/>
    <d v="2026-02-21T00:00:00"/>
    <s v="AC00136"/>
    <s v="IMPS"/>
    <s v="Bengaluru"/>
    <n v="3394.1"/>
    <s v="REVERSED"/>
    <d v="2026-02-22T00:00:00"/>
    <x v="1"/>
    <n v="29.8"/>
    <n v="1"/>
  </r>
  <r>
    <s v="TXN000181"/>
    <d v="2026-01-18T00:00:00"/>
    <s v="AC00611"/>
    <s v="CARD"/>
    <s v="Mumbai"/>
    <n v="5698.81"/>
    <s v="SUCCESS"/>
    <d v="2026-01-19T00:00:00"/>
    <x v="1"/>
    <n v="35.799999999999997"/>
    <n v="1"/>
  </r>
  <r>
    <s v="TXN000182"/>
    <d v="2026-03-03T00:00:00"/>
    <s v="AC00707"/>
    <s v="UPI"/>
    <s v="Bengaluru"/>
    <n v="10087.86"/>
    <s v="SUCCESS"/>
    <d v="2026-03-06T00:00:00"/>
    <x v="2"/>
    <n v="2"/>
    <n v="1"/>
  </r>
  <r>
    <s v="TXN000183"/>
    <d v="2026-03-30T00:00:00"/>
    <s v="AC00135"/>
    <s v="NEFT"/>
    <s v="Bengaluru"/>
    <n v="4192.9799999999996"/>
    <s v="SUCCESS"/>
    <d v="2026-03-30T00:00:00"/>
    <x v="2"/>
    <n v="49.7"/>
    <n v="1"/>
  </r>
  <r>
    <s v="TXN000184"/>
    <d v="2026-01-11T00:00:00"/>
    <s v="AC00271"/>
    <s v="ATM"/>
    <s v="Hyderabad"/>
    <n v="1371.59"/>
    <s v="SUCCESS"/>
    <d v="2026-01-11T00:00:00"/>
    <x v="2"/>
    <n v="14.9"/>
    <n v="1"/>
  </r>
  <r>
    <s v="TXN000185"/>
    <d v="2026-02-06T00:00:00"/>
    <s v="AC00849"/>
    <s v="ATM"/>
    <s v="Hyderabad"/>
    <n v="7110.98"/>
    <s v="REVERSED"/>
    <d v="2026-02-09T00:00:00"/>
    <x v="1"/>
    <n v="15.5"/>
    <n v="1"/>
  </r>
  <r>
    <s v="TXN000186"/>
    <d v="2026-01-13T00:00:00"/>
    <s v="AC00652"/>
    <s v="UPI"/>
    <s v="Hyderabad"/>
    <n v="1691.28"/>
    <s v="SUCCESS"/>
    <d v="2026-01-15T00:00:00"/>
    <x v="0"/>
    <n v="31.6"/>
    <n v="1"/>
  </r>
  <r>
    <s v="TXN000187"/>
    <d v="2026-03-25T00:00:00"/>
    <s v="AC00441"/>
    <s v="UPI"/>
    <s v="Hyderabad"/>
    <n v="8324"/>
    <s v="SUCCESS"/>
    <d v="2026-03-26T00:00:00"/>
    <x v="2"/>
    <n v="22.3"/>
    <n v="1"/>
  </r>
  <r>
    <s v="TXN000188"/>
    <d v="2026-02-15T00:00:00"/>
    <s v="AC00404"/>
    <s v="ATM"/>
    <s v="Hyderabad"/>
    <n v="8941.51"/>
    <s v="SUCCESS"/>
    <d v="2026-02-18T00:00:00"/>
    <x v="2"/>
    <n v="23.7"/>
    <n v="1"/>
  </r>
  <r>
    <s v="TXN000189"/>
    <d v="2026-01-23T00:00:00"/>
    <s v="AC00625"/>
    <s v="UPI"/>
    <s v="Hyderabad"/>
    <n v="13728.83"/>
    <s v="SUCCESS"/>
    <d v="2026-01-23T00:00:00"/>
    <x v="0"/>
    <n v="54.7"/>
    <n v="1"/>
  </r>
  <r>
    <s v="TXN000190"/>
    <d v="2026-03-21T00:00:00"/>
    <s v="AC00156"/>
    <s v="UPI"/>
    <s v="Mumbai"/>
    <n v="1731.56"/>
    <s v="SUCCESS"/>
    <d v="2026-03-22T00:00:00"/>
    <x v="2"/>
    <n v="23.2"/>
    <n v="1"/>
  </r>
  <r>
    <s v="TXN000191"/>
    <d v="2026-02-17T00:00:00"/>
    <s v="AC00838"/>
    <s v="UPI"/>
    <s v="Mumbai"/>
    <n v="2564.5"/>
    <s v="SUCCESS"/>
    <d v="2026-02-18T00:00:00"/>
    <x v="1"/>
    <n v="8.3000000000000007"/>
    <n v="1"/>
  </r>
  <r>
    <s v="TXN000192"/>
    <d v="2026-01-18T00:00:00"/>
    <s v="AC00300"/>
    <s v="UPI"/>
    <s v="Pune"/>
    <n v="5209.76"/>
    <s v="SUCCESS"/>
    <d v="2026-01-19T00:00:00"/>
    <x v="1"/>
    <n v="47"/>
    <n v="1"/>
  </r>
  <r>
    <s v="TXN000193"/>
    <d v="2026-01-20T00:00:00"/>
    <s v="AC00615"/>
    <s v="UPI"/>
    <s v="Mumbai"/>
    <n v="6512.78"/>
    <s v="SUCCESS"/>
    <d v="2026-01-21T00:00:00"/>
    <x v="1"/>
    <n v="23.4"/>
    <n v="1"/>
  </r>
  <r>
    <s v="TXN000194"/>
    <d v="2026-01-10T00:00:00"/>
    <s v="AC00195"/>
    <s v="UPI"/>
    <s v="Hyderabad"/>
    <n v="6020.49"/>
    <s v="SUCCESS"/>
    <d v="2026-01-12T00:00:00"/>
    <x v="1"/>
    <n v="29.2"/>
    <n v="1"/>
  </r>
  <r>
    <s v="TXN000195"/>
    <d v="2026-02-13T00:00:00"/>
    <s v="AC00060"/>
    <s v="IMPS"/>
    <s v="Bengaluru"/>
    <n v="46182.43"/>
    <s v="SUCCESS"/>
    <d v="2026-02-16T00:00:00"/>
    <x v="2"/>
    <n v="28"/>
    <n v="1"/>
  </r>
  <r>
    <s v="TXN000196"/>
    <d v="2026-01-12T00:00:00"/>
    <s v="AC00811"/>
    <s v="CARD"/>
    <s v="Bengaluru"/>
    <n v="3653.21"/>
    <s v="SUCCESS"/>
    <d v="2026-01-14T00:00:00"/>
    <x v="2"/>
    <n v="3.3"/>
    <n v="1"/>
  </r>
  <r>
    <s v="TXN000197"/>
    <d v="2026-03-19T00:00:00"/>
    <s v="AC00391"/>
    <s v="UPI"/>
    <s v="Pune"/>
    <n v="15038.05"/>
    <s v="SUCCESS"/>
    <d v="2026-03-22T00:00:00"/>
    <x v="0"/>
    <n v="15.1"/>
    <n v="1"/>
  </r>
  <r>
    <s v="TXN000198"/>
    <d v="2026-02-24T00:00:00"/>
    <s v="AC00309"/>
    <s v="UPI"/>
    <s v="Mumbai"/>
    <n v="5584.04"/>
    <s v="SUCCESS"/>
    <d v="2026-02-26T00:00:00"/>
    <x v="0"/>
    <n v="8.5"/>
    <n v="1"/>
  </r>
  <r>
    <s v="TXN000199"/>
    <d v="2026-03-01T00:00:00"/>
    <s v="AC00044"/>
    <s v="NEFT"/>
    <s v="Mumbai"/>
    <n v="8916.15"/>
    <s v="SUCCESS"/>
    <d v="2026-03-04T00:00:00"/>
    <x v="2"/>
    <n v="30"/>
    <n v="1"/>
  </r>
  <r>
    <s v="TXN000200"/>
    <d v="2026-03-25T00:00:00"/>
    <s v="AC00566"/>
    <s v="NEFT"/>
    <s v="Mumbai"/>
    <n v="7652.18"/>
    <s v="FAILED"/>
    <d v="2026-03-25T00:00:00"/>
    <x v="1"/>
    <n v="56.3"/>
    <n v="1"/>
  </r>
  <r>
    <s v="TXN000201"/>
    <d v="2026-01-07T00:00:00"/>
    <s v="AC00057"/>
    <s v="ATM"/>
    <s v="Hyderabad"/>
    <n v="30039.07"/>
    <s v="SUCCESS"/>
    <d v="2026-01-10T00:00:00"/>
    <x v="2"/>
    <n v="9.6"/>
    <n v="1"/>
  </r>
  <r>
    <s v="TXN000202"/>
    <d v="2026-02-20T00:00:00"/>
    <s v="AC00534"/>
    <s v="NEFT"/>
    <s v="Mumbai"/>
    <n v="12561.27"/>
    <s v="SUCCESS"/>
    <d v="2026-02-20T00:00:00"/>
    <x v="0"/>
    <n v="15.1"/>
    <n v="1"/>
  </r>
  <r>
    <s v="TXN000203"/>
    <d v="2026-03-29T00:00:00"/>
    <s v="AC00843"/>
    <s v="UPI"/>
    <s v="Hyderabad"/>
    <n v="8767.92"/>
    <s v="SUCCESS"/>
    <d v="2026-03-30T00:00:00"/>
    <x v="2"/>
    <n v="26.1"/>
    <n v="1"/>
  </r>
  <r>
    <s v="TXN000204"/>
    <d v="2026-01-22T00:00:00"/>
    <s v="AC00827"/>
    <s v="CARD"/>
    <s v="Pune"/>
    <n v="13445.62"/>
    <s v="SUCCESS"/>
    <d v="2026-01-24T00:00:00"/>
    <x v="2"/>
    <n v="62.9"/>
    <n v="1"/>
  </r>
  <r>
    <s v="TXN000205"/>
    <d v="2026-02-14T00:00:00"/>
    <s v="AC00247"/>
    <s v="IMPS"/>
    <s v="Mumbai"/>
    <n v="28196.7"/>
    <s v="SUCCESS"/>
    <d v="2026-02-15T00:00:00"/>
    <x v="0"/>
    <n v="38.4"/>
    <n v="1"/>
  </r>
  <r>
    <s v="TXN000206"/>
    <d v="2026-01-21T00:00:00"/>
    <s v="AC00595"/>
    <s v="UPI"/>
    <s v="Bengaluru"/>
    <n v="6122.15"/>
    <s v="SUCCESS"/>
    <d v="2026-01-24T00:00:00"/>
    <x v="1"/>
    <n v="10.4"/>
    <n v="1"/>
  </r>
  <r>
    <s v="TXN000207"/>
    <d v="2026-01-21T00:00:00"/>
    <s v="AC00653"/>
    <s v="NEFT"/>
    <s v="Hyderabad"/>
    <n v="789.55"/>
    <s v="SUCCESS"/>
    <d v="2026-01-22T00:00:00"/>
    <x v="1"/>
    <n v="69.7"/>
    <n v="1"/>
  </r>
  <r>
    <s v="TXN000208"/>
    <d v="2026-03-03T00:00:00"/>
    <s v="AC00637"/>
    <s v="UPI"/>
    <s v="Hyderabad"/>
    <n v="10848.1"/>
    <s v="FAILED"/>
    <d v="2026-03-05T00:00:00"/>
    <x v="0"/>
    <n v="48.7"/>
    <n v="1"/>
  </r>
  <r>
    <s v="TXN000209"/>
    <d v="2026-03-19T00:00:00"/>
    <s v="AC00242"/>
    <s v="IMPS"/>
    <s v="Bengaluru"/>
    <n v="3091.57"/>
    <s v="SUCCESS"/>
    <d v="2026-03-21T00:00:00"/>
    <x v="2"/>
    <n v="30.2"/>
    <n v="1"/>
  </r>
  <r>
    <s v="TXN000210"/>
    <d v="2026-03-15T00:00:00"/>
    <s v="AC00143"/>
    <s v="NEFT"/>
    <s v="Hyderabad"/>
    <n v="377.05"/>
    <s v="SUCCESS"/>
    <d v="2026-03-17T00:00:00"/>
    <x v="1"/>
    <n v="42.1"/>
    <n v="1"/>
  </r>
  <r>
    <s v="TXN000211"/>
    <d v="2026-03-12T00:00:00"/>
    <s v="AC00608"/>
    <s v="IMPS"/>
    <s v="Bengaluru"/>
    <n v="6611.02"/>
    <s v="SUCCESS"/>
    <d v="2026-03-17T00:00:00"/>
    <x v="1"/>
    <n v="26.8"/>
    <n v="1"/>
  </r>
  <r>
    <s v="TXN000212"/>
    <d v="2026-01-25T00:00:00"/>
    <s v="AC00548"/>
    <s v="UPI"/>
    <s v="Hyderabad"/>
    <n v="3101.08"/>
    <s v="SUCCESS"/>
    <d v="2026-01-27T00:00:00"/>
    <x v="0"/>
    <n v="21.7"/>
    <n v="1"/>
  </r>
  <r>
    <s v="TXN000213"/>
    <d v="2026-01-06T00:00:00"/>
    <s v="AC00040"/>
    <s v="CARD"/>
    <s v="Bengaluru"/>
    <n v="736.94"/>
    <s v="SUCCESS"/>
    <d v="2026-01-08T00:00:00"/>
    <x v="2"/>
    <n v="54.8"/>
    <n v="1"/>
  </r>
  <r>
    <s v="TXN000214"/>
    <d v="2026-01-26T00:00:00"/>
    <s v="AC00380"/>
    <s v="UPI"/>
    <s v="Bengaluru"/>
    <n v="2435.0100000000002"/>
    <s v="SUCCESS"/>
    <d v="2026-01-29T00:00:00"/>
    <x v="2"/>
    <n v="13.5"/>
    <n v="1"/>
  </r>
  <r>
    <s v="TXN000215"/>
    <d v="2026-03-16T00:00:00"/>
    <s v="AC00101"/>
    <s v="UPI"/>
    <s v="Hyderabad"/>
    <n v="10017.799999999999"/>
    <s v="SUCCESS"/>
    <d v="2026-03-18T00:00:00"/>
    <x v="1"/>
    <n v="3.5"/>
    <n v="1"/>
  </r>
  <r>
    <s v="TXN000216"/>
    <d v="2026-01-03T00:00:00"/>
    <s v="AC00053"/>
    <s v="CARD"/>
    <s v="Hyderabad"/>
    <n v="1912.11"/>
    <s v="SUCCESS"/>
    <d v="2026-01-04T00:00:00"/>
    <x v="2"/>
    <n v="32"/>
    <n v="1"/>
  </r>
  <r>
    <s v="TXN000217"/>
    <d v="2026-03-24T00:00:00"/>
    <s v="AC00504"/>
    <s v="UPI"/>
    <s v="Hyderabad"/>
    <n v="10591.22"/>
    <s v="SUCCESS"/>
    <d v="2026-03-27T00:00:00"/>
    <x v="2"/>
    <n v="3.5"/>
    <n v="1"/>
  </r>
  <r>
    <s v="TXN000218"/>
    <d v="2026-03-05T00:00:00"/>
    <s v="AC00269"/>
    <s v="UPI"/>
    <s v="Hyderabad"/>
    <n v="13958.09"/>
    <s v="SUCCESS"/>
    <d v="2026-03-05T00:00:00"/>
    <x v="0"/>
    <n v="14.4"/>
    <n v="1"/>
  </r>
  <r>
    <s v="TXN000219"/>
    <d v="2026-01-06T00:00:00"/>
    <s v="AC00203"/>
    <s v="UPI"/>
    <s v="Hyderabad"/>
    <n v="1337.39"/>
    <s v="SUCCESS"/>
    <d v="2026-01-09T00:00:00"/>
    <x v="2"/>
    <n v="8.9"/>
    <n v="1"/>
  </r>
  <r>
    <s v="TXN000220"/>
    <d v="2026-01-27T00:00:00"/>
    <s v="AC00450"/>
    <s v="UPI"/>
    <s v="Hyderabad"/>
    <n v="1029.73"/>
    <s v="SUCCESS"/>
    <d v="2026-01-29T00:00:00"/>
    <x v="0"/>
    <n v="7.4"/>
    <n v="1"/>
  </r>
  <r>
    <s v="TXN000221"/>
    <d v="2026-02-27T00:00:00"/>
    <s v="AC00007"/>
    <s v="UPI"/>
    <s v="Bengaluru"/>
    <n v="913.51"/>
    <s v="SUCCESS"/>
    <d v="2026-03-02T00:00:00"/>
    <x v="2"/>
    <n v="58.8"/>
    <n v="1"/>
  </r>
  <r>
    <s v="TXN000222"/>
    <d v="2026-01-07T00:00:00"/>
    <s v="AC00517"/>
    <s v="UPI"/>
    <s v="Bengaluru"/>
    <n v="14103.24"/>
    <s v="FAILED"/>
    <d v="2026-01-07T00:00:00"/>
    <x v="2"/>
    <n v="18.2"/>
    <n v="1"/>
  </r>
  <r>
    <s v="TXN000223"/>
    <d v="2026-02-25T00:00:00"/>
    <s v="AC00228"/>
    <s v="IMPS"/>
    <s v="Pune"/>
    <n v="4612.45"/>
    <s v="SUCCESS"/>
    <d v="2026-02-28T00:00:00"/>
    <x v="1"/>
    <n v="27.9"/>
    <n v="1"/>
  </r>
  <r>
    <s v="TXN000224"/>
    <d v="2026-01-11T00:00:00"/>
    <s v="AC00172"/>
    <s v="IMPS"/>
    <s v="Bengaluru"/>
    <n v="6848.99"/>
    <s v="SUCCESS"/>
    <d v="2026-01-12T00:00:00"/>
    <x v="0"/>
    <n v="59.3"/>
    <n v="1"/>
  </r>
  <r>
    <s v="TXN000225"/>
    <d v="2026-02-09T00:00:00"/>
    <s v="AC00244"/>
    <s v="NEFT"/>
    <s v="Mumbai"/>
    <n v="2706.34"/>
    <s v="SUCCESS"/>
    <d v="2026-02-11T00:00:00"/>
    <x v="1"/>
    <n v="36.4"/>
    <n v="1"/>
  </r>
  <r>
    <s v="TXN000226"/>
    <d v="2026-02-10T00:00:00"/>
    <s v="AC00492"/>
    <s v="ATM"/>
    <s v="Mumbai"/>
    <n v="11459.44"/>
    <s v="FAILED"/>
    <d v="2026-02-10T00:00:00"/>
    <x v="1"/>
    <n v="8.1999999999999993"/>
    <n v="1"/>
  </r>
  <r>
    <s v="TXN000227"/>
    <d v="2026-03-05T00:00:00"/>
    <s v="AC00062"/>
    <s v="NEFT"/>
    <s v="Mumbai"/>
    <n v="12294.87"/>
    <s v="SUCCESS"/>
    <d v="2026-03-06T00:00:00"/>
    <x v="2"/>
    <n v="72.2"/>
    <n v="1"/>
  </r>
  <r>
    <s v="TXN000228"/>
    <d v="2026-03-18T00:00:00"/>
    <s v="AC00040"/>
    <s v="UPI"/>
    <s v="Hyderabad"/>
    <n v="2082.5"/>
    <s v="FAILED"/>
    <d v="2026-03-19T00:00:00"/>
    <x v="0"/>
    <n v="49.1"/>
    <n v="1"/>
  </r>
  <r>
    <s v="TXN000229"/>
    <d v="2026-01-06T00:00:00"/>
    <s v="AC00095"/>
    <s v="UPI"/>
    <s v="Hyderabad"/>
    <n v="5517.52"/>
    <s v="SUCCESS"/>
    <d v="2026-01-07T00:00:00"/>
    <x v="1"/>
    <n v="25.1"/>
    <n v="1"/>
  </r>
  <r>
    <s v="TXN000230"/>
    <d v="2026-03-15T00:00:00"/>
    <s v="AC00006"/>
    <s v="UPI"/>
    <s v="Pune"/>
    <n v="1607.58"/>
    <s v="SUCCESS"/>
    <d v="2026-03-16T00:00:00"/>
    <x v="0"/>
    <n v="5.2"/>
    <n v="1"/>
  </r>
  <r>
    <s v="TXN000231"/>
    <d v="2026-02-24T00:00:00"/>
    <s v="AC00410"/>
    <s v="NEFT"/>
    <s v="Pune"/>
    <n v="12195.4"/>
    <s v="SUCCESS"/>
    <d v="2026-02-26T00:00:00"/>
    <x v="2"/>
    <n v="41.5"/>
    <n v="1"/>
  </r>
  <r>
    <s v="TXN000232"/>
    <d v="2026-03-10T00:00:00"/>
    <s v="AC00113"/>
    <s v="UPI"/>
    <s v="Pune"/>
    <n v="1438.21"/>
    <s v="SUCCESS"/>
    <d v="2026-03-13T00:00:00"/>
    <x v="1"/>
    <n v="10.9"/>
    <n v="1"/>
  </r>
  <r>
    <s v="TXN000233"/>
    <d v="2026-03-31T00:00:00"/>
    <s v="AC00018"/>
    <s v="UPI"/>
    <s v="Bengaluru"/>
    <n v="952.74"/>
    <s v="SUCCESS"/>
    <d v="2026-04-03T00:00:00"/>
    <x v="2"/>
    <n v="15.5"/>
    <n v="1"/>
  </r>
  <r>
    <s v="TXN000234"/>
    <d v="2026-02-23T00:00:00"/>
    <s v="AC00657"/>
    <s v="CARD"/>
    <s v="Mumbai"/>
    <n v="1694.34"/>
    <s v="SUCCESS"/>
    <d v="2026-02-25T00:00:00"/>
    <x v="1"/>
    <n v="18.8"/>
    <n v="1"/>
  </r>
  <r>
    <s v="TXN000235"/>
    <d v="2026-02-10T00:00:00"/>
    <s v="AC00618"/>
    <s v="UPI"/>
    <s v="Mumbai"/>
    <n v="4304.97"/>
    <s v="SUCCESS"/>
    <d v="2026-02-10T00:00:00"/>
    <x v="2"/>
    <n v="64.3"/>
    <n v="1"/>
  </r>
  <r>
    <s v="TXN000236"/>
    <d v="2026-02-01T00:00:00"/>
    <s v="AC00618"/>
    <s v="UPI"/>
    <s v="Pune"/>
    <n v="2658.43"/>
    <s v="REVERSED"/>
    <d v="2026-02-04T00:00:00"/>
    <x v="1"/>
    <n v="25.8"/>
    <n v="1"/>
  </r>
  <r>
    <s v="TXN000237"/>
    <d v="2026-03-11T00:00:00"/>
    <s v="AC00176"/>
    <s v="CARD"/>
    <s v="Hyderabad"/>
    <n v="4253.76"/>
    <s v="FAILED"/>
    <d v="2026-03-11T00:00:00"/>
    <x v="1"/>
    <n v="44.7"/>
    <n v="1"/>
  </r>
  <r>
    <s v="TXN000238"/>
    <d v="2026-01-06T00:00:00"/>
    <s v="AC00734"/>
    <s v="CARD"/>
    <s v="Hyderabad"/>
    <n v="1875.31"/>
    <s v="SUCCESS"/>
    <d v="2026-01-07T00:00:00"/>
    <x v="1"/>
    <n v="40.4"/>
    <n v="1"/>
  </r>
  <r>
    <s v="TXN000239"/>
    <d v="2026-03-29T00:00:00"/>
    <s v="AC00819"/>
    <s v="CARD"/>
    <s v="Hyderabad"/>
    <n v="19300.2"/>
    <s v="SUCCESS"/>
    <d v="2026-03-29T00:00:00"/>
    <x v="0"/>
    <n v="1.3"/>
    <n v="1"/>
  </r>
  <r>
    <s v="TXN000240"/>
    <d v="2026-01-31T00:00:00"/>
    <s v="AC00686"/>
    <s v="UPI"/>
    <s v="Hyderabad"/>
    <n v="24615.13"/>
    <s v="SUCCESS"/>
    <d v="2026-02-02T00:00:00"/>
    <x v="1"/>
    <n v="22.9"/>
    <n v="1"/>
  </r>
  <r>
    <s v="TXN000241"/>
    <d v="2026-01-22T00:00:00"/>
    <s v="AC00664"/>
    <s v="UPI"/>
    <s v="Mumbai"/>
    <n v="751.89"/>
    <s v="SUCCESS"/>
    <d v="2026-01-25T00:00:00"/>
    <x v="2"/>
    <n v="38.5"/>
    <n v="1"/>
  </r>
  <r>
    <s v="TXN000242"/>
    <d v="2026-01-21T00:00:00"/>
    <s v="AC00530"/>
    <s v="UPI"/>
    <s v="Hyderabad"/>
    <n v="6187.51"/>
    <s v="SUCCESS"/>
    <d v="2026-01-22T00:00:00"/>
    <x v="2"/>
    <n v="6.9"/>
    <n v="1"/>
  </r>
  <r>
    <s v="TXN000243"/>
    <d v="2026-02-08T00:00:00"/>
    <s v="AC00146"/>
    <s v="IMPS"/>
    <s v="Mumbai"/>
    <n v="1727.55"/>
    <s v="SUCCESS"/>
    <d v="2026-02-08T00:00:00"/>
    <x v="2"/>
    <n v="79.099999999999994"/>
    <n v="1"/>
  </r>
  <r>
    <s v="TXN000244"/>
    <d v="2026-03-13T00:00:00"/>
    <s v="AC00032"/>
    <s v="IMPS"/>
    <s v="Bengaluru"/>
    <n v="9441.2099999999991"/>
    <s v="SUCCESS"/>
    <d v="2026-03-16T00:00:00"/>
    <x v="2"/>
    <n v="52.1"/>
    <n v="1"/>
  </r>
  <r>
    <s v="TXN000245"/>
    <d v="2026-01-11T00:00:00"/>
    <s v="AC00452"/>
    <s v="ATM"/>
    <s v="Mumbai"/>
    <n v="4070.14"/>
    <s v="SUCCESS"/>
    <d v="2026-01-11T00:00:00"/>
    <x v="1"/>
    <n v="16.7"/>
    <n v="1"/>
  </r>
  <r>
    <s v="TXN000246"/>
    <d v="2026-02-19T00:00:00"/>
    <s v="AC00268"/>
    <s v="UPI"/>
    <s v="Mumbai"/>
    <n v="1771.68"/>
    <s v="SUCCESS"/>
    <d v="2026-02-19T00:00:00"/>
    <x v="1"/>
    <n v="22.5"/>
    <n v="1"/>
  </r>
  <r>
    <s v="TXN000247"/>
    <d v="2026-02-06T00:00:00"/>
    <s v="AC00668"/>
    <s v="NEFT"/>
    <s v="Bengaluru"/>
    <n v="2849.33"/>
    <s v="SUCCESS"/>
    <d v="2026-02-08T00:00:00"/>
    <x v="2"/>
    <n v="28.5"/>
    <n v="1"/>
  </r>
  <r>
    <s v="TXN000248"/>
    <d v="2026-01-03T00:00:00"/>
    <s v="AC00248"/>
    <s v="UPI"/>
    <s v="Hyderabad"/>
    <n v="1121.46"/>
    <s v="SUCCESS"/>
    <d v="2026-01-03T00:00:00"/>
    <x v="2"/>
    <n v="37"/>
    <n v="1"/>
  </r>
  <r>
    <s v="TXN000249"/>
    <d v="2026-02-02T00:00:00"/>
    <s v="AC00029"/>
    <s v="NEFT"/>
    <s v="Mumbai"/>
    <n v="3750.42"/>
    <s v="SUCCESS"/>
    <d v="2026-02-05T00:00:00"/>
    <x v="2"/>
    <n v="32.299999999999997"/>
    <n v="1"/>
  </r>
  <r>
    <s v="TXN000250"/>
    <d v="2026-02-11T00:00:00"/>
    <s v="AC00495"/>
    <s v="UPI"/>
    <s v="Hyderabad"/>
    <n v="9392.9500000000007"/>
    <s v="SUCCESS"/>
    <d v="2026-02-14T00:00:00"/>
    <x v="0"/>
    <n v="22.1"/>
    <n v="1"/>
  </r>
  <r>
    <s v="TXN000251"/>
    <d v="2026-01-05T00:00:00"/>
    <s v="AC00594"/>
    <s v="UPI"/>
    <s v="Mumbai"/>
    <n v="2358.3200000000002"/>
    <s v="SUCCESS"/>
    <d v="2026-01-06T00:00:00"/>
    <x v="2"/>
    <n v="7.4"/>
    <n v="1"/>
  </r>
  <r>
    <s v="TXN000252"/>
    <d v="2026-01-03T00:00:00"/>
    <s v="AC00710"/>
    <s v="IMPS"/>
    <s v="Bengaluru"/>
    <n v="12350.88"/>
    <s v="SUCCESS"/>
    <d v="2026-01-06T00:00:00"/>
    <x v="0"/>
    <n v="100.8"/>
    <n v="1"/>
  </r>
  <r>
    <s v="TXN000253"/>
    <d v="2026-01-11T00:00:00"/>
    <s v="AC00363"/>
    <s v="ATM"/>
    <s v="Bengaluru"/>
    <n v="4049.7"/>
    <s v="FAILED"/>
    <d v="2026-01-15T00:00:00"/>
    <x v="1"/>
    <n v="17.2"/>
    <n v="2"/>
  </r>
  <r>
    <s v="TXN000253"/>
    <d v="2026-01-11T00:00:00"/>
    <s v="AC00363"/>
    <s v="ATM"/>
    <s v="Bengaluru"/>
    <n v="4049.7"/>
    <s v="FAILED"/>
    <d v="2026-01-14T00:00:00"/>
    <x v="1"/>
    <n v="17.2"/>
    <n v="2"/>
  </r>
  <r>
    <s v="TXN000254"/>
    <d v="2026-01-11T00:00:00"/>
    <s v="AC00613"/>
    <s v="NEFT"/>
    <s v="Hyderabad"/>
    <n v="3883.72"/>
    <s v="FAILED"/>
    <d v="2026-01-14T00:00:00"/>
    <x v="2"/>
    <n v="49.7"/>
    <n v="1"/>
  </r>
  <r>
    <s v="TXN000255"/>
    <d v="2026-01-10T00:00:00"/>
    <s v="AC00711"/>
    <s v="UPI"/>
    <s v="Hyderabad"/>
    <n v="4341.79"/>
    <s v="SUCCESS"/>
    <d v="2026-01-13T00:00:00"/>
    <x v="2"/>
    <n v="41.8"/>
    <n v="1"/>
  </r>
  <r>
    <s v="TXN000256"/>
    <d v="2026-02-15T00:00:00"/>
    <s v="AC00759"/>
    <s v="CARD"/>
    <s v="Hyderabad"/>
    <n v="9532.2800000000007"/>
    <s v="SUCCESS"/>
    <d v="2026-02-16T00:00:00"/>
    <x v="2"/>
    <n v="44.7"/>
    <n v="1"/>
  </r>
  <r>
    <s v="TXN000257"/>
    <d v="2026-03-20T00:00:00"/>
    <s v="AC00080"/>
    <s v="UPI"/>
    <s v="Bengaluru"/>
    <n v="5154.96"/>
    <s v="SUCCESS"/>
    <d v="2026-03-23T00:00:00"/>
    <x v="2"/>
    <n v="58.2"/>
    <n v="1"/>
  </r>
  <r>
    <s v="TXN000258"/>
    <d v="2026-01-22T00:00:00"/>
    <s v="AC00775"/>
    <s v="NEFT"/>
    <s v="Hyderabad"/>
    <n v="5343.44"/>
    <s v="FAILED"/>
    <d v="2026-01-23T00:00:00"/>
    <x v="0"/>
    <n v="24.6"/>
    <n v="1"/>
  </r>
  <r>
    <s v="TXN000259"/>
    <d v="2026-03-15T00:00:00"/>
    <s v="AC00218"/>
    <s v="IMPS"/>
    <s v="Hyderabad"/>
    <n v="1461.93"/>
    <s v="SUCCESS"/>
    <d v="2026-03-15T00:00:00"/>
    <x v="1"/>
    <n v="40.5"/>
    <n v="1"/>
  </r>
  <r>
    <s v="TXN000260"/>
    <d v="2026-01-04T00:00:00"/>
    <s v="AC00467"/>
    <s v="UPI"/>
    <s v="Hyderabad"/>
    <n v="4303.5"/>
    <s v="SUCCESS"/>
    <d v="2026-01-07T00:00:00"/>
    <x v="2"/>
    <n v="28.5"/>
    <n v="1"/>
  </r>
  <r>
    <s v="TXN000261"/>
    <d v="2026-01-24T00:00:00"/>
    <s v="AC00596"/>
    <s v="IMPS"/>
    <s v="Bengaluru"/>
    <n v="512.53"/>
    <s v="REVERSED"/>
    <d v="2026-01-27T00:00:00"/>
    <x v="2"/>
    <n v="15.2"/>
    <n v="1"/>
  </r>
  <r>
    <s v="TXN000262"/>
    <d v="2026-02-23T00:00:00"/>
    <s v="AC00572"/>
    <s v="IMPS"/>
    <s v="Hyderabad"/>
    <n v="22953.5"/>
    <s v="SUCCESS"/>
    <d v="2026-02-25T00:00:00"/>
    <x v="2"/>
    <n v="46.1"/>
    <n v="1"/>
  </r>
  <r>
    <s v="TXN000263"/>
    <d v="2026-01-21T00:00:00"/>
    <s v="AC00350"/>
    <s v="UPI"/>
    <s v="Mumbai"/>
    <n v="3867.92"/>
    <s v="SUCCESS"/>
    <d v="2026-01-23T00:00:00"/>
    <x v="1"/>
    <n v="15.8"/>
    <n v="1"/>
  </r>
  <r>
    <s v="TXN000265"/>
    <d v="2026-02-22T00:00:00"/>
    <s v="AC00547"/>
    <s v="IMPS"/>
    <s v="Mumbai"/>
    <n v="1675.19"/>
    <s v="SUCCESS"/>
    <d v="2026-02-22T00:00:00"/>
    <x v="1"/>
    <n v="26.3"/>
    <n v="1"/>
  </r>
  <r>
    <s v="TXN000266"/>
    <d v="2026-02-15T00:00:00"/>
    <s v="AC00489"/>
    <s v="UPI"/>
    <s v="Mumbai"/>
    <n v="7053.65"/>
    <s v="SUCCESS"/>
    <d v="2026-02-17T00:00:00"/>
    <x v="1"/>
    <n v="2.2999999999999998"/>
    <n v="1"/>
  </r>
  <r>
    <s v="TXN000267"/>
    <d v="2026-03-07T00:00:00"/>
    <s v="AC00369"/>
    <s v="UPI"/>
    <s v="Mumbai"/>
    <n v="4327.76"/>
    <s v="REVERSED"/>
    <d v="2026-03-08T00:00:00"/>
    <x v="2"/>
    <n v="53.5"/>
    <n v="1"/>
  </r>
  <r>
    <s v="TXN000268"/>
    <d v="2026-03-15T00:00:00"/>
    <s v="AC00189"/>
    <s v="NEFT"/>
    <s v="Mumbai"/>
    <n v="5150.5600000000004"/>
    <s v="SUCCESS"/>
    <d v="2026-03-16T00:00:00"/>
    <x v="0"/>
    <n v="4.5"/>
    <n v="1"/>
  </r>
  <r>
    <s v="TXN000269"/>
    <d v="2026-03-18T00:00:00"/>
    <s v="AC00660"/>
    <s v="IMPS"/>
    <s v="Hyderabad"/>
    <n v="7635.3"/>
    <s v="SUCCESS"/>
    <d v="2026-03-18T00:00:00"/>
    <x v="1"/>
    <n v="15.7"/>
    <n v="1"/>
  </r>
  <r>
    <s v="TXN000270"/>
    <d v="2026-01-10T00:00:00"/>
    <s v="AC00812"/>
    <s v="ATM"/>
    <s v="Mumbai"/>
    <n v="3230"/>
    <s v="SUCCESS"/>
    <d v="2026-01-11T00:00:00"/>
    <x v="2"/>
    <n v="105.1"/>
    <n v="1"/>
  </r>
  <r>
    <s v="TXN000271"/>
    <d v="2026-03-26T00:00:00"/>
    <s v="AC00628"/>
    <s v="NEFT"/>
    <s v="Mumbai"/>
    <n v="4622.7700000000004"/>
    <s v="SUCCESS"/>
    <d v="2026-03-28T00:00:00"/>
    <x v="2"/>
    <n v="59.1"/>
    <n v="1"/>
  </r>
  <r>
    <s v="TXN000272"/>
    <d v="2026-02-09T00:00:00"/>
    <s v="AC00675"/>
    <s v="UPI"/>
    <s v="Bengaluru"/>
    <n v="4618.1400000000003"/>
    <s v="SUCCESS"/>
    <d v="2026-02-11T00:00:00"/>
    <x v="2"/>
    <n v="25.8"/>
    <n v="1"/>
  </r>
  <r>
    <s v="TXN000273"/>
    <d v="2026-02-18T00:00:00"/>
    <s v="AC00774"/>
    <s v="UPI"/>
    <s v="Hyderabad"/>
    <n v="3942.36"/>
    <s v="SUCCESS"/>
    <d v="2026-02-21T00:00:00"/>
    <x v="1"/>
    <n v="35.9"/>
    <n v="1"/>
  </r>
  <r>
    <s v="TXN000274"/>
    <d v="2026-02-05T00:00:00"/>
    <s v="AC00267"/>
    <s v="IMPS"/>
    <s v="Bengaluru"/>
    <n v="8556.2099999999991"/>
    <s v="SUCCESS"/>
    <d v="2026-02-06T00:00:00"/>
    <x v="1"/>
    <n v="25.5"/>
    <n v="1"/>
  </r>
  <r>
    <s v="TXN000275"/>
    <d v="2026-01-10T00:00:00"/>
    <s v="AC00527"/>
    <s v="IMPS"/>
    <s v="Pune"/>
    <n v="7861.37"/>
    <s v="FAILED"/>
    <d v="2026-01-12T00:00:00"/>
    <x v="2"/>
    <n v="45.4"/>
    <n v="1"/>
  </r>
  <r>
    <s v="TXN000276"/>
    <d v="2026-03-16T00:00:00"/>
    <s v="AC00729"/>
    <s v="UPI"/>
    <s v="Mumbai"/>
    <n v="2382.8000000000002"/>
    <s v="SUCCESS"/>
    <d v="2026-03-16T00:00:00"/>
    <x v="0"/>
    <n v="20.2"/>
    <n v="1"/>
  </r>
  <r>
    <s v="TXN000277"/>
    <d v="2026-01-14T00:00:00"/>
    <s v="AC00234"/>
    <s v="NEFT"/>
    <s v="Hyderabad"/>
    <n v="2365.75"/>
    <s v="SUCCESS"/>
    <d v="2026-01-15T00:00:00"/>
    <x v="0"/>
    <n v="4.7"/>
    <n v="1"/>
  </r>
  <r>
    <s v="TXN000278"/>
    <d v="2026-03-21T00:00:00"/>
    <s v="AC00661"/>
    <s v="UPI"/>
    <s v="Mumbai"/>
    <n v="1293.77"/>
    <s v="SUCCESS"/>
    <d v="2026-03-23T00:00:00"/>
    <x v="2"/>
    <n v="23.7"/>
    <n v="1"/>
  </r>
  <r>
    <s v="TXN000279"/>
    <d v="2026-02-03T00:00:00"/>
    <s v="AC00213"/>
    <s v="IMPS"/>
    <s v="Pune"/>
    <n v="16277.87"/>
    <s v="FAILED"/>
    <d v="2026-02-06T00:00:00"/>
    <x v="1"/>
    <n v="65.2"/>
    <n v="1"/>
  </r>
  <r>
    <s v="TXN000281"/>
    <d v="2026-02-04T00:00:00"/>
    <s v="AC00677"/>
    <s v="NEFT"/>
    <s v="Mumbai"/>
    <n v="4194.1899999999996"/>
    <s v="SUCCESS"/>
    <d v="2026-02-06T00:00:00"/>
    <x v="1"/>
    <n v="47"/>
    <n v="1"/>
  </r>
  <r>
    <s v="TXN000282"/>
    <d v="2026-03-13T00:00:00"/>
    <s v="AC00675"/>
    <s v="UPI"/>
    <s v="Hyderabad"/>
    <n v="5568.88"/>
    <s v="SUCCESS"/>
    <d v="2026-03-14T00:00:00"/>
    <x v="1"/>
    <n v="15.4"/>
    <n v="1"/>
  </r>
  <r>
    <s v="TXN000283"/>
    <d v="2026-03-08T00:00:00"/>
    <s v="AC00274"/>
    <s v="UPI"/>
    <s v="Bengaluru"/>
    <n v="9916.9"/>
    <s v="SUCCESS"/>
    <d v="2026-03-09T00:00:00"/>
    <x v="2"/>
    <n v="42.6"/>
    <n v="1"/>
  </r>
  <r>
    <s v="TXN000284"/>
    <d v="2026-01-04T00:00:00"/>
    <s v="AC00515"/>
    <s v="IMPS"/>
    <s v="Bengaluru"/>
    <n v="2951.13"/>
    <s v="SUCCESS"/>
    <d v="2026-01-06T00:00:00"/>
    <x v="2"/>
    <n v="10.7"/>
    <n v="1"/>
  </r>
  <r>
    <s v="TXN000285"/>
    <d v="2026-01-16T00:00:00"/>
    <s v="AC00358"/>
    <s v="UPI"/>
    <s v="Hyderabad"/>
    <n v="405.3"/>
    <s v="SUCCESS"/>
    <d v="2026-01-16T00:00:00"/>
    <x v="2"/>
    <n v="17"/>
    <n v="1"/>
  </r>
  <r>
    <s v="TXN000286"/>
    <d v="2026-03-18T00:00:00"/>
    <s v="AC00821"/>
    <s v="UPI"/>
    <s v="Mumbai"/>
    <n v="20295.689999999999"/>
    <s v="SUCCESS"/>
    <d v="2026-03-21T00:00:00"/>
    <x v="1"/>
    <n v="45.6"/>
    <n v="1"/>
  </r>
  <r>
    <s v="TXN000287"/>
    <d v="2026-02-21T00:00:00"/>
    <s v="AC00093"/>
    <s v="IMPS"/>
    <s v="Bengaluru"/>
    <n v="5112.92"/>
    <s v="SUCCESS"/>
    <d v="2026-02-24T00:00:00"/>
    <x v="2"/>
    <n v="11.3"/>
    <n v="1"/>
  </r>
  <r>
    <s v="TXN000288"/>
    <d v="2026-02-02T00:00:00"/>
    <s v="AC00474"/>
    <s v="NEFT"/>
    <s v="Hyderabad"/>
    <n v="6065.55"/>
    <s v="SUCCESS"/>
    <d v="2026-02-05T00:00:00"/>
    <x v="0"/>
    <n v="65"/>
    <n v="1"/>
  </r>
  <r>
    <s v="TXN000289"/>
    <d v="2026-03-05T00:00:00"/>
    <s v="AC00700"/>
    <s v="UPI"/>
    <s v="Mumbai"/>
    <n v="1969.5"/>
    <s v="SUCCESS"/>
    <d v="2026-03-07T00:00:00"/>
    <x v="1"/>
    <n v="17.5"/>
    <n v="1"/>
  </r>
  <r>
    <s v="TXN000290"/>
    <d v="2026-02-28T00:00:00"/>
    <s v="AC00401"/>
    <s v="UPI"/>
    <s v="Mumbai"/>
    <n v="886.91"/>
    <s v="SUCCESS"/>
    <d v="2026-03-01T00:00:00"/>
    <x v="2"/>
    <n v="14"/>
    <n v="1"/>
  </r>
  <r>
    <s v="TXN000291"/>
    <d v="2026-01-10T00:00:00"/>
    <s v="AC00178"/>
    <s v="UPI"/>
    <s v="Hyderabad"/>
    <n v="1316.75"/>
    <s v="SUCCESS"/>
    <d v="2026-01-11T00:00:00"/>
    <x v="0"/>
    <n v="23.4"/>
    <n v="1"/>
  </r>
  <r>
    <s v="TXN000292"/>
    <d v="2026-03-26T00:00:00"/>
    <s v="AC00718"/>
    <s v="CARD"/>
    <s v="Bengaluru"/>
    <n v="5053.3599999999997"/>
    <s v="REVERSED"/>
    <d v="2026-03-28T00:00:00"/>
    <x v="1"/>
    <n v="61.3"/>
    <n v="1"/>
  </r>
  <r>
    <s v="TXN000293"/>
    <d v="2026-01-20T00:00:00"/>
    <s v="AC00406"/>
    <s v="IMPS"/>
    <s v="Hyderabad"/>
    <n v="2808.84"/>
    <s v="FAILED"/>
    <d v="2026-01-20T00:00:00"/>
    <x v="0"/>
    <n v="9.6999999999999993"/>
    <n v="1"/>
  </r>
  <r>
    <s v="TXN000294"/>
    <d v="2026-01-15T00:00:00"/>
    <s v="AC00638"/>
    <s v="IMPS"/>
    <s v="Mumbai"/>
    <n v="5059.67"/>
    <s v="FAILED"/>
    <d v="2026-01-17T00:00:00"/>
    <x v="0"/>
    <n v="8.6999999999999993"/>
    <n v="1"/>
  </r>
  <r>
    <s v="TXN000295"/>
    <d v="2026-02-11T00:00:00"/>
    <s v="AC00148"/>
    <s v="CARD"/>
    <s v="Hyderabad"/>
    <n v="1686.6"/>
    <s v="SUCCESS"/>
    <d v="2026-02-13T00:00:00"/>
    <x v="2"/>
    <n v="102.8"/>
    <n v="1"/>
  </r>
  <r>
    <s v="TXN000296"/>
    <d v="2026-03-07T00:00:00"/>
    <s v="AC00595"/>
    <s v="ATM"/>
    <s v="Pune"/>
    <n v="1753.37"/>
    <s v="FAILED"/>
    <d v="2026-03-10T00:00:00"/>
    <x v="2"/>
    <n v="31.5"/>
    <n v="1"/>
  </r>
  <r>
    <s v="TXN000297"/>
    <d v="2026-02-16T00:00:00"/>
    <s v="AC00351"/>
    <s v="IMPS"/>
    <s v="Hyderabad"/>
    <n v="16983.77"/>
    <s v="SUCCESS"/>
    <d v="2026-02-19T00:00:00"/>
    <x v="2"/>
    <n v="34.299999999999997"/>
    <n v="1"/>
  </r>
  <r>
    <s v="TXN000298"/>
    <d v="2026-01-23T00:00:00"/>
    <s v="AC00280"/>
    <s v="UPI"/>
    <s v="Pune"/>
    <n v="3817.45"/>
    <s v="REVERSED"/>
    <d v="2026-01-23T00:00:00"/>
    <x v="0"/>
    <n v="15.2"/>
    <n v="1"/>
  </r>
  <r>
    <s v="TXN000299"/>
    <d v="2026-02-28T00:00:00"/>
    <s v="AC00528"/>
    <s v="CARD"/>
    <s v="Pune"/>
    <n v="13447.79"/>
    <s v="SUCCESS"/>
    <d v="2026-02-28T00:00:00"/>
    <x v="2"/>
    <n v="9.1"/>
    <n v="1"/>
  </r>
  <r>
    <s v="TXN000300"/>
    <d v="2026-03-07T00:00:00"/>
    <s v="AC00628"/>
    <s v="NEFT"/>
    <s v="Pune"/>
    <n v="1056.28"/>
    <s v="SUCCESS"/>
    <d v="2026-03-07T00:00:00"/>
    <x v="2"/>
    <n v="7.8"/>
    <n v="1"/>
  </r>
  <r>
    <s v="TXN000301"/>
    <d v="2026-01-06T00:00:00"/>
    <s v="AC00298"/>
    <s v="UPI"/>
    <s v="Hyderabad"/>
    <n v="16659.97"/>
    <s v="SUCCESS"/>
    <d v="2026-01-07T00:00:00"/>
    <x v="2"/>
    <n v="25.7"/>
    <n v="1"/>
  </r>
  <r>
    <s v="TXN000302"/>
    <d v="2026-02-11T00:00:00"/>
    <s v="AC00097"/>
    <s v="UPI"/>
    <s v="Pune"/>
    <n v="22828.76"/>
    <s v="SUCCESS"/>
    <d v="2026-02-12T00:00:00"/>
    <x v="1"/>
    <n v="26.4"/>
    <n v="1"/>
  </r>
  <r>
    <s v="TXN000303"/>
    <d v="2026-03-31T00:00:00"/>
    <s v="AC00705"/>
    <s v="IMPS"/>
    <s v="Hyderabad"/>
    <n v="36771.58"/>
    <s v="SUCCESS"/>
    <d v="2026-03-31T00:00:00"/>
    <x v="0"/>
    <n v="32.5"/>
    <n v="1"/>
  </r>
  <r>
    <s v="TXN000304"/>
    <d v="2026-01-08T00:00:00"/>
    <s v="AC00282"/>
    <s v="NEFT"/>
    <s v="Hyderabad"/>
    <n v="431.99"/>
    <s v="SUCCESS"/>
    <d v="2026-01-09T00:00:00"/>
    <x v="2"/>
    <n v="128.1"/>
    <n v="1"/>
  </r>
  <r>
    <s v="TXN000305"/>
    <d v="2026-01-22T00:00:00"/>
    <s v="AC00367"/>
    <s v="CARD"/>
    <s v="Mumbai"/>
    <n v="1811.87"/>
    <s v="SUCCESS"/>
    <d v="2026-01-22T00:00:00"/>
    <x v="0"/>
    <n v="12.7"/>
    <n v="1"/>
  </r>
  <r>
    <s v="TXN000306"/>
    <d v="2026-02-06T00:00:00"/>
    <s v="AC00155"/>
    <s v="UPI"/>
    <s v="Hyderabad"/>
    <n v="1577.18"/>
    <s v="SUCCESS"/>
    <d v="2026-02-07T00:00:00"/>
    <x v="0"/>
    <n v="11.2"/>
    <n v="1"/>
  </r>
  <r>
    <s v="TXN000307"/>
    <d v="2026-03-26T00:00:00"/>
    <s v="AC00785"/>
    <s v="UPI"/>
    <s v="Hyderabad"/>
    <n v="2008.99"/>
    <s v="SUCCESS"/>
    <d v="2026-03-28T00:00:00"/>
    <x v="2"/>
    <n v="29.8"/>
    <n v="1"/>
  </r>
  <r>
    <s v="TXN000308"/>
    <d v="2026-01-28T00:00:00"/>
    <s v="AC00829"/>
    <s v="UPI"/>
    <s v="Mumbai"/>
    <n v="37316.480000000003"/>
    <s v="SUCCESS"/>
    <d v="2026-01-28T00:00:00"/>
    <x v="1"/>
    <n v="38.200000000000003"/>
    <n v="1"/>
  </r>
  <r>
    <s v="TXN000309"/>
    <d v="2026-03-12T00:00:00"/>
    <s v="AC00673"/>
    <s v="NEFT"/>
    <s v="Hyderabad"/>
    <n v="1461.52"/>
    <s v="FAILED"/>
    <d v="2026-03-12T00:00:00"/>
    <x v="1"/>
    <n v="34"/>
    <n v="1"/>
  </r>
  <r>
    <s v="TXN000310"/>
    <d v="2026-03-29T00:00:00"/>
    <s v="AC00734"/>
    <s v="ATM"/>
    <s v="Bengaluru"/>
    <n v="5997.08"/>
    <s v="SUCCESS"/>
    <d v="2026-03-30T00:00:00"/>
    <x v="0"/>
    <n v="18.8"/>
    <n v="1"/>
  </r>
  <r>
    <s v="TXN000311"/>
    <d v="2026-02-19T00:00:00"/>
    <s v="AC00754"/>
    <s v="UPI"/>
    <s v="Hyderabad"/>
    <n v="7631.83"/>
    <s v="SUCCESS"/>
    <d v="2026-02-21T00:00:00"/>
    <x v="1"/>
    <n v="41.2"/>
    <n v="1"/>
  </r>
  <r>
    <s v="TXN000312"/>
    <d v="2026-03-17T00:00:00"/>
    <s v="AC00658"/>
    <s v="IMPS"/>
    <s v="Hyderabad"/>
    <n v="7615.16"/>
    <s v="SUCCESS"/>
    <d v="2026-03-19T00:00:00"/>
    <x v="0"/>
    <n v="42.5"/>
    <n v="1"/>
  </r>
  <r>
    <s v="TXN000313"/>
    <d v="2026-01-25T00:00:00"/>
    <s v="AC00809"/>
    <s v="IMPS"/>
    <s v="Mumbai"/>
    <n v="1491.59"/>
    <s v="SUCCESS"/>
    <d v="2026-01-28T00:00:00"/>
    <x v="0"/>
    <n v="56.3"/>
    <n v="1"/>
  </r>
  <r>
    <s v="TXN000314"/>
    <d v="2026-03-06T00:00:00"/>
    <s v="AC00821"/>
    <s v="UPI"/>
    <s v="Pune"/>
    <n v="9524.39"/>
    <s v="SUCCESS"/>
    <d v="2026-03-09T00:00:00"/>
    <x v="2"/>
    <n v="45.2"/>
    <n v="1"/>
  </r>
  <r>
    <s v="TXN000315"/>
    <d v="2026-03-05T00:00:00"/>
    <s v="AC00399"/>
    <s v="CARD"/>
    <s v="Pune"/>
    <n v="13786.34"/>
    <s v="SUCCESS"/>
    <d v="2026-03-06T00:00:00"/>
    <x v="1"/>
    <n v="49.4"/>
    <n v="1"/>
  </r>
  <r>
    <s v="TXN000316"/>
    <d v="2026-01-17T00:00:00"/>
    <s v="AC00315"/>
    <s v="NEFT"/>
    <s v="Pune"/>
    <n v="15650.2"/>
    <s v="SUCCESS"/>
    <d v="2026-01-19T00:00:00"/>
    <x v="1"/>
    <n v="26.3"/>
    <n v="1"/>
  </r>
  <r>
    <s v="TXN000317"/>
    <d v="2026-01-12T00:00:00"/>
    <s v="AC00764"/>
    <s v="UPI"/>
    <s v="Hyderabad"/>
    <n v="6431.07"/>
    <s v="SUCCESS"/>
    <d v="2026-01-14T00:00:00"/>
    <x v="0"/>
    <n v="60.1"/>
    <n v="1"/>
  </r>
  <r>
    <s v="TXN000318"/>
    <d v="2026-02-15T00:00:00"/>
    <s v="AC00333"/>
    <s v="UPI"/>
    <s v="Pune"/>
    <n v="988.39"/>
    <s v="SUCCESS"/>
    <d v="2026-02-15T00:00:00"/>
    <x v="2"/>
    <n v="17.100000000000001"/>
    <n v="1"/>
  </r>
  <r>
    <s v="TXN000319"/>
    <d v="2026-02-09T00:00:00"/>
    <s v="AC00442"/>
    <s v="UPI"/>
    <s v="Hyderabad"/>
    <n v="9478.08"/>
    <s v="FAILED"/>
    <d v="2026-02-09T00:00:00"/>
    <x v="0"/>
    <n v="35"/>
    <n v="1"/>
  </r>
  <r>
    <s v="TXN000320"/>
    <d v="2026-01-10T00:00:00"/>
    <s v="AC00475"/>
    <s v="NEFT"/>
    <s v="Bengaluru"/>
    <n v="7513.43"/>
    <s v="SUCCESS"/>
    <d v="2026-01-15T00:00:00"/>
    <x v="2"/>
    <n v="8.5"/>
    <n v="1"/>
  </r>
  <r>
    <s v="TXN000321"/>
    <d v="2026-03-19T00:00:00"/>
    <s v="AC00777"/>
    <s v="UPI"/>
    <s v="Hyderabad"/>
    <n v="5341.51"/>
    <s v="SUCCESS"/>
    <d v="2026-03-22T00:00:00"/>
    <x v="1"/>
    <n v="11.5"/>
    <n v="1"/>
  </r>
  <r>
    <s v="TXN000322"/>
    <d v="2026-03-08T00:00:00"/>
    <s v="AC00034"/>
    <s v="NEFT"/>
    <s v="Hyderabad"/>
    <n v="2849.71"/>
    <s v="SUCCESS"/>
    <d v="2026-03-10T00:00:00"/>
    <x v="1"/>
    <n v="28.8"/>
    <n v="1"/>
  </r>
  <r>
    <s v="TXN000323"/>
    <d v="2026-01-30T00:00:00"/>
    <s v="AC00140"/>
    <s v="UPI"/>
    <s v="Mumbai"/>
    <n v="3517.63"/>
    <s v="SUCCESS"/>
    <d v="2026-01-31T00:00:00"/>
    <x v="1"/>
    <n v="27"/>
    <n v="1"/>
  </r>
  <r>
    <s v="TXN000324"/>
    <d v="2026-02-01T00:00:00"/>
    <s v="AC00646"/>
    <s v="NEFT"/>
    <s v="Hyderabad"/>
    <n v="4020.56"/>
    <s v="SUCCESS"/>
    <d v="2026-02-03T00:00:00"/>
    <x v="0"/>
    <n v="25.6"/>
    <n v="1"/>
  </r>
  <r>
    <s v="TXN000325"/>
    <d v="2026-01-21T00:00:00"/>
    <s v="AC00098"/>
    <s v="IMPS"/>
    <s v="Pune"/>
    <n v="33841.29"/>
    <s v="SUCCESS"/>
    <d v="2026-01-21T00:00:00"/>
    <x v="2"/>
    <n v="36.299999999999997"/>
    <n v="1"/>
  </r>
  <r>
    <s v="TXN000326"/>
    <d v="2026-02-08T00:00:00"/>
    <s v="AC00197"/>
    <s v="UPI"/>
    <s v="Bengaluru"/>
    <n v="4679.3900000000003"/>
    <s v="SUCCESS"/>
    <d v="2026-02-09T00:00:00"/>
    <x v="1"/>
    <n v="71.8"/>
    <n v="1"/>
  </r>
  <r>
    <s v="TXN000327"/>
    <d v="2026-01-19T00:00:00"/>
    <s v="AC00799"/>
    <s v="NEFT"/>
    <s v="Hyderabad"/>
    <n v="10819.17"/>
    <s v="SUCCESS"/>
    <d v="2026-01-20T00:00:00"/>
    <x v="2"/>
    <n v="50.9"/>
    <n v="1"/>
  </r>
  <r>
    <s v="TXN000328"/>
    <d v="2026-03-04T00:00:00"/>
    <s v="AC00150"/>
    <s v="UPI"/>
    <s v="Mumbai"/>
    <n v="5523.86"/>
    <s v="SUCCESS"/>
    <d v="2026-03-07T00:00:00"/>
    <x v="1"/>
    <n v="23"/>
    <n v="1"/>
  </r>
  <r>
    <s v="TXN000329"/>
    <d v="2026-02-25T00:00:00"/>
    <s v="AC00124"/>
    <s v="CARD"/>
    <s v="Bengaluru"/>
    <n v="1399.69"/>
    <s v="SUCCESS"/>
    <d v="2026-02-28T00:00:00"/>
    <x v="1"/>
    <n v="8.5"/>
    <n v="1"/>
  </r>
  <r>
    <s v="TXN000330"/>
    <d v="2026-01-18T00:00:00"/>
    <s v="AC00662"/>
    <s v="UPI"/>
    <s v="Pune"/>
    <n v="938.79"/>
    <s v="FAILED"/>
    <d v="2026-01-20T00:00:00"/>
    <x v="0"/>
    <n v="4.9000000000000004"/>
    <n v="1"/>
  </r>
  <r>
    <s v="TXN000331"/>
    <d v="2026-03-24T00:00:00"/>
    <s v="AC00795"/>
    <s v="UPI"/>
    <s v="Hyderabad"/>
    <n v="12357.86"/>
    <s v="SUCCESS"/>
    <d v="2026-03-25T00:00:00"/>
    <x v="2"/>
    <n v="25.9"/>
    <n v="1"/>
  </r>
  <r>
    <s v="TXN000332"/>
    <d v="2026-01-23T00:00:00"/>
    <s v="AC00133"/>
    <s v="UPI"/>
    <s v="Bengaluru"/>
    <n v="5929.83"/>
    <s v="SUCCESS"/>
    <d v="2026-01-24T00:00:00"/>
    <x v="1"/>
    <n v="15.6"/>
    <n v="1"/>
  </r>
  <r>
    <s v="TXN000333"/>
    <d v="2026-02-06T00:00:00"/>
    <s v="AC00658"/>
    <s v="CARD"/>
    <s v="Pune"/>
    <n v="6011.25"/>
    <s v="SUCCESS"/>
    <d v="2026-02-06T00:00:00"/>
    <x v="2"/>
    <n v="15"/>
    <n v="1"/>
  </r>
  <r>
    <s v="TXN000334"/>
    <d v="2026-01-23T00:00:00"/>
    <s v="AC00590"/>
    <s v="UPI"/>
    <s v="Bengaluru"/>
    <n v="5179.62"/>
    <s v="SUCCESS"/>
    <d v="2026-01-26T00:00:00"/>
    <x v="2"/>
    <n v="61.9"/>
    <n v="1"/>
  </r>
  <r>
    <s v="TXN000335"/>
    <d v="2026-02-28T00:00:00"/>
    <s v="AC00766"/>
    <s v="NEFT"/>
    <s v="Mumbai"/>
    <n v="6129.95"/>
    <s v="SUCCESS"/>
    <d v="2026-03-03T00:00:00"/>
    <x v="2"/>
    <n v="13.2"/>
    <n v="1"/>
  </r>
  <r>
    <s v="TXN000336"/>
    <d v="2026-01-08T00:00:00"/>
    <s v="AC00832"/>
    <s v="UPI"/>
    <s v="Hyderabad"/>
    <n v="5377.9"/>
    <s v="SUCCESS"/>
    <d v="2026-01-10T00:00:00"/>
    <x v="0"/>
    <n v="35.299999999999997"/>
    <n v="1"/>
  </r>
  <r>
    <s v="TXN000337"/>
    <d v="2026-01-09T00:00:00"/>
    <s v="AC00061"/>
    <s v="CARD"/>
    <s v="Hyderabad"/>
    <n v="9022.57"/>
    <s v="SUCCESS"/>
    <d v="2026-01-09T00:00:00"/>
    <x v="0"/>
    <n v="14.3"/>
    <n v="1"/>
  </r>
  <r>
    <s v="TXN000338"/>
    <d v="2026-03-30T00:00:00"/>
    <s v="AC00436"/>
    <s v="ATM"/>
    <s v="Bengaluru"/>
    <n v="6166.22"/>
    <s v="SUCCESS"/>
    <d v="2026-04-01T00:00:00"/>
    <x v="1"/>
    <n v="21"/>
    <n v="1"/>
  </r>
  <r>
    <s v="TXN000339"/>
    <d v="2026-03-13T00:00:00"/>
    <s v="AC00469"/>
    <s v="UPI"/>
    <s v="Mumbai"/>
    <n v="11587.79"/>
    <s v="SUCCESS"/>
    <d v="2026-03-13T00:00:00"/>
    <x v="0"/>
    <n v="87.5"/>
    <n v="1"/>
  </r>
  <r>
    <s v="TXN000340"/>
    <d v="2026-02-18T00:00:00"/>
    <s v="AC00574"/>
    <s v="NEFT"/>
    <s v="Hyderabad"/>
    <n v="22199.25"/>
    <s v="SUCCESS"/>
    <d v="2026-02-18T00:00:00"/>
    <x v="2"/>
    <n v="17.100000000000001"/>
    <n v="1"/>
  </r>
  <r>
    <s v="TXN000341"/>
    <d v="2026-02-09T00:00:00"/>
    <s v="AC00548"/>
    <s v="UPI"/>
    <s v="Mumbai"/>
    <n v="5382.76"/>
    <s v="SUCCESS"/>
    <d v="2026-02-11T00:00:00"/>
    <x v="2"/>
    <n v="11.3"/>
    <n v="1"/>
  </r>
  <r>
    <s v="TXN000342"/>
    <d v="2026-02-28T00:00:00"/>
    <s v="AC00846"/>
    <s v="UPI"/>
    <s v="Hyderabad"/>
    <n v="6632.78"/>
    <s v="SUCCESS"/>
    <d v="2026-02-28T00:00:00"/>
    <x v="2"/>
    <n v="48.7"/>
    <n v="1"/>
  </r>
  <r>
    <s v="TXN000343"/>
    <d v="2026-03-11T00:00:00"/>
    <s v="AC00584"/>
    <s v="IMPS"/>
    <s v="Pune"/>
    <n v="1795.24"/>
    <s v="SUCCESS"/>
    <d v="2026-03-14T00:00:00"/>
    <x v="1"/>
    <n v="39.799999999999997"/>
    <n v="1"/>
  </r>
  <r>
    <s v="TXN000344"/>
    <d v="2026-02-07T00:00:00"/>
    <s v="AC00827"/>
    <s v="CARD"/>
    <s v="Hyderabad"/>
    <n v="2264.37"/>
    <s v="SUCCESS"/>
    <d v="2026-02-07T00:00:00"/>
    <x v="2"/>
    <n v="65.5"/>
    <n v="1"/>
  </r>
  <r>
    <s v="TXN000345"/>
    <d v="2026-03-07T00:00:00"/>
    <s v="AC00684"/>
    <s v="UPI"/>
    <s v="Mumbai"/>
    <n v="4022.48"/>
    <s v="SUCCESS"/>
    <d v="2026-03-09T00:00:00"/>
    <x v="2"/>
    <n v="9.4"/>
    <n v="1"/>
  </r>
  <r>
    <s v="TXN000346"/>
    <d v="2026-03-18T00:00:00"/>
    <s v="AC00206"/>
    <s v="UPI"/>
    <s v="Mumbai"/>
    <n v="3573.78"/>
    <s v="SUCCESS"/>
    <d v="2026-03-20T00:00:00"/>
    <x v="1"/>
    <n v="7.3"/>
    <n v="1"/>
  </r>
  <r>
    <s v="TXN000347"/>
    <d v="2026-02-21T00:00:00"/>
    <s v="AC00842"/>
    <s v="IMPS"/>
    <s v="Hyderabad"/>
    <n v="25422.959999999999"/>
    <s v="SUCCESS"/>
    <d v="2026-02-26T00:00:00"/>
    <x v="0"/>
    <n v="32.200000000000003"/>
    <n v="1"/>
  </r>
  <r>
    <s v="TXN000348"/>
    <d v="2026-01-23T00:00:00"/>
    <s v="AC00376"/>
    <s v="IMPS"/>
    <s v="Bengaluru"/>
    <n v="2306.11"/>
    <s v="SUCCESS"/>
    <d v="2026-01-26T00:00:00"/>
    <x v="2"/>
    <n v="31.3"/>
    <n v="1"/>
  </r>
  <r>
    <s v="TXN000349"/>
    <d v="2026-03-12T00:00:00"/>
    <s v="AC00041"/>
    <s v="UPI"/>
    <s v="Pune"/>
    <n v="15999.83"/>
    <s v="SUCCESS"/>
    <d v="2026-03-13T00:00:00"/>
    <x v="1"/>
    <n v="30.6"/>
    <n v="1"/>
  </r>
  <r>
    <s v="TXN000350"/>
    <d v="2026-03-22T00:00:00"/>
    <s v="AC00835"/>
    <s v="ATM"/>
    <s v="Pune"/>
    <n v="1038.55"/>
    <s v="SUCCESS"/>
    <d v="2026-03-24T00:00:00"/>
    <x v="1"/>
    <n v="11.7"/>
    <n v="1"/>
  </r>
  <r>
    <s v="TXN000351"/>
    <d v="2026-02-06T00:00:00"/>
    <s v="AC00729"/>
    <s v="CARD"/>
    <s v="Hyderabad"/>
    <n v="10586.27"/>
    <s v="SUCCESS"/>
    <d v="2026-02-08T00:00:00"/>
    <x v="1"/>
    <n v="30.7"/>
    <n v="1"/>
  </r>
  <r>
    <s v="TXN000352"/>
    <d v="2026-03-17T00:00:00"/>
    <s v="AC00254"/>
    <s v="IMPS"/>
    <s v="Bengaluru"/>
    <n v="7986.45"/>
    <s v="SUCCESS"/>
    <d v="2026-03-19T00:00:00"/>
    <x v="2"/>
    <n v="16.7"/>
    <n v="1"/>
  </r>
  <r>
    <s v="TXN000353"/>
    <d v="2026-03-08T00:00:00"/>
    <s v="AC00586"/>
    <s v="CARD"/>
    <s v="Mumbai"/>
    <n v="12802.09"/>
    <s v="SUCCESS"/>
    <d v="2026-03-10T00:00:00"/>
    <x v="1"/>
    <n v="38.200000000000003"/>
    <n v="1"/>
  </r>
  <r>
    <s v="TXN000354"/>
    <d v="2026-03-19T00:00:00"/>
    <s v="AC00133"/>
    <s v="UPI"/>
    <s v="Pune"/>
    <n v="2397.44"/>
    <s v="SUCCESS"/>
    <d v="2026-03-20T00:00:00"/>
    <x v="1"/>
    <n v="53.2"/>
    <n v="1"/>
  </r>
  <r>
    <s v="TXN000355"/>
    <d v="2026-02-27T00:00:00"/>
    <s v="AC00685"/>
    <s v="UPI"/>
    <s v="Hyderabad"/>
    <n v="1379.04"/>
    <s v="SUCCESS"/>
    <d v="2026-03-01T00:00:00"/>
    <x v="2"/>
    <n v="102"/>
    <n v="1"/>
  </r>
  <r>
    <s v="TXN000356"/>
    <d v="2026-03-02T00:00:00"/>
    <s v="AC00058"/>
    <s v="UPI"/>
    <s v="Mumbai"/>
    <n v="1312.16"/>
    <s v="SUCCESS"/>
    <d v="2026-03-04T00:00:00"/>
    <x v="2"/>
    <n v="23"/>
    <n v="1"/>
  </r>
  <r>
    <s v="TXN000357"/>
    <d v="2026-03-27T00:00:00"/>
    <s v="AC00547"/>
    <s v="UPI"/>
    <s v="Mumbai"/>
    <n v="1316.05"/>
    <s v="SUCCESS"/>
    <d v="2026-03-30T00:00:00"/>
    <x v="2"/>
    <n v="13.6"/>
    <n v="1"/>
  </r>
  <r>
    <s v="TXN000358"/>
    <d v="2026-01-22T00:00:00"/>
    <s v="AC00595"/>
    <s v="CARD"/>
    <s v="Hyderabad"/>
    <n v="4994.1400000000003"/>
    <s v="SUCCESS"/>
    <d v="2026-01-22T00:00:00"/>
    <x v="2"/>
    <n v="37.6"/>
    <n v="1"/>
  </r>
  <r>
    <s v="TXN000359"/>
    <d v="2026-03-30T00:00:00"/>
    <s v="AC00822"/>
    <s v="NEFT"/>
    <s v="Bengaluru"/>
    <n v="8654.49"/>
    <s v="SUCCESS"/>
    <d v="2026-03-31T00:00:00"/>
    <x v="2"/>
    <n v="52.2"/>
    <n v="1"/>
  </r>
  <r>
    <s v="TXN000360"/>
    <d v="2026-02-09T00:00:00"/>
    <s v="AC00399"/>
    <s v="CARD"/>
    <s v="Bengaluru"/>
    <n v="24860.89"/>
    <s v="SUCCESS"/>
    <d v="2026-02-10T00:00:00"/>
    <x v="2"/>
    <n v="33.5"/>
    <n v="1"/>
  </r>
  <r>
    <s v="TXN000361"/>
    <d v="2026-01-11T00:00:00"/>
    <s v="AC00163"/>
    <s v="UPI"/>
    <s v="Mumbai"/>
    <n v="245.64"/>
    <s v="SUCCESS"/>
    <d v="2026-01-14T00:00:00"/>
    <x v="2"/>
    <n v="47.2"/>
    <n v="1"/>
  </r>
  <r>
    <s v="TXN000362"/>
    <d v="2026-03-14T00:00:00"/>
    <s v="AC00251"/>
    <s v="NEFT"/>
    <s v="Mumbai"/>
    <n v="2665.15"/>
    <s v="SUCCESS"/>
    <d v="2026-03-14T00:00:00"/>
    <x v="2"/>
    <n v="20.7"/>
    <n v="1"/>
  </r>
  <r>
    <s v="TXN000363"/>
    <d v="2026-02-11T00:00:00"/>
    <s v="AC00367"/>
    <s v="CARD"/>
    <s v="Bengaluru"/>
    <n v="4808.3"/>
    <s v="SUCCESS"/>
    <d v="2026-02-11T00:00:00"/>
    <x v="2"/>
    <n v="64.5"/>
    <n v="1"/>
  </r>
  <r>
    <s v="TXN000364"/>
    <d v="2026-03-14T00:00:00"/>
    <s v="AC00601"/>
    <s v="UPI"/>
    <s v="Hyderabad"/>
    <n v="3076.94"/>
    <s v="SUCCESS"/>
    <d v="2026-03-15T00:00:00"/>
    <x v="0"/>
    <n v="36.799999999999997"/>
    <n v="1"/>
  </r>
  <r>
    <s v="TXN000365"/>
    <d v="2026-03-13T00:00:00"/>
    <s v="AC00401"/>
    <s v="IMPS"/>
    <s v="Bengaluru"/>
    <n v="6165.11"/>
    <s v="SUCCESS"/>
    <d v="2026-03-14T00:00:00"/>
    <x v="1"/>
    <n v="32.200000000000003"/>
    <n v="1"/>
  </r>
  <r>
    <s v="TXN000366"/>
    <d v="2026-02-10T00:00:00"/>
    <s v="AC00383"/>
    <s v="NEFT"/>
    <s v="Bengaluru"/>
    <n v="5343.35"/>
    <s v="SUCCESS"/>
    <d v="2026-02-12T00:00:00"/>
    <x v="2"/>
    <n v="8.8000000000000007"/>
    <n v="1"/>
  </r>
  <r>
    <s v="TXN000367"/>
    <d v="2026-02-28T00:00:00"/>
    <s v="AC00343"/>
    <s v="UPI"/>
    <s v="Hyderabad"/>
    <n v="2168.1799999999998"/>
    <s v="FAILED"/>
    <d v="2026-03-02T00:00:00"/>
    <x v="1"/>
    <n v="14.5"/>
    <n v="1"/>
  </r>
  <r>
    <s v="TXN000368"/>
    <d v="2026-03-27T00:00:00"/>
    <s v="AC00063"/>
    <s v="CARD"/>
    <s v="Mumbai"/>
    <n v="3574.46"/>
    <s v="SUCCESS"/>
    <d v="2026-03-28T00:00:00"/>
    <x v="1"/>
    <n v="28.2"/>
    <n v="1"/>
  </r>
  <r>
    <s v="TXN000369"/>
    <d v="2026-01-14T00:00:00"/>
    <s v="AC00584"/>
    <s v="UPI"/>
    <s v="Bengaluru"/>
    <n v="654.87"/>
    <s v="SUCCESS"/>
    <d v="2026-01-15T00:00:00"/>
    <x v="1"/>
    <n v="21.2"/>
    <n v="1"/>
  </r>
  <r>
    <s v="TXN000370"/>
    <d v="2026-03-13T00:00:00"/>
    <s v="AC00754"/>
    <s v="UPI"/>
    <s v="Pune"/>
    <n v="1467.12"/>
    <s v="SUCCESS"/>
    <d v="2026-03-16T00:00:00"/>
    <x v="1"/>
    <n v="30.6"/>
    <n v="1"/>
  </r>
  <r>
    <s v="TXN000371"/>
    <d v="2026-01-09T00:00:00"/>
    <s v="AC00357"/>
    <s v="UPI"/>
    <s v="Hyderabad"/>
    <n v="1696.27"/>
    <s v="SUCCESS"/>
    <d v="2026-01-11T00:00:00"/>
    <x v="1"/>
    <n v="8"/>
    <n v="1"/>
  </r>
  <r>
    <s v="TXN000372"/>
    <d v="2026-02-08T00:00:00"/>
    <s v="AC00388"/>
    <s v="NEFT"/>
    <s v="Mumbai"/>
    <n v="4368.6499999999996"/>
    <s v="SUCCESS"/>
    <d v="2026-02-09T00:00:00"/>
    <x v="1"/>
    <n v="37.700000000000003"/>
    <n v="1"/>
  </r>
  <r>
    <s v="TXN000373"/>
    <d v="2026-03-12T00:00:00"/>
    <s v="AC00378"/>
    <s v="UPI"/>
    <s v="Bengaluru"/>
    <n v="4227.82"/>
    <s v="FAILED"/>
    <d v="2026-03-13T00:00:00"/>
    <x v="2"/>
    <n v="15.5"/>
    <n v="1"/>
  </r>
  <r>
    <s v="TXN000374"/>
    <d v="2026-03-06T00:00:00"/>
    <s v="AC00740"/>
    <s v="UPI"/>
    <s v="Mumbai"/>
    <n v="5259.28"/>
    <s v="SUCCESS"/>
    <d v="2026-03-07T00:00:00"/>
    <x v="1"/>
    <n v="4.9000000000000004"/>
    <n v="1"/>
  </r>
  <r>
    <s v="TXN000375"/>
    <d v="2026-01-20T00:00:00"/>
    <s v="AC00817"/>
    <s v="UPI"/>
    <s v="Hyderabad"/>
    <n v="866.06"/>
    <s v="SUCCESS"/>
    <d v="2026-01-22T00:00:00"/>
    <x v="1"/>
    <n v="59.4"/>
    <n v="1"/>
  </r>
  <r>
    <s v="TXN000376"/>
    <d v="2026-01-17T00:00:00"/>
    <s v="AC00773"/>
    <s v="NEFT"/>
    <s v="Bengaluru"/>
    <n v="673.09"/>
    <s v="SUCCESS"/>
    <d v="2026-01-17T00:00:00"/>
    <x v="0"/>
    <n v="34.1"/>
    <n v="1"/>
  </r>
  <r>
    <s v="TXN000377"/>
    <d v="2026-01-30T00:00:00"/>
    <s v="AC00235"/>
    <s v="ATM"/>
    <s v="Hyderabad"/>
    <n v="5868.7"/>
    <s v="SUCCESS"/>
    <d v="2026-02-02T00:00:00"/>
    <x v="1"/>
    <n v="10.1"/>
    <n v="1"/>
  </r>
  <r>
    <s v="TXN000378"/>
    <d v="2026-02-20T00:00:00"/>
    <s v="AC00086"/>
    <s v="UPI"/>
    <s v="Pune"/>
    <n v="7404.62"/>
    <s v="SUCCESS"/>
    <d v="2026-02-23T00:00:00"/>
    <x v="0"/>
    <n v="33.799999999999997"/>
    <n v="1"/>
  </r>
  <r>
    <s v="TXN000379"/>
    <d v="2026-03-24T00:00:00"/>
    <s v="AC00826"/>
    <s v="CARD"/>
    <s v="Mumbai"/>
    <n v="2175.64"/>
    <s v="SUCCESS"/>
    <d v="2026-03-24T00:00:00"/>
    <x v="2"/>
    <n v="12.9"/>
    <n v="1"/>
  </r>
  <r>
    <s v="TXN000380"/>
    <d v="2026-03-25T00:00:00"/>
    <s v="AC00179"/>
    <s v="UPI"/>
    <s v="Hyderabad"/>
    <n v="5778.97"/>
    <s v="SUCCESS"/>
    <d v="2026-03-30T00:00:00"/>
    <x v="2"/>
    <n v="49.3"/>
    <n v="1"/>
  </r>
  <r>
    <s v="TXN000381"/>
    <d v="2026-02-25T00:00:00"/>
    <s v="AC00506"/>
    <s v="UPI"/>
    <s v="Hyderabad"/>
    <n v="60139.53"/>
    <s v="SUCCESS"/>
    <d v="2026-02-26T00:00:00"/>
    <x v="0"/>
    <n v="42.2"/>
    <n v="1"/>
  </r>
  <r>
    <s v="TXN000382"/>
    <d v="2026-03-08T00:00:00"/>
    <s v="AC00845"/>
    <s v="UPI"/>
    <s v="Bengaluru"/>
    <n v="5684.72"/>
    <s v="SUCCESS"/>
    <d v="2026-03-11T00:00:00"/>
    <x v="1"/>
    <n v="27.1"/>
    <n v="1"/>
  </r>
  <r>
    <s v="TXN000383"/>
    <d v="2026-01-07T00:00:00"/>
    <s v="AC00357"/>
    <s v="NEFT"/>
    <s v="Pune"/>
    <n v="3613.68"/>
    <s v="SUCCESS"/>
    <d v="2026-01-07T00:00:00"/>
    <x v="0"/>
    <n v="48.5"/>
    <n v="1"/>
  </r>
  <r>
    <s v="TXN000384"/>
    <d v="2026-01-06T00:00:00"/>
    <s v="AC00707"/>
    <s v="ATM"/>
    <s v="Hyderabad"/>
    <n v="1397.61"/>
    <s v="SUCCESS"/>
    <d v="2026-01-08T00:00:00"/>
    <x v="1"/>
    <n v="8"/>
    <n v="1"/>
  </r>
  <r>
    <s v="TXN000386"/>
    <d v="2026-01-24T00:00:00"/>
    <s v="AC00696"/>
    <s v="IMPS"/>
    <s v="Bengaluru"/>
    <n v="601.46"/>
    <s v="SUCCESS"/>
    <d v="2026-01-26T00:00:00"/>
    <x v="2"/>
    <n v="3.7"/>
    <n v="1"/>
  </r>
  <r>
    <s v="TXN000387"/>
    <d v="2026-01-13T00:00:00"/>
    <s v="AC00610"/>
    <s v="CARD"/>
    <s v="Mumbai"/>
    <n v="10790.71"/>
    <s v="FAILED"/>
    <d v="2026-01-16T00:00:00"/>
    <x v="2"/>
    <n v="41.9"/>
    <n v="1"/>
  </r>
  <r>
    <s v="TXN000388"/>
    <d v="2026-03-28T00:00:00"/>
    <s v="AC00131"/>
    <s v="CARD"/>
    <s v="Hyderabad"/>
    <n v="2420.35"/>
    <s v="SUCCESS"/>
    <d v="2026-03-28T00:00:00"/>
    <x v="0"/>
    <n v="114"/>
    <n v="1"/>
  </r>
  <r>
    <s v="TXN000389"/>
    <d v="2026-03-05T00:00:00"/>
    <s v="AC00111"/>
    <s v="UPI"/>
    <s v="Bengaluru"/>
    <n v="9217.43"/>
    <s v="SUCCESS"/>
    <d v="2026-03-06T00:00:00"/>
    <x v="0"/>
    <n v="8.3000000000000007"/>
    <n v="1"/>
  </r>
  <r>
    <s v="TXN000390"/>
    <d v="2026-01-31T00:00:00"/>
    <s v="AC00444"/>
    <s v="NEFT"/>
    <s v="Hyderabad"/>
    <n v="1620.93"/>
    <s v="SUCCESS"/>
    <d v="2026-02-05T00:00:00"/>
    <x v="2"/>
    <n v="79"/>
    <n v="1"/>
  </r>
  <r>
    <s v="TXN000391"/>
    <d v="2026-03-06T00:00:00"/>
    <s v="AC00784"/>
    <s v="NEFT"/>
    <s v="Bengaluru"/>
    <n v="67398.350000000006"/>
    <s v="SUCCESS"/>
    <d v="2026-03-08T00:00:00"/>
    <x v="0"/>
    <n v="15"/>
    <n v="1"/>
  </r>
  <r>
    <s v="TXN000392"/>
    <d v="2026-03-07T00:00:00"/>
    <s v="AC00833"/>
    <s v="UPI"/>
    <s v="Hyderabad"/>
    <n v="733.68"/>
    <s v="SUCCESS"/>
    <d v="2026-03-07T00:00:00"/>
    <x v="0"/>
    <n v="9.1999999999999993"/>
    <n v="1"/>
  </r>
  <r>
    <s v="TXN000394"/>
    <d v="2026-02-10T00:00:00"/>
    <s v="AC00667"/>
    <s v="UPI"/>
    <s v="Bengaluru"/>
    <n v="8181.86"/>
    <s v="SUCCESS"/>
    <d v="2026-02-10T00:00:00"/>
    <x v="2"/>
    <n v="8.6"/>
    <n v="1"/>
  </r>
  <r>
    <s v="TXN000395"/>
    <d v="2026-01-24T00:00:00"/>
    <s v="AC00005"/>
    <s v="UPI"/>
    <s v="Hyderabad"/>
    <n v="4584.3500000000004"/>
    <s v="SUCCESS"/>
    <d v="2026-01-29T00:00:00"/>
    <x v="1"/>
    <n v="22.8"/>
    <n v="1"/>
  </r>
  <r>
    <s v="TXN000396"/>
    <d v="2026-02-15T00:00:00"/>
    <s v="AC00160"/>
    <s v="CARD"/>
    <s v="Mumbai"/>
    <n v="2971.88"/>
    <s v="SUCCESS"/>
    <d v="2026-02-15T00:00:00"/>
    <x v="1"/>
    <n v="21"/>
    <n v="1"/>
  </r>
  <r>
    <s v="TXN000397"/>
    <d v="2026-01-14T00:00:00"/>
    <s v="AC00114"/>
    <s v="IMPS"/>
    <s v="Hyderabad"/>
    <n v="1048.26"/>
    <s v="SUCCESS"/>
    <d v="2026-01-14T00:00:00"/>
    <x v="0"/>
    <n v="6.4"/>
    <n v="1"/>
  </r>
  <r>
    <s v="TXN000398"/>
    <d v="2026-01-22T00:00:00"/>
    <s v="AC00238"/>
    <s v="UPI"/>
    <s v="Bengaluru"/>
    <n v="16866.5"/>
    <s v="REVERSED"/>
    <d v="2026-01-24T00:00:00"/>
    <x v="2"/>
    <n v="21.1"/>
    <n v="1"/>
  </r>
  <r>
    <s v="TXN000399"/>
    <d v="2026-02-17T00:00:00"/>
    <s v="AC00707"/>
    <s v="CARD"/>
    <s v="Pune"/>
    <n v="2593.13"/>
    <s v="SUCCESS"/>
    <d v="2026-02-19T00:00:00"/>
    <x v="1"/>
    <n v="18.7"/>
    <n v="1"/>
  </r>
  <r>
    <s v="TXN000400"/>
    <d v="2026-01-15T00:00:00"/>
    <s v="AC00400"/>
    <s v="NEFT"/>
    <s v="Hyderabad"/>
    <n v="10467.51"/>
    <s v="SUCCESS"/>
    <d v="2026-01-16T00:00:00"/>
    <x v="0"/>
    <n v="40.1"/>
    <n v="1"/>
  </r>
  <r>
    <s v="TXN000401"/>
    <d v="2026-02-20T00:00:00"/>
    <s v="AC00713"/>
    <s v="ATM"/>
    <s v="Bengaluru"/>
    <n v="5355.97"/>
    <s v="SUCCESS"/>
    <d v="2026-02-23T00:00:00"/>
    <x v="1"/>
    <n v="12.9"/>
    <n v="1"/>
  </r>
  <r>
    <s v="TXN000402"/>
    <d v="2026-02-04T00:00:00"/>
    <s v="AC00745"/>
    <s v="CARD"/>
    <s v="Hyderabad"/>
    <n v="3455.94"/>
    <s v="SUCCESS"/>
    <d v="2026-02-05T00:00:00"/>
    <x v="1"/>
    <n v="12.4"/>
    <n v="1"/>
  </r>
  <r>
    <s v="TXN000403"/>
    <d v="2026-02-04T00:00:00"/>
    <s v="AC00241"/>
    <s v="UPI"/>
    <s v="Pune"/>
    <n v="7611.26"/>
    <s v="SUCCESS"/>
    <d v="2026-02-04T00:00:00"/>
    <x v="1"/>
    <n v="51.8"/>
    <n v="1"/>
  </r>
  <r>
    <s v="TXN000404"/>
    <d v="2026-01-10T00:00:00"/>
    <s v="AC00144"/>
    <s v="UPI"/>
    <s v="Bengaluru"/>
    <n v="5768.33"/>
    <s v="SUCCESS"/>
    <d v="2026-01-12T00:00:00"/>
    <x v="1"/>
    <n v="66.7"/>
    <n v="1"/>
  </r>
  <r>
    <s v="TXN000405"/>
    <d v="2026-01-17T00:00:00"/>
    <s v="AC00003"/>
    <s v="UPI"/>
    <s v="Bengaluru"/>
    <n v="8934.59"/>
    <s v="SUCCESS"/>
    <d v="2026-01-19T00:00:00"/>
    <x v="0"/>
    <n v="26.2"/>
    <n v="1"/>
  </r>
  <r>
    <s v="TXN000406"/>
    <d v="2026-01-28T00:00:00"/>
    <s v="AC00773"/>
    <s v="UPI"/>
    <s v="Hyderabad"/>
    <n v="7712.17"/>
    <s v="SUCCESS"/>
    <d v="2026-02-02T00:00:00"/>
    <x v="1"/>
    <n v="27.7"/>
    <n v="1"/>
  </r>
  <r>
    <s v="TXN000407"/>
    <d v="2026-03-16T00:00:00"/>
    <s v="AC00815"/>
    <s v="CARD"/>
    <s v="Pune"/>
    <n v="376.95"/>
    <s v="SUCCESS"/>
    <d v="2026-03-19T00:00:00"/>
    <x v="2"/>
    <n v="16.100000000000001"/>
    <n v="1"/>
  </r>
  <r>
    <s v="TXN000408"/>
    <d v="2026-01-25T00:00:00"/>
    <s v="AC00295"/>
    <s v="NEFT"/>
    <s v="Hyderabad"/>
    <n v="13434.76"/>
    <s v="FAILED"/>
    <d v="2026-01-28T00:00:00"/>
    <x v="1"/>
    <n v="1.7"/>
    <n v="1"/>
  </r>
  <r>
    <s v="TXN000409"/>
    <d v="2026-03-10T00:00:00"/>
    <s v="AC00377"/>
    <s v="IMPS"/>
    <s v="Pune"/>
    <n v="3932.03"/>
    <s v="SUCCESS"/>
    <d v="2026-03-11T00:00:00"/>
    <x v="2"/>
    <n v="58.4"/>
    <n v="1"/>
  </r>
  <r>
    <s v="TXN000410"/>
    <d v="2026-02-22T00:00:00"/>
    <s v="AC00191"/>
    <s v="UPI"/>
    <s v="Hyderabad"/>
    <n v="3127.74"/>
    <s v="SUCCESS"/>
    <d v="2026-02-25T00:00:00"/>
    <x v="1"/>
    <n v="33.799999999999997"/>
    <n v="1"/>
  </r>
  <r>
    <s v="TXN000411"/>
    <d v="2026-01-31T00:00:00"/>
    <s v="AC00401"/>
    <s v="CARD"/>
    <s v="Mumbai"/>
    <n v="2384"/>
    <s v="SUCCESS"/>
    <d v="2026-02-02T00:00:00"/>
    <x v="1"/>
    <n v="58.1"/>
    <n v="1"/>
  </r>
  <r>
    <s v="TXN000412"/>
    <d v="2026-01-15T00:00:00"/>
    <s v="AC00391"/>
    <s v="UPI"/>
    <s v="Bengaluru"/>
    <n v="17890.36"/>
    <s v="SUCCESS"/>
    <d v="2026-01-15T00:00:00"/>
    <x v="2"/>
    <n v="34.1"/>
    <n v="1"/>
  </r>
  <r>
    <s v="TXN000413"/>
    <d v="2026-03-09T00:00:00"/>
    <s v="AC00459"/>
    <s v="CARD"/>
    <s v="Pune"/>
    <n v="27759.1"/>
    <s v="SUCCESS"/>
    <d v="2026-03-10T00:00:00"/>
    <x v="2"/>
    <n v="26.8"/>
    <n v="1"/>
  </r>
  <r>
    <s v="TXN000414"/>
    <d v="2026-02-18T00:00:00"/>
    <s v="AC00819"/>
    <s v="UPI"/>
    <s v="Mumbai"/>
    <n v="16062.22"/>
    <s v="SUCCESS"/>
    <d v="2026-02-21T00:00:00"/>
    <x v="1"/>
    <n v="41.6"/>
    <n v="1"/>
  </r>
  <r>
    <s v="TXN000415"/>
    <d v="2026-01-14T00:00:00"/>
    <s v="AC00184"/>
    <s v="IMPS"/>
    <s v="Bengaluru"/>
    <n v="6554.13"/>
    <s v="SUCCESS"/>
    <d v="2026-01-15T00:00:00"/>
    <x v="0"/>
    <n v="36.700000000000003"/>
    <n v="1"/>
  </r>
  <r>
    <s v="TXN000416"/>
    <d v="2026-02-21T00:00:00"/>
    <s v="AC00605"/>
    <s v="UPI"/>
    <s v="Hyderabad"/>
    <n v="9578.9699999999993"/>
    <s v="SUCCESS"/>
    <d v="2026-02-21T00:00:00"/>
    <x v="1"/>
    <n v="48"/>
    <n v="1"/>
  </r>
  <r>
    <s v="TXN000417"/>
    <d v="2026-01-12T00:00:00"/>
    <s v="AC00236"/>
    <s v="UPI"/>
    <s v="Pune"/>
    <n v="1694.05"/>
    <s v="SUCCESS"/>
    <d v="2026-01-12T00:00:00"/>
    <x v="0"/>
    <n v="52"/>
    <n v="1"/>
  </r>
  <r>
    <s v="TXN000418"/>
    <d v="2026-02-07T00:00:00"/>
    <s v="AC00397"/>
    <s v="NEFT"/>
    <s v="Mumbai"/>
    <n v="3788.6"/>
    <s v="SUCCESS"/>
    <d v="2026-02-10T00:00:00"/>
    <x v="0"/>
    <n v="23.9"/>
    <n v="1"/>
  </r>
  <r>
    <s v="TXN000419"/>
    <d v="2026-02-11T00:00:00"/>
    <s v="AC00473"/>
    <s v="IMPS"/>
    <s v="Bengaluru"/>
    <n v="4587.13"/>
    <s v="REVERSED"/>
    <d v="2026-02-11T00:00:00"/>
    <x v="1"/>
    <n v="12.4"/>
    <n v="1"/>
  </r>
  <r>
    <s v="TXN000420"/>
    <d v="2026-01-14T00:00:00"/>
    <s v="AC00647"/>
    <s v="CARD"/>
    <s v="Bengaluru"/>
    <n v="15088.43"/>
    <s v="FAILED"/>
    <d v="2026-01-16T00:00:00"/>
    <x v="0"/>
    <n v="27.6"/>
    <n v="1"/>
  </r>
  <r>
    <s v="TXN000421"/>
    <d v="2026-01-04T00:00:00"/>
    <s v="AC00366"/>
    <s v="NEFT"/>
    <s v="Hyderabad"/>
    <n v="2749.41"/>
    <s v="SUCCESS"/>
    <d v="2026-01-06T00:00:00"/>
    <x v="1"/>
    <n v="19.8"/>
    <n v="1"/>
  </r>
  <r>
    <s v="TXN000422"/>
    <d v="2026-01-24T00:00:00"/>
    <s v="AC00247"/>
    <s v="IMPS"/>
    <s v="Mumbai"/>
    <n v="634.51"/>
    <s v="SUCCESS"/>
    <d v="2026-01-27T00:00:00"/>
    <x v="1"/>
    <n v="38.6"/>
    <n v="1"/>
  </r>
  <r>
    <s v="TXN000423"/>
    <d v="2026-01-27T00:00:00"/>
    <s v="AC00639"/>
    <s v="UPI"/>
    <s v="Mumbai"/>
    <n v="5681.31"/>
    <s v="SUCCESS"/>
    <d v="2026-01-27T00:00:00"/>
    <x v="0"/>
    <n v="20.399999999999999"/>
    <n v="1"/>
  </r>
  <r>
    <s v="TXN000424"/>
    <d v="2026-03-22T00:00:00"/>
    <s v="AC00467"/>
    <s v="UPI"/>
    <s v="Hyderabad"/>
    <n v="4586.13"/>
    <s v="SUCCESS"/>
    <d v="2026-03-24T00:00:00"/>
    <x v="1"/>
    <n v="29.2"/>
    <n v="1"/>
  </r>
  <r>
    <s v="TXN000425"/>
    <d v="2026-03-05T00:00:00"/>
    <s v="AC00813"/>
    <s v="NEFT"/>
    <s v="Hyderabad"/>
    <n v="7323.67"/>
    <s v="SUCCESS"/>
    <d v="2026-03-10T00:00:00"/>
    <x v="1"/>
    <n v="41.3"/>
    <n v="1"/>
  </r>
  <r>
    <s v="TXN000426"/>
    <d v="2026-03-17T00:00:00"/>
    <s v="AC00179"/>
    <s v="NEFT"/>
    <s v="Hyderabad"/>
    <n v="1300.3599999999999"/>
    <s v="SUCCESS"/>
    <d v="2026-03-19T00:00:00"/>
    <x v="1"/>
    <n v="29.8"/>
    <n v="1"/>
  </r>
  <r>
    <s v="TXN000427"/>
    <d v="2026-03-07T00:00:00"/>
    <s v="AC00810"/>
    <s v="IMPS"/>
    <s v="Mumbai"/>
    <n v="4558.2"/>
    <s v="SUCCESS"/>
    <d v="2026-03-08T00:00:00"/>
    <x v="0"/>
    <n v="15.6"/>
    <n v="1"/>
  </r>
  <r>
    <s v="TXN000428"/>
    <d v="2026-03-11T00:00:00"/>
    <s v="AC00830"/>
    <s v="UPI"/>
    <s v="Pune"/>
    <n v="2285.96"/>
    <s v="SUCCESS"/>
    <d v="2026-03-14T00:00:00"/>
    <x v="1"/>
    <n v="101.8"/>
    <n v="1"/>
  </r>
  <r>
    <s v="TXN000429"/>
    <d v="2026-03-06T00:00:00"/>
    <s v="AC00328"/>
    <s v="CARD"/>
    <s v="Hyderabad"/>
    <n v="7788.97"/>
    <s v="SUCCESS"/>
    <d v="2026-03-06T00:00:00"/>
    <x v="0"/>
    <n v="45.9"/>
    <n v="1"/>
  </r>
  <r>
    <s v="TXN000430"/>
    <d v="2026-01-02T00:00:00"/>
    <s v="AC00586"/>
    <s v="UPI"/>
    <s v="Hyderabad"/>
    <n v="4667.1499999999996"/>
    <s v="SUCCESS"/>
    <d v="2026-01-03T00:00:00"/>
    <x v="0"/>
    <n v="15.6"/>
    <n v="1"/>
  </r>
  <r>
    <s v="TXN000431"/>
    <d v="2026-02-22T00:00:00"/>
    <s v="AC00225"/>
    <s v="IMPS"/>
    <s v="Mumbai"/>
    <n v="46393.760000000002"/>
    <s v="SUCCESS"/>
    <d v="2026-02-22T00:00:00"/>
    <x v="2"/>
    <n v="6.6"/>
    <n v="1"/>
  </r>
  <r>
    <s v="TXN000432"/>
    <d v="2026-02-01T00:00:00"/>
    <s v="AC00789"/>
    <s v="UPI"/>
    <s v="Hyderabad"/>
    <n v="4272.3900000000003"/>
    <s v="SUCCESS"/>
    <d v="2026-02-04T00:00:00"/>
    <x v="2"/>
    <n v="5.2"/>
    <n v="1"/>
  </r>
  <r>
    <s v="TXN000433"/>
    <d v="2026-01-02T00:00:00"/>
    <s v="AC00566"/>
    <s v="NEFT"/>
    <s v="Hyderabad"/>
    <n v="34494.370000000003"/>
    <s v="SUCCESS"/>
    <d v="2026-01-04T00:00:00"/>
    <x v="2"/>
    <n v="31.8"/>
    <n v="1"/>
  </r>
  <r>
    <s v="TXN000434"/>
    <d v="2026-03-07T00:00:00"/>
    <s v="AC00649"/>
    <s v="UPI"/>
    <s v="Mumbai"/>
    <n v="9648.1200000000008"/>
    <s v="SUCCESS"/>
    <d v="2026-03-08T00:00:00"/>
    <x v="2"/>
    <n v="27.2"/>
    <n v="1"/>
  </r>
  <r>
    <s v="TXN000435"/>
    <d v="2026-01-10T00:00:00"/>
    <s v="AC00774"/>
    <s v="CARD"/>
    <s v="Mumbai"/>
    <n v="8178.94"/>
    <s v="SUCCESS"/>
    <d v="2026-01-10T00:00:00"/>
    <x v="2"/>
    <n v="14.7"/>
    <n v="1"/>
  </r>
  <r>
    <s v="TXN000436"/>
    <d v="2026-01-15T00:00:00"/>
    <s v="AC00149"/>
    <s v="UPI"/>
    <s v="Bengaluru"/>
    <n v="384.92"/>
    <s v="SUCCESS"/>
    <d v="2026-01-15T00:00:00"/>
    <x v="1"/>
    <n v="4.8"/>
    <n v="1"/>
  </r>
  <r>
    <s v="TXN000437"/>
    <d v="2026-03-05T00:00:00"/>
    <s v="AC00849"/>
    <s v="UPI"/>
    <s v="Pune"/>
    <n v="6544.19"/>
    <s v="SUCCESS"/>
    <d v="2026-03-07T00:00:00"/>
    <x v="2"/>
    <n v="10.199999999999999"/>
    <n v="1"/>
  </r>
  <r>
    <s v="TXN000438"/>
    <d v="2026-02-09T00:00:00"/>
    <s v="AC00662"/>
    <s v="NEFT"/>
    <s v="Pune"/>
    <n v="2902.12"/>
    <s v="SUCCESS"/>
    <d v="2026-02-12T00:00:00"/>
    <x v="2"/>
    <n v="28.7"/>
    <n v="1"/>
  </r>
  <r>
    <s v="TXN000440"/>
    <d v="2026-02-17T00:00:00"/>
    <s v="AC00123"/>
    <s v="UPI"/>
    <s v="Bengaluru"/>
    <n v="25415.08"/>
    <s v="SUCCESS"/>
    <d v="2026-02-18T00:00:00"/>
    <x v="2"/>
    <n v="27.9"/>
    <n v="1"/>
  </r>
  <r>
    <s v="TXN000441"/>
    <d v="2026-01-18T00:00:00"/>
    <s v="AC00839"/>
    <s v="UPI"/>
    <s v="Mumbai"/>
    <n v="13735.64"/>
    <s v="SUCCESS"/>
    <d v="2026-01-19T00:00:00"/>
    <x v="2"/>
    <n v="38.9"/>
    <n v="1"/>
  </r>
  <r>
    <s v="TXN000442"/>
    <d v="2026-02-20T00:00:00"/>
    <s v="AC00166"/>
    <s v="UPI"/>
    <s v="Hyderabad"/>
    <n v="12459.68"/>
    <s v="SUCCESS"/>
    <d v="2026-02-22T00:00:00"/>
    <x v="2"/>
    <n v="61.8"/>
    <n v="1"/>
  </r>
  <r>
    <s v="TXN000443"/>
    <d v="2026-03-01T00:00:00"/>
    <s v="AC00221"/>
    <s v="NEFT"/>
    <s v="Hyderabad"/>
    <n v="6747"/>
    <s v="SUCCESS"/>
    <d v="2026-03-04T00:00:00"/>
    <x v="1"/>
    <n v="17"/>
    <n v="1"/>
  </r>
  <r>
    <s v="TXN000444"/>
    <d v="2026-02-22T00:00:00"/>
    <s v="AC00338"/>
    <s v="UPI"/>
    <s v="Bengaluru"/>
    <n v="754.51"/>
    <s v="SUCCESS"/>
    <d v="2026-02-22T00:00:00"/>
    <x v="0"/>
    <n v="32.200000000000003"/>
    <n v="1"/>
  </r>
  <r>
    <s v="TXN000445"/>
    <d v="2026-01-17T00:00:00"/>
    <s v="AC00843"/>
    <s v="UPI"/>
    <s v="Mumbai"/>
    <n v="13985.97"/>
    <s v="SUCCESS"/>
    <d v="2026-01-17T00:00:00"/>
    <x v="1"/>
    <n v="5.5"/>
    <n v="1"/>
  </r>
  <r>
    <s v="TXN000446"/>
    <d v="2026-03-18T00:00:00"/>
    <s v="AC00505"/>
    <s v="NEFT"/>
    <s v="Hyderabad"/>
    <n v="24980.01"/>
    <s v="SUCCESS"/>
    <d v="2026-03-20T00:00:00"/>
    <x v="1"/>
    <n v="26"/>
    <n v="1"/>
  </r>
  <r>
    <s v="TXN000447"/>
    <d v="2026-01-01T00:00:00"/>
    <s v="AC00432"/>
    <s v="UPI"/>
    <s v="Bengaluru"/>
    <n v="54201.64"/>
    <s v="SUCCESS"/>
    <d v="2026-01-03T00:00:00"/>
    <x v="2"/>
    <n v="23.3"/>
    <n v="1"/>
  </r>
  <r>
    <s v="TXN000448"/>
    <d v="2026-03-29T00:00:00"/>
    <s v="AC00040"/>
    <s v="NEFT"/>
    <s v="Pune"/>
    <n v="2900.58"/>
    <s v="SUCCESS"/>
    <d v="2026-04-01T00:00:00"/>
    <x v="0"/>
    <n v="23.8"/>
    <n v="1"/>
  </r>
  <r>
    <s v="TXN000449"/>
    <d v="2026-01-20T00:00:00"/>
    <s v="AC00063"/>
    <s v="NEFT"/>
    <s v="Bengaluru"/>
    <n v="18384.88"/>
    <s v="SUCCESS"/>
    <d v="2026-01-20T00:00:00"/>
    <x v="1"/>
    <n v="45.8"/>
    <n v="1"/>
  </r>
  <r>
    <s v="TXN000450"/>
    <d v="2026-01-27T00:00:00"/>
    <s v="AC00804"/>
    <s v="UPI"/>
    <s v="Hyderabad"/>
    <n v="411.53"/>
    <s v="SUCCESS"/>
    <d v="2026-01-29T00:00:00"/>
    <x v="0"/>
    <n v="13"/>
    <n v="1"/>
  </r>
  <r>
    <s v="TXN000451"/>
    <d v="2026-03-07T00:00:00"/>
    <s v="AC00390"/>
    <s v="UPI"/>
    <s v="Hyderabad"/>
    <n v="3142.18"/>
    <s v="SUCCESS"/>
    <d v="2026-03-09T00:00:00"/>
    <x v="2"/>
    <n v="9.1"/>
    <n v="1"/>
  </r>
  <r>
    <s v="TXN000452"/>
    <d v="2026-03-22T00:00:00"/>
    <s v="AC00590"/>
    <s v="NEFT"/>
    <s v="Hyderabad"/>
    <n v="5208.5"/>
    <s v="SUCCESS"/>
    <d v="2026-03-24T00:00:00"/>
    <x v="2"/>
    <n v="66.400000000000006"/>
    <n v="1"/>
  </r>
  <r>
    <s v="TXN000453"/>
    <d v="2026-01-07T00:00:00"/>
    <s v="AC00455"/>
    <s v="UPI"/>
    <s v="Hyderabad"/>
    <n v="730.53"/>
    <s v="SUCCESS"/>
    <d v="2026-01-10T00:00:00"/>
    <x v="1"/>
    <n v="38"/>
    <n v="1"/>
  </r>
  <r>
    <s v="TXN000454"/>
    <d v="2026-03-26T00:00:00"/>
    <s v="AC00506"/>
    <s v="NEFT"/>
    <s v="Mumbai"/>
    <n v="235.94"/>
    <s v="SUCCESS"/>
    <d v="2026-03-28T00:00:00"/>
    <x v="0"/>
    <n v="4.4000000000000004"/>
    <n v="1"/>
  </r>
  <r>
    <s v="TXN000455"/>
    <d v="2026-03-09T00:00:00"/>
    <s v="AC00712"/>
    <s v="ATM"/>
    <s v="Hyderabad"/>
    <n v="3538.83"/>
    <s v="SUCCESS"/>
    <d v="2026-03-10T00:00:00"/>
    <x v="2"/>
    <n v="37.299999999999997"/>
    <n v="1"/>
  </r>
  <r>
    <s v="TXN000456"/>
    <d v="2026-01-06T00:00:00"/>
    <s v="AC00308"/>
    <s v="UPI"/>
    <s v="Mumbai"/>
    <n v="21065.48"/>
    <s v="SUCCESS"/>
    <d v="2026-01-09T00:00:00"/>
    <x v="1"/>
    <n v="30.6"/>
    <n v="1"/>
  </r>
  <r>
    <s v="TXN000457"/>
    <d v="2026-03-29T00:00:00"/>
    <s v="AC00308"/>
    <s v="UPI"/>
    <s v="Hyderabad"/>
    <n v="1091.7"/>
    <s v="SUCCESS"/>
    <d v="2026-03-30T00:00:00"/>
    <x v="0"/>
    <n v="13"/>
    <n v="1"/>
  </r>
  <r>
    <s v="TXN000458"/>
    <d v="2026-03-17T00:00:00"/>
    <s v="AC00089"/>
    <s v="NEFT"/>
    <s v="Bengaluru"/>
    <n v="6867.93"/>
    <s v="SUCCESS"/>
    <d v="2026-03-18T00:00:00"/>
    <x v="1"/>
    <n v="4.4000000000000004"/>
    <n v="1"/>
  </r>
  <r>
    <s v="TXN000459"/>
    <d v="2026-01-28T00:00:00"/>
    <s v="AC00196"/>
    <s v="NEFT"/>
    <s v="Hyderabad"/>
    <n v="4587.59"/>
    <s v="SUCCESS"/>
    <d v="2026-01-29T00:00:00"/>
    <x v="2"/>
    <n v="47.7"/>
    <n v="1"/>
  </r>
  <r>
    <s v="TXN000460"/>
    <d v="2026-02-14T00:00:00"/>
    <s v="AC00257"/>
    <s v="UPI"/>
    <s v="Hyderabad"/>
    <n v="3914.6"/>
    <s v="SUCCESS"/>
    <d v="2026-02-15T00:00:00"/>
    <x v="0"/>
    <n v="19.899999999999999"/>
    <n v="1"/>
  </r>
  <r>
    <s v="TXN000461"/>
    <d v="2026-01-21T00:00:00"/>
    <s v="AC00717"/>
    <s v="UPI"/>
    <s v="Bengaluru"/>
    <n v="2625.04"/>
    <s v="SUCCESS"/>
    <d v="2026-01-22T00:00:00"/>
    <x v="2"/>
    <n v="27.5"/>
    <n v="1"/>
  </r>
  <r>
    <s v="TXN000462"/>
    <d v="2026-02-11T00:00:00"/>
    <s v="AC00152"/>
    <s v="CARD"/>
    <s v="Mumbai"/>
    <n v="32485.07"/>
    <s v="SUCCESS"/>
    <d v="2026-02-12T00:00:00"/>
    <x v="1"/>
    <n v="40.5"/>
    <n v="1"/>
  </r>
  <r>
    <s v="TXN000463"/>
    <d v="2026-01-27T00:00:00"/>
    <s v="AC00460"/>
    <s v="UPI"/>
    <s v="Mumbai"/>
    <n v="2653.76"/>
    <s v="SUCCESS"/>
    <d v="2026-01-28T00:00:00"/>
    <x v="0"/>
    <n v="53.8"/>
    <n v="1"/>
  </r>
  <r>
    <s v="TXN000464"/>
    <d v="2026-03-03T00:00:00"/>
    <s v="AC00522"/>
    <s v="UPI"/>
    <s v="Hyderabad"/>
    <n v="37428.910000000003"/>
    <s v="SUCCESS"/>
    <d v="2026-03-06T00:00:00"/>
    <x v="1"/>
    <n v="18.100000000000001"/>
    <n v="1"/>
  </r>
  <r>
    <s v="TXN000465"/>
    <d v="2026-03-03T00:00:00"/>
    <s v="AC00109"/>
    <s v="UPI"/>
    <s v="Hyderabad"/>
    <n v="3391.95"/>
    <s v="SUCCESS"/>
    <d v="2026-03-03T00:00:00"/>
    <x v="1"/>
    <n v="42.8"/>
    <n v="1"/>
  </r>
  <r>
    <s v="TXN000466"/>
    <d v="2026-03-18T00:00:00"/>
    <s v="AC00682"/>
    <s v="UPI"/>
    <s v="Mumbai"/>
    <n v="4380.2299999999996"/>
    <s v="SUCCESS"/>
    <d v="2026-03-19T00:00:00"/>
    <x v="0"/>
    <n v="16.2"/>
    <n v="1"/>
  </r>
  <r>
    <s v="TXN000467"/>
    <d v="2026-03-23T00:00:00"/>
    <s v="AC00384"/>
    <s v="UPI"/>
    <s v="Hyderabad"/>
    <n v="2118.59"/>
    <s v="SUCCESS"/>
    <d v="2026-03-26T00:00:00"/>
    <x v="2"/>
    <n v="43.2"/>
    <n v="1"/>
  </r>
  <r>
    <s v="TXN000468"/>
    <d v="2026-01-21T00:00:00"/>
    <s v="AC00527"/>
    <s v="NEFT"/>
    <s v="Bengaluru"/>
    <n v="1098.57"/>
    <s v="SUCCESS"/>
    <d v="2026-01-21T00:00:00"/>
    <x v="2"/>
    <n v="38"/>
    <n v="1"/>
  </r>
  <r>
    <s v="TXN000469"/>
    <d v="2026-03-07T00:00:00"/>
    <s v="AC00144"/>
    <s v="UPI"/>
    <s v="Hyderabad"/>
    <n v="4235.96"/>
    <s v="SUCCESS"/>
    <d v="2026-03-08T00:00:00"/>
    <x v="2"/>
    <n v="26.4"/>
    <n v="1"/>
  </r>
  <r>
    <s v="TXN000470"/>
    <d v="2026-01-09T00:00:00"/>
    <s v="AC00771"/>
    <s v="IMPS"/>
    <s v="Mumbai"/>
    <n v="5812.42"/>
    <s v="SUCCESS"/>
    <d v="2026-01-12T00:00:00"/>
    <x v="2"/>
    <n v="61.6"/>
    <n v="1"/>
  </r>
  <r>
    <s v="TXN000471"/>
    <d v="2026-02-04T00:00:00"/>
    <s v="AC00146"/>
    <s v="NEFT"/>
    <s v="Hyderabad"/>
    <n v="3651.2"/>
    <s v="SUCCESS"/>
    <d v="2026-02-04T00:00:00"/>
    <x v="0"/>
    <n v="36.1"/>
    <n v="1"/>
  </r>
  <r>
    <s v="TXN000472"/>
    <d v="2026-02-14T00:00:00"/>
    <s v="AC00167"/>
    <s v="CARD"/>
    <s v="Bengaluru"/>
    <n v="783.98"/>
    <s v="SUCCESS"/>
    <d v="2026-02-15T00:00:00"/>
    <x v="2"/>
    <n v="36"/>
    <n v="1"/>
  </r>
  <r>
    <s v="TXN000473"/>
    <d v="2026-03-23T00:00:00"/>
    <s v="AC00179"/>
    <s v="CARD"/>
    <s v="Hyderabad"/>
    <n v="14713.42"/>
    <s v="SUCCESS"/>
    <d v="2026-03-26T00:00:00"/>
    <x v="2"/>
    <n v="10.6"/>
    <n v="1"/>
  </r>
  <r>
    <s v="TXN000474"/>
    <d v="2026-03-18T00:00:00"/>
    <s v="AC00752"/>
    <s v="IMPS"/>
    <s v="Pune"/>
    <n v="2270.19"/>
    <s v="SUCCESS"/>
    <d v="2026-03-21T00:00:00"/>
    <x v="1"/>
    <n v="20.7"/>
    <n v="1"/>
  </r>
  <r>
    <s v="TXN000475"/>
    <d v="2026-01-22T00:00:00"/>
    <s v="AC00100"/>
    <s v="UPI"/>
    <s v="Mumbai"/>
    <n v="7059.5"/>
    <s v="SUCCESS"/>
    <d v="2026-01-22T00:00:00"/>
    <x v="2"/>
    <n v="16.100000000000001"/>
    <n v="1"/>
  </r>
  <r>
    <s v="TXN000476"/>
    <d v="2026-03-13T00:00:00"/>
    <s v="AC00754"/>
    <s v="UPI"/>
    <s v="Mumbai"/>
    <n v="3085.46"/>
    <s v="SUCCESS"/>
    <d v="2026-03-13T00:00:00"/>
    <x v="2"/>
    <n v="50.9"/>
    <n v="1"/>
  </r>
  <r>
    <s v="TXN000477"/>
    <d v="2026-02-19T00:00:00"/>
    <s v="AC00670"/>
    <s v="NEFT"/>
    <s v="Bengaluru"/>
    <n v="8066.45"/>
    <s v="SUCCESS"/>
    <d v="2026-02-20T00:00:00"/>
    <x v="2"/>
    <n v="45.1"/>
    <n v="1"/>
  </r>
  <r>
    <s v="TXN000478"/>
    <d v="2026-02-16T00:00:00"/>
    <s v="AC00801"/>
    <s v="CARD"/>
    <s v="Hyderabad"/>
    <n v="1231.54"/>
    <s v="SUCCESS"/>
    <d v="2026-02-19T00:00:00"/>
    <x v="1"/>
    <n v="42.9"/>
    <n v="1"/>
  </r>
  <r>
    <s v="TXN000479"/>
    <d v="2026-01-15T00:00:00"/>
    <s v="AC00436"/>
    <s v="NEFT"/>
    <s v="Hyderabad"/>
    <n v="495.16"/>
    <s v="SUCCESS"/>
    <d v="2026-01-17T00:00:00"/>
    <x v="2"/>
    <n v="16.600000000000001"/>
    <n v="1"/>
  </r>
  <r>
    <s v="TXN000480"/>
    <d v="2026-03-15T00:00:00"/>
    <s v="AC00048"/>
    <s v="UPI"/>
    <s v="Hyderabad"/>
    <n v="510.88"/>
    <s v="SUCCESS"/>
    <d v="2026-03-20T00:00:00"/>
    <x v="2"/>
    <n v="29.5"/>
    <n v="1"/>
  </r>
  <r>
    <s v="TXN000481"/>
    <d v="2026-01-11T00:00:00"/>
    <s v="AC00007"/>
    <s v="UPI"/>
    <s v="Bengaluru"/>
    <n v="2771.5"/>
    <s v="SUCCESS"/>
    <d v="2026-01-13T00:00:00"/>
    <x v="2"/>
    <n v="27.4"/>
    <n v="1"/>
  </r>
  <r>
    <s v="TXN000482"/>
    <d v="2026-03-21T00:00:00"/>
    <s v="AC00086"/>
    <s v="UPI"/>
    <s v="Pune"/>
    <n v="4596.5200000000004"/>
    <s v="SUCCESS"/>
    <d v="2026-03-21T00:00:00"/>
    <x v="0"/>
    <n v="24.1"/>
    <n v="1"/>
  </r>
  <r>
    <s v="TXN000483"/>
    <d v="2026-01-30T00:00:00"/>
    <s v="AC00291"/>
    <s v="UPI"/>
    <s v="Mumbai"/>
    <n v="2451.14"/>
    <s v="SUCCESS"/>
    <d v="2026-01-30T00:00:00"/>
    <x v="0"/>
    <n v="16.8"/>
    <n v="1"/>
  </r>
  <r>
    <s v="TXN000484"/>
    <d v="2026-01-09T00:00:00"/>
    <s v="AC00278"/>
    <s v="UPI"/>
    <s v="Hyderabad"/>
    <n v="7365.44"/>
    <s v="SUCCESS"/>
    <d v="2026-01-11T00:00:00"/>
    <x v="2"/>
    <n v="53.9"/>
    <n v="1"/>
  </r>
  <r>
    <s v="TXN000485"/>
    <d v="2026-02-17T00:00:00"/>
    <s v="AC00648"/>
    <s v="NEFT"/>
    <s v="Mumbai"/>
    <n v="26610.26"/>
    <s v="SUCCESS"/>
    <d v="2026-02-19T00:00:00"/>
    <x v="1"/>
    <n v="14.7"/>
    <n v="1"/>
  </r>
  <r>
    <s v="TXN000486"/>
    <d v="2026-02-13T00:00:00"/>
    <s v="AC00027"/>
    <s v="NEFT"/>
    <s v="Hyderabad"/>
    <n v="46199.519999999997"/>
    <s v="SUCCESS"/>
    <d v="2026-02-15T00:00:00"/>
    <x v="0"/>
    <n v="51.5"/>
    <n v="1"/>
  </r>
  <r>
    <s v="TXN000487"/>
    <d v="2026-01-25T00:00:00"/>
    <s v="AC00212"/>
    <s v="UPI"/>
    <s v="Hyderabad"/>
    <n v="11431.48"/>
    <s v="SUCCESS"/>
    <d v="2026-01-26T00:00:00"/>
    <x v="0"/>
    <n v="44.7"/>
    <n v="1"/>
  </r>
  <r>
    <s v="TXN000488"/>
    <d v="2026-01-05T00:00:00"/>
    <s v="AC00605"/>
    <s v="UPI"/>
    <s v="Hyderabad"/>
    <n v="7017.43"/>
    <s v="SUCCESS"/>
    <d v="2026-01-08T00:00:00"/>
    <x v="1"/>
    <n v="20.8"/>
    <n v="1"/>
  </r>
  <r>
    <s v="TXN000489"/>
    <d v="2026-03-26T00:00:00"/>
    <s v="AC00700"/>
    <s v="UPI"/>
    <s v="Bengaluru"/>
    <n v="3810.16"/>
    <s v="FAILED"/>
    <d v="2026-03-28T00:00:00"/>
    <x v="2"/>
    <n v="47.8"/>
    <n v="1"/>
  </r>
  <r>
    <s v="TXN000490"/>
    <d v="2026-01-13T00:00:00"/>
    <s v="AC00503"/>
    <s v="UPI"/>
    <s v="Hyderabad"/>
    <n v="4310.29"/>
    <s v="SUCCESS"/>
    <d v="2026-01-14T00:00:00"/>
    <x v="1"/>
    <n v="40.9"/>
    <n v="1"/>
  </r>
  <r>
    <s v="TXN000491"/>
    <d v="2026-01-17T00:00:00"/>
    <s v="AC00460"/>
    <s v="UPI"/>
    <s v="Hyderabad"/>
    <n v="5008.67"/>
    <s v="FAILED"/>
    <d v="2026-01-20T00:00:00"/>
    <x v="0"/>
    <n v="14"/>
    <n v="1"/>
  </r>
  <r>
    <s v="TXN000492"/>
    <d v="2026-01-26T00:00:00"/>
    <s v="AC00289"/>
    <s v="UPI"/>
    <s v="Hyderabad"/>
    <n v="15272.17"/>
    <s v="SUCCESS"/>
    <d v="2026-01-28T00:00:00"/>
    <x v="0"/>
    <n v="31.4"/>
    <n v="1"/>
  </r>
  <r>
    <s v="TXN000493"/>
    <d v="2026-03-21T00:00:00"/>
    <s v="AC00816"/>
    <s v="UPI"/>
    <s v="Hyderabad"/>
    <n v="5064.43"/>
    <s v="SUCCESS"/>
    <d v="2026-03-24T00:00:00"/>
    <x v="1"/>
    <n v="33.4"/>
    <n v="1"/>
  </r>
  <r>
    <s v="TXN000494"/>
    <d v="2026-03-30T00:00:00"/>
    <s v="AC00736"/>
    <s v="NEFT"/>
    <s v="Hyderabad"/>
    <n v="1378.93"/>
    <s v="SUCCESS"/>
    <d v="2026-04-02T00:00:00"/>
    <x v="1"/>
    <n v="41.8"/>
    <n v="1"/>
  </r>
  <r>
    <s v="TXN000495"/>
    <d v="2026-01-29T00:00:00"/>
    <s v="AC00661"/>
    <s v="UPI"/>
    <s v="Hyderabad"/>
    <n v="19257.29"/>
    <s v="SUCCESS"/>
    <d v="2026-01-30T00:00:00"/>
    <x v="2"/>
    <n v="38.1"/>
    <n v="1"/>
  </r>
  <r>
    <s v="TXN000496"/>
    <d v="2026-01-21T00:00:00"/>
    <s v="AC00135"/>
    <s v="NEFT"/>
    <s v="Bengaluru"/>
    <n v="902.66"/>
    <s v="SUCCESS"/>
    <d v="2026-01-22T00:00:00"/>
    <x v="0"/>
    <n v="13.5"/>
    <n v="1"/>
  </r>
  <r>
    <s v="TXN000497"/>
    <d v="2026-03-21T00:00:00"/>
    <s v="AC00028"/>
    <s v="CARD"/>
    <s v="Mumbai"/>
    <n v="9432.3799999999992"/>
    <s v="SUCCESS"/>
    <d v="2026-03-24T00:00:00"/>
    <x v="1"/>
    <n v="46.8"/>
    <n v="1"/>
  </r>
  <r>
    <s v="TXN000498"/>
    <d v="2026-03-03T00:00:00"/>
    <s v="AC00698"/>
    <s v="UPI"/>
    <s v="Hyderabad"/>
    <n v="898.9"/>
    <s v="SUCCESS"/>
    <d v="2026-03-05T00:00:00"/>
    <x v="0"/>
    <n v="18.600000000000001"/>
    <n v="1"/>
  </r>
  <r>
    <s v="TXN000499"/>
    <d v="2026-03-10T00:00:00"/>
    <s v="AC00475"/>
    <s v="IMPS"/>
    <s v="Bengaluru"/>
    <n v="1093.05"/>
    <s v="REVERSED"/>
    <d v="2026-03-12T00:00:00"/>
    <x v="1"/>
    <n v="16"/>
    <n v="1"/>
  </r>
  <r>
    <s v="TXN000500"/>
    <d v="2026-03-19T00:00:00"/>
    <s v="AC00009"/>
    <s v="UPI"/>
    <s v="Mumbai"/>
    <n v="6090.24"/>
    <s v="FAILED"/>
    <d v="2026-03-21T00:00:00"/>
    <x v="2"/>
    <n v="13.7"/>
    <n v="1"/>
  </r>
  <r>
    <s v="TXN000501"/>
    <d v="2026-02-09T00:00:00"/>
    <s v="AC00700"/>
    <s v="IMPS"/>
    <s v="Mumbai"/>
    <n v="8867.4500000000007"/>
    <s v="SUCCESS"/>
    <d v="2026-02-09T00:00:00"/>
    <x v="2"/>
    <n v="33"/>
    <n v="1"/>
  </r>
  <r>
    <s v="TXN000502"/>
    <d v="2026-01-29T00:00:00"/>
    <s v="AC00282"/>
    <s v="IMPS"/>
    <s v="Hyderabad"/>
    <n v="20898.439999999999"/>
    <s v="SUCCESS"/>
    <d v="2026-02-03T00:00:00"/>
    <x v="2"/>
    <n v="7.5"/>
    <n v="1"/>
  </r>
  <r>
    <s v="TXN000503"/>
    <d v="2026-03-26T00:00:00"/>
    <s v="AC00700"/>
    <s v="UPI"/>
    <s v="Bengaluru"/>
    <n v="12683.31"/>
    <s v="SUCCESS"/>
    <d v="2026-03-27T00:00:00"/>
    <x v="2"/>
    <n v="9.6999999999999993"/>
    <n v="1"/>
  </r>
  <r>
    <s v="TXN000504"/>
    <d v="2026-02-11T00:00:00"/>
    <s v="AC00297"/>
    <s v="UPI"/>
    <s v="Bengaluru"/>
    <n v="3559.97"/>
    <s v="SUCCESS"/>
    <d v="2026-02-13T00:00:00"/>
    <x v="2"/>
    <n v="8.5"/>
    <n v="1"/>
  </r>
  <r>
    <s v="TXN000505"/>
    <d v="2026-01-08T00:00:00"/>
    <s v="AC00098"/>
    <s v="NEFT"/>
    <s v="Hyderabad"/>
    <n v="1991.42"/>
    <s v="SUCCESS"/>
    <d v="2026-01-10T00:00:00"/>
    <x v="1"/>
    <n v="7.1"/>
    <n v="1"/>
  </r>
  <r>
    <s v="TXN000506"/>
    <d v="2026-03-23T00:00:00"/>
    <s v="AC00711"/>
    <s v="NEFT"/>
    <s v="Hyderabad"/>
    <n v="1211.53"/>
    <s v="SUCCESS"/>
    <d v="2026-03-24T00:00:00"/>
    <x v="1"/>
    <n v="24.8"/>
    <n v="1"/>
  </r>
  <r>
    <s v="TXN000507"/>
    <d v="2026-01-14T00:00:00"/>
    <s v="AC00758"/>
    <s v="CARD"/>
    <s v="Bengaluru"/>
    <n v="2112.89"/>
    <s v="SUCCESS"/>
    <d v="2026-01-16T00:00:00"/>
    <x v="1"/>
    <n v="31.1"/>
    <n v="1"/>
  </r>
  <r>
    <s v="TXN000508"/>
    <d v="2026-03-14T00:00:00"/>
    <s v="AC00827"/>
    <s v="UPI"/>
    <s v="Bengaluru"/>
    <n v="11561.47"/>
    <s v="SUCCESS"/>
    <d v="2026-03-16T00:00:00"/>
    <x v="1"/>
    <n v="51.7"/>
    <n v="1"/>
  </r>
  <r>
    <s v="TXN000509"/>
    <d v="2026-03-05T00:00:00"/>
    <s v="AC00508"/>
    <s v="UPI"/>
    <s v="Mumbai"/>
    <n v="16256.97"/>
    <s v="SUCCESS"/>
    <d v="2026-03-06T00:00:00"/>
    <x v="2"/>
    <n v="35.4"/>
    <n v="1"/>
  </r>
  <r>
    <s v="TXN000510"/>
    <d v="2026-03-18T00:00:00"/>
    <s v="AC00562"/>
    <s v="CARD"/>
    <s v="Mumbai"/>
    <n v="4883.12"/>
    <s v="SUCCESS"/>
    <d v="2026-03-20T00:00:00"/>
    <x v="1"/>
    <n v="133.4"/>
    <n v="1"/>
  </r>
  <r>
    <s v="TXN000511"/>
    <d v="2026-01-12T00:00:00"/>
    <s v="AC00374"/>
    <s v="CARD"/>
    <s v="Hyderabad"/>
    <n v="21066.560000000001"/>
    <s v="SUCCESS"/>
    <d v="2026-01-15T00:00:00"/>
    <x v="2"/>
    <n v="25.1"/>
    <n v="1"/>
  </r>
  <r>
    <s v="TXN000512"/>
    <d v="2026-01-18T00:00:00"/>
    <s v="AC00167"/>
    <s v="UPI"/>
    <s v="Mumbai"/>
    <n v="3852.61"/>
    <s v="SUCCESS"/>
    <d v="2026-01-21T00:00:00"/>
    <x v="2"/>
    <n v="21.3"/>
    <n v="1"/>
  </r>
  <r>
    <s v="TXN000513"/>
    <d v="2026-03-24T00:00:00"/>
    <s v="AC00150"/>
    <s v="ATM"/>
    <s v="Mumbai"/>
    <n v="7279.01"/>
    <s v="FAILED"/>
    <d v="2026-03-24T00:00:00"/>
    <x v="2"/>
    <n v="8.9"/>
    <n v="1"/>
  </r>
  <r>
    <s v="TXN000514"/>
    <d v="2026-02-06T00:00:00"/>
    <s v="AC00268"/>
    <s v="IMPS"/>
    <s v="Hyderabad"/>
    <n v="5539.4"/>
    <s v="SUCCESS"/>
    <d v="2026-02-08T00:00:00"/>
    <x v="2"/>
    <n v="37.200000000000003"/>
    <n v="1"/>
  </r>
  <r>
    <s v="TXN000515"/>
    <d v="2026-02-26T00:00:00"/>
    <s v="AC00693"/>
    <s v="UPI"/>
    <s v="Hyderabad"/>
    <n v="2190.73"/>
    <s v="SUCCESS"/>
    <d v="2026-02-27T00:00:00"/>
    <x v="1"/>
    <n v="31.3"/>
    <n v="1"/>
  </r>
  <r>
    <s v="TXN000516"/>
    <d v="2026-01-15T00:00:00"/>
    <s v="AC00100"/>
    <s v="UPI"/>
    <s v="Hyderabad"/>
    <n v="410.44"/>
    <s v="FAILED"/>
    <d v="2026-01-15T00:00:00"/>
    <x v="2"/>
    <n v="20.6"/>
    <n v="1"/>
  </r>
  <r>
    <s v="TXN000517"/>
    <d v="2026-01-24T00:00:00"/>
    <s v="AC00401"/>
    <s v="UPI"/>
    <s v="Hyderabad"/>
    <n v="4245.4399999999996"/>
    <s v="SUCCESS"/>
    <d v="2026-01-27T00:00:00"/>
    <x v="1"/>
    <n v="7.6"/>
    <n v="1"/>
  </r>
  <r>
    <s v="TXN000518"/>
    <d v="2026-01-06T00:00:00"/>
    <s v="AC00679"/>
    <s v="NEFT"/>
    <s v="Bengaluru"/>
    <n v="5985.08"/>
    <s v="SUCCESS"/>
    <d v="2026-01-07T00:00:00"/>
    <x v="1"/>
    <n v="31.3"/>
    <n v="1"/>
  </r>
  <r>
    <s v="TXN000519"/>
    <d v="2026-03-18T00:00:00"/>
    <s v="AC00561"/>
    <s v="IMPS"/>
    <s v="Pune"/>
    <n v="2337.88"/>
    <s v="SUCCESS"/>
    <d v="2026-03-20T00:00:00"/>
    <x v="1"/>
    <n v="59"/>
    <n v="1"/>
  </r>
  <r>
    <s v="TXN000520"/>
    <d v="2026-03-10T00:00:00"/>
    <s v="AC00265"/>
    <s v="UPI"/>
    <s v="Hyderabad"/>
    <n v="5760.26"/>
    <s v="SUCCESS"/>
    <d v="2026-03-12T00:00:00"/>
    <x v="1"/>
    <n v="36"/>
    <n v="1"/>
  </r>
  <r>
    <s v="TXN000522"/>
    <d v="2026-01-31T00:00:00"/>
    <s v="AC00151"/>
    <s v="IMPS"/>
    <s v="Hyderabad"/>
    <n v="1722.42"/>
    <s v="SUCCESS"/>
    <d v="2026-02-03T00:00:00"/>
    <x v="1"/>
    <n v="41.5"/>
    <n v="1"/>
  </r>
  <r>
    <s v="TXN000523"/>
    <d v="2026-01-25T00:00:00"/>
    <s v="AC00322"/>
    <s v="UPI"/>
    <s v="Hyderabad"/>
    <n v="14027.78"/>
    <s v="SUCCESS"/>
    <d v="2026-01-25T00:00:00"/>
    <x v="1"/>
    <n v="49"/>
    <n v="2"/>
  </r>
  <r>
    <s v="TXN000523"/>
    <d v="2026-01-25T00:00:00"/>
    <s v="AC00322"/>
    <s v="UPI"/>
    <s v="Hyderabad"/>
    <n v="14027.78"/>
    <s v="SUCCESS"/>
    <d v="2026-01-26T00:00:00"/>
    <x v="1"/>
    <n v="49"/>
    <n v="2"/>
  </r>
  <r>
    <s v="TXN000524"/>
    <d v="2026-03-09T00:00:00"/>
    <s v="AC00403"/>
    <s v="UPI"/>
    <s v="Pune"/>
    <n v="262.52"/>
    <s v="SUCCESS"/>
    <d v="2026-03-12T00:00:00"/>
    <x v="0"/>
    <n v="34.5"/>
    <n v="2"/>
  </r>
  <r>
    <s v="TXN000524"/>
    <d v="2026-03-09T00:00:00"/>
    <s v="AC00403"/>
    <s v="UPI"/>
    <s v="Pune"/>
    <n v="262.52"/>
    <s v="SUCCESS"/>
    <d v="2026-03-11T00:00:00"/>
    <x v="0"/>
    <n v="34.5"/>
    <n v="2"/>
  </r>
  <r>
    <s v="TXN000525"/>
    <d v="2026-03-04T00:00:00"/>
    <s v="AC00812"/>
    <s v="UPI"/>
    <s v="Hyderabad"/>
    <n v="10168.540000000001"/>
    <s v="SUCCESS"/>
    <d v="2026-03-06T00:00:00"/>
    <x v="0"/>
    <n v="68.900000000000006"/>
    <n v="1"/>
  </r>
  <r>
    <s v="TXN000526"/>
    <d v="2026-03-02T00:00:00"/>
    <s v="AC00167"/>
    <s v="UPI"/>
    <s v="Pune"/>
    <n v="3480.69"/>
    <s v="SUCCESS"/>
    <d v="2026-03-04T00:00:00"/>
    <x v="2"/>
    <n v="22.4"/>
    <n v="1"/>
  </r>
  <r>
    <s v="TXN000527"/>
    <d v="2026-02-14T00:00:00"/>
    <s v="AC00375"/>
    <s v="UPI"/>
    <s v="Hyderabad"/>
    <n v="628.78"/>
    <s v="SUCCESS"/>
    <d v="2026-02-16T00:00:00"/>
    <x v="2"/>
    <n v="36.5"/>
    <n v="1"/>
  </r>
  <r>
    <s v="TXN000528"/>
    <d v="2026-01-27T00:00:00"/>
    <s v="AC00697"/>
    <s v="UPI"/>
    <s v="Hyderabad"/>
    <n v="8174.67"/>
    <s v="SUCCESS"/>
    <d v="2026-01-27T00:00:00"/>
    <x v="2"/>
    <n v="34.4"/>
    <n v="1"/>
  </r>
  <r>
    <s v="TXN000529"/>
    <d v="2026-01-05T00:00:00"/>
    <s v="AC00805"/>
    <s v="NEFT"/>
    <s v="Hyderabad"/>
    <n v="48834.71"/>
    <s v="SUCCESS"/>
    <d v="2026-01-10T00:00:00"/>
    <x v="1"/>
    <n v="18.5"/>
    <n v="1"/>
  </r>
  <r>
    <s v="TXN000530"/>
    <d v="2026-01-28T00:00:00"/>
    <s v="AC00528"/>
    <s v="UPI"/>
    <s v="Hyderabad"/>
    <n v="10092.58"/>
    <s v="SUCCESS"/>
    <d v="2026-01-31T00:00:00"/>
    <x v="0"/>
    <n v="56.8"/>
    <n v="1"/>
  </r>
  <r>
    <s v="TXN000532"/>
    <d v="2026-01-11T00:00:00"/>
    <s v="AC00016"/>
    <s v="UPI"/>
    <s v="Hyderabad"/>
    <n v="25119.89"/>
    <s v="SUCCESS"/>
    <d v="2026-01-12T00:00:00"/>
    <x v="1"/>
    <n v="7"/>
    <n v="1"/>
  </r>
  <r>
    <s v="TXN000533"/>
    <d v="2026-01-20T00:00:00"/>
    <s v="AC00340"/>
    <s v="NEFT"/>
    <s v="Pune"/>
    <n v="7241.93"/>
    <s v="SUCCESS"/>
    <d v="2026-01-22T00:00:00"/>
    <x v="1"/>
    <n v="29"/>
    <n v="1"/>
  </r>
  <r>
    <s v="TXN000534"/>
    <d v="2026-01-19T00:00:00"/>
    <s v="AC00163"/>
    <s v="UPI"/>
    <s v="Pune"/>
    <n v="1329.17"/>
    <s v="SUCCESS"/>
    <d v="2026-01-19T00:00:00"/>
    <x v="0"/>
    <n v="27.8"/>
    <n v="1"/>
  </r>
  <r>
    <s v="TXN000535"/>
    <d v="2026-03-24T00:00:00"/>
    <s v="AC00364"/>
    <s v="UPI"/>
    <s v="Hyderabad"/>
    <n v="2890.7"/>
    <s v="SUCCESS"/>
    <d v="2026-03-26T00:00:00"/>
    <x v="0"/>
    <n v="6.8"/>
    <n v="1"/>
  </r>
  <r>
    <s v="TXN000536"/>
    <d v="2026-03-18T00:00:00"/>
    <s v="AC00173"/>
    <s v="UPI"/>
    <s v="Hyderabad"/>
    <n v="9908.14"/>
    <s v="SUCCESS"/>
    <d v="2026-03-21T00:00:00"/>
    <x v="1"/>
    <n v="5.8"/>
    <n v="1"/>
  </r>
  <r>
    <s v="TXN000537"/>
    <d v="2026-03-13T00:00:00"/>
    <s v="AC00716"/>
    <s v="IMPS"/>
    <s v="Hyderabad"/>
    <n v="14725.7"/>
    <s v="SUCCESS"/>
    <d v="2026-03-14T00:00:00"/>
    <x v="2"/>
    <n v="29.3"/>
    <n v="1"/>
  </r>
  <r>
    <s v="TXN000538"/>
    <d v="2026-01-26T00:00:00"/>
    <s v="AC00341"/>
    <s v="IMPS"/>
    <s v="Bengaluru"/>
    <n v="28255.08"/>
    <s v="SUCCESS"/>
    <d v="2026-01-29T00:00:00"/>
    <x v="1"/>
    <n v="19.399999999999999"/>
    <n v="1"/>
  </r>
  <r>
    <s v="TXN000539"/>
    <d v="2026-02-27T00:00:00"/>
    <s v="AC00014"/>
    <s v="IMPS"/>
    <s v="Mumbai"/>
    <n v="4798.6499999999996"/>
    <s v="SUCCESS"/>
    <d v="2026-02-27T00:00:00"/>
    <x v="2"/>
    <n v="23.2"/>
    <n v="1"/>
  </r>
  <r>
    <s v="TXN000541"/>
    <d v="2026-02-01T00:00:00"/>
    <s v="AC00763"/>
    <s v="CARD"/>
    <s v="Mumbai"/>
    <n v="14878.53"/>
    <s v="SUCCESS"/>
    <d v="2026-02-02T00:00:00"/>
    <x v="2"/>
    <n v="49.4"/>
    <n v="1"/>
  </r>
  <r>
    <s v="TXN000542"/>
    <d v="2026-03-25T00:00:00"/>
    <s v="AC00639"/>
    <s v="UPI"/>
    <s v="Bengaluru"/>
    <n v="4853.6099999999997"/>
    <s v="FAILED"/>
    <d v="2026-03-25T00:00:00"/>
    <x v="2"/>
    <n v="32.4"/>
    <n v="1"/>
  </r>
  <r>
    <s v="TXN000543"/>
    <d v="2026-01-16T00:00:00"/>
    <s v="AC00484"/>
    <s v="CARD"/>
    <s v="Hyderabad"/>
    <n v="994.62"/>
    <s v="SUCCESS"/>
    <d v="2026-01-19T00:00:00"/>
    <x v="1"/>
    <n v="29.4"/>
    <n v="1"/>
  </r>
  <r>
    <s v="TXN000544"/>
    <d v="2026-03-31T00:00:00"/>
    <s v="AC00624"/>
    <s v="CARD"/>
    <s v="Bengaluru"/>
    <n v="23725.96"/>
    <s v="REVERSED"/>
    <d v="2026-04-03T00:00:00"/>
    <x v="0"/>
    <n v="28.4"/>
    <n v="1"/>
  </r>
  <r>
    <s v="TXN000545"/>
    <d v="2026-03-15T00:00:00"/>
    <s v="AC00680"/>
    <s v="CARD"/>
    <s v="Pune"/>
    <n v="50183.65"/>
    <s v="SUCCESS"/>
    <d v="2026-03-17T00:00:00"/>
    <x v="2"/>
    <n v="50.4"/>
    <n v="1"/>
  </r>
  <r>
    <s v="TXN000546"/>
    <d v="2026-03-24T00:00:00"/>
    <s v="AC00780"/>
    <s v="UPI"/>
    <s v="Hyderabad"/>
    <n v="13997.81"/>
    <s v="SUCCESS"/>
    <d v="2026-03-25T00:00:00"/>
    <x v="2"/>
    <n v="38"/>
    <n v="1"/>
  </r>
  <r>
    <s v="TXN000547"/>
    <d v="2026-03-12T00:00:00"/>
    <s v="AC00536"/>
    <s v="ATM"/>
    <s v="Hyderabad"/>
    <n v="1328.05"/>
    <s v="SUCCESS"/>
    <d v="2026-03-13T00:00:00"/>
    <x v="2"/>
    <n v="20.399999999999999"/>
    <n v="1"/>
  </r>
  <r>
    <s v="TXN000548"/>
    <d v="2026-03-14T00:00:00"/>
    <s v="AC00358"/>
    <s v="UPI"/>
    <s v="Hyderabad"/>
    <n v="11255.69"/>
    <s v="SUCCESS"/>
    <d v="2026-03-15T00:00:00"/>
    <x v="2"/>
    <n v="26.9"/>
    <n v="1"/>
  </r>
  <r>
    <s v="TXN000549"/>
    <d v="2026-01-30T00:00:00"/>
    <s v="AC00177"/>
    <s v="UPI"/>
    <s v="Hyderabad"/>
    <n v="22269.47"/>
    <s v="SUCCESS"/>
    <d v="2026-02-02T00:00:00"/>
    <x v="2"/>
    <n v="46.9"/>
    <n v="2"/>
  </r>
  <r>
    <s v="TXN000549"/>
    <d v="2026-01-30T00:00:00"/>
    <s v="AC00177"/>
    <s v="UPI"/>
    <s v="Hyderabad"/>
    <n v="22269.47"/>
    <s v="SUCCESS"/>
    <d v="2026-02-01T00:00:00"/>
    <x v="2"/>
    <n v="46.9"/>
    <n v="2"/>
  </r>
  <r>
    <s v="TXN000550"/>
    <d v="2026-01-13T00:00:00"/>
    <s v="AC00763"/>
    <s v="IMPS"/>
    <s v="Hyderabad"/>
    <n v="736.13"/>
    <s v="SUCCESS"/>
    <d v="2026-01-13T00:00:00"/>
    <x v="0"/>
    <n v="10.9"/>
    <n v="1"/>
  </r>
  <r>
    <s v="TXN000551"/>
    <d v="2026-03-25T00:00:00"/>
    <s v="AC00049"/>
    <s v="NEFT"/>
    <s v="Hyderabad"/>
    <n v="11222.39"/>
    <s v="SUCCESS"/>
    <d v="2026-03-25T00:00:00"/>
    <x v="1"/>
    <n v="20.8"/>
    <n v="1"/>
  </r>
  <r>
    <s v="TXN000552"/>
    <d v="2026-03-03T00:00:00"/>
    <s v="AC00499"/>
    <s v="UPI"/>
    <s v="Pune"/>
    <n v="2534.42"/>
    <s v="SUCCESS"/>
    <d v="2026-03-06T00:00:00"/>
    <x v="0"/>
    <n v="27.6"/>
    <n v="1"/>
  </r>
  <r>
    <s v="TXN000553"/>
    <d v="2026-02-04T00:00:00"/>
    <s v="AC00454"/>
    <s v="CARD"/>
    <s v="Pune"/>
    <n v="1316.13"/>
    <s v="SUCCESS"/>
    <d v="2026-02-07T00:00:00"/>
    <x v="0"/>
    <n v="32.5"/>
    <n v="1"/>
  </r>
  <r>
    <s v="TXN000554"/>
    <d v="2026-02-11T00:00:00"/>
    <s v="AC00649"/>
    <s v="UPI"/>
    <s v="Hyderabad"/>
    <n v="20426.93"/>
    <s v="SUCCESS"/>
    <d v="2026-02-14T00:00:00"/>
    <x v="2"/>
    <n v="24"/>
    <n v="1"/>
  </r>
  <r>
    <s v="TXN000555"/>
    <d v="2026-02-18T00:00:00"/>
    <s v="AC00161"/>
    <s v="NEFT"/>
    <s v="Hyderabad"/>
    <n v="7829.12"/>
    <s v="SUCCESS"/>
    <d v="2026-02-21T00:00:00"/>
    <x v="2"/>
    <n v="7.8"/>
    <n v="1"/>
  </r>
  <r>
    <s v="TXN000556"/>
    <d v="2026-03-04T00:00:00"/>
    <s v="AC00011"/>
    <s v="UPI"/>
    <s v="Hyderabad"/>
    <n v="2176.58"/>
    <s v="SUCCESS"/>
    <d v="2026-03-06T00:00:00"/>
    <x v="2"/>
    <n v="18"/>
    <n v="1"/>
  </r>
  <r>
    <s v="TXN000557"/>
    <d v="2026-03-09T00:00:00"/>
    <s v="AC00391"/>
    <s v="IMPS"/>
    <s v="Mumbai"/>
    <n v="3625.47"/>
    <s v="SUCCESS"/>
    <d v="2026-03-09T00:00:00"/>
    <x v="1"/>
    <n v="61"/>
    <n v="1"/>
  </r>
  <r>
    <s v="TXN000558"/>
    <d v="2026-01-05T00:00:00"/>
    <s v="AC00443"/>
    <s v="UPI"/>
    <s v="Mumbai"/>
    <n v="3002.84"/>
    <s v="SUCCESS"/>
    <d v="2026-01-06T00:00:00"/>
    <x v="2"/>
    <n v="13.2"/>
    <n v="1"/>
  </r>
  <r>
    <s v="TXN000559"/>
    <d v="2026-03-15T00:00:00"/>
    <s v="AC00425"/>
    <s v="UPI"/>
    <s v="Bengaluru"/>
    <n v="511.51"/>
    <s v="SUCCESS"/>
    <d v="2026-03-17T00:00:00"/>
    <x v="1"/>
    <n v="38.6"/>
    <n v="1"/>
  </r>
  <r>
    <s v="TXN000560"/>
    <d v="2026-03-23T00:00:00"/>
    <s v="AC00670"/>
    <s v="UPI"/>
    <s v="Mumbai"/>
    <n v="16887.96"/>
    <s v="SUCCESS"/>
    <d v="2026-03-24T00:00:00"/>
    <x v="0"/>
    <n v="59.7"/>
    <n v="1"/>
  </r>
  <r>
    <s v="TXN000561"/>
    <d v="2026-02-28T00:00:00"/>
    <s v="AC00818"/>
    <s v="NEFT"/>
    <s v="Mumbai"/>
    <n v="6361.5"/>
    <s v="SUCCESS"/>
    <d v="2026-02-28T00:00:00"/>
    <x v="1"/>
    <n v="33.9"/>
    <n v="1"/>
  </r>
  <r>
    <s v="TXN000562"/>
    <d v="2026-02-11T00:00:00"/>
    <s v="AC00822"/>
    <s v="IMPS"/>
    <s v="Hyderabad"/>
    <n v="13892.56"/>
    <s v="SUCCESS"/>
    <d v="2026-02-12T00:00:00"/>
    <x v="1"/>
    <n v="3.3"/>
    <n v="1"/>
  </r>
  <r>
    <s v="TXN000563"/>
    <d v="2026-01-02T00:00:00"/>
    <s v="AC00410"/>
    <s v="IMPS"/>
    <s v="Hyderabad"/>
    <n v="3688.22"/>
    <s v="SUCCESS"/>
    <d v="2026-01-02T00:00:00"/>
    <x v="1"/>
    <n v="10.3"/>
    <n v="1"/>
  </r>
  <r>
    <s v="TXN000564"/>
    <d v="2026-02-20T00:00:00"/>
    <s v="AC00029"/>
    <s v="UPI"/>
    <s v="Hyderabad"/>
    <n v="11652.34"/>
    <s v="SUCCESS"/>
    <d v="2026-02-23T00:00:00"/>
    <x v="0"/>
    <n v="34.799999999999997"/>
    <n v="1"/>
  </r>
  <r>
    <s v="TXN000565"/>
    <d v="2026-02-09T00:00:00"/>
    <s v="AC00327"/>
    <s v="UPI"/>
    <s v="Pune"/>
    <n v="7559.77"/>
    <s v="SUCCESS"/>
    <d v="2026-02-09T00:00:00"/>
    <x v="1"/>
    <n v="48.6"/>
    <n v="1"/>
  </r>
  <r>
    <s v="TXN000566"/>
    <d v="2026-03-13T00:00:00"/>
    <s v="AC00722"/>
    <s v="UPI"/>
    <s v="Pune"/>
    <n v="6880.1"/>
    <s v="REVERSED"/>
    <d v="2026-03-13T00:00:00"/>
    <x v="2"/>
    <n v="2.4"/>
    <n v="1"/>
  </r>
  <r>
    <s v="TXN000567"/>
    <d v="2026-03-27T00:00:00"/>
    <s v="AC00528"/>
    <s v="UPI"/>
    <s v="Pune"/>
    <n v="13992.5"/>
    <s v="SUCCESS"/>
    <d v="2026-03-28T00:00:00"/>
    <x v="1"/>
    <n v="8.4"/>
    <n v="1"/>
  </r>
  <r>
    <s v="TXN000568"/>
    <d v="2026-03-08T00:00:00"/>
    <s v="AC00018"/>
    <s v="UPI"/>
    <s v="Bengaluru"/>
    <n v="3092.79"/>
    <s v="SUCCESS"/>
    <d v="2026-03-10T00:00:00"/>
    <x v="1"/>
    <n v="39.6"/>
    <n v="1"/>
  </r>
  <r>
    <s v="TXN000569"/>
    <d v="2026-03-07T00:00:00"/>
    <s v="AC00222"/>
    <s v="UPI"/>
    <s v="Hyderabad"/>
    <n v="4935.17"/>
    <s v="SUCCESS"/>
    <d v="2026-03-08T00:00:00"/>
    <x v="1"/>
    <n v="14.4"/>
    <n v="1"/>
  </r>
  <r>
    <s v="TXN000570"/>
    <d v="2026-03-27T00:00:00"/>
    <s v="AC00014"/>
    <s v="UPI"/>
    <s v="Bengaluru"/>
    <n v="5293.82"/>
    <s v="SUCCESS"/>
    <d v="2026-03-29T00:00:00"/>
    <x v="0"/>
    <n v="45"/>
    <n v="1"/>
  </r>
  <r>
    <s v="TXN000571"/>
    <d v="2026-01-15T00:00:00"/>
    <s v="AC00004"/>
    <s v="UPI"/>
    <s v="Hyderabad"/>
    <n v="3886.09"/>
    <s v="SUCCESS"/>
    <d v="2026-01-15T00:00:00"/>
    <x v="2"/>
    <n v="42.6"/>
    <n v="1"/>
  </r>
  <r>
    <s v="TXN000572"/>
    <d v="2026-01-22T00:00:00"/>
    <s v="AC00730"/>
    <s v="UPI"/>
    <s v="Hyderabad"/>
    <n v="5668.19"/>
    <s v="SUCCESS"/>
    <d v="2026-01-25T00:00:00"/>
    <x v="0"/>
    <n v="59.9"/>
    <n v="1"/>
  </r>
  <r>
    <s v="TXN000573"/>
    <d v="2026-01-13T00:00:00"/>
    <s v="AC00277"/>
    <s v="NEFT"/>
    <s v="Hyderabad"/>
    <n v="20524.64"/>
    <s v="SUCCESS"/>
    <d v="2026-01-14T00:00:00"/>
    <x v="1"/>
    <n v="47.3"/>
    <n v="1"/>
  </r>
  <r>
    <s v="TXN000574"/>
    <d v="2026-01-13T00:00:00"/>
    <s v="AC00144"/>
    <s v="NEFT"/>
    <s v="Pune"/>
    <n v="3592.48"/>
    <s v="SUCCESS"/>
    <d v="2026-01-14T00:00:00"/>
    <x v="0"/>
    <n v="73.900000000000006"/>
    <n v="1"/>
  </r>
  <r>
    <s v="TXN000575"/>
    <d v="2026-03-13T00:00:00"/>
    <s v="AC00281"/>
    <s v="UPI"/>
    <s v="Bengaluru"/>
    <n v="11737.45"/>
    <s v="SUCCESS"/>
    <d v="2026-03-14T00:00:00"/>
    <x v="2"/>
    <n v="39.5"/>
    <n v="1"/>
  </r>
  <r>
    <s v="TXN000576"/>
    <d v="2026-01-07T00:00:00"/>
    <s v="AC00366"/>
    <s v="UPI"/>
    <s v="Bengaluru"/>
    <n v="467.47"/>
    <s v="SUCCESS"/>
    <d v="2026-01-07T00:00:00"/>
    <x v="2"/>
    <n v="45.5"/>
    <n v="1"/>
  </r>
  <r>
    <s v="TXN000577"/>
    <d v="2026-02-26T00:00:00"/>
    <s v="AC00725"/>
    <s v="UPI"/>
    <s v="Hyderabad"/>
    <n v="2181.1"/>
    <s v="FAILED"/>
    <d v="2026-02-28T00:00:00"/>
    <x v="1"/>
    <n v="9.9"/>
    <n v="1"/>
  </r>
  <r>
    <s v="TXN000578"/>
    <d v="2026-02-13T00:00:00"/>
    <s v="AC00196"/>
    <s v="CARD"/>
    <s v="Hyderabad"/>
    <n v="1067.8399999999999"/>
    <s v="SUCCESS"/>
    <d v="2026-02-15T00:00:00"/>
    <x v="1"/>
    <n v="43.5"/>
    <n v="1"/>
  </r>
  <r>
    <s v="TXN000579"/>
    <d v="2026-03-11T00:00:00"/>
    <s v="AC00101"/>
    <s v="IMPS"/>
    <s v="Hyderabad"/>
    <n v="19715.740000000002"/>
    <s v="SUCCESS"/>
    <d v="2026-03-14T00:00:00"/>
    <x v="2"/>
    <n v="72.5"/>
    <n v="1"/>
  </r>
  <r>
    <s v="TXN000580"/>
    <d v="2026-03-27T00:00:00"/>
    <s v="AC00184"/>
    <s v="UPI"/>
    <s v="Mumbai"/>
    <n v="8510.44"/>
    <s v="SUCCESS"/>
    <d v="2026-03-30T00:00:00"/>
    <x v="2"/>
    <n v="50.4"/>
    <n v="1"/>
  </r>
  <r>
    <s v="TXN000581"/>
    <d v="2026-03-29T00:00:00"/>
    <s v="AC00849"/>
    <s v="UPI"/>
    <s v="Bengaluru"/>
    <n v="23231.96"/>
    <s v="SUCCESS"/>
    <d v="2026-03-29T00:00:00"/>
    <x v="2"/>
    <n v="2"/>
    <n v="1"/>
  </r>
  <r>
    <s v="TXN000582"/>
    <d v="2026-01-09T00:00:00"/>
    <s v="AC00174"/>
    <s v="NEFT"/>
    <s v="Pune"/>
    <n v="732.76"/>
    <s v="SUCCESS"/>
    <d v="2026-01-10T00:00:00"/>
    <x v="2"/>
    <n v="12.3"/>
    <n v="1"/>
  </r>
  <r>
    <s v="TXN000583"/>
    <d v="2026-03-18T00:00:00"/>
    <s v="AC00247"/>
    <s v="UPI"/>
    <s v="Bengaluru"/>
    <n v="718.12"/>
    <s v="SUCCESS"/>
    <d v="2026-03-19T00:00:00"/>
    <x v="2"/>
    <n v="53.9"/>
    <n v="1"/>
  </r>
  <r>
    <s v="TXN000584"/>
    <d v="2026-02-08T00:00:00"/>
    <s v="AC00811"/>
    <s v="CARD"/>
    <s v="Mumbai"/>
    <n v="2129.4699999999998"/>
    <s v="SUCCESS"/>
    <d v="2026-02-10T00:00:00"/>
    <x v="2"/>
    <n v="31.6"/>
    <n v="1"/>
  </r>
  <r>
    <s v="TXN000585"/>
    <d v="2026-03-27T00:00:00"/>
    <s v="AC00291"/>
    <s v="CARD"/>
    <s v="Mumbai"/>
    <n v="500.67"/>
    <s v="SUCCESS"/>
    <d v="2026-03-28T00:00:00"/>
    <x v="1"/>
    <n v="9.1999999999999993"/>
    <n v="1"/>
  </r>
  <r>
    <s v="TXN000586"/>
    <d v="2026-03-26T00:00:00"/>
    <s v="AC00649"/>
    <s v="UPI"/>
    <s v="Hyderabad"/>
    <n v="1156.69"/>
    <s v="SUCCESS"/>
    <d v="2026-03-29T00:00:00"/>
    <x v="0"/>
    <n v="10.199999999999999"/>
    <n v="1"/>
  </r>
  <r>
    <s v="TXN000587"/>
    <d v="2026-02-26T00:00:00"/>
    <s v="AC00315"/>
    <s v="CARD"/>
    <s v="Bengaluru"/>
    <n v="28446.22"/>
    <s v="SUCCESS"/>
    <d v="2026-03-01T00:00:00"/>
    <x v="1"/>
    <n v="13.7"/>
    <n v="1"/>
  </r>
  <r>
    <s v="TXN000589"/>
    <d v="2026-01-27T00:00:00"/>
    <s v="AC00351"/>
    <s v="UPI"/>
    <s v="Hyderabad"/>
    <n v="2778.76"/>
    <s v="FAILED"/>
    <d v="2026-01-28T00:00:00"/>
    <x v="2"/>
    <n v="20"/>
    <n v="1"/>
  </r>
  <r>
    <s v="TXN000590"/>
    <d v="2026-01-15T00:00:00"/>
    <s v="AC00561"/>
    <s v="NEFT"/>
    <s v="Hyderabad"/>
    <n v="4243.47"/>
    <s v="SUCCESS"/>
    <d v="2026-01-15T00:00:00"/>
    <x v="2"/>
    <n v="127.4"/>
    <n v="1"/>
  </r>
  <r>
    <s v="TXN000591"/>
    <d v="2026-03-31T00:00:00"/>
    <s v="AC00112"/>
    <s v="UPI"/>
    <s v="Mumbai"/>
    <n v="8775.42"/>
    <s v="FAILED"/>
    <d v="2026-04-01T00:00:00"/>
    <x v="2"/>
    <n v="5.2"/>
    <n v="1"/>
  </r>
  <r>
    <s v="TXN000592"/>
    <d v="2026-01-03T00:00:00"/>
    <s v="AC00347"/>
    <s v="CARD"/>
    <s v="Bengaluru"/>
    <n v="11241.02"/>
    <s v="SUCCESS"/>
    <d v="2026-01-06T00:00:00"/>
    <x v="1"/>
    <n v="21.2"/>
    <n v="1"/>
  </r>
  <r>
    <s v="TXN000593"/>
    <d v="2026-01-21T00:00:00"/>
    <s v="AC00236"/>
    <s v="IMPS"/>
    <s v="Mumbai"/>
    <n v="3846.4"/>
    <s v="SUCCESS"/>
    <d v="2026-01-23T00:00:00"/>
    <x v="0"/>
    <n v="73.599999999999994"/>
    <n v="1"/>
  </r>
  <r>
    <s v="TXN000594"/>
    <d v="2026-03-31T00:00:00"/>
    <s v="AC00123"/>
    <s v="UPI"/>
    <s v="Mumbai"/>
    <n v="3832.54"/>
    <s v="SUCCESS"/>
    <d v="2026-04-02T00:00:00"/>
    <x v="1"/>
    <n v="17"/>
    <n v="1"/>
  </r>
  <r>
    <s v="TXN000595"/>
    <d v="2026-02-22T00:00:00"/>
    <s v="AC00322"/>
    <s v="NEFT"/>
    <s v="Hyderabad"/>
    <n v="4625.24"/>
    <s v="SUCCESS"/>
    <d v="2026-02-25T00:00:00"/>
    <x v="2"/>
    <n v="8.1"/>
    <n v="1"/>
  </r>
  <r>
    <s v="TXN000596"/>
    <d v="2026-02-02T00:00:00"/>
    <s v="AC00449"/>
    <s v="UPI"/>
    <s v="Hyderabad"/>
    <n v="1410.14"/>
    <s v="SUCCESS"/>
    <d v="2026-02-02T00:00:00"/>
    <x v="1"/>
    <n v="3.5"/>
    <n v="1"/>
  </r>
  <r>
    <s v="TXN000597"/>
    <d v="2026-01-27T00:00:00"/>
    <s v="AC00144"/>
    <s v="UPI"/>
    <s v="Bengaluru"/>
    <n v="3007.65"/>
    <s v="SUCCESS"/>
    <d v="2026-01-27T00:00:00"/>
    <x v="0"/>
    <n v="12.3"/>
    <n v="1"/>
  </r>
  <r>
    <s v="TXN000598"/>
    <d v="2026-01-29T00:00:00"/>
    <s v="AC00585"/>
    <s v="CARD"/>
    <s v="Bengaluru"/>
    <n v="3411.42"/>
    <s v="SUCCESS"/>
    <d v="2026-02-03T00:00:00"/>
    <x v="1"/>
    <n v="42.1"/>
    <n v="1"/>
  </r>
  <r>
    <s v="TXN000599"/>
    <d v="2026-02-13T00:00:00"/>
    <s v="AC00088"/>
    <s v="UPI"/>
    <s v="Mumbai"/>
    <n v="14260.67"/>
    <s v="SUCCESS"/>
    <d v="2026-02-14T00:00:00"/>
    <x v="1"/>
    <n v="24.2"/>
    <n v="1"/>
  </r>
  <r>
    <s v="TXN000600"/>
    <d v="2026-02-25T00:00:00"/>
    <s v="AC00652"/>
    <s v="CARD"/>
    <s v="Hyderabad"/>
    <n v="2311.9299999999998"/>
    <s v="SUCCESS"/>
    <d v="2026-02-25T00:00:00"/>
    <x v="0"/>
    <n v="46.5"/>
    <n v="1"/>
  </r>
  <r>
    <s v="TXN000601"/>
    <d v="2026-01-15T00:00:00"/>
    <s v="AC00160"/>
    <s v="UPI"/>
    <s v="Hyderabad"/>
    <n v="1669.1"/>
    <s v="SUCCESS"/>
    <d v="2026-01-15T00:00:00"/>
    <x v="2"/>
    <n v="3.9"/>
    <n v="1"/>
  </r>
  <r>
    <s v="TXN000602"/>
    <d v="2026-01-07T00:00:00"/>
    <s v="AC00242"/>
    <s v="UPI"/>
    <s v="Bengaluru"/>
    <n v="9057.31"/>
    <s v="FAILED"/>
    <d v="2026-01-10T00:00:00"/>
    <x v="1"/>
    <n v="48.1"/>
    <n v="1"/>
  </r>
  <r>
    <s v="TXN000603"/>
    <d v="2026-02-10T00:00:00"/>
    <s v="AC00765"/>
    <s v="UPI"/>
    <s v="Mumbai"/>
    <n v="2097.11"/>
    <s v="SUCCESS"/>
    <d v="2026-02-13T00:00:00"/>
    <x v="0"/>
    <n v="26.8"/>
    <n v="1"/>
  </r>
  <r>
    <s v="TXN000604"/>
    <d v="2026-01-31T00:00:00"/>
    <s v="AC00189"/>
    <s v="CARD"/>
    <s v="Mumbai"/>
    <n v="2803.25"/>
    <s v="SUCCESS"/>
    <d v="2026-02-03T00:00:00"/>
    <x v="0"/>
    <n v="5.5"/>
    <n v="1"/>
  </r>
  <r>
    <s v="TXN000605"/>
    <d v="2026-03-18T00:00:00"/>
    <s v="AC00180"/>
    <s v="UPI"/>
    <s v="Hyderabad"/>
    <n v="29262.25"/>
    <s v="FAILED"/>
    <d v="2026-03-20T00:00:00"/>
    <x v="0"/>
    <n v="18.8"/>
    <n v="1"/>
  </r>
  <r>
    <s v="TXN000606"/>
    <d v="2026-01-01T00:00:00"/>
    <s v="AC00206"/>
    <s v="UPI"/>
    <s v="Mumbai"/>
    <n v="1609.92"/>
    <s v="SUCCESS"/>
    <d v="2026-01-04T00:00:00"/>
    <x v="2"/>
    <n v="22"/>
    <n v="1"/>
  </r>
  <r>
    <s v="TXN000607"/>
    <d v="2026-02-04T00:00:00"/>
    <s v="AC00460"/>
    <s v="CARD"/>
    <s v="Mumbai"/>
    <n v="6246.53"/>
    <s v="SUCCESS"/>
    <d v="2026-02-04T00:00:00"/>
    <x v="1"/>
    <n v="47.5"/>
    <n v="1"/>
  </r>
  <r>
    <s v="TXN000608"/>
    <d v="2026-01-06T00:00:00"/>
    <s v="AC00246"/>
    <s v="UPI"/>
    <s v="Hyderabad"/>
    <n v="2378.5300000000002"/>
    <s v="SUCCESS"/>
    <d v="2026-01-08T00:00:00"/>
    <x v="2"/>
    <n v="36.700000000000003"/>
    <n v="1"/>
  </r>
  <r>
    <s v="TXN000609"/>
    <d v="2026-01-03T00:00:00"/>
    <s v="AC00652"/>
    <s v="UPI"/>
    <s v="Hyderabad"/>
    <n v="4202.1899999999996"/>
    <s v="REVERSED"/>
    <d v="2026-01-05T00:00:00"/>
    <x v="2"/>
    <n v="30.9"/>
    <n v="1"/>
  </r>
  <r>
    <s v="TXN000610"/>
    <d v="2026-02-09T00:00:00"/>
    <s v="AC00068"/>
    <s v="CARD"/>
    <s v="Mumbai"/>
    <n v="4453.16"/>
    <s v="REVERSED"/>
    <d v="2026-02-09T00:00:00"/>
    <x v="1"/>
    <n v="24"/>
    <n v="1"/>
  </r>
  <r>
    <s v="TXN000611"/>
    <d v="2026-03-16T00:00:00"/>
    <s v="AC00150"/>
    <s v="IMPS"/>
    <s v="Bengaluru"/>
    <n v="1189.9000000000001"/>
    <s v="SUCCESS"/>
    <d v="2026-03-19T00:00:00"/>
    <x v="0"/>
    <n v="21.9"/>
    <n v="1"/>
  </r>
  <r>
    <s v="TXN000612"/>
    <d v="2026-01-15T00:00:00"/>
    <s v="AC00189"/>
    <s v="UPI"/>
    <s v="Mumbai"/>
    <n v="4744.6000000000004"/>
    <s v="SUCCESS"/>
    <d v="2026-01-18T00:00:00"/>
    <x v="1"/>
    <n v="73.8"/>
    <n v="1"/>
  </r>
  <r>
    <s v="TXN000613"/>
    <d v="2026-03-22T00:00:00"/>
    <s v="AC00204"/>
    <s v="NEFT"/>
    <s v="Hyderabad"/>
    <n v="9929.3799999999992"/>
    <s v="SUCCESS"/>
    <d v="2026-03-25T00:00:00"/>
    <x v="2"/>
    <n v="17.399999999999999"/>
    <n v="1"/>
  </r>
  <r>
    <s v="TXN000614"/>
    <d v="2026-03-05T00:00:00"/>
    <s v="AC00276"/>
    <s v="NEFT"/>
    <s v="Hyderabad"/>
    <n v="4147.41"/>
    <s v="SUCCESS"/>
    <d v="2026-03-06T00:00:00"/>
    <x v="2"/>
    <n v="31.1"/>
    <n v="1"/>
  </r>
  <r>
    <s v="TXN000615"/>
    <d v="2026-01-12T00:00:00"/>
    <s v="AC00544"/>
    <s v="NEFT"/>
    <s v="Pune"/>
    <n v="12928.3"/>
    <s v="SUCCESS"/>
    <d v="2026-01-13T00:00:00"/>
    <x v="0"/>
    <n v="28.6"/>
    <n v="1"/>
  </r>
  <r>
    <s v="TXN000616"/>
    <d v="2026-03-01T00:00:00"/>
    <s v="AC00242"/>
    <s v="IMPS"/>
    <s v="Bengaluru"/>
    <n v="627.26"/>
    <s v="SUCCESS"/>
    <d v="2026-03-01T00:00:00"/>
    <x v="0"/>
    <n v="13.8"/>
    <n v="1"/>
  </r>
  <r>
    <s v="TXN000617"/>
    <d v="2026-01-10T00:00:00"/>
    <s v="AC00593"/>
    <s v="NEFT"/>
    <s v="Hyderabad"/>
    <n v="2314.73"/>
    <s v="SUCCESS"/>
    <d v="2026-01-13T00:00:00"/>
    <x v="2"/>
    <n v="15.6"/>
    <n v="1"/>
  </r>
  <r>
    <s v="TXN000618"/>
    <d v="2026-03-21T00:00:00"/>
    <s v="AC00443"/>
    <s v="UPI"/>
    <s v="Mumbai"/>
    <n v="24336.560000000001"/>
    <s v="SUCCESS"/>
    <d v="2026-03-21T00:00:00"/>
    <x v="0"/>
    <n v="10.5"/>
    <n v="1"/>
  </r>
  <r>
    <s v="TXN000619"/>
    <d v="2026-01-27T00:00:00"/>
    <s v="AC00797"/>
    <s v="UPI"/>
    <s v="Bengaluru"/>
    <n v="6367.26"/>
    <s v="SUCCESS"/>
    <d v="2026-01-28T00:00:00"/>
    <x v="1"/>
    <n v="44.4"/>
    <n v="1"/>
  </r>
  <r>
    <s v="TXN000620"/>
    <d v="2026-01-10T00:00:00"/>
    <s v="AC00451"/>
    <s v="UPI"/>
    <s v="Hyderabad"/>
    <n v="3055.28"/>
    <s v="SUCCESS"/>
    <d v="2026-01-10T00:00:00"/>
    <x v="2"/>
    <n v="23.5"/>
    <n v="1"/>
  </r>
  <r>
    <s v="TXN000621"/>
    <d v="2026-03-23T00:00:00"/>
    <s v="AC00411"/>
    <s v="UPI"/>
    <s v="Bengaluru"/>
    <n v="9052.31"/>
    <s v="SUCCESS"/>
    <d v="2026-03-24T00:00:00"/>
    <x v="0"/>
    <n v="50.3"/>
    <n v="1"/>
  </r>
  <r>
    <s v="TXN000622"/>
    <d v="2026-01-23T00:00:00"/>
    <s v="AC00226"/>
    <s v="UPI"/>
    <s v="Bengaluru"/>
    <n v="6504.8"/>
    <s v="SUCCESS"/>
    <d v="2026-01-25T00:00:00"/>
    <x v="2"/>
    <n v="15.9"/>
    <n v="1"/>
  </r>
  <r>
    <s v="TXN000623"/>
    <d v="2026-02-14T00:00:00"/>
    <s v="AC00654"/>
    <s v="UPI"/>
    <s v="Mumbai"/>
    <n v="1158.27"/>
    <s v="SUCCESS"/>
    <d v="2026-02-15T00:00:00"/>
    <x v="0"/>
    <n v="7.1"/>
    <n v="1"/>
  </r>
  <r>
    <s v="TXN000624"/>
    <d v="2026-03-14T00:00:00"/>
    <s v="AC00480"/>
    <s v="NEFT"/>
    <s v="Mumbai"/>
    <n v="7964.04"/>
    <s v="FAILED"/>
    <d v="2026-03-14T00:00:00"/>
    <x v="0"/>
    <n v="45.9"/>
    <n v="1"/>
  </r>
  <r>
    <s v="TXN000625"/>
    <d v="2026-03-03T00:00:00"/>
    <s v="AC00502"/>
    <s v="NEFT"/>
    <s v="Bengaluru"/>
    <n v="1431.74"/>
    <s v="SUCCESS"/>
    <d v="2026-03-04T00:00:00"/>
    <x v="1"/>
    <n v="23.6"/>
    <n v="1"/>
  </r>
  <r>
    <s v="TXN000626"/>
    <d v="2026-02-09T00:00:00"/>
    <s v="AC00801"/>
    <s v="UPI"/>
    <s v="Mumbai"/>
    <n v="15724.93"/>
    <s v="FAILED"/>
    <d v="2026-02-11T00:00:00"/>
    <x v="1"/>
    <n v="20.6"/>
    <n v="1"/>
  </r>
  <r>
    <s v="TXN000627"/>
    <d v="2026-02-07T00:00:00"/>
    <s v="AC00361"/>
    <s v="CARD"/>
    <s v="Pune"/>
    <n v="11496.36"/>
    <s v="SUCCESS"/>
    <d v="2026-02-09T00:00:00"/>
    <x v="2"/>
    <n v="43.7"/>
    <n v="1"/>
  </r>
  <r>
    <s v="TXN000628"/>
    <d v="2026-02-26T00:00:00"/>
    <s v="AC00147"/>
    <s v="IMPS"/>
    <s v="Mumbai"/>
    <n v="3392.11"/>
    <s v="SUCCESS"/>
    <d v="2026-02-26T00:00:00"/>
    <x v="0"/>
    <n v="26.5"/>
    <n v="1"/>
  </r>
  <r>
    <s v="TXN000629"/>
    <d v="2026-03-30T00:00:00"/>
    <s v="AC00784"/>
    <s v="UPI"/>
    <s v="Bengaluru"/>
    <n v="21812.799999999999"/>
    <s v="SUCCESS"/>
    <d v="2026-03-30T00:00:00"/>
    <x v="2"/>
    <n v="52.3"/>
    <n v="1"/>
  </r>
  <r>
    <s v="TXN000630"/>
    <d v="2026-02-28T00:00:00"/>
    <s v="AC00288"/>
    <s v="NEFT"/>
    <s v="Hyderabad"/>
    <n v="972.03"/>
    <s v="SUCCESS"/>
    <d v="2026-03-03T00:00:00"/>
    <x v="1"/>
    <n v="13.6"/>
    <n v="1"/>
  </r>
  <r>
    <s v="TXN000631"/>
    <d v="2026-02-20T00:00:00"/>
    <s v="AC00411"/>
    <s v="NEFT"/>
    <s v="Hyderabad"/>
    <n v="962.87"/>
    <s v="SUCCESS"/>
    <d v="2026-02-21T00:00:00"/>
    <x v="1"/>
    <n v="23"/>
    <n v="1"/>
  </r>
  <r>
    <s v="TXN000632"/>
    <d v="2026-01-22T00:00:00"/>
    <s v="AC00661"/>
    <s v="UPI"/>
    <s v="Hyderabad"/>
    <n v="16426.580000000002"/>
    <s v="SUCCESS"/>
    <d v="2026-01-22T00:00:00"/>
    <x v="2"/>
    <n v="47.1"/>
    <n v="1"/>
  </r>
  <r>
    <s v="TXN000633"/>
    <d v="2026-01-23T00:00:00"/>
    <s v="AC00008"/>
    <s v="UPI"/>
    <s v="Mumbai"/>
    <n v="13200.82"/>
    <s v="SUCCESS"/>
    <d v="2026-01-23T00:00:00"/>
    <x v="2"/>
    <n v="89.2"/>
    <n v="1"/>
  </r>
  <r>
    <s v="TXN000634"/>
    <d v="2026-03-15T00:00:00"/>
    <s v="AC00670"/>
    <s v="ATM"/>
    <s v="Bengaluru"/>
    <n v="3025.63"/>
    <s v="REVERSED"/>
    <d v="2026-03-18T00:00:00"/>
    <x v="2"/>
    <n v="34"/>
    <n v="1"/>
  </r>
  <r>
    <s v="TXN000635"/>
    <d v="2026-03-11T00:00:00"/>
    <s v="AC00401"/>
    <s v="IMPS"/>
    <s v="Bengaluru"/>
    <n v="48371.43"/>
    <s v="SUCCESS"/>
    <d v="2026-03-14T00:00:00"/>
    <x v="1"/>
    <n v="36.9"/>
    <n v="1"/>
  </r>
  <r>
    <s v="TXN000636"/>
    <d v="2026-02-24T00:00:00"/>
    <s v="AC00399"/>
    <s v="IMPS"/>
    <s v="Bengaluru"/>
    <n v="2104.08"/>
    <s v="SUCCESS"/>
    <d v="2026-02-26T00:00:00"/>
    <x v="0"/>
    <n v="27.8"/>
    <n v="1"/>
  </r>
  <r>
    <s v="TXN000637"/>
    <d v="2026-02-21T00:00:00"/>
    <s v="AC00672"/>
    <s v="UPI"/>
    <s v="Mumbai"/>
    <n v="3420.81"/>
    <s v="SUCCESS"/>
    <d v="2026-02-21T00:00:00"/>
    <x v="1"/>
    <n v="51.1"/>
    <n v="1"/>
  </r>
  <r>
    <s v="TXN000638"/>
    <d v="2026-03-27T00:00:00"/>
    <s v="AC00461"/>
    <s v="CARD"/>
    <s v="Hyderabad"/>
    <n v="1235.02"/>
    <s v="SUCCESS"/>
    <d v="2026-03-30T00:00:00"/>
    <x v="2"/>
    <n v="53.3"/>
    <n v="1"/>
  </r>
  <r>
    <s v="TXN000639"/>
    <d v="2026-01-23T00:00:00"/>
    <s v="AC00676"/>
    <s v="UPI"/>
    <s v="Mumbai"/>
    <n v="4391.4399999999996"/>
    <s v="SUCCESS"/>
    <d v="2026-01-24T00:00:00"/>
    <x v="2"/>
    <n v="26.8"/>
    <n v="1"/>
  </r>
  <r>
    <s v="TXN000640"/>
    <d v="2026-01-26T00:00:00"/>
    <s v="AC00672"/>
    <s v="NEFT"/>
    <s v="Bengaluru"/>
    <n v="8277.5400000000009"/>
    <s v="SUCCESS"/>
    <d v="2026-01-27T00:00:00"/>
    <x v="1"/>
    <n v="38.1"/>
    <n v="1"/>
  </r>
  <r>
    <s v="TXN000641"/>
    <d v="2026-01-24T00:00:00"/>
    <s v="AC00022"/>
    <s v="IMPS"/>
    <s v="Pune"/>
    <n v="5109.38"/>
    <s v="SUCCESS"/>
    <d v="2026-01-26T00:00:00"/>
    <x v="2"/>
    <n v="57.5"/>
    <n v="1"/>
  </r>
  <r>
    <s v="TXN000642"/>
    <d v="2026-02-03T00:00:00"/>
    <s v="AC00284"/>
    <s v="CARD"/>
    <s v="Hyderabad"/>
    <n v="1123.92"/>
    <s v="FAILED"/>
    <d v="2026-02-06T00:00:00"/>
    <x v="0"/>
    <n v="29.6"/>
    <n v="1"/>
  </r>
  <r>
    <s v="TXN000643"/>
    <d v="2026-01-19T00:00:00"/>
    <s v="AC00646"/>
    <s v="NEFT"/>
    <s v="Hyderabad"/>
    <n v="4819.17"/>
    <s v="SUCCESS"/>
    <d v="2026-01-19T00:00:00"/>
    <x v="2"/>
    <n v="16"/>
    <n v="1"/>
  </r>
  <r>
    <s v="TXN000644"/>
    <d v="2026-02-14T00:00:00"/>
    <s v="AC00268"/>
    <s v="UPI"/>
    <s v="Bengaluru"/>
    <n v="562.07000000000005"/>
    <s v="REVERSED"/>
    <d v="2026-02-17T00:00:00"/>
    <x v="2"/>
    <n v="14"/>
    <n v="1"/>
  </r>
  <r>
    <s v="TXN000645"/>
    <d v="2026-03-09T00:00:00"/>
    <s v="AC00827"/>
    <s v="UPI"/>
    <s v="Bengaluru"/>
    <n v="3097.83"/>
    <s v="SUCCESS"/>
    <d v="2026-03-12T00:00:00"/>
    <x v="2"/>
    <n v="32.200000000000003"/>
    <n v="1"/>
  </r>
  <r>
    <s v="TXN000646"/>
    <d v="2026-01-01T00:00:00"/>
    <s v="AC00482"/>
    <s v="UPI"/>
    <s v="Bengaluru"/>
    <n v="1747.48"/>
    <s v="SUCCESS"/>
    <d v="2026-01-03T00:00:00"/>
    <x v="2"/>
    <n v="25.9"/>
    <n v="1"/>
  </r>
  <r>
    <s v="TXN000647"/>
    <d v="2026-03-24T00:00:00"/>
    <s v="AC00638"/>
    <s v="UPI"/>
    <s v="Bengaluru"/>
    <n v="1138.19"/>
    <s v="FAILED"/>
    <d v="2026-03-24T00:00:00"/>
    <x v="0"/>
    <n v="25.4"/>
    <n v="1"/>
  </r>
  <r>
    <s v="TXN000648"/>
    <d v="2026-03-06T00:00:00"/>
    <s v="AC00153"/>
    <s v="UPI"/>
    <s v="Hyderabad"/>
    <n v="8922.6299999999992"/>
    <s v="SUCCESS"/>
    <d v="2026-03-08T00:00:00"/>
    <x v="0"/>
    <n v="17.2"/>
    <n v="1"/>
  </r>
  <r>
    <s v="TXN000649"/>
    <d v="2026-03-31T00:00:00"/>
    <s v="AC00234"/>
    <s v="NEFT"/>
    <s v="Mumbai"/>
    <n v="3199.25"/>
    <s v="SUCCESS"/>
    <d v="2026-03-31T00:00:00"/>
    <x v="2"/>
    <n v="39.799999999999997"/>
    <n v="1"/>
  </r>
  <r>
    <s v="TXN000650"/>
    <d v="2026-01-19T00:00:00"/>
    <s v="AC00436"/>
    <s v="NEFT"/>
    <s v="Pune"/>
    <n v="10396.6"/>
    <s v="SUCCESS"/>
    <d v="2026-01-19T00:00:00"/>
    <x v="2"/>
    <n v="50.1"/>
    <n v="1"/>
  </r>
  <r>
    <s v="TXN000651"/>
    <d v="2026-01-26T00:00:00"/>
    <s v="AC00813"/>
    <s v="UPI"/>
    <s v="Mumbai"/>
    <n v="6437.59"/>
    <s v="SUCCESS"/>
    <d v="2026-01-26T00:00:00"/>
    <x v="2"/>
    <n v="4.2"/>
    <n v="1"/>
  </r>
  <r>
    <s v="TXN000652"/>
    <d v="2026-03-24T00:00:00"/>
    <s v="AC00216"/>
    <s v="UPI"/>
    <s v="Mumbai"/>
    <n v="8455.86"/>
    <s v="SUCCESS"/>
    <d v="2026-03-26T00:00:00"/>
    <x v="1"/>
    <n v="19.100000000000001"/>
    <n v="1"/>
  </r>
  <r>
    <s v="TXN000653"/>
    <d v="2026-03-31T00:00:00"/>
    <s v="AC00743"/>
    <s v="UPI"/>
    <s v="Hyderabad"/>
    <n v="2745.64"/>
    <s v="SUCCESS"/>
    <d v="2026-03-31T00:00:00"/>
    <x v="1"/>
    <n v="12.8"/>
    <n v="1"/>
  </r>
  <r>
    <s v="TXN000654"/>
    <d v="2026-01-14T00:00:00"/>
    <s v="AC00786"/>
    <s v="UPI"/>
    <s v="Mumbai"/>
    <n v="12985.12"/>
    <s v="SUCCESS"/>
    <d v="2026-01-15T00:00:00"/>
    <x v="1"/>
    <n v="30.6"/>
    <n v="1"/>
  </r>
  <r>
    <s v="TXN000655"/>
    <d v="2026-03-04T00:00:00"/>
    <s v="AC00280"/>
    <s v="CARD"/>
    <s v="Hyderabad"/>
    <n v="7945.66"/>
    <s v="SUCCESS"/>
    <d v="2026-03-04T00:00:00"/>
    <x v="2"/>
    <n v="32.5"/>
    <n v="1"/>
  </r>
  <r>
    <s v="TXN000656"/>
    <d v="2026-01-15T00:00:00"/>
    <s v="AC00201"/>
    <s v="CARD"/>
    <s v="Bengaluru"/>
    <n v="155.5"/>
    <s v="SUCCESS"/>
    <d v="2026-01-15T00:00:00"/>
    <x v="0"/>
    <n v="40.200000000000003"/>
    <n v="1"/>
  </r>
  <r>
    <s v="TXN000657"/>
    <d v="2026-02-16T00:00:00"/>
    <s v="AC00583"/>
    <s v="UPI"/>
    <s v="Bengaluru"/>
    <n v="12442.94"/>
    <s v="SUCCESS"/>
    <d v="2026-02-17T00:00:00"/>
    <x v="2"/>
    <n v="11.7"/>
    <n v="1"/>
  </r>
  <r>
    <s v="TXN000659"/>
    <d v="2026-03-27T00:00:00"/>
    <s v="AC00746"/>
    <s v="IMPS"/>
    <s v="Hyderabad"/>
    <n v="11996.51"/>
    <s v="SUCCESS"/>
    <d v="2026-03-28T00:00:00"/>
    <x v="1"/>
    <n v="0.8"/>
    <n v="1"/>
  </r>
  <r>
    <s v="TXN000660"/>
    <d v="2026-02-02T00:00:00"/>
    <s v="AC00766"/>
    <s v="NEFT"/>
    <s v="Bengaluru"/>
    <n v="6679.95"/>
    <s v="SUCCESS"/>
    <d v="2026-02-04T00:00:00"/>
    <x v="2"/>
    <n v="32.299999999999997"/>
    <n v="1"/>
  </r>
  <r>
    <s v="TXN000661"/>
    <d v="2026-02-17T00:00:00"/>
    <s v="AC00006"/>
    <s v="UPI"/>
    <s v="Pune"/>
    <n v="1197.69"/>
    <s v="SUCCESS"/>
    <d v="2026-02-18T00:00:00"/>
    <x v="0"/>
    <n v="12.3"/>
    <n v="1"/>
  </r>
  <r>
    <s v="TXN000662"/>
    <d v="2026-03-18T00:00:00"/>
    <s v="AC00736"/>
    <s v="NEFT"/>
    <s v="Bengaluru"/>
    <n v="1200.42"/>
    <s v="SUCCESS"/>
    <d v="2026-03-19T00:00:00"/>
    <x v="0"/>
    <n v="28.7"/>
    <n v="1"/>
  </r>
  <r>
    <s v="TXN000663"/>
    <d v="2026-02-07T00:00:00"/>
    <s v="AC00495"/>
    <s v="ATM"/>
    <s v="Pune"/>
    <n v="1466.21"/>
    <s v="SUCCESS"/>
    <d v="2026-02-07T00:00:00"/>
    <x v="2"/>
    <n v="9.4"/>
    <n v="1"/>
  </r>
  <r>
    <s v="TXN000664"/>
    <d v="2026-03-01T00:00:00"/>
    <s v="AC00279"/>
    <s v="ATM"/>
    <s v="Bengaluru"/>
    <n v="11916.14"/>
    <s v="SUCCESS"/>
    <d v="2026-03-02T00:00:00"/>
    <x v="2"/>
    <n v="59.2"/>
    <n v="1"/>
  </r>
  <r>
    <s v="TXN000665"/>
    <d v="2026-03-03T00:00:00"/>
    <s v="AC00236"/>
    <s v="NEFT"/>
    <s v="Mumbai"/>
    <n v="10393.77"/>
    <s v="FAILED"/>
    <d v="2026-03-04T00:00:00"/>
    <x v="1"/>
    <n v="25"/>
    <n v="1"/>
  </r>
  <r>
    <s v="TXN000666"/>
    <d v="2026-02-01T00:00:00"/>
    <s v="AC00703"/>
    <s v="UPI"/>
    <s v="Mumbai"/>
    <n v="14927.83"/>
    <s v="SUCCESS"/>
    <d v="2026-02-01T00:00:00"/>
    <x v="2"/>
    <n v="58.5"/>
    <n v="1"/>
  </r>
  <r>
    <s v="TXN000667"/>
    <d v="2026-03-17T00:00:00"/>
    <s v="AC00663"/>
    <s v="CARD"/>
    <s v="Mumbai"/>
    <n v="1360.97"/>
    <s v="SUCCESS"/>
    <d v="2026-03-19T00:00:00"/>
    <x v="2"/>
    <n v="5.0999999999999996"/>
    <n v="1"/>
  </r>
  <r>
    <s v="TXN000668"/>
    <d v="2026-03-29T00:00:00"/>
    <s v="AC00191"/>
    <s v="IMPS"/>
    <s v="Pune"/>
    <n v="4399.2299999999996"/>
    <s v="SUCCESS"/>
    <d v="2026-03-31T00:00:00"/>
    <x v="2"/>
    <n v="10.3"/>
    <n v="1"/>
  </r>
  <r>
    <s v="TXN000669"/>
    <d v="2026-02-11T00:00:00"/>
    <s v="AC00109"/>
    <s v="CARD"/>
    <s v="Bengaluru"/>
    <n v="2877.99"/>
    <s v="FAILED"/>
    <d v="2026-02-14T00:00:00"/>
    <x v="1"/>
    <n v="2.2999999999999998"/>
    <n v="1"/>
  </r>
  <r>
    <s v="TXN000670"/>
    <d v="2026-03-06T00:00:00"/>
    <s v="AC00709"/>
    <s v="UPI"/>
    <s v="Bengaluru"/>
    <n v="16618.43"/>
    <s v="REVERSED"/>
    <d v="2026-03-08T00:00:00"/>
    <x v="1"/>
    <n v="54.1"/>
    <n v="1"/>
  </r>
  <r>
    <s v="TXN000671"/>
    <d v="2026-02-13T00:00:00"/>
    <s v="AC00757"/>
    <s v="NEFT"/>
    <s v="Hyderabad"/>
    <n v="24771.16"/>
    <s v="SUCCESS"/>
    <d v="2026-02-14T00:00:00"/>
    <x v="2"/>
    <n v="42.1"/>
    <n v="1"/>
  </r>
  <r>
    <s v="TXN000672"/>
    <d v="2026-01-08T00:00:00"/>
    <s v="AC00631"/>
    <s v="NEFT"/>
    <s v="Hyderabad"/>
    <n v="991.78"/>
    <s v="SUCCESS"/>
    <d v="2026-01-09T00:00:00"/>
    <x v="1"/>
    <n v="47.1"/>
    <n v="1"/>
  </r>
  <r>
    <s v="TXN000673"/>
    <d v="2026-03-21T00:00:00"/>
    <s v="AC00233"/>
    <s v="CARD"/>
    <s v="Pune"/>
    <n v="1156.75"/>
    <s v="SUCCESS"/>
    <d v="2026-03-24T00:00:00"/>
    <x v="1"/>
    <n v="56.8"/>
    <n v="1"/>
  </r>
  <r>
    <s v="TXN000674"/>
    <d v="2026-02-25T00:00:00"/>
    <s v="AC00147"/>
    <s v="UPI"/>
    <s v="Mumbai"/>
    <n v="1082.98"/>
    <s v="SUCCESS"/>
    <d v="2026-02-25T00:00:00"/>
    <x v="0"/>
    <n v="90.6"/>
    <n v="1"/>
  </r>
  <r>
    <s v="TXN000675"/>
    <d v="2026-03-30T00:00:00"/>
    <s v="AC00056"/>
    <s v="UPI"/>
    <s v="Hyderabad"/>
    <n v="1157.08"/>
    <s v="SUCCESS"/>
    <d v="2026-04-02T00:00:00"/>
    <x v="0"/>
    <n v="59.5"/>
    <n v="1"/>
  </r>
  <r>
    <s v="TXN000676"/>
    <d v="2026-02-28T00:00:00"/>
    <s v="AC00459"/>
    <s v="CARD"/>
    <s v="Mumbai"/>
    <n v="1715.9"/>
    <s v="SUCCESS"/>
    <d v="2026-03-02T00:00:00"/>
    <x v="2"/>
    <n v="5.5"/>
    <n v="1"/>
  </r>
  <r>
    <s v="TXN000677"/>
    <d v="2026-02-15T00:00:00"/>
    <s v="AC00764"/>
    <s v="NEFT"/>
    <s v="Mumbai"/>
    <n v="3587.29"/>
    <s v="SUCCESS"/>
    <d v="2026-02-15T00:00:00"/>
    <x v="1"/>
    <n v="24.6"/>
    <n v="1"/>
  </r>
  <r>
    <s v="TXN000678"/>
    <d v="2026-03-26T00:00:00"/>
    <s v="AC00781"/>
    <s v="NEFT"/>
    <s v="Pune"/>
    <n v="654.07000000000005"/>
    <s v="SUCCESS"/>
    <d v="2026-03-28T00:00:00"/>
    <x v="1"/>
    <n v="61"/>
    <n v="1"/>
  </r>
  <r>
    <s v="TXN000679"/>
    <d v="2026-01-25T00:00:00"/>
    <s v="AC00373"/>
    <s v="ATM"/>
    <s v="Bengaluru"/>
    <n v="1143.1600000000001"/>
    <s v="SUCCESS"/>
    <d v="2026-01-26T00:00:00"/>
    <x v="0"/>
    <n v="58"/>
    <n v="1"/>
  </r>
  <r>
    <s v="TXN000680"/>
    <d v="2026-03-01T00:00:00"/>
    <s v="AC00116"/>
    <s v="UPI"/>
    <s v="Pune"/>
    <n v="3903.69"/>
    <s v="SUCCESS"/>
    <d v="2026-03-03T00:00:00"/>
    <x v="0"/>
    <n v="70.599999999999994"/>
    <n v="1"/>
  </r>
  <r>
    <s v="TXN000681"/>
    <d v="2026-01-09T00:00:00"/>
    <s v="AC00477"/>
    <s v="CARD"/>
    <s v="Bengaluru"/>
    <n v="7211.52"/>
    <s v="SUCCESS"/>
    <d v="2026-01-11T00:00:00"/>
    <x v="2"/>
    <n v="6.5"/>
    <n v="1"/>
  </r>
  <r>
    <s v="TXN000682"/>
    <d v="2026-03-23T00:00:00"/>
    <s v="AC00469"/>
    <s v="NEFT"/>
    <s v="Pune"/>
    <n v="24504.46"/>
    <s v="SUCCESS"/>
    <d v="2026-03-28T00:00:00"/>
    <x v="0"/>
    <n v="18.5"/>
    <n v="1"/>
  </r>
  <r>
    <s v="TXN000683"/>
    <d v="2026-01-11T00:00:00"/>
    <s v="AC00194"/>
    <s v="UPI"/>
    <s v="Hyderabad"/>
    <n v="1272.07"/>
    <s v="SUCCESS"/>
    <d v="2026-01-14T00:00:00"/>
    <x v="0"/>
    <n v="48.9"/>
    <n v="1"/>
  </r>
  <r>
    <s v="TXN000684"/>
    <d v="2026-02-27T00:00:00"/>
    <s v="AC00368"/>
    <s v="CARD"/>
    <s v="Hyderabad"/>
    <n v="317.94"/>
    <s v="SUCCESS"/>
    <d v="2026-03-01T00:00:00"/>
    <x v="2"/>
    <n v="11.3"/>
    <n v="1"/>
  </r>
  <r>
    <s v="TXN000685"/>
    <d v="2026-01-17T00:00:00"/>
    <s v="AC00519"/>
    <s v="NEFT"/>
    <s v="Hyderabad"/>
    <n v="16714.79"/>
    <s v="SUCCESS"/>
    <d v="2026-01-19T00:00:00"/>
    <x v="1"/>
    <n v="9.6999999999999993"/>
    <n v="1"/>
  </r>
  <r>
    <s v="TXN000686"/>
    <d v="2026-03-01T00:00:00"/>
    <s v="AC00709"/>
    <s v="CARD"/>
    <s v="Mumbai"/>
    <n v="2837.45"/>
    <s v="FAILED"/>
    <d v="2026-03-01T00:00:00"/>
    <x v="2"/>
    <n v="30.7"/>
    <n v="1"/>
  </r>
  <r>
    <s v="TXN000687"/>
    <d v="2026-02-27T00:00:00"/>
    <s v="AC00386"/>
    <s v="UPI"/>
    <s v="Hyderabad"/>
    <n v="8660.52"/>
    <s v="SUCCESS"/>
    <d v="2026-03-02T00:00:00"/>
    <x v="2"/>
    <n v="13.6"/>
    <n v="1"/>
  </r>
  <r>
    <s v="TXN000688"/>
    <d v="2026-01-11T00:00:00"/>
    <s v="AC00259"/>
    <s v="CARD"/>
    <s v="Pune"/>
    <n v="1209.18"/>
    <s v="SUCCESS"/>
    <d v="2026-01-12T00:00:00"/>
    <x v="1"/>
    <n v="49.5"/>
    <n v="1"/>
  </r>
  <r>
    <s v="TXN000689"/>
    <d v="2026-02-22T00:00:00"/>
    <s v="AC00667"/>
    <s v="CARD"/>
    <s v="Mumbai"/>
    <n v="2848.1"/>
    <s v="SUCCESS"/>
    <d v="2026-02-22T00:00:00"/>
    <x v="0"/>
    <n v="26.3"/>
    <n v="1"/>
  </r>
  <r>
    <s v="TXN000690"/>
    <d v="2026-02-18T00:00:00"/>
    <s v="AC00768"/>
    <s v="UPI"/>
    <s v="Hyderabad"/>
    <n v="14973.99"/>
    <s v="SUCCESS"/>
    <d v="2026-02-18T00:00:00"/>
    <x v="2"/>
    <n v="4.8"/>
    <n v="1"/>
  </r>
  <r>
    <s v="TXN000691"/>
    <d v="2026-02-02T00:00:00"/>
    <s v="AC00645"/>
    <s v="UPI"/>
    <s v="Bengaluru"/>
    <n v="14528.5"/>
    <s v="FAILED"/>
    <d v="2026-02-03T00:00:00"/>
    <x v="2"/>
    <n v="25.6"/>
    <n v="1"/>
  </r>
  <r>
    <s v="TXN000692"/>
    <d v="2026-02-23T00:00:00"/>
    <s v="AC00820"/>
    <s v="CARD"/>
    <s v="Hyderabad"/>
    <n v="1010.23"/>
    <s v="SUCCESS"/>
    <d v="2026-02-26T00:00:00"/>
    <x v="2"/>
    <n v="10.6"/>
    <n v="1"/>
  </r>
  <r>
    <s v="TXN000693"/>
    <d v="2026-01-24T00:00:00"/>
    <s v="AC00790"/>
    <s v="IMPS"/>
    <s v="Hyderabad"/>
    <n v="4130.8900000000003"/>
    <s v="SUCCESS"/>
    <d v="2026-01-25T00:00:00"/>
    <x v="2"/>
    <n v="7.3"/>
    <n v="1"/>
  </r>
  <r>
    <s v="TXN000694"/>
    <d v="2026-01-25T00:00:00"/>
    <s v="AC00195"/>
    <s v="ATM"/>
    <s v="Mumbai"/>
    <n v="1256.9100000000001"/>
    <s v="SUCCESS"/>
    <d v="2026-01-26T00:00:00"/>
    <x v="2"/>
    <n v="25"/>
    <n v="1"/>
  </r>
  <r>
    <s v="TXN000695"/>
    <d v="2026-02-09T00:00:00"/>
    <s v="AC00268"/>
    <s v="IMPS"/>
    <s v="Mumbai"/>
    <n v="1448.04"/>
    <s v="SUCCESS"/>
    <d v="2026-02-12T00:00:00"/>
    <x v="0"/>
    <n v="16.8"/>
    <n v="1"/>
  </r>
  <r>
    <s v="TXN000696"/>
    <d v="2026-02-07T00:00:00"/>
    <s v="AC00442"/>
    <s v="IMPS"/>
    <s v="Hyderabad"/>
    <n v="5019.58"/>
    <s v="SUCCESS"/>
    <d v="2026-02-07T00:00:00"/>
    <x v="2"/>
    <n v="29.5"/>
    <n v="1"/>
  </r>
  <r>
    <s v="TXN000697"/>
    <d v="2026-01-12T00:00:00"/>
    <s v="AC00116"/>
    <s v="UPI"/>
    <s v="Hyderabad"/>
    <n v="1345.56"/>
    <s v="SUCCESS"/>
    <d v="2026-01-15T00:00:00"/>
    <x v="2"/>
    <n v="43.1"/>
    <n v="1"/>
  </r>
  <r>
    <s v="TXN000698"/>
    <d v="2026-03-09T00:00:00"/>
    <s v="AC00713"/>
    <s v="UPI"/>
    <s v="Hyderabad"/>
    <n v="1327.72"/>
    <s v="SUCCESS"/>
    <d v="2026-03-09T00:00:00"/>
    <x v="2"/>
    <n v="21.7"/>
    <n v="1"/>
  </r>
  <r>
    <s v="TXN000699"/>
    <d v="2026-01-01T00:00:00"/>
    <s v="AC00628"/>
    <s v="NEFT"/>
    <s v="Pune"/>
    <n v="10858.77"/>
    <s v="REVERSED"/>
    <d v="2026-01-02T00:00:00"/>
    <x v="1"/>
    <n v="11"/>
    <n v="1"/>
  </r>
  <r>
    <s v="TXN000700"/>
    <d v="2026-02-21T00:00:00"/>
    <s v="AC00123"/>
    <s v="UPI"/>
    <s v="Bengaluru"/>
    <n v="7113.9"/>
    <s v="SUCCESS"/>
    <d v="2026-02-24T00:00:00"/>
    <x v="1"/>
    <n v="64.2"/>
    <n v="1"/>
  </r>
  <r>
    <s v="TXN000701"/>
    <d v="2026-02-13T00:00:00"/>
    <s v="AC00330"/>
    <s v="UPI"/>
    <s v="Pune"/>
    <n v="1673.74"/>
    <s v="SUCCESS"/>
    <d v="2026-02-14T00:00:00"/>
    <x v="0"/>
    <n v="43.2"/>
    <n v="1"/>
  </r>
  <r>
    <s v="TXN000702"/>
    <d v="2026-01-08T00:00:00"/>
    <s v="AC00556"/>
    <s v="ATM"/>
    <s v="Mumbai"/>
    <n v="3530.39"/>
    <s v="SUCCESS"/>
    <d v="2026-01-09T00:00:00"/>
    <x v="1"/>
    <n v="22.8"/>
    <n v="1"/>
  </r>
  <r>
    <s v="TXN000703"/>
    <d v="2026-02-21T00:00:00"/>
    <s v="AC00238"/>
    <s v="IMPS"/>
    <s v="Bengaluru"/>
    <n v="20757.810000000001"/>
    <s v="SUCCESS"/>
    <d v="2026-02-23T00:00:00"/>
    <x v="2"/>
    <n v="23"/>
    <n v="1"/>
  </r>
  <r>
    <s v="TXN000704"/>
    <d v="2026-03-19T00:00:00"/>
    <s v="AC00038"/>
    <s v="IMPS"/>
    <s v="Bengaluru"/>
    <n v="1860.26"/>
    <s v="SUCCESS"/>
    <d v="2026-03-19T00:00:00"/>
    <x v="0"/>
    <n v="12.1"/>
    <n v="1"/>
  </r>
  <r>
    <s v="TXN000705"/>
    <d v="2026-03-05T00:00:00"/>
    <s v="AC00743"/>
    <s v="UPI"/>
    <s v="Bengaluru"/>
    <n v="4742.2700000000004"/>
    <s v="SUCCESS"/>
    <d v="2026-03-07T00:00:00"/>
    <x v="1"/>
    <n v="45.4"/>
    <n v="1"/>
  </r>
  <r>
    <s v="TXN000706"/>
    <d v="2026-01-29T00:00:00"/>
    <s v="AC00286"/>
    <s v="IMPS"/>
    <s v="Bengaluru"/>
    <n v="3993.62"/>
    <s v="SUCCESS"/>
    <d v="2026-02-03T00:00:00"/>
    <x v="2"/>
    <n v="10.7"/>
    <n v="1"/>
  </r>
  <r>
    <s v="TXN000707"/>
    <d v="2026-01-22T00:00:00"/>
    <s v="AC00210"/>
    <s v="NEFT"/>
    <s v="Hyderabad"/>
    <n v="1786.57"/>
    <s v="SUCCESS"/>
    <d v="2026-01-25T00:00:00"/>
    <x v="2"/>
    <n v="19.7"/>
    <n v="1"/>
  </r>
  <r>
    <s v="TXN000708"/>
    <d v="2026-02-09T00:00:00"/>
    <s v="AC00431"/>
    <s v="UPI"/>
    <s v="Hyderabad"/>
    <n v="1651.25"/>
    <s v="SUCCESS"/>
    <d v="2026-02-10T00:00:00"/>
    <x v="0"/>
    <n v="5.0999999999999996"/>
    <n v="1"/>
  </r>
  <r>
    <s v="TXN000709"/>
    <d v="2026-03-14T00:00:00"/>
    <s v="AC00566"/>
    <s v="NEFT"/>
    <s v="Pune"/>
    <n v="7787.98"/>
    <s v="FAILED"/>
    <d v="2026-03-14T00:00:00"/>
    <x v="0"/>
    <n v="18.3"/>
    <n v="1"/>
  </r>
  <r>
    <s v="TXN000710"/>
    <d v="2026-01-17T00:00:00"/>
    <s v="AC00254"/>
    <s v="UPI"/>
    <s v="Hyderabad"/>
    <n v="39978.230000000003"/>
    <s v="SUCCESS"/>
    <d v="2026-01-17T00:00:00"/>
    <x v="2"/>
    <n v="7.6"/>
    <n v="1"/>
  </r>
  <r>
    <s v="TXN000711"/>
    <d v="2026-02-26T00:00:00"/>
    <s v="AC00294"/>
    <s v="UPI"/>
    <s v="Hyderabad"/>
    <n v="2284.96"/>
    <s v="SUCCESS"/>
    <d v="2026-02-27T00:00:00"/>
    <x v="1"/>
    <n v="4.8"/>
    <n v="1"/>
  </r>
  <r>
    <s v="TXN000712"/>
    <d v="2026-03-21T00:00:00"/>
    <s v="AC00441"/>
    <s v="UPI"/>
    <s v="Pune"/>
    <n v="6114.76"/>
    <s v="SUCCESS"/>
    <d v="2026-03-23T00:00:00"/>
    <x v="1"/>
    <n v="66.900000000000006"/>
    <n v="1"/>
  </r>
  <r>
    <s v="TXN000713"/>
    <d v="2026-02-15T00:00:00"/>
    <s v="AC00772"/>
    <s v="CARD"/>
    <s v="Bengaluru"/>
    <n v="2321.36"/>
    <s v="SUCCESS"/>
    <d v="2026-02-17T00:00:00"/>
    <x v="1"/>
    <n v="23.1"/>
    <n v="1"/>
  </r>
  <r>
    <s v="TXN000714"/>
    <d v="2026-03-19T00:00:00"/>
    <s v="AC00144"/>
    <s v="CARD"/>
    <s v="Hyderabad"/>
    <n v="8009.34"/>
    <s v="SUCCESS"/>
    <d v="2026-03-19T00:00:00"/>
    <x v="2"/>
    <n v="66.2"/>
    <n v="1"/>
  </r>
  <r>
    <s v="TXN000715"/>
    <d v="2026-02-09T00:00:00"/>
    <s v="AC00593"/>
    <s v="ATM"/>
    <s v="Mumbai"/>
    <n v="9359.02"/>
    <s v="SUCCESS"/>
    <d v="2026-02-11T00:00:00"/>
    <x v="2"/>
    <n v="74.7"/>
    <n v="1"/>
  </r>
  <r>
    <s v="TXN000716"/>
    <d v="2026-03-21T00:00:00"/>
    <s v="AC00655"/>
    <s v="UPI"/>
    <s v="Bengaluru"/>
    <n v="13432.74"/>
    <s v="SUCCESS"/>
    <d v="2026-03-23T00:00:00"/>
    <x v="1"/>
    <n v="4.5"/>
    <n v="1"/>
  </r>
  <r>
    <s v="TXN000717"/>
    <d v="2026-02-16T00:00:00"/>
    <s v="AC00300"/>
    <s v="UPI"/>
    <s v="Hyderabad"/>
    <n v="5914.4"/>
    <s v="SUCCESS"/>
    <d v="2026-02-16T00:00:00"/>
    <x v="2"/>
    <n v="21.7"/>
    <n v="1"/>
  </r>
  <r>
    <s v="TXN000718"/>
    <d v="2026-03-19T00:00:00"/>
    <s v="AC00268"/>
    <s v="NEFT"/>
    <s v="Hyderabad"/>
    <n v="8766.0400000000009"/>
    <s v="SUCCESS"/>
    <d v="2026-03-22T00:00:00"/>
    <x v="0"/>
    <n v="14.9"/>
    <n v="1"/>
  </r>
  <r>
    <s v="TXN000719"/>
    <d v="2026-02-10T00:00:00"/>
    <s v="AC00635"/>
    <s v="CARD"/>
    <s v="Hyderabad"/>
    <n v="1295.24"/>
    <s v="SUCCESS"/>
    <d v="2026-02-13T00:00:00"/>
    <x v="1"/>
    <n v="22.5"/>
    <n v="1"/>
  </r>
  <r>
    <s v="TXN000720"/>
    <d v="2026-03-26T00:00:00"/>
    <s v="AC00074"/>
    <s v="UPI"/>
    <s v="Hyderabad"/>
    <n v="44917.2"/>
    <s v="SUCCESS"/>
    <d v="2026-03-26T00:00:00"/>
    <x v="0"/>
    <n v="10.6"/>
    <n v="1"/>
  </r>
  <r>
    <s v="TXN000721"/>
    <d v="2026-03-26T00:00:00"/>
    <s v="AC00693"/>
    <s v="IMPS"/>
    <s v="Hyderabad"/>
    <n v="812.21"/>
    <s v="SUCCESS"/>
    <d v="2026-03-26T00:00:00"/>
    <x v="2"/>
    <n v="14.1"/>
    <n v="1"/>
  </r>
  <r>
    <s v="TXN000722"/>
    <d v="2026-01-23T00:00:00"/>
    <s v="AC00118"/>
    <s v="IMPS"/>
    <s v="Mumbai"/>
    <n v="6504.97"/>
    <s v="SUCCESS"/>
    <d v="2026-01-26T00:00:00"/>
    <x v="2"/>
    <n v="9.3000000000000007"/>
    <n v="1"/>
  </r>
  <r>
    <s v="TXN000723"/>
    <d v="2026-03-11T00:00:00"/>
    <s v="AC00346"/>
    <s v="CARD"/>
    <s v="Pune"/>
    <n v="2099.13"/>
    <s v="SUCCESS"/>
    <d v="2026-03-14T00:00:00"/>
    <x v="0"/>
    <n v="8"/>
    <n v="1"/>
  </r>
  <r>
    <s v="TXN000724"/>
    <d v="2026-01-14T00:00:00"/>
    <s v="AC00177"/>
    <s v="CARD"/>
    <s v="Bengaluru"/>
    <n v="4272.5600000000004"/>
    <s v="SUCCESS"/>
    <d v="2026-01-16T00:00:00"/>
    <x v="1"/>
    <n v="66"/>
    <n v="1"/>
  </r>
  <r>
    <s v="TXN000725"/>
    <d v="2026-01-01T00:00:00"/>
    <s v="AC00141"/>
    <s v="UPI"/>
    <s v="Bengaluru"/>
    <n v="5122.1400000000003"/>
    <s v="SUCCESS"/>
    <d v="2026-01-02T00:00:00"/>
    <x v="1"/>
    <n v="5.7"/>
    <n v="1"/>
  </r>
  <r>
    <s v="TXN000726"/>
    <d v="2026-01-23T00:00:00"/>
    <s v="AC00788"/>
    <s v="NEFT"/>
    <s v="Hyderabad"/>
    <n v="7576.84"/>
    <s v="FAILED"/>
    <d v="2026-01-26T00:00:00"/>
    <x v="0"/>
    <n v="30.3"/>
    <n v="1"/>
  </r>
  <r>
    <s v="TXN000727"/>
    <d v="2026-02-06T00:00:00"/>
    <s v="AC00573"/>
    <s v="UPI"/>
    <s v="Hyderabad"/>
    <n v="10893.31"/>
    <s v="SUCCESS"/>
    <d v="2026-02-07T00:00:00"/>
    <x v="2"/>
    <n v="10.8"/>
    <n v="1"/>
  </r>
  <r>
    <s v="TXN000728"/>
    <d v="2026-02-05T00:00:00"/>
    <s v="AC00197"/>
    <s v="ATM"/>
    <s v="Bengaluru"/>
    <n v="4096.3"/>
    <s v="SUCCESS"/>
    <d v="2026-02-05T00:00:00"/>
    <x v="1"/>
    <n v="21.2"/>
    <n v="1"/>
  </r>
  <r>
    <s v="TXN000729"/>
    <d v="2026-03-30T00:00:00"/>
    <s v="AC00825"/>
    <s v="UPI"/>
    <s v="Hyderabad"/>
    <n v="4330.38"/>
    <s v="FAILED"/>
    <d v="2026-03-30T00:00:00"/>
    <x v="1"/>
    <n v="76.900000000000006"/>
    <n v="1"/>
  </r>
  <r>
    <s v="TXN000730"/>
    <d v="2026-01-26T00:00:00"/>
    <s v="AC00610"/>
    <s v="UPI"/>
    <s v="Bengaluru"/>
    <n v="7333.57"/>
    <s v="SUCCESS"/>
    <d v="2026-01-26T00:00:00"/>
    <x v="2"/>
    <n v="26.9"/>
    <n v="1"/>
  </r>
  <r>
    <s v="TXN000731"/>
    <d v="2026-03-28T00:00:00"/>
    <s v="AC00774"/>
    <s v="IMPS"/>
    <s v="Bengaluru"/>
    <n v="11332.03"/>
    <s v="FAILED"/>
    <d v="2026-03-29T00:00:00"/>
    <x v="1"/>
    <n v="35.700000000000003"/>
    <n v="1"/>
  </r>
  <r>
    <s v="TXN000732"/>
    <d v="2026-01-06T00:00:00"/>
    <s v="AC00603"/>
    <s v="UPI"/>
    <s v="Pune"/>
    <n v="4077.85"/>
    <s v="SUCCESS"/>
    <d v="2026-01-06T00:00:00"/>
    <x v="2"/>
    <n v="27.6"/>
    <n v="1"/>
  </r>
  <r>
    <s v="TXN000733"/>
    <d v="2026-03-03T00:00:00"/>
    <s v="AC00828"/>
    <s v="UPI"/>
    <s v="Pune"/>
    <n v="3867.43"/>
    <s v="SUCCESS"/>
    <d v="2026-03-05T00:00:00"/>
    <x v="2"/>
    <n v="18"/>
    <n v="1"/>
  </r>
  <r>
    <s v="TXN000734"/>
    <d v="2026-01-22T00:00:00"/>
    <s v="AC00327"/>
    <s v="NEFT"/>
    <s v="Hyderabad"/>
    <n v="6346.89"/>
    <s v="SUCCESS"/>
    <d v="2026-01-25T00:00:00"/>
    <x v="0"/>
    <n v="22.7"/>
    <n v="1"/>
  </r>
  <r>
    <s v="TXN000735"/>
    <d v="2026-01-12T00:00:00"/>
    <s v="AC00083"/>
    <s v="CARD"/>
    <s v="Bengaluru"/>
    <n v="819.74"/>
    <s v="SUCCESS"/>
    <d v="2026-01-12T00:00:00"/>
    <x v="0"/>
    <n v="36.5"/>
    <n v="1"/>
  </r>
  <r>
    <s v="TXN000736"/>
    <d v="2026-03-10T00:00:00"/>
    <s v="AC00230"/>
    <s v="UPI"/>
    <s v="Pune"/>
    <n v="3456.73"/>
    <s v="SUCCESS"/>
    <d v="2026-03-11T00:00:00"/>
    <x v="0"/>
    <n v="24"/>
    <n v="1"/>
  </r>
  <r>
    <s v="TXN000737"/>
    <d v="2026-02-04T00:00:00"/>
    <s v="AC00796"/>
    <s v="ATM"/>
    <s v="Mumbai"/>
    <n v="2156.9"/>
    <s v="SUCCESS"/>
    <d v="2026-02-07T00:00:00"/>
    <x v="1"/>
    <n v="13.6"/>
    <n v="1"/>
  </r>
  <r>
    <s v="TXN000738"/>
    <d v="2026-01-18T00:00:00"/>
    <s v="AC00322"/>
    <s v="NEFT"/>
    <s v="Mumbai"/>
    <n v="5893.05"/>
    <s v="SUCCESS"/>
    <d v="2026-01-21T00:00:00"/>
    <x v="1"/>
    <n v="15.3"/>
    <n v="1"/>
  </r>
  <r>
    <s v="TXN000739"/>
    <d v="2026-03-09T00:00:00"/>
    <s v="AC00079"/>
    <s v="UPI"/>
    <s v="Hyderabad"/>
    <n v="16584.150000000001"/>
    <s v="FAILED"/>
    <d v="2026-03-10T00:00:00"/>
    <x v="0"/>
    <n v="39"/>
    <n v="1"/>
  </r>
  <r>
    <s v="TXN000740"/>
    <d v="2026-01-18T00:00:00"/>
    <s v="AC00649"/>
    <s v="UPI"/>
    <s v="Mumbai"/>
    <n v="1439.14"/>
    <s v="SUCCESS"/>
    <d v="2026-01-20T00:00:00"/>
    <x v="2"/>
    <n v="23.7"/>
    <n v="1"/>
  </r>
  <r>
    <s v="TXN000741"/>
    <d v="2026-02-20T00:00:00"/>
    <s v="AC00284"/>
    <s v="UPI"/>
    <s v="Mumbai"/>
    <n v="175.15"/>
    <s v="SUCCESS"/>
    <d v="2026-02-25T00:00:00"/>
    <x v="2"/>
    <n v="22.3"/>
    <n v="1"/>
  </r>
  <r>
    <s v="TXN000742"/>
    <d v="2026-01-25T00:00:00"/>
    <s v="AC00771"/>
    <s v="UPI"/>
    <s v="Mumbai"/>
    <n v="2132.48"/>
    <s v="SUCCESS"/>
    <d v="2026-01-26T00:00:00"/>
    <x v="2"/>
    <n v="29.3"/>
    <n v="1"/>
  </r>
  <r>
    <s v="TXN000743"/>
    <d v="2026-02-23T00:00:00"/>
    <s v="AC00727"/>
    <s v="IMPS"/>
    <s v="Hyderabad"/>
    <n v="1460.92"/>
    <s v="SUCCESS"/>
    <d v="2026-02-28T00:00:00"/>
    <x v="1"/>
    <n v="7.5"/>
    <n v="1"/>
  </r>
  <r>
    <s v="TXN000744"/>
    <d v="2026-01-16T00:00:00"/>
    <s v="AC00403"/>
    <s v="UPI"/>
    <s v="Hyderabad"/>
    <n v="4512.07"/>
    <s v="SUCCESS"/>
    <d v="2026-01-18T00:00:00"/>
    <x v="2"/>
    <n v="3.3"/>
    <n v="1"/>
  </r>
  <r>
    <s v="TXN000745"/>
    <d v="2026-03-16T00:00:00"/>
    <s v="AC00175"/>
    <s v="NEFT"/>
    <s v="Hyderabad"/>
    <n v="4632.54"/>
    <s v="FAILED"/>
    <d v="2026-03-18T00:00:00"/>
    <x v="2"/>
    <n v="21.1"/>
    <n v="1"/>
  </r>
  <r>
    <s v="TXN000746"/>
    <d v="2026-03-17T00:00:00"/>
    <s v="AC00846"/>
    <s v="UPI"/>
    <s v="Bengaluru"/>
    <n v="4763.6099999999997"/>
    <s v="SUCCESS"/>
    <d v="2026-03-17T00:00:00"/>
    <x v="1"/>
    <n v="12.5"/>
    <n v="1"/>
  </r>
  <r>
    <s v="TXN000747"/>
    <d v="2026-03-16T00:00:00"/>
    <s v="AC00461"/>
    <s v="IMPS"/>
    <s v="Mumbai"/>
    <n v="1471.04"/>
    <s v="SUCCESS"/>
    <d v="2026-03-18T00:00:00"/>
    <x v="2"/>
    <n v="8.8000000000000007"/>
    <n v="1"/>
  </r>
  <r>
    <s v="TXN000748"/>
    <d v="2026-03-29T00:00:00"/>
    <s v="AC00085"/>
    <s v="UPI"/>
    <s v="Hyderabad"/>
    <n v="9223.3799999999992"/>
    <s v="SUCCESS"/>
    <d v="2026-04-01T00:00:00"/>
    <x v="1"/>
    <n v="14.7"/>
    <n v="1"/>
  </r>
  <r>
    <s v="TXN000749"/>
    <d v="2026-02-27T00:00:00"/>
    <s v="AC00475"/>
    <s v="CARD"/>
    <s v="Mumbai"/>
    <n v="8121.68"/>
    <s v="SUCCESS"/>
    <d v="2026-03-01T00:00:00"/>
    <x v="0"/>
    <n v="22.1"/>
    <n v="1"/>
  </r>
  <r>
    <s v="TXN000750"/>
    <d v="2026-03-15T00:00:00"/>
    <s v="AC00122"/>
    <s v="NEFT"/>
    <s v="Hyderabad"/>
    <n v="4565.45"/>
    <s v="SUCCESS"/>
    <d v="2026-03-16T00:00:00"/>
    <x v="2"/>
    <n v="36.9"/>
    <n v="1"/>
  </r>
  <r>
    <s v="TXN000751"/>
    <d v="2026-02-26T00:00:00"/>
    <s v="AC00663"/>
    <s v="CARD"/>
    <s v="Bengaluru"/>
    <n v="21760.5"/>
    <s v="SUCCESS"/>
    <d v="2026-02-27T00:00:00"/>
    <x v="1"/>
    <n v="22"/>
    <n v="1"/>
  </r>
  <r>
    <s v="TXN000752"/>
    <d v="2026-01-11T00:00:00"/>
    <s v="AC00825"/>
    <s v="IMPS"/>
    <s v="Hyderabad"/>
    <n v="1287.6300000000001"/>
    <s v="SUCCESS"/>
    <d v="2026-01-12T00:00:00"/>
    <x v="1"/>
    <n v="23.6"/>
    <n v="1"/>
  </r>
  <r>
    <s v="TXN000753"/>
    <d v="2026-02-09T00:00:00"/>
    <s v="AC00028"/>
    <s v="UPI"/>
    <s v="Hyderabad"/>
    <n v="1481.79"/>
    <s v="SUCCESS"/>
    <d v="2026-02-09T00:00:00"/>
    <x v="2"/>
    <n v="12.9"/>
    <n v="1"/>
  </r>
  <r>
    <s v="TXN000754"/>
    <d v="2026-01-20T00:00:00"/>
    <s v="AC00533"/>
    <s v="UPI"/>
    <s v="Mumbai"/>
    <n v="9492.2800000000007"/>
    <s v="REVERSED"/>
    <d v="2026-01-23T00:00:00"/>
    <x v="2"/>
    <n v="41.7"/>
    <n v="1"/>
  </r>
  <r>
    <s v="TXN000755"/>
    <d v="2026-02-22T00:00:00"/>
    <s v="AC00545"/>
    <s v="CARD"/>
    <s v="Mumbai"/>
    <n v="40855.040000000001"/>
    <s v="SUCCESS"/>
    <d v="2026-02-24T00:00:00"/>
    <x v="2"/>
    <n v="26.4"/>
    <n v="1"/>
  </r>
  <r>
    <s v="TXN000756"/>
    <d v="2026-01-23T00:00:00"/>
    <s v="AC00640"/>
    <s v="CARD"/>
    <s v="Pune"/>
    <n v="31963.86"/>
    <s v="SUCCESS"/>
    <d v="2026-01-24T00:00:00"/>
    <x v="0"/>
    <n v="8.6"/>
    <n v="1"/>
  </r>
  <r>
    <s v="TXN000757"/>
    <d v="2026-02-23T00:00:00"/>
    <s v="AC00246"/>
    <s v="UPI"/>
    <s v="Hyderabad"/>
    <n v="1868.8"/>
    <s v="SUCCESS"/>
    <d v="2026-02-24T00:00:00"/>
    <x v="2"/>
    <n v="39.700000000000003"/>
    <n v="1"/>
  </r>
  <r>
    <s v="TXN000758"/>
    <d v="2026-02-03T00:00:00"/>
    <s v="AC00397"/>
    <s v="UPI"/>
    <s v="Bengaluru"/>
    <n v="8811.1200000000008"/>
    <s v="SUCCESS"/>
    <d v="2026-02-03T00:00:00"/>
    <x v="1"/>
    <n v="63.9"/>
    <n v="1"/>
  </r>
  <r>
    <s v="TXN000759"/>
    <d v="2026-03-12T00:00:00"/>
    <s v="AC00517"/>
    <s v="UPI"/>
    <s v="Pune"/>
    <n v="1420.88"/>
    <s v="SUCCESS"/>
    <d v="2026-03-14T00:00:00"/>
    <x v="1"/>
    <n v="62.8"/>
    <n v="1"/>
  </r>
  <r>
    <s v="TXN000760"/>
    <d v="2026-01-23T00:00:00"/>
    <s v="AC00193"/>
    <s v="CARD"/>
    <s v="Pune"/>
    <n v="7236.61"/>
    <s v="SUCCESS"/>
    <d v="2026-01-23T00:00:00"/>
    <x v="2"/>
    <n v="40.5"/>
    <n v="1"/>
  </r>
  <r>
    <s v="TXN000761"/>
    <d v="2026-03-02T00:00:00"/>
    <s v="AC00603"/>
    <s v="UPI"/>
    <s v="Mumbai"/>
    <n v="37422.959999999999"/>
    <s v="SUCCESS"/>
    <d v="2026-03-03T00:00:00"/>
    <x v="0"/>
    <n v="22.8"/>
    <n v="1"/>
  </r>
  <r>
    <s v="TXN000762"/>
    <d v="2026-02-11T00:00:00"/>
    <s v="AC00015"/>
    <s v="CARD"/>
    <s v="Bengaluru"/>
    <n v="8102.85"/>
    <s v="FAILED"/>
    <d v="2026-02-14T00:00:00"/>
    <x v="1"/>
    <n v="10.8"/>
    <n v="1"/>
  </r>
  <r>
    <s v="TXN000763"/>
    <d v="2026-02-22T00:00:00"/>
    <s v="AC00391"/>
    <s v="NEFT"/>
    <s v="Mumbai"/>
    <n v="18355.09"/>
    <s v="SUCCESS"/>
    <d v="2026-02-25T00:00:00"/>
    <x v="2"/>
    <n v="30.7"/>
    <n v="1"/>
  </r>
  <r>
    <s v="TXN000764"/>
    <d v="2026-03-18T00:00:00"/>
    <s v="AC00406"/>
    <s v="UPI"/>
    <s v="Hyderabad"/>
    <n v="11414.5"/>
    <s v="SUCCESS"/>
    <d v="2026-03-19T00:00:00"/>
    <x v="0"/>
    <n v="36.9"/>
    <n v="1"/>
  </r>
  <r>
    <s v="TXN000765"/>
    <d v="2026-01-20T00:00:00"/>
    <s v="AC00304"/>
    <s v="IMPS"/>
    <s v="Bengaluru"/>
    <n v="12615.21"/>
    <s v="SUCCESS"/>
    <d v="2026-01-20T00:00:00"/>
    <x v="1"/>
    <n v="16.8"/>
    <n v="1"/>
  </r>
  <r>
    <s v="TXN000766"/>
    <d v="2026-01-08T00:00:00"/>
    <s v="AC00645"/>
    <s v="UPI"/>
    <s v="Pune"/>
    <n v="21601.24"/>
    <s v="SUCCESS"/>
    <d v="2026-01-11T00:00:00"/>
    <x v="1"/>
    <n v="38"/>
    <n v="1"/>
  </r>
  <r>
    <s v="TXN000767"/>
    <d v="2026-03-11T00:00:00"/>
    <s v="AC00168"/>
    <s v="NEFT"/>
    <s v="Hyderabad"/>
    <n v="4109.1000000000004"/>
    <s v="FAILED"/>
    <d v="2026-03-14T00:00:00"/>
    <x v="1"/>
    <n v="42.2"/>
    <n v="1"/>
  </r>
  <r>
    <s v="TXN000769"/>
    <d v="2026-02-03T00:00:00"/>
    <s v="AC00317"/>
    <s v="IMPS"/>
    <s v="Bengaluru"/>
    <n v="8921.11"/>
    <s v="SUCCESS"/>
    <d v="2026-02-05T00:00:00"/>
    <x v="2"/>
    <n v="35.4"/>
    <n v="1"/>
  </r>
  <r>
    <s v="TXN000771"/>
    <d v="2026-03-23T00:00:00"/>
    <s v="AC00770"/>
    <s v="IMPS"/>
    <s v="Hyderabad"/>
    <n v="2074.35"/>
    <s v="FAILED"/>
    <d v="2026-03-24T00:00:00"/>
    <x v="1"/>
    <n v="48"/>
    <n v="1"/>
  </r>
  <r>
    <s v="TXN000772"/>
    <d v="2026-02-24T00:00:00"/>
    <s v="AC00831"/>
    <s v="IMPS"/>
    <s v="Hyderabad"/>
    <n v="1386.63"/>
    <s v="SUCCESS"/>
    <d v="2026-02-27T00:00:00"/>
    <x v="1"/>
    <n v="9.1"/>
    <n v="1"/>
  </r>
  <r>
    <s v="TXN000773"/>
    <d v="2026-03-30T00:00:00"/>
    <s v="AC00221"/>
    <s v="CARD"/>
    <s v="Bengaluru"/>
    <n v="991.21"/>
    <s v="SUCCESS"/>
    <d v="2026-03-30T00:00:00"/>
    <x v="2"/>
    <n v="26"/>
    <n v="1"/>
  </r>
  <r>
    <s v="TXN000774"/>
    <d v="2026-02-22T00:00:00"/>
    <s v="AC00650"/>
    <s v="ATM"/>
    <s v="Hyderabad"/>
    <n v="6585.62"/>
    <s v="SUCCESS"/>
    <d v="2026-02-24T00:00:00"/>
    <x v="1"/>
    <n v="63.8"/>
    <n v="1"/>
  </r>
  <r>
    <s v="TXN000775"/>
    <d v="2026-02-03T00:00:00"/>
    <s v="AC00412"/>
    <s v="UPI"/>
    <s v="Bengaluru"/>
    <n v="2024.79"/>
    <s v="SUCCESS"/>
    <d v="2026-02-05T00:00:00"/>
    <x v="2"/>
    <n v="12.3"/>
    <n v="1"/>
  </r>
  <r>
    <s v="TXN000776"/>
    <d v="2026-03-04T00:00:00"/>
    <s v="AC00244"/>
    <s v="UPI"/>
    <s v="Mumbai"/>
    <n v="4431.99"/>
    <s v="REVERSED"/>
    <d v="2026-03-07T00:00:00"/>
    <x v="1"/>
    <n v="19"/>
    <n v="1"/>
  </r>
  <r>
    <s v="TXN000777"/>
    <d v="2026-03-31T00:00:00"/>
    <s v="AC00162"/>
    <s v="NEFT"/>
    <s v="Pune"/>
    <n v="1361.21"/>
    <s v="SUCCESS"/>
    <d v="2026-04-03T00:00:00"/>
    <x v="1"/>
    <n v="79.7"/>
    <n v="1"/>
  </r>
  <r>
    <s v="TXN000778"/>
    <d v="2026-03-06T00:00:00"/>
    <s v="AC00766"/>
    <s v="UPI"/>
    <s v="Mumbai"/>
    <n v="609.70000000000005"/>
    <s v="SUCCESS"/>
    <d v="2026-03-08T00:00:00"/>
    <x v="1"/>
    <n v="32.1"/>
    <n v="1"/>
  </r>
  <r>
    <s v="TXN000779"/>
    <d v="2026-03-19T00:00:00"/>
    <s v="AC00113"/>
    <s v="NEFT"/>
    <s v="Mumbai"/>
    <n v="6758.34"/>
    <s v="SUCCESS"/>
    <d v="2026-03-19T00:00:00"/>
    <x v="0"/>
    <n v="48.4"/>
    <n v="1"/>
  </r>
  <r>
    <s v="TXN000780"/>
    <d v="2026-02-25T00:00:00"/>
    <s v="AC00696"/>
    <s v="UPI"/>
    <s v="Bengaluru"/>
    <n v="21951.16"/>
    <s v="SUCCESS"/>
    <d v="2026-02-26T00:00:00"/>
    <x v="1"/>
    <n v="42.3"/>
    <n v="1"/>
  </r>
  <r>
    <s v="TXN000781"/>
    <d v="2026-01-22T00:00:00"/>
    <s v="AC00584"/>
    <s v="IMPS"/>
    <s v="Hyderabad"/>
    <n v="12687.01"/>
    <s v="FAILED"/>
    <d v="2026-01-24T00:00:00"/>
    <x v="2"/>
    <n v="38.799999999999997"/>
    <n v="1"/>
  </r>
  <r>
    <s v="TXN000782"/>
    <d v="2026-03-01T00:00:00"/>
    <s v="AC00357"/>
    <s v="UPI"/>
    <s v="Hyderabad"/>
    <n v="10043.35"/>
    <s v="FAILED"/>
    <d v="2026-03-01T00:00:00"/>
    <x v="1"/>
    <n v="18.5"/>
    <n v="1"/>
  </r>
  <r>
    <s v="TXN000783"/>
    <d v="2026-02-17T00:00:00"/>
    <s v="AC00820"/>
    <s v="IMPS"/>
    <s v="Hyderabad"/>
    <n v="68970.7"/>
    <s v="SUCCESS"/>
    <d v="2026-02-20T00:00:00"/>
    <x v="0"/>
    <n v="48.1"/>
    <n v="1"/>
  </r>
  <r>
    <s v="TXN000784"/>
    <d v="2026-02-11T00:00:00"/>
    <s v="AC00336"/>
    <s v="ATM"/>
    <s v="Mumbai"/>
    <n v="18573.55"/>
    <s v="SUCCESS"/>
    <d v="2026-02-13T00:00:00"/>
    <x v="0"/>
    <n v="33.799999999999997"/>
    <n v="1"/>
  </r>
  <r>
    <s v="TXN000785"/>
    <d v="2026-02-26T00:00:00"/>
    <s v="AC00739"/>
    <s v="NEFT"/>
    <s v="Mumbai"/>
    <n v="1766.45"/>
    <s v="SUCCESS"/>
    <d v="2026-03-01T00:00:00"/>
    <x v="2"/>
    <n v="11.7"/>
    <n v="1"/>
  </r>
  <r>
    <s v="TXN000786"/>
    <d v="2026-01-06T00:00:00"/>
    <s v="AC00550"/>
    <s v="NEFT"/>
    <s v="Hyderabad"/>
    <n v="3069.73"/>
    <s v="SUCCESS"/>
    <d v="2026-01-09T00:00:00"/>
    <x v="1"/>
    <n v="53.2"/>
    <n v="1"/>
  </r>
  <r>
    <s v="TXN000787"/>
    <d v="2026-03-17T00:00:00"/>
    <s v="AC00207"/>
    <s v="NEFT"/>
    <s v="Pune"/>
    <n v="2532.7199999999998"/>
    <s v="SUCCESS"/>
    <d v="2026-03-20T00:00:00"/>
    <x v="1"/>
    <n v="61.6"/>
    <n v="1"/>
  </r>
  <r>
    <s v="TXN000788"/>
    <d v="2026-02-14T00:00:00"/>
    <s v="AC00574"/>
    <s v="UPI"/>
    <s v="Bengaluru"/>
    <n v="2371.54"/>
    <s v="SUCCESS"/>
    <d v="2026-02-17T00:00:00"/>
    <x v="1"/>
    <n v="43.7"/>
    <n v="1"/>
  </r>
  <r>
    <s v="TXN000790"/>
    <d v="2026-02-15T00:00:00"/>
    <s v="AC00366"/>
    <s v="IMPS"/>
    <s v="Mumbai"/>
    <n v="525.88"/>
    <s v="FAILED"/>
    <d v="2026-02-18T00:00:00"/>
    <x v="0"/>
    <n v="20"/>
    <n v="1"/>
  </r>
  <r>
    <s v="TXN000791"/>
    <d v="2026-03-20T00:00:00"/>
    <s v="AC00318"/>
    <s v="UPI"/>
    <s v="Hyderabad"/>
    <n v="1660.45"/>
    <s v="SUCCESS"/>
    <d v="2026-03-20T00:00:00"/>
    <x v="2"/>
    <n v="65.7"/>
    <n v="1"/>
  </r>
  <r>
    <s v="TXN000792"/>
    <d v="2026-03-27T00:00:00"/>
    <s v="AC00058"/>
    <s v="UPI"/>
    <s v="Hyderabad"/>
    <n v="2656.69"/>
    <s v="SUCCESS"/>
    <d v="2026-03-27T00:00:00"/>
    <x v="2"/>
    <n v="13.3"/>
    <n v="1"/>
  </r>
  <r>
    <s v="TXN000793"/>
    <d v="2026-02-11T00:00:00"/>
    <s v="AC00842"/>
    <s v="ATM"/>
    <s v="Hyderabad"/>
    <n v="576.63"/>
    <s v="SUCCESS"/>
    <d v="2026-02-13T00:00:00"/>
    <x v="2"/>
    <n v="41.6"/>
    <n v="1"/>
  </r>
  <r>
    <s v="TXN000794"/>
    <d v="2026-02-12T00:00:00"/>
    <s v="AC00098"/>
    <s v="NEFT"/>
    <s v="Mumbai"/>
    <n v="4419.5200000000004"/>
    <s v="SUCCESS"/>
    <d v="2026-02-12T00:00:00"/>
    <x v="1"/>
    <n v="51.2"/>
    <n v="1"/>
  </r>
  <r>
    <s v="TXN000795"/>
    <d v="2026-01-10T00:00:00"/>
    <s v="AC00729"/>
    <s v="UPI"/>
    <s v="Hyderabad"/>
    <n v="15723.08"/>
    <s v="SUCCESS"/>
    <d v="2026-01-13T00:00:00"/>
    <x v="1"/>
    <n v="40.6"/>
    <n v="1"/>
  </r>
  <r>
    <s v="TXN000796"/>
    <d v="2026-01-06T00:00:00"/>
    <s v="AC00672"/>
    <s v="NEFT"/>
    <s v="Bengaluru"/>
    <n v="414.16"/>
    <s v="SUCCESS"/>
    <d v="2026-01-08T00:00:00"/>
    <x v="1"/>
    <n v="53.9"/>
    <n v="1"/>
  </r>
  <r>
    <s v="TXN000797"/>
    <d v="2026-03-27T00:00:00"/>
    <s v="AC00423"/>
    <s v="UPI"/>
    <s v="Hyderabad"/>
    <n v="815.13"/>
    <s v="SUCCESS"/>
    <d v="2026-03-30T00:00:00"/>
    <x v="2"/>
    <n v="61.8"/>
    <n v="1"/>
  </r>
  <r>
    <s v="TXN000798"/>
    <d v="2026-02-26T00:00:00"/>
    <s v="AC00212"/>
    <s v="NEFT"/>
    <s v="Hyderabad"/>
    <n v="17143.810000000001"/>
    <s v="SUCCESS"/>
    <d v="2026-03-01T00:00:00"/>
    <x v="2"/>
    <n v="44.7"/>
    <n v="1"/>
  </r>
  <r>
    <s v="TXN000799"/>
    <d v="2026-03-07T00:00:00"/>
    <s v="AC00122"/>
    <s v="NEFT"/>
    <s v="Pune"/>
    <n v="1208.1300000000001"/>
    <s v="SUCCESS"/>
    <d v="2026-03-08T00:00:00"/>
    <x v="1"/>
    <n v="11.3"/>
    <n v="1"/>
  </r>
  <r>
    <s v="TXN000800"/>
    <d v="2026-03-01T00:00:00"/>
    <s v="AC00400"/>
    <s v="UPI"/>
    <s v="Bengaluru"/>
    <n v="34327.769999999997"/>
    <s v="FAILED"/>
    <d v="2026-03-02T00:00:00"/>
    <x v="2"/>
    <n v="9"/>
    <n v="1"/>
  </r>
  <r>
    <s v="TXN000801"/>
    <d v="2026-02-05T00:00:00"/>
    <s v="AC00246"/>
    <s v="IMPS"/>
    <s v="Bengaluru"/>
    <n v="51132.61"/>
    <s v="FAILED"/>
    <d v="2026-02-05T00:00:00"/>
    <x v="1"/>
    <n v="53.8"/>
    <n v="1"/>
  </r>
  <r>
    <s v="TXN000802"/>
    <d v="2026-03-29T00:00:00"/>
    <s v="AC00332"/>
    <s v="CARD"/>
    <s v="Bengaluru"/>
    <n v="446.7"/>
    <s v="SUCCESS"/>
    <d v="2026-04-03T00:00:00"/>
    <x v="2"/>
    <n v="65"/>
    <n v="1"/>
  </r>
  <r>
    <s v="TXN000803"/>
    <d v="2026-01-26T00:00:00"/>
    <s v="AC00311"/>
    <s v="CARD"/>
    <s v="Hyderabad"/>
    <n v="54763.08"/>
    <s v="SUCCESS"/>
    <d v="2026-01-26T00:00:00"/>
    <x v="2"/>
    <n v="31.6"/>
    <n v="1"/>
  </r>
  <r>
    <s v="TXN000804"/>
    <d v="2026-03-26T00:00:00"/>
    <s v="AC00015"/>
    <s v="UPI"/>
    <s v="Mumbai"/>
    <n v="9427.6"/>
    <s v="SUCCESS"/>
    <d v="2026-03-29T00:00:00"/>
    <x v="2"/>
    <n v="36.299999999999997"/>
    <n v="1"/>
  </r>
  <r>
    <s v="TXN000805"/>
    <d v="2026-02-23T00:00:00"/>
    <s v="AC00233"/>
    <s v="UPI"/>
    <s v="Pune"/>
    <n v="10442.290000000001"/>
    <s v="SUCCESS"/>
    <d v="2026-02-26T00:00:00"/>
    <x v="1"/>
    <n v="6.4"/>
    <n v="1"/>
  </r>
  <r>
    <s v="TXN000806"/>
    <d v="2026-02-14T00:00:00"/>
    <s v="AC00148"/>
    <s v="UPI"/>
    <s v="Pune"/>
    <n v="8066.61"/>
    <s v="FAILED"/>
    <d v="2026-02-17T00:00:00"/>
    <x v="0"/>
    <n v="5.2"/>
    <n v="1"/>
  </r>
  <r>
    <s v="TXN000807"/>
    <d v="2026-01-18T00:00:00"/>
    <s v="AC00538"/>
    <s v="IMPS"/>
    <s v="Mumbai"/>
    <n v="2237.5300000000002"/>
    <s v="SUCCESS"/>
    <d v="2026-01-18T00:00:00"/>
    <x v="1"/>
    <n v="37.1"/>
    <n v="1"/>
  </r>
  <r>
    <s v="TXN000808"/>
    <d v="2026-01-25T00:00:00"/>
    <s v="AC00373"/>
    <s v="UPI"/>
    <s v="Pune"/>
    <n v="254.69"/>
    <s v="SUCCESS"/>
    <d v="2026-01-26T00:00:00"/>
    <x v="1"/>
    <n v="4.2"/>
    <n v="1"/>
  </r>
  <r>
    <s v="TXN000809"/>
    <d v="2026-02-28T00:00:00"/>
    <s v="AC00456"/>
    <s v="ATM"/>
    <s v="Mumbai"/>
    <n v="4336.87"/>
    <s v="SUCCESS"/>
    <d v="2026-03-03T00:00:00"/>
    <x v="1"/>
    <n v="35.9"/>
    <n v="1"/>
  </r>
  <r>
    <s v="TXN000810"/>
    <d v="2026-01-07T00:00:00"/>
    <s v="AC00075"/>
    <s v="NEFT"/>
    <s v="Bengaluru"/>
    <n v="4671.18"/>
    <s v="SUCCESS"/>
    <d v="2026-01-09T00:00:00"/>
    <x v="0"/>
    <n v="18.100000000000001"/>
    <n v="1"/>
  </r>
  <r>
    <s v="TXN000811"/>
    <d v="2026-03-17T00:00:00"/>
    <s v="AC00388"/>
    <s v="UPI"/>
    <s v="Mumbai"/>
    <n v="2351.5100000000002"/>
    <s v="SUCCESS"/>
    <d v="2026-03-18T00:00:00"/>
    <x v="0"/>
    <n v="8.8000000000000007"/>
    <n v="1"/>
  </r>
  <r>
    <s v="TXN000812"/>
    <d v="2026-03-10T00:00:00"/>
    <s v="AC00657"/>
    <s v="CARD"/>
    <s v="Hyderabad"/>
    <n v="5446.07"/>
    <s v="SUCCESS"/>
    <d v="2026-03-15T00:00:00"/>
    <x v="1"/>
    <n v="13.1"/>
    <n v="1"/>
  </r>
  <r>
    <s v="TXN000813"/>
    <d v="2026-03-16T00:00:00"/>
    <s v="AC00728"/>
    <s v="UPI"/>
    <s v="Hyderabad"/>
    <n v="8674.09"/>
    <s v="SUCCESS"/>
    <d v="2026-03-17T00:00:00"/>
    <x v="0"/>
    <n v="27.6"/>
    <n v="1"/>
  </r>
  <r>
    <s v="TXN000814"/>
    <d v="2026-01-10T00:00:00"/>
    <s v="AC00150"/>
    <s v="UPI"/>
    <s v="Hyderabad"/>
    <n v="5237.0600000000004"/>
    <s v="REVERSED"/>
    <d v="2026-01-13T00:00:00"/>
    <x v="1"/>
    <n v="19.5"/>
    <n v="1"/>
  </r>
  <r>
    <s v="TXN000815"/>
    <d v="2026-02-12T00:00:00"/>
    <s v="AC00344"/>
    <s v="NEFT"/>
    <s v="Bengaluru"/>
    <n v="5219.1899999999996"/>
    <s v="SUCCESS"/>
    <d v="2026-02-12T00:00:00"/>
    <x v="1"/>
    <n v="21.7"/>
    <n v="1"/>
  </r>
  <r>
    <s v="TXN000816"/>
    <d v="2026-02-08T00:00:00"/>
    <s v="AC00173"/>
    <s v="NEFT"/>
    <s v="Bengaluru"/>
    <n v="3541.4"/>
    <s v="SUCCESS"/>
    <d v="2026-02-10T00:00:00"/>
    <x v="2"/>
    <n v="11.7"/>
    <n v="1"/>
  </r>
  <r>
    <s v="TXN000817"/>
    <d v="2026-03-25T00:00:00"/>
    <s v="AC00074"/>
    <s v="ATM"/>
    <s v="Pune"/>
    <n v="2369.44"/>
    <s v="SUCCESS"/>
    <d v="2026-03-26T00:00:00"/>
    <x v="1"/>
    <n v="9.9"/>
    <n v="1"/>
  </r>
  <r>
    <s v="TXN000818"/>
    <d v="2026-03-13T00:00:00"/>
    <s v="AC00243"/>
    <s v="CARD"/>
    <s v="Hyderabad"/>
    <n v="10960.74"/>
    <s v="SUCCESS"/>
    <d v="2026-03-15T00:00:00"/>
    <x v="1"/>
    <n v="48.8"/>
    <n v="1"/>
  </r>
  <r>
    <s v="TXN000819"/>
    <d v="2026-02-10T00:00:00"/>
    <s v="AC00231"/>
    <s v="CARD"/>
    <s v="Bengaluru"/>
    <n v="410.76"/>
    <s v="SUCCESS"/>
    <d v="2026-02-15T00:00:00"/>
    <x v="1"/>
    <n v="12.5"/>
    <n v="1"/>
  </r>
  <r>
    <s v="TXN000820"/>
    <d v="2026-03-28T00:00:00"/>
    <s v="AC00844"/>
    <s v="NEFT"/>
    <s v="Mumbai"/>
    <n v="8120.74"/>
    <s v="SUCCESS"/>
    <d v="2026-03-28T00:00:00"/>
    <x v="2"/>
    <n v="28.2"/>
    <n v="1"/>
  </r>
  <r>
    <s v="TXN000821"/>
    <d v="2026-03-10T00:00:00"/>
    <s v="AC00814"/>
    <s v="UPI"/>
    <s v="Hyderabad"/>
    <n v="1399.95"/>
    <s v="SUCCESS"/>
    <d v="2026-03-12T00:00:00"/>
    <x v="0"/>
    <n v="23"/>
    <n v="1"/>
  </r>
  <r>
    <s v="TXN000823"/>
    <d v="2026-01-05T00:00:00"/>
    <s v="AC00683"/>
    <s v="NEFT"/>
    <s v="Hyderabad"/>
    <n v="2462.31"/>
    <s v="SUCCESS"/>
    <d v="2026-01-05T00:00:00"/>
    <x v="2"/>
    <n v="13.7"/>
    <n v="1"/>
  </r>
  <r>
    <s v="TXN000824"/>
    <d v="2026-01-17T00:00:00"/>
    <s v="AC00663"/>
    <s v="NEFT"/>
    <s v="Hyderabad"/>
    <n v="4278.6099999999997"/>
    <s v="SUCCESS"/>
    <d v="2026-01-19T00:00:00"/>
    <x v="0"/>
    <n v="34.4"/>
    <n v="1"/>
  </r>
  <r>
    <s v="TXN000825"/>
    <d v="2026-02-10T00:00:00"/>
    <s v="AC00270"/>
    <s v="IMPS"/>
    <s v="Bengaluru"/>
    <n v="4042.73"/>
    <s v="SUCCESS"/>
    <d v="2026-02-12T00:00:00"/>
    <x v="2"/>
    <n v="37.700000000000003"/>
    <n v="1"/>
  </r>
  <r>
    <s v="TXN000826"/>
    <d v="2026-01-19T00:00:00"/>
    <s v="AC00005"/>
    <s v="CARD"/>
    <s v="Hyderabad"/>
    <n v="1258.68"/>
    <s v="SUCCESS"/>
    <d v="2026-01-20T00:00:00"/>
    <x v="2"/>
    <n v="42.7"/>
    <n v="1"/>
  </r>
  <r>
    <s v="TXN000827"/>
    <d v="2026-03-18T00:00:00"/>
    <s v="AC00207"/>
    <s v="CARD"/>
    <s v="Hyderabad"/>
    <n v="34368.379999999997"/>
    <s v="SUCCESS"/>
    <d v="2026-03-18T00:00:00"/>
    <x v="0"/>
    <n v="13.6"/>
    <n v="1"/>
  </r>
  <r>
    <s v="TXN000828"/>
    <d v="2026-01-31T00:00:00"/>
    <s v="AC00013"/>
    <s v="UPI"/>
    <s v="Hyderabad"/>
    <n v="3523.91"/>
    <s v="SUCCESS"/>
    <d v="2026-02-02T00:00:00"/>
    <x v="0"/>
    <n v="11.7"/>
    <n v="1"/>
  </r>
  <r>
    <s v="TXN000829"/>
    <d v="2026-01-11T00:00:00"/>
    <s v="AC00525"/>
    <s v="UPI"/>
    <s v="Bengaluru"/>
    <n v="303.64999999999998"/>
    <s v="SUCCESS"/>
    <d v="2026-01-13T00:00:00"/>
    <x v="1"/>
    <n v="20.399999999999999"/>
    <n v="2"/>
  </r>
  <r>
    <s v="TXN000829"/>
    <d v="2026-01-11T00:00:00"/>
    <s v="AC00525"/>
    <s v="UPI"/>
    <s v="Bengaluru"/>
    <n v="303.64999999999998"/>
    <s v="SUCCESS"/>
    <d v="2026-01-12T00:00:00"/>
    <x v="1"/>
    <n v="20.399999999999999"/>
    <n v="2"/>
  </r>
  <r>
    <s v="TXN000830"/>
    <d v="2026-02-25T00:00:00"/>
    <s v="AC00558"/>
    <s v="UPI"/>
    <s v="Bengaluru"/>
    <n v="505.62"/>
    <s v="SUCCESS"/>
    <d v="2026-02-25T00:00:00"/>
    <x v="2"/>
    <n v="24.3"/>
    <n v="1"/>
  </r>
  <r>
    <s v="TXN000831"/>
    <d v="2026-01-19T00:00:00"/>
    <s v="AC00778"/>
    <s v="IMPS"/>
    <s v="Hyderabad"/>
    <n v="8937.4599999999991"/>
    <s v="SUCCESS"/>
    <d v="2026-01-22T00:00:00"/>
    <x v="0"/>
    <n v="30.2"/>
    <n v="1"/>
  </r>
  <r>
    <s v="TXN000832"/>
    <d v="2026-02-13T00:00:00"/>
    <s v="AC00121"/>
    <s v="UPI"/>
    <s v="Bengaluru"/>
    <n v="529.05999999999995"/>
    <s v="SUCCESS"/>
    <d v="2026-02-13T00:00:00"/>
    <x v="0"/>
    <n v="30.9"/>
    <n v="1"/>
  </r>
  <r>
    <s v="TXN000833"/>
    <d v="2026-02-26T00:00:00"/>
    <s v="AC00053"/>
    <s v="NEFT"/>
    <s v="Pune"/>
    <n v="12123.12"/>
    <s v="SUCCESS"/>
    <d v="2026-02-27T00:00:00"/>
    <x v="0"/>
    <n v="12.5"/>
    <n v="1"/>
  </r>
  <r>
    <s v="TXN000834"/>
    <d v="2026-01-07T00:00:00"/>
    <s v="AC00715"/>
    <s v="UPI"/>
    <s v="Mumbai"/>
    <n v="2803.58"/>
    <s v="SUCCESS"/>
    <d v="2026-01-08T00:00:00"/>
    <x v="0"/>
    <n v="29.1"/>
    <n v="1"/>
  </r>
  <r>
    <s v="TXN000835"/>
    <d v="2026-02-07T00:00:00"/>
    <s v="AC00366"/>
    <s v="UPI"/>
    <s v="Bengaluru"/>
    <n v="26020.98"/>
    <s v="SUCCESS"/>
    <d v="2026-02-12T00:00:00"/>
    <x v="2"/>
    <n v="13.6"/>
    <n v="1"/>
  </r>
  <r>
    <s v="TXN000836"/>
    <d v="2026-03-20T00:00:00"/>
    <s v="AC00381"/>
    <s v="UPI"/>
    <s v="Hyderabad"/>
    <n v="27200.59"/>
    <s v="SUCCESS"/>
    <d v="2026-03-23T00:00:00"/>
    <x v="2"/>
    <n v="18.899999999999999"/>
    <n v="1"/>
  </r>
  <r>
    <s v="TXN000837"/>
    <d v="2026-03-18T00:00:00"/>
    <s v="AC00657"/>
    <s v="ATM"/>
    <s v="Hyderabad"/>
    <n v="4179.16"/>
    <s v="SUCCESS"/>
    <d v="2026-03-19T00:00:00"/>
    <x v="0"/>
    <n v="29.6"/>
    <n v="1"/>
  </r>
  <r>
    <s v="TXN000838"/>
    <d v="2026-02-16T00:00:00"/>
    <s v="AC00749"/>
    <s v="IMPS"/>
    <s v="Mumbai"/>
    <n v="61647.3"/>
    <s v="SUCCESS"/>
    <d v="2026-02-16T00:00:00"/>
    <x v="2"/>
    <n v="53.9"/>
    <n v="1"/>
  </r>
  <r>
    <s v="TXN000839"/>
    <d v="2026-01-17T00:00:00"/>
    <s v="AC00700"/>
    <s v="UPI"/>
    <s v="Hyderabad"/>
    <n v="529.17999999999995"/>
    <s v="SUCCESS"/>
    <d v="2026-01-17T00:00:00"/>
    <x v="1"/>
    <n v="45.5"/>
    <n v="1"/>
  </r>
  <r>
    <s v="TXN000840"/>
    <d v="2026-02-07T00:00:00"/>
    <s v="AC00157"/>
    <s v="UPI"/>
    <s v="Bengaluru"/>
    <n v="1274.97"/>
    <s v="SUCCESS"/>
    <d v="2026-02-09T00:00:00"/>
    <x v="0"/>
    <n v="33.200000000000003"/>
    <n v="1"/>
  </r>
  <r>
    <s v="TXN000841"/>
    <d v="2026-02-09T00:00:00"/>
    <s v="AC00517"/>
    <s v="CARD"/>
    <s v="Bengaluru"/>
    <n v="5428.46"/>
    <s v="SUCCESS"/>
    <d v="2026-02-10T00:00:00"/>
    <x v="1"/>
    <n v="45.1"/>
    <n v="1"/>
  </r>
  <r>
    <s v="TXN000842"/>
    <d v="2026-02-21T00:00:00"/>
    <s v="AC00679"/>
    <s v="IMPS"/>
    <s v="Hyderabad"/>
    <n v="8206.6"/>
    <s v="SUCCESS"/>
    <d v="2026-02-22T00:00:00"/>
    <x v="1"/>
    <n v="58.2"/>
    <n v="1"/>
  </r>
  <r>
    <s v="TXN000843"/>
    <d v="2026-01-19T00:00:00"/>
    <s v="AC00011"/>
    <s v="UPI"/>
    <s v="Mumbai"/>
    <n v="2800.52"/>
    <s v="SUCCESS"/>
    <d v="2026-01-20T00:00:00"/>
    <x v="0"/>
    <n v="40.9"/>
    <n v="1"/>
  </r>
  <r>
    <s v="TXN000844"/>
    <d v="2026-01-02T00:00:00"/>
    <s v="AC00039"/>
    <s v="UPI"/>
    <s v="Bengaluru"/>
    <n v="7310.86"/>
    <s v="SUCCESS"/>
    <d v="2026-01-03T00:00:00"/>
    <x v="2"/>
    <n v="49.1"/>
    <n v="1"/>
  </r>
  <r>
    <s v="TXN000845"/>
    <d v="2026-03-30T00:00:00"/>
    <s v="AC00746"/>
    <s v="UPI"/>
    <s v="Hyderabad"/>
    <n v="1841.19"/>
    <s v="SUCCESS"/>
    <d v="2026-04-01T00:00:00"/>
    <x v="1"/>
    <n v="23.8"/>
    <n v="1"/>
  </r>
  <r>
    <s v="TXN000846"/>
    <d v="2026-02-13T00:00:00"/>
    <s v="AC00486"/>
    <s v="CARD"/>
    <s v="Hyderabad"/>
    <n v="3393.76"/>
    <s v="SUCCESS"/>
    <d v="2026-02-14T00:00:00"/>
    <x v="2"/>
    <n v="42.3"/>
    <n v="1"/>
  </r>
  <r>
    <s v="TXN000847"/>
    <d v="2026-01-21T00:00:00"/>
    <s v="AC00678"/>
    <s v="IMPS"/>
    <s v="Hyderabad"/>
    <n v="1441.06"/>
    <s v="SUCCESS"/>
    <d v="2026-01-23T00:00:00"/>
    <x v="0"/>
    <n v="33.6"/>
    <n v="1"/>
  </r>
  <r>
    <s v="TXN000848"/>
    <d v="2026-01-19T00:00:00"/>
    <s v="AC00489"/>
    <s v="NEFT"/>
    <s v="Bengaluru"/>
    <n v="719.93"/>
    <s v="SUCCESS"/>
    <d v="2026-01-21T00:00:00"/>
    <x v="1"/>
    <n v="24.6"/>
    <n v="1"/>
  </r>
  <r>
    <s v="TXN000850"/>
    <d v="2026-03-13T00:00:00"/>
    <s v="AC00728"/>
    <s v="IMPS"/>
    <s v="Bengaluru"/>
    <n v="22575.66"/>
    <s v="SUCCESS"/>
    <d v="2026-03-15T00:00:00"/>
    <x v="2"/>
    <n v="14.7"/>
    <n v="1"/>
  </r>
  <r>
    <s v="TXN000851"/>
    <d v="2026-02-14T00:00:00"/>
    <s v="AC00632"/>
    <s v="UPI"/>
    <s v="Hyderabad"/>
    <n v="2465.91"/>
    <s v="SUCCESS"/>
    <d v="2026-02-15T00:00:00"/>
    <x v="1"/>
    <n v="62.3"/>
    <n v="1"/>
  </r>
  <r>
    <s v="TXN000852"/>
    <d v="2026-01-11T00:00:00"/>
    <s v="AC00185"/>
    <s v="ATM"/>
    <s v="Mumbai"/>
    <n v="1603.08"/>
    <s v="SUCCESS"/>
    <d v="2026-01-11T00:00:00"/>
    <x v="2"/>
    <n v="34"/>
    <n v="1"/>
  </r>
  <r>
    <s v="TXN000853"/>
    <d v="2026-03-12T00:00:00"/>
    <s v="AC00564"/>
    <s v="ATM"/>
    <s v="Bengaluru"/>
    <n v="6500.73"/>
    <s v="SUCCESS"/>
    <d v="2026-03-14T00:00:00"/>
    <x v="2"/>
    <n v="58"/>
    <n v="1"/>
  </r>
  <r>
    <s v="TXN000854"/>
    <d v="2026-01-13T00:00:00"/>
    <s v="AC00371"/>
    <s v="CARD"/>
    <s v="Mumbai"/>
    <n v="8059.17"/>
    <s v="SUCCESS"/>
    <d v="2026-01-16T00:00:00"/>
    <x v="1"/>
    <n v="15.2"/>
    <n v="1"/>
  </r>
  <r>
    <s v="TXN000855"/>
    <d v="2026-01-16T00:00:00"/>
    <s v="AC00368"/>
    <s v="UPI"/>
    <s v="Hyderabad"/>
    <n v="6697.92"/>
    <s v="SUCCESS"/>
    <d v="2026-01-18T00:00:00"/>
    <x v="1"/>
    <n v="37.5"/>
    <n v="1"/>
  </r>
  <r>
    <s v="TXN000856"/>
    <d v="2026-01-08T00:00:00"/>
    <s v="AC00240"/>
    <s v="IMPS"/>
    <s v="Bengaluru"/>
    <n v="3360.33"/>
    <s v="SUCCESS"/>
    <d v="2026-01-11T00:00:00"/>
    <x v="1"/>
    <n v="25.4"/>
    <n v="1"/>
  </r>
  <r>
    <s v="TXN000857"/>
    <d v="2026-02-14T00:00:00"/>
    <s v="AC00838"/>
    <s v="ATM"/>
    <s v="Bengaluru"/>
    <n v="3754.57"/>
    <s v="SUCCESS"/>
    <d v="2026-02-17T00:00:00"/>
    <x v="2"/>
    <n v="25.3"/>
    <n v="1"/>
  </r>
  <r>
    <s v="TXN000858"/>
    <d v="2026-01-04T00:00:00"/>
    <s v="AC00373"/>
    <s v="CARD"/>
    <s v="Pune"/>
    <n v="567.76"/>
    <s v="SUCCESS"/>
    <d v="2026-01-06T00:00:00"/>
    <x v="2"/>
    <n v="31"/>
    <n v="1"/>
  </r>
  <r>
    <s v="TXN000859"/>
    <d v="2026-03-31T00:00:00"/>
    <s v="AC00489"/>
    <s v="ATM"/>
    <s v="Hyderabad"/>
    <n v="4411.5"/>
    <s v="SUCCESS"/>
    <d v="2026-03-31T00:00:00"/>
    <x v="1"/>
    <n v="25"/>
    <n v="1"/>
  </r>
  <r>
    <s v="TXN000860"/>
    <d v="2026-02-18T00:00:00"/>
    <s v="AC00635"/>
    <s v="IMPS"/>
    <s v="Hyderabad"/>
    <n v="8538.2900000000009"/>
    <s v="FAILED"/>
    <d v="2026-02-19T00:00:00"/>
    <x v="0"/>
    <n v="10.1"/>
    <n v="1"/>
  </r>
  <r>
    <s v="TXN000861"/>
    <d v="2026-02-27T00:00:00"/>
    <s v="AC00835"/>
    <s v="UPI"/>
    <s v="Hyderabad"/>
    <n v="2443.1"/>
    <s v="SUCCESS"/>
    <d v="2026-03-02T00:00:00"/>
    <x v="1"/>
    <n v="78.099999999999994"/>
    <n v="1"/>
  </r>
  <r>
    <s v="TXN000862"/>
    <d v="2026-02-17T00:00:00"/>
    <s v="AC00331"/>
    <s v="CARD"/>
    <s v="Bengaluru"/>
    <n v="5534.41"/>
    <s v="SUCCESS"/>
    <d v="2026-02-17T00:00:00"/>
    <x v="2"/>
    <n v="22.1"/>
    <n v="1"/>
  </r>
  <r>
    <s v="TXN000864"/>
    <d v="2026-01-02T00:00:00"/>
    <s v="AC00783"/>
    <s v="UPI"/>
    <s v="Bengaluru"/>
    <n v="866.89"/>
    <s v="SUCCESS"/>
    <d v="2026-01-04T00:00:00"/>
    <x v="2"/>
    <n v="29.1"/>
    <n v="1"/>
  </r>
  <r>
    <s v="TXN000865"/>
    <d v="2026-01-20T00:00:00"/>
    <s v="AC00423"/>
    <s v="IMPS"/>
    <s v="Hyderabad"/>
    <n v="6012.24"/>
    <s v="SUCCESS"/>
    <d v="2026-01-25T00:00:00"/>
    <x v="2"/>
    <n v="44.4"/>
    <n v="1"/>
  </r>
  <r>
    <s v="TXN000866"/>
    <d v="2026-01-14T00:00:00"/>
    <s v="AC00809"/>
    <s v="UPI"/>
    <s v="Mumbai"/>
    <n v="7689.76"/>
    <s v="SUCCESS"/>
    <d v="2026-01-17T00:00:00"/>
    <x v="1"/>
    <n v="12.4"/>
    <n v="1"/>
  </r>
  <r>
    <s v="TXN000867"/>
    <d v="2026-02-06T00:00:00"/>
    <s v="AC00406"/>
    <s v="NEFT"/>
    <s v="Pune"/>
    <n v="27119.8"/>
    <s v="SUCCESS"/>
    <d v="2026-02-07T00:00:00"/>
    <x v="2"/>
    <n v="11.8"/>
    <n v="1"/>
  </r>
  <r>
    <s v="TXN000868"/>
    <d v="2026-02-04T00:00:00"/>
    <s v="AC00570"/>
    <s v="UPI"/>
    <s v="Pune"/>
    <n v="28352.05"/>
    <s v="SUCCESS"/>
    <d v="2026-02-06T00:00:00"/>
    <x v="1"/>
    <n v="28.8"/>
    <n v="1"/>
  </r>
  <r>
    <s v="TXN000869"/>
    <d v="2026-01-30T00:00:00"/>
    <s v="AC00092"/>
    <s v="IMPS"/>
    <s v="Mumbai"/>
    <n v="1241.1300000000001"/>
    <s v="SUCCESS"/>
    <d v="2026-02-02T00:00:00"/>
    <x v="1"/>
    <n v="5.5"/>
    <n v="1"/>
  </r>
  <r>
    <s v="TXN000870"/>
    <d v="2026-03-26T00:00:00"/>
    <s v="AC00522"/>
    <s v="UPI"/>
    <s v="Mumbai"/>
    <n v="38339.89"/>
    <s v="SUCCESS"/>
    <d v="2026-03-31T00:00:00"/>
    <x v="0"/>
    <n v="10.6"/>
    <n v="1"/>
  </r>
  <r>
    <s v="TXN000871"/>
    <d v="2026-01-14T00:00:00"/>
    <s v="AC00057"/>
    <s v="UPI"/>
    <s v="Hyderabad"/>
    <n v="2799.28"/>
    <s v="FAILED"/>
    <d v="2026-01-15T00:00:00"/>
    <x v="2"/>
    <n v="2.4"/>
    <n v="1"/>
  </r>
  <r>
    <s v="TXN000872"/>
    <d v="2026-01-21T00:00:00"/>
    <s v="AC00309"/>
    <s v="UPI"/>
    <s v="Hyderabad"/>
    <n v="9669.83"/>
    <s v="REVERSED"/>
    <d v="2026-01-23T00:00:00"/>
    <x v="1"/>
    <n v="9.3000000000000007"/>
    <n v="1"/>
  </r>
  <r>
    <s v="TXN000873"/>
    <d v="2026-02-26T00:00:00"/>
    <s v="AC00049"/>
    <s v="UPI"/>
    <s v="Mumbai"/>
    <n v="5358.32"/>
    <s v="SUCCESS"/>
    <d v="2026-02-28T00:00:00"/>
    <x v="1"/>
    <n v="13.3"/>
    <n v="1"/>
  </r>
  <r>
    <s v="TXN000874"/>
    <d v="2026-01-17T00:00:00"/>
    <s v="AC00687"/>
    <s v="UPI"/>
    <s v="Mumbai"/>
    <n v="3782.76"/>
    <s v="SUCCESS"/>
    <d v="2026-01-20T00:00:00"/>
    <x v="2"/>
    <n v="65.7"/>
    <n v="1"/>
  </r>
  <r>
    <s v="TXN000875"/>
    <d v="2026-01-30T00:00:00"/>
    <s v="AC00284"/>
    <s v="UPI"/>
    <s v="Bengaluru"/>
    <n v="54305.91"/>
    <s v="SUCCESS"/>
    <d v="2026-01-30T00:00:00"/>
    <x v="0"/>
    <n v="5.2"/>
    <n v="1"/>
  </r>
  <r>
    <s v="TXN000876"/>
    <d v="2026-03-24T00:00:00"/>
    <s v="AC00154"/>
    <s v="CARD"/>
    <s v="Bengaluru"/>
    <n v="13093.62"/>
    <s v="FAILED"/>
    <d v="2026-03-27T00:00:00"/>
    <x v="2"/>
    <n v="29.7"/>
    <n v="1"/>
  </r>
  <r>
    <s v="TXN000877"/>
    <d v="2026-02-26T00:00:00"/>
    <s v="AC00207"/>
    <s v="UPI"/>
    <s v="Pune"/>
    <n v="1159.8800000000001"/>
    <s v="SUCCESS"/>
    <d v="2026-02-28T00:00:00"/>
    <x v="0"/>
    <n v="13.1"/>
    <n v="1"/>
  </r>
  <r>
    <s v="TXN000878"/>
    <d v="2026-02-04T00:00:00"/>
    <s v="AC00680"/>
    <s v="NEFT"/>
    <s v="Hyderabad"/>
    <n v="6162.34"/>
    <s v="SUCCESS"/>
    <d v="2026-02-04T00:00:00"/>
    <x v="1"/>
    <n v="88"/>
    <n v="1"/>
  </r>
  <r>
    <s v="TXN000879"/>
    <d v="2026-01-13T00:00:00"/>
    <s v="AC00711"/>
    <s v="UPI"/>
    <s v="Mumbai"/>
    <n v="3052.22"/>
    <s v="SUCCESS"/>
    <d v="2026-01-16T00:00:00"/>
    <x v="1"/>
    <n v="23.2"/>
    <n v="1"/>
  </r>
  <r>
    <s v="TXN000880"/>
    <d v="2026-03-22T00:00:00"/>
    <s v="AC00020"/>
    <s v="NEFT"/>
    <s v="Mumbai"/>
    <n v="6978.75"/>
    <s v="SUCCESS"/>
    <d v="2026-03-25T00:00:00"/>
    <x v="2"/>
    <n v="26.1"/>
    <n v="1"/>
  </r>
  <r>
    <s v="TXN000881"/>
    <d v="2026-03-20T00:00:00"/>
    <s v="AC00141"/>
    <s v="UPI"/>
    <s v="Hyderabad"/>
    <n v="3462.02"/>
    <s v="SUCCESS"/>
    <d v="2026-03-21T00:00:00"/>
    <x v="2"/>
    <n v="15.8"/>
    <n v="1"/>
  </r>
  <r>
    <s v="TXN000882"/>
    <d v="2026-03-24T00:00:00"/>
    <s v="AC00831"/>
    <s v="IMPS"/>
    <s v="Hyderabad"/>
    <n v="9680.48"/>
    <s v="SUCCESS"/>
    <d v="2026-03-27T00:00:00"/>
    <x v="2"/>
    <n v="9.5"/>
    <n v="1"/>
  </r>
  <r>
    <s v="TXN000883"/>
    <d v="2026-01-25T00:00:00"/>
    <s v="AC00699"/>
    <s v="NEFT"/>
    <s v="Hyderabad"/>
    <n v="12938.95"/>
    <s v="SUCCESS"/>
    <d v="2026-01-30T00:00:00"/>
    <x v="1"/>
    <n v="10.9"/>
    <n v="1"/>
  </r>
  <r>
    <s v="TXN000884"/>
    <d v="2026-02-26T00:00:00"/>
    <s v="AC00793"/>
    <s v="UPI"/>
    <s v="Hyderabad"/>
    <n v="2984.27"/>
    <s v="SUCCESS"/>
    <d v="2026-02-26T00:00:00"/>
    <x v="0"/>
    <n v="44.3"/>
    <n v="1"/>
  </r>
  <r>
    <s v="TXN000885"/>
    <d v="2026-02-08T00:00:00"/>
    <s v="AC00790"/>
    <s v="NEFT"/>
    <s v="Pune"/>
    <n v="4921.12"/>
    <s v="SUCCESS"/>
    <d v="2026-02-10T00:00:00"/>
    <x v="2"/>
    <n v="4.4000000000000004"/>
    <n v="1"/>
  </r>
  <r>
    <s v="TXN000886"/>
    <d v="2026-01-20T00:00:00"/>
    <s v="AC00316"/>
    <s v="NEFT"/>
    <s v="Bengaluru"/>
    <n v="4374.92"/>
    <s v="SUCCESS"/>
    <d v="2026-01-21T00:00:00"/>
    <x v="2"/>
    <n v="40.4"/>
    <n v="1"/>
  </r>
  <r>
    <s v="TXN000887"/>
    <d v="2026-01-11T00:00:00"/>
    <s v="AC00642"/>
    <s v="UPI"/>
    <s v="Hyderabad"/>
    <n v="1145.8499999999999"/>
    <s v="SUCCESS"/>
    <d v="2026-01-13T00:00:00"/>
    <x v="1"/>
    <n v="3.9"/>
    <n v="1"/>
  </r>
  <r>
    <s v="TXN000888"/>
    <d v="2026-03-28T00:00:00"/>
    <s v="AC00185"/>
    <s v="CARD"/>
    <s v="Hyderabad"/>
    <n v="1631.01"/>
    <s v="FAILED"/>
    <d v="2026-03-31T00:00:00"/>
    <x v="0"/>
    <n v="48.1"/>
    <n v="1"/>
  </r>
  <r>
    <s v="TXN000889"/>
    <d v="2026-03-10T00:00:00"/>
    <s v="AC00142"/>
    <s v="IMPS"/>
    <s v="Pune"/>
    <n v="11224.7"/>
    <s v="SUCCESS"/>
    <d v="2026-03-12T00:00:00"/>
    <x v="0"/>
    <n v="44.5"/>
    <n v="1"/>
  </r>
  <r>
    <s v="TXN000890"/>
    <d v="2026-01-19T00:00:00"/>
    <s v="AC00396"/>
    <s v="UPI"/>
    <s v="Mumbai"/>
    <n v="4596.96"/>
    <s v="SUCCESS"/>
    <d v="2026-01-24T00:00:00"/>
    <x v="2"/>
    <n v="39.6"/>
    <n v="1"/>
  </r>
  <r>
    <s v="TXN000891"/>
    <d v="2026-02-07T00:00:00"/>
    <s v="AC00686"/>
    <s v="UPI"/>
    <s v="Hyderabad"/>
    <n v="1220.79"/>
    <s v="SUCCESS"/>
    <d v="2026-02-07T00:00:00"/>
    <x v="0"/>
    <n v="37.5"/>
    <n v="1"/>
  </r>
  <r>
    <s v="TXN000892"/>
    <d v="2026-01-19T00:00:00"/>
    <s v="AC00713"/>
    <s v="IMPS"/>
    <s v="Hyderabad"/>
    <n v="1913.08"/>
    <s v="SUCCESS"/>
    <d v="2026-01-22T00:00:00"/>
    <x v="0"/>
    <n v="37.6"/>
    <n v="1"/>
  </r>
  <r>
    <s v="TXN000893"/>
    <d v="2026-02-27T00:00:00"/>
    <s v="AC00506"/>
    <s v="UPI"/>
    <s v="Bengaluru"/>
    <n v="4538.1499999999996"/>
    <s v="SUCCESS"/>
    <d v="2026-02-27T00:00:00"/>
    <x v="2"/>
    <n v="6.9"/>
    <n v="1"/>
  </r>
  <r>
    <s v="TXN000894"/>
    <d v="2026-02-05T00:00:00"/>
    <s v="AC00562"/>
    <s v="UPI"/>
    <s v="Hyderabad"/>
    <n v="883.84"/>
    <s v="SUCCESS"/>
    <d v="2026-02-05T00:00:00"/>
    <x v="1"/>
    <n v="12"/>
    <n v="1"/>
  </r>
  <r>
    <s v="TXN000895"/>
    <d v="2026-03-09T00:00:00"/>
    <s v="AC00301"/>
    <s v="UPI"/>
    <s v="Hyderabad"/>
    <n v="3921.92"/>
    <s v="SUCCESS"/>
    <d v="2026-03-12T00:00:00"/>
    <x v="1"/>
    <n v="17.100000000000001"/>
    <n v="1"/>
  </r>
  <r>
    <s v="TXN000896"/>
    <d v="2026-01-23T00:00:00"/>
    <s v="AC00304"/>
    <s v="CARD"/>
    <s v="Mumbai"/>
    <n v="3410.29"/>
    <s v="FAILED"/>
    <d v="2026-01-23T00:00:00"/>
    <x v="2"/>
    <n v="77.7"/>
    <n v="1"/>
  </r>
  <r>
    <s v="TXN000897"/>
    <d v="2026-03-05T00:00:00"/>
    <s v="AC00142"/>
    <s v="IMPS"/>
    <s v="Hyderabad"/>
    <n v="919.27"/>
    <s v="SUCCESS"/>
    <d v="2026-03-07T00:00:00"/>
    <x v="1"/>
    <n v="14.7"/>
    <n v="1"/>
  </r>
  <r>
    <s v="TXN000898"/>
    <d v="2026-02-15T00:00:00"/>
    <s v="AC00323"/>
    <s v="IMPS"/>
    <s v="Hyderabad"/>
    <n v="14071.29"/>
    <s v="SUCCESS"/>
    <d v="2026-02-18T00:00:00"/>
    <x v="2"/>
    <n v="17.899999999999999"/>
    <n v="1"/>
  </r>
  <r>
    <s v="TXN000900"/>
    <d v="2026-01-23T00:00:00"/>
    <s v="AC00704"/>
    <s v="UPI"/>
    <s v="Hyderabad"/>
    <n v="2839.19"/>
    <s v="SUCCESS"/>
    <d v="2026-01-26T00:00:00"/>
    <x v="2"/>
    <n v="29"/>
    <n v="1"/>
  </r>
  <r>
    <s v="TXN000901"/>
    <d v="2026-02-22T00:00:00"/>
    <s v="AC00542"/>
    <s v="IMPS"/>
    <s v="Bengaluru"/>
    <n v="2183.67"/>
    <s v="SUCCESS"/>
    <d v="2026-02-25T00:00:00"/>
    <x v="0"/>
    <n v="26"/>
    <n v="1"/>
  </r>
  <r>
    <s v="TXN000902"/>
    <d v="2026-03-16T00:00:00"/>
    <s v="AC00245"/>
    <s v="UPI"/>
    <s v="Bengaluru"/>
    <n v="7006.07"/>
    <s v="SUCCESS"/>
    <d v="2026-03-16T00:00:00"/>
    <x v="1"/>
    <n v="20.9"/>
    <n v="1"/>
  </r>
  <r>
    <s v="TXN000903"/>
    <d v="2026-01-11T00:00:00"/>
    <s v="AC00525"/>
    <s v="CARD"/>
    <s v="Mumbai"/>
    <n v="31673.37"/>
    <s v="SUCCESS"/>
    <d v="2026-01-13T00:00:00"/>
    <x v="2"/>
    <n v="65"/>
    <n v="1"/>
  </r>
  <r>
    <s v="TXN000904"/>
    <d v="2026-01-24T00:00:00"/>
    <s v="AC00063"/>
    <s v="UPI"/>
    <s v="Pune"/>
    <n v="7283.4"/>
    <s v="SUCCESS"/>
    <d v="2026-01-24T00:00:00"/>
    <x v="2"/>
    <n v="72.400000000000006"/>
    <n v="1"/>
  </r>
  <r>
    <s v="TXN000905"/>
    <d v="2026-03-03T00:00:00"/>
    <s v="AC00474"/>
    <s v="UPI"/>
    <s v="Bengaluru"/>
    <n v="7935.77"/>
    <s v="SUCCESS"/>
    <d v="2026-03-05T00:00:00"/>
    <x v="0"/>
    <n v="125.9"/>
    <n v="1"/>
  </r>
  <r>
    <s v="TXN000906"/>
    <d v="2026-03-20T00:00:00"/>
    <s v="AC00109"/>
    <s v="IMPS"/>
    <s v="Hyderabad"/>
    <n v="348.02"/>
    <s v="SUCCESS"/>
    <d v="2026-03-25T00:00:00"/>
    <x v="1"/>
    <n v="65.900000000000006"/>
    <n v="1"/>
  </r>
  <r>
    <s v="TXN000907"/>
    <d v="2026-01-16T00:00:00"/>
    <s v="AC00055"/>
    <s v="UPI"/>
    <s v="Pune"/>
    <n v="22893.62"/>
    <s v="SUCCESS"/>
    <d v="2026-01-21T00:00:00"/>
    <x v="0"/>
    <n v="37.9"/>
    <n v="1"/>
  </r>
  <r>
    <s v="TXN000908"/>
    <d v="2026-02-16T00:00:00"/>
    <s v="AC00243"/>
    <s v="CARD"/>
    <s v="Hyderabad"/>
    <n v="22280.44"/>
    <s v="FAILED"/>
    <d v="2026-02-16T00:00:00"/>
    <x v="0"/>
    <n v="19.600000000000001"/>
    <n v="2"/>
  </r>
  <r>
    <s v="TXN000908"/>
    <d v="2026-02-16T00:00:00"/>
    <s v="AC00243"/>
    <s v="CARD"/>
    <s v="Hyderabad"/>
    <n v="22280.44"/>
    <s v="FAILED"/>
    <d v="2026-02-17T00:00:00"/>
    <x v="0"/>
    <n v="19.600000000000001"/>
    <n v="2"/>
  </r>
  <r>
    <s v="TXN000909"/>
    <d v="2026-01-24T00:00:00"/>
    <s v="AC00720"/>
    <s v="NEFT"/>
    <s v="Hyderabad"/>
    <n v="1854.58"/>
    <s v="SUCCESS"/>
    <d v="2026-01-26T00:00:00"/>
    <x v="1"/>
    <n v="62.9"/>
    <n v="1"/>
  </r>
  <r>
    <s v="TXN000910"/>
    <d v="2026-01-08T00:00:00"/>
    <s v="AC00627"/>
    <s v="IMPS"/>
    <s v="Hyderabad"/>
    <n v="6838.11"/>
    <s v="SUCCESS"/>
    <d v="2026-01-11T00:00:00"/>
    <x v="0"/>
    <n v="16.5"/>
    <n v="1"/>
  </r>
  <r>
    <s v="TXN000911"/>
    <d v="2026-03-13T00:00:00"/>
    <s v="AC00462"/>
    <s v="UPI"/>
    <s v="Hyderabad"/>
    <n v="2596.81"/>
    <s v="FAILED"/>
    <d v="2026-03-15T00:00:00"/>
    <x v="2"/>
    <n v="14.5"/>
    <n v="1"/>
  </r>
  <r>
    <s v="TXN000912"/>
    <d v="2026-01-13T00:00:00"/>
    <s v="AC00533"/>
    <s v="UPI"/>
    <s v="Pune"/>
    <n v="33972.36"/>
    <s v="FAILED"/>
    <d v="2026-01-15T00:00:00"/>
    <x v="1"/>
    <n v="142.19999999999999"/>
    <n v="1"/>
  </r>
  <r>
    <s v="TXN000913"/>
    <d v="2026-03-31T00:00:00"/>
    <s v="AC00834"/>
    <s v="CARD"/>
    <s v="Bengaluru"/>
    <n v="3647.75"/>
    <s v="SUCCESS"/>
    <d v="2026-03-31T00:00:00"/>
    <x v="2"/>
    <n v="51"/>
    <n v="1"/>
  </r>
  <r>
    <s v="TXN000914"/>
    <d v="2026-02-02T00:00:00"/>
    <s v="AC00701"/>
    <s v="CARD"/>
    <s v="Bengaluru"/>
    <n v="20332.5"/>
    <s v="SUCCESS"/>
    <d v="2026-02-02T00:00:00"/>
    <x v="0"/>
    <n v="25.5"/>
    <n v="1"/>
  </r>
  <r>
    <s v="TXN000915"/>
    <d v="2026-02-01T00:00:00"/>
    <s v="AC00055"/>
    <s v="UPI"/>
    <s v="Hyderabad"/>
    <n v="8198.2900000000009"/>
    <s v="SUCCESS"/>
    <d v="2026-02-02T00:00:00"/>
    <x v="1"/>
    <n v="21.9"/>
    <n v="1"/>
  </r>
  <r>
    <s v="TXN000916"/>
    <d v="2026-01-27T00:00:00"/>
    <s v="AC00405"/>
    <s v="CARD"/>
    <s v="Hyderabad"/>
    <n v="2651.18"/>
    <s v="SUCCESS"/>
    <d v="2026-01-30T00:00:00"/>
    <x v="1"/>
    <n v="34.6"/>
    <n v="1"/>
  </r>
  <r>
    <s v="TXN000917"/>
    <d v="2026-02-26T00:00:00"/>
    <s v="AC00266"/>
    <s v="UPI"/>
    <s v="Pune"/>
    <n v="13508.11"/>
    <s v="SUCCESS"/>
    <d v="2026-02-26T00:00:00"/>
    <x v="1"/>
    <n v="82.8"/>
    <n v="1"/>
  </r>
  <r>
    <s v="TXN000918"/>
    <d v="2026-02-16T00:00:00"/>
    <s v="AC00577"/>
    <s v="NEFT"/>
    <s v="Hyderabad"/>
    <n v="23011.05"/>
    <s v="SUCCESS"/>
    <d v="2026-02-17T00:00:00"/>
    <x v="0"/>
    <n v="44.7"/>
    <n v="1"/>
  </r>
  <r>
    <s v="TXN000919"/>
    <d v="2026-03-11T00:00:00"/>
    <s v="AC00002"/>
    <s v="IMPS"/>
    <s v="Bengaluru"/>
    <n v="10667.47"/>
    <s v="SUCCESS"/>
    <d v="2026-03-11T00:00:00"/>
    <x v="1"/>
    <n v="46.1"/>
    <n v="1"/>
  </r>
  <r>
    <s v="TXN000920"/>
    <d v="2026-03-25T00:00:00"/>
    <s v="AC00629"/>
    <s v="IMPS"/>
    <s v="Bengaluru"/>
    <n v="3526.74"/>
    <s v="SUCCESS"/>
    <d v="2026-03-28T00:00:00"/>
    <x v="1"/>
    <n v="45.2"/>
    <n v="1"/>
  </r>
  <r>
    <s v="TXN000921"/>
    <d v="2026-01-26T00:00:00"/>
    <s v="AC00470"/>
    <s v="UPI"/>
    <s v="Hyderabad"/>
    <n v="17556.12"/>
    <s v="SUCCESS"/>
    <d v="2026-01-27T00:00:00"/>
    <x v="2"/>
    <n v="18.7"/>
    <n v="1"/>
  </r>
  <r>
    <s v="TXN000922"/>
    <d v="2026-03-21T00:00:00"/>
    <s v="AC00763"/>
    <s v="IMPS"/>
    <s v="Mumbai"/>
    <n v="9573.69"/>
    <s v="SUCCESS"/>
    <d v="2026-03-21T00:00:00"/>
    <x v="1"/>
    <n v="15.9"/>
    <n v="1"/>
  </r>
  <r>
    <s v="TXN000923"/>
    <d v="2026-01-31T00:00:00"/>
    <s v="AC00689"/>
    <s v="IMPS"/>
    <s v="Hyderabad"/>
    <n v="1113.92"/>
    <s v="SUCCESS"/>
    <d v="2026-02-01T00:00:00"/>
    <x v="1"/>
    <n v="44.8"/>
    <n v="1"/>
  </r>
  <r>
    <s v="TXN000924"/>
    <d v="2026-03-30T00:00:00"/>
    <s v="AC00128"/>
    <s v="CARD"/>
    <s v="Bengaluru"/>
    <n v="1677.71"/>
    <s v="FAILED"/>
    <d v="2026-03-30T00:00:00"/>
    <x v="2"/>
    <n v="42.3"/>
    <n v="1"/>
  </r>
  <r>
    <s v="TXN000925"/>
    <d v="2026-01-24T00:00:00"/>
    <s v="AC00269"/>
    <s v="IMPS"/>
    <s v="Mumbai"/>
    <n v="4752.78"/>
    <s v="SUCCESS"/>
    <d v="2026-01-26T00:00:00"/>
    <x v="1"/>
    <n v="28.7"/>
    <n v="1"/>
  </r>
  <r>
    <s v="TXN000926"/>
    <d v="2026-02-01T00:00:00"/>
    <s v="AC00701"/>
    <s v="NEFT"/>
    <s v="Bengaluru"/>
    <n v="548.07000000000005"/>
    <s v="SUCCESS"/>
    <d v="2026-02-04T00:00:00"/>
    <x v="1"/>
    <n v="37"/>
    <n v="1"/>
  </r>
  <r>
    <s v="TXN000928"/>
    <d v="2026-02-13T00:00:00"/>
    <s v="AC00162"/>
    <s v="NEFT"/>
    <s v="Hyderabad"/>
    <n v="5983.38"/>
    <s v="SUCCESS"/>
    <d v="2026-02-16T00:00:00"/>
    <x v="2"/>
    <n v="10.3"/>
    <n v="1"/>
  </r>
  <r>
    <s v="TXN000929"/>
    <d v="2026-03-26T00:00:00"/>
    <s v="AC00643"/>
    <s v="UPI"/>
    <s v="Hyderabad"/>
    <n v="5673.85"/>
    <s v="SUCCESS"/>
    <d v="2026-03-28T00:00:00"/>
    <x v="1"/>
    <n v="37.200000000000003"/>
    <n v="1"/>
  </r>
  <r>
    <s v="TXN000930"/>
    <d v="2026-01-28T00:00:00"/>
    <s v="AC00436"/>
    <s v="IMPS"/>
    <s v="Hyderabad"/>
    <n v="6749.97"/>
    <s v="SUCCESS"/>
    <d v="2026-01-29T00:00:00"/>
    <x v="2"/>
    <n v="43"/>
    <n v="1"/>
  </r>
  <r>
    <s v="TXN000931"/>
    <d v="2026-03-13T00:00:00"/>
    <s v="AC00252"/>
    <s v="UPI"/>
    <s v="Bengaluru"/>
    <n v="1613.47"/>
    <s v="SUCCESS"/>
    <d v="2026-03-13T00:00:00"/>
    <x v="0"/>
    <n v="39.6"/>
    <n v="1"/>
  </r>
  <r>
    <s v="TXN000932"/>
    <d v="2026-03-14T00:00:00"/>
    <s v="AC00621"/>
    <s v="IMPS"/>
    <s v="Hyderabad"/>
    <n v="4602.7"/>
    <s v="SUCCESS"/>
    <d v="2026-03-17T00:00:00"/>
    <x v="1"/>
    <n v="21.5"/>
    <n v="1"/>
  </r>
  <r>
    <s v="TXN000933"/>
    <d v="2026-02-06T00:00:00"/>
    <s v="AC00537"/>
    <s v="UPI"/>
    <s v="Mumbai"/>
    <n v="57133.26"/>
    <s v="SUCCESS"/>
    <d v="2026-02-07T00:00:00"/>
    <x v="0"/>
    <n v="8.3000000000000007"/>
    <n v="1"/>
  </r>
  <r>
    <s v="TXN000934"/>
    <d v="2026-03-10T00:00:00"/>
    <s v="AC00211"/>
    <s v="CARD"/>
    <s v="Hyderabad"/>
    <n v="1399.53"/>
    <s v="SUCCESS"/>
    <d v="2026-03-10T00:00:00"/>
    <x v="2"/>
    <n v="74.7"/>
    <n v="1"/>
  </r>
  <r>
    <s v="TXN000935"/>
    <d v="2026-03-31T00:00:00"/>
    <s v="AC00385"/>
    <s v="IMPS"/>
    <s v="Bengaluru"/>
    <n v="1512.3"/>
    <s v="SUCCESS"/>
    <d v="2026-04-03T00:00:00"/>
    <x v="2"/>
    <n v="44.7"/>
    <n v="1"/>
  </r>
  <r>
    <s v="TXN000936"/>
    <d v="2026-03-26T00:00:00"/>
    <s v="AC00319"/>
    <s v="UPI"/>
    <s v="Bengaluru"/>
    <n v="370.96"/>
    <s v="SUCCESS"/>
    <d v="2026-03-26T00:00:00"/>
    <x v="1"/>
    <n v="35.700000000000003"/>
    <n v="1"/>
  </r>
  <r>
    <s v="TXN000937"/>
    <d v="2026-01-31T00:00:00"/>
    <s v="AC00084"/>
    <s v="UPI"/>
    <s v="Mumbai"/>
    <n v="3670.77"/>
    <s v="SUCCESS"/>
    <d v="2026-02-01T00:00:00"/>
    <x v="1"/>
    <n v="34.1"/>
    <n v="1"/>
  </r>
  <r>
    <s v="TXN000938"/>
    <d v="2026-03-19T00:00:00"/>
    <s v="AC00412"/>
    <s v="UPI"/>
    <s v="Pune"/>
    <n v="2101.36"/>
    <s v="SUCCESS"/>
    <d v="2026-03-20T00:00:00"/>
    <x v="2"/>
    <n v="56.7"/>
    <n v="1"/>
  </r>
  <r>
    <s v="TXN000939"/>
    <d v="2026-02-07T00:00:00"/>
    <s v="AC00211"/>
    <s v="UPI"/>
    <s v="Hyderabad"/>
    <n v="1724.18"/>
    <s v="SUCCESS"/>
    <d v="2026-02-09T00:00:00"/>
    <x v="2"/>
    <n v="38.9"/>
    <n v="1"/>
  </r>
  <r>
    <s v="TXN000940"/>
    <d v="2026-02-11T00:00:00"/>
    <s v="AC00688"/>
    <s v="CARD"/>
    <s v="Mumbai"/>
    <n v="14049.03"/>
    <s v="SUCCESS"/>
    <d v="2026-02-16T00:00:00"/>
    <x v="2"/>
    <n v="6.2"/>
    <n v="1"/>
  </r>
  <r>
    <s v="TXN000941"/>
    <d v="2026-02-20T00:00:00"/>
    <s v="AC00262"/>
    <s v="NEFT"/>
    <s v="Hyderabad"/>
    <n v="10007.67"/>
    <s v="SUCCESS"/>
    <d v="2026-02-23T00:00:00"/>
    <x v="1"/>
    <n v="51"/>
    <n v="1"/>
  </r>
  <r>
    <s v="TXN000942"/>
    <d v="2026-03-22T00:00:00"/>
    <s v="AC00830"/>
    <s v="ATM"/>
    <s v="Pune"/>
    <n v="8124.92"/>
    <s v="SUCCESS"/>
    <d v="2026-03-22T00:00:00"/>
    <x v="0"/>
    <n v="50"/>
    <n v="1"/>
  </r>
  <r>
    <s v="TXN000943"/>
    <d v="2026-02-02T00:00:00"/>
    <s v="AC00747"/>
    <s v="UPI"/>
    <s v="Mumbai"/>
    <n v="3040.15"/>
    <s v="SUCCESS"/>
    <d v="2026-02-02T00:00:00"/>
    <x v="1"/>
    <n v="23.2"/>
    <n v="1"/>
  </r>
  <r>
    <s v="TXN000944"/>
    <d v="2026-01-11T00:00:00"/>
    <s v="AC00084"/>
    <s v="CARD"/>
    <s v="Hyderabad"/>
    <n v="5820.83"/>
    <s v="SUCCESS"/>
    <d v="2026-01-14T00:00:00"/>
    <x v="2"/>
    <n v="48.1"/>
    <n v="1"/>
  </r>
  <r>
    <s v="TXN000946"/>
    <d v="2026-03-22T00:00:00"/>
    <s v="AC00608"/>
    <s v="CARD"/>
    <s v="Hyderabad"/>
    <n v="8754.89"/>
    <s v="SUCCESS"/>
    <d v="2026-03-23T00:00:00"/>
    <x v="2"/>
    <n v="42.6"/>
    <n v="1"/>
  </r>
  <r>
    <s v="TXN000947"/>
    <d v="2026-01-18T00:00:00"/>
    <s v="AC00277"/>
    <s v="NEFT"/>
    <s v="Bengaluru"/>
    <n v="3340.49"/>
    <s v="SUCCESS"/>
    <d v="2026-01-18T00:00:00"/>
    <x v="2"/>
    <n v="22.7"/>
    <n v="1"/>
  </r>
  <r>
    <s v="TXN000948"/>
    <d v="2026-02-12T00:00:00"/>
    <s v="AC00153"/>
    <s v="UPI"/>
    <s v="Mumbai"/>
    <n v="1153.99"/>
    <s v="SUCCESS"/>
    <d v="2026-02-15T00:00:00"/>
    <x v="2"/>
    <n v="11.5"/>
    <n v="1"/>
  </r>
  <r>
    <s v="TXN000949"/>
    <d v="2026-02-09T00:00:00"/>
    <s v="AC00638"/>
    <s v="IMPS"/>
    <s v="Hyderabad"/>
    <n v="15858.93"/>
    <s v="SUCCESS"/>
    <d v="2026-02-12T00:00:00"/>
    <x v="1"/>
    <n v="113.2"/>
    <n v="1"/>
  </r>
  <r>
    <s v="TXN000950"/>
    <d v="2026-01-03T00:00:00"/>
    <s v="AC00125"/>
    <s v="UPI"/>
    <s v="Mumbai"/>
    <n v="29581.68"/>
    <s v="FAILED"/>
    <d v="2026-01-04T00:00:00"/>
    <x v="1"/>
    <n v="50.1"/>
    <n v="1"/>
  </r>
  <r>
    <s v="TXN000951"/>
    <d v="2026-02-20T00:00:00"/>
    <s v="AC00730"/>
    <s v="NEFT"/>
    <s v="Hyderabad"/>
    <n v="1184.56"/>
    <s v="REVERSED"/>
    <d v="2026-02-21T00:00:00"/>
    <x v="2"/>
    <n v="14.9"/>
    <n v="2"/>
  </r>
  <r>
    <s v="TXN000951"/>
    <d v="2026-02-20T00:00:00"/>
    <s v="AC00730"/>
    <s v="NEFT"/>
    <s v="Hyderabad"/>
    <n v="1184.56"/>
    <s v="REVERSED"/>
    <d v="2026-02-20T00:00:00"/>
    <x v="2"/>
    <n v="14.9"/>
    <n v="2"/>
  </r>
  <r>
    <s v="TXN000952"/>
    <d v="2026-01-12T00:00:00"/>
    <s v="AC00219"/>
    <s v="NEFT"/>
    <s v="Hyderabad"/>
    <n v="26057.62"/>
    <s v="SUCCESS"/>
    <d v="2026-01-12T00:00:00"/>
    <x v="1"/>
    <n v="14.7"/>
    <n v="1"/>
  </r>
  <r>
    <s v="TXN000953"/>
    <d v="2026-03-31T00:00:00"/>
    <s v="AC00533"/>
    <s v="ATM"/>
    <s v="Bengaluru"/>
    <n v="5206.1899999999996"/>
    <s v="SUCCESS"/>
    <d v="2026-04-03T00:00:00"/>
    <x v="2"/>
    <n v="24.3"/>
    <n v="1"/>
  </r>
  <r>
    <s v="TXN000954"/>
    <d v="2026-02-15T00:00:00"/>
    <s v="AC00813"/>
    <s v="IMPS"/>
    <s v="Bengaluru"/>
    <n v="1957.88"/>
    <s v="SUCCESS"/>
    <d v="2026-02-15T00:00:00"/>
    <x v="1"/>
    <n v="13.8"/>
    <n v="1"/>
  </r>
  <r>
    <s v="TXN000955"/>
    <d v="2026-01-02T00:00:00"/>
    <s v="AC00698"/>
    <s v="UPI"/>
    <s v="Hyderabad"/>
    <n v="1409.31"/>
    <s v="SUCCESS"/>
    <d v="2026-01-02T00:00:00"/>
    <x v="0"/>
    <n v="26.8"/>
    <n v="1"/>
  </r>
  <r>
    <s v="TXN000956"/>
    <d v="2026-02-25T00:00:00"/>
    <s v="AC00090"/>
    <s v="UPI"/>
    <s v="Mumbai"/>
    <n v="1637.22"/>
    <s v="SUCCESS"/>
    <d v="2026-02-25T00:00:00"/>
    <x v="0"/>
    <n v="44.6"/>
    <n v="1"/>
  </r>
  <r>
    <s v="TXN000957"/>
    <d v="2026-03-29T00:00:00"/>
    <s v="AC00693"/>
    <s v="ATM"/>
    <s v="Mumbai"/>
    <n v="6361.79"/>
    <s v="SUCCESS"/>
    <d v="2026-03-29T00:00:00"/>
    <x v="0"/>
    <n v="59.3"/>
    <n v="1"/>
  </r>
  <r>
    <s v="TXN000958"/>
    <d v="2026-03-22T00:00:00"/>
    <s v="AC00130"/>
    <s v="UPI"/>
    <s v="Pune"/>
    <n v="375.86"/>
    <s v="SUCCESS"/>
    <d v="2026-03-22T00:00:00"/>
    <x v="2"/>
    <n v="32.200000000000003"/>
    <n v="1"/>
  </r>
  <r>
    <s v="TXN000959"/>
    <d v="2026-01-14T00:00:00"/>
    <s v="AC00551"/>
    <s v="UPI"/>
    <s v="Bengaluru"/>
    <n v="2318.7600000000002"/>
    <s v="SUCCESS"/>
    <d v="2026-01-17T00:00:00"/>
    <x v="2"/>
    <n v="39.200000000000003"/>
    <n v="1"/>
  </r>
  <r>
    <s v="TXN000960"/>
    <d v="2026-01-23T00:00:00"/>
    <s v="AC00639"/>
    <s v="NEFT"/>
    <s v="Mumbai"/>
    <n v="2501.19"/>
    <s v="SUCCESS"/>
    <d v="2026-01-25T00:00:00"/>
    <x v="2"/>
    <n v="116.7"/>
    <n v="1"/>
  </r>
  <r>
    <s v="TXN000961"/>
    <d v="2026-03-02T00:00:00"/>
    <s v="AC00486"/>
    <s v="NEFT"/>
    <s v="Bengaluru"/>
    <n v="35768.9"/>
    <s v="SUCCESS"/>
    <d v="2026-03-03T00:00:00"/>
    <x v="2"/>
    <n v="45.3"/>
    <n v="1"/>
  </r>
  <r>
    <s v="TXN000962"/>
    <d v="2026-03-24T00:00:00"/>
    <s v="AC00112"/>
    <s v="UPI"/>
    <s v="Bengaluru"/>
    <n v="18383.77"/>
    <s v="SUCCESS"/>
    <d v="2026-03-27T00:00:00"/>
    <x v="1"/>
    <n v="50.4"/>
    <n v="1"/>
  </r>
  <r>
    <s v="TXN000963"/>
    <d v="2026-02-04T00:00:00"/>
    <s v="AC00279"/>
    <s v="IMPS"/>
    <s v="Bengaluru"/>
    <n v="4128.91"/>
    <s v="SUCCESS"/>
    <d v="2026-02-07T00:00:00"/>
    <x v="1"/>
    <n v="44.2"/>
    <n v="1"/>
  </r>
  <r>
    <s v="TXN000964"/>
    <d v="2026-03-31T00:00:00"/>
    <s v="AC00012"/>
    <s v="CARD"/>
    <s v="Mumbai"/>
    <n v="3196.13"/>
    <s v="SUCCESS"/>
    <d v="2026-04-01T00:00:00"/>
    <x v="2"/>
    <n v="54.3"/>
    <n v="1"/>
  </r>
  <r>
    <s v="TXN000965"/>
    <d v="2026-03-24T00:00:00"/>
    <s v="AC00178"/>
    <s v="IMPS"/>
    <s v="Hyderabad"/>
    <n v="1152.92"/>
    <s v="FAILED"/>
    <d v="2026-03-24T00:00:00"/>
    <x v="2"/>
    <n v="28.9"/>
    <n v="1"/>
  </r>
  <r>
    <s v="TXN000966"/>
    <d v="2026-01-28T00:00:00"/>
    <s v="AC00237"/>
    <s v="CARD"/>
    <s v="Bengaluru"/>
    <n v="12355.58"/>
    <s v="SUCCESS"/>
    <d v="2026-01-30T00:00:00"/>
    <x v="1"/>
    <n v="25.6"/>
    <n v="1"/>
  </r>
  <r>
    <s v="TXN000967"/>
    <d v="2026-02-25T00:00:00"/>
    <s v="AC00078"/>
    <s v="UPI"/>
    <s v="Bengaluru"/>
    <n v="2096.08"/>
    <s v="SUCCESS"/>
    <d v="2026-02-25T00:00:00"/>
    <x v="2"/>
    <n v="6.5"/>
    <n v="1"/>
  </r>
  <r>
    <s v="TXN000968"/>
    <d v="2026-03-02T00:00:00"/>
    <s v="AC00146"/>
    <s v="CARD"/>
    <s v="Hyderabad"/>
    <n v="12437.58"/>
    <s v="SUCCESS"/>
    <d v="2026-03-04T00:00:00"/>
    <x v="2"/>
    <n v="12.7"/>
    <n v="1"/>
  </r>
  <r>
    <s v="TXN000969"/>
    <d v="2026-01-21T00:00:00"/>
    <s v="AC00561"/>
    <s v="NEFT"/>
    <s v="Pune"/>
    <n v="1477.46"/>
    <s v="SUCCESS"/>
    <d v="2026-01-22T00:00:00"/>
    <x v="0"/>
    <n v="18.600000000000001"/>
    <n v="1"/>
  </r>
  <r>
    <s v="TXN000970"/>
    <d v="2026-02-21T00:00:00"/>
    <s v="AC00154"/>
    <s v="UPI"/>
    <s v="Hyderabad"/>
    <n v="371.4"/>
    <s v="FAILED"/>
    <d v="2026-02-21T00:00:00"/>
    <x v="1"/>
    <n v="41.9"/>
    <n v="1"/>
  </r>
  <r>
    <s v="TXN000971"/>
    <d v="2026-03-20T00:00:00"/>
    <s v="AC00342"/>
    <s v="UPI"/>
    <s v="Bengaluru"/>
    <n v="1548.25"/>
    <s v="SUCCESS"/>
    <d v="2026-03-22T00:00:00"/>
    <x v="0"/>
    <n v="28.7"/>
    <n v="1"/>
  </r>
  <r>
    <s v="TXN000972"/>
    <d v="2026-02-24T00:00:00"/>
    <s v="AC00764"/>
    <s v="NEFT"/>
    <s v="Mumbai"/>
    <n v="98732.21"/>
    <s v="SUCCESS"/>
    <d v="2026-02-24T00:00:00"/>
    <x v="0"/>
    <n v="23.6"/>
    <n v="1"/>
  </r>
  <r>
    <s v="TXN000973"/>
    <d v="2026-03-19T00:00:00"/>
    <s v="AC00089"/>
    <s v="NEFT"/>
    <s v="Mumbai"/>
    <n v="535.19000000000005"/>
    <s v="REVERSED"/>
    <d v="2026-03-20T00:00:00"/>
    <x v="2"/>
    <n v="4.2"/>
    <n v="1"/>
  </r>
  <r>
    <s v="TXN000974"/>
    <d v="2026-01-28T00:00:00"/>
    <s v="AC00203"/>
    <s v="IMPS"/>
    <s v="Hyderabad"/>
    <n v="2331.9699999999998"/>
    <s v="SUCCESS"/>
    <d v="2026-01-28T00:00:00"/>
    <x v="1"/>
    <n v="22.2"/>
    <n v="1"/>
  </r>
  <r>
    <s v="TXN000975"/>
    <d v="2026-02-01T00:00:00"/>
    <s v="AC00005"/>
    <s v="IMPS"/>
    <s v="Hyderabad"/>
    <n v="15925.99"/>
    <s v="SUCCESS"/>
    <d v="2026-02-02T00:00:00"/>
    <x v="1"/>
    <n v="60.9"/>
    <n v="1"/>
  </r>
  <r>
    <s v="TXN000976"/>
    <d v="2026-03-12T00:00:00"/>
    <s v="AC00445"/>
    <s v="CARD"/>
    <s v="Bengaluru"/>
    <n v="5273.8"/>
    <s v="SUCCESS"/>
    <d v="2026-03-12T00:00:00"/>
    <x v="2"/>
    <n v="15.1"/>
    <n v="1"/>
  </r>
  <r>
    <s v="TXN000977"/>
    <d v="2026-02-24T00:00:00"/>
    <s v="AC00449"/>
    <s v="UPI"/>
    <s v="Hyderabad"/>
    <n v="2522.29"/>
    <s v="SUCCESS"/>
    <d v="2026-02-25T00:00:00"/>
    <x v="2"/>
    <n v="33"/>
    <n v="1"/>
  </r>
  <r>
    <s v="TXN000978"/>
    <d v="2026-01-22T00:00:00"/>
    <s v="AC00565"/>
    <s v="IMPS"/>
    <s v="Pune"/>
    <n v="6640.6"/>
    <s v="FAILED"/>
    <d v="2026-01-24T00:00:00"/>
    <x v="1"/>
    <n v="35.6"/>
    <n v="1"/>
  </r>
  <r>
    <s v="TXN000979"/>
    <d v="2026-03-28T00:00:00"/>
    <s v="AC00682"/>
    <s v="UPI"/>
    <s v="Hyderabad"/>
    <n v="1807.01"/>
    <s v="SUCCESS"/>
    <d v="2026-03-31T00:00:00"/>
    <x v="1"/>
    <n v="5.6"/>
    <n v="1"/>
  </r>
  <r>
    <s v="TXN000980"/>
    <d v="2026-01-25T00:00:00"/>
    <s v="AC00228"/>
    <s v="IMPS"/>
    <s v="Hyderabad"/>
    <n v="793.88"/>
    <s v="SUCCESS"/>
    <d v="2026-01-28T00:00:00"/>
    <x v="1"/>
    <n v="36.1"/>
    <n v="1"/>
  </r>
  <r>
    <s v="TXN000981"/>
    <d v="2026-01-17T00:00:00"/>
    <s v="AC00254"/>
    <s v="UPI"/>
    <s v="Hyderabad"/>
    <n v="2754.41"/>
    <s v="SUCCESS"/>
    <d v="2026-01-19T00:00:00"/>
    <x v="1"/>
    <n v="46.5"/>
    <n v="1"/>
  </r>
  <r>
    <s v="TXN000982"/>
    <d v="2026-02-15T00:00:00"/>
    <s v="AC00501"/>
    <s v="NEFT"/>
    <s v="Mumbai"/>
    <n v="1507.2"/>
    <s v="SUCCESS"/>
    <d v="2026-02-17T00:00:00"/>
    <x v="2"/>
    <n v="7.5"/>
    <n v="1"/>
  </r>
  <r>
    <s v="TXN000983"/>
    <d v="2026-02-24T00:00:00"/>
    <s v="AC00195"/>
    <s v="CARD"/>
    <s v="Hyderabad"/>
    <n v="3687.08"/>
    <s v="SUCCESS"/>
    <d v="2026-02-24T00:00:00"/>
    <x v="0"/>
    <n v="34.1"/>
    <n v="1"/>
  </r>
  <r>
    <s v="TXN000984"/>
    <d v="2026-01-15T00:00:00"/>
    <s v="AC00478"/>
    <s v="UPI"/>
    <s v="Mumbai"/>
    <n v="2196.27"/>
    <s v="SUCCESS"/>
    <d v="2026-01-15T00:00:00"/>
    <x v="1"/>
    <n v="17.2"/>
    <n v="1"/>
  </r>
  <r>
    <s v="TXN000985"/>
    <d v="2026-03-30T00:00:00"/>
    <s v="AC00683"/>
    <s v="NEFT"/>
    <s v="Hyderabad"/>
    <n v="510.63"/>
    <s v="SUCCESS"/>
    <d v="2026-04-02T00:00:00"/>
    <x v="1"/>
    <n v="13"/>
    <n v="1"/>
  </r>
  <r>
    <s v="TXN000986"/>
    <d v="2026-02-11T00:00:00"/>
    <s v="AC00620"/>
    <s v="NEFT"/>
    <s v="Hyderabad"/>
    <n v="28192.95"/>
    <s v="SUCCESS"/>
    <d v="2026-02-14T00:00:00"/>
    <x v="0"/>
    <n v="30.3"/>
    <n v="1"/>
  </r>
  <r>
    <s v="TXN000987"/>
    <d v="2026-01-07T00:00:00"/>
    <s v="AC00223"/>
    <s v="CARD"/>
    <s v="Mumbai"/>
    <n v="4148.1000000000004"/>
    <s v="SUCCESS"/>
    <d v="2026-01-09T00:00:00"/>
    <x v="1"/>
    <n v="24.4"/>
    <n v="1"/>
  </r>
  <r>
    <s v="TXN000988"/>
    <d v="2026-02-05T00:00:00"/>
    <s v="AC00268"/>
    <s v="CARD"/>
    <s v="Mumbai"/>
    <n v="348.08"/>
    <s v="SUCCESS"/>
    <d v="2026-02-07T00:00:00"/>
    <x v="0"/>
    <n v="14.9"/>
    <n v="1"/>
  </r>
  <r>
    <s v="TXN000989"/>
    <d v="2026-01-18T00:00:00"/>
    <s v="AC00492"/>
    <s v="UPI"/>
    <s v="Bengaluru"/>
    <n v="272.52999999999997"/>
    <s v="SUCCESS"/>
    <d v="2026-01-21T00:00:00"/>
    <x v="1"/>
    <n v="36.1"/>
    <n v="1"/>
  </r>
  <r>
    <s v="TXN000990"/>
    <d v="2026-01-03T00:00:00"/>
    <s v="AC00103"/>
    <s v="CARD"/>
    <s v="Bengaluru"/>
    <n v="6776.62"/>
    <s v="SUCCESS"/>
    <d v="2026-01-06T00:00:00"/>
    <x v="2"/>
    <n v="17.600000000000001"/>
    <n v="1"/>
  </r>
  <r>
    <s v="TXN000991"/>
    <d v="2026-02-24T00:00:00"/>
    <s v="AC00814"/>
    <s v="UPI"/>
    <s v="Mumbai"/>
    <n v="1847.75"/>
    <s v="SUCCESS"/>
    <d v="2026-02-27T00:00:00"/>
    <x v="1"/>
    <n v="32.6"/>
    <n v="1"/>
  </r>
  <r>
    <s v="TXN000992"/>
    <d v="2026-01-02T00:00:00"/>
    <s v="AC00245"/>
    <s v="NEFT"/>
    <s v="Mumbai"/>
    <n v="4958.1000000000004"/>
    <s v="SUCCESS"/>
    <d v="2026-01-04T00:00:00"/>
    <x v="1"/>
    <n v="35"/>
    <n v="1"/>
  </r>
  <r>
    <s v="TXN000993"/>
    <d v="2026-02-25T00:00:00"/>
    <s v="AC00187"/>
    <s v="NEFT"/>
    <s v="Bengaluru"/>
    <n v="1068.4100000000001"/>
    <s v="SUCCESS"/>
    <d v="2026-02-26T00:00:00"/>
    <x v="2"/>
    <n v="3"/>
    <n v="1"/>
  </r>
  <r>
    <s v="TXN000994"/>
    <d v="2026-02-08T00:00:00"/>
    <s v="AC00449"/>
    <s v="CARD"/>
    <s v="Bengaluru"/>
    <n v="15408.29"/>
    <s v="SUCCESS"/>
    <d v="2026-02-09T00:00:00"/>
    <x v="2"/>
    <n v="46.7"/>
    <n v="2"/>
  </r>
  <r>
    <s v="TXN000994"/>
    <d v="2026-02-08T00:00:00"/>
    <s v="AC00449"/>
    <s v="CARD"/>
    <s v="Bengaluru"/>
    <n v="15408.29"/>
    <s v="SUCCESS"/>
    <d v="2026-02-08T00:00:00"/>
    <x v="2"/>
    <n v="46.7"/>
    <n v="2"/>
  </r>
  <r>
    <s v="TXN000995"/>
    <d v="2026-02-13T00:00:00"/>
    <s v="AC00265"/>
    <s v="NEFT"/>
    <s v="Mumbai"/>
    <n v="3072.62"/>
    <s v="SUCCESS"/>
    <d v="2026-02-16T00:00:00"/>
    <x v="0"/>
    <n v="30"/>
    <n v="1"/>
  </r>
  <r>
    <s v="TXN000996"/>
    <d v="2026-02-21T00:00:00"/>
    <s v="AC00178"/>
    <s v="UPI"/>
    <s v="Bengaluru"/>
    <n v="6769.5"/>
    <s v="SUCCESS"/>
    <d v="2026-02-24T00:00:00"/>
    <x v="1"/>
    <n v="46.8"/>
    <n v="1"/>
  </r>
  <r>
    <s v="TXN000997"/>
    <d v="2026-03-20T00:00:00"/>
    <s v="AC00665"/>
    <s v="UPI"/>
    <s v="Bengaluru"/>
    <n v="1305.1099999999999"/>
    <s v="SUCCESS"/>
    <d v="2026-03-22T00:00:00"/>
    <x v="0"/>
    <n v="42.9"/>
    <n v="1"/>
  </r>
  <r>
    <s v="TXN000998"/>
    <d v="2026-02-23T00:00:00"/>
    <s v="AC00069"/>
    <s v="IMPS"/>
    <s v="Hyderabad"/>
    <n v="397.16"/>
    <s v="SUCCESS"/>
    <d v="2026-02-28T00:00:00"/>
    <x v="1"/>
    <n v="19.899999999999999"/>
    <n v="1"/>
  </r>
  <r>
    <s v="TXN000999"/>
    <d v="2026-01-15T00:00:00"/>
    <s v="AC00027"/>
    <s v="CARD"/>
    <s v="Hyderabad"/>
    <n v="1512.65"/>
    <s v="SUCCESS"/>
    <d v="2026-01-16T00:00:00"/>
    <x v="1"/>
    <n v="80.5"/>
    <n v="1"/>
  </r>
  <r>
    <s v="TXN001001"/>
    <d v="2026-01-31T00:00:00"/>
    <s v="AC00591"/>
    <s v="NEFT"/>
    <s v="Hyderabad"/>
    <n v="13369.53"/>
    <s v="FAILED"/>
    <d v="2026-01-31T00:00:00"/>
    <x v="2"/>
    <n v="9.3000000000000007"/>
    <n v="1"/>
  </r>
  <r>
    <s v="TXN001002"/>
    <d v="2026-02-13T00:00:00"/>
    <s v="AC00694"/>
    <s v="CARD"/>
    <s v="Mumbai"/>
    <n v="562.16"/>
    <s v="SUCCESS"/>
    <d v="2026-02-13T00:00:00"/>
    <x v="2"/>
    <n v="34.299999999999997"/>
    <n v="1"/>
  </r>
  <r>
    <s v="TXN001003"/>
    <d v="2026-01-09T00:00:00"/>
    <s v="AC00180"/>
    <s v="UPI"/>
    <s v="Hyderabad"/>
    <n v="16239.73"/>
    <s v="SUCCESS"/>
    <d v="2026-01-09T00:00:00"/>
    <x v="2"/>
    <n v="38.5"/>
    <n v="1"/>
  </r>
  <r>
    <s v="TXN001004"/>
    <d v="2026-01-24T00:00:00"/>
    <s v="AC00257"/>
    <s v="UPI"/>
    <s v="Pune"/>
    <n v="6442.97"/>
    <s v="SUCCESS"/>
    <d v="2026-01-26T00:00:00"/>
    <x v="0"/>
    <n v="42.6"/>
    <n v="1"/>
  </r>
  <r>
    <s v="TXN001005"/>
    <d v="2026-02-11T00:00:00"/>
    <s v="AC00009"/>
    <s v="CARD"/>
    <s v="Hyderabad"/>
    <n v="4961.3900000000003"/>
    <s v="SUCCESS"/>
    <d v="2026-02-14T00:00:00"/>
    <x v="0"/>
    <n v="11.8"/>
    <n v="1"/>
  </r>
  <r>
    <s v="TXN001006"/>
    <d v="2026-02-26T00:00:00"/>
    <s v="AC00674"/>
    <s v="CARD"/>
    <s v="Hyderabad"/>
    <n v="17959.89"/>
    <s v="SUCCESS"/>
    <d v="2026-02-28T00:00:00"/>
    <x v="1"/>
    <n v="64.599999999999994"/>
    <n v="1"/>
  </r>
  <r>
    <s v="TXN001007"/>
    <d v="2026-03-27T00:00:00"/>
    <s v="AC00838"/>
    <s v="UPI"/>
    <s v="Pune"/>
    <n v="2142.88"/>
    <s v="SUCCESS"/>
    <d v="2026-03-29T00:00:00"/>
    <x v="1"/>
    <n v="12.7"/>
    <n v="1"/>
  </r>
  <r>
    <s v="TXN001008"/>
    <d v="2026-03-17T00:00:00"/>
    <s v="AC00759"/>
    <s v="CARD"/>
    <s v="Mumbai"/>
    <n v="779.79"/>
    <s v="SUCCESS"/>
    <d v="2026-03-20T00:00:00"/>
    <x v="2"/>
    <n v="27.9"/>
    <n v="2"/>
  </r>
  <r>
    <s v="TXN001008"/>
    <d v="2026-03-17T00:00:00"/>
    <s v="AC00759"/>
    <s v="CARD"/>
    <s v="Mumbai"/>
    <n v="779.79"/>
    <s v="SUCCESS"/>
    <d v="2026-03-21T00:00:00"/>
    <x v="2"/>
    <n v="27.9"/>
    <n v="2"/>
  </r>
  <r>
    <s v="TXN001009"/>
    <d v="2026-02-27T00:00:00"/>
    <s v="AC00731"/>
    <s v="NEFT"/>
    <s v="Hyderabad"/>
    <n v="315.83"/>
    <s v="SUCCESS"/>
    <d v="2026-02-28T00:00:00"/>
    <x v="0"/>
    <n v="34.700000000000003"/>
    <n v="1"/>
  </r>
  <r>
    <s v="TXN001010"/>
    <d v="2026-02-15T00:00:00"/>
    <s v="AC00303"/>
    <s v="IMPS"/>
    <s v="Mumbai"/>
    <n v="8733.93"/>
    <s v="SUCCESS"/>
    <d v="2026-02-20T00:00:00"/>
    <x v="2"/>
    <n v="5.3"/>
    <n v="1"/>
  </r>
  <r>
    <s v="TXN001011"/>
    <d v="2026-03-20T00:00:00"/>
    <s v="AC00577"/>
    <s v="ATM"/>
    <s v="Mumbai"/>
    <n v="721.78"/>
    <s v="SUCCESS"/>
    <d v="2026-03-25T00:00:00"/>
    <x v="2"/>
    <n v="2.6"/>
    <n v="1"/>
  </r>
  <r>
    <s v="TXN001012"/>
    <d v="2026-02-14T00:00:00"/>
    <s v="AC00456"/>
    <s v="IMPS"/>
    <s v="Hyderabad"/>
    <n v="6785.23"/>
    <s v="SUCCESS"/>
    <d v="2026-02-17T00:00:00"/>
    <x v="2"/>
    <n v="8.3000000000000007"/>
    <n v="1"/>
  </r>
  <r>
    <s v="TXN001013"/>
    <d v="2026-03-18T00:00:00"/>
    <s v="AC00597"/>
    <s v="UPI"/>
    <s v="Mumbai"/>
    <n v="1267.5999999999999"/>
    <s v="SUCCESS"/>
    <d v="2026-03-21T00:00:00"/>
    <x v="2"/>
    <n v="81.3"/>
    <n v="1"/>
  </r>
  <r>
    <s v="TXN001014"/>
    <d v="2026-03-15T00:00:00"/>
    <s v="AC00611"/>
    <s v="UPI"/>
    <s v="Pune"/>
    <n v="21265.66"/>
    <s v="REVERSED"/>
    <d v="2026-03-18T00:00:00"/>
    <x v="1"/>
    <n v="11.9"/>
    <n v="1"/>
  </r>
  <r>
    <s v="TXN001015"/>
    <d v="2026-03-06T00:00:00"/>
    <s v="AC00556"/>
    <s v="CARD"/>
    <s v="Pune"/>
    <n v="12795.27"/>
    <s v="SUCCESS"/>
    <d v="2026-03-06T00:00:00"/>
    <x v="2"/>
    <n v="27"/>
    <n v="1"/>
  </r>
  <r>
    <s v="TXN001017"/>
    <d v="2026-01-26T00:00:00"/>
    <s v="AC00381"/>
    <s v="IMPS"/>
    <s v="Bengaluru"/>
    <n v="11274.51"/>
    <s v="SUCCESS"/>
    <d v="2026-01-27T00:00:00"/>
    <x v="2"/>
    <n v="27.5"/>
    <n v="1"/>
  </r>
  <r>
    <s v="TXN001018"/>
    <d v="2026-03-31T00:00:00"/>
    <s v="AC00268"/>
    <s v="UPI"/>
    <s v="Bengaluru"/>
    <n v="1093.24"/>
    <s v="SUCCESS"/>
    <d v="2026-04-02T00:00:00"/>
    <x v="0"/>
    <n v="36"/>
    <n v="1"/>
  </r>
  <r>
    <s v="TXN001019"/>
    <d v="2026-02-19T00:00:00"/>
    <s v="AC00508"/>
    <s v="IMPS"/>
    <s v="Mumbai"/>
    <n v="1436.34"/>
    <s v="SUCCESS"/>
    <d v="2026-02-19T00:00:00"/>
    <x v="2"/>
    <n v="3.8"/>
    <n v="1"/>
  </r>
  <r>
    <s v="TXN001020"/>
    <d v="2026-03-29T00:00:00"/>
    <s v="AC00263"/>
    <s v="UPI"/>
    <s v="Hyderabad"/>
    <n v="20268.46"/>
    <s v="SUCCESS"/>
    <d v="2026-04-01T00:00:00"/>
    <x v="1"/>
    <n v="96"/>
    <n v="1"/>
  </r>
  <r>
    <s v="TXN001021"/>
    <d v="2026-01-09T00:00:00"/>
    <s v="AC00007"/>
    <s v="NEFT"/>
    <s v="Bengaluru"/>
    <n v="31689.82"/>
    <s v="SUCCESS"/>
    <d v="2026-01-10T00:00:00"/>
    <x v="2"/>
    <n v="26.2"/>
    <n v="1"/>
  </r>
  <r>
    <s v="TXN001022"/>
    <d v="2026-01-03T00:00:00"/>
    <s v="AC00278"/>
    <s v="IMPS"/>
    <s v="Hyderabad"/>
    <n v="1134.02"/>
    <s v="SUCCESS"/>
    <d v="2026-01-05T00:00:00"/>
    <x v="1"/>
    <n v="5.2"/>
    <n v="1"/>
  </r>
  <r>
    <s v="TXN001023"/>
    <d v="2026-03-10T00:00:00"/>
    <s v="AC00809"/>
    <s v="UPI"/>
    <s v="Mumbai"/>
    <n v="2256.38"/>
    <s v="SUCCESS"/>
    <d v="2026-03-12T00:00:00"/>
    <x v="2"/>
    <n v="20.5"/>
    <n v="1"/>
  </r>
  <r>
    <s v="TXN001024"/>
    <d v="2026-01-31T00:00:00"/>
    <s v="AC00342"/>
    <s v="IMPS"/>
    <s v="Hyderabad"/>
    <n v="13379.74"/>
    <s v="SUCCESS"/>
    <d v="2026-02-01T00:00:00"/>
    <x v="2"/>
    <n v="22.6"/>
    <n v="1"/>
  </r>
  <r>
    <s v="TXN001026"/>
    <d v="2026-03-31T00:00:00"/>
    <s v="AC00192"/>
    <s v="IMPS"/>
    <s v="Bengaluru"/>
    <n v="964.03"/>
    <s v="SUCCESS"/>
    <d v="2026-04-01T00:00:00"/>
    <x v="0"/>
    <n v="11"/>
    <n v="1"/>
  </r>
  <r>
    <s v="TXN001027"/>
    <d v="2026-03-23T00:00:00"/>
    <s v="AC00526"/>
    <s v="UPI"/>
    <s v="Hyderabad"/>
    <n v="1222.33"/>
    <s v="SUCCESS"/>
    <d v="2026-03-24T00:00:00"/>
    <x v="1"/>
    <n v="15.5"/>
    <n v="1"/>
  </r>
  <r>
    <s v="TXN001028"/>
    <d v="2026-02-20T00:00:00"/>
    <s v="AC00183"/>
    <s v="UPI"/>
    <s v="Bengaluru"/>
    <n v="3696.38"/>
    <s v="SUCCESS"/>
    <d v="2026-02-21T00:00:00"/>
    <x v="1"/>
    <n v="27.7"/>
    <n v="1"/>
  </r>
  <r>
    <s v="TXN001029"/>
    <d v="2026-01-12T00:00:00"/>
    <s v="AC00283"/>
    <s v="NEFT"/>
    <s v="Bengaluru"/>
    <n v="2508.7600000000002"/>
    <s v="FAILED"/>
    <d v="2026-01-17T00:00:00"/>
    <x v="1"/>
    <n v="43.8"/>
    <n v="1"/>
  </r>
  <r>
    <s v="TXN001030"/>
    <d v="2026-01-11T00:00:00"/>
    <s v="AC00499"/>
    <s v="UPI"/>
    <s v="Hyderabad"/>
    <n v="14223.75"/>
    <s v="SUCCESS"/>
    <d v="2026-01-16T00:00:00"/>
    <x v="1"/>
    <n v="20.100000000000001"/>
    <n v="1"/>
  </r>
  <r>
    <s v="TXN001031"/>
    <d v="2026-03-17T00:00:00"/>
    <s v="AC00582"/>
    <s v="UPI"/>
    <s v="Hyderabad"/>
    <n v="1963.64"/>
    <s v="SUCCESS"/>
    <d v="2026-03-19T00:00:00"/>
    <x v="2"/>
    <n v="64.900000000000006"/>
    <n v="1"/>
  </r>
  <r>
    <s v="TXN001032"/>
    <d v="2026-03-14T00:00:00"/>
    <s v="AC00242"/>
    <s v="UPI"/>
    <s v="Hyderabad"/>
    <n v="71320.100000000006"/>
    <s v="SUCCESS"/>
    <d v="2026-03-14T00:00:00"/>
    <x v="2"/>
    <n v="33.4"/>
    <n v="1"/>
  </r>
  <r>
    <s v="TXN001033"/>
    <d v="2026-02-25T00:00:00"/>
    <s v="AC00495"/>
    <s v="UPI"/>
    <s v="Hyderabad"/>
    <n v="1128.69"/>
    <s v="SUCCESS"/>
    <d v="2026-02-27T00:00:00"/>
    <x v="0"/>
    <n v="41.4"/>
    <n v="1"/>
  </r>
  <r>
    <s v="TXN001034"/>
    <d v="2026-01-21T00:00:00"/>
    <s v="AC00817"/>
    <s v="NEFT"/>
    <s v="Bengaluru"/>
    <n v="3302.88"/>
    <s v="SUCCESS"/>
    <d v="2026-01-23T00:00:00"/>
    <x v="2"/>
    <n v="60.1"/>
    <n v="1"/>
  </r>
  <r>
    <s v="TXN001035"/>
    <d v="2026-03-02T00:00:00"/>
    <s v="AC00515"/>
    <s v="UPI"/>
    <s v="Mumbai"/>
    <n v="1073.08"/>
    <s v="REVERSED"/>
    <d v="2026-03-05T00:00:00"/>
    <x v="1"/>
    <n v="9.6"/>
    <n v="1"/>
  </r>
  <r>
    <s v="TXN001036"/>
    <d v="2026-01-04T00:00:00"/>
    <s v="AC00710"/>
    <s v="UPI"/>
    <s v="Pune"/>
    <n v="6322.92"/>
    <s v="SUCCESS"/>
    <d v="2026-01-05T00:00:00"/>
    <x v="1"/>
    <n v="15.7"/>
    <n v="1"/>
  </r>
  <r>
    <s v="TXN001037"/>
    <d v="2026-03-31T00:00:00"/>
    <s v="AC00831"/>
    <s v="UPI"/>
    <s v="Mumbai"/>
    <n v="1390.56"/>
    <s v="SUCCESS"/>
    <d v="2026-03-31T00:00:00"/>
    <x v="2"/>
    <n v="5.7"/>
    <n v="1"/>
  </r>
  <r>
    <s v="TXN001038"/>
    <d v="2026-02-26T00:00:00"/>
    <s v="AC00510"/>
    <s v="NEFT"/>
    <s v="Hyderabad"/>
    <n v="4693.3900000000003"/>
    <s v="SUCCESS"/>
    <d v="2026-03-01T00:00:00"/>
    <x v="1"/>
    <n v="6.5"/>
    <n v="1"/>
  </r>
  <r>
    <s v="TXN001039"/>
    <d v="2026-01-24T00:00:00"/>
    <s v="AC00526"/>
    <s v="NEFT"/>
    <s v="Bengaluru"/>
    <n v="1634.41"/>
    <s v="SUCCESS"/>
    <d v="2026-01-26T00:00:00"/>
    <x v="0"/>
    <n v="4.9000000000000004"/>
    <n v="1"/>
  </r>
  <r>
    <s v="TXN001040"/>
    <d v="2026-02-03T00:00:00"/>
    <s v="AC00431"/>
    <s v="ATM"/>
    <s v="Pune"/>
    <n v="3280.66"/>
    <s v="SUCCESS"/>
    <d v="2026-02-04T00:00:00"/>
    <x v="2"/>
    <n v="43.6"/>
    <n v="1"/>
  </r>
  <r>
    <s v="TXN001041"/>
    <d v="2026-02-28T00:00:00"/>
    <s v="AC00125"/>
    <s v="UPI"/>
    <s v="Pune"/>
    <n v="3643.71"/>
    <s v="SUCCESS"/>
    <d v="2026-02-28T00:00:00"/>
    <x v="2"/>
    <n v="7.2"/>
    <n v="1"/>
  </r>
  <r>
    <s v="TXN001042"/>
    <d v="2026-03-04T00:00:00"/>
    <s v="AC00641"/>
    <s v="CARD"/>
    <s v="Hyderabad"/>
    <n v="4579.08"/>
    <s v="SUCCESS"/>
    <d v="2026-03-05T00:00:00"/>
    <x v="2"/>
    <n v="14.8"/>
    <n v="1"/>
  </r>
  <r>
    <s v="TXN001043"/>
    <d v="2026-01-24T00:00:00"/>
    <s v="AC00417"/>
    <s v="NEFT"/>
    <s v="Bengaluru"/>
    <n v="476.49"/>
    <s v="SUCCESS"/>
    <d v="2026-01-24T00:00:00"/>
    <x v="2"/>
    <n v="32.5"/>
    <n v="1"/>
  </r>
  <r>
    <s v="TXN001044"/>
    <d v="2026-03-10T00:00:00"/>
    <s v="AC00758"/>
    <s v="UPI"/>
    <s v="Mumbai"/>
    <n v="9160.7099999999991"/>
    <s v="SUCCESS"/>
    <d v="2026-03-11T00:00:00"/>
    <x v="1"/>
    <n v="13.7"/>
    <n v="1"/>
  </r>
  <r>
    <s v="TXN001045"/>
    <d v="2026-01-01T00:00:00"/>
    <s v="AC00599"/>
    <s v="UPI"/>
    <s v="Mumbai"/>
    <n v="1506.65"/>
    <s v="SUCCESS"/>
    <d v="2026-01-04T00:00:00"/>
    <x v="1"/>
    <n v="41.8"/>
    <n v="1"/>
  </r>
  <r>
    <s v="TXN001046"/>
    <d v="2026-02-12T00:00:00"/>
    <s v="AC00723"/>
    <s v="NEFT"/>
    <s v="Pune"/>
    <n v="9543.23"/>
    <s v="SUCCESS"/>
    <d v="2026-02-12T00:00:00"/>
    <x v="0"/>
    <n v="37.700000000000003"/>
    <n v="1"/>
  </r>
  <r>
    <s v="TXN001047"/>
    <d v="2026-02-25T00:00:00"/>
    <s v="AC00782"/>
    <s v="UPI"/>
    <s v="Mumbai"/>
    <n v="5362.09"/>
    <s v="SUCCESS"/>
    <d v="2026-02-26T00:00:00"/>
    <x v="2"/>
    <n v="8.8000000000000007"/>
    <n v="1"/>
  </r>
  <r>
    <s v="TXN001048"/>
    <d v="2026-01-12T00:00:00"/>
    <s v="AC00808"/>
    <s v="CARD"/>
    <s v="Hyderabad"/>
    <n v="835.12"/>
    <s v="SUCCESS"/>
    <d v="2026-01-12T00:00:00"/>
    <x v="1"/>
    <n v="5.3"/>
    <n v="1"/>
  </r>
  <r>
    <s v="TXN001049"/>
    <d v="2026-03-31T00:00:00"/>
    <s v="AC00066"/>
    <s v="UPI"/>
    <s v="Hyderabad"/>
    <n v="10230.290000000001"/>
    <s v="SUCCESS"/>
    <d v="2026-04-01T00:00:00"/>
    <x v="0"/>
    <n v="18.899999999999999"/>
    <n v="1"/>
  </r>
  <r>
    <s v="TXN001050"/>
    <d v="2026-01-15T00:00:00"/>
    <s v="AC00729"/>
    <s v="UPI"/>
    <s v="Hyderabad"/>
    <n v="20322.37"/>
    <s v="SUCCESS"/>
    <d v="2026-01-18T00:00:00"/>
    <x v="2"/>
    <n v="50.2"/>
    <n v="1"/>
  </r>
  <r>
    <s v="TXN001051"/>
    <d v="2026-01-17T00:00:00"/>
    <s v="AC00174"/>
    <s v="NEFT"/>
    <s v="Mumbai"/>
    <n v="1314.08"/>
    <s v="FAILED"/>
    <d v="2026-01-20T00:00:00"/>
    <x v="0"/>
    <n v="40"/>
    <n v="1"/>
  </r>
  <r>
    <s v="TXN001052"/>
    <d v="2026-02-25T00:00:00"/>
    <s v="AC00572"/>
    <s v="UPI"/>
    <s v="Bengaluru"/>
    <n v="4066.01"/>
    <s v="SUCCESS"/>
    <d v="2026-02-28T00:00:00"/>
    <x v="2"/>
    <n v="14.3"/>
    <n v="1"/>
  </r>
  <r>
    <s v="TXN001053"/>
    <d v="2026-03-17T00:00:00"/>
    <s v="AC00727"/>
    <s v="UPI"/>
    <s v="Hyderabad"/>
    <n v="28945.64"/>
    <s v="SUCCESS"/>
    <d v="2026-03-18T00:00:00"/>
    <x v="0"/>
    <n v="40.299999999999997"/>
    <n v="1"/>
  </r>
  <r>
    <s v="TXN001054"/>
    <d v="2026-01-30T00:00:00"/>
    <s v="AC00542"/>
    <s v="IMPS"/>
    <s v="Mumbai"/>
    <n v="2001.71"/>
    <s v="SUCCESS"/>
    <d v="2026-02-01T00:00:00"/>
    <x v="0"/>
    <n v="74.400000000000006"/>
    <n v="1"/>
  </r>
  <r>
    <s v="TXN001055"/>
    <d v="2026-02-09T00:00:00"/>
    <s v="AC00786"/>
    <s v="UPI"/>
    <s v="Bengaluru"/>
    <n v="4829.2700000000004"/>
    <s v="SUCCESS"/>
    <d v="2026-02-10T00:00:00"/>
    <x v="1"/>
    <n v="6.2"/>
    <n v="1"/>
  </r>
  <r>
    <s v="TXN001056"/>
    <d v="2026-01-16T00:00:00"/>
    <s v="AC00062"/>
    <s v="UPI"/>
    <s v="Pune"/>
    <n v="2136.0500000000002"/>
    <s v="FAILED"/>
    <d v="2026-01-18T00:00:00"/>
    <x v="1"/>
    <n v="75.400000000000006"/>
    <n v="1"/>
  </r>
  <r>
    <s v="TXN001057"/>
    <d v="2026-02-03T00:00:00"/>
    <s v="AC00480"/>
    <s v="UPI"/>
    <s v="Hyderabad"/>
    <n v="37670.559999999998"/>
    <s v="SUCCESS"/>
    <d v="2026-02-03T00:00:00"/>
    <x v="1"/>
    <n v="67.5"/>
    <n v="1"/>
  </r>
  <r>
    <s v="TXN001059"/>
    <d v="2026-02-28T00:00:00"/>
    <s v="AC00429"/>
    <s v="CARD"/>
    <s v="Mumbai"/>
    <n v="10268.49"/>
    <s v="SUCCESS"/>
    <d v="2026-03-01T00:00:00"/>
    <x v="0"/>
    <n v="33.700000000000003"/>
    <n v="1"/>
  </r>
  <r>
    <s v="TXN001060"/>
    <d v="2026-02-20T00:00:00"/>
    <s v="AC00775"/>
    <s v="IMPS"/>
    <s v="Hyderabad"/>
    <n v="11423.56"/>
    <s v="FAILED"/>
    <d v="2026-02-23T00:00:00"/>
    <x v="0"/>
    <n v="47.4"/>
    <n v="1"/>
  </r>
  <r>
    <s v="TXN001061"/>
    <d v="2026-03-31T00:00:00"/>
    <s v="AC00522"/>
    <s v="IMPS"/>
    <s v="Hyderabad"/>
    <n v="1394.59"/>
    <s v="SUCCESS"/>
    <d v="2026-04-01T00:00:00"/>
    <x v="2"/>
    <n v="33.5"/>
    <n v="1"/>
  </r>
  <r>
    <s v="TXN001062"/>
    <d v="2026-03-01T00:00:00"/>
    <s v="AC00716"/>
    <s v="UPI"/>
    <s v="Bengaluru"/>
    <n v="2797.74"/>
    <s v="SUCCESS"/>
    <d v="2026-03-01T00:00:00"/>
    <x v="1"/>
    <n v="71.8"/>
    <n v="1"/>
  </r>
  <r>
    <s v="TXN001063"/>
    <d v="2026-01-21T00:00:00"/>
    <s v="AC00694"/>
    <s v="UPI"/>
    <s v="Bengaluru"/>
    <n v="2864.42"/>
    <s v="SUCCESS"/>
    <d v="2026-01-24T00:00:00"/>
    <x v="2"/>
    <n v="5.8"/>
    <n v="1"/>
  </r>
  <r>
    <s v="TXN001064"/>
    <d v="2026-02-22T00:00:00"/>
    <s v="AC00112"/>
    <s v="UPI"/>
    <s v="Bengaluru"/>
    <n v="1897.69"/>
    <s v="SUCCESS"/>
    <d v="2026-02-25T00:00:00"/>
    <x v="2"/>
    <n v="21.9"/>
    <n v="1"/>
  </r>
  <r>
    <s v="TXN001065"/>
    <d v="2026-03-19T00:00:00"/>
    <s v="AC00839"/>
    <s v="UPI"/>
    <s v="Hyderabad"/>
    <n v="15933.05"/>
    <s v="SUCCESS"/>
    <d v="2026-03-22T00:00:00"/>
    <x v="1"/>
    <n v="21.8"/>
    <n v="1"/>
  </r>
  <r>
    <s v="TXN001066"/>
    <d v="2026-02-16T00:00:00"/>
    <s v="AC00526"/>
    <s v="UPI"/>
    <s v="Hyderabad"/>
    <n v="4242.2299999999996"/>
    <s v="SUCCESS"/>
    <d v="2026-02-18T00:00:00"/>
    <x v="2"/>
    <n v="28.7"/>
    <n v="1"/>
  </r>
  <r>
    <s v="TXN001067"/>
    <d v="2026-03-31T00:00:00"/>
    <s v="AC00234"/>
    <s v="NEFT"/>
    <s v="Mumbai"/>
    <n v="390.76"/>
    <s v="SUCCESS"/>
    <d v="2026-04-03T00:00:00"/>
    <x v="2"/>
    <n v="70.3"/>
    <n v="1"/>
  </r>
  <r>
    <s v="TXN001068"/>
    <d v="2026-02-28T00:00:00"/>
    <s v="AC00804"/>
    <s v="NEFT"/>
    <s v="Hyderabad"/>
    <n v="2539.42"/>
    <s v="SUCCESS"/>
    <d v="2026-03-03T00:00:00"/>
    <x v="1"/>
    <n v="42.1"/>
    <n v="1"/>
  </r>
  <r>
    <s v="TXN001069"/>
    <d v="2026-02-28T00:00:00"/>
    <s v="AC00304"/>
    <s v="NEFT"/>
    <s v="Hyderabad"/>
    <n v="929.12"/>
    <s v="SUCCESS"/>
    <d v="2026-03-01T00:00:00"/>
    <x v="2"/>
    <n v="113.1"/>
    <n v="1"/>
  </r>
  <r>
    <s v="TXN001070"/>
    <d v="2026-03-08T00:00:00"/>
    <s v="AC00543"/>
    <s v="CARD"/>
    <s v="Hyderabad"/>
    <n v="5502.47"/>
    <s v="SUCCESS"/>
    <d v="2026-03-08T00:00:00"/>
    <x v="1"/>
    <n v="20.9"/>
    <n v="1"/>
  </r>
  <r>
    <s v="TXN001071"/>
    <d v="2026-01-02T00:00:00"/>
    <s v="AC00399"/>
    <s v="UPI"/>
    <s v="Hyderabad"/>
    <n v="6848.7"/>
    <s v="SUCCESS"/>
    <d v="2026-01-07T00:00:00"/>
    <x v="1"/>
    <n v="4.9000000000000004"/>
    <n v="1"/>
  </r>
  <r>
    <s v="TXN001072"/>
    <d v="2026-02-26T00:00:00"/>
    <s v="AC00350"/>
    <s v="NEFT"/>
    <s v="Bengaluru"/>
    <n v="25512.92"/>
    <s v="SUCCESS"/>
    <d v="2026-03-01T00:00:00"/>
    <x v="2"/>
    <n v="13.6"/>
    <n v="1"/>
  </r>
  <r>
    <s v="TXN001073"/>
    <d v="2026-02-26T00:00:00"/>
    <s v="AC00445"/>
    <s v="CARD"/>
    <s v="Bengaluru"/>
    <n v="4408.2"/>
    <s v="SUCCESS"/>
    <d v="2026-02-27T00:00:00"/>
    <x v="2"/>
    <n v="42.6"/>
    <n v="1"/>
  </r>
  <r>
    <s v="TXN001074"/>
    <d v="2026-01-12T00:00:00"/>
    <s v="AC00050"/>
    <s v="IMPS"/>
    <s v="Hyderabad"/>
    <n v="1374.63"/>
    <s v="FAILED"/>
    <d v="2026-01-15T00:00:00"/>
    <x v="2"/>
    <n v="49.8"/>
    <n v="1"/>
  </r>
  <r>
    <s v="TXN001075"/>
    <d v="2026-01-16T00:00:00"/>
    <s v="AC00775"/>
    <s v="UPI"/>
    <s v="Hyderabad"/>
    <n v="3732.98"/>
    <s v="SUCCESS"/>
    <d v="2026-01-17T00:00:00"/>
    <x v="2"/>
    <n v="43.1"/>
    <n v="1"/>
  </r>
  <r>
    <s v="TXN001076"/>
    <d v="2026-03-27T00:00:00"/>
    <s v="AC00533"/>
    <s v="UPI"/>
    <s v="Bengaluru"/>
    <n v="9107.2900000000009"/>
    <s v="SUCCESS"/>
    <d v="2026-03-29T00:00:00"/>
    <x v="2"/>
    <n v="37.700000000000003"/>
    <n v="1"/>
  </r>
  <r>
    <s v="TXN001077"/>
    <d v="2026-02-21T00:00:00"/>
    <s v="AC00178"/>
    <s v="ATM"/>
    <s v="Bengaluru"/>
    <n v="18401.400000000001"/>
    <s v="SUCCESS"/>
    <d v="2026-02-22T00:00:00"/>
    <x v="2"/>
    <n v="7.1"/>
    <n v="1"/>
  </r>
  <r>
    <s v="TXN001079"/>
    <d v="2026-02-15T00:00:00"/>
    <s v="AC00790"/>
    <s v="IMPS"/>
    <s v="Hyderabad"/>
    <n v="3839.84"/>
    <s v="SUCCESS"/>
    <d v="2026-02-18T00:00:00"/>
    <x v="2"/>
    <n v="33.5"/>
    <n v="1"/>
  </r>
  <r>
    <s v="TXN001080"/>
    <d v="2026-01-17T00:00:00"/>
    <s v="AC00702"/>
    <s v="UPI"/>
    <s v="Bengaluru"/>
    <n v="2169.13"/>
    <s v="SUCCESS"/>
    <d v="2026-01-19T00:00:00"/>
    <x v="0"/>
    <n v="69"/>
    <n v="1"/>
  </r>
  <r>
    <s v="TXN001081"/>
    <d v="2026-01-30T00:00:00"/>
    <s v="AC00162"/>
    <s v="IMPS"/>
    <s v="Mumbai"/>
    <n v="19154.080000000002"/>
    <s v="SUCCESS"/>
    <d v="2026-01-30T00:00:00"/>
    <x v="2"/>
    <n v="38.700000000000003"/>
    <n v="1"/>
  </r>
  <r>
    <s v="TXN001083"/>
    <d v="2026-01-20T00:00:00"/>
    <s v="AC00473"/>
    <s v="NEFT"/>
    <s v="Pune"/>
    <n v="3938.54"/>
    <s v="SUCCESS"/>
    <d v="2026-01-20T00:00:00"/>
    <x v="1"/>
    <n v="10.199999999999999"/>
    <n v="1"/>
  </r>
  <r>
    <s v="TXN001084"/>
    <d v="2026-03-16T00:00:00"/>
    <s v="AC00238"/>
    <s v="CARD"/>
    <s v="Bengaluru"/>
    <n v="11317.54"/>
    <s v="SUCCESS"/>
    <d v="2026-03-16T00:00:00"/>
    <x v="1"/>
    <n v="77.3"/>
    <n v="1"/>
  </r>
  <r>
    <s v="TXN001085"/>
    <d v="2026-01-11T00:00:00"/>
    <s v="AC00733"/>
    <s v="CARD"/>
    <s v="Bengaluru"/>
    <n v="6245.01"/>
    <s v="SUCCESS"/>
    <d v="2026-01-13T00:00:00"/>
    <x v="1"/>
    <n v="25.9"/>
    <n v="1"/>
  </r>
  <r>
    <s v="TXN001086"/>
    <d v="2026-01-22T00:00:00"/>
    <s v="AC00013"/>
    <s v="IMPS"/>
    <s v="Mumbai"/>
    <n v="3300.14"/>
    <s v="SUCCESS"/>
    <d v="2026-01-22T00:00:00"/>
    <x v="2"/>
    <n v="24.6"/>
    <n v="1"/>
  </r>
  <r>
    <s v="TXN001087"/>
    <d v="2026-03-26T00:00:00"/>
    <s v="AC00193"/>
    <s v="IMPS"/>
    <s v="Mumbai"/>
    <n v="32718.240000000002"/>
    <s v="SUCCESS"/>
    <d v="2026-03-26T00:00:00"/>
    <x v="0"/>
    <n v="14.6"/>
    <n v="1"/>
  </r>
  <r>
    <s v="TXN001088"/>
    <d v="2026-01-10T00:00:00"/>
    <s v="AC00840"/>
    <s v="CARD"/>
    <s v="Bengaluru"/>
    <n v="1476.41"/>
    <s v="SUCCESS"/>
    <d v="2026-01-13T00:00:00"/>
    <x v="0"/>
    <n v="11.6"/>
    <n v="1"/>
  </r>
  <r>
    <s v="TXN001089"/>
    <d v="2026-03-07T00:00:00"/>
    <s v="AC00782"/>
    <s v="UPI"/>
    <s v="Hyderabad"/>
    <n v="2205.2399999999998"/>
    <s v="SUCCESS"/>
    <d v="2026-03-07T00:00:00"/>
    <x v="2"/>
    <n v="24.2"/>
    <n v="1"/>
  </r>
  <r>
    <s v="TXN001090"/>
    <d v="2026-03-28T00:00:00"/>
    <s v="AC00740"/>
    <s v="UPI"/>
    <s v="Hyderabad"/>
    <n v="7082.95"/>
    <s v="FAILED"/>
    <d v="2026-03-29T00:00:00"/>
    <x v="2"/>
    <n v="32.799999999999997"/>
    <n v="1"/>
  </r>
  <r>
    <s v="TXN001091"/>
    <d v="2026-01-10T00:00:00"/>
    <s v="AC00373"/>
    <s v="UPI"/>
    <s v="Mumbai"/>
    <n v="15331.99"/>
    <s v="SUCCESS"/>
    <d v="2026-01-12T00:00:00"/>
    <x v="1"/>
    <n v="17.8"/>
    <n v="1"/>
  </r>
  <r>
    <s v="TXN001092"/>
    <d v="2026-03-24T00:00:00"/>
    <s v="AC00703"/>
    <s v="IMPS"/>
    <s v="Mumbai"/>
    <n v="3296.91"/>
    <s v="SUCCESS"/>
    <d v="2026-03-24T00:00:00"/>
    <x v="2"/>
    <n v="23.2"/>
    <n v="1"/>
  </r>
  <r>
    <s v="TXN001093"/>
    <d v="2026-01-19T00:00:00"/>
    <s v="AC00003"/>
    <s v="UPI"/>
    <s v="Mumbai"/>
    <n v="8563.7900000000009"/>
    <s v="SUCCESS"/>
    <d v="2026-01-21T00:00:00"/>
    <x v="2"/>
    <n v="29.5"/>
    <n v="1"/>
  </r>
  <r>
    <s v="TXN001094"/>
    <d v="2026-01-29T00:00:00"/>
    <s v="AC00012"/>
    <s v="UPI"/>
    <s v="Bengaluru"/>
    <n v="1622.84"/>
    <s v="SUCCESS"/>
    <d v="2026-01-29T00:00:00"/>
    <x v="2"/>
    <n v="94.7"/>
    <n v="1"/>
  </r>
  <r>
    <s v="TXN001095"/>
    <d v="2026-01-04T00:00:00"/>
    <s v="AC00299"/>
    <s v="IMPS"/>
    <s v="Mumbai"/>
    <n v="2233.67"/>
    <s v="SUCCESS"/>
    <d v="2026-01-04T00:00:00"/>
    <x v="0"/>
    <n v="20.7"/>
    <n v="1"/>
  </r>
  <r>
    <s v="TXN001096"/>
    <d v="2026-01-28T00:00:00"/>
    <s v="AC00738"/>
    <s v="UPI"/>
    <s v="Bengaluru"/>
    <n v="806.19"/>
    <s v="SUCCESS"/>
    <d v="2026-01-28T00:00:00"/>
    <x v="0"/>
    <n v="40.200000000000003"/>
    <n v="1"/>
  </r>
  <r>
    <s v="TXN001097"/>
    <d v="2026-01-12T00:00:00"/>
    <s v="AC00565"/>
    <s v="UPI"/>
    <s v="Hyderabad"/>
    <n v="19721.91"/>
    <s v="SUCCESS"/>
    <d v="2026-01-14T00:00:00"/>
    <x v="1"/>
    <n v="13.2"/>
    <n v="1"/>
  </r>
  <r>
    <s v="TXN001098"/>
    <d v="2026-02-09T00:00:00"/>
    <s v="AC00528"/>
    <s v="CARD"/>
    <s v="Mumbai"/>
    <n v="12433.47"/>
    <s v="SUCCESS"/>
    <d v="2026-02-11T00:00:00"/>
    <x v="2"/>
    <n v="53.9"/>
    <n v="1"/>
  </r>
  <r>
    <s v="TXN001099"/>
    <d v="2026-03-15T00:00:00"/>
    <s v="AC00083"/>
    <s v="UPI"/>
    <s v="Hyderabad"/>
    <n v="10778.69"/>
    <s v="SUCCESS"/>
    <d v="2026-03-17T00:00:00"/>
    <x v="2"/>
    <n v="41"/>
    <n v="1"/>
  </r>
  <r>
    <s v="TXN001100"/>
    <d v="2026-01-03T00:00:00"/>
    <s v="AC00548"/>
    <s v="NEFT"/>
    <s v="Bengaluru"/>
    <n v="2596.7399999999998"/>
    <s v="SUCCESS"/>
    <d v="2026-01-03T00:00:00"/>
    <x v="0"/>
    <n v="21.6"/>
    <n v="1"/>
  </r>
  <r>
    <s v="TXN001101"/>
    <d v="2026-01-10T00:00:00"/>
    <s v="AC00633"/>
    <s v="ATM"/>
    <s v="Pune"/>
    <n v="2176.44"/>
    <s v="SUCCESS"/>
    <d v="2026-01-10T00:00:00"/>
    <x v="0"/>
    <n v="75.900000000000006"/>
    <n v="1"/>
  </r>
  <r>
    <s v="TXN001102"/>
    <d v="2026-03-03T00:00:00"/>
    <s v="AC00089"/>
    <s v="CARD"/>
    <s v="Hyderabad"/>
    <n v="464.06"/>
    <s v="SUCCESS"/>
    <d v="2026-03-04T00:00:00"/>
    <x v="1"/>
    <n v="24.7"/>
    <n v="1"/>
  </r>
  <r>
    <s v="TXN001103"/>
    <d v="2026-02-13T00:00:00"/>
    <s v="AC00347"/>
    <s v="UPI"/>
    <s v="Hyderabad"/>
    <n v="3174.81"/>
    <s v="SUCCESS"/>
    <d v="2026-02-18T00:00:00"/>
    <x v="0"/>
    <n v="43.2"/>
    <n v="1"/>
  </r>
  <r>
    <s v="TXN001104"/>
    <d v="2026-01-01T00:00:00"/>
    <s v="AC00722"/>
    <s v="NEFT"/>
    <s v="Bengaluru"/>
    <n v="723.26"/>
    <s v="SUCCESS"/>
    <d v="2026-01-01T00:00:00"/>
    <x v="1"/>
    <n v="27.4"/>
    <n v="1"/>
  </r>
  <r>
    <s v="TXN001105"/>
    <d v="2026-03-06T00:00:00"/>
    <s v="AC00007"/>
    <s v="UPI"/>
    <s v="Bengaluru"/>
    <n v="1828.75"/>
    <s v="REVERSED"/>
    <d v="2026-03-06T00:00:00"/>
    <x v="1"/>
    <n v="8.8000000000000007"/>
    <n v="2"/>
  </r>
  <r>
    <s v="TXN001105"/>
    <d v="2026-03-06T00:00:00"/>
    <s v="AC00007"/>
    <s v="UPI"/>
    <s v="Bengaluru"/>
    <n v="1828.75"/>
    <s v="REVERSED"/>
    <d v="2026-03-07T00:00:00"/>
    <x v="1"/>
    <n v="8.8000000000000007"/>
    <n v="2"/>
  </r>
  <r>
    <s v="TXN001106"/>
    <d v="2026-01-28T00:00:00"/>
    <s v="AC00335"/>
    <s v="UPI"/>
    <s v="Pune"/>
    <n v="921.92"/>
    <s v="SUCCESS"/>
    <d v="2026-01-30T00:00:00"/>
    <x v="0"/>
    <n v="4"/>
    <n v="1"/>
  </r>
  <r>
    <s v="TXN001107"/>
    <d v="2026-03-01T00:00:00"/>
    <s v="AC00648"/>
    <s v="CARD"/>
    <s v="Hyderabad"/>
    <n v="6311.42"/>
    <s v="SUCCESS"/>
    <d v="2026-03-02T00:00:00"/>
    <x v="0"/>
    <n v="32.4"/>
    <n v="1"/>
  </r>
  <r>
    <s v="TXN001108"/>
    <d v="2026-01-05T00:00:00"/>
    <s v="AC00479"/>
    <s v="CARD"/>
    <s v="Pune"/>
    <n v="4051.69"/>
    <s v="SUCCESS"/>
    <d v="2026-01-08T00:00:00"/>
    <x v="2"/>
    <n v="33.200000000000003"/>
    <n v="1"/>
  </r>
  <r>
    <s v="TXN001109"/>
    <d v="2026-03-01T00:00:00"/>
    <s v="AC00298"/>
    <s v="ATM"/>
    <s v="Pune"/>
    <n v="2727.5"/>
    <s v="SUCCESS"/>
    <d v="2026-03-03T00:00:00"/>
    <x v="1"/>
    <n v="13.7"/>
    <n v="1"/>
  </r>
  <r>
    <s v="TXN001110"/>
    <d v="2026-02-14T00:00:00"/>
    <s v="AC00522"/>
    <s v="CARD"/>
    <s v="Hyderabad"/>
    <n v="4413.88"/>
    <s v="SUCCESS"/>
    <d v="2026-02-17T00:00:00"/>
    <x v="0"/>
    <n v="50.9"/>
    <n v="1"/>
  </r>
  <r>
    <s v="TXN001111"/>
    <d v="2026-02-03T00:00:00"/>
    <s v="AC00422"/>
    <s v="NEFT"/>
    <s v="Bengaluru"/>
    <n v="2482.71"/>
    <s v="SUCCESS"/>
    <d v="2026-02-06T00:00:00"/>
    <x v="1"/>
    <n v="18.7"/>
    <n v="1"/>
  </r>
  <r>
    <s v="TXN001112"/>
    <d v="2026-03-24T00:00:00"/>
    <s v="AC00348"/>
    <s v="NEFT"/>
    <s v="Hyderabad"/>
    <n v="5463.28"/>
    <s v="SUCCESS"/>
    <d v="2026-03-29T00:00:00"/>
    <x v="1"/>
    <n v="40.4"/>
    <n v="1"/>
  </r>
  <r>
    <s v="TXN001113"/>
    <d v="2026-02-01T00:00:00"/>
    <s v="AC00011"/>
    <s v="IMPS"/>
    <s v="Mumbai"/>
    <n v="10202.27"/>
    <s v="SUCCESS"/>
    <d v="2026-02-04T00:00:00"/>
    <x v="2"/>
    <n v="72.099999999999994"/>
    <n v="1"/>
  </r>
  <r>
    <s v="TXN001114"/>
    <d v="2026-03-17T00:00:00"/>
    <s v="AC00563"/>
    <s v="CARD"/>
    <s v="Bengaluru"/>
    <n v="650.65"/>
    <s v="SUCCESS"/>
    <d v="2026-03-17T00:00:00"/>
    <x v="0"/>
    <n v="62.4"/>
    <n v="1"/>
  </r>
  <r>
    <s v="TXN001115"/>
    <d v="2026-02-16T00:00:00"/>
    <s v="AC00703"/>
    <s v="ATM"/>
    <s v="Mumbai"/>
    <n v="7836.34"/>
    <s v="SUCCESS"/>
    <d v="2026-02-16T00:00:00"/>
    <x v="2"/>
    <n v="17.899999999999999"/>
    <n v="1"/>
  </r>
  <r>
    <s v="TXN001116"/>
    <d v="2026-03-03T00:00:00"/>
    <s v="AC00168"/>
    <s v="IMPS"/>
    <s v="Bengaluru"/>
    <n v="21925.66"/>
    <s v="SUCCESS"/>
    <d v="2026-03-03T00:00:00"/>
    <x v="2"/>
    <n v="9.6"/>
    <n v="1"/>
  </r>
  <r>
    <s v="TXN001118"/>
    <d v="2026-02-28T00:00:00"/>
    <s v="AC00041"/>
    <s v="ATM"/>
    <s v="Bengaluru"/>
    <n v="879.38"/>
    <s v="SUCCESS"/>
    <d v="2026-03-05T00:00:00"/>
    <x v="2"/>
    <n v="6.8"/>
    <n v="1"/>
  </r>
  <r>
    <s v="TXN001119"/>
    <d v="2026-02-24T00:00:00"/>
    <s v="AC00761"/>
    <s v="UPI"/>
    <s v="Hyderabad"/>
    <n v="6639.06"/>
    <s v="SUCCESS"/>
    <d v="2026-02-25T00:00:00"/>
    <x v="2"/>
    <n v="9.6999999999999993"/>
    <n v="1"/>
  </r>
  <r>
    <s v="TXN001120"/>
    <d v="2026-01-01T00:00:00"/>
    <s v="AC00293"/>
    <s v="UPI"/>
    <s v="Pune"/>
    <n v="4339.8999999999996"/>
    <s v="SUCCESS"/>
    <d v="2026-01-04T00:00:00"/>
    <x v="2"/>
    <n v="11.2"/>
    <n v="1"/>
  </r>
  <r>
    <s v="TXN001121"/>
    <d v="2026-01-25T00:00:00"/>
    <s v="AC00773"/>
    <s v="UPI"/>
    <s v="Mumbai"/>
    <n v="2303.39"/>
    <s v="SUCCESS"/>
    <d v="2026-01-26T00:00:00"/>
    <x v="1"/>
    <n v="30.1"/>
    <n v="1"/>
  </r>
  <r>
    <s v="TXN001122"/>
    <d v="2026-01-15T00:00:00"/>
    <s v="AC00202"/>
    <s v="CARD"/>
    <s v="Hyderabad"/>
    <n v="1773.19"/>
    <s v="SUCCESS"/>
    <d v="2026-01-16T00:00:00"/>
    <x v="2"/>
    <n v="10.9"/>
    <n v="1"/>
  </r>
  <r>
    <s v="TXN001123"/>
    <d v="2026-03-05T00:00:00"/>
    <s v="AC00296"/>
    <s v="UPI"/>
    <s v="Pune"/>
    <n v="21810.43"/>
    <s v="SUCCESS"/>
    <d v="2026-03-07T00:00:00"/>
    <x v="0"/>
    <n v="28"/>
    <n v="1"/>
  </r>
  <r>
    <s v="TXN001124"/>
    <d v="2026-01-22T00:00:00"/>
    <s v="AC00337"/>
    <s v="UPI"/>
    <s v="Pune"/>
    <n v="12372.49"/>
    <s v="SUCCESS"/>
    <d v="2026-01-27T00:00:00"/>
    <x v="1"/>
    <n v="16.899999999999999"/>
    <n v="1"/>
  </r>
  <r>
    <s v="TXN001125"/>
    <d v="2026-01-18T00:00:00"/>
    <s v="AC00325"/>
    <s v="UPI"/>
    <s v="Hyderabad"/>
    <n v="2081.77"/>
    <s v="SUCCESS"/>
    <d v="2026-01-20T00:00:00"/>
    <x v="2"/>
    <n v="35.1"/>
    <n v="1"/>
  </r>
  <r>
    <s v="TXN001126"/>
    <d v="2026-01-16T00:00:00"/>
    <s v="AC00172"/>
    <s v="UPI"/>
    <s v="Hyderabad"/>
    <n v="6684.65"/>
    <s v="SUCCESS"/>
    <d v="2026-01-19T00:00:00"/>
    <x v="2"/>
    <n v="5.7"/>
    <n v="1"/>
  </r>
  <r>
    <s v="TXN001127"/>
    <d v="2026-02-15T00:00:00"/>
    <s v="AC00695"/>
    <s v="UPI"/>
    <s v="Mumbai"/>
    <n v="993.48"/>
    <s v="SUCCESS"/>
    <d v="2026-02-17T00:00:00"/>
    <x v="0"/>
    <n v="30"/>
    <n v="1"/>
  </r>
  <r>
    <s v="TXN001128"/>
    <d v="2026-03-30T00:00:00"/>
    <s v="AC00358"/>
    <s v="IMPS"/>
    <s v="Pune"/>
    <n v="8395.7199999999993"/>
    <s v="SUCCESS"/>
    <d v="2026-04-02T00:00:00"/>
    <x v="0"/>
    <n v="3.4"/>
    <n v="1"/>
  </r>
  <r>
    <s v="TXN001129"/>
    <d v="2026-02-08T00:00:00"/>
    <s v="AC00090"/>
    <s v="UPI"/>
    <s v="Hyderabad"/>
    <n v="5365.32"/>
    <s v="SUCCESS"/>
    <d v="2026-02-10T00:00:00"/>
    <x v="2"/>
    <n v="20.5"/>
    <n v="1"/>
  </r>
  <r>
    <s v="TXN001130"/>
    <d v="2026-03-17T00:00:00"/>
    <s v="AC00220"/>
    <s v="CARD"/>
    <s v="Hyderabad"/>
    <n v="14877.44"/>
    <s v="SUCCESS"/>
    <d v="2026-03-17T00:00:00"/>
    <x v="1"/>
    <n v="78.400000000000006"/>
    <n v="1"/>
  </r>
  <r>
    <s v="TXN001131"/>
    <d v="2026-03-16T00:00:00"/>
    <s v="AC00535"/>
    <s v="NEFT"/>
    <s v="Pune"/>
    <n v="1350.78"/>
    <s v="FAILED"/>
    <d v="2026-03-19T00:00:00"/>
    <x v="1"/>
    <n v="7.2"/>
    <n v="1"/>
  </r>
  <r>
    <s v="TXN001132"/>
    <d v="2026-03-08T00:00:00"/>
    <s v="AC00600"/>
    <s v="NEFT"/>
    <s v="Mumbai"/>
    <n v="2010.82"/>
    <s v="SUCCESS"/>
    <d v="2026-03-08T00:00:00"/>
    <x v="0"/>
    <n v="45.8"/>
    <n v="1"/>
  </r>
  <r>
    <s v="TXN001133"/>
    <d v="2026-02-21T00:00:00"/>
    <s v="AC00602"/>
    <s v="CARD"/>
    <s v="Bengaluru"/>
    <n v="1858.07"/>
    <s v="SUCCESS"/>
    <d v="2026-02-23T00:00:00"/>
    <x v="0"/>
    <n v="11.5"/>
    <n v="1"/>
  </r>
  <r>
    <s v="TXN001134"/>
    <d v="2026-03-09T00:00:00"/>
    <s v="AC00038"/>
    <s v="CARD"/>
    <s v="Pune"/>
    <n v="2590.19"/>
    <s v="SUCCESS"/>
    <d v="2026-03-11T00:00:00"/>
    <x v="0"/>
    <n v="25"/>
    <n v="1"/>
  </r>
  <r>
    <s v="TXN001135"/>
    <d v="2026-03-24T00:00:00"/>
    <s v="AC00792"/>
    <s v="UPI"/>
    <s v="Bengaluru"/>
    <n v="13890.72"/>
    <s v="SUCCESS"/>
    <d v="2026-03-25T00:00:00"/>
    <x v="1"/>
    <n v="55.7"/>
    <n v="1"/>
  </r>
  <r>
    <s v="TXN001136"/>
    <d v="2026-02-11T00:00:00"/>
    <s v="AC00272"/>
    <s v="UPI"/>
    <s v="Bengaluru"/>
    <n v="12920.12"/>
    <s v="SUCCESS"/>
    <d v="2026-02-11T00:00:00"/>
    <x v="2"/>
    <n v="19.5"/>
    <n v="1"/>
  </r>
  <r>
    <s v="TXN001137"/>
    <d v="2026-01-20T00:00:00"/>
    <s v="AC00279"/>
    <s v="UPI"/>
    <s v="Pune"/>
    <n v="18081.490000000002"/>
    <s v="SUCCESS"/>
    <d v="2026-01-23T00:00:00"/>
    <x v="1"/>
    <n v="143.1"/>
    <n v="1"/>
  </r>
  <r>
    <s v="TXN001138"/>
    <d v="2026-02-08T00:00:00"/>
    <s v="AC00790"/>
    <s v="NEFT"/>
    <s v="Mumbai"/>
    <n v="2410.0500000000002"/>
    <s v="SUCCESS"/>
    <d v="2026-02-10T00:00:00"/>
    <x v="1"/>
    <n v="66"/>
    <n v="1"/>
  </r>
  <r>
    <s v="TXN001139"/>
    <d v="2026-01-17T00:00:00"/>
    <s v="AC00479"/>
    <s v="NEFT"/>
    <s v="Mumbai"/>
    <n v="4258.25"/>
    <s v="SUCCESS"/>
    <d v="2026-01-17T00:00:00"/>
    <x v="1"/>
    <n v="52.9"/>
    <n v="1"/>
  </r>
  <r>
    <s v="TXN001140"/>
    <d v="2026-01-19T00:00:00"/>
    <s v="AC00175"/>
    <s v="CARD"/>
    <s v="Hyderabad"/>
    <n v="894.05"/>
    <s v="SUCCESS"/>
    <d v="2026-01-19T00:00:00"/>
    <x v="2"/>
    <n v="14.6"/>
    <n v="1"/>
  </r>
  <r>
    <s v="TXN001141"/>
    <d v="2026-03-25T00:00:00"/>
    <s v="AC00117"/>
    <s v="UPI"/>
    <s v="Pune"/>
    <n v="4287.16"/>
    <s v="SUCCESS"/>
    <d v="2026-03-26T00:00:00"/>
    <x v="1"/>
    <n v="23.6"/>
    <n v="2"/>
  </r>
  <r>
    <s v="TXN001141"/>
    <d v="2026-03-25T00:00:00"/>
    <s v="AC00117"/>
    <s v="UPI"/>
    <s v="Pune"/>
    <n v="4287.16"/>
    <s v="SUCCESS"/>
    <d v="2026-03-27T00:00:00"/>
    <x v="1"/>
    <n v="23.6"/>
    <n v="2"/>
  </r>
  <r>
    <s v="TXN001142"/>
    <d v="2026-02-05T00:00:00"/>
    <s v="AC00238"/>
    <s v="IMPS"/>
    <s v="Hyderabad"/>
    <n v="1077.24"/>
    <s v="SUCCESS"/>
    <d v="2026-02-06T00:00:00"/>
    <x v="0"/>
    <n v="104.5"/>
    <n v="1"/>
  </r>
  <r>
    <s v="TXN001143"/>
    <d v="2026-03-13T00:00:00"/>
    <s v="AC00759"/>
    <s v="CARD"/>
    <s v="Hyderabad"/>
    <n v="34428.18"/>
    <s v="SUCCESS"/>
    <d v="2026-03-14T00:00:00"/>
    <x v="1"/>
    <n v="11.8"/>
    <n v="1"/>
  </r>
  <r>
    <s v="TXN001144"/>
    <d v="2026-02-17T00:00:00"/>
    <s v="AC00743"/>
    <s v="CARD"/>
    <s v="Mumbai"/>
    <n v="10729.51"/>
    <s v="SUCCESS"/>
    <d v="2026-02-17T00:00:00"/>
    <x v="1"/>
    <n v="48.4"/>
    <n v="1"/>
  </r>
  <r>
    <s v="TXN001145"/>
    <d v="2026-01-26T00:00:00"/>
    <s v="AC00222"/>
    <s v="IMPS"/>
    <s v="Hyderabad"/>
    <n v="2033.15"/>
    <s v="SUCCESS"/>
    <d v="2026-01-29T00:00:00"/>
    <x v="2"/>
    <n v="32.1"/>
    <n v="1"/>
  </r>
  <r>
    <s v="TXN001146"/>
    <d v="2026-01-22T00:00:00"/>
    <s v="AC00623"/>
    <s v="UPI"/>
    <s v="Pune"/>
    <n v="2397.96"/>
    <s v="SUCCESS"/>
    <d v="2026-01-23T00:00:00"/>
    <x v="1"/>
    <n v="33.4"/>
    <n v="1"/>
  </r>
  <r>
    <s v="TXN001147"/>
    <d v="2026-01-31T00:00:00"/>
    <s v="AC00583"/>
    <s v="CARD"/>
    <s v="Hyderabad"/>
    <n v="431.81"/>
    <s v="SUCCESS"/>
    <d v="2026-01-31T00:00:00"/>
    <x v="2"/>
    <n v="45.4"/>
    <n v="1"/>
  </r>
  <r>
    <s v="TXN001148"/>
    <d v="2026-03-24T00:00:00"/>
    <s v="AC00167"/>
    <s v="CARD"/>
    <s v="Hyderabad"/>
    <n v="197.24"/>
    <s v="SUCCESS"/>
    <d v="2026-03-25T00:00:00"/>
    <x v="1"/>
    <n v="37.9"/>
    <n v="1"/>
  </r>
  <r>
    <s v="TXN001149"/>
    <d v="2026-03-28T00:00:00"/>
    <s v="AC00736"/>
    <s v="ATM"/>
    <s v="Hyderabad"/>
    <n v="9622.14"/>
    <s v="SUCCESS"/>
    <d v="2026-03-28T00:00:00"/>
    <x v="2"/>
    <n v="15.8"/>
    <n v="1"/>
  </r>
  <r>
    <s v="TXN001150"/>
    <d v="2026-03-17T00:00:00"/>
    <s v="AC00354"/>
    <s v="UPI"/>
    <s v="Mumbai"/>
    <n v="9227.2900000000009"/>
    <s v="SUCCESS"/>
    <d v="2026-03-17T00:00:00"/>
    <x v="2"/>
    <n v="18.600000000000001"/>
    <n v="1"/>
  </r>
  <r>
    <s v="TXN001151"/>
    <d v="2026-01-05T00:00:00"/>
    <s v="AC00603"/>
    <s v="UPI"/>
    <s v="Hyderabad"/>
    <n v="4319.93"/>
    <s v="SUCCESS"/>
    <d v="2026-01-05T00:00:00"/>
    <x v="0"/>
    <n v="49.5"/>
    <n v="1"/>
  </r>
  <r>
    <s v="TXN001152"/>
    <d v="2026-01-25T00:00:00"/>
    <s v="AC00413"/>
    <s v="ATM"/>
    <s v="Mumbai"/>
    <n v="6200.09"/>
    <s v="SUCCESS"/>
    <d v="2026-01-28T00:00:00"/>
    <x v="1"/>
    <n v="17.399999999999999"/>
    <n v="1"/>
  </r>
  <r>
    <s v="TXN001153"/>
    <d v="2026-03-09T00:00:00"/>
    <s v="AC00382"/>
    <s v="CARD"/>
    <s v="Mumbai"/>
    <n v="6809.04"/>
    <s v="SUCCESS"/>
    <d v="2026-03-10T00:00:00"/>
    <x v="2"/>
    <n v="21.5"/>
    <n v="1"/>
  </r>
  <r>
    <s v="TXN001155"/>
    <d v="2026-01-19T00:00:00"/>
    <s v="AC00313"/>
    <s v="IMPS"/>
    <s v="Bengaluru"/>
    <n v="7603.21"/>
    <s v="SUCCESS"/>
    <d v="2026-01-20T00:00:00"/>
    <x v="2"/>
    <n v="22"/>
    <n v="1"/>
  </r>
  <r>
    <s v="TXN001156"/>
    <d v="2026-03-19T00:00:00"/>
    <s v="AC00701"/>
    <s v="UPI"/>
    <s v="Hyderabad"/>
    <n v="25831.68"/>
    <s v="SUCCESS"/>
    <d v="2026-03-21T00:00:00"/>
    <x v="0"/>
    <n v="13.7"/>
    <n v="1"/>
  </r>
  <r>
    <s v="TXN001157"/>
    <d v="2026-03-08T00:00:00"/>
    <s v="AC00497"/>
    <s v="UPI"/>
    <s v="Hyderabad"/>
    <n v="607.91999999999996"/>
    <s v="SUCCESS"/>
    <d v="2026-03-11T00:00:00"/>
    <x v="2"/>
    <n v="36.1"/>
    <n v="1"/>
  </r>
  <r>
    <s v="TXN001158"/>
    <d v="2026-01-07T00:00:00"/>
    <s v="AC00174"/>
    <s v="IMPS"/>
    <s v="Hyderabad"/>
    <n v="3135.02"/>
    <s v="SUCCESS"/>
    <d v="2026-01-08T00:00:00"/>
    <x v="2"/>
    <n v="7.5"/>
    <n v="1"/>
  </r>
  <r>
    <s v="TXN001159"/>
    <d v="2026-02-01T00:00:00"/>
    <s v="AC00712"/>
    <s v="ATM"/>
    <s v="Bengaluru"/>
    <n v="3213.07"/>
    <s v="SUCCESS"/>
    <d v="2026-02-04T00:00:00"/>
    <x v="1"/>
    <n v="31.8"/>
    <n v="1"/>
  </r>
  <r>
    <s v="TXN001160"/>
    <d v="2026-02-17T00:00:00"/>
    <s v="AC00044"/>
    <s v="UPI"/>
    <s v="Hyderabad"/>
    <n v="2670.26"/>
    <s v="SUCCESS"/>
    <d v="2026-02-20T00:00:00"/>
    <x v="1"/>
    <n v="52.5"/>
    <n v="1"/>
  </r>
  <r>
    <s v="TXN001161"/>
    <d v="2026-03-04T00:00:00"/>
    <s v="AC00406"/>
    <s v="UPI"/>
    <s v="Hyderabad"/>
    <n v="1909.59"/>
    <s v="SUCCESS"/>
    <d v="2026-03-07T00:00:00"/>
    <x v="1"/>
    <n v="34.700000000000003"/>
    <n v="1"/>
  </r>
  <r>
    <s v="TXN001162"/>
    <d v="2026-03-27T00:00:00"/>
    <s v="AC00476"/>
    <s v="UPI"/>
    <s v="Mumbai"/>
    <n v="13630.29"/>
    <s v="SUCCESS"/>
    <d v="2026-03-29T00:00:00"/>
    <x v="2"/>
    <n v="34.700000000000003"/>
    <n v="1"/>
  </r>
  <r>
    <s v="TXN001163"/>
    <d v="2026-02-05T00:00:00"/>
    <s v="AC00202"/>
    <s v="UPI"/>
    <s v="Bengaluru"/>
    <n v="1450.38"/>
    <s v="SUCCESS"/>
    <d v="2026-02-08T00:00:00"/>
    <x v="0"/>
    <n v="53.9"/>
    <n v="1"/>
  </r>
  <r>
    <s v="TXN001165"/>
    <d v="2026-01-18T00:00:00"/>
    <s v="AC00672"/>
    <s v="ATM"/>
    <s v="Hyderabad"/>
    <n v="576.33000000000004"/>
    <s v="SUCCESS"/>
    <d v="2026-01-21T00:00:00"/>
    <x v="2"/>
    <n v="16.399999999999999"/>
    <n v="1"/>
  </r>
  <r>
    <s v="TXN001166"/>
    <d v="2026-03-06T00:00:00"/>
    <s v="AC00409"/>
    <s v="NEFT"/>
    <s v="Mumbai"/>
    <n v="1496.38"/>
    <s v="SUCCESS"/>
    <d v="2026-03-11T00:00:00"/>
    <x v="2"/>
    <n v="77.2"/>
    <n v="1"/>
  </r>
  <r>
    <s v="TXN001167"/>
    <d v="2026-02-08T00:00:00"/>
    <s v="AC00226"/>
    <s v="NEFT"/>
    <s v="Hyderabad"/>
    <n v="1930.94"/>
    <s v="SUCCESS"/>
    <d v="2026-02-08T00:00:00"/>
    <x v="1"/>
    <n v="22.7"/>
    <n v="1"/>
  </r>
  <r>
    <s v="TXN001168"/>
    <d v="2026-03-13T00:00:00"/>
    <s v="AC00328"/>
    <s v="ATM"/>
    <s v="Hyderabad"/>
    <n v="7510.63"/>
    <s v="SUCCESS"/>
    <d v="2026-03-13T00:00:00"/>
    <x v="2"/>
    <n v="49.9"/>
    <n v="1"/>
  </r>
  <r>
    <s v="TXN001169"/>
    <d v="2026-01-17T00:00:00"/>
    <s v="AC00322"/>
    <s v="NEFT"/>
    <s v="Bengaluru"/>
    <n v="16329.04"/>
    <s v="FAILED"/>
    <d v="2026-01-18T00:00:00"/>
    <x v="2"/>
    <n v="18.3"/>
    <n v="1"/>
  </r>
  <r>
    <s v="TXN001170"/>
    <d v="2026-01-14T00:00:00"/>
    <s v="AC00619"/>
    <s v="UPI"/>
    <s v="Bengaluru"/>
    <n v="2874.58"/>
    <s v="SUCCESS"/>
    <d v="2026-01-17T00:00:00"/>
    <x v="1"/>
    <n v="15.5"/>
    <n v="1"/>
  </r>
  <r>
    <s v="TXN001171"/>
    <d v="2026-03-03T00:00:00"/>
    <s v="AC00460"/>
    <s v="NEFT"/>
    <s v="Pune"/>
    <n v="12757.85"/>
    <s v="SUCCESS"/>
    <d v="2026-03-06T00:00:00"/>
    <x v="0"/>
    <n v="33.1"/>
    <n v="1"/>
  </r>
  <r>
    <s v="TXN001172"/>
    <d v="2026-03-16T00:00:00"/>
    <s v="AC00802"/>
    <s v="UPI"/>
    <s v="Hyderabad"/>
    <n v="28159.09"/>
    <s v="SUCCESS"/>
    <d v="2026-03-19T00:00:00"/>
    <x v="1"/>
    <n v="11.8"/>
    <n v="1"/>
  </r>
  <r>
    <s v="TXN001173"/>
    <d v="2026-01-27T00:00:00"/>
    <s v="AC00667"/>
    <s v="IMPS"/>
    <s v="Mumbai"/>
    <n v="6510.06"/>
    <s v="SUCCESS"/>
    <d v="2026-01-28T00:00:00"/>
    <x v="1"/>
    <n v="42.2"/>
    <n v="1"/>
  </r>
  <r>
    <s v="TXN001174"/>
    <d v="2026-02-13T00:00:00"/>
    <s v="AC00436"/>
    <s v="IMPS"/>
    <s v="Pune"/>
    <n v="744.18"/>
    <s v="SUCCESS"/>
    <d v="2026-02-13T00:00:00"/>
    <x v="0"/>
    <n v="21.9"/>
    <n v="1"/>
  </r>
  <r>
    <s v="TXN001175"/>
    <d v="2026-02-15T00:00:00"/>
    <s v="AC00637"/>
    <s v="CARD"/>
    <s v="Bengaluru"/>
    <n v="1479.01"/>
    <s v="FAILED"/>
    <d v="2026-02-15T00:00:00"/>
    <x v="2"/>
    <n v="7.4"/>
    <n v="1"/>
  </r>
  <r>
    <s v="TXN001176"/>
    <d v="2026-03-14T00:00:00"/>
    <s v="AC00830"/>
    <s v="UPI"/>
    <s v="Mumbai"/>
    <n v="5614.32"/>
    <s v="SUCCESS"/>
    <d v="2026-03-17T00:00:00"/>
    <x v="2"/>
    <n v="14.3"/>
    <n v="1"/>
  </r>
  <r>
    <s v="TXN001177"/>
    <d v="2026-01-24T00:00:00"/>
    <s v="AC00511"/>
    <s v="UPI"/>
    <s v="Mumbai"/>
    <n v="3220.03"/>
    <s v="SUCCESS"/>
    <d v="2026-01-27T00:00:00"/>
    <x v="0"/>
    <n v="35.5"/>
    <n v="1"/>
  </r>
  <r>
    <s v="TXN001178"/>
    <d v="2026-02-04T00:00:00"/>
    <s v="AC00840"/>
    <s v="IMPS"/>
    <s v="Hyderabad"/>
    <n v="5770.96"/>
    <s v="SUCCESS"/>
    <d v="2026-02-06T00:00:00"/>
    <x v="0"/>
    <n v="15.1"/>
    <n v="1"/>
  </r>
  <r>
    <s v="TXN001179"/>
    <d v="2026-01-14T00:00:00"/>
    <s v="AC00238"/>
    <s v="UPI"/>
    <s v="Hyderabad"/>
    <n v="4851.1099999999997"/>
    <s v="SUCCESS"/>
    <d v="2026-01-14T00:00:00"/>
    <x v="1"/>
    <n v="42.1"/>
    <n v="1"/>
  </r>
  <r>
    <s v="TXN001180"/>
    <d v="2026-03-17T00:00:00"/>
    <s v="AC00334"/>
    <s v="UPI"/>
    <s v="Hyderabad"/>
    <n v="43067.49"/>
    <s v="SUCCESS"/>
    <d v="2026-03-17T00:00:00"/>
    <x v="2"/>
    <n v="33.1"/>
    <n v="1"/>
  </r>
  <r>
    <s v="TXN001181"/>
    <d v="2026-01-22T00:00:00"/>
    <s v="AC00639"/>
    <s v="NEFT"/>
    <s v="Mumbai"/>
    <n v="7868.82"/>
    <s v="SUCCESS"/>
    <d v="2026-01-25T00:00:00"/>
    <x v="1"/>
    <n v="59.3"/>
    <n v="1"/>
  </r>
  <r>
    <s v="TXN001182"/>
    <d v="2026-02-03T00:00:00"/>
    <s v="AC00114"/>
    <s v="UPI"/>
    <s v="Hyderabad"/>
    <n v="12671.34"/>
    <s v="SUCCESS"/>
    <d v="2026-02-04T00:00:00"/>
    <x v="0"/>
    <n v="12.8"/>
    <n v="1"/>
  </r>
  <r>
    <s v="TXN001184"/>
    <d v="2026-01-21T00:00:00"/>
    <s v="AC00468"/>
    <s v="IMPS"/>
    <s v="Hyderabad"/>
    <n v="259.39"/>
    <s v="SUCCESS"/>
    <d v="2026-01-21T00:00:00"/>
    <x v="2"/>
    <n v="20.5"/>
    <n v="1"/>
  </r>
  <r>
    <s v="TXN001185"/>
    <d v="2026-02-19T00:00:00"/>
    <s v="AC00113"/>
    <s v="UPI"/>
    <s v="Hyderabad"/>
    <n v="2847.21"/>
    <s v="SUCCESS"/>
    <d v="2026-02-21T00:00:00"/>
    <x v="2"/>
    <n v="33.9"/>
    <n v="1"/>
  </r>
  <r>
    <s v="TXN001186"/>
    <d v="2026-01-12T00:00:00"/>
    <s v="AC00066"/>
    <s v="UPI"/>
    <s v="Mumbai"/>
    <n v="290.79000000000002"/>
    <s v="FAILED"/>
    <d v="2026-01-14T00:00:00"/>
    <x v="0"/>
    <n v="54.5"/>
    <n v="1"/>
  </r>
  <r>
    <s v="TXN001187"/>
    <d v="2026-02-13T00:00:00"/>
    <s v="AC00151"/>
    <s v="UPI"/>
    <s v="Hyderabad"/>
    <n v="2493.9499999999998"/>
    <s v="SUCCESS"/>
    <d v="2026-02-13T00:00:00"/>
    <x v="1"/>
    <n v="5.6"/>
    <n v="1"/>
  </r>
  <r>
    <s v="TXN001188"/>
    <d v="2026-02-07T00:00:00"/>
    <s v="AC00555"/>
    <s v="NEFT"/>
    <s v="Hyderabad"/>
    <n v="2611.2199999999998"/>
    <s v="SUCCESS"/>
    <d v="2026-02-10T00:00:00"/>
    <x v="1"/>
    <n v="15.3"/>
    <n v="1"/>
  </r>
  <r>
    <s v="TXN001189"/>
    <d v="2026-02-08T00:00:00"/>
    <s v="AC00117"/>
    <s v="CARD"/>
    <s v="Hyderabad"/>
    <n v="4990.33"/>
    <s v="SUCCESS"/>
    <d v="2026-02-10T00:00:00"/>
    <x v="0"/>
    <n v="29.3"/>
    <n v="1"/>
  </r>
  <r>
    <s v="TXN001190"/>
    <d v="2026-02-07T00:00:00"/>
    <s v="AC00431"/>
    <s v="UPI"/>
    <s v="Hyderabad"/>
    <n v="4194.62"/>
    <s v="FAILED"/>
    <d v="2026-02-07T00:00:00"/>
    <x v="0"/>
    <n v="37.6"/>
    <n v="1"/>
  </r>
  <r>
    <s v="TXN001191"/>
    <d v="2026-01-23T00:00:00"/>
    <s v="AC00266"/>
    <s v="UPI"/>
    <s v="Mumbai"/>
    <n v="5423.01"/>
    <s v="SUCCESS"/>
    <d v="2026-01-23T00:00:00"/>
    <x v="1"/>
    <n v="85.6"/>
    <n v="1"/>
  </r>
  <r>
    <s v="TXN001192"/>
    <d v="2026-02-18T00:00:00"/>
    <s v="AC00604"/>
    <s v="UPI"/>
    <s v="Pune"/>
    <n v="28735.25"/>
    <s v="FAILED"/>
    <d v="2026-02-21T00:00:00"/>
    <x v="1"/>
    <n v="16.2"/>
    <n v="1"/>
  </r>
  <r>
    <s v="TXN001193"/>
    <d v="2026-03-06T00:00:00"/>
    <s v="AC00835"/>
    <s v="CARD"/>
    <s v="Pune"/>
    <n v="1129.57"/>
    <s v="SUCCESS"/>
    <d v="2026-03-07T00:00:00"/>
    <x v="2"/>
    <n v="22.3"/>
    <n v="1"/>
  </r>
  <r>
    <s v="TXN001194"/>
    <d v="2026-02-21T00:00:00"/>
    <s v="AC00467"/>
    <s v="IMPS"/>
    <s v="Hyderabad"/>
    <n v="21250.03"/>
    <s v="SUCCESS"/>
    <d v="2026-02-21T00:00:00"/>
    <x v="2"/>
    <n v="17.3"/>
    <n v="1"/>
  </r>
  <r>
    <s v="TXN001195"/>
    <d v="2026-02-03T00:00:00"/>
    <s v="AC00547"/>
    <s v="IMPS"/>
    <s v="Bengaluru"/>
    <n v="1897.85"/>
    <s v="SUCCESS"/>
    <d v="2026-02-06T00:00:00"/>
    <x v="2"/>
    <n v="11.1"/>
    <n v="1"/>
  </r>
  <r>
    <s v="TXN001196"/>
    <d v="2026-03-03T00:00:00"/>
    <s v="AC00637"/>
    <s v="IMPS"/>
    <s v="Pune"/>
    <n v="997.92"/>
    <s v="SUCCESS"/>
    <d v="2026-03-04T00:00:00"/>
    <x v="0"/>
    <n v="28.7"/>
    <n v="1"/>
  </r>
  <r>
    <s v="TXN001197"/>
    <d v="2026-01-22T00:00:00"/>
    <s v="AC00317"/>
    <s v="UPI"/>
    <s v="Hyderabad"/>
    <n v="8067.12"/>
    <s v="SUCCESS"/>
    <d v="2026-01-23T00:00:00"/>
    <x v="2"/>
    <n v="34.5"/>
    <n v="1"/>
  </r>
  <r>
    <s v="TXN001198"/>
    <d v="2026-02-05T00:00:00"/>
    <s v="AC00820"/>
    <s v="ATM"/>
    <s v="Hyderabad"/>
    <n v="953.21"/>
    <s v="FAILED"/>
    <d v="2026-02-06T00:00:00"/>
    <x v="1"/>
    <n v="32.299999999999997"/>
    <n v="1"/>
  </r>
  <r>
    <s v="TXN001199"/>
    <d v="2026-03-27T00:00:00"/>
    <s v="AC00500"/>
    <s v="UPI"/>
    <s v="Pune"/>
    <n v="626.76"/>
    <s v="SUCCESS"/>
    <d v="2026-03-28T00:00:00"/>
    <x v="2"/>
    <n v="15.8"/>
    <n v="1"/>
  </r>
  <r>
    <s v="TXN001201"/>
    <d v="2026-03-24T00:00:00"/>
    <s v="AC00712"/>
    <s v="UPI"/>
    <s v="Pune"/>
    <n v="2666.5"/>
    <s v="SUCCESS"/>
    <d v="2026-03-29T00:00:00"/>
    <x v="2"/>
    <n v="50.6"/>
    <n v="1"/>
  </r>
  <r>
    <s v="TXN001202"/>
    <d v="2026-03-23T00:00:00"/>
    <s v="AC00366"/>
    <s v="NEFT"/>
    <s v="Hyderabad"/>
    <n v="7748.08"/>
    <s v="SUCCESS"/>
    <d v="2026-03-26T00:00:00"/>
    <x v="2"/>
    <n v="39.299999999999997"/>
    <n v="1"/>
  </r>
  <r>
    <s v="TXN001203"/>
    <d v="2026-03-03T00:00:00"/>
    <s v="AC00450"/>
    <s v="UPI"/>
    <s v="Hyderabad"/>
    <n v="89.62"/>
    <s v="SUCCESS"/>
    <d v="2026-03-04T00:00:00"/>
    <x v="0"/>
    <n v="14.8"/>
    <n v="1"/>
  </r>
  <r>
    <s v="TXN001204"/>
    <d v="2026-01-11T00:00:00"/>
    <s v="AC00363"/>
    <s v="UPI"/>
    <s v="Mumbai"/>
    <n v="7200.63"/>
    <s v="SUCCESS"/>
    <d v="2026-01-13T00:00:00"/>
    <x v="1"/>
    <n v="22.9"/>
    <n v="1"/>
  </r>
  <r>
    <s v="TXN001205"/>
    <d v="2026-01-15T00:00:00"/>
    <s v="AC00754"/>
    <s v="UPI"/>
    <s v="Bengaluru"/>
    <n v="1593.43"/>
    <s v="SUCCESS"/>
    <d v="2026-01-16T00:00:00"/>
    <x v="1"/>
    <n v="11.4"/>
    <n v="1"/>
  </r>
  <r>
    <s v="TXN001206"/>
    <d v="2026-02-20T00:00:00"/>
    <s v="AC00086"/>
    <s v="NEFT"/>
    <s v="Mumbai"/>
    <n v="3029.21"/>
    <s v="SUCCESS"/>
    <d v="2026-02-21T00:00:00"/>
    <x v="2"/>
    <n v="35.299999999999997"/>
    <n v="1"/>
  </r>
  <r>
    <s v="TXN001207"/>
    <d v="2026-01-18T00:00:00"/>
    <s v="AC00317"/>
    <s v="UPI"/>
    <s v="Hyderabad"/>
    <n v="10581.36"/>
    <s v="SUCCESS"/>
    <d v="2026-01-20T00:00:00"/>
    <x v="1"/>
    <n v="18.7"/>
    <n v="1"/>
  </r>
  <r>
    <s v="TXN001208"/>
    <d v="2026-01-15T00:00:00"/>
    <s v="AC00538"/>
    <s v="UPI"/>
    <s v="Pune"/>
    <n v="2514.66"/>
    <s v="SUCCESS"/>
    <d v="2026-01-18T00:00:00"/>
    <x v="1"/>
    <n v="4.9000000000000004"/>
    <n v="1"/>
  </r>
  <r>
    <s v="TXN001209"/>
    <d v="2026-02-24T00:00:00"/>
    <s v="AC00171"/>
    <s v="NEFT"/>
    <s v="Bengaluru"/>
    <n v="4950.91"/>
    <s v="SUCCESS"/>
    <d v="2026-02-24T00:00:00"/>
    <x v="2"/>
    <n v="30.8"/>
    <n v="1"/>
  </r>
  <r>
    <s v="TXN001210"/>
    <d v="2026-03-31T00:00:00"/>
    <s v="AC00487"/>
    <s v="UPI"/>
    <s v="Mumbai"/>
    <n v="6089.26"/>
    <s v="SUCCESS"/>
    <d v="2026-04-01T00:00:00"/>
    <x v="1"/>
    <n v="19.899999999999999"/>
    <n v="1"/>
  </r>
  <r>
    <s v="TXN001211"/>
    <d v="2026-01-10T00:00:00"/>
    <s v="AC00370"/>
    <s v="CARD"/>
    <s v="Mumbai"/>
    <n v="1345.45"/>
    <s v="SUCCESS"/>
    <d v="2026-01-10T00:00:00"/>
    <x v="2"/>
    <n v="43.8"/>
    <n v="1"/>
  </r>
  <r>
    <s v="TXN001212"/>
    <d v="2026-02-03T00:00:00"/>
    <s v="AC00426"/>
    <s v="NEFT"/>
    <s v="Hyderabad"/>
    <n v="4385.91"/>
    <s v="FAILED"/>
    <d v="2026-02-03T00:00:00"/>
    <x v="0"/>
    <n v="81.3"/>
    <n v="1"/>
  </r>
  <r>
    <s v="TXN001213"/>
    <d v="2026-02-16T00:00:00"/>
    <s v="AC00529"/>
    <s v="CARD"/>
    <s v="Hyderabad"/>
    <n v="1983.92"/>
    <s v="FAILED"/>
    <d v="2026-02-16T00:00:00"/>
    <x v="1"/>
    <n v="59"/>
    <n v="1"/>
  </r>
  <r>
    <s v="TXN001214"/>
    <d v="2026-01-02T00:00:00"/>
    <s v="AC00650"/>
    <s v="UPI"/>
    <s v="Pune"/>
    <n v="6015.26"/>
    <s v="SUCCESS"/>
    <d v="2026-01-04T00:00:00"/>
    <x v="0"/>
    <n v="60.1"/>
    <n v="1"/>
  </r>
  <r>
    <s v="TXN001215"/>
    <d v="2026-02-10T00:00:00"/>
    <s v="AC00210"/>
    <s v="CARD"/>
    <s v="Pune"/>
    <n v="3900.32"/>
    <s v="SUCCESS"/>
    <d v="2026-02-11T00:00:00"/>
    <x v="1"/>
    <n v="37.5"/>
    <n v="1"/>
  </r>
  <r>
    <s v="TXN001216"/>
    <d v="2026-02-23T00:00:00"/>
    <s v="AC00051"/>
    <s v="CARD"/>
    <s v="Hyderabad"/>
    <n v="1581.85"/>
    <s v="SUCCESS"/>
    <d v="2026-02-23T00:00:00"/>
    <x v="1"/>
    <n v="42.5"/>
    <n v="1"/>
  </r>
  <r>
    <s v="TXN001217"/>
    <d v="2026-02-28T00:00:00"/>
    <s v="AC00798"/>
    <s v="IMPS"/>
    <s v="Hyderabad"/>
    <n v="2084.4499999999998"/>
    <s v="SUCCESS"/>
    <d v="2026-02-28T00:00:00"/>
    <x v="2"/>
    <n v="54.3"/>
    <n v="1"/>
  </r>
  <r>
    <s v="TXN001218"/>
    <d v="2026-01-12T00:00:00"/>
    <s v="AC00397"/>
    <s v="IMPS"/>
    <s v="Hyderabad"/>
    <n v="4671.43"/>
    <s v="FAILED"/>
    <d v="2026-01-12T00:00:00"/>
    <x v="0"/>
    <n v="32.1"/>
    <n v="1"/>
  </r>
  <r>
    <s v="TXN001219"/>
    <d v="2026-03-19T00:00:00"/>
    <s v="AC00584"/>
    <s v="NEFT"/>
    <s v="Pune"/>
    <n v="9256.69"/>
    <s v="SUCCESS"/>
    <d v="2026-03-21T00:00:00"/>
    <x v="2"/>
    <n v="95.1"/>
    <n v="1"/>
  </r>
  <r>
    <s v="TXN001220"/>
    <d v="2026-02-20T00:00:00"/>
    <s v="AC00138"/>
    <s v="CARD"/>
    <s v="Pune"/>
    <n v="74871.14"/>
    <s v="SUCCESS"/>
    <d v="2026-02-23T00:00:00"/>
    <x v="2"/>
    <n v="24.1"/>
    <n v="1"/>
  </r>
  <r>
    <s v="TXN001221"/>
    <d v="2026-01-20T00:00:00"/>
    <s v="AC00659"/>
    <s v="IMPS"/>
    <s v="Mumbai"/>
    <n v="1254.0899999999999"/>
    <s v="SUCCESS"/>
    <d v="2026-01-23T00:00:00"/>
    <x v="2"/>
    <n v="14.5"/>
    <n v="1"/>
  </r>
  <r>
    <s v="TXN001222"/>
    <d v="2026-03-25T00:00:00"/>
    <s v="AC00509"/>
    <s v="UPI"/>
    <s v="Hyderabad"/>
    <n v="5935.37"/>
    <s v="SUCCESS"/>
    <d v="2026-03-28T00:00:00"/>
    <x v="0"/>
    <n v="8.1"/>
    <n v="1"/>
  </r>
  <r>
    <s v="TXN001223"/>
    <d v="2026-03-22T00:00:00"/>
    <s v="AC00456"/>
    <s v="IMPS"/>
    <s v="Mumbai"/>
    <n v="2841.34"/>
    <s v="SUCCESS"/>
    <d v="2026-03-23T00:00:00"/>
    <x v="0"/>
    <n v="16"/>
    <n v="1"/>
  </r>
  <r>
    <s v="TXN001224"/>
    <d v="2026-01-07T00:00:00"/>
    <s v="AC00509"/>
    <s v="CARD"/>
    <s v="Pune"/>
    <n v="2670.06"/>
    <s v="SUCCESS"/>
    <d v="2026-01-07T00:00:00"/>
    <x v="1"/>
    <n v="40.4"/>
    <n v="1"/>
  </r>
  <r>
    <s v="TXN001225"/>
    <d v="2026-01-02T00:00:00"/>
    <s v="AC00820"/>
    <s v="NEFT"/>
    <s v="Bengaluru"/>
    <n v="2782.22"/>
    <s v="SUCCESS"/>
    <d v="2026-01-03T00:00:00"/>
    <x v="2"/>
    <n v="73.2"/>
    <n v="1"/>
  </r>
  <r>
    <s v="TXN001226"/>
    <d v="2026-03-18T00:00:00"/>
    <s v="AC00465"/>
    <s v="IMPS"/>
    <s v="Pune"/>
    <n v="16377.43"/>
    <s v="SUCCESS"/>
    <d v="2026-03-20T00:00:00"/>
    <x v="2"/>
    <n v="4.7"/>
    <n v="1"/>
  </r>
  <r>
    <s v="TXN001227"/>
    <d v="2026-01-15T00:00:00"/>
    <s v="AC00326"/>
    <s v="UPI"/>
    <s v="Hyderabad"/>
    <n v="749.38"/>
    <s v="SUCCESS"/>
    <d v="2026-01-15T00:00:00"/>
    <x v="2"/>
    <n v="23.9"/>
    <n v="1"/>
  </r>
  <r>
    <s v="TXN001228"/>
    <d v="2026-01-30T00:00:00"/>
    <s v="AC00759"/>
    <s v="UPI"/>
    <s v="Bengaluru"/>
    <n v="11123.96"/>
    <s v="SUCCESS"/>
    <d v="2026-01-30T00:00:00"/>
    <x v="0"/>
    <n v="39"/>
    <n v="1"/>
  </r>
  <r>
    <s v="TXN001229"/>
    <d v="2026-03-17T00:00:00"/>
    <s v="AC00226"/>
    <s v="IMPS"/>
    <s v="Pune"/>
    <n v="3382.15"/>
    <s v="SUCCESS"/>
    <d v="2026-03-20T00:00:00"/>
    <x v="0"/>
    <n v="13.1"/>
    <n v="1"/>
  </r>
  <r>
    <s v="TXN001230"/>
    <d v="2026-02-26T00:00:00"/>
    <s v="AC00166"/>
    <s v="CARD"/>
    <s v="Bengaluru"/>
    <n v="3664.9"/>
    <s v="SUCCESS"/>
    <d v="2026-03-03T00:00:00"/>
    <x v="1"/>
    <n v="30.6"/>
    <n v="1"/>
  </r>
  <r>
    <s v="TXN001231"/>
    <d v="2026-03-13T00:00:00"/>
    <s v="AC00409"/>
    <s v="UPI"/>
    <s v="Mumbai"/>
    <n v="8193.33"/>
    <s v="SUCCESS"/>
    <d v="2026-03-15T00:00:00"/>
    <x v="2"/>
    <n v="10.3"/>
    <n v="1"/>
  </r>
  <r>
    <s v="TXN001232"/>
    <d v="2026-01-09T00:00:00"/>
    <s v="AC00673"/>
    <s v="CARD"/>
    <s v="Hyderabad"/>
    <n v="2994.04"/>
    <s v="FAILED"/>
    <d v="2026-01-10T00:00:00"/>
    <x v="2"/>
    <n v="18.399999999999999"/>
    <n v="1"/>
  </r>
  <r>
    <s v="TXN001233"/>
    <d v="2026-03-16T00:00:00"/>
    <s v="AC00616"/>
    <s v="UPI"/>
    <s v="Pune"/>
    <n v="3510.75"/>
    <s v="REVERSED"/>
    <d v="2026-03-18T00:00:00"/>
    <x v="2"/>
    <n v="28.9"/>
    <n v="1"/>
  </r>
  <r>
    <s v="TXN001234"/>
    <d v="2026-02-16T00:00:00"/>
    <s v="AC00562"/>
    <s v="NEFT"/>
    <s v="Mumbai"/>
    <n v="2368.17"/>
    <s v="FAILED"/>
    <d v="2026-02-18T00:00:00"/>
    <x v="0"/>
    <n v="5.7"/>
    <n v="1"/>
  </r>
  <r>
    <s v="TXN001235"/>
    <d v="2026-02-24T00:00:00"/>
    <s v="AC00272"/>
    <s v="UPI"/>
    <s v="Pune"/>
    <n v="2428.85"/>
    <s v="SUCCESS"/>
    <d v="2026-02-27T00:00:00"/>
    <x v="2"/>
    <n v="42.4"/>
    <n v="1"/>
  </r>
  <r>
    <s v="TXN001236"/>
    <d v="2026-03-13T00:00:00"/>
    <s v="AC00165"/>
    <s v="UPI"/>
    <s v="Pune"/>
    <n v="20682.8"/>
    <s v="FAILED"/>
    <d v="2026-03-13T00:00:00"/>
    <x v="2"/>
    <n v="47.5"/>
    <n v="1"/>
  </r>
  <r>
    <s v="TXN001237"/>
    <d v="2026-03-16T00:00:00"/>
    <s v="AC00160"/>
    <s v="CARD"/>
    <s v="Bengaluru"/>
    <n v="1890.68"/>
    <s v="SUCCESS"/>
    <d v="2026-03-19T00:00:00"/>
    <x v="2"/>
    <n v="44.4"/>
    <n v="1"/>
  </r>
  <r>
    <s v="TXN001238"/>
    <d v="2026-01-23T00:00:00"/>
    <s v="AC00110"/>
    <s v="CARD"/>
    <s v="Hyderabad"/>
    <n v="32011.62"/>
    <s v="SUCCESS"/>
    <d v="2026-01-25T00:00:00"/>
    <x v="1"/>
    <n v="16.8"/>
    <n v="1"/>
  </r>
  <r>
    <s v="TXN001239"/>
    <d v="2026-02-16T00:00:00"/>
    <s v="AC00239"/>
    <s v="UPI"/>
    <s v="Pune"/>
    <n v="5953.2"/>
    <s v="SUCCESS"/>
    <d v="2026-02-16T00:00:00"/>
    <x v="1"/>
    <n v="43.4"/>
    <n v="1"/>
  </r>
  <r>
    <s v="TXN001240"/>
    <d v="2026-03-03T00:00:00"/>
    <s v="AC00406"/>
    <s v="CARD"/>
    <s v="Mumbai"/>
    <n v="16366.66"/>
    <s v="SUCCESS"/>
    <d v="2026-03-05T00:00:00"/>
    <x v="1"/>
    <n v="53"/>
    <n v="1"/>
  </r>
  <r>
    <s v="TXN001241"/>
    <d v="2026-01-15T00:00:00"/>
    <s v="AC00195"/>
    <s v="NEFT"/>
    <s v="Hyderabad"/>
    <n v="644.28"/>
    <s v="SUCCESS"/>
    <d v="2026-01-17T00:00:00"/>
    <x v="1"/>
    <n v="52.6"/>
    <n v="1"/>
  </r>
  <r>
    <s v="TXN001242"/>
    <d v="2026-02-21T00:00:00"/>
    <s v="AC00712"/>
    <s v="NEFT"/>
    <s v="Hyderabad"/>
    <n v="28725.16"/>
    <s v="SUCCESS"/>
    <d v="2026-02-22T00:00:00"/>
    <x v="1"/>
    <n v="20"/>
    <n v="1"/>
  </r>
  <r>
    <s v="TXN001243"/>
    <d v="2026-03-19T00:00:00"/>
    <s v="AC00029"/>
    <s v="IMPS"/>
    <s v="Hyderabad"/>
    <n v="2023.15"/>
    <s v="SUCCESS"/>
    <d v="2026-03-21T00:00:00"/>
    <x v="0"/>
    <n v="20.8"/>
    <n v="1"/>
  </r>
  <r>
    <s v="TXN001244"/>
    <d v="2026-01-03T00:00:00"/>
    <s v="AC00835"/>
    <s v="NEFT"/>
    <s v="Pune"/>
    <n v="12438.77"/>
    <s v="SUCCESS"/>
    <d v="2026-01-03T00:00:00"/>
    <x v="2"/>
    <n v="23.7"/>
    <n v="1"/>
  </r>
  <r>
    <s v="TXN001245"/>
    <d v="2026-01-30T00:00:00"/>
    <s v="AC00465"/>
    <s v="NEFT"/>
    <s v="Mumbai"/>
    <n v="7852.25"/>
    <s v="SUCCESS"/>
    <d v="2026-02-02T00:00:00"/>
    <x v="1"/>
    <n v="40.299999999999997"/>
    <n v="1"/>
  </r>
  <r>
    <s v="TXN001246"/>
    <d v="2026-03-27T00:00:00"/>
    <s v="AC00578"/>
    <s v="CARD"/>
    <s v="Mumbai"/>
    <n v="3066.51"/>
    <s v="SUCCESS"/>
    <d v="2026-03-29T00:00:00"/>
    <x v="2"/>
    <n v="10.3"/>
    <n v="1"/>
  </r>
  <r>
    <s v="TXN001247"/>
    <d v="2026-03-21T00:00:00"/>
    <s v="AC00709"/>
    <s v="ATM"/>
    <s v="Hyderabad"/>
    <n v="3399.5"/>
    <s v="SUCCESS"/>
    <d v="2026-03-22T00:00:00"/>
    <x v="2"/>
    <n v="21.9"/>
    <n v="1"/>
  </r>
  <r>
    <s v="TXN001248"/>
    <d v="2026-02-25T00:00:00"/>
    <s v="AC00386"/>
    <s v="ATM"/>
    <s v="Bengaluru"/>
    <n v="4735.2"/>
    <s v="SUCCESS"/>
    <d v="2026-02-28T00:00:00"/>
    <x v="0"/>
    <n v="56.3"/>
    <n v="1"/>
  </r>
  <r>
    <s v="TXN001249"/>
    <d v="2026-03-06T00:00:00"/>
    <s v="AC00221"/>
    <s v="ATM"/>
    <s v="Bengaluru"/>
    <n v="12746.62"/>
    <s v="SUCCESS"/>
    <d v="2026-03-07T00:00:00"/>
    <x v="1"/>
    <n v="29.9"/>
    <n v="1"/>
  </r>
  <r>
    <s v="TXN001250"/>
    <d v="2026-02-14T00:00:00"/>
    <s v="AC00623"/>
    <s v="UPI"/>
    <s v="Pune"/>
    <n v="27913.41"/>
    <s v="SUCCESS"/>
    <d v="2026-02-14T00:00:00"/>
    <x v="1"/>
    <n v="40.299999999999997"/>
    <n v="1"/>
  </r>
  <r>
    <s v="TXN001251"/>
    <d v="2026-03-18T00:00:00"/>
    <s v="AC00025"/>
    <s v="NEFT"/>
    <s v="Hyderabad"/>
    <n v="796.36"/>
    <s v="SUCCESS"/>
    <d v="2026-03-20T00:00:00"/>
    <x v="1"/>
    <n v="4.9000000000000004"/>
    <n v="1"/>
  </r>
  <r>
    <s v="TXN001252"/>
    <d v="2026-03-29T00:00:00"/>
    <s v="AC00248"/>
    <s v="IMPS"/>
    <s v="Mumbai"/>
    <n v="3379.58"/>
    <s v="SUCCESS"/>
    <d v="2026-03-29T00:00:00"/>
    <x v="1"/>
    <n v="7.6"/>
    <n v="1"/>
  </r>
  <r>
    <s v="TXN001253"/>
    <d v="2026-02-01T00:00:00"/>
    <s v="AC00121"/>
    <s v="CARD"/>
    <s v="Mumbai"/>
    <n v="3280.34"/>
    <s v="FAILED"/>
    <d v="2026-02-02T00:00:00"/>
    <x v="2"/>
    <n v="6.5"/>
    <n v="1"/>
  </r>
  <r>
    <s v="TXN001255"/>
    <d v="2026-01-03T00:00:00"/>
    <s v="AC00449"/>
    <s v="CARD"/>
    <s v="Mumbai"/>
    <n v="18970.62"/>
    <s v="SUCCESS"/>
    <d v="2026-01-03T00:00:00"/>
    <x v="2"/>
    <n v="27"/>
    <n v="1"/>
  </r>
  <r>
    <s v="TXN001256"/>
    <d v="2026-02-09T00:00:00"/>
    <s v="AC00141"/>
    <s v="UPI"/>
    <s v="Pune"/>
    <n v="74499.520000000004"/>
    <s v="SUCCESS"/>
    <d v="2026-02-10T00:00:00"/>
    <x v="2"/>
    <n v="46.4"/>
    <n v="1"/>
  </r>
  <r>
    <s v="TXN001257"/>
    <d v="2026-01-30T00:00:00"/>
    <s v="AC00602"/>
    <s v="CARD"/>
    <s v="Pune"/>
    <n v="5652.5"/>
    <s v="SUCCESS"/>
    <d v="2026-02-01T00:00:00"/>
    <x v="1"/>
    <n v="91.3"/>
    <n v="1"/>
  </r>
  <r>
    <s v="TXN001258"/>
    <d v="2026-01-11T00:00:00"/>
    <s v="AC00725"/>
    <s v="CARD"/>
    <s v="Mumbai"/>
    <n v="7598.03"/>
    <s v="FAILED"/>
    <d v="2026-01-13T00:00:00"/>
    <x v="2"/>
    <n v="119.4"/>
    <n v="1"/>
  </r>
  <r>
    <s v="TXN001259"/>
    <d v="2026-02-12T00:00:00"/>
    <s v="AC00420"/>
    <s v="NEFT"/>
    <s v="Hyderabad"/>
    <n v="4280.04"/>
    <s v="SUCCESS"/>
    <d v="2026-02-15T00:00:00"/>
    <x v="1"/>
    <n v="15.9"/>
    <n v="1"/>
  </r>
  <r>
    <s v="TXN001260"/>
    <d v="2026-03-25T00:00:00"/>
    <s v="AC00233"/>
    <s v="UPI"/>
    <s v="Pune"/>
    <n v="1961.15"/>
    <s v="SUCCESS"/>
    <d v="2026-03-26T00:00:00"/>
    <x v="1"/>
    <n v="29.4"/>
    <n v="1"/>
  </r>
  <r>
    <s v="TXN001261"/>
    <d v="2026-03-09T00:00:00"/>
    <s v="AC00145"/>
    <s v="CARD"/>
    <s v="Hyderabad"/>
    <n v="3355.12"/>
    <s v="SUCCESS"/>
    <d v="2026-03-14T00:00:00"/>
    <x v="2"/>
    <n v="14.5"/>
    <n v="1"/>
  </r>
  <r>
    <s v="TXN001262"/>
    <d v="2026-03-27T00:00:00"/>
    <s v="AC00162"/>
    <s v="IMPS"/>
    <s v="Pune"/>
    <n v="5256.52"/>
    <s v="FAILED"/>
    <d v="2026-03-30T00:00:00"/>
    <x v="0"/>
    <n v="56.1"/>
    <n v="1"/>
  </r>
  <r>
    <s v="TXN001263"/>
    <d v="2026-01-20T00:00:00"/>
    <s v="AC00655"/>
    <s v="UPI"/>
    <s v="Bengaluru"/>
    <n v="4676.8599999999997"/>
    <s v="REVERSED"/>
    <d v="2026-01-25T00:00:00"/>
    <x v="2"/>
    <n v="26.5"/>
    <n v="1"/>
  </r>
  <r>
    <s v="TXN001264"/>
    <d v="2026-01-31T00:00:00"/>
    <s v="AC00801"/>
    <s v="IMPS"/>
    <s v="Bengaluru"/>
    <n v="143365.45000000001"/>
    <s v="SUCCESS"/>
    <d v="2026-02-03T00:00:00"/>
    <x v="1"/>
    <n v="35.6"/>
    <n v="1"/>
  </r>
  <r>
    <s v="TXN001265"/>
    <d v="2026-03-25T00:00:00"/>
    <s v="AC00138"/>
    <s v="UPI"/>
    <s v="Bengaluru"/>
    <n v="33887.040000000001"/>
    <s v="SUCCESS"/>
    <d v="2026-03-25T00:00:00"/>
    <x v="2"/>
    <n v="22.1"/>
    <n v="1"/>
  </r>
  <r>
    <s v="TXN001266"/>
    <d v="2026-01-14T00:00:00"/>
    <s v="AC00293"/>
    <s v="IMPS"/>
    <s v="Bengaluru"/>
    <n v="758.17"/>
    <s v="SUCCESS"/>
    <d v="2026-01-17T00:00:00"/>
    <x v="1"/>
    <n v="33.200000000000003"/>
    <n v="1"/>
  </r>
  <r>
    <s v="TXN001267"/>
    <d v="2026-03-01T00:00:00"/>
    <s v="AC00341"/>
    <s v="CARD"/>
    <s v="Pune"/>
    <n v="11692.32"/>
    <s v="REVERSED"/>
    <d v="2026-03-03T00:00:00"/>
    <x v="2"/>
    <n v="48.3"/>
    <n v="1"/>
  </r>
  <r>
    <s v="TXN001268"/>
    <d v="2026-01-03T00:00:00"/>
    <s v="AC00052"/>
    <s v="CARD"/>
    <s v="Bengaluru"/>
    <n v="5276.75"/>
    <s v="SUCCESS"/>
    <d v="2026-01-04T00:00:00"/>
    <x v="2"/>
    <n v="22.8"/>
    <n v="1"/>
  </r>
  <r>
    <s v="TXN001269"/>
    <d v="2026-01-29T00:00:00"/>
    <s v="AC00569"/>
    <s v="UPI"/>
    <s v="Hyderabad"/>
    <n v="14615.04"/>
    <s v="SUCCESS"/>
    <d v="2026-01-31T00:00:00"/>
    <x v="1"/>
    <n v="36.200000000000003"/>
    <n v="1"/>
  </r>
  <r>
    <s v="TXN001270"/>
    <d v="2026-01-18T00:00:00"/>
    <s v="AC00481"/>
    <s v="NEFT"/>
    <s v="Hyderabad"/>
    <n v="1914.74"/>
    <s v="SUCCESS"/>
    <d v="2026-01-21T00:00:00"/>
    <x v="2"/>
    <n v="8.5"/>
    <n v="1"/>
  </r>
  <r>
    <s v="TXN001271"/>
    <d v="2026-02-03T00:00:00"/>
    <s v="AC00710"/>
    <s v="UPI"/>
    <s v="Mumbai"/>
    <n v="12351.64"/>
    <s v="SUCCESS"/>
    <d v="2026-02-05T00:00:00"/>
    <x v="0"/>
    <n v="31.8"/>
    <n v="1"/>
  </r>
  <r>
    <s v="TXN001272"/>
    <d v="2026-01-08T00:00:00"/>
    <s v="AC00332"/>
    <s v="IMPS"/>
    <s v="Bengaluru"/>
    <n v="5567.61"/>
    <s v="FAILED"/>
    <d v="2026-01-10T00:00:00"/>
    <x v="2"/>
    <n v="13.7"/>
    <n v="1"/>
  </r>
  <r>
    <s v="TXN001273"/>
    <d v="2026-01-19T00:00:00"/>
    <s v="AC00217"/>
    <s v="NEFT"/>
    <s v="Pune"/>
    <n v="32190.6"/>
    <s v="SUCCESS"/>
    <d v="2026-01-24T00:00:00"/>
    <x v="0"/>
    <n v="18.899999999999999"/>
    <n v="1"/>
  </r>
  <r>
    <s v="TXN001274"/>
    <d v="2026-01-31T00:00:00"/>
    <s v="AC00756"/>
    <s v="NEFT"/>
    <s v="Mumbai"/>
    <n v="2456.2199999999998"/>
    <s v="SUCCESS"/>
    <d v="2026-02-03T00:00:00"/>
    <x v="1"/>
    <n v="14.8"/>
    <n v="1"/>
  </r>
  <r>
    <s v="TXN001275"/>
    <d v="2026-01-29T00:00:00"/>
    <s v="AC00804"/>
    <s v="UPI"/>
    <s v="Bengaluru"/>
    <n v="11932.06"/>
    <s v="FAILED"/>
    <d v="2026-01-30T00:00:00"/>
    <x v="0"/>
    <n v="14.1"/>
    <n v="1"/>
  </r>
  <r>
    <s v="TXN001276"/>
    <d v="2026-01-26T00:00:00"/>
    <s v="AC00764"/>
    <s v="UPI"/>
    <s v="Mumbai"/>
    <n v="1727.01"/>
    <s v="SUCCESS"/>
    <d v="2026-01-29T00:00:00"/>
    <x v="0"/>
    <n v="29.4"/>
    <n v="1"/>
  </r>
  <r>
    <s v="TXN001277"/>
    <d v="2026-03-02T00:00:00"/>
    <s v="AC00433"/>
    <s v="IMPS"/>
    <s v="Mumbai"/>
    <n v="1919.69"/>
    <s v="SUCCESS"/>
    <d v="2026-03-03T00:00:00"/>
    <x v="0"/>
    <n v="48.4"/>
    <n v="1"/>
  </r>
  <r>
    <s v="TXN001278"/>
    <d v="2026-02-05T00:00:00"/>
    <s v="AC00438"/>
    <s v="IMPS"/>
    <s v="Pune"/>
    <n v="12007.07"/>
    <s v="SUCCESS"/>
    <d v="2026-02-07T00:00:00"/>
    <x v="1"/>
    <n v="36.4"/>
    <n v="1"/>
  </r>
  <r>
    <s v="TXN001279"/>
    <d v="2026-03-08T00:00:00"/>
    <s v="AC00154"/>
    <s v="UPI"/>
    <s v="Pune"/>
    <n v="10144.17"/>
    <s v="SUCCESS"/>
    <d v="2026-03-09T00:00:00"/>
    <x v="2"/>
    <n v="46.2"/>
    <n v="1"/>
  </r>
  <r>
    <s v="TXN001280"/>
    <d v="2026-03-17T00:00:00"/>
    <s v="AC00171"/>
    <s v="UPI"/>
    <s v="Bengaluru"/>
    <n v="237.47"/>
    <s v="SUCCESS"/>
    <d v="2026-03-18T00:00:00"/>
    <x v="2"/>
    <n v="46.5"/>
    <n v="1"/>
  </r>
  <r>
    <s v="TXN001281"/>
    <d v="2026-01-28T00:00:00"/>
    <s v="AC00199"/>
    <s v="CARD"/>
    <s v="Bengaluru"/>
    <n v="3496.59"/>
    <s v="SUCCESS"/>
    <d v="2026-01-31T00:00:00"/>
    <x v="2"/>
    <n v="17.899999999999999"/>
    <n v="1"/>
  </r>
  <r>
    <s v="TXN001282"/>
    <d v="2026-03-18T00:00:00"/>
    <s v="AC00691"/>
    <s v="IMPS"/>
    <s v="Bengaluru"/>
    <n v="3627.98"/>
    <s v="SUCCESS"/>
    <d v="2026-03-19T00:00:00"/>
    <x v="2"/>
    <n v="34.4"/>
    <n v="1"/>
  </r>
  <r>
    <s v="TXN001283"/>
    <d v="2026-01-28T00:00:00"/>
    <s v="AC00682"/>
    <s v="IMPS"/>
    <s v="Bengaluru"/>
    <n v="10081.67"/>
    <s v="SUCCESS"/>
    <d v="2026-01-28T00:00:00"/>
    <x v="1"/>
    <n v="31.2"/>
    <n v="1"/>
  </r>
  <r>
    <s v="TXN001284"/>
    <d v="2026-01-06T00:00:00"/>
    <s v="AC00770"/>
    <s v="CARD"/>
    <s v="Hyderabad"/>
    <n v="3936.22"/>
    <s v="SUCCESS"/>
    <d v="2026-01-08T00:00:00"/>
    <x v="1"/>
    <n v="40"/>
    <n v="1"/>
  </r>
  <r>
    <s v="TXN001285"/>
    <d v="2026-02-24T00:00:00"/>
    <s v="AC00443"/>
    <s v="CARD"/>
    <s v="Hyderabad"/>
    <n v="5016.07"/>
    <s v="SUCCESS"/>
    <d v="2026-02-27T00:00:00"/>
    <x v="2"/>
    <n v="16.8"/>
    <n v="1"/>
  </r>
  <r>
    <s v="TXN001286"/>
    <d v="2026-02-20T00:00:00"/>
    <s v="AC00723"/>
    <s v="IMPS"/>
    <s v="Pune"/>
    <n v="2076.09"/>
    <s v="SUCCESS"/>
    <d v="2026-02-21T00:00:00"/>
    <x v="2"/>
    <n v="86.8"/>
    <n v="1"/>
  </r>
  <r>
    <s v="TXN001287"/>
    <d v="2026-03-13T00:00:00"/>
    <s v="AC00261"/>
    <s v="CARD"/>
    <s v="Bengaluru"/>
    <n v="5595.43"/>
    <s v="SUCCESS"/>
    <d v="2026-03-16T00:00:00"/>
    <x v="0"/>
    <n v="5.4"/>
    <n v="1"/>
  </r>
  <r>
    <s v="TXN001288"/>
    <d v="2026-01-15T00:00:00"/>
    <s v="AC00585"/>
    <s v="UPI"/>
    <s v="Bengaluru"/>
    <n v="4355.01"/>
    <s v="SUCCESS"/>
    <d v="2026-01-15T00:00:00"/>
    <x v="2"/>
    <n v="40.6"/>
    <n v="1"/>
  </r>
  <r>
    <s v="TXN001289"/>
    <d v="2026-03-25T00:00:00"/>
    <s v="AC00659"/>
    <s v="IMPS"/>
    <s v="Hyderabad"/>
    <n v="8848.1"/>
    <s v="SUCCESS"/>
    <d v="2026-03-28T00:00:00"/>
    <x v="2"/>
    <n v="26"/>
    <n v="1"/>
  </r>
  <r>
    <s v="TXN001290"/>
    <d v="2026-03-20T00:00:00"/>
    <s v="AC00131"/>
    <s v="UPI"/>
    <s v="Hyderabad"/>
    <n v="19647.34"/>
    <s v="SUCCESS"/>
    <d v="2026-03-20T00:00:00"/>
    <x v="1"/>
    <n v="31.8"/>
    <n v="1"/>
  </r>
  <r>
    <s v="TXN001291"/>
    <d v="2026-03-23T00:00:00"/>
    <s v="AC00147"/>
    <s v="NEFT"/>
    <s v="Hyderabad"/>
    <n v="4956.9399999999996"/>
    <s v="SUCCESS"/>
    <d v="2026-03-23T00:00:00"/>
    <x v="1"/>
    <n v="35.700000000000003"/>
    <n v="1"/>
  </r>
  <r>
    <s v="TXN001292"/>
    <d v="2026-02-16T00:00:00"/>
    <s v="AC00453"/>
    <s v="NEFT"/>
    <s v="Mumbai"/>
    <n v="22219.86"/>
    <s v="SUCCESS"/>
    <d v="2026-02-17T00:00:00"/>
    <x v="2"/>
    <n v="6.4"/>
    <n v="1"/>
  </r>
  <r>
    <s v="TXN001293"/>
    <d v="2026-01-14T00:00:00"/>
    <s v="AC00447"/>
    <s v="UPI"/>
    <s v="Bengaluru"/>
    <n v="1394.02"/>
    <s v="SUCCESS"/>
    <d v="2026-01-19T00:00:00"/>
    <x v="1"/>
    <n v="44.7"/>
    <n v="1"/>
  </r>
  <r>
    <s v="TXN001294"/>
    <d v="2026-01-28T00:00:00"/>
    <s v="AC00140"/>
    <s v="NEFT"/>
    <s v="Bengaluru"/>
    <n v="7200.84"/>
    <s v="SUCCESS"/>
    <d v="2026-01-30T00:00:00"/>
    <x v="2"/>
    <n v="45.5"/>
    <n v="1"/>
  </r>
  <r>
    <s v="TXN001295"/>
    <d v="2026-03-08T00:00:00"/>
    <s v="AC00457"/>
    <s v="ATM"/>
    <s v="Mumbai"/>
    <n v="12425.01"/>
    <s v="SUCCESS"/>
    <d v="2026-03-09T00:00:00"/>
    <x v="1"/>
    <n v="110.8"/>
    <n v="1"/>
  </r>
  <r>
    <s v="TXN001296"/>
    <d v="2026-01-03T00:00:00"/>
    <s v="AC00688"/>
    <s v="UPI"/>
    <s v="Mumbai"/>
    <n v="5722.79"/>
    <s v="SUCCESS"/>
    <d v="2026-01-05T00:00:00"/>
    <x v="1"/>
    <n v="20.2"/>
    <n v="1"/>
  </r>
  <r>
    <s v="TXN001297"/>
    <d v="2026-03-17T00:00:00"/>
    <s v="AC00452"/>
    <s v="ATM"/>
    <s v="Hyderabad"/>
    <n v="7391.51"/>
    <s v="SUCCESS"/>
    <d v="2026-03-22T00:00:00"/>
    <x v="0"/>
    <n v="21.5"/>
    <n v="1"/>
  </r>
  <r>
    <s v="TXN001298"/>
    <d v="2026-03-20T00:00:00"/>
    <s v="AC00219"/>
    <s v="NEFT"/>
    <s v="Mumbai"/>
    <n v="1563.83"/>
    <s v="SUCCESS"/>
    <d v="2026-03-20T00:00:00"/>
    <x v="1"/>
    <n v="36.4"/>
    <n v="1"/>
  </r>
  <r>
    <s v="TXN001299"/>
    <d v="2026-03-26T00:00:00"/>
    <s v="AC00722"/>
    <s v="UPI"/>
    <s v="Hyderabad"/>
    <n v="2137.33"/>
    <s v="SUCCESS"/>
    <d v="2026-03-26T00:00:00"/>
    <x v="1"/>
    <n v="20.9"/>
    <n v="1"/>
  </r>
  <r>
    <s v="TXN001300"/>
    <d v="2026-02-09T00:00:00"/>
    <s v="AC00420"/>
    <s v="CARD"/>
    <s v="Pune"/>
    <n v="17918.150000000001"/>
    <s v="SUCCESS"/>
    <d v="2026-02-12T00:00:00"/>
    <x v="2"/>
    <n v="107.6"/>
    <n v="1"/>
  </r>
  <r>
    <s v="TXN001301"/>
    <d v="2026-02-10T00:00:00"/>
    <s v="AC00011"/>
    <s v="CARD"/>
    <s v="Pune"/>
    <n v="23271"/>
    <s v="FAILED"/>
    <d v="2026-02-10T00:00:00"/>
    <x v="2"/>
    <n v="23.1"/>
    <n v="1"/>
  </r>
  <r>
    <s v="TXN001303"/>
    <d v="2026-01-15T00:00:00"/>
    <s v="AC00621"/>
    <s v="ATM"/>
    <s v="Mumbai"/>
    <n v="175610.15"/>
    <s v="SUCCESS"/>
    <d v="2026-01-16T00:00:00"/>
    <x v="2"/>
    <n v="11"/>
    <n v="1"/>
  </r>
  <r>
    <s v="TXN001304"/>
    <d v="2026-03-18T00:00:00"/>
    <s v="AC00831"/>
    <s v="NEFT"/>
    <s v="Pune"/>
    <n v="4990.0200000000004"/>
    <s v="SUCCESS"/>
    <d v="2026-03-21T00:00:00"/>
    <x v="1"/>
    <n v="38.9"/>
    <n v="1"/>
  </r>
  <r>
    <s v="TXN001305"/>
    <d v="2026-03-29T00:00:00"/>
    <s v="AC00377"/>
    <s v="UPI"/>
    <s v="Pune"/>
    <n v="11833.18"/>
    <s v="SUCCESS"/>
    <d v="2026-03-30T00:00:00"/>
    <x v="1"/>
    <n v="16.7"/>
    <n v="1"/>
  </r>
  <r>
    <s v="TXN001306"/>
    <d v="2026-01-19T00:00:00"/>
    <s v="AC00183"/>
    <s v="UPI"/>
    <s v="Hyderabad"/>
    <n v="2550.5100000000002"/>
    <s v="SUCCESS"/>
    <d v="2026-01-20T00:00:00"/>
    <x v="1"/>
    <n v="30.5"/>
    <n v="1"/>
  </r>
  <r>
    <s v="TXN001307"/>
    <d v="2026-02-25T00:00:00"/>
    <s v="AC00760"/>
    <s v="UPI"/>
    <s v="Pune"/>
    <n v="19699.61"/>
    <s v="SUCCESS"/>
    <d v="2026-02-27T00:00:00"/>
    <x v="2"/>
    <n v="61.7"/>
    <n v="1"/>
  </r>
  <r>
    <s v="TXN001308"/>
    <d v="2026-03-01T00:00:00"/>
    <s v="AC00653"/>
    <s v="UPI"/>
    <s v="Bengaluru"/>
    <n v="14669.29"/>
    <s v="SUCCESS"/>
    <d v="2026-03-02T00:00:00"/>
    <x v="2"/>
    <n v="79"/>
    <n v="1"/>
  </r>
  <r>
    <s v="TXN001309"/>
    <d v="2026-01-15T00:00:00"/>
    <s v="AC00737"/>
    <s v="NEFT"/>
    <s v="Hyderabad"/>
    <n v="6356.7"/>
    <s v="SUCCESS"/>
    <d v="2026-01-16T00:00:00"/>
    <x v="2"/>
    <n v="20.9"/>
    <n v="1"/>
  </r>
  <r>
    <s v="TXN001310"/>
    <d v="2026-01-15T00:00:00"/>
    <s v="AC00232"/>
    <s v="UPI"/>
    <s v="Hyderabad"/>
    <n v="5501.42"/>
    <s v="SUCCESS"/>
    <d v="2026-01-20T00:00:00"/>
    <x v="2"/>
    <n v="10.5"/>
    <n v="1"/>
  </r>
  <r>
    <s v="TXN001312"/>
    <d v="2026-01-31T00:00:00"/>
    <s v="AC00377"/>
    <s v="NEFT"/>
    <s v="Mumbai"/>
    <n v="20175.84"/>
    <s v="SUCCESS"/>
    <d v="2026-02-02T00:00:00"/>
    <x v="1"/>
    <n v="12.4"/>
    <n v="1"/>
  </r>
  <r>
    <s v="TXN001313"/>
    <d v="2026-01-01T00:00:00"/>
    <s v="AC00384"/>
    <s v="UPI"/>
    <s v="Hyderabad"/>
    <n v="14207.28"/>
    <s v="SUCCESS"/>
    <d v="2026-01-01T00:00:00"/>
    <x v="2"/>
    <n v="27.6"/>
    <n v="1"/>
  </r>
  <r>
    <s v="TXN001314"/>
    <d v="2026-01-10T00:00:00"/>
    <s v="AC00132"/>
    <s v="UPI"/>
    <s v="Mumbai"/>
    <n v="2131.4499999999998"/>
    <s v="SUCCESS"/>
    <d v="2026-01-11T00:00:00"/>
    <x v="2"/>
    <n v="39"/>
    <n v="1"/>
  </r>
  <r>
    <s v="TXN001315"/>
    <d v="2026-01-23T00:00:00"/>
    <s v="AC00357"/>
    <s v="NEFT"/>
    <s v="Hyderabad"/>
    <n v="9656.89"/>
    <s v="SUCCESS"/>
    <d v="2026-01-23T00:00:00"/>
    <x v="0"/>
    <n v="24.3"/>
    <n v="1"/>
  </r>
  <r>
    <s v="TXN001316"/>
    <d v="2026-03-15T00:00:00"/>
    <s v="AC00159"/>
    <s v="IMPS"/>
    <s v="Bengaluru"/>
    <n v="479.04"/>
    <s v="SUCCESS"/>
    <d v="2026-03-18T00:00:00"/>
    <x v="1"/>
    <n v="80.599999999999994"/>
    <n v="1"/>
  </r>
  <r>
    <s v="TXN001317"/>
    <d v="2026-03-09T00:00:00"/>
    <s v="AC00451"/>
    <s v="UPI"/>
    <s v="Bengaluru"/>
    <n v="21798.49"/>
    <s v="SUCCESS"/>
    <d v="2026-03-11T00:00:00"/>
    <x v="1"/>
    <n v="41.3"/>
    <n v="1"/>
  </r>
  <r>
    <s v="TXN001318"/>
    <d v="2026-02-28T00:00:00"/>
    <s v="AC00032"/>
    <s v="UPI"/>
    <s v="Pune"/>
    <n v="19318.97"/>
    <s v="SUCCESS"/>
    <d v="2026-02-28T00:00:00"/>
    <x v="1"/>
    <n v="21"/>
    <n v="1"/>
  </r>
  <r>
    <s v="TXN001319"/>
    <d v="2026-03-01T00:00:00"/>
    <s v="AC00707"/>
    <s v="UPI"/>
    <s v="Mumbai"/>
    <n v="23969.49"/>
    <s v="SUCCESS"/>
    <d v="2026-03-02T00:00:00"/>
    <x v="0"/>
    <n v="22.5"/>
    <n v="1"/>
  </r>
  <r>
    <s v="TXN001320"/>
    <d v="2026-01-14T00:00:00"/>
    <s v="AC00557"/>
    <s v="CARD"/>
    <s v="Pune"/>
    <n v="1321.69"/>
    <s v="SUCCESS"/>
    <d v="2026-01-14T00:00:00"/>
    <x v="0"/>
    <n v="11.7"/>
    <n v="1"/>
  </r>
  <r>
    <s v="TXN001321"/>
    <d v="2026-03-16T00:00:00"/>
    <s v="AC00551"/>
    <s v="UPI"/>
    <s v="Pune"/>
    <n v="1864.61"/>
    <s v="SUCCESS"/>
    <d v="2026-03-19T00:00:00"/>
    <x v="1"/>
    <n v="34.6"/>
    <n v="1"/>
  </r>
  <r>
    <s v="TXN001322"/>
    <d v="2026-01-19T00:00:00"/>
    <s v="AC00615"/>
    <s v="UPI"/>
    <s v="Mumbai"/>
    <n v="27619.86"/>
    <s v="REVERSED"/>
    <d v="2026-01-19T00:00:00"/>
    <x v="2"/>
    <n v="46.4"/>
    <n v="1"/>
  </r>
  <r>
    <s v="TXN001323"/>
    <d v="2026-03-21T00:00:00"/>
    <s v="AC00558"/>
    <s v="UPI"/>
    <s v="Pune"/>
    <n v="4672.9399999999996"/>
    <s v="SUCCESS"/>
    <d v="2026-03-24T00:00:00"/>
    <x v="0"/>
    <n v="17.399999999999999"/>
    <n v="1"/>
  </r>
  <r>
    <s v="TXN001324"/>
    <d v="2026-01-12T00:00:00"/>
    <s v="AC00224"/>
    <s v="ATM"/>
    <s v="Hyderabad"/>
    <n v="12464.33"/>
    <s v="SUCCESS"/>
    <d v="2026-01-13T00:00:00"/>
    <x v="2"/>
    <n v="2.2000000000000002"/>
    <n v="1"/>
  </r>
  <r>
    <s v="TXN001325"/>
    <d v="2026-03-21T00:00:00"/>
    <s v="AC00846"/>
    <s v="UPI"/>
    <s v="Hyderabad"/>
    <n v="10194.82"/>
    <s v="SUCCESS"/>
    <d v="2026-03-21T00:00:00"/>
    <x v="2"/>
    <n v="18.899999999999999"/>
    <n v="1"/>
  </r>
  <r>
    <s v="TXN001326"/>
    <d v="2026-01-18T00:00:00"/>
    <s v="AC00007"/>
    <s v="IMPS"/>
    <s v="Hyderabad"/>
    <n v="18340.919999999998"/>
    <s v="SUCCESS"/>
    <d v="2026-01-19T00:00:00"/>
    <x v="1"/>
    <n v="10.1"/>
    <n v="1"/>
  </r>
  <r>
    <s v="TXN001327"/>
    <d v="2026-02-10T00:00:00"/>
    <s v="AC00370"/>
    <s v="NEFT"/>
    <s v="Bengaluru"/>
    <n v="50340.53"/>
    <s v="SUCCESS"/>
    <d v="2026-02-10T00:00:00"/>
    <x v="1"/>
    <n v="59.7"/>
    <n v="1"/>
  </r>
  <r>
    <s v="TXN001328"/>
    <d v="2026-02-23T00:00:00"/>
    <s v="AC00156"/>
    <s v="NEFT"/>
    <s v="Bengaluru"/>
    <n v="6147.32"/>
    <s v="SUCCESS"/>
    <d v="2026-02-26T00:00:00"/>
    <x v="0"/>
    <n v="24"/>
    <n v="1"/>
  </r>
  <r>
    <s v="TXN001329"/>
    <d v="2026-01-05T00:00:00"/>
    <s v="AC00237"/>
    <s v="UPI"/>
    <s v="Pune"/>
    <n v="3093.58"/>
    <s v="SUCCESS"/>
    <d v="2026-01-05T00:00:00"/>
    <x v="1"/>
    <n v="25.8"/>
    <n v="1"/>
  </r>
  <r>
    <s v="TXN001330"/>
    <d v="2026-01-07T00:00:00"/>
    <s v="AC00243"/>
    <s v="NEFT"/>
    <s v="Bengaluru"/>
    <n v="7163.65"/>
    <s v="SUCCESS"/>
    <d v="2026-01-08T00:00:00"/>
    <x v="2"/>
    <n v="41.4"/>
    <n v="1"/>
  </r>
  <r>
    <s v="TXN001331"/>
    <d v="2026-03-07T00:00:00"/>
    <s v="AC00447"/>
    <s v="UPI"/>
    <s v="Hyderabad"/>
    <n v="30577.58"/>
    <s v="REVERSED"/>
    <d v="2026-03-09T00:00:00"/>
    <x v="2"/>
    <n v="14.8"/>
    <n v="1"/>
  </r>
  <r>
    <s v="TXN001332"/>
    <d v="2026-03-14T00:00:00"/>
    <s v="AC00329"/>
    <s v="UPI"/>
    <s v="Hyderabad"/>
    <n v="1384.38"/>
    <s v="SUCCESS"/>
    <d v="2026-03-14T00:00:00"/>
    <x v="2"/>
    <n v="28.7"/>
    <n v="1"/>
  </r>
  <r>
    <s v="TXN001333"/>
    <d v="2026-03-04T00:00:00"/>
    <s v="AC00267"/>
    <s v="IMPS"/>
    <s v="Mumbai"/>
    <n v="3132.83"/>
    <s v="FAILED"/>
    <d v="2026-03-06T00:00:00"/>
    <x v="2"/>
    <n v="49.8"/>
    <n v="1"/>
  </r>
  <r>
    <s v="TXN001334"/>
    <d v="2026-02-20T00:00:00"/>
    <s v="AC00807"/>
    <s v="UPI"/>
    <s v="Mumbai"/>
    <n v="18298.689999999999"/>
    <s v="SUCCESS"/>
    <d v="2026-02-22T00:00:00"/>
    <x v="0"/>
    <n v="34.799999999999997"/>
    <n v="1"/>
  </r>
  <r>
    <s v="TXN001336"/>
    <d v="2026-01-06T00:00:00"/>
    <s v="AC00661"/>
    <s v="IMPS"/>
    <s v="Hyderabad"/>
    <n v="16147.46"/>
    <s v="SUCCESS"/>
    <d v="2026-01-08T00:00:00"/>
    <x v="1"/>
    <n v="40.4"/>
    <n v="1"/>
  </r>
  <r>
    <s v="TXN001337"/>
    <d v="2026-03-07T00:00:00"/>
    <s v="AC00758"/>
    <s v="UPI"/>
    <s v="Hyderabad"/>
    <n v="1073.5"/>
    <s v="SUCCESS"/>
    <d v="2026-03-10T00:00:00"/>
    <x v="1"/>
    <n v="17.8"/>
    <n v="1"/>
  </r>
  <r>
    <s v="TXN001338"/>
    <d v="2026-01-28T00:00:00"/>
    <s v="AC00002"/>
    <s v="UPI"/>
    <s v="Hyderabad"/>
    <n v="1643.52"/>
    <s v="SUCCESS"/>
    <d v="2026-01-31T00:00:00"/>
    <x v="2"/>
    <n v="30.8"/>
    <n v="1"/>
  </r>
  <r>
    <s v="TXN001339"/>
    <d v="2026-03-02T00:00:00"/>
    <s v="AC00439"/>
    <s v="NEFT"/>
    <s v="Mumbai"/>
    <n v="2654.84"/>
    <s v="SUCCESS"/>
    <d v="2026-03-04T00:00:00"/>
    <x v="2"/>
    <n v="65.900000000000006"/>
    <n v="1"/>
  </r>
  <r>
    <s v="TXN001340"/>
    <d v="2026-03-26T00:00:00"/>
    <s v="AC00627"/>
    <s v="CARD"/>
    <s v="Pune"/>
    <n v="24443.040000000001"/>
    <s v="SUCCESS"/>
    <d v="2026-03-27T00:00:00"/>
    <x v="2"/>
    <n v="41"/>
    <n v="1"/>
  </r>
  <r>
    <s v="TXN001341"/>
    <d v="2026-02-25T00:00:00"/>
    <s v="AC00560"/>
    <s v="NEFT"/>
    <s v="Mumbai"/>
    <n v="48459.8"/>
    <s v="SUCCESS"/>
    <d v="2026-02-28T00:00:00"/>
    <x v="1"/>
    <n v="23.3"/>
    <n v="1"/>
  </r>
  <r>
    <s v="TXN001342"/>
    <d v="2026-01-01T00:00:00"/>
    <s v="AC00531"/>
    <s v="UPI"/>
    <s v="Pune"/>
    <n v="22319.57"/>
    <s v="SUCCESS"/>
    <d v="2026-01-04T00:00:00"/>
    <x v="1"/>
    <n v="15.3"/>
    <n v="1"/>
  </r>
  <r>
    <s v="TXN001343"/>
    <d v="2026-02-08T00:00:00"/>
    <s v="AC00082"/>
    <s v="NEFT"/>
    <s v="Hyderabad"/>
    <n v="15570.08"/>
    <s v="SUCCESS"/>
    <d v="2026-02-10T00:00:00"/>
    <x v="0"/>
    <n v="12"/>
    <n v="1"/>
  </r>
  <r>
    <s v="TXN001344"/>
    <d v="2026-02-13T00:00:00"/>
    <s v="AC00819"/>
    <s v="IMPS"/>
    <s v="Pune"/>
    <n v="3397.5"/>
    <s v="SUCCESS"/>
    <d v="2026-02-15T00:00:00"/>
    <x v="1"/>
    <n v="59.8"/>
    <n v="1"/>
  </r>
  <r>
    <s v="TXN001345"/>
    <d v="2026-02-07T00:00:00"/>
    <s v="AC00233"/>
    <s v="NEFT"/>
    <s v="Bengaluru"/>
    <n v="2698.44"/>
    <s v="SUCCESS"/>
    <d v="2026-02-09T00:00:00"/>
    <x v="0"/>
    <n v="30.3"/>
    <n v="1"/>
  </r>
  <r>
    <s v="TXN001346"/>
    <d v="2026-01-04T00:00:00"/>
    <s v="AC00688"/>
    <s v="NEFT"/>
    <s v="Pune"/>
    <n v="1254.51"/>
    <s v="SUCCESS"/>
    <d v="2026-01-06T00:00:00"/>
    <x v="1"/>
    <n v="31.4"/>
    <n v="1"/>
  </r>
  <r>
    <s v="TXN001347"/>
    <d v="2026-02-20T00:00:00"/>
    <s v="AC00550"/>
    <s v="UPI"/>
    <s v="Pune"/>
    <n v="274.24"/>
    <s v="SUCCESS"/>
    <d v="2026-02-23T00:00:00"/>
    <x v="1"/>
    <n v="41.8"/>
    <n v="1"/>
  </r>
  <r>
    <s v="TXN001348"/>
    <d v="2026-02-06T00:00:00"/>
    <s v="AC00249"/>
    <s v="UPI"/>
    <s v="Hyderabad"/>
    <n v="10949.4"/>
    <s v="SUCCESS"/>
    <d v="2026-02-06T00:00:00"/>
    <x v="2"/>
    <n v="32.799999999999997"/>
    <n v="1"/>
  </r>
  <r>
    <s v="TXN001350"/>
    <d v="2026-01-29T00:00:00"/>
    <s v="AC00505"/>
    <s v="CARD"/>
    <s v="Hyderabad"/>
    <n v="7919.53"/>
    <s v="SUCCESS"/>
    <d v="2026-01-30T00:00:00"/>
    <x v="0"/>
    <n v="60.9"/>
    <n v="1"/>
  </r>
  <r>
    <s v="TXN001351"/>
    <d v="2026-03-03T00:00:00"/>
    <s v="AC00283"/>
    <s v="ATM"/>
    <s v="Bengaluru"/>
    <n v="1347.47"/>
    <s v="SUCCESS"/>
    <d v="2026-03-05T00:00:00"/>
    <x v="0"/>
    <n v="32.4"/>
    <n v="1"/>
  </r>
  <r>
    <s v="TXN001352"/>
    <d v="2026-01-02T00:00:00"/>
    <s v="AC00636"/>
    <s v="NEFT"/>
    <s v="Pune"/>
    <n v="7952.19"/>
    <s v="SUCCESS"/>
    <d v="2026-01-04T00:00:00"/>
    <x v="2"/>
    <n v="30.3"/>
    <n v="1"/>
  </r>
  <r>
    <s v="TXN001353"/>
    <d v="2026-02-26T00:00:00"/>
    <s v="AC00287"/>
    <s v="CARD"/>
    <s v="Pune"/>
    <n v="12260.32"/>
    <s v="SUCCESS"/>
    <d v="2026-02-27T00:00:00"/>
    <x v="2"/>
    <n v="139.4"/>
    <n v="1"/>
  </r>
  <r>
    <s v="TXN001354"/>
    <d v="2026-02-21T00:00:00"/>
    <s v="AC00232"/>
    <s v="IMPS"/>
    <s v="Bengaluru"/>
    <n v="5756.25"/>
    <s v="SUCCESS"/>
    <d v="2026-02-23T00:00:00"/>
    <x v="2"/>
    <n v="11.5"/>
    <n v="1"/>
  </r>
  <r>
    <s v="TXN001356"/>
    <d v="2026-02-19T00:00:00"/>
    <s v="AC00615"/>
    <s v="CARD"/>
    <s v="Hyderabad"/>
    <n v="976.39"/>
    <s v="SUCCESS"/>
    <d v="2026-02-22T00:00:00"/>
    <x v="2"/>
    <n v="15"/>
    <n v="1"/>
  </r>
  <r>
    <s v="TXN001357"/>
    <d v="2026-02-01T00:00:00"/>
    <s v="AC00620"/>
    <s v="NEFT"/>
    <s v="Mumbai"/>
    <n v="5879.3"/>
    <s v="SUCCESS"/>
    <d v="2026-02-06T00:00:00"/>
    <x v="1"/>
    <n v="3.3"/>
    <n v="1"/>
  </r>
  <r>
    <s v="TXN001358"/>
    <d v="2026-03-15T00:00:00"/>
    <s v="AC00807"/>
    <s v="NEFT"/>
    <s v="Bengaluru"/>
    <n v="5288.15"/>
    <s v="SUCCESS"/>
    <d v="2026-03-16T00:00:00"/>
    <x v="2"/>
    <n v="28.2"/>
    <n v="1"/>
  </r>
  <r>
    <s v="TXN001359"/>
    <d v="2026-02-07T00:00:00"/>
    <s v="AC00836"/>
    <s v="NEFT"/>
    <s v="Hyderabad"/>
    <n v="9612.11"/>
    <s v="SUCCESS"/>
    <d v="2026-02-10T00:00:00"/>
    <x v="2"/>
    <n v="10.199999999999999"/>
    <n v="1"/>
  </r>
  <r>
    <s v="TXN001360"/>
    <d v="2026-01-30T00:00:00"/>
    <s v="AC00808"/>
    <s v="UPI"/>
    <s v="Bengaluru"/>
    <n v="6940.61"/>
    <s v="SUCCESS"/>
    <d v="2026-02-02T00:00:00"/>
    <x v="0"/>
    <n v="34.299999999999997"/>
    <n v="1"/>
  </r>
  <r>
    <s v="TXN001361"/>
    <d v="2026-01-08T00:00:00"/>
    <s v="AC00489"/>
    <s v="CARD"/>
    <s v="Bengaluru"/>
    <n v="2536"/>
    <s v="SUCCESS"/>
    <d v="2026-01-08T00:00:00"/>
    <x v="2"/>
    <n v="49.1"/>
    <n v="1"/>
  </r>
  <r>
    <s v="TXN001362"/>
    <d v="2026-02-16T00:00:00"/>
    <s v="AC00679"/>
    <s v="NEFT"/>
    <s v="Pune"/>
    <n v="16316.41"/>
    <s v="SUCCESS"/>
    <d v="2026-02-16T00:00:00"/>
    <x v="1"/>
    <n v="26.7"/>
    <n v="1"/>
  </r>
  <r>
    <s v="TXN001363"/>
    <d v="2026-01-12T00:00:00"/>
    <s v="AC00213"/>
    <s v="IMPS"/>
    <s v="Pune"/>
    <n v="11006.52"/>
    <s v="FAILED"/>
    <d v="2026-01-13T00:00:00"/>
    <x v="1"/>
    <n v="32.6"/>
    <n v="1"/>
  </r>
  <r>
    <s v="TXN001364"/>
    <d v="2026-01-06T00:00:00"/>
    <s v="AC00006"/>
    <s v="ATM"/>
    <s v="Mumbai"/>
    <n v="2038.65"/>
    <s v="SUCCESS"/>
    <d v="2026-01-06T00:00:00"/>
    <x v="2"/>
    <n v="35.700000000000003"/>
    <n v="1"/>
  </r>
  <r>
    <s v="TXN001365"/>
    <d v="2026-01-06T00:00:00"/>
    <s v="AC00641"/>
    <s v="IMPS"/>
    <s v="Hyderabad"/>
    <n v="10561.14"/>
    <s v="SUCCESS"/>
    <d v="2026-01-07T00:00:00"/>
    <x v="2"/>
    <n v="53.4"/>
    <n v="1"/>
  </r>
  <r>
    <s v="TXN001366"/>
    <d v="2026-02-23T00:00:00"/>
    <s v="AC00306"/>
    <s v="UPI"/>
    <s v="Hyderabad"/>
    <n v="7479.92"/>
    <s v="SUCCESS"/>
    <d v="2026-02-24T00:00:00"/>
    <x v="1"/>
    <n v="17.100000000000001"/>
    <n v="1"/>
  </r>
  <r>
    <s v="TXN001367"/>
    <d v="2026-03-03T00:00:00"/>
    <s v="AC00381"/>
    <s v="ATM"/>
    <s v="Hyderabad"/>
    <n v="6430.42"/>
    <s v="SUCCESS"/>
    <d v="2026-03-06T00:00:00"/>
    <x v="2"/>
    <n v="87.7"/>
    <n v="1"/>
  </r>
  <r>
    <s v="TXN001368"/>
    <d v="2026-02-16T00:00:00"/>
    <s v="AC00185"/>
    <s v="UPI"/>
    <s v="Mumbai"/>
    <n v="3716.79"/>
    <s v="SUCCESS"/>
    <d v="2026-02-16T00:00:00"/>
    <x v="2"/>
    <n v="57.6"/>
    <n v="1"/>
  </r>
  <r>
    <s v="TXN001369"/>
    <d v="2026-03-03T00:00:00"/>
    <s v="AC00506"/>
    <s v="NEFT"/>
    <s v="Mumbai"/>
    <n v="4781.21"/>
    <s v="SUCCESS"/>
    <d v="2026-03-06T00:00:00"/>
    <x v="0"/>
    <n v="13.7"/>
    <n v="1"/>
  </r>
  <r>
    <s v="TXN001370"/>
    <d v="2026-02-04T00:00:00"/>
    <s v="AC00790"/>
    <s v="UPI"/>
    <s v="Bengaluru"/>
    <n v="8897.81"/>
    <s v="SUCCESS"/>
    <d v="2026-02-06T00:00:00"/>
    <x v="0"/>
    <n v="27.5"/>
    <n v="1"/>
  </r>
  <r>
    <s v="TXN001371"/>
    <d v="2026-01-01T00:00:00"/>
    <s v="AC00150"/>
    <s v="UPI"/>
    <s v="Hyderabad"/>
    <n v="8410.94"/>
    <s v="SUCCESS"/>
    <d v="2026-01-03T00:00:00"/>
    <x v="1"/>
    <n v="25.1"/>
    <n v="1"/>
  </r>
  <r>
    <s v="TXN001372"/>
    <d v="2026-02-06T00:00:00"/>
    <s v="AC00063"/>
    <s v="ATM"/>
    <s v="Mumbai"/>
    <n v="4669.63"/>
    <s v="SUCCESS"/>
    <d v="2026-02-07T00:00:00"/>
    <x v="1"/>
    <n v="19.399999999999999"/>
    <n v="1"/>
  </r>
  <r>
    <s v="TXN001373"/>
    <d v="2026-01-27T00:00:00"/>
    <s v="AC00502"/>
    <s v="UPI"/>
    <s v="Pune"/>
    <n v="14985.53"/>
    <s v="FAILED"/>
    <d v="2026-01-28T00:00:00"/>
    <x v="1"/>
    <n v="25"/>
    <n v="1"/>
  </r>
  <r>
    <s v="TXN001374"/>
    <d v="2026-02-03T00:00:00"/>
    <s v="AC00181"/>
    <s v="UPI"/>
    <s v="Pune"/>
    <n v="1821.2"/>
    <s v="SUCCESS"/>
    <d v="2026-02-06T00:00:00"/>
    <x v="0"/>
    <n v="34.5"/>
    <n v="1"/>
  </r>
  <r>
    <s v="TXN001375"/>
    <d v="2026-01-20T00:00:00"/>
    <s v="AC00670"/>
    <s v="NEFT"/>
    <s v="Mumbai"/>
    <n v="16590.07"/>
    <s v="SUCCESS"/>
    <d v="2026-01-23T00:00:00"/>
    <x v="2"/>
    <n v="13.1"/>
    <n v="1"/>
  </r>
  <r>
    <s v="TXN001376"/>
    <d v="2026-03-27T00:00:00"/>
    <s v="AC00744"/>
    <s v="CARD"/>
    <s v="Mumbai"/>
    <n v="2949.17"/>
    <s v="SUCCESS"/>
    <d v="2026-03-30T00:00:00"/>
    <x v="2"/>
    <n v="13.3"/>
    <n v="1"/>
  </r>
  <r>
    <s v="TXN001377"/>
    <d v="2026-02-27T00:00:00"/>
    <s v="AC00089"/>
    <s v="NEFT"/>
    <s v="Hyderabad"/>
    <n v="8850.4"/>
    <s v="SUCCESS"/>
    <d v="2026-03-02T00:00:00"/>
    <x v="0"/>
    <n v="4.2"/>
    <n v="1"/>
  </r>
  <r>
    <s v="TXN001378"/>
    <d v="2026-03-30T00:00:00"/>
    <s v="AC00786"/>
    <s v="UPI"/>
    <s v="Bengaluru"/>
    <n v="1400.98"/>
    <s v="SUCCESS"/>
    <d v="2026-03-31T00:00:00"/>
    <x v="1"/>
    <n v="42.2"/>
    <n v="1"/>
  </r>
  <r>
    <s v="TXN001379"/>
    <d v="2026-02-18T00:00:00"/>
    <s v="AC00379"/>
    <s v="IMPS"/>
    <s v="Hyderabad"/>
    <n v="1221.71"/>
    <s v="SUCCESS"/>
    <d v="2026-02-20T00:00:00"/>
    <x v="1"/>
    <n v="26.2"/>
    <n v="1"/>
  </r>
  <r>
    <s v="TXN001380"/>
    <d v="2026-02-28T00:00:00"/>
    <s v="AC00208"/>
    <s v="NEFT"/>
    <s v="Hyderabad"/>
    <n v="2101.4299999999998"/>
    <s v="SUCCESS"/>
    <d v="2026-03-02T00:00:00"/>
    <x v="1"/>
    <n v="25.3"/>
    <n v="1"/>
  </r>
  <r>
    <s v="TXN001381"/>
    <d v="2026-02-12T00:00:00"/>
    <s v="AC00541"/>
    <s v="UPI"/>
    <s v="Bengaluru"/>
    <n v="1174.26"/>
    <s v="SUCCESS"/>
    <d v="2026-02-13T00:00:00"/>
    <x v="0"/>
    <n v="36.6"/>
    <n v="1"/>
  </r>
  <r>
    <s v="TXN001382"/>
    <d v="2026-02-23T00:00:00"/>
    <s v="AC00257"/>
    <s v="UPI"/>
    <s v="Bengaluru"/>
    <n v="4843.8"/>
    <s v="SUCCESS"/>
    <d v="2026-02-23T00:00:00"/>
    <x v="1"/>
    <n v="12"/>
    <n v="1"/>
  </r>
  <r>
    <s v="TXN001383"/>
    <d v="2026-01-28T00:00:00"/>
    <s v="AC00759"/>
    <s v="UPI"/>
    <s v="Mumbai"/>
    <n v="702.31"/>
    <s v="SUCCESS"/>
    <d v="2026-01-30T00:00:00"/>
    <x v="1"/>
    <n v="13.5"/>
    <n v="1"/>
  </r>
  <r>
    <s v="TXN001384"/>
    <d v="2026-03-10T00:00:00"/>
    <s v="AC00734"/>
    <s v="UPI"/>
    <s v="Hyderabad"/>
    <n v="6434.17"/>
    <s v="SUCCESS"/>
    <d v="2026-03-10T00:00:00"/>
    <x v="0"/>
    <n v="27"/>
    <n v="1"/>
  </r>
  <r>
    <s v="TXN001385"/>
    <d v="2026-01-23T00:00:00"/>
    <s v="AC00203"/>
    <s v="CARD"/>
    <s v="Hyderabad"/>
    <n v="13739.44"/>
    <s v="SUCCESS"/>
    <d v="2026-01-24T00:00:00"/>
    <x v="2"/>
    <n v="20.5"/>
    <n v="1"/>
  </r>
  <r>
    <s v="TXN001386"/>
    <d v="2026-03-05T00:00:00"/>
    <s v="AC00303"/>
    <s v="CARD"/>
    <s v="Bengaluru"/>
    <n v="10499.1"/>
    <s v="SUCCESS"/>
    <d v="2026-03-05T00:00:00"/>
    <x v="1"/>
    <n v="64.7"/>
    <n v="1"/>
  </r>
  <r>
    <s v="TXN001387"/>
    <d v="2026-01-06T00:00:00"/>
    <s v="AC00427"/>
    <s v="UPI"/>
    <s v="Hyderabad"/>
    <n v="4203.3999999999996"/>
    <s v="SUCCESS"/>
    <d v="2026-01-09T00:00:00"/>
    <x v="1"/>
    <n v="28.5"/>
    <n v="1"/>
  </r>
  <r>
    <s v="TXN001388"/>
    <d v="2026-02-11T00:00:00"/>
    <s v="AC00299"/>
    <s v="UPI"/>
    <s v="Hyderabad"/>
    <n v="948.18"/>
    <s v="SUCCESS"/>
    <d v="2026-02-12T00:00:00"/>
    <x v="2"/>
    <n v="8.4"/>
    <n v="1"/>
  </r>
  <r>
    <s v="TXN001389"/>
    <d v="2026-02-11T00:00:00"/>
    <s v="AC00605"/>
    <s v="UPI"/>
    <s v="Hyderabad"/>
    <n v="5818.13"/>
    <s v="SUCCESS"/>
    <d v="2026-02-12T00:00:00"/>
    <x v="1"/>
    <n v="18.2"/>
    <n v="1"/>
  </r>
  <r>
    <s v="TXN001390"/>
    <d v="2026-03-25T00:00:00"/>
    <s v="AC00665"/>
    <s v="NEFT"/>
    <s v="Bengaluru"/>
    <n v="14614.79"/>
    <s v="SUCCESS"/>
    <d v="2026-03-26T00:00:00"/>
    <x v="0"/>
    <n v="9.5"/>
    <n v="1"/>
  </r>
  <r>
    <s v="TXN001391"/>
    <d v="2026-03-31T00:00:00"/>
    <s v="AC00108"/>
    <s v="NEFT"/>
    <s v="Bengaluru"/>
    <n v="2873.44"/>
    <s v="REVERSED"/>
    <d v="2026-03-31T00:00:00"/>
    <x v="1"/>
    <n v="23.1"/>
    <n v="1"/>
  </r>
  <r>
    <s v="TXN001392"/>
    <d v="2026-01-04T00:00:00"/>
    <s v="AC00210"/>
    <s v="CARD"/>
    <s v="Hyderabad"/>
    <n v="3815.52"/>
    <s v="REVERSED"/>
    <d v="2026-01-07T00:00:00"/>
    <x v="1"/>
    <n v="53.4"/>
    <n v="1"/>
  </r>
  <r>
    <s v="TXN001393"/>
    <d v="2026-03-08T00:00:00"/>
    <s v="AC00225"/>
    <s v="UPI"/>
    <s v="Mumbai"/>
    <n v="7838.17"/>
    <s v="SUCCESS"/>
    <d v="2026-03-09T00:00:00"/>
    <x v="2"/>
    <n v="39.4"/>
    <n v="1"/>
  </r>
  <r>
    <s v="TXN001394"/>
    <d v="2026-01-17T00:00:00"/>
    <s v="AC00316"/>
    <s v="IMPS"/>
    <s v="Hyderabad"/>
    <n v="7559.5"/>
    <s v="SUCCESS"/>
    <d v="2026-01-17T00:00:00"/>
    <x v="2"/>
    <n v="47.8"/>
    <n v="1"/>
  </r>
  <r>
    <s v="TXN001395"/>
    <d v="2026-01-19T00:00:00"/>
    <s v="AC00731"/>
    <s v="UPI"/>
    <s v="Mumbai"/>
    <n v="4123.87"/>
    <s v="SUCCESS"/>
    <d v="2026-01-22T00:00:00"/>
    <x v="0"/>
    <n v="28.1"/>
    <n v="1"/>
  </r>
  <r>
    <s v="TXN001396"/>
    <d v="2026-03-12T00:00:00"/>
    <s v="AC00790"/>
    <s v="NEFT"/>
    <s v="Bengaluru"/>
    <n v="1361.61"/>
    <s v="SUCCESS"/>
    <d v="2026-03-12T00:00:00"/>
    <x v="0"/>
    <n v="5.4"/>
    <n v="1"/>
  </r>
  <r>
    <s v="TXN001397"/>
    <d v="2026-01-04T00:00:00"/>
    <s v="AC00625"/>
    <s v="UPI"/>
    <s v="Hyderabad"/>
    <n v="9056.09"/>
    <s v="SUCCESS"/>
    <d v="2026-01-04T00:00:00"/>
    <x v="2"/>
    <n v="29.4"/>
    <n v="1"/>
  </r>
  <r>
    <s v="TXN001398"/>
    <d v="2026-03-30T00:00:00"/>
    <s v="AC00470"/>
    <s v="UPI"/>
    <s v="Hyderabad"/>
    <n v="2409.6"/>
    <s v="SUCCESS"/>
    <d v="2026-04-01T00:00:00"/>
    <x v="1"/>
    <n v="45.5"/>
    <n v="1"/>
  </r>
  <r>
    <s v="TXN001399"/>
    <d v="2026-03-05T00:00:00"/>
    <s v="AC00150"/>
    <s v="NEFT"/>
    <s v="Mumbai"/>
    <n v="3715.31"/>
    <s v="SUCCESS"/>
    <d v="2026-03-05T00:00:00"/>
    <x v="1"/>
    <n v="6.1"/>
    <n v="1"/>
  </r>
  <r>
    <s v="TXN001400"/>
    <d v="2026-03-29T00:00:00"/>
    <s v="AC00114"/>
    <s v="IMPS"/>
    <s v="Pune"/>
    <n v="73411.61"/>
    <s v="SUCCESS"/>
    <d v="2026-04-03T00:00:00"/>
    <x v="0"/>
    <n v="3.6"/>
    <n v="1"/>
  </r>
  <r>
    <s v="TXN001401"/>
    <d v="2026-02-08T00:00:00"/>
    <s v="AC00799"/>
    <s v="UPI"/>
    <s v="Hyderabad"/>
    <n v="3653.76"/>
    <s v="SUCCESS"/>
    <d v="2026-02-11T00:00:00"/>
    <x v="1"/>
    <n v="45.3"/>
    <n v="1"/>
  </r>
  <r>
    <s v="TXN001402"/>
    <d v="2026-03-24T00:00:00"/>
    <s v="AC00685"/>
    <s v="UPI"/>
    <s v="Pune"/>
    <n v="1861.12"/>
    <s v="SUCCESS"/>
    <d v="2026-03-29T00:00:00"/>
    <x v="1"/>
    <n v="27.6"/>
    <n v="1"/>
  </r>
  <r>
    <s v="TXN001403"/>
    <d v="2026-02-14T00:00:00"/>
    <s v="AC00269"/>
    <s v="NEFT"/>
    <s v="Pune"/>
    <n v="8865.06"/>
    <s v="FAILED"/>
    <d v="2026-02-16T00:00:00"/>
    <x v="2"/>
    <n v="26.8"/>
    <n v="1"/>
  </r>
  <r>
    <s v="TXN001404"/>
    <d v="2026-02-13T00:00:00"/>
    <s v="AC00547"/>
    <s v="CARD"/>
    <s v="Bengaluru"/>
    <n v="2247.67"/>
    <s v="SUCCESS"/>
    <d v="2026-02-14T00:00:00"/>
    <x v="2"/>
    <n v="38.4"/>
    <n v="1"/>
  </r>
  <r>
    <s v="TXN001405"/>
    <d v="2026-03-17T00:00:00"/>
    <s v="AC00689"/>
    <s v="ATM"/>
    <s v="Bengaluru"/>
    <n v="15676.86"/>
    <s v="FAILED"/>
    <d v="2026-03-20T00:00:00"/>
    <x v="2"/>
    <n v="13"/>
    <n v="1"/>
  </r>
  <r>
    <s v="TXN001406"/>
    <d v="2026-02-07T00:00:00"/>
    <s v="AC00805"/>
    <s v="UPI"/>
    <s v="Bengaluru"/>
    <n v="227.27"/>
    <s v="SUCCESS"/>
    <d v="2026-02-07T00:00:00"/>
    <x v="2"/>
    <n v="29.4"/>
    <n v="2"/>
  </r>
  <r>
    <s v="TXN001406"/>
    <d v="2026-02-07T00:00:00"/>
    <s v="AC00805"/>
    <s v="UPI"/>
    <s v="Bengaluru"/>
    <n v="227.27"/>
    <s v="SUCCESS"/>
    <d v="2026-02-08T00:00:00"/>
    <x v="2"/>
    <n v="29.4"/>
    <n v="2"/>
  </r>
  <r>
    <s v="TXN001407"/>
    <d v="2026-03-21T00:00:00"/>
    <s v="AC00607"/>
    <s v="IMPS"/>
    <s v="Bengaluru"/>
    <n v="1623.52"/>
    <s v="SUCCESS"/>
    <d v="2026-03-24T00:00:00"/>
    <x v="0"/>
    <n v="51.9"/>
    <n v="1"/>
  </r>
  <r>
    <s v="TXN001408"/>
    <d v="2026-02-10T00:00:00"/>
    <s v="AC00618"/>
    <s v="UPI"/>
    <s v="Bengaluru"/>
    <n v="10094.11"/>
    <s v="REVERSED"/>
    <d v="2026-02-10T00:00:00"/>
    <x v="0"/>
    <n v="56.5"/>
    <n v="1"/>
  </r>
  <r>
    <s v="TXN001409"/>
    <d v="2026-01-02T00:00:00"/>
    <s v="AC00411"/>
    <s v="IMPS"/>
    <s v="Bengaluru"/>
    <n v="4237.18"/>
    <s v="SUCCESS"/>
    <d v="2026-01-03T00:00:00"/>
    <x v="0"/>
    <n v="25.4"/>
    <n v="1"/>
  </r>
  <r>
    <s v="TXN001410"/>
    <d v="2026-01-23T00:00:00"/>
    <s v="AC00193"/>
    <s v="UPI"/>
    <s v="Mumbai"/>
    <n v="6312.36"/>
    <s v="SUCCESS"/>
    <d v="2026-01-24T00:00:00"/>
    <x v="1"/>
    <n v="19.399999999999999"/>
    <n v="1"/>
  </r>
  <r>
    <s v="TXN001411"/>
    <d v="2026-03-21T00:00:00"/>
    <s v="AC00656"/>
    <s v="IMPS"/>
    <s v="Hyderabad"/>
    <n v="2005.81"/>
    <s v="SUCCESS"/>
    <d v="2026-03-22T00:00:00"/>
    <x v="0"/>
    <n v="22.4"/>
    <n v="2"/>
  </r>
  <r>
    <s v="TXN001411"/>
    <d v="2026-03-21T00:00:00"/>
    <s v="AC00656"/>
    <s v="IMPS"/>
    <s v="Hyderabad"/>
    <n v="2005.81"/>
    <s v="SUCCESS"/>
    <d v="2026-03-21T00:00:00"/>
    <x v="0"/>
    <n v="22.4"/>
    <n v="2"/>
  </r>
  <r>
    <s v="TXN001412"/>
    <d v="2026-02-11T00:00:00"/>
    <s v="AC00030"/>
    <s v="NEFT"/>
    <s v="Hyderabad"/>
    <n v="5482.6"/>
    <s v="FAILED"/>
    <d v="2026-02-13T00:00:00"/>
    <x v="0"/>
    <n v="37.6"/>
    <n v="1"/>
  </r>
  <r>
    <s v="TXN001413"/>
    <d v="2026-01-31T00:00:00"/>
    <s v="AC00177"/>
    <s v="UPI"/>
    <s v="Mumbai"/>
    <n v="10585.72"/>
    <s v="SUCCESS"/>
    <d v="2026-02-01T00:00:00"/>
    <x v="2"/>
    <n v="91.2"/>
    <n v="1"/>
  </r>
  <r>
    <s v="TXN001414"/>
    <d v="2026-02-01T00:00:00"/>
    <s v="AC00209"/>
    <s v="UPI"/>
    <s v="Pune"/>
    <n v="2085.59"/>
    <s v="SUCCESS"/>
    <d v="2026-02-03T00:00:00"/>
    <x v="2"/>
    <n v="4.2"/>
    <n v="1"/>
  </r>
  <r>
    <s v="TXN001415"/>
    <d v="2026-02-27T00:00:00"/>
    <s v="AC00287"/>
    <s v="UPI"/>
    <s v="Hyderabad"/>
    <n v="35820.75"/>
    <s v="SUCCESS"/>
    <d v="2026-03-02T00:00:00"/>
    <x v="2"/>
    <n v="9.4"/>
    <n v="1"/>
  </r>
  <r>
    <s v="TXN001416"/>
    <d v="2026-01-01T00:00:00"/>
    <s v="AC00179"/>
    <s v="UPI"/>
    <s v="Mumbai"/>
    <n v="1198.49"/>
    <s v="SUCCESS"/>
    <d v="2026-01-01T00:00:00"/>
    <x v="1"/>
    <n v="29.1"/>
    <n v="1"/>
  </r>
  <r>
    <s v="TXN001417"/>
    <d v="2026-01-27T00:00:00"/>
    <s v="AC00552"/>
    <s v="ATM"/>
    <s v="Hyderabad"/>
    <n v="832.06"/>
    <s v="SUCCESS"/>
    <d v="2026-01-28T00:00:00"/>
    <x v="2"/>
    <n v="21.7"/>
    <n v="1"/>
  </r>
  <r>
    <s v="TXN001418"/>
    <d v="2026-01-07T00:00:00"/>
    <s v="AC00682"/>
    <s v="UPI"/>
    <s v="Mumbai"/>
    <n v="2423.1"/>
    <s v="SUCCESS"/>
    <d v="2026-01-07T00:00:00"/>
    <x v="1"/>
    <n v="29.4"/>
    <n v="1"/>
  </r>
  <r>
    <s v="TXN001419"/>
    <d v="2026-03-17T00:00:00"/>
    <s v="AC00699"/>
    <s v="NEFT"/>
    <s v="Mumbai"/>
    <n v="2053.77"/>
    <s v="SUCCESS"/>
    <d v="2026-03-20T00:00:00"/>
    <x v="0"/>
    <n v="3.1"/>
    <n v="1"/>
  </r>
  <r>
    <s v="TXN001420"/>
    <d v="2026-01-24T00:00:00"/>
    <s v="AC00610"/>
    <s v="UPI"/>
    <s v="Bengaluru"/>
    <n v="5937.69"/>
    <s v="SUCCESS"/>
    <d v="2026-01-25T00:00:00"/>
    <x v="1"/>
    <n v="19.5"/>
    <n v="1"/>
  </r>
  <r>
    <s v="TXN001421"/>
    <d v="2026-01-04T00:00:00"/>
    <s v="AC00395"/>
    <s v="NEFT"/>
    <s v="Pune"/>
    <n v="13651.61"/>
    <s v="SUCCESS"/>
    <d v="2026-01-05T00:00:00"/>
    <x v="1"/>
    <n v="16"/>
    <n v="1"/>
  </r>
  <r>
    <s v="TXN001422"/>
    <d v="2026-03-27T00:00:00"/>
    <s v="AC00119"/>
    <s v="CARD"/>
    <s v="Hyderabad"/>
    <n v="2264.91"/>
    <s v="SUCCESS"/>
    <d v="2026-03-30T00:00:00"/>
    <x v="1"/>
    <n v="12.6"/>
    <n v="1"/>
  </r>
  <r>
    <s v="TXN001423"/>
    <d v="2026-03-13T00:00:00"/>
    <s v="AC00763"/>
    <s v="UPI"/>
    <s v="Bengaluru"/>
    <n v="745.66"/>
    <s v="SUCCESS"/>
    <d v="2026-03-16T00:00:00"/>
    <x v="0"/>
    <n v="10.6"/>
    <n v="1"/>
  </r>
  <r>
    <s v="TXN001424"/>
    <d v="2026-03-02T00:00:00"/>
    <s v="AC00496"/>
    <s v="UPI"/>
    <s v="Bengaluru"/>
    <n v="10090.120000000001"/>
    <s v="SUCCESS"/>
    <d v="2026-03-05T00:00:00"/>
    <x v="0"/>
    <n v="64.099999999999994"/>
    <n v="1"/>
  </r>
  <r>
    <s v="TXN001425"/>
    <d v="2026-01-13T00:00:00"/>
    <s v="AC00344"/>
    <s v="UPI"/>
    <s v="Mumbai"/>
    <n v="2757.47"/>
    <s v="SUCCESS"/>
    <d v="2026-01-15T00:00:00"/>
    <x v="2"/>
    <n v="32.5"/>
    <n v="2"/>
  </r>
  <r>
    <s v="TXN001425"/>
    <d v="2026-01-13T00:00:00"/>
    <s v="AC00344"/>
    <s v="UPI"/>
    <s v="Mumbai"/>
    <n v="2757.47"/>
    <s v="SUCCESS"/>
    <d v="2026-01-14T00:00:00"/>
    <x v="2"/>
    <n v="32.5"/>
    <n v="2"/>
  </r>
  <r>
    <s v="TXN001426"/>
    <d v="2026-01-02T00:00:00"/>
    <s v="AC00021"/>
    <s v="UPI"/>
    <s v="Mumbai"/>
    <n v="6280.63"/>
    <s v="SUCCESS"/>
    <d v="2026-01-04T00:00:00"/>
    <x v="2"/>
    <n v="102.6"/>
    <n v="1"/>
  </r>
  <r>
    <s v="TXN001427"/>
    <d v="2026-02-17T00:00:00"/>
    <s v="AC00100"/>
    <s v="UPI"/>
    <s v="Pune"/>
    <n v="33280.400000000001"/>
    <s v="SUCCESS"/>
    <d v="2026-02-20T00:00:00"/>
    <x v="2"/>
    <n v="34.6"/>
    <n v="1"/>
  </r>
  <r>
    <s v="TXN001428"/>
    <d v="2026-01-15T00:00:00"/>
    <s v="AC00442"/>
    <s v="NEFT"/>
    <s v="Bengaluru"/>
    <n v="413.12"/>
    <s v="FAILED"/>
    <d v="2026-01-18T00:00:00"/>
    <x v="0"/>
    <n v="51.4"/>
    <n v="1"/>
  </r>
  <r>
    <s v="TXN001429"/>
    <d v="2026-01-26T00:00:00"/>
    <s v="AC00660"/>
    <s v="IMPS"/>
    <s v="Hyderabad"/>
    <n v="10946.82"/>
    <s v="SUCCESS"/>
    <d v="2026-01-26T00:00:00"/>
    <x v="2"/>
    <n v="5"/>
    <n v="1"/>
  </r>
  <r>
    <s v="TXN001430"/>
    <d v="2026-03-11T00:00:00"/>
    <s v="AC00698"/>
    <s v="CARD"/>
    <s v="Mumbai"/>
    <n v="3740.85"/>
    <s v="SUCCESS"/>
    <d v="2026-03-14T00:00:00"/>
    <x v="0"/>
    <n v="22.3"/>
    <n v="1"/>
  </r>
  <r>
    <s v="TXN001431"/>
    <d v="2026-03-27T00:00:00"/>
    <s v="AC00128"/>
    <s v="CARD"/>
    <s v="Hyderabad"/>
    <n v="14020.23"/>
    <s v="SUCCESS"/>
    <d v="2026-03-29T00:00:00"/>
    <x v="1"/>
    <n v="2.9"/>
    <n v="1"/>
  </r>
  <r>
    <s v="TXN001432"/>
    <d v="2026-01-11T00:00:00"/>
    <s v="AC00190"/>
    <s v="IMPS"/>
    <s v="Pune"/>
    <n v="1867.23"/>
    <s v="SUCCESS"/>
    <d v="2026-01-13T00:00:00"/>
    <x v="2"/>
    <n v="30.9"/>
    <n v="1"/>
  </r>
  <r>
    <s v="TXN001433"/>
    <d v="2026-01-28T00:00:00"/>
    <s v="AC00351"/>
    <s v="IMPS"/>
    <s v="Hyderabad"/>
    <n v="4431.12"/>
    <s v="SUCCESS"/>
    <d v="2026-01-30T00:00:00"/>
    <x v="1"/>
    <n v="13.1"/>
    <n v="1"/>
  </r>
  <r>
    <s v="TXN001434"/>
    <d v="2026-02-07T00:00:00"/>
    <s v="AC00216"/>
    <s v="IMPS"/>
    <s v="Bengaluru"/>
    <n v="2556.64"/>
    <s v="SUCCESS"/>
    <d v="2026-02-09T00:00:00"/>
    <x v="0"/>
    <n v="48.2"/>
    <n v="1"/>
  </r>
  <r>
    <s v="TXN001435"/>
    <d v="2026-02-15T00:00:00"/>
    <s v="AC00160"/>
    <s v="CARD"/>
    <s v="Pune"/>
    <n v="5832.34"/>
    <s v="SUCCESS"/>
    <d v="2026-02-17T00:00:00"/>
    <x v="2"/>
    <n v="29.8"/>
    <n v="1"/>
  </r>
  <r>
    <s v="TXN001436"/>
    <d v="2026-02-03T00:00:00"/>
    <s v="AC00194"/>
    <s v="UPI"/>
    <s v="Bengaluru"/>
    <n v="13402.33"/>
    <s v="SUCCESS"/>
    <d v="2026-02-06T00:00:00"/>
    <x v="2"/>
    <n v="23.5"/>
    <n v="1"/>
  </r>
  <r>
    <s v="TXN001437"/>
    <d v="2026-02-28T00:00:00"/>
    <s v="AC00581"/>
    <s v="ATM"/>
    <s v="Hyderabad"/>
    <n v="15171.4"/>
    <s v="SUCCESS"/>
    <d v="2026-02-28T00:00:00"/>
    <x v="0"/>
    <n v="37.700000000000003"/>
    <n v="1"/>
  </r>
  <r>
    <s v="TXN001438"/>
    <d v="2026-01-18T00:00:00"/>
    <s v="AC00701"/>
    <s v="NEFT"/>
    <s v="Bengaluru"/>
    <n v="3047.12"/>
    <s v="SUCCESS"/>
    <d v="2026-01-21T00:00:00"/>
    <x v="1"/>
    <n v="13.6"/>
    <n v="1"/>
  </r>
  <r>
    <s v="TXN001439"/>
    <d v="2026-03-27T00:00:00"/>
    <s v="AC00410"/>
    <s v="NEFT"/>
    <s v="Bengaluru"/>
    <n v="37289.18"/>
    <s v="SUCCESS"/>
    <d v="2026-03-28T00:00:00"/>
    <x v="2"/>
    <n v="20.3"/>
    <n v="1"/>
  </r>
  <r>
    <s v="TXN001440"/>
    <d v="2026-03-24T00:00:00"/>
    <s v="AC00180"/>
    <s v="IMPS"/>
    <s v="Bengaluru"/>
    <n v="1341.35"/>
    <s v="FAILED"/>
    <d v="2026-03-25T00:00:00"/>
    <x v="1"/>
    <n v="59.2"/>
    <n v="1"/>
  </r>
  <r>
    <s v="TXN001441"/>
    <d v="2026-02-16T00:00:00"/>
    <s v="AC00286"/>
    <s v="NEFT"/>
    <s v="Hyderabad"/>
    <n v="9432.15"/>
    <s v="SUCCESS"/>
    <d v="2026-02-18T00:00:00"/>
    <x v="1"/>
    <n v="38.799999999999997"/>
    <n v="1"/>
  </r>
  <r>
    <s v="TXN001442"/>
    <d v="2026-01-16T00:00:00"/>
    <s v="AC00162"/>
    <s v="NEFT"/>
    <s v="Bengaluru"/>
    <n v="100935.65"/>
    <s v="SUCCESS"/>
    <d v="2026-01-19T00:00:00"/>
    <x v="2"/>
    <n v="29.4"/>
    <n v="1"/>
  </r>
  <r>
    <s v="TXN001443"/>
    <d v="2026-02-16T00:00:00"/>
    <s v="AC00561"/>
    <s v="UPI"/>
    <s v="Mumbai"/>
    <n v="25926.95"/>
    <s v="SUCCESS"/>
    <d v="2026-02-16T00:00:00"/>
    <x v="2"/>
    <n v="43.4"/>
    <n v="1"/>
  </r>
  <r>
    <s v="TXN001444"/>
    <d v="2026-02-03T00:00:00"/>
    <s v="AC00839"/>
    <s v="NEFT"/>
    <s v="Pune"/>
    <n v="9424.92"/>
    <s v="SUCCESS"/>
    <d v="2026-02-05T00:00:00"/>
    <x v="2"/>
    <n v="24.9"/>
    <n v="1"/>
  </r>
  <r>
    <s v="TXN001445"/>
    <d v="2026-01-10T00:00:00"/>
    <s v="AC00441"/>
    <s v="UPI"/>
    <s v="Bengaluru"/>
    <n v="1362.24"/>
    <s v="SUCCESS"/>
    <d v="2026-01-12T00:00:00"/>
    <x v="0"/>
    <n v="32.200000000000003"/>
    <n v="1"/>
  </r>
  <r>
    <s v="TXN001446"/>
    <d v="2026-02-21T00:00:00"/>
    <s v="AC00141"/>
    <s v="UPI"/>
    <s v="Pune"/>
    <n v="6142.26"/>
    <s v="SUCCESS"/>
    <d v="2026-02-24T00:00:00"/>
    <x v="1"/>
    <n v="41.3"/>
    <n v="1"/>
  </r>
  <r>
    <s v="TXN001447"/>
    <d v="2026-02-16T00:00:00"/>
    <s v="AC00669"/>
    <s v="UPI"/>
    <s v="Mumbai"/>
    <n v="1521.03"/>
    <s v="SUCCESS"/>
    <d v="2026-02-16T00:00:00"/>
    <x v="1"/>
    <n v="66.400000000000006"/>
    <n v="1"/>
  </r>
  <r>
    <s v="TXN001448"/>
    <d v="2026-02-08T00:00:00"/>
    <s v="AC00220"/>
    <s v="CARD"/>
    <s v="Mumbai"/>
    <n v="1251.19"/>
    <s v="SUCCESS"/>
    <d v="2026-02-08T00:00:00"/>
    <x v="0"/>
    <n v="21"/>
    <n v="2"/>
  </r>
  <r>
    <s v="TXN001448"/>
    <d v="2026-02-08T00:00:00"/>
    <s v="AC00220"/>
    <s v="CARD"/>
    <s v="Mumbai"/>
    <n v="1251.19"/>
    <s v="SUCCESS"/>
    <d v="2026-02-09T00:00:00"/>
    <x v="0"/>
    <n v="21"/>
    <n v="2"/>
  </r>
  <r>
    <s v="TXN001449"/>
    <d v="2026-02-05T00:00:00"/>
    <s v="AC00372"/>
    <s v="NEFT"/>
    <s v="Bengaluru"/>
    <n v="5636.63"/>
    <s v="FAILED"/>
    <d v="2026-02-06T00:00:00"/>
    <x v="1"/>
    <n v="28.9"/>
    <n v="1"/>
  </r>
  <r>
    <s v="TXN001450"/>
    <d v="2026-03-04T00:00:00"/>
    <s v="AC00135"/>
    <s v="ATM"/>
    <s v="Hyderabad"/>
    <n v="2590.4"/>
    <s v="SUCCESS"/>
    <d v="2026-03-04T00:00:00"/>
    <x v="1"/>
    <n v="39.799999999999997"/>
    <n v="1"/>
  </r>
  <r>
    <s v="TXN001451"/>
    <d v="2026-01-12T00:00:00"/>
    <s v="AC00136"/>
    <s v="ATM"/>
    <s v="Hyderabad"/>
    <n v="8272.33"/>
    <s v="SUCCESS"/>
    <d v="2026-01-13T00:00:00"/>
    <x v="2"/>
    <n v="37"/>
    <n v="1"/>
  </r>
  <r>
    <s v="TXN001452"/>
    <d v="2026-02-28T00:00:00"/>
    <s v="AC00052"/>
    <s v="ATM"/>
    <s v="Mumbai"/>
    <n v="825.97"/>
    <s v="SUCCESS"/>
    <d v="2026-03-05T00:00:00"/>
    <x v="1"/>
    <n v="21"/>
    <n v="1"/>
  </r>
  <r>
    <s v="TXN001453"/>
    <d v="2026-03-07T00:00:00"/>
    <s v="AC00742"/>
    <s v="IMPS"/>
    <s v="Hyderabad"/>
    <n v="43753.05"/>
    <s v="SUCCESS"/>
    <d v="2026-03-09T00:00:00"/>
    <x v="1"/>
    <n v="11.8"/>
    <n v="1"/>
  </r>
  <r>
    <s v="TXN001454"/>
    <d v="2026-03-23T00:00:00"/>
    <s v="AC00391"/>
    <s v="UPI"/>
    <s v="Mumbai"/>
    <n v="21858.38"/>
    <s v="SUCCESS"/>
    <d v="2026-03-24T00:00:00"/>
    <x v="1"/>
    <n v="55"/>
    <n v="1"/>
  </r>
  <r>
    <s v="TXN001455"/>
    <d v="2026-03-03T00:00:00"/>
    <s v="AC00316"/>
    <s v="CARD"/>
    <s v="Mumbai"/>
    <n v="5936.4"/>
    <s v="SUCCESS"/>
    <d v="2026-03-06T00:00:00"/>
    <x v="0"/>
    <n v="15.8"/>
    <n v="1"/>
  </r>
  <r>
    <s v="TXN001456"/>
    <d v="2026-03-13T00:00:00"/>
    <s v="AC00475"/>
    <s v="UPI"/>
    <s v="Mumbai"/>
    <n v="2744.92"/>
    <s v="SUCCESS"/>
    <d v="2026-03-14T00:00:00"/>
    <x v="1"/>
    <n v="27.3"/>
    <n v="1"/>
  </r>
  <r>
    <s v="TXN001457"/>
    <d v="2026-01-08T00:00:00"/>
    <s v="AC00134"/>
    <s v="IMPS"/>
    <s v="Mumbai"/>
    <n v="1419.82"/>
    <s v="SUCCESS"/>
    <d v="2026-01-08T00:00:00"/>
    <x v="2"/>
    <n v="4.0999999999999996"/>
    <n v="1"/>
  </r>
  <r>
    <s v="TXN001458"/>
    <d v="2026-03-30T00:00:00"/>
    <s v="AC00815"/>
    <s v="ATM"/>
    <s v="Hyderabad"/>
    <n v="1542.66"/>
    <s v="SUCCESS"/>
    <d v="2026-04-02T00:00:00"/>
    <x v="1"/>
    <n v="4.5"/>
    <n v="1"/>
  </r>
  <r>
    <s v="TXN001459"/>
    <d v="2026-01-01T00:00:00"/>
    <s v="AC00836"/>
    <s v="UPI"/>
    <s v="Hyderabad"/>
    <n v="17690.990000000002"/>
    <s v="SUCCESS"/>
    <d v="2026-01-01T00:00:00"/>
    <x v="2"/>
    <n v="39.1"/>
    <n v="1"/>
  </r>
  <r>
    <s v="TXN001460"/>
    <d v="2026-02-19T00:00:00"/>
    <s v="AC00185"/>
    <s v="CARD"/>
    <s v="Mumbai"/>
    <n v="6062.73"/>
    <s v="SUCCESS"/>
    <d v="2026-02-20T00:00:00"/>
    <x v="2"/>
    <n v="19.7"/>
    <n v="1"/>
  </r>
  <r>
    <s v="TXN001461"/>
    <d v="2026-01-12T00:00:00"/>
    <s v="AC00370"/>
    <s v="UPI"/>
    <s v="Bengaluru"/>
    <n v="768.15"/>
    <s v="SUCCESS"/>
    <d v="2026-01-14T00:00:00"/>
    <x v="2"/>
    <n v="10.5"/>
    <n v="1"/>
  </r>
  <r>
    <s v="TXN001462"/>
    <d v="2026-02-25T00:00:00"/>
    <s v="AC00006"/>
    <s v="UPI"/>
    <s v="Hyderabad"/>
    <n v="1526.61"/>
    <s v="SUCCESS"/>
    <d v="2026-02-26T00:00:00"/>
    <x v="0"/>
    <n v="33.5"/>
    <n v="1"/>
  </r>
  <r>
    <s v="TXN001463"/>
    <d v="2026-01-16T00:00:00"/>
    <s v="AC00284"/>
    <s v="UPI"/>
    <s v="Hyderabad"/>
    <n v="12612.23"/>
    <s v="SUCCESS"/>
    <d v="2026-01-18T00:00:00"/>
    <x v="1"/>
    <n v="24.4"/>
    <n v="1"/>
  </r>
  <r>
    <s v="TXN001464"/>
    <d v="2026-02-22T00:00:00"/>
    <s v="AC00434"/>
    <s v="NEFT"/>
    <s v="Hyderabad"/>
    <n v="6830.25"/>
    <s v="SUCCESS"/>
    <d v="2026-02-24T00:00:00"/>
    <x v="0"/>
    <n v="32.799999999999997"/>
    <n v="1"/>
  </r>
  <r>
    <s v="TXN001465"/>
    <d v="2026-01-15T00:00:00"/>
    <s v="AC00272"/>
    <s v="ATM"/>
    <s v="Pune"/>
    <n v="6472.44"/>
    <s v="SUCCESS"/>
    <d v="2026-01-16T00:00:00"/>
    <x v="0"/>
    <n v="51.1"/>
    <n v="1"/>
  </r>
  <r>
    <s v="TXN001466"/>
    <d v="2026-03-17T00:00:00"/>
    <s v="AC00050"/>
    <s v="IMPS"/>
    <s v="Mumbai"/>
    <n v="8004.16"/>
    <s v="SUCCESS"/>
    <d v="2026-03-20T00:00:00"/>
    <x v="2"/>
    <n v="30.5"/>
    <n v="1"/>
  </r>
  <r>
    <s v="TXN001467"/>
    <d v="2026-01-09T00:00:00"/>
    <s v="AC00724"/>
    <s v="ATM"/>
    <s v="Bengaluru"/>
    <n v="4405.71"/>
    <s v="FAILED"/>
    <d v="2026-01-10T00:00:00"/>
    <x v="0"/>
    <n v="5.7"/>
    <n v="1"/>
  </r>
  <r>
    <s v="TXN001468"/>
    <d v="2026-01-06T00:00:00"/>
    <s v="AC00675"/>
    <s v="CARD"/>
    <s v="Bengaluru"/>
    <n v="30621.59"/>
    <s v="SUCCESS"/>
    <d v="2026-01-07T00:00:00"/>
    <x v="2"/>
    <n v="20"/>
    <n v="1"/>
  </r>
  <r>
    <s v="TXN001469"/>
    <d v="2026-02-14T00:00:00"/>
    <s v="AC00333"/>
    <s v="UPI"/>
    <s v="Bengaluru"/>
    <n v="2941.9"/>
    <s v="SUCCESS"/>
    <d v="2026-02-16T00:00:00"/>
    <x v="2"/>
    <n v="25.9"/>
    <n v="1"/>
  </r>
  <r>
    <s v="TXN001470"/>
    <d v="2026-03-14T00:00:00"/>
    <s v="AC00410"/>
    <s v="NEFT"/>
    <s v="Hyderabad"/>
    <n v="2805.65"/>
    <s v="SUCCESS"/>
    <d v="2026-03-17T00:00:00"/>
    <x v="1"/>
    <n v="35.799999999999997"/>
    <n v="1"/>
  </r>
  <r>
    <s v="TXN001471"/>
    <d v="2026-02-20T00:00:00"/>
    <s v="AC00311"/>
    <s v="UPI"/>
    <s v="Hyderabad"/>
    <n v="8771.8700000000008"/>
    <s v="SUCCESS"/>
    <d v="2026-02-20T00:00:00"/>
    <x v="0"/>
    <n v="78"/>
    <n v="1"/>
  </r>
  <r>
    <s v="TXN001472"/>
    <d v="2026-01-08T00:00:00"/>
    <s v="AC00347"/>
    <s v="IMPS"/>
    <s v="Pune"/>
    <n v="3096.3"/>
    <s v="SUCCESS"/>
    <d v="2026-01-10T00:00:00"/>
    <x v="0"/>
    <n v="47.4"/>
    <n v="1"/>
  </r>
  <r>
    <s v="TXN001473"/>
    <d v="2026-03-22T00:00:00"/>
    <s v="AC00148"/>
    <s v="NEFT"/>
    <s v="Pune"/>
    <n v="1048.55"/>
    <s v="SUCCESS"/>
    <d v="2026-03-23T00:00:00"/>
    <x v="2"/>
    <n v="36.200000000000003"/>
    <n v="1"/>
  </r>
  <r>
    <s v="TXN001474"/>
    <d v="2026-02-08T00:00:00"/>
    <s v="AC00579"/>
    <s v="UPI"/>
    <s v="Hyderabad"/>
    <n v="11515.56"/>
    <s v="SUCCESS"/>
    <d v="2026-02-08T00:00:00"/>
    <x v="2"/>
    <n v="10.4"/>
    <n v="1"/>
  </r>
  <r>
    <s v="TXN001475"/>
    <d v="2026-02-24T00:00:00"/>
    <s v="AC00008"/>
    <s v="CARD"/>
    <s v="Hyderabad"/>
    <n v="6818.37"/>
    <s v="SUCCESS"/>
    <d v="2026-02-26T00:00:00"/>
    <x v="1"/>
    <n v="27.9"/>
    <n v="1"/>
  </r>
  <r>
    <s v="TXN001476"/>
    <d v="2026-02-26T00:00:00"/>
    <s v="AC00202"/>
    <s v="UPI"/>
    <s v="Mumbai"/>
    <n v="5919.69"/>
    <s v="SUCCESS"/>
    <d v="2026-03-01T00:00:00"/>
    <x v="1"/>
    <n v="20.399999999999999"/>
    <n v="1"/>
  </r>
  <r>
    <s v="TXN001477"/>
    <d v="2026-01-17T00:00:00"/>
    <s v="AC00117"/>
    <s v="NEFT"/>
    <s v="Hyderabad"/>
    <n v="1968.44"/>
    <s v="SUCCESS"/>
    <d v="2026-01-19T00:00:00"/>
    <x v="2"/>
    <n v="14.4"/>
    <n v="1"/>
  </r>
  <r>
    <s v="TXN001478"/>
    <d v="2026-03-29T00:00:00"/>
    <s v="AC00071"/>
    <s v="IMPS"/>
    <s v="Hyderabad"/>
    <n v="8635.5400000000009"/>
    <s v="REVERSED"/>
    <d v="2026-03-30T00:00:00"/>
    <x v="1"/>
    <n v="26.4"/>
    <n v="1"/>
  </r>
  <r>
    <s v="TXN001479"/>
    <d v="2026-01-28T00:00:00"/>
    <s v="AC00337"/>
    <s v="UPI"/>
    <s v="Hyderabad"/>
    <n v="918.89"/>
    <s v="SUCCESS"/>
    <d v="2026-01-30T00:00:00"/>
    <x v="2"/>
    <n v="11.7"/>
    <n v="1"/>
  </r>
  <r>
    <s v="TXN001480"/>
    <d v="2026-03-13T00:00:00"/>
    <s v="AC00382"/>
    <s v="UPI"/>
    <s v="Pune"/>
    <n v="4217.1499999999996"/>
    <s v="SUCCESS"/>
    <d v="2026-03-16T00:00:00"/>
    <x v="2"/>
    <n v="50.4"/>
    <n v="1"/>
  </r>
  <r>
    <s v="TXN001482"/>
    <d v="2026-03-29T00:00:00"/>
    <s v="AC00404"/>
    <s v="UPI"/>
    <s v="Bengaluru"/>
    <n v="3144"/>
    <s v="SUCCESS"/>
    <d v="2026-03-31T00:00:00"/>
    <x v="0"/>
    <n v="0.5"/>
    <n v="1"/>
  </r>
  <r>
    <s v="TXN001483"/>
    <d v="2026-03-27T00:00:00"/>
    <s v="AC00368"/>
    <s v="IMPS"/>
    <s v="Mumbai"/>
    <n v="10524.5"/>
    <s v="FAILED"/>
    <d v="2026-03-28T00:00:00"/>
    <x v="1"/>
    <n v="7.5"/>
    <n v="1"/>
  </r>
  <r>
    <s v="TXN001484"/>
    <d v="2026-01-13T00:00:00"/>
    <s v="AC00148"/>
    <s v="IMPS"/>
    <s v="Hyderabad"/>
    <n v="1311.22"/>
    <s v="SUCCESS"/>
    <d v="2026-01-18T00:00:00"/>
    <x v="1"/>
    <n v="22.6"/>
    <n v="1"/>
  </r>
  <r>
    <s v="TXN001485"/>
    <d v="2026-01-07T00:00:00"/>
    <s v="AC00781"/>
    <s v="ATM"/>
    <s v="Hyderabad"/>
    <n v="2616.09"/>
    <s v="SUCCESS"/>
    <d v="2026-01-09T00:00:00"/>
    <x v="0"/>
    <n v="14.8"/>
    <n v="1"/>
  </r>
  <r>
    <s v="TXN001486"/>
    <d v="2026-02-15T00:00:00"/>
    <s v="AC00406"/>
    <s v="CARD"/>
    <s v="Hyderabad"/>
    <n v="7078.85"/>
    <s v="SUCCESS"/>
    <d v="2026-02-18T00:00:00"/>
    <x v="2"/>
    <n v="11.5"/>
    <n v="1"/>
  </r>
  <r>
    <s v="TXN001487"/>
    <d v="2026-03-01T00:00:00"/>
    <s v="AC00189"/>
    <s v="IMPS"/>
    <s v="Pune"/>
    <n v="3353.7"/>
    <s v="FAILED"/>
    <d v="2026-03-02T00:00:00"/>
    <x v="2"/>
    <n v="16.3"/>
    <n v="1"/>
  </r>
  <r>
    <s v="TXN001488"/>
    <d v="2026-02-05T00:00:00"/>
    <s v="AC00506"/>
    <s v="CARD"/>
    <s v="Hyderabad"/>
    <n v="399.6"/>
    <s v="SUCCESS"/>
    <d v="2026-02-08T00:00:00"/>
    <x v="1"/>
    <n v="43.3"/>
    <n v="1"/>
  </r>
  <r>
    <s v="TXN001489"/>
    <d v="2026-02-10T00:00:00"/>
    <s v="AC00666"/>
    <s v="UPI"/>
    <s v="Bengaluru"/>
    <n v="6615.45"/>
    <s v="SUCCESS"/>
    <d v="2026-02-15T00:00:00"/>
    <x v="2"/>
    <n v="14.2"/>
    <n v="1"/>
  </r>
  <r>
    <s v="TXN001490"/>
    <d v="2026-01-15T00:00:00"/>
    <s v="AC00474"/>
    <s v="UPI"/>
    <s v="Pune"/>
    <n v="7879.87"/>
    <s v="SUCCESS"/>
    <d v="2026-01-18T00:00:00"/>
    <x v="0"/>
    <n v="60.3"/>
    <n v="1"/>
  </r>
  <r>
    <s v="TXN001491"/>
    <d v="2026-01-23T00:00:00"/>
    <s v="AC00728"/>
    <s v="ATM"/>
    <s v="Mumbai"/>
    <n v="4526"/>
    <s v="SUCCESS"/>
    <d v="2026-01-28T00:00:00"/>
    <x v="0"/>
    <n v="61.8"/>
    <n v="1"/>
  </r>
  <r>
    <s v="TXN001492"/>
    <d v="2026-02-15T00:00:00"/>
    <s v="AC00627"/>
    <s v="IMPS"/>
    <s v="Hyderabad"/>
    <n v="821.2"/>
    <s v="SUCCESS"/>
    <d v="2026-02-15T00:00:00"/>
    <x v="1"/>
    <n v="30"/>
    <n v="1"/>
  </r>
  <r>
    <s v="TXN001493"/>
    <d v="2026-03-22T00:00:00"/>
    <s v="AC00274"/>
    <s v="UPI"/>
    <s v="Bengaluru"/>
    <n v="3223.24"/>
    <s v="SUCCESS"/>
    <d v="2026-03-22T00:00:00"/>
    <x v="0"/>
    <n v="60.2"/>
    <n v="1"/>
  </r>
  <r>
    <s v="TXN001494"/>
    <d v="2026-03-07T00:00:00"/>
    <s v="AC00216"/>
    <s v="UPI"/>
    <s v="Pune"/>
    <n v="356.61"/>
    <s v="SUCCESS"/>
    <d v="2026-03-10T00:00:00"/>
    <x v="2"/>
    <n v="13.7"/>
    <n v="1"/>
  </r>
  <r>
    <s v="TXN001495"/>
    <d v="2026-03-25T00:00:00"/>
    <s v="AC00330"/>
    <s v="NEFT"/>
    <s v="Bengaluru"/>
    <n v="7074.78"/>
    <s v="SUCCESS"/>
    <d v="2026-03-28T00:00:00"/>
    <x v="0"/>
    <n v="60.5"/>
    <n v="1"/>
  </r>
  <r>
    <s v="TXN001496"/>
    <d v="2026-03-02T00:00:00"/>
    <s v="AC00128"/>
    <s v="IMPS"/>
    <s v="Hyderabad"/>
    <n v="4685.3999999999996"/>
    <s v="SUCCESS"/>
    <d v="2026-03-07T00:00:00"/>
    <x v="1"/>
    <n v="17.600000000000001"/>
    <n v="1"/>
  </r>
  <r>
    <s v="TXN001497"/>
    <d v="2026-03-19T00:00:00"/>
    <s v="AC00006"/>
    <s v="NEFT"/>
    <s v="Mumbai"/>
    <n v="5619.16"/>
    <s v="REVERSED"/>
    <d v="2026-03-20T00:00:00"/>
    <x v="1"/>
    <n v="29.1"/>
    <n v="1"/>
  </r>
  <r>
    <s v="TXN001499"/>
    <d v="2026-02-01T00:00:00"/>
    <s v="AC00064"/>
    <s v="NEFT"/>
    <s v="Bengaluru"/>
    <n v="6815.5"/>
    <s v="SUCCESS"/>
    <d v="2026-02-01T00:00:00"/>
    <x v="1"/>
    <n v="16.600000000000001"/>
    <n v="1"/>
  </r>
  <r>
    <s v="TXN001500"/>
    <d v="2026-03-11T00:00:00"/>
    <s v="AC00030"/>
    <s v="UPI"/>
    <s v="Hyderabad"/>
    <n v="819.32"/>
    <s v="SUCCESS"/>
    <d v="2026-03-11T00:00:00"/>
    <x v="0"/>
    <n v="67.2"/>
    <n v="1"/>
  </r>
  <r>
    <s v="TXN001501"/>
    <d v="2026-02-07T00:00:00"/>
    <s v="AC00355"/>
    <s v="CARD"/>
    <s v="Pune"/>
    <n v="13656.49"/>
    <s v="SUCCESS"/>
    <d v="2026-02-09T00:00:00"/>
    <x v="2"/>
    <n v="19.600000000000001"/>
    <n v="1"/>
  </r>
  <r>
    <s v="TXN001502"/>
    <d v="2026-01-20T00:00:00"/>
    <s v="AC00057"/>
    <s v="CARD"/>
    <s v="Mumbai"/>
    <n v="5333.89"/>
    <s v="SUCCESS"/>
    <d v="2026-01-20T00:00:00"/>
    <x v="1"/>
    <n v="9.8000000000000007"/>
    <n v="1"/>
  </r>
  <r>
    <s v="TXN001503"/>
    <d v="2026-01-20T00:00:00"/>
    <s v="AC00798"/>
    <s v="NEFT"/>
    <s v="Bengaluru"/>
    <n v="710.45"/>
    <s v="SUCCESS"/>
    <d v="2026-01-20T00:00:00"/>
    <x v="2"/>
    <n v="19.2"/>
    <n v="1"/>
  </r>
  <r>
    <s v="TXN001504"/>
    <d v="2026-02-04T00:00:00"/>
    <s v="AC00493"/>
    <s v="NEFT"/>
    <s v="Bengaluru"/>
    <n v="11677.3"/>
    <s v="SUCCESS"/>
    <d v="2026-02-07T00:00:00"/>
    <x v="1"/>
    <n v="14.7"/>
    <n v="1"/>
  </r>
  <r>
    <s v="TXN001505"/>
    <d v="2026-02-06T00:00:00"/>
    <s v="AC00416"/>
    <s v="NEFT"/>
    <s v="Hyderabad"/>
    <n v="1312.74"/>
    <s v="SUCCESS"/>
    <d v="2026-02-09T00:00:00"/>
    <x v="0"/>
    <n v="19.8"/>
    <n v="2"/>
  </r>
  <r>
    <s v="TXN001505"/>
    <d v="2026-02-06T00:00:00"/>
    <s v="AC00416"/>
    <s v="NEFT"/>
    <s v="Hyderabad"/>
    <n v="1312.74"/>
    <s v="SUCCESS"/>
    <d v="2026-02-10T00:00:00"/>
    <x v="0"/>
    <n v="19.8"/>
    <n v="2"/>
  </r>
  <r>
    <s v="TXN001506"/>
    <d v="2026-01-28T00:00:00"/>
    <s v="AC00384"/>
    <s v="CARD"/>
    <s v="Mumbai"/>
    <n v="2133.34"/>
    <s v="SUCCESS"/>
    <d v="2026-01-29T00:00:00"/>
    <x v="0"/>
    <n v="63"/>
    <n v="1"/>
  </r>
  <r>
    <s v="TXN001507"/>
    <d v="2026-01-23T00:00:00"/>
    <s v="AC00049"/>
    <s v="UPI"/>
    <s v="Bengaluru"/>
    <n v="2506.9899999999998"/>
    <s v="SUCCESS"/>
    <d v="2026-01-26T00:00:00"/>
    <x v="1"/>
    <n v="15.2"/>
    <n v="1"/>
  </r>
  <r>
    <s v="TXN001508"/>
    <d v="2026-03-30T00:00:00"/>
    <s v="AC00108"/>
    <s v="NEFT"/>
    <s v="Bengaluru"/>
    <n v="1634.27"/>
    <s v="SUCCESS"/>
    <d v="2026-04-02T00:00:00"/>
    <x v="2"/>
    <n v="37"/>
    <n v="1"/>
  </r>
  <r>
    <s v="TXN001509"/>
    <d v="2026-02-12T00:00:00"/>
    <s v="AC00367"/>
    <s v="UPI"/>
    <s v="Bengaluru"/>
    <n v="2216.14"/>
    <s v="SUCCESS"/>
    <d v="2026-02-15T00:00:00"/>
    <x v="2"/>
    <n v="27.8"/>
    <n v="2"/>
  </r>
  <r>
    <s v="TXN001509"/>
    <d v="2026-02-12T00:00:00"/>
    <s v="AC00367"/>
    <s v="UPI"/>
    <s v="Bengaluru"/>
    <n v="2216.14"/>
    <s v="SUCCESS"/>
    <d v="2026-02-14T00:00:00"/>
    <x v="2"/>
    <n v="27.8"/>
    <n v="2"/>
  </r>
  <r>
    <s v="TXN001510"/>
    <d v="2026-01-26T00:00:00"/>
    <s v="AC00122"/>
    <s v="NEFT"/>
    <s v="Bengaluru"/>
    <n v="8264.73"/>
    <s v="SUCCESS"/>
    <d v="2026-01-28T00:00:00"/>
    <x v="1"/>
    <n v="16.5"/>
    <n v="1"/>
  </r>
  <r>
    <s v="TXN001511"/>
    <d v="2026-03-17T00:00:00"/>
    <s v="AC00565"/>
    <s v="ATM"/>
    <s v="Bengaluru"/>
    <n v="4710.04"/>
    <s v="SUCCESS"/>
    <d v="2026-03-18T00:00:00"/>
    <x v="0"/>
    <n v="28.2"/>
    <n v="1"/>
  </r>
  <r>
    <s v="TXN001512"/>
    <d v="2026-03-17T00:00:00"/>
    <s v="AC00493"/>
    <s v="UPI"/>
    <s v="Hyderabad"/>
    <n v="44290.99"/>
    <s v="SUCCESS"/>
    <d v="2026-03-19T00:00:00"/>
    <x v="2"/>
    <n v="22.8"/>
    <n v="1"/>
  </r>
  <r>
    <s v="TXN001513"/>
    <d v="2026-02-01T00:00:00"/>
    <s v="AC00781"/>
    <s v="CARD"/>
    <s v="Mumbai"/>
    <n v="6391.24"/>
    <s v="SUCCESS"/>
    <d v="2026-02-01T00:00:00"/>
    <x v="1"/>
    <n v="37"/>
    <n v="1"/>
  </r>
  <r>
    <s v="TXN001514"/>
    <d v="2026-01-06T00:00:00"/>
    <s v="AC00431"/>
    <s v="CARD"/>
    <s v="Mumbai"/>
    <n v="2798.28"/>
    <s v="SUCCESS"/>
    <d v="2026-01-08T00:00:00"/>
    <x v="0"/>
    <n v="67.8"/>
    <n v="1"/>
  </r>
  <r>
    <s v="TXN001515"/>
    <d v="2026-01-22T00:00:00"/>
    <s v="AC00130"/>
    <s v="CARD"/>
    <s v="Mumbai"/>
    <n v="46991.65"/>
    <s v="SUCCESS"/>
    <d v="2026-01-25T00:00:00"/>
    <x v="2"/>
    <n v="34.5"/>
    <n v="1"/>
  </r>
  <r>
    <s v="TXN001516"/>
    <d v="2026-03-13T00:00:00"/>
    <s v="AC00036"/>
    <s v="NEFT"/>
    <s v="Hyderabad"/>
    <n v="14491.91"/>
    <s v="SUCCESS"/>
    <d v="2026-03-13T00:00:00"/>
    <x v="2"/>
    <n v="68.599999999999994"/>
    <n v="1"/>
  </r>
  <r>
    <s v="TXN001517"/>
    <d v="2026-02-11T00:00:00"/>
    <s v="AC00566"/>
    <s v="CARD"/>
    <s v="Mumbai"/>
    <n v="6212.65"/>
    <s v="SUCCESS"/>
    <d v="2026-02-12T00:00:00"/>
    <x v="2"/>
    <n v="35.4"/>
    <n v="1"/>
  </r>
  <r>
    <s v="TXN001518"/>
    <d v="2026-03-09T00:00:00"/>
    <s v="AC00849"/>
    <s v="IMPS"/>
    <s v="Pune"/>
    <n v="665.98"/>
    <s v="REVERSED"/>
    <d v="2026-03-10T00:00:00"/>
    <x v="1"/>
    <n v="26.5"/>
    <n v="1"/>
  </r>
  <r>
    <s v="TXN001519"/>
    <d v="2026-02-10T00:00:00"/>
    <s v="AC00656"/>
    <s v="CARD"/>
    <s v="Hyderabad"/>
    <n v="4329.38"/>
    <s v="SUCCESS"/>
    <d v="2026-02-13T00:00:00"/>
    <x v="0"/>
    <n v="83.6"/>
    <n v="1"/>
  </r>
  <r>
    <s v="TXN001520"/>
    <d v="2026-03-23T00:00:00"/>
    <s v="AC00119"/>
    <s v="CARD"/>
    <s v="Bengaluru"/>
    <n v="6174.72"/>
    <s v="SUCCESS"/>
    <d v="2026-03-23T00:00:00"/>
    <x v="1"/>
    <n v="16.399999999999999"/>
    <n v="1"/>
  </r>
  <r>
    <s v="TXN001521"/>
    <d v="2026-02-01T00:00:00"/>
    <s v="AC00615"/>
    <s v="NEFT"/>
    <s v="Hyderabad"/>
    <n v="24257.21"/>
    <s v="SUCCESS"/>
    <d v="2026-02-03T00:00:00"/>
    <x v="1"/>
    <n v="30.7"/>
    <n v="1"/>
  </r>
  <r>
    <s v="TXN001522"/>
    <d v="2026-01-17T00:00:00"/>
    <s v="AC00287"/>
    <s v="UPI"/>
    <s v="Mumbai"/>
    <n v="2626.18"/>
    <s v="FAILED"/>
    <d v="2026-01-19T00:00:00"/>
    <x v="2"/>
    <n v="13.8"/>
    <n v="1"/>
  </r>
  <r>
    <s v="TXN001523"/>
    <d v="2026-03-09T00:00:00"/>
    <s v="AC00686"/>
    <s v="NEFT"/>
    <s v="Bengaluru"/>
    <n v="7247.37"/>
    <s v="FAILED"/>
    <d v="2026-03-11T00:00:00"/>
    <x v="1"/>
    <n v="62.2"/>
    <n v="1"/>
  </r>
  <r>
    <s v="TXN001524"/>
    <d v="2026-03-12T00:00:00"/>
    <s v="AC00401"/>
    <s v="NEFT"/>
    <s v="Hyderabad"/>
    <n v="7534.5"/>
    <s v="SUCCESS"/>
    <d v="2026-03-15T00:00:00"/>
    <x v="2"/>
    <n v="25.6"/>
    <n v="1"/>
  </r>
  <r>
    <s v="TXN001525"/>
    <d v="2026-01-22T00:00:00"/>
    <s v="AC00143"/>
    <s v="UPI"/>
    <s v="Hyderabad"/>
    <n v="910.32"/>
    <s v="SUCCESS"/>
    <d v="2026-01-22T00:00:00"/>
    <x v="0"/>
    <n v="55.4"/>
    <n v="1"/>
  </r>
  <r>
    <s v="TXN001526"/>
    <d v="2026-03-02T00:00:00"/>
    <s v="AC00468"/>
    <s v="ATM"/>
    <s v="Hyderabad"/>
    <n v="6662.73"/>
    <s v="SUCCESS"/>
    <d v="2026-03-03T00:00:00"/>
    <x v="2"/>
    <n v="9.4"/>
    <n v="1"/>
  </r>
  <r>
    <s v="TXN001527"/>
    <d v="2026-03-03T00:00:00"/>
    <s v="AC00001"/>
    <s v="CARD"/>
    <s v="Hyderabad"/>
    <n v="23316.68"/>
    <s v="SUCCESS"/>
    <d v="2026-03-06T00:00:00"/>
    <x v="2"/>
    <n v="29.3"/>
    <n v="1"/>
  </r>
  <r>
    <s v="TXN001529"/>
    <d v="2026-02-09T00:00:00"/>
    <s v="AC00782"/>
    <s v="UPI"/>
    <s v="Mumbai"/>
    <n v="2109.25"/>
    <s v="SUCCESS"/>
    <d v="2026-02-11T00:00:00"/>
    <x v="2"/>
    <n v="11.6"/>
    <n v="1"/>
  </r>
  <r>
    <s v="TXN001530"/>
    <d v="2026-02-26T00:00:00"/>
    <s v="AC00044"/>
    <s v="IMPS"/>
    <s v="Mumbai"/>
    <n v="654.94000000000005"/>
    <s v="SUCCESS"/>
    <d v="2026-02-27T00:00:00"/>
    <x v="0"/>
    <n v="20.9"/>
    <n v="1"/>
  </r>
  <r>
    <s v="TXN001531"/>
    <d v="2026-02-24T00:00:00"/>
    <s v="AC00276"/>
    <s v="CARD"/>
    <s v="Bengaluru"/>
    <n v="5668.65"/>
    <s v="SUCCESS"/>
    <d v="2026-02-27T00:00:00"/>
    <x v="1"/>
    <n v="25.8"/>
    <n v="1"/>
  </r>
  <r>
    <s v="TXN001532"/>
    <d v="2026-02-04T00:00:00"/>
    <s v="AC00224"/>
    <s v="UPI"/>
    <s v="Hyderabad"/>
    <n v="2205.58"/>
    <s v="SUCCESS"/>
    <d v="2026-02-05T00:00:00"/>
    <x v="2"/>
    <n v="39.5"/>
    <n v="1"/>
  </r>
  <r>
    <s v="TXN001533"/>
    <d v="2026-03-31T00:00:00"/>
    <s v="AC00366"/>
    <s v="CARD"/>
    <s v="Bengaluru"/>
    <n v="4351.6499999999996"/>
    <s v="REVERSED"/>
    <d v="2026-03-31T00:00:00"/>
    <x v="2"/>
    <n v="30.8"/>
    <n v="1"/>
  </r>
  <r>
    <s v="TXN001534"/>
    <d v="2026-02-06T00:00:00"/>
    <s v="AC00178"/>
    <s v="UPI"/>
    <s v="Mumbai"/>
    <n v="10365.93"/>
    <s v="SUCCESS"/>
    <d v="2026-02-06T00:00:00"/>
    <x v="2"/>
    <n v="20.2"/>
    <n v="1"/>
  </r>
  <r>
    <s v="TXN001535"/>
    <d v="2026-02-27T00:00:00"/>
    <s v="AC00522"/>
    <s v="NEFT"/>
    <s v="Hyderabad"/>
    <n v="3640.28"/>
    <s v="SUCCESS"/>
    <d v="2026-02-27T00:00:00"/>
    <x v="2"/>
    <n v="71.900000000000006"/>
    <n v="1"/>
  </r>
  <r>
    <s v="TXN001536"/>
    <d v="2026-01-12T00:00:00"/>
    <s v="AC00713"/>
    <s v="IMPS"/>
    <s v="Bengaluru"/>
    <n v="2707.07"/>
    <s v="SUCCESS"/>
    <d v="2026-01-12T00:00:00"/>
    <x v="1"/>
    <n v="11.4"/>
    <n v="1"/>
  </r>
  <r>
    <s v="TXN001538"/>
    <d v="2026-02-04T00:00:00"/>
    <s v="AC00571"/>
    <s v="NEFT"/>
    <s v="Hyderabad"/>
    <n v="3722.47"/>
    <s v="FAILED"/>
    <d v="2026-02-07T00:00:00"/>
    <x v="2"/>
    <n v="9.8000000000000007"/>
    <n v="1"/>
  </r>
  <r>
    <s v="TXN001539"/>
    <d v="2026-02-15T00:00:00"/>
    <s v="AC00214"/>
    <s v="IMPS"/>
    <s v="Hyderabad"/>
    <n v="17741.34"/>
    <s v="SUCCESS"/>
    <d v="2026-02-18T00:00:00"/>
    <x v="1"/>
    <n v="2.1"/>
    <n v="1"/>
  </r>
  <r>
    <s v="TXN001540"/>
    <d v="2026-03-24T00:00:00"/>
    <s v="AC00215"/>
    <s v="NEFT"/>
    <s v="Hyderabad"/>
    <n v="5999.41"/>
    <s v="SUCCESS"/>
    <d v="2026-03-27T00:00:00"/>
    <x v="1"/>
    <n v="43.3"/>
    <n v="1"/>
  </r>
  <r>
    <s v="TXN001541"/>
    <d v="2026-02-18T00:00:00"/>
    <s v="AC00280"/>
    <s v="UPI"/>
    <s v="Hyderabad"/>
    <n v="6090.66"/>
    <s v="SUCCESS"/>
    <d v="2026-02-20T00:00:00"/>
    <x v="0"/>
    <n v="71.400000000000006"/>
    <n v="1"/>
  </r>
  <r>
    <s v="TXN001542"/>
    <d v="2026-02-18T00:00:00"/>
    <s v="AC00644"/>
    <s v="UPI"/>
    <s v="Hyderabad"/>
    <n v="1910.64"/>
    <s v="SUCCESS"/>
    <d v="2026-02-21T00:00:00"/>
    <x v="2"/>
    <n v="43"/>
    <n v="1"/>
  </r>
  <r>
    <s v="TXN001543"/>
    <d v="2026-02-09T00:00:00"/>
    <s v="AC00011"/>
    <s v="UPI"/>
    <s v="Mumbai"/>
    <n v="3049.94"/>
    <s v="SUCCESS"/>
    <d v="2026-02-12T00:00:00"/>
    <x v="0"/>
    <n v="26.8"/>
    <n v="1"/>
  </r>
  <r>
    <s v="TXN001544"/>
    <d v="2026-03-12T00:00:00"/>
    <s v="AC00846"/>
    <s v="UPI"/>
    <s v="Bengaluru"/>
    <n v="42687.51"/>
    <s v="SUCCESS"/>
    <d v="2026-03-13T00:00:00"/>
    <x v="2"/>
    <n v="43"/>
    <n v="1"/>
  </r>
  <r>
    <s v="TXN001545"/>
    <d v="2026-03-02T00:00:00"/>
    <s v="AC00830"/>
    <s v="IMPS"/>
    <s v="Hyderabad"/>
    <n v="73077.679999999993"/>
    <s v="SUCCESS"/>
    <d v="2026-03-04T00:00:00"/>
    <x v="1"/>
    <n v="18.899999999999999"/>
    <n v="1"/>
  </r>
  <r>
    <s v="TXN001546"/>
    <d v="2026-02-23T00:00:00"/>
    <s v="AC00594"/>
    <s v="NEFT"/>
    <s v="Bengaluru"/>
    <n v="1344.61"/>
    <s v="SUCCESS"/>
    <d v="2026-02-26T00:00:00"/>
    <x v="2"/>
    <n v="12.2"/>
    <n v="1"/>
  </r>
  <r>
    <s v="TXN001547"/>
    <d v="2026-01-11T00:00:00"/>
    <s v="AC00486"/>
    <s v="UPI"/>
    <s v="Hyderabad"/>
    <n v="1008.48"/>
    <s v="SUCCESS"/>
    <d v="2026-01-13T00:00:00"/>
    <x v="1"/>
    <n v="22.6"/>
    <n v="1"/>
  </r>
  <r>
    <s v="TXN001548"/>
    <d v="2026-02-02T00:00:00"/>
    <s v="AC00701"/>
    <s v="CARD"/>
    <s v="Bengaluru"/>
    <n v="1268.3900000000001"/>
    <s v="SUCCESS"/>
    <d v="2026-02-03T00:00:00"/>
    <x v="0"/>
    <n v="14.1"/>
    <n v="1"/>
  </r>
  <r>
    <s v="TXN001549"/>
    <d v="2026-01-10T00:00:00"/>
    <s v="AC00538"/>
    <s v="UPI"/>
    <s v="Hyderabad"/>
    <n v="3039.75"/>
    <s v="FAILED"/>
    <d v="2026-01-13T00:00:00"/>
    <x v="0"/>
    <n v="14.8"/>
    <n v="1"/>
  </r>
  <r>
    <s v="TXN001550"/>
    <d v="2026-03-18T00:00:00"/>
    <s v="AC00225"/>
    <s v="NEFT"/>
    <s v="Pune"/>
    <n v="2269.89"/>
    <s v="SUCCESS"/>
    <d v="2026-03-19T00:00:00"/>
    <x v="2"/>
    <n v="3.5"/>
    <n v="1"/>
  </r>
  <r>
    <s v="TXN001551"/>
    <d v="2026-03-30T00:00:00"/>
    <s v="AC00804"/>
    <s v="UPI"/>
    <s v="Hyderabad"/>
    <n v="7600.28"/>
    <s v="SUCCESS"/>
    <d v="2026-03-30T00:00:00"/>
    <x v="2"/>
    <n v="20.5"/>
    <n v="1"/>
  </r>
  <r>
    <s v="TXN001552"/>
    <d v="2026-02-06T00:00:00"/>
    <s v="AC00010"/>
    <s v="UPI"/>
    <s v="Mumbai"/>
    <n v="5799.29"/>
    <s v="FAILED"/>
    <d v="2026-02-06T00:00:00"/>
    <x v="0"/>
    <n v="35.6"/>
    <n v="1"/>
  </r>
  <r>
    <s v="TXN001553"/>
    <d v="2026-01-24T00:00:00"/>
    <s v="AC00533"/>
    <s v="CARD"/>
    <s v="Pune"/>
    <n v="1491.74"/>
    <s v="SUCCESS"/>
    <d v="2026-01-26T00:00:00"/>
    <x v="1"/>
    <n v="22.9"/>
    <n v="1"/>
  </r>
  <r>
    <s v="TXN001554"/>
    <d v="2026-03-29T00:00:00"/>
    <s v="AC00193"/>
    <s v="IMPS"/>
    <s v="Bengaluru"/>
    <n v="7125.24"/>
    <s v="SUCCESS"/>
    <d v="2026-03-31T00:00:00"/>
    <x v="2"/>
    <n v="47"/>
    <n v="1"/>
  </r>
  <r>
    <s v="TXN001555"/>
    <d v="2026-02-11T00:00:00"/>
    <s v="AC00653"/>
    <s v="NEFT"/>
    <s v="Bengaluru"/>
    <n v="45810.89"/>
    <s v="SUCCESS"/>
    <d v="2026-02-13T00:00:00"/>
    <x v="2"/>
    <n v="23.4"/>
    <n v="1"/>
  </r>
  <r>
    <s v="TXN001556"/>
    <d v="2026-03-05T00:00:00"/>
    <s v="AC00688"/>
    <s v="CARD"/>
    <s v="Mumbai"/>
    <n v="22322.79"/>
    <s v="REVERSED"/>
    <d v="2026-03-06T00:00:00"/>
    <x v="0"/>
    <n v="26.6"/>
    <n v="1"/>
  </r>
  <r>
    <s v="TXN001557"/>
    <d v="2026-01-26T00:00:00"/>
    <s v="AC00101"/>
    <s v="IMPS"/>
    <s v="Hyderabad"/>
    <n v="6658.92"/>
    <s v="SUCCESS"/>
    <d v="2026-01-27T00:00:00"/>
    <x v="2"/>
    <n v="41.4"/>
    <n v="1"/>
  </r>
  <r>
    <s v="TXN001558"/>
    <d v="2026-01-09T00:00:00"/>
    <s v="AC00832"/>
    <s v="NEFT"/>
    <s v="Bengaluru"/>
    <n v="1881.12"/>
    <s v="SUCCESS"/>
    <d v="2026-01-10T00:00:00"/>
    <x v="1"/>
    <n v="66.8"/>
    <n v="1"/>
  </r>
  <r>
    <s v="TXN001559"/>
    <d v="2026-02-28T00:00:00"/>
    <s v="AC00435"/>
    <s v="IMPS"/>
    <s v="Mumbai"/>
    <n v="2513.42"/>
    <s v="SUCCESS"/>
    <d v="2026-03-01T00:00:00"/>
    <x v="2"/>
    <n v="51.7"/>
    <n v="1"/>
  </r>
  <r>
    <s v="TXN001560"/>
    <d v="2026-01-08T00:00:00"/>
    <s v="AC00523"/>
    <s v="UPI"/>
    <s v="Hyderabad"/>
    <n v="1242.56"/>
    <s v="SUCCESS"/>
    <d v="2026-01-10T00:00:00"/>
    <x v="1"/>
    <n v="29.2"/>
    <n v="1"/>
  </r>
  <r>
    <s v="TXN001561"/>
    <d v="2026-01-26T00:00:00"/>
    <s v="AC00237"/>
    <s v="UPI"/>
    <s v="Hyderabad"/>
    <n v="4753.7299999999996"/>
    <s v="SUCCESS"/>
    <d v="2026-01-29T00:00:00"/>
    <x v="1"/>
    <n v="99.9"/>
    <n v="1"/>
  </r>
  <r>
    <s v="TXN001562"/>
    <d v="2026-01-22T00:00:00"/>
    <s v="AC00709"/>
    <s v="CARD"/>
    <s v="Mumbai"/>
    <n v="1751.42"/>
    <s v="REVERSED"/>
    <d v="2026-01-27T00:00:00"/>
    <x v="2"/>
    <n v="49.1"/>
    <n v="1"/>
  </r>
  <r>
    <s v="TXN001563"/>
    <d v="2026-03-19T00:00:00"/>
    <s v="AC00532"/>
    <s v="NEFT"/>
    <s v="Bengaluru"/>
    <n v="1550.24"/>
    <s v="FAILED"/>
    <d v="2026-03-20T00:00:00"/>
    <x v="2"/>
    <n v="23.6"/>
    <n v="1"/>
  </r>
  <r>
    <s v="TXN001564"/>
    <d v="2026-01-02T00:00:00"/>
    <s v="AC00693"/>
    <s v="ATM"/>
    <s v="Bengaluru"/>
    <n v="1067.96"/>
    <s v="SUCCESS"/>
    <d v="2026-01-04T00:00:00"/>
    <x v="2"/>
    <n v="29.3"/>
    <n v="1"/>
  </r>
  <r>
    <s v="TXN001565"/>
    <d v="2026-03-04T00:00:00"/>
    <s v="AC00385"/>
    <s v="IMPS"/>
    <s v="Bengaluru"/>
    <n v="5717.25"/>
    <s v="SUCCESS"/>
    <d v="2026-03-05T00:00:00"/>
    <x v="2"/>
    <n v="24.1"/>
    <n v="1"/>
  </r>
  <r>
    <s v="TXN001566"/>
    <d v="2026-02-13T00:00:00"/>
    <s v="AC00083"/>
    <s v="UPI"/>
    <s v="Bengaluru"/>
    <n v="3011.87"/>
    <s v="FAILED"/>
    <d v="2026-02-14T00:00:00"/>
    <x v="2"/>
    <n v="6.3"/>
    <n v="1"/>
  </r>
  <r>
    <s v="TXN001567"/>
    <d v="2026-03-26T00:00:00"/>
    <s v="AC00591"/>
    <s v="UPI"/>
    <s v="Hyderabad"/>
    <n v="13802"/>
    <s v="SUCCESS"/>
    <d v="2026-03-28T00:00:00"/>
    <x v="2"/>
    <n v="9.6"/>
    <n v="1"/>
  </r>
  <r>
    <s v="TXN001568"/>
    <d v="2026-03-12T00:00:00"/>
    <s v="AC00728"/>
    <s v="NEFT"/>
    <s v="Mumbai"/>
    <n v="6688.84"/>
    <s v="FAILED"/>
    <d v="2026-03-13T00:00:00"/>
    <x v="2"/>
    <n v="14.8"/>
    <n v="1"/>
  </r>
  <r>
    <s v="TXN001569"/>
    <d v="2026-02-01T00:00:00"/>
    <s v="AC00697"/>
    <s v="CARD"/>
    <s v="Hyderabad"/>
    <n v="1805.98"/>
    <s v="SUCCESS"/>
    <d v="2026-02-02T00:00:00"/>
    <x v="2"/>
    <n v="30.8"/>
    <n v="1"/>
  </r>
  <r>
    <s v="TXN001570"/>
    <d v="2026-02-03T00:00:00"/>
    <s v="AC00321"/>
    <s v="UPI"/>
    <s v="Hyderabad"/>
    <n v="1440.07"/>
    <s v="SUCCESS"/>
    <d v="2026-02-06T00:00:00"/>
    <x v="0"/>
    <n v="41.5"/>
    <n v="1"/>
  </r>
  <r>
    <s v="TXN001571"/>
    <d v="2026-03-01T00:00:00"/>
    <s v="AC00422"/>
    <s v="UPI"/>
    <s v="Bengaluru"/>
    <n v="2726.09"/>
    <s v="SUCCESS"/>
    <d v="2026-03-01T00:00:00"/>
    <x v="2"/>
    <n v="48.9"/>
    <n v="1"/>
  </r>
  <r>
    <s v="TXN001572"/>
    <d v="2026-03-05T00:00:00"/>
    <s v="AC00481"/>
    <s v="UPI"/>
    <s v="Hyderabad"/>
    <n v="3782.24"/>
    <s v="SUCCESS"/>
    <d v="2026-03-06T00:00:00"/>
    <x v="1"/>
    <n v="52.6"/>
    <n v="1"/>
  </r>
  <r>
    <s v="TXN001573"/>
    <d v="2026-01-29T00:00:00"/>
    <s v="AC00374"/>
    <s v="UPI"/>
    <s v="Bengaluru"/>
    <n v="2506.7800000000002"/>
    <s v="SUCCESS"/>
    <d v="2026-01-30T00:00:00"/>
    <x v="2"/>
    <n v="20.2"/>
    <n v="1"/>
  </r>
  <r>
    <s v="TXN001574"/>
    <d v="2026-01-26T00:00:00"/>
    <s v="AC00105"/>
    <s v="CARD"/>
    <s v="Mumbai"/>
    <n v="4142.3999999999996"/>
    <s v="SUCCESS"/>
    <d v="2026-01-29T00:00:00"/>
    <x v="0"/>
    <n v="38.1"/>
    <n v="1"/>
  </r>
  <r>
    <s v="TXN001575"/>
    <d v="2026-03-06T00:00:00"/>
    <s v="AC00295"/>
    <s v="IMPS"/>
    <s v="Bengaluru"/>
    <n v="7264.51"/>
    <s v="SUCCESS"/>
    <d v="2026-03-07T00:00:00"/>
    <x v="0"/>
    <n v="29.5"/>
    <n v="1"/>
  </r>
  <r>
    <s v="TXN001576"/>
    <d v="2026-02-13T00:00:00"/>
    <s v="AC00004"/>
    <s v="IMPS"/>
    <s v="Bengaluru"/>
    <n v="2837.12"/>
    <s v="SUCCESS"/>
    <d v="2026-02-14T00:00:00"/>
    <x v="0"/>
    <n v="24"/>
    <n v="2"/>
  </r>
  <r>
    <s v="TXN001576"/>
    <d v="2026-02-13T00:00:00"/>
    <s v="AC00004"/>
    <s v="IMPS"/>
    <s v="Bengaluru"/>
    <n v="2837.12"/>
    <s v="SUCCESS"/>
    <d v="2026-02-13T00:00:00"/>
    <x v="0"/>
    <n v="24"/>
    <n v="2"/>
  </r>
  <r>
    <s v="TXN001577"/>
    <d v="2026-01-01T00:00:00"/>
    <s v="AC00029"/>
    <s v="NEFT"/>
    <s v="Bengaluru"/>
    <n v="2677.86"/>
    <s v="SUCCESS"/>
    <d v="2026-01-06T00:00:00"/>
    <x v="0"/>
    <n v="19.2"/>
    <n v="1"/>
  </r>
  <r>
    <s v="TXN001578"/>
    <d v="2026-01-31T00:00:00"/>
    <s v="AC00413"/>
    <s v="NEFT"/>
    <s v="Bengaluru"/>
    <n v="14006.99"/>
    <s v="FAILED"/>
    <d v="2026-01-31T00:00:00"/>
    <x v="2"/>
    <n v="52.5"/>
    <n v="1"/>
  </r>
  <r>
    <s v="TXN001579"/>
    <d v="2026-01-25T00:00:00"/>
    <s v="AC00373"/>
    <s v="CARD"/>
    <s v="Hyderabad"/>
    <n v="2691.88"/>
    <s v="SUCCESS"/>
    <d v="2026-01-28T00:00:00"/>
    <x v="2"/>
    <n v="23.1"/>
    <n v="1"/>
  </r>
  <r>
    <s v="TXN001580"/>
    <d v="2026-02-18T00:00:00"/>
    <s v="AC00132"/>
    <s v="ATM"/>
    <s v="Hyderabad"/>
    <n v="6006.41"/>
    <s v="SUCCESS"/>
    <d v="2026-02-18T00:00:00"/>
    <x v="0"/>
    <n v="57.2"/>
    <n v="1"/>
  </r>
  <r>
    <s v="TXN001581"/>
    <d v="2026-02-17T00:00:00"/>
    <s v="AC00258"/>
    <s v="CARD"/>
    <s v="Bengaluru"/>
    <n v="42164.21"/>
    <s v="FAILED"/>
    <d v="2026-02-17T00:00:00"/>
    <x v="2"/>
    <n v="7.6"/>
    <n v="1"/>
  </r>
  <r>
    <s v="TXN001582"/>
    <d v="2026-03-27T00:00:00"/>
    <s v="AC00413"/>
    <s v="UPI"/>
    <s v="Mumbai"/>
    <n v="23568.23"/>
    <s v="SUCCESS"/>
    <d v="2026-03-27T00:00:00"/>
    <x v="1"/>
    <n v="19.399999999999999"/>
    <n v="1"/>
  </r>
  <r>
    <s v="TXN001583"/>
    <d v="2026-02-18T00:00:00"/>
    <s v="AC00213"/>
    <s v="UPI"/>
    <s v="Mumbai"/>
    <n v="662.6"/>
    <s v="SUCCESS"/>
    <d v="2026-02-18T00:00:00"/>
    <x v="2"/>
    <n v="45.4"/>
    <n v="1"/>
  </r>
  <r>
    <s v="TXN001584"/>
    <d v="2026-03-05T00:00:00"/>
    <s v="AC00366"/>
    <s v="UPI"/>
    <s v="Mumbai"/>
    <n v="4815.01"/>
    <s v="SUCCESS"/>
    <d v="2026-03-10T00:00:00"/>
    <x v="1"/>
    <n v="15.2"/>
    <n v="1"/>
  </r>
  <r>
    <s v="TXN001585"/>
    <d v="2026-01-23T00:00:00"/>
    <s v="AC00710"/>
    <s v="IMPS"/>
    <s v="Bengaluru"/>
    <n v="4715.5"/>
    <s v="FAILED"/>
    <d v="2026-01-23T00:00:00"/>
    <x v="2"/>
    <n v="5.5"/>
    <n v="1"/>
  </r>
  <r>
    <s v="TXN001586"/>
    <d v="2026-01-23T00:00:00"/>
    <s v="AC00480"/>
    <s v="UPI"/>
    <s v="Bengaluru"/>
    <n v="8921.41"/>
    <s v="SUCCESS"/>
    <d v="2026-01-24T00:00:00"/>
    <x v="1"/>
    <n v="73.900000000000006"/>
    <n v="1"/>
  </r>
  <r>
    <s v="TXN001587"/>
    <d v="2026-03-22T00:00:00"/>
    <s v="AC00007"/>
    <s v="UPI"/>
    <s v="Hyderabad"/>
    <n v="1442.87"/>
    <s v="SUCCESS"/>
    <d v="2026-03-23T00:00:00"/>
    <x v="0"/>
    <n v="19.7"/>
    <n v="1"/>
  </r>
  <r>
    <s v="TXN001588"/>
    <d v="2026-01-19T00:00:00"/>
    <s v="AC00515"/>
    <s v="CARD"/>
    <s v="Hyderabad"/>
    <n v="9052.92"/>
    <s v="SUCCESS"/>
    <d v="2026-01-19T00:00:00"/>
    <x v="0"/>
    <n v="63.4"/>
    <n v="1"/>
  </r>
  <r>
    <s v="TXN001589"/>
    <d v="2026-03-09T00:00:00"/>
    <s v="AC00745"/>
    <s v="NEFT"/>
    <s v="Bengaluru"/>
    <n v="7120.83"/>
    <s v="FAILED"/>
    <d v="2026-03-09T00:00:00"/>
    <x v="0"/>
    <n v="24.1"/>
    <n v="1"/>
  </r>
  <r>
    <s v="TXN001590"/>
    <d v="2026-01-23T00:00:00"/>
    <s v="AC00726"/>
    <s v="NEFT"/>
    <s v="Hyderabad"/>
    <n v="3746.49"/>
    <s v="SUCCESS"/>
    <d v="2026-01-27T00:00:00"/>
    <x v="2"/>
    <n v="63.1"/>
    <n v="2"/>
  </r>
  <r>
    <s v="TXN001590"/>
    <d v="2026-01-23T00:00:00"/>
    <s v="AC00726"/>
    <s v="NEFT"/>
    <s v="Hyderabad"/>
    <n v="3746.49"/>
    <s v="SUCCESS"/>
    <d v="2026-01-26T00:00:00"/>
    <x v="2"/>
    <n v="63.1"/>
    <n v="2"/>
  </r>
  <r>
    <s v="TXN001591"/>
    <d v="2026-02-23T00:00:00"/>
    <s v="AC00565"/>
    <s v="IMPS"/>
    <s v="Bengaluru"/>
    <n v="1281.2"/>
    <s v="SUCCESS"/>
    <d v="2026-02-25T00:00:00"/>
    <x v="1"/>
    <n v="27.6"/>
    <n v="1"/>
  </r>
  <r>
    <s v="TXN001592"/>
    <d v="2026-01-04T00:00:00"/>
    <s v="AC00216"/>
    <s v="CARD"/>
    <s v="Hyderabad"/>
    <n v="17127.580000000002"/>
    <s v="REVERSED"/>
    <d v="2026-01-05T00:00:00"/>
    <x v="1"/>
    <n v="4.5"/>
    <n v="1"/>
  </r>
  <r>
    <s v="TXN001593"/>
    <d v="2026-01-01T00:00:00"/>
    <s v="AC00609"/>
    <s v="IMPS"/>
    <s v="Mumbai"/>
    <n v="31015.82"/>
    <s v="SUCCESS"/>
    <d v="2026-01-02T00:00:00"/>
    <x v="1"/>
    <n v="30.1"/>
    <n v="1"/>
  </r>
  <r>
    <s v="TXN001594"/>
    <d v="2026-02-26T00:00:00"/>
    <s v="AC00303"/>
    <s v="UPI"/>
    <s v="Bengaluru"/>
    <n v="2818.97"/>
    <s v="FAILED"/>
    <d v="2026-02-26T00:00:00"/>
    <x v="0"/>
    <n v="90.7"/>
    <n v="1"/>
  </r>
  <r>
    <s v="TXN001595"/>
    <d v="2026-01-25T00:00:00"/>
    <s v="AC00384"/>
    <s v="UPI"/>
    <s v="Pune"/>
    <n v="1028.3"/>
    <s v="SUCCESS"/>
    <d v="2026-01-27T00:00:00"/>
    <x v="0"/>
    <n v="5.3"/>
    <n v="1"/>
  </r>
  <r>
    <s v="TXN001596"/>
    <d v="2026-01-27T00:00:00"/>
    <s v="AC00113"/>
    <s v="UPI"/>
    <s v="Hyderabad"/>
    <n v="2379.21"/>
    <s v="SUCCESS"/>
    <d v="2026-01-30T00:00:00"/>
    <x v="1"/>
    <n v="25.1"/>
    <n v="1"/>
  </r>
  <r>
    <s v="TXN001597"/>
    <d v="2026-01-25T00:00:00"/>
    <s v="AC00789"/>
    <s v="NEFT"/>
    <s v="Hyderabad"/>
    <n v="13888.18"/>
    <s v="SUCCESS"/>
    <d v="2026-01-26T00:00:00"/>
    <x v="1"/>
    <n v="40.9"/>
    <n v="1"/>
  </r>
  <r>
    <s v="TXN001598"/>
    <d v="2026-03-12T00:00:00"/>
    <s v="AC00402"/>
    <s v="IMPS"/>
    <s v="Hyderabad"/>
    <n v="2591.87"/>
    <s v="SUCCESS"/>
    <d v="2026-03-15T00:00:00"/>
    <x v="0"/>
    <n v="16.899999999999999"/>
    <n v="1"/>
  </r>
  <r>
    <s v="TXN001599"/>
    <d v="2026-02-10T00:00:00"/>
    <s v="AC00352"/>
    <s v="UPI"/>
    <s v="Mumbai"/>
    <n v="2365.08"/>
    <s v="SUCCESS"/>
    <d v="2026-02-13T00:00:00"/>
    <x v="1"/>
    <n v="17"/>
    <n v="1"/>
  </r>
  <r>
    <s v="TXN001600"/>
    <d v="2026-01-15T00:00:00"/>
    <s v="AC00762"/>
    <s v="UPI"/>
    <s v="Pune"/>
    <n v="2988.18"/>
    <s v="SUCCESS"/>
    <d v="2026-01-15T00:00:00"/>
    <x v="2"/>
    <n v="10.4"/>
    <n v="1"/>
  </r>
  <r>
    <s v="TXN001601"/>
    <d v="2026-02-19T00:00:00"/>
    <s v="AC00782"/>
    <s v="NEFT"/>
    <s v="Hyderabad"/>
    <n v="4062.96"/>
    <s v="SUCCESS"/>
    <d v="2026-02-20T00:00:00"/>
    <x v="2"/>
    <n v="25.7"/>
    <n v="1"/>
  </r>
  <r>
    <s v="TXN001602"/>
    <d v="2026-03-18T00:00:00"/>
    <s v="AC00777"/>
    <s v="CARD"/>
    <s v="Mumbai"/>
    <n v="29695.77"/>
    <s v="SUCCESS"/>
    <d v="2026-03-20T00:00:00"/>
    <x v="0"/>
    <n v="40.1"/>
    <n v="1"/>
  </r>
  <r>
    <s v="TXN001603"/>
    <d v="2026-02-08T00:00:00"/>
    <s v="AC00225"/>
    <s v="NEFT"/>
    <s v="Mumbai"/>
    <n v="2896.28"/>
    <s v="SUCCESS"/>
    <d v="2026-02-13T00:00:00"/>
    <x v="2"/>
    <n v="22.4"/>
    <n v="1"/>
  </r>
  <r>
    <s v="TXN001604"/>
    <d v="2026-02-13T00:00:00"/>
    <s v="AC00415"/>
    <s v="IMPS"/>
    <s v="Mumbai"/>
    <n v="891.63"/>
    <s v="SUCCESS"/>
    <d v="2026-02-16T00:00:00"/>
    <x v="0"/>
    <n v="9"/>
    <n v="1"/>
  </r>
  <r>
    <s v="TXN001605"/>
    <d v="2026-01-08T00:00:00"/>
    <s v="AC00088"/>
    <s v="UPI"/>
    <s v="Mumbai"/>
    <n v="17966.18"/>
    <s v="SUCCESS"/>
    <d v="2026-01-11T00:00:00"/>
    <x v="1"/>
    <n v="58.5"/>
    <n v="1"/>
  </r>
  <r>
    <s v="TXN001606"/>
    <d v="2026-03-07T00:00:00"/>
    <s v="AC00807"/>
    <s v="UPI"/>
    <s v="Hyderabad"/>
    <n v="255"/>
    <s v="SUCCESS"/>
    <d v="2026-03-07T00:00:00"/>
    <x v="2"/>
    <n v="37.299999999999997"/>
    <n v="1"/>
  </r>
  <r>
    <s v="TXN001607"/>
    <d v="2026-02-22T00:00:00"/>
    <s v="AC00175"/>
    <s v="NEFT"/>
    <s v="Bengaluru"/>
    <n v="8321.14"/>
    <s v="SUCCESS"/>
    <d v="2026-02-25T00:00:00"/>
    <x v="0"/>
    <n v="30.4"/>
    <n v="1"/>
  </r>
  <r>
    <s v="TXN001608"/>
    <d v="2026-03-26T00:00:00"/>
    <s v="AC00375"/>
    <s v="UPI"/>
    <s v="Mumbai"/>
    <n v="4303.63"/>
    <s v="SUCCESS"/>
    <d v="2026-03-26T00:00:00"/>
    <x v="2"/>
    <n v="12.9"/>
    <n v="1"/>
  </r>
  <r>
    <s v="TXN001609"/>
    <d v="2026-01-24T00:00:00"/>
    <s v="AC00582"/>
    <s v="UPI"/>
    <s v="Hyderabad"/>
    <n v="2240.5700000000002"/>
    <s v="SUCCESS"/>
    <d v="2026-01-26T00:00:00"/>
    <x v="2"/>
    <n v="26.9"/>
    <n v="1"/>
  </r>
  <r>
    <s v="TXN001610"/>
    <d v="2026-03-02T00:00:00"/>
    <s v="AC00390"/>
    <s v="IMPS"/>
    <s v="Mumbai"/>
    <n v="2276.67"/>
    <s v="SUCCESS"/>
    <d v="2026-03-05T00:00:00"/>
    <x v="1"/>
    <n v="22"/>
    <n v="1"/>
  </r>
  <r>
    <s v="TXN001611"/>
    <d v="2026-01-11T00:00:00"/>
    <s v="AC00719"/>
    <s v="UPI"/>
    <s v="Hyderabad"/>
    <n v="1001.63"/>
    <s v="FAILED"/>
    <d v="2026-01-14T00:00:00"/>
    <x v="2"/>
    <n v="31.4"/>
    <n v="1"/>
  </r>
  <r>
    <s v="TXN001612"/>
    <d v="2026-02-09T00:00:00"/>
    <s v="AC00018"/>
    <s v="IMPS"/>
    <s v="Hyderabad"/>
    <n v="11941.12"/>
    <s v="SUCCESS"/>
    <d v="2026-02-10T00:00:00"/>
    <x v="2"/>
    <n v="42.2"/>
    <n v="1"/>
  </r>
  <r>
    <s v="TXN001613"/>
    <d v="2026-02-22T00:00:00"/>
    <s v="AC00528"/>
    <s v="CARD"/>
    <s v="Mumbai"/>
    <n v="701.35"/>
    <s v="SUCCESS"/>
    <d v="2026-02-23T00:00:00"/>
    <x v="2"/>
    <n v="59.7"/>
    <n v="1"/>
  </r>
  <r>
    <s v="TXN001614"/>
    <d v="2026-02-17T00:00:00"/>
    <s v="AC00179"/>
    <s v="UPI"/>
    <s v="Mumbai"/>
    <n v="1603.64"/>
    <s v="SUCCESS"/>
    <d v="2026-02-17T00:00:00"/>
    <x v="2"/>
    <n v="34.799999999999997"/>
    <n v="1"/>
  </r>
  <r>
    <s v="TXN001615"/>
    <d v="2026-03-14T00:00:00"/>
    <s v="AC00108"/>
    <s v="NEFT"/>
    <s v="Bengaluru"/>
    <n v="1667.17"/>
    <s v="SUCCESS"/>
    <d v="2026-03-14T00:00:00"/>
    <x v="1"/>
    <n v="1.2"/>
    <n v="1"/>
  </r>
  <r>
    <s v="TXN001616"/>
    <d v="2026-01-29T00:00:00"/>
    <s v="AC00205"/>
    <s v="UPI"/>
    <s v="Bengaluru"/>
    <n v="2930.15"/>
    <s v="SUCCESS"/>
    <d v="2026-01-31T00:00:00"/>
    <x v="2"/>
    <n v="28.7"/>
    <n v="1"/>
  </r>
  <r>
    <s v="TXN001617"/>
    <d v="2026-03-31T00:00:00"/>
    <s v="AC00546"/>
    <s v="UPI"/>
    <s v="Hyderabad"/>
    <n v="23016.16"/>
    <s v="SUCCESS"/>
    <d v="2026-04-02T00:00:00"/>
    <x v="2"/>
    <n v="22"/>
    <n v="1"/>
  </r>
  <r>
    <s v="TXN001618"/>
    <d v="2026-01-09T00:00:00"/>
    <s v="AC00247"/>
    <s v="IMPS"/>
    <s v="Hyderabad"/>
    <n v="908.96"/>
    <s v="SUCCESS"/>
    <d v="2026-01-09T00:00:00"/>
    <x v="2"/>
    <n v="10.1"/>
    <n v="1"/>
  </r>
  <r>
    <s v="TXN001619"/>
    <d v="2026-01-19T00:00:00"/>
    <s v="AC00158"/>
    <s v="IMPS"/>
    <s v="Pune"/>
    <n v="2636.98"/>
    <s v="SUCCESS"/>
    <d v="2026-01-21T00:00:00"/>
    <x v="1"/>
    <n v="26.6"/>
    <n v="1"/>
  </r>
  <r>
    <s v="TXN001620"/>
    <d v="2026-01-25T00:00:00"/>
    <s v="AC00274"/>
    <s v="CARD"/>
    <s v="Bengaluru"/>
    <n v="8470.77"/>
    <s v="SUCCESS"/>
    <d v="2026-01-26T00:00:00"/>
    <x v="0"/>
    <n v="44.4"/>
    <n v="1"/>
  </r>
  <r>
    <s v="TXN001621"/>
    <d v="2026-01-19T00:00:00"/>
    <s v="AC00466"/>
    <s v="UPI"/>
    <s v="Bengaluru"/>
    <n v="7191.21"/>
    <s v="FAILED"/>
    <d v="2026-01-22T00:00:00"/>
    <x v="0"/>
    <n v="27.9"/>
    <n v="1"/>
  </r>
  <r>
    <s v="TXN001622"/>
    <d v="2026-01-10T00:00:00"/>
    <s v="AC00129"/>
    <s v="UPI"/>
    <s v="Hyderabad"/>
    <n v="1671.18"/>
    <s v="SUCCESS"/>
    <d v="2026-01-13T00:00:00"/>
    <x v="2"/>
    <n v="59.1"/>
    <n v="1"/>
  </r>
  <r>
    <s v="TXN001623"/>
    <d v="2026-02-04T00:00:00"/>
    <s v="AC00632"/>
    <s v="ATM"/>
    <s v="Hyderabad"/>
    <n v="4147.57"/>
    <s v="SUCCESS"/>
    <d v="2026-02-04T00:00:00"/>
    <x v="0"/>
    <n v="52.1"/>
    <n v="1"/>
  </r>
  <r>
    <s v="TXN001624"/>
    <d v="2026-01-01T00:00:00"/>
    <s v="AC00605"/>
    <s v="NEFT"/>
    <s v="Mumbai"/>
    <n v="13610.02"/>
    <s v="FAILED"/>
    <d v="2026-01-01T00:00:00"/>
    <x v="2"/>
    <n v="10.7"/>
    <n v="1"/>
  </r>
  <r>
    <s v="TXN001625"/>
    <d v="2026-03-02T00:00:00"/>
    <s v="AC00247"/>
    <s v="NEFT"/>
    <s v="Mumbai"/>
    <n v="1783.2"/>
    <s v="SUCCESS"/>
    <d v="2026-03-03T00:00:00"/>
    <x v="0"/>
    <n v="39.1"/>
    <n v="1"/>
  </r>
  <r>
    <s v="TXN001626"/>
    <d v="2026-03-12T00:00:00"/>
    <s v="AC00318"/>
    <s v="IMPS"/>
    <s v="Hyderabad"/>
    <n v="2636.76"/>
    <s v="SUCCESS"/>
    <d v="2026-03-15T00:00:00"/>
    <x v="0"/>
    <n v="55.9"/>
    <n v="1"/>
  </r>
  <r>
    <s v="TXN001627"/>
    <d v="2026-02-01T00:00:00"/>
    <s v="AC00102"/>
    <s v="UPI"/>
    <s v="Hyderabad"/>
    <n v="8542.4599999999991"/>
    <s v="SUCCESS"/>
    <d v="2026-02-01T00:00:00"/>
    <x v="2"/>
    <n v="88.2"/>
    <n v="1"/>
  </r>
  <r>
    <s v="TXN001628"/>
    <d v="2026-02-09T00:00:00"/>
    <s v="AC00395"/>
    <s v="IMPS"/>
    <s v="Bengaluru"/>
    <n v="2917.84"/>
    <s v="SUCCESS"/>
    <d v="2026-02-11T00:00:00"/>
    <x v="2"/>
    <n v="60.6"/>
    <n v="1"/>
  </r>
  <r>
    <s v="TXN001629"/>
    <d v="2026-03-24T00:00:00"/>
    <s v="AC00036"/>
    <s v="UPI"/>
    <s v="Bengaluru"/>
    <n v="9664.74"/>
    <s v="FAILED"/>
    <d v="2026-03-26T00:00:00"/>
    <x v="2"/>
    <n v="37.299999999999997"/>
    <n v="1"/>
  </r>
  <r>
    <s v="TXN001630"/>
    <d v="2026-03-01T00:00:00"/>
    <s v="AC00164"/>
    <s v="UPI"/>
    <s v="Mumbai"/>
    <n v="6123.91"/>
    <s v="SUCCESS"/>
    <d v="2026-03-04T00:00:00"/>
    <x v="1"/>
    <n v="11.1"/>
    <n v="1"/>
  </r>
  <r>
    <s v="TXN001631"/>
    <d v="2026-03-12T00:00:00"/>
    <s v="AC00541"/>
    <s v="CARD"/>
    <s v="Pune"/>
    <n v="1610.78"/>
    <s v="SUCCESS"/>
    <d v="2026-03-14T00:00:00"/>
    <x v="2"/>
    <n v="26.8"/>
    <n v="1"/>
  </r>
  <r>
    <s v="TXN001632"/>
    <d v="2026-02-23T00:00:00"/>
    <s v="AC00065"/>
    <s v="UPI"/>
    <s v="Hyderabad"/>
    <n v="13341.93"/>
    <s v="SUCCESS"/>
    <d v="2026-02-23T00:00:00"/>
    <x v="0"/>
    <n v="26.3"/>
    <n v="1"/>
  </r>
  <r>
    <s v="TXN001633"/>
    <d v="2026-03-04T00:00:00"/>
    <s v="AC00778"/>
    <s v="NEFT"/>
    <s v="Pune"/>
    <n v="6862.38"/>
    <s v="SUCCESS"/>
    <d v="2026-03-05T00:00:00"/>
    <x v="0"/>
    <n v="32.4"/>
    <n v="1"/>
  </r>
  <r>
    <s v="TXN001634"/>
    <d v="2026-01-04T00:00:00"/>
    <s v="AC00130"/>
    <s v="UPI"/>
    <s v="Hyderabad"/>
    <n v="2036.83"/>
    <s v="SUCCESS"/>
    <d v="2026-01-05T00:00:00"/>
    <x v="2"/>
    <n v="30.7"/>
    <n v="1"/>
  </r>
  <r>
    <s v="TXN001635"/>
    <d v="2026-02-23T00:00:00"/>
    <s v="AC00313"/>
    <s v="UPI"/>
    <s v="Hyderabad"/>
    <n v="7391.18"/>
    <s v="SUCCESS"/>
    <d v="2026-02-24T00:00:00"/>
    <x v="0"/>
    <n v="4.5"/>
    <n v="1"/>
  </r>
  <r>
    <s v="TXN001636"/>
    <d v="2026-01-24T00:00:00"/>
    <s v="AC00647"/>
    <s v="CARD"/>
    <s v="Pune"/>
    <n v="2531.33"/>
    <s v="SUCCESS"/>
    <d v="2026-01-25T00:00:00"/>
    <x v="0"/>
    <n v="20.8"/>
    <n v="1"/>
  </r>
  <r>
    <s v="TXN001637"/>
    <d v="2026-03-12T00:00:00"/>
    <s v="AC00291"/>
    <s v="UPI"/>
    <s v="Hyderabad"/>
    <n v="11314.91"/>
    <s v="SUCCESS"/>
    <d v="2026-03-15T00:00:00"/>
    <x v="1"/>
    <n v="12.8"/>
    <n v="1"/>
  </r>
  <r>
    <s v="TXN001638"/>
    <d v="2026-01-01T00:00:00"/>
    <s v="AC00777"/>
    <s v="UPI"/>
    <s v="Mumbai"/>
    <n v="4452.74"/>
    <s v="SUCCESS"/>
    <d v="2026-01-02T00:00:00"/>
    <x v="1"/>
    <n v="32.1"/>
    <n v="1"/>
  </r>
  <r>
    <s v="TXN001639"/>
    <d v="2026-01-04T00:00:00"/>
    <s v="AC00249"/>
    <s v="NEFT"/>
    <s v="Pune"/>
    <n v="2487.66"/>
    <s v="SUCCESS"/>
    <d v="2026-01-05T00:00:00"/>
    <x v="1"/>
    <n v="60.4"/>
    <n v="1"/>
  </r>
  <r>
    <s v="TXN001640"/>
    <d v="2026-01-30T00:00:00"/>
    <s v="AC00361"/>
    <s v="UPI"/>
    <s v="Hyderabad"/>
    <n v="31472.79"/>
    <s v="SUCCESS"/>
    <d v="2026-02-02T00:00:00"/>
    <x v="0"/>
    <n v="36.4"/>
    <n v="1"/>
  </r>
  <r>
    <s v="TXN001641"/>
    <d v="2026-03-27T00:00:00"/>
    <s v="AC00464"/>
    <s v="UPI"/>
    <s v="Bengaluru"/>
    <n v="4396.8599999999997"/>
    <s v="SUCCESS"/>
    <d v="2026-03-27T00:00:00"/>
    <x v="1"/>
    <n v="4.9000000000000004"/>
    <n v="1"/>
  </r>
  <r>
    <s v="TXN001642"/>
    <d v="2026-02-07T00:00:00"/>
    <s v="AC00845"/>
    <s v="NEFT"/>
    <s v="Mumbai"/>
    <n v="5124.3100000000004"/>
    <s v="SUCCESS"/>
    <d v="2026-02-09T00:00:00"/>
    <x v="0"/>
    <n v="17.7"/>
    <n v="1"/>
  </r>
  <r>
    <s v="TXN001643"/>
    <d v="2026-03-21T00:00:00"/>
    <s v="AC00064"/>
    <s v="UPI"/>
    <s v="Hyderabad"/>
    <n v="2389.77"/>
    <s v="SUCCESS"/>
    <d v="2026-03-23T00:00:00"/>
    <x v="1"/>
    <n v="35.200000000000003"/>
    <n v="1"/>
  </r>
  <r>
    <s v="TXN001644"/>
    <d v="2026-01-26T00:00:00"/>
    <s v="AC00040"/>
    <s v="IMPS"/>
    <s v="Hyderabad"/>
    <n v="1745.12"/>
    <s v="SUCCESS"/>
    <d v="2026-01-26T00:00:00"/>
    <x v="0"/>
    <n v="2"/>
    <n v="1"/>
  </r>
  <r>
    <s v="TXN001645"/>
    <d v="2026-03-15T00:00:00"/>
    <s v="AC00460"/>
    <s v="UPI"/>
    <s v="Hyderabad"/>
    <n v="3954.49"/>
    <s v="SUCCESS"/>
    <d v="2026-03-17T00:00:00"/>
    <x v="1"/>
    <n v="29.9"/>
    <n v="1"/>
  </r>
  <r>
    <s v="TXN001646"/>
    <d v="2026-03-24T00:00:00"/>
    <s v="AC00777"/>
    <s v="IMPS"/>
    <s v="Mumbai"/>
    <n v="784.54"/>
    <s v="FAILED"/>
    <d v="2026-03-27T00:00:00"/>
    <x v="2"/>
    <n v="46.1"/>
    <n v="1"/>
  </r>
  <r>
    <s v="TXN001647"/>
    <d v="2026-01-29T00:00:00"/>
    <s v="AC00742"/>
    <s v="UPI"/>
    <s v="Hyderabad"/>
    <n v="9713.36"/>
    <s v="SUCCESS"/>
    <d v="2026-02-01T00:00:00"/>
    <x v="0"/>
    <n v="61.6"/>
    <n v="1"/>
  </r>
  <r>
    <s v="TXN001648"/>
    <d v="2026-01-01T00:00:00"/>
    <s v="AC00817"/>
    <s v="UPI"/>
    <s v="Hyderabad"/>
    <n v="6766.82"/>
    <s v="SUCCESS"/>
    <d v="2026-01-03T00:00:00"/>
    <x v="2"/>
    <n v="20.9"/>
    <n v="1"/>
  </r>
  <r>
    <s v="TXN001650"/>
    <d v="2026-03-25T00:00:00"/>
    <s v="AC00762"/>
    <s v="UPI"/>
    <s v="Hyderabad"/>
    <n v="4625.3"/>
    <s v="SUCCESS"/>
    <d v="2026-03-27T00:00:00"/>
    <x v="2"/>
    <n v="19"/>
    <n v="1"/>
  </r>
  <r>
    <s v="TXN001651"/>
    <d v="2026-01-20T00:00:00"/>
    <s v="AC00325"/>
    <s v="NEFT"/>
    <s v="Pune"/>
    <n v="727.12"/>
    <s v="SUCCESS"/>
    <d v="2026-01-21T00:00:00"/>
    <x v="0"/>
    <n v="30.3"/>
    <n v="1"/>
  </r>
  <r>
    <s v="TXN001652"/>
    <d v="2026-01-17T00:00:00"/>
    <s v="AC00157"/>
    <s v="IMPS"/>
    <s v="Bengaluru"/>
    <n v="3300.1"/>
    <s v="SUCCESS"/>
    <d v="2026-01-18T00:00:00"/>
    <x v="2"/>
    <n v="8.6999999999999993"/>
    <n v="1"/>
  </r>
  <r>
    <s v="TXN001653"/>
    <d v="2026-03-31T00:00:00"/>
    <s v="AC00597"/>
    <s v="NEFT"/>
    <s v="Bengaluru"/>
    <n v="4179.75"/>
    <s v="SUCCESS"/>
    <d v="2026-04-01T00:00:00"/>
    <x v="2"/>
    <n v="20.7"/>
    <n v="1"/>
  </r>
  <r>
    <s v="TXN001654"/>
    <d v="2026-02-01T00:00:00"/>
    <s v="AC00613"/>
    <s v="IMPS"/>
    <s v="Mumbai"/>
    <n v="2536.0500000000002"/>
    <s v="FAILED"/>
    <d v="2026-02-02T00:00:00"/>
    <x v="2"/>
    <n v="32.5"/>
    <n v="1"/>
  </r>
  <r>
    <s v="TXN001655"/>
    <d v="2026-02-10T00:00:00"/>
    <s v="AC00516"/>
    <s v="IMPS"/>
    <s v="Hyderabad"/>
    <n v="58411.29"/>
    <s v="SUCCESS"/>
    <d v="2026-02-10T00:00:00"/>
    <x v="2"/>
    <n v="37.6"/>
    <n v="1"/>
  </r>
  <r>
    <s v="TXN001656"/>
    <d v="2026-03-22T00:00:00"/>
    <s v="AC00446"/>
    <s v="UPI"/>
    <s v="Hyderabad"/>
    <n v="5213.9399999999996"/>
    <s v="SUCCESS"/>
    <d v="2026-03-24T00:00:00"/>
    <x v="2"/>
    <n v="73.599999999999994"/>
    <n v="1"/>
  </r>
  <r>
    <s v="TXN001657"/>
    <d v="2026-03-20T00:00:00"/>
    <s v="AC00041"/>
    <s v="UPI"/>
    <s v="Hyderabad"/>
    <n v="6929.41"/>
    <s v="SUCCESS"/>
    <d v="2026-03-20T00:00:00"/>
    <x v="1"/>
    <n v="22.3"/>
    <n v="1"/>
  </r>
  <r>
    <s v="TXN001659"/>
    <d v="2026-01-02T00:00:00"/>
    <s v="AC00337"/>
    <s v="IMPS"/>
    <s v="Pune"/>
    <n v="2941.73"/>
    <s v="SUCCESS"/>
    <d v="2026-01-04T00:00:00"/>
    <x v="2"/>
    <n v="39.5"/>
    <n v="1"/>
  </r>
  <r>
    <s v="TXN001660"/>
    <d v="2026-03-30T00:00:00"/>
    <s v="AC00242"/>
    <s v="NEFT"/>
    <s v="Bengaluru"/>
    <n v="897.38"/>
    <s v="SUCCESS"/>
    <d v="2026-03-31T00:00:00"/>
    <x v="2"/>
    <n v="36.6"/>
    <n v="1"/>
  </r>
  <r>
    <s v="TXN001661"/>
    <d v="2026-01-20T00:00:00"/>
    <s v="AC00820"/>
    <s v="IMPS"/>
    <s v="Hyderabad"/>
    <n v="4023.38"/>
    <s v="SUCCESS"/>
    <d v="2026-01-21T00:00:00"/>
    <x v="1"/>
    <n v="11.6"/>
    <n v="1"/>
  </r>
  <r>
    <s v="TXN001662"/>
    <d v="2026-03-25T00:00:00"/>
    <s v="AC00025"/>
    <s v="IMPS"/>
    <s v="Hyderabad"/>
    <n v="4886.6400000000003"/>
    <s v="SUCCESS"/>
    <d v="2026-03-27T00:00:00"/>
    <x v="2"/>
    <n v="17.3"/>
    <n v="1"/>
  </r>
  <r>
    <s v="TXN001663"/>
    <d v="2026-03-08T00:00:00"/>
    <s v="AC00638"/>
    <s v="UPI"/>
    <s v="Mumbai"/>
    <n v="956.91"/>
    <s v="SUCCESS"/>
    <d v="2026-03-11T00:00:00"/>
    <x v="0"/>
    <n v="44.8"/>
    <n v="1"/>
  </r>
  <r>
    <s v="TXN001664"/>
    <d v="2026-02-04T00:00:00"/>
    <s v="AC00439"/>
    <s v="CARD"/>
    <s v="Hyderabad"/>
    <n v="55392.95"/>
    <s v="FAILED"/>
    <d v="2026-02-05T00:00:00"/>
    <x v="1"/>
    <n v="26.5"/>
    <n v="1"/>
  </r>
  <r>
    <s v="TXN001665"/>
    <d v="2026-03-09T00:00:00"/>
    <s v="AC00202"/>
    <s v="NEFT"/>
    <s v="Mumbai"/>
    <n v="2990.94"/>
    <s v="SUCCESS"/>
    <d v="2026-03-11T00:00:00"/>
    <x v="2"/>
    <n v="74.3"/>
    <n v="1"/>
  </r>
  <r>
    <s v="TXN001666"/>
    <d v="2026-02-01T00:00:00"/>
    <s v="AC00122"/>
    <s v="NEFT"/>
    <s v="Bengaluru"/>
    <n v="869.79"/>
    <s v="FAILED"/>
    <d v="2026-02-03T00:00:00"/>
    <x v="2"/>
    <n v="34.299999999999997"/>
    <n v="1"/>
  </r>
  <r>
    <s v="TXN001667"/>
    <d v="2026-03-23T00:00:00"/>
    <s v="AC00632"/>
    <s v="UPI"/>
    <s v="Bengaluru"/>
    <n v="17919.82"/>
    <s v="SUCCESS"/>
    <d v="2026-03-26T00:00:00"/>
    <x v="1"/>
    <n v="38.6"/>
    <n v="1"/>
  </r>
  <r>
    <s v="TXN001668"/>
    <d v="2026-03-12T00:00:00"/>
    <s v="AC00442"/>
    <s v="IMPS"/>
    <s v="Pune"/>
    <n v="31236.95"/>
    <s v="SUCCESS"/>
    <d v="2026-03-13T00:00:00"/>
    <x v="2"/>
    <n v="4.2"/>
    <n v="1"/>
  </r>
  <r>
    <s v="TXN001669"/>
    <d v="2026-03-24T00:00:00"/>
    <s v="AC00540"/>
    <s v="CARD"/>
    <s v="Hyderabad"/>
    <n v="7631.2"/>
    <s v="SUCCESS"/>
    <d v="2026-03-26T00:00:00"/>
    <x v="1"/>
    <n v="13.4"/>
    <n v="1"/>
  </r>
  <r>
    <s v="TXN001670"/>
    <d v="2026-03-08T00:00:00"/>
    <s v="AC00785"/>
    <s v="UPI"/>
    <s v="Hyderabad"/>
    <n v="5454.42"/>
    <s v="SUCCESS"/>
    <d v="2026-03-08T00:00:00"/>
    <x v="2"/>
    <n v="26.2"/>
    <n v="1"/>
  </r>
  <r>
    <s v="TXN001671"/>
    <d v="2026-03-31T00:00:00"/>
    <s v="AC00725"/>
    <s v="NEFT"/>
    <s v="Mumbai"/>
    <n v="7956.46"/>
    <s v="SUCCESS"/>
    <d v="2026-03-31T00:00:00"/>
    <x v="1"/>
    <n v="13.3"/>
    <n v="1"/>
  </r>
  <r>
    <s v="TXN001672"/>
    <d v="2026-03-16T00:00:00"/>
    <s v="AC00814"/>
    <s v="IMPS"/>
    <s v="Pune"/>
    <n v="4947.43"/>
    <s v="SUCCESS"/>
    <d v="2026-03-18T00:00:00"/>
    <x v="0"/>
    <n v="27.1"/>
    <n v="1"/>
  </r>
  <r>
    <s v="TXN001673"/>
    <d v="2026-03-10T00:00:00"/>
    <s v="AC00440"/>
    <s v="CARD"/>
    <s v="Pune"/>
    <n v="2723.46"/>
    <s v="SUCCESS"/>
    <d v="2026-03-10T00:00:00"/>
    <x v="1"/>
    <n v="5.9"/>
    <n v="1"/>
  </r>
  <r>
    <s v="TXN001674"/>
    <d v="2026-03-27T00:00:00"/>
    <s v="AC00507"/>
    <s v="UPI"/>
    <s v="Bengaluru"/>
    <n v="599.89"/>
    <s v="SUCCESS"/>
    <d v="2026-03-28T00:00:00"/>
    <x v="0"/>
    <n v="21.9"/>
    <n v="1"/>
  </r>
  <r>
    <s v="TXN001675"/>
    <d v="2026-03-02T00:00:00"/>
    <s v="AC00525"/>
    <s v="CARD"/>
    <s v="Pune"/>
    <n v="1759.36"/>
    <s v="SUCCESS"/>
    <d v="2026-03-02T00:00:00"/>
    <x v="0"/>
    <n v="6.1"/>
    <n v="1"/>
  </r>
  <r>
    <s v="TXN001676"/>
    <d v="2026-01-20T00:00:00"/>
    <s v="AC00406"/>
    <s v="IMPS"/>
    <s v="Pune"/>
    <n v="5285.9"/>
    <s v="SUCCESS"/>
    <d v="2026-01-21T00:00:00"/>
    <x v="2"/>
    <n v="24.4"/>
    <n v="1"/>
  </r>
  <r>
    <s v="TXN001677"/>
    <d v="2026-03-15T00:00:00"/>
    <s v="AC00555"/>
    <s v="NEFT"/>
    <s v="Mumbai"/>
    <n v="16815.3"/>
    <s v="SUCCESS"/>
    <d v="2026-03-16T00:00:00"/>
    <x v="1"/>
    <n v="49.4"/>
    <n v="1"/>
  </r>
  <r>
    <s v="TXN001678"/>
    <d v="2026-02-11T00:00:00"/>
    <s v="AC00594"/>
    <s v="NEFT"/>
    <s v="Hyderabad"/>
    <n v="920.48"/>
    <s v="FAILED"/>
    <d v="2026-02-11T00:00:00"/>
    <x v="1"/>
    <n v="20.8"/>
    <n v="1"/>
  </r>
  <r>
    <s v="TXN001679"/>
    <d v="2026-02-02T00:00:00"/>
    <s v="AC00714"/>
    <s v="NEFT"/>
    <s v="Hyderabad"/>
    <n v="1097.1400000000001"/>
    <s v="SUCCESS"/>
    <d v="2026-02-02T00:00:00"/>
    <x v="1"/>
    <n v="16.600000000000001"/>
    <n v="1"/>
  </r>
  <r>
    <s v="TXN001680"/>
    <d v="2026-03-01T00:00:00"/>
    <s v="AC00353"/>
    <s v="IMPS"/>
    <s v="Bengaluru"/>
    <n v="3144.63"/>
    <s v="SUCCESS"/>
    <d v="2026-03-02T00:00:00"/>
    <x v="2"/>
    <n v="12.3"/>
    <n v="1"/>
  </r>
  <r>
    <s v="TXN001681"/>
    <d v="2026-02-14T00:00:00"/>
    <s v="AC00514"/>
    <s v="UPI"/>
    <s v="Hyderabad"/>
    <n v="4100.28"/>
    <s v="FAILED"/>
    <d v="2026-02-14T00:00:00"/>
    <x v="0"/>
    <n v="11.1"/>
    <n v="1"/>
  </r>
  <r>
    <s v="TXN001682"/>
    <d v="2026-03-09T00:00:00"/>
    <s v="AC00495"/>
    <s v="CARD"/>
    <s v="Bengaluru"/>
    <n v="9251.91"/>
    <s v="SUCCESS"/>
    <d v="2026-03-11T00:00:00"/>
    <x v="1"/>
    <n v="9.1999999999999993"/>
    <n v="1"/>
  </r>
  <r>
    <s v="TXN001683"/>
    <d v="2026-02-01T00:00:00"/>
    <s v="AC00168"/>
    <s v="UPI"/>
    <s v="Hyderabad"/>
    <n v="1705.6"/>
    <s v="SUCCESS"/>
    <d v="2026-02-03T00:00:00"/>
    <x v="1"/>
    <n v="7.5"/>
    <n v="1"/>
  </r>
  <r>
    <s v="TXN001684"/>
    <d v="2026-02-14T00:00:00"/>
    <s v="AC00626"/>
    <s v="NEFT"/>
    <s v="Bengaluru"/>
    <n v="4859.58"/>
    <s v="SUCCESS"/>
    <d v="2026-02-17T00:00:00"/>
    <x v="2"/>
    <n v="15.7"/>
    <n v="1"/>
  </r>
  <r>
    <s v="TXN001685"/>
    <d v="2026-01-30T00:00:00"/>
    <s v="AC00225"/>
    <s v="UPI"/>
    <s v="Bengaluru"/>
    <n v="1731.48"/>
    <s v="SUCCESS"/>
    <d v="2026-02-02T00:00:00"/>
    <x v="2"/>
    <n v="6.4"/>
    <n v="1"/>
  </r>
  <r>
    <s v="TXN001686"/>
    <d v="2026-03-15T00:00:00"/>
    <s v="AC00229"/>
    <s v="UPI"/>
    <s v="Bengaluru"/>
    <n v="27663.14"/>
    <s v="SUCCESS"/>
    <d v="2026-03-17T00:00:00"/>
    <x v="2"/>
    <n v="35.4"/>
    <n v="1"/>
  </r>
  <r>
    <s v="TXN001687"/>
    <d v="2026-01-17T00:00:00"/>
    <s v="AC00419"/>
    <s v="CARD"/>
    <s v="Hyderabad"/>
    <n v="5345.38"/>
    <s v="SUCCESS"/>
    <d v="2026-01-19T00:00:00"/>
    <x v="2"/>
    <n v="63.4"/>
    <n v="1"/>
  </r>
  <r>
    <s v="TXN001688"/>
    <d v="2026-01-07T00:00:00"/>
    <s v="AC00118"/>
    <s v="UPI"/>
    <s v="Bengaluru"/>
    <n v="4178.29"/>
    <s v="SUCCESS"/>
    <d v="2026-01-09T00:00:00"/>
    <x v="2"/>
    <n v="39.5"/>
    <n v="1"/>
  </r>
  <r>
    <s v="TXN001689"/>
    <d v="2026-03-17T00:00:00"/>
    <s v="AC00601"/>
    <s v="UPI"/>
    <s v="Bengaluru"/>
    <n v="67774.460000000006"/>
    <s v="SUCCESS"/>
    <d v="2026-03-18T00:00:00"/>
    <x v="0"/>
    <n v="9.1"/>
    <n v="1"/>
  </r>
  <r>
    <s v="TXN001690"/>
    <d v="2026-03-14T00:00:00"/>
    <s v="AC00525"/>
    <s v="IMPS"/>
    <s v="Hyderabad"/>
    <n v="2455.7800000000002"/>
    <s v="SUCCESS"/>
    <d v="2026-03-15T00:00:00"/>
    <x v="2"/>
    <n v="12.8"/>
    <n v="1"/>
  </r>
  <r>
    <s v="TXN001691"/>
    <d v="2026-03-27T00:00:00"/>
    <s v="AC00589"/>
    <s v="UPI"/>
    <s v="Hyderabad"/>
    <n v="1415.28"/>
    <s v="SUCCESS"/>
    <d v="2026-03-28T00:00:00"/>
    <x v="0"/>
    <n v="7.4"/>
    <n v="1"/>
  </r>
  <r>
    <s v="TXN001692"/>
    <d v="2026-02-12T00:00:00"/>
    <s v="AC00371"/>
    <s v="UPI"/>
    <s v="Pune"/>
    <n v="4078.35"/>
    <s v="SUCCESS"/>
    <d v="2026-02-12T00:00:00"/>
    <x v="2"/>
    <n v="40.9"/>
    <n v="1"/>
  </r>
  <r>
    <s v="TXN001693"/>
    <d v="2026-01-12T00:00:00"/>
    <s v="AC00294"/>
    <s v="CARD"/>
    <s v="Bengaluru"/>
    <n v="34099.040000000001"/>
    <s v="SUCCESS"/>
    <d v="2026-01-13T00:00:00"/>
    <x v="1"/>
    <n v="15.8"/>
    <n v="1"/>
  </r>
  <r>
    <s v="TXN001694"/>
    <d v="2026-03-10T00:00:00"/>
    <s v="AC00131"/>
    <s v="UPI"/>
    <s v="Hyderabad"/>
    <n v="8589.3700000000008"/>
    <s v="SUCCESS"/>
    <d v="2026-03-12T00:00:00"/>
    <x v="1"/>
    <n v="27.6"/>
    <n v="1"/>
  </r>
  <r>
    <s v="TXN001695"/>
    <d v="2026-02-11T00:00:00"/>
    <s v="AC00655"/>
    <s v="CARD"/>
    <s v="Hyderabad"/>
    <n v="9633.32"/>
    <s v="SUCCESS"/>
    <d v="2026-02-16T00:00:00"/>
    <x v="2"/>
    <n v="14.8"/>
    <n v="1"/>
  </r>
  <r>
    <s v="TXN001696"/>
    <d v="2026-01-29T00:00:00"/>
    <s v="AC00616"/>
    <s v="UPI"/>
    <s v="Mumbai"/>
    <n v="10516.46"/>
    <s v="SUCCESS"/>
    <d v="2026-01-30T00:00:00"/>
    <x v="2"/>
    <n v="9"/>
    <n v="1"/>
  </r>
  <r>
    <s v="TXN001697"/>
    <d v="2026-03-25T00:00:00"/>
    <s v="AC00232"/>
    <s v="UPI"/>
    <s v="Hyderabad"/>
    <n v="869.4"/>
    <s v="SUCCESS"/>
    <d v="2026-03-26T00:00:00"/>
    <x v="2"/>
    <n v="2.6"/>
    <n v="1"/>
  </r>
  <r>
    <s v="TXN001698"/>
    <d v="2026-03-13T00:00:00"/>
    <s v="AC00067"/>
    <s v="CARD"/>
    <s v="Bengaluru"/>
    <n v="9135.59"/>
    <s v="SUCCESS"/>
    <d v="2026-03-13T00:00:00"/>
    <x v="2"/>
    <n v="61.9"/>
    <n v="1"/>
  </r>
  <r>
    <s v="TXN001699"/>
    <d v="2026-02-28T00:00:00"/>
    <s v="AC00585"/>
    <s v="IMPS"/>
    <s v="Hyderabad"/>
    <n v="1419.76"/>
    <s v="FAILED"/>
    <d v="2026-02-28T00:00:00"/>
    <x v="0"/>
    <n v="28.9"/>
    <n v="2"/>
  </r>
  <r>
    <s v="TXN001699"/>
    <d v="2026-02-28T00:00:00"/>
    <s v="AC00585"/>
    <s v="IMPS"/>
    <s v="Hyderabad"/>
    <n v="1419.76"/>
    <s v="FAILED"/>
    <d v="2026-03-01T00:00:00"/>
    <x v="0"/>
    <n v="28.9"/>
    <n v="2"/>
  </r>
  <r>
    <s v="TXN001700"/>
    <d v="2026-01-15T00:00:00"/>
    <s v="AC00411"/>
    <s v="ATM"/>
    <s v="Bengaluru"/>
    <n v="3628.69"/>
    <s v="SUCCESS"/>
    <d v="2026-01-15T00:00:00"/>
    <x v="1"/>
    <n v="11.9"/>
    <n v="1"/>
  </r>
  <r>
    <s v="TXN001701"/>
    <d v="2026-03-23T00:00:00"/>
    <s v="AC00450"/>
    <s v="CARD"/>
    <s v="Mumbai"/>
    <n v="3512.81"/>
    <s v="SUCCESS"/>
    <d v="2026-03-24T00:00:00"/>
    <x v="1"/>
    <n v="40.299999999999997"/>
    <n v="1"/>
  </r>
  <r>
    <s v="TXN001702"/>
    <d v="2026-03-29T00:00:00"/>
    <s v="AC00503"/>
    <s v="IMPS"/>
    <s v="Hyderabad"/>
    <n v="1940.69"/>
    <s v="SUCCESS"/>
    <d v="2026-03-30T00:00:00"/>
    <x v="0"/>
    <n v="36.9"/>
    <n v="1"/>
  </r>
  <r>
    <s v="TXN001703"/>
    <d v="2026-02-01T00:00:00"/>
    <s v="AC00395"/>
    <s v="UPI"/>
    <s v="Bengaluru"/>
    <n v="41929.269999999997"/>
    <s v="SUCCESS"/>
    <d v="2026-02-04T00:00:00"/>
    <x v="0"/>
    <n v="31.5"/>
    <n v="1"/>
  </r>
  <r>
    <s v="TXN001704"/>
    <d v="2026-01-03T00:00:00"/>
    <s v="AC00320"/>
    <s v="CARD"/>
    <s v="Pune"/>
    <n v="2116.5100000000002"/>
    <s v="SUCCESS"/>
    <d v="2026-01-04T00:00:00"/>
    <x v="2"/>
    <n v="46"/>
    <n v="1"/>
  </r>
  <r>
    <s v="TXN001705"/>
    <d v="2026-02-10T00:00:00"/>
    <s v="AC00464"/>
    <s v="IMPS"/>
    <s v="Bengaluru"/>
    <n v="8082.46"/>
    <s v="SUCCESS"/>
    <d v="2026-02-12T00:00:00"/>
    <x v="1"/>
    <n v="30.1"/>
    <n v="1"/>
  </r>
  <r>
    <s v="TXN001706"/>
    <d v="2026-01-26T00:00:00"/>
    <s v="AC00164"/>
    <s v="NEFT"/>
    <s v="Pune"/>
    <n v="15381.29"/>
    <s v="SUCCESS"/>
    <d v="2026-01-27T00:00:00"/>
    <x v="1"/>
    <n v="9.4"/>
    <n v="1"/>
  </r>
  <r>
    <s v="TXN001707"/>
    <d v="2026-02-24T00:00:00"/>
    <s v="AC00772"/>
    <s v="UPI"/>
    <s v="Bengaluru"/>
    <n v="5910.63"/>
    <s v="SUCCESS"/>
    <d v="2026-02-25T00:00:00"/>
    <x v="1"/>
    <n v="6.7"/>
    <n v="1"/>
  </r>
  <r>
    <s v="TXN001708"/>
    <d v="2026-01-23T00:00:00"/>
    <s v="AC00560"/>
    <s v="UPI"/>
    <s v="Mumbai"/>
    <n v="3613.73"/>
    <s v="SUCCESS"/>
    <d v="2026-01-25T00:00:00"/>
    <x v="1"/>
    <n v="5.5"/>
    <n v="1"/>
  </r>
  <r>
    <s v="TXN001710"/>
    <d v="2026-02-16T00:00:00"/>
    <s v="AC00793"/>
    <s v="UPI"/>
    <s v="Mumbai"/>
    <n v="1132.98"/>
    <s v="SUCCESS"/>
    <d v="2026-02-17T00:00:00"/>
    <x v="1"/>
    <n v="12.4"/>
    <n v="1"/>
  </r>
  <r>
    <s v="TXN001711"/>
    <d v="2026-03-20T00:00:00"/>
    <s v="AC00848"/>
    <s v="NEFT"/>
    <s v="Pune"/>
    <n v="6351.05"/>
    <s v="SUCCESS"/>
    <d v="2026-03-21T00:00:00"/>
    <x v="1"/>
    <n v="27"/>
    <n v="1"/>
  </r>
  <r>
    <s v="TXN001712"/>
    <d v="2026-01-17T00:00:00"/>
    <s v="AC00721"/>
    <s v="IMPS"/>
    <s v="Pune"/>
    <n v="24970.48"/>
    <s v="SUCCESS"/>
    <d v="2026-01-19T00:00:00"/>
    <x v="0"/>
    <n v="97.8"/>
    <n v="1"/>
  </r>
  <r>
    <s v="TXN001713"/>
    <d v="2026-02-06T00:00:00"/>
    <s v="AC00261"/>
    <s v="NEFT"/>
    <s v="Hyderabad"/>
    <n v="4347.83"/>
    <s v="SUCCESS"/>
    <d v="2026-02-09T00:00:00"/>
    <x v="2"/>
    <n v="24"/>
    <n v="1"/>
  </r>
  <r>
    <s v="TXN001714"/>
    <d v="2026-01-02T00:00:00"/>
    <s v="AC00589"/>
    <s v="NEFT"/>
    <s v="Mumbai"/>
    <n v="3347"/>
    <s v="SUCCESS"/>
    <d v="2026-01-02T00:00:00"/>
    <x v="1"/>
    <n v="36.299999999999997"/>
    <n v="1"/>
  </r>
  <r>
    <s v="TXN001715"/>
    <d v="2026-03-18T00:00:00"/>
    <s v="AC00247"/>
    <s v="IMPS"/>
    <s v="Pune"/>
    <n v="3202.35"/>
    <s v="FAILED"/>
    <d v="2026-03-19T00:00:00"/>
    <x v="2"/>
    <n v="11.6"/>
    <n v="1"/>
  </r>
  <r>
    <s v="TXN001716"/>
    <d v="2026-02-03T00:00:00"/>
    <s v="AC00044"/>
    <s v="UPI"/>
    <s v="Bengaluru"/>
    <n v="1134.99"/>
    <s v="SUCCESS"/>
    <d v="2026-02-05T00:00:00"/>
    <x v="2"/>
    <n v="19"/>
    <n v="1"/>
  </r>
  <r>
    <s v="TXN001717"/>
    <d v="2026-01-09T00:00:00"/>
    <s v="AC00260"/>
    <s v="CARD"/>
    <s v="Pune"/>
    <n v="4099.2299999999996"/>
    <s v="SUCCESS"/>
    <d v="2026-01-12T00:00:00"/>
    <x v="1"/>
    <n v="27.1"/>
    <n v="1"/>
  </r>
  <r>
    <s v="TXN001718"/>
    <d v="2026-01-27T00:00:00"/>
    <s v="AC00540"/>
    <s v="UPI"/>
    <s v="Bengaluru"/>
    <n v="2840.94"/>
    <s v="SUCCESS"/>
    <d v="2026-01-27T00:00:00"/>
    <x v="0"/>
    <n v="16.8"/>
    <n v="1"/>
  </r>
  <r>
    <s v="TXN001719"/>
    <d v="2026-03-06T00:00:00"/>
    <s v="AC00796"/>
    <s v="NEFT"/>
    <s v="Hyderabad"/>
    <n v="4043.79"/>
    <s v="SUCCESS"/>
    <d v="2026-03-07T00:00:00"/>
    <x v="2"/>
    <n v="47.3"/>
    <n v="1"/>
  </r>
  <r>
    <s v="TXN001720"/>
    <d v="2026-01-26T00:00:00"/>
    <s v="AC00511"/>
    <s v="UPI"/>
    <s v="Bengaluru"/>
    <n v="5885.62"/>
    <s v="SUCCESS"/>
    <d v="2026-01-29T00:00:00"/>
    <x v="0"/>
    <n v="18"/>
    <n v="1"/>
  </r>
  <r>
    <s v="TXN001721"/>
    <d v="2026-03-29T00:00:00"/>
    <s v="AC00839"/>
    <s v="CARD"/>
    <s v="Pune"/>
    <n v="5080.32"/>
    <s v="SUCCESS"/>
    <d v="2026-04-01T00:00:00"/>
    <x v="0"/>
    <n v="57.1"/>
    <n v="1"/>
  </r>
  <r>
    <s v="TXN001722"/>
    <d v="2026-03-18T00:00:00"/>
    <s v="AC00538"/>
    <s v="UPI"/>
    <s v="Hyderabad"/>
    <n v="6434.55"/>
    <s v="SUCCESS"/>
    <d v="2026-03-19T00:00:00"/>
    <x v="1"/>
    <n v="15.9"/>
    <n v="1"/>
  </r>
  <r>
    <s v="TXN001723"/>
    <d v="2026-01-25T00:00:00"/>
    <s v="AC00845"/>
    <s v="NEFT"/>
    <s v="Pune"/>
    <n v="7854.47"/>
    <s v="SUCCESS"/>
    <d v="2026-01-25T00:00:00"/>
    <x v="0"/>
    <n v="20"/>
    <n v="1"/>
  </r>
  <r>
    <s v="TXN001724"/>
    <d v="2026-03-09T00:00:00"/>
    <s v="AC00166"/>
    <s v="NEFT"/>
    <s v="Hyderabad"/>
    <n v="1683.39"/>
    <s v="SUCCESS"/>
    <d v="2026-03-09T00:00:00"/>
    <x v="0"/>
    <n v="10.1"/>
    <n v="1"/>
  </r>
  <r>
    <s v="TXN001725"/>
    <d v="2026-03-16T00:00:00"/>
    <s v="AC00623"/>
    <s v="UPI"/>
    <s v="Hyderabad"/>
    <n v="12440.47"/>
    <s v="SUCCESS"/>
    <d v="2026-03-16T00:00:00"/>
    <x v="2"/>
    <n v="27.9"/>
    <n v="1"/>
  </r>
  <r>
    <s v="TXN001726"/>
    <d v="2026-01-07T00:00:00"/>
    <s v="AC00201"/>
    <s v="UPI"/>
    <s v="Hyderabad"/>
    <n v="41065.440000000002"/>
    <s v="SUCCESS"/>
    <d v="2026-01-10T00:00:00"/>
    <x v="2"/>
    <n v="44.4"/>
    <n v="1"/>
  </r>
  <r>
    <s v="TXN001727"/>
    <d v="2026-01-18T00:00:00"/>
    <s v="AC00665"/>
    <s v="UPI"/>
    <s v="Mumbai"/>
    <n v="6463.19"/>
    <s v="SUCCESS"/>
    <d v="2026-01-21T00:00:00"/>
    <x v="1"/>
    <n v="8.9"/>
    <n v="1"/>
  </r>
  <r>
    <s v="TXN001728"/>
    <d v="2026-02-16T00:00:00"/>
    <s v="AC00157"/>
    <s v="UPI"/>
    <s v="Pune"/>
    <n v="2693.35"/>
    <s v="SUCCESS"/>
    <d v="2026-02-18T00:00:00"/>
    <x v="2"/>
    <n v="20.3"/>
    <n v="1"/>
  </r>
  <r>
    <s v="TXN001729"/>
    <d v="2026-02-20T00:00:00"/>
    <s v="AC00104"/>
    <s v="NEFT"/>
    <s v="Hyderabad"/>
    <n v="20234.45"/>
    <s v="FAILED"/>
    <d v="2026-02-23T00:00:00"/>
    <x v="0"/>
    <n v="6.1"/>
    <n v="1"/>
  </r>
  <r>
    <s v="TXN001730"/>
    <d v="2026-02-05T00:00:00"/>
    <s v="AC00038"/>
    <s v="UPI"/>
    <s v="Pune"/>
    <n v="20281.419999999998"/>
    <s v="SUCCESS"/>
    <d v="2026-02-07T00:00:00"/>
    <x v="1"/>
    <n v="31.9"/>
    <n v="1"/>
  </r>
  <r>
    <s v="TXN001731"/>
    <d v="2026-01-12T00:00:00"/>
    <s v="AC00437"/>
    <s v="IMPS"/>
    <s v="Hyderabad"/>
    <n v="52751.44"/>
    <s v="SUCCESS"/>
    <d v="2026-01-13T00:00:00"/>
    <x v="2"/>
    <n v="51.3"/>
    <n v="1"/>
  </r>
  <r>
    <s v="TXN001732"/>
    <d v="2026-03-30T00:00:00"/>
    <s v="AC00652"/>
    <s v="NEFT"/>
    <s v="Mumbai"/>
    <n v="7016.25"/>
    <s v="SUCCESS"/>
    <d v="2026-04-01T00:00:00"/>
    <x v="0"/>
    <n v="9.6"/>
    <n v="1"/>
  </r>
  <r>
    <s v="TXN001733"/>
    <d v="2026-01-22T00:00:00"/>
    <s v="AC00798"/>
    <s v="NEFT"/>
    <s v="Hyderabad"/>
    <n v="1307.17"/>
    <s v="SUCCESS"/>
    <d v="2026-01-24T00:00:00"/>
    <x v="1"/>
    <n v="24.9"/>
    <n v="1"/>
  </r>
  <r>
    <s v="TXN001734"/>
    <d v="2026-01-04T00:00:00"/>
    <s v="AC00669"/>
    <s v="UPI"/>
    <s v="Hyderabad"/>
    <n v="15656.59"/>
    <s v="FAILED"/>
    <d v="2026-01-06T00:00:00"/>
    <x v="2"/>
    <n v="34.5"/>
    <n v="1"/>
  </r>
  <r>
    <s v="TXN001735"/>
    <d v="2026-01-26T00:00:00"/>
    <s v="AC00511"/>
    <s v="IMPS"/>
    <s v="Bengaluru"/>
    <n v="233.48"/>
    <s v="SUCCESS"/>
    <d v="2026-01-27T00:00:00"/>
    <x v="1"/>
    <n v="51"/>
    <n v="1"/>
  </r>
  <r>
    <s v="TXN001736"/>
    <d v="2026-02-02T00:00:00"/>
    <s v="AC00254"/>
    <s v="CARD"/>
    <s v="Mumbai"/>
    <n v="6474.02"/>
    <s v="SUCCESS"/>
    <d v="2026-02-02T00:00:00"/>
    <x v="1"/>
    <n v="40.1"/>
    <n v="1"/>
  </r>
  <r>
    <s v="TXN001737"/>
    <d v="2026-01-31T00:00:00"/>
    <s v="AC00138"/>
    <s v="IMPS"/>
    <s v="Mumbai"/>
    <n v="36333.78"/>
    <s v="SUCCESS"/>
    <d v="2026-02-03T00:00:00"/>
    <x v="0"/>
    <n v="6.6"/>
    <n v="1"/>
  </r>
  <r>
    <s v="TXN001738"/>
    <d v="2026-03-28T00:00:00"/>
    <s v="AC00065"/>
    <s v="UPI"/>
    <s v="Hyderabad"/>
    <n v="978.56"/>
    <s v="SUCCESS"/>
    <d v="2026-03-29T00:00:00"/>
    <x v="2"/>
    <n v="24.2"/>
    <n v="1"/>
  </r>
  <r>
    <s v="TXN001739"/>
    <d v="2026-02-22T00:00:00"/>
    <s v="AC00719"/>
    <s v="UPI"/>
    <s v="Pune"/>
    <n v="3198.87"/>
    <s v="SUCCESS"/>
    <d v="2026-02-22T00:00:00"/>
    <x v="0"/>
    <n v="29.7"/>
    <n v="1"/>
  </r>
  <r>
    <s v="TXN001741"/>
    <d v="2026-02-21T00:00:00"/>
    <s v="AC00181"/>
    <s v="UPI"/>
    <s v="Bengaluru"/>
    <n v="14214.77"/>
    <s v="SUCCESS"/>
    <d v="2026-02-23T00:00:00"/>
    <x v="0"/>
    <n v="34.1"/>
    <n v="1"/>
  </r>
  <r>
    <s v="TXN001742"/>
    <d v="2026-01-27T00:00:00"/>
    <s v="AC00068"/>
    <s v="IMPS"/>
    <s v="Mumbai"/>
    <n v="961.76"/>
    <s v="SUCCESS"/>
    <d v="2026-01-30T00:00:00"/>
    <x v="2"/>
    <n v="24.6"/>
    <n v="1"/>
  </r>
  <r>
    <s v="TXN001743"/>
    <d v="2026-03-17T00:00:00"/>
    <s v="AC00025"/>
    <s v="NEFT"/>
    <s v="Mumbai"/>
    <n v="12049.9"/>
    <s v="SUCCESS"/>
    <d v="2026-03-20T00:00:00"/>
    <x v="2"/>
    <n v="19.3"/>
    <n v="1"/>
  </r>
  <r>
    <s v="TXN001744"/>
    <d v="2026-01-25T00:00:00"/>
    <s v="AC00366"/>
    <s v="UPI"/>
    <s v="Hyderabad"/>
    <n v="28751.51"/>
    <s v="SUCCESS"/>
    <d v="2026-01-28T00:00:00"/>
    <x v="1"/>
    <n v="61.7"/>
    <n v="1"/>
  </r>
  <r>
    <s v="TXN001745"/>
    <d v="2026-01-18T00:00:00"/>
    <s v="AC00037"/>
    <s v="UPI"/>
    <s v="Bengaluru"/>
    <n v="1445.96"/>
    <s v="SUCCESS"/>
    <d v="2026-01-18T00:00:00"/>
    <x v="1"/>
    <n v="94.2"/>
    <n v="1"/>
  </r>
  <r>
    <s v="TXN001746"/>
    <d v="2026-02-28T00:00:00"/>
    <s v="AC00763"/>
    <s v="UPI"/>
    <s v="Mumbai"/>
    <n v="5019.4399999999996"/>
    <s v="SUCCESS"/>
    <d v="2026-03-02T00:00:00"/>
    <x v="0"/>
    <n v="20.9"/>
    <n v="1"/>
  </r>
  <r>
    <s v="TXN001747"/>
    <d v="2026-01-30T00:00:00"/>
    <s v="AC00576"/>
    <s v="IMPS"/>
    <s v="Hyderabad"/>
    <n v="3985.36"/>
    <s v="SUCCESS"/>
    <d v="2026-02-01T00:00:00"/>
    <x v="1"/>
    <n v="42"/>
    <n v="1"/>
  </r>
  <r>
    <s v="TXN001748"/>
    <d v="2026-02-18T00:00:00"/>
    <s v="AC00722"/>
    <s v="NEFT"/>
    <s v="Hyderabad"/>
    <n v="4028.18"/>
    <s v="SUCCESS"/>
    <d v="2026-02-21T00:00:00"/>
    <x v="1"/>
    <n v="30.4"/>
    <n v="1"/>
  </r>
  <r>
    <s v="TXN001749"/>
    <d v="2026-01-21T00:00:00"/>
    <s v="AC00569"/>
    <s v="CARD"/>
    <s v="Bengaluru"/>
    <n v="492.56"/>
    <s v="SUCCESS"/>
    <d v="2026-01-23T00:00:00"/>
    <x v="2"/>
    <n v="8.1999999999999993"/>
    <n v="1"/>
  </r>
  <r>
    <s v="TXN001750"/>
    <d v="2026-01-24T00:00:00"/>
    <s v="AC00810"/>
    <s v="UPI"/>
    <s v="Bengaluru"/>
    <n v="4794.3500000000004"/>
    <s v="SUCCESS"/>
    <d v="2026-01-26T00:00:00"/>
    <x v="2"/>
    <n v="36.4"/>
    <n v="1"/>
  </r>
  <r>
    <s v="TXN001751"/>
    <d v="2026-01-25T00:00:00"/>
    <s v="AC00732"/>
    <s v="UPI"/>
    <s v="Hyderabad"/>
    <n v="1851.85"/>
    <s v="SUCCESS"/>
    <d v="2026-01-27T00:00:00"/>
    <x v="0"/>
    <n v="45"/>
    <n v="1"/>
  </r>
  <r>
    <s v="TXN001752"/>
    <d v="2026-02-09T00:00:00"/>
    <s v="AC00746"/>
    <s v="CARD"/>
    <s v="Hyderabad"/>
    <n v="8110.22"/>
    <s v="REVERSED"/>
    <d v="2026-02-10T00:00:00"/>
    <x v="0"/>
    <n v="21.4"/>
    <n v="1"/>
  </r>
  <r>
    <s v="TXN001753"/>
    <d v="2026-03-11T00:00:00"/>
    <s v="AC00438"/>
    <s v="UPI"/>
    <s v="Hyderabad"/>
    <n v="8158.93"/>
    <s v="SUCCESS"/>
    <d v="2026-03-11T00:00:00"/>
    <x v="0"/>
    <n v="44.6"/>
    <n v="1"/>
  </r>
  <r>
    <s v="TXN001754"/>
    <d v="2026-01-25T00:00:00"/>
    <s v="AC00640"/>
    <s v="IMPS"/>
    <s v="Bengaluru"/>
    <n v="2718.19"/>
    <s v="SUCCESS"/>
    <d v="2026-01-25T00:00:00"/>
    <x v="2"/>
    <n v="43.4"/>
    <n v="1"/>
  </r>
  <r>
    <s v="TXN001755"/>
    <d v="2026-01-20T00:00:00"/>
    <s v="AC00676"/>
    <s v="IMPS"/>
    <s v="Hyderabad"/>
    <n v="11095.46"/>
    <s v="SUCCESS"/>
    <d v="2026-01-23T00:00:00"/>
    <x v="2"/>
    <n v="16.7"/>
    <n v="1"/>
  </r>
  <r>
    <s v="TXN001756"/>
    <d v="2026-01-22T00:00:00"/>
    <s v="AC00233"/>
    <s v="NEFT"/>
    <s v="Hyderabad"/>
    <n v="2106.66"/>
    <s v="SUCCESS"/>
    <d v="2026-01-24T00:00:00"/>
    <x v="0"/>
    <n v="30.2"/>
    <n v="1"/>
  </r>
  <r>
    <s v="TXN001757"/>
    <d v="2026-02-04T00:00:00"/>
    <s v="AC00301"/>
    <s v="CARD"/>
    <s v="Pune"/>
    <n v="4496.2"/>
    <s v="FAILED"/>
    <d v="2026-02-04T00:00:00"/>
    <x v="0"/>
    <n v="8.5"/>
    <n v="1"/>
  </r>
  <r>
    <s v="TXN001758"/>
    <d v="2026-03-23T00:00:00"/>
    <s v="AC00497"/>
    <s v="CARD"/>
    <s v="Mumbai"/>
    <n v="4181.3500000000004"/>
    <s v="SUCCESS"/>
    <d v="2026-03-25T00:00:00"/>
    <x v="2"/>
    <n v="14.7"/>
    <n v="1"/>
  </r>
  <r>
    <s v="TXN001759"/>
    <d v="2026-02-27T00:00:00"/>
    <s v="AC00732"/>
    <s v="CARD"/>
    <s v="Mumbai"/>
    <n v="8987.27"/>
    <s v="SUCCESS"/>
    <d v="2026-03-02T00:00:00"/>
    <x v="1"/>
    <n v="14.4"/>
    <n v="1"/>
  </r>
  <r>
    <s v="TXN001760"/>
    <d v="2026-01-27T00:00:00"/>
    <s v="AC00338"/>
    <s v="IMPS"/>
    <s v="Hyderabad"/>
    <n v="3346.25"/>
    <s v="SUCCESS"/>
    <d v="2026-01-27T00:00:00"/>
    <x v="2"/>
    <n v="23.9"/>
    <n v="1"/>
  </r>
  <r>
    <s v="TXN001761"/>
    <d v="2026-01-29T00:00:00"/>
    <s v="AC00416"/>
    <s v="UPI"/>
    <s v="Mumbai"/>
    <n v="12774.56"/>
    <s v="FAILED"/>
    <d v="2026-01-31T00:00:00"/>
    <x v="0"/>
    <n v="24.7"/>
    <n v="1"/>
  </r>
  <r>
    <s v="TXN001763"/>
    <d v="2026-01-08T00:00:00"/>
    <s v="AC00402"/>
    <s v="CARD"/>
    <s v="Bengaluru"/>
    <n v="16421.77"/>
    <s v="SUCCESS"/>
    <d v="2026-01-10T00:00:00"/>
    <x v="1"/>
    <n v="16.3"/>
    <n v="1"/>
  </r>
  <r>
    <s v="TXN001764"/>
    <d v="2026-02-18T00:00:00"/>
    <s v="AC00732"/>
    <s v="UPI"/>
    <s v="Bengaluru"/>
    <n v="1221.8900000000001"/>
    <s v="SUCCESS"/>
    <d v="2026-02-19T00:00:00"/>
    <x v="2"/>
    <n v="37.1"/>
    <n v="1"/>
  </r>
  <r>
    <s v="TXN001765"/>
    <d v="2026-01-18T00:00:00"/>
    <s v="AC00224"/>
    <s v="UPI"/>
    <s v="Pune"/>
    <n v="2050.5500000000002"/>
    <s v="SUCCESS"/>
    <d v="2026-01-19T00:00:00"/>
    <x v="2"/>
    <n v="40"/>
    <n v="1"/>
  </r>
  <r>
    <s v="TXN001766"/>
    <d v="2026-03-28T00:00:00"/>
    <s v="AC00480"/>
    <s v="CARD"/>
    <s v="Hyderabad"/>
    <n v="3561.62"/>
    <s v="SUCCESS"/>
    <d v="2026-03-31T00:00:00"/>
    <x v="0"/>
    <n v="10.199999999999999"/>
    <n v="1"/>
  </r>
  <r>
    <s v="TXN001767"/>
    <d v="2026-03-10T00:00:00"/>
    <s v="AC00087"/>
    <s v="ATM"/>
    <s v="Bengaluru"/>
    <n v="2383.61"/>
    <s v="SUCCESS"/>
    <d v="2026-03-13T00:00:00"/>
    <x v="0"/>
    <n v="33.700000000000003"/>
    <n v="1"/>
  </r>
  <r>
    <s v="TXN001768"/>
    <d v="2026-02-28T00:00:00"/>
    <s v="AC00192"/>
    <s v="IMPS"/>
    <s v="Bengaluru"/>
    <n v="7404.36"/>
    <s v="SUCCESS"/>
    <d v="2026-02-28T00:00:00"/>
    <x v="2"/>
    <n v="34.1"/>
    <n v="1"/>
  </r>
  <r>
    <s v="TXN001769"/>
    <d v="2026-03-15T00:00:00"/>
    <s v="AC00535"/>
    <s v="UPI"/>
    <s v="Hyderabad"/>
    <n v="2478.77"/>
    <s v="SUCCESS"/>
    <d v="2026-03-15T00:00:00"/>
    <x v="2"/>
    <n v="18.8"/>
    <n v="1"/>
  </r>
  <r>
    <s v="TXN001770"/>
    <d v="2026-02-22T00:00:00"/>
    <s v="AC00571"/>
    <s v="UPI"/>
    <s v="Hyderabad"/>
    <n v="496.01"/>
    <s v="SUCCESS"/>
    <d v="2026-02-25T00:00:00"/>
    <x v="1"/>
    <n v="46.6"/>
    <n v="1"/>
  </r>
  <r>
    <s v="TXN001772"/>
    <d v="2026-01-14T00:00:00"/>
    <s v="AC00063"/>
    <s v="UPI"/>
    <s v="Bengaluru"/>
    <n v="5107.26"/>
    <s v="SUCCESS"/>
    <d v="2026-01-14T00:00:00"/>
    <x v="2"/>
    <n v="36"/>
    <n v="1"/>
  </r>
  <r>
    <s v="TXN001773"/>
    <d v="2026-01-29T00:00:00"/>
    <s v="AC00496"/>
    <s v="CARD"/>
    <s v="Pune"/>
    <n v="1978.2"/>
    <s v="SUCCESS"/>
    <d v="2026-01-30T00:00:00"/>
    <x v="2"/>
    <n v="15.2"/>
    <n v="1"/>
  </r>
  <r>
    <s v="TXN001774"/>
    <d v="2026-03-12T00:00:00"/>
    <s v="AC00523"/>
    <s v="IMPS"/>
    <s v="Hyderabad"/>
    <n v="4499.74"/>
    <s v="SUCCESS"/>
    <d v="2026-03-14T00:00:00"/>
    <x v="2"/>
    <n v="22.5"/>
    <n v="1"/>
  </r>
  <r>
    <s v="TXN001775"/>
    <d v="2026-03-19T00:00:00"/>
    <s v="AC00456"/>
    <s v="ATM"/>
    <s v="Hyderabad"/>
    <n v="10701.24"/>
    <s v="SUCCESS"/>
    <d v="2026-03-22T00:00:00"/>
    <x v="2"/>
    <n v="9.6999999999999993"/>
    <n v="1"/>
  </r>
  <r>
    <s v="TXN001776"/>
    <d v="2026-02-28T00:00:00"/>
    <s v="AC00756"/>
    <s v="UPI"/>
    <s v="Hyderabad"/>
    <n v="1728.28"/>
    <s v="SUCCESS"/>
    <d v="2026-02-28T00:00:00"/>
    <x v="1"/>
    <n v="65.7"/>
    <n v="1"/>
  </r>
  <r>
    <s v="TXN001777"/>
    <d v="2026-03-23T00:00:00"/>
    <s v="AC00352"/>
    <s v="IMPS"/>
    <s v="Bengaluru"/>
    <n v="9003.2000000000007"/>
    <s v="SUCCESS"/>
    <d v="2026-03-24T00:00:00"/>
    <x v="2"/>
    <n v="39.299999999999997"/>
    <n v="1"/>
  </r>
  <r>
    <s v="TXN001778"/>
    <d v="2026-01-31T00:00:00"/>
    <s v="AC00148"/>
    <s v="NEFT"/>
    <s v="Bengaluru"/>
    <n v="19210.89"/>
    <s v="SUCCESS"/>
    <d v="2026-02-02T00:00:00"/>
    <x v="1"/>
    <n v="22.1"/>
    <n v="1"/>
  </r>
  <r>
    <s v="TXN001779"/>
    <d v="2026-01-24T00:00:00"/>
    <s v="AC00248"/>
    <s v="NEFT"/>
    <s v="Hyderabad"/>
    <n v="2288.42"/>
    <s v="FAILED"/>
    <d v="2026-01-27T00:00:00"/>
    <x v="0"/>
    <n v="53.4"/>
    <n v="1"/>
  </r>
  <r>
    <s v="TXN001780"/>
    <d v="2026-03-09T00:00:00"/>
    <s v="AC00052"/>
    <s v="UPI"/>
    <s v="Pune"/>
    <n v="11929.78"/>
    <s v="SUCCESS"/>
    <d v="2026-03-12T00:00:00"/>
    <x v="0"/>
    <n v="41.5"/>
    <n v="1"/>
  </r>
  <r>
    <s v="TXN001781"/>
    <d v="2026-03-13T00:00:00"/>
    <s v="AC00111"/>
    <s v="ATM"/>
    <s v="Hyderabad"/>
    <n v="922.04"/>
    <s v="SUCCESS"/>
    <d v="2026-03-14T00:00:00"/>
    <x v="0"/>
    <n v="50.6"/>
    <n v="1"/>
  </r>
  <r>
    <s v="TXN001782"/>
    <d v="2026-03-15T00:00:00"/>
    <s v="AC00742"/>
    <s v="IMPS"/>
    <s v="Mumbai"/>
    <n v="8782.82"/>
    <s v="SUCCESS"/>
    <d v="2026-03-16T00:00:00"/>
    <x v="1"/>
    <n v="78.400000000000006"/>
    <n v="1"/>
  </r>
  <r>
    <s v="TXN001783"/>
    <d v="2026-03-23T00:00:00"/>
    <s v="AC00743"/>
    <s v="NEFT"/>
    <s v="Hyderabad"/>
    <n v="632.69000000000005"/>
    <s v="SUCCESS"/>
    <d v="2026-03-24T00:00:00"/>
    <x v="0"/>
    <n v="27.2"/>
    <n v="1"/>
  </r>
  <r>
    <s v="TXN001784"/>
    <d v="2026-03-26T00:00:00"/>
    <s v="AC00008"/>
    <s v="CARD"/>
    <s v="Hyderabad"/>
    <n v="1446.01"/>
    <s v="SUCCESS"/>
    <d v="2026-03-29T00:00:00"/>
    <x v="0"/>
    <n v="4.2"/>
    <n v="1"/>
  </r>
  <r>
    <s v="TXN001785"/>
    <d v="2026-01-24T00:00:00"/>
    <s v="AC00351"/>
    <s v="IMPS"/>
    <s v="Bengaluru"/>
    <n v="1446.24"/>
    <s v="SUCCESS"/>
    <d v="2026-01-26T00:00:00"/>
    <x v="1"/>
    <n v="64.2"/>
    <n v="1"/>
  </r>
  <r>
    <s v="TXN001786"/>
    <d v="2026-02-10T00:00:00"/>
    <s v="AC00331"/>
    <s v="IMPS"/>
    <s v="Bengaluru"/>
    <n v="18311.64"/>
    <s v="SUCCESS"/>
    <d v="2026-02-11T00:00:00"/>
    <x v="0"/>
    <n v="33.4"/>
    <n v="1"/>
  </r>
  <r>
    <s v="TXN001787"/>
    <d v="2026-02-19T00:00:00"/>
    <s v="AC00175"/>
    <s v="CARD"/>
    <s v="Pune"/>
    <n v="6886.73"/>
    <s v="SUCCESS"/>
    <d v="2026-02-22T00:00:00"/>
    <x v="1"/>
    <n v="29.2"/>
    <n v="1"/>
  </r>
  <r>
    <s v="TXN001788"/>
    <d v="2026-02-07T00:00:00"/>
    <s v="AC00282"/>
    <s v="CARD"/>
    <s v="Hyderabad"/>
    <n v="2839.49"/>
    <s v="SUCCESS"/>
    <d v="2026-02-07T00:00:00"/>
    <x v="1"/>
    <n v="66.7"/>
    <n v="1"/>
  </r>
  <r>
    <s v="TXN001789"/>
    <d v="2026-02-25T00:00:00"/>
    <s v="AC00284"/>
    <s v="NEFT"/>
    <s v="Hyderabad"/>
    <n v="13708.5"/>
    <s v="SUCCESS"/>
    <d v="2026-02-26T00:00:00"/>
    <x v="2"/>
    <n v="39.6"/>
    <n v="1"/>
  </r>
  <r>
    <s v="TXN001790"/>
    <d v="2026-02-10T00:00:00"/>
    <s v="AC00226"/>
    <s v="UPI"/>
    <s v="Hyderabad"/>
    <n v="9260.44"/>
    <s v="SUCCESS"/>
    <d v="2026-02-10T00:00:00"/>
    <x v="1"/>
    <n v="19.399999999999999"/>
    <n v="1"/>
  </r>
  <r>
    <s v="TXN001791"/>
    <d v="2026-02-03T00:00:00"/>
    <s v="AC00558"/>
    <s v="IMPS"/>
    <s v="Hyderabad"/>
    <n v="4715.3"/>
    <s v="SUCCESS"/>
    <d v="2026-02-03T00:00:00"/>
    <x v="1"/>
    <n v="42.4"/>
    <n v="1"/>
  </r>
  <r>
    <s v="TXN001792"/>
    <d v="2026-03-03T00:00:00"/>
    <s v="AC00593"/>
    <s v="IMPS"/>
    <s v="Bengaluru"/>
    <n v="1047.95"/>
    <s v="SUCCESS"/>
    <d v="2026-03-03T00:00:00"/>
    <x v="0"/>
    <n v="65.900000000000006"/>
    <n v="1"/>
  </r>
  <r>
    <s v="TXN001793"/>
    <d v="2026-02-02T00:00:00"/>
    <s v="AC00044"/>
    <s v="UPI"/>
    <s v="Mumbai"/>
    <n v="899.93"/>
    <s v="SUCCESS"/>
    <d v="2026-02-05T00:00:00"/>
    <x v="1"/>
    <n v="31.4"/>
    <n v="1"/>
  </r>
  <r>
    <s v="TXN001794"/>
    <d v="2026-03-13T00:00:00"/>
    <s v="AC00313"/>
    <s v="IMPS"/>
    <s v="Hyderabad"/>
    <n v="7851.86"/>
    <s v="SUCCESS"/>
    <d v="2026-03-13T00:00:00"/>
    <x v="0"/>
    <n v="63"/>
    <n v="1"/>
  </r>
  <r>
    <s v="TXN001795"/>
    <d v="2026-03-18T00:00:00"/>
    <s v="AC00254"/>
    <s v="UPI"/>
    <s v="Bengaluru"/>
    <n v="9953.44"/>
    <s v="SUCCESS"/>
    <d v="2026-03-20T00:00:00"/>
    <x v="0"/>
    <n v="49.6"/>
    <n v="1"/>
  </r>
  <r>
    <s v="TXN001796"/>
    <d v="2026-02-10T00:00:00"/>
    <s v="AC00047"/>
    <s v="UPI"/>
    <s v="Bengaluru"/>
    <n v="72974.95"/>
    <s v="SUCCESS"/>
    <d v="2026-02-10T00:00:00"/>
    <x v="1"/>
    <n v="25.9"/>
    <n v="1"/>
  </r>
  <r>
    <s v="TXN001797"/>
    <d v="2026-01-31T00:00:00"/>
    <s v="AC00080"/>
    <s v="UPI"/>
    <s v="Bengaluru"/>
    <n v="2428.14"/>
    <s v="SUCCESS"/>
    <d v="2026-01-31T00:00:00"/>
    <x v="2"/>
    <n v="12.1"/>
    <n v="1"/>
  </r>
  <r>
    <s v="TXN001798"/>
    <d v="2026-01-21T00:00:00"/>
    <s v="AC00104"/>
    <s v="UPI"/>
    <s v="Hyderabad"/>
    <n v="68330.509999999995"/>
    <s v="SUCCESS"/>
    <d v="2026-01-23T00:00:00"/>
    <x v="0"/>
    <n v="48.6"/>
    <n v="1"/>
  </r>
  <r>
    <s v="TXN001799"/>
    <d v="2026-03-18T00:00:00"/>
    <s v="AC00582"/>
    <s v="UPI"/>
    <s v="Mumbai"/>
    <n v="876.75"/>
    <s v="SUCCESS"/>
    <d v="2026-03-20T00:00:00"/>
    <x v="1"/>
    <n v="13.8"/>
    <n v="1"/>
  </r>
  <r>
    <s v="TXN001800"/>
    <d v="2026-02-19T00:00:00"/>
    <s v="AC00418"/>
    <s v="NEFT"/>
    <s v="Hyderabad"/>
    <n v="2599.9299999999998"/>
    <s v="SUCCESS"/>
    <d v="2026-02-19T00:00:00"/>
    <x v="0"/>
    <n v="30.3"/>
    <n v="1"/>
  </r>
  <r>
    <s v="TXN001801"/>
    <d v="2026-03-05T00:00:00"/>
    <s v="AC00060"/>
    <s v="UPI"/>
    <s v="Bengaluru"/>
    <n v="2630.5"/>
    <s v="SUCCESS"/>
    <d v="2026-03-07T00:00:00"/>
    <x v="2"/>
    <n v="9.1"/>
    <n v="1"/>
  </r>
  <r>
    <s v="TXN001802"/>
    <d v="2026-01-04T00:00:00"/>
    <s v="AC00402"/>
    <s v="IMPS"/>
    <s v="Pune"/>
    <n v="2506.77"/>
    <s v="SUCCESS"/>
    <d v="2026-01-07T00:00:00"/>
    <x v="2"/>
    <n v="19.100000000000001"/>
    <n v="1"/>
  </r>
  <r>
    <s v="TXN001803"/>
    <d v="2026-02-22T00:00:00"/>
    <s v="AC00161"/>
    <s v="CARD"/>
    <s v="Mumbai"/>
    <n v="5291.35"/>
    <s v="SUCCESS"/>
    <d v="2026-02-25T00:00:00"/>
    <x v="1"/>
    <n v="50.5"/>
    <n v="1"/>
  </r>
  <r>
    <s v="TXN001804"/>
    <d v="2026-03-18T00:00:00"/>
    <s v="AC00306"/>
    <s v="NEFT"/>
    <s v="Hyderabad"/>
    <n v="9059.2099999999991"/>
    <s v="FAILED"/>
    <d v="2026-03-18T00:00:00"/>
    <x v="2"/>
    <n v="68.400000000000006"/>
    <n v="1"/>
  </r>
  <r>
    <s v="TXN001805"/>
    <d v="2026-03-19T00:00:00"/>
    <s v="AC00437"/>
    <s v="NEFT"/>
    <s v="Pune"/>
    <n v="121.06"/>
    <s v="SUCCESS"/>
    <d v="2026-03-24T00:00:00"/>
    <x v="2"/>
    <n v="21.1"/>
    <n v="1"/>
  </r>
  <r>
    <s v="TXN001806"/>
    <d v="2026-03-02T00:00:00"/>
    <s v="AC00713"/>
    <s v="UPI"/>
    <s v="Mumbai"/>
    <n v="1619.1"/>
    <s v="FAILED"/>
    <d v="2026-03-05T00:00:00"/>
    <x v="0"/>
    <n v="8.8000000000000007"/>
    <n v="1"/>
  </r>
  <r>
    <s v="TXN001807"/>
    <d v="2026-01-14T00:00:00"/>
    <s v="AC00129"/>
    <s v="CARD"/>
    <s v="Hyderabad"/>
    <n v="5560.59"/>
    <s v="SUCCESS"/>
    <d v="2026-01-15T00:00:00"/>
    <x v="0"/>
    <n v="40.200000000000003"/>
    <n v="1"/>
  </r>
  <r>
    <s v="TXN001808"/>
    <d v="2026-02-16T00:00:00"/>
    <s v="AC00589"/>
    <s v="IMPS"/>
    <s v="Hyderabad"/>
    <n v="3429.83"/>
    <s v="SUCCESS"/>
    <d v="2026-02-18T00:00:00"/>
    <x v="2"/>
    <n v="28.8"/>
    <n v="1"/>
  </r>
  <r>
    <s v="TXN001809"/>
    <d v="2026-02-19T00:00:00"/>
    <s v="AC00369"/>
    <s v="UPI"/>
    <s v="Hyderabad"/>
    <n v="6798.12"/>
    <s v="FAILED"/>
    <d v="2026-02-22T00:00:00"/>
    <x v="1"/>
    <n v="33.1"/>
    <n v="1"/>
  </r>
  <r>
    <s v="TXN001810"/>
    <d v="2026-03-09T00:00:00"/>
    <s v="AC00727"/>
    <s v="UPI"/>
    <s v="Hyderabad"/>
    <n v="11398.77"/>
    <s v="SUCCESS"/>
    <d v="2026-03-10T00:00:00"/>
    <x v="1"/>
    <n v="36.6"/>
    <n v="1"/>
  </r>
  <r>
    <s v="TXN001811"/>
    <d v="2026-03-18T00:00:00"/>
    <s v="AC00530"/>
    <s v="CARD"/>
    <s v="Hyderabad"/>
    <n v="14857.69"/>
    <s v="SUCCESS"/>
    <d v="2026-03-18T00:00:00"/>
    <x v="1"/>
    <n v="38.1"/>
    <n v="1"/>
  </r>
  <r>
    <s v="TXN001812"/>
    <d v="2026-01-21T00:00:00"/>
    <s v="AC00711"/>
    <s v="UPI"/>
    <s v="Hyderabad"/>
    <n v="1744.45"/>
    <s v="SUCCESS"/>
    <d v="2026-01-22T00:00:00"/>
    <x v="1"/>
    <n v="14.6"/>
    <n v="1"/>
  </r>
  <r>
    <s v="TXN001813"/>
    <d v="2026-01-10T00:00:00"/>
    <s v="AC00219"/>
    <s v="UPI"/>
    <s v="Mumbai"/>
    <n v="24332.61"/>
    <s v="SUCCESS"/>
    <d v="2026-01-13T00:00:00"/>
    <x v="1"/>
    <n v="37.799999999999997"/>
    <n v="1"/>
  </r>
  <r>
    <s v="TXN001814"/>
    <d v="2026-01-07T00:00:00"/>
    <s v="AC00691"/>
    <s v="UPI"/>
    <s v="Hyderabad"/>
    <n v="7383.23"/>
    <s v="FAILED"/>
    <d v="2026-01-08T00:00:00"/>
    <x v="0"/>
    <n v="33.200000000000003"/>
    <n v="1"/>
  </r>
  <r>
    <s v="TXN001815"/>
    <d v="2026-03-09T00:00:00"/>
    <s v="AC00509"/>
    <s v="UPI"/>
    <s v="Pune"/>
    <n v="1974.28"/>
    <s v="SUCCESS"/>
    <d v="2026-03-12T00:00:00"/>
    <x v="0"/>
    <n v="34.4"/>
    <n v="1"/>
  </r>
  <r>
    <s v="TXN001816"/>
    <d v="2026-02-15T00:00:00"/>
    <s v="AC00519"/>
    <s v="UPI"/>
    <s v="Bengaluru"/>
    <n v="2344.38"/>
    <s v="SUCCESS"/>
    <d v="2026-02-16T00:00:00"/>
    <x v="0"/>
    <n v="56.5"/>
    <n v="1"/>
  </r>
  <r>
    <s v="TXN001817"/>
    <d v="2026-03-22T00:00:00"/>
    <s v="AC00590"/>
    <s v="CARD"/>
    <s v="Mumbai"/>
    <n v="1163.3900000000001"/>
    <s v="SUCCESS"/>
    <d v="2026-03-24T00:00:00"/>
    <x v="0"/>
    <n v="22.5"/>
    <n v="1"/>
  </r>
  <r>
    <s v="TXN001818"/>
    <d v="2026-02-24T00:00:00"/>
    <s v="AC00355"/>
    <s v="UPI"/>
    <s v="Hyderabad"/>
    <n v="3370.15"/>
    <s v="SUCCESS"/>
    <d v="2026-02-24T00:00:00"/>
    <x v="2"/>
    <n v="28.3"/>
    <n v="1"/>
  </r>
  <r>
    <s v="TXN001819"/>
    <d v="2026-01-14T00:00:00"/>
    <s v="AC00789"/>
    <s v="UPI"/>
    <s v="Mumbai"/>
    <n v="3152.94"/>
    <s v="SUCCESS"/>
    <d v="2026-01-15T00:00:00"/>
    <x v="0"/>
    <n v="65.099999999999994"/>
    <n v="1"/>
  </r>
  <r>
    <s v="TXN001820"/>
    <d v="2026-01-16T00:00:00"/>
    <s v="AC00573"/>
    <s v="UPI"/>
    <s v="Hyderabad"/>
    <n v="2646.86"/>
    <s v="SUCCESS"/>
    <d v="2026-01-19T00:00:00"/>
    <x v="2"/>
    <n v="19.2"/>
    <n v="1"/>
  </r>
  <r>
    <s v="TXN001821"/>
    <d v="2026-01-25T00:00:00"/>
    <s v="AC00821"/>
    <s v="NEFT"/>
    <s v="Hyderabad"/>
    <n v="5865.98"/>
    <s v="SUCCESS"/>
    <d v="2026-01-27T00:00:00"/>
    <x v="1"/>
    <n v="63.4"/>
    <n v="1"/>
  </r>
  <r>
    <s v="TXN001822"/>
    <d v="2026-02-02T00:00:00"/>
    <s v="AC00732"/>
    <s v="NEFT"/>
    <s v="Mumbai"/>
    <n v="5048.16"/>
    <s v="SUCCESS"/>
    <d v="2026-02-05T00:00:00"/>
    <x v="1"/>
    <n v="45.5"/>
    <n v="1"/>
  </r>
  <r>
    <s v="TXN001823"/>
    <d v="2026-03-01T00:00:00"/>
    <s v="AC00776"/>
    <s v="CARD"/>
    <s v="Hyderabad"/>
    <n v="2586.77"/>
    <s v="SUCCESS"/>
    <d v="2026-03-04T00:00:00"/>
    <x v="1"/>
    <n v="10.9"/>
    <n v="1"/>
  </r>
  <r>
    <s v="TXN001824"/>
    <d v="2026-02-06T00:00:00"/>
    <s v="AC00544"/>
    <s v="ATM"/>
    <s v="Hyderabad"/>
    <n v="4077.15"/>
    <s v="SUCCESS"/>
    <d v="2026-02-09T00:00:00"/>
    <x v="2"/>
    <n v="38.200000000000003"/>
    <n v="1"/>
  </r>
  <r>
    <s v="TXN001825"/>
    <d v="2026-02-23T00:00:00"/>
    <s v="AC00139"/>
    <s v="ATM"/>
    <s v="Mumbai"/>
    <n v="8042.94"/>
    <s v="SUCCESS"/>
    <d v="2026-02-25T00:00:00"/>
    <x v="1"/>
    <n v="64.900000000000006"/>
    <n v="1"/>
  </r>
  <r>
    <s v="TXN001826"/>
    <d v="2026-02-23T00:00:00"/>
    <s v="AC00161"/>
    <s v="IMPS"/>
    <s v="Bengaluru"/>
    <n v="5664.12"/>
    <s v="SUCCESS"/>
    <d v="2026-02-24T00:00:00"/>
    <x v="2"/>
    <n v="41.2"/>
    <n v="1"/>
  </r>
  <r>
    <s v="TXN001827"/>
    <d v="2026-03-12T00:00:00"/>
    <s v="AC00053"/>
    <s v="IMPS"/>
    <s v="Mumbai"/>
    <n v="1361.09"/>
    <s v="SUCCESS"/>
    <d v="2026-03-12T00:00:00"/>
    <x v="1"/>
    <n v="17.600000000000001"/>
    <n v="1"/>
  </r>
  <r>
    <s v="TXN001829"/>
    <d v="2026-02-02T00:00:00"/>
    <s v="AC00423"/>
    <s v="UPI"/>
    <s v="Bengaluru"/>
    <n v="463.75"/>
    <s v="SUCCESS"/>
    <d v="2026-02-03T00:00:00"/>
    <x v="1"/>
    <n v="17.600000000000001"/>
    <n v="1"/>
  </r>
  <r>
    <s v="TXN001830"/>
    <d v="2026-02-06T00:00:00"/>
    <s v="AC00384"/>
    <s v="UPI"/>
    <s v="Bengaluru"/>
    <n v="77702.87"/>
    <s v="SUCCESS"/>
    <d v="2026-02-07T00:00:00"/>
    <x v="0"/>
    <n v="12.4"/>
    <n v="1"/>
  </r>
  <r>
    <s v="TXN001831"/>
    <d v="2026-03-26T00:00:00"/>
    <s v="AC00744"/>
    <s v="NEFT"/>
    <s v="Hyderabad"/>
    <n v="2563.59"/>
    <s v="SUCCESS"/>
    <d v="2026-03-27T00:00:00"/>
    <x v="0"/>
    <n v="22.1"/>
    <n v="1"/>
  </r>
  <r>
    <s v="TXN001832"/>
    <d v="2026-01-05T00:00:00"/>
    <s v="AC00811"/>
    <s v="NEFT"/>
    <s v="Hyderabad"/>
    <n v="13980.18"/>
    <s v="SUCCESS"/>
    <d v="2026-01-08T00:00:00"/>
    <x v="0"/>
    <n v="39.799999999999997"/>
    <n v="1"/>
  </r>
  <r>
    <s v="TXN001833"/>
    <d v="2026-03-04T00:00:00"/>
    <s v="AC00408"/>
    <s v="UPI"/>
    <s v="Bengaluru"/>
    <n v="4307.8900000000003"/>
    <s v="SUCCESS"/>
    <d v="2026-03-04T00:00:00"/>
    <x v="1"/>
    <n v="13.4"/>
    <n v="1"/>
  </r>
  <r>
    <s v="TXN001834"/>
    <d v="2026-03-08T00:00:00"/>
    <s v="AC00141"/>
    <s v="UPI"/>
    <s v="Bengaluru"/>
    <n v="6376.84"/>
    <s v="SUCCESS"/>
    <d v="2026-03-10T00:00:00"/>
    <x v="1"/>
    <n v="4.4000000000000004"/>
    <n v="1"/>
  </r>
  <r>
    <s v="TXN001835"/>
    <d v="2026-02-01T00:00:00"/>
    <s v="AC00299"/>
    <s v="NEFT"/>
    <s v="Bengaluru"/>
    <n v="699.72"/>
    <s v="SUCCESS"/>
    <d v="2026-02-01T00:00:00"/>
    <x v="2"/>
    <n v="21.8"/>
    <n v="1"/>
  </r>
  <r>
    <s v="TXN001836"/>
    <d v="2026-02-09T00:00:00"/>
    <s v="AC00844"/>
    <s v="UPI"/>
    <s v="Hyderabad"/>
    <n v="41188.519999999997"/>
    <s v="SUCCESS"/>
    <d v="2026-02-09T00:00:00"/>
    <x v="1"/>
    <n v="24.4"/>
    <n v="1"/>
  </r>
  <r>
    <s v="TXN001837"/>
    <d v="2026-02-21T00:00:00"/>
    <s v="AC00033"/>
    <s v="UPI"/>
    <s v="Mumbai"/>
    <n v="106609.59"/>
    <s v="SUCCESS"/>
    <d v="2026-02-21T00:00:00"/>
    <x v="0"/>
    <n v="15.7"/>
    <n v="1"/>
  </r>
  <r>
    <s v="TXN001838"/>
    <d v="2026-01-20T00:00:00"/>
    <s v="AC00624"/>
    <s v="CARD"/>
    <s v="Bengaluru"/>
    <n v="33011.94"/>
    <s v="SUCCESS"/>
    <d v="2026-01-20T00:00:00"/>
    <x v="1"/>
    <n v="17"/>
    <n v="1"/>
  </r>
  <r>
    <s v="TXN001839"/>
    <d v="2026-02-04T00:00:00"/>
    <s v="AC00189"/>
    <s v="CARD"/>
    <s v="Hyderabad"/>
    <n v="292.10000000000002"/>
    <s v="SUCCESS"/>
    <d v="2026-02-06T00:00:00"/>
    <x v="2"/>
    <n v="41"/>
    <n v="1"/>
  </r>
  <r>
    <s v="TXN001840"/>
    <d v="2026-02-07T00:00:00"/>
    <s v="AC00701"/>
    <s v="ATM"/>
    <s v="Hyderabad"/>
    <n v="8704.5300000000007"/>
    <s v="REVERSED"/>
    <d v="2026-02-08T00:00:00"/>
    <x v="2"/>
    <n v="60.4"/>
    <n v="1"/>
  </r>
  <r>
    <s v="TXN001841"/>
    <d v="2026-03-06T00:00:00"/>
    <s v="AC00208"/>
    <s v="IMPS"/>
    <s v="Hyderabad"/>
    <n v="3365.78"/>
    <s v="SUCCESS"/>
    <d v="2026-03-09T00:00:00"/>
    <x v="0"/>
    <n v="33.799999999999997"/>
    <n v="1"/>
  </r>
  <r>
    <s v="TXN001842"/>
    <d v="2026-01-12T00:00:00"/>
    <s v="AC00124"/>
    <s v="UPI"/>
    <s v="Pune"/>
    <n v="5147.2299999999996"/>
    <s v="SUCCESS"/>
    <d v="2026-01-13T00:00:00"/>
    <x v="0"/>
    <n v="43.9"/>
    <n v="1"/>
  </r>
  <r>
    <s v="TXN001843"/>
    <d v="2026-01-31T00:00:00"/>
    <s v="AC00193"/>
    <s v="UPI"/>
    <s v="Bengaluru"/>
    <n v="19249.3"/>
    <s v="SUCCESS"/>
    <d v="2026-02-01T00:00:00"/>
    <x v="2"/>
    <n v="12.3"/>
    <n v="1"/>
  </r>
  <r>
    <s v="TXN001844"/>
    <d v="2026-03-20T00:00:00"/>
    <s v="AC00068"/>
    <s v="UPI"/>
    <s v="Hyderabad"/>
    <n v="39400.14"/>
    <s v="SUCCESS"/>
    <d v="2026-03-20T00:00:00"/>
    <x v="0"/>
    <n v="33.4"/>
    <n v="1"/>
  </r>
  <r>
    <s v="TXN001845"/>
    <d v="2026-01-16T00:00:00"/>
    <s v="AC00494"/>
    <s v="NEFT"/>
    <s v="Bengaluru"/>
    <n v="11485.02"/>
    <s v="SUCCESS"/>
    <d v="2026-01-19T00:00:00"/>
    <x v="1"/>
    <n v="8.8000000000000007"/>
    <n v="1"/>
  </r>
  <r>
    <s v="TXN001846"/>
    <d v="2026-02-08T00:00:00"/>
    <s v="AC00318"/>
    <s v="CARD"/>
    <s v="Pune"/>
    <n v="1688.3"/>
    <s v="SUCCESS"/>
    <d v="2026-02-09T00:00:00"/>
    <x v="0"/>
    <n v="5.4"/>
    <n v="1"/>
  </r>
  <r>
    <s v="TXN001847"/>
    <d v="2026-01-03T00:00:00"/>
    <s v="AC00064"/>
    <s v="UPI"/>
    <s v="Hyderabad"/>
    <n v="3860.23"/>
    <s v="SUCCESS"/>
    <d v="2026-01-05T00:00:00"/>
    <x v="1"/>
    <n v="28"/>
    <n v="1"/>
  </r>
  <r>
    <s v="TXN001848"/>
    <d v="2026-03-07T00:00:00"/>
    <s v="AC00164"/>
    <s v="UPI"/>
    <s v="Pune"/>
    <n v="1949.75"/>
    <s v="SUCCESS"/>
    <d v="2026-03-10T00:00:00"/>
    <x v="1"/>
    <n v="28.2"/>
    <n v="1"/>
  </r>
  <r>
    <s v="TXN001849"/>
    <d v="2026-03-15T00:00:00"/>
    <s v="AC00337"/>
    <s v="CARD"/>
    <s v="Hyderabad"/>
    <n v="17027.12"/>
    <s v="SUCCESS"/>
    <d v="2026-03-16T00:00:00"/>
    <x v="2"/>
    <n v="83.8"/>
    <n v="1"/>
  </r>
  <r>
    <s v="TXN001850"/>
    <d v="2026-01-22T00:00:00"/>
    <s v="AC00733"/>
    <s v="UPI"/>
    <s v="Hyderabad"/>
    <n v="13990.45"/>
    <s v="SUCCESS"/>
    <d v="2026-01-24T00:00:00"/>
    <x v="2"/>
    <n v="32.1"/>
    <n v="1"/>
  </r>
  <r>
    <s v="TXN001851"/>
    <d v="2026-01-29T00:00:00"/>
    <s v="AC00848"/>
    <s v="UPI"/>
    <s v="Hyderabad"/>
    <n v="4501.49"/>
    <s v="SUCCESS"/>
    <d v="2026-01-30T00:00:00"/>
    <x v="0"/>
    <n v="65.400000000000006"/>
    <n v="1"/>
  </r>
  <r>
    <s v="TXN001852"/>
    <d v="2026-03-29T00:00:00"/>
    <s v="AC00013"/>
    <s v="IMPS"/>
    <s v="Bengaluru"/>
    <n v="4075.89"/>
    <s v="SUCCESS"/>
    <d v="2026-03-29T00:00:00"/>
    <x v="2"/>
    <n v="14.9"/>
    <n v="1"/>
  </r>
  <r>
    <s v="TXN001853"/>
    <d v="2026-01-23T00:00:00"/>
    <s v="AC00082"/>
    <s v="UPI"/>
    <s v="Hyderabad"/>
    <n v="4806.57"/>
    <s v="SUCCESS"/>
    <d v="2026-01-23T00:00:00"/>
    <x v="0"/>
    <n v="25.3"/>
    <n v="1"/>
  </r>
  <r>
    <s v="TXN001854"/>
    <d v="2026-03-28T00:00:00"/>
    <s v="AC00730"/>
    <s v="UPI"/>
    <s v="Bengaluru"/>
    <n v="3634.03"/>
    <s v="SUCCESS"/>
    <d v="2026-03-28T00:00:00"/>
    <x v="1"/>
    <n v="30.1"/>
    <n v="1"/>
  </r>
  <r>
    <s v="TXN001855"/>
    <d v="2026-02-20T00:00:00"/>
    <s v="AC00807"/>
    <s v="NEFT"/>
    <s v="Bengaluru"/>
    <n v="5208.83"/>
    <s v="SUCCESS"/>
    <d v="2026-02-21T00:00:00"/>
    <x v="2"/>
    <n v="17.7"/>
    <n v="1"/>
  </r>
  <r>
    <s v="TXN001856"/>
    <d v="2026-01-20T00:00:00"/>
    <s v="AC00507"/>
    <s v="ATM"/>
    <s v="Mumbai"/>
    <n v="20941.61"/>
    <s v="SUCCESS"/>
    <d v="2026-01-21T00:00:00"/>
    <x v="0"/>
    <n v="22"/>
    <n v="1"/>
  </r>
  <r>
    <s v="TXN001857"/>
    <d v="2026-03-11T00:00:00"/>
    <s v="AC00417"/>
    <s v="UPI"/>
    <s v="Mumbai"/>
    <n v="1075.6600000000001"/>
    <s v="SUCCESS"/>
    <d v="2026-03-13T00:00:00"/>
    <x v="1"/>
    <n v="52.9"/>
    <n v="1"/>
  </r>
  <r>
    <s v="TXN001858"/>
    <d v="2026-02-20T00:00:00"/>
    <s v="AC00632"/>
    <s v="NEFT"/>
    <s v="Hyderabad"/>
    <n v="1593.21"/>
    <s v="SUCCESS"/>
    <d v="2026-02-23T00:00:00"/>
    <x v="0"/>
    <n v="30.7"/>
    <n v="1"/>
  </r>
  <r>
    <s v="TXN001859"/>
    <d v="2026-03-23T00:00:00"/>
    <s v="AC00189"/>
    <s v="NEFT"/>
    <s v="Hyderabad"/>
    <n v="7411.83"/>
    <s v="SUCCESS"/>
    <d v="2026-03-24T00:00:00"/>
    <x v="1"/>
    <n v="16.5"/>
    <n v="1"/>
  </r>
  <r>
    <s v="TXN001860"/>
    <d v="2026-02-17T00:00:00"/>
    <s v="AC00172"/>
    <s v="ATM"/>
    <s v="Mumbai"/>
    <n v="2426.25"/>
    <s v="SUCCESS"/>
    <d v="2026-02-20T00:00:00"/>
    <x v="1"/>
    <n v="37.799999999999997"/>
    <n v="1"/>
  </r>
  <r>
    <s v="TXN001861"/>
    <d v="2026-03-02T00:00:00"/>
    <s v="AC00016"/>
    <s v="NEFT"/>
    <s v="Pune"/>
    <n v="4915.3"/>
    <s v="SUCCESS"/>
    <d v="2026-03-03T00:00:00"/>
    <x v="0"/>
    <n v="5.8"/>
    <n v="1"/>
  </r>
  <r>
    <s v="TXN001862"/>
    <d v="2026-03-14T00:00:00"/>
    <s v="AC00652"/>
    <s v="ATM"/>
    <s v="Hyderabad"/>
    <n v="11246.13"/>
    <s v="SUCCESS"/>
    <d v="2026-03-14T00:00:00"/>
    <x v="1"/>
    <n v="35.200000000000003"/>
    <n v="1"/>
  </r>
  <r>
    <s v="TXN001863"/>
    <d v="2026-02-21T00:00:00"/>
    <s v="AC00085"/>
    <s v="UPI"/>
    <s v="Hyderabad"/>
    <n v="1847.28"/>
    <s v="FAILED"/>
    <d v="2026-02-21T00:00:00"/>
    <x v="2"/>
    <n v="75.3"/>
    <n v="1"/>
  </r>
  <r>
    <s v="TXN001864"/>
    <d v="2026-01-25T00:00:00"/>
    <s v="AC00210"/>
    <s v="IMPS"/>
    <s v="Mumbai"/>
    <n v="3978.5"/>
    <s v="SUCCESS"/>
    <d v="2026-01-28T00:00:00"/>
    <x v="1"/>
    <n v="33.200000000000003"/>
    <n v="1"/>
  </r>
  <r>
    <s v="TXN001865"/>
    <d v="2026-03-20T00:00:00"/>
    <s v="AC00118"/>
    <s v="IMPS"/>
    <s v="Bengaluru"/>
    <n v="721.03"/>
    <s v="SUCCESS"/>
    <d v="2026-03-23T00:00:00"/>
    <x v="0"/>
    <n v="7.7"/>
    <n v="1"/>
  </r>
  <r>
    <s v="TXN001866"/>
    <d v="2026-03-19T00:00:00"/>
    <s v="AC00186"/>
    <s v="IMPS"/>
    <s v="Mumbai"/>
    <n v="5838.14"/>
    <s v="SUCCESS"/>
    <d v="2026-03-19T00:00:00"/>
    <x v="0"/>
    <n v="53.3"/>
    <n v="1"/>
  </r>
  <r>
    <s v="TXN001867"/>
    <d v="2026-03-27T00:00:00"/>
    <s v="AC00211"/>
    <s v="IMPS"/>
    <s v="Hyderabad"/>
    <n v="5395.69"/>
    <s v="SUCCESS"/>
    <d v="2026-03-27T00:00:00"/>
    <x v="0"/>
    <n v="28"/>
    <n v="1"/>
  </r>
  <r>
    <s v="TXN001868"/>
    <d v="2026-02-21T00:00:00"/>
    <s v="AC00514"/>
    <s v="UPI"/>
    <s v="Pune"/>
    <n v="11769.21"/>
    <s v="SUCCESS"/>
    <d v="2026-02-21T00:00:00"/>
    <x v="0"/>
    <n v="7.2"/>
    <n v="1"/>
  </r>
  <r>
    <s v="TXN001869"/>
    <d v="2026-03-26T00:00:00"/>
    <s v="AC00107"/>
    <s v="UPI"/>
    <s v="Bengaluru"/>
    <n v="15748.91"/>
    <s v="SUCCESS"/>
    <d v="2026-03-28T00:00:00"/>
    <x v="1"/>
    <n v="23.5"/>
    <n v="1"/>
  </r>
  <r>
    <s v="TXN001870"/>
    <d v="2026-02-08T00:00:00"/>
    <s v="AC00443"/>
    <s v="UPI"/>
    <s v="Mumbai"/>
    <n v="1311.11"/>
    <s v="SUCCESS"/>
    <d v="2026-02-10T00:00:00"/>
    <x v="0"/>
    <n v="26.6"/>
    <n v="1"/>
  </r>
  <r>
    <s v="TXN001871"/>
    <d v="2026-02-05T00:00:00"/>
    <s v="AC00323"/>
    <s v="CARD"/>
    <s v="Bengaluru"/>
    <n v="2486.77"/>
    <s v="SUCCESS"/>
    <d v="2026-02-06T00:00:00"/>
    <x v="1"/>
    <n v="42"/>
    <n v="1"/>
  </r>
  <r>
    <s v="TXN001872"/>
    <d v="2026-01-19T00:00:00"/>
    <s v="AC00715"/>
    <s v="NEFT"/>
    <s v="Hyderabad"/>
    <n v="2901.7"/>
    <s v="REVERSED"/>
    <d v="2026-01-24T00:00:00"/>
    <x v="1"/>
    <n v="14.4"/>
    <n v="1"/>
  </r>
  <r>
    <s v="TXN001874"/>
    <d v="2026-02-26T00:00:00"/>
    <s v="AC00302"/>
    <s v="UPI"/>
    <s v="Pune"/>
    <n v="5382.84"/>
    <s v="SUCCESS"/>
    <d v="2026-02-26T00:00:00"/>
    <x v="2"/>
    <n v="18.2"/>
    <n v="1"/>
  </r>
  <r>
    <s v="TXN001875"/>
    <d v="2026-01-03T00:00:00"/>
    <s v="AC00150"/>
    <s v="ATM"/>
    <s v="Bengaluru"/>
    <n v="4198.3100000000004"/>
    <s v="SUCCESS"/>
    <d v="2026-01-05T00:00:00"/>
    <x v="2"/>
    <n v="7.6"/>
    <n v="1"/>
  </r>
  <r>
    <s v="TXN001876"/>
    <d v="2026-03-16T00:00:00"/>
    <s v="AC00297"/>
    <s v="ATM"/>
    <s v="Hyderabad"/>
    <n v="6285.13"/>
    <s v="SUCCESS"/>
    <d v="2026-03-16T00:00:00"/>
    <x v="2"/>
    <n v="25.1"/>
    <n v="1"/>
  </r>
  <r>
    <s v="TXN001877"/>
    <d v="2026-01-03T00:00:00"/>
    <s v="AC00655"/>
    <s v="ATM"/>
    <s v="Hyderabad"/>
    <n v="1596.15"/>
    <s v="SUCCESS"/>
    <d v="2026-01-04T00:00:00"/>
    <x v="0"/>
    <n v="32.9"/>
    <n v="1"/>
  </r>
  <r>
    <s v="TXN001878"/>
    <d v="2026-03-28T00:00:00"/>
    <s v="AC00319"/>
    <s v="CARD"/>
    <s v="Hyderabad"/>
    <n v="12503.69"/>
    <s v="SUCCESS"/>
    <d v="2026-03-29T00:00:00"/>
    <x v="0"/>
    <n v="42.8"/>
    <n v="1"/>
  </r>
  <r>
    <s v="TXN001879"/>
    <d v="2026-01-15T00:00:00"/>
    <s v="AC00722"/>
    <s v="ATM"/>
    <s v="Bengaluru"/>
    <n v="33003.31"/>
    <s v="REVERSED"/>
    <d v="2026-01-18T00:00:00"/>
    <x v="1"/>
    <n v="43.6"/>
    <n v="1"/>
  </r>
  <r>
    <s v="TXN001880"/>
    <d v="2026-02-07T00:00:00"/>
    <s v="AC00393"/>
    <s v="CARD"/>
    <s v="Bengaluru"/>
    <n v="5785.29"/>
    <s v="SUCCESS"/>
    <d v="2026-02-08T00:00:00"/>
    <x v="2"/>
    <n v="67.3"/>
    <n v="2"/>
  </r>
  <r>
    <s v="TXN001880"/>
    <d v="2026-02-07T00:00:00"/>
    <s v="AC00393"/>
    <s v="CARD"/>
    <s v="Bengaluru"/>
    <n v="5785.29"/>
    <s v="SUCCESS"/>
    <d v="2026-02-09T00:00:00"/>
    <x v="2"/>
    <n v="67.3"/>
    <n v="2"/>
  </r>
  <r>
    <s v="TXN001881"/>
    <d v="2026-02-19T00:00:00"/>
    <s v="AC00526"/>
    <s v="IMPS"/>
    <s v="Bengaluru"/>
    <n v="4765.6499999999996"/>
    <s v="SUCCESS"/>
    <d v="2026-02-22T00:00:00"/>
    <x v="2"/>
    <n v="49.1"/>
    <n v="1"/>
  </r>
  <r>
    <s v="TXN001882"/>
    <d v="2026-01-12T00:00:00"/>
    <s v="AC00375"/>
    <s v="CARD"/>
    <s v="Hyderabad"/>
    <n v="4574.13"/>
    <s v="SUCCESS"/>
    <d v="2026-01-15T00:00:00"/>
    <x v="1"/>
    <n v="24.7"/>
    <n v="1"/>
  </r>
  <r>
    <s v="TXN001883"/>
    <d v="2026-02-16T00:00:00"/>
    <s v="AC00066"/>
    <s v="NEFT"/>
    <s v="Mumbai"/>
    <n v="1324"/>
    <s v="SUCCESS"/>
    <d v="2026-02-18T00:00:00"/>
    <x v="1"/>
    <n v="16.899999999999999"/>
    <n v="1"/>
  </r>
  <r>
    <s v="TXN001884"/>
    <d v="2026-03-15T00:00:00"/>
    <s v="AC00773"/>
    <s v="CARD"/>
    <s v="Bengaluru"/>
    <n v="2002.97"/>
    <s v="SUCCESS"/>
    <d v="2026-03-16T00:00:00"/>
    <x v="2"/>
    <n v="24.6"/>
    <n v="1"/>
  </r>
  <r>
    <s v="TXN001885"/>
    <d v="2026-03-17T00:00:00"/>
    <s v="AC00158"/>
    <s v="NEFT"/>
    <s v="Mumbai"/>
    <n v="4414.4399999999996"/>
    <s v="SUCCESS"/>
    <d v="2026-03-17T00:00:00"/>
    <x v="2"/>
    <n v="13.7"/>
    <n v="1"/>
  </r>
  <r>
    <s v="TXN001886"/>
    <d v="2026-03-28T00:00:00"/>
    <s v="AC00062"/>
    <s v="NEFT"/>
    <s v="Pune"/>
    <n v="6941.16"/>
    <s v="SUCCESS"/>
    <d v="2026-03-28T00:00:00"/>
    <x v="0"/>
    <n v="64.400000000000006"/>
    <n v="1"/>
  </r>
  <r>
    <s v="TXN001887"/>
    <d v="2026-03-18T00:00:00"/>
    <s v="AC00084"/>
    <s v="UPI"/>
    <s v="Bengaluru"/>
    <n v="1868.79"/>
    <s v="SUCCESS"/>
    <d v="2026-03-21T00:00:00"/>
    <x v="2"/>
    <n v="43.5"/>
    <n v="1"/>
  </r>
  <r>
    <s v="TXN001888"/>
    <d v="2026-03-03T00:00:00"/>
    <s v="AC00345"/>
    <s v="UPI"/>
    <s v="Hyderabad"/>
    <n v="2607.88"/>
    <s v="SUCCESS"/>
    <d v="2026-03-03T00:00:00"/>
    <x v="2"/>
    <n v="29.2"/>
    <n v="1"/>
  </r>
  <r>
    <s v="TXN001889"/>
    <d v="2026-02-25T00:00:00"/>
    <s v="AC00115"/>
    <s v="NEFT"/>
    <s v="Pune"/>
    <n v="1330.78"/>
    <s v="SUCCESS"/>
    <d v="2026-02-28T00:00:00"/>
    <x v="2"/>
    <n v="90.2"/>
    <n v="1"/>
  </r>
  <r>
    <s v="TXN001890"/>
    <d v="2026-03-08T00:00:00"/>
    <s v="AC00392"/>
    <s v="NEFT"/>
    <s v="Hyderabad"/>
    <n v="11497.59"/>
    <s v="SUCCESS"/>
    <d v="2026-03-11T00:00:00"/>
    <x v="0"/>
    <n v="26.5"/>
    <n v="1"/>
  </r>
  <r>
    <s v="TXN001891"/>
    <d v="2026-03-10T00:00:00"/>
    <s v="AC00130"/>
    <s v="ATM"/>
    <s v="Bengaluru"/>
    <n v="2113.9499999999998"/>
    <s v="SUCCESS"/>
    <d v="2026-03-10T00:00:00"/>
    <x v="2"/>
    <n v="19.3"/>
    <n v="1"/>
  </r>
  <r>
    <s v="TXN001892"/>
    <d v="2026-03-21T00:00:00"/>
    <s v="AC00302"/>
    <s v="UPI"/>
    <s v="Hyderabad"/>
    <n v="12007.96"/>
    <s v="SUCCESS"/>
    <d v="2026-03-22T00:00:00"/>
    <x v="1"/>
    <n v="18.600000000000001"/>
    <n v="1"/>
  </r>
  <r>
    <s v="TXN001893"/>
    <d v="2026-01-17T00:00:00"/>
    <s v="AC00756"/>
    <s v="CARD"/>
    <s v="Hyderabad"/>
    <n v="7715.87"/>
    <s v="SUCCESS"/>
    <d v="2026-01-19T00:00:00"/>
    <x v="2"/>
    <n v="42.1"/>
    <n v="1"/>
  </r>
  <r>
    <s v="TXN001894"/>
    <d v="2026-03-02T00:00:00"/>
    <s v="AC00796"/>
    <s v="UPI"/>
    <s v="Mumbai"/>
    <n v="26759.32"/>
    <s v="SUCCESS"/>
    <d v="2026-03-05T00:00:00"/>
    <x v="2"/>
    <n v="14.2"/>
    <n v="1"/>
  </r>
  <r>
    <s v="TXN001895"/>
    <d v="2026-03-01T00:00:00"/>
    <s v="AC00158"/>
    <s v="CARD"/>
    <s v="Hyderabad"/>
    <n v="21273.89"/>
    <s v="SUCCESS"/>
    <d v="2026-03-04T00:00:00"/>
    <x v="0"/>
    <n v="23"/>
    <n v="1"/>
  </r>
  <r>
    <s v="TXN001896"/>
    <d v="2026-03-29T00:00:00"/>
    <s v="AC00106"/>
    <s v="UPI"/>
    <s v="Mumbai"/>
    <n v="61406.52"/>
    <s v="SUCCESS"/>
    <d v="2026-03-29T00:00:00"/>
    <x v="2"/>
    <n v="4.5"/>
    <n v="1"/>
  </r>
  <r>
    <s v="TXN001897"/>
    <d v="2026-01-25T00:00:00"/>
    <s v="AC00001"/>
    <s v="UPI"/>
    <s v="Mumbai"/>
    <n v="920.91"/>
    <s v="SUCCESS"/>
    <d v="2026-01-27T00:00:00"/>
    <x v="1"/>
    <n v="43.4"/>
    <n v="1"/>
  </r>
  <r>
    <s v="TXN001898"/>
    <d v="2026-03-06T00:00:00"/>
    <s v="AC00172"/>
    <s v="UPI"/>
    <s v="Bengaluru"/>
    <n v="1680.41"/>
    <s v="SUCCESS"/>
    <d v="2026-03-07T00:00:00"/>
    <x v="1"/>
    <n v="7.9"/>
    <n v="1"/>
  </r>
  <r>
    <s v="TXN001899"/>
    <d v="2026-01-30T00:00:00"/>
    <s v="AC00183"/>
    <s v="UPI"/>
    <s v="Bengaluru"/>
    <n v="6946.58"/>
    <s v="SUCCESS"/>
    <d v="2026-02-02T00:00:00"/>
    <x v="0"/>
    <n v="16.899999999999999"/>
    <n v="1"/>
  </r>
  <r>
    <s v="TXN001900"/>
    <d v="2026-01-09T00:00:00"/>
    <s v="AC00831"/>
    <s v="UPI"/>
    <s v="Mumbai"/>
    <n v="2675.39"/>
    <s v="SUCCESS"/>
    <d v="2026-01-10T00:00:00"/>
    <x v="2"/>
    <n v="54.8"/>
    <n v="1"/>
  </r>
  <r>
    <s v="TXN001901"/>
    <d v="2026-02-20T00:00:00"/>
    <s v="AC00578"/>
    <s v="NEFT"/>
    <s v="Mumbai"/>
    <n v="506.35"/>
    <s v="SUCCESS"/>
    <d v="2026-02-21T00:00:00"/>
    <x v="1"/>
    <n v="4.3"/>
    <n v="1"/>
  </r>
  <r>
    <s v="TXN001902"/>
    <d v="2026-01-17T00:00:00"/>
    <s v="AC00722"/>
    <s v="UPI"/>
    <s v="Hyderabad"/>
    <n v="16541.330000000002"/>
    <s v="SUCCESS"/>
    <d v="2026-01-18T00:00:00"/>
    <x v="0"/>
    <n v="14.3"/>
    <n v="1"/>
  </r>
  <r>
    <s v="TXN001903"/>
    <d v="2026-03-16T00:00:00"/>
    <s v="AC00446"/>
    <s v="NEFT"/>
    <s v="Hyderabad"/>
    <n v="1766.02"/>
    <s v="SUCCESS"/>
    <d v="2026-03-18T00:00:00"/>
    <x v="1"/>
    <n v="47.8"/>
    <n v="1"/>
  </r>
  <r>
    <s v="TXN001904"/>
    <d v="2026-01-06T00:00:00"/>
    <s v="AC00089"/>
    <s v="NEFT"/>
    <s v="Hyderabad"/>
    <n v="4027.05"/>
    <s v="FAILED"/>
    <d v="2026-01-11T00:00:00"/>
    <x v="1"/>
    <n v="29.3"/>
    <n v="1"/>
  </r>
  <r>
    <s v="TXN001905"/>
    <d v="2026-01-03T00:00:00"/>
    <s v="AC00562"/>
    <s v="ATM"/>
    <s v="Hyderabad"/>
    <n v="22170.01"/>
    <s v="SUCCESS"/>
    <d v="2026-01-06T00:00:00"/>
    <x v="0"/>
    <n v="12.1"/>
    <n v="1"/>
  </r>
  <r>
    <s v="TXN001906"/>
    <d v="2026-02-12T00:00:00"/>
    <s v="AC00752"/>
    <s v="IMPS"/>
    <s v="Mumbai"/>
    <n v="11872.13"/>
    <s v="SUCCESS"/>
    <d v="2026-02-14T00:00:00"/>
    <x v="2"/>
    <n v="36.4"/>
    <n v="1"/>
  </r>
  <r>
    <s v="TXN001907"/>
    <d v="2026-02-08T00:00:00"/>
    <s v="AC00628"/>
    <s v="NEFT"/>
    <s v="Hyderabad"/>
    <n v="2907.33"/>
    <s v="SUCCESS"/>
    <d v="2026-02-11T00:00:00"/>
    <x v="0"/>
    <n v="0.8"/>
    <n v="1"/>
  </r>
  <r>
    <s v="TXN001908"/>
    <d v="2026-02-10T00:00:00"/>
    <s v="AC00742"/>
    <s v="NEFT"/>
    <s v="Mumbai"/>
    <n v="19446.14"/>
    <s v="SUCCESS"/>
    <d v="2026-02-11T00:00:00"/>
    <x v="0"/>
    <n v="23.4"/>
    <n v="1"/>
  </r>
  <r>
    <s v="TXN001909"/>
    <d v="2026-01-31T00:00:00"/>
    <s v="AC00312"/>
    <s v="NEFT"/>
    <s v="Hyderabad"/>
    <n v="3054.21"/>
    <s v="SUCCESS"/>
    <d v="2026-02-03T00:00:00"/>
    <x v="2"/>
    <n v="14.3"/>
    <n v="1"/>
  </r>
  <r>
    <s v="TXN001910"/>
    <d v="2026-01-16T00:00:00"/>
    <s v="AC00084"/>
    <s v="IMPS"/>
    <s v="Mumbai"/>
    <n v="4273.1899999999996"/>
    <s v="SUCCESS"/>
    <d v="2026-01-19T00:00:00"/>
    <x v="2"/>
    <n v="38"/>
    <n v="1"/>
  </r>
  <r>
    <s v="TXN001911"/>
    <d v="2026-03-04T00:00:00"/>
    <s v="AC00379"/>
    <s v="IMPS"/>
    <s v="Hyderabad"/>
    <n v="36692.449999999997"/>
    <s v="SUCCESS"/>
    <d v="2026-03-05T00:00:00"/>
    <x v="0"/>
    <n v="12.4"/>
    <n v="1"/>
  </r>
  <r>
    <s v="TXN001912"/>
    <d v="2026-01-17T00:00:00"/>
    <s v="AC00746"/>
    <s v="NEFT"/>
    <s v="Mumbai"/>
    <n v="16855.43"/>
    <s v="SUCCESS"/>
    <d v="2026-01-18T00:00:00"/>
    <x v="0"/>
    <n v="29"/>
    <n v="1"/>
  </r>
  <r>
    <s v="TXN001913"/>
    <d v="2026-03-29T00:00:00"/>
    <s v="AC00832"/>
    <s v="UPI"/>
    <s v="Hyderabad"/>
    <n v="1817.63"/>
    <s v="SUCCESS"/>
    <d v="2026-04-01T00:00:00"/>
    <x v="0"/>
    <n v="48"/>
    <n v="1"/>
  </r>
  <r>
    <s v="TXN001914"/>
    <d v="2026-03-06T00:00:00"/>
    <s v="AC00379"/>
    <s v="IMPS"/>
    <s v="Pune"/>
    <n v="18275.22"/>
    <s v="SUCCESS"/>
    <d v="2026-03-06T00:00:00"/>
    <x v="2"/>
    <n v="35.5"/>
    <n v="1"/>
  </r>
  <r>
    <s v="TXN001915"/>
    <d v="2026-03-04T00:00:00"/>
    <s v="AC00154"/>
    <s v="NEFT"/>
    <s v="Bengaluru"/>
    <n v="23033.25"/>
    <s v="SUCCESS"/>
    <d v="2026-03-06T00:00:00"/>
    <x v="0"/>
    <n v="1.8"/>
    <n v="1"/>
  </r>
  <r>
    <s v="TXN001916"/>
    <d v="2026-03-07T00:00:00"/>
    <s v="AC00183"/>
    <s v="NEFT"/>
    <s v="Bengaluru"/>
    <n v="2539.84"/>
    <s v="SUCCESS"/>
    <d v="2026-03-08T00:00:00"/>
    <x v="2"/>
    <n v="27.2"/>
    <n v="1"/>
  </r>
  <r>
    <s v="TXN001917"/>
    <d v="2026-03-11T00:00:00"/>
    <s v="AC00428"/>
    <s v="ATM"/>
    <s v="Hyderabad"/>
    <n v="2991.68"/>
    <s v="SUCCESS"/>
    <d v="2026-03-14T00:00:00"/>
    <x v="1"/>
    <n v="64.400000000000006"/>
    <n v="2"/>
  </r>
  <r>
    <s v="TXN001917"/>
    <d v="2026-03-11T00:00:00"/>
    <s v="AC00428"/>
    <s v="ATM"/>
    <s v="Hyderabad"/>
    <n v="2991.68"/>
    <s v="SUCCESS"/>
    <d v="2026-03-15T00:00:00"/>
    <x v="1"/>
    <n v="64.400000000000006"/>
    <n v="2"/>
  </r>
  <r>
    <s v="TXN001918"/>
    <d v="2026-03-29T00:00:00"/>
    <s v="AC00684"/>
    <s v="ATM"/>
    <s v="Hyderabad"/>
    <n v="2043.39"/>
    <s v="SUCCESS"/>
    <d v="2026-03-29T00:00:00"/>
    <x v="2"/>
    <n v="37.5"/>
    <n v="1"/>
  </r>
  <r>
    <s v="TXN001919"/>
    <d v="2026-02-03T00:00:00"/>
    <s v="AC00335"/>
    <s v="UPI"/>
    <s v="Pune"/>
    <n v="6586.01"/>
    <s v="SUCCESS"/>
    <d v="2026-02-04T00:00:00"/>
    <x v="2"/>
    <n v="30.3"/>
    <n v="1"/>
  </r>
  <r>
    <s v="TXN001920"/>
    <d v="2026-03-16T00:00:00"/>
    <s v="AC00778"/>
    <s v="UPI"/>
    <s v="Hyderabad"/>
    <n v="1232.3699999999999"/>
    <s v="SUCCESS"/>
    <d v="2026-03-17T00:00:00"/>
    <x v="1"/>
    <n v="14.9"/>
    <n v="1"/>
  </r>
  <r>
    <s v="TXN001921"/>
    <d v="2026-03-09T00:00:00"/>
    <s v="AC00227"/>
    <s v="NEFT"/>
    <s v="Bengaluru"/>
    <n v="8243.15"/>
    <s v="SUCCESS"/>
    <d v="2026-03-10T00:00:00"/>
    <x v="1"/>
    <n v="12.2"/>
    <n v="1"/>
  </r>
  <r>
    <s v="TXN001922"/>
    <d v="2026-02-05T00:00:00"/>
    <s v="AC00101"/>
    <s v="ATM"/>
    <s v="Hyderabad"/>
    <n v="3322.61"/>
    <s v="SUCCESS"/>
    <d v="2026-02-07T00:00:00"/>
    <x v="1"/>
    <n v="19.100000000000001"/>
    <n v="1"/>
  </r>
  <r>
    <s v="TXN001923"/>
    <d v="2026-02-09T00:00:00"/>
    <s v="AC00335"/>
    <s v="IMPS"/>
    <s v="Hyderabad"/>
    <n v="1949.98"/>
    <s v="SUCCESS"/>
    <d v="2026-02-12T00:00:00"/>
    <x v="1"/>
    <n v="15.7"/>
    <n v="1"/>
  </r>
  <r>
    <s v="TXN001924"/>
    <d v="2026-01-23T00:00:00"/>
    <s v="AC00110"/>
    <s v="IMPS"/>
    <s v="Bengaluru"/>
    <n v="1611.63"/>
    <s v="SUCCESS"/>
    <d v="2026-01-24T00:00:00"/>
    <x v="2"/>
    <n v="50.2"/>
    <n v="1"/>
  </r>
  <r>
    <s v="TXN001925"/>
    <d v="2026-01-15T00:00:00"/>
    <s v="AC00351"/>
    <s v="IMPS"/>
    <s v="Pune"/>
    <n v="1161.67"/>
    <s v="SUCCESS"/>
    <d v="2026-01-18T00:00:00"/>
    <x v="2"/>
    <n v="39.4"/>
    <n v="1"/>
  </r>
  <r>
    <s v="TXN001926"/>
    <d v="2026-02-23T00:00:00"/>
    <s v="AC00476"/>
    <s v="NEFT"/>
    <s v="Bengaluru"/>
    <n v="2843.22"/>
    <s v="SUCCESS"/>
    <d v="2026-02-25T00:00:00"/>
    <x v="2"/>
    <n v="39.5"/>
    <n v="1"/>
  </r>
  <r>
    <s v="TXN001927"/>
    <d v="2026-01-02T00:00:00"/>
    <s v="AC00114"/>
    <s v="NEFT"/>
    <s v="Bengaluru"/>
    <n v="2538.38"/>
    <s v="SUCCESS"/>
    <d v="2026-01-02T00:00:00"/>
    <x v="0"/>
    <n v="10.5"/>
    <n v="1"/>
  </r>
  <r>
    <s v="TXN001928"/>
    <d v="2026-03-24T00:00:00"/>
    <s v="AC00189"/>
    <s v="UPI"/>
    <s v="Mumbai"/>
    <n v="3108.04"/>
    <s v="SUCCESS"/>
    <d v="2026-03-24T00:00:00"/>
    <x v="2"/>
    <n v="46.6"/>
    <n v="1"/>
  </r>
  <r>
    <s v="TXN001929"/>
    <d v="2026-03-11T00:00:00"/>
    <s v="AC00731"/>
    <s v="UPI"/>
    <s v="Bengaluru"/>
    <n v="25172.22"/>
    <s v="SUCCESS"/>
    <d v="2026-03-14T00:00:00"/>
    <x v="2"/>
    <n v="21.4"/>
    <n v="1"/>
  </r>
  <r>
    <s v="TXN001930"/>
    <d v="2026-03-01T00:00:00"/>
    <s v="AC00436"/>
    <s v="UPI"/>
    <s v="Pune"/>
    <n v="9637.14"/>
    <s v="SUCCESS"/>
    <d v="2026-03-02T00:00:00"/>
    <x v="2"/>
    <n v="12.9"/>
    <n v="1"/>
  </r>
  <r>
    <s v="TXN001931"/>
    <d v="2026-01-17T00:00:00"/>
    <s v="AC00286"/>
    <s v="UPI"/>
    <s v="Pune"/>
    <n v="1203.98"/>
    <s v="SUCCESS"/>
    <d v="2026-01-17T00:00:00"/>
    <x v="0"/>
    <n v="21"/>
    <n v="1"/>
  </r>
  <r>
    <s v="TXN001932"/>
    <d v="2026-03-17T00:00:00"/>
    <s v="AC00626"/>
    <s v="CARD"/>
    <s v="Mumbai"/>
    <n v="1727.45"/>
    <s v="SUCCESS"/>
    <d v="2026-03-18T00:00:00"/>
    <x v="0"/>
    <n v="61"/>
    <n v="1"/>
  </r>
  <r>
    <s v="TXN001933"/>
    <d v="2026-01-25T00:00:00"/>
    <s v="AC00409"/>
    <s v="CARD"/>
    <s v="Bengaluru"/>
    <n v="5997.86"/>
    <s v="SUCCESS"/>
    <d v="2026-01-25T00:00:00"/>
    <x v="0"/>
    <n v="25.4"/>
    <n v="1"/>
  </r>
  <r>
    <s v="TXN001934"/>
    <d v="2026-02-16T00:00:00"/>
    <s v="AC00667"/>
    <s v="CARD"/>
    <s v="Hyderabad"/>
    <n v="2594.48"/>
    <s v="SUCCESS"/>
    <d v="2026-02-19T00:00:00"/>
    <x v="2"/>
    <n v="12.9"/>
    <n v="1"/>
  </r>
  <r>
    <s v="TXN001935"/>
    <d v="2026-01-02T00:00:00"/>
    <s v="AC00363"/>
    <s v="IMPS"/>
    <s v="Hyderabad"/>
    <n v="5938.49"/>
    <s v="SUCCESS"/>
    <d v="2026-01-02T00:00:00"/>
    <x v="0"/>
    <n v="33.200000000000003"/>
    <n v="1"/>
  </r>
  <r>
    <s v="TXN001936"/>
    <d v="2026-03-24T00:00:00"/>
    <s v="AC00179"/>
    <s v="IMPS"/>
    <s v="Pune"/>
    <n v="8234.2800000000007"/>
    <s v="SUCCESS"/>
    <d v="2026-03-24T00:00:00"/>
    <x v="0"/>
    <n v="20.399999999999999"/>
    <n v="1"/>
  </r>
  <r>
    <s v="TXN001937"/>
    <d v="2026-03-25T00:00:00"/>
    <s v="AC00640"/>
    <s v="NEFT"/>
    <s v="Hyderabad"/>
    <n v="399.45"/>
    <s v="SUCCESS"/>
    <d v="2026-03-26T00:00:00"/>
    <x v="1"/>
    <n v="48.8"/>
    <n v="1"/>
  </r>
  <r>
    <s v="TXN001938"/>
    <d v="2026-02-25T00:00:00"/>
    <s v="AC00267"/>
    <s v="NEFT"/>
    <s v="Mumbai"/>
    <n v="6457.65"/>
    <s v="SUCCESS"/>
    <d v="2026-02-27T00:00:00"/>
    <x v="2"/>
    <n v="27.6"/>
    <n v="1"/>
  </r>
  <r>
    <s v="TXN001939"/>
    <d v="2026-02-22T00:00:00"/>
    <s v="AC00110"/>
    <s v="UPI"/>
    <s v="Bengaluru"/>
    <n v="4723.3900000000003"/>
    <s v="SUCCESS"/>
    <d v="2026-02-22T00:00:00"/>
    <x v="2"/>
    <n v="61.4"/>
    <n v="1"/>
  </r>
  <r>
    <s v="TXN001940"/>
    <d v="2026-02-21T00:00:00"/>
    <s v="AC00736"/>
    <s v="CARD"/>
    <s v="Mumbai"/>
    <n v="816.88"/>
    <s v="SUCCESS"/>
    <d v="2026-02-24T00:00:00"/>
    <x v="1"/>
    <n v="18.2"/>
    <n v="1"/>
  </r>
  <r>
    <s v="TXN001941"/>
    <d v="2026-01-29T00:00:00"/>
    <s v="AC00147"/>
    <s v="CARD"/>
    <s v="Hyderabad"/>
    <n v="465.67"/>
    <s v="SUCCESS"/>
    <d v="2026-02-01T00:00:00"/>
    <x v="1"/>
    <n v="6.8"/>
    <n v="1"/>
  </r>
  <r>
    <s v="TXN001942"/>
    <d v="2026-03-02T00:00:00"/>
    <s v="AC00427"/>
    <s v="UPI"/>
    <s v="Mumbai"/>
    <n v="7094.51"/>
    <s v="SUCCESS"/>
    <d v="2026-03-02T00:00:00"/>
    <x v="1"/>
    <n v="19.7"/>
    <n v="1"/>
  </r>
  <r>
    <s v="TXN001943"/>
    <d v="2026-03-10T00:00:00"/>
    <s v="AC00256"/>
    <s v="CARD"/>
    <s v="Hyderabad"/>
    <n v="18904.400000000001"/>
    <s v="SUCCESS"/>
    <d v="2026-03-10T00:00:00"/>
    <x v="1"/>
    <n v="3.2"/>
    <n v="1"/>
  </r>
  <r>
    <s v="TXN001944"/>
    <d v="2026-01-14T00:00:00"/>
    <s v="AC00404"/>
    <s v="UPI"/>
    <s v="Mumbai"/>
    <n v="31073.41"/>
    <s v="SUCCESS"/>
    <d v="2026-01-16T00:00:00"/>
    <x v="1"/>
    <n v="45.8"/>
    <n v="1"/>
  </r>
  <r>
    <s v="TXN001945"/>
    <d v="2026-03-07T00:00:00"/>
    <s v="AC00275"/>
    <s v="UPI"/>
    <s v="Hyderabad"/>
    <n v="9321.91"/>
    <s v="SUCCESS"/>
    <d v="2026-03-10T00:00:00"/>
    <x v="0"/>
    <n v="17"/>
    <n v="1"/>
  </r>
  <r>
    <s v="TXN001946"/>
    <d v="2026-01-19T00:00:00"/>
    <s v="AC00337"/>
    <s v="UPI"/>
    <s v="Hyderabad"/>
    <n v="3087.34"/>
    <s v="REVERSED"/>
    <d v="2026-01-21T00:00:00"/>
    <x v="1"/>
    <n v="37.200000000000003"/>
    <n v="1"/>
  </r>
  <r>
    <s v="TXN001947"/>
    <d v="2026-02-28T00:00:00"/>
    <s v="AC00531"/>
    <s v="UPI"/>
    <s v="Hyderabad"/>
    <n v="5892.78"/>
    <s v="SUCCESS"/>
    <d v="2026-02-28T00:00:00"/>
    <x v="2"/>
    <n v="6.9"/>
    <n v="1"/>
  </r>
  <r>
    <s v="TXN001948"/>
    <d v="2026-01-25T00:00:00"/>
    <s v="AC00141"/>
    <s v="UPI"/>
    <s v="Hyderabad"/>
    <n v="9866.7000000000007"/>
    <s v="FAILED"/>
    <d v="2026-01-25T00:00:00"/>
    <x v="1"/>
    <n v="94"/>
    <n v="1"/>
  </r>
  <r>
    <s v="TXN001949"/>
    <d v="2026-01-03T00:00:00"/>
    <s v="AC00161"/>
    <s v="NEFT"/>
    <s v="Hyderabad"/>
    <n v="6904.82"/>
    <s v="REVERSED"/>
    <d v="2026-01-05T00:00:00"/>
    <x v="0"/>
    <n v="21.5"/>
    <n v="1"/>
  </r>
  <r>
    <s v="TXN001950"/>
    <d v="2026-01-12T00:00:00"/>
    <s v="AC00049"/>
    <s v="UPI"/>
    <s v="Bengaluru"/>
    <n v="74009.63"/>
    <s v="SUCCESS"/>
    <d v="2026-01-13T00:00:00"/>
    <x v="0"/>
    <n v="33.9"/>
    <n v="1"/>
  </r>
  <r>
    <s v="TXN001951"/>
    <d v="2026-02-23T00:00:00"/>
    <s v="AC00836"/>
    <s v="UPI"/>
    <s v="Hyderabad"/>
    <n v="2910.55"/>
    <s v="SUCCESS"/>
    <d v="2026-02-28T00:00:00"/>
    <x v="1"/>
    <n v="22.9"/>
    <n v="1"/>
  </r>
  <r>
    <s v="TXN001952"/>
    <d v="2026-01-13T00:00:00"/>
    <s v="AC00597"/>
    <s v="CARD"/>
    <s v="Hyderabad"/>
    <n v="2992.61"/>
    <s v="SUCCESS"/>
    <d v="2026-01-14T00:00:00"/>
    <x v="2"/>
    <n v="61"/>
    <n v="1"/>
  </r>
  <r>
    <s v="TXN001953"/>
    <d v="2026-03-21T00:00:00"/>
    <s v="AC00505"/>
    <s v="NEFT"/>
    <s v="Pune"/>
    <n v="4412.3"/>
    <s v="FAILED"/>
    <d v="2026-03-24T00:00:00"/>
    <x v="2"/>
    <n v="34.5"/>
    <n v="1"/>
  </r>
  <r>
    <s v="TXN001955"/>
    <d v="2026-02-24T00:00:00"/>
    <s v="AC00471"/>
    <s v="IMPS"/>
    <s v="Hyderabad"/>
    <n v="8334.73"/>
    <s v="SUCCESS"/>
    <d v="2026-02-25T00:00:00"/>
    <x v="0"/>
    <n v="52.9"/>
    <n v="1"/>
  </r>
  <r>
    <s v="TXN001956"/>
    <d v="2026-02-11T00:00:00"/>
    <s v="AC00399"/>
    <s v="NEFT"/>
    <s v="Bengaluru"/>
    <n v="4345.72"/>
    <s v="SUCCESS"/>
    <d v="2026-02-13T00:00:00"/>
    <x v="0"/>
    <n v="33.299999999999997"/>
    <n v="1"/>
  </r>
  <r>
    <s v="TXN001957"/>
    <d v="2026-03-29T00:00:00"/>
    <s v="AC00304"/>
    <s v="NEFT"/>
    <s v="Bengaluru"/>
    <n v="2000.76"/>
    <s v="SUCCESS"/>
    <d v="2026-03-31T00:00:00"/>
    <x v="1"/>
    <n v="37.700000000000003"/>
    <n v="1"/>
  </r>
  <r>
    <s v="TXN001958"/>
    <d v="2026-03-07T00:00:00"/>
    <s v="AC00214"/>
    <s v="IMPS"/>
    <s v="Hyderabad"/>
    <n v="4583.24"/>
    <s v="SUCCESS"/>
    <d v="2026-03-07T00:00:00"/>
    <x v="0"/>
    <n v="12.8"/>
    <n v="1"/>
  </r>
  <r>
    <s v="TXN001959"/>
    <d v="2026-03-29T00:00:00"/>
    <s v="AC00143"/>
    <s v="NEFT"/>
    <s v="Mumbai"/>
    <n v="1037.3599999999999"/>
    <s v="SUCCESS"/>
    <d v="2026-04-01T00:00:00"/>
    <x v="2"/>
    <n v="14.8"/>
    <n v="1"/>
  </r>
  <r>
    <s v="TXN001960"/>
    <d v="2026-02-05T00:00:00"/>
    <s v="AC00782"/>
    <s v="CARD"/>
    <s v="Hyderabad"/>
    <n v="19598.759999999998"/>
    <s v="SUCCESS"/>
    <d v="2026-02-06T00:00:00"/>
    <x v="0"/>
    <n v="39.6"/>
    <n v="1"/>
  </r>
  <r>
    <s v="TXN001961"/>
    <d v="2026-01-10T00:00:00"/>
    <s v="AC00318"/>
    <s v="UPI"/>
    <s v="Mumbai"/>
    <n v="3854.22"/>
    <s v="SUCCESS"/>
    <d v="2026-01-11T00:00:00"/>
    <x v="1"/>
    <n v="8.3000000000000007"/>
    <n v="1"/>
  </r>
  <r>
    <s v="TXN001962"/>
    <d v="2026-02-07T00:00:00"/>
    <s v="AC00785"/>
    <s v="NEFT"/>
    <s v="Hyderabad"/>
    <n v="3246.42"/>
    <s v="SUCCESS"/>
    <d v="2026-02-10T00:00:00"/>
    <x v="2"/>
    <n v="15.2"/>
    <n v="1"/>
  </r>
  <r>
    <s v="TXN001963"/>
    <d v="2026-03-25T00:00:00"/>
    <s v="AC00603"/>
    <s v="NEFT"/>
    <s v="Bengaluru"/>
    <n v="1980.87"/>
    <s v="SUCCESS"/>
    <d v="2026-03-28T00:00:00"/>
    <x v="0"/>
    <n v="44.8"/>
    <n v="1"/>
  </r>
  <r>
    <s v="TXN001964"/>
    <d v="2026-02-03T00:00:00"/>
    <s v="AC00365"/>
    <s v="UPI"/>
    <s v="Hyderabad"/>
    <n v="13830.39"/>
    <s v="SUCCESS"/>
    <d v="2026-02-08T00:00:00"/>
    <x v="2"/>
    <n v="31.2"/>
    <n v="1"/>
  </r>
  <r>
    <s v="TXN001965"/>
    <d v="2026-03-02T00:00:00"/>
    <s v="AC00177"/>
    <s v="NEFT"/>
    <s v="Pune"/>
    <n v="2171.69"/>
    <s v="SUCCESS"/>
    <d v="2026-03-03T00:00:00"/>
    <x v="0"/>
    <n v="33"/>
    <n v="1"/>
  </r>
  <r>
    <s v="TXN001966"/>
    <d v="2026-02-07T00:00:00"/>
    <s v="AC00635"/>
    <s v="UPI"/>
    <s v="Bengaluru"/>
    <n v="5884.59"/>
    <s v="SUCCESS"/>
    <d v="2026-02-10T00:00:00"/>
    <x v="1"/>
    <n v="7.6"/>
    <n v="1"/>
  </r>
  <r>
    <s v="TXN001967"/>
    <d v="2026-02-06T00:00:00"/>
    <s v="AC00325"/>
    <s v="CARD"/>
    <s v="Mumbai"/>
    <n v="16686.46"/>
    <s v="SUCCESS"/>
    <d v="2026-02-06T00:00:00"/>
    <x v="0"/>
    <n v="16.5"/>
    <n v="1"/>
  </r>
  <r>
    <s v="TXN001968"/>
    <d v="2026-01-06T00:00:00"/>
    <s v="AC00275"/>
    <s v="UPI"/>
    <s v="Pune"/>
    <n v="2913.52"/>
    <s v="FAILED"/>
    <d v="2026-01-09T00:00:00"/>
    <x v="2"/>
    <n v="24.3"/>
    <n v="1"/>
  </r>
  <r>
    <s v="TXN001969"/>
    <d v="2026-03-04T00:00:00"/>
    <s v="AC00001"/>
    <s v="NEFT"/>
    <s v="Mumbai"/>
    <n v="10509.3"/>
    <s v="SUCCESS"/>
    <d v="2026-03-07T00:00:00"/>
    <x v="0"/>
    <n v="31"/>
    <n v="1"/>
  </r>
  <r>
    <s v="TXN001970"/>
    <d v="2026-03-10T00:00:00"/>
    <s v="AC00493"/>
    <s v="UPI"/>
    <s v="Mumbai"/>
    <n v="6563.06"/>
    <s v="SUCCESS"/>
    <d v="2026-03-10T00:00:00"/>
    <x v="2"/>
    <n v="57.7"/>
    <n v="1"/>
  </r>
  <r>
    <s v="TXN001971"/>
    <d v="2026-01-14T00:00:00"/>
    <s v="AC00501"/>
    <s v="UPI"/>
    <s v="Bengaluru"/>
    <n v="2234.36"/>
    <s v="SUCCESS"/>
    <d v="2026-01-14T00:00:00"/>
    <x v="2"/>
    <n v="14.4"/>
    <n v="1"/>
  </r>
  <r>
    <s v="TXN001973"/>
    <d v="2026-02-18T00:00:00"/>
    <s v="AC00108"/>
    <s v="IMPS"/>
    <s v="Hyderabad"/>
    <n v="675.13"/>
    <s v="SUCCESS"/>
    <d v="2026-02-18T00:00:00"/>
    <x v="2"/>
    <n v="9.4"/>
    <n v="1"/>
  </r>
  <r>
    <s v="TXN001974"/>
    <d v="2026-01-12T00:00:00"/>
    <s v="AC00093"/>
    <s v="CARD"/>
    <s v="Bengaluru"/>
    <n v="2349.3200000000002"/>
    <s v="SUCCESS"/>
    <d v="2026-01-13T00:00:00"/>
    <x v="0"/>
    <n v="29.9"/>
    <n v="1"/>
  </r>
  <r>
    <s v="TXN001975"/>
    <d v="2026-02-23T00:00:00"/>
    <s v="AC00002"/>
    <s v="IMPS"/>
    <s v="Mumbai"/>
    <n v="4217.51"/>
    <s v="SUCCESS"/>
    <d v="2026-02-26T00:00:00"/>
    <x v="1"/>
    <n v="10.199999999999999"/>
    <n v="1"/>
  </r>
  <r>
    <s v="TXN001976"/>
    <d v="2026-03-29T00:00:00"/>
    <s v="AC00206"/>
    <s v="UPI"/>
    <s v="Hyderabad"/>
    <n v="3797.36"/>
    <s v="SUCCESS"/>
    <d v="2026-03-29T00:00:00"/>
    <x v="2"/>
    <n v="33.5"/>
    <n v="1"/>
  </r>
  <r>
    <s v="TXN001977"/>
    <d v="2026-03-09T00:00:00"/>
    <s v="AC00077"/>
    <s v="NEFT"/>
    <s v="Hyderabad"/>
    <n v="1939.56"/>
    <s v="SUCCESS"/>
    <d v="2026-03-12T00:00:00"/>
    <x v="2"/>
    <n v="12.9"/>
    <n v="1"/>
  </r>
  <r>
    <s v="TXN001978"/>
    <d v="2026-02-11T00:00:00"/>
    <s v="AC00843"/>
    <s v="UPI"/>
    <s v="Hyderabad"/>
    <n v="4090.97"/>
    <s v="SUCCESS"/>
    <d v="2026-02-13T00:00:00"/>
    <x v="0"/>
    <n v="35.1"/>
    <n v="1"/>
  </r>
  <r>
    <s v="TXN001979"/>
    <d v="2026-03-04T00:00:00"/>
    <s v="AC00759"/>
    <s v="IMPS"/>
    <s v="Hyderabad"/>
    <n v="4556.03"/>
    <s v="SUCCESS"/>
    <d v="2026-03-05T00:00:00"/>
    <x v="2"/>
    <n v="14.6"/>
    <n v="1"/>
  </r>
  <r>
    <s v="TXN001980"/>
    <d v="2026-03-13T00:00:00"/>
    <s v="AC00203"/>
    <s v="CARD"/>
    <s v="Bengaluru"/>
    <n v="8327.5300000000007"/>
    <s v="SUCCESS"/>
    <d v="2026-03-13T00:00:00"/>
    <x v="0"/>
    <n v="58.5"/>
    <n v="1"/>
  </r>
  <r>
    <s v="TXN001982"/>
    <d v="2026-02-03T00:00:00"/>
    <s v="AC00448"/>
    <s v="CARD"/>
    <s v="Pune"/>
    <n v="8333.25"/>
    <s v="SUCCESS"/>
    <d v="2026-02-05T00:00:00"/>
    <x v="0"/>
    <n v="4.4000000000000004"/>
    <n v="1"/>
  </r>
  <r>
    <s v="TXN001983"/>
    <d v="2026-03-19T00:00:00"/>
    <s v="AC00355"/>
    <s v="CARD"/>
    <s v="Bengaluru"/>
    <n v="2671.44"/>
    <s v="SUCCESS"/>
    <d v="2026-03-20T00:00:00"/>
    <x v="0"/>
    <n v="6.2"/>
    <n v="1"/>
  </r>
  <r>
    <s v="TXN001984"/>
    <d v="2026-01-20T00:00:00"/>
    <s v="AC00275"/>
    <s v="UPI"/>
    <s v="Hyderabad"/>
    <n v="23385.88"/>
    <s v="SUCCESS"/>
    <d v="2026-01-23T00:00:00"/>
    <x v="2"/>
    <n v="11.2"/>
    <n v="1"/>
  </r>
  <r>
    <s v="TXN001985"/>
    <d v="2026-02-15T00:00:00"/>
    <s v="AC00217"/>
    <s v="UPI"/>
    <s v="Pune"/>
    <n v="629.86"/>
    <s v="FAILED"/>
    <d v="2026-02-16T00:00:00"/>
    <x v="2"/>
    <n v="44"/>
    <n v="1"/>
  </r>
  <r>
    <s v="TXN001986"/>
    <d v="2026-01-06T00:00:00"/>
    <s v="AC00319"/>
    <s v="NEFT"/>
    <s v="Mumbai"/>
    <n v="7923.54"/>
    <s v="SUCCESS"/>
    <d v="2026-01-09T00:00:00"/>
    <x v="2"/>
    <n v="26.8"/>
    <n v="1"/>
  </r>
  <r>
    <s v="TXN001987"/>
    <d v="2026-01-30T00:00:00"/>
    <s v="AC00135"/>
    <s v="UPI"/>
    <s v="Mumbai"/>
    <n v="1686.15"/>
    <s v="SUCCESS"/>
    <d v="2026-02-01T00:00:00"/>
    <x v="0"/>
    <n v="47.2"/>
    <n v="1"/>
  </r>
  <r>
    <s v="TXN001988"/>
    <d v="2026-02-01T00:00:00"/>
    <s v="AC00539"/>
    <s v="CARD"/>
    <s v="Hyderabad"/>
    <n v="899.26"/>
    <s v="SUCCESS"/>
    <d v="2026-02-02T00:00:00"/>
    <x v="2"/>
    <n v="14.4"/>
    <n v="1"/>
  </r>
  <r>
    <s v="TXN001989"/>
    <d v="2026-01-25T00:00:00"/>
    <s v="AC00297"/>
    <s v="NEFT"/>
    <s v="Pune"/>
    <n v="1995.39"/>
    <s v="SUCCESS"/>
    <d v="2026-01-25T00:00:00"/>
    <x v="0"/>
    <n v="11.5"/>
    <n v="1"/>
  </r>
  <r>
    <s v="TXN001990"/>
    <d v="2026-03-08T00:00:00"/>
    <s v="AC00140"/>
    <s v="CARD"/>
    <s v="Bengaluru"/>
    <n v="7270.08"/>
    <s v="SUCCESS"/>
    <d v="2026-03-13T00:00:00"/>
    <x v="2"/>
    <n v="25.4"/>
    <n v="1"/>
  </r>
  <r>
    <s v="TXN001991"/>
    <d v="2026-02-12T00:00:00"/>
    <s v="AC00586"/>
    <s v="UPI"/>
    <s v="Hyderabad"/>
    <n v="7765.26"/>
    <s v="SUCCESS"/>
    <d v="2026-02-13T00:00:00"/>
    <x v="0"/>
    <n v="86.3"/>
    <n v="1"/>
  </r>
  <r>
    <s v="TXN001992"/>
    <d v="2026-03-29T00:00:00"/>
    <s v="AC00262"/>
    <s v="UPI"/>
    <s v="Hyderabad"/>
    <n v="2008.39"/>
    <s v="SUCCESS"/>
    <d v="2026-03-29T00:00:00"/>
    <x v="2"/>
    <n v="27.7"/>
    <n v="1"/>
  </r>
  <r>
    <s v="TXN001993"/>
    <d v="2026-03-04T00:00:00"/>
    <s v="AC00489"/>
    <s v="UPI"/>
    <s v="Pune"/>
    <n v="4268.5"/>
    <s v="SUCCESS"/>
    <d v="2026-03-07T00:00:00"/>
    <x v="0"/>
    <n v="25.5"/>
    <n v="1"/>
  </r>
  <r>
    <s v="TXN001994"/>
    <d v="2026-03-07T00:00:00"/>
    <s v="AC00277"/>
    <s v="UPI"/>
    <s v="Mumbai"/>
    <n v="4995.3"/>
    <s v="SUCCESS"/>
    <d v="2026-03-08T00:00:00"/>
    <x v="0"/>
    <n v="8.5"/>
    <n v="1"/>
  </r>
  <r>
    <s v="TXN001995"/>
    <d v="2026-03-31T00:00:00"/>
    <s v="AC00239"/>
    <s v="CARD"/>
    <s v="Mumbai"/>
    <n v="636.49"/>
    <s v="SUCCESS"/>
    <d v="2026-04-03T00:00:00"/>
    <x v="2"/>
    <n v="12.5"/>
    <n v="1"/>
  </r>
  <r>
    <s v="TXN001996"/>
    <d v="2026-02-02T00:00:00"/>
    <s v="AC00720"/>
    <s v="UPI"/>
    <s v="Bengaluru"/>
    <n v="1697.07"/>
    <s v="SUCCESS"/>
    <d v="2026-02-02T00:00:00"/>
    <x v="2"/>
    <n v="36.200000000000003"/>
    <n v="1"/>
  </r>
  <r>
    <s v="TXN001997"/>
    <d v="2026-03-13T00:00:00"/>
    <s v="AC00449"/>
    <s v="NEFT"/>
    <s v="Mumbai"/>
    <n v="826.86"/>
    <s v="SUCCESS"/>
    <d v="2026-03-14T00:00:00"/>
    <x v="1"/>
    <n v="11.4"/>
    <n v="1"/>
  </r>
  <r>
    <s v="TXN001998"/>
    <d v="2026-02-22T00:00:00"/>
    <s v="AC00794"/>
    <s v="UPI"/>
    <s v="Bengaluru"/>
    <n v="1035.48"/>
    <s v="SUCCESS"/>
    <d v="2026-02-23T00:00:00"/>
    <x v="1"/>
    <n v="39.9"/>
    <n v="1"/>
  </r>
  <r>
    <s v="TXN001999"/>
    <d v="2026-01-07T00:00:00"/>
    <s v="AC00212"/>
    <s v="UPI"/>
    <s v="Hyderabad"/>
    <n v="14891.7"/>
    <s v="SUCCESS"/>
    <d v="2026-01-10T00:00:00"/>
    <x v="1"/>
    <n v="17.2"/>
    <n v="1"/>
  </r>
  <r>
    <s v="TXN002001"/>
    <d v="2026-01-11T00:00:00"/>
    <s v="AC00495"/>
    <s v="NEFT"/>
    <s v="Mumbai"/>
    <n v="6775.79"/>
    <s v="SUCCESS"/>
    <d v="2026-01-14T00:00:00"/>
    <x v="2"/>
    <n v="14.8"/>
    <n v="1"/>
  </r>
  <r>
    <s v="TXN002002"/>
    <d v="2026-01-20T00:00:00"/>
    <s v="AC00283"/>
    <s v="NEFT"/>
    <s v="Mumbai"/>
    <n v="431.84"/>
    <s v="SUCCESS"/>
    <d v="2026-01-22T00:00:00"/>
    <x v="2"/>
    <n v="7.4"/>
    <n v="1"/>
  </r>
  <r>
    <s v="TXN002003"/>
    <d v="2026-02-17T00:00:00"/>
    <s v="AC00562"/>
    <s v="UPI"/>
    <s v="Bengaluru"/>
    <n v="9657.73"/>
    <s v="SUCCESS"/>
    <d v="2026-02-17T00:00:00"/>
    <x v="2"/>
    <n v="8.4"/>
    <n v="1"/>
  </r>
  <r>
    <s v="TXN002004"/>
    <d v="2026-02-04T00:00:00"/>
    <s v="AC00400"/>
    <s v="ATM"/>
    <s v="Pune"/>
    <n v="39211.68"/>
    <s v="SUCCESS"/>
    <d v="2026-02-07T00:00:00"/>
    <x v="1"/>
    <n v="50.6"/>
    <n v="1"/>
  </r>
  <r>
    <s v="TXN002005"/>
    <d v="2026-03-16T00:00:00"/>
    <s v="AC00592"/>
    <s v="ATM"/>
    <s v="Hyderabad"/>
    <n v="12803.33"/>
    <s v="SUCCESS"/>
    <d v="2026-03-19T00:00:00"/>
    <x v="0"/>
    <n v="34"/>
    <n v="1"/>
  </r>
  <r>
    <s v="TXN002006"/>
    <d v="2026-02-15T00:00:00"/>
    <s v="AC00111"/>
    <s v="IMPS"/>
    <s v="Hyderabad"/>
    <n v="2802.88"/>
    <s v="FAILED"/>
    <d v="2026-02-15T00:00:00"/>
    <x v="2"/>
    <n v="14.7"/>
    <n v="1"/>
  </r>
  <r>
    <s v="TXN002007"/>
    <d v="2026-03-07T00:00:00"/>
    <s v="AC00761"/>
    <s v="UPI"/>
    <s v="Hyderabad"/>
    <n v="3072.12"/>
    <s v="SUCCESS"/>
    <d v="2026-03-08T00:00:00"/>
    <x v="1"/>
    <n v="24.9"/>
    <n v="1"/>
  </r>
  <r>
    <s v="TXN002008"/>
    <d v="2026-03-21T00:00:00"/>
    <s v="AC00273"/>
    <s v="UPI"/>
    <s v="Mumbai"/>
    <n v="13645.48"/>
    <s v="SUCCESS"/>
    <d v="2026-03-22T00:00:00"/>
    <x v="2"/>
    <n v="0.1"/>
    <n v="1"/>
  </r>
  <r>
    <s v="TXN002009"/>
    <d v="2026-01-25T00:00:00"/>
    <s v="AC00483"/>
    <s v="UPI"/>
    <s v="Hyderabad"/>
    <n v="10545.02"/>
    <s v="SUCCESS"/>
    <d v="2026-01-26T00:00:00"/>
    <x v="0"/>
    <n v="15.2"/>
    <n v="1"/>
  </r>
  <r>
    <s v="TXN002010"/>
    <d v="2026-02-17T00:00:00"/>
    <s v="AC00400"/>
    <s v="CARD"/>
    <s v="Mumbai"/>
    <n v="3042.21"/>
    <s v="SUCCESS"/>
    <d v="2026-02-19T00:00:00"/>
    <x v="2"/>
    <n v="25.4"/>
    <n v="1"/>
  </r>
  <r>
    <s v="TXN002011"/>
    <d v="2026-03-20T00:00:00"/>
    <s v="AC00661"/>
    <s v="CARD"/>
    <s v="Mumbai"/>
    <n v="8636.43"/>
    <s v="SUCCESS"/>
    <d v="2026-03-21T00:00:00"/>
    <x v="1"/>
    <n v="48.7"/>
    <n v="1"/>
  </r>
  <r>
    <s v="TXN002012"/>
    <d v="2026-02-25T00:00:00"/>
    <s v="AC00768"/>
    <s v="UPI"/>
    <s v="Hyderabad"/>
    <n v="1200.81"/>
    <s v="SUCCESS"/>
    <d v="2026-02-28T00:00:00"/>
    <x v="1"/>
    <n v="53.5"/>
    <n v="1"/>
  </r>
  <r>
    <s v="TXN002013"/>
    <d v="2026-02-06T00:00:00"/>
    <s v="AC00487"/>
    <s v="CARD"/>
    <s v="Pune"/>
    <n v="2041.19"/>
    <s v="SUCCESS"/>
    <d v="2026-02-07T00:00:00"/>
    <x v="2"/>
    <n v="29.1"/>
    <n v="1"/>
  </r>
  <r>
    <s v="TXN002014"/>
    <d v="2026-02-04T00:00:00"/>
    <s v="AC00281"/>
    <s v="UPI"/>
    <s v="Hyderabad"/>
    <n v="1504.7"/>
    <s v="SUCCESS"/>
    <d v="2026-02-05T00:00:00"/>
    <x v="2"/>
    <n v="52.9"/>
    <n v="1"/>
  </r>
  <r>
    <s v="TXN002015"/>
    <d v="2026-03-23T00:00:00"/>
    <s v="AC00652"/>
    <s v="CARD"/>
    <s v="Pune"/>
    <n v="17826.39"/>
    <s v="FAILED"/>
    <d v="2026-03-23T00:00:00"/>
    <x v="0"/>
    <n v="11.3"/>
    <n v="1"/>
  </r>
  <r>
    <s v="TXN002016"/>
    <d v="2026-01-31T00:00:00"/>
    <s v="AC00150"/>
    <s v="UPI"/>
    <s v="Bengaluru"/>
    <n v="15444.78"/>
    <s v="FAILED"/>
    <d v="2026-01-31T00:00:00"/>
    <x v="2"/>
    <n v="20.2"/>
    <n v="1"/>
  </r>
  <r>
    <s v="TXN002017"/>
    <d v="2026-03-18T00:00:00"/>
    <s v="AC00688"/>
    <s v="UPI"/>
    <s v="Bengaluru"/>
    <n v="2330.25"/>
    <s v="SUCCESS"/>
    <d v="2026-03-18T00:00:00"/>
    <x v="0"/>
    <n v="11.2"/>
    <n v="1"/>
  </r>
  <r>
    <s v="TXN002018"/>
    <d v="2026-02-02T00:00:00"/>
    <s v="AC00701"/>
    <s v="UPI"/>
    <s v="Mumbai"/>
    <n v="13825.13"/>
    <s v="SUCCESS"/>
    <d v="2026-02-07T00:00:00"/>
    <x v="1"/>
    <n v="31.4"/>
    <n v="1"/>
  </r>
  <r>
    <s v="TXN002019"/>
    <d v="2026-03-14T00:00:00"/>
    <s v="AC00712"/>
    <s v="IMPS"/>
    <s v="Mumbai"/>
    <n v="10973.31"/>
    <s v="SUCCESS"/>
    <d v="2026-03-17T00:00:00"/>
    <x v="0"/>
    <n v="19.600000000000001"/>
    <n v="1"/>
  </r>
  <r>
    <s v="TXN002020"/>
    <d v="2026-02-17T00:00:00"/>
    <s v="AC00310"/>
    <s v="UPI"/>
    <s v="Hyderabad"/>
    <n v="3311.62"/>
    <s v="SUCCESS"/>
    <d v="2026-02-18T00:00:00"/>
    <x v="1"/>
    <n v="20.399999999999999"/>
    <n v="1"/>
  </r>
  <r>
    <s v="TXN002021"/>
    <d v="2026-02-15T00:00:00"/>
    <s v="AC00041"/>
    <s v="NEFT"/>
    <s v="Bengaluru"/>
    <n v="3117.06"/>
    <s v="SUCCESS"/>
    <d v="2026-02-17T00:00:00"/>
    <x v="1"/>
    <n v="37.200000000000003"/>
    <n v="2"/>
  </r>
  <r>
    <s v="TXN002021"/>
    <d v="2026-02-15T00:00:00"/>
    <s v="AC00041"/>
    <s v="NEFT"/>
    <s v="Bengaluru"/>
    <n v="3117.06"/>
    <s v="SUCCESS"/>
    <d v="2026-02-18T00:00:00"/>
    <x v="1"/>
    <n v="37.200000000000003"/>
    <n v="2"/>
  </r>
  <r>
    <s v="TXN002022"/>
    <d v="2026-02-14T00:00:00"/>
    <s v="AC00500"/>
    <s v="CARD"/>
    <s v="Bengaluru"/>
    <n v="2040.74"/>
    <s v="SUCCESS"/>
    <d v="2026-02-17T00:00:00"/>
    <x v="2"/>
    <n v="61"/>
    <n v="1"/>
  </r>
  <r>
    <s v="TXN002023"/>
    <d v="2026-02-06T00:00:00"/>
    <s v="AC00784"/>
    <s v="CARD"/>
    <s v="Bengaluru"/>
    <n v="16187.69"/>
    <s v="SUCCESS"/>
    <d v="2026-02-11T00:00:00"/>
    <x v="1"/>
    <n v="58.4"/>
    <n v="1"/>
  </r>
  <r>
    <s v="TXN002024"/>
    <d v="2026-03-09T00:00:00"/>
    <s v="AC00804"/>
    <s v="CARD"/>
    <s v="Mumbai"/>
    <n v="2054.25"/>
    <s v="SUCCESS"/>
    <d v="2026-03-12T00:00:00"/>
    <x v="0"/>
    <n v="4.2"/>
    <n v="1"/>
  </r>
  <r>
    <s v="TXN002025"/>
    <d v="2026-02-13T00:00:00"/>
    <s v="AC00455"/>
    <s v="IMPS"/>
    <s v="Hyderabad"/>
    <n v="5319.52"/>
    <s v="SUCCESS"/>
    <d v="2026-02-15T00:00:00"/>
    <x v="2"/>
    <n v="47.8"/>
    <n v="1"/>
  </r>
  <r>
    <s v="TXN002026"/>
    <d v="2026-03-08T00:00:00"/>
    <s v="AC00845"/>
    <s v="NEFT"/>
    <s v="Hyderabad"/>
    <n v="6011.64"/>
    <s v="SUCCESS"/>
    <d v="2026-03-09T00:00:00"/>
    <x v="2"/>
    <n v="21.3"/>
    <n v="1"/>
  </r>
  <r>
    <s v="TXN002027"/>
    <d v="2026-02-25T00:00:00"/>
    <s v="AC00368"/>
    <s v="UPI"/>
    <s v="Hyderabad"/>
    <n v="7111.25"/>
    <s v="SUCCESS"/>
    <d v="2026-02-27T00:00:00"/>
    <x v="0"/>
    <n v="12.2"/>
    <n v="1"/>
  </r>
  <r>
    <s v="TXN002028"/>
    <d v="2026-01-05T00:00:00"/>
    <s v="AC00371"/>
    <s v="NEFT"/>
    <s v="Pune"/>
    <n v="1395.98"/>
    <s v="SUCCESS"/>
    <d v="2026-01-08T00:00:00"/>
    <x v="0"/>
    <n v="16.899999999999999"/>
    <n v="1"/>
  </r>
  <r>
    <s v="TXN002029"/>
    <d v="2026-01-01T00:00:00"/>
    <s v="AC00278"/>
    <s v="IMPS"/>
    <s v="Mumbai"/>
    <n v="2189.04"/>
    <s v="SUCCESS"/>
    <d v="2026-01-01T00:00:00"/>
    <x v="0"/>
    <n v="35.299999999999997"/>
    <n v="1"/>
  </r>
  <r>
    <s v="TXN002030"/>
    <d v="2026-02-14T00:00:00"/>
    <s v="AC00250"/>
    <s v="IMPS"/>
    <s v="Mumbai"/>
    <n v="9020.48"/>
    <s v="SUCCESS"/>
    <d v="2026-02-14T00:00:00"/>
    <x v="1"/>
    <n v="30"/>
    <n v="1"/>
  </r>
  <r>
    <s v="TXN002031"/>
    <d v="2026-03-05T00:00:00"/>
    <s v="AC00681"/>
    <s v="ATM"/>
    <s v="Mumbai"/>
    <n v="7848.1"/>
    <s v="SUCCESS"/>
    <d v="2026-03-05T00:00:00"/>
    <x v="2"/>
    <n v="26.5"/>
    <n v="1"/>
  </r>
  <r>
    <s v="TXN002032"/>
    <d v="2026-01-31T00:00:00"/>
    <s v="AC00366"/>
    <s v="NEFT"/>
    <s v="Hyderabad"/>
    <n v="3878.53"/>
    <s v="SUCCESS"/>
    <d v="2026-02-03T00:00:00"/>
    <x v="0"/>
    <n v="62.2"/>
    <n v="1"/>
  </r>
  <r>
    <s v="TXN002033"/>
    <d v="2026-02-13T00:00:00"/>
    <s v="AC00481"/>
    <s v="UPI"/>
    <s v="Hyderabad"/>
    <n v="8848.74"/>
    <s v="SUCCESS"/>
    <d v="2026-02-13T00:00:00"/>
    <x v="1"/>
    <n v="57.6"/>
    <n v="1"/>
  </r>
  <r>
    <s v="TXN002034"/>
    <d v="2026-01-30T00:00:00"/>
    <s v="AC00734"/>
    <s v="UPI"/>
    <s v="Mumbai"/>
    <n v="5760.3"/>
    <s v="SUCCESS"/>
    <d v="2026-01-30T00:00:00"/>
    <x v="2"/>
    <n v="76.599999999999994"/>
    <n v="1"/>
  </r>
  <r>
    <s v="TXN002035"/>
    <d v="2026-03-04T00:00:00"/>
    <s v="AC00034"/>
    <s v="UPI"/>
    <s v="Hyderabad"/>
    <n v="13614.98"/>
    <s v="SUCCESS"/>
    <d v="2026-03-04T00:00:00"/>
    <x v="2"/>
    <n v="16.5"/>
    <n v="1"/>
  </r>
  <r>
    <s v="TXN002036"/>
    <d v="2026-02-21T00:00:00"/>
    <s v="AC00416"/>
    <s v="NEFT"/>
    <s v="Hyderabad"/>
    <n v="2007.52"/>
    <s v="SUCCESS"/>
    <d v="2026-02-22T00:00:00"/>
    <x v="1"/>
    <n v="49.3"/>
    <n v="1"/>
  </r>
  <r>
    <s v="TXN002037"/>
    <d v="2026-03-26T00:00:00"/>
    <s v="AC00273"/>
    <s v="CARD"/>
    <s v="Hyderabad"/>
    <n v="3298.73"/>
    <s v="SUCCESS"/>
    <d v="2026-03-26T00:00:00"/>
    <x v="2"/>
    <n v="19"/>
    <n v="1"/>
  </r>
  <r>
    <s v="TXN002038"/>
    <d v="2026-01-17T00:00:00"/>
    <s v="AC00705"/>
    <s v="UPI"/>
    <s v="Pune"/>
    <n v="12683.31"/>
    <s v="SUCCESS"/>
    <d v="2026-01-19T00:00:00"/>
    <x v="0"/>
    <n v="22.2"/>
    <n v="1"/>
  </r>
  <r>
    <s v="TXN002039"/>
    <d v="2026-01-25T00:00:00"/>
    <s v="AC00338"/>
    <s v="UPI"/>
    <s v="Bengaluru"/>
    <n v="6716.27"/>
    <s v="SUCCESS"/>
    <d v="2026-01-25T00:00:00"/>
    <x v="0"/>
    <n v="73.400000000000006"/>
    <n v="1"/>
  </r>
  <r>
    <s v="TXN002040"/>
    <d v="2026-01-25T00:00:00"/>
    <s v="AC00428"/>
    <s v="NEFT"/>
    <s v="Mumbai"/>
    <n v="2408.52"/>
    <s v="SUCCESS"/>
    <d v="2026-01-28T00:00:00"/>
    <x v="0"/>
    <n v="8.6"/>
    <n v="1"/>
  </r>
  <r>
    <s v="TXN002041"/>
    <d v="2026-01-11T00:00:00"/>
    <s v="AC00116"/>
    <s v="IMPS"/>
    <s v="Bengaluru"/>
    <n v="3570.25"/>
    <s v="SUCCESS"/>
    <d v="2026-01-13T00:00:00"/>
    <x v="2"/>
    <n v="63.7"/>
    <n v="1"/>
  </r>
  <r>
    <s v="TXN002042"/>
    <d v="2026-02-14T00:00:00"/>
    <s v="AC00129"/>
    <s v="UPI"/>
    <s v="Hyderabad"/>
    <n v="922.05"/>
    <s v="SUCCESS"/>
    <d v="2026-02-16T00:00:00"/>
    <x v="1"/>
    <n v="18.600000000000001"/>
    <n v="1"/>
  </r>
  <r>
    <s v="TXN002043"/>
    <d v="2026-03-19T00:00:00"/>
    <s v="AC00748"/>
    <s v="IMPS"/>
    <s v="Pune"/>
    <n v="14188.23"/>
    <s v="SUCCESS"/>
    <d v="2026-03-20T00:00:00"/>
    <x v="2"/>
    <n v="45.8"/>
    <n v="1"/>
  </r>
  <r>
    <s v="TXN002044"/>
    <d v="2026-01-20T00:00:00"/>
    <s v="AC00062"/>
    <s v="UPI"/>
    <s v="Mumbai"/>
    <n v="429.96"/>
    <s v="SUCCESS"/>
    <d v="2026-01-23T00:00:00"/>
    <x v="1"/>
    <n v="31.2"/>
    <n v="1"/>
  </r>
  <r>
    <s v="TXN002045"/>
    <d v="2026-03-13T00:00:00"/>
    <s v="AC00571"/>
    <s v="UPI"/>
    <s v="Pune"/>
    <n v="2275.86"/>
    <s v="SUCCESS"/>
    <d v="2026-03-13T00:00:00"/>
    <x v="2"/>
    <n v="22.1"/>
    <n v="1"/>
  </r>
  <r>
    <s v="TXN002046"/>
    <d v="2026-03-06T00:00:00"/>
    <s v="AC00814"/>
    <s v="UPI"/>
    <s v="Hyderabad"/>
    <n v="8798.7099999999991"/>
    <s v="SUCCESS"/>
    <d v="2026-03-07T00:00:00"/>
    <x v="1"/>
    <n v="19.2"/>
    <n v="1"/>
  </r>
  <r>
    <s v="TXN002047"/>
    <d v="2026-01-22T00:00:00"/>
    <s v="AC00196"/>
    <s v="IMPS"/>
    <s v="Hyderabad"/>
    <n v="1096.8900000000001"/>
    <s v="SUCCESS"/>
    <d v="2026-01-23T00:00:00"/>
    <x v="1"/>
    <n v="27.4"/>
    <n v="1"/>
  </r>
  <r>
    <s v="TXN002048"/>
    <d v="2026-01-05T00:00:00"/>
    <s v="AC00329"/>
    <s v="CARD"/>
    <s v="Hyderabad"/>
    <n v="1985.92"/>
    <s v="SUCCESS"/>
    <d v="2026-01-06T00:00:00"/>
    <x v="0"/>
    <n v="3.2"/>
    <n v="1"/>
  </r>
  <r>
    <s v="TXN002049"/>
    <d v="2026-01-12T00:00:00"/>
    <s v="AC00485"/>
    <s v="UPI"/>
    <s v="Hyderabad"/>
    <n v="1014.61"/>
    <s v="FAILED"/>
    <d v="2026-01-13T00:00:00"/>
    <x v="2"/>
    <n v="120.1"/>
    <n v="1"/>
  </r>
  <r>
    <s v="TXN002050"/>
    <d v="2026-01-30T00:00:00"/>
    <s v="AC00764"/>
    <s v="IMPS"/>
    <s v="Hyderabad"/>
    <n v="2355.02"/>
    <s v="SUCCESS"/>
    <d v="2026-01-31T00:00:00"/>
    <x v="2"/>
    <n v="31.6"/>
    <n v="1"/>
  </r>
  <r>
    <s v="TXN002051"/>
    <d v="2026-01-16T00:00:00"/>
    <s v="AC00653"/>
    <s v="IMPS"/>
    <s v="Pune"/>
    <n v="13250.1"/>
    <s v="FAILED"/>
    <d v="2026-01-16T00:00:00"/>
    <x v="2"/>
    <n v="41.8"/>
    <n v="1"/>
  </r>
  <r>
    <s v="TXN002052"/>
    <d v="2026-03-26T00:00:00"/>
    <s v="AC00050"/>
    <s v="UPI"/>
    <s v="Bengaluru"/>
    <n v="5607.96"/>
    <s v="SUCCESS"/>
    <d v="2026-03-28T00:00:00"/>
    <x v="2"/>
    <n v="12.5"/>
    <n v="1"/>
  </r>
  <r>
    <s v="TXN002053"/>
    <d v="2026-02-14T00:00:00"/>
    <s v="AC00587"/>
    <s v="CARD"/>
    <s v="Hyderabad"/>
    <n v="955.14"/>
    <s v="SUCCESS"/>
    <d v="2026-02-15T00:00:00"/>
    <x v="2"/>
    <n v="44.4"/>
    <n v="1"/>
  </r>
  <r>
    <s v="TXN002054"/>
    <d v="2026-02-28T00:00:00"/>
    <s v="AC00449"/>
    <s v="CARD"/>
    <s v="Hyderabad"/>
    <n v="5842.38"/>
    <s v="SUCCESS"/>
    <d v="2026-03-02T00:00:00"/>
    <x v="2"/>
    <n v="14.5"/>
    <n v="1"/>
  </r>
  <r>
    <s v="TXN002055"/>
    <d v="2026-02-04T00:00:00"/>
    <s v="AC00222"/>
    <s v="UPI"/>
    <s v="Bengaluru"/>
    <n v="1169.8499999999999"/>
    <s v="SUCCESS"/>
    <d v="2026-02-04T00:00:00"/>
    <x v="1"/>
    <n v="48.4"/>
    <n v="1"/>
  </r>
  <r>
    <s v="TXN002056"/>
    <d v="2026-01-17T00:00:00"/>
    <s v="AC00281"/>
    <s v="UPI"/>
    <s v="Pune"/>
    <n v="4490.79"/>
    <s v="SUCCESS"/>
    <d v="2026-01-18T00:00:00"/>
    <x v="2"/>
    <n v="6.4"/>
    <n v="1"/>
  </r>
  <r>
    <s v="TXN002057"/>
    <d v="2026-01-15T00:00:00"/>
    <s v="AC00017"/>
    <s v="UPI"/>
    <s v="Hyderabad"/>
    <n v="13697.83"/>
    <s v="SUCCESS"/>
    <d v="2026-01-18T00:00:00"/>
    <x v="1"/>
    <n v="2.1"/>
    <n v="1"/>
  </r>
  <r>
    <s v="TXN002058"/>
    <d v="2026-01-03T00:00:00"/>
    <s v="AC00539"/>
    <s v="NEFT"/>
    <s v="Mumbai"/>
    <n v="9199.44"/>
    <s v="SUCCESS"/>
    <d v="2026-01-05T00:00:00"/>
    <x v="2"/>
    <n v="6.3"/>
    <n v="1"/>
  </r>
  <r>
    <s v="TXN002059"/>
    <d v="2026-03-15T00:00:00"/>
    <s v="AC00708"/>
    <s v="CARD"/>
    <s v="Bengaluru"/>
    <n v="6923.01"/>
    <s v="SUCCESS"/>
    <d v="2026-03-20T00:00:00"/>
    <x v="1"/>
    <n v="13.4"/>
    <n v="1"/>
  </r>
  <r>
    <s v="TXN002060"/>
    <d v="2026-03-03T00:00:00"/>
    <s v="AC00696"/>
    <s v="CARD"/>
    <s v="Mumbai"/>
    <n v="2189.69"/>
    <s v="SUCCESS"/>
    <d v="2026-03-06T00:00:00"/>
    <x v="0"/>
    <n v="13.8"/>
    <n v="1"/>
  </r>
  <r>
    <s v="TXN002061"/>
    <d v="2026-01-24T00:00:00"/>
    <s v="AC00218"/>
    <s v="CARD"/>
    <s v="Hyderabad"/>
    <n v="9912.52"/>
    <s v="SUCCESS"/>
    <d v="2026-01-25T00:00:00"/>
    <x v="2"/>
    <n v="17.5"/>
    <n v="1"/>
  </r>
  <r>
    <s v="TXN002062"/>
    <d v="2026-01-26T00:00:00"/>
    <s v="AC00019"/>
    <s v="CARD"/>
    <s v="Bengaluru"/>
    <n v="524.09"/>
    <s v="SUCCESS"/>
    <d v="2026-01-26T00:00:00"/>
    <x v="2"/>
    <n v="12.5"/>
    <n v="1"/>
  </r>
  <r>
    <s v="TXN002063"/>
    <d v="2026-03-19T00:00:00"/>
    <s v="AC00423"/>
    <s v="CARD"/>
    <s v="Hyderabad"/>
    <n v="2876.39"/>
    <s v="SUCCESS"/>
    <d v="2026-03-19T00:00:00"/>
    <x v="2"/>
    <n v="21.8"/>
    <n v="1"/>
  </r>
  <r>
    <s v="TXN002064"/>
    <d v="2026-01-16T00:00:00"/>
    <s v="AC00182"/>
    <s v="UPI"/>
    <s v="Mumbai"/>
    <n v="1484.13"/>
    <s v="SUCCESS"/>
    <d v="2026-01-17T00:00:00"/>
    <x v="1"/>
    <n v="9.6"/>
    <n v="1"/>
  </r>
  <r>
    <s v="TXN002065"/>
    <d v="2026-03-03T00:00:00"/>
    <s v="AC00085"/>
    <s v="UPI"/>
    <s v="Pune"/>
    <n v="718.5"/>
    <s v="SUCCESS"/>
    <d v="2026-03-05T00:00:00"/>
    <x v="2"/>
    <n v="29.3"/>
    <n v="1"/>
  </r>
  <r>
    <s v="TXN002066"/>
    <d v="2026-03-20T00:00:00"/>
    <s v="AC00302"/>
    <s v="NEFT"/>
    <s v="Mumbai"/>
    <n v="6380.72"/>
    <s v="SUCCESS"/>
    <d v="2026-03-23T00:00:00"/>
    <x v="2"/>
    <n v="52.2"/>
    <n v="1"/>
  </r>
  <r>
    <s v="TXN002067"/>
    <d v="2026-03-16T00:00:00"/>
    <s v="AC00310"/>
    <s v="NEFT"/>
    <s v="Pune"/>
    <n v="6357.58"/>
    <s v="SUCCESS"/>
    <d v="2026-03-17T00:00:00"/>
    <x v="1"/>
    <n v="63.4"/>
    <n v="1"/>
  </r>
  <r>
    <s v="TXN002068"/>
    <d v="2026-02-16T00:00:00"/>
    <s v="AC00662"/>
    <s v="UPI"/>
    <s v="Pune"/>
    <n v="24460.47"/>
    <s v="SUCCESS"/>
    <d v="2026-02-17T00:00:00"/>
    <x v="0"/>
    <n v="74.7"/>
    <n v="1"/>
  </r>
  <r>
    <s v="TXN002069"/>
    <d v="2026-03-06T00:00:00"/>
    <s v="AC00551"/>
    <s v="ATM"/>
    <s v="Pune"/>
    <n v="3381.66"/>
    <s v="SUCCESS"/>
    <d v="2026-03-09T00:00:00"/>
    <x v="1"/>
    <n v="148.9"/>
    <n v="1"/>
  </r>
  <r>
    <s v="TXN002070"/>
    <d v="2026-01-30T00:00:00"/>
    <s v="AC00723"/>
    <s v="UPI"/>
    <s v="Pune"/>
    <n v="15927.07"/>
    <s v="SUCCESS"/>
    <d v="2026-02-01T00:00:00"/>
    <x v="2"/>
    <n v="3.2"/>
    <n v="1"/>
  </r>
  <r>
    <s v="TXN002071"/>
    <d v="2026-01-18T00:00:00"/>
    <s v="AC00358"/>
    <s v="UPI"/>
    <s v="Mumbai"/>
    <n v="664.12"/>
    <s v="SUCCESS"/>
    <d v="2026-01-20T00:00:00"/>
    <x v="1"/>
    <n v="14.3"/>
    <n v="1"/>
  </r>
  <r>
    <s v="TXN002072"/>
    <d v="2026-03-28T00:00:00"/>
    <s v="AC00463"/>
    <s v="UPI"/>
    <s v="Hyderabad"/>
    <n v="2955.6"/>
    <s v="REVERSED"/>
    <d v="2026-03-31T00:00:00"/>
    <x v="1"/>
    <n v="10.6"/>
    <n v="1"/>
  </r>
  <r>
    <s v="TXN002074"/>
    <d v="2026-03-22T00:00:00"/>
    <s v="AC00340"/>
    <s v="UPI"/>
    <s v="Mumbai"/>
    <n v="7238.98"/>
    <s v="SUCCESS"/>
    <d v="2026-03-23T00:00:00"/>
    <x v="1"/>
    <n v="6.4"/>
    <n v="1"/>
  </r>
  <r>
    <s v="TXN002075"/>
    <d v="2026-01-29T00:00:00"/>
    <s v="AC00670"/>
    <s v="NEFT"/>
    <s v="Pune"/>
    <n v="12167.3"/>
    <s v="SUCCESS"/>
    <d v="2026-01-31T00:00:00"/>
    <x v="2"/>
    <n v="87.7"/>
    <n v="1"/>
  </r>
  <r>
    <s v="TXN002076"/>
    <d v="2026-02-16T00:00:00"/>
    <s v="AC00666"/>
    <s v="NEFT"/>
    <s v="Bengaluru"/>
    <n v="7495.78"/>
    <s v="SUCCESS"/>
    <d v="2026-02-16T00:00:00"/>
    <x v="2"/>
    <n v="29.8"/>
    <n v="1"/>
  </r>
  <r>
    <s v="TXN002077"/>
    <d v="2026-02-06T00:00:00"/>
    <s v="AC00820"/>
    <s v="UPI"/>
    <s v="Bengaluru"/>
    <n v="2651.5"/>
    <s v="SUCCESS"/>
    <d v="2026-02-08T00:00:00"/>
    <x v="2"/>
    <n v="47.2"/>
    <n v="1"/>
  </r>
  <r>
    <s v="TXN002078"/>
    <d v="2026-02-19T00:00:00"/>
    <s v="AC00259"/>
    <s v="IMPS"/>
    <s v="Bengaluru"/>
    <n v="4005.76"/>
    <s v="SUCCESS"/>
    <d v="2026-02-20T00:00:00"/>
    <x v="2"/>
    <n v="39.700000000000003"/>
    <n v="1"/>
  </r>
  <r>
    <s v="TXN002079"/>
    <d v="2026-02-16T00:00:00"/>
    <s v="AC00186"/>
    <s v="NEFT"/>
    <s v="Mumbai"/>
    <n v="1723.93"/>
    <s v="SUCCESS"/>
    <d v="2026-02-16T00:00:00"/>
    <x v="2"/>
    <n v="22"/>
    <n v="1"/>
  </r>
  <r>
    <s v="TXN002080"/>
    <d v="2026-03-06T00:00:00"/>
    <s v="AC00628"/>
    <s v="UPI"/>
    <s v="Mumbai"/>
    <n v="3422.17"/>
    <s v="SUCCESS"/>
    <d v="2026-03-08T00:00:00"/>
    <x v="0"/>
    <n v="15"/>
    <n v="1"/>
  </r>
  <r>
    <s v="TXN002081"/>
    <d v="2026-01-15T00:00:00"/>
    <s v="AC00577"/>
    <s v="UPI"/>
    <s v="Hyderabad"/>
    <n v="654.58000000000004"/>
    <s v="FAILED"/>
    <d v="2026-01-17T00:00:00"/>
    <x v="2"/>
    <n v="41"/>
    <n v="1"/>
  </r>
  <r>
    <s v="TXN002082"/>
    <d v="2026-03-15T00:00:00"/>
    <s v="AC00156"/>
    <s v="IMPS"/>
    <s v="Pune"/>
    <n v="5118.54"/>
    <s v="SUCCESS"/>
    <d v="2026-03-20T00:00:00"/>
    <x v="2"/>
    <n v="18.8"/>
    <n v="1"/>
  </r>
  <r>
    <s v="TXN002083"/>
    <d v="2026-02-02T00:00:00"/>
    <s v="AC00611"/>
    <s v="CARD"/>
    <s v="Hyderabad"/>
    <n v="6007.89"/>
    <s v="SUCCESS"/>
    <d v="2026-02-05T00:00:00"/>
    <x v="2"/>
    <n v="24.1"/>
    <n v="1"/>
  </r>
  <r>
    <s v="TXN002084"/>
    <d v="2026-02-04T00:00:00"/>
    <s v="AC00847"/>
    <s v="IMPS"/>
    <s v="Pune"/>
    <n v="6554.61"/>
    <s v="SUCCESS"/>
    <d v="2026-02-04T00:00:00"/>
    <x v="2"/>
    <n v="24.9"/>
    <n v="1"/>
  </r>
  <r>
    <s v="TXN002085"/>
    <d v="2026-02-22T00:00:00"/>
    <s v="AC00791"/>
    <s v="UPI"/>
    <s v="Hyderabad"/>
    <n v="6609.2"/>
    <s v="SUCCESS"/>
    <d v="2026-02-27T00:00:00"/>
    <x v="2"/>
    <n v="10.3"/>
    <n v="1"/>
  </r>
  <r>
    <s v="TXN002086"/>
    <d v="2026-02-28T00:00:00"/>
    <s v="AC00194"/>
    <s v="ATM"/>
    <s v="Mumbai"/>
    <n v="5791.79"/>
    <s v="SUCCESS"/>
    <d v="2026-02-28T00:00:00"/>
    <x v="1"/>
    <n v="12.1"/>
    <n v="1"/>
  </r>
  <r>
    <s v="TXN002087"/>
    <d v="2026-01-22T00:00:00"/>
    <s v="AC00161"/>
    <s v="NEFT"/>
    <s v="Hyderabad"/>
    <n v="7425.71"/>
    <s v="SUCCESS"/>
    <d v="2026-01-23T00:00:00"/>
    <x v="2"/>
    <n v="35.4"/>
    <n v="1"/>
  </r>
  <r>
    <s v="TXN002088"/>
    <d v="2026-01-29T00:00:00"/>
    <s v="AC00462"/>
    <s v="ATM"/>
    <s v="Pune"/>
    <n v="3766.04"/>
    <s v="SUCCESS"/>
    <d v="2026-01-30T00:00:00"/>
    <x v="1"/>
    <n v="43.8"/>
    <n v="1"/>
  </r>
  <r>
    <s v="TXN002089"/>
    <d v="2026-01-10T00:00:00"/>
    <s v="AC00470"/>
    <s v="IMPS"/>
    <s v="Pune"/>
    <n v="1378.32"/>
    <s v="SUCCESS"/>
    <d v="2026-01-12T00:00:00"/>
    <x v="0"/>
    <n v="35.5"/>
    <n v="1"/>
  </r>
  <r>
    <s v="TXN002090"/>
    <d v="2026-03-27T00:00:00"/>
    <s v="AC00123"/>
    <s v="UPI"/>
    <s v="Hyderabad"/>
    <n v="29503.94"/>
    <s v="SUCCESS"/>
    <d v="2026-03-29T00:00:00"/>
    <x v="2"/>
    <n v="17.899999999999999"/>
    <n v="1"/>
  </r>
  <r>
    <s v="TXN002091"/>
    <d v="2026-03-26T00:00:00"/>
    <s v="AC00618"/>
    <s v="IMPS"/>
    <s v="Hyderabad"/>
    <n v="6907.72"/>
    <s v="SUCCESS"/>
    <d v="2026-03-29T00:00:00"/>
    <x v="2"/>
    <n v="10.199999999999999"/>
    <n v="1"/>
  </r>
  <r>
    <s v="TXN002092"/>
    <d v="2026-03-12T00:00:00"/>
    <s v="AC00201"/>
    <s v="NEFT"/>
    <s v="Mumbai"/>
    <n v="3618.06"/>
    <s v="SUCCESS"/>
    <d v="2026-03-12T00:00:00"/>
    <x v="1"/>
    <n v="8.6999999999999993"/>
    <n v="1"/>
  </r>
  <r>
    <s v="TXN002093"/>
    <d v="2026-03-05T00:00:00"/>
    <s v="AC00380"/>
    <s v="UPI"/>
    <s v="Pune"/>
    <n v="469.34"/>
    <s v="SUCCESS"/>
    <d v="2026-03-07T00:00:00"/>
    <x v="1"/>
    <n v="21.4"/>
    <n v="1"/>
  </r>
  <r>
    <s v="TXN002094"/>
    <d v="2026-03-12T00:00:00"/>
    <s v="AC00126"/>
    <s v="NEFT"/>
    <s v="Hyderabad"/>
    <n v="11326"/>
    <s v="SUCCESS"/>
    <d v="2026-03-15T00:00:00"/>
    <x v="2"/>
    <n v="11.6"/>
    <n v="1"/>
  </r>
  <r>
    <s v="TXN002095"/>
    <d v="2026-01-23T00:00:00"/>
    <s v="AC00689"/>
    <s v="NEFT"/>
    <s v="Bengaluru"/>
    <n v="9060.49"/>
    <s v="SUCCESS"/>
    <d v="2026-01-25T00:00:00"/>
    <x v="1"/>
    <n v="30"/>
    <n v="1"/>
  </r>
  <r>
    <s v="TXN002096"/>
    <d v="2026-03-04T00:00:00"/>
    <s v="AC00481"/>
    <s v="NEFT"/>
    <s v="Hyderabad"/>
    <n v="4352.5"/>
    <s v="SUCCESS"/>
    <d v="2026-03-07T00:00:00"/>
    <x v="2"/>
    <n v="21.9"/>
    <n v="1"/>
  </r>
  <r>
    <s v="TXN002097"/>
    <d v="2026-03-02T00:00:00"/>
    <s v="AC00060"/>
    <s v="CARD"/>
    <s v="Hyderabad"/>
    <n v="265.23"/>
    <s v="SUCCESS"/>
    <d v="2026-03-03T00:00:00"/>
    <x v="2"/>
    <n v="5.4"/>
    <n v="1"/>
  </r>
  <r>
    <s v="TXN002098"/>
    <d v="2026-03-18T00:00:00"/>
    <s v="AC00760"/>
    <s v="IMPS"/>
    <s v="Hyderabad"/>
    <n v="18047.02"/>
    <s v="SUCCESS"/>
    <d v="2026-03-21T00:00:00"/>
    <x v="0"/>
    <n v="38.1"/>
    <n v="1"/>
  </r>
  <r>
    <s v="TXN002099"/>
    <d v="2026-03-07T00:00:00"/>
    <s v="AC00272"/>
    <s v="NEFT"/>
    <s v="Hyderabad"/>
    <n v="12478.06"/>
    <s v="SUCCESS"/>
    <d v="2026-03-10T00:00:00"/>
    <x v="2"/>
    <n v="15.2"/>
    <n v="1"/>
  </r>
  <r>
    <s v="TXN002100"/>
    <d v="2026-01-11T00:00:00"/>
    <s v="AC00579"/>
    <s v="CARD"/>
    <s v="Hyderabad"/>
    <n v="5099.01"/>
    <s v="SUCCESS"/>
    <d v="2026-01-14T00:00:00"/>
    <x v="0"/>
    <n v="66.900000000000006"/>
    <n v="1"/>
  </r>
  <r>
    <s v="TXN002101"/>
    <d v="2026-02-23T00:00:00"/>
    <s v="AC00160"/>
    <s v="UPI"/>
    <s v="Pune"/>
    <n v="1995.97"/>
    <s v="SUCCESS"/>
    <d v="2026-02-26T00:00:00"/>
    <x v="0"/>
    <n v="31.1"/>
    <n v="1"/>
  </r>
  <r>
    <s v="TXN002102"/>
    <d v="2026-03-06T00:00:00"/>
    <s v="AC00539"/>
    <s v="NEFT"/>
    <s v="Mumbai"/>
    <n v="4549.84"/>
    <s v="SUCCESS"/>
    <d v="2026-03-07T00:00:00"/>
    <x v="2"/>
    <n v="49"/>
    <n v="1"/>
  </r>
  <r>
    <s v="TXN002103"/>
    <d v="2026-03-04T00:00:00"/>
    <s v="AC00248"/>
    <s v="UPI"/>
    <s v="Bengaluru"/>
    <n v="10299.129999999999"/>
    <s v="REVERSED"/>
    <d v="2026-03-04T00:00:00"/>
    <x v="2"/>
    <n v="56.1"/>
    <n v="1"/>
  </r>
  <r>
    <s v="TXN002104"/>
    <d v="2026-02-28T00:00:00"/>
    <s v="AC00217"/>
    <s v="UPI"/>
    <s v="Pune"/>
    <n v="2055.7600000000002"/>
    <s v="SUCCESS"/>
    <d v="2026-03-02T00:00:00"/>
    <x v="2"/>
    <n v="8"/>
    <n v="1"/>
  </r>
  <r>
    <s v="TXN002105"/>
    <d v="2026-01-22T00:00:00"/>
    <s v="AC00062"/>
    <s v="NEFT"/>
    <s v="Bengaluru"/>
    <n v="2913.32"/>
    <s v="SUCCESS"/>
    <d v="2026-01-23T00:00:00"/>
    <x v="1"/>
    <n v="47.8"/>
    <n v="1"/>
  </r>
  <r>
    <s v="TXN002106"/>
    <d v="2026-01-13T00:00:00"/>
    <s v="AC00740"/>
    <s v="UPI"/>
    <s v="Hyderabad"/>
    <n v="4554.8"/>
    <s v="SUCCESS"/>
    <d v="2026-01-15T00:00:00"/>
    <x v="1"/>
    <n v="35.299999999999997"/>
    <n v="1"/>
  </r>
  <r>
    <s v="TXN002107"/>
    <d v="2026-01-13T00:00:00"/>
    <s v="AC00597"/>
    <s v="UPI"/>
    <s v="Hyderabad"/>
    <n v="3684.09"/>
    <s v="SUCCESS"/>
    <d v="2026-01-13T00:00:00"/>
    <x v="0"/>
    <n v="15.3"/>
    <n v="1"/>
  </r>
  <r>
    <s v="TXN002108"/>
    <d v="2026-03-17T00:00:00"/>
    <s v="AC00389"/>
    <s v="ATM"/>
    <s v="Bengaluru"/>
    <n v="737.93"/>
    <s v="SUCCESS"/>
    <d v="2026-03-17T00:00:00"/>
    <x v="2"/>
    <n v="73.599999999999994"/>
    <n v="1"/>
  </r>
  <r>
    <s v="TXN002109"/>
    <d v="2026-03-13T00:00:00"/>
    <s v="AC00167"/>
    <s v="UPI"/>
    <s v="Bengaluru"/>
    <n v="2392.4699999999998"/>
    <s v="SUCCESS"/>
    <d v="2026-03-13T00:00:00"/>
    <x v="1"/>
    <n v="27.9"/>
    <n v="1"/>
  </r>
  <r>
    <s v="TXN002111"/>
    <d v="2026-02-15T00:00:00"/>
    <s v="AC00709"/>
    <s v="UPI"/>
    <s v="Pune"/>
    <n v="1863.45"/>
    <s v="SUCCESS"/>
    <d v="2026-02-18T00:00:00"/>
    <x v="0"/>
    <n v="38.799999999999997"/>
    <n v="1"/>
  </r>
  <r>
    <s v="TXN002112"/>
    <d v="2026-01-07T00:00:00"/>
    <s v="AC00057"/>
    <s v="UPI"/>
    <s v="Hyderabad"/>
    <n v="645.79999999999995"/>
    <s v="SUCCESS"/>
    <d v="2026-01-10T00:00:00"/>
    <x v="2"/>
    <n v="30.6"/>
    <n v="1"/>
  </r>
  <r>
    <s v="TXN002113"/>
    <d v="2026-03-02T00:00:00"/>
    <s v="AC00440"/>
    <s v="UPI"/>
    <s v="Pune"/>
    <n v="2510.27"/>
    <s v="SUCCESS"/>
    <d v="2026-03-02T00:00:00"/>
    <x v="0"/>
    <n v="26.5"/>
    <n v="1"/>
  </r>
  <r>
    <s v="TXN002114"/>
    <d v="2026-03-18T00:00:00"/>
    <s v="AC00778"/>
    <s v="ATM"/>
    <s v="Mumbai"/>
    <n v="11871.61"/>
    <s v="SUCCESS"/>
    <d v="2026-03-21T00:00:00"/>
    <x v="1"/>
    <n v="94"/>
    <n v="1"/>
  </r>
  <r>
    <s v="TXN002115"/>
    <d v="2026-02-15T00:00:00"/>
    <s v="AC00327"/>
    <s v="IMPS"/>
    <s v="Hyderabad"/>
    <n v="2609.7399999999998"/>
    <s v="FAILED"/>
    <d v="2026-02-16T00:00:00"/>
    <x v="2"/>
    <n v="52.4"/>
    <n v="1"/>
  </r>
  <r>
    <s v="TXN002116"/>
    <d v="2026-01-20T00:00:00"/>
    <s v="AC00053"/>
    <s v="IMPS"/>
    <s v="Hyderabad"/>
    <n v="22683.21"/>
    <s v="SUCCESS"/>
    <d v="2026-01-21T00:00:00"/>
    <x v="2"/>
    <n v="23.5"/>
    <n v="1"/>
  </r>
  <r>
    <s v="TXN002117"/>
    <d v="2026-03-31T00:00:00"/>
    <s v="AC00434"/>
    <s v="UPI"/>
    <s v="Mumbai"/>
    <n v="2239.5700000000002"/>
    <s v="SUCCESS"/>
    <d v="2026-04-01T00:00:00"/>
    <x v="1"/>
    <n v="2.1"/>
    <n v="1"/>
  </r>
  <r>
    <s v="TXN002118"/>
    <d v="2026-02-26T00:00:00"/>
    <s v="AC00795"/>
    <s v="UPI"/>
    <s v="Hyderabad"/>
    <n v="8544.7199999999993"/>
    <s v="SUCCESS"/>
    <d v="2026-03-01T00:00:00"/>
    <x v="0"/>
    <n v="13.5"/>
    <n v="1"/>
  </r>
  <r>
    <s v="TXN002119"/>
    <d v="2026-03-24T00:00:00"/>
    <s v="AC00079"/>
    <s v="UPI"/>
    <s v="Hyderabad"/>
    <n v="3095.62"/>
    <s v="SUCCESS"/>
    <d v="2026-03-24T00:00:00"/>
    <x v="0"/>
    <n v="26.5"/>
    <n v="1"/>
  </r>
  <r>
    <s v="TXN002120"/>
    <d v="2026-02-21T00:00:00"/>
    <s v="AC00571"/>
    <s v="UPI"/>
    <s v="Pune"/>
    <n v="3967.2"/>
    <s v="FAILED"/>
    <d v="2026-02-23T00:00:00"/>
    <x v="0"/>
    <n v="3.5"/>
    <n v="1"/>
  </r>
  <r>
    <s v="TXN002121"/>
    <d v="2026-01-01T00:00:00"/>
    <s v="AC00288"/>
    <s v="NEFT"/>
    <s v="Hyderabad"/>
    <n v="11382.89"/>
    <s v="REVERSED"/>
    <d v="2026-01-04T00:00:00"/>
    <x v="2"/>
    <n v="44.9"/>
    <n v="1"/>
  </r>
  <r>
    <s v="TXN002122"/>
    <d v="2026-01-01T00:00:00"/>
    <s v="AC00249"/>
    <s v="UPI"/>
    <s v="Hyderabad"/>
    <n v="2783.22"/>
    <s v="SUCCESS"/>
    <d v="2026-01-02T00:00:00"/>
    <x v="2"/>
    <n v="22.9"/>
    <n v="1"/>
  </r>
  <r>
    <s v="TXN002123"/>
    <d v="2026-03-14T00:00:00"/>
    <s v="AC00297"/>
    <s v="UPI"/>
    <s v="Bengaluru"/>
    <n v="606.20000000000005"/>
    <s v="SUCCESS"/>
    <d v="2026-03-16T00:00:00"/>
    <x v="1"/>
    <n v="57.4"/>
    <n v="1"/>
  </r>
  <r>
    <s v="TXN002124"/>
    <d v="2026-02-27T00:00:00"/>
    <s v="AC00358"/>
    <s v="IMPS"/>
    <s v="Mumbai"/>
    <n v="3155.35"/>
    <s v="SUCCESS"/>
    <d v="2026-02-27T00:00:00"/>
    <x v="1"/>
    <n v="13.8"/>
    <n v="1"/>
  </r>
  <r>
    <s v="TXN002125"/>
    <d v="2026-03-07T00:00:00"/>
    <s v="AC00840"/>
    <s v="UPI"/>
    <s v="Hyderabad"/>
    <n v="3726.29"/>
    <s v="REVERSED"/>
    <d v="2026-03-10T00:00:00"/>
    <x v="2"/>
    <n v="62.1"/>
    <n v="1"/>
  </r>
  <r>
    <s v="TXN002126"/>
    <d v="2026-03-15T00:00:00"/>
    <s v="AC00497"/>
    <s v="NEFT"/>
    <s v="Pune"/>
    <n v="10541.35"/>
    <s v="SUCCESS"/>
    <d v="2026-03-15T00:00:00"/>
    <x v="1"/>
    <n v="25.7"/>
    <n v="1"/>
  </r>
  <r>
    <s v="TXN002127"/>
    <d v="2026-03-10T00:00:00"/>
    <s v="AC00189"/>
    <s v="UPI"/>
    <s v="Bengaluru"/>
    <n v="7929.57"/>
    <s v="SUCCESS"/>
    <d v="2026-03-12T00:00:00"/>
    <x v="1"/>
    <n v="6.4"/>
    <n v="1"/>
  </r>
  <r>
    <s v="TXN002128"/>
    <d v="2026-03-24T00:00:00"/>
    <s v="AC00147"/>
    <s v="UPI"/>
    <s v="Bengaluru"/>
    <n v="6540.71"/>
    <s v="SUCCESS"/>
    <d v="2026-03-27T00:00:00"/>
    <x v="2"/>
    <n v="54.1"/>
    <n v="1"/>
  </r>
  <r>
    <s v="TXN002129"/>
    <d v="2026-02-21T00:00:00"/>
    <s v="AC00227"/>
    <s v="NEFT"/>
    <s v="Pune"/>
    <n v="3210.22"/>
    <s v="FAILED"/>
    <d v="2026-02-24T00:00:00"/>
    <x v="1"/>
    <n v="6.4"/>
    <n v="1"/>
  </r>
  <r>
    <s v="TXN002130"/>
    <d v="2026-01-06T00:00:00"/>
    <s v="AC00550"/>
    <s v="UPI"/>
    <s v="Bengaluru"/>
    <n v="63989"/>
    <s v="SUCCESS"/>
    <d v="2026-01-07T00:00:00"/>
    <x v="1"/>
    <n v="5.3"/>
    <n v="1"/>
  </r>
  <r>
    <s v="TXN002131"/>
    <d v="2026-03-30T00:00:00"/>
    <s v="AC00253"/>
    <s v="UPI"/>
    <s v="Hyderabad"/>
    <n v="2661.06"/>
    <s v="SUCCESS"/>
    <d v="2026-04-01T00:00:00"/>
    <x v="0"/>
    <n v="8.9"/>
    <n v="1"/>
  </r>
  <r>
    <s v="TXN002132"/>
    <d v="2026-01-18T00:00:00"/>
    <s v="AC00077"/>
    <s v="UPI"/>
    <s v="Bengaluru"/>
    <n v="7765.39"/>
    <s v="SUCCESS"/>
    <d v="2026-01-20T00:00:00"/>
    <x v="0"/>
    <n v="61.4"/>
    <n v="1"/>
  </r>
  <r>
    <s v="TXN002133"/>
    <d v="2026-02-28T00:00:00"/>
    <s v="AC00313"/>
    <s v="NEFT"/>
    <s v="Mumbai"/>
    <n v="7256.97"/>
    <s v="SUCCESS"/>
    <d v="2026-03-03T00:00:00"/>
    <x v="2"/>
    <n v="73.400000000000006"/>
    <n v="1"/>
  </r>
  <r>
    <s v="TXN002134"/>
    <d v="2026-01-21T00:00:00"/>
    <s v="AC00377"/>
    <s v="UPI"/>
    <s v="Mumbai"/>
    <n v="20825.59"/>
    <s v="SUCCESS"/>
    <d v="2026-01-23T00:00:00"/>
    <x v="2"/>
    <n v="52.8"/>
    <n v="1"/>
  </r>
  <r>
    <s v="TXN002135"/>
    <d v="2026-03-10T00:00:00"/>
    <s v="AC00695"/>
    <s v="CARD"/>
    <s v="Mumbai"/>
    <n v="2510.09"/>
    <s v="SUCCESS"/>
    <d v="2026-03-10T00:00:00"/>
    <x v="1"/>
    <n v="18.5"/>
    <n v="1"/>
  </r>
  <r>
    <s v="TXN002136"/>
    <d v="2026-01-14T00:00:00"/>
    <s v="AC00391"/>
    <s v="NEFT"/>
    <s v="Bengaluru"/>
    <n v="874.25"/>
    <s v="SUCCESS"/>
    <d v="2026-01-14T00:00:00"/>
    <x v="2"/>
    <n v="15.4"/>
    <n v="1"/>
  </r>
  <r>
    <s v="TXN002137"/>
    <d v="2026-02-24T00:00:00"/>
    <s v="AC00116"/>
    <s v="UPI"/>
    <s v="Hyderabad"/>
    <n v="4861.3999999999996"/>
    <s v="FAILED"/>
    <d v="2026-02-26T00:00:00"/>
    <x v="1"/>
    <n v="43.5"/>
    <n v="1"/>
  </r>
  <r>
    <s v="TXN002138"/>
    <d v="2026-03-16T00:00:00"/>
    <s v="AC00311"/>
    <s v="NEFT"/>
    <s v="Pune"/>
    <n v="2993.34"/>
    <s v="SUCCESS"/>
    <d v="2026-03-17T00:00:00"/>
    <x v="1"/>
    <n v="71.2"/>
    <n v="1"/>
  </r>
  <r>
    <s v="TXN002139"/>
    <d v="2026-03-02T00:00:00"/>
    <s v="AC00286"/>
    <s v="NEFT"/>
    <s v="Hyderabad"/>
    <n v="1352.42"/>
    <s v="SUCCESS"/>
    <d v="2026-03-02T00:00:00"/>
    <x v="2"/>
    <n v="32.9"/>
    <n v="1"/>
  </r>
  <r>
    <s v="TXN002140"/>
    <d v="2026-03-24T00:00:00"/>
    <s v="AC00055"/>
    <s v="UPI"/>
    <s v="Hyderabad"/>
    <n v="8956.02"/>
    <s v="FAILED"/>
    <d v="2026-03-26T00:00:00"/>
    <x v="1"/>
    <n v="20.7"/>
    <n v="1"/>
  </r>
  <r>
    <s v="TXN002141"/>
    <d v="2026-01-20T00:00:00"/>
    <s v="AC00693"/>
    <s v="IMPS"/>
    <s v="Bengaluru"/>
    <n v="10443.23"/>
    <s v="SUCCESS"/>
    <d v="2026-01-21T00:00:00"/>
    <x v="1"/>
    <n v="46"/>
    <n v="1"/>
  </r>
  <r>
    <s v="TXN002142"/>
    <d v="2026-03-28T00:00:00"/>
    <s v="AC00590"/>
    <s v="NEFT"/>
    <s v="Bengaluru"/>
    <n v="7607.89"/>
    <s v="SUCCESS"/>
    <d v="2026-03-30T00:00:00"/>
    <x v="2"/>
    <n v="15.1"/>
    <n v="1"/>
  </r>
  <r>
    <s v="TXN002143"/>
    <d v="2026-01-19T00:00:00"/>
    <s v="AC00203"/>
    <s v="CARD"/>
    <s v="Hyderabad"/>
    <n v="1644.19"/>
    <s v="SUCCESS"/>
    <d v="2026-01-19T00:00:00"/>
    <x v="2"/>
    <n v="61.7"/>
    <n v="1"/>
  </r>
  <r>
    <s v="TXN002144"/>
    <d v="2026-01-31T00:00:00"/>
    <s v="AC00294"/>
    <s v="UPI"/>
    <s v="Hyderabad"/>
    <n v="3992"/>
    <s v="SUCCESS"/>
    <d v="2026-01-31T00:00:00"/>
    <x v="0"/>
    <n v="17.899999999999999"/>
    <n v="1"/>
  </r>
  <r>
    <s v="TXN002145"/>
    <d v="2026-02-24T00:00:00"/>
    <s v="AC00425"/>
    <s v="UPI"/>
    <s v="Pune"/>
    <n v="2231.6799999999998"/>
    <s v="SUCCESS"/>
    <d v="2026-03-01T00:00:00"/>
    <x v="2"/>
    <n v="43.8"/>
    <n v="1"/>
  </r>
  <r>
    <s v="TXN002146"/>
    <d v="2026-02-10T00:00:00"/>
    <s v="AC00651"/>
    <s v="IMPS"/>
    <s v="Bengaluru"/>
    <n v="4722.0600000000004"/>
    <s v="SUCCESS"/>
    <d v="2026-02-13T00:00:00"/>
    <x v="0"/>
    <n v="19.7"/>
    <n v="1"/>
  </r>
  <r>
    <s v="TXN002147"/>
    <d v="2026-02-07T00:00:00"/>
    <s v="AC00254"/>
    <s v="UPI"/>
    <s v="Mumbai"/>
    <n v="560.45000000000005"/>
    <s v="SUCCESS"/>
    <d v="2026-02-09T00:00:00"/>
    <x v="2"/>
    <n v="17.600000000000001"/>
    <n v="1"/>
  </r>
  <r>
    <s v="TXN002148"/>
    <d v="2026-03-02T00:00:00"/>
    <s v="AC00040"/>
    <s v="NEFT"/>
    <s v="Pune"/>
    <n v="5081.84"/>
    <s v="SUCCESS"/>
    <d v="2026-03-02T00:00:00"/>
    <x v="0"/>
    <n v="19.3"/>
    <n v="1"/>
  </r>
  <r>
    <s v="TXN002149"/>
    <d v="2026-03-08T00:00:00"/>
    <s v="AC00425"/>
    <s v="IMPS"/>
    <s v="Hyderabad"/>
    <n v="4597.58"/>
    <s v="SUCCESS"/>
    <d v="2026-03-11T00:00:00"/>
    <x v="1"/>
    <n v="19"/>
    <n v="1"/>
  </r>
  <r>
    <s v="TXN002150"/>
    <d v="2026-02-17T00:00:00"/>
    <s v="AC00279"/>
    <s v="NEFT"/>
    <s v="Mumbai"/>
    <n v="1632.98"/>
    <s v="SUCCESS"/>
    <d v="2026-02-17T00:00:00"/>
    <x v="1"/>
    <n v="28.3"/>
    <n v="1"/>
  </r>
  <r>
    <s v="TXN002151"/>
    <d v="2026-02-17T00:00:00"/>
    <s v="AC00824"/>
    <s v="CARD"/>
    <s v="Bengaluru"/>
    <n v="8969.25"/>
    <s v="FAILED"/>
    <d v="2026-02-19T00:00:00"/>
    <x v="0"/>
    <n v="8.5"/>
    <n v="1"/>
  </r>
  <r>
    <s v="TXN002152"/>
    <d v="2026-03-04T00:00:00"/>
    <s v="AC00269"/>
    <s v="UPI"/>
    <s v="Bengaluru"/>
    <n v="6174.66"/>
    <s v="SUCCESS"/>
    <d v="2026-03-04T00:00:00"/>
    <x v="2"/>
    <n v="69.599999999999994"/>
    <n v="1"/>
  </r>
  <r>
    <s v="TXN002153"/>
    <d v="2026-02-12T00:00:00"/>
    <s v="AC00498"/>
    <s v="UPI"/>
    <s v="Hyderabad"/>
    <n v="5026.8"/>
    <s v="SUCCESS"/>
    <d v="2026-02-12T00:00:00"/>
    <x v="2"/>
    <n v="98.5"/>
    <n v="1"/>
  </r>
  <r>
    <s v="TXN002154"/>
    <d v="2026-03-27T00:00:00"/>
    <s v="AC00182"/>
    <s v="UPI"/>
    <s v="Pune"/>
    <n v="960.84"/>
    <s v="SUCCESS"/>
    <d v="2026-03-27T00:00:00"/>
    <x v="0"/>
    <n v="28.7"/>
    <n v="1"/>
  </r>
  <r>
    <s v="TXN002155"/>
    <d v="2026-03-06T00:00:00"/>
    <s v="AC00809"/>
    <s v="ATM"/>
    <s v="Hyderabad"/>
    <n v="2583.42"/>
    <s v="FAILED"/>
    <d v="2026-03-08T00:00:00"/>
    <x v="2"/>
    <n v="33.9"/>
    <n v="1"/>
  </r>
  <r>
    <s v="TXN002156"/>
    <d v="2026-03-09T00:00:00"/>
    <s v="AC00472"/>
    <s v="IMPS"/>
    <s v="Bengaluru"/>
    <n v="11546.45"/>
    <s v="SUCCESS"/>
    <d v="2026-03-10T00:00:00"/>
    <x v="1"/>
    <n v="36.4"/>
    <n v="1"/>
  </r>
  <r>
    <s v="TXN002157"/>
    <d v="2026-03-27T00:00:00"/>
    <s v="AC00758"/>
    <s v="UPI"/>
    <s v="Bengaluru"/>
    <n v="820.4"/>
    <s v="SUCCESS"/>
    <d v="2026-03-28T00:00:00"/>
    <x v="1"/>
    <n v="47.1"/>
    <n v="1"/>
  </r>
  <r>
    <s v="TXN002158"/>
    <d v="2026-02-01T00:00:00"/>
    <s v="AC00691"/>
    <s v="NEFT"/>
    <s v="Pune"/>
    <n v="5139.59"/>
    <s v="SUCCESS"/>
    <d v="2026-02-03T00:00:00"/>
    <x v="1"/>
    <n v="22.4"/>
    <n v="1"/>
  </r>
  <r>
    <s v="TXN002159"/>
    <d v="2026-03-12T00:00:00"/>
    <s v="AC00806"/>
    <s v="IMPS"/>
    <s v="Bengaluru"/>
    <n v="8598.36"/>
    <s v="SUCCESS"/>
    <d v="2026-03-13T00:00:00"/>
    <x v="0"/>
    <n v="32.9"/>
    <n v="1"/>
  </r>
  <r>
    <s v="TXN002160"/>
    <d v="2026-03-02T00:00:00"/>
    <s v="AC00185"/>
    <s v="UPI"/>
    <s v="Bengaluru"/>
    <n v="9014.36"/>
    <s v="SUCCESS"/>
    <d v="2026-03-07T00:00:00"/>
    <x v="2"/>
    <n v="19.100000000000001"/>
    <n v="1"/>
  </r>
  <r>
    <s v="TXN002161"/>
    <d v="2026-03-21T00:00:00"/>
    <s v="AC00251"/>
    <s v="UPI"/>
    <s v="Hyderabad"/>
    <n v="10572.92"/>
    <s v="SUCCESS"/>
    <d v="2026-03-21T00:00:00"/>
    <x v="0"/>
    <n v="19.2"/>
    <n v="1"/>
  </r>
  <r>
    <s v="TXN002162"/>
    <d v="2026-01-03T00:00:00"/>
    <s v="AC00611"/>
    <s v="UPI"/>
    <s v="Bengaluru"/>
    <n v="2794.12"/>
    <s v="SUCCESS"/>
    <d v="2026-01-06T00:00:00"/>
    <x v="0"/>
    <n v="25.6"/>
    <n v="1"/>
  </r>
  <r>
    <s v="TXN002163"/>
    <d v="2026-03-23T00:00:00"/>
    <s v="AC00556"/>
    <s v="NEFT"/>
    <s v="Hyderabad"/>
    <n v="21493.15"/>
    <s v="SUCCESS"/>
    <d v="2026-03-25T00:00:00"/>
    <x v="2"/>
    <n v="30.8"/>
    <n v="1"/>
  </r>
  <r>
    <s v="TXN002164"/>
    <d v="2026-03-22T00:00:00"/>
    <s v="AC00714"/>
    <s v="IMPS"/>
    <s v="Pune"/>
    <n v="3361.09"/>
    <s v="SUCCESS"/>
    <d v="2026-03-23T00:00:00"/>
    <x v="2"/>
    <n v="42.5"/>
    <n v="1"/>
  </r>
  <r>
    <s v="TXN002165"/>
    <d v="2026-01-27T00:00:00"/>
    <s v="AC00075"/>
    <s v="CARD"/>
    <s v="Pune"/>
    <n v="2361.58"/>
    <s v="SUCCESS"/>
    <d v="2026-02-01T00:00:00"/>
    <x v="2"/>
    <n v="9.9"/>
    <n v="1"/>
  </r>
  <r>
    <s v="TXN002166"/>
    <d v="2026-03-26T00:00:00"/>
    <s v="AC00089"/>
    <s v="ATM"/>
    <s v="Pune"/>
    <n v="496.05"/>
    <s v="SUCCESS"/>
    <d v="2026-03-27T00:00:00"/>
    <x v="1"/>
    <n v="21.1"/>
    <n v="1"/>
  </r>
  <r>
    <s v="TXN002167"/>
    <d v="2026-03-02T00:00:00"/>
    <s v="AC00162"/>
    <s v="UPI"/>
    <s v="Bengaluru"/>
    <n v="1355.45"/>
    <s v="SUCCESS"/>
    <d v="2026-03-02T00:00:00"/>
    <x v="0"/>
    <n v="15.4"/>
    <n v="1"/>
  </r>
  <r>
    <s v="TXN002168"/>
    <d v="2026-02-19T00:00:00"/>
    <s v="AC00646"/>
    <s v="UPI"/>
    <s v="Pune"/>
    <n v="7142.83"/>
    <s v="SUCCESS"/>
    <d v="2026-02-21T00:00:00"/>
    <x v="1"/>
    <n v="22.9"/>
    <n v="1"/>
  </r>
  <r>
    <s v="TXN002169"/>
    <d v="2026-03-22T00:00:00"/>
    <s v="AC00286"/>
    <s v="UPI"/>
    <s v="Bengaluru"/>
    <n v="3242.92"/>
    <s v="SUCCESS"/>
    <d v="2026-03-22T00:00:00"/>
    <x v="1"/>
    <n v="12.7"/>
    <n v="1"/>
  </r>
  <r>
    <s v="TXN002170"/>
    <d v="2026-01-08T00:00:00"/>
    <s v="AC00030"/>
    <s v="IMPS"/>
    <s v="Hyderabad"/>
    <n v="3752.04"/>
    <s v="SUCCESS"/>
    <d v="2026-01-08T00:00:00"/>
    <x v="2"/>
    <n v="45.9"/>
    <n v="1"/>
  </r>
  <r>
    <s v="TXN002171"/>
    <d v="2026-01-03T00:00:00"/>
    <s v="AC00036"/>
    <s v="UPI"/>
    <s v="Hyderabad"/>
    <n v="2804.34"/>
    <s v="SUCCESS"/>
    <d v="2026-01-05T00:00:00"/>
    <x v="2"/>
    <n v="14.7"/>
    <n v="1"/>
  </r>
  <r>
    <s v="TXN002172"/>
    <d v="2026-02-15T00:00:00"/>
    <s v="AC00821"/>
    <s v="UPI"/>
    <s v="Bengaluru"/>
    <n v="2665.51"/>
    <s v="FAILED"/>
    <d v="2026-02-18T00:00:00"/>
    <x v="2"/>
    <n v="25.6"/>
    <n v="1"/>
  </r>
  <r>
    <s v="TXN002173"/>
    <d v="2026-02-08T00:00:00"/>
    <s v="AC00692"/>
    <s v="ATM"/>
    <s v="Hyderabad"/>
    <n v="4262.32"/>
    <s v="SUCCESS"/>
    <d v="2026-02-08T00:00:00"/>
    <x v="0"/>
    <n v="47.9"/>
    <n v="1"/>
  </r>
  <r>
    <s v="TXN002174"/>
    <d v="2026-03-27T00:00:00"/>
    <s v="AC00515"/>
    <s v="IMPS"/>
    <s v="Hyderabad"/>
    <n v="7646.14"/>
    <s v="SUCCESS"/>
    <d v="2026-03-28T00:00:00"/>
    <x v="1"/>
    <n v="55.6"/>
    <n v="1"/>
  </r>
  <r>
    <s v="TXN002175"/>
    <d v="2026-01-07T00:00:00"/>
    <s v="AC00580"/>
    <s v="IMPS"/>
    <s v="Hyderabad"/>
    <n v="760.34"/>
    <s v="FAILED"/>
    <d v="2026-01-07T00:00:00"/>
    <x v="1"/>
    <n v="14.3"/>
    <n v="1"/>
  </r>
  <r>
    <s v="TXN002176"/>
    <d v="2026-02-11T00:00:00"/>
    <s v="AC00501"/>
    <s v="UPI"/>
    <s v="Pune"/>
    <n v="2802.55"/>
    <s v="SUCCESS"/>
    <d v="2026-02-13T00:00:00"/>
    <x v="2"/>
    <n v="32"/>
    <n v="1"/>
  </r>
  <r>
    <s v="TXN002177"/>
    <d v="2026-03-30T00:00:00"/>
    <s v="AC00058"/>
    <s v="UPI"/>
    <s v="Mumbai"/>
    <n v="8172.73"/>
    <s v="SUCCESS"/>
    <d v="2026-04-01T00:00:00"/>
    <x v="1"/>
    <n v="24.8"/>
    <n v="1"/>
  </r>
  <r>
    <s v="TXN002178"/>
    <d v="2026-02-01T00:00:00"/>
    <s v="AC00572"/>
    <s v="NEFT"/>
    <s v="Hyderabad"/>
    <n v="5032.1000000000004"/>
    <s v="SUCCESS"/>
    <d v="2026-02-02T00:00:00"/>
    <x v="0"/>
    <n v="21.5"/>
    <n v="1"/>
  </r>
  <r>
    <s v="TXN002179"/>
    <d v="2026-03-18T00:00:00"/>
    <s v="AC00468"/>
    <s v="IMPS"/>
    <s v="Bengaluru"/>
    <n v="13453.23"/>
    <s v="SUCCESS"/>
    <d v="2026-03-21T00:00:00"/>
    <x v="1"/>
    <n v="20.9"/>
    <n v="1"/>
  </r>
  <r>
    <s v="TXN002180"/>
    <d v="2026-03-05T00:00:00"/>
    <s v="AC00134"/>
    <s v="UPI"/>
    <s v="Bengaluru"/>
    <n v="5810.18"/>
    <s v="SUCCESS"/>
    <d v="2026-03-05T00:00:00"/>
    <x v="2"/>
    <n v="53.2"/>
    <n v="1"/>
  </r>
  <r>
    <s v="TXN002181"/>
    <d v="2026-01-18T00:00:00"/>
    <s v="AC00431"/>
    <s v="UPI"/>
    <s v="Pune"/>
    <n v="2901.89"/>
    <s v="SUCCESS"/>
    <d v="2026-01-18T00:00:00"/>
    <x v="2"/>
    <n v="10.9"/>
    <n v="1"/>
  </r>
  <r>
    <s v="TXN002182"/>
    <d v="2026-02-23T00:00:00"/>
    <s v="AC00438"/>
    <s v="CARD"/>
    <s v="Mumbai"/>
    <n v="3673.54"/>
    <s v="SUCCESS"/>
    <d v="2026-02-26T00:00:00"/>
    <x v="2"/>
    <n v="63.1"/>
    <n v="1"/>
  </r>
  <r>
    <s v="TXN002183"/>
    <d v="2026-01-14T00:00:00"/>
    <s v="AC00364"/>
    <s v="IMPS"/>
    <s v="Mumbai"/>
    <n v="1000.63"/>
    <s v="SUCCESS"/>
    <d v="2026-01-16T00:00:00"/>
    <x v="2"/>
    <n v="41.1"/>
    <n v="1"/>
  </r>
  <r>
    <s v="TXN002184"/>
    <d v="2026-02-14T00:00:00"/>
    <s v="AC00604"/>
    <s v="UPI"/>
    <s v="Bengaluru"/>
    <n v="28614.23"/>
    <s v="SUCCESS"/>
    <d v="2026-02-15T00:00:00"/>
    <x v="2"/>
    <n v="37.9"/>
    <n v="1"/>
  </r>
  <r>
    <s v="TXN002185"/>
    <d v="2026-01-14T00:00:00"/>
    <s v="AC00583"/>
    <s v="ATM"/>
    <s v="Hyderabad"/>
    <n v="40437.53"/>
    <s v="SUCCESS"/>
    <d v="2026-01-16T00:00:00"/>
    <x v="0"/>
    <n v="39.5"/>
    <n v="1"/>
  </r>
  <r>
    <s v="TXN002186"/>
    <d v="2026-01-23T00:00:00"/>
    <s v="AC00260"/>
    <s v="IMPS"/>
    <s v="Mumbai"/>
    <n v="10737.87"/>
    <s v="SUCCESS"/>
    <d v="2026-01-24T00:00:00"/>
    <x v="1"/>
    <n v="28"/>
    <n v="1"/>
  </r>
  <r>
    <s v="TXN002187"/>
    <d v="2026-01-06T00:00:00"/>
    <s v="AC00101"/>
    <s v="UPI"/>
    <s v="Mumbai"/>
    <n v="6882.27"/>
    <s v="SUCCESS"/>
    <d v="2026-01-06T00:00:00"/>
    <x v="2"/>
    <n v="47.4"/>
    <n v="1"/>
  </r>
  <r>
    <s v="TXN002188"/>
    <d v="2026-01-02T00:00:00"/>
    <s v="AC00677"/>
    <s v="CARD"/>
    <s v="Hyderabad"/>
    <n v="15873.76"/>
    <s v="SUCCESS"/>
    <d v="2026-01-03T00:00:00"/>
    <x v="0"/>
    <n v="65.599999999999994"/>
    <n v="1"/>
  </r>
  <r>
    <s v="TXN002189"/>
    <d v="2026-02-04T00:00:00"/>
    <s v="AC00188"/>
    <s v="UPI"/>
    <s v="Bengaluru"/>
    <n v="4662.5600000000004"/>
    <s v="SUCCESS"/>
    <d v="2026-02-06T00:00:00"/>
    <x v="2"/>
    <n v="22.4"/>
    <n v="1"/>
  </r>
  <r>
    <s v="TXN002190"/>
    <d v="2026-01-11T00:00:00"/>
    <s v="AC00754"/>
    <s v="IMPS"/>
    <s v="Hyderabad"/>
    <n v="15112.53"/>
    <s v="SUCCESS"/>
    <d v="2026-01-11T00:00:00"/>
    <x v="1"/>
    <n v="53.3"/>
    <n v="1"/>
  </r>
  <r>
    <s v="TXN002191"/>
    <d v="2026-02-07T00:00:00"/>
    <s v="AC00760"/>
    <s v="UPI"/>
    <s v="Bengaluru"/>
    <n v="6931.51"/>
    <s v="SUCCESS"/>
    <d v="2026-02-10T00:00:00"/>
    <x v="1"/>
    <n v="39.700000000000003"/>
    <n v="1"/>
  </r>
  <r>
    <s v="TXN002192"/>
    <d v="2026-03-24T00:00:00"/>
    <s v="AC00295"/>
    <s v="ATM"/>
    <s v="Bengaluru"/>
    <n v="8210.5499999999993"/>
    <s v="SUCCESS"/>
    <d v="2026-03-25T00:00:00"/>
    <x v="1"/>
    <n v="5.8"/>
    <n v="1"/>
  </r>
  <r>
    <s v="TXN002193"/>
    <d v="2026-02-01T00:00:00"/>
    <s v="AC00472"/>
    <s v="UPI"/>
    <s v="Mumbai"/>
    <n v="36106.82"/>
    <s v="SUCCESS"/>
    <d v="2026-02-01T00:00:00"/>
    <x v="2"/>
    <n v="20.2"/>
    <n v="1"/>
  </r>
  <r>
    <s v="TXN002194"/>
    <d v="2026-03-07T00:00:00"/>
    <s v="AC00418"/>
    <s v="UPI"/>
    <s v="Hyderabad"/>
    <n v="22867.96"/>
    <s v="SUCCESS"/>
    <d v="2026-03-10T00:00:00"/>
    <x v="2"/>
    <n v="13.6"/>
    <n v="1"/>
  </r>
  <r>
    <s v="TXN002195"/>
    <d v="2026-02-17T00:00:00"/>
    <s v="AC00620"/>
    <s v="UPI"/>
    <s v="Mumbai"/>
    <n v="1372.56"/>
    <s v="SUCCESS"/>
    <d v="2026-02-17T00:00:00"/>
    <x v="1"/>
    <n v="28.1"/>
    <n v="1"/>
  </r>
  <r>
    <s v="TXN002196"/>
    <d v="2026-01-25T00:00:00"/>
    <s v="AC00837"/>
    <s v="UPI"/>
    <s v="Bengaluru"/>
    <n v="6841.09"/>
    <s v="SUCCESS"/>
    <d v="2026-01-25T00:00:00"/>
    <x v="0"/>
    <n v="6"/>
    <n v="1"/>
  </r>
  <r>
    <s v="TXN002197"/>
    <d v="2026-03-17T00:00:00"/>
    <s v="AC00245"/>
    <s v="NEFT"/>
    <s v="Hyderabad"/>
    <n v="847.25"/>
    <s v="SUCCESS"/>
    <d v="2026-03-19T00:00:00"/>
    <x v="1"/>
    <n v="3.7"/>
    <n v="1"/>
  </r>
  <r>
    <s v="TXN002198"/>
    <d v="2026-03-11T00:00:00"/>
    <s v="AC00009"/>
    <s v="IMPS"/>
    <s v="Hyderabad"/>
    <n v="3638.26"/>
    <s v="SUCCESS"/>
    <d v="2026-03-12T00:00:00"/>
    <x v="2"/>
    <n v="23.6"/>
    <n v="1"/>
  </r>
  <r>
    <s v="TXN002199"/>
    <d v="2026-01-09T00:00:00"/>
    <s v="AC00564"/>
    <s v="NEFT"/>
    <s v="Pune"/>
    <n v="1543.71"/>
    <s v="SUCCESS"/>
    <d v="2026-01-11T00:00:00"/>
    <x v="0"/>
    <n v="2.8"/>
    <n v="1"/>
  </r>
  <r>
    <s v="TXN002200"/>
    <d v="2026-01-16T00:00:00"/>
    <s v="AC00051"/>
    <s v="CARD"/>
    <s v="Bengaluru"/>
    <n v="2438.29"/>
    <s v="SUCCESS"/>
    <d v="2026-01-17T00:00:00"/>
    <x v="1"/>
    <n v="17.5"/>
    <n v="1"/>
  </r>
  <r>
    <s v="TXN002201"/>
    <d v="2026-02-18T00:00:00"/>
    <s v="AC00506"/>
    <s v="UPI"/>
    <s v="Bengaluru"/>
    <n v="889.34"/>
    <s v="SUCCESS"/>
    <d v="2026-02-21T00:00:00"/>
    <x v="0"/>
    <n v="7.3"/>
    <n v="1"/>
  </r>
  <r>
    <s v="TXN002202"/>
    <d v="2026-02-02T00:00:00"/>
    <s v="AC00756"/>
    <s v="IMPS"/>
    <s v="Mumbai"/>
    <n v="8459.9"/>
    <s v="SUCCESS"/>
    <d v="2026-02-04T00:00:00"/>
    <x v="0"/>
    <n v="8.3000000000000007"/>
    <n v="1"/>
  </r>
  <r>
    <s v="TXN002203"/>
    <d v="2026-01-13T00:00:00"/>
    <s v="AC00672"/>
    <s v="UPI"/>
    <s v="Hyderabad"/>
    <n v="13270.85"/>
    <s v="SUCCESS"/>
    <d v="2026-01-15T00:00:00"/>
    <x v="0"/>
    <n v="59.3"/>
    <n v="1"/>
  </r>
  <r>
    <s v="TXN002204"/>
    <d v="2026-03-11T00:00:00"/>
    <s v="AC00210"/>
    <s v="NEFT"/>
    <s v="Hyderabad"/>
    <n v="6143.1"/>
    <s v="SUCCESS"/>
    <d v="2026-03-12T00:00:00"/>
    <x v="2"/>
    <n v="30.4"/>
    <n v="1"/>
  </r>
  <r>
    <s v="TXN002205"/>
    <d v="2026-03-29T00:00:00"/>
    <s v="AC00404"/>
    <s v="NEFT"/>
    <s v="Hyderabad"/>
    <n v="2464.8000000000002"/>
    <s v="FAILED"/>
    <d v="2026-03-30T00:00:00"/>
    <x v="1"/>
    <n v="61.7"/>
    <n v="1"/>
  </r>
  <r>
    <s v="TXN002206"/>
    <d v="2026-01-12T00:00:00"/>
    <s v="AC00096"/>
    <s v="NEFT"/>
    <s v="Hyderabad"/>
    <n v="19862.54"/>
    <s v="SUCCESS"/>
    <d v="2026-01-15T00:00:00"/>
    <x v="2"/>
    <n v="23.9"/>
    <n v="1"/>
  </r>
  <r>
    <s v="TXN002207"/>
    <d v="2026-02-28T00:00:00"/>
    <s v="AC00419"/>
    <s v="NEFT"/>
    <s v="Hyderabad"/>
    <n v="1537.55"/>
    <s v="FAILED"/>
    <d v="2026-03-02T00:00:00"/>
    <x v="1"/>
    <n v="7.7"/>
    <n v="1"/>
  </r>
  <r>
    <s v="TXN002208"/>
    <d v="2026-02-01T00:00:00"/>
    <s v="AC00490"/>
    <s v="NEFT"/>
    <s v="Bengaluru"/>
    <n v="3699.64"/>
    <s v="SUCCESS"/>
    <d v="2026-02-03T00:00:00"/>
    <x v="0"/>
    <n v="17.2"/>
    <n v="1"/>
  </r>
  <r>
    <s v="TXN002209"/>
    <d v="2026-03-30T00:00:00"/>
    <s v="AC00476"/>
    <s v="NEFT"/>
    <s v="Hyderabad"/>
    <n v="5373.28"/>
    <s v="SUCCESS"/>
    <d v="2026-04-02T00:00:00"/>
    <x v="2"/>
    <n v="3.9"/>
    <n v="1"/>
  </r>
  <r>
    <s v="TXN002210"/>
    <d v="2026-03-28T00:00:00"/>
    <s v="AC00068"/>
    <s v="IMPS"/>
    <s v="Mumbai"/>
    <n v="8699.9500000000007"/>
    <s v="SUCCESS"/>
    <d v="2026-03-31T00:00:00"/>
    <x v="0"/>
    <n v="8.4"/>
    <n v="1"/>
  </r>
  <r>
    <s v="TXN002211"/>
    <d v="2026-02-28T00:00:00"/>
    <s v="AC00162"/>
    <s v="UPI"/>
    <s v="Hyderabad"/>
    <n v="1937.67"/>
    <s v="SUCCESS"/>
    <d v="2026-03-03T00:00:00"/>
    <x v="2"/>
    <n v="2.5"/>
    <n v="1"/>
  </r>
  <r>
    <s v="TXN002212"/>
    <d v="2026-02-20T00:00:00"/>
    <s v="AC00548"/>
    <s v="UPI"/>
    <s v="Mumbai"/>
    <n v="12762.98"/>
    <s v="SUCCESS"/>
    <d v="2026-02-21T00:00:00"/>
    <x v="0"/>
    <n v="37.9"/>
    <n v="1"/>
  </r>
  <r>
    <s v="TXN002214"/>
    <d v="2026-01-20T00:00:00"/>
    <s v="AC00635"/>
    <s v="IMPS"/>
    <s v="Hyderabad"/>
    <n v="45279.47"/>
    <s v="SUCCESS"/>
    <d v="2026-01-21T00:00:00"/>
    <x v="1"/>
    <n v="33.799999999999997"/>
    <n v="1"/>
  </r>
  <r>
    <s v="TXN002215"/>
    <d v="2026-02-25T00:00:00"/>
    <s v="AC00139"/>
    <s v="NEFT"/>
    <s v="Hyderabad"/>
    <n v="3030.29"/>
    <s v="SUCCESS"/>
    <d v="2026-02-25T00:00:00"/>
    <x v="2"/>
    <n v="9.4"/>
    <n v="1"/>
  </r>
  <r>
    <s v="TXN002216"/>
    <d v="2026-01-20T00:00:00"/>
    <s v="AC00603"/>
    <s v="UPI"/>
    <s v="Hyderabad"/>
    <n v="8509.9599999999991"/>
    <s v="SUCCESS"/>
    <d v="2026-01-23T00:00:00"/>
    <x v="1"/>
    <n v="30"/>
    <n v="1"/>
  </r>
  <r>
    <s v="TXN002217"/>
    <d v="2026-02-01T00:00:00"/>
    <s v="AC00508"/>
    <s v="UPI"/>
    <s v="Bengaluru"/>
    <n v="3140"/>
    <s v="SUCCESS"/>
    <d v="2026-02-01T00:00:00"/>
    <x v="0"/>
    <n v="13.2"/>
    <n v="1"/>
  </r>
  <r>
    <s v="TXN002218"/>
    <d v="2026-03-27T00:00:00"/>
    <s v="AC00340"/>
    <s v="UPI"/>
    <s v="Hyderabad"/>
    <n v="4571.5200000000004"/>
    <s v="SUCCESS"/>
    <d v="2026-03-30T00:00:00"/>
    <x v="0"/>
    <n v="85.6"/>
    <n v="1"/>
  </r>
  <r>
    <s v="TXN002219"/>
    <d v="2026-03-19T00:00:00"/>
    <s v="AC00056"/>
    <s v="UPI"/>
    <s v="Bengaluru"/>
    <n v="10055.58"/>
    <s v="SUCCESS"/>
    <d v="2026-03-21T00:00:00"/>
    <x v="2"/>
    <n v="85.1"/>
    <n v="1"/>
  </r>
  <r>
    <s v="TXN002220"/>
    <d v="2026-01-16T00:00:00"/>
    <s v="AC00340"/>
    <s v="IMPS"/>
    <s v="Pune"/>
    <n v="3030.79"/>
    <s v="SUCCESS"/>
    <d v="2026-01-16T00:00:00"/>
    <x v="2"/>
    <n v="11"/>
    <n v="1"/>
  </r>
  <r>
    <s v="TXN002221"/>
    <d v="2026-01-30T00:00:00"/>
    <s v="AC00555"/>
    <s v="UPI"/>
    <s v="Mumbai"/>
    <n v="6382.19"/>
    <s v="SUCCESS"/>
    <d v="2026-02-02T00:00:00"/>
    <x v="2"/>
    <n v="6.8"/>
    <n v="1"/>
  </r>
  <r>
    <s v="TXN002222"/>
    <d v="2026-02-17T00:00:00"/>
    <s v="AC00729"/>
    <s v="UPI"/>
    <s v="Hyderabad"/>
    <n v="336.74"/>
    <s v="SUCCESS"/>
    <d v="2026-02-17T00:00:00"/>
    <x v="0"/>
    <n v="7.7"/>
    <n v="1"/>
  </r>
  <r>
    <s v="TXN002223"/>
    <d v="2026-02-24T00:00:00"/>
    <s v="AC00559"/>
    <s v="UPI"/>
    <s v="Pune"/>
    <n v="1634.91"/>
    <s v="SUCCESS"/>
    <d v="2026-02-25T00:00:00"/>
    <x v="2"/>
    <n v="19.600000000000001"/>
    <n v="1"/>
  </r>
  <r>
    <s v="TXN002224"/>
    <d v="2026-02-19T00:00:00"/>
    <s v="AC00459"/>
    <s v="NEFT"/>
    <s v="Bengaluru"/>
    <n v="6707.83"/>
    <s v="SUCCESS"/>
    <d v="2026-02-20T00:00:00"/>
    <x v="1"/>
    <n v="7.8"/>
    <n v="2"/>
  </r>
  <r>
    <s v="TXN002224"/>
    <d v="2026-02-19T00:00:00"/>
    <s v="AC00459"/>
    <s v="NEFT"/>
    <s v="Bengaluru"/>
    <n v="6707.83"/>
    <s v="SUCCESS"/>
    <d v="2026-02-19T00:00:00"/>
    <x v="1"/>
    <n v="7.8"/>
    <n v="2"/>
  </r>
  <r>
    <s v="TXN002225"/>
    <d v="2026-01-28T00:00:00"/>
    <s v="AC00417"/>
    <s v="UPI"/>
    <s v="Hyderabad"/>
    <n v="32666.95"/>
    <s v="SUCCESS"/>
    <d v="2026-01-31T00:00:00"/>
    <x v="2"/>
    <n v="25.8"/>
    <n v="1"/>
  </r>
  <r>
    <s v="TXN002226"/>
    <d v="2026-02-23T00:00:00"/>
    <s v="AC00432"/>
    <s v="UPI"/>
    <s v="Bengaluru"/>
    <n v="1815.02"/>
    <s v="SUCCESS"/>
    <d v="2026-02-25T00:00:00"/>
    <x v="2"/>
    <n v="3.2"/>
    <n v="1"/>
  </r>
  <r>
    <s v="TXN002227"/>
    <d v="2026-02-03T00:00:00"/>
    <s v="AC00419"/>
    <s v="UPI"/>
    <s v="Pune"/>
    <n v="1644.01"/>
    <s v="SUCCESS"/>
    <d v="2026-02-06T00:00:00"/>
    <x v="2"/>
    <n v="30.9"/>
    <n v="1"/>
  </r>
  <r>
    <s v="TXN002228"/>
    <d v="2026-01-23T00:00:00"/>
    <s v="AC00550"/>
    <s v="CARD"/>
    <s v="Mumbai"/>
    <n v="4615.41"/>
    <s v="SUCCESS"/>
    <d v="2026-01-25T00:00:00"/>
    <x v="2"/>
    <n v="25.8"/>
    <n v="1"/>
  </r>
  <r>
    <s v="TXN002229"/>
    <d v="2026-02-16T00:00:00"/>
    <s v="AC00062"/>
    <s v="IMPS"/>
    <s v="Pune"/>
    <n v="9149.2999999999993"/>
    <s v="SUCCESS"/>
    <d v="2026-02-18T00:00:00"/>
    <x v="2"/>
    <n v="11.4"/>
    <n v="1"/>
  </r>
  <r>
    <s v="TXN002230"/>
    <d v="2026-02-05T00:00:00"/>
    <s v="AC00746"/>
    <s v="CARD"/>
    <s v="Bengaluru"/>
    <n v="8663.0499999999993"/>
    <s v="FAILED"/>
    <d v="2026-02-06T00:00:00"/>
    <x v="2"/>
    <n v="16.100000000000001"/>
    <n v="1"/>
  </r>
  <r>
    <s v="TXN002231"/>
    <d v="2026-02-23T00:00:00"/>
    <s v="AC00473"/>
    <s v="NEFT"/>
    <s v="Pune"/>
    <n v="2320.0700000000002"/>
    <s v="FAILED"/>
    <d v="2026-02-24T00:00:00"/>
    <x v="2"/>
    <n v="12.9"/>
    <n v="1"/>
  </r>
  <r>
    <s v="TXN002232"/>
    <d v="2026-03-26T00:00:00"/>
    <s v="AC00421"/>
    <s v="IMPS"/>
    <s v="Bengaluru"/>
    <n v="5328.9"/>
    <s v="SUCCESS"/>
    <d v="2026-03-28T00:00:00"/>
    <x v="0"/>
    <n v="37.299999999999997"/>
    <n v="1"/>
  </r>
  <r>
    <s v="TXN002233"/>
    <d v="2026-03-06T00:00:00"/>
    <s v="AC00287"/>
    <s v="UPI"/>
    <s v="Hyderabad"/>
    <n v="21337.86"/>
    <s v="SUCCESS"/>
    <d v="2026-03-09T00:00:00"/>
    <x v="0"/>
    <n v="26.4"/>
    <n v="1"/>
  </r>
  <r>
    <s v="TXN002234"/>
    <d v="2026-03-17T00:00:00"/>
    <s v="AC00117"/>
    <s v="UPI"/>
    <s v="Hyderabad"/>
    <n v="1261.93"/>
    <s v="SUCCESS"/>
    <d v="2026-03-17T00:00:00"/>
    <x v="1"/>
    <n v="63.2"/>
    <n v="1"/>
  </r>
  <r>
    <s v="TXN002235"/>
    <d v="2026-01-25T00:00:00"/>
    <s v="AC00361"/>
    <s v="CARD"/>
    <s v="Mumbai"/>
    <n v="10269.84"/>
    <s v="SUCCESS"/>
    <d v="2026-01-28T00:00:00"/>
    <x v="0"/>
    <n v="15.6"/>
    <n v="1"/>
  </r>
  <r>
    <s v="TXN002236"/>
    <d v="2026-02-10T00:00:00"/>
    <s v="AC00835"/>
    <s v="NEFT"/>
    <s v="Hyderabad"/>
    <n v="585.05999999999995"/>
    <s v="SUCCESS"/>
    <d v="2026-02-11T00:00:00"/>
    <x v="2"/>
    <n v="9.8000000000000007"/>
    <n v="1"/>
  </r>
  <r>
    <s v="TXN002237"/>
    <d v="2026-03-25T00:00:00"/>
    <s v="AC00738"/>
    <s v="UPI"/>
    <s v="Mumbai"/>
    <n v="7161.35"/>
    <s v="SUCCESS"/>
    <d v="2026-03-27T00:00:00"/>
    <x v="1"/>
    <n v="12.8"/>
    <n v="2"/>
  </r>
  <r>
    <s v="TXN002237"/>
    <d v="2026-03-25T00:00:00"/>
    <s v="AC00738"/>
    <s v="UPI"/>
    <s v="Mumbai"/>
    <n v="7161.35"/>
    <s v="SUCCESS"/>
    <d v="2026-03-26T00:00:00"/>
    <x v="1"/>
    <n v="12.8"/>
    <n v="2"/>
  </r>
  <r>
    <s v="TXN002238"/>
    <d v="2026-01-11T00:00:00"/>
    <s v="AC00102"/>
    <s v="CARD"/>
    <s v="Hyderabad"/>
    <n v="2270.08"/>
    <s v="SUCCESS"/>
    <d v="2026-01-11T00:00:00"/>
    <x v="2"/>
    <n v="14.3"/>
    <n v="1"/>
  </r>
  <r>
    <s v="TXN002239"/>
    <d v="2026-03-26T00:00:00"/>
    <s v="AC00513"/>
    <s v="NEFT"/>
    <s v="Hyderabad"/>
    <n v="5756.91"/>
    <s v="SUCCESS"/>
    <d v="2026-03-27T00:00:00"/>
    <x v="2"/>
    <n v="3.6"/>
    <n v="1"/>
  </r>
  <r>
    <s v="TXN002240"/>
    <d v="2026-01-23T00:00:00"/>
    <s v="AC00648"/>
    <s v="UPI"/>
    <s v="Bengaluru"/>
    <n v="3069.5"/>
    <s v="SUCCESS"/>
    <d v="2026-01-25T00:00:00"/>
    <x v="1"/>
    <n v="26.2"/>
    <n v="1"/>
  </r>
  <r>
    <s v="TXN002241"/>
    <d v="2026-03-06T00:00:00"/>
    <s v="AC00525"/>
    <s v="CARD"/>
    <s v="Hyderabad"/>
    <n v="2293.1799999999998"/>
    <s v="SUCCESS"/>
    <d v="2026-03-07T00:00:00"/>
    <x v="2"/>
    <n v="30.1"/>
    <n v="1"/>
  </r>
  <r>
    <s v="TXN002242"/>
    <d v="2026-03-30T00:00:00"/>
    <s v="AC00005"/>
    <s v="CARD"/>
    <s v="Mumbai"/>
    <n v="2362.19"/>
    <s v="SUCCESS"/>
    <d v="2026-04-02T00:00:00"/>
    <x v="0"/>
    <n v="52.1"/>
    <n v="1"/>
  </r>
  <r>
    <s v="TXN002243"/>
    <d v="2026-01-02T00:00:00"/>
    <s v="AC00161"/>
    <s v="CARD"/>
    <s v="Bengaluru"/>
    <n v="727.88"/>
    <s v="SUCCESS"/>
    <d v="2026-01-02T00:00:00"/>
    <x v="1"/>
    <n v="20.3"/>
    <n v="1"/>
  </r>
  <r>
    <s v="TXN002244"/>
    <d v="2026-03-02T00:00:00"/>
    <s v="AC00162"/>
    <s v="ATM"/>
    <s v="Bengaluru"/>
    <n v="17854.830000000002"/>
    <s v="SUCCESS"/>
    <d v="2026-03-05T00:00:00"/>
    <x v="0"/>
    <n v="22.8"/>
    <n v="1"/>
  </r>
  <r>
    <s v="TXN002245"/>
    <d v="2026-01-25T00:00:00"/>
    <s v="AC00249"/>
    <s v="UPI"/>
    <s v="Hyderabad"/>
    <n v="1697.5"/>
    <s v="SUCCESS"/>
    <d v="2026-01-26T00:00:00"/>
    <x v="0"/>
    <n v="41.6"/>
    <n v="1"/>
  </r>
  <r>
    <s v="TXN002246"/>
    <d v="2026-02-25T00:00:00"/>
    <s v="AC00001"/>
    <s v="IMPS"/>
    <s v="Hyderabad"/>
    <n v="1406.27"/>
    <s v="SUCCESS"/>
    <d v="2026-02-25T00:00:00"/>
    <x v="1"/>
    <n v="21.4"/>
    <n v="2"/>
  </r>
  <r>
    <s v="TXN002246"/>
    <d v="2026-02-25T00:00:00"/>
    <s v="AC00001"/>
    <s v="IMPS"/>
    <s v="Hyderabad"/>
    <n v="1406.27"/>
    <s v="SUCCESS"/>
    <d v="2026-02-26T00:00:00"/>
    <x v="1"/>
    <n v="21.4"/>
    <n v="2"/>
  </r>
  <r>
    <s v="TXN002247"/>
    <d v="2026-01-14T00:00:00"/>
    <s v="AC00677"/>
    <s v="UPI"/>
    <s v="Bengaluru"/>
    <n v="4208.01"/>
    <s v="SUCCESS"/>
    <d v="2026-01-17T00:00:00"/>
    <x v="2"/>
    <n v="17.899999999999999"/>
    <n v="1"/>
  </r>
  <r>
    <s v="TXN002248"/>
    <d v="2026-01-30T00:00:00"/>
    <s v="AC00643"/>
    <s v="UPI"/>
    <s v="Bengaluru"/>
    <n v="1035.19"/>
    <s v="FAILED"/>
    <d v="2026-01-31T00:00:00"/>
    <x v="2"/>
    <n v="5.0999999999999996"/>
    <n v="1"/>
  </r>
  <r>
    <s v="TXN002249"/>
    <d v="2026-01-25T00:00:00"/>
    <s v="AC00100"/>
    <s v="NEFT"/>
    <s v="Pune"/>
    <n v="2077.4"/>
    <s v="SUCCESS"/>
    <d v="2026-01-25T00:00:00"/>
    <x v="1"/>
    <n v="2.8"/>
    <n v="1"/>
  </r>
  <r>
    <s v="TXN002250"/>
    <d v="2026-02-03T00:00:00"/>
    <s v="AC00362"/>
    <s v="UPI"/>
    <s v="Bengaluru"/>
    <n v="9299.99"/>
    <s v="SUCCESS"/>
    <d v="2026-02-03T00:00:00"/>
    <x v="1"/>
    <n v="20.3"/>
    <n v="1"/>
  </r>
  <r>
    <s v="TXN002251"/>
    <d v="2026-03-14T00:00:00"/>
    <s v="AC00130"/>
    <s v="CARD"/>
    <s v="Bengaluru"/>
    <n v="2228.87"/>
    <s v="SUCCESS"/>
    <d v="2026-03-14T00:00:00"/>
    <x v="2"/>
    <n v="35.6"/>
    <n v="1"/>
  </r>
  <r>
    <s v="TXN002252"/>
    <d v="2026-03-11T00:00:00"/>
    <s v="AC00637"/>
    <s v="UPI"/>
    <s v="Hyderabad"/>
    <n v="5188.7700000000004"/>
    <s v="SUCCESS"/>
    <d v="2026-03-11T00:00:00"/>
    <x v="1"/>
    <n v="21"/>
    <n v="1"/>
  </r>
  <r>
    <s v="TXN002253"/>
    <d v="2026-02-09T00:00:00"/>
    <s v="AC00319"/>
    <s v="UPI"/>
    <s v="Bengaluru"/>
    <n v="3914.77"/>
    <s v="SUCCESS"/>
    <d v="2026-02-12T00:00:00"/>
    <x v="2"/>
    <n v="13.7"/>
    <n v="1"/>
  </r>
  <r>
    <s v="TXN002254"/>
    <d v="2026-03-17T00:00:00"/>
    <s v="AC00580"/>
    <s v="UPI"/>
    <s v="Mumbai"/>
    <n v="52386.42"/>
    <s v="SUCCESS"/>
    <d v="2026-03-18T00:00:00"/>
    <x v="1"/>
    <n v="20.9"/>
    <n v="1"/>
  </r>
  <r>
    <s v="TXN002255"/>
    <d v="2026-02-06T00:00:00"/>
    <s v="AC00515"/>
    <s v="UPI"/>
    <s v="Hyderabad"/>
    <n v="32359.9"/>
    <s v="SUCCESS"/>
    <d v="2026-02-08T00:00:00"/>
    <x v="1"/>
    <n v="21.7"/>
    <n v="1"/>
  </r>
  <r>
    <s v="TXN002256"/>
    <d v="2026-02-07T00:00:00"/>
    <s v="AC00577"/>
    <s v="IMPS"/>
    <s v="Bengaluru"/>
    <n v="73775.240000000005"/>
    <s v="SUCCESS"/>
    <d v="2026-02-07T00:00:00"/>
    <x v="2"/>
    <n v="27"/>
    <n v="1"/>
  </r>
  <r>
    <s v="TXN002257"/>
    <d v="2026-03-28T00:00:00"/>
    <s v="AC00061"/>
    <s v="CARD"/>
    <s v="Mumbai"/>
    <n v="674.1"/>
    <s v="SUCCESS"/>
    <d v="2026-03-28T00:00:00"/>
    <x v="2"/>
    <n v="25.1"/>
    <n v="1"/>
  </r>
  <r>
    <s v="TXN002258"/>
    <d v="2026-01-29T00:00:00"/>
    <s v="AC00673"/>
    <s v="UPI"/>
    <s v="Pune"/>
    <n v="15502.88"/>
    <s v="SUCCESS"/>
    <d v="2026-01-31T00:00:00"/>
    <x v="2"/>
    <n v="13.4"/>
    <n v="1"/>
  </r>
  <r>
    <s v="TXN002259"/>
    <d v="2026-01-18T00:00:00"/>
    <s v="AC00126"/>
    <s v="NEFT"/>
    <s v="Hyderabad"/>
    <n v="83185.990000000005"/>
    <s v="SUCCESS"/>
    <d v="2026-01-23T00:00:00"/>
    <x v="0"/>
    <n v="83.3"/>
    <n v="1"/>
  </r>
  <r>
    <s v="TXN002260"/>
    <d v="2026-01-03T00:00:00"/>
    <s v="AC00536"/>
    <s v="UPI"/>
    <s v="Hyderabad"/>
    <n v="6729.1"/>
    <s v="SUCCESS"/>
    <d v="2026-01-05T00:00:00"/>
    <x v="1"/>
    <n v="22.4"/>
    <n v="1"/>
  </r>
  <r>
    <s v="TXN002261"/>
    <d v="2026-01-26T00:00:00"/>
    <s v="AC00573"/>
    <s v="ATM"/>
    <s v="Hyderabad"/>
    <n v="4500.9399999999996"/>
    <s v="SUCCESS"/>
    <d v="2026-01-28T00:00:00"/>
    <x v="2"/>
    <n v="32.6"/>
    <n v="1"/>
  </r>
  <r>
    <s v="TXN002262"/>
    <d v="2026-02-11T00:00:00"/>
    <s v="AC00008"/>
    <s v="ATM"/>
    <s v="Mumbai"/>
    <n v="9124.16"/>
    <s v="SUCCESS"/>
    <d v="2026-02-12T00:00:00"/>
    <x v="2"/>
    <n v="52.2"/>
    <n v="1"/>
  </r>
  <r>
    <s v="TXN002263"/>
    <d v="2026-02-24T00:00:00"/>
    <s v="AC00461"/>
    <s v="UPI"/>
    <s v="Mumbai"/>
    <n v="3603.47"/>
    <s v="SUCCESS"/>
    <d v="2026-02-24T00:00:00"/>
    <x v="0"/>
    <n v="25.4"/>
    <n v="1"/>
  </r>
  <r>
    <s v="TXN002264"/>
    <d v="2026-02-12T00:00:00"/>
    <s v="AC00425"/>
    <s v="ATM"/>
    <s v="Mumbai"/>
    <n v="9774.15"/>
    <s v="SUCCESS"/>
    <d v="2026-02-12T00:00:00"/>
    <x v="0"/>
    <n v="27.2"/>
    <n v="1"/>
  </r>
  <r>
    <s v="TXN002265"/>
    <d v="2026-02-19T00:00:00"/>
    <s v="AC00537"/>
    <s v="IMPS"/>
    <s v="Bengaluru"/>
    <n v="11819.71"/>
    <s v="SUCCESS"/>
    <d v="2026-02-19T00:00:00"/>
    <x v="1"/>
    <n v="30.7"/>
    <n v="1"/>
  </r>
  <r>
    <s v="TXN002266"/>
    <d v="2026-01-13T00:00:00"/>
    <s v="AC00556"/>
    <s v="UPI"/>
    <s v="Hyderabad"/>
    <n v="27180.03"/>
    <s v="SUCCESS"/>
    <d v="2026-01-13T00:00:00"/>
    <x v="2"/>
    <n v="10.3"/>
    <n v="1"/>
  </r>
  <r>
    <s v="TXN002267"/>
    <d v="2026-03-28T00:00:00"/>
    <s v="AC00576"/>
    <s v="UPI"/>
    <s v="Bengaluru"/>
    <n v="570.24"/>
    <s v="SUCCESS"/>
    <d v="2026-03-28T00:00:00"/>
    <x v="2"/>
    <n v="32.4"/>
    <n v="1"/>
  </r>
  <r>
    <s v="TXN002268"/>
    <d v="2026-01-25T00:00:00"/>
    <s v="AC00471"/>
    <s v="UPI"/>
    <s v="Mumbai"/>
    <n v="297.47000000000003"/>
    <s v="SUCCESS"/>
    <d v="2026-01-26T00:00:00"/>
    <x v="2"/>
    <n v="9.9"/>
    <n v="1"/>
  </r>
  <r>
    <s v="TXN002269"/>
    <d v="2026-02-04T00:00:00"/>
    <s v="AC00402"/>
    <s v="CARD"/>
    <s v="Hyderabad"/>
    <n v="5381.91"/>
    <s v="SUCCESS"/>
    <d v="2026-02-07T00:00:00"/>
    <x v="2"/>
    <n v="8"/>
    <n v="1"/>
  </r>
  <r>
    <s v="TXN002270"/>
    <d v="2026-02-05T00:00:00"/>
    <s v="AC00835"/>
    <s v="UPI"/>
    <s v="Bengaluru"/>
    <n v="6036.07"/>
    <s v="SUCCESS"/>
    <d v="2026-02-08T00:00:00"/>
    <x v="2"/>
    <n v="32.799999999999997"/>
    <n v="1"/>
  </r>
  <r>
    <s v="TXN002271"/>
    <d v="2026-01-05T00:00:00"/>
    <s v="AC00462"/>
    <s v="UPI"/>
    <s v="Bengaluru"/>
    <n v="2445.29"/>
    <s v="FAILED"/>
    <d v="2026-01-07T00:00:00"/>
    <x v="2"/>
    <n v="87.6"/>
    <n v="1"/>
  </r>
  <r>
    <s v="TXN002272"/>
    <d v="2026-01-19T00:00:00"/>
    <s v="AC00361"/>
    <s v="IMPS"/>
    <s v="Hyderabad"/>
    <n v="6429.94"/>
    <s v="SUCCESS"/>
    <d v="2026-01-21T00:00:00"/>
    <x v="1"/>
    <n v="50.6"/>
    <n v="1"/>
  </r>
  <r>
    <s v="TXN002273"/>
    <d v="2026-02-16T00:00:00"/>
    <s v="AC00566"/>
    <s v="IMPS"/>
    <s v="Bengaluru"/>
    <n v="2016.3"/>
    <s v="SUCCESS"/>
    <d v="2026-02-19T00:00:00"/>
    <x v="2"/>
    <n v="14.8"/>
    <n v="1"/>
  </r>
  <r>
    <s v="TXN002274"/>
    <d v="2026-02-08T00:00:00"/>
    <s v="AC00211"/>
    <s v="IMPS"/>
    <s v="Pune"/>
    <n v="24841.59"/>
    <s v="SUCCESS"/>
    <d v="2026-02-08T00:00:00"/>
    <x v="2"/>
    <n v="12.2"/>
    <n v="1"/>
  </r>
  <r>
    <s v="TXN002276"/>
    <d v="2026-02-12T00:00:00"/>
    <s v="AC00745"/>
    <s v="CARD"/>
    <s v="Hyderabad"/>
    <n v="22417.37"/>
    <s v="FAILED"/>
    <d v="2026-02-15T00:00:00"/>
    <x v="2"/>
    <n v="21.2"/>
    <n v="1"/>
  </r>
  <r>
    <s v="TXN002277"/>
    <d v="2026-03-05T00:00:00"/>
    <s v="AC00042"/>
    <s v="CARD"/>
    <s v="Bengaluru"/>
    <n v="924.9"/>
    <s v="SUCCESS"/>
    <d v="2026-03-05T00:00:00"/>
    <x v="0"/>
    <n v="10.8"/>
    <n v="1"/>
  </r>
  <r>
    <s v="TXN002278"/>
    <d v="2026-01-04T00:00:00"/>
    <s v="AC00511"/>
    <s v="IMPS"/>
    <s v="Mumbai"/>
    <n v="26537.9"/>
    <s v="SUCCESS"/>
    <d v="2026-01-06T00:00:00"/>
    <x v="1"/>
    <n v="7"/>
    <n v="1"/>
  </r>
  <r>
    <s v="TXN002279"/>
    <d v="2026-03-26T00:00:00"/>
    <s v="AC00404"/>
    <s v="IMPS"/>
    <s v="Mumbai"/>
    <n v="3392.13"/>
    <s v="SUCCESS"/>
    <d v="2026-03-26T00:00:00"/>
    <x v="1"/>
    <n v="15.2"/>
    <n v="1"/>
  </r>
  <r>
    <s v="TXN002280"/>
    <d v="2026-01-04T00:00:00"/>
    <s v="AC00487"/>
    <s v="UPI"/>
    <s v="Hyderabad"/>
    <n v="2708.97"/>
    <s v="FAILED"/>
    <d v="2026-01-04T00:00:00"/>
    <x v="2"/>
    <n v="6.4"/>
    <n v="1"/>
  </r>
  <r>
    <s v="TXN002281"/>
    <d v="2026-03-09T00:00:00"/>
    <s v="AC00719"/>
    <s v="ATM"/>
    <s v="Mumbai"/>
    <n v="1844.76"/>
    <s v="SUCCESS"/>
    <d v="2026-03-10T00:00:00"/>
    <x v="2"/>
    <n v="28.2"/>
    <n v="1"/>
  </r>
  <r>
    <s v="TXN002282"/>
    <d v="2026-02-03T00:00:00"/>
    <s v="AC00336"/>
    <s v="UPI"/>
    <s v="Bengaluru"/>
    <n v="6195.08"/>
    <s v="SUCCESS"/>
    <d v="2026-02-03T00:00:00"/>
    <x v="1"/>
    <n v="38.799999999999997"/>
    <n v="1"/>
  </r>
  <r>
    <s v="TXN002283"/>
    <d v="2026-03-05T00:00:00"/>
    <s v="AC00295"/>
    <s v="UPI"/>
    <s v="Pune"/>
    <n v="3700.62"/>
    <s v="SUCCESS"/>
    <d v="2026-03-08T00:00:00"/>
    <x v="2"/>
    <n v="24"/>
    <n v="1"/>
  </r>
  <r>
    <s v="TXN002284"/>
    <d v="2026-02-22T00:00:00"/>
    <s v="AC00423"/>
    <s v="IMPS"/>
    <s v="Pune"/>
    <n v="2574.9899999999998"/>
    <s v="FAILED"/>
    <d v="2026-02-25T00:00:00"/>
    <x v="0"/>
    <n v="40.700000000000003"/>
    <n v="1"/>
  </r>
  <r>
    <s v="TXN002285"/>
    <d v="2026-03-25T00:00:00"/>
    <s v="AC00369"/>
    <s v="UPI"/>
    <s v="Pune"/>
    <n v="4540.05"/>
    <s v="SUCCESS"/>
    <d v="2026-03-27T00:00:00"/>
    <x v="2"/>
    <n v="29.3"/>
    <n v="1"/>
  </r>
  <r>
    <s v="TXN002286"/>
    <d v="2026-01-21T00:00:00"/>
    <s v="AC00828"/>
    <s v="CARD"/>
    <s v="Mumbai"/>
    <n v="670.59"/>
    <s v="SUCCESS"/>
    <d v="2026-01-24T00:00:00"/>
    <x v="1"/>
    <n v="111.6"/>
    <n v="1"/>
  </r>
  <r>
    <s v="TXN002287"/>
    <d v="2026-01-08T00:00:00"/>
    <s v="AC00592"/>
    <s v="UPI"/>
    <s v="Pune"/>
    <n v="7556.12"/>
    <s v="SUCCESS"/>
    <d v="2026-01-08T00:00:00"/>
    <x v="1"/>
    <n v="13.6"/>
    <n v="1"/>
  </r>
  <r>
    <s v="TXN002288"/>
    <d v="2026-02-01T00:00:00"/>
    <s v="AC00152"/>
    <s v="UPI"/>
    <s v="Hyderabad"/>
    <n v="27546.5"/>
    <s v="SUCCESS"/>
    <d v="2026-02-04T00:00:00"/>
    <x v="2"/>
    <n v="68.099999999999994"/>
    <n v="1"/>
  </r>
  <r>
    <s v="TXN002289"/>
    <d v="2026-03-03T00:00:00"/>
    <s v="AC00155"/>
    <s v="NEFT"/>
    <s v="Hyderabad"/>
    <n v="5440.96"/>
    <s v="SUCCESS"/>
    <d v="2026-03-03T00:00:00"/>
    <x v="1"/>
    <n v="19.899999999999999"/>
    <n v="1"/>
  </r>
  <r>
    <s v="TXN002291"/>
    <d v="2026-03-15T00:00:00"/>
    <s v="AC00205"/>
    <s v="CARD"/>
    <s v="Bengaluru"/>
    <n v="3525.73"/>
    <s v="FAILED"/>
    <d v="2026-03-16T00:00:00"/>
    <x v="2"/>
    <n v="37.299999999999997"/>
    <n v="1"/>
  </r>
  <r>
    <s v="TXN002292"/>
    <d v="2026-03-28T00:00:00"/>
    <s v="AC00262"/>
    <s v="CARD"/>
    <s v="Hyderabad"/>
    <n v="4056.88"/>
    <s v="SUCCESS"/>
    <d v="2026-03-28T00:00:00"/>
    <x v="0"/>
    <n v="11.7"/>
    <n v="1"/>
  </r>
  <r>
    <s v="TXN002293"/>
    <d v="2026-03-04T00:00:00"/>
    <s v="AC00599"/>
    <s v="IMPS"/>
    <s v="Mumbai"/>
    <n v="8349.82"/>
    <s v="SUCCESS"/>
    <d v="2026-03-05T00:00:00"/>
    <x v="2"/>
    <n v="4"/>
    <n v="1"/>
  </r>
  <r>
    <s v="TXN002294"/>
    <d v="2026-02-19T00:00:00"/>
    <s v="AC00510"/>
    <s v="UPI"/>
    <s v="Hyderabad"/>
    <n v="17726.349999999999"/>
    <s v="SUCCESS"/>
    <d v="2026-02-24T00:00:00"/>
    <x v="1"/>
    <n v="13"/>
    <n v="1"/>
  </r>
  <r>
    <s v="TXN002295"/>
    <d v="2026-03-10T00:00:00"/>
    <s v="AC00140"/>
    <s v="UPI"/>
    <s v="Hyderabad"/>
    <n v="44153.57"/>
    <s v="SUCCESS"/>
    <d v="2026-03-11T00:00:00"/>
    <x v="1"/>
    <n v="14.9"/>
    <n v="1"/>
  </r>
  <r>
    <s v="TXN002296"/>
    <d v="2026-03-27T00:00:00"/>
    <s v="AC00571"/>
    <s v="UPI"/>
    <s v="Bengaluru"/>
    <n v="714.62"/>
    <s v="SUCCESS"/>
    <d v="2026-03-29T00:00:00"/>
    <x v="1"/>
    <n v="28.4"/>
    <n v="1"/>
  </r>
  <r>
    <s v="TXN002297"/>
    <d v="2026-01-18T00:00:00"/>
    <s v="AC00166"/>
    <s v="NEFT"/>
    <s v="Bengaluru"/>
    <n v="5081.12"/>
    <s v="SUCCESS"/>
    <d v="2026-01-23T00:00:00"/>
    <x v="2"/>
    <n v="14.1"/>
    <n v="1"/>
  </r>
  <r>
    <s v="TXN002298"/>
    <d v="2026-03-17T00:00:00"/>
    <s v="AC00723"/>
    <s v="IMPS"/>
    <s v="Pune"/>
    <n v="1501.63"/>
    <s v="FAILED"/>
    <d v="2026-03-19T00:00:00"/>
    <x v="1"/>
    <n v="30.6"/>
    <n v="1"/>
  </r>
  <r>
    <s v="TXN002299"/>
    <d v="2026-03-21T00:00:00"/>
    <s v="AC00117"/>
    <s v="NEFT"/>
    <s v="Bengaluru"/>
    <n v="765.48"/>
    <s v="SUCCESS"/>
    <d v="2026-03-26T00:00:00"/>
    <x v="2"/>
    <n v="23.3"/>
    <n v="1"/>
  </r>
  <r>
    <s v="TXN002300"/>
    <d v="2026-03-23T00:00:00"/>
    <s v="AC00099"/>
    <s v="UPI"/>
    <s v="Pune"/>
    <n v="13774.92"/>
    <s v="SUCCESS"/>
    <d v="2026-03-24T00:00:00"/>
    <x v="0"/>
    <n v="17.100000000000001"/>
    <n v="1"/>
  </r>
  <r>
    <s v="TXN002301"/>
    <d v="2026-01-26T00:00:00"/>
    <s v="AC00588"/>
    <s v="UPI"/>
    <s v="Hyderabad"/>
    <n v="7953.51"/>
    <s v="SUCCESS"/>
    <d v="2026-01-29T00:00:00"/>
    <x v="0"/>
    <n v="41.6"/>
    <n v="1"/>
  </r>
  <r>
    <s v="TXN002302"/>
    <d v="2026-03-11T00:00:00"/>
    <s v="AC00354"/>
    <s v="UPI"/>
    <s v="Hyderabad"/>
    <n v="13946.36"/>
    <s v="FAILED"/>
    <d v="2026-03-11T00:00:00"/>
    <x v="1"/>
    <n v="43.4"/>
    <n v="1"/>
  </r>
  <r>
    <s v="TXN002303"/>
    <d v="2026-03-31T00:00:00"/>
    <s v="AC00632"/>
    <s v="IMPS"/>
    <s v="Hyderabad"/>
    <n v="9764.18"/>
    <s v="SUCCESS"/>
    <d v="2026-04-03T00:00:00"/>
    <x v="2"/>
    <n v="19.100000000000001"/>
    <n v="1"/>
  </r>
  <r>
    <s v="TXN002304"/>
    <d v="2026-03-26T00:00:00"/>
    <s v="AC00316"/>
    <s v="NEFT"/>
    <s v="Hyderabad"/>
    <n v="4625.93"/>
    <s v="SUCCESS"/>
    <d v="2026-03-29T00:00:00"/>
    <x v="2"/>
    <n v="23.1"/>
    <n v="1"/>
  </r>
  <r>
    <s v="TXN002305"/>
    <d v="2026-01-10T00:00:00"/>
    <s v="AC00168"/>
    <s v="CARD"/>
    <s v="Hyderabad"/>
    <n v="22017.24"/>
    <s v="SUCCESS"/>
    <d v="2026-01-13T00:00:00"/>
    <x v="0"/>
    <n v="5.6"/>
    <n v="1"/>
  </r>
  <r>
    <s v="TXN002306"/>
    <d v="2026-01-13T00:00:00"/>
    <s v="AC00473"/>
    <s v="NEFT"/>
    <s v="Hyderabad"/>
    <n v="11787.25"/>
    <s v="REVERSED"/>
    <d v="2026-01-13T00:00:00"/>
    <x v="2"/>
    <n v="42.4"/>
    <n v="1"/>
  </r>
  <r>
    <s v="TXN002307"/>
    <d v="2026-02-06T00:00:00"/>
    <s v="AC00332"/>
    <s v="UPI"/>
    <s v="Hyderabad"/>
    <n v="17650.490000000002"/>
    <s v="SUCCESS"/>
    <d v="2026-02-09T00:00:00"/>
    <x v="2"/>
    <n v="28.9"/>
    <n v="1"/>
  </r>
  <r>
    <s v="TXN002308"/>
    <d v="2026-03-15T00:00:00"/>
    <s v="AC00545"/>
    <s v="CARD"/>
    <s v="Hyderabad"/>
    <n v="835.34"/>
    <s v="SUCCESS"/>
    <d v="2026-03-16T00:00:00"/>
    <x v="2"/>
    <n v="38.1"/>
    <n v="1"/>
  </r>
  <r>
    <s v="TXN002309"/>
    <d v="2026-01-06T00:00:00"/>
    <s v="AC00428"/>
    <s v="UPI"/>
    <s v="Pune"/>
    <n v="4159.82"/>
    <s v="SUCCESS"/>
    <d v="2026-01-08T00:00:00"/>
    <x v="2"/>
    <n v="43.1"/>
    <n v="1"/>
  </r>
  <r>
    <s v="TXN002310"/>
    <d v="2026-03-20T00:00:00"/>
    <s v="AC00103"/>
    <s v="CARD"/>
    <s v="Hyderabad"/>
    <n v="4351.78"/>
    <s v="FAILED"/>
    <d v="2026-03-20T00:00:00"/>
    <x v="2"/>
    <n v="27.1"/>
    <n v="1"/>
  </r>
  <r>
    <s v="TXN002311"/>
    <d v="2026-03-02T00:00:00"/>
    <s v="AC00278"/>
    <s v="UPI"/>
    <s v="Pune"/>
    <n v="3067.13"/>
    <s v="SUCCESS"/>
    <d v="2026-03-02T00:00:00"/>
    <x v="1"/>
    <n v="65.5"/>
    <n v="1"/>
  </r>
  <r>
    <s v="TXN002312"/>
    <d v="2026-02-26T00:00:00"/>
    <s v="AC00782"/>
    <s v="ATM"/>
    <s v="Hyderabad"/>
    <n v="13305.38"/>
    <s v="SUCCESS"/>
    <d v="2026-02-27T00:00:00"/>
    <x v="0"/>
    <n v="61.5"/>
    <n v="1"/>
  </r>
  <r>
    <s v="TXN002313"/>
    <d v="2026-02-25T00:00:00"/>
    <s v="AC00357"/>
    <s v="UPI"/>
    <s v="Hyderabad"/>
    <n v="3277.86"/>
    <s v="SUCCESS"/>
    <d v="2026-02-26T00:00:00"/>
    <x v="1"/>
    <n v="34.200000000000003"/>
    <n v="1"/>
  </r>
  <r>
    <s v="TXN002314"/>
    <d v="2026-02-04T00:00:00"/>
    <s v="AC00568"/>
    <s v="UPI"/>
    <s v="Hyderabad"/>
    <n v="3127.39"/>
    <s v="SUCCESS"/>
    <d v="2026-02-05T00:00:00"/>
    <x v="2"/>
    <n v="37.5"/>
    <n v="1"/>
  </r>
  <r>
    <s v="TXN002315"/>
    <d v="2026-01-16T00:00:00"/>
    <s v="AC00302"/>
    <s v="UPI"/>
    <s v="Bengaluru"/>
    <n v="5871.12"/>
    <s v="SUCCESS"/>
    <d v="2026-01-17T00:00:00"/>
    <x v="2"/>
    <n v="54"/>
    <n v="1"/>
  </r>
  <r>
    <s v="TXN002316"/>
    <d v="2026-03-08T00:00:00"/>
    <s v="AC00421"/>
    <s v="UPI"/>
    <s v="Pune"/>
    <n v="9022.32"/>
    <s v="SUCCESS"/>
    <d v="2026-03-11T00:00:00"/>
    <x v="2"/>
    <n v="17.899999999999999"/>
    <n v="1"/>
  </r>
  <r>
    <s v="TXN002317"/>
    <d v="2026-02-22T00:00:00"/>
    <s v="AC00293"/>
    <s v="UPI"/>
    <s v="Bengaluru"/>
    <n v="833.63"/>
    <s v="SUCCESS"/>
    <d v="2026-02-25T00:00:00"/>
    <x v="2"/>
    <n v="24.5"/>
    <n v="1"/>
  </r>
  <r>
    <s v="TXN002318"/>
    <d v="2026-01-07T00:00:00"/>
    <s v="AC00246"/>
    <s v="IMPS"/>
    <s v="Hyderabad"/>
    <n v="1110.33"/>
    <s v="SUCCESS"/>
    <d v="2026-01-12T00:00:00"/>
    <x v="2"/>
    <n v="42.2"/>
    <n v="1"/>
  </r>
  <r>
    <s v="TXN002319"/>
    <d v="2026-02-20T00:00:00"/>
    <s v="AC00251"/>
    <s v="UPI"/>
    <s v="Hyderabad"/>
    <n v="6316.19"/>
    <s v="SUCCESS"/>
    <d v="2026-02-21T00:00:00"/>
    <x v="2"/>
    <n v="29.3"/>
    <n v="1"/>
  </r>
  <r>
    <s v="TXN002320"/>
    <d v="2026-01-09T00:00:00"/>
    <s v="AC00619"/>
    <s v="NEFT"/>
    <s v="Hyderabad"/>
    <n v="5104.8500000000004"/>
    <s v="SUCCESS"/>
    <d v="2026-01-11T00:00:00"/>
    <x v="0"/>
    <n v="36.299999999999997"/>
    <n v="1"/>
  </r>
  <r>
    <s v="TXN002321"/>
    <d v="2026-03-18T00:00:00"/>
    <s v="AC00810"/>
    <s v="NEFT"/>
    <s v="Mumbai"/>
    <n v="4943.6899999999996"/>
    <s v="SUCCESS"/>
    <d v="2026-03-20T00:00:00"/>
    <x v="2"/>
    <n v="5.2"/>
    <n v="1"/>
  </r>
  <r>
    <s v="TXN002323"/>
    <d v="2026-01-18T00:00:00"/>
    <s v="AC00371"/>
    <s v="NEFT"/>
    <s v="Bengaluru"/>
    <n v="20551.38"/>
    <s v="SUCCESS"/>
    <d v="2026-01-20T00:00:00"/>
    <x v="2"/>
    <n v="9"/>
    <n v="1"/>
  </r>
  <r>
    <s v="TXN002324"/>
    <d v="2026-01-07T00:00:00"/>
    <s v="AC00448"/>
    <s v="UPI"/>
    <s v="Bengaluru"/>
    <n v="2099.2600000000002"/>
    <s v="SUCCESS"/>
    <d v="2026-01-08T00:00:00"/>
    <x v="1"/>
    <n v="35.700000000000003"/>
    <n v="1"/>
  </r>
  <r>
    <s v="TXN002325"/>
    <d v="2026-01-27T00:00:00"/>
    <s v="AC00776"/>
    <s v="NEFT"/>
    <s v="Mumbai"/>
    <n v="5590.16"/>
    <s v="FAILED"/>
    <d v="2026-01-30T00:00:00"/>
    <x v="2"/>
    <n v="21.3"/>
    <n v="1"/>
  </r>
  <r>
    <s v="TXN002326"/>
    <d v="2026-02-04T00:00:00"/>
    <s v="AC00144"/>
    <s v="UPI"/>
    <s v="Hyderabad"/>
    <n v="3875.28"/>
    <s v="SUCCESS"/>
    <d v="2026-02-04T00:00:00"/>
    <x v="2"/>
    <n v="6.2"/>
    <n v="1"/>
  </r>
  <r>
    <s v="TXN002327"/>
    <d v="2026-03-12T00:00:00"/>
    <s v="AC00342"/>
    <s v="IMPS"/>
    <s v="Hyderabad"/>
    <n v="3494.66"/>
    <s v="SUCCESS"/>
    <d v="2026-03-14T00:00:00"/>
    <x v="1"/>
    <n v="13.8"/>
    <n v="1"/>
  </r>
  <r>
    <s v="TXN002328"/>
    <d v="2026-02-16T00:00:00"/>
    <s v="AC00139"/>
    <s v="CARD"/>
    <s v="Hyderabad"/>
    <n v="3966.51"/>
    <s v="SUCCESS"/>
    <d v="2026-02-19T00:00:00"/>
    <x v="2"/>
    <n v="14.2"/>
    <n v="1"/>
  </r>
  <r>
    <s v="TXN002329"/>
    <d v="2026-03-30T00:00:00"/>
    <s v="AC00697"/>
    <s v="IMPS"/>
    <s v="Pune"/>
    <n v="7509.31"/>
    <s v="SUCCESS"/>
    <d v="2026-04-02T00:00:00"/>
    <x v="0"/>
    <n v="43.8"/>
    <n v="1"/>
  </r>
  <r>
    <s v="TXN002330"/>
    <d v="2026-01-28T00:00:00"/>
    <s v="AC00148"/>
    <s v="ATM"/>
    <s v="Bengaluru"/>
    <n v="1416.35"/>
    <s v="FAILED"/>
    <d v="2026-01-28T00:00:00"/>
    <x v="2"/>
    <n v="52.5"/>
    <n v="1"/>
  </r>
  <r>
    <s v="TXN002331"/>
    <d v="2026-02-21T00:00:00"/>
    <s v="AC00159"/>
    <s v="IMPS"/>
    <s v="Bengaluru"/>
    <n v="1689.35"/>
    <s v="SUCCESS"/>
    <d v="2026-02-22T00:00:00"/>
    <x v="1"/>
    <n v="32.4"/>
    <n v="1"/>
  </r>
  <r>
    <s v="TXN002332"/>
    <d v="2026-02-23T00:00:00"/>
    <s v="AC00720"/>
    <s v="IMPS"/>
    <s v="Hyderabad"/>
    <n v="8740.84"/>
    <s v="SUCCESS"/>
    <d v="2026-02-24T00:00:00"/>
    <x v="0"/>
    <n v="77.8"/>
    <n v="1"/>
  </r>
  <r>
    <s v="TXN002333"/>
    <d v="2026-02-03T00:00:00"/>
    <s v="AC00836"/>
    <s v="UPI"/>
    <s v="Bengaluru"/>
    <n v="10285.870000000001"/>
    <s v="SUCCESS"/>
    <d v="2026-02-03T00:00:00"/>
    <x v="2"/>
    <n v="19.600000000000001"/>
    <n v="1"/>
  </r>
  <r>
    <s v="TXN002334"/>
    <d v="2026-01-18T00:00:00"/>
    <s v="AC00273"/>
    <s v="NEFT"/>
    <s v="Mumbai"/>
    <n v="2334.41"/>
    <s v="SUCCESS"/>
    <d v="2026-01-21T00:00:00"/>
    <x v="1"/>
    <n v="15.1"/>
    <n v="1"/>
  </r>
  <r>
    <s v="TXN002335"/>
    <d v="2026-02-02T00:00:00"/>
    <s v="AC00162"/>
    <s v="ATM"/>
    <s v="Hyderabad"/>
    <n v="4496.6499999999996"/>
    <s v="SUCCESS"/>
    <d v="2026-02-02T00:00:00"/>
    <x v="1"/>
    <n v="40.4"/>
    <n v="1"/>
  </r>
  <r>
    <s v="TXN002336"/>
    <d v="2026-02-05T00:00:00"/>
    <s v="AC00767"/>
    <s v="NEFT"/>
    <s v="Hyderabad"/>
    <n v="3868.63"/>
    <s v="SUCCESS"/>
    <d v="2026-02-06T00:00:00"/>
    <x v="2"/>
    <n v="53.8"/>
    <n v="1"/>
  </r>
  <r>
    <s v="TXN002337"/>
    <d v="2026-02-07T00:00:00"/>
    <s v="AC00589"/>
    <s v="UPI"/>
    <s v="Mumbai"/>
    <n v="943.55"/>
    <s v="SUCCESS"/>
    <d v="2026-02-08T00:00:00"/>
    <x v="0"/>
    <n v="44.1"/>
    <n v="1"/>
  </r>
  <r>
    <s v="TXN002338"/>
    <d v="2026-02-14T00:00:00"/>
    <s v="AC00759"/>
    <s v="NEFT"/>
    <s v="Hyderabad"/>
    <n v="31752.42"/>
    <s v="SUCCESS"/>
    <d v="2026-02-15T00:00:00"/>
    <x v="1"/>
    <n v="48.5"/>
    <n v="1"/>
  </r>
  <r>
    <s v="TXN002339"/>
    <d v="2026-03-29T00:00:00"/>
    <s v="AC00217"/>
    <s v="NEFT"/>
    <s v="Pune"/>
    <n v="1530.96"/>
    <s v="SUCCESS"/>
    <d v="2026-04-01T00:00:00"/>
    <x v="2"/>
    <n v="41.6"/>
    <n v="1"/>
  </r>
  <r>
    <s v="TXN002340"/>
    <d v="2026-03-27T00:00:00"/>
    <s v="AC00125"/>
    <s v="UPI"/>
    <s v="Bengaluru"/>
    <n v="2400.9499999999998"/>
    <s v="SUCCESS"/>
    <d v="2026-03-30T00:00:00"/>
    <x v="1"/>
    <n v="14"/>
    <n v="1"/>
  </r>
  <r>
    <s v="TXN002341"/>
    <d v="2026-03-12T00:00:00"/>
    <s v="AC00266"/>
    <s v="UPI"/>
    <s v="Hyderabad"/>
    <n v="11826.65"/>
    <s v="SUCCESS"/>
    <d v="2026-03-13T00:00:00"/>
    <x v="2"/>
    <n v="81.2"/>
    <n v="1"/>
  </r>
  <r>
    <s v="TXN002342"/>
    <d v="2026-01-01T00:00:00"/>
    <s v="AC00715"/>
    <s v="IMPS"/>
    <s v="Hyderabad"/>
    <n v="322.94"/>
    <s v="FAILED"/>
    <d v="2026-01-04T00:00:00"/>
    <x v="0"/>
    <n v="55"/>
    <n v="1"/>
  </r>
  <r>
    <s v="TXN002343"/>
    <d v="2026-01-04T00:00:00"/>
    <s v="AC00639"/>
    <s v="UPI"/>
    <s v="Bengaluru"/>
    <n v="724.99"/>
    <s v="SUCCESS"/>
    <d v="2026-01-04T00:00:00"/>
    <x v="1"/>
    <n v="23.8"/>
    <n v="1"/>
  </r>
  <r>
    <s v="TXN002344"/>
    <d v="2026-03-25T00:00:00"/>
    <s v="AC00544"/>
    <s v="CARD"/>
    <s v="Mumbai"/>
    <n v="5754.31"/>
    <s v="SUCCESS"/>
    <d v="2026-03-28T00:00:00"/>
    <x v="0"/>
    <n v="41.1"/>
    <n v="1"/>
  </r>
  <r>
    <s v="TXN002345"/>
    <d v="2026-02-27T00:00:00"/>
    <s v="AC00059"/>
    <s v="UPI"/>
    <s v="Bengaluru"/>
    <n v="2515.09"/>
    <s v="SUCCESS"/>
    <d v="2026-02-28T00:00:00"/>
    <x v="2"/>
    <n v="25.2"/>
    <n v="1"/>
  </r>
  <r>
    <s v="TXN002346"/>
    <d v="2026-01-06T00:00:00"/>
    <s v="AC00445"/>
    <s v="ATM"/>
    <s v="Hyderabad"/>
    <n v="4748.76"/>
    <s v="SUCCESS"/>
    <d v="2026-01-06T00:00:00"/>
    <x v="1"/>
    <n v="33.5"/>
    <n v="1"/>
  </r>
  <r>
    <s v="TXN002347"/>
    <d v="2026-02-12T00:00:00"/>
    <s v="AC00196"/>
    <s v="UPI"/>
    <s v="Bengaluru"/>
    <n v="3489.15"/>
    <s v="SUCCESS"/>
    <d v="2026-02-13T00:00:00"/>
    <x v="1"/>
    <n v="18.7"/>
    <n v="1"/>
  </r>
  <r>
    <s v="TXN002348"/>
    <d v="2026-02-03T00:00:00"/>
    <s v="AC00147"/>
    <s v="NEFT"/>
    <s v="Hyderabad"/>
    <n v="3738.66"/>
    <s v="SUCCESS"/>
    <d v="2026-02-06T00:00:00"/>
    <x v="2"/>
    <n v="27.7"/>
    <n v="1"/>
  </r>
  <r>
    <s v="TXN002349"/>
    <d v="2026-01-04T00:00:00"/>
    <s v="AC00629"/>
    <s v="CARD"/>
    <s v="Bengaluru"/>
    <n v="2076.6"/>
    <s v="SUCCESS"/>
    <d v="2026-01-09T00:00:00"/>
    <x v="1"/>
    <n v="4.5999999999999996"/>
    <n v="1"/>
  </r>
  <r>
    <s v="TXN002350"/>
    <d v="2026-02-19T00:00:00"/>
    <s v="AC00834"/>
    <s v="NEFT"/>
    <s v="Pune"/>
    <n v="250000"/>
    <s v="SUCCESS"/>
    <d v="2026-02-21T00:00:00"/>
    <x v="2"/>
    <n v="36.5"/>
    <n v="1"/>
  </r>
  <r>
    <s v="TXN002351"/>
    <d v="2026-02-13T00:00:00"/>
    <s v="AC00179"/>
    <s v="ATM"/>
    <s v="Bengaluru"/>
    <n v="10343.56"/>
    <s v="SUCCESS"/>
    <d v="2026-02-14T00:00:00"/>
    <x v="2"/>
    <n v="25.6"/>
    <n v="1"/>
  </r>
  <r>
    <s v="TXN002352"/>
    <d v="2026-02-10T00:00:00"/>
    <s v="AC00202"/>
    <s v="UPI"/>
    <s v="Pune"/>
    <n v="5524.52"/>
    <s v="REVERSED"/>
    <d v="2026-02-12T00:00:00"/>
    <x v="1"/>
    <n v="60.5"/>
    <n v="1"/>
  </r>
  <r>
    <s v="TXN002353"/>
    <d v="2026-02-07T00:00:00"/>
    <s v="AC00281"/>
    <s v="UPI"/>
    <s v="Bengaluru"/>
    <n v="4193.0600000000004"/>
    <s v="SUCCESS"/>
    <d v="2026-02-10T00:00:00"/>
    <x v="1"/>
    <n v="5.3"/>
    <n v="1"/>
  </r>
  <r>
    <s v="TXN002354"/>
    <d v="2026-02-05T00:00:00"/>
    <s v="AC00340"/>
    <s v="UPI"/>
    <s v="Hyderabad"/>
    <n v="6673.18"/>
    <s v="SUCCESS"/>
    <d v="2026-02-06T00:00:00"/>
    <x v="2"/>
    <n v="43.2"/>
    <n v="1"/>
  </r>
  <r>
    <s v="TXN002355"/>
    <d v="2026-02-13T00:00:00"/>
    <s v="AC00392"/>
    <s v="UPI"/>
    <s v="Mumbai"/>
    <n v="1776.46"/>
    <s v="SUCCESS"/>
    <d v="2026-02-16T00:00:00"/>
    <x v="2"/>
    <n v="39.1"/>
    <n v="1"/>
  </r>
  <r>
    <s v="TXN002356"/>
    <d v="2026-02-11T00:00:00"/>
    <s v="AC00295"/>
    <s v="UPI"/>
    <s v="Pune"/>
    <n v="76530.539999999994"/>
    <s v="SUCCESS"/>
    <d v="2026-02-14T00:00:00"/>
    <x v="0"/>
    <n v="3.3"/>
    <n v="1"/>
  </r>
  <r>
    <s v="TXN002357"/>
    <d v="2026-03-12T00:00:00"/>
    <s v="AC00440"/>
    <s v="IMPS"/>
    <s v="Bengaluru"/>
    <n v="853.76"/>
    <s v="SUCCESS"/>
    <d v="2026-03-13T00:00:00"/>
    <x v="2"/>
    <n v="15.7"/>
    <n v="1"/>
  </r>
  <r>
    <s v="TXN002358"/>
    <d v="2026-03-21T00:00:00"/>
    <s v="AC00600"/>
    <s v="IMPS"/>
    <s v="Bengaluru"/>
    <n v="2230.0300000000002"/>
    <s v="SUCCESS"/>
    <d v="2026-03-21T00:00:00"/>
    <x v="2"/>
    <n v="34.299999999999997"/>
    <n v="1"/>
  </r>
  <r>
    <s v="TXN002359"/>
    <d v="2026-03-17T00:00:00"/>
    <s v="AC00437"/>
    <s v="UPI"/>
    <s v="Bengaluru"/>
    <n v="54045.52"/>
    <s v="SUCCESS"/>
    <d v="2026-03-18T00:00:00"/>
    <x v="1"/>
    <n v="9.1999999999999993"/>
    <n v="1"/>
  </r>
  <r>
    <s v="TXN002360"/>
    <d v="2026-03-03T00:00:00"/>
    <s v="AC00145"/>
    <s v="UPI"/>
    <s v="Pune"/>
    <n v="12151.35"/>
    <s v="SUCCESS"/>
    <d v="2026-03-05T00:00:00"/>
    <x v="0"/>
    <n v="12.3"/>
    <n v="1"/>
  </r>
  <r>
    <s v="TXN002361"/>
    <d v="2026-03-17T00:00:00"/>
    <s v="AC00459"/>
    <s v="NEFT"/>
    <s v="Mumbai"/>
    <n v="1919.05"/>
    <s v="SUCCESS"/>
    <d v="2026-03-22T00:00:00"/>
    <x v="2"/>
    <n v="40.5"/>
    <n v="1"/>
  </r>
  <r>
    <s v="TXN002362"/>
    <d v="2026-03-28T00:00:00"/>
    <s v="AC00012"/>
    <s v="CARD"/>
    <s v="Pune"/>
    <n v="507.24"/>
    <s v="SUCCESS"/>
    <d v="2026-03-31T00:00:00"/>
    <x v="1"/>
    <n v="29.1"/>
    <n v="1"/>
  </r>
  <r>
    <s v="TXN002363"/>
    <d v="2026-01-04T00:00:00"/>
    <s v="AC00743"/>
    <s v="IMPS"/>
    <s v="Pune"/>
    <n v="4365.04"/>
    <s v="SUCCESS"/>
    <d v="2026-01-07T00:00:00"/>
    <x v="0"/>
    <n v="19.8"/>
    <n v="1"/>
  </r>
  <r>
    <s v="TXN002364"/>
    <d v="2026-01-08T00:00:00"/>
    <s v="AC00246"/>
    <s v="UPI"/>
    <s v="Bengaluru"/>
    <n v="7072.31"/>
    <s v="SUCCESS"/>
    <d v="2026-01-09T00:00:00"/>
    <x v="0"/>
    <n v="10"/>
    <n v="1"/>
  </r>
  <r>
    <s v="TXN002365"/>
    <d v="2026-03-20T00:00:00"/>
    <s v="AC00403"/>
    <s v="IMPS"/>
    <s v="Pune"/>
    <n v="14068.07"/>
    <s v="SUCCESS"/>
    <d v="2026-03-21T00:00:00"/>
    <x v="0"/>
    <n v="47.6"/>
    <n v="1"/>
  </r>
  <r>
    <s v="TXN002366"/>
    <d v="2026-02-09T00:00:00"/>
    <s v="AC00277"/>
    <s v="UPI"/>
    <s v="Mumbai"/>
    <n v="4548.6899999999996"/>
    <s v="SUCCESS"/>
    <d v="2026-02-12T00:00:00"/>
    <x v="1"/>
    <n v="20.399999999999999"/>
    <n v="1"/>
  </r>
  <r>
    <s v="TXN002367"/>
    <d v="2026-02-13T00:00:00"/>
    <s v="AC00808"/>
    <s v="NEFT"/>
    <s v="Bengaluru"/>
    <n v="23129.54"/>
    <s v="SUCCESS"/>
    <d v="2026-02-13T00:00:00"/>
    <x v="0"/>
    <n v="12.9"/>
    <n v="1"/>
  </r>
  <r>
    <s v="TXN002368"/>
    <d v="2026-02-13T00:00:00"/>
    <s v="AC00489"/>
    <s v="IMPS"/>
    <s v="Hyderabad"/>
    <n v="5406.93"/>
    <s v="SUCCESS"/>
    <d v="2026-02-13T00:00:00"/>
    <x v="2"/>
    <n v="33.6"/>
    <n v="1"/>
  </r>
  <r>
    <s v="TXN002369"/>
    <d v="2026-02-13T00:00:00"/>
    <s v="AC00105"/>
    <s v="UPI"/>
    <s v="Bengaluru"/>
    <n v="1961.11"/>
    <s v="SUCCESS"/>
    <d v="2026-02-14T00:00:00"/>
    <x v="0"/>
    <n v="35.799999999999997"/>
    <n v="1"/>
  </r>
  <r>
    <s v="TXN002370"/>
    <d v="2026-02-13T00:00:00"/>
    <s v="AC00648"/>
    <s v="ATM"/>
    <s v="Bengaluru"/>
    <n v="4393.51"/>
    <s v="SUCCESS"/>
    <d v="2026-02-13T00:00:00"/>
    <x v="1"/>
    <n v="37.1"/>
    <n v="1"/>
  </r>
  <r>
    <s v="TXN002371"/>
    <d v="2026-01-21T00:00:00"/>
    <s v="AC00578"/>
    <s v="IMPS"/>
    <s v="Mumbai"/>
    <n v="6146.55"/>
    <s v="SUCCESS"/>
    <d v="2026-01-26T00:00:00"/>
    <x v="2"/>
    <n v="64.5"/>
    <n v="1"/>
  </r>
  <r>
    <s v="TXN002372"/>
    <d v="2026-02-04T00:00:00"/>
    <s v="AC00648"/>
    <s v="ATM"/>
    <s v="Bengaluru"/>
    <n v="5385.34"/>
    <s v="SUCCESS"/>
    <d v="2026-02-05T00:00:00"/>
    <x v="1"/>
    <n v="28.7"/>
    <n v="1"/>
  </r>
  <r>
    <s v="TXN002373"/>
    <d v="2026-01-07T00:00:00"/>
    <s v="AC00656"/>
    <s v="IMPS"/>
    <s v="Bengaluru"/>
    <n v="782.24"/>
    <s v="SUCCESS"/>
    <d v="2026-01-07T00:00:00"/>
    <x v="1"/>
    <n v="13.8"/>
    <n v="1"/>
  </r>
  <r>
    <s v="TXN002374"/>
    <d v="2026-01-19T00:00:00"/>
    <s v="AC00050"/>
    <s v="UPI"/>
    <s v="Hyderabad"/>
    <n v="18846.25"/>
    <s v="SUCCESS"/>
    <d v="2026-01-20T00:00:00"/>
    <x v="2"/>
    <n v="12"/>
    <n v="1"/>
  </r>
  <r>
    <s v="TXN002375"/>
    <d v="2026-01-01T00:00:00"/>
    <s v="AC00089"/>
    <s v="UPI"/>
    <s v="Hyderabad"/>
    <n v="21175.05"/>
    <s v="FAILED"/>
    <d v="2026-01-01T00:00:00"/>
    <x v="0"/>
    <n v="19"/>
    <n v="1"/>
  </r>
  <r>
    <s v="TXN002376"/>
    <d v="2026-02-10T00:00:00"/>
    <s v="AC00378"/>
    <s v="NEFT"/>
    <s v="Pune"/>
    <n v="4243.71"/>
    <s v="SUCCESS"/>
    <d v="2026-02-13T00:00:00"/>
    <x v="2"/>
    <n v="33"/>
    <n v="1"/>
  </r>
  <r>
    <s v="TXN002377"/>
    <d v="2026-03-04T00:00:00"/>
    <s v="AC00723"/>
    <s v="UPI"/>
    <s v="Hyderabad"/>
    <n v="2657.78"/>
    <s v="SUCCESS"/>
    <d v="2026-03-04T00:00:00"/>
    <x v="1"/>
    <n v="34.299999999999997"/>
    <n v="1"/>
  </r>
  <r>
    <s v="TXN002378"/>
    <d v="2026-03-25T00:00:00"/>
    <s v="AC00002"/>
    <s v="UPI"/>
    <s v="Mumbai"/>
    <n v="2993.92"/>
    <s v="SUCCESS"/>
    <d v="2026-03-28T00:00:00"/>
    <x v="2"/>
    <n v="54.6"/>
    <n v="1"/>
  </r>
  <r>
    <s v="TXN002379"/>
    <d v="2026-01-19T00:00:00"/>
    <s v="AC00391"/>
    <s v="IMPS"/>
    <s v="Hyderabad"/>
    <n v="17690.98"/>
    <s v="SUCCESS"/>
    <d v="2026-01-20T00:00:00"/>
    <x v="1"/>
    <n v="57.7"/>
    <n v="1"/>
  </r>
  <r>
    <s v="TXN002380"/>
    <d v="2026-01-01T00:00:00"/>
    <s v="AC00524"/>
    <s v="UPI"/>
    <s v="Bengaluru"/>
    <n v="19667.48"/>
    <s v="SUCCESS"/>
    <d v="2026-01-02T00:00:00"/>
    <x v="0"/>
    <n v="28.8"/>
    <n v="1"/>
  </r>
  <r>
    <s v="TXN002381"/>
    <d v="2026-03-21T00:00:00"/>
    <s v="AC00455"/>
    <s v="UPI"/>
    <s v="Pune"/>
    <n v="26993.14"/>
    <s v="SUCCESS"/>
    <d v="2026-03-24T00:00:00"/>
    <x v="1"/>
    <n v="29.7"/>
    <n v="1"/>
  </r>
  <r>
    <s v="TXN002382"/>
    <d v="2026-03-13T00:00:00"/>
    <s v="AC00263"/>
    <s v="IMPS"/>
    <s v="Pune"/>
    <n v="465.19"/>
    <s v="SUCCESS"/>
    <d v="2026-03-13T00:00:00"/>
    <x v="1"/>
    <n v="23.5"/>
    <n v="1"/>
  </r>
  <r>
    <s v="TXN002383"/>
    <d v="2026-02-05T00:00:00"/>
    <s v="AC00143"/>
    <s v="UPI"/>
    <s v="Pune"/>
    <n v="3179.53"/>
    <s v="SUCCESS"/>
    <d v="2026-02-07T00:00:00"/>
    <x v="2"/>
    <n v="26.4"/>
    <n v="1"/>
  </r>
  <r>
    <s v="TXN002384"/>
    <d v="2026-02-08T00:00:00"/>
    <s v="AC00201"/>
    <s v="ATM"/>
    <s v="Bengaluru"/>
    <n v="1417.91"/>
    <s v="SUCCESS"/>
    <d v="2026-02-09T00:00:00"/>
    <x v="1"/>
    <n v="37"/>
    <n v="1"/>
  </r>
  <r>
    <s v="TXN002385"/>
    <d v="2026-02-26T00:00:00"/>
    <s v="AC00326"/>
    <s v="ATM"/>
    <s v="Mumbai"/>
    <n v="6636.52"/>
    <s v="REVERSED"/>
    <d v="2026-03-01T00:00:00"/>
    <x v="0"/>
    <n v="25.2"/>
    <n v="1"/>
  </r>
  <r>
    <s v="TXN002386"/>
    <d v="2026-02-24T00:00:00"/>
    <s v="AC00210"/>
    <s v="IMPS"/>
    <s v="Hyderabad"/>
    <n v="6135.15"/>
    <s v="SUCCESS"/>
    <d v="2026-02-25T00:00:00"/>
    <x v="2"/>
    <n v="23.1"/>
    <n v="1"/>
  </r>
  <r>
    <s v="TXN002387"/>
    <d v="2026-02-17T00:00:00"/>
    <s v="AC00381"/>
    <s v="CARD"/>
    <s v="Bengaluru"/>
    <n v="3225.82"/>
    <s v="REVERSED"/>
    <d v="2026-02-17T00:00:00"/>
    <x v="2"/>
    <n v="77.599999999999994"/>
    <n v="1"/>
  </r>
  <r>
    <s v="TXN002388"/>
    <d v="2026-03-23T00:00:00"/>
    <s v="AC00237"/>
    <s v="NEFT"/>
    <s v="Mumbai"/>
    <n v="3167.1"/>
    <s v="SUCCESS"/>
    <d v="2026-03-25T00:00:00"/>
    <x v="2"/>
    <n v="50.8"/>
    <n v="1"/>
  </r>
  <r>
    <s v="TXN002389"/>
    <d v="2026-01-11T00:00:00"/>
    <s v="AC00402"/>
    <s v="NEFT"/>
    <s v="Hyderabad"/>
    <n v="923.68"/>
    <s v="SUCCESS"/>
    <d v="2026-01-13T00:00:00"/>
    <x v="2"/>
    <n v="61.6"/>
    <n v="1"/>
  </r>
  <r>
    <s v="TXN002390"/>
    <d v="2026-03-25T00:00:00"/>
    <s v="AC00072"/>
    <s v="NEFT"/>
    <s v="Mumbai"/>
    <n v="5831.04"/>
    <s v="SUCCESS"/>
    <d v="2026-03-25T00:00:00"/>
    <x v="2"/>
    <n v="16.600000000000001"/>
    <n v="1"/>
  </r>
  <r>
    <s v="TXN002391"/>
    <d v="2026-02-26T00:00:00"/>
    <s v="AC00754"/>
    <s v="IMPS"/>
    <s v="Bengaluru"/>
    <n v="13542.4"/>
    <s v="FAILED"/>
    <d v="2026-02-28T00:00:00"/>
    <x v="2"/>
    <n v="8.6999999999999993"/>
    <n v="1"/>
  </r>
  <r>
    <s v="TXN002392"/>
    <d v="2026-02-26T00:00:00"/>
    <s v="AC00115"/>
    <s v="UPI"/>
    <s v="Hyderabad"/>
    <n v="9727.5"/>
    <s v="SUCCESS"/>
    <d v="2026-02-27T00:00:00"/>
    <x v="2"/>
    <n v="30.3"/>
    <n v="1"/>
  </r>
  <r>
    <s v="TXN002393"/>
    <d v="2026-03-29T00:00:00"/>
    <s v="AC00184"/>
    <s v="NEFT"/>
    <s v="Bengaluru"/>
    <n v="1358.38"/>
    <s v="SUCCESS"/>
    <d v="2026-03-29T00:00:00"/>
    <x v="1"/>
    <n v="51.7"/>
    <n v="1"/>
  </r>
  <r>
    <s v="TXN002394"/>
    <d v="2026-02-10T00:00:00"/>
    <s v="AC00788"/>
    <s v="IMPS"/>
    <s v="Hyderabad"/>
    <n v="702.35"/>
    <s v="SUCCESS"/>
    <d v="2026-02-10T00:00:00"/>
    <x v="2"/>
    <n v="6"/>
    <n v="1"/>
  </r>
  <r>
    <s v="TXN002395"/>
    <d v="2026-01-25T00:00:00"/>
    <s v="AC00635"/>
    <s v="UPI"/>
    <s v="Hyderabad"/>
    <n v="4632.88"/>
    <s v="SUCCESS"/>
    <d v="2026-01-27T00:00:00"/>
    <x v="2"/>
    <n v="9.1999999999999993"/>
    <n v="1"/>
  </r>
  <r>
    <s v="TXN002396"/>
    <d v="2026-03-10T00:00:00"/>
    <s v="AC00114"/>
    <s v="UPI"/>
    <s v="Hyderabad"/>
    <n v="1630.62"/>
    <s v="SUCCESS"/>
    <d v="2026-03-11T00:00:00"/>
    <x v="1"/>
    <n v="50.8"/>
    <n v="1"/>
  </r>
  <r>
    <s v="TXN002397"/>
    <d v="2026-01-08T00:00:00"/>
    <s v="AC00761"/>
    <s v="UPI"/>
    <s v="Mumbai"/>
    <n v="22796.13"/>
    <s v="SUCCESS"/>
    <d v="2026-01-09T00:00:00"/>
    <x v="2"/>
    <n v="39.9"/>
    <n v="1"/>
  </r>
  <r>
    <s v="TXN002398"/>
    <d v="2026-01-01T00:00:00"/>
    <s v="AC00080"/>
    <s v="ATM"/>
    <s v="Hyderabad"/>
    <n v="9289.74"/>
    <s v="SUCCESS"/>
    <d v="2026-01-03T00:00:00"/>
    <x v="1"/>
    <n v="29.2"/>
    <n v="1"/>
  </r>
  <r>
    <s v="TXN002399"/>
    <d v="2026-03-31T00:00:00"/>
    <s v="AC00546"/>
    <s v="NEFT"/>
    <s v="Mumbai"/>
    <n v="1811.77"/>
    <s v="SUCCESS"/>
    <d v="2026-04-02T00:00:00"/>
    <x v="1"/>
    <n v="57"/>
    <n v="1"/>
  </r>
  <r>
    <s v="TXN002400"/>
    <d v="2026-01-30T00:00:00"/>
    <s v="AC00849"/>
    <s v="NEFT"/>
    <s v="Mumbai"/>
    <n v="3522.53"/>
    <s v="SUCCESS"/>
    <d v="2026-01-30T00:00:00"/>
    <x v="0"/>
    <n v="36.9"/>
    <n v="1"/>
  </r>
  <r>
    <s v="TXN002401"/>
    <d v="2026-02-21T00:00:00"/>
    <s v="AC00654"/>
    <s v="NEFT"/>
    <s v="Hyderabad"/>
    <n v="3647.88"/>
    <s v="SUCCESS"/>
    <d v="2026-02-22T00:00:00"/>
    <x v="1"/>
    <n v="14.2"/>
    <n v="1"/>
  </r>
  <r>
    <s v="TXN002402"/>
    <d v="2026-01-09T00:00:00"/>
    <s v="AC00452"/>
    <s v="CARD"/>
    <s v="Hyderabad"/>
    <n v="10522.23"/>
    <s v="SUCCESS"/>
    <d v="2026-01-09T00:00:00"/>
    <x v="1"/>
    <n v="18.899999999999999"/>
    <n v="1"/>
  </r>
  <r>
    <s v="TXN002403"/>
    <d v="2026-03-23T00:00:00"/>
    <s v="AC00567"/>
    <s v="UPI"/>
    <s v="Bengaluru"/>
    <n v="4863.32"/>
    <s v="SUCCESS"/>
    <d v="2026-03-24T00:00:00"/>
    <x v="1"/>
    <n v="37.799999999999997"/>
    <n v="1"/>
  </r>
  <r>
    <s v="TXN002404"/>
    <d v="2026-01-19T00:00:00"/>
    <s v="AC00094"/>
    <s v="UPI"/>
    <s v="Mumbai"/>
    <n v="3067.23"/>
    <s v="SUCCESS"/>
    <d v="2026-01-22T00:00:00"/>
    <x v="0"/>
    <n v="29"/>
    <n v="1"/>
  </r>
  <r>
    <s v="TXN002405"/>
    <d v="2026-01-03T00:00:00"/>
    <s v="AC00658"/>
    <s v="UPI"/>
    <s v="Bengaluru"/>
    <n v="8553.18"/>
    <s v="SUCCESS"/>
    <d v="2026-01-03T00:00:00"/>
    <x v="1"/>
    <n v="55.6"/>
    <n v="1"/>
  </r>
  <r>
    <s v="TXN002406"/>
    <d v="2026-01-02T00:00:00"/>
    <s v="AC00481"/>
    <s v="CARD"/>
    <s v="Mumbai"/>
    <n v="8459.18"/>
    <s v="SUCCESS"/>
    <d v="2026-01-02T00:00:00"/>
    <x v="1"/>
    <n v="34.299999999999997"/>
    <n v="1"/>
  </r>
  <r>
    <s v="TXN002407"/>
    <d v="2026-02-17T00:00:00"/>
    <s v="AC00122"/>
    <s v="ATM"/>
    <s v="Mumbai"/>
    <n v="2003.99"/>
    <s v="SUCCESS"/>
    <d v="2026-02-18T00:00:00"/>
    <x v="2"/>
    <n v="44.7"/>
    <n v="1"/>
  </r>
  <r>
    <s v="TXN002408"/>
    <d v="2026-02-02T00:00:00"/>
    <s v="AC00692"/>
    <s v="NEFT"/>
    <s v="Mumbai"/>
    <n v="996.77"/>
    <s v="SUCCESS"/>
    <d v="2026-02-05T00:00:00"/>
    <x v="1"/>
    <n v="55.6"/>
    <n v="1"/>
  </r>
  <r>
    <s v="TXN002409"/>
    <d v="2026-03-09T00:00:00"/>
    <s v="AC00681"/>
    <s v="NEFT"/>
    <s v="Hyderabad"/>
    <n v="4740.75"/>
    <s v="SUCCESS"/>
    <d v="2026-03-11T00:00:00"/>
    <x v="2"/>
    <n v="7.4"/>
    <n v="1"/>
  </r>
  <r>
    <s v="TXN002410"/>
    <d v="2026-02-18T00:00:00"/>
    <s v="AC00738"/>
    <s v="NEFT"/>
    <s v="Pune"/>
    <n v="5668.59"/>
    <s v="SUCCESS"/>
    <d v="2026-02-21T00:00:00"/>
    <x v="1"/>
    <n v="9.1999999999999993"/>
    <n v="1"/>
  </r>
  <r>
    <s v="TXN002411"/>
    <d v="2026-03-15T00:00:00"/>
    <s v="AC00066"/>
    <s v="ATM"/>
    <s v="Bengaluru"/>
    <n v="68238.759999999995"/>
    <s v="SUCCESS"/>
    <d v="2026-03-18T00:00:00"/>
    <x v="0"/>
    <n v="12.6"/>
    <n v="1"/>
  </r>
  <r>
    <s v="TXN002412"/>
    <d v="2026-02-09T00:00:00"/>
    <s v="AC00746"/>
    <s v="NEFT"/>
    <s v="Hyderabad"/>
    <n v="2783.85"/>
    <s v="REVERSED"/>
    <d v="2026-02-10T00:00:00"/>
    <x v="0"/>
    <n v="13.1"/>
    <n v="1"/>
  </r>
  <r>
    <s v="TXN002413"/>
    <d v="2026-01-27T00:00:00"/>
    <s v="AC00569"/>
    <s v="UPI"/>
    <s v="Hyderabad"/>
    <n v="3235.46"/>
    <s v="SUCCESS"/>
    <d v="2026-01-27T00:00:00"/>
    <x v="2"/>
    <n v="86.2"/>
    <n v="1"/>
  </r>
  <r>
    <s v="TXN002414"/>
    <d v="2026-03-08T00:00:00"/>
    <s v="AC00395"/>
    <s v="IMPS"/>
    <s v="Hyderabad"/>
    <n v="4400.75"/>
    <s v="SUCCESS"/>
    <d v="2026-03-10T00:00:00"/>
    <x v="0"/>
    <n v="27.4"/>
    <n v="1"/>
  </r>
  <r>
    <s v="TXN002415"/>
    <d v="2026-03-22T00:00:00"/>
    <s v="AC00014"/>
    <s v="CARD"/>
    <s v="Pune"/>
    <n v="4082.64"/>
    <s v="SUCCESS"/>
    <d v="2026-03-24T00:00:00"/>
    <x v="0"/>
    <n v="25.7"/>
    <n v="1"/>
  </r>
  <r>
    <s v="TXN002416"/>
    <d v="2026-02-11T00:00:00"/>
    <s v="AC00238"/>
    <s v="NEFT"/>
    <s v="Bengaluru"/>
    <n v="1205.47"/>
    <s v="SUCCESS"/>
    <d v="2026-02-12T00:00:00"/>
    <x v="1"/>
    <n v="22.9"/>
    <n v="1"/>
  </r>
  <r>
    <s v="TXN002417"/>
    <d v="2026-02-27T00:00:00"/>
    <s v="AC00331"/>
    <s v="UPI"/>
    <s v="Hyderabad"/>
    <n v="5776.31"/>
    <s v="SUCCESS"/>
    <d v="2026-03-01T00:00:00"/>
    <x v="2"/>
    <n v="31.3"/>
    <n v="1"/>
  </r>
  <r>
    <s v="TXN002418"/>
    <d v="2026-03-01T00:00:00"/>
    <s v="AC00465"/>
    <s v="UPI"/>
    <s v="Mumbai"/>
    <n v="2529.98"/>
    <s v="SUCCESS"/>
    <d v="2026-03-03T00:00:00"/>
    <x v="1"/>
    <n v="129.69999999999999"/>
    <n v="1"/>
  </r>
  <r>
    <s v="TXN002419"/>
    <d v="2026-03-20T00:00:00"/>
    <s v="AC00259"/>
    <s v="ATM"/>
    <s v="Hyderabad"/>
    <n v="4608.6499999999996"/>
    <s v="SUCCESS"/>
    <d v="2026-03-23T00:00:00"/>
    <x v="2"/>
    <n v="87.7"/>
    <n v="1"/>
  </r>
  <r>
    <s v="TXN002420"/>
    <d v="2026-03-21T00:00:00"/>
    <s v="AC00220"/>
    <s v="NEFT"/>
    <s v="Hyderabad"/>
    <n v="1879.08"/>
    <s v="SUCCESS"/>
    <d v="2026-03-23T00:00:00"/>
    <x v="1"/>
    <n v="18.100000000000001"/>
    <n v="1"/>
  </r>
  <r>
    <s v="TXN002421"/>
    <d v="2026-01-29T00:00:00"/>
    <s v="AC00593"/>
    <s v="NEFT"/>
    <s v="Mumbai"/>
    <n v="1490.16"/>
    <s v="SUCCESS"/>
    <d v="2026-02-01T00:00:00"/>
    <x v="2"/>
    <n v="23.9"/>
    <n v="1"/>
  </r>
  <r>
    <s v="TXN002422"/>
    <d v="2026-01-28T00:00:00"/>
    <s v="AC00842"/>
    <s v="NEFT"/>
    <s v="Mumbai"/>
    <n v="5693.71"/>
    <s v="SUCCESS"/>
    <d v="2026-01-30T00:00:00"/>
    <x v="2"/>
    <n v="22.1"/>
    <n v="1"/>
  </r>
  <r>
    <s v="TXN002423"/>
    <d v="2026-02-02T00:00:00"/>
    <s v="AC00224"/>
    <s v="NEFT"/>
    <s v="Hyderabad"/>
    <n v="1962.84"/>
    <s v="FAILED"/>
    <d v="2026-02-03T00:00:00"/>
    <x v="2"/>
    <n v="31.6"/>
    <n v="1"/>
  </r>
  <r>
    <s v="TXN002424"/>
    <d v="2026-01-26T00:00:00"/>
    <s v="AC00613"/>
    <s v="CARD"/>
    <s v="Bengaluru"/>
    <n v="37035.49"/>
    <s v="SUCCESS"/>
    <d v="2026-01-28T00:00:00"/>
    <x v="2"/>
    <n v="8.6999999999999993"/>
    <n v="1"/>
  </r>
  <r>
    <s v="TXN002425"/>
    <d v="2026-03-15T00:00:00"/>
    <s v="AC00163"/>
    <s v="NEFT"/>
    <s v="Hyderabad"/>
    <n v="1999.34"/>
    <s v="SUCCESS"/>
    <d v="2026-03-15T00:00:00"/>
    <x v="2"/>
    <n v="36.1"/>
    <n v="1"/>
  </r>
  <r>
    <s v="TXN002426"/>
    <d v="2026-01-16T00:00:00"/>
    <s v="AC00516"/>
    <s v="NEFT"/>
    <s v="Pune"/>
    <n v="2852.15"/>
    <s v="SUCCESS"/>
    <d v="2026-01-16T00:00:00"/>
    <x v="2"/>
    <n v="28.1"/>
    <n v="1"/>
  </r>
  <r>
    <s v="TXN002427"/>
    <d v="2026-02-14T00:00:00"/>
    <s v="AC00353"/>
    <s v="UPI"/>
    <s v="Bengaluru"/>
    <n v="4499.9799999999996"/>
    <s v="SUCCESS"/>
    <d v="2026-02-19T00:00:00"/>
    <x v="1"/>
    <n v="65.8"/>
    <n v="1"/>
  </r>
  <r>
    <s v="TXN002428"/>
    <d v="2026-03-08T00:00:00"/>
    <s v="AC00392"/>
    <s v="UPI"/>
    <s v="Bengaluru"/>
    <n v="8499.0499999999993"/>
    <s v="SUCCESS"/>
    <d v="2026-03-11T00:00:00"/>
    <x v="1"/>
    <n v="21.5"/>
    <n v="1"/>
  </r>
  <r>
    <s v="TXN002429"/>
    <d v="2026-03-24T00:00:00"/>
    <s v="AC00065"/>
    <s v="IMPS"/>
    <s v="Pune"/>
    <n v="14063.48"/>
    <s v="SUCCESS"/>
    <d v="2026-03-26T00:00:00"/>
    <x v="0"/>
    <n v="28.1"/>
    <n v="1"/>
  </r>
  <r>
    <s v="TXN002431"/>
    <d v="2026-01-03T00:00:00"/>
    <s v="AC00247"/>
    <s v="IMPS"/>
    <s v="Hyderabad"/>
    <n v="480.24"/>
    <s v="SUCCESS"/>
    <d v="2026-01-04T00:00:00"/>
    <x v="0"/>
    <n v="46.2"/>
    <n v="1"/>
  </r>
  <r>
    <s v="TXN002432"/>
    <d v="2026-01-13T00:00:00"/>
    <s v="AC00398"/>
    <s v="UPI"/>
    <s v="Bengaluru"/>
    <n v="5020.07"/>
    <s v="SUCCESS"/>
    <d v="2026-01-18T00:00:00"/>
    <x v="0"/>
    <n v="47.3"/>
    <n v="1"/>
  </r>
  <r>
    <s v="TXN002433"/>
    <d v="2026-03-28T00:00:00"/>
    <s v="AC00398"/>
    <s v="IMPS"/>
    <s v="Hyderabad"/>
    <n v="40683.050000000003"/>
    <s v="SUCCESS"/>
    <d v="2026-03-29T00:00:00"/>
    <x v="2"/>
    <n v="61.4"/>
    <n v="1"/>
  </r>
  <r>
    <s v="TXN002434"/>
    <d v="2026-01-16T00:00:00"/>
    <s v="AC00003"/>
    <s v="UPI"/>
    <s v="Bengaluru"/>
    <n v="6713.39"/>
    <s v="REVERSED"/>
    <d v="2026-01-18T00:00:00"/>
    <x v="2"/>
    <n v="26.3"/>
    <n v="1"/>
  </r>
  <r>
    <s v="TXN002435"/>
    <d v="2026-01-24T00:00:00"/>
    <s v="AC00040"/>
    <s v="UPI"/>
    <s v="Hyderabad"/>
    <n v="9228.61"/>
    <s v="SUCCESS"/>
    <d v="2026-01-24T00:00:00"/>
    <x v="2"/>
    <n v="14.1"/>
    <n v="1"/>
  </r>
  <r>
    <s v="TXN002436"/>
    <d v="2026-03-13T00:00:00"/>
    <s v="AC00240"/>
    <s v="CARD"/>
    <s v="Bengaluru"/>
    <n v="5522.71"/>
    <s v="SUCCESS"/>
    <d v="2026-03-15T00:00:00"/>
    <x v="2"/>
    <n v="46.8"/>
    <n v="1"/>
  </r>
  <r>
    <s v="TXN002437"/>
    <d v="2026-02-07T00:00:00"/>
    <s v="AC00125"/>
    <s v="UPI"/>
    <s v="Mumbai"/>
    <n v="3922.79"/>
    <s v="SUCCESS"/>
    <d v="2026-02-07T00:00:00"/>
    <x v="1"/>
    <n v="26.4"/>
    <n v="1"/>
  </r>
  <r>
    <s v="TXN002438"/>
    <d v="2026-01-18T00:00:00"/>
    <s v="AC00678"/>
    <s v="UPI"/>
    <s v="Hyderabad"/>
    <n v="14495.26"/>
    <s v="SUCCESS"/>
    <d v="2026-01-18T00:00:00"/>
    <x v="2"/>
    <n v="21.6"/>
    <n v="1"/>
  </r>
  <r>
    <s v="TXN002439"/>
    <d v="2026-03-15T00:00:00"/>
    <s v="AC00215"/>
    <s v="CARD"/>
    <s v="Mumbai"/>
    <n v="3700.09"/>
    <s v="SUCCESS"/>
    <d v="2026-03-18T00:00:00"/>
    <x v="0"/>
    <n v="90.9"/>
    <n v="1"/>
  </r>
  <r>
    <s v="TXN002440"/>
    <d v="2026-02-06T00:00:00"/>
    <s v="AC00639"/>
    <s v="UPI"/>
    <s v="Hyderabad"/>
    <n v="10548.96"/>
    <s v="SUCCESS"/>
    <d v="2026-02-07T00:00:00"/>
    <x v="1"/>
    <n v="25.9"/>
    <n v="1"/>
  </r>
  <r>
    <s v="TXN002441"/>
    <d v="2026-01-13T00:00:00"/>
    <s v="AC00470"/>
    <s v="NEFT"/>
    <s v="Mumbai"/>
    <n v="24100.1"/>
    <s v="SUCCESS"/>
    <d v="2026-01-16T00:00:00"/>
    <x v="2"/>
    <n v="25.4"/>
    <n v="1"/>
  </r>
  <r>
    <s v="TXN002442"/>
    <d v="2026-02-01T00:00:00"/>
    <s v="AC00080"/>
    <s v="UPI"/>
    <s v="Pune"/>
    <n v="1664.45"/>
    <s v="SUCCESS"/>
    <d v="2026-02-02T00:00:00"/>
    <x v="1"/>
    <n v="19.100000000000001"/>
    <n v="1"/>
  </r>
  <r>
    <s v="TXN002443"/>
    <d v="2026-02-01T00:00:00"/>
    <s v="AC00421"/>
    <s v="NEFT"/>
    <s v="Hyderabad"/>
    <n v="981.69"/>
    <s v="SUCCESS"/>
    <d v="2026-02-02T00:00:00"/>
    <x v="2"/>
    <n v="26.4"/>
    <n v="1"/>
  </r>
  <r>
    <s v="TXN002444"/>
    <d v="2026-02-28T00:00:00"/>
    <s v="AC00806"/>
    <s v="ATM"/>
    <s v="Hyderabad"/>
    <n v="2092.7199999999998"/>
    <s v="SUCCESS"/>
    <d v="2026-02-28T00:00:00"/>
    <x v="2"/>
    <n v="27.8"/>
    <n v="1"/>
  </r>
  <r>
    <s v="TXN002445"/>
    <d v="2026-03-27T00:00:00"/>
    <s v="AC00220"/>
    <s v="NEFT"/>
    <s v="Mumbai"/>
    <n v="1805.2"/>
    <s v="REVERSED"/>
    <d v="2026-03-28T00:00:00"/>
    <x v="2"/>
    <n v="41.9"/>
    <n v="1"/>
  </r>
  <r>
    <s v="TXN002446"/>
    <d v="2026-03-07T00:00:00"/>
    <s v="AC00165"/>
    <s v="UPI"/>
    <s v="Mumbai"/>
    <n v="480.13"/>
    <s v="SUCCESS"/>
    <d v="2026-03-10T00:00:00"/>
    <x v="2"/>
    <n v="13.2"/>
    <n v="1"/>
  </r>
  <r>
    <s v="TXN002447"/>
    <d v="2026-02-13T00:00:00"/>
    <s v="AC00501"/>
    <s v="UPI"/>
    <s v="Hyderabad"/>
    <n v="1958.68"/>
    <s v="SUCCESS"/>
    <d v="2026-02-14T00:00:00"/>
    <x v="0"/>
    <n v="57.2"/>
    <n v="1"/>
  </r>
  <r>
    <s v="TXN002448"/>
    <d v="2026-03-06T00:00:00"/>
    <s v="AC00402"/>
    <s v="ATM"/>
    <s v="Pune"/>
    <n v="10051.42"/>
    <s v="SUCCESS"/>
    <d v="2026-03-08T00:00:00"/>
    <x v="0"/>
    <n v="11"/>
    <n v="1"/>
  </r>
  <r>
    <s v="TXN002449"/>
    <d v="2026-03-17T00:00:00"/>
    <s v="AC00774"/>
    <s v="CARD"/>
    <s v="Hyderabad"/>
    <n v="24300.82"/>
    <s v="SUCCESS"/>
    <d v="2026-03-20T00:00:00"/>
    <x v="1"/>
    <n v="52.4"/>
    <n v="1"/>
  </r>
  <r>
    <s v="TXN002450"/>
    <d v="2026-02-25T00:00:00"/>
    <s v="AC00562"/>
    <s v="NEFT"/>
    <s v="Bengaluru"/>
    <n v="9686.89"/>
    <s v="SUCCESS"/>
    <d v="2026-02-25T00:00:00"/>
    <x v="2"/>
    <n v="22.6"/>
    <n v="1"/>
  </r>
  <r>
    <s v="TXN002451"/>
    <d v="2026-02-26T00:00:00"/>
    <s v="AC00598"/>
    <s v="ATM"/>
    <s v="Bengaluru"/>
    <n v="2218.86"/>
    <s v="SUCCESS"/>
    <d v="2026-02-28T00:00:00"/>
    <x v="0"/>
    <n v="20.6"/>
    <n v="1"/>
  </r>
  <r>
    <s v="TXN002452"/>
    <d v="2026-03-07T00:00:00"/>
    <s v="AC00089"/>
    <s v="UPI"/>
    <s v="Bengaluru"/>
    <n v="10610.11"/>
    <s v="SUCCESS"/>
    <d v="2026-03-07T00:00:00"/>
    <x v="2"/>
    <n v="6.4"/>
    <n v="1"/>
  </r>
  <r>
    <s v="TXN002453"/>
    <d v="2026-01-19T00:00:00"/>
    <s v="AC00236"/>
    <s v="IMPS"/>
    <s v="Bengaluru"/>
    <n v="8287.19"/>
    <s v="SUCCESS"/>
    <d v="2026-01-19T00:00:00"/>
    <x v="2"/>
    <n v="23.5"/>
    <n v="1"/>
  </r>
  <r>
    <s v="TXN002454"/>
    <d v="2026-02-17T00:00:00"/>
    <s v="AC00175"/>
    <s v="UPI"/>
    <s v="Bengaluru"/>
    <n v="2448.4299999999998"/>
    <s v="SUCCESS"/>
    <d v="2026-02-18T00:00:00"/>
    <x v="1"/>
    <n v="28.5"/>
    <n v="1"/>
  </r>
  <r>
    <s v="TXN002455"/>
    <d v="2026-03-23T00:00:00"/>
    <s v="AC00532"/>
    <s v="UPI"/>
    <s v="Hyderabad"/>
    <n v="5059.68"/>
    <s v="FAILED"/>
    <d v="2026-03-23T00:00:00"/>
    <x v="0"/>
    <n v="22.7"/>
    <n v="1"/>
  </r>
  <r>
    <s v="TXN002456"/>
    <d v="2026-01-04T00:00:00"/>
    <s v="AC00548"/>
    <s v="UPI"/>
    <s v="Bengaluru"/>
    <n v="3948.69"/>
    <s v="SUCCESS"/>
    <d v="2026-01-05T00:00:00"/>
    <x v="1"/>
    <n v="6.1"/>
    <n v="1"/>
  </r>
  <r>
    <s v="TXN002457"/>
    <d v="2026-03-26T00:00:00"/>
    <s v="AC00066"/>
    <s v="UPI"/>
    <s v="Mumbai"/>
    <n v="898.64"/>
    <s v="SUCCESS"/>
    <d v="2026-03-29T00:00:00"/>
    <x v="2"/>
    <n v="34"/>
    <n v="1"/>
  </r>
  <r>
    <s v="TXN002458"/>
    <d v="2026-02-16T00:00:00"/>
    <s v="AC00705"/>
    <s v="UPI"/>
    <s v="Bengaluru"/>
    <n v="3803.19"/>
    <s v="SUCCESS"/>
    <d v="2026-02-18T00:00:00"/>
    <x v="0"/>
    <n v="20.2"/>
    <n v="1"/>
  </r>
  <r>
    <s v="TXN002459"/>
    <d v="2026-03-12T00:00:00"/>
    <s v="AC00513"/>
    <s v="ATM"/>
    <s v="Bengaluru"/>
    <n v="23599.18"/>
    <s v="SUCCESS"/>
    <d v="2026-03-17T00:00:00"/>
    <x v="0"/>
    <n v="49.2"/>
    <n v="1"/>
  </r>
  <r>
    <s v="TXN002460"/>
    <d v="2026-03-06T00:00:00"/>
    <s v="AC00248"/>
    <s v="UPI"/>
    <s v="Bengaluru"/>
    <n v="10158.32"/>
    <s v="REVERSED"/>
    <d v="2026-03-07T00:00:00"/>
    <x v="0"/>
    <n v="44.1"/>
    <n v="1"/>
  </r>
  <r>
    <s v="TXN002461"/>
    <d v="2026-01-03T00:00:00"/>
    <s v="AC00299"/>
    <s v="NEFT"/>
    <s v="Pune"/>
    <n v="10691.12"/>
    <s v="SUCCESS"/>
    <d v="2026-01-04T00:00:00"/>
    <x v="2"/>
    <n v="20.3"/>
    <n v="1"/>
  </r>
  <r>
    <s v="TXN002462"/>
    <d v="2026-01-30T00:00:00"/>
    <s v="AC00046"/>
    <s v="IMPS"/>
    <s v="Hyderabad"/>
    <n v="809.92"/>
    <s v="SUCCESS"/>
    <d v="2026-02-02T00:00:00"/>
    <x v="2"/>
    <n v="33"/>
    <n v="1"/>
  </r>
  <r>
    <s v="TXN002463"/>
    <d v="2026-02-07T00:00:00"/>
    <s v="AC00662"/>
    <s v="CARD"/>
    <s v="Hyderabad"/>
    <n v="4834.59"/>
    <s v="SUCCESS"/>
    <d v="2026-02-10T00:00:00"/>
    <x v="1"/>
    <n v="49.1"/>
    <n v="1"/>
  </r>
  <r>
    <s v="TXN002464"/>
    <d v="2026-02-28T00:00:00"/>
    <s v="AC00033"/>
    <s v="NEFT"/>
    <s v="Hyderabad"/>
    <n v="1686.24"/>
    <s v="FAILED"/>
    <d v="2026-03-01T00:00:00"/>
    <x v="1"/>
    <n v="20.6"/>
    <n v="1"/>
  </r>
  <r>
    <s v="TXN002465"/>
    <d v="2026-02-08T00:00:00"/>
    <s v="AC00161"/>
    <s v="UPI"/>
    <s v="Bengaluru"/>
    <n v="3877.31"/>
    <s v="SUCCESS"/>
    <d v="2026-02-08T00:00:00"/>
    <x v="1"/>
    <n v="29.3"/>
    <n v="1"/>
  </r>
  <r>
    <s v="TXN002466"/>
    <d v="2026-03-07T00:00:00"/>
    <s v="AC00126"/>
    <s v="NEFT"/>
    <s v="Pune"/>
    <n v="14561.65"/>
    <s v="REVERSED"/>
    <d v="2026-03-10T00:00:00"/>
    <x v="0"/>
    <n v="16.899999999999999"/>
    <n v="1"/>
  </r>
  <r>
    <s v="TXN002467"/>
    <d v="2026-03-16T00:00:00"/>
    <s v="AC00610"/>
    <s v="UPI"/>
    <s v="Hyderabad"/>
    <n v="2673.06"/>
    <s v="SUCCESS"/>
    <d v="2026-03-16T00:00:00"/>
    <x v="2"/>
    <n v="33"/>
    <n v="1"/>
  </r>
  <r>
    <s v="TXN002468"/>
    <d v="2026-01-17T00:00:00"/>
    <s v="AC00187"/>
    <s v="UPI"/>
    <s v="Mumbai"/>
    <n v="4750.04"/>
    <s v="SUCCESS"/>
    <d v="2026-01-17T00:00:00"/>
    <x v="0"/>
    <n v="68.3"/>
    <n v="1"/>
  </r>
  <r>
    <s v="TXN002469"/>
    <d v="2026-01-13T00:00:00"/>
    <s v="AC00015"/>
    <s v="ATM"/>
    <s v="Bengaluru"/>
    <n v="405.32"/>
    <s v="SUCCESS"/>
    <d v="2026-01-15T00:00:00"/>
    <x v="0"/>
    <n v="24.2"/>
    <n v="1"/>
  </r>
  <r>
    <s v="TXN002470"/>
    <d v="2026-02-01T00:00:00"/>
    <s v="AC00653"/>
    <s v="NEFT"/>
    <s v="Hyderabad"/>
    <n v="111605.27"/>
    <s v="SUCCESS"/>
    <d v="2026-02-04T00:00:00"/>
    <x v="0"/>
    <n v="8.8000000000000007"/>
    <n v="1"/>
  </r>
  <r>
    <s v="TXN002472"/>
    <d v="2026-03-05T00:00:00"/>
    <s v="AC00803"/>
    <s v="UPI"/>
    <s v="Mumbai"/>
    <n v="6718.51"/>
    <s v="SUCCESS"/>
    <d v="2026-03-07T00:00:00"/>
    <x v="0"/>
    <n v="30.4"/>
    <n v="1"/>
  </r>
  <r>
    <s v="TXN002473"/>
    <d v="2026-01-14T00:00:00"/>
    <s v="AC00795"/>
    <s v="UPI"/>
    <s v="Hyderabad"/>
    <n v="8205.5300000000007"/>
    <s v="SUCCESS"/>
    <d v="2026-01-19T00:00:00"/>
    <x v="0"/>
    <n v="46.8"/>
    <n v="1"/>
  </r>
  <r>
    <s v="TXN002474"/>
    <d v="2026-01-13T00:00:00"/>
    <s v="AC00160"/>
    <s v="CARD"/>
    <s v="Hyderabad"/>
    <n v="842.01"/>
    <s v="SUCCESS"/>
    <d v="2026-01-13T00:00:00"/>
    <x v="1"/>
    <n v="15.8"/>
    <n v="1"/>
  </r>
  <r>
    <s v="TXN002475"/>
    <d v="2026-03-30T00:00:00"/>
    <s v="AC00439"/>
    <s v="NEFT"/>
    <s v="Pune"/>
    <n v="2221.67"/>
    <s v="SUCCESS"/>
    <d v="2026-04-01T00:00:00"/>
    <x v="0"/>
    <n v="29.8"/>
    <n v="1"/>
  </r>
  <r>
    <s v="TXN002476"/>
    <d v="2026-01-07T00:00:00"/>
    <s v="AC00228"/>
    <s v="UPI"/>
    <s v="Hyderabad"/>
    <n v="1440.3"/>
    <s v="SUCCESS"/>
    <d v="2026-01-10T00:00:00"/>
    <x v="2"/>
    <n v="43"/>
    <n v="1"/>
  </r>
  <r>
    <s v="TXN002477"/>
    <d v="2026-03-26T00:00:00"/>
    <s v="AC00161"/>
    <s v="NEFT"/>
    <s v="Mumbai"/>
    <n v="4656.74"/>
    <s v="SUCCESS"/>
    <d v="2026-03-29T00:00:00"/>
    <x v="2"/>
    <n v="14.9"/>
    <n v="1"/>
  </r>
  <r>
    <s v="TXN002478"/>
    <d v="2026-01-24T00:00:00"/>
    <s v="AC00374"/>
    <s v="UPI"/>
    <s v="Mumbai"/>
    <n v="3148.02"/>
    <s v="SUCCESS"/>
    <d v="2026-01-25T00:00:00"/>
    <x v="1"/>
    <n v="107.2"/>
    <n v="1"/>
  </r>
  <r>
    <s v="TXN002479"/>
    <d v="2026-02-03T00:00:00"/>
    <s v="AC00282"/>
    <s v="NEFT"/>
    <s v="Bengaluru"/>
    <n v="18701.47"/>
    <s v="SUCCESS"/>
    <d v="2026-02-04T00:00:00"/>
    <x v="2"/>
    <n v="68.599999999999994"/>
    <n v="1"/>
  </r>
  <r>
    <s v="TXN002480"/>
    <d v="2026-03-05T00:00:00"/>
    <s v="AC00459"/>
    <s v="UPI"/>
    <s v="Hyderabad"/>
    <n v="1554.56"/>
    <s v="SUCCESS"/>
    <d v="2026-03-06T00:00:00"/>
    <x v="2"/>
    <n v="12.1"/>
    <n v="1"/>
  </r>
  <r>
    <s v="TXN002481"/>
    <d v="2026-01-30T00:00:00"/>
    <s v="AC00836"/>
    <s v="IMPS"/>
    <s v="Mumbai"/>
    <n v="5147.7"/>
    <s v="SUCCESS"/>
    <d v="2026-02-02T00:00:00"/>
    <x v="1"/>
    <n v="8.6"/>
    <n v="1"/>
  </r>
  <r>
    <s v="TXN002482"/>
    <d v="2026-01-17T00:00:00"/>
    <s v="AC00162"/>
    <s v="IMPS"/>
    <s v="Hyderabad"/>
    <n v="17583.23"/>
    <s v="FAILED"/>
    <d v="2026-01-20T00:00:00"/>
    <x v="0"/>
    <n v="32.4"/>
    <n v="1"/>
  </r>
  <r>
    <s v="TXN002483"/>
    <d v="2026-01-22T00:00:00"/>
    <s v="AC00622"/>
    <s v="ATM"/>
    <s v="Hyderabad"/>
    <n v="2201.85"/>
    <s v="SUCCESS"/>
    <d v="2026-01-25T00:00:00"/>
    <x v="0"/>
    <n v="23.4"/>
    <n v="1"/>
  </r>
  <r>
    <s v="TXN002484"/>
    <d v="2026-01-26T00:00:00"/>
    <s v="AC00113"/>
    <s v="NEFT"/>
    <s v="Mumbai"/>
    <n v="7722.33"/>
    <s v="FAILED"/>
    <d v="2026-01-29T00:00:00"/>
    <x v="1"/>
    <n v="67.400000000000006"/>
    <n v="1"/>
  </r>
  <r>
    <s v="TXN002485"/>
    <d v="2026-02-04T00:00:00"/>
    <s v="AC00099"/>
    <s v="IMPS"/>
    <s v="Bengaluru"/>
    <n v="2715.5"/>
    <s v="SUCCESS"/>
    <d v="2026-02-05T00:00:00"/>
    <x v="2"/>
    <n v="9.6999999999999993"/>
    <n v="1"/>
  </r>
  <r>
    <s v="TXN002486"/>
    <d v="2026-01-25T00:00:00"/>
    <s v="AC00402"/>
    <s v="UPI"/>
    <s v="Bengaluru"/>
    <n v="1032.3599999999999"/>
    <s v="REVERSED"/>
    <d v="2026-01-27T00:00:00"/>
    <x v="1"/>
    <n v="69.7"/>
    <n v="1"/>
  </r>
  <r>
    <s v="TXN002487"/>
    <d v="2026-03-15T00:00:00"/>
    <s v="AC00240"/>
    <s v="UPI"/>
    <s v="Hyderabad"/>
    <n v="4627.1000000000004"/>
    <s v="SUCCESS"/>
    <d v="2026-03-15T00:00:00"/>
    <x v="1"/>
    <n v="38.299999999999997"/>
    <n v="1"/>
  </r>
  <r>
    <s v="TXN002488"/>
    <d v="2026-01-16T00:00:00"/>
    <s v="AC00673"/>
    <s v="CARD"/>
    <s v="Bengaluru"/>
    <n v="15605.53"/>
    <s v="SUCCESS"/>
    <d v="2026-01-16T00:00:00"/>
    <x v="2"/>
    <n v="20.9"/>
    <n v="1"/>
  </r>
  <r>
    <s v="TXN002489"/>
    <d v="2026-01-17T00:00:00"/>
    <s v="AC00402"/>
    <s v="UPI"/>
    <s v="Bengaluru"/>
    <n v="9200.09"/>
    <s v="FAILED"/>
    <d v="2026-01-17T00:00:00"/>
    <x v="0"/>
    <n v="13.8"/>
    <n v="1"/>
  </r>
  <r>
    <s v="TXN002490"/>
    <d v="2026-03-03T00:00:00"/>
    <s v="AC00142"/>
    <s v="UPI"/>
    <s v="Bengaluru"/>
    <n v="4266.07"/>
    <s v="SUCCESS"/>
    <d v="2026-03-05T00:00:00"/>
    <x v="2"/>
    <n v="38.200000000000003"/>
    <n v="1"/>
  </r>
  <r>
    <s v="TXN002491"/>
    <d v="2026-01-07T00:00:00"/>
    <s v="AC00829"/>
    <s v="IMPS"/>
    <s v="Hyderabad"/>
    <n v="9722.25"/>
    <s v="SUCCESS"/>
    <d v="2026-01-07T00:00:00"/>
    <x v="1"/>
    <n v="8.1"/>
    <n v="1"/>
  </r>
  <r>
    <s v="TXN002492"/>
    <d v="2026-03-03T00:00:00"/>
    <s v="AC00172"/>
    <s v="NEFT"/>
    <s v="Hyderabad"/>
    <n v="10462.39"/>
    <s v="SUCCESS"/>
    <d v="2026-03-03T00:00:00"/>
    <x v="2"/>
    <n v="18.600000000000001"/>
    <n v="1"/>
  </r>
  <r>
    <s v="TXN002493"/>
    <d v="2026-03-16T00:00:00"/>
    <s v="AC00020"/>
    <s v="CARD"/>
    <s v="Bengaluru"/>
    <n v="4521.1400000000003"/>
    <s v="SUCCESS"/>
    <d v="2026-03-16T00:00:00"/>
    <x v="0"/>
    <n v="14"/>
    <n v="1"/>
  </r>
  <r>
    <s v="TXN002494"/>
    <d v="2026-02-22T00:00:00"/>
    <s v="AC00334"/>
    <s v="IMPS"/>
    <s v="Hyderabad"/>
    <n v="1372.05"/>
    <s v="SUCCESS"/>
    <d v="2026-02-22T00:00:00"/>
    <x v="2"/>
    <n v="3.9"/>
    <n v="1"/>
  </r>
  <r>
    <s v="TXN002496"/>
    <d v="2026-03-27T00:00:00"/>
    <s v="AC00843"/>
    <s v="UPI"/>
    <s v="Hyderabad"/>
    <n v="2673.69"/>
    <s v="SUCCESS"/>
    <d v="2026-03-27T00:00:00"/>
    <x v="0"/>
    <n v="34.9"/>
    <n v="1"/>
  </r>
  <r>
    <s v="TXN002497"/>
    <d v="2026-01-26T00:00:00"/>
    <s v="AC00151"/>
    <s v="IMPS"/>
    <s v="Mumbai"/>
    <n v="5695.41"/>
    <s v="SUCCESS"/>
    <d v="2026-01-29T00:00:00"/>
    <x v="2"/>
    <n v="26"/>
    <n v="1"/>
  </r>
  <r>
    <s v="TXN002498"/>
    <d v="2026-01-15T00:00:00"/>
    <s v="AC00422"/>
    <s v="UPI"/>
    <s v="Hyderabad"/>
    <n v="10058"/>
    <s v="SUCCESS"/>
    <d v="2026-01-18T00:00:00"/>
    <x v="0"/>
    <n v="36.6"/>
    <n v="1"/>
  </r>
  <r>
    <s v="TXN002499"/>
    <d v="2026-02-13T00:00:00"/>
    <s v="AC00312"/>
    <s v="UPI"/>
    <s v="Bengaluru"/>
    <n v="9873.7199999999993"/>
    <s v="SUCCESS"/>
    <d v="2026-02-16T00:00:00"/>
    <x v="1"/>
    <n v="16.2"/>
    <n v="1"/>
  </r>
  <r>
    <s v="TXN002500"/>
    <d v="2026-01-08T00:00:00"/>
    <s v="AC00203"/>
    <s v="UPI"/>
    <s v="Hyderabad"/>
    <n v="31743.49"/>
    <s v="SUCCESS"/>
    <d v="2026-01-11T00:00:00"/>
    <x v="2"/>
    <n v="12.2"/>
    <n v="1"/>
  </r>
  <r>
    <s v="TXN002501"/>
    <d v="2026-01-23T00:00:00"/>
    <s v="AC00348"/>
    <s v="ATM"/>
    <s v="Mumbai"/>
    <n v="48582.46"/>
    <s v="SUCCESS"/>
    <d v="2026-01-23T00:00:00"/>
    <x v="2"/>
    <n v="27.1"/>
    <n v="1"/>
  </r>
  <r>
    <s v="TXN002502"/>
    <d v="2026-01-21T00:00:00"/>
    <s v="AC00625"/>
    <s v="UPI"/>
    <s v="Pune"/>
    <n v="11980.49"/>
    <s v="SUCCESS"/>
    <d v="2026-01-24T00:00:00"/>
    <x v="1"/>
    <n v="14.8"/>
    <n v="1"/>
  </r>
  <r>
    <s v="TXN002503"/>
    <d v="2026-02-13T00:00:00"/>
    <s v="AC00113"/>
    <s v="UPI"/>
    <s v="Hyderabad"/>
    <n v="6307.82"/>
    <s v="SUCCESS"/>
    <d v="2026-02-14T00:00:00"/>
    <x v="0"/>
    <n v="25"/>
    <n v="1"/>
  </r>
  <r>
    <s v="TXN002504"/>
    <d v="2026-03-29T00:00:00"/>
    <s v="AC00829"/>
    <s v="ATM"/>
    <s v="Hyderabad"/>
    <n v="10529.79"/>
    <s v="SUCCESS"/>
    <d v="2026-03-30T00:00:00"/>
    <x v="0"/>
    <n v="20"/>
    <n v="1"/>
  </r>
  <r>
    <s v="TXN002505"/>
    <d v="2026-01-28T00:00:00"/>
    <s v="AC00300"/>
    <s v="UPI"/>
    <s v="Hyderabad"/>
    <n v="3433.03"/>
    <s v="SUCCESS"/>
    <d v="2026-01-29T00:00:00"/>
    <x v="0"/>
    <n v="34.700000000000003"/>
    <n v="1"/>
  </r>
  <r>
    <s v="TXN002506"/>
    <d v="2026-01-11T00:00:00"/>
    <s v="AC00223"/>
    <s v="IMPS"/>
    <s v="Hyderabad"/>
    <n v="95386.33"/>
    <s v="SUCCESS"/>
    <d v="2026-01-11T00:00:00"/>
    <x v="1"/>
    <n v="23.6"/>
    <n v="1"/>
  </r>
  <r>
    <s v="TXN002507"/>
    <d v="2026-02-17T00:00:00"/>
    <s v="AC00012"/>
    <s v="UPI"/>
    <s v="Bengaluru"/>
    <n v="1394.07"/>
    <s v="SUCCESS"/>
    <d v="2026-02-19T00:00:00"/>
    <x v="2"/>
    <n v="43"/>
    <n v="1"/>
  </r>
  <r>
    <s v="TXN002508"/>
    <d v="2026-02-11T00:00:00"/>
    <s v="AC00039"/>
    <s v="NEFT"/>
    <s v="Hyderabad"/>
    <n v="615.74"/>
    <s v="SUCCESS"/>
    <d v="2026-02-16T00:00:00"/>
    <x v="1"/>
    <n v="29.8"/>
    <n v="1"/>
  </r>
  <r>
    <s v="TXN002509"/>
    <d v="2026-02-04T00:00:00"/>
    <s v="AC00162"/>
    <s v="CARD"/>
    <s v="Hyderabad"/>
    <n v="1871.61"/>
    <s v="SUCCESS"/>
    <d v="2026-02-04T00:00:00"/>
    <x v="1"/>
    <n v="43.3"/>
    <n v="1"/>
  </r>
  <r>
    <s v="TXN002510"/>
    <d v="2026-03-22T00:00:00"/>
    <s v="AC00607"/>
    <s v="IMPS"/>
    <s v="Bengaluru"/>
    <n v="14463.45"/>
    <s v="SUCCESS"/>
    <d v="2026-03-24T00:00:00"/>
    <x v="1"/>
    <n v="54.1"/>
    <n v="1"/>
  </r>
  <r>
    <s v="TXN002511"/>
    <d v="2026-03-04T00:00:00"/>
    <s v="AC00303"/>
    <s v="NEFT"/>
    <s v="Pune"/>
    <n v="4400.72"/>
    <s v="SUCCESS"/>
    <d v="2026-03-04T00:00:00"/>
    <x v="1"/>
    <n v="25.2"/>
    <n v="1"/>
  </r>
  <r>
    <s v="TXN002512"/>
    <d v="2026-03-14T00:00:00"/>
    <s v="AC00249"/>
    <s v="NEFT"/>
    <s v="Hyderabad"/>
    <n v="1894.21"/>
    <s v="SUCCESS"/>
    <d v="2026-03-17T00:00:00"/>
    <x v="0"/>
    <n v="48.3"/>
    <n v="2"/>
  </r>
  <r>
    <s v="TXN002512"/>
    <d v="2026-03-14T00:00:00"/>
    <s v="AC00249"/>
    <s v="NEFT"/>
    <s v="Hyderabad"/>
    <n v="1894.21"/>
    <s v="SUCCESS"/>
    <d v="2026-03-16T00:00:00"/>
    <x v="0"/>
    <n v="48.3"/>
    <n v="2"/>
  </r>
  <r>
    <s v="TXN002513"/>
    <d v="2026-02-14T00:00:00"/>
    <s v="AC00838"/>
    <s v="UPI"/>
    <s v="Mumbai"/>
    <n v="1263.31"/>
    <s v="SUCCESS"/>
    <d v="2026-02-16T00:00:00"/>
    <x v="1"/>
    <n v="22.6"/>
    <n v="1"/>
  </r>
  <r>
    <s v="TXN002514"/>
    <d v="2026-02-24T00:00:00"/>
    <s v="AC00659"/>
    <s v="NEFT"/>
    <s v="Mumbai"/>
    <n v="16054.29"/>
    <s v="SUCCESS"/>
    <d v="2026-02-24T00:00:00"/>
    <x v="0"/>
    <n v="35.9"/>
    <n v="1"/>
  </r>
  <r>
    <s v="TXN002515"/>
    <d v="2026-02-20T00:00:00"/>
    <s v="AC00727"/>
    <s v="NEFT"/>
    <s v="Mumbai"/>
    <n v="4457.1000000000004"/>
    <s v="SUCCESS"/>
    <d v="2026-02-21T00:00:00"/>
    <x v="0"/>
    <n v="23.4"/>
    <n v="1"/>
  </r>
  <r>
    <s v="TXN002516"/>
    <d v="2026-02-05T00:00:00"/>
    <s v="AC00024"/>
    <s v="UPI"/>
    <s v="Hyderabad"/>
    <n v="3401.26"/>
    <s v="SUCCESS"/>
    <d v="2026-02-07T00:00:00"/>
    <x v="2"/>
    <n v="41.5"/>
    <n v="1"/>
  </r>
  <r>
    <s v="TXN002517"/>
    <d v="2026-02-11T00:00:00"/>
    <s v="AC00017"/>
    <s v="UPI"/>
    <s v="Hyderabad"/>
    <n v="755.35"/>
    <s v="SUCCESS"/>
    <d v="2026-02-13T00:00:00"/>
    <x v="2"/>
    <n v="31.2"/>
    <n v="1"/>
  </r>
  <r>
    <s v="TXN002518"/>
    <d v="2026-01-15T00:00:00"/>
    <s v="AC00375"/>
    <s v="CARD"/>
    <s v="Bengaluru"/>
    <n v="226.26"/>
    <s v="SUCCESS"/>
    <d v="2026-01-16T00:00:00"/>
    <x v="2"/>
    <n v="18"/>
    <n v="1"/>
  </r>
  <r>
    <s v="TXN002519"/>
    <d v="2026-01-24T00:00:00"/>
    <s v="AC00455"/>
    <s v="NEFT"/>
    <s v="Hyderabad"/>
    <n v="1140.44"/>
    <s v="SUCCESS"/>
    <d v="2026-01-26T00:00:00"/>
    <x v="0"/>
    <n v="60.2"/>
    <n v="1"/>
  </r>
  <r>
    <s v="TXN002520"/>
    <d v="2026-03-30T00:00:00"/>
    <s v="AC00767"/>
    <s v="UPI"/>
    <s v="Mumbai"/>
    <n v="9006.24"/>
    <s v="SUCCESS"/>
    <d v="2026-03-30T00:00:00"/>
    <x v="1"/>
    <n v="16.600000000000001"/>
    <n v="1"/>
  </r>
  <r>
    <s v="TXN002521"/>
    <d v="2026-03-19T00:00:00"/>
    <s v="AC00474"/>
    <s v="NEFT"/>
    <s v="Mumbai"/>
    <n v="4027.89"/>
    <s v="SUCCESS"/>
    <d v="2026-03-21T00:00:00"/>
    <x v="2"/>
    <n v="13.7"/>
    <n v="1"/>
  </r>
  <r>
    <s v="TXN002522"/>
    <d v="2026-01-03T00:00:00"/>
    <s v="AC00055"/>
    <s v="UPI"/>
    <s v="Pune"/>
    <n v="1568.45"/>
    <s v="SUCCESS"/>
    <d v="2026-01-04T00:00:00"/>
    <x v="0"/>
    <n v="25.9"/>
    <n v="1"/>
  </r>
  <r>
    <s v="TXN002523"/>
    <d v="2026-01-24T00:00:00"/>
    <s v="AC00834"/>
    <s v="NEFT"/>
    <s v="Bengaluru"/>
    <n v="11604.46"/>
    <s v="SUCCESS"/>
    <d v="2026-01-24T00:00:00"/>
    <x v="1"/>
    <n v="14.2"/>
    <n v="1"/>
  </r>
  <r>
    <s v="TXN002524"/>
    <d v="2026-03-24T00:00:00"/>
    <s v="AC00204"/>
    <s v="UPI"/>
    <s v="Hyderabad"/>
    <n v="1794.72"/>
    <s v="SUCCESS"/>
    <d v="2026-03-24T00:00:00"/>
    <x v="1"/>
    <n v="20.7"/>
    <n v="1"/>
  </r>
  <r>
    <s v="TXN002525"/>
    <d v="2026-03-02T00:00:00"/>
    <s v="AC00215"/>
    <s v="NEFT"/>
    <s v="Hyderabad"/>
    <n v="983.27"/>
    <s v="SUCCESS"/>
    <d v="2026-03-05T00:00:00"/>
    <x v="2"/>
    <n v="19.100000000000001"/>
    <n v="1"/>
  </r>
  <r>
    <s v="TXN002526"/>
    <d v="2026-01-17T00:00:00"/>
    <s v="AC00743"/>
    <s v="NEFT"/>
    <s v="Hyderabad"/>
    <n v="16281.4"/>
    <s v="SUCCESS"/>
    <d v="2026-01-19T00:00:00"/>
    <x v="1"/>
    <n v="14.8"/>
    <n v="1"/>
  </r>
  <r>
    <s v="TXN002527"/>
    <d v="2026-02-01T00:00:00"/>
    <s v="AC00270"/>
    <s v="UPI"/>
    <s v="Mumbai"/>
    <n v="397.91"/>
    <s v="SUCCESS"/>
    <d v="2026-02-06T00:00:00"/>
    <x v="1"/>
    <n v="11"/>
    <n v="1"/>
  </r>
  <r>
    <s v="TXN002528"/>
    <d v="2026-03-16T00:00:00"/>
    <s v="AC00285"/>
    <s v="IMPS"/>
    <s v="Pune"/>
    <n v="4729.24"/>
    <s v="SUCCESS"/>
    <d v="2026-03-16T00:00:00"/>
    <x v="1"/>
    <n v="27"/>
    <n v="1"/>
  </r>
  <r>
    <s v="TXN002529"/>
    <d v="2026-02-24T00:00:00"/>
    <s v="AC00584"/>
    <s v="UPI"/>
    <s v="Hyderabad"/>
    <n v="13239.43"/>
    <s v="SUCCESS"/>
    <d v="2026-02-24T00:00:00"/>
    <x v="2"/>
    <n v="13.2"/>
    <n v="1"/>
  </r>
  <r>
    <s v="TXN002530"/>
    <d v="2026-01-16T00:00:00"/>
    <s v="AC00111"/>
    <s v="NEFT"/>
    <s v="Hyderabad"/>
    <n v="6121.54"/>
    <s v="SUCCESS"/>
    <d v="2026-01-17T00:00:00"/>
    <x v="1"/>
    <n v="11.9"/>
    <n v="1"/>
  </r>
  <r>
    <s v="TXN002531"/>
    <d v="2026-02-23T00:00:00"/>
    <s v="AC00251"/>
    <s v="UPI"/>
    <s v="Hyderabad"/>
    <n v="7190.53"/>
    <s v="SUCCESS"/>
    <d v="2026-02-24T00:00:00"/>
    <x v="1"/>
    <n v="26.1"/>
    <n v="1"/>
  </r>
  <r>
    <s v="TXN002532"/>
    <d v="2026-02-25T00:00:00"/>
    <s v="AC00685"/>
    <s v="ATM"/>
    <s v="Mumbai"/>
    <n v="3845.39"/>
    <s v="SUCCESS"/>
    <d v="2026-02-26T00:00:00"/>
    <x v="1"/>
    <n v="56.6"/>
    <n v="1"/>
  </r>
  <r>
    <s v="TXN002533"/>
    <d v="2026-02-01T00:00:00"/>
    <s v="AC00137"/>
    <s v="CARD"/>
    <s v="Hyderabad"/>
    <n v="1662.97"/>
    <s v="SUCCESS"/>
    <d v="2026-02-01T00:00:00"/>
    <x v="0"/>
    <n v="78.3"/>
    <n v="1"/>
  </r>
  <r>
    <s v="TXN002534"/>
    <d v="2026-01-07T00:00:00"/>
    <s v="AC00146"/>
    <s v="IMPS"/>
    <s v="Pune"/>
    <n v="31266.560000000001"/>
    <s v="SUCCESS"/>
    <d v="2026-01-09T00:00:00"/>
    <x v="1"/>
    <n v="25.3"/>
    <n v="1"/>
  </r>
  <r>
    <s v="TXN002535"/>
    <d v="2026-01-28T00:00:00"/>
    <s v="AC00693"/>
    <s v="UPI"/>
    <s v="Mumbai"/>
    <n v="22723.46"/>
    <s v="FAILED"/>
    <d v="2026-01-29T00:00:00"/>
    <x v="2"/>
    <n v="15.7"/>
    <n v="1"/>
  </r>
  <r>
    <s v="TXN002536"/>
    <d v="2026-01-22T00:00:00"/>
    <s v="AC00737"/>
    <s v="UPI"/>
    <s v="Hyderabad"/>
    <n v="3038.97"/>
    <s v="SUCCESS"/>
    <d v="2026-01-24T00:00:00"/>
    <x v="1"/>
    <n v="35.200000000000003"/>
    <n v="1"/>
  </r>
  <r>
    <s v="TXN002537"/>
    <d v="2026-01-27T00:00:00"/>
    <s v="AC00702"/>
    <s v="IMPS"/>
    <s v="Pune"/>
    <n v="10433.469999999999"/>
    <s v="SUCCESS"/>
    <d v="2026-01-28T00:00:00"/>
    <x v="0"/>
    <n v="17.5"/>
    <n v="1"/>
  </r>
  <r>
    <s v="TXN002538"/>
    <d v="2026-02-19T00:00:00"/>
    <s v="AC00715"/>
    <s v="UPI"/>
    <s v="Hyderabad"/>
    <n v="2069.1799999999998"/>
    <s v="SUCCESS"/>
    <d v="2026-02-22T00:00:00"/>
    <x v="2"/>
    <n v="61.8"/>
    <n v="1"/>
  </r>
  <r>
    <s v="TXN002539"/>
    <d v="2026-03-16T00:00:00"/>
    <s v="AC00754"/>
    <s v="CARD"/>
    <s v="Hyderabad"/>
    <n v="3216.46"/>
    <s v="SUCCESS"/>
    <d v="2026-03-19T00:00:00"/>
    <x v="1"/>
    <n v="27.8"/>
    <n v="1"/>
  </r>
  <r>
    <s v="TXN002540"/>
    <d v="2026-03-02T00:00:00"/>
    <s v="AC00273"/>
    <s v="UPI"/>
    <s v="Mumbai"/>
    <n v="9117.41"/>
    <s v="SUCCESS"/>
    <d v="2026-03-02T00:00:00"/>
    <x v="0"/>
    <n v="21.9"/>
    <n v="1"/>
  </r>
  <r>
    <s v="TXN002541"/>
    <d v="2026-01-11T00:00:00"/>
    <s v="AC00096"/>
    <s v="IMPS"/>
    <s v="Pune"/>
    <n v="1928.39"/>
    <s v="SUCCESS"/>
    <d v="2026-01-13T00:00:00"/>
    <x v="1"/>
    <n v="5.9"/>
    <n v="1"/>
  </r>
  <r>
    <s v="TXN002542"/>
    <d v="2026-01-18T00:00:00"/>
    <s v="AC00492"/>
    <s v="UPI"/>
    <s v="Pune"/>
    <n v="2509.5"/>
    <s v="SUCCESS"/>
    <d v="2026-01-19T00:00:00"/>
    <x v="1"/>
    <n v="33.200000000000003"/>
    <n v="1"/>
  </r>
  <r>
    <s v="TXN002543"/>
    <d v="2026-02-01T00:00:00"/>
    <s v="AC00353"/>
    <s v="ATM"/>
    <s v="Mumbai"/>
    <n v="5892.77"/>
    <s v="SUCCESS"/>
    <d v="2026-02-01T00:00:00"/>
    <x v="0"/>
    <n v="31.5"/>
    <n v="1"/>
  </r>
  <r>
    <s v="TXN002544"/>
    <d v="2026-01-14T00:00:00"/>
    <s v="AC00299"/>
    <s v="NEFT"/>
    <s v="Pune"/>
    <n v="3287.09"/>
    <s v="SUCCESS"/>
    <d v="2026-01-14T00:00:00"/>
    <x v="1"/>
    <n v="20.3"/>
    <n v="1"/>
  </r>
  <r>
    <s v="TXN002545"/>
    <d v="2026-01-28T00:00:00"/>
    <s v="AC00409"/>
    <s v="NEFT"/>
    <s v="Mumbai"/>
    <n v="2713.99"/>
    <s v="SUCCESS"/>
    <d v="2026-01-31T00:00:00"/>
    <x v="2"/>
    <n v="13.7"/>
    <n v="1"/>
  </r>
  <r>
    <s v="TXN002546"/>
    <d v="2026-02-04T00:00:00"/>
    <s v="AC00695"/>
    <s v="CARD"/>
    <s v="Hyderabad"/>
    <n v="2359.0300000000002"/>
    <s v="SUCCESS"/>
    <d v="2026-02-06T00:00:00"/>
    <x v="2"/>
    <n v="24.9"/>
    <n v="1"/>
  </r>
  <r>
    <s v="TXN002547"/>
    <d v="2026-03-25T00:00:00"/>
    <s v="AC00569"/>
    <s v="UPI"/>
    <s v="Bengaluru"/>
    <n v="13017.62"/>
    <s v="SUCCESS"/>
    <d v="2026-03-28T00:00:00"/>
    <x v="1"/>
    <n v="14.3"/>
    <n v="1"/>
  </r>
  <r>
    <s v="TXN002548"/>
    <d v="2026-02-04T00:00:00"/>
    <s v="AC00399"/>
    <s v="UPI"/>
    <s v="Bengaluru"/>
    <n v="4123.5600000000004"/>
    <s v="SUCCESS"/>
    <d v="2026-02-06T00:00:00"/>
    <x v="2"/>
    <n v="15.8"/>
    <n v="1"/>
  </r>
  <r>
    <s v="TXN002549"/>
    <d v="2026-02-04T00:00:00"/>
    <s v="AC00551"/>
    <s v="UPI"/>
    <s v="Bengaluru"/>
    <n v="6189.65"/>
    <s v="SUCCESS"/>
    <d v="2026-02-04T00:00:00"/>
    <x v="1"/>
    <n v="45.7"/>
    <n v="1"/>
  </r>
  <r>
    <s v="TXN002550"/>
    <d v="2026-03-05T00:00:00"/>
    <s v="AC00672"/>
    <s v="NEFT"/>
    <s v="Hyderabad"/>
    <n v="1725.69"/>
    <s v="FAILED"/>
    <d v="2026-03-06T00:00:00"/>
    <x v="0"/>
    <n v="28.5"/>
    <n v="1"/>
  </r>
  <r>
    <s v="TXN002551"/>
    <d v="2026-02-04T00:00:00"/>
    <s v="AC00546"/>
    <s v="IMPS"/>
    <s v="Mumbai"/>
    <n v="62073.65"/>
    <s v="SUCCESS"/>
    <d v="2026-02-05T00:00:00"/>
    <x v="1"/>
    <n v="5.3"/>
    <n v="1"/>
  </r>
  <r>
    <s v="TXN002552"/>
    <d v="2026-03-30T00:00:00"/>
    <s v="AC00469"/>
    <s v="NEFT"/>
    <s v="Bengaluru"/>
    <n v="7527.49"/>
    <s v="SUCCESS"/>
    <d v="2026-03-31T00:00:00"/>
    <x v="2"/>
    <n v="98.2"/>
    <n v="1"/>
  </r>
  <r>
    <s v="TXN002553"/>
    <d v="2026-02-19T00:00:00"/>
    <s v="AC00554"/>
    <s v="UPI"/>
    <s v="Hyderabad"/>
    <n v="10240.58"/>
    <s v="SUCCESS"/>
    <d v="2026-02-22T00:00:00"/>
    <x v="0"/>
    <n v="26.9"/>
    <n v="1"/>
  </r>
  <r>
    <s v="TXN002554"/>
    <d v="2026-01-23T00:00:00"/>
    <s v="AC00242"/>
    <s v="UPI"/>
    <s v="Hyderabad"/>
    <n v="1604.47"/>
    <s v="SUCCESS"/>
    <d v="2026-01-23T00:00:00"/>
    <x v="2"/>
    <n v="47.9"/>
    <n v="1"/>
  </r>
  <r>
    <s v="TXN002555"/>
    <d v="2026-01-03T00:00:00"/>
    <s v="AC00697"/>
    <s v="IMPS"/>
    <s v="Mumbai"/>
    <n v="6495.58"/>
    <s v="SUCCESS"/>
    <d v="2026-01-03T00:00:00"/>
    <x v="2"/>
    <n v="24.4"/>
    <n v="1"/>
  </r>
  <r>
    <s v="TXN002556"/>
    <d v="2026-01-15T00:00:00"/>
    <s v="AC00229"/>
    <s v="UPI"/>
    <s v="Bengaluru"/>
    <n v="29301.09"/>
    <s v="SUCCESS"/>
    <d v="2026-01-17T00:00:00"/>
    <x v="0"/>
    <n v="74.400000000000006"/>
    <n v="1"/>
  </r>
  <r>
    <s v="TXN002557"/>
    <d v="2026-01-06T00:00:00"/>
    <s v="AC00573"/>
    <s v="UPI"/>
    <s v="Hyderabad"/>
    <n v="1639.57"/>
    <s v="SUCCESS"/>
    <d v="2026-01-08T00:00:00"/>
    <x v="0"/>
    <n v="25.1"/>
    <n v="1"/>
  </r>
  <r>
    <s v="TXN002558"/>
    <d v="2026-03-23T00:00:00"/>
    <s v="AC00437"/>
    <s v="NEFT"/>
    <s v="Hyderabad"/>
    <n v="1329.58"/>
    <s v="SUCCESS"/>
    <d v="2026-03-26T00:00:00"/>
    <x v="2"/>
    <n v="47"/>
    <n v="1"/>
  </r>
  <r>
    <s v="TXN002559"/>
    <d v="2026-01-28T00:00:00"/>
    <s v="AC00824"/>
    <s v="UPI"/>
    <s v="Bengaluru"/>
    <n v="3850.44"/>
    <s v="SUCCESS"/>
    <d v="2026-02-02T00:00:00"/>
    <x v="2"/>
    <n v="19.8"/>
    <n v="1"/>
  </r>
  <r>
    <s v="TXN002560"/>
    <d v="2026-01-03T00:00:00"/>
    <s v="AC00108"/>
    <s v="CARD"/>
    <s v="Hyderabad"/>
    <n v="2601.02"/>
    <s v="SUCCESS"/>
    <d v="2026-01-05T00:00:00"/>
    <x v="2"/>
    <n v="67.599999999999994"/>
    <n v="1"/>
  </r>
  <r>
    <s v="TXN002561"/>
    <d v="2026-02-26T00:00:00"/>
    <s v="AC00232"/>
    <s v="UPI"/>
    <s v="Hyderabad"/>
    <n v="1151.24"/>
    <s v="FAILED"/>
    <d v="2026-03-01T00:00:00"/>
    <x v="1"/>
    <n v="27.5"/>
    <n v="1"/>
  </r>
  <r>
    <s v="TXN002562"/>
    <d v="2026-01-01T00:00:00"/>
    <s v="AC00184"/>
    <s v="NEFT"/>
    <s v="Hyderabad"/>
    <n v="7607.93"/>
    <s v="FAILED"/>
    <d v="2026-01-03T00:00:00"/>
    <x v="1"/>
    <n v="54.5"/>
    <n v="1"/>
  </r>
  <r>
    <s v="TXN002563"/>
    <d v="2026-01-07T00:00:00"/>
    <s v="AC00430"/>
    <s v="NEFT"/>
    <s v="Hyderabad"/>
    <n v="42078.82"/>
    <s v="SUCCESS"/>
    <d v="2026-01-09T00:00:00"/>
    <x v="1"/>
    <n v="29.6"/>
    <n v="1"/>
  </r>
  <r>
    <s v="TXN002564"/>
    <d v="2026-02-09T00:00:00"/>
    <s v="AC00146"/>
    <s v="NEFT"/>
    <s v="Bengaluru"/>
    <n v="6620.67"/>
    <s v="SUCCESS"/>
    <d v="2026-02-11T00:00:00"/>
    <x v="2"/>
    <n v="14"/>
    <n v="1"/>
  </r>
  <r>
    <s v="TXN002565"/>
    <d v="2026-01-28T00:00:00"/>
    <s v="AC00612"/>
    <s v="NEFT"/>
    <s v="Hyderabad"/>
    <n v="3406.28"/>
    <s v="SUCCESS"/>
    <d v="2026-01-30T00:00:00"/>
    <x v="0"/>
    <n v="29.2"/>
    <n v="1"/>
  </r>
  <r>
    <s v="TXN002566"/>
    <d v="2026-03-27T00:00:00"/>
    <s v="AC00072"/>
    <s v="UPI"/>
    <s v="Mumbai"/>
    <n v="3676.77"/>
    <s v="SUCCESS"/>
    <d v="2026-03-30T00:00:00"/>
    <x v="2"/>
    <n v="29.9"/>
    <n v="1"/>
  </r>
  <r>
    <s v="TXN002567"/>
    <d v="2026-03-11T00:00:00"/>
    <s v="AC00503"/>
    <s v="UPI"/>
    <s v="Mumbai"/>
    <n v="57837.24"/>
    <s v="SUCCESS"/>
    <d v="2026-03-12T00:00:00"/>
    <x v="1"/>
    <n v="44.5"/>
    <n v="1"/>
  </r>
  <r>
    <s v="TXN002568"/>
    <d v="2026-01-22T00:00:00"/>
    <s v="AC00570"/>
    <s v="ATM"/>
    <s v="Hyderabad"/>
    <n v="2293.1"/>
    <s v="SUCCESS"/>
    <d v="2026-01-24T00:00:00"/>
    <x v="2"/>
    <n v="31.4"/>
    <n v="1"/>
  </r>
  <r>
    <s v="TXN002569"/>
    <d v="2026-02-05T00:00:00"/>
    <s v="AC00839"/>
    <s v="ATM"/>
    <s v="Bengaluru"/>
    <n v="3046.25"/>
    <s v="SUCCESS"/>
    <d v="2026-02-05T00:00:00"/>
    <x v="2"/>
    <n v="21.5"/>
    <n v="1"/>
  </r>
  <r>
    <s v="TXN002570"/>
    <d v="2026-02-06T00:00:00"/>
    <s v="AC00195"/>
    <s v="UPI"/>
    <s v="Pune"/>
    <n v="12327.1"/>
    <s v="SUCCESS"/>
    <d v="2026-02-07T00:00:00"/>
    <x v="1"/>
    <n v="12.6"/>
    <n v="1"/>
  </r>
  <r>
    <s v="TXN002571"/>
    <d v="2026-03-05T00:00:00"/>
    <s v="AC00667"/>
    <s v="UPI"/>
    <s v="Hyderabad"/>
    <n v="624.16"/>
    <s v="SUCCESS"/>
    <d v="2026-03-05T00:00:00"/>
    <x v="2"/>
    <n v="37.1"/>
    <n v="1"/>
  </r>
  <r>
    <s v="TXN002572"/>
    <d v="2026-03-14T00:00:00"/>
    <s v="AC00414"/>
    <s v="IMPS"/>
    <s v="Hyderabad"/>
    <n v="4681.38"/>
    <s v="FAILED"/>
    <d v="2026-03-15T00:00:00"/>
    <x v="0"/>
    <n v="28.4"/>
    <n v="1"/>
  </r>
  <r>
    <s v="TXN002573"/>
    <d v="2026-03-13T00:00:00"/>
    <s v="AC00431"/>
    <s v="UPI"/>
    <s v="Hyderabad"/>
    <n v="31179.31"/>
    <s v="SUCCESS"/>
    <d v="2026-03-16T00:00:00"/>
    <x v="1"/>
    <n v="59.6"/>
    <n v="1"/>
  </r>
  <r>
    <s v="TXN002574"/>
    <d v="2026-01-14T00:00:00"/>
    <s v="AC00079"/>
    <s v="UPI"/>
    <s v="Hyderabad"/>
    <n v="561.21"/>
    <s v="SUCCESS"/>
    <d v="2026-01-14T00:00:00"/>
    <x v="1"/>
    <n v="69.099999999999994"/>
    <n v="1"/>
  </r>
  <r>
    <s v="TXN002575"/>
    <d v="2026-03-25T00:00:00"/>
    <s v="AC00281"/>
    <s v="UPI"/>
    <s v="Bengaluru"/>
    <n v="6662.93"/>
    <s v="SUCCESS"/>
    <d v="2026-03-30T00:00:00"/>
    <x v="2"/>
    <n v="2.9"/>
    <n v="1"/>
  </r>
  <r>
    <s v="TXN002576"/>
    <d v="2026-01-02T00:00:00"/>
    <s v="AC00158"/>
    <s v="ATM"/>
    <s v="Hyderabad"/>
    <n v="2691.76"/>
    <s v="SUCCESS"/>
    <d v="2026-01-02T00:00:00"/>
    <x v="2"/>
    <n v="77.7"/>
    <n v="1"/>
  </r>
  <r>
    <s v="TXN002577"/>
    <d v="2026-03-26T00:00:00"/>
    <s v="AC00200"/>
    <s v="ATM"/>
    <s v="Bengaluru"/>
    <n v="15715.88"/>
    <s v="FAILED"/>
    <d v="2026-03-30T00:00:00"/>
    <x v="0"/>
    <n v="16.899999999999999"/>
    <n v="2"/>
  </r>
  <r>
    <s v="TXN002577"/>
    <d v="2026-03-26T00:00:00"/>
    <s v="AC00200"/>
    <s v="ATM"/>
    <s v="Bengaluru"/>
    <n v="15715.88"/>
    <s v="FAILED"/>
    <d v="2026-03-29T00:00:00"/>
    <x v="0"/>
    <n v="16.899999999999999"/>
    <n v="2"/>
  </r>
  <r>
    <s v="TXN002578"/>
    <d v="2026-02-28T00:00:00"/>
    <s v="AC00754"/>
    <s v="UPI"/>
    <s v="Pune"/>
    <n v="39980.269999999997"/>
    <s v="SUCCESS"/>
    <d v="2026-02-28T00:00:00"/>
    <x v="0"/>
    <n v="21.4"/>
    <n v="1"/>
  </r>
  <r>
    <s v="TXN002579"/>
    <d v="2026-03-27T00:00:00"/>
    <s v="AC00764"/>
    <s v="UPI"/>
    <s v="Bengaluru"/>
    <n v="4741.8599999999997"/>
    <s v="SUCCESS"/>
    <d v="2026-03-29T00:00:00"/>
    <x v="2"/>
    <n v="23.9"/>
    <n v="1"/>
  </r>
  <r>
    <s v="TXN002580"/>
    <d v="2026-02-23T00:00:00"/>
    <s v="AC00619"/>
    <s v="UPI"/>
    <s v="Bengaluru"/>
    <n v="848.67"/>
    <s v="SUCCESS"/>
    <d v="2026-02-26T00:00:00"/>
    <x v="1"/>
    <n v="9.6999999999999993"/>
    <n v="1"/>
  </r>
  <r>
    <s v="TXN002581"/>
    <d v="2026-02-08T00:00:00"/>
    <s v="AC00847"/>
    <s v="NEFT"/>
    <s v="Pune"/>
    <n v="4166.72"/>
    <s v="SUCCESS"/>
    <d v="2026-02-10T00:00:00"/>
    <x v="2"/>
    <n v="24.5"/>
    <n v="1"/>
  </r>
  <r>
    <s v="TXN002582"/>
    <d v="2026-02-15T00:00:00"/>
    <s v="AC00194"/>
    <s v="UPI"/>
    <s v="Hyderabad"/>
    <n v="18593.48"/>
    <s v="SUCCESS"/>
    <d v="2026-02-20T00:00:00"/>
    <x v="1"/>
    <n v="34.1"/>
    <n v="1"/>
  </r>
  <r>
    <s v="TXN002583"/>
    <d v="2026-03-28T00:00:00"/>
    <s v="AC00256"/>
    <s v="UPI"/>
    <s v="Pune"/>
    <n v="310.70999999999998"/>
    <s v="SUCCESS"/>
    <d v="2026-03-31T00:00:00"/>
    <x v="1"/>
    <n v="27.4"/>
    <n v="1"/>
  </r>
  <r>
    <s v="TXN002584"/>
    <d v="2026-03-16T00:00:00"/>
    <s v="AC00336"/>
    <s v="UPI"/>
    <s v="Mumbai"/>
    <n v="7178.99"/>
    <s v="SUCCESS"/>
    <d v="2026-03-19T00:00:00"/>
    <x v="1"/>
    <n v="21.6"/>
    <n v="1"/>
  </r>
  <r>
    <s v="TXN002585"/>
    <d v="2026-01-27T00:00:00"/>
    <s v="AC00243"/>
    <s v="UPI"/>
    <s v="Pune"/>
    <n v="1306.77"/>
    <s v="SUCCESS"/>
    <d v="2026-02-01T00:00:00"/>
    <x v="0"/>
    <n v="125.4"/>
    <n v="1"/>
  </r>
  <r>
    <s v="TXN002586"/>
    <d v="2026-01-16T00:00:00"/>
    <s v="AC00497"/>
    <s v="IMPS"/>
    <s v="Pune"/>
    <n v="880.86"/>
    <s v="SUCCESS"/>
    <d v="2026-01-19T00:00:00"/>
    <x v="2"/>
    <n v="78.2"/>
    <n v="1"/>
  </r>
  <r>
    <s v="TXN002587"/>
    <d v="2026-03-03T00:00:00"/>
    <s v="AC00772"/>
    <s v="UPI"/>
    <s v="Bengaluru"/>
    <n v="158.84"/>
    <s v="SUCCESS"/>
    <d v="2026-03-04T00:00:00"/>
    <x v="0"/>
    <n v="40.1"/>
    <n v="1"/>
  </r>
  <r>
    <s v="TXN002588"/>
    <d v="2026-01-07T00:00:00"/>
    <s v="AC00666"/>
    <s v="NEFT"/>
    <s v="Hyderabad"/>
    <n v="2433.1799999999998"/>
    <s v="SUCCESS"/>
    <d v="2026-01-08T00:00:00"/>
    <x v="1"/>
    <n v="18.399999999999999"/>
    <n v="1"/>
  </r>
  <r>
    <s v="TXN002589"/>
    <d v="2026-01-22T00:00:00"/>
    <s v="AC00754"/>
    <s v="IMPS"/>
    <s v="Pune"/>
    <n v="2823.71"/>
    <s v="SUCCESS"/>
    <d v="2026-01-23T00:00:00"/>
    <x v="2"/>
    <n v="2.8"/>
    <n v="1"/>
  </r>
  <r>
    <s v="TXN002590"/>
    <d v="2026-01-09T00:00:00"/>
    <s v="AC00100"/>
    <s v="UPI"/>
    <s v="Hyderabad"/>
    <n v="2669.11"/>
    <s v="SUCCESS"/>
    <d v="2026-01-10T00:00:00"/>
    <x v="2"/>
    <n v="9.9"/>
    <n v="1"/>
  </r>
  <r>
    <s v="TXN002591"/>
    <d v="2026-02-14T00:00:00"/>
    <s v="AC00221"/>
    <s v="NEFT"/>
    <s v="Bengaluru"/>
    <n v="1852.29"/>
    <s v="SUCCESS"/>
    <d v="2026-02-15T00:00:00"/>
    <x v="2"/>
    <n v="25.8"/>
    <n v="1"/>
  </r>
  <r>
    <s v="TXN002592"/>
    <d v="2026-02-10T00:00:00"/>
    <s v="AC00070"/>
    <s v="UPI"/>
    <s v="Bengaluru"/>
    <n v="9023.4"/>
    <s v="SUCCESS"/>
    <d v="2026-02-10T00:00:00"/>
    <x v="1"/>
    <n v="22.7"/>
    <n v="1"/>
  </r>
  <r>
    <s v="TXN002593"/>
    <d v="2026-01-27T00:00:00"/>
    <s v="AC00700"/>
    <s v="UPI"/>
    <s v="Mumbai"/>
    <n v="2382.21"/>
    <s v="SUCCESS"/>
    <d v="2026-01-30T00:00:00"/>
    <x v="0"/>
    <n v="25.8"/>
    <n v="1"/>
  </r>
  <r>
    <s v="TXN002594"/>
    <d v="2026-01-20T00:00:00"/>
    <s v="AC00258"/>
    <s v="UPI"/>
    <s v="Pune"/>
    <n v="4050.84"/>
    <s v="SUCCESS"/>
    <d v="2026-01-20T00:00:00"/>
    <x v="2"/>
    <n v="7.9"/>
    <n v="1"/>
  </r>
  <r>
    <s v="TXN002595"/>
    <d v="2026-01-10T00:00:00"/>
    <s v="AC00333"/>
    <s v="CARD"/>
    <s v="Bengaluru"/>
    <n v="480.66"/>
    <s v="SUCCESS"/>
    <d v="2026-01-13T00:00:00"/>
    <x v="2"/>
    <n v="35.5"/>
    <n v="1"/>
  </r>
  <r>
    <s v="TXN002596"/>
    <d v="2026-01-21T00:00:00"/>
    <s v="AC00311"/>
    <s v="UPI"/>
    <s v="Hyderabad"/>
    <n v="732.8"/>
    <s v="SUCCESS"/>
    <d v="2026-01-22T00:00:00"/>
    <x v="2"/>
    <n v="9"/>
    <n v="1"/>
  </r>
  <r>
    <s v="TXN002597"/>
    <d v="2026-03-11T00:00:00"/>
    <s v="AC00771"/>
    <s v="CARD"/>
    <s v="Hyderabad"/>
    <n v="2603.4"/>
    <s v="SUCCESS"/>
    <d v="2026-03-14T00:00:00"/>
    <x v="2"/>
    <n v="37"/>
    <n v="1"/>
  </r>
  <r>
    <s v="TXN002598"/>
    <d v="2026-02-16T00:00:00"/>
    <s v="AC00173"/>
    <s v="UPI"/>
    <s v="Pune"/>
    <n v="1396.76"/>
    <s v="SUCCESS"/>
    <d v="2026-02-18T00:00:00"/>
    <x v="1"/>
    <n v="19.5"/>
    <n v="1"/>
  </r>
  <r>
    <s v="TXN002599"/>
    <d v="2026-02-22T00:00:00"/>
    <s v="AC00617"/>
    <s v="UPI"/>
    <s v="Hyderabad"/>
    <n v="7968.85"/>
    <s v="SUCCESS"/>
    <d v="2026-02-24T00:00:00"/>
    <x v="2"/>
    <n v="63"/>
    <n v="1"/>
  </r>
  <r>
    <s v="TXN002600"/>
    <d v="2026-03-03T00:00:00"/>
    <s v="AC00514"/>
    <s v="UPI"/>
    <s v="Hyderabad"/>
    <n v="13372.69"/>
    <s v="SUCCESS"/>
    <d v="2026-03-06T00:00:00"/>
    <x v="1"/>
    <n v="21.2"/>
    <n v="1"/>
  </r>
  <r>
    <s v="TXN002601"/>
    <d v="2026-02-05T00:00:00"/>
    <s v="AC00236"/>
    <s v="UPI"/>
    <s v="Hyderabad"/>
    <n v="17759.03"/>
    <s v="SUCCESS"/>
    <d v="2026-02-05T00:00:00"/>
    <x v="0"/>
    <n v="30.7"/>
    <n v="1"/>
  </r>
  <r>
    <s v="TXN002602"/>
    <d v="2026-03-21T00:00:00"/>
    <s v="AC00774"/>
    <s v="UPI"/>
    <s v="Hyderabad"/>
    <n v="1922.36"/>
    <s v="SUCCESS"/>
    <d v="2026-03-24T00:00:00"/>
    <x v="0"/>
    <n v="25.5"/>
    <n v="1"/>
  </r>
  <r>
    <s v="TXN002603"/>
    <d v="2026-02-12T00:00:00"/>
    <s v="AC00315"/>
    <s v="UPI"/>
    <s v="Mumbai"/>
    <n v="1417.29"/>
    <s v="FAILED"/>
    <d v="2026-02-15T00:00:00"/>
    <x v="1"/>
    <n v="43.6"/>
    <n v="1"/>
  </r>
  <r>
    <s v="TXN002604"/>
    <d v="2026-02-17T00:00:00"/>
    <s v="AC00486"/>
    <s v="NEFT"/>
    <s v="Hyderabad"/>
    <n v="16743.55"/>
    <s v="SUCCESS"/>
    <d v="2026-02-20T00:00:00"/>
    <x v="0"/>
    <n v="28.7"/>
    <n v="1"/>
  </r>
  <r>
    <s v="TXN002605"/>
    <d v="2026-03-20T00:00:00"/>
    <s v="AC00410"/>
    <s v="UPI"/>
    <s v="Hyderabad"/>
    <n v="904.55"/>
    <s v="REVERSED"/>
    <d v="2026-03-21T00:00:00"/>
    <x v="2"/>
    <n v="10.3"/>
    <n v="1"/>
  </r>
  <r>
    <s v="TXN002606"/>
    <d v="2026-03-04T00:00:00"/>
    <s v="AC00524"/>
    <s v="UPI"/>
    <s v="Hyderabad"/>
    <n v="3667.65"/>
    <s v="SUCCESS"/>
    <d v="2026-03-05T00:00:00"/>
    <x v="2"/>
    <n v="43.5"/>
    <n v="1"/>
  </r>
  <r>
    <s v="TXN002607"/>
    <d v="2026-03-12T00:00:00"/>
    <s v="AC00033"/>
    <s v="CARD"/>
    <s v="Hyderabad"/>
    <n v="922.4"/>
    <s v="SUCCESS"/>
    <d v="2026-03-12T00:00:00"/>
    <x v="2"/>
    <n v="11.2"/>
    <n v="1"/>
  </r>
  <r>
    <s v="TXN002608"/>
    <d v="2026-03-13T00:00:00"/>
    <s v="AC00761"/>
    <s v="UPI"/>
    <s v="Mumbai"/>
    <n v="17432.47"/>
    <s v="SUCCESS"/>
    <d v="2026-03-15T00:00:00"/>
    <x v="0"/>
    <n v="21"/>
    <n v="1"/>
  </r>
  <r>
    <s v="TXN002609"/>
    <d v="2026-01-21T00:00:00"/>
    <s v="AC00215"/>
    <s v="IMPS"/>
    <s v="Pune"/>
    <n v="11795.96"/>
    <s v="SUCCESS"/>
    <d v="2026-01-24T00:00:00"/>
    <x v="2"/>
    <n v="18.600000000000001"/>
    <n v="1"/>
  </r>
  <r>
    <s v="TXN002610"/>
    <d v="2026-03-31T00:00:00"/>
    <s v="AC00425"/>
    <s v="NEFT"/>
    <s v="Pune"/>
    <n v="14696.44"/>
    <s v="SUCCESS"/>
    <d v="2026-04-01T00:00:00"/>
    <x v="2"/>
    <n v="71.2"/>
    <n v="1"/>
  </r>
  <r>
    <s v="TXN002611"/>
    <d v="2026-01-12T00:00:00"/>
    <s v="AC00732"/>
    <s v="NEFT"/>
    <s v="Hyderabad"/>
    <n v="19082.11"/>
    <s v="SUCCESS"/>
    <d v="2026-01-12T00:00:00"/>
    <x v="0"/>
    <n v="9.9"/>
    <n v="1"/>
  </r>
  <r>
    <s v="TXN002612"/>
    <d v="2026-03-19T00:00:00"/>
    <s v="AC00638"/>
    <s v="UPI"/>
    <s v="Mumbai"/>
    <n v="16768.84"/>
    <s v="SUCCESS"/>
    <d v="2026-03-21T00:00:00"/>
    <x v="2"/>
    <n v="40.6"/>
    <n v="1"/>
  </r>
  <r>
    <s v="TXN002613"/>
    <d v="2026-01-26T00:00:00"/>
    <s v="AC00200"/>
    <s v="UPI"/>
    <s v="Bengaluru"/>
    <n v="3524.21"/>
    <s v="SUCCESS"/>
    <d v="2026-01-27T00:00:00"/>
    <x v="0"/>
    <n v="26.7"/>
    <n v="1"/>
  </r>
  <r>
    <s v="TXN002614"/>
    <d v="2026-03-01T00:00:00"/>
    <s v="AC00459"/>
    <s v="NEFT"/>
    <s v="Mumbai"/>
    <n v="29105.32"/>
    <s v="SUCCESS"/>
    <d v="2026-03-03T00:00:00"/>
    <x v="2"/>
    <n v="37.200000000000003"/>
    <n v="1"/>
  </r>
  <r>
    <s v="TXN002615"/>
    <d v="2026-01-05T00:00:00"/>
    <s v="AC00694"/>
    <s v="CARD"/>
    <s v="Pune"/>
    <n v="1572.42"/>
    <s v="SUCCESS"/>
    <d v="2026-01-05T00:00:00"/>
    <x v="2"/>
    <n v="37.5"/>
    <n v="1"/>
  </r>
  <r>
    <s v="TXN002616"/>
    <d v="2026-01-13T00:00:00"/>
    <s v="AC00441"/>
    <s v="CARD"/>
    <s v="Hyderabad"/>
    <n v="1397.04"/>
    <s v="SUCCESS"/>
    <d v="2026-01-16T00:00:00"/>
    <x v="2"/>
    <n v="7.5"/>
    <n v="1"/>
  </r>
  <r>
    <s v="TXN002617"/>
    <d v="2026-01-27T00:00:00"/>
    <s v="AC00212"/>
    <s v="UPI"/>
    <s v="Pune"/>
    <n v="35227.71"/>
    <s v="SUCCESS"/>
    <d v="2026-01-27T00:00:00"/>
    <x v="1"/>
    <n v="45.1"/>
    <n v="1"/>
  </r>
  <r>
    <s v="TXN002618"/>
    <d v="2026-02-01T00:00:00"/>
    <s v="AC00761"/>
    <s v="NEFT"/>
    <s v="Mumbai"/>
    <n v="5061.12"/>
    <s v="SUCCESS"/>
    <d v="2026-02-03T00:00:00"/>
    <x v="2"/>
    <n v="3"/>
    <n v="1"/>
  </r>
  <r>
    <s v="TXN002619"/>
    <d v="2026-01-02T00:00:00"/>
    <s v="AC00792"/>
    <s v="NEFT"/>
    <s v="Pune"/>
    <n v="39011.08"/>
    <s v="SUCCESS"/>
    <d v="2026-01-04T00:00:00"/>
    <x v="2"/>
    <n v="16.600000000000001"/>
    <n v="1"/>
  </r>
  <r>
    <s v="TXN002620"/>
    <d v="2026-02-18T00:00:00"/>
    <s v="AC00437"/>
    <s v="UPI"/>
    <s v="Mumbai"/>
    <n v="4927.13"/>
    <s v="SUCCESS"/>
    <d v="2026-02-21T00:00:00"/>
    <x v="1"/>
    <n v="29.4"/>
    <n v="1"/>
  </r>
  <r>
    <s v="TXN002621"/>
    <d v="2026-03-29T00:00:00"/>
    <s v="AC00848"/>
    <s v="ATM"/>
    <s v="Mumbai"/>
    <n v="1779.83"/>
    <s v="SUCCESS"/>
    <d v="2026-03-30T00:00:00"/>
    <x v="0"/>
    <n v="32.5"/>
    <n v="1"/>
  </r>
  <r>
    <s v="TXN002622"/>
    <d v="2026-01-14T00:00:00"/>
    <s v="AC00109"/>
    <s v="IMPS"/>
    <s v="Pune"/>
    <n v="4122.0200000000004"/>
    <s v="SUCCESS"/>
    <d v="2026-01-17T00:00:00"/>
    <x v="1"/>
    <n v="32.200000000000003"/>
    <n v="1"/>
  </r>
  <r>
    <s v="TXN002623"/>
    <d v="2026-03-27T00:00:00"/>
    <s v="AC00042"/>
    <s v="UPI"/>
    <s v="Pune"/>
    <n v="22186.58"/>
    <s v="SUCCESS"/>
    <d v="2026-03-28T00:00:00"/>
    <x v="2"/>
    <n v="21.2"/>
    <n v="1"/>
  </r>
  <r>
    <s v="TXN002624"/>
    <d v="2026-03-22T00:00:00"/>
    <s v="AC00272"/>
    <s v="UPI"/>
    <s v="Mumbai"/>
    <n v="6921.78"/>
    <s v="SUCCESS"/>
    <d v="2026-03-23T00:00:00"/>
    <x v="1"/>
    <n v="50.2"/>
    <n v="1"/>
  </r>
  <r>
    <s v="TXN002625"/>
    <d v="2026-02-10T00:00:00"/>
    <s v="AC00341"/>
    <s v="CARD"/>
    <s v="Hyderabad"/>
    <n v="1222.73"/>
    <s v="SUCCESS"/>
    <d v="2026-02-13T00:00:00"/>
    <x v="1"/>
    <n v="6.8"/>
    <n v="1"/>
  </r>
  <r>
    <s v="TXN002626"/>
    <d v="2026-01-04T00:00:00"/>
    <s v="AC00540"/>
    <s v="CARD"/>
    <s v="Pune"/>
    <n v="4688.78"/>
    <s v="SUCCESS"/>
    <d v="2026-01-06T00:00:00"/>
    <x v="1"/>
    <n v="22.4"/>
    <n v="1"/>
  </r>
  <r>
    <s v="TXN002627"/>
    <d v="2026-01-19T00:00:00"/>
    <s v="AC00580"/>
    <s v="IMPS"/>
    <s v="Hyderabad"/>
    <n v="1484.75"/>
    <s v="SUCCESS"/>
    <d v="2026-01-19T00:00:00"/>
    <x v="2"/>
    <n v="42.4"/>
    <n v="1"/>
  </r>
  <r>
    <s v="TXN002628"/>
    <d v="2026-03-22T00:00:00"/>
    <s v="AC00589"/>
    <s v="CARD"/>
    <s v="Bengaluru"/>
    <n v="1017.99"/>
    <s v="SUCCESS"/>
    <d v="2026-03-23T00:00:00"/>
    <x v="2"/>
    <n v="15.8"/>
    <n v="1"/>
  </r>
  <r>
    <s v="TXN002629"/>
    <d v="2026-02-24T00:00:00"/>
    <s v="AC00833"/>
    <s v="UPI"/>
    <s v="Hyderabad"/>
    <n v="7675.31"/>
    <s v="SUCCESS"/>
    <d v="2026-02-26T00:00:00"/>
    <x v="2"/>
    <n v="31.8"/>
    <n v="1"/>
  </r>
  <r>
    <s v="TXN002630"/>
    <d v="2026-03-07T00:00:00"/>
    <s v="AC00712"/>
    <s v="UPI"/>
    <s v="Bengaluru"/>
    <n v="9359.11"/>
    <s v="SUCCESS"/>
    <d v="2026-03-08T00:00:00"/>
    <x v="0"/>
    <n v="56.9"/>
    <n v="1"/>
  </r>
  <r>
    <s v="TXN002631"/>
    <d v="2026-03-15T00:00:00"/>
    <s v="AC00077"/>
    <s v="UPI"/>
    <s v="Pune"/>
    <n v="9387.49"/>
    <s v="SUCCESS"/>
    <d v="2026-03-18T00:00:00"/>
    <x v="1"/>
    <n v="5.2"/>
    <n v="1"/>
  </r>
  <r>
    <s v="TXN002632"/>
    <d v="2026-01-10T00:00:00"/>
    <s v="AC00276"/>
    <s v="IMPS"/>
    <s v="Bengaluru"/>
    <n v="5341.63"/>
    <s v="REVERSED"/>
    <d v="2026-01-15T00:00:00"/>
    <x v="2"/>
    <n v="21.2"/>
    <n v="1"/>
  </r>
  <r>
    <s v="TXN002633"/>
    <d v="2026-01-18T00:00:00"/>
    <s v="AC00328"/>
    <s v="UPI"/>
    <s v="Bengaluru"/>
    <n v="7621.12"/>
    <s v="SUCCESS"/>
    <d v="2026-01-23T00:00:00"/>
    <x v="0"/>
    <n v="15"/>
    <n v="1"/>
  </r>
  <r>
    <s v="TXN002634"/>
    <d v="2026-03-05T00:00:00"/>
    <s v="AC00311"/>
    <s v="NEFT"/>
    <s v="Hyderabad"/>
    <n v="3136.45"/>
    <s v="SUCCESS"/>
    <d v="2026-03-05T00:00:00"/>
    <x v="0"/>
    <n v="6.9"/>
    <n v="1"/>
  </r>
  <r>
    <s v="TXN002635"/>
    <d v="2026-01-11T00:00:00"/>
    <s v="AC00257"/>
    <s v="IMPS"/>
    <s v="Mumbai"/>
    <n v="7658.57"/>
    <s v="SUCCESS"/>
    <d v="2026-01-13T00:00:00"/>
    <x v="0"/>
    <n v="37.700000000000003"/>
    <n v="1"/>
  </r>
  <r>
    <s v="TXN002636"/>
    <d v="2026-02-06T00:00:00"/>
    <s v="AC00072"/>
    <s v="CARD"/>
    <s v="Bengaluru"/>
    <n v="3036.36"/>
    <s v="SUCCESS"/>
    <d v="2026-02-08T00:00:00"/>
    <x v="2"/>
    <n v="10.8"/>
    <n v="1"/>
  </r>
  <r>
    <s v="TXN002637"/>
    <d v="2026-03-22T00:00:00"/>
    <s v="AC00402"/>
    <s v="UPI"/>
    <s v="Pune"/>
    <n v="5821.77"/>
    <s v="SUCCESS"/>
    <d v="2026-03-25T00:00:00"/>
    <x v="1"/>
    <n v="21.1"/>
    <n v="1"/>
  </r>
  <r>
    <s v="TXN002638"/>
    <d v="2026-01-16T00:00:00"/>
    <s v="AC00091"/>
    <s v="NEFT"/>
    <s v="Bengaluru"/>
    <n v="2773.84"/>
    <s v="SUCCESS"/>
    <d v="2026-01-21T00:00:00"/>
    <x v="2"/>
    <n v="38.4"/>
    <n v="1"/>
  </r>
  <r>
    <s v="TXN002639"/>
    <d v="2026-01-07T00:00:00"/>
    <s v="AC00681"/>
    <s v="IMPS"/>
    <s v="Mumbai"/>
    <n v="2615.5100000000002"/>
    <s v="SUCCESS"/>
    <d v="2026-01-09T00:00:00"/>
    <x v="2"/>
    <n v="16.100000000000001"/>
    <n v="1"/>
  </r>
  <r>
    <s v="TXN002640"/>
    <d v="2026-03-03T00:00:00"/>
    <s v="AC00153"/>
    <s v="UPI"/>
    <s v="Hyderabad"/>
    <n v="47035.39"/>
    <s v="SUCCESS"/>
    <d v="2026-03-06T00:00:00"/>
    <x v="0"/>
    <n v="30.2"/>
    <n v="1"/>
  </r>
  <r>
    <s v="TXN002641"/>
    <d v="2026-02-23T00:00:00"/>
    <s v="AC00083"/>
    <s v="CARD"/>
    <s v="Bengaluru"/>
    <n v="7100.67"/>
    <s v="SUCCESS"/>
    <d v="2026-02-24T00:00:00"/>
    <x v="0"/>
    <n v="12.8"/>
    <n v="1"/>
  </r>
  <r>
    <s v="TXN002642"/>
    <d v="2026-03-13T00:00:00"/>
    <s v="AC00260"/>
    <s v="NEFT"/>
    <s v="Mumbai"/>
    <n v="10975.49"/>
    <s v="SUCCESS"/>
    <d v="2026-03-15T00:00:00"/>
    <x v="2"/>
    <n v="88.9"/>
    <n v="1"/>
  </r>
  <r>
    <s v="TXN002643"/>
    <d v="2026-03-21T00:00:00"/>
    <s v="AC00097"/>
    <s v="UPI"/>
    <s v="Mumbai"/>
    <n v="564.57000000000005"/>
    <s v="SUCCESS"/>
    <d v="2026-03-22T00:00:00"/>
    <x v="1"/>
    <n v="14.5"/>
    <n v="1"/>
  </r>
  <r>
    <s v="TXN002645"/>
    <d v="2026-01-12T00:00:00"/>
    <s v="AC00080"/>
    <s v="UPI"/>
    <s v="Hyderabad"/>
    <n v="2084.1"/>
    <s v="SUCCESS"/>
    <d v="2026-01-15T00:00:00"/>
    <x v="1"/>
    <n v="25.9"/>
    <n v="1"/>
  </r>
  <r>
    <s v="TXN002646"/>
    <d v="2026-01-02T00:00:00"/>
    <s v="AC00567"/>
    <s v="NEFT"/>
    <s v="Hyderabad"/>
    <n v="2174.81"/>
    <s v="SUCCESS"/>
    <d v="2026-01-03T00:00:00"/>
    <x v="1"/>
    <n v="72.7"/>
    <n v="1"/>
  </r>
  <r>
    <s v="TXN002647"/>
    <d v="2026-03-04T00:00:00"/>
    <s v="AC00473"/>
    <s v="IMPS"/>
    <s v="Bengaluru"/>
    <n v="2252.94"/>
    <s v="SUCCESS"/>
    <d v="2026-03-05T00:00:00"/>
    <x v="0"/>
    <n v="44.5"/>
    <n v="1"/>
  </r>
  <r>
    <s v="TXN002648"/>
    <d v="2026-02-08T00:00:00"/>
    <s v="AC00463"/>
    <s v="UPI"/>
    <s v="Mumbai"/>
    <n v="1444.47"/>
    <s v="REVERSED"/>
    <d v="2026-02-10T00:00:00"/>
    <x v="1"/>
    <n v="18.8"/>
    <n v="1"/>
  </r>
  <r>
    <s v="TXN002649"/>
    <d v="2026-03-30T00:00:00"/>
    <s v="AC00237"/>
    <s v="IMPS"/>
    <s v="Hyderabad"/>
    <n v="4829.51"/>
    <s v="SUCCESS"/>
    <d v="2026-04-01T00:00:00"/>
    <x v="0"/>
    <n v="35.1"/>
    <n v="1"/>
  </r>
  <r>
    <s v="TXN002650"/>
    <d v="2026-03-22T00:00:00"/>
    <s v="AC00364"/>
    <s v="CARD"/>
    <s v="Hyderabad"/>
    <n v="2970.84"/>
    <s v="SUCCESS"/>
    <d v="2026-03-25T00:00:00"/>
    <x v="1"/>
    <n v="8.5"/>
    <n v="1"/>
  </r>
  <r>
    <s v="TXN002651"/>
    <d v="2026-01-19T00:00:00"/>
    <s v="AC00048"/>
    <s v="UPI"/>
    <s v="Hyderabad"/>
    <n v="2925.24"/>
    <s v="SUCCESS"/>
    <d v="2026-01-22T00:00:00"/>
    <x v="1"/>
    <n v="12.4"/>
    <n v="1"/>
  </r>
  <r>
    <s v="TXN002652"/>
    <d v="2026-01-13T00:00:00"/>
    <s v="AC00533"/>
    <s v="UPI"/>
    <s v="Hyderabad"/>
    <n v="2949.57"/>
    <s v="SUCCESS"/>
    <d v="2026-01-16T00:00:00"/>
    <x v="0"/>
    <n v="3.6"/>
    <n v="1"/>
  </r>
  <r>
    <s v="TXN002653"/>
    <d v="2026-01-05T00:00:00"/>
    <s v="AC00097"/>
    <s v="UPI"/>
    <s v="Bengaluru"/>
    <n v="1964.35"/>
    <s v="SUCCESS"/>
    <d v="2026-01-05T00:00:00"/>
    <x v="2"/>
    <n v="10.1"/>
    <n v="1"/>
  </r>
  <r>
    <s v="TXN002654"/>
    <d v="2026-03-21T00:00:00"/>
    <s v="AC00054"/>
    <s v="UPI"/>
    <s v="Hyderabad"/>
    <n v="7875.37"/>
    <s v="SUCCESS"/>
    <d v="2026-03-22T00:00:00"/>
    <x v="2"/>
    <n v="20.399999999999999"/>
    <n v="1"/>
  </r>
  <r>
    <s v="TXN002655"/>
    <d v="2026-02-21T00:00:00"/>
    <s v="AC00075"/>
    <s v="CARD"/>
    <s v="Hyderabad"/>
    <n v="9221.7000000000007"/>
    <s v="FAILED"/>
    <d v="2026-02-23T00:00:00"/>
    <x v="2"/>
    <n v="14.9"/>
    <n v="1"/>
  </r>
  <r>
    <s v="TXN002656"/>
    <d v="2026-02-18T00:00:00"/>
    <s v="AC00177"/>
    <s v="UPI"/>
    <s v="Bengaluru"/>
    <n v="18799.3"/>
    <s v="FAILED"/>
    <d v="2026-02-19T00:00:00"/>
    <x v="1"/>
    <n v="26.7"/>
    <n v="1"/>
  </r>
  <r>
    <s v="TXN002657"/>
    <d v="2026-03-02T00:00:00"/>
    <s v="AC00067"/>
    <s v="UPI"/>
    <s v="Hyderabad"/>
    <n v="1586.49"/>
    <s v="SUCCESS"/>
    <d v="2026-03-02T00:00:00"/>
    <x v="1"/>
    <n v="9.1999999999999993"/>
    <n v="1"/>
  </r>
  <r>
    <s v="TXN002658"/>
    <d v="2026-02-01T00:00:00"/>
    <s v="AC00154"/>
    <s v="NEFT"/>
    <s v="Hyderabad"/>
    <n v="9260.58"/>
    <s v="SUCCESS"/>
    <d v="2026-02-02T00:00:00"/>
    <x v="0"/>
    <n v="32.200000000000003"/>
    <n v="1"/>
  </r>
  <r>
    <s v="TXN002659"/>
    <d v="2026-02-08T00:00:00"/>
    <s v="AC00488"/>
    <s v="ATM"/>
    <s v="Pune"/>
    <n v="9038.89"/>
    <s v="SUCCESS"/>
    <d v="2026-02-08T00:00:00"/>
    <x v="1"/>
    <n v="26.1"/>
    <n v="1"/>
  </r>
  <r>
    <s v="TXN002660"/>
    <d v="2026-03-17T00:00:00"/>
    <s v="AC00334"/>
    <s v="NEFT"/>
    <s v="Hyderabad"/>
    <n v="19774.46"/>
    <s v="SUCCESS"/>
    <d v="2026-03-17T00:00:00"/>
    <x v="1"/>
    <n v="15.8"/>
    <n v="1"/>
  </r>
  <r>
    <s v="TXN002661"/>
    <d v="2026-02-01T00:00:00"/>
    <s v="AC00715"/>
    <s v="UPI"/>
    <s v="Mumbai"/>
    <n v="56422.41"/>
    <s v="SUCCESS"/>
    <d v="2026-02-03T00:00:00"/>
    <x v="2"/>
    <n v="13.7"/>
    <n v="1"/>
  </r>
  <r>
    <s v="TXN002662"/>
    <d v="2026-02-20T00:00:00"/>
    <s v="AC00670"/>
    <s v="UPI"/>
    <s v="Mumbai"/>
    <n v="289.29000000000002"/>
    <s v="SUCCESS"/>
    <d v="2026-02-20T00:00:00"/>
    <x v="2"/>
    <n v="21.1"/>
    <n v="1"/>
  </r>
  <r>
    <s v="TXN002663"/>
    <d v="2026-02-02T00:00:00"/>
    <s v="AC00386"/>
    <s v="UPI"/>
    <s v="Mumbai"/>
    <n v="24028.03"/>
    <s v="SUCCESS"/>
    <d v="2026-02-05T00:00:00"/>
    <x v="0"/>
    <n v="44.4"/>
    <n v="1"/>
  </r>
  <r>
    <s v="TXN002664"/>
    <d v="2026-02-08T00:00:00"/>
    <s v="AC00076"/>
    <s v="NEFT"/>
    <s v="Mumbai"/>
    <n v="3580.06"/>
    <s v="SUCCESS"/>
    <d v="2026-02-08T00:00:00"/>
    <x v="1"/>
    <n v="11.8"/>
    <n v="1"/>
  </r>
  <r>
    <s v="TXN002665"/>
    <d v="2026-01-21T00:00:00"/>
    <s v="AC00021"/>
    <s v="ATM"/>
    <s v="Mumbai"/>
    <n v="2173.35"/>
    <s v="SUCCESS"/>
    <d v="2026-01-22T00:00:00"/>
    <x v="2"/>
    <n v="47.9"/>
    <n v="1"/>
  </r>
  <r>
    <s v="TXN002666"/>
    <d v="2026-02-26T00:00:00"/>
    <s v="AC00373"/>
    <s v="UPI"/>
    <s v="Hyderabad"/>
    <n v="2319.5100000000002"/>
    <s v="SUCCESS"/>
    <d v="2026-02-28T00:00:00"/>
    <x v="1"/>
    <n v="42.9"/>
    <n v="1"/>
  </r>
  <r>
    <s v="TXN002667"/>
    <d v="2026-03-05T00:00:00"/>
    <s v="AC00812"/>
    <s v="IMPS"/>
    <s v="Bengaluru"/>
    <n v="20031.849999999999"/>
    <s v="SUCCESS"/>
    <d v="2026-03-08T00:00:00"/>
    <x v="1"/>
    <n v="14.6"/>
    <n v="1"/>
  </r>
  <r>
    <s v="TXN002668"/>
    <d v="2026-01-07T00:00:00"/>
    <s v="AC00162"/>
    <s v="IMPS"/>
    <s v="Hyderabad"/>
    <n v="8053.29"/>
    <s v="SUCCESS"/>
    <d v="2026-01-08T00:00:00"/>
    <x v="0"/>
    <n v="5.5"/>
    <n v="1"/>
  </r>
  <r>
    <s v="TXN002669"/>
    <d v="2026-01-17T00:00:00"/>
    <s v="AC00842"/>
    <s v="UPI"/>
    <s v="Hyderabad"/>
    <n v="3691.33"/>
    <s v="SUCCESS"/>
    <d v="2026-01-19T00:00:00"/>
    <x v="2"/>
    <n v="21.4"/>
    <n v="1"/>
  </r>
  <r>
    <s v="TXN002670"/>
    <d v="2026-01-31T00:00:00"/>
    <s v="AC00319"/>
    <s v="ATM"/>
    <s v="Hyderabad"/>
    <n v="4081.89"/>
    <s v="SUCCESS"/>
    <d v="2026-02-02T00:00:00"/>
    <x v="0"/>
    <n v="25.2"/>
    <n v="1"/>
  </r>
  <r>
    <s v="TXN002671"/>
    <d v="2026-02-15T00:00:00"/>
    <s v="AC00116"/>
    <s v="IMPS"/>
    <s v="Mumbai"/>
    <n v="4852.09"/>
    <s v="SUCCESS"/>
    <d v="2026-02-17T00:00:00"/>
    <x v="1"/>
    <n v="30"/>
    <n v="1"/>
  </r>
  <r>
    <s v="TXN002672"/>
    <d v="2026-02-01T00:00:00"/>
    <s v="AC00236"/>
    <s v="IMPS"/>
    <s v="Hyderabad"/>
    <n v="1136.05"/>
    <s v="SUCCESS"/>
    <d v="2026-02-04T00:00:00"/>
    <x v="0"/>
    <n v="13"/>
    <n v="1"/>
  </r>
  <r>
    <s v="TXN002673"/>
    <d v="2026-02-02T00:00:00"/>
    <s v="AC00534"/>
    <s v="UPI"/>
    <s v="Pune"/>
    <n v="206.26"/>
    <s v="SUCCESS"/>
    <d v="2026-02-05T00:00:00"/>
    <x v="2"/>
    <n v="11.6"/>
    <n v="1"/>
  </r>
  <r>
    <s v="TXN002674"/>
    <d v="2026-02-05T00:00:00"/>
    <s v="AC00682"/>
    <s v="CARD"/>
    <s v="Hyderabad"/>
    <n v="267.64999999999998"/>
    <s v="SUCCESS"/>
    <d v="2026-02-08T00:00:00"/>
    <x v="0"/>
    <n v="13.5"/>
    <n v="1"/>
  </r>
  <r>
    <s v="TXN002675"/>
    <d v="2026-02-10T00:00:00"/>
    <s v="AC00180"/>
    <s v="UPI"/>
    <s v="Bengaluru"/>
    <n v="18736.349999999999"/>
    <s v="SUCCESS"/>
    <d v="2026-02-11T00:00:00"/>
    <x v="2"/>
    <n v="7.5"/>
    <n v="1"/>
  </r>
  <r>
    <s v="TXN002676"/>
    <d v="2026-03-08T00:00:00"/>
    <s v="AC00216"/>
    <s v="UPI"/>
    <s v="Pune"/>
    <n v="9620.77"/>
    <s v="SUCCESS"/>
    <d v="2026-03-11T00:00:00"/>
    <x v="1"/>
    <n v="32"/>
    <n v="1"/>
  </r>
  <r>
    <s v="TXN002677"/>
    <d v="2026-03-03T00:00:00"/>
    <s v="AC00655"/>
    <s v="UPI"/>
    <s v="Pune"/>
    <n v="18040.990000000002"/>
    <s v="SUCCESS"/>
    <d v="2026-03-03T00:00:00"/>
    <x v="1"/>
    <n v="13.3"/>
    <n v="1"/>
  </r>
  <r>
    <s v="TXN002678"/>
    <d v="2026-01-14T00:00:00"/>
    <s v="AC00687"/>
    <s v="UPI"/>
    <s v="Hyderabad"/>
    <n v="2964.37"/>
    <s v="SUCCESS"/>
    <d v="2026-01-14T00:00:00"/>
    <x v="0"/>
    <n v="115.6"/>
    <n v="1"/>
  </r>
  <r>
    <s v="TXN002679"/>
    <d v="2026-02-08T00:00:00"/>
    <s v="AC00642"/>
    <s v="IMPS"/>
    <s v="Mumbai"/>
    <n v="5399.05"/>
    <s v="SUCCESS"/>
    <d v="2026-02-10T00:00:00"/>
    <x v="2"/>
    <n v="22.2"/>
    <n v="1"/>
  </r>
  <r>
    <s v="TXN002680"/>
    <d v="2026-03-30T00:00:00"/>
    <s v="AC00002"/>
    <s v="UPI"/>
    <s v="Pune"/>
    <n v="2489.56"/>
    <s v="SUCCESS"/>
    <d v="2026-04-02T00:00:00"/>
    <x v="2"/>
    <n v="46.7"/>
    <n v="1"/>
  </r>
  <r>
    <s v="TXN002681"/>
    <d v="2026-01-15T00:00:00"/>
    <s v="AC00287"/>
    <s v="NEFT"/>
    <s v="Hyderabad"/>
    <n v="16578.45"/>
    <s v="SUCCESS"/>
    <d v="2026-01-17T00:00:00"/>
    <x v="1"/>
    <n v="94.1"/>
    <n v="1"/>
  </r>
  <r>
    <s v="TXN002682"/>
    <d v="2026-02-24T00:00:00"/>
    <s v="AC00260"/>
    <s v="IMPS"/>
    <s v="Bengaluru"/>
    <n v="1469.81"/>
    <s v="SUCCESS"/>
    <d v="2026-02-24T00:00:00"/>
    <x v="1"/>
    <n v="18"/>
    <n v="1"/>
  </r>
  <r>
    <s v="TXN002683"/>
    <d v="2026-01-21T00:00:00"/>
    <s v="AC00748"/>
    <s v="IMPS"/>
    <s v="Bengaluru"/>
    <n v="2271.59"/>
    <s v="SUCCESS"/>
    <d v="2026-01-22T00:00:00"/>
    <x v="2"/>
    <n v="52.6"/>
    <n v="1"/>
  </r>
  <r>
    <s v="TXN002684"/>
    <d v="2026-03-27T00:00:00"/>
    <s v="AC00163"/>
    <s v="NEFT"/>
    <s v="Hyderabad"/>
    <n v="3061.9"/>
    <s v="SUCCESS"/>
    <d v="2026-03-27T00:00:00"/>
    <x v="0"/>
    <n v="75.8"/>
    <n v="1"/>
  </r>
  <r>
    <s v="TXN002685"/>
    <d v="2026-01-13T00:00:00"/>
    <s v="AC00275"/>
    <s v="UPI"/>
    <s v="Bengaluru"/>
    <n v="4420.05"/>
    <s v="SUCCESS"/>
    <d v="2026-01-15T00:00:00"/>
    <x v="2"/>
    <n v="18.8"/>
    <n v="1"/>
  </r>
  <r>
    <s v="TXN002686"/>
    <d v="2026-03-21T00:00:00"/>
    <s v="AC00340"/>
    <s v="CARD"/>
    <s v="Hyderabad"/>
    <n v="2107.34"/>
    <s v="SUCCESS"/>
    <d v="2026-03-22T00:00:00"/>
    <x v="2"/>
    <n v="29.1"/>
    <n v="1"/>
  </r>
  <r>
    <s v="TXN002687"/>
    <d v="2026-02-22T00:00:00"/>
    <s v="AC00160"/>
    <s v="ATM"/>
    <s v="Pune"/>
    <n v="8299.5"/>
    <s v="SUCCESS"/>
    <d v="2026-02-25T00:00:00"/>
    <x v="0"/>
    <n v="10.199999999999999"/>
    <n v="1"/>
  </r>
  <r>
    <s v="TXN002688"/>
    <d v="2026-02-06T00:00:00"/>
    <s v="AC00435"/>
    <s v="UPI"/>
    <s v="Mumbai"/>
    <n v="892.64"/>
    <s v="SUCCESS"/>
    <d v="2026-02-07T00:00:00"/>
    <x v="1"/>
    <n v="58.7"/>
    <n v="1"/>
  </r>
  <r>
    <s v="TXN002689"/>
    <d v="2026-01-02T00:00:00"/>
    <s v="AC00625"/>
    <s v="CARD"/>
    <s v="Hyderabad"/>
    <n v="6667.18"/>
    <s v="SUCCESS"/>
    <d v="2026-01-05T00:00:00"/>
    <x v="1"/>
    <n v="10.7"/>
    <n v="1"/>
  </r>
  <r>
    <s v="TXN002690"/>
    <d v="2026-02-13T00:00:00"/>
    <s v="AC00797"/>
    <s v="UPI"/>
    <s v="Hyderabad"/>
    <n v="2845.42"/>
    <s v="SUCCESS"/>
    <d v="2026-02-13T00:00:00"/>
    <x v="2"/>
    <n v="17.100000000000001"/>
    <n v="1"/>
  </r>
  <r>
    <s v="TXN002691"/>
    <d v="2026-02-11T00:00:00"/>
    <s v="AC00624"/>
    <s v="CARD"/>
    <s v="Pune"/>
    <n v="2889.18"/>
    <s v="SUCCESS"/>
    <d v="2026-02-13T00:00:00"/>
    <x v="0"/>
    <n v="26.9"/>
    <n v="1"/>
  </r>
  <r>
    <s v="TXN002692"/>
    <d v="2026-01-07T00:00:00"/>
    <s v="AC00740"/>
    <s v="UPI"/>
    <s v="Mumbai"/>
    <n v="5255.68"/>
    <s v="SUCCESS"/>
    <d v="2026-01-08T00:00:00"/>
    <x v="2"/>
    <n v="51.6"/>
    <n v="1"/>
  </r>
  <r>
    <s v="TXN002693"/>
    <d v="2026-01-28T00:00:00"/>
    <s v="AC00367"/>
    <s v="NEFT"/>
    <s v="Hyderabad"/>
    <n v="3063.52"/>
    <s v="SUCCESS"/>
    <d v="2026-01-30T00:00:00"/>
    <x v="2"/>
    <n v="28.7"/>
    <n v="1"/>
  </r>
  <r>
    <s v="TXN002694"/>
    <d v="2026-02-06T00:00:00"/>
    <s v="AC00785"/>
    <s v="UPI"/>
    <s v="Hyderabad"/>
    <n v="3933.91"/>
    <s v="REVERSED"/>
    <d v="2026-02-08T00:00:00"/>
    <x v="2"/>
    <n v="15.7"/>
    <n v="1"/>
  </r>
  <r>
    <s v="TXN002695"/>
    <d v="2026-03-20T00:00:00"/>
    <s v="AC00026"/>
    <s v="CARD"/>
    <s v="Bengaluru"/>
    <n v="4900.91"/>
    <s v="SUCCESS"/>
    <d v="2026-03-20T00:00:00"/>
    <x v="0"/>
    <n v="8.6"/>
    <n v="1"/>
  </r>
  <r>
    <s v="TXN002696"/>
    <d v="2026-03-03T00:00:00"/>
    <s v="AC00774"/>
    <s v="UPI"/>
    <s v="Bengaluru"/>
    <n v="962.71"/>
    <s v="SUCCESS"/>
    <d v="2026-03-04T00:00:00"/>
    <x v="2"/>
    <n v="32.4"/>
    <n v="1"/>
  </r>
  <r>
    <s v="TXN002697"/>
    <d v="2026-01-30T00:00:00"/>
    <s v="AC00215"/>
    <s v="UPI"/>
    <s v="Bengaluru"/>
    <n v="2727.78"/>
    <s v="SUCCESS"/>
    <d v="2026-01-31T00:00:00"/>
    <x v="1"/>
    <n v="28.9"/>
    <n v="1"/>
  </r>
  <r>
    <s v="TXN002698"/>
    <d v="2026-03-14T00:00:00"/>
    <s v="AC00778"/>
    <s v="UPI"/>
    <s v="Mumbai"/>
    <n v="18964.77"/>
    <s v="SUCCESS"/>
    <d v="2026-03-17T00:00:00"/>
    <x v="2"/>
    <n v="39.5"/>
    <n v="1"/>
  </r>
  <r>
    <s v="TXN002699"/>
    <d v="2026-03-02T00:00:00"/>
    <s v="AC00681"/>
    <s v="UPI"/>
    <s v="Hyderabad"/>
    <n v="10518.94"/>
    <s v="SUCCESS"/>
    <d v="2026-03-02T00:00:00"/>
    <x v="2"/>
    <n v="32.200000000000003"/>
    <n v="1"/>
  </r>
  <r>
    <s v="TXN002700"/>
    <d v="2026-01-22T00:00:00"/>
    <s v="AC00542"/>
    <s v="UPI"/>
    <s v="Hyderabad"/>
    <n v="7141.34"/>
    <s v="REVERSED"/>
    <d v="2026-01-22T00:00:00"/>
    <x v="1"/>
    <n v="50.5"/>
    <n v="1"/>
  </r>
  <r>
    <s v="TXN002701"/>
    <d v="2026-01-04T00:00:00"/>
    <s v="AC00635"/>
    <s v="UPI"/>
    <s v="Bengaluru"/>
    <n v="3036.83"/>
    <s v="SUCCESS"/>
    <d v="2026-01-06T00:00:00"/>
    <x v="2"/>
    <n v="21.4"/>
    <n v="1"/>
  </r>
  <r>
    <s v="TXN002702"/>
    <d v="2026-03-01T00:00:00"/>
    <s v="AC00390"/>
    <s v="UPI"/>
    <s v="Hyderabad"/>
    <n v="10595.75"/>
    <s v="SUCCESS"/>
    <d v="2026-03-03T00:00:00"/>
    <x v="1"/>
    <n v="111.7"/>
    <n v="1"/>
  </r>
  <r>
    <s v="TXN002703"/>
    <d v="2026-01-22T00:00:00"/>
    <s v="AC00693"/>
    <s v="UPI"/>
    <s v="Pune"/>
    <n v="6234.29"/>
    <s v="SUCCESS"/>
    <d v="2026-01-24T00:00:00"/>
    <x v="2"/>
    <n v="51.5"/>
    <n v="1"/>
  </r>
  <r>
    <s v="TXN002704"/>
    <d v="2026-01-26T00:00:00"/>
    <s v="AC00555"/>
    <s v="UPI"/>
    <s v="Hyderabad"/>
    <n v="6386.95"/>
    <s v="SUCCESS"/>
    <d v="2026-01-26T00:00:00"/>
    <x v="1"/>
    <n v="67.099999999999994"/>
    <n v="1"/>
  </r>
  <r>
    <s v="TXN002705"/>
    <d v="2026-02-04T00:00:00"/>
    <s v="AC00449"/>
    <s v="IMPS"/>
    <s v="Hyderabad"/>
    <n v="5731.91"/>
    <s v="SUCCESS"/>
    <d v="2026-02-04T00:00:00"/>
    <x v="2"/>
    <n v="15.5"/>
    <n v="1"/>
  </r>
  <r>
    <s v="TXN002706"/>
    <d v="2026-02-09T00:00:00"/>
    <s v="AC00664"/>
    <s v="CARD"/>
    <s v="Hyderabad"/>
    <n v="27360.18"/>
    <s v="SUCCESS"/>
    <d v="2026-02-11T00:00:00"/>
    <x v="0"/>
    <n v="18"/>
    <n v="1"/>
  </r>
  <r>
    <s v="TXN002707"/>
    <d v="2026-03-06T00:00:00"/>
    <s v="AC00069"/>
    <s v="UPI"/>
    <s v="Hyderabad"/>
    <n v="1355.33"/>
    <s v="SUCCESS"/>
    <d v="2026-03-07T00:00:00"/>
    <x v="0"/>
    <n v="21.4"/>
    <n v="1"/>
  </r>
  <r>
    <s v="TXN002708"/>
    <d v="2026-03-18T00:00:00"/>
    <s v="AC00168"/>
    <s v="IMPS"/>
    <s v="Hyderabad"/>
    <n v="8911.07"/>
    <s v="SUCCESS"/>
    <d v="2026-03-21T00:00:00"/>
    <x v="2"/>
    <n v="29.1"/>
    <n v="1"/>
  </r>
  <r>
    <s v="TXN002709"/>
    <d v="2026-02-16T00:00:00"/>
    <s v="AC00252"/>
    <s v="NEFT"/>
    <s v="Hyderabad"/>
    <n v="4083.61"/>
    <s v="SUCCESS"/>
    <d v="2026-02-18T00:00:00"/>
    <x v="2"/>
    <n v="54.5"/>
    <n v="1"/>
  </r>
  <r>
    <s v="TXN002710"/>
    <d v="2026-03-09T00:00:00"/>
    <s v="AC00453"/>
    <s v="UPI"/>
    <s v="Bengaluru"/>
    <n v="190.05"/>
    <s v="SUCCESS"/>
    <d v="2026-03-11T00:00:00"/>
    <x v="1"/>
    <n v="26.3"/>
    <n v="1"/>
  </r>
  <r>
    <s v="TXN002711"/>
    <d v="2026-02-28T00:00:00"/>
    <s v="AC00318"/>
    <s v="CARD"/>
    <s v="Pune"/>
    <n v="3051.43"/>
    <s v="REVERSED"/>
    <d v="2026-03-03T00:00:00"/>
    <x v="1"/>
    <n v="68.599999999999994"/>
    <n v="1"/>
  </r>
  <r>
    <s v="TXN002712"/>
    <d v="2026-02-19T00:00:00"/>
    <s v="AC00096"/>
    <s v="UPI"/>
    <s v="Pune"/>
    <n v="7939.04"/>
    <s v="SUCCESS"/>
    <d v="2026-02-21T00:00:00"/>
    <x v="1"/>
    <n v="54"/>
    <n v="1"/>
  </r>
  <r>
    <s v="TXN002713"/>
    <d v="2026-01-27T00:00:00"/>
    <s v="AC00527"/>
    <s v="ATM"/>
    <s v="Hyderabad"/>
    <n v="10721.19"/>
    <s v="SUCCESS"/>
    <d v="2026-01-30T00:00:00"/>
    <x v="1"/>
    <n v="31"/>
    <n v="1"/>
  </r>
  <r>
    <s v="TXN002714"/>
    <d v="2026-01-25T00:00:00"/>
    <s v="AC00087"/>
    <s v="UPI"/>
    <s v="Hyderabad"/>
    <n v="4836.8900000000003"/>
    <s v="SUCCESS"/>
    <d v="2026-01-25T00:00:00"/>
    <x v="1"/>
    <n v="9.9"/>
    <n v="1"/>
  </r>
  <r>
    <s v="TXN002715"/>
    <d v="2026-01-11T00:00:00"/>
    <s v="AC00714"/>
    <s v="CARD"/>
    <s v="Pune"/>
    <n v="4009.72"/>
    <s v="REVERSED"/>
    <d v="2026-01-11T00:00:00"/>
    <x v="2"/>
    <n v="25.4"/>
    <n v="1"/>
  </r>
  <r>
    <s v="TXN002716"/>
    <d v="2026-02-24T00:00:00"/>
    <s v="AC00368"/>
    <s v="NEFT"/>
    <s v="Bengaluru"/>
    <n v="902.01"/>
    <s v="SUCCESS"/>
    <d v="2026-02-25T00:00:00"/>
    <x v="2"/>
    <n v="35.9"/>
    <n v="1"/>
  </r>
  <r>
    <s v="TXN002717"/>
    <d v="2026-03-03T00:00:00"/>
    <s v="AC00630"/>
    <s v="UPI"/>
    <s v="Bengaluru"/>
    <n v="4600.76"/>
    <s v="FAILED"/>
    <d v="2026-03-06T00:00:00"/>
    <x v="2"/>
    <n v="31.2"/>
    <n v="1"/>
  </r>
  <r>
    <s v="TXN002718"/>
    <d v="2026-03-10T00:00:00"/>
    <s v="AC00291"/>
    <s v="CARD"/>
    <s v="Bengaluru"/>
    <n v="4191.18"/>
    <s v="SUCCESS"/>
    <d v="2026-03-13T00:00:00"/>
    <x v="1"/>
    <n v="40.5"/>
    <n v="1"/>
  </r>
  <r>
    <s v="TXN002719"/>
    <d v="2026-03-26T00:00:00"/>
    <s v="AC00805"/>
    <s v="IMPS"/>
    <s v="Hyderabad"/>
    <n v="924.9"/>
    <s v="SUCCESS"/>
    <d v="2026-03-27T00:00:00"/>
    <x v="2"/>
    <n v="27.6"/>
    <n v="1"/>
  </r>
  <r>
    <s v="TXN002720"/>
    <d v="2026-01-20T00:00:00"/>
    <s v="AC00420"/>
    <s v="ATM"/>
    <s v="Pune"/>
    <n v="2016.91"/>
    <s v="SUCCESS"/>
    <d v="2026-01-23T00:00:00"/>
    <x v="0"/>
    <n v="24.9"/>
    <n v="1"/>
  </r>
  <r>
    <s v="TXN002721"/>
    <d v="2026-01-22T00:00:00"/>
    <s v="AC00116"/>
    <s v="NEFT"/>
    <s v="Mumbai"/>
    <n v="1224.8699999999999"/>
    <s v="SUCCESS"/>
    <d v="2026-01-23T00:00:00"/>
    <x v="1"/>
    <n v="37.799999999999997"/>
    <n v="1"/>
  </r>
  <r>
    <s v="TXN002723"/>
    <d v="2026-02-06T00:00:00"/>
    <s v="AC00469"/>
    <s v="UPI"/>
    <s v="Mumbai"/>
    <n v="5513.16"/>
    <s v="SUCCESS"/>
    <d v="2026-02-07T00:00:00"/>
    <x v="2"/>
    <n v="26.7"/>
    <n v="1"/>
  </r>
  <r>
    <s v="TXN002724"/>
    <d v="2026-02-22T00:00:00"/>
    <s v="AC00070"/>
    <s v="UPI"/>
    <s v="Mumbai"/>
    <n v="14250.65"/>
    <s v="SUCCESS"/>
    <d v="2026-02-23T00:00:00"/>
    <x v="0"/>
    <n v="29.6"/>
    <n v="1"/>
  </r>
  <r>
    <s v="TXN002725"/>
    <d v="2026-03-09T00:00:00"/>
    <s v="AC00283"/>
    <s v="UPI"/>
    <s v="Mumbai"/>
    <n v="9179.65"/>
    <s v="SUCCESS"/>
    <d v="2026-03-12T00:00:00"/>
    <x v="1"/>
    <n v="23.9"/>
    <n v="1"/>
  </r>
  <r>
    <s v="TXN002726"/>
    <d v="2026-01-29T00:00:00"/>
    <s v="AC00816"/>
    <s v="ATM"/>
    <s v="Pune"/>
    <n v="3958.89"/>
    <s v="SUCCESS"/>
    <d v="2026-01-30T00:00:00"/>
    <x v="0"/>
    <n v="45.5"/>
    <n v="1"/>
  </r>
  <r>
    <s v="TXN002727"/>
    <d v="2026-03-02T00:00:00"/>
    <s v="AC00150"/>
    <s v="UPI"/>
    <s v="Pune"/>
    <n v="7104.84"/>
    <s v="SUCCESS"/>
    <d v="2026-03-02T00:00:00"/>
    <x v="2"/>
    <n v="29.1"/>
    <n v="1"/>
  </r>
  <r>
    <s v="TXN002728"/>
    <d v="2026-01-18T00:00:00"/>
    <s v="AC00768"/>
    <s v="CARD"/>
    <s v="Bengaluru"/>
    <n v="137725.57999999999"/>
    <s v="SUCCESS"/>
    <d v="2026-01-18T00:00:00"/>
    <x v="2"/>
    <n v="17.100000000000001"/>
    <n v="1"/>
  </r>
  <r>
    <s v="TXN002729"/>
    <d v="2026-02-03T00:00:00"/>
    <s v="AC00687"/>
    <s v="UPI"/>
    <s v="Bengaluru"/>
    <n v="1891.69"/>
    <s v="SUCCESS"/>
    <d v="2026-02-03T00:00:00"/>
    <x v="0"/>
    <n v="10.3"/>
    <n v="1"/>
  </r>
  <r>
    <s v="TXN002730"/>
    <d v="2026-02-27T00:00:00"/>
    <s v="AC00567"/>
    <s v="UPI"/>
    <s v="Hyderabad"/>
    <n v="15225.61"/>
    <s v="SUCCESS"/>
    <d v="2026-02-27T00:00:00"/>
    <x v="2"/>
    <n v="29.4"/>
    <n v="1"/>
  </r>
  <r>
    <s v="TXN002731"/>
    <d v="2026-03-16T00:00:00"/>
    <s v="AC00512"/>
    <s v="IMPS"/>
    <s v="Hyderabad"/>
    <n v="6169.15"/>
    <s v="SUCCESS"/>
    <d v="2026-03-17T00:00:00"/>
    <x v="1"/>
    <n v="4.8"/>
    <n v="1"/>
  </r>
  <r>
    <s v="TXN002732"/>
    <d v="2026-01-27T00:00:00"/>
    <s v="AC00019"/>
    <s v="ATM"/>
    <s v="Mumbai"/>
    <n v="7172.93"/>
    <s v="SUCCESS"/>
    <d v="2026-01-27T00:00:00"/>
    <x v="0"/>
    <n v="25.1"/>
    <n v="1"/>
  </r>
  <r>
    <s v="TXN002733"/>
    <d v="2026-01-04T00:00:00"/>
    <s v="AC00426"/>
    <s v="UPI"/>
    <s v="Bengaluru"/>
    <n v="2284.73"/>
    <s v="REVERSED"/>
    <d v="2026-01-04T00:00:00"/>
    <x v="0"/>
    <n v="27"/>
    <n v="1"/>
  </r>
  <r>
    <s v="TXN002734"/>
    <d v="2026-01-28T00:00:00"/>
    <s v="AC00204"/>
    <s v="CARD"/>
    <s v="Hyderabad"/>
    <n v="1056.46"/>
    <s v="SUCCESS"/>
    <d v="2026-01-31T00:00:00"/>
    <x v="2"/>
    <n v="81.2"/>
    <n v="1"/>
  </r>
  <r>
    <s v="TXN002735"/>
    <d v="2026-02-03T00:00:00"/>
    <s v="AC00081"/>
    <s v="CARD"/>
    <s v="Bengaluru"/>
    <n v="7710.59"/>
    <s v="FAILED"/>
    <d v="2026-02-04T00:00:00"/>
    <x v="2"/>
    <n v="4.3"/>
    <n v="1"/>
  </r>
  <r>
    <s v="TXN002736"/>
    <d v="2026-03-04T00:00:00"/>
    <s v="AC00527"/>
    <s v="CARD"/>
    <s v="Hyderabad"/>
    <n v="19241.84"/>
    <s v="SUCCESS"/>
    <d v="2026-03-06T00:00:00"/>
    <x v="2"/>
    <n v="10.199999999999999"/>
    <n v="1"/>
  </r>
  <r>
    <s v="TXN002737"/>
    <d v="2026-01-23T00:00:00"/>
    <s v="AC00804"/>
    <s v="UPI"/>
    <s v="Pune"/>
    <n v="13005.82"/>
    <s v="SUCCESS"/>
    <d v="2026-01-23T00:00:00"/>
    <x v="0"/>
    <n v="29.3"/>
    <n v="1"/>
  </r>
  <r>
    <s v="TXN002738"/>
    <d v="2026-02-07T00:00:00"/>
    <s v="AC00250"/>
    <s v="NEFT"/>
    <s v="Pune"/>
    <n v="1748.47"/>
    <s v="SUCCESS"/>
    <d v="2026-02-09T00:00:00"/>
    <x v="0"/>
    <n v="37.4"/>
    <n v="1"/>
  </r>
  <r>
    <s v="TXN002739"/>
    <d v="2026-01-17T00:00:00"/>
    <s v="AC00393"/>
    <s v="CARD"/>
    <s v="Pune"/>
    <n v="33064.71"/>
    <s v="SUCCESS"/>
    <d v="2026-01-20T00:00:00"/>
    <x v="0"/>
    <n v="6.4"/>
    <n v="1"/>
  </r>
  <r>
    <s v="TXN002740"/>
    <d v="2026-01-23T00:00:00"/>
    <s v="AC00364"/>
    <s v="NEFT"/>
    <s v="Hyderabad"/>
    <n v="14530.83"/>
    <s v="SUCCESS"/>
    <d v="2026-01-23T00:00:00"/>
    <x v="1"/>
    <n v="3.2"/>
    <n v="1"/>
  </r>
  <r>
    <s v="TXN002741"/>
    <d v="2026-02-25T00:00:00"/>
    <s v="AC00267"/>
    <s v="CARD"/>
    <s v="Pune"/>
    <n v="5910.19"/>
    <s v="SUCCESS"/>
    <d v="2026-02-27T00:00:00"/>
    <x v="0"/>
    <n v="73"/>
    <n v="1"/>
  </r>
  <r>
    <s v="TXN002742"/>
    <d v="2026-03-29T00:00:00"/>
    <s v="AC00075"/>
    <s v="IMPS"/>
    <s v="Bengaluru"/>
    <n v="3461.19"/>
    <s v="SUCCESS"/>
    <d v="2026-03-31T00:00:00"/>
    <x v="0"/>
    <n v="16.8"/>
    <n v="1"/>
  </r>
  <r>
    <s v="TXN002743"/>
    <d v="2026-02-18T00:00:00"/>
    <s v="AC00796"/>
    <s v="UPI"/>
    <s v="Mumbai"/>
    <n v="4199.67"/>
    <s v="SUCCESS"/>
    <d v="2026-02-20T00:00:00"/>
    <x v="1"/>
    <n v="37.700000000000003"/>
    <n v="1"/>
  </r>
  <r>
    <s v="TXN002744"/>
    <d v="2026-02-27T00:00:00"/>
    <s v="AC00590"/>
    <s v="CARD"/>
    <s v="Hyderabad"/>
    <n v="4902.1000000000004"/>
    <s v="SUCCESS"/>
    <d v="2026-02-28T00:00:00"/>
    <x v="2"/>
    <n v="39.799999999999997"/>
    <n v="1"/>
  </r>
  <r>
    <s v="TXN002745"/>
    <d v="2026-02-19T00:00:00"/>
    <s v="AC00493"/>
    <s v="UPI"/>
    <s v="Hyderabad"/>
    <n v="745.64"/>
    <s v="FAILED"/>
    <d v="2026-02-20T00:00:00"/>
    <x v="1"/>
    <n v="27.7"/>
    <n v="1"/>
  </r>
  <r>
    <s v="TXN002746"/>
    <d v="2026-02-24T00:00:00"/>
    <s v="AC00177"/>
    <s v="NEFT"/>
    <s v="Pune"/>
    <n v="10484.790000000001"/>
    <s v="SUCCESS"/>
    <d v="2026-02-27T00:00:00"/>
    <x v="0"/>
    <n v="8.6999999999999993"/>
    <n v="1"/>
  </r>
  <r>
    <s v="TXN002747"/>
    <d v="2026-03-08T00:00:00"/>
    <s v="AC00809"/>
    <s v="NEFT"/>
    <s v="Bengaluru"/>
    <n v="18805.3"/>
    <s v="SUCCESS"/>
    <d v="2026-03-08T00:00:00"/>
    <x v="1"/>
    <n v="48.6"/>
    <n v="1"/>
  </r>
  <r>
    <s v="TXN002748"/>
    <d v="2026-03-08T00:00:00"/>
    <s v="AC00714"/>
    <s v="IMPS"/>
    <s v="Mumbai"/>
    <n v="2687.12"/>
    <s v="SUCCESS"/>
    <d v="2026-03-09T00:00:00"/>
    <x v="2"/>
    <n v="5.7"/>
    <n v="1"/>
  </r>
  <r>
    <s v="TXN002749"/>
    <d v="2026-02-24T00:00:00"/>
    <s v="AC00633"/>
    <s v="CARD"/>
    <s v="Pune"/>
    <n v="18819.79"/>
    <s v="SUCCESS"/>
    <d v="2026-02-26T00:00:00"/>
    <x v="2"/>
    <n v="39.4"/>
    <n v="1"/>
  </r>
  <r>
    <s v="TXN002750"/>
    <d v="2026-01-04T00:00:00"/>
    <s v="AC00739"/>
    <s v="UPI"/>
    <s v="Hyderabad"/>
    <n v="5846.55"/>
    <s v="SUCCESS"/>
    <d v="2026-01-04T00:00:00"/>
    <x v="2"/>
    <n v="12.2"/>
    <n v="1"/>
  </r>
  <r>
    <s v="TXN002751"/>
    <d v="2026-01-12T00:00:00"/>
    <s v="AC00770"/>
    <s v="UPI"/>
    <s v="Hyderabad"/>
    <n v="4374.3900000000003"/>
    <s v="SUCCESS"/>
    <d v="2026-01-13T00:00:00"/>
    <x v="1"/>
    <n v="9.1999999999999993"/>
    <n v="1"/>
  </r>
  <r>
    <s v="TXN002752"/>
    <d v="2026-02-10T00:00:00"/>
    <s v="AC00096"/>
    <s v="UPI"/>
    <s v="Bengaluru"/>
    <n v="10757.8"/>
    <s v="SUCCESS"/>
    <d v="2026-02-11T00:00:00"/>
    <x v="1"/>
    <n v="17.8"/>
    <n v="1"/>
  </r>
  <r>
    <s v="TXN002753"/>
    <d v="2026-02-10T00:00:00"/>
    <s v="AC00150"/>
    <s v="UPI"/>
    <s v="Pune"/>
    <n v="4143.25"/>
    <s v="SUCCESS"/>
    <d v="2026-02-13T00:00:00"/>
    <x v="2"/>
    <n v="30.5"/>
    <n v="1"/>
  </r>
  <r>
    <s v="TXN002754"/>
    <d v="2026-01-28T00:00:00"/>
    <s v="AC00406"/>
    <s v="CARD"/>
    <s v="Pune"/>
    <n v="3725.64"/>
    <s v="SUCCESS"/>
    <d v="2026-01-30T00:00:00"/>
    <x v="2"/>
    <n v="44.8"/>
    <n v="1"/>
  </r>
  <r>
    <s v="TXN002755"/>
    <d v="2026-02-22T00:00:00"/>
    <s v="AC00026"/>
    <s v="IMPS"/>
    <s v="Pune"/>
    <n v="218.43"/>
    <s v="SUCCESS"/>
    <d v="2026-02-25T00:00:00"/>
    <x v="0"/>
    <n v="20.5"/>
    <n v="1"/>
  </r>
  <r>
    <s v="TXN002756"/>
    <d v="2026-02-08T00:00:00"/>
    <s v="AC00513"/>
    <s v="IMPS"/>
    <s v="Hyderabad"/>
    <n v="9251.75"/>
    <s v="SUCCESS"/>
    <d v="2026-02-08T00:00:00"/>
    <x v="2"/>
    <n v="19.8"/>
    <n v="1"/>
  </r>
  <r>
    <s v="TXN002757"/>
    <d v="2026-02-01T00:00:00"/>
    <s v="AC00297"/>
    <s v="IMPS"/>
    <s v="Bengaluru"/>
    <n v="8838.77"/>
    <s v="SUCCESS"/>
    <d v="2026-02-02T00:00:00"/>
    <x v="1"/>
    <n v="65.400000000000006"/>
    <n v="1"/>
  </r>
  <r>
    <s v="TXN002758"/>
    <d v="2026-03-09T00:00:00"/>
    <s v="AC00130"/>
    <s v="NEFT"/>
    <s v="Pune"/>
    <n v="8280.9500000000007"/>
    <s v="SUCCESS"/>
    <d v="2026-03-12T00:00:00"/>
    <x v="1"/>
    <n v="20.6"/>
    <n v="1"/>
  </r>
  <r>
    <s v="TXN002759"/>
    <d v="2026-01-27T00:00:00"/>
    <s v="AC00757"/>
    <s v="IMPS"/>
    <s v="Mumbai"/>
    <n v="7993.8"/>
    <s v="SUCCESS"/>
    <d v="2026-01-30T00:00:00"/>
    <x v="1"/>
    <n v="15.2"/>
    <n v="1"/>
  </r>
  <r>
    <s v="TXN002760"/>
    <d v="2026-01-03T00:00:00"/>
    <s v="AC00686"/>
    <s v="NEFT"/>
    <s v="Pune"/>
    <n v="2107.4499999999998"/>
    <s v="SUCCESS"/>
    <d v="2026-01-04T00:00:00"/>
    <x v="0"/>
    <n v="33.6"/>
    <n v="1"/>
  </r>
  <r>
    <s v="TXN002761"/>
    <d v="2026-03-03T00:00:00"/>
    <s v="AC00557"/>
    <s v="IMPS"/>
    <s v="Bengaluru"/>
    <n v="3997.56"/>
    <s v="SUCCESS"/>
    <d v="2026-03-06T00:00:00"/>
    <x v="1"/>
    <n v="12.9"/>
    <n v="1"/>
  </r>
  <r>
    <s v="TXN002762"/>
    <d v="2026-01-29T00:00:00"/>
    <s v="AC00841"/>
    <s v="NEFT"/>
    <s v="Pune"/>
    <n v="14662.13"/>
    <s v="SUCCESS"/>
    <d v="2026-02-01T00:00:00"/>
    <x v="1"/>
    <n v="13.9"/>
    <n v="1"/>
  </r>
  <r>
    <s v="TXN002763"/>
    <d v="2026-01-03T00:00:00"/>
    <s v="AC00085"/>
    <s v="IMPS"/>
    <s v="Bengaluru"/>
    <n v="955"/>
    <s v="SUCCESS"/>
    <d v="2026-01-04T00:00:00"/>
    <x v="1"/>
    <n v="11.7"/>
    <n v="1"/>
  </r>
  <r>
    <s v="TXN002764"/>
    <d v="2026-02-09T00:00:00"/>
    <s v="AC00833"/>
    <s v="UPI"/>
    <s v="Bengaluru"/>
    <n v="6953.74"/>
    <s v="SUCCESS"/>
    <d v="2026-02-11T00:00:00"/>
    <x v="1"/>
    <n v="4.0999999999999996"/>
    <n v="1"/>
  </r>
  <r>
    <s v="TXN002765"/>
    <d v="2026-02-20T00:00:00"/>
    <s v="AC00728"/>
    <s v="UPI"/>
    <s v="Mumbai"/>
    <n v="17779.900000000001"/>
    <s v="SUCCESS"/>
    <d v="2026-02-20T00:00:00"/>
    <x v="1"/>
    <n v="29.4"/>
    <n v="1"/>
  </r>
  <r>
    <s v="TXN002766"/>
    <d v="2026-03-17T00:00:00"/>
    <s v="AC00680"/>
    <s v="UPI"/>
    <s v="Mumbai"/>
    <n v="3145.22"/>
    <s v="SUCCESS"/>
    <d v="2026-03-17T00:00:00"/>
    <x v="1"/>
    <n v="20.9"/>
    <n v="1"/>
  </r>
  <r>
    <s v="TXN002767"/>
    <d v="2026-02-10T00:00:00"/>
    <s v="AC00753"/>
    <s v="NEFT"/>
    <s v="Bengaluru"/>
    <n v="1638.47"/>
    <s v="SUCCESS"/>
    <d v="2026-02-11T00:00:00"/>
    <x v="2"/>
    <n v="25.9"/>
    <n v="1"/>
  </r>
  <r>
    <s v="TXN002768"/>
    <d v="2026-02-26T00:00:00"/>
    <s v="AC00291"/>
    <s v="UPI"/>
    <s v="Hyderabad"/>
    <n v="2001.27"/>
    <s v="SUCCESS"/>
    <d v="2026-02-28T00:00:00"/>
    <x v="2"/>
    <n v="25"/>
    <n v="1"/>
  </r>
  <r>
    <s v="TXN002769"/>
    <d v="2026-03-20T00:00:00"/>
    <s v="AC00837"/>
    <s v="IMPS"/>
    <s v="Hyderabad"/>
    <n v="5103.08"/>
    <s v="SUCCESS"/>
    <d v="2026-03-23T00:00:00"/>
    <x v="2"/>
    <n v="24.8"/>
    <n v="1"/>
  </r>
  <r>
    <s v="TXN002770"/>
    <d v="2026-03-14T00:00:00"/>
    <s v="AC00172"/>
    <s v="NEFT"/>
    <s v="Bengaluru"/>
    <n v="12377.92"/>
    <s v="SUCCESS"/>
    <d v="2026-03-15T00:00:00"/>
    <x v="1"/>
    <n v="29.4"/>
    <n v="1"/>
  </r>
  <r>
    <s v="TXN002771"/>
    <d v="2026-03-07T00:00:00"/>
    <s v="AC00557"/>
    <s v="UPI"/>
    <s v="Hyderabad"/>
    <n v="11114.06"/>
    <s v="SUCCESS"/>
    <d v="2026-03-09T00:00:00"/>
    <x v="2"/>
    <n v="12.4"/>
    <n v="1"/>
  </r>
  <r>
    <s v="TXN002772"/>
    <d v="2026-02-04T00:00:00"/>
    <s v="AC00724"/>
    <s v="CARD"/>
    <s v="Pune"/>
    <n v="5881.11"/>
    <s v="SUCCESS"/>
    <d v="2026-02-06T00:00:00"/>
    <x v="2"/>
    <n v="18.2"/>
    <n v="1"/>
  </r>
  <r>
    <s v="TXN002773"/>
    <d v="2026-02-11T00:00:00"/>
    <s v="AC00604"/>
    <s v="UPI"/>
    <s v="Mumbai"/>
    <n v="2818.61"/>
    <s v="SUCCESS"/>
    <d v="2026-02-11T00:00:00"/>
    <x v="1"/>
    <n v="72.7"/>
    <n v="1"/>
  </r>
  <r>
    <s v="TXN002774"/>
    <d v="2026-03-01T00:00:00"/>
    <s v="AC00603"/>
    <s v="UPI"/>
    <s v="Hyderabad"/>
    <n v="16096.82"/>
    <s v="FAILED"/>
    <d v="2026-03-04T00:00:00"/>
    <x v="0"/>
    <n v="10.3"/>
    <n v="1"/>
  </r>
  <r>
    <s v="TXN002775"/>
    <d v="2026-03-05T00:00:00"/>
    <s v="AC00291"/>
    <s v="IMPS"/>
    <s v="Mumbai"/>
    <n v="16696.240000000002"/>
    <s v="SUCCESS"/>
    <d v="2026-03-07T00:00:00"/>
    <x v="2"/>
    <n v="63.6"/>
    <n v="1"/>
  </r>
  <r>
    <s v="TXN002776"/>
    <d v="2026-03-13T00:00:00"/>
    <s v="AC00597"/>
    <s v="UPI"/>
    <s v="Hyderabad"/>
    <n v="20872.89"/>
    <s v="SUCCESS"/>
    <d v="2026-03-14T00:00:00"/>
    <x v="2"/>
    <n v="43.1"/>
    <n v="1"/>
  </r>
  <r>
    <s v="TXN002777"/>
    <d v="2026-01-16T00:00:00"/>
    <s v="AC00399"/>
    <s v="UPI"/>
    <s v="Mumbai"/>
    <n v="3459.43"/>
    <s v="SUCCESS"/>
    <d v="2026-01-19T00:00:00"/>
    <x v="2"/>
    <n v="10.4"/>
    <n v="1"/>
  </r>
  <r>
    <s v="TXN002778"/>
    <d v="2026-01-28T00:00:00"/>
    <s v="AC00577"/>
    <s v="UPI"/>
    <s v="Hyderabad"/>
    <n v="1166.44"/>
    <s v="SUCCESS"/>
    <d v="2026-01-28T00:00:00"/>
    <x v="1"/>
    <n v="42.8"/>
    <n v="1"/>
  </r>
  <r>
    <s v="TXN002779"/>
    <d v="2026-03-24T00:00:00"/>
    <s v="AC00245"/>
    <s v="UPI"/>
    <s v="Pune"/>
    <n v="9494.94"/>
    <s v="SUCCESS"/>
    <d v="2026-03-27T00:00:00"/>
    <x v="2"/>
    <n v="62.8"/>
    <n v="1"/>
  </r>
  <r>
    <s v="TXN002780"/>
    <d v="2026-03-01T00:00:00"/>
    <s v="AC00174"/>
    <s v="UPI"/>
    <s v="Bengaluru"/>
    <n v="15997.85"/>
    <s v="SUCCESS"/>
    <d v="2026-03-03T00:00:00"/>
    <x v="1"/>
    <n v="21.1"/>
    <n v="2"/>
  </r>
  <r>
    <s v="TXN002780"/>
    <d v="2026-03-01T00:00:00"/>
    <s v="AC00174"/>
    <s v="UPI"/>
    <s v="Bengaluru"/>
    <n v="15997.85"/>
    <s v="SUCCESS"/>
    <d v="2026-03-04T00:00:00"/>
    <x v="1"/>
    <n v="21.1"/>
    <n v="2"/>
  </r>
  <r>
    <s v="TXN002781"/>
    <d v="2026-02-13T00:00:00"/>
    <s v="AC00311"/>
    <s v="UPI"/>
    <s v="Hyderabad"/>
    <n v="1513.36"/>
    <s v="SUCCESS"/>
    <d v="2026-02-15T00:00:00"/>
    <x v="1"/>
    <n v="5.8"/>
    <n v="1"/>
  </r>
  <r>
    <s v="TXN002782"/>
    <d v="2026-01-03T00:00:00"/>
    <s v="AC00595"/>
    <s v="CARD"/>
    <s v="Mumbai"/>
    <n v="39188.89"/>
    <s v="SUCCESS"/>
    <d v="2026-01-05T00:00:00"/>
    <x v="2"/>
    <n v="38.799999999999997"/>
    <n v="1"/>
  </r>
  <r>
    <s v="TXN002783"/>
    <d v="2026-03-31T00:00:00"/>
    <s v="AC00785"/>
    <s v="CARD"/>
    <s v="Pune"/>
    <n v="110584.64"/>
    <s v="SUCCESS"/>
    <d v="2026-04-03T00:00:00"/>
    <x v="2"/>
    <n v="38.799999999999997"/>
    <n v="1"/>
  </r>
  <r>
    <s v="TXN002785"/>
    <d v="2026-03-03T00:00:00"/>
    <s v="AC00542"/>
    <s v="CARD"/>
    <s v="Mumbai"/>
    <n v="1147.1500000000001"/>
    <s v="SUCCESS"/>
    <d v="2026-03-05T00:00:00"/>
    <x v="1"/>
    <n v="97"/>
    <n v="1"/>
  </r>
  <r>
    <s v="TXN002786"/>
    <d v="2026-01-26T00:00:00"/>
    <s v="AC00819"/>
    <s v="IMPS"/>
    <s v="Bengaluru"/>
    <n v="1711.12"/>
    <s v="SUCCESS"/>
    <d v="2026-01-28T00:00:00"/>
    <x v="0"/>
    <n v="56.9"/>
    <n v="1"/>
  </r>
  <r>
    <s v="TXN002787"/>
    <d v="2026-03-06T00:00:00"/>
    <s v="AC00272"/>
    <s v="UPI"/>
    <s v="Hyderabad"/>
    <n v="974.12"/>
    <s v="SUCCESS"/>
    <d v="2026-03-08T00:00:00"/>
    <x v="2"/>
    <n v="18.2"/>
    <n v="1"/>
  </r>
  <r>
    <s v="TXN002788"/>
    <d v="2026-02-07T00:00:00"/>
    <s v="AC00313"/>
    <s v="UPI"/>
    <s v="Hyderabad"/>
    <n v="2172.75"/>
    <s v="SUCCESS"/>
    <d v="2026-02-10T00:00:00"/>
    <x v="0"/>
    <n v="99.1"/>
    <n v="1"/>
  </r>
  <r>
    <s v="TXN002789"/>
    <d v="2026-01-06T00:00:00"/>
    <s v="AC00540"/>
    <s v="NEFT"/>
    <s v="Hyderabad"/>
    <n v="1402.76"/>
    <s v="SUCCESS"/>
    <d v="2026-01-06T00:00:00"/>
    <x v="2"/>
    <n v="39.6"/>
    <n v="1"/>
  </r>
  <r>
    <s v="TXN002790"/>
    <d v="2026-03-20T00:00:00"/>
    <s v="AC00573"/>
    <s v="UPI"/>
    <s v="Mumbai"/>
    <n v="3152.28"/>
    <s v="SUCCESS"/>
    <d v="2026-03-21T00:00:00"/>
    <x v="1"/>
    <n v="35.4"/>
    <n v="1"/>
  </r>
  <r>
    <s v="TXN002791"/>
    <d v="2026-01-10T00:00:00"/>
    <s v="AC00093"/>
    <s v="UPI"/>
    <s v="Mumbai"/>
    <n v="20673.66"/>
    <s v="SUCCESS"/>
    <d v="2026-01-11T00:00:00"/>
    <x v="2"/>
    <n v="23.7"/>
    <n v="1"/>
  </r>
  <r>
    <s v="TXN002792"/>
    <d v="2026-03-01T00:00:00"/>
    <s v="AC00233"/>
    <s v="IMPS"/>
    <s v="Bengaluru"/>
    <n v="9132.35"/>
    <s v="SUCCESS"/>
    <d v="2026-03-02T00:00:00"/>
    <x v="2"/>
    <n v="25.6"/>
    <n v="1"/>
  </r>
  <r>
    <s v="TXN002793"/>
    <d v="2026-01-18T00:00:00"/>
    <s v="AC00485"/>
    <s v="UPI"/>
    <s v="Mumbai"/>
    <n v="46536.76"/>
    <s v="SUCCESS"/>
    <d v="2026-01-20T00:00:00"/>
    <x v="2"/>
    <n v="40.1"/>
    <n v="1"/>
  </r>
  <r>
    <s v="TXN002794"/>
    <d v="2026-03-12T00:00:00"/>
    <s v="AC00470"/>
    <s v="CARD"/>
    <s v="Hyderabad"/>
    <n v="8557.7199999999993"/>
    <s v="SUCCESS"/>
    <d v="2026-03-13T00:00:00"/>
    <x v="1"/>
    <n v="21.6"/>
    <n v="1"/>
  </r>
  <r>
    <s v="TXN002795"/>
    <d v="2026-03-04T00:00:00"/>
    <s v="AC00490"/>
    <s v="UPI"/>
    <s v="Hyderabad"/>
    <n v="2685.5"/>
    <s v="SUCCESS"/>
    <d v="2026-03-09T00:00:00"/>
    <x v="1"/>
    <n v="35.1"/>
    <n v="1"/>
  </r>
  <r>
    <s v="TXN002796"/>
    <d v="2026-02-01T00:00:00"/>
    <s v="AC00229"/>
    <s v="UPI"/>
    <s v="Hyderabad"/>
    <n v="1867.66"/>
    <s v="SUCCESS"/>
    <d v="2026-02-01T00:00:00"/>
    <x v="2"/>
    <n v="6"/>
    <n v="1"/>
  </r>
  <r>
    <s v="TXN002797"/>
    <d v="2026-02-19T00:00:00"/>
    <s v="AC00746"/>
    <s v="IMPS"/>
    <s v="Hyderabad"/>
    <n v="367.66"/>
    <s v="SUCCESS"/>
    <d v="2026-02-20T00:00:00"/>
    <x v="1"/>
    <n v="9.1999999999999993"/>
    <n v="1"/>
  </r>
  <r>
    <s v="TXN002798"/>
    <d v="2026-03-09T00:00:00"/>
    <s v="AC00446"/>
    <s v="UPI"/>
    <s v="Hyderabad"/>
    <n v="4103.87"/>
    <s v="SUCCESS"/>
    <d v="2026-03-10T00:00:00"/>
    <x v="1"/>
    <n v="28.3"/>
    <n v="1"/>
  </r>
  <r>
    <s v="TXN002799"/>
    <d v="2026-01-16T00:00:00"/>
    <s v="AC00321"/>
    <s v="CARD"/>
    <s v="Hyderabad"/>
    <n v="1878.74"/>
    <s v="SUCCESS"/>
    <d v="2026-01-17T00:00:00"/>
    <x v="0"/>
    <n v="32.5"/>
    <n v="1"/>
  </r>
  <r>
    <s v="TXN002800"/>
    <d v="2026-01-08T00:00:00"/>
    <s v="AC00163"/>
    <s v="NEFT"/>
    <s v="Pune"/>
    <n v="521.13"/>
    <s v="SUCCESS"/>
    <d v="2026-01-11T00:00:00"/>
    <x v="2"/>
    <n v="23.9"/>
    <n v="1"/>
  </r>
  <r>
    <s v="TXN002801"/>
    <d v="2026-03-25T00:00:00"/>
    <s v="AC00525"/>
    <s v="ATM"/>
    <s v="Mumbai"/>
    <n v="855.11"/>
    <s v="SUCCESS"/>
    <d v="2026-03-27T00:00:00"/>
    <x v="1"/>
    <n v="48.7"/>
    <n v="1"/>
  </r>
  <r>
    <s v="TXN002802"/>
    <d v="2026-03-11T00:00:00"/>
    <s v="AC00124"/>
    <s v="UPI"/>
    <s v="Bengaluru"/>
    <n v="3826.83"/>
    <s v="SUCCESS"/>
    <d v="2026-03-13T00:00:00"/>
    <x v="2"/>
    <n v="25.7"/>
    <n v="1"/>
  </r>
  <r>
    <s v="TXN002803"/>
    <d v="2026-01-04T00:00:00"/>
    <s v="AC00324"/>
    <s v="UPI"/>
    <s v="Bengaluru"/>
    <n v="8566.27"/>
    <s v="SUCCESS"/>
    <d v="2026-01-06T00:00:00"/>
    <x v="2"/>
    <n v="23.6"/>
    <n v="1"/>
  </r>
  <r>
    <s v="TXN002804"/>
    <d v="2026-02-01T00:00:00"/>
    <s v="AC00178"/>
    <s v="NEFT"/>
    <s v="Pune"/>
    <n v="5541.08"/>
    <s v="SUCCESS"/>
    <d v="2026-02-04T00:00:00"/>
    <x v="2"/>
    <n v="20.3"/>
    <n v="1"/>
  </r>
  <r>
    <s v="TXN002805"/>
    <d v="2026-02-26T00:00:00"/>
    <s v="AC00259"/>
    <s v="CARD"/>
    <s v="Hyderabad"/>
    <n v="98577.51"/>
    <s v="SUCCESS"/>
    <d v="2026-02-28T00:00:00"/>
    <x v="0"/>
    <n v="22.1"/>
    <n v="1"/>
  </r>
  <r>
    <s v="TXN002806"/>
    <d v="2026-02-12T00:00:00"/>
    <s v="AC00736"/>
    <s v="UPI"/>
    <s v="Hyderabad"/>
    <n v="10268.33"/>
    <s v="SUCCESS"/>
    <d v="2026-02-12T00:00:00"/>
    <x v="0"/>
    <n v="33.200000000000003"/>
    <n v="1"/>
  </r>
  <r>
    <s v="TXN002807"/>
    <d v="2026-02-03T00:00:00"/>
    <s v="AC00102"/>
    <s v="IMPS"/>
    <s v="Mumbai"/>
    <n v="4138.1099999999997"/>
    <s v="SUCCESS"/>
    <d v="2026-02-05T00:00:00"/>
    <x v="0"/>
    <n v="55.8"/>
    <n v="1"/>
  </r>
  <r>
    <s v="TXN002808"/>
    <d v="2026-01-28T00:00:00"/>
    <s v="AC00126"/>
    <s v="UPI"/>
    <s v="Bengaluru"/>
    <n v="951.98"/>
    <s v="SUCCESS"/>
    <d v="2026-01-28T00:00:00"/>
    <x v="2"/>
    <n v="17.100000000000001"/>
    <n v="1"/>
  </r>
  <r>
    <s v="TXN002809"/>
    <d v="2026-02-21T00:00:00"/>
    <s v="AC00234"/>
    <s v="IMPS"/>
    <s v="Mumbai"/>
    <n v="3450.96"/>
    <s v="SUCCESS"/>
    <d v="2026-02-23T00:00:00"/>
    <x v="1"/>
    <n v="28.1"/>
    <n v="1"/>
  </r>
  <r>
    <s v="TXN002810"/>
    <d v="2026-03-24T00:00:00"/>
    <s v="AC00722"/>
    <s v="IMPS"/>
    <s v="Pune"/>
    <n v="27503.599999999999"/>
    <s v="SUCCESS"/>
    <d v="2026-03-25T00:00:00"/>
    <x v="1"/>
    <n v="30.5"/>
    <n v="2"/>
  </r>
  <r>
    <s v="TXN002810"/>
    <d v="2026-03-24T00:00:00"/>
    <s v="AC00722"/>
    <s v="IMPS"/>
    <s v="Pune"/>
    <n v="27503.599999999999"/>
    <s v="SUCCESS"/>
    <d v="2026-03-26T00:00:00"/>
    <x v="1"/>
    <n v="30.5"/>
    <n v="2"/>
  </r>
  <r>
    <s v="TXN002811"/>
    <d v="2026-01-16T00:00:00"/>
    <s v="AC00590"/>
    <s v="UPI"/>
    <s v="Bengaluru"/>
    <n v="39592.81"/>
    <s v="SUCCESS"/>
    <d v="2026-01-18T00:00:00"/>
    <x v="1"/>
    <n v="22.9"/>
    <n v="1"/>
  </r>
  <r>
    <s v="TXN002812"/>
    <d v="2026-02-28T00:00:00"/>
    <s v="AC00457"/>
    <s v="UPI"/>
    <s v="Hyderabad"/>
    <n v="9967.17"/>
    <s v="SUCCESS"/>
    <d v="2026-03-02T00:00:00"/>
    <x v="1"/>
    <n v="37.5"/>
    <n v="1"/>
  </r>
  <r>
    <s v="TXN002813"/>
    <d v="2026-03-15T00:00:00"/>
    <s v="AC00243"/>
    <s v="UPI"/>
    <s v="Mumbai"/>
    <n v="8373"/>
    <s v="FAILED"/>
    <d v="2026-03-18T00:00:00"/>
    <x v="0"/>
    <n v="47.6"/>
    <n v="1"/>
  </r>
  <r>
    <s v="TXN002814"/>
    <d v="2026-03-14T00:00:00"/>
    <s v="AC00843"/>
    <s v="NEFT"/>
    <s v="Hyderabad"/>
    <n v="1596.6"/>
    <s v="SUCCESS"/>
    <d v="2026-03-16T00:00:00"/>
    <x v="0"/>
    <n v="12.1"/>
    <n v="1"/>
  </r>
  <r>
    <s v="TXN002815"/>
    <d v="2026-02-04T00:00:00"/>
    <s v="AC00568"/>
    <s v="UPI"/>
    <s v="Mumbai"/>
    <n v="2017.01"/>
    <s v="SUCCESS"/>
    <d v="2026-02-07T00:00:00"/>
    <x v="1"/>
    <n v="23.6"/>
    <n v="1"/>
  </r>
  <r>
    <s v="TXN002816"/>
    <d v="2026-03-31T00:00:00"/>
    <s v="AC00698"/>
    <s v="CARD"/>
    <s v="Bengaluru"/>
    <n v="2486.0300000000002"/>
    <s v="SUCCESS"/>
    <d v="2026-03-31T00:00:00"/>
    <x v="1"/>
    <n v="15.6"/>
    <n v="1"/>
  </r>
  <r>
    <s v="TXN002817"/>
    <d v="2026-02-17T00:00:00"/>
    <s v="AC00026"/>
    <s v="UPI"/>
    <s v="Bengaluru"/>
    <n v="10778.61"/>
    <s v="SUCCESS"/>
    <d v="2026-02-19T00:00:00"/>
    <x v="1"/>
    <n v="20.2"/>
    <n v="1"/>
  </r>
  <r>
    <s v="TXN002818"/>
    <d v="2026-01-10T00:00:00"/>
    <s v="AC00339"/>
    <s v="UPI"/>
    <s v="Bengaluru"/>
    <n v="10192.99"/>
    <s v="REVERSED"/>
    <d v="2026-01-13T00:00:00"/>
    <x v="1"/>
    <n v="58.7"/>
    <n v="1"/>
  </r>
  <r>
    <s v="TXN002819"/>
    <d v="2026-03-30T00:00:00"/>
    <s v="AC00485"/>
    <s v="CARD"/>
    <s v="Bengaluru"/>
    <n v="1409.49"/>
    <s v="SUCCESS"/>
    <d v="2026-04-04T00:00:00"/>
    <x v="0"/>
    <n v="35.6"/>
    <n v="1"/>
  </r>
  <r>
    <s v="TXN002820"/>
    <d v="2026-01-20T00:00:00"/>
    <s v="AC00590"/>
    <s v="CARD"/>
    <s v="Mumbai"/>
    <n v="3441.3"/>
    <s v="SUCCESS"/>
    <d v="2026-01-22T00:00:00"/>
    <x v="0"/>
    <n v="49.4"/>
    <n v="1"/>
  </r>
  <r>
    <s v="TXN002821"/>
    <d v="2026-03-09T00:00:00"/>
    <s v="AC00399"/>
    <s v="UPI"/>
    <s v="Bengaluru"/>
    <n v="2100.91"/>
    <s v="SUCCESS"/>
    <d v="2026-03-11T00:00:00"/>
    <x v="2"/>
    <n v="23"/>
    <n v="1"/>
  </r>
  <r>
    <s v="TXN002822"/>
    <d v="2026-03-20T00:00:00"/>
    <s v="AC00787"/>
    <s v="NEFT"/>
    <s v="Hyderabad"/>
    <n v="32437.08"/>
    <s v="SUCCESS"/>
    <d v="2026-03-22T00:00:00"/>
    <x v="1"/>
    <n v="48.5"/>
    <n v="1"/>
  </r>
  <r>
    <s v="TXN002823"/>
    <d v="2026-02-10T00:00:00"/>
    <s v="AC00510"/>
    <s v="CARD"/>
    <s v="Hyderabad"/>
    <n v="26569.54"/>
    <s v="SUCCESS"/>
    <d v="2026-02-12T00:00:00"/>
    <x v="0"/>
    <n v="18.2"/>
    <n v="1"/>
  </r>
  <r>
    <s v="TXN002824"/>
    <d v="2026-01-25T00:00:00"/>
    <s v="AC00806"/>
    <s v="ATM"/>
    <s v="Pune"/>
    <n v="7665.27"/>
    <s v="SUCCESS"/>
    <d v="2026-01-27T00:00:00"/>
    <x v="2"/>
    <n v="8"/>
    <n v="1"/>
  </r>
  <r>
    <s v="TXN002825"/>
    <d v="2026-01-17T00:00:00"/>
    <s v="AC00819"/>
    <s v="UPI"/>
    <s v="Hyderabad"/>
    <n v="2638.85"/>
    <s v="SUCCESS"/>
    <d v="2026-01-20T00:00:00"/>
    <x v="2"/>
    <n v="18.5"/>
    <n v="1"/>
  </r>
  <r>
    <s v="TXN002826"/>
    <d v="2026-02-24T00:00:00"/>
    <s v="AC00264"/>
    <s v="UPI"/>
    <s v="Bengaluru"/>
    <n v="1764.89"/>
    <s v="SUCCESS"/>
    <d v="2026-02-25T00:00:00"/>
    <x v="0"/>
    <n v="100.9"/>
    <n v="1"/>
  </r>
  <r>
    <s v="TXN002827"/>
    <d v="2026-01-10T00:00:00"/>
    <s v="AC00370"/>
    <s v="NEFT"/>
    <s v="Bengaluru"/>
    <n v="2283.12"/>
    <s v="FAILED"/>
    <d v="2026-01-13T00:00:00"/>
    <x v="2"/>
    <n v="29.6"/>
    <n v="1"/>
  </r>
  <r>
    <s v="TXN002828"/>
    <d v="2026-01-09T00:00:00"/>
    <s v="AC00681"/>
    <s v="UPI"/>
    <s v="Hyderabad"/>
    <n v="133.41"/>
    <s v="SUCCESS"/>
    <d v="2026-01-11T00:00:00"/>
    <x v="0"/>
    <n v="70.5"/>
    <n v="1"/>
  </r>
  <r>
    <s v="TXN002829"/>
    <d v="2026-01-30T00:00:00"/>
    <s v="AC00826"/>
    <s v="UPI"/>
    <s v="Bengaluru"/>
    <n v="7457.34"/>
    <s v="FAILED"/>
    <d v="2026-02-02T00:00:00"/>
    <x v="1"/>
    <n v="18.8"/>
    <n v="1"/>
  </r>
  <r>
    <s v="TXN002830"/>
    <d v="2026-03-12T00:00:00"/>
    <s v="AC00752"/>
    <s v="UPI"/>
    <s v="Mumbai"/>
    <n v="1172.17"/>
    <s v="SUCCESS"/>
    <d v="2026-03-12T00:00:00"/>
    <x v="0"/>
    <n v="10.199999999999999"/>
    <n v="1"/>
  </r>
  <r>
    <s v="TXN002831"/>
    <d v="2026-03-30T00:00:00"/>
    <s v="AC00460"/>
    <s v="IMPS"/>
    <s v="Bengaluru"/>
    <n v="58220.78"/>
    <s v="SUCCESS"/>
    <d v="2026-03-31T00:00:00"/>
    <x v="0"/>
    <n v="20.2"/>
    <n v="1"/>
  </r>
  <r>
    <s v="TXN002832"/>
    <d v="2026-03-11T00:00:00"/>
    <s v="AC00096"/>
    <s v="IMPS"/>
    <s v="Hyderabad"/>
    <n v="3117.42"/>
    <s v="SUCCESS"/>
    <d v="2026-03-12T00:00:00"/>
    <x v="1"/>
    <n v="90.5"/>
    <n v="1"/>
  </r>
  <r>
    <s v="TXN002833"/>
    <d v="2026-03-31T00:00:00"/>
    <s v="AC00138"/>
    <s v="ATM"/>
    <s v="Bengaluru"/>
    <n v="5219.47"/>
    <s v="SUCCESS"/>
    <d v="2026-04-02T00:00:00"/>
    <x v="1"/>
    <n v="7.5"/>
    <n v="1"/>
  </r>
  <r>
    <s v="TXN002834"/>
    <d v="2026-02-27T00:00:00"/>
    <s v="AC00571"/>
    <s v="IMPS"/>
    <s v="Bengaluru"/>
    <n v="3018.45"/>
    <s v="SUCCESS"/>
    <d v="2026-02-27T00:00:00"/>
    <x v="1"/>
    <n v="18.100000000000001"/>
    <n v="1"/>
  </r>
  <r>
    <s v="TXN002835"/>
    <d v="2026-02-25T00:00:00"/>
    <s v="AC00591"/>
    <s v="UPI"/>
    <s v="Bengaluru"/>
    <n v="2316.0500000000002"/>
    <s v="SUCCESS"/>
    <d v="2026-02-27T00:00:00"/>
    <x v="1"/>
    <n v="20.2"/>
    <n v="1"/>
  </r>
  <r>
    <s v="TXN002836"/>
    <d v="2026-03-07T00:00:00"/>
    <s v="AC00054"/>
    <s v="UPI"/>
    <s v="Hyderabad"/>
    <n v="18001.740000000002"/>
    <s v="SUCCESS"/>
    <d v="2026-03-10T00:00:00"/>
    <x v="1"/>
    <n v="29.8"/>
    <n v="1"/>
  </r>
  <r>
    <s v="TXN002837"/>
    <d v="2026-02-10T00:00:00"/>
    <s v="AC00314"/>
    <s v="UPI"/>
    <s v="Bengaluru"/>
    <n v="3721.99"/>
    <s v="SUCCESS"/>
    <d v="2026-02-12T00:00:00"/>
    <x v="1"/>
    <n v="45.3"/>
    <n v="1"/>
  </r>
  <r>
    <s v="TXN002838"/>
    <d v="2026-01-17T00:00:00"/>
    <s v="AC00005"/>
    <s v="IMPS"/>
    <s v="Hyderabad"/>
    <n v="10510.6"/>
    <s v="SUCCESS"/>
    <d v="2026-01-19T00:00:00"/>
    <x v="2"/>
    <n v="38.299999999999997"/>
    <n v="1"/>
  </r>
  <r>
    <s v="TXN002839"/>
    <d v="2026-01-11T00:00:00"/>
    <s v="AC00139"/>
    <s v="IMPS"/>
    <s v="Hyderabad"/>
    <n v="2103.67"/>
    <s v="SUCCESS"/>
    <d v="2026-01-13T00:00:00"/>
    <x v="2"/>
    <n v="20"/>
    <n v="1"/>
  </r>
  <r>
    <s v="TXN002840"/>
    <d v="2026-02-21T00:00:00"/>
    <s v="AC00791"/>
    <s v="NEFT"/>
    <s v="Bengaluru"/>
    <n v="2122.2800000000002"/>
    <s v="SUCCESS"/>
    <d v="2026-02-24T00:00:00"/>
    <x v="2"/>
    <n v="12"/>
    <n v="1"/>
  </r>
  <r>
    <s v="TXN002841"/>
    <d v="2026-01-10T00:00:00"/>
    <s v="AC00584"/>
    <s v="CARD"/>
    <s v="Bengaluru"/>
    <n v="4120.28"/>
    <s v="SUCCESS"/>
    <d v="2026-01-10T00:00:00"/>
    <x v="0"/>
    <n v="16.3"/>
    <n v="1"/>
  </r>
  <r>
    <s v="TXN002842"/>
    <d v="2026-01-23T00:00:00"/>
    <s v="AC00061"/>
    <s v="UPI"/>
    <s v="Mumbai"/>
    <n v="6355.67"/>
    <s v="SUCCESS"/>
    <d v="2026-01-26T00:00:00"/>
    <x v="2"/>
    <n v="78.8"/>
    <n v="1"/>
  </r>
  <r>
    <s v="TXN002843"/>
    <d v="2026-02-12T00:00:00"/>
    <s v="AC00546"/>
    <s v="UPI"/>
    <s v="Hyderabad"/>
    <n v="3055.62"/>
    <s v="SUCCESS"/>
    <d v="2026-02-15T00:00:00"/>
    <x v="2"/>
    <n v="28.7"/>
    <n v="1"/>
  </r>
  <r>
    <s v="TXN002844"/>
    <d v="2026-03-26T00:00:00"/>
    <s v="AC00487"/>
    <s v="NEFT"/>
    <s v="Bengaluru"/>
    <n v="11502.8"/>
    <s v="SUCCESS"/>
    <d v="2026-03-28T00:00:00"/>
    <x v="1"/>
    <n v="44.8"/>
    <n v="1"/>
  </r>
  <r>
    <s v="TXN002845"/>
    <d v="2026-02-10T00:00:00"/>
    <s v="AC00368"/>
    <s v="UPI"/>
    <s v="Hyderabad"/>
    <n v="6297.42"/>
    <s v="SUCCESS"/>
    <d v="2026-02-10T00:00:00"/>
    <x v="0"/>
    <n v="39.200000000000003"/>
    <n v="1"/>
  </r>
  <r>
    <s v="TXN002846"/>
    <d v="2026-01-18T00:00:00"/>
    <s v="AC00182"/>
    <s v="NEFT"/>
    <s v="Pune"/>
    <n v="3530.1"/>
    <s v="SUCCESS"/>
    <d v="2026-01-19T00:00:00"/>
    <x v="1"/>
    <n v="20.9"/>
    <n v="1"/>
  </r>
  <r>
    <s v="TXN002847"/>
    <d v="2026-01-31T00:00:00"/>
    <s v="AC00777"/>
    <s v="CARD"/>
    <s v="Pune"/>
    <n v="1671.87"/>
    <s v="SUCCESS"/>
    <d v="2026-02-03T00:00:00"/>
    <x v="1"/>
    <n v="38.6"/>
    <n v="1"/>
  </r>
  <r>
    <s v="TXN002848"/>
    <d v="2026-02-04T00:00:00"/>
    <s v="AC00736"/>
    <s v="IMPS"/>
    <s v="Hyderabad"/>
    <n v="2954.12"/>
    <s v="SUCCESS"/>
    <d v="2026-02-06T00:00:00"/>
    <x v="1"/>
    <n v="10.6"/>
    <n v="1"/>
  </r>
  <r>
    <s v="TXN002849"/>
    <d v="2026-01-22T00:00:00"/>
    <s v="AC00557"/>
    <s v="CARD"/>
    <s v="Bengaluru"/>
    <n v="8842.0400000000009"/>
    <s v="FAILED"/>
    <d v="2026-01-23T00:00:00"/>
    <x v="0"/>
    <n v="11.6"/>
    <n v="1"/>
  </r>
  <r>
    <s v="TXN002850"/>
    <d v="2026-03-22T00:00:00"/>
    <s v="AC00842"/>
    <s v="CARD"/>
    <s v="Mumbai"/>
    <n v="697.37"/>
    <s v="SUCCESS"/>
    <d v="2026-03-24T00:00:00"/>
    <x v="2"/>
    <n v="23.7"/>
    <n v="1"/>
  </r>
  <r>
    <s v="TXN002851"/>
    <d v="2026-01-24T00:00:00"/>
    <s v="AC00165"/>
    <s v="NEFT"/>
    <s v="Pune"/>
    <n v="1599.35"/>
    <s v="SUCCESS"/>
    <d v="2026-01-26T00:00:00"/>
    <x v="0"/>
    <n v="14.4"/>
    <n v="1"/>
  </r>
  <r>
    <s v="TXN002852"/>
    <d v="2026-02-24T00:00:00"/>
    <s v="AC00694"/>
    <s v="CARD"/>
    <s v="Bengaluru"/>
    <n v="7084.22"/>
    <s v="SUCCESS"/>
    <d v="2026-02-24T00:00:00"/>
    <x v="0"/>
    <n v="28.1"/>
    <n v="1"/>
  </r>
  <r>
    <s v="TXN002853"/>
    <d v="2026-02-11T00:00:00"/>
    <s v="AC00638"/>
    <s v="UPI"/>
    <s v="Hyderabad"/>
    <n v="1716.47"/>
    <s v="SUCCESS"/>
    <d v="2026-02-14T00:00:00"/>
    <x v="2"/>
    <n v="38"/>
    <n v="1"/>
  </r>
  <r>
    <s v="TXN002854"/>
    <d v="2026-02-06T00:00:00"/>
    <s v="AC00652"/>
    <s v="CARD"/>
    <s v="Hyderabad"/>
    <n v="2694.77"/>
    <s v="SUCCESS"/>
    <d v="2026-02-07T00:00:00"/>
    <x v="2"/>
    <n v="16.8"/>
    <n v="1"/>
  </r>
  <r>
    <s v="TXN002855"/>
    <d v="2026-01-28T00:00:00"/>
    <s v="AC00749"/>
    <s v="UPI"/>
    <s v="Hyderabad"/>
    <n v="6673.25"/>
    <s v="SUCCESS"/>
    <d v="2026-01-31T00:00:00"/>
    <x v="1"/>
    <n v="49.2"/>
    <n v="1"/>
  </r>
  <r>
    <s v="TXN002856"/>
    <d v="2026-02-04T00:00:00"/>
    <s v="AC00692"/>
    <s v="UPI"/>
    <s v="Bengaluru"/>
    <n v="4420.97"/>
    <s v="FAILED"/>
    <d v="2026-02-04T00:00:00"/>
    <x v="1"/>
    <n v="29.2"/>
    <n v="1"/>
  </r>
  <r>
    <s v="TXN002857"/>
    <d v="2026-02-03T00:00:00"/>
    <s v="AC00494"/>
    <s v="NEFT"/>
    <s v="Hyderabad"/>
    <n v="223.84"/>
    <s v="SUCCESS"/>
    <d v="2026-02-03T00:00:00"/>
    <x v="0"/>
    <n v="41.8"/>
    <n v="1"/>
  </r>
  <r>
    <s v="TXN002858"/>
    <d v="2026-01-03T00:00:00"/>
    <s v="AC00005"/>
    <s v="UPI"/>
    <s v="Mumbai"/>
    <n v="3749.28"/>
    <s v="SUCCESS"/>
    <d v="2026-01-05T00:00:00"/>
    <x v="2"/>
    <n v="36.299999999999997"/>
    <n v="1"/>
  </r>
  <r>
    <s v="TXN002859"/>
    <d v="2026-03-25T00:00:00"/>
    <s v="AC00727"/>
    <s v="NEFT"/>
    <s v="Mumbai"/>
    <n v="6398.64"/>
    <s v="SUCCESS"/>
    <d v="2026-03-28T00:00:00"/>
    <x v="0"/>
    <n v="40.299999999999997"/>
    <n v="1"/>
  </r>
  <r>
    <s v="TXN002860"/>
    <d v="2026-01-12T00:00:00"/>
    <s v="AC00101"/>
    <s v="CARD"/>
    <s v="Hyderabad"/>
    <n v="36291.99"/>
    <s v="SUCCESS"/>
    <d v="2026-01-14T00:00:00"/>
    <x v="1"/>
    <n v="5.7"/>
    <n v="1"/>
  </r>
  <r>
    <s v="TXN002861"/>
    <d v="2026-02-06T00:00:00"/>
    <s v="AC00549"/>
    <s v="UPI"/>
    <s v="Hyderabad"/>
    <n v="1804.12"/>
    <s v="SUCCESS"/>
    <d v="2026-02-07T00:00:00"/>
    <x v="1"/>
    <n v="9.5"/>
    <n v="1"/>
  </r>
  <r>
    <s v="TXN002862"/>
    <d v="2026-01-19T00:00:00"/>
    <s v="AC00070"/>
    <s v="CARD"/>
    <s v="Hyderabad"/>
    <n v="6046.43"/>
    <s v="SUCCESS"/>
    <d v="2026-01-22T00:00:00"/>
    <x v="2"/>
    <n v="31.2"/>
    <n v="1"/>
  </r>
  <r>
    <s v="TXN002863"/>
    <d v="2026-01-17T00:00:00"/>
    <s v="AC00152"/>
    <s v="NEFT"/>
    <s v="Bengaluru"/>
    <n v="19412.080000000002"/>
    <s v="SUCCESS"/>
    <d v="2026-01-19T00:00:00"/>
    <x v="0"/>
    <n v="55.6"/>
    <n v="1"/>
  </r>
  <r>
    <s v="TXN002864"/>
    <d v="2026-01-02T00:00:00"/>
    <s v="AC00280"/>
    <s v="IMPS"/>
    <s v="Hyderabad"/>
    <n v="1429.61"/>
    <s v="SUCCESS"/>
    <d v="2026-01-03T00:00:00"/>
    <x v="1"/>
    <n v="17.399999999999999"/>
    <n v="1"/>
  </r>
  <r>
    <s v="TXN002865"/>
    <d v="2026-01-11T00:00:00"/>
    <s v="AC00562"/>
    <s v="NEFT"/>
    <s v="Hyderabad"/>
    <n v="3871.4"/>
    <s v="FAILED"/>
    <d v="2026-01-13T00:00:00"/>
    <x v="1"/>
    <n v="19.5"/>
    <n v="1"/>
  </r>
  <r>
    <s v="TXN002866"/>
    <d v="2026-01-07T00:00:00"/>
    <s v="AC00076"/>
    <s v="CARD"/>
    <s v="Mumbai"/>
    <n v="5148.6400000000003"/>
    <s v="SUCCESS"/>
    <d v="2026-01-09T00:00:00"/>
    <x v="0"/>
    <n v="25.1"/>
    <n v="1"/>
  </r>
  <r>
    <s v="TXN002867"/>
    <d v="2026-03-01T00:00:00"/>
    <s v="AC00656"/>
    <s v="CARD"/>
    <s v="Hyderabad"/>
    <n v="9063.64"/>
    <s v="FAILED"/>
    <d v="2026-03-03T00:00:00"/>
    <x v="2"/>
    <n v="23.7"/>
    <n v="1"/>
  </r>
  <r>
    <s v="TXN002868"/>
    <d v="2026-02-25T00:00:00"/>
    <s v="AC00441"/>
    <s v="UPI"/>
    <s v="Hyderabad"/>
    <n v="2296.44"/>
    <s v="SUCCESS"/>
    <d v="2026-02-27T00:00:00"/>
    <x v="1"/>
    <n v="62.7"/>
    <n v="1"/>
  </r>
  <r>
    <s v="TXN002869"/>
    <d v="2026-03-23T00:00:00"/>
    <s v="AC00369"/>
    <s v="ATM"/>
    <s v="Hyderabad"/>
    <n v="427.51"/>
    <s v="SUCCESS"/>
    <d v="2026-03-28T00:00:00"/>
    <x v="2"/>
    <n v="37.299999999999997"/>
    <n v="1"/>
  </r>
  <r>
    <s v="TXN002870"/>
    <d v="2026-02-13T00:00:00"/>
    <s v="AC00360"/>
    <s v="NEFT"/>
    <s v="Mumbai"/>
    <n v="13286.53"/>
    <s v="SUCCESS"/>
    <d v="2026-02-15T00:00:00"/>
    <x v="1"/>
    <n v="12.7"/>
    <n v="1"/>
  </r>
  <r>
    <s v="TXN002871"/>
    <d v="2026-02-21T00:00:00"/>
    <s v="AC00538"/>
    <s v="IMPS"/>
    <s v="Hyderabad"/>
    <n v="11963.57"/>
    <s v="SUCCESS"/>
    <d v="2026-02-23T00:00:00"/>
    <x v="0"/>
    <n v="36.200000000000003"/>
    <n v="1"/>
  </r>
  <r>
    <s v="TXN002872"/>
    <d v="2026-03-25T00:00:00"/>
    <s v="AC00036"/>
    <s v="CARD"/>
    <s v="Pune"/>
    <n v="2296.52"/>
    <s v="SUCCESS"/>
    <d v="2026-03-25T00:00:00"/>
    <x v="2"/>
    <n v="17.7"/>
    <n v="1"/>
  </r>
  <r>
    <s v="TXN002873"/>
    <d v="2026-03-14T00:00:00"/>
    <s v="AC00464"/>
    <s v="NEFT"/>
    <s v="Mumbai"/>
    <n v="2593.1"/>
    <s v="SUCCESS"/>
    <d v="2026-03-16T00:00:00"/>
    <x v="2"/>
    <n v="31.3"/>
    <n v="1"/>
  </r>
  <r>
    <s v="TXN002874"/>
    <d v="2026-03-26T00:00:00"/>
    <s v="AC00826"/>
    <s v="UPI"/>
    <s v="Pune"/>
    <n v="5898.66"/>
    <s v="SUCCESS"/>
    <d v="2026-03-27T00:00:00"/>
    <x v="2"/>
    <n v="20.100000000000001"/>
    <n v="1"/>
  </r>
  <r>
    <s v="TXN002875"/>
    <d v="2026-01-01T00:00:00"/>
    <s v="AC00359"/>
    <s v="NEFT"/>
    <s v="Mumbai"/>
    <n v="1134.47"/>
    <s v="SUCCESS"/>
    <d v="2026-01-03T00:00:00"/>
    <x v="2"/>
    <n v="36.6"/>
    <n v="1"/>
  </r>
  <r>
    <s v="TXN002876"/>
    <d v="2026-02-12T00:00:00"/>
    <s v="AC00369"/>
    <s v="CARD"/>
    <s v="Hyderabad"/>
    <n v="19604.810000000001"/>
    <s v="SUCCESS"/>
    <d v="2026-02-13T00:00:00"/>
    <x v="0"/>
    <n v="37.700000000000003"/>
    <n v="1"/>
  </r>
  <r>
    <s v="TXN002877"/>
    <d v="2026-03-30T00:00:00"/>
    <s v="AC00351"/>
    <s v="NEFT"/>
    <s v="Mumbai"/>
    <n v="8640.7000000000007"/>
    <s v="FAILED"/>
    <d v="2026-04-02T00:00:00"/>
    <x v="1"/>
    <n v="29.1"/>
    <n v="1"/>
  </r>
  <r>
    <s v="TXN002878"/>
    <d v="2026-03-28T00:00:00"/>
    <s v="AC00751"/>
    <s v="IMPS"/>
    <s v="Mumbai"/>
    <n v="17019.39"/>
    <s v="SUCCESS"/>
    <d v="2026-03-29T00:00:00"/>
    <x v="2"/>
    <n v="23.2"/>
    <n v="1"/>
  </r>
  <r>
    <s v="TXN002880"/>
    <d v="2026-03-03T00:00:00"/>
    <s v="AC00106"/>
    <s v="UPI"/>
    <s v="Bengaluru"/>
    <n v="3024.19"/>
    <s v="SUCCESS"/>
    <d v="2026-03-03T00:00:00"/>
    <x v="1"/>
    <n v="26.1"/>
    <n v="1"/>
  </r>
  <r>
    <s v="TXN002881"/>
    <d v="2026-02-20T00:00:00"/>
    <s v="AC00397"/>
    <s v="UPI"/>
    <s v="Bengaluru"/>
    <n v="23909.61"/>
    <s v="SUCCESS"/>
    <d v="2026-02-21T00:00:00"/>
    <x v="0"/>
    <n v="26.7"/>
    <n v="1"/>
  </r>
  <r>
    <s v="TXN002882"/>
    <d v="2026-02-16T00:00:00"/>
    <s v="AC00011"/>
    <s v="UPI"/>
    <s v="Hyderabad"/>
    <n v="4327.2299999999996"/>
    <s v="SUCCESS"/>
    <d v="2026-02-18T00:00:00"/>
    <x v="2"/>
    <n v="55.5"/>
    <n v="1"/>
  </r>
  <r>
    <s v="TXN002883"/>
    <d v="2026-01-23T00:00:00"/>
    <s v="AC00025"/>
    <s v="UPI"/>
    <s v="Bengaluru"/>
    <n v="1767.44"/>
    <s v="SUCCESS"/>
    <d v="2026-01-24T00:00:00"/>
    <x v="2"/>
    <n v="8.3000000000000007"/>
    <n v="1"/>
  </r>
  <r>
    <s v="TXN002884"/>
    <d v="2026-03-11T00:00:00"/>
    <s v="AC00210"/>
    <s v="UPI"/>
    <s v="Bengaluru"/>
    <n v="1103.48"/>
    <s v="SUCCESS"/>
    <d v="2026-03-11T00:00:00"/>
    <x v="2"/>
    <n v="31.3"/>
    <n v="1"/>
  </r>
  <r>
    <s v="TXN002885"/>
    <d v="2026-02-23T00:00:00"/>
    <s v="AC00575"/>
    <s v="CARD"/>
    <s v="Bengaluru"/>
    <n v="6417.05"/>
    <s v="SUCCESS"/>
    <d v="2026-02-25T00:00:00"/>
    <x v="0"/>
    <n v="45.2"/>
    <n v="1"/>
  </r>
  <r>
    <s v="TXN002886"/>
    <d v="2026-03-28T00:00:00"/>
    <s v="AC00392"/>
    <s v="NEFT"/>
    <s v="Pune"/>
    <n v="791.17"/>
    <s v="SUCCESS"/>
    <d v="2026-03-29T00:00:00"/>
    <x v="2"/>
    <n v="13.3"/>
    <n v="1"/>
  </r>
  <r>
    <s v="TXN002887"/>
    <d v="2026-02-13T00:00:00"/>
    <s v="AC00158"/>
    <s v="UPI"/>
    <s v="Mumbai"/>
    <n v="36167.64"/>
    <s v="FAILED"/>
    <d v="2026-02-16T00:00:00"/>
    <x v="0"/>
    <n v="38.200000000000003"/>
    <n v="1"/>
  </r>
  <r>
    <s v="TXN002888"/>
    <d v="2026-02-27T00:00:00"/>
    <s v="AC00733"/>
    <s v="NEFT"/>
    <s v="Bengaluru"/>
    <n v="5380.86"/>
    <s v="SUCCESS"/>
    <d v="2026-02-28T00:00:00"/>
    <x v="2"/>
    <n v="21.2"/>
    <n v="1"/>
  </r>
  <r>
    <s v="TXN002889"/>
    <d v="2026-03-06T00:00:00"/>
    <s v="AC00319"/>
    <s v="IMPS"/>
    <s v="Hyderabad"/>
    <n v="5541.24"/>
    <s v="SUCCESS"/>
    <d v="2026-03-08T00:00:00"/>
    <x v="2"/>
    <n v="22.1"/>
    <n v="1"/>
  </r>
  <r>
    <s v="TXN002890"/>
    <d v="2026-03-20T00:00:00"/>
    <s v="AC00732"/>
    <s v="CARD"/>
    <s v="Bengaluru"/>
    <n v="4629.6000000000004"/>
    <s v="SUCCESS"/>
    <d v="2026-03-20T00:00:00"/>
    <x v="0"/>
    <n v="34.700000000000003"/>
    <n v="1"/>
  </r>
  <r>
    <s v="TXN002891"/>
    <d v="2026-02-19T00:00:00"/>
    <s v="AC00693"/>
    <s v="CARD"/>
    <s v="Hyderabad"/>
    <n v="3316.6"/>
    <s v="SUCCESS"/>
    <d v="2026-02-21T00:00:00"/>
    <x v="1"/>
    <n v="46.8"/>
    <n v="1"/>
  </r>
  <r>
    <s v="TXN002892"/>
    <d v="2026-01-22T00:00:00"/>
    <s v="AC00736"/>
    <s v="NEFT"/>
    <s v="Hyderabad"/>
    <n v="5822.19"/>
    <s v="SUCCESS"/>
    <d v="2026-01-25T00:00:00"/>
    <x v="2"/>
    <n v="67.8"/>
    <n v="1"/>
  </r>
  <r>
    <s v="TXN002893"/>
    <d v="2026-03-03T00:00:00"/>
    <s v="AC00408"/>
    <s v="NEFT"/>
    <s v="Bengaluru"/>
    <n v="2008.34"/>
    <s v="SUCCESS"/>
    <d v="2026-03-04T00:00:00"/>
    <x v="0"/>
    <n v="35.299999999999997"/>
    <n v="1"/>
  </r>
  <r>
    <s v="TXN002894"/>
    <d v="2026-03-31T00:00:00"/>
    <s v="AC00471"/>
    <s v="NEFT"/>
    <s v="Hyderabad"/>
    <n v="3373.97"/>
    <s v="SUCCESS"/>
    <d v="2026-04-02T00:00:00"/>
    <x v="1"/>
    <n v="38.6"/>
    <n v="1"/>
  </r>
  <r>
    <s v="TXN002895"/>
    <d v="2026-01-24T00:00:00"/>
    <s v="AC00306"/>
    <s v="UPI"/>
    <s v="Mumbai"/>
    <n v="3632.84"/>
    <s v="SUCCESS"/>
    <d v="2026-01-24T00:00:00"/>
    <x v="1"/>
    <n v="5.2"/>
    <n v="1"/>
  </r>
  <r>
    <s v="TXN002896"/>
    <d v="2026-01-25T00:00:00"/>
    <s v="AC00083"/>
    <s v="CARD"/>
    <s v="Bengaluru"/>
    <n v="14210.44"/>
    <s v="SUCCESS"/>
    <d v="2026-01-27T00:00:00"/>
    <x v="2"/>
    <n v="89.5"/>
    <n v="1"/>
  </r>
  <r>
    <s v="TXN002897"/>
    <d v="2026-01-31T00:00:00"/>
    <s v="AC00308"/>
    <s v="IMPS"/>
    <s v="Hyderabad"/>
    <n v="50666.7"/>
    <s v="SUCCESS"/>
    <d v="2026-02-02T00:00:00"/>
    <x v="2"/>
    <n v="8.4"/>
    <n v="1"/>
  </r>
  <r>
    <s v="TXN002898"/>
    <d v="2026-03-20T00:00:00"/>
    <s v="AC00120"/>
    <s v="NEFT"/>
    <s v="Mumbai"/>
    <n v="5071.46"/>
    <s v="SUCCESS"/>
    <d v="2026-03-22T00:00:00"/>
    <x v="1"/>
    <n v="6.4"/>
    <n v="1"/>
  </r>
  <r>
    <s v="TXN002899"/>
    <d v="2026-03-05T00:00:00"/>
    <s v="AC00552"/>
    <s v="UPI"/>
    <s v="Pune"/>
    <n v="6549.08"/>
    <s v="SUCCESS"/>
    <d v="2026-03-07T00:00:00"/>
    <x v="0"/>
    <n v="14.9"/>
    <n v="1"/>
  </r>
  <r>
    <s v="TXN002900"/>
    <d v="2026-02-21T00:00:00"/>
    <s v="AC00362"/>
    <s v="CARD"/>
    <s v="Bengaluru"/>
    <n v="6104.74"/>
    <s v="SUCCESS"/>
    <d v="2026-02-23T00:00:00"/>
    <x v="0"/>
    <n v="39.6"/>
    <n v="1"/>
  </r>
  <r>
    <s v="TXN002901"/>
    <d v="2026-01-28T00:00:00"/>
    <s v="AC00175"/>
    <s v="CARD"/>
    <s v="Mumbai"/>
    <n v="6109.15"/>
    <s v="SUCCESS"/>
    <d v="2026-01-31T00:00:00"/>
    <x v="1"/>
    <n v="5.9"/>
    <n v="1"/>
  </r>
  <r>
    <s v="TXN002902"/>
    <d v="2026-03-18T00:00:00"/>
    <s v="AC00331"/>
    <s v="UPI"/>
    <s v="Hyderabad"/>
    <n v="13286.79"/>
    <s v="SUCCESS"/>
    <d v="2026-03-18T00:00:00"/>
    <x v="2"/>
    <n v="72.400000000000006"/>
    <n v="1"/>
  </r>
  <r>
    <s v="TXN002904"/>
    <d v="2026-01-21T00:00:00"/>
    <s v="AC00322"/>
    <s v="IMPS"/>
    <s v="Hyderabad"/>
    <n v="700.63"/>
    <s v="SUCCESS"/>
    <d v="2026-01-23T00:00:00"/>
    <x v="2"/>
    <n v="25.7"/>
    <n v="1"/>
  </r>
  <r>
    <s v="TXN002905"/>
    <d v="2026-03-16T00:00:00"/>
    <s v="AC00257"/>
    <s v="UPI"/>
    <s v="Mumbai"/>
    <n v="1279.1099999999999"/>
    <s v="SUCCESS"/>
    <d v="2026-03-19T00:00:00"/>
    <x v="0"/>
    <n v="37.799999999999997"/>
    <n v="1"/>
  </r>
  <r>
    <s v="TXN002906"/>
    <d v="2026-03-02T00:00:00"/>
    <s v="AC00100"/>
    <s v="CARD"/>
    <s v="Hyderabad"/>
    <n v="735.97"/>
    <s v="SUCCESS"/>
    <d v="2026-03-04T00:00:00"/>
    <x v="1"/>
    <n v="41.5"/>
    <n v="1"/>
  </r>
  <r>
    <s v="TXN002907"/>
    <d v="2026-01-26T00:00:00"/>
    <s v="AC00006"/>
    <s v="NEFT"/>
    <s v="Hyderabad"/>
    <n v="5974.95"/>
    <s v="SUCCESS"/>
    <d v="2026-01-27T00:00:00"/>
    <x v="2"/>
    <n v="22.6"/>
    <n v="1"/>
  </r>
  <r>
    <s v="TXN002908"/>
    <d v="2026-02-27T00:00:00"/>
    <s v="AC00098"/>
    <s v="UPI"/>
    <s v="Hyderabad"/>
    <n v="2823.61"/>
    <s v="SUCCESS"/>
    <d v="2026-02-27T00:00:00"/>
    <x v="1"/>
    <n v="19.5"/>
    <n v="1"/>
  </r>
  <r>
    <s v="TXN002909"/>
    <d v="2026-01-03T00:00:00"/>
    <s v="AC00105"/>
    <s v="IMPS"/>
    <s v="Pune"/>
    <n v="18943.97"/>
    <s v="SUCCESS"/>
    <d v="2026-01-04T00:00:00"/>
    <x v="2"/>
    <n v="8.3000000000000007"/>
    <n v="1"/>
  </r>
  <r>
    <s v="TXN002910"/>
    <d v="2026-03-01T00:00:00"/>
    <s v="AC00191"/>
    <s v="UPI"/>
    <s v="Pune"/>
    <n v="7116.04"/>
    <s v="SUCCESS"/>
    <d v="2026-03-01T00:00:00"/>
    <x v="0"/>
    <n v="17.8"/>
    <n v="1"/>
  </r>
  <r>
    <s v="TXN002911"/>
    <d v="2026-02-28T00:00:00"/>
    <s v="AC00544"/>
    <s v="UPI"/>
    <s v="Bengaluru"/>
    <n v="8353.84"/>
    <s v="SUCCESS"/>
    <d v="2026-02-28T00:00:00"/>
    <x v="1"/>
    <n v="8.6"/>
    <n v="1"/>
  </r>
  <r>
    <s v="TXN002912"/>
    <d v="2026-02-25T00:00:00"/>
    <s v="AC00532"/>
    <s v="NEFT"/>
    <s v="Pune"/>
    <n v="1446.3"/>
    <s v="SUCCESS"/>
    <d v="2026-02-26T00:00:00"/>
    <x v="0"/>
    <n v="11.3"/>
    <n v="1"/>
  </r>
  <r>
    <s v="TXN002913"/>
    <d v="2026-01-06T00:00:00"/>
    <s v="AC00264"/>
    <s v="UPI"/>
    <s v="Hyderabad"/>
    <n v="18310.990000000002"/>
    <s v="SUCCESS"/>
    <d v="2026-01-07T00:00:00"/>
    <x v="1"/>
    <n v="62.1"/>
    <n v="1"/>
  </r>
  <r>
    <s v="TXN002914"/>
    <d v="2026-02-18T00:00:00"/>
    <s v="AC00219"/>
    <s v="UPI"/>
    <s v="Hyderabad"/>
    <n v="6285.99"/>
    <s v="SUCCESS"/>
    <d v="2026-02-20T00:00:00"/>
    <x v="1"/>
    <n v="10.3"/>
    <n v="1"/>
  </r>
  <r>
    <s v="TXN002915"/>
    <d v="2026-01-20T00:00:00"/>
    <s v="AC00089"/>
    <s v="NEFT"/>
    <s v="Pune"/>
    <n v="2361.4"/>
    <s v="SUCCESS"/>
    <d v="2026-01-22T00:00:00"/>
    <x v="0"/>
    <n v="4.5999999999999996"/>
    <n v="1"/>
  </r>
  <r>
    <s v="TXN002916"/>
    <d v="2026-03-13T00:00:00"/>
    <s v="AC00274"/>
    <s v="NEFT"/>
    <s v="Mumbai"/>
    <n v="814.99"/>
    <s v="SUCCESS"/>
    <d v="2026-03-16T00:00:00"/>
    <x v="2"/>
    <n v="28.6"/>
    <n v="1"/>
  </r>
  <r>
    <s v="TXN002917"/>
    <d v="2026-01-16T00:00:00"/>
    <s v="AC00780"/>
    <s v="UPI"/>
    <s v="Mumbai"/>
    <n v="5194.46"/>
    <s v="SUCCESS"/>
    <d v="2026-01-18T00:00:00"/>
    <x v="2"/>
    <n v="40.9"/>
    <n v="1"/>
  </r>
  <r>
    <s v="TXN002918"/>
    <d v="2026-03-01T00:00:00"/>
    <s v="AC00633"/>
    <s v="ATM"/>
    <s v="Bengaluru"/>
    <n v="43331.21"/>
    <s v="SUCCESS"/>
    <d v="2026-03-04T00:00:00"/>
    <x v="0"/>
    <n v="45.5"/>
    <n v="1"/>
  </r>
  <r>
    <s v="TXN002919"/>
    <d v="2026-02-13T00:00:00"/>
    <s v="AC00526"/>
    <s v="NEFT"/>
    <s v="Hyderabad"/>
    <n v="471.13"/>
    <s v="SUCCESS"/>
    <d v="2026-02-16T00:00:00"/>
    <x v="0"/>
    <n v="22.8"/>
    <n v="1"/>
  </r>
  <r>
    <s v="TXN002920"/>
    <d v="2026-03-07T00:00:00"/>
    <s v="AC00024"/>
    <s v="UPI"/>
    <s v="Hyderabad"/>
    <n v="4919.93"/>
    <s v="SUCCESS"/>
    <d v="2026-03-10T00:00:00"/>
    <x v="1"/>
    <n v="136.6"/>
    <n v="1"/>
  </r>
  <r>
    <s v="TXN002921"/>
    <d v="2026-01-28T00:00:00"/>
    <s v="AC00524"/>
    <s v="CARD"/>
    <s v="Pune"/>
    <n v="11042.25"/>
    <s v="SUCCESS"/>
    <d v="2026-01-29T00:00:00"/>
    <x v="1"/>
    <n v="14.7"/>
    <n v="1"/>
  </r>
  <r>
    <s v="TXN002922"/>
    <d v="2026-01-26T00:00:00"/>
    <s v="AC00799"/>
    <s v="NEFT"/>
    <s v="Mumbai"/>
    <n v="2487.9499999999998"/>
    <s v="SUCCESS"/>
    <d v="2026-01-29T00:00:00"/>
    <x v="2"/>
    <n v="16.7"/>
    <n v="1"/>
  </r>
  <r>
    <s v="TXN002923"/>
    <d v="2026-02-03T00:00:00"/>
    <s v="AC00090"/>
    <s v="UPI"/>
    <s v="Hyderabad"/>
    <n v="1312.18"/>
    <s v="SUCCESS"/>
    <d v="2026-02-03T00:00:00"/>
    <x v="1"/>
    <n v="10.199999999999999"/>
    <n v="1"/>
  </r>
  <r>
    <s v="TXN002924"/>
    <d v="2026-02-09T00:00:00"/>
    <s v="AC00177"/>
    <s v="NEFT"/>
    <s v="Hyderabad"/>
    <n v="1032.58"/>
    <s v="SUCCESS"/>
    <d v="2026-02-10T00:00:00"/>
    <x v="2"/>
    <n v="46.4"/>
    <n v="1"/>
  </r>
  <r>
    <s v="TXN002925"/>
    <d v="2026-02-17T00:00:00"/>
    <s v="AC00522"/>
    <s v="UPI"/>
    <s v="Hyderabad"/>
    <n v="8207.2999999999993"/>
    <s v="SUCCESS"/>
    <d v="2026-02-20T00:00:00"/>
    <x v="1"/>
    <n v="6.7"/>
    <n v="1"/>
  </r>
  <r>
    <s v="TXN002926"/>
    <d v="2026-01-09T00:00:00"/>
    <s v="AC00635"/>
    <s v="IMPS"/>
    <s v="Mumbai"/>
    <n v="4634.97"/>
    <s v="SUCCESS"/>
    <d v="2026-01-12T00:00:00"/>
    <x v="1"/>
    <n v="58.4"/>
    <n v="1"/>
  </r>
  <r>
    <s v="TXN002927"/>
    <d v="2026-01-14T00:00:00"/>
    <s v="AC00312"/>
    <s v="NEFT"/>
    <s v="Mumbai"/>
    <n v="4532.2700000000004"/>
    <s v="SUCCESS"/>
    <d v="2026-01-16T00:00:00"/>
    <x v="2"/>
    <n v="33.799999999999997"/>
    <n v="1"/>
  </r>
  <r>
    <s v="TXN002928"/>
    <d v="2026-03-01T00:00:00"/>
    <s v="AC00572"/>
    <s v="IMPS"/>
    <s v="Bengaluru"/>
    <n v="3852.98"/>
    <s v="SUCCESS"/>
    <d v="2026-03-03T00:00:00"/>
    <x v="0"/>
    <n v="35.9"/>
    <n v="1"/>
  </r>
  <r>
    <s v="TXN002929"/>
    <d v="2026-02-10T00:00:00"/>
    <s v="AC00427"/>
    <s v="NEFT"/>
    <s v="Bengaluru"/>
    <n v="23951.35"/>
    <s v="SUCCESS"/>
    <d v="2026-02-11T00:00:00"/>
    <x v="0"/>
    <n v="16.8"/>
    <n v="1"/>
  </r>
  <r>
    <s v="TXN002930"/>
    <d v="2026-03-10T00:00:00"/>
    <s v="AC00316"/>
    <s v="IMPS"/>
    <s v="Pune"/>
    <n v="4406.88"/>
    <s v="SUCCESS"/>
    <d v="2026-03-10T00:00:00"/>
    <x v="1"/>
    <n v="18.899999999999999"/>
    <n v="1"/>
  </r>
  <r>
    <s v="TXN002931"/>
    <d v="2026-03-03T00:00:00"/>
    <s v="AC00359"/>
    <s v="UPI"/>
    <s v="Hyderabad"/>
    <n v="3835.02"/>
    <s v="SUCCESS"/>
    <d v="2026-03-05T00:00:00"/>
    <x v="1"/>
    <n v="25.5"/>
    <n v="1"/>
  </r>
  <r>
    <s v="TXN002932"/>
    <d v="2026-03-25T00:00:00"/>
    <s v="AC00495"/>
    <s v="UPI"/>
    <s v="Pune"/>
    <n v="6772.57"/>
    <s v="SUCCESS"/>
    <d v="2026-03-30T00:00:00"/>
    <x v="1"/>
    <n v="48.2"/>
    <n v="1"/>
  </r>
  <r>
    <s v="TXN002933"/>
    <d v="2026-02-15T00:00:00"/>
    <s v="AC00145"/>
    <s v="NEFT"/>
    <s v="Bengaluru"/>
    <n v="1478.24"/>
    <s v="SUCCESS"/>
    <d v="2026-02-17T00:00:00"/>
    <x v="0"/>
    <n v="6.5"/>
    <n v="1"/>
  </r>
  <r>
    <s v="TXN002934"/>
    <d v="2026-01-08T00:00:00"/>
    <s v="AC00713"/>
    <s v="UPI"/>
    <s v="Mumbai"/>
    <n v="6723.92"/>
    <s v="SUCCESS"/>
    <d v="2026-01-11T00:00:00"/>
    <x v="1"/>
    <n v="26"/>
    <n v="1"/>
  </r>
  <r>
    <s v="TXN002935"/>
    <d v="2026-03-22T00:00:00"/>
    <s v="AC00404"/>
    <s v="UPI"/>
    <s v="Mumbai"/>
    <n v="14583.48"/>
    <s v="SUCCESS"/>
    <d v="2026-03-22T00:00:00"/>
    <x v="0"/>
    <n v="69.5"/>
    <n v="1"/>
  </r>
  <r>
    <s v="TXN002936"/>
    <d v="2026-02-25T00:00:00"/>
    <s v="AC00284"/>
    <s v="NEFT"/>
    <s v="Hyderabad"/>
    <n v="11220.52"/>
    <s v="FAILED"/>
    <d v="2026-02-25T00:00:00"/>
    <x v="1"/>
    <n v="45.2"/>
    <n v="1"/>
  </r>
  <r>
    <s v="TXN002937"/>
    <d v="2026-02-03T00:00:00"/>
    <s v="AC00550"/>
    <s v="UPI"/>
    <s v="Hyderabad"/>
    <n v="5541.38"/>
    <s v="SUCCESS"/>
    <d v="2026-02-05T00:00:00"/>
    <x v="0"/>
    <n v="40.700000000000003"/>
    <n v="1"/>
  </r>
  <r>
    <s v="TXN002938"/>
    <d v="2026-03-11T00:00:00"/>
    <s v="AC00309"/>
    <s v="NEFT"/>
    <s v="Hyderabad"/>
    <n v="3634.81"/>
    <s v="SUCCESS"/>
    <d v="2026-03-14T00:00:00"/>
    <x v="1"/>
    <n v="4.0999999999999996"/>
    <n v="1"/>
  </r>
  <r>
    <s v="TXN002939"/>
    <d v="2026-03-02T00:00:00"/>
    <s v="AC00833"/>
    <s v="UPI"/>
    <s v="Bengaluru"/>
    <n v="17892"/>
    <s v="SUCCESS"/>
    <d v="2026-03-02T00:00:00"/>
    <x v="2"/>
    <n v="23.4"/>
    <n v="1"/>
  </r>
  <r>
    <s v="TXN002940"/>
    <d v="2026-01-28T00:00:00"/>
    <s v="AC00190"/>
    <s v="NEFT"/>
    <s v="Pune"/>
    <n v="2799.31"/>
    <s v="SUCCESS"/>
    <d v="2026-01-29T00:00:00"/>
    <x v="2"/>
    <n v="30.3"/>
    <n v="1"/>
  </r>
  <r>
    <s v="TXN002941"/>
    <d v="2026-03-30T00:00:00"/>
    <s v="AC00458"/>
    <s v="CARD"/>
    <s v="Bengaluru"/>
    <n v="4494.74"/>
    <s v="SUCCESS"/>
    <d v="2026-04-01T00:00:00"/>
    <x v="1"/>
    <n v="13"/>
    <n v="1"/>
  </r>
  <r>
    <s v="TXN002942"/>
    <d v="2026-02-12T00:00:00"/>
    <s v="AC00221"/>
    <s v="UPI"/>
    <s v="Pune"/>
    <n v="9847.65"/>
    <s v="REVERSED"/>
    <d v="2026-02-12T00:00:00"/>
    <x v="2"/>
    <n v="39.6"/>
    <n v="1"/>
  </r>
  <r>
    <s v="TXN002943"/>
    <d v="2026-02-20T00:00:00"/>
    <s v="AC00483"/>
    <s v="NEFT"/>
    <s v="Bengaluru"/>
    <n v="39283.49"/>
    <s v="SUCCESS"/>
    <d v="2026-02-21T00:00:00"/>
    <x v="2"/>
    <n v="30.5"/>
    <n v="1"/>
  </r>
  <r>
    <s v="TXN002944"/>
    <d v="2026-02-16T00:00:00"/>
    <s v="AC00375"/>
    <s v="UPI"/>
    <s v="Hyderabad"/>
    <n v="12559.86"/>
    <s v="SUCCESS"/>
    <d v="2026-02-19T00:00:00"/>
    <x v="1"/>
    <n v="24.6"/>
    <n v="1"/>
  </r>
  <r>
    <s v="TXN002945"/>
    <d v="2026-03-31T00:00:00"/>
    <s v="AC00804"/>
    <s v="UPI"/>
    <s v="Mumbai"/>
    <n v="3459.21"/>
    <s v="SUCCESS"/>
    <d v="2026-04-05T00:00:00"/>
    <x v="0"/>
    <n v="12.4"/>
    <n v="1"/>
  </r>
  <r>
    <s v="TXN002946"/>
    <d v="2026-02-11T00:00:00"/>
    <s v="AC00793"/>
    <s v="UPI"/>
    <s v="Pune"/>
    <n v="31610.97"/>
    <s v="SUCCESS"/>
    <d v="2026-02-12T00:00:00"/>
    <x v="2"/>
    <n v="34.6"/>
    <n v="1"/>
  </r>
  <r>
    <s v="TXN002947"/>
    <d v="2026-01-21T00:00:00"/>
    <s v="AC00790"/>
    <s v="UPI"/>
    <s v="Hyderabad"/>
    <n v="3162.7"/>
    <s v="SUCCESS"/>
    <d v="2026-01-21T00:00:00"/>
    <x v="0"/>
    <n v="25.4"/>
    <n v="1"/>
  </r>
  <r>
    <s v="TXN002948"/>
    <d v="2026-01-05T00:00:00"/>
    <s v="AC00613"/>
    <s v="UPI"/>
    <s v="Pune"/>
    <n v="13424.42"/>
    <s v="SUCCESS"/>
    <d v="2026-01-06T00:00:00"/>
    <x v="1"/>
    <n v="20.6"/>
    <n v="1"/>
  </r>
  <r>
    <s v="TXN002949"/>
    <d v="2026-02-26T00:00:00"/>
    <s v="AC00565"/>
    <s v="NEFT"/>
    <s v="Bengaluru"/>
    <n v="1086.06"/>
    <s v="SUCCESS"/>
    <d v="2026-02-27T00:00:00"/>
    <x v="2"/>
    <n v="15.4"/>
    <n v="1"/>
  </r>
  <r>
    <s v="TXN002950"/>
    <d v="2026-03-26T00:00:00"/>
    <s v="AC00515"/>
    <s v="IMPS"/>
    <s v="Mumbai"/>
    <n v="438.96"/>
    <s v="SUCCESS"/>
    <d v="2026-03-28T00:00:00"/>
    <x v="2"/>
    <n v="14.1"/>
    <n v="1"/>
  </r>
  <r>
    <s v="TXN002951"/>
    <d v="2026-02-05T00:00:00"/>
    <s v="AC00120"/>
    <s v="UPI"/>
    <s v="Hyderabad"/>
    <n v="2369.5100000000002"/>
    <s v="SUCCESS"/>
    <d v="2026-02-05T00:00:00"/>
    <x v="0"/>
    <n v="36.6"/>
    <n v="1"/>
  </r>
  <r>
    <s v="TXN002952"/>
    <d v="2026-03-16T00:00:00"/>
    <s v="AC00697"/>
    <s v="NEFT"/>
    <s v="Pune"/>
    <n v="1074.96"/>
    <s v="FAILED"/>
    <d v="2026-03-18T00:00:00"/>
    <x v="1"/>
    <n v="14.5"/>
    <n v="1"/>
  </r>
  <r>
    <s v="TXN002953"/>
    <d v="2026-01-07T00:00:00"/>
    <s v="AC00293"/>
    <s v="IMPS"/>
    <s v="Bengaluru"/>
    <n v="781.01"/>
    <s v="SUCCESS"/>
    <d v="2026-01-09T00:00:00"/>
    <x v="0"/>
    <n v="22.4"/>
    <n v="1"/>
  </r>
  <r>
    <s v="TXN002954"/>
    <d v="2026-03-24T00:00:00"/>
    <s v="AC00430"/>
    <s v="IMPS"/>
    <s v="Mumbai"/>
    <n v="46780.51"/>
    <s v="SUCCESS"/>
    <d v="2026-03-24T00:00:00"/>
    <x v="1"/>
    <n v="21.3"/>
    <n v="1"/>
  </r>
  <r>
    <s v="TXN002955"/>
    <d v="2026-01-28T00:00:00"/>
    <s v="AC00423"/>
    <s v="CARD"/>
    <s v="Pune"/>
    <n v="14128.68"/>
    <s v="SUCCESS"/>
    <d v="2026-01-28T00:00:00"/>
    <x v="0"/>
    <n v="19.399999999999999"/>
    <n v="1"/>
  </r>
  <r>
    <s v="TXN002956"/>
    <d v="2026-01-06T00:00:00"/>
    <s v="AC00550"/>
    <s v="UPI"/>
    <s v="Hyderabad"/>
    <n v="10511.19"/>
    <s v="SUCCESS"/>
    <d v="2026-01-07T00:00:00"/>
    <x v="0"/>
    <n v="35.799999999999997"/>
    <n v="1"/>
  </r>
  <r>
    <s v="TXN002958"/>
    <d v="2026-03-07T00:00:00"/>
    <s v="AC00070"/>
    <s v="UPI"/>
    <s v="Pune"/>
    <n v="265.58999999999997"/>
    <s v="SUCCESS"/>
    <d v="2026-03-07T00:00:00"/>
    <x v="0"/>
    <n v="9.6999999999999993"/>
    <n v="1"/>
  </r>
  <r>
    <s v="TXN002959"/>
    <d v="2026-03-27T00:00:00"/>
    <s v="AC00505"/>
    <s v="UPI"/>
    <s v="Bengaluru"/>
    <n v="2008.82"/>
    <s v="SUCCESS"/>
    <d v="2026-03-30T00:00:00"/>
    <x v="2"/>
    <n v="24.7"/>
    <n v="1"/>
  </r>
  <r>
    <s v="TXN002960"/>
    <d v="2026-02-18T00:00:00"/>
    <s v="AC00508"/>
    <s v="UPI"/>
    <s v="Hyderabad"/>
    <n v="4913.93"/>
    <s v="SUCCESS"/>
    <d v="2026-02-18T00:00:00"/>
    <x v="1"/>
    <n v="46.7"/>
    <n v="1"/>
  </r>
  <r>
    <s v="TXN002961"/>
    <d v="2026-02-14T00:00:00"/>
    <s v="AC00836"/>
    <s v="UPI"/>
    <s v="Mumbai"/>
    <n v="9384.48"/>
    <s v="SUCCESS"/>
    <d v="2026-02-17T00:00:00"/>
    <x v="2"/>
    <n v="52.8"/>
    <n v="1"/>
  </r>
  <r>
    <s v="TXN002962"/>
    <d v="2026-01-29T00:00:00"/>
    <s v="AC00545"/>
    <s v="UPI"/>
    <s v="Bengaluru"/>
    <n v="930.82"/>
    <s v="SUCCESS"/>
    <d v="2026-01-29T00:00:00"/>
    <x v="0"/>
    <n v="50.8"/>
    <n v="1"/>
  </r>
  <r>
    <s v="TXN002963"/>
    <d v="2026-03-02T00:00:00"/>
    <s v="AC00153"/>
    <s v="IMPS"/>
    <s v="Bengaluru"/>
    <n v="21575.06"/>
    <s v="SUCCESS"/>
    <d v="2026-03-04T00:00:00"/>
    <x v="2"/>
    <n v="40.200000000000003"/>
    <n v="1"/>
  </r>
  <r>
    <s v="TXN002964"/>
    <d v="2026-01-21T00:00:00"/>
    <s v="AC00804"/>
    <s v="UPI"/>
    <s v="Bengaluru"/>
    <n v="24871.56"/>
    <s v="SUCCESS"/>
    <d v="2026-01-23T00:00:00"/>
    <x v="1"/>
    <n v="35.799999999999997"/>
    <n v="1"/>
  </r>
  <r>
    <s v="TXN002965"/>
    <d v="2026-01-11T00:00:00"/>
    <s v="AC00538"/>
    <s v="NEFT"/>
    <s v="Pune"/>
    <n v="2640.32"/>
    <s v="SUCCESS"/>
    <d v="2026-01-13T00:00:00"/>
    <x v="2"/>
    <n v="48.1"/>
    <n v="1"/>
  </r>
  <r>
    <s v="TXN002966"/>
    <d v="2026-02-08T00:00:00"/>
    <s v="AC00559"/>
    <s v="CARD"/>
    <s v="Mumbai"/>
    <n v="25903.77"/>
    <s v="SUCCESS"/>
    <d v="2026-02-08T00:00:00"/>
    <x v="1"/>
    <n v="84.3"/>
    <n v="1"/>
  </r>
  <r>
    <s v="TXN002967"/>
    <d v="2026-03-03T00:00:00"/>
    <s v="AC00140"/>
    <s v="IMPS"/>
    <s v="Pune"/>
    <n v="3422.26"/>
    <s v="SUCCESS"/>
    <d v="2026-03-06T00:00:00"/>
    <x v="2"/>
    <n v="5.3"/>
    <n v="1"/>
  </r>
  <r>
    <s v="TXN002968"/>
    <d v="2026-01-31T00:00:00"/>
    <s v="AC00625"/>
    <s v="IMPS"/>
    <s v="Bengaluru"/>
    <n v="6176.34"/>
    <s v="SUCCESS"/>
    <d v="2026-02-02T00:00:00"/>
    <x v="2"/>
    <n v="3.6"/>
    <n v="1"/>
  </r>
  <r>
    <s v="TXN002970"/>
    <d v="2026-01-25T00:00:00"/>
    <s v="AC00105"/>
    <s v="UPI"/>
    <s v="Hyderabad"/>
    <n v="1267.52"/>
    <s v="SUCCESS"/>
    <d v="2026-01-28T00:00:00"/>
    <x v="1"/>
    <n v="3.1"/>
    <n v="1"/>
  </r>
  <r>
    <s v="TXN002971"/>
    <d v="2026-02-28T00:00:00"/>
    <s v="AC00142"/>
    <s v="NEFT"/>
    <s v="Hyderabad"/>
    <n v="4813.6000000000004"/>
    <s v="SUCCESS"/>
    <d v="2026-02-28T00:00:00"/>
    <x v="1"/>
    <n v="50.4"/>
    <n v="1"/>
  </r>
  <r>
    <s v="TXN002972"/>
    <d v="2026-02-16T00:00:00"/>
    <s v="AC00739"/>
    <s v="UPI"/>
    <s v="Hyderabad"/>
    <n v="3637.52"/>
    <s v="SUCCESS"/>
    <d v="2026-02-17T00:00:00"/>
    <x v="1"/>
    <n v="12"/>
    <n v="1"/>
  </r>
  <r>
    <s v="TXN002973"/>
    <d v="2026-02-07T00:00:00"/>
    <s v="AC00692"/>
    <s v="ATM"/>
    <s v="Bengaluru"/>
    <n v="27852.41"/>
    <s v="SUCCESS"/>
    <d v="2026-02-10T00:00:00"/>
    <x v="2"/>
    <n v="7.7"/>
    <n v="1"/>
  </r>
  <r>
    <s v="TXN002974"/>
    <d v="2026-01-08T00:00:00"/>
    <s v="AC00759"/>
    <s v="ATM"/>
    <s v="Mumbai"/>
    <n v="4737.57"/>
    <s v="SUCCESS"/>
    <d v="2026-01-08T00:00:00"/>
    <x v="2"/>
    <n v="26.3"/>
    <n v="1"/>
  </r>
  <r>
    <s v="TXN002975"/>
    <d v="2026-03-27T00:00:00"/>
    <s v="AC00419"/>
    <s v="CARD"/>
    <s v="Bengaluru"/>
    <n v="7527.7"/>
    <s v="SUCCESS"/>
    <d v="2026-03-30T00:00:00"/>
    <x v="2"/>
    <n v="30.9"/>
    <n v="1"/>
  </r>
  <r>
    <s v="TXN002976"/>
    <d v="2026-01-02T00:00:00"/>
    <s v="AC00300"/>
    <s v="CARD"/>
    <s v="Mumbai"/>
    <n v="16426.509999999998"/>
    <s v="SUCCESS"/>
    <d v="2026-01-04T00:00:00"/>
    <x v="2"/>
    <n v="38.4"/>
    <n v="1"/>
  </r>
  <r>
    <s v="TXN002977"/>
    <d v="2026-01-08T00:00:00"/>
    <s v="AC00114"/>
    <s v="UPI"/>
    <s v="Hyderabad"/>
    <n v="3269.24"/>
    <s v="SUCCESS"/>
    <d v="2026-01-09T00:00:00"/>
    <x v="2"/>
    <n v="27.4"/>
    <n v="1"/>
  </r>
  <r>
    <s v="TXN002978"/>
    <d v="2026-02-02T00:00:00"/>
    <s v="AC00195"/>
    <s v="UPI"/>
    <s v="Hyderabad"/>
    <n v="714.47"/>
    <s v="SUCCESS"/>
    <d v="2026-02-04T00:00:00"/>
    <x v="1"/>
    <n v="67.900000000000006"/>
    <n v="1"/>
  </r>
  <r>
    <s v="TXN002979"/>
    <d v="2026-03-29T00:00:00"/>
    <s v="AC00164"/>
    <s v="UPI"/>
    <s v="Hyderabad"/>
    <n v="28200.46"/>
    <s v="SUCCESS"/>
    <d v="2026-03-29T00:00:00"/>
    <x v="1"/>
    <n v="10.6"/>
    <n v="1"/>
  </r>
  <r>
    <s v="TXN002980"/>
    <d v="2026-02-11T00:00:00"/>
    <s v="AC00666"/>
    <s v="NEFT"/>
    <s v="Pune"/>
    <n v="1789.86"/>
    <s v="SUCCESS"/>
    <d v="2026-02-12T00:00:00"/>
    <x v="2"/>
    <n v="73.400000000000006"/>
    <n v="1"/>
  </r>
  <r>
    <s v="TXN002981"/>
    <d v="2026-01-16T00:00:00"/>
    <s v="AC00242"/>
    <s v="NEFT"/>
    <s v="Bengaluru"/>
    <n v="9086.83"/>
    <s v="SUCCESS"/>
    <d v="2026-01-18T00:00:00"/>
    <x v="2"/>
    <n v="8.9"/>
    <n v="1"/>
  </r>
  <r>
    <s v="TXN002982"/>
    <d v="2026-02-06T00:00:00"/>
    <s v="AC00448"/>
    <s v="UPI"/>
    <s v="Hyderabad"/>
    <n v="28707.83"/>
    <s v="SUCCESS"/>
    <d v="2026-02-09T00:00:00"/>
    <x v="2"/>
    <n v="57.3"/>
    <n v="1"/>
  </r>
  <r>
    <s v="TXN002983"/>
    <d v="2026-01-03T00:00:00"/>
    <s v="AC00018"/>
    <s v="UPI"/>
    <s v="Bengaluru"/>
    <n v="2742.54"/>
    <s v="SUCCESS"/>
    <d v="2026-01-06T00:00:00"/>
    <x v="1"/>
    <n v="5"/>
    <n v="1"/>
  </r>
  <r>
    <s v="TXN002984"/>
    <d v="2026-02-10T00:00:00"/>
    <s v="AC00591"/>
    <s v="UPI"/>
    <s v="Hyderabad"/>
    <n v="1288.5899999999999"/>
    <s v="SUCCESS"/>
    <d v="2026-02-11T00:00:00"/>
    <x v="1"/>
    <n v="1.8"/>
    <n v="1"/>
  </r>
  <r>
    <s v="TXN002985"/>
    <d v="2026-03-17T00:00:00"/>
    <s v="AC00659"/>
    <s v="UPI"/>
    <s v="Hyderabad"/>
    <n v="1958.22"/>
    <s v="FAILED"/>
    <d v="2026-03-20T00:00:00"/>
    <x v="2"/>
    <n v="29"/>
    <n v="1"/>
  </r>
  <r>
    <s v="TXN002986"/>
    <d v="2026-02-21T00:00:00"/>
    <s v="AC00073"/>
    <s v="UPI"/>
    <s v="Mumbai"/>
    <n v="37998.42"/>
    <s v="SUCCESS"/>
    <d v="2026-02-22T00:00:00"/>
    <x v="1"/>
    <n v="23.2"/>
    <n v="1"/>
  </r>
  <r>
    <s v="TXN002987"/>
    <d v="2026-03-07T00:00:00"/>
    <s v="AC00403"/>
    <s v="NEFT"/>
    <s v="Mumbai"/>
    <n v="38961.67"/>
    <s v="SUCCESS"/>
    <d v="2026-03-09T00:00:00"/>
    <x v="0"/>
    <n v="28.2"/>
    <n v="1"/>
  </r>
  <r>
    <s v="TXN002988"/>
    <d v="2026-01-31T00:00:00"/>
    <s v="AC00263"/>
    <s v="UPI"/>
    <s v="Bengaluru"/>
    <n v="1964.82"/>
    <s v="SUCCESS"/>
    <d v="2026-01-31T00:00:00"/>
    <x v="0"/>
    <n v="55.5"/>
    <n v="1"/>
  </r>
  <r>
    <s v="TXN002989"/>
    <d v="2026-02-14T00:00:00"/>
    <s v="AC00196"/>
    <s v="UPI"/>
    <s v="Pune"/>
    <n v="2194.98"/>
    <s v="SUCCESS"/>
    <d v="2026-02-14T00:00:00"/>
    <x v="1"/>
    <n v="34"/>
    <n v="1"/>
  </r>
  <r>
    <s v="TXN002990"/>
    <d v="2026-02-10T00:00:00"/>
    <s v="AC00785"/>
    <s v="UPI"/>
    <s v="Hyderabad"/>
    <n v="9720.07"/>
    <s v="SUCCESS"/>
    <d v="2026-02-13T00:00:00"/>
    <x v="0"/>
    <n v="18"/>
    <n v="1"/>
  </r>
  <r>
    <s v="TXN002991"/>
    <d v="2026-01-30T00:00:00"/>
    <s v="AC00548"/>
    <s v="ATM"/>
    <s v="Bengaluru"/>
    <n v="5829.49"/>
    <s v="SUCCESS"/>
    <d v="2026-01-31T00:00:00"/>
    <x v="0"/>
    <n v="42"/>
    <n v="1"/>
  </r>
  <r>
    <s v="TXN002992"/>
    <d v="2026-02-25T00:00:00"/>
    <s v="AC00547"/>
    <s v="UPI"/>
    <s v="Hyderabad"/>
    <n v="2316.17"/>
    <s v="SUCCESS"/>
    <d v="2026-02-26T00:00:00"/>
    <x v="1"/>
    <n v="45.5"/>
    <n v="1"/>
  </r>
  <r>
    <s v="TXN002993"/>
    <d v="2026-01-07T00:00:00"/>
    <s v="AC00268"/>
    <s v="UPI"/>
    <s v="Bengaluru"/>
    <n v="28154.55"/>
    <s v="SUCCESS"/>
    <d v="2026-01-09T00:00:00"/>
    <x v="2"/>
    <n v="33.200000000000003"/>
    <n v="1"/>
  </r>
  <r>
    <s v="TXN002994"/>
    <d v="2026-03-07T00:00:00"/>
    <s v="AC00335"/>
    <s v="UPI"/>
    <s v="Hyderabad"/>
    <n v="24387.16"/>
    <s v="SUCCESS"/>
    <d v="2026-03-08T00:00:00"/>
    <x v="2"/>
    <n v="43.8"/>
    <n v="1"/>
  </r>
  <r>
    <s v="TXN002995"/>
    <d v="2026-02-02T00:00:00"/>
    <s v="AC00835"/>
    <s v="UPI"/>
    <s v="Mumbai"/>
    <n v="35656.43"/>
    <s v="SUCCESS"/>
    <d v="2026-02-02T00:00:00"/>
    <x v="2"/>
    <n v="96.8"/>
    <n v="1"/>
  </r>
  <r>
    <s v="TXN002996"/>
    <d v="2026-01-19T00:00:00"/>
    <s v="AC00226"/>
    <s v="CARD"/>
    <s v="Pune"/>
    <n v="2899.01"/>
    <s v="SUCCESS"/>
    <d v="2026-01-20T00:00:00"/>
    <x v="2"/>
    <n v="75.900000000000006"/>
    <n v="1"/>
  </r>
  <r>
    <s v="TXN002997"/>
    <d v="2026-01-03T00:00:00"/>
    <s v="AC00624"/>
    <s v="IMPS"/>
    <s v="Mumbai"/>
    <n v="8026.62"/>
    <s v="SUCCESS"/>
    <d v="2026-01-05T00:00:00"/>
    <x v="1"/>
    <n v="49.2"/>
    <n v="1"/>
  </r>
  <r>
    <s v="TXN002998"/>
    <d v="2026-02-28T00:00:00"/>
    <s v="AC00252"/>
    <s v="UPI"/>
    <s v="Hyderabad"/>
    <n v="4122.79"/>
    <s v="SUCCESS"/>
    <d v="2026-03-03T00:00:00"/>
    <x v="1"/>
    <n v="8.1"/>
    <n v="1"/>
  </r>
  <r>
    <s v="TXN002999"/>
    <d v="2026-02-08T00:00:00"/>
    <s v="AC00012"/>
    <s v="UPI"/>
    <s v="Pune"/>
    <n v="2847.75"/>
    <s v="FAILED"/>
    <d v="2026-02-11T00:00:00"/>
    <x v="0"/>
    <n v="3.3"/>
    <n v="1"/>
  </r>
  <r>
    <s v="TXN003000"/>
    <d v="2026-01-10T00:00:00"/>
    <s v="AC00413"/>
    <s v="CARD"/>
    <s v="Mumbai"/>
    <n v="5826.66"/>
    <s v="SUCCESS"/>
    <d v="2026-01-11T00:00:00"/>
    <x v="0"/>
    <n v="31.4"/>
    <n v="1"/>
  </r>
  <r>
    <s v="TXN003001"/>
    <d v="2026-01-14T00:00:00"/>
    <s v="AC00108"/>
    <s v="NEFT"/>
    <s v="Bengaluru"/>
    <n v="7991.03"/>
    <s v="SUCCESS"/>
    <d v="2026-01-15T00:00:00"/>
    <x v="2"/>
    <n v="17.399999999999999"/>
    <n v="1"/>
  </r>
  <r>
    <s v="TXN003002"/>
    <d v="2026-01-29T00:00:00"/>
    <s v="AC00019"/>
    <s v="IMPS"/>
    <s v="Pune"/>
    <n v="11331.49"/>
    <s v="FAILED"/>
    <d v="2026-01-30T00:00:00"/>
    <x v="2"/>
    <n v="28.3"/>
    <n v="1"/>
  </r>
  <r>
    <s v="TXN003003"/>
    <d v="2026-03-26T00:00:00"/>
    <s v="AC00702"/>
    <s v="UPI"/>
    <s v="Mumbai"/>
    <n v="18037.43"/>
    <s v="SUCCESS"/>
    <d v="2026-03-27T00:00:00"/>
    <x v="2"/>
    <n v="27.9"/>
    <n v="1"/>
  </r>
  <r>
    <s v="TXN003004"/>
    <d v="2026-02-22T00:00:00"/>
    <s v="AC00251"/>
    <s v="CARD"/>
    <s v="Bengaluru"/>
    <n v="3059.69"/>
    <s v="SUCCESS"/>
    <d v="2026-02-23T00:00:00"/>
    <x v="2"/>
    <n v="48.5"/>
    <n v="1"/>
  </r>
  <r>
    <s v="TXN003005"/>
    <d v="2026-02-04T00:00:00"/>
    <s v="AC00776"/>
    <s v="IMPS"/>
    <s v="Hyderabad"/>
    <n v="2178.31"/>
    <s v="SUCCESS"/>
    <d v="2026-02-06T00:00:00"/>
    <x v="2"/>
    <n v="49.3"/>
    <n v="1"/>
  </r>
  <r>
    <s v="TXN003006"/>
    <d v="2026-03-10T00:00:00"/>
    <s v="AC00380"/>
    <s v="CARD"/>
    <s v="Mumbai"/>
    <n v="3735.35"/>
    <s v="SUCCESS"/>
    <d v="2026-03-10T00:00:00"/>
    <x v="1"/>
    <n v="5.6"/>
    <n v="1"/>
  </r>
  <r>
    <s v="TXN003007"/>
    <d v="2026-01-18T00:00:00"/>
    <s v="AC00505"/>
    <s v="NEFT"/>
    <s v="Hyderabad"/>
    <n v="2133.31"/>
    <s v="SUCCESS"/>
    <d v="2026-01-19T00:00:00"/>
    <x v="2"/>
    <n v="8"/>
    <n v="1"/>
  </r>
  <r>
    <s v="TXN003008"/>
    <d v="2026-01-05T00:00:00"/>
    <s v="AC00757"/>
    <s v="IMPS"/>
    <s v="Hyderabad"/>
    <n v="6687.57"/>
    <s v="SUCCESS"/>
    <d v="2026-01-05T00:00:00"/>
    <x v="0"/>
    <n v="111.9"/>
    <n v="1"/>
  </r>
  <r>
    <s v="TXN003009"/>
    <d v="2026-03-28T00:00:00"/>
    <s v="AC00686"/>
    <s v="NEFT"/>
    <s v="Hyderabad"/>
    <n v="16125.93"/>
    <s v="SUCCESS"/>
    <d v="2026-03-28T00:00:00"/>
    <x v="0"/>
    <n v="40.700000000000003"/>
    <n v="1"/>
  </r>
  <r>
    <s v="TXN003010"/>
    <d v="2026-01-14T00:00:00"/>
    <s v="AC00671"/>
    <s v="UPI"/>
    <s v="Bengaluru"/>
    <n v="4609.8900000000003"/>
    <s v="SUCCESS"/>
    <d v="2026-01-15T00:00:00"/>
    <x v="2"/>
    <n v="1.7"/>
    <n v="1"/>
  </r>
  <r>
    <s v="TXN003011"/>
    <d v="2026-03-17T00:00:00"/>
    <s v="AC00059"/>
    <s v="CARD"/>
    <s v="Bengaluru"/>
    <n v="465.22"/>
    <s v="SUCCESS"/>
    <d v="2026-03-17T00:00:00"/>
    <x v="1"/>
    <n v="51.3"/>
    <n v="1"/>
  </r>
  <r>
    <s v="TXN003013"/>
    <d v="2026-02-11T00:00:00"/>
    <s v="AC00095"/>
    <s v="UPI"/>
    <s v="Hyderabad"/>
    <n v="590.63"/>
    <s v="SUCCESS"/>
    <d v="2026-02-12T00:00:00"/>
    <x v="2"/>
    <n v="27.9"/>
    <n v="1"/>
  </r>
  <r>
    <s v="TXN003014"/>
    <d v="2026-02-04T00:00:00"/>
    <s v="AC00509"/>
    <s v="NEFT"/>
    <s v="Hyderabad"/>
    <n v="746.81"/>
    <s v="SUCCESS"/>
    <d v="2026-02-07T00:00:00"/>
    <x v="0"/>
    <n v="39.299999999999997"/>
    <n v="1"/>
  </r>
  <r>
    <s v="TXN003015"/>
    <d v="2026-03-27T00:00:00"/>
    <s v="AC00670"/>
    <s v="ATM"/>
    <s v="Bengaluru"/>
    <n v="471.97"/>
    <s v="SUCCESS"/>
    <d v="2026-03-27T00:00:00"/>
    <x v="1"/>
    <n v="23.4"/>
    <n v="1"/>
  </r>
  <r>
    <s v="TXN003016"/>
    <d v="2026-02-07T00:00:00"/>
    <s v="AC00091"/>
    <s v="UPI"/>
    <s v="Mumbai"/>
    <n v="2962.03"/>
    <s v="SUCCESS"/>
    <d v="2026-02-09T00:00:00"/>
    <x v="1"/>
    <n v="38.9"/>
    <n v="1"/>
  </r>
  <r>
    <s v="TXN003017"/>
    <d v="2026-02-02T00:00:00"/>
    <s v="AC00355"/>
    <s v="CARD"/>
    <s v="Hyderabad"/>
    <n v="19676.62"/>
    <s v="SUCCESS"/>
    <d v="2026-02-04T00:00:00"/>
    <x v="2"/>
    <n v="70.099999999999994"/>
    <n v="1"/>
  </r>
  <r>
    <s v="TXN003018"/>
    <d v="2026-01-03T00:00:00"/>
    <s v="AC00762"/>
    <s v="NEFT"/>
    <s v="Bengaluru"/>
    <n v="2215.11"/>
    <s v="SUCCESS"/>
    <d v="2026-01-06T00:00:00"/>
    <x v="2"/>
    <n v="8.8000000000000007"/>
    <n v="1"/>
  </r>
  <r>
    <s v="TXN003019"/>
    <d v="2026-01-10T00:00:00"/>
    <s v="AC00527"/>
    <s v="UPI"/>
    <s v="Pune"/>
    <n v="1510.43"/>
    <s v="SUCCESS"/>
    <d v="2026-01-12T00:00:00"/>
    <x v="2"/>
    <n v="39.799999999999997"/>
    <n v="1"/>
  </r>
  <r>
    <s v="TXN003020"/>
    <d v="2026-03-21T00:00:00"/>
    <s v="AC00749"/>
    <s v="UPI"/>
    <s v="Bengaluru"/>
    <n v="7623.17"/>
    <s v="FAILED"/>
    <d v="2026-03-22T00:00:00"/>
    <x v="2"/>
    <n v="27.2"/>
    <n v="1"/>
  </r>
  <r>
    <s v="TXN003021"/>
    <d v="2026-02-10T00:00:00"/>
    <s v="AC00844"/>
    <s v="CARD"/>
    <s v="Pune"/>
    <n v="4640.25"/>
    <s v="SUCCESS"/>
    <d v="2026-02-15T00:00:00"/>
    <x v="2"/>
    <n v="47.1"/>
    <n v="1"/>
  </r>
  <r>
    <s v="TXN003022"/>
    <d v="2026-01-14T00:00:00"/>
    <s v="AC00113"/>
    <s v="ATM"/>
    <s v="Hyderabad"/>
    <n v="8894.35"/>
    <s v="SUCCESS"/>
    <d v="2026-01-16T00:00:00"/>
    <x v="0"/>
    <n v="29.4"/>
    <n v="1"/>
  </r>
  <r>
    <s v="TXN003023"/>
    <d v="2026-02-05T00:00:00"/>
    <s v="AC00316"/>
    <s v="NEFT"/>
    <s v="Hyderabad"/>
    <n v="51602.19"/>
    <s v="FAILED"/>
    <d v="2026-02-08T00:00:00"/>
    <x v="1"/>
    <n v="19.3"/>
    <n v="1"/>
  </r>
  <r>
    <s v="TXN003024"/>
    <d v="2026-02-23T00:00:00"/>
    <s v="AC00023"/>
    <s v="UPI"/>
    <s v="Bengaluru"/>
    <n v="2664.24"/>
    <s v="SUCCESS"/>
    <d v="2026-02-23T00:00:00"/>
    <x v="0"/>
    <n v="20.2"/>
    <n v="1"/>
  </r>
  <r>
    <s v="TXN003025"/>
    <d v="2026-01-31T00:00:00"/>
    <s v="AC00194"/>
    <s v="NEFT"/>
    <s v="Bengaluru"/>
    <n v="11695.07"/>
    <s v="SUCCESS"/>
    <d v="2026-02-05T00:00:00"/>
    <x v="0"/>
    <n v="37.5"/>
    <n v="1"/>
  </r>
  <r>
    <s v="TXN003026"/>
    <d v="2026-02-02T00:00:00"/>
    <s v="AC00343"/>
    <s v="IMPS"/>
    <s v="Bengaluru"/>
    <n v="4208.8599999999997"/>
    <s v="SUCCESS"/>
    <d v="2026-02-03T00:00:00"/>
    <x v="2"/>
    <n v="70.3"/>
    <n v="1"/>
  </r>
  <r>
    <s v="TXN003027"/>
    <d v="2026-02-20T00:00:00"/>
    <s v="AC00423"/>
    <s v="IMPS"/>
    <s v="Hyderabad"/>
    <n v="13732.72"/>
    <s v="SUCCESS"/>
    <d v="2026-02-23T00:00:00"/>
    <x v="2"/>
    <n v="34.799999999999997"/>
    <n v="1"/>
  </r>
  <r>
    <s v="TXN003028"/>
    <d v="2026-01-28T00:00:00"/>
    <s v="AC00500"/>
    <s v="UPI"/>
    <s v="Hyderabad"/>
    <n v="3853.81"/>
    <s v="SUCCESS"/>
    <d v="2026-01-31T00:00:00"/>
    <x v="2"/>
    <n v="12.3"/>
    <n v="1"/>
  </r>
  <r>
    <s v="TXN003029"/>
    <d v="2026-01-26T00:00:00"/>
    <s v="AC00761"/>
    <s v="IMPS"/>
    <s v="Hyderabad"/>
    <n v="35292.22"/>
    <s v="SUCCESS"/>
    <d v="2026-01-26T00:00:00"/>
    <x v="2"/>
    <n v="19.2"/>
    <n v="1"/>
  </r>
  <r>
    <s v="TXN003030"/>
    <d v="2026-03-24T00:00:00"/>
    <s v="AC00012"/>
    <s v="NEFT"/>
    <s v="Hyderabad"/>
    <n v="4019.92"/>
    <s v="SUCCESS"/>
    <d v="2026-03-25T00:00:00"/>
    <x v="2"/>
    <n v="35.5"/>
    <n v="1"/>
  </r>
  <r>
    <s v="TXN003031"/>
    <d v="2026-01-16T00:00:00"/>
    <s v="AC00681"/>
    <s v="IMPS"/>
    <s v="Pune"/>
    <n v="1114.04"/>
    <s v="FAILED"/>
    <d v="2026-01-18T00:00:00"/>
    <x v="2"/>
    <n v="10.8"/>
    <n v="1"/>
  </r>
  <r>
    <s v="TXN003032"/>
    <d v="2026-01-10T00:00:00"/>
    <s v="AC00209"/>
    <s v="NEFT"/>
    <s v="Hyderabad"/>
    <n v="11885.25"/>
    <s v="SUCCESS"/>
    <d v="2026-01-13T00:00:00"/>
    <x v="1"/>
    <n v="4"/>
    <n v="1"/>
  </r>
  <r>
    <s v="TXN003033"/>
    <d v="2026-01-06T00:00:00"/>
    <s v="AC00143"/>
    <s v="UPI"/>
    <s v="Hyderabad"/>
    <n v="1084.5899999999999"/>
    <s v="SUCCESS"/>
    <d v="2026-01-06T00:00:00"/>
    <x v="2"/>
    <n v="29.1"/>
    <n v="1"/>
  </r>
  <r>
    <s v="TXN003034"/>
    <d v="2026-01-30T00:00:00"/>
    <s v="AC00512"/>
    <s v="UPI"/>
    <s v="Hyderabad"/>
    <n v="5406.15"/>
    <s v="SUCCESS"/>
    <d v="2026-01-30T00:00:00"/>
    <x v="2"/>
    <n v="14.5"/>
    <n v="1"/>
  </r>
  <r>
    <s v="TXN003035"/>
    <d v="2026-02-17T00:00:00"/>
    <s v="AC00824"/>
    <s v="ATM"/>
    <s v="Bengaluru"/>
    <n v="7966.72"/>
    <s v="SUCCESS"/>
    <d v="2026-02-17T00:00:00"/>
    <x v="0"/>
    <n v="61.3"/>
    <n v="1"/>
  </r>
  <r>
    <s v="TXN003036"/>
    <d v="2026-02-12T00:00:00"/>
    <s v="AC00831"/>
    <s v="IMPS"/>
    <s v="Mumbai"/>
    <n v="18078.009999999998"/>
    <s v="SUCCESS"/>
    <d v="2026-02-13T00:00:00"/>
    <x v="1"/>
    <n v="11.6"/>
    <n v="1"/>
  </r>
  <r>
    <s v="TXN003037"/>
    <d v="2026-02-20T00:00:00"/>
    <s v="AC00543"/>
    <s v="UPI"/>
    <s v="Bengaluru"/>
    <n v="2244.62"/>
    <s v="SUCCESS"/>
    <d v="2026-02-23T00:00:00"/>
    <x v="2"/>
    <n v="19.7"/>
    <n v="1"/>
  </r>
  <r>
    <s v="TXN003038"/>
    <d v="2026-03-06T00:00:00"/>
    <s v="AC00254"/>
    <s v="IMPS"/>
    <s v="Bengaluru"/>
    <n v="2106.29"/>
    <s v="SUCCESS"/>
    <d v="2026-03-06T00:00:00"/>
    <x v="1"/>
    <n v="25.1"/>
    <n v="1"/>
  </r>
  <r>
    <s v="TXN003039"/>
    <d v="2026-03-30T00:00:00"/>
    <s v="AC00036"/>
    <s v="IMPS"/>
    <s v="Mumbai"/>
    <n v="21875.54"/>
    <s v="SUCCESS"/>
    <d v="2026-04-01T00:00:00"/>
    <x v="1"/>
    <n v="23.8"/>
    <n v="1"/>
  </r>
  <r>
    <s v="TXN003040"/>
    <d v="2026-03-23T00:00:00"/>
    <s v="AC00417"/>
    <s v="UPI"/>
    <s v="Pune"/>
    <n v="28532.84"/>
    <s v="SUCCESS"/>
    <d v="2026-03-23T00:00:00"/>
    <x v="1"/>
    <n v="24.7"/>
    <n v="1"/>
  </r>
  <r>
    <s v="TXN003041"/>
    <d v="2026-02-22T00:00:00"/>
    <s v="AC00180"/>
    <s v="IMPS"/>
    <s v="Bengaluru"/>
    <n v="5640.61"/>
    <s v="SUCCESS"/>
    <d v="2026-02-22T00:00:00"/>
    <x v="1"/>
    <n v="54.2"/>
    <n v="1"/>
  </r>
  <r>
    <s v="TXN003042"/>
    <d v="2026-01-10T00:00:00"/>
    <s v="AC00350"/>
    <s v="IMPS"/>
    <s v="Hyderabad"/>
    <n v="6607.65"/>
    <s v="SUCCESS"/>
    <d v="2026-01-10T00:00:00"/>
    <x v="2"/>
    <n v="24.8"/>
    <n v="1"/>
  </r>
  <r>
    <s v="TXN003043"/>
    <d v="2026-01-23T00:00:00"/>
    <s v="AC00314"/>
    <s v="IMPS"/>
    <s v="Mumbai"/>
    <n v="11602.12"/>
    <s v="SUCCESS"/>
    <d v="2026-01-24T00:00:00"/>
    <x v="1"/>
    <n v="32.6"/>
    <n v="1"/>
  </r>
  <r>
    <s v="TXN003044"/>
    <d v="2026-01-06T00:00:00"/>
    <s v="AC00763"/>
    <s v="UPI"/>
    <s v="Hyderabad"/>
    <n v="11332.41"/>
    <s v="SUCCESS"/>
    <d v="2026-01-07T00:00:00"/>
    <x v="2"/>
    <n v="19"/>
    <n v="1"/>
  </r>
  <r>
    <s v="TXN003045"/>
    <d v="2026-02-25T00:00:00"/>
    <s v="AC00640"/>
    <s v="UPI"/>
    <s v="Bengaluru"/>
    <n v="5867.83"/>
    <s v="SUCCESS"/>
    <d v="2026-02-26T00:00:00"/>
    <x v="2"/>
    <n v="36.700000000000003"/>
    <n v="1"/>
  </r>
  <r>
    <s v="TXN003046"/>
    <d v="2026-01-26T00:00:00"/>
    <s v="AC00117"/>
    <s v="UPI"/>
    <s v="Mumbai"/>
    <n v="941.83"/>
    <s v="SUCCESS"/>
    <d v="2026-01-27T00:00:00"/>
    <x v="0"/>
    <n v="16.600000000000001"/>
    <n v="1"/>
  </r>
  <r>
    <s v="TXN003047"/>
    <d v="2026-01-13T00:00:00"/>
    <s v="AC00551"/>
    <s v="UPI"/>
    <s v="Mumbai"/>
    <n v="16949.560000000001"/>
    <s v="SUCCESS"/>
    <d v="2026-01-15T00:00:00"/>
    <x v="2"/>
    <n v="33.6"/>
    <n v="1"/>
  </r>
  <r>
    <s v="TXN003048"/>
    <d v="2026-01-19T00:00:00"/>
    <s v="AC00755"/>
    <s v="UPI"/>
    <s v="Pune"/>
    <n v="4195.8"/>
    <s v="SUCCESS"/>
    <d v="2026-01-19T00:00:00"/>
    <x v="2"/>
    <n v="8.1999999999999993"/>
    <n v="1"/>
  </r>
  <r>
    <s v="TXN003049"/>
    <d v="2026-03-19T00:00:00"/>
    <s v="AC00548"/>
    <s v="UPI"/>
    <s v="Pune"/>
    <n v="4317.6000000000004"/>
    <s v="FAILED"/>
    <d v="2026-03-22T00:00:00"/>
    <x v="1"/>
    <n v="38"/>
    <n v="1"/>
  </r>
  <r>
    <s v="TXN003050"/>
    <d v="2026-01-05T00:00:00"/>
    <s v="AC00357"/>
    <s v="CARD"/>
    <s v="Pune"/>
    <n v="11488.53"/>
    <s v="FAILED"/>
    <d v="2026-01-08T00:00:00"/>
    <x v="1"/>
    <n v="7"/>
    <n v="1"/>
  </r>
  <r>
    <s v="TXN003051"/>
    <d v="2026-01-17T00:00:00"/>
    <s v="AC00143"/>
    <s v="NEFT"/>
    <s v="Bengaluru"/>
    <n v="13780.5"/>
    <s v="SUCCESS"/>
    <d v="2026-01-18T00:00:00"/>
    <x v="0"/>
    <n v="28.5"/>
    <n v="1"/>
  </r>
  <r>
    <s v="TXN003052"/>
    <d v="2026-02-18T00:00:00"/>
    <s v="AC00543"/>
    <s v="NEFT"/>
    <s v="Hyderabad"/>
    <n v="3414.62"/>
    <s v="SUCCESS"/>
    <d v="2026-02-19T00:00:00"/>
    <x v="1"/>
    <n v="34.5"/>
    <n v="1"/>
  </r>
  <r>
    <s v="TXN003053"/>
    <d v="2026-03-04T00:00:00"/>
    <s v="AC00120"/>
    <s v="IMPS"/>
    <s v="Mumbai"/>
    <n v="1448.15"/>
    <s v="REVERSED"/>
    <d v="2026-03-06T00:00:00"/>
    <x v="1"/>
    <n v="43.9"/>
    <n v="1"/>
  </r>
  <r>
    <s v="TXN003054"/>
    <d v="2026-03-10T00:00:00"/>
    <s v="AC00484"/>
    <s v="UPI"/>
    <s v="Pune"/>
    <n v="55900"/>
    <s v="SUCCESS"/>
    <d v="2026-03-11T00:00:00"/>
    <x v="2"/>
    <n v="27.3"/>
    <n v="1"/>
  </r>
  <r>
    <s v="TXN003055"/>
    <d v="2026-02-16T00:00:00"/>
    <s v="AC00055"/>
    <s v="IMPS"/>
    <s v="Mumbai"/>
    <n v="5212.87"/>
    <s v="SUCCESS"/>
    <d v="2026-02-18T00:00:00"/>
    <x v="2"/>
    <n v="30.1"/>
    <n v="1"/>
  </r>
  <r>
    <s v="TXN003056"/>
    <d v="2026-01-18T00:00:00"/>
    <s v="AC00480"/>
    <s v="UPI"/>
    <s v="Hyderabad"/>
    <n v="8308.77"/>
    <s v="SUCCESS"/>
    <d v="2026-01-21T00:00:00"/>
    <x v="1"/>
    <n v="13.3"/>
    <n v="1"/>
  </r>
  <r>
    <s v="TXN003057"/>
    <d v="2026-03-20T00:00:00"/>
    <s v="AC00539"/>
    <s v="IMPS"/>
    <s v="Hyderabad"/>
    <n v="7086.17"/>
    <s v="SUCCESS"/>
    <d v="2026-03-23T00:00:00"/>
    <x v="2"/>
    <n v="31.4"/>
    <n v="1"/>
  </r>
  <r>
    <s v="TXN003058"/>
    <d v="2026-01-27T00:00:00"/>
    <s v="AC00199"/>
    <s v="UPI"/>
    <s v="Bengaluru"/>
    <n v="2314.12"/>
    <s v="FAILED"/>
    <d v="2026-01-30T00:00:00"/>
    <x v="2"/>
    <n v="15.8"/>
    <n v="1"/>
  </r>
  <r>
    <s v="TXN003059"/>
    <d v="2026-01-06T00:00:00"/>
    <s v="AC00148"/>
    <s v="NEFT"/>
    <s v="Bengaluru"/>
    <n v="2061.2399999999998"/>
    <s v="SUCCESS"/>
    <d v="2026-01-06T00:00:00"/>
    <x v="1"/>
    <n v="13"/>
    <n v="1"/>
  </r>
  <r>
    <s v="TXN003060"/>
    <d v="2026-03-23T00:00:00"/>
    <s v="AC00123"/>
    <s v="UPI"/>
    <s v="Pune"/>
    <n v="9408.11"/>
    <s v="SUCCESS"/>
    <d v="2026-03-23T00:00:00"/>
    <x v="0"/>
    <n v="13.4"/>
    <n v="1"/>
  </r>
  <r>
    <s v="TXN003061"/>
    <d v="2026-02-04T00:00:00"/>
    <s v="AC00521"/>
    <s v="NEFT"/>
    <s v="Mumbai"/>
    <n v="17885.72"/>
    <s v="SUCCESS"/>
    <d v="2026-02-07T00:00:00"/>
    <x v="2"/>
    <n v="15.4"/>
    <n v="1"/>
  </r>
  <r>
    <s v="TXN003062"/>
    <d v="2026-03-30T00:00:00"/>
    <s v="AC00848"/>
    <s v="UPI"/>
    <s v="Bengaluru"/>
    <n v="10872.21"/>
    <s v="SUCCESS"/>
    <d v="2026-03-31T00:00:00"/>
    <x v="2"/>
    <n v="17.2"/>
    <n v="1"/>
  </r>
  <r>
    <s v="TXN003063"/>
    <d v="2026-01-02T00:00:00"/>
    <s v="AC00302"/>
    <s v="NEFT"/>
    <s v="Hyderabad"/>
    <n v="6515.62"/>
    <s v="SUCCESS"/>
    <d v="2026-01-03T00:00:00"/>
    <x v="0"/>
    <n v="18.7"/>
    <n v="1"/>
  </r>
  <r>
    <s v="TXN003064"/>
    <d v="2026-03-05T00:00:00"/>
    <s v="AC00130"/>
    <s v="CARD"/>
    <s v="Pune"/>
    <n v="2884.46"/>
    <s v="SUCCESS"/>
    <d v="2026-03-05T00:00:00"/>
    <x v="1"/>
    <n v="20.2"/>
    <n v="1"/>
  </r>
  <r>
    <s v="TXN003065"/>
    <d v="2026-01-03T00:00:00"/>
    <s v="AC00484"/>
    <s v="NEFT"/>
    <s v="Hyderabad"/>
    <n v="32260.32"/>
    <s v="SUCCESS"/>
    <d v="2026-01-04T00:00:00"/>
    <x v="1"/>
    <n v="37.6"/>
    <n v="1"/>
  </r>
  <r>
    <s v="TXN003066"/>
    <d v="2026-02-19T00:00:00"/>
    <s v="AC00589"/>
    <s v="IMPS"/>
    <s v="Bengaluru"/>
    <n v="3815.65"/>
    <s v="SUCCESS"/>
    <d v="2026-02-21T00:00:00"/>
    <x v="2"/>
    <n v="72.8"/>
    <n v="1"/>
  </r>
  <r>
    <s v="TXN003067"/>
    <d v="2026-01-17T00:00:00"/>
    <s v="AC00524"/>
    <s v="IMPS"/>
    <s v="Hyderabad"/>
    <n v="3735.94"/>
    <s v="FAILED"/>
    <d v="2026-01-18T00:00:00"/>
    <x v="2"/>
    <n v="109.5"/>
    <n v="1"/>
  </r>
  <r>
    <s v="TXN003068"/>
    <d v="2026-03-27T00:00:00"/>
    <s v="AC00630"/>
    <s v="UPI"/>
    <s v="Hyderabad"/>
    <n v="4894.13"/>
    <s v="SUCCESS"/>
    <d v="2026-03-29T00:00:00"/>
    <x v="1"/>
    <n v="15.6"/>
    <n v="1"/>
  </r>
  <r>
    <s v="TXN003069"/>
    <d v="2026-02-23T00:00:00"/>
    <s v="AC00329"/>
    <s v="ATM"/>
    <s v="Hyderabad"/>
    <n v="550.9"/>
    <s v="SUCCESS"/>
    <d v="2026-02-23T00:00:00"/>
    <x v="1"/>
    <n v="14.5"/>
    <n v="1"/>
  </r>
  <r>
    <s v="TXN003070"/>
    <d v="2026-03-11T00:00:00"/>
    <s v="AC00310"/>
    <s v="UPI"/>
    <s v="Hyderabad"/>
    <n v="3298.47"/>
    <s v="SUCCESS"/>
    <d v="2026-03-11T00:00:00"/>
    <x v="1"/>
    <n v="46.7"/>
    <n v="1"/>
  </r>
  <r>
    <s v="TXN003071"/>
    <d v="2026-01-16T00:00:00"/>
    <s v="AC00215"/>
    <s v="NEFT"/>
    <s v="Pune"/>
    <n v="4131.3900000000003"/>
    <s v="FAILED"/>
    <d v="2026-01-16T00:00:00"/>
    <x v="1"/>
    <n v="28.7"/>
    <n v="1"/>
  </r>
  <r>
    <s v="TXN003072"/>
    <d v="2026-03-04T00:00:00"/>
    <s v="AC00791"/>
    <s v="UPI"/>
    <s v="Bengaluru"/>
    <n v="29982.66"/>
    <s v="SUCCESS"/>
    <d v="2026-03-07T00:00:00"/>
    <x v="1"/>
    <n v="13"/>
    <n v="1"/>
  </r>
  <r>
    <s v="TXN003073"/>
    <d v="2026-03-22T00:00:00"/>
    <s v="AC00404"/>
    <s v="NEFT"/>
    <s v="Mumbai"/>
    <n v="1724.77"/>
    <s v="SUCCESS"/>
    <d v="2026-03-24T00:00:00"/>
    <x v="1"/>
    <n v="86.1"/>
    <n v="1"/>
  </r>
  <r>
    <s v="TXN003074"/>
    <d v="2026-03-03T00:00:00"/>
    <s v="AC00628"/>
    <s v="IMPS"/>
    <s v="Hyderabad"/>
    <n v="5220.8500000000004"/>
    <s v="SUCCESS"/>
    <d v="2026-03-05T00:00:00"/>
    <x v="0"/>
    <n v="36"/>
    <n v="1"/>
  </r>
  <r>
    <s v="TXN003075"/>
    <d v="2026-02-14T00:00:00"/>
    <s v="AC00374"/>
    <s v="UPI"/>
    <s v="Hyderabad"/>
    <n v="7199.42"/>
    <s v="SUCCESS"/>
    <d v="2026-02-15T00:00:00"/>
    <x v="1"/>
    <n v="10.8"/>
    <n v="1"/>
  </r>
  <r>
    <s v="TXN003076"/>
    <d v="2026-01-04T00:00:00"/>
    <s v="AC00658"/>
    <s v="CARD"/>
    <s v="Hyderabad"/>
    <n v="53074.42"/>
    <s v="SUCCESS"/>
    <d v="2026-01-06T00:00:00"/>
    <x v="1"/>
    <n v="34.1"/>
    <n v="1"/>
  </r>
  <r>
    <s v="TXN003077"/>
    <d v="2026-03-14T00:00:00"/>
    <s v="AC00173"/>
    <s v="IMPS"/>
    <s v="Hyderabad"/>
    <n v="3323.54"/>
    <s v="SUCCESS"/>
    <d v="2026-03-17T00:00:00"/>
    <x v="0"/>
    <n v="28.3"/>
    <n v="1"/>
  </r>
  <r>
    <s v="TXN003078"/>
    <d v="2026-01-22T00:00:00"/>
    <s v="AC00509"/>
    <s v="CARD"/>
    <s v="Hyderabad"/>
    <n v="9171.2900000000009"/>
    <s v="SUCCESS"/>
    <d v="2026-01-24T00:00:00"/>
    <x v="2"/>
    <n v="47.2"/>
    <n v="1"/>
  </r>
  <r>
    <s v="TXN003079"/>
    <d v="2026-03-03T00:00:00"/>
    <s v="AC00646"/>
    <s v="ATM"/>
    <s v="Hyderabad"/>
    <n v="2516.09"/>
    <s v="FAILED"/>
    <d v="2026-03-03T00:00:00"/>
    <x v="2"/>
    <n v="5.8"/>
    <n v="1"/>
  </r>
  <r>
    <s v="TXN003080"/>
    <d v="2026-02-03T00:00:00"/>
    <s v="AC00792"/>
    <s v="CARD"/>
    <s v="Mumbai"/>
    <n v="3348.57"/>
    <s v="SUCCESS"/>
    <d v="2026-02-04T00:00:00"/>
    <x v="0"/>
    <n v="29.8"/>
    <n v="1"/>
  </r>
  <r>
    <s v="TXN003081"/>
    <d v="2026-02-26T00:00:00"/>
    <s v="AC00371"/>
    <s v="NEFT"/>
    <s v="Bengaluru"/>
    <n v="4148.47"/>
    <s v="FAILED"/>
    <d v="2026-02-28T00:00:00"/>
    <x v="1"/>
    <n v="33.4"/>
    <n v="1"/>
  </r>
  <r>
    <s v="TXN003082"/>
    <d v="2026-01-19T00:00:00"/>
    <s v="AC00360"/>
    <s v="CARD"/>
    <s v="Hyderabad"/>
    <n v="3280.98"/>
    <s v="FAILED"/>
    <d v="2026-01-20T00:00:00"/>
    <x v="0"/>
    <n v="58.3"/>
    <n v="1"/>
  </r>
  <r>
    <s v="TXN003083"/>
    <d v="2026-02-22T00:00:00"/>
    <s v="AC00845"/>
    <s v="UPI"/>
    <s v="Mumbai"/>
    <n v="12542.21"/>
    <s v="SUCCESS"/>
    <d v="2026-02-25T00:00:00"/>
    <x v="2"/>
    <n v="60.1"/>
    <n v="1"/>
  </r>
  <r>
    <s v="TXN003084"/>
    <d v="2026-01-11T00:00:00"/>
    <s v="AC00388"/>
    <s v="NEFT"/>
    <s v="Mumbai"/>
    <n v="1337.11"/>
    <s v="SUCCESS"/>
    <d v="2026-01-16T00:00:00"/>
    <x v="2"/>
    <n v="11.4"/>
    <n v="1"/>
  </r>
  <r>
    <s v="TXN003085"/>
    <d v="2026-01-31T00:00:00"/>
    <s v="AC00806"/>
    <s v="UPI"/>
    <s v="Pune"/>
    <n v="8480.2999999999993"/>
    <s v="SUCCESS"/>
    <d v="2026-02-02T00:00:00"/>
    <x v="1"/>
    <n v="35.299999999999997"/>
    <n v="1"/>
  </r>
  <r>
    <s v="TXN003086"/>
    <d v="2026-02-21T00:00:00"/>
    <s v="AC00728"/>
    <s v="UPI"/>
    <s v="Hyderabad"/>
    <n v="1008.01"/>
    <s v="SUCCESS"/>
    <d v="2026-02-23T00:00:00"/>
    <x v="2"/>
    <n v="13.2"/>
    <n v="1"/>
  </r>
  <r>
    <s v="TXN003087"/>
    <d v="2026-01-28T00:00:00"/>
    <s v="AC00319"/>
    <s v="CARD"/>
    <s v="Hyderabad"/>
    <n v="7871.03"/>
    <s v="SUCCESS"/>
    <d v="2026-01-29T00:00:00"/>
    <x v="2"/>
    <n v="20.9"/>
    <n v="1"/>
  </r>
  <r>
    <s v="TXN003088"/>
    <d v="2026-02-19T00:00:00"/>
    <s v="AC00282"/>
    <s v="UPI"/>
    <s v="Bengaluru"/>
    <n v="51434.35"/>
    <s v="FAILED"/>
    <d v="2026-02-21T00:00:00"/>
    <x v="2"/>
    <n v="38.9"/>
    <n v="1"/>
  </r>
  <r>
    <s v="TXN003089"/>
    <d v="2026-03-22T00:00:00"/>
    <s v="AC00827"/>
    <s v="UPI"/>
    <s v="Bengaluru"/>
    <n v="29381.74"/>
    <s v="SUCCESS"/>
    <d v="2026-03-25T00:00:00"/>
    <x v="2"/>
    <n v="10.3"/>
    <n v="1"/>
  </r>
  <r>
    <s v="TXN003090"/>
    <d v="2026-02-22T00:00:00"/>
    <s v="AC00748"/>
    <s v="UPI"/>
    <s v="Hyderabad"/>
    <n v="3308.6"/>
    <s v="SUCCESS"/>
    <d v="2026-02-24T00:00:00"/>
    <x v="2"/>
    <n v="48.1"/>
    <n v="1"/>
  </r>
  <r>
    <s v="TXN003091"/>
    <d v="2026-01-28T00:00:00"/>
    <s v="AC00703"/>
    <s v="UPI"/>
    <s v="Bengaluru"/>
    <n v="5457.74"/>
    <s v="SUCCESS"/>
    <d v="2026-01-29T00:00:00"/>
    <x v="1"/>
    <n v="53.2"/>
    <n v="2"/>
  </r>
  <r>
    <s v="TXN003091"/>
    <d v="2026-01-28T00:00:00"/>
    <s v="AC00703"/>
    <s v="UPI"/>
    <s v="Bengaluru"/>
    <n v="5457.74"/>
    <s v="SUCCESS"/>
    <d v="2026-01-28T00:00:00"/>
    <x v="1"/>
    <n v="53.2"/>
    <n v="2"/>
  </r>
  <r>
    <s v="TXN003092"/>
    <d v="2026-02-22T00:00:00"/>
    <s v="AC00565"/>
    <s v="UPI"/>
    <s v="Hyderabad"/>
    <n v="4805.3599999999997"/>
    <s v="SUCCESS"/>
    <d v="2026-02-22T00:00:00"/>
    <x v="2"/>
    <n v="44.6"/>
    <n v="1"/>
  </r>
  <r>
    <s v="TXN003093"/>
    <d v="2026-02-04T00:00:00"/>
    <s v="AC00006"/>
    <s v="UPI"/>
    <s v="Pune"/>
    <n v="6625.54"/>
    <s v="SUCCESS"/>
    <d v="2026-02-06T00:00:00"/>
    <x v="2"/>
    <n v="23.2"/>
    <n v="1"/>
  </r>
  <r>
    <s v="TXN003094"/>
    <d v="2026-02-14T00:00:00"/>
    <s v="AC00132"/>
    <s v="IMPS"/>
    <s v="Bengaluru"/>
    <n v="3906.04"/>
    <s v="SUCCESS"/>
    <d v="2026-02-14T00:00:00"/>
    <x v="1"/>
    <n v="12.6"/>
    <n v="1"/>
  </r>
  <r>
    <s v="TXN003095"/>
    <d v="2026-02-09T00:00:00"/>
    <s v="AC00018"/>
    <s v="UPI"/>
    <s v="Mumbai"/>
    <n v="3273.69"/>
    <s v="REVERSED"/>
    <d v="2026-02-10T00:00:00"/>
    <x v="2"/>
    <n v="14.8"/>
    <n v="1"/>
  </r>
  <r>
    <s v="TXN003096"/>
    <d v="2026-02-09T00:00:00"/>
    <s v="AC00083"/>
    <s v="NEFT"/>
    <s v="Mumbai"/>
    <n v="929.3"/>
    <s v="SUCCESS"/>
    <d v="2026-02-11T00:00:00"/>
    <x v="2"/>
    <n v="43.9"/>
    <n v="1"/>
  </r>
  <r>
    <s v="TXN003097"/>
    <d v="2026-02-26T00:00:00"/>
    <s v="AC00135"/>
    <s v="IMPS"/>
    <s v="Bengaluru"/>
    <n v="6616.11"/>
    <s v="SUCCESS"/>
    <d v="2026-03-01T00:00:00"/>
    <x v="2"/>
    <n v="25.5"/>
    <n v="1"/>
  </r>
  <r>
    <s v="TXN003098"/>
    <d v="2026-03-14T00:00:00"/>
    <s v="AC00469"/>
    <s v="UPI"/>
    <s v="Hyderabad"/>
    <n v="4722.84"/>
    <s v="SUCCESS"/>
    <d v="2026-03-17T00:00:00"/>
    <x v="0"/>
    <n v="28.7"/>
    <n v="1"/>
  </r>
  <r>
    <s v="TXN003099"/>
    <d v="2026-01-30T00:00:00"/>
    <s v="AC00465"/>
    <s v="UPI"/>
    <s v="Mumbai"/>
    <n v="118310.88"/>
    <s v="SUCCESS"/>
    <d v="2026-02-02T00:00:00"/>
    <x v="1"/>
    <n v="30.9"/>
    <n v="1"/>
  </r>
  <r>
    <s v="TXN003100"/>
    <d v="2026-03-08T00:00:00"/>
    <s v="AC00600"/>
    <s v="CARD"/>
    <s v="Pune"/>
    <n v="2510.33"/>
    <s v="FAILED"/>
    <d v="2026-03-11T00:00:00"/>
    <x v="2"/>
    <n v="43.6"/>
    <n v="1"/>
  </r>
  <r>
    <s v="TXN003101"/>
    <d v="2026-02-21T00:00:00"/>
    <s v="AC00293"/>
    <s v="CARD"/>
    <s v="Bengaluru"/>
    <n v="37198.589999999997"/>
    <s v="SUCCESS"/>
    <d v="2026-02-24T00:00:00"/>
    <x v="1"/>
    <n v="49.6"/>
    <n v="1"/>
  </r>
  <r>
    <s v="TXN003102"/>
    <d v="2026-03-01T00:00:00"/>
    <s v="AC00727"/>
    <s v="ATM"/>
    <s v="Bengaluru"/>
    <n v="4163.13"/>
    <s v="SUCCESS"/>
    <d v="2026-03-03T00:00:00"/>
    <x v="2"/>
    <n v="16.2"/>
    <n v="1"/>
  </r>
  <r>
    <s v="TXN003103"/>
    <d v="2026-02-08T00:00:00"/>
    <s v="AC00161"/>
    <s v="UPI"/>
    <s v="Mumbai"/>
    <n v="3082.7"/>
    <s v="SUCCESS"/>
    <d v="2026-02-08T00:00:00"/>
    <x v="1"/>
    <n v="24.1"/>
    <n v="1"/>
  </r>
  <r>
    <s v="TXN003104"/>
    <d v="2026-03-24T00:00:00"/>
    <s v="AC00306"/>
    <s v="ATM"/>
    <s v="Mumbai"/>
    <n v="22575.66"/>
    <s v="SUCCESS"/>
    <d v="2026-03-26T00:00:00"/>
    <x v="2"/>
    <n v="36.200000000000003"/>
    <n v="1"/>
  </r>
  <r>
    <s v="TXN003105"/>
    <d v="2026-02-03T00:00:00"/>
    <s v="AC00005"/>
    <s v="UPI"/>
    <s v="Mumbai"/>
    <n v="4439.8100000000004"/>
    <s v="SUCCESS"/>
    <d v="2026-02-04T00:00:00"/>
    <x v="1"/>
    <n v="23.6"/>
    <n v="1"/>
  </r>
  <r>
    <s v="TXN003106"/>
    <d v="2026-02-02T00:00:00"/>
    <s v="AC00846"/>
    <s v="NEFT"/>
    <s v="Mumbai"/>
    <n v="1059.21"/>
    <s v="SUCCESS"/>
    <d v="2026-02-02T00:00:00"/>
    <x v="2"/>
    <n v="46.3"/>
    <n v="2"/>
  </r>
  <r>
    <s v="TXN003106"/>
    <d v="2026-02-02T00:00:00"/>
    <s v="AC00846"/>
    <s v="NEFT"/>
    <s v="Mumbai"/>
    <n v="1059.21"/>
    <s v="SUCCESS"/>
    <d v="2026-02-03T00:00:00"/>
    <x v="2"/>
    <n v="46.3"/>
    <n v="2"/>
  </r>
  <r>
    <s v="TXN003107"/>
    <d v="2026-01-08T00:00:00"/>
    <s v="AC00299"/>
    <s v="UPI"/>
    <s v="Hyderabad"/>
    <n v="6882.27"/>
    <s v="SUCCESS"/>
    <d v="2026-01-08T00:00:00"/>
    <x v="1"/>
    <n v="1.5"/>
    <n v="1"/>
  </r>
  <r>
    <s v="TXN003108"/>
    <d v="2026-01-20T00:00:00"/>
    <s v="AC00379"/>
    <s v="CARD"/>
    <s v="Hyderabad"/>
    <n v="3765.85"/>
    <s v="FAILED"/>
    <d v="2026-01-21T00:00:00"/>
    <x v="0"/>
    <n v="22.8"/>
    <n v="1"/>
  </r>
  <r>
    <s v="TXN003109"/>
    <d v="2026-01-02T00:00:00"/>
    <s v="AC00481"/>
    <s v="NEFT"/>
    <s v="Mumbai"/>
    <n v="5219.3599999999997"/>
    <s v="SUCCESS"/>
    <d v="2026-01-04T00:00:00"/>
    <x v="1"/>
    <n v="4.8"/>
    <n v="1"/>
  </r>
  <r>
    <s v="TXN003110"/>
    <d v="2026-01-31T00:00:00"/>
    <s v="AC00361"/>
    <s v="NEFT"/>
    <s v="Hyderabad"/>
    <n v="62619.22"/>
    <s v="SUCCESS"/>
    <d v="2026-02-02T00:00:00"/>
    <x v="1"/>
    <n v="36.799999999999997"/>
    <n v="1"/>
  </r>
  <r>
    <s v="TXN003111"/>
    <d v="2026-02-26T00:00:00"/>
    <s v="AC00480"/>
    <s v="IMPS"/>
    <s v="Pune"/>
    <n v="13608.11"/>
    <s v="SUCCESS"/>
    <d v="2026-02-28T00:00:00"/>
    <x v="0"/>
    <n v="24.6"/>
    <n v="1"/>
  </r>
  <r>
    <s v="TXN003112"/>
    <d v="2026-01-29T00:00:00"/>
    <s v="AC00417"/>
    <s v="NEFT"/>
    <s v="Mumbai"/>
    <n v="19047.73"/>
    <s v="SUCCESS"/>
    <d v="2026-01-30T00:00:00"/>
    <x v="1"/>
    <n v="17.7"/>
    <n v="1"/>
  </r>
  <r>
    <s v="TXN003113"/>
    <d v="2026-03-14T00:00:00"/>
    <s v="AC00848"/>
    <s v="UPI"/>
    <s v="Hyderabad"/>
    <n v="2250.9699999999998"/>
    <s v="SUCCESS"/>
    <d v="2026-03-14T00:00:00"/>
    <x v="2"/>
    <n v="16.5"/>
    <n v="1"/>
  </r>
  <r>
    <s v="TXN003114"/>
    <d v="2026-01-08T00:00:00"/>
    <s v="AC00126"/>
    <s v="UPI"/>
    <s v="Bengaluru"/>
    <n v="1215.06"/>
    <s v="SUCCESS"/>
    <d v="2026-01-08T00:00:00"/>
    <x v="2"/>
    <n v="20.5"/>
    <n v="1"/>
  </r>
  <r>
    <s v="TXN003115"/>
    <d v="2026-03-09T00:00:00"/>
    <s v="AC00008"/>
    <s v="IMPS"/>
    <s v="Mumbai"/>
    <n v="2156.52"/>
    <s v="SUCCESS"/>
    <d v="2026-03-09T00:00:00"/>
    <x v="0"/>
    <n v="10"/>
    <n v="1"/>
  </r>
  <r>
    <s v="TXN003116"/>
    <d v="2026-01-13T00:00:00"/>
    <s v="AC00554"/>
    <s v="NEFT"/>
    <s v="Mumbai"/>
    <n v="550.98"/>
    <s v="SUCCESS"/>
    <d v="2026-01-15T00:00:00"/>
    <x v="2"/>
    <n v="31.5"/>
    <n v="1"/>
  </r>
  <r>
    <s v="TXN003117"/>
    <d v="2026-03-02T00:00:00"/>
    <s v="AC00583"/>
    <s v="CARD"/>
    <s v="Pune"/>
    <n v="33863.879999999997"/>
    <s v="SUCCESS"/>
    <d v="2026-03-04T00:00:00"/>
    <x v="1"/>
    <n v="29.2"/>
    <n v="1"/>
  </r>
  <r>
    <s v="TXN003118"/>
    <d v="2026-01-20T00:00:00"/>
    <s v="AC00543"/>
    <s v="IMPS"/>
    <s v="Mumbai"/>
    <n v="2006.1"/>
    <s v="SUCCESS"/>
    <d v="2026-01-23T00:00:00"/>
    <x v="2"/>
    <n v="14.4"/>
    <n v="1"/>
  </r>
  <r>
    <s v="TXN003119"/>
    <d v="2026-03-16T00:00:00"/>
    <s v="AC00633"/>
    <s v="IMPS"/>
    <s v="Mumbai"/>
    <n v="918.87"/>
    <s v="FAILED"/>
    <d v="2026-03-17T00:00:00"/>
    <x v="0"/>
    <n v="65.7"/>
    <n v="1"/>
  </r>
  <r>
    <s v="TXN003120"/>
    <d v="2026-01-22T00:00:00"/>
    <s v="AC00820"/>
    <s v="CARD"/>
    <s v="Pune"/>
    <n v="3153.25"/>
    <s v="REVERSED"/>
    <d v="2026-01-22T00:00:00"/>
    <x v="1"/>
    <n v="31.8"/>
    <n v="1"/>
  </r>
  <r>
    <s v="TXN003121"/>
    <d v="2026-03-30T00:00:00"/>
    <s v="AC00511"/>
    <s v="CARD"/>
    <s v="Mumbai"/>
    <n v="2183.7600000000002"/>
    <s v="FAILED"/>
    <d v="2026-04-02T00:00:00"/>
    <x v="0"/>
    <n v="21.7"/>
    <n v="1"/>
  </r>
  <r>
    <s v="TXN003122"/>
    <d v="2026-03-27T00:00:00"/>
    <s v="AC00775"/>
    <s v="IMPS"/>
    <s v="Mumbai"/>
    <n v="11973.32"/>
    <s v="SUCCESS"/>
    <d v="2026-03-29T00:00:00"/>
    <x v="2"/>
    <n v="41.6"/>
    <n v="1"/>
  </r>
  <r>
    <s v="TXN003123"/>
    <d v="2026-02-06T00:00:00"/>
    <s v="AC00224"/>
    <s v="UPI"/>
    <s v="Hyderabad"/>
    <n v="1202.56"/>
    <s v="SUCCESS"/>
    <d v="2026-02-06T00:00:00"/>
    <x v="1"/>
    <n v="21.6"/>
    <n v="1"/>
  </r>
  <r>
    <s v="TXN003124"/>
    <d v="2026-02-13T00:00:00"/>
    <s v="AC00842"/>
    <s v="UPI"/>
    <s v="Hyderabad"/>
    <n v="1415.35"/>
    <s v="SUCCESS"/>
    <d v="2026-02-16T00:00:00"/>
    <x v="2"/>
    <n v="34.9"/>
    <n v="1"/>
  </r>
  <r>
    <s v="TXN003125"/>
    <d v="2026-03-09T00:00:00"/>
    <s v="AC00073"/>
    <s v="ATM"/>
    <s v="Hyderabad"/>
    <n v="4799.93"/>
    <s v="SUCCESS"/>
    <d v="2026-03-11T00:00:00"/>
    <x v="0"/>
    <n v="61.4"/>
    <n v="1"/>
  </r>
  <r>
    <s v="TXN003126"/>
    <d v="2026-02-19T00:00:00"/>
    <s v="AC00039"/>
    <s v="UPI"/>
    <s v="Bengaluru"/>
    <n v="2844.7"/>
    <s v="REVERSED"/>
    <d v="2026-02-20T00:00:00"/>
    <x v="0"/>
    <n v="26.9"/>
    <n v="1"/>
  </r>
  <r>
    <s v="TXN003127"/>
    <d v="2026-03-30T00:00:00"/>
    <s v="AC00720"/>
    <s v="IMPS"/>
    <s v="Hyderabad"/>
    <n v="2065.7600000000002"/>
    <s v="SUCCESS"/>
    <d v="2026-03-30T00:00:00"/>
    <x v="2"/>
    <n v="14.7"/>
    <n v="1"/>
  </r>
  <r>
    <s v="TXN003128"/>
    <d v="2026-01-02T00:00:00"/>
    <s v="AC00643"/>
    <s v="ATM"/>
    <s v="Hyderabad"/>
    <n v="3460.99"/>
    <s v="SUCCESS"/>
    <d v="2026-01-04T00:00:00"/>
    <x v="0"/>
    <n v="21.9"/>
    <n v="1"/>
  </r>
  <r>
    <s v="TXN003129"/>
    <d v="2026-02-10T00:00:00"/>
    <s v="AC00033"/>
    <s v="UPI"/>
    <s v="Hyderabad"/>
    <n v="3234.78"/>
    <s v="SUCCESS"/>
    <d v="2026-02-11T00:00:00"/>
    <x v="1"/>
    <n v="41.4"/>
    <n v="1"/>
  </r>
  <r>
    <s v="TXN003130"/>
    <d v="2026-03-29T00:00:00"/>
    <s v="AC00608"/>
    <s v="UPI"/>
    <s v="Mumbai"/>
    <n v="13532.77"/>
    <s v="SUCCESS"/>
    <d v="2026-03-31T00:00:00"/>
    <x v="2"/>
    <n v="46.2"/>
    <n v="1"/>
  </r>
  <r>
    <s v="TXN003131"/>
    <d v="2026-02-20T00:00:00"/>
    <s v="AC00353"/>
    <s v="CARD"/>
    <s v="Pune"/>
    <n v="9996.7999999999993"/>
    <s v="SUCCESS"/>
    <d v="2026-02-21T00:00:00"/>
    <x v="0"/>
    <n v="11.4"/>
    <n v="1"/>
  </r>
  <r>
    <s v="TXN003132"/>
    <d v="2026-01-20T00:00:00"/>
    <s v="AC00127"/>
    <s v="NEFT"/>
    <s v="Bengaluru"/>
    <n v="1429.11"/>
    <s v="SUCCESS"/>
    <d v="2026-01-20T00:00:00"/>
    <x v="0"/>
    <n v="14.5"/>
    <n v="1"/>
  </r>
  <r>
    <s v="TXN003133"/>
    <d v="2026-03-29T00:00:00"/>
    <s v="AC00790"/>
    <s v="UPI"/>
    <s v="Mumbai"/>
    <n v="3792.21"/>
    <s v="REVERSED"/>
    <d v="2026-04-01T00:00:00"/>
    <x v="0"/>
    <n v="33.6"/>
    <n v="1"/>
  </r>
  <r>
    <s v="TXN003134"/>
    <d v="2026-02-21T00:00:00"/>
    <s v="AC00189"/>
    <s v="CARD"/>
    <s v="Hyderabad"/>
    <n v="4908.55"/>
    <s v="SUCCESS"/>
    <d v="2026-02-21T00:00:00"/>
    <x v="0"/>
    <n v="19.2"/>
    <n v="1"/>
  </r>
  <r>
    <s v="TXN003135"/>
    <d v="2026-02-24T00:00:00"/>
    <s v="AC00451"/>
    <s v="UPI"/>
    <s v="Bengaluru"/>
    <n v="3319.7"/>
    <s v="SUCCESS"/>
    <d v="2026-02-24T00:00:00"/>
    <x v="1"/>
    <n v="40"/>
    <n v="1"/>
  </r>
  <r>
    <s v="TXN003136"/>
    <d v="2026-01-04T00:00:00"/>
    <s v="AC00667"/>
    <s v="IMPS"/>
    <s v="Hyderabad"/>
    <n v="2072.0100000000002"/>
    <s v="SUCCESS"/>
    <d v="2026-01-07T00:00:00"/>
    <x v="2"/>
    <n v="27.4"/>
    <n v="1"/>
  </r>
  <r>
    <s v="TXN003137"/>
    <d v="2026-01-08T00:00:00"/>
    <s v="AC00784"/>
    <s v="UPI"/>
    <s v="Hyderabad"/>
    <n v="527.48"/>
    <s v="FAILED"/>
    <d v="2026-01-08T00:00:00"/>
    <x v="2"/>
    <n v="62"/>
    <n v="1"/>
  </r>
  <r>
    <s v="TXN003138"/>
    <d v="2026-02-13T00:00:00"/>
    <s v="AC00013"/>
    <s v="UPI"/>
    <s v="Bengaluru"/>
    <n v="7989.09"/>
    <s v="SUCCESS"/>
    <d v="2026-02-15T00:00:00"/>
    <x v="1"/>
    <n v="35.299999999999997"/>
    <n v="1"/>
  </r>
  <r>
    <s v="TXN003139"/>
    <d v="2026-01-11T00:00:00"/>
    <s v="AC00582"/>
    <s v="CARD"/>
    <s v="Mumbai"/>
    <n v="12828.57"/>
    <s v="SUCCESS"/>
    <d v="2026-01-11T00:00:00"/>
    <x v="1"/>
    <n v="11.4"/>
    <n v="1"/>
  </r>
  <r>
    <s v="TXN003140"/>
    <d v="2026-02-28T00:00:00"/>
    <s v="AC00569"/>
    <s v="NEFT"/>
    <s v="Pune"/>
    <n v="47024.98"/>
    <s v="SUCCESS"/>
    <d v="2026-03-02T00:00:00"/>
    <x v="0"/>
    <n v="19.100000000000001"/>
    <n v="1"/>
  </r>
  <r>
    <s v="TXN003141"/>
    <d v="2026-03-26T00:00:00"/>
    <s v="AC00633"/>
    <s v="IMPS"/>
    <s v="Mumbai"/>
    <n v="1049.1500000000001"/>
    <s v="SUCCESS"/>
    <d v="2026-03-27T00:00:00"/>
    <x v="1"/>
    <n v="29.7"/>
    <n v="1"/>
  </r>
  <r>
    <s v="TXN003142"/>
    <d v="2026-03-31T00:00:00"/>
    <s v="AC00029"/>
    <s v="UPI"/>
    <s v="Mumbai"/>
    <n v="4732.2299999999996"/>
    <s v="SUCCESS"/>
    <d v="2026-03-31T00:00:00"/>
    <x v="1"/>
    <n v="23"/>
    <n v="1"/>
  </r>
  <r>
    <s v="TXN003143"/>
    <d v="2026-03-24T00:00:00"/>
    <s v="AC00231"/>
    <s v="UPI"/>
    <s v="Hyderabad"/>
    <n v="5511.24"/>
    <s v="SUCCESS"/>
    <d v="2026-03-25T00:00:00"/>
    <x v="1"/>
    <n v="23.7"/>
    <n v="1"/>
  </r>
  <r>
    <s v="TXN003144"/>
    <d v="2026-03-26T00:00:00"/>
    <s v="AC00250"/>
    <s v="NEFT"/>
    <s v="Mumbai"/>
    <n v="2871.89"/>
    <s v="SUCCESS"/>
    <d v="2026-03-27T00:00:00"/>
    <x v="1"/>
    <n v="14"/>
    <n v="1"/>
  </r>
  <r>
    <s v="TXN003145"/>
    <d v="2026-03-23T00:00:00"/>
    <s v="AC00230"/>
    <s v="UPI"/>
    <s v="Hyderabad"/>
    <n v="1521.06"/>
    <s v="SUCCESS"/>
    <d v="2026-03-25T00:00:00"/>
    <x v="0"/>
    <n v="8.5"/>
    <n v="1"/>
  </r>
  <r>
    <s v="TXN003146"/>
    <d v="2026-03-25T00:00:00"/>
    <s v="AC00150"/>
    <s v="UPI"/>
    <s v="Hyderabad"/>
    <n v="4173.26"/>
    <s v="SUCCESS"/>
    <d v="2026-03-28T00:00:00"/>
    <x v="0"/>
    <n v="75.099999999999994"/>
    <n v="1"/>
  </r>
  <r>
    <s v="TXN003147"/>
    <d v="2026-01-31T00:00:00"/>
    <s v="AC00433"/>
    <s v="UPI"/>
    <s v="Bengaluru"/>
    <n v="324.47000000000003"/>
    <s v="SUCCESS"/>
    <d v="2026-02-05T00:00:00"/>
    <x v="1"/>
    <n v="49.5"/>
    <n v="1"/>
  </r>
  <r>
    <s v="TXN003148"/>
    <d v="2026-02-15T00:00:00"/>
    <s v="AC00445"/>
    <s v="IMPS"/>
    <s v="Mumbai"/>
    <n v="4303.3599999999997"/>
    <s v="SUCCESS"/>
    <d v="2026-02-17T00:00:00"/>
    <x v="2"/>
    <n v="45.2"/>
    <n v="1"/>
  </r>
  <r>
    <s v="TXN003149"/>
    <d v="2026-02-11T00:00:00"/>
    <s v="AC00562"/>
    <s v="UPI"/>
    <s v="Mumbai"/>
    <n v="12608.17"/>
    <s v="SUCCESS"/>
    <d v="2026-02-12T00:00:00"/>
    <x v="2"/>
    <n v="14.2"/>
    <n v="1"/>
  </r>
  <r>
    <s v="TXN003150"/>
    <d v="2026-02-03T00:00:00"/>
    <s v="AC00406"/>
    <s v="UPI"/>
    <s v="Bengaluru"/>
    <n v="2688.62"/>
    <s v="SUCCESS"/>
    <d v="2026-02-03T00:00:00"/>
    <x v="0"/>
    <n v="11.7"/>
    <n v="1"/>
  </r>
  <r>
    <s v="TXN003151"/>
    <d v="2026-03-15T00:00:00"/>
    <s v="AC00065"/>
    <s v="ATM"/>
    <s v="Hyderabad"/>
    <n v="5917.1"/>
    <s v="SUCCESS"/>
    <d v="2026-03-17T00:00:00"/>
    <x v="2"/>
    <n v="39.9"/>
    <n v="1"/>
  </r>
  <r>
    <s v="TXN003152"/>
    <d v="2026-02-19T00:00:00"/>
    <s v="AC00350"/>
    <s v="IMPS"/>
    <s v="Mumbai"/>
    <n v="914.23"/>
    <s v="SUCCESS"/>
    <d v="2026-02-21T00:00:00"/>
    <x v="2"/>
    <n v="92.7"/>
    <n v="1"/>
  </r>
  <r>
    <s v="TXN003153"/>
    <d v="2026-02-26T00:00:00"/>
    <s v="AC00265"/>
    <s v="UPI"/>
    <s v="Hyderabad"/>
    <n v="10812.42"/>
    <s v="SUCCESS"/>
    <d v="2026-02-28T00:00:00"/>
    <x v="0"/>
    <n v="12.3"/>
    <n v="1"/>
  </r>
  <r>
    <s v="TXN003154"/>
    <d v="2026-03-22T00:00:00"/>
    <s v="AC00616"/>
    <s v="NEFT"/>
    <s v="Hyderabad"/>
    <n v="2944.46"/>
    <s v="SUCCESS"/>
    <d v="2026-03-23T00:00:00"/>
    <x v="2"/>
    <n v="17"/>
    <n v="1"/>
  </r>
  <r>
    <s v="TXN003155"/>
    <d v="2026-01-24T00:00:00"/>
    <s v="AC00118"/>
    <s v="CARD"/>
    <s v="Hyderabad"/>
    <n v="8942.15"/>
    <s v="REVERSED"/>
    <d v="2026-01-25T00:00:00"/>
    <x v="2"/>
    <n v="34.9"/>
    <n v="1"/>
  </r>
  <r>
    <s v="TXN003156"/>
    <d v="2026-01-18T00:00:00"/>
    <s v="AC00215"/>
    <s v="UPI"/>
    <s v="Mumbai"/>
    <n v="3737.1"/>
    <s v="SUCCESS"/>
    <d v="2026-01-21T00:00:00"/>
    <x v="0"/>
    <n v="17.600000000000001"/>
    <n v="1"/>
  </r>
  <r>
    <s v="TXN003157"/>
    <d v="2026-02-21T00:00:00"/>
    <s v="AC00713"/>
    <s v="CARD"/>
    <s v="Hyderabad"/>
    <n v="11301.05"/>
    <s v="SUCCESS"/>
    <d v="2026-02-24T00:00:00"/>
    <x v="2"/>
    <n v="9.9"/>
    <n v="1"/>
  </r>
  <r>
    <s v="TXN003158"/>
    <d v="2026-01-15T00:00:00"/>
    <s v="AC00721"/>
    <s v="UPI"/>
    <s v="Bengaluru"/>
    <n v="5563.14"/>
    <s v="SUCCESS"/>
    <d v="2026-01-16T00:00:00"/>
    <x v="0"/>
    <n v="34.299999999999997"/>
    <n v="1"/>
  </r>
  <r>
    <s v="TXN003159"/>
    <d v="2026-01-02T00:00:00"/>
    <s v="AC00745"/>
    <s v="UPI"/>
    <s v="Bengaluru"/>
    <n v="2024.25"/>
    <s v="SUCCESS"/>
    <d v="2026-01-05T00:00:00"/>
    <x v="1"/>
    <n v="19.399999999999999"/>
    <n v="1"/>
  </r>
  <r>
    <s v="TXN003160"/>
    <d v="2026-01-20T00:00:00"/>
    <s v="AC00346"/>
    <s v="CARD"/>
    <s v="Bengaluru"/>
    <n v="5762.32"/>
    <s v="SUCCESS"/>
    <d v="2026-01-21T00:00:00"/>
    <x v="1"/>
    <n v="28.8"/>
    <n v="1"/>
  </r>
  <r>
    <s v="TXN003161"/>
    <d v="2026-03-21T00:00:00"/>
    <s v="AC00267"/>
    <s v="IMPS"/>
    <s v="Bengaluru"/>
    <n v="5234.57"/>
    <s v="FAILED"/>
    <d v="2026-03-23T00:00:00"/>
    <x v="2"/>
    <n v="19.8"/>
    <n v="1"/>
  </r>
  <r>
    <s v="TXN003162"/>
    <d v="2026-03-08T00:00:00"/>
    <s v="AC00201"/>
    <s v="UPI"/>
    <s v="Hyderabad"/>
    <n v="53744.03"/>
    <s v="SUCCESS"/>
    <d v="2026-03-09T00:00:00"/>
    <x v="2"/>
    <n v="62.9"/>
    <n v="1"/>
  </r>
  <r>
    <s v="TXN003163"/>
    <d v="2026-02-02T00:00:00"/>
    <s v="AC00408"/>
    <s v="UPI"/>
    <s v="Hyderabad"/>
    <n v="1313.2"/>
    <s v="SUCCESS"/>
    <d v="2026-02-03T00:00:00"/>
    <x v="1"/>
    <n v="14.8"/>
    <n v="1"/>
  </r>
  <r>
    <s v="TXN003164"/>
    <d v="2026-01-03T00:00:00"/>
    <s v="AC00038"/>
    <s v="UPI"/>
    <s v="Bengaluru"/>
    <n v="200.72"/>
    <s v="SUCCESS"/>
    <d v="2026-01-04T00:00:00"/>
    <x v="1"/>
    <n v="3.2"/>
    <n v="1"/>
  </r>
  <r>
    <s v="TXN003165"/>
    <d v="2026-03-17T00:00:00"/>
    <s v="AC00409"/>
    <s v="UPI"/>
    <s v="Hyderabad"/>
    <n v="350.68"/>
    <s v="SUCCESS"/>
    <d v="2026-03-20T00:00:00"/>
    <x v="2"/>
    <n v="23.2"/>
    <n v="1"/>
  </r>
  <r>
    <s v="TXN003167"/>
    <d v="2026-03-29T00:00:00"/>
    <s v="AC00691"/>
    <s v="UPI"/>
    <s v="Mumbai"/>
    <n v="13304.29"/>
    <s v="SUCCESS"/>
    <d v="2026-04-01T00:00:00"/>
    <x v="0"/>
    <n v="16.3"/>
    <n v="1"/>
  </r>
  <r>
    <s v="TXN003168"/>
    <d v="2026-03-03T00:00:00"/>
    <s v="AC00218"/>
    <s v="IMPS"/>
    <s v="Hyderabad"/>
    <n v="3693.1"/>
    <s v="FAILED"/>
    <d v="2026-03-03T00:00:00"/>
    <x v="0"/>
    <n v="18.399999999999999"/>
    <n v="1"/>
  </r>
  <r>
    <s v="TXN003170"/>
    <d v="2026-02-25T00:00:00"/>
    <s v="AC00569"/>
    <s v="UPI"/>
    <s v="Pune"/>
    <n v="3290.83"/>
    <s v="SUCCESS"/>
    <d v="2026-03-02T00:00:00"/>
    <x v="1"/>
    <n v="20.399999999999999"/>
    <n v="1"/>
  </r>
  <r>
    <s v="TXN003171"/>
    <d v="2026-01-19T00:00:00"/>
    <s v="AC00563"/>
    <s v="NEFT"/>
    <s v="Hyderabad"/>
    <n v="251.81"/>
    <s v="SUCCESS"/>
    <d v="2026-01-20T00:00:00"/>
    <x v="2"/>
    <n v="3.3"/>
    <n v="1"/>
  </r>
  <r>
    <s v="TXN003172"/>
    <d v="2026-03-14T00:00:00"/>
    <s v="AC00522"/>
    <s v="UPI"/>
    <s v="Hyderabad"/>
    <n v="2392.29"/>
    <s v="SUCCESS"/>
    <d v="2026-03-17T00:00:00"/>
    <x v="1"/>
    <n v="16.399999999999999"/>
    <n v="1"/>
  </r>
  <r>
    <s v="TXN003173"/>
    <d v="2026-01-11T00:00:00"/>
    <s v="AC00211"/>
    <s v="UPI"/>
    <s v="Hyderabad"/>
    <n v="3685.36"/>
    <s v="FAILED"/>
    <d v="2026-01-11T00:00:00"/>
    <x v="0"/>
    <n v="41.4"/>
    <n v="1"/>
  </r>
  <r>
    <s v="TXN003174"/>
    <d v="2026-03-25T00:00:00"/>
    <s v="AC00236"/>
    <s v="IMPS"/>
    <s v="Pune"/>
    <n v="13403.01"/>
    <s v="SUCCESS"/>
    <d v="2026-03-26T00:00:00"/>
    <x v="1"/>
    <n v="27.7"/>
    <n v="1"/>
  </r>
  <r>
    <s v="TXN003175"/>
    <d v="2026-03-17T00:00:00"/>
    <s v="AC00172"/>
    <s v="NEFT"/>
    <s v="Bengaluru"/>
    <n v="6026.25"/>
    <s v="REVERSED"/>
    <d v="2026-03-17T00:00:00"/>
    <x v="1"/>
    <n v="12.9"/>
    <n v="1"/>
  </r>
  <r>
    <s v="TXN003176"/>
    <d v="2026-02-22T00:00:00"/>
    <s v="AC00255"/>
    <s v="NEFT"/>
    <s v="Hyderabad"/>
    <n v="81511.009999999995"/>
    <s v="FAILED"/>
    <d v="2026-02-25T00:00:00"/>
    <x v="2"/>
    <n v="59.9"/>
    <n v="1"/>
  </r>
  <r>
    <s v="TXN003177"/>
    <d v="2026-03-06T00:00:00"/>
    <s v="AC00121"/>
    <s v="UPI"/>
    <s v="Hyderabad"/>
    <n v="6869.67"/>
    <s v="SUCCESS"/>
    <d v="2026-03-07T00:00:00"/>
    <x v="2"/>
    <n v="14.1"/>
    <n v="1"/>
  </r>
  <r>
    <s v="TXN003178"/>
    <d v="2026-03-29T00:00:00"/>
    <s v="AC00145"/>
    <s v="NEFT"/>
    <s v="Mumbai"/>
    <n v="4482.87"/>
    <s v="SUCCESS"/>
    <d v="2026-04-01T00:00:00"/>
    <x v="0"/>
    <n v="4.5"/>
    <n v="1"/>
  </r>
  <r>
    <s v="TXN003179"/>
    <d v="2026-02-17T00:00:00"/>
    <s v="AC00247"/>
    <s v="CARD"/>
    <s v="Mumbai"/>
    <n v="3529.74"/>
    <s v="SUCCESS"/>
    <d v="2026-02-19T00:00:00"/>
    <x v="1"/>
    <n v="33.700000000000003"/>
    <n v="1"/>
  </r>
  <r>
    <s v="TXN003180"/>
    <d v="2026-03-29T00:00:00"/>
    <s v="AC00227"/>
    <s v="UPI"/>
    <s v="Hyderabad"/>
    <n v="2711.44"/>
    <s v="SUCCESS"/>
    <d v="2026-03-30T00:00:00"/>
    <x v="2"/>
    <n v="28.5"/>
    <n v="1"/>
  </r>
  <r>
    <s v="TXN003181"/>
    <d v="2026-03-16T00:00:00"/>
    <s v="AC00118"/>
    <s v="IMPS"/>
    <s v="Mumbai"/>
    <n v="1712.71"/>
    <s v="SUCCESS"/>
    <d v="2026-03-17T00:00:00"/>
    <x v="2"/>
    <n v="46.8"/>
    <n v="1"/>
  </r>
  <r>
    <s v="TXN003182"/>
    <d v="2026-02-15T00:00:00"/>
    <s v="AC00156"/>
    <s v="IMPS"/>
    <s v="Hyderabad"/>
    <n v="8877.7099999999991"/>
    <s v="SUCCESS"/>
    <d v="2026-02-17T00:00:00"/>
    <x v="1"/>
    <n v="25.2"/>
    <n v="1"/>
  </r>
  <r>
    <s v="TXN003183"/>
    <d v="2026-03-25T00:00:00"/>
    <s v="AC00107"/>
    <s v="NEFT"/>
    <s v="Hyderabad"/>
    <n v="2213.08"/>
    <s v="SUCCESS"/>
    <d v="2026-03-26T00:00:00"/>
    <x v="2"/>
    <n v="25.6"/>
    <n v="1"/>
  </r>
  <r>
    <s v="TXN003184"/>
    <d v="2026-03-26T00:00:00"/>
    <s v="AC00276"/>
    <s v="NEFT"/>
    <s v="Pune"/>
    <n v="21040.45"/>
    <s v="SUCCESS"/>
    <d v="2026-03-26T00:00:00"/>
    <x v="2"/>
    <n v="48.9"/>
    <n v="1"/>
  </r>
  <r>
    <s v="TXN003185"/>
    <d v="2026-01-31T00:00:00"/>
    <s v="AC00038"/>
    <s v="UPI"/>
    <s v="Mumbai"/>
    <n v="2518.1999999999998"/>
    <s v="SUCCESS"/>
    <d v="2026-02-02T00:00:00"/>
    <x v="0"/>
    <n v="20.9"/>
    <n v="1"/>
  </r>
  <r>
    <s v="TXN003186"/>
    <d v="2026-03-18T00:00:00"/>
    <s v="AC00678"/>
    <s v="UPI"/>
    <s v="Pune"/>
    <n v="1597.48"/>
    <s v="SUCCESS"/>
    <d v="2026-03-20T00:00:00"/>
    <x v="1"/>
    <n v="9.5"/>
    <n v="1"/>
  </r>
  <r>
    <s v="TXN003187"/>
    <d v="2026-01-06T00:00:00"/>
    <s v="AC00457"/>
    <s v="NEFT"/>
    <s v="Pune"/>
    <n v="3268.46"/>
    <s v="FAILED"/>
    <d v="2026-01-07T00:00:00"/>
    <x v="2"/>
    <n v="44.7"/>
    <n v="1"/>
  </r>
  <r>
    <s v="TXN003188"/>
    <d v="2026-03-18T00:00:00"/>
    <s v="AC00376"/>
    <s v="NEFT"/>
    <s v="Mumbai"/>
    <n v="127216.34"/>
    <s v="SUCCESS"/>
    <d v="2026-03-18T00:00:00"/>
    <x v="2"/>
    <n v="15.9"/>
    <n v="1"/>
  </r>
  <r>
    <s v="TXN003189"/>
    <d v="2026-02-24T00:00:00"/>
    <s v="AC00356"/>
    <s v="UPI"/>
    <s v="Hyderabad"/>
    <n v="16387.91"/>
    <s v="SUCCESS"/>
    <d v="2026-03-01T00:00:00"/>
    <x v="1"/>
    <n v="36.299999999999997"/>
    <n v="1"/>
  </r>
  <r>
    <s v="TXN003190"/>
    <d v="2026-03-18T00:00:00"/>
    <s v="AC00369"/>
    <s v="IMPS"/>
    <s v="Bengaluru"/>
    <n v="13348.68"/>
    <s v="SUCCESS"/>
    <d v="2026-03-19T00:00:00"/>
    <x v="1"/>
    <n v="5.8"/>
    <n v="1"/>
  </r>
  <r>
    <s v="TXN003191"/>
    <d v="2026-01-12T00:00:00"/>
    <s v="AC00246"/>
    <s v="UPI"/>
    <s v="Bengaluru"/>
    <n v="2803.83"/>
    <s v="REVERSED"/>
    <d v="2026-01-13T00:00:00"/>
    <x v="2"/>
    <n v="15"/>
    <n v="1"/>
  </r>
  <r>
    <s v="TXN003192"/>
    <d v="2026-03-18T00:00:00"/>
    <s v="AC00124"/>
    <s v="UPI"/>
    <s v="Mumbai"/>
    <n v="7306.3"/>
    <s v="SUCCESS"/>
    <d v="2026-03-18T00:00:00"/>
    <x v="2"/>
    <n v="22.2"/>
    <n v="1"/>
  </r>
  <r>
    <s v="TXN003193"/>
    <d v="2026-03-22T00:00:00"/>
    <s v="AC00588"/>
    <s v="IMPS"/>
    <s v="Mumbai"/>
    <n v="4114.3900000000003"/>
    <s v="SUCCESS"/>
    <d v="2026-03-24T00:00:00"/>
    <x v="1"/>
    <n v="11.3"/>
    <n v="1"/>
  </r>
  <r>
    <s v="TXN003194"/>
    <d v="2026-01-18T00:00:00"/>
    <s v="AC00721"/>
    <s v="UPI"/>
    <s v="Bengaluru"/>
    <n v="6416.84"/>
    <s v="SUCCESS"/>
    <d v="2026-01-20T00:00:00"/>
    <x v="1"/>
    <n v="39.9"/>
    <n v="1"/>
  </r>
  <r>
    <s v="TXN003195"/>
    <d v="2026-01-30T00:00:00"/>
    <s v="AC00358"/>
    <s v="NEFT"/>
    <s v="Mumbai"/>
    <n v="15334.65"/>
    <s v="SUCCESS"/>
    <d v="2026-02-01T00:00:00"/>
    <x v="0"/>
    <n v="46.3"/>
    <n v="1"/>
  </r>
  <r>
    <s v="TXN003196"/>
    <d v="2026-01-11T00:00:00"/>
    <s v="AC00094"/>
    <s v="IMPS"/>
    <s v="Bengaluru"/>
    <n v="10160.91"/>
    <s v="SUCCESS"/>
    <d v="2026-01-12T00:00:00"/>
    <x v="1"/>
    <n v="12.1"/>
    <n v="1"/>
  </r>
  <r>
    <s v="TXN003197"/>
    <d v="2026-03-22T00:00:00"/>
    <s v="AC00769"/>
    <s v="CARD"/>
    <s v="Hyderabad"/>
    <n v="1919.88"/>
    <s v="SUCCESS"/>
    <d v="2026-03-23T00:00:00"/>
    <x v="2"/>
    <n v="35.1"/>
    <n v="1"/>
  </r>
  <r>
    <s v="TXN003198"/>
    <d v="2026-03-01T00:00:00"/>
    <s v="AC00041"/>
    <s v="UPI"/>
    <s v="Hyderabad"/>
    <n v="24383.34"/>
    <s v="SUCCESS"/>
    <d v="2026-03-04T00:00:00"/>
    <x v="2"/>
    <n v="39.1"/>
    <n v="1"/>
  </r>
  <r>
    <s v="TXN003199"/>
    <d v="2026-02-07T00:00:00"/>
    <s v="AC00488"/>
    <s v="UPI"/>
    <s v="Bengaluru"/>
    <n v="1646.48"/>
    <s v="SUCCESS"/>
    <d v="2026-02-07T00:00:00"/>
    <x v="2"/>
    <n v="33"/>
    <n v="1"/>
  </r>
  <r>
    <s v="TXN003200"/>
    <d v="2026-01-01T00:00:00"/>
    <s v="AC00634"/>
    <s v="CARD"/>
    <s v="Mumbai"/>
    <n v="580.76"/>
    <s v="SUCCESS"/>
    <d v="2026-01-06T00:00:00"/>
    <x v="0"/>
    <n v="37.6"/>
    <n v="1"/>
  </r>
  <r>
    <s v="TXN003201"/>
    <d v="2026-03-20T00:00:00"/>
    <s v="AC00107"/>
    <s v="IMPS"/>
    <s v="Hyderabad"/>
    <n v="1785.34"/>
    <s v="SUCCESS"/>
    <d v="2026-03-20T00:00:00"/>
    <x v="1"/>
    <n v="52.7"/>
    <n v="1"/>
  </r>
  <r>
    <s v="TXN003202"/>
    <d v="2026-03-10T00:00:00"/>
    <s v="AC00174"/>
    <s v="UPI"/>
    <s v="Hyderabad"/>
    <n v="1568.53"/>
    <s v="SUCCESS"/>
    <d v="2026-03-10T00:00:00"/>
    <x v="2"/>
    <n v="31.6"/>
    <n v="1"/>
  </r>
  <r>
    <s v="TXN003203"/>
    <d v="2026-02-18T00:00:00"/>
    <s v="AC00189"/>
    <s v="NEFT"/>
    <s v="Bengaluru"/>
    <n v="1482.71"/>
    <s v="SUCCESS"/>
    <d v="2026-02-21T00:00:00"/>
    <x v="2"/>
    <n v="6"/>
    <n v="1"/>
  </r>
  <r>
    <s v="TXN003204"/>
    <d v="2026-02-25T00:00:00"/>
    <s v="AC00113"/>
    <s v="UPI"/>
    <s v="Mumbai"/>
    <n v="9343"/>
    <s v="SUCCESS"/>
    <d v="2026-02-28T00:00:00"/>
    <x v="2"/>
    <n v="3.4"/>
    <n v="1"/>
  </r>
  <r>
    <s v="TXN003205"/>
    <d v="2026-03-13T00:00:00"/>
    <s v="AC00230"/>
    <s v="CARD"/>
    <s v="Bengaluru"/>
    <n v="2886.97"/>
    <s v="SUCCESS"/>
    <d v="2026-03-14T00:00:00"/>
    <x v="1"/>
    <n v="25.8"/>
    <n v="1"/>
  </r>
  <r>
    <s v="TXN003206"/>
    <d v="2026-02-21T00:00:00"/>
    <s v="AC00281"/>
    <s v="IMPS"/>
    <s v="Bengaluru"/>
    <n v="21655.79"/>
    <s v="FAILED"/>
    <d v="2026-02-21T00:00:00"/>
    <x v="1"/>
    <n v="29.7"/>
    <n v="1"/>
  </r>
  <r>
    <s v="TXN003207"/>
    <d v="2026-01-16T00:00:00"/>
    <s v="AC00339"/>
    <s v="UPI"/>
    <s v="Bengaluru"/>
    <n v="5632.06"/>
    <s v="SUCCESS"/>
    <d v="2026-01-17T00:00:00"/>
    <x v="0"/>
    <n v="4.5"/>
    <n v="1"/>
  </r>
  <r>
    <s v="TXN003208"/>
    <d v="2026-02-16T00:00:00"/>
    <s v="AC00478"/>
    <s v="UPI"/>
    <s v="Bengaluru"/>
    <n v="7189.31"/>
    <s v="SUCCESS"/>
    <d v="2026-02-19T00:00:00"/>
    <x v="2"/>
    <n v="6.3"/>
    <n v="1"/>
  </r>
  <r>
    <s v="TXN003209"/>
    <d v="2026-03-06T00:00:00"/>
    <s v="AC00223"/>
    <s v="CARD"/>
    <s v="Hyderabad"/>
    <n v="4759.46"/>
    <s v="SUCCESS"/>
    <d v="2026-03-07T00:00:00"/>
    <x v="1"/>
    <n v="33.799999999999997"/>
    <n v="1"/>
  </r>
  <r>
    <s v="TXN003210"/>
    <d v="2026-03-16T00:00:00"/>
    <s v="AC00024"/>
    <s v="CARD"/>
    <s v="Bengaluru"/>
    <n v="1603.73"/>
    <s v="REVERSED"/>
    <d v="2026-03-19T00:00:00"/>
    <x v="1"/>
    <n v="39.700000000000003"/>
    <n v="1"/>
  </r>
  <r>
    <s v="TXN003211"/>
    <d v="2026-02-18T00:00:00"/>
    <s v="AC00290"/>
    <s v="UPI"/>
    <s v="Mumbai"/>
    <n v="24478.68"/>
    <s v="SUCCESS"/>
    <d v="2026-02-18T00:00:00"/>
    <x v="2"/>
    <n v="34"/>
    <n v="1"/>
  </r>
  <r>
    <s v="TXN003212"/>
    <d v="2026-02-15T00:00:00"/>
    <s v="AC00411"/>
    <s v="UPI"/>
    <s v="Mumbai"/>
    <n v="5593.5"/>
    <s v="SUCCESS"/>
    <d v="2026-02-17T00:00:00"/>
    <x v="2"/>
    <n v="12.4"/>
    <n v="1"/>
  </r>
  <r>
    <s v="TXN003213"/>
    <d v="2026-03-16T00:00:00"/>
    <s v="AC00552"/>
    <s v="UPI"/>
    <s v="Bengaluru"/>
    <n v="3897.82"/>
    <s v="FAILED"/>
    <d v="2026-03-19T00:00:00"/>
    <x v="0"/>
    <n v="45"/>
    <n v="1"/>
  </r>
  <r>
    <s v="TXN003214"/>
    <d v="2026-01-15T00:00:00"/>
    <s v="AC00625"/>
    <s v="UPI"/>
    <s v="Hyderabad"/>
    <n v="495.98"/>
    <s v="SUCCESS"/>
    <d v="2026-01-18T00:00:00"/>
    <x v="2"/>
    <n v="16.7"/>
    <n v="1"/>
  </r>
  <r>
    <s v="TXN003215"/>
    <d v="2026-01-02T00:00:00"/>
    <s v="AC00624"/>
    <s v="NEFT"/>
    <s v="Pune"/>
    <n v="8071.51"/>
    <s v="SUCCESS"/>
    <d v="2026-01-03T00:00:00"/>
    <x v="1"/>
    <n v="20.100000000000001"/>
    <n v="1"/>
  </r>
  <r>
    <s v="TXN003216"/>
    <d v="2026-02-11T00:00:00"/>
    <s v="AC00054"/>
    <s v="UPI"/>
    <s v="Mumbai"/>
    <n v="41422.46"/>
    <s v="SUCCESS"/>
    <d v="2026-02-13T00:00:00"/>
    <x v="1"/>
    <n v="28.2"/>
    <n v="1"/>
  </r>
  <r>
    <s v="TXN003217"/>
    <d v="2026-03-30T00:00:00"/>
    <s v="AC00722"/>
    <s v="IMPS"/>
    <s v="Mumbai"/>
    <n v="16780.009999999998"/>
    <s v="FAILED"/>
    <d v="2026-03-30T00:00:00"/>
    <x v="0"/>
    <n v="27.2"/>
    <n v="1"/>
  </r>
  <r>
    <s v="TXN003218"/>
    <d v="2026-02-20T00:00:00"/>
    <s v="AC00355"/>
    <s v="CARD"/>
    <s v="Hyderabad"/>
    <n v="2770.67"/>
    <s v="SUCCESS"/>
    <d v="2026-02-21T00:00:00"/>
    <x v="0"/>
    <n v="18.3"/>
    <n v="1"/>
  </r>
  <r>
    <s v="TXN003219"/>
    <d v="2026-02-09T00:00:00"/>
    <s v="AC00264"/>
    <s v="UPI"/>
    <s v="Hyderabad"/>
    <n v="28306.77"/>
    <s v="SUCCESS"/>
    <d v="2026-02-11T00:00:00"/>
    <x v="2"/>
    <n v="39.1"/>
    <n v="1"/>
  </r>
  <r>
    <s v="TXN003220"/>
    <d v="2026-02-07T00:00:00"/>
    <s v="AC00056"/>
    <s v="CARD"/>
    <s v="Pune"/>
    <n v="2570.62"/>
    <s v="SUCCESS"/>
    <d v="2026-02-09T00:00:00"/>
    <x v="2"/>
    <n v="14.7"/>
    <n v="1"/>
  </r>
  <r>
    <s v="TXN003221"/>
    <d v="2026-02-20T00:00:00"/>
    <s v="AC00570"/>
    <s v="UPI"/>
    <s v="Mumbai"/>
    <n v="2103.25"/>
    <s v="SUCCESS"/>
    <d v="2026-02-22T00:00:00"/>
    <x v="2"/>
    <n v="18"/>
    <n v="1"/>
  </r>
  <r>
    <s v="TXN003222"/>
    <d v="2026-03-14T00:00:00"/>
    <s v="AC00156"/>
    <s v="UPI"/>
    <s v="Mumbai"/>
    <n v="1854.05"/>
    <s v="SUCCESS"/>
    <d v="2026-03-17T00:00:00"/>
    <x v="2"/>
    <n v="11.1"/>
    <n v="1"/>
  </r>
  <r>
    <s v="TXN003223"/>
    <d v="2026-03-11T00:00:00"/>
    <s v="AC00764"/>
    <s v="UPI"/>
    <s v="Bengaluru"/>
    <n v="13614.15"/>
    <s v="SUCCESS"/>
    <d v="2026-03-14T00:00:00"/>
    <x v="2"/>
    <n v="49.7"/>
    <n v="1"/>
  </r>
  <r>
    <s v="TXN003224"/>
    <d v="2026-03-03T00:00:00"/>
    <s v="AC00609"/>
    <s v="CARD"/>
    <s v="Hyderabad"/>
    <n v="2153.48"/>
    <s v="SUCCESS"/>
    <d v="2026-03-06T00:00:00"/>
    <x v="1"/>
    <n v="25.5"/>
    <n v="1"/>
  </r>
  <r>
    <s v="TXN003225"/>
    <d v="2026-01-06T00:00:00"/>
    <s v="AC00531"/>
    <s v="CARD"/>
    <s v="Mumbai"/>
    <n v="362.54"/>
    <s v="SUCCESS"/>
    <d v="2026-01-07T00:00:00"/>
    <x v="1"/>
    <n v="53.8"/>
    <n v="1"/>
  </r>
  <r>
    <s v="TXN003226"/>
    <d v="2026-01-27T00:00:00"/>
    <s v="AC00014"/>
    <s v="UPI"/>
    <s v="Pune"/>
    <n v="8030.56"/>
    <s v="FAILED"/>
    <d v="2026-01-30T00:00:00"/>
    <x v="2"/>
    <n v="36.9"/>
    <n v="1"/>
  </r>
  <r>
    <s v="TXN003228"/>
    <d v="2026-03-24T00:00:00"/>
    <s v="AC00733"/>
    <s v="UPI"/>
    <s v="Hyderabad"/>
    <n v="7483.27"/>
    <s v="SUCCESS"/>
    <d v="2026-03-25T00:00:00"/>
    <x v="0"/>
    <n v="23.9"/>
    <n v="1"/>
  </r>
  <r>
    <s v="TXN003229"/>
    <d v="2026-03-30T00:00:00"/>
    <s v="AC00110"/>
    <s v="UPI"/>
    <s v="Bengaluru"/>
    <n v="15086.77"/>
    <s v="SUCCESS"/>
    <d v="2026-04-01T00:00:00"/>
    <x v="1"/>
    <n v="24.9"/>
    <n v="1"/>
  </r>
  <r>
    <s v="TXN003230"/>
    <d v="2026-01-14T00:00:00"/>
    <s v="AC00645"/>
    <s v="ATM"/>
    <s v="Bengaluru"/>
    <n v="9601.3799999999992"/>
    <s v="SUCCESS"/>
    <d v="2026-01-17T00:00:00"/>
    <x v="2"/>
    <n v="28.6"/>
    <n v="1"/>
  </r>
  <r>
    <s v="TXN003231"/>
    <d v="2026-02-01T00:00:00"/>
    <s v="AC00104"/>
    <s v="UPI"/>
    <s v="Mumbai"/>
    <n v="1204.6500000000001"/>
    <s v="FAILED"/>
    <d v="2026-02-04T00:00:00"/>
    <x v="0"/>
    <n v="29.3"/>
    <n v="1"/>
  </r>
  <r>
    <s v="TXN003233"/>
    <d v="2026-01-14T00:00:00"/>
    <s v="AC00221"/>
    <s v="IMPS"/>
    <s v="Hyderabad"/>
    <n v="21383.68"/>
    <s v="SUCCESS"/>
    <d v="2026-01-14T00:00:00"/>
    <x v="2"/>
    <n v="18"/>
    <n v="1"/>
  </r>
  <r>
    <s v="TXN003234"/>
    <d v="2026-03-27T00:00:00"/>
    <s v="AC00691"/>
    <s v="UPI"/>
    <s v="Mumbai"/>
    <n v="2794"/>
    <s v="SUCCESS"/>
    <d v="2026-03-27T00:00:00"/>
    <x v="1"/>
    <n v="31.8"/>
    <n v="1"/>
  </r>
  <r>
    <s v="TXN003235"/>
    <d v="2026-02-11T00:00:00"/>
    <s v="AC00105"/>
    <s v="NEFT"/>
    <s v="Bengaluru"/>
    <n v="3955.08"/>
    <s v="SUCCESS"/>
    <d v="2026-02-13T00:00:00"/>
    <x v="1"/>
    <n v="7.2"/>
    <n v="1"/>
  </r>
  <r>
    <s v="TXN003236"/>
    <d v="2026-01-08T00:00:00"/>
    <s v="AC00272"/>
    <s v="UPI"/>
    <s v="Hyderabad"/>
    <n v="3655.11"/>
    <s v="SUCCESS"/>
    <d v="2026-01-08T00:00:00"/>
    <x v="0"/>
    <n v="26.5"/>
    <n v="1"/>
  </r>
  <r>
    <s v="TXN003237"/>
    <d v="2026-02-26T00:00:00"/>
    <s v="AC00104"/>
    <s v="CARD"/>
    <s v="Mumbai"/>
    <n v="8637.7099999999991"/>
    <s v="SUCCESS"/>
    <d v="2026-03-01T00:00:00"/>
    <x v="2"/>
    <n v="15.9"/>
    <n v="1"/>
  </r>
  <r>
    <s v="TXN003238"/>
    <d v="2026-01-14T00:00:00"/>
    <s v="AC00089"/>
    <s v="UPI"/>
    <s v="Bengaluru"/>
    <n v="1255.73"/>
    <s v="SUCCESS"/>
    <d v="2026-01-14T00:00:00"/>
    <x v="2"/>
    <n v="18.2"/>
    <n v="1"/>
  </r>
  <r>
    <s v="TXN003239"/>
    <d v="2026-02-05T00:00:00"/>
    <s v="AC00512"/>
    <s v="IMPS"/>
    <s v="Mumbai"/>
    <n v="13371.48"/>
    <s v="SUCCESS"/>
    <d v="2026-02-07T00:00:00"/>
    <x v="0"/>
    <n v="37.799999999999997"/>
    <n v="1"/>
  </r>
  <r>
    <s v="TXN003240"/>
    <d v="2026-02-27T00:00:00"/>
    <s v="AC00814"/>
    <s v="UPI"/>
    <s v="Bengaluru"/>
    <n v="3815.5"/>
    <s v="REVERSED"/>
    <d v="2026-02-28T00:00:00"/>
    <x v="1"/>
    <n v="12.1"/>
    <n v="2"/>
  </r>
  <r>
    <s v="TXN003240"/>
    <d v="2026-02-27T00:00:00"/>
    <s v="AC00814"/>
    <s v="UPI"/>
    <s v="Bengaluru"/>
    <n v="3815.5"/>
    <s v="REVERSED"/>
    <d v="2026-02-27T00:00:00"/>
    <x v="1"/>
    <n v="12.1"/>
    <n v="2"/>
  </r>
  <r>
    <s v="TXN003241"/>
    <d v="2026-01-14T00:00:00"/>
    <s v="AC00385"/>
    <s v="UPI"/>
    <s v="Mumbai"/>
    <n v="1596.24"/>
    <s v="SUCCESS"/>
    <d v="2026-01-14T00:00:00"/>
    <x v="2"/>
    <n v="136"/>
    <n v="1"/>
  </r>
  <r>
    <s v="TXN003242"/>
    <d v="2026-02-22T00:00:00"/>
    <s v="AC00046"/>
    <s v="CARD"/>
    <s v="Mumbai"/>
    <n v="9031.09"/>
    <s v="SUCCESS"/>
    <d v="2026-02-22T00:00:00"/>
    <x v="2"/>
    <n v="36.200000000000003"/>
    <n v="1"/>
  </r>
  <r>
    <s v="TXN003243"/>
    <d v="2026-03-15T00:00:00"/>
    <s v="AC00430"/>
    <s v="IMPS"/>
    <s v="Hyderabad"/>
    <n v="1997.79"/>
    <s v="SUCCESS"/>
    <d v="2026-03-17T00:00:00"/>
    <x v="1"/>
    <n v="72.7"/>
    <n v="1"/>
  </r>
  <r>
    <s v="TXN003244"/>
    <d v="2026-03-06T00:00:00"/>
    <s v="AC00077"/>
    <s v="UPI"/>
    <s v="Hyderabad"/>
    <n v="11992.7"/>
    <s v="SUCCESS"/>
    <d v="2026-03-07T00:00:00"/>
    <x v="1"/>
    <n v="31.6"/>
    <n v="1"/>
  </r>
  <r>
    <s v="TXN003245"/>
    <d v="2026-01-30T00:00:00"/>
    <s v="AC00214"/>
    <s v="NEFT"/>
    <s v="Pune"/>
    <n v="1534.94"/>
    <s v="REVERSED"/>
    <d v="2026-02-04T00:00:00"/>
    <x v="2"/>
    <n v="33"/>
    <n v="1"/>
  </r>
  <r>
    <s v="TXN003246"/>
    <d v="2026-01-01T00:00:00"/>
    <s v="AC00482"/>
    <s v="NEFT"/>
    <s v="Bengaluru"/>
    <n v="9529.0300000000007"/>
    <s v="SUCCESS"/>
    <d v="2026-01-02T00:00:00"/>
    <x v="1"/>
    <n v="25.9"/>
    <n v="1"/>
  </r>
  <r>
    <s v="TXN003247"/>
    <d v="2026-02-08T00:00:00"/>
    <s v="AC00275"/>
    <s v="CARD"/>
    <s v="Hyderabad"/>
    <n v="1958.6"/>
    <s v="SUCCESS"/>
    <d v="2026-02-10T00:00:00"/>
    <x v="2"/>
    <n v="10.199999999999999"/>
    <n v="1"/>
  </r>
  <r>
    <s v="TXN003248"/>
    <d v="2026-03-27T00:00:00"/>
    <s v="AC00189"/>
    <s v="CARD"/>
    <s v="Mumbai"/>
    <n v="4510.21"/>
    <s v="SUCCESS"/>
    <d v="2026-03-29T00:00:00"/>
    <x v="2"/>
    <n v="35.9"/>
    <n v="1"/>
  </r>
  <r>
    <s v="TXN003249"/>
    <d v="2026-01-25T00:00:00"/>
    <s v="AC00658"/>
    <s v="CARD"/>
    <s v="Mumbai"/>
    <n v="41148.57"/>
    <s v="SUCCESS"/>
    <d v="2026-01-26T00:00:00"/>
    <x v="0"/>
    <n v="25.3"/>
    <n v="1"/>
  </r>
  <r>
    <s v="TXN003250"/>
    <d v="2026-01-07T00:00:00"/>
    <s v="AC00464"/>
    <s v="IMPS"/>
    <s v="Pune"/>
    <n v="24195.95"/>
    <s v="SUCCESS"/>
    <d v="2026-01-07T00:00:00"/>
    <x v="1"/>
    <n v="8"/>
    <n v="1"/>
  </r>
  <r>
    <s v="TXN003251"/>
    <d v="2026-02-18T00:00:00"/>
    <s v="AC00821"/>
    <s v="IMPS"/>
    <s v="Mumbai"/>
    <n v="4021.17"/>
    <s v="SUCCESS"/>
    <d v="2026-02-20T00:00:00"/>
    <x v="1"/>
    <n v="60.5"/>
    <n v="1"/>
  </r>
  <r>
    <s v="TXN003252"/>
    <d v="2026-03-21T00:00:00"/>
    <s v="AC00300"/>
    <s v="CARD"/>
    <s v="Bengaluru"/>
    <n v="5555.75"/>
    <s v="SUCCESS"/>
    <d v="2026-03-21T00:00:00"/>
    <x v="2"/>
    <n v="11.6"/>
    <n v="1"/>
  </r>
  <r>
    <s v="TXN003253"/>
    <d v="2026-03-30T00:00:00"/>
    <s v="AC00051"/>
    <s v="UPI"/>
    <s v="Bengaluru"/>
    <n v="27813.93"/>
    <s v="SUCCESS"/>
    <d v="2026-03-30T00:00:00"/>
    <x v="2"/>
    <n v="20.3"/>
    <n v="1"/>
  </r>
  <r>
    <s v="TXN003254"/>
    <d v="2026-02-04T00:00:00"/>
    <s v="AC00658"/>
    <s v="IMPS"/>
    <s v="Hyderabad"/>
    <n v="22810.240000000002"/>
    <s v="FAILED"/>
    <d v="2026-02-06T00:00:00"/>
    <x v="2"/>
    <n v="8.5"/>
    <n v="1"/>
  </r>
  <r>
    <s v="TXN003255"/>
    <d v="2026-02-19T00:00:00"/>
    <s v="AC00190"/>
    <s v="IMPS"/>
    <s v="Mumbai"/>
    <n v="1531.45"/>
    <s v="SUCCESS"/>
    <d v="2026-02-22T00:00:00"/>
    <x v="2"/>
    <n v="28.9"/>
    <n v="1"/>
  </r>
  <r>
    <s v="TXN003256"/>
    <d v="2026-02-08T00:00:00"/>
    <s v="AC00347"/>
    <s v="NEFT"/>
    <s v="Pune"/>
    <n v="208.79"/>
    <s v="SUCCESS"/>
    <d v="2026-02-11T00:00:00"/>
    <x v="2"/>
    <n v="21.2"/>
    <n v="1"/>
  </r>
  <r>
    <s v="TXN003257"/>
    <d v="2026-03-02T00:00:00"/>
    <s v="AC00212"/>
    <s v="NEFT"/>
    <s v="Mumbai"/>
    <n v="2581.48"/>
    <s v="SUCCESS"/>
    <d v="2026-03-02T00:00:00"/>
    <x v="2"/>
    <n v="8.1999999999999993"/>
    <n v="1"/>
  </r>
  <r>
    <s v="TXN003258"/>
    <d v="2026-03-20T00:00:00"/>
    <s v="AC00467"/>
    <s v="IMPS"/>
    <s v="Hyderabad"/>
    <n v="1904.03"/>
    <s v="SUCCESS"/>
    <d v="2026-03-25T00:00:00"/>
    <x v="2"/>
    <n v="34.9"/>
    <n v="1"/>
  </r>
  <r>
    <s v="TXN003259"/>
    <d v="2026-01-03T00:00:00"/>
    <s v="AC00648"/>
    <s v="NEFT"/>
    <s v="Hyderabad"/>
    <n v="7070.05"/>
    <s v="SUCCESS"/>
    <d v="2026-01-04T00:00:00"/>
    <x v="2"/>
    <n v="17.3"/>
    <n v="1"/>
  </r>
  <r>
    <s v="TXN003260"/>
    <d v="2026-03-27T00:00:00"/>
    <s v="AC00176"/>
    <s v="UPI"/>
    <s v="Hyderabad"/>
    <n v="10709.1"/>
    <s v="FAILED"/>
    <d v="2026-03-29T00:00:00"/>
    <x v="2"/>
    <n v="31.7"/>
    <n v="1"/>
  </r>
  <r>
    <s v="TXN003261"/>
    <d v="2026-02-05T00:00:00"/>
    <s v="AC00165"/>
    <s v="NEFT"/>
    <s v="Mumbai"/>
    <n v="8289.34"/>
    <s v="SUCCESS"/>
    <d v="2026-02-06T00:00:00"/>
    <x v="0"/>
    <n v="26.4"/>
    <n v="1"/>
  </r>
  <r>
    <s v="TXN003262"/>
    <d v="2026-03-16T00:00:00"/>
    <s v="AC00690"/>
    <s v="NEFT"/>
    <s v="Mumbai"/>
    <n v="2376.5100000000002"/>
    <s v="SUCCESS"/>
    <d v="2026-03-18T00:00:00"/>
    <x v="1"/>
    <n v="35.4"/>
    <n v="1"/>
  </r>
  <r>
    <s v="TXN003263"/>
    <d v="2026-02-26T00:00:00"/>
    <s v="AC00041"/>
    <s v="UPI"/>
    <s v="Bengaluru"/>
    <n v="2149.9499999999998"/>
    <s v="SUCCESS"/>
    <d v="2026-03-01T00:00:00"/>
    <x v="1"/>
    <n v="11.1"/>
    <n v="1"/>
  </r>
  <r>
    <s v="TXN003264"/>
    <d v="2026-01-16T00:00:00"/>
    <s v="AC00069"/>
    <s v="UPI"/>
    <s v="Pune"/>
    <n v="647.21"/>
    <s v="SUCCESS"/>
    <d v="2026-01-19T00:00:00"/>
    <x v="2"/>
    <n v="48.4"/>
    <n v="1"/>
  </r>
  <r>
    <s v="TXN003265"/>
    <d v="2026-03-01T00:00:00"/>
    <s v="AC00114"/>
    <s v="UPI"/>
    <s v="Pune"/>
    <n v="2175.89"/>
    <s v="SUCCESS"/>
    <d v="2026-03-02T00:00:00"/>
    <x v="0"/>
    <n v="23.6"/>
    <n v="1"/>
  </r>
  <r>
    <s v="TXN003266"/>
    <d v="2026-02-09T00:00:00"/>
    <s v="AC00314"/>
    <s v="UPI"/>
    <s v="Pune"/>
    <n v="2306.48"/>
    <s v="SUCCESS"/>
    <d v="2026-02-09T00:00:00"/>
    <x v="1"/>
    <n v="31"/>
    <n v="1"/>
  </r>
  <r>
    <s v="TXN003267"/>
    <d v="2026-03-31T00:00:00"/>
    <s v="AC00646"/>
    <s v="ATM"/>
    <s v="Pune"/>
    <n v="12616.42"/>
    <s v="SUCCESS"/>
    <d v="2026-04-01T00:00:00"/>
    <x v="2"/>
    <n v="36.299999999999997"/>
    <n v="1"/>
  </r>
  <r>
    <s v="TXN003268"/>
    <d v="2026-01-07T00:00:00"/>
    <s v="AC00368"/>
    <s v="IMPS"/>
    <s v="Hyderabad"/>
    <n v="5297.92"/>
    <s v="FAILED"/>
    <d v="2026-01-09T00:00:00"/>
    <x v="0"/>
    <n v="44.9"/>
    <n v="1"/>
  </r>
  <r>
    <s v="TXN003269"/>
    <d v="2026-02-21T00:00:00"/>
    <s v="AC00389"/>
    <s v="IMPS"/>
    <s v="Hyderabad"/>
    <n v="2327.04"/>
    <s v="SUCCESS"/>
    <d v="2026-02-21T00:00:00"/>
    <x v="2"/>
    <n v="53.9"/>
    <n v="1"/>
  </r>
  <r>
    <s v="TXN003270"/>
    <d v="2026-03-27T00:00:00"/>
    <s v="AC00371"/>
    <s v="ATM"/>
    <s v="Bengaluru"/>
    <n v="3291.31"/>
    <s v="FAILED"/>
    <d v="2026-03-28T00:00:00"/>
    <x v="1"/>
    <n v="9"/>
    <n v="1"/>
  </r>
  <r>
    <s v="TXN003271"/>
    <d v="2026-03-21T00:00:00"/>
    <s v="AC00714"/>
    <s v="NEFT"/>
    <s v="Hyderabad"/>
    <n v="7909.4"/>
    <s v="SUCCESS"/>
    <d v="2026-03-24T00:00:00"/>
    <x v="1"/>
    <n v="2"/>
    <n v="1"/>
  </r>
  <r>
    <s v="TXN003272"/>
    <d v="2026-01-30T00:00:00"/>
    <s v="AC00028"/>
    <s v="UPI"/>
    <s v="Pune"/>
    <n v="2871.79"/>
    <s v="SUCCESS"/>
    <d v="2026-01-31T00:00:00"/>
    <x v="1"/>
    <n v="43.3"/>
    <n v="1"/>
  </r>
  <r>
    <s v="TXN003273"/>
    <d v="2026-03-18T00:00:00"/>
    <s v="AC00507"/>
    <s v="ATM"/>
    <s v="Mumbai"/>
    <n v="374.46"/>
    <s v="FAILED"/>
    <d v="2026-03-21T00:00:00"/>
    <x v="2"/>
    <n v="30.1"/>
    <n v="1"/>
  </r>
  <r>
    <s v="TXN003274"/>
    <d v="2026-01-28T00:00:00"/>
    <s v="AC00491"/>
    <s v="UPI"/>
    <s v="Hyderabad"/>
    <n v="2242.6999999999998"/>
    <s v="FAILED"/>
    <d v="2026-01-30T00:00:00"/>
    <x v="1"/>
    <n v="23.2"/>
    <n v="1"/>
  </r>
  <r>
    <s v="TXN003275"/>
    <d v="2026-03-08T00:00:00"/>
    <s v="AC00338"/>
    <s v="UPI"/>
    <s v="Pune"/>
    <n v="23654.84"/>
    <s v="SUCCESS"/>
    <d v="2026-03-08T00:00:00"/>
    <x v="2"/>
    <n v="10"/>
    <n v="1"/>
  </r>
  <r>
    <s v="TXN003276"/>
    <d v="2026-03-26T00:00:00"/>
    <s v="AC00315"/>
    <s v="CARD"/>
    <s v="Mumbai"/>
    <n v="1250.5999999999999"/>
    <s v="FAILED"/>
    <d v="2026-03-27T00:00:00"/>
    <x v="2"/>
    <n v="25.6"/>
    <n v="1"/>
  </r>
  <r>
    <s v="TXN003277"/>
    <d v="2026-02-28T00:00:00"/>
    <s v="AC00622"/>
    <s v="IMPS"/>
    <s v="Mumbai"/>
    <n v="11388.63"/>
    <s v="SUCCESS"/>
    <d v="2026-03-03T00:00:00"/>
    <x v="1"/>
    <n v="50.1"/>
    <n v="1"/>
  </r>
  <r>
    <s v="TXN003278"/>
    <d v="2026-01-12T00:00:00"/>
    <s v="AC00038"/>
    <s v="UPI"/>
    <s v="Pune"/>
    <n v="11408.37"/>
    <s v="SUCCESS"/>
    <d v="2026-01-14T00:00:00"/>
    <x v="0"/>
    <n v="57.8"/>
    <n v="1"/>
  </r>
  <r>
    <s v="TXN003279"/>
    <d v="2026-01-05T00:00:00"/>
    <s v="AC00346"/>
    <s v="UPI"/>
    <s v="Mumbai"/>
    <n v="4207.9399999999996"/>
    <s v="SUCCESS"/>
    <d v="2026-01-06T00:00:00"/>
    <x v="0"/>
    <n v="40.4"/>
    <n v="1"/>
  </r>
  <r>
    <s v="TXN003280"/>
    <d v="2026-02-05T00:00:00"/>
    <s v="AC00477"/>
    <s v="NEFT"/>
    <s v="Mumbai"/>
    <n v="25818.639999999999"/>
    <s v="SUCCESS"/>
    <d v="2026-02-05T00:00:00"/>
    <x v="2"/>
    <n v="39.299999999999997"/>
    <n v="1"/>
  </r>
  <r>
    <s v="TXN003281"/>
    <d v="2026-03-21T00:00:00"/>
    <s v="AC00481"/>
    <s v="IMPS"/>
    <s v="Bengaluru"/>
    <n v="1338.7"/>
    <s v="SUCCESS"/>
    <d v="2026-03-23T00:00:00"/>
    <x v="0"/>
    <n v="4.7"/>
    <n v="1"/>
  </r>
  <r>
    <s v="TXN003282"/>
    <d v="2026-01-16T00:00:00"/>
    <s v="AC00404"/>
    <s v="UPI"/>
    <s v="Pune"/>
    <n v="1776.75"/>
    <s v="SUCCESS"/>
    <d v="2026-01-19T00:00:00"/>
    <x v="2"/>
    <n v="8.6"/>
    <n v="1"/>
  </r>
  <r>
    <s v="TXN003283"/>
    <d v="2026-01-11T00:00:00"/>
    <s v="AC00587"/>
    <s v="UPI"/>
    <s v="Mumbai"/>
    <n v="1012.2"/>
    <s v="SUCCESS"/>
    <d v="2026-01-11T00:00:00"/>
    <x v="0"/>
    <n v="27"/>
    <n v="1"/>
  </r>
  <r>
    <s v="TXN003284"/>
    <d v="2026-03-31T00:00:00"/>
    <s v="AC00355"/>
    <s v="IMPS"/>
    <s v="Bengaluru"/>
    <n v="1179.18"/>
    <s v="SUCCESS"/>
    <d v="2026-04-03T00:00:00"/>
    <x v="2"/>
    <n v="46.8"/>
    <n v="1"/>
  </r>
  <r>
    <s v="TXN003285"/>
    <d v="2026-03-12T00:00:00"/>
    <s v="AC00440"/>
    <s v="NEFT"/>
    <s v="Bengaluru"/>
    <n v="26088.18"/>
    <s v="SUCCESS"/>
    <d v="2026-03-13T00:00:00"/>
    <x v="2"/>
    <n v="36.6"/>
    <n v="1"/>
  </r>
  <r>
    <s v="TXN003286"/>
    <d v="2026-01-05T00:00:00"/>
    <s v="AC00107"/>
    <s v="CARD"/>
    <s v="Bengaluru"/>
    <n v="47201.15"/>
    <s v="SUCCESS"/>
    <d v="2026-01-06T00:00:00"/>
    <x v="1"/>
    <n v="11.5"/>
    <n v="1"/>
  </r>
  <r>
    <s v="TXN003287"/>
    <d v="2026-03-14T00:00:00"/>
    <s v="AC00306"/>
    <s v="UPI"/>
    <s v="Hyderabad"/>
    <n v="9385.18"/>
    <s v="SUCCESS"/>
    <d v="2026-03-17T00:00:00"/>
    <x v="0"/>
    <n v="19.899999999999999"/>
    <n v="1"/>
  </r>
  <r>
    <s v="TXN003288"/>
    <d v="2026-03-13T00:00:00"/>
    <s v="AC00220"/>
    <s v="ATM"/>
    <s v="Mumbai"/>
    <n v="6885.98"/>
    <s v="SUCCESS"/>
    <d v="2026-03-16T00:00:00"/>
    <x v="1"/>
    <n v="40.1"/>
    <n v="1"/>
  </r>
  <r>
    <s v="TXN003289"/>
    <d v="2026-02-19T00:00:00"/>
    <s v="AC00524"/>
    <s v="ATM"/>
    <s v="Mumbai"/>
    <n v="22034.76"/>
    <s v="SUCCESS"/>
    <d v="2026-02-21T00:00:00"/>
    <x v="1"/>
    <n v="34.1"/>
    <n v="1"/>
  </r>
  <r>
    <s v="TXN003290"/>
    <d v="2026-02-24T00:00:00"/>
    <s v="AC00153"/>
    <s v="CARD"/>
    <s v="Hyderabad"/>
    <n v="929.31"/>
    <s v="SUCCESS"/>
    <d v="2026-02-27T00:00:00"/>
    <x v="0"/>
    <n v="31.6"/>
    <n v="1"/>
  </r>
  <r>
    <s v="TXN003291"/>
    <d v="2026-03-21T00:00:00"/>
    <s v="AC00576"/>
    <s v="ATM"/>
    <s v="Bengaluru"/>
    <n v="16734.060000000001"/>
    <s v="SUCCESS"/>
    <d v="2026-03-24T00:00:00"/>
    <x v="1"/>
    <n v="46.3"/>
    <n v="1"/>
  </r>
  <r>
    <s v="TXN003292"/>
    <d v="2026-01-09T00:00:00"/>
    <s v="AC00576"/>
    <s v="UPI"/>
    <s v="Mumbai"/>
    <n v="5405.1"/>
    <s v="SUCCESS"/>
    <d v="2026-01-09T00:00:00"/>
    <x v="2"/>
    <n v="25.2"/>
    <n v="1"/>
  </r>
  <r>
    <s v="TXN003293"/>
    <d v="2026-02-17T00:00:00"/>
    <s v="AC00240"/>
    <s v="IMPS"/>
    <s v="Bengaluru"/>
    <n v="3179.58"/>
    <s v="SUCCESS"/>
    <d v="2026-02-22T00:00:00"/>
    <x v="1"/>
    <n v="49.6"/>
    <n v="1"/>
  </r>
  <r>
    <s v="TXN003294"/>
    <d v="2026-01-26T00:00:00"/>
    <s v="AC00838"/>
    <s v="CARD"/>
    <s v="Hyderabad"/>
    <n v="3564.59"/>
    <s v="SUCCESS"/>
    <d v="2026-01-28T00:00:00"/>
    <x v="2"/>
    <n v="7.7"/>
    <n v="1"/>
  </r>
  <r>
    <s v="TXN003295"/>
    <d v="2026-03-04T00:00:00"/>
    <s v="AC00654"/>
    <s v="UPI"/>
    <s v="Hyderabad"/>
    <n v="1995.29"/>
    <s v="SUCCESS"/>
    <d v="2026-03-07T00:00:00"/>
    <x v="1"/>
    <n v="16.5"/>
    <n v="1"/>
  </r>
  <r>
    <s v="TXN003296"/>
    <d v="2026-01-03T00:00:00"/>
    <s v="AC00360"/>
    <s v="UPI"/>
    <s v="Bengaluru"/>
    <n v="9386.9"/>
    <s v="SUCCESS"/>
    <d v="2026-01-05T00:00:00"/>
    <x v="1"/>
    <n v="16.5"/>
    <n v="1"/>
  </r>
  <r>
    <s v="TXN003297"/>
    <d v="2026-01-03T00:00:00"/>
    <s v="AC00375"/>
    <s v="UPI"/>
    <s v="Pune"/>
    <n v="4222.17"/>
    <s v="SUCCESS"/>
    <d v="2026-01-05T00:00:00"/>
    <x v="2"/>
    <n v="43.7"/>
    <n v="1"/>
  </r>
  <r>
    <s v="TXN003298"/>
    <d v="2026-02-18T00:00:00"/>
    <s v="AC00201"/>
    <s v="ATM"/>
    <s v="Hyderabad"/>
    <n v="1259.5999999999999"/>
    <s v="SUCCESS"/>
    <d v="2026-02-18T00:00:00"/>
    <x v="1"/>
    <n v="43.7"/>
    <n v="1"/>
  </r>
  <r>
    <s v="TXN003299"/>
    <d v="2026-02-02T00:00:00"/>
    <s v="AC00383"/>
    <s v="ATM"/>
    <s v="Mumbai"/>
    <n v="1065.2"/>
    <s v="SUCCESS"/>
    <d v="2026-02-04T00:00:00"/>
    <x v="1"/>
    <n v="60.8"/>
    <n v="1"/>
  </r>
  <r>
    <s v="TXN003300"/>
    <d v="2026-02-18T00:00:00"/>
    <s v="AC00262"/>
    <s v="NEFT"/>
    <s v="Mumbai"/>
    <n v="13946.23"/>
    <s v="SUCCESS"/>
    <d v="2026-02-19T00:00:00"/>
    <x v="1"/>
    <n v="57.4"/>
    <n v="1"/>
  </r>
  <r>
    <s v="TXN003301"/>
    <d v="2026-02-04T00:00:00"/>
    <s v="AC00690"/>
    <s v="NEFT"/>
    <s v="Hyderabad"/>
    <n v="46979.1"/>
    <s v="SUCCESS"/>
    <d v="2026-02-06T00:00:00"/>
    <x v="2"/>
    <n v="99"/>
    <n v="1"/>
  </r>
  <r>
    <s v="TXN003302"/>
    <d v="2026-02-02T00:00:00"/>
    <s v="AC00787"/>
    <s v="NEFT"/>
    <s v="Hyderabad"/>
    <n v="12243.43"/>
    <s v="SUCCESS"/>
    <d v="2026-02-02T00:00:00"/>
    <x v="2"/>
    <n v="13.6"/>
    <n v="1"/>
  </r>
  <r>
    <s v="TXN003303"/>
    <d v="2026-03-10T00:00:00"/>
    <s v="AC00650"/>
    <s v="NEFT"/>
    <s v="Hyderabad"/>
    <n v="4617.45"/>
    <s v="SUCCESS"/>
    <d v="2026-03-15T00:00:00"/>
    <x v="1"/>
    <n v="22.1"/>
    <n v="1"/>
  </r>
  <r>
    <s v="TXN003304"/>
    <d v="2026-02-01T00:00:00"/>
    <s v="AC00213"/>
    <s v="CARD"/>
    <s v="Bengaluru"/>
    <n v="5366.19"/>
    <s v="SUCCESS"/>
    <d v="2026-02-02T00:00:00"/>
    <x v="1"/>
    <n v="13.6"/>
    <n v="1"/>
  </r>
  <r>
    <s v="TXN003305"/>
    <d v="2026-01-10T00:00:00"/>
    <s v="AC00330"/>
    <s v="CARD"/>
    <s v="Pune"/>
    <n v="8967.1299999999992"/>
    <s v="SUCCESS"/>
    <d v="2026-01-11T00:00:00"/>
    <x v="0"/>
    <n v="14.1"/>
    <n v="1"/>
  </r>
  <r>
    <s v="TXN003306"/>
    <d v="2026-01-27T00:00:00"/>
    <s v="AC00329"/>
    <s v="IMPS"/>
    <s v="Mumbai"/>
    <n v="1849.01"/>
    <s v="SUCCESS"/>
    <d v="2026-01-29T00:00:00"/>
    <x v="0"/>
    <n v="42.5"/>
    <n v="1"/>
  </r>
  <r>
    <s v="TXN003307"/>
    <d v="2026-03-27T00:00:00"/>
    <s v="AC00576"/>
    <s v="UPI"/>
    <s v="Hyderabad"/>
    <n v="3941.15"/>
    <s v="SUCCESS"/>
    <d v="2026-03-27T00:00:00"/>
    <x v="1"/>
    <n v="36.299999999999997"/>
    <n v="1"/>
  </r>
  <r>
    <s v="TXN003308"/>
    <d v="2026-02-19T00:00:00"/>
    <s v="AC00247"/>
    <s v="NEFT"/>
    <s v="Bengaluru"/>
    <n v="162146.46"/>
    <s v="SUCCESS"/>
    <d v="2026-02-22T00:00:00"/>
    <x v="1"/>
    <n v="6.3"/>
    <n v="1"/>
  </r>
  <r>
    <s v="TXN003309"/>
    <d v="2026-01-27T00:00:00"/>
    <s v="AC00117"/>
    <s v="IMPS"/>
    <s v="Mumbai"/>
    <n v="14578.15"/>
    <s v="SUCCESS"/>
    <d v="2026-01-27T00:00:00"/>
    <x v="2"/>
    <n v="32.299999999999997"/>
    <n v="1"/>
  </r>
  <r>
    <s v="TXN003310"/>
    <d v="2026-03-14T00:00:00"/>
    <s v="AC00824"/>
    <s v="IMPS"/>
    <s v="Bengaluru"/>
    <n v="7876.32"/>
    <s v="FAILED"/>
    <d v="2026-03-17T00:00:00"/>
    <x v="0"/>
    <n v="36.4"/>
    <n v="1"/>
  </r>
  <r>
    <s v="TXN003311"/>
    <d v="2026-02-22T00:00:00"/>
    <s v="AC00293"/>
    <s v="CARD"/>
    <s v="Hyderabad"/>
    <n v="1559.32"/>
    <s v="SUCCESS"/>
    <d v="2026-02-25T00:00:00"/>
    <x v="1"/>
    <n v="17"/>
    <n v="1"/>
  </r>
  <r>
    <s v="TXN003312"/>
    <d v="2026-02-05T00:00:00"/>
    <s v="AC00359"/>
    <s v="IMPS"/>
    <s v="Pune"/>
    <n v="3637.05"/>
    <s v="FAILED"/>
    <d v="2026-02-05T00:00:00"/>
    <x v="0"/>
    <n v="30.1"/>
    <n v="1"/>
  </r>
  <r>
    <s v="TXN003313"/>
    <d v="2026-01-20T00:00:00"/>
    <s v="AC00644"/>
    <s v="CARD"/>
    <s v="Bengaluru"/>
    <n v="11632.29"/>
    <s v="SUCCESS"/>
    <d v="2026-01-21T00:00:00"/>
    <x v="1"/>
    <n v="40.299999999999997"/>
    <n v="1"/>
  </r>
  <r>
    <s v="TXN003314"/>
    <d v="2026-01-05T00:00:00"/>
    <s v="AC00766"/>
    <s v="UPI"/>
    <s v="Mumbai"/>
    <n v="12089.65"/>
    <s v="SUCCESS"/>
    <d v="2026-01-07T00:00:00"/>
    <x v="2"/>
    <n v="25.5"/>
    <n v="1"/>
  </r>
  <r>
    <s v="TXN003315"/>
    <d v="2026-01-27T00:00:00"/>
    <s v="AC00344"/>
    <s v="NEFT"/>
    <s v="Mumbai"/>
    <n v="29778.03"/>
    <s v="SUCCESS"/>
    <d v="2026-01-28T00:00:00"/>
    <x v="1"/>
    <n v="20.3"/>
    <n v="1"/>
  </r>
  <r>
    <s v="TXN003316"/>
    <d v="2026-02-15T00:00:00"/>
    <s v="AC00410"/>
    <s v="UPI"/>
    <s v="Hyderabad"/>
    <n v="2548.9699999999998"/>
    <s v="SUCCESS"/>
    <d v="2026-02-17T00:00:00"/>
    <x v="1"/>
    <n v="6.4"/>
    <n v="1"/>
  </r>
  <r>
    <s v="TXN003317"/>
    <d v="2026-01-21T00:00:00"/>
    <s v="AC00190"/>
    <s v="UPI"/>
    <s v="Pune"/>
    <n v="4057.42"/>
    <s v="SUCCESS"/>
    <d v="2026-01-24T00:00:00"/>
    <x v="1"/>
    <n v="45.5"/>
    <n v="1"/>
  </r>
  <r>
    <s v="TXN003318"/>
    <d v="2026-03-06T00:00:00"/>
    <s v="AC00746"/>
    <s v="UPI"/>
    <s v="Pune"/>
    <n v="4180.62"/>
    <s v="SUCCESS"/>
    <d v="2026-03-08T00:00:00"/>
    <x v="2"/>
    <n v="14.6"/>
    <n v="1"/>
  </r>
  <r>
    <s v="TXN003319"/>
    <d v="2026-03-04T00:00:00"/>
    <s v="AC00123"/>
    <s v="CARD"/>
    <s v="Hyderabad"/>
    <n v="1856.55"/>
    <s v="FAILED"/>
    <d v="2026-03-07T00:00:00"/>
    <x v="1"/>
    <n v="23.1"/>
    <n v="1"/>
  </r>
  <r>
    <s v="TXN003320"/>
    <d v="2026-01-26T00:00:00"/>
    <s v="AC00293"/>
    <s v="NEFT"/>
    <s v="Pune"/>
    <n v="1444.5"/>
    <s v="SUCCESS"/>
    <d v="2026-01-27T00:00:00"/>
    <x v="2"/>
    <n v="6"/>
    <n v="1"/>
  </r>
  <r>
    <s v="TXN003321"/>
    <d v="2026-03-17T00:00:00"/>
    <s v="AC00142"/>
    <s v="ATM"/>
    <s v="Bengaluru"/>
    <n v="3099.21"/>
    <s v="REVERSED"/>
    <d v="2026-03-19T00:00:00"/>
    <x v="2"/>
    <n v="17.3"/>
    <n v="1"/>
  </r>
  <r>
    <s v="TXN003322"/>
    <d v="2026-02-14T00:00:00"/>
    <s v="AC00032"/>
    <s v="NEFT"/>
    <s v="Hyderabad"/>
    <n v="1200.81"/>
    <s v="SUCCESS"/>
    <d v="2026-02-19T00:00:00"/>
    <x v="0"/>
    <n v="45.6"/>
    <n v="1"/>
  </r>
  <r>
    <s v="TXN003323"/>
    <d v="2026-03-18T00:00:00"/>
    <s v="AC00316"/>
    <s v="CARD"/>
    <s v="Mumbai"/>
    <n v="1729.15"/>
    <s v="SUCCESS"/>
    <d v="2026-03-21T00:00:00"/>
    <x v="2"/>
    <n v="25.4"/>
    <n v="1"/>
  </r>
  <r>
    <s v="TXN003324"/>
    <d v="2026-01-29T00:00:00"/>
    <s v="AC00241"/>
    <s v="UPI"/>
    <s v="Bengaluru"/>
    <n v="5102.7299999999996"/>
    <s v="SUCCESS"/>
    <d v="2026-01-31T00:00:00"/>
    <x v="1"/>
    <n v="66"/>
    <n v="1"/>
  </r>
  <r>
    <s v="TXN003325"/>
    <d v="2026-02-23T00:00:00"/>
    <s v="AC00093"/>
    <s v="UPI"/>
    <s v="Hyderabad"/>
    <n v="6637.76"/>
    <s v="FAILED"/>
    <d v="2026-02-23T00:00:00"/>
    <x v="0"/>
    <n v="34.9"/>
    <n v="1"/>
  </r>
  <r>
    <s v="TXN003326"/>
    <d v="2026-03-22T00:00:00"/>
    <s v="AC00179"/>
    <s v="NEFT"/>
    <s v="Hyderabad"/>
    <n v="1741.6"/>
    <s v="SUCCESS"/>
    <d v="2026-03-22T00:00:00"/>
    <x v="2"/>
    <n v="56.1"/>
    <n v="1"/>
  </r>
  <r>
    <s v="TXN003327"/>
    <d v="2026-02-19T00:00:00"/>
    <s v="AC00459"/>
    <s v="UPI"/>
    <s v="Hyderabad"/>
    <n v="3254.5"/>
    <s v="SUCCESS"/>
    <d v="2026-02-21T00:00:00"/>
    <x v="1"/>
    <n v="12"/>
    <n v="1"/>
  </r>
  <r>
    <s v="TXN003328"/>
    <d v="2026-01-19T00:00:00"/>
    <s v="AC00478"/>
    <s v="UPI"/>
    <s v="Mumbai"/>
    <n v="2752.12"/>
    <s v="SUCCESS"/>
    <d v="2026-01-21T00:00:00"/>
    <x v="0"/>
    <n v="9.1999999999999993"/>
    <n v="1"/>
  </r>
  <r>
    <s v="TXN003329"/>
    <d v="2026-03-16T00:00:00"/>
    <s v="AC00260"/>
    <s v="IMPS"/>
    <s v="Hyderabad"/>
    <n v="22156.04"/>
    <s v="SUCCESS"/>
    <d v="2026-03-16T00:00:00"/>
    <x v="0"/>
    <n v="12.9"/>
    <n v="1"/>
  </r>
  <r>
    <s v="TXN003330"/>
    <d v="2026-02-09T00:00:00"/>
    <s v="AC00301"/>
    <s v="UPI"/>
    <s v="Bengaluru"/>
    <n v="5532.83"/>
    <s v="SUCCESS"/>
    <d v="2026-02-11T00:00:00"/>
    <x v="2"/>
    <n v="27.3"/>
    <n v="1"/>
  </r>
  <r>
    <s v="TXN003331"/>
    <d v="2026-03-26T00:00:00"/>
    <s v="AC00842"/>
    <s v="UPI"/>
    <s v="Pune"/>
    <n v="1867.59"/>
    <s v="SUCCESS"/>
    <d v="2026-03-26T00:00:00"/>
    <x v="1"/>
    <n v="30.2"/>
    <n v="1"/>
  </r>
  <r>
    <s v="TXN003332"/>
    <d v="2026-03-16T00:00:00"/>
    <s v="AC00682"/>
    <s v="UPI"/>
    <s v="Mumbai"/>
    <n v="24433.439999999999"/>
    <s v="FAILED"/>
    <d v="2026-03-19T00:00:00"/>
    <x v="1"/>
    <n v="27.5"/>
    <n v="1"/>
  </r>
  <r>
    <s v="TXN003333"/>
    <d v="2026-01-27T00:00:00"/>
    <s v="AC00504"/>
    <s v="UPI"/>
    <s v="Pune"/>
    <n v="11844.44"/>
    <s v="SUCCESS"/>
    <d v="2026-01-28T00:00:00"/>
    <x v="2"/>
    <n v="28"/>
    <n v="1"/>
  </r>
  <r>
    <s v="TXN003334"/>
    <d v="2026-01-03T00:00:00"/>
    <s v="AC00226"/>
    <s v="UPI"/>
    <s v="Pune"/>
    <n v="6035.55"/>
    <s v="SUCCESS"/>
    <d v="2026-01-03T00:00:00"/>
    <x v="0"/>
    <n v="17.100000000000001"/>
    <n v="1"/>
  </r>
  <r>
    <s v="TXN003335"/>
    <d v="2026-01-28T00:00:00"/>
    <s v="AC00352"/>
    <s v="NEFT"/>
    <s v="Mumbai"/>
    <n v="28840.93"/>
    <s v="SUCCESS"/>
    <d v="2026-01-28T00:00:00"/>
    <x v="0"/>
    <n v="23.1"/>
    <n v="1"/>
  </r>
  <r>
    <s v="TXN003336"/>
    <d v="2026-02-18T00:00:00"/>
    <s v="AC00724"/>
    <s v="CARD"/>
    <s v="Pune"/>
    <n v="1827.1"/>
    <s v="SUCCESS"/>
    <d v="2026-02-19T00:00:00"/>
    <x v="2"/>
    <n v="33.1"/>
    <n v="1"/>
  </r>
  <r>
    <s v="TXN003337"/>
    <d v="2026-01-17T00:00:00"/>
    <s v="AC00302"/>
    <s v="CARD"/>
    <s v="Bengaluru"/>
    <n v="5164.43"/>
    <s v="SUCCESS"/>
    <d v="2026-01-20T00:00:00"/>
    <x v="2"/>
    <n v="27.6"/>
    <n v="1"/>
  </r>
  <r>
    <s v="TXN003338"/>
    <d v="2026-01-01T00:00:00"/>
    <s v="AC00605"/>
    <s v="NEFT"/>
    <s v="Mumbai"/>
    <n v="4236.46"/>
    <s v="SUCCESS"/>
    <d v="2026-01-02T00:00:00"/>
    <x v="0"/>
    <n v="64.7"/>
    <n v="1"/>
  </r>
  <r>
    <s v="TXN003339"/>
    <d v="2026-01-29T00:00:00"/>
    <s v="AC00811"/>
    <s v="ATM"/>
    <s v="Mumbai"/>
    <n v="7052.88"/>
    <s v="FAILED"/>
    <d v="2026-01-31T00:00:00"/>
    <x v="2"/>
    <n v="25.6"/>
    <n v="1"/>
  </r>
  <r>
    <s v="TXN003340"/>
    <d v="2026-02-23T00:00:00"/>
    <s v="AC00268"/>
    <s v="UPI"/>
    <s v="Hyderabad"/>
    <n v="2012.67"/>
    <s v="SUCCESS"/>
    <d v="2026-02-24T00:00:00"/>
    <x v="0"/>
    <n v="20.7"/>
    <n v="1"/>
  </r>
  <r>
    <s v="TXN003341"/>
    <d v="2026-03-14T00:00:00"/>
    <s v="AC00712"/>
    <s v="NEFT"/>
    <s v="Mumbai"/>
    <n v="1626.59"/>
    <s v="SUCCESS"/>
    <d v="2026-03-17T00:00:00"/>
    <x v="2"/>
    <n v="49"/>
    <n v="1"/>
  </r>
  <r>
    <s v="TXN003342"/>
    <d v="2026-03-03T00:00:00"/>
    <s v="AC00017"/>
    <s v="UPI"/>
    <s v="Bengaluru"/>
    <n v="3662.61"/>
    <s v="SUCCESS"/>
    <d v="2026-03-06T00:00:00"/>
    <x v="2"/>
    <n v="43.5"/>
    <n v="1"/>
  </r>
  <r>
    <s v="TXN003343"/>
    <d v="2026-02-11T00:00:00"/>
    <s v="AC00237"/>
    <s v="NEFT"/>
    <s v="Hyderabad"/>
    <n v="938.83"/>
    <s v="SUCCESS"/>
    <d v="2026-02-13T00:00:00"/>
    <x v="2"/>
    <n v="48.5"/>
    <n v="1"/>
  </r>
  <r>
    <s v="TXN003344"/>
    <d v="2026-01-11T00:00:00"/>
    <s v="AC00192"/>
    <s v="UPI"/>
    <s v="Bengaluru"/>
    <n v="4594.88"/>
    <s v="SUCCESS"/>
    <d v="2026-01-16T00:00:00"/>
    <x v="2"/>
    <n v="11.7"/>
    <n v="1"/>
  </r>
  <r>
    <s v="TXN003345"/>
    <d v="2026-03-19T00:00:00"/>
    <s v="AC00611"/>
    <s v="UPI"/>
    <s v="Hyderabad"/>
    <n v="3078.3"/>
    <s v="SUCCESS"/>
    <d v="2026-03-19T00:00:00"/>
    <x v="2"/>
    <n v="2.2999999999999998"/>
    <n v="1"/>
  </r>
  <r>
    <s v="TXN003346"/>
    <d v="2026-02-06T00:00:00"/>
    <s v="AC00018"/>
    <s v="CARD"/>
    <s v="Hyderabad"/>
    <n v="7146.88"/>
    <s v="SUCCESS"/>
    <d v="2026-02-07T00:00:00"/>
    <x v="1"/>
    <n v="15.3"/>
    <n v="1"/>
  </r>
  <r>
    <s v="TXN003347"/>
    <d v="2026-01-22T00:00:00"/>
    <s v="AC00607"/>
    <s v="IMPS"/>
    <s v="Pune"/>
    <n v="1658.21"/>
    <s v="SUCCESS"/>
    <d v="2026-01-27T00:00:00"/>
    <x v="0"/>
    <n v="33.799999999999997"/>
    <n v="1"/>
  </r>
  <r>
    <s v="TXN003348"/>
    <d v="2026-01-06T00:00:00"/>
    <s v="AC00140"/>
    <s v="CARD"/>
    <s v="Pune"/>
    <n v="54254.69"/>
    <s v="SUCCESS"/>
    <d v="2026-01-08T00:00:00"/>
    <x v="0"/>
    <n v="17.600000000000001"/>
    <n v="2"/>
  </r>
  <r>
    <s v="TXN003348"/>
    <d v="2026-01-06T00:00:00"/>
    <s v="AC00140"/>
    <s v="CARD"/>
    <s v="Pune"/>
    <n v="54254.69"/>
    <s v="SUCCESS"/>
    <d v="2026-01-07T00:00:00"/>
    <x v="0"/>
    <n v="17.600000000000001"/>
    <n v="2"/>
  </r>
  <r>
    <s v="TXN003349"/>
    <d v="2026-03-18T00:00:00"/>
    <s v="AC00489"/>
    <s v="UPI"/>
    <s v="Hyderabad"/>
    <n v="11377.69"/>
    <s v="FAILED"/>
    <d v="2026-03-23T00:00:00"/>
    <x v="1"/>
    <n v="22.1"/>
    <n v="1"/>
  </r>
  <r>
    <s v="TXN003350"/>
    <d v="2026-03-12T00:00:00"/>
    <s v="AC00347"/>
    <s v="IMPS"/>
    <s v="Pune"/>
    <n v="6645.46"/>
    <s v="FAILED"/>
    <d v="2026-03-12T00:00:00"/>
    <x v="2"/>
    <n v="63.5"/>
    <n v="1"/>
  </r>
  <r>
    <s v="TXN003351"/>
    <d v="2026-01-26T00:00:00"/>
    <s v="AC00499"/>
    <s v="IMPS"/>
    <s v="Hyderabad"/>
    <n v="4439.53"/>
    <s v="SUCCESS"/>
    <d v="2026-01-27T00:00:00"/>
    <x v="2"/>
    <n v="15.5"/>
    <n v="1"/>
  </r>
  <r>
    <s v="TXN003352"/>
    <d v="2026-01-06T00:00:00"/>
    <s v="AC00283"/>
    <s v="ATM"/>
    <s v="Pune"/>
    <n v="1270.52"/>
    <s v="SUCCESS"/>
    <d v="2026-01-07T00:00:00"/>
    <x v="1"/>
    <n v="52.3"/>
    <n v="1"/>
  </r>
  <r>
    <s v="TXN003353"/>
    <d v="2026-01-19T00:00:00"/>
    <s v="AC00402"/>
    <s v="UPI"/>
    <s v="Pune"/>
    <n v="7914.94"/>
    <s v="SUCCESS"/>
    <d v="2026-01-19T00:00:00"/>
    <x v="0"/>
    <n v="6.6"/>
    <n v="1"/>
  </r>
  <r>
    <s v="TXN003354"/>
    <d v="2026-01-29T00:00:00"/>
    <s v="AC00660"/>
    <s v="IMPS"/>
    <s v="Bengaluru"/>
    <n v="17787.400000000001"/>
    <s v="SUCCESS"/>
    <d v="2026-01-30T00:00:00"/>
    <x v="0"/>
    <n v="20.399999999999999"/>
    <n v="1"/>
  </r>
  <r>
    <s v="TXN003355"/>
    <d v="2026-03-22T00:00:00"/>
    <s v="AC00257"/>
    <s v="UPI"/>
    <s v="Hyderabad"/>
    <n v="6673.71"/>
    <s v="SUCCESS"/>
    <d v="2026-03-22T00:00:00"/>
    <x v="2"/>
    <n v="10.6"/>
    <n v="1"/>
  </r>
  <r>
    <s v="TXN003356"/>
    <d v="2026-02-16T00:00:00"/>
    <s v="AC00568"/>
    <s v="NEFT"/>
    <s v="Hyderabad"/>
    <n v="2795.06"/>
    <s v="SUCCESS"/>
    <d v="2026-02-21T00:00:00"/>
    <x v="2"/>
    <n v="17.2"/>
    <n v="1"/>
  </r>
  <r>
    <s v="TXN003357"/>
    <d v="2026-02-04T00:00:00"/>
    <s v="AC00101"/>
    <s v="NEFT"/>
    <s v="Mumbai"/>
    <n v="758.29"/>
    <s v="SUCCESS"/>
    <d v="2026-02-04T00:00:00"/>
    <x v="2"/>
    <n v="33"/>
    <n v="1"/>
  </r>
  <r>
    <s v="TXN003358"/>
    <d v="2026-01-11T00:00:00"/>
    <s v="AC00193"/>
    <s v="UPI"/>
    <s v="Hyderabad"/>
    <n v="1271.0899999999999"/>
    <s v="SUCCESS"/>
    <d v="2026-01-14T00:00:00"/>
    <x v="1"/>
    <n v="14"/>
    <n v="1"/>
  </r>
  <r>
    <s v="TXN003359"/>
    <d v="2026-02-01T00:00:00"/>
    <s v="AC00132"/>
    <s v="NEFT"/>
    <s v="Hyderabad"/>
    <n v="52713.16"/>
    <s v="SUCCESS"/>
    <d v="2026-02-04T00:00:00"/>
    <x v="0"/>
    <n v="42.4"/>
    <n v="1"/>
  </r>
  <r>
    <s v="TXN003360"/>
    <d v="2026-02-08T00:00:00"/>
    <s v="AC00358"/>
    <s v="UPI"/>
    <s v="Pune"/>
    <n v="3368.02"/>
    <s v="SUCCESS"/>
    <d v="2026-02-08T00:00:00"/>
    <x v="2"/>
    <n v="13.8"/>
    <n v="1"/>
  </r>
  <r>
    <s v="TXN003361"/>
    <d v="2026-01-14T00:00:00"/>
    <s v="AC00157"/>
    <s v="CARD"/>
    <s v="Mumbai"/>
    <n v="12048.89"/>
    <s v="SUCCESS"/>
    <d v="2026-01-15T00:00:00"/>
    <x v="0"/>
    <n v="35.9"/>
    <n v="1"/>
  </r>
  <r>
    <s v="TXN003362"/>
    <d v="2026-03-02T00:00:00"/>
    <s v="AC00515"/>
    <s v="CARD"/>
    <s v="Hyderabad"/>
    <n v="596.11"/>
    <s v="SUCCESS"/>
    <d v="2026-03-02T00:00:00"/>
    <x v="2"/>
    <n v="50.5"/>
    <n v="1"/>
  </r>
  <r>
    <s v="TXN003363"/>
    <d v="2026-01-07T00:00:00"/>
    <s v="AC00534"/>
    <s v="NEFT"/>
    <s v="Mumbai"/>
    <n v="2000.63"/>
    <s v="SUCCESS"/>
    <d v="2026-01-08T00:00:00"/>
    <x v="2"/>
    <n v="9.3000000000000007"/>
    <n v="1"/>
  </r>
  <r>
    <s v="TXN003364"/>
    <d v="2026-01-28T00:00:00"/>
    <s v="AC00504"/>
    <s v="IMPS"/>
    <s v="Hyderabad"/>
    <n v="767.55"/>
    <s v="SUCCESS"/>
    <d v="2026-01-31T00:00:00"/>
    <x v="1"/>
    <n v="53.5"/>
    <n v="1"/>
  </r>
  <r>
    <s v="TXN003365"/>
    <d v="2026-03-20T00:00:00"/>
    <s v="AC00021"/>
    <s v="UPI"/>
    <s v="Pune"/>
    <n v="23629.21"/>
    <s v="SUCCESS"/>
    <d v="2026-03-20T00:00:00"/>
    <x v="1"/>
    <n v="23.2"/>
    <n v="1"/>
  </r>
  <r>
    <s v="TXN003366"/>
    <d v="2026-01-01T00:00:00"/>
    <s v="AC00587"/>
    <s v="NEFT"/>
    <s v="Mumbai"/>
    <n v="4489.3"/>
    <s v="SUCCESS"/>
    <d v="2026-01-01T00:00:00"/>
    <x v="1"/>
    <n v="25.9"/>
    <n v="1"/>
  </r>
  <r>
    <s v="TXN003367"/>
    <d v="2026-02-08T00:00:00"/>
    <s v="AC00588"/>
    <s v="UPI"/>
    <s v="Hyderabad"/>
    <n v="592.16"/>
    <s v="SUCCESS"/>
    <d v="2026-02-11T00:00:00"/>
    <x v="0"/>
    <n v="63.6"/>
    <n v="1"/>
  </r>
  <r>
    <s v="TXN003368"/>
    <d v="2026-02-08T00:00:00"/>
    <s v="AC00122"/>
    <s v="NEFT"/>
    <s v="Hyderabad"/>
    <n v="9822.59"/>
    <s v="SUCCESS"/>
    <d v="2026-02-10T00:00:00"/>
    <x v="1"/>
    <n v="30"/>
    <n v="1"/>
  </r>
  <r>
    <s v="TXN003369"/>
    <d v="2026-01-20T00:00:00"/>
    <s v="AC00798"/>
    <s v="UPI"/>
    <s v="Hyderabad"/>
    <n v="4705.08"/>
    <s v="SUCCESS"/>
    <d v="2026-01-21T00:00:00"/>
    <x v="2"/>
    <n v="57.3"/>
    <n v="1"/>
  </r>
  <r>
    <s v="TXN003370"/>
    <d v="2026-02-12T00:00:00"/>
    <s v="AC00508"/>
    <s v="UPI"/>
    <s v="Mumbai"/>
    <n v="11691.08"/>
    <s v="SUCCESS"/>
    <d v="2026-02-13T00:00:00"/>
    <x v="0"/>
    <n v="24.3"/>
    <n v="1"/>
  </r>
  <r>
    <s v="TXN003371"/>
    <d v="2026-02-12T00:00:00"/>
    <s v="AC00832"/>
    <s v="UPI"/>
    <s v="Pune"/>
    <n v="4551.0200000000004"/>
    <s v="SUCCESS"/>
    <d v="2026-02-14T00:00:00"/>
    <x v="0"/>
    <n v="6.8"/>
    <n v="1"/>
  </r>
  <r>
    <s v="TXN003372"/>
    <d v="2026-02-01T00:00:00"/>
    <s v="AC00127"/>
    <s v="ATM"/>
    <s v="Mumbai"/>
    <n v="1584.28"/>
    <s v="SUCCESS"/>
    <d v="2026-02-01T00:00:00"/>
    <x v="1"/>
    <n v="23.8"/>
    <n v="1"/>
  </r>
  <r>
    <s v="TXN003373"/>
    <d v="2026-01-29T00:00:00"/>
    <s v="AC00801"/>
    <s v="NEFT"/>
    <s v="Bengaluru"/>
    <n v="12165.7"/>
    <s v="SUCCESS"/>
    <d v="2026-02-01T00:00:00"/>
    <x v="0"/>
    <n v="37.200000000000003"/>
    <n v="1"/>
  </r>
  <r>
    <s v="TXN003374"/>
    <d v="2026-01-24T00:00:00"/>
    <s v="AC00563"/>
    <s v="ATM"/>
    <s v="Hyderabad"/>
    <n v="3825.34"/>
    <s v="SUCCESS"/>
    <d v="2026-01-24T00:00:00"/>
    <x v="1"/>
    <n v="18.899999999999999"/>
    <n v="1"/>
  </r>
  <r>
    <s v="TXN003375"/>
    <d v="2026-01-14T00:00:00"/>
    <s v="AC00565"/>
    <s v="IMPS"/>
    <s v="Bengaluru"/>
    <n v="2512"/>
    <s v="SUCCESS"/>
    <d v="2026-01-17T00:00:00"/>
    <x v="0"/>
    <n v="62.7"/>
    <n v="1"/>
  </r>
  <r>
    <s v="TXN003376"/>
    <d v="2026-03-31T00:00:00"/>
    <s v="AC00260"/>
    <s v="CARD"/>
    <s v="Hyderabad"/>
    <n v="3026.4"/>
    <s v="SUCCESS"/>
    <d v="2026-03-31T00:00:00"/>
    <x v="0"/>
    <n v="16.899999999999999"/>
    <n v="1"/>
  </r>
  <r>
    <s v="TXN003377"/>
    <d v="2026-02-23T00:00:00"/>
    <s v="AC00438"/>
    <s v="NEFT"/>
    <s v="Hyderabad"/>
    <n v="2548.4299999999998"/>
    <s v="SUCCESS"/>
    <d v="2026-02-23T00:00:00"/>
    <x v="1"/>
    <n v="14.5"/>
    <n v="1"/>
  </r>
  <r>
    <s v="TXN003378"/>
    <d v="2026-02-09T00:00:00"/>
    <s v="AC00481"/>
    <s v="NEFT"/>
    <s v="Mumbai"/>
    <n v="4210.6499999999996"/>
    <s v="SUCCESS"/>
    <d v="2026-02-09T00:00:00"/>
    <x v="2"/>
    <n v="37.200000000000003"/>
    <n v="1"/>
  </r>
  <r>
    <s v="TXN003379"/>
    <d v="2026-01-12T00:00:00"/>
    <s v="AC00697"/>
    <s v="UPI"/>
    <s v="Hyderabad"/>
    <n v="2091.9499999999998"/>
    <s v="SUCCESS"/>
    <d v="2026-01-15T00:00:00"/>
    <x v="1"/>
    <n v="3"/>
    <n v="1"/>
  </r>
  <r>
    <s v="TXN003380"/>
    <d v="2026-01-18T00:00:00"/>
    <s v="AC00658"/>
    <s v="UPI"/>
    <s v="Mumbai"/>
    <n v="1237.6099999999999"/>
    <s v="SUCCESS"/>
    <d v="2026-01-19T00:00:00"/>
    <x v="2"/>
    <n v="50.7"/>
    <n v="1"/>
  </r>
  <r>
    <s v="TXN003381"/>
    <d v="2026-03-28T00:00:00"/>
    <s v="AC00005"/>
    <s v="UPI"/>
    <s v="Mumbai"/>
    <n v="1569.47"/>
    <s v="REVERSED"/>
    <d v="2026-03-29T00:00:00"/>
    <x v="2"/>
    <n v="33.299999999999997"/>
    <n v="1"/>
  </r>
  <r>
    <s v="TXN003382"/>
    <d v="2026-01-18T00:00:00"/>
    <s v="AC00114"/>
    <s v="NEFT"/>
    <s v="Hyderabad"/>
    <n v="8795.57"/>
    <s v="SUCCESS"/>
    <d v="2026-01-18T00:00:00"/>
    <x v="2"/>
    <n v="15.5"/>
    <n v="1"/>
  </r>
  <r>
    <s v="TXN003383"/>
    <d v="2026-02-22T00:00:00"/>
    <s v="AC00550"/>
    <s v="UPI"/>
    <s v="Bengaluru"/>
    <n v="570.55999999999995"/>
    <s v="FAILED"/>
    <d v="2026-02-25T00:00:00"/>
    <x v="0"/>
    <n v="20.7"/>
    <n v="1"/>
  </r>
  <r>
    <s v="TXN003384"/>
    <d v="2026-01-19T00:00:00"/>
    <s v="AC00418"/>
    <s v="IMPS"/>
    <s v="Pune"/>
    <n v="5515.14"/>
    <s v="SUCCESS"/>
    <d v="2026-01-21T00:00:00"/>
    <x v="0"/>
    <n v="20.8"/>
    <n v="1"/>
  </r>
  <r>
    <s v="TXN003385"/>
    <d v="2026-02-14T00:00:00"/>
    <s v="AC00751"/>
    <s v="NEFT"/>
    <s v="Hyderabad"/>
    <n v="4234.1400000000003"/>
    <s v="SUCCESS"/>
    <d v="2026-02-14T00:00:00"/>
    <x v="1"/>
    <n v="26.6"/>
    <n v="1"/>
  </r>
  <r>
    <s v="TXN003386"/>
    <d v="2026-01-13T00:00:00"/>
    <s v="AC00248"/>
    <s v="NEFT"/>
    <s v="Mumbai"/>
    <n v="2338.39"/>
    <s v="SUCCESS"/>
    <d v="2026-01-13T00:00:00"/>
    <x v="2"/>
    <n v="35"/>
    <n v="1"/>
  </r>
  <r>
    <s v="TXN003387"/>
    <d v="2026-01-09T00:00:00"/>
    <s v="AC00751"/>
    <s v="UPI"/>
    <s v="Mumbai"/>
    <n v="11352.34"/>
    <s v="FAILED"/>
    <d v="2026-01-12T00:00:00"/>
    <x v="1"/>
    <n v="82.5"/>
    <n v="1"/>
  </r>
  <r>
    <s v="TXN003388"/>
    <d v="2026-03-16T00:00:00"/>
    <s v="AC00386"/>
    <s v="ATM"/>
    <s v="Mumbai"/>
    <n v="1224.2"/>
    <s v="SUCCESS"/>
    <d v="2026-03-19T00:00:00"/>
    <x v="1"/>
    <n v="43.6"/>
    <n v="1"/>
  </r>
  <r>
    <s v="TXN003389"/>
    <d v="2026-03-03T00:00:00"/>
    <s v="AC00454"/>
    <s v="UPI"/>
    <s v="Pune"/>
    <n v="4590.0600000000004"/>
    <s v="FAILED"/>
    <d v="2026-03-06T00:00:00"/>
    <x v="0"/>
    <n v="15.2"/>
    <n v="1"/>
  </r>
  <r>
    <s v="TXN003390"/>
    <d v="2026-03-24T00:00:00"/>
    <s v="AC00715"/>
    <s v="CARD"/>
    <s v="Pune"/>
    <n v="2549.11"/>
    <s v="SUCCESS"/>
    <d v="2026-03-26T00:00:00"/>
    <x v="2"/>
    <n v="24.6"/>
    <n v="1"/>
  </r>
  <r>
    <s v="TXN003391"/>
    <d v="2026-01-14T00:00:00"/>
    <s v="AC00562"/>
    <s v="ATM"/>
    <s v="Bengaluru"/>
    <n v="7864.04"/>
    <s v="SUCCESS"/>
    <d v="2026-01-16T00:00:00"/>
    <x v="0"/>
    <n v="14.1"/>
    <n v="1"/>
  </r>
  <r>
    <s v="TXN003392"/>
    <d v="2026-02-17T00:00:00"/>
    <s v="AC00332"/>
    <s v="IMPS"/>
    <s v="Hyderabad"/>
    <n v="4161.42"/>
    <s v="SUCCESS"/>
    <d v="2026-02-20T00:00:00"/>
    <x v="0"/>
    <n v="42.7"/>
    <n v="1"/>
  </r>
  <r>
    <s v="TXN003393"/>
    <d v="2026-02-17T00:00:00"/>
    <s v="AC00125"/>
    <s v="ATM"/>
    <s v="Hyderabad"/>
    <n v="1087.74"/>
    <s v="SUCCESS"/>
    <d v="2026-02-20T00:00:00"/>
    <x v="1"/>
    <n v="25"/>
    <n v="1"/>
  </r>
  <r>
    <s v="TXN003394"/>
    <d v="2026-03-15T00:00:00"/>
    <s v="AC00111"/>
    <s v="CARD"/>
    <s v="Bengaluru"/>
    <n v="10462.68"/>
    <s v="SUCCESS"/>
    <d v="2026-03-15T00:00:00"/>
    <x v="0"/>
    <n v="17.3"/>
    <n v="1"/>
  </r>
  <r>
    <s v="TXN003395"/>
    <d v="2026-02-08T00:00:00"/>
    <s v="AC00351"/>
    <s v="UPI"/>
    <s v="Pune"/>
    <n v="14536.29"/>
    <s v="SUCCESS"/>
    <d v="2026-02-08T00:00:00"/>
    <x v="2"/>
    <n v="10.6"/>
    <n v="1"/>
  </r>
  <r>
    <s v="TXN003396"/>
    <d v="2026-01-18T00:00:00"/>
    <s v="AC00145"/>
    <s v="IMPS"/>
    <s v="Hyderabad"/>
    <n v="5227.5"/>
    <s v="SUCCESS"/>
    <d v="2026-01-18T00:00:00"/>
    <x v="0"/>
    <n v="18.399999999999999"/>
    <n v="1"/>
  </r>
  <r>
    <s v="TXN003397"/>
    <d v="2026-01-22T00:00:00"/>
    <s v="AC00120"/>
    <s v="NEFT"/>
    <s v="Hyderabad"/>
    <n v="31036.65"/>
    <s v="SUCCESS"/>
    <d v="2026-01-24T00:00:00"/>
    <x v="2"/>
    <n v="20"/>
    <n v="1"/>
  </r>
  <r>
    <s v="TXN003398"/>
    <d v="2026-03-12T00:00:00"/>
    <s v="AC00481"/>
    <s v="NEFT"/>
    <s v="Bengaluru"/>
    <n v="7022.67"/>
    <s v="SUCCESS"/>
    <d v="2026-03-12T00:00:00"/>
    <x v="0"/>
    <n v="59.5"/>
    <n v="1"/>
  </r>
  <r>
    <s v="TXN003399"/>
    <d v="2026-03-30T00:00:00"/>
    <s v="AC00158"/>
    <s v="NEFT"/>
    <s v="Hyderabad"/>
    <n v="8010.88"/>
    <s v="SUCCESS"/>
    <d v="2026-04-01T00:00:00"/>
    <x v="2"/>
    <n v="10.8"/>
    <n v="1"/>
  </r>
  <r>
    <s v="TXN003400"/>
    <d v="2026-03-16T00:00:00"/>
    <s v="AC00748"/>
    <s v="UPI"/>
    <s v="Pune"/>
    <n v="11240.22"/>
    <s v="SUCCESS"/>
    <d v="2026-03-21T00:00:00"/>
    <x v="1"/>
    <n v="30"/>
    <n v="1"/>
  </r>
  <r>
    <s v="TXN003401"/>
    <d v="2026-01-18T00:00:00"/>
    <s v="AC00517"/>
    <s v="NEFT"/>
    <s v="Bengaluru"/>
    <n v="2243.94"/>
    <s v="SUCCESS"/>
    <d v="2026-01-19T00:00:00"/>
    <x v="2"/>
    <n v="13.1"/>
    <n v="1"/>
  </r>
  <r>
    <s v="TXN003402"/>
    <d v="2026-01-03T00:00:00"/>
    <s v="AC00839"/>
    <s v="IMPS"/>
    <s v="Hyderabad"/>
    <n v="953.44"/>
    <s v="SUCCESS"/>
    <d v="2026-01-05T00:00:00"/>
    <x v="1"/>
    <n v="49"/>
    <n v="1"/>
  </r>
  <r>
    <s v="TXN003403"/>
    <d v="2026-02-04T00:00:00"/>
    <s v="AC00648"/>
    <s v="NEFT"/>
    <s v="Bengaluru"/>
    <n v="742.85"/>
    <s v="SUCCESS"/>
    <d v="2026-02-06T00:00:00"/>
    <x v="1"/>
    <n v="9.8000000000000007"/>
    <n v="1"/>
  </r>
  <r>
    <s v="TXN003405"/>
    <d v="2026-01-15T00:00:00"/>
    <s v="AC00404"/>
    <s v="UPI"/>
    <s v="Mumbai"/>
    <n v="3653.57"/>
    <s v="SUCCESS"/>
    <d v="2026-01-16T00:00:00"/>
    <x v="2"/>
    <n v="6.2"/>
    <n v="1"/>
  </r>
  <r>
    <s v="TXN003406"/>
    <d v="2026-02-02T00:00:00"/>
    <s v="AC00613"/>
    <s v="UPI"/>
    <s v="Mumbai"/>
    <n v="3521.23"/>
    <s v="SUCCESS"/>
    <d v="2026-02-03T00:00:00"/>
    <x v="2"/>
    <n v="11.3"/>
    <n v="1"/>
  </r>
  <r>
    <s v="TXN003407"/>
    <d v="2026-01-06T00:00:00"/>
    <s v="AC00548"/>
    <s v="UPI"/>
    <s v="Hyderabad"/>
    <n v="6361.18"/>
    <s v="SUCCESS"/>
    <d v="2026-01-08T00:00:00"/>
    <x v="0"/>
    <n v="66.5"/>
    <n v="1"/>
  </r>
  <r>
    <s v="TXN003408"/>
    <d v="2026-01-21T00:00:00"/>
    <s v="AC00569"/>
    <s v="UPI"/>
    <s v="Bengaluru"/>
    <n v="3062.59"/>
    <s v="SUCCESS"/>
    <d v="2026-01-22T00:00:00"/>
    <x v="1"/>
    <n v="16.7"/>
    <n v="1"/>
  </r>
  <r>
    <s v="TXN003409"/>
    <d v="2026-02-27T00:00:00"/>
    <s v="AC00079"/>
    <s v="NEFT"/>
    <s v="Pune"/>
    <n v="2269.34"/>
    <s v="SUCCESS"/>
    <d v="2026-03-01T00:00:00"/>
    <x v="1"/>
    <n v="75.8"/>
    <n v="1"/>
  </r>
  <r>
    <s v="TXN003410"/>
    <d v="2026-03-15T00:00:00"/>
    <s v="AC00380"/>
    <s v="IMPS"/>
    <s v="Mumbai"/>
    <n v="786.25"/>
    <s v="SUCCESS"/>
    <d v="2026-03-18T00:00:00"/>
    <x v="2"/>
    <n v="42.2"/>
    <n v="1"/>
  </r>
  <r>
    <s v="TXN003411"/>
    <d v="2026-03-10T00:00:00"/>
    <s v="AC00157"/>
    <s v="UPI"/>
    <s v="Bengaluru"/>
    <n v="9280.43"/>
    <s v="SUCCESS"/>
    <d v="2026-03-12T00:00:00"/>
    <x v="1"/>
    <n v="34.6"/>
    <n v="1"/>
  </r>
  <r>
    <s v="TXN003412"/>
    <d v="2026-03-26T00:00:00"/>
    <s v="AC00032"/>
    <s v="ATM"/>
    <s v="Bengaluru"/>
    <n v="277.64999999999998"/>
    <s v="SUCCESS"/>
    <d v="2026-03-28T00:00:00"/>
    <x v="2"/>
    <n v="12.3"/>
    <n v="1"/>
  </r>
  <r>
    <s v="TXN003413"/>
    <d v="2026-01-10T00:00:00"/>
    <s v="AC00833"/>
    <s v="UPI"/>
    <s v="Mumbai"/>
    <n v="12007.67"/>
    <s v="SUCCESS"/>
    <d v="2026-01-12T00:00:00"/>
    <x v="2"/>
    <n v="46"/>
    <n v="1"/>
  </r>
  <r>
    <s v="TXN003414"/>
    <d v="2026-03-21T00:00:00"/>
    <s v="AC00682"/>
    <s v="UPI"/>
    <s v="Mumbai"/>
    <n v="20291.759999999998"/>
    <s v="SUCCESS"/>
    <d v="2026-03-21T00:00:00"/>
    <x v="2"/>
    <n v="22.2"/>
    <n v="1"/>
  </r>
  <r>
    <s v="TXN003415"/>
    <d v="2026-02-12T00:00:00"/>
    <s v="AC00786"/>
    <s v="UPI"/>
    <s v="Bengaluru"/>
    <n v="8385.4599999999991"/>
    <s v="SUCCESS"/>
    <d v="2026-02-14T00:00:00"/>
    <x v="1"/>
    <n v="12.6"/>
    <n v="1"/>
  </r>
  <r>
    <s v="TXN003416"/>
    <d v="2026-01-25T00:00:00"/>
    <s v="AC00741"/>
    <s v="UPI"/>
    <s v="Bengaluru"/>
    <n v="3802.79"/>
    <s v="SUCCESS"/>
    <d v="2026-01-27T00:00:00"/>
    <x v="1"/>
    <n v="55.5"/>
    <n v="1"/>
  </r>
  <r>
    <s v="TXN003417"/>
    <d v="2026-03-05T00:00:00"/>
    <s v="AC00383"/>
    <s v="CARD"/>
    <s v="Bengaluru"/>
    <n v="8195.68"/>
    <s v="SUCCESS"/>
    <d v="2026-03-08T00:00:00"/>
    <x v="0"/>
    <n v="43.2"/>
    <n v="1"/>
  </r>
  <r>
    <s v="TXN003418"/>
    <d v="2026-01-27T00:00:00"/>
    <s v="AC00398"/>
    <s v="UPI"/>
    <s v="Bengaluru"/>
    <n v="6268.84"/>
    <s v="SUCCESS"/>
    <d v="2026-01-28T00:00:00"/>
    <x v="2"/>
    <n v="13.9"/>
    <n v="1"/>
  </r>
  <r>
    <s v="TXN003419"/>
    <d v="2026-02-28T00:00:00"/>
    <s v="AC00805"/>
    <s v="CARD"/>
    <s v="Hyderabad"/>
    <n v="2322.21"/>
    <s v="SUCCESS"/>
    <d v="2026-02-28T00:00:00"/>
    <x v="2"/>
    <n v="17.2"/>
    <n v="1"/>
  </r>
  <r>
    <s v="TXN003420"/>
    <d v="2026-02-27T00:00:00"/>
    <s v="AC00438"/>
    <s v="UPI"/>
    <s v="Hyderabad"/>
    <n v="5070.1499999999996"/>
    <s v="SUCCESS"/>
    <d v="2026-02-27T00:00:00"/>
    <x v="2"/>
    <n v="22.9"/>
    <n v="1"/>
  </r>
  <r>
    <s v="TXN003421"/>
    <d v="2026-03-31T00:00:00"/>
    <s v="AC00381"/>
    <s v="IMPS"/>
    <s v="Hyderabad"/>
    <n v="1076.18"/>
    <s v="SUCCESS"/>
    <d v="2026-04-03T00:00:00"/>
    <x v="1"/>
    <n v="30.6"/>
    <n v="1"/>
  </r>
  <r>
    <s v="TXN003422"/>
    <d v="2026-03-31T00:00:00"/>
    <s v="AC00481"/>
    <s v="IMPS"/>
    <s v="Hyderabad"/>
    <n v="6184.68"/>
    <s v="SUCCESS"/>
    <d v="2026-04-02T00:00:00"/>
    <x v="1"/>
    <n v="44.9"/>
    <n v="1"/>
  </r>
  <r>
    <s v="TXN003423"/>
    <d v="2026-02-12T00:00:00"/>
    <s v="AC00371"/>
    <s v="CARD"/>
    <s v="Pune"/>
    <n v="2618.66"/>
    <s v="FAILED"/>
    <d v="2026-02-13T00:00:00"/>
    <x v="2"/>
    <n v="12.8"/>
    <n v="1"/>
  </r>
  <r>
    <s v="TXN003424"/>
    <d v="2026-03-13T00:00:00"/>
    <s v="AC00308"/>
    <s v="CARD"/>
    <s v="Bengaluru"/>
    <n v="14955.85"/>
    <s v="SUCCESS"/>
    <d v="2026-03-14T00:00:00"/>
    <x v="0"/>
    <n v="17.5"/>
    <n v="1"/>
  </r>
  <r>
    <s v="TXN003425"/>
    <d v="2026-03-20T00:00:00"/>
    <s v="AC00315"/>
    <s v="NEFT"/>
    <s v="Bengaluru"/>
    <n v="5123.5"/>
    <s v="SUCCESS"/>
    <d v="2026-03-22T00:00:00"/>
    <x v="2"/>
    <n v="19.2"/>
    <n v="1"/>
  </r>
  <r>
    <s v="TXN003426"/>
    <d v="2026-02-19T00:00:00"/>
    <s v="AC00466"/>
    <s v="IMPS"/>
    <s v="Pune"/>
    <n v="997.51"/>
    <s v="SUCCESS"/>
    <d v="2026-02-22T00:00:00"/>
    <x v="0"/>
    <n v="109.8"/>
    <n v="1"/>
  </r>
  <r>
    <s v="TXN003427"/>
    <d v="2026-03-06T00:00:00"/>
    <s v="AC00359"/>
    <s v="IMPS"/>
    <s v="Bengaluru"/>
    <n v="12657.29"/>
    <s v="SUCCESS"/>
    <d v="2026-03-08T00:00:00"/>
    <x v="1"/>
    <n v="43.4"/>
    <n v="1"/>
  </r>
  <r>
    <s v="TXN003428"/>
    <d v="2026-03-18T00:00:00"/>
    <s v="AC00697"/>
    <s v="NEFT"/>
    <s v="Bengaluru"/>
    <n v="23914.799999999999"/>
    <s v="SUCCESS"/>
    <d v="2026-03-23T00:00:00"/>
    <x v="2"/>
    <n v="14.4"/>
    <n v="1"/>
  </r>
  <r>
    <s v="TXN003429"/>
    <d v="2026-01-20T00:00:00"/>
    <s v="AC00396"/>
    <s v="NEFT"/>
    <s v="Pune"/>
    <n v="388.73"/>
    <s v="SUCCESS"/>
    <d v="2026-01-21T00:00:00"/>
    <x v="0"/>
    <n v="8.6"/>
    <n v="1"/>
  </r>
  <r>
    <s v="TXN003430"/>
    <d v="2026-01-10T00:00:00"/>
    <s v="AC00235"/>
    <s v="CARD"/>
    <s v="Hyderabad"/>
    <n v="15787.95"/>
    <s v="SUCCESS"/>
    <d v="2026-01-10T00:00:00"/>
    <x v="1"/>
    <n v="32"/>
    <n v="1"/>
  </r>
  <r>
    <s v="TXN003431"/>
    <d v="2026-01-12T00:00:00"/>
    <s v="AC00353"/>
    <s v="UPI"/>
    <s v="Hyderabad"/>
    <n v="5480.73"/>
    <s v="SUCCESS"/>
    <d v="2026-01-15T00:00:00"/>
    <x v="2"/>
    <n v="26.3"/>
    <n v="1"/>
  </r>
  <r>
    <s v="TXN003432"/>
    <d v="2026-03-20T00:00:00"/>
    <s v="AC00487"/>
    <s v="CARD"/>
    <s v="Hyderabad"/>
    <n v="10022.540000000001"/>
    <s v="SUCCESS"/>
    <d v="2026-03-22T00:00:00"/>
    <x v="1"/>
    <n v="30.3"/>
    <n v="1"/>
  </r>
  <r>
    <s v="TXN003433"/>
    <d v="2026-01-03T00:00:00"/>
    <s v="AC00405"/>
    <s v="UPI"/>
    <s v="Hyderabad"/>
    <n v="3315.09"/>
    <s v="SUCCESS"/>
    <d v="2026-01-06T00:00:00"/>
    <x v="0"/>
    <n v="70.3"/>
    <n v="1"/>
  </r>
  <r>
    <s v="TXN003434"/>
    <d v="2026-01-15T00:00:00"/>
    <s v="AC00119"/>
    <s v="UPI"/>
    <s v="Hyderabad"/>
    <n v="1000.58"/>
    <s v="SUCCESS"/>
    <d v="2026-01-20T00:00:00"/>
    <x v="2"/>
    <n v="44.2"/>
    <n v="1"/>
  </r>
  <r>
    <s v="TXN003435"/>
    <d v="2026-01-19T00:00:00"/>
    <s v="AC00087"/>
    <s v="NEFT"/>
    <s v="Hyderabad"/>
    <n v="4450.91"/>
    <s v="SUCCESS"/>
    <d v="2026-01-19T00:00:00"/>
    <x v="0"/>
    <n v="54.4"/>
    <n v="1"/>
  </r>
  <r>
    <s v="TXN003436"/>
    <d v="2026-03-20T00:00:00"/>
    <s v="AC00740"/>
    <s v="CARD"/>
    <s v="Hyderabad"/>
    <n v="8452.07"/>
    <s v="SUCCESS"/>
    <d v="2026-03-20T00:00:00"/>
    <x v="2"/>
    <n v="12"/>
    <n v="1"/>
  </r>
  <r>
    <s v="TXN003437"/>
    <d v="2026-03-03T00:00:00"/>
    <s v="AC00366"/>
    <s v="UPI"/>
    <s v="Bengaluru"/>
    <n v="1256.3599999999999"/>
    <s v="SUCCESS"/>
    <d v="2026-03-03T00:00:00"/>
    <x v="2"/>
    <n v="13.8"/>
    <n v="1"/>
  </r>
  <r>
    <s v="TXN003438"/>
    <d v="2026-03-14T00:00:00"/>
    <s v="AC00315"/>
    <s v="CARD"/>
    <s v="Hyderabad"/>
    <n v="838"/>
    <s v="FAILED"/>
    <d v="2026-03-16T00:00:00"/>
    <x v="2"/>
    <n v="42.3"/>
    <n v="1"/>
  </r>
  <r>
    <s v="TXN003439"/>
    <d v="2026-02-03T00:00:00"/>
    <s v="AC00187"/>
    <s v="NEFT"/>
    <s v="Hyderabad"/>
    <n v="4503.7"/>
    <s v="SUCCESS"/>
    <d v="2026-02-05T00:00:00"/>
    <x v="2"/>
    <n v="61.5"/>
    <n v="1"/>
  </r>
  <r>
    <s v="TXN003440"/>
    <d v="2026-03-02T00:00:00"/>
    <s v="AC00510"/>
    <s v="IMPS"/>
    <s v="Hyderabad"/>
    <n v="22211.09"/>
    <s v="SUCCESS"/>
    <d v="2026-03-02T00:00:00"/>
    <x v="1"/>
    <n v="12.3"/>
    <n v="1"/>
  </r>
  <r>
    <s v="TXN003441"/>
    <d v="2026-02-20T00:00:00"/>
    <s v="AC00188"/>
    <s v="IMPS"/>
    <s v="Bengaluru"/>
    <n v="26732.13"/>
    <s v="SUCCESS"/>
    <d v="2026-02-23T00:00:00"/>
    <x v="2"/>
    <n v="31.7"/>
    <n v="1"/>
  </r>
  <r>
    <s v="TXN003442"/>
    <d v="2026-01-10T00:00:00"/>
    <s v="AC00308"/>
    <s v="NEFT"/>
    <s v="Hyderabad"/>
    <n v="1814.15"/>
    <s v="SUCCESS"/>
    <d v="2026-01-13T00:00:00"/>
    <x v="1"/>
    <n v="115.3"/>
    <n v="1"/>
  </r>
  <r>
    <s v="TXN003444"/>
    <d v="2026-03-10T00:00:00"/>
    <s v="AC00298"/>
    <s v="NEFT"/>
    <s v="Pune"/>
    <n v="3873.61"/>
    <s v="SUCCESS"/>
    <d v="2026-03-10T00:00:00"/>
    <x v="1"/>
    <n v="38.700000000000003"/>
    <n v="1"/>
  </r>
  <r>
    <s v="TXN003445"/>
    <d v="2026-03-31T00:00:00"/>
    <s v="AC00717"/>
    <s v="UPI"/>
    <s v="Pune"/>
    <n v="3807.98"/>
    <s v="SUCCESS"/>
    <d v="2026-04-02T00:00:00"/>
    <x v="2"/>
    <n v="31.5"/>
    <n v="1"/>
  </r>
  <r>
    <s v="TXN003446"/>
    <d v="2026-02-09T00:00:00"/>
    <s v="AC00632"/>
    <s v="IMPS"/>
    <s v="Bengaluru"/>
    <n v="5695.05"/>
    <s v="SUCCESS"/>
    <d v="2026-02-10T00:00:00"/>
    <x v="1"/>
    <n v="13.6"/>
    <n v="1"/>
  </r>
  <r>
    <s v="TXN003447"/>
    <d v="2026-03-22T00:00:00"/>
    <s v="AC00522"/>
    <s v="UPI"/>
    <s v="Hyderabad"/>
    <n v="17435.96"/>
    <s v="FAILED"/>
    <d v="2026-03-24T00:00:00"/>
    <x v="2"/>
    <n v="24.5"/>
    <n v="1"/>
  </r>
  <r>
    <s v="TXN003448"/>
    <d v="2026-01-09T00:00:00"/>
    <s v="AC00234"/>
    <s v="UPI"/>
    <s v="Bengaluru"/>
    <n v="4486.9399999999996"/>
    <s v="SUCCESS"/>
    <d v="2026-01-11T00:00:00"/>
    <x v="2"/>
    <n v="7.9"/>
    <n v="1"/>
  </r>
  <r>
    <s v="TXN003449"/>
    <d v="2026-01-27T00:00:00"/>
    <s v="AC00077"/>
    <s v="IMPS"/>
    <s v="Mumbai"/>
    <n v="22733.57"/>
    <s v="SUCCESS"/>
    <d v="2026-01-30T00:00:00"/>
    <x v="2"/>
    <n v="60.5"/>
    <n v="1"/>
  </r>
  <r>
    <s v="TXN003450"/>
    <d v="2026-01-08T00:00:00"/>
    <s v="AC00150"/>
    <s v="NEFT"/>
    <s v="Mumbai"/>
    <n v="2999.51"/>
    <s v="SUCCESS"/>
    <d v="2026-01-09T00:00:00"/>
    <x v="0"/>
    <n v="30"/>
    <n v="1"/>
  </r>
  <r>
    <s v="TXN003452"/>
    <d v="2026-02-06T00:00:00"/>
    <s v="AC00045"/>
    <s v="UPI"/>
    <s v="Mumbai"/>
    <n v="42499.14"/>
    <s v="SUCCESS"/>
    <d v="2026-02-06T00:00:00"/>
    <x v="1"/>
    <n v="32.799999999999997"/>
    <n v="1"/>
  </r>
  <r>
    <s v="TXN003453"/>
    <d v="2026-01-27T00:00:00"/>
    <s v="AC00600"/>
    <s v="NEFT"/>
    <s v="Hyderabad"/>
    <n v="6577.95"/>
    <s v="SUCCESS"/>
    <d v="2026-01-27T00:00:00"/>
    <x v="1"/>
    <n v="15.2"/>
    <n v="1"/>
  </r>
  <r>
    <s v="TXN003454"/>
    <d v="2026-02-03T00:00:00"/>
    <s v="AC00103"/>
    <s v="NEFT"/>
    <s v="Hyderabad"/>
    <n v="4333.6899999999996"/>
    <s v="SUCCESS"/>
    <d v="2026-02-04T00:00:00"/>
    <x v="0"/>
    <n v="32.799999999999997"/>
    <n v="1"/>
  </r>
  <r>
    <s v="TXN003455"/>
    <d v="2026-02-24T00:00:00"/>
    <s v="AC00506"/>
    <s v="NEFT"/>
    <s v="Hyderabad"/>
    <n v="11060.57"/>
    <s v="SUCCESS"/>
    <d v="2026-03-01T00:00:00"/>
    <x v="2"/>
    <n v="22.1"/>
    <n v="1"/>
  </r>
  <r>
    <s v="TXN003456"/>
    <d v="2026-03-30T00:00:00"/>
    <s v="AC00258"/>
    <s v="UPI"/>
    <s v="Hyderabad"/>
    <n v="5642.59"/>
    <s v="SUCCESS"/>
    <d v="2026-03-31T00:00:00"/>
    <x v="2"/>
    <n v="36.1"/>
    <n v="1"/>
  </r>
  <r>
    <s v="TXN003457"/>
    <d v="2026-03-30T00:00:00"/>
    <s v="AC00224"/>
    <s v="ATM"/>
    <s v="Bengaluru"/>
    <n v="35989.81"/>
    <s v="SUCCESS"/>
    <d v="2026-04-02T00:00:00"/>
    <x v="1"/>
    <n v="65"/>
    <n v="1"/>
  </r>
  <r>
    <s v="TXN003458"/>
    <d v="2026-02-20T00:00:00"/>
    <s v="AC00677"/>
    <s v="UPI"/>
    <s v="Hyderabad"/>
    <n v="1665.35"/>
    <s v="SUCCESS"/>
    <d v="2026-02-21T00:00:00"/>
    <x v="0"/>
    <n v="34.299999999999997"/>
    <n v="1"/>
  </r>
  <r>
    <s v="TXN003459"/>
    <d v="2026-01-20T00:00:00"/>
    <s v="AC00531"/>
    <s v="UPI"/>
    <s v="Hyderabad"/>
    <n v="3628.84"/>
    <s v="SUCCESS"/>
    <d v="2026-01-23T00:00:00"/>
    <x v="0"/>
    <n v="42.1"/>
    <n v="1"/>
  </r>
  <r>
    <s v="TXN003460"/>
    <d v="2026-01-09T00:00:00"/>
    <s v="AC00540"/>
    <s v="UPI"/>
    <s v="Pune"/>
    <n v="2371.59"/>
    <s v="SUCCESS"/>
    <d v="2026-01-10T00:00:00"/>
    <x v="2"/>
    <n v="12.5"/>
    <n v="1"/>
  </r>
  <r>
    <s v="TXN003461"/>
    <d v="2026-02-16T00:00:00"/>
    <s v="AC00136"/>
    <s v="UPI"/>
    <s v="Pune"/>
    <n v="6535.6"/>
    <s v="SUCCESS"/>
    <d v="2026-02-21T00:00:00"/>
    <x v="2"/>
    <n v="5.8"/>
    <n v="1"/>
  </r>
  <r>
    <s v="TXN003462"/>
    <d v="2026-02-14T00:00:00"/>
    <s v="AC00220"/>
    <s v="UPI"/>
    <s v="Bengaluru"/>
    <n v="3873.18"/>
    <s v="SUCCESS"/>
    <d v="2026-02-17T00:00:00"/>
    <x v="0"/>
    <n v="66.7"/>
    <n v="1"/>
  </r>
  <r>
    <s v="TXN003463"/>
    <d v="2026-01-06T00:00:00"/>
    <s v="AC00031"/>
    <s v="CARD"/>
    <s v="Mumbai"/>
    <n v="23846.29"/>
    <s v="SUCCESS"/>
    <d v="2026-01-07T00:00:00"/>
    <x v="2"/>
    <n v="18.5"/>
    <n v="1"/>
  </r>
  <r>
    <s v="TXN003464"/>
    <d v="2026-03-29T00:00:00"/>
    <s v="AC00384"/>
    <s v="UPI"/>
    <s v="Hyderabad"/>
    <n v="4040.67"/>
    <s v="SUCCESS"/>
    <d v="2026-03-31T00:00:00"/>
    <x v="2"/>
    <n v="19.7"/>
    <n v="1"/>
  </r>
  <r>
    <s v="TXN003465"/>
    <d v="2026-02-28T00:00:00"/>
    <s v="AC00548"/>
    <s v="IMPS"/>
    <s v="Bengaluru"/>
    <n v="2573.65"/>
    <s v="SUCCESS"/>
    <d v="2026-03-03T00:00:00"/>
    <x v="0"/>
    <n v="27.8"/>
    <n v="1"/>
  </r>
  <r>
    <s v="TXN003466"/>
    <d v="2026-02-03T00:00:00"/>
    <s v="AC00259"/>
    <s v="ATM"/>
    <s v="Hyderabad"/>
    <n v="4191.29"/>
    <s v="FAILED"/>
    <d v="2026-02-08T00:00:00"/>
    <x v="2"/>
    <n v="53.5"/>
    <n v="1"/>
  </r>
  <r>
    <s v="TXN003467"/>
    <d v="2026-02-14T00:00:00"/>
    <s v="AC00253"/>
    <s v="CARD"/>
    <s v="Mumbai"/>
    <n v="3166.22"/>
    <s v="SUCCESS"/>
    <d v="2026-02-17T00:00:00"/>
    <x v="2"/>
    <n v="29.5"/>
    <n v="1"/>
  </r>
  <r>
    <s v="TXN003468"/>
    <d v="2026-03-01T00:00:00"/>
    <s v="AC00207"/>
    <s v="UPI"/>
    <s v="Bengaluru"/>
    <n v="6667.01"/>
    <s v="SUCCESS"/>
    <d v="2026-03-01T00:00:00"/>
    <x v="2"/>
    <n v="20.9"/>
    <n v="1"/>
  </r>
  <r>
    <s v="TXN003469"/>
    <d v="2026-01-19T00:00:00"/>
    <s v="AC00274"/>
    <s v="UPI"/>
    <s v="Mumbai"/>
    <n v="9630.15"/>
    <s v="SUCCESS"/>
    <d v="2026-01-21T00:00:00"/>
    <x v="0"/>
    <n v="81.3"/>
    <n v="1"/>
  </r>
  <r>
    <s v="TXN003470"/>
    <d v="2026-02-13T00:00:00"/>
    <s v="AC00396"/>
    <s v="IMPS"/>
    <s v="Hyderabad"/>
    <n v="1504.03"/>
    <s v="SUCCESS"/>
    <d v="2026-02-13T00:00:00"/>
    <x v="2"/>
    <n v="63"/>
    <n v="1"/>
  </r>
  <r>
    <s v="TXN003471"/>
    <d v="2026-01-04T00:00:00"/>
    <s v="AC00088"/>
    <s v="CARD"/>
    <s v="Bengaluru"/>
    <n v="22045.39"/>
    <s v="SUCCESS"/>
    <d v="2026-01-07T00:00:00"/>
    <x v="2"/>
    <n v="15.9"/>
    <n v="1"/>
  </r>
  <r>
    <s v="TXN003472"/>
    <d v="2026-01-09T00:00:00"/>
    <s v="AC00621"/>
    <s v="IMPS"/>
    <s v="Hyderabad"/>
    <n v="5695.75"/>
    <s v="SUCCESS"/>
    <d v="2026-01-11T00:00:00"/>
    <x v="2"/>
    <n v="55.2"/>
    <n v="1"/>
  </r>
  <r>
    <s v="TXN003473"/>
    <d v="2026-02-24T00:00:00"/>
    <s v="AC00688"/>
    <s v="ATM"/>
    <s v="Bengaluru"/>
    <n v="2507.41"/>
    <s v="SUCCESS"/>
    <d v="2026-03-01T00:00:00"/>
    <x v="1"/>
    <n v="16.7"/>
    <n v="1"/>
  </r>
  <r>
    <s v="TXN003474"/>
    <d v="2026-03-31T00:00:00"/>
    <s v="AC00343"/>
    <s v="IMPS"/>
    <s v="Bengaluru"/>
    <n v="1133.98"/>
    <s v="SUCCESS"/>
    <d v="2026-04-03T00:00:00"/>
    <x v="0"/>
    <n v="5.3"/>
    <n v="2"/>
  </r>
  <r>
    <s v="TXN003474"/>
    <d v="2026-03-31T00:00:00"/>
    <s v="AC00343"/>
    <s v="IMPS"/>
    <s v="Bengaluru"/>
    <n v="1133.98"/>
    <s v="SUCCESS"/>
    <d v="2026-04-02T00:00:00"/>
    <x v="0"/>
    <n v="5.3"/>
    <n v="2"/>
  </r>
  <r>
    <s v="TXN003475"/>
    <d v="2026-01-27T00:00:00"/>
    <s v="AC00794"/>
    <s v="UPI"/>
    <s v="Mumbai"/>
    <n v="1962.55"/>
    <s v="SUCCESS"/>
    <d v="2026-01-27T00:00:00"/>
    <x v="0"/>
    <n v="18.100000000000001"/>
    <n v="1"/>
  </r>
  <r>
    <s v="TXN003476"/>
    <d v="2026-02-22T00:00:00"/>
    <s v="AC00729"/>
    <s v="IMPS"/>
    <s v="Hyderabad"/>
    <n v="387.97"/>
    <s v="SUCCESS"/>
    <d v="2026-02-27T00:00:00"/>
    <x v="1"/>
    <n v="43.8"/>
    <n v="1"/>
  </r>
  <r>
    <s v="TXN003477"/>
    <d v="2026-01-04T00:00:00"/>
    <s v="AC00756"/>
    <s v="NEFT"/>
    <s v="Pune"/>
    <n v="6083.22"/>
    <s v="SUCCESS"/>
    <d v="2026-01-07T00:00:00"/>
    <x v="2"/>
    <n v="18.3"/>
    <n v="1"/>
  </r>
  <r>
    <s v="TXN003479"/>
    <d v="2026-01-02T00:00:00"/>
    <s v="AC00792"/>
    <s v="NEFT"/>
    <s v="Hyderabad"/>
    <n v="3191.37"/>
    <s v="SUCCESS"/>
    <d v="2026-01-04T00:00:00"/>
    <x v="0"/>
    <n v="9.4"/>
    <n v="1"/>
  </r>
  <r>
    <s v="TXN003480"/>
    <d v="2026-02-04T00:00:00"/>
    <s v="AC00535"/>
    <s v="CARD"/>
    <s v="Hyderabad"/>
    <n v="1462.89"/>
    <s v="SUCCESS"/>
    <d v="2026-02-04T00:00:00"/>
    <x v="2"/>
    <n v="42.3"/>
    <n v="1"/>
  </r>
  <r>
    <s v="TXN003481"/>
    <d v="2026-03-22T00:00:00"/>
    <s v="AC00451"/>
    <s v="IMPS"/>
    <s v="Hyderabad"/>
    <n v="1513.7"/>
    <s v="SUCCESS"/>
    <d v="2026-03-25T00:00:00"/>
    <x v="2"/>
    <n v="9.6999999999999993"/>
    <n v="1"/>
  </r>
  <r>
    <s v="TXN003482"/>
    <d v="2026-03-05T00:00:00"/>
    <s v="AC00307"/>
    <s v="NEFT"/>
    <s v="Bengaluru"/>
    <n v="4626.9399999999996"/>
    <s v="SUCCESS"/>
    <d v="2026-03-05T00:00:00"/>
    <x v="2"/>
    <n v="11.2"/>
    <n v="1"/>
  </r>
  <r>
    <s v="TXN003483"/>
    <d v="2026-03-20T00:00:00"/>
    <s v="AC00282"/>
    <s v="IMPS"/>
    <s v="Hyderabad"/>
    <n v="1681.31"/>
    <s v="SUCCESS"/>
    <d v="2026-03-23T00:00:00"/>
    <x v="1"/>
    <n v="22.5"/>
    <n v="1"/>
  </r>
  <r>
    <s v="TXN003484"/>
    <d v="2026-03-19T00:00:00"/>
    <s v="AC00476"/>
    <s v="UPI"/>
    <s v="Bengaluru"/>
    <n v="7401.56"/>
    <s v="SUCCESS"/>
    <d v="2026-03-19T00:00:00"/>
    <x v="1"/>
    <n v="18"/>
    <n v="1"/>
  </r>
  <r>
    <s v="TXN003485"/>
    <d v="2026-01-06T00:00:00"/>
    <s v="AC00012"/>
    <s v="IMPS"/>
    <s v="Pune"/>
    <n v="1438.42"/>
    <s v="SUCCESS"/>
    <d v="2026-01-09T00:00:00"/>
    <x v="2"/>
    <n v="39.1"/>
    <n v="1"/>
  </r>
  <r>
    <s v="TXN003486"/>
    <d v="2026-03-08T00:00:00"/>
    <s v="AC00008"/>
    <s v="UPI"/>
    <s v="Bengaluru"/>
    <n v="6838.7"/>
    <s v="SUCCESS"/>
    <d v="2026-03-11T00:00:00"/>
    <x v="2"/>
    <n v="42"/>
    <n v="1"/>
  </r>
  <r>
    <s v="TXN003487"/>
    <d v="2026-01-24T00:00:00"/>
    <s v="AC00053"/>
    <s v="NEFT"/>
    <s v="Hyderabad"/>
    <n v="2148.6999999999998"/>
    <s v="REVERSED"/>
    <d v="2026-01-27T00:00:00"/>
    <x v="1"/>
    <n v="1.8"/>
    <n v="1"/>
  </r>
  <r>
    <s v="TXN003488"/>
    <d v="2026-02-11T00:00:00"/>
    <s v="AC00520"/>
    <s v="ATM"/>
    <s v="Hyderabad"/>
    <n v="4100.57"/>
    <s v="SUCCESS"/>
    <d v="2026-02-16T00:00:00"/>
    <x v="0"/>
    <n v="9.4"/>
    <n v="1"/>
  </r>
  <r>
    <s v="TXN003489"/>
    <d v="2026-02-28T00:00:00"/>
    <s v="AC00524"/>
    <s v="UPI"/>
    <s v="Hyderabad"/>
    <n v="2594.1799999999998"/>
    <s v="SUCCESS"/>
    <d v="2026-03-05T00:00:00"/>
    <x v="0"/>
    <n v="18.600000000000001"/>
    <n v="1"/>
  </r>
  <r>
    <s v="TXN003490"/>
    <d v="2026-03-06T00:00:00"/>
    <s v="AC00075"/>
    <s v="NEFT"/>
    <s v="Mumbai"/>
    <n v="2965.56"/>
    <s v="SUCCESS"/>
    <d v="2026-03-09T00:00:00"/>
    <x v="2"/>
    <n v="31.1"/>
    <n v="1"/>
  </r>
  <r>
    <s v="TXN003491"/>
    <d v="2026-02-23T00:00:00"/>
    <s v="AC00097"/>
    <s v="NEFT"/>
    <s v="Hyderabad"/>
    <n v="3339.2"/>
    <s v="SUCCESS"/>
    <d v="2026-02-24T00:00:00"/>
    <x v="2"/>
    <n v="6"/>
    <n v="1"/>
  </r>
  <r>
    <s v="TXN003492"/>
    <d v="2026-03-12T00:00:00"/>
    <s v="AC00417"/>
    <s v="UPI"/>
    <s v="Bengaluru"/>
    <n v="10787.73"/>
    <s v="SUCCESS"/>
    <d v="2026-03-14T00:00:00"/>
    <x v="2"/>
    <n v="26.2"/>
    <n v="2"/>
  </r>
  <r>
    <s v="TXN003492"/>
    <d v="2026-03-12T00:00:00"/>
    <s v="AC00417"/>
    <s v="UPI"/>
    <s v="Bengaluru"/>
    <n v="10787.73"/>
    <s v="SUCCESS"/>
    <d v="2026-03-13T00:00:00"/>
    <x v="2"/>
    <n v="26.2"/>
    <n v="2"/>
  </r>
  <r>
    <s v="TXN003493"/>
    <d v="2026-03-15T00:00:00"/>
    <s v="AC00834"/>
    <s v="NEFT"/>
    <s v="Bengaluru"/>
    <n v="12196.87"/>
    <s v="SUCCESS"/>
    <d v="2026-03-18T00:00:00"/>
    <x v="2"/>
    <n v="24.6"/>
    <n v="2"/>
  </r>
  <r>
    <s v="TXN003493"/>
    <d v="2026-03-15T00:00:00"/>
    <s v="AC00834"/>
    <s v="NEFT"/>
    <s v="Bengaluru"/>
    <n v="12196.87"/>
    <s v="SUCCESS"/>
    <d v="2026-03-17T00:00:00"/>
    <x v="2"/>
    <n v="24.6"/>
    <n v="2"/>
  </r>
  <r>
    <s v="TXN003494"/>
    <d v="2026-01-02T00:00:00"/>
    <s v="AC00286"/>
    <s v="UPI"/>
    <s v="Hyderabad"/>
    <n v="35888.769999999997"/>
    <s v="SUCCESS"/>
    <d v="2026-01-03T00:00:00"/>
    <x v="1"/>
    <n v="29.2"/>
    <n v="1"/>
  </r>
  <r>
    <s v="TXN003495"/>
    <d v="2026-01-07T00:00:00"/>
    <s v="AC00069"/>
    <s v="UPI"/>
    <s v="Hyderabad"/>
    <n v="12630.62"/>
    <s v="SUCCESS"/>
    <d v="2026-01-10T00:00:00"/>
    <x v="1"/>
    <n v="43.4"/>
    <n v="1"/>
  </r>
  <r>
    <s v="TXN003496"/>
    <d v="2026-02-28T00:00:00"/>
    <s v="AC00674"/>
    <s v="UPI"/>
    <s v="Pune"/>
    <n v="22145.22"/>
    <s v="SUCCESS"/>
    <d v="2026-03-01T00:00:00"/>
    <x v="1"/>
    <n v="34.6"/>
    <n v="1"/>
  </r>
  <r>
    <s v="TXN003497"/>
    <d v="2026-02-04T00:00:00"/>
    <s v="AC00735"/>
    <s v="UPI"/>
    <s v="Bengaluru"/>
    <n v="2078.79"/>
    <s v="SUCCESS"/>
    <d v="2026-02-04T00:00:00"/>
    <x v="1"/>
    <n v="40.1"/>
    <n v="1"/>
  </r>
  <r>
    <s v="TXN003498"/>
    <d v="2026-01-01T00:00:00"/>
    <s v="AC00161"/>
    <s v="NEFT"/>
    <s v="Bengaluru"/>
    <n v="41266.589999999997"/>
    <s v="SUCCESS"/>
    <d v="2026-01-04T00:00:00"/>
    <x v="1"/>
    <n v="53.5"/>
    <n v="1"/>
  </r>
  <r>
    <s v="TXN003499"/>
    <d v="2026-02-06T00:00:00"/>
    <s v="AC00736"/>
    <s v="NEFT"/>
    <s v="Hyderabad"/>
    <n v="10424.74"/>
    <s v="SUCCESS"/>
    <d v="2026-02-06T00:00:00"/>
    <x v="2"/>
    <n v="9.5"/>
    <n v="1"/>
  </r>
  <r>
    <s v="TXN003500"/>
    <d v="2026-02-08T00:00:00"/>
    <s v="AC00385"/>
    <s v="IMPS"/>
    <s v="Bengaluru"/>
    <n v="3605.29"/>
    <s v="SUCCESS"/>
    <d v="2026-02-09T00:00:00"/>
    <x v="0"/>
    <n v="51.6"/>
    <n v="1"/>
  </r>
  <r>
    <s v="TXN003501"/>
    <d v="2026-03-21T00:00:00"/>
    <s v="AC00443"/>
    <s v="CARD"/>
    <s v="Bengaluru"/>
    <n v="4629.62"/>
    <s v="SUCCESS"/>
    <d v="2026-03-24T00:00:00"/>
    <x v="0"/>
    <n v="45"/>
    <n v="1"/>
  </r>
  <r>
    <s v="TXN003502"/>
    <d v="2026-03-27T00:00:00"/>
    <s v="AC00634"/>
    <s v="UPI"/>
    <s v="Mumbai"/>
    <n v="997.58"/>
    <s v="REVERSED"/>
    <d v="2026-03-30T00:00:00"/>
    <x v="1"/>
    <n v="26"/>
    <n v="1"/>
  </r>
  <r>
    <s v="TXN003503"/>
    <d v="2026-03-19T00:00:00"/>
    <s v="AC00047"/>
    <s v="UPI"/>
    <s v="Hyderabad"/>
    <n v="6970.76"/>
    <s v="SUCCESS"/>
    <d v="2026-03-19T00:00:00"/>
    <x v="1"/>
    <n v="49.4"/>
    <n v="1"/>
  </r>
  <r>
    <s v="TXN003504"/>
    <d v="2026-01-14T00:00:00"/>
    <s v="AC00416"/>
    <s v="IMPS"/>
    <s v="Hyderabad"/>
    <n v="2836.18"/>
    <s v="FAILED"/>
    <d v="2026-01-16T00:00:00"/>
    <x v="0"/>
    <n v="26.4"/>
    <n v="1"/>
  </r>
  <r>
    <s v="TXN003505"/>
    <d v="2026-02-19T00:00:00"/>
    <s v="AC00232"/>
    <s v="UPI"/>
    <s v="Pune"/>
    <n v="12025.5"/>
    <s v="SUCCESS"/>
    <d v="2026-02-20T00:00:00"/>
    <x v="2"/>
    <n v="25"/>
    <n v="1"/>
  </r>
  <r>
    <s v="TXN003506"/>
    <d v="2026-02-18T00:00:00"/>
    <s v="AC00391"/>
    <s v="UPI"/>
    <s v="Pune"/>
    <n v="2818.72"/>
    <s v="SUCCESS"/>
    <d v="2026-02-19T00:00:00"/>
    <x v="1"/>
    <n v="22.9"/>
    <n v="1"/>
  </r>
  <r>
    <s v="TXN003507"/>
    <d v="2026-03-07T00:00:00"/>
    <s v="AC00845"/>
    <s v="UPI"/>
    <s v="Bengaluru"/>
    <n v="30338.75"/>
    <s v="FAILED"/>
    <d v="2026-03-08T00:00:00"/>
    <x v="0"/>
    <n v="16.5"/>
    <n v="1"/>
  </r>
  <r>
    <s v="TXN003508"/>
    <d v="2026-01-17T00:00:00"/>
    <s v="AC00480"/>
    <s v="UPI"/>
    <s v="Mumbai"/>
    <n v="5644.18"/>
    <s v="SUCCESS"/>
    <d v="2026-01-20T00:00:00"/>
    <x v="2"/>
    <n v="29"/>
    <n v="1"/>
  </r>
  <r>
    <s v="TXN003509"/>
    <d v="2026-03-27T00:00:00"/>
    <s v="AC00062"/>
    <s v="IMPS"/>
    <s v="Hyderabad"/>
    <n v="8358.23"/>
    <s v="SUCCESS"/>
    <d v="2026-03-28T00:00:00"/>
    <x v="2"/>
    <n v="42.1"/>
    <n v="1"/>
  </r>
  <r>
    <s v="TXN003510"/>
    <d v="2026-01-07T00:00:00"/>
    <s v="AC00271"/>
    <s v="UPI"/>
    <s v="Bengaluru"/>
    <n v="11752.4"/>
    <s v="SUCCESS"/>
    <d v="2026-01-10T00:00:00"/>
    <x v="2"/>
    <n v="17.899999999999999"/>
    <n v="1"/>
  </r>
  <r>
    <s v="TXN003511"/>
    <d v="2026-01-26T00:00:00"/>
    <s v="AC00401"/>
    <s v="UPI"/>
    <s v="Mumbai"/>
    <n v="71114.070000000007"/>
    <s v="SUCCESS"/>
    <d v="2026-01-27T00:00:00"/>
    <x v="1"/>
    <n v="7.2"/>
    <n v="1"/>
  </r>
  <r>
    <s v="TXN003512"/>
    <d v="2026-02-16T00:00:00"/>
    <s v="AC00504"/>
    <s v="CARD"/>
    <s v="Pune"/>
    <n v="9696.7900000000009"/>
    <s v="SUCCESS"/>
    <d v="2026-02-19T00:00:00"/>
    <x v="1"/>
    <n v="47.1"/>
    <n v="1"/>
  </r>
  <r>
    <s v="TXN003513"/>
    <d v="2026-03-19T00:00:00"/>
    <s v="AC00045"/>
    <s v="UPI"/>
    <s v="Hyderabad"/>
    <n v="3983.85"/>
    <s v="SUCCESS"/>
    <d v="2026-03-19T00:00:00"/>
    <x v="0"/>
    <n v="4.9000000000000004"/>
    <n v="1"/>
  </r>
  <r>
    <s v="TXN003514"/>
    <d v="2026-01-23T00:00:00"/>
    <s v="AC00338"/>
    <s v="UPI"/>
    <s v="Mumbai"/>
    <n v="1319.3"/>
    <s v="SUCCESS"/>
    <d v="2026-01-26T00:00:00"/>
    <x v="2"/>
    <n v="41"/>
    <n v="1"/>
  </r>
  <r>
    <s v="TXN003515"/>
    <d v="2026-02-26T00:00:00"/>
    <s v="AC00233"/>
    <s v="UPI"/>
    <s v="Mumbai"/>
    <n v="5330.61"/>
    <s v="SUCCESS"/>
    <d v="2026-02-28T00:00:00"/>
    <x v="0"/>
    <n v="25.4"/>
    <n v="1"/>
  </r>
  <r>
    <s v="TXN003516"/>
    <d v="2026-02-24T00:00:00"/>
    <s v="AC00075"/>
    <s v="IMPS"/>
    <s v="Mumbai"/>
    <n v="2377.98"/>
    <s v="SUCCESS"/>
    <d v="2026-02-25T00:00:00"/>
    <x v="0"/>
    <n v="11.8"/>
    <n v="1"/>
  </r>
  <r>
    <s v="TXN003517"/>
    <d v="2026-02-24T00:00:00"/>
    <s v="AC00721"/>
    <s v="UPI"/>
    <s v="Hyderabad"/>
    <n v="3330.54"/>
    <s v="SUCCESS"/>
    <d v="2026-02-24T00:00:00"/>
    <x v="1"/>
    <n v="9.1999999999999993"/>
    <n v="1"/>
  </r>
  <r>
    <s v="TXN003518"/>
    <d v="2026-02-11T00:00:00"/>
    <s v="AC00736"/>
    <s v="NEFT"/>
    <s v="Hyderabad"/>
    <n v="2325.3200000000002"/>
    <s v="SUCCESS"/>
    <d v="2026-02-12T00:00:00"/>
    <x v="2"/>
    <n v="32.5"/>
    <n v="1"/>
  </r>
  <r>
    <s v="TXN003519"/>
    <d v="2026-03-27T00:00:00"/>
    <s v="AC00557"/>
    <s v="UPI"/>
    <s v="Mumbai"/>
    <n v="8581.27"/>
    <s v="SUCCESS"/>
    <d v="2026-03-27T00:00:00"/>
    <x v="2"/>
    <n v="10.5"/>
    <n v="1"/>
  </r>
  <r>
    <s v="TXN003520"/>
    <d v="2026-03-04T00:00:00"/>
    <s v="AC00487"/>
    <s v="UPI"/>
    <s v="Bengaluru"/>
    <n v="2035.18"/>
    <s v="SUCCESS"/>
    <d v="2026-03-07T00:00:00"/>
    <x v="1"/>
    <n v="33"/>
    <n v="1"/>
  </r>
  <r>
    <s v="TXN003521"/>
    <d v="2026-01-20T00:00:00"/>
    <s v="AC00701"/>
    <s v="IMPS"/>
    <s v="Pune"/>
    <n v="3648"/>
    <s v="SUCCESS"/>
    <d v="2026-01-23T00:00:00"/>
    <x v="1"/>
    <n v="110.1"/>
    <n v="1"/>
  </r>
  <r>
    <s v="TXN003523"/>
    <d v="2026-01-23T00:00:00"/>
    <s v="AC00758"/>
    <s v="UPI"/>
    <s v="Bengaluru"/>
    <n v="2997.06"/>
    <s v="SUCCESS"/>
    <d v="2026-01-25T00:00:00"/>
    <x v="2"/>
    <n v="23.5"/>
    <n v="1"/>
  </r>
  <r>
    <s v="TXN003524"/>
    <d v="2026-02-09T00:00:00"/>
    <s v="AC00602"/>
    <s v="UPI"/>
    <s v="Bengaluru"/>
    <n v="2867.44"/>
    <s v="SUCCESS"/>
    <d v="2026-02-10T00:00:00"/>
    <x v="2"/>
    <n v="26.7"/>
    <n v="1"/>
  </r>
  <r>
    <s v="TXN003525"/>
    <d v="2026-02-24T00:00:00"/>
    <s v="AC00121"/>
    <s v="UPI"/>
    <s v="Pune"/>
    <n v="2691.56"/>
    <s v="SUCCESS"/>
    <d v="2026-02-27T00:00:00"/>
    <x v="2"/>
    <n v="25.9"/>
    <n v="1"/>
  </r>
  <r>
    <s v="TXN003526"/>
    <d v="2026-03-20T00:00:00"/>
    <s v="AC00285"/>
    <s v="CARD"/>
    <s v="Bengaluru"/>
    <n v="23175.86"/>
    <s v="SUCCESS"/>
    <d v="2026-03-20T00:00:00"/>
    <x v="2"/>
    <n v="53.2"/>
    <n v="1"/>
  </r>
  <r>
    <s v="TXN003527"/>
    <d v="2026-01-07T00:00:00"/>
    <s v="AC00588"/>
    <s v="UPI"/>
    <s v="Mumbai"/>
    <n v="4790.54"/>
    <s v="FAILED"/>
    <d v="2026-01-07T00:00:00"/>
    <x v="2"/>
    <n v="28.9"/>
    <n v="1"/>
  </r>
  <r>
    <s v="TXN003528"/>
    <d v="2026-02-09T00:00:00"/>
    <s v="AC00612"/>
    <s v="NEFT"/>
    <s v="Mumbai"/>
    <n v="53145.36"/>
    <s v="SUCCESS"/>
    <d v="2026-02-10T00:00:00"/>
    <x v="2"/>
    <n v="32.5"/>
    <n v="1"/>
  </r>
  <r>
    <s v="TXN003529"/>
    <d v="2026-03-07T00:00:00"/>
    <s v="AC00553"/>
    <s v="IMPS"/>
    <s v="Pune"/>
    <n v="5881.9"/>
    <s v="FAILED"/>
    <d v="2026-03-10T00:00:00"/>
    <x v="0"/>
    <n v="49"/>
    <n v="1"/>
  </r>
  <r>
    <s v="TXN003530"/>
    <d v="2026-03-21T00:00:00"/>
    <s v="AC00374"/>
    <s v="NEFT"/>
    <s v="Hyderabad"/>
    <n v="5606.58"/>
    <s v="SUCCESS"/>
    <d v="2026-03-24T00:00:00"/>
    <x v="2"/>
    <n v="91.4"/>
    <n v="1"/>
  </r>
  <r>
    <s v="TXN003531"/>
    <d v="2026-03-09T00:00:00"/>
    <s v="AC00766"/>
    <s v="NEFT"/>
    <s v="Hyderabad"/>
    <n v="6872.29"/>
    <s v="SUCCESS"/>
    <d v="2026-03-12T00:00:00"/>
    <x v="2"/>
    <n v="26.3"/>
    <n v="1"/>
  </r>
  <r>
    <s v="TXN003532"/>
    <d v="2026-01-30T00:00:00"/>
    <s v="AC00187"/>
    <s v="UPI"/>
    <s v="Mumbai"/>
    <n v="11245.66"/>
    <s v="SUCCESS"/>
    <d v="2026-02-02T00:00:00"/>
    <x v="0"/>
    <n v="33.1"/>
    <n v="1"/>
  </r>
  <r>
    <s v="TXN003533"/>
    <d v="2026-02-27T00:00:00"/>
    <s v="AC00437"/>
    <s v="UPI"/>
    <s v="Bengaluru"/>
    <n v="3863.59"/>
    <s v="SUCCESS"/>
    <d v="2026-03-04T00:00:00"/>
    <x v="0"/>
    <n v="73.5"/>
    <n v="1"/>
  </r>
  <r>
    <s v="TXN003534"/>
    <d v="2026-03-31T00:00:00"/>
    <s v="AC00673"/>
    <s v="UPI"/>
    <s v="Hyderabad"/>
    <n v="1299.69"/>
    <s v="SUCCESS"/>
    <d v="2026-03-31T00:00:00"/>
    <x v="0"/>
    <n v="56"/>
    <n v="1"/>
  </r>
  <r>
    <s v="TXN003535"/>
    <d v="2026-01-28T00:00:00"/>
    <s v="AC00128"/>
    <s v="IMPS"/>
    <s v="Bengaluru"/>
    <n v="5820.3"/>
    <s v="SUCCESS"/>
    <d v="2026-01-31T00:00:00"/>
    <x v="1"/>
    <n v="11.2"/>
    <n v="1"/>
  </r>
  <r>
    <s v="TXN003536"/>
    <d v="2026-03-02T00:00:00"/>
    <s v="AC00584"/>
    <s v="UPI"/>
    <s v="Bengaluru"/>
    <n v="3885.48"/>
    <s v="SUCCESS"/>
    <d v="2026-03-03T00:00:00"/>
    <x v="2"/>
    <n v="16.2"/>
    <n v="1"/>
  </r>
  <r>
    <s v="TXN003537"/>
    <d v="2026-02-17T00:00:00"/>
    <s v="AC00027"/>
    <s v="CARD"/>
    <s v="Hyderabad"/>
    <n v="1245.56"/>
    <s v="SUCCESS"/>
    <d v="2026-02-17T00:00:00"/>
    <x v="1"/>
    <n v="24.4"/>
    <n v="1"/>
  </r>
  <r>
    <s v="TXN003538"/>
    <d v="2026-02-27T00:00:00"/>
    <s v="AC00608"/>
    <s v="CARD"/>
    <s v="Hyderabad"/>
    <n v="8610.0300000000007"/>
    <s v="SUCCESS"/>
    <d v="2026-02-27T00:00:00"/>
    <x v="0"/>
    <n v="63.4"/>
    <n v="1"/>
  </r>
  <r>
    <s v="TXN003539"/>
    <d v="2026-03-26T00:00:00"/>
    <s v="AC00174"/>
    <s v="UPI"/>
    <s v="Hyderabad"/>
    <n v="1537.54"/>
    <s v="SUCCESS"/>
    <d v="2026-03-29T00:00:00"/>
    <x v="1"/>
    <n v="6.1"/>
    <n v="1"/>
  </r>
  <r>
    <s v="TXN003540"/>
    <d v="2026-01-24T00:00:00"/>
    <s v="AC00561"/>
    <s v="UPI"/>
    <s v="Hyderabad"/>
    <n v="2158.02"/>
    <s v="SUCCESS"/>
    <d v="2026-01-24T00:00:00"/>
    <x v="1"/>
    <n v="21.5"/>
    <n v="1"/>
  </r>
  <r>
    <s v="TXN003541"/>
    <d v="2026-03-19T00:00:00"/>
    <s v="AC00469"/>
    <s v="UPI"/>
    <s v="Bengaluru"/>
    <n v="7347.49"/>
    <s v="SUCCESS"/>
    <d v="2026-03-22T00:00:00"/>
    <x v="2"/>
    <n v="10"/>
    <n v="1"/>
  </r>
  <r>
    <s v="TXN003542"/>
    <d v="2026-01-27T00:00:00"/>
    <s v="AC00698"/>
    <s v="UPI"/>
    <s v="Pune"/>
    <n v="1985.33"/>
    <s v="SUCCESS"/>
    <d v="2026-01-30T00:00:00"/>
    <x v="2"/>
    <n v="41"/>
    <n v="1"/>
  </r>
  <r>
    <s v="TXN003543"/>
    <d v="2026-03-08T00:00:00"/>
    <s v="AC00468"/>
    <s v="NEFT"/>
    <s v="Bengaluru"/>
    <n v="5584.8"/>
    <s v="SUCCESS"/>
    <d v="2026-03-13T00:00:00"/>
    <x v="0"/>
    <n v="17.899999999999999"/>
    <n v="1"/>
  </r>
  <r>
    <s v="TXN003544"/>
    <d v="2026-01-15T00:00:00"/>
    <s v="AC00275"/>
    <s v="CARD"/>
    <s v="Hyderabad"/>
    <n v="4506.7700000000004"/>
    <s v="SUCCESS"/>
    <d v="2026-01-17T00:00:00"/>
    <x v="2"/>
    <n v="19.8"/>
    <n v="1"/>
  </r>
  <r>
    <s v="TXN003545"/>
    <d v="2026-01-27T00:00:00"/>
    <s v="AC00745"/>
    <s v="IMPS"/>
    <s v="Mumbai"/>
    <n v="21035.73"/>
    <s v="SUCCESS"/>
    <d v="2026-01-27T00:00:00"/>
    <x v="2"/>
    <n v="35.799999999999997"/>
    <n v="1"/>
  </r>
  <r>
    <s v="TXN003546"/>
    <d v="2026-02-01T00:00:00"/>
    <s v="AC00648"/>
    <s v="UPI"/>
    <s v="Mumbai"/>
    <n v="9864.31"/>
    <s v="SUCCESS"/>
    <d v="2026-02-04T00:00:00"/>
    <x v="1"/>
    <n v="6.4"/>
    <n v="1"/>
  </r>
  <r>
    <s v="TXN003548"/>
    <d v="2026-03-21T00:00:00"/>
    <s v="AC00157"/>
    <s v="IMPS"/>
    <s v="Bengaluru"/>
    <n v="3658.81"/>
    <s v="SUCCESS"/>
    <d v="2026-03-21T00:00:00"/>
    <x v="2"/>
    <n v="12.4"/>
    <n v="1"/>
  </r>
  <r>
    <s v="TXN003549"/>
    <d v="2026-03-07T00:00:00"/>
    <s v="AC00260"/>
    <s v="CARD"/>
    <s v="Bengaluru"/>
    <n v="839.2"/>
    <s v="SUCCESS"/>
    <d v="2026-03-07T00:00:00"/>
    <x v="2"/>
    <n v="19.8"/>
    <n v="1"/>
  </r>
  <r>
    <s v="TXN003550"/>
    <d v="2026-03-09T00:00:00"/>
    <s v="AC00050"/>
    <s v="IMPS"/>
    <s v="Pune"/>
    <n v="1521.2"/>
    <s v="SUCCESS"/>
    <d v="2026-03-10T00:00:00"/>
    <x v="0"/>
    <n v="35.799999999999997"/>
    <n v="1"/>
  </r>
  <r>
    <s v="TXN003551"/>
    <d v="2026-01-18T00:00:00"/>
    <s v="AC00010"/>
    <s v="UPI"/>
    <s v="Hyderabad"/>
    <n v="263.73"/>
    <s v="SUCCESS"/>
    <d v="2026-01-18T00:00:00"/>
    <x v="1"/>
    <n v="77.599999999999994"/>
    <n v="1"/>
  </r>
  <r>
    <s v="TXN003552"/>
    <d v="2026-01-08T00:00:00"/>
    <s v="AC00465"/>
    <s v="CARD"/>
    <s v="Hyderabad"/>
    <n v="3418.98"/>
    <s v="SUCCESS"/>
    <d v="2026-01-10T00:00:00"/>
    <x v="0"/>
    <n v="32.799999999999997"/>
    <n v="1"/>
  </r>
  <r>
    <s v="TXN003553"/>
    <d v="2026-01-26T00:00:00"/>
    <s v="AC00325"/>
    <s v="UPI"/>
    <s v="Mumbai"/>
    <n v="3942.78"/>
    <s v="SUCCESS"/>
    <d v="2026-01-28T00:00:00"/>
    <x v="1"/>
    <n v="30.8"/>
    <n v="1"/>
  </r>
  <r>
    <s v="TXN003555"/>
    <d v="2026-03-02T00:00:00"/>
    <s v="AC00621"/>
    <s v="UPI"/>
    <s v="Bengaluru"/>
    <n v="12145.94"/>
    <s v="SUCCESS"/>
    <d v="2026-03-03T00:00:00"/>
    <x v="1"/>
    <n v="40"/>
    <n v="1"/>
  </r>
  <r>
    <s v="TXN003556"/>
    <d v="2026-01-01T00:00:00"/>
    <s v="AC00132"/>
    <s v="UPI"/>
    <s v="Mumbai"/>
    <n v="557.1"/>
    <s v="SUCCESS"/>
    <d v="2026-01-02T00:00:00"/>
    <x v="0"/>
    <n v="30.5"/>
    <n v="1"/>
  </r>
  <r>
    <s v="TXN003557"/>
    <d v="2026-02-03T00:00:00"/>
    <s v="AC00847"/>
    <s v="NEFT"/>
    <s v="Pune"/>
    <n v="2297.7399999999998"/>
    <s v="SUCCESS"/>
    <d v="2026-02-05T00:00:00"/>
    <x v="1"/>
    <n v="52.6"/>
    <n v="1"/>
  </r>
  <r>
    <s v="TXN003558"/>
    <d v="2026-02-18T00:00:00"/>
    <s v="AC00647"/>
    <s v="UPI"/>
    <s v="Bengaluru"/>
    <n v="10604.04"/>
    <s v="SUCCESS"/>
    <d v="2026-02-20T00:00:00"/>
    <x v="2"/>
    <n v="42.7"/>
    <n v="1"/>
  </r>
  <r>
    <s v="TXN003559"/>
    <d v="2026-01-30T00:00:00"/>
    <s v="AC00592"/>
    <s v="UPI"/>
    <s v="Bengaluru"/>
    <n v="12422.78"/>
    <s v="SUCCESS"/>
    <d v="2026-02-02T00:00:00"/>
    <x v="2"/>
    <n v="27.4"/>
    <n v="1"/>
  </r>
  <r>
    <s v="TXN003560"/>
    <d v="2026-02-15T00:00:00"/>
    <s v="AC00230"/>
    <s v="IMPS"/>
    <s v="Bengaluru"/>
    <n v="236.23"/>
    <s v="SUCCESS"/>
    <d v="2026-02-15T00:00:00"/>
    <x v="0"/>
    <n v="23.6"/>
    <n v="1"/>
  </r>
  <r>
    <s v="TXN003561"/>
    <d v="2026-02-04T00:00:00"/>
    <s v="AC00599"/>
    <s v="NEFT"/>
    <s v="Hyderabad"/>
    <n v="809.23"/>
    <s v="SUCCESS"/>
    <d v="2026-02-09T00:00:00"/>
    <x v="0"/>
    <n v="41.5"/>
    <n v="1"/>
  </r>
  <r>
    <s v="TXN003562"/>
    <d v="2026-02-04T00:00:00"/>
    <s v="AC00001"/>
    <s v="NEFT"/>
    <s v="Pune"/>
    <n v="2683.3"/>
    <s v="SUCCESS"/>
    <d v="2026-02-05T00:00:00"/>
    <x v="2"/>
    <n v="8.9"/>
    <n v="1"/>
  </r>
  <r>
    <s v="TXN003563"/>
    <d v="2026-02-13T00:00:00"/>
    <s v="AC00054"/>
    <s v="NEFT"/>
    <s v="Bengaluru"/>
    <n v="7523.16"/>
    <s v="SUCCESS"/>
    <d v="2026-02-16T00:00:00"/>
    <x v="2"/>
    <n v="21.9"/>
    <n v="1"/>
  </r>
  <r>
    <s v="TXN003564"/>
    <d v="2026-03-15T00:00:00"/>
    <s v="AC00063"/>
    <s v="NEFT"/>
    <s v="Pune"/>
    <n v="1746.67"/>
    <s v="SUCCESS"/>
    <d v="2026-03-18T00:00:00"/>
    <x v="0"/>
    <n v="23.1"/>
    <n v="1"/>
  </r>
  <r>
    <s v="TXN003565"/>
    <d v="2026-02-14T00:00:00"/>
    <s v="AC00261"/>
    <s v="UPI"/>
    <s v="Hyderabad"/>
    <n v="5829.96"/>
    <s v="SUCCESS"/>
    <d v="2026-02-15T00:00:00"/>
    <x v="1"/>
    <n v="13.7"/>
    <n v="1"/>
  </r>
  <r>
    <s v="TXN003566"/>
    <d v="2026-03-17T00:00:00"/>
    <s v="AC00175"/>
    <s v="UPI"/>
    <s v="Hyderabad"/>
    <n v="22346.16"/>
    <s v="SUCCESS"/>
    <d v="2026-03-20T00:00:00"/>
    <x v="0"/>
    <n v="11.4"/>
    <n v="1"/>
  </r>
  <r>
    <s v="TXN003567"/>
    <d v="2026-02-21T00:00:00"/>
    <s v="AC00125"/>
    <s v="IMPS"/>
    <s v="Mumbai"/>
    <n v="5621.25"/>
    <s v="SUCCESS"/>
    <d v="2026-02-22T00:00:00"/>
    <x v="0"/>
    <n v="27.5"/>
    <n v="1"/>
  </r>
  <r>
    <s v="TXN003568"/>
    <d v="2026-01-10T00:00:00"/>
    <s v="AC00012"/>
    <s v="ATM"/>
    <s v="Hyderabad"/>
    <n v="5826.98"/>
    <s v="SUCCESS"/>
    <d v="2026-01-12T00:00:00"/>
    <x v="2"/>
    <n v="55.1"/>
    <n v="1"/>
  </r>
  <r>
    <s v="TXN003569"/>
    <d v="2026-01-10T00:00:00"/>
    <s v="AC00011"/>
    <s v="UPI"/>
    <s v="Mumbai"/>
    <n v="13559.29"/>
    <s v="SUCCESS"/>
    <d v="2026-01-13T00:00:00"/>
    <x v="2"/>
    <n v="44.5"/>
    <n v="1"/>
  </r>
  <r>
    <s v="TXN003570"/>
    <d v="2026-01-03T00:00:00"/>
    <s v="AC00429"/>
    <s v="NEFT"/>
    <s v="Hyderabad"/>
    <n v="1967.61"/>
    <s v="SUCCESS"/>
    <d v="2026-01-05T00:00:00"/>
    <x v="1"/>
    <n v="50"/>
    <n v="1"/>
  </r>
  <r>
    <s v="TXN003571"/>
    <d v="2026-03-02T00:00:00"/>
    <s v="AC00811"/>
    <s v="UPI"/>
    <s v="Mumbai"/>
    <n v="2565.5500000000002"/>
    <s v="SUCCESS"/>
    <d v="2026-03-04T00:00:00"/>
    <x v="0"/>
    <n v="44.7"/>
    <n v="1"/>
  </r>
  <r>
    <s v="TXN003572"/>
    <d v="2026-03-15T00:00:00"/>
    <s v="AC00694"/>
    <s v="UPI"/>
    <s v="Pune"/>
    <n v="20663.2"/>
    <s v="SUCCESS"/>
    <d v="2026-03-20T00:00:00"/>
    <x v="2"/>
    <n v="19.8"/>
    <n v="1"/>
  </r>
  <r>
    <s v="TXN003573"/>
    <d v="2026-01-03T00:00:00"/>
    <s v="AC00117"/>
    <s v="NEFT"/>
    <s v="Mumbai"/>
    <n v="2918.71"/>
    <s v="SUCCESS"/>
    <d v="2026-01-03T00:00:00"/>
    <x v="2"/>
    <n v="82.1"/>
    <n v="1"/>
  </r>
  <r>
    <s v="TXN003574"/>
    <d v="2026-03-26T00:00:00"/>
    <s v="AC00633"/>
    <s v="CARD"/>
    <s v="Mumbai"/>
    <n v="697.58"/>
    <s v="SUCCESS"/>
    <d v="2026-03-28T00:00:00"/>
    <x v="1"/>
    <n v="53.3"/>
    <n v="1"/>
  </r>
  <r>
    <s v="TXN003575"/>
    <d v="2026-03-30T00:00:00"/>
    <s v="AC00440"/>
    <s v="ATM"/>
    <s v="Hyderabad"/>
    <n v="5601.17"/>
    <s v="SUCCESS"/>
    <d v="2026-04-01T00:00:00"/>
    <x v="2"/>
    <n v="34"/>
    <n v="1"/>
  </r>
  <r>
    <s v="TXN003576"/>
    <d v="2026-02-09T00:00:00"/>
    <s v="AC00043"/>
    <s v="NEFT"/>
    <s v="Bengaluru"/>
    <n v="8871.67"/>
    <s v="SUCCESS"/>
    <d v="2026-02-10T00:00:00"/>
    <x v="2"/>
    <n v="6.8"/>
    <n v="1"/>
  </r>
  <r>
    <s v="TXN003577"/>
    <d v="2026-02-23T00:00:00"/>
    <s v="AC00634"/>
    <s v="NEFT"/>
    <s v="Bengaluru"/>
    <n v="8176.24"/>
    <s v="SUCCESS"/>
    <d v="2026-02-25T00:00:00"/>
    <x v="2"/>
    <n v="51.7"/>
    <n v="1"/>
  </r>
  <r>
    <s v="TXN003578"/>
    <d v="2026-03-02T00:00:00"/>
    <s v="AC00606"/>
    <s v="NEFT"/>
    <s v="Hyderabad"/>
    <n v="8134.67"/>
    <s v="SUCCESS"/>
    <d v="2026-03-03T00:00:00"/>
    <x v="2"/>
    <n v="24.3"/>
    <n v="1"/>
  </r>
  <r>
    <s v="TXN003579"/>
    <d v="2026-02-22T00:00:00"/>
    <s v="AC00529"/>
    <s v="UPI"/>
    <s v="Hyderabad"/>
    <n v="22504.09"/>
    <s v="SUCCESS"/>
    <d v="2026-02-25T00:00:00"/>
    <x v="2"/>
    <n v="37.5"/>
    <n v="1"/>
  </r>
  <r>
    <s v="TXN003580"/>
    <d v="2026-02-09T00:00:00"/>
    <s v="AC00575"/>
    <s v="CARD"/>
    <s v="Hyderabad"/>
    <n v="2980.62"/>
    <s v="SUCCESS"/>
    <d v="2026-02-10T00:00:00"/>
    <x v="2"/>
    <n v="56.7"/>
    <n v="1"/>
  </r>
  <r>
    <s v="TXN003581"/>
    <d v="2026-03-14T00:00:00"/>
    <s v="AC00818"/>
    <s v="UPI"/>
    <s v="Bengaluru"/>
    <n v="39114.239999999998"/>
    <s v="SUCCESS"/>
    <d v="2026-03-16T00:00:00"/>
    <x v="2"/>
    <n v="10.4"/>
    <n v="1"/>
  </r>
  <r>
    <s v="TXN003582"/>
    <d v="2026-01-14T00:00:00"/>
    <s v="AC00044"/>
    <s v="NEFT"/>
    <s v="Mumbai"/>
    <n v="4568.41"/>
    <s v="SUCCESS"/>
    <d v="2026-01-15T00:00:00"/>
    <x v="0"/>
    <n v="40.1"/>
    <n v="1"/>
  </r>
  <r>
    <s v="TXN003583"/>
    <d v="2026-02-26T00:00:00"/>
    <s v="AC00215"/>
    <s v="ATM"/>
    <s v="Bengaluru"/>
    <n v="14645.09"/>
    <s v="REVERSED"/>
    <d v="2026-02-28T00:00:00"/>
    <x v="1"/>
    <n v="19.2"/>
    <n v="1"/>
  </r>
  <r>
    <s v="TXN003584"/>
    <d v="2026-03-03T00:00:00"/>
    <s v="AC00104"/>
    <s v="CARD"/>
    <s v="Hyderabad"/>
    <n v="2733.99"/>
    <s v="SUCCESS"/>
    <d v="2026-03-05T00:00:00"/>
    <x v="2"/>
    <n v="11.6"/>
    <n v="1"/>
  </r>
  <r>
    <s v="TXN003585"/>
    <d v="2026-01-31T00:00:00"/>
    <s v="AC00581"/>
    <s v="UPI"/>
    <s v="Mumbai"/>
    <n v="12192.77"/>
    <s v="SUCCESS"/>
    <d v="2026-01-31T00:00:00"/>
    <x v="2"/>
    <n v="3.6"/>
    <n v="1"/>
  </r>
  <r>
    <s v="TXN003586"/>
    <d v="2026-02-19T00:00:00"/>
    <s v="AC00391"/>
    <s v="IMPS"/>
    <s v="Bengaluru"/>
    <n v="11707.24"/>
    <s v="SUCCESS"/>
    <d v="2026-02-22T00:00:00"/>
    <x v="1"/>
    <n v="10"/>
    <n v="1"/>
  </r>
  <r>
    <s v="TXN003587"/>
    <d v="2026-01-29T00:00:00"/>
    <s v="AC00846"/>
    <s v="CARD"/>
    <s v="Hyderabad"/>
    <n v="8122.29"/>
    <s v="SUCCESS"/>
    <d v="2026-01-29T00:00:00"/>
    <x v="0"/>
    <n v="7.7"/>
    <n v="1"/>
  </r>
  <r>
    <s v="TXN003588"/>
    <d v="2026-01-17T00:00:00"/>
    <s v="AC00161"/>
    <s v="UPI"/>
    <s v="Hyderabad"/>
    <n v="9824.76"/>
    <s v="SUCCESS"/>
    <d v="2026-01-20T00:00:00"/>
    <x v="0"/>
    <n v="35.9"/>
    <n v="1"/>
  </r>
  <r>
    <s v="TXN003589"/>
    <d v="2026-01-18T00:00:00"/>
    <s v="AC00777"/>
    <s v="NEFT"/>
    <s v="Pune"/>
    <n v="3523.5"/>
    <s v="SUCCESS"/>
    <d v="2026-01-21T00:00:00"/>
    <x v="2"/>
    <n v="8.6999999999999993"/>
    <n v="1"/>
  </r>
  <r>
    <s v="TXN003590"/>
    <d v="2026-03-11T00:00:00"/>
    <s v="AC00198"/>
    <s v="IMPS"/>
    <s v="Pune"/>
    <n v="2157.37"/>
    <s v="SUCCESS"/>
    <d v="2026-03-11T00:00:00"/>
    <x v="2"/>
    <n v="38.299999999999997"/>
    <n v="1"/>
  </r>
  <r>
    <s v="TXN003591"/>
    <d v="2026-02-06T00:00:00"/>
    <s v="AC00214"/>
    <s v="NEFT"/>
    <s v="Hyderabad"/>
    <n v="8243.4599999999991"/>
    <s v="SUCCESS"/>
    <d v="2026-02-07T00:00:00"/>
    <x v="2"/>
    <n v="51.6"/>
    <n v="1"/>
  </r>
  <r>
    <s v="TXN003592"/>
    <d v="2026-01-14T00:00:00"/>
    <s v="AC00601"/>
    <s v="IMPS"/>
    <s v="Mumbai"/>
    <n v="679.36"/>
    <s v="SUCCESS"/>
    <d v="2026-01-14T00:00:00"/>
    <x v="2"/>
    <n v="38.799999999999997"/>
    <n v="1"/>
  </r>
  <r>
    <s v="TXN003593"/>
    <d v="2026-01-03T00:00:00"/>
    <s v="AC00531"/>
    <s v="IMPS"/>
    <s v="Bengaluru"/>
    <n v="3616.02"/>
    <s v="SUCCESS"/>
    <d v="2026-01-03T00:00:00"/>
    <x v="2"/>
    <n v="29.2"/>
    <n v="1"/>
  </r>
  <r>
    <s v="TXN003594"/>
    <d v="2026-01-24T00:00:00"/>
    <s v="AC00004"/>
    <s v="NEFT"/>
    <s v="Hyderabad"/>
    <n v="2888.27"/>
    <s v="SUCCESS"/>
    <d v="2026-01-27T00:00:00"/>
    <x v="2"/>
    <n v="39"/>
    <n v="1"/>
  </r>
  <r>
    <s v="TXN003595"/>
    <d v="2026-01-20T00:00:00"/>
    <s v="AC00792"/>
    <s v="NEFT"/>
    <s v="Bengaluru"/>
    <n v="754.09"/>
    <s v="SUCCESS"/>
    <d v="2026-01-21T00:00:00"/>
    <x v="0"/>
    <n v="21.6"/>
    <n v="1"/>
  </r>
  <r>
    <s v="TXN003596"/>
    <d v="2026-02-16T00:00:00"/>
    <s v="AC00323"/>
    <s v="NEFT"/>
    <s v="Hyderabad"/>
    <n v="2013.44"/>
    <s v="FAILED"/>
    <d v="2026-02-19T00:00:00"/>
    <x v="2"/>
    <n v="7.5"/>
    <n v="1"/>
  </r>
  <r>
    <s v="TXN003597"/>
    <d v="2026-03-16T00:00:00"/>
    <s v="AC00434"/>
    <s v="CARD"/>
    <s v="Hyderabad"/>
    <n v="10744.67"/>
    <s v="SUCCESS"/>
    <d v="2026-03-19T00:00:00"/>
    <x v="2"/>
    <n v="16.600000000000001"/>
    <n v="1"/>
  </r>
  <r>
    <s v="TXN003598"/>
    <d v="2026-03-30T00:00:00"/>
    <s v="AC00508"/>
    <s v="UPI"/>
    <s v="Pune"/>
    <n v="4056.53"/>
    <s v="SUCCESS"/>
    <d v="2026-03-30T00:00:00"/>
    <x v="0"/>
    <n v="51.4"/>
    <n v="1"/>
  </r>
  <r>
    <s v="TXN003599"/>
    <d v="2026-01-05T00:00:00"/>
    <s v="AC00071"/>
    <s v="CARD"/>
    <s v="Hyderabad"/>
    <n v="14269.14"/>
    <s v="FAILED"/>
    <d v="2026-01-07T00:00:00"/>
    <x v="0"/>
    <n v="54.1"/>
    <n v="1"/>
  </r>
  <r>
    <s v="TXN003600"/>
    <d v="2026-02-17T00:00:00"/>
    <s v="AC00347"/>
    <s v="UPI"/>
    <s v="Hyderabad"/>
    <n v="3477.46"/>
    <s v="SUCCESS"/>
    <d v="2026-02-19T00:00:00"/>
    <x v="1"/>
    <n v="29.6"/>
    <n v="1"/>
  </r>
  <r>
    <s v="TXN003601"/>
    <d v="2026-03-27T00:00:00"/>
    <s v="AC00467"/>
    <s v="UPI"/>
    <s v="Mumbai"/>
    <n v="1566.87"/>
    <s v="SUCCESS"/>
    <d v="2026-03-27T00:00:00"/>
    <x v="1"/>
    <n v="18.7"/>
    <n v="1"/>
  </r>
  <r>
    <s v="TXN003602"/>
    <d v="2026-01-17T00:00:00"/>
    <s v="AC00222"/>
    <s v="CARD"/>
    <s v="Pune"/>
    <n v="2976.07"/>
    <s v="SUCCESS"/>
    <d v="2026-01-19T00:00:00"/>
    <x v="1"/>
    <n v="8.9"/>
    <n v="1"/>
  </r>
  <r>
    <s v="TXN003603"/>
    <d v="2026-03-11T00:00:00"/>
    <s v="AC00090"/>
    <s v="CARD"/>
    <s v="Hyderabad"/>
    <n v="2740.38"/>
    <s v="FAILED"/>
    <d v="2026-03-11T00:00:00"/>
    <x v="1"/>
    <n v="47.2"/>
    <n v="1"/>
  </r>
  <r>
    <s v="TXN003604"/>
    <d v="2026-02-22T00:00:00"/>
    <s v="AC00399"/>
    <s v="CARD"/>
    <s v="Bengaluru"/>
    <n v="14346.73"/>
    <s v="SUCCESS"/>
    <d v="2026-02-24T00:00:00"/>
    <x v="1"/>
    <n v="13.2"/>
    <n v="1"/>
  </r>
  <r>
    <s v="TXN003605"/>
    <d v="2026-01-10T00:00:00"/>
    <s v="AC00204"/>
    <s v="ATM"/>
    <s v="Hyderabad"/>
    <n v="7545.69"/>
    <s v="SUCCESS"/>
    <d v="2026-01-12T00:00:00"/>
    <x v="2"/>
    <n v="7.5"/>
    <n v="1"/>
  </r>
  <r>
    <s v="TXN003607"/>
    <d v="2026-03-21T00:00:00"/>
    <s v="AC00567"/>
    <s v="UPI"/>
    <s v="Hyderabad"/>
    <n v="1570.85"/>
    <s v="SUCCESS"/>
    <d v="2026-03-21T00:00:00"/>
    <x v="2"/>
    <n v="38.6"/>
    <n v="1"/>
  </r>
  <r>
    <s v="TXN003608"/>
    <d v="2026-01-08T00:00:00"/>
    <s v="AC00471"/>
    <s v="NEFT"/>
    <s v="Mumbai"/>
    <n v="202.45"/>
    <s v="FAILED"/>
    <d v="2026-01-09T00:00:00"/>
    <x v="2"/>
    <n v="16.8"/>
    <n v="1"/>
  </r>
  <r>
    <s v="TXN003609"/>
    <d v="2026-03-26T00:00:00"/>
    <s v="AC00716"/>
    <s v="NEFT"/>
    <s v="Mumbai"/>
    <n v="1906.33"/>
    <s v="SUCCESS"/>
    <d v="2026-03-26T00:00:00"/>
    <x v="2"/>
    <n v="50.6"/>
    <n v="1"/>
  </r>
  <r>
    <s v="TXN003610"/>
    <d v="2026-02-06T00:00:00"/>
    <s v="AC00502"/>
    <s v="UPI"/>
    <s v="Pune"/>
    <n v="3476.18"/>
    <s v="SUCCESS"/>
    <d v="2026-02-07T00:00:00"/>
    <x v="0"/>
    <n v="22.2"/>
    <n v="1"/>
  </r>
  <r>
    <s v="TXN003611"/>
    <d v="2026-01-26T00:00:00"/>
    <s v="AC00429"/>
    <s v="UPI"/>
    <s v="Bengaluru"/>
    <n v="13890.8"/>
    <s v="REVERSED"/>
    <d v="2026-01-26T00:00:00"/>
    <x v="2"/>
    <n v="32.799999999999997"/>
    <n v="1"/>
  </r>
  <r>
    <s v="TXN003612"/>
    <d v="2026-02-12T00:00:00"/>
    <s v="AC00548"/>
    <s v="UPI"/>
    <s v="Mumbai"/>
    <n v="4205.87"/>
    <s v="SUCCESS"/>
    <d v="2026-02-13T00:00:00"/>
    <x v="2"/>
    <n v="21.8"/>
    <n v="1"/>
  </r>
  <r>
    <s v="TXN003613"/>
    <d v="2026-02-20T00:00:00"/>
    <s v="AC00631"/>
    <s v="NEFT"/>
    <s v="Bengaluru"/>
    <n v="1434.29"/>
    <s v="SUCCESS"/>
    <d v="2026-02-20T00:00:00"/>
    <x v="0"/>
    <n v="27.8"/>
    <n v="1"/>
  </r>
  <r>
    <s v="TXN003614"/>
    <d v="2026-03-15T00:00:00"/>
    <s v="AC00675"/>
    <s v="UPI"/>
    <s v="Mumbai"/>
    <n v="13641.72"/>
    <s v="SUCCESS"/>
    <d v="2026-03-16T00:00:00"/>
    <x v="2"/>
    <n v="54.1"/>
    <n v="1"/>
  </r>
  <r>
    <s v="TXN003615"/>
    <d v="2026-01-13T00:00:00"/>
    <s v="AC00072"/>
    <s v="NEFT"/>
    <s v="Hyderabad"/>
    <n v="1626.94"/>
    <s v="SUCCESS"/>
    <d v="2026-01-16T00:00:00"/>
    <x v="2"/>
    <n v="9"/>
    <n v="1"/>
  </r>
  <r>
    <s v="TXN003616"/>
    <d v="2026-03-27T00:00:00"/>
    <s v="AC00457"/>
    <s v="UPI"/>
    <s v="Hyderabad"/>
    <n v="1353.17"/>
    <s v="SUCCESS"/>
    <d v="2026-03-28T00:00:00"/>
    <x v="0"/>
    <n v="63.1"/>
    <n v="1"/>
  </r>
  <r>
    <s v="TXN003617"/>
    <d v="2026-01-26T00:00:00"/>
    <s v="AC00217"/>
    <s v="UPI"/>
    <s v="Pune"/>
    <n v="2217.02"/>
    <s v="FAILED"/>
    <d v="2026-01-28T00:00:00"/>
    <x v="2"/>
    <n v="44.5"/>
    <n v="1"/>
  </r>
  <r>
    <s v="TXN003618"/>
    <d v="2026-03-31T00:00:00"/>
    <s v="AC00161"/>
    <s v="CARD"/>
    <s v="Hyderabad"/>
    <n v="844.59"/>
    <s v="REVERSED"/>
    <d v="2026-04-01T00:00:00"/>
    <x v="2"/>
    <n v="10.5"/>
    <n v="1"/>
  </r>
  <r>
    <s v="TXN003619"/>
    <d v="2026-01-20T00:00:00"/>
    <s v="AC00417"/>
    <s v="UPI"/>
    <s v="Bengaluru"/>
    <n v="1498.33"/>
    <s v="SUCCESS"/>
    <d v="2026-01-20T00:00:00"/>
    <x v="1"/>
    <n v="36.200000000000003"/>
    <n v="1"/>
  </r>
  <r>
    <s v="TXN003620"/>
    <d v="2026-03-18T00:00:00"/>
    <s v="AC00814"/>
    <s v="CARD"/>
    <s v="Bengaluru"/>
    <n v="4572.43"/>
    <s v="SUCCESS"/>
    <d v="2026-03-18T00:00:00"/>
    <x v="1"/>
    <n v="5.2"/>
    <n v="1"/>
  </r>
  <r>
    <s v="TXN003621"/>
    <d v="2026-03-09T00:00:00"/>
    <s v="AC00444"/>
    <s v="UPI"/>
    <s v="Bengaluru"/>
    <n v="6447.74"/>
    <s v="SUCCESS"/>
    <d v="2026-03-10T00:00:00"/>
    <x v="2"/>
    <n v="20.5"/>
    <n v="1"/>
  </r>
  <r>
    <s v="TXN003622"/>
    <d v="2026-03-10T00:00:00"/>
    <s v="AC00300"/>
    <s v="UPI"/>
    <s v="Pune"/>
    <n v="7376.92"/>
    <s v="SUCCESS"/>
    <d v="2026-03-11T00:00:00"/>
    <x v="2"/>
    <n v="4.7"/>
    <n v="1"/>
  </r>
  <r>
    <s v="TXN003623"/>
    <d v="2026-02-03T00:00:00"/>
    <s v="AC00016"/>
    <s v="UPI"/>
    <s v="Mumbai"/>
    <n v="5855.29"/>
    <s v="SUCCESS"/>
    <d v="2026-02-03T00:00:00"/>
    <x v="0"/>
    <n v="29.2"/>
    <n v="1"/>
  </r>
  <r>
    <s v="TXN003624"/>
    <d v="2026-03-11T00:00:00"/>
    <s v="AC00335"/>
    <s v="UPI"/>
    <s v="Hyderabad"/>
    <n v="9672.2900000000009"/>
    <s v="SUCCESS"/>
    <d v="2026-03-11T00:00:00"/>
    <x v="0"/>
    <n v="34.799999999999997"/>
    <n v="1"/>
  </r>
  <r>
    <s v="TXN003625"/>
    <d v="2026-01-31T00:00:00"/>
    <s v="AC00280"/>
    <s v="UPI"/>
    <s v="Mumbai"/>
    <n v="1339.06"/>
    <s v="SUCCESS"/>
    <d v="2026-02-02T00:00:00"/>
    <x v="2"/>
    <n v="49.5"/>
    <n v="1"/>
  </r>
  <r>
    <s v="TXN003626"/>
    <d v="2026-02-08T00:00:00"/>
    <s v="AC00464"/>
    <s v="CARD"/>
    <s v="Pune"/>
    <n v="1121.6300000000001"/>
    <s v="SUCCESS"/>
    <d v="2026-02-10T00:00:00"/>
    <x v="1"/>
    <n v="14.7"/>
    <n v="1"/>
  </r>
  <r>
    <s v="TXN003627"/>
    <d v="2026-03-22T00:00:00"/>
    <s v="AC00223"/>
    <s v="IMPS"/>
    <s v="Mumbai"/>
    <n v="1800.12"/>
    <s v="SUCCESS"/>
    <d v="2026-03-22T00:00:00"/>
    <x v="0"/>
    <n v="81.3"/>
    <n v="1"/>
  </r>
  <r>
    <s v="TXN003628"/>
    <d v="2026-01-17T00:00:00"/>
    <s v="AC00549"/>
    <s v="CARD"/>
    <s v="Mumbai"/>
    <n v="3760.42"/>
    <s v="SUCCESS"/>
    <d v="2026-01-18T00:00:00"/>
    <x v="1"/>
    <n v="33"/>
    <n v="1"/>
  </r>
  <r>
    <s v="TXN003629"/>
    <d v="2026-02-14T00:00:00"/>
    <s v="AC00215"/>
    <s v="UPI"/>
    <s v="Bengaluru"/>
    <n v="16853.669999999998"/>
    <s v="SUCCESS"/>
    <d v="2026-02-17T00:00:00"/>
    <x v="0"/>
    <n v="36.700000000000003"/>
    <n v="1"/>
  </r>
  <r>
    <s v="TXN003630"/>
    <d v="2026-02-06T00:00:00"/>
    <s v="AC00284"/>
    <s v="NEFT"/>
    <s v="Mumbai"/>
    <n v="1305.9100000000001"/>
    <s v="SUCCESS"/>
    <d v="2026-02-06T00:00:00"/>
    <x v="0"/>
    <n v="30.1"/>
    <n v="1"/>
  </r>
  <r>
    <s v="TXN003631"/>
    <d v="2026-02-22T00:00:00"/>
    <s v="AC00357"/>
    <s v="UPI"/>
    <s v="Pune"/>
    <n v="28876.06"/>
    <s v="SUCCESS"/>
    <d v="2026-02-24T00:00:00"/>
    <x v="2"/>
    <n v="37.299999999999997"/>
    <n v="1"/>
  </r>
  <r>
    <s v="TXN003632"/>
    <d v="2026-03-16T00:00:00"/>
    <s v="AC00241"/>
    <s v="NEFT"/>
    <s v="Hyderabad"/>
    <n v="891.38"/>
    <s v="SUCCESS"/>
    <d v="2026-03-17T00:00:00"/>
    <x v="2"/>
    <n v="51.2"/>
    <n v="1"/>
  </r>
  <r>
    <s v="TXN003633"/>
    <d v="2026-01-23T00:00:00"/>
    <s v="AC00642"/>
    <s v="IMPS"/>
    <s v="Hyderabad"/>
    <n v="4191.4399999999996"/>
    <s v="SUCCESS"/>
    <d v="2026-01-28T00:00:00"/>
    <x v="2"/>
    <n v="75.900000000000006"/>
    <n v="1"/>
  </r>
  <r>
    <s v="TXN003634"/>
    <d v="2026-02-28T00:00:00"/>
    <s v="AC00222"/>
    <s v="UPI"/>
    <s v="Hyderabad"/>
    <n v="4424.72"/>
    <s v="SUCCESS"/>
    <d v="2026-02-28T00:00:00"/>
    <x v="0"/>
    <n v="40"/>
    <n v="1"/>
  </r>
  <r>
    <s v="TXN003635"/>
    <d v="2026-02-14T00:00:00"/>
    <s v="AC00460"/>
    <s v="CARD"/>
    <s v="Bengaluru"/>
    <n v="8032.34"/>
    <s v="SUCCESS"/>
    <d v="2026-02-14T00:00:00"/>
    <x v="2"/>
    <n v="16"/>
    <n v="1"/>
  </r>
  <r>
    <s v="TXN003636"/>
    <d v="2026-02-27T00:00:00"/>
    <s v="AC00584"/>
    <s v="UPI"/>
    <s v="Bengaluru"/>
    <n v="149647.4"/>
    <s v="SUCCESS"/>
    <d v="2026-03-01T00:00:00"/>
    <x v="0"/>
    <n v="31.7"/>
    <n v="1"/>
  </r>
  <r>
    <s v="TXN003637"/>
    <d v="2026-03-23T00:00:00"/>
    <s v="AC00689"/>
    <s v="NEFT"/>
    <s v="Pune"/>
    <n v="1019.38"/>
    <s v="SUCCESS"/>
    <d v="2026-03-23T00:00:00"/>
    <x v="2"/>
    <n v="47.7"/>
    <n v="1"/>
  </r>
  <r>
    <s v="TXN003638"/>
    <d v="2026-03-27T00:00:00"/>
    <s v="AC00579"/>
    <s v="IMPS"/>
    <s v="Hyderabad"/>
    <n v="394.9"/>
    <s v="SUCCESS"/>
    <d v="2026-03-28T00:00:00"/>
    <x v="2"/>
    <n v="23"/>
    <n v="1"/>
  </r>
  <r>
    <s v="TXN003639"/>
    <d v="2026-03-29T00:00:00"/>
    <s v="AC00323"/>
    <s v="IMPS"/>
    <s v="Pune"/>
    <n v="5241.25"/>
    <s v="SUCCESS"/>
    <d v="2026-03-29T00:00:00"/>
    <x v="0"/>
    <n v="28.8"/>
    <n v="1"/>
  </r>
  <r>
    <s v="TXN003641"/>
    <d v="2026-01-04T00:00:00"/>
    <s v="AC00817"/>
    <s v="IMPS"/>
    <s v="Mumbai"/>
    <n v="1112.97"/>
    <s v="SUCCESS"/>
    <d v="2026-01-07T00:00:00"/>
    <x v="2"/>
    <n v="47.4"/>
    <n v="1"/>
  </r>
  <r>
    <s v="TXN003642"/>
    <d v="2026-03-12T00:00:00"/>
    <s v="AC00405"/>
    <s v="ATM"/>
    <s v="Hyderabad"/>
    <n v="420.11"/>
    <s v="SUCCESS"/>
    <d v="2026-03-17T00:00:00"/>
    <x v="1"/>
    <n v="9.9"/>
    <n v="1"/>
  </r>
  <r>
    <s v="TXN003643"/>
    <d v="2026-03-05T00:00:00"/>
    <s v="AC00462"/>
    <s v="UPI"/>
    <s v="Pune"/>
    <n v="5009.6000000000004"/>
    <s v="SUCCESS"/>
    <d v="2026-03-06T00:00:00"/>
    <x v="2"/>
    <n v="61.3"/>
    <n v="1"/>
  </r>
  <r>
    <s v="TXN003644"/>
    <d v="2026-03-30T00:00:00"/>
    <s v="AC00356"/>
    <s v="UPI"/>
    <s v="Hyderabad"/>
    <n v="36876.269999999997"/>
    <s v="SUCCESS"/>
    <d v="2026-04-02T00:00:00"/>
    <x v="0"/>
    <n v="25.9"/>
    <n v="1"/>
  </r>
  <r>
    <s v="TXN003645"/>
    <d v="2026-03-12T00:00:00"/>
    <s v="AC00460"/>
    <s v="CARD"/>
    <s v="Hyderabad"/>
    <n v="4718.6400000000003"/>
    <s v="SUCCESS"/>
    <d v="2026-03-14T00:00:00"/>
    <x v="1"/>
    <n v="42.5"/>
    <n v="1"/>
  </r>
  <r>
    <s v="TXN003646"/>
    <d v="2026-02-14T00:00:00"/>
    <s v="AC00561"/>
    <s v="CARD"/>
    <s v="Mumbai"/>
    <n v="9682.98"/>
    <s v="SUCCESS"/>
    <d v="2026-02-15T00:00:00"/>
    <x v="1"/>
    <n v="20.3"/>
    <n v="1"/>
  </r>
  <r>
    <s v="TXN003647"/>
    <d v="2026-03-07T00:00:00"/>
    <s v="AC00847"/>
    <s v="CARD"/>
    <s v="Hyderabad"/>
    <n v="24861.37"/>
    <s v="SUCCESS"/>
    <d v="2026-03-09T00:00:00"/>
    <x v="0"/>
    <n v="53.8"/>
    <n v="1"/>
  </r>
  <r>
    <s v="TXN003648"/>
    <d v="2026-03-21T00:00:00"/>
    <s v="AC00378"/>
    <s v="CARD"/>
    <s v="Hyderabad"/>
    <n v="2734.58"/>
    <s v="SUCCESS"/>
    <d v="2026-03-24T00:00:00"/>
    <x v="0"/>
    <n v="26.4"/>
    <n v="1"/>
  </r>
  <r>
    <s v="TXN003649"/>
    <d v="2026-02-18T00:00:00"/>
    <s v="AC00402"/>
    <s v="UPI"/>
    <s v="Hyderabad"/>
    <n v="8584.65"/>
    <s v="SUCCESS"/>
    <d v="2026-02-19T00:00:00"/>
    <x v="0"/>
    <n v="24.3"/>
    <n v="1"/>
  </r>
  <r>
    <s v="TXN003650"/>
    <d v="2026-03-19T00:00:00"/>
    <s v="AC00790"/>
    <s v="CARD"/>
    <s v="Pune"/>
    <n v="3308.24"/>
    <s v="SUCCESS"/>
    <d v="2026-03-19T00:00:00"/>
    <x v="2"/>
    <n v="19.7"/>
    <n v="1"/>
  </r>
  <r>
    <s v="TXN003651"/>
    <d v="2026-03-19T00:00:00"/>
    <s v="AC00470"/>
    <s v="IMPS"/>
    <s v="Mumbai"/>
    <n v="2909.24"/>
    <s v="SUCCESS"/>
    <d v="2026-03-19T00:00:00"/>
    <x v="1"/>
    <n v="30.9"/>
    <n v="1"/>
  </r>
  <r>
    <s v="TXN003652"/>
    <d v="2026-01-10T00:00:00"/>
    <s v="AC00425"/>
    <s v="UPI"/>
    <s v="Hyderabad"/>
    <n v="24533.1"/>
    <s v="FAILED"/>
    <d v="2026-01-11T00:00:00"/>
    <x v="0"/>
    <n v="39"/>
    <n v="1"/>
  </r>
  <r>
    <s v="TXN003653"/>
    <d v="2026-01-26T00:00:00"/>
    <s v="AC00595"/>
    <s v="CARD"/>
    <s v="Bengaluru"/>
    <n v="2063.5700000000002"/>
    <s v="SUCCESS"/>
    <d v="2026-01-27T00:00:00"/>
    <x v="0"/>
    <n v="55"/>
    <n v="1"/>
  </r>
  <r>
    <s v="TXN003654"/>
    <d v="2026-01-30T00:00:00"/>
    <s v="AC00571"/>
    <s v="CARD"/>
    <s v="Pune"/>
    <n v="618.08000000000004"/>
    <s v="SUCCESS"/>
    <d v="2026-02-01T00:00:00"/>
    <x v="1"/>
    <n v="19.100000000000001"/>
    <n v="1"/>
  </r>
  <r>
    <s v="TXN003655"/>
    <d v="2026-02-13T00:00:00"/>
    <s v="AC00368"/>
    <s v="NEFT"/>
    <s v="Hyderabad"/>
    <n v="52610.77"/>
    <s v="SUCCESS"/>
    <d v="2026-02-13T00:00:00"/>
    <x v="1"/>
    <n v="13.2"/>
    <n v="1"/>
  </r>
  <r>
    <s v="TXN003656"/>
    <d v="2026-01-10T00:00:00"/>
    <s v="AC00338"/>
    <s v="UPI"/>
    <s v="Mumbai"/>
    <n v="1450.87"/>
    <s v="SUCCESS"/>
    <d v="2026-01-11T00:00:00"/>
    <x v="1"/>
    <n v="47.9"/>
    <n v="1"/>
  </r>
  <r>
    <s v="TXN003657"/>
    <d v="2026-03-25T00:00:00"/>
    <s v="AC00306"/>
    <s v="UPI"/>
    <s v="Pune"/>
    <n v="6130.37"/>
    <s v="SUCCESS"/>
    <d v="2026-03-25T00:00:00"/>
    <x v="1"/>
    <n v="16.899999999999999"/>
    <n v="1"/>
  </r>
  <r>
    <s v="TXN003658"/>
    <d v="2026-01-22T00:00:00"/>
    <s v="AC00747"/>
    <s v="UPI"/>
    <s v="Bengaluru"/>
    <n v="1235.93"/>
    <s v="SUCCESS"/>
    <d v="2026-01-24T00:00:00"/>
    <x v="0"/>
    <n v="7.7"/>
    <n v="1"/>
  </r>
  <r>
    <s v="TXN003659"/>
    <d v="2026-03-05T00:00:00"/>
    <s v="AC00180"/>
    <s v="UPI"/>
    <s v="Bengaluru"/>
    <n v="32858.11"/>
    <s v="SUCCESS"/>
    <d v="2026-03-06T00:00:00"/>
    <x v="1"/>
    <n v="42.5"/>
    <n v="1"/>
  </r>
  <r>
    <s v="TXN003660"/>
    <d v="2026-03-28T00:00:00"/>
    <s v="AC00582"/>
    <s v="UPI"/>
    <s v="Pune"/>
    <n v="6455.84"/>
    <s v="SUCCESS"/>
    <d v="2026-03-30T00:00:00"/>
    <x v="1"/>
    <n v="26.1"/>
    <n v="1"/>
  </r>
  <r>
    <s v="TXN003661"/>
    <d v="2026-02-20T00:00:00"/>
    <s v="AC00170"/>
    <s v="UPI"/>
    <s v="Hyderabad"/>
    <n v="1056.94"/>
    <s v="SUCCESS"/>
    <d v="2026-02-20T00:00:00"/>
    <x v="0"/>
    <n v="60.3"/>
    <n v="1"/>
  </r>
  <r>
    <s v="TXN003662"/>
    <d v="2026-02-07T00:00:00"/>
    <s v="AC00047"/>
    <s v="UPI"/>
    <s v="Hyderabad"/>
    <n v="4442.6899999999996"/>
    <s v="SUCCESS"/>
    <d v="2026-02-07T00:00:00"/>
    <x v="0"/>
    <n v="29.2"/>
    <n v="1"/>
  </r>
  <r>
    <s v="TXN003663"/>
    <d v="2026-01-16T00:00:00"/>
    <s v="AC00420"/>
    <s v="UPI"/>
    <s v="Mumbai"/>
    <n v="951.95"/>
    <s v="SUCCESS"/>
    <d v="2026-01-17T00:00:00"/>
    <x v="2"/>
    <n v="35.4"/>
    <n v="1"/>
  </r>
  <r>
    <s v="TXN003664"/>
    <d v="2026-01-17T00:00:00"/>
    <s v="AC00838"/>
    <s v="UPI"/>
    <s v="Bengaluru"/>
    <n v="3967.62"/>
    <s v="SUCCESS"/>
    <d v="2026-01-18T00:00:00"/>
    <x v="2"/>
    <n v="93.6"/>
    <n v="1"/>
  </r>
  <r>
    <s v="TXN003665"/>
    <d v="2026-03-23T00:00:00"/>
    <s v="AC00189"/>
    <s v="CARD"/>
    <s v="Hyderabad"/>
    <n v="2992.41"/>
    <s v="SUCCESS"/>
    <d v="2026-03-24T00:00:00"/>
    <x v="1"/>
    <n v="78.2"/>
    <n v="1"/>
  </r>
  <r>
    <s v="TXN003666"/>
    <d v="2026-03-14T00:00:00"/>
    <s v="AC00717"/>
    <s v="NEFT"/>
    <s v="Hyderabad"/>
    <n v="17702.78"/>
    <s v="SUCCESS"/>
    <d v="2026-03-15T00:00:00"/>
    <x v="1"/>
    <n v="6.4"/>
    <n v="1"/>
  </r>
  <r>
    <s v="TXN003667"/>
    <d v="2026-02-09T00:00:00"/>
    <s v="AC00701"/>
    <s v="UPI"/>
    <s v="Bengaluru"/>
    <n v="4228.49"/>
    <s v="SUCCESS"/>
    <d v="2026-02-10T00:00:00"/>
    <x v="0"/>
    <n v="41.8"/>
    <n v="1"/>
  </r>
  <r>
    <s v="TXN003668"/>
    <d v="2026-02-22T00:00:00"/>
    <s v="AC00487"/>
    <s v="UPI"/>
    <s v="Bengaluru"/>
    <n v="21483.49"/>
    <s v="SUCCESS"/>
    <d v="2026-02-23T00:00:00"/>
    <x v="2"/>
    <n v="17.600000000000001"/>
    <n v="1"/>
  </r>
  <r>
    <s v="TXN003669"/>
    <d v="2026-03-26T00:00:00"/>
    <s v="AC00557"/>
    <s v="UPI"/>
    <s v="Bengaluru"/>
    <n v="1619.56"/>
    <s v="SUCCESS"/>
    <d v="2026-03-27T00:00:00"/>
    <x v="2"/>
    <n v="82.1"/>
    <n v="1"/>
  </r>
  <r>
    <s v="TXN003670"/>
    <d v="2026-03-19T00:00:00"/>
    <s v="AC00419"/>
    <s v="NEFT"/>
    <s v="Mumbai"/>
    <n v="25264.14"/>
    <s v="SUCCESS"/>
    <d v="2026-03-21T00:00:00"/>
    <x v="2"/>
    <n v="6.5"/>
    <n v="1"/>
  </r>
  <r>
    <s v="TXN003671"/>
    <d v="2026-02-05T00:00:00"/>
    <s v="AC00314"/>
    <s v="IMPS"/>
    <s v="Pune"/>
    <n v="7272.99"/>
    <s v="SUCCESS"/>
    <d v="2026-02-05T00:00:00"/>
    <x v="1"/>
    <n v="15.8"/>
    <n v="1"/>
  </r>
  <r>
    <s v="TXN003672"/>
    <d v="2026-03-03T00:00:00"/>
    <s v="AC00383"/>
    <s v="NEFT"/>
    <s v="Hyderabad"/>
    <n v="3941.04"/>
    <s v="SUCCESS"/>
    <d v="2026-03-06T00:00:00"/>
    <x v="1"/>
    <n v="25.8"/>
    <n v="1"/>
  </r>
  <r>
    <s v="TXN003673"/>
    <d v="2026-02-04T00:00:00"/>
    <s v="AC00834"/>
    <s v="ATM"/>
    <s v="Mumbai"/>
    <n v="897.14"/>
    <s v="SUCCESS"/>
    <d v="2026-02-07T00:00:00"/>
    <x v="1"/>
    <n v="36.5"/>
    <n v="1"/>
  </r>
  <r>
    <s v="TXN003674"/>
    <d v="2026-01-30T00:00:00"/>
    <s v="AC00597"/>
    <s v="ATM"/>
    <s v="Bengaluru"/>
    <n v="2864.59"/>
    <s v="REVERSED"/>
    <d v="2026-02-02T00:00:00"/>
    <x v="2"/>
    <n v="39.6"/>
    <n v="1"/>
  </r>
  <r>
    <s v="TXN003675"/>
    <d v="2026-02-20T00:00:00"/>
    <s v="AC00011"/>
    <s v="NEFT"/>
    <s v="Hyderabad"/>
    <n v="5775.78"/>
    <s v="SUCCESS"/>
    <d v="2026-02-22T00:00:00"/>
    <x v="2"/>
    <n v="13.4"/>
    <n v="1"/>
  </r>
  <r>
    <s v="TXN003676"/>
    <d v="2026-02-05T00:00:00"/>
    <s v="AC00228"/>
    <s v="IMPS"/>
    <s v="Bengaluru"/>
    <n v="10620.88"/>
    <s v="SUCCESS"/>
    <d v="2026-02-07T00:00:00"/>
    <x v="2"/>
    <n v="54.5"/>
    <n v="1"/>
  </r>
  <r>
    <s v="TXN003677"/>
    <d v="2026-02-14T00:00:00"/>
    <s v="AC00419"/>
    <s v="UPI"/>
    <s v="Pune"/>
    <n v="1413.12"/>
    <s v="SUCCESS"/>
    <d v="2026-02-15T00:00:00"/>
    <x v="2"/>
    <n v="9.4"/>
    <n v="1"/>
  </r>
  <r>
    <s v="TXN003678"/>
    <d v="2026-03-18T00:00:00"/>
    <s v="AC00564"/>
    <s v="UPI"/>
    <s v="Bengaluru"/>
    <n v="6064.47"/>
    <s v="FAILED"/>
    <d v="2026-03-19T00:00:00"/>
    <x v="1"/>
    <n v="25.2"/>
    <n v="1"/>
  </r>
  <r>
    <s v="TXN003679"/>
    <d v="2026-02-02T00:00:00"/>
    <s v="AC00427"/>
    <s v="UPI"/>
    <s v="Mumbai"/>
    <n v="42096.74"/>
    <s v="SUCCESS"/>
    <d v="2026-02-05T00:00:00"/>
    <x v="0"/>
    <n v="59.7"/>
    <n v="1"/>
  </r>
  <r>
    <s v="TXN003680"/>
    <d v="2026-03-17T00:00:00"/>
    <s v="AC00622"/>
    <s v="IMPS"/>
    <s v="Hyderabad"/>
    <n v="9332.66"/>
    <s v="SUCCESS"/>
    <d v="2026-03-19T00:00:00"/>
    <x v="2"/>
    <n v="42.9"/>
    <n v="1"/>
  </r>
  <r>
    <s v="TXN003681"/>
    <d v="2026-03-07T00:00:00"/>
    <s v="AC00568"/>
    <s v="UPI"/>
    <s v="Hyderabad"/>
    <n v="7673.82"/>
    <s v="SUCCESS"/>
    <d v="2026-03-08T00:00:00"/>
    <x v="0"/>
    <n v="59.8"/>
    <n v="1"/>
  </r>
  <r>
    <s v="TXN003682"/>
    <d v="2026-01-06T00:00:00"/>
    <s v="AC00525"/>
    <s v="IMPS"/>
    <s v="Pune"/>
    <n v="10127.31"/>
    <s v="SUCCESS"/>
    <d v="2026-01-08T00:00:00"/>
    <x v="0"/>
    <n v="28"/>
    <n v="1"/>
  </r>
  <r>
    <s v="TXN003683"/>
    <d v="2026-03-17T00:00:00"/>
    <s v="AC00076"/>
    <s v="UPI"/>
    <s v="Hyderabad"/>
    <n v="16016.15"/>
    <s v="SUCCESS"/>
    <d v="2026-03-20T00:00:00"/>
    <x v="0"/>
    <n v="28.1"/>
    <n v="1"/>
  </r>
  <r>
    <s v="TXN003684"/>
    <d v="2026-02-27T00:00:00"/>
    <s v="AC00694"/>
    <s v="UPI"/>
    <s v="Hyderabad"/>
    <n v="3109.14"/>
    <s v="SUCCESS"/>
    <d v="2026-02-28T00:00:00"/>
    <x v="0"/>
    <n v="79.900000000000006"/>
    <n v="1"/>
  </r>
  <r>
    <s v="TXN003685"/>
    <d v="2026-03-22T00:00:00"/>
    <s v="AC00376"/>
    <s v="NEFT"/>
    <s v="Mumbai"/>
    <n v="1484.1"/>
    <s v="SUCCESS"/>
    <d v="2026-03-24T00:00:00"/>
    <x v="1"/>
    <n v="26.8"/>
    <n v="1"/>
  </r>
  <r>
    <s v="TXN003686"/>
    <d v="2026-02-10T00:00:00"/>
    <s v="AC00437"/>
    <s v="UPI"/>
    <s v="Hyderabad"/>
    <n v="17353.28"/>
    <s v="SUCCESS"/>
    <d v="2026-02-10T00:00:00"/>
    <x v="0"/>
    <n v="21.6"/>
    <n v="1"/>
  </r>
  <r>
    <s v="TXN003687"/>
    <d v="2026-01-29T00:00:00"/>
    <s v="AC00091"/>
    <s v="IMPS"/>
    <s v="Mumbai"/>
    <n v="9137.98"/>
    <s v="SUCCESS"/>
    <d v="2026-01-29T00:00:00"/>
    <x v="2"/>
    <n v="5"/>
    <n v="1"/>
  </r>
  <r>
    <s v="TXN003688"/>
    <d v="2026-03-24T00:00:00"/>
    <s v="AC00281"/>
    <s v="IMPS"/>
    <s v="Pune"/>
    <n v="1479.06"/>
    <s v="REVERSED"/>
    <d v="2026-03-29T00:00:00"/>
    <x v="0"/>
    <n v="39.700000000000003"/>
    <n v="1"/>
  </r>
  <r>
    <s v="TXN003689"/>
    <d v="2026-03-03T00:00:00"/>
    <s v="AC00535"/>
    <s v="UPI"/>
    <s v="Hyderabad"/>
    <n v="3097.39"/>
    <s v="SUCCESS"/>
    <d v="2026-03-03T00:00:00"/>
    <x v="2"/>
    <n v="16.3"/>
    <n v="1"/>
  </r>
  <r>
    <s v="TXN003690"/>
    <d v="2026-03-23T00:00:00"/>
    <s v="AC00748"/>
    <s v="IMPS"/>
    <s v="Bengaluru"/>
    <n v="1207.8900000000001"/>
    <s v="SUCCESS"/>
    <d v="2026-03-23T00:00:00"/>
    <x v="1"/>
    <n v="19.899999999999999"/>
    <n v="1"/>
  </r>
  <r>
    <s v="TXN003691"/>
    <d v="2026-01-12T00:00:00"/>
    <s v="AC00504"/>
    <s v="UPI"/>
    <s v="Hyderabad"/>
    <n v="2649.29"/>
    <s v="SUCCESS"/>
    <d v="2026-01-12T00:00:00"/>
    <x v="2"/>
    <n v="33.799999999999997"/>
    <n v="1"/>
  </r>
  <r>
    <s v="TXN003692"/>
    <d v="2026-02-27T00:00:00"/>
    <s v="AC00605"/>
    <s v="NEFT"/>
    <s v="Pune"/>
    <n v="905"/>
    <s v="SUCCESS"/>
    <d v="2026-02-27T00:00:00"/>
    <x v="2"/>
    <n v="30.2"/>
    <n v="1"/>
  </r>
  <r>
    <s v="TXN003693"/>
    <d v="2026-01-17T00:00:00"/>
    <s v="AC00141"/>
    <s v="UPI"/>
    <s v="Bengaluru"/>
    <n v="1486.05"/>
    <s v="FAILED"/>
    <d v="2026-01-18T00:00:00"/>
    <x v="0"/>
    <n v="16.2"/>
    <n v="1"/>
  </r>
  <r>
    <s v="TXN003694"/>
    <d v="2026-01-12T00:00:00"/>
    <s v="AC00381"/>
    <s v="NEFT"/>
    <s v="Mumbai"/>
    <n v="4100.47"/>
    <s v="FAILED"/>
    <d v="2026-01-13T00:00:00"/>
    <x v="2"/>
    <n v="37.700000000000003"/>
    <n v="1"/>
  </r>
  <r>
    <s v="TXN003695"/>
    <d v="2026-02-15T00:00:00"/>
    <s v="AC00024"/>
    <s v="UPI"/>
    <s v="Mumbai"/>
    <n v="527.83000000000004"/>
    <s v="SUCCESS"/>
    <d v="2026-02-15T00:00:00"/>
    <x v="1"/>
    <n v="41.7"/>
    <n v="1"/>
  </r>
  <r>
    <s v="TXN003696"/>
    <d v="2026-01-10T00:00:00"/>
    <s v="AC00228"/>
    <s v="ATM"/>
    <s v="Hyderabad"/>
    <n v="5475.4"/>
    <s v="SUCCESS"/>
    <d v="2026-01-12T00:00:00"/>
    <x v="2"/>
    <n v="22.6"/>
    <n v="1"/>
  </r>
  <r>
    <s v="TXN003697"/>
    <d v="2026-03-04T00:00:00"/>
    <s v="AC00704"/>
    <s v="UPI"/>
    <s v="Bengaluru"/>
    <n v="1198.22"/>
    <s v="SUCCESS"/>
    <d v="2026-03-05T00:00:00"/>
    <x v="2"/>
    <n v="29.3"/>
    <n v="1"/>
  </r>
  <r>
    <s v="TXN003698"/>
    <d v="2026-03-06T00:00:00"/>
    <s v="AC00045"/>
    <s v="UPI"/>
    <s v="Bengaluru"/>
    <n v="2135.3000000000002"/>
    <s v="SUCCESS"/>
    <d v="2026-03-09T00:00:00"/>
    <x v="2"/>
    <n v="36.200000000000003"/>
    <n v="1"/>
  </r>
  <r>
    <s v="TXN003699"/>
    <d v="2026-02-11T00:00:00"/>
    <s v="AC00011"/>
    <s v="NEFT"/>
    <s v="Bengaluru"/>
    <n v="5575.28"/>
    <s v="SUCCESS"/>
    <d v="2026-02-11T00:00:00"/>
    <x v="1"/>
    <n v="27.9"/>
    <n v="1"/>
  </r>
  <r>
    <s v="TXN003700"/>
    <d v="2026-03-24T00:00:00"/>
    <s v="AC00767"/>
    <s v="UPI"/>
    <s v="Hyderabad"/>
    <n v="5486.49"/>
    <s v="SUCCESS"/>
    <d v="2026-03-24T00:00:00"/>
    <x v="2"/>
    <n v="63.3"/>
    <n v="1"/>
  </r>
  <r>
    <s v="TXN003701"/>
    <d v="2026-02-28T00:00:00"/>
    <s v="AC00045"/>
    <s v="IMPS"/>
    <s v="Bengaluru"/>
    <n v="4376.28"/>
    <s v="FAILED"/>
    <d v="2026-02-28T00:00:00"/>
    <x v="2"/>
    <n v="44.4"/>
    <n v="1"/>
  </r>
  <r>
    <s v="TXN003702"/>
    <d v="2026-03-28T00:00:00"/>
    <s v="AC00827"/>
    <s v="ATM"/>
    <s v="Hyderabad"/>
    <n v="1911.82"/>
    <s v="SUCCESS"/>
    <d v="2026-03-30T00:00:00"/>
    <x v="2"/>
    <n v="39.6"/>
    <n v="1"/>
  </r>
  <r>
    <s v="TXN003703"/>
    <d v="2026-03-10T00:00:00"/>
    <s v="AC00061"/>
    <s v="UPI"/>
    <s v="Mumbai"/>
    <n v="805.25"/>
    <s v="SUCCESS"/>
    <d v="2026-03-13T00:00:00"/>
    <x v="0"/>
    <n v="9.1"/>
    <n v="1"/>
  </r>
  <r>
    <s v="TXN003704"/>
    <d v="2026-02-08T00:00:00"/>
    <s v="AC00213"/>
    <s v="NEFT"/>
    <s v="Mumbai"/>
    <n v="4333.3"/>
    <s v="SUCCESS"/>
    <d v="2026-02-08T00:00:00"/>
    <x v="0"/>
    <n v="19.2"/>
    <n v="1"/>
  </r>
  <r>
    <s v="TXN003705"/>
    <d v="2026-01-24T00:00:00"/>
    <s v="AC00077"/>
    <s v="UPI"/>
    <s v="Pune"/>
    <n v="4356.82"/>
    <s v="SUCCESS"/>
    <d v="2026-01-27T00:00:00"/>
    <x v="0"/>
    <n v="36.700000000000003"/>
    <n v="1"/>
  </r>
  <r>
    <s v="TXN003706"/>
    <d v="2026-02-15T00:00:00"/>
    <s v="AC00653"/>
    <s v="NEFT"/>
    <s v="Pune"/>
    <n v="1411.08"/>
    <s v="SUCCESS"/>
    <d v="2026-02-17T00:00:00"/>
    <x v="0"/>
    <n v="28.7"/>
    <n v="1"/>
  </r>
  <r>
    <s v="TXN003707"/>
    <d v="2026-01-05T00:00:00"/>
    <s v="AC00326"/>
    <s v="CARD"/>
    <s v="Hyderabad"/>
    <n v="6111.75"/>
    <s v="SUCCESS"/>
    <d v="2026-01-06T00:00:00"/>
    <x v="0"/>
    <n v="32.6"/>
    <n v="1"/>
  </r>
  <r>
    <s v="TXN003708"/>
    <d v="2026-03-22T00:00:00"/>
    <s v="AC00731"/>
    <s v="CARD"/>
    <s v="Mumbai"/>
    <n v="10659.5"/>
    <s v="SUCCESS"/>
    <d v="2026-03-22T00:00:00"/>
    <x v="1"/>
    <n v="35.4"/>
    <n v="1"/>
  </r>
  <r>
    <s v="TXN003709"/>
    <d v="2026-03-29T00:00:00"/>
    <s v="AC00421"/>
    <s v="CARD"/>
    <s v="Hyderabad"/>
    <n v="2212.34"/>
    <s v="SUCCESS"/>
    <d v="2026-04-03T00:00:00"/>
    <x v="2"/>
    <n v="36.1"/>
    <n v="1"/>
  </r>
  <r>
    <s v="TXN003710"/>
    <d v="2026-01-12T00:00:00"/>
    <s v="AC00214"/>
    <s v="UPI"/>
    <s v="Hyderabad"/>
    <n v="8637.2000000000007"/>
    <s v="SUCCESS"/>
    <d v="2026-01-12T00:00:00"/>
    <x v="0"/>
    <n v="43.3"/>
    <n v="1"/>
  </r>
  <r>
    <s v="TXN003711"/>
    <d v="2026-02-26T00:00:00"/>
    <s v="AC00530"/>
    <s v="IMPS"/>
    <s v="Mumbai"/>
    <n v="2660.81"/>
    <s v="SUCCESS"/>
    <d v="2026-03-01T00:00:00"/>
    <x v="1"/>
    <n v="25.7"/>
    <n v="1"/>
  </r>
  <r>
    <s v="TXN003712"/>
    <d v="2026-02-09T00:00:00"/>
    <s v="AC00243"/>
    <s v="IMPS"/>
    <s v="Hyderabad"/>
    <n v="2282.6999999999998"/>
    <s v="FAILED"/>
    <d v="2026-02-14T00:00:00"/>
    <x v="1"/>
    <n v="1.6"/>
    <n v="1"/>
  </r>
  <r>
    <s v="TXN003713"/>
    <d v="2026-03-02T00:00:00"/>
    <s v="AC00033"/>
    <s v="NEFT"/>
    <s v="Bengaluru"/>
    <n v="9733.3799999999992"/>
    <s v="SUCCESS"/>
    <d v="2026-03-03T00:00:00"/>
    <x v="1"/>
    <n v="22.7"/>
    <n v="1"/>
  </r>
  <r>
    <s v="TXN003714"/>
    <d v="2026-03-31T00:00:00"/>
    <s v="AC00650"/>
    <s v="ATM"/>
    <s v="Hyderabad"/>
    <n v="5680.57"/>
    <s v="SUCCESS"/>
    <d v="2026-04-01T00:00:00"/>
    <x v="0"/>
    <n v="21.5"/>
    <n v="1"/>
  </r>
  <r>
    <s v="TXN003715"/>
    <d v="2026-02-13T00:00:00"/>
    <s v="AC00585"/>
    <s v="IMPS"/>
    <s v="Mumbai"/>
    <n v="43303.45"/>
    <s v="SUCCESS"/>
    <d v="2026-02-14T00:00:00"/>
    <x v="1"/>
    <n v="26.5"/>
    <n v="1"/>
  </r>
  <r>
    <s v="TXN003716"/>
    <d v="2026-02-02T00:00:00"/>
    <s v="AC00767"/>
    <s v="IMPS"/>
    <s v="Hyderabad"/>
    <n v="3306.82"/>
    <s v="SUCCESS"/>
    <d v="2026-02-02T00:00:00"/>
    <x v="2"/>
    <n v="6.1"/>
    <n v="1"/>
  </r>
  <r>
    <s v="TXN003717"/>
    <d v="2026-03-11T00:00:00"/>
    <s v="AC00743"/>
    <s v="UPI"/>
    <s v="Pune"/>
    <n v="4651.72"/>
    <s v="SUCCESS"/>
    <d v="2026-03-12T00:00:00"/>
    <x v="2"/>
    <n v="13.7"/>
    <n v="1"/>
  </r>
  <r>
    <s v="TXN003718"/>
    <d v="2026-03-21T00:00:00"/>
    <s v="AC00153"/>
    <s v="UPI"/>
    <s v="Hyderabad"/>
    <n v="1443.04"/>
    <s v="SUCCESS"/>
    <d v="2026-03-24T00:00:00"/>
    <x v="2"/>
    <n v="67.400000000000006"/>
    <n v="1"/>
  </r>
  <r>
    <s v="TXN003719"/>
    <d v="2026-01-31T00:00:00"/>
    <s v="AC00382"/>
    <s v="IMPS"/>
    <s v="Pune"/>
    <n v="8538.7099999999991"/>
    <s v="SUCCESS"/>
    <d v="2026-02-03T00:00:00"/>
    <x v="1"/>
    <n v="26.4"/>
    <n v="1"/>
  </r>
  <r>
    <s v="TXN003720"/>
    <d v="2026-01-27T00:00:00"/>
    <s v="AC00445"/>
    <s v="UPI"/>
    <s v="Hyderabad"/>
    <n v="5008.37"/>
    <s v="SUCCESS"/>
    <d v="2026-01-30T00:00:00"/>
    <x v="2"/>
    <n v="38.299999999999997"/>
    <n v="1"/>
  </r>
  <r>
    <s v="TXN003721"/>
    <d v="2026-03-29T00:00:00"/>
    <s v="AC00282"/>
    <s v="UPI"/>
    <s v="Bengaluru"/>
    <n v="2317.54"/>
    <s v="SUCCESS"/>
    <d v="2026-03-31T00:00:00"/>
    <x v="0"/>
    <n v="27.6"/>
    <n v="1"/>
  </r>
  <r>
    <s v="TXN003722"/>
    <d v="2026-01-04T00:00:00"/>
    <s v="AC00501"/>
    <s v="UPI"/>
    <s v="Hyderabad"/>
    <n v="494.58"/>
    <s v="SUCCESS"/>
    <d v="2026-01-04T00:00:00"/>
    <x v="1"/>
    <n v="19.7"/>
    <n v="1"/>
  </r>
  <r>
    <s v="TXN003723"/>
    <d v="2026-02-27T00:00:00"/>
    <s v="AC00318"/>
    <s v="NEFT"/>
    <s v="Mumbai"/>
    <n v="22008.73"/>
    <s v="SUCCESS"/>
    <d v="2026-02-28T00:00:00"/>
    <x v="1"/>
    <n v="27.3"/>
    <n v="1"/>
  </r>
  <r>
    <s v="TXN003724"/>
    <d v="2026-03-09T00:00:00"/>
    <s v="AC00491"/>
    <s v="UPI"/>
    <s v="Pune"/>
    <n v="10940.66"/>
    <s v="SUCCESS"/>
    <d v="2026-03-09T00:00:00"/>
    <x v="0"/>
    <n v="27.9"/>
    <n v="1"/>
  </r>
  <r>
    <s v="TXN003725"/>
    <d v="2026-02-11T00:00:00"/>
    <s v="AC00204"/>
    <s v="IMPS"/>
    <s v="Mumbai"/>
    <n v="4937.7700000000004"/>
    <s v="SUCCESS"/>
    <d v="2026-02-14T00:00:00"/>
    <x v="2"/>
    <n v="34.6"/>
    <n v="1"/>
  </r>
  <r>
    <s v="TXN003726"/>
    <d v="2026-02-23T00:00:00"/>
    <s v="AC00111"/>
    <s v="IMPS"/>
    <s v="Hyderabad"/>
    <n v="526.36"/>
    <s v="SUCCESS"/>
    <d v="2026-02-24T00:00:00"/>
    <x v="2"/>
    <n v="30"/>
    <n v="1"/>
  </r>
  <r>
    <s v="TXN003727"/>
    <d v="2026-02-14T00:00:00"/>
    <s v="AC00409"/>
    <s v="UPI"/>
    <s v="Hyderabad"/>
    <n v="640.59"/>
    <s v="REVERSED"/>
    <d v="2026-02-17T00:00:00"/>
    <x v="1"/>
    <n v="7.8"/>
    <n v="1"/>
  </r>
  <r>
    <s v="TXN003728"/>
    <d v="2026-03-27T00:00:00"/>
    <s v="AC00829"/>
    <s v="CARD"/>
    <s v="Hyderabad"/>
    <n v="4110.01"/>
    <s v="SUCCESS"/>
    <d v="2026-03-30T00:00:00"/>
    <x v="2"/>
    <n v="62.5"/>
    <n v="1"/>
  </r>
  <r>
    <s v="TXN003729"/>
    <d v="2026-02-25T00:00:00"/>
    <s v="AC00045"/>
    <s v="NEFT"/>
    <s v="Bengaluru"/>
    <n v="3984.81"/>
    <s v="SUCCESS"/>
    <d v="2026-02-28T00:00:00"/>
    <x v="1"/>
    <n v="17.399999999999999"/>
    <n v="1"/>
  </r>
  <r>
    <s v="TXN003730"/>
    <d v="2026-03-31T00:00:00"/>
    <s v="AC00686"/>
    <s v="IMPS"/>
    <s v="Mumbai"/>
    <n v="2461.77"/>
    <s v="SUCCESS"/>
    <d v="2026-04-03T00:00:00"/>
    <x v="1"/>
    <n v="28"/>
    <n v="1"/>
  </r>
  <r>
    <s v="TXN003731"/>
    <d v="2026-02-02T00:00:00"/>
    <s v="AC00495"/>
    <s v="UPI"/>
    <s v="Hyderabad"/>
    <n v="4995.42"/>
    <s v="SUCCESS"/>
    <d v="2026-02-03T00:00:00"/>
    <x v="0"/>
    <n v="25.8"/>
    <n v="1"/>
  </r>
  <r>
    <s v="TXN003732"/>
    <d v="2026-01-08T00:00:00"/>
    <s v="AC00195"/>
    <s v="ATM"/>
    <s v="Hyderabad"/>
    <n v="3172.41"/>
    <s v="SUCCESS"/>
    <d v="2026-01-11T00:00:00"/>
    <x v="0"/>
    <n v="20.3"/>
    <n v="1"/>
  </r>
  <r>
    <s v="TXN003733"/>
    <d v="2026-01-03T00:00:00"/>
    <s v="AC00135"/>
    <s v="UPI"/>
    <s v="Hyderabad"/>
    <n v="1093.81"/>
    <s v="SUCCESS"/>
    <d v="2026-01-03T00:00:00"/>
    <x v="2"/>
    <n v="36"/>
    <n v="1"/>
  </r>
  <r>
    <s v="TXN003734"/>
    <d v="2026-02-19T00:00:00"/>
    <s v="AC00696"/>
    <s v="UPI"/>
    <s v="Hyderabad"/>
    <n v="5900.06"/>
    <s v="FAILED"/>
    <d v="2026-02-22T00:00:00"/>
    <x v="2"/>
    <n v="65.5"/>
    <n v="1"/>
  </r>
  <r>
    <s v="TXN003735"/>
    <d v="2026-03-23T00:00:00"/>
    <s v="AC00004"/>
    <s v="IMPS"/>
    <s v="Bengaluru"/>
    <n v="57762.96"/>
    <s v="SUCCESS"/>
    <d v="2026-03-24T00:00:00"/>
    <x v="2"/>
    <n v="67.5"/>
    <n v="1"/>
  </r>
  <r>
    <s v="TXN003736"/>
    <d v="2026-03-16T00:00:00"/>
    <s v="AC00454"/>
    <s v="UPI"/>
    <s v="Mumbai"/>
    <n v="33563.629999999997"/>
    <s v="SUCCESS"/>
    <d v="2026-03-18T00:00:00"/>
    <x v="0"/>
    <n v="5.6"/>
    <n v="1"/>
  </r>
  <r>
    <s v="TXN003737"/>
    <d v="2026-03-01T00:00:00"/>
    <s v="AC00565"/>
    <s v="CARD"/>
    <s v="Hyderabad"/>
    <n v="1934.14"/>
    <s v="SUCCESS"/>
    <d v="2026-03-04T00:00:00"/>
    <x v="1"/>
    <n v="6.9"/>
    <n v="1"/>
  </r>
  <r>
    <s v="TXN003738"/>
    <d v="2026-01-16T00:00:00"/>
    <s v="AC00579"/>
    <s v="NEFT"/>
    <s v="Pune"/>
    <n v="4626.76"/>
    <s v="SUCCESS"/>
    <d v="2026-01-16T00:00:00"/>
    <x v="2"/>
    <n v="4"/>
    <n v="1"/>
  </r>
  <r>
    <s v="TXN003739"/>
    <d v="2026-03-28T00:00:00"/>
    <s v="AC00270"/>
    <s v="IMPS"/>
    <s v="Hyderabad"/>
    <n v="10550.97"/>
    <s v="SUCCESS"/>
    <d v="2026-03-29T00:00:00"/>
    <x v="1"/>
    <n v="22"/>
    <n v="1"/>
  </r>
  <r>
    <s v="TXN003740"/>
    <d v="2026-01-26T00:00:00"/>
    <s v="AC00391"/>
    <s v="UPI"/>
    <s v="Mumbai"/>
    <n v="732.49"/>
    <s v="SUCCESS"/>
    <d v="2026-01-27T00:00:00"/>
    <x v="1"/>
    <n v="104.4"/>
    <n v="1"/>
  </r>
  <r>
    <s v="TXN003741"/>
    <d v="2026-02-02T00:00:00"/>
    <s v="AC00090"/>
    <s v="CARD"/>
    <s v="Hyderabad"/>
    <n v="1390.22"/>
    <s v="SUCCESS"/>
    <d v="2026-02-03T00:00:00"/>
    <x v="2"/>
    <n v="42.1"/>
    <n v="1"/>
  </r>
  <r>
    <s v="TXN003742"/>
    <d v="2026-01-30T00:00:00"/>
    <s v="AC00347"/>
    <s v="NEFT"/>
    <s v="Hyderabad"/>
    <n v="1210.6600000000001"/>
    <s v="SUCCESS"/>
    <d v="2026-02-02T00:00:00"/>
    <x v="2"/>
    <n v="26.1"/>
    <n v="1"/>
  </r>
  <r>
    <s v="TXN003743"/>
    <d v="2026-03-21T00:00:00"/>
    <s v="AC00657"/>
    <s v="UPI"/>
    <s v="Hyderabad"/>
    <n v="19923.310000000001"/>
    <s v="SUCCESS"/>
    <d v="2026-03-21T00:00:00"/>
    <x v="2"/>
    <n v="33.6"/>
    <n v="1"/>
  </r>
  <r>
    <s v="TXN003744"/>
    <d v="2026-03-30T00:00:00"/>
    <s v="AC00369"/>
    <s v="IMPS"/>
    <s v="Hyderabad"/>
    <n v="6559.89"/>
    <s v="SUCCESS"/>
    <d v="2026-04-02T00:00:00"/>
    <x v="0"/>
    <n v="21.3"/>
    <n v="1"/>
  </r>
  <r>
    <s v="TXN003745"/>
    <d v="2026-02-18T00:00:00"/>
    <s v="AC00594"/>
    <s v="UPI"/>
    <s v="Mumbai"/>
    <n v="19160.03"/>
    <s v="SUCCESS"/>
    <d v="2026-02-23T00:00:00"/>
    <x v="2"/>
    <n v="23.2"/>
    <n v="1"/>
  </r>
  <r>
    <s v="TXN003746"/>
    <d v="2026-01-20T00:00:00"/>
    <s v="AC00429"/>
    <s v="IMPS"/>
    <s v="Mumbai"/>
    <n v="734.62"/>
    <s v="SUCCESS"/>
    <d v="2026-01-23T00:00:00"/>
    <x v="1"/>
    <n v="32.700000000000003"/>
    <n v="1"/>
  </r>
  <r>
    <s v="TXN003747"/>
    <d v="2026-03-21T00:00:00"/>
    <s v="AC00625"/>
    <s v="UPI"/>
    <s v="Bengaluru"/>
    <n v="3068.43"/>
    <s v="SUCCESS"/>
    <d v="2026-03-26T00:00:00"/>
    <x v="2"/>
    <n v="27.8"/>
    <n v="1"/>
  </r>
  <r>
    <s v="TXN003748"/>
    <d v="2026-03-03T00:00:00"/>
    <s v="AC00036"/>
    <s v="NEFT"/>
    <s v="Hyderabad"/>
    <n v="1929.31"/>
    <s v="SUCCESS"/>
    <d v="2026-03-04T00:00:00"/>
    <x v="0"/>
    <n v="26.4"/>
    <n v="1"/>
  </r>
  <r>
    <s v="TXN003749"/>
    <d v="2026-01-09T00:00:00"/>
    <s v="AC00203"/>
    <s v="CARD"/>
    <s v="Pune"/>
    <n v="5819.48"/>
    <s v="SUCCESS"/>
    <d v="2026-01-12T00:00:00"/>
    <x v="0"/>
    <n v="37.5"/>
    <n v="1"/>
  </r>
  <r>
    <s v="TXN003750"/>
    <d v="2026-03-24T00:00:00"/>
    <s v="AC00085"/>
    <s v="UPI"/>
    <s v="Hyderabad"/>
    <n v="9509.91"/>
    <s v="SUCCESS"/>
    <d v="2026-03-26T00:00:00"/>
    <x v="0"/>
    <n v="6.4"/>
    <n v="1"/>
  </r>
  <r>
    <s v="TXN003751"/>
    <d v="2026-03-05T00:00:00"/>
    <s v="AC00399"/>
    <s v="UPI"/>
    <s v="Bengaluru"/>
    <n v="1052.44"/>
    <s v="FAILED"/>
    <d v="2026-03-07T00:00:00"/>
    <x v="0"/>
    <n v="36.5"/>
    <n v="1"/>
  </r>
  <r>
    <s v="TXN003752"/>
    <d v="2026-03-26T00:00:00"/>
    <s v="AC00318"/>
    <s v="CARD"/>
    <s v="Bengaluru"/>
    <n v="8421.61"/>
    <s v="REVERSED"/>
    <d v="2026-03-29T00:00:00"/>
    <x v="2"/>
    <n v="8.5"/>
    <n v="1"/>
  </r>
  <r>
    <s v="TXN003753"/>
    <d v="2026-01-03T00:00:00"/>
    <s v="AC00212"/>
    <s v="UPI"/>
    <s v="Hyderabad"/>
    <n v="1618.57"/>
    <s v="SUCCESS"/>
    <d v="2026-01-08T00:00:00"/>
    <x v="2"/>
    <n v="31.2"/>
    <n v="1"/>
  </r>
  <r>
    <s v="TXN003754"/>
    <d v="2026-03-12T00:00:00"/>
    <s v="AC00360"/>
    <s v="UPI"/>
    <s v="Mumbai"/>
    <n v="6514.43"/>
    <s v="FAILED"/>
    <d v="2026-03-13T00:00:00"/>
    <x v="2"/>
    <n v="14.3"/>
    <n v="1"/>
  </r>
  <r>
    <s v="TXN003755"/>
    <d v="2026-03-11T00:00:00"/>
    <s v="AC00750"/>
    <s v="UPI"/>
    <s v="Hyderabad"/>
    <n v="2208.98"/>
    <s v="SUCCESS"/>
    <d v="2026-03-16T00:00:00"/>
    <x v="1"/>
    <n v="56.9"/>
    <n v="1"/>
  </r>
  <r>
    <s v="TXN003756"/>
    <d v="2026-02-18T00:00:00"/>
    <s v="AC00202"/>
    <s v="CARD"/>
    <s v="Mumbai"/>
    <n v="2873.08"/>
    <s v="REVERSED"/>
    <d v="2026-02-20T00:00:00"/>
    <x v="2"/>
    <n v="18.600000000000001"/>
    <n v="1"/>
  </r>
  <r>
    <s v="TXN003757"/>
    <d v="2026-03-09T00:00:00"/>
    <s v="AC00403"/>
    <s v="NEFT"/>
    <s v="Hyderabad"/>
    <n v="776.61"/>
    <s v="SUCCESS"/>
    <d v="2026-03-11T00:00:00"/>
    <x v="2"/>
    <n v="54.5"/>
    <n v="1"/>
  </r>
  <r>
    <s v="TXN003758"/>
    <d v="2026-01-22T00:00:00"/>
    <s v="AC00292"/>
    <s v="IMPS"/>
    <s v="Hyderabad"/>
    <n v="4950.7"/>
    <s v="SUCCESS"/>
    <d v="2026-01-25T00:00:00"/>
    <x v="0"/>
    <n v="23.8"/>
    <n v="1"/>
  </r>
  <r>
    <s v="TXN003759"/>
    <d v="2026-02-21T00:00:00"/>
    <s v="AC00131"/>
    <s v="UPI"/>
    <s v="Bengaluru"/>
    <n v="3881.03"/>
    <s v="SUCCESS"/>
    <d v="2026-02-22T00:00:00"/>
    <x v="1"/>
    <n v="35.1"/>
    <n v="2"/>
  </r>
  <r>
    <s v="TXN003759"/>
    <d v="2026-02-21T00:00:00"/>
    <s v="AC00131"/>
    <s v="UPI"/>
    <s v="Bengaluru"/>
    <n v="3881.03"/>
    <s v="SUCCESS"/>
    <d v="2026-02-21T00:00:00"/>
    <x v="1"/>
    <n v="35.1"/>
    <n v="2"/>
  </r>
  <r>
    <s v="TXN003760"/>
    <d v="2026-02-03T00:00:00"/>
    <s v="AC00577"/>
    <s v="UPI"/>
    <s v="Hyderabad"/>
    <n v="3726.68"/>
    <s v="SUCCESS"/>
    <d v="2026-02-04T00:00:00"/>
    <x v="1"/>
    <n v="2.2000000000000002"/>
    <n v="1"/>
  </r>
  <r>
    <s v="TXN003761"/>
    <d v="2026-02-16T00:00:00"/>
    <s v="AC00800"/>
    <s v="UPI"/>
    <s v="Bengaluru"/>
    <n v="4528.6499999999996"/>
    <s v="SUCCESS"/>
    <d v="2026-02-19T00:00:00"/>
    <x v="2"/>
    <n v="10.9"/>
    <n v="1"/>
  </r>
  <r>
    <s v="TXN003762"/>
    <d v="2026-01-22T00:00:00"/>
    <s v="AC00287"/>
    <s v="UPI"/>
    <s v="Mumbai"/>
    <n v="8822.4"/>
    <s v="SUCCESS"/>
    <d v="2026-01-22T00:00:00"/>
    <x v="1"/>
    <n v="36.700000000000003"/>
    <n v="1"/>
  </r>
  <r>
    <s v="TXN003763"/>
    <d v="2026-03-06T00:00:00"/>
    <s v="AC00698"/>
    <s v="NEFT"/>
    <s v="Pune"/>
    <n v="1611.75"/>
    <s v="SUCCESS"/>
    <d v="2026-03-07T00:00:00"/>
    <x v="1"/>
    <n v="15.2"/>
    <n v="1"/>
  </r>
  <r>
    <s v="TXN003764"/>
    <d v="2026-01-03T00:00:00"/>
    <s v="AC00779"/>
    <s v="UPI"/>
    <s v="Hyderabad"/>
    <n v="3823.41"/>
    <s v="FAILED"/>
    <d v="2026-01-06T00:00:00"/>
    <x v="1"/>
    <n v="48.2"/>
    <n v="1"/>
  </r>
  <r>
    <s v="TXN003765"/>
    <d v="2026-01-27T00:00:00"/>
    <s v="AC00565"/>
    <s v="UPI"/>
    <s v="Hyderabad"/>
    <n v="5798.85"/>
    <s v="SUCCESS"/>
    <d v="2026-01-29T00:00:00"/>
    <x v="1"/>
    <n v="34.9"/>
    <n v="1"/>
  </r>
  <r>
    <s v="TXN003766"/>
    <d v="2026-01-07T00:00:00"/>
    <s v="AC00065"/>
    <s v="NEFT"/>
    <s v="Hyderabad"/>
    <n v="9804.0499999999993"/>
    <s v="SUCCESS"/>
    <d v="2026-01-12T00:00:00"/>
    <x v="1"/>
    <n v="80.3"/>
    <n v="1"/>
  </r>
  <r>
    <s v="TXN003767"/>
    <d v="2026-03-10T00:00:00"/>
    <s v="AC00685"/>
    <s v="UPI"/>
    <s v="Bengaluru"/>
    <n v="733.66"/>
    <s v="FAILED"/>
    <d v="2026-03-13T00:00:00"/>
    <x v="2"/>
    <n v="29.7"/>
    <n v="1"/>
  </r>
  <r>
    <s v="TXN003768"/>
    <d v="2026-01-16T00:00:00"/>
    <s v="AC00619"/>
    <s v="UPI"/>
    <s v="Mumbai"/>
    <n v="12663.77"/>
    <s v="FAILED"/>
    <d v="2026-01-17T00:00:00"/>
    <x v="1"/>
    <n v="60.4"/>
    <n v="1"/>
  </r>
  <r>
    <s v="TXN003769"/>
    <d v="2026-03-19T00:00:00"/>
    <s v="AC00311"/>
    <s v="UPI"/>
    <s v="Pune"/>
    <n v="6286.03"/>
    <s v="FAILED"/>
    <d v="2026-03-19T00:00:00"/>
    <x v="2"/>
    <n v="44.8"/>
    <n v="1"/>
  </r>
  <r>
    <s v="TXN003770"/>
    <d v="2026-03-13T00:00:00"/>
    <s v="AC00449"/>
    <s v="IMPS"/>
    <s v="Pune"/>
    <n v="662.79"/>
    <s v="SUCCESS"/>
    <d v="2026-03-16T00:00:00"/>
    <x v="1"/>
    <n v="51.3"/>
    <n v="1"/>
  </r>
  <r>
    <s v="TXN003771"/>
    <d v="2026-03-03T00:00:00"/>
    <s v="AC00588"/>
    <s v="UPI"/>
    <s v="Pune"/>
    <n v="7671.42"/>
    <s v="SUCCESS"/>
    <d v="2026-03-06T00:00:00"/>
    <x v="2"/>
    <n v="17.3"/>
    <n v="1"/>
  </r>
  <r>
    <s v="TXN003772"/>
    <d v="2026-01-08T00:00:00"/>
    <s v="AC00428"/>
    <s v="IMPS"/>
    <s v="Hyderabad"/>
    <n v="1326.95"/>
    <s v="SUCCESS"/>
    <d v="2026-01-08T00:00:00"/>
    <x v="2"/>
    <n v="25.3"/>
    <n v="1"/>
  </r>
  <r>
    <s v="TXN003773"/>
    <d v="2026-03-21T00:00:00"/>
    <s v="AC00438"/>
    <s v="CARD"/>
    <s v="Bengaluru"/>
    <n v="1374.64"/>
    <s v="SUCCESS"/>
    <d v="2026-03-22T00:00:00"/>
    <x v="1"/>
    <n v="10.1"/>
    <n v="1"/>
  </r>
  <r>
    <s v="TXN003774"/>
    <d v="2026-02-24T00:00:00"/>
    <s v="AC00037"/>
    <s v="IMPS"/>
    <s v="Mumbai"/>
    <n v="3401.12"/>
    <s v="SUCCESS"/>
    <d v="2026-02-26T00:00:00"/>
    <x v="0"/>
    <n v="51.6"/>
    <n v="1"/>
  </r>
  <r>
    <s v="TXN003775"/>
    <d v="2026-01-20T00:00:00"/>
    <s v="AC00791"/>
    <s v="IMPS"/>
    <s v="Hyderabad"/>
    <n v="24096.560000000001"/>
    <s v="SUCCESS"/>
    <d v="2026-01-21T00:00:00"/>
    <x v="0"/>
    <n v="32.6"/>
    <n v="1"/>
  </r>
  <r>
    <s v="TXN003776"/>
    <d v="2026-03-22T00:00:00"/>
    <s v="AC00457"/>
    <s v="UPI"/>
    <s v="Bengaluru"/>
    <n v="3538.66"/>
    <s v="SUCCESS"/>
    <d v="2026-03-24T00:00:00"/>
    <x v="2"/>
    <n v="71.099999999999994"/>
    <n v="1"/>
  </r>
  <r>
    <s v="TXN003777"/>
    <d v="2026-03-15T00:00:00"/>
    <s v="AC00323"/>
    <s v="UPI"/>
    <s v="Mumbai"/>
    <n v="1368.5"/>
    <s v="SUCCESS"/>
    <d v="2026-03-18T00:00:00"/>
    <x v="0"/>
    <n v="53.5"/>
    <n v="1"/>
  </r>
  <r>
    <s v="TXN003778"/>
    <d v="2026-01-16T00:00:00"/>
    <s v="AC00533"/>
    <s v="NEFT"/>
    <s v="Pune"/>
    <n v="2593.9299999999998"/>
    <s v="SUCCESS"/>
    <d v="2026-01-16T00:00:00"/>
    <x v="2"/>
    <n v="111.3"/>
    <n v="1"/>
  </r>
  <r>
    <s v="TXN003779"/>
    <d v="2026-02-13T00:00:00"/>
    <s v="AC00417"/>
    <s v="ATM"/>
    <s v="Hyderabad"/>
    <n v="8059.01"/>
    <s v="SUCCESS"/>
    <d v="2026-02-13T00:00:00"/>
    <x v="0"/>
    <n v="28.9"/>
    <n v="1"/>
  </r>
  <r>
    <s v="TXN003780"/>
    <d v="2026-03-25T00:00:00"/>
    <s v="AC00703"/>
    <s v="UPI"/>
    <s v="Bengaluru"/>
    <n v="898.39"/>
    <s v="SUCCESS"/>
    <d v="2026-03-25T00:00:00"/>
    <x v="2"/>
    <n v="22.7"/>
    <n v="1"/>
  </r>
  <r>
    <s v="TXN003781"/>
    <d v="2026-03-09T00:00:00"/>
    <s v="AC00585"/>
    <s v="NEFT"/>
    <s v="Hyderabad"/>
    <n v="3518.21"/>
    <s v="SUCCESS"/>
    <d v="2026-03-09T00:00:00"/>
    <x v="1"/>
    <n v="91.9"/>
    <n v="1"/>
  </r>
  <r>
    <s v="TXN003782"/>
    <d v="2026-01-20T00:00:00"/>
    <s v="AC00691"/>
    <s v="UPI"/>
    <s v="Hyderabad"/>
    <n v="701.48"/>
    <s v="SUCCESS"/>
    <d v="2026-01-20T00:00:00"/>
    <x v="0"/>
    <n v="61"/>
    <n v="1"/>
  </r>
  <r>
    <s v="TXN003783"/>
    <d v="2026-01-06T00:00:00"/>
    <s v="AC00310"/>
    <s v="UPI"/>
    <s v="Hyderabad"/>
    <n v="9009.68"/>
    <s v="FAILED"/>
    <d v="2026-01-09T00:00:00"/>
    <x v="1"/>
    <n v="65.7"/>
    <n v="1"/>
  </r>
  <r>
    <s v="TXN003785"/>
    <d v="2026-02-20T00:00:00"/>
    <s v="AC00042"/>
    <s v="UPI"/>
    <s v="Mumbai"/>
    <n v="27607.16"/>
    <s v="SUCCESS"/>
    <d v="2026-02-21T00:00:00"/>
    <x v="0"/>
    <n v="15"/>
    <n v="1"/>
  </r>
  <r>
    <s v="TXN003786"/>
    <d v="2026-02-19T00:00:00"/>
    <s v="AC00765"/>
    <s v="NEFT"/>
    <s v="Pune"/>
    <n v="2981.4"/>
    <s v="SUCCESS"/>
    <d v="2026-02-20T00:00:00"/>
    <x v="0"/>
    <n v="29.6"/>
    <n v="2"/>
  </r>
  <r>
    <s v="TXN003786"/>
    <d v="2026-02-19T00:00:00"/>
    <s v="AC00765"/>
    <s v="NEFT"/>
    <s v="Pune"/>
    <n v="2981.4"/>
    <s v="SUCCESS"/>
    <d v="2026-02-21T00:00:00"/>
    <x v="0"/>
    <n v="29.6"/>
    <n v="2"/>
  </r>
  <r>
    <s v="TXN003787"/>
    <d v="2026-01-26T00:00:00"/>
    <s v="AC00091"/>
    <s v="CARD"/>
    <s v="Hyderabad"/>
    <n v="6517.29"/>
    <s v="SUCCESS"/>
    <d v="2026-01-28T00:00:00"/>
    <x v="1"/>
    <n v="23.9"/>
    <n v="1"/>
  </r>
  <r>
    <s v="TXN003788"/>
    <d v="2026-02-04T00:00:00"/>
    <s v="AC00119"/>
    <s v="UPI"/>
    <s v="Mumbai"/>
    <n v="1119.03"/>
    <s v="SUCCESS"/>
    <d v="2026-02-04T00:00:00"/>
    <x v="1"/>
    <n v="6.2"/>
    <n v="1"/>
  </r>
  <r>
    <s v="TXN003789"/>
    <d v="2026-03-05T00:00:00"/>
    <s v="AC00108"/>
    <s v="UPI"/>
    <s v="Bengaluru"/>
    <n v="28120.46"/>
    <s v="SUCCESS"/>
    <d v="2026-03-06T00:00:00"/>
    <x v="2"/>
    <n v="13.6"/>
    <n v="1"/>
  </r>
  <r>
    <s v="TXN003790"/>
    <d v="2026-01-07T00:00:00"/>
    <s v="AC00749"/>
    <s v="CARD"/>
    <s v="Hyderabad"/>
    <n v="6952.56"/>
    <s v="SUCCESS"/>
    <d v="2026-01-10T00:00:00"/>
    <x v="1"/>
    <n v="43.6"/>
    <n v="1"/>
  </r>
  <r>
    <s v="TXN003791"/>
    <d v="2026-02-03T00:00:00"/>
    <s v="AC00464"/>
    <s v="NEFT"/>
    <s v="Mumbai"/>
    <n v="7137.54"/>
    <s v="SUCCESS"/>
    <d v="2026-02-04T00:00:00"/>
    <x v="1"/>
    <n v="19.8"/>
    <n v="1"/>
  </r>
  <r>
    <s v="TXN003792"/>
    <d v="2026-02-20T00:00:00"/>
    <s v="AC00589"/>
    <s v="IMPS"/>
    <s v="Hyderabad"/>
    <n v="4157.32"/>
    <s v="SUCCESS"/>
    <d v="2026-02-20T00:00:00"/>
    <x v="2"/>
    <n v="33.799999999999997"/>
    <n v="1"/>
  </r>
  <r>
    <s v="TXN003793"/>
    <d v="2026-01-28T00:00:00"/>
    <s v="AC00647"/>
    <s v="UPI"/>
    <s v="Bengaluru"/>
    <n v="2660.11"/>
    <s v="REVERSED"/>
    <d v="2026-01-31T00:00:00"/>
    <x v="0"/>
    <n v="27.8"/>
    <n v="1"/>
  </r>
  <r>
    <s v="TXN003794"/>
    <d v="2026-02-25T00:00:00"/>
    <s v="AC00090"/>
    <s v="IMPS"/>
    <s v="Bengaluru"/>
    <n v="1262.8399999999999"/>
    <s v="SUCCESS"/>
    <d v="2026-02-28T00:00:00"/>
    <x v="1"/>
    <n v="39.700000000000003"/>
    <n v="1"/>
  </r>
  <r>
    <s v="TXN003795"/>
    <d v="2026-02-01T00:00:00"/>
    <s v="AC00266"/>
    <s v="NEFT"/>
    <s v="Hyderabad"/>
    <n v="2702.3"/>
    <s v="SUCCESS"/>
    <d v="2026-02-04T00:00:00"/>
    <x v="0"/>
    <n v="11.5"/>
    <n v="1"/>
  </r>
  <r>
    <s v="TXN003796"/>
    <d v="2026-01-19T00:00:00"/>
    <s v="AC00195"/>
    <s v="CARD"/>
    <s v="Bengaluru"/>
    <n v="4284.99"/>
    <s v="SUCCESS"/>
    <d v="2026-01-21T00:00:00"/>
    <x v="2"/>
    <n v="21.5"/>
    <n v="1"/>
  </r>
  <r>
    <s v="TXN003797"/>
    <d v="2026-01-06T00:00:00"/>
    <s v="AC00525"/>
    <s v="IMPS"/>
    <s v="Pune"/>
    <n v="39795.17"/>
    <s v="SUCCESS"/>
    <d v="2026-01-08T00:00:00"/>
    <x v="2"/>
    <n v="6.1"/>
    <n v="1"/>
  </r>
  <r>
    <s v="TXN003798"/>
    <d v="2026-01-09T00:00:00"/>
    <s v="AC00235"/>
    <s v="ATM"/>
    <s v="Bengaluru"/>
    <n v="2742.03"/>
    <s v="SUCCESS"/>
    <d v="2026-01-10T00:00:00"/>
    <x v="2"/>
    <n v="13"/>
    <n v="1"/>
  </r>
  <r>
    <s v="TXN003799"/>
    <d v="2026-01-19T00:00:00"/>
    <s v="AC00405"/>
    <s v="NEFT"/>
    <s v="Bengaluru"/>
    <n v="3131.07"/>
    <s v="SUCCESS"/>
    <d v="2026-01-21T00:00:00"/>
    <x v="0"/>
    <n v="40.200000000000003"/>
    <n v="1"/>
  </r>
  <r>
    <s v="TXN003800"/>
    <d v="2026-02-24T00:00:00"/>
    <s v="AC00013"/>
    <s v="NEFT"/>
    <s v="Mumbai"/>
    <n v="2087.21"/>
    <s v="SUCCESS"/>
    <d v="2026-02-25T00:00:00"/>
    <x v="1"/>
    <n v="11.4"/>
    <n v="1"/>
  </r>
  <r>
    <s v="TXN003801"/>
    <d v="2026-03-28T00:00:00"/>
    <s v="AC00309"/>
    <s v="NEFT"/>
    <s v="Hyderabad"/>
    <n v="4784.5"/>
    <s v="SUCCESS"/>
    <d v="2026-03-31T00:00:00"/>
    <x v="0"/>
    <n v="12.6"/>
    <n v="1"/>
  </r>
  <r>
    <s v="TXN003802"/>
    <d v="2026-01-14T00:00:00"/>
    <s v="AC00440"/>
    <s v="IMPS"/>
    <s v="Hyderabad"/>
    <n v="1674.71"/>
    <s v="SUCCESS"/>
    <d v="2026-01-14T00:00:00"/>
    <x v="0"/>
    <n v="33.9"/>
    <n v="1"/>
  </r>
  <r>
    <s v="TXN003803"/>
    <d v="2026-03-07T00:00:00"/>
    <s v="AC00311"/>
    <s v="NEFT"/>
    <s v="Hyderabad"/>
    <n v="2620.4"/>
    <s v="SUCCESS"/>
    <d v="2026-03-08T00:00:00"/>
    <x v="0"/>
    <n v="23.1"/>
    <n v="1"/>
  </r>
  <r>
    <s v="TXN003804"/>
    <d v="2026-01-23T00:00:00"/>
    <s v="AC00653"/>
    <s v="ATM"/>
    <s v="Mumbai"/>
    <n v="13728.9"/>
    <s v="SUCCESS"/>
    <d v="2026-01-24T00:00:00"/>
    <x v="2"/>
    <n v="71.3"/>
    <n v="1"/>
  </r>
  <r>
    <s v="TXN003805"/>
    <d v="2026-01-31T00:00:00"/>
    <s v="AC00712"/>
    <s v="NEFT"/>
    <s v="Bengaluru"/>
    <n v="2687.95"/>
    <s v="SUCCESS"/>
    <d v="2026-02-02T00:00:00"/>
    <x v="0"/>
    <n v="11.6"/>
    <n v="1"/>
  </r>
  <r>
    <s v="TXN003806"/>
    <d v="2026-02-11T00:00:00"/>
    <s v="AC00427"/>
    <s v="NEFT"/>
    <s v="Mumbai"/>
    <n v="3720.24"/>
    <s v="SUCCESS"/>
    <d v="2026-02-12T00:00:00"/>
    <x v="0"/>
    <n v="14.9"/>
    <n v="1"/>
  </r>
  <r>
    <s v="TXN003807"/>
    <d v="2026-03-20T00:00:00"/>
    <s v="AC00460"/>
    <s v="UPI"/>
    <s v="Hyderabad"/>
    <n v="790.28"/>
    <s v="SUCCESS"/>
    <d v="2026-03-21T00:00:00"/>
    <x v="0"/>
    <n v="3.4"/>
    <n v="1"/>
  </r>
  <r>
    <s v="TXN003808"/>
    <d v="2026-01-14T00:00:00"/>
    <s v="AC00362"/>
    <s v="UPI"/>
    <s v="Bengaluru"/>
    <n v="3467.15"/>
    <s v="SUCCESS"/>
    <d v="2026-01-14T00:00:00"/>
    <x v="2"/>
    <n v="25"/>
    <n v="1"/>
  </r>
  <r>
    <s v="TXN003809"/>
    <d v="2026-03-02T00:00:00"/>
    <s v="AC00778"/>
    <s v="CARD"/>
    <s v="Hyderabad"/>
    <n v="2138"/>
    <s v="SUCCESS"/>
    <d v="2026-03-03T00:00:00"/>
    <x v="2"/>
    <n v="17.8"/>
    <n v="1"/>
  </r>
  <r>
    <s v="TXN003810"/>
    <d v="2026-03-19T00:00:00"/>
    <s v="AC00283"/>
    <s v="UPI"/>
    <s v="Hyderabad"/>
    <n v="2033.22"/>
    <s v="SUCCESS"/>
    <d v="2026-03-22T00:00:00"/>
    <x v="0"/>
    <n v="33.799999999999997"/>
    <n v="1"/>
  </r>
  <r>
    <s v="TXN003811"/>
    <d v="2026-01-05T00:00:00"/>
    <s v="AC00079"/>
    <s v="UPI"/>
    <s v="Hyderabad"/>
    <n v="325.85000000000002"/>
    <s v="SUCCESS"/>
    <d v="2026-01-05T00:00:00"/>
    <x v="0"/>
    <n v="10.8"/>
    <n v="1"/>
  </r>
  <r>
    <s v="TXN003812"/>
    <d v="2026-03-11T00:00:00"/>
    <s v="AC00700"/>
    <s v="IMPS"/>
    <s v="Pune"/>
    <n v="9786.0499999999993"/>
    <s v="SUCCESS"/>
    <d v="2026-03-11T00:00:00"/>
    <x v="1"/>
    <n v="36.5"/>
    <n v="1"/>
  </r>
  <r>
    <s v="TXN003813"/>
    <d v="2026-03-01T00:00:00"/>
    <s v="AC00781"/>
    <s v="UPI"/>
    <s v="Hyderabad"/>
    <n v="10788.28"/>
    <s v="SUCCESS"/>
    <d v="2026-03-04T00:00:00"/>
    <x v="0"/>
    <n v="39.5"/>
    <n v="1"/>
  </r>
  <r>
    <s v="TXN003814"/>
    <d v="2026-01-20T00:00:00"/>
    <s v="AC00484"/>
    <s v="ATM"/>
    <s v="Bengaluru"/>
    <n v="2796.51"/>
    <s v="SUCCESS"/>
    <d v="2026-01-21T00:00:00"/>
    <x v="0"/>
    <n v="25.5"/>
    <n v="1"/>
  </r>
  <r>
    <s v="TXN003815"/>
    <d v="2026-03-08T00:00:00"/>
    <s v="AC00825"/>
    <s v="IMPS"/>
    <s v="Hyderabad"/>
    <n v="10056.17"/>
    <s v="SUCCESS"/>
    <d v="2026-03-11T00:00:00"/>
    <x v="2"/>
    <n v="29.1"/>
    <n v="1"/>
  </r>
  <r>
    <s v="TXN003816"/>
    <d v="2026-02-25T00:00:00"/>
    <s v="AC00463"/>
    <s v="UPI"/>
    <s v="Mumbai"/>
    <n v="1792.82"/>
    <s v="SUCCESS"/>
    <d v="2026-02-26T00:00:00"/>
    <x v="2"/>
    <n v="40.1"/>
    <n v="1"/>
  </r>
  <r>
    <s v="TXN003817"/>
    <d v="2026-03-03T00:00:00"/>
    <s v="AC00397"/>
    <s v="UPI"/>
    <s v="Hyderabad"/>
    <n v="3640.38"/>
    <s v="SUCCESS"/>
    <d v="2026-03-05T00:00:00"/>
    <x v="2"/>
    <n v="48.9"/>
    <n v="1"/>
  </r>
  <r>
    <s v="TXN003818"/>
    <d v="2026-02-06T00:00:00"/>
    <s v="AC00046"/>
    <s v="CARD"/>
    <s v="Pune"/>
    <n v="24819.38"/>
    <s v="SUCCESS"/>
    <d v="2026-02-06T00:00:00"/>
    <x v="2"/>
    <n v="33.4"/>
    <n v="1"/>
  </r>
  <r>
    <s v="TXN003819"/>
    <d v="2026-03-14T00:00:00"/>
    <s v="AC00418"/>
    <s v="CARD"/>
    <s v="Hyderabad"/>
    <n v="5722.19"/>
    <s v="SUCCESS"/>
    <d v="2026-03-14T00:00:00"/>
    <x v="2"/>
    <n v="20.9"/>
    <n v="1"/>
  </r>
  <r>
    <s v="TXN003820"/>
    <d v="2026-03-20T00:00:00"/>
    <s v="AC00632"/>
    <s v="CARD"/>
    <s v="Bengaluru"/>
    <n v="19926.39"/>
    <s v="SUCCESS"/>
    <d v="2026-03-23T00:00:00"/>
    <x v="2"/>
    <n v="41.9"/>
    <n v="1"/>
  </r>
  <r>
    <s v="TXN003821"/>
    <d v="2026-03-08T00:00:00"/>
    <s v="AC00398"/>
    <s v="CARD"/>
    <s v="Pune"/>
    <n v="899.71"/>
    <s v="SUCCESS"/>
    <d v="2026-03-10T00:00:00"/>
    <x v="0"/>
    <n v="18.100000000000001"/>
    <n v="1"/>
  </r>
  <r>
    <s v="TXN003822"/>
    <d v="2026-01-16T00:00:00"/>
    <s v="AC00158"/>
    <s v="CARD"/>
    <s v="Mumbai"/>
    <n v="822.28"/>
    <s v="FAILED"/>
    <d v="2026-01-17T00:00:00"/>
    <x v="2"/>
    <n v="15.7"/>
    <n v="1"/>
  </r>
  <r>
    <s v="TXN003823"/>
    <d v="2026-03-20T00:00:00"/>
    <s v="AC00342"/>
    <s v="UPI"/>
    <s v="Bengaluru"/>
    <n v="2512.7199999999998"/>
    <s v="FAILED"/>
    <d v="2026-03-23T00:00:00"/>
    <x v="0"/>
    <n v="66.7"/>
    <n v="1"/>
  </r>
  <r>
    <s v="TXN003824"/>
    <d v="2026-01-10T00:00:00"/>
    <s v="AC00724"/>
    <s v="IMPS"/>
    <s v="Hyderabad"/>
    <n v="5276.91"/>
    <s v="SUCCESS"/>
    <d v="2026-01-12T00:00:00"/>
    <x v="2"/>
    <n v="47.5"/>
    <n v="1"/>
  </r>
  <r>
    <s v="TXN003825"/>
    <d v="2026-03-22T00:00:00"/>
    <s v="AC00815"/>
    <s v="NEFT"/>
    <s v="Pune"/>
    <n v="7159.21"/>
    <s v="FAILED"/>
    <d v="2026-03-25T00:00:00"/>
    <x v="2"/>
    <n v="58.8"/>
    <n v="1"/>
  </r>
  <r>
    <s v="TXN003826"/>
    <d v="2026-03-11T00:00:00"/>
    <s v="AC00315"/>
    <s v="NEFT"/>
    <s v="Mumbai"/>
    <n v="3955.51"/>
    <s v="SUCCESS"/>
    <d v="2026-03-13T00:00:00"/>
    <x v="1"/>
    <n v="40"/>
    <n v="1"/>
  </r>
  <r>
    <s v="TXN003827"/>
    <d v="2026-01-16T00:00:00"/>
    <s v="AC00554"/>
    <s v="UPI"/>
    <s v="Bengaluru"/>
    <n v="18906.490000000002"/>
    <s v="SUCCESS"/>
    <d v="2026-01-16T00:00:00"/>
    <x v="1"/>
    <n v="29.3"/>
    <n v="1"/>
  </r>
  <r>
    <s v="TXN003828"/>
    <d v="2026-01-17T00:00:00"/>
    <s v="AC00288"/>
    <s v="CARD"/>
    <s v="Hyderabad"/>
    <n v="8301.36"/>
    <s v="SUCCESS"/>
    <d v="2026-01-19T00:00:00"/>
    <x v="2"/>
    <n v="25.2"/>
    <n v="1"/>
  </r>
  <r>
    <s v="TXN003829"/>
    <d v="2026-03-06T00:00:00"/>
    <s v="AC00250"/>
    <s v="CARD"/>
    <s v="Bengaluru"/>
    <n v="1990.82"/>
    <s v="SUCCESS"/>
    <d v="2026-03-09T00:00:00"/>
    <x v="2"/>
    <n v="49.8"/>
    <n v="1"/>
  </r>
  <r>
    <s v="TXN003830"/>
    <d v="2026-01-14T00:00:00"/>
    <s v="AC00720"/>
    <s v="UPI"/>
    <s v="Hyderabad"/>
    <n v="3401.09"/>
    <s v="SUCCESS"/>
    <d v="2026-01-16T00:00:00"/>
    <x v="0"/>
    <n v="13"/>
    <n v="1"/>
  </r>
  <r>
    <s v="TXN003831"/>
    <d v="2026-02-26T00:00:00"/>
    <s v="AC00331"/>
    <s v="UPI"/>
    <s v="Pune"/>
    <n v="2250.13"/>
    <s v="SUCCESS"/>
    <d v="2026-02-27T00:00:00"/>
    <x v="1"/>
    <n v="38"/>
    <n v="1"/>
  </r>
  <r>
    <s v="TXN003832"/>
    <d v="2026-03-20T00:00:00"/>
    <s v="AC00751"/>
    <s v="NEFT"/>
    <s v="Hyderabad"/>
    <n v="1446.11"/>
    <s v="SUCCESS"/>
    <d v="2026-03-22T00:00:00"/>
    <x v="2"/>
    <n v="16.5"/>
    <n v="1"/>
  </r>
  <r>
    <s v="TXN003833"/>
    <d v="2026-01-05T00:00:00"/>
    <s v="AC00182"/>
    <s v="UPI"/>
    <s v="Bengaluru"/>
    <n v="9745.26"/>
    <s v="SUCCESS"/>
    <d v="2026-01-08T00:00:00"/>
    <x v="1"/>
    <n v="17.2"/>
    <n v="1"/>
  </r>
  <r>
    <s v="TXN003834"/>
    <d v="2026-03-14T00:00:00"/>
    <s v="AC00255"/>
    <s v="CARD"/>
    <s v="Bengaluru"/>
    <n v="1303"/>
    <s v="SUCCESS"/>
    <d v="2026-03-15T00:00:00"/>
    <x v="0"/>
    <n v="68"/>
    <n v="1"/>
  </r>
  <r>
    <s v="TXN003835"/>
    <d v="2026-03-16T00:00:00"/>
    <s v="AC00785"/>
    <s v="UPI"/>
    <s v="Mumbai"/>
    <n v="874.35"/>
    <s v="SUCCESS"/>
    <d v="2026-03-17T00:00:00"/>
    <x v="1"/>
    <n v="22.9"/>
    <n v="1"/>
  </r>
  <r>
    <s v="TXN003836"/>
    <d v="2026-01-25T00:00:00"/>
    <s v="AC00665"/>
    <s v="UPI"/>
    <s v="Hyderabad"/>
    <n v="1944.38"/>
    <s v="FAILED"/>
    <d v="2026-01-25T00:00:00"/>
    <x v="1"/>
    <n v="11.8"/>
    <n v="1"/>
  </r>
  <r>
    <s v="TXN003837"/>
    <d v="2026-03-06T00:00:00"/>
    <s v="AC00235"/>
    <s v="UPI"/>
    <s v="Mumbai"/>
    <n v="578.62"/>
    <s v="SUCCESS"/>
    <d v="2026-03-09T00:00:00"/>
    <x v="2"/>
    <n v="42.1"/>
    <n v="1"/>
  </r>
  <r>
    <s v="TXN003838"/>
    <d v="2026-03-08T00:00:00"/>
    <s v="AC00675"/>
    <s v="CARD"/>
    <s v="Hyderabad"/>
    <n v="10473.280000000001"/>
    <s v="SUCCESS"/>
    <d v="2026-03-08T00:00:00"/>
    <x v="0"/>
    <n v="24.5"/>
    <n v="1"/>
  </r>
  <r>
    <s v="TXN003839"/>
    <d v="2026-03-05T00:00:00"/>
    <s v="AC00443"/>
    <s v="UPI"/>
    <s v="Bengaluru"/>
    <n v="9453.91"/>
    <s v="SUCCESS"/>
    <d v="2026-03-08T00:00:00"/>
    <x v="1"/>
    <n v="11.2"/>
    <n v="1"/>
  </r>
  <r>
    <s v="TXN003840"/>
    <d v="2026-01-02T00:00:00"/>
    <s v="AC00157"/>
    <s v="IMPS"/>
    <s v="Mumbai"/>
    <n v="13475.03"/>
    <s v="SUCCESS"/>
    <d v="2026-01-02T00:00:00"/>
    <x v="2"/>
    <n v="40.200000000000003"/>
    <n v="1"/>
  </r>
  <r>
    <s v="TXN003841"/>
    <d v="2026-02-12T00:00:00"/>
    <s v="AC00210"/>
    <s v="NEFT"/>
    <s v="Hyderabad"/>
    <n v="295.76"/>
    <s v="SUCCESS"/>
    <d v="2026-02-14T00:00:00"/>
    <x v="0"/>
    <n v="47.8"/>
    <n v="1"/>
  </r>
  <r>
    <s v="TXN003842"/>
    <d v="2026-01-16T00:00:00"/>
    <s v="AC00536"/>
    <s v="UPI"/>
    <s v="Hyderabad"/>
    <n v="4392.75"/>
    <s v="SUCCESS"/>
    <d v="2026-01-17T00:00:00"/>
    <x v="2"/>
    <n v="17.899999999999999"/>
    <n v="1"/>
  </r>
  <r>
    <s v="TXN003843"/>
    <d v="2026-03-10T00:00:00"/>
    <s v="AC00715"/>
    <s v="UPI"/>
    <s v="Bengaluru"/>
    <n v="1445.06"/>
    <s v="SUCCESS"/>
    <d v="2026-03-10T00:00:00"/>
    <x v="2"/>
    <n v="38"/>
    <n v="2"/>
  </r>
  <r>
    <s v="TXN003843"/>
    <d v="2026-03-10T00:00:00"/>
    <s v="AC00715"/>
    <s v="UPI"/>
    <s v="Bengaluru"/>
    <n v="1445.06"/>
    <s v="SUCCESS"/>
    <d v="2026-03-11T00:00:00"/>
    <x v="2"/>
    <n v="38"/>
    <n v="2"/>
  </r>
  <r>
    <s v="TXN003844"/>
    <d v="2026-01-20T00:00:00"/>
    <s v="AC00462"/>
    <s v="UPI"/>
    <s v="Hyderabad"/>
    <n v="9988.3700000000008"/>
    <s v="SUCCESS"/>
    <d v="2026-01-20T00:00:00"/>
    <x v="2"/>
    <n v="80.2"/>
    <n v="1"/>
  </r>
  <r>
    <s v="TXN003845"/>
    <d v="2026-03-09T00:00:00"/>
    <s v="AC00023"/>
    <s v="IMPS"/>
    <s v="Pune"/>
    <n v="3478.68"/>
    <s v="SUCCESS"/>
    <d v="2026-03-11T00:00:00"/>
    <x v="1"/>
    <n v="13"/>
    <n v="1"/>
  </r>
  <r>
    <s v="TXN003846"/>
    <d v="2026-01-02T00:00:00"/>
    <s v="AC00428"/>
    <s v="NEFT"/>
    <s v="Mumbai"/>
    <n v="5860.24"/>
    <s v="SUCCESS"/>
    <d v="2026-01-03T00:00:00"/>
    <x v="0"/>
    <n v="28.7"/>
    <n v="1"/>
  </r>
  <r>
    <s v="TXN003847"/>
    <d v="2026-02-09T00:00:00"/>
    <s v="AC00656"/>
    <s v="NEFT"/>
    <s v="Pune"/>
    <n v="9861.02"/>
    <s v="SUCCESS"/>
    <d v="2026-02-10T00:00:00"/>
    <x v="1"/>
    <n v="36.4"/>
    <n v="1"/>
  </r>
  <r>
    <s v="TXN003848"/>
    <d v="2026-01-28T00:00:00"/>
    <s v="AC00559"/>
    <s v="IMPS"/>
    <s v="Pune"/>
    <n v="4360.28"/>
    <s v="SUCCESS"/>
    <d v="2026-01-28T00:00:00"/>
    <x v="1"/>
    <n v="7.4"/>
    <n v="1"/>
  </r>
  <r>
    <s v="TXN003849"/>
    <d v="2026-02-11T00:00:00"/>
    <s v="AC00682"/>
    <s v="UPI"/>
    <s v="Pune"/>
    <n v="449.73"/>
    <s v="SUCCESS"/>
    <d v="2026-02-11T00:00:00"/>
    <x v="2"/>
    <n v="70.7"/>
    <n v="1"/>
  </r>
  <r>
    <s v="TXN003850"/>
    <d v="2026-02-13T00:00:00"/>
    <s v="AC00577"/>
    <s v="CARD"/>
    <s v="Mumbai"/>
    <n v="4161.38"/>
    <s v="SUCCESS"/>
    <d v="2026-02-15T00:00:00"/>
    <x v="2"/>
    <n v="32.4"/>
    <n v="1"/>
  </r>
  <r>
    <s v="TXN003851"/>
    <d v="2026-01-24T00:00:00"/>
    <s v="AC00774"/>
    <s v="UPI"/>
    <s v="Hyderabad"/>
    <n v="4343.1099999999997"/>
    <s v="FAILED"/>
    <d v="2026-01-27T00:00:00"/>
    <x v="1"/>
    <n v="3.6"/>
    <n v="1"/>
  </r>
  <r>
    <s v="TXN003852"/>
    <d v="2026-03-29T00:00:00"/>
    <s v="AC00117"/>
    <s v="ATM"/>
    <s v="Hyderabad"/>
    <n v="5342.66"/>
    <s v="SUCCESS"/>
    <d v="2026-03-30T00:00:00"/>
    <x v="2"/>
    <n v="22.3"/>
    <n v="1"/>
  </r>
  <r>
    <s v="TXN003853"/>
    <d v="2026-01-19T00:00:00"/>
    <s v="AC00300"/>
    <s v="NEFT"/>
    <s v="Hyderabad"/>
    <n v="765.92"/>
    <s v="SUCCESS"/>
    <d v="2026-01-19T00:00:00"/>
    <x v="0"/>
    <n v="7.2"/>
    <n v="1"/>
  </r>
  <r>
    <s v="TXN003854"/>
    <d v="2026-01-24T00:00:00"/>
    <s v="AC00270"/>
    <s v="NEFT"/>
    <s v="Pune"/>
    <n v="2284.09"/>
    <s v="FAILED"/>
    <d v="2026-01-25T00:00:00"/>
    <x v="1"/>
    <n v="20.7"/>
    <n v="1"/>
  </r>
  <r>
    <s v="TXN003855"/>
    <d v="2026-01-04T00:00:00"/>
    <s v="AC00486"/>
    <s v="UPI"/>
    <s v="Pune"/>
    <n v="769.13"/>
    <s v="SUCCESS"/>
    <d v="2026-01-05T00:00:00"/>
    <x v="0"/>
    <n v="33"/>
    <n v="1"/>
  </r>
  <r>
    <s v="TXN003856"/>
    <d v="2026-03-19T00:00:00"/>
    <s v="AC00658"/>
    <s v="UPI"/>
    <s v="Mumbai"/>
    <n v="19035.98"/>
    <s v="SUCCESS"/>
    <d v="2026-03-22T00:00:00"/>
    <x v="2"/>
    <n v="25.1"/>
    <n v="1"/>
  </r>
  <r>
    <s v="TXN003857"/>
    <d v="2026-03-24T00:00:00"/>
    <s v="AC00418"/>
    <s v="IMPS"/>
    <s v="Mumbai"/>
    <n v="690.94"/>
    <s v="FAILED"/>
    <d v="2026-03-27T00:00:00"/>
    <x v="1"/>
    <n v="37.700000000000003"/>
    <n v="1"/>
  </r>
  <r>
    <s v="TXN003858"/>
    <d v="2026-01-24T00:00:00"/>
    <s v="AC00674"/>
    <s v="UPI"/>
    <s v="Hyderabad"/>
    <n v="15259.39"/>
    <s v="SUCCESS"/>
    <d v="2026-01-26T00:00:00"/>
    <x v="1"/>
    <n v="11.4"/>
    <n v="1"/>
  </r>
  <r>
    <s v="TXN003859"/>
    <d v="2026-01-01T00:00:00"/>
    <s v="AC00512"/>
    <s v="ATM"/>
    <s v="Bengaluru"/>
    <n v="7479.83"/>
    <s v="SUCCESS"/>
    <d v="2026-01-03T00:00:00"/>
    <x v="0"/>
    <n v="15.5"/>
    <n v="1"/>
  </r>
  <r>
    <s v="TXN003860"/>
    <d v="2026-01-12T00:00:00"/>
    <s v="AC00473"/>
    <s v="UPI"/>
    <s v="Bengaluru"/>
    <n v="1410.26"/>
    <s v="SUCCESS"/>
    <d v="2026-01-13T00:00:00"/>
    <x v="1"/>
    <n v="31.6"/>
    <n v="1"/>
  </r>
  <r>
    <s v="TXN003861"/>
    <d v="2026-01-29T00:00:00"/>
    <s v="AC00143"/>
    <s v="UPI"/>
    <s v="Hyderabad"/>
    <n v="9059.81"/>
    <s v="SUCCESS"/>
    <d v="2026-02-01T00:00:00"/>
    <x v="2"/>
    <n v="32"/>
    <n v="1"/>
  </r>
  <r>
    <s v="TXN003862"/>
    <d v="2026-03-04T00:00:00"/>
    <s v="AC00827"/>
    <s v="UPI"/>
    <s v="Mumbai"/>
    <n v="2701.17"/>
    <s v="SUCCESS"/>
    <d v="2026-03-06T00:00:00"/>
    <x v="0"/>
    <n v="24.7"/>
    <n v="1"/>
  </r>
  <r>
    <s v="TXN003863"/>
    <d v="2026-01-04T00:00:00"/>
    <s v="AC00730"/>
    <s v="IMPS"/>
    <s v="Hyderabad"/>
    <n v="2511.7399999999998"/>
    <s v="REVERSED"/>
    <d v="2026-01-06T00:00:00"/>
    <x v="1"/>
    <n v="31.6"/>
    <n v="1"/>
  </r>
  <r>
    <s v="TXN003864"/>
    <d v="2026-02-09T00:00:00"/>
    <s v="AC00052"/>
    <s v="CARD"/>
    <s v="Bengaluru"/>
    <n v="9499.1200000000008"/>
    <s v="SUCCESS"/>
    <d v="2026-02-09T00:00:00"/>
    <x v="2"/>
    <n v="9.1999999999999993"/>
    <n v="1"/>
  </r>
  <r>
    <s v="TXN003865"/>
    <d v="2026-03-24T00:00:00"/>
    <s v="AC00361"/>
    <s v="NEFT"/>
    <s v="Pune"/>
    <n v="4463.46"/>
    <s v="SUCCESS"/>
    <d v="2026-03-25T00:00:00"/>
    <x v="2"/>
    <n v="15.9"/>
    <n v="1"/>
  </r>
  <r>
    <s v="TXN003866"/>
    <d v="2026-02-23T00:00:00"/>
    <s v="AC00785"/>
    <s v="IMPS"/>
    <s v="Bengaluru"/>
    <n v="16027.2"/>
    <s v="SUCCESS"/>
    <d v="2026-02-24T00:00:00"/>
    <x v="2"/>
    <n v="12.9"/>
    <n v="1"/>
  </r>
  <r>
    <s v="TXN003867"/>
    <d v="2026-03-31T00:00:00"/>
    <s v="AC00107"/>
    <s v="IMPS"/>
    <s v="Hyderabad"/>
    <n v="3494.56"/>
    <s v="SUCCESS"/>
    <d v="2026-03-31T00:00:00"/>
    <x v="2"/>
    <n v="23.2"/>
    <n v="1"/>
  </r>
  <r>
    <s v="TXN003868"/>
    <d v="2026-01-19T00:00:00"/>
    <s v="AC00643"/>
    <s v="IMPS"/>
    <s v="Hyderabad"/>
    <n v="21807.62"/>
    <s v="SUCCESS"/>
    <d v="2026-01-22T00:00:00"/>
    <x v="1"/>
    <n v="37.200000000000003"/>
    <n v="1"/>
  </r>
  <r>
    <s v="TXN003869"/>
    <d v="2026-01-18T00:00:00"/>
    <s v="AC00451"/>
    <s v="NEFT"/>
    <s v="Hyderabad"/>
    <n v="8410.68"/>
    <s v="SUCCESS"/>
    <d v="2026-01-20T00:00:00"/>
    <x v="2"/>
    <n v="27.9"/>
    <n v="1"/>
  </r>
  <r>
    <s v="TXN003870"/>
    <d v="2026-02-26T00:00:00"/>
    <s v="AC00416"/>
    <s v="CARD"/>
    <s v="Bengaluru"/>
    <n v="8383.2000000000007"/>
    <s v="SUCCESS"/>
    <d v="2026-02-26T00:00:00"/>
    <x v="1"/>
    <n v="16.3"/>
    <n v="1"/>
  </r>
  <r>
    <s v="TXN003871"/>
    <d v="2026-02-04T00:00:00"/>
    <s v="AC00061"/>
    <s v="UPI"/>
    <s v="Hyderabad"/>
    <n v="12662.09"/>
    <s v="SUCCESS"/>
    <d v="2026-02-07T00:00:00"/>
    <x v="0"/>
    <n v="32.9"/>
    <n v="1"/>
  </r>
  <r>
    <s v="TXN003872"/>
    <d v="2026-01-02T00:00:00"/>
    <s v="AC00620"/>
    <s v="IMPS"/>
    <s v="Pune"/>
    <n v="11913.42"/>
    <s v="SUCCESS"/>
    <d v="2026-01-02T00:00:00"/>
    <x v="1"/>
    <n v="39.299999999999997"/>
    <n v="1"/>
  </r>
  <r>
    <s v="TXN003873"/>
    <d v="2026-01-18T00:00:00"/>
    <s v="AC00071"/>
    <s v="IMPS"/>
    <s v="Pune"/>
    <n v="908.79"/>
    <s v="SUCCESS"/>
    <d v="2026-01-19T00:00:00"/>
    <x v="1"/>
    <n v="17.899999999999999"/>
    <n v="1"/>
  </r>
  <r>
    <s v="TXN003874"/>
    <d v="2026-03-17T00:00:00"/>
    <s v="AC00602"/>
    <s v="UPI"/>
    <s v="Bengaluru"/>
    <n v="4542.84"/>
    <s v="SUCCESS"/>
    <d v="2026-03-19T00:00:00"/>
    <x v="2"/>
    <n v="16.3"/>
    <n v="1"/>
  </r>
  <r>
    <s v="TXN003875"/>
    <d v="2026-02-27T00:00:00"/>
    <s v="AC00704"/>
    <s v="NEFT"/>
    <s v="Bengaluru"/>
    <n v="12240.82"/>
    <s v="SUCCESS"/>
    <d v="2026-03-02T00:00:00"/>
    <x v="1"/>
    <n v="23.9"/>
    <n v="1"/>
  </r>
  <r>
    <s v="TXN003876"/>
    <d v="2026-02-13T00:00:00"/>
    <s v="AC00049"/>
    <s v="UPI"/>
    <s v="Mumbai"/>
    <n v="1153.51"/>
    <s v="SUCCESS"/>
    <d v="2026-02-14T00:00:00"/>
    <x v="1"/>
    <n v="15.9"/>
    <n v="1"/>
  </r>
  <r>
    <s v="TXN003877"/>
    <d v="2026-03-04T00:00:00"/>
    <s v="AC00138"/>
    <s v="IMPS"/>
    <s v="Bengaluru"/>
    <n v="6867.89"/>
    <s v="SUCCESS"/>
    <d v="2026-03-06T00:00:00"/>
    <x v="1"/>
    <n v="21.4"/>
    <n v="1"/>
  </r>
  <r>
    <s v="TXN003878"/>
    <d v="2026-01-28T00:00:00"/>
    <s v="AC00233"/>
    <s v="IMPS"/>
    <s v="Mumbai"/>
    <n v="4629.6099999999997"/>
    <s v="SUCCESS"/>
    <d v="2026-01-31T00:00:00"/>
    <x v="2"/>
    <n v="33.799999999999997"/>
    <n v="1"/>
  </r>
  <r>
    <s v="TXN003879"/>
    <d v="2026-02-17T00:00:00"/>
    <s v="AC00304"/>
    <s v="UPI"/>
    <s v="Mumbai"/>
    <n v="41001.71"/>
    <s v="SUCCESS"/>
    <d v="2026-02-18T00:00:00"/>
    <x v="2"/>
    <n v="19.899999999999999"/>
    <n v="1"/>
  </r>
  <r>
    <s v="TXN003880"/>
    <d v="2026-02-09T00:00:00"/>
    <s v="AC00093"/>
    <s v="UPI"/>
    <s v="Mumbai"/>
    <n v="20852.150000000001"/>
    <s v="SUCCESS"/>
    <d v="2026-02-11T00:00:00"/>
    <x v="0"/>
    <n v="23"/>
    <n v="1"/>
  </r>
  <r>
    <s v="TXN003882"/>
    <d v="2026-02-14T00:00:00"/>
    <s v="AC00312"/>
    <s v="UPI"/>
    <s v="Hyderabad"/>
    <n v="4452.26"/>
    <s v="SUCCESS"/>
    <d v="2026-02-19T00:00:00"/>
    <x v="1"/>
    <n v="30.3"/>
    <n v="1"/>
  </r>
  <r>
    <s v="TXN003883"/>
    <d v="2026-02-02T00:00:00"/>
    <s v="AC00084"/>
    <s v="IMPS"/>
    <s v="Hyderabad"/>
    <n v="10848.19"/>
    <s v="SUCCESS"/>
    <d v="2026-02-04T00:00:00"/>
    <x v="2"/>
    <n v="33.6"/>
    <n v="1"/>
  </r>
  <r>
    <s v="TXN003884"/>
    <d v="2026-01-07T00:00:00"/>
    <s v="AC00744"/>
    <s v="UPI"/>
    <s v="Bengaluru"/>
    <n v="4267.24"/>
    <s v="SUCCESS"/>
    <d v="2026-01-08T00:00:00"/>
    <x v="2"/>
    <n v="16.100000000000001"/>
    <n v="1"/>
  </r>
  <r>
    <s v="TXN003885"/>
    <d v="2026-03-26T00:00:00"/>
    <s v="AC00100"/>
    <s v="CARD"/>
    <s v="Pune"/>
    <n v="680.01"/>
    <s v="SUCCESS"/>
    <d v="2026-03-29T00:00:00"/>
    <x v="1"/>
    <n v="16.399999999999999"/>
    <n v="1"/>
  </r>
  <r>
    <s v="TXN003886"/>
    <d v="2026-03-16T00:00:00"/>
    <s v="AC00506"/>
    <s v="UPI"/>
    <s v="Bengaluru"/>
    <n v="1100.73"/>
    <s v="SUCCESS"/>
    <d v="2026-03-18T00:00:00"/>
    <x v="2"/>
    <n v="44.6"/>
    <n v="1"/>
  </r>
  <r>
    <s v="TXN003887"/>
    <d v="2026-03-31T00:00:00"/>
    <s v="AC00037"/>
    <s v="UPI"/>
    <s v="Hyderabad"/>
    <n v="1047.28"/>
    <s v="SUCCESS"/>
    <d v="2026-04-01T00:00:00"/>
    <x v="2"/>
    <n v="11.9"/>
    <n v="1"/>
  </r>
  <r>
    <s v="TXN003888"/>
    <d v="2026-01-18T00:00:00"/>
    <s v="AC00003"/>
    <s v="UPI"/>
    <s v="Mumbai"/>
    <n v="1253.75"/>
    <s v="FAILED"/>
    <d v="2026-01-21T00:00:00"/>
    <x v="0"/>
    <n v="55"/>
    <n v="1"/>
  </r>
  <r>
    <s v="TXN003889"/>
    <d v="2026-03-04T00:00:00"/>
    <s v="AC00526"/>
    <s v="NEFT"/>
    <s v="Hyderabad"/>
    <n v="5817.19"/>
    <s v="SUCCESS"/>
    <d v="2026-03-06T00:00:00"/>
    <x v="1"/>
    <n v="84.4"/>
    <n v="1"/>
  </r>
  <r>
    <s v="TXN003890"/>
    <d v="2026-03-25T00:00:00"/>
    <s v="AC00119"/>
    <s v="IMPS"/>
    <s v="Hyderabad"/>
    <n v="16153.11"/>
    <s v="SUCCESS"/>
    <d v="2026-03-26T00:00:00"/>
    <x v="2"/>
    <n v="26.9"/>
    <n v="1"/>
  </r>
  <r>
    <s v="TXN003891"/>
    <d v="2026-01-03T00:00:00"/>
    <s v="AC00530"/>
    <s v="CARD"/>
    <s v="Hyderabad"/>
    <n v="1030.58"/>
    <s v="SUCCESS"/>
    <d v="2026-01-04T00:00:00"/>
    <x v="1"/>
    <n v="19.899999999999999"/>
    <n v="1"/>
  </r>
  <r>
    <s v="TXN003892"/>
    <d v="2026-02-07T00:00:00"/>
    <s v="AC00030"/>
    <s v="NEFT"/>
    <s v="Pune"/>
    <n v="2376.25"/>
    <s v="SUCCESS"/>
    <d v="2026-02-09T00:00:00"/>
    <x v="2"/>
    <n v="32.6"/>
    <n v="1"/>
  </r>
  <r>
    <s v="TXN003893"/>
    <d v="2026-01-07T00:00:00"/>
    <s v="AC00161"/>
    <s v="NEFT"/>
    <s v="Hyderabad"/>
    <n v="2257.79"/>
    <s v="SUCCESS"/>
    <d v="2026-01-10T00:00:00"/>
    <x v="2"/>
    <n v="33"/>
    <n v="1"/>
  </r>
  <r>
    <s v="TXN003894"/>
    <d v="2026-03-12T00:00:00"/>
    <s v="AC00013"/>
    <s v="IMPS"/>
    <s v="Bengaluru"/>
    <n v="4354.55"/>
    <s v="SUCCESS"/>
    <d v="2026-03-14T00:00:00"/>
    <x v="0"/>
    <n v="37.1"/>
    <n v="1"/>
  </r>
  <r>
    <s v="TXN003895"/>
    <d v="2026-03-01T00:00:00"/>
    <s v="AC00785"/>
    <s v="NEFT"/>
    <s v="Pune"/>
    <n v="29741.48"/>
    <s v="SUCCESS"/>
    <d v="2026-03-01T00:00:00"/>
    <x v="0"/>
    <n v="21.9"/>
    <n v="1"/>
  </r>
  <r>
    <s v="TXN003896"/>
    <d v="2026-01-14T00:00:00"/>
    <s v="AC00779"/>
    <s v="NEFT"/>
    <s v="Mumbai"/>
    <n v="8382.0300000000007"/>
    <s v="SUCCESS"/>
    <d v="2026-01-17T00:00:00"/>
    <x v="2"/>
    <n v="26.9"/>
    <n v="1"/>
  </r>
  <r>
    <s v="TXN003897"/>
    <d v="2026-02-19T00:00:00"/>
    <s v="AC00566"/>
    <s v="IMPS"/>
    <s v="Hyderabad"/>
    <n v="9507.56"/>
    <s v="SUCCESS"/>
    <d v="2026-02-21T00:00:00"/>
    <x v="2"/>
    <n v="67.2"/>
    <n v="1"/>
  </r>
  <r>
    <s v="TXN003898"/>
    <d v="2026-01-18T00:00:00"/>
    <s v="AC00006"/>
    <s v="ATM"/>
    <s v="Hyderabad"/>
    <n v="7800.24"/>
    <s v="SUCCESS"/>
    <d v="2026-01-21T00:00:00"/>
    <x v="1"/>
    <n v="47.3"/>
    <n v="1"/>
  </r>
  <r>
    <s v="TXN003899"/>
    <d v="2026-01-17T00:00:00"/>
    <s v="AC00144"/>
    <s v="UPI"/>
    <s v="Hyderabad"/>
    <n v="5549"/>
    <s v="FAILED"/>
    <d v="2026-01-17T00:00:00"/>
    <x v="2"/>
    <n v="42.7"/>
    <n v="1"/>
  </r>
  <r>
    <s v="TXN003900"/>
    <d v="2026-03-23T00:00:00"/>
    <s v="AC00805"/>
    <s v="NEFT"/>
    <s v="Mumbai"/>
    <n v="1981.43"/>
    <s v="SUCCESS"/>
    <d v="2026-03-24T00:00:00"/>
    <x v="2"/>
    <n v="36.799999999999997"/>
    <n v="1"/>
  </r>
  <r>
    <s v="TXN003901"/>
    <d v="2026-01-15T00:00:00"/>
    <s v="AC00650"/>
    <s v="UPI"/>
    <s v="Bengaluru"/>
    <n v="3694.62"/>
    <s v="SUCCESS"/>
    <d v="2026-01-15T00:00:00"/>
    <x v="1"/>
    <n v="17.7"/>
    <n v="1"/>
  </r>
  <r>
    <s v="TXN003902"/>
    <d v="2026-02-06T00:00:00"/>
    <s v="AC00020"/>
    <s v="NEFT"/>
    <s v="Mumbai"/>
    <n v="4352.74"/>
    <s v="FAILED"/>
    <d v="2026-02-07T00:00:00"/>
    <x v="0"/>
    <n v="31.7"/>
    <n v="1"/>
  </r>
  <r>
    <s v="TXN003903"/>
    <d v="2026-02-15T00:00:00"/>
    <s v="AC00133"/>
    <s v="UPI"/>
    <s v="Mumbai"/>
    <n v="782.18"/>
    <s v="FAILED"/>
    <d v="2026-02-18T00:00:00"/>
    <x v="1"/>
    <n v="14"/>
    <n v="1"/>
  </r>
  <r>
    <s v="TXN003904"/>
    <d v="2026-02-08T00:00:00"/>
    <s v="AC00004"/>
    <s v="UPI"/>
    <s v="Pune"/>
    <n v="4425.9399999999996"/>
    <s v="SUCCESS"/>
    <d v="2026-02-09T00:00:00"/>
    <x v="1"/>
    <n v="45.5"/>
    <n v="1"/>
  </r>
  <r>
    <s v="TXN003905"/>
    <d v="2026-01-19T00:00:00"/>
    <s v="AC00340"/>
    <s v="NEFT"/>
    <s v="Bengaluru"/>
    <n v="1397.25"/>
    <s v="SUCCESS"/>
    <d v="2026-01-19T00:00:00"/>
    <x v="0"/>
    <n v="80.3"/>
    <n v="1"/>
  </r>
  <r>
    <s v="TXN003906"/>
    <d v="2026-03-27T00:00:00"/>
    <s v="AC00800"/>
    <s v="UPI"/>
    <s v="Bengaluru"/>
    <n v="14046.84"/>
    <s v="SUCCESS"/>
    <d v="2026-03-29T00:00:00"/>
    <x v="2"/>
    <n v="47.5"/>
    <n v="1"/>
  </r>
  <r>
    <s v="TXN003907"/>
    <d v="2026-01-08T00:00:00"/>
    <s v="AC00011"/>
    <s v="UPI"/>
    <s v="Hyderabad"/>
    <n v="7072.76"/>
    <s v="SUCCESS"/>
    <d v="2026-01-11T00:00:00"/>
    <x v="1"/>
    <n v="44.1"/>
    <n v="1"/>
  </r>
  <r>
    <s v="TXN003908"/>
    <d v="2026-01-16T00:00:00"/>
    <s v="AC00157"/>
    <s v="CARD"/>
    <s v="Hyderabad"/>
    <n v="7324.42"/>
    <s v="SUCCESS"/>
    <d v="2026-01-18T00:00:00"/>
    <x v="0"/>
    <n v="23.6"/>
    <n v="1"/>
  </r>
  <r>
    <s v="TXN003909"/>
    <d v="2026-01-13T00:00:00"/>
    <s v="AC00308"/>
    <s v="IMPS"/>
    <s v="Mumbai"/>
    <n v="19675.189999999999"/>
    <s v="SUCCESS"/>
    <d v="2026-01-15T00:00:00"/>
    <x v="2"/>
    <n v="17.100000000000001"/>
    <n v="1"/>
  </r>
  <r>
    <s v="TXN003910"/>
    <d v="2026-01-17T00:00:00"/>
    <s v="AC00474"/>
    <s v="UPI"/>
    <s v="Pune"/>
    <n v="4343.72"/>
    <s v="SUCCESS"/>
    <d v="2026-01-22T00:00:00"/>
    <x v="2"/>
    <n v="22.7"/>
    <n v="1"/>
  </r>
  <r>
    <s v="TXN003911"/>
    <d v="2026-01-15T00:00:00"/>
    <s v="AC00822"/>
    <s v="UPI"/>
    <s v="Hyderabad"/>
    <n v="8828.7000000000007"/>
    <s v="SUCCESS"/>
    <d v="2026-01-18T00:00:00"/>
    <x v="1"/>
    <n v="154.5"/>
    <n v="1"/>
  </r>
  <r>
    <s v="TXN003912"/>
    <d v="2026-03-15T00:00:00"/>
    <s v="AC00331"/>
    <s v="NEFT"/>
    <s v="Bengaluru"/>
    <n v="26872.799999999999"/>
    <s v="SUCCESS"/>
    <d v="2026-03-16T00:00:00"/>
    <x v="1"/>
    <n v="39.9"/>
    <n v="1"/>
  </r>
  <r>
    <s v="TXN003913"/>
    <d v="2026-03-03T00:00:00"/>
    <s v="AC00623"/>
    <s v="IMPS"/>
    <s v="Bengaluru"/>
    <n v="9835.08"/>
    <s v="SUCCESS"/>
    <d v="2026-03-06T00:00:00"/>
    <x v="2"/>
    <n v="38.6"/>
    <n v="1"/>
  </r>
  <r>
    <s v="TXN003914"/>
    <d v="2026-03-18T00:00:00"/>
    <s v="AC00152"/>
    <s v="IMPS"/>
    <s v="Hyderabad"/>
    <n v="2493.2600000000002"/>
    <s v="SUCCESS"/>
    <d v="2026-03-18T00:00:00"/>
    <x v="0"/>
    <n v="17.7"/>
    <n v="1"/>
  </r>
  <r>
    <s v="TXN003915"/>
    <d v="2026-02-13T00:00:00"/>
    <s v="AC00581"/>
    <s v="IMPS"/>
    <s v="Bengaluru"/>
    <n v="72100.639999999999"/>
    <s v="SUCCESS"/>
    <d v="2026-02-14T00:00:00"/>
    <x v="2"/>
    <n v="20.3"/>
    <n v="1"/>
  </r>
  <r>
    <s v="TXN003916"/>
    <d v="2026-02-21T00:00:00"/>
    <s v="AC00416"/>
    <s v="NEFT"/>
    <s v="Hyderabad"/>
    <n v="3159.05"/>
    <s v="FAILED"/>
    <d v="2026-02-21T00:00:00"/>
    <x v="1"/>
    <n v="10"/>
    <n v="1"/>
  </r>
  <r>
    <s v="TXN003917"/>
    <d v="2026-01-14T00:00:00"/>
    <s v="AC00741"/>
    <s v="UPI"/>
    <s v="Hyderabad"/>
    <n v="11158.6"/>
    <s v="SUCCESS"/>
    <d v="2026-01-16T00:00:00"/>
    <x v="0"/>
    <n v="20.5"/>
    <n v="1"/>
  </r>
  <r>
    <s v="TXN003918"/>
    <d v="2026-03-11T00:00:00"/>
    <s v="AC00843"/>
    <s v="UPI"/>
    <s v="Hyderabad"/>
    <n v="1021.42"/>
    <s v="SUCCESS"/>
    <d v="2026-03-13T00:00:00"/>
    <x v="1"/>
    <n v="26.9"/>
    <n v="1"/>
  </r>
  <r>
    <s v="TXN003919"/>
    <d v="2026-03-14T00:00:00"/>
    <s v="AC00518"/>
    <s v="UPI"/>
    <s v="Hyderabad"/>
    <n v="2637.96"/>
    <s v="SUCCESS"/>
    <d v="2026-03-17T00:00:00"/>
    <x v="0"/>
    <n v="47.4"/>
    <n v="1"/>
  </r>
  <r>
    <s v="TXN003920"/>
    <d v="2026-02-03T00:00:00"/>
    <s v="AC00550"/>
    <s v="IMPS"/>
    <s v="Bengaluru"/>
    <n v="38053.85"/>
    <s v="SUCCESS"/>
    <d v="2026-02-05T00:00:00"/>
    <x v="2"/>
    <n v="29.5"/>
    <n v="1"/>
  </r>
  <r>
    <s v="TXN003921"/>
    <d v="2026-03-15T00:00:00"/>
    <s v="AC00613"/>
    <s v="UPI"/>
    <s v="Bengaluru"/>
    <n v="21602.959999999999"/>
    <s v="SUCCESS"/>
    <d v="2026-03-18T00:00:00"/>
    <x v="2"/>
    <n v="41.5"/>
    <n v="1"/>
  </r>
  <r>
    <s v="TXN003922"/>
    <d v="2026-01-19T00:00:00"/>
    <s v="AC00358"/>
    <s v="NEFT"/>
    <s v="Mumbai"/>
    <n v="1372.95"/>
    <s v="FAILED"/>
    <d v="2026-01-21T00:00:00"/>
    <x v="1"/>
    <n v="43.3"/>
    <n v="1"/>
  </r>
  <r>
    <s v="TXN003923"/>
    <d v="2026-01-22T00:00:00"/>
    <s v="AC00118"/>
    <s v="CARD"/>
    <s v="Mumbai"/>
    <n v="8041.01"/>
    <s v="FAILED"/>
    <d v="2026-01-22T00:00:00"/>
    <x v="2"/>
    <n v="2.4"/>
    <n v="1"/>
  </r>
  <r>
    <s v="TXN003924"/>
    <d v="2026-02-26T00:00:00"/>
    <s v="AC00642"/>
    <s v="UPI"/>
    <s v="Hyderabad"/>
    <n v="1179.68"/>
    <s v="SUCCESS"/>
    <d v="2026-02-26T00:00:00"/>
    <x v="1"/>
    <n v="7.6"/>
    <n v="1"/>
  </r>
  <r>
    <s v="TXN003925"/>
    <d v="2026-03-12T00:00:00"/>
    <s v="AC00176"/>
    <s v="CARD"/>
    <s v="Hyderabad"/>
    <n v="2534.34"/>
    <s v="SUCCESS"/>
    <d v="2026-03-15T00:00:00"/>
    <x v="1"/>
    <n v="75.7"/>
    <n v="1"/>
  </r>
  <r>
    <s v="TXN003926"/>
    <d v="2026-03-30T00:00:00"/>
    <s v="AC00523"/>
    <s v="UPI"/>
    <s v="Mumbai"/>
    <n v="1935.98"/>
    <s v="SUCCESS"/>
    <d v="2026-04-01T00:00:00"/>
    <x v="0"/>
    <n v="46.4"/>
    <n v="1"/>
  </r>
  <r>
    <s v="TXN003927"/>
    <d v="2026-03-12T00:00:00"/>
    <s v="AC00529"/>
    <s v="IMPS"/>
    <s v="Bengaluru"/>
    <n v="1122.94"/>
    <s v="SUCCESS"/>
    <d v="2026-03-14T00:00:00"/>
    <x v="2"/>
    <n v="9.3000000000000007"/>
    <n v="1"/>
  </r>
  <r>
    <s v="TXN003928"/>
    <d v="2026-03-16T00:00:00"/>
    <s v="AC00454"/>
    <s v="ATM"/>
    <s v="Hyderabad"/>
    <n v="3477.26"/>
    <s v="SUCCESS"/>
    <d v="2026-03-16T00:00:00"/>
    <x v="0"/>
    <n v="13.5"/>
    <n v="1"/>
  </r>
  <r>
    <s v="TXN003929"/>
    <d v="2026-03-10T00:00:00"/>
    <s v="AC00099"/>
    <s v="UPI"/>
    <s v="Pune"/>
    <n v="6492.26"/>
    <s v="SUCCESS"/>
    <d v="2026-03-11T00:00:00"/>
    <x v="1"/>
    <n v="70.599999999999994"/>
    <n v="1"/>
  </r>
  <r>
    <s v="TXN003930"/>
    <d v="2026-03-13T00:00:00"/>
    <s v="AC00231"/>
    <s v="UPI"/>
    <s v="Hyderabad"/>
    <n v="6604.05"/>
    <s v="SUCCESS"/>
    <d v="2026-03-15T00:00:00"/>
    <x v="1"/>
    <n v="26.6"/>
    <n v="1"/>
  </r>
  <r>
    <s v="TXN003931"/>
    <d v="2026-02-11T00:00:00"/>
    <s v="AC00065"/>
    <s v="UPI"/>
    <s v="Hyderabad"/>
    <n v="18660.419999999998"/>
    <s v="SUCCESS"/>
    <d v="2026-02-16T00:00:00"/>
    <x v="2"/>
    <n v="8.6999999999999993"/>
    <n v="1"/>
  </r>
  <r>
    <s v="TXN003932"/>
    <d v="2026-02-13T00:00:00"/>
    <s v="AC00451"/>
    <s v="NEFT"/>
    <s v="Mumbai"/>
    <n v="3574.73"/>
    <s v="SUCCESS"/>
    <d v="2026-02-15T00:00:00"/>
    <x v="2"/>
    <n v="26.6"/>
    <n v="1"/>
  </r>
  <r>
    <s v="TXN003933"/>
    <d v="2026-01-10T00:00:00"/>
    <s v="AC00837"/>
    <s v="NEFT"/>
    <s v="Hyderabad"/>
    <n v="709.56"/>
    <s v="SUCCESS"/>
    <d v="2026-01-15T00:00:00"/>
    <x v="1"/>
    <n v="17.399999999999999"/>
    <n v="1"/>
  </r>
  <r>
    <s v="TXN003934"/>
    <d v="2026-01-21T00:00:00"/>
    <s v="AC00693"/>
    <s v="IMPS"/>
    <s v="Bengaluru"/>
    <n v="1713.43"/>
    <s v="SUCCESS"/>
    <d v="2026-01-21T00:00:00"/>
    <x v="2"/>
    <n v="7.1"/>
    <n v="1"/>
  </r>
  <r>
    <s v="TXN003935"/>
    <d v="2026-02-26T00:00:00"/>
    <s v="AC00398"/>
    <s v="IMPS"/>
    <s v="Hyderabad"/>
    <n v="4977.8"/>
    <s v="FAILED"/>
    <d v="2026-02-26T00:00:00"/>
    <x v="2"/>
    <n v="29.8"/>
    <n v="1"/>
  </r>
  <r>
    <s v="TXN003936"/>
    <d v="2026-03-11T00:00:00"/>
    <s v="AC00710"/>
    <s v="NEFT"/>
    <s v="Hyderabad"/>
    <n v="1351.31"/>
    <s v="SUCCESS"/>
    <d v="2026-03-14T00:00:00"/>
    <x v="1"/>
    <n v="65.900000000000006"/>
    <n v="1"/>
  </r>
  <r>
    <s v="TXN003937"/>
    <d v="2026-02-25T00:00:00"/>
    <s v="AC00052"/>
    <s v="UPI"/>
    <s v="Bengaluru"/>
    <n v="14430.26"/>
    <s v="SUCCESS"/>
    <d v="2026-02-28T00:00:00"/>
    <x v="1"/>
    <n v="56.2"/>
    <n v="1"/>
  </r>
  <r>
    <s v="TXN003938"/>
    <d v="2026-02-11T00:00:00"/>
    <s v="AC00072"/>
    <s v="UPI"/>
    <s v="Mumbai"/>
    <n v="1382.04"/>
    <s v="SUCCESS"/>
    <d v="2026-02-11T00:00:00"/>
    <x v="0"/>
    <n v="56.4"/>
    <n v="1"/>
  </r>
  <r>
    <s v="TXN003939"/>
    <d v="2026-01-22T00:00:00"/>
    <s v="AC00391"/>
    <s v="IMPS"/>
    <s v="Pune"/>
    <n v="1750.64"/>
    <s v="SUCCESS"/>
    <d v="2026-01-25T00:00:00"/>
    <x v="1"/>
    <n v="22.7"/>
    <n v="1"/>
  </r>
  <r>
    <s v="TXN003940"/>
    <d v="2026-03-08T00:00:00"/>
    <s v="AC00256"/>
    <s v="UPI"/>
    <s v="Hyderabad"/>
    <n v="14269.1"/>
    <s v="SUCCESS"/>
    <d v="2026-03-09T00:00:00"/>
    <x v="1"/>
    <n v="30.2"/>
    <n v="1"/>
  </r>
  <r>
    <s v="TXN003941"/>
    <d v="2026-02-16T00:00:00"/>
    <s v="AC00545"/>
    <s v="UPI"/>
    <s v="Pune"/>
    <n v="14339.75"/>
    <s v="SUCCESS"/>
    <d v="2026-02-18T00:00:00"/>
    <x v="2"/>
    <n v="29.1"/>
    <n v="1"/>
  </r>
  <r>
    <s v="TXN003942"/>
    <d v="2026-03-26T00:00:00"/>
    <s v="AC00409"/>
    <s v="UPI"/>
    <s v="Hyderabad"/>
    <n v="1737.28"/>
    <s v="FAILED"/>
    <d v="2026-03-31T00:00:00"/>
    <x v="2"/>
    <n v="46.4"/>
    <n v="1"/>
  </r>
  <r>
    <s v="TXN003943"/>
    <d v="2026-03-04T00:00:00"/>
    <s v="AC00100"/>
    <s v="UPI"/>
    <s v="Bengaluru"/>
    <n v="1400.55"/>
    <s v="SUCCESS"/>
    <d v="2026-03-07T00:00:00"/>
    <x v="0"/>
    <n v="22.5"/>
    <n v="1"/>
  </r>
  <r>
    <s v="TXN003944"/>
    <d v="2026-02-23T00:00:00"/>
    <s v="AC00780"/>
    <s v="NEFT"/>
    <s v="Hyderabad"/>
    <n v="18566.59"/>
    <s v="SUCCESS"/>
    <d v="2026-02-23T00:00:00"/>
    <x v="2"/>
    <n v="39"/>
    <n v="1"/>
  </r>
  <r>
    <s v="TXN003945"/>
    <d v="2026-01-16T00:00:00"/>
    <s v="AC00299"/>
    <s v="UPI"/>
    <s v="Mumbai"/>
    <n v="131281.97"/>
    <s v="SUCCESS"/>
    <d v="2026-01-18T00:00:00"/>
    <x v="2"/>
    <n v="20.2"/>
    <n v="1"/>
  </r>
  <r>
    <s v="TXN003946"/>
    <d v="2026-02-05T00:00:00"/>
    <s v="AC00105"/>
    <s v="UPI"/>
    <s v="Pune"/>
    <n v="2463.66"/>
    <s v="SUCCESS"/>
    <d v="2026-02-06T00:00:00"/>
    <x v="2"/>
    <n v="12.5"/>
    <n v="1"/>
  </r>
  <r>
    <s v="TXN003947"/>
    <d v="2026-02-21T00:00:00"/>
    <s v="AC00332"/>
    <s v="ATM"/>
    <s v="Pune"/>
    <n v="5907.26"/>
    <s v="SUCCESS"/>
    <d v="2026-02-21T00:00:00"/>
    <x v="1"/>
    <n v="32.6"/>
    <n v="1"/>
  </r>
  <r>
    <s v="TXN003948"/>
    <d v="2026-02-04T00:00:00"/>
    <s v="AC00358"/>
    <s v="UPI"/>
    <s v="Hyderabad"/>
    <n v="7247.73"/>
    <s v="FAILED"/>
    <d v="2026-02-06T00:00:00"/>
    <x v="0"/>
    <n v="26.8"/>
    <n v="1"/>
  </r>
  <r>
    <s v="TXN003949"/>
    <d v="2026-01-20T00:00:00"/>
    <s v="AC00480"/>
    <s v="IMPS"/>
    <s v="Bengaluru"/>
    <n v="10260.07"/>
    <s v="SUCCESS"/>
    <d v="2026-01-20T00:00:00"/>
    <x v="1"/>
    <n v="22.5"/>
    <n v="1"/>
  </r>
  <r>
    <s v="TXN003950"/>
    <d v="2026-01-06T00:00:00"/>
    <s v="AC00110"/>
    <s v="IMPS"/>
    <s v="Mumbai"/>
    <n v="3135.37"/>
    <s v="SUCCESS"/>
    <d v="2026-01-06T00:00:00"/>
    <x v="2"/>
    <n v="56.2"/>
    <n v="1"/>
  </r>
  <r>
    <s v="TXN003951"/>
    <d v="2026-01-27T00:00:00"/>
    <s v="AC00133"/>
    <s v="UPI"/>
    <s v="Bengaluru"/>
    <n v="29881.71"/>
    <s v="SUCCESS"/>
    <d v="2026-01-28T00:00:00"/>
    <x v="1"/>
    <n v="25.5"/>
    <n v="1"/>
  </r>
  <r>
    <s v="TXN003952"/>
    <d v="2026-02-15T00:00:00"/>
    <s v="AC00008"/>
    <s v="UPI"/>
    <s v="Pune"/>
    <n v="7734.75"/>
    <s v="SUCCESS"/>
    <d v="2026-02-18T00:00:00"/>
    <x v="2"/>
    <n v="78.099999999999994"/>
    <n v="1"/>
  </r>
  <r>
    <s v="TXN003953"/>
    <d v="2026-03-09T00:00:00"/>
    <s v="AC00538"/>
    <s v="CARD"/>
    <s v="Pune"/>
    <n v="2185.41"/>
    <s v="SUCCESS"/>
    <d v="2026-03-12T00:00:00"/>
    <x v="2"/>
    <n v="62.4"/>
    <n v="1"/>
  </r>
  <r>
    <s v="TXN003954"/>
    <d v="2026-02-20T00:00:00"/>
    <s v="AC00063"/>
    <s v="ATM"/>
    <s v="Bengaluru"/>
    <n v="18960.16"/>
    <s v="SUCCESS"/>
    <d v="2026-02-22T00:00:00"/>
    <x v="2"/>
    <n v="52.3"/>
    <n v="1"/>
  </r>
  <r>
    <s v="TXN003955"/>
    <d v="2026-03-26T00:00:00"/>
    <s v="AC00755"/>
    <s v="IMPS"/>
    <s v="Bengaluru"/>
    <n v="1135.0999999999999"/>
    <s v="SUCCESS"/>
    <d v="2026-03-26T00:00:00"/>
    <x v="1"/>
    <n v="53.5"/>
    <n v="1"/>
  </r>
  <r>
    <s v="TXN003956"/>
    <d v="2026-01-29T00:00:00"/>
    <s v="AC00235"/>
    <s v="UPI"/>
    <s v="Hyderabad"/>
    <n v="4047.38"/>
    <s v="SUCCESS"/>
    <d v="2026-01-30T00:00:00"/>
    <x v="0"/>
    <n v="16.100000000000001"/>
    <n v="1"/>
  </r>
  <r>
    <s v="TXN003957"/>
    <d v="2026-03-13T00:00:00"/>
    <s v="AC00231"/>
    <s v="NEFT"/>
    <s v="Hyderabad"/>
    <n v="19729.86"/>
    <s v="SUCCESS"/>
    <d v="2026-03-15T00:00:00"/>
    <x v="2"/>
    <n v="59.3"/>
    <n v="1"/>
  </r>
  <r>
    <s v="TXN003958"/>
    <d v="2026-03-11T00:00:00"/>
    <s v="AC00640"/>
    <s v="IMPS"/>
    <s v="Mumbai"/>
    <n v="3224.17"/>
    <s v="SUCCESS"/>
    <d v="2026-03-12T00:00:00"/>
    <x v="2"/>
    <n v="18.3"/>
    <n v="1"/>
  </r>
  <r>
    <s v="TXN003959"/>
    <d v="2026-02-14T00:00:00"/>
    <s v="AC00074"/>
    <s v="IMPS"/>
    <s v="Hyderabad"/>
    <n v="29754.75"/>
    <s v="FAILED"/>
    <d v="2026-02-15T00:00:00"/>
    <x v="1"/>
    <n v="48.3"/>
    <n v="1"/>
  </r>
  <r>
    <s v="TXN003960"/>
    <d v="2026-01-25T00:00:00"/>
    <s v="AC00619"/>
    <s v="UPI"/>
    <s v="Mumbai"/>
    <n v="15204.55"/>
    <s v="FAILED"/>
    <d v="2026-01-30T00:00:00"/>
    <x v="1"/>
    <n v="28.2"/>
    <n v="1"/>
  </r>
  <r>
    <s v="TXN003961"/>
    <d v="2026-03-24T00:00:00"/>
    <s v="AC00343"/>
    <s v="CARD"/>
    <s v="Bengaluru"/>
    <n v="1494.57"/>
    <s v="SUCCESS"/>
    <d v="2026-03-24T00:00:00"/>
    <x v="1"/>
    <n v="10.199999999999999"/>
    <n v="1"/>
  </r>
  <r>
    <s v="TXN003962"/>
    <d v="2026-01-10T00:00:00"/>
    <s v="AC00313"/>
    <s v="NEFT"/>
    <s v="Mumbai"/>
    <n v="13438.52"/>
    <s v="SUCCESS"/>
    <d v="2026-01-11T00:00:00"/>
    <x v="2"/>
    <n v="11.9"/>
    <n v="1"/>
  </r>
  <r>
    <s v="TXN003963"/>
    <d v="2026-01-29T00:00:00"/>
    <s v="AC00379"/>
    <s v="IMPS"/>
    <s v="Mumbai"/>
    <n v="16303.8"/>
    <s v="SUCCESS"/>
    <d v="2026-01-30T00:00:00"/>
    <x v="1"/>
    <n v="24.9"/>
    <n v="1"/>
  </r>
  <r>
    <s v="TXN003964"/>
    <d v="2026-02-17T00:00:00"/>
    <s v="AC00514"/>
    <s v="NEFT"/>
    <s v="Mumbai"/>
    <n v="4579.96"/>
    <s v="SUCCESS"/>
    <d v="2026-02-20T00:00:00"/>
    <x v="1"/>
    <n v="31.6"/>
    <n v="1"/>
  </r>
  <r>
    <s v="TXN003966"/>
    <d v="2026-02-27T00:00:00"/>
    <s v="AC00440"/>
    <s v="UPI"/>
    <s v="Hyderabad"/>
    <n v="1001.46"/>
    <s v="SUCCESS"/>
    <d v="2026-02-27T00:00:00"/>
    <x v="0"/>
    <n v="2.7"/>
    <n v="1"/>
  </r>
  <r>
    <s v="TXN003967"/>
    <d v="2026-01-09T00:00:00"/>
    <s v="AC00144"/>
    <s v="ATM"/>
    <s v="Mumbai"/>
    <n v="30059.01"/>
    <s v="SUCCESS"/>
    <d v="2026-01-11T00:00:00"/>
    <x v="0"/>
    <n v="24.6"/>
    <n v="1"/>
  </r>
  <r>
    <s v="TXN003968"/>
    <d v="2026-02-06T00:00:00"/>
    <s v="AC00444"/>
    <s v="NEFT"/>
    <s v="Hyderabad"/>
    <n v="4372.2"/>
    <s v="SUCCESS"/>
    <d v="2026-02-08T00:00:00"/>
    <x v="1"/>
    <n v="31.4"/>
    <n v="1"/>
  </r>
  <r>
    <s v="TXN003969"/>
    <d v="2026-01-22T00:00:00"/>
    <s v="AC00641"/>
    <s v="NEFT"/>
    <s v="Hyderabad"/>
    <n v="1433.2"/>
    <s v="SUCCESS"/>
    <d v="2026-01-25T00:00:00"/>
    <x v="2"/>
    <n v="24.1"/>
    <n v="1"/>
  </r>
  <r>
    <s v="TXN003970"/>
    <d v="2026-02-08T00:00:00"/>
    <s v="AC00377"/>
    <s v="IMPS"/>
    <s v="Mumbai"/>
    <n v="20764.259999999998"/>
    <s v="SUCCESS"/>
    <d v="2026-02-11T00:00:00"/>
    <x v="2"/>
    <n v="4.0999999999999996"/>
    <n v="1"/>
  </r>
  <r>
    <s v="TXN003971"/>
    <d v="2026-03-14T00:00:00"/>
    <s v="AC00382"/>
    <s v="IMPS"/>
    <s v="Hyderabad"/>
    <n v="12598.67"/>
    <s v="SUCCESS"/>
    <d v="2026-03-14T00:00:00"/>
    <x v="2"/>
    <n v="43"/>
    <n v="1"/>
  </r>
  <r>
    <s v="TXN003972"/>
    <d v="2026-02-17T00:00:00"/>
    <s v="AC00490"/>
    <s v="NEFT"/>
    <s v="Bengaluru"/>
    <n v="1143.27"/>
    <s v="SUCCESS"/>
    <d v="2026-02-17T00:00:00"/>
    <x v="1"/>
    <n v="41"/>
    <n v="1"/>
  </r>
  <r>
    <s v="TXN003973"/>
    <d v="2026-03-17T00:00:00"/>
    <s v="AC00501"/>
    <s v="IMPS"/>
    <s v="Bengaluru"/>
    <n v="1279.8800000000001"/>
    <s v="SUCCESS"/>
    <d v="2026-03-20T00:00:00"/>
    <x v="2"/>
    <n v="36.299999999999997"/>
    <n v="1"/>
  </r>
  <r>
    <s v="TXN003974"/>
    <d v="2026-02-24T00:00:00"/>
    <s v="AC00529"/>
    <s v="UPI"/>
    <s v="Mumbai"/>
    <n v="7216.73"/>
    <s v="SUCCESS"/>
    <d v="2026-02-27T00:00:00"/>
    <x v="1"/>
    <n v="25"/>
    <n v="1"/>
  </r>
  <r>
    <s v="TXN003975"/>
    <d v="2026-01-13T00:00:00"/>
    <s v="AC00343"/>
    <s v="CARD"/>
    <s v="Hyderabad"/>
    <n v="4950.84"/>
    <s v="SUCCESS"/>
    <d v="2026-01-13T00:00:00"/>
    <x v="2"/>
    <n v="71.3"/>
    <n v="1"/>
  </r>
  <r>
    <s v="TXN003976"/>
    <d v="2026-03-31T00:00:00"/>
    <s v="AC00628"/>
    <s v="NEFT"/>
    <s v="Hyderabad"/>
    <n v="4338.28"/>
    <s v="SUCCESS"/>
    <d v="2026-04-02T00:00:00"/>
    <x v="2"/>
    <n v="99"/>
    <n v="1"/>
  </r>
  <r>
    <s v="TXN003977"/>
    <d v="2026-01-24T00:00:00"/>
    <s v="AC00395"/>
    <s v="IMPS"/>
    <s v="Pune"/>
    <n v="2344.84"/>
    <s v="FAILED"/>
    <d v="2026-01-27T00:00:00"/>
    <x v="1"/>
    <n v="27.7"/>
    <n v="1"/>
  </r>
  <r>
    <s v="TXN003978"/>
    <d v="2026-01-12T00:00:00"/>
    <s v="AC00607"/>
    <s v="IMPS"/>
    <s v="Bengaluru"/>
    <n v="1250.03"/>
    <s v="SUCCESS"/>
    <d v="2026-01-13T00:00:00"/>
    <x v="2"/>
    <n v="55"/>
    <n v="1"/>
  </r>
  <r>
    <s v="TXN003979"/>
    <d v="2026-02-09T00:00:00"/>
    <s v="AC00491"/>
    <s v="UPI"/>
    <s v="Bengaluru"/>
    <n v="1410.59"/>
    <s v="SUCCESS"/>
    <d v="2026-02-12T00:00:00"/>
    <x v="2"/>
    <n v="19"/>
    <n v="1"/>
  </r>
  <r>
    <s v="TXN003980"/>
    <d v="2026-02-07T00:00:00"/>
    <s v="AC00002"/>
    <s v="UPI"/>
    <s v="Hyderabad"/>
    <n v="10343.77"/>
    <s v="FAILED"/>
    <d v="2026-02-09T00:00:00"/>
    <x v="2"/>
    <n v="60.6"/>
    <n v="1"/>
  </r>
  <r>
    <s v="TXN003981"/>
    <d v="2026-01-28T00:00:00"/>
    <s v="AC00135"/>
    <s v="UPI"/>
    <s v="Bengaluru"/>
    <n v="735.06"/>
    <s v="SUCCESS"/>
    <d v="2026-01-31T00:00:00"/>
    <x v="2"/>
    <n v="48.2"/>
    <n v="1"/>
  </r>
  <r>
    <s v="TXN003982"/>
    <d v="2026-01-27T00:00:00"/>
    <s v="AC00734"/>
    <s v="UPI"/>
    <s v="Hyderabad"/>
    <n v="10637.03"/>
    <s v="SUCCESS"/>
    <d v="2026-01-27T00:00:00"/>
    <x v="2"/>
    <n v="20.399999999999999"/>
    <n v="1"/>
  </r>
  <r>
    <s v="TXN003983"/>
    <d v="2026-02-12T00:00:00"/>
    <s v="AC00249"/>
    <s v="UPI"/>
    <s v="Mumbai"/>
    <n v="2509.94"/>
    <s v="SUCCESS"/>
    <d v="2026-02-14T00:00:00"/>
    <x v="1"/>
    <n v="19.2"/>
    <n v="1"/>
  </r>
  <r>
    <s v="TXN003984"/>
    <d v="2026-01-28T00:00:00"/>
    <s v="AC00089"/>
    <s v="CARD"/>
    <s v="Mumbai"/>
    <n v="6774.97"/>
    <s v="SUCCESS"/>
    <d v="2026-01-30T00:00:00"/>
    <x v="2"/>
    <n v="22.9"/>
    <n v="1"/>
  </r>
  <r>
    <s v="TXN003985"/>
    <d v="2026-02-13T00:00:00"/>
    <s v="AC00054"/>
    <s v="UPI"/>
    <s v="Hyderabad"/>
    <n v="4461.7"/>
    <s v="SUCCESS"/>
    <d v="2026-02-16T00:00:00"/>
    <x v="1"/>
    <n v="54.2"/>
    <n v="1"/>
  </r>
  <r>
    <s v="TXN003986"/>
    <d v="2026-01-04T00:00:00"/>
    <s v="AC00647"/>
    <s v="UPI"/>
    <s v="Bengaluru"/>
    <n v="4354.41"/>
    <s v="SUCCESS"/>
    <d v="2026-01-06T00:00:00"/>
    <x v="2"/>
    <n v="47.5"/>
    <n v="1"/>
  </r>
  <r>
    <s v="TXN003988"/>
    <d v="2026-03-30T00:00:00"/>
    <s v="AC00243"/>
    <s v="CARD"/>
    <s v="Mumbai"/>
    <n v="419.42"/>
    <s v="FAILED"/>
    <d v="2026-03-31T00:00:00"/>
    <x v="1"/>
    <n v="7.3"/>
    <n v="1"/>
  </r>
  <r>
    <s v="TXN003989"/>
    <d v="2026-02-19T00:00:00"/>
    <s v="AC00623"/>
    <s v="CARD"/>
    <s v="Mumbai"/>
    <n v="2968.51"/>
    <s v="SUCCESS"/>
    <d v="2026-02-21T00:00:00"/>
    <x v="1"/>
    <n v="27.3"/>
    <n v="1"/>
  </r>
  <r>
    <s v="TXN003990"/>
    <d v="2026-02-19T00:00:00"/>
    <s v="AC00288"/>
    <s v="NEFT"/>
    <s v="Bengaluru"/>
    <n v="5550.77"/>
    <s v="REVERSED"/>
    <d v="2026-02-19T00:00:00"/>
    <x v="1"/>
    <n v="61.4"/>
    <n v="1"/>
  </r>
  <r>
    <s v="TXN003991"/>
    <d v="2026-03-12T00:00:00"/>
    <s v="AC00647"/>
    <s v="UPI"/>
    <s v="Hyderabad"/>
    <n v="9773.25"/>
    <s v="SUCCESS"/>
    <d v="2026-03-13T00:00:00"/>
    <x v="1"/>
    <n v="23.9"/>
    <n v="2"/>
  </r>
  <r>
    <s v="TXN003991"/>
    <d v="2026-03-12T00:00:00"/>
    <s v="AC00647"/>
    <s v="UPI"/>
    <s v="Hyderabad"/>
    <n v="9773.25"/>
    <s v="SUCCESS"/>
    <d v="2026-03-12T00:00:00"/>
    <x v="1"/>
    <n v="23.9"/>
    <n v="2"/>
  </r>
  <r>
    <s v="TXN003992"/>
    <d v="2026-03-14T00:00:00"/>
    <s v="AC00806"/>
    <s v="NEFT"/>
    <s v="Hyderabad"/>
    <n v="3920.47"/>
    <s v="SUCCESS"/>
    <d v="2026-03-17T00:00:00"/>
    <x v="1"/>
    <n v="10"/>
    <n v="1"/>
  </r>
  <r>
    <s v="TXN003993"/>
    <d v="2026-03-30T00:00:00"/>
    <s v="AC00606"/>
    <s v="UPI"/>
    <s v="Pune"/>
    <n v="51345.2"/>
    <s v="SUCCESS"/>
    <d v="2026-04-02T00:00:00"/>
    <x v="1"/>
    <n v="54.3"/>
    <n v="1"/>
  </r>
  <r>
    <s v="TXN003994"/>
    <d v="2026-02-16T00:00:00"/>
    <s v="AC00632"/>
    <s v="UPI"/>
    <s v="Mumbai"/>
    <n v="2363.39"/>
    <s v="SUCCESS"/>
    <d v="2026-02-17T00:00:00"/>
    <x v="0"/>
    <n v="27.6"/>
    <n v="1"/>
  </r>
  <r>
    <s v="TXN003995"/>
    <d v="2026-02-19T00:00:00"/>
    <s v="AC00428"/>
    <s v="UPI"/>
    <s v="Hyderabad"/>
    <n v="1083.6300000000001"/>
    <s v="SUCCESS"/>
    <d v="2026-02-22T00:00:00"/>
    <x v="0"/>
    <n v="67"/>
    <n v="1"/>
  </r>
  <r>
    <s v="TXN003996"/>
    <d v="2026-03-05T00:00:00"/>
    <s v="AC00240"/>
    <s v="IMPS"/>
    <s v="Bengaluru"/>
    <n v="4671.9399999999996"/>
    <s v="SUCCESS"/>
    <d v="2026-03-06T00:00:00"/>
    <x v="1"/>
    <n v="31.6"/>
    <n v="1"/>
  </r>
  <r>
    <s v="TXN003997"/>
    <d v="2026-02-16T00:00:00"/>
    <s v="AC00244"/>
    <s v="NEFT"/>
    <s v="Hyderabad"/>
    <n v="656.7"/>
    <s v="FAILED"/>
    <d v="2026-02-18T00:00:00"/>
    <x v="1"/>
    <n v="48.5"/>
    <n v="1"/>
  </r>
  <r>
    <s v="TXN003998"/>
    <d v="2026-02-25T00:00:00"/>
    <s v="AC00300"/>
    <s v="UPI"/>
    <s v="Hyderabad"/>
    <n v="931.76"/>
    <s v="SUCCESS"/>
    <d v="2026-02-27T00:00:00"/>
    <x v="1"/>
    <n v="21.6"/>
    <n v="1"/>
  </r>
  <r>
    <s v="TXN003999"/>
    <d v="2026-03-18T00:00:00"/>
    <s v="AC00279"/>
    <s v="UPI"/>
    <s v="Hyderabad"/>
    <n v="4335.71"/>
    <s v="SUCCESS"/>
    <d v="2026-03-18T00:00:00"/>
    <x v="2"/>
    <n v="21.8"/>
    <n v="1"/>
  </r>
  <r>
    <s v="TXN004000"/>
    <d v="2026-01-18T00:00:00"/>
    <s v="AC00003"/>
    <s v="UPI"/>
    <s v="Pune"/>
    <n v="13973.08"/>
    <s v="SUCCESS"/>
    <d v="2026-01-18T00:00:00"/>
    <x v="2"/>
    <n v="41.2"/>
    <n v="1"/>
  </r>
  <r>
    <s v="TXN004001"/>
    <d v="2026-01-19T00:00:00"/>
    <s v="AC00243"/>
    <s v="IMPS"/>
    <s v="Bengaluru"/>
    <n v="2609.36"/>
    <s v="REVERSED"/>
    <d v="2026-01-22T00:00:00"/>
    <x v="1"/>
    <n v="13.7"/>
    <n v="1"/>
  </r>
  <r>
    <s v="TXN004002"/>
    <d v="2026-03-29T00:00:00"/>
    <s v="AC00077"/>
    <s v="UPI"/>
    <s v="Hyderabad"/>
    <n v="3402.88"/>
    <s v="SUCCESS"/>
    <d v="2026-04-01T00:00:00"/>
    <x v="1"/>
    <n v="47.1"/>
    <n v="1"/>
  </r>
  <r>
    <s v="TXN004003"/>
    <d v="2026-01-14T00:00:00"/>
    <s v="AC00065"/>
    <s v="NEFT"/>
    <s v="Bengaluru"/>
    <n v="3720.26"/>
    <s v="SUCCESS"/>
    <d v="2026-01-16T00:00:00"/>
    <x v="2"/>
    <n v="22.8"/>
    <n v="1"/>
  </r>
  <r>
    <s v="TXN004004"/>
    <d v="2026-02-04T00:00:00"/>
    <s v="AC00336"/>
    <s v="CARD"/>
    <s v="Mumbai"/>
    <n v="1421.13"/>
    <s v="SUCCESS"/>
    <d v="2026-02-06T00:00:00"/>
    <x v="0"/>
    <n v="7.7"/>
    <n v="1"/>
  </r>
  <r>
    <s v="TXN004005"/>
    <d v="2026-01-29T00:00:00"/>
    <s v="AC00107"/>
    <s v="NEFT"/>
    <s v="Hyderabad"/>
    <n v="13701.55"/>
    <s v="SUCCESS"/>
    <d v="2026-01-30T00:00:00"/>
    <x v="1"/>
    <n v="46.8"/>
    <n v="1"/>
  </r>
  <r>
    <s v="TXN004007"/>
    <d v="2026-01-02T00:00:00"/>
    <s v="AC00148"/>
    <s v="UPI"/>
    <s v="Pune"/>
    <n v="8624.11"/>
    <s v="SUCCESS"/>
    <d v="2026-01-05T00:00:00"/>
    <x v="1"/>
    <n v="5.6"/>
    <n v="1"/>
  </r>
  <r>
    <s v="TXN004008"/>
    <d v="2026-01-21T00:00:00"/>
    <s v="AC00240"/>
    <s v="UPI"/>
    <s v="Mumbai"/>
    <n v="42542.71"/>
    <s v="SUCCESS"/>
    <d v="2026-01-21T00:00:00"/>
    <x v="1"/>
    <n v="11.5"/>
    <n v="1"/>
  </r>
  <r>
    <s v="TXN004009"/>
    <d v="2026-03-07T00:00:00"/>
    <s v="AC00687"/>
    <s v="UPI"/>
    <s v="Mumbai"/>
    <n v="6118.42"/>
    <s v="SUCCESS"/>
    <d v="2026-03-12T00:00:00"/>
    <x v="2"/>
    <n v="23.6"/>
    <n v="1"/>
  </r>
  <r>
    <s v="TXN004010"/>
    <d v="2026-03-26T00:00:00"/>
    <s v="AC00711"/>
    <s v="CARD"/>
    <s v="Bengaluru"/>
    <n v="17724.669999999998"/>
    <s v="SUCCESS"/>
    <d v="2026-03-31T00:00:00"/>
    <x v="0"/>
    <n v="52.9"/>
    <n v="1"/>
  </r>
  <r>
    <s v="TXN004011"/>
    <d v="2026-01-27T00:00:00"/>
    <s v="AC00680"/>
    <s v="UPI"/>
    <s v="Bengaluru"/>
    <n v="16181.44"/>
    <s v="SUCCESS"/>
    <d v="2026-01-29T00:00:00"/>
    <x v="2"/>
    <n v="47.4"/>
    <n v="1"/>
  </r>
  <r>
    <s v="TXN004012"/>
    <d v="2026-03-04T00:00:00"/>
    <s v="AC00442"/>
    <s v="IMPS"/>
    <s v="Pune"/>
    <n v="9765.3799999999992"/>
    <s v="SUCCESS"/>
    <d v="2026-03-04T00:00:00"/>
    <x v="1"/>
    <n v="18.7"/>
    <n v="1"/>
  </r>
  <r>
    <s v="TXN004013"/>
    <d v="2026-03-16T00:00:00"/>
    <s v="AC00474"/>
    <s v="IMPS"/>
    <s v="Pune"/>
    <n v="19100.98"/>
    <s v="SUCCESS"/>
    <d v="2026-03-21T00:00:00"/>
    <x v="0"/>
    <n v="45.2"/>
    <n v="1"/>
  </r>
  <r>
    <s v="TXN004014"/>
    <d v="2026-02-10T00:00:00"/>
    <s v="AC00342"/>
    <s v="UPI"/>
    <s v="Mumbai"/>
    <n v="1119.28"/>
    <s v="SUCCESS"/>
    <d v="2026-02-12T00:00:00"/>
    <x v="1"/>
    <n v="31.9"/>
    <n v="1"/>
  </r>
  <r>
    <s v="TXN004015"/>
    <d v="2026-01-05T00:00:00"/>
    <s v="AC00259"/>
    <s v="UPI"/>
    <s v="Bengaluru"/>
    <n v="577.41999999999996"/>
    <s v="SUCCESS"/>
    <d v="2026-01-05T00:00:00"/>
    <x v="0"/>
    <n v="24.9"/>
    <n v="1"/>
  </r>
  <r>
    <s v="TXN004016"/>
    <d v="2026-03-31T00:00:00"/>
    <s v="AC00381"/>
    <s v="UPI"/>
    <s v="Hyderabad"/>
    <n v="4237.05"/>
    <s v="SUCCESS"/>
    <d v="2026-04-01T00:00:00"/>
    <x v="2"/>
    <n v="54.8"/>
    <n v="1"/>
  </r>
  <r>
    <s v="TXN004017"/>
    <d v="2026-03-17T00:00:00"/>
    <s v="AC00166"/>
    <s v="IMPS"/>
    <s v="Mumbai"/>
    <n v="10580.29"/>
    <s v="SUCCESS"/>
    <d v="2026-03-17T00:00:00"/>
    <x v="1"/>
    <n v="42.2"/>
    <n v="1"/>
  </r>
  <r>
    <s v="TXN004018"/>
    <d v="2026-02-27T00:00:00"/>
    <s v="AC00152"/>
    <s v="UPI"/>
    <s v="Pune"/>
    <n v="3280.01"/>
    <s v="SUCCESS"/>
    <d v="2026-03-04T00:00:00"/>
    <x v="0"/>
    <n v="16.600000000000001"/>
    <n v="1"/>
  </r>
  <r>
    <s v="TXN004019"/>
    <d v="2026-01-08T00:00:00"/>
    <s v="AC00091"/>
    <s v="NEFT"/>
    <s v="Hyderabad"/>
    <n v="2971.49"/>
    <s v="SUCCESS"/>
    <d v="2026-01-09T00:00:00"/>
    <x v="2"/>
    <n v="23.6"/>
    <n v="1"/>
  </r>
  <r>
    <s v="TXN004020"/>
    <d v="2026-01-03T00:00:00"/>
    <s v="AC00226"/>
    <s v="UPI"/>
    <s v="Bengaluru"/>
    <n v="17546.11"/>
    <s v="SUCCESS"/>
    <d v="2026-01-06T00:00:00"/>
    <x v="0"/>
    <n v="5"/>
    <n v="1"/>
  </r>
  <r>
    <s v="TXN004021"/>
    <d v="2026-02-12T00:00:00"/>
    <s v="AC00390"/>
    <s v="UPI"/>
    <s v="Mumbai"/>
    <n v="1694.27"/>
    <s v="REVERSED"/>
    <d v="2026-02-12T00:00:00"/>
    <x v="1"/>
    <n v="47.1"/>
    <n v="1"/>
  </r>
  <r>
    <s v="TXN004022"/>
    <d v="2026-02-23T00:00:00"/>
    <s v="AC00013"/>
    <s v="NEFT"/>
    <s v="Pune"/>
    <n v="22560.799999999999"/>
    <s v="SUCCESS"/>
    <d v="2026-02-23T00:00:00"/>
    <x v="1"/>
    <n v="28.7"/>
    <n v="1"/>
  </r>
  <r>
    <s v="TXN004023"/>
    <d v="2026-03-03T00:00:00"/>
    <s v="AC00040"/>
    <s v="IMPS"/>
    <s v="Bengaluru"/>
    <n v="3156.6"/>
    <s v="SUCCESS"/>
    <d v="2026-03-05T00:00:00"/>
    <x v="1"/>
    <n v="21.8"/>
    <n v="1"/>
  </r>
  <r>
    <s v="TXN004024"/>
    <d v="2026-02-20T00:00:00"/>
    <s v="AC00200"/>
    <s v="NEFT"/>
    <s v="Bengaluru"/>
    <n v="2261.3000000000002"/>
    <s v="SUCCESS"/>
    <d v="2026-02-21T00:00:00"/>
    <x v="0"/>
    <n v="24.3"/>
    <n v="1"/>
  </r>
  <r>
    <s v="TXN004025"/>
    <d v="2026-02-08T00:00:00"/>
    <s v="AC00032"/>
    <s v="UPI"/>
    <s v="Mumbai"/>
    <n v="489.72"/>
    <s v="SUCCESS"/>
    <d v="2026-02-11T00:00:00"/>
    <x v="0"/>
    <n v="38.700000000000003"/>
    <n v="1"/>
  </r>
  <r>
    <s v="TXN004026"/>
    <d v="2026-03-15T00:00:00"/>
    <s v="AC00459"/>
    <s v="CARD"/>
    <s v="Pune"/>
    <n v="3505.1"/>
    <s v="SUCCESS"/>
    <d v="2026-03-17T00:00:00"/>
    <x v="2"/>
    <n v="26.2"/>
    <n v="1"/>
  </r>
  <r>
    <s v="TXN004027"/>
    <d v="2026-03-18T00:00:00"/>
    <s v="AC00539"/>
    <s v="IMPS"/>
    <s v="Bengaluru"/>
    <n v="5300.4"/>
    <s v="SUCCESS"/>
    <d v="2026-03-21T00:00:00"/>
    <x v="1"/>
    <n v="32.1"/>
    <n v="1"/>
  </r>
  <r>
    <s v="TXN004028"/>
    <d v="2026-02-26T00:00:00"/>
    <s v="AC00813"/>
    <s v="UPI"/>
    <s v="Bengaluru"/>
    <n v="5701.87"/>
    <s v="SUCCESS"/>
    <d v="2026-02-26T00:00:00"/>
    <x v="1"/>
    <n v="13.2"/>
    <n v="1"/>
  </r>
  <r>
    <s v="TXN004029"/>
    <d v="2026-03-20T00:00:00"/>
    <s v="AC00296"/>
    <s v="CARD"/>
    <s v="Mumbai"/>
    <n v="7185.31"/>
    <s v="SUCCESS"/>
    <d v="2026-03-20T00:00:00"/>
    <x v="2"/>
    <n v="37.6"/>
    <n v="1"/>
  </r>
  <r>
    <s v="TXN004030"/>
    <d v="2026-01-11T00:00:00"/>
    <s v="AC00257"/>
    <s v="ATM"/>
    <s v="Pune"/>
    <n v="2057.36"/>
    <s v="SUCCESS"/>
    <d v="2026-01-12T00:00:00"/>
    <x v="1"/>
    <n v="23.6"/>
    <n v="1"/>
  </r>
  <r>
    <s v="TXN004031"/>
    <d v="2026-03-04T00:00:00"/>
    <s v="AC00441"/>
    <s v="IMPS"/>
    <s v="Bengaluru"/>
    <n v="14263.52"/>
    <s v="SUCCESS"/>
    <d v="2026-03-04T00:00:00"/>
    <x v="2"/>
    <n v="13.5"/>
    <n v="1"/>
  </r>
  <r>
    <s v="TXN004032"/>
    <d v="2026-03-04T00:00:00"/>
    <s v="AC00580"/>
    <s v="UPI"/>
    <s v="Bengaluru"/>
    <n v="1112.42"/>
    <s v="SUCCESS"/>
    <d v="2026-03-06T00:00:00"/>
    <x v="1"/>
    <n v="26.1"/>
    <n v="1"/>
  </r>
  <r>
    <s v="TXN004033"/>
    <d v="2026-01-02T00:00:00"/>
    <s v="AC00455"/>
    <s v="NEFT"/>
    <s v="Hyderabad"/>
    <n v="1589.5"/>
    <s v="SUCCESS"/>
    <d v="2026-01-02T00:00:00"/>
    <x v="2"/>
    <n v="44.9"/>
    <n v="1"/>
  </r>
  <r>
    <s v="TXN004034"/>
    <d v="2026-01-25T00:00:00"/>
    <s v="AC00519"/>
    <s v="CARD"/>
    <s v="Bengaluru"/>
    <n v="27311.74"/>
    <s v="SUCCESS"/>
    <d v="2026-01-26T00:00:00"/>
    <x v="2"/>
    <n v="27.5"/>
    <n v="1"/>
  </r>
  <r>
    <s v="TXN004035"/>
    <d v="2026-01-26T00:00:00"/>
    <s v="AC00356"/>
    <s v="UPI"/>
    <s v="Bengaluru"/>
    <n v="2116.85"/>
    <s v="SUCCESS"/>
    <d v="2026-01-29T00:00:00"/>
    <x v="2"/>
    <n v="10.5"/>
    <n v="1"/>
  </r>
  <r>
    <s v="TXN004036"/>
    <d v="2026-03-08T00:00:00"/>
    <s v="AC00524"/>
    <s v="NEFT"/>
    <s v="Bengaluru"/>
    <n v="5234.74"/>
    <s v="SUCCESS"/>
    <d v="2026-03-10T00:00:00"/>
    <x v="1"/>
    <n v="10"/>
    <n v="1"/>
  </r>
  <r>
    <s v="TXN004037"/>
    <d v="2026-02-21T00:00:00"/>
    <s v="AC00683"/>
    <s v="UPI"/>
    <s v="Pune"/>
    <n v="6430.24"/>
    <s v="SUCCESS"/>
    <d v="2026-02-22T00:00:00"/>
    <x v="1"/>
    <n v="28.1"/>
    <n v="1"/>
  </r>
  <r>
    <s v="TXN004038"/>
    <d v="2026-01-05T00:00:00"/>
    <s v="AC00093"/>
    <s v="NEFT"/>
    <s v="Bengaluru"/>
    <n v="851.14"/>
    <s v="SUCCESS"/>
    <d v="2026-01-05T00:00:00"/>
    <x v="2"/>
    <n v="32.299999999999997"/>
    <n v="1"/>
  </r>
  <r>
    <s v="TXN004039"/>
    <d v="2026-03-26T00:00:00"/>
    <s v="AC00783"/>
    <s v="ATM"/>
    <s v="Mumbai"/>
    <n v="7949.15"/>
    <s v="SUCCESS"/>
    <d v="2026-03-29T00:00:00"/>
    <x v="1"/>
    <n v="11.5"/>
    <n v="1"/>
  </r>
  <r>
    <s v="TXN004040"/>
    <d v="2026-03-15T00:00:00"/>
    <s v="AC00430"/>
    <s v="IMPS"/>
    <s v="Bengaluru"/>
    <n v="3648.46"/>
    <s v="SUCCESS"/>
    <d v="2026-03-18T00:00:00"/>
    <x v="1"/>
    <n v="47.8"/>
    <n v="1"/>
  </r>
  <r>
    <s v="TXN004041"/>
    <d v="2026-03-07T00:00:00"/>
    <s v="AC00237"/>
    <s v="CARD"/>
    <s v="Pune"/>
    <n v="1476.23"/>
    <s v="SUCCESS"/>
    <d v="2026-03-07T00:00:00"/>
    <x v="1"/>
    <n v="6.6"/>
    <n v="1"/>
  </r>
  <r>
    <s v="TXN004042"/>
    <d v="2026-02-06T00:00:00"/>
    <s v="AC00785"/>
    <s v="UPI"/>
    <s v="Pune"/>
    <n v="7919.78"/>
    <s v="SUCCESS"/>
    <d v="2026-02-07T00:00:00"/>
    <x v="2"/>
    <n v="14.7"/>
    <n v="1"/>
  </r>
  <r>
    <s v="TXN004043"/>
    <d v="2026-02-12T00:00:00"/>
    <s v="AC00407"/>
    <s v="UPI"/>
    <s v="Mumbai"/>
    <n v="21257.62"/>
    <s v="FAILED"/>
    <d v="2026-02-12T00:00:00"/>
    <x v="1"/>
    <n v="13.5"/>
    <n v="1"/>
  </r>
  <r>
    <s v="TXN004044"/>
    <d v="2026-01-10T00:00:00"/>
    <s v="AC00589"/>
    <s v="NEFT"/>
    <s v="Hyderabad"/>
    <n v="2822.24"/>
    <s v="SUCCESS"/>
    <d v="2026-01-13T00:00:00"/>
    <x v="2"/>
    <n v="28.2"/>
    <n v="1"/>
  </r>
  <r>
    <s v="TXN004045"/>
    <d v="2026-01-06T00:00:00"/>
    <s v="AC00131"/>
    <s v="IMPS"/>
    <s v="Pune"/>
    <n v="8491.4699999999993"/>
    <s v="SUCCESS"/>
    <d v="2026-01-11T00:00:00"/>
    <x v="2"/>
    <n v="40.200000000000003"/>
    <n v="1"/>
  </r>
  <r>
    <s v="TXN004046"/>
    <d v="2026-03-28T00:00:00"/>
    <s v="AC00003"/>
    <s v="IMPS"/>
    <s v="Hyderabad"/>
    <n v="101102.11"/>
    <s v="SUCCESS"/>
    <d v="2026-03-31T00:00:00"/>
    <x v="0"/>
    <n v="42.6"/>
    <n v="1"/>
  </r>
  <r>
    <s v="TXN004047"/>
    <d v="2026-02-07T00:00:00"/>
    <s v="AC00594"/>
    <s v="UPI"/>
    <s v="Hyderabad"/>
    <n v="4324.33"/>
    <s v="SUCCESS"/>
    <d v="2026-02-09T00:00:00"/>
    <x v="1"/>
    <n v="70.5"/>
    <n v="1"/>
  </r>
  <r>
    <s v="TXN004048"/>
    <d v="2026-01-05T00:00:00"/>
    <s v="AC00593"/>
    <s v="UPI"/>
    <s v="Mumbai"/>
    <n v="3529.45"/>
    <s v="SUCCESS"/>
    <d v="2026-01-07T00:00:00"/>
    <x v="2"/>
    <n v="30.9"/>
    <n v="1"/>
  </r>
  <r>
    <s v="TXN004049"/>
    <d v="2026-01-16T00:00:00"/>
    <s v="AC00134"/>
    <s v="UPI"/>
    <s v="Mumbai"/>
    <n v="5383.3"/>
    <s v="SUCCESS"/>
    <d v="2026-01-19T00:00:00"/>
    <x v="1"/>
    <n v="79.8"/>
    <n v="1"/>
  </r>
  <r>
    <s v="TXN004050"/>
    <d v="2026-03-10T00:00:00"/>
    <s v="AC00314"/>
    <s v="IMPS"/>
    <s v="Hyderabad"/>
    <n v="5054.87"/>
    <s v="SUCCESS"/>
    <d v="2026-03-12T00:00:00"/>
    <x v="2"/>
    <n v="40.4"/>
    <n v="1"/>
  </r>
  <r>
    <s v="TXN004051"/>
    <d v="2026-03-03T00:00:00"/>
    <s v="AC00331"/>
    <s v="UPI"/>
    <s v="Bengaluru"/>
    <n v="7146.91"/>
    <s v="SUCCESS"/>
    <d v="2026-03-06T00:00:00"/>
    <x v="0"/>
    <n v="37.1"/>
    <n v="1"/>
  </r>
  <r>
    <s v="TXN004052"/>
    <d v="2026-03-02T00:00:00"/>
    <s v="AC00688"/>
    <s v="NEFT"/>
    <s v="Bengaluru"/>
    <n v="272.14"/>
    <s v="SUCCESS"/>
    <d v="2026-03-05T00:00:00"/>
    <x v="2"/>
    <n v="33.1"/>
    <n v="1"/>
  </r>
  <r>
    <s v="TXN004053"/>
    <d v="2026-03-30T00:00:00"/>
    <s v="AC00575"/>
    <s v="NEFT"/>
    <s v="Pune"/>
    <n v="464.89"/>
    <s v="SUCCESS"/>
    <d v="2026-04-02T00:00:00"/>
    <x v="0"/>
    <n v="16.8"/>
    <n v="2"/>
  </r>
  <r>
    <s v="TXN004053"/>
    <d v="2026-03-30T00:00:00"/>
    <s v="AC00575"/>
    <s v="NEFT"/>
    <s v="Pune"/>
    <n v="464.89"/>
    <s v="SUCCESS"/>
    <d v="2026-04-03T00:00:00"/>
    <x v="0"/>
    <n v="16.8"/>
    <n v="2"/>
  </r>
  <r>
    <s v="TXN004054"/>
    <d v="2026-02-25T00:00:00"/>
    <s v="AC00508"/>
    <s v="NEFT"/>
    <s v="Bengaluru"/>
    <n v="2622.97"/>
    <s v="SUCCESS"/>
    <d v="2026-02-28T00:00:00"/>
    <x v="2"/>
    <n v="38"/>
    <n v="1"/>
  </r>
  <r>
    <s v="TXN004055"/>
    <d v="2026-02-02T00:00:00"/>
    <s v="AC00094"/>
    <s v="NEFT"/>
    <s v="Hyderabad"/>
    <n v="6598.53"/>
    <s v="SUCCESS"/>
    <d v="2026-02-03T00:00:00"/>
    <x v="0"/>
    <n v="41"/>
    <n v="1"/>
  </r>
  <r>
    <s v="TXN004056"/>
    <d v="2026-02-15T00:00:00"/>
    <s v="AC00647"/>
    <s v="NEFT"/>
    <s v="Hyderabad"/>
    <n v="6825.11"/>
    <s v="SUCCESS"/>
    <d v="2026-02-16T00:00:00"/>
    <x v="1"/>
    <n v="50.8"/>
    <n v="1"/>
  </r>
  <r>
    <s v="TXN004057"/>
    <d v="2026-02-24T00:00:00"/>
    <s v="AC00240"/>
    <s v="UPI"/>
    <s v="Hyderabad"/>
    <n v="2581.9"/>
    <s v="SUCCESS"/>
    <d v="2026-02-24T00:00:00"/>
    <x v="2"/>
    <n v="11.3"/>
    <n v="1"/>
  </r>
  <r>
    <s v="TXN004058"/>
    <d v="2026-01-14T00:00:00"/>
    <s v="AC00771"/>
    <s v="IMPS"/>
    <s v="Hyderabad"/>
    <n v="4647.04"/>
    <s v="SUCCESS"/>
    <d v="2026-01-17T00:00:00"/>
    <x v="1"/>
    <n v="12.1"/>
    <n v="1"/>
  </r>
  <r>
    <s v="TXN004059"/>
    <d v="2026-02-13T00:00:00"/>
    <s v="AC00583"/>
    <s v="IMPS"/>
    <s v="Hyderabad"/>
    <n v="3218.11"/>
    <s v="SUCCESS"/>
    <d v="2026-02-15T00:00:00"/>
    <x v="2"/>
    <n v="36.299999999999997"/>
    <n v="1"/>
  </r>
  <r>
    <s v="TXN004060"/>
    <d v="2026-03-22T00:00:00"/>
    <s v="AC00620"/>
    <s v="UPI"/>
    <s v="Pune"/>
    <n v="5680.95"/>
    <s v="SUCCESS"/>
    <d v="2026-03-22T00:00:00"/>
    <x v="1"/>
    <n v="9.5"/>
    <n v="1"/>
  </r>
  <r>
    <s v="TXN004061"/>
    <d v="2026-01-12T00:00:00"/>
    <s v="AC00619"/>
    <s v="NEFT"/>
    <s v="Pune"/>
    <n v="460.15"/>
    <s v="SUCCESS"/>
    <d v="2026-01-13T00:00:00"/>
    <x v="2"/>
    <n v="40.799999999999997"/>
    <n v="1"/>
  </r>
  <r>
    <s v="TXN004062"/>
    <d v="2026-01-14T00:00:00"/>
    <s v="AC00813"/>
    <s v="UPI"/>
    <s v="Hyderabad"/>
    <n v="26032.400000000001"/>
    <s v="SUCCESS"/>
    <d v="2026-01-17T00:00:00"/>
    <x v="1"/>
    <n v="16.7"/>
    <n v="1"/>
  </r>
  <r>
    <s v="TXN004063"/>
    <d v="2026-02-28T00:00:00"/>
    <s v="AC00236"/>
    <s v="CARD"/>
    <s v="Hyderabad"/>
    <n v="2688.97"/>
    <s v="SUCCESS"/>
    <d v="2026-03-03T00:00:00"/>
    <x v="1"/>
    <n v="33.6"/>
    <n v="1"/>
  </r>
  <r>
    <s v="TXN004064"/>
    <d v="2026-01-23T00:00:00"/>
    <s v="AC00823"/>
    <s v="NEFT"/>
    <s v="Pune"/>
    <n v="1156.53"/>
    <s v="SUCCESS"/>
    <d v="2026-01-23T00:00:00"/>
    <x v="0"/>
    <n v="2.8"/>
    <n v="1"/>
  </r>
  <r>
    <s v="TXN004066"/>
    <d v="2026-02-23T00:00:00"/>
    <s v="AC00275"/>
    <s v="UPI"/>
    <s v="Hyderabad"/>
    <n v="1676.37"/>
    <s v="SUCCESS"/>
    <d v="2026-02-25T00:00:00"/>
    <x v="2"/>
    <n v="19.5"/>
    <n v="2"/>
  </r>
  <r>
    <s v="TXN004066"/>
    <d v="2026-02-23T00:00:00"/>
    <s v="AC00275"/>
    <s v="UPI"/>
    <s v="Hyderabad"/>
    <n v="1676.37"/>
    <s v="SUCCESS"/>
    <d v="2026-02-24T00:00:00"/>
    <x v="2"/>
    <n v="19.5"/>
    <n v="2"/>
  </r>
  <r>
    <s v="TXN004067"/>
    <d v="2026-03-29T00:00:00"/>
    <s v="AC00451"/>
    <s v="UPI"/>
    <s v="Bengaluru"/>
    <n v="4303.24"/>
    <s v="SUCCESS"/>
    <d v="2026-03-31T00:00:00"/>
    <x v="0"/>
    <n v="11.6"/>
    <n v="2"/>
  </r>
  <r>
    <s v="TXN004067"/>
    <d v="2026-03-29T00:00:00"/>
    <s v="AC00451"/>
    <s v="UPI"/>
    <s v="Bengaluru"/>
    <n v="4303.24"/>
    <s v="SUCCESS"/>
    <d v="2026-03-30T00:00:00"/>
    <x v="0"/>
    <n v="11.6"/>
    <n v="2"/>
  </r>
  <r>
    <s v="TXN004068"/>
    <d v="2026-03-10T00:00:00"/>
    <s v="AC00394"/>
    <s v="CARD"/>
    <s v="Mumbai"/>
    <n v="1333.59"/>
    <s v="SUCCESS"/>
    <d v="2026-03-13T00:00:00"/>
    <x v="1"/>
    <n v="22"/>
    <n v="1"/>
  </r>
  <r>
    <s v="TXN004069"/>
    <d v="2026-02-28T00:00:00"/>
    <s v="AC00211"/>
    <s v="UPI"/>
    <s v="Mumbai"/>
    <n v="6345.71"/>
    <s v="SUCCESS"/>
    <d v="2026-03-02T00:00:00"/>
    <x v="2"/>
    <n v="27.4"/>
    <n v="1"/>
  </r>
  <r>
    <s v="TXN004070"/>
    <d v="2026-02-17T00:00:00"/>
    <s v="AC00116"/>
    <s v="UPI"/>
    <s v="Hyderabad"/>
    <n v="12898.29"/>
    <s v="SUCCESS"/>
    <d v="2026-02-19T00:00:00"/>
    <x v="2"/>
    <n v="12.1"/>
    <n v="1"/>
  </r>
  <r>
    <s v="TXN004071"/>
    <d v="2026-01-23T00:00:00"/>
    <s v="AC00145"/>
    <s v="NEFT"/>
    <s v="Bengaluru"/>
    <n v="1484.63"/>
    <s v="SUCCESS"/>
    <d v="2026-01-26T00:00:00"/>
    <x v="0"/>
    <n v="55.8"/>
    <n v="1"/>
  </r>
  <r>
    <s v="TXN004072"/>
    <d v="2026-03-21T00:00:00"/>
    <s v="AC00160"/>
    <s v="IMPS"/>
    <s v="Bengaluru"/>
    <n v="1353.16"/>
    <s v="SUCCESS"/>
    <d v="2026-03-24T00:00:00"/>
    <x v="1"/>
    <n v="71.099999999999994"/>
    <n v="1"/>
  </r>
  <r>
    <s v="TXN004073"/>
    <d v="2026-01-31T00:00:00"/>
    <s v="AC00376"/>
    <s v="CARD"/>
    <s v="Hyderabad"/>
    <n v="2098.21"/>
    <s v="SUCCESS"/>
    <d v="2026-02-03T00:00:00"/>
    <x v="0"/>
    <n v="54.1"/>
    <n v="1"/>
  </r>
  <r>
    <s v="TXN004074"/>
    <d v="2026-03-09T00:00:00"/>
    <s v="AC00019"/>
    <s v="NEFT"/>
    <s v="Hyderabad"/>
    <n v="42607.94"/>
    <s v="SUCCESS"/>
    <d v="2026-03-11T00:00:00"/>
    <x v="1"/>
    <n v="16.100000000000001"/>
    <n v="1"/>
  </r>
  <r>
    <s v="TXN004075"/>
    <d v="2026-01-14T00:00:00"/>
    <s v="AC00275"/>
    <s v="IMPS"/>
    <s v="Hyderabad"/>
    <n v="5810.82"/>
    <s v="SUCCESS"/>
    <d v="2026-01-17T00:00:00"/>
    <x v="2"/>
    <n v="30.5"/>
    <n v="1"/>
  </r>
  <r>
    <s v="TXN004076"/>
    <d v="2026-01-30T00:00:00"/>
    <s v="AC00419"/>
    <s v="UPI"/>
    <s v="Bengaluru"/>
    <n v="7392.45"/>
    <s v="SUCCESS"/>
    <d v="2026-02-01T00:00:00"/>
    <x v="2"/>
    <n v="19.899999999999999"/>
    <n v="1"/>
  </r>
  <r>
    <s v="TXN004077"/>
    <d v="2026-01-24T00:00:00"/>
    <s v="AC00142"/>
    <s v="ATM"/>
    <s v="Pune"/>
    <n v="2853.21"/>
    <s v="SUCCESS"/>
    <d v="2026-01-27T00:00:00"/>
    <x v="2"/>
    <n v="33.9"/>
    <n v="1"/>
  </r>
  <r>
    <s v="TXN004078"/>
    <d v="2026-02-09T00:00:00"/>
    <s v="AC00113"/>
    <s v="IMPS"/>
    <s v="Pune"/>
    <n v="30233.27"/>
    <s v="SUCCESS"/>
    <d v="2026-02-12T00:00:00"/>
    <x v="2"/>
    <n v="13.6"/>
    <n v="1"/>
  </r>
  <r>
    <s v="TXN004079"/>
    <d v="2026-01-09T00:00:00"/>
    <s v="AC00188"/>
    <s v="UPI"/>
    <s v="Bengaluru"/>
    <n v="5918.98"/>
    <s v="SUCCESS"/>
    <d v="2026-01-09T00:00:00"/>
    <x v="2"/>
    <n v="25.1"/>
    <n v="1"/>
  </r>
  <r>
    <s v="TXN004080"/>
    <d v="2026-02-13T00:00:00"/>
    <s v="AC00330"/>
    <s v="UPI"/>
    <s v="Hyderabad"/>
    <n v="3996.67"/>
    <s v="SUCCESS"/>
    <d v="2026-02-16T00:00:00"/>
    <x v="0"/>
    <n v="16.399999999999999"/>
    <n v="1"/>
  </r>
  <r>
    <s v="TXN004081"/>
    <d v="2026-02-25T00:00:00"/>
    <s v="AC00305"/>
    <s v="IMPS"/>
    <s v="Mumbai"/>
    <n v="1437.41"/>
    <s v="SUCCESS"/>
    <d v="2026-02-27T00:00:00"/>
    <x v="0"/>
    <n v="20.6"/>
    <n v="1"/>
  </r>
  <r>
    <s v="TXN004082"/>
    <d v="2026-01-05T00:00:00"/>
    <s v="AC00207"/>
    <s v="NEFT"/>
    <s v="Mumbai"/>
    <n v="7350.41"/>
    <s v="SUCCESS"/>
    <d v="2026-01-05T00:00:00"/>
    <x v="0"/>
    <n v="29.5"/>
    <n v="1"/>
  </r>
  <r>
    <s v="TXN004083"/>
    <d v="2026-03-26T00:00:00"/>
    <s v="AC00651"/>
    <s v="UPI"/>
    <s v="Pune"/>
    <n v="4530.87"/>
    <s v="SUCCESS"/>
    <d v="2026-03-29T00:00:00"/>
    <x v="2"/>
    <n v="37.5"/>
    <n v="1"/>
  </r>
  <r>
    <s v="TXN004084"/>
    <d v="2026-01-13T00:00:00"/>
    <s v="AC00531"/>
    <s v="UPI"/>
    <s v="Mumbai"/>
    <n v="15521.09"/>
    <s v="SUCCESS"/>
    <d v="2026-01-15T00:00:00"/>
    <x v="0"/>
    <n v="24.9"/>
    <n v="1"/>
  </r>
  <r>
    <s v="TXN004085"/>
    <d v="2026-03-07T00:00:00"/>
    <s v="AC00022"/>
    <s v="UPI"/>
    <s v="Mumbai"/>
    <n v="1227.08"/>
    <s v="SUCCESS"/>
    <d v="2026-03-10T00:00:00"/>
    <x v="2"/>
    <n v="5.7"/>
    <n v="1"/>
  </r>
  <r>
    <s v="TXN004086"/>
    <d v="2026-02-06T00:00:00"/>
    <s v="AC00227"/>
    <s v="UPI"/>
    <s v="Hyderabad"/>
    <n v="2450.39"/>
    <s v="SUCCESS"/>
    <d v="2026-02-06T00:00:00"/>
    <x v="2"/>
    <n v="41.7"/>
    <n v="1"/>
  </r>
  <r>
    <s v="TXN004087"/>
    <d v="2026-03-31T00:00:00"/>
    <s v="AC00014"/>
    <s v="UPI"/>
    <s v="Mumbai"/>
    <n v="6569.78"/>
    <s v="SUCCESS"/>
    <d v="2026-04-02T00:00:00"/>
    <x v="2"/>
    <n v="8.5"/>
    <n v="1"/>
  </r>
  <r>
    <s v="TXN004088"/>
    <d v="2026-03-05T00:00:00"/>
    <s v="AC00836"/>
    <s v="NEFT"/>
    <s v="Pune"/>
    <n v="8461.1"/>
    <s v="SUCCESS"/>
    <d v="2026-03-08T00:00:00"/>
    <x v="1"/>
    <n v="37.799999999999997"/>
    <n v="1"/>
  </r>
  <r>
    <s v="TXN004089"/>
    <d v="2026-01-11T00:00:00"/>
    <s v="AC00519"/>
    <s v="UPI"/>
    <s v="Pune"/>
    <n v="6680.02"/>
    <s v="SUCCESS"/>
    <d v="2026-01-13T00:00:00"/>
    <x v="2"/>
    <n v="11.8"/>
    <n v="1"/>
  </r>
  <r>
    <s v="TXN004090"/>
    <d v="2026-02-10T00:00:00"/>
    <s v="AC00039"/>
    <s v="UPI"/>
    <s v="Pune"/>
    <n v="1571.65"/>
    <s v="SUCCESS"/>
    <d v="2026-02-11T00:00:00"/>
    <x v="0"/>
    <n v="10.5"/>
    <n v="1"/>
  </r>
  <r>
    <s v="TXN004091"/>
    <d v="2026-01-07T00:00:00"/>
    <s v="AC00397"/>
    <s v="CARD"/>
    <s v="Bengaluru"/>
    <n v="1824.87"/>
    <s v="REVERSED"/>
    <d v="2026-01-09T00:00:00"/>
    <x v="2"/>
    <n v="22.4"/>
    <n v="1"/>
  </r>
  <r>
    <s v="TXN004092"/>
    <d v="2026-02-19T00:00:00"/>
    <s v="AC00544"/>
    <s v="UPI"/>
    <s v="Mumbai"/>
    <n v="2216.41"/>
    <s v="SUCCESS"/>
    <d v="2026-02-19T00:00:00"/>
    <x v="1"/>
    <n v="23.4"/>
    <n v="1"/>
  </r>
  <r>
    <s v="TXN004093"/>
    <d v="2026-01-11T00:00:00"/>
    <s v="AC00760"/>
    <s v="ATM"/>
    <s v="Mumbai"/>
    <n v="1964.22"/>
    <s v="SUCCESS"/>
    <d v="2026-01-14T00:00:00"/>
    <x v="2"/>
    <n v="19.5"/>
    <n v="1"/>
  </r>
  <r>
    <s v="TXN004095"/>
    <d v="2026-03-17T00:00:00"/>
    <s v="AC00386"/>
    <s v="UPI"/>
    <s v="Bengaluru"/>
    <n v="9701.0400000000009"/>
    <s v="SUCCESS"/>
    <d v="2026-03-20T00:00:00"/>
    <x v="1"/>
    <n v="32.799999999999997"/>
    <n v="1"/>
  </r>
  <r>
    <s v="TXN004097"/>
    <d v="2026-03-25T00:00:00"/>
    <s v="AC00809"/>
    <s v="NEFT"/>
    <s v="Pune"/>
    <n v="18348.5"/>
    <s v="SUCCESS"/>
    <d v="2026-03-26T00:00:00"/>
    <x v="2"/>
    <n v="39.5"/>
    <n v="1"/>
  </r>
  <r>
    <s v="TXN004098"/>
    <d v="2026-02-28T00:00:00"/>
    <s v="AC00663"/>
    <s v="IMPS"/>
    <s v="Mumbai"/>
    <n v="1260.51"/>
    <s v="SUCCESS"/>
    <d v="2026-03-02T00:00:00"/>
    <x v="0"/>
    <n v="56.8"/>
    <n v="1"/>
  </r>
  <r>
    <s v="TXN004099"/>
    <d v="2026-01-10T00:00:00"/>
    <s v="AC00201"/>
    <s v="UPI"/>
    <s v="Hyderabad"/>
    <n v="2805.19"/>
    <s v="SUCCESS"/>
    <d v="2026-01-12T00:00:00"/>
    <x v="0"/>
    <n v="150.19999999999999"/>
    <n v="1"/>
  </r>
  <r>
    <s v="TXN004100"/>
    <d v="2026-01-31T00:00:00"/>
    <s v="AC00294"/>
    <s v="IMPS"/>
    <s v="Mumbai"/>
    <n v="1341.49"/>
    <s v="SUCCESS"/>
    <d v="2026-02-03T00:00:00"/>
    <x v="1"/>
    <n v="36.9"/>
    <n v="1"/>
  </r>
  <r>
    <s v="TXN004101"/>
    <d v="2026-01-07T00:00:00"/>
    <s v="AC00543"/>
    <s v="CARD"/>
    <s v="Hyderabad"/>
    <n v="6814.99"/>
    <s v="SUCCESS"/>
    <d v="2026-01-10T00:00:00"/>
    <x v="2"/>
    <n v="31.7"/>
    <n v="1"/>
  </r>
  <r>
    <s v="TXN004102"/>
    <d v="2026-03-11T00:00:00"/>
    <s v="AC00439"/>
    <s v="UPI"/>
    <s v="Bengaluru"/>
    <n v="15323.55"/>
    <s v="SUCCESS"/>
    <d v="2026-03-14T00:00:00"/>
    <x v="2"/>
    <n v="41.5"/>
    <n v="1"/>
  </r>
  <r>
    <s v="TXN004103"/>
    <d v="2026-01-21T00:00:00"/>
    <s v="AC00656"/>
    <s v="UPI"/>
    <s v="Pune"/>
    <n v="1366.15"/>
    <s v="FAILED"/>
    <d v="2026-01-24T00:00:00"/>
    <x v="1"/>
    <n v="45"/>
    <n v="1"/>
  </r>
  <r>
    <s v="TXN004104"/>
    <d v="2026-01-15T00:00:00"/>
    <s v="AC00233"/>
    <s v="UPI"/>
    <s v="Hyderabad"/>
    <n v="4397.21"/>
    <s v="SUCCESS"/>
    <d v="2026-01-15T00:00:00"/>
    <x v="1"/>
    <n v="2.4"/>
    <n v="1"/>
  </r>
  <r>
    <s v="TXN004105"/>
    <d v="2026-01-06T00:00:00"/>
    <s v="AC00715"/>
    <s v="UPI"/>
    <s v="Mumbai"/>
    <n v="2915.13"/>
    <s v="REVERSED"/>
    <d v="2026-01-08T00:00:00"/>
    <x v="2"/>
    <n v="16.600000000000001"/>
    <n v="1"/>
  </r>
  <r>
    <s v="TXN004106"/>
    <d v="2026-03-11T00:00:00"/>
    <s v="AC00663"/>
    <s v="UPI"/>
    <s v="Hyderabad"/>
    <n v="11848.03"/>
    <s v="SUCCESS"/>
    <d v="2026-03-11T00:00:00"/>
    <x v="0"/>
    <n v="57.6"/>
    <n v="1"/>
  </r>
  <r>
    <s v="TXN004107"/>
    <d v="2026-02-03T00:00:00"/>
    <s v="AC00587"/>
    <s v="IMPS"/>
    <s v="Mumbai"/>
    <n v="712.38"/>
    <s v="SUCCESS"/>
    <d v="2026-02-04T00:00:00"/>
    <x v="1"/>
    <n v="23.4"/>
    <n v="1"/>
  </r>
  <r>
    <s v="TXN004108"/>
    <d v="2026-03-10T00:00:00"/>
    <s v="AC00836"/>
    <s v="UPI"/>
    <s v="Mumbai"/>
    <n v="8308.61"/>
    <s v="SUCCESS"/>
    <d v="2026-03-13T00:00:00"/>
    <x v="2"/>
    <n v="36"/>
    <n v="1"/>
  </r>
  <r>
    <s v="TXN004109"/>
    <d v="2026-03-28T00:00:00"/>
    <s v="AC00536"/>
    <s v="NEFT"/>
    <s v="Pune"/>
    <n v="2415.7399999999998"/>
    <s v="SUCCESS"/>
    <d v="2026-03-31T00:00:00"/>
    <x v="2"/>
    <n v="30.9"/>
    <n v="1"/>
  </r>
  <r>
    <s v="TXN004110"/>
    <d v="2026-02-24T00:00:00"/>
    <s v="AC00357"/>
    <s v="UPI"/>
    <s v="Hyderabad"/>
    <n v="6092.17"/>
    <s v="SUCCESS"/>
    <d v="2026-02-26T00:00:00"/>
    <x v="1"/>
    <n v="26.6"/>
    <n v="1"/>
  </r>
  <r>
    <s v="TXN004111"/>
    <d v="2026-03-06T00:00:00"/>
    <s v="AC00526"/>
    <s v="NEFT"/>
    <s v="Mumbai"/>
    <n v="1986.46"/>
    <s v="SUCCESS"/>
    <d v="2026-03-07T00:00:00"/>
    <x v="1"/>
    <n v="32.6"/>
    <n v="1"/>
  </r>
  <r>
    <s v="TXN004112"/>
    <d v="2026-01-09T00:00:00"/>
    <s v="AC00354"/>
    <s v="IMPS"/>
    <s v="Hyderabad"/>
    <n v="2208.33"/>
    <s v="SUCCESS"/>
    <d v="2026-01-12T00:00:00"/>
    <x v="0"/>
    <n v="55.6"/>
    <n v="1"/>
  </r>
  <r>
    <s v="TXN004113"/>
    <d v="2026-03-01T00:00:00"/>
    <s v="AC00790"/>
    <s v="UPI"/>
    <s v="Mumbai"/>
    <n v="15365.19"/>
    <s v="SUCCESS"/>
    <d v="2026-03-02T00:00:00"/>
    <x v="2"/>
    <n v="27.1"/>
    <n v="1"/>
  </r>
  <r>
    <s v="TXN004114"/>
    <d v="2026-01-03T00:00:00"/>
    <s v="AC00289"/>
    <s v="UPI"/>
    <s v="Mumbai"/>
    <n v="3269.74"/>
    <s v="SUCCESS"/>
    <d v="2026-01-04T00:00:00"/>
    <x v="2"/>
    <n v="47.9"/>
    <n v="1"/>
  </r>
  <r>
    <s v="TXN004115"/>
    <d v="2026-03-27T00:00:00"/>
    <s v="AC00252"/>
    <s v="IMPS"/>
    <s v="Hyderabad"/>
    <n v="1332.26"/>
    <s v="SUCCESS"/>
    <d v="2026-03-29T00:00:00"/>
    <x v="2"/>
    <n v="29.3"/>
    <n v="1"/>
  </r>
  <r>
    <s v="TXN004116"/>
    <d v="2026-01-21T00:00:00"/>
    <s v="AC00383"/>
    <s v="UPI"/>
    <s v="Bengaluru"/>
    <n v="17924.259999999998"/>
    <s v="SUCCESS"/>
    <d v="2026-01-21T00:00:00"/>
    <x v="0"/>
    <n v="17"/>
    <n v="1"/>
  </r>
  <r>
    <s v="TXN004117"/>
    <d v="2026-01-01T00:00:00"/>
    <s v="AC00223"/>
    <s v="UPI"/>
    <s v="Hyderabad"/>
    <n v="4925.3599999999997"/>
    <s v="SUCCESS"/>
    <d v="2026-01-04T00:00:00"/>
    <x v="2"/>
    <n v="49.7"/>
    <n v="1"/>
  </r>
  <r>
    <s v="TXN004118"/>
    <d v="2026-01-26T00:00:00"/>
    <s v="AC00301"/>
    <s v="UPI"/>
    <s v="Hyderabad"/>
    <n v="4572.1899999999996"/>
    <s v="SUCCESS"/>
    <d v="2026-01-26T00:00:00"/>
    <x v="0"/>
    <n v="36.9"/>
    <n v="1"/>
  </r>
  <r>
    <s v="TXN004119"/>
    <d v="2026-01-24T00:00:00"/>
    <s v="AC00551"/>
    <s v="NEFT"/>
    <s v="Bengaluru"/>
    <n v="17932.23"/>
    <s v="SUCCESS"/>
    <d v="2026-01-24T00:00:00"/>
    <x v="0"/>
    <n v="10.9"/>
    <n v="1"/>
  </r>
  <r>
    <s v="TXN004120"/>
    <d v="2026-01-28T00:00:00"/>
    <s v="AC00462"/>
    <s v="UPI"/>
    <s v="Hyderabad"/>
    <n v="4187.71"/>
    <s v="SUCCESS"/>
    <d v="2026-01-30T00:00:00"/>
    <x v="1"/>
    <n v="35.200000000000003"/>
    <n v="1"/>
  </r>
  <r>
    <s v="TXN004121"/>
    <d v="2026-02-19T00:00:00"/>
    <s v="AC00611"/>
    <s v="IMPS"/>
    <s v="Mumbai"/>
    <n v="15270.23"/>
    <s v="SUCCESS"/>
    <d v="2026-02-21T00:00:00"/>
    <x v="2"/>
    <n v="32.799999999999997"/>
    <n v="1"/>
  </r>
  <r>
    <s v="TXN004122"/>
    <d v="2026-03-24T00:00:00"/>
    <s v="AC00682"/>
    <s v="NEFT"/>
    <s v="Pune"/>
    <n v="14593.63"/>
    <s v="SUCCESS"/>
    <d v="2026-03-25T00:00:00"/>
    <x v="0"/>
    <n v="17.3"/>
    <n v="1"/>
  </r>
  <r>
    <s v="TXN004123"/>
    <d v="2026-01-12T00:00:00"/>
    <s v="AC00517"/>
    <s v="CARD"/>
    <s v="Bengaluru"/>
    <n v="2173.73"/>
    <s v="SUCCESS"/>
    <d v="2026-01-12T00:00:00"/>
    <x v="1"/>
    <n v="8.5"/>
    <n v="1"/>
  </r>
  <r>
    <s v="TXN004124"/>
    <d v="2026-01-04T00:00:00"/>
    <s v="AC00701"/>
    <s v="UPI"/>
    <s v="Hyderabad"/>
    <n v="1513.23"/>
    <s v="SUCCESS"/>
    <d v="2026-01-05T00:00:00"/>
    <x v="1"/>
    <n v="26.9"/>
    <n v="1"/>
  </r>
  <r>
    <s v="TXN004125"/>
    <d v="2026-02-16T00:00:00"/>
    <s v="AC00251"/>
    <s v="IMPS"/>
    <s v="Pune"/>
    <n v="4440.62"/>
    <s v="SUCCESS"/>
    <d v="2026-02-18T00:00:00"/>
    <x v="2"/>
    <n v="3.9"/>
    <n v="1"/>
  </r>
  <r>
    <s v="TXN004126"/>
    <d v="2026-02-26T00:00:00"/>
    <s v="AC00770"/>
    <s v="UPI"/>
    <s v="Bengaluru"/>
    <n v="1525.47"/>
    <s v="SUCCESS"/>
    <d v="2026-02-26T00:00:00"/>
    <x v="0"/>
    <n v="24"/>
    <n v="1"/>
  </r>
  <r>
    <s v="TXN004127"/>
    <d v="2026-01-19T00:00:00"/>
    <s v="AC00255"/>
    <s v="UPI"/>
    <s v="Hyderabad"/>
    <n v="2018.5"/>
    <s v="SUCCESS"/>
    <d v="2026-01-21T00:00:00"/>
    <x v="2"/>
    <n v="66"/>
    <n v="1"/>
  </r>
  <r>
    <s v="TXN004128"/>
    <d v="2026-02-24T00:00:00"/>
    <s v="AC00332"/>
    <s v="IMPS"/>
    <s v="Mumbai"/>
    <n v="1402.87"/>
    <s v="SUCCESS"/>
    <d v="2026-02-24T00:00:00"/>
    <x v="1"/>
    <n v="19.5"/>
    <n v="1"/>
  </r>
  <r>
    <s v="TXN004129"/>
    <d v="2026-02-11T00:00:00"/>
    <s v="AC00179"/>
    <s v="UPI"/>
    <s v="Pune"/>
    <n v="2527.06"/>
    <s v="SUCCESS"/>
    <d v="2026-02-11T00:00:00"/>
    <x v="2"/>
    <n v="33.799999999999997"/>
    <n v="1"/>
  </r>
  <r>
    <s v="TXN004130"/>
    <d v="2026-03-25T00:00:00"/>
    <s v="AC00828"/>
    <s v="IMPS"/>
    <s v="Pune"/>
    <n v="11363.38"/>
    <s v="SUCCESS"/>
    <d v="2026-03-26T00:00:00"/>
    <x v="0"/>
    <n v="13.4"/>
    <n v="1"/>
  </r>
  <r>
    <s v="TXN004131"/>
    <d v="2026-02-15T00:00:00"/>
    <s v="AC00096"/>
    <s v="UPI"/>
    <s v="Hyderabad"/>
    <n v="4644.83"/>
    <s v="SUCCESS"/>
    <d v="2026-02-15T00:00:00"/>
    <x v="2"/>
    <n v="27.9"/>
    <n v="1"/>
  </r>
  <r>
    <s v="TXN004132"/>
    <d v="2026-01-22T00:00:00"/>
    <s v="AC00491"/>
    <s v="UPI"/>
    <s v="Hyderabad"/>
    <n v="560.02"/>
    <s v="SUCCESS"/>
    <d v="2026-01-25T00:00:00"/>
    <x v="2"/>
    <n v="18.100000000000001"/>
    <n v="1"/>
  </r>
  <r>
    <s v="TXN004133"/>
    <d v="2026-02-11T00:00:00"/>
    <s v="AC00802"/>
    <s v="UPI"/>
    <s v="Hyderabad"/>
    <n v="250000"/>
    <s v="SUCCESS"/>
    <d v="2026-02-13T00:00:00"/>
    <x v="2"/>
    <n v="3.4"/>
    <n v="1"/>
  </r>
  <r>
    <s v="TXN004134"/>
    <d v="2026-01-01T00:00:00"/>
    <s v="AC00597"/>
    <s v="NEFT"/>
    <s v="Bengaluru"/>
    <n v="697.76"/>
    <s v="SUCCESS"/>
    <d v="2026-01-04T00:00:00"/>
    <x v="0"/>
    <n v="37.5"/>
    <n v="1"/>
  </r>
  <r>
    <s v="TXN004135"/>
    <d v="2026-01-05T00:00:00"/>
    <s v="AC00549"/>
    <s v="NEFT"/>
    <s v="Mumbai"/>
    <n v="5574.43"/>
    <s v="SUCCESS"/>
    <d v="2026-01-06T00:00:00"/>
    <x v="1"/>
    <n v="11"/>
    <n v="1"/>
  </r>
  <r>
    <s v="TXN004136"/>
    <d v="2026-02-18T00:00:00"/>
    <s v="AC00622"/>
    <s v="NEFT"/>
    <s v="Hyderabad"/>
    <n v="8549.91"/>
    <s v="REVERSED"/>
    <d v="2026-02-19T00:00:00"/>
    <x v="1"/>
    <n v="75.400000000000006"/>
    <n v="1"/>
  </r>
  <r>
    <s v="TXN004137"/>
    <d v="2026-02-02T00:00:00"/>
    <s v="AC00031"/>
    <s v="NEFT"/>
    <s v="Mumbai"/>
    <n v="2725.44"/>
    <s v="SUCCESS"/>
    <d v="2026-02-03T00:00:00"/>
    <x v="2"/>
    <n v="14.3"/>
    <n v="1"/>
  </r>
  <r>
    <s v="TXN004138"/>
    <d v="2026-02-20T00:00:00"/>
    <s v="AC00195"/>
    <s v="UPI"/>
    <s v="Pune"/>
    <n v="1000.36"/>
    <s v="SUCCESS"/>
    <d v="2026-02-21T00:00:00"/>
    <x v="1"/>
    <n v="20.3"/>
    <n v="1"/>
  </r>
  <r>
    <s v="TXN004139"/>
    <d v="2026-02-26T00:00:00"/>
    <s v="AC00535"/>
    <s v="NEFT"/>
    <s v="Pune"/>
    <n v="34206.199999999997"/>
    <s v="SUCCESS"/>
    <d v="2026-02-27T00:00:00"/>
    <x v="0"/>
    <n v="42.4"/>
    <n v="1"/>
  </r>
  <r>
    <s v="TXN004140"/>
    <d v="2026-03-08T00:00:00"/>
    <s v="AC00574"/>
    <s v="ATM"/>
    <s v="Mumbai"/>
    <n v="5425.59"/>
    <s v="FAILED"/>
    <d v="2026-03-11T00:00:00"/>
    <x v="1"/>
    <n v="63.4"/>
    <n v="1"/>
  </r>
  <r>
    <s v="TXN004141"/>
    <d v="2026-01-28T00:00:00"/>
    <s v="AC00009"/>
    <s v="NEFT"/>
    <s v="Mumbai"/>
    <n v="1699.85"/>
    <s v="SUCCESS"/>
    <d v="2026-01-29T00:00:00"/>
    <x v="1"/>
    <n v="45.3"/>
    <n v="1"/>
  </r>
  <r>
    <s v="TXN004142"/>
    <d v="2026-03-08T00:00:00"/>
    <s v="AC00504"/>
    <s v="NEFT"/>
    <s v="Hyderabad"/>
    <n v="22674.639999999999"/>
    <s v="SUCCESS"/>
    <d v="2026-03-11T00:00:00"/>
    <x v="2"/>
    <n v="23.6"/>
    <n v="1"/>
  </r>
  <r>
    <s v="TXN004143"/>
    <d v="2026-01-01T00:00:00"/>
    <s v="AC00291"/>
    <s v="UPI"/>
    <s v="Bengaluru"/>
    <n v="13570.71"/>
    <s v="SUCCESS"/>
    <d v="2026-01-03T00:00:00"/>
    <x v="1"/>
    <n v="23.8"/>
    <n v="1"/>
  </r>
  <r>
    <s v="TXN004144"/>
    <d v="2026-01-28T00:00:00"/>
    <s v="AC00164"/>
    <s v="UPI"/>
    <s v="Hyderabad"/>
    <n v="7793.41"/>
    <s v="SUCCESS"/>
    <d v="2026-01-30T00:00:00"/>
    <x v="2"/>
    <n v="49.3"/>
    <n v="2"/>
  </r>
  <r>
    <s v="TXN004144"/>
    <d v="2026-01-28T00:00:00"/>
    <s v="AC00164"/>
    <s v="UPI"/>
    <s v="Hyderabad"/>
    <n v="7793.41"/>
    <s v="SUCCESS"/>
    <d v="2026-01-31T00:00:00"/>
    <x v="2"/>
    <n v="49.3"/>
    <n v="2"/>
  </r>
  <r>
    <s v="TXN004145"/>
    <d v="2026-03-08T00:00:00"/>
    <s v="AC00709"/>
    <s v="IMPS"/>
    <s v="Bengaluru"/>
    <n v="27608.13"/>
    <s v="SUCCESS"/>
    <d v="2026-03-10T00:00:00"/>
    <x v="1"/>
    <n v="13"/>
    <n v="1"/>
  </r>
  <r>
    <s v="TXN004146"/>
    <d v="2026-03-10T00:00:00"/>
    <s v="AC00367"/>
    <s v="IMPS"/>
    <s v="Hyderabad"/>
    <n v="3631.98"/>
    <s v="SUCCESS"/>
    <d v="2026-03-12T00:00:00"/>
    <x v="2"/>
    <n v="5.7"/>
    <n v="1"/>
  </r>
  <r>
    <s v="TXN004147"/>
    <d v="2026-03-03T00:00:00"/>
    <s v="AC00220"/>
    <s v="UPI"/>
    <s v="Hyderabad"/>
    <n v="6916.51"/>
    <s v="FAILED"/>
    <d v="2026-03-03T00:00:00"/>
    <x v="0"/>
    <n v="10.199999999999999"/>
    <n v="1"/>
  </r>
  <r>
    <s v="TXN004148"/>
    <d v="2026-03-13T00:00:00"/>
    <s v="AC00342"/>
    <s v="CARD"/>
    <s v="Hyderabad"/>
    <n v="641.34"/>
    <s v="SUCCESS"/>
    <d v="2026-03-15T00:00:00"/>
    <x v="1"/>
    <n v="50.8"/>
    <n v="1"/>
  </r>
  <r>
    <s v="TXN004149"/>
    <d v="2026-03-17T00:00:00"/>
    <s v="AC00514"/>
    <s v="CARD"/>
    <s v="Mumbai"/>
    <n v="2750.17"/>
    <s v="SUCCESS"/>
    <d v="2026-03-17T00:00:00"/>
    <x v="2"/>
    <n v="14.2"/>
    <n v="1"/>
  </r>
  <r>
    <s v="TXN004150"/>
    <d v="2026-01-29T00:00:00"/>
    <s v="AC00368"/>
    <s v="UPI"/>
    <s v="Pune"/>
    <n v="1361.91"/>
    <s v="SUCCESS"/>
    <d v="2026-02-01T00:00:00"/>
    <x v="2"/>
    <n v="13.5"/>
    <n v="1"/>
  </r>
  <r>
    <s v="TXN004151"/>
    <d v="2026-01-30T00:00:00"/>
    <s v="AC00027"/>
    <s v="CARD"/>
    <s v="Bengaluru"/>
    <n v="7059.24"/>
    <s v="SUCCESS"/>
    <d v="2026-01-30T00:00:00"/>
    <x v="2"/>
    <n v="6.1"/>
    <n v="1"/>
  </r>
  <r>
    <s v="TXN004152"/>
    <d v="2026-03-04T00:00:00"/>
    <s v="AC00183"/>
    <s v="NEFT"/>
    <s v="Mumbai"/>
    <n v="2076.4299999999998"/>
    <s v="SUCCESS"/>
    <d v="2026-03-06T00:00:00"/>
    <x v="1"/>
    <n v="40"/>
    <n v="1"/>
  </r>
  <r>
    <s v="TXN004153"/>
    <d v="2026-03-16T00:00:00"/>
    <s v="AC00544"/>
    <s v="UPI"/>
    <s v="Hyderabad"/>
    <n v="36404.050000000003"/>
    <s v="SUCCESS"/>
    <d v="2026-03-16T00:00:00"/>
    <x v="1"/>
    <n v="7"/>
    <n v="1"/>
  </r>
  <r>
    <s v="TXN004154"/>
    <d v="2026-03-01T00:00:00"/>
    <s v="AC00632"/>
    <s v="UPI"/>
    <s v="Hyderabad"/>
    <n v="768.25"/>
    <s v="SUCCESS"/>
    <d v="2026-03-03T00:00:00"/>
    <x v="0"/>
    <n v="52.4"/>
    <n v="1"/>
  </r>
  <r>
    <s v="TXN004155"/>
    <d v="2026-03-10T00:00:00"/>
    <s v="AC00305"/>
    <s v="NEFT"/>
    <s v="Hyderabad"/>
    <n v="11977.75"/>
    <s v="SUCCESS"/>
    <d v="2026-03-10T00:00:00"/>
    <x v="2"/>
    <n v="31.1"/>
    <n v="1"/>
  </r>
  <r>
    <s v="TXN004156"/>
    <d v="2026-03-29T00:00:00"/>
    <s v="AC00444"/>
    <s v="NEFT"/>
    <s v="Bengaluru"/>
    <n v="10292.44"/>
    <s v="REVERSED"/>
    <d v="2026-04-01T00:00:00"/>
    <x v="0"/>
    <n v="35.5"/>
    <n v="1"/>
  </r>
  <r>
    <s v="TXN004157"/>
    <d v="2026-03-06T00:00:00"/>
    <s v="AC00738"/>
    <s v="IMPS"/>
    <s v="Mumbai"/>
    <n v="3384.64"/>
    <s v="SUCCESS"/>
    <d v="2026-03-09T00:00:00"/>
    <x v="0"/>
    <n v="66.900000000000006"/>
    <n v="1"/>
  </r>
  <r>
    <s v="TXN004158"/>
    <d v="2026-02-11T00:00:00"/>
    <s v="AC00194"/>
    <s v="IMPS"/>
    <s v="Pune"/>
    <n v="15363.98"/>
    <s v="SUCCESS"/>
    <d v="2026-02-11T00:00:00"/>
    <x v="2"/>
    <n v="22"/>
    <n v="1"/>
  </r>
  <r>
    <s v="TXN004159"/>
    <d v="2026-03-17T00:00:00"/>
    <s v="AC00645"/>
    <s v="UPI"/>
    <s v="Pune"/>
    <n v="11306.8"/>
    <s v="SUCCESS"/>
    <d v="2026-03-19T00:00:00"/>
    <x v="2"/>
    <n v="30.7"/>
    <n v="1"/>
  </r>
  <r>
    <s v="TXN004160"/>
    <d v="2026-03-04T00:00:00"/>
    <s v="AC00051"/>
    <s v="UPI"/>
    <s v="Hyderabad"/>
    <n v="1342.46"/>
    <s v="SUCCESS"/>
    <d v="2026-03-07T00:00:00"/>
    <x v="2"/>
    <n v="53.2"/>
    <n v="1"/>
  </r>
  <r>
    <s v="TXN004161"/>
    <d v="2026-01-29T00:00:00"/>
    <s v="AC00547"/>
    <s v="NEFT"/>
    <s v="Pune"/>
    <n v="13611.86"/>
    <s v="SUCCESS"/>
    <d v="2026-01-29T00:00:00"/>
    <x v="0"/>
    <n v="49.7"/>
    <n v="1"/>
  </r>
  <r>
    <s v="TXN004162"/>
    <d v="2026-01-18T00:00:00"/>
    <s v="AC00297"/>
    <s v="IMPS"/>
    <s v="Hyderabad"/>
    <n v="4419.83"/>
    <s v="SUCCESS"/>
    <d v="2026-01-18T00:00:00"/>
    <x v="0"/>
    <n v="33.299999999999997"/>
    <n v="1"/>
  </r>
  <r>
    <s v="TXN004163"/>
    <d v="2026-01-09T00:00:00"/>
    <s v="AC00565"/>
    <s v="NEFT"/>
    <s v="Bengaluru"/>
    <n v="7734.49"/>
    <s v="SUCCESS"/>
    <d v="2026-01-11T00:00:00"/>
    <x v="0"/>
    <n v="46.8"/>
    <n v="1"/>
  </r>
  <r>
    <s v="TXN004164"/>
    <d v="2026-03-25T00:00:00"/>
    <s v="AC00533"/>
    <s v="UPI"/>
    <s v="Hyderabad"/>
    <n v="5778.17"/>
    <s v="SUCCESS"/>
    <d v="2026-03-28T00:00:00"/>
    <x v="2"/>
    <n v="25.3"/>
    <n v="1"/>
  </r>
  <r>
    <s v="TXN004165"/>
    <d v="2026-02-06T00:00:00"/>
    <s v="AC00835"/>
    <s v="NEFT"/>
    <s v="Bengaluru"/>
    <n v="2493.44"/>
    <s v="SUCCESS"/>
    <d v="2026-02-07T00:00:00"/>
    <x v="2"/>
    <n v="20.3"/>
    <n v="1"/>
  </r>
  <r>
    <s v="TXN004166"/>
    <d v="2026-01-11T00:00:00"/>
    <s v="AC00531"/>
    <s v="IMPS"/>
    <s v="Pune"/>
    <n v="1481.45"/>
    <s v="SUCCESS"/>
    <d v="2026-01-11T00:00:00"/>
    <x v="0"/>
    <n v="27.9"/>
    <n v="1"/>
  </r>
  <r>
    <s v="TXN004167"/>
    <d v="2026-01-28T00:00:00"/>
    <s v="AC00231"/>
    <s v="IMPS"/>
    <s v="Hyderabad"/>
    <n v="29666.9"/>
    <s v="SUCCESS"/>
    <d v="2026-01-30T00:00:00"/>
    <x v="2"/>
    <n v="49.6"/>
    <n v="1"/>
  </r>
  <r>
    <s v="TXN004168"/>
    <d v="2026-03-19T00:00:00"/>
    <s v="AC00608"/>
    <s v="IMPS"/>
    <s v="Hyderabad"/>
    <n v="3902.92"/>
    <s v="REVERSED"/>
    <d v="2026-03-22T00:00:00"/>
    <x v="1"/>
    <n v="22.9"/>
    <n v="1"/>
  </r>
  <r>
    <s v="TXN004169"/>
    <d v="2026-03-09T00:00:00"/>
    <s v="AC00779"/>
    <s v="IMPS"/>
    <s v="Hyderabad"/>
    <n v="7425.44"/>
    <s v="SUCCESS"/>
    <d v="2026-03-10T00:00:00"/>
    <x v="0"/>
    <n v="6.4"/>
    <n v="1"/>
  </r>
  <r>
    <s v="TXN004170"/>
    <d v="2026-02-18T00:00:00"/>
    <s v="AC00754"/>
    <s v="CARD"/>
    <s v="Mumbai"/>
    <n v="1441.77"/>
    <s v="SUCCESS"/>
    <d v="2026-02-20T00:00:00"/>
    <x v="1"/>
    <n v="46.1"/>
    <n v="1"/>
  </r>
  <r>
    <s v="TXN004171"/>
    <d v="2026-02-21T00:00:00"/>
    <s v="AC00787"/>
    <s v="NEFT"/>
    <s v="Hyderabad"/>
    <n v="5024.8100000000004"/>
    <s v="SUCCESS"/>
    <d v="2026-02-22T00:00:00"/>
    <x v="0"/>
    <n v="22.5"/>
    <n v="1"/>
  </r>
  <r>
    <s v="TXN004172"/>
    <d v="2026-03-26T00:00:00"/>
    <s v="AC00298"/>
    <s v="UPI"/>
    <s v="Mumbai"/>
    <n v="11504.2"/>
    <s v="SUCCESS"/>
    <d v="2026-03-29T00:00:00"/>
    <x v="2"/>
    <n v="8.6"/>
    <n v="1"/>
  </r>
  <r>
    <s v="TXN004173"/>
    <d v="2026-01-19T00:00:00"/>
    <s v="AC00648"/>
    <s v="IMPS"/>
    <s v="Hyderabad"/>
    <n v="2829.26"/>
    <s v="SUCCESS"/>
    <d v="2026-01-22T00:00:00"/>
    <x v="2"/>
    <n v="18.399999999999999"/>
    <n v="1"/>
  </r>
  <r>
    <s v="TXN004174"/>
    <d v="2026-02-13T00:00:00"/>
    <s v="AC00321"/>
    <s v="CARD"/>
    <s v="Bengaluru"/>
    <n v="24332.37"/>
    <s v="SUCCESS"/>
    <d v="2026-02-18T00:00:00"/>
    <x v="1"/>
    <n v="91.2"/>
    <n v="1"/>
  </r>
  <r>
    <s v="TXN004175"/>
    <d v="2026-02-08T00:00:00"/>
    <s v="AC00268"/>
    <s v="CARD"/>
    <s v="Hyderabad"/>
    <n v="1431.02"/>
    <s v="SUCCESS"/>
    <d v="2026-02-11T00:00:00"/>
    <x v="0"/>
    <n v="17.899999999999999"/>
    <n v="1"/>
  </r>
  <r>
    <s v="TXN004177"/>
    <d v="2026-02-10T00:00:00"/>
    <s v="AC00608"/>
    <s v="CARD"/>
    <s v="Mumbai"/>
    <n v="464.55"/>
    <s v="SUCCESS"/>
    <d v="2026-02-12T00:00:00"/>
    <x v="0"/>
    <n v="4.9000000000000004"/>
    <n v="1"/>
  </r>
  <r>
    <s v="TXN004178"/>
    <d v="2026-03-12T00:00:00"/>
    <s v="AC00347"/>
    <s v="UPI"/>
    <s v="Mumbai"/>
    <n v="10799.02"/>
    <s v="SUCCESS"/>
    <d v="2026-03-14T00:00:00"/>
    <x v="2"/>
    <n v="24.7"/>
    <n v="1"/>
  </r>
  <r>
    <s v="TXN004179"/>
    <d v="2026-03-07T00:00:00"/>
    <s v="AC00371"/>
    <s v="CARD"/>
    <s v="Mumbai"/>
    <n v="16524.93"/>
    <s v="SUCCESS"/>
    <d v="2026-03-07T00:00:00"/>
    <x v="2"/>
    <n v="46.9"/>
    <n v="1"/>
  </r>
  <r>
    <s v="TXN004180"/>
    <d v="2026-03-30T00:00:00"/>
    <s v="AC00734"/>
    <s v="NEFT"/>
    <s v="Hyderabad"/>
    <n v="14646.35"/>
    <s v="SUCCESS"/>
    <d v="2026-03-30T00:00:00"/>
    <x v="2"/>
    <n v="22.7"/>
    <n v="1"/>
  </r>
  <r>
    <s v="TXN004181"/>
    <d v="2026-03-01T00:00:00"/>
    <s v="AC00557"/>
    <s v="UPI"/>
    <s v="Hyderabad"/>
    <n v="3970.66"/>
    <s v="SUCCESS"/>
    <d v="2026-03-03T00:00:00"/>
    <x v="1"/>
    <n v="43.9"/>
    <n v="1"/>
  </r>
  <r>
    <s v="TXN004182"/>
    <d v="2026-03-29T00:00:00"/>
    <s v="AC00207"/>
    <s v="CARD"/>
    <s v="Bengaluru"/>
    <n v="5402.47"/>
    <s v="SUCCESS"/>
    <d v="2026-03-31T00:00:00"/>
    <x v="0"/>
    <n v="42.8"/>
    <n v="1"/>
  </r>
  <r>
    <s v="TXN004183"/>
    <d v="2026-02-11T00:00:00"/>
    <s v="AC00319"/>
    <s v="NEFT"/>
    <s v="Hyderabad"/>
    <n v="8131.63"/>
    <s v="SUCCESS"/>
    <d v="2026-02-11T00:00:00"/>
    <x v="1"/>
    <n v="26.8"/>
    <n v="1"/>
  </r>
  <r>
    <s v="TXN004184"/>
    <d v="2026-03-21T00:00:00"/>
    <s v="AC00536"/>
    <s v="ATM"/>
    <s v="Hyderabad"/>
    <n v="129"/>
    <s v="SUCCESS"/>
    <d v="2026-03-22T00:00:00"/>
    <x v="0"/>
    <n v="27.2"/>
    <n v="1"/>
  </r>
  <r>
    <s v="TXN004185"/>
    <d v="2026-03-10T00:00:00"/>
    <s v="AC00266"/>
    <s v="ATM"/>
    <s v="Pune"/>
    <n v="5033.45"/>
    <s v="SUCCESS"/>
    <d v="2026-03-11T00:00:00"/>
    <x v="0"/>
    <n v="46"/>
    <n v="1"/>
  </r>
  <r>
    <s v="TXN004186"/>
    <d v="2026-03-27T00:00:00"/>
    <s v="AC00683"/>
    <s v="IMPS"/>
    <s v="Bengaluru"/>
    <n v="1017.34"/>
    <s v="SUCCESS"/>
    <d v="2026-03-28T00:00:00"/>
    <x v="2"/>
    <n v="44.4"/>
    <n v="1"/>
  </r>
  <r>
    <s v="TXN004187"/>
    <d v="2026-01-17T00:00:00"/>
    <s v="AC00515"/>
    <s v="CARD"/>
    <s v="Hyderabad"/>
    <n v="3588.7"/>
    <s v="REVERSED"/>
    <d v="2026-01-18T00:00:00"/>
    <x v="0"/>
    <n v="67"/>
    <n v="1"/>
  </r>
  <r>
    <s v="TXN004188"/>
    <d v="2026-03-03T00:00:00"/>
    <s v="AC00752"/>
    <s v="IMPS"/>
    <s v="Hyderabad"/>
    <n v="16758.419999999998"/>
    <s v="SUCCESS"/>
    <d v="2026-03-05T00:00:00"/>
    <x v="0"/>
    <n v="43"/>
    <n v="1"/>
  </r>
  <r>
    <s v="TXN004189"/>
    <d v="2026-03-29T00:00:00"/>
    <s v="AC00154"/>
    <s v="NEFT"/>
    <s v="Hyderabad"/>
    <n v="6940.19"/>
    <s v="SUCCESS"/>
    <d v="2026-03-31T00:00:00"/>
    <x v="2"/>
    <n v="81"/>
    <n v="1"/>
  </r>
  <r>
    <s v="TXN004190"/>
    <d v="2026-03-18T00:00:00"/>
    <s v="AC00240"/>
    <s v="UPI"/>
    <s v="Hyderabad"/>
    <n v="7218.68"/>
    <s v="SUCCESS"/>
    <d v="2026-03-18T00:00:00"/>
    <x v="2"/>
    <n v="4.2"/>
    <n v="1"/>
  </r>
  <r>
    <s v="TXN004191"/>
    <d v="2026-03-27T00:00:00"/>
    <s v="AC00591"/>
    <s v="UPI"/>
    <s v="Mumbai"/>
    <n v="11141.37"/>
    <s v="SUCCESS"/>
    <d v="2026-03-30T00:00:00"/>
    <x v="2"/>
    <n v="41.9"/>
    <n v="1"/>
  </r>
  <r>
    <s v="TXN004192"/>
    <d v="2026-03-22T00:00:00"/>
    <s v="AC00391"/>
    <s v="IMPS"/>
    <s v="Hyderabad"/>
    <n v="12600.05"/>
    <s v="SUCCESS"/>
    <d v="2026-03-22T00:00:00"/>
    <x v="1"/>
    <n v="41.9"/>
    <n v="1"/>
  </r>
  <r>
    <s v="TXN004193"/>
    <d v="2026-03-05T00:00:00"/>
    <s v="AC00436"/>
    <s v="UPI"/>
    <s v="Hyderabad"/>
    <n v="13933.03"/>
    <s v="SUCCESS"/>
    <d v="2026-03-07T00:00:00"/>
    <x v="2"/>
    <n v="8.6999999999999993"/>
    <n v="1"/>
  </r>
  <r>
    <s v="TXN004194"/>
    <d v="2026-03-12T00:00:00"/>
    <s v="AC00549"/>
    <s v="UPI"/>
    <s v="Mumbai"/>
    <n v="4900.8"/>
    <s v="SUCCESS"/>
    <d v="2026-03-12T00:00:00"/>
    <x v="2"/>
    <n v="10.4"/>
    <n v="1"/>
  </r>
  <r>
    <s v="TXN004195"/>
    <d v="2026-01-08T00:00:00"/>
    <s v="AC00617"/>
    <s v="UPI"/>
    <s v="Bengaluru"/>
    <n v="1613.22"/>
    <s v="SUCCESS"/>
    <d v="2026-01-08T00:00:00"/>
    <x v="2"/>
    <n v="74.599999999999994"/>
    <n v="1"/>
  </r>
  <r>
    <s v="TXN004196"/>
    <d v="2026-02-24T00:00:00"/>
    <s v="AC00154"/>
    <s v="CARD"/>
    <s v="Bengaluru"/>
    <n v="4340.49"/>
    <s v="FAILED"/>
    <d v="2026-02-27T00:00:00"/>
    <x v="1"/>
    <n v="7.4"/>
    <n v="1"/>
  </r>
  <r>
    <s v="TXN004197"/>
    <d v="2026-01-21T00:00:00"/>
    <s v="AC00619"/>
    <s v="IMPS"/>
    <s v="Mumbai"/>
    <n v="1717.86"/>
    <s v="SUCCESS"/>
    <d v="2026-01-24T00:00:00"/>
    <x v="1"/>
    <n v="12.9"/>
    <n v="1"/>
  </r>
  <r>
    <s v="TXN004198"/>
    <d v="2026-01-20T00:00:00"/>
    <s v="AC00299"/>
    <s v="CARD"/>
    <s v="Hyderabad"/>
    <n v="1575.74"/>
    <s v="SUCCESS"/>
    <d v="2026-01-23T00:00:00"/>
    <x v="2"/>
    <n v="15.4"/>
    <n v="1"/>
  </r>
  <r>
    <s v="TXN004199"/>
    <d v="2026-03-19T00:00:00"/>
    <s v="AC00074"/>
    <s v="UPI"/>
    <s v="Hyderabad"/>
    <n v="6736.67"/>
    <s v="SUCCESS"/>
    <d v="2026-03-22T00:00:00"/>
    <x v="1"/>
    <n v="21.3"/>
    <n v="1"/>
  </r>
  <r>
    <s v="TXN004200"/>
    <d v="2026-03-13T00:00:00"/>
    <s v="AC00231"/>
    <s v="CARD"/>
    <s v="Hyderabad"/>
    <n v="3405.65"/>
    <s v="REVERSED"/>
    <d v="2026-03-16T00:00:00"/>
    <x v="0"/>
    <n v="15.4"/>
    <n v="1"/>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200">
  <r>
    <s v="TXN000001"/>
    <n v="41823.46"/>
    <n v="41823.46"/>
    <s v="SUCCESS"/>
    <s v="SUCCESS"/>
    <n v="1"/>
    <s v="found"/>
    <s v="Not Duplicate"/>
    <s v="match"/>
    <s v="match"/>
    <n v="0"/>
    <d v="2026-01-19T00:00:00"/>
    <n v="2"/>
    <s v="Within SLA"/>
    <x v="0"/>
    <n v="0"/>
    <n v="0"/>
    <n v="0"/>
    <n v="0"/>
    <n v="0"/>
  </r>
  <r>
    <s v="TXN000002"/>
    <n v="6915.05"/>
    <n v="6915.05"/>
    <s v="SUCCESS"/>
    <s v="SUCCESS"/>
    <n v="1"/>
    <s v="found"/>
    <s v="Not Duplicate"/>
    <s v="match"/>
    <s v="match"/>
    <n v="0"/>
    <d v="2026-01-15T00:00:00"/>
    <n v="0"/>
    <s v="Within SLA"/>
    <x v="0"/>
    <n v="0"/>
    <n v="0"/>
    <n v="0"/>
    <n v="0"/>
    <n v="0"/>
  </r>
  <r>
    <s v="TXN000003"/>
    <n v="7161.27"/>
    <n v="7161.27"/>
    <s v="SUCCESS"/>
    <s v="SUCCESS"/>
    <n v="1"/>
    <s v="found"/>
    <s v="Not Duplicate"/>
    <s v="match"/>
    <s v="match"/>
    <n v="0"/>
    <d v="2026-03-01T00:00:00"/>
    <n v="2"/>
    <s v="Within SLA"/>
    <x v="1"/>
    <n v="0"/>
    <n v="0"/>
    <n v="0"/>
    <n v="0"/>
    <n v="0"/>
  </r>
  <r>
    <s v="TXN000004"/>
    <n v="7402.78"/>
    <n v="7402.78"/>
    <s v="SUCCESS"/>
    <s v="SUCCESS"/>
    <n v="1"/>
    <s v="found"/>
    <s v="Not Duplicate"/>
    <s v="match"/>
    <s v="match"/>
    <n v="0"/>
    <d v="2026-01-15T00:00:00"/>
    <n v="2"/>
    <s v="Within SLA"/>
    <x v="0"/>
    <n v="0"/>
    <n v="0"/>
    <n v="0"/>
    <n v="0"/>
    <n v="0"/>
  </r>
  <r>
    <s v="TXN000005"/>
    <n v="5303.75"/>
    <n v="5303.75"/>
    <s v="SUCCESS"/>
    <s v="SUCCESS"/>
    <n v="1"/>
    <s v="found"/>
    <s v="Not Duplicate"/>
    <s v="match"/>
    <s v="match"/>
    <n v="0"/>
    <d v="2026-03-01T00:00:00"/>
    <n v="3"/>
    <s v="SLA Breached"/>
    <x v="1"/>
    <n v="0"/>
    <n v="0"/>
    <n v="0"/>
    <n v="0"/>
    <n v="1"/>
  </r>
  <r>
    <s v="TXN000006"/>
    <n v="6958.26"/>
    <n v="6958.26"/>
    <s v="SUCCESS"/>
    <s v="SUCCESS"/>
    <n v="1"/>
    <s v="found"/>
    <s v="Not Duplicate"/>
    <s v="match"/>
    <s v="match"/>
    <n v="0"/>
    <d v="2026-01-31T00:00:00"/>
    <n v="2"/>
    <s v="Within SLA"/>
    <x v="0"/>
    <n v="0"/>
    <n v="0"/>
    <n v="0"/>
    <n v="0"/>
    <n v="0"/>
  </r>
  <r>
    <s v="TXN000007"/>
    <n v="61762.75"/>
    <n v="61762.75"/>
    <s v="SUCCESS"/>
    <s v="SUCCESS"/>
    <n v="1"/>
    <s v="found"/>
    <s v="Not Duplicate"/>
    <s v="match"/>
    <s v="match"/>
    <n v="0"/>
    <d v="2026-03-01T00:00:00"/>
    <n v="2"/>
    <s v="Within SLA"/>
    <x v="0"/>
    <n v="0"/>
    <n v="0"/>
    <n v="0"/>
    <n v="0"/>
    <n v="0"/>
  </r>
  <r>
    <s v="TXN000008"/>
    <n v="19414.490000000002"/>
    <n v="19414.490000000002"/>
    <s v="SUCCESS"/>
    <s v="SUCCESS"/>
    <n v="1"/>
    <s v="found"/>
    <s v="Not Duplicate"/>
    <s v="match"/>
    <s v="match"/>
    <n v="0"/>
    <d v="2026-03-04T00:00:00"/>
    <n v="2"/>
    <s v="Within SLA"/>
    <x v="2"/>
    <n v="0"/>
    <n v="0"/>
    <n v="0"/>
    <n v="0"/>
    <n v="0"/>
  </r>
  <r>
    <s v="TXN000009"/>
    <n v="6260.86"/>
    <n v="6260.86"/>
    <s v="REVERSED"/>
    <s v="REVERSED"/>
    <n v="1"/>
    <s v="found"/>
    <s v="Not Duplicate"/>
    <s v="match"/>
    <s v="match"/>
    <n v="0"/>
    <d v="2026-01-28T00:00:00"/>
    <n v="0"/>
    <s v="Within SLA"/>
    <x v="1"/>
    <n v="0"/>
    <n v="0"/>
    <n v="0"/>
    <n v="0"/>
    <n v="0"/>
  </r>
  <r>
    <s v="TXN000010"/>
    <n v="19659.169999999998"/>
    <n v="19659.169999999998"/>
    <s v="SUCCESS"/>
    <s v="SUCCESS"/>
    <n v="1"/>
    <s v="found"/>
    <s v="Not Duplicate"/>
    <s v="match"/>
    <s v="match"/>
    <n v="0"/>
    <d v="2026-01-08T00:00:00"/>
    <n v="0"/>
    <s v="Within SLA"/>
    <x v="2"/>
    <n v="0"/>
    <n v="0"/>
    <n v="0"/>
    <n v="0"/>
    <n v="0"/>
  </r>
  <r>
    <s v="TXN000011"/>
    <n v="1279.46"/>
    <n v="1279.46"/>
    <s v="SUCCESS"/>
    <s v="SUCCESS"/>
    <n v="1"/>
    <s v="found"/>
    <s v="Not Duplicate"/>
    <s v="match"/>
    <s v="match"/>
    <n v="0"/>
    <d v="2026-03-27T00:00:00"/>
    <n v="1"/>
    <s v="Within SLA"/>
    <x v="3"/>
    <n v="0"/>
    <n v="0"/>
    <n v="0"/>
    <n v="0"/>
    <n v="0"/>
  </r>
  <r>
    <s v="TXN000012"/>
    <n v="15962.37"/>
    <n v="15962.37"/>
    <s v="SUCCESS"/>
    <s v="SUCCESS"/>
    <n v="1"/>
    <s v="found"/>
    <s v="Not Duplicate"/>
    <s v="match"/>
    <s v="match"/>
    <n v="0"/>
    <d v="2026-02-19T00:00:00"/>
    <n v="0"/>
    <s v="Within SLA"/>
    <x v="2"/>
    <n v="0"/>
    <n v="0"/>
    <n v="0"/>
    <n v="0"/>
    <n v="0"/>
  </r>
  <r>
    <s v="TXN000013"/>
    <n v="4941.2299999999996"/>
    <n v="4941.2299999999996"/>
    <s v="SUCCESS"/>
    <s v="SUCCESS"/>
    <n v="1"/>
    <s v="found"/>
    <s v="Not Duplicate"/>
    <s v="match"/>
    <s v="match"/>
    <n v="0"/>
    <d v="2026-01-07T00:00:00"/>
    <n v="2"/>
    <s v="Within SLA"/>
    <x v="3"/>
    <n v="0"/>
    <n v="0"/>
    <n v="0"/>
    <n v="0"/>
    <n v="0"/>
  </r>
  <r>
    <s v="TXN000014"/>
    <n v="10961.69"/>
    <n v="10961.69"/>
    <s v="SUCCESS"/>
    <s v="SUCCESS"/>
    <n v="1"/>
    <s v="found"/>
    <s v="Not Duplicate"/>
    <s v="match"/>
    <s v="match"/>
    <n v="0"/>
    <d v="2026-02-01T00:00:00"/>
    <n v="3"/>
    <s v="SLA Breached"/>
    <x v="2"/>
    <n v="0"/>
    <n v="0"/>
    <n v="0"/>
    <n v="0"/>
    <n v="1"/>
  </r>
  <r>
    <s v="TXN000015"/>
    <n v="8131.08"/>
    <n v="8131.08"/>
    <s v="SUCCESS"/>
    <s v="SUCCESS"/>
    <n v="1"/>
    <s v="found"/>
    <s v="Not Duplicate"/>
    <s v="match"/>
    <s v="match"/>
    <n v="0"/>
    <d v="2026-01-28T00:00:00"/>
    <n v="3"/>
    <s v="SLA Breached"/>
    <x v="4"/>
    <n v="0"/>
    <n v="0"/>
    <n v="0"/>
    <n v="0"/>
    <n v="1"/>
  </r>
  <r>
    <s v="TXN000016"/>
    <n v="713.87"/>
    <n v="713.87"/>
    <s v="SUCCESS"/>
    <s v="SUCCESS"/>
    <n v="1"/>
    <s v="found"/>
    <s v="Not Duplicate"/>
    <s v="match"/>
    <s v="match"/>
    <n v="0"/>
    <d v="2026-02-21T00:00:00"/>
    <n v="2"/>
    <s v="Within SLA"/>
    <x v="0"/>
    <n v="0"/>
    <n v="0"/>
    <n v="0"/>
    <n v="0"/>
    <n v="0"/>
  </r>
  <r>
    <s v="TXN000017"/>
    <n v="17422.78"/>
    <n v="17422.78"/>
    <s v="SUCCESS"/>
    <s v="SUCCESS"/>
    <n v="1"/>
    <s v="found"/>
    <s v="Not Duplicate"/>
    <s v="match"/>
    <s v="match"/>
    <n v="0"/>
    <d v="2026-02-23T00:00:00"/>
    <n v="1"/>
    <s v="Within SLA"/>
    <x v="0"/>
    <n v="0"/>
    <n v="0"/>
    <n v="0"/>
    <n v="0"/>
    <n v="0"/>
  </r>
  <r>
    <s v="TXN000018"/>
    <n v="1963.06"/>
    <n v="1963.06"/>
    <s v="SUCCESS"/>
    <s v="SUCCESS"/>
    <n v="1"/>
    <s v="found"/>
    <s v="Not Duplicate"/>
    <s v="match"/>
    <s v="match"/>
    <n v="0"/>
    <d v="2026-03-16T00:00:00"/>
    <n v="3"/>
    <s v="SLA Breached"/>
    <x v="2"/>
    <n v="0"/>
    <n v="0"/>
    <n v="0"/>
    <n v="0"/>
    <n v="1"/>
  </r>
  <r>
    <s v="TXN000019"/>
    <n v="13942.61"/>
    <n v="13942.61"/>
    <s v="SUCCESS"/>
    <s v="FAILED"/>
    <n v="1"/>
    <s v="found"/>
    <s v="Not Duplicate"/>
    <s v="match"/>
    <s v="mismatch"/>
    <n v="0"/>
    <d v="2026-04-02T00:00:00"/>
    <n v="3"/>
    <s v="SLA Breached"/>
    <x v="0"/>
    <n v="0"/>
    <n v="0"/>
    <n v="0"/>
    <n v="1"/>
    <n v="1"/>
  </r>
  <r>
    <s v="TXN000020"/>
    <n v="1840.9"/>
    <n v="1840.9"/>
    <s v="SUCCESS"/>
    <s v="SUCCESS"/>
    <n v="1"/>
    <s v="found"/>
    <s v="Not Duplicate"/>
    <s v="match"/>
    <s v="match"/>
    <n v="0"/>
    <d v="2026-03-04T00:00:00"/>
    <n v="5"/>
    <s v="SLA Breached"/>
    <x v="1"/>
    <n v="0"/>
    <n v="0"/>
    <n v="0"/>
    <n v="0"/>
    <n v="1"/>
  </r>
  <r>
    <s v="TXN000021"/>
    <n v="7862.16"/>
    <n v="7862.16"/>
    <s v="SUCCESS"/>
    <s v="SUCCESS"/>
    <n v="1"/>
    <s v="found"/>
    <s v="Not Duplicate"/>
    <s v="match"/>
    <s v="match"/>
    <n v="0"/>
    <d v="2026-03-11T00:00:00"/>
    <n v="3"/>
    <s v="SLA Breached"/>
    <x v="1"/>
    <n v="0"/>
    <n v="0"/>
    <n v="0"/>
    <n v="0"/>
    <n v="1"/>
  </r>
  <r>
    <s v="TXN000022"/>
    <n v="869.18"/>
    <n v="869.18"/>
    <s v="SUCCESS"/>
    <s v="SUCCESS"/>
    <n v="1"/>
    <s v="found"/>
    <s v="Not Duplicate"/>
    <s v="match"/>
    <s v="match"/>
    <n v="0"/>
    <d v="2026-03-21T00:00:00"/>
    <n v="1"/>
    <s v="Within SLA"/>
    <x v="0"/>
    <n v="0"/>
    <n v="0"/>
    <n v="0"/>
    <n v="0"/>
    <n v="0"/>
  </r>
  <r>
    <s v="TXN000023"/>
    <n v="10773.95"/>
    <n v="10773.95"/>
    <s v="SUCCESS"/>
    <s v="SUCCESS"/>
    <n v="1"/>
    <s v="found"/>
    <s v="Not Duplicate"/>
    <s v="match"/>
    <s v="match"/>
    <n v="0"/>
    <d v="2026-01-09T00:00:00"/>
    <n v="3"/>
    <s v="SLA Breached"/>
    <x v="4"/>
    <n v="0"/>
    <n v="0"/>
    <n v="0"/>
    <n v="0"/>
    <n v="1"/>
  </r>
  <r>
    <s v="TXN000024"/>
    <n v="2467.79"/>
    <n v="2467.79"/>
    <s v="SUCCESS"/>
    <s v="SUCCESS"/>
    <n v="1"/>
    <s v="found"/>
    <s v="Not Duplicate"/>
    <s v="match"/>
    <s v="match"/>
    <n v="0"/>
    <d v="2026-01-04T00:00:00"/>
    <n v="0"/>
    <s v="Within SLA"/>
    <x v="2"/>
    <n v="0"/>
    <n v="0"/>
    <n v="0"/>
    <n v="0"/>
    <n v="0"/>
  </r>
  <r>
    <s v="TXN000025"/>
    <n v="3738.85"/>
    <n v="3738.85"/>
    <s v="SUCCESS"/>
    <s v="SUCCESS"/>
    <n v="1"/>
    <s v="found"/>
    <s v="Not Duplicate"/>
    <s v="match"/>
    <s v="match"/>
    <n v="0"/>
    <d v="2026-02-27T00:00:00"/>
    <n v="1"/>
    <s v="Within SLA"/>
    <x v="3"/>
    <n v="0"/>
    <n v="0"/>
    <n v="0"/>
    <n v="0"/>
    <n v="0"/>
  </r>
  <r>
    <s v="TXN000026"/>
    <n v="8639.7999999999993"/>
    <n v="8639.7999999999993"/>
    <s v="SUCCESS"/>
    <s v="SUCCESS"/>
    <n v="1"/>
    <s v="found"/>
    <s v="Not Duplicate"/>
    <s v="match"/>
    <s v="match"/>
    <n v="0"/>
    <d v="2026-03-27T00:00:00"/>
    <n v="3"/>
    <s v="SLA Breached"/>
    <x v="1"/>
    <n v="0"/>
    <n v="0"/>
    <n v="0"/>
    <n v="0"/>
    <n v="1"/>
  </r>
  <r>
    <s v="TXN000027"/>
    <n v="12712.51"/>
    <n v="12712.51"/>
    <s v="SUCCESS"/>
    <s v="SUCCESS"/>
    <n v="1"/>
    <s v="found"/>
    <s v="Not Duplicate"/>
    <s v="match"/>
    <s v="match"/>
    <n v="0"/>
    <d v="2026-03-28T00:00:00"/>
    <n v="3"/>
    <s v="SLA Breached"/>
    <x v="2"/>
    <n v="0"/>
    <n v="0"/>
    <n v="0"/>
    <n v="0"/>
    <n v="1"/>
  </r>
  <r>
    <s v="TXN000028"/>
    <n v="721.38"/>
    <n v="721.38"/>
    <s v="SUCCESS"/>
    <s v="SUCCESS"/>
    <n v="1"/>
    <s v="found"/>
    <s v="Not Duplicate"/>
    <s v="match"/>
    <s v="match"/>
    <n v="0"/>
    <d v="2026-01-14T00:00:00"/>
    <n v="3"/>
    <s v="SLA Breached"/>
    <x v="0"/>
    <n v="0"/>
    <n v="0"/>
    <n v="0"/>
    <n v="0"/>
    <n v="1"/>
  </r>
  <r>
    <s v="TXN000029"/>
    <n v="4246.45"/>
    <n v="4246.45"/>
    <s v="SUCCESS"/>
    <s v="SUCCESS"/>
    <n v="1"/>
    <s v="found"/>
    <s v="Not Duplicate"/>
    <s v="match"/>
    <s v="match"/>
    <n v="0"/>
    <d v="2026-01-18T00:00:00"/>
    <n v="2"/>
    <s v="Within SLA"/>
    <x v="2"/>
    <n v="0"/>
    <n v="0"/>
    <n v="0"/>
    <n v="0"/>
    <n v="0"/>
  </r>
  <r>
    <s v="TXN000030"/>
    <n v="774.37"/>
    <n v="774.37"/>
    <s v="SUCCESS"/>
    <s v="SUCCESS"/>
    <n v="1"/>
    <s v="found"/>
    <s v="Not Duplicate"/>
    <s v="match"/>
    <s v="match"/>
    <n v="0"/>
    <d v="2026-02-08T00:00:00"/>
    <n v="0"/>
    <s v="Within SLA"/>
    <x v="3"/>
    <n v="0"/>
    <n v="0"/>
    <n v="0"/>
    <n v="0"/>
    <n v="0"/>
  </r>
  <r>
    <s v="TXN000031"/>
    <n v="1072.7"/>
    <n v="1072.7"/>
    <s v="SUCCESS"/>
    <s v="SUCCESS"/>
    <n v="1"/>
    <s v="found"/>
    <s v="Not Duplicate"/>
    <s v="match"/>
    <s v="match"/>
    <n v="0"/>
    <d v="2026-01-24T00:00:00"/>
    <n v="3"/>
    <s v="SLA Breached"/>
    <x v="0"/>
    <n v="0"/>
    <n v="0"/>
    <n v="0"/>
    <n v="0"/>
    <n v="1"/>
  </r>
  <r>
    <s v="TXN000032"/>
    <n v="95278.94"/>
    <n v="95278.94"/>
    <s v="SUCCESS"/>
    <s v="SUCCESS"/>
    <n v="1"/>
    <s v="found"/>
    <s v="Not Duplicate"/>
    <s v="match"/>
    <s v="match"/>
    <n v="0"/>
    <d v="2026-03-27T00:00:00"/>
    <n v="1"/>
    <s v="Within SLA"/>
    <x v="1"/>
    <n v="0"/>
    <n v="0"/>
    <n v="0"/>
    <n v="0"/>
    <n v="0"/>
  </r>
  <r>
    <s v="TXN000033"/>
    <n v="17892.21"/>
    <n v="17892.21"/>
    <s v="SUCCESS"/>
    <s v="SUCCESS"/>
    <n v="1"/>
    <s v="found"/>
    <s v="Not Duplicate"/>
    <s v="match"/>
    <s v="match"/>
    <n v="0"/>
    <d v="2026-02-23T00:00:00"/>
    <n v="2"/>
    <s v="Within SLA"/>
    <x v="0"/>
    <n v="0"/>
    <n v="0"/>
    <n v="0"/>
    <n v="0"/>
    <n v="0"/>
  </r>
  <r>
    <s v="TXN000034"/>
    <n v="3050.56"/>
    <n v="3050.56"/>
    <s v="SUCCESS"/>
    <s v="SUCCESS"/>
    <n v="1"/>
    <s v="found"/>
    <s v="Not Duplicate"/>
    <s v="match"/>
    <s v="match"/>
    <n v="0"/>
    <d v="2026-01-31T00:00:00"/>
    <n v="1"/>
    <s v="Within SLA"/>
    <x v="0"/>
    <n v="0"/>
    <n v="0"/>
    <n v="0"/>
    <n v="0"/>
    <n v="0"/>
  </r>
  <r>
    <s v="TXN000035"/>
    <n v="4047.69"/>
    <n v="4047.69"/>
    <s v="SUCCESS"/>
    <s v="SUCCESS"/>
    <n v="1"/>
    <s v="found"/>
    <s v="Not Duplicate"/>
    <s v="match"/>
    <s v="match"/>
    <n v="0"/>
    <d v="2026-03-06T00:00:00"/>
    <n v="1"/>
    <s v="Within SLA"/>
    <x v="0"/>
    <n v="0"/>
    <n v="0"/>
    <n v="0"/>
    <n v="0"/>
    <n v="0"/>
  </r>
  <r>
    <s v="TXN000036"/>
    <n v="20265.099999999999"/>
    <n v="20265.099999999999"/>
    <s v="SUCCESS"/>
    <s v="SUCCESS"/>
    <n v="1"/>
    <s v="found"/>
    <s v="Not Duplicate"/>
    <s v="match"/>
    <s v="match"/>
    <n v="0"/>
    <d v="2026-03-23T00:00:00"/>
    <n v="1"/>
    <s v="Within SLA"/>
    <x v="1"/>
    <n v="0"/>
    <n v="0"/>
    <n v="0"/>
    <n v="0"/>
    <n v="0"/>
  </r>
  <r>
    <s v="TXN000037"/>
    <n v="1262.2"/>
    <n v="1262.2"/>
    <s v="SUCCESS"/>
    <s v="SUCCESS"/>
    <n v="1"/>
    <s v="found"/>
    <s v="Not Duplicate"/>
    <s v="match"/>
    <s v="match"/>
    <n v="0"/>
    <d v="2026-03-21T00:00:00"/>
    <n v="5"/>
    <s v="SLA Breached"/>
    <x v="0"/>
    <n v="0"/>
    <n v="0"/>
    <n v="0"/>
    <n v="0"/>
    <n v="1"/>
  </r>
  <r>
    <s v="TXN000038"/>
    <n v="522.27"/>
    <n v="522.27"/>
    <s v="SUCCESS"/>
    <s v="SUCCESS"/>
    <n v="1"/>
    <s v="found"/>
    <s v="Not Duplicate"/>
    <s v="match"/>
    <s v="match"/>
    <n v="0"/>
    <d v="2026-03-19T00:00:00"/>
    <n v="1"/>
    <s v="Within SLA"/>
    <x v="0"/>
    <n v="0"/>
    <n v="0"/>
    <n v="0"/>
    <n v="0"/>
    <n v="0"/>
  </r>
  <r>
    <s v="TXN000039"/>
    <n v="1260.8900000000001"/>
    <n v="1260.8900000000001"/>
    <s v="FAILED"/>
    <s v="FAILED"/>
    <n v="1"/>
    <s v="found"/>
    <s v="Not Duplicate"/>
    <s v="match"/>
    <s v="match"/>
    <n v="0"/>
    <d v="2026-02-21T00:00:00"/>
    <n v="2"/>
    <s v="Within SLA"/>
    <x v="0"/>
    <n v="0"/>
    <n v="0"/>
    <n v="0"/>
    <n v="0"/>
    <n v="0"/>
  </r>
  <r>
    <s v="TXN000040"/>
    <n v="9813.73"/>
    <n v="9813.73"/>
    <s v="SUCCESS"/>
    <s v="SUCCESS"/>
    <n v="1"/>
    <s v="found"/>
    <s v="Not Duplicate"/>
    <s v="match"/>
    <s v="match"/>
    <n v="0"/>
    <d v="2026-03-02T00:00:00"/>
    <n v="1"/>
    <s v="Within SLA"/>
    <x v="0"/>
    <n v="0"/>
    <n v="0"/>
    <n v="0"/>
    <n v="0"/>
    <n v="0"/>
  </r>
  <r>
    <s v="TXN000041"/>
    <n v="578.21"/>
    <n v="578.21"/>
    <s v="SUCCESS"/>
    <s v="SUCCESS"/>
    <n v="1"/>
    <s v="found"/>
    <s v="Not Duplicate"/>
    <s v="match"/>
    <s v="match"/>
    <n v="0"/>
    <d v="2026-03-10T00:00:00"/>
    <n v="3"/>
    <s v="SLA Breached"/>
    <x v="0"/>
    <n v="0"/>
    <n v="0"/>
    <n v="0"/>
    <n v="0"/>
    <n v="1"/>
  </r>
  <r>
    <s v="TXN000042"/>
    <n v="47272.45"/>
    <n v="47272.45"/>
    <s v="SUCCESS"/>
    <s v="SUCCESS"/>
    <n v="1"/>
    <s v="found"/>
    <s v="Not Duplicate"/>
    <s v="match"/>
    <s v="match"/>
    <n v="0"/>
    <d v="2026-01-19T00:00:00"/>
    <n v="0"/>
    <s v="Within SLA"/>
    <x v="1"/>
    <n v="0"/>
    <n v="0"/>
    <n v="0"/>
    <n v="0"/>
    <n v="0"/>
  </r>
  <r>
    <s v="TXN000043"/>
    <n v="4784.5600000000004"/>
    <n v="4784.5600000000004"/>
    <s v="SUCCESS"/>
    <s v="SUCCESS"/>
    <n v="1"/>
    <s v="found"/>
    <s v="Not Duplicate"/>
    <s v="match"/>
    <s v="match"/>
    <n v="0"/>
    <d v="2026-02-06T00:00:00"/>
    <n v="5"/>
    <s v="SLA Breached"/>
    <x v="0"/>
    <n v="0"/>
    <n v="0"/>
    <n v="0"/>
    <n v="0"/>
    <n v="1"/>
  </r>
  <r>
    <s v="TXN000044"/>
    <n v="18501.599999999999"/>
    <n v="18501.599999999999"/>
    <s v="SUCCESS"/>
    <s v="SUCCESS"/>
    <n v="1"/>
    <s v="found"/>
    <s v="Not Duplicate"/>
    <s v="match"/>
    <s v="match"/>
    <n v="0"/>
    <d v="2026-04-01T00:00:00"/>
    <n v="3"/>
    <s v="SLA Breached"/>
    <x v="2"/>
    <n v="0"/>
    <n v="0"/>
    <n v="0"/>
    <n v="0"/>
    <n v="1"/>
  </r>
  <r>
    <s v="TXN000045"/>
    <n v="2977.11"/>
    <n v="2977.11"/>
    <s v="SUCCESS"/>
    <s v="SUCCESS"/>
    <n v="1"/>
    <s v="found"/>
    <s v="Not Duplicate"/>
    <s v="match"/>
    <s v="match"/>
    <n v="0"/>
    <d v="2026-02-22T00:00:00"/>
    <n v="1"/>
    <s v="Within SLA"/>
    <x v="0"/>
    <n v="0"/>
    <n v="0"/>
    <n v="0"/>
    <n v="0"/>
    <n v="0"/>
  </r>
  <r>
    <s v="TXN000046"/>
    <n v="22054.39"/>
    <n v="22054.39"/>
    <s v="SUCCESS"/>
    <s v="SUCCESS"/>
    <n v="1"/>
    <s v="found"/>
    <s v="Not Duplicate"/>
    <s v="match"/>
    <s v="match"/>
    <n v="0"/>
    <d v="2026-01-13T00:00:00"/>
    <n v="2"/>
    <s v="Within SLA"/>
    <x v="2"/>
    <n v="0"/>
    <n v="0"/>
    <n v="0"/>
    <n v="0"/>
    <n v="0"/>
  </r>
  <r>
    <s v="TXN000047"/>
    <n v="10417.67"/>
    <n v="10417.67"/>
    <s v="SUCCESS"/>
    <s v="SUCCESS"/>
    <n v="1"/>
    <s v="found"/>
    <s v="Not Duplicate"/>
    <s v="match"/>
    <s v="match"/>
    <n v="0"/>
    <d v="2026-03-04T00:00:00"/>
    <n v="3"/>
    <s v="SLA Breached"/>
    <x v="3"/>
    <n v="0"/>
    <n v="0"/>
    <n v="0"/>
    <n v="0"/>
    <n v="1"/>
  </r>
  <r>
    <s v="TXN000048"/>
    <n v="7409.19"/>
    <n v="7409.19"/>
    <s v="SUCCESS"/>
    <s v="SUCCESS"/>
    <n v="1"/>
    <s v="found"/>
    <s v="Not Duplicate"/>
    <s v="match"/>
    <s v="match"/>
    <n v="0"/>
    <d v="2026-02-16T00:00:00"/>
    <n v="1"/>
    <s v="Within SLA"/>
    <x v="0"/>
    <n v="0"/>
    <n v="0"/>
    <n v="0"/>
    <n v="0"/>
    <n v="0"/>
  </r>
  <r>
    <s v="TXN000049"/>
    <n v="7139.2"/>
    <n v="7139.2"/>
    <s v="SUCCESS"/>
    <s v="SUCCESS"/>
    <n v="1"/>
    <s v="found"/>
    <s v="Not Duplicate"/>
    <s v="match"/>
    <s v="match"/>
    <n v="0"/>
    <d v="2026-01-17T00:00:00"/>
    <n v="1"/>
    <s v="Within SLA"/>
    <x v="0"/>
    <n v="0"/>
    <n v="0"/>
    <n v="0"/>
    <n v="0"/>
    <n v="0"/>
  </r>
  <r>
    <s v="TXN000050"/>
    <n v="4812.87"/>
    <n v="4812.87"/>
    <s v="SUCCESS"/>
    <s v="SUCCESS"/>
    <n v="1"/>
    <s v="found"/>
    <s v="Not Duplicate"/>
    <s v="match"/>
    <s v="match"/>
    <n v="0"/>
    <d v="2026-03-04T00:00:00"/>
    <n v="3"/>
    <s v="SLA Breached"/>
    <x v="2"/>
    <n v="0"/>
    <n v="0"/>
    <n v="0"/>
    <n v="0"/>
    <n v="1"/>
  </r>
  <r>
    <s v="TXN000051"/>
    <n v="5385.44"/>
    <n v="5385.44"/>
    <s v="SUCCESS"/>
    <s v="SUCCESS"/>
    <n v="1"/>
    <s v="found"/>
    <s v="Not Duplicate"/>
    <s v="match"/>
    <s v="match"/>
    <n v="0"/>
    <d v="2026-01-11T00:00:00"/>
    <n v="3"/>
    <s v="SLA Breached"/>
    <x v="4"/>
    <n v="0"/>
    <n v="0"/>
    <n v="0"/>
    <n v="0"/>
    <n v="1"/>
  </r>
  <r>
    <s v="TXN000052"/>
    <n v="1720.22"/>
    <n v="1720.22"/>
    <s v="SUCCESS"/>
    <s v="SUCCESS"/>
    <n v="1"/>
    <s v="found"/>
    <s v="Not Duplicate"/>
    <s v="match"/>
    <s v="match"/>
    <n v="0"/>
    <d v="2026-02-15T00:00:00"/>
    <n v="2"/>
    <s v="Within SLA"/>
    <x v="1"/>
    <n v="0"/>
    <n v="0"/>
    <n v="0"/>
    <n v="0"/>
    <n v="0"/>
  </r>
  <r>
    <s v="TXN000053"/>
    <n v="3900.67"/>
    <n v="3900.67"/>
    <s v="SUCCESS"/>
    <s v="SUCCESS"/>
    <n v="1"/>
    <s v="found"/>
    <s v="Not Duplicate"/>
    <s v="match"/>
    <s v="match"/>
    <n v="0"/>
    <d v="2026-01-08T00:00:00"/>
    <n v="2"/>
    <s v="Within SLA"/>
    <x v="2"/>
    <n v="0"/>
    <n v="0"/>
    <n v="0"/>
    <n v="0"/>
    <n v="0"/>
  </r>
  <r>
    <s v="TXN000054"/>
    <n v="58003.66"/>
    <n v="58003.66"/>
    <s v="SUCCESS"/>
    <s v="SUCCESS"/>
    <n v="1"/>
    <s v="found"/>
    <s v="Not Duplicate"/>
    <s v="match"/>
    <s v="match"/>
    <n v="0"/>
    <d v="2026-03-03T00:00:00"/>
    <n v="2"/>
    <s v="Within SLA"/>
    <x v="0"/>
    <n v="0"/>
    <n v="0"/>
    <n v="0"/>
    <n v="0"/>
    <n v="0"/>
  </r>
  <r>
    <s v="TXN000055"/>
    <n v="4595.38"/>
    <n v="4595.38"/>
    <s v="SUCCESS"/>
    <s v="SUCCESS"/>
    <n v="1"/>
    <s v="found"/>
    <s v="Not Duplicate"/>
    <s v="match"/>
    <s v="match"/>
    <n v="0"/>
    <d v="2026-03-11T00:00:00"/>
    <n v="3"/>
    <s v="SLA Breached"/>
    <x v="1"/>
    <n v="0"/>
    <n v="0"/>
    <n v="0"/>
    <n v="0"/>
    <n v="1"/>
  </r>
  <r>
    <s v="TXN000056"/>
    <n v="513.88"/>
    <n v="513.88"/>
    <s v="SUCCESS"/>
    <s v="SUCCESS"/>
    <n v="1"/>
    <s v="found"/>
    <s v="Not Duplicate"/>
    <s v="match"/>
    <s v="match"/>
    <n v="0"/>
    <d v="2026-01-29T00:00:00"/>
    <n v="1"/>
    <s v="Within SLA"/>
    <x v="1"/>
    <n v="0"/>
    <n v="0"/>
    <n v="0"/>
    <n v="0"/>
    <n v="0"/>
  </r>
  <r>
    <s v="TXN000057"/>
    <n v="4854.55"/>
    <n v="4854.55"/>
    <s v="SUCCESS"/>
    <s v="SUCCESS"/>
    <n v="1"/>
    <s v="found"/>
    <s v="Not Duplicate"/>
    <s v="match"/>
    <s v="match"/>
    <n v="0"/>
    <d v="2026-02-24T00:00:00"/>
    <n v="1"/>
    <s v="Within SLA"/>
    <x v="2"/>
    <n v="0"/>
    <n v="0"/>
    <n v="0"/>
    <n v="0"/>
    <n v="0"/>
  </r>
  <r>
    <s v="TXN000058"/>
    <n v="3906.33"/>
    <n v="3906.33"/>
    <s v="SUCCESS"/>
    <s v="SUCCESS"/>
    <n v="1"/>
    <s v="found"/>
    <s v="Not Duplicate"/>
    <s v="match"/>
    <s v="match"/>
    <n v="0"/>
    <d v="2026-02-25T00:00:00"/>
    <n v="1"/>
    <s v="Within SLA"/>
    <x v="2"/>
    <n v="0"/>
    <n v="0"/>
    <n v="0"/>
    <n v="0"/>
    <n v="0"/>
  </r>
  <r>
    <s v="TXN000059"/>
    <n v="3670.99"/>
    <n v="3670.99"/>
    <s v="SUCCESS"/>
    <s v="SUCCESS"/>
    <n v="1"/>
    <s v="found"/>
    <s v="Not Duplicate"/>
    <s v="match"/>
    <s v="match"/>
    <n v="0"/>
    <d v="2026-02-14T00:00:00"/>
    <n v="3"/>
    <s v="SLA Breached"/>
    <x v="0"/>
    <n v="0"/>
    <n v="0"/>
    <n v="0"/>
    <n v="0"/>
    <n v="1"/>
  </r>
  <r>
    <s v="TXN000060"/>
    <n v="19572.48"/>
    <n v="19572.48"/>
    <s v="SUCCESS"/>
    <s v="FAILED"/>
    <n v="1"/>
    <s v="found"/>
    <s v="Not Duplicate"/>
    <s v="match"/>
    <s v="mismatch"/>
    <n v="0"/>
    <d v="2026-03-26T00:00:00"/>
    <n v="1"/>
    <s v="Within SLA"/>
    <x v="3"/>
    <n v="0"/>
    <n v="0"/>
    <n v="0"/>
    <n v="1"/>
    <n v="0"/>
  </r>
  <r>
    <s v="TXN000061"/>
    <n v="19165.900000000001"/>
    <n v="19165.900000000001"/>
    <s v="SUCCESS"/>
    <s v="SUCCESS"/>
    <n v="1"/>
    <s v="found"/>
    <s v="Not Duplicate"/>
    <s v="match"/>
    <s v="match"/>
    <n v="0"/>
    <d v="2026-01-24T00:00:00"/>
    <n v="3"/>
    <s v="SLA Breached"/>
    <x v="2"/>
    <n v="0"/>
    <n v="0"/>
    <n v="0"/>
    <n v="0"/>
    <n v="1"/>
  </r>
  <r>
    <s v="TXN000062"/>
    <n v="2420.56"/>
    <n v="2420.56"/>
    <s v="SUCCESS"/>
    <s v="SUCCESS"/>
    <n v="1"/>
    <s v="found"/>
    <s v="Not Duplicate"/>
    <s v="match"/>
    <s v="match"/>
    <n v="0"/>
    <d v="2026-01-26T00:00:00"/>
    <n v="3"/>
    <s v="SLA Breached"/>
    <x v="0"/>
    <n v="0"/>
    <n v="0"/>
    <n v="0"/>
    <n v="0"/>
    <n v="1"/>
  </r>
  <r>
    <s v="TXN000063"/>
    <n v="1804.26"/>
    <n v="1804.26"/>
    <s v="SUCCESS"/>
    <s v="SUCCESS"/>
    <n v="1"/>
    <s v="found"/>
    <s v="Not Duplicate"/>
    <s v="match"/>
    <s v="match"/>
    <n v="0"/>
    <d v="2026-01-22T00:00:00"/>
    <n v="3"/>
    <s v="SLA Breached"/>
    <x v="1"/>
    <n v="0"/>
    <n v="0"/>
    <n v="0"/>
    <n v="0"/>
    <n v="1"/>
  </r>
  <r>
    <s v="TXN000064"/>
    <n v="11139.79"/>
    <n v="11139.79"/>
    <s v="SUCCESS"/>
    <s v="SUCCESS"/>
    <n v="1"/>
    <s v="found"/>
    <s v="Not Duplicate"/>
    <s v="match"/>
    <s v="match"/>
    <n v="0"/>
    <d v="2026-02-11T00:00:00"/>
    <n v="2"/>
    <s v="Within SLA"/>
    <x v="3"/>
    <n v="0"/>
    <n v="0"/>
    <n v="0"/>
    <n v="0"/>
    <n v="0"/>
  </r>
  <r>
    <s v="TXN000065"/>
    <n v="951.26"/>
    <n v="951.26"/>
    <s v="SUCCESS"/>
    <s v="SUCCESS"/>
    <n v="1"/>
    <s v="found"/>
    <s v="Not Duplicate"/>
    <s v="match"/>
    <s v="match"/>
    <n v="0"/>
    <d v="2026-01-23T00:00:00"/>
    <n v="0"/>
    <s v="Within SLA"/>
    <x v="1"/>
    <n v="0"/>
    <n v="0"/>
    <n v="0"/>
    <n v="0"/>
    <n v="0"/>
  </r>
  <r>
    <s v="TXN000066"/>
    <n v="15978.4"/>
    <n v="15978.4"/>
    <s v="SUCCESS"/>
    <s v="SUCCESS"/>
    <n v="1"/>
    <s v="found"/>
    <s v="Not Duplicate"/>
    <s v="match"/>
    <s v="match"/>
    <n v="0"/>
    <d v="2026-01-17T00:00:00"/>
    <n v="3"/>
    <s v="SLA Breached"/>
    <x v="3"/>
    <n v="0"/>
    <n v="0"/>
    <n v="0"/>
    <n v="0"/>
    <n v="1"/>
  </r>
  <r>
    <s v="TXN000067"/>
    <n v="4562.7"/>
    <n v="4562.7"/>
    <s v="SUCCESS"/>
    <s v="SUCCESS"/>
    <n v="1"/>
    <s v="found"/>
    <s v="Not Duplicate"/>
    <s v="match"/>
    <s v="match"/>
    <n v="0"/>
    <d v="2026-01-19T00:00:00"/>
    <n v="1"/>
    <s v="Within SLA"/>
    <x v="2"/>
    <n v="0"/>
    <n v="0"/>
    <n v="0"/>
    <n v="0"/>
    <n v="0"/>
  </r>
  <r>
    <s v="TXN000068"/>
    <n v="5406.25"/>
    <n v="5406.25"/>
    <s v="SUCCESS"/>
    <s v="SUCCESS"/>
    <n v="1"/>
    <s v="found"/>
    <s v="Not Duplicate"/>
    <s v="match"/>
    <s v="match"/>
    <n v="0"/>
    <d v="2026-02-25T00:00:00"/>
    <n v="1"/>
    <s v="Within SLA"/>
    <x v="1"/>
    <n v="0"/>
    <n v="0"/>
    <n v="0"/>
    <n v="0"/>
    <n v="0"/>
  </r>
  <r>
    <s v="TXN000069"/>
    <n v="10409.82"/>
    <n v="10409.82"/>
    <s v="SUCCESS"/>
    <s v="SUCCESS"/>
    <n v="1"/>
    <s v="found"/>
    <s v="Not Duplicate"/>
    <s v="match"/>
    <s v="match"/>
    <n v="0"/>
    <d v="2026-01-31T00:00:00"/>
    <n v="0"/>
    <s v="Within SLA"/>
    <x v="2"/>
    <n v="0"/>
    <n v="0"/>
    <n v="0"/>
    <n v="0"/>
    <n v="0"/>
  </r>
  <r>
    <s v="TXN000070"/>
    <n v="3243.39"/>
    <n v="3243.39"/>
    <s v="SUCCESS"/>
    <s v="SUCCESS"/>
    <n v="1"/>
    <s v="found"/>
    <s v="Not Duplicate"/>
    <s v="match"/>
    <s v="match"/>
    <n v="0"/>
    <d v="2026-03-19T00:00:00"/>
    <n v="1"/>
    <s v="Within SLA"/>
    <x v="0"/>
    <n v="0"/>
    <n v="0"/>
    <n v="0"/>
    <n v="0"/>
    <n v="0"/>
  </r>
  <r>
    <s v="TXN000071"/>
    <n v="1594.6"/>
    <n v="1594.6"/>
    <s v="SUCCESS"/>
    <s v="SUCCESS"/>
    <n v="1"/>
    <s v="found"/>
    <s v="Not Duplicate"/>
    <s v="match"/>
    <s v="match"/>
    <n v="0"/>
    <d v="2026-03-14T00:00:00"/>
    <n v="2"/>
    <s v="Within SLA"/>
    <x v="0"/>
    <n v="0"/>
    <n v="0"/>
    <n v="0"/>
    <n v="0"/>
    <n v="0"/>
  </r>
  <r>
    <s v="TXN000072"/>
    <n v="3128.58"/>
    <n v="3128.58"/>
    <s v="SUCCESS"/>
    <s v="SUCCESS"/>
    <n v="1"/>
    <s v="found"/>
    <s v="Not Duplicate"/>
    <s v="match"/>
    <s v="match"/>
    <n v="0"/>
    <d v="2026-02-27T00:00:00"/>
    <n v="1"/>
    <s v="Within SLA"/>
    <x v="3"/>
    <n v="0"/>
    <n v="0"/>
    <n v="0"/>
    <n v="0"/>
    <n v="0"/>
  </r>
  <r>
    <s v="TXN000073"/>
    <n v="2063.0500000000002"/>
    <n v="2063.0500000000002"/>
    <s v="SUCCESS"/>
    <s v="SUCCESS"/>
    <n v="1"/>
    <s v="found"/>
    <s v="Not Duplicate"/>
    <s v="match"/>
    <s v="match"/>
    <n v="0"/>
    <d v="2026-02-16T00:00:00"/>
    <n v="2"/>
    <s v="Within SLA"/>
    <x v="0"/>
    <n v="0"/>
    <n v="0"/>
    <n v="0"/>
    <n v="0"/>
    <n v="0"/>
  </r>
  <r>
    <s v="TXN000074"/>
    <n v="4093.8"/>
    <n v="4093.8"/>
    <s v="SUCCESS"/>
    <s v="SUCCESS"/>
    <n v="1"/>
    <s v="found"/>
    <s v="Not Duplicate"/>
    <s v="match"/>
    <s v="match"/>
    <n v="0"/>
    <d v="2026-01-04T00:00:00"/>
    <n v="2"/>
    <s v="Within SLA"/>
    <x v="1"/>
    <n v="0"/>
    <n v="0"/>
    <n v="0"/>
    <n v="0"/>
    <n v="0"/>
  </r>
  <r>
    <s v="TXN000075"/>
    <n v="2628.58"/>
    <n v="2628.58"/>
    <s v="SUCCESS"/>
    <s v="SUCCESS"/>
    <n v="1"/>
    <s v="found"/>
    <s v="Not Duplicate"/>
    <s v="match"/>
    <s v="match"/>
    <n v="0"/>
    <d v="2026-01-06T00:00:00"/>
    <n v="1"/>
    <s v="Within SLA"/>
    <x v="2"/>
    <n v="0"/>
    <n v="0"/>
    <n v="0"/>
    <n v="0"/>
    <n v="0"/>
  </r>
  <r>
    <s v="TXN000076"/>
    <n v="4420.5200000000004"/>
    <n v="4420.5200000000004"/>
    <s v="SUCCESS"/>
    <s v="SUCCESS"/>
    <n v="1"/>
    <s v="found"/>
    <s v="Not Duplicate"/>
    <s v="match"/>
    <s v="match"/>
    <n v="0"/>
    <d v="2026-03-24T00:00:00"/>
    <n v="1"/>
    <s v="Within SLA"/>
    <x v="3"/>
    <n v="0"/>
    <n v="0"/>
    <n v="0"/>
    <n v="0"/>
    <n v="0"/>
  </r>
  <r>
    <s v="TXN000077"/>
    <n v="2297.1"/>
    <n v="2297.1"/>
    <s v="SUCCESS"/>
    <s v="SUCCESS"/>
    <n v="1"/>
    <s v="found"/>
    <s v="Not Duplicate"/>
    <s v="match"/>
    <s v="match"/>
    <n v="0"/>
    <d v="2026-01-23T00:00:00"/>
    <n v="1"/>
    <s v="Within SLA"/>
    <x v="0"/>
    <n v="0"/>
    <n v="0"/>
    <n v="0"/>
    <n v="0"/>
    <n v="0"/>
  </r>
  <r>
    <s v="TXN000078"/>
    <n v="3213.59"/>
    <n v="3213.59"/>
    <s v="SUCCESS"/>
    <s v="SUCCESS"/>
    <n v="1"/>
    <s v="found"/>
    <s v="Not Duplicate"/>
    <s v="match"/>
    <s v="match"/>
    <n v="0"/>
    <d v="2026-03-07T00:00:00"/>
    <n v="0"/>
    <s v="Within SLA"/>
    <x v="0"/>
    <n v="0"/>
    <n v="0"/>
    <n v="0"/>
    <n v="0"/>
    <n v="0"/>
  </r>
  <r>
    <s v="TXN000079"/>
    <n v="3464.28"/>
    <n v="3464.28"/>
    <s v="SUCCESS"/>
    <s v="SUCCESS"/>
    <n v="1"/>
    <s v="found"/>
    <s v="Not Duplicate"/>
    <s v="match"/>
    <s v="match"/>
    <n v="0"/>
    <d v="2026-02-22T00:00:00"/>
    <n v="0"/>
    <s v="Within SLA"/>
    <x v="0"/>
    <n v="0"/>
    <n v="0"/>
    <n v="0"/>
    <n v="0"/>
    <n v="0"/>
  </r>
  <r>
    <s v="TXN000080"/>
    <n v="6555.28"/>
    <n v="6555.28"/>
    <s v="SUCCESS"/>
    <s v="SUCCESS"/>
    <n v="1"/>
    <s v="found"/>
    <s v="Not Duplicate"/>
    <s v="match"/>
    <s v="match"/>
    <n v="0"/>
    <d v="2026-02-25T00:00:00"/>
    <n v="2"/>
    <s v="Within SLA"/>
    <x v="0"/>
    <n v="0"/>
    <n v="0"/>
    <n v="0"/>
    <n v="0"/>
    <n v="0"/>
  </r>
  <r>
    <s v="TXN000081"/>
    <n v="1926.11"/>
    <n v="1926.11"/>
    <s v="SUCCESS"/>
    <s v="SUCCESS"/>
    <n v="1"/>
    <s v="found"/>
    <s v="Not Duplicate"/>
    <s v="match"/>
    <s v="match"/>
    <n v="0"/>
    <d v="2026-03-29T00:00:00"/>
    <n v="1"/>
    <s v="Within SLA"/>
    <x v="3"/>
    <n v="0"/>
    <n v="0"/>
    <n v="0"/>
    <n v="0"/>
    <n v="0"/>
  </r>
  <r>
    <s v="TXN000082"/>
    <n v="28811.71"/>
    <n v="28811.71"/>
    <s v="FAILED"/>
    <s v="FAILED"/>
    <n v="1"/>
    <s v="found"/>
    <s v="Not Duplicate"/>
    <s v="match"/>
    <s v="match"/>
    <n v="0"/>
    <d v="2026-03-15T00:00:00"/>
    <n v="1"/>
    <s v="Within SLA"/>
    <x v="1"/>
    <n v="0"/>
    <n v="0"/>
    <n v="0"/>
    <n v="0"/>
    <n v="0"/>
  </r>
  <r>
    <s v="TXN000083"/>
    <n v="4263.25"/>
    <n v="5115.8999999999996"/>
    <s v="SUCCESS"/>
    <s v="SUCCESS"/>
    <n v="1"/>
    <s v="found"/>
    <s v="Not Duplicate"/>
    <s v="mismatch"/>
    <s v="match"/>
    <n v="852.64999999999964"/>
    <d v="2026-03-20T00:00:00"/>
    <n v="0"/>
    <s v="Within SLA"/>
    <x v="0"/>
    <n v="0"/>
    <n v="0"/>
    <n v="1"/>
    <n v="0"/>
    <n v="0"/>
  </r>
  <r>
    <s v="TXN000084"/>
    <n v="11730.67"/>
    <n v="11730.67"/>
    <s v="SUCCESS"/>
    <s v="SUCCESS"/>
    <n v="1"/>
    <s v="found"/>
    <s v="Not Duplicate"/>
    <s v="match"/>
    <s v="match"/>
    <n v="0"/>
    <d v="2026-02-09T00:00:00"/>
    <n v="0"/>
    <s v="Within SLA"/>
    <x v="2"/>
    <n v="0"/>
    <n v="0"/>
    <n v="0"/>
    <n v="0"/>
    <n v="0"/>
  </r>
  <r>
    <s v="TXN000085"/>
    <n v="6607.83"/>
    <n v="6607.83"/>
    <s v="SUCCESS"/>
    <s v="SUCCESS"/>
    <n v="1"/>
    <s v="found"/>
    <s v="Not Duplicate"/>
    <s v="match"/>
    <s v="match"/>
    <n v="0"/>
    <d v="2026-03-15T00:00:00"/>
    <n v="0"/>
    <s v="Within SLA"/>
    <x v="1"/>
    <n v="0"/>
    <n v="0"/>
    <n v="0"/>
    <n v="0"/>
    <n v="0"/>
  </r>
  <r>
    <s v="TXN000086"/>
    <n v="1125.54"/>
    <n v="1125.54"/>
    <s v="SUCCESS"/>
    <s v="SUCCESS"/>
    <n v="1"/>
    <s v="found"/>
    <s v="Not Duplicate"/>
    <s v="match"/>
    <s v="match"/>
    <n v="0"/>
    <d v="2026-01-13T00:00:00"/>
    <n v="0"/>
    <s v="Within SLA"/>
    <x v="0"/>
    <n v="0"/>
    <n v="0"/>
    <n v="0"/>
    <n v="0"/>
    <n v="0"/>
  </r>
  <r>
    <s v="TXN000087"/>
    <n v="2061.7800000000002"/>
    <n v="2061.7800000000002"/>
    <s v="SUCCESS"/>
    <s v="SUCCESS"/>
    <n v="1"/>
    <s v="found"/>
    <s v="Not Duplicate"/>
    <s v="match"/>
    <s v="match"/>
    <n v="0"/>
    <d v="2026-03-23T00:00:00"/>
    <n v="1"/>
    <s v="Within SLA"/>
    <x v="3"/>
    <n v="0"/>
    <n v="0"/>
    <n v="0"/>
    <n v="0"/>
    <n v="0"/>
  </r>
  <r>
    <s v="TXN000088"/>
    <n v="4316.3999999999996"/>
    <n v="4316.3999999999996"/>
    <s v="SUCCESS"/>
    <s v="SUCCESS"/>
    <n v="1"/>
    <s v="found"/>
    <s v="Not Duplicate"/>
    <s v="match"/>
    <s v="match"/>
    <n v="0"/>
    <d v="2026-02-13T00:00:00"/>
    <n v="3"/>
    <s v="SLA Breached"/>
    <x v="3"/>
    <n v="0"/>
    <n v="0"/>
    <n v="0"/>
    <n v="0"/>
    <n v="1"/>
  </r>
  <r>
    <s v="TXN000089"/>
    <n v="13374.25"/>
    <n v="13374.25"/>
    <s v="SUCCESS"/>
    <s v="SUCCESS"/>
    <n v="1"/>
    <s v="found"/>
    <s v="Not Duplicate"/>
    <s v="match"/>
    <s v="match"/>
    <n v="0"/>
    <d v="2026-02-22T00:00:00"/>
    <n v="1"/>
    <s v="Within SLA"/>
    <x v="0"/>
    <n v="0"/>
    <n v="0"/>
    <n v="0"/>
    <n v="0"/>
    <n v="0"/>
  </r>
  <r>
    <s v="TXN000090"/>
    <n v="5556.96"/>
    <n v="5556.96"/>
    <s v="FAILED"/>
    <s v="FAILED"/>
    <n v="1"/>
    <s v="found"/>
    <s v="Not Duplicate"/>
    <s v="match"/>
    <s v="match"/>
    <n v="0"/>
    <d v="2026-02-24T00:00:00"/>
    <n v="2"/>
    <s v="Within SLA"/>
    <x v="0"/>
    <n v="0"/>
    <n v="0"/>
    <n v="0"/>
    <n v="0"/>
    <n v="0"/>
  </r>
  <r>
    <s v="TXN000091"/>
    <n v="1362.32"/>
    <n v="1362.32"/>
    <s v="SUCCESS"/>
    <s v="SUCCESS"/>
    <n v="1"/>
    <s v="found"/>
    <s v="Not Duplicate"/>
    <s v="match"/>
    <s v="match"/>
    <n v="0"/>
    <d v="2026-03-04T00:00:00"/>
    <n v="1"/>
    <s v="Within SLA"/>
    <x v="0"/>
    <n v="0"/>
    <n v="0"/>
    <n v="0"/>
    <n v="0"/>
    <n v="0"/>
  </r>
  <r>
    <s v="TXN000092"/>
    <n v="1438.21"/>
    <n v="1438.21"/>
    <s v="SUCCESS"/>
    <s v="SUCCESS"/>
    <n v="1"/>
    <s v="found"/>
    <s v="Not Duplicate"/>
    <s v="match"/>
    <s v="match"/>
    <n v="0"/>
    <d v="2026-02-12T00:00:00"/>
    <n v="2"/>
    <s v="Within SLA"/>
    <x v="0"/>
    <n v="0"/>
    <n v="0"/>
    <n v="0"/>
    <n v="0"/>
    <n v="0"/>
  </r>
  <r>
    <s v="TXN000093"/>
    <n v="2483.23"/>
    <n v="2483.23"/>
    <s v="SUCCESS"/>
    <s v="SUCCESS"/>
    <n v="1"/>
    <s v="found"/>
    <s v="Not Duplicate"/>
    <s v="match"/>
    <s v="match"/>
    <n v="0"/>
    <d v="2026-03-09T00:00:00"/>
    <n v="2"/>
    <s v="Within SLA"/>
    <x v="0"/>
    <n v="0"/>
    <n v="0"/>
    <n v="0"/>
    <n v="0"/>
    <n v="0"/>
  </r>
  <r>
    <s v="TXN000094"/>
    <n v="12963.11"/>
    <n v="12963.11"/>
    <s v="SUCCESS"/>
    <s v="SUCCESS"/>
    <n v="1"/>
    <s v="found"/>
    <s v="Not Duplicate"/>
    <s v="match"/>
    <s v="match"/>
    <n v="0"/>
    <d v="2026-03-19T00:00:00"/>
    <n v="1"/>
    <s v="Within SLA"/>
    <x v="0"/>
    <n v="0"/>
    <n v="0"/>
    <n v="0"/>
    <n v="0"/>
    <n v="0"/>
  </r>
  <r>
    <s v="TXN000095"/>
    <n v="9015.67"/>
    <n v="9015.67"/>
    <s v="SUCCESS"/>
    <s v="SUCCESS"/>
    <n v="1"/>
    <s v="found"/>
    <s v="Not Duplicate"/>
    <s v="match"/>
    <s v="match"/>
    <n v="0"/>
    <d v="2026-03-08T00:00:00"/>
    <n v="2"/>
    <s v="Within SLA"/>
    <x v="2"/>
    <n v="0"/>
    <n v="0"/>
    <n v="0"/>
    <n v="0"/>
    <n v="0"/>
  </r>
  <r>
    <s v="TXN000096"/>
    <n v="1783.49"/>
    <n v="1783.49"/>
    <s v="SUCCESS"/>
    <s v="SUCCESS"/>
    <n v="1"/>
    <s v="found"/>
    <s v="Not Duplicate"/>
    <s v="match"/>
    <s v="match"/>
    <n v="0"/>
    <d v="2026-02-11T00:00:00"/>
    <n v="2"/>
    <s v="Within SLA"/>
    <x v="1"/>
    <n v="0"/>
    <n v="0"/>
    <n v="0"/>
    <n v="0"/>
    <n v="0"/>
  </r>
  <r>
    <s v="TXN000097"/>
    <n v="2067.39"/>
    <n v="2067.39"/>
    <s v="SUCCESS"/>
    <s v="SUCCESS"/>
    <n v="1"/>
    <s v="found"/>
    <s v="Not Duplicate"/>
    <s v="match"/>
    <s v="match"/>
    <n v="0"/>
    <d v="2026-02-01T00:00:00"/>
    <n v="0"/>
    <s v="Within SLA"/>
    <x v="1"/>
    <n v="0"/>
    <n v="0"/>
    <n v="0"/>
    <n v="0"/>
    <n v="0"/>
  </r>
  <r>
    <s v="TXN000098"/>
    <n v="4709.76"/>
    <n v="4709.76"/>
    <s v="SUCCESS"/>
    <s v="SUCCESS"/>
    <n v="1"/>
    <s v="found"/>
    <s v="Not Duplicate"/>
    <s v="match"/>
    <s v="match"/>
    <n v="0"/>
    <d v="2026-01-04T00:00:00"/>
    <n v="2"/>
    <s v="Within SLA"/>
    <x v="0"/>
    <n v="0"/>
    <n v="0"/>
    <n v="0"/>
    <n v="0"/>
    <n v="0"/>
  </r>
  <r>
    <s v="TXN000099"/>
    <n v="2363.33"/>
    <n v="2363.33"/>
    <s v="SUCCESS"/>
    <s v="SUCCESS"/>
    <n v="1"/>
    <s v="found"/>
    <s v="Not Duplicate"/>
    <s v="match"/>
    <s v="match"/>
    <n v="0"/>
    <d v="2026-02-19T00:00:00"/>
    <n v="2"/>
    <s v="Within SLA"/>
    <x v="3"/>
    <n v="0"/>
    <n v="0"/>
    <n v="0"/>
    <n v="0"/>
    <n v="0"/>
  </r>
  <r>
    <s v="TXN000100"/>
    <n v="899.78"/>
    <n v="899.78"/>
    <s v="SUCCESS"/>
    <s v="SUCCESS"/>
    <n v="1"/>
    <s v="found"/>
    <s v="Not Duplicate"/>
    <s v="match"/>
    <s v="match"/>
    <n v="0"/>
    <d v="2026-03-19T00:00:00"/>
    <n v="0"/>
    <s v="Within SLA"/>
    <x v="0"/>
    <n v="0"/>
    <n v="0"/>
    <n v="0"/>
    <n v="0"/>
    <n v="0"/>
  </r>
  <r>
    <s v="TXN000101"/>
    <n v="3083.67"/>
    <n v="3083.67"/>
    <s v="SUCCESS"/>
    <s v="SUCCESS"/>
    <n v="1"/>
    <s v="found"/>
    <s v="Not Duplicate"/>
    <s v="match"/>
    <s v="match"/>
    <n v="0"/>
    <d v="2026-03-29T00:00:00"/>
    <n v="2"/>
    <s v="Within SLA"/>
    <x v="0"/>
    <n v="0"/>
    <n v="0"/>
    <n v="0"/>
    <n v="0"/>
    <n v="0"/>
  </r>
  <r>
    <s v="TXN000102"/>
    <n v="8219.77"/>
    <n v="8219.77"/>
    <s v="SUCCESS"/>
    <s v="SUCCESS"/>
    <n v="1"/>
    <s v="found"/>
    <s v="Not Duplicate"/>
    <s v="match"/>
    <s v="match"/>
    <n v="0"/>
    <d v="2026-01-27T00:00:00"/>
    <n v="3"/>
    <s v="SLA Breached"/>
    <x v="0"/>
    <n v="0"/>
    <n v="0"/>
    <n v="0"/>
    <n v="0"/>
    <n v="1"/>
  </r>
  <r>
    <s v="TXN000103"/>
    <n v="5754.99"/>
    <n v="5754.99"/>
    <s v="SUCCESS"/>
    <s v="SUCCESS"/>
    <n v="1"/>
    <s v="found"/>
    <s v="Not Duplicate"/>
    <s v="match"/>
    <s v="match"/>
    <n v="0"/>
    <d v="2026-03-25T00:00:00"/>
    <n v="0"/>
    <s v="Within SLA"/>
    <x v="3"/>
    <n v="0"/>
    <n v="0"/>
    <n v="0"/>
    <n v="0"/>
    <n v="0"/>
  </r>
  <r>
    <s v="TXN000104"/>
    <n v="19963.66"/>
    <n v="19963.66"/>
    <s v="REVERSED"/>
    <s v="REVERSED"/>
    <n v="1"/>
    <s v="found"/>
    <s v="Not Duplicate"/>
    <s v="match"/>
    <s v="match"/>
    <n v="0"/>
    <d v="2026-02-11T00:00:00"/>
    <n v="1"/>
    <s v="Within SLA"/>
    <x v="1"/>
    <n v="0"/>
    <n v="0"/>
    <n v="0"/>
    <n v="0"/>
    <n v="0"/>
  </r>
  <r>
    <s v="TXN000105"/>
    <n v="7462.79"/>
    <n v="7462.79"/>
    <s v="SUCCESS"/>
    <s v="FAILED"/>
    <n v="1"/>
    <s v="found"/>
    <s v="Not Duplicate"/>
    <s v="match"/>
    <s v="mismatch"/>
    <n v="0"/>
    <d v="2026-01-03T00:00:00"/>
    <n v="0"/>
    <s v="Within SLA"/>
    <x v="0"/>
    <n v="0"/>
    <n v="0"/>
    <n v="0"/>
    <n v="1"/>
    <n v="0"/>
  </r>
  <r>
    <s v="TXN000106"/>
    <n v="37289.5"/>
    <n v="37289.5"/>
    <s v="SUCCESS"/>
    <s v="SUCCESS"/>
    <n v="1"/>
    <s v="found"/>
    <s v="Not Duplicate"/>
    <s v="match"/>
    <s v="match"/>
    <n v="0"/>
    <d v="2026-03-24T00:00:00"/>
    <n v="0"/>
    <s v="Within SLA"/>
    <x v="0"/>
    <n v="0"/>
    <n v="0"/>
    <n v="0"/>
    <n v="0"/>
    <n v="0"/>
  </r>
  <r>
    <s v="TXN000107"/>
    <n v="28627.42"/>
    <n v="28627.42"/>
    <s v="SUCCESS"/>
    <s v="SUCCESS"/>
    <n v="1"/>
    <s v="found"/>
    <s v="Not Duplicate"/>
    <s v="match"/>
    <s v="match"/>
    <n v="0"/>
    <d v="2026-02-01T00:00:00"/>
    <n v="1"/>
    <s v="Within SLA"/>
    <x v="0"/>
    <n v="0"/>
    <n v="0"/>
    <n v="0"/>
    <n v="0"/>
    <n v="0"/>
  </r>
  <r>
    <s v="TXN000108"/>
    <n v="4881.9399999999996"/>
    <n v="4881.9399999999996"/>
    <s v="SUCCESS"/>
    <s v="SUCCESS"/>
    <n v="1"/>
    <s v="found"/>
    <s v="Not Duplicate"/>
    <s v="match"/>
    <s v="match"/>
    <n v="0"/>
    <d v="2026-01-11T00:00:00"/>
    <n v="3"/>
    <s v="SLA Breached"/>
    <x v="0"/>
    <n v="0"/>
    <n v="0"/>
    <n v="0"/>
    <n v="0"/>
    <n v="1"/>
  </r>
  <r>
    <s v="TXN000109"/>
    <n v="6425.57"/>
    <n v="6425.57"/>
    <s v="SUCCESS"/>
    <s v="SUCCESS"/>
    <n v="1"/>
    <s v="found"/>
    <s v="Not Duplicate"/>
    <s v="match"/>
    <s v="match"/>
    <n v="0"/>
    <d v="2026-03-30T00:00:00"/>
    <n v="0"/>
    <s v="Within SLA"/>
    <x v="0"/>
    <n v="0"/>
    <n v="0"/>
    <n v="0"/>
    <n v="0"/>
    <n v="0"/>
  </r>
  <r>
    <s v="TXN000110"/>
    <n v="13514.56"/>
    <n v="13514.56"/>
    <s v="SUCCESS"/>
    <s v="SUCCESS"/>
    <n v="1"/>
    <s v="found"/>
    <s v="Not Duplicate"/>
    <s v="match"/>
    <s v="match"/>
    <n v="0"/>
    <d v="2026-03-23T00:00:00"/>
    <n v="3"/>
    <s v="SLA Breached"/>
    <x v="4"/>
    <n v="0"/>
    <n v="0"/>
    <n v="0"/>
    <n v="0"/>
    <n v="1"/>
  </r>
  <r>
    <s v="TXN000111"/>
    <n v="6174.05"/>
    <n v="6174.05"/>
    <s v="SUCCESS"/>
    <s v="SUCCESS"/>
    <n v="2"/>
    <s v="found"/>
    <s v="Duplicate"/>
    <s v="match"/>
    <s v="match"/>
    <n v="0"/>
    <d v="2026-02-23T00:00:00"/>
    <n v="2"/>
    <s v="Within SLA"/>
    <x v="0"/>
    <n v="0"/>
    <n v="1"/>
    <n v="0"/>
    <n v="0"/>
    <n v="0"/>
  </r>
  <r>
    <s v="TXN000112"/>
    <n v="4029.79"/>
    <n v="4029.79"/>
    <s v="SUCCESS"/>
    <s v="SUCCESS"/>
    <n v="1"/>
    <s v="found"/>
    <s v="Not Duplicate"/>
    <s v="match"/>
    <s v="match"/>
    <n v="0"/>
    <d v="2026-01-18T00:00:00"/>
    <n v="1"/>
    <s v="Within SLA"/>
    <x v="0"/>
    <n v="0"/>
    <n v="0"/>
    <n v="0"/>
    <n v="0"/>
    <n v="0"/>
  </r>
  <r>
    <s v="TXN000113"/>
    <n v="4533.0200000000004"/>
    <n v="4533.0200000000004"/>
    <s v="SUCCESS"/>
    <s v="SUCCESS"/>
    <n v="1"/>
    <s v="found"/>
    <s v="Not Duplicate"/>
    <s v="match"/>
    <s v="match"/>
    <n v="0"/>
    <d v="2026-02-02T00:00:00"/>
    <n v="2"/>
    <s v="Within SLA"/>
    <x v="0"/>
    <n v="0"/>
    <n v="0"/>
    <n v="0"/>
    <n v="0"/>
    <n v="0"/>
  </r>
  <r>
    <s v="TXN000114"/>
    <n v="5255.12"/>
    <n v="5255.12"/>
    <s v="SUCCESS"/>
    <s v="SUCCESS"/>
    <n v="1"/>
    <s v="found"/>
    <s v="Not Duplicate"/>
    <s v="match"/>
    <s v="match"/>
    <n v="0"/>
    <d v="2026-03-21T00:00:00"/>
    <n v="0"/>
    <s v="Within SLA"/>
    <x v="1"/>
    <n v="0"/>
    <n v="0"/>
    <n v="0"/>
    <n v="0"/>
    <n v="0"/>
  </r>
  <r>
    <s v="TXN000115"/>
    <n v="1792.38"/>
    <n v="1792.38"/>
    <s v="SUCCESS"/>
    <s v="SUCCESS"/>
    <n v="1"/>
    <s v="found"/>
    <s v="Not Duplicate"/>
    <s v="match"/>
    <s v="match"/>
    <n v="0"/>
    <d v="2026-02-08T00:00:00"/>
    <n v="0"/>
    <s v="Within SLA"/>
    <x v="2"/>
    <n v="0"/>
    <n v="0"/>
    <n v="0"/>
    <n v="0"/>
    <n v="0"/>
  </r>
  <r>
    <s v="TXN000116"/>
    <n v="529.91999999999996"/>
    <n v="529.91999999999996"/>
    <s v="FAILED"/>
    <s v="FAILED"/>
    <n v="1"/>
    <s v="found"/>
    <s v="Not Duplicate"/>
    <s v="match"/>
    <s v="match"/>
    <n v="0"/>
    <d v="2026-03-27T00:00:00"/>
    <n v="5"/>
    <s v="SLA Breached"/>
    <x v="0"/>
    <n v="0"/>
    <n v="0"/>
    <n v="0"/>
    <n v="0"/>
    <n v="1"/>
  </r>
  <r>
    <s v="TXN000117"/>
    <n v="5120.46"/>
    <n v="5120.46"/>
    <s v="SUCCESS"/>
    <s v="SUCCESS"/>
    <n v="1"/>
    <s v="found"/>
    <s v="Not Duplicate"/>
    <s v="match"/>
    <s v="match"/>
    <n v="0"/>
    <d v="2026-03-17T00:00:00"/>
    <n v="2"/>
    <s v="Within SLA"/>
    <x v="2"/>
    <n v="0"/>
    <n v="0"/>
    <n v="0"/>
    <n v="0"/>
    <n v="0"/>
  </r>
  <r>
    <s v="TXN000118"/>
    <n v="3677.77"/>
    <n v="3677.77"/>
    <s v="SUCCESS"/>
    <s v="SUCCESS"/>
    <n v="1"/>
    <s v="found"/>
    <s v="Not Duplicate"/>
    <s v="match"/>
    <s v="match"/>
    <n v="0"/>
    <d v="2026-03-10T00:00:00"/>
    <n v="2"/>
    <s v="Within SLA"/>
    <x v="0"/>
    <n v="0"/>
    <n v="0"/>
    <n v="0"/>
    <n v="0"/>
    <n v="0"/>
  </r>
  <r>
    <s v="TXN000119"/>
    <n v="4108.8500000000004"/>
    <n v="4108.8500000000004"/>
    <s v="SUCCESS"/>
    <s v="SUCCESS"/>
    <n v="1"/>
    <s v="found"/>
    <s v="Not Duplicate"/>
    <s v="match"/>
    <s v="match"/>
    <n v="0"/>
    <d v="2026-02-28T00:00:00"/>
    <n v="2"/>
    <s v="Within SLA"/>
    <x v="3"/>
    <n v="0"/>
    <n v="0"/>
    <n v="0"/>
    <n v="0"/>
    <n v="0"/>
  </r>
  <r>
    <s v="TXN000120"/>
    <n v="4486.2700000000004"/>
    <n v="4486.2700000000004"/>
    <s v="SUCCESS"/>
    <s v="SUCCESS"/>
    <n v="1"/>
    <s v="found"/>
    <s v="Not Duplicate"/>
    <s v="match"/>
    <s v="match"/>
    <n v="0"/>
    <d v="2026-02-15T00:00:00"/>
    <n v="2"/>
    <s v="Within SLA"/>
    <x v="0"/>
    <n v="0"/>
    <n v="0"/>
    <n v="0"/>
    <n v="0"/>
    <n v="0"/>
  </r>
  <r>
    <s v="TXN000121"/>
    <n v="2878.19"/>
    <n v="2878.19"/>
    <s v="SUCCESS"/>
    <s v="SUCCESS"/>
    <n v="1"/>
    <s v="found"/>
    <s v="Not Duplicate"/>
    <s v="match"/>
    <s v="match"/>
    <n v="0"/>
    <d v="2026-02-26T00:00:00"/>
    <n v="2"/>
    <s v="Within SLA"/>
    <x v="0"/>
    <n v="0"/>
    <n v="0"/>
    <n v="0"/>
    <n v="0"/>
    <n v="0"/>
  </r>
  <r>
    <s v="TXN000122"/>
    <n v="5080.8500000000004"/>
    <n v="5080.8500000000004"/>
    <s v="SUCCESS"/>
    <s v="SUCCESS"/>
    <n v="1"/>
    <s v="found"/>
    <s v="Not Duplicate"/>
    <s v="match"/>
    <s v="match"/>
    <n v="0"/>
    <d v="2026-02-09T00:00:00"/>
    <n v="2"/>
    <s v="Within SLA"/>
    <x v="0"/>
    <n v="0"/>
    <n v="0"/>
    <n v="0"/>
    <n v="0"/>
    <n v="0"/>
  </r>
  <r>
    <s v="TXN000123"/>
    <n v="5837.84"/>
    <n v="5837.84"/>
    <s v="FAILED"/>
    <s v="FAILED"/>
    <n v="1"/>
    <s v="found"/>
    <s v="Not Duplicate"/>
    <s v="match"/>
    <s v="match"/>
    <n v="0"/>
    <d v="2026-02-06T00:00:00"/>
    <n v="1"/>
    <s v="Within SLA"/>
    <x v="0"/>
    <n v="0"/>
    <n v="0"/>
    <n v="0"/>
    <n v="0"/>
    <n v="0"/>
  </r>
  <r>
    <s v="TXN000124"/>
    <n v="36272.65"/>
    <n v="36272.65"/>
    <s v="SUCCESS"/>
    <s v="SUCCESS"/>
    <n v="1"/>
    <s v="found"/>
    <s v="Not Duplicate"/>
    <s v="match"/>
    <s v="match"/>
    <n v="0"/>
    <d v="2026-02-13T00:00:00"/>
    <n v="0"/>
    <s v="Within SLA"/>
    <x v="0"/>
    <n v="0"/>
    <n v="0"/>
    <n v="0"/>
    <n v="0"/>
    <n v="0"/>
  </r>
  <r>
    <s v="TXN000125"/>
    <n v="6218.33"/>
    <n v="6218.33"/>
    <s v="SUCCESS"/>
    <s v="SUCCESS"/>
    <n v="1"/>
    <s v="found"/>
    <s v="Not Duplicate"/>
    <s v="match"/>
    <s v="match"/>
    <n v="0"/>
    <d v="2026-01-06T00:00:00"/>
    <n v="1"/>
    <s v="Within SLA"/>
    <x v="2"/>
    <n v="0"/>
    <n v="0"/>
    <n v="0"/>
    <n v="0"/>
    <n v="0"/>
  </r>
  <r>
    <s v="TXN000126"/>
    <n v="1357.02"/>
    <n v="1357.02"/>
    <s v="SUCCESS"/>
    <s v="SUCCESS"/>
    <n v="1"/>
    <s v="found"/>
    <s v="Not Duplicate"/>
    <s v="match"/>
    <s v="match"/>
    <n v="0"/>
    <d v="2026-01-18T00:00:00"/>
    <n v="3"/>
    <s v="SLA Breached"/>
    <x v="1"/>
    <n v="0"/>
    <n v="0"/>
    <n v="0"/>
    <n v="0"/>
    <n v="1"/>
  </r>
  <r>
    <s v="TXN000127"/>
    <n v="4202.49"/>
    <n v="4202.49"/>
    <s v="SUCCESS"/>
    <s v="SUCCESS"/>
    <n v="1"/>
    <s v="found"/>
    <s v="Not Duplicate"/>
    <s v="match"/>
    <s v="match"/>
    <n v="0"/>
    <d v="2026-03-04T00:00:00"/>
    <n v="1"/>
    <s v="Within SLA"/>
    <x v="3"/>
    <n v="0"/>
    <n v="0"/>
    <n v="0"/>
    <n v="0"/>
    <n v="0"/>
  </r>
  <r>
    <s v="TXN000128"/>
    <n v="3437.58"/>
    <n v="3437.58"/>
    <s v="SUCCESS"/>
    <s v="SUCCESS"/>
    <n v="1"/>
    <s v="found"/>
    <s v="Not Duplicate"/>
    <s v="match"/>
    <s v="match"/>
    <n v="0"/>
    <d v="2026-01-23T00:00:00"/>
    <n v="2"/>
    <s v="Within SLA"/>
    <x v="4"/>
    <n v="0"/>
    <n v="0"/>
    <n v="0"/>
    <n v="0"/>
    <n v="0"/>
  </r>
  <r>
    <s v="TXN000129"/>
    <n v="11627.07"/>
    <n v="11627.07"/>
    <s v="SUCCESS"/>
    <s v="SUCCESS"/>
    <n v="1"/>
    <s v="found"/>
    <s v="Not Duplicate"/>
    <s v="match"/>
    <s v="match"/>
    <n v="0"/>
    <d v="2026-02-05T00:00:00"/>
    <n v="1"/>
    <s v="Within SLA"/>
    <x v="1"/>
    <n v="0"/>
    <n v="0"/>
    <n v="0"/>
    <n v="0"/>
    <n v="0"/>
  </r>
  <r>
    <s v="TXN000130"/>
    <n v="2876.94"/>
    <n v="2876.94"/>
    <s v="FAILED"/>
    <s v="FAILED"/>
    <n v="1"/>
    <s v="found"/>
    <s v="Not Duplicate"/>
    <s v="match"/>
    <s v="match"/>
    <n v="0"/>
    <d v="2026-02-19T00:00:00"/>
    <n v="2"/>
    <s v="Within SLA"/>
    <x v="3"/>
    <n v="0"/>
    <n v="0"/>
    <n v="0"/>
    <n v="0"/>
    <n v="0"/>
  </r>
  <r>
    <s v="TXN000131"/>
    <n v="14421.02"/>
    <n v="14421.02"/>
    <s v="SUCCESS"/>
    <s v="SUCCESS"/>
    <n v="1"/>
    <s v="found"/>
    <s v="Not Duplicate"/>
    <s v="match"/>
    <s v="match"/>
    <n v="0"/>
    <d v="2026-02-09T00:00:00"/>
    <n v="0"/>
    <s v="Within SLA"/>
    <x v="0"/>
    <n v="0"/>
    <n v="0"/>
    <n v="0"/>
    <n v="0"/>
    <n v="0"/>
  </r>
  <r>
    <s v="TXN000132"/>
    <n v="1114.67"/>
    <n v="1114.67"/>
    <s v="SUCCESS"/>
    <s v="SUCCESS"/>
    <n v="1"/>
    <s v="found"/>
    <s v="Not Duplicate"/>
    <s v="match"/>
    <s v="match"/>
    <n v="0"/>
    <d v="2026-03-12T00:00:00"/>
    <n v="2"/>
    <s v="Within SLA"/>
    <x v="2"/>
    <n v="0"/>
    <n v="0"/>
    <n v="0"/>
    <n v="0"/>
    <n v="0"/>
  </r>
  <r>
    <s v="TXN000133"/>
    <n v="3204.38"/>
    <n v="3204.38"/>
    <s v="SUCCESS"/>
    <s v="SUCCESS"/>
    <n v="1"/>
    <s v="found"/>
    <s v="Not Duplicate"/>
    <s v="match"/>
    <s v="match"/>
    <n v="0"/>
    <d v="2026-03-21T00:00:00"/>
    <n v="2"/>
    <s v="Within SLA"/>
    <x v="2"/>
    <n v="0"/>
    <n v="0"/>
    <n v="0"/>
    <n v="0"/>
    <n v="0"/>
  </r>
  <r>
    <s v="TXN000134"/>
    <n v="17355.43"/>
    <n v="17355.43"/>
    <s v="SUCCESS"/>
    <s v="FAILED"/>
    <n v="1"/>
    <s v="found"/>
    <s v="Not Duplicate"/>
    <s v="match"/>
    <s v="mismatch"/>
    <n v="0"/>
    <d v="2026-03-25T00:00:00"/>
    <n v="3"/>
    <s v="SLA Breached"/>
    <x v="1"/>
    <n v="0"/>
    <n v="0"/>
    <n v="0"/>
    <n v="1"/>
    <n v="1"/>
  </r>
  <r>
    <s v="TXN000135"/>
    <n v="15384.24"/>
    <n v="15384.24"/>
    <s v="SUCCESS"/>
    <s v="SUCCESS"/>
    <n v="1"/>
    <s v="found"/>
    <s v="Not Duplicate"/>
    <s v="match"/>
    <s v="match"/>
    <n v="0"/>
    <d v="2026-03-25T00:00:00"/>
    <n v="2"/>
    <s v="Within SLA"/>
    <x v="0"/>
    <n v="0"/>
    <n v="0"/>
    <n v="0"/>
    <n v="0"/>
    <n v="0"/>
  </r>
  <r>
    <s v="TXN000136"/>
    <n v="38202.57"/>
    <n v="38202.57"/>
    <s v="SUCCESS"/>
    <s v="SUCCESS"/>
    <n v="1"/>
    <s v="found"/>
    <s v="Not Duplicate"/>
    <s v="match"/>
    <s v="match"/>
    <n v="0"/>
    <d v="2026-02-18T00:00:00"/>
    <n v="2"/>
    <s v="Within SLA"/>
    <x v="2"/>
    <n v="0"/>
    <n v="0"/>
    <n v="0"/>
    <n v="0"/>
    <n v="0"/>
  </r>
  <r>
    <s v="TXN000137"/>
    <n v="5212.34"/>
    <n v="5212.34"/>
    <s v="SUCCESS"/>
    <s v="SUCCESS"/>
    <n v="1"/>
    <s v="found"/>
    <s v="Not Duplicate"/>
    <s v="match"/>
    <s v="match"/>
    <n v="0"/>
    <d v="2026-02-11T00:00:00"/>
    <n v="5"/>
    <s v="SLA Breached"/>
    <x v="1"/>
    <n v="0"/>
    <n v="0"/>
    <n v="0"/>
    <n v="0"/>
    <n v="1"/>
  </r>
  <r>
    <s v="TXN000138"/>
    <n v="7000.91"/>
    <n v="7000.91"/>
    <s v="SUCCESS"/>
    <s v="SUCCESS"/>
    <n v="1"/>
    <s v="found"/>
    <s v="Not Duplicate"/>
    <s v="match"/>
    <s v="match"/>
    <n v="0"/>
    <d v="2026-03-16T00:00:00"/>
    <n v="5"/>
    <s v="SLA Breached"/>
    <x v="2"/>
    <n v="0"/>
    <n v="0"/>
    <n v="0"/>
    <n v="0"/>
    <n v="1"/>
  </r>
  <r>
    <s v="TXN000139"/>
    <n v="1092.58"/>
    <n v="1092.58"/>
    <s v="SUCCESS"/>
    <s v="SUCCESS"/>
    <n v="1"/>
    <s v="found"/>
    <s v="Not Duplicate"/>
    <s v="match"/>
    <s v="match"/>
    <n v="0"/>
    <d v="2026-01-22T00:00:00"/>
    <n v="1"/>
    <s v="Within SLA"/>
    <x v="2"/>
    <n v="0"/>
    <n v="0"/>
    <n v="0"/>
    <n v="0"/>
    <n v="0"/>
  </r>
  <r>
    <s v="TXN000140"/>
    <n v="27117.19"/>
    <n v="32540.63"/>
    <s v="SUCCESS"/>
    <s v="SUCCESS"/>
    <n v="1"/>
    <s v="found"/>
    <s v="Not Duplicate"/>
    <s v="mismatch"/>
    <s v="match"/>
    <n v="5423.4400000000023"/>
    <d v="2026-01-04T00:00:00"/>
    <n v="2"/>
    <s v="Within SLA"/>
    <x v="1"/>
    <n v="0"/>
    <n v="0"/>
    <n v="1"/>
    <n v="0"/>
    <n v="0"/>
  </r>
  <r>
    <s v="TXN000141"/>
    <n v="5592.19"/>
    <n v="5592.19"/>
    <s v="SUCCESS"/>
    <s v="SUCCESS"/>
    <n v="1"/>
    <s v="found"/>
    <s v="Not Duplicate"/>
    <s v="match"/>
    <s v="match"/>
    <n v="0"/>
    <d v="2026-03-23T00:00:00"/>
    <n v="0"/>
    <s v="Within SLA"/>
    <x v="0"/>
    <n v="0"/>
    <n v="0"/>
    <n v="0"/>
    <n v="0"/>
    <n v="0"/>
  </r>
  <r>
    <s v="TXN000142"/>
    <n v="3178.79"/>
    <n v="3178.79"/>
    <s v="SUCCESS"/>
    <s v="SUCCESS"/>
    <n v="1"/>
    <s v="found"/>
    <s v="Not Duplicate"/>
    <s v="match"/>
    <s v="match"/>
    <n v="0"/>
    <d v="2026-02-02T00:00:00"/>
    <n v="2"/>
    <s v="Within SLA"/>
    <x v="3"/>
    <n v="0"/>
    <n v="0"/>
    <n v="0"/>
    <n v="0"/>
    <n v="0"/>
  </r>
  <r>
    <s v="TXN000143"/>
    <n v="7005.39"/>
    <n v="7005.39"/>
    <s v="SUCCESS"/>
    <s v="SUCCESS"/>
    <n v="1"/>
    <s v="found"/>
    <s v="Not Duplicate"/>
    <s v="match"/>
    <s v="match"/>
    <n v="0"/>
    <d v="2026-02-07T00:00:00"/>
    <n v="1"/>
    <s v="Within SLA"/>
    <x v="0"/>
    <n v="0"/>
    <n v="0"/>
    <n v="0"/>
    <n v="0"/>
    <n v="0"/>
  </r>
  <r>
    <s v="TXN000144"/>
    <n v="1280.19"/>
    <n v="1280.19"/>
    <s v="SUCCESS"/>
    <s v="SUCCESS"/>
    <n v="1"/>
    <s v="found"/>
    <s v="Not Duplicate"/>
    <s v="match"/>
    <s v="match"/>
    <n v="0"/>
    <d v="2026-02-22T00:00:00"/>
    <n v="1"/>
    <s v="Within SLA"/>
    <x v="3"/>
    <n v="0"/>
    <n v="0"/>
    <n v="0"/>
    <n v="0"/>
    <n v="0"/>
  </r>
  <r>
    <s v="TXN000145"/>
    <n v="4615.6899999999996"/>
    <n v="4154.12"/>
    <s v="SUCCESS"/>
    <s v="SUCCESS"/>
    <n v="1"/>
    <s v="found"/>
    <s v="Not Duplicate"/>
    <s v="mismatch"/>
    <s v="match"/>
    <n v="461.56999999999971"/>
    <d v="2026-01-29T00:00:00"/>
    <n v="1"/>
    <s v="Within SLA"/>
    <x v="0"/>
    <n v="0"/>
    <n v="0"/>
    <n v="1"/>
    <n v="0"/>
    <n v="0"/>
  </r>
  <r>
    <s v="TXN000146"/>
    <n v="143.5"/>
    <n v="143.5"/>
    <s v="SUCCESS"/>
    <s v="SUCCESS"/>
    <n v="1"/>
    <s v="found"/>
    <s v="Not Duplicate"/>
    <s v="match"/>
    <s v="match"/>
    <n v="0"/>
    <d v="2026-03-08T00:00:00"/>
    <n v="2"/>
    <s v="Within SLA"/>
    <x v="0"/>
    <n v="0"/>
    <n v="0"/>
    <n v="0"/>
    <n v="0"/>
    <n v="0"/>
  </r>
  <r>
    <s v="TXN000147"/>
    <n v="6614.78"/>
    <n v="6614.78"/>
    <s v="SUCCESS"/>
    <s v="SUCCESS"/>
    <n v="1"/>
    <s v="found"/>
    <s v="Not Duplicate"/>
    <s v="match"/>
    <s v="match"/>
    <n v="0"/>
    <d v="2026-02-12T00:00:00"/>
    <n v="2"/>
    <s v="Within SLA"/>
    <x v="1"/>
    <n v="0"/>
    <n v="0"/>
    <n v="0"/>
    <n v="0"/>
    <n v="0"/>
  </r>
  <r>
    <s v="TXN000148"/>
    <n v="9181.58"/>
    <n v="9181.58"/>
    <s v="SUCCESS"/>
    <s v="SUCCESS"/>
    <n v="1"/>
    <s v="found"/>
    <s v="Not Duplicate"/>
    <s v="match"/>
    <s v="match"/>
    <n v="0"/>
    <d v="2026-01-21T00:00:00"/>
    <n v="0"/>
    <s v="Within SLA"/>
    <x v="4"/>
    <n v="0"/>
    <n v="0"/>
    <n v="0"/>
    <n v="0"/>
    <n v="0"/>
  </r>
  <r>
    <s v="TXN000149"/>
    <n v="3843.98"/>
    <n v="3843.98"/>
    <s v="SUCCESS"/>
    <s v="SUCCESS"/>
    <n v="1"/>
    <s v="found"/>
    <s v="Not Duplicate"/>
    <s v="match"/>
    <s v="match"/>
    <n v="0"/>
    <d v="2026-03-28T00:00:00"/>
    <n v="3"/>
    <s v="SLA Breached"/>
    <x v="0"/>
    <n v="0"/>
    <n v="0"/>
    <n v="0"/>
    <n v="0"/>
    <n v="1"/>
  </r>
  <r>
    <s v="TXN000150"/>
    <n v="4557.59"/>
    <n v="4557.59"/>
    <s v="SUCCESS"/>
    <s v="SUCCESS"/>
    <n v="1"/>
    <s v="found"/>
    <s v="Not Duplicate"/>
    <s v="match"/>
    <s v="match"/>
    <n v="0"/>
    <d v="2026-02-01T00:00:00"/>
    <n v="2"/>
    <s v="Within SLA"/>
    <x v="1"/>
    <n v="0"/>
    <n v="0"/>
    <n v="0"/>
    <n v="0"/>
    <n v="0"/>
  </r>
  <r>
    <s v="TXN000151"/>
    <n v="1766.54"/>
    <n v="1766.54"/>
    <s v="SUCCESS"/>
    <s v="SUCCESS"/>
    <n v="1"/>
    <s v="found"/>
    <s v="Not Duplicate"/>
    <s v="match"/>
    <s v="match"/>
    <n v="0"/>
    <d v="2026-01-26T00:00:00"/>
    <n v="0"/>
    <s v="Within SLA"/>
    <x v="0"/>
    <n v="0"/>
    <n v="0"/>
    <n v="0"/>
    <n v="0"/>
    <n v="0"/>
  </r>
  <r>
    <s v="TXN000152"/>
    <n v="4530.6499999999996"/>
    <n v="4077.58"/>
    <s v="SUCCESS"/>
    <s v="SUCCESS"/>
    <n v="1"/>
    <s v="found"/>
    <s v="Not Duplicate"/>
    <s v="mismatch"/>
    <s v="match"/>
    <n v="453.06999999999971"/>
    <d v="2026-03-22T00:00:00"/>
    <n v="0"/>
    <s v="Within SLA"/>
    <x v="3"/>
    <n v="0"/>
    <n v="0"/>
    <n v="1"/>
    <n v="0"/>
    <n v="0"/>
  </r>
  <r>
    <s v="TXN000153"/>
    <n v="1349.69"/>
    <n v="1349.69"/>
    <s v="SUCCESS"/>
    <s v="SUCCESS"/>
    <n v="2"/>
    <s v="found"/>
    <s v="Duplicate"/>
    <s v="match"/>
    <s v="match"/>
    <n v="0"/>
    <d v="2026-01-16T00:00:00"/>
    <n v="1"/>
    <s v="Within SLA"/>
    <x v="4"/>
    <n v="0"/>
    <n v="1"/>
    <n v="0"/>
    <n v="0"/>
    <n v="0"/>
  </r>
  <r>
    <s v="TXN000154"/>
    <n v="53824.28"/>
    <n v="53824.28"/>
    <s v="SUCCESS"/>
    <s v="SUCCESS"/>
    <n v="1"/>
    <s v="found"/>
    <s v="Not Duplicate"/>
    <s v="match"/>
    <s v="match"/>
    <n v="0"/>
    <d v="2026-03-02T00:00:00"/>
    <n v="2"/>
    <s v="Within SLA"/>
    <x v="0"/>
    <n v="0"/>
    <n v="0"/>
    <n v="0"/>
    <n v="0"/>
    <n v="0"/>
  </r>
  <r>
    <s v="TXN000155"/>
    <n v="1217.81"/>
    <n v="1217.81"/>
    <s v="SUCCESS"/>
    <s v="SUCCESS"/>
    <n v="1"/>
    <s v="found"/>
    <s v="Not Duplicate"/>
    <s v="match"/>
    <s v="match"/>
    <n v="0"/>
    <d v="2026-03-22T00:00:00"/>
    <n v="3"/>
    <s v="SLA Breached"/>
    <x v="3"/>
    <n v="0"/>
    <n v="0"/>
    <n v="0"/>
    <n v="0"/>
    <n v="1"/>
  </r>
  <r>
    <s v="TXN000156"/>
    <n v="3144.5"/>
    <n v="3144.5"/>
    <s v="SUCCESS"/>
    <s v="SUCCESS"/>
    <n v="1"/>
    <s v="found"/>
    <s v="Not Duplicate"/>
    <s v="match"/>
    <s v="match"/>
    <n v="0"/>
    <d v="2026-02-18T00:00:00"/>
    <n v="1"/>
    <s v="Within SLA"/>
    <x v="3"/>
    <n v="0"/>
    <n v="0"/>
    <n v="0"/>
    <n v="0"/>
    <n v="0"/>
  </r>
  <r>
    <s v="TXN000157"/>
    <n v="13531.93"/>
    <n v="13531.93"/>
    <s v="FAILED"/>
    <s v="FAILED"/>
    <n v="1"/>
    <s v="found"/>
    <s v="Not Duplicate"/>
    <s v="match"/>
    <s v="match"/>
    <n v="0"/>
    <d v="2026-01-31T00:00:00"/>
    <n v="3"/>
    <s v="SLA Breached"/>
    <x v="0"/>
    <n v="0"/>
    <n v="0"/>
    <n v="0"/>
    <n v="0"/>
    <n v="1"/>
  </r>
  <r>
    <s v="TXN000158"/>
    <n v="7124.1"/>
    <e v="#N/A"/>
    <s v="SUCCESS"/>
    <e v="#N/A"/>
    <n v="0"/>
    <s v="missing"/>
    <s v="Not Duplicate"/>
    <s v="not processed"/>
    <s v="not processed"/>
    <s v="missing"/>
    <s v="not processed"/>
    <s v="not processed"/>
    <s v="Not Processed"/>
    <x v="0"/>
    <n v="1"/>
    <n v="0"/>
    <n v="0"/>
    <n v="0"/>
    <n v="0"/>
  </r>
  <r>
    <s v="TXN000159"/>
    <n v="10187.52"/>
    <n v="10187.52"/>
    <s v="SUCCESS"/>
    <s v="SUCCESS"/>
    <n v="1"/>
    <s v="found"/>
    <s v="Not Duplicate"/>
    <s v="match"/>
    <s v="match"/>
    <n v="0"/>
    <d v="2026-03-23T00:00:00"/>
    <n v="3"/>
    <s v="SLA Breached"/>
    <x v="1"/>
    <n v="0"/>
    <n v="0"/>
    <n v="0"/>
    <n v="0"/>
    <n v="1"/>
  </r>
  <r>
    <s v="TXN000160"/>
    <n v="7772.33"/>
    <n v="7772.33"/>
    <s v="SUCCESS"/>
    <s v="SUCCESS"/>
    <n v="1"/>
    <s v="found"/>
    <s v="Not Duplicate"/>
    <s v="match"/>
    <s v="match"/>
    <n v="0"/>
    <d v="2026-03-16T00:00:00"/>
    <n v="1"/>
    <s v="Within SLA"/>
    <x v="0"/>
    <n v="0"/>
    <n v="0"/>
    <n v="0"/>
    <n v="0"/>
    <n v="0"/>
  </r>
  <r>
    <s v="TXN000161"/>
    <n v="8804.17"/>
    <n v="8804.17"/>
    <s v="SUCCESS"/>
    <s v="SUCCESS"/>
    <n v="1"/>
    <s v="found"/>
    <s v="Not Duplicate"/>
    <s v="match"/>
    <s v="match"/>
    <n v="0"/>
    <d v="2026-03-24T00:00:00"/>
    <n v="1"/>
    <s v="Within SLA"/>
    <x v="0"/>
    <n v="0"/>
    <n v="0"/>
    <n v="0"/>
    <n v="0"/>
    <n v="0"/>
  </r>
  <r>
    <s v="TXN000162"/>
    <n v="10237.73"/>
    <n v="10237.73"/>
    <s v="SUCCESS"/>
    <s v="SUCCESS"/>
    <n v="1"/>
    <s v="found"/>
    <s v="Not Duplicate"/>
    <s v="match"/>
    <s v="match"/>
    <n v="0"/>
    <d v="2026-01-15T00:00:00"/>
    <n v="2"/>
    <s v="Within SLA"/>
    <x v="4"/>
    <n v="0"/>
    <n v="0"/>
    <n v="0"/>
    <n v="0"/>
    <n v="0"/>
  </r>
  <r>
    <s v="TXN000163"/>
    <n v="6551.02"/>
    <n v="6551.02"/>
    <s v="SUCCESS"/>
    <s v="SUCCESS"/>
    <n v="1"/>
    <s v="found"/>
    <s v="Not Duplicate"/>
    <s v="match"/>
    <s v="match"/>
    <n v="0"/>
    <d v="2026-03-14T00:00:00"/>
    <n v="3"/>
    <s v="SLA Breached"/>
    <x v="0"/>
    <n v="0"/>
    <n v="0"/>
    <n v="0"/>
    <n v="0"/>
    <n v="1"/>
  </r>
  <r>
    <s v="TXN000164"/>
    <n v="1320.06"/>
    <n v="1320.06"/>
    <s v="SUCCESS"/>
    <s v="SUCCESS"/>
    <n v="1"/>
    <s v="found"/>
    <s v="Not Duplicate"/>
    <s v="match"/>
    <s v="match"/>
    <n v="0"/>
    <d v="2026-03-07T00:00:00"/>
    <n v="0"/>
    <s v="Within SLA"/>
    <x v="0"/>
    <n v="0"/>
    <n v="0"/>
    <n v="0"/>
    <n v="0"/>
    <n v="0"/>
  </r>
  <r>
    <s v="TXN000165"/>
    <n v="30843.23"/>
    <n v="30843.23"/>
    <s v="SUCCESS"/>
    <s v="SUCCESS"/>
    <n v="1"/>
    <s v="found"/>
    <s v="Not Duplicate"/>
    <s v="match"/>
    <s v="match"/>
    <n v="0"/>
    <d v="2026-02-16T00:00:00"/>
    <n v="2"/>
    <s v="Within SLA"/>
    <x v="4"/>
    <n v="0"/>
    <n v="0"/>
    <n v="0"/>
    <n v="0"/>
    <n v="0"/>
  </r>
  <r>
    <s v="TXN000166"/>
    <n v="42672.58"/>
    <n v="42672.58"/>
    <s v="SUCCESS"/>
    <s v="SUCCESS"/>
    <n v="1"/>
    <s v="found"/>
    <s v="Not Duplicate"/>
    <s v="match"/>
    <s v="match"/>
    <n v="0"/>
    <d v="2026-01-18T00:00:00"/>
    <n v="3"/>
    <s v="SLA Breached"/>
    <x v="0"/>
    <n v="0"/>
    <n v="0"/>
    <n v="0"/>
    <n v="0"/>
    <n v="1"/>
  </r>
  <r>
    <s v="TXN000167"/>
    <n v="12594.88"/>
    <n v="12594.88"/>
    <s v="SUCCESS"/>
    <s v="SUCCESS"/>
    <n v="1"/>
    <s v="found"/>
    <s v="Not Duplicate"/>
    <s v="match"/>
    <s v="match"/>
    <n v="0"/>
    <d v="2026-03-03T00:00:00"/>
    <n v="1"/>
    <s v="Within SLA"/>
    <x v="2"/>
    <n v="0"/>
    <n v="0"/>
    <n v="0"/>
    <n v="0"/>
    <n v="0"/>
  </r>
  <r>
    <s v="TXN000168"/>
    <n v="5896.16"/>
    <n v="5896.16"/>
    <s v="FAILED"/>
    <s v="FAILED"/>
    <n v="1"/>
    <s v="found"/>
    <s v="Not Duplicate"/>
    <s v="match"/>
    <s v="match"/>
    <n v="0"/>
    <d v="2026-01-31T00:00:00"/>
    <n v="3"/>
    <s v="SLA Breached"/>
    <x v="2"/>
    <n v="0"/>
    <n v="0"/>
    <n v="0"/>
    <n v="0"/>
    <n v="1"/>
  </r>
  <r>
    <s v="TXN000169"/>
    <n v="630.91999999999996"/>
    <n v="630.91999999999996"/>
    <s v="SUCCESS"/>
    <s v="SUCCESS"/>
    <n v="1"/>
    <s v="found"/>
    <s v="Not Duplicate"/>
    <s v="match"/>
    <s v="match"/>
    <n v="0"/>
    <d v="2026-01-27T00:00:00"/>
    <n v="2"/>
    <s v="Within SLA"/>
    <x v="0"/>
    <n v="0"/>
    <n v="0"/>
    <n v="0"/>
    <n v="0"/>
    <n v="0"/>
  </r>
  <r>
    <s v="TXN000170"/>
    <n v="9962.2800000000007"/>
    <n v="9962.2800000000007"/>
    <s v="SUCCESS"/>
    <s v="SUCCESS"/>
    <n v="1"/>
    <s v="found"/>
    <s v="Not Duplicate"/>
    <s v="match"/>
    <s v="match"/>
    <n v="0"/>
    <d v="2026-01-28T00:00:00"/>
    <n v="0"/>
    <s v="Within SLA"/>
    <x v="1"/>
    <n v="0"/>
    <n v="0"/>
    <n v="0"/>
    <n v="0"/>
    <n v="0"/>
  </r>
  <r>
    <s v="TXN000171"/>
    <n v="1173.19"/>
    <n v="1173.19"/>
    <s v="SUCCESS"/>
    <s v="SUCCESS"/>
    <n v="1"/>
    <s v="found"/>
    <s v="Not Duplicate"/>
    <s v="match"/>
    <s v="match"/>
    <n v="0"/>
    <d v="2026-02-20T00:00:00"/>
    <n v="1"/>
    <s v="Within SLA"/>
    <x v="2"/>
    <n v="0"/>
    <n v="0"/>
    <n v="0"/>
    <n v="0"/>
    <n v="0"/>
  </r>
  <r>
    <s v="TXN000172"/>
    <n v="18510.080000000002"/>
    <n v="18510.080000000002"/>
    <s v="SUCCESS"/>
    <s v="SUCCESS"/>
    <n v="1"/>
    <s v="found"/>
    <s v="Not Duplicate"/>
    <s v="match"/>
    <s v="match"/>
    <n v="0"/>
    <d v="2026-02-27T00:00:00"/>
    <n v="2"/>
    <s v="Within SLA"/>
    <x v="3"/>
    <n v="0"/>
    <n v="0"/>
    <n v="0"/>
    <n v="0"/>
    <n v="0"/>
  </r>
  <r>
    <s v="TXN000173"/>
    <n v="760.89"/>
    <n v="760.89"/>
    <s v="SUCCESS"/>
    <s v="SUCCESS"/>
    <n v="1"/>
    <s v="found"/>
    <s v="Not Duplicate"/>
    <s v="match"/>
    <s v="match"/>
    <n v="0"/>
    <d v="2026-01-09T00:00:00"/>
    <n v="1"/>
    <s v="Within SLA"/>
    <x v="0"/>
    <n v="0"/>
    <n v="0"/>
    <n v="0"/>
    <n v="0"/>
    <n v="0"/>
  </r>
  <r>
    <s v="TXN000174"/>
    <n v="1496.08"/>
    <n v="1496.08"/>
    <s v="SUCCESS"/>
    <s v="SUCCESS"/>
    <n v="1"/>
    <s v="found"/>
    <s v="Not Duplicate"/>
    <s v="match"/>
    <s v="match"/>
    <n v="0"/>
    <d v="2026-02-16T00:00:00"/>
    <n v="2"/>
    <s v="Within SLA"/>
    <x v="0"/>
    <n v="0"/>
    <n v="0"/>
    <n v="0"/>
    <n v="0"/>
    <n v="0"/>
  </r>
  <r>
    <s v="TXN000175"/>
    <n v="2125.29"/>
    <n v="2125.29"/>
    <s v="SUCCESS"/>
    <s v="SUCCESS"/>
    <n v="2"/>
    <s v="found"/>
    <s v="Duplicate"/>
    <s v="match"/>
    <s v="match"/>
    <n v="0"/>
    <d v="2026-01-29T00:00:00"/>
    <n v="2"/>
    <s v="Within SLA"/>
    <x v="4"/>
    <n v="0"/>
    <n v="1"/>
    <n v="0"/>
    <n v="0"/>
    <n v="0"/>
  </r>
  <r>
    <s v="TXN000176"/>
    <n v="2266.48"/>
    <n v="2266.48"/>
    <s v="SUCCESS"/>
    <s v="SUCCESS"/>
    <n v="1"/>
    <s v="found"/>
    <s v="Not Duplicate"/>
    <s v="match"/>
    <s v="match"/>
    <n v="0"/>
    <d v="2026-01-14T00:00:00"/>
    <n v="3"/>
    <s v="SLA Breached"/>
    <x v="2"/>
    <n v="0"/>
    <n v="0"/>
    <n v="0"/>
    <n v="0"/>
    <n v="1"/>
  </r>
  <r>
    <s v="TXN000177"/>
    <n v="2617.98"/>
    <n v="2617.98"/>
    <s v="SUCCESS"/>
    <s v="SUCCESS"/>
    <n v="1"/>
    <s v="found"/>
    <s v="Not Duplicate"/>
    <s v="match"/>
    <s v="match"/>
    <n v="0"/>
    <d v="2026-02-09T00:00:00"/>
    <n v="1"/>
    <s v="Within SLA"/>
    <x v="1"/>
    <n v="0"/>
    <n v="0"/>
    <n v="0"/>
    <n v="0"/>
    <n v="0"/>
  </r>
  <r>
    <s v="TXN000178"/>
    <n v="3870.97"/>
    <n v="3870.97"/>
    <s v="SUCCESS"/>
    <s v="SUCCESS"/>
    <n v="1"/>
    <s v="found"/>
    <s v="Not Duplicate"/>
    <s v="match"/>
    <s v="match"/>
    <n v="0"/>
    <d v="2026-02-01T00:00:00"/>
    <n v="3"/>
    <s v="SLA Breached"/>
    <x v="3"/>
    <n v="0"/>
    <n v="0"/>
    <n v="0"/>
    <n v="0"/>
    <n v="1"/>
  </r>
  <r>
    <s v="TXN000179"/>
    <n v="4985.6499999999996"/>
    <n v="4985.6499999999996"/>
    <s v="FAILED"/>
    <s v="FAILED"/>
    <n v="1"/>
    <s v="found"/>
    <s v="Not Duplicate"/>
    <s v="match"/>
    <s v="match"/>
    <n v="0"/>
    <d v="2026-02-12T00:00:00"/>
    <n v="1"/>
    <s v="Within SLA"/>
    <x v="0"/>
    <n v="0"/>
    <n v="0"/>
    <n v="0"/>
    <n v="0"/>
    <n v="0"/>
  </r>
  <r>
    <s v="TXN000180"/>
    <n v="3394.1"/>
    <n v="3394.1"/>
    <s v="REVERSED"/>
    <s v="REVERSED"/>
    <n v="1"/>
    <s v="found"/>
    <s v="Not Duplicate"/>
    <s v="match"/>
    <s v="match"/>
    <n v="0"/>
    <d v="2026-02-22T00:00:00"/>
    <n v="1"/>
    <s v="Within SLA"/>
    <x v="3"/>
    <n v="0"/>
    <n v="0"/>
    <n v="0"/>
    <n v="0"/>
    <n v="0"/>
  </r>
  <r>
    <s v="TXN000181"/>
    <n v="5698.81"/>
    <n v="5698.81"/>
    <s v="SUCCESS"/>
    <s v="SUCCESS"/>
    <n v="1"/>
    <s v="found"/>
    <s v="Not Duplicate"/>
    <s v="match"/>
    <s v="match"/>
    <n v="0"/>
    <d v="2026-01-19T00:00:00"/>
    <n v="1"/>
    <s v="Within SLA"/>
    <x v="1"/>
    <n v="0"/>
    <n v="0"/>
    <n v="0"/>
    <n v="0"/>
    <n v="0"/>
  </r>
  <r>
    <s v="TXN000182"/>
    <n v="10087.86"/>
    <n v="10087.86"/>
    <s v="SUCCESS"/>
    <s v="SUCCESS"/>
    <n v="1"/>
    <s v="found"/>
    <s v="Not Duplicate"/>
    <s v="match"/>
    <s v="match"/>
    <n v="0"/>
    <d v="2026-03-06T00:00:00"/>
    <n v="3"/>
    <s v="SLA Breached"/>
    <x v="0"/>
    <n v="0"/>
    <n v="0"/>
    <n v="0"/>
    <n v="0"/>
    <n v="1"/>
  </r>
  <r>
    <s v="TXN000183"/>
    <n v="4192.9799999999996"/>
    <n v="4192.9799999999996"/>
    <s v="SUCCESS"/>
    <s v="SUCCESS"/>
    <n v="1"/>
    <s v="found"/>
    <s v="Not Duplicate"/>
    <s v="match"/>
    <s v="match"/>
    <n v="0"/>
    <d v="2026-03-30T00:00:00"/>
    <n v="0"/>
    <s v="Within SLA"/>
    <x v="2"/>
    <n v="0"/>
    <n v="0"/>
    <n v="0"/>
    <n v="0"/>
    <n v="0"/>
  </r>
  <r>
    <s v="TXN000184"/>
    <n v="1371.59"/>
    <n v="1371.59"/>
    <s v="SUCCESS"/>
    <s v="SUCCESS"/>
    <n v="1"/>
    <s v="found"/>
    <s v="Not Duplicate"/>
    <s v="match"/>
    <s v="match"/>
    <n v="0"/>
    <d v="2026-01-11T00:00:00"/>
    <n v="0"/>
    <s v="Within SLA"/>
    <x v="4"/>
    <n v="0"/>
    <n v="0"/>
    <n v="0"/>
    <n v="0"/>
    <n v="0"/>
  </r>
  <r>
    <s v="TXN000185"/>
    <n v="7110.98"/>
    <n v="7110.98"/>
    <s v="REVERSED"/>
    <s v="REVERSED"/>
    <n v="1"/>
    <s v="found"/>
    <s v="Not Duplicate"/>
    <s v="match"/>
    <s v="match"/>
    <n v="0"/>
    <d v="2026-02-09T00:00:00"/>
    <n v="3"/>
    <s v="SLA Breached"/>
    <x v="4"/>
    <n v="0"/>
    <n v="0"/>
    <n v="0"/>
    <n v="0"/>
    <n v="1"/>
  </r>
  <r>
    <s v="TXN000186"/>
    <n v="1691.28"/>
    <n v="1691.28"/>
    <s v="SUCCESS"/>
    <s v="SUCCESS"/>
    <n v="1"/>
    <s v="found"/>
    <s v="Not Duplicate"/>
    <s v="match"/>
    <s v="match"/>
    <n v="0"/>
    <d v="2026-01-15T00:00:00"/>
    <n v="2"/>
    <s v="Within SLA"/>
    <x v="0"/>
    <n v="0"/>
    <n v="0"/>
    <n v="0"/>
    <n v="0"/>
    <n v="0"/>
  </r>
  <r>
    <s v="TXN000187"/>
    <n v="8324"/>
    <n v="8324"/>
    <s v="SUCCESS"/>
    <s v="SUCCESS"/>
    <n v="1"/>
    <s v="found"/>
    <s v="Not Duplicate"/>
    <s v="match"/>
    <s v="match"/>
    <n v="0"/>
    <d v="2026-03-26T00:00:00"/>
    <n v="1"/>
    <s v="Within SLA"/>
    <x v="0"/>
    <n v="0"/>
    <n v="0"/>
    <n v="0"/>
    <n v="0"/>
    <n v="0"/>
  </r>
  <r>
    <s v="TXN000188"/>
    <n v="8941.51"/>
    <n v="8941.51"/>
    <s v="SUCCESS"/>
    <s v="SUCCESS"/>
    <n v="1"/>
    <s v="found"/>
    <s v="Not Duplicate"/>
    <s v="match"/>
    <s v="match"/>
    <n v="0"/>
    <d v="2026-02-18T00:00:00"/>
    <n v="3"/>
    <s v="SLA Breached"/>
    <x v="4"/>
    <n v="0"/>
    <n v="0"/>
    <n v="0"/>
    <n v="0"/>
    <n v="1"/>
  </r>
  <r>
    <s v="TXN000189"/>
    <n v="13728.83"/>
    <n v="13728.83"/>
    <s v="SUCCESS"/>
    <s v="SUCCESS"/>
    <n v="1"/>
    <s v="found"/>
    <s v="Not Duplicate"/>
    <s v="match"/>
    <s v="match"/>
    <n v="0"/>
    <d v="2026-01-23T00:00:00"/>
    <n v="0"/>
    <s v="Within SLA"/>
    <x v="0"/>
    <n v="0"/>
    <n v="0"/>
    <n v="0"/>
    <n v="0"/>
    <n v="0"/>
  </r>
  <r>
    <s v="TXN000190"/>
    <n v="1731.56"/>
    <n v="1731.56"/>
    <s v="SUCCESS"/>
    <s v="SUCCESS"/>
    <n v="1"/>
    <s v="found"/>
    <s v="Not Duplicate"/>
    <s v="match"/>
    <s v="match"/>
    <n v="0"/>
    <d v="2026-03-22T00:00:00"/>
    <n v="1"/>
    <s v="Within SLA"/>
    <x v="0"/>
    <n v="0"/>
    <n v="0"/>
    <n v="0"/>
    <n v="0"/>
    <n v="0"/>
  </r>
  <r>
    <s v="TXN000191"/>
    <n v="2564.5"/>
    <n v="2564.5"/>
    <s v="SUCCESS"/>
    <s v="SUCCESS"/>
    <n v="1"/>
    <s v="found"/>
    <s v="Not Duplicate"/>
    <s v="match"/>
    <s v="match"/>
    <n v="0"/>
    <d v="2026-02-18T00:00:00"/>
    <n v="1"/>
    <s v="Within SLA"/>
    <x v="0"/>
    <n v="0"/>
    <n v="0"/>
    <n v="0"/>
    <n v="0"/>
    <n v="0"/>
  </r>
  <r>
    <s v="TXN000192"/>
    <n v="5209.76"/>
    <n v="5209.76"/>
    <s v="SUCCESS"/>
    <s v="SUCCESS"/>
    <n v="1"/>
    <s v="found"/>
    <s v="Not Duplicate"/>
    <s v="match"/>
    <s v="match"/>
    <n v="0"/>
    <d v="2026-01-19T00:00:00"/>
    <n v="1"/>
    <s v="Within SLA"/>
    <x v="0"/>
    <n v="0"/>
    <n v="0"/>
    <n v="0"/>
    <n v="0"/>
    <n v="0"/>
  </r>
  <r>
    <s v="TXN000193"/>
    <n v="6512.78"/>
    <n v="6512.78"/>
    <s v="SUCCESS"/>
    <s v="SUCCESS"/>
    <n v="1"/>
    <s v="found"/>
    <s v="Not Duplicate"/>
    <s v="match"/>
    <s v="match"/>
    <n v="0"/>
    <d v="2026-01-21T00:00:00"/>
    <n v="1"/>
    <s v="Within SLA"/>
    <x v="0"/>
    <n v="0"/>
    <n v="0"/>
    <n v="0"/>
    <n v="0"/>
    <n v="0"/>
  </r>
  <r>
    <s v="TXN000194"/>
    <n v="6020.49"/>
    <n v="6020.49"/>
    <s v="SUCCESS"/>
    <s v="SUCCESS"/>
    <n v="1"/>
    <s v="found"/>
    <s v="Not Duplicate"/>
    <s v="match"/>
    <s v="match"/>
    <n v="0"/>
    <d v="2026-01-12T00:00:00"/>
    <n v="2"/>
    <s v="Within SLA"/>
    <x v="0"/>
    <n v="0"/>
    <n v="0"/>
    <n v="0"/>
    <n v="0"/>
    <n v="0"/>
  </r>
  <r>
    <s v="TXN000195"/>
    <n v="46182.43"/>
    <n v="46182.43"/>
    <s v="SUCCESS"/>
    <s v="SUCCESS"/>
    <n v="1"/>
    <s v="found"/>
    <s v="Not Duplicate"/>
    <s v="match"/>
    <s v="match"/>
    <n v="0"/>
    <d v="2026-02-16T00:00:00"/>
    <n v="3"/>
    <s v="SLA Breached"/>
    <x v="3"/>
    <n v="0"/>
    <n v="0"/>
    <n v="0"/>
    <n v="0"/>
    <n v="1"/>
  </r>
  <r>
    <s v="TXN000196"/>
    <n v="3653.21"/>
    <n v="3653.21"/>
    <s v="SUCCESS"/>
    <s v="SUCCESS"/>
    <n v="1"/>
    <s v="found"/>
    <s v="Not Duplicate"/>
    <s v="match"/>
    <s v="match"/>
    <n v="0"/>
    <d v="2026-01-14T00:00:00"/>
    <n v="2"/>
    <s v="Within SLA"/>
    <x v="1"/>
    <n v="0"/>
    <n v="0"/>
    <n v="0"/>
    <n v="0"/>
    <n v="0"/>
  </r>
  <r>
    <s v="TXN000197"/>
    <n v="15038.05"/>
    <n v="15038.05"/>
    <s v="SUCCESS"/>
    <s v="SUCCESS"/>
    <n v="1"/>
    <s v="found"/>
    <s v="Not Duplicate"/>
    <s v="match"/>
    <s v="match"/>
    <n v="0"/>
    <d v="2026-03-22T00:00:00"/>
    <n v="3"/>
    <s v="SLA Breached"/>
    <x v="0"/>
    <n v="0"/>
    <n v="0"/>
    <n v="0"/>
    <n v="0"/>
    <n v="1"/>
  </r>
  <r>
    <s v="TXN000198"/>
    <n v="5584.04"/>
    <n v="5584.04"/>
    <s v="SUCCESS"/>
    <s v="SUCCESS"/>
    <n v="1"/>
    <s v="found"/>
    <s v="Not Duplicate"/>
    <s v="match"/>
    <s v="match"/>
    <n v="0"/>
    <d v="2026-02-26T00:00:00"/>
    <n v="2"/>
    <s v="Within SLA"/>
    <x v="0"/>
    <n v="0"/>
    <n v="0"/>
    <n v="0"/>
    <n v="0"/>
    <n v="0"/>
  </r>
  <r>
    <s v="TXN000199"/>
    <n v="8916.15"/>
    <n v="8916.15"/>
    <s v="SUCCESS"/>
    <s v="SUCCESS"/>
    <n v="1"/>
    <s v="found"/>
    <s v="Not Duplicate"/>
    <s v="match"/>
    <s v="match"/>
    <n v="0"/>
    <d v="2026-03-04T00:00:00"/>
    <n v="3"/>
    <s v="SLA Breached"/>
    <x v="2"/>
    <n v="0"/>
    <n v="0"/>
    <n v="0"/>
    <n v="0"/>
    <n v="1"/>
  </r>
  <r>
    <s v="TXN000200"/>
    <n v="8502.42"/>
    <n v="7652.18"/>
    <s v="FAILED"/>
    <s v="FAILED"/>
    <n v="1"/>
    <s v="found"/>
    <s v="Not Duplicate"/>
    <s v="mismatch"/>
    <s v="match"/>
    <n v="850.23999999999978"/>
    <d v="2026-03-25T00:00:00"/>
    <n v="0"/>
    <s v="Within SLA"/>
    <x v="2"/>
    <n v="0"/>
    <n v="0"/>
    <n v="1"/>
    <n v="0"/>
    <n v="0"/>
  </r>
  <r>
    <s v="TXN000201"/>
    <n v="30039.07"/>
    <n v="30039.07"/>
    <s v="SUCCESS"/>
    <s v="SUCCESS"/>
    <n v="1"/>
    <s v="found"/>
    <s v="Not Duplicate"/>
    <s v="match"/>
    <s v="match"/>
    <n v="0"/>
    <d v="2026-01-10T00:00:00"/>
    <n v="3"/>
    <s v="SLA Breached"/>
    <x v="4"/>
    <n v="0"/>
    <n v="0"/>
    <n v="0"/>
    <n v="0"/>
    <n v="1"/>
  </r>
  <r>
    <s v="TXN000202"/>
    <n v="12561.27"/>
    <n v="12561.27"/>
    <s v="SUCCESS"/>
    <s v="SUCCESS"/>
    <n v="1"/>
    <s v="found"/>
    <s v="Not Duplicate"/>
    <s v="match"/>
    <s v="match"/>
    <n v="0"/>
    <d v="2026-02-20T00:00:00"/>
    <n v="0"/>
    <s v="Within SLA"/>
    <x v="2"/>
    <n v="0"/>
    <n v="0"/>
    <n v="0"/>
    <n v="0"/>
    <n v="0"/>
  </r>
  <r>
    <s v="TXN000203"/>
    <n v="8767.92"/>
    <n v="8767.92"/>
    <s v="SUCCESS"/>
    <s v="SUCCESS"/>
    <n v="1"/>
    <s v="found"/>
    <s v="Not Duplicate"/>
    <s v="match"/>
    <s v="match"/>
    <n v="0"/>
    <d v="2026-03-30T00:00:00"/>
    <n v="1"/>
    <s v="Within SLA"/>
    <x v="0"/>
    <n v="0"/>
    <n v="0"/>
    <n v="0"/>
    <n v="0"/>
    <n v="0"/>
  </r>
  <r>
    <s v="TXN000204"/>
    <n v="13445.62"/>
    <n v="13445.62"/>
    <s v="SUCCESS"/>
    <s v="SUCCESS"/>
    <n v="1"/>
    <s v="found"/>
    <s v="Not Duplicate"/>
    <s v="match"/>
    <s v="match"/>
    <n v="0"/>
    <d v="2026-01-24T00:00:00"/>
    <n v="2"/>
    <s v="Within SLA"/>
    <x v="1"/>
    <n v="0"/>
    <n v="0"/>
    <n v="0"/>
    <n v="0"/>
    <n v="0"/>
  </r>
  <r>
    <s v="TXN000205"/>
    <n v="28196.7"/>
    <n v="28196.7"/>
    <s v="SUCCESS"/>
    <s v="SUCCESS"/>
    <n v="1"/>
    <s v="found"/>
    <s v="Not Duplicate"/>
    <s v="match"/>
    <s v="match"/>
    <n v="0"/>
    <d v="2026-02-15T00:00:00"/>
    <n v="1"/>
    <s v="Within SLA"/>
    <x v="3"/>
    <n v="0"/>
    <n v="0"/>
    <n v="0"/>
    <n v="0"/>
    <n v="0"/>
  </r>
  <r>
    <s v="TXN000206"/>
    <n v="6122.15"/>
    <n v="6122.15"/>
    <s v="SUCCESS"/>
    <s v="SUCCESS"/>
    <n v="1"/>
    <s v="found"/>
    <s v="Not Duplicate"/>
    <s v="match"/>
    <s v="match"/>
    <n v="0"/>
    <d v="2026-01-24T00:00:00"/>
    <n v="3"/>
    <s v="SLA Breached"/>
    <x v="0"/>
    <n v="0"/>
    <n v="0"/>
    <n v="0"/>
    <n v="0"/>
    <n v="1"/>
  </r>
  <r>
    <s v="TXN000207"/>
    <n v="789.55"/>
    <n v="789.55"/>
    <s v="SUCCESS"/>
    <s v="SUCCESS"/>
    <n v="1"/>
    <s v="found"/>
    <s v="Not Duplicate"/>
    <s v="match"/>
    <s v="match"/>
    <n v="0"/>
    <d v="2026-01-22T00:00:00"/>
    <n v="1"/>
    <s v="Within SLA"/>
    <x v="2"/>
    <n v="0"/>
    <n v="0"/>
    <n v="0"/>
    <n v="0"/>
    <n v="0"/>
  </r>
  <r>
    <s v="TXN000208"/>
    <n v="10848.1"/>
    <n v="10848.1"/>
    <s v="FAILED"/>
    <s v="FAILED"/>
    <n v="1"/>
    <s v="found"/>
    <s v="Not Duplicate"/>
    <s v="match"/>
    <s v="match"/>
    <n v="0"/>
    <d v="2026-03-05T00:00:00"/>
    <n v="2"/>
    <s v="Within SLA"/>
    <x v="0"/>
    <n v="0"/>
    <n v="0"/>
    <n v="0"/>
    <n v="0"/>
    <n v="0"/>
  </r>
  <r>
    <s v="TXN000209"/>
    <n v="3091.57"/>
    <n v="3091.57"/>
    <s v="SUCCESS"/>
    <s v="SUCCESS"/>
    <n v="1"/>
    <s v="found"/>
    <s v="Not Duplicate"/>
    <s v="match"/>
    <s v="match"/>
    <n v="0"/>
    <d v="2026-03-21T00:00:00"/>
    <n v="2"/>
    <s v="Within SLA"/>
    <x v="3"/>
    <n v="0"/>
    <n v="0"/>
    <n v="0"/>
    <n v="0"/>
    <n v="0"/>
  </r>
  <r>
    <s v="TXN000210"/>
    <n v="377.05"/>
    <n v="377.05"/>
    <s v="SUCCESS"/>
    <s v="SUCCESS"/>
    <n v="1"/>
    <s v="found"/>
    <s v="Not Duplicate"/>
    <s v="match"/>
    <s v="match"/>
    <n v="0"/>
    <d v="2026-03-17T00:00:00"/>
    <n v="2"/>
    <s v="Within SLA"/>
    <x v="2"/>
    <n v="0"/>
    <n v="0"/>
    <n v="0"/>
    <n v="0"/>
    <n v="0"/>
  </r>
  <r>
    <s v="TXN000211"/>
    <n v="6611.02"/>
    <n v="6611.02"/>
    <s v="SUCCESS"/>
    <s v="SUCCESS"/>
    <n v="1"/>
    <s v="found"/>
    <s v="Not Duplicate"/>
    <s v="match"/>
    <s v="match"/>
    <n v="0"/>
    <d v="2026-03-17T00:00:00"/>
    <n v="5"/>
    <s v="SLA Breached"/>
    <x v="3"/>
    <n v="0"/>
    <n v="0"/>
    <n v="0"/>
    <n v="0"/>
    <n v="1"/>
  </r>
  <r>
    <s v="TXN000212"/>
    <n v="3101.08"/>
    <n v="3101.08"/>
    <s v="SUCCESS"/>
    <s v="SUCCESS"/>
    <n v="1"/>
    <s v="found"/>
    <s v="Not Duplicate"/>
    <s v="match"/>
    <s v="match"/>
    <n v="0"/>
    <d v="2026-01-27T00:00:00"/>
    <n v="2"/>
    <s v="Within SLA"/>
    <x v="0"/>
    <n v="0"/>
    <n v="0"/>
    <n v="0"/>
    <n v="0"/>
    <n v="0"/>
  </r>
  <r>
    <s v="TXN000213"/>
    <n v="736.94"/>
    <n v="736.94"/>
    <s v="SUCCESS"/>
    <s v="SUCCESS"/>
    <n v="1"/>
    <s v="found"/>
    <s v="Not Duplicate"/>
    <s v="match"/>
    <s v="match"/>
    <n v="0"/>
    <d v="2026-01-08T00:00:00"/>
    <n v="2"/>
    <s v="Within SLA"/>
    <x v="1"/>
    <n v="0"/>
    <n v="0"/>
    <n v="0"/>
    <n v="0"/>
    <n v="0"/>
  </r>
  <r>
    <s v="TXN000214"/>
    <n v="2435.0100000000002"/>
    <n v="2435.0100000000002"/>
    <s v="SUCCESS"/>
    <s v="SUCCESS"/>
    <n v="1"/>
    <s v="found"/>
    <s v="Not Duplicate"/>
    <s v="match"/>
    <s v="match"/>
    <n v="0"/>
    <d v="2026-01-29T00:00:00"/>
    <n v="3"/>
    <s v="SLA Breached"/>
    <x v="0"/>
    <n v="0"/>
    <n v="0"/>
    <n v="0"/>
    <n v="0"/>
    <n v="1"/>
  </r>
  <r>
    <s v="TXN000215"/>
    <n v="10017.799999999999"/>
    <n v="10017.799999999999"/>
    <s v="SUCCESS"/>
    <s v="SUCCESS"/>
    <n v="1"/>
    <s v="found"/>
    <s v="Not Duplicate"/>
    <s v="match"/>
    <s v="match"/>
    <n v="0"/>
    <d v="2026-03-18T00:00:00"/>
    <n v="2"/>
    <s v="Within SLA"/>
    <x v="0"/>
    <n v="0"/>
    <n v="0"/>
    <n v="0"/>
    <n v="0"/>
    <n v="0"/>
  </r>
  <r>
    <s v="TXN000216"/>
    <n v="1912.11"/>
    <n v="1912.11"/>
    <s v="SUCCESS"/>
    <s v="SUCCESS"/>
    <n v="1"/>
    <s v="found"/>
    <s v="Not Duplicate"/>
    <s v="match"/>
    <s v="match"/>
    <n v="0"/>
    <d v="2026-01-04T00:00:00"/>
    <n v="1"/>
    <s v="Within SLA"/>
    <x v="1"/>
    <n v="0"/>
    <n v="0"/>
    <n v="0"/>
    <n v="0"/>
    <n v="0"/>
  </r>
  <r>
    <s v="TXN000217"/>
    <n v="10591.22"/>
    <n v="10591.22"/>
    <s v="SUCCESS"/>
    <s v="SUCCESS"/>
    <n v="1"/>
    <s v="found"/>
    <s v="Not Duplicate"/>
    <s v="match"/>
    <s v="match"/>
    <n v="0"/>
    <d v="2026-03-27T00:00:00"/>
    <n v="3"/>
    <s v="SLA Breached"/>
    <x v="0"/>
    <n v="0"/>
    <n v="0"/>
    <n v="0"/>
    <n v="0"/>
    <n v="1"/>
  </r>
  <r>
    <s v="TXN000218"/>
    <n v="13958.09"/>
    <n v="13958.09"/>
    <s v="SUCCESS"/>
    <s v="SUCCESS"/>
    <n v="1"/>
    <s v="found"/>
    <s v="Not Duplicate"/>
    <s v="match"/>
    <s v="match"/>
    <n v="0"/>
    <d v="2026-03-05T00:00:00"/>
    <n v="0"/>
    <s v="Within SLA"/>
    <x v="0"/>
    <n v="0"/>
    <n v="0"/>
    <n v="0"/>
    <n v="0"/>
    <n v="0"/>
  </r>
  <r>
    <s v="TXN000219"/>
    <n v="1337.39"/>
    <n v="1337.39"/>
    <s v="SUCCESS"/>
    <s v="SUCCESS"/>
    <n v="1"/>
    <s v="found"/>
    <s v="Not Duplicate"/>
    <s v="match"/>
    <s v="match"/>
    <n v="0"/>
    <d v="2026-01-09T00:00:00"/>
    <n v="3"/>
    <s v="SLA Breached"/>
    <x v="0"/>
    <n v="0"/>
    <n v="0"/>
    <n v="0"/>
    <n v="0"/>
    <n v="1"/>
  </r>
  <r>
    <s v="TXN000220"/>
    <n v="1029.73"/>
    <n v="1029.73"/>
    <s v="SUCCESS"/>
    <s v="SUCCESS"/>
    <n v="1"/>
    <s v="found"/>
    <s v="Not Duplicate"/>
    <s v="match"/>
    <s v="match"/>
    <n v="0"/>
    <d v="2026-01-29T00:00:00"/>
    <n v="2"/>
    <s v="Within SLA"/>
    <x v="0"/>
    <n v="0"/>
    <n v="0"/>
    <n v="0"/>
    <n v="0"/>
    <n v="0"/>
  </r>
  <r>
    <s v="TXN000221"/>
    <n v="913.51"/>
    <n v="913.51"/>
    <s v="SUCCESS"/>
    <s v="SUCCESS"/>
    <n v="1"/>
    <s v="found"/>
    <s v="Not Duplicate"/>
    <s v="match"/>
    <s v="match"/>
    <n v="0"/>
    <d v="2026-03-02T00:00:00"/>
    <n v="3"/>
    <s v="SLA Breached"/>
    <x v="0"/>
    <n v="0"/>
    <n v="0"/>
    <n v="0"/>
    <n v="0"/>
    <n v="1"/>
  </r>
  <r>
    <s v="TXN000222"/>
    <n v="14103.24"/>
    <n v="14103.24"/>
    <s v="SUCCESS"/>
    <s v="FAILED"/>
    <n v="1"/>
    <s v="found"/>
    <s v="Not Duplicate"/>
    <s v="match"/>
    <s v="mismatch"/>
    <n v="0"/>
    <d v="2026-01-07T00:00:00"/>
    <n v="0"/>
    <s v="Within SLA"/>
    <x v="0"/>
    <n v="0"/>
    <n v="0"/>
    <n v="0"/>
    <n v="1"/>
    <n v="0"/>
  </r>
  <r>
    <s v="TXN000223"/>
    <n v="4612.45"/>
    <n v="4612.45"/>
    <s v="SUCCESS"/>
    <s v="SUCCESS"/>
    <n v="1"/>
    <s v="found"/>
    <s v="Not Duplicate"/>
    <s v="match"/>
    <s v="match"/>
    <n v="0"/>
    <d v="2026-02-28T00:00:00"/>
    <n v="3"/>
    <s v="SLA Breached"/>
    <x v="3"/>
    <n v="0"/>
    <n v="0"/>
    <n v="0"/>
    <n v="0"/>
    <n v="1"/>
  </r>
  <r>
    <s v="TXN000224"/>
    <n v="6848.99"/>
    <n v="6848.99"/>
    <s v="SUCCESS"/>
    <s v="SUCCESS"/>
    <n v="1"/>
    <s v="found"/>
    <s v="Not Duplicate"/>
    <s v="match"/>
    <s v="match"/>
    <n v="0"/>
    <d v="2026-01-12T00:00:00"/>
    <n v="1"/>
    <s v="Within SLA"/>
    <x v="3"/>
    <n v="0"/>
    <n v="0"/>
    <n v="0"/>
    <n v="0"/>
    <n v="0"/>
  </r>
  <r>
    <s v="TXN000225"/>
    <n v="2706.34"/>
    <n v="2706.34"/>
    <s v="SUCCESS"/>
    <s v="SUCCESS"/>
    <n v="1"/>
    <s v="found"/>
    <s v="Not Duplicate"/>
    <s v="match"/>
    <s v="match"/>
    <n v="0"/>
    <d v="2026-02-11T00:00:00"/>
    <n v="2"/>
    <s v="Within SLA"/>
    <x v="2"/>
    <n v="0"/>
    <n v="0"/>
    <n v="0"/>
    <n v="0"/>
    <n v="0"/>
  </r>
  <r>
    <s v="TXN000226"/>
    <n v="11459.44"/>
    <n v="11459.44"/>
    <s v="FAILED"/>
    <s v="FAILED"/>
    <n v="1"/>
    <s v="found"/>
    <s v="Not Duplicate"/>
    <s v="match"/>
    <s v="match"/>
    <n v="0"/>
    <d v="2026-02-10T00:00:00"/>
    <n v="0"/>
    <s v="Within SLA"/>
    <x v="4"/>
    <n v="0"/>
    <n v="0"/>
    <n v="0"/>
    <n v="0"/>
    <n v="0"/>
  </r>
  <r>
    <s v="TXN000227"/>
    <n v="12294.87"/>
    <n v="12294.87"/>
    <s v="SUCCESS"/>
    <s v="SUCCESS"/>
    <n v="1"/>
    <s v="found"/>
    <s v="Not Duplicate"/>
    <s v="match"/>
    <s v="match"/>
    <n v="0"/>
    <d v="2026-03-06T00:00:00"/>
    <n v="1"/>
    <s v="Within SLA"/>
    <x v="2"/>
    <n v="0"/>
    <n v="0"/>
    <n v="0"/>
    <n v="0"/>
    <n v="0"/>
  </r>
  <r>
    <s v="TXN000228"/>
    <n v="2082.5"/>
    <n v="2082.5"/>
    <s v="SUCCESS"/>
    <s v="FAILED"/>
    <n v="1"/>
    <s v="found"/>
    <s v="Not Duplicate"/>
    <s v="match"/>
    <s v="mismatch"/>
    <n v="0"/>
    <d v="2026-03-19T00:00:00"/>
    <n v="1"/>
    <s v="Within SLA"/>
    <x v="0"/>
    <n v="0"/>
    <n v="0"/>
    <n v="0"/>
    <n v="1"/>
    <n v="0"/>
  </r>
  <r>
    <s v="TXN000229"/>
    <n v="5517.52"/>
    <n v="5517.52"/>
    <s v="SUCCESS"/>
    <s v="SUCCESS"/>
    <n v="1"/>
    <s v="found"/>
    <s v="Not Duplicate"/>
    <s v="match"/>
    <s v="match"/>
    <n v="0"/>
    <d v="2026-01-07T00:00:00"/>
    <n v="1"/>
    <s v="Within SLA"/>
    <x v="0"/>
    <n v="0"/>
    <n v="0"/>
    <n v="0"/>
    <n v="0"/>
    <n v="0"/>
  </r>
  <r>
    <s v="TXN000230"/>
    <n v="1607.58"/>
    <n v="1607.58"/>
    <s v="SUCCESS"/>
    <s v="SUCCESS"/>
    <n v="1"/>
    <s v="found"/>
    <s v="Not Duplicate"/>
    <s v="match"/>
    <s v="match"/>
    <n v="0"/>
    <d v="2026-03-16T00:00:00"/>
    <n v="1"/>
    <s v="Within SLA"/>
    <x v="0"/>
    <n v="0"/>
    <n v="0"/>
    <n v="0"/>
    <n v="0"/>
    <n v="0"/>
  </r>
  <r>
    <s v="TXN000231"/>
    <n v="12195.4"/>
    <n v="12195.4"/>
    <s v="SUCCESS"/>
    <s v="SUCCESS"/>
    <n v="1"/>
    <s v="found"/>
    <s v="Not Duplicate"/>
    <s v="match"/>
    <s v="match"/>
    <n v="0"/>
    <d v="2026-02-26T00:00:00"/>
    <n v="2"/>
    <s v="Within SLA"/>
    <x v="2"/>
    <n v="0"/>
    <n v="0"/>
    <n v="0"/>
    <n v="0"/>
    <n v="0"/>
  </r>
  <r>
    <s v="TXN000232"/>
    <n v="1438.21"/>
    <n v="1438.21"/>
    <s v="SUCCESS"/>
    <s v="SUCCESS"/>
    <n v="1"/>
    <s v="found"/>
    <s v="Not Duplicate"/>
    <s v="match"/>
    <s v="match"/>
    <n v="0"/>
    <d v="2026-03-13T00:00:00"/>
    <n v="3"/>
    <s v="SLA Breached"/>
    <x v="0"/>
    <n v="0"/>
    <n v="0"/>
    <n v="0"/>
    <n v="0"/>
    <n v="1"/>
  </r>
  <r>
    <s v="TXN000233"/>
    <n v="952.74"/>
    <n v="952.74"/>
    <s v="SUCCESS"/>
    <s v="SUCCESS"/>
    <n v="1"/>
    <s v="found"/>
    <s v="Not Duplicate"/>
    <s v="match"/>
    <s v="match"/>
    <n v="0"/>
    <d v="2026-04-03T00:00:00"/>
    <n v="3"/>
    <s v="SLA Breached"/>
    <x v="0"/>
    <n v="0"/>
    <n v="0"/>
    <n v="0"/>
    <n v="0"/>
    <n v="1"/>
  </r>
  <r>
    <s v="TXN000234"/>
    <n v="1694.34"/>
    <n v="1694.34"/>
    <s v="SUCCESS"/>
    <s v="SUCCESS"/>
    <n v="1"/>
    <s v="found"/>
    <s v="Not Duplicate"/>
    <s v="match"/>
    <s v="match"/>
    <n v="0"/>
    <d v="2026-02-25T00:00:00"/>
    <n v="2"/>
    <s v="Within SLA"/>
    <x v="1"/>
    <n v="0"/>
    <n v="0"/>
    <n v="0"/>
    <n v="0"/>
    <n v="0"/>
  </r>
  <r>
    <s v="TXN000235"/>
    <n v="4304.97"/>
    <n v="4304.97"/>
    <s v="SUCCESS"/>
    <s v="SUCCESS"/>
    <n v="1"/>
    <s v="found"/>
    <s v="Not Duplicate"/>
    <s v="match"/>
    <s v="match"/>
    <n v="0"/>
    <d v="2026-02-10T00:00:00"/>
    <n v="0"/>
    <s v="Within SLA"/>
    <x v="0"/>
    <n v="0"/>
    <n v="0"/>
    <n v="0"/>
    <n v="0"/>
    <n v="0"/>
  </r>
  <r>
    <s v="TXN000236"/>
    <n v="2658.43"/>
    <n v="2658.43"/>
    <s v="REVERSED"/>
    <s v="REVERSED"/>
    <n v="1"/>
    <s v="found"/>
    <s v="Not Duplicate"/>
    <s v="match"/>
    <s v="match"/>
    <n v="0"/>
    <d v="2026-02-04T00:00:00"/>
    <n v="3"/>
    <s v="SLA Breached"/>
    <x v="0"/>
    <n v="0"/>
    <n v="0"/>
    <n v="0"/>
    <n v="0"/>
    <n v="1"/>
  </r>
  <r>
    <s v="TXN000237"/>
    <n v="4253.76"/>
    <n v="4253.76"/>
    <s v="FAILED"/>
    <s v="FAILED"/>
    <n v="1"/>
    <s v="found"/>
    <s v="Not Duplicate"/>
    <s v="match"/>
    <s v="match"/>
    <n v="0"/>
    <d v="2026-03-11T00:00:00"/>
    <n v="0"/>
    <s v="Within SLA"/>
    <x v="1"/>
    <n v="0"/>
    <n v="0"/>
    <n v="0"/>
    <n v="0"/>
    <n v="0"/>
  </r>
  <r>
    <s v="TXN000238"/>
    <n v="1875.31"/>
    <n v="1875.31"/>
    <s v="SUCCESS"/>
    <s v="SUCCESS"/>
    <n v="1"/>
    <s v="found"/>
    <s v="Not Duplicate"/>
    <s v="match"/>
    <s v="match"/>
    <n v="0"/>
    <d v="2026-01-07T00:00:00"/>
    <n v="1"/>
    <s v="Within SLA"/>
    <x v="1"/>
    <n v="0"/>
    <n v="0"/>
    <n v="0"/>
    <n v="0"/>
    <n v="0"/>
  </r>
  <r>
    <s v="TXN000239"/>
    <n v="19300.2"/>
    <n v="19300.2"/>
    <s v="SUCCESS"/>
    <s v="SUCCESS"/>
    <n v="1"/>
    <s v="found"/>
    <s v="Not Duplicate"/>
    <s v="match"/>
    <s v="match"/>
    <n v="0"/>
    <d v="2026-03-29T00:00:00"/>
    <n v="0"/>
    <s v="Within SLA"/>
    <x v="1"/>
    <n v="0"/>
    <n v="0"/>
    <n v="0"/>
    <n v="0"/>
    <n v="0"/>
  </r>
  <r>
    <s v="TXN000240"/>
    <n v="24615.13"/>
    <n v="24615.13"/>
    <s v="SUCCESS"/>
    <s v="SUCCESS"/>
    <n v="1"/>
    <s v="found"/>
    <s v="Not Duplicate"/>
    <s v="match"/>
    <s v="match"/>
    <n v="0"/>
    <d v="2026-02-02T00:00:00"/>
    <n v="2"/>
    <s v="Within SLA"/>
    <x v="0"/>
    <n v="0"/>
    <n v="0"/>
    <n v="0"/>
    <n v="0"/>
    <n v="0"/>
  </r>
  <r>
    <s v="TXN000241"/>
    <n v="751.89"/>
    <n v="751.89"/>
    <s v="SUCCESS"/>
    <s v="SUCCESS"/>
    <n v="1"/>
    <s v="found"/>
    <s v="Not Duplicate"/>
    <s v="match"/>
    <s v="match"/>
    <n v="0"/>
    <d v="2026-01-25T00:00:00"/>
    <n v="3"/>
    <s v="SLA Breached"/>
    <x v="0"/>
    <n v="0"/>
    <n v="0"/>
    <n v="0"/>
    <n v="0"/>
    <n v="1"/>
  </r>
  <r>
    <s v="TXN000242"/>
    <n v="6187.51"/>
    <n v="6187.51"/>
    <s v="SUCCESS"/>
    <s v="SUCCESS"/>
    <n v="1"/>
    <s v="found"/>
    <s v="Not Duplicate"/>
    <s v="match"/>
    <s v="match"/>
    <n v="0"/>
    <d v="2026-01-22T00:00:00"/>
    <n v="1"/>
    <s v="Within SLA"/>
    <x v="0"/>
    <n v="0"/>
    <n v="0"/>
    <n v="0"/>
    <n v="0"/>
    <n v="0"/>
  </r>
  <r>
    <s v="TXN000243"/>
    <n v="1727.55"/>
    <n v="1727.55"/>
    <s v="SUCCESS"/>
    <s v="SUCCESS"/>
    <n v="1"/>
    <s v="found"/>
    <s v="Not Duplicate"/>
    <s v="match"/>
    <s v="match"/>
    <n v="0"/>
    <d v="2026-02-08T00:00:00"/>
    <n v="0"/>
    <s v="Within SLA"/>
    <x v="3"/>
    <n v="0"/>
    <n v="0"/>
    <n v="0"/>
    <n v="0"/>
    <n v="0"/>
  </r>
  <r>
    <s v="TXN000244"/>
    <n v="9441.2099999999991"/>
    <n v="9441.2099999999991"/>
    <s v="SUCCESS"/>
    <s v="SUCCESS"/>
    <n v="1"/>
    <s v="found"/>
    <s v="Not Duplicate"/>
    <s v="match"/>
    <s v="match"/>
    <n v="0"/>
    <d v="2026-03-16T00:00:00"/>
    <n v="3"/>
    <s v="SLA Breached"/>
    <x v="3"/>
    <n v="0"/>
    <n v="0"/>
    <n v="0"/>
    <n v="0"/>
    <n v="1"/>
  </r>
  <r>
    <s v="TXN000245"/>
    <n v="4070.14"/>
    <n v="4070.14"/>
    <s v="SUCCESS"/>
    <s v="SUCCESS"/>
    <n v="1"/>
    <s v="found"/>
    <s v="Not Duplicate"/>
    <s v="match"/>
    <s v="match"/>
    <n v="0"/>
    <d v="2026-01-11T00:00:00"/>
    <n v="0"/>
    <s v="Within SLA"/>
    <x v="4"/>
    <n v="0"/>
    <n v="0"/>
    <n v="0"/>
    <n v="0"/>
    <n v="0"/>
  </r>
  <r>
    <s v="TXN000246"/>
    <n v="1771.68"/>
    <n v="1771.68"/>
    <s v="SUCCESS"/>
    <s v="SUCCESS"/>
    <n v="1"/>
    <s v="found"/>
    <s v="Not Duplicate"/>
    <s v="match"/>
    <s v="match"/>
    <n v="0"/>
    <d v="2026-02-19T00:00:00"/>
    <n v="0"/>
    <s v="Within SLA"/>
    <x v="0"/>
    <n v="0"/>
    <n v="0"/>
    <n v="0"/>
    <n v="0"/>
    <n v="0"/>
  </r>
  <r>
    <s v="TXN000247"/>
    <n v="2849.33"/>
    <n v="2849.33"/>
    <s v="SUCCESS"/>
    <s v="SUCCESS"/>
    <n v="1"/>
    <s v="found"/>
    <s v="Not Duplicate"/>
    <s v="match"/>
    <s v="match"/>
    <n v="0"/>
    <d v="2026-02-08T00:00:00"/>
    <n v="2"/>
    <s v="Within SLA"/>
    <x v="2"/>
    <n v="0"/>
    <n v="0"/>
    <n v="0"/>
    <n v="0"/>
    <n v="0"/>
  </r>
  <r>
    <s v="TXN000248"/>
    <n v="1121.46"/>
    <n v="1121.46"/>
    <s v="SUCCESS"/>
    <s v="SUCCESS"/>
    <n v="1"/>
    <s v="found"/>
    <s v="Not Duplicate"/>
    <s v="match"/>
    <s v="match"/>
    <n v="0"/>
    <d v="2026-01-03T00:00:00"/>
    <n v="0"/>
    <s v="Within SLA"/>
    <x v="0"/>
    <n v="0"/>
    <n v="0"/>
    <n v="0"/>
    <n v="0"/>
    <n v="0"/>
  </r>
  <r>
    <s v="TXN000249"/>
    <n v="3750.42"/>
    <n v="3750.42"/>
    <s v="SUCCESS"/>
    <s v="SUCCESS"/>
    <n v="1"/>
    <s v="found"/>
    <s v="Not Duplicate"/>
    <s v="match"/>
    <s v="match"/>
    <n v="0"/>
    <d v="2026-02-05T00:00:00"/>
    <n v="3"/>
    <s v="SLA Breached"/>
    <x v="2"/>
    <n v="0"/>
    <n v="0"/>
    <n v="0"/>
    <n v="0"/>
    <n v="1"/>
  </r>
  <r>
    <s v="TXN000250"/>
    <n v="9392.9500000000007"/>
    <n v="9392.9500000000007"/>
    <s v="SUCCESS"/>
    <s v="SUCCESS"/>
    <n v="1"/>
    <s v="found"/>
    <s v="Not Duplicate"/>
    <s v="match"/>
    <s v="match"/>
    <n v="0"/>
    <d v="2026-02-14T00:00:00"/>
    <n v="3"/>
    <s v="SLA Breached"/>
    <x v="0"/>
    <n v="0"/>
    <n v="0"/>
    <n v="0"/>
    <n v="0"/>
    <n v="1"/>
  </r>
  <r>
    <s v="TXN000251"/>
    <n v="2358.3200000000002"/>
    <n v="2358.3200000000002"/>
    <s v="SUCCESS"/>
    <s v="SUCCESS"/>
    <n v="1"/>
    <s v="found"/>
    <s v="Not Duplicate"/>
    <s v="match"/>
    <s v="match"/>
    <n v="0"/>
    <d v="2026-01-06T00:00:00"/>
    <n v="1"/>
    <s v="Within SLA"/>
    <x v="0"/>
    <n v="0"/>
    <n v="0"/>
    <n v="0"/>
    <n v="0"/>
    <n v="0"/>
  </r>
  <r>
    <s v="TXN000252"/>
    <n v="12350.88"/>
    <n v="12350.88"/>
    <s v="SUCCESS"/>
    <s v="SUCCESS"/>
    <n v="1"/>
    <s v="found"/>
    <s v="Not Duplicate"/>
    <s v="match"/>
    <s v="match"/>
    <n v="0"/>
    <d v="2026-01-06T00:00:00"/>
    <n v="3"/>
    <s v="SLA Breached"/>
    <x v="3"/>
    <n v="0"/>
    <n v="0"/>
    <n v="0"/>
    <n v="0"/>
    <n v="1"/>
  </r>
  <r>
    <s v="TXN000253"/>
    <n v="4049.7"/>
    <n v="4049.7"/>
    <s v="FAILED"/>
    <s v="FAILED"/>
    <n v="2"/>
    <s v="found"/>
    <s v="Duplicate"/>
    <s v="match"/>
    <s v="match"/>
    <n v="0"/>
    <d v="2026-01-14T00:00:00"/>
    <n v="3"/>
    <s v="SLA Breached"/>
    <x v="4"/>
    <n v="0"/>
    <n v="1"/>
    <n v="0"/>
    <n v="0"/>
    <n v="1"/>
  </r>
  <r>
    <s v="TXN000254"/>
    <n v="3883.72"/>
    <n v="3883.72"/>
    <s v="SUCCESS"/>
    <s v="FAILED"/>
    <n v="1"/>
    <s v="found"/>
    <s v="Not Duplicate"/>
    <s v="match"/>
    <s v="mismatch"/>
    <n v="0"/>
    <d v="2026-01-14T00:00:00"/>
    <n v="3"/>
    <s v="SLA Breached"/>
    <x v="2"/>
    <n v="0"/>
    <n v="0"/>
    <n v="0"/>
    <n v="1"/>
    <n v="1"/>
  </r>
  <r>
    <s v="TXN000255"/>
    <n v="4341.79"/>
    <n v="4341.79"/>
    <s v="SUCCESS"/>
    <s v="SUCCESS"/>
    <n v="1"/>
    <s v="found"/>
    <s v="Not Duplicate"/>
    <s v="match"/>
    <s v="match"/>
    <n v="0"/>
    <d v="2026-01-13T00:00:00"/>
    <n v="3"/>
    <s v="SLA Breached"/>
    <x v="0"/>
    <n v="0"/>
    <n v="0"/>
    <n v="0"/>
    <n v="0"/>
    <n v="1"/>
  </r>
  <r>
    <s v="TXN000256"/>
    <n v="9532.2800000000007"/>
    <n v="9532.2800000000007"/>
    <s v="SUCCESS"/>
    <s v="SUCCESS"/>
    <n v="1"/>
    <s v="found"/>
    <s v="Not Duplicate"/>
    <s v="match"/>
    <s v="match"/>
    <n v="0"/>
    <d v="2026-02-16T00:00:00"/>
    <n v="1"/>
    <s v="Within SLA"/>
    <x v="1"/>
    <n v="0"/>
    <n v="0"/>
    <n v="0"/>
    <n v="0"/>
    <n v="0"/>
  </r>
  <r>
    <s v="TXN000257"/>
    <n v="5154.96"/>
    <n v="5154.96"/>
    <s v="SUCCESS"/>
    <s v="SUCCESS"/>
    <n v="1"/>
    <s v="found"/>
    <s v="Not Duplicate"/>
    <s v="match"/>
    <s v="match"/>
    <n v="0"/>
    <d v="2026-03-23T00:00:00"/>
    <n v="3"/>
    <s v="SLA Breached"/>
    <x v="0"/>
    <n v="0"/>
    <n v="0"/>
    <n v="0"/>
    <n v="0"/>
    <n v="1"/>
  </r>
  <r>
    <s v="TXN000258"/>
    <n v="5343.44"/>
    <n v="5343.44"/>
    <s v="FAILED"/>
    <s v="FAILED"/>
    <n v="1"/>
    <s v="found"/>
    <s v="Not Duplicate"/>
    <s v="match"/>
    <s v="match"/>
    <n v="0"/>
    <d v="2026-01-23T00:00:00"/>
    <n v="1"/>
    <s v="Within SLA"/>
    <x v="2"/>
    <n v="0"/>
    <n v="0"/>
    <n v="0"/>
    <n v="0"/>
    <n v="0"/>
  </r>
  <r>
    <s v="TXN000259"/>
    <n v="1461.93"/>
    <n v="1461.93"/>
    <s v="SUCCESS"/>
    <s v="SUCCESS"/>
    <n v="1"/>
    <s v="found"/>
    <s v="Not Duplicate"/>
    <s v="match"/>
    <s v="match"/>
    <n v="0"/>
    <d v="2026-03-15T00:00:00"/>
    <n v="0"/>
    <s v="Within SLA"/>
    <x v="3"/>
    <n v="0"/>
    <n v="0"/>
    <n v="0"/>
    <n v="0"/>
    <n v="0"/>
  </r>
  <r>
    <s v="TXN000260"/>
    <n v="4303.5"/>
    <n v="4303.5"/>
    <s v="SUCCESS"/>
    <s v="SUCCESS"/>
    <n v="1"/>
    <s v="found"/>
    <s v="Not Duplicate"/>
    <s v="match"/>
    <s v="match"/>
    <n v="0"/>
    <d v="2026-01-07T00:00:00"/>
    <n v="3"/>
    <s v="SLA Breached"/>
    <x v="0"/>
    <n v="0"/>
    <n v="0"/>
    <n v="0"/>
    <n v="0"/>
    <n v="1"/>
  </r>
  <r>
    <s v="TXN000261"/>
    <n v="512.53"/>
    <n v="512.53"/>
    <s v="REVERSED"/>
    <s v="REVERSED"/>
    <n v="1"/>
    <s v="found"/>
    <s v="Not Duplicate"/>
    <s v="match"/>
    <s v="match"/>
    <n v="0"/>
    <d v="2026-01-27T00:00:00"/>
    <n v="3"/>
    <s v="SLA Breached"/>
    <x v="3"/>
    <n v="0"/>
    <n v="0"/>
    <n v="0"/>
    <n v="0"/>
    <n v="1"/>
  </r>
  <r>
    <s v="TXN000262"/>
    <n v="22953.5"/>
    <n v="22953.5"/>
    <s v="SUCCESS"/>
    <s v="SUCCESS"/>
    <n v="1"/>
    <s v="found"/>
    <s v="Not Duplicate"/>
    <s v="match"/>
    <s v="match"/>
    <n v="0"/>
    <d v="2026-02-25T00:00:00"/>
    <n v="2"/>
    <s v="Within SLA"/>
    <x v="3"/>
    <n v="0"/>
    <n v="0"/>
    <n v="0"/>
    <n v="0"/>
    <n v="0"/>
  </r>
  <r>
    <s v="TXN000263"/>
    <n v="3867.92"/>
    <n v="3867.92"/>
    <s v="SUCCESS"/>
    <s v="SUCCESS"/>
    <n v="1"/>
    <s v="found"/>
    <s v="Not Duplicate"/>
    <s v="match"/>
    <s v="match"/>
    <n v="0"/>
    <d v="2026-01-23T00:00:00"/>
    <n v="2"/>
    <s v="Within SLA"/>
    <x v="0"/>
    <n v="0"/>
    <n v="0"/>
    <n v="0"/>
    <n v="0"/>
    <n v="0"/>
  </r>
  <r>
    <s v="TXN000264"/>
    <n v="8510.75"/>
    <e v="#N/A"/>
    <s v="SUCCESS"/>
    <e v="#N/A"/>
    <n v="0"/>
    <s v="missing"/>
    <s v="Not Duplicate"/>
    <s v="not processed"/>
    <s v="not processed"/>
    <s v="missing"/>
    <s v="not processed"/>
    <s v="not processed"/>
    <s v="Not Processed"/>
    <x v="2"/>
    <n v="1"/>
    <n v="0"/>
    <n v="0"/>
    <n v="0"/>
    <n v="0"/>
  </r>
  <r>
    <s v="TXN000265"/>
    <n v="1675.19"/>
    <n v="1675.19"/>
    <s v="SUCCESS"/>
    <s v="SUCCESS"/>
    <n v="1"/>
    <s v="found"/>
    <s v="Not Duplicate"/>
    <s v="match"/>
    <s v="match"/>
    <n v="0"/>
    <d v="2026-02-22T00:00:00"/>
    <n v="0"/>
    <s v="Within SLA"/>
    <x v="3"/>
    <n v="0"/>
    <n v="0"/>
    <n v="0"/>
    <n v="0"/>
    <n v="0"/>
  </r>
  <r>
    <s v="TXN000266"/>
    <n v="7053.65"/>
    <n v="7053.65"/>
    <s v="SUCCESS"/>
    <s v="SUCCESS"/>
    <n v="1"/>
    <s v="found"/>
    <s v="Not Duplicate"/>
    <s v="match"/>
    <s v="match"/>
    <n v="0"/>
    <d v="2026-02-17T00:00:00"/>
    <n v="2"/>
    <s v="Within SLA"/>
    <x v="0"/>
    <n v="0"/>
    <n v="0"/>
    <n v="0"/>
    <n v="0"/>
    <n v="0"/>
  </r>
  <r>
    <s v="TXN000267"/>
    <n v="4327.76"/>
    <n v="4327.76"/>
    <s v="REVERSED"/>
    <s v="REVERSED"/>
    <n v="1"/>
    <s v="found"/>
    <s v="Not Duplicate"/>
    <s v="match"/>
    <s v="match"/>
    <n v="0"/>
    <d v="2026-03-08T00:00:00"/>
    <n v="1"/>
    <s v="Within SLA"/>
    <x v="0"/>
    <n v="0"/>
    <n v="0"/>
    <n v="0"/>
    <n v="0"/>
    <n v="0"/>
  </r>
  <r>
    <s v="TXN000268"/>
    <n v="5150.5600000000004"/>
    <n v="5150.5600000000004"/>
    <s v="SUCCESS"/>
    <s v="SUCCESS"/>
    <n v="1"/>
    <s v="found"/>
    <s v="Not Duplicate"/>
    <s v="match"/>
    <s v="match"/>
    <n v="0"/>
    <d v="2026-03-16T00:00:00"/>
    <n v="1"/>
    <s v="Within SLA"/>
    <x v="2"/>
    <n v="0"/>
    <n v="0"/>
    <n v="0"/>
    <n v="0"/>
    <n v="0"/>
  </r>
  <r>
    <s v="TXN000269"/>
    <n v="7635.3"/>
    <n v="7635.3"/>
    <s v="SUCCESS"/>
    <s v="SUCCESS"/>
    <n v="1"/>
    <s v="found"/>
    <s v="Not Duplicate"/>
    <s v="match"/>
    <s v="match"/>
    <n v="0"/>
    <d v="2026-03-18T00:00:00"/>
    <n v="0"/>
    <s v="Within SLA"/>
    <x v="3"/>
    <n v="0"/>
    <n v="0"/>
    <n v="0"/>
    <n v="0"/>
    <n v="0"/>
  </r>
  <r>
    <s v="TXN000270"/>
    <n v="3230"/>
    <n v="3230"/>
    <s v="SUCCESS"/>
    <s v="SUCCESS"/>
    <n v="1"/>
    <s v="found"/>
    <s v="Not Duplicate"/>
    <s v="match"/>
    <s v="match"/>
    <n v="0"/>
    <d v="2026-01-11T00:00:00"/>
    <n v="1"/>
    <s v="Within SLA"/>
    <x v="4"/>
    <n v="0"/>
    <n v="0"/>
    <n v="0"/>
    <n v="0"/>
    <n v="0"/>
  </r>
  <r>
    <s v="TXN000271"/>
    <n v="4622.7700000000004"/>
    <n v="4622.7700000000004"/>
    <s v="SUCCESS"/>
    <s v="SUCCESS"/>
    <n v="1"/>
    <s v="found"/>
    <s v="Not Duplicate"/>
    <s v="match"/>
    <s v="match"/>
    <n v="0"/>
    <d v="2026-03-28T00:00:00"/>
    <n v="2"/>
    <s v="Within SLA"/>
    <x v="2"/>
    <n v="0"/>
    <n v="0"/>
    <n v="0"/>
    <n v="0"/>
    <n v="0"/>
  </r>
  <r>
    <s v="TXN000272"/>
    <n v="4618.1400000000003"/>
    <n v="4618.1400000000003"/>
    <s v="SUCCESS"/>
    <s v="SUCCESS"/>
    <n v="1"/>
    <s v="found"/>
    <s v="Not Duplicate"/>
    <s v="match"/>
    <s v="match"/>
    <n v="0"/>
    <d v="2026-02-11T00:00:00"/>
    <n v="2"/>
    <s v="Within SLA"/>
    <x v="0"/>
    <n v="0"/>
    <n v="0"/>
    <n v="0"/>
    <n v="0"/>
    <n v="0"/>
  </r>
  <r>
    <s v="TXN000273"/>
    <n v="3942.36"/>
    <n v="3942.36"/>
    <s v="SUCCESS"/>
    <s v="SUCCESS"/>
    <n v="1"/>
    <s v="found"/>
    <s v="Not Duplicate"/>
    <s v="match"/>
    <s v="match"/>
    <n v="0"/>
    <d v="2026-02-21T00:00:00"/>
    <n v="3"/>
    <s v="SLA Breached"/>
    <x v="0"/>
    <n v="0"/>
    <n v="0"/>
    <n v="0"/>
    <n v="0"/>
    <n v="1"/>
  </r>
  <r>
    <s v="TXN000274"/>
    <n v="8556.2099999999991"/>
    <n v="8556.2099999999991"/>
    <s v="SUCCESS"/>
    <s v="SUCCESS"/>
    <n v="1"/>
    <s v="found"/>
    <s v="Not Duplicate"/>
    <s v="match"/>
    <s v="match"/>
    <n v="0"/>
    <d v="2026-02-06T00:00:00"/>
    <n v="1"/>
    <s v="Within SLA"/>
    <x v="3"/>
    <n v="0"/>
    <n v="0"/>
    <n v="0"/>
    <n v="0"/>
    <n v="0"/>
  </r>
  <r>
    <s v="TXN000275"/>
    <n v="7861.37"/>
    <n v="7861.37"/>
    <s v="SUCCESS"/>
    <s v="FAILED"/>
    <n v="1"/>
    <s v="found"/>
    <s v="Not Duplicate"/>
    <s v="match"/>
    <s v="mismatch"/>
    <n v="0"/>
    <d v="2026-01-12T00:00:00"/>
    <n v="2"/>
    <s v="Within SLA"/>
    <x v="3"/>
    <n v="0"/>
    <n v="0"/>
    <n v="0"/>
    <n v="1"/>
    <n v="0"/>
  </r>
  <r>
    <s v="TXN000276"/>
    <n v="2382.8000000000002"/>
    <n v="2382.8000000000002"/>
    <s v="SUCCESS"/>
    <s v="SUCCESS"/>
    <n v="1"/>
    <s v="found"/>
    <s v="Not Duplicate"/>
    <s v="match"/>
    <s v="match"/>
    <n v="0"/>
    <d v="2026-03-16T00:00:00"/>
    <n v="0"/>
    <s v="Within SLA"/>
    <x v="0"/>
    <n v="0"/>
    <n v="0"/>
    <n v="0"/>
    <n v="0"/>
    <n v="0"/>
  </r>
  <r>
    <s v="TXN000277"/>
    <n v="2365.75"/>
    <n v="2365.75"/>
    <s v="SUCCESS"/>
    <s v="SUCCESS"/>
    <n v="1"/>
    <s v="found"/>
    <s v="Not Duplicate"/>
    <s v="match"/>
    <s v="match"/>
    <n v="0"/>
    <d v="2026-01-15T00:00:00"/>
    <n v="1"/>
    <s v="Within SLA"/>
    <x v="2"/>
    <n v="0"/>
    <n v="0"/>
    <n v="0"/>
    <n v="0"/>
    <n v="0"/>
  </r>
  <r>
    <s v="TXN000278"/>
    <n v="1293.77"/>
    <n v="1293.77"/>
    <s v="SUCCESS"/>
    <s v="SUCCESS"/>
    <n v="1"/>
    <s v="found"/>
    <s v="Not Duplicate"/>
    <s v="match"/>
    <s v="match"/>
    <n v="0"/>
    <d v="2026-03-23T00:00:00"/>
    <n v="2"/>
    <s v="Within SLA"/>
    <x v="0"/>
    <n v="0"/>
    <n v="0"/>
    <n v="0"/>
    <n v="0"/>
    <n v="0"/>
  </r>
  <r>
    <s v="TXN000279"/>
    <n v="16277.87"/>
    <n v="16277.87"/>
    <s v="FAILED"/>
    <s v="FAILED"/>
    <n v="1"/>
    <s v="found"/>
    <s v="Not Duplicate"/>
    <s v="match"/>
    <s v="match"/>
    <n v="0"/>
    <d v="2026-02-06T00:00:00"/>
    <n v="3"/>
    <s v="SLA Breached"/>
    <x v="3"/>
    <n v="0"/>
    <n v="0"/>
    <n v="0"/>
    <n v="0"/>
    <n v="1"/>
  </r>
  <r>
    <s v="TXN000280"/>
    <n v="8160.82"/>
    <e v="#N/A"/>
    <s v="SUCCESS"/>
    <e v="#N/A"/>
    <n v="0"/>
    <s v="missing"/>
    <s v="Not Duplicate"/>
    <s v="not processed"/>
    <s v="not processed"/>
    <s v="missing"/>
    <s v="not processed"/>
    <s v="not processed"/>
    <s v="Not Processed"/>
    <x v="0"/>
    <n v="1"/>
    <n v="0"/>
    <n v="0"/>
    <n v="0"/>
    <n v="0"/>
  </r>
  <r>
    <s v="TXN000281"/>
    <n v="4194.1899999999996"/>
    <n v="4194.1899999999996"/>
    <s v="SUCCESS"/>
    <s v="SUCCESS"/>
    <n v="1"/>
    <s v="found"/>
    <s v="Not Duplicate"/>
    <s v="match"/>
    <s v="match"/>
    <n v="0"/>
    <d v="2026-02-06T00:00:00"/>
    <n v="2"/>
    <s v="Within SLA"/>
    <x v="2"/>
    <n v="0"/>
    <n v="0"/>
    <n v="0"/>
    <n v="0"/>
    <n v="0"/>
  </r>
  <r>
    <s v="TXN000282"/>
    <n v="5568.88"/>
    <n v="5568.88"/>
    <s v="SUCCESS"/>
    <s v="SUCCESS"/>
    <n v="1"/>
    <s v="found"/>
    <s v="Not Duplicate"/>
    <s v="match"/>
    <s v="match"/>
    <n v="0"/>
    <d v="2026-03-14T00:00:00"/>
    <n v="1"/>
    <s v="Within SLA"/>
    <x v="0"/>
    <n v="0"/>
    <n v="0"/>
    <n v="0"/>
    <n v="0"/>
    <n v="0"/>
  </r>
  <r>
    <s v="TXN000283"/>
    <n v="9916.9"/>
    <n v="9916.9"/>
    <s v="SUCCESS"/>
    <s v="SUCCESS"/>
    <n v="1"/>
    <s v="found"/>
    <s v="Not Duplicate"/>
    <s v="match"/>
    <s v="match"/>
    <n v="0"/>
    <d v="2026-03-09T00:00:00"/>
    <n v="1"/>
    <s v="Within SLA"/>
    <x v="0"/>
    <n v="0"/>
    <n v="0"/>
    <n v="0"/>
    <n v="0"/>
    <n v="0"/>
  </r>
  <r>
    <s v="TXN000284"/>
    <n v="2951.13"/>
    <n v="2951.13"/>
    <s v="SUCCESS"/>
    <s v="SUCCESS"/>
    <n v="1"/>
    <s v="found"/>
    <s v="Not Duplicate"/>
    <s v="match"/>
    <s v="match"/>
    <n v="0"/>
    <d v="2026-01-06T00:00:00"/>
    <n v="2"/>
    <s v="Within SLA"/>
    <x v="3"/>
    <n v="0"/>
    <n v="0"/>
    <n v="0"/>
    <n v="0"/>
    <n v="0"/>
  </r>
  <r>
    <s v="TXN000285"/>
    <n v="405.3"/>
    <n v="405.3"/>
    <s v="SUCCESS"/>
    <s v="SUCCESS"/>
    <n v="1"/>
    <s v="found"/>
    <s v="Not Duplicate"/>
    <s v="match"/>
    <s v="match"/>
    <n v="0"/>
    <d v="2026-01-16T00:00:00"/>
    <n v="0"/>
    <s v="Within SLA"/>
    <x v="0"/>
    <n v="0"/>
    <n v="0"/>
    <n v="0"/>
    <n v="0"/>
    <n v="0"/>
  </r>
  <r>
    <s v="TXN000286"/>
    <n v="20295.689999999999"/>
    <n v="20295.689999999999"/>
    <s v="SUCCESS"/>
    <s v="SUCCESS"/>
    <n v="1"/>
    <s v="found"/>
    <s v="Not Duplicate"/>
    <s v="match"/>
    <s v="match"/>
    <n v="0"/>
    <d v="2026-03-21T00:00:00"/>
    <n v="3"/>
    <s v="SLA Breached"/>
    <x v="0"/>
    <n v="0"/>
    <n v="0"/>
    <n v="0"/>
    <n v="0"/>
    <n v="1"/>
  </r>
  <r>
    <s v="TXN000287"/>
    <n v="5112.92"/>
    <n v="5112.92"/>
    <s v="SUCCESS"/>
    <s v="SUCCESS"/>
    <n v="1"/>
    <s v="found"/>
    <s v="Not Duplicate"/>
    <s v="match"/>
    <s v="match"/>
    <n v="0"/>
    <d v="2026-02-24T00:00:00"/>
    <n v="3"/>
    <s v="SLA Breached"/>
    <x v="3"/>
    <n v="0"/>
    <n v="0"/>
    <n v="0"/>
    <n v="0"/>
    <n v="1"/>
  </r>
  <r>
    <s v="TXN000288"/>
    <n v="6065.55"/>
    <n v="6065.55"/>
    <s v="SUCCESS"/>
    <s v="SUCCESS"/>
    <n v="1"/>
    <s v="found"/>
    <s v="Not Duplicate"/>
    <s v="match"/>
    <s v="match"/>
    <n v="0"/>
    <d v="2026-02-05T00:00:00"/>
    <n v="3"/>
    <s v="SLA Breached"/>
    <x v="2"/>
    <n v="0"/>
    <n v="0"/>
    <n v="0"/>
    <n v="0"/>
    <n v="1"/>
  </r>
  <r>
    <s v="TXN000289"/>
    <n v="1969.5"/>
    <n v="1969.5"/>
    <s v="SUCCESS"/>
    <s v="SUCCESS"/>
    <n v="1"/>
    <s v="found"/>
    <s v="Not Duplicate"/>
    <s v="match"/>
    <s v="match"/>
    <n v="0"/>
    <d v="2026-03-07T00:00:00"/>
    <n v="2"/>
    <s v="Within SLA"/>
    <x v="0"/>
    <n v="0"/>
    <n v="0"/>
    <n v="0"/>
    <n v="0"/>
    <n v="0"/>
  </r>
  <r>
    <s v="TXN000290"/>
    <n v="886.91"/>
    <n v="886.91"/>
    <s v="SUCCESS"/>
    <s v="SUCCESS"/>
    <n v="1"/>
    <s v="found"/>
    <s v="Not Duplicate"/>
    <s v="match"/>
    <s v="match"/>
    <n v="0"/>
    <d v="2026-03-01T00:00:00"/>
    <n v="1"/>
    <s v="Within SLA"/>
    <x v="0"/>
    <n v="0"/>
    <n v="0"/>
    <n v="0"/>
    <n v="0"/>
    <n v="0"/>
  </r>
  <r>
    <s v="TXN000291"/>
    <n v="1316.75"/>
    <n v="1316.75"/>
    <s v="SUCCESS"/>
    <s v="SUCCESS"/>
    <n v="1"/>
    <s v="found"/>
    <s v="Not Duplicate"/>
    <s v="match"/>
    <s v="match"/>
    <n v="0"/>
    <d v="2026-01-11T00:00:00"/>
    <n v="1"/>
    <s v="Within SLA"/>
    <x v="0"/>
    <n v="0"/>
    <n v="0"/>
    <n v="0"/>
    <n v="0"/>
    <n v="0"/>
  </r>
  <r>
    <s v="TXN000292"/>
    <n v="5053.3599999999997"/>
    <n v="5053.3599999999997"/>
    <s v="REVERSED"/>
    <s v="REVERSED"/>
    <n v="1"/>
    <s v="found"/>
    <s v="Not Duplicate"/>
    <s v="match"/>
    <s v="match"/>
    <n v="0"/>
    <d v="2026-03-28T00:00:00"/>
    <n v="2"/>
    <s v="Within SLA"/>
    <x v="1"/>
    <n v="0"/>
    <n v="0"/>
    <n v="0"/>
    <n v="0"/>
    <n v="0"/>
  </r>
  <r>
    <s v="TXN000293"/>
    <n v="2808.84"/>
    <n v="2808.84"/>
    <s v="FAILED"/>
    <s v="FAILED"/>
    <n v="1"/>
    <s v="found"/>
    <s v="Not Duplicate"/>
    <s v="match"/>
    <s v="match"/>
    <n v="0"/>
    <d v="2026-01-20T00:00:00"/>
    <n v="0"/>
    <s v="Within SLA"/>
    <x v="3"/>
    <n v="0"/>
    <n v="0"/>
    <n v="0"/>
    <n v="0"/>
    <n v="0"/>
  </r>
  <r>
    <s v="TXN000294"/>
    <n v="5059.67"/>
    <n v="5059.67"/>
    <s v="SUCCESS"/>
    <s v="FAILED"/>
    <n v="1"/>
    <s v="found"/>
    <s v="Not Duplicate"/>
    <s v="match"/>
    <s v="mismatch"/>
    <n v="0"/>
    <d v="2026-01-17T00:00:00"/>
    <n v="2"/>
    <s v="Within SLA"/>
    <x v="3"/>
    <n v="0"/>
    <n v="0"/>
    <n v="0"/>
    <n v="1"/>
    <n v="0"/>
  </r>
  <r>
    <s v="TXN000295"/>
    <n v="1686.6"/>
    <n v="1686.6"/>
    <s v="SUCCESS"/>
    <s v="SUCCESS"/>
    <n v="1"/>
    <s v="found"/>
    <s v="Not Duplicate"/>
    <s v="match"/>
    <s v="match"/>
    <n v="0"/>
    <d v="2026-02-13T00:00:00"/>
    <n v="2"/>
    <s v="Within SLA"/>
    <x v="1"/>
    <n v="0"/>
    <n v="0"/>
    <n v="0"/>
    <n v="0"/>
    <n v="0"/>
  </r>
  <r>
    <s v="TXN000296"/>
    <n v="1753.37"/>
    <n v="1753.37"/>
    <s v="SUCCESS"/>
    <s v="FAILED"/>
    <n v="1"/>
    <s v="found"/>
    <s v="Not Duplicate"/>
    <s v="match"/>
    <s v="mismatch"/>
    <n v="0"/>
    <d v="2026-03-10T00:00:00"/>
    <n v="3"/>
    <s v="SLA Breached"/>
    <x v="4"/>
    <n v="0"/>
    <n v="0"/>
    <n v="0"/>
    <n v="1"/>
    <n v="1"/>
  </r>
  <r>
    <s v="TXN000297"/>
    <n v="16983.77"/>
    <n v="16983.77"/>
    <s v="SUCCESS"/>
    <s v="SUCCESS"/>
    <n v="1"/>
    <s v="found"/>
    <s v="Not Duplicate"/>
    <s v="match"/>
    <s v="match"/>
    <n v="0"/>
    <d v="2026-02-19T00:00:00"/>
    <n v="3"/>
    <s v="SLA Breached"/>
    <x v="3"/>
    <n v="0"/>
    <n v="0"/>
    <n v="0"/>
    <n v="0"/>
    <n v="1"/>
  </r>
  <r>
    <s v="TXN000298"/>
    <n v="3817.45"/>
    <n v="3817.45"/>
    <s v="REVERSED"/>
    <s v="REVERSED"/>
    <n v="1"/>
    <s v="found"/>
    <s v="Not Duplicate"/>
    <s v="match"/>
    <s v="match"/>
    <n v="0"/>
    <d v="2026-01-23T00:00:00"/>
    <n v="0"/>
    <s v="Within SLA"/>
    <x v="0"/>
    <n v="0"/>
    <n v="0"/>
    <n v="0"/>
    <n v="0"/>
    <n v="0"/>
  </r>
  <r>
    <s v="TXN000299"/>
    <n v="13447.79"/>
    <n v="13447.79"/>
    <s v="SUCCESS"/>
    <s v="SUCCESS"/>
    <n v="1"/>
    <s v="found"/>
    <s v="Not Duplicate"/>
    <s v="match"/>
    <s v="match"/>
    <n v="0"/>
    <d v="2026-02-28T00:00:00"/>
    <n v="0"/>
    <s v="Within SLA"/>
    <x v="1"/>
    <n v="0"/>
    <n v="0"/>
    <n v="0"/>
    <n v="0"/>
    <n v="0"/>
  </r>
  <r>
    <s v="TXN000300"/>
    <n v="1056.28"/>
    <n v="1056.28"/>
    <s v="SUCCESS"/>
    <s v="SUCCESS"/>
    <n v="1"/>
    <s v="found"/>
    <s v="Not Duplicate"/>
    <s v="match"/>
    <s v="match"/>
    <n v="0"/>
    <d v="2026-03-07T00:00:00"/>
    <n v="0"/>
    <s v="Within SLA"/>
    <x v="2"/>
    <n v="0"/>
    <n v="0"/>
    <n v="0"/>
    <n v="0"/>
    <n v="0"/>
  </r>
  <r>
    <s v="TXN000301"/>
    <n v="16659.97"/>
    <n v="16659.97"/>
    <s v="SUCCESS"/>
    <s v="SUCCESS"/>
    <n v="1"/>
    <s v="found"/>
    <s v="Not Duplicate"/>
    <s v="match"/>
    <s v="match"/>
    <n v="0"/>
    <d v="2026-01-07T00:00:00"/>
    <n v="1"/>
    <s v="Within SLA"/>
    <x v="0"/>
    <n v="0"/>
    <n v="0"/>
    <n v="0"/>
    <n v="0"/>
    <n v="0"/>
  </r>
  <r>
    <s v="TXN000302"/>
    <n v="22828.76"/>
    <n v="22828.76"/>
    <s v="SUCCESS"/>
    <s v="SUCCESS"/>
    <n v="1"/>
    <s v="found"/>
    <s v="Not Duplicate"/>
    <s v="match"/>
    <s v="match"/>
    <n v="0"/>
    <d v="2026-02-12T00:00:00"/>
    <n v="1"/>
    <s v="Within SLA"/>
    <x v="0"/>
    <n v="0"/>
    <n v="0"/>
    <n v="0"/>
    <n v="0"/>
    <n v="0"/>
  </r>
  <r>
    <s v="TXN000303"/>
    <n v="36771.58"/>
    <n v="36771.58"/>
    <s v="SUCCESS"/>
    <s v="SUCCESS"/>
    <n v="1"/>
    <s v="found"/>
    <s v="Not Duplicate"/>
    <s v="match"/>
    <s v="match"/>
    <n v="0"/>
    <d v="2026-03-31T00:00:00"/>
    <n v="0"/>
    <s v="Within SLA"/>
    <x v="3"/>
    <n v="0"/>
    <n v="0"/>
    <n v="0"/>
    <n v="0"/>
    <n v="0"/>
  </r>
  <r>
    <s v="TXN000304"/>
    <n v="431.99"/>
    <n v="431.99"/>
    <s v="SUCCESS"/>
    <s v="SUCCESS"/>
    <n v="1"/>
    <s v="found"/>
    <s v="Not Duplicate"/>
    <s v="match"/>
    <s v="match"/>
    <n v="0"/>
    <d v="2026-01-09T00:00:00"/>
    <n v="1"/>
    <s v="Within SLA"/>
    <x v="2"/>
    <n v="0"/>
    <n v="0"/>
    <n v="0"/>
    <n v="0"/>
    <n v="0"/>
  </r>
  <r>
    <s v="TXN000305"/>
    <n v="1811.87"/>
    <n v="1811.87"/>
    <s v="SUCCESS"/>
    <s v="SUCCESS"/>
    <n v="1"/>
    <s v="found"/>
    <s v="Not Duplicate"/>
    <s v="match"/>
    <s v="match"/>
    <n v="0"/>
    <d v="2026-01-22T00:00:00"/>
    <n v="0"/>
    <s v="Within SLA"/>
    <x v="1"/>
    <n v="0"/>
    <n v="0"/>
    <n v="0"/>
    <n v="0"/>
    <n v="0"/>
  </r>
  <r>
    <s v="TXN000306"/>
    <n v="1577.18"/>
    <n v="1577.18"/>
    <s v="SUCCESS"/>
    <s v="SUCCESS"/>
    <n v="1"/>
    <s v="found"/>
    <s v="Not Duplicate"/>
    <s v="match"/>
    <s v="match"/>
    <n v="0"/>
    <d v="2026-02-07T00:00:00"/>
    <n v="1"/>
    <s v="Within SLA"/>
    <x v="0"/>
    <n v="0"/>
    <n v="0"/>
    <n v="0"/>
    <n v="0"/>
    <n v="0"/>
  </r>
  <r>
    <s v="TXN000307"/>
    <n v="2008.99"/>
    <n v="2008.99"/>
    <s v="SUCCESS"/>
    <s v="SUCCESS"/>
    <n v="1"/>
    <s v="found"/>
    <s v="Not Duplicate"/>
    <s v="match"/>
    <s v="match"/>
    <n v="0"/>
    <d v="2026-03-28T00:00:00"/>
    <n v="2"/>
    <s v="Within SLA"/>
    <x v="0"/>
    <n v="0"/>
    <n v="0"/>
    <n v="0"/>
    <n v="0"/>
    <n v="0"/>
  </r>
  <r>
    <s v="TXN000308"/>
    <n v="37316.480000000003"/>
    <n v="37316.480000000003"/>
    <s v="SUCCESS"/>
    <s v="SUCCESS"/>
    <n v="1"/>
    <s v="found"/>
    <s v="Not Duplicate"/>
    <s v="match"/>
    <s v="match"/>
    <n v="0"/>
    <d v="2026-01-28T00:00:00"/>
    <n v="0"/>
    <s v="Within SLA"/>
    <x v="0"/>
    <n v="0"/>
    <n v="0"/>
    <n v="0"/>
    <n v="0"/>
    <n v="0"/>
  </r>
  <r>
    <s v="TXN000309"/>
    <n v="1461.52"/>
    <n v="1461.52"/>
    <s v="FAILED"/>
    <s v="FAILED"/>
    <n v="1"/>
    <s v="found"/>
    <s v="Not Duplicate"/>
    <s v="match"/>
    <s v="match"/>
    <n v="0"/>
    <d v="2026-03-12T00:00:00"/>
    <n v="0"/>
    <s v="Within SLA"/>
    <x v="2"/>
    <n v="0"/>
    <n v="0"/>
    <n v="0"/>
    <n v="0"/>
    <n v="0"/>
  </r>
  <r>
    <s v="TXN000310"/>
    <n v="5997.08"/>
    <n v="5997.08"/>
    <s v="SUCCESS"/>
    <s v="SUCCESS"/>
    <n v="1"/>
    <s v="found"/>
    <s v="Not Duplicate"/>
    <s v="match"/>
    <s v="match"/>
    <n v="0"/>
    <d v="2026-03-30T00:00:00"/>
    <n v="1"/>
    <s v="Within SLA"/>
    <x v="4"/>
    <n v="0"/>
    <n v="0"/>
    <n v="0"/>
    <n v="0"/>
    <n v="0"/>
  </r>
  <r>
    <s v="TXN000311"/>
    <n v="7631.83"/>
    <n v="7631.83"/>
    <s v="SUCCESS"/>
    <s v="SUCCESS"/>
    <n v="1"/>
    <s v="found"/>
    <s v="Not Duplicate"/>
    <s v="match"/>
    <s v="match"/>
    <n v="0"/>
    <d v="2026-02-21T00:00:00"/>
    <n v="2"/>
    <s v="Within SLA"/>
    <x v="0"/>
    <n v="0"/>
    <n v="0"/>
    <n v="0"/>
    <n v="0"/>
    <n v="0"/>
  </r>
  <r>
    <s v="TXN000312"/>
    <n v="7615.16"/>
    <n v="7615.16"/>
    <s v="SUCCESS"/>
    <s v="SUCCESS"/>
    <n v="1"/>
    <s v="found"/>
    <s v="Not Duplicate"/>
    <s v="match"/>
    <s v="match"/>
    <n v="0"/>
    <d v="2026-03-19T00:00:00"/>
    <n v="2"/>
    <s v="Within SLA"/>
    <x v="3"/>
    <n v="0"/>
    <n v="0"/>
    <n v="0"/>
    <n v="0"/>
    <n v="0"/>
  </r>
  <r>
    <s v="TXN000313"/>
    <n v="1491.59"/>
    <n v="1491.59"/>
    <s v="SUCCESS"/>
    <s v="SUCCESS"/>
    <n v="1"/>
    <s v="found"/>
    <s v="Not Duplicate"/>
    <s v="match"/>
    <s v="match"/>
    <n v="0"/>
    <d v="2026-01-28T00:00:00"/>
    <n v="3"/>
    <s v="SLA Breached"/>
    <x v="3"/>
    <n v="0"/>
    <n v="0"/>
    <n v="0"/>
    <n v="0"/>
    <n v="1"/>
  </r>
  <r>
    <s v="TXN000314"/>
    <n v="9524.39"/>
    <n v="9524.39"/>
    <s v="SUCCESS"/>
    <s v="SUCCESS"/>
    <n v="1"/>
    <s v="found"/>
    <s v="Not Duplicate"/>
    <s v="match"/>
    <s v="match"/>
    <n v="0"/>
    <d v="2026-03-09T00:00:00"/>
    <n v="3"/>
    <s v="SLA Breached"/>
    <x v="0"/>
    <n v="0"/>
    <n v="0"/>
    <n v="0"/>
    <n v="0"/>
    <n v="1"/>
  </r>
  <r>
    <s v="TXN000315"/>
    <n v="13786.34"/>
    <n v="13786.34"/>
    <s v="SUCCESS"/>
    <s v="SUCCESS"/>
    <n v="1"/>
    <s v="found"/>
    <s v="Not Duplicate"/>
    <s v="match"/>
    <s v="match"/>
    <n v="0"/>
    <d v="2026-03-06T00:00:00"/>
    <n v="1"/>
    <s v="Within SLA"/>
    <x v="1"/>
    <n v="0"/>
    <n v="0"/>
    <n v="0"/>
    <n v="0"/>
    <n v="0"/>
  </r>
  <r>
    <s v="TXN000316"/>
    <n v="15650.2"/>
    <n v="15650.2"/>
    <s v="SUCCESS"/>
    <s v="SUCCESS"/>
    <n v="1"/>
    <s v="found"/>
    <s v="Not Duplicate"/>
    <s v="match"/>
    <s v="match"/>
    <n v="0"/>
    <d v="2026-01-19T00:00:00"/>
    <n v="2"/>
    <s v="Within SLA"/>
    <x v="2"/>
    <n v="0"/>
    <n v="0"/>
    <n v="0"/>
    <n v="0"/>
    <n v="0"/>
  </r>
  <r>
    <s v="TXN000317"/>
    <n v="6431.07"/>
    <n v="6431.07"/>
    <s v="SUCCESS"/>
    <s v="SUCCESS"/>
    <n v="1"/>
    <s v="found"/>
    <s v="Not Duplicate"/>
    <s v="match"/>
    <s v="match"/>
    <n v="0"/>
    <d v="2026-01-14T00:00:00"/>
    <n v="2"/>
    <s v="Within SLA"/>
    <x v="0"/>
    <n v="0"/>
    <n v="0"/>
    <n v="0"/>
    <n v="0"/>
    <n v="0"/>
  </r>
  <r>
    <s v="TXN000318"/>
    <n v="988.39"/>
    <n v="988.39"/>
    <s v="SUCCESS"/>
    <s v="SUCCESS"/>
    <n v="1"/>
    <s v="found"/>
    <s v="Not Duplicate"/>
    <s v="match"/>
    <s v="match"/>
    <n v="0"/>
    <d v="2026-02-15T00:00:00"/>
    <n v="0"/>
    <s v="Within SLA"/>
    <x v="0"/>
    <n v="0"/>
    <n v="0"/>
    <n v="0"/>
    <n v="0"/>
    <n v="0"/>
  </r>
  <r>
    <s v="TXN000319"/>
    <n v="9478.08"/>
    <n v="9478.08"/>
    <s v="SUCCESS"/>
    <s v="FAILED"/>
    <n v="1"/>
    <s v="found"/>
    <s v="Not Duplicate"/>
    <s v="match"/>
    <s v="mismatch"/>
    <n v="0"/>
    <d v="2026-02-09T00:00:00"/>
    <n v="0"/>
    <s v="Within SLA"/>
    <x v="0"/>
    <n v="0"/>
    <n v="0"/>
    <n v="0"/>
    <n v="1"/>
    <n v="0"/>
  </r>
  <r>
    <s v="TXN000320"/>
    <n v="7513.43"/>
    <n v="7513.43"/>
    <s v="SUCCESS"/>
    <s v="SUCCESS"/>
    <n v="1"/>
    <s v="found"/>
    <s v="Not Duplicate"/>
    <s v="match"/>
    <s v="match"/>
    <n v="0"/>
    <d v="2026-01-15T00:00:00"/>
    <n v="5"/>
    <s v="SLA Breached"/>
    <x v="2"/>
    <n v="0"/>
    <n v="0"/>
    <n v="0"/>
    <n v="0"/>
    <n v="1"/>
  </r>
  <r>
    <s v="TXN000321"/>
    <n v="5935.01"/>
    <n v="5341.51"/>
    <s v="SUCCESS"/>
    <s v="SUCCESS"/>
    <n v="1"/>
    <s v="found"/>
    <s v="Not Duplicate"/>
    <s v="mismatch"/>
    <s v="match"/>
    <n v="593.5"/>
    <d v="2026-03-22T00:00:00"/>
    <n v="3"/>
    <s v="SLA Breached"/>
    <x v="0"/>
    <n v="0"/>
    <n v="0"/>
    <n v="1"/>
    <n v="0"/>
    <n v="1"/>
  </r>
  <r>
    <s v="TXN000322"/>
    <n v="2849.71"/>
    <n v="2849.71"/>
    <s v="SUCCESS"/>
    <s v="SUCCESS"/>
    <n v="1"/>
    <s v="found"/>
    <s v="Not Duplicate"/>
    <s v="match"/>
    <s v="match"/>
    <n v="0"/>
    <d v="2026-03-10T00:00:00"/>
    <n v="2"/>
    <s v="Within SLA"/>
    <x v="2"/>
    <n v="0"/>
    <n v="0"/>
    <n v="0"/>
    <n v="0"/>
    <n v="0"/>
  </r>
  <r>
    <s v="TXN000323"/>
    <n v="3517.63"/>
    <n v="3517.63"/>
    <s v="SUCCESS"/>
    <s v="SUCCESS"/>
    <n v="1"/>
    <s v="found"/>
    <s v="Not Duplicate"/>
    <s v="match"/>
    <s v="match"/>
    <n v="0"/>
    <d v="2026-01-31T00:00:00"/>
    <n v="1"/>
    <s v="Within SLA"/>
    <x v="0"/>
    <n v="0"/>
    <n v="0"/>
    <n v="0"/>
    <n v="0"/>
    <n v="0"/>
  </r>
  <r>
    <s v="TXN000324"/>
    <n v="4020.56"/>
    <n v="4020.56"/>
    <s v="SUCCESS"/>
    <s v="SUCCESS"/>
    <n v="1"/>
    <s v="found"/>
    <s v="Not Duplicate"/>
    <s v="match"/>
    <s v="match"/>
    <n v="0"/>
    <d v="2026-02-03T00:00:00"/>
    <n v="2"/>
    <s v="Within SLA"/>
    <x v="2"/>
    <n v="0"/>
    <n v="0"/>
    <n v="0"/>
    <n v="0"/>
    <n v="0"/>
  </r>
  <r>
    <s v="TXN000325"/>
    <n v="33841.29"/>
    <n v="33841.29"/>
    <s v="SUCCESS"/>
    <s v="SUCCESS"/>
    <n v="1"/>
    <s v="found"/>
    <s v="Not Duplicate"/>
    <s v="match"/>
    <s v="match"/>
    <n v="0"/>
    <d v="2026-01-21T00:00:00"/>
    <n v="0"/>
    <s v="Within SLA"/>
    <x v="3"/>
    <n v="0"/>
    <n v="0"/>
    <n v="0"/>
    <n v="0"/>
    <n v="0"/>
  </r>
  <r>
    <s v="TXN000326"/>
    <n v="4679.3900000000003"/>
    <n v="4679.3900000000003"/>
    <s v="SUCCESS"/>
    <s v="SUCCESS"/>
    <n v="1"/>
    <s v="found"/>
    <s v="Not Duplicate"/>
    <s v="match"/>
    <s v="match"/>
    <n v="0"/>
    <d v="2026-02-09T00:00:00"/>
    <n v="1"/>
    <s v="Within SLA"/>
    <x v="0"/>
    <n v="0"/>
    <n v="0"/>
    <n v="0"/>
    <n v="0"/>
    <n v="0"/>
  </r>
  <r>
    <s v="TXN000327"/>
    <n v="10819.17"/>
    <n v="10819.17"/>
    <s v="SUCCESS"/>
    <s v="SUCCESS"/>
    <n v="1"/>
    <s v="found"/>
    <s v="Not Duplicate"/>
    <s v="match"/>
    <s v="match"/>
    <n v="0"/>
    <d v="2026-01-20T00:00:00"/>
    <n v="1"/>
    <s v="Within SLA"/>
    <x v="2"/>
    <n v="0"/>
    <n v="0"/>
    <n v="0"/>
    <n v="0"/>
    <n v="0"/>
  </r>
  <r>
    <s v="TXN000328"/>
    <n v="5523.86"/>
    <n v="5523.86"/>
    <s v="SUCCESS"/>
    <s v="SUCCESS"/>
    <n v="1"/>
    <s v="found"/>
    <s v="Not Duplicate"/>
    <s v="match"/>
    <s v="match"/>
    <n v="0"/>
    <d v="2026-03-07T00:00:00"/>
    <n v="3"/>
    <s v="SLA Breached"/>
    <x v="0"/>
    <n v="0"/>
    <n v="0"/>
    <n v="0"/>
    <n v="0"/>
    <n v="1"/>
  </r>
  <r>
    <s v="TXN000329"/>
    <n v="1399.69"/>
    <n v="1399.69"/>
    <s v="SUCCESS"/>
    <s v="SUCCESS"/>
    <n v="1"/>
    <s v="found"/>
    <s v="Not Duplicate"/>
    <s v="match"/>
    <s v="match"/>
    <n v="0"/>
    <d v="2026-02-28T00:00:00"/>
    <n v="3"/>
    <s v="SLA Breached"/>
    <x v="1"/>
    <n v="0"/>
    <n v="0"/>
    <n v="0"/>
    <n v="0"/>
    <n v="1"/>
  </r>
  <r>
    <s v="TXN000330"/>
    <n v="938.79"/>
    <n v="938.79"/>
    <s v="SUCCESS"/>
    <s v="FAILED"/>
    <n v="1"/>
    <s v="found"/>
    <s v="Not Duplicate"/>
    <s v="match"/>
    <s v="mismatch"/>
    <n v="0"/>
    <d v="2026-01-20T00:00:00"/>
    <n v="2"/>
    <s v="Within SLA"/>
    <x v="0"/>
    <n v="0"/>
    <n v="0"/>
    <n v="0"/>
    <n v="1"/>
    <n v="0"/>
  </r>
  <r>
    <s v="TXN000331"/>
    <n v="12357.86"/>
    <n v="12357.86"/>
    <s v="SUCCESS"/>
    <s v="SUCCESS"/>
    <n v="1"/>
    <s v="found"/>
    <s v="Not Duplicate"/>
    <s v="match"/>
    <s v="match"/>
    <n v="0"/>
    <d v="2026-03-25T00:00:00"/>
    <n v="1"/>
    <s v="Within SLA"/>
    <x v="0"/>
    <n v="0"/>
    <n v="0"/>
    <n v="0"/>
    <n v="0"/>
    <n v="0"/>
  </r>
  <r>
    <s v="TXN000332"/>
    <n v="5929.83"/>
    <n v="5929.83"/>
    <s v="SUCCESS"/>
    <s v="SUCCESS"/>
    <n v="1"/>
    <s v="found"/>
    <s v="Not Duplicate"/>
    <s v="match"/>
    <s v="match"/>
    <n v="0"/>
    <d v="2026-01-24T00:00:00"/>
    <n v="1"/>
    <s v="Within SLA"/>
    <x v="0"/>
    <n v="0"/>
    <n v="0"/>
    <n v="0"/>
    <n v="0"/>
    <n v="0"/>
  </r>
  <r>
    <s v="TXN000333"/>
    <n v="6011.25"/>
    <n v="6011.25"/>
    <s v="SUCCESS"/>
    <s v="SUCCESS"/>
    <n v="1"/>
    <s v="found"/>
    <s v="Not Duplicate"/>
    <s v="match"/>
    <s v="match"/>
    <n v="0"/>
    <d v="2026-02-06T00:00:00"/>
    <n v="0"/>
    <s v="Within SLA"/>
    <x v="1"/>
    <n v="0"/>
    <n v="0"/>
    <n v="0"/>
    <n v="0"/>
    <n v="0"/>
  </r>
  <r>
    <s v="TXN000334"/>
    <n v="5179.62"/>
    <n v="5179.62"/>
    <s v="SUCCESS"/>
    <s v="SUCCESS"/>
    <n v="1"/>
    <s v="found"/>
    <s v="Not Duplicate"/>
    <s v="match"/>
    <s v="match"/>
    <n v="0"/>
    <d v="2026-01-26T00:00:00"/>
    <n v="3"/>
    <s v="SLA Breached"/>
    <x v="0"/>
    <n v="0"/>
    <n v="0"/>
    <n v="0"/>
    <n v="0"/>
    <n v="1"/>
  </r>
  <r>
    <s v="TXN000335"/>
    <n v="6129.95"/>
    <n v="6129.95"/>
    <s v="SUCCESS"/>
    <s v="SUCCESS"/>
    <n v="1"/>
    <s v="found"/>
    <s v="Not Duplicate"/>
    <s v="match"/>
    <s v="match"/>
    <n v="0"/>
    <d v="2026-03-03T00:00:00"/>
    <n v="3"/>
    <s v="SLA Breached"/>
    <x v="2"/>
    <n v="0"/>
    <n v="0"/>
    <n v="0"/>
    <n v="0"/>
    <n v="1"/>
  </r>
  <r>
    <s v="TXN000336"/>
    <n v="5377.9"/>
    <n v="5377.9"/>
    <s v="SUCCESS"/>
    <s v="SUCCESS"/>
    <n v="1"/>
    <s v="found"/>
    <s v="Not Duplicate"/>
    <s v="match"/>
    <s v="match"/>
    <n v="0"/>
    <d v="2026-01-10T00:00:00"/>
    <n v="2"/>
    <s v="Within SLA"/>
    <x v="0"/>
    <n v="0"/>
    <n v="0"/>
    <n v="0"/>
    <n v="0"/>
    <n v="0"/>
  </r>
  <r>
    <s v="TXN000337"/>
    <n v="9022.57"/>
    <n v="9022.57"/>
    <s v="SUCCESS"/>
    <s v="SUCCESS"/>
    <n v="1"/>
    <s v="found"/>
    <s v="Not Duplicate"/>
    <s v="match"/>
    <s v="match"/>
    <n v="0"/>
    <d v="2026-01-09T00:00:00"/>
    <n v="0"/>
    <s v="Within SLA"/>
    <x v="1"/>
    <n v="0"/>
    <n v="0"/>
    <n v="0"/>
    <n v="0"/>
    <n v="0"/>
  </r>
  <r>
    <s v="TXN000338"/>
    <n v="6166.22"/>
    <n v="6166.22"/>
    <s v="SUCCESS"/>
    <s v="SUCCESS"/>
    <n v="1"/>
    <s v="found"/>
    <s v="Not Duplicate"/>
    <s v="match"/>
    <s v="match"/>
    <n v="0"/>
    <d v="2026-04-01T00:00:00"/>
    <n v="2"/>
    <s v="Within SLA"/>
    <x v="4"/>
    <n v="0"/>
    <n v="0"/>
    <n v="0"/>
    <n v="0"/>
    <n v="0"/>
  </r>
  <r>
    <s v="TXN000339"/>
    <n v="11587.79"/>
    <n v="11587.79"/>
    <s v="SUCCESS"/>
    <s v="SUCCESS"/>
    <n v="1"/>
    <s v="found"/>
    <s v="Not Duplicate"/>
    <s v="match"/>
    <s v="match"/>
    <n v="0"/>
    <d v="2026-03-13T00:00:00"/>
    <n v="0"/>
    <s v="Within SLA"/>
    <x v="0"/>
    <n v="0"/>
    <n v="0"/>
    <n v="0"/>
    <n v="0"/>
    <n v="0"/>
  </r>
  <r>
    <s v="TXN000340"/>
    <n v="22199.25"/>
    <n v="22199.25"/>
    <s v="SUCCESS"/>
    <s v="SUCCESS"/>
    <n v="1"/>
    <s v="found"/>
    <s v="Not Duplicate"/>
    <s v="match"/>
    <s v="match"/>
    <n v="0"/>
    <d v="2026-02-18T00:00:00"/>
    <n v="0"/>
    <s v="Within SLA"/>
    <x v="2"/>
    <n v="0"/>
    <n v="0"/>
    <n v="0"/>
    <n v="0"/>
    <n v="0"/>
  </r>
  <r>
    <s v="TXN000341"/>
    <n v="5382.76"/>
    <n v="5382.76"/>
    <s v="SUCCESS"/>
    <s v="SUCCESS"/>
    <n v="1"/>
    <s v="found"/>
    <s v="Not Duplicate"/>
    <s v="match"/>
    <s v="match"/>
    <n v="0"/>
    <d v="2026-02-11T00:00:00"/>
    <n v="2"/>
    <s v="Within SLA"/>
    <x v="0"/>
    <n v="0"/>
    <n v="0"/>
    <n v="0"/>
    <n v="0"/>
    <n v="0"/>
  </r>
  <r>
    <s v="TXN000342"/>
    <n v="6632.78"/>
    <n v="6632.78"/>
    <s v="SUCCESS"/>
    <s v="SUCCESS"/>
    <n v="1"/>
    <s v="found"/>
    <s v="Not Duplicate"/>
    <s v="match"/>
    <s v="match"/>
    <n v="0"/>
    <d v="2026-02-28T00:00:00"/>
    <n v="0"/>
    <s v="Within SLA"/>
    <x v="0"/>
    <n v="0"/>
    <n v="0"/>
    <n v="0"/>
    <n v="0"/>
    <n v="0"/>
  </r>
  <r>
    <s v="TXN000343"/>
    <n v="1795.24"/>
    <n v="1795.24"/>
    <s v="SUCCESS"/>
    <s v="SUCCESS"/>
    <n v="1"/>
    <s v="found"/>
    <s v="Not Duplicate"/>
    <s v="match"/>
    <s v="match"/>
    <n v="0"/>
    <d v="2026-03-14T00:00:00"/>
    <n v="3"/>
    <s v="SLA Breached"/>
    <x v="3"/>
    <n v="0"/>
    <n v="0"/>
    <n v="0"/>
    <n v="0"/>
    <n v="1"/>
  </r>
  <r>
    <s v="TXN000344"/>
    <n v="2264.37"/>
    <n v="2264.37"/>
    <s v="SUCCESS"/>
    <s v="SUCCESS"/>
    <n v="1"/>
    <s v="found"/>
    <s v="Not Duplicate"/>
    <s v="match"/>
    <s v="match"/>
    <n v="0"/>
    <d v="2026-02-07T00:00:00"/>
    <n v="0"/>
    <s v="Within SLA"/>
    <x v="1"/>
    <n v="0"/>
    <n v="0"/>
    <n v="0"/>
    <n v="0"/>
    <n v="0"/>
  </r>
  <r>
    <s v="TXN000345"/>
    <n v="4022.48"/>
    <n v="4022.48"/>
    <s v="SUCCESS"/>
    <s v="SUCCESS"/>
    <n v="1"/>
    <s v="found"/>
    <s v="Not Duplicate"/>
    <s v="match"/>
    <s v="match"/>
    <n v="0"/>
    <d v="2026-03-09T00:00:00"/>
    <n v="2"/>
    <s v="Within SLA"/>
    <x v="0"/>
    <n v="0"/>
    <n v="0"/>
    <n v="0"/>
    <n v="0"/>
    <n v="0"/>
  </r>
  <r>
    <s v="TXN000346"/>
    <n v="3573.78"/>
    <n v="3573.78"/>
    <s v="SUCCESS"/>
    <s v="SUCCESS"/>
    <n v="1"/>
    <s v="found"/>
    <s v="Not Duplicate"/>
    <s v="match"/>
    <s v="match"/>
    <n v="0"/>
    <d v="2026-03-20T00:00:00"/>
    <n v="2"/>
    <s v="Within SLA"/>
    <x v="0"/>
    <n v="0"/>
    <n v="0"/>
    <n v="0"/>
    <n v="0"/>
    <n v="0"/>
  </r>
  <r>
    <s v="TXN000347"/>
    <n v="25422.959999999999"/>
    <n v="25422.959999999999"/>
    <s v="SUCCESS"/>
    <s v="SUCCESS"/>
    <n v="1"/>
    <s v="found"/>
    <s v="Not Duplicate"/>
    <s v="match"/>
    <s v="match"/>
    <n v="0"/>
    <d v="2026-02-26T00:00:00"/>
    <n v="5"/>
    <s v="SLA Breached"/>
    <x v="3"/>
    <n v="0"/>
    <n v="0"/>
    <n v="0"/>
    <n v="0"/>
    <n v="1"/>
  </r>
  <r>
    <s v="TXN000348"/>
    <n v="2306.11"/>
    <n v="2306.11"/>
    <s v="SUCCESS"/>
    <s v="SUCCESS"/>
    <n v="1"/>
    <s v="found"/>
    <s v="Not Duplicate"/>
    <s v="match"/>
    <s v="match"/>
    <n v="0"/>
    <d v="2026-01-26T00:00:00"/>
    <n v="3"/>
    <s v="SLA Breached"/>
    <x v="3"/>
    <n v="0"/>
    <n v="0"/>
    <n v="0"/>
    <n v="0"/>
    <n v="1"/>
  </r>
  <r>
    <s v="TXN000349"/>
    <n v="15999.83"/>
    <n v="15999.83"/>
    <s v="SUCCESS"/>
    <s v="SUCCESS"/>
    <n v="1"/>
    <s v="found"/>
    <s v="Not Duplicate"/>
    <s v="match"/>
    <s v="match"/>
    <n v="0"/>
    <d v="2026-03-13T00:00:00"/>
    <n v="1"/>
    <s v="Within SLA"/>
    <x v="0"/>
    <n v="0"/>
    <n v="0"/>
    <n v="0"/>
    <n v="0"/>
    <n v="0"/>
  </r>
  <r>
    <s v="TXN000350"/>
    <n v="1038.55"/>
    <n v="1038.55"/>
    <s v="SUCCESS"/>
    <s v="SUCCESS"/>
    <n v="1"/>
    <s v="found"/>
    <s v="Not Duplicate"/>
    <s v="match"/>
    <s v="match"/>
    <n v="0"/>
    <d v="2026-03-24T00:00:00"/>
    <n v="2"/>
    <s v="Within SLA"/>
    <x v="4"/>
    <n v="0"/>
    <n v="0"/>
    <n v="0"/>
    <n v="0"/>
    <n v="0"/>
  </r>
  <r>
    <s v="TXN000351"/>
    <n v="8821.89"/>
    <n v="10586.27"/>
    <s v="SUCCESS"/>
    <s v="SUCCESS"/>
    <n v="1"/>
    <s v="found"/>
    <s v="Not Duplicate"/>
    <s v="mismatch"/>
    <s v="match"/>
    <n v="1764.380000000001"/>
    <d v="2026-02-08T00:00:00"/>
    <n v="2"/>
    <s v="Within SLA"/>
    <x v="1"/>
    <n v="0"/>
    <n v="0"/>
    <n v="1"/>
    <n v="0"/>
    <n v="0"/>
  </r>
  <r>
    <s v="TXN000352"/>
    <n v="7986.45"/>
    <n v="7986.45"/>
    <s v="SUCCESS"/>
    <s v="SUCCESS"/>
    <n v="1"/>
    <s v="found"/>
    <s v="Not Duplicate"/>
    <s v="match"/>
    <s v="match"/>
    <n v="0"/>
    <d v="2026-03-19T00:00:00"/>
    <n v="2"/>
    <s v="Within SLA"/>
    <x v="3"/>
    <n v="0"/>
    <n v="0"/>
    <n v="0"/>
    <n v="0"/>
    <n v="0"/>
  </r>
  <r>
    <s v="TXN000353"/>
    <n v="12802.09"/>
    <n v="12802.09"/>
    <s v="SUCCESS"/>
    <s v="SUCCESS"/>
    <n v="1"/>
    <s v="found"/>
    <s v="Not Duplicate"/>
    <s v="match"/>
    <s v="match"/>
    <n v="0"/>
    <d v="2026-03-10T00:00:00"/>
    <n v="2"/>
    <s v="Within SLA"/>
    <x v="1"/>
    <n v="0"/>
    <n v="0"/>
    <n v="0"/>
    <n v="0"/>
    <n v="0"/>
  </r>
  <r>
    <s v="TXN000354"/>
    <n v="2397.44"/>
    <n v="2397.44"/>
    <s v="SUCCESS"/>
    <s v="SUCCESS"/>
    <n v="1"/>
    <s v="found"/>
    <s v="Not Duplicate"/>
    <s v="match"/>
    <s v="match"/>
    <n v="0"/>
    <d v="2026-03-20T00:00:00"/>
    <n v="1"/>
    <s v="Within SLA"/>
    <x v="0"/>
    <n v="0"/>
    <n v="0"/>
    <n v="0"/>
    <n v="0"/>
    <n v="0"/>
  </r>
  <r>
    <s v="TXN000355"/>
    <n v="1379.04"/>
    <n v="1379.04"/>
    <s v="SUCCESS"/>
    <s v="SUCCESS"/>
    <n v="1"/>
    <s v="found"/>
    <s v="Not Duplicate"/>
    <s v="match"/>
    <s v="match"/>
    <n v="0"/>
    <d v="2026-03-01T00:00:00"/>
    <n v="2"/>
    <s v="Within SLA"/>
    <x v="0"/>
    <n v="0"/>
    <n v="0"/>
    <n v="0"/>
    <n v="0"/>
    <n v="0"/>
  </r>
  <r>
    <s v="TXN000356"/>
    <n v="1312.16"/>
    <n v="1312.16"/>
    <s v="SUCCESS"/>
    <s v="SUCCESS"/>
    <n v="1"/>
    <s v="found"/>
    <s v="Not Duplicate"/>
    <s v="match"/>
    <s v="match"/>
    <n v="0"/>
    <d v="2026-03-04T00:00:00"/>
    <n v="2"/>
    <s v="Within SLA"/>
    <x v="0"/>
    <n v="0"/>
    <n v="0"/>
    <n v="0"/>
    <n v="0"/>
    <n v="0"/>
  </r>
  <r>
    <s v="TXN000357"/>
    <n v="1316.05"/>
    <n v="1316.05"/>
    <s v="SUCCESS"/>
    <s v="SUCCESS"/>
    <n v="1"/>
    <s v="found"/>
    <s v="Not Duplicate"/>
    <s v="match"/>
    <s v="match"/>
    <n v="0"/>
    <d v="2026-03-30T00:00:00"/>
    <n v="3"/>
    <s v="SLA Breached"/>
    <x v="0"/>
    <n v="0"/>
    <n v="0"/>
    <n v="0"/>
    <n v="0"/>
    <n v="1"/>
  </r>
  <r>
    <s v="TXN000358"/>
    <n v="4994.1400000000003"/>
    <n v="4994.1400000000003"/>
    <s v="SUCCESS"/>
    <s v="SUCCESS"/>
    <n v="1"/>
    <s v="found"/>
    <s v="Not Duplicate"/>
    <s v="match"/>
    <s v="match"/>
    <n v="0"/>
    <d v="2026-01-22T00:00:00"/>
    <n v="0"/>
    <s v="Within SLA"/>
    <x v="1"/>
    <n v="0"/>
    <n v="0"/>
    <n v="0"/>
    <n v="0"/>
    <n v="0"/>
  </r>
  <r>
    <s v="TXN000359"/>
    <n v="8654.49"/>
    <n v="8654.49"/>
    <s v="SUCCESS"/>
    <s v="SUCCESS"/>
    <n v="1"/>
    <s v="found"/>
    <s v="Not Duplicate"/>
    <s v="match"/>
    <s v="match"/>
    <n v="0"/>
    <d v="2026-03-31T00:00:00"/>
    <n v="1"/>
    <s v="Within SLA"/>
    <x v="2"/>
    <n v="0"/>
    <n v="0"/>
    <n v="0"/>
    <n v="0"/>
    <n v="0"/>
  </r>
  <r>
    <s v="TXN000360"/>
    <n v="24860.89"/>
    <n v="24860.89"/>
    <s v="SUCCESS"/>
    <s v="SUCCESS"/>
    <n v="1"/>
    <s v="found"/>
    <s v="Not Duplicate"/>
    <s v="match"/>
    <s v="match"/>
    <n v="0"/>
    <d v="2026-02-10T00:00:00"/>
    <n v="1"/>
    <s v="Within SLA"/>
    <x v="1"/>
    <n v="0"/>
    <n v="0"/>
    <n v="0"/>
    <n v="0"/>
    <n v="0"/>
  </r>
  <r>
    <s v="TXN000361"/>
    <n v="245.64"/>
    <n v="245.64"/>
    <s v="SUCCESS"/>
    <s v="SUCCESS"/>
    <n v="1"/>
    <s v="found"/>
    <s v="Not Duplicate"/>
    <s v="match"/>
    <s v="match"/>
    <n v="0"/>
    <d v="2026-01-14T00:00:00"/>
    <n v="3"/>
    <s v="SLA Breached"/>
    <x v="0"/>
    <n v="0"/>
    <n v="0"/>
    <n v="0"/>
    <n v="0"/>
    <n v="1"/>
  </r>
  <r>
    <s v="TXN000362"/>
    <n v="2665.15"/>
    <n v="2665.15"/>
    <s v="SUCCESS"/>
    <s v="SUCCESS"/>
    <n v="1"/>
    <s v="found"/>
    <s v="Not Duplicate"/>
    <s v="match"/>
    <s v="match"/>
    <n v="0"/>
    <d v="2026-03-14T00:00:00"/>
    <n v="0"/>
    <s v="Within SLA"/>
    <x v="2"/>
    <n v="0"/>
    <n v="0"/>
    <n v="0"/>
    <n v="0"/>
    <n v="0"/>
  </r>
  <r>
    <s v="TXN000363"/>
    <n v="4808.3"/>
    <n v="4808.3"/>
    <s v="SUCCESS"/>
    <s v="SUCCESS"/>
    <n v="1"/>
    <s v="found"/>
    <s v="Not Duplicate"/>
    <s v="match"/>
    <s v="match"/>
    <n v="0"/>
    <d v="2026-02-11T00:00:00"/>
    <n v="0"/>
    <s v="Within SLA"/>
    <x v="1"/>
    <n v="0"/>
    <n v="0"/>
    <n v="0"/>
    <n v="0"/>
    <n v="0"/>
  </r>
  <r>
    <s v="TXN000364"/>
    <n v="3076.94"/>
    <n v="3076.94"/>
    <s v="SUCCESS"/>
    <s v="SUCCESS"/>
    <n v="1"/>
    <s v="found"/>
    <s v="Not Duplicate"/>
    <s v="match"/>
    <s v="match"/>
    <n v="0"/>
    <d v="2026-03-15T00:00:00"/>
    <n v="1"/>
    <s v="Within SLA"/>
    <x v="0"/>
    <n v="0"/>
    <n v="0"/>
    <n v="0"/>
    <n v="0"/>
    <n v="0"/>
  </r>
  <r>
    <s v="TXN000365"/>
    <n v="6165.11"/>
    <n v="6165.11"/>
    <s v="SUCCESS"/>
    <s v="SUCCESS"/>
    <n v="1"/>
    <s v="found"/>
    <s v="Not Duplicate"/>
    <s v="match"/>
    <s v="match"/>
    <n v="0"/>
    <d v="2026-03-14T00:00:00"/>
    <n v="1"/>
    <s v="Within SLA"/>
    <x v="3"/>
    <n v="0"/>
    <n v="0"/>
    <n v="0"/>
    <n v="0"/>
    <n v="0"/>
  </r>
  <r>
    <s v="TXN000366"/>
    <n v="5343.35"/>
    <n v="5343.35"/>
    <s v="SUCCESS"/>
    <s v="SUCCESS"/>
    <n v="1"/>
    <s v="found"/>
    <s v="Not Duplicate"/>
    <s v="match"/>
    <s v="match"/>
    <n v="0"/>
    <d v="2026-02-12T00:00:00"/>
    <n v="2"/>
    <s v="Within SLA"/>
    <x v="2"/>
    <n v="0"/>
    <n v="0"/>
    <n v="0"/>
    <n v="0"/>
    <n v="0"/>
  </r>
  <r>
    <s v="TXN000367"/>
    <n v="2168.1799999999998"/>
    <n v="2168.1799999999998"/>
    <s v="FAILED"/>
    <s v="FAILED"/>
    <n v="1"/>
    <s v="found"/>
    <s v="Not Duplicate"/>
    <s v="match"/>
    <s v="match"/>
    <n v="0"/>
    <d v="2026-03-02T00:00:00"/>
    <n v="2"/>
    <s v="Within SLA"/>
    <x v="0"/>
    <n v="0"/>
    <n v="0"/>
    <n v="0"/>
    <n v="0"/>
    <n v="0"/>
  </r>
  <r>
    <s v="TXN000368"/>
    <n v="3574.46"/>
    <n v="3574.46"/>
    <s v="SUCCESS"/>
    <s v="SUCCESS"/>
    <n v="1"/>
    <s v="found"/>
    <s v="Not Duplicate"/>
    <s v="match"/>
    <s v="match"/>
    <n v="0"/>
    <d v="2026-03-28T00:00:00"/>
    <n v="1"/>
    <s v="Within SLA"/>
    <x v="1"/>
    <n v="0"/>
    <n v="0"/>
    <n v="0"/>
    <n v="0"/>
    <n v="0"/>
  </r>
  <r>
    <s v="TXN000369"/>
    <n v="654.87"/>
    <n v="654.87"/>
    <s v="SUCCESS"/>
    <s v="SUCCESS"/>
    <n v="1"/>
    <s v="found"/>
    <s v="Not Duplicate"/>
    <s v="match"/>
    <s v="match"/>
    <n v="0"/>
    <d v="2026-01-15T00:00:00"/>
    <n v="1"/>
    <s v="Within SLA"/>
    <x v="0"/>
    <n v="0"/>
    <n v="0"/>
    <n v="0"/>
    <n v="0"/>
    <n v="0"/>
  </r>
  <r>
    <s v="TXN000370"/>
    <n v="1467.12"/>
    <n v="1467.12"/>
    <s v="SUCCESS"/>
    <s v="SUCCESS"/>
    <n v="1"/>
    <s v="found"/>
    <s v="Not Duplicate"/>
    <s v="match"/>
    <s v="match"/>
    <n v="0"/>
    <d v="2026-03-16T00:00:00"/>
    <n v="3"/>
    <s v="SLA Breached"/>
    <x v="0"/>
    <n v="0"/>
    <n v="0"/>
    <n v="0"/>
    <n v="0"/>
    <n v="1"/>
  </r>
  <r>
    <s v="TXN000371"/>
    <n v="1696.27"/>
    <n v="1696.27"/>
    <s v="SUCCESS"/>
    <s v="SUCCESS"/>
    <n v="1"/>
    <s v="found"/>
    <s v="Not Duplicate"/>
    <s v="match"/>
    <s v="match"/>
    <n v="0"/>
    <d v="2026-01-11T00:00:00"/>
    <n v="2"/>
    <s v="Within SLA"/>
    <x v="0"/>
    <n v="0"/>
    <n v="0"/>
    <n v="0"/>
    <n v="0"/>
    <n v="0"/>
  </r>
  <r>
    <s v="TXN000372"/>
    <n v="4368.6499999999996"/>
    <n v="4368.6499999999996"/>
    <s v="SUCCESS"/>
    <s v="SUCCESS"/>
    <n v="1"/>
    <s v="found"/>
    <s v="Not Duplicate"/>
    <s v="match"/>
    <s v="match"/>
    <n v="0"/>
    <d v="2026-02-09T00:00:00"/>
    <n v="1"/>
    <s v="Within SLA"/>
    <x v="2"/>
    <n v="0"/>
    <n v="0"/>
    <n v="0"/>
    <n v="0"/>
    <n v="0"/>
  </r>
  <r>
    <s v="TXN000373"/>
    <n v="4227.82"/>
    <n v="4227.82"/>
    <s v="FAILED"/>
    <s v="FAILED"/>
    <n v="1"/>
    <s v="found"/>
    <s v="Not Duplicate"/>
    <s v="match"/>
    <s v="match"/>
    <n v="0"/>
    <d v="2026-03-13T00:00:00"/>
    <n v="1"/>
    <s v="Within SLA"/>
    <x v="0"/>
    <n v="0"/>
    <n v="0"/>
    <n v="0"/>
    <n v="0"/>
    <n v="0"/>
  </r>
  <r>
    <s v="TXN000374"/>
    <n v="4382.7299999999996"/>
    <n v="5259.28"/>
    <s v="SUCCESS"/>
    <s v="SUCCESS"/>
    <n v="1"/>
    <s v="found"/>
    <s v="Not Duplicate"/>
    <s v="mismatch"/>
    <s v="match"/>
    <n v="876.55000000000018"/>
    <d v="2026-03-07T00:00:00"/>
    <n v="1"/>
    <s v="Within SLA"/>
    <x v="0"/>
    <n v="0"/>
    <n v="0"/>
    <n v="1"/>
    <n v="0"/>
    <n v="0"/>
  </r>
  <r>
    <s v="TXN000375"/>
    <n v="866.06"/>
    <n v="866.06"/>
    <s v="SUCCESS"/>
    <s v="SUCCESS"/>
    <n v="1"/>
    <s v="found"/>
    <s v="Not Duplicate"/>
    <s v="match"/>
    <s v="match"/>
    <n v="0"/>
    <d v="2026-01-22T00:00:00"/>
    <n v="2"/>
    <s v="Within SLA"/>
    <x v="0"/>
    <n v="0"/>
    <n v="0"/>
    <n v="0"/>
    <n v="0"/>
    <n v="0"/>
  </r>
  <r>
    <s v="TXN000376"/>
    <n v="673.09"/>
    <n v="673.09"/>
    <s v="SUCCESS"/>
    <s v="SUCCESS"/>
    <n v="1"/>
    <s v="found"/>
    <s v="Not Duplicate"/>
    <s v="match"/>
    <s v="match"/>
    <n v="0"/>
    <d v="2026-01-17T00:00:00"/>
    <n v="0"/>
    <s v="Within SLA"/>
    <x v="2"/>
    <n v="0"/>
    <n v="0"/>
    <n v="0"/>
    <n v="0"/>
    <n v="0"/>
  </r>
  <r>
    <s v="TXN000377"/>
    <n v="5868.7"/>
    <n v="5868.7"/>
    <s v="SUCCESS"/>
    <s v="SUCCESS"/>
    <n v="1"/>
    <s v="found"/>
    <s v="Not Duplicate"/>
    <s v="match"/>
    <s v="match"/>
    <n v="0"/>
    <d v="2026-02-02T00:00:00"/>
    <n v="3"/>
    <s v="SLA Breached"/>
    <x v="4"/>
    <n v="0"/>
    <n v="0"/>
    <n v="0"/>
    <n v="0"/>
    <n v="1"/>
  </r>
  <r>
    <s v="TXN000378"/>
    <n v="7404.62"/>
    <n v="7404.62"/>
    <s v="SUCCESS"/>
    <s v="SUCCESS"/>
    <n v="1"/>
    <s v="found"/>
    <s v="Not Duplicate"/>
    <s v="match"/>
    <s v="match"/>
    <n v="0"/>
    <d v="2026-02-23T00:00:00"/>
    <n v="3"/>
    <s v="SLA Breached"/>
    <x v="0"/>
    <n v="0"/>
    <n v="0"/>
    <n v="0"/>
    <n v="0"/>
    <n v="1"/>
  </r>
  <r>
    <s v="TXN000379"/>
    <n v="2175.64"/>
    <n v="2175.64"/>
    <s v="SUCCESS"/>
    <s v="SUCCESS"/>
    <n v="1"/>
    <s v="found"/>
    <s v="Not Duplicate"/>
    <s v="match"/>
    <s v="match"/>
    <n v="0"/>
    <d v="2026-03-24T00:00:00"/>
    <n v="0"/>
    <s v="Within SLA"/>
    <x v="1"/>
    <n v="0"/>
    <n v="0"/>
    <n v="0"/>
    <n v="0"/>
    <n v="0"/>
  </r>
  <r>
    <s v="TXN000380"/>
    <n v="5778.97"/>
    <n v="5778.97"/>
    <s v="SUCCESS"/>
    <s v="SUCCESS"/>
    <n v="1"/>
    <s v="found"/>
    <s v="Not Duplicate"/>
    <s v="match"/>
    <s v="match"/>
    <n v="0"/>
    <d v="2026-03-30T00:00:00"/>
    <n v="5"/>
    <s v="SLA Breached"/>
    <x v="0"/>
    <n v="0"/>
    <n v="0"/>
    <n v="0"/>
    <n v="0"/>
    <n v="1"/>
  </r>
  <r>
    <s v="TXN000381"/>
    <n v="60139.53"/>
    <n v="60139.53"/>
    <s v="SUCCESS"/>
    <s v="SUCCESS"/>
    <n v="1"/>
    <s v="found"/>
    <s v="Not Duplicate"/>
    <s v="match"/>
    <s v="match"/>
    <n v="0"/>
    <d v="2026-02-26T00:00:00"/>
    <n v="1"/>
    <s v="Within SLA"/>
    <x v="0"/>
    <n v="0"/>
    <n v="0"/>
    <n v="0"/>
    <n v="0"/>
    <n v="0"/>
  </r>
  <r>
    <s v="TXN000382"/>
    <n v="5684.72"/>
    <n v="5684.72"/>
    <s v="SUCCESS"/>
    <s v="SUCCESS"/>
    <n v="1"/>
    <s v="found"/>
    <s v="Not Duplicate"/>
    <s v="match"/>
    <s v="match"/>
    <n v="0"/>
    <d v="2026-03-11T00:00:00"/>
    <n v="3"/>
    <s v="SLA Breached"/>
    <x v="0"/>
    <n v="0"/>
    <n v="0"/>
    <n v="0"/>
    <n v="0"/>
    <n v="1"/>
  </r>
  <r>
    <s v="TXN000383"/>
    <n v="3613.68"/>
    <n v="3613.68"/>
    <s v="SUCCESS"/>
    <s v="SUCCESS"/>
    <n v="1"/>
    <s v="found"/>
    <s v="Not Duplicate"/>
    <s v="match"/>
    <s v="match"/>
    <n v="0"/>
    <d v="2026-01-07T00:00:00"/>
    <n v="0"/>
    <s v="Within SLA"/>
    <x v="2"/>
    <n v="0"/>
    <n v="0"/>
    <n v="0"/>
    <n v="0"/>
    <n v="0"/>
  </r>
  <r>
    <s v="TXN000384"/>
    <n v="1397.61"/>
    <n v="1397.61"/>
    <s v="SUCCESS"/>
    <s v="SUCCESS"/>
    <n v="1"/>
    <s v="found"/>
    <s v="Not Duplicate"/>
    <s v="match"/>
    <s v="match"/>
    <n v="0"/>
    <d v="2026-01-08T00:00:00"/>
    <n v="2"/>
    <s v="Within SLA"/>
    <x v="4"/>
    <n v="0"/>
    <n v="0"/>
    <n v="0"/>
    <n v="0"/>
    <n v="0"/>
  </r>
  <r>
    <s v="TXN000385"/>
    <n v="9651.75"/>
    <e v="#N/A"/>
    <s v="SUCCESS"/>
    <e v="#N/A"/>
    <n v="0"/>
    <s v="missing"/>
    <s v="Not Duplicate"/>
    <s v="not processed"/>
    <s v="not processed"/>
    <s v="missing"/>
    <s v="not processed"/>
    <s v="not processed"/>
    <s v="Not Processed"/>
    <x v="0"/>
    <n v="1"/>
    <n v="0"/>
    <n v="0"/>
    <n v="0"/>
    <n v="0"/>
  </r>
  <r>
    <s v="TXN000386"/>
    <n v="601.46"/>
    <n v="601.46"/>
    <s v="SUCCESS"/>
    <s v="SUCCESS"/>
    <n v="1"/>
    <s v="found"/>
    <s v="Not Duplicate"/>
    <s v="match"/>
    <s v="match"/>
    <n v="0"/>
    <d v="2026-01-26T00:00:00"/>
    <n v="2"/>
    <s v="Within SLA"/>
    <x v="3"/>
    <n v="0"/>
    <n v="0"/>
    <n v="0"/>
    <n v="0"/>
    <n v="0"/>
  </r>
  <r>
    <s v="TXN000387"/>
    <n v="10790.71"/>
    <n v="10790.71"/>
    <s v="FAILED"/>
    <s v="FAILED"/>
    <n v="1"/>
    <s v="found"/>
    <s v="Not Duplicate"/>
    <s v="match"/>
    <s v="match"/>
    <n v="0"/>
    <d v="2026-01-16T00:00:00"/>
    <n v="3"/>
    <s v="SLA Breached"/>
    <x v="1"/>
    <n v="0"/>
    <n v="0"/>
    <n v="0"/>
    <n v="0"/>
    <n v="1"/>
  </r>
  <r>
    <s v="TXN000388"/>
    <n v="2420.35"/>
    <n v="2420.35"/>
    <s v="SUCCESS"/>
    <s v="SUCCESS"/>
    <n v="1"/>
    <s v="found"/>
    <s v="Not Duplicate"/>
    <s v="match"/>
    <s v="match"/>
    <n v="0"/>
    <d v="2026-03-28T00:00:00"/>
    <n v="0"/>
    <s v="Within SLA"/>
    <x v="1"/>
    <n v="0"/>
    <n v="0"/>
    <n v="0"/>
    <n v="0"/>
    <n v="0"/>
  </r>
  <r>
    <s v="TXN000389"/>
    <n v="9217.43"/>
    <n v="9217.43"/>
    <s v="SUCCESS"/>
    <s v="SUCCESS"/>
    <n v="1"/>
    <s v="found"/>
    <s v="Not Duplicate"/>
    <s v="match"/>
    <s v="match"/>
    <n v="0"/>
    <d v="2026-03-06T00:00:00"/>
    <n v="1"/>
    <s v="Within SLA"/>
    <x v="0"/>
    <n v="0"/>
    <n v="0"/>
    <n v="0"/>
    <n v="0"/>
    <n v="0"/>
  </r>
  <r>
    <s v="TXN000390"/>
    <n v="1620.93"/>
    <n v="1620.93"/>
    <s v="SUCCESS"/>
    <s v="SUCCESS"/>
    <n v="1"/>
    <s v="found"/>
    <s v="Not Duplicate"/>
    <s v="match"/>
    <s v="match"/>
    <n v="0"/>
    <d v="2026-02-05T00:00:00"/>
    <n v="5"/>
    <s v="SLA Breached"/>
    <x v="2"/>
    <n v="0"/>
    <n v="0"/>
    <n v="0"/>
    <n v="0"/>
    <n v="1"/>
  </r>
  <r>
    <s v="TXN000391"/>
    <n v="67398.350000000006"/>
    <n v="67398.350000000006"/>
    <s v="SUCCESS"/>
    <s v="SUCCESS"/>
    <n v="1"/>
    <s v="found"/>
    <s v="Not Duplicate"/>
    <s v="match"/>
    <s v="match"/>
    <n v="0"/>
    <d v="2026-03-08T00:00:00"/>
    <n v="2"/>
    <s v="Within SLA"/>
    <x v="2"/>
    <n v="0"/>
    <n v="0"/>
    <n v="0"/>
    <n v="0"/>
    <n v="0"/>
  </r>
  <r>
    <s v="TXN000392"/>
    <n v="733.68"/>
    <n v="733.68"/>
    <s v="SUCCESS"/>
    <s v="SUCCESS"/>
    <n v="1"/>
    <s v="found"/>
    <s v="Not Duplicate"/>
    <s v="match"/>
    <s v="match"/>
    <n v="0"/>
    <d v="2026-03-07T00:00:00"/>
    <n v="0"/>
    <s v="Within SLA"/>
    <x v="0"/>
    <n v="0"/>
    <n v="0"/>
    <n v="0"/>
    <n v="0"/>
    <n v="0"/>
  </r>
  <r>
    <s v="TXN000393"/>
    <n v="389.21"/>
    <e v="#N/A"/>
    <s v="SUCCESS"/>
    <e v="#N/A"/>
    <n v="0"/>
    <s v="missing"/>
    <s v="Not Duplicate"/>
    <s v="not processed"/>
    <s v="not processed"/>
    <s v="missing"/>
    <s v="not processed"/>
    <s v="not processed"/>
    <s v="Not Processed"/>
    <x v="2"/>
    <n v="1"/>
    <n v="0"/>
    <n v="0"/>
    <n v="0"/>
    <n v="0"/>
  </r>
  <r>
    <s v="TXN000394"/>
    <n v="8181.86"/>
    <n v="8181.86"/>
    <s v="SUCCESS"/>
    <s v="SUCCESS"/>
    <n v="1"/>
    <s v="found"/>
    <s v="Not Duplicate"/>
    <s v="match"/>
    <s v="match"/>
    <n v="0"/>
    <d v="2026-02-10T00:00:00"/>
    <n v="0"/>
    <s v="Within SLA"/>
    <x v="0"/>
    <n v="0"/>
    <n v="0"/>
    <n v="0"/>
    <n v="0"/>
    <n v="0"/>
  </r>
  <r>
    <s v="TXN000395"/>
    <n v="4584.3500000000004"/>
    <n v="4584.3500000000004"/>
    <s v="SUCCESS"/>
    <s v="SUCCESS"/>
    <n v="1"/>
    <s v="found"/>
    <s v="Not Duplicate"/>
    <s v="match"/>
    <s v="match"/>
    <n v="0"/>
    <d v="2026-01-29T00:00:00"/>
    <n v="5"/>
    <s v="SLA Breached"/>
    <x v="0"/>
    <n v="0"/>
    <n v="0"/>
    <n v="0"/>
    <n v="0"/>
    <n v="1"/>
  </r>
  <r>
    <s v="TXN000396"/>
    <n v="2971.88"/>
    <n v="2971.88"/>
    <s v="SUCCESS"/>
    <s v="SUCCESS"/>
    <n v="1"/>
    <s v="found"/>
    <s v="Not Duplicate"/>
    <s v="match"/>
    <s v="match"/>
    <n v="0"/>
    <d v="2026-02-15T00:00:00"/>
    <n v="0"/>
    <s v="Within SLA"/>
    <x v="1"/>
    <n v="0"/>
    <n v="0"/>
    <n v="0"/>
    <n v="0"/>
    <n v="0"/>
  </r>
  <r>
    <s v="TXN000397"/>
    <n v="1048.26"/>
    <n v="1048.26"/>
    <s v="SUCCESS"/>
    <s v="SUCCESS"/>
    <n v="1"/>
    <s v="found"/>
    <s v="Not Duplicate"/>
    <s v="match"/>
    <s v="match"/>
    <n v="0"/>
    <d v="2026-01-14T00:00:00"/>
    <n v="0"/>
    <s v="Within SLA"/>
    <x v="3"/>
    <n v="0"/>
    <n v="0"/>
    <n v="0"/>
    <n v="0"/>
    <n v="0"/>
  </r>
  <r>
    <s v="TXN000398"/>
    <n v="16866.5"/>
    <n v="16866.5"/>
    <s v="REVERSED"/>
    <s v="REVERSED"/>
    <n v="1"/>
    <s v="found"/>
    <s v="Not Duplicate"/>
    <s v="match"/>
    <s v="match"/>
    <n v="0"/>
    <d v="2026-01-24T00:00:00"/>
    <n v="2"/>
    <s v="Within SLA"/>
    <x v="0"/>
    <n v="0"/>
    <n v="0"/>
    <n v="0"/>
    <n v="0"/>
    <n v="0"/>
  </r>
  <r>
    <s v="TXN000399"/>
    <n v="2593.13"/>
    <n v="2593.13"/>
    <s v="SUCCESS"/>
    <s v="SUCCESS"/>
    <n v="1"/>
    <s v="found"/>
    <s v="Not Duplicate"/>
    <s v="match"/>
    <s v="match"/>
    <n v="0"/>
    <d v="2026-02-19T00:00:00"/>
    <n v="2"/>
    <s v="Within SLA"/>
    <x v="1"/>
    <n v="0"/>
    <n v="0"/>
    <n v="0"/>
    <n v="0"/>
    <n v="0"/>
  </r>
  <r>
    <s v="TXN000400"/>
    <n v="10467.51"/>
    <n v="10467.51"/>
    <s v="SUCCESS"/>
    <s v="SUCCESS"/>
    <n v="1"/>
    <s v="found"/>
    <s v="Not Duplicate"/>
    <s v="match"/>
    <s v="match"/>
    <n v="0"/>
    <d v="2026-01-16T00:00:00"/>
    <n v="1"/>
    <s v="Within SLA"/>
    <x v="2"/>
    <n v="0"/>
    <n v="0"/>
    <n v="0"/>
    <n v="0"/>
    <n v="0"/>
  </r>
  <r>
    <s v="TXN000401"/>
    <n v="5355.97"/>
    <n v="5355.97"/>
    <s v="SUCCESS"/>
    <s v="SUCCESS"/>
    <n v="1"/>
    <s v="found"/>
    <s v="Not Duplicate"/>
    <s v="match"/>
    <s v="match"/>
    <n v="0"/>
    <d v="2026-02-23T00:00:00"/>
    <n v="3"/>
    <s v="SLA Breached"/>
    <x v="4"/>
    <n v="0"/>
    <n v="0"/>
    <n v="0"/>
    <n v="0"/>
    <n v="1"/>
  </r>
  <r>
    <s v="TXN000402"/>
    <n v="3455.94"/>
    <n v="3455.94"/>
    <s v="SUCCESS"/>
    <s v="SUCCESS"/>
    <n v="1"/>
    <s v="found"/>
    <s v="Not Duplicate"/>
    <s v="match"/>
    <s v="match"/>
    <n v="0"/>
    <d v="2026-02-05T00:00:00"/>
    <n v="1"/>
    <s v="Within SLA"/>
    <x v="1"/>
    <n v="0"/>
    <n v="0"/>
    <n v="0"/>
    <n v="0"/>
    <n v="0"/>
  </r>
  <r>
    <s v="TXN000403"/>
    <n v="7611.26"/>
    <n v="7611.26"/>
    <s v="SUCCESS"/>
    <s v="SUCCESS"/>
    <n v="1"/>
    <s v="found"/>
    <s v="Not Duplicate"/>
    <s v="match"/>
    <s v="match"/>
    <n v="0"/>
    <d v="2026-02-04T00:00:00"/>
    <n v="0"/>
    <s v="Within SLA"/>
    <x v="0"/>
    <n v="0"/>
    <n v="0"/>
    <n v="0"/>
    <n v="0"/>
    <n v="0"/>
  </r>
  <r>
    <s v="TXN000404"/>
    <n v="5768.33"/>
    <n v="5768.33"/>
    <s v="SUCCESS"/>
    <s v="SUCCESS"/>
    <n v="1"/>
    <s v="found"/>
    <s v="Not Duplicate"/>
    <s v="match"/>
    <s v="match"/>
    <n v="0"/>
    <d v="2026-01-12T00:00:00"/>
    <n v="2"/>
    <s v="Within SLA"/>
    <x v="0"/>
    <n v="0"/>
    <n v="0"/>
    <n v="0"/>
    <n v="0"/>
    <n v="0"/>
  </r>
  <r>
    <s v="TXN000405"/>
    <n v="8934.59"/>
    <n v="8934.59"/>
    <s v="SUCCESS"/>
    <s v="SUCCESS"/>
    <n v="1"/>
    <s v="found"/>
    <s v="Not Duplicate"/>
    <s v="match"/>
    <s v="match"/>
    <n v="0"/>
    <d v="2026-01-19T00:00:00"/>
    <n v="2"/>
    <s v="Within SLA"/>
    <x v="0"/>
    <n v="0"/>
    <n v="0"/>
    <n v="0"/>
    <n v="0"/>
    <n v="0"/>
  </r>
  <r>
    <s v="TXN000406"/>
    <n v="7712.17"/>
    <n v="7712.17"/>
    <s v="SUCCESS"/>
    <s v="SUCCESS"/>
    <n v="1"/>
    <s v="found"/>
    <s v="Not Duplicate"/>
    <s v="match"/>
    <s v="match"/>
    <n v="0"/>
    <d v="2026-02-02T00:00:00"/>
    <n v="5"/>
    <s v="SLA Breached"/>
    <x v="0"/>
    <n v="0"/>
    <n v="0"/>
    <n v="0"/>
    <n v="0"/>
    <n v="1"/>
  </r>
  <r>
    <s v="TXN000407"/>
    <n v="376.95"/>
    <n v="376.95"/>
    <s v="SUCCESS"/>
    <s v="SUCCESS"/>
    <n v="1"/>
    <s v="found"/>
    <s v="Not Duplicate"/>
    <s v="match"/>
    <s v="match"/>
    <n v="0"/>
    <d v="2026-03-19T00:00:00"/>
    <n v="3"/>
    <s v="SLA Breached"/>
    <x v="1"/>
    <n v="0"/>
    <n v="0"/>
    <n v="0"/>
    <n v="0"/>
    <n v="1"/>
  </r>
  <r>
    <s v="TXN000408"/>
    <n v="13434.76"/>
    <n v="13434.76"/>
    <s v="FAILED"/>
    <s v="FAILED"/>
    <n v="1"/>
    <s v="found"/>
    <s v="Not Duplicate"/>
    <s v="match"/>
    <s v="match"/>
    <n v="0"/>
    <d v="2026-01-28T00:00:00"/>
    <n v="3"/>
    <s v="SLA Breached"/>
    <x v="2"/>
    <n v="0"/>
    <n v="0"/>
    <n v="0"/>
    <n v="0"/>
    <n v="1"/>
  </r>
  <r>
    <s v="TXN000409"/>
    <n v="3932.03"/>
    <n v="3932.03"/>
    <s v="SUCCESS"/>
    <s v="SUCCESS"/>
    <n v="1"/>
    <s v="found"/>
    <s v="Not Duplicate"/>
    <s v="match"/>
    <s v="match"/>
    <n v="0"/>
    <d v="2026-03-11T00:00:00"/>
    <n v="1"/>
    <s v="Within SLA"/>
    <x v="3"/>
    <n v="0"/>
    <n v="0"/>
    <n v="0"/>
    <n v="0"/>
    <n v="0"/>
  </r>
  <r>
    <s v="TXN000410"/>
    <n v="3127.74"/>
    <n v="3127.74"/>
    <s v="SUCCESS"/>
    <s v="SUCCESS"/>
    <n v="1"/>
    <s v="found"/>
    <s v="Not Duplicate"/>
    <s v="match"/>
    <s v="match"/>
    <n v="0"/>
    <d v="2026-02-25T00:00:00"/>
    <n v="3"/>
    <s v="SLA Breached"/>
    <x v="0"/>
    <n v="0"/>
    <n v="0"/>
    <n v="0"/>
    <n v="0"/>
    <n v="1"/>
  </r>
  <r>
    <s v="TXN000411"/>
    <n v="2384"/>
    <n v="2384"/>
    <s v="SUCCESS"/>
    <s v="SUCCESS"/>
    <n v="1"/>
    <s v="found"/>
    <s v="Not Duplicate"/>
    <s v="match"/>
    <s v="match"/>
    <n v="0"/>
    <d v="2026-02-02T00:00:00"/>
    <n v="2"/>
    <s v="Within SLA"/>
    <x v="1"/>
    <n v="0"/>
    <n v="0"/>
    <n v="0"/>
    <n v="0"/>
    <n v="0"/>
  </r>
  <r>
    <s v="TXN000412"/>
    <n v="17890.36"/>
    <n v="17890.36"/>
    <s v="SUCCESS"/>
    <s v="SUCCESS"/>
    <n v="1"/>
    <s v="found"/>
    <s v="Not Duplicate"/>
    <s v="match"/>
    <s v="match"/>
    <n v="0"/>
    <d v="2026-01-15T00:00:00"/>
    <n v="0"/>
    <s v="Within SLA"/>
    <x v="0"/>
    <n v="0"/>
    <n v="0"/>
    <n v="0"/>
    <n v="0"/>
    <n v="0"/>
  </r>
  <r>
    <s v="TXN000413"/>
    <n v="27759.1"/>
    <n v="27759.1"/>
    <s v="SUCCESS"/>
    <s v="SUCCESS"/>
    <n v="1"/>
    <s v="found"/>
    <s v="Not Duplicate"/>
    <s v="match"/>
    <s v="match"/>
    <n v="0"/>
    <d v="2026-03-10T00:00:00"/>
    <n v="1"/>
    <s v="Within SLA"/>
    <x v="1"/>
    <n v="0"/>
    <n v="0"/>
    <n v="0"/>
    <n v="0"/>
    <n v="0"/>
  </r>
  <r>
    <s v="TXN000414"/>
    <n v="16062.22"/>
    <n v="16062.22"/>
    <s v="SUCCESS"/>
    <s v="SUCCESS"/>
    <n v="1"/>
    <s v="found"/>
    <s v="Not Duplicate"/>
    <s v="match"/>
    <s v="match"/>
    <n v="0"/>
    <d v="2026-02-21T00:00:00"/>
    <n v="3"/>
    <s v="SLA Breached"/>
    <x v="0"/>
    <n v="0"/>
    <n v="0"/>
    <n v="0"/>
    <n v="0"/>
    <n v="1"/>
  </r>
  <r>
    <s v="TXN000415"/>
    <n v="6554.13"/>
    <n v="6554.13"/>
    <s v="SUCCESS"/>
    <s v="SUCCESS"/>
    <n v="1"/>
    <s v="found"/>
    <s v="Not Duplicate"/>
    <s v="match"/>
    <s v="match"/>
    <n v="0"/>
    <d v="2026-01-15T00:00:00"/>
    <n v="1"/>
    <s v="Within SLA"/>
    <x v="3"/>
    <n v="0"/>
    <n v="0"/>
    <n v="0"/>
    <n v="0"/>
    <n v="0"/>
  </r>
  <r>
    <s v="TXN000416"/>
    <n v="9578.9699999999993"/>
    <n v="9578.9699999999993"/>
    <s v="SUCCESS"/>
    <s v="SUCCESS"/>
    <n v="1"/>
    <s v="found"/>
    <s v="Not Duplicate"/>
    <s v="match"/>
    <s v="match"/>
    <n v="0"/>
    <d v="2026-02-21T00:00:00"/>
    <n v="0"/>
    <s v="Within SLA"/>
    <x v="0"/>
    <n v="0"/>
    <n v="0"/>
    <n v="0"/>
    <n v="0"/>
    <n v="0"/>
  </r>
  <r>
    <s v="TXN000417"/>
    <n v="1694.05"/>
    <n v="1694.05"/>
    <s v="SUCCESS"/>
    <s v="SUCCESS"/>
    <n v="1"/>
    <s v="found"/>
    <s v="Not Duplicate"/>
    <s v="match"/>
    <s v="match"/>
    <n v="0"/>
    <d v="2026-01-12T00:00:00"/>
    <n v="0"/>
    <s v="Within SLA"/>
    <x v="0"/>
    <n v="0"/>
    <n v="0"/>
    <n v="0"/>
    <n v="0"/>
    <n v="0"/>
  </r>
  <r>
    <s v="TXN000418"/>
    <n v="3788.6"/>
    <n v="3788.6"/>
    <s v="SUCCESS"/>
    <s v="SUCCESS"/>
    <n v="1"/>
    <s v="found"/>
    <s v="Not Duplicate"/>
    <s v="match"/>
    <s v="match"/>
    <n v="0"/>
    <d v="2026-02-10T00:00:00"/>
    <n v="3"/>
    <s v="SLA Breached"/>
    <x v="2"/>
    <n v="0"/>
    <n v="0"/>
    <n v="0"/>
    <n v="0"/>
    <n v="1"/>
  </r>
  <r>
    <s v="TXN000419"/>
    <n v="4587.13"/>
    <n v="4587.13"/>
    <s v="REVERSED"/>
    <s v="REVERSED"/>
    <n v="1"/>
    <s v="found"/>
    <s v="Not Duplicate"/>
    <s v="match"/>
    <s v="match"/>
    <n v="0"/>
    <d v="2026-02-11T00:00:00"/>
    <n v="0"/>
    <s v="Within SLA"/>
    <x v="3"/>
    <n v="0"/>
    <n v="0"/>
    <n v="0"/>
    <n v="0"/>
    <n v="0"/>
  </r>
  <r>
    <s v="TXN000420"/>
    <n v="15088.43"/>
    <n v="15088.43"/>
    <s v="FAILED"/>
    <s v="FAILED"/>
    <n v="1"/>
    <s v="found"/>
    <s v="Not Duplicate"/>
    <s v="match"/>
    <s v="match"/>
    <n v="0"/>
    <d v="2026-01-16T00:00:00"/>
    <n v="2"/>
    <s v="Within SLA"/>
    <x v="1"/>
    <n v="0"/>
    <n v="0"/>
    <n v="0"/>
    <n v="0"/>
    <n v="0"/>
  </r>
  <r>
    <s v="TXN000421"/>
    <n v="2749.41"/>
    <n v="2749.41"/>
    <s v="SUCCESS"/>
    <s v="SUCCESS"/>
    <n v="1"/>
    <s v="found"/>
    <s v="Not Duplicate"/>
    <s v="match"/>
    <s v="match"/>
    <n v="0"/>
    <d v="2026-01-06T00:00:00"/>
    <n v="2"/>
    <s v="Within SLA"/>
    <x v="2"/>
    <n v="0"/>
    <n v="0"/>
    <n v="0"/>
    <n v="0"/>
    <n v="0"/>
  </r>
  <r>
    <s v="TXN000422"/>
    <n v="634.51"/>
    <n v="634.51"/>
    <s v="SUCCESS"/>
    <s v="SUCCESS"/>
    <n v="1"/>
    <s v="found"/>
    <s v="Not Duplicate"/>
    <s v="match"/>
    <s v="match"/>
    <n v="0"/>
    <d v="2026-01-27T00:00:00"/>
    <n v="3"/>
    <s v="SLA Breached"/>
    <x v="3"/>
    <n v="0"/>
    <n v="0"/>
    <n v="0"/>
    <n v="0"/>
    <n v="1"/>
  </r>
  <r>
    <s v="TXN000423"/>
    <n v="5681.31"/>
    <n v="5681.31"/>
    <s v="SUCCESS"/>
    <s v="SUCCESS"/>
    <n v="1"/>
    <s v="found"/>
    <s v="Not Duplicate"/>
    <s v="match"/>
    <s v="match"/>
    <n v="0"/>
    <d v="2026-01-27T00:00:00"/>
    <n v="0"/>
    <s v="Within SLA"/>
    <x v="0"/>
    <n v="0"/>
    <n v="0"/>
    <n v="0"/>
    <n v="0"/>
    <n v="0"/>
  </r>
  <r>
    <s v="TXN000424"/>
    <n v="4586.13"/>
    <n v="4586.13"/>
    <s v="SUCCESS"/>
    <s v="SUCCESS"/>
    <n v="1"/>
    <s v="found"/>
    <s v="Not Duplicate"/>
    <s v="match"/>
    <s v="match"/>
    <n v="0"/>
    <d v="2026-03-24T00:00:00"/>
    <n v="2"/>
    <s v="Within SLA"/>
    <x v="0"/>
    <n v="0"/>
    <n v="0"/>
    <n v="0"/>
    <n v="0"/>
    <n v="0"/>
  </r>
  <r>
    <s v="TXN000425"/>
    <n v="7323.67"/>
    <n v="7323.67"/>
    <s v="SUCCESS"/>
    <s v="SUCCESS"/>
    <n v="1"/>
    <s v="found"/>
    <s v="Not Duplicate"/>
    <s v="match"/>
    <s v="match"/>
    <n v="0"/>
    <d v="2026-03-10T00:00:00"/>
    <n v="5"/>
    <s v="SLA Breached"/>
    <x v="2"/>
    <n v="0"/>
    <n v="0"/>
    <n v="0"/>
    <n v="0"/>
    <n v="1"/>
  </r>
  <r>
    <s v="TXN000426"/>
    <n v="1300.3599999999999"/>
    <n v="1300.3599999999999"/>
    <s v="SUCCESS"/>
    <s v="SUCCESS"/>
    <n v="1"/>
    <s v="found"/>
    <s v="Not Duplicate"/>
    <s v="match"/>
    <s v="match"/>
    <n v="0"/>
    <d v="2026-03-19T00:00:00"/>
    <n v="2"/>
    <s v="Within SLA"/>
    <x v="2"/>
    <n v="0"/>
    <n v="0"/>
    <n v="0"/>
    <n v="0"/>
    <n v="0"/>
  </r>
  <r>
    <s v="TXN000427"/>
    <n v="4558.2"/>
    <n v="4558.2"/>
    <s v="SUCCESS"/>
    <s v="SUCCESS"/>
    <n v="1"/>
    <s v="found"/>
    <s v="Not Duplicate"/>
    <s v="match"/>
    <s v="match"/>
    <n v="0"/>
    <d v="2026-03-08T00:00:00"/>
    <n v="1"/>
    <s v="Within SLA"/>
    <x v="3"/>
    <n v="0"/>
    <n v="0"/>
    <n v="0"/>
    <n v="0"/>
    <n v="0"/>
  </r>
  <r>
    <s v="TXN000428"/>
    <n v="2285.96"/>
    <n v="2285.96"/>
    <s v="SUCCESS"/>
    <s v="SUCCESS"/>
    <n v="1"/>
    <s v="found"/>
    <s v="Not Duplicate"/>
    <s v="match"/>
    <s v="match"/>
    <n v="0"/>
    <d v="2026-03-14T00:00:00"/>
    <n v="3"/>
    <s v="SLA Breached"/>
    <x v="0"/>
    <n v="0"/>
    <n v="0"/>
    <n v="0"/>
    <n v="0"/>
    <n v="1"/>
  </r>
  <r>
    <s v="TXN000429"/>
    <n v="7788.97"/>
    <n v="7788.97"/>
    <s v="SUCCESS"/>
    <s v="SUCCESS"/>
    <n v="1"/>
    <s v="found"/>
    <s v="Not Duplicate"/>
    <s v="match"/>
    <s v="match"/>
    <n v="0"/>
    <d v="2026-03-06T00:00:00"/>
    <n v="0"/>
    <s v="Within SLA"/>
    <x v="1"/>
    <n v="0"/>
    <n v="0"/>
    <n v="0"/>
    <n v="0"/>
    <n v="0"/>
  </r>
  <r>
    <s v="TXN000430"/>
    <n v="4667.1499999999996"/>
    <n v="4667.1499999999996"/>
    <s v="SUCCESS"/>
    <s v="SUCCESS"/>
    <n v="1"/>
    <s v="found"/>
    <s v="Not Duplicate"/>
    <s v="match"/>
    <s v="match"/>
    <n v="0"/>
    <d v="2026-01-03T00:00:00"/>
    <n v="1"/>
    <s v="Within SLA"/>
    <x v="0"/>
    <n v="0"/>
    <n v="0"/>
    <n v="0"/>
    <n v="0"/>
    <n v="0"/>
  </r>
  <r>
    <s v="TXN000431"/>
    <n v="46393.760000000002"/>
    <n v="46393.760000000002"/>
    <s v="SUCCESS"/>
    <s v="SUCCESS"/>
    <n v="1"/>
    <s v="found"/>
    <s v="Not Duplicate"/>
    <s v="match"/>
    <s v="match"/>
    <n v="0"/>
    <d v="2026-02-22T00:00:00"/>
    <n v="0"/>
    <s v="Within SLA"/>
    <x v="3"/>
    <n v="0"/>
    <n v="0"/>
    <n v="0"/>
    <n v="0"/>
    <n v="0"/>
  </r>
  <r>
    <s v="TXN000432"/>
    <n v="4272.3900000000003"/>
    <n v="4272.3900000000003"/>
    <s v="SUCCESS"/>
    <s v="SUCCESS"/>
    <n v="1"/>
    <s v="found"/>
    <s v="Not Duplicate"/>
    <s v="match"/>
    <s v="match"/>
    <n v="0"/>
    <d v="2026-02-04T00:00:00"/>
    <n v="3"/>
    <s v="SLA Breached"/>
    <x v="0"/>
    <n v="0"/>
    <n v="0"/>
    <n v="0"/>
    <n v="0"/>
    <n v="1"/>
  </r>
  <r>
    <s v="TXN000433"/>
    <n v="34494.370000000003"/>
    <n v="34494.370000000003"/>
    <s v="SUCCESS"/>
    <s v="SUCCESS"/>
    <n v="1"/>
    <s v="found"/>
    <s v="Not Duplicate"/>
    <s v="match"/>
    <s v="match"/>
    <n v="0"/>
    <d v="2026-01-04T00:00:00"/>
    <n v="2"/>
    <s v="Within SLA"/>
    <x v="2"/>
    <n v="0"/>
    <n v="0"/>
    <n v="0"/>
    <n v="0"/>
    <n v="0"/>
  </r>
  <r>
    <s v="TXN000434"/>
    <n v="9648.1200000000008"/>
    <n v="9648.1200000000008"/>
    <s v="SUCCESS"/>
    <s v="SUCCESS"/>
    <n v="1"/>
    <s v="found"/>
    <s v="Not Duplicate"/>
    <s v="match"/>
    <s v="match"/>
    <n v="0"/>
    <d v="2026-03-08T00:00:00"/>
    <n v="1"/>
    <s v="Within SLA"/>
    <x v="0"/>
    <n v="0"/>
    <n v="0"/>
    <n v="0"/>
    <n v="0"/>
    <n v="0"/>
  </r>
  <r>
    <s v="TXN000435"/>
    <n v="8178.94"/>
    <n v="8178.94"/>
    <s v="SUCCESS"/>
    <s v="SUCCESS"/>
    <n v="1"/>
    <s v="found"/>
    <s v="Not Duplicate"/>
    <s v="match"/>
    <s v="match"/>
    <n v="0"/>
    <d v="2026-01-10T00:00:00"/>
    <n v="0"/>
    <s v="Within SLA"/>
    <x v="1"/>
    <n v="0"/>
    <n v="0"/>
    <n v="0"/>
    <n v="0"/>
    <n v="0"/>
  </r>
  <r>
    <s v="TXN000436"/>
    <n v="384.92"/>
    <n v="384.92"/>
    <s v="SUCCESS"/>
    <s v="SUCCESS"/>
    <n v="1"/>
    <s v="found"/>
    <s v="Not Duplicate"/>
    <s v="match"/>
    <s v="match"/>
    <n v="0"/>
    <d v="2026-01-15T00:00:00"/>
    <n v="0"/>
    <s v="Within SLA"/>
    <x v="0"/>
    <n v="0"/>
    <n v="0"/>
    <n v="0"/>
    <n v="0"/>
    <n v="0"/>
  </r>
  <r>
    <s v="TXN000437"/>
    <n v="6544.19"/>
    <n v="6544.19"/>
    <s v="SUCCESS"/>
    <s v="SUCCESS"/>
    <n v="1"/>
    <s v="found"/>
    <s v="Not Duplicate"/>
    <s v="match"/>
    <s v="match"/>
    <n v="0"/>
    <d v="2026-03-07T00:00:00"/>
    <n v="2"/>
    <s v="Within SLA"/>
    <x v="0"/>
    <n v="0"/>
    <n v="0"/>
    <n v="0"/>
    <n v="0"/>
    <n v="0"/>
  </r>
  <r>
    <s v="TXN000438"/>
    <n v="2902.12"/>
    <n v="2902.12"/>
    <s v="SUCCESS"/>
    <s v="SUCCESS"/>
    <n v="1"/>
    <s v="found"/>
    <s v="Not Duplicate"/>
    <s v="match"/>
    <s v="match"/>
    <n v="0"/>
    <d v="2026-02-12T00:00:00"/>
    <n v="3"/>
    <s v="SLA Breached"/>
    <x v="2"/>
    <n v="0"/>
    <n v="0"/>
    <n v="0"/>
    <n v="0"/>
    <n v="1"/>
  </r>
  <r>
    <s v="TXN000439"/>
    <n v="21059.97"/>
    <e v="#N/A"/>
    <s v="SUCCESS"/>
    <e v="#N/A"/>
    <n v="0"/>
    <s v="missing"/>
    <s v="Not Duplicate"/>
    <s v="not processed"/>
    <s v="not processed"/>
    <s v="missing"/>
    <s v="not processed"/>
    <s v="not processed"/>
    <s v="Not Processed"/>
    <x v="0"/>
    <n v="1"/>
    <n v="0"/>
    <n v="0"/>
    <n v="0"/>
    <n v="0"/>
  </r>
  <r>
    <s v="TXN000440"/>
    <n v="25415.08"/>
    <n v="25415.08"/>
    <s v="SUCCESS"/>
    <s v="SUCCESS"/>
    <n v="1"/>
    <s v="found"/>
    <s v="Not Duplicate"/>
    <s v="match"/>
    <s v="match"/>
    <n v="0"/>
    <d v="2026-02-18T00:00:00"/>
    <n v="1"/>
    <s v="Within SLA"/>
    <x v="0"/>
    <n v="0"/>
    <n v="0"/>
    <n v="0"/>
    <n v="0"/>
    <n v="0"/>
  </r>
  <r>
    <s v="TXN000441"/>
    <n v="13735.64"/>
    <n v="13735.64"/>
    <s v="SUCCESS"/>
    <s v="SUCCESS"/>
    <n v="1"/>
    <s v="found"/>
    <s v="Not Duplicate"/>
    <s v="match"/>
    <s v="match"/>
    <n v="0"/>
    <d v="2026-01-19T00:00:00"/>
    <n v="1"/>
    <s v="Within SLA"/>
    <x v="0"/>
    <n v="0"/>
    <n v="0"/>
    <n v="0"/>
    <n v="0"/>
    <n v="0"/>
  </r>
  <r>
    <s v="TXN000442"/>
    <n v="12459.68"/>
    <n v="12459.68"/>
    <s v="SUCCESS"/>
    <s v="SUCCESS"/>
    <n v="1"/>
    <s v="found"/>
    <s v="Not Duplicate"/>
    <s v="match"/>
    <s v="match"/>
    <n v="0"/>
    <d v="2026-02-22T00:00:00"/>
    <n v="2"/>
    <s v="Within SLA"/>
    <x v="0"/>
    <n v="0"/>
    <n v="0"/>
    <n v="0"/>
    <n v="0"/>
    <n v="0"/>
  </r>
  <r>
    <s v="TXN000443"/>
    <n v="6747"/>
    <n v="6747"/>
    <s v="SUCCESS"/>
    <s v="SUCCESS"/>
    <n v="1"/>
    <s v="found"/>
    <s v="Not Duplicate"/>
    <s v="match"/>
    <s v="match"/>
    <n v="0"/>
    <d v="2026-03-04T00:00:00"/>
    <n v="3"/>
    <s v="SLA Breached"/>
    <x v="2"/>
    <n v="0"/>
    <n v="0"/>
    <n v="0"/>
    <n v="0"/>
    <n v="1"/>
  </r>
  <r>
    <s v="TXN000444"/>
    <n v="754.51"/>
    <n v="754.51"/>
    <s v="SUCCESS"/>
    <s v="SUCCESS"/>
    <n v="1"/>
    <s v="found"/>
    <s v="Not Duplicate"/>
    <s v="match"/>
    <s v="match"/>
    <n v="0"/>
    <d v="2026-02-22T00:00:00"/>
    <n v="0"/>
    <s v="Within SLA"/>
    <x v="0"/>
    <n v="0"/>
    <n v="0"/>
    <n v="0"/>
    <n v="0"/>
    <n v="0"/>
  </r>
  <r>
    <s v="TXN000445"/>
    <n v="13985.97"/>
    <n v="13985.97"/>
    <s v="SUCCESS"/>
    <s v="SUCCESS"/>
    <n v="1"/>
    <s v="found"/>
    <s v="Not Duplicate"/>
    <s v="match"/>
    <s v="match"/>
    <n v="0"/>
    <d v="2026-01-17T00:00:00"/>
    <n v="0"/>
    <s v="Within SLA"/>
    <x v="0"/>
    <n v="0"/>
    <n v="0"/>
    <n v="0"/>
    <n v="0"/>
    <n v="0"/>
  </r>
  <r>
    <s v="TXN000446"/>
    <n v="24980.01"/>
    <n v="24980.01"/>
    <s v="SUCCESS"/>
    <s v="SUCCESS"/>
    <n v="1"/>
    <s v="found"/>
    <s v="Not Duplicate"/>
    <s v="match"/>
    <s v="match"/>
    <n v="0"/>
    <d v="2026-03-20T00:00:00"/>
    <n v="2"/>
    <s v="Within SLA"/>
    <x v="2"/>
    <n v="0"/>
    <n v="0"/>
    <n v="0"/>
    <n v="0"/>
    <n v="0"/>
  </r>
  <r>
    <s v="TXN000447"/>
    <n v="54201.64"/>
    <n v="54201.64"/>
    <s v="SUCCESS"/>
    <s v="SUCCESS"/>
    <n v="1"/>
    <s v="found"/>
    <s v="Not Duplicate"/>
    <s v="match"/>
    <s v="match"/>
    <n v="0"/>
    <d v="2026-01-03T00:00:00"/>
    <n v="2"/>
    <s v="Within SLA"/>
    <x v="0"/>
    <n v="0"/>
    <n v="0"/>
    <n v="0"/>
    <n v="0"/>
    <n v="0"/>
  </r>
  <r>
    <s v="TXN000448"/>
    <n v="2900.58"/>
    <n v="2900.58"/>
    <s v="SUCCESS"/>
    <s v="SUCCESS"/>
    <n v="1"/>
    <s v="found"/>
    <s v="Not Duplicate"/>
    <s v="match"/>
    <s v="match"/>
    <n v="0"/>
    <d v="2026-04-01T00:00:00"/>
    <n v="3"/>
    <s v="SLA Breached"/>
    <x v="2"/>
    <n v="0"/>
    <n v="0"/>
    <n v="0"/>
    <n v="0"/>
    <n v="1"/>
  </r>
  <r>
    <s v="TXN000449"/>
    <n v="18384.88"/>
    <n v="18384.88"/>
    <s v="SUCCESS"/>
    <s v="SUCCESS"/>
    <n v="1"/>
    <s v="found"/>
    <s v="Not Duplicate"/>
    <s v="match"/>
    <s v="match"/>
    <n v="0"/>
    <d v="2026-01-20T00:00:00"/>
    <n v="0"/>
    <s v="Within SLA"/>
    <x v="2"/>
    <n v="0"/>
    <n v="0"/>
    <n v="0"/>
    <n v="0"/>
    <n v="0"/>
  </r>
  <r>
    <s v="TXN000450"/>
    <n v="411.53"/>
    <n v="411.53"/>
    <s v="SUCCESS"/>
    <s v="SUCCESS"/>
    <n v="1"/>
    <s v="found"/>
    <s v="Not Duplicate"/>
    <s v="match"/>
    <s v="match"/>
    <n v="0"/>
    <d v="2026-01-29T00:00:00"/>
    <n v="2"/>
    <s v="Within SLA"/>
    <x v="0"/>
    <n v="0"/>
    <n v="0"/>
    <n v="0"/>
    <n v="0"/>
    <n v="0"/>
  </r>
  <r>
    <s v="TXN000451"/>
    <n v="3142.18"/>
    <n v="3142.18"/>
    <s v="SUCCESS"/>
    <s v="SUCCESS"/>
    <n v="1"/>
    <s v="found"/>
    <s v="Not Duplicate"/>
    <s v="match"/>
    <s v="match"/>
    <n v="0"/>
    <d v="2026-03-09T00:00:00"/>
    <n v="2"/>
    <s v="Within SLA"/>
    <x v="0"/>
    <n v="0"/>
    <n v="0"/>
    <n v="0"/>
    <n v="0"/>
    <n v="0"/>
  </r>
  <r>
    <s v="TXN000452"/>
    <n v="5208.5"/>
    <n v="5208.5"/>
    <s v="SUCCESS"/>
    <s v="SUCCESS"/>
    <n v="1"/>
    <s v="found"/>
    <s v="Not Duplicate"/>
    <s v="match"/>
    <s v="match"/>
    <n v="0"/>
    <d v="2026-03-24T00:00:00"/>
    <n v="2"/>
    <s v="Within SLA"/>
    <x v="2"/>
    <n v="0"/>
    <n v="0"/>
    <n v="0"/>
    <n v="0"/>
    <n v="0"/>
  </r>
  <r>
    <s v="TXN000453"/>
    <n v="730.53"/>
    <n v="730.53"/>
    <s v="SUCCESS"/>
    <s v="SUCCESS"/>
    <n v="1"/>
    <s v="found"/>
    <s v="Not Duplicate"/>
    <s v="match"/>
    <s v="match"/>
    <n v="0"/>
    <d v="2026-01-10T00:00:00"/>
    <n v="3"/>
    <s v="SLA Breached"/>
    <x v="0"/>
    <n v="0"/>
    <n v="0"/>
    <n v="0"/>
    <n v="0"/>
    <n v="1"/>
  </r>
  <r>
    <s v="TXN000454"/>
    <n v="235.94"/>
    <n v="235.94"/>
    <s v="SUCCESS"/>
    <s v="SUCCESS"/>
    <n v="1"/>
    <s v="found"/>
    <s v="Not Duplicate"/>
    <s v="match"/>
    <s v="match"/>
    <n v="0"/>
    <d v="2026-03-28T00:00:00"/>
    <n v="2"/>
    <s v="Within SLA"/>
    <x v="2"/>
    <n v="0"/>
    <n v="0"/>
    <n v="0"/>
    <n v="0"/>
    <n v="0"/>
  </r>
  <r>
    <s v="TXN000455"/>
    <n v="3217.12"/>
    <n v="3538.83"/>
    <s v="SUCCESS"/>
    <s v="SUCCESS"/>
    <n v="1"/>
    <s v="found"/>
    <s v="Not Duplicate"/>
    <s v="mismatch"/>
    <s v="match"/>
    <n v="321.71000000000004"/>
    <d v="2026-03-10T00:00:00"/>
    <n v="1"/>
    <s v="Within SLA"/>
    <x v="4"/>
    <n v="0"/>
    <n v="0"/>
    <n v="1"/>
    <n v="0"/>
    <n v="0"/>
  </r>
  <r>
    <s v="TXN000456"/>
    <n v="21065.48"/>
    <n v="21065.48"/>
    <s v="SUCCESS"/>
    <s v="SUCCESS"/>
    <n v="1"/>
    <s v="found"/>
    <s v="Not Duplicate"/>
    <s v="match"/>
    <s v="match"/>
    <n v="0"/>
    <d v="2026-01-09T00:00:00"/>
    <n v="3"/>
    <s v="SLA Breached"/>
    <x v="0"/>
    <n v="0"/>
    <n v="0"/>
    <n v="0"/>
    <n v="0"/>
    <n v="1"/>
  </r>
  <r>
    <s v="TXN000457"/>
    <n v="1091.7"/>
    <n v="1091.7"/>
    <s v="SUCCESS"/>
    <s v="SUCCESS"/>
    <n v="1"/>
    <s v="found"/>
    <s v="Not Duplicate"/>
    <s v="match"/>
    <s v="match"/>
    <n v="0"/>
    <d v="2026-03-30T00:00:00"/>
    <n v="1"/>
    <s v="Within SLA"/>
    <x v="0"/>
    <n v="0"/>
    <n v="0"/>
    <n v="0"/>
    <n v="0"/>
    <n v="0"/>
  </r>
  <r>
    <s v="TXN000458"/>
    <n v="6867.93"/>
    <n v="6867.93"/>
    <s v="SUCCESS"/>
    <s v="SUCCESS"/>
    <n v="1"/>
    <s v="found"/>
    <s v="Not Duplicate"/>
    <s v="match"/>
    <s v="match"/>
    <n v="0"/>
    <d v="2026-03-18T00:00:00"/>
    <n v="1"/>
    <s v="Within SLA"/>
    <x v="2"/>
    <n v="0"/>
    <n v="0"/>
    <n v="0"/>
    <n v="0"/>
    <n v="0"/>
  </r>
  <r>
    <s v="TXN000459"/>
    <n v="4587.59"/>
    <n v="4587.59"/>
    <s v="SUCCESS"/>
    <s v="SUCCESS"/>
    <n v="1"/>
    <s v="found"/>
    <s v="Not Duplicate"/>
    <s v="match"/>
    <s v="match"/>
    <n v="0"/>
    <d v="2026-01-29T00:00:00"/>
    <n v="1"/>
    <s v="Within SLA"/>
    <x v="2"/>
    <n v="0"/>
    <n v="0"/>
    <n v="0"/>
    <n v="0"/>
    <n v="0"/>
  </r>
  <r>
    <s v="TXN000460"/>
    <n v="3914.6"/>
    <n v="3914.6"/>
    <s v="SUCCESS"/>
    <s v="SUCCESS"/>
    <n v="1"/>
    <s v="found"/>
    <s v="Not Duplicate"/>
    <s v="match"/>
    <s v="match"/>
    <n v="0"/>
    <d v="2026-02-15T00:00:00"/>
    <n v="1"/>
    <s v="Within SLA"/>
    <x v="0"/>
    <n v="0"/>
    <n v="0"/>
    <n v="0"/>
    <n v="0"/>
    <n v="0"/>
  </r>
  <r>
    <s v="TXN000461"/>
    <n v="2625.04"/>
    <n v="2625.04"/>
    <s v="SUCCESS"/>
    <s v="SUCCESS"/>
    <n v="1"/>
    <s v="found"/>
    <s v="Not Duplicate"/>
    <s v="match"/>
    <s v="match"/>
    <n v="0"/>
    <d v="2026-01-22T00:00:00"/>
    <n v="1"/>
    <s v="Within SLA"/>
    <x v="0"/>
    <n v="0"/>
    <n v="0"/>
    <n v="0"/>
    <n v="0"/>
    <n v="0"/>
  </r>
  <r>
    <s v="TXN000462"/>
    <n v="32485.07"/>
    <n v="32485.07"/>
    <s v="SUCCESS"/>
    <s v="SUCCESS"/>
    <n v="1"/>
    <s v="found"/>
    <s v="Not Duplicate"/>
    <s v="match"/>
    <s v="match"/>
    <n v="0"/>
    <d v="2026-02-12T00:00:00"/>
    <n v="1"/>
    <s v="Within SLA"/>
    <x v="1"/>
    <n v="0"/>
    <n v="0"/>
    <n v="0"/>
    <n v="0"/>
    <n v="0"/>
  </r>
  <r>
    <s v="TXN000463"/>
    <n v="2653.76"/>
    <n v="2653.76"/>
    <s v="SUCCESS"/>
    <s v="SUCCESS"/>
    <n v="1"/>
    <s v="found"/>
    <s v="Not Duplicate"/>
    <s v="match"/>
    <s v="match"/>
    <n v="0"/>
    <d v="2026-01-28T00:00:00"/>
    <n v="1"/>
    <s v="Within SLA"/>
    <x v="0"/>
    <n v="0"/>
    <n v="0"/>
    <n v="0"/>
    <n v="0"/>
    <n v="0"/>
  </r>
  <r>
    <s v="TXN000464"/>
    <n v="37428.910000000003"/>
    <n v="37428.910000000003"/>
    <s v="SUCCESS"/>
    <s v="SUCCESS"/>
    <n v="1"/>
    <s v="found"/>
    <s v="Not Duplicate"/>
    <s v="match"/>
    <s v="match"/>
    <n v="0"/>
    <d v="2026-03-06T00:00:00"/>
    <n v="3"/>
    <s v="SLA Breached"/>
    <x v="0"/>
    <n v="0"/>
    <n v="0"/>
    <n v="0"/>
    <n v="0"/>
    <n v="1"/>
  </r>
  <r>
    <s v="TXN000465"/>
    <n v="3391.95"/>
    <n v="3391.95"/>
    <s v="SUCCESS"/>
    <s v="SUCCESS"/>
    <n v="1"/>
    <s v="found"/>
    <s v="Not Duplicate"/>
    <s v="match"/>
    <s v="match"/>
    <n v="0"/>
    <d v="2026-03-03T00:00:00"/>
    <n v="0"/>
    <s v="Within SLA"/>
    <x v="0"/>
    <n v="0"/>
    <n v="0"/>
    <n v="0"/>
    <n v="0"/>
    <n v="0"/>
  </r>
  <r>
    <s v="TXN000466"/>
    <n v="4380.2299999999996"/>
    <n v="4380.2299999999996"/>
    <s v="SUCCESS"/>
    <s v="SUCCESS"/>
    <n v="1"/>
    <s v="found"/>
    <s v="Not Duplicate"/>
    <s v="match"/>
    <s v="match"/>
    <n v="0"/>
    <d v="2026-03-19T00:00:00"/>
    <n v="1"/>
    <s v="Within SLA"/>
    <x v="0"/>
    <n v="0"/>
    <n v="0"/>
    <n v="0"/>
    <n v="0"/>
    <n v="0"/>
  </r>
  <r>
    <s v="TXN000467"/>
    <n v="2118.59"/>
    <n v="2118.59"/>
    <s v="SUCCESS"/>
    <s v="SUCCESS"/>
    <n v="1"/>
    <s v="found"/>
    <s v="Not Duplicate"/>
    <s v="match"/>
    <s v="match"/>
    <n v="0"/>
    <d v="2026-03-26T00:00:00"/>
    <n v="3"/>
    <s v="SLA Breached"/>
    <x v="0"/>
    <n v="0"/>
    <n v="0"/>
    <n v="0"/>
    <n v="0"/>
    <n v="1"/>
  </r>
  <r>
    <s v="TXN000468"/>
    <n v="1098.57"/>
    <n v="1098.57"/>
    <s v="SUCCESS"/>
    <s v="SUCCESS"/>
    <n v="1"/>
    <s v="found"/>
    <s v="Not Duplicate"/>
    <s v="match"/>
    <s v="match"/>
    <n v="0"/>
    <d v="2026-01-21T00:00:00"/>
    <n v="0"/>
    <s v="Within SLA"/>
    <x v="2"/>
    <n v="0"/>
    <n v="0"/>
    <n v="0"/>
    <n v="0"/>
    <n v="0"/>
  </r>
  <r>
    <s v="TXN000469"/>
    <n v="4235.96"/>
    <n v="4235.96"/>
    <s v="SUCCESS"/>
    <s v="SUCCESS"/>
    <n v="1"/>
    <s v="found"/>
    <s v="Not Duplicate"/>
    <s v="match"/>
    <s v="match"/>
    <n v="0"/>
    <d v="2026-03-08T00:00:00"/>
    <n v="1"/>
    <s v="Within SLA"/>
    <x v="0"/>
    <n v="0"/>
    <n v="0"/>
    <n v="0"/>
    <n v="0"/>
    <n v="0"/>
  </r>
  <r>
    <s v="TXN000470"/>
    <n v="5812.42"/>
    <n v="5812.42"/>
    <s v="SUCCESS"/>
    <s v="SUCCESS"/>
    <n v="1"/>
    <s v="found"/>
    <s v="Not Duplicate"/>
    <s v="match"/>
    <s v="match"/>
    <n v="0"/>
    <d v="2026-01-12T00:00:00"/>
    <n v="3"/>
    <s v="SLA Breached"/>
    <x v="3"/>
    <n v="0"/>
    <n v="0"/>
    <n v="0"/>
    <n v="0"/>
    <n v="1"/>
  </r>
  <r>
    <s v="TXN000471"/>
    <n v="3651.2"/>
    <n v="3651.2"/>
    <s v="SUCCESS"/>
    <s v="SUCCESS"/>
    <n v="1"/>
    <s v="found"/>
    <s v="Not Duplicate"/>
    <s v="match"/>
    <s v="match"/>
    <n v="0"/>
    <d v="2026-02-04T00:00:00"/>
    <n v="0"/>
    <s v="Within SLA"/>
    <x v="2"/>
    <n v="0"/>
    <n v="0"/>
    <n v="0"/>
    <n v="0"/>
    <n v="0"/>
  </r>
  <r>
    <s v="TXN000472"/>
    <n v="783.98"/>
    <n v="783.98"/>
    <s v="SUCCESS"/>
    <s v="SUCCESS"/>
    <n v="1"/>
    <s v="found"/>
    <s v="Not Duplicate"/>
    <s v="match"/>
    <s v="match"/>
    <n v="0"/>
    <d v="2026-02-15T00:00:00"/>
    <n v="1"/>
    <s v="Within SLA"/>
    <x v="1"/>
    <n v="0"/>
    <n v="0"/>
    <n v="0"/>
    <n v="0"/>
    <n v="0"/>
  </r>
  <r>
    <s v="TXN000473"/>
    <n v="14713.42"/>
    <n v="14713.42"/>
    <s v="SUCCESS"/>
    <s v="SUCCESS"/>
    <n v="1"/>
    <s v="found"/>
    <s v="Not Duplicate"/>
    <s v="match"/>
    <s v="match"/>
    <n v="0"/>
    <d v="2026-03-26T00:00:00"/>
    <n v="3"/>
    <s v="SLA Breached"/>
    <x v="1"/>
    <n v="0"/>
    <n v="0"/>
    <n v="0"/>
    <n v="0"/>
    <n v="1"/>
  </r>
  <r>
    <s v="TXN000474"/>
    <n v="2270.19"/>
    <n v="2270.19"/>
    <s v="SUCCESS"/>
    <s v="SUCCESS"/>
    <n v="1"/>
    <s v="found"/>
    <s v="Not Duplicate"/>
    <s v="match"/>
    <s v="match"/>
    <n v="0"/>
    <d v="2026-03-21T00:00:00"/>
    <n v="3"/>
    <s v="SLA Breached"/>
    <x v="3"/>
    <n v="0"/>
    <n v="0"/>
    <n v="0"/>
    <n v="0"/>
    <n v="1"/>
  </r>
  <r>
    <s v="TXN000475"/>
    <n v="7059.5"/>
    <n v="7059.5"/>
    <s v="SUCCESS"/>
    <s v="SUCCESS"/>
    <n v="1"/>
    <s v="found"/>
    <s v="Not Duplicate"/>
    <s v="match"/>
    <s v="match"/>
    <n v="0"/>
    <d v="2026-01-22T00:00:00"/>
    <n v="0"/>
    <s v="Within SLA"/>
    <x v="0"/>
    <n v="0"/>
    <n v="0"/>
    <n v="0"/>
    <n v="0"/>
    <n v="0"/>
  </r>
  <r>
    <s v="TXN000476"/>
    <n v="3085.46"/>
    <n v="3085.46"/>
    <s v="SUCCESS"/>
    <s v="SUCCESS"/>
    <n v="1"/>
    <s v="found"/>
    <s v="Not Duplicate"/>
    <s v="match"/>
    <s v="match"/>
    <n v="0"/>
    <d v="2026-03-13T00:00:00"/>
    <n v="0"/>
    <s v="Within SLA"/>
    <x v="0"/>
    <n v="0"/>
    <n v="0"/>
    <n v="0"/>
    <n v="0"/>
    <n v="0"/>
  </r>
  <r>
    <s v="TXN000477"/>
    <n v="8066.45"/>
    <n v="8066.45"/>
    <s v="SUCCESS"/>
    <s v="SUCCESS"/>
    <n v="1"/>
    <s v="found"/>
    <s v="Not Duplicate"/>
    <s v="match"/>
    <s v="match"/>
    <n v="0"/>
    <d v="2026-02-20T00:00:00"/>
    <n v="1"/>
    <s v="Within SLA"/>
    <x v="2"/>
    <n v="0"/>
    <n v="0"/>
    <n v="0"/>
    <n v="0"/>
    <n v="0"/>
  </r>
  <r>
    <s v="TXN000478"/>
    <n v="1231.54"/>
    <n v="1231.54"/>
    <s v="SUCCESS"/>
    <s v="SUCCESS"/>
    <n v="1"/>
    <s v="found"/>
    <s v="Not Duplicate"/>
    <s v="match"/>
    <s v="match"/>
    <n v="0"/>
    <d v="2026-02-19T00:00:00"/>
    <n v="3"/>
    <s v="SLA Breached"/>
    <x v="1"/>
    <n v="0"/>
    <n v="0"/>
    <n v="0"/>
    <n v="0"/>
    <n v="1"/>
  </r>
  <r>
    <s v="TXN000479"/>
    <n v="495.16"/>
    <n v="495.16"/>
    <s v="SUCCESS"/>
    <s v="SUCCESS"/>
    <n v="1"/>
    <s v="found"/>
    <s v="Not Duplicate"/>
    <s v="match"/>
    <s v="match"/>
    <n v="0"/>
    <d v="2026-01-17T00:00:00"/>
    <n v="2"/>
    <s v="Within SLA"/>
    <x v="2"/>
    <n v="0"/>
    <n v="0"/>
    <n v="0"/>
    <n v="0"/>
    <n v="0"/>
  </r>
  <r>
    <s v="TXN000480"/>
    <n v="510.88"/>
    <n v="510.88"/>
    <s v="SUCCESS"/>
    <s v="SUCCESS"/>
    <n v="1"/>
    <s v="found"/>
    <s v="Not Duplicate"/>
    <s v="match"/>
    <s v="match"/>
    <n v="0"/>
    <d v="2026-03-20T00:00:00"/>
    <n v="5"/>
    <s v="SLA Breached"/>
    <x v="0"/>
    <n v="0"/>
    <n v="0"/>
    <n v="0"/>
    <n v="0"/>
    <n v="1"/>
  </r>
  <r>
    <s v="TXN000481"/>
    <n v="2771.5"/>
    <n v="2771.5"/>
    <s v="SUCCESS"/>
    <s v="SUCCESS"/>
    <n v="1"/>
    <s v="found"/>
    <s v="Not Duplicate"/>
    <s v="match"/>
    <s v="match"/>
    <n v="0"/>
    <d v="2026-01-13T00:00:00"/>
    <n v="2"/>
    <s v="Within SLA"/>
    <x v="0"/>
    <n v="0"/>
    <n v="0"/>
    <n v="0"/>
    <n v="0"/>
    <n v="0"/>
  </r>
  <r>
    <s v="TXN000482"/>
    <n v="4596.5200000000004"/>
    <n v="4596.5200000000004"/>
    <s v="SUCCESS"/>
    <s v="SUCCESS"/>
    <n v="1"/>
    <s v="found"/>
    <s v="Not Duplicate"/>
    <s v="match"/>
    <s v="match"/>
    <n v="0"/>
    <d v="2026-03-21T00:00:00"/>
    <n v="0"/>
    <s v="Within SLA"/>
    <x v="0"/>
    <n v="0"/>
    <n v="0"/>
    <n v="0"/>
    <n v="0"/>
    <n v="0"/>
  </r>
  <r>
    <s v="TXN000483"/>
    <n v="2451.14"/>
    <n v="2451.14"/>
    <s v="SUCCESS"/>
    <s v="SUCCESS"/>
    <n v="1"/>
    <s v="found"/>
    <s v="Not Duplicate"/>
    <s v="match"/>
    <s v="match"/>
    <n v="0"/>
    <d v="2026-01-30T00:00:00"/>
    <n v="0"/>
    <s v="Within SLA"/>
    <x v="0"/>
    <n v="0"/>
    <n v="0"/>
    <n v="0"/>
    <n v="0"/>
    <n v="0"/>
  </r>
  <r>
    <s v="TXN000484"/>
    <n v="7365.44"/>
    <n v="7365.44"/>
    <s v="SUCCESS"/>
    <s v="SUCCESS"/>
    <n v="1"/>
    <s v="found"/>
    <s v="Not Duplicate"/>
    <s v="match"/>
    <s v="match"/>
    <n v="0"/>
    <d v="2026-01-11T00:00:00"/>
    <n v="2"/>
    <s v="Within SLA"/>
    <x v="0"/>
    <n v="0"/>
    <n v="0"/>
    <n v="0"/>
    <n v="0"/>
    <n v="0"/>
  </r>
  <r>
    <s v="TXN000485"/>
    <n v="26610.26"/>
    <n v="26610.26"/>
    <s v="SUCCESS"/>
    <s v="SUCCESS"/>
    <n v="1"/>
    <s v="found"/>
    <s v="Not Duplicate"/>
    <s v="match"/>
    <s v="match"/>
    <n v="0"/>
    <d v="2026-02-19T00:00:00"/>
    <n v="2"/>
    <s v="Within SLA"/>
    <x v="2"/>
    <n v="0"/>
    <n v="0"/>
    <n v="0"/>
    <n v="0"/>
    <n v="0"/>
  </r>
  <r>
    <s v="TXN000486"/>
    <n v="46199.519999999997"/>
    <n v="46199.519999999997"/>
    <s v="SUCCESS"/>
    <s v="SUCCESS"/>
    <n v="1"/>
    <s v="found"/>
    <s v="Not Duplicate"/>
    <s v="match"/>
    <s v="match"/>
    <n v="0"/>
    <d v="2026-02-15T00:00:00"/>
    <n v="2"/>
    <s v="Within SLA"/>
    <x v="2"/>
    <n v="0"/>
    <n v="0"/>
    <n v="0"/>
    <n v="0"/>
    <n v="0"/>
  </r>
  <r>
    <s v="TXN000487"/>
    <n v="11431.48"/>
    <n v="11431.48"/>
    <s v="SUCCESS"/>
    <s v="SUCCESS"/>
    <n v="1"/>
    <s v="found"/>
    <s v="Not Duplicate"/>
    <s v="match"/>
    <s v="match"/>
    <n v="0"/>
    <d v="2026-01-26T00:00:00"/>
    <n v="1"/>
    <s v="Within SLA"/>
    <x v="0"/>
    <n v="0"/>
    <n v="0"/>
    <n v="0"/>
    <n v="0"/>
    <n v="0"/>
  </r>
  <r>
    <s v="TXN000488"/>
    <n v="7017.43"/>
    <n v="7017.43"/>
    <s v="SUCCESS"/>
    <s v="SUCCESS"/>
    <n v="1"/>
    <s v="found"/>
    <s v="Not Duplicate"/>
    <s v="match"/>
    <s v="match"/>
    <n v="0"/>
    <d v="2026-01-08T00:00:00"/>
    <n v="3"/>
    <s v="SLA Breached"/>
    <x v="0"/>
    <n v="0"/>
    <n v="0"/>
    <n v="0"/>
    <n v="0"/>
    <n v="1"/>
  </r>
  <r>
    <s v="TXN000489"/>
    <n v="3810.16"/>
    <n v="3810.16"/>
    <s v="FAILED"/>
    <s v="FAILED"/>
    <n v="1"/>
    <s v="found"/>
    <s v="Not Duplicate"/>
    <s v="match"/>
    <s v="match"/>
    <n v="0"/>
    <d v="2026-03-28T00:00:00"/>
    <n v="2"/>
    <s v="Within SLA"/>
    <x v="0"/>
    <n v="0"/>
    <n v="0"/>
    <n v="0"/>
    <n v="0"/>
    <n v="0"/>
  </r>
  <r>
    <s v="TXN000490"/>
    <n v="4310.29"/>
    <n v="4310.29"/>
    <s v="SUCCESS"/>
    <s v="SUCCESS"/>
    <n v="1"/>
    <s v="found"/>
    <s v="Not Duplicate"/>
    <s v="match"/>
    <s v="match"/>
    <n v="0"/>
    <d v="2026-01-14T00:00:00"/>
    <n v="1"/>
    <s v="Within SLA"/>
    <x v="0"/>
    <n v="0"/>
    <n v="0"/>
    <n v="0"/>
    <n v="0"/>
    <n v="0"/>
  </r>
  <r>
    <s v="TXN000491"/>
    <n v="5008.67"/>
    <n v="5008.67"/>
    <s v="FAILED"/>
    <s v="FAILED"/>
    <n v="1"/>
    <s v="found"/>
    <s v="Not Duplicate"/>
    <s v="match"/>
    <s v="match"/>
    <n v="0"/>
    <d v="2026-01-20T00:00:00"/>
    <n v="3"/>
    <s v="SLA Breached"/>
    <x v="0"/>
    <n v="0"/>
    <n v="0"/>
    <n v="0"/>
    <n v="0"/>
    <n v="1"/>
  </r>
  <r>
    <s v="TXN000492"/>
    <n v="15272.17"/>
    <n v="15272.17"/>
    <s v="SUCCESS"/>
    <s v="SUCCESS"/>
    <n v="1"/>
    <s v="found"/>
    <s v="Not Duplicate"/>
    <s v="match"/>
    <s v="match"/>
    <n v="0"/>
    <d v="2026-01-28T00:00:00"/>
    <n v="2"/>
    <s v="Within SLA"/>
    <x v="0"/>
    <n v="0"/>
    <n v="0"/>
    <n v="0"/>
    <n v="0"/>
    <n v="0"/>
  </r>
  <r>
    <s v="TXN000493"/>
    <n v="5064.43"/>
    <n v="5064.43"/>
    <s v="SUCCESS"/>
    <s v="SUCCESS"/>
    <n v="1"/>
    <s v="found"/>
    <s v="Not Duplicate"/>
    <s v="match"/>
    <s v="match"/>
    <n v="0"/>
    <d v="2026-03-24T00:00:00"/>
    <n v="3"/>
    <s v="SLA Breached"/>
    <x v="0"/>
    <n v="0"/>
    <n v="0"/>
    <n v="0"/>
    <n v="0"/>
    <n v="1"/>
  </r>
  <r>
    <s v="TXN000494"/>
    <n v="1378.93"/>
    <n v="1378.93"/>
    <s v="SUCCESS"/>
    <s v="SUCCESS"/>
    <n v="1"/>
    <s v="found"/>
    <s v="Not Duplicate"/>
    <s v="match"/>
    <s v="match"/>
    <n v="0"/>
    <d v="2026-04-02T00:00:00"/>
    <n v="3"/>
    <s v="SLA Breached"/>
    <x v="2"/>
    <n v="0"/>
    <n v="0"/>
    <n v="0"/>
    <n v="0"/>
    <n v="1"/>
  </r>
  <r>
    <s v="TXN000495"/>
    <n v="19257.29"/>
    <n v="19257.29"/>
    <s v="SUCCESS"/>
    <s v="SUCCESS"/>
    <n v="1"/>
    <s v="found"/>
    <s v="Not Duplicate"/>
    <s v="match"/>
    <s v="match"/>
    <n v="0"/>
    <d v="2026-01-30T00:00:00"/>
    <n v="1"/>
    <s v="Within SLA"/>
    <x v="0"/>
    <n v="0"/>
    <n v="0"/>
    <n v="0"/>
    <n v="0"/>
    <n v="0"/>
  </r>
  <r>
    <s v="TXN000496"/>
    <n v="902.66"/>
    <n v="902.66"/>
    <s v="SUCCESS"/>
    <s v="SUCCESS"/>
    <n v="1"/>
    <s v="found"/>
    <s v="Not Duplicate"/>
    <s v="match"/>
    <s v="match"/>
    <n v="0"/>
    <d v="2026-01-22T00:00:00"/>
    <n v="1"/>
    <s v="Within SLA"/>
    <x v="2"/>
    <n v="0"/>
    <n v="0"/>
    <n v="0"/>
    <n v="0"/>
    <n v="0"/>
  </r>
  <r>
    <s v="TXN000497"/>
    <n v="9432.3799999999992"/>
    <n v="9432.3799999999992"/>
    <s v="SUCCESS"/>
    <s v="SUCCESS"/>
    <n v="1"/>
    <s v="found"/>
    <s v="Not Duplicate"/>
    <s v="match"/>
    <s v="match"/>
    <n v="0"/>
    <d v="2026-03-24T00:00:00"/>
    <n v="3"/>
    <s v="SLA Breached"/>
    <x v="1"/>
    <n v="0"/>
    <n v="0"/>
    <n v="0"/>
    <n v="0"/>
    <n v="1"/>
  </r>
  <r>
    <s v="TXN000498"/>
    <n v="898.9"/>
    <n v="898.9"/>
    <s v="SUCCESS"/>
    <s v="SUCCESS"/>
    <n v="1"/>
    <s v="found"/>
    <s v="Not Duplicate"/>
    <s v="match"/>
    <s v="match"/>
    <n v="0"/>
    <d v="2026-03-05T00:00:00"/>
    <n v="2"/>
    <s v="Within SLA"/>
    <x v="0"/>
    <n v="0"/>
    <n v="0"/>
    <n v="0"/>
    <n v="0"/>
    <n v="0"/>
  </r>
  <r>
    <s v="TXN000499"/>
    <n v="1093.05"/>
    <n v="1093.05"/>
    <s v="REVERSED"/>
    <s v="REVERSED"/>
    <n v="1"/>
    <s v="found"/>
    <s v="Not Duplicate"/>
    <s v="match"/>
    <s v="match"/>
    <n v="0"/>
    <d v="2026-03-12T00:00:00"/>
    <n v="2"/>
    <s v="Within SLA"/>
    <x v="3"/>
    <n v="0"/>
    <n v="0"/>
    <n v="0"/>
    <n v="0"/>
    <n v="0"/>
  </r>
  <r>
    <s v="TXN000500"/>
    <n v="6090.24"/>
    <n v="6090.24"/>
    <s v="FAILED"/>
    <s v="FAILED"/>
    <n v="1"/>
    <s v="found"/>
    <s v="Not Duplicate"/>
    <s v="match"/>
    <s v="match"/>
    <n v="0"/>
    <d v="2026-03-21T00:00:00"/>
    <n v="2"/>
    <s v="Within SLA"/>
    <x v="0"/>
    <n v="0"/>
    <n v="0"/>
    <n v="0"/>
    <n v="0"/>
    <n v="0"/>
  </r>
  <r>
    <s v="TXN000501"/>
    <n v="8867.4500000000007"/>
    <n v="8867.4500000000007"/>
    <s v="SUCCESS"/>
    <s v="SUCCESS"/>
    <n v="1"/>
    <s v="found"/>
    <s v="Not Duplicate"/>
    <s v="match"/>
    <s v="match"/>
    <n v="0"/>
    <d v="2026-02-09T00:00:00"/>
    <n v="0"/>
    <s v="Within SLA"/>
    <x v="3"/>
    <n v="0"/>
    <n v="0"/>
    <n v="0"/>
    <n v="0"/>
    <n v="0"/>
  </r>
  <r>
    <s v="TXN000502"/>
    <n v="20898.439999999999"/>
    <n v="20898.439999999999"/>
    <s v="SUCCESS"/>
    <s v="SUCCESS"/>
    <n v="1"/>
    <s v="found"/>
    <s v="Not Duplicate"/>
    <s v="match"/>
    <s v="match"/>
    <n v="0"/>
    <d v="2026-02-03T00:00:00"/>
    <n v="5"/>
    <s v="SLA Breached"/>
    <x v="3"/>
    <n v="0"/>
    <n v="0"/>
    <n v="0"/>
    <n v="0"/>
    <n v="1"/>
  </r>
  <r>
    <s v="TXN000503"/>
    <n v="12683.31"/>
    <n v="12683.31"/>
    <s v="SUCCESS"/>
    <s v="SUCCESS"/>
    <n v="1"/>
    <s v="found"/>
    <s v="Not Duplicate"/>
    <s v="match"/>
    <s v="match"/>
    <n v="0"/>
    <d v="2026-03-27T00:00:00"/>
    <n v="1"/>
    <s v="Within SLA"/>
    <x v="0"/>
    <n v="0"/>
    <n v="0"/>
    <n v="0"/>
    <n v="0"/>
    <n v="0"/>
  </r>
  <r>
    <s v="TXN000504"/>
    <n v="3559.97"/>
    <n v="3559.97"/>
    <s v="SUCCESS"/>
    <s v="SUCCESS"/>
    <n v="1"/>
    <s v="found"/>
    <s v="Not Duplicate"/>
    <s v="match"/>
    <s v="match"/>
    <n v="0"/>
    <d v="2026-02-13T00:00:00"/>
    <n v="2"/>
    <s v="Within SLA"/>
    <x v="0"/>
    <n v="0"/>
    <n v="0"/>
    <n v="0"/>
    <n v="0"/>
    <n v="0"/>
  </r>
  <r>
    <s v="TXN000505"/>
    <n v="1991.42"/>
    <n v="1991.42"/>
    <s v="SUCCESS"/>
    <s v="SUCCESS"/>
    <n v="1"/>
    <s v="found"/>
    <s v="Not Duplicate"/>
    <s v="match"/>
    <s v="match"/>
    <n v="0"/>
    <d v="2026-01-10T00:00:00"/>
    <n v="2"/>
    <s v="Within SLA"/>
    <x v="2"/>
    <n v="0"/>
    <n v="0"/>
    <n v="0"/>
    <n v="0"/>
    <n v="0"/>
  </r>
  <r>
    <s v="TXN000506"/>
    <n v="1211.53"/>
    <n v="1211.53"/>
    <s v="SUCCESS"/>
    <s v="SUCCESS"/>
    <n v="1"/>
    <s v="found"/>
    <s v="Not Duplicate"/>
    <s v="match"/>
    <s v="match"/>
    <n v="0"/>
    <d v="2026-03-24T00:00:00"/>
    <n v="1"/>
    <s v="Within SLA"/>
    <x v="2"/>
    <n v="0"/>
    <n v="0"/>
    <n v="0"/>
    <n v="0"/>
    <n v="0"/>
  </r>
  <r>
    <s v="TXN000507"/>
    <n v="2112.89"/>
    <n v="2112.89"/>
    <s v="SUCCESS"/>
    <s v="SUCCESS"/>
    <n v="1"/>
    <s v="found"/>
    <s v="Not Duplicate"/>
    <s v="match"/>
    <s v="match"/>
    <n v="0"/>
    <d v="2026-01-16T00:00:00"/>
    <n v="2"/>
    <s v="Within SLA"/>
    <x v="1"/>
    <n v="0"/>
    <n v="0"/>
    <n v="0"/>
    <n v="0"/>
    <n v="0"/>
  </r>
  <r>
    <s v="TXN000508"/>
    <n v="11561.47"/>
    <n v="11561.47"/>
    <s v="SUCCESS"/>
    <s v="SUCCESS"/>
    <n v="1"/>
    <s v="found"/>
    <s v="Not Duplicate"/>
    <s v="match"/>
    <s v="match"/>
    <n v="0"/>
    <d v="2026-03-16T00:00:00"/>
    <n v="2"/>
    <s v="Within SLA"/>
    <x v="0"/>
    <n v="0"/>
    <n v="0"/>
    <n v="0"/>
    <n v="0"/>
    <n v="0"/>
  </r>
  <r>
    <s v="TXN000509"/>
    <n v="16256.97"/>
    <n v="16256.97"/>
    <s v="SUCCESS"/>
    <s v="SUCCESS"/>
    <n v="1"/>
    <s v="found"/>
    <s v="Not Duplicate"/>
    <s v="match"/>
    <s v="match"/>
    <n v="0"/>
    <d v="2026-03-06T00:00:00"/>
    <n v="1"/>
    <s v="Within SLA"/>
    <x v="0"/>
    <n v="0"/>
    <n v="0"/>
    <n v="0"/>
    <n v="0"/>
    <n v="0"/>
  </r>
  <r>
    <s v="TXN000510"/>
    <n v="4883.12"/>
    <n v="4883.12"/>
    <s v="SUCCESS"/>
    <s v="SUCCESS"/>
    <n v="1"/>
    <s v="found"/>
    <s v="Not Duplicate"/>
    <s v="match"/>
    <s v="match"/>
    <n v="0"/>
    <d v="2026-03-20T00:00:00"/>
    <n v="2"/>
    <s v="Within SLA"/>
    <x v="1"/>
    <n v="0"/>
    <n v="0"/>
    <n v="0"/>
    <n v="0"/>
    <n v="0"/>
  </r>
  <r>
    <s v="TXN000511"/>
    <n v="21066.560000000001"/>
    <n v="21066.560000000001"/>
    <s v="SUCCESS"/>
    <s v="SUCCESS"/>
    <n v="1"/>
    <s v="found"/>
    <s v="Not Duplicate"/>
    <s v="match"/>
    <s v="match"/>
    <n v="0"/>
    <d v="2026-01-15T00:00:00"/>
    <n v="3"/>
    <s v="SLA Breached"/>
    <x v="1"/>
    <n v="0"/>
    <n v="0"/>
    <n v="0"/>
    <n v="0"/>
    <n v="1"/>
  </r>
  <r>
    <s v="TXN000512"/>
    <n v="3852.61"/>
    <n v="3852.61"/>
    <s v="SUCCESS"/>
    <s v="SUCCESS"/>
    <n v="1"/>
    <s v="found"/>
    <s v="Not Duplicate"/>
    <s v="match"/>
    <s v="match"/>
    <n v="0"/>
    <d v="2026-01-21T00:00:00"/>
    <n v="3"/>
    <s v="SLA Breached"/>
    <x v="0"/>
    <n v="0"/>
    <n v="0"/>
    <n v="0"/>
    <n v="0"/>
    <n v="1"/>
  </r>
  <r>
    <s v="TXN000513"/>
    <n v="7279.01"/>
    <n v="7279.01"/>
    <s v="FAILED"/>
    <s v="FAILED"/>
    <n v="1"/>
    <s v="found"/>
    <s v="Not Duplicate"/>
    <s v="match"/>
    <s v="match"/>
    <n v="0"/>
    <d v="2026-03-24T00:00:00"/>
    <n v="0"/>
    <s v="Within SLA"/>
    <x v="4"/>
    <n v="0"/>
    <n v="0"/>
    <n v="0"/>
    <n v="0"/>
    <n v="0"/>
  </r>
  <r>
    <s v="TXN000514"/>
    <n v="5539.4"/>
    <n v="5539.4"/>
    <s v="SUCCESS"/>
    <s v="SUCCESS"/>
    <n v="1"/>
    <s v="found"/>
    <s v="Not Duplicate"/>
    <s v="match"/>
    <s v="match"/>
    <n v="0"/>
    <d v="2026-02-08T00:00:00"/>
    <n v="2"/>
    <s v="Within SLA"/>
    <x v="3"/>
    <n v="0"/>
    <n v="0"/>
    <n v="0"/>
    <n v="0"/>
    <n v="0"/>
  </r>
  <r>
    <s v="TXN000515"/>
    <n v="2190.73"/>
    <n v="2190.73"/>
    <s v="SUCCESS"/>
    <s v="SUCCESS"/>
    <n v="1"/>
    <s v="found"/>
    <s v="Not Duplicate"/>
    <s v="match"/>
    <s v="match"/>
    <n v="0"/>
    <d v="2026-02-27T00:00:00"/>
    <n v="1"/>
    <s v="Within SLA"/>
    <x v="0"/>
    <n v="0"/>
    <n v="0"/>
    <n v="0"/>
    <n v="0"/>
    <n v="0"/>
  </r>
  <r>
    <s v="TXN000516"/>
    <n v="410.44"/>
    <n v="410.44"/>
    <s v="SUCCESS"/>
    <s v="FAILED"/>
    <n v="1"/>
    <s v="found"/>
    <s v="Not Duplicate"/>
    <s v="match"/>
    <s v="mismatch"/>
    <n v="0"/>
    <d v="2026-01-15T00:00:00"/>
    <n v="0"/>
    <s v="Within SLA"/>
    <x v="0"/>
    <n v="0"/>
    <n v="0"/>
    <n v="0"/>
    <n v="1"/>
    <n v="0"/>
  </r>
  <r>
    <s v="TXN000517"/>
    <n v="4245.4399999999996"/>
    <n v="4245.4399999999996"/>
    <s v="SUCCESS"/>
    <s v="SUCCESS"/>
    <n v="1"/>
    <s v="found"/>
    <s v="Not Duplicate"/>
    <s v="match"/>
    <s v="match"/>
    <n v="0"/>
    <d v="2026-01-27T00:00:00"/>
    <n v="3"/>
    <s v="SLA Breached"/>
    <x v="0"/>
    <n v="0"/>
    <n v="0"/>
    <n v="0"/>
    <n v="0"/>
    <n v="1"/>
  </r>
  <r>
    <s v="TXN000518"/>
    <n v="5985.08"/>
    <n v="5985.08"/>
    <s v="SUCCESS"/>
    <s v="SUCCESS"/>
    <n v="1"/>
    <s v="found"/>
    <s v="Not Duplicate"/>
    <s v="match"/>
    <s v="match"/>
    <n v="0"/>
    <d v="2026-01-07T00:00:00"/>
    <n v="1"/>
    <s v="Within SLA"/>
    <x v="2"/>
    <n v="0"/>
    <n v="0"/>
    <n v="0"/>
    <n v="0"/>
    <n v="0"/>
  </r>
  <r>
    <s v="TXN000519"/>
    <n v="2337.88"/>
    <n v="2337.88"/>
    <s v="SUCCESS"/>
    <s v="SUCCESS"/>
    <n v="1"/>
    <s v="found"/>
    <s v="Not Duplicate"/>
    <s v="match"/>
    <s v="match"/>
    <n v="0"/>
    <d v="2026-03-20T00:00:00"/>
    <n v="2"/>
    <s v="Within SLA"/>
    <x v="3"/>
    <n v="0"/>
    <n v="0"/>
    <n v="0"/>
    <n v="0"/>
    <n v="0"/>
  </r>
  <r>
    <s v="TXN000520"/>
    <n v="5760.26"/>
    <n v="5760.26"/>
    <s v="SUCCESS"/>
    <s v="SUCCESS"/>
    <n v="1"/>
    <s v="found"/>
    <s v="Not Duplicate"/>
    <s v="match"/>
    <s v="match"/>
    <n v="0"/>
    <d v="2026-03-12T00:00:00"/>
    <n v="2"/>
    <s v="Within SLA"/>
    <x v="0"/>
    <n v="0"/>
    <n v="0"/>
    <n v="0"/>
    <n v="0"/>
    <n v="0"/>
  </r>
  <r>
    <s v="TXN000521"/>
    <n v="2724.47"/>
    <e v="#N/A"/>
    <s v="FAILED"/>
    <e v="#N/A"/>
    <n v="0"/>
    <s v="missing"/>
    <s v="Not Duplicate"/>
    <s v="not processed"/>
    <s v="not processed"/>
    <s v="missing"/>
    <s v="not processed"/>
    <s v="not processed"/>
    <s v="Not Processed"/>
    <x v="3"/>
    <n v="1"/>
    <n v="0"/>
    <n v="0"/>
    <n v="0"/>
    <n v="0"/>
  </r>
  <r>
    <s v="TXN000522"/>
    <n v="1435.35"/>
    <n v="1722.42"/>
    <s v="SUCCESS"/>
    <s v="SUCCESS"/>
    <n v="1"/>
    <s v="found"/>
    <s v="Not Duplicate"/>
    <s v="mismatch"/>
    <s v="match"/>
    <n v="287.07000000000016"/>
    <d v="2026-02-03T00:00:00"/>
    <n v="3"/>
    <s v="SLA Breached"/>
    <x v="3"/>
    <n v="0"/>
    <n v="0"/>
    <n v="1"/>
    <n v="0"/>
    <n v="1"/>
  </r>
  <r>
    <s v="TXN000523"/>
    <n v="14027.78"/>
    <n v="14027.78"/>
    <s v="SUCCESS"/>
    <s v="SUCCESS"/>
    <n v="2"/>
    <s v="found"/>
    <s v="Duplicate"/>
    <s v="match"/>
    <s v="match"/>
    <n v="0"/>
    <d v="2026-01-25T00:00:00"/>
    <n v="0"/>
    <s v="Within SLA"/>
    <x v="0"/>
    <n v="0"/>
    <n v="1"/>
    <n v="0"/>
    <n v="0"/>
    <n v="0"/>
  </r>
  <r>
    <s v="TXN000524"/>
    <n v="262.52"/>
    <n v="262.52"/>
    <s v="SUCCESS"/>
    <s v="SUCCESS"/>
    <n v="2"/>
    <s v="found"/>
    <s v="Duplicate"/>
    <s v="match"/>
    <s v="match"/>
    <n v="0"/>
    <d v="2026-03-11T00:00:00"/>
    <n v="2"/>
    <s v="Within SLA"/>
    <x v="0"/>
    <n v="0"/>
    <n v="1"/>
    <n v="0"/>
    <n v="0"/>
    <n v="0"/>
  </r>
  <r>
    <s v="TXN000525"/>
    <n v="10168.540000000001"/>
    <n v="10168.540000000001"/>
    <s v="SUCCESS"/>
    <s v="SUCCESS"/>
    <n v="1"/>
    <s v="found"/>
    <s v="Not Duplicate"/>
    <s v="match"/>
    <s v="match"/>
    <n v="0"/>
    <d v="2026-03-06T00:00:00"/>
    <n v="2"/>
    <s v="Within SLA"/>
    <x v="0"/>
    <n v="0"/>
    <n v="0"/>
    <n v="0"/>
    <n v="0"/>
    <n v="0"/>
  </r>
  <r>
    <s v="TXN000526"/>
    <n v="3480.69"/>
    <n v="3480.69"/>
    <s v="SUCCESS"/>
    <s v="SUCCESS"/>
    <n v="1"/>
    <s v="found"/>
    <s v="Not Duplicate"/>
    <s v="match"/>
    <s v="match"/>
    <n v="0"/>
    <d v="2026-03-04T00:00:00"/>
    <n v="2"/>
    <s v="Within SLA"/>
    <x v="0"/>
    <n v="0"/>
    <n v="0"/>
    <n v="0"/>
    <n v="0"/>
    <n v="0"/>
  </r>
  <r>
    <s v="TXN000527"/>
    <n v="628.78"/>
    <n v="628.78"/>
    <s v="SUCCESS"/>
    <s v="SUCCESS"/>
    <n v="1"/>
    <s v="found"/>
    <s v="Not Duplicate"/>
    <s v="match"/>
    <s v="match"/>
    <n v="0"/>
    <d v="2026-02-16T00:00:00"/>
    <n v="2"/>
    <s v="Within SLA"/>
    <x v="0"/>
    <n v="0"/>
    <n v="0"/>
    <n v="0"/>
    <n v="0"/>
    <n v="0"/>
  </r>
  <r>
    <s v="TXN000528"/>
    <n v="8174.67"/>
    <n v="8174.67"/>
    <s v="SUCCESS"/>
    <s v="SUCCESS"/>
    <n v="1"/>
    <s v="found"/>
    <s v="Not Duplicate"/>
    <s v="match"/>
    <s v="match"/>
    <n v="0"/>
    <d v="2026-01-27T00:00:00"/>
    <n v="0"/>
    <s v="Within SLA"/>
    <x v="0"/>
    <n v="0"/>
    <n v="0"/>
    <n v="0"/>
    <n v="0"/>
    <n v="0"/>
  </r>
  <r>
    <s v="TXN000529"/>
    <n v="48834.71"/>
    <n v="48834.71"/>
    <s v="SUCCESS"/>
    <s v="SUCCESS"/>
    <n v="1"/>
    <s v="found"/>
    <s v="Not Duplicate"/>
    <s v="match"/>
    <s v="match"/>
    <n v="0"/>
    <d v="2026-01-10T00:00:00"/>
    <n v="5"/>
    <s v="SLA Breached"/>
    <x v="2"/>
    <n v="0"/>
    <n v="0"/>
    <n v="0"/>
    <n v="0"/>
    <n v="1"/>
  </r>
  <r>
    <s v="TXN000530"/>
    <n v="10092.58"/>
    <n v="10092.58"/>
    <s v="SUCCESS"/>
    <s v="SUCCESS"/>
    <n v="1"/>
    <s v="found"/>
    <s v="Not Duplicate"/>
    <s v="match"/>
    <s v="match"/>
    <n v="0"/>
    <d v="2026-01-31T00:00:00"/>
    <n v="3"/>
    <s v="SLA Breached"/>
    <x v="0"/>
    <n v="0"/>
    <n v="0"/>
    <n v="0"/>
    <n v="0"/>
    <n v="1"/>
  </r>
  <r>
    <s v="TXN000531"/>
    <n v="6061.85"/>
    <e v="#N/A"/>
    <s v="SUCCESS"/>
    <e v="#N/A"/>
    <n v="0"/>
    <s v="missing"/>
    <s v="Not Duplicate"/>
    <s v="not processed"/>
    <s v="not processed"/>
    <s v="missing"/>
    <s v="not processed"/>
    <s v="not processed"/>
    <s v="Not Processed"/>
    <x v="0"/>
    <n v="1"/>
    <n v="0"/>
    <n v="0"/>
    <n v="0"/>
    <n v="0"/>
  </r>
  <r>
    <s v="TXN000532"/>
    <n v="25119.89"/>
    <n v="25119.89"/>
    <s v="SUCCESS"/>
    <s v="SUCCESS"/>
    <n v="1"/>
    <s v="found"/>
    <s v="Not Duplicate"/>
    <s v="match"/>
    <s v="match"/>
    <n v="0"/>
    <d v="2026-01-12T00:00:00"/>
    <n v="1"/>
    <s v="Within SLA"/>
    <x v="0"/>
    <n v="0"/>
    <n v="0"/>
    <n v="0"/>
    <n v="0"/>
    <n v="0"/>
  </r>
  <r>
    <s v="TXN000533"/>
    <n v="7241.93"/>
    <n v="7241.93"/>
    <s v="SUCCESS"/>
    <s v="SUCCESS"/>
    <n v="1"/>
    <s v="found"/>
    <s v="Not Duplicate"/>
    <s v="match"/>
    <s v="match"/>
    <n v="0"/>
    <d v="2026-01-22T00:00:00"/>
    <n v="2"/>
    <s v="Within SLA"/>
    <x v="2"/>
    <n v="0"/>
    <n v="0"/>
    <n v="0"/>
    <n v="0"/>
    <n v="0"/>
  </r>
  <r>
    <s v="TXN000534"/>
    <n v="1329.17"/>
    <n v="1329.17"/>
    <s v="SUCCESS"/>
    <s v="SUCCESS"/>
    <n v="1"/>
    <s v="found"/>
    <s v="Not Duplicate"/>
    <s v="match"/>
    <s v="match"/>
    <n v="0"/>
    <d v="2026-01-19T00:00:00"/>
    <n v="0"/>
    <s v="Within SLA"/>
    <x v="0"/>
    <n v="0"/>
    <n v="0"/>
    <n v="0"/>
    <n v="0"/>
    <n v="0"/>
  </r>
  <r>
    <s v="TXN000535"/>
    <n v="2890.7"/>
    <n v="2890.7"/>
    <s v="SUCCESS"/>
    <s v="SUCCESS"/>
    <n v="1"/>
    <s v="found"/>
    <s v="Not Duplicate"/>
    <s v="match"/>
    <s v="match"/>
    <n v="0"/>
    <d v="2026-03-26T00:00:00"/>
    <n v="2"/>
    <s v="Within SLA"/>
    <x v="0"/>
    <n v="0"/>
    <n v="0"/>
    <n v="0"/>
    <n v="0"/>
    <n v="0"/>
  </r>
  <r>
    <s v="TXN000536"/>
    <n v="9908.14"/>
    <n v="9908.14"/>
    <s v="SUCCESS"/>
    <s v="SUCCESS"/>
    <n v="1"/>
    <s v="found"/>
    <s v="Not Duplicate"/>
    <s v="match"/>
    <s v="match"/>
    <n v="0"/>
    <d v="2026-03-21T00:00:00"/>
    <n v="3"/>
    <s v="SLA Breached"/>
    <x v="0"/>
    <n v="0"/>
    <n v="0"/>
    <n v="0"/>
    <n v="0"/>
    <n v="1"/>
  </r>
  <r>
    <s v="TXN000537"/>
    <n v="14725.7"/>
    <n v="14725.7"/>
    <s v="SUCCESS"/>
    <s v="SUCCESS"/>
    <n v="1"/>
    <s v="found"/>
    <s v="Not Duplicate"/>
    <s v="match"/>
    <s v="match"/>
    <n v="0"/>
    <d v="2026-03-14T00:00:00"/>
    <n v="1"/>
    <s v="Within SLA"/>
    <x v="3"/>
    <n v="0"/>
    <n v="0"/>
    <n v="0"/>
    <n v="0"/>
    <n v="0"/>
  </r>
  <r>
    <s v="TXN000538"/>
    <n v="28255.08"/>
    <n v="28255.08"/>
    <s v="SUCCESS"/>
    <s v="SUCCESS"/>
    <n v="1"/>
    <s v="found"/>
    <s v="Not Duplicate"/>
    <s v="match"/>
    <s v="match"/>
    <n v="0"/>
    <d v="2026-01-29T00:00:00"/>
    <n v="3"/>
    <s v="SLA Breached"/>
    <x v="3"/>
    <n v="0"/>
    <n v="0"/>
    <n v="0"/>
    <n v="0"/>
    <n v="1"/>
  </r>
  <r>
    <s v="TXN000539"/>
    <n v="4798.6499999999996"/>
    <n v="4798.6499999999996"/>
    <s v="SUCCESS"/>
    <s v="SUCCESS"/>
    <n v="1"/>
    <s v="found"/>
    <s v="Not Duplicate"/>
    <s v="match"/>
    <s v="match"/>
    <n v="0"/>
    <d v="2026-02-27T00:00:00"/>
    <n v="0"/>
    <s v="Within SLA"/>
    <x v="3"/>
    <n v="0"/>
    <n v="0"/>
    <n v="0"/>
    <n v="0"/>
    <n v="0"/>
  </r>
  <r>
    <s v="TXN000540"/>
    <n v="5957.83"/>
    <e v="#N/A"/>
    <s v="SUCCESS"/>
    <e v="#N/A"/>
    <n v="0"/>
    <s v="missing"/>
    <s v="Not Duplicate"/>
    <s v="not processed"/>
    <s v="not processed"/>
    <s v="missing"/>
    <s v="not processed"/>
    <s v="not processed"/>
    <s v="Not Processed"/>
    <x v="0"/>
    <n v="1"/>
    <n v="0"/>
    <n v="0"/>
    <n v="0"/>
    <n v="0"/>
  </r>
  <r>
    <s v="TXN000541"/>
    <n v="14878.53"/>
    <n v="14878.53"/>
    <s v="SUCCESS"/>
    <s v="SUCCESS"/>
    <n v="1"/>
    <s v="found"/>
    <s v="Not Duplicate"/>
    <s v="match"/>
    <s v="match"/>
    <n v="0"/>
    <d v="2026-02-02T00:00:00"/>
    <n v="1"/>
    <s v="Within SLA"/>
    <x v="1"/>
    <n v="0"/>
    <n v="0"/>
    <n v="0"/>
    <n v="0"/>
    <n v="0"/>
  </r>
  <r>
    <s v="TXN000542"/>
    <n v="4853.6099999999997"/>
    <n v="4853.6099999999997"/>
    <s v="FAILED"/>
    <s v="FAILED"/>
    <n v="1"/>
    <s v="found"/>
    <s v="Not Duplicate"/>
    <s v="match"/>
    <s v="match"/>
    <n v="0"/>
    <d v="2026-03-25T00:00:00"/>
    <n v="0"/>
    <s v="Within SLA"/>
    <x v="0"/>
    <n v="0"/>
    <n v="0"/>
    <n v="0"/>
    <n v="0"/>
    <n v="0"/>
  </r>
  <r>
    <s v="TXN000543"/>
    <n v="994.62"/>
    <n v="994.62"/>
    <s v="SUCCESS"/>
    <s v="SUCCESS"/>
    <n v="1"/>
    <s v="found"/>
    <s v="Not Duplicate"/>
    <s v="match"/>
    <s v="match"/>
    <n v="0"/>
    <d v="2026-01-19T00:00:00"/>
    <n v="3"/>
    <s v="SLA Breached"/>
    <x v="1"/>
    <n v="0"/>
    <n v="0"/>
    <n v="0"/>
    <n v="0"/>
    <n v="1"/>
  </r>
  <r>
    <s v="TXN000544"/>
    <n v="23725.96"/>
    <n v="23725.96"/>
    <s v="REVERSED"/>
    <s v="REVERSED"/>
    <n v="1"/>
    <s v="found"/>
    <s v="Not Duplicate"/>
    <s v="match"/>
    <s v="match"/>
    <n v="0"/>
    <d v="2026-04-03T00:00:00"/>
    <n v="3"/>
    <s v="SLA Breached"/>
    <x v="1"/>
    <n v="0"/>
    <n v="0"/>
    <n v="0"/>
    <n v="0"/>
    <n v="1"/>
  </r>
  <r>
    <s v="TXN000545"/>
    <n v="50183.65"/>
    <n v="50183.65"/>
    <s v="SUCCESS"/>
    <s v="SUCCESS"/>
    <n v="1"/>
    <s v="found"/>
    <s v="Not Duplicate"/>
    <s v="match"/>
    <s v="match"/>
    <n v="0"/>
    <d v="2026-03-17T00:00:00"/>
    <n v="2"/>
    <s v="Within SLA"/>
    <x v="1"/>
    <n v="0"/>
    <n v="0"/>
    <n v="0"/>
    <n v="0"/>
    <n v="0"/>
  </r>
  <r>
    <s v="TXN000546"/>
    <n v="13997.81"/>
    <n v="13997.81"/>
    <s v="SUCCESS"/>
    <s v="SUCCESS"/>
    <n v="1"/>
    <s v="found"/>
    <s v="Not Duplicate"/>
    <s v="match"/>
    <s v="match"/>
    <n v="0"/>
    <d v="2026-03-25T00:00:00"/>
    <n v="1"/>
    <s v="Within SLA"/>
    <x v="0"/>
    <n v="0"/>
    <n v="0"/>
    <n v="0"/>
    <n v="0"/>
    <n v="0"/>
  </r>
  <r>
    <s v="TXN000547"/>
    <n v="1328.05"/>
    <n v="1328.05"/>
    <s v="SUCCESS"/>
    <s v="SUCCESS"/>
    <n v="1"/>
    <s v="found"/>
    <s v="Not Duplicate"/>
    <s v="match"/>
    <s v="match"/>
    <n v="0"/>
    <d v="2026-03-13T00:00:00"/>
    <n v="1"/>
    <s v="Within SLA"/>
    <x v="4"/>
    <n v="0"/>
    <n v="0"/>
    <n v="0"/>
    <n v="0"/>
    <n v="0"/>
  </r>
  <r>
    <s v="TXN000548"/>
    <n v="11255.69"/>
    <n v="11255.69"/>
    <s v="SUCCESS"/>
    <s v="SUCCESS"/>
    <n v="1"/>
    <s v="found"/>
    <s v="Not Duplicate"/>
    <s v="match"/>
    <s v="match"/>
    <n v="0"/>
    <d v="2026-03-15T00:00:00"/>
    <n v="1"/>
    <s v="Within SLA"/>
    <x v="0"/>
    <n v="0"/>
    <n v="0"/>
    <n v="0"/>
    <n v="0"/>
    <n v="0"/>
  </r>
  <r>
    <s v="TXN000549"/>
    <n v="22269.47"/>
    <n v="22269.47"/>
    <s v="SUCCESS"/>
    <s v="SUCCESS"/>
    <n v="2"/>
    <s v="found"/>
    <s v="Duplicate"/>
    <s v="match"/>
    <s v="match"/>
    <n v="0"/>
    <d v="2026-02-01T00:00:00"/>
    <n v="2"/>
    <s v="Within SLA"/>
    <x v="0"/>
    <n v="0"/>
    <n v="1"/>
    <n v="0"/>
    <n v="0"/>
    <n v="0"/>
  </r>
  <r>
    <s v="TXN000550"/>
    <n v="736.13"/>
    <n v="736.13"/>
    <s v="SUCCESS"/>
    <s v="SUCCESS"/>
    <n v="1"/>
    <s v="found"/>
    <s v="Not Duplicate"/>
    <s v="match"/>
    <s v="match"/>
    <n v="0"/>
    <d v="2026-01-13T00:00:00"/>
    <n v="0"/>
    <s v="Within SLA"/>
    <x v="3"/>
    <n v="0"/>
    <n v="0"/>
    <n v="0"/>
    <n v="0"/>
    <n v="0"/>
  </r>
  <r>
    <s v="TXN000551"/>
    <n v="11222.39"/>
    <n v="11222.39"/>
    <s v="SUCCESS"/>
    <s v="SUCCESS"/>
    <n v="1"/>
    <s v="found"/>
    <s v="Not Duplicate"/>
    <s v="match"/>
    <s v="match"/>
    <n v="0"/>
    <d v="2026-03-25T00:00:00"/>
    <n v="0"/>
    <s v="Within SLA"/>
    <x v="2"/>
    <n v="0"/>
    <n v="0"/>
    <n v="0"/>
    <n v="0"/>
    <n v="0"/>
  </r>
  <r>
    <s v="TXN000552"/>
    <n v="2534.42"/>
    <n v="2534.42"/>
    <s v="SUCCESS"/>
    <s v="SUCCESS"/>
    <n v="1"/>
    <s v="found"/>
    <s v="Not Duplicate"/>
    <s v="match"/>
    <s v="match"/>
    <n v="0"/>
    <d v="2026-03-06T00:00:00"/>
    <n v="3"/>
    <s v="SLA Breached"/>
    <x v="0"/>
    <n v="0"/>
    <n v="0"/>
    <n v="0"/>
    <n v="0"/>
    <n v="1"/>
  </r>
  <r>
    <s v="TXN000553"/>
    <n v="1316.13"/>
    <n v="1316.13"/>
    <s v="SUCCESS"/>
    <s v="SUCCESS"/>
    <n v="1"/>
    <s v="found"/>
    <s v="Not Duplicate"/>
    <s v="match"/>
    <s v="match"/>
    <n v="0"/>
    <d v="2026-02-07T00:00:00"/>
    <n v="3"/>
    <s v="SLA Breached"/>
    <x v="1"/>
    <n v="0"/>
    <n v="0"/>
    <n v="0"/>
    <n v="0"/>
    <n v="1"/>
  </r>
  <r>
    <s v="TXN000554"/>
    <n v="20426.93"/>
    <n v="20426.93"/>
    <s v="SUCCESS"/>
    <s v="SUCCESS"/>
    <n v="1"/>
    <s v="found"/>
    <s v="Not Duplicate"/>
    <s v="match"/>
    <s v="match"/>
    <n v="0"/>
    <d v="2026-02-14T00:00:00"/>
    <n v="3"/>
    <s v="SLA Breached"/>
    <x v="0"/>
    <n v="0"/>
    <n v="0"/>
    <n v="0"/>
    <n v="0"/>
    <n v="1"/>
  </r>
  <r>
    <s v="TXN000555"/>
    <n v="7829.12"/>
    <n v="7829.12"/>
    <s v="SUCCESS"/>
    <s v="SUCCESS"/>
    <n v="1"/>
    <s v="found"/>
    <s v="Not Duplicate"/>
    <s v="match"/>
    <s v="match"/>
    <n v="0"/>
    <d v="2026-02-21T00:00:00"/>
    <n v="3"/>
    <s v="SLA Breached"/>
    <x v="2"/>
    <n v="0"/>
    <n v="0"/>
    <n v="0"/>
    <n v="0"/>
    <n v="1"/>
  </r>
  <r>
    <s v="TXN000556"/>
    <n v="2176.58"/>
    <n v="2176.58"/>
    <s v="SUCCESS"/>
    <s v="SUCCESS"/>
    <n v="1"/>
    <s v="found"/>
    <s v="Not Duplicate"/>
    <s v="match"/>
    <s v="match"/>
    <n v="0"/>
    <d v="2026-03-06T00:00:00"/>
    <n v="2"/>
    <s v="Within SLA"/>
    <x v="0"/>
    <n v="0"/>
    <n v="0"/>
    <n v="0"/>
    <n v="0"/>
    <n v="0"/>
  </r>
  <r>
    <s v="TXN000557"/>
    <n v="3625.47"/>
    <n v="3625.47"/>
    <s v="SUCCESS"/>
    <s v="SUCCESS"/>
    <n v="1"/>
    <s v="found"/>
    <s v="Not Duplicate"/>
    <s v="match"/>
    <s v="match"/>
    <n v="0"/>
    <d v="2026-03-09T00:00:00"/>
    <n v="0"/>
    <s v="Within SLA"/>
    <x v="3"/>
    <n v="0"/>
    <n v="0"/>
    <n v="0"/>
    <n v="0"/>
    <n v="0"/>
  </r>
  <r>
    <s v="TXN000558"/>
    <n v="3002.84"/>
    <n v="3002.84"/>
    <s v="SUCCESS"/>
    <s v="SUCCESS"/>
    <n v="1"/>
    <s v="found"/>
    <s v="Not Duplicate"/>
    <s v="match"/>
    <s v="match"/>
    <n v="0"/>
    <d v="2026-01-06T00:00:00"/>
    <n v="1"/>
    <s v="Within SLA"/>
    <x v="0"/>
    <n v="0"/>
    <n v="0"/>
    <n v="0"/>
    <n v="0"/>
    <n v="0"/>
  </r>
  <r>
    <s v="TXN000559"/>
    <n v="511.51"/>
    <n v="511.51"/>
    <s v="SUCCESS"/>
    <s v="SUCCESS"/>
    <n v="1"/>
    <s v="found"/>
    <s v="Not Duplicate"/>
    <s v="match"/>
    <s v="match"/>
    <n v="0"/>
    <d v="2026-03-17T00:00:00"/>
    <n v="2"/>
    <s v="Within SLA"/>
    <x v="0"/>
    <n v="0"/>
    <n v="0"/>
    <n v="0"/>
    <n v="0"/>
    <n v="0"/>
  </r>
  <r>
    <s v="TXN000560"/>
    <n v="16887.96"/>
    <n v="16887.96"/>
    <s v="SUCCESS"/>
    <s v="SUCCESS"/>
    <n v="1"/>
    <s v="found"/>
    <s v="Not Duplicate"/>
    <s v="match"/>
    <s v="match"/>
    <n v="0"/>
    <d v="2026-03-24T00:00:00"/>
    <n v="1"/>
    <s v="Within SLA"/>
    <x v="0"/>
    <n v="0"/>
    <n v="0"/>
    <n v="0"/>
    <n v="0"/>
    <n v="0"/>
  </r>
  <r>
    <s v="TXN000561"/>
    <n v="6361.5"/>
    <n v="6361.5"/>
    <s v="SUCCESS"/>
    <s v="SUCCESS"/>
    <n v="1"/>
    <s v="found"/>
    <s v="Not Duplicate"/>
    <s v="match"/>
    <s v="match"/>
    <n v="0"/>
    <d v="2026-02-28T00:00:00"/>
    <n v="0"/>
    <s v="Within SLA"/>
    <x v="2"/>
    <n v="0"/>
    <n v="0"/>
    <n v="0"/>
    <n v="0"/>
    <n v="0"/>
  </r>
  <r>
    <s v="TXN000562"/>
    <n v="13892.56"/>
    <n v="13892.56"/>
    <s v="SUCCESS"/>
    <s v="SUCCESS"/>
    <n v="1"/>
    <s v="found"/>
    <s v="Not Duplicate"/>
    <s v="match"/>
    <s v="match"/>
    <n v="0"/>
    <d v="2026-02-12T00:00:00"/>
    <n v="1"/>
    <s v="Within SLA"/>
    <x v="3"/>
    <n v="0"/>
    <n v="0"/>
    <n v="0"/>
    <n v="0"/>
    <n v="0"/>
  </r>
  <r>
    <s v="TXN000563"/>
    <n v="3688.22"/>
    <n v="3688.22"/>
    <s v="SUCCESS"/>
    <s v="SUCCESS"/>
    <n v="1"/>
    <s v="found"/>
    <s v="Not Duplicate"/>
    <s v="match"/>
    <s v="match"/>
    <n v="0"/>
    <d v="2026-01-02T00:00:00"/>
    <n v="0"/>
    <s v="Within SLA"/>
    <x v="3"/>
    <n v="0"/>
    <n v="0"/>
    <n v="0"/>
    <n v="0"/>
    <n v="0"/>
  </r>
  <r>
    <s v="TXN000564"/>
    <n v="11652.34"/>
    <n v="11652.34"/>
    <s v="SUCCESS"/>
    <s v="SUCCESS"/>
    <n v="1"/>
    <s v="found"/>
    <s v="Not Duplicate"/>
    <s v="match"/>
    <s v="match"/>
    <n v="0"/>
    <d v="2026-02-23T00:00:00"/>
    <n v="3"/>
    <s v="SLA Breached"/>
    <x v="0"/>
    <n v="0"/>
    <n v="0"/>
    <n v="0"/>
    <n v="0"/>
    <n v="1"/>
  </r>
  <r>
    <s v="TXN000565"/>
    <n v="7559.77"/>
    <n v="7559.77"/>
    <s v="SUCCESS"/>
    <s v="SUCCESS"/>
    <n v="1"/>
    <s v="found"/>
    <s v="Not Duplicate"/>
    <s v="match"/>
    <s v="match"/>
    <n v="0"/>
    <d v="2026-02-09T00:00:00"/>
    <n v="0"/>
    <s v="Within SLA"/>
    <x v="0"/>
    <n v="0"/>
    <n v="0"/>
    <n v="0"/>
    <n v="0"/>
    <n v="0"/>
  </r>
  <r>
    <s v="TXN000566"/>
    <n v="6880.1"/>
    <n v="6880.1"/>
    <s v="REVERSED"/>
    <s v="REVERSED"/>
    <n v="1"/>
    <s v="found"/>
    <s v="Not Duplicate"/>
    <s v="match"/>
    <s v="match"/>
    <n v="0"/>
    <d v="2026-03-13T00:00:00"/>
    <n v="0"/>
    <s v="Within SLA"/>
    <x v="0"/>
    <n v="0"/>
    <n v="0"/>
    <n v="0"/>
    <n v="0"/>
    <n v="0"/>
  </r>
  <r>
    <s v="TXN000567"/>
    <n v="13992.5"/>
    <n v="13992.5"/>
    <s v="SUCCESS"/>
    <s v="SUCCESS"/>
    <n v="1"/>
    <s v="found"/>
    <s v="Not Duplicate"/>
    <s v="match"/>
    <s v="match"/>
    <n v="0"/>
    <d v="2026-03-28T00:00:00"/>
    <n v="1"/>
    <s v="Within SLA"/>
    <x v="0"/>
    <n v="0"/>
    <n v="0"/>
    <n v="0"/>
    <n v="0"/>
    <n v="0"/>
  </r>
  <r>
    <s v="TXN000568"/>
    <n v="3092.79"/>
    <n v="3092.79"/>
    <s v="SUCCESS"/>
    <s v="SUCCESS"/>
    <n v="1"/>
    <s v="found"/>
    <s v="Not Duplicate"/>
    <s v="match"/>
    <s v="match"/>
    <n v="0"/>
    <d v="2026-03-10T00:00:00"/>
    <n v="2"/>
    <s v="Within SLA"/>
    <x v="0"/>
    <n v="0"/>
    <n v="0"/>
    <n v="0"/>
    <n v="0"/>
    <n v="0"/>
  </r>
  <r>
    <s v="TXN000569"/>
    <n v="4935.17"/>
    <n v="4935.17"/>
    <s v="SUCCESS"/>
    <s v="SUCCESS"/>
    <n v="1"/>
    <s v="found"/>
    <s v="Not Duplicate"/>
    <s v="match"/>
    <s v="match"/>
    <n v="0"/>
    <d v="2026-03-08T00:00:00"/>
    <n v="1"/>
    <s v="Within SLA"/>
    <x v="0"/>
    <n v="0"/>
    <n v="0"/>
    <n v="0"/>
    <n v="0"/>
    <n v="0"/>
  </r>
  <r>
    <s v="TXN000570"/>
    <n v="5293.82"/>
    <n v="5293.82"/>
    <s v="SUCCESS"/>
    <s v="SUCCESS"/>
    <n v="1"/>
    <s v="found"/>
    <s v="Not Duplicate"/>
    <s v="match"/>
    <s v="match"/>
    <n v="0"/>
    <d v="2026-03-29T00:00:00"/>
    <n v="2"/>
    <s v="Within SLA"/>
    <x v="0"/>
    <n v="0"/>
    <n v="0"/>
    <n v="0"/>
    <n v="0"/>
    <n v="0"/>
  </r>
  <r>
    <s v="TXN000571"/>
    <n v="3886.09"/>
    <n v="3886.09"/>
    <s v="SUCCESS"/>
    <s v="SUCCESS"/>
    <n v="1"/>
    <s v="found"/>
    <s v="Not Duplicate"/>
    <s v="match"/>
    <s v="match"/>
    <n v="0"/>
    <d v="2026-01-15T00:00:00"/>
    <n v="0"/>
    <s v="Within SLA"/>
    <x v="0"/>
    <n v="0"/>
    <n v="0"/>
    <n v="0"/>
    <n v="0"/>
    <n v="0"/>
  </r>
  <r>
    <s v="TXN000572"/>
    <n v="5668.19"/>
    <n v="5668.19"/>
    <s v="SUCCESS"/>
    <s v="SUCCESS"/>
    <n v="1"/>
    <s v="found"/>
    <s v="Not Duplicate"/>
    <s v="match"/>
    <s v="match"/>
    <n v="0"/>
    <d v="2026-01-25T00:00:00"/>
    <n v="3"/>
    <s v="SLA Breached"/>
    <x v="0"/>
    <n v="0"/>
    <n v="0"/>
    <n v="0"/>
    <n v="0"/>
    <n v="1"/>
  </r>
  <r>
    <s v="TXN000573"/>
    <n v="20524.64"/>
    <n v="20524.64"/>
    <s v="SUCCESS"/>
    <s v="SUCCESS"/>
    <n v="1"/>
    <s v="found"/>
    <s v="Not Duplicate"/>
    <s v="match"/>
    <s v="match"/>
    <n v="0"/>
    <d v="2026-01-14T00:00:00"/>
    <n v="1"/>
    <s v="Within SLA"/>
    <x v="2"/>
    <n v="0"/>
    <n v="0"/>
    <n v="0"/>
    <n v="0"/>
    <n v="0"/>
  </r>
  <r>
    <s v="TXN000574"/>
    <n v="3592.48"/>
    <n v="3592.48"/>
    <s v="SUCCESS"/>
    <s v="SUCCESS"/>
    <n v="1"/>
    <s v="found"/>
    <s v="Not Duplicate"/>
    <s v="match"/>
    <s v="match"/>
    <n v="0"/>
    <d v="2026-01-14T00:00:00"/>
    <n v="1"/>
    <s v="Within SLA"/>
    <x v="2"/>
    <n v="0"/>
    <n v="0"/>
    <n v="0"/>
    <n v="0"/>
    <n v="0"/>
  </r>
  <r>
    <s v="TXN000575"/>
    <n v="11737.45"/>
    <n v="11737.45"/>
    <s v="SUCCESS"/>
    <s v="SUCCESS"/>
    <n v="1"/>
    <s v="found"/>
    <s v="Not Duplicate"/>
    <s v="match"/>
    <s v="match"/>
    <n v="0"/>
    <d v="2026-03-14T00:00:00"/>
    <n v="1"/>
    <s v="Within SLA"/>
    <x v="0"/>
    <n v="0"/>
    <n v="0"/>
    <n v="0"/>
    <n v="0"/>
    <n v="0"/>
  </r>
  <r>
    <s v="TXN000576"/>
    <n v="467.47"/>
    <n v="467.47"/>
    <s v="SUCCESS"/>
    <s v="SUCCESS"/>
    <n v="1"/>
    <s v="found"/>
    <s v="Not Duplicate"/>
    <s v="match"/>
    <s v="match"/>
    <n v="0"/>
    <d v="2026-01-07T00:00:00"/>
    <n v="0"/>
    <s v="Within SLA"/>
    <x v="0"/>
    <n v="0"/>
    <n v="0"/>
    <n v="0"/>
    <n v="0"/>
    <n v="0"/>
  </r>
  <r>
    <s v="TXN000577"/>
    <n v="2181.1"/>
    <n v="2181.1"/>
    <s v="FAILED"/>
    <s v="FAILED"/>
    <n v="1"/>
    <s v="found"/>
    <s v="Not Duplicate"/>
    <s v="match"/>
    <s v="match"/>
    <n v="0"/>
    <d v="2026-02-28T00:00:00"/>
    <n v="2"/>
    <s v="Within SLA"/>
    <x v="0"/>
    <n v="0"/>
    <n v="0"/>
    <n v="0"/>
    <n v="0"/>
    <n v="0"/>
  </r>
  <r>
    <s v="TXN000578"/>
    <n v="1067.8399999999999"/>
    <n v="1067.8399999999999"/>
    <s v="SUCCESS"/>
    <s v="SUCCESS"/>
    <n v="1"/>
    <s v="found"/>
    <s v="Not Duplicate"/>
    <s v="match"/>
    <s v="match"/>
    <n v="0"/>
    <d v="2026-02-15T00:00:00"/>
    <n v="2"/>
    <s v="Within SLA"/>
    <x v="1"/>
    <n v="0"/>
    <n v="0"/>
    <n v="0"/>
    <n v="0"/>
    <n v="0"/>
  </r>
  <r>
    <s v="TXN000579"/>
    <n v="19715.740000000002"/>
    <n v="19715.740000000002"/>
    <s v="SUCCESS"/>
    <s v="SUCCESS"/>
    <n v="1"/>
    <s v="found"/>
    <s v="Not Duplicate"/>
    <s v="match"/>
    <s v="match"/>
    <n v="0"/>
    <d v="2026-03-14T00:00:00"/>
    <n v="3"/>
    <s v="SLA Breached"/>
    <x v="3"/>
    <n v="0"/>
    <n v="0"/>
    <n v="0"/>
    <n v="0"/>
    <n v="1"/>
  </r>
  <r>
    <s v="TXN000580"/>
    <n v="8510.44"/>
    <n v="8510.44"/>
    <s v="SUCCESS"/>
    <s v="SUCCESS"/>
    <n v="1"/>
    <s v="found"/>
    <s v="Not Duplicate"/>
    <s v="match"/>
    <s v="match"/>
    <n v="0"/>
    <d v="2026-03-30T00:00:00"/>
    <n v="3"/>
    <s v="SLA Breached"/>
    <x v="0"/>
    <n v="0"/>
    <n v="0"/>
    <n v="0"/>
    <n v="0"/>
    <n v="1"/>
  </r>
  <r>
    <s v="TXN000581"/>
    <n v="23231.96"/>
    <n v="23231.96"/>
    <s v="SUCCESS"/>
    <s v="SUCCESS"/>
    <n v="1"/>
    <s v="found"/>
    <s v="Not Duplicate"/>
    <s v="match"/>
    <s v="match"/>
    <n v="0"/>
    <d v="2026-03-29T00:00:00"/>
    <n v="0"/>
    <s v="Within SLA"/>
    <x v="0"/>
    <n v="0"/>
    <n v="0"/>
    <n v="0"/>
    <n v="0"/>
    <n v="0"/>
  </r>
  <r>
    <s v="TXN000582"/>
    <n v="732.76"/>
    <n v="732.76"/>
    <s v="SUCCESS"/>
    <s v="SUCCESS"/>
    <n v="1"/>
    <s v="found"/>
    <s v="Not Duplicate"/>
    <s v="match"/>
    <s v="match"/>
    <n v="0"/>
    <d v="2026-01-10T00:00:00"/>
    <n v="1"/>
    <s v="Within SLA"/>
    <x v="2"/>
    <n v="0"/>
    <n v="0"/>
    <n v="0"/>
    <n v="0"/>
    <n v="0"/>
  </r>
  <r>
    <s v="TXN000583"/>
    <n v="718.12"/>
    <n v="718.12"/>
    <s v="SUCCESS"/>
    <s v="SUCCESS"/>
    <n v="1"/>
    <s v="found"/>
    <s v="Not Duplicate"/>
    <s v="match"/>
    <s v="match"/>
    <n v="0"/>
    <d v="2026-03-19T00:00:00"/>
    <n v="1"/>
    <s v="Within SLA"/>
    <x v="0"/>
    <n v="0"/>
    <n v="0"/>
    <n v="0"/>
    <n v="0"/>
    <n v="0"/>
  </r>
  <r>
    <s v="TXN000584"/>
    <n v="2129.4699999999998"/>
    <n v="2129.4699999999998"/>
    <s v="SUCCESS"/>
    <s v="SUCCESS"/>
    <n v="1"/>
    <s v="found"/>
    <s v="Not Duplicate"/>
    <s v="match"/>
    <s v="match"/>
    <n v="0"/>
    <d v="2026-02-10T00:00:00"/>
    <n v="2"/>
    <s v="Within SLA"/>
    <x v="1"/>
    <n v="0"/>
    <n v="0"/>
    <n v="0"/>
    <n v="0"/>
    <n v="0"/>
  </r>
  <r>
    <s v="TXN000585"/>
    <n v="500.67"/>
    <n v="500.67"/>
    <s v="SUCCESS"/>
    <s v="SUCCESS"/>
    <n v="1"/>
    <s v="found"/>
    <s v="Not Duplicate"/>
    <s v="match"/>
    <s v="match"/>
    <n v="0"/>
    <d v="2026-03-28T00:00:00"/>
    <n v="1"/>
    <s v="Within SLA"/>
    <x v="1"/>
    <n v="0"/>
    <n v="0"/>
    <n v="0"/>
    <n v="0"/>
    <n v="0"/>
  </r>
  <r>
    <s v="TXN000586"/>
    <n v="1156.69"/>
    <n v="1156.69"/>
    <s v="SUCCESS"/>
    <s v="SUCCESS"/>
    <n v="1"/>
    <s v="found"/>
    <s v="Not Duplicate"/>
    <s v="match"/>
    <s v="match"/>
    <n v="0"/>
    <d v="2026-03-29T00:00:00"/>
    <n v="3"/>
    <s v="SLA Breached"/>
    <x v="0"/>
    <n v="0"/>
    <n v="0"/>
    <n v="0"/>
    <n v="0"/>
    <n v="1"/>
  </r>
  <r>
    <s v="TXN000587"/>
    <n v="31606.91"/>
    <n v="28446.22"/>
    <s v="SUCCESS"/>
    <s v="SUCCESS"/>
    <n v="1"/>
    <s v="found"/>
    <s v="Not Duplicate"/>
    <s v="mismatch"/>
    <s v="match"/>
    <n v="3160.6899999999987"/>
    <d v="2026-03-01T00:00:00"/>
    <n v="3"/>
    <s v="SLA Breached"/>
    <x v="1"/>
    <n v="0"/>
    <n v="0"/>
    <n v="1"/>
    <n v="0"/>
    <n v="1"/>
  </r>
  <r>
    <s v="TXN000588"/>
    <n v="642.54999999999995"/>
    <e v="#N/A"/>
    <s v="SUCCESS"/>
    <e v="#N/A"/>
    <n v="0"/>
    <s v="missing"/>
    <s v="Not Duplicate"/>
    <s v="not processed"/>
    <s v="not processed"/>
    <s v="missing"/>
    <s v="not processed"/>
    <s v="not processed"/>
    <s v="Not Processed"/>
    <x v="1"/>
    <n v="1"/>
    <n v="0"/>
    <n v="0"/>
    <n v="0"/>
    <n v="0"/>
  </r>
  <r>
    <s v="TXN000589"/>
    <n v="2778.76"/>
    <n v="2778.76"/>
    <s v="FAILED"/>
    <s v="FAILED"/>
    <n v="1"/>
    <s v="found"/>
    <s v="Not Duplicate"/>
    <s v="match"/>
    <s v="match"/>
    <n v="0"/>
    <d v="2026-01-28T00:00:00"/>
    <n v="1"/>
    <s v="Within SLA"/>
    <x v="0"/>
    <n v="0"/>
    <n v="0"/>
    <n v="0"/>
    <n v="0"/>
    <n v="0"/>
  </r>
  <r>
    <s v="TXN000590"/>
    <n v="4243.47"/>
    <n v="4243.47"/>
    <s v="SUCCESS"/>
    <s v="SUCCESS"/>
    <n v="1"/>
    <s v="found"/>
    <s v="Not Duplicate"/>
    <s v="match"/>
    <s v="match"/>
    <n v="0"/>
    <d v="2026-01-15T00:00:00"/>
    <n v="0"/>
    <s v="Within SLA"/>
    <x v="2"/>
    <n v="0"/>
    <n v="0"/>
    <n v="0"/>
    <n v="0"/>
    <n v="0"/>
  </r>
  <r>
    <s v="TXN000591"/>
    <n v="8775.42"/>
    <n v="8775.42"/>
    <s v="FAILED"/>
    <s v="FAILED"/>
    <n v="1"/>
    <s v="found"/>
    <s v="Not Duplicate"/>
    <s v="match"/>
    <s v="match"/>
    <n v="0"/>
    <d v="2026-04-01T00:00:00"/>
    <n v="1"/>
    <s v="Within SLA"/>
    <x v="0"/>
    <n v="0"/>
    <n v="0"/>
    <n v="0"/>
    <n v="0"/>
    <n v="0"/>
  </r>
  <r>
    <s v="TXN000592"/>
    <n v="11241.02"/>
    <n v="11241.02"/>
    <s v="SUCCESS"/>
    <s v="SUCCESS"/>
    <n v="1"/>
    <s v="found"/>
    <s v="Not Duplicate"/>
    <s v="match"/>
    <s v="match"/>
    <n v="0"/>
    <d v="2026-01-06T00:00:00"/>
    <n v="3"/>
    <s v="SLA Breached"/>
    <x v="1"/>
    <n v="0"/>
    <n v="0"/>
    <n v="0"/>
    <n v="0"/>
    <n v="1"/>
  </r>
  <r>
    <s v="TXN000593"/>
    <n v="3846.4"/>
    <n v="3846.4"/>
    <s v="SUCCESS"/>
    <s v="SUCCESS"/>
    <n v="1"/>
    <s v="found"/>
    <s v="Not Duplicate"/>
    <s v="match"/>
    <s v="match"/>
    <n v="0"/>
    <d v="2026-01-23T00:00:00"/>
    <n v="2"/>
    <s v="Within SLA"/>
    <x v="3"/>
    <n v="0"/>
    <n v="0"/>
    <n v="0"/>
    <n v="0"/>
    <n v="0"/>
  </r>
  <r>
    <s v="TXN000594"/>
    <n v="3832.54"/>
    <n v="3832.54"/>
    <s v="SUCCESS"/>
    <s v="SUCCESS"/>
    <n v="1"/>
    <s v="found"/>
    <s v="Not Duplicate"/>
    <s v="match"/>
    <s v="match"/>
    <n v="0"/>
    <d v="2026-04-02T00:00:00"/>
    <n v="2"/>
    <s v="Within SLA"/>
    <x v="0"/>
    <n v="0"/>
    <n v="0"/>
    <n v="0"/>
    <n v="0"/>
    <n v="0"/>
  </r>
  <r>
    <s v="TXN000595"/>
    <n v="4625.24"/>
    <n v="4625.24"/>
    <s v="SUCCESS"/>
    <s v="SUCCESS"/>
    <n v="1"/>
    <s v="found"/>
    <s v="Not Duplicate"/>
    <s v="match"/>
    <s v="match"/>
    <n v="0"/>
    <d v="2026-02-25T00:00:00"/>
    <n v="3"/>
    <s v="SLA Breached"/>
    <x v="2"/>
    <n v="0"/>
    <n v="0"/>
    <n v="0"/>
    <n v="0"/>
    <n v="1"/>
  </r>
  <r>
    <s v="TXN000596"/>
    <n v="1410.14"/>
    <n v="1410.14"/>
    <s v="SUCCESS"/>
    <s v="SUCCESS"/>
    <n v="1"/>
    <s v="found"/>
    <s v="Not Duplicate"/>
    <s v="match"/>
    <s v="match"/>
    <n v="0"/>
    <d v="2026-02-02T00:00:00"/>
    <n v="0"/>
    <s v="Within SLA"/>
    <x v="0"/>
    <n v="0"/>
    <n v="0"/>
    <n v="0"/>
    <n v="0"/>
    <n v="0"/>
  </r>
  <r>
    <s v="TXN000597"/>
    <n v="3007.65"/>
    <n v="3007.65"/>
    <s v="SUCCESS"/>
    <s v="SUCCESS"/>
    <n v="1"/>
    <s v="found"/>
    <s v="Not Duplicate"/>
    <s v="match"/>
    <s v="match"/>
    <n v="0"/>
    <d v="2026-01-27T00:00:00"/>
    <n v="0"/>
    <s v="Within SLA"/>
    <x v="0"/>
    <n v="0"/>
    <n v="0"/>
    <n v="0"/>
    <n v="0"/>
    <n v="0"/>
  </r>
  <r>
    <s v="TXN000598"/>
    <n v="3411.42"/>
    <n v="3411.42"/>
    <s v="SUCCESS"/>
    <s v="SUCCESS"/>
    <n v="1"/>
    <s v="found"/>
    <s v="Not Duplicate"/>
    <s v="match"/>
    <s v="match"/>
    <n v="0"/>
    <d v="2026-02-03T00:00:00"/>
    <n v="5"/>
    <s v="SLA Breached"/>
    <x v="1"/>
    <n v="0"/>
    <n v="0"/>
    <n v="0"/>
    <n v="0"/>
    <n v="1"/>
  </r>
  <r>
    <s v="TXN000599"/>
    <n v="14260.67"/>
    <n v="14260.67"/>
    <s v="SUCCESS"/>
    <s v="SUCCESS"/>
    <n v="1"/>
    <s v="found"/>
    <s v="Not Duplicate"/>
    <s v="match"/>
    <s v="match"/>
    <n v="0"/>
    <d v="2026-02-14T00:00:00"/>
    <n v="1"/>
    <s v="Within SLA"/>
    <x v="0"/>
    <n v="0"/>
    <n v="0"/>
    <n v="0"/>
    <n v="0"/>
    <n v="0"/>
  </r>
  <r>
    <s v="TXN000600"/>
    <n v="2311.9299999999998"/>
    <n v="2311.9299999999998"/>
    <s v="SUCCESS"/>
    <s v="SUCCESS"/>
    <n v="1"/>
    <s v="found"/>
    <s v="Not Duplicate"/>
    <s v="match"/>
    <s v="match"/>
    <n v="0"/>
    <d v="2026-02-25T00:00:00"/>
    <n v="0"/>
    <s v="Within SLA"/>
    <x v="1"/>
    <n v="0"/>
    <n v="0"/>
    <n v="0"/>
    <n v="0"/>
    <n v="0"/>
  </r>
  <r>
    <s v="TXN000601"/>
    <n v="1669.1"/>
    <n v="1669.1"/>
    <s v="SUCCESS"/>
    <s v="SUCCESS"/>
    <n v="1"/>
    <s v="found"/>
    <s v="Not Duplicate"/>
    <s v="match"/>
    <s v="match"/>
    <n v="0"/>
    <d v="2026-01-15T00:00:00"/>
    <n v="0"/>
    <s v="Within SLA"/>
    <x v="0"/>
    <n v="0"/>
    <n v="0"/>
    <n v="0"/>
    <n v="0"/>
    <n v="0"/>
  </r>
  <r>
    <s v="TXN000602"/>
    <n v="9057.31"/>
    <n v="9057.31"/>
    <s v="FAILED"/>
    <s v="FAILED"/>
    <n v="1"/>
    <s v="found"/>
    <s v="Not Duplicate"/>
    <s v="match"/>
    <s v="match"/>
    <n v="0"/>
    <d v="2026-01-10T00:00:00"/>
    <n v="3"/>
    <s v="SLA Breached"/>
    <x v="0"/>
    <n v="0"/>
    <n v="0"/>
    <n v="0"/>
    <n v="0"/>
    <n v="1"/>
  </r>
  <r>
    <s v="TXN000603"/>
    <n v="2097.11"/>
    <n v="2097.11"/>
    <s v="SUCCESS"/>
    <s v="SUCCESS"/>
    <n v="1"/>
    <s v="found"/>
    <s v="Not Duplicate"/>
    <s v="match"/>
    <s v="match"/>
    <n v="0"/>
    <d v="2026-02-13T00:00:00"/>
    <n v="3"/>
    <s v="SLA Breached"/>
    <x v="0"/>
    <n v="0"/>
    <n v="0"/>
    <n v="0"/>
    <n v="0"/>
    <n v="1"/>
  </r>
  <r>
    <s v="TXN000604"/>
    <n v="2803.25"/>
    <n v="2803.25"/>
    <s v="SUCCESS"/>
    <s v="SUCCESS"/>
    <n v="1"/>
    <s v="found"/>
    <s v="Not Duplicate"/>
    <s v="match"/>
    <s v="match"/>
    <n v="0"/>
    <d v="2026-02-03T00:00:00"/>
    <n v="3"/>
    <s v="SLA Breached"/>
    <x v="1"/>
    <n v="0"/>
    <n v="0"/>
    <n v="0"/>
    <n v="0"/>
    <n v="1"/>
  </r>
  <r>
    <s v="TXN000605"/>
    <n v="29262.25"/>
    <n v="29262.25"/>
    <s v="FAILED"/>
    <s v="FAILED"/>
    <n v="1"/>
    <s v="found"/>
    <s v="Not Duplicate"/>
    <s v="match"/>
    <s v="match"/>
    <n v="0"/>
    <d v="2026-03-20T00:00:00"/>
    <n v="2"/>
    <s v="Within SLA"/>
    <x v="0"/>
    <n v="0"/>
    <n v="0"/>
    <n v="0"/>
    <n v="0"/>
    <n v="0"/>
  </r>
  <r>
    <s v="TXN000606"/>
    <n v="1609.92"/>
    <n v="1609.92"/>
    <s v="SUCCESS"/>
    <s v="SUCCESS"/>
    <n v="1"/>
    <s v="found"/>
    <s v="Not Duplicate"/>
    <s v="match"/>
    <s v="match"/>
    <n v="0"/>
    <d v="2026-01-04T00:00:00"/>
    <n v="3"/>
    <s v="SLA Breached"/>
    <x v="0"/>
    <n v="0"/>
    <n v="0"/>
    <n v="0"/>
    <n v="0"/>
    <n v="1"/>
  </r>
  <r>
    <s v="TXN000607"/>
    <n v="6246.53"/>
    <n v="6246.53"/>
    <s v="SUCCESS"/>
    <s v="SUCCESS"/>
    <n v="1"/>
    <s v="found"/>
    <s v="Not Duplicate"/>
    <s v="match"/>
    <s v="match"/>
    <n v="0"/>
    <d v="2026-02-04T00:00:00"/>
    <n v="0"/>
    <s v="Within SLA"/>
    <x v="1"/>
    <n v="0"/>
    <n v="0"/>
    <n v="0"/>
    <n v="0"/>
    <n v="0"/>
  </r>
  <r>
    <s v="TXN000608"/>
    <n v="2378.5300000000002"/>
    <n v="2378.5300000000002"/>
    <s v="SUCCESS"/>
    <s v="SUCCESS"/>
    <n v="1"/>
    <s v="found"/>
    <s v="Not Duplicate"/>
    <s v="match"/>
    <s v="match"/>
    <n v="0"/>
    <d v="2026-01-08T00:00:00"/>
    <n v="2"/>
    <s v="Within SLA"/>
    <x v="0"/>
    <n v="0"/>
    <n v="0"/>
    <n v="0"/>
    <n v="0"/>
    <n v="0"/>
  </r>
  <r>
    <s v="TXN000609"/>
    <n v="4202.1899999999996"/>
    <n v="4202.1899999999996"/>
    <s v="REVERSED"/>
    <s v="REVERSED"/>
    <n v="1"/>
    <s v="found"/>
    <s v="Not Duplicate"/>
    <s v="match"/>
    <s v="match"/>
    <n v="0"/>
    <d v="2026-01-05T00:00:00"/>
    <n v="2"/>
    <s v="Within SLA"/>
    <x v="0"/>
    <n v="0"/>
    <n v="0"/>
    <n v="0"/>
    <n v="0"/>
    <n v="0"/>
  </r>
  <r>
    <s v="TXN000610"/>
    <n v="4453.16"/>
    <n v="4453.16"/>
    <s v="REVERSED"/>
    <s v="REVERSED"/>
    <n v="1"/>
    <s v="found"/>
    <s v="Not Duplicate"/>
    <s v="match"/>
    <s v="match"/>
    <n v="0"/>
    <d v="2026-02-09T00:00:00"/>
    <n v="0"/>
    <s v="Within SLA"/>
    <x v="1"/>
    <n v="0"/>
    <n v="0"/>
    <n v="0"/>
    <n v="0"/>
    <n v="0"/>
  </r>
  <r>
    <s v="TXN000611"/>
    <n v="1189.9000000000001"/>
    <n v="1189.9000000000001"/>
    <s v="SUCCESS"/>
    <s v="SUCCESS"/>
    <n v="1"/>
    <s v="found"/>
    <s v="Not Duplicate"/>
    <s v="match"/>
    <s v="match"/>
    <n v="0"/>
    <d v="2026-03-19T00:00:00"/>
    <n v="3"/>
    <s v="SLA Breached"/>
    <x v="3"/>
    <n v="0"/>
    <n v="0"/>
    <n v="0"/>
    <n v="0"/>
    <n v="1"/>
  </r>
  <r>
    <s v="TXN000612"/>
    <n v="4744.6000000000004"/>
    <n v="4744.6000000000004"/>
    <s v="SUCCESS"/>
    <s v="SUCCESS"/>
    <n v="1"/>
    <s v="found"/>
    <s v="Not Duplicate"/>
    <s v="match"/>
    <s v="match"/>
    <n v="0"/>
    <d v="2026-01-18T00:00:00"/>
    <n v="3"/>
    <s v="SLA Breached"/>
    <x v="0"/>
    <n v="0"/>
    <n v="0"/>
    <n v="0"/>
    <n v="0"/>
    <n v="1"/>
  </r>
  <r>
    <s v="TXN000613"/>
    <n v="9929.3799999999992"/>
    <n v="9929.3799999999992"/>
    <s v="SUCCESS"/>
    <s v="SUCCESS"/>
    <n v="1"/>
    <s v="found"/>
    <s v="Not Duplicate"/>
    <s v="match"/>
    <s v="match"/>
    <n v="0"/>
    <d v="2026-03-25T00:00:00"/>
    <n v="3"/>
    <s v="SLA Breached"/>
    <x v="2"/>
    <n v="0"/>
    <n v="0"/>
    <n v="0"/>
    <n v="0"/>
    <n v="1"/>
  </r>
  <r>
    <s v="TXN000614"/>
    <n v="4147.41"/>
    <n v="4147.41"/>
    <s v="SUCCESS"/>
    <s v="SUCCESS"/>
    <n v="1"/>
    <s v="found"/>
    <s v="Not Duplicate"/>
    <s v="match"/>
    <s v="match"/>
    <n v="0"/>
    <d v="2026-03-06T00:00:00"/>
    <n v="1"/>
    <s v="Within SLA"/>
    <x v="2"/>
    <n v="0"/>
    <n v="0"/>
    <n v="0"/>
    <n v="0"/>
    <n v="0"/>
  </r>
  <r>
    <s v="TXN000615"/>
    <n v="12928.3"/>
    <n v="12928.3"/>
    <s v="SUCCESS"/>
    <s v="SUCCESS"/>
    <n v="1"/>
    <s v="found"/>
    <s v="Not Duplicate"/>
    <s v="match"/>
    <s v="match"/>
    <n v="0"/>
    <d v="2026-01-13T00:00:00"/>
    <n v="1"/>
    <s v="Within SLA"/>
    <x v="2"/>
    <n v="0"/>
    <n v="0"/>
    <n v="0"/>
    <n v="0"/>
    <n v="0"/>
  </r>
  <r>
    <s v="TXN000616"/>
    <n v="627.26"/>
    <n v="627.26"/>
    <s v="SUCCESS"/>
    <s v="SUCCESS"/>
    <n v="1"/>
    <s v="found"/>
    <s v="Not Duplicate"/>
    <s v="match"/>
    <s v="match"/>
    <n v="0"/>
    <d v="2026-03-01T00:00:00"/>
    <n v="0"/>
    <s v="Within SLA"/>
    <x v="3"/>
    <n v="0"/>
    <n v="0"/>
    <n v="0"/>
    <n v="0"/>
    <n v="0"/>
  </r>
  <r>
    <s v="TXN000617"/>
    <n v="2314.73"/>
    <n v="2314.73"/>
    <s v="SUCCESS"/>
    <s v="SUCCESS"/>
    <n v="1"/>
    <s v="found"/>
    <s v="Not Duplicate"/>
    <s v="match"/>
    <s v="match"/>
    <n v="0"/>
    <d v="2026-01-13T00:00:00"/>
    <n v="3"/>
    <s v="SLA Breached"/>
    <x v="2"/>
    <n v="0"/>
    <n v="0"/>
    <n v="0"/>
    <n v="0"/>
    <n v="1"/>
  </r>
  <r>
    <s v="TXN000618"/>
    <n v="24336.560000000001"/>
    <n v="24336.560000000001"/>
    <s v="SUCCESS"/>
    <s v="SUCCESS"/>
    <n v="1"/>
    <s v="found"/>
    <s v="Not Duplicate"/>
    <s v="match"/>
    <s v="match"/>
    <n v="0"/>
    <d v="2026-03-21T00:00:00"/>
    <n v="0"/>
    <s v="Within SLA"/>
    <x v="0"/>
    <n v="0"/>
    <n v="0"/>
    <n v="0"/>
    <n v="0"/>
    <n v="0"/>
  </r>
  <r>
    <s v="TXN000619"/>
    <n v="6367.26"/>
    <n v="6367.26"/>
    <s v="SUCCESS"/>
    <s v="SUCCESS"/>
    <n v="1"/>
    <s v="found"/>
    <s v="Not Duplicate"/>
    <s v="match"/>
    <s v="match"/>
    <n v="0"/>
    <d v="2026-01-28T00:00:00"/>
    <n v="1"/>
    <s v="Within SLA"/>
    <x v="0"/>
    <n v="0"/>
    <n v="0"/>
    <n v="0"/>
    <n v="0"/>
    <n v="0"/>
  </r>
  <r>
    <s v="TXN000620"/>
    <n v="3055.28"/>
    <n v="3055.28"/>
    <s v="SUCCESS"/>
    <s v="SUCCESS"/>
    <n v="1"/>
    <s v="found"/>
    <s v="Not Duplicate"/>
    <s v="match"/>
    <s v="match"/>
    <n v="0"/>
    <d v="2026-01-10T00:00:00"/>
    <n v="0"/>
    <s v="Within SLA"/>
    <x v="0"/>
    <n v="0"/>
    <n v="0"/>
    <n v="0"/>
    <n v="0"/>
    <n v="0"/>
  </r>
  <r>
    <s v="TXN000621"/>
    <n v="9052.31"/>
    <n v="9052.31"/>
    <s v="SUCCESS"/>
    <s v="SUCCESS"/>
    <n v="1"/>
    <s v="found"/>
    <s v="Not Duplicate"/>
    <s v="match"/>
    <s v="match"/>
    <n v="0"/>
    <d v="2026-03-24T00:00:00"/>
    <n v="1"/>
    <s v="Within SLA"/>
    <x v="0"/>
    <n v="0"/>
    <n v="0"/>
    <n v="0"/>
    <n v="0"/>
    <n v="0"/>
  </r>
  <r>
    <s v="TXN000622"/>
    <n v="6504.8"/>
    <n v="6504.8"/>
    <s v="SUCCESS"/>
    <s v="SUCCESS"/>
    <n v="1"/>
    <s v="found"/>
    <s v="Not Duplicate"/>
    <s v="match"/>
    <s v="match"/>
    <n v="0"/>
    <d v="2026-01-25T00:00:00"/>
    <n v="2"/>
    <s v="Within SLA"/>
    <x v="0"/>
    <n v="0"/>
    <n v="0"/>
    <n v="0"/>
    <n v="0"/>
    <n v="0"/>
  </r>
  <r>
    <s v="TXN000623"/>
    <n v="1158.27"/>
    <n v="1158.27"/>
    <s v="SUCCESS"/>
    <s v="SUCCESS"/>
    <n v="1"/>
    <s v="found"/>
    <s v="Not Duplicate"/>
    <s v="match"/>
    <s v="match"/>
    <n v="0"/>
    <d v="2026-02-15T00:00:00"/>
    <n v="1"/>
    <s v="Within SLA"/>
    <x v="0"/>
    <n v="0"/>
    <n v="0"/>
    <n v="0"/>
    <n v="0"/>
    <n v="0"/>
  </r>
  <r>
    <s v="TXN000624"/>
    <n v="7964.04"/>
    <n v="7964.04"/>
    <s v="FAILED"/>
    <s v="FAILED"/>
    <n v="1"/>
    <s v="found"/>
    <s v="Not Duplicate"/>
    <s v="match"/>
    <s v="match"/>
    <n v="0"/>
    <d v="2026-03-14T00:00:00"/>
    <n v="0"/>
    <s v="Within SLA"/>
    <x v="2"/>
    <n v="0"/>
    <n v="0"/>
    <n v="0"/>
    <n v="0"/>
    <n v="0"/>
  </r>
  <r>
    <s v="TXN000625"/>
    <n v="1431.74"/>
    <n v="1431.74"/>
    <s v="SUCCESS"/>
    <s v="SUCCESS"/>
    <n v="1"/>
    <s v="found"/>
    <s v="Not Duplicate"/>
    <s v="match"/>
    <s v="match"/>
    <n v="0"/>
    <d v="2026-03-04T00:00:00"/>
    <n v="1"/>
    <s v="Within SLA"/>
    <x v="2"/>
    <n v="0"/>
    <n v="0"/>
    <n v="0"/>
    <n v="0"/>
    <n v="0"/>
  </r>
  <r>
    <s v="TXN000626"/>
    <n v="15724.93"/>
    <n v="15724.93"/>
    <s v="SUCCESS"/>
    <s v="FAILED"/>
    <n v="1"/>
    <s v="found"/>
    <s v="Not Duplicate"/>
    <s v="match"/>
    <s v="mismatch"/>
    <n v="0"/>
    <d v="2026-02-11T00:00:00"/>
    <n v="2"/>
    <s v="Within SLA"/>
    <x v="0"/>
    <n v="0"/>
    <n v="0"/>
    <n v="0"/>
    <n v="1"/>
    <n v="0"/>
  </r>
  <r>
    <s v="TXN000627"/>
    <n v="11496.36"/>
    <n v="11496.36"/>
    <s v="SUCCESS"/>
    <s v="SUCCESS"/>
    <n v="1"/>
    <s v="found"/>
    <s v="Not Duplicate"/>
    <s v="match"/>
    <s v="match"/>
    <n v="0"/>
    <d v="2026-02-09T00:00:00"/>
    <n v="2"/>
    <s v="Within SLA"/>
    <x v="1"/>
    <n v="0"/>
    <n v="0"/>
    <n v="0"/>
    <n v="0"/>
    <n v="0"/>
  </r>
  <r>
    <s v="TXN000628"/>
    <n v="3392.11"/>
    <n v="3392.11"/>
    <s v="SUCCESS"/>
    <s v="SUCCESS"/>
    <n v="1"/>
    <s v="found"/>
    <s v="Not Duplicate"/>
    <s v="match"/>
    <s v="match"/>
    <n v="0"/>
    <d v="2026-02-26T00:00:00"/>
    <n v="0"/>
    <s v="Within SLA"/>
    <x v="3"/>
    <n v="0"/>
    <n v="0"/>
    <n v="0"/>
    <n v="0"/>
    <n v="0"/>
  </r>
  <r>
    <s v="TXN000629"/>
    <n v="21812.799999999999"/>
    <n v="21812.799999999999"/>
    <s v="SUCCESS"/>
    <s v="SUCCESS"/>
    <n v="1"/>
    <s v="found"/>
    <s v="Not Duplicate"/>
    <s v="match"/>
    <s v="match"/>
    <n v="0"/>
    <d v="2026-03-30T00:00:00"/>
    <n v="0"/>
    <s v="Within SLA"/>
    <x v="0"/>
    <n v="0"/>
    <n v="0"/>
    <n v="0"/>
    <n v="0"/>
    <n v="0"/>
  </r>
  <r>
    <s v="TXN000630"/>
    <n v="972.03"/>
    <n v="972.03"/>
    <s v="SUCCESS"/>
    <s v="SUCCESS"/>
    <n v="1"/>
    <s v="found"/>
    <s v="Not Duplicate"/>
    <s v="match"/>
    <s v="match"/>
    <n v="0"/>
    <d v="2026-03-03T00:00:00"/>
    <n v="3"/>
    <s v="SLA Breached"/>
    <x v="2"/>
    <n v="0"/>
    <n v="0"/>
    <n v="0"/>
    <n v="0"/>
    <n v="1"/>
  </r>
  <r>
    <s v="TXN000631"/>
    <n v="962.87"/>
    <n v="962.87"/>
    <s v="SUCCESS"/>
    <s v="SUCCESS"/>
    <n v="1"/>
    <s v="found"/>
    <s v="Not Duplicate"/>
    <s v="match"/>
    <s v="match"/>
    <n v="0"/>
    <d v="2026-02-21T00:00:00"/>
    <n v="1"/>
    <s v="Within SLA"/>
    <x v="2"/>
    <n v="0"/>
    <n v="0"/>
    <n v="0"/>
    <n v="0"/>
    <n v="0"/>
  </r>
  <r>
    <s v="TXN000632"/>
    <n v="16426.580000000002"/>
    <n v="16426.580000000002"/>
    <s v="SUCCESS"/>
    <s v="SUCCESS"/>
    <n v="1"/>
    <s v="found"/>
    <s v="Not Duplicate"/>
    <s v="match"/>
    <s v="match"/>
    <n v="0"/>
    <d v="2026-01-22T00:00:00"/>
    <n v="0"/>
    <s v="Within SLA"/>
    <x v="0"/>
    <n v="0"/>
    <n v="0"/>
    <n v="0"/>
    <n v="0"/>
    <n v="0"/>
  </r>
  <r>
    <s v="TXN000633"/>
    <n v="13200.82"/>
    <n v="13200.82"/>
    <s v="SUCCESS"/>
    <s v="SUCCESS"/>
    <n v="1"/>
    <s v="found"/>
    <s v="Not Duplicate"/>
    <s v="match"/>
    <s v="match"/>
    <n v="0"/>
    <d v="2026-01-23T00:00:00"/>
    <n v="0"/>
    <s v="Within SLA"/>
    <x v="0"/>
    <n v="0"/>
    <n v="0"/>
    <n v="0"/>
    <n v="0"/>
    <n v="0"/>
  </r>
  <r>
    <s v="TXN000634"/>
    <n v="3025.63"/>
    <n v="3025.63"/>
    <s v="REVERSED"/>
    <s v="REVERSED"/>
    <n v="1"/>
    <s v="found"/>
    <s v="Not Duplicate"/>
    <s v="match"/>
    <s v="match"/>
    <n v="0"/>
    <d v="2026-03-18T00:00:00"/>
    <n v="3"/>
    <s v="SLA Breached"/>
    <x v="4"/>
    <n v="0"/>
    <n v="0"/>
    <n v="0"/>
    <n v="0"/>
    <n v="1"/>
  </r>
  <r>
    <s v="TXN000635"/>
    <n v="43974.03"/>
    <n v="48371.43"/>
    <s v="SUCCESS"/>
    <s v="SUCCESS"/>
    <n v="1"/>
    <s v="found"/>
    <s v="Not Duplicate"/>
    <s v="mismatch"/>
    <s v="match"/>
    <n v="4397.4000000000015"/>
    <d v="2026-03-14T00:00:00"/>
    <n v="3"/>
    <s v="SLA Breached"/>
    <x v="3"/>
    <n v="0"/>
    <n v="0"/>
    <n v="1"/>
    <n v="0"/>
    <n v="1"/>
  </r>
  <r>
    <s v="TXN000636"/>
    <n v="2104.08"/>
    <n v="2104.08"/>
    <s v="SUCCESS"/>
    <s v="SUCCESS"/>
    <n v="1"/>
    <s v="found"/>
    <s v="Not Duplicate"/>
    <s v="match"/>
    <s v="match"/>
    <n v="0"/>
    <d v="2026-02-26T00:00:00"/>
    <n v="2"/>
    <s v="Within SLA"/>
    <x v="3"/>
    <n v="0"/>
    <n v="0"/>
    <n v="0"/>
    <n v="0"/>
    <n v="0"/>
  </r>
  <r>
    <s v="TXN000637"/>
    <n v="3420.81"/>
    <n v="3420.81"/>
    <s v="SUCCESS"/>
    <s v="SUCCESS"/>
    <n v="1"/>
    <s v="found"/>
    <s v="Not Duplicate"/>
    <s v="match"/>
    <s v="match"/>
    <n v="0"/>
    <d v="2026-02-21T00:00:00"/>
    <n v="0"/>
    <s v="Within SLA"/>
    <x v="0"/>
    <n v="0"/>
    <n v="0"/>
    <n v="0"/>
    <n v="0"/>
    <n v="0"/>
  </r>
  <r>
    <s v="TXN000638"/>
    <n v="1235.02"/>
    <n v="1235.02"/>
    <s v="SUCCESS"/>
    <s v="SUCCESS"/>
    <n v="1"/>
    <s v="found"/>
    <s v="Not Duplicate"/>
    <s v="match"/>
    <s v="match"/>
    <n v="0"/>
    <d v="2026-03-30T00:00:00"/>
    <n v="3"/>
    <s v="SLA Breached"/>
    <x v="1"/>
    <n v="0"/>
    <n v="0"/>
    <n v="0"/>
    <n v="0"/>
    <n v="1"/>
  </r>
  <r>
    <s v="TXN000639"/>
    <n v="4391.4399999999996"/>
    <n v="4391.4399999999996"/>
    <s v="SUCCESS"/>
    <s v="SUCCESS"/>
    <n v="1"/>
    <s v="found"/>
    <s v="Not Duplicate"/>
    <s v="match"/>
    <s v="match"/>
    <n v="0"/>
    <d v="2026-01-24T00:00:00"/>
    <n v="1"/>
    <s v="Within SLA"/>
    <x v="0"/>
    <n v="0"/>
    <n v="0"/>
    <n v="0"/>
    <n v="0"/>
    <n v="0"/>
  </r>
  <r>
    <s v="TXN000640"/>
    <n v="8277.5400000000009"/>
    <n v="8277.5400000000009"/>
    <s v="SUCCESS"/>
    <s v="SUCCESS"/>
    <n v="1"/>
    <s v="found"/>
    <s v="Not Duplicate"/>
    <s v="match"/>
    <s v="match"/>
    <n v="0"/>
    <d v="2026-01-27T00:00:00"/>
    <n v="1"/>
    <s v="Within SLA"/>
    <x v="2"/>
    <n v="0"/>
    <n v="0"/>
    <n v="0"/>
    <n v="0"/>
    <n v="0"/>
  </r>
  <r>
    <s v="TXN000641"/>
    <n v="5109.38"/>
    <n v="5109.38"/>
    <s v="SUCCESS"/>
    <s v="SUCCESS"/>
    <n v="1"/>
    <s v="found"/>
    <s v="Not Duplicate"/>
    <s v="match"/>
    <s v="match"/>
    <n v="0"/>
    <d v="2026-01-26T00:00:00"/>
    <n v="2"/>
    <s v="Within SLA"/>
    <x v="3"/>
    <n v="0"/>
    <n v="0"/>
    <n v="0"/>
    <n v="0"/>
    <n v="0"/>
  </r>
  <r>
    <s v="TXN000642"/>
    <n v="1123.92"/>
    <n v="1123.92"/>
    <s v="FAILED"/>
    <s v="FAILED"/>
    <n v="1"/>
    <s v="found"/>
    <s v="Not Duplicate"/>
    <s v="match"/>
    <s v="match"/>
    <n v="0"/>
    <d v="2026-02-06T00:00:00"/>
    <n v="3"/>
    <s v="SLA Breached"/>
    <x v="1"/>
    <n v="0"/>
    <n v="0"/>
    <n v="0"/>
    <n v="0"/>
    <n v="1"/>
  </r>
  <r>
    <s v="TXN000643"/>
    <n v="4819.17"/>
    <n v="4819.17"/>
    <s v="SUCCESS"/>
    <s v="SUCCESS"/>
    <n v="1"/>
    <s v="found"/>
    <s v="Not Duplicate"/>
    <s v="match"/>
    <s v="match"/>
    <n v="0"/>
    <d v="2026-01-19T00:00:00"/>
    <n v="0"/>
    <s v="Within SLA"/>
    <x v="2"/>
    <n v="0"/>
    <n v="0"/>
    <n v="0"/>
    <n v="0"/>
    <n v="0"/>
  </r>
  <r>
    <s v="TXN000644"/>
    <n v="562.07000000000005"/>
    <n v="562.07000000000005"/>
    <s v="REVERSED"/>
    <s v="REVERSED"/>
    <n v="1"/>
    <s v="found"/>
    <s v="Not Duplicate"/>
    <s v="match"/>
    <s v="match"/>
    <n v="0"/>
    <d v="2026-02-17T00:00:00"/>
    <n v="3"/>
    <s v="SLA Breached"/>
    <x v="0"/>
    <n v="0"/>
    <n v="0"/>
    <n v="0"/>
    <n v="0"/>
    <n v="1"/>
  </r>
  <r>
    <s v="TXN000645"/>
    <n v="3097.83"/>
    <n v="3097.83"/>
    <s v="SUCCESS"/>
    <s v="SUCCESS"/>
    <n v="1"/>
    <s v="found"/>
    <s v="Not Duplicate"/>
    <s v="match"/>
    <s v="match"/>
    <n v="0"/>
    <d v="2026-03-12T00:00:00"/>
    <n v="3"/>
    <s v="SLA Breached"/>
    <x v="0"/>
    <n v="0"/>
    <n v="0"/>
    <n v="0"/>
    <n v="0"/>
    <n v="1"/>
  </r>
  <r>
    <s v="TXN000646"/>
    <n v="1747.48"/>
    <n v="1747.48"/>
    <s v="SUCCESS"/>
    <s v="SUCCESS"/>
    <n v="1"/>
    <s v="found"/>
    <s v="Not Duplicate"/>
    <s v="match"/>
    <s v="match"/>
    <n v="0"/>
    <d v="2026-01-03T00:00:00"/>
    <n v="2"/>
    <s v="Within SLA"/>
    <x v="0"/>
    <n v="0"/>
    <n v="0"/>
    <n v="0"/>
    <n v="0"/>
    <n v="0"/>
  </r>
  <r>
    <s v="TXN000647"/>
    <n v="1138.19"/>
    <n v="1138.19"/>
    <s v="FAILED"/>
    <s v="FAILED"/>
    <n v="1"/>
    <s v="found"/>
    <s v="Not Duplicate"/>
    <s v="match"/>
    <s v="match"/>
    <n v="0"/>
    <d v="2026-03-24T00:00:00"/>
    <n v="0"/>
    <s v="Within SLA"/>
    <x v="0"/>
    <n v="0"/>
    <n v="0"/>
    <n v="0"/>
    <n v="0"/>
    <n v="0"/>
  </r>
  <r>
    <s v="TXN000648"/>
    <n v="8922.6299999999992"/>
    <n v="8922.6299999999992"/>
    <s v="SUCCESS"/>
    <s v="SUCCESS"/>
    <n v="1"/>
    <s v="found"/>
    <s v="Not Duplicate"/>
    <s v="match"/>
    <s v="match"/>
    <n v="0"/>
    <d v="2026-03-08T00:00:00"/>
    <n v="2"/>
    <s v="Within SLA"/>
    <x v="0"/>
    <n v="0"/>
    <n v="0"/>
    <n v="0"/>
    <n v="0"/>
    <n v="0"/>
  </r>
  <r>
    <s v="TXN000649"/>
    <n v="3199.25"/>
    <n v="3199.25"/>
    <s v="SUCCESS"/>
    <s v="SUCCESS"/>
    <n v="1"/>
    <s v="found"/>
    <s v="Not Duplicate"/>
    <s v="match"/>
    <s v="match"/>
    <n v="0"/>
    <d v="2026-03-31T00:00:00"/>
    <n v="0"/>
    <s v="Within SLA"/>
    <x v="2"/>
    <n v="0"/>
    <n v="0"/>
    <n v="0"/>
    <n v="0"/>
    <n v="0"/>
  </r>
  <r>
    <s v="TXN000650"/>
    <n v="10396.6"/>
    <n v="10396.6"/>
    <s v="SUCCESS"/>
    <s v="SUCCESS"/>
    <n v="1"/>
    <s v="found"/>
    <s v="Not Duplicate"/>
    <s v="match"/>
    <s v="match"/>
    <n v="0"/>
    <d v="2026-01-19T00:00:00"/>
    <n v="0"/>
    <s v="Within SLA"/>
    <x v="2"/>
    <n v="0"/>
    <n v="0"/>
    <n v="0"/>
    <n v="0"/>
    <n v="0"/>
  </r>
  <r>
    <s v="TXN000651"/>
    <n v="6437.59"/>
    <n v="6437.59"/>
    <s v="SUCCESS"/>
    <s v="SUCCESS"/>
    <n v="1"/>
    <s v="found"/>
    <s v="Not Duplicate"/>
    <s v="match"/>
    <s v="match"/>
    <n v="0"/>
    <d v="2026-01-26T00:00:00"/>
    <n v="0"/>
    <s v="Within SLA"/>
    <x v="0"/>
    <n v="0"/>
    <n v="0"/>
    <n v="0"/>
    <n v="0"/>
    <n v="0"/>
  </r>
  <r>
    <s v="TXN000652"/>
    <n v="8455.86"/>
    <n v="8455.86"/>
    <s v="SUCCESS"/>
    <s v="SUCCESS"/>
    <n v="1"/>
    <s v="found"/>
    <s v="Not Duplicate"/>
    <s v="match"/>
    <s v="match"/>
    <n v="0"/>
    <d v="2026-03-26T00:00:00"/>
    <n v="2"/>
    <s v="Within SLA"/>
    <x v="0"/>
    <n v="0"/>
    <n v="0"/>
    <n v="0"/>
    <n v="0"/>
    <n v="0"/>
  </r>
  <r>
    <s v="TXN000653"/>
    <n v="2745.64"/>
    <n v="2745.64"/>
    <s v="SUCCESS"/>
    <s v="SUCCESS"/>
    <n v="1"/>
    <s v="found"/>
    <s v="Not Duplicate"/>
    <s v="match"/>
    <s v="match"/>
    <n v="0"/>
    <d v="2026-03-31T00:00:00"/>
    <n v="0"/>
    <s v="Within SLA"/>
    <x v="0"/>
    <n v="0"/>
    <n v="0"/>
    <n v="0"/>
    <n v="0"/>
    <n v="0"/>
  </r>
  <r>
    <s v="TXN000654"/>
    <n v="12985.12"/>
    <n v="12985.12"/>
    <s v="SUCCESS"/>
    <s v="SUCCESS"/>
    <n v="1"/>
    <s v="found"/>
    <s v="Not Duplicate"/>
    <s v="match"/>
    <s v="match"/>
    <n v="0"/>
    <d v="2026-01-15T00:00:00"/>
    <n v="1"/>
    <s v="Within SLA"/>
    <x v="0"/>
    <n v="0"/>
    <n v="0"/>
    <n v="0"/>
    <n v="0"/>
    <n v="0"/>
  </r>
  <r>
    <s v="TXN000655"/>
    <n v="7945.66"/>
    <n v="7945.66"/>
    <s v="SUCCESS"/>
    <s v="SUCCESS"/>
    <n v="1"/>
    <s v="found"/>
    <s v="Not Duplicate"/>
    <s v="match"/>
    <s v="match"/>
    <n v="0"/>
    <d v="2026-03-04T00:00:00"/>
    <n v="0"/>
    <s v="Within SLA"/>
    <x v="1"/>
    <n v="0"/>
    <n v="0"/>
    <n v="0"/>
    <n v="0"/>
    <n v="0"/>
  </r>
  <r>
    <s v="TXN000656"/>
    <n v="141.36000000000001"/>
    <n v="155.5"/>
    <s v="SUCCESS"/>
    <s v="SUCCESS"/>
    <n v="1"/>
    <s v="found"/>
    <s v="Not Duplicate"/>
    <s v="mismatch"/>
    <s v="match"/>
    <n v="14.139999999999986"/>
    <d v="2026-01-15T00:00:00"/>
    <n v="0"/>
    <s v="Within SLA"/>
    <x v="1"/>
    <n v="0"/>
    <n v="0"/>
    <n v="1"/>
    <n v="0"/>
    <n v="0"/>
  </r>
  <r>
    <s v="TXN000657"/>
    <n v="12442.94"/>
    <n v="12442.94"/>
    <s v="SUCCESS"/>
    <s v="SUCCESS"/>
    <n v="1"/>
    <s v="found"/>
    <s v="Not Duplicate"/>
    <s v="match"/>
    <s v="match"/>
    <n v="0"/>
    <d v="2026-02-17T00:00:00"/>
    <n v="1"/>
    <s v="Within SLA"/>
    <x v="0"/>
    <n v="0"/>
    <n v="0"/>
    <n v="0"/>
    <n v="0"/>
    <n v="0"/>
  </r>
  <r>
    <s v="TXN000658"/>
    <n v="9210.82"/>
    <e v="#N/A"/>
    <s v="SUCCESS"/>
    <e v="#N/A"/>
    <n v="0"/>
    <s v="missing"/>
    <s v="Not Duplicate"/>
    <s v="not processed"/>
    <s v="not processed"/>
    <s v="missing"/>
    <s v="not processed"/>
    <s v="not processed"/>
    <s v="Not Processed"/>
    <x v="0"/>
    <n v="1"/>
    <n v="0"/>
    <n v="0"/>
    <n v="0"/>
    <n v="0"/>
  </r>
  <r>
    <s v="TXN000659"/>
    <n v="11996.51"/>
    <n v="11996.51"/>
    <s v="SUCCESS"/>
    <s v="SUCCESS"/>
    <n v="1"/>
    <s v="found"/>
    <s v="Not Duplicate"/>
    <s v="match"/>
    <s v="match"/>
    <n v="0"/>
    <d v="2026-03-28T00:00:00"/>
    <n v="1"/>
    <s v="Within SLA"/>
    <x v="3"/>
    <n v="0"/>
    <n v="0"/>
    <n v="0"/>
    <n v="0"/>
    <n v="0"/>
  </r>
  <r>
    <s v="TXN000660"/>
    <n v="6679.95"/>
    <n v="6679.95"/>
    <s v="SUCCESS"/>
    <s v="SUCCESS"/>
    <n v="1"/>
    <s v="found"/>
    <s v="Not Duplicate"/>
    <s v="match"/>
    <s v="match"/>
    <n v="0"/>
    <d v="2026-02-04T00:00:00"/>
    <n v="2"/>
    <s v="Within SLA"/>
    <x v="2"/>
    <n v="0"/>
    <n v="0"/>
    <n v="0"/>
    <n v="0"/>
    <n v="0"/>
  </r>
  <r>
    <s v="TXN000661"/>
    <n v="1197.69"/>
    <n v="1197.69"/>
    <s v="SUCCESS"/>
    <s v="SUCCESS"/>
    <n v="1"/>
    <s v="found"/>
    <s v="Not Duplicate"/>
    <s v="match"/>
    <s v="match"/>
    <n v="0"/>
    <d v="2026-02-18T00:00:00"/>
    <n v="1"/>
    <s v="Within SLA"/>
    <x v="0"/>
    <n v="0"/>
    <n v="0"/>
    <n v="0"/>
    <n v="0"/>
    <n v="0"/>
  </r>
  <r>
    <s v="TXN000662"/>
    <n v="1200.42"/>
    <n v="1200.42"/>
    <s v="SUCCESS"/>
    <s v="SUCCESS"/>
    <n v="1"/>
    <s v="found"/>
    <s v="Not Duplicate"/>
    <s v="match"/>
    <s v="match"/>
    <n v="0"/>
    <d v="2026-03-19T00:00:00"/>
    <n v="1"/>
    <s v="Within SLA"/>
    <x v="2"/>
    <n v="0"/>
    <n v="0"/>
    <n v="0"/>
    <n v="0"/>
    <n v="0"/>
  </r>
  <r>
    <s v="TXN000663"/>
    <n v="1466.21"/>
    <n v="1466.21"/>
    <s v="SUCCESS"/>
    <s v="SUCCESS"/>
    <n v="1"/>
    <s v="found"/>
    <s v="Not Duplicate"/>
    <s v="match"/>
    <s v="match"/>
    <n v="0"/>
    <d v="2026-02-07T00:00:00"/>
    <n v="0"/>
    <s v="Within SLA"/>
    <x v="4"/>
    <n v="0"/>
    <n v="0"/>
    <n v="0"/>
    <n v="0"/>
    <n v="0"/>
  </r>
  <r>
    <s v="TXN000664"/>
    <n v="11916.14"/>
    <n v="11916.14"/>
    <s v="SUCCESS"/>
    <s v="SUCCESS"/>
    <n v="1"/>
    <s v="found"/>
    <s v="Not Duplicate"/>
    <s v="match"/>
    <s v="match"/>
    <n v="0"/>
    <d v="2026-03-02T00:00:00"/>
    <n v="1"/>
    <s v="Within SLA"/>
    <x v="4"/>
    <n v="0"/>
    <n v="0"/>
    <n v="0"/>
    <n v="0"/>
    <n v="0"/>
  </r>
  <r>
    <s v="TXN000665"/>
    <n v="10393.77"/>
    <n v="10393.77"/>
    <s v="FAILED"/>
    <s v="FAILED"/>
    <n v="1"/>
    <s v="found"/>
    <s v="Not Duplicate"/>
    <s v="match"/>
    <s v="match"/>
    <n v="0"/>
    <d v="2026-03-04T00:00:00"/>
    <n v="1"/>
    <s v="Within SLA"/>
    <x v="2"/>
    <n v="0"/>
    <n v="0"/>
    <n v="0"/>
    <n v="0"/>
    <n v="0"/>
  </r>
  <r>
    <s v="TXN000666"/>
    <n v="14927.83"/>
    <n v="14927.83"/>
    <s v="SUCCESS"/>
    <s v="SUCCESS"/>
    <n v="1"/>
    <s v="found"/>
    <s v="Not Duplicate"/>
    <s v="match"/>
    <s v="match"/>
    <n v="0"/>
    <d v="2026-02-01T00:00:00"/>
    <n v="0"/>
    <s v="Within SLA"/>
    <x v="0"/>
    <n v="0"/>
    <n v="0"/>
    <n v="0"/>
    <n v="0"/>
    <n v="0"/>
  </r>
  <r>
    <s v="TXN000667"/>
    <n v="1360.97"/>
    <n v="1360.97"/>
    <s v="SUCCESS"/>
    <s v="SUCCESS"/>
    <n v="1"/>
    <s v="found"/>
    <s v="Not Duplicate"/>
    <s v="match"/>
    <s v="match"/>
    <n v="0"/>
    <d v="2026-03-19T00:00:00"/>
    <n v="2"/>
    <s v="Within SLA"/>
    <x v="1"/>
    <n v="0"/>
    <n v="0"/>
    <n v="0"/>
    <n v="0"/>
    <n v="0"/>
  </r>
  <r>
    <s v="TXN000668"/>
    <n v="4399.2299999999996"/>
    <n v="4399.2299999999996"/>
    <s v="SUCCESS"/>
    <s v="SUCCESS"/>
    <n v="1"/>
    <s v="found"/>
    <s v="Not Duplicate"/>
    <s v="match"/>
    <s v="match"/>
    <n v="0"/>
    <d v="2026-03-31T00:00:00"/>
    <n v="2"/>
    <s v="Within SLA"/>
    <x v="3"/>
    <n v="0"/>
    <n v="0"/>
    <n v="0"/>
    <n v="0"/>
    <n v="0"/>
  </r>
  <r>
    <s v="TXN000669"/>
    <n v="2877.99"/>
    <n v="2877.99"/>
    <s v="FAILED"/>
    <s v="FAILED"/>
    <n v="1"/>
    <s v="found"/>
    <s v="Not Duplicate"/>
    <s v="match"/>
    <s v="match"/>
    <n v="0"/>
    <d v="2026-02-14T00:00:00"/>
    <n v="3"/>
    <s v="SLA Breached"/>
    <x v="1"/>
    <n v="0"/>
    <n v="0"/>
    <n v="0"/>
    <n v="0"/>
    <n v="1"/>
  </r>
  <r>
    <s v="TXN000670"/>
    <n v="16618.43"/>
    <n v="16618.43"/>
    <s v="REVERSED"/>
    <s v="REVERSED"/>
    <n v="1"/>
    <s v="found"/>
    <s v="Not Duplicate"/>
    <s v="match"/>
    <s v="match"/>
    <n v="0"/>
    <d v="2026-03-08T00:00:00"/>
    <n v="2"/>
    <s v="Within SLA"/>
    <x v="0"/>
    <n v="0"/>
    <n v="0"/>
    <n v="0"/>
    <n v="0"/>
    <n v="0"/>
  </r>
  <r>
    <s v="TXN000671"/>
    <n v="24771.16"/>
    <n v="24771.16"/>
    <s v="SUCCESS"/>
    <s v="SUCCESS"/>
    <n v="1"/>
    <s v="found"/>
    <s v="Not Duplicate"/>
    <s v="match"/>
    <s v="match"/>
    <n v="0"/>
    <d v="2026-02-14T00:00:00"/>
    <n v="1"/>
    <s v="Within SLA"/>
    <x v="2"/>
    <n v="0"/>
    <n v="0"/>
    <n v="0"/>
    <n v="0"/>
    <n v="0"/>
  </r>
  <r>
    <s v="TXN000672"/>
    <n v="991.78"/>
    <n v="991.78"/>
    <s v="SUCCESS"/>
    <s v="SUCCESS"/>
    <n v="1"/>
    <s v="found"/>
    <s v="Not Duplicate"/>
    <s v="match"/>
    <s v="match"/>
    <n v="0"/>
    <d v="2026-01-09T00:00:00"/>
    <n v="1"/>
    <s v="Within SLA"/>
    <x v="2"/>
    <n v="0"/>
    <n v="0"/>
    <n v="0"/>
    <n v="0"/>
    <n v="0"/>
  </r>
  <r>
    <s v="TXN000673"/>
    <n v="1156.75"/>
    <n v="1156.75"/>
    <s v="SUCCESS"/>
    <s v="SUCCESS"/>
    <n v="1"/>
    <s v="found"/>
    <s v="Not Duplicate"/>
    <s v="match"/>
    <s v="match"/>
    <n v="0"/>
    <d v="2026-03-24T00:00:00"/>
    <n v="3"/>
    <s v="SLA Breached"/>
    <x v="1"/>
    <n v="0"/>
    <n v="0"/>
    <n v="0"/>
    <n v="0"/>
    <n v="1"/>
  </r>
  <r>
    <s v="TXN000674"/>
    <n v="1082.98"/>
    <n v="1082.98"/>
    <s v="SUCCESS"/>
    <s v="SUCCESS"/>
    <n v="1"/>
    <s v="found"/>
    <s v="Not Duplicate"/>
    <s v="match"/>
    <s v="match"/>
    <n v="0"/>
    <d v="2026-02-25T00:00:00"/>
    <n v="0"/>
    <s v="Within SLA"/>
    <x v="0"/>
    <n v="0"/>
    <n v="0"/>
    <n v="0"/>
    <n v="0"/>
    <n v="0"/>
  </r>
  <r>
    <s v="TXN000675"/>
    <n v="1157.08"/>
    <n v="1157.08"/>
    <s v="SUCCESS"/>
    <s v="SUCCESS"/>
    <n v="1"/>
    <s v="found"/>
    <s v="Not Duplicate"/>
    <s v="match"/>
    <s v="match"/>
    <n v="0"/>
    <d v="2026-04-02T00:00:00"/>
    <n v="3"/>
    <s v="SLA Breached"/>
    <x v="0"/>
    <n v="0"/>
    <n v="0"/>
    <n v="0"/>
    <n v="0"/>
    <n v="1"/>
  </r>
  <r>
    <s v="TXN000676"/>
    <n v="1715.9"/>
    <n v="1715.9"/>
    <s v="SUCCESS"/>
    <s v="SUCCESS"/>
    <n v="1"/>
    <s v="found"/>
    <s v="Not Duplicate"/>
    <s v="match"/>
    <s v="match"/>
    <n v="0"/>
    <d v="2026-03-02T00:00:00"/>
    <n v="2"/>
    <s v="Within SLA"/>
    <x v="1"/>
    <n v="0"/>
    <n v="0"/>
    <n v="0"/>
    <n v="0"/>
    <n v="0"/>
  </r>
  <r>
    <s v="TXN000677"/>
    <n v="3587.29"/>
    <n v="3587.29"/>
    <s v="SUCCESS"/>
    <s v="SUCCESS"/>
    <n v="1"/>
    <s v="found"/>
    <s v="Not Duplicate"/>
    <s v="match"/>
    <s v="match"/>
    <n v="0"/>
    <d v="2026-02-15T00:00:00"/>
    <n v="0"/>
    <s v="Within SLA"/>
    <x v="2"/>
    <n v="0"/>
    <n v="0"/>
    <n v="0"/>
    <n v="0"/>
    <n v="0"/>
  </r>
  <r>
    <s v="TXN000678"/>
    <n v="654.07000000000005"/>
    <n v="654.07000000000005"/>
    <s v="SUCCESS"/>
    <s v="SUCCESS"/>
    <n v="1"/>
    <s v="found"/>
    <s v="Not Duplicate"/>
    <s v="match"/>
    <s v="match"/>
    <n v="0"/>
    <d v="2026-03-28T00:00:00"/>
    <n v="2"/>
    <s v="Within SLA"/>
    <x v="2"/>
    <n v="0"/>
    <n v="0"/>
    <n v="0"/>
    <n v="0"/>
    <n v="0"/>
  </r>
  <r>
    <s v="TXN000679"/>
    <n v="1143.1600000000001"/>
    <n v="1143.1600000000001"/>
    <s v="SUCCESS"/>
    <s v="SUCCESS"/>
    <n v="1"/>
    <s v="found"/>
    <s v="Not Duplicate"/>
    <s v="match"/>
    <s v="match"/>
    <n v="0"/>
    <d v="2026-01-26T00:00:00"/>
    <n v="1"/>
    <s v="Within SLA"/>
    <x v="4"/>
    <n v="0"/>
    <n v="0"/>
    <n v="0"/>
    <n v="0"/>
    <n v="0"/>
  </r>
  <r>
    <s v="TXN000680"/>
    <n v="3903.69"/>
    <n v="3903.69"/>
    <s v="SUCCESS"/>
    <s v="SUCCESS"/>
    <n v="1"/>
    <s v="found"/>
    <s v="Not Duplicate"/>
    <s v="match"/>
    <s v="match"/>
    <n v="0"/>
    <d v="2026-03-03T00:00:00"/>
    <n v="2"/>
    <s v="Within SLA"/>
    <x v="0"/>
    <n v="0"/>
    <n v="0"/>
    <n v="0"/>
    <n v="0"/>
    <n v="0"/>
  </r>
  <r>
    <s v="TXN000681"/>
    <n v="7211.52"/>
    <n v="7211.52"/>
    <s v="SUCCESS"/>
    <s v="SUCCESS"/>
    <n v="1"/>
    <s v="found"/>
    <s v="Not Duplicate"/>
    <s v="match"/>
    <s v="match"/>
    <n v="0"/>
    <d v="2026-01-11T00:00:00"/>
    <n v="2"/>
    <s v="Within SLA"/>
    <x v="1"/>
    <n v="0"/>
    <n v="0"/>
    <n v="0"/>
    <n v="0"/>
    <n v="0"/>
  </r>
  <r>
    <s v="TXN000682"/>
    <n v="24504.46"/>
    <n v="24504.46"/>
    <s v="SUCCESS"/>
    <s v="SUCCESS"/>
    <n v="1"/>
    <s v="found"/>
    <s v="Not Duplicate"/>
    <s v="match"/>
    <s v="match"/>
    <n v="0"/>
    <d v="2026-03-28T00:00:00"/>
    <n v="5"/>
    <s v="SLA Breached"/>
    <x v="2"/>
    <n v="0"/>
    <n v="0"/>
    <n v="0"/>
    <n v="0"/>
    <n v="1"/>
  </r>
  <r>
    <s v="TXN000683"/>
    <n v="1272.07"/>
    <n v="1272.07"/>
    <s v="SUCCESS"/>
    <s v="SUCCESS"/>
    <n v="1"/>
    <s v="found"/>
    <s v="Not Duplicate"/>
    <s v="match"/>
    <s v="match"/>
    <n v="0"/>
    <d v="2026-01-14T00:00:00"/>
    <n v="3"/>
    <s v="SLA Breached"/>
    <x v="0"/>
    <n v="0"/>
    <n v="0"/>
    <n v="0"/>
    <n v="0"/>
    <n v="1"/>
  </r>
  <r>
    <s v="TXN000684"/>
    <n v="317.94"/>
    <n v="317.94"/>
    <s v="SUCCESS"/>
    <s v="SUCCESS"/>
    <n v="1"/>
    <s v="found"/>
    <s v="Not Duplicate"/>
    <s v="match"/>
    <s v="match"/>
    <n v="0"/>
    <d v="2026-03-01T00:00:00"/>
    <n v="2"/>
    <s v="Within SLA"/>
    <x v="1"/>
    <n v="0"/>
    <n v="0"/>
    <n v="0"/>
    <n v="0"/>
    <n v="0"/>
  </r>
  <r>
    <s v="TXN000685"/>
    <n v="16714.79"/>
    <n v="16714.79"/>
    <s v="SUCCESS"/>
    <s v="SUCCESS"/>
    <n v="1"/>
    <s v="found"/>
    <s v="Not Duplicate"/>
    <s v="match"/>
    <s v="match"/>
    <n v="0"/>
    <d v="2026-01-19T00:00:00"/>
    <n v="2"/>
    <s v="Within SLA"/>
    <x v="2"/>
    <n v="0"/>
    <n v="0"/>
    <n v="0"/>
    <n v="0"/>
    <n v="0"/>
  </r>
  <r>
    <s v="TXN000686"/>
    <n v="2837.45"/>
    <n v="2837.45"/>
    <s v="SUCCESS"/>
    <s v="FAILED"/>
    <n v="1"/>
    <s v="found"/>
    <s v="Not Duplicate"/>
    <s v="match"/>
    <s v="mismatch"/>
    <n v="0"/>
    <d v="2026-03-01T00:00:00"/>
    <n v="0"/>
    <s v="Within SLA"/>
    <x v="1"/>
    <n v="0"/>
    <n v="0"/>
    <n v="0"/>
    <n v="1"/>
    <n v="0"/>
  </r>
  <r>
    <s v="TXN000687"/>
    <n v="8660.52"/>
    <n v="8660.52"/>
    <s v="SUCCESS"/>
    <s v="SUCCESS"/>
    <n v="1"/>
    <s v="found"/>
    <s v="Not Duplicate"/>
    <s v="match"/>
    <s v="match"/>
    <n v="0"/>
    <d v="2026-03-02T00:00:00"/>
    <n v="3"/>
    <s v="SLA Breached"/>
    <x v="0"/>
    <n v="0"/>
    <n v="0"/>
    <n v="0"/>
    <n v="0"/>
    <n v="1"/>
  </r>
  <r>
    <s v="TXN000688"/>
    <n v="1209.18"/>
    <n v="1209.18"/>
    <s v="SUCCESS"/>
    <s v="SUCCESS"/>
    <n v="1"/>
    <s v="found"/>
    <s v="Not Duplicate"/>
    <s v="match"/>
    <s v="match"/>
    <n v="0"/>
    <d v="2026-01-12T00:00:00"/>
    <n v="1"/>
    <s v="Within SLA"/>
    <x v="1"/>
    <n v="0"/>
    <n v="0"/>
    <n v="0"/>
    <n v="0"/>
    <n v="0"/>
  </r>
  <r>
    <s v="TXN000689"/>
    <n v="2848.1"/>
    <n v="2848.1"/>
    <s v="SUCCESS"/>
    <s v="SUCCESS"/>
    <n v="1"/>
    <s v="found"/>
    <s v="Not Duplicate"/>
    <s v="match"/>
    <s v="match"/>
    <n v="0"/>
    <d v="2026-02-22T00:00:00"/>
    <n v="0"/>
    <s v="Within SLA"/>
    <x v="1"/>
    <n v="0"/>
    <n v="0"/>
    <n v="0"/>
    <n v="0"/>
    <n v="0"/>
  </r>
  <r>
    <s v="TXN000690"/>
    <n v="14973.99"/>
    <n v="14973.99"/>
    <s v="SUCCESS"/>
    <s v="SUCCESS"/>
    <n v="1"/>
    <s v="found"/>
    <s v="Not Duplicate"/>
    <s v="match"/>
    <s v="match"/>
    <n v="0"/>
    <d v="2026-02-18T00:00:00"/>
    <n v="0"/>
    <s v="Within SLA"/>
    <x v="0"/>
    <n v="0"/>
    <n v="0"/>
    <n v="0"/>
    <n v="0"/>
    <n v="0"/>
  </r>
  <r>
    <s v="TXN000691"/>
    <n v="14528.5"/>
    <n v="14528.5"/>
    <s v="FAILED"/>
    <s v="FAILED"/>
    <n v="1"/>
    <s v="found"/>
    <s v="Not Duplicate"/>
    <s v="match"/>
    <s v="match"/>
    <n v="0"/>
    <d v="2026-02-03T00:00:00"/>
    <n v="1"/>
    <s v="Within SLA"/>
    <x v="0"/>
    <n v="0"/>
    <n v="0"/>
    <n v="0"/>
    <n v="0"/>
    <n v="0"/>
  </r>
  <r>
    <s v="TXN000692"/>
    <n v="1010.23"/>
    <n v="1010.23"/>
    <s v="SUCCESS"/>
    <s v="SUCCESS"/>
    <n v="1"/>
    <s v="found"/>
    <s v="Not Duplicate"/>
    <s v="match"/>
    <s v="match"/>
    <n v="0"/>
    <d v="2026-02-26T00:00:00"/>
    <n v="3"/>
    <s v="SLA Breached"/>
    <x v="1"/>
    <n v="0"/>
    <n v="0"/>
    <n v="0"/>
    <n v="0"/>
    <n v="1"/>
  </r>
  <r>
    <s v="TXN000693"/>
    <n v="4130.8900000000003"/>
    <n v="4130.8900000000003"/>
    <s v="SUCCESS"/>
    <s v="SUCCESS"/>
    <n v="1"/>
    <s v="found"/>
    <s v="Not Duplicate"/>
    <s v="match"/>
    <s v="match"/>
    <n v="0"/>
    <d v="2026-01-25T00:00:00"/>
    <n v="1"/>
    <s v="Within SLA"/>
    <x v="3"/>
    <n v="0"/>
    <n v="0"/>
    <n v="0"/>
    <n v="0"/>
    <n v="0"/>
  </r>
  <r>
    <s v="TXN000694"/>
    <n v="1256.9100000000001"/>
    <n v="1256.9100000000001"/>
    <s v="SUCCESS"/>
    <s v="SUCCESS"/>
    <n v="1"/>
    <s v="found"/>
    <s v="Not Duplicate"/>
    <s v="match"/>
    <s v="match"/>
    <n v="0"/>
    <d v="2026-01-26T00:00:00"/>
    <n v="1"/>
    <s v="Within SLA"/>
    <x v="4"/>
    <n v="0"/>
    <n v="0"/>
    <n v="0"/>
    <n v="0"/>
    <n v="0"/>
  </r>
  <r>
    <s v="TXN000695"/>
    <n v="1448.04"/>
    <n v="1448.04"/>
    <s v="SUCCESS"/>
    <s v="SUCCESS"/>
    <n v="1"/>
    <s v="found"/>
    <s v="Not Duplicate"/>
    <s v="match"/>
    <s v="match"/>
    <n v="0"/>
    <d v="2026-02-12T00:00:00"/>
    <n v="3"/>
    <s v="SLA Breached"/>
    <x v="3"/>
    <n v="0"/>
    <n v="0"/>
    <n v="0"/>
    <n v="0"/>
    <n v="1"/>
  </r>
  <r>
    <s v="TXN000696"/>
    <n v="5019.58"/>
    <n v="5019.58"/>
    <s v="SUCCESS"/>
    <s v="SUCCESS"/>
    <n v="1"/>
    <s v="found"/>
    <s v="Not Duplicate"/>
    <s v="match"/>
    <s v="match"/>
    <n v="0"/>
    <d v="2026-02-07T00:00:00"/>
    <n v="0"/>
    <s v="Within SLA"/>
    <x v="3"/>
    <n v="0"/>
    <n v="0"/>
    <n v="0"/>
    <n v="0"/>
    <n v="0"/>
  </r>
  <r>
    <s v="TXN000697"/>
    <n v="1345.56"/>
    <n v="1345.56"/>
    <s v="SUCCESS"/>
    <s v="SUCCESS"/>
    <n v="1"/>
    <s v="found"/>
    <s v="Not Duplicate"/>
    <s v="match"/>
    <s v="match"/>
    <n v="0"/>
    <d v="2026-01-15T00:00:00"/>
    <n v="3"/>
    <s v="SLA Breached"/>
    <x v="0"/>
    <n v="0"/>
    <n v="0"/>
    <n v="0"/>
    <n v="0"/>
    <n v="1"/>
  </r>
  <r>
    <s v="TXN000698"/>
    <n v="1327.72"/>
    <n v="1327.72"/>
    <s v="SUCCESS"/>
    <s v="SUCCESS"/>
    <n v="1"/>
    <s v="found"/>
    <s v="Not Duplicate"/>
    <s v="match"/>
    <s v="match"/>
    <n v="0"/>
    <d v="2026-03-09T00:00:00"/>
    <n v="0"/>
    <s v="Within SLA"/>
    <x v="0"/>
    <n v="0"/>
    <n v="0"/>
    <n v="0"/>
    <n v="0"/>
    <n v="0"/>
  </r>
  <r>
    <s v="TXN000699"/>
    <n v="10858.77"/>
    <n v="10858.77"/>
    <s v="REVERSED"/>
    <s v="REVERSED"/>
    <n v="1"/>
    <s v="found"/>
    <s v="Not Duplicate"/>
    <s v="match"/>
    <s v="match"/>
    <n v="0"/>
    <d v="2026-01-02T00:00:00"/>
    <n v="1"/>
    <s v="Within SLA"/>
    <x v="2"/>
    <n v="0"/>
    <n v="0"/>
    <n v="0"/>
    <n v="0"/>
    <n v="0"/>
  </r>
  <r>
    <s v="TXN000700"/>
    <n v="7113.9"/>
    <n v="7113.9"/>
    <s v="SUCCESS"/>
    <s v="SUCCESS"/>
    <n v="1"/>
    <s v="found"/>
    <s v="Not Duplicate"/>
    <s v="match"/>
    <s v="match"/>
    <n v="0"/>
    <d v="2026-02-24T00:00:00"/>
    <n v="3"/>
    <s v="SLA Breached"/>
    <x v="0"/>
    <n v="0"/>
    <n v="0"/>
    <n v="0"/>
    <n v="0"/>
    <n v="1"/>
  </r>
  <r>
    <s v="TXN000701"/>
    <n v="1673.74"/>
    <n v="1673.74"/>
    <s v="SUCCESS"/>
    <s v="SUCCESS"/>
    <n v="1"/>
    <s v="found"/>
    <s v="Not Duplicate"/>
    <s v="match"/>
    <s v="match"/>
    <n v="0"/>
    <d v="2026-02-14T00:00:00"/>
    <n v="1"/>
    <s v="Within SLA"/>
    <x v="0"/>
    <n v="0"/>
    <n v="0"/>
    <n v="0"/>
    <n v="0"/>
    <n v="0"/>
  </r>
  <r>
    <s v="TXN000702"/>
    <n v="3530.39"/>
    <n v="3530.39"/>
    <s v="SUCCESS"/>
    <s v="SUCCESS"/>
    <n v="1"/>
    <s v="found"/>
    <s v="Not Duplicate"/>
    <s v="match"/>
    <s v="match"/>
    <n v="0"/>
    <d v="2026-01-09T00:00:00"/>
    <n v="1"/>
    <s v="Within SLA"/>
    <x v="4"/>
    <n v="0"/>
    <n v="0"/>
    <n v="0"/>
    <n v="0"/>
    <n v="0"/>
  </r>
  <r>
    <s v="TXN000703"/>
    <n v="20757.810000000001"/>
    <n v="20757.810000000001"/>
    <s v="SUCCESS"/>
    <s v="SUCCESS"/>
    <n v="1"/>
    <s v="found"/>
    <s v="Not Duplicate"/>
    <s v="match"/>
    <s v="match"/>
    <n v="0"/>
    <d v="2026-02-23T00:00:00"/>
    <n v="2"/>
    <s v="Within SLA"/>
    <x v="3"/>
    <n v="0"/>
    <n v="0"/>
    <n v="0"/>
    <n v="0"/>
    <n v="0"/>
  </r>
  <r>
    <s v="TXN000704"/>
    <n v="1860.26"/>
    <n v="1860.26"/>
    <s v="SUCCESS"/>
    <s v="SUCCESS"/>
    <n v="1"/>
    <s v="found"/>
    <s v="Not Duplicate"/>
    <s v="match"/>
    <s v="match"/>
    <n v="0"/>
    <d v="2026-03-19T00:00:00"/>
    <n v="0"/>
    <s v="Within SLA"/>
    <x v="3"/>
    <n v="0"/>
    <n v="0"/>
    <n v="0"/>
    <n v="0"/>
    <n v="0"/>
  </r>
  <r>
    <s v="TXN000705"/>
    <n v="4742.2700000000004"/>
    <n v="4742.2700000000004"/>
    <s v="SUCCESS"/>
    <s v="SUCCESS"/>
    <n v="1"/>
    <s v="found"/>
    <s v="Not Duplicate"/>
    <s v="match"/>
    <s v="match"/>
    <n v="0"/>
    <d v="2026-03-07T00:00:00"/>
    <n v="2"/>
    <s v="Within SLA"/>
    <x v="0"/>
    <n v="0"/>
    <n v="0"/>
    <n v="0"/>
    <n v="0"/>
    <n v="0"/>
  </r>
  <r>
    <s v="TXN000706"/>
    <n v="3993.62"/>
    <n v="3993.62"/>
    <s v="SUCCESS"/>
    <s v="SUCCESS"/>
    <n v="1"/>
    <s v="found"/>
    <s v="Not Duplicate"/>
    <s v="match"/>
    <s v="match"/>
    <n v="0"/>
    <d v="2026-02-03T00:00:00"/>
    <n v="5"/>
    <s v="SLA Breached"/>
    <x v="3"/>
    <n v="0"/>
    <n v="0"/>
    <n v="0"/>
    <n v="0"/>
    <n v="1"/>
  </r>
  <r>
    <s v="TXN000707"/>
    <n v="1786.57"/>
    <n v="1786.57"/>
    <s v="SUCCESS"/>
    <s v="SUCCESS"/>
    <n v="1"/>
    <s v="found"/>
    <s v="Not Duplicate"/>
    <s v="match"/>
    <s v="match"/>
    <n v="0"/>
    <d v="2026-01-25T00:00:00"/>
    <n v="3"/>
    <s v="SLA Breached"/>
    <x v="2"/>
    <n v="0"/>
    <n v="0"/>
    <n v="0"/>
    <n v="0"/>
    <n v="1"/>
  </r>
  <r>
    <s v="TXN000708"/>
    <n v="1651.25"/>
    <n v="1651.25"/>
    <s v="FAILED"/>
    <s v="SUCCESS"/>
    <n v="1"/>
    <s v="found"/>
    <s v="Not Duplicate"/>
    <s v="match"/>
    <s v="mismatch"/>
    <n v="0"/>
    <d v="2026-02-10T00:00:00"/>
    <n v="1"/>
    <s v="Within SLA"/>
    <x v="0"/>
    <n v="0"/>
    <n v="0"/>
    <n v="0"/>
    <n v="1"/>
    <n v="0"/>
  </r>
  <r>
    <s v="TXN000709"/>
    <n v="7787.98"/>
    <n v="7787.98"/>
    <s v="FAILED"/>
    <s v="FAILED"/>
    <n v="1"/>
    <s v="found"/>
    <s v="Not Duplicate"/>
    <s v="match"/>
    <s v="match"/>
    <n v="0"/>
    <d v="2026-03-14T00:00:00"/>
    <n v="0"/>
    <s v="Within SLA"/>
    <x v="2"/>
    <n v="0"/>
    <n v="0"/>
    <n v="0"/>
    <n v="0"/>
    <n v="0"/>
  </r>
  <r>
    <s v="TXN000710"/>
    <n v="39978.230000000003"/>
    <n v="39978.230000000003"/>
    <s v="SUCCESS"/>
    <s v="SUCCESS"/>
    <n v="1"/>
    <s v="found"/>
    <s v="Not Duplicate"/>
    <s v="match"/>
    <s v="match"/>
    <n v="0"/>
    <d v="2026-01-17T00:00:00"/>
    <n v="0"/>
    <s v="Within SLA"/>
    <x v="0"/>
    <n v="0"/>
    <n v="0"/>
    <n v="0"/>
    <n v="0"/>
    <n v="0"/>
  </r>
  <r>
    <s v="TXN000711"/>
    <n v="2284.96"/>
    <n v="2284.96"/>
    <s v="SUCCESS"/>
    <s v="SUCCESS"/>
    <n v="1"/>
    <s v="found"/>
    <s v="Not Duplicate"/>
    <s v="match"/>
    <s v="match"/>
    <n v="0"/>
    <d v="2026-02-27T00:00:00"/>
    <n v="1"/>
    <s v="Within SLA"/>
    <x v="0"/>
    <n v="0"/>
    <n v="0"/>
    <n v="0"/>
    <n v="0"/>
    <n v="0"/>
  </r>
  <r>
    <s v="TXN000712"/>
    <n v="6114.76"/>
    <n v="6114.76"/>
    <s v="SUCCESS"/>
    <s v="SUCCESS"/>
    <n v="1"/>
    <s v="found"/>
    <s v="Not Duplicate"/>
    <s v="match"/>
    <s v="match"/>
    <n v="0"/>
    <d v="2026-03-23T00:00:00"/>
    <n v="2"/>
    <s v="Within SLA"/>
    <x v="0"/>
    <n v="0"/>
    <n v="0"/>
    <n v="0"/>
    <n v="0"/>
    <n v="0"/>
  </r>
  <r>
    <s v="TXN000713"/>
    <n v="2321.36"/>
    <n v="2321.36"/>
    <s v="SUCCESS"/>
    <s v="SUCCESS"/>
    <n v="1"/>
    <s v="found"/>
    <s v="Not Duplicate"/>
    <s v="match"/>
    <s v="match"/>
    <n v="0"/>
    <d v="2026-02-17T00:00:00"/>
    <n v="2"/>
    <s v="Within SLA"/>
    <x v="1"/>
    <n v="0"/>
    <n v="0"/>
    <n v="0"/>
    <n v="0"/>
    <n v="0"/>
  </r>
  <r>
    <s v="TXN000714"/>
    <n v="8009.34"/>
    <n v="8009.34"/>
    <s v="SUCCESS"/>
    <s v="SUCCESS"/>
    <n v="1"/>
    <s v="found"/>
    <s v="Not Duplicate"/>
    <s v="match"/>
    <s v="match"/>
    <n v="0"/>
    <d v="2026-03-19T00:00:00"/>
    <n v="0"/>
    <s v="Within SLA"/>
    <x v="1"/>
    <n v="0"/>
    <n v="0"/>
    <n v="0"/>
    <n v="0"/>
    <n v="0"/>
  </r>
  <r>
    <s v="TXN000715"/>
    <n v="9359.02"/>
    <n v="9359.02"/>
    <s v="SUCCESS"/>
    <s v="SUCCESS"/>
    <n v="1"/>
    <s v="found"/>
    <s v="Not Duplicate"/>
    <s v="match"/>
    <s v="match"/>
    <n v="0"/>
    <d v="2026-02-11T00:00:00"/>
    <n v="2"/>
    <s v="Within SLA"/>
    <x v="4"/>
    <n v="0"/>
    <n v="0"/>
    <n v="0"/>
    <n v="0"/>
    <n v="0"/>
  </r>
  <r>
    <s v="TXN000716"/>
    <n v="13432.74"/>
    <n v="13432.74"/>
    <s v="SUCCESS"/>
    <s v="SUCCESS"/>
    <n v="1"/>
    <s v="found"/>
    <s v="Not Duplicate"/>
    <s v="match"/>
    <s v="match"/>
    <n v="0"/>
    <d v="2026-03-23T00:00:00"/>
    <n v="2"/>
    <s v="Within SLA"/>
    <x v="0"/>
    <n v="0"/>
    <n v="0"/>
    <n v="0"/>
    <n v="0"/>
    <n v="0"/>
  </r>
  <r>
    <s v="TXN000717"/>
    <n v="5914.4"/>
    <n v="5914.4"/>
    <s v="SUCCESS"/>
    <s v="SUCCESS"/>
    <n v="1"/>
    <s v="found"/>
    <s v="Not Duplicate"/>
    <s v="match"/>
    <s v="match"/>
    <n v="0"/>
    <d v="2026-02-16T00:00:00"/>
    <n v="0"/>
    <s v="Within SLA"/>
    <x v="0"/>
    <n v="0"/>
    <n v="0"/>
    <n v="0"/>
    <n v="0"/>
    <n v="0"/>
  </r>
  <r>
    <s v="TXN000718"/>
    <n v="8766.0400000000009"/>
    <n v="8766.0400000000009"/>
    <s v="SUCCESS"/>
    <s v="SUCCESS"/>
    <n v="1"/>
    <s v="found"/>
    <s v="Not Duplicate"/>
    <s v="match"/>
    <s v="match"/>
    <n v="0"/>
    <d v="2026-03-22T00:00:00"/>
    <n v="3"/>
    <s v="SLA Breached"/>
    <x v="2"/>
    <n v="0"/>
    <n v="0"/>
    <n v="0"/>
    <n v="0"/>
    <n v="1"/>
  </r>
  <r>
    <s v="TXN000719"/>
    <n v="1295.24"/>
    <n v="1295.24"/>
    <s v="SUCCESS"/>
    <s v="SUCCESS"/>
    <n v="1"/>
    <s v="found"/>
    <s v="Not Duplicate"/>
    <s v="match"/>
    <s v="match"/>
    <n v="0"/>
    <d v="2026-02-13T00:00:00"/>
    <n v="3"/>
    <s v="SLA Breached"/>
    <x v="1"/>
    <n v="0"/>
    <n v="0"/>
    <n v="0"/>
    <n v="0"/>
    <n v="1"/>
  </r>
  <r>
    <s v="TXN000720"/>
    <n v="44917.2"/>
    <n v="44917.2"/>
    <s v="SUCCESS"/>
    <s v="SUCCESS"/>
    <n v="1"/>
    <s v="found"/>
    <s v="Not Duplicate"/>
    <s v="match"/>
    <s v="match"/>
    <n v="0"/>
    <d v="2026-03-26T00:00:00"/>
    <n v="0"/>
    <s v="Within SLA"/>
    <x v="0"/>
    <n v="0"/>
    <n v="0"/>
    <n v="0"/>
    <n v="0"/>
    <n v="0"/>
  </r>
  <r>
    <s v="TXN000721"/>
    <n v="812.21"/>
    <n v="812.21"/>
    <s v="SUCCESS"/>
    <s v="SUCCESS"/>
    <n v="1"/>
    <s v="found"/>
    <s v="Not Duplicate"/>
    <s v="match"/>
    <s v="match"/>
    <n v="0"/>
    <d v="2026-03-26T00:00:00"/>
    <n v="0"/>
    <s v="Within SLA"/>
    <x v="3"/>
    <n v="0"/>
    <n v="0"/>
    <n v="0"/>
    <n v="0"/>
    <n v="0"/>
  </r>
  <r>
    <s v="TXN000722"/>
    <n v="6504.97"/>
    <n v="6504.97"/>
    <s v="SUCCESS"/>
    <s v="SUCCESS"/>
    <n v="1"/>
    <s v="found"/>
    <s v="Not Duplicate"/>
    <s v="match"/>
    <s v="match"/>
    <n v="0"/>
    <d v="2026-01-26T00:00:00"/>
    <n v="3"/>
    <s v="SLA Breached"/>
    <x v="3"/>
    <n v="0"/>
    <n v="0"/>
    <n v="0"/>
    <n v="0"/>
    <n v="1"/>
  </r>
  <r>
    <s v="TXN000723"/>
    <n v="2099.13"/>
    <n v="2099.13"/>
    <s v="SUCCESS"/>
    <s v="SUCCESS"/>
    <n v="1"/>
    <s v="found"/>
    <s v="Not Duplicate"/>
    <s v="match"/>
    <s v="match"/>
    <n v="0"/>
    <d v="2026-03-14T00:00:00"/>
    <n v="3"/>
    <s v="SLA Breached"/>
    <x v="1"/>
    <n v="0"/>
    <n v="0"/>
    <n v="0"/>
    <n v="0"/>
    <n v="1"/>
  </r>
  <r>
    <s v="TXN000724"/>
    <n v="4272.5600000000004"/>
    <n v="4272.5600000000004"/>
    <s v="SUCCESS"/>
    <s v="SUCCESS"/>
    <n v="1"/>
    <s v="found"/>
    <s v="Not Duplicate"/>
    <s v="match"/>
    <s v="match"/>
    <n v="0"/>
    <d v="2026-01-16T00:00:00"/>
    <n v="2"/>
    <s v="Within SLA"/>
    <x v="1"/>
    <n v="0"/>
    <n v="0"/>
    <n v="0"/>
    <n v="0"/>
    <n v="0"/>
  </r>
  <r>
    <s v="TXN000725"/>
    <n v="5122.1400000000003"/>
    <n v="5122.1400000000003"/>
    <s v="SUCCESS"/>
    <s v="SUCCESS"/>
    <n v="1"/>
    <s v="found"/>
    <s v="Not Duplicate"/>
    <s v="match"/>
    <s v="match"/>
    <n v="0"/>
    <d v="2026-01-02T00:00:00"/>
    <n v="1"/>
    <s v="Within SLA"/>
    <x v="0"/>
    <n v="0"/>
    <n v="0"/>
    <n v="0"/>
    <n v="0"/>
    <n v="0"/>
  </r>
  <r>
    <s v="TXN000726"/>
    <n v="7576.84"/>
    <n v="7576.84"/>
    <s v="FAILED"/>
    <s v="FAILED"/>
    <n v="1"/>
    <s v="found"/>
    <s v="Not Duplicate"/>
    <s v="match"/>
    <s v="match"/>
    <n v="0"/>
    <d v="2026-01-26T00:00:00"/>
    <n v="3"/>
    <s v="SLA Breached"/>
    <x v="2"/>
    <n v="0"/>
    <n v="0"/>
    <n v="0"/>
    <n v="0"/>
    <n v="1"/>
  </r>
  <r>
    <s v="TXN000727"/>
    <n v="10893.31"/>
    <n v="10893.31"/>
    <s v="SUCCESS"/>
    <s v="SUCCESS"/>
    <n v="1"/>
    <s v="found"/>
    <s v="Not Duplicate"/>
    <s v="match"/>
    <s v="match"/>
    <n v="0"/>
    <d v="2026-02-07T00:00:00"/>
    <n v="1"/>
    <s v="Within SLA"/>
    <x v="0"/>
    <n v="0"/>
    <n v="0"/>
    <n v="0"/>
    <n v="0"/>
    <n v="0"/>
  </r>
  <r>
    <s v="TXN000728"/>
    <n v="4096.3"/>
    <n v="4096.3"/>
    <s v="SUCCESS"/>
    <s v="SUCCESS"/>
    <n v="1"/>
    <s v="found"/>
    <s v="Not Duplicate"/>
    <s v="match"/>
    <s v="match"/>
    <n v="0"/>
    <d v="2026-02-05T00:00:00"/>
    <n v="0"/>
    <s v="Within SLA"/>
    <x v="4"/>
    <n v="0"/>
    <n v="0"/>
    <n v="0"/>
    <n v="0"/>
    <n v="0"/>
  </r>
  <r>
    <s v="TXN000729"/>
    <n v="4330.38"/>
    <n v="4330.38"/>
    <s v="FAILED"/>
    <s v="FAILED"/>
    <n v="1"/>
    <s v="found"/>
    <s v="Not Duplicate"/>
    <s v="match"/>
    <s v="match"/>
    <n v="0"/>
    <d v="2026-03-30T00:00:00"/>
    <n v="0"/>
    <s v="Within SLA"/>
    <x v="0"/>
    <n v="0"/>
    <n v="0"/>
    <n v="0"/>
    <n v="0"/>
    <n v="0"/>
  </r>
  <r>
    <s v="TXN000730"/>
    <n v="7333.57"/>
    <n v="7333.57"/>
    <s v="SUCCESS"/>
    <s v="SUCCESS"/>
    <n v="1"/>
    <s v="found"/>
    <s v="Not Duplicate"/>
    <s v="match"/>
    <s v="match"/>
    <n v="0"/>
    <d v="2026-01-26T00:00:00"/>
    <n v="0"/>
    <s v="Within SLA"/>
    <x v="0"/>
    <n v="0"/>
    <n v="0"/>
    <n v="0"/>
    <n v="0"/>
    <n v="0"/>
  </r>
  <r>
    <s v="TXN000731"/>
    <n v="11332.03"/>
    <n v="11332.03"/>
    <s v="FAILED"/>
    <s v="FAILED"/>
    <n v="1"/>
    <s v="found"/>
    <s v="Not Duplicate"/>
    <s v="match"/>
    <s v="match"/>
    <n v="0"/>
    <d v="2026-03-29T00:00:00"/>
    <n v="1"/>
    <s v="Within SLA"/>
    <x v="3"/>
    <n v="0"/>
    <n v="0"/>
    <n v="0"/>
    <n v="0"/>
    <n v="0"/>
  </r>
  <r>
    <s v="TXN000732"/>
    <n v="4077.85"/>
    <n v="4077.85"/>
    <s v="SUCCESS"/>
    <s v="SUCCESS"/>
    <n v="1"/>
    <s v="found"/>
    <s v="Not Duplicate"/>
    <s v="match"/>
    <s v="match"/>
    <n v="0"/>
    <d v="2026-01-06T00:00:00"/>
    <n v="0"/>
    <s v="Within SLA"/>
    <x v="0"/>
    <n v="0"/>
    <n v="0"/>
    <n v="0"/>
    <n v="0"/>
    <n v="0"/>
  </r>
  <r>
    <s v="TXN000733"/>
    <n v="3867.43"/>
    <n v="3867.43"/>
    <s v="SUCCESS"/>
    <s v="SUCCESS"/>
    <n v="1"/>
    <s v="found"/>
    <s v="Not Duplicate"/>
    <s v="match"/>
    <s v="match"/>
    <n v="0"/>
    <d v="2026-03-05T00:00:00"/>
    <n v="2"/>
    <s v="Within SLA"/>
    <x v="0"/>
    <n v="0"/>
    <n v="0"/>
    <n v="0"/>
    <n v="0"/>
    <n v="0"/>
  </r>
  <r>
    <s v="TXN000734"/>
    <n v="6346.89"/>
    <n v="6346.89"/>
    <s v="SUCCESS"/>
    <s v="SUCCESS"/>
    <n v="1"/>
    <s v="found"/>
    <s v="Not Duplicate"/>
    <s v="match"/>
    <s v="match"/>
    <n v="0"/>
    <d v="2026-01-25T00:00:00"/>
    <n v="3"/>
    <s v="SLA Breached"/>
    <x v="2"/>
    <n v="0"/>
    <n v="0"/>
    <n v="0"/>
    <n v="0"/>
    <n v="1"/>
  </r>
  <r>
    <s v="TXN000735"/>
    <n v="910.82"/>
    <n v="819.74"/>
    <s v="SUCCESS"/>
    <s v="SUCCESS"/>
    <n v="1"/>
    <s v="found"/>
    <s v="Not Duplicate"/>
    <s v="mismatch"/>
    <s v="match"/>
    <n v="91.080000000000041"/>
    <d v="2026-01-12T00:00:00"/>
    <n v="0"/>
    <s v="Within SLA"/>
    <x v="1"/>
    <n v="0"/>
    <n v="0"/>
    <n v="1"/>
    <n v="0"/>
    <n v="0"/>
  </r>
  <r>
    <s v="TXN000736"/>
    <n v="3456.73"/>
    <n v="3456.73"/>
    <s v="SUCCESS"/>
    <s v="SUCCESS"/>
    <n v="1"/>
    <s v="found"/>
    <s v="Not Duplicate"/>
    <s v="match"/>
    <s v="match"/>
    <n v="0"/>
    <d v="2026-03-11T00:00:00"/>
    <n v="1"/>
    <s v="Within SLA"/>
    <x v="0"/>
    <n v="0"/>
    <n v="0"/>
    <n v="0"/>
    <n v="0"/>
    <n v="0"/>
  </r>
  <r>
    <s v="TXN000737"/>
    <n v="2156.9"/>
    <n v="2156.9"/>
    <s v="SUCCESS"/>
    <s v="SUCCESS"/>
    <n v="1"/>
    <s v="found"/>
    <s v="Not Duplicate"/>
    <s v="match"/>
    <s v="match"/>
    <n v="0"/>
    <d v="2026-02-07T00:00:00"/>
    <n v="3"/>
    <s v="SLA Breached"/>
    <x v="4"/>
    <n v="0"/>
    <n v="0"/>
    <n v="0"/>
    <n v="0"/>
    <n v="1"/>
  </r>
  <r>
    <s v="TXN000738"/>
    <n v="5893.05"/>
    <n v="5893.05"/>
    <s v="SUCCESS"/>
    <s v="SUCCESS"/>
    <n v="1"/>
    <s v="found"/>
    <s v="Not Duplicate"/>
    <s v="match"/>
    <s v="match"/>
    <n v="0"/>
    <d v="2026-01-21T00:00:00"/>
    <n v="3"/>
    <s v="SLA Breached"/>
    <x v="2"/>
    <n v="0"/>
    <n v="0"/>
    <n v="0"/>
    <n v="0"/>
    <n v="1"/>
  </r>
  <r>
    <s v="TXN000739"/>
    <n v="16584.150000000001"/>
    <n v="16584.150000000001"/>
    <s v="FAILED"/>
    <s v="FAILED"/>
    <n v="1"/>
    <s v="found"/>
    <s v="Not Duplicate"/>
    <s v="match"/>
    <s v="match"/>
    <n v="0"/>
    <d v="2026-03-10T00:00:00"/>
    <n v="1"/>
    <s v="Within SLA"/>
    <x v="0"/>
    <n v="0"/>
    <n v="0"/>
    <n v="0"/>
    <n v="0"/>
    <n v="0"/>
  </r>
  <r>
    <s v="TXN000740"/>
    <n v="1439.14"/>
    <n v="1439.14"/>
    <s v="SUCCESS"/>
    <s v="SUCCESS"/>
    <n v="1"/>
    <s v="found"/>
    <s v="Not Duplicate"/>
    <s v="match"/>
    <s v="match"/>
    <n v="0"/>
    <d v="2026-01-20T00:00:00"/>
    <n v="2"/>
    <s v="Within SLA"/>
    <x v="0"/>
    <n v="0"/>
    <n v="0"/>
    <n v="0"/>
    <n v="0"/>
    <n v="0"/>
  </r>
  <r>
    <s v="TXN000741"/>
    <n v="175.15"/>
    <n v="175.15"/>
    <s v="SUCCESS"/>
    <s v="SUCCESS"/>
    <n v="1"/>
    <s v="found"/>
    <s v="Not Duplicate"/>
    <s v="match"/>
    <s v="match"/>
    <n v="0"/>
    <d v="2026-02-25T00:00:00"/>
    <n v="5"/>
    <s v="SLA Breached"/>
    <x v="0"/>
    <n v="0"/>
    <n v="0"/>
    <n v="0"/>
    <n v="0"/>
    <n v="1"/>
  </r>
  <r>
    <s v="TXN000742"/>
    <n v="2132.48"/>
    <n v="2132.48"/>
    <s v="SUCCESS"/>
    <s v="SUCCESS"/>
    <n v="1"/>
    <s v="found"/>
    <s v="Not Duplicate"/>
    <s v="match"/>
    <s v="match"/>
    <n v="0"/>
    <d v="2026-01-26T00:00:00"/>
    <n v="1"/>
    <s v="Within SLA"/>
    <x v="0"/>
    <n v="0"/>
    <n v="0"/>
    <n v="0"/>
    <n v="0"/>
    <n v="0"/>
  </r>
  <r>
    <s v="TXN000743"/>
    <n v="1460.92"/>
    <n v="1460.92"/>
    <s v="SUCCESS"/>
    <s v="SUCCESS"/>
    <n v="1"/>
    <s v="found"/>
    <s v="Not Duplicate"/>
    <s v="match"/>
    <s v="match"/>
    <n v="0"/>
    <d v="2026-02-28T00:00:00"/>
    <n v="5"/>
    <s v="SLA Breached"/>
    <x v="3"/>
    <n v="0"/>
    <n v="0"/>
    <n v="0"/>
    <n v="0"/>
    <n v="1"/>
  </r>
  <r>
    <s v="TXN000744"/>
    <n v="4512.07"/>
    <n v="4512.07"/>
    <s v="SUCCESS"/>
    <s v="SUCCESS"/>
    <n v="1"/>
    <s v="found"/>
    <s v="Not Duplicate"/>
    <s v="match"/>
    <s v="match"/>
    <n v="0"/>
    <d v="2026-01-18T00:00:00"/>
    <n v="2"/>
    <s v="Within SLA"/>
    <x v="0"/>
    <n v="0"/>
    <n v="0"/>
    <n v="0"/>
    <n v="0"/>
    <n v="0"/>
  </r>
  <r>
    <s v="TXN000745"/>
    <n v="4632.54"/>
    <n v="4632.54"/>
    <s v="FAILED"/>
    <s v="FAILED"/>
    <n v="1"/>
    <s v="found"/>
    <s v="Not Duplicate"/>
    <s v="match"/>
    <s v="match"/>
    <n v="0"/>
    <d v="2026-03-18T00:00:00"/>
    <n v="2"/>
    <s v="Within SLA"/>
    <x v="2"/>
    <n v="0"/>
    <n v="0"/>
    <n v="0"/>
    <n v="0"/>
    <n v="0"/>
  </r>
  <r>
    <s v="TXN000746"/>
    <n v="4763.6099999999997"/>
    <n v="4763.6099999999997"/>
    <s v="SUCCESS"/>
    <s v="SUCCESS"/>
    <n v="1"/>
    <s v="found"/>
    <s v="Not Duplicate"/>
    <s v="match"/>
    <s v="match"/>
    <n v="0"/>
    <d v="2026-03-17T00:00:00"/>
    <n v="0"/>
    <s v="Within SLA"/>
    <x v="0"/>
    <n v="0"/>
    <n v="0"/>
    <n v="0"/>
    <n v="0"/>
    <n v="0"/>
  </r>
  <r>
    <s v="TXN000747"/>
    <n v="1471.04"/>
    <n v="1471.04"/>
    <s v="SUCCESS"/>
    <s v="SUCCESS"/>
    <n v="1"/>
    <s v="found"/>
    <s v="Not Duplicate"/>
    <s v="match"/>
    <s v="match"/>
    <n v="0"/>
    <d v="2026-03-18T00:00:00"/>
    <n v="2"/>
    <s v="Within SLA"/>
    <x v="3"/>
    <n v="0"/>
    <n v="0"/>
    <n v="0"/>
    <n v="0"/>
    <n v="0"/>
  </r>
  <r>
    <s v="TXN000748"/>
    <n v="8384.89"/>
    <n v="9223.3799999999992"/>
    <s v="SUCCESS"/>
    <s v="SUCCESS"/>
    <n v="1"/>
    <s v="found"/>
    <s v="Not Duplicate"/>
    <s v="mismatch"/>
    <s v="match"/>
    <n v="838.48999999999978"/>
    <d v="2026-04-01T00:00:00"/>
    <n v="3"/>
    <s v="SLA Breached"/>
    <x v="0"/>
    <n v="0"/>
    <n v="0"/>
    <n v="1"/>
    <n v="0"/>
    <n v="1"/>
  </r>
  <r>
    <s v="TXN000749"/>
    <n v="8121.68"/>
    <n v="8121.68"/>
    <s v="SUCCESS"/>
    <s v="SUCCESS"/>
    <n v="1"/>
    <s v="found"/>
    <s v="Not Duplicate"/>
    <s v="match"/>
    <s v="match"/>
    <n v="0"/>
    <d v="2026-03-01T00:00:00"/>
    <n v="2"/>
    <s v="Within SLA"/>
    <x v="1"/>
    <n v="0"/>
    <n v="0"/>
    <n v="0"/>
    <n v="0"/>
    <n v="0"/>
  </r>
  <r>
    <s v="TXN000750"/>
    <n v="4565.45"/>
    <n v="4565.45"/>
    <s v="SUCCESS"/>
    <s v="SUCCESS"/>
    <n v="1"/>
    <s v="found"/>
    <s v="Not Duplicate"/>
    <s v="match"/>
    <s v="match"/>
    <n v="0"/>
    <d v="2026-03-16T00:00:00"/>
    <n v="1"/>
    <s v="Within SLA"/>
    <x v="2"/>
    <n v="0"/>
    <n v="0"/>
    <n v="0"/>
    <n v="0"/>
    <n v="0"/>
  </r>
  <r>
    <s v="TXN000751"/>
    <n v="21760.5"/>
    <n v="21760.5"/>
    <s v="SUCCESS"/>
    <s v="SUCCESS"/>
    <n v="1"/>
    <s v="found"/>
    <s v="Not Duplicate"/>
    <s v="match"/>
    <s v="match"/>
    <n v="0"/>
    <d v="2026-02-27T00:00:00"/>
    <n v="1"/>
    <s v="Within SLA"/>
    <x v="1"/>
    <n v="0"/>
    <n v="0"/>
    <n v="0"/>
    <n v="0"/>
    <n v="0"/>
  </r>
  <r>
    <s v="TXN000752"/>
    <n v="1287.6300000000001"/>
    <n v="1287.6300000000001"/>
    <s v="SUCCESS"/>
    <s v="SUCCESS"/>
    <n v="1"/>
    <s v="found"/>
    <s v="Not Duplicate"/>
    <s v="match"/>
    <s v="match"/>
    <n v="0"/>
    <d v="2026-01-12T00:00:00"/>
    <n v="1"/>
    <s v="Within SLA"/>
    <x v="3"/>
    <n v="0"/>
    <n v="0"/>
    <n v="0"/>
    <n v="0"/>
    <n v="0"/>
  </r>
  <r>
    <s v="TXN000753"/>
    <n v="1481.79"/>
    <n v="1481.79"/>
    <s v="SUCCESS"/>
    <s v="SUCCESS"/>
    <n v="1"/>
    <s v="found"/>
    <s v="Not Duplicate"/>
    <s v="match"/>
    <s v="match"/>
    <n v="0"/>
    <d v="2026-02-09T00:00:00"/>
    <n v="0"/>
    <s v="Within SLA"/>
    <x v="0"/>
    <n v="0"/>
    <n v="0"/>
    <n v="0"/>
    <n v="0"/>
    <n v="0"/>
  </r>
  <r>
    <s v="TXN000754"/>
    <n v="9492.2800000000007"/>
    <n v="9492.2800000000007"/>
    <s v="REVERSED"/>
    <s v="REVERSED"/>
    <n v="1"/>
    <s v="found"/>
    <s v="Not Duplicate"/>
    <s v="match"/>
    <s v="match"/>
    <n v="0"/>
    <d v="2026-01-23T00:00:00"/>
    <n v="3"/>
    <s v="SLA Breached"/>
    <x v="0"/>
    <n v="0"/>
    <n v="0"/>
    <n v="0"/>
    <n v="0"/>
    <n v="1"/>
  </r>
  <r>
    <s v="TXN000755"/>
    <n v="40855.040000000001"/>
    <n v="40855.040000000001"/>
    <s v="SUCCESS"/>
    <s v="SUCCESS"/>
    <n v="1"/>
    <s v="found"/>
    <s v="Not Duplicate"/>
    <s v="match"/>
    <s v="match"/>
    <n v="0"/>
    <d v="2026-02-24T00:00:00"/>
    <n v="2"/>
    <s v="Within SLA"/>
    <x v="1"/>
    <n v="0"/>
    <n v="0"/>
    <n v="0"/>
    <n v="0"/>
    <n v="0"/>
  </r>
  <r>
    <s v="TXN000756"/>
    <n v="31963.86"/>
    <n v="31963.86"/>
    <s v="SUCCESS"/>
    <s v="SUCCESS"/>
    <n v="1"/>
    <s v="found"/>
    <s v="Not Duplicate"/>
    <s v="match"/>
    <s v="match"/>
    <n v="0"/>
    <d v="2026-01-24T00:00:00"/>
    <n v="1"/>
    <s v="Within SLA"/>
    <x v="1"/>
    <n v="0"/>
    <n v="0"/>
    <n v="0"/>
    <n v="0"/>
    <n v="0"/>
  </r>
  <r>
    <s v="TXN000757"/>
    <n v="1868.8"/>
    <n v="1868.8"/>
    <s v="SUCCESS"/>
    <s v="SUCCESS"/>
    <n v="1"/>
    <s v="found"/>
    <s v="Not Duplicate"/>
    <s v="match"/>
    <s v="match"/>
    <n v="0"/>
    <d v="2026-02-24T00:00:00"/>
    <n v="1"/>
    <s v="Within SLA"/>
    <x v="0"/>
    <n v="0"/>
    <n v="0"/>
    <n v="0"/>
    <n v="0"/>
    <n v="0"/>
  </r>
  <r>
    <s v="TXN000758"/>
    <n v="8811.1200000000008"/>
    <n v="8811.1200000000008"/>
    <s v="SUCCESS"/>
    <s v="SUCCESS"/>
    <n v="1"/>
    <s v="found"/>
    <s v="Not Duplicate"/>
    <s v="match"/>
    <s v="match"/>
    <n v="0"/>
    <d v="2026-02-03T00:00:00"/>
    <n v="0"/>
    <s v="Within SLA"/>
    <x v="0"/>
    <n v="0"/>
    <n v="0"/>
    <n v="0"/>
    <n v="0"/>
    <n v="0"/>
  </r>
  <r>
    <s v="TXN000759"/>
    <n v="1420.88"/>
    <n v="1420.88"/>
    <s v="SUCCESS"/>
    <s v="SUCCESS"/>
    <n v="1"/>
    <s v="found"/>
    <s v="Not Duplicate"/>
    <s v="match"/>
    <s v="match"/>
    <n v="0"/>
    <d v="2026-03-14T00:00:00"/>
    <n v="2"/>
    <s v="Within SLA"/>
    <x v="0"/>
    <n v="0"/>
    <n v="0"/>
    <n v="0"/>
    <n v="0"/>
    <n v="0"/>
  </r>
  <r>
    <s v="TXN000760"/>
    <n v="7236.61"/>
    <n v="7236.61"/>
    <s v="SUCCESS"/>
    <s v="SUCCESS"/>
    <n v="1"/>
    <s v="found"/>
    <s v="Not Duplicate"/>
    <s v="match"/>
    <s v="match"/>
    <n v="0"/>
    <d v="2026-01-23T00:00:00"/>
    <n v="0"/>
    <s v="Within SLA"/>
    <x v="1"/>
    <n v="0"/>
    <n v="0"/>
    <n v="0"/>
    <n v="0"/>
    <n v="0"/>
  </r>
  <r>
    <s v="TXN000761"/>
    <n v="37422.959999999999"/>
    <n v="37422.959999999999"/>
    <s v="SUCCESS"/>
    <s v="SUCCESS"/>
    <n v="1"/>
    <s v="found"/>
    <s v="Not Duplicate"/>
    <s v="match"/>
    <s v="match"/>
    <n v="0"/>
    <d v="2026-03-03T00:00:00"/>
    <n v="1"/>
    <s v="Within SLA"/>
    <x v="0"/>
    <n v="0"/>
    <n v="0"/>
    <n v="0"/>
    <n v="0"/>
    <n v="0"/>
  </r>
  <r>
    <s v="TXN000762"/>
    <n v="8102.85"/>
    <n v="8102.85"/>
    <s v="FAILED"/>
    <s v="FAILED"/>
    <n v="1"/>
    <s v="found"/>
    <s v="Not Duplicate"/>
    <s v="match"/>
    <s v="match"/>
    <n v="0"/>
    <d v="2026-02-14T00:00:00"/>
    <n v="3"/>
    <s v="SLA Breached"/>
    <x v="1"/>
    <n v="0"/>
    <n v="0"/>
    <n v="0"/>
    <n v="0"/>
    <n v="1"/>
  </r>
  <r>
    <s v="TXN000763"/>
    <n v="18355.09"/>
    <n v="18355.09"/>
    <s v="SUCCESS"/>
    <s v="SUCCESS"/>
    <n v="1"/>
    <s v="found"/>
    <s v="Not Duplicate"/>
    <s v="match"/>
    <s v="match"/>
    <n v="0"/>
    <d v="2026-02-25T00:00:00"/>
    <n v="3"/>
    <s v="SLA Breached"/>
    <x v="2"/>
    <n v="0"/>
    <n v="0"/>
    <n v="0"/>
    <n v="0"/>
    <n v="1"/>
  </r>
  <r>
    <s v="TXN000764"/>
    <n v="11414.5"/>
    <n v="11414.5"/>
    <s v="SUCCESS"/>
    <s v="SUCCESS"/>
    <n v="1"/>
    <s v="found"/>
    <s v="Not Duplicate"/>
    <s v="match"/>
    <s v="match"/>
    <n v="0"/>
    <d v="2026-03-19T00:00:00"/>
    <n v="1"/>
    <s v="Within SLA"/>
    <x v="0"/>
    <n v="0"/>
    <n v="0"/>
    <n v="0"/>
    <n v="0"/>
    <n v="0"/>
  </r>
  <r>
    <s v="TXN000765"/>
    <n v="12615.21"/>
    <n v="12615.21"/>
    <s v="SUCCESS"/>
    <s v="SUCCESS"/>
    <n v="1"/>
    <s v="found"/>
    <s v="Not Duplicate"/>
    <s v="match"/>
    <s v="match"/>
    <n v="0"/>
    <d v="2026-01-20T00:00:00"/>
    <n v="0"/>
    <s v="Within SLA"/>
    <x v="3"/>
    <n v="0"/>
    <n v="0"/>
    <n v="0"/>
    <n v="0"/>
    <n v="0"/>
  </r>
  <r>
    <s v="TXN000766"/>
    <n v="21601.24"/>
    <n v="21601.24"/>
    <s v="SUCCESS"/>
    <s v="SUCCESS"/>
    <n v="1"/>
    <s v="found"/>
    <s v="Not Duplicate"/>
    <s v="match"/>
    <s v="match"/>
    <n v="0"/>
    <d v="2026-01-11T00:00:00"/>
    <n v="3"/>
    <s v="SLA Breached"/>
    <x v="0"/>
    <n v="0"/>
    <n v="0"/>
    <n v="0"/>
    <n v="0"/>
    <n v="1"/>
  </r>
  <r>
    <s v="TXN000767"/>
    <n v="4109.1000000000004"/>
    <n v="4109.1000000000004"/>
    <s v="FAILED"/>
    <s v="FAILED"/>
    <n v="1"/>
    <s v="found"/>
    <s v="Not Duplicate"/>
    <s v="match"/>
    <s v="match"/>
    <n v="0"/>
    <d v="2026-03-14T00:00:00"/>
    <n v="3"/>
    <s v="SLA Breached"/>
    <x v="2"/>
    <n v="0"/>
    <n v="0"/>
    <n v="0"/>
    <n v="0"/>
    <n v="1"/>
  </r>
  <r>
    <s v="TXN000768"/>
    <n v="1280.3399999999999"/>
    <e v="#N/A"/>
    <s v="FAILED"/>
    <e v="#N/A"/>
    <n v="0"/>
    <s v="missing"/>
    <s v="Not Duplicate"/>
    <s v="not processed"/>
    <s v="not processed"/>
    <s v="missing"/>
    <s v="not processed"/>
    <s v="not processed"/>
    <s v="Not Processed"/>
    <x v="2"/>
    <n v="1"/>
    <n v="0"/>
    <n v="0"/>
    <n v="0"/>
    <n v="0"/>
  </r>
  <r>
    <s v="TXN000769"/>
    <n v="9912.34"/>
    <n v="8921.11"/>
    <s v="SUCCESS"/>
    <s v="SUCCESS"/>
    <n v="1"/>
    <s v="found"/>
    <s v="Not Duplicate"/>
    <s v="mismatch"/>
    <s v="match"/>
    <n v="991.22999999999956"/>
    <d v="2026-02-05T00:00:00"/>
    <n v="2"/>
    <s v="Within SLA"/>
    <x v="3"/>
    <n v="0"/>
    <n v="0"/>
    <n v="1"/>
    <n v="0"/>
    <n v="0"/>
  </r>
  <r>
    <s v="TXN000770"/>
    <n v="1546.48"/>
    <e v="#N/A"/>
    <s v="SUCCESS"/>
    <e v="#N/A"/>
    <n v="0"/>
    <s v="missing"/>
    <s v="Not Duplicate"/>
    <s v="not processed"/>
    <s v="not processed"/>
    <s v="missing"/>
    <s v="not processed"/>
    <s v="not processed"/>
    <s v="Not Processed"/>
    <x v="2"/>
    <n v="1"/>
    <n v="0"/>
    <n v="0"/>
    <n v="0"/>
    <n v="0"/>
  </r>
  <r>
    <s v="TXN000771"/>
    <n v="2074.35"/>
    <n v="2074.35"/>
    <s v="FAILED"/>
    <s v="FAILED"/>
    <n v="1"/>
    <s v="found"/>
    <s v="Not Duplicate"/>
    <s v="match"/>
    <s v="match"/>
    <n v="0"/>
    <d v="2026-03-24T00:00:00"/>
    <n v="1"/>
    <s v="Within SLA"/>
    <x v="3"/>
    <n v="0"/>
    <n v="0"/>
    <n v="0"/>
    <n v="0"/>
    <n v="0"/>
  </r>
  <r>
    <s v="TXN000772"/>
    <n v="1386.63"/>
    <n v="1386.63"/>
    <s v="SUCCESS"/>
    <s v="SUCCESS"/>
    <n v="1"/>
    <s v="found"/>
    <s v="Not Duplicate"/>
    <s v="match"/>
    <s v="match"/>
    <n v="0"/>
    <d v="2026-02-27T00:00:00"/>
    <n v="3"/>
    <s v="SLA Breached"/>
    <x v="3"/>
    <n v="0"/>
    <n v="0"/>
    <n v="0"/>
    <n v="0"/>
    <n v="1"/>
  </r>
  <r>
    <s v="TXN000773"/>
    <n v="991.21"/>
    <n v="991.21"/>
    <s v="SUCCESS"/>
    <s v="SUCCESS"/>
    <n v="1"/>
    <s v="found"/>
    <s v="Not Duplicate"/>
    <s v="match"/>
    <s v="match"/>
    <n v="0"/>
    <d v="2026-03-30T00:00:00"/>
    <n v="0"/>
    <s v="Within SLA"/>
    <x v="1"/>
    <n v="0"/>
    <n v="0"/>
    <n v="0"/>
    <n v="0"/>
    <n v="0"/>
  </r>
  <r>
    <s v="TXN000774"/>
    <n v="6585.62"/>
    <n v="6585.62"/>
    <s v="SUCCESS"/>
    <s v="SUCCESS"/>
    <n v="1"/>
    <s v="found"/>
    <s v="Not Duplicate"/>
    <s v="match"/>
    <s v="match"/>
    <n v="0"/>
    <d v="2026-02-24T00:00:00"/>
    <n v="2"/>
    <s v="Within SLA"/>
    <x v="4"/>
    <n v="0"/>
    <n v="0"/>
    <n v="0"/>
    <n v="0"/>
    <n v="0"/>
  </r>
  <r>
    <s v="TXN000775"/>
    <n v="2024.79"/>
    <n v="2024.79"/>
    <s v="SUCCESS"/>
    <s v="SUCCESS"/>
    <n v="1"/>
    <s v="found"/>
    <s v="Not Duplicate"/>
    <s v="match"/>
    <s v="match"/>
    <n v="0"/>
    <d v="2026-02-05T00:00:00"/>
    <n v="2"/>
    <s v="Within SLA"/>
    <x v="0"/>
    <n v="0"/>
    <n v="0"/>
    <n v="0"/>
    <n v="0"/>
    <n v="0"/>
  </r>
  <r>
    <s v="TXN000776"/>
    <n v="4431.99"/>
    <n v="4431.99"/>
    <s v="REVERSED"/>
    <s v="REVERSED"/>
    <n v="1"/>
    <s v="found"/>
    <s v="Not Duplicate"/>
    <s v="match"/>
    <s v="match"/>
    <n v="0"/>
    <d v="2026-03-07T00:00:00"/>
    <n v="3"/>
    <s v="SLA Breached"/>
    <x v="0"/>
    <n v="0"/>
    <n v="0"/>
    <n v="0"/>
    <n v="0"/>
    <n v="1"/>
  </r>
  <r>
    <s v="TXN000777"/>
    <n v="1361.21"/>
    <n v="1361.21"/>
    <s v="SUCCESS"/>
    <s v="SUCCESS"/>
    <n v="1"/>
    <s v="found"/>
    <s v="Not Duplicate"/>
    <s v="match"/>
    <s v="match"/>
    <n v="0"/>
    <d v="2026-04-03T00:00:00"/>
    <n v="3"/>
    <s v="SLA Breached"/>
    <x v="2"/>
    <n v="0"/>
    <n v="0"/>
    <n v="0"/>
    <n v="0"/>
    <n v="1"/>
  </r>
  <r>
    <s v="TXN000778"/>
    <n v="609.70000000000005"/>
    <n v="609.70000000000005"/>
    <s v="FAILED"/>
    <s v="SUCCESS"/>
    <n v="1"/>
    <s v="found"/>
    <s v="Not Duplicate"/>
    <s v="match"/>
    <s v="mismatch"/>
    <n v="0"/>
    <d v="2026-03-08T00:00:00"/>
    <n v="2"/>
    <s v="Within SLA"/>
    <x v="0"/>
    <n v="0"/>
    <n v="0"/>
    <n v="0"/>
    <n v="1"/>
    <n v="0"/>
  </r>
  <r>
    <s v="TXN000779"/>
    <n v="6758.34"/>
    <n v="6758.34"/>
    <s v="SUCCESS"/>
    <s v="SUCCESS"/>
    <n v="1"/>
    <s v="found"/>
    <s v="Not Duplicate"/>
    <s v="match"/>
    <s v="match"/>
    <n v="0"/>
    <d v="2026-03-19T00:00:00"/>
    <n v="0"/>
    <s v="Within SLA"/>
    <x v="2"/>
    <n v="0"/>
    <n v="0"/>
    <n v="0"/>
    <n v="0"/>
    <n v="0"/>
  </r>
  <r>
    <s v="TXN000780"/>
    <n v="21951.16"/>
    <n v="21951.16"/>
    <s v="SUCCESS"/>
    <s v="SUCCESS"/>
    <n v="1"/>
    <s v="found"/>
    <s v="Not Duplicate"/>
    <s v="match"/>
    <s v="match"/>
    <n v="0"/>
    <d v="2026-02-26T00:00:00"/>
    <n v="1"/>
    <s v="Within SLA"/>
    <x v="0"/>
    <n v="0"/>
    <n v="0"/>
    <n v="0"/>
    <n v="0"/>
    <n v="0"/>
  </r>
  <r>
    <s v="TXN000781"/>
    <n v="12687.01"/>
    <n v="12687.01"/>
    <s v="FAILED"/>
    <s v="FAILED"/>
    <n v="1"/>
    <s v="found"/>
    <s v="Not Duplicate"/>
    <s v="match"/>
    <s v="match"/>
    <n v="0"/>
    <d v="2026-01-24T00:00:00"/>
    <n v="2"/>
    <s v="Within SLA"/>
    <x v="3"/>
    <n v="0"/>
    <n v="0"/>
    <n v="0"/>
    <n v="0"/>
    <n v="0"/>
  </r>
  <r>
    <s v="TXN000782"/>
    <n v="10043.35"/>
    <n v="10043.35"/>
    <s v="SUCCESS"/>
    <s v="FAILED"/>
    <n v="1"/>
    <s v="found"/>
    <s v="Not Duplicate"/>
    <s v="match"/>
    <s v="mismatch"/>
    <n v="0"/>
    <d v="2026-03-01T00:00:00"/>
    <n v="0"/>
    <s v="Within SLA"/>
    <x v="0"/>
    <n v="0"/>
    <n v="0"/>
    <n v="0"/>
    <n v="1"/>
    <n v="0"/>
  </r>
  <r>
    <s v="TXN000783"/>
    <n v="68970.7"/>
    <n v="68970.7"/>
    <s v="SUCCESS"/>
    <s v="SUCCESS"/>
    <n v="1"/>
    <s v="found"/>
    <s v="Not Duplicate"/>
    <s v="match"/>
    <s v="match"/>
    <n v="0"/>
    <d v="2026-02-20T00:00:00"/>
    <n v="3"/>
    <s v="SLA Breached"/>
    <x v="3"/>
    <n v="0"/>
    <n v="0"/>
    <n v="0"/>
    <n v="0"/>
    <n v="1"/>
  </r>
  <r>
    <s v="TXN000784"/>
    <n v="18573.55"/>
    <n v="18573.55"/>
    <s v="SUCCESS"/>
    <s v="SUCCESS"/>
    <n v="1"/>
    <s v="found"/>
    <s v="Not Duplicate"/>
    <s v="match"/>
    <s v="match"/>
    <n v="0"/>
    <d v="2026-02-13T00:00:00"/>
    <n v="2"/>
    <s v="Within SLA"/>
    <x v="4"/>
    <n v="0"/>
    <n v="0"/>
    <n v="0"/>
    <n v="0"/>
    <n v="0"/>
  </r>
  <r>
    <s v="TXN000785"/>
    <n v="1766.45"/>
    <n v="1766.45"/>
    <s v="SUCCESS"/>
    <s v="SUCCESS"/>
    <n v="1"/>
    <s v="found"/>
    <s v="Not Duplicate"/>
    <s v="match"/>
    <s v="match"/>
    <n v="0"/>
    <d v="2026-03-01T00:00:00"/>
    <n v="3"/>
    <s v="SLA Breached"/>
    <x v="2"/>
    <n v="0"/>
    <n v="0"/>
    <n v="0"/>
    <n v="0"/>
    <n v="1"/>
  </r>
  <r>
    <s v="TXN000786"/>
    <n v="3069.73"/>
    <n v="3069.73"/>
    <s v="SUCCESS"/>
    <s v="SUCCESS"/>
    <n v="1"/>
    <s v="found"/>
    <s v="Not Duplicate"/>
    <s v="match"/>
    <s v="match"/>
    <n v="0"/>
    <d v="2026-01-09T00:00:00"/>
    <n v="3"/>
    <s v="SLA Breached"/>
    <x v="2"/>
    <n v="0"/>
    <n v="0"/>
    <n v="0"/>
    <n v="0"/>
    <n v="1"/>
  </r>
  <r>
    <s v="TXN000787"/>
    <n v="2532.7199999999998"/>
    <n v="2532.7199999999998"/>
    <s v="SUCCESS"/>
    <s v="SUCCESS"/>
    <n v="1"/>
    <s v="found"/>
    <s v="Not Duplicate"/>
    <s v="match"/>
    <s v="match"/>
    <n v="0"/>
    <d v="2026-03-20T00:00:00"/>
    <n v="3"/>
    <s v="SLA Breached"/>
    <x v="2"/>
    <n v="0"/>
    <n v="0"/>
    <n v="0"/>
    <n v="0"/>
    <n v="1"/>
  </r>
  <r>
    <s v="TXN000788"/>
    <n v="2371.54"/>
    <n v="2371.54"/>
    <s v="SUCCESS"/>
    <s v="SUCCESS"/>
    <n v="1"/>
    <s v="found"/>
    <s v="Not Duplicate"/>
    <s v="match"/>
    <s v="match"/>
    <n v="0"/>
    <d v="2026-02-17T00:00:00"/>
    <n v="3"/>
    <s v="SLA Breached"/>
    <x v="0"/>
    <n v="0"/>
    <n v="0"/>
    <n v="0"/>
    <n v="0"/>
    <n v="1"/>
  </r>
  <r>
    <s v="TXN000789"/>
    <n v="1964.05"/>
    <e v="#N/A"/>
    <s v="SUCCESS"/>
    <e v="#N/A"/>
    <n v="0"/>
    <s v="missing"/>
    <s v="Not Duplicate"/>
    <s v="not processed"/>
    <s v="not processed"/>
    <s v="missing"/>
    <s v="not processed"/>
    <s v="not processed"/>
    <s v="Not Processed"/>
    <x v="0"/>
    <n v="1"/>
    <n v="0"/>
    <n v="0"/>
    <n v="0"/>
    <n v="0"/>
  </r>
  <r>
    <s v="TXN000790"/>
    <n v="525.88"/>
    <n v="525.88"/>
    <s v="FAILED"/>
    <s v="FAILED"/>
    <n v="1"/>
    <s v="found"/>
    <s v="Not Duplicate"/>
    <s v="match"/>
    <s v="match"/>
    <n v="0"/>
    <d v="2026-02-18T00:00:00"/>
    <n v="3"/>
    <s v="SLA Breached"/>
    <x v="3"/>
    <n v="0"/>
    <n v="0"/>
    <n v="0"/>
    <n v="0"/>
    <n v="1"/>
  </r>
  <r>
    <s v="TXN000791"/>
    <n v="1660.45"/>
    <n v="1660.45"/>
    <s v="SUCCESS"/>
    <s v="SUCCESS"/>
    <n v="1"/>
    <s v="found"/>
    <s v="Not Duplicate"/>
    <s v="match"/>
    <s v="match"/>
    <n v="0"/>
    <d v="2026-03-20T00:00:00"/>
    <n v="0"/>
    <s v="Within SLA"/>
    <x v="0"/>
    <n v="0"/>
    <n v="0"/>
    <n v="0"/>
    <n v="0"/>
    <n v="0"/>
  </r>
  <r>
    <s v="TXN000792"/>
    <n v="2656.69"/>
    <n v="2656.69"/>
    <s v="SUCCESS"/>
    <s v="SUCCESS"/>
    <n v="1"/>
    <s v="found"/>
    <s v="Not Duplicate"/>
    <s v="match"/>
    <s v="match"/>
    <n v="0"/>
    <d v="2026-03-27T00:00:00"/>
    <n v="0"/>
    <s v="Within SLA"/>
    <x v="0"/>
    <n v="0"/>
    <n v="0"/>
    <n v="0"/>
    <n v="0"/>
    <n v="0"/>
  </r>
  <r>
    <s v="TXN000793"/>
    <n v="576.63"/>
    <n v="576.63"/>
    <s v="SUCCESS"/>
    <s v="SUCCESS"/>
    <n v="1"/>
    <s v="found"/>
    <s v="Not Duplicate"/>
    <s v="match"/>
    <s v="match"/>
    <n v="0"/>
    <d v="2026-02-13T00:00:00"/>
    <n v="2"/>
    <s v="Within SLA"/>
    <x v="4"/>
    <n v="0"/>
    <n v="0"/>
    <n v="0"/>
    <n v="0"/>
    <n v="0"/>
  </r>
  <r>
    <s v="TXN000794"/>
    <n v="4419.5200000000004"/>
    <n v="4419.5200000000004"/>
    <s v="SUCCESS"/>
    <s v="SUCCESS"/>
    <n v="1"/>
    <s v="found"/>
    <s v="Not Duplicate"/>
    <s v="match"/>
    <s v="match"/>
    <n v="0"/>
    <d v="2026-02-12T00:00:00"/>
    <n v="0"/>
    <s v="Within SLA"/>
    <x v="2"/>
    <n v="0"/>
    <n v="0"/>
    <n v="0"/>
    <n v="0"/>
    <n v="0"/>
  </r>
  <r>
    <s v="TXN000795"/>
    <n v="15723.08"/>
    <n v="15723.08"/>
    <s v="SUCCESS"/>
    <s v="SUCCESS"/>
    <n v="1"/>
    <s v="found"/>
    <s v="Not Duplicate"/>
    <s v="match"/>
    <s v="match"/>
    <n v="0"/>
    <d v="2026-01-13T00:00:00"/>
    <n v="3"/>
    <s v="SLA Breached"/>
    <x v="0"/>
    <n v="0"/>
    <n v="0"/>
    <n v="0"/>
    <n v="0"/>
    <n v="1"/>
  </r>
  <r>
    <s v="TXN000796"/>
    <n v="414.16"/>
    <n v="414.16"/>
    <s v="SUCCESS"/>
    <s v="SUCCESS"/>
    <n v="1"/>
    <s v="found"/>
    <s v="Not Duplicate"/>
    <s v="match"/>
    <s v="match"/>
    <n v="0"/>
    <d v="2026-01-08T00:00:00"/>
    <n v="2"/>
    <s v="Within SLA"/>
    <x v="2"/>
    <n v="0"/>
    <n v="0"/>
    <n v="0"/>
    <n v="0"/>
    <n v="0"/>
  </r>
  <r>
    <s v="TXN000797"/>
    <n v="815.13"/>
    <n v="815.13"/>
    <s v="SUCCESS"/>
    <s v="SUCCESS"/>
    <n v="1"/>
    <s v="found"/>
    <s v="Not Duplicate"/>
    <s v="match"/>
    <s v="match"/>
    <n v="0"/>
    <d v="2026-03-30T00:00:00"/>
    <n v="3"/>
    <s v="SLA Breached"/>
    <x v="0"/>
    <n v="0"/>
    <n v="0"/>
    <n v="0"/>
    <n v="0"/>
    <n v="1"/>
  </r>
  <r>
    <s v="TXN000798"/>
    <n v="17143.810000000001"/>
    <n v="17143.810000000001"/>
    <s v="SUCCESS"/>
    <s v="SUCCESS"/>
    <n v="1"/>
    <s v="found"/>
    <s v="Not Duplicate"/>
    <s v="match"/>
    <s v="match"/>
    <n v="0"/>
    <d v="2026-03-01T00:00:00"/>
    <n v="3"/>
    <s v="SLA Breached"/>
    <x v="2"/>
    <n v="0"/>
    <n v="0"/>
    <n v="0"/>
    <n v="0"/>
    <n v="1"/>
  </r>
  <r>
    <s v="TXN000799"/>
    <n v="1208.1300000000001"/>
    <n v="1208.1300000000001"/>
    <s v="SUCCESS"/>
    <s v="SUCCESS"/>
    <n v="1"/>
    <s v="found"/>
    <s v="Not Duplicate"/>
    <s v="match"/>
    <s v="match"/>
    <n v="0"/>
    <d v="2026-03-08T00:00:00"/>
    <n v="1"/>
    <s v="Within SLA"/>
    <x v="2"/>
    <n v="0"/>
    <n v="0"/>
    <n v="0"/>
    <n v="0"/>
    <n v="0"/>
  </r>
  <r>
    <s v="TXN000800"/>
    <n v="34327.769999999997"/>
    <n v="34327.769999999997"/>
    <s v="FAILED"/>
    <s v="FAILED"/>
    <n v="1"/>
    <s v="found"/>
    <s v="Not Duplicate"/>
    <s v="match"/>
    <s v="match"/>
    <n v="0"/>
    <d v="2026-03-02T00:00:00"/>
    <n v="1"/>
    <s v="Within SLA"/>
    <x v="0"/>
    <n v="0"/>
    <n v="0"/>
    <n v="0"/>
    <n v="0"/>
    <n v="0"/>
  </r>
  <r>
    <s v="TXN000801"/>
    <n v="51132.61"/>
    <n v="51132.61"/>
    <s v="FAILED"/>
    <s v="FAILED"/>
    <n v="1"/>
    <s v="found"/>
    <s v="Not Duplicate"/>
    <s v="match"/>
    <s v="match"/>
    <n v="0"/>
    <d v="2026-02-05T00:00:00"/>
    <n v="0"/>
    <s v="Within SLA"/>
    <x v="3"/>
    <n v="0"/>
    <n v="0"/>
    <n v="0"/>
    <n v="0"/>
    <n v="0"/>
  </r>
  <r>
    <s v="TXN000802"/>
    <n v="446.7"/>
    <n v="446.7"/>
    <s v="SUCCESS"/>
    <s v="SUCCESS"/>
    <n v="1"/>
    <s v="found"/>
    <s v="Not Duplicate"/>
    <s v="match"/>
    <s v="match"/>
    <n v="0"/>
    <d v="2026-04-03T00:00:00"/>
    <n v="5"/>
    <s v="SLA Breached"/>
    <x v="1"/>
    <n v="0"/>
    <n v="0"/>
    <n v="0"/>
    <n v="0"/>
    <n v="1"/>
  </r>
  <r>
    <s v="TXN000803"/>
    <n v="54763.08"/>
    <n v="54763.08"/>
    <s v="SUCCESS"/>
    <s v="SUCCESS"/>
    <n v="1"/>
    <s v="found"/>
    <s v="Not Duplicate"/>
    <s v="match"/>
    <s v="match"/>
    <n v="0"/>
    <d v="2026-01-26T00:00:00"/>
    <n v="0"/>
    <s v="Within SLA"/>
    <x v="1"/>
    <n v="0"/>
    <n v="0"/>
    <n v="0"/>
    <n v="0"/>
    <n v="0"/>
  </r>
  <r>
    <s v="TXN000804"/>
    <n v="9427.6"/>
    <n v="9427.6"/>
    <s v="SUCCESS"/>
    <s v="SUCCESS"/>
    <n v="1"/>
    <s v="found"/>
    <s v="Not Duplicate"/>
    <s v="match"/>
    <s v="match"/>
    <n v="0"/>
    <d v="2026-03-29T00:00:00"/>
    <n v="3"/>
    <s v="SLA Breached"/>
    <x v="0"/>
    <n v="0"/>
    <n v="0"/>
    <n v="0"/>
    <n v="0"/>
    <n v="1"/>
  </r>
  <r>
    <s v="TXN000805"/>
    <n v="10442.290000000001"/>
    <n v="10442.290000000001"/>
    <s v="SUCCESS"/>
    <s v="SUCCESS"/>
    <n v="1"/>
    <s v="found"/>
    <s v="Not Duplicate"/>
    <s v="match"/>
    <s v="match"/>
    <n v="0"/>
    <d v="2026-02-26T00:00:00"/>
    <n v="3"/>
    <s v="SLA Breached"/>
    <x v="0"/>
    <n v="0"/>
    <n v="0"/>
    <n v="0"/>
    <n v="0"/>
    <n v="1"/>
  </r>
  <r>
    <s v="TXN000806"/>
    <n v="8066.61"/>
    <n v="8066.61"/>
    <s v="SUCCESS"/>
    <s v="FAILED"/>
    <n v="1"/>
    <s v="found"/>
    <s v="Not Duplicate"/>
    <s v="match"/>
    <s v="mismatch"/>
    <n v="0"/>
    <d v="2026-02-17T00:00:00"/>
    <n v="3"/>
    <s v="SLA Breached"/>
    <x v="0"/>
    <n v="0"/>
    <n v="0"/>
    <n v="0"/>
    <n v="1"/>
    <n v="1"/>
  </r>
  <r>
    <s v="TXN000807"/>
    <n v="2237.5300000000002"/>
    <n v="2237.5300000000002"/>
    <s v="SUCCESS"/>
    <s v="SUCCESS"/>
    <n v="1"/>
    <s v="found"/>
    <s v="Not Duplicate"/>
    <s v="match"/>
    <s v="match"/>
    <n v="0"/>
    <d v="2026-01-18T00:00:00"/>
    <n v="0"/>
    <s v="Within SLA"/>
    <x v="3"/>
    <n v="0"/>
    <n v="0"/>
    <n v="0"/>
    <n v="0"/>
    <n v="0"/>
  </r>
  <r>
    <s v="TXN000808"/>
    <n v="254.69"/>
    <n v="254.69"/>
    <s v="SUCCESS"/>
    <s v="SUCCESS"/>
    <n v="1"/>
    <s v="found"/>
    <s v="Not Duplicate"/>
    <s v="match"/>
    <s v="match"/>
    <n v="0"/>
    <d v="2026-01-26T00:00:00"/>
    <n v="1"/>
    <s v="Within SLA"/>
    <x v="0"/>
    <n v="0"/>
    <n v="0"/>
    <n v="0"/>
    <n v="0"/>
    <n v="0"/>
  </r>
  <r>
    <s v="TXN000809"/>
    <n v="4336.87"/>
    <n v="4336.87"/>
    <s v="SUCCESS"/>
    <s v="SUCCESS"/>
    <n v="1"/>
    <s v="found"/>
    <s v="Not Duplicate"/>
    <s v="match"/>
    <s v="match"/>
    <n v="0"/>
    <d v="2026-03-03T00:00:00"/>
    <n v="3"/>
    <s v="SLA Breached"/>
    <x v="4"/>
    <n v="0"/>
    <n v="0"/>
    <n v="0"/>
    <n v="0"/>
    <n v="1"/>
  </r>
  <r>
    <s v="TXN000810"/>
    <n v="4671.18"/>
    <n v="4671.18"/>
    <s v="SUCCESS"/>
    <s v="SUCCESS"/>
    <n v="1"/>
    <s v="found"/>
    <s v="Not Duplicate"/>
    <s v="match"/>
    <s v="match"/>
    <n v="0"/>
    <d v="2026-01-09T00:00:00"/>
    <n v="2"/>
    <s v="Within SLA"/>
    <x v="2"/>
    <n v="0"/>
    <n v="0"/>
    <n v="0"/>
    <n v="0"/>
    <n v="0"/>
  </r>
  <r>
    <s v="TXN000811"/>
    <n v="2351.5100000000002"/>
    <n v="2351.5100000000002"/>
    <s v="SUCCESS"/>
    <s v="SUCCESS"/>
    <n v="1"/>
    <s v="found"/>
    <s v="Not Duplicate"/>
    <s v="match"/>
    <s v="match"/>
    <n v="0"/>
    <d v="2026-03-18T00:00:00"/>
    <n v="1"/>
    <s v="Within SLA"/>
    <x v="0"/>
    <n v="0"/>
    <n v="0"/>
    <n v="0"/>
    <n v="0"/>
    <n v="0"/>
  </r>
  <r>
    <s v="TXN000812"/>
    <n v="5446.07"/>
    <n v="5446.07"/>
    <s v="SUCCESS"/>
    <s v="SUCCESS"/>
    <n v="1"/>
    <s v="found"/>
    <s v="Not Duplicate"/>
    <s v="match"/>
    <s v="match"/>
    <n v="0"/>
    <d v="2026-03-15T00:00:00"/>
    <n v="5"/>
    <s v="SLA Breached"/>
    <x v="1"/>
    <n v="0"/>
    <n v="0"/>
    <n v="0"/>
    <n v="0"/>
    <n v="1"/>
  </r>
  <r>
    <s v="TXN000813"/>
    <n v="8674.09"/>
    <n v="8674.09"/>
    <s v="SUCCESS"/>
    <s v="SUCCESS"/>
    <n v="1"/>
    <s v="found"/>
    <s v="Not Duplicate"/>
    <s v="match"/>
    <s v="match"/>
    <n v="0"/>
    <d v="2026-03-17T00:00:00"/>
    <n v="1"/>
    <s v="Within SLA"/>
    <x v="0"/>
    <n v="0"/>
    <n v="0"/>
    <n v="0"/>
    <n v="0"/>
    <n v="0"/>
  </r>
  <r>
    <s v="TXN000814"/>
    <n v="5237.0600000000004"/>
    <n v="5237.0600000000004"/>
    <s v="REVERSED"/>
    <s v="REVERSED"/>
    <n v="1"/>
    <s v="found"/>
    <s v="Not Duplicate"/>
    <s v="match"/>
    <s v="match"/>
    <n v="0"/>
    <d v="2026-01-13T00:00:00"/>
    <n v="3"/>
    <s v="SLA Breached"/>
    <x v="0"/>
    <n v="0"/>
    <n v="0"/>
    <n v="0"/>
    <n v="0"/>
    <n v="1"/>
  </r>
  <r>
    <s v="TXN000815"/>
    <n v="5219.1899999999996"/>
    <n v="5219.1899999999996"/>
    <s v="SUCCESS"/>
    <s v="SUCCESS"/>
    <n v="1"/>
    <s v="found"/>
    <s v="Not Duplicate"/>
    <s v="match"/>
    <s v="match"/>
    <n v="0"/>
    <d v="2026-02-12T00:00:00"/>
    <n v="0"/>
    <s v="Within SLA"/>
    <x v="2"/>
    <n v="0"/>
    <n v="0"/>
    <n v="0"/>
    <n v="0"/>
    <n v="0"/>
  </r>
  <r>
    <s v="TXN000816"/>
    <n v="3541.4"/>
    <n v="3541.4"/>
    <s v="SUCCESS"/>
    <s v="SUCCESS"/>
    <n v="1"/>
    <s v="found"/>
    <s v="Not Duplicate"/>
    <s v="match"/>
    <s v="match"/>
    <n v="0"/>
    <d v="2026-02-10T00:00:00"/>
    <n v="2"/>
    <s v="Within SLA"/>
    <x v="2"/>
    <n v="0"/>
    <n v="0"/>
    <n v="0"/>
    <n v="0"/>
    <n v="0"/>
  </r>
  <r>
    <s v="TXN000817"/>
    <n v="2369.44"/>
    <n v="2369.44"/>
    <s v="SUCCESS"/>
    <s v="SUCCESS"/>
    <n v="1"/>
    <s v="found"/>
    <s v="Not Duplicate"/>
    <s v="match"/>
    <s v="match"/>
    <n v="0"/>
    <d v="2026-03-26T00:00:00"/>
    <n v="1"/>
    <s v="Within SLA"/>
    <x v="4"/>
    <n v="0"/>
    <n v="0"/>
    <n v="0"/>
    <n v="0"/>
    <n v="0"/>
  </r>
  <r>
    <s v="TXN000818"/>
    <n v="10960.74"/>
    <n v="10960.74"/>
    <s v="SUCCESS"/>
    <s v="SUCCESS"/>
    <n v="1"/>
    <s v="found"/>
    <s v="Not Duplicate"/>
    <s v="match"/>
    <s v="match"/>
    <n v="0"/>
    <d v="2026-03-15T00:00:00"/>
    <n v="2"/>
    <s v="Within SLA"/>
    <x v="1"/>
    <n v="0"/>
    <n v="0"/>
    <n v="0"/>
    <n v="0"/>
    <n v="0"/>
  </r>
  <r>
    <s v="TXN000819"/>
    <n v="410.76"/>
    <n v="410.76"/>
    <s v="SUCCESS"/>
    <s v="SUCCESS"/>
    <n v="1"/>
    <s v="found"/>
    <s v="Not Duplicate"/>
    <s v="match"/>
    <s v="match"/>
    <n v="0"/>
    <d v="2026-02-15T00:00:00"/>
    <n v="5"/>
    <s v="SLA Breached"/>
    <x v="1"/>
    <n v="0"/>
    <n v="0"/>
    <n v="0"/>
    <n v="0"/>
    <n v="1"/>
  </r>
  <r>
    <s v="TXN000820"/>
    <n v="8120.74"/>
    <n v="8120.74"/>
    <s v="SUCCESS"/>
    <s v="SUCCESS"/>
    <n v="1"/>
    <s v="found"/>
    <s v="Not Duplicate"/>
    <s v="match"/>
    <s v="match"/>
    <n v="0"/>
    <d v="2026-03-28T00:00:00"/>
    <n v="0"/>
    <s v="Within SLA"/>
    <x v="2"/>
    <n v="0"/>
    <n v="0"/>
    <n v="0"/>
    <n v="0"/>
    <n v="0"/>
  </r>
  <r>
    <s v="TXN000821"/>
    <n v="1399.95"/>
    <n v="1399.95"/>
    <s v="SUCCESS"/>
    <s v="SUCCESS"/>
    <n v="1"/>
    <s v="found"/>
    <s v="Not Duplicate"/>
    <s v="match"/>
    <s v="match"/>
    <n v="0"/>
    <d v="2026-03-12T00:00:00"/>
    <n v="2"/>
    <s v="Within SLA"/>
    <x v="0"/>
    <n v="0"/>
    <n v="0"/>
    <n v="0"/>
    <n v="0"/>
    <n v="0"/>
  </r>
  <r>
    <s v="TXN000822"/>
    <n v="988.39"/>
    <e v="#N/A"/>
    <s v="SUCCESS"/>
    <e v="#N/A"/>
    <n v="0"/>
    <s v="missing"/>
    <s v="Not Duplicate"/>
    <s v="not processed"/>
    <s v="not processed"/>
    <s v="missing"/>
    <s v="not processed"/>
    <s v="not processed"/>
    <s v="Not Processed"/>
    <x v="0"/>
    <n v="1"/>
    <n v="0"/>
    <n v="0"/>
    <n v="0"/>
    <n v="0"/>
  </r>
  <r>
    <s v="TXN000823"/>
    <n v="2462.31"/>
    <n v="2462.31"/>
    <s v="SUCCESS"/>
    <s v="SUCCESS"/>
    <n v="1"/>
    <s v="found"/>
    <s v="Not Duplicate"/>
    <s v="match"/>
    <s v="match"/>
    <n v="0"/>
    <d v="2026-01-05T00:00:00"/>
    <n v="0"/>
    <s v="Within SLA"/>
    <x v="2"/>
    <n v="0"/>
    <n v="0"/>
    <n v="0"/>
    <n v="0"/>
    <n v="0"/>
  </r>
  <r>
    <s v="TXN000824"/>
    <n v="4278.6099999999997"/>
    <n v="4278.6099999999997"/>
    <s v="SUCCESS"/>
    <s v="SUCCESS"/>
    <n v="1"/>
    <s v="found"/>
    <s v="Not Duplicate"/>
    <s v="match"/>
    <s v="match"/>
    <n v="0"/>
    <d v="2026-01-19T00:00:00"/>
    <n v="2"/>
    <s v="Within SLA"/>
    <x v="2"/>
    <n v="0"/>
    <n v="0"/>
    <n v="0"/>
    <n v="0"/>
    <n v="0"/>
  </r>
  <r>
    <s v="TXN000825"/>
    <n v="4042.73"/>
    <n v="4042.73"/>
    <s v="SUCCESS"/>
    <s v="SUCCESS"/>
    <n v="1"/>
    <s v="found"/>
    <s v="Not Duplicate"/>
    <s v="match"/>
    <s v="match"/>
    <n v="0"/>
    <d v="2026-02-12T00:00:00"/>
    <n v="2"/>
    <s v="Within SLA"/>
    <x v="3"/>
    <n v="0"/>
    <n v="0"/>
    <n v="0"/>
    <n v="0"/>
    <n v="0"/>
  </r>
  <r>
    <s v="TXN000826"/>
    <n v="1258.68"/>
    <n v="1258.68"/>
    <s v="SUCCESS"/>
    <s v="SUCCESS"/>
    <n v="1"/>
    <s v="found"/>
    <s v="Not Duplicate"/>
    <s v="match"/>
    <s v="match"/>
    <n v="0"/>
    <d v="2026-01-20T00:00:00"/>
    <n v="1"/>
    <s v="Within SLA"/>
    <x v="1"/>
    <n v="0"/>
    <n v="0"/>
    <n v="0"/>
    <n v="0"/>
    <n v="0"/>
  </r>
  <r>
    <s v="TXN000827"/>
    <n v="34368.379999999997"/>
    <n v="34368.379999999997"/>
    <s v="SUCCESS"/>
    <s v="SUCCESS"/>
    <n v="1"/>
    <s v="found"/>
    <s v="Not Duplicate"/>
    <s v="match"/>
    <s v="match"/>
    <n v="0"/>
    <d v="2026-03-18T00:00:00"/>
    <n v="0"/>
    <s v="Within SLA"/>
    <x v="1"/>
    <n v="0"/>
    <n v="0"/>
    <n v="0"/>
    <n v="0"/>
    <n v="0"/>
  </r>
  <r>
    <s v="TXN000828"/>
    <n v="3523.91"/>
    <n v="3523.91"/>
    <s v="SUCCESS"/>
    <s v="SUCCESS"/>
    <n v="1"/>
    <s v="found"/>
    <s v="Not Duplicate"/>
    <s v="match"/>
    <s v="match"/>
    <n v="0"/>
    <d v="2026-02-02T00:00:00"/>
    <n v="2"/>
    <s v="Within SLA"/>
    <x v="0"/>
    <n v="0"/>
    <n v="0"/>
    <n v="0"/>
    <n v="0"/>
    <n v="0"/>
  </r>
  <r>
    <s v="TXN000829"/>
    <n v="303.64999999999998"/>
    <n v="303.64999999999998"/>
    <s v="SUCCESS"/>
    <s v="SUCCESS"/>
    <n v="2"/>
    <s v="found"/>
    <s v="Duplicate"/>
    <s v="match"/>
    <s v="match"/>
    <n v="0"/>
    <d v="2026-01-12T00:00:00"/>
    <n v="1"/>
    <s v="Within SLA"/>
    <x v="0"/>
    <n v="0"/>
    <n v="1"/>
    <n v="0"/>
    <n v="0"/>
    <n v="0"/>
  </r>
  <r>
    <s v="TXN000830"/>
    <n v="505.62"/>
    <n v="505.62"/>
    <s v="SUCCESS"/>
    <s v="SUCCESS"/>
    <n v="1"/>
    <s v="found"/>
    <s v="Not Duplicate"/>
    <s v="match"/>
    <s v="match"/>
    <n v="0"/>
    <d v="2026-02-25T00:00:00"/>
    <n v="0"/>
    <s v="Within SLA"/>
    <x v="0"/>
    <n v="0"/>
    <n v="0"/>
    <n v="0"/>
    <n v="0"/>
    <n v="0"/>
  </r>
  <r>
    <s v="TXN000831"/>
    <n v="8937.4599999999991"/>
    <n v="8937.4599999999991"/>
    <s v="SUCCESS"/>
    <s v="SUCCESS"/>
    <n v="1"/>
    <s v="found"/>
    <s v="Not Duplicate"/>
    <s v="match"/>
    <s v="match"/>
    <n v="0"/>
    <d v="2026-01-22T00:00:00"/>
    <n v="3"/>
    <s v="SLA Breached"/>
    <x v="3"/>
    <n v="0"/>
    <n v="0"/>
    <n v="0"/>
    <n v="0"/>
    <n v="1"/>
  </r>
  <r>
    <s v="TXN000832"/>
    <n v="529.05999999999995"/>
    <n v="529.05999999999995"/>
    <s v="SUCCESS"/>
    <s v="SUCCESS"/>
    <n v="1"/>
    <s v="found"/>
    <s v="Not Duplicate"/>
    <s v="match"/>
    <s v="match"/>
    <n v="0"/>
    <d v="2026-02-13T00:00:00"/>
    <n v="0"/>
    <s v="Within SLA"/>
    <x v="0"/>
    <n v="0"/>
    <n v="0"/>
    <n v="0"/>
    <n v="0"/>
    <n v="0"/>
  </r>
  <r>
    <s v="TXN000833"/>
    <n v="12123.12"/>
    <n v="12123.12"/>
    <s v="SUCCESS"/>
    <s v="SUCCESS"/>
    <n v="1"/>
    <s v="found"/>
    <s v="Not Duplicate"/>
    <s v="match"/>
    <s v="match"/>
    <n v="0"/>
    <d v="2026-02-27T00:00:00"/>
    <n v="1"/>
    <s v="Within SLA"/>
    <x v="2"/>
    <n v="0"/>
    <n v="0"/>
    <n v="0"/>
    <n v="0"/>
    <n v="0"/>
  </r>
  <r>
    <s v="TXN000834"/>
    <n v="2803.58"/>
    <n v="2803.58"/>
    <s v="SUCCESS"/>
    <s v="SUCCESS"/>
    <n v="1"/>
    <s v="found"/>
    <s v="Not Duplicate"/>
    <s v="match"/>
    <s v="match"/>
    <n v="0"/>
    <d v="2026-01-08T00:00:00"/>
    <n v="1"/>
    <s v="Within SLA"/>
    <x v="0"/>
    <n v="0"/>
    <n v="0"/>
    <n v="0"/>
    <n v="0"/>
    <n v="0"/>
  </r>
  <r>
    <s v="TXN000835"/>
    <n v="26020.98"/>
    <n v="26020.98"/>
    <s v="SUCCESS"/>
    <s v="SUCCESS"/>
    <n v="1"/>
    <s v="found"/>
    <s v="Not Duplicate"/>
    <s v="match"/>
    <s v="match"/>
    <n v="0"/>
    <d v="2026-02-12T00:00:00"/>
    <n v="5"/>
    <s v="SLA Breached"/>
    <x v="0"/>
    <n v="0"/>
    <n v="0"/>
    <n v="0"/>
    <n v="0"/>
    <n v="1"/>
  </r>
  <r>
    <s v="TXN000836"/>
    <n v="27200.59"/>
    <n v="27200.59"/>
    <s v="SUCCESS"/>
    <s v="SUCCESS"/>
    <n v="1"/>
    <s v="found"/>
    <s v="Not Duplicate"/>
    <s v="match"/>
    <s v="match"/>
    <n v="0"/>
    <d v="2026-03-23T00:00:00"/>
    <n v="3"/>
    <s v="SLA Breached"/>
    <x v="0"/>
    <n v="0"/>
    <n v="0"/>
    <n v="0"/>
    <n v="0"/>
    <n v="1"/>
  </r>
  <r>
    <s v="TXN000837"/>
    <n v="4179.16"/>
    <n v="4179.16"/>
    <s v="SUCCESS"/>
    <s v="SUCCESS"/>
    <n v="1"/>
    <s v="found"/>
    <s v="Not Duplicate"/>
    <s v="match"/>
    <s v="match"/>
    <n v="0"/>
    <d v="2026-03-19T00:00:00"/>
    <n v="1"/>
    <s v="Within SLA"/>
    <x v="4"/>
    <n v="0"/>
    <n v="0"/>
    <n v="0"/>
    <n v="0"/>
    <n v="0"/>
  </r>
  <r>
    <s v="TXN000838"/>
    <n v="61647.3"/>
    <n v="61647.3"/>
    <s v="SUCCESS"/>
    <s v="SUCCESS"/>
    <n v="1"/>
    <s v="found"/>
    <s v="Not Duplicate"/>
    <s v="match"/>
    <s v="match"/>
    <n v="0"/>
    <d v="2026-02-16T00:00:00"/>
    <n v="0"/>
    <s v="Within SLA"/>
    <x v="3"/>
    <n v="0"/>
    <n v="0"/>
    <n v="0"/>
    <n v="0"/>
    <n v="0"/>
  </r>
  <r>
    <s v="TXN000839"/>
    <n v="529.17999999999995"/>
    <n v="529.17999999999995"/>
    <s v="SUCCESS"/>
    <s v="SUCCESS"/>
    <n v="1"/>
    <s v="found"/>
    <s v="Not Duplicate"/>
    <s v="match"/>
    <s v="match"/>
    <n v="0"/>
    <d v="2026-01-17T00:00:00"/>
    <n v="0"/>
    <s v="Within SLA"/>
    <x v="0"/>
    <n v="0"/>
    <n v="0"/>
    <n v="0"/>
    <n v="0"/>
    <n v="0"/>
  </r>
  <r>
    <s v="TXN000840"/>
    <n v="1274.97"/>
    <n v="1274.97"/>
    <s v="SUCCESS"/>
    <s v="SUCCESS"/>
    <n v="1"/>
    <s v="found"/>
    <s v="Not Duplicate"/>
    <s v="match"/>
    <s v="match"/>
    <n v="0"/>
    <d v="2026-02-09T00:00:00"/>
    <n v="2"/>
    <s v="Within SLA"/>
    <x v="0"/>
    <n v="0"/>
    <n v="0"/>
    <n v="0"/>
    <n v="0"/>
    <n v="0"/>
  </r>
  <r>
    <s v="TXN000841"/>
    <n v="5428.46"/>
    <n v="5428.46"/>
    <s v="SUCCESS"/>
    <s v="SUCCESS"/>
    <n v="1"/>
    <s v="found"/>
    <s v="Not Duplicate"/>
    <s v="match"/>
    <s v="match"/>
    <n v="0"/>
    <d v="2026-02-10T00:00:00"/>
    <n v="1"/>
    <s v="Within SLA"/>
    <x v="1"/>
    <n v="0"/>
    <n v="0"/>
    <n v="0"/>
    <n v="0"/>
    <n v="0"/>
  </r>
  <r>
    <s v="TXN000842"/>
    <n v="8206.6"/>
    <n v="8206.6"/>
    <s v="SUCCESS"/>
    <s v="SUCCESS"/>
    <n v="1"/>
    <s v="found"/>
    <s v="Not Duplicate"/>
    <s v="match"/>
    <s v="match"/>
    <n v="0"/>
    <d v="2026-02-22T00:00:00"/>
    <n v="1"/>
    <s v="Within SLA"/>
    <x v="3"/>
    <n v="0"/>
    <n v="0"/>
    <n v="0"/>
    <n v="0"/>
    <n v="0"/>
  </r>
  <r>
    <s v="TXN000843"/>
    <n v="2800.52"/>
    <n v="2800.52"/>
    <s v="SUCCESS"/>
    <s v="SUCCESS"/>
    <n v="1"/>
    <s v="found"/>
    <s v="Not Duplicate"/>
    <s v="match"/>
    <s v="match"/>
    <n v="0"/>
    <d v="2026-01-20T00:00:00"/>
    <n v="1"/>
    <s v="Within SLA"/>
    <x v="0"/>
    <n v="0"/>
    <n v="0"/>
    <n v="0"/>
    <n v="0"/>
    <n v="0"/>
  </r>
  <r>
    <s v="TXN000844"/>
    <n v="6646.24"/>
    <n v="7310.86"/>
    <s v="SUCCESS"/>
    <s v="SUCCESS"/>
    <n v="1"/>
    <s v="found"/>
    <s v="Not Duplicate"/>
    <s v="mismatch"/>
    <s v="match"/>
    <n v="664.61999999999989"/>
    <d v="2026-01-03T00:00:00"/>
    <n v="1"/>
    <s v="Within SLA"/>
    <x v="0"/>
    <n v="0"/>
    <n v="0"/>
    <n v="1"/>
    <n v="0"/>
    <n v="0"/>
  </r>
  <r>
    <s v="TXN000845"/>
    <n v="1841.19"/>
    <n v="1841.19"/>
    <s v="SUCCESS"/>
    <s v="SUCCESS"/>
    <n v="1"/>
    <s v="found"/>
    <s v="Not Duplicate"/>
    <s v="match"/>
    <s v="match"/>
    <n v="0"/>
    <d v="2026-04-01T00:00:00"/>
    <n v="2"/>
    <s v="Within SLA"/>
    <x v="0"/>
    <n v="0"/>
    <n v="0"/>
    <n v="0"/>
    <n v="0"/>
    <n v="0"/>
  </r>
  <r>
    <s v="TXN000846"/>
    <n v="3393.76"/>
    <n v="3393.76"/>
    <s v="SUCCESS"/>
    <s v="SUCCESS"/>
    <n v="1"/>
    <s v="found"/>
    <s v="Not Duplicate"/>
    <s v="match"/>
    <s v="match"/>
    <n v="0"/>
    <d v="2026-02-14T00:00:00"/>
    <n v="1"/>
    <s v="Within SLA"/>
    <x v="1"/>
    <n v="0"/>
    <n v="0"/>
    <n v="0"/>
    <n v="0"/>
    <n v="0"/>
  </r>
  <r>
    <s v="TXN000847"/>
    <n v="1441.06"/>
    <n v="1441.06"/>
    <s v="SUCCESS"/>
    <s v="SUCCESS"/>
    <n v="1"/>
    <s v="found"/>
    <s v="Not Duplicate"/>
    <s v="match"/>
    <s v="match"/>
    <n v="0"/>
    <d v="2026-01-23T00:00:00"/>
    <n v="2"/>
    <s v="Within SLA"/>
    <x v="3"/>
    <n v="0"/>
    <n v="0"/>
    <n v="0"/>
    <n v="0"/>
    <n v="0"/>
  </r>
  <r>
    <s v="TXN000848"/>
    <n v="719.93"/>
    <n v="719.93"/>
    <s v="SUCCESS"/>
    <s v="SUCCESS"/>
    <n v="1"/>
    <s v="found"/>
    <s v="Not Duplicate"/>
    <s v="match"/>
    <s v="match"/>
    <n v="0"/>
    <d v="2026-01-21T00:00:00"/>
    <n v="2"/>
    <s v="Within SLA"/>
    <x v="2"/>
    <n v="0"/>
    <n v="0"/>
    <n v="0"/>
    <n v="0"/>
    <n v="0"/>
  </r>
  <r>
    <s v="TXN000849"/>
    <n v="870.65"/>
    <e v="#N/A"/>
    <s v="SUCCESS"/>
    <e v="#N/A"/>
    <n v="0"/>
    <s v="missing"/>
    <s v="Not Duplicate"/>
    <s v="not processed"/>
    <s v="not processed"/>
    <s v="missing"/>
    <s v="not processed"/>
    <s v="not processed"/>
    <s v="Not Processed"/>
    <x v="0"/>
    <n v="1"/>
    <n v="0"/>
    <n v="0"/>
    <n v="0"/>
    <n v="0"/>
  </r>
  <r>
    <s v="TXN000850"/>
    <n v="22575.66"/>
    <n v="22575.66"/>
    <s v="SUCCESS"/>
    <s v="SUCCESS"/>
    <n v="1"/>
    <s v="found"/>
    <s v="Not Duplicate"/>
    <s v="match"/>
    <s v="match"/>
    <n v="0"/>
    <d v="2026-03-15T00:00:00"/>
    <n v="2"/>
    <s v="Within SLA"/>
    <x v="3"/>
    <n v="0"/>
    <n v="0"/>
    <n v="0"/>
    <n v="0"/>
    <n v="0"/>
  </r>
  <r>
    <s v="TXN000851"/>
    <n v="2465.91"/>
    <n v="2465.91"/>
    <s v="SUCCESS"/>
    <s v="SUCCESS"/>
    <n v="1"/>
    <s v="found"/>
    <s v="Not Duplicate"/>
    <s v="match"/>
    <s v="match"/>
    <n v="0"/>
    <d v="2026-02-15T00:00:00"/>
    <n v="1"/>
    <s v="Within SLA"/>
    <x v="0"/>
    <n v="0"/>
    <n v="0"/>
    <n v="0"/>
    <n v="0"/>
    <n v="0"/>
  </r>
  <r>
    <s v="TXN000852"/>
    <n v="1603.08"/>
    <n v="1603.08"/>
    <s v="SUCCESS"/>
    <s v="SUCCESS"/>
    <n v="1"/>
    <s v="found"/>
    <s v="Not Duplicate"/>
    <s v="match"/>
    <s v="match"/>
    <n v="0"/>
    <d v="2026-01-11T00:00:00"/>
    <n v="0"/>
    <s v="Within SLA"/>
    <x v="4"/>
    <n v="0"/>
    <n v="0"/>
    <n v="0"/>
    <n v="0"/>
    <n v="0"/>
  </r>
  <r>
    <s v="TXN000853"/>
    <n v="6500.73"/>
    <n v="6500.73"/>
    <s v="SUCCESS"/>
    <s v="SUCCESS"/>
    <n v="1"/>
    <s v="found"/>
    <s v="Not Duplicate"/>
    <s v="match"/>
    <s v="match"/>
    <n v="0"/>
    <d v="2026-03-14T00:00:00"/>
    <n v="2"/>
    <s v="Within SLA"/>
    <x v="4"/>
    <n v="0"/>
    <n v="0"/>
    <n v="0"/>
    <n v="0"/>
    <n v="0"/>
  </r>
  <r>
    <s v="TXN000854"/>
    <n v="8059.17"/>
    <n v="8059.17"/>
    <s v="SUCCESS"/>
    <s v="SUCCESS"/>
    <n v="1"/>
    <s v="found"/>
    <s v="Not Duplicate"/>
    <s v="match"/>
    <s v="match"/>
    <n v="0"/>
    <d v="2026-01-16T00:00:00"/>
    <n v="3"/>
    <s v="SLA Breached"/>
    <x v="1"/>
    <n v="0"/>
    <n v="0"/>
    <n v="0"/>
    <n v="0"/>
    <n v="1"/>
  </r>
  <r>
    <s v="TXN000855"/>
    <n v="6697.92"/>
    <n v="6697.92"/>
    <s v="SUCCESS"/>
    <s v="SUCCESS"/>
    <n v="1"/>
    <s v="found"/>
    <s v="Not Duplicate"/>
    <s v="match"/>
    <s v="match"/>
    <n v="0"/>
    <d v="2026-01-18T00:00:00"/>
    <n v="2"/>
    <s v="Within SLA"/>
    <x v="0"/>
    <n v="0"/>
    <n v="0"/>
    <n v="0"/>
    <n v="0"/>
    <n v="0"/>
  </r>
  <r>
    <s v="TXN000856"/>
    <n v="3360.33"/>
    <n v="3360.33"/>
    <s v="SUCCESS"/>
    <s v="SUCCESS"/>
    <n v="1"/>
    <s v="found"/>
    <s v="Not Duplicate"/>
    <s v="match"/>
    <s v="match"/>
    <n v="0"/>
    <d v="2026-01-11T00:00:00"/>
    <n v="3"/>
    <s v="SLA Breached"/>
    <x v="3"/>
    <n v="0"/>
    <n v="0"/>
    <n v="0"/>
    <n v="0"/>
    <n v="1"/>
  </r>
  <r>
    <s v="TXN000857"/>
    <n v="3754.57"/>
    <n v="3754.57"/>
    <s v="SUCCESS"/>
    <s v="SUCCESS"/>
    <n v="1"/>
    <s v="found"/>
    <s v="Not Duplicate"/>
    <s v="match"/>
    <s v="match"/>
    <n v="0"/>
    <d v="2026-02-17T00:00:00"/>
    <n v="3"/>
    <s v="SLA Breached"/>
    <x v="4"/>
    <n v="0"/>
    <n v="0"/>
    <n v="0"/>
    <n v="0"/>
    <n v="1"/>
  </r>
  <r>
    <s v="TXN000858"/>
    <n v="567.76"/>
    <n v="567.76"/>
    <s v="SUCCESS"/>
    <s v="SUCCESS"/>
    <n v="1"/>
    <s v="found"/>
    <s v="Not Duplicate"/>
    <s v="match"/>
    <s v="match"/>
    <n v="0"/>
    <d v="2026-01-06T00:00:00"/>
    <n v="2"/>
    <s v="Within SLA"/>
    <x v="1"/>
    <n v="0"/>
    <n v="0"/>
    <n v="0"/>
    <n v="0"/>
    <n v="0"/>
  </r>
  <r>
    <s v="TXN000859"/>
    <n v="4411.5"/>
    <n v="4411.5"/>
    <s v="SUCCESS"/>
    <s v="SUCCESS"/>
    <n v="1"/>
    <s v="found"/>
    <s v="Not Duplicate"/>
    <s v="match"/>
    <s v="match"/>
    <n v="0"/>
    <d v="2026-03-31T00:00:00"/>
    <n v="0"/>
    <s v="Within SLA"/>
    <x v="4"/>
    <n v="0"/>
    <n v="0"/>
    <n v="0"/>
    <n v="0"/>
    <n v="0"/>
  </r>
  <r>
    <s v="TXN000860"/>
    <n v="8538.2900000000009"/>
    <n v="8538.2900000000009"/>
    <s v="SUCCESS"/>
    <s v="FAILED"/>
    <n v="1"/>
    <s v="found"/>
    <s v="Not Duplicate"/>
    <s v="match"/>
    <s v="mismatch"/>
    <n v="0"/>
    <d v="2026-02-19T00:00:00"/>
    <n v="1"/>
    <s v="Within SLA"/>
    <x v="3"/>
    <n v="0"/>
    <n v="0"/>
    <n v="0"/>
    <n v="1"/>
    <n v="0"/>
  </r>
  <r>
    <s v="TXN000861"/>
    <n v="2443.1"/>
    <n v="2443.1"/>
    <s v="SUCCESS"/>
    <s v="SUCCESS"/>
    <n v="1"/>
    <s v="found"/>
    <s v="Not Duplicate"/>
    <s v="match"/>
    <s v="match"/>
    <n v="0"/>
    <d v="2026-03-02T00:00:00"/>
    <n v="3"/>
    <s v="SLA Breached"/>
    <x v="0"/>
    <n v="0"/>
    <n v="0"/>
    <n v="0"/>
    <n v="0"/>
    <n v="1"/>
  </r>
  <r>
    <s v="TXN000862"/>
    <n v="5534.41"/>
    <n v="5534.41"/>
    <s v="SUCCESS"/>
    <s v="SUCCESS"/>
    <n v="1"/>
    <s v="found"/>
    <s v="Not Duplicate"/>
    <s v="match"/>
    <s v="match"/>
    <n v="0"/>
    <d v="2026-02-17T00:00:00"/>
    <n v="0"/>
    <s v="Within SLA"/>
    <x v="1"/>
    <n v="0"/>
    <n v="0"/>
    <n v="0"/>
    <n v="0"/>
    <n v="0"/>
  </r>
  <r>
    <s v="TXN000863"/>
    <n v="1335.46"/>
    <e v="#N/A"/>
    <s v="SUCCESS"/>
    <e v="#N/A"/>
    <n v="0"/>
    <s v="missing"/>
    <s v="Not Duplicate"/>
    <s v="not processed"/>
    <s v="not processed"/>
    <s v="missing"/>
    <s v="not processed"/>
    <s v="not processed"/>
    <s v="Not Processed"/>
    <x v="3"/>
    <n v="1"/>
    <n v="0"/>
    <n v="0"/>
    <n v="0"/>
    <n v="0"/>
  </r>
  <r>
    <s v="TXN000864"/>
    <n v="866.89"/>
    <n v="866.89"/>
    <s v="SUCCESS"/>
    <s v="SUCCESS"/>
    <n v="1"/>
    <s v="found"/>
    <s v="Not Duplicate"/>
    <s v="match"/>
    <s v="match"/>
    <n v="0"/>
    <d v="2026-01-04T00:00:00"/>
    <n v="2"/>
    <s v="Within SLA"/>
    <x v="0"/>
    <n v="0"/>
    <n v="0"/>
    <n v="0"/>
    <n v="0"/>
    <n v="0"/>
  </r>
  <r>
    <s v="TXN000865"/>
    <n v="6012.24"/>
    <n v="6012.24"/>
    <s v="SUCCESS"/>
    <s v="SUCCESS"/>
    <n v="1"/>
    <s v="found"/>
    <s v="Not Duplicate"/>
    <s v="match"/>
    <s v="match"/>
    <n v="0"/>
    <d v="2026-01-25T00:00:00"/>
    <n v="5"/>
    <s v="SLA Breached"/>
    <x v="3"/>
    <n v="0"/>
    <n v="0"/>
    <n v="0"/>
    <n v="0"/>
    <n v="1"/>
  </r>
  <r>
    <s v="TXN000866"/>
    <n v="7689.76"/>
    <n v="7689.76"/>
    <s v="SUCCESS"/>
    <s v="SUCCESS"/>
    <n v="1"/>
    <s v="found"/>
    <s v="Not Duplicate"/>
    <s v="match"/>
    <s v="match"/>
    <n v="0"/>
    <d v="2026-01-17T00:00:00"/>
    <n v="3"/>
    <s v="SLA Breached"/>
    <x v="0"/>
    <n v="0"/>
    <n v="0"/>
    <n v="0"/>
    <n v="0"/>
    <n v="1"/>
  </r>
  <r>
    <s v="TXN000867"/>
    <n v="27119.8"/>
    <n v="27119.8"/>
    <s v="SUCCESS"/>
    <s v="SUCCESS"/>
    <n v="1"/>
    <s v="found"/>
    <s v="Not Duplicate"/>
    <s v="match"/>
    <s v="match"/>
    <n v="0"/>
    <d v="2026-02-07T00:00:00"/>
    <n v="1"/>
    <s v="Within SLA"/>
    <x v="2"/>
    <n v="0"/>
    <n v="0"/>
    <n v="0"/>
    <n v="0"/>
    <n v="0"/>
  </r>
  <r>
    <s v="TXN000868"/>
    <n v="28352.05"/>
    <n v="28352.05"/>
    <s v="SUCCESS"/>
    <s v="SUCCESS"/>
    <n v="1"/>
    <s v="found"/>
    <s v="Not Duplicate"/>
    <s v="match"/>
    <s v="match"/>
    <n v="0"/>
    <d v="2026-02-06T00:00:00"/>
    <n v="2"/>
    <s v="Within SLA"/>
    <x v="0"/>
    <n v="0"/>
    <n v="0"/>
    <n v="0"/>
    <n v="0"/>
    <n v="0"/>
  </r>
  <r>
    <s v="TXN000869"/>
    <n v="1241.1300000000001"/>
    <n v="1241.1300000000001"/>
    <s v="SUCCESS"/>
    <s v="SUCCESS"/>
    <n v="1"/>
    <s v="found"/>
    <s v="Not Duplicate"/>
    <s v="match"/>
    <s v="match"/>
    <n v="0"/>
    <d v="2026-02-02T00:00:00"/>
    <n v="3"/>
    <s v="SLA Breached"/>
    <x v="3"/>
    <n v="0"/>
    <n v="0"/>
    <n v="0"/>
    <n v="0"/>
    <n v="1"/>
  </r>
  <r>
    <s v="TXN000870"/>
    <n v="38339.89"/>
    <n v="38339.89"/>
    <s v="SUCCESS"/>
    <s v="SUCCESS"/>
    <n v="1"/>
    <s v="found"/>
    <s v="Not Duplicate"/>
    <s v="match"/>
    <s v="match"/>
    <n v="0"/>
    <d v="2026-03-31T00:00:00"/>
    <n v="5"/>
    <s v="SLA Breached"/>
    <x v="0"/>
    <n v="0"/>
    <n v="0"/>
    <n v="0"/>
    <n v="0"/>
    <n v="1"/>
  </r>
  <r>
    <s v="TXN000871"/>
    <n v="2799.28"/>
    <n v="2799.28"/>
    <s v="FAILED"/>
    <s v="FAILED"/>
    <n v="1"/>
    <s v="found"/>
    <s v="Not Duplicate"/>
    <s v="match"/>
    <s v="match"/>
    <n v="0"/>
    <d v="2026-01-15T00:00:00"/>
    <n v="1"/>
    <s v="Within SLA"/>
    <x v="0"/>
    <n v="0"/>
    <n v="0"/>
    <n v="0"/>
    <n v="0"/>
    <n v="0"/>
  </r>
  <r>
    <s v="TXN000872"/>
    <n v="9669.83"/>
    <n v="9669.83"/>
    <s v="REVERSED"/>
    <s v="REVERSED"/>
    <n v="1"/>
    <s v="found"/>
    <s v="Not Duplicate"/>
    <s v="match"/>
    <s v="match"/>
    <n v="0"/>
    <d v="2026-01-23T00:00:00"/>
    <n v="2"/>
    <s v="Within SLA"/>
    <x v="0"/>
    <n v="0"/>
    <n v="0"/>
    <n v="0"/>
    <n v="0"/>
    <n v="0"/>
  </r>
  <r>
    <s v="TXN000873"/>
    <n v="5358.32"/>
    <n v="5358.32"/>
    <s v="SUCCESS"/>
    <s v="SUCCESS"/>
    <n v="1"/>
    <s v="found"/>
    <s v="Not Duplicate"/>
    <s v="match"/>
    <s v="match"/>
    <n v="0"/>
    <d v="2026-02-28T00:00:00"/>
    <n v="2"/>
    <s v="Within SLA"/>
    <x v="0"/>
    <n v="0"/>
    <n v="0"/>
    <n v="0"/>
    <n v="0"/>
    <n v="0"/>
  </r>
  <r>
    <s v="TXN000874"/>
    <n v="3782.76"/>
    <n v="3782.76"/>
    <s v="SUCCESS"/>
    <s v="SUCCESS"/>
    <n v="1"/>
    <s v="found"/>
    <s v="Not Duplicate"/>
    <s v="match"/>
    <s v="match"/>
    <n v="0"/>
    <d v="2026-01-20T00:00:00"/>
    <n v="3"/>
    <s v="SLA Breached"/>
    <x v="0"/>
    <n v="0"/>
    <n v="0"/>
    <n v="0"/>
    <n v="0"/>
    <n v="1"/>
  </r>
  <r>
    <s v="TXN000875"/>
    <n v="54305.91"/>
    <n v="54305.91"/>
    <s v="SUCCESS"/>
    <s v="SUCCESS"/>
    <n v="1"/>
    <s v="found"/>
    <s v="Not Duplicate"/>
    <s v="match"/>
    <s v="match"/>
    <n v="0"/>
    <d v="2026-01-30T00:00:00"/>
    <n v="0"/>
    <s v="Within SLA"/>
    <x v="0"/>
    <n v="0"/>
    <n v="0"/>
    <n v="0"/>
    <n v="0"/>
    <n v="0"/>
  </r>
  <r>
    <s v="TXN000876"/>
    <n v="13093.62"/>
    <n v="13093.62"/>
    <s v="FAILED"/>
    <s v="FAILED"/>
    <n v="1"/>
    <s v="found"/>
    <s v="Not Duplicate"/>
    <s v="match"/>
    <s v="match"/>
    <n v="0"/>
    <d v="2026-03-27T00:00:00"/>
    <n v="3"/>
    <s v="SLA Breached"/>
    <x v="1"/>
    <n v="0"/>
    <n v="0"/>
    <n v="0"/>
    <n v="0"/>
    <n v="1"/>
  </r>
  <r>
    <s v="TXN000877"/>
    <n v="1159.8800000000001"/>
    <n v="1159.8800000000001"/>
    <s v="SUCCESS"/>
    <s v="SUCCESS"/>
    <n v="1"/>
    <s v="found"/>
    <s v="Not Duplicate"/>
    <s v="match"/>
    <s v="match"/>
    <n v="0"/>
    <d v="2026-02-28T00:00:00"/>
    <n v="2"/>
    <s v="Within SLA"/>
    <x v="0"/>
    <n v="0"/>
    <n v="0"/>
    <n v="0"/>
    <n v="0"/>
    <n v="0"/>
  </r>
  <r>
    <s v="TXN000878"/>
    <n v="6162.34"/>
    <n v="6162.34"/>
    <s v="SUCCESS"/>
    <s v="SUCCESS"/>
    <n v="1"/>
    <s v="found"/>
    <s v="Not Duplicate"/>
    <s v="match"/>
    <s v="match"/>
    <n v="0"/>
    <d v="2026-02-04T00:00:00"/>
    <n v="0"/>
    <s v="Within SLA"/>
    <x v="2"/>
    <n v="0"/>
    <n v="0"/>
    <n v="0"/>
    <n v="0"/>
    <n v="0"/>
  </r>
  <r>
    <s v="TXN000879"/>
    <n v="3052.22"/>
    <n v="3052.22"/>
    <s v="SUCCESS"/>
    <s v="SUCCESS"/>
    <n v="1"/>
    <s v="found"/>
    <s v="Not Duplicate"/>
    <s v="match"/>
    <s v="match"/>
    <n v="0"/>
    <d v="2026-01-16T00:00:00"/>
    <n v="3"/>
    <s v="SLA Breached"/>
    <x v="0"/>
    <n v="0"/>
    <n v="0"/>
    <n v="0"/>
    <n v="0"/>
    <n v="1"/>
  </r>
  <r>
    <s v="TXN000880"/>
    <n v="6978.75"/>
    <n v="6978.75"/>
    <s v="SUCCESS"/>
    <s v="SUCCESS"/>
    <n v="1"/>
    <s v="found"/>
    <s v="Not Duplicate"/>
    <s v="match"/>
    <s v="match"/>
    <n v="0"/>
    <d v="2026-03-25T00:00:00"/>
    <n v="3"/>
    <s v="SLA Breached"/>
    <x v="2"/>
    <n v="0"/>
    <n v="0"/>
    <n v="0"/>
    <n v="0"/>
    <n v="1"/>
  </r>
  <r>
    <s v="TXN000881"/>
    <n v="3462.02"/>
    <n v="3462.02"/>
    <s v="SUCCESS"/>
    <s v="SUCCESS"/>
    <n v="1"/>
    <s v="found"/>
    <s v="Not Duplicate"/>
    <s v="match"/>
    <s v="match"/>
    <n v="0"/>
    <d v="2026-03-21T00:00:00"/>
    <n v="1"/>
    <s v="Within SLA"/>
    <x v="0"/>
    <n v="0"/>
    <n v="0"/>
    <n v="0"/>
    <n v="0"/>
    <n v="0"/>
  </r>
  <r>
    <s v="TXN000882"/>
    <n v="9680.48"/>
    <n v="9680.48"/>
    <s v="SUCCESS"/>
    <s v="SUCCESS"/>
    <n v="1"/>
    <s v="found"/>
    <s v="Not Duplicate"/>
    <s v="match"/>
    <s v="match"/>
    <n v="0"/>
    <d v="2026-03-27T00:00:00"/>
    <n v="3"/>
    <s v="SLA Breached"/>
    <x v="3"/>
    <n v="0"/>
    <n v="0"/>
    <n v="0"/>
    <n v="0"/>
    <n v="1"/>
  </r>
  <r>
    <s v="TXN000883"/>
    <n v="12938.95"/>
    <n v="12938.95"/>
    <s v="SUCCESS"/>
    <s v="SUCCESS"/>
    <n v="1"/>
    <s v="found"/>
    <s v="Not Duplicate"/>
    <s v="match"/>
    <s v="match"/>
    <n v="0"/>
    <d v="2026-01-30T00:00:00"/>
    <n v="5"/>
    <s v="SLA Breached"/>
    <x v="2"/>
    <n v="0"/>
    <n v="0"/>
    <n v="0"/>
    <n v="0"/>
    <n v="1"/>
  </r>
  <r>
    <s v="TXN000884"/>
    <n v="2984.27"/>
    <n v="2984.27"/>
    <s v="SUCCESS"/>
    <s v="SUCCESS"/>
    <n v="1"/>
    <s v="found"/>
    <s v="Not Duplicate"/>
    <s v="match"/>
    <s v="match"/>
    <n v="0"/>
    <d v="2026-02-26T00:00:00"/>
    <n v="0"/>
    <s v="Within SLA"/>
    <x v="0"/>
    <n v="0"/>
    <n v="0"/>
    <n v="0"/>
    <n v="0"/>
    <n v="0"/>
  </r>
  <r>
    <s v="TXN000885"/>
    <n v="4921.12"/>
    <n v="4921.12"/>
    <s v="SUCCESS"/>
    <s v="SUCCESS"/>
    <n v="1"/>
    <s v="found"/>
    <s v="Not Duplicate"/>
    <s v="match"/>
    <s v="match"/>
    <n v="0"/>
    <d v="2026-02-10T00:00:00"/>
    <n v="2"/>
    <s v="Within SLA"/>
    <x v="2"/>
    <n v="0"/>
    <n v="0"/>
    <n v="0"/>
    <n v="0"/>
    <n v="0"/>
  </r>
  <r>
    <s v="TXN000886"/>
    <n v="4374.92"/>
    <n v="4374.92"/>
    <s v="SUCCESS"/>
    <s v="SUCCESS"/>
    <n v="1"/>
    <s v="found"/>
    <s v="Not Duplicate"/>
    <s v="match"/>
    <s v="match"/>
    <n v="0"/>
    <d v="2026-01-21T00:00:00"/>
    <n v="1"/>
    <s v="Within SLA"/>
    <x v="2"/>
    <n v="0"/>
    <n v="0"/>
    <n v="0"/>
    <n v="0"/>
    <n v="0"/>
  </r>
  <r>
    <s v="TXN000887"/>
    <n v="1145.8499999999999"/>
    <n v="1145.8499999999999"/>
    <s v="SUCCESS"/>
    <s v="SUCCESS"/>
    <n v="1"/>
    <s v="found"/>
    <s v="Not Duplicate"/>
    <s v="match"/>
    <s v="match"/>
    <n v="0"/>
    <d v="2026-01-13T00:00:00"/>
    <n v="2"/>
    <s v="Within SLA"/>
    <x v="0"/>
    <n v="0"/>
    <n v="0"/>
    <n v="0"/>
    <n v="0"/>
    <n v="0"/>
  </r>
  <r>
    <s v="TXN000888"/>
    <n v="1631.01"/>
    <n v="1631.01"/>
    <s v="FAILED"/>
    <s v="FAILED"/>
    <n v="1"/>
    <s v="found"/>
    <s v="Not Duplicate"/>
    <s v="match"/>
    <s v="match"/>
    <n v="0"/>
    <d v="2026-03-31T00:00:00"/>
    <n v="3"/>
    <s v="SLA Breached"/>
    <x v="1"/>
    <n v="0"/>
    <n v="0"/>
    <n v="0"/>
    <n v="0"/>
    <n v="1"/>
  </r>
  <r>
    <s v="TXN000889"/>
    <n v="11224.7"/>
    <n v="11224.7"/>
    <s v="SUCCESS"/>
    <s v="SUCCESS"/>
    <n v="1"/>
    <s v="found"/>
    <s v="Not Duplicate"/>
    <s v="match"/>
    <s v="match"/>
    <n v="0"/>
    <d v="2026-03-12T00:00:00"/>
    <n v="2"/>
    <s v="Within SLA"/>
    <x v="3"/>
    <n v="0"/>
    <n v="0"/>
    <n v="0"/>
    <n v="0"/>
    <n v="0"/>
  </r>
  <r>
    <s v="TXN000890"/>
    <n v="4596.96"/>
    <n v="4596.96"/>
    <s v="SUCCESS"/>
    <s v="SUCCESS"/>
    <n v="1"/>
    <s v="found"/>
    <s v="Not Duplicate"/>
    <s v="match"/>
    <s v="match"/>
    <n v="0"/>
    <d v="2026-01-24T00:00:00"/>
    <n v="5"/>
    <s v="SLA Breached"/>
    <x v="0"/>
    <n v="0"/>
    <n v="0"/>
    <n v="0"/>
    <n v="0"/>
    <n v="1"/>
  </r>
  <r>
    <s v="TXN000891"/>
    <n v="1220.79"/>
    <n v="1220.79"/>
    <s v="SUCCESS"/>
    <s v="SUCCESS"/>
    <n v="1"/>
    <s v="found"/>
    <s v="Not Duplicate"/>
    <s v="match"/>
    <s v="match"/>
    <n v="0"/>
    <d v="2026-02-07T00:00:00"/>
    <n v="0"/>
    <s v="Within SLA"/>
    <x v="0"/>
    <n v="0"/>
    <n v="0"/>
    <n v="0"/>
    <n v="0"/>
    <n v="0"/>
  </r>
  <r>
    <s v="TXN000892"/>
    <n v="1913.08"/>
    <n v="1913.08"/>
    <s v="SUCCESS"/>
    <s v="SUCCESS"/>
    <n v="1"/>
    <s v="found"/>
    <s v="Not Duplicate"/>
    <s v="match"/>
    <s v="match"/>
    <n v="0"/>
    <d v="2026-01-22T00:00:00"/>
    <n v="3"/>
    <s v="SLA Breached"/>
    <x v="3"/>
    <n v="0"/>
    <n v="0"/>
    <n v="0"/>
    <n v="0"/>
    <n v="1"/>
  </r>
  <r>
    <s v="TXN000893"/>
    <n v="4538.1499999999996"/>
    <n v="4538.1499999999996"/>
    <s v="SUCCESS"/>
    <s v="SUCCESS"/>
    <n v="1"/>
    <s v="found"/>
    <s v="Not Duplicate"/>
    <s v="match"/>
    <s v="match"/>
    <n v="0"/>
    <d v="2026-02-27T00:00:00"/>
    <n v="0"/>
    <s v="Within SLA"/>
    <x v="0"/>
    <n v="0"/>
    <n v="0"/>
    <n v="0"/>
    <n v="0"/>
    <n v="0"/>
  </r>
  <r>
    <s v="TXN000894"/>
    <n v="736.53"/>
    <n v="883.84"/>
    <s v="SUCCESS"/>
    <s v="SUCCESS"/>
    <n v="1"/>
    <s v="found"/>
    <s v="Not Duplicate"/>
    <s v="mismatch"/>
    <s v="match"/>
    <n v="147.31000000000006"/>
    <d v="2026-02-05T00:00:00"/>
    <n v="0"/>
    <s v="Within SLA"/>
    <x v="0"/>
    <n v="0"/>
    <n v="0"/>
    <n v="1"/>
    <n v="0"/>
    <n v="0"/>
  </r>
  <r>
    <s v="TXN000895"/>
    <n v="3921.92"/>
    <n v="3921.92"/>
    <s v="SUCCESS"/>
    <s v="SUCCESS"/>
    <n v="1"/>
    <s v="found"/>
    <s v="Not Duplicate"/>
    <s v="match"/>
    <s v="match"/>
    <n v="0"/>
    <d v="2026-03-12T00:00:00"/>
    <n v="3"/>
    <s v="SLA Breached"/>
    <x v="0"/>
    <n v="0"/>
    <n v="0"/>
    <n v="0"/>
    <n v="0"/>
    <n v="1"/>
  </r>
  <r>
    <s v="TXN000896"/>
    <n v="3410.29"/>
    <n v="3410.29"/>
    <s v="FAILED"/>
    <s v="FAILED"/>
    <n v="1"/>
    <s v="found"/>
    <s v="Not Duplicate"/>
    <s v="match"/>
    <s v="match"/>
    <n v="0"/>
    <d v="2026-01-23T00:00:00"/>
    <n v="0"/>
    <s v="Within SLA"/>
    <x v="1"/>
    <n v="0"/>
    <n v="0"/>
    <n v="0"/>
    <n v="0"/>
    <n v="0"/>
  </r>
  <r>
    <s v="TXN000897"/>
    <n v="919.27"/>
    <n v="919.27"/>
    <s v="SUCCESS"/>
    <s v="SUCCESS"/>
    <n v="1"/>
    <s v="found"/>
    <s v="Not Duplicate"/>
    <s v="match"/>
    <s v="match"/>
    <n v="0"/>
    <d v="2026-03-07T00:00:00"/>
    <n v="2"/>
    <s v="Within SLA"/>
    <x v="3"/>
    <n v="0"/>
    <n v="0"/>
    <n v="0"/>
    <n v="0"/>
    <n v="0"/>
  </r>
  <r>
    <s v="TXN000898"/>
    <n v="14071.29"/>
    <n v="14071.29"/>
    <s v="SUCCESS"/>
    <s v="SUCCESS"/>
    <n v="1"/>
    <s v="found"/>
    <s v="Not Duplicate"/>
    <s v="match"/>
    <s v="match"/>
    <n v="0"/>
    <d v="2026-02-18T00:00:00"/>
    <n v="3"/>
    <s v="SLA Breached"/>
    <x v="3"/>
    <n v="0"/>
    <n v="0"/>
    <n v="0"/>
    <n v="0"/>
    <n v="1"/>
  </r>
  <r>
    <s v="TXN000899"/>
    <n v="9824"/>
    <e v="#N/A"/>
    <s v="SUCCESS"/>
    <e v="#N/A"/>
    <n v="0"/>
    <s v="missing"/>
    <s v="Not Duplicate"/>
    <s v="not processed"/>
    <s v="not processed"/>
    <s v="missing"/>
    <s v="not processed"/>
    <s v="not processed"/>
    <s v="Not Processed"/>
    <x v="2"/>
    <n v="1"/>
    <n v="0"/>
    <n v="0"/>
    <n v="0"/>
    <n v="0"/>
  </r>
  <r>
    <s v="TXN000900"/>
    <n v="2839.19"/>
    <n v="2839.19"/>
    <s v="SUCCESS"/>
    <s v="SUCCESS"/>
    <n v="1"/>
    <s v="found"/>
    <s v="Not Duplicate"/>
    <s v="match"/>
    <s v="match"/>
    <n v="0"/>
    <d v="2026-01-26T00:00:00"/>
    <n v="3"/>
    <s v="SLA Breached"/>
    <x v="0"/>
    <n v="0"/>
    <n v="0"/>
    <n v="0"/>
    <n v="0"/>
    <n v="1"/>
  </r>
  <r>
    <s v="TXN000901"/>
    <n v="2183.67"/>
    <n v="2183.67"/>
    <s v="SUCCESS"/>
    <s v="SUCCESS"/>
    <n v="1"/>
    <s v="found"/>
    <s v="Not Duplicate"/>
    <s v="match"/>
    <s v="match"/>
    <n v="0"/>
    <d v="2026-02-25T00:00:00"/>
    <n v="3"/>
    <s v="SLA Breached"/>
    <x v="3"/>
    <n v="0"/>
    <n v="0"/>
    <n v="0"/>
    <n v="0"/>
    <n v="1"/>
  </r>
  <r>
    <s v="TXN000902"/>
    <n v="7006.07"/>
    <n v="7006.07"/>
    <s v="SUCCESS"/>
    <s v="SUCCESS"/>
    <n v="1"/>
    <s v="found"/>
    <s v="Not Duplicate"/>
    <s v="match"/>
    <s v="match"/>
    <n v="0"/>
    <d v="2026-03-16T00:00:00"/>
    <n v="0"/>
    <s v="Within SLA"/>
    <x v="0"/>
    <n v="0"/>
    <n v="0"/>
    <n v="0"/>
    <n v="0"/>
    <n v="0"/>
  </r>
  <r>
    <s v="TXN000903"/>
    <n v="31673.37"/>
    <n v="31673.37"/>
    <s v="SUCCESS"/>
    <s v="SUCCESS"/>
    <n v="1"/>
    <s v="found"/>
    <s v="Not Duplicate"/>
    <s v="match"/>
    <s v="match"/>
    <n v="0"/>
    <d v="2026-01-13T00:00:00"/>
    <n v="2"/>
    <s v="Within SLA"/>
    <x v="1"/>
    <n v="0"/>
    <n v="0"/>
    <n v="0"/>
    <n v="0"/>
    <n v="0"/>
  </r>
  <r>
    <s v="TXN000904"/>
    <n v="6069.5"/>
    <n v="7283.4"/>
    <s v="SUCCESS"/>
    <s v="SUCCESS"/>
    <n v="1"/>
    <s v="found"/>
    <s v="Not Duplicate"/>
    <s v="mismatch"/>
    <s v="match"/>
    <n v="1213.8999999999996"/>
    <d v="2026-01-24T00:00:00"/>
    <n v="0"/>
    <s v="Within SLA"/>
    <x v="0"/>
    <n v="0"/>
    <n v="0"/>
    <n v="1"/>
    <n v="0"/>
    <n v="0"/>
  </r>
  <r>
    <s v="TXN000905"/>
    <n v="7935.77"/>
    <n v="7935.77"/>
    <s v="SUCCESS"/>
    <s v="SUCCESS"/>
    <n v="1"/>
    <s v="found"/>
    <s v="Not Duplicate"/>
    <s v="match"/>
    <s v="match"/>
    <n v="0"/>
    <d v="2026-03-05T00:00:00"/>
    <n v="2"/>
    <s v="Within SLA"/>
    <x v="0"/>
    <n v="0"/>
    <n v="0"/>
    <n v="0"/>
    <n v="0"/>
    <n v="0"/>
  </r>
  <r>
    <s v="TXN000906"/>
    <n v="348.02"/>
    <n v="348.02"/>
    <s v="SUCCESS"/>
    <s v="SUCCESS"/>
    <n v="1"/>
    <s v="found"/>
    <s v="Not Duplicate"/>
    <s v="match"/>
    <s v="match"/>
    <n v="0"/>
    <d v="2026-03-25T00:00:00"/>
    <n v="5"/>
    <s v="SLA Breached"/>
    <x v="3"/>
    <n v="0"/>
    <n v="0"/>
    <n v="0"/>
    <n v="0"/>
    <n v="1"/>
  </r>
  <r>
    <s v="TXN000907"/>
    <n v="22893.62"/>
    <n v="22893.62"/>
    <s v="SUCCESS"/>
    <s v="SUCCESS"/>
    <n v="1"/>
    <s v="found"/>
    <s v="Not Duplicate"/>
    <s v="match"/>
    <s v="match"/>
    <n v="0"/>
    <d v="2026-01-21T00:00:00"/>
    <n v="5"/>
    <s v="SLA Breached"/>
    <x v="0"/>
    <n v="0"/>
    <n v="0"/>
    <n v="0"/>
    <n v="0"/>
    <n v="1"/>
  </r>
  <r>
    <s v="TXN000908"/>
    <n v="22280.44"/>
    <n v="22280.44"/>
    <s v="FAILED"/>
    <s v="FAILED"/>
    <n v="2"/>
    <s v="found"/>
    <s v="Duplicate"/>
    <s v="match"/>
    <s v="match"/>
    <n v="0"/>
    <d v="2026-02-16T00:00:00"/>
    <n v="0"/>
    <s v="Within SLA"/>
    <x v="1"/>
    <n v="0"/>
    <n v="1"/>
    <n v="0"/>
    <n v="0"/>
    <n v="0"/>
  </r>
  <r>
    <s v="TXN000909"/>
    <n v="1854.58"/>
    <n v="1854.58"/>
    <s v="SUCCESS"/>
    <s v="SUCCESS"/>
    <n v="1"/>
    <s v="found"/>
    <s v="Not Duplicate"/>
    <s v="match"/>
    <s v="match"/>
    <n v="0"/>
    <d v="2026-01-26T00:00:00"/>
    <n v="2"/>
    <s v="Within SLA"/>
    <x v="2"/>
    <n v="0"/>
    <n v="0"/>
    <n v="0"/>
    <n v="0"/>
    <n v="0"/>
  </r>
  <r>
    <s v="TXN000910"/>
    <n v="6838.11"/>
    <n v="6838.11"/>
    <s v="SUCCESS"/>
    <s v="SUCCESS"/>
    <n v="1"/>
    <s v="found"/>
    <s v="Not Duplicate"/>
    <s v="match"/>
    <s v="match"/>
    <n v="0"/>
    <d v="2026-01-11T00:00:00"/>
    <n v="3"/>
    <s v="SLA Breached"/>
    <x v="3"/>
    <n v="0"/>
    <n v="0"/>
    <n v="0"/>
    <n v="0"/>
    <n v="1"/>
  </r>
  <r>
    <s v="TXN000911"/>
    <n v="2360.7399999999998"/>
    <n v="2596.81"/>
    <s v="FAILED"/>
    <s v="FAILED"/>
    <n v="1"/>
    <s v="found"/>
    <s v="Not Duplicate"/>
    <s v="mismatch"/>
    <s v="match"/>
    <n v="236.07000000000016"/>
    <d v="2026-03-15T00:00:00"/>
    <n v="2"/>
    <s v="Within SLA"/>
    <x v="0"/>
    <n v="0"/>
    <n v="0"/>
    <n v="1"/>
    <n v="0"/>
    <n v="0"/>
  </r>
  <r>
    <s v="TXN000912"/>
    <n v="33972.36"/>
    <n v="33972.36"/>
    <s v="SUCCESS"/>
    <s v="FAILED"/>
    <n v="1"/>
    <s v="found"/>
    <s v="Not Duplicate"/>
    <s v="match"/>
    <s v="mismatch"/>
    <n v="0"/>
    <d v="2026-01-15T00:00:00"/>
    <n v="2"/>
    <s v="Within SLA"/>
    <x v="0"/>
    <n v="0"/>
    <n v="0"/>
    <n v="0"/>
    <n v="1"/>
    <n v="0"/>
  </r>
  <r>
    <s v="TXN000913"/>
    <n v="3647.75"/>
    <n v="3647.75"/>
    <s v="SUCCESS"/>
    <s v="SUCCESS"/>
    <n v="1"/>
    <s v="found"/>
    <s v="Not Duplicate"/>
    <s v="match"/>
    <s v="match"/>
    <n v="0"/>
    <d v="2026-03-31T00:00:00"/>
    <n v="0"/>
    <s v="Within SLA"/>
    <x v="1"/>
    <n v="0"/>
    <n v="0"/>
    <n v="0"/>
    <n v="0"/>
    <n v="0"/>
  </r>
  <r>
    <s v="TXN000914"/>
    <n v="20332.5"/>
    <n v="20332.5"/>
    <s v="SUCCESS"/>
    <s v="SUCCESS"/>
    <n v="1"/>
    <s v="found"/>
    <s v="Not Duplicate"/>
    <s v="match"/>
    <s v="match"/>
    <n v="0"/>
    <d v="2026-02-02T00:00:00"/>
    <n v="0"/>
    <s v="Within SLA"/>
    <x v="1"/>
    <n v="0"/>
    <n v="0"/>
    <n v="0"/>
    <n v="0"/>
    <n v="0"/>
  </r>
  <r>
    <s v="TXN000915"/>
    <n v="8198.2900000000009"/>
    <n v="8198.2900000000009"/>
    <s v="SUCCESS"/>
    <s v="SUCCESS"/>
    <n v="1"/>
    <s v="found"/>
    <s v="Not Duplicate"/>
    <s v="match"/>
    <s v="match"/>
    <n v="0"/>
    <d v="2026-02-02T00:00:00"/>
    <n v="1"/>
    <s v="Within SLA"/>
    <x v="0"/>
    <n v="0"/>
    <n v="0"/>
    <n v="0"/>
    <n v="0"/>
    <n v="0"/>
  </r>
  <r>
    <s v="TXN000916"/>
    <n v="2651.18"/>
    <n v="2651.18"/>
    <s v="SUCCESS"/>
    <s v="SUCCESS"/>
    <n v="1"/>
    <s v="found"/>
    <s v="Not Duplicate"/>
    <s v="match"/>
    <s v="match"/>
    <n v="0"/>
    <d v="2026-01-30T00:00:00"/>
    <n v="3"/>
    <s v="SLA Breached"/>
    <x v="1"/>
    <n v="0"/>
    <n v="0"/>
    <n v="0"/>
    <n v="0"/>
    <n v="1"/>
  </r>
  <r>
    <s v="TXN000917"/>
    <n v="13508.11"/>
    <n v="13508.11"/>
    <s v="SUCCESS"/>
    <s v="SUCCESS"/>
    <n v="1"/>
    <s v="found"/>
    <s v="Not Duplicate"/>
    <s v="match"/>
    <s v="match"/>
    <n v="0"/>
    <d v="2026-02-26T00:00:00"/>
    <n v="0"/>
    <s v="Within SLA"/>
    <x v="0"/>
    <n v="0"/>
    <n v="0"/>
    <n v="0"/>
    <n v="0"/>
    <n v="0"/>
  </r>
  <r>
    <s v="TXN000918"/>
    <n v="23011.05"/>
    <n v="23011.05"/>
    <s v="SUCCESS"/>
    <s v="SUCCESS"/>
    <n v="1"/>
    <s v="found"/>
    <s v="Not Duplicate"/>
    <s v="match"/>
    <s v="match"/>
    <n v="0"/>
    <d v="2026-02-17T00:00:00"/>
    <n v="1"/>
    <s v="Within SLA"/>
    <x v="2"/>
    <n v="0"/>
    <n v="0"/>
    <n v="0"/>
    <n v="0"/>
    <n v="0"/>
  </r>
  <r>
    <s v="TXN000919"/>
    <n v="11852.74"/>
    <n v="10667.47"/>
    <s v="SUCCESS"/>
    <s v="SUCCESS"/>
    <n v="1"/>
    <s v="found"/>
    <s v="Not Duplicate"/>
    <s v="mismatch"/>
    <s v="match"/>
    <n v="1185.2700000000004"/>
    <d v="2026-03-11T00:00:00"/>
    <n v="0"/>
    <s v="Within SLA"/>
    <x v="3"/>
    <n v="0"/>
    <n v="0"/>
    <n v="1"/>
    <n v="0"/>
    <n v="0"/>
  </r>
  <r>
    <s v="TXN000920"/>
    <n v="3526.74"/>
    <n v="3526.74"/>
    <s v="SUCCESS"/>
    <s v="SUCCESS"/>
    <n v="1"/>
    <s v="found"/>
    <s v="Not Duplicate"/>
    <s v="match"/>
    <s v="match"/>
    <n v="0"/>
    <d v="2026-03-28T00:00:00"/>
    <n v="3"/>
    <s v="SLA Breached"/>
    <x v="3"/>
    <n v="0"/>
    <n v="0"/>
    <n v="0"/>
    <n v="0"/>
    <n v="1"/>
  </r>
  <r>
    <s v="TXN000921"/>
    <n v="17556.12"/>
    <n v="17556.12"/>
    <s v="SUCCESS"/>
    <s v="SUCCESS"/>
    <n v="1"/>
    <s v="found"/>
    <s v="Not Duplicate"/>
    <s v="match"/>
    <s v="match"/>
    <n v="0"/>
    <d v="2026-01-27T00:00:00"/>
    <n v="1"/>
    <s v="Within SLA"/>
    <x v="0"/>
    <n v="0"/>
    <n v="0"/>
    <n v="0"/>
    <n v="0"/>
    <n v="0"/>
  </r>
  <r>
    <s v="TXN000922"/>
    <n v="9573.69"/>
    <n v="9573.69"/>
    <s v="SUCCESS"/>
    <s v="SUCCESS"/>
    <n v="1"/>
    <s v="found"/>
    <s v="Not Duplicate"/>
    <s v="match"/>
    <s v="match"/>
    <n v="0"/>
    <d v="2026-03-21T00:00:00"/>
    <n v="0"/>
    <s v="Within SLA"/>
    <x v="3"/>
    <n v="0"/>
    <n v="0"/>
    <n v="0"/>
    <n v="0"/>
    <n v="0"/>
  </r>
  <r>
    <s v="TXN000923"/>
    <n v="1113.92"/>
    <n v="1113.92"/>
    <s v="SUCCESS"/>
    <s v="SUCCESS"/>
    <n v="1"/>
    <s v="found"/>
    <s v="Not Duplicate"/>
    <s v="match"/>
    <s v="match"/>
    <n v="0"/>
    <d v="2026-02-01T00:00:00"/>
    <n v="1"/>
    <s v="Within SLA"/>
    <x v="3"/>
    <n v="0"/>
    <n v="0"/>
    <n v="0"/>
    <n v="0"/>
    <n v="0"/>
  </r>
  <r>
    <s v="TXN000924"/>
    <n v="1677.71"/>
    <n v="1677.71"/>
    <s v="FAILED"/>
    <s v="FAILED"/>
    <n v="1"/>
    <s v="found"/>
    <s v="Not Duplicate"/>
    <s v="match"/>
    <s v="match"/>
    <n v="0"/>
    <d v="2026-03-30T00:00:00"/>
    <n v="0"/>
    <s v="Within SLA"/>
    <x v="1"/>
    <n v="0"/>
    <n v="0"/>
    <n v="0"/>
    <n v="0"/>
    <n v="0"/>
  </r>
  <r>
    <s v="TXN000925"/>
    <n v="5280.87"/>
    <n v="4752.78"/>
    <s v="SUCCESS"/>
    <s v="SUCCESS"/>
    <n v="1"/>
    <s v="found"/>
    <s v="Not Duplicate"/>
    <s v="mismatch"/>
    <s v="match"/>
    <n v="528.09000000000015"/>
    <d v="2026-01-26T00:00:00"/>
    <n v="2"/>
    <s v="Within SLA"/>
    <x v="3"/>
    <n v="0"/>
    <n v="0"/>
    <n v="1"/>
    <n v="0"/>
    <n v="0"/>
  </r>
  <r>
    <s v="TXN000926"/>
    <n v="548.07000000000005"/>
    <n v="548.07000000000005"/>
    <s v="SUCCESS"/>
    <s v="SUCCESS"/>
    <n v="1"/>
    <s v="found"/>
    <s v="Not Duplicate"/>
    <s v="match"/>
    <s v="match"/>
    <n v="0"/>
    <d v="2026-02-04T00:00:00"/>
    <n v="3"/>
    <s v="SLA Breached"/>
    <x v="2"/>
    <n v="0"/>
    <n v="0"/>
    <n v="0"/>
    <n v="0"/>
    <n v="1"/>
  </r>
  <r>
    <s v="TXN000927"/>
    <n v="4012.48"/>
    <e v="#N/A"/>
    <s v="SUCCESS"/>
    <e v="#N/A"/>
    <n v="0"/>
    <s v="missing"/>
    <s v="Not Duplicate"/>
    <s v="not processed"/>
    <s v="not processed"/>
    <s v="missing"/>
    <s v="not processed"/>
    <s v="not processed"/>
    <s v="Not Processed"/>
    <x v="0"/>
    <n v="1"/>
    <n v="0"/>
    <n v="0"/>
    <n v="0"/>
    <n v="0"/>
  </r>
  <r>
    <s v="TXN000928"/>
    <n v="5983.38"/>
    <n v="5983.38"/>
    <s v="SUCCESS"/>
    <s v="SUCCESS"/>
    <n v="1"/>
    <s v="found"/>
    <s v="Not Duplicate"/>
    <s v="match"/>
    <s v="match"/>
    <n v="0"/>
    <d v="2026-02-16T00:00:00"/>
    <n v="3"/>
    <s v="SLA Breached"/>
    <x v="2"/>
    <n v="0"/>
    <n v="0"/>
    <n v="0"/>
    <n v="0"/>
    <n v="1"/>
  </r>
  <r>
    <s v="TXN000929"/>
    <n v="5673.85"/>
    <n v="5673.85"/>
    <s v="SUCCESS"/>
    <s v="SUCCESS"/>
    <n v="1"/>
    <s v="found"/>
    <s v="Not Duplicate"/>
    <s v="match"/>
    <s v="match"/>
    <n v="0"/>
    <d v="2026-03-28T00:00:00"/>
    <n v="2"/>
    <s v="Within SLA"/>
    <x v="0"/>
    <n v="0"/>
    <n v="0"/>
    <n v="0"/>
    <n v="0"/>
    <n v="0"/>
  </r>
  <r>
    <s v="TXN000930"/>
    <n v="6749.97"/>
    <n v="6749.97"/>
    <s v="SUCCESS"/>
    <s v="SUCCESS"/>
    <n v="1"/>
    <s v="found"/>
    <s v="Not Duplicate"/>
    <s v="match"/>
    <s v="match"/>
    <n v="0"/>
    <d v="2026-01-29T00:00:00"/>
    <n v="1"/>
    <s v="Within SLA"/>
    <x v="3"/>
    <n v="0"/>
    <n v="0"/>
    <n v="0"/>
    <n v="0"/>
    <n v="0"/>
  </r>
  <r>
    <s v="TXN000931"/>
    <n v="1613.47"/>
    <n v="1613.47"/>
    <s v="SUCCESS"/>
    <s v="SUCCESS"/>
    <n v="1"/>
    <s v="found"/>
    <s v="Not Duplicate"/>
    <s v="match"/>
    <s v="match"/>
    <n v="0"/>
    <d v="2026-03-13T00:00:00"/>
    <n v="0"/>
    <s v="Within SLA"/>
    <x v="0"/>
    <n v="0"/>
    <n v="0"/>
    <n v="0"/>
    <n v="0"/>
    <n v="0"/>
  </r>
  <r>
    <s v="TXN000932"/>
    <n v="4602.7"/>
    <n v="4602.7"/>
    <s v="SUCCESS"/>
    <s v="SUCCESS"/>
    <n v="1"/>
    <s v="found"/>
    <s v="Not Duplicate"/>
    <s v="match"/>
    <s v="match"/>
    <n v="0"/>
    <d v="2026-03-17T00:00:00"/>
    <n v="3"/>
    <s v="SLA Breached"/>
    <x v="3"/>
    <n v="0"/>
    <n v="0"/>
    <n v="0"/>
    <n v="0"/>
    <n v="1"/>
  </r>
  <r>
    <s v="TXN000933"/>
    <n v="57133.26"/>
    <n v="57133.26"/>
    <s v="SUCCESS"/>
    <s v="SUCCESS"/>
    <n v="1"/>
    <s v="found"/>
    <s v="Not Duplicate"/>
    <s v="match"/>
    <s v="match"/>
    <n v="0"/>
    <d v="2026-02-07T00:00:00"/>
    <n v="1"/>
    <s v="Within SLA"/>
    <x v="0"/>
    <n v="0"/>
    <n v="0"/>
    <n v="0"/>
    <n v="0"/>
    <n v="0"/>
  </r>
  <r>
    <s v="TXN000934"/>
    <n v="1399.53"/>
    <n v="1399.53"/>
    <s v="SUCCESS"/>
    <s v="SUCCESS"/>
    <n v="1"/>
    <s v="found"/>
    <s v="Not Duplicate"/>
    <s v="match"/>
    <s v="match"/>
    <n v="0"/>
    <d v="2026-03-10T00:00:00"/>
    <n v="0"/>
    <s v="Within SLA"/>
    <x v="1"/>
    <n v="0"/>
    <n v="0"/>
    <n v="0"/>
    <n v="0"/>
    <n v="0"/>
  </r>
  <r>
    <s v="TXN000935"/>
    <n v="1512.3"/>
    <n v="1512.3"/>
    <s v="SUCCESS"/>
    <s v="SUCCESS"/>
    <n v="1"/>
    <s v="found"/>
    <s v="Not Duplicate"/>
    <s v="match"/>
    <s v="match"/>
    <n v="0"/>
    <d v="2026-04-03T00:00:00"/>
    <n v="3"/>
    <s v="SLA Breached"/>
    <x v="3"/>
    <n v="0"/>
    <n v="0"/>
    <n v="0"/>
    <n v="0"/>
    <n v="1"/>
  </r>
  <r>
    <s v="TXN000936"/>
    <n v="370.96"/>
    <n v="370.96"/>
    <s v="SUCCESS"/>
    <s v="SUCCESS"/>
    <n v="1"/>
    <s v="found"/>
    <s v="Not Duplicate"/>
    <s v="match"/>
    <s v="match"/>
    <n v="0"/>
    <d v="2026-03-26T00:00:00"/>
    <n v="0"/>
    <s v="Within SLA"/>
    <x v="0"/>
    <n v="0"/>
    <n v="0"/>
    <n v="0"/>
    <n v="0"/>
    <n v="0"/>
  </r>
  <r>
    <s v="TXN000937"/>
    <n v="3670.77"/>
    <n v="3670.77"/>
    <s v="SUCCESS"/>
    <s v="SUCCESS"/>
    <n v="1"/>
    <s v="found"/>
    <s v="Not Duplicate"/>
    <s v="match"/>
    <s v="match"/>
    <n v="0"/>
    <d v="2026-02-01T00:00:00"/>
    <n v="1"/>
    <s v="Within SLA"/>
    <x v="0"/>
    <n v="0"/>
    <n v="0"/>
    <n v="0"/>
    <n v="0"/>
    <n v="0"/>
  </r>
  <r>
    <s v="TXN000938"/>
    <n v="2101.36"/>
    <n v="2101.36"/>
    <s v="SUCCESS"/>
    <s v="SUCCESS"/>
    <n v="1"/>
    <s v="found"/>
    <s v="Not Duplicate"/>
    <s v="match"/>
    <s v="match"/>
    <n v="0"/>
    <d v="2026-03-20T00:00:00"/>
    <n v="1"/>
    <s v="Within SLA"/>
    <x v="0"/>
    <n v="0"/>
    <n v="0"/>
    <n v="0"/>
    <n v="0"/>
    <n v="0"/>
  </r>
  <r>
    <s v="TXN000939"/>
    <n v="1724.18"/>
    <n v="1724.18"/>
    <s v="SUCCESS"/>
    <s v="SUCCESS"/>
    <n v="1"/>
    <s v="found"/>
    <s v="Not Duplicate"/>
    <s v="match"/>
    <s v="match"/>
    <n v="0"/>
    <d v="2026-02-09T00:00:00"/>
    <n v="2"/>
    <s v="Within SLA"/>
    <x v="0"/>
    <n v="0"/>
    <n v="0"/>
    <n v="0"/>
    <n v="0"/>
    <n v="0"/>
  </r>
  <r>
    <s v="TXN000940"/>
    <n v="14049.03"/>
    <n v="14049.03"/>
    <s v="SUCCESS"/>
    <s v="SUCCESS"/>
    <n v="1"/>
    <s v="found"/>
    <s v="Not Duplicate"/>
    <s v="match"/>
    <s v="match"/>
    <n v="0"/>
    <d v="2026-02-16T00:00:00"/>
    <n v="5"/>
    <s v="SLA Breached"/>
    <x v="1"/>
    <n v="0"/>
    <n v="0"/>
    <n v="0"/>
    <n v="0"/>
    <n v="1"/>
  </r>
  <r>
    <s v="TXN000941"/>
    <n v="10007.67"/>
    <n v="10007.67"/>
    <s v="SUCCESS"/>
    <s v="SUCCESS"/>
    <n v="1"/>
    <s v="found"/>
    <s v="Not Duplicate"/>
    <s v="match"/>
    <s v="match"/>
    <n v="0"/>
    <d v="2026-02-23T00:00:00"/>
    <n v="3"/>
    <s v="SLA Breached"/>
    <x v="2"/>
    <n v="0"/>
    <n v="0"/>
    <n v="0"/>
    <n v="0"/>
    <n v="1"/>
  </r>
  <r>
    <s v="TXN000942"/>
    <n v="8124.92"/>
    <n v="8124.92"/>
    <s v="SUCCESS"/>
    <s v="SUCCESS"/>
    <n v="1"/>
    <s v="found"/>
    <s v="Not Duplicate"/>
    <s v="match"/>
    <s v="match"/>
    <n v="0"/>
    <d v="2026-03-22T00:00:00"/>
    <n v="0"/>
    <s v="Within SLA"/>
    <x v="4"/>
    <n v="0"/>
    <n v="0"/>
    <n v="0"/>
    <n v="0"/>
    <n v="0"/>
  </r>
  <r>
    <s v="TXN000943"/>
    <n v="3040.15"/>
    <n v="3040.15"/>
    <s v="SUCCESS"/>
    <s v="SUCCESS"/>
    <n v="1"/>
    <s v="found"/>
    <s v="Not Duplicate"/>
    <s v="match"/>
    <s v="match"/>
    <n v="0"/>
    <d v="2026-02-02T00:00:00"/>
    <n v="0"/>
    <s v="Within SLA"/>
    <x v="0"/>
    <n v="0"/>
    <n v="0"/>
    <n v="0"/>
    <n v="0"/>
    <n v="0"/>
  </r>
  <r>
    <s v="TXN000944"/>
    <n v="5820.83"/>
    <n v="5820.83"/>
    <s v="SUCCESS"/>
    <s v="SUCCESS"/>
    <n v="1"/>
    <s v="found"/>
    <s v="Not Duplicate"/>
    <s v="match"/>
    <s v="match"/>
    <n v="0"/>
    <d v="2026-01-14T00:00:00"/>
    <n v="3"/>
    <s v="SLA Breached"/>
    <x v="1"/>
    <n v="0"/>
    <n v="0"/>
    <n v="0"/>
    <n v="0"/>
    <n v="1"/>
  </r>
  <r>
    <s v="TXN000945"/>
    <n v="4585.66"/>
    <e v="#N/A"/>
    <s v="SUCCESS"/>
    <e v="#N/A"/>
    <n v="0"/>
    <s v="missing"/>
    <s v="Not Duplicate"/>
    <s v="not processed"/>
    <s v="not processed"/>
    <s v="missing"/>
    <s v="not processed"/>
    <s v="not processed"/>
    <s v="Not Processed"/>
    <x v="3"/>
    <n v="1"/>
    <n v="0"/>
    <n v="0"/>
    <n v="0"/>
    <n v="0"/>
  </r>
  <r>
    <s v="TXN000946"/>
    <n v="8754.89"/>
    <n v="8754.89"/>
    <s v="SUCCESS"/>
    <s v="SUCCESS"/>
    <n v="1"/>
    <s v="found"/>
    <s v="Not Duplicate"/>
    <s v="match"/>
    <s v="match"/>
    <n v="0"/>
    <d v="2026-03-23T00:00:00"/>
    <n v="1"/>
    <s v="Within SLA"/>
    <x v="1"/>
    <n v="0"/>
    <n v="0"/>
    <n v="0"/>
    <n v="0"/>
    <n v="0"/>
  </r>
  <r>
    <s v="TXN000947"/>
    <n v="3340.49"/>
    <n v="3340.49"/>
    <s v="SUCCESS"/>
    <s v="SUCCESS"/>
    <n v="1"/>
    <s v="found"/>
    <s v="Not Duplicate"/>
    <s v="match"/>
    <s v="match"/>
    <n v="0"/>
    <d v="2026-01-18T00:00:00"/>
    <n v="0"/>
    <s v="Within SLA"/>
    <x v="2"/>
    <n v="0"/>
    <n v="0"/>
    <n v="0"/>
    <n v="0"/>
    <n v="0"/>
  </r>
  <r>
    <s v="TXN000948"/>
    <n v="1153.99"/>
    <n v="1153.99"/>
    <s v="SUCCESS"/>
    <s v="SUCCESS"/>
    <n v="1"/>
    <s v="found"/>
    <s v="Not Duplicate"/>
    <s v="match"/>
    <s v="match"/>
    <n v="0"/>
    <d v="2026-02-15T00:00:00"/>
    <n v="3"/>
    <s v="SLA Breached"/>
    <x v="0"/>
    <n v="0"/>
    <n v="0"/>
    <n v="0"/>
    <n v="0"/>
    <n v="1"/>
  </r>
  <r>
    <s v="TXN000949"/>
    <n v="15858.93"/>
    <n v="15858.93"/>
    <s v="SUCCESS"/>
    <s v="SUCCESS"/>
    <n v="1"/>
    <s v="found"/>
    <s v="Not Duplicate"/>
    <s v="match"/>
    <s v="match"/>
    <n v="0"/>
    <d v="2026-02-12T00:00:00"/>
    <n v="3"/>
    <s v="SLA Breached"/>
    <x v="3"/>
    <n v="0"/>
    <n v="0"/>
    <n v="0"/>
    <n v="0"/>
    <n v="1"/>
  </r>
  <r>
    <s v="TXN000950"/>
    <n v="29581.68"/>
    <n v="29581.68"/>
    <s v="SUCCESS"/>
    <s v="FAILED"/>
    <n v="1"/>
    <s v="found"/>
    <s v="Not Duplicate"/>
    <s v="match"/>
    <s v="mismatch"/>
    <n v="0"/>
    <d v="2026-01-04T00:00:00"/>
    <n v="1"/>
    <s v="Within SLA"/>
    <x v="0"/>
    <n v="0"/>
    <n v="0"/>
    <n v="0"/>
    <n v="1"/>
    <n v="0"/>
  </r>
  <r>
    <s v="TXN000951"/>
    <n v="1184.56"/>
    <n v="1184.56"/>
    <s v="REVERSED"/>
    <s v="REVERSED"/>
    <n v="2"/>
    <s v="found"/>
    <s v="Duplicate"/>
    <s v="match"/>
    <s v="match"/>
    <n v="0"/>
    <d v="2026-02-20T00:00:00"/>
    <n v="0"/>
    <s v="Within SLA"/>
    <x v="2"/>
    <n v="0"/>
    <n v="1"/>
    <n v="0"/>
    <n v="0"/>
    <n v="0"/>
  </r>
  <r>
    <s v="TXN000952"/>
    <n v="26057.62"/>
    <n v="26057.62"/>
    <s v="SUCCESS"/>
    <s v="SUCCESS"/>
    <n v="1"/>
    <s v="found"/>
    <s v="Not Duplicate"/>
    <s v="match"/>
    <s v="match"/>
    <n v="0"/>
    <d v="2026-01-12T00:00:00"/>
    <n v="0"/>
    <s v="Within SLA"/>
    <x v="2"/>
    <n v="0"/>
    <n v="0"/>
    <n v="0"/>
    <n v="0"/>
    <n v="0"/>
  </r>
  <r>
    <s v="TXN000953"/>
    <n v="5206.1899999999996"/>
    <n v="5206.1899999999996"/>
    <s v="SUCCESS"/>
    <s v="SUCCESS"/>
    <n v="1"/>
    <s v="found"/>
    <s v="Not Duplicate"/>
    <s v="match"/>
    <s v="match"/>
    <n v="0"/>
    <d v="2026-04-03T00:00:00"/>
    <n v="3"/>
    <s v="SLA Breached"/>
    <x v="4"/>
    <n v="0"/>
    <n v="0"/>
    <n v="0"/>
    <n v="0"/>
    <n v="1"/>
  </r>
  <r>
    <s v="TXN000954"/>
    <n v="1957.88"/>
    <n v="1957.88"/>
    <s v="SUCCESS"/>
    <s v="SUCCESS"/>
    <n v="1"/>
    <s v="found"/>
    <s v="Not Duplicate"/>
    <s v="match"/>
    <s v="match"/>
    <n v="0"/>
    <d v="2026-02-15T00:00:00"/>
    <n v="0"/>
    <s v="Within SLA"/>
    <x v="3"/>
    <n v="0"/>
    <n v="0"/>
    <n v="0"/>
    <n v="0"/>
    <n v="0"/>
  </r>
  <r>
    <s v="TXN000955"/>
    <n v="1409.31"/>
    <n v="1409.31"/>
    <s v="SUCCESS"/>
    <s v="SUCCESS"/>
    <n v="1"/>
    <s v="found"/>
    <s v="Not Duplicate"/>
    <s v="match"/>
    <s v="match"/>
    <n v="0"/>
    <d v="2026-01-02T00:00:00"/>
    <n v="0"/>
    <s v="Within SLA"/>
    <x v="0"/>
    <n v="0"/>
    <n v="0"/>
    <n v="0"/>
    <n v="0"/>
    <n v="0"/>
  </r>
  <r>
    <s v="TXN000956"/>
    <n v="1637.22"/>
    <n v="1637.22"/>
    <s v="SUCCESS"/>
    <s v="SUCCESS"/>
    <n v="1"/>
    <s v="found"/>
    <s v="Not Duplicate"/>
    <s v="match"/>
    <s v="match"/>
    <n v="0"/>
    <d v="2026-02-25T00:00:00"/>
    <n v="0"/>
    <s v="Within SLA"/>
    <x v="0"/>
    <n v="0"/>
    <n v="0"/>
    <n v="0"/>
    <n v="0"/>
    <n v="0"/>
  </r>
  <r>
    <s v="TXN000957"/>
    <n v="6361.79"/>
    <n v="6361.79"/>
    <s v="SUCCESS"/>
    <s v="SUCCESS"/>
    <n v="1"/>
    <s v="found"/>
    <s v="Not Duplicate"/>
    <s v="match"/>
    <s v="match"/>
    <n v="0"/>
    <d v="2026-03-29T00:00:00"/>
    <n v="0"/>
    <s v="Within SLA"/>
    <x v="4"/>
    <n v="0"/>
    <n v="0"/>
    <n v="0"/>
    <n v="0"/>
    <n v="0"/>
  </r>
  <r>
    <s v="TXN000958"/>
    <n v="375.86"/>
    <n v="375.86"/>
    <s v="SUCCESS"/>
    <s v="SUCCESS"/>
    <n v="1"/>
    <s v="found"/>
    <s v="Not Duplicate"/>
    <s v="match"/>
    <s v="match"/>
    <n v="0"/>
    <d v="2026-03-22T00:00:00"/>
    <n v="0"/>
    <s v="Within SLA"/>
    <x v="0"/>
    <n v="0"/>
    <n v="0"/>
    <n v="0"/>
    <n v="0"/>
    <n v="0"/>
  </r>
  <r>
    <s v="TXN000959"/>
    <n v="2318.7600000000002"/>
    <n v="2318.7600000000002"/>
    <s v="SUCCESS"/>
    <s v="SUCCESS"/>
    <n v="1"/>
    <s v="found"/>
    <s v="Not Duplicate"/>
    <s v="match"/>
    <s v="match"/>
    <n v="0"/>
    <d v="2026-01-17T00:00:00"/>
    <n v="3"/>
    <s v="SLA Breached"/>
    <x v="0"/>
    <n v="0"/>
    <n v="0"/>
    <n v="0"/>
    <n v="0"/>
    <n v="1"/>
  </r>
  <r>
    <s v="TXN000960"/>
    <n v="2501.19"/>
    <n v="2501.19"/>
    <s v="SUCCESS"/>
    <s v="SUCCESS"/>
    <n v="1"/>
    <s v="found"/>
    <s v="Not Duplicate"/>
    <s v="match"/>
    <s v="match"/>
    <n v="0"/>
    <d v="2026-01-25T00:00:00"/>
    <n v="2"/>
    <s v="Within SLA"/>
    <x v="2"/>
    <n v="0"/>
    <n v="0"/>
    <n v="0"/>
    <n v="0"/>
    <n v="0"/>
  </r>
  <r>
    <s v="TXN000961"/>
    <n v="35768.9"/>
    <n v="35768.9"/>
    <s v="SUCCESS"/>
    <s v="SUCCESS"/>
    <n v="1"/>
    <s v="found"/>
    <s v="Not Duplicate"/>
    <s v="match"/>
    <s v="match"/>
    <n v="0"/>
    <d v="2026-03-03T00:00:00"/>
    <n v="1"/>
    <s v="Within SLA"/>
    <x v="2"/>
    <n v="0"/>
    <n v="0"/>
    <n v="0"/>
    <n v="0"/>
    <n v="0"/>
  </r>
  <r>
    <s v="TXN000962"/>
    <n v="18383.77"/>
    <n v="18383.77"/>
    <s v="SUCCESS"/>
    <s v="SUCCESS"/>
    <n v="1"/>
    <s v="found"/>
    <s v="Not Duplicate"/>
    <s v="match"/>
    <s v="match"/>
    <n v="0"/>
    <d v="2026-03-27T00:00:00"/>
    <n v="3"/>
    <s v="SLA Breached"/>
    <x v="0"/>
    <n v="0"/>
    <n v="0"/>
    <n v="0"/>
    <n v="0"/>
    <n v="1"/>
  </r>
  <r>
    <s v="TXN000963"/>
    <n v="4128.91"/>
    <n v="4128.91"/>
    <s v="SUCCESS"/>
    <s v="SUCCESS"/>
    <n v="1"/>
    <s v="found"/>
    <s v="Not Duplicate"/>
    <s v="match"/>
    <s v="match"/>
    <n v="0"/>
    <d v="2026-02-07T00:00:00"/>
    <n v="3"/>
    <s v="SLA Breached"/>
    <x v="3"/>
    <n v="0"/>
    <n v="0"/>
    <n v="0"/>
    <n v="0"/>
    <n v="1"/>
  </r>
  <r>
    <s v="TXN000964"/>
    <n v="3196.13"/>
    <n v="3196.13"/>
    <s v="SUCCESS"/>
    <s v="SUCCESS"/>
    <n v="1"/>
    <s v="found"/>
    <s v="Not Duplicate"/>
    <s v="match"/>
    <s v="match"/>
    <n v="0"/>
    <d v="2026-04-01T00:00:00"/>
    <n v="1"/>
    <s v="Within SLA"/>
    <x v="1"/>
    <n v="0"/>
    <n v="0"/>
    <n v="0"/>
    <n v="0"/>
    <n v="0"/>
  </r>
  <r>
    <s v="TXN000965"/>
    <n v="1152.92"/>
    <n v="1152.92"/>
    <s v="FAILED"/>
    <s v="FAILED"/>
    <n v="1"/>
    <s v="found"/>
    <s v="Not Duplicate"/>
    <s v="match"/>
    <s v="match"/>
    <n v="0"/>
    <d v="2026-03-24T00:00:00"/>
    <n v="0"/>
    <s v="Within SLA"/>
    <x v="3"/>
    <n v="0"/>
    <n v="0"/>
    <n v="0"/>
    <n v="0"/>
    <n v="0"/>
  </r>
  <r>
    <s v="TXN000966"/>
    <n v="12355.58"/>
    <n v="12355.58"/>
    <s v="SUCCESS"/>
    <s v="SUCCESS"/>
    <n v="1"/>
    <s v="found"/>
    <s v="Not Duplicate"/>
    <s v="match"/>
    <s v="match"/>
    <n v="0"/>
    <d v="2026-01-30T00:00:00"/>
    <n v="2"/>
    <s v="Within SLA"/>
    <x v="1"/>
    <n v="0"/>
    <n v="0"/>
    <n v="0"/>
    <n v="0"/>
    <n v="0"/>
  </r>
  <r>
    <s v="TXN000967"/>
    <n v="2096.08"/>
    <n v="2096.08"/>
    <s v="SUCCESS"/>
    <s v="SUCCESS"/>
    <n v="1"/>
    <s v="found"/>
    <s v="Not Duplicate"/>
    <s v="match"/>
    <s v="match"/>
    <n v="0"/>
    <d v="2026-02-25T00:00:00"/>
    <n v="0"/>
    <s v="Within SLA"/>
    <x v="0"/>
    <n v="0"/>
    <n v="0"/>
    <n v="0"/>
    <n v="0"/>
    <n v="0"/>
  </r>
  <r>
    <s v="TXN000968"/>
    <n v="12437.58"/>
    <n v="12437.58"/>
    <s v="SUCCESS"/>
    <s v="SUCCESS"/>
    <n v="1"/>
    <s v="found"/>
    <s v="Not Duplicate"/>
    <s v="match"/>
    <s v="match"/>
    <n v="0"/>
    <d v="2026-03-04T00:00:00"/>
    <n v="2"/>
    <s v="Within SLA"/>
    <x v="1"/>
    <n v="0"/>
    <n v="0"/>
    <n v="0"/>
    <n v="0"/>
    <n v="0"/>
  </r>
  <r>
    <s v="TXN000969"/>
    <n v="1477.46"/>
    <n v="1477.46"/>
    <s v="SUCCESS"/>
    <s v="SUCCESS"/>
    <n v="1"/>
    <s v="found"/>
    <s v="Not Duplicate"/>
    <s v="match"/>
    <s v="match"/>
    <n v="0"/>
    <d v="2026-01-22T00:00:00"/>
    <n v="1"/>
    <s v="Within SLA"/>
    <x v="2"/>
    <n v="0"/>
    <n v="0"/>
    <n v="0"/>
    <n v="0"/>
    <n v="0"/>
  </r>
  <r>
    <s v="TXN000970"/>
    <n v="371.4"/>
    <n v="371.4"/>
    <s v="FAILED"/>
    <s v="FAILED"/>
    <n v="1"/>
    <s v="found"/>
    <s v="Not Duplicate"/>
    <s v="match"/>
    <s v="match"/>
    <n v="0"/>
    <d v="2026-02-21T00:00:00"/>
    <n v="0"/>
    <s v="Within SLA"/>
    <x v="0"/>
    <n v="0"/>
    <n v="0"/>
    <n v="0"/>
    <n v="0"/>
    <n v="0"/>
  </r>
  <r>
    <s v="TXN000971"/>
    <n v="1548.25"/>
    <n v="1548.25"/>
    <s v="SUCCESS"/>
    <s v="SUCCESS"/>
    <n v="1"/>
    <s v="found"/>
    <s v="Not Duplicate"/>
    <s v="match"/>
    <s v="match"/>
    <n v="0"/>
    <d v="2026-03-22T00:00:00"/>
    <n v="2"/>
    <s v="Within SLA"/>
    <x v="0"/>
    <n v="0"/>
    <n v="0"/>
    <n v="0"/>
    <n v="0"/>
    <n v="0"/>
  </r>
  <r>
    <s v="TXN000972"/>
    <n v="98732.21"/>
    <n v="98732.21"/>
    <s v="SUCCESS"/>
    <s v="SUCCESS"/>
    <n v="1"/>
    <s v="found"/>
    <s v="Not Duplicate"/>
    <s v="match"/>
    <s v="match"/>
    <n v="0"/>
    <d v="2026-02-24T00:00:00"/>
    <n v="0"/>
    <s v="Within SLA"/>
    <x v="2"/>
    <n v="0"/>
    <n v="0"/>
    <n v="0"/>
    <n v="0"/>
    <n v="0"/>
  </r>
  <r>
    <s v="TXN000973"/>
    <n v="535.19000000000005"/>
    <n v="535.19000000000005"/>
    <s v="REVERSED"/>
    <s v="REVERSED"/>
    <n v="1"/>
    <s v="found"/>
    <s v="Not Duplicate"/>
    <s v="match"/>
    <s v="match"/>
    <n v="0"/>
    <d v="2026-03-20T00:00:00"/>
    <n v="1"/>
    <s v="Within SLA"/>
    <x v="2"/>
    <n v="0"/>
    <n v="0"/>
    <n v="0"/>
    <n v="0"/>
    <n v="0"/>
  </r>
  <r>
    <s v="TXN000974"/>
    <n v="2331.9699999999998"/>
    <n v="2331.9699999999998"/>
    <s v="SUCCESS"/>
    <s v="SUCCESS"/>
    <n v="1"/>
    <s v="found"/>
    <s v="Not Duplicate"/>
    <s v="match"/>
    <s v="match"/>
    <n v="0"/>
    <d v="2026-01-28T00:00:00"/>
    <n v="0"/>
    <s v="Within SLA"/>
    <x v="3"/>
    <n v="0"/>
    <n v="0"/>
    <n v="0"/>
    <n v="0"/>
    <n v="0"/>
  </r>
  <r>
    <s v="TXN000975"/>
    <n v="15925.99"/>
    <n v="15925.99"/>
    <s v="SUCCESS"/>
    <s v="SUCCESS"/>
    <n v="1"/>
    <s v="found"/>
    <s v="Not Duplicate"/>
    <s v="match"/>
    <s v="match"/>
    <n v="0"/>
    <d v="2026-02-02T00:00:00"/>
    <n v="1"/>
    <s v="Within SLA"/>
    <x v="3"/>
    <n v="0"/>
    <n v="0"/>
    <n v="0"/>
    <n v="0"/>
    <n v="0"/>
  </r>
  <r>
    <s v="TXN000976"/>
    <n v="5273.8"/>
    <n v="5273.8"/>
    <s v="SUCCESS"/>
    <s v="SUCCESS"/>
    <n v="1"/>
    <s v="found"/>
    <s v="Not Duplicate"/>
    <s v="match"/>
    <s v="match"/>
    <n v="0"/>
    <d v="2026-03-12T00:00:00"/>
    <n v="0"/>
    <s v="Within SLA"/>
    <x v="1"/>
    <n v="0"/>
    <n v="0"/>
    <n v="0"/>
    <n v="0"/>
    <n v="0"/>
  </r>
  <r>
    <s v="TXN000977"/>
    <n v="2522.29"/>
    <n v="2522.29"/>
    <s v="SUCCESS"/>
    <s v="SUCCESS"/>
    <n v="1"/>
    <s v="found"/>
    <s v="Not Duplicate"/>
    <s v="match"/>
    <s v="match"/>
    <n v="0"/>
    <d v="2026-02-25T00:00:00"/>
    <n v="1"/>
    <s v="Within SLA"/>
    <x v="0"/>
    <n v="0"/>
    <n v="0"/>
    <n v="0"/>
    <n v="0"/>
    <n v="0"/>
  </r>
  <r>
    <s v="TXN000978"/>
    <n v="6640.6"/>
    <n v="6640.6"/>
    <s v="FAILED"/>
    <s v="FAILED"/>
    <n v="1"/>
    <s v="found"/>
    <s v="Not Duplicate"/>
    <s v="match"/>
    <s v="match"/>
    <n v="0"/>
    <d v="2026-01-24T00:00:00"/>
    <n v="2"/>
    <s v="Within SLA"/>
    <x v="3"/>
    <n v="0"/>
    <n v="0"/>
    <n v="0"/>
    <n v="0"/>
    <n v="0"/>
  </r>
  <r>
    <s v="TXN000979"/>
    <n v="1807.01"/>
    <n v="1807.01"/>
    <s v="SUCCESS"/>
    <s v="SUCCESS"/>
    <n v="1"/>
    <s v="found"/>
    <s v="Not Duplicate"/>
    <s v="match"/>
    <s v="match"/>
    <n v="0"/>
    <d v="2026-03-31T00:00:00"/>
    <n v="3"/>
    <s v="SLA Breached"/>
    <x v="0"/>
    <n v="0"/>
    <n v="0"/>
    <n v="0"/>
    <n v="0"/>
    <n v="1"/>
  </r>
  <r>
    <s v="TXN000980"/>
    <n v="793.88"/>
    <n v="793.88"/>
    <s v="SUCCESS"/>
    <s v="SUCCESS"/>
    <n v="1"/>
    <s v="found"/>
    <s v="Not Duplicate"/>
    <s v="match"/>
    <s v="match"/>
    <n v="0"/>
    <d v="2026-01-28T00:00:00"/>
    <n v="3"/>
    <s v="SLA Breached"/>
    <x v="3"/>
    <n v="0"/>
    <n v="0"/>
    <n v="0"/>
    <n v="0"/>
    <n v="1"/>
  </r>
  <r>
    <s v="TXN000981"/>
    <n v="2754.41"/>
    <n v="2754.41"/>
    <s v="SUCCESS"/>
    <s v="SUCCESS"/>
    <n v="1"/>
    <s v="found"/>
    <s v="Not Duplicate"/>
    <s v="match"/>
    <s v="match"/>
    <n v="0"/>
    <d v="2026-01-19T00:00:00"/>
    <n v="2"/>
    <s v="Within SLA"/>
    <x v="0"/>
    <n v="0"/>
    <n v="0"/>
    <n v="0"/>
    <n v="0"/>
    <n v="0"/>
  </r>
  <r>
    <s v="TXN000982"/>
    <n v="1507.2"/>
    <n v="1507.2"/>
    <s v="SUCCESS"/>
    <s v="SUCCESS"/>
    <n v="1"/>
    <s v="found"/>
    <s v="Not Duplicate"/>
    <s v="match"/>
    <s v="match"/>
    <n v="0"/>
    <d v="2026-02-17T00:00:00"/>
    <n v="2"/>
    <s v="Within SLA"/>
    <x v="2"/>
    <n v="0"/>
    <n v="0"/>
    <n v="0"/>
    <n v="0"/>
    <n v="0"/>
  </r>
  <r>
    <s v="TXN000983"/>
    <n v="3687.08"/>
    <n v="3687.08"/>
    <s v="SUCCESS"/>
    <s v="SUCCESS"/>
    <n v="1"/>
    <s v="found"/>
    <s v="Not Duplicate"/>
    <s v="match"/>
    <s v="match"/>
    <n v="0"/>
    <d v="2026-02-24T00:00:00"/>
    <n v="0"/>
    <s v="Within SLA"/>
    <x v="1"/>
    <n v="0"/>
    <n v="0"/>
    <n v="0"/>
    <n v="0"/>
    <n v="0"/>
  </r>
  <r>
    <s v="TXN000984"/>
    <n v="2196.27"/>
    <n v="2196.27"/>
    <s v="SUCCESS"/>
    <s v="SUCCESS"/>
    <n v="1"/>
    <s v="found"/>
    <s v="Not Duplicate"/>
    <s v="match"/>
    <s v="match"/>
    <n v="0"/>
    <d v="2026-01-15T00:00:00"/>
    <n v="0"/>
    <s v="Within SLA"/>
    <x v="0"/>
    <n v="0"/>
    <n v="0"/>
    <n v="0"/>
    <n v="0"/>
    <n v="0"/>
  </r>
  <r>
    <s v="TXN000985"/>
    <n v="510.63"/>
    <n v="510.63"/>
    <s v="SUCCESS"/>
    <s v="SUCCESS"/>
    <n v="1"/>
    <s v="found"/>
    <s v="Not Duplicate"/>
    <s v="match"/>
    <s v="match"/>
    <n v="0"/>
    <d v="2026-04-02T00:00:00"/>
    <n v="3"/>
    <s v="SLA Breached"/>
    <x v="2"/>
    <n v="0"/>
    <n v="0"/>
    <n v="0"/>
    <n v="0"/>
    <n v="1"/>
  </r>
  <r>
    <s v="TXN000986"/>
    <n v="28192.95"/>
    <n v="28192.95"/>
    <s v="SUCCESS"/>
    <s v="SUCCESS"/>
    <n v="1"/>
    <s v="found"/>
    <s v="Not Duplicate"/>
    <s v="match"/>
    <s v="match"/>
    <n v="0"/>
    <d v="2026-02-14T00:00:00"/>
    <n v="3"/>
    <s v="SLA Breached"/>
    <x v="2"/>
    <n v="0"/>
    <n v="0"/>
    <n v="0"/>
    <n v="0"/>
    <n v="1"/>
  </r>
  <r>
    <s v="TXN000987"/>
    <n v="4148.1000000000004"/>
    <n v="4148.1000000000004"/>
    <s v="SUCCESS"/>
    <s v="SUCCESS"/>
    <n v="1"/>
    <s v="found"/>
    <s v="Not Duplicate"/>
    <s v="match"/>
    <s v="match"/>
    <n v="0"/>
    <d v="2026-01-09T00:00:00"/>
    <n v="2"/>
    <s v="Within SLA"/>
    <x v="1"/>
    <n v="0"/>
    <n v="0"/>
    <n v="0"/>
    <n v="0"/>
    <n v="0"/>
  </r>
  <r>
    <s v="TXN000988"/>
    <n v="348.08"/>
    <n v="348.08"/>
    <s v="SUCCESS"/>
    <s v="SUCCESS"/>
    <n v="1"/>
    <s v="found"/>
    <s v="Not Duplicate"/>
    <s v="match"/>
    <s v="match"/>
    <n v="0"/>
    <d v="2026-02-07T00:00:00"/>
    <n v="2"/>
    <s v="Within SLA"/>
    <x v="1"/>
    <n v="0"/>
    <n v="0"/>
    <n v="0"/>
    <n v="0"/>
    <n v="0"/>
  </r>
  <r>
    <s v="TXN000989"/>
    <n v="272.52999999999997"/>
    <n v="272.52999999999997"/>
    <s v="SUCCESS"/>
    <s v="SUCCESS"/>
    <n v="1"/>
    <s v="found"/>
    <s v="Not Duplicate"/>
    <s v="match"/>
    <s v="match"/>
    <n v="0"/>
    <d v="2026-01-21T00:00:00"/>
    <n v="3"/>
    <s v="SLA Breached"/>
    <x v="0"/>
    <n v="0"/>
    <n v="0"/>
    <n v="0"/>
    <n v="0"/>
    <n v="1"/>
  </r>
  <r>
    <s v="TXN000990"/>
    <n v="6776.62"/>
    <n v="6776.62"/>
    <s v="SUCCESS"/>
    <s v="SUCCESS"/>
    <n v="1"/>
    <s v="found"/>
    <s v="Not Duplicate"/>
    <s v="match"/>
    <s v="match"/>
    <n v="0"/>
    <d v="2026-01-06T00:00:00"/>
    <n v="3"/>
    <s v="SLA Breached"/>
    <x v="1"/>
    <n v="0"/>
    <n v="0"/>
    <n v="0"/>
    <n v="0"/>
    <n v="1"/>
  </r>
  <r>
    <s v="TXN000991"/>
    <n v="1847.75"/>
    <n v="1847.75"/>
    <s v="SUCCESS"/>
    <s v="SUCCESS"/>
    <n v="1"/>
    <s v="found"/>
    <s v="Not Duplicate"/>
    <s v="match"/>
    <s v="match"/>
    <n v="0"/>
    <d v="2026-02-27T00:00:00"/>
    <n v="3"/>
    <s v="SLA Breached"/>
    <x v="0"/>
    <n v="0"/>
    <n v="0"/>
    <n v="0"/>
    <n v="0"/>
    <n v="1"/>
  </r>
  <r>
    <s v="TXN000992"/>
    <n v="4958.1000000000004"/>
    <n v="4958.1000000000004"/>
    <s v="SUCCESS"/>
    <s v="SUCCESS"/>
    <n v="1"/>
    <s v="found"/>
    <s v="Not Duplicate"/>
    <s v="match"/>
    <s v="match"/>
    <n v="0"/>
    <d v="2026-01-04T00:00:00"/>
    <n v="2"/>
    <s v="Within SLA"/>
    <x v="2"/>
    <n v="0"/>
    <n v="0"/>
    <n v="0"/>
    <n v="0"/>
    <n v="0"/>
  </r>
  <r>
    <s v="TXN000993"/>
    <n v="1068.4100000000001"/>
    <n v="1068.4100000000001"/>
    <s v="SUCCESS"/>
    <s v="SUCCESS"/>
    <n v="1"/>
    <s v="found"/>
    <s v="Not Duplicate"/>
    <s v="match"/>
    <s v="match"/>
    <n v="0"/>
    <d v="2026-02-26T00:00:00"/>
    <n v="1"/>
    <s v="Within SLA"/>
    <x v="2"/>
    <n v="0"/>
    <n v="0"/>
    <n v="0"/>
    <n v="0"/>
    <n v="0"/>
  </r>
  <r>
    <s v="TXN000994"/>
    <n v="15408.29"/>
    <n v="15408.29"/>
    <s v="SUCCESS"/>
    <s v="SUCCESS"/>
    <n v="2"/>
    <s v="found"/>
    <s v="Duplicate"/>
    <s v="match"/>
    <s v="match"/>
    <n v="0"/>
    <d v="2026-02-08T00:00:00"/>
    <n v="0"/>
    <s v="Within SLA"/>
    <x v="1"/>
    <n v="0"/>
    <n v="1"/>
    <n v="0"/>
    <n v="0"/>
    <n v="0"/>
  </r>
  <r>
    <s v="TXN000995"/>
    <n v="3072.62"/>
    <n v="3072.62"/>
    <s v="SUCCESS"/>
    <s v="SUCCESS"/>
    <n v="1"/>
    <s v="found"/>
    <s v="Not Duplicate"/>
    <s v="match"/>
    <s v="match"/>
    <n v="0"/>
    <d v="2026-02-16T00:00:00"/>
    <n v="3"/>
    <s v="SLA Breached"/>
    <x v="2"/>
    <n v="0"/>
    <n v="0"/>
    <n v="0"/>
    <n v="0"/>
    <n v="1"/>
  </r>
  <r>
    <s v="TXN000996"/>
    <n v="6769.5"/>
    <n v="6769.5"/>
    <s v="SUCCESS"/>
    <s v="SUCCESS"/>
    <n v="1"/>
    <s v="found"/>
    <s v="Not Duplicate"/>
    <s v="match"/>
    <s v="match"/>
    <n v="0"/>
    <d v="2026-02-24T00:00:00"/>
    <n v="3"/>
    <s v="SLA Breached"/>
    <x v="0"/>
    <n v="0"/>
    <n v="0"/>
    <n v="0"/>
    <n v="0"/>
    <n v="1"/>
  </r>
  <r>
    <s v="TXN000997"/>
    <n v="1305.1099999999999"/>
    <n v="1305.1099999999999"/>
    <s v="SUCCESS"/>
    <s v="SUCCESS"/>
    <n v="1"/>
    <s v="found"/>
    <s v="Not Duplicate"/>
    <s v="match"/>
    <s v="match"/>
    <n v="0"/>
    <d v="2026-03-22T00:00:00"/>
    <n v="2"/>
    <s v="Within SLA"/>
    <x v="0"/>
    <n v="0"/>
    <n v="0"/>
    <n v="0"/>
    <n v="0"/>
    <n v="0"/>
  </r>
  <r>
    <s v="TXN000998"/>
    <n v="397.16"/>
    <n v="397.16"/>
    <s v="SUCCESS"/>
    <s v="SUCCESS"/>
    <n v="1"/>
    <s v="found"/>
    <s v="Not Duplicate"/>
    <s v="match"/>
    <s v="match"/>
    <n v="0"/>
    <d v="2026-02-28T00:00:00"/>
    <n v="5"/>
    <s v="SLA Breached"/>
    <x v="3"/>
    <n v="0"/>
    <n v="0"/>
    <n v="0"/>
    <n v="0"/>
    <n v="1"/>
  </r>
  <r>
    <s v="TXN000999"/>
    <n v="1512.65"/>
    <n v="1512.65"/>
    <s v="SUCCESS"/>
    <s v="SUCCESS"/>
    <n v="1"/>
    <s v="found"/>
    <s v="Not Duplicate"/>
    <s v="match"/>
    <s v="match"/>
    <n v="0"/>
    <d v="2026-01-16T00:00:00"/>
    <n v="1"/>
    <s v="Within SLA"/>
    <x v="1"/>
    <n v="0"/>
    <n v="0"/>
    <n v="0"/>
    <n v="0"/>
    <n v="0"/>
  </r>
  <r>
    <s v="TXN001000"/>
    <n v="20963.740000000002"/>
    <e v="#N/A"/>
    <s v="SUCCESS"/>
    <e v="#N/A"/>
    <n v="0"/>
    <s v="missing"/>
    <s v="Not Duplicate"/>
    <s v="not processed"/>
    <s v="not processed"/>
    <s v="missing"/>
    <s v="not processed"/>
    <s v="not processed"/>
    <s v="Not Processed"/>
    <x v="1"/>
    <n v="1"/>
    <n v="0"/>
    <n v="0"/>
    <n v="0"/>
    <n v="0"/>
  </r>
  <r>
    <s v="TXN001001"/>
    <n v="13369.53"/>
    <n v="13369.53"/>
    <s v="FAILED"/>
    <s v="FAILED"/>
    <n v="1"/>
    <s v="found"/>
    <s v="Not Duplicate"/>
    <s v="match"/>
    <s v="match"/>
    <n v="0"/>
    <d v="2026-01-31T00:00:00"/>
    <n v="0"/>
    <s v="Within SLA"/>
    <x v="2"/>
    <n v="0"/>
    <n v="0"/>
    <n v="0"/>
    <n v="0"/>
    <n v="0"/>
  </r>
  <r>
    <s v="TXN001002"/>
    <n v="562.16"/>
    <n v="562.16"/>
    <s v="SUCCESS"/>
    <s v="SUCCESS"/>
    <n v="1"/>
    <s v="found"/>
    <s v="Not Duplicate"/>
    <s v="match"/>
    <s v="match"/>
    <n v="0"/>
    <d v="2026-02-13T00:00:00"/>
    <n v="0"/>
    <s v="Within SLA"/>
    <x v="1"/>
    <n v="0"/>
    <n v="0"/>
    <n v="0"/>
    <n v="0"/>
    <n v="0"/>
  </r>
  <r>
    <s v="TXN001003"/>
    <n v="16239.73"/>
    <n v="16239.73"/>
    <s v="SUCCESS"/>
    <s v="SUCCESS"/>
    <n v="1"/>
    <s v="found"/>
    <s v="Not Duplicate"/>
    <s v="match"/>
    <s v="match"/>
    <n v="0"/>
    <d v="2026-01-09T00:00:00"/>
    <n v="0"/>
    <s v="Within SLA"/>
    <x v="0"/>
    <n v="0"/>
    <n v="0"/>
    <n v="0"/>
    <n v="0"/>
    <n v="0"/>
  </r>
  <r>
    <s v="TXN001004"/>
    <n v="6442.97"/>
    <n v="6442.97"/>
    <s v="SUCCESS"/>
    <s v="SUCCESS"/>
    <n v="1"/>
    <s v="found"/>
    <s v="Not Duplicate"/>
    <s v="match"/>
    <s v="match"/>
    <n v="0"/>
    <d v="2026-01-26T00:00:00"/>
    <n v="2"/>
    <s v="Within SLA"/>
    <x v="0"/>
    <n v="0"/>
    <n v="0"/>
    <n v="0"/>
    <n v="0"/>
    <n v="0"/>
  </r>
  <r>
    <s v="TXN001005"/>
    <n v="4961.3900000000003"/>
    <n v="4961.3900000000003"/>
    <s v="SUCCESS"/>
    <s v="SUCCESS"/>
    <n v="1"/>
    <s v="found"/>
    <s v="Not Duplicate"/>
    <s v="match"/>
    <s v="match"/>
    <n v="0"/>
    <d v="2026-02-14T00:00:00"/>
    <n v="3"/>
    <s v="SLA Breached"/>
    <x v="1"/>
    <n v="0"/>
    <n v="0"/>
    <n v="0"/>
    <n v="0"/>
    <n v="1"/>
  </r>
  <r>
    <s v="TXN001006"/>
    <n v="17959.89"/>
    <n v="17959.89"/>
    <s v="SUCCESS"/>
    <s v="SUCCESS"/>
    <n v="1"/>
    <s v="found"/>
    <s v="Not Duplicate"/>
    <s v="match"/>
    <s v="match"/>
    <n v="0"/>
    <d v="2026-02-28T00:00:00"/>
    <n v="2"/>
    <s v="Within SLA"/>
    <x v="1"/>
    <n v="0"/>
    <n v="0"/>
    <n v="0"/>
    <n v="0"/>
    <n v="0"/>
  </r>
  <r>
    <s v="TXN001007"/>
    <n v="1785.73"/>
    <n v="2142.88"/>
    <s v="SUCCESS"/>
    <s v="SUCCESS"/>
    <n v="1"/>
    <s v="found"/>
    <s v="Not Duplicate"/>
    <s v="mismatch"/>
    <s v="match"/>
    <n v="357.15000000000009"/>
    <d v="2026-03-29T00:00:00"/>
    <n v="2"/>
    <s v="Within SLA"/>
    <x v="0"/>
    <n v="0"/>
    <n v="0"/>
    <n v="1"/>
    <n v="0"/>
    <n v="0"/>
  </r>
  <r>
    <s v="TXN001008"/>
    <n v="779.79"/>
    <n v="779.79"/>
    <s v="SUCCESS"/>
    <s v="SUCCESS"/>
    <n v="2"/>
    <s v="found"/>
    <s v="Duplicate"/>
    <s v="match"/>
    <s v="match"/>
    <n v="0"/>
    <d v="2026-03-20T00:00:00"/>
    <n v="3"/>
    <s v="SLA Breached"/>
    <x v="1"/>
    <n v="0"/>
    <n v="1"/>
    <n v="0"/>
    <n v="0"/>
    <n v="1"/>
  </r>
  <r>
    <s v="TXN001009"/>
    <n v="315.83"/>
    <n v="315.83"/>
    <s v="SUCCESS"/>
    <s v="SUCCESS"/>
    <n v="1"/>
    <s v="found"/>
    <s v="Not Duplicate"/>
    <s v="match"/>
    <s v="match"/>
    <n v="0"/>
    <d v="2026-02-28T00:00:00"/>
    <n v="1"/>
    <s v="Within SLA"/>
    <x v="2"/>
    <n v="0"/>
    <n v="0"/>
    <n v="0"/>
    <n v="0"/>
    <n v="0"/>
  </r>
  <r>
    <s v="TXN001010"/>
    <n v="8733.93"/>
    <n v="8733.93"/>
    <s v="SUCCESS"/>
    <s v="SUCCESS"/>
    <n v="1"/>
    <s v="found"/>
    <s v="Not Duplicate"/>
    <s v="match"/>
    <s v="match"/>
    <n v="0"/>
    <d v="2026-02-20T00:00:00"/>
    <n v="5"/>
    <s v="SLA Breached"/>
    <x v="3"/>
    <n v="0"/>
    <n v="0"/>
    <n v="0"/>
    <n v="0"/>
    <n v="1"/>
  </r>
  <r>
    <s v="TXN001011"/>
    <n v="721.78"/>
    <n v="721.78"/>
    <s v="SUCCESS"/>
    <s v="SUCCESS"/>
    <n v="1"/>
    <s v="found"/>
    <s v="Not Duplicate"/>
    <s v="match"/>
    <s v="match"/>
    <n v="0"/>
    <d v="2026-03-25T00:00:00"/>
    <n v="5"/>
    <s v="SLA Breached"/>
    <x v="4"/>
    <n v="0"/>
    <n v="0"/>
    <n v="0"/>
    <n v="0"/>
    <n v="1"/>
  </r>
  <r>
    <s v="TXN001012"/>
    <n v="6785.23"/>
    <n v="6785.23"/>
    <s v="SUCCESS"/>
    <s v="SUCCESS"/>
    <n v="1"/>
    <s v="found"/>
    <s v="Not Duplicate"/>
    <s v="match"/>
    <s v="match"/>
    <n v="0"/>
    <d v="2026-02-17T00:00:00"/>
    <n v="3"/>
    <s v="SLA Breached"/>
    <x v="3"/>
    <n v="0"/>
    <n v="0"/>
    <n v="0"/>
    <n v="0"/>
    <n v="1"/>
  </r>
  <r>
    <s v="TXN001013"/>
    <n v="1267.5999999999999"/>
    <n v="1267.5999999999999"/>
    <s v="SUCCESS"/>
    <s v="SUCCESS"/>
    <n v="1"/>
    <s v="found"/>
    <s v="Not Duplicate"/>
    <s v="match"/>
    <s v="match"/>
    <n v="0"/>
    <d v="2026-03-21T00:00:00"/>
    <n v="3"/>
    <s v="SLA Breached"/>
    <x v="0"/>
    <n v="0"/>
    <n v="0"/>
    <n v="0"/>
    <n v="0"/>
    <n v="1"/>
  </r>
  <r>
    <s v="TXN001014"/>
    <n v="21265.66"/>
    <n v="21265.66"/>
    <s v="REVERSED"/>
    <s v="REVERSED"/>
    <n v="1"/>
    <s v="found"/>
    <s v="Not Duplicate"/>
    <s v="match"/>
    <s v="match"/>
    <n v="0"/>
    <d v="2026-03-18T00:00:00"/>
    <n v="3"/>
    <s v="SLA Breached"/>
    <x v="0"/>
    <n v="0"/>
    <n v="0"/>
    <n v="0"/>
    <n v="0"/>
    <n v="1"/>
  </r>
  <r>
    <s v="TXN001015"/>
    <n v="12795.27"/>
    <n v="12795.27"/>
    <s v="SUCCESS"/>
    <s v="SUCCESS"/>
    <n v="1"/>
    <s v="found"/>
    <s v="Not Duplicate"/>
    <s v="match"/>
    <s v="match"/>
    <n v="0"/>
    <d v="2026-03-06T00:00:00"/>
    <n v="0"/>
    <s v="Within SLA"/>
    <x v="1"/>
    <n v="0"/>
    <n v="0"/>
    <n v="0"/>
    <n v="0"/>
    <n v="0"/>
  </r>
  <r>
    <s v="TXN001016"/>
    <n v="2678.46"/>
    <e v="#N/A"/>
    <s v="SUCCESS"/>
    <e v="#N/A"/>
    <n v="0"/>
    <s v="missing"/>
    <s v="Not Duplicate"/>
    <s v="not processed"/>
    <s v="not processed"/>
    <s v="missing"/>
    <s v="not processed"/>
    <s v="not processed"/>
    <s v="Not Processed"/>
    <x v="3"/>
    <n v="1"/>
    <n v="0"/>
    <n v="0"/>
    <n v="0"/>
    <n v="0"/>
  </r>
  <r>
    <s v="TXN001017"/>
    <n v="11274.51"/>
    <n v="11274.51"/>
    <s v="SUCCESS"/>
    <s v="SUCCESS"/>
    <n v="1"/>
    <s v="found"/>
    <s v="Not Duplicate"/>
    <s v="match"/>
    <s v="match"/>
    <n v="0"/>
    <d v="2026-01-27T00:00:00"/>
    <n v="1"/>
    <s v="Within SLA"/>
    <x v="3"/>
    <n v="0"/>
    <n v="0"/>
    <n v="0"/>
    <n v="0"/>
    <n v="0"/>
  </r>
  <r>
    <s v="TXN001018"/>
    <n v="1093.24"/>
    <n v="1093.24"/>
    <s v="SUCCESS"/>
    <s v="SUCCESS"/>
    <n v="1"/>
    <s v="found"/>
    <s v="Not Duplicate"/>
    <s v="match"/>
    <s v="match"/>
    <n v="0"/>
    <d v="2026-04-02T00:00:00"/>
    <n v="2"/>
    <s v="Within SLA"/>
    <x v="0"/>
    <n v="0"/>
    <n v="0"/>
    <n v="0"/>
    <n v="0"/>
    <n v="0"/>
  </r>
  <r>
    <s v="TXN001019"/>
    <n v="1436.34"/>
    <n v="1436.34"/>
    <s v="SUCCESS"/>
    <s v="SUCCESS"/>
    <n v="1"/>
    <s v="found"/>
    <s v="Not Duplicate"/>
    <s v="match"/>
    <s v="match"/>
    <n v="0"/>
    <d v="2026-02-19T00:00:00"/>
    <n v="0"/>
    <s v="Within SLA"/>
    <x v="3"/>
    <n v="0"/>
    <n v="0"/>
    <n v="0"/>
    <n v="0"/>
    <n v="0"/>
  </r>
  <r>
    <s v="TXN001020"/>
    <n v="20268.46"/>
    <n v="20268.46"/>
    <s v="SUCCESS"/>
    <s v="SUCCESS"/>
    <n v="1"/>
    <s v="found"/>
    <s v="Not Duplicate"/>
    <s v="match"/>
    <s v="match"/>
    <n v="0"/>
    <d v="2026-04-01T00:00:00"/>
    <n v="3"/>
    <s v="SLA Breached"/>
    <x v="0"/>
    <n v="0"/>
    <n v="0"/>
    <n v="0"/>
    <n v="0"/>
    <n v="1"/>
  </r>
  <r>
    <s v="TXN001021"/>
    <n v="31689.82"/>
    <n v="31689.82"/>
    <s v="SUCCESS"/>
    <s v="SUCCESS"/>
    <n v="1"/>
    <s v="found"/>
    <s v="Not Duplicate"/>
    <s v="match"/>
    <s v="match"/>
    <n v="0"/>
    <d v="2026-01-10T00:00:00"/>
    <n v="1"/>
    <s v="Within SLA"/>
    <x v="2"/>
    <n v="0"/>
    <n v="0"/>
    <n v="0"/>
    <n v="0"/>
    <n v="0"/>
  </r>
  <r>
    <s v="TXN001022"/>
    <n v="1134.02"/>
    <n v="1134.02"/>
    <s v="SUCCESS"/>
    <s v="SUCCESS"/>
    <n v="1"/>
    <s v="found"/>
    <s v="Not Duplicate"/>
    <s v="match"/>
    <s v="match"/>
    <n v="0"/>
    <d v="2026-01-05T00:00:00"/>
    <n v="2"/>
    <s v="Within SLA"/>
    <x v="3"/>
    <n v="0"/>
    <n v="0"/>
    <n v="0"/>
    <n v="0"/>
    <n v="0"/>
  </r>
  <r>
    <s v="TXN001023"/>
    <n v="2256.38"/>
    <n v="2256.38"/>
    <s v="SUCCESS"/>
    <s v="SUCCESS"/>
    <n v="1"/>
    <s v="found"/>
    <s v="Not Duplicate"/>
    <s v="match"/>
    <s v="match"/>
    <n v="0"/>
    <d v="2026-03-12T00:00:00"/>
    <n v="2"/>
    <s v="Within SLA"/>
    <x v="0"/>
    <n v="0"/>
    <n v="0"/>
    <n v="0"/>
    <n v="0"/>
    <n v="0"/>
  </r>
  <r>
    <s v="TXN001024"/>
    <n v="13379.74"/>
    <n v="13379.74"/>
    <s v="SUCCESS"/>
    <s v="SUCCESS"/>
    <n v="1"/>
    <s v="found"/>
    <s v="Not Duplicate"/>
    <s v="match"/>
    <s v="match"/>
    <n v="0"/>
    <d v="2026-02-01T00:00:00"/>
    <n v="1"/>
    <s v="Within SLA"/>
    <x v="3"/>
    <n v="0"/>
    <n v="0"/>
    <n v="0"/>
    <n v="0"/>
    <n v="0"/>
  </r>
  <r>
    <s v="TXN001025"/>
    <n v="9238.14"/>
    <e v="#N/A"/>
    <s v="SUCCESS"/>
    <e v="#N/A"/>
    <n v="0"/>
    <s v="missing"/>
    <s v="Not Duplicate"/>
    <s v="not processed"/>
    <s v="not processed"/>
    <s v="missing"/>
    <s v="not processed"/>
    <s v="not processed"/>
    <s v="Not Processed"/>
    <x v="0"/>
    <n v="1"/>
    <n v="0"/>
    <n v="0"/>
    <n v="0"/>
    <n v="0"/>
  </r>
  <r>
    <s v="TXN001026"/>
    <n v="1071.1400000000001"/>
    <n v="964.03"/>
    <s v="SUCCESS"/>
    <s v="SUCCESS"/>
    <n v="1"/>
    <s v="found"/>
    <s v="Not Duplicate"/>
    <s v="mismatch"/>
    <s v="match"/>
    <n v="107.11000000000013"/>
    <d v="2026-04-01T00:00:00"/>
    <n v="1"/>
    <s v="Within SLA"/>
    <x v="3"/>
    <n v="0"/>
    <n v="0"/>
    <n v="1"/>
    <n v="0"/>
    <n v="0"/>
  </r>
  <r>
    <s v="TXN001027"/>
    <n v="1222.33"/>
    <n v="1222.33"/>
    <s v="SUCCESS"/>
    <s v="SUCCESS"/>
    <n v="1"/>
    <s v="found"/>
    <s v="Not Duplicate"/>
    <s v="match"/>
    <s v="match"/>
    <n v="0"/>
    <d v="2026-03-24T00:00:00"/>
    <n v="1"/>
    <s v="Within SLA"/>
    <x v="0"/>
    <n v="0"/>
    <n v="0"/>
    <n v="0"/>
    <n v="0"/>
    <n v="0"/>
  </r>
  <r>
    <s v="TXN001028"/>
    <n v="3696.38"/>
    <n v="3696.38"/>
    <s v="SUCCESS"/>
    <s v="SUCCESS"/>
    <n v="1"/>
    <s v="found"/>
    <s v="Not Duplicate"/>
    <s v="match"/>
    <s v="match"/>
    <n v="0"/>
    <d v="2026-02-21T00:00:00"/>
    <n v="1"/>
    <s v="Within SLA"/>
    <x v="0"/>
    <n v="0"/>
    <n v="0"/>
    <n v="0"/>
    <n v="0"/>
    <n v="0"/>
  </r>
  <r>
    <s v="TXN001029"/>
    <n v="2508.7600000000002"/>
    <n v="2508.7600000000002"/>
    <s v="FAILED"/>
    <s v="FAILED"/>
    <n v="1"/>
    <s v="found"/>
    <s v="Not Duplicate"/>
    <s v="match"/>
    <s v="match"/>
    <n v="0"/>
    <d v="2026-01-17T00:00:00"/>
    <n v="5"/>
    <s v="SLA Breached"/>
    <x v="2"/>
    <n v="0"/>
    <n v="0"/>
    <n v="0"/>
    <n v="0"/>
    <n v="1"/>
  </r>
  <r>
    <s v="TXN001030"/>
    <n v="14223.75"/>
    <n v="14223.75"/>
    <s v="SUCCESS"/>
    <s v="SUCCESS"/>
    <n v="1"/>
    <s v="found"/>
    <s v="Not Duplicate"/>
    <s v="match"/>
    <s v="match"/>
    <n v="0"/>
    <d v="2026-01-16T00:00:00"/>
    <n v="5"/>
    <s v="SLA Breached"/>
    <x v="0"/>
    <n v="0"/>
    <n v="0"/>
    <n v="0"/>
    <n v="0"/>
    <n v="1"/>
  </r>
  <r>
    <s v="TXN001031"/>
    <n v="1963.64"/>
    <n v="1963.64"/>
    <s v="SUCCESS"/>
    <s v="SUCCESS"/>
    <n v="1"/>
    <s v="found"/>
    <s v="Not Duplicate"/>
    <s v="match"/>
    <s v="match"/>
    <n v="0"/>
    <d v="2026-03-19T00:00:00"/>
    <n v="2"/>
    <s v="Within SLA"/>
    <x v="0"/>
    <n v="0"/>
    <n v="0"/>
    <n v="0"/>
    <n v="0"/>
    <n v="0"/>
  </r>
  <r>
    <s v="TXN001032"/>
    <n v="71320.100000000006"/>
    <n v="71320.100000000006"/>
    <s v="SUCCESS"/>
    <s v="SUCCESS"/>
    <n v="1"/>
    <s v="found"/>
    <s v="Not Duplicate"/>
    <s v="match"/>
    <s v="match"/>
    <n v="0"/>
    <d v="2026-03-14T00:00:00"/>
    <n v="0"/>
    <s v="Within SLA"/>
    <x v="0"/>
    <n v="0"/>
    <n v="0"/>
    <n v="0"/>
    <n v="0"/>
    <n v="0"/>
  </r>
  <r>
    <s v="TXN001033"/>
    <n v="1026.08"/>
    <n v="1128.69"/>
    <s v="SUCCESS"/>
    <s v="SUCCESS"/>
    <n v="1"/>
    <s v="found"/>
    <s v="Not Duplicate"/>
    <s v="mismatch"/>
    <s v="match"/>
    <n v="102.61000000000013"/>
    <d v="2026-02-27T00:00:00"/>
    <n v="2"/>
    <s v="Within SLA"/>
    <x v="0"/>
    <n v="0"/>
    <n v="0"/>
    <n v="1"/>
    <n v="0"/>
    <n v="0"/>
  </r>
  <r>
    <s v="TXN001034"/>
    <n v="3302.88"/>
    <n v="3302.88"/>
    <s v="SUCCESS"/>
    <s v="SUCCESS"/>
    <n v="1"/>
    <s v="found"/>
    <s v="Not Duplicate"/>
    <s v="match"/>
    <s v="match"/>
    <n v="0"/>
    <d v="2026-01-23T00:00:00"/>
    <n v="2"/>
    <s v="Within SLA"/>
    <x v="2"/>
    <n v="0"/>
    <n v="0"/>
    <n v="0"/>
    <n v="0"/>
    <n v="0"/>
  </r>
  <r>
    <s v="TXN001035"/>
    <n v="1073.08"/>
    <n v="1073.08"/>
    <s v="REVERSED"/>
    <s v="REVERSED"/>
    <n v="1"/>
    <s v="found"/>
    <s v="Not Duplicate"/>
    <s v="match"/>
    <s v="match"/>
    <n v="0"/>
    <d v="2026-03-05T00:00:00"/>
    <n v="3"/>
    <s v="SLA Breached"/>
    <x v="0"/>
    <n v="0"/>
    <n v="0"/>
    <n v="0"/>
    <n v="0"/>
    <n v="1"/>
  </r>
  <r>
    <s v="TXN001036"/>
    <n v="6322.92"/>
    <n v="6322.92"/>
    <s v="SUCCESS"/>
    <s v="SUCCESS"/>
    <n v="1"/>
    <s v="found"/>
    <s v="Not Duplicate"/>
    <s v="match"/>
    <s v="match"/>
    <n v="0"/>
    <d v="2026-01-05T00:00:00"/>
    <n v="1"/>
    <s v="Within SLA"/>
    <x v="0"/>
    <n v="0"/>
    <n v="0"/>
    <n v="0"/>
    <n v="0"/>
    <n v="0"/>
  </r>
  <r>
    <s v="TXN001037"/>
    <n v="1390.56"/>
    <n v="1390.56"/>
    <s v="SUCCESS"/>
    <s v="SUCCESS"/>
    <n v="1"/>
    <s v="found"/>
    <s v="Not Duplicate"/>
    <s v="match"/>
    <s v="match"/>
    <n v="0"/>
    <d v="2026-03-31T00:00:00"/>
    <n v="0"/>
    <s v="Within SLA"/>
    <x v="0"/>
    <n v="0"/>
    <n v="0"/>
    <n v="0"/>
    <n v="0"/>
    <n v="0"/>
  </r>
  <r>
    <s v="TXN001038"/>
    <n v="4266.72"/>
    <n v="4693.3900000000003"/>
    <s v="SUCCESS"/>
    <s v="SUCCESS"/>
    <n v="1"/>
    <s v="found"/>
    <s v="Not Duplicate"/>
    <s v="mismatch"/>
    <s v="match"/>
    <n v="426.67000000000007"/>
    <d v="2026-03-01T00:00:00"/>
    <n v="3"/>
    <s v="SLA Breached"/>
    <x v="2"/>
    <n v="0"/>
    <n v="0"/>
    <n v="1"/>
    <n v="0"/>
    <n v="1"/>
  </r>
  <r>
    <s v="TXN001039"/>
    <n v="1634.41"/>
    <n v="1634.41"/>
    <s v="SUCCESS"/>
    <s v="SUCCESS"/>
    <n v="1"/>
    <s v="found"/>
    <s v="Not Duplicate"/>
    <s v="match"/>
    <s v="match"/>
    <n v="0"/>
    <d v="2026-01-26T00:00:00"/>
    <n v="2"/>
    <s v="Within SLA"/>
    <x v="2"/>
    <n v="0"/>
    <n v="0"/>
    <n v="0"/>
    <n v="0"/>
    <n v="0"/>
  </r>
  <r>
    <s v="TXN001040"/>
    <n v="3280.66"/>
    <n v="3280.66"/>
    <s v="SUCCESS"/>
    <s v="SUCCESS"/>
    <n v="1"/>
    <s v="found"/>
    <s v="Not Duplicate"/>
    <s v="match"/>
    <s v="match"/>
    <n v="0"/>
    <d v="2026-02-04T00:00:00"/>
    <n v="1"/>
    <s v="Within SLA"/>
    <x v="4"/>
    <n v="0"/>
    <n v="0"/>
    <n v="0"/>
    <n v="0"/>
    <n v="0"/>
  </r>
  <r>
    <s v="TXN001041"/>
    <n v="3643.71"/>
    <n v="3643.71"/>
    <s v="SUCCESS"/>
    <s v="SUCCESS"/>
    <n v="1"/>
    <s v="found"/>
    <s v="Not Duplicate"/>
    <s v="match"/>
    <s v="match"/>
    <n v="0"/>
    <d v="2026-02-28T00:00:00"/>
    <n v="0"/>
    <s v="Within SLA"/>
    <x v="0"/>
    <n v="0"/>
    <n v="0"/>
    <n v="0"/>
    <n v="0"/>
    <n v="0"/>
  </r>
  <r>
    <s v="TXN001042"/>
    <n v="4579.08"/>
    <n v="4579.08"/>
    <s v="SUCCESS"/>
    <s v="SUCCESS"/>
    <n v="1"/>
    <s v="found"/>
    <s v="Not Duplicate"/>
    <s v="match"/>
    <s v="match"/>
    <n v="0"/>
    <d v="2026-03-05T00:00:00"/>
    <n v="1"/>
    <s v="Within SLA"/>
    <x v="1"/>
    <n v="0"/>
    <n v="0"/>
    <n v="0"/>
    <n v="0"/>
    <n v="0"/>
  </r>
  <r>
    <s v="TXN001043"/>
    <n v="476.49"/>
    <n v="476.49"/>
    <s v="SUCCESS"/>
    <s v="SUCCESS"/>
    <n v="1"/>
    <s v="found"/>
    <s v="Not Duplicate"/>
    <s v="match"/>
    <s v="match"/>
    <n v="0"/>
    <d v="2026-01-24T00:00:00"/>
    <n v="0"/>
    <s v="Within SLA"/>
    <x v="2"/>
    <n v="0"/>
    <n v="0"/>
    <n v="0"/>
    <n v="0"/>
    <n v="0"/>
  </r>
  <r>
    <s v="TXN001044"/>
    <n v="9160.7099999999991"/>
    <n v="9160.7099999999991"/>
    <s v="SUCCESS"/>
    <s v="SUCCESS"/>
    <n v="1"/>
    <s v="found"/>
    <s v="Not Duplicate"/>
    <s v="match"/>
    <s v="match"/>
    <n v="0"/>
    <d v="2026-03-11T00:00:00"/>
    <n v="1"/>
    <s v="Within SLA"/>
    <x v="0"/>
    <n v="0"/>
    <n v="0"/>
    <n v="0"/>
    <n v="0"/>
    <n v="0"/>
  </r>
  <r>
    <s v="TXN001045"/>
    <n v="1506.65"/>
    <n v="1506.65"/>
    <s v="SUCCESS"/>
    <s v="SUCCESS"/>
    <n v="1"/>
    <s v="found"/>
    <s v="Not Duplicate"/>
    <s v="match"/>
    <s v="match"/>
    <n v="0"/>
    <d v="2026-01-04T00:00:00"/>
    <n v="3"/>
    <s v="SLA Breached"/>
    <x v="0"/>
    <n v="0"/>
    <n v="0"/>
    <n v="0"/>
    <n v="0"/>
    <n v="1"/>
  </r>
  <r>
    <s v="TXN001046"/>
    <n v="9543.23"/>
    <n v="9543.23"/>
    <s v="SUCCESS"/>
    <s v="SUCCESS"/>
    <n v="1"/>
    <s v="found"/>
    <s v="Not Duplicate"/>
    <s v="match"/>
    <s v="match"/>
    <n v="0"/>
    <d v="2026-02-12T00:00:00"/>
    <n v="0"/>
    <s v="Within SLA"/>
    <x v="2"/>
    <n v="0"/>
    <n v="0"/>
    <n v="0"/>
    <n v="0"/>
    <n v="0"/>
  </r>
  <r>
    <s v="TXN001047"/>
    <n v="5362.09"/>
    <n v="5362.09"/>
    <s v="SUCCESS"/>
    <s v="SUCCESS"/>
    <n v="1"/>
    <s v="found"/>
    <s v="Not Duplicate"/>
    <s v="match"/>
    <s v="match"/>
    <n v="0"/>
    <d v="2026-02-26T00:00:00"/>
    <n v="1"/>
    <s v="Within SLA"/>
    <x v="0"/>
    <n v="0"/>
    <n v="0"/>
    <n v="0"/>
    <n v="0"/>
    <n v="0"/>
  </r>
  <r>
    <s v="TXN001048"/>
    <n v="835.12"/>
    <n v="835.12"/>
    <s v="SUCCESS"/>
    <s v="SUCCESS"/>
    <n v="1"/>
    <s v="found"/>
    <s v="Not Duplicate"/>
    <s v="match"/>
    <s v="match"/>
    <n v="0"/>
    <d v="2026-01-12T00:00:00"/>
    <n v="0"/>
    <s v="Within SLA"/>
    <x v="1"/>
    <n v="0"/>
    <n v="0"/>
    <n v="0"/>
    <n v="0"/>
    <n v="0"/>
  </r>
  <r>
    <s v="TXN001049"/>
    <n v="10230.290000000001"/>
    <n v="10230.290000000001"/>
    <s v="SUCCESS"/>
    <s v="SUCCESS"/>
    <n v="1"/>
    <s v="found"/>
    <s v="Not Duplicate"/>
    <s v="match"/>
    <s v="match"/>
    <n v="0"/>
    <d v="2026-04-01T00:00:00"/>
    <n v="1"/>
    <s v="Within SLA"/>
    <x v="0"/>
    <n v="0"/>
    <n v="0"/>
    <n v="0"/>
    <n v="0"/>
    <n v="0"/>
  </r>
  <r>
    <s v="TXN001050"/>
    <n v="20322.37"/>
    <n v="20322.37"/>
    <s v="SUCCESS"/>
    <s v="SUCCESS"/>
    <n v="1"/>
    <s v="found"/>
    <s v="Not Duplicate"/>
    <s v="match"/>
    <s v="match"/>
    <n v="0"/>
    <d v="2026-01-18T00:00:00"/>
    <n v="3"/>
    <s v="SLA Breached"/>
    <x v="0"/>
    <n v="0"/>
    <n v="0"/>
    <n v="0"/>
    <n v="0"/>
    <n v="1"/>
  </r>
  <r>
    <s v="TXN001051"/>
    <n v="1314.08"/>
    <n v="1314.08"/>
    <s v="FAILED"/>
    <s v="FAILED"/>
    <n v="1"/>
    <s v="found"/>
    <s v="Not Duplicate"/>
    <s v="match"/>
    <s v="match"/>
    <n v="0"/>
    <d v="2026-01-20T00:00:00"/>
    <n v="3"/>
    <s v="SLA Breached"/>
    <x v="2"/>
    <n v="0"/>
    <n v="0"/>
    <n v="0"/>
    <n v="0"/>
    <n v="1"/>
  </r>
  <r>
    <s v="TXN001052"/>
    <n v="4066.01"/>
    <n v="4066.01"/>
    <s v="SUCCESS"/>
    <s v="SUCCESS"/>
    <n v="1"/>
    <s v="found"/>
    <s v="Not Duplicate"/>
    <s v="match"/>
    <s v="match"/>
    <n v="0"/>
    <d v="2026-02-28T00:00:00"/>
    <n v="3"/>
    <s v="SLA Breached"/>
    <x v="0"/>
    <n v="0"/>
    <n v="0"/>
    <n v="0"/>
    <n v="0"/>
    <n v="1"/>
  </r>
  <r>
    <s v="TXN001053"/>
    <n v="28945.64"/>
    <n v="28945.64"/>
    <s v="SUCCESS"/>
    <s v="SUCCESS"/>
    <n v="1"/>
    <s v="found"/>
    <s v="Not Duplicate"/>
    <s v="match"/>
    <s v="match"/>
    <n v="0"/>
    <d v="2026-03-18T00:00:00"/>
    <n v="1"/>
    <s v="Within SLA"/>
    <x v="0"/>
    <n v="0"/>
    <n v="0"/>
    <n v="0"/>
    <n v="0"/>
    <n v="0"/>
  </r>
  <r>
    <s v="TXN001054"/>
    <n v="2001.71"/>
    <n v="2001.71"/>
    <s v="SUCCESS"/>
    <s v="SUCCESS"/>
    <n v="1"/>
    <s v="found"/>
    <s v="Not Duplicate"/>
    <s v="match"/>
    <s v="match"/>
    <n v="0"/>
    <d v="2026-02-01T00:00:00"/>
    <n v="2"/>
    <s v="Within SLA"/>
    <x v="3"/>
    <n v="0"/>
    <n v="0"/>
    <n v="0"/>
    <n v="0"/>
    <n v="0"/>
  </r>
  <r>
    <s v="TXN001055"/>
    <n v="4829.2700000000004"/>
    <n v="4829.2700000000004"/>
    <s v="SUCCESS"/>
    <s v="SUCCESS"/>
    <n v="1"/>
    <s v="found"/>
    <s v="Not Duplicate"/>
    <s v="match"/>
    <s v="match"/>
    <n v="0"/>
    <d v="2026-02-10T00:00:00"/>
    <n v="1"/>
    <s v="Within SLA"/>
    <x v="0"/>
    <n v="0"/>
    <n v="0"/>
    <n v="0"/>
    <n v="0"/>
    <n v="0"/>
  </r>
  <r>
    <s v="TXN001056"/>
    <n v="2136.0500000000002"/>
    <n v="2136.0500000000002"/>
    <s v="FAILED"/>
    <s v="FAILED"/>
    <n v="1"/>
    <s v="found"/>
    <s v="Not Duplicate"/>
    <s v="match"/>
    <s v="match"/>
    <n v="0"/>
    <d v="2026-01-18T00:00:00"/>
    <n v="2"/>
    <s v="Within SLA"/>
    <x v="0"/>
    <n v="0"/>
    <n v="0"/>
    <n v="0"/>
    <n v="0"/>
    <n v="0"/>
  </r>
  <r>
    <s v="TXN001057"/>
    <n v="37670.559999999998"/>
    <n v="37670.559999999998"/>
    <s v="SUCCESS"/>
    <s v="SUCCESS"/>
    <n v="1"/>
    <s v="found"/>
    <s v="Not Duplicate"/>
    <s v="match"/>
    <s v="match"/>
    <n v="0"/>
    <d v="2026-02-03T00:00:00"/>
    <n v="0"/>
    <s v="Within SLA"/>
    <x v="0"/>
    <n v="0"/>
    <n v="0"/>
    <n v="0"/>
    <n v="0"/>
    <n v="0"/>
  </r>
  <r>
    <s v="TXN001058"/>
    <n v="12233.69"/>
    <e v="#N/A"/>
    <s v="SUCCESS"/>
    <e v="#N/A"/>
    <n v="0"/>
    <s v="missing"/>
    <s v="Not Duplicate"/>
    <s v="not processed"/>
    <s v="not processed"/>
    <s v="missing"/>
    <s v="not processed"/>
    <s v="not processed"/>
    <s v="Not Processed"/>
    <x v="0"/>
    <n v="1"/>
    <n v="0"/>
    <n v="0"/>
    <n v="0"/>
    <n v="0"/>
  </r>
  <r>
    <s v="TXN001059"/>
    <n v="10268.49"/>
    <n v="10268.49"/>
    <s v="SUCCESS"/>
    <s v="SUCCESS"/>
    <n v="1"/>
    <s v="found"/>
    <s v="Not Duplicate"/>
    <s v="match"/>
    <s v="match"/>
    <n v="0"/>
    <d v="2026-03-01T00:00:00"/>
    <n v="1"/>
    <s v="Within SLA"/>
    <x v="1"/>
    <n v="0"/>
    <n v="0"/>
    <n v="0"/>
    <n v="0"/>
    <n v="0"/>
  </r>
  <r>
    <s v="TXN001060"/>
    <n v="11423.56"/>
    <n v="11423.56"/>
    <s v="FAILED"/>
    <s v="FAILED"/>
    <n v="1"/>
    <s v="found"/>
    <s v="Not Duplicate"/>
    <s v="match"/>
    <s v="match"/>
    <n v="0"/>
    <d v="2026-02-23T00:00:00"/>
    <n v="3"/>
    <s v="SLA Breached"/>
    <x v="3"/>
    <n v="0"/>
    <n v="0"/>
    <n v="0"/>
    <n v="0"/>
    <n v="1"/>
  </r>
  <r>
    <s v="TXN001061"/>
    <n v="1394.59"/>
    <n v="1394.59"/>
    <s v="SUCCESS"/>
    <s v="SUCCESS"/>
    <n v="1"/>
    <s v="found"/>
    <s v="Not Duplicate"/>
    <s v="match"/>
    <s v="match"/>
    <n v="0"/>
    <d v="2026-04-01T00:00:00"/>
    <n v="1"/>
    <s v="Within SLA"/>
    <x v="3"/>
    <n v="0"/>
    <n v="0"/>
    <n v="0"/>
    <n v="0"/>
    <n v="0"/>
  </r>
  <r>
    <s v="TXN001062"/>
    <n v="2797.74"/>
    <n v="2797.74"/>
    <s v="SUCCESS"/>
    <s v="SUCCESS"/>
    <n v="1"/>
    <s v="found"/>
    <s v="Not Duplicate"/>
    <s v="match"/>
    <s v="match"/>
    <n v="0"/>
    <d v="2026-03-01T00:00:00"/>
    <n v="0"/>
    <s v="Within SLA"/>
    <x v="0"/>
    <n v="0"/>
    <n v="0"/>
    <n v="0"/>
    <n v="0"/>
    <n v="0"/>
  </r>
  <r>
    <s v="TXN001063"/>
    <n v="2864.42"/>
    <n v="2864.42"/>
    <s v="SUCCESS"/>
    <s v="SUCCESS"/>
    <n v="1"/>
    <s v="found"/>
    <s v="Not Duplicate"/>
    <s v="match"/>
    <s v="match"/>
    <n v="0"/>
    <d v="2026-01-24T00:00:00"/>
    <n v="3"/>
    <s v="SLA Breached"/>
    <x v="0"/>
    <n v="0"/>
    <n v="0"/>
    <n v="0"/>
    <n v="0"/>
    <n v="1"/>
  </r>
  <r>
    <s v="TXN001064"/>
    <n v="1897.69"/>
    <n v="1897.69"/>
    <s v="SUCCESS"/>
    <s v="SUCCESS"/>
    <n v="1"/>
    <s v="found"/>
    <s v="Not Duplicate"/>
    <s v="match"/>
    <s v="match"/>
    <n v="0"/>
    <d v="2026-02-25T00:00:00"/>
    <n v="3"/>
    <s v="SLA Breached"/>
    <x v="0"/>
    <n v="0"/>
    <n v="0"/>
    <n v="0"/>
    <n v="0"/>
    <n v="1"/>
  </r>
  <r>
    <s v="TXN001065"/>
    <n v="15933.05"/>
    <n v="15933.05"/>
    <s v="SUCCESS"/>
    <s v="SUCCESS"/>
    <n v="1"/>
    <s v="found"/>
    <s v="Not Duplicate"/>
    <s v="match"/>
    <s v="match"/>
    <n v="0"/>
    <d v="2026-03-22T00:00:00"/>
    <n v="3"/>
    <s v="SLA Breached"/>
    <x v="0"/>
    <n v="0"/>
    <n v="0"/>
    <n v="0"/>
    <n v="0"/>
    <n v="1"/>
  </r>
  <r>
    <s v="TXN001066"/>
    <n v="4242.2299999999996"/>
    <n v="4242.2299999999996"/>
    <s v="SUCCESS"/>
    <s v="SUCCESS"/>
    <n v="1"/>
    <s v="found"/>
    <s v="Not Duplicate"/>
    <s v="match"/>
    <s v="match"/>
    <n v="0"/>
    <d v="2026-02-18T00:00:00"/>
    <n v="2"/>
    <s v="Within SLA"/>
    <x v="0"/>
    <n v="0"/>
    <n v="0"/>
    <n v="0"/>
    <n v="0"/>
    <n v="0"/>
  </r>
  <r>
    <s v="TXN001067"/>
    <n v="390.76"/>
    <n v="390.76"/>
    <s v="SUCCESS"/>
    <s v="SUCCESS"/>
    <n v="1"/>
    <s v="found"/>
    <s v="Not Duplicate"/>
    <s v="match"/>
    <s v="match"/>
    <n v="0"/>
    <d v="2026-04-03T00:00:00"/>
    <n v="3"/>
    <s v="SLA Breached"/>
    <x v="2"/>
    <n v="0"/>
    <n v="0"/>
    <n v="0"/>
    <n v="0"/>
    <n v="1"/>
  </r>
  <r>
    <s v="TXN001068"/>
    <n v="2539.42"/>
    <n v="2539.42"/>
    <s v="SUCCESS"/>
    <s v="SUCCESS"/>
    <n v="1"/>
    <s v="found"/>
    <s v="Not Duplicate"/>
    <s v="match"/>
    <s v="match"/>
    <n v="0"/>
    <d v="2026-03-03T00:00:00"/>
    <n v="3"/>
    <s v="SLA Breached"/>
    <x v="2"/>
    <n v="0"/>
    <n v="0"/>
    <n v="0"/>
    <n v="0"/>
    <n v="1"/>
  </r>
  <r>
    <s v="TXN001069"/>
    <n v="929.12"/>
    <n v="929.12"/>
    <s v="SUCCESS"/>
    <s v="SUCCESS"/>
    <n v="1"/>
    <s v="found"/>
    <s v="Not Duplicate"/>
    <s v="match"/>
    <s v="match"/>
    <n v="0"/>
    <d v="2026-03-01T00:00:00"/>
    <n v="1"/>
    <s v="Within SLA"/>
    <x v="2"/>
    <n v="0"/>
    <n v="0"/>
    <n v="0"/>
    <n v="0"/>
    <n v="0"/>
  </r>
  <r>
    <s v="TXN001070"/>
    <n v="5502.47"/>
    <n v="5502.47"/>
    <s v="SUCCESS"/>
    <s v="SUCCESS"/>
    <n v="1"/>
    <s v="found"/>
    <s v="Not Duplicate"/>
    <s v="match"/>
    <s v="match"/>
    <n v="0"/>
    <d v="2026-03-08T00:00:00"/>
    <n v="0"/>
    <s v="Within SLA"/>
    <x v="1"/>
    <n v="0"/>
    <n v="0"/>
    <n v="0"/>
    <n v="0"/>
    <n v="0"/>
  </r>
  <r>
    <s v="TXN001071"/>
    <n v="6848.7"/>
    <n v="6848.7"/>
    <s v="SUCCESS"/>
    <s v="SUCCESS"/>
    <n v="1"/>
    <s v="found"/>
    <s v="Not Duplicate"/>
    <s v="match"/>
    <s v="match"/>
    <n v="0"/>
    <d v="2026-01-07T00:00:00"/>
    <n v="5"/>
    <s v="SLA Breached"/>
    <x v="0"/>
    <n v="0"/>
    <n v="0"/>
    <n v="0"/>
    <n v="0"/>
    <n v="1"/>
  </r>
  <r>
    <s v="TXN001072"/>
    <n v="25512.92"/>
    <n v="25512.92"/>
    <s v="SUCCESS"/>
    <s v="SUCCESS"/>
    <n v="1"/>
    <s v="found"/>
    <s v="Not Duplicate"/>
    <s v="match"/>
    <s v="match"/>
    <n v="0"/>
    <d v="2026-03-01T00:00:00"/>
    <n v="3"/>
    <s v="SLA Breached"/>
    <x v="2"/>
    <n v="0"/>
    <n v="0"/>
    <n v="0"/>
    <n v="0"/>
    <n v="1"/>
  </r>
  <r>
    <s v="TXN001073"/>
    <n v="4408.2"/>
    <n v="4408.2"/>
    <s v="SUCCESS"/>
    <s v="SUCCESS"/>
    <n v="1"/>
    <s v="found"/>
    <s v="Not Duplicate"/>
    <s v="match"/>
    <s v="match"/>
    <n v="0"/>
    <d v="2026-02-27T00:00:00"/>
    <n v="1"/>
    <s v="Within SLA"/>
    <x v="1"/>
    <n v="0"/>
    <n v="0"/>
    <n v="0"/>
    <n v="0"/>
    <n v="0"/>
  </r>
  <r>
    <s v="TXN001074"/>
    <n v="1374.63"/>
    <n v="1374.63"/>
    <s v="SUCCESS"/>
    <s v="FAILED"/>
    <n v="1"/>
    <s v="found"/>
    <s v="Not Duplicate"/>
    <s v="match"/>
    <s v="mismatch"/>
    <n v="0"/>
    <d v="2026-01-15T00:00:00"/>
    <n v="3"/>
    <s v="SLA Breached"/>
    <x v="3"/>
    <n v="0"/>
    <n v="0"/>
    <n v="0"/>
    <n v="1"/>
    <n v="1"/>
  </r>
  <r>
    <s v="TXN001075"/>
    <n v="3732.98"/>
    <n v="3732.98"/>
    <s v="SUCCESS"/>
    <s v="SUCCESS"/>
    <n v="1"/>
    <s v="found"/>
    <s v="Not Duplicate"/>
    <s v="match"/>
    <s v="match"/>
    <n v="0"/>
    <d v="2026-01-17T00:00:00"/>
    <n v="1"/>
    <s v="Within SLA"/>
    <x v="0"/>
    <n v="0"/>
    <n v="0"/>
    <n v="0"/>
    <n v="0"/>
    <n v="0"/>
  </r>
  <r>
    <s v="TXN001076"/>
    <n v="9107.2900000000009"/>
    <n v="9107.2900000000009"/>
    <s v="SUCCESS"/>
    <s v="SUCCESS"/>
    <n v="1"/>
    <s v="found"/>
    <s v="Not Duplicate"/>
    <s v="match"/>
    <s v="match"/>
    <n v="0"/>
    <d v="2026-03-29T00:00:00"/>
    <n v="2"/>
    <s v="Within SLA"/>
    <x v="0"/>
    <n v="0"/>
    <n v="0"/>
    <n v="0"/>
    <n v="0"/>
    <n v="0"/>
  </r>
  <r>
    <s v="TXN001077"/>
    <n v="18401.400000000001"/>
    <n v="18401.400000000001"/>
    <s v="SUCCESS"/>
    <s v="SUCCESS"/>
    <n v="1"/>
    <s v="found"/>
    <s v="Not Duplicate"/>
    <s v="match"/>
    <s v="match"/>
    <n v="0"/>
    <d v="2026-02-22T00:00:00"/>
    <n v="1"/>
    <s v="Within SLA"/>
    <x v="4"/>
    <n v="0"/>
    <n v="0"/>
    <n v="0"/>
    <n v="0"/>
    <n v="0"/>
  </r>
  <r>
    <s v="TXN001078"/>
    <n v="982.55"/>
    <e v="#N/A"/>
    <s v="SUCCESS"/>
    <e v="#N/A"/>
    <n v="0"/>
    <s v="missing"/>
    <s v="Not Duplicate"/>
    <s v="not processed"/>
    <s v="not processed"/>
    <s v="missing"/>
    <s v="not processed"/>
    <s v="not processed"/>
    <s v="Not Processed"/>
    <x v="2"/>
    <n v="1"/>
    <n v="0"/>
    <n v="0"/>
    <n v="0"/>
    <n v="0"/>
  </r>
  <r>
    <s v="TXN001079"/>
    <n v="3839.84"/>
    <n v="3839.84"/>
    <s v="SUCCESS"/>
    <s v="SUCCESS"/>
    <n v="1"/>
    <s v="found"/>
    <s v="Not Duplicate"/>
    <s v="match"/>
    <s v="match"/>
    <n v="0"/>
    <d v="2026-02-18T00:00:00"/>
    <n v="3"/>
    <s v="SLA Breached"/>
    <x v="3"/>
    <n v="0"/>
    <n v="0"/>
    <n v="0"/>
    <n v="0"/>
    <n v="1"/>
  </r>
  <r>
    <s v="TXN001080"/>
    <n v="2169.13"/>
    <n v="2169.13"/>
    <s v="SUCCESS"/>
    <s v="SUCCESS"/>
    <n v="1"/>
    <s v="found"/>
    <s v="Not Duplicate"/>
    <s v="match"/>
    <s v="match"/>
    <n v="0"/>
    <d v="2026-01-19T00:00:00"/>
    <n v="2"/>
    <s v="Within SLA"/>
    <x v="0"/>
    <n v="0"/>
    <n v="0"/>
    <n v="0"/>
    <n v="0"/>
    <n v="0"/>
  </r>
  <r>
    <s v="TXN001081"/>
    <n v="19154.080000000002"/>
    <n v="19154.080000000002"/>
    <s v="SUCCESS"/>
    <s v="SUCCESS"/>
    <n v="1"/>
    <s v="found"/>
    <s v="Not Duplicate"/>
    <s v="match"/>
    <s v="match"/>
    <n v="0"/>
    <d v="2026-01-30T00:00:00"/>
    <n v="0"/>
    <s v="Within SLA"/>
    <x v="3"/>
    <n v="0"/>
    <n v="0"/>
    <n v="0"/>
    <n v="0"/>
    <n v="0"/>
  </r>
  <r>
    <s v="TXN001082"/>
    <n v="2209.6"/>
    <e v="#N/A"/>
    <s v="SUCCESS"/>
    <e v="#N/A"/>
    <n v="0"/>
    <s v="missing"/>
    <s v="Not Duplicate"/>
    <s v="not processed"/>
    <s v="not processed"/>
    <s v="missing"/>
    <s v="not processed"/>
    <s v="not processed"/>
    <s v="Not Processed"/>
    <x v="0"/>
    <n v="1"/>
    <n v="0"/>
    <n v="0"/>
    <n v="0"/>
    <n v="0"/>
  </r>
  <r>
    <s v="TXN001083"/>
    <n v="3938.54"/>
    <n v="3938.54"/>
    <s v="SUCCESS"/>
    <s v="SUCCESS"/>
    <n v="1"/>
    <s v="found"/>
    <s v="Not Duplicate"/>
    <s v="match"/>
    <s v="match"/>
    <n v="0"/>
    <d v="2026-01-20T00:00:00"/>
    <n v="0"/>
    <s v="Within SLA"/>
    <x v="2"/>
    <n v="0"/>
    <n v="0"/>
    <n v="0"/>
    <n v="0"/>
    <n v="0"/>
  </r>
  <r>
    <s v="TXN001084"/>
    <n v="11317.54"/>
    <n v="11317.54"/>
    <s v="SUCCESS"/>
    <s v="SUCCESS"/>
    <n v="1"/>
    <s v="found"/>
    <s v="Not Duplicate"/>
    <s v="match"/>
    <s v="match"/>
    <n v="0"/>
    <d v="2026-03-16T00:00:00"/>
    <n v="0"/>
    <s v="Within SLA"/>
    <x v="1"/>
    <n v="0"/>
    <n v="0"/>
    <n v="0"/>
    <n v="0"/>
    <n v="0"/>
  </r>
  <r>
    <s v="TXN001085"/>
    <n v="6245.01"/>
    <n v="6245.01"/>
    <s v="SUCCESS"/>
    <s v="SUCCESS"/>
    <n v="1"/>
    <s v="found"/>
    <s v="Not Duplicate"/>
    <s v="match"/>
    <s v="match"/>
    <n v="0"/>
    <d v="2026-01-13T00:00:00"/>
    <n v="2"/>
    <s v="Within SLA"/>
    <x v="1"/>
    <n v="0"/>
    <n v="0"/>
    <n v="0"/>
    <n v="0"/>
    <n v="0"/>
  </r>
  <r>
    <s v="TXN001086"/>
    <n v="3300.14"/>
    <n v="3300.14"/>
    <s v="SUCCESS"/>
    <s v="SUCCESS"/>
    <n v="1"/>
    <s v="found"/>
    <s v="Not Duplicate"/>
    <s v="match"/>
    <s v="match"/>
    <n v="0"/>
    <d v="2026-01-22T00:00:00"/>
    <n v="0"/>
    <s v="Within SLA"/>
    <x v="3"/>
    <n v="0"/>
    <n v="0"/>
    <n v="0"/>
    <n v="0"/>
    <n v="0"/>
  </r>
  <r>
    <s v="TXN001087"/>
    <n v="32718.240000000002"/>
    <n v="32718.240000000002"/>
    <s v="SUCCESS"/>
    <s v="SUCCESS"/>
    <n v="1"/>
    <s v="found"/>
    <s v="Not Duplicate"/>
    <s v="match"/>
    <s v="match"/>
    <n v="0"/>
    <d v="2026-03-26T00:00:00"/>
    <n v="0"/>
    <s v="Within SLA"/>
    <x v="3"/>
    <n v="0"/>
    <n v="0"/>
    <n v="0"/>
    <n v="0"/>
    <n v="0"/>
  </r>
  <r>
    <s v="TXN001088"/>
    <n v="1476.41"/>
    <n v="1476.41"/>
    <s v="SUCCESS"/>
    <s v="SUCCESS"/>
    <n v="1"/>
    <s v="found"/>
    <s v="Not Duplicate"/>
    <s v="match"/>
    <s v="match"/>
    <n v="0"/>
    <d v="2026-01-13T00:00:00"/>
    <n v="3"/>
    <s v="SLA Breached"/>
    <x v="1"/>
    <n v="0"/>
    <n v="0"/>
    <n v="0"/>
    <n v="0"/>
    <n v="1"/>
  </r>
  <r>
    <s v="TXN001089"/>
    <n v="2205.2399999999998"/>
    <n v="2205.2399999999998"/>
    <s v="SUCCESS"/>
    <s v="SUCCESS"/>
    <n v="1"/>
    <s v="found"/>
    <s v="Not Duplicate"/>
    <s v="match"/>
    <s v="match"/>
    <n v="0"/>
    <d v="2026-03-07T00:00:00"/>
    <n v="0"/>
    <s v="Within SLA"/>
    <x v="0"/>
    <n v="0"/>
    <n v="0"/>
    <n v="0"/>
    <n v="0"/>
    <n v="0"/>
  </r>
  <r>
    <s v="TXN001090"/>
    <n v="7082.95"/>
    <n v="7082.95"/>
    <s v="FAILED"/>
    <s v="FAILED"/>
    <n v="1"/>
    <s v="found"/>
    <s v="Not Duplicate"/>
    <s v="match"/>
    <s v="match"/>
    <n v="0"/>
    <d v="2026-03-29T00:00:00"/>
    <n v="1"/>
    <s v="Within SLA"/>
    <x v="0"/>
    <n v="0"/>
    <n v="0"/>
    <n v="0"/>
    <n v="0"/>
    <n v="0"/>
  </r>
  <r>
    <s v="TXN001091"/>
    <n v="15331.99"/>
    <n v="15331.99"/>
    <s v="SUCCESS"/>
    <s v="SUCCESS"/>
    <n v="1"/>
    <s v="found"/>
    <s v="Not Duplicate"/>
    <s v="match"/>
    <s v="match"/>
    <n v="0"/>
    <d v="2026-01-12T00:00:00"/>
    <n v="2"/>
    <s v="Within SLA"/>
    <x v="0"/>
    <n v="0"/>
    <n v="0"/>
    <n v="0"/>
    <n v="0"/>
    <n v="0"/>
  </r>
  <r>
    <s v="TXN001092"/>
    <n v="3296.91"/>
    <n v="3296.91"/>
    <s v="SUCCESS"/>
    <s v="SUCCESS"/>
    <n v="1"/>
    <s v="found"/>
    <s v="Not Duplicate"/>
    <s v="match"/>
    <s v="match"/>
    <n v="0"/>
    <d v="2026-03-24T00:00:00"/>
    <n v="0"/>
    <s v="Within SLA"/>
    <x v="3"/>
    <n v="0"/>
    <n v="0"/>
    <n v="0"/>
    <n v="0"/>
    <n v="0"/>
  </r>
  <r>
    <s v="TXN001093"/>
    <n v="8563.7900000000009"/>
    <n v="8563.7900000000009"/>
    <s v="SUCCESS"/>
    <s v="SUCCESS"/>
    <n v="1"/>
    <s v="found"/>
    <s v="Not Duplicate"/>
    <s v="match"/>
    <s v="match"/>
    <n v="0"/>
    <d v="2026-01-21T00:00:00"/>
    <n v="2"/>
    <s v="Within SLA"/>
    <x v="0"/>
    <n v="0"/>
    <n v="0"/>
    <n v="0"/>
    <n v="0"/>
    <n v="0"/>
  </r>
  <r>
    <s v="TXN001094"/>
    <n v="1622.84"/>
    <n v="1622.84"/>
    <s v="SUCCESS"/>
    <s v="SUCCESS"/>
    <n v="1"/>
    <s v="found"/>
    <s v="Not Duplicate"/>
    <s v="match"/>
    <s v="match"/>
    <n v="0"/>
    <d v="2026-01-29T00:00:00"/>
    <n v="0"/>
    <s v="Within SLA"/>
    <x v="0"/>
    <n v="0"/>
    <n v="0"/>
    <n v="0"/>
    <n v="0"/>
    <n v="0"/>
  </r>
  <r>
    <s v="TXN001095"/>
    <n v="2233.67"/>
    <n v="2233.67"/>
    <s v="SUCCESS"/>
    <s v="SUCCESS"/>
    <n v="1"/>
    <s v="found"/>
    <s v="Not Duplicate"/>
    <s v="match"/>
    <s v="match"/>
    <n v="0"/>
    <d v="2026-01-04T00:00:00"/>
    <n v="0"/>
    <s v="Within SLA"/>
    <x v="3"/>
    <n v="0"/>
    <n v="0"/>
    <n v="0"/>
    <n v="0"/>
    <n v="0"/>
  </r>
  <r>
    <s v="TXN001096"/>
    <n v="806.19"/>
    <n v="806.19"/>
    <s v="SUCCESS"/>
    <s v="SUCCESS"/>
    <n v="1"/>
    <s v="found"/>
    <s v="Not Duplicate"/>
    <s v="match"/>
    <s v="match"/>
    <n v="0"/>
    <d v="2026-01-28T00:00:00"/>
    <n v="0"/>
    <s v="Within SLA"/>
    <x v="0"/>
    <n v="0"/>
    <n v="0"/>
    <n v="0"/>
    <n v="0"/>
    <n v="0"/>
  </r>
  <r>
    <s v="TXN001097"/>
    <n v="19721.91"/>
    <n v="19721.91"/>
    <s v="SUCCESS"/>
    <s v="SUCCESS"/>
    <n v="1"/>
    <s v="found"/>
    <s v="Not Duplicate"/>
    <s v="match"/>
    <s v="match"/>
    <n v="0"/>
    <d v="2026-01-14T00:00:00"/>
    <n v="2"/>
    <s v="Within SLA"/>
    <x v="0"/>
    <n v="0"/>
    <n v="0"/>
    <n v="0"/>
    <n v="0"/>
    <n v="0"/>
  </r>
  <r>
    <s v="TXN001098"/>
    <n v="12433.47"/>
    <n v="12433.47"/>
    <s v="SUCCESS"/>
    <s v="SUCCESS"/>
    <n v="1"/>
    <s v="found"/>
    <s v="Not Duplicate"/>
    <s v="match"/>
    <s v="match"/>
    <n v="0"/>
    <d v="2026-02-11T00:00:00"/>
    <n v="2"/>
    <s v="Within SLA"/>
    <x v="1"/>
    <n v="0"/>
    <n v="0"/>
    <n v="0"/>
    <n v="0"/>
    <n v="0"/>
  </r>
  <r>
    <s v="TXN001099"/>
    <n v="10778.69"/>
    <n v="10778.69"/>
    <s v="SUCCESS"/>
    <s v="SUCCESS"/>
    <n v="1"/>
    <s v="found"/>
    <s v="Not Duplicate"/>
    <s v="match"/>
    <s v="match"/>
    <n v="0"/>
    <d v="2026-03-17T00:00:00"/>
    <n v="2"/>
    <s v="Within SLA"/>
    <x v="0"/>
    <n v="0"/>
    <n v="0"/>
    <n v="0"/>
    <n v="0"/>
    <n v="0"/>
  </r>
  <r>
    <s v="TXN001100"/>
    <n v="2596.7399999999998"/>
    <n v="2596.7399999999998"/>
    <s v="SUCCESS"/>
    <s v="SUCCESS"/>
    <n v="1"/>
    <s v="found"/>
    <s v="Not Duplicate"/>
    <s v="match"/>
    <s v="match"/>
    <n v="0"/>
    <d v="2026-01-03T00:00:00"/>
    <n v="0"/>
    <s v="Within SLA"/>
    <x v="2"/>
    <n v="0"/>
    <n v="0"/>
    <n v="0"/>
    <n v="0"/>
    <n v="0"/>
  </r>
  <r>
    <s v="TXN001101"/>
    <n v="2176.44"/>
    <n v="2176.44"/>
    <s v="SUCCESS"/>
    <s v="SUCCESS"/>
    <n v="1"/>
    <s v="found"/>
    <s v="Not Duplicate"/>
    <s v="match"/>
    <s v="match"/>
    <n v="0"/>
    <d v="2026-01-10T00:00:00"/>
    <n v="0"/>
    <s v="Within SLA"/>
    <x v="4"/>
    <n v="0"/>
    <n v="0"/>
    <n v="0"/>
    <n v="0"/>
    <n v="0"/>
  </r>
  <r>
    <s v="TXN001102"/>
    <n v="464.06"/>
    <n v="464.06"/>
    <s v="SUCCESS"/>
    <s v="SUCCESS"/>
    <n v="1"/>
    <s v="found"/>
    <s v="Not Duplicate"/>
    <s v="match"/>
    <s v="match"/>
    <n v="0"/>
    <d v="2026-03-04T00:00:00"/>
    <n v="1"/>
    <s v="Within SLA"/>
    <x v="1"/>
    <n v="0"/>
    <n v="0"/>
    <n v="0"/>
    <n v="0"/>
    <n v="0"/>
  </r>
  <r>
    <s v="TXN001103"/>
    <n v="3174.81"/>
    <n v="3174.81"/>
    <s v="SUCCESS"/>
    <s v="SUCCESS"/>
    <n v="1"/>
    <s v="found"/>
    <s v="Not Duplicate"/>
    <s v="match"/>
    <s v="match"/>
    <n v="0"/>
    <d v="2026-02-18T00:00:00"/>
    <n v="5"/>
    <s v="SLA Breached"/>
    <x v="0"/>
    <n v="0"/>
    <n v="0"/>
    <n v="0"/>
    <n v="0"/>
    <n v="1"/>
  </r>
  <r>
    <s v="TXN001104"/>
    <n v="723.26"/>
    <n v="723.26"/>
    <s v="SUCCESS"/>
    <s v="SUCCESS"/>
    <n v="1"/>
    <s v="found"/>
    <s v="Not Duplicate"/>
    <s v="match"/>
    <s v="match"/>
    <n v="0"/>
    <d v="2026-01-01T00:00:00"/>
    <n v="0"/>
    <s v="Within SLA"/>
    <x v="2"/>
    <n v="0"/>
    <n v="0"/>
    <n v="0"/>
    <n v="0"/>
    <n v="0"/>
  </r>
  <r>
    <s v="TXN001105"/>
    <n v="1828.75"/>
    <n v="1828.75"/>
    <s v="REVERSED"/>
    <s v="REVERSED"/>
    <n v="2"/>
    <s v="found"/>
    <s v="Duplicate"/>
    <s v="match"/>
    <s v="match"/>
    <n v="0"/>
    <d v="2026-03-06T00:00:00"/>
    <n v="0"/>
    <s v="Within SLA"/>
    <x v="0"/>
    <n v="0"/>
    <n v="1"/>
    <n v="0"/>
    <n v="0"/>
    <n v="0"/>
  </r>
  <r>
    <s v="TXN001106"/>
    <n v="921.92"/>
    <n v="921.92"/>
    <s v="SUCCESS"/>
    <s v="SUCCESS"/>
    <n v="1"/>
    <s v="found"/>
    <s v="Not Duplicate"/>
    <s v="match"/>
    <s v="match"/>
    <n v="0"/>
    <d v="2026-01-30T00:00:00"/>
    <n v="2"/>
    <s v="Within SLA"/>
    <x v="0"/>
    <n v="0"/>
    <n v="0"/>
    <n v="0"/>
    <n v="0"/>
    <n v="0"/>
  </r>
  <r>
    <s v="TXN001107"/>
    <n v="6311.42"/>
    <n v="6311.42"/>
    <s v="SUCCESS"/>
    <s v="SUCCESS"/>
    <n v="1"/>
    <s v="found"/>
    <s v="Not Duplicate"/>
    <s v="match"/>
    <s v="match"/>
    <n v="0"/>
    <d v="2026-03-02T00:00:00"/>
    <n v="1"/>
    <s v="Within SLA"/>
    <x v="1"/>
    <n v="0"/>
    <n v="0"/>
    <n v="0"/>
    <n v="0"/>
    <n v="0"/>
  </r>
  <r>
    <s v="TXN001108"/>
    <n v="4051.69"/>
    <n v="4051.69"/>
    <s v="SUCCESS"/>
    <s v="SUCCESS"/>
    <n v="1"/>
    <s v="found"/>
    <s v="Not Duplicate"/>
    <s v="match"/>
    <s v="match"/>
    <n v="0"/>
    <d v="2026-01-08T00:00:00"/>
    <n v="3"/>
    <s v="SLA Breached"/>
    <x v="1"/>
    <n v="0"/>
    <n v="0"/>
    <n v="0"/>
    <n v="0"/>
    <n v="1"/>
  </r>
  <r>
    <s v="TXN001109"/>
    <n v="2727.5"/>
    <n v="2727.5"/>
    <s v="SUCCESS"/>
    <s v="SUCCESS"/>
    <n v="1"/>
    <s v="found"/>
    <s v="Not Duplicate"/>
    <s v="match"/>
    <s v="match"/>
    <n v="0"/>
    <d v="2026-03-03T00:00:00"/>
    <n v="2"/>
    <s v="Within SLA"/>
    <x v="4"/>
    <n v="0"/>
    <n v="0"/>
    <n v="0"/>
    <n v="0"/>
    <n v="0"/>
  </r>
  <r>
    <s v="TXN001110"/>
    <n v="4413.88"/>
    <n v="4413.88"/>
    <s v="SUCCESS"/>
    <s v="SUCCESS"/>
    <n v="1"/>
    <s v="found"/>
    <s v="Not Duplicate"/>
    <s v="match"/>
    <s v="match"/>
    <n v="0"/>
    <d v="2026-02-17T00:00:00"/>
    <n v="3"/>
    <s v="SLA Breached"/>
    <x v="1"/>
    <n v="0"/>
    <n v="0"/>
    <n v="0"/>
    <n v="0"/>
    <n v="1"/>
  </r>
  <r>
    <s v="TXN001111"/>
    <n v="2482.71"/>
    <n v="2482.71"/>
    <s v="SUCCESS"/>
    <s v="SUCCESS"/>
    <n v="1"/>
    <s v="found"/>
    <s v="Not Duplicate"/>
    <s v="match"/>
    <s v="match"/>
    <n v="0"/>
    <d v="2026-02-06T00:00:00"/>
    <n v="3"/>
    <s v="SLA Breached"/>
    <x v="2"/>
    <n v="0"/>
    <n v="0"/>
    <n v="0"/>
    <n v="0"/>
    <n v="1"/>
  </r>
  <r>
    <s v="TXN001112"/>
    <n v="5463.28"/>
    <n v="5463.28"/>
    <s v="SUCCESS"/>
    <s v="SUCCESS"/>
    <n v="1"/>
    <s v="found"/>
    <s v="Not Duplicate"/>
    <s v="match"/>
    <s v="match"/>
    <n v="0"/>
    <d v="2026-03-29T00:00:00"/>
    <n v="5"/>
    <s v="SLA Breached"/>
    <x v="2"/>
    <n v="0"/>
    <n v="0"/>
    <n v="0"/>
    <n v="0"/>
    <n v="1"/>
  </r>
  <r>
    <s v="TXN001113"/>
    <n v="10202.27"/>
    <n v="10202.27"/>
    <s v="SUCCESS"/>
    <s v="SUCCESS"/>
    <n v="1"/>
    <s v="found"/>
    <s v="Not Duplicate"/>
    <s v="match"/>
    <s v="match"/>
    <n v="0"/>
    <d v="2026-02-04T00:00:00"/>
    <n v="3"/>
    <s v="SLA Breached"/>
    <x v="3"/>
    <n v="0"/>
    <n v="0"/>
    <n v="0"/>
    <n v="0"/>
    <n v="1"/>
  </r>
  <r>
    <s v="TXN001114"/>
    <n v="650.65"/>
    <n v="650.65"/>
    <s v="SUCCESS"/>
    <s v="SUCCESS"/>
    <n v="1"/>
    <s v="found"/>
    <s v="Not Duplicate"/>
    <s v="match"/>
    <s v="match"/>
    <n v="0"/>
    <d v="2026-03-17T00:00:00"/>
    <n v="0"/>
    <s v="Within SLA"/>
    <x v="1"/>
    <n v="0"/>
    <n v="0"/>
    <n v="0"/>
    <n v="0"/>
    <n v="0"/>
  </r>
  <r>
    <s v="TXN001115"/>
    <n v="7836.34"/>
    <n v="7836.34"/>
    <s v="SUCCESS"/>
    <s v="SUCCESS"/>
    <n v="1"/>
    <s v="found"/>
    <s v="Not Duplicate"/>
    <s v="match"/>
    <s v="match"/>
    <n v="0"/>
    <d v="2026-02-16T00:00:00"/>
    <n v="0"/>
    <s v="Within SLA"/>
    <x v="4"/>
    <n v="0"/>
    <n v="0"/>
    <n v="0"/>
    <n v="0"/>
    <n v="0"/>
  </r>
  <r>
    <s v="TXN001116"/>
    <n v="21925.66"/>
    <n v="21925.66"/>
    <s v="SUCCESS"/>
    <s v="SUCCESS"/>
    <n v="1"/>
    <s v="found"/>
    <s v="Not Duplicate"/>
    <s v="match"/>
    <s v="match"/>
    <n v="0"/>
    <d v="2026-03-03T00:00:00"/>
    <n v="0"/>
    <s v="Within SLA"/>
    <x v="3"/>
    <n v="0"/>
    <n v="0"/>
    <n v="0"/>
    <n v="0"/>
    <n v="0"/>
  </r>
  <r>
    <s v="TXN001117"/>
    <n v="2353.23"/>
    <e v="#N/A"/>
    <s v="SUCCESS"/>
    <e v="#N/A"/>
    <n v="0"/>
    <s v="missing"/>
    <s v="Not Duplicate"/>
    <s v="not processed"/>
    <s v="not processed"/>
    <s v="missing"/>
    <s v="not processed"/>
    <s v="not processed"/>
    <s v="Not Processed"/>
    <x v="0"/>
    <n v="1"/>
    <n v="0"/>
    <n v="0"/>
    <n v="0"/>
    <n v="0"/>
  </r>
  <r>
    <s v="TXN001118"/>
    <n v="879.38"/>
    <n v="879.38"/>
    <s v="SUCCESS"/>
    <s v="SUCCESS"/>
    <n v="1"/>
    <s v="found"/>
    <s v="Not Duplicate"/>
    <s v="match"/>
    <s v="match"/>
    <n v="0"/>
    <d v="2026-03-05T00:00:00"/>
    <n v="5"/>
    <s v="SLA Breached"/>
    <x v="4"/>
    <n v="0"/>
    <n v="0"/>
    <n v="0"/>
    <n v="0"/>
    <n v="1"/>
  </r>
  <r>
    <s v="TXN001119"/>
    <n v="6639.06"/>
    <n v="6639.06"/>
    <s v="SUCCESS"/>
    <s v="SUCCESS"/>
    <n v="1"/>
    <s v="found"/>
    <s v="Not Duplicate"/>
    <s v="match"/>
    <s v="match"/>
    <n v="0"/>
    <d v="2026-02-25T00:00:00"/>
    <n v="1"/>
    <s v="Within SLA"/>
    <x v="0"/>
    <n v="0"/>
    <n v="0"/>
    <n v="0"/>
    <n v="0"/>
    <n v="0"/>
  </r>
  <r>
    <s v="TXN001120"/>
    <n v="4339.8999999999996"/>
    <n v="4339.8999999999996"/>
    <s v="SUCCESS"/>
    <s v="SUCCESS"/>
    <n v="1"/>
    <s v="found"/>
    <s v="Not Duplicate"/>
    <s v="match"/>
    <s v="match"/>
    <n v="0"/>
    <d v="2026-01-04T00:00:00"/>
    <n v="3"/>
    <s v="SLA Breached"/>
    <x v="0"/>
    <n v="0"/>
    <n v="0"/>
    <n v="0"/>
    <n v="0"/>
    <n v="1"/>
  </r>
  <r>
    <s v="TXN001121"/>
    <n v="2303.39"/>
    <n v="2303.39"/>
    <s v="SUCCESS"/>
    <s v="SUCCESS"/>
    <n v="1"/>
    <s v="found"/>
    <s v="Not Duplicate"/>
    <s v="match"/>
    <s v="match"/>
    <n v="0"/>
    <d v="2026-01-26T00:00:00"/>
    <n v="1"/>
    <s v="Within SLA"/>
    <x v="0"/>
    <n v="0"/>
    <n v="0"/>
    <n v="0"/>
    <n v="0"/>
    <n v="0"/>
  </r>
  <r>
    <s v="TXN001122"/>
    <n v="1773.19"/>
    <n v="1773.19"/>
    <s v="SUCCESS"/>
    <s v="SUCCESS"/>
    <n v="1"/>
    <s v="found"/>
    <s v="Not Duplicate"/>
    <s v="match"/>
    <s v="match"/>
    <n v="0"/>
    <d v="2026-01-16T00:00:00"/>
    <n v="1"/>
    <s v="Within SLA"/>
    <x v="1"/>
    <n v="0"/>
    <n v="0"/>
    <n v="0"/>
    <n v="0"/>
    <n v="0"/>
  </r>
  <r>
    <s v="TXN001123"/>
    <n v="21810.43"/>
    <n v="21810.43"/>
    <s v="SUCCESS"/>
    <s v="SUCCESS"/>
    <n v="1"/>
    <s v="found"/>
    <s v="Not Duplicate"/>
    <s v="match"/>
    <s v="match"/>
    <n v="0"/>
    <d v="2026-03-07T00:00:00"/>
    <n v="2"/>
    <s v="Within SLA"/>
    <x v="0"/>
    <n v="0"/>
    <n v="0"/>
    <n v="0"/>
    <n v="0"/>
    <n v="0"/>
  </r>
  <r>
    <s v="TXN001124"/>
    <n v="12372.49"/>
    <n v="12372.49"/>
    <s v="SUCCESS"/>
    <s v="SUCCESS"/>
    <n v="1"/>
    <s v="found"/>
    <s v="Not Duplicate"/>
    <s v="match"/>
    <s v="match"/>
    <n v="0"/>
    <d v="2026-01-27T00:00:00"/>
    <n v="5"/>
    <s v="SLA Breached"/>
    <x v="0"/>
    <n v="0"/>
    <n v="0"/>
    <n v="0"/>
    <n v="0"/>
    <n v="1"/>
  </r>
  <r>
    <s v="TXN001125"/>
    <n v="2081.77"/>
    <n v="2081.77"/>
    <s v="SUCCESS"/>
    <s v="SUCCESS"/>
    <n v="1"/>
    <s v="found"/>
    <s v="Not Duplicate"/>
    <s v="match"/>
    <s v="match"/>
    <n v="0"/>
    <d v="2026-01-20T00:00:00"/>
    <n v="2"/>
    <s v="Within SLA"/>
    <x v="0"/>
    <n v="0"/>
    <n v="0"/>
    <n v="0"/>
    <n v="0"/>
    <n v="0"/>
  </r>
  <r>
    <s v="TXN001126"/>
    <n v="6684.65"/>
    <n v="6684.65"/>
    <s v="SUCCESS"/>
    <s v="SUCCESS"/>
    <n v="1"/>
    <s v="found"/>
    <s v="Not Duplicate"/>
    <s v="match"/>
    <s v="match"/>
    <n v="0"/>
    <d v="2026-01-19T00:00:00"/>
    <n v="3"/>
    <s v="SLA Breached"/>
    <x v="0"/>
    <n v="0"/>
    <n v="0"/>
    <n v="0"/>
    <n v="0"/>
    <n v="1"/>
  </r>
  <r>
    <s v="TXN001127"/>
    <n v="993.48"/>
    <n v="993.48"/>
    <s v="SUCCESS"/>
    <s v="SUCCESS"/>
    <n v="1"/>
    <s v="found"/>
    <s v="Not Duplicate"/>
    <s v="match"/>
    <s v="match"/>
    <n v="0"/>
    <d v="2026-02-17T00:00:00"/>
    <n v="2"/>
    <s v="Within SLA"/>
    <x v="0"/>
    <n v="0"/>
    <n v="0"/>
    <n v="0"/>
    <n v="0"/>
    <n v="0"/>
  </r>
  <r>
    <s v="TXN001128"/>
    <n v="8395.7199999999993"/>
    <n v="8395.7199999999993"/>
    <s v="SUCCESS"/>
    <s v="SUCCESS"/>
    <n v="1"/>
    <s v="found"/>
    <s v="Not Duplicate"/>
    <s v="match"/>
    <s v="match"/>
    <n v="0"/>
    <d v="2026-04-02T00:00:00"/>
    <n v="3"/>
    <s v="SLA Breached"/>
    <x v="3"/>
    <n v="0"/>
    <n v="0"/>
    <n v="0"/>
    <n v="0"/>
    <n v="1"/>
  </r>
  <r>
    <s v="TXN001129"/>
    <n v="5365.32"/>
    <n v="5365.32"/>
    <s v="SUCCESS"/>
    <s v="SUCCESS"/>
    <n v="1"/>
    <s v="found"/>
    <s v="Not Duplicate"/>
    <s v="match"/>
    <s v="match"/>
    <n v="0"/>
    <d v="2026-02-10T00:00:00"/>
    <n v="2"/>
    <s v="Within SLA"/>
    <x v="0"/>
    <n v="0"/>
    <n v="0"/>
    <n v="0"/>
    <n v="0"/>
    <n v="0"/>
  </r>
  <r>
    <s v="TXN001130"/>
    <n v="14877.44"/>
    <n v="14877.44"/>
    <s v="SUCCESS"/>
    <s v="SUCCESS"/>
    <n v="1"/>
    <s v="found"/>
    <s v="Not Duplicate"/>
    <s v="match"/>
    <s v="match"/>
    <n v="0"/>
    <d v="2026-03-17T00:00:00"/>
    <n v="0"/>
    <s v="Within SLA"/>
    <x v="1"/>
    <n v="0"/>
    <n v="0"/>
    <n v="0"/>
    <n v="0"/>
    <n v="0"/>
  </r>
  <r>
    <s v="TXN001131"/>
    <n v="1350.78"/>
    <n v="1350.78"/>
    <s v="FAILED"/>
    <s v="FAILED"/>
    <n v="1"/>
    <s v="found"/>
    <s v="Not Duplicate"/>
    <s v="match"/>
    <s v="match"/>
    <n v="0"/>
    <d v="2026-03-19T00:00:00"/>
    <n v="3"/>
    <s v="SLA Breached"/>
    <x v="2"/>
    <n v="0"/>
    <n v="0"/>
    <n v="0"/>
    <n v="0"/>
    <n v="1"/>
  </r>
  <r>
    <s v="TXN001132"/>
    <n v="2010.82"/>
    <n v="2010.82"/>
    <s v="SUCCESS"/>
    <s v="SUCCESS"/>
    <n v="1"/>
    <s v="found"/>
    <s v="Not Duplicate"/>
    <s v="match"/>
    <s v="match"/>
    <n v="0"/>
    <d v="2026-03-08T00:00:00"/>
    <n v="0"/>
    <s v="Within SLA"/>
    <x v="2"/>
    <n v="0"/>
    <n v="0"/>
    <n v="0"/>
    <n v="0"/>
    <n v="0"/>
  </r>
  <r>
    <s v="TXN001133"/>
    <n v="1858.07"/>
    <n v="1858.07"/>
    <s v="SUCCESS"/>
    <s v="SUCCESS"/>
    <n v="1"/>
    <s v="found"/>
    <s v="Not Duplicate"/>
    <s v="match"/>
    <s v="match"/>
    <n v="0"/>
    <d v="2026-02-23T00:00:00"/>
    <n v="2"/>
    <s v="Within SLA"/>
    <x v="1"/>
    <n v="0"/>
    <n v="0"/>
    <n v="0"/>
    <n v="0"/>
    <n v="0"/>
  </r>
  <r>
    <s v="TXN001134"/>
    <n v="2590.19"/>
    <n v="2590.19"/>
    <s v="SUCCESS"/>
    <s v="SUCCESS"/>
    <n v="1"/>
    <s v="found"/>
    <s v="Not Duplicate"/>
    <s v="match"/>
    <s v="match"/>
    <n v="0"/>
    <d v="2026-03-11T00:00:00"/>
    <n v="2"/>
    <s v="Within SLA"/>
    <x v="1"/>
    <n v="0"/>
    <n v="0"/>
    <n v="0"/>
    <n v="0"/>
    <n v="0"/>
  </r>
  <r>
    <s v="TXN001135"/>
    <n v="15434.13"/>
    <n v="13890.72"/>
    <s v="SUCCESS"/>
    <s v="SUCCESS"/>
    <n v="1"/>
    <s v="found"/>
    <s v="Not Duplicate"/>
    <s v="mismatch"/>
    <s v="match"/>
    <n v="1543.4099999999999"/>
    <d v="2026-03-25T00:00:00"/>
    <n v="1"/>
    <s v="Within SLA"/>
    <x v="0"/>
    <n v="0"/>
    <n v="0"/>
    <n v="1"/>
    <n v="0"/>
    <n v="0"/>
  </r>
  <r>
    <s v="TXN001136"/>
    <n v="12920.12"/>
    <n v="12920.12"/>
    <s v="SUCCESS"/>
    <s v="SUCCESS"/>
    <n v="1"/>
    <s v="found"/>
    <s v="Not Duplicate"/>
    <s v="match"/>
    <s v="match"/>
    <n v="0"/>
    <d v="2026-02-11T00:00:00"/>
    <n v="0"/>
    <s v="Within SLA"/>
    <x v="0"/>
    <n v="0"/>
    <n v="0"/>
    <n v="0"/>
    <n v="0"/>
    <n v="0"/>
  </r>
  <r>
    <s v="TXN001137"/>
    <n v="18081.490000000002"/>
    <n v="18081.490000000002"/>
    <s v="SUCCESS"/>
    <s v="SUCCESS"/>
    <n v="1"/>
    <s v="found"/>
    <s v="Not Duplicate"/>
    <s v="match"/>
    <s v="match"/>
    <n v="0"/>
    <d v="2026-01-23T00:00:00"/>
    <n v="3"/>
    <s v="SLA Breached"/>
    <x v="0"/>
    <n v="0"/>
    <n v="0"/>
    <n v="0"/>
    <n v="0"/>
    <n v="1"/>
  </r>
  <r>
    <s v="TXN001138"/>
    <n v="2410.0500000000002"/>
    <n v="2410.0500000000002"/>
    <s v="SUCCESS"/>
    <s v="SUCCESS"/>
    <n v="1"/>
    <s v="found"/>
    <s v="Not Duplicate"/>
    <s v="match"/>
    <s v="match"/>
    <n v="0"/>
    <d v="2026-02-10T00:00:00"/>
    <n v="2"/>
    <s v="Within SLA"/>
    <x v="2"/>
    <n v="0"/>
    <n v="0"/>
    <n v="0"/>
    <n v="0"/>
    <n v="0"/>
  </r>
  <r>
    <s v="TXN001139"/>
    <n v="4258.25"/>
    <n v="4258.25"/>
    <s v="SUCCESS"/>
    <s v="SUCCESS"/>
    <n v="1"/>
    <s v="found"/>
    <s v="Not Duplicate"/>
    <s v="match"/>
    <s v="match"/>
    <n v="0"/>
    <d v="2026-01-17T00:00:00"/>
    <n v="0"/>
    <s v="Within SLA"/>
    <x v="2"/>
    <n v="0"/>
    <n v="0"/>
    <n v="0"/>
    <n v="0"/>
    <n v="0"/>
  </r>
  <r>
    <s v="TXN001140"/>
    <n v="894.05"/>
    <n v="894.05"/>
    <s v="SUCCESS"/>
    <s v="SUCCESS"/>
    <n v="1"/>
    <s v="found"/>
    <s v="Not Duplicate"/>
    <s v="match"/>
    <s v="match"/>
    <n v="0"/>
    <d v="2026-01-19T00:00:00"/>
    <n v="0"/>
    <s v="Within SLA"/>
    <x v="1"/>
    <n v="0"/>
    <n v="0"/>
    <n v="0"/>
    <n v="0"/>
    <n v="0"/>
  </r>
  <r>
    <s v="TXN001141"/>
    <n v="4287.16"/>
    <n v="4287.16"/>
    <s v="SUCCESS"/>
    <s v="SUCCESS"/>
    <n v="2"/>
    <s v="found"/>
    <s v="Duplicate"/>
    <s v="match"/>
    <s v="match"/>
    <n v="0"/>
    <d v="2026-03-26T00:00:00"/>
    <n v="1"/>
    <s v="Within SLA"/>
    <x v="0"/>
    <n v="0"/>
    <n v="1"/>
    <n v="0"/>
    <n v="0"/>
    <n v="0"/>
  </r>
  <r>
    <s v="TXN001142"/>
    <n v="1077.24"/>
    <n v="1077.24"/>
    <s v="SUCCESS"/>
    <s v="SUCCESS"/>
    <n v="1"/>
    <s v="found"/>
    <s v="Not Duplicate"/>
    <s v="match"/>
    <s v="match"/>
    <n v="0"/>
    <d v="2026-02-06T00:00:00"/>
    <n v="1"/>
    <s v="Within SLA"/>
    <x v="3"/>
    <n v="0"/>
    <n v="0"/>
    <n v="0"/>
    <n v="0"/>
    <n v="0"/>
  </r>
  <r>
    <s v="TXN001143"/>
    <n v="34428.18"/>
    <n v="34428.18"/>
    <s v="SUCCESS"/>
    <s v="SUCCESS"/>
    <n v="1"/>
    <s v="found"/>
    <s v="Not Duplicate"/>
    <s v="match"/>
    <s v="match"/>
    <n v="0"/>
    <d v="2026-03-14T00:00:00"/>
    <n v="1"/>
    <s v="Within SLA"/>
    <x v="1"/>
    <n v="0"/>
    <n v="0"/>
    <n v="0"/>
    <n v="0"/>
    <n v="0"/>
  </r>
  <r>
    <s v="TXN001144"/>
    <n v="10729.51"/>
    <n v="10729.51"/>
    <s v="SUCCESS"/>
    <s v="SUCCESS"/>
    <n v="1"/>
    <s v="found"/>
    <s v="Not Duplicate"/>
    <s v="match"/>
    <s v="match"/>
    <n v="0"/>
    <d v="2026-02-17T00:00:00"/>
    <n v="0"/>
    <s v="Within SLA"/>
    <x v="1"/>
    <n v="0"/>
    <n v="0"/>
    <n v="0"/>
    <n v="0"/>
    <n v="0"/>
  </r>
  <r>
    <s v="TXN001145"/>
    <n v="2033.15"/>
    <n v="2033.15"/>
    <s v="SUCCESS"/>
    <s v="SUCCESS"/>
    <n v="1"/>
    <s v="found"/>
    <s v="Not Duplicate"/>
    <s v="match"/>
    <s v="match"/>
    <n v="0"/>
    <d v="2026-01-29T00:00:00"/>
    <n v="3"/>
    <s v="SLA Breached"/>
    <x v="3"/>
    <n v="0"/>
    <n v="0"/>
    <n v="0"/>
    <n v="0"/>
    <n v="1"/>
  </r>
  <r>
    <s v="TXN001146"/>
    <n v="2397.96"/>
    <n v="2397.96"/>
    <s v="SUCCESS"/>
    <s v="SUCCESS"/>
    <n v="1"/>
    <s v="found"/>
    <s v="Not Duplicate"/>
    <s v="match"/>
    <s v="match"/>
    <n v="0"/>
    <d v="2026-01-23T00:00:00"/>
    <n v="1"/>
    <s v="Within SLA"/>
    <x v="0"/>
    <n v="0"/>
    <n v="0"/>
    <n v="0"/>
    <n v="0"/>
    <n v="0"/>
  </r>
  <r>
    <s v="TXN001147"/>
    <n v="431.81"/>
    <n v="431.81"/>
    <s v="SUCCESS"/>
    <s v="SUCCESS"/>
    <n v="1"/>
    <s v="found"/>
    <s v="Not Duplicate"/>
    <s v="match"/>
    <s v="match"/>
    <n v="0"/>
    <d v="2026-01-31T00:00:00"/>
    <n v="0"/>
    <s v="Within SLA"/>
    <x v="1"/>
    <n v="0"/>
    <n v="0"/>
    <n v="0"/>
    <n v="0"/>
    <n v="0"/>
  </r>
  <r>
    <s v="TXN001148"/>
    <n v="197.24"/>
    <n v="197.24"/>
    <s v="SUCCESS"/>
    <s v="SUCCESS"/>
    <n v="1"/>
    <s v="found"/>
    <s v="Not Duplicate"/>
    <s v="match"/>
    <s v="match"/>
    <n v="0"/>
    <d v="2026-03-25T00:00:00"/>
    <n v="1"/>
    <s v="Within SLA"/>
    <x v="1"/>
    <n v="0"/>
    <n v="0"/>
    <n v="0"/>
    <n v="0"/>
    <n v="0"/>
  </r>
  <r>
    <s v="TXN001149"/>
    <n v="9622.14"/>
    <n v="9622.14"/>
    <s v="SUCCESS"/>
    <s v="SUCCESS"/>
    <n v="1"/>
    <s v="found"/>
    <s v="Not Duplicate"/>
    <s v="match"/>
    <s v="match"/>
    <n v="0"/>
    <d v="2026-03-28T00:00:00"/>
    <n v="0"/>
    <s v="Within SLA"/>
    <x v="4"/>
    <n v="0"/>
    <n v="0"/>
    <n v="0"/>
    <n v="0"/>
    <n v="0"/>
  </r>
  <r>
    <s v="TXN001150"/>
    <n v="9227.2900000000009"/>
    <n v="9227.2900000000009"/>
    <s v="SUCCESS"/>
    <s v="SUCCESS"/>
    <n v="1"/>
    <s v="found"/>
    <s v="Not Duplicate"/>
    <s v="match"/>
    <s v="match"/>
    <n v="0"/>
    <d v="2026-03-17T00:00:00"/>
    <n v="0"/>
    <s v="Within SLA"/>
    <x v="0"/>
    <n v="0"/>
    <n v="0"/>
    <n v="0"/>
    <n v="0"/>
    <n v="0"/>
  </r>
  <r>
    <s v="TXN001151"/>
    <n v="4319.93"/>
    <n v="4319.93"/>
    <s v="SUCCESS"/>
    <s v="SUCCESS"/>
    <n v="1"/>
    <s v="found"/>
    <s v="Not Duplicate"/>
    <s v="match"/>
    <s v="match"/>
    <n v="0"/>
    <d v="2026-01-05T00:00:00"/>
    <n v="0"/>
    <s v="Within SLA"/>
    <x v="0"/>
    <n v="0"/>
    <n v="0"/>
    <n v="0"/>
    <n v="0"/>
    <n v="0"/>
  </r>
  <r>
    <s v="TXN001152"/>
    <n v="6200.09"/>
    <n v="6200.09"/>
    <s v="SUCCESS"/>
    <s v="SUCCESS"/>
    <n v="1"/>
    <s v="found"/>
    <s v="Not Duplicate"/>
    <s v="match"/>
    <s v="match"/>
    <n v="0"/>
    <d v="2026-01-28T00:00:00"/>
    <n v="3"/>
    <s v="SLA Breached"/>
    <x v="4"/>
    <n v="0"/>
    <n v="0"/>
    <n v="0"/>
    <n v="0"/>
    <n v="1"/>
  </r>
  <r>
    <s v="TXN001153"/>
    <n v="6809.04"/>
    <n v="6809.04"/>
    <s v="SUCCESS"/>
    <s v="SUCCESS"/>
    <n v="1"/>
    <s v="found"/>
    <s v="Not Duplicate"/>
    <s v="match"/>
    <s v="match"/>
    <n v="0"/>
    <d v="2026-03-10T00:00:00"/>
    <n v="1"/>
    <s v="Within SLA"/>
    <x v="1"/>
    <n v="0"/>
    <n v="0"/>
    <n v="0"/>
    <n v="0"/>
    <n v="0"/>
  </r>
  <r>
    <s v="TXN001154"/>
    <n v="23640.68"/>
    <e v="#N/A"/>
    <s v="SUCCESS"/>
    <e v="#N/A"/>
    <n v="0"/>
    <s v="missing"/>
    <s v="Not Duplicate"/>
    <s v="not processed"/>
    <s v="not processed"/>
    <s v="missing"/>
    <s v="not processed"/>
    <s v="not processed"/>
    <s v="Not Processed"/>
    <x v="2"/>
    <n v="1"/>
    <n v="0"/>
    <n v="0"/>
    <n v="0"/>
    <n v="0"/>
  </r>
  <r>
    <s v="TXN001155"/>
    <n v="7603.21"/>
    <n v="7603.21"/>
    <s v="SUCCESS"/>
    <s v="SUCCESS"/>
    <n v="1"/>
    <s v="found"/>
    <s v="Not Duplicate"/>
    <s v="match"/>
    <s v="match"/>
    <n v="0"/>
    <d v="2026-01-20T00:00:00"/>
    <n v="1"/>
    <s v="Within SLA"/>
    <x v="3"/>
    <n v="0"/>
    <n v="0"/>
    <n v="0"/>
    <n v="0"/>
    <n v="0"/>
  </r>
  <r>
    <s v="TXN001156"/>
    <n v="25831.68"/>
    <n v="25831.68"/>
    <s v="SUCCESS"/>
    <s v="SUCCESS"/>
    <n v="1"/>
    <s v="found"/>
    <s v="Not Duplicate"/>
    <s v="match"/>
    <s v="match"/>
    <n v="0"/>
    <d v="2026-03-21T00:00:00"/>
    <n v="2"/>
    <s v="Within SLA"/>
    <x v="0"/>
    <n v="0"/>
    <n v="0"/>
    <n v="0"/>
    <n v="0"/>
    <n v="0"/>
  </r>
  <r>
    <s v="TXN001157"/>
    <n v="607.91999999999996"/>
    <n v="607.91999999999996"/>
    <s v="SUCCESS"/>
    <s v="SUCCESS"/>
    <n v="1"/>
    <s v="found"/>
    <s v="Not Duplicate"/>
    <s v="match"/>
    <s v="match"/>
    <n v="0"/>
    <d v="2026-03-11T00:00:00"/>
    <n v="3"/>
    <s v="SLA Breached"/>
    <x v="0"/>
    <n v="0"/>
    <n v="0"/>
    <n v="0"/>
    <n v="0"/>
    <n v="1"/>
  </r>
  <r>
    <s v="TXN001158"/>
    <n v="3135.02"/>
    <n v="3135.02"/>
    <s v="SUCCESS"/>
    <s v="SUCCESS"/>
    <n v="1"/>
    <s v="found"/>
    <s v="Not Duplicate"/>
    <s v="match"/>
    <s v="match"/>
    <n v="0"/>
    <d v="2026-01-08T00:00:00"/>
    <n v="1"/>
    <s v="Within SLA"/>
    <x v="3"/>
    <n v="0"/>
    <n v="0"/>
    <n v="0"/>
    <n v="0"/>
    <n v="0"/>
  </r>
  <r>
    <s v="TXN001159"/>
    <n v="3213.07"/>
    <n v="3213.07"/>
    <s v="SUCCESS"/>
    <s v="SUCCESS"/>
    <n v="1"/>
    <s v="found"/>
    <s v="Not Duplicate"/>
    <s v="match"/>
    <s v="match"/>
    <n v="0"/>
    <d v="2026-02-04T00:00:00"/>
    <n v="3"/>
    <s v="SLA Breached"/>
    <x v="4"/>
    <n v="0"/>
    <n v="0"/>
    <n v="0"/>
    <n v="0"/>
    <n v="1"/>
  </r>
  <r>
    <s v="TXN001160"/>
    <n v="2670.26"/>
    <n v="2670.26"/>
    <s v="SUCCESS"/>
    <s v="SUCCESS"/>
    <n v="1"/>
    <s v="found"/>
    <s v="Not Duplicate"/>
    <s v="match"/>
    <s v="match"/>
    <n v="0"/>
    <d v="2026-02-20T00:00:00"/>
    <n v="3"/>
    <s v="SLA Breached"/>
    <x v="0"/>
    <n v="0"/>
    <n v="0"/>
    <n v="0"/>
    <n v="0"/>
    <n v="1"/>
  </r>
  <r>
    <s v="TXN001161"/>
    <n v="1909.59"/>
    <n v="1909.59"/>
    <s v="SUCCESS"/>
    <s v="SUCCESS"/>
    <n v="1"/>
    <s v="found"/>
    <s v="Not Duplicate"/>
    <s v="match"/>
    <s v="match"/>
    <n v="0"/>
    <d v="2026-03-07T00:00:00"/>
    <n v="3"/>
    <s v="SLA Breached"/>
    <x v="0"/>
    <n v="0"/>
    <n v="0"/>
    <n v="0"/>
    <n v="0"/>
    <n v="1"/>
  </r>
  <r>
    <s v="TXN001162"/>
    <n v="13630.29"/>
    <n v="13630.29"/>
    <s v="SUCCESS"/>
    <s v="SUCCESS"/>
    <n v="1"/>
    <s v="found"/>
    <s v="Not Duplicate"/>
    <s v="match"/>
    <s v="match"/>
    <n v="0"/>
    <d v="2026-03-29T00:00:00"/>
    <n v="2"/>
    <s v="Within SLA"/>
    <x v="0"/>
    <n v="0"/>
    <n v="0"/>
    <n v="0"/>
    <n v="0"/>
    <n v="0"/>
  </r>
  <r>
    <s v="TXN001163"/>
    <n v="1450.38"/>
    <n v="1450.38"/>
    <s v="SUCCESS"/>
    <s v="SUCCESS"/>
    <n v="1"/>
    <s v="found"/>
    <s v="Not Duplicate"/>
    <s v="match"/>
    <s v="match"/>
    <n v="0"/>
    <d v="2026-02-08T00:00:00"/>
    <n v="3"/>
    <s v="SLA Breached"/>
    <x v="0"/>
    <n v="0"/>
    <n v="0"/>
    <n v="0"/>
    <n v="0"/>
    <n v="1"/>
  </r>
  <r>
    <s v="TXN001164"/>
    <n v="7905.77"/>
    <e v="#N/A"/>
    <s v="FAILED"/>
    <e v="#N/A"/>
    <n v="0"/>
    <s v="missing"/>
    <s v="Not Duplicate"/>
    <s v="not processed"/>
    <s v="not processed"/>
    <s v="missing"/>
    <s v="not processed"/>
    <s v="not processed"/>
    <s v="Not Processed"/>
    <x v="1"/>
    <n v="1"/>
    <n v="0"/>
    <n v="0"/>
    <n v="0"/>
    <n v="0"/>
  </r>
  <r>
    <s v="TXN001165"/>
    <n v="576.33000000000004"/>
    <n v="576.33000000000004"/>
    <s v="SUCCESS"/>
    <s v="SUCCESS"/>
    <n v="1"/>
    <s v="found"/>
    <s v="Not Duplicate"/>
    <s v="match"/>
    <s v="match"/>
    <n v="0"/>
    <d v="2026-01-21T00:00:00"/>
    <n v="3"/>
    <s v="SLA Breached"/>
    <x v="4"/>
    <n v="0"/>
    <n v="0"/>
    <n v="0"/>
    <n v="0"/>
    <n v="1"/>
  </r>
  <r>
    <s v="TXN001166"/>
    <n v="1496.38"/>
    <n v="1496.38"/>
    <s v="SUCCESS"/>
    <s v="SUCCESS"/>
    <n v="1"/>
    <s v="found"/>
    <s v="Not Duplicate"/>
    <s v="match"/>
    <s v="match"/>
    <n v="0"/>
    <d v="2026-03-11T00:00:00"/>
    <n v="5"/>
    <s v="SLA Breached"/>
    <x v="2"/>
    <n v="0"/>
    <n v="0"/>
    <n v="0"/>
    <n v="0"/>
    <n v="1"/>
  </r>
  <r>
    <s v="TXN001167"/>
    <n v="1930.94"/>
    <n v="1930.94"/>
    <s v="SUCCESS"/>
    <s v="SUCCESS"/>
    <n v="1"/>
    <s v="found"/>
    <s v="Not Duplicate"/>
    <s v="match"/>
    <s v="match"/>
    <n v="0"/>
    <d v="2026-02-08T00:00:00"/>
    <n v="0"/>
    <s v="Within SLA"/>
    <x v="2"/>
    <n v="0"/>
    <n v="0"/>
    <n v="0"/>
    <n v="0"/>
    <n v="0"/>
  </r>
  <r>
    <s v="TXN001168"/>
    <n v="7510.63"/>
    <n v="7510.63"/>
    <s v="SUCCESS"/>
    <s v="SUCCESS"/>
    <n v="1"/>
    <s v="found"/>
    <s v="Not Duplicate"/>
    <s v="match"/>
    <s v="match"/>
    <n v="0"/>
    <d v="2026-03-13T00:00:00"/>
    <n v="0"/>
    <s v="Within SLA"/>
    <x v="4"/>
    <n v="0"/>
    <n v="0"/>
    <n v="0"/>
    <n v="0"/>
    <n v="0"/>
  </r>
  <r>
    <s v="TXN001169"/>
    <n v="16329.04"/>
    <n v="16329.04"/>
    <s v="FAILED"/>
    <s v="FAILED"/>
    <n v="1"/>
    <s v="found"/>
    <s v="Not Duplicate"/>
    <s v="match"/>
    <s v="match"/>
    <n v="0"/>
    <d v="2026-01-18T00:00:00"/>
    <n v="1"/>
    <s v="Within SLA"/>
    <x v="2"/>
    <n v="0"/>
    <n v="0"/>
    <n v="0"/>
    <n v="0"/>
    <n v="0"/>
  </r>
  <r>
    <s v="TXN001170"/>
    <n v="2874.58"/>
    <n v="2874.58"/>
    <s v="SUCCESS"/>
    <s v="SUCCESS"/>
    <n v="1"/>
    <s v="found"/>
    <s v="Not Duplicate"/>
    <s v="match"/>
    <s v="match"/>
    <n v="0"/>
    <d v="2026-01-17T00:00:00"/>
    <n v="3"/>
    <s v="SLA Breached"/>
    <x v="0"/>
    <n v="0"/>
    <n v="0"/>
    <n v="0"/>
    <n v="0"/>
    <n v="1"/>
  </r>
  <r>
    <s v="TXN001171"/>
    <n v="12757.85"/>
    <n v="12757.85"/>
    <s v="SUCCESS"/>
    <s v="SUCCESS"/>
    <n v="1"/>
    <s v="found"/>
    <s v="Not Duplicate"/>
    <s v="match"/>
    <s v="match"/>
    <n v="0"/>
    <d v="2026-03-06T00:00:00"/>
    <n v="3"/>
    <s v="SLA Breached"/>
    <x v="2"/>
    <n v="0"/>
    <n v="0"/>
    <n v="0"/>
    <n v="0"/>
    <n v="1"/>
  </r>
  <r>
    <s v="TXN001172"/>
    <n v="28159.09"/>
    <n v="28159.09"/>
    <s v="SUCCESS"/>
    <s v="SUCCESS"/>
    <n v="1"/>
    <s v="found"/>
    <s v="Not Duplicate"/>
    <s v="match"/>
    <s v="match"/>
    <n v="0"/>
    <d v="2026-03-19T00:00:00"/>
    <n v="3"/>
    <s v="SLA Breached"/>
    <x v="0"/>
    <n v="0"/>
    <n v="0"/>
    <n v="0"/>
    <n v="0"/>
    <n v="1"/>
  </r>
  <r>
    <s v="TXN001173"/>
    <n v="6510.06"/>
    <n v="6510.06"/>
    <s v="SUCCESS"/>
    <s v="SUCCESS"/>
    <n v="1"/>
    <s v="found"/>
    <s v="Not Duplicate"/>
    <s v="match"/>
    <s v="match"/>
    <n v="0"/>
    <d v="2026-01-28T00:00:00"/>
    <n v="1"/>
    <s v="Within SLA"/>
    <x v="3"/>
    <n v="0"/>
    <n v="0"/>
    <n v="0"/>
    <n v="0"/>
    <n v="0"/>
  </r>
  <r>
    <s v="TXN001174"/>
    <n v="744.18"/>
    <n v="744.18"/>
    <s v="SUCCESS"/>
    <s v="SUCCESS"/>
    <n v="1"/>
    <s v="found"/>
    <s v="Not Duplicate"/>
    <s v="match"/>
    <s v="match"/>
    <n v="0"/>
    <d v="2026-02-13T00:00:00"/>
    <n v="0"/>
    <s v="Within SLA"/>
    <x v="3"/>
    <n v="0"/>
    <n v="0"/>
    <n v="0"/>
    <n v="0"/>
    <n v="0"/>
  </r>
  <r>
    <s v="TXN001175"/>
    <n v="1479.01"/>
    <n v="1479.01"/>
    <s v="FAILED"/>
    <s v="FAILED"/>
    <n v="1"/>
    <s v="found"/>
    <s v="Not Duplicate"/>
    <s v="match"/>
    <s v="match"/>
    <n v="0"/>
    <d v="2026-02-15T00:00:00"/>
    <n v="0"/>
    <s v="Within SLA"/>
    <x v="1"/>
    <n v="0"/>
    <n v="0"/>
    <n v="0"/>
    <n v="0"/>
    <n v="0"/>
  </r>
  <r>
    <s v="TXN001176"/>
    <n v="5614.32"/>
    <n v="5614.32"/>
    <s v="SUCCESS"/>
    <s v="SUCCESS"/>
    <n v="1"/>
    <s v="found"/>
    <s v="Not Duplicate"/>
    <s v="match"/>
    <s v="match"/>
    <n v="0"/>
    <d v="2026-03-17T00:00:00"/>
    <n v="3"/>
    <s v="SLA Breached"/>
    <x v="0"/>
    <n v="0"/>
    <n v="0"/>
    <n v="0"/>
    <n v="0"/>
    <n v="1"/>
  </r>
  <r>
    <s v="TXN001177"/>
    <n v="3220.03"/>
    <n v="3220.03"/>
    <s v="SUCCESS"/>
    <s v="SUCCESS"/>
    <n v="1"/>
    <s v="found"/>
    <s v="Not Duplicate"/>
    <s v="match"/>
    <s v="match"/>
    <n v="0"/>
    <d v="2026-01-27T00:00:00"/>
    <n v="3"/>
    <s v="SLA Breached"/>
    <x v="0"/>
    <n v="0"/>
    <n v="0"/>
    <n v="0"/>
    <n v="0"/>
    <n v="1"/>
  </r>
  <r>
    <s v="TXN001178"/>
    <n v="5770.96"/>
    <n v="5770.96"/>
    <s v="SUCCESS"/>
    <s v="SUCCESS"/>
    <n v="1"/>
    <s v="found"/>
    <s v="Not Duplicate"/>
    <s v="match"/>
    <s v="match"/>
    <n v="0"/>
    <d v="2026-02-06T00:00:00"/>
    <n v="2"/>
    <s v="Within SLA"/>
    <x v="3"/>
    <n v="0"/>
    <n v="0"/>
    <n v="0"/>
    <n v="0"/>
    <n v="0"/>
  </r>
  <r>
    <s v="TXN001179"/>
    <n v="4851.1099999999997"/>
    <n v="4851.1099999999997"/>
    <s v="SUCCESS"/>
    <s v="SUCCESS"/>
    <n v="1"/>
    <s v="found"/>
    <s v="Not Duplicate"/>
    <s v="match"/>
    <s v="match"/>
    <n v="0"/>
    <d v="2026-01-14T00:00:00"/>
    <n v="0"/>
    <s v="Within SLA"/>
    <x v="0"/>
    <n v="0"/>
    <n v="0"/>
    <n v="0"/>
    <n v="0"/>
    <n v="0"/>
  </r>
  <r>
    <s v="TXN001180"/>
    <n v="43067.49"/>
    <n v="43067.49"/>
    <s v="SUCCESS"/>
    <s v="SUCCESS"/>
    <n v="1"/>
    <s v="found"/>
    <s v="Not Duplicate"/>
    <s v="match"/>
    <s v="match"/>
    <n v="0"/>
    <d v="2026-03-17T00:00:00"/>
    <n v="0"/>
    <s v="Within SLA"/>
    <x v="0"/>
    <n v="0"/>
    <n v="0"/>
    <n v="0"/>
    <n v="0"/>
    <n v="0"/>
  </r>
  <r>
    <s v="TXN001181"/>
    <n v="7868.82"/>
    <n v="7868.82"/>
    <s v="SUCCESS"/>
    <s v="SUCCESS"/>
    <n v="1"/>
    <s v="found"/>
    <s v="Not Duplicate"/>
    <s v="match"/>
    <s v="match"/>
    <n v="0"/>
    <d v="2026-01-25T00:00:00"/>
    <n v="3"/>
    <s v="SLA Breached"/>
    <x v="2"/>
    <n v="0"/>
    <n v="0"/>
    <n v="0"/>
    <n v="0"/>
    <n v="1"/>
  </r>
  <r>
    <s v="TXN001182"/>
    <n v="12671.34"/>
    <n v="12671.34"/>
    <s v="SUCCESS"/>
    <s v="SUCCESS"/>
    <n v="1"/>
    <s v="found"/>
    <s v="Not Duplicate"/>
    <s v="match"/>
    <s v="match"/>
    <n v="0"/>
    <d v="2026-02-04T00:00:00"/>
    <n v="1"/>
    <s v="Within SLA"/>
    <x v="0"/>
    <n v="0"/>
    <n v="0"/>
    <n v="0"/>
    <n v="0"/>
    <n v="0"/>
  </r>
  <r>
    <s v="TXN001183"/>
    <n v="859.58"/>
    <e v="#N/A"/>
    <s v="SUCCESS"/>
    <e v="#N/A"/>
    <n v="0"/>
    <s v="missing"/>
    <s v="Not Duplicate"/>
    <s v="not processed"/>
    <s v="not processed"/>
    <s v="missing"/>
    <s v="not processed"/>
    <s v="not processed"/>
    <s v="Not Processed"/>
    <x v="3"/>
    <n v="1"/>
    <n v="0"/>
    <n v="0"/>
    <n v="0"/>
    <n v="0"/>
  </r>
  <r>
    <s v="TXN001184"/>
    <n v="259.39"/>
    <n v="259.39"/>
    <s v="SUCCESS"/>
    <s v="SUCCESS"/>
    <n v="1"/>
    <s v="found"/>
    <s v="Not Duplicate"/>
    <s v="match"/>
    <s v="match"/>
    <n v="0"/>
    <d v="2026-01-21T00:00:00"/>
    <n v="0"/>
    <s v="Within SLA"/>
    <x v="3"/>
    <n v="0"/>
    <n v="0"/>
    <n v="0"/>
    <n v="0"/>
    <n v="0"/>
  </r>
  <r>
    <s v="TXN001185"/>
    <n v="2847.21"/>
    <n v="2847.21"/>
    <s v="SUCCESS"/>
    <s v="SUCCESS"/>
    <n v="1"/>
    <s v="found"/>
    <s v="Not Duplicate"/>
    <s v="match"/>
    <s v="match"/>
    <n v="0"/>
    <d v="2026-02-21T00:00:00"/>
    <n v="2"/>
    <s v="Within SLA"/>
    <x v="0"/>
    <n v="0"/>
    <n v="0"/>
    <n v="0"/>
    <n v="0"/>
    <n v="0"/>
  </r>
  <r>
    <s v="TXN001186"/>
    <n v="290.79000000000002"/>
    <n v="290.79000000000002"/>
    <s v="FAILED"/>
    <s v="FAILED"/>
    <n v="1"/>
    <s v="found"/>
    <s v="Not Duplicate"/>
    <s v="match"/>
    <s v="match"/>
    <n v="0"/>
    <d v="2026-01-14T00:00:00"/>
    <n v="2"/>
    <s v="Within SLA"/>
    <x v="0"/>
    <n v="0"/>
    <n v="0"/>
    <n v="0"/>
    <n v="0"/>
    <n v="0"/>
  </r>
  <r>
    <s v="TXN001187"/>
    <n v="2493.9499999999998"/>
    <n v="2493.9499999999998"/>
    <s v="SUCCESS"/>
    <s v="SUCCESS"/>
    <n v="1"/>
    <s v="found"/>
    <s v="Not Duplicate"/>
    <s v="match"/>
    <s v="match"/>
    <n v="0"/>
    <d v="2026-02-13T00:00:00"/>
    <n v="0"/>
    <s v="Within SLA"/>
    <x v="0"/>
    <n v="0"/>
    <n v="0"/>
    <n v="0"/>
    <n v="0"/>
    <n v="0"/>
  </r>
  <r>
    <s v="TXN001188"/>
    <n v="2611.2199999999998"/>
    <n v="2611.2199999999998"/>
    <s v="SUCCESS"/>
    <s v="SUCCESS"/>
    <n v="1"/>
    <s v="found"/>
    <s v="Not Duplicate"/>
    <s v="match"/>
    <s v="match"/>
    <n v="0"/>
    <d v="2026-02-10T00:00:00"/>
    <n v="3"/>
    <s v="SLA Breached"/>
    <x v="2"/>
    <n v="0"/>
    <n v="0"/>
    <n v="0"/>
    <n v="0"/>
    <n v="1"/>
  </r>
  <r>
    <s v="TXN001189"/>
    <n v="4990.33"/>
    <n v="4990.33"/>
    <s v="SUCCESS"/>
    <s v="SUCCESS"/>
    <n v="1"/>
    <s v="found"/>
    <s v="Not Duplicate"/>
    <s v="match"/>
    <s v="match"/>
    <n v="0"/>
    <d v="2026-02-10T00:00:00"/>
    <n v="2"/>
    <s v="Within SLA"/>
    <x v="1"/>
    <n v="0"/>
    <n v="0"/>
    <n v="0"/>
    <n v="0"/>
    <n v="0"/>
  </r>
  <r>
    <s v="TXN001190"/>
    <n v="4194.62"/>
    <n v="4194.62"/>
    <s v="FAILED"/>
    <s v="FAILED"/>
    <n v="1"/>
    <s v="found"/>
    <s v="Not Duplicate"/>
    <s v="match"/>
    <s v="match"/>
    <n v="0"/>
    <d v="2026-02-07T00:00:00"/>
    <n v="0"/>
    <s v="Within SLA"/>
    <x v="0"/>
    <n v="0"/>
    <n v="0"/>
    <n v="0"/>
    <n v="0"/>
    <n v="0"/>
  </r>
  <r>
    <s v="TXN001191"/>
    <n v="5423.01"/>
    <n v="5423.01"/>
    <s v="SUCCESS"/>
    <s v="SUCCESS"/>
    <n v="1"/>
    <s v="found"/>
    <s v="Not Duplicate"/>
    <s v="match"/>
    <s v="match"/>
    <n v="0"/>
    <d v="2026-01-23T00:00:00"/>
    <n v="0"/>
    <s v="Within SLA"/>
    <x v="0"/>
    <n v="0"/>
    <n v="0"/>
    <n v="0"/>
    <n v="0"/>
    <n v="0"/>
  </r>
  <r>
    <s v="TXN001192"/>
    <n v="28735.25"/>
    <n v="28735.25"/>
    <s v="FAILED"/>
    <s v="FAILED"/>
    <n v="1"/>
    <s v="found"/>
    <s v="Not Duplicate"/>
    <s v="match"/>
    <s v="match"/>
    <n v="0"/>
    <d v="2026-02-21T00:00:00"/>
    <n v="3"/>
    <s v="SLA Breached"/>
    <x v="0"/>
    <n v="0"/>
    <n v="0"/>
    <n v="0"/>
    <n v="0"/>
    <n v="1"/>
  </r>
  <r>
    <s v="TXN001193"/>
    <n v="1129.57"/>
    <n v="1129.57"/>
    <s v="SUCCESS"/>
    <s v="SUCCESS"/>
    <n v="1"/>
    <s v="found"/>
    <s v="Not Duplicate"/>
    <s v="match"/>
    <s v="match"/>
    <n v="0"/>
    <d v="2026-03-07T00:00:00"/>
    <n v="1"/>
    <s v="Within SLA"/>
    <x v="1"/>
    <n v="0"/>
    <n v="0"/>
    <n v="0"/>
    <n v="0"/>
    <n v="0"/>
  </r>
  <r>
    <s v="TXN001194"/>
    <n v="21250.03"/>
    <n v="21250.03"/>
    <s v="SUCCESS"/>
    <s v="SUCCESS"/>
    <n v="1"/>
    <s v="found"/>
    <s v="Not Duplicate"/>
    <s v="match"/>
    <s v="match"/>
    <n v="0"/>
    <d v="2026-02-21T00:00:00"/>
    <n v="0"/>
    <s v="Within SLA"/>
    <x v="3"/>
    <n v="0"/>
    <n v="0"/>
    <n v="0"/>
    <n v="0"/>
    <n v="0"/>
  </r>
  <r>
    <s v="TXN001195"/>
    <n v="1897.85"/>
    <n v="1897.85"/>
    <s v="SUCCESS"/>
    <s v="SUCCESS"/>
    <n v="1"/>
    <s v="found"/>
    <s v="Not Duplicate"/>
    <s v="match"/>
    <s v="match"/>
    <n v="0"/>
    <d v="2026-02-06T00:00:00"/>
    <n v="3"/>
    <s v="SLA Breached"/>
    <x v="3"/>
    <n v="0"/>
    <n v="0"/>
    <n v="0"/>
    <n v="0"/>
    <n v="1"/>
  </r>
  <r>
    <s v="TXN001196"/>
    <n v="997.92"/>
    <n v="997.92"/>
    <s v="SUCCESS"/>
    <s v="SUCCESS"/>
    <n v="1"/>
    <s v="found"/>
    <s v="Not Duplicate"/>
    <s v="match"/>
    <s v="match"/>
    <n v="0"/>
    <d v="2026-03-04T00:00:00"/>
    <n v="1"/>
    <s v="Within SLA"/>
    <x v="3"/>
    <n v="0"/>
    <n v="0"/>
    <n v="0"/>
    <n v="0"/>
    <n v="0"/>
  </r>
  <r>
    <s v="TXN001197"/>
    <n v="8067.12"/>
    <n v="8067.12"/>
    <s v="SUCCESS"/>
    <s v="SUCCESS"/>
    <n v="1"/>
    <s v="found"/>
    <s v="Not Duplicate"/>
    <s v="match"/>
    <s v="match"/>
    <n v="0"/>
    <d v="2026-01-23T00:00:00"/>
    <n v="1"/>
    <s v="Within SLA"/>
    <x v="0"/>
    <n v="0"/>
    <n v="0"/>
    <n v="0"/>
    <n v="0"/>
    <n v="0"/>
  </r>
  <r>
    <s v="TXN001198"/>
    <n v="953.21"/>
    <n v="953.21"/>
    <s v="SUCCESS"/>
    <s v="FAILED"/>
    <n v="1"/>
    <s v="found"/>
    <s v="Not Duplicate"/>
    <s v="match"/>
    <s v="mismatch"/>
    <n v="0"/>
    <d v="2026-02-06T00:00:00"/>
    <n v="1"/>
    <s v="Within SLA"/>
    <x v="4"/>
    <n v="0"/>
    <n v="0"/>
    <n v="0"/>
    <n v="1"/>
    <n v="0"/>
  </r>
  <r>
    <s v="TXN001199"/>
    <n v="626.76"/>
    <n v="626.76"/>
    <s v="SUCCESS"/>
    <s v="SUCCESS"/>
    <n v="1"/>
    <s v="found"/>
    <s v="Not Duplicate"/>
    <s v="match"/>
    <s v="match"/>
    <n v="0"/>
    <d v="2026-03-28T00:00:00"/>
    <n v="1"/>
    <s v="Within SLA"/>
    <x v="0"/>
    <n v="0"/>
    <n v="0"/>
    <n v="0"/>
    <n v="0"/>
    <n v="0"/>
  </r>
  <r>
    <s v="TXN001200"/>
    <n v="7844.96"/>
    <e v="#N/A"/>
    <s v="SUCCESS"/>
    <e v="#N/A"/>
    <n v="0"/>
    <s v="missing"/>
    <s v="Not Duplicate"/>
    <s v="not processed"/>
    <s v="not processed"/>
    <s v="missing"/>
    <s v="not processed"/>
    <s v="not processed"/>
    <s v="Not Processed"/>
    <x v="0"/>
    <n v="1"/>
    <n v="0"/>
    <n v="0"/>
    <n v="0"/>
    <n v="0"/>
  </r>
  <r>
    <s v="TXN001201"/>
    <n v="2666.5"/>
    <n v="2666.5"/>
    <s v="SUCCESS"/>
    <s v="SUCCESS"/>
    <n v="1"/>
    <s v="found"/>
    <s v="Not Duplicate"/>
    <s v="match"/>
    <s v="match"/>
    <n v="0"/>
    <d v="2026-03-29T00:00:00"/>
    <n v="5"/>
    <s v="SLA Breached"/>
    <x v="0"/>
    <n v="0"/>
    <n v="0"/>
    <n v="0"/>
    <n v="0"/>
    <n v="1"/>
  </r>
  <r>
    <s v="TXN001202"/>
    <n v="7748.08"/>
    <n v="7748.08"/>
    <s v="SUCCESS"/>
    <s v="SUCCESS"/>
    <n v="1"/>
    <s v="found"/>
    <s v="Not Duplicate"/>
    <s v="match"/>
    <s v="match"/>
    <n v="0"/>
    <d v="2026-03-26T00:00:00"/>
    <n v="3"/>
    <s v="SLA Breached"/>
    <x v="2"/>
    <n v="0"/>
    <n v="0"/>
    <n v="0"/>
    <n v="0"/>
    <n v="1"/>
  </r>
  <r>
    <s v="TXN001203"/>
    <n v="89.62"/>
    <n v="89.62"/>
    <s v="SUCCESS"/>
    <s v="SUCCESS"/>
    <n v="1"/>
    <s v="found"/>
    <s v="Not Duplicate"/>
    <s v="match"/>
    <s v="match"/>
    <n v="0"/>
    <d v="2026-03-04T00:00:00"/>
    <n v="1"/>
    <s v="Within SLA"/>
    <x v="0"/>
    <n v="0"/>
    <n v="0"/>
    <n v="0"/>
    <n v="0"/>
    <n v="0"/>
  </r>
  <r>
    <s v="TXN001204"/>
    <n v="7200.63"/>
    <n v="7200.63"/>
    <s v="SUCCESS"/>
    <s v="SUCCESS"/>
    <n v="1"/>
    <s v="found"/>
    <s v="Not Duplicate"/>
    <s v="match"/>
    <s v="match"/>
    <n v="0"/>
    <d v="2026-01-13T00:00:00"/>
    <n v="2"/>
    <s v="Within SLA"/>
    <x v="0"/>
    <n v="0"/>
    <n v="0"/>
    <n v="0"/>
    <n v="0"/>
    <n v="0"/>
  </r>
  <r>
    <s v="TXN001205"/>
    <n v="1593.43"/>
    <n v="1593.43"/>
    <s v="SUCCESS"/>
    <s v="SUCCESS"/>
    <n v="1"/>
    <s v="found"/>
    <s v="Not Duplicate"/>
    <s v="match"/>
    <s v="match"/>
    <n v="0"/>
    <d v="2026-01-16T00:00:00"/>
    <n v="1"/>
    <s v="Within SLA"/>
    <x v="0"/>
    <n v="0"/>
    <n v="0"/>
    <n v="0"/>
    <n v="0"/>
    <n v="0"/>
  </r>
  <r>
    <s v="TXN001206"/>
    <n v="3029.21"/>
    <n v="3029.21"/>
    <s v="SUCCESS"/>
    <s v="SUCCESS"/>
    <n v="1"/>
    <s v="found"/>
    <s v="Not Duplicate"/>
    <s v="match"/>
    <s v="match"/>
    <n v="0"/>
    <d v="2026-02-21T00:00:00"/>
    <n v="1"/>
    <s v="Within SLA"/>
    <x v="2"/>
    <n v="0"/>
    <n v="0"/>
    <n v="0"/>
    <n v="0"/>
    <n v="0"/>
  </r>
  <r>
    <s v="TXN001207"/>
    <n v="10581.36"/>
    <n v="10581.36"/>
    <s v="SUCCESS"/>
    <s v="SUCCESS"/>
    <n v="1"/>
    <s v="found"/>
    <s v="Not Duplicate"/>
    <s v="match"/>
    <s v="match"/>
    <n v="0"/>
    <d v="2026-01-20T00:00:00"/>
    <n v="2"/>
    <s v="Within SLA"/>
    <x v="0"/>
    <n v="0"/>
    <n v="0"/>
    <n v="0"/>
    <n v="0"/>
    <n v="0"/>
  </r>
  <r>
    <s v="TXN001208"/>
    <n v="2514.66"/>
    <n v="2514.66"/>
    <s v="SUCCESS"/>
    <s v="SUCCESS"/>
    <n v="1"/>
    <s v="found"/>
    <s v="Not Duplicate"/>
    <s v="match"/>
    <s v="match"/>
    <n v="0"/>
    <d v="2026-01-18T00:00:00"/>
    <n v="3"/>
    <s v="SLA Breached"/>
    <x v="0"/>
    <n v="0"/>
    <n v="0"/>
    <n v="0"/>
    <n v="0"/>
    <n v="1"/>
  </r>
  <r>
    <s v="TXN001209"/>
    <n v="4950.91"/>
    <n v="4950.91"/>
    <s v="SUCCESS"/>
    <s v="SUCCESS"/>
    <n v="1"/>
    <s v="found"/>
    <s v="Not Duplicate"/>
    <s v="match"/>
    <s v="match"/>
    <n v="0"/>
    <d v="2026-02-24T00:00:00"/>
    <n v="0"/>
    <s v="Within SLA"/>
    <x v="2"/>
    <n v="0"/>
    <n v="0"/>
    <n v="0"/>
    <n v="0"/>
    <n v="0"/>
  </r>
  <r>
    <s v="TXN001210"/>
    <n v="6089.26"/>
    <n v="6089.26"/>
    <s v="SUCCESS"/>
    <s v="SUCCESS"/>
    <n v="1"/>
    <s v="found"/>
    <s v="Not Duplicate"/>
    <s v="match"/>
    <s v="match"/>
    <n v="0"/>
    <d v="2026-04-01T00:00:00"/>
    <n v="1"/>
    <s v="Within SLA"/>
    <x v="0"/>
    <n v="0"/>
    <n v="0"/>
    <n v="0"/>
    <n v="0"/>
    <n v="0"/>
  </r>
  <r>
    <s v="TXN001211"/>
    <n v="1345.45"/>
    <n v="1345.45"/>
    <s v="SUCCESS"/>
    <s v="SUCCESS"/>
    <n v="1"/>
    <s v="found"/>
    <s v="Not Duplicate"/>
    <s v="match"/>
    <s v="match"/>
    <n v="0"/>
    <d v="2026-01-10T00:00:00"/>
    <n v="0"/>
    <s v="Within SLA"/>
    <x v="1"/>
    <n v="0"/>
    <n v="0"/>
    <n v="0"/>
    <n v="0"/>
    <n v="0"/>
  </r>
  <r>
    <s v="TXN001212"/>
    <n v="4385.91"/>
    <n v="4385.91"/>
    <s v="FAILED"/>
    <s v="FAILED"/>
    <n v="1"/>
    <s v="found"/>
    <s v="Not Duplicate"/>
    <s v="match"/>
    <s v="match"/>
    <n v="0"/>
    <d v="2026-02-03T00:00:00"/>
    <n v="0"/>
    <s v="Within SLA"/>
    <x v="2"/>
    <n v="0"/>
    <n v="0"/>
    <n v="0"/>
    <n v="0"/>
    <n v="0"/>
  </r>
  <r>
    <s v="TXN001213"/>
    <n v="1983.92"/>
    <n v="1983.92"/>
    <s v="FAILED"/>
    <s v="FAILED"/>
    <n v="1"/>
    <s v="found"/>
    <s v="Not Duplicate"/>
    <s v="match"/>
    <s v="match"/>
    <n v="0"/>
    <d v="2026-02-16T00:00:00"/>
    <n v="0"/>
    <s v="Within SLA"/>
    <x v="1"/>
    <n v="0"/>
    <n v="0"/>
    <n v="0"/>
    <n v="0"/>
    <n v="0"/>
  </r>
  <r>
    <s v="TXN001214"/>
    <n v="6015.26"/>
    <n v="6015.26"/>
    <s v="SUCCESS"/>
    <s v="SUCCESS"/>
    <n v="1"/>
    <s v="found"/>
    <s v="Not Duplicate"/>
    <s v="match"/>
    <s v="match"/>
    <n v="0"/>
    <d v="2026-01-04T00:00:00"/>
    <n v="2"/>
    <s v="Within SLA"/>
    <x v="0"/>
    <n v="0"/>
    <n v="0"/>
    <n v="0"/>
    <n v="0"/>
    <n v="0"/>
  </r>
  <r>
    <s v="TXN001215"/>
    <n v="3900.32"/>
    <n v="3900.32"/>
    <s v="SUCCESS"/>
    <s v="SUCCESS"/>
    <n v="1"/>
    <s v="found"/>
    <s v="Not Duplicate"/>
    <s v="match"/>
    <s v="match"/>
    <n v="0"/>
    <d v="2026-02-11T00:00:00"/>
    <n v="1"/>
    <s v="Within SLA"/>
    <x v="1"/>
    <n v="0"/>
    <n v="0"/>
    <n v="0"/>
    <n v="0"/>
    <n v="0"/>
  </r>
  <r>
    <s v="TXN001216"/>
    <n v="1581.85"/>
    <n v="1581.85"/>
    <s v="SUCCESS"/>
    <s v="SUCCESS"/>
    <n v="1"/>
    <s v="found"/>
    <s v="Not Duplicate"/>
    <s v="match"/>
    <s v="match"/>
    <n v="0"/>
    <d v="2026-02-23T00:00:00"/>
    <n v="0"/>
    <s v="Within SLA"/>
    <x v="1"/>
    <n v="0"/>
    <n v="0"/>
    <n v="0"/>
    <n v="0"/>
    <n v="0"/>
  </r>
  <r>
    <s v="TXN001217"/>
    <n v="2084.4499999999998"/>
    <n v="2084.4499999999998"/>
    <s v="SUCCESS"/>
    <s v="SUCCESS"/>
    <n v="1"/>
    <s v="found"/>
    <s v="Not Duplicate"/>
    <s v="match"/>
    <s v="match"/>
    <n v="0"/>
    <d v="2026-02-28T00:00:00"/>
    <n v="0"/>
    <s v="Within SLA"/>
    <x v="3"/>
    <n v="0"/>
    <n v="0"/>
    <n v="0"/>
    <n v="0"/>
    <n v="0"/>
  </r>
  <r>
    <s v="TXN001218"/>
    <n v="4671.43"/>
    <n v="4671.43"/>
    <s v="FAILED"/>
    <s v="FAILED"/>
    <n v="1"/>
    <s v="found"/>
    <s v="Not Duplicate"/>
    <s v="match"/>
    <s v="match"/>
    <n v="0"/>
    <d v="2026-01-12T00:00:00"/>
    <n v="0"/>
    <s v="Within SLA"/>
    <x v="3"/>
    <n v="0"/>
    <n v="0"/>
    <n v="0"/>
    <n v="0"/>
    <n v="0"/>
  </r>
  <r>
    <s v="TXN001219"/>
    <n v="9256.69"/>
    <n v="9256.69"/>
    <s v="SUCCESS"/>
    <s v="SUCCESS"/>
    <n v="1"/>
    <s v="found"/>
    <s v="Not Duplicate"/>
    <s v="match"/>
    <s v="match"/>
    <n v="0"/>
    <d v="2026-03-21T00:00:00"/>
    <n v="2"/>
    <s v="Within SLA"/>
    <x v="2"/>
    <n v="0"/>
    <n v="0"/>
    <n v="0"/>
    <n v="0"/>
    <n v="0"/>
  </r>
  <r>
    <s v="TXN001220"/>
    <n v="74871.14"/>
    <n v="74871.14"/>
    <s v="SUCCESS"/>
    <s v="SUCCESS"/>
    <n v="1"/>
    <s v="found"/>
    <s v="Not Duplicate"/>
    <s v="match"/>
    <s v="match"/>
    <n v="0"/>
    <d v="2026-02-23T00:00:00"/>
    <n v="3"/>
    <s v="SLA Breached"/>
    <x v="1"/>
    <n v="0"/>
    <n v="0"/>
    <n v="0"/>
    <n v="0"/>
    <n v="1"/>
  </r>
  <r>
    <s v="TXN001221"/>
    <n v="1254.0899999999999"/>
    <n v="1254.0899999999999"/>
    <s v="SUCCESS"/>
    <s v="SUCCESS"/>
    <n v="1"/>
    <s v="found"/>
    <s v="Not Duplicate"/>
    <s v="match"/>
    <s v="match"/>
    <n v="0"/>
    <d v="2026-01-23T00:00:00"/>
    <n v="3"/>
    <s v="SLA Breached"/>
    <x v="3"/>
    <n v="0"/>
    <n v="0"/>
    <n v="0"/>
    <n v="0"/>
    <n v="1"/>
  </r>
  <r>
    <s v="TXN001222"/>
    <n v="5935.37"/>
    <n v="5935.37"/>
    <s v="SUCCESS"/>
    <s v="SUCCESS"/>
    <n v="1"/>
    <s v="found"/>
    <s v="Not Duplicate"/>
    <s v="match"/>
    <s v="match"/>
    <n v="0"/>
    <d v="2026-03-28T00:00:00"/>
    <n v="3"/>
    <s v="SLA Breached"/>
    <x v="0"/>
    <n v="0"/>
    <n v="0"/>
    <n v="0"/>
    <n v="0"/>
    <n v="1"/>
  </r>
  <r>
    <s v="TXN001223"/>
    <n v="2841.34"/>
    <n v="2841.34"/>
    <s v="SUCCESS"/>
    <s v="SUCCESS"/>
    <n v="1"/>
    <s v="found"/>
    <s v="Not Duplicate"/>
    <s v="match"/>
    <s v="match"/>
    <n v="0"/>
    <d v="2026-03-23T00:00:00"/>
    <n v="1"/>
    <s v="Within SLA"/>
    <x v="3"/>
    <n v="0"/>
    <n v="0"/>
    <n v="0"/>
    <n v="0"/>
    <n v="0"/>
  </r>
  <r>
    <s v="TXN001224"/>
    <n v="2670.06"/>
    <n v="2670.06"/>
    <s v="SUCCESS"/>
    <s v="SUCCESS"/>
    <n v="1"/>
    <s v="found"/>
    <s v="Not Duplicate"/>
    <s v="match"/>
    <s v="match"/>
    <n v="0"/>
    <d v="2026-01-07T00:00:00"/>
    <n v="0"/>
    <s v="Within SLA"/>
    <x v="1"/>
    <n v="0"/>
    <n v="0"/>
    <n v="0"/>
    <n v="0"/>
    <n v="0"/>
  </r>
  <r>
    <s v="TXN001225"/>
    <n v="2782.22"/>
    <n v="2782.22"/>
    <s v="SUCCESS"/>
    <s v="SUCCESS"/>
    <n v="1"/>
    <s v="found"/>
    <s v="Not Duplicate"/>
    <s v="match"/>
    <s v="match"/>
    <n v="0"/>
    <d v="2026-01-03T00:00:00"/>
    <n v="1"/>
    <s v="Within SLA"/>
    <x v="2"/>
    <n v="0"/>
    <n v="0"/>
    <n v="0"/>
    <n v="0"/>
    <n v="0"/>
  </r>
  <r>
    <s v="TXN001226"/>
    <n v="16377.43"/>
    <n v="16377.43"/>
    <s v="SUCCESS"/>
    <s v="SUCCESS"/>
    <n v="1"/>
    <s v="found"/>
    <s v="Not Duplicate"/>
    <s v="match"/>
    <s v="match"/>
    <n v="0"/>
    <d v="2026-03-20T00:00:00"/>
    <n v="2"/>
    <s v="Within SLA"/>
    <x v="3"/>
    <n v="0"/>
    <n v="0"/>
    <n v="0"/>
    <n v="0"/>
    <n v="0"/>
  </r>
  <r>
    <s v="TXN001227"/>
    <n v="749.38"/>
    <n v="749.38"/>
    <s v="SUCCESS"/>
    <s v="SUCCESS"/>
    <n v="1"/>
    <s v="found"/>
    <s v="Not Duplicate"/>
    <s v="match"/>
    <s v="match"/>
    <n v="0"/>
    <d v="2026-01-15T00:00:00"/>
    <n v="0"/>
    <s v="Within SLA"/>
    <x v="0"/>
    <n v="0"/>
    <n v="0"/>
    <n v="0"/>
    <n v="0"/>
    <n v="0"/>
  </r>
  <r>
    <s v="TXN001228"/>
    <n v="11123.96"/>
    <n v="11123.96"/>
    <s v="SUCCESS"/>
    <s v="SUCCESS"/>
    <n v="1"/>
    <s v="found"/>
    <s v="Not Duplicate"/>
    <s v="match"/>
    <s v="match"/>
    <n v="0"/>
    <d v="2026-01-30T00:00:00"/>
    <n v="0"/>
    <s v="Within SLA"/>
    <x v="0"/>
    <n v="0"/>
    <n v="0"/>
    <n v="0"/>
    <n v="0"/>
    <n v="0"/>
  </r>
  <r>
    <s v="TXN001229"/>
    <n v="3382.15"/>
    <n v="3382.15"/>
    <s v="SUCCESS"/>
    <s v="SUCCESS"/>
    <n v="1"/>
    <s v="found"/>
    <s v="Not Duplicate"/>
    <s v="match"/>
    <s v="match"/>
    <n v="0"/>
    <d v="2026-03-20T00:00:00"/>
    <n v="3"/>
    <s v="SLA Breached"/>
    <x v="3"/>
    <n v="0"/>
    <n v="0"/>
    <n v="0"/>
    <n v="0"/>
    <n v="1"/>
  </r>
  <r>
    <s v="TXN001230"/>
    <n v="3664.9"/>
    <n v="3664.9"/>
    <s v="SUCCESS"/>
    <s v="SUCCESS"/>
    <n v="1"/>
    <s v="found"/>
    <s v="Not Duplicate"/>
    <s v="match"/>
    <s v="match"/>
    <n v="0"/>
    <d v="2026-03-03T00:00:00"/>
    <n v="5"/>
    <s v="SLA Breached"/>
    <x v="1"/>
    <n v="0"/>
    <n v="0"/>
    <n v="0"/>
    <n v="0"/>
    <n v="1"/>
  </r>
  <r>
    <s v="TXN001231"/>
    <n v="8193.33"/>
    <n v="8193.33"/>
    <s v="SUCCESS"/>
    <s v="SUCCESS"/>
    <n v="1"/>
    <s v="found"/>
    <s v="Not Duplicate"/>
    <s v="match"/>
    <s v="match"/>
    <n v="0"/>
    <d v="2026-03-15T00:00:00"/>
    <n v="2"/>
    <s v="Within SLA"/>
    <x v="0"/>
    <n v="0"/>
    <n v="0"/>
    <n v="0"/>
    <n v="0"/>
    <n v="0"/>
  </r>
  <r>
    <s v="TXN001232"/>
    <n v="2994.04"/>
    <n v="2994.04"/>
    <s v="FAILED"/>
    <s v="FAILED"/>
    <n v="1"/>
    <s v="found"/>
    <s v="Not Duplicate"/>
    <s v="match"/>
    <s v="match"/>
    <n v="0"/>
    <d v="2026-01-10T00:00:00"/>
    <n v="1"/>
    <s v="Within SLA"/>
    <x v="1"/>
    <n v="0"/>
    <n v="0"/>
    <n v="0"/>
    <n v="0"/>
    <n v="0"/>
  </r>
  <r>
    <s v="TXN001233"/>
    <n v="3510.75"/>
    <n v="3510.75"/>
    <s v="REVERSED"/>
    <s v="REVERSED"/>
    <n v="1"/>
    <s v="found"/>
    <s v="Not Duplicate"/>
    <s v="match"/>
    <s v="match"/>
    <n v="0"/>
    <d v="2026-03-18T00:00:00"/>
    <n v="2"/>
    <s v="Within SLA"/>
    <x v="0"/>
    <n v="0"/>
    <n v="0"/>
    <n v="0"/>
    <n v="0"/>
    <n v="0"/>
  </r>
  <r>
    <s v="TXN001234"/>
    <n v="2368.17"/>
    <n v="2368.17"/>
    <s v="FAILED"/>
    <s v="FAILED"/>
    <n v="1"/>
    <s v="found"/>
    <s v="Not Duplicate"/>
    <s v="match"/>
    <s v="match"/>
    <n v="0"/>
    <d v="2026-02-18T00:00:00"/>
    <n v="2"/>
    <s v="Within SLA"/>
    <x v="2"/>
    <n v="0"/>
    <n v="0"/>
    <n v="0"/>
    <n v="0"/>
    <n v="0"/>
  </r>
  <r>
    <s v="TXN001235"/>
    <n v="2428.85"/>
    <n v="2428.85"/>
    <s v="SUCCESS"/>
    <s v="SUCCESS"/>
    <n v="1"/>
    <s v="found"/>
    <s v="Not Duplicate"/>
    <s v="match"/>
    <s v="match"/>
    <n v="0"/>
    <d v="2026-02-27T00:00:00"/>
    <n v="3"/>
    <s v="SLA Breached"/>
    <x v="0"/>
    <n v="0"/>
    <n v="0"/>
    <n v="0"/>
    <n v="0"/>
    <n v="1"/>
  </r>
  <r>
    <s v="TXN001236"/>
    <n v="20682.8"/>
    <n v="20682.8"/>
    <s v="FAILED"/>
    <s v="FAILED"/>
    <n v="1"/>
    <s v="found"/>
    <s v="Not Duplicate"/>
    <s v="match"/>
    <s v="match"/>
    <n v="0"/>
    <d v="2026-03-13T00:00:00"/>
    <n v="0"/>
    <s v="Within SLA"/>
    <x v="0"/>
    <n v="0"/>
    <n v="0"/>
    <n v="0"/>
    <n v="0"/>
    <n v="0"/>
  </r>
  <r>
    <s v="TXN001237"/>
    <n v="1890.68"/>
    <n v="1890.68"/>
    <s v="SUCCESS"/>
    <s v="SUCCESS"/>
    <n v="1"/>
    <s v="found"/>
    <s v="Not Duplicate"/>
    <s v="match"/>
    <s v="match"/>
    <n v="0"/>
    <d v="2026-03-19T00:00:00"/>
    <n v="3"/>
    <s v="SLA Breached"/>
    <x v="1"/>
    <n v="0"/>
    <n v="0"/>
    <n v="0"/>
    <n v="0"/>
    <n v="1"/>
  </r>
  <r>
    <s v="TXN001238"/>
    <n v="32011.62"/>
    <n v="32011.62"/>
    <s v="SUCCESS"/>
    <s v="SUCCESS"/>
    <n v="1"/>
    <s v="found"/>
    <s v="Not Duplicate"/>
    <s v="match"/>
    <s v="match"/>
    <n v="0"/>
    <d v="2026-01-25T00:00:00"/>
    <n v="2"/>
    <s v="Within SLA"/>
    <x v="1"/>
    <n v="0"/>
    <n v="0"/>
    <n v="0"/>
    <n v="0"/>
    <n v="0"/>
  </r>
  <r>
    <s v="TXN001239"/>
    <n v="5953.2"/>
    <n v="5953.2"/>
    <s v="SUCCESS"/>
    <s v="SUCCESS"/>
    <n v="1"/>
    <s v="found"/>
    <s v="Not Duplicate"/>
    <s v="match"/>
    <s v="match"/>
    <n v="0"/>
    <d v="2026-02-16T00:00:00"/>
    <n v="0"/>
    <s v="Within SLA"/>
    <x v="0"/>
    <n v="0"/>
    <n v="0"/>
    <n v="0"/>
    <n v="0"/>
    <n v="0"/>
  </r>
  <r>
    <s v="TXN001240"/>
    <n v="16366.66"/>
    <n v="16366.66"/>
    <s v="SUCCESS"/>
    <s v="SUCCESS"/>
    <n v="1"/>
    <s v="found"/>
    <s v="Not Duplicate"/>
    <s v="match"/>
    <s v="match"/>
    <n v="0"/>
    <d v="2026-03-05T00:00:00"/>
    <n v="2"/>
    <s v="Within SLA"/>
    <x v="1"/>
    <n v="0"/>
    <n v="0"/>
    <n v="0"/>
    <n v="0"/>
    <n v="0"/>
  </r>
  <r>
    <s v="TXN001241"/>
    <n v="644.28"/>
    <n v="644.28"/>
    <s v="SUCCESS"/>
    <s v="SUCCESS"/>
    <n v="1"/>
    <s v="found"/>
    <s v="Not Duplicate"/>
    <s v="match"/>
    <s v="match"/>
    <n v="0"/>
    <d v="2026-01-17T00:00:00"/>
    <n v="2"/>
    <s v="Within SLA"/>
    <x v="2"/>
    <n v="0"/>
    <n v="0"/>
    <n v="0"/>
    <n v="0"/>
    <n v="0"/>
  </r>
  <r>
    <s v="TXN001242"/>
    <n v="28725.16"/>
    <n v="28725.16"/>
    <s v="SUCCESS"/>
    <s v="SUCCESS"/>
    <n v="1"/>
    <s v="found"/>
    <s v="Not Duplicate"/>
    <s v="match"/>
    <s v="match"/>
    <n v="0"/>
    <d v="2026-02-22T00:00:00"/>
    <n v="1"/>
    <s v="Within SLA"/>
    <x v="2"/>
    <n v="0"/>
    <n v="0"/>
    <n v="0"/>
    <n v="0"/>
    <n v="0"/>
  </r>
  <r>
    <s v="TXN001243"/>
    <n v="2023.15"/>
    <n v="2023.15"/>
    <s v="SUCCESS"/>
    <s v="SUCCESS"/>
    <n v="1"/>
    <s v="found"/>
    <s v="Not Duplicate"/>
    <s v="match"/>
    <s v="match"/>
    <n v="0"/>
    <d v="2026-03-21T00:00:00"/>
    <n v="2"/>
    <s v="Within SLA"/>
    <x v="3"/>
    <n v="0"/>
    <n v="0"/>
    <n v="0"/>
    <n v="0"/>
    <n v="0"/>
  </r>
  <r>
    <s v="TXN001244"/>
    <n v="12438.77"/>
    <n v="12438.77"/>
    <s v="SUCCESS"/>
    <s v="SUCCESS"/>
    <n v="1"/>
    <s v="found"/>
    <s v="Not Duplicate"/>
    <s v="match"/>
    <s v="match"/>
    <n v="0"/>
    <d v="2026-01-03T00:00:00"/>
    <n v="0"/>
    <s v="Within SLA"/>
    <x v="2"/>
    <n v="0"/>
    <n v="0"/>
    <n v="0"/>
    <n v="0"/>
    <n v="0"/>
  </r>
  <r>
    <s v="TXN001245"/>
    <n v="7852.25"/>
    <n v="7852.25"/>
    <s v="SUCCESS"/>
    <s v="SUCCESS"/>
    <n v="1"/>
    <s v="found"/>
    <s v="Not Duplicate"/>
    <s v="match"/>
    <s v="match"/>
    <n v="0"/>
    <d v="2026-02-02T00:00:00"/>
    <n v="3"/>
    <s v="SLA Breached"/>
    <x v="2"/>
    <n v="0"/>
    <n v="0"/>
    <n v="0"/>
    <n v="0"/>
    <n v="1"/>
  </r>
  <r>
    <s v="TXN001246"/>
    <n v="3066.51"/>
    <n v="3066.51"/>
    <s v="SUCCESS"/>
    <s v="SUCCESS"/>
    <n v="1"/>
    <s v="found"/>
    <s v="Not Duplicate"/>
    <s v="match"/>
    <s v="match"/>
    <n v="0"/>
    <d v="2026-03-29T00:00:00"/>
    <n v="2"/>
    <s v="Within SLA"/>
    <x v="1"/>
    <n v="0"/>
    <n v="0"/>
    <n v="0"/>
    <n v="0"/>
    <n v="0"/>
  </r>
  <r>
    <s v="TXN001247"/>
    <n v="3399.5"/>
    <n v="3399.5"/>
    <s v="SUCCESS"/>
    <s v="SUCCESS"/>
    <n v="1"/>
    <s v="found"/>
    <s v="Not Duplicate"/>
    <s v="match"/>
    <s v="match"/>
    <n v="0"/>
    <d v="2026-03-22T00:00:00"/>
    <n v="1"/>
    <s v="Within SLA"/>
    <x v="4"/>
    <n v="0"/>
    <n v="0"/>
    <n v="0"/>
    <n v="0"/>
    <n v="0"/>
  </r>
  <r>
    <s v="TXN001248"/>
    <n v="4735.2"/>
    <n v="4735.2"/>
    <s v="SUCCESS"/>
    <s v="SUCCESS"/>
    <n v="1"/>
    <s v="found"/>
    <s v="Not Duplicate"/>
    <s v="match"/>
    <s v="match"/>
    <n v="0"/>
    <d v="2026-02-28T00:00:00"/>
    <n v="3"/>
    <s v="SLA Breached"/>
    <x v="4"/>
    <n v="0"/>
    <n v="0"/>
    <n v="0"/>
    <n v="0"/>
    <n v="1"/>
  </r>
  <r>
    <s v="TXN001249"/>
    <n v="12746.62"/>
    <n v="12746.62"/>
    <s v="SUCCESS"/>
    <s v="SUCCESS"/>
    <n v="1"/>
    <s v="found"/>
    <s v="Not Duplicate"/>
    <s v="match"/>
    <s v="match"/>
    <n v="0"/>
    <d v="2026-03-07T00:00:00"/>
    <n v="1"/>
    <s v="Within SLA"/>
    <x v="4"/>
    <n v="0"/>
    <n v="0"/>
    <n v="0"/>
    <n v="0"/>
    <n v="0"/>
  </r>
  <r>
    <s v="TXN001250"/>
    <n v="27913.41"/>
    <n v="27913.41"/>
    <s v="SUCCESS"/>
    <s v="SUCCESS"/>
    <n v="1"/>
    <s v="found"/>
    <s v="Not Duplicate"/>
    <s v="match"/>
    <s v="match"/>
    <n v="0"/>
    <d v="2026-02-14T00:00:00"/>
    <n v="0"/>
    <s v="Within SLA"/>
    <x v="0"/>
    <n v="0"/>
    <n v="0"/>
    <n v="0"/>
    <n v="0"/>
    <n v="0"/>
  </r>
  <r>
    <s v="TXN001251"/>
    <n v="796.36"/>
    <n v="796.36"/>
    <s v="SUCCESS"/>
    <s v="SUCCESS"/>
    <n v="1"/>
    <s v="found"/>
    <s v="Not Duplicate"/>
    <s v="match"/>
    <s v="match"/>
    <n v="0"/>
    <d v="2026-03-20T00:00:00"/>
    <n v="2"/>
    <s v="Within SLA"/>
    <x v="2"/>
    <n v="0"/>
    <n v="0"/>
    <n v="0"/>
    <n v="0"/>
    <n v="0"/>
  </r>
  <r>
    <s v="TXN001252"/>
    <n v="3379.58"/>
    <n v="3379.58"/>
    <s v="SUCCESS"/>
    <s v="SUCCESS"/>
    <n v="1"/>
    <s v="found"/>
    <s v="Not Duplicate"/>
    <s v="match"/>
    <s v="match"/>
    <n v="0"/>
    <d v="2026-03-29T00:00:00"/>
    <n v="0"/>
    <s v="Within SLA"/>
    <x v="3"/>
    <n v="0"/>
    <n v="0"/>
    <n v="0"/>
    <n v="0"/>
    <n v="0"/>
  </r>
  <r>
    <s v="TXN001253"/>
    <n v="3280.34"/>
    <n v="3280.34"/>
    <s v="FAILED"/>
    <s v="FAILED"/>
    <n v="1"/>
    <s v="found"/>
    <s v="Not Duplicate"/>
    <s v="match"/>
    <s v="match"/>
    <n v="0"/>
    <d v="2026-02-02T00:00:00"/>
    <n v="1"/>
    <s v="Within SLA"/>
    <x v="1"/>
    <n v="0"/>
    <n v="0"/>
    <n v="0"/>
    <n v="0"/>
    <n v="0"/>
  </r>
  <r>
    <s v="TXN001254"/>
    <n v="5571.72"/>
    <e v="#N/A"/>
    <s v="SUCCESS"/>
    <e v="#N/A"/>
    <n v="0"/>
    <s v="missing"/>
    <s v="Not Duplicate"/>
    <s v="not processed"/>
    <s v="not processed"/>
    <s v="missing"/>
    <s v="not processed"/>
    <s v="not processed"/>
    <s v="Not Processed"/>
    <x v="3"/>
    <n v="1"/>
    <n v="0"/>
    <n v="0"/>
    <n v="0"/>
    <n v="0"/>
  </r>
  <r>
    <s v="TXN001255"/>
    <n v="18970.62"/>
    <n v="18970.62"/>
    <s v="SUCCESS"/>
    <s v="SUCCESS"/>
    <n v="1"/>
    <s v="found"/>
    <s v="Not Duplicate"/>
    <s v="match"/>
    <s v="match"/>
    <n v="0"/>
    <d v="2026-01-03T00:00:00"/>
    <n v="0"/>
    <s v="Within SLA"/>
    <x v="1"/>
    <n v="0"/>
    <n v="0"/>
    <n v="0"/>
    <n v="0"/>
    <n v="0"/>
  </r>
  <r>
    <s v="TXN001256"/>
    <n v="74499.520000000004"/>
    <n v="74499.520000000004"/>
    <s v="SUCCESS"/>
    <s v="SUCCESS"/>
    <n v="1"/>
    <s v="found"/>
    <s v="Not Duplicate"/>
    <s v="match"/>
    <s v="match"/>
    <n v="0"/>
    <d v="2026-02-10T00:00:00"/>
    <n v="1"/>
    <s v="Within SLA"/>
    <x v="0"/>
    <n v="0"/>
    <n v="0"/>
    <n v="0"/>
    <n v="0"/>
    <n v="0"/>
  </r>
  <r>
    <s v="TXN001257"/>
    <n v="5652.5"/>
    <n v="5652.5"/>
    <s v="SUCCESS"/>
    <s v="SUCCESS"/>
    <n v="1"/>
    <s v="found"/>
    <s v="Not Duplicate"/>
    <s v="match"/>
    <s v="match"/>
    <n v="0"/>
    <d v="2026-02-01T00:00:00"/>
    <n v="2"/>
    <s v="Within SLA"/>
    <x v="1"/>
    <n v="0"/>
    <n v="0"/>
    <n v="0"/>
    <n v="0"/>
    <n v="0"/>
  </r>
  <r>
    <s v="TXN001258"/>
    <n v="7598.03"/>
    <n v="7598.03"/>
    <s v="FAILED"/>
    <s v="FAILED"/>
    <n v="1"/>
    <s v="found"/>
    <s v="Not Duplicate"/>
    <s v="match"/>
    <s v="match"/>
    <n v="0"/>
    <d v="2026-01-13T00:00:00"/>
    <n v="2"/>
    <s v="Within SLA"/>
    <x v="1"/>
    <n v="0"/>
    <n v="0"/>
    <n v="0"/>
    <n v="0"/>
    <n v="0"/>
  </r>
  <r>
    <s v="TXN001259"/>
    <n v="4280.04"/>
    <n v="4280.04"/>
    <s v="SUCCESS"/>
    <s v="SUCCESS"/>
    <n v="1"/>
    <s v="found"/>
    <s v="Not Duplicate"/>
    <s v="match"/>
    <s v="match"/>
    <n v="0"/>
    <d v="2026-02-15T00:00:00"/>
    <n v="3"/>
    <s v="SLA Breached"/>
    <x v="2"/>
    <n v="0"/>
    <n v="0"/>
    <n v="0"/>
    <n v="0"/>
    <n v="1"/>
  </r>
  <r>
    <s v="TXN001260"/>
    <n v="1961.15"/>
    <n v="1961.15"/>
    <s v="SUCCESS"/>
    <s v="SUCCESS"/>
    <n v="1"/>
    <s v="found"/>
    <s v="Not Duplicate"/>
    <s v="match"/>
    <s v="match"/>
    <n v="0"/>
    <d v="2026-03-26T00:00:00"/>
    <n v="1"/>
    <s v="Within SLA"/>
    <x v="0"/>
    <n v="0"/>
    <n v="0"/>
    <n v="0"/>
    <n v="0"/>
    <n v="0"/>
  </r>
  <r>
    <s v="TXN001261"/>
    <n v="3355.12"/>
    <n v="3355.12"/>
    <s v="SUCCESS"/>
    <s v="SUCCESS"/>
    <n v="1"/>
    <s v="found"/>
    <s v="Not Duplicate"/>
    <s v="match"/>
    <s v="match"/>
    <n v="0"/>
    <d v="2026-03-14T00:00:00"/>
    <n v="5"/>
    <s v="SLA Breached"/>
    <x v="1"/>
    <n v="0"/>
    <n v="0"/>
    <n v="0"/>
    <n v="0"/>
    <n v="1"/>
  </r>
  <r>
    <s v="TXN001262"/>
    <n v="5256.52"/>
    <n v="5256.52"/>
    <s v="FAILED"/>
    <s v="FAILED"/>
    <n v="1"/>
    <s v="found"/>
    <s v="Not Duplicate"/>
    <s v="match"/>
    <s v="match"/>
    <n v="0"/>
    <d v="2026-03-30T00:00:00"/>
    <n v="3"/>
    <s v="SLA Breached"/>
    <x v="3"/>
    <n v="0"/>
    <n v="0"/>
    <n v="0"/>
    <n v="0"/>
    <n v="1"/>
  </r>
  <r>
    <s v="TXN001263"/>
    <n v="4676.8599999999997"/>
    <n v="4676.8599999999997"/>
    <s v="REVERSED"/>
    <s v="REVERSED"/>
    <n v="1"/>
    <s v="found"/>
    <s v="Not Duplicate"/>
    <s v="match"/>
    <s v="match"/>
    <n v="0"/>
    <d v="2026-01-25T00:00:00"/>
    <n v="5"/>
    <s v="SLA Breached"/>
    <x v="0"/>
    <n v="0"/>
    <n v="0"/>
    <n v="0"/>
    <n v="0"/>
    <n v="1"/>
  </r>
  <r>
    <s v="TXN001264"/>
    <n v="143365.45000000001"/>
    <n v="143365.45000000001"/>
    <s v="SUCCESS"/>
    <s v="SUCCESS"/>
    <n v="1"/>
    <s v="found"/>
    <s v="Not Duplicate"/>
    <s v="match"/>
    <s v="match"/>
    <n v="0"/>
    <d v="2026-02-03T00:00:00"/>
    <n v="3"/>
    <s v="SLA Breached"/>
    <x v="3"/>
    <n v="0"/>
    <n v="0"/>
    <n v="0"/>
    <n v="0"/>
    <n v="1"/>
  </r>
  <r>
    <s v="TXN001265"/>
    <n v="33887.040000000001"/>
    <n v="33887.040000000001"/>
    <s v="SUCCESS"/>
    <s v="SUCCESS"/>
    <n v="1"/>
    <s v="found"/>
    <s v="Not Duplicate"/>
    <s v="match"/>
    <s v="match"/>
    <n v="0"/>
    <d v="2026-03-25T00:00:00"/>
    <n v="0"/>
    <s v="Within SLA"/>
    <x v="0"/>
    <n v="0"/>
    <n v="0"/>
    <n v="0"/>
    <n v="0"/>
    <n v="0"/>
  </r>
  <r>
    <s v="TXN001266"/>
    <n v="758.17"/>
    <n v="758.17"/>
    <s v="SUCCESS"/>
    <s v="SUCCESS"/>
    <n v="1"/>
    <s v="found"/>
    <s v="Not Duplicate"/>
    <s v="match"/>
    <s v="match"/>
    <n v="0"/>
    <d v="2026-01-17T00:00:00"/>
    <n v="3"/>
    <s v="SLA Breached"/>
    <x v="3"/>
    <n v="0"/>
    <n v="0"/>
    <n v="0"/>
    <n v="0"/>
    <n v="1"/>
  </r>
  <r>
    <s v="TXN001267"/>
    <n v="11692.32"/>
    <n v="11692.32"/>
    <s v="REVERSED"/>
    <s v="REVERSED"/>
    <n v="1"/>
    <s v="found"/>
    <s v="Not Duplicate"/>
    <s v="match"/>
    <s v="match"/>
    <n v="0"/>
    <d v="2026-03-03T00:00:00"/>
    <n v="2"/>
    <s v="Within SLA"/>
    <x v="1"/>
    <n v="0"/>
    <n v="0"/>
    <n v="0"/>
    <n v="0"/>
    <n v="0"/>
  </r>
  <r>
    <s v="TXN001268"/>
    <n v="5276.75"/>
    <n v="5276.75"/>
    <s v="SUCCESS"/>
    <s v="SUCCESS"/>
    <n v="1"/>
    <s v="found"/>
    <s v="Not Duplicate"/>
    <s v="match"/>
    <s v="match"/>
    <n v="0"/>
    <d v="2026-01-04T00:00:00"/>
    <n v="1"/>
    <s v="Within SLA"/>
    <x v="1"/>
    <n v="0"/>
    <n v="0"/>
    <n v="0"/>
    <n v="0"/>
    <n v="0"/>
  </r>
  <r>
    <s v="TXN001269"/>
    <n v="14615.04"/>
    <n v="14615.04"/>
    <s v="SUCCESS"/>
    <s v="SUCCESS"/>
    <n v="1"/>
    <s v="found"/>
    <s v="Not Duplicate"/>
    <s v="match"/>
    <s v="match"/>
    <n v="0"/>
    <d v="2026-01-31T00:00:00"/>
    <n v="2"/>
    <s v="Within SLA"/>
    <x v="0"/>
    <n v="0"/>
    <n v="0"/>
    <n v="0"/>
    <n v="0"/>
    <n v="0"/>
  </r>
  <r>
    <s v="TXN001270"/>
    <n v="1914.74"/>
    <n v="1914.74"/>
    <s v="SUCCESS"/>
    <s v="SUCCESS"/>
    <n v="1"/>
    <s v="found"/>
    <s v="Not Duplicate"/>
    <s v="match"/>
    <s v="match"/>
    <n v="0"/>
    <d v="2026-01-21T00:00:00"/>
    <n v="3"/>
    <s v="SLA Breached"/>
    <x v="2"/>
    <n v="0"/>
    <n v="0"/>
    <n v="0"/>
    <n v="0"/>
    <n v="1"/>
  </r>
  <r>
    <s v="TXN001271"/>
    <n v="12351.64"/>
    <n v="12351.64"/>
    <s v="SUCCESS"/>
    <s v="SUCCESS"/>
    <n v="1"/>
    <s v="found"/>
    <s v="Not Duplicate"/>
    <s v="match"/>
    <s v="match"/>
    <n v="0"/>
    <d v="2026-02-05T00:00:00"/>
    <n v="2"/>
    <s v="Within SLA"/>
    <x v="0"/>
    <n v="0"/>
    <n v="0"/>
    <n v="0"/>
    <n v="0"/>
    <n v="0"/>
  </r>
  <r>
    <s v="TXN001272"/>
    <n v="5567.61"/>
    <n v="5567.61"/>
    <s v="FAILED"/>
    <s v="FAILED"/>
    <n v="1"/>
    <s v="found"/>
    <s v="Not Duplicate"/>
    <s v="match"/>
    <s v="match"/>
    <n v="0"/>
    <d v="2026-01-10T00:00:00"/>
    <n v="2"/>
    <s v="Within SLA"/>
    <x v="3"/>
    <n v="0"/>
    <n v="0"/>
    <n v="0"/>
    <n v="0"/>
    <n v="0"/>
  </r>
  <r>
    <s v="TXN001273"/>
    <n v="32190.6"/>
    <n v="32190.6"/>
    <s v="SUCCESS"/>
    <s v="SUCCESS"/>
    <n v="1"/>
    <s v="found"/>
    <s v="Not Duplicate"/>
    <s v="match"/>
    <s v="match"/>
    <n v="0"/>
    <d v="2026-01-24T00:00:00"/>
    <n v="5"/>
    <s v="SLA Breached"/>
    <x v="2"/>
    <n v="0"/>
    <n v="0"/>
    <n v="0"/>
    <n v="0"/>
    <n v="1"/>
  </r>
  <r>
    <s v="TXN001274"/>
    <n v="2456.2199999999998"/>
    <n v="2456.2199999999998"/>
    <s v="SUCCESS"/>
    <s v="SUCCESS"/>
    <n v="1"/>
    <s v="found"/>
    <s v="Not Duplicate"/>
    <s v="match"/>
    <s v="match"/>
    <n v="0"/>
    <d v="2026-02-03T00:00:00"/>
    <n v="3"/>
    <s v="SLA Breached"/>
    <x v="2"/>
    <n v="0"/>
    <n v="0"/>
    <n v="0"/>
    <n v="0"/>
    <n v="1"/>
  </r>
  <r>
    <s v="TXN001275"/>
    <n v="11932.06"/>
    <n v="11932.06"/>
    <s v="FAILED"/>
    <s v="FAILED"/>
    <n v="1"/>
    <s v="found"/>
    <s v="Not Duplicate"/>
    <s v="match"/>
    <s v="match"/>
    <n v="0"/>
    <d v="2026-01-30T00:00:00"/>
    <n v="1"/>
    <s v="Within SLA"/>
    <x v="0"/>
    <n v="0"/>
    <n v="0"/>
    <n v="0"/>
    <n v="0"/>
    <n v="0"/>
  </r>
  <r>
    <s v="TXN001276"/>
    <n v="1727.01"/>
    <n v="1727.01"/>
    <s v="SUCCESS"/>
    <s v="SUCCESS"/>
    <n v="1"/>
    <s v="found"/>
    <s v="Not Duplicate"/>
    <s v="match"/>
    <s v="match"/>
    <n v="0"/>
    <d v="2026-01-29T00:00:00"/>
    <n v="3"/>
    <s v="SLA Breached"/>
    <x v="0"/>
    <n v="0"/>
    <n v="0"/>
    <n v="0"/>
    <n v="0"/>
    <n v="1"/>
  </r>
  <r>
    <s v="TXN001277"/>
    <n v="1919.69"/>
    <n v="1919.69"/>
    <s v="SUCCESS"/>
    <s v="SUCCESS"/>
    <n v="1"/>
    <s v="found"/>
    <s v="Not Duplicate"/>
    <s v="match"/>
    <s v="match"/>
    <n v="0"/>
    <d v="2026-03-03T00:00:00"/>
    <n v="1"/>
    <s v="Within SLA"/>
    <x v="3"/>
    <n v="0"/>
    <n v="0"/>
    <n v="0"/>
    <n v="0"/>
    <n v="0"/>
  </r>
  <r>
    <s v="TXN001278"/>
    <n v="12007.07"/>
    <n v="12007.07"/>
    <s v="SUCCESS"/>
    <s v="SUCCESS"/>
    <n v="1"/>
    <s v="found"/>
    <s v="Not Duplicate"/>
    <s v="match"/>
    <s v="match"/>
    <n v="0"/>
    <d v="2026-02-07T00:00:00"/>
    <n v="2"/>
    <s v="Within SLA"/>
    <x v="3"/>
    <n v="0"/>
    <n v="0"/>
    <n v="0"/>
    <n v="0"/>
    <n v="0"/>
  </r>
  <r>
    <s v="TXN001279"/>
    <n v="10144.17"/>
    <n v="10144.17"/>
    <s v="SUCCESS"/>
    <s v="SUCCESS"/>
    <n v="1"/>
    <s v="found"/>
    <s v="Not Duplicate"/>
    <s v="match"/>
    <s v="match"/>
    <n v="0"/>
    <d v="2026-03-09T00:00:00"/>
    <n v="1"/>
    <s v="Within SLA"/>
    <x v="0"/>
    <n v="0"/>
    <n v="0"/>
    <n v="0"/>
    <n v="0"/>
    <n v="0"/>
  </r>
  <r>
    <s v="TXN001280"/>
    <n v="237.47"/>
    <n v="237.47"/>
    <s v="SUCCESS"/>
    <s v="SUCCESS"/>
    <n v="1"/>
    <s v="found"/>
    <s v="Not Duplicate"/>
    <s v="match"/>
    <s v="match"/>
    <n v="0"/>
    <d v="2026-03-18T00:00:00"/>
    <n v="1"/>
    <s v="Within SLA"/>
    <x v="0"/>
    <n v="0"/>
    <n v="0"/>
    <n v="0"/>
    <n v="0"/>
    <n v="0"/>
  </r>
  <r>
    <s v="TXN001281"/>
    <n v="3496.59"/>
    <n v="3496.59"/>
    <s v="SUCCESS"/>
    <s v="SUCCESS"/>
    <n v="1"/>
    <s v="found"/>
    <s v="Not Duplicate"/>
    <s v="match"/>
    <s v="match"/>
    <n v="0"/>
    <d v="2026-01-31T00:00:00"/>
    <n v="3"/>
    <s v="SLA Breached"/>
    <x v="1"/>
    <n v="0"/>
    <n v="0"/>
    <n v="0"/>
    <n v="0"/>
    <n v="1"/>
  </r>
  <r>
    <s v="TXN001282"/>
    <n v="3627.98"/>
    <n v="3627.98"/>
    <s v="SUCCESS"/>
    <s v="SUCCESS"/>
    <n v="1"/>
    <s v="found"/>
    <s v="Not Duplicate"/>
    <s v="match"/>
    <s v="match"/>
    <n v="0"/>
    <d v="2026-03-19T00:00:00"/>
    <n v="1"/>
    <s v="Within SLA"/>
    <x v="3"/>
    <n v="0"/>
    <n v="0"/>
    <n v="0"/>
    <n v="0"/>
    <n v="0"/>
  </r>
  <r>
    <s v="TXN001283"/>
    <n v="10081.67"/>
    <n v="10081.67"/>
    <s v="SUCCESS"/>
    <s v="SUCCESS"/>
    <n v="1"/>
    <s v="found"/>
    <s v="Not Duplicate"/>
    <s v="match"/>
    <s v="match"/>
    <n v="0"/>
    <d v="2026-01-28T00:00:00"/>
    <n v="0"/>
    <s v="Within SLA"/>
    <x v="3"/>
    <n v="0"/>
    <n v="0"/>
    <n v="0"/>
    <n v="0"/>
    <n v="0"/>
  </r>
  <r>
    <s v="TXN001284"/>
    <n v="3936.22"/>
    <n v="3936.22"/>
    <s v="SUCCESS"/>
    <s v="SUCCESS"/>
    <n v="1"/>
    <s v="found"/>
    <s v="Not Duplicate"/>
    <s v="match"/>
    <s v="match"/>
    <n v="0"/>
    <d v="2026-01-08T00:00:00"/>
    <n v="2"/>
    <s v="Within SLA"/>
    <x v="1"/>
    <n v="0"/>
    <n v="0"/>
    <n v="0"/>
    <n v="0"/>
    <n v="0"/>
  </r>
  <r>
    <s v="TXN001285"/>
    <n v="5016.07"/>
    <n v="5016.07"/>
    <s v="SUCCESS"/>
    <s v="SUCCESS"/>
    <n v="1"/>
    <s v="found"/>
    <s v="Not Duplicate"/>
    <s v="match"/>
    <s v="match"/>
    <n v="0"/>
    <d v="2026-02-27T00:00:00"/>
    <n v="3"/>
    <s v="SLA Breached"/>
    <x v="1"/>
    <n v="0"/>
    <n v="0"/>
    <n v="0"/>
    <n v="0"/>
    <n v="1"/>
  </r>
  <r>
    <s v="TXN001286"/>
    <n v="2076.09"/>
    <n v="2076.09"/>
    <s v="SUCCESS"/>
    <s v="SUCCESS"/>
    <n v="1"/>
    <s v="found"/>
    <s v="Not Duplicate"/>
    <s v="match"/>
    <s v="match"/>
    <n v="0"/>
    <d v="2026-02-21T00:00:00"/>
    <n v="1"/>
    <s v="Within SLA"/>
    <x v="3"/>
    <n v="0"/>
    <n v="0"/>
    <n v="0"/>
    <n v="0"/>
    <n v="0"/>
  </r>
  <r>
    <s v="TXN001287"/>
    <n v="5595.43"/>
    <n v="5595.43"/>
    <s v="SUCCESS"/>
    <s v="SUCCESS"/>
    <n v="1"/>
    <s v="found"/>
    <s v="Not Duplicate"/>
    <s v="match"/>
    <s v="match"/>
    <n v="0"/>
    <d v="2026-03-16T00:00:00"/>
    <n v="3"/>
    <s v="SLA Breached"/>
    <x v="1"/>
    <n v="0"/>
    <n v="0"/>
    <n v="0"/>
    <n v="0"/>
    <n v="1"/>
  </r>
  <r>
    <s v="TXN001288"/>
    <n v="4355.01"/>
    <n v="4355.01"/>
    <s v="SUCCESS"/>
    <s v="SUCCESS"/>
    <n v="1"/>
    <s v="found"/>
    <s v="Not Duplicate"/>
    <s v="match"/>
    <s v="match"/>
    <n v="0"/>
    <d v="2026-01-15T00:00:00"/>
    <n v="0"/>
    <s v="Within SLA"/>
    <x v="0"/>
    <n v="0"/>
    <n v="0"/>
    <n v="0"/>
    <n v="0"/>
    <n v="0"/>
  </r>
  <r>
    <s v="TXN001289"/>
    <n v="8848.1"/>
    <n v="8848.1"/>
    <s v="SUCCESS"/>
    <s v="SUCCESS"/>
    <n v="1"/>
    <s v="found"/>
    <s v="Not Duplicate"/>
    <s v="match"/>
    <s v="match"/>
    <n v="0"/>
    <d v="2026-03-28T00:00:00"/>
    <n v="3"/>
    <s v="SLA Breached"/>
    <x v="3"/>
    <n v="0"/>
    <n v="0"/>
    <n v="0"/>
    <n v="0"/>
    <n v="1"/>
  </r>
  <r>
    <s v="TXN001290"/>
    <n v="19647.34"/>
    <n v="19647.34"/>
    <s v="SUCCESS"/>
    <s v="SUCCESS"/>
    <n v="1"/>
    <s v="found"/>
    <s v="Not Duplicate"/>
    <s v="match"/>
    <s v="match"/>
    <n v="0"/>
    <d v="2026-03-20T00:00:00"/>
    <n v="0"/>
    <s v="Within SLA"/>
    <x v="0"/>
    <n v="0"/>
    <n v="0"/>
    <n v="0"/>
    <n v="0"/>
    <n v="0"/>
  </r>
  <r>
    <s v="TXN001291"/>
    <n v="4956.9399999999996"/>
    <n v="4956.9399999999996"/>
    <s v="SUCCESS"/>
    <s v="SUCCESS"/>
    <n v="1"/>
    <s v="found"/>
    <s v="Not Duplicate"/>
    <s v="match"/>
    <s v="match"/>
    <n v="0"/>
    <d v="2026-03-23T00:00:00"/>
    <n v="0"/>
    <s v="Within SLA"/>
    <x v="2"/>
    <n v="0"/>
    <n v="0"/>
    <n v="0"/>
    <n v="0"/>
    <n v="0"/>
  </r>
  <r>
    <s v="TXN001292"/>
    <n v="18516.55"/>
    <n v="22219.86"/>
    <s v="SUCCESS"/>
    <s v="SUCCESS"/>
    <n v="1"/>
    <s v="found"/>
    <s v="Not Duplicate"/>
    <s v="mismatch"/>
    <s v="match"/>
    <n v="3703.3100000000013"/>
    <d v="2026-02-17T00:00:00"/>
    <n v="1"/>
    <s v="Within SLA"/>
    <x v="2"/>
    <n v="0"/>
    <n v="0"/>
    <n v="1"/>
    <n v="0"/>
    <n v="0"/>
  </r>
  <r>
    <s v="TXN001293"/>
    <n v="1394.02"/>
    <n v="1394.02"/>
    <s v="SUCCESS"/>
    <s v="SUCCESS"/>
    <n v="1"/>
    <s v="found"/>
    <s v="Not Duplicate"/>
    <s v="match"/>
    <s v="match"/>
    <n v="0"/>
    <d v="2026-01-19T00:00:00"/>
    <n v="5"/>
    <s v="SLA Breached"/>
    <x v="0"/>
    <n v="0"/>
    <n v="0"/>
    <n v="0"/>
    <n v="0"/>
    <n v="1"/>
  </r>
  <r>
    <s v="TXN001294"/>
    <n v="7200.84"/>
    <n v="7200.84"/>
    <s v="SUCCESS"/>
    <s v="SUCCESS"/>
    <n v="1"/>
    <s v="found"/>
    <s v="Not Duplicate"/>
    <s v="match"/>
    <s v="match"/>
    <n v="0"/>
    <d v="2026-01-30T00:00:00"/>
    <n v="2"/>
    <s v="Within SLA"/>
    <x v="2"/>
    <n v="0"/>
    <n v="0"/>
    <n v="0"/>
    <n v="0"/>
    <n v="0"/>
  </r>
  <r>
    <s v="TXN001295"/>
    <n v="12425.01"/>
    <n v="12425.01"/>
    <s v="SUCCESS"/>
    <s v="SUCCESS"/>
    <n v="1"/>
    <s v="found"/>
    <s v="Not Duplicate"/>
    <s v="match"/>
    <s v="match"/>
    <n v="0"/>
    <d v="2026-03-09T00:00:00"/>
    <n v="1"/>
    <s v="Within SLA"/>
    <x v="4"/>
    <n v="0"/>
    <n v="0"/>
    <n v="0"/>
    <n v="0"/>
    <n v="0"/>
  </r>
  <r>
    <s v="TXN001296"/>
    <n v="5722.79"/>
    <n v="5722.79"/>
    <s v="SUCCESS"/>
    <s v="SUCCESS"/>
    <n v="1"/>
    <s v="found"/>
    <s v="Not Duplicate"/>
    <s v="match"/>
    <s v="match"/>
    <n v="0"/>
    <d v="2026-01-05T00:00:00"/>
    <n v="2"/>
    <s v="Within SLA"/>
    <x v="0"/>
    <n v="0"/>
    <n v="0"/>
    <n v="0"/>
    <n v="0"/>
    <n v="0"/>
  </r>
  <r>
    <s v="TXN001297"/>
    <n v="7391.51"/>
    <n v="7391.51"/>
    <s v="SUCCESS"/>
    <s v="SUCCESS"/>
    <n v="1"/>
    <s v="found"/>
    <s v="Not Duplicate"/>
    <s v="match"/>
    <s v="match"/>
    <n v="0"/>
    <d v="2026-03-22T00:00:00"/>
    <n v="5"/>
    <s v="SLA Breached"/>
    <x v="4"/>
    <n v="0"/>
    <n v="0"/>
    <n v="0"/>
    <n v="0"/>
    <n v="1"/>
  </r>
  <r>
    <s v="TXN001298"/>
    <n v="1563.83"/>
    <n v="1563.83"/>
    <s v="SUCCESS"/>
    <s v="SUCCESS"/>
    <n v="1"/>
    <s v="found"/>
    <s v="Not Duplicate"/>
    <s v="match"/>
    <s v="match"/>
    <n v="0"/>
    <d v="2026-03-20T00:00:00"/>
    <n v="0"/>
    <s v="Within SLA"/>
    <x v="2"/>
    <n v="0"/>
    <n v="0"/>
    <n v="0"/>
    <n v="0"/>
    <n v="0"/>
  </r>
  <r>
    <s v="TXN001299"/>
    <n v="2137.33"/>
    <n v="2137.33"/>
    <s v="SUCCESS"/>
    <s v="SUCCESS"/>
    <n v="1"/>
    <s v="found"/>
    <s v="Not Duplicate"/>
    <s v="match"/>
    <s v="match"/>
    <n v="0"/>
    <d v="2026-03-26T00:00:00"/>
    <n v="0"/>
    <s v="Within SLA"/>
    <x v="0"/>
    <n v="0"/>
    <n v="0"/>
    <n v="0"/>
    <n v="0"/>
    <n v="0"/>
  </r>
  <r>
    <s v="TXN001300"/>
    <n v="17918.150000000001"/>
    <n v="17918.150000000001"/>
    <s v="SUCCESS"/>
    <s v="SUCCESS"/>
    <n v="1"/>
    <s v="found"/>
    <s v="Not Duplicate"/>
    <s v="match"/>
    <s v="match"/>
    <n v="0"/>
    <d v="2026-02-12T00:00:00"/>
    <n v="3"/>
    <s v="SLA Breached"/>
    <x v="1"/>
    <n v="0"/>
    <n v="0"/>
    <n v="0"/>
    <n v="0"/>
    <n v="1"/>
  </r>
  <r>
    <s v="TXN001301"/>
    <n v="23271"/>
    <n v="23271"/>
    <s v="FAILED"/>
    <s v="FAILED"/>
    <n v="1"/>
    <s v="found"/>
    <s v="Not Duplicate"/>
    <s v="match"/>
    <s v="match"/>
    <n v="0"/>
    <d v="2026-02-10T00:00:00"/>
    <n v="0"/>
    <s v="Within SLA"/>
    <x v="1"/>
    <n v="0"/>
    <n v="0"/>
    <n v="0"/>
    <n v="0"/>
    <n v="0"/>
  </r>
  <r>
    <s v="TXN001302"/>
    <n v="21083.67"/>
    <e v="#N/A"/>
    <s v="SUCCESS"/>
    <e v="#N/A"/>
    <n v="0"/>
    <s v="missing"/>
    <s v="Not Duplicate"/>
    <s v="not processed"/>
    <s v="not processed"/>
    <s v="missing"/>
    <s v="not processed"/>
    <s v="not processed"/>
    <s v="Not Processed"/>
    <x v="2"/>
    <n v="1"/>
    <n v="0"/>
    <n v="0"/>
    <n v="0"/>
    <n v="0"/>
  </r>
  <r>
    <s v="TXN001303"/>
    <n v="175610.15"/>
    <n v="175610.15"/>
    <s v="SUCCESS"/>
    <s v="SUCCESS"/>
    <n v="1"/>
    <s v="found"/>
    <s v="Not Duplicate"/>
    <s v="match"/>
    <s v="match"/>
    <n v="0"/>
    <d v="2026-01-16T00:00:00"/>
    <n v="1"/>
    <s v="Within SLA"/>
    <x v="4"/>
    <n v="0"/>
    <n v="0"/>
    <n v="0"/>
    <n v="0"/>
    <n v="0"/>
  </r>
  <r>
    <s v="TXN001304"/>
    <n v="4990.0200000000004"/>
    <n v="4990.0200000000004"/>
    <s v="SUCCESS"/>
    <s v="SUCCESS"/>
    <n v="1"/>
    <s v="found"/>
    <s v="Not Duplicate"/>
    <s v="match"/>
    <s v="match"/>
    <n v="0"/>
    <d v="2026-03-21T00:00:00"/>
    <n v="3"/>
    <s v="SLA Breached"/>
    <x v="2"/>
    <n v="0"/>
    <n v="0"/>
    <n v="0"/>
    <n v="0"/>
    <n v="1"/>
  </r>
  <r>
    <s v="TXN001305"/>
    <n v="11833.18"/>
    <n v="11833.18"/>
    <s v="SUCCESS"/>
    <s v="SUCCESS"/>
    <n v="1"/>
    <s v="found"/>
    <s v="Not Duplicate"/>
    <s v="match"/>
    <s v="match"/>
    <n v="0"/>
    <d v="2026-03-30T00:00:00"/>
    <n v="1"/>
    <s v="Within SLA"/>
    <x v="0"/>
    <n v="0"/>
    <n v="0"/>
    <n v="0"/>
    <n v="0"/>
    <n v="0"/>
  </r>
  <r>
    <s v="TXN001306"/>
    <n v="2550.5100000000002"/>
    <n v="2550.5100000000002"/>
    <s v="SUCCESS"/>
    <s v="SUCCESS"/>
    <n v="1"/>
    <s v="found"/>
    <s v="Not Duplicate"/>
    <s v="match"/>
    <s v="match"/>
    <n v="0"/>
    <d v="2026-01-20T00:00:00"/>
    <n v="1"/>
    <s v="Within SLA"/>
    <x v="0"/>
    <n v="0"/>
    <n v="0"/>
    <n v="0"/>
    <n v="0"/>
    <n v="0"/>
  </r>
  <r>
    <s v="TXN001307"/>
    <n v="19699.61"/>
    <n v="19699.61"/>
    <s v="SUCCESS"/>
    <s v="SUCCESS"/>
    <n v="1"/>
    <s v="found"/>
    <s v="Not Duplicate"/>
    <s v="match"/>
    <s v="match"/>
    <n v="0"/>
    <d v="2026-02-27T00:00:00"/>
    <n v="2"/>
    <s v="Within SLA"/>
    <x v="0"/>
    <n v="0"/>
    <n v="0"/>
    <n v="0"/>
    <n v="0"/>
    <n v="0"/>
  </r>
  <r>
    <s v="TXN001308"/>
    <n v="14669.29"/>
    <n v="14669.29"/>
    <s v="SUCCESS"/>
    <s v="SUCCESS"/>
    <n v="1"/>
    <s v="found"/>
    <s v="Not Duplicate"/>
    <s v="match"/>
    <s v="match"/>
    <n v="0"/>
    <d v="2026-03-02T00:00:00"/>
    <n v="1"/>
    <s v="Within SLA"/>
    <x v="0"/>
    <n v="0"/>
    <n v="0"/>
    <n v="0"/>
    <n v="0"/>
    <n v="0"/>
  </r>
  <r>
    <s v="TXN001309"/>
    <n v="6356.7"/>
    <n v="6356.7"/>
    <s v="SUCCESS"/>
    <s v="SUCCESS"/>
    <n v="1"/>
    <s v="found"/>
    <s v="Not Duplicate"/>
    <s v="match"/>
    <s v="match"/>
    <n v="0"/>
    <d v="2026-01-16T00:00:00"/>
    <n v="1"/>
    <s v="Within SLA"/>
    <x v="2"/>
    <n v="0"/>
    <n v="0"/>
    <n v="0"/>
    <n v="0"/>
    <n v="0"/>
  </r>
  <r>
    <s v="TXN001310"/>
    <n v="5501.42"/>
    <n v="5501.42"/>
    <s v="SUCCESS"/>
    <s v="SUCCESS"/>
    <n v="1"/>
    <s v="found"/>
    <s v="Not Duplicate"/>
    <s v="match"/>
    <s v="match"/>
    <n v="0"/>
    <d v="2026-01-20T00:00:00"/>
    <n v="5"/>
    <s v="SLA Breached"/>
    <x v="0"/>
    <n v="0"/>
    <n v="0"/>
    <n v="0"/>
    <n v="0"/>
    <n v="1"/>
  </r>
  <r>
    <s v="TXN001311"/>
    <n v="3887.84"/>
    <e v="#N/A"/>
    <s v="SUCCESS"/>
    <e v="#N/A"/>
    <n v="0"/>
    <s v="missing"/>
    <s v="Not Duplicate"/>
    <s v="not processed"/>
    <s v="not processed"/>
    <s v="missing"/>
    <s v="not processed"/>
    <s v="not processed"/>
    <s v="Not Processed"/>
    <x v="3"/>
    <n v="1"/>
    <n v="0"/>
    <n v="0"/>
    <n v="0"/>
    <n v="0"/>
  </r>
  <r>
    <s v="TXN001312"/>
    <n v="20175.84"/>
    <n v="20175.84"/>
    <s v="SUCCESS"/>
    <s v="SUCCESS"/>
    <n v="1"/>
    <s v="found"/>
    <s v="Not Duplicate"/>
    <s v="match"/>
    <s v="match"/>
    <n v="0"/>
    <d v="2026-02-02T00:00:00"/>
    <n v="2"/>
    <s v="Within SLA"/>
    <x v="2"/>
    <n v="0"/>
    <n v="0"/>
    <n v="0"/>
    <n v="0"/>
    <n v="0"/>
  </r>
  <r>
    <s v="TXN001313"/>
    <n v="14207.28"/>
    <n v="14207.28"/>
    <s v="SUCCESS"/>
    <s v="SUCCESS"/>
    <n v="1"/>
    <s v="found"/>
    <s v="Not Duplicate"/>
    <s v="match"/>
    <s v="match"/>
    <n v="0"/>
    <d v="2026-01-01T00:00:00"/>
    <n v="0"/>
    <s v="Within SLA"/>
    <x v="0"/>
    <n v="0"/>
    <n v="0"/>
    <n v="0"/>
    <n v="0"/>
    <n v="0"/>
  </r>
  <r>
    <s v="TXN001314"/>
    <n v="2131.4499999999998"/>
    <n v="2131.4499999999998"/>
    <s v="SUCCESS"/>
    <s v="SUCCESS"/>
    <n v="1"/>
    <s v="found"/>
    <s v="Not Duplicate"/>
    <s v="match"/>
    <s v="match"/>
    <n v="0"/>
    <d v="2026-01-11T00:00:00"/>
    <n v="1"/>
    <s v="Within SLA"/>
    <x v="0"/>
    <n v="0"/>
    <n v="0"/>
    <n v="0"/>
    <n v="0"/>
    <n v="0"/>
  </r>
  <r>
    <s v="TXN001315"/>
    <n v="9656.89"/>
    <n v="9656.89"/>
    <s v="SUCCESS"/>
    <s v="SUCCESS"/>
    <n v="1"/>
    <s v="found"/>
    <s v="Not Duplicate"/>
    <s v="match"/>
    <s v="match"/>
    <n v="0"/>
    <d v="2026-01-23T00:00:00"/>
    <n v="0"/>
    <s v="Within SLA"/>
    <x v="2"/>
    <n v="0"/>
    <n v="0"/>
    <n v="0"/>
    <n v="0"/>
    <n v="0"/>
  </r>
  <r>
    <s v="TXN001316"/>
    <n v="479.04"/>
    <n v="479.04"/>
    <s v="SUCCESS"/>
    <s v="SUCCESS"/>
    <n v="1"/>
    <s v="found"/>
    <s v="Not Duplicate"/>
    <s v="match"/>
    <s v="match"/>
    <n v="0"/>
    <d v="2026-03-18T00:00:00"/>
    <n v="3"/>
    <s v="SLA Breached"/>
    <x v="3"/>
    <n v="0"/>
    <n v="0"/>
    <n v="0"/>
    <n v="0"/>
    <n v="1"/>
  </r>
  <r>
    <s v="TXN001317"/>
    <n v="21798.49"/>
    <n v="21798.49"/>
    <s v="SUCCESS"/>
    <s v="SUCCESS"/>
    <n v="1"/>
    <s v="found"/>
    <s v="Not Duplicate"/>
    <s v="match"/>
    <s v="match"/>
    <n v="0"/>
    <d v="2026-03-11T00:00:00"/>
    <n v="2"/>
    <s v="Within SLA"/>
    <x v="0"/>
    <n v="0"/>
    <n v="0"/>
    <n v="0"/>
    <n v="0"/>
    <n v="0"/>
  </r>
  <r>
    <s v="TXN001318"/>
    <n v="19318.97"/>
    <n v="19318.97"/>
    <s v="SUCCESS"/>
    <s v="SUCCESS"/>
    <n v="1"/>
    <s v="found"/>
    <s v="Not Duplicate"/>
    <s v="match"/>
    <s v="match"/>
    <n v="0"/>
    <d v="2026-02-28T00:00:00"/>
    <n v="0"/>
    <s v="Within SLA"/>
    <x v="0"/>
    <n v="0"/>
    <n v="0"/>
    <n v="0"/>
    <n v="0"/>
    <n v="0"/>
  </r>
  <r>
    <s v="TXN001319"/>
    <n v="23969.49"/>
    <n v="23969.49"/>
    <s v="SUCCESS"/>
    <s v="SUCCESS"/>
    <n v="1"/>
    <s v="found"/>
    <s v="Not Duplicate"/>
    <s v="match"/>
    <s v="match"/>
    <n v="0"/>
    <d v="2026-03-02T00:00:00"/>
    <n v="1"/>
    <s v="Within SLA"/>
    <x v="0"/>
    <n v="0"/>
    <n v="0"/>
    <n v="0"/>
    <n v="0"/>
    <n v="0"/>
  </r>
  <r>
    <s v="TXN001320"/>
    <n v="1468.54"/>
    <n v="1321.69"/>
    <s v="SUCCESS"/>
    <s v="SUCCESS"/>
    <n v="1"/>
    <s v="found"/>
    <s v="Not Duplicate"/>
    <s v="mismatch"/>
    <s v="match"/>
    <n v="146.84999999999991"/>
    <d v="2026-01-14T00:00:00"/>
    <n v="0"/>
    <s v="Within SLA"/>
    <x v="1"/>
    <n v="0"/>
    <n v="0"/>
    <n v="1"/>
    <n v="0"/>
    <n v="0"/>
  </r>
  <r>
    <s v="TXN001321"/>
    <n v="1864.61"/>
    <n v="1864.61"/>
    <s v="SUCCESS"/>
    <s v="SUCCESS"/>
    <n v="1"/>
    <s v="found"/>
    <s v="Not Duplicate"/>
    <s v="match"/>
    <s v="match"/>
    <n v="0"/>
    <d v="2026-03-19T00:00:00"/>
    <n v="3"/>
    <s v="SLA Breached"/>
    <x v="0"/>
    <n v="0"/>
    <n v="0"/>
    <n v="0"/>
    <n v="0"/>
    <n v="1"/>
  </r>
  <r>
    <s v="TXN001322"/>
    <n v="27619.86"/>
    <n v="27619.86"/>
    <s v="REVERSED"/>
    <s v="REVERSED"/>
    <n v="1"/>
    <s v="found"/>
    <s v="Not Duplicate"/>
    <s v="match"/>
    <s v="match"/>
    <n v="0"/>
    <d v="2026-01-19T00:00:00"/>
    <n v="0"/>
    <s v="Within SLA"/>
    <x v="0"/>
    <n v="0"/>
    <n v="0"/>
    <n v="0"/>
    <n v="0"/>
    <n v="0"/>
  </r>
  <r>
    <s v="TXN001323"/>
    <n v="4672.9399999999996"/>
    <n v="4672.9399999999996"/>
    <s v="SUCCESS"/>
    <s v="SUCCESS"/>
    <n v="1"/>
    <s v="found"/>
    <s v="Not Duplicate"/>
    <s v="match"/>
    <s v="match"/>
    <n v="0"/>
    <d v="2026-03-24T00:00:00"/>
    <n v="3"/>
    <s v="SLA Breached"/>
    <x v="0"/>
    <n v="0"/>
    <n v="0"/>
    <n v="0"/>
    <n v="0"/>
    <n v="1"/>
  </r>
  <r>
    <s v="TXN001324"/>
    <n v="12464.33"/>
    <n v="12464.33"/>
    <s v="SUCCESS"/>
    <s v="SUCCESS"/>
    <n v="1"/>
    <s v="found"/>
    <s v="Not Duplicate"/>
    <s v="match"/>
    <s v="match"/>
    <n v="0"/>
    <d v="2026-01-13T00:00:00"/>
    <n v="1"/>
    <s v="Within SLA"/>
    <x v="4"/>
    <n v="0"/>
    <n v="0"/>
    <n v="0"/>
    <n v="0"/>
    <n v="0"/>
  </r>
  <r>
    <s v="TXN001325"/>
    <n v="10194.82"/>
    <n v="10194.82"/>
    <s v="SUCCESS"/>
    <s v="SUCCESS"/>
    <n v="1"/>
    <s v="found"/>
    <s v="Not Duplicate"/>
    <s v="match"/>
    <s v="match"/>
    <n v="0"/>
    <d v="2026-03-21T00:00:00"/>
    <n v="0"/>
    <s v="Within SLA"/>
    <x v="0"/>
    <n v="0"/>
    <n v="0"/>
    <n v="0"/>
    <n v="0"/>
    <n v="0"/>
  </r>
  <r>
    <s v="TXN001326"/>
    <n v="18340.919999999998"/>
    <n v="18340.919999999998"/>
    <s v="SUCCESS"/>
    <s v="SUCCESS"/>
    <n v="1"/>
    <s v="found"/>
    <s v="Not Duplicate"/>
    <s v="match"/>
    <s v="match"/>
    <n v="0"/>
    <d v="2026-01-19T00:00:00"/>
    <n v="1"/>
    <s v="Within SLA"/>
    <x v="3"/>
    <n v="0"/>
    <n v="0"/>
    <n v="0"/>
    <n v="0"/>
    <n v="0"/>
  </r>
  <r>
    <s v="TXN001327"/>
    <n v="50340.53"/>
    <n v="50340.53"/>
    <s v="SUCCESS"/>
    <s v="SUCCESS"/>
    <n v="1"/>
    <s v="found"/>
    <s v="Not Duplicate"/>
    <s v="match"/>
    <s v="match"/>
    <n v="0"/>
    <d v="2026-02-10T00:00:00"/>
    <n v="0"/>
    <s v="Within SLA"/>
    <x v="2"/>
    <n v="0"/>
    <n v="0"/>
    <n v="0"/>
    <n v="0"/>
    <n v="0"/>
  </r>
  <r>
    <s v="TXN001328"/>
    <n v="6147.32"/>
    <n v="6147.32"/>
    <s v="SUCCESS"/>
    <s v="SUCCESS"/>
    <n v="1"/>
    <s v="found"/>
    <s v="Not Duplicate"/>
    <s v="match"/>
    <s v="match"/>
    <n v="0"/>
    <d v="2026-02-26T00:00:00"/>
    <n v="3"/>
    <s v="SLA Breached"/>
    <x v="2"/>
    <n v="0"/>
    <n v="0"/>
    <n v="0"/>
    <n v="0"/>
    <n v="1"/>
  </r>
  <r>
    <s v="TXN001329"/>
    <n v="3093.58"/>
    <n v="3093.58"/>
    <s v="SUCCESS"/>
    <s v="SUCCESS"/>
    <n v="1"/>
    <s v="found"/>
    <s v="Not Duplicate"/>
    <s v="match"/>
    <s v="match"/>
    <n v="0"/>
    <d v="2026-01-05T00:00:00"/>
    <n v="0"/>
    <s v="Within SLA"/>
    <x v="0"/>
    <n v="0"/>
    <n v="0"/>
    <n v="0"/>
    <n v="0"/>
    <n v="0"/>
  </r>
  <r>
    <s v="TXN001330"/>
    <n v="7163.65"/>
    <n v="7163.65"/>
    <s v="SUCCESS"/>
    <s v="SUCCESS"/>
    <n v="1"/>
    <s v="found"/>
    <s v="Not Duplicate"/>
    <s v="match"/>
    <s v="match"/>
    <n v="0"/>
    <d v="2026-01-08T00:00:00"/>
    <n v="1"/>
    <s v="Within SLA"/>
    <x v="2"/>
    <n v="0"/>
    <n v="0"/>
    <n v="0"/>
    <n v="0"/>
    <n v="0"/>
  </r>
  <r>
    <s v="TXN001331"/>
    <n v="30577.58"/>
    <n v="30577.58"/>
    <s v="REVERSED"/>
    <s v="REVERSED"/>
    <n v="1"/>
    <s v="found"/>
    <s v="Not Duplicate"/>
    <s v="match"/>
    <s v="match"/>
    <n v="0"/>
    <d v="2026-03-09T00:00:00"/>
    <n v="2"/>
    <s v="Within SLA"/>
    <x v="0"/>
    <n v="0"/>
    <n v="0"/>
    <n v="0"/>
    <n v="0"/>
    <n v="0"/>
  </r>
  <r>
    <s v="TXN001332"/>
    <n v="1384.38"/>
    <n v="1384.38"/>
    <s v="SUCCESS"/>
    <s v="SUCCESS"/>
    <n v="1"/>
    <s v="found"/>
    <s v="Not Duplicate"/>
    <s v="match"/>
    <s v="match"/>
    <n v="0"/>
    <d v="2026-03-14T00:00:00"/>
    <n v="0"/>
    <s v="Within SLA"/>
    <x v="0"/>
    <n v="0"/>
    <n v="0"/>
    <n v="0"/>
    <n v="0"/>
    <n v="0"/>
  </r>
  <r>
    <s v="TXN001333"/>
    <n v="3132.83"/>
    <n v="3132.83"/>
    <s v="FAILED"/>
    <s v="FAILED"/>
    <n v="1"/>
    <s v="found"/>
    <s v="Not Duplicate"/>
    <s v="match"/>
    <s v="match"/>
    <n v="0"/>
    <d v="2026-03-06T00:00:00"/>
    <n v="2"/>
    <s v="Within SLA"/>
    <x v="3"/>
    <n v="0"/>
    <n v="0"/>
    <n v="0"/>
    <n v="0"/>
    <n v="0"/>
  </r>
  <r>
    <s v="TXN001334"/>
    <n v="18298.689999999999"/>
    <n v="18298.689999999999"/>
    <s v="SUCCESS"/>
    <s v="SUCCESS"/>
    <n v="1"/>
    <s v="found"/>
    <s v="Not Duplicate"/>
    <s v="match"/>
    <s v="match"/>
    <n v="0"/>
    <d v="2026-02-22T00:00:00"/>
    <n v="2"/>
    <s v="Within SLA"/>
    <x v="0"/>
    <n v="0"/>
    <n v="0"/>
    <n v="0"/>
    <n v="0"/>
    <n v="0"/>
  </r>
  <r>
    <s v="TXN001335"/>
    <n v="6199.28"/>
    <e v="#N/A"/>
    <s v="SUCCESS"/>
    <e v="#N/A"/>
    <n v="0"/>
    <s v="missing"/>
    <s v="Not Duplicate"/>
    <s v="not processed"/>
    <s v="not processed"/>
    <s v="missing"/>
    <s v="not processed"/>
    <s v="not processed"/>
    <s v="Not Processed"/>
    <x v="0"/>
    <n v="1"/>
    <n v="0"/>
    <n v="0"/>
    <n v="0"/>
    <n v="0"/>
  </r>
  <r>
    <s v="TXN001336"/>
    <n v="16147.46"/>
    <n v="16147.46"/>
    <s v="SUCCESS"/>
    <s v="SUCCESS"/>
    <n v="1"/>
    <s v="found"/>
    <s v="Not Duplicate"/>
    <s v="match"/>
    <s v="match"/>
    <n v="0"/>
    <d v="2026-01-08T00:00:00"/>
    <n v="2"/>
    <s v="Within SLA"/>
    <x v="3"/>
    <n v="0"/>
    <n v="0"/>
    <n v="0"/>
    <n v="0"/>
    <n v="0"/>
  </r>
  <r>
    <s v="TXN001337"/>
    <n v="1073.5"/>
    <n v="1073.5"/>
    <s v="SUCCESS"/>
    <s v="SUCCESS"/>
    <n v="1"/>
    <s v="found"/>
    <s v="Not Duplicate"/>
    <s v="match"/>
    <s v="match"/>
    <n v="0"/>
    <d v="2026-03-10T00:00:00"/>
    <n v="3"/>
    <s v="SLA Breached"/>
    <x v="0"/>
    <n v="0"/>
    <n v="0"/>
    <n v="0"/>
    <n v="0"/>
    <n v="1"/>
  </r>
  <r>
    <s v="TXN001338"/>
    <n v="1643.52"/>
    <n v="1643.52"/>
    <s v="SUCCESS"/>
    <s v="SUCCESS"/>
    <n v="1"/>
    <s v="found"/>
    <s v="Not Duplicate"/>
    <s v="match"/>
    <s v="match"/>
    <n v="0"/>
    <d v="2026-01-31T00:00:00"/>
    <n v="3"/>
    <s v="SLA Breached"/>
    <x v="0"/>
    <n v="0"/>
    <n v="0"/>
    <n v="0"/>
    <n v="0"/>
    <n v="1"/>
  </r>
  <r>
    <s v="TXN001339"/>
    <n v="2654.84"/>
    <n v="2654.84"/>
    <s v="SUCCESS"/>
    <s v="SUCCESS"/>
    <n v="1"/>
    <s v="found"/>
    <s v="Not Duplicate"/>
    <s v="match"/>
    <s v="match"/>
    <n v="0"/>
    <d v="2026-03-04T00:00:00"/>
    <n v="2"/>
    <s v="Within SLA"/>
    <x v="2"/>
    <n v="0"/>
    <n v="0"/>
    <n v="0"/>
    <n v="0"/>
    <n v="0"/>
  </r>
  <r>
    <s v="TXN001340"/>
    <n v="24443.040000000001"/>
    <n v="24443.040000000001"/>
    <s v="SUCCESS"/>
    <s v="SUCCESS"/>
    <n v="1"/>
    <s v="found"/>
    <s v="Not Duplicate"/>
    <s v="match"/>
    <s v="match"/>
    <n v="0"/>
    <d v="2026-03-27T00:00:00"/>
    <n v="1"/>
    <s v="Within SLA"/>
    <x v="1"/>
    <n v="0"/>
    <n v="0"/>
    <n v="0"/>
    <n v="0"/>
    <n v="0"/>
  </r>
  <r>
    <s v="TXN001341"/>
    <n v="44054.36"/>
    <n v="48459.8"/>
    <s v="SUCCESS"/>
    <s v="SUCCESS"/>
    <n v="1"/>
    <s v="found"/>
    <s v="Not Duplicate"/>
    <s v="mismatch"/>
    <s v="match"/>
    <n v="4405.4400000000023"/>
    <d v="2026-02-28T00:00:00"/>
    <n v="3"/>
    <s v="SLA Breached"/>
    <x v="2"/>
    <n v="0"/>
    <n v="0"/>
    <n v="1"/>
    <n v="0"/>
    <n v="1"/>
  </r>
  <r>
    <s v="TXN001342"/>
    <n v="22319.57"/>
    <n v="22319.57"/>
    <s v="SUCCESS"/>
    <s v="SUCCESS"/>
    <n v="1"/>
    <s v="found"/>
    <s v="Not Duplicate"/>
    <s v="match"/>
    <s v="match"/>
    <n v="0"/>
    <d v="2026-01-04T00:00:00"/>
    <n v="3"/>
    <s v="SLA Breached"/>
    <x v="0"/>
    <n v="0"/>
    <n v="0"/>
    <n v="0"/>
    <n v="0"/>
    <n v="1"/>
  </r>
  <r>
    <s v="TXN001343"/>
    <n v="15570.08"/>
    <n v="15570.08"/>
    <s v="SUCCESS"/>
    <s v="SUCCESS"/>
    <n v="1"/>
    <s v="found"/>
    <s v="Not Duplicate"/>
    <s v="match"/>
    <s v="match"/>
    <n v="0"/>
    <d v="2026-02-10T00:00:00"/>
    <n v="2"/>
    <s v="Within SLA"/>
    <x v="2"/>
    <n v="0"/>
    <n v="0"/>
    <n v="0"/>
    <n v="0"/>
    <n v="0"/>
  </r>
  <r>
    <s v="TXN001344"/>
    <n v="3397.5"/>
    <n v="3397.5"/>
    <s v="SUCCESS"/>
    <s v="SUCCESS"/>
    <n v="1"/>
    <s v="found"/>
    <s v="Not Duplicate"/>
    <s v="match"/>
    <s v="match"/>
    <n v="0"/>
    <d v="2026-02-15T00:00:00"/>
    <n v="2"/>
    <s v="Within SLA"/>
    <x v="3"/>
    <n v="0"/>
    <n v="0"/>
    <n v="0"/>
    <n v="0"/>
    <n v="0"/>
  </r>
  <r>
    <s v="TXN001345"/>
    <n v="2698.44"/>
    <n v="2698.44"/>
    <s v="SUCCESS"/>
    <s v="SUCCESS"/>
    <n v="1"/>
    <s v="found"/>
    <s v="Not Duplicate"/>
    <s v="match"/>
    <s v="match"/>
    <n v="0"/>
    <d v="2026-02-09T00:00:00"/>
    <n v="2"/>
    <s v="Within SLA"/>
    <x v="2"/>
    <n v="0"/>
    <n v="0"/>
    <n v="0"/>
    <n v="0"/>
    <n v="0"/>
  </r>
  <r>
    <s v="TXN001346"/>
    <n v="1254.51"/>
    <n v="1254.51"/>
    <s v="SUCCESS"/>
    <s v="SUCCESS"/>
    <n v="1"/>
    <s v="found"/>
    <s v="Not Duplicate"/>
    <s v="match"/>
    <s v="match"/>
    <n v="0"/>
    <d v="2026-01-06T00:00:00"/>
    <n v="2"/>
    <s v="Within SLA"/>
    <x v="2"/>
    <n v="0"/>
    <n v="0"/>
    <n v="0"/>
    <n v="0"/>
    <n v="0"/>
  </r>
  <r>
    <s v="TXN001347"/>
    <n v="274.24"/>
    <n v="274.24"/>
    <s v="SUCCESS"/>
    <s v="SUCCESS"/>
    <n v="1"/>
    <s v="found"/>
    <s v="Not Duplicate"/>
    <s v="match"/>
    <s v="match"/>
    <n v="0"/>
    <d v="2026-02-23T00:00:00"/>
    <n v="3"/>
    <s v="SLA Breached"/>
    <x v="0"/>
    <n v="0"/>
    <n v="0"/>
    <n v="0"/>
    <n v="0"/>
    <n v="1"/>
  </r>
  <r>
    <s v="TXN001348"/>
    <n v="10949.4"/>
    <n v="10949.4"/>
    <s v="SUCCESS"/>
    <s v="SUCCESS"/>
    <n v="1"/>
    <s v="found"/>
    <s v="Not Duplicate"/>
    <s v="match"/>
    <s v="match"/>
    <n v="0"/>
    <d v="2026-02-06T00:00:00"/>
    <n v="0"/>
    <s v="Within SLA"/>
    <x v="0"/>
    <n v="0"/>
    <n v="0"/>
    <n v="0"/>
    <n v="0"/>
    <n v="0"/>
  </r>
  <r>
    <s v="TXN001349"/>
    <n v="3211.52"/>
    <e v="#N/A"/>
    <s v="SUCCESS"/>
    <e v="#N/A"/>
    <n v="0"/>
    <s v="missing"/>
    <s v="Not Duplicate"/>
    <s v="not processed"/>
    <s v="not processed"/>
    <s v="missing"/>
    <s v="not processed"/>
    <s v="not processed"/>
    <s v="Not Processed"/>
    <x v="1"/>
    <n v="1"/>
    <n v="0"/>
    <n v="0"/>
    <n v="0"/>
    <n v="0"/>
  </r>
  <r>
    <s v="TXN001350"/>
    <n v="7919.53"/>
    <n v="7919.53"/>
    <s v="SUCCESS"/>
    <s v="SUCCESS"/>
    <n v="1"/>
    <s v="found"/>
    <s v="Not Duplicate"/>
    <s v="match"/>
    <s v="match"/>
    <n v="0"/>
    <d v="2026-01-30T00:00:00"/>
    <n v="1"/>
    <s v="Within SLA"/>
    <x v="1"/>
    <n v="0"/>
    <n v="0"/>
    <n v="0"/>
    <n v="0"/>
    <n v="0"/>
  </r>
  <r>
    <s v="TXN001351"/>
    <n v="1347.47"/>
    <n v="1347.47"/>
    <s v="SUCCESS"/>
    <s v="SUCCESS"/>
    <n v="1"/>
    <s v="found"/>
    <s v="Not Duplicate"/>
    <s v="match"/>
    <s v="match"/>
    <n v="0"/>
    <d v="2026-03-05T00:00:00"/>
    <n v="2"/>
    <s v="Within SLA"/>
    <x v="4"/>
    <n v="0"/>
    <n v="0"/>
    <n v="0"/>
    <n v="0"/>
    <n v="0"/>
  </r>
  <r>
    <s v="TXN001352"/>
    <n v="7952.19"/>
    <n v="7952.19"/>
    <s v="SUCCESS"/>
    <s v="SUCCESS"/>
    <n v="1"/>
    <s v="found"/>
    <s v="Not Duplicate"/>
    <s v="match"/>
    <s v="match"/>
    <n v="0"/>
    <d v="2026-01-04T00:00:00"/>
    <n v="2"/>
    <s v="Within SLA"/>
    <x v="2"/>
    <n v="0"/>
    <n v="0"/>
    <n v="0"/>
    <n v="0"/>
    <n v="0"/>
  </r>
  <r>
    <s v="TXN001353"/>
    <n v="12260.32"/>
    <n v="12260.32"/>
    <s v="SUCCESS"/>
    <s v="SUCCESS"/>
    <n v="1"/>
    <s v="found"/>
    <s v="Not Duplicate"/>
    <s v="match"/>
    <s v="match"/>
    <n v="0"/>
    <d v="2026-02-27T00:00:00"/>
    <n v="1"/>
    <s v="Within SLA"/>
    <x v="1"/>
    <n v="0"/>
    <n v="0"/>
    <n v="0"/>
    <n v="0"/>
    <n v="0"/>
  </r>
  <r>
    <s v="TXN001354"/>
    <n v="5756.25"/>
    <n v="5756.25"/>
    <s v="SUCCESS"/>
    <s v="SUCCESS"/>
    <n v="1"/>
    <s v="found"/>
    <s v="Not Duplicate"/>
    <s v="match"/>
    <s v="match"/>
    <n v="0"/>
    <d v="2026-02-23T00:00:00"/>
    <n v="2"/>
    <s v="Within SLA"/>
    <x v="3"/>
    <n v="0"/>
    <n v="0"/>
    <n v="0"/>
    <n v="0"/>
    <n v="0"/>
  </r>
  <r>
    <s v="TXN001355"/>
    <n v="47629.02"/>
    <e v="#N/A"/>
    <s v="FAILED"/>
    <e v="#N/A"/>
    <n v="0"/>
    <s v="missing"/>
    <s v="Not Duplicate"/>
    <s v="not processed"/>
    <s v="not processed"/>
    <s v="missing"/>
    <s v="not processed"/>
    <s v="not processed"/>
    <s v="Not Processed"/>
    <x v="1"/>
    <n v="1"/>
    <n v="0"/>
    <n v="0"/>
    <n v="0"/>
    <n v="0"/>
  </r>
  <r>
    <s v="TXN001356"/>
    <n v="976.39"/>
    <n v="976.39"/>
    <s v="SUCCESS"/>
    <s v="SUCCESS"/>
    <n v="1"/>
    <s v="found"/>
    <s v="Not Duplicate"/>
    <s v="match"/>
    <s v="match"/>
    <n v="0"/>
    <d v="2026-02-22T00:00:00"/>
    <n v="3"/>
    <s v="SLA Breached"/>
    <x v="1"/>
    <n v="0"/>
    <n v="0"/>
    <n v="0"/>
    <n v="0"/>
    <n v="1"/>
  </r>
  <r>
    <s v="TXN001357"/>
    <n v="5879.3"/>
    <n v="5879.3"/>
    <s v="SUCCESS"/>
    <s v="SUCCESS"/>
    <n v="1"/>
    <s v="found"/>
    <s v="Not Duplicate"/>
    <s v="match"/>
    <s v="match"/>
    <n v="0"/>
    <d v="2026-02-06T00:00:00"/>
    <n v="5"/>
    <s v="SLA Breached"/>
    <x v="2"/>
    <n v="0"/>
    <n v="0"/>
    <n v="0"/>
    <n v="0"/>
    <n v="1"/>
  </r>
  <r>
    <s v="TXN001358"/>
    <n v="5288.15"/>
    <n v="5288.15"/>
    <s v="SUCCESS"/>
    <s v="SUCCESS"/>
    <n v="1"/>
    <s v="found"/>
    <s v="Not Duplicate"/>
    <s v="match"/>
    <s v="match"/>
    <n v="0"/>
    <d v="2026-03-16T00:00:00"/>
    <n v="1"/>
    <s v="Within SLA"/>
    <x v="2"/>
    <n v="0"/>
    <n v="0"/>
    <n v="0"/>
    <n v="0"/>
    <n v="0"/>
  </r>
  <r>
    <s v="TXN001359"/>
    <n v="9612.11"/>
    <n v="9612.11"/>
    <s v="SUCCESS"/>
    <s v="SUCCESS"/>
    <n v="1"/>
    <s v="found"/>
    <s v="Not Duplicate"/>
    <s v="match"/>
    <s v="match"/>
    <n v="0"/>
    <d v="2026-02-10T00:00:00"/>
    <n v="3"/>
    <s v="SLA Breached"/>
    <x v="2"/>
    <n v="0"/>
    <n v="0"/>
    <n v="0"/>
    <n v="0"/>
    <n v="1"/>
  </r>
  <r>
    <s v="TXN001360"/>
    <n v="6940.61"/>
    <n v="6940.61"/>
    <s v="SUCCESS"/>
    <s v="SUCCESS"/>
    <n v="1"/>
    <s v="found"/>
    <s v="Not Duplicate"/>
    <s v="match"/>
    <s v="match"/>
    <n v="0"/>
    <d v="2026-02-02T00:00:00"/>
    <n v="3"/>
    <s v="SLA Breached"/>
    <x v="0"/>
    <n v="0"/>
    <n v="0"/>
    <n v="0"/>
    <n v="0"/>
    <n v="1"/>
  </r>
  <r>
    <s v="TXN001361"/>
    <n v="2536"/>
    <n v="2536"/>
    <s v="SUCCESS"/>
    <s v="SUCCESS"/>
    <n v="1"/>
    <s v="found"/>
    <s v="Not Duplicate"/>
    <s v="match"/>
    <s v="match"/>
    <n v="0"/>
    <d v="2026-01-08T00:00:00"/>
    <n v="0"/>
    <s v="Within SLA"/>
    <x v="1"/>
    <n v="0"/>
    <n v="0"/>
    <n v="0"/>
    <n v="0"/>
    <n v="0"/>
  </r>
  <r>
    <s v="TXN001362"/>
    <n v="16316.41"/>
    <n v="16316.41"/>
    <s v="SUCCESS"/>
    <s v="SUCCESS"/>
    <n v="1"/>
    <s v="found"/>
    <s v="Not Duplicate"/>
    <s v="match"/>
    <s v="match"/>
    <n v="0"/>
    <d v="2026-02-16T00:00:00"/>
    <n v="0"/>
    <s v="Within SLA"/>
    <x v="2"/>
    <n v="0"/>
    <n v="0"/>
    <n v="0"/>
    <n v="0"/>
    <n v="0"/>
  </r>
  <r>
    <s v="TXN001363"/>
    <n v="11006.52"/>
    <n v="11006.52"/>
    <s v="FAILED"/>
    <s v="FAILED"/>
    <n v="1"/>
    <s v="found"/>
    <s v="Not Duplicate"/>
    <s v="match"/>
    <s v="match"/>
    <n v="0"/>
    <d v="2026-01-13T00:00:00"/>
    <n v="1"/>
    <s v="Within SLA"/>
    <x v="3"/>
    <n v="0"/>
    <n v="0"/>
    <n v="0"/>
    <n v="0"/>
    <n v="0"/>
  </r>
  <r>
    <s v="TXN001364"/>
    <n v="2038.65"/>
    <n v="2038.65"/>
    <s v="SUCCESS"/>
    <s v="SUCCESS"/>
    <n v="1"/>
    <s v="found"/>
    <s v="Not Duplicate"/>
    <s v="match"/>
    <s v="match"/>
    <n v="0"/>
    <d v="2026-01-06T00:00:00"/>
    <n v="0"/>
    <s v="Within SLA"/>
    <x v="4"/>
    <n v="0"/>
    <n v="0"/>
    <n v="0"/>
    <n v="0"/>
    <n v="0"/>
  </r>
  <r>
    <s v="TXN001365"/>
    <n v="10561.14"/>
    <n v="10561.14"/>
    <s v="SUCCESS"/>
    <s v="SUCCESS"/>
    <n v="1"/>
    <s v="found"/>
    <s v="Not Duplicate"/>
    <s v="match"/>
    <s v="match"/>
    <n v="0"/>
    <d v="2026-01-07T00:00:00"/>
    <n v="1"/>
    <s v="Within SLA"/>
    <x v="3"/>
    <n v="0"/>
    <n v="0"/>
    <n v="0"/>
    <n v="0"/>
    <n v="0"/>
  </r>
  <r>
    <s v="TXN001366"/>
    <n v="7479.92"/>
    <n v="7479.92"/>
    <s v="SUCCESS"/>
    <s v="SUCCESS"/>
    <n v="1"/>
    <s v="found"/>
    <s v="Not Duplicate"/>
    <s v="match"/>
    <s v="match"/>
    <n v="0"/>
    <d v="2026-02-24T00:00:00"/>
    <n v="1"/>
    <s v="Within SLA"/>
    <x v="0"/>
    <n v="0"/>
    <n v="0"/>
    <n v="0"/>
    <n v="0"/>
    <n v="0"/>
  </r>
  <r>
    <s v="TXN001367"/>
    <n v="6430.42"/>
    <n v="6430.42"/>
    <s v="SUCCESS"/>
    <s v="SUCCESS"/>
    <n v="1"/>
    <s v="found"/>
    <s v="Not Duplicate"/>
    <s v="match"/>
    <s v="match"/>
    <n v="0"/>
    <d v="2026-03-06T00:00:00"/>
    <n v="3"/>
    <s v="SLA Breached"/>
    <x v="4"/>
    <n v="0"/>
    <n v="0"/>
    <n v="0"/>
    <n v="0"/>
    <n v="1"/>
  </r>
  <r>
    <s v="TXN001368"/>
    <n v="3716.79"/>
    <n v="3716.79"/>
    <s v="SUCCESS"/>
    <s v="SUCCESS"/>
    <n v="1"/>
    <s v="found"/>
    <s v="Not Duplicate"/>
    <s v="match"/>
    <s v="match"/>
    <n v="0"/>
    <d v="2026-02-16T00:00:00"/>
    <n v="0"/>
    <s v="Within SLA"/>
    <x v="0"/>
    <n v="0"/>
    <n v="0"/>
    <n v="0"/>
    <n v="0"/>
    <n v="0"/>
  </r>
  <r>
    <s v="TXN001369"/>
    <n v="4781.21"/>
    <n v="4781.21"/>
    <s v="SUCCESS"/>
    <s v="SUCCESS"/>
    <n v="1"/>
    <s v="found"/>
    <s v="Not Duplicate"/>
    <s v="match"/>
    <s v="match"/>
    <n v="0"/>
    <d v="2026-03-06T00:00:00"/>
    <n v="3"/>
    <s v="SLA Breached"/>
    <x v="2"/>
    <n v="0"/>
    <n v="0"/>
    <n v="0"/>
    <n v="0"/>
    <n v="1"/>
  </r>
  <r>
    <s v="TXN001370"/>
    <n v="8897.81"/>
    <n v="8897.81"/>
    <s v="SUCCESS"/>
    <s v="SUCCESS"/>
    <n v="1"/>
    <s v="found"/>
    <s v="Not Duplicate"/>
    <s v="match"/>
    <s v="match"/>
    <n v="0"/>
    <d v="2026-02-06T00:00:00"/>
    <n v="2"/>
    <s v="Within SLA"/>
    <x v="0"/>
    <n v="0"/>
    <n v="0"/>
    <n v="0"/>
    <n v="0"/>
    <n v="0"/>
  </r>
  <r>
    <s v="TXN001371"/>
    <n v="8410.94"/>
    <n v="8410.94"/>
    <s v="SUCCESS"/>
    <s v="SUCCESS"/>
    <n v="1"/>
    <s v="found"/>
    <s v="Not Duplicate"/>
    <s v="match"/>
    <s v="match"/>
    <n v="0"/>
    <d v="2026-01-03T00:00:00"/>
    <n v="2"/>
    <s v="Within SLA"/>
    <x v="0"/>
    <n v="0"/>
    <n v="0"/>
    <n v="0"/>
    <n v="0"/>
    <n v="0"/>
  </r>
  <r>
    <s v="TXN001372"/>
    <n v="4669.63"/>
    <n v="4669.63"/>
    <s v="SUCCESS"/>
    <s v="SUCCESS"/>
    <n v="1"/>
    <s v="found"/>
    <s v="Not Duplicate"/>
    <s v="match"/>
    <s v="match"/>
    <n v="0"/>
    <d v="2026-02-07T00:00:00"/>
    <n v="1"/>
    <s v="Within SLA"/>
    <x v="4"/>
    <n v="0"/>
    <n v="0"/>
    <n v="0"/>
    <n v="0"/>
    <n v="0"/>
  </r>
  <r>
    <s v="TXN001373"/>
    <n v="14985.53"/>
    <n v="14985.53"/>
    <s v="FAILED"/>
    <s v="FAILED"/>
    <n v="1"/>
    <s v="found"/>
    <s v="Not Duplicate"/>
    <s v="match"/>
    <s v="match"/>
    <n v="0"/>
    <d v="2026-01-28T00:00:00"/>
    <n v="1"/>
    <s v="Within SLA"/>
    <x v="0"/>
    <n v="0"/>
    <n v="0"/>
    <n v="0"/>
    <n v="0"/>
    <n v="0"/>
  </r>
  <r>
    <s v="TXN001374"/>
    <n v="1821.2"/>
    <n v="1821.2"/>
    <s v="SUCCESS"/>
    <s v="SUCCESS"/>
    <n v="1"/>
    <s v="found"/>
    <s v="Not Duplicate"/>
    <s v="match"/>
    <s v="match"/>
    <n v="0"/>
    <d v="2026-02-06T00:00:00"/>
    <n v="3"/>
    <s v="SLA Breached"/>
    <x v="0"/>
    <n v="0"/>
    <n v="0"/>
    <n v="0"/>
    <n v="0"/>
    <n v="1"/>
  </r>
  <r>
    <s v="TXN001375"/>
    <n v="16590.07"/>
    <n v="16590.07"/>
    <s v="SUCCESS"/>
    <s v="SUCCESS"/>
    <n v="1"/>
    <s v="found"/>
    <s v="Not Duplicate"/>
    <s v="match"/>
    <s v="match"/>
    <n v="0"/>
    <d v="2026-01-23T00:00:00"/>
    <n v="3"/>
    <s v="SLA Breached"/>
    <x v="2"/>
    <n v="0"/>
    <n v="0"/>
    <n v="0"/>
    <n v="0"/>
    <n v="1"/>
  </r>
  <r>
    <s v="TXN001376"/>
    <n v="2949.17"/>
    <n v="2949.17"/>
    <s v="SUCCESS"/>
    <s v="SUCCESS"/>
    <n v="1"/>
    <s v="found"/>
    <s v="Not Duplicate"/>
    <s v="match"/>
    <s v="match"/>
    <n v="0"/>
    <d v="2026-03-30T00:00:00"/>
    <n v="3"/>
    <s v="SLA Breached"/>
    <x v="1"/>
    <n v="0"/>
    <n v="0"/>
    <n v="0"/>
    <n v="0"/>
    <n v="1"/>
  </r>
  <r>
    <s v="TXN001377"/>
    <n v="8850.4"/>
    <n v="8850.4"/>
    <s v="SUCCESS"/>
    <s v="SUCCESS"/>
    <n v="1"/>
    <s v="found"/>
    <s v="Not Duplicate"/>
    <s v="match"/>
    <s v="match"/>
    <n v="0"/>
    <d v="2026-03-02T00:00:00"/>
    <n v="3"/>
    <s v="SLA Breached"/>
    <x v="2"/>
    <n v="0"/>
    <n v="0"/>
    <n v="0"/>
    <n v="0"/>
    <n v="1"/>
  </r>
  <r>
    <s v="TXN001378"/>
    <n v="1400.98"/>
    <n v="1400.98"/>
    <s v="SUCCESS"/>
    <s v="SUCCESS"/>
    <n v="1"/>
    <s v="found"/>
    <s v="Not Duplicate"/>
    <s v="match"/>
    <s v="match"/>
    <n v="0"/>
    <d v="2026-03-31T00:00:00"/>
    <n v="1"/>
    <s v="Within SLA"/>
    <x v="0"/>
    <n v="0"/>
    <n v="0"/>
    <n v="0"/>
    <n v="0"/>
    <n v="0"/>
  </r>
  <r>
    <s v="TXN001379"/>
    <n v="1221.71"/>
    <n v="1221.71"/>
    <s v="SUCCESS"/>
    <s v="SUCCESS"/>
    <n v="1"/>
    <s v="found"/>
    <s v="Not Duplicate"/>
    <s v="match"/>
    <s v="match"/>
    <n v="0"/>
    <d v="2026-02-20T00:00:00"/>
    <n v="2"/>
    <s v="Within SLA"/>
    <x v="3"/>
    <n v="0"/>
    <n v="0"/>
    <n v="0"/>
    <n v="0"/>
    <n v="0"/>
  </r>
  <r>
    <s v="TXN001380"/>
    <n v="2101.4299999999998"/>
    <n v="2101.4299999999998"/>
    <s v="SUCCESS"/>
    <s v="SUCCESS"/>
    <n v="1"/>
    <s v="found"/>
    <s v="Not Duplicate"/>
    <s v="match"/>
    <s v="match"/>
    <n v="0"/>
    <d v="2026-03-02T00:00:00"/>
    <n v="2"/>
    <s v="Within SLA"/>
    <x v="2"/>
    <n v="0"/>
    <n v="0"/>
    <n v="0"/>
    <n v="0"/>
    <n v="0"/>
  </r>
  <r>
    <s v="TXN001381"/>
    <n v="1174.26"/>
    <n v="1174.26"/>
    <s v="SUCCESS"/>
    <s v="SUCCESS"/>
    <n v="1"/>
    <s v="found"/>
    <s v="Not Duplicate"/>
    <s v="match"/>
    <s v="match"/>
    <n v="0"/>
    <d v="2026-02-13T00:00:00"/>
    <n v="1"/>
    <s v="Within SLA"/>
    <x v="0"/>
    <n v="0"/>
    <n v="0"/>
    <n v="0"/>
    <n v="0"/>
    <n v="0"/>
  </r>
  <r>
    <s v="TXN001382"/>
    <n v="4843.8"/>
    <n v="4843.8"/>
    <s v="SUCCESS"/>
    <s v="SUCCESS"/>
    <n v="1"/>
    <s v="found"/>
    <s v="Not Duplicate"/>
    <s v="match"/>
    <s v="match"/>
    <n v="0"/>
    <d v="2026-02-23T00:00:00"/>
    <n v="0"/>
    <s v="Within SLA"/>
    <x v="0"/>
    <n v="0"/>
    <n v="0"/>
    <n v="0"/>
    <n v="0"/>
    <n v="0"/>
  </r>
  <r>
    <s v="TXN001383"/>
    <n v="702.31"/>
    <n v="702.31"/>
    <s v="SUCCESS"/>
    <s v="SUCCESS"/>
    <n v="1"/>
    <s v="found"/>
    <s v="Not Duplicate"/>
    <s v="match"/>
    <s v="match"/>
    <n v="0"/>
    <d v="2026-01-30T00:00:00"/>
    <n v="2"/>
    <s v="Within SLA"/>
    <x v="0"/>
    <n v="0"/>
    <n v="0"/>
    <n v="0"/>
    <n v="0"/>
    <n v="0"/>
  </r>
  <r>
    <s v="TXN001384"/>
    <n v="6434.17"/>
    <n v="6434.17"/>
    <s v="SUCCESS"/>
    <s v="SUCCESS"/>
    <n v="1"/>
    <s v="found"/>
    <s v="Not Duplicate"/>
    <s v="match"/>
    <s v="match"/>
    <n v="0"/>
    <d v="2026-03-10T00:00:00"/>
    <n v="0"/>
    <s v="Within SLA"/>
    <x v="0"/>
    <n v="0"/>
    <n v="0"/>
    <n v="0"/>
    <n v="0"/>
    <n v="0"/>
  </r>
  <r>
    <s v="TXN001385"/>
    <n v="13739.44"/>
    <n v="13739.44"/>
    <s v="SUCCESS"/>
    <s v="SUCCESS"/>
    <n v="1"/>
    <s v="found"/>
    <s v="Not Duplicate"/>
    <s v="match"/>
    <s v="match"/>
    <n v="0"/>
    <d v="2026-01-24T00:00:00"/>
    <n v="1"/>
    <s v="Within SLA"/>
    <x v="1"/>
    <n v="0"/>
    <n v="0"/>
    <n v="0"/>
    <n v="0"/>
    <n v="0"/>
  </r>
  <r>
    <s v="TXN001386"/>
    <n v="10499.1"/>
    <n v="10499.1"/>
    <s v="SUCCESS"/>
    <s v="SUCCESS"/>
    <n v="1"/>
    <s v="found"/>
    <s v="Not Duplicate"/>
    <s v="match"/>
    <s v="match"/>
    <n v="0"/>
    <d v="2026-03-05T00:00:00"/>
    <n v="0"/>
    <s v="Within SLA"/>
    <x v="1"/>
    <n v="0"/>
    <n v="0"/>
    <n v="0"/>
    <n v="0"/>
    <n v="0"/>
  </r>
  <r>
    <s v="TXN001387"/>
    <n v="4203.3999999999996"/>
    <n v="4203.3999999999996"/>
    <s v="SUCCESS"/>
    <s v="SUCCESS"/>
    <n v="1"/>
    <s v="found"/>
    <s v="Not Duplicate"/>
    <s v="match"/>
    <s v="match"/>
    <n v="0"/>
    <d v="2026-01-09T00:00:00"/>
    <n v="3"/>
    <s v="SLA Breached"/>
    <x v="0"/>
    <n v="0"/>
    <n v="0"/>
    <n v="0"/>
    <n v="0"/>
    <n v="1"/>
  </r>
  <r>
    <s v="TXN001388"/>
    <n v="948.18"/>
    <n v="948.18"/>
    <s v="SUCCESS"/>
    <s v="SUCCESS"/>
    <n v="1"/>
    <s v="found"/>
    <s v="Not Duplicate"/>
    <s v="match"/>
    <s v="match"/>
    <n v="0"/>
    <d v="2026-02-12T00:00:00"/>
    <n v="1"/>
    <s v="Within SLA"/>
    <x v="0"/>
    <n v="0"/>
    <n v="0"/>
    <n v="0"/>
    <n v="0"/>
    <n v="0"/>
  </r>
  <r>
    <s v="TXN001389"/>
    <n v="5818.13"/>
    <n v="5818.13"/>
    <s v="SUCCESS"/>
    <s v="SUCCESS"/>
    <n v="1"/>
    <s v="found"/>
    <s v="Not Duplicate"/>
    <s v="match"/>
    <s v="match"/>
    <n v="0"/>
    <d v="2026-02-12T00:00:00"/>
    <n v="1"/>
    <s v="Within SLA"/>
    <x v="0"/>
    <n v="0"/>
    <n v="0"/>
    <n v="0"/>
    <n v="0"/>
    <n v="0"/>
  </r>
  <r>
    <s v="TXN001390"/>
    <n v="14614.79"/>
    <n v="14614.79"/>
    <s v="SUCCESS"/>
    <s v="SUCCESS"/>
    <n v="1"/>
    <s v="found"/>
    <s v="Not Duplicate"/>
    <s v="match"/>
    <s v="match"/>
    <n v="0"/>
    <d v="2026-03-26T00:00:00"/>
    <n v="1"/>
    <s v="Within SLA"/>
    <x v="2"/>
    <n v="0"/>
    <n v="0"/>
    <n v="0"/>
    <n v="0"/>
    <n v="0"/>
  </r>
  <r>
    <s v="TXN001391"/>
    <n v="2873.44"/>
    <n v="2873.44"/>
    <s v="REVERSED"/>
    <s v="REVERSED"/>
    <n v="1"/>
    <s v="found"/>
    <s v="Not Duplicate"/>
    <s v="match"/>
    <s v="match"/>
    <n v="0"/>
    <d v="2026-03-31T00:00:00"/>
    <n v="0"/>
    <s v="Within SLA"/>
    <x v="2"/>
    <n v="0"/>
    <n v="0"/>
    <n v="0"/>
    <n v="0"/>
    <n v="0"/>
  </r>
  <r>
    <s v="TXN001392"/>
    <n v="3815.52"/>
    <n v="3815.52"/>
    <s v="REVERSED"/>
    <s v="REVERSED"/>
    <n v="1"/>
    <s v="found"/>
    <s v="Not Duplicate"/>
    <s v="match"/>
    <s v="match"/>
    <n v="0"/>
    <d v="2026-01-07T00:00:00"/>
    <n v="3"/>
    <s v="SLA Breached"/>
    <x v="1"/>
    <n v="0"/>
    <n v="0"/>
    <n v="0"/>
    <n v="0"/>
    <n v="1"/>
  </r>
  <r>
    <s v="TXN001393"/>
    <n v="7838.17"/>
    <n v="7838.17"/>
    <s v="SUCCESS"/>
    <s v="SUCCESS"/>
    <n v="1"/>
    <s v="found"/>
    <s v="Not Duplicate"/>
    <s v="match"/>
    <s v="match"/>
    <n v="0"/>
    <d v="2026-03-09T00:00:00"/>
    <n v="1"/>
    <s v="Within SLA"/>
    <x v="0"/>
    <n v="0"/>
    <n v="0"/>
    <n v="0"/>
    <n v="0"/>
    <n v="0"/>
  </r>
  <r>
    <s v="TXN001394"/>
    <n v="7559.5"/>
    <n v="7559.5"/>
    <s v="SUCCESS"/>
    <s v="SUCCESS"/>
    <n v="1"/>
    <s v="found"/>
    <s v="Not Duplicate"/>
    <s v="match"/>
    <s v="match"/>
    <n v="0"/>
    <d v="2026-01-17T00:00:00"/>
    <n v="0"/>
    <s v="Within SLA"/>
    <x v="3"/>
    <n v="0"/>
    <n v="0"/>
    <n v="0"/>
    <n v="0"/>
    <n v="0"/>
  </r>
  <r>
    <s v="TXN001395"/>
    <n v="4123.87"/>
    <n v="4123.87"/>
    <s v="SUCCESS"/>
    <s v="SUCCESS"/>
    <n v="1"/>
    <s v="found"/>
    <s v="Not Duplicate"/>
    <s v="match"/>
    <s v="match"/>
    <n v="0"/>
    <d v="2026-01-22T00:00:00"/>
    <n v="3"/>
    <s v="SLA Breached"/>
    <x v="0"/>
    <n v="0"/>
    <n v="0"/>
    <n v="0"/>
    <n v="0"/>
    <n v="1"/>
  </r>
  <r>
    <s v="TXN001396"/>
    <n v="1361.61"/>
    <n v="1361.61"/>
    <s v="SUCCESS"/>
    <s v="SUCCESS"/>
    <n v="1"/>
    <s v="found"/>
    <s v="Not Duplicate"/>
    <s v="match"/>
    <s v="match"/>
    <n v="0"/>
    <d v="2026-03-12T00:00:00"/>
    <n v="0"/>
    <s v="Within SLA"/>
    <x v="2"/>
    <n v="0"/>
    <n v="0"/>
    <n v="0"/>
    <n v="0"/>
    <n v="0"/>
  </r>
  <r>
    <s v="TXN001397"/>
    <n v="9056.09"/>
    <n v="9056.09"/>
    <s v="SUCCESS"/>
    <s v="SUCCESS"/>
    <n v="1"/>
    <s v="found"/>
    <s v="Not Duplicate"/>
    <s v="match"/>
    <s v="match"/>
    <n v="0"/>
    <d v="2026-01-04T00:00:00"/>
    <n v="0"/>
    <s v="Within SLA"/>
    <x v="0"/>
    <n v="0"/>
    <n v="0"/>
    <n v="0"/>
    <n v="0"/>
    <n v="0"/>
  </r>
  <r>
    <s v="TXN001398"/>
    <n v="2409.6"/>
    <n v="2409.6"/>
    <s v="SUCCESS"/>
    <s v="SUCCESS"/>
    <n v="1"/>
    <s v="found"/>
    <s v="Not Duplicate"/>
    <s v="match"/>
    <s v="match"/>
    <n v="0"/>
    <d v="2026-04-01T00:00:00"/>
    <n v="2"/>
    <s v="Within SLA"/>
    <x v="0"/>
    <n v="0"/>
    <n v="0"/>
    <n v="0"/>
    <n v="0"/>
    <n v="0"/>
  </r>
  <r>
    <s v="TXN001399"/>
    <n v="3715.31"/>
    <n v="3715.31"/>
    <s v="SUCCESS"/>
    <s v="SUCCESS"/>
    <n v="1"/>
    <s v="found"/>
    <s v="Not Duplicate"/>
    <s v="match"/>
    <s v="match"/>
    <n v="0"/>
    <d v="2026-03-05T00:00:00"/>
    <n v="0"/>
    <s v="Within SLA"/>
    <x v="2"/>
    <n v="0"/>
    <n v="0"/>
    <n v="0"/>
    <n v="0"/>
    <n v="0"/>
  </r>
  <r>
    <s v="TXN001400"/>
    <n v="73411.61"/>
    <n v="73411.61"/>
    <s v="SUCCESS"/>
    <s v="SUCCESS"/>
    <n v="1"/>
    <s v="found"/>
    <s v="Not Duplicate"/>
    <s v="match"/>
    <s v="match"/>
    <n v="0"/>
    <d v="2026-04-03T00:00:00"/>
    <n v="5"/>
    <s v="SLA Breached"/>
    <x v="3"/>
    <n v="0"/>
    <n v="0"/>
    <n v="0"/>
    <n v="0"/>
    <n v="1"/>
  </r>
  <r>
    <s v="TXN001401"/>
    <n v="3653.76"/>
    <n v="3653.76"/>
    <s v="SUCCESS"/>
    <s v="SUCCESS"/>
    <n v="1"/>
    <s v="found"/>
    <s v="Not Duplicate"/>
    <s v="match"/>
    <s v="match"/>
    <n v="0"/>
    <d v="2026-02-11T00:00:00"/>
    <n v="3"/>
    <s v="SLA Breached"/>
    <x v="0"/>
    <n v="0"/>
    <n v="0"/>
    <n v="0"/>
    <n v="0"/>
    <n v="1"/>
  </r>
  <r>
    <s v="TXN001402"/>
    <n v="1861.12"/>
    <n v="1861.12"/>
    <s v="SUCCESS"/>
    <s v="SUCCESS"/>
    <n v="1"/>
    <s v="found"/>
    <s v="Not Duplicate"/>
    <s v="match"/>
    <s v="match"/>
    <n v="0"/>
    <d v="2026-03-29T00:00:00"/>
    <n v="5"/>
    <s v="SLA Breached"/>
    <x v="0"/>
    <n v="0"/>
    <n v="0"/>
    <n v="0"/>
    <n v="0"/>
    <n v="1"/>
  </r>
  <r>
    <s v="TXN001403"/>
    <n v="8865.06"/>
    <n v="8865.06"/>
    <s v="FAILED"/>
    <s v="FAILED"/>
    <n v="1"/>
    <s v="found"/>
    <s v="Not Duplicate"/>
    <s v="match"/>
    <s v="match"/>
    <n v="0"/>
    <d v="2026-02-16T00:00:00"/>
    <n v="2"/>
    <s v="Within SLA"/>
    <x v="2"/>
    <n v="0"/>
    <n v="0"/>
    <n v="0"/>
    <n v="0"/>
    <n v="0"/>
  </r>
  <r>
    <s v="TXN001404"/>
    <n v="2247.67"/>
    <n v="2247.67"/>
    <s v="SUCCESS"/>
    <s v="SUCCESS"/>
    <n v="1"/>
    <s v="found"/>
    <s v="Not Duplicate"/>
    <s v="match"/>
    <s v="match"/>
    <n v="0"/>
    <d v="2026-02-14T00:00:00"/>
    <n v="1"/>
    <s v="Within SLA"/>
    <x v="1"/>
    <n v="0"/>
    <n v="0"/>
    <n v="0"/>
    <n v="0"/>
    <n v="0"/>
  </r>
  <r>
    <s v="TXN001405"/>
    <n v="15676.86"/>
    <n v="15676.86"/>
    <s v="FAILED"/>
    <s v="FAILED"/>
    <n v="1"/>
    <s v="found"/>
    <s v="Not Duplicate"/>
    <s v="match"/>
    <s v="match"/>
    <n v="0"/>
    <d v="2026-03-20T00:00:00"/>
    <n v="3"/>
    <s v="SLA Breached"/>
    <x v="4"/>
    <n v="0"/>
    <n v="0"/>
    <n v="0"/>
    <n v="0"/>
    <n v="1"/>
  </r>
  <r>
    <s v="TXN001406"/>
    <n v="227.27"/>
    <n v="227.27"/>
    <s v="SUCCESS"/>
    <s v="SUCCESS"/>
    <n v="2"/>
    <s v="found"/>
    <s v="Duplicate"/>
    <s v="match"/>
    <s v="match"/>
    <n v="0"/>
    <d v="2026-02-07T00:00:00"/>
    <n v="0"/>
    <s v="Within SLA"/>
    <x v="0"/>
    <n v="0"/>
    <n v="1"/>
    <n v="0"/>
    <n v="0"/>
    <n v="0"/>
  </r>
  <r>
    <s v="TXN001407"/>
    <n v="1623.52"/>
    <n v="1623.52"/>
    <s v="SUCCESS"/>
    <s v="SUCCESS"/>
    <n v="1"/>
    <s v="found"/>
    <s v="Not Duplicate"/>
    <s v="match"/>
    <s v="match"/>
    <n v="0"/>
    <d v="2026-03-24T00:00:00"/>
    <n v="3"/>
    <s v="SLA Breached"/>
    <x v="3"/>
    <n v="0"/>
    <n v="0"/>
    <n v="0"/>
    <n v="0"/>
    <n v="1"/>
  </r>
  <r>
    <s v="TXN001408"/>
    <n v="10094.11"/>
    <n v="10094.11"/>
    <s v="REVERSED"/>
    <s v="REVERSED"/>
    <n v="1"/>
    <s v="found"/>
    <s v="Not Duplicate"/>
    <s v="match"/>
    <s v="match"/>
    <n v="0"/>
    <d v="2026-02-10T00:00:00"/>
    <n v="0"/>
    <s v="Within SLA"/>
    <x v="0"/>
    <n v="0"/>
    <n v="0"/>
    <n v="0"/>
    <n v="0"/>
    <n v="0"/>
  </r>
  <r>
    <s v="TXN001409"/>
    <n v="4237.18"/>
    <n v="4237.18"/>
    <s v="SUCCESS"/>
    <s v="SUCCESS"/>
    <n v="1"/>
    <s v="found"/>
    <s v="Not Duplicate"/>
    <s v="match"/>
    <s v="match"/>
    <n v="0"/>
    <d v="2026-01-03T00:00:00"/>
    <n v="1"/>
    <s v="Within SLA"/>
    <x v="3"/>
    <n v="0"/>
    <n v="0"/>
    <n v="0"/>
    <n v="0"/>
    <n v="0"/>
  </r>
  <r>
    <s v="TXN001410"/>
    <n v="6312.36"/>
    <n v="6312.36"/>
    <s v="SUCCESS"/>
    <s v="SUCCESS"/>
    <n v="1"/>
    <s v="found"/>
    <s v="Not Duplicate"/>
    <s v="match"/>
    <s v="match"/>
    <n v="0"/>
    <d v="2026-01-24T00:00:00"/>
    <n v="1"/>
    <s v="Within SLA"/>
    <x v="0"/>
    <n v="0"/>
    <n v="0"/>
    <n v="0"/>
    <n v="0"/>
    <n v="0"/>
  </r>
  <r>
    <s v="TXN001411"/>
    <n v="2005.81"/>
    <n v="2005.81"/>
    <s v="SUCCESS"/>
    <s v="SUCCESS"/>
    <n v="2"/>
    <s v="found"/>
    <s v="Duplicate"/>
    <s v="match"/>
    <s v="match"/>
    <n v="0"/>
    <d v="2026-03-21T00:00:00"/>
    <n v="0"/>
    <s v="Within SLA"/>
    <x v="3"/>
    <n v="0"/>
    <n v="1"/>
    <n v="0"/>
    <n v="0"/>
    <n v="0"/>
  </r>
  <r>
    <s v="TXN001412"/>
    <n v="4984.18"/>
    <n v="5482.6"/>
    <s v="FAILED"/>
    <s v="FAILED"/>
    <n v="1"/>
    <s v="found"/>
    <s v="Not Duplicate"/>
    <s v="mismatch"/>
    <s v="match"/>
    <n v="498.42000000000007"/>
    <d v="2026-02-13T00:00:00"/>
    <n v="2"/>
    <s v="Within SLA"/>
    <x v="2"/>
    <n v="0"/>
    <n v="0"/>
    <n v="1"/>
    <n v="0"/>
    <n v="0"/>
  </r>
  <r>
    <s v="TXN001413"/>
    <n v="10585.72"/>
    <n v="10585.72"/>
    <s v="SUCCESS"/>
    <s v="SUCCESS"/>
    <n v="1"/>
    <s v="found"/>
    <s v="Not Duplicate"/>
    <s v="match"/>
    <s v="match"/>
    <n v="0"/>
    <d v="2026-02-01T00:00:00"/>
    <n v="1"/>
    <s v="Within SLA"/>
    <x v="0"/>
    <n v="0"/>
    <n v="0"/>
    <n v="0"/>
    <n v="0"/>
    <n v="0"/>
  </r>
  <r>
    <s v="TXN001414"/>
    <n v="2085.59"/>
    <n v="2085.59"/>
    <s v="SUCCESS"/>
    <s v="SUCCESS"/>
    <n v="1"/>
    <s v="found"/>
    <s v="Not Duplicate"/>
    <s v="match"/>
    <s v="match"/>
    <n v="0"/>
    <d v="2026-02-03T00:00:00"/>
    <n v="2"/>
    <s v="Within SLA"/>
    <x v="0"/>
    <n v="0"/>
    <n v="0"/>
    <n v="0"/>
    <n v="0"/>
    <n v="0"/>
  </r>
  <r>
    <s v="TXN001415"/>
    <n v="35820.75"/>
    <n v="35820.75"/>
    <s v="SUCCESS"/>
    <s v="SUCCESS"/>
    <n v="1"/>
    <s v="found"/>
    <s v="Not Duplicate"/>
    <s v="match"/>
    <s v="match"/>
    <n v="0"/>
    <d v="2026-03-02T00:00:00"/>
    <n v="3"/>
    <s v="SLA Breached"/>
    <x v="0"/>
    <n v="0"/>
    <n v="0"/>
    <n v="0"/>
    <n v="0"/>
    <n v="1"/>
  </r>
  <r>
    <s v="TXN001416"/>
    <n v="1198.49"/>
    <n v="1198.49"/>
    <s v="SUCCESS"/>
    <s v="SUCCESS"/>
    <n v="1"/>
    <s v="found"/>
    <s v="Not Duplicate"/>
    <s v="match"/>
    <s v="match"/>
    <n v="0"/>
    <d v="2026-01-01T00:00:00"/>
    <n v="0"/>
    <s v="Within SLA"/>
    <x v="0"/>
    <n v="0"/>
    <n v="0"/>
    <n v="0"/>
    <n v="0"/>
    <n v="0"/>
  </r>
  <r>
    <s v="TXN001417"/>
    <n v="832.06"/>
    <n v="832.06"/>
    <s v="SUCCESS"/>
    <s v="SUCCESS"/>
    <n v="1"/>
    <s v="found"/>
    <s v="Not Duplicate"/>
    <s v="match"/>
    <s v="match"/>
    <n v="0"/>
    <d v="2026-01-28T00:00:00"/>
    <n v="1"/>
    <s v="Within SLA"/>
    <x v="4"/>
    <n v="0"/>
    <n v="0"/>
    <n v="0"/>
    <n v="0"/>
    <n v="0"/>
  </r>
  <r>
    <s v="TXN001418"/>
    <n v="2423.1"/>
    <n v="2423.1"/>
    <s v="SUCCESS"/>
    <s v="SUCCESS"/>
    <n v="1"/>
    <s v="found"/>
    <s v="Not Duplicate"/>
    <s v="match"/>
    <s v="match"/>
    <n v="0"/>
    <d v="2026-01-07T00:00:00"/>
    <n v="0"/>
    <s v="Within SLA"/>
    <x v="0"/>
    <n v="0"/>
    <n v="0"/>
    <n v="0"/>
    <n v="0"/>
    <n v="0"/>
  </r>
  <r>
    <s v="TXN001419"/>
    <n v="2053.77"/>
    <n v="2053.77"/>
    <s v="SUCCESS"/>
    <s v="SUCCESS"/>
    <n v="1"/>
    <s v="found"/>
    <s v="Not Duplicate"/>
    <s v="match"/>
    <s v="match"/>
    <n v="0"/>
    <d v="2026-03-20T00:00:00"/>
    <n v="3"/>
    <s v="SLA Breached"/>
    <x v="2"/>
    <n v="0"/>
    <n v="0"/>
    <n v="0"/>
    <n v="0"/>
    <n v="1"/>
  </r>
  <r>
    <s v="TXN001420"/>
    <n v="5937.69"/>
    <n v="5937.69"/>
    <s v="SUCCESS"/>
    <s v="SUCCESS"/>
    <n v="1"/>
    <s v="found"/>
    <s v="Not Duplicate"/>
    <s v="match"/>
    <s v="match"/>
    <n v="0"/>
    <d v="2026-01-25T00:00:00"/>
    <n v="1"/>
    <s v="Within SLA"/>
    <x v="0"/>
    <n v="0"/>
    <n v="0"/>
    <n v="0"/>
    <n v="0"/>
    <n v="0"/>
  </r>
  <r>
    <s v="TXN001421"/>
    <n v="13651.61"/>
    <n v="13651.61"/>
    <s v="SUCCESS"/>
    <s v="SUCCESS"/>
    <n v="1"/>
    <s v="found"/>
    <s v="Not Duplicate"/>
    <s v="match"/>
    <s v="match"/>
    <n v="0"/>
    <d v="2026-01-05T00:00:00"/>
    <n v="1"/>
    <s v="Within SLA"/>
    <x v="2"/>
    <n v="0"/>
    <n v="0"/>
    <n v="0"/>
    <n v="0"/>
    <n v="0"/>
  </r>
  <r>
    <s v="TXN001422"/>
    <n v="2264.91"/>
    <n v="2264.91"/>
    <s v="SUCCESS"/>
    <s v="SUCCESS"/>
    <n v="1"/>
    <s v="found"/>
    <s v="Not Duplicate"/>
    <s v="match"/>
    <s v="match"/>
    <n v="0"/>
    <d v="2026-03-30T00:00:00"/>
    <n v="3"/>
    <s v="SLA Breached"/>
    <x v="1"/>
    <n v="0"/>
    <n v="0"/>
    <n v="0"/>
    <n v="0"/>
    <n v="1"/>
  </r>
  <r>
    <s v="TXN001423"/>
    <n v="745.66"/>
    <n v="745.66"/>
    <s v="SUCCESS"/>
    <s v="SUCCESS"/>
    <n v="1"/>
    <s v="found"/>
    <s v="Not Duplicate"/>
    <s v="match"/>
    <s v="match"/>
    <n v="0"/>
    <d v="2026-03-16T00:00:00"/>
    <n v="3"/>
    <s v="SLA Breached"/>
    <x v="0"/>
    <n v="0"/>
    <n v="0"/>
    <n v="0"/>
    <n v="0"/>
    <n v="1"/>
  </r>
  <r>
    <s v="TXN001424"/>
    <n v="10090.120000000001"/>
    <n v="10090.120000000001"/>
    <s v="SUCCESS"/>
    <s v="SUCCESS"/>
    <n v="1"/>
    <s v="found"/>
    <s v="Not Duplicate"/>
    <s v="match"/>
    <s v="match"/>
    <n v="0"/>
    <d v="2026-03-05T00:00:00"/>
    <n v="3"/>
    <s v="SLA Breached"/>
    <x v="0"/>
    <n v="0"/>
    <n v="0"/>
    <n v="0"/>
    <n v="0"/>
    <n v="1"/>
  </r>
  <r>
    <s v="TXN001425"/>
    <n v="2757.47"/>
    <n v="2757.47"/>
    <s v="SUCCESS"/>
    <s v="SUCCESS"/>
    <n v="2"/>
    <s v="found"/>
    <s v="Duplicate"/>
    <s v="match"/>
    <s v="match"/>
    <n v="0"/>
    <d v="2026-01-14T00:00:00"/>
    <n v="1"/>
    <s v="Within SLA"/>
    <x v="0"/>
    <n v="0"/>
    <n v="1"/>
    <n v="0"/>
    <n v="0"/>
    <n v="0"/>
  </r>
  <r>
    <s v="TXN001426"/>
    <n v="6280.63"/>
    <n v="6280.63"/>
    <s v="SUCCESS"/>
    <s v="SUCCESS"/>
    <n v="1"/>
    <s v="found"/>
    <s v="Not Duplicate"/>
    <s v="match"/>
    <s v="match"/>
    <n v="0"/>
    <d v="2026-01-04T00:00:00"/>
    <n v="2"/>
    <s v="Within SLA"/>
    <x v="0"/>
    <n v="0"/>
    <n v="0"/>
    <n v="0"/>
    <n v="0"/>
    <n v="0"/>
  </r>
  <r>
    <s v="TXN001427"/>
    <n v="33280.400000000001"/>
    <n v="33280.400000000001"/>
    <s v="SUCCESS"/>
    <s v="SUCCESS"/>
    <n v="1"/>
    <s v="found"/>
    <s v="Not Duplicate"/>
    <s v="match"/>
    <s v="match"/>
    <n v="0"/>
    <d v="2026-02-20T00:00:00"/>
    <n v="3"/>
    <s v="SLA Breached"/>
    <x v="0"/>
    <n v="0"/>
    <n v="0"/>
    <n v="0"/>
    <n v="0"/>
    <n v="1"/>
  </r>
  <r>
    <s v="TXN001428"/>
    <n v="413.12"/>
    <n v="413.12"/>
    <s v="FAILED"/>
    <s v="FAILED"/>
    <n v="1"/>
    <s v="found"/>
    <s v="Not Duplicate"/>
    <s v="match"/>
    <s v="match"/>
    <n v="0"/>
    <d v="2026-01-18T00:00:00"/>
    <n v="3"/>
    <s v="SLA Breached"/>
    <x v="2"/>
    <n v="0"/>
    <n v="0"/>
    <n v="0"/>
    <n v="0"/>
    <n v="1"/>
  </r>
  <r>
    <s v="TXN001429"/>
    <n v="10946.82"/>
    <n v="10946.82"/>
    <s v="SUCCESS"/>
    <s v="SUCCESS"/>
    <n v="1"/>
    <s v="found"/>
    <s v="Not Duplicate"/>
    <s v="match"/>
    <s v="match"/>
    <n v="0"/>
    <d v="2026-01-26T00:00:00"/>
    <n v="0"/>
    <s v="Within SLA"/>
    <x v="3"/>
    <n v="0"/>
    <n v="0"/>
    <n v="0"/>
    <n v="0"/>
    <n v="0"/>
  </r>
  <r>
    <s v="TXN001430"/>
    <n v="3740.85"/>
    <n v="3740.85"/>
    <s v="SUCCESS"/>
    <s v="SUCCESS"/>
    <n v="1"/>
    <s v="found"/>
    <s v="Not Duplicate"/>
    <s v="match"/>
    <s v="match"/>
    <n v="0"/>
    <d v="2026-03-14T00:00:00"/>
    <n v="3"/>
    <s v="SLA Breached"/>
    <x v="1"/>
    <n v="0"/>
    <n v="0"/>
    <n v="0"/>
    <n v="0"/>
    <n v="1"/>
  </r>
  <r>
    <s v="TXN001431"/>
    <n v="14020.23"/>
    <n v="14020.23"/>
    <s v="SUCCESS"/>
    <s v="SUCCESS"/>
    <n v="1"/>
    <s v="found"/>
    <s v="Not Duplicate"/>
    <s v="match"/>
    <s v="match"/>
    <n v="0"/>
    <d v="2026-03-29T00:00:00"/>
    <n v="2"/>
    <s v="Within SLA"/>
    <x v="1"/>
    <n v="0"/>
    <n v="0"/>
    <n v="0"/>
    <n v="0"/>
    <n v="0"/>
  </r>
  <r>
    <s v="TXN001432"/>
    <n v="1867.23"/>
    <n v="1867.23"/>
    <s v="SUCCESS"/>
    <s v="SUCCESS"/>
    <n v="1"/>
    <s v="found"/>
    <s v="Not Duplicate"/>
    <s v="match"/>
    <s v="match"/>
    <n v="0"/>
    <d v="2026-01-13T00:00:00"/>
    <n v="2"/>
    <s v="Within SLA"/>
    <x v="3"/>
    <n v="0"/>
    <n v="0"/>
    <n v="0"/>
    <n v="0"/>
    <n v="0"/>
  </r>
  <r>
    <s v="TXN001433"/>
    <n v="4028.29"/>
    <n v="4431.12"/>
    <s v="SUCCESS"/>
    <s v="SUCCESS"/>
    <n v="1"/>
    <s v="found"/>
    <s v="Not Duplicate"/>
    <s v="mismatch"/>
    <s v="match"/>
    <n v="402.82999999999993"/>
    <d v="2026-01-30T00:00:00"/>
    <n v="2"/>
    <s v="Within SLA"/>
    <x v="3"/>
    <n v="0"/>
    <n v="0"/>
    <n v="1"/>
    <n v="0"/>
    <n v="0"/>
  </r>
  <r>
    <s v="TXN001434"/>
    <n v="2556.64"/>
    <n v="2556.64"/>
    <s v="SUCCESS"/>
    <s v="SUCCESS"/>
    <n v="1"/>
    <s v="found"/>
    <s v="Not Duplicate"/>
    <s v="match"/>
    <s v="match"/>
    <n v="0"/>
    <d v="2026-02-09T00:00:00"/>
    <n v="2"/>
    <s v="Within SLA"/>
    <x v="3"/>
    <n v="0"/>
    <n v="0"/>
    <n v="0"/>
    <n v="0"/>
    <n v="0"/>
  </r>
  <r>
    <s v="TXN001435"/>
    <n v="5832.34"/>
    <n v="5832.34"/>
    <s v="SUCCESS"/>
    <s v="SUCCESS"/>
    <n v="1"/>
    <s v="found"/>
    <s v="Not Duplicate"/>
    <s v="match"/>
    <s v="match"/>
    <n v="0"/>
    <d v="2026-02-17T00:00:00"/>
    <n v="2"/>
    <s v="Within SLA"/>
    <x v="1"/>
    <n v="0"/>
    <n v="0"/>
    <n v="0"/>
    <n v="0"/>
    <n v="0"/>
  </r>
  <r>
    <s v="TXN001436"/>
    <n v="13402.33"/>
    <n v="13402.33"/>
    <s v="SUCCESS"/>
    <s v="SUCCESS"/>
    <n v="1"/>
    <s v="found"/>
    <s v="Not Duplicate"/>
    <s v="match"/>
    <s v="match"/>
    <n v="0"/>
    <d v="2026-02-06T00:00:00"/>
    <n v="3"/>
    <s v="SLA Breached"/>
    <x v="0"/>
    <n v="0"/>
    <n v="0"/>
    <n v="0"/>
    <n v="0"/>
    <n v="1"/>
  </r>
  <r>
    <s v="TXN001437"/>
    <n v="15171.4"/>
    <n v="15171.4"/>
    <s v="SUCCESS"/>
    <s v="SUCCESS"/>
    <n v="1"/>
    <s v="found"/>
    <s v="Not Duplicate"/>
    <s v="match"/>
    <s v="match"/>
    <n v="0"/>
    <d v="2026-02-28T00:00:00"/>
    <n v="0"/>
    <s v="Within SLA"/>
    <x v="4"/>
    <n v="0"/>
    <n v="0"/>
    <n v="0"/>
    <n v="0"/>
    <n v="0"/>
  </r>
  <r>
    <s v="TXN001438"/>
    <n v="3047.12"/>
    <n v="3047.12"/>
    <s v="SUCCESS"/>
    <s v="SUCCESS"/>
    <n v="1"/>
    <s v="found"/>
    <s v="Not Duplicate"/>
    <s v="match"/>
    <s v="match"/>
    <n v="0"/>
    <d v="2026-01-21T00:00:00"/>
    <n v="3"/>
    <s v="SLA Breached"/>
    <x v="2"/>
    <n v="0"/>
    <n v="0"/>
    <n v="0"/>
    <n v="0"/>
    <n v="1"/>
  </r>
  <r>
    <s v="TXN001439"/>
    <n v="37289.18"/>
    <n v="37289.18"/>
    <s v="SUCCESS"/>
    <s v="SUCCESS"/>
    <n v="1"/>
    <s v="found"/>
    <s v="Not Duplicate"/>
    <s v="match"/>
    <s v="match"/>
    <n v="0"/>
    <d v="2026-03-28T00:00:00"/>
    <n v="1"/>
    <s v="Within SLA"/>
    <x v="2"/>
    <n v="0"/>
    <n v="0"/>
    <n v="0"/>
    <n v="0"/>
    <n v="0"/>
  </r>
  <r>
    <s v="TXN001440"/>
    <n v="1341.35"/>
    <n v="1341.35"/>
    <s v="FAILED"/>
    <s v="FAILED"/>
    <n v="1"/>
    <s v="found"/>
    <s v="Not Duplicate"/>
    <s v="match"/>
    <s v="match"/>
    <n v="0"/>
    <d v="2026-03-25T00:00:00"/>
    <n v="1"/>
    <s v="Within SLA"/>
    <x v="3"/>
    <n v="0"/>
    <n v="0"/>
    <n v="0"/>
    <n v="0"/>
    <n v="0"/>
  </r>
  <r>
    <s v="TXN001441"/>
    <n v="9432.15"/>
    <n v="9432.15"/>
    <s v="SUCCESS"/>
    <s v="SUCCESS"/>
    <n v="1"/>
    <s v="found"/>
    <s v="Not Duplicate"/>
    <s v="match"/>
    <s v="match"/>
    <n v="0"/>
    <d v="2026-02-18T00:00:00"/>
    <n v="2"/>
    <s v="Within SLA"/>
    <x v="2"/>
    <n v="0"/>
    <n v="0"/>
    <n v="0"/>
    <n v="0"/>
    <n v="0"/>
  </r>
  <r>
    <s v="TXN001442"/>
    <n v="100935.65"/>
    <n v="100935.65"/>
    <s v="SUCCESS"/>
    <s v="SUCCESS"/>
    <n v="1"/>
    <s v="found"/>
    <s v="Not Duplicate"/>
    <s v="match"/>
    <s v="match"/>
    <n v="0"/>
    <d v="2026-01-19T00:00:00"/>
    <n v="3"/>
    <s v="SLA Breached"/>
    <x v="2"/>
    <n v="0"/>
    <n v="0"/>
    <n v="0"/>
    <n v="0"/>
    <n v="1"/>
  </r>
  <r>
    <s v="TXN001443"/>
    <n v="25926.95"/>
    <n v="25926.95"/>
    <s v="SUCCESS"/>
    <s v="SUCCESS"/>
    <n v="1"/>
    <s v="found"/>
    <s v="Not Duplicate"/>
    <s v="match"/>
    <s v="match"/>
    <n v="0"/>
    <d v="2026-02-16T00:00:00"/>
    <n v="0"/>
    <s v="Within SLA"/>
    <x v="0"/>
    <n v="0"/>
    <n v="0"/>
    <n v="0"/>
    <n v="0"/>
    <n v="0"/>
  </r>
  <r>
    <s v="TXN001444"/>
    <n v="9424.92"/>
    <n v="9424.92"/>
    <s v="SUCCESS"/>
    <s v="SUCCESS"/>
    <n v="1"/>
    <s v="found"/>
    <s v="Not Duplicate"/>
    <s v="match"/>
    <s v="match"/>
    <n v="0"/>
    <d v="2026-02-05T00:00:00"/>
    <n v="2"/>
    <s v="Within SLA"/>
    <x v="2"/>
    <n v="0"/>
    <n v="0"/>
    <n v="0"/>
    <n v="0"/>
    <n v="0"/>
  </r>
  <r>
    <s v="TXN001445"/>
    <n v="1362.24"/>
    <n v="1362.24"/>
    <s v="SUCCESS"/>
    <s v="SUCCESS"/>
    <n v="1"/>
    <s v="found"/>
    <s v="Not Duplicate"/>
    <s v="match"/>
    <s v="match"/>
    <n v="0"/>
    <d v="2026-01-12T00:00:00"/>
    <n v="2"/>
    <s v="Within SLA"/>
    <x v="0"/>
    <n v="0"/>
    <n v="0"/>
    <n v="0"/>
    <n v="0"/>
    <n v="0"/>
  </r>
  <r>
    <s v="TXN001446"/>
    <n v="6142.26"/>
    <n v="6142.26"/>
    <s v="SUCCESS"/>
    <s v="SUCCESS"/>
    <n v="1"/>
    <s v="found"/>
    <s v="Not Duplicate"/>
    <s v="match"/>
    <s v="match"/>
    <n v="0"/>
    <d v="2026-02-24T00:00:00"/>
    <n v="3"/>
    <s v="SLA Breached"/>
    <x v="0"/>
    <n v="0"/>
    <n v="0"/>
    <n v="0"/>
    <n v="0"/>
    <n v="1"/>
  </r>
  <r>
    <s v="TXN001447"/>
    <n v="1521.03"/>
    <n v="1521.03"/>
    <s v="SUCCESS"/>
    <s v="SUCCESS"/>
    <n v="1"/>
    <s v="found"/>
    <s v="Not Duplicate"/>
    <s v="match"/>
    <s v="match"/>
    <n v="0"/>
    <d v="2026-02-16T00:00:00"/>
    <n v="0"/>
    <s v="Within SLA"/>
    <x v="0"/>
    <n v="0"/>
    <n v="0"/>
    <n v="0"/>
    <n v="0"/>
    <n v="0"/>
  </r>
  <r>
    <s v="TXN001448"/>
    <n v="1251.19"/>
    <n v="1251.19"/>
    <s v="SUCCESS"/>
    <s v="SUCCESS"/>
    <n v="2"/>
    <s v="found"/>
    <s v="Duplicate"/>
    <s v="match"/>
    <s v="match"/>
    <n v="0"/>
    <d v="2026-02-08T00:00:00"/>
    <n v="0"/>
    <s v="Within SLA"/>
    <x v="1"/>
    <n v="0"/>
    <n v="1"/>
    <n v="0"/>
    <n v="0"/>
    <n v="0"/>
  </r>
  <r>
    <s v="TXN001449"/>
    <n v="5636.63"/>
    <n v="5636.63"/>
    <s v="FAILED"/>
    <s v="FAILED"/>
    <n v="1"/>
    <s v="found"/>
    <s v="Not Duplicate"/>
    <s v="match"/>
    <s v="match"/>
    <n v="0"/>
    <d v="2026-02-06T00:00:00"/>
    <n v="1"/>
    <s v="Within SLA"/>
    <x v="2"/>
    <n v="0"/>
    <n v="0"/>
    <n v="0"/>
    <n v="0"/>
    <n v="0"/>
  </r>
  <r>
    <s v="TXN001450"/>
    <n v="2590.4"/>
    <n v="2590.4"/>
    <s v="SUCCESS"/>
    <s v="SUCCESS"/>
    <n v="1"/>
    <s v="found"/>
    <s v="Not Duplicate"/>
    <s v="match"/>
    <s v="match"/>
    <n v="0"/>
    <d v="2026-03-04T00:00:00"/>
    <n v="0"/>
    <s v="Within SLA"/>
    <x v="4"/>
    <n v="0"/>
    <n v="0"/>
    <n v="0"/>
    <n v="0"/>
    <n v="0"/>
  </r>
  <r>
    <s v="TXN001451"/>
    <n v="8272.33"/>
    <n v="8272.33"/>
    <s v="SUCCESS"/>
    <s v="SUCCESS"/>
    <n v="1"/>
    <s v="found"/>
    <s v="Not Duplicate"/>
    <s v="match"/>
    <s v="match"/>
    <n v="0"/>
    <d v="2026-01-13T00:00:00"/>
    <n v="1"/>
    <s v="Within SLA"/>
    <x v="4"/>
    <n v="0"/>
    <n v="0"/>
    <n v="0"/>
    <n v="0"/>
    <n v="0"/>
  </r>
  <r>
    <s v="TXN001452"/>
    <n v="825.97"/>
    <n v="825.97"/>
    <s v="SUCCESS"/>
    <s v="SUCCESS"/>
    <n v="1"/>
    <s v="found"/>
    <s v="Not Duplicate"/>
    <s v="match"/>
    <s v="match"/>
    <n v="0"/>
    <d v="2026-03-05T00:00:00"/>
    <n v="5"/>
    <s v="SLA Breached"/>
    <x v="4"/>
    <n v="0"/>
    <n v="0"/>
    <n v="0"/>
    <n v="0"/>
    <n v="1"/>
  </r>
  <r>
    <s v="TXN001453"/>
    <n v="43753.05"/>
    <n v="43753.05"/>
    <s v="SUCCESS"/>
    <s v="SUCCESS"/>
    <n v="1"/>
    <s v="found"/>
    <s v="Not Duplicate"/>
    <s v="match"/>
    <s v="match"/>
    <n v="0"/>
    <d v="2026-03-09T00:00:00"/>
    <n v="2"/>
    <s v="Within SLA"/>
    <x v="3"/>
    <n v="0"/>
    <n v="0"/>
    <n v="0"/>
    <n v="0"/>
    <n v="0"/>
  </r>
  <r>
    <s v="TXN001454"/>
    <n v="21858.38"/>
    <n v="21858.38"/>
    <s v="SUCCESS"/>
    <s v="SUCCESS"/>
    <n v="1"/>
    <s v="found"/>
    <s v="Not Duplicate"/>
    <s v="match"/>
    <s v="match"/>
    <n v="0"/>
    <d v="2026-03-24T00:00:00"/>
    <n v="1"/>
    <s v="Within SLA"/>
    <x v="0"/>
    <n v="0"/>
    <n v="0"/>
    <n v="0"/>
    <n v="0"/>
    <n v="0"/>
  </r>
  <r>
    <s v="TXN001455"/>
    <n v="5936.4"/>
    <n v="5936.4"/>
    <s v="SUCCESS"/>
    <s v="SUCCESS"/>
    <n v="1"/>
    <s v="found"/>
    <s v="Not Duplicate"/>
    <s v="match"/>
    <s v="match"/>
    <n v="0"/>
    <d v="2026-03-06T00:00:00"/>
    <n v="3"/>
    <s v="SLA Breached"/>
    <x v="1"/>
    <n v="0"/>
    <n v="0"/>
    <n v="0"/>
    <n v="0"/>
    <n v="1"/>
  </r>
  <r>
    <s v="TXN001456"/>
    <n v="2744.92"/>
    <n v="2744.92"/>
    <s v="SUCCESS"/>
    <s v="SUCCESS"/>
    <n v="1"/>
    <s v="found"/>
    <s v="Not Duplicate"/>
    <s v="match"/>
    <s v="match"/>
    <n v="0"/>
    <d v="2026-03-14T00:00:00"/>
    <n v="1"/>
    <s v="Within SLA"/>
    <x v="0"/>
    <n v="0"/>
    <n v="0"/>
    <n v="0"/>
    <n v="0"/>
    <n v="0"/>
  </r>
  <r>
    <s v="TXN001457"/>
    <n v="1419.82"/>
    <n v="1419.82"/>
    <s v="SUCCESS"/>
    <s v="SUCCESS"/>
    <n v="1"/>
    <s v="found"/>
    <s v="Not Duplicate"/>
    <s v="match"/>
    <s v="match"/>
    <n v="0"/>
    <d v="2026-01-08T00:00:00"/>
    <n v="0"/>
    <s v="Within SLA"/>
    <x v="3"/>
    <n v="0"/>
    <n v="0"/>
    <n v="0"/>
    <n v="0"/>
    <n v="0"/>
  </r>
  <r>
    <s v="TXN001458"/>
    <n v="1542.66"/>
    <n v="1542.66"/>
    <s v="SUCCESS"/>
    <s v="SUCCESS"/>
    <n v="1"/>
    <s v="found"/>
    <s v="Not Duplicate"/>
    <s v="match"/>
    <s v="match"/>
    <n v="0"/>
    <d v="2026-04-02T00:00:00"/>
    <n v="3"/>
    <s v="SLA Breached"/>
    <x v="4"/>
    <n v="0"/>
    <n v="0"/>
    <n v="0"/>
    <n v="0"/>
    <n v="1"/>
  </r>
  <r>
    <s v="TXN001459"/>
    <n v="17690.990000000002"/>
    <n v="17690.990000000002"/>
    <s v="SUCCESS"/>
    <s v="SUCCESS"/>
    <n v="1"/>
    <s v="found"/>
    <s v="Not Duplicate"/>
    <s v="match"/>
    <s v="match"/>
    <n v="0"/>
    <d v="2026-01-01T00:00:00"/>
    <n v="0"/>
    <s v="Within SLA"/>
    <x v="0"/>
    <n v="0"/>
    <n v="0"/>
    <n v="0"/>
    <n v="0"/>
    <n v="0"/>
  </r>
  <r>
    <s v="TXN001460"/>
    <n v="6062.73"/>
    <n v="6062.73"/>
    <s v="SUCCESS"/>
    <s v="SUCCESS"/>
    <n v="1"/>
    <s v="found"/>
    <s v="Not Duplicate"/>
    <s v="match"/>
    <s v="match"/>
    <n v="0"/>
    <d v="2026-02-20T00:00:00"/>
    <n v="1"/>
    <s v="Within SLA"/>
    <x v="1"/>
    <n v="0"/>
    <n v="0"/>
    <n v="0"/>
    <n v="0"/>
    <n v="0"/>
  </r>
  <r>
    <s v="TXN001461"/>
    <n v="768.15"/>
    <n v="768.15"/>
    <s v="SUCCESS"/>
    <s v="SUCCESS"/>
    <n v="1"/>
    <s v="found"/>
    <s v="Not Duplicate"/>
    <s v="match"/>
    <s v="match"/>
    <n v="0"/>
    <d v="2026-01-14T00:00:00"/>
    <n v="2"/>
    <s v="Within SLA"/>
    <x v="0"/>
    <n v="0"/>
    <n v="0"/>
    <n v="0"/>
    <n v="0"/>
    <n v="0"/>
  </r>
  <r>
    <s v="TXN001462"/>
    <n v="1526.61"/>
    <n v="1526.61"/>
    <s v="SUCCESS"/>
    <s v="SUCCESS"/>
    <n v="1"/>
    <s v="found"/>
    <s v="Not Duplicate"/>
    <s v="match"/>
    <s v="match"/>
    <n v="0"/>
    <d v="2026-02-26T00:00:00"/>
    <n v="1"/>
    <s v="Within SLA"/>
    <x v="0"/>
    <n v="0"/>
    <n v="0"/>
    <n v="0"/>
    <n v="0"/>
    <n v="0"/>
  </r>
  <r>
    <s v="TXN001463"/>
    <n v="12612.23"/>
    <n v="12612.23"/>
    <s v="SUCCESS"/>
    <s v="SUCCESS"/>
    <n v="1"/>
    <s v="found"/>
    <s v="Not Duplicate"/>
    <s v="match"/>
    <s v="match"/>
    <n v="0"/>
    <d v="2026-01-18T00:00:00"/>
    <n v="2"/>
    <s v="Within SLA"/>
    <x v="0"/>
    <n v="0"/>
    <n v="0"/>
    <n v="0"/>
    <n v="0"/>
    <n v="0"/>
  </r>
  <r>
    <s v="TXN001464"/>
    <n v="6830.25"/>
    <n v="6830.25"/>
    <s v="SUCCESS"/>
    <s v="SUCCESS"/>
    <n v="1"/>
    <s v="found"/>
    <s v="Not Duplicate"/>
    <s v="match"/>
    <s v="match"/>
    <n v="0"/>
    <d v="2026-02-24T00:00:00"/>
    <n v="2"/>
    <s v="Within SLA"/>
    <x v="2"/>
    <n v="0"/>
    <n v="0"/>
    <n v="0"/>
    <n v="0"/>
    <n v="0"/>
  </r>
  <r>
    <s v="TXN001465"/>
    <n v="6472.44"/>
    <n v="6472.44"/>
    <s v="SUCCESS"/>
    <s v="SUCCESS"/>
    <n v="1"/>
    <s v="found"/>
    <s v="Not Duplicate"/>
    <s v="match"/>
    <s v="match"/>
    <n v="0"/>
    <d v="2026-01-16T00:00:00"/>
    <n v="1"/>
    <s v="Within SLA"/>
    <x v="4"/>
    <n v="0"/>
    <n v="0"/>
    <n v="0"/>
    <n v="0"/>
    <n v="0"/>
  </r>
  <r>
    <s v="TXN001466"/>
    <n v="8004.16"/>
    <n v="8004.16"/>
    <s v="SUCCESS"/>
    <s v="SUCCESS"/>
    <n v="1"/>
    <s v="found"/>
    <s v="Not Duplicate"/>
    <s v="match"/>
    <s v="match"/>
    <n v="0"/>
    <d v="2026-03-20T00:00:00"/>
    <n v="3"/>
    <s v="SLA Breached"/>
    <x v="3"/>
    <n v="0"/>
    <n v="0"/>
    <n v="0"/>
    <n v="0"/>
    <n v="1"/>
  </r>
  <r>
    <s v="TXN001467"/>
    <n v="4405.71"/>
    <n v="4405.71"/>
    <s v="FAILED"/>
    <s v="FAILED"/>
    <n v="1"/>
    <s v="found"/>
    <s v="Not Duplicate"/>
    <s v="match"/>
    <s v="match"/>
    <n v="0"/>
    <d v="2026-01-10T00:00:00"/>
    <n v="1"/>
    <s v="Within SLA"/>
    <x v="4"/>
    <n v="0"/>
    <n v="0"/>
    <n v="0"/>
    <n v="0"/>
    <n v="0"/>
  </r>
  <r>
    <s v="TXN001468"/>
    <n v="30621.59"/>
    <n v="30621.59"/>
    <s v="SUCCESS"/>
    <s v="SUCCESS"/>
    <n v="1"/>
    <s v="found"/>
    <s v="Not Duplicate"/>
    <s v="match"/>
    <s v="match"/>
    <n v="0"/>
    <d v="2026-01-07T00:00:00"/>
    <n v="1"/>
    <s v="Within SLA"/>
    <x v="1"/>
    <n v="0"/>
    <n v="0"/>
    <n v="0"/>
    <n v="0"/>
    <n v="0"/>
  </r>
  <r>
    <s v="TXN001469"/>
    <n v="2451.58"/>
    <n v="2941.9"/>
    <s v="SUCCESS"/>
    <s v="SUCCESS"/>
    <n v="1"/>
    <s v="found"/>
    <s v="Not Duplicate"/>
    <s v="mismatch"/>
    <s v="match"/>
    <n v="490.32000000000016"/>
    <d v="2026-02-16T00:00:00"/>
    <n v="2"/>
    <s v="Within SLA"/>
    <x v="0"/>
    <n v="0"/>
    <n v="0"/>
    <n v="1"/>
    <n v="0"/>
    <n v="0"/>
  </r>
  <r>
    <s v="TXN001470"/>
    <n v="2805.65"/>
    <n v="2805.65"/>
    <s v="SUCCESS"/>
    <s v="SUCCESS"/>
    <n v="1"/>
    <s v="found"/>
    <s v="Not Duplicate"/>
    <s v="match"/>
    <s v="match"/>
    <n v="0"/>
    <d v="2026-03-17T00:00:00"/>
    <n v="3"/>
    <s v="SLA Breached"/>
    <x v="2"/>
    <n v="0"/>
    <n v="0"/>
    <n v="0"/>
    <n v="0"/>
    <n v="1"/>
  </r>
  <r>
    <s v="TXN001471"/>
    <n v="8771.8700000000008"/>
    <n v="8771.8700000000008"/>
    <s v="SUCCESS"/>
    <s v="SUCCESS"/>
    <n v="1"/>
    <s v="found"/>
    <s v="Not Duplicate"/>
    <s v="match"/>
    <s v="match"/>
    <n v="0"/>
    <d v="2026-02-20T00:00:00"/>
    <n v="0"/>
    <s v="Within SLA"/>
    <x v="0"/>
    <n v="0"/>
    <n v="0"/>
    <n v="0"/>
    <n v="0"/>
    <n v="0"/>
  </r>
  <r>
    <s v="TXN001472"/>
    <n v="3096.3"/>
    <n v="3096.3"/>
    <s v="SUCCESS"/>
    <s v="SUCCESS"/>
    <n v="1"/>
    <s v="found"/>
    <s v="Not Duplicate"/>
    <s v="match"/>
    <s v="match"/>
    <n v="0"/>
    <d v="2026-01-10T00:00:00"/>
    <n v="2"/>
    <s v="Within SLA"/>
    <x v="3"/>
    <n v="0"/>
    <n v="0"/>
    <n v="0"/>
    <n v="0"/>
    <n v="0"/>
  </r>
  <r>
    <s v="TXN001473"/>
    <n v="1048.55"/>
    <n v="1048.55"/>
    <s v="SUCCESS"/>
    <s v="SUCCESS"/>
    <n v="1"/>
    <s v="found"/>
    <s v="Not Duplicate"/>
    <s v="match"/>
    <s v="match"/>
    <n v="0"/>
    <d v="2026-03-23T00:00:00"/>
    <n v="1"/>
    <s v="Within SLA"/>
    <x v="2"/>
    <n v="0"/>
    <n v="0"/>
    <n v="0"/>
    <n v="0"/>
    <n v="0"/>
  </r>
  <r>
    <s v="TXN001474"/>
    <n v="11515.56"/>
    <n v="11515.56"/>
    <s v="SUCCESS"/>
    <s v="SUCCESS"/>
    <n v="1"/>
    <s v="found"/>
    <s v="Not Duplicate"/>
    <s v="match"/>
    <s v="match"/>
    <n v="0"/>
    <d v="2026-02-08T00:00:00"/>
    <n v="0"/>
    <s v="Within SLA"/>
    <x v="0"/>
    <n v="0"/>
    <n v="0"/>
    <n v="0"/>
    <n v="0"/>
    <n v="0"/>
  </r>
  <r>
    <s v="TXN001475"/>
    <n v="6818.37"/>
    <n v="6818.37"/>
    <s v="SUCCESS"/>
    <s v="SUCCESS"/>
    <n v="1"/>
    <s v="found"/>
    <s v="Not Duplicate"/>
    <s v="match"/>
    <s v="match"/>
    <n v="0"/>
    <d v="2026-02-26T00:00:00"/>
    <n v="2"/>
    <s v="Within SLA"/>
    <x v="1"/>
    <n v="0"/>
    <n v="0"/>
    <n v="0"/>
    <n v="0"/>
    <n v="0"/>
  </r>
  <r>
    <s v="TXN001476"/>
    <n v="5919.69"/>
    <n v="5919.69"/>
    <s v="SUCCESS"/>
    <s v="SUCCESS"/>
    <n v="1"/>
    <s v="found"/>
    <s v="Not Duplicate"/>
    <s v="match"/>
    <s v="match"/>
    <n v="0"/>
    <d v="2026-03-01T00:00:00"/>
    <n v="3"/>
    <s v="SLA Breached"/>
    <x v="0"/>
    <n v="0"/>
    <n v="0"/>
    <n v="0"/>
    <n v="0"/>
    <n v="1"/>
  </r>
  <r>
    <s v="TXN001477"/>
    <n v="1968.44"/>
    <n v="1968.44"/>
    <s v="SUCCESS"/>
    <s v="SUCCESS"/>
    <n v="1"/>
    <s v="found"/>
    <s v="Not Duplicate"/>
    <s v="match"/>
    <s v="match"/>
    <n v="0"/>
    <d v="2026-01-19T00:00:00"/>
    <n v="2"/>
    <s v="Within SLA"/>
    <x v="2"/>
    <n v="0"/>
    <n v="0"/>
    <n v="0"/>
    <n v="0"/>
    <n v="0"/>
  </r>
  <r>
    <s v="TXN001478"/>
    <n v="8635.5400000000009"/>
    <n v="8635.5400000000009"/>
    <s v="REVERSED"/>
    <s v="REVERSED"/>
    <n v="1"/>
    <s v="found"/>
    <s v="Not Duplicate"/>
    <s v="match"/>
    <s v="match"/>
    <n v="0"/>
    <d v="2026-03-30T00:00:00"/>
    <n v="1"/>
    <s v="Within SLA"/>
    <x v="3"/>
    <n v="0"/>
    <n v="0"/>
    <n v="0"/>
    <n v="0"/>
    <n v="0"/>
  </r>
  <r>
    <s v="TXN001479"/>
    <n v="918.89"/>
    <n v="918.89"/>
    <s v="SUCCESS"/>
    <s v="SUCCESS"/>
    <n v="1"/>
    <s v="found"/>
    <s v="Not Duplicate"/>
    <s v="match"/>
    <s v="match"/>
    <n v="0"/>
    <d v="2026-01-30T00:00:00"/>
    <n v="2"/>
    <s v="Within SLA"/>
    <x v="0"/>
    <n v="0"/>
    <n v="0"/>
    <n v="0"/>
    <n v="0"/>
    <n v="0"/>
  </r>
  <r>
    <s v="TXN001480"/>
    <n v="4217.1499999999996"/>
    <n v="4217.1499999999996"/>
    <s v="SUCCESS"/>
    <s v="SUCCESS"/>
    <n v="1"/>
    <s v="found"/>
    <s v="Not Duplicate"/>
    <s v="match"/>
    <s v="match"/>
    <n v="0"/>
    <d v="2026-03-16T00:00:00"/>
    <n v="3"/>
    <s v="SLA Breached"/>
    <x v="0"/>
    <n v="0"/>
    <n v="0"/>
    <n v="0"/>
    <n v="0"/>
    <n v="1"/>
  </r>
  <r>
    <s v="TXN001481"/>
    <n v="4797.03"/>
    <e v="#N/A"/>
    <s v="SUCCESS"/>
    <e v="#N/A"/>
    <n v="0"/>
    <s v="missing"/>
    <s v="Not Duplicate"/>
    <s v="not processed"/>
    <s v="not processed"/>
    <s v="missing"/>
    <s v="not processed"/>
    <s v="not processed"/>
    <s v="Not Processed"/>
    <x v="0"/>
    <n v="1"/>
    <n v="0"/>
    <n v="0"/>
    <n v="0"/>
    <n v="0"/>
  </r>
  <r>
    <s v="TXN001482"/>
    <n v="3144"/>
    <n v="3144"/>
    <s v="SUCCESS"/>
    <s v="SUCCESS"/>
    <n v="1"/>
    <s v="found"/>
    <s v="Not Duplicate"/>
    <s v="match"/>
    <s v="match"/>
    <n v="0"/>
    <d v="2026-03-31T00:00:00"/>
    <n v="2"/>
    <s v="Within SLA"/>
    <x v="0"/>
    <n v="0"/>
    <n v="0"/>
    <n v="0"/>
    <n v="0"/>
    <n v="0"/>
  </r>
  <r>
    <s v="TXN001483"/>
    <n v="10524.5"/>
    <n v="10524.5"/>
    <s v="SUCCESS"/>
    <s v="FAILED"/>
    <n v="1"/>
    <s v="found"/>
    <s v="Not Duplicate"/>
    <s v="match"/>
    <s v="mismatch"/>
    <n v="0"/>
    <d v="2026-03-28T00:00:00"/>
    <n v="1"/>
    <s v="Within SLA"/>
    <x v="3"/>
    <n v="0"/>
    <n v="0"/>
    <n v="0"/>
    <n v="1"/>
    <n v="0"/>
  </r>
  <r>
    <s v="TXN001484"/>
    <n v="1311.22"/>
    <n v="1311.22"/>
    <s v="SUCCESS"/>
    <s v="SUCCESS"/>
    <n v="1"/>
    <s v="found"/>
    <s v="Not Duplicate"/>
    <s v="match"/>
    <s v="match"/>
    <n v="0"/>
    <d v="2026-01-18T00:00:00"/>
    <n v="5"/>
    <s v="SLA Breached"/>
    <x v="3"/>
    <n v="0"/>
    <n v="0"/>
    <n v="0"/>
    <n v="0"/>
    <n v="1"/>
  </r>
  <r>
    <s v="TXN001485"/>
    <n v="2616.09"/>
    <n v="2616.09"/>
    <s v="SUCCESS"/>
    <s v="SUCCESS"/>
    <n v="1"/>
    <s v="found"/>
    <s v="Not Duplicate"/>
    <s v="match"/>
    <s v="match"/>
    <n v="0"/>
    <d v="2026-01-09T00:00:00"/>
    <n v="2"/>
    <s v="Within SLA"/>
    <x v="4"/>
    <n v="0"/>
    <n v="0"/>
    <n v="0"/>
    <n v="0"/>
    <n v="0"/>
  </r>
  <r>
    <s v="TXN001486"/>
    <n v="7078.85"/>
    <n v="7078.85"/>
    <s v="SUCCESS"/>
    <s v="SUCCESS"/>
    <n v="1"/>
    <s v="found"/>
    <s v="Not Duplicate"/>
    <s v="match"/>
    <s v="match"/>
    <n v="0"/>
    <d v="2026-02-18T00:00:00"/>
    <n v="3"/>
    <s v="SLA Breached"/>
    <x v="1"/>
    <n v="0"/>
    <n v="0"/>
    <n v="0"/>
    <n v="0"/>
    <n v="1"/>
  </r>
  <r>
    <s v="TXN001487"/>
    <n v="3353.7"/>
    <n v="3353.7"/>
    <s v="FAILED"/>
    <s v="FAILED"/>
    <n v="1"/>
    <s v="found"/>
    <s v="Not Duplicate"/>
    <s v="match"/>
    <s v="match"/>
    <n v="0"/>
    <d v="2026-03-02T00:00:00"/>
    <n v="1"/>
    <s v="Within SLA"/>
    <x v="3"/>
    <n v="0"/>
    <n v="0"/>
    <n v="0"/>
    <n v="0"/>
    <n v="0"/>
  </r>
  <r>
    <s v="TXN001488"/>
    <n v="399.6"/>
    <n v="399.6"/>
    <s v="SUCCESS"/>
    <s v="SUCCESS"/>
    <n v="1"/>
    <s v="found"/>
    <s v="Not Duplicate"/>
    <s v="match"/>
    <s v="match"/>
    <n v="0"/>
    <d v="2026-02-08T00:00:00"/>
    <n v="3"/>
    <s v="SLA Breached"/>
    <x v="1"/>
    <n v="0"/>
    <n v="0"/>
    <n v="0"/>
    <n v="0"/>
    <n v="1"/>
  </r>
  <r>
    <s v="TXN001489"/>
    <n v="6615.45"/>
    <n v="6615.45"/>
    <s v="SUCCESS"/>
    <s v="SUCCESS"/>
    <n v="1"/>
    <s v="found"/>
    <s v="Not Duplicate"/>
    <s v="match"/>
    <s v="match"/>
    <n v="0"/>
    <d v="2026-02-15T00:00:00"/>
    <n v="5"/>
    <s v="SLA Breached"/>
    <x v="0"/>
    <n v="0"/>
    <n v="0"/>
    <n v="0"/>
    <n v="0"/>
    <n v="1"/>
  </r>
  <r>
    <s v="TXN001490"/>
    <n v="7879.87"/>
    <n v="7879.87"/>
    <s v="SUCCESS"/>
    <s v="SUCCESS"/>
    <n v="1"/>
    <s v="found"/>
    <s v="Not Duplicate"/>
    <s v="match"/>
    <s v="match"/>
    <n v="0"/>
    <d v="2026-01-18T00:00:00"/>
    <n v="3"/>
    <s v="SLA Breached"/>
    <x v="0"/>
    <n v="0"/>
    <n v="0"/>
    <n v="0"/>
    <n v="0"/>
    <n v="1"/>
  </r>
  <r>
    <s v="TXN001491"/>
    <n v="4526"/>
    <n v="4526"/>
    <s v="SUCCESS"/>
    <s v="SUCCESS"/>
    <n v="1"/>
    <s v="found"/>
    <s v="Not Duplicate"/>
    <s v="match"/>
    <s v="match"/>
    <n v="0"/>
    <d v="2026-01-28T00:00:00"/>
    <n v="5"/>
    <s v="SLA Breached"/>
    <x v="4"/>
    <n v="0"/>
    <n v="0"/>
    <n v="0"/>
    <n v="0"/>
    <n v="1"/>
  </r>
  <r>
    <s v="TXN001492"/>
    <n v="821.2"/>
    <n v="821.2"/>
    <s v="SUCCESS"/>
    <s v="SUCCESS"/>
    <n v="1"/>
    <s v="found"/>
    <s v="Not Duplicate"/>
    <s v="match"/>
    <s v="match"/>
    <n v="0"/>
    <d v="2026-02-15T00:00:00"/>
    <n v="0"/>
    <s v="Within SLA"/>
    <x v="3"/>
    <n v="0"/>
    <n v="0"/>
    <n v="0"/>
    <n v="0"/>
    <n v="0"/>
  </r>
  <r>
    <s v="TXN001493"/>
    <n v="3223.24"/>
    <n v="3223.24"/>
    <s v="SUCCESS"/>
    <s v="SUCCESS"/>
    <n v="1"/>
    <s v="found"/>
    <s v="Not Duplicate"/>
    <s v="match"/>
    <s v="match"/>
    <n v="0"/>
    <d v="2026-03-22T00:00:00"/>
    <n v="0"/>
    <s v="Within SLA"/>
    <x v="0"/>
    <n v="0"/>
    <n v="0"/>
    <n v="0"/>
    <n v="0"/>
    <n v="0"/>
  </r>
  <r>
    <s v="TXN001494"/>
    <n v="356.61"/>
    <n v="356.61"/>
    <s v="SUCCESS"/>
    <s v="SUCCESS"/>
    <n v="1"/>
    <s v="found"/>
    <s v="Not Duplicate"/>
    <s v="match"/>
    <s v="match"/>
    <n v="0"/>
    <d v="2026-03-10T00:00:00"/>
    <n v="3"/>
    <s v="SLA Breached"/>
    <x v="0"/>
    <n v="0"/>
    <n v="0"/>
    <n v="0"/>
    <n v="0"/>
    <n v="1"/>
  </r>
  <r>
    <s v="TXN001495"/>
    <n v="7074.78"/>
    <n v="7074.78"/>
    <s v="SUCCESS"/>
    <s v="SUCCESS"/>
    <n v="1"/>
    <s v="found"/>
    <s v="Not Duplicate"/>
    <s v="match"/>
    <s v="match"/>
    <n v="0"/>
    <d v="2026-03-28T00:00:00"/>
    <n v="3"/>
    <s v="SLA Breached"/>
    <x v="2"/>
    <n v="0"/>
    <n v="0"/>
    <n v="0"/>
    <n v="0"/>
    <n v="1"/>
  </r>
  <r>
    <s v="TXN001496"/>
    <n v="4685.3999999999996"/>
    <n v="4685.3999999999996"/>
    <s v="SUCCESS"/>
    <s v="SUCCESS"/>
    <n v="1"/>
    <s v="found"/>
    <s v="Not Duplicate"/>
    <s v="match"/>
    <s v="match"/>
    <n v="0"/>
    <d v="2026-03-07T00:00:00"/>
    <n v="5"/>
    <s v="SLA Breached"/>
    <x v="3"/>
    <n v="0"/>
    <n v="0"/>
    <n v="0"/>
    <n v="0"/>
    <n v="1"/>
  </r>
  <r>
    <s v="TXN001497"/>
    <n v="5619.16"/>
    <n v="5619.16"/>
    <s v="REVERSED"/>
    <s v="REVERSED"/>
    <n v="1"/>
    <s v="found"/>
    <s v="Not Duplicate"/>
    <s v="match"/>
    <s v="match"/>
    <n v="0"/>
    <d v="2026-03-20T00:00:00"/>
    <n v="1"/>
    <s v="Within SLA"/>
    <x v="2"/>
    <n v="0"/>
    <n v="0"/>
    <n v="0"/>
    <n v="0"/>
    <n v="0"/>
  </r>
  <r>
    <s v="TXN001498"/>
    <n v="12752.12"/>
    <e v="#N/A"/>
    <s v="SUCCESS"/>
    <e v="#N/A"/>
    <n v="0"/>
    <s v="missing"/>
    <s v="Not Duplicate"/>
    <s v="not processed"/>
    <s v="not processed"/>
    <s v="missing"/>
    <s v="not processed"/>
    <s v="not processed"/>
    <s v="Not Processed"/>
    <x v="0"/>
    <n v="1"/>
    <n v="0"/>
    <n v="0"/>
    <n v="0"/>
    <n v="0"/>
  </r>
  <r>
    <s v="TXN001499"/>
    <n v="6815.5"/>
    <n v="6815.5"/>
    <s v="SUCCESS"/>
    <s v="SUCCESS"/>
    <n v="1"/>
    <s v="found"/>
    <s v="Not Duplicate"/>
    <s v="match"/>
    <s v="match"/>
    <n v="0"/>
    <d v="2026-02-01T00:00:00"/>
    <n v="0"/>
    <s v="Within SLA"/>
    <x v="2"/>
    <n v="0"/>
    <n v="0"/>
    <n v="0"/>
    <n v="0"/>
    <n v="0"/>
  </r>
  <r>
    <s v="TXN001500"/>
    <n v="819.32"/>
    <n v="819.32"/>
    <s v="SUCCESS"/>
    <s v="SUCCESS"/>
    <n v="1"/>
    <s v="found"/>
    <s v="Not Duplicate"/>
    <s v="match"/>
    <s v="match"/>
    <n v="0"/>
    <d v="2026-03-11T00:00:00"/>
    <n v="0"/>
    <s v="Within SLA"/>
    <x v="0"/>
    <n v="0"/>
    <n v="0"/>
    <n v="0"/>
    <n v="0"/>
    <n v="0"/>
  </r>
  <r>
    <s v="TXN001501"/>
    <n v="13656.49"/>
    <n v="13656.49"/>
    <s v="SUCCESS"/>
    <s v="SUCCESS"/>
    <n v="1"/>
    <s v="found"/>
    <s v="Not Duplicate"/>
    <s v="match"/>
    <s v="match"/>
    <n v="0"/>
    <d v="2026-02-09T00:00:00"/>
    <n v="2"/>
    <s v="Within SLA"/>
    <x v="1"/>
    <n v="0"/>
    <n v="0"/>
    <n v="0"/>
    <n v="0"/>
    <n v="0"/>
  </r>
  <r>
    <s v="TXN001502"/>
    <n v="5333.89"/>
    <n v="5333.89"/>
    <s v="SUCCESS"/>
    <s v="SUCCESS"/>
    <n v="1"/>
    <s v="found"/>
    <s v="Not Duplicate"/>
    <s v="match"/>
    <s v="match"/>
    <n v="0"/>
    <d v="2026-01-20T00:00:00"/>
    <n v="0"/>
    <s v="Within SLA"/>
    <x v="1"/>
    <n v="0"/>
    <n v="0"/>
    <n v="0"/>
    <n v="0"/>
    <n v="0"/>
  </r>
  <r>
    <s v="TXN001503"/>
    <n v="710.45"/>
    <n v="710.45"/>
    <s v="SUCCESS"/>
    <s v="SUCCESS"/>
    <n v="1"/>
    <s v="found"/>
    <s v="Not Duplicate"/>
    <s v="match"/>
    <s v="match"/>
    <n v="0"/>
    <d v="2026-01-20T00:00:00"/>
    <n v="0"/>
    <s v="Within SLA"/>
    <x v="2"/>
    <n v="0"/>
    <n v="0"/>
    <n v="0"/>
    <n v="0"/>
    <n v="0"/>
  </r>
  <r>
    <s v="TXN001504"/>
    <n v="11677.3"/>
    <n v="11677.3"/>
    <s v="SUCCESS"/>
    <s v="SUCCESS"/>
    <n v="1"/>
    <s v="found"/>
    <s v="Not Duplicate"/>
    <s v="match"/>
    <s v="match"/>
    <n v="0"/>
    <d v="2026-02-07T00:00:00"/>
    <n v="3"/>
    <s v="SLA Breached"/>
    <x v="2"/>
    <n v="0"/>
    <n v="0"/>
    <n v="0"/>
    <n v="0"/>
    <n v="1"/>
  </r>
  <r>
    <s v="TXN001505"/>
    <n v="1312.74"/>
    <n v="1312.74"/>
    <s v="SUCCESS"/>
    <s v="SUCCESS"/>
    <n v="2"/>
    <s v="found"/>
    <s v="Duplicate"/>
    <s v="match"/>
    <s v="match"/>
    <n v="0"/>
    <d v="2026-02-09T00:00:00"/>
    <n v="3"/>
    <s v="SLA Breached"/>
    <x v="2"/>
    <n v="0"/>
    <n v="1"/>
    <n v="0"/>
    <n v="0"/>
    <n v="1"/>
  </r>
  <r>
    <s v="TXN001506"/>
    <n v="2133.34"/>
    <n v="2133.34"/>
    <s v="SUCCESS"/>
    <s v="SUCCESS"/>
    <n v="1"/>
    <s v="found"/>
    <s v="Not Duplicate"/>
    <s v="match"/>
    <s v="match"/>
    <n v="0"/>
    <d v="2026-01-29T00:00:00"/>
    <n v="1"/>
    <s v="Within SLA"/>
    <x v="1"/>
    <n v="0"/>
    <n v="0"/>
    <n v="0"/>
    <n v="0"/>
    <n v="0"/>
  </r>
  <r>
    <s v="TXN001507"/>
    <n v="2506.9899999999998"/>
    <n v="2506.9899999999998"/>
    <s v="SUCCESS"/>
    <s v="SUCCESS"/>
    <n v="1"/>
    <s v="found"/>
    <s v="Not Duplicate"/>
    <s v="match"/>
    <s v="match"/>
    <n v="0"/>
    <d v="2026-01-26T00:00:00"/>
    <n v="3"/>
    <s v="SLA Breached"/>
    <x v="0"/>
    <n v="0"/>
    <n v="0"/>
    <n v="0"/>
    <n v="0"/>
    <n v="1"/>
  </r>
  <r>
    <s v="TXN001508"/>
    <n v="1634.27"/>
    <n v="1634.27"/>
    <s v="SUCCESS"/>
    <s v="SUCCESS"/>
    <n v="1"/>
    <s v="found"/>
    <s v="Not Duplicate"/>
    <s v="match"/>
    <s v="match"/>
    <n v="0"/>
    <d v="2026-04-02T00:00:00"/>
    <n v="3"/>
    <s v="SLA Breached"/>
    <x v="2"/>
    <n v="0"/>
    <n v="0"/>
    <n v="0"/>
    <n v="0"/>
    <n v="1"/>
  </r>
  <r>
    <s v="TXN001509"/>
    <n v="2216.14"/>
    <n v="2216.14"/>
    <s v="SUCCESS"/>
    <s v="SUCCESS"/>
    <n v="2"/>
    <s v="found"/>
    <s v="Duplicate"/>
    <s v="match"/>
    <s v="match"/>
    <n v="0"/>
    <d v="2026-02-14T00:00:00"/>
    <n v="2"/>
    <s v="Within SLA"/>
    <x v="0"/>
    <n v="0"/>
    <n v="1"/>
    <n v="0"/>
    <n v="0"/>
    <n v="0"/>
  </r>
  <r>
    <s v="TXN001510"/>
    <n v="8264.73"/>
    <n v="8264.73"/>
    <s v="SUCCESS"/>
    <s v="SUCCESS"/>
    <n v="1"/>
    <s v="found"/>
    <s v="Not Duplicate"/>
    <s v="match"/>
    <s v="match"/>
    <n v="0"/>
    <d v="2026-01-28T00:00:00"/>
    <n v="2"/>
    <s v="Within SLA"/>
    <x v="2"/>
    <n v="0"/>
    <n v="0"/>
    <n v="0"/>
    <n v="0"/>
    <n v="0"/>
  </r>
  <r>
    <s v="TXN001511"/>
    <n v="4710.04"/>
    <n v="4710.04"/>
    <s v="SUCCESS"/>
    <s v="SUCCESS"/>
    <n v="1"/>
    <s v="found"/>
    <s v="Not Duplicate"/>
    <s v="match"/>
    <s v="match"/>
    <n v="0"/>
    <d v="2026-03-18T00:00:00"/>
    <n v="1"/>
    <s v="Within SLA"/>
    <x v="4"/>
    <n v="0"/>
    <n v="0"/>
    <n v="0"/>
    <n v="0"/>
    <n v="0"/>
  </r>
  <r>
    <s v="TXN001512"/>
    <n v="44290.99"/>
    <n v="44290.99"/>
    <s v="SUCCESS"/>
    <s v="SUCCESS"/>
    <n v="1"/>
    <s v="found"/>
    <s v="Not Duplicate"/>
    <s v="match"/>
    <s v="match"/>
    <n v="0"/>
    <d v="2026-03-19T00:00:00"/>
    <n v="2"/>
    <s v="Within SLA"/>
    <x v="0"/>
    <n v="0"/>
    <n v="0"/>
    <n v="0"/>
    <n v="0"/>
    <n v="0"/>
  </r>
  <r>
    <s v="TXN001513"/>
    <n v="6391.24"/>
    <n v="6391.24"/>
    <s v="SUCCESS"/>
    <s v="SUCCESS"/>
    <n v="1"/>
    <s v="found"/>
    <s v="Not Duplicate"/>
    <s v="match"/>
    <s v="match"/>
    <n v="0"/>
    <d v="2026-02-01T00:00:00"/>
    <n v="0"/>
    <s v="Within SLA"/>
    <x v="1"/>
    <n v="0"/>
    <n v="0"/>
    <n v="0"/>
    <n v="0"/>
    <n v="0"/>
  </r>
  <r>
    <s v="TXN001514"/>
    <n v="2798.28"/>
    <n v="2798.28"/>
    <s v="SUCCESS"/>
    <s v="SUCCESS"/>
    <n v="1"/>
    <s v="found"/>
    <s v="Not Duplicate"/>
    <s v="match"/>
    <s v="match"/>
    <n v="0"/>
    <d v="2026-01-08T00:00:00"/>
    <n v="2"/>
    <s v="Within SLA"/>
    <x v="1"/>
    <n v="0"/>
    <n v="0"/>
    <n v="0"/>
    <n v="0"/>
    <n v="0"/>
  </r>
  <r>
    <s v="TXN001515"/>
    <n v="46991.65"/>
    <n v="46991.65"/>
    <s v="SUCCESS"/>
    <s v="SUCCESS"/>
    <n v="1"/>
    <s v="found"/>
    <s v="Not Duplicate"/>
    <s v="match"/>
    <s v="match"/>
    <n v="0"/>
    <d v="2026-01-25T00:00:00"/>
    <n v="3"/>
    <s v="SLA Breached"/>
    <x v="1"/>
    <n v="0"/>
    <n v="0"/>
    <n v="0"/>
    <n v="0"/>
    <n v="1"/>
  </r>
  <r>
    <s v="TXN001516"/>
    <n v="14491.91"/>
    <n v="14491.91"/>
    <s v="SUCCESS"/>
    <s v="SUCCESS"/>
    <n v="1"/>
    <s v="found"/>
    <s v="Not Duplicate"/>
    <s v="match"/>
    <s v="match"/>
    <n v="0"/>
    <d v="2026-03-13T00:00:00"/>
    <n v="0"/>
    <s v="Within SLA"/>
    <x v="2"/>
    <n v="0"/>
    <n v="0"/>
    <n v="0"/>
    <n v="0"/>
    <n v="0"/>
  </r>
  <r>
    <s v="TXN001517"/>
    <n v="6212.65"/>
    <n v="6212.65"/>
    <s v="SUCCESS"/>
    <s v="SUCCESS"/>
    <n v="1"/>
    <s v="found"/>
    <s v="Not Duplicate"/>
    <s v="match"/>
    <s v="match"/>
    <n v="0"/>
    <d v="2026-02-12T00:00:00"/>
    <n v="1"/>
    <s v="Within SLA"/>
    <x v="1"/>
    <n v="0"/>
    <n v="0"/>
    <n v="0"/>
    <n v="0"/>
    <n v="0"/>
  </r>
  <r>
    <s v="TXN001518"/>
    <n v="665.98"/>
    <n v="665.98"/>
    <s v="REVERSED"/>
    <s v="REVERSED"/>
    <n v="1"/>
    <s v="found"/>
    <s v="Not Duplicate"/>
    <s v="match"/>
    <s v="match"/>
    <n v="0"/>
    <d v="2026-03-10T00:00:00"/>
    <n v="1"/>
    <s v="Within SLA"/>
    <x v="3"/>
    <n v="0"/>
    <n v="0"/>
    <n v="0"/>
    <n v="0"/>
    <n v="0"/>
  </r>
  <r>
    <s v="TXN001519"/>
    <n v="3607.82"/>
    <n v="4329.38"/>
    <s v="SUCCESS"/>
    <s v="SUCCESS"/>
    <n v="1"/>
    <s v="found"/>
    <s v="Not Duplicate"/>
    <s v="mismatch"/>
    <s v="match"/>
    <n v="721.56"/>
    <d v="2026-02-13T00:00:00"/>
    <n v="3"/>
    <s v="SLA Breached"/>
    <x v="1"/>
    <n v="0"/>
    <n v="0"/>
    <n v="1"/>
    <n v="0"/>
    <n v="1"/>
  </r>
  <r>
    <s v="TXN001520"/>
    <n v="6174.72"/>
    <n v="6174.72"/>
    <s v="SUCCESS"/>
    <s v="SUCCESS"/>
    <n v="1"/>
    <s v="found"/>
    <s v="Not Duplicate"/>
    <s v="match"/>
    <s v="match"/>
    <n v="0"/>
    <d v="2026-03-23T00:00:00"/>
    <n v="0"/>
    <s v="Within SLA"/>
    <x v="1"/>
    <n v="0"/>
    <n v="0"/>
    <n v="0"/>
    <n v="0"/>
    <n v="0"/>
  </r>
  <r>
    <s v="TXN001521"/>
    <n v="24257.21"/>
    <n v="24257.21"/>
    <s v="SUCCESS"/>
    <s v="SUCCESS"/>
    <n v="1"/>
    <s v="found"/>
    <s v="Not Duplicate"/>
    <s v="match"/>
    <s v="match"/>
    <n v="0"/>
    <d v="2026-02-03T00:00:00"/>
    <n v="2"/>
    <s v="Within SLA"/>
    <x v="2"/>
    <n v="0"/>
    <n v="0"/>
    <n v="0"/>
    <n v="0"/>
    <n v="0"/>
  </r>
  <r>
    <s v="TXN001522"/>
    <n v="2626.18"/>
    <n v="2626.18"/>
    <s v="FAILED"/>
    <s v="FAILED"/>
    <n v="1"/>
    <s v="found"/>
    <s v="Not Duplicate"/>
    <s v="match"/>
    <s v="match"/>
    <n v="0"/>
    <d v="2026-01-19T00:00:00"/>
    <n v="2"/>
    <s v="Within SLA"/>
    <x v="0"/>
    <n v="0"/>
    <n v="0"/>
    <n v="0"/>
    <n v="0"/>
    <n v="0"/>
  </r>
  <r>
    <s v="TXN001523"/>
    <n v="7247.37"/>
    <n v="7247.37"/>
    <s v="FAILED"/>
    <s v="FAILED"/>
    <n v="1"/>
    <s v="found"/>
    <s v="Not Duplicate"/>
    <s v="match"/>
    <s v="match"/>
    <n v="0"/>
    <d v="2026-03-11T00:00:00"/>
    <n v="2"/>
    <s v="Within SLA"/>
    <x v="2"/>
    <n v="0"/>
    <n v="0"/>
    <n v="0"/>
    <n v="0"/>
    <n v="0"/>
  </r>
  <r>
    <s v="TXN001524"/>
    <n v="7534.5"/>
    <n v="7534.5"/>
    <s v="SUCCESS"/>
    <s v="SUCCESS"/>
    <n v="1"/>
    <s v="found"/>
    <s v="Not Duplicate"/>
    <s v="match"/>
    <s v="match"/>
    <n v="0"/>
    <d v="2026-03-15T00:00:00"/>
    <n v="3"/>
    <s v="SLA Breached"/>
    <x v="2"/>
    <n v="0"/>
    <n v="0"/>
    <n v="0"/>
    <n v="0"/>
    <n v="1"/>
  </r>
  <r>
    <s v="TXN001525"/>
    <n v="910.32"/>
    <n v="910.32"/>
    <s v="SUCCESS"/>
    <s v="SUCCESS"/>
    <n v="1"/>
    <s v="found"/>
    <s v="Not Duplicate"/>
    <s v="match"/>
    <s v="match"/>
    <n v="0"/>
    <d v="2026-01-22T00:00:00"/>
    <n v="0"/>
    <s v="Within SLA"/>
    <x v="0"/>
    <n v="0"/>
    <n v="0"/>
    <n v="0"/>
    <n v="0"/>
    <n v="0"/>
  </r>
  <r>
    <s v="TXN001526"/>
    <n v="6662.73"/>
    <n v="6662.73"/>
    <s v="SUCCESS"/>
    <s v="SUCCESS"/>
    <n v="1"/>
    <s v="found"/>
    <s v="Not Duplicate"/>
    <s v="match"/>
    <s v="match"/>
    <n v="0"/>
    <d v="2026-03-03T00:00:00"/>
    <n v="1"/>
    <s v="Within SLA"/>
    <x v="4"/>
    <n v="0"/>
    <n v="0"/>
    <n v="0"/>
    <n v="0"/>
    <n v="0"/>
  </r>
  <r>
    <s v="TXN001527"/>
    <n v="23316.68"/>
    <n v="23316.68"/>
    <s v="SUCCESS"/>
    <s v="SUCCESS"/>
    <n v="1"/>
    <s v="found"/>
    <s v="Not Duplicate"/>
    <s v="match"/>
    <s v="match"/>
    <n v="0"/>
    <d v="2026-03-06T00:00:00"/>
    <n v="3"/>
    <s v="SLA Breached"/>
    <x v="1"/>
    <n v="0"/>
    <n v="0"/>
    <n v="0"/>
    <n v="0"/>
    <n v="1"/>
  </r>
  <r>
    <s v="TXN001528"/>
    <n v="7132.54"/>
    <e v="#N/A"/>
    <s v="SUCCESS"/>
    <e v="#N/A"/>
    <n v="0"/>
    <s v="missing"/>
    <s v="Not Duplicate"/>
    <s v="not processed"/>
    <s v="not processed"/>
    <s v="missing"/>
    <s v="not processed"/>
    <s v="not processed"/>
    <s v="Not Processed"/>
    <x v="1"/>
    <n v="1"/>
    <n v="0"/>
    <n v="0"/>
    <n v="0"/>
    <n v="0"/>
  </r>
  <r>
    <s v="TXN001529"/>
    <n v="2109.25"/>
    <n v="2109.25"/>
    <s v="SUCCESS"/>
    <s v="SUCCESS"/>
    <n v="1"/>
    <s v="found"/>
    <s v="Not Duplicate"/>
    <s v="match"/>
    <s v="match"/>
    <n v="0"/>
    <d v="2026-02-11T00:00:00"/>
    <n v="2"/>
    <s v="Within SLA"/>
    <x v="0"/>
    <n v="0"/>
    <n v="0"/>
    <n v="0"/>
    <n v="0"/>
    <n v="0"/>
  </r>
  <r>
    <s v="TXN001530"/>
    <n v="654.94000000000005"/>
    <n v="654.94000000000005"/>
    <s v="SUCCESS"/>
    <s v="SUCCESS"/>
    <n v="1"/>
    <s v="found"/>
    <s v="Not Duplicate"/>
    <s v="match"/>
    <s v="match"/>
    <n v="0"/>
    <d v="2026-02-27T00:00:00"/>
    <n v="1"/>
    <s v="Within SLA"/>
    <x v="3"/>
    <n v="0"/>
    <n v="0"/>
    <n v="0"/>
    <n v="0"/>
    <n v="0"/>
  </r>
  <r>
    <s v="TXN001531"/>
    <n v="5668.65"/>
    <n v="5668.65"/>
    <s v="SUCCESS"/>
    <s v="SUCCESS"/>
    <n v="1"/>
    <s v="found"/>
    <s v="Not Duplicate"/>
    <s v="match"/>
    <s v="match"/>
    <n v="0"/>
    <d v="2026-02-27T00:00:00"/>
    <n v="3"/>
    <s v="SLA Breached"/>
    <x v="1"/>
    <n v="0"/>
    <n v="0"/>
    <n v="0"/>
    <n v="0"/>
    <n v="1"/>
  </r>
  <r>
    <s v="TXN001532"/>
    <n v="2205.58"/>
    <n v="2205.58"/>
    <s v="SUCCESS"/>
    <s v="SUCCESS"/>
    <n v="1"/>
    <s v="found"/>
    <s v="Not Duplicate"/>
    <s v="match"/>
    <s v="match"/>
    <n v="0"/>
    <d v="2026-02-05T00:00:00"/>
    <n v="1"/>
    <s v="Within SLA"/>
    <x v="0"/>
    <n v="0"/>
    <n v="0"/>
    <n v="0"/>
    <n v="0"/>
    <n v="0"/>
  </r>
  <r>
    <s v="TXN001533"/>
    <n v="4351.6499999999996"/>
    <n v="4351.6499999999996"/>
    <s v="REVERSED"/>
    <s v="REVERSED"/>
    <n v="1"/>
    <s v="found"/>
    <s v="Not Duplicate"/>
    <s v="match"/>
    <s v="match"/>
    <n v="0"/>
    <d v="2026-03-31T00:00:00"/>
    <n v="0"/>
    <s v="Within SLA"/>
    <x v="1"/>
    <n v="0"/>
    <n v="0"/>
    <n v="0"/>
    <n v="0"/>
    <n v="0"/>
  </r>
  <r>
    <s v="TXN001534"/>
    <n v="10365.93"/>
    <n v="10365.93"/>
    <s v="SUCCESS"/>
    <s v="SUCCESS"/>
    <n v="1"/>
    <s v="found"/>
    <s v="Not Duplicate"/>
    <s v="match"/>
    <s v="match"/>
    <n v="0"/>
    <d v="2026-02-06T00:00:00"/>
    <n v="0"/>
    <s v="Within SLA"/>
    <x v="0"/>
    <n v="0"/>
    <n v="0"/>
    <n v="0"/>
    <n v="0"/>
    <n v="0"/>
  </r>
  <r>
    <s v="TXN001535"/>
    <n v="3640.28"/>
    <n v="3640.28"/>
    <s v="SUCCESS"/>
    <s v="SUCCESS"/>
    <n v="1"/>
    <s v="found"/>
    <s v="Not Duplicate"/>
    <s v="match"/>
    <s v="match"/>
    <n v="0"/>
    <d v="2026-02-27T00:00:00"/>
    <n v="0"/>
    <s v="Within SLA"/>
    <x v="2"/>
    <n v="0"/>
    <n v="0"/>
    <n v="0"/>
    <n v="0"/>
    <n v="0"/>
  </r>
  <r>
    <s v="TXN001536"/>
    <n v="2707.07"/>
    <n v="2707.07"/>
    <s v="SUCCESS"/>
    <s v="SUCCESS"/>
    <n v="1"/>
    <s v="found"/>
    <s v="Not Duplicate"/>
    <s v="match"/>
    <s v="match"/>
    <n v="0"/>
    <d v="2026-01-12T00:00:00"/>
    <n v="0"/>
    <s v="Within SLA"/>
    <x v="3"/>
    <n v="0"/>
    <n v="0"/>
    <n v="0"/>
    <n v="0"/>
    <n v="0"/>
  </r>
  <r>
    <s v="TXN001537"/>
    <n v="58350.34"/>
    <e v="#N/A"/>
    <s v="SUCCESS"/>
    <e v="#N/A"/>
    <n v="0"/>
    <s v="missing"/>
    <s v="Not Duplicate"/>
    <s v="not processed"/>
    <s v="not processed"/>
    <s v="missing"/>
    <s v="not processed"/>
    <s v="not processed"/>
    <s v="Not Processed"/>
    <x v="2"/>
    <n v="1"/>
    <n v="0"/>
    <n v="0"/>
    <n v="0"/>
    <n v="0"/>
  </r>
  <r>
    <s v="TXN001538"/>
    <n v="3722.47"/>
    <n v="3722.47"/>
    <s v="FAILED"/>
    <s v="FAILED"/>
    <n v="1"/>
    <s v="found"/>
    <s v="Not Duplicate"/>
    <s v="match"/>
    <s v="match"/>
    <n v="0"/>
    <d v="2026-02-07T00:00:00"/>
    <n v="3"/>
    <s v="SLA Breached"/>
    <x v="2"/>
    <n v="0"/>
    <n v="0"/>
    <n v="0"/>
    <n v="0"/>
    <n v="1"/>
  </r>
  <r>
    <s v="TXN001539"/>
    <n v="17741.34"/>
    <n v="17741.34"/>
    <s v="SUCCESS"/>
    <s v="SUCCESS"/>
    <n v="1"/>
    <s v="found"/>
    <s v="Not Duplicate"/>
    <s v="match"/>
    <s v="match"/>
    <n v="0"/>
    <d v="2026-02-18T00:00:00"/>
    <n v="3"/>
    <s v="SLA Breached"/>
    <x v="3"/>
    <n v="0"/>
    <n v="0"/>
    <n v="0"/>
    <n v="0"/>
    <n v="1"/>
  </r>
  <r>
    <s v="TXN001540"/>
    <n v="5999.41"/>
    <n v="5999.41"/>
    <s v="SUCCESS"/>
    <s v="SUCCESS"/>
    <n v="1"/>
    <s v="found"/>
    <s v="Not Duplicate"/>
    <s v="match"/>
    <s v="match"/>
    <n v="0"/>
    <d v="2026-03-27T00:00:00"/>
    <n v="3"/>
    <s v="SLA Breached"/>
    <x v="2"/>
    <n v="0"/>
    <n v="0"/>
    <n v="0"/>
    <n v="0"/>
    <n v="1"/>
  </r>
  <r>
    <s v="TXN001541"/>
    <n v="6090.66"/>
    <n v="6090.66"/>
    <s v="SUCCESS"/>
    <s v="SUCCESS"/>
    <n v="1"/>
    <s v="found"/>
    <s v="Not Duplicate"/>
    <s v="match"/>
    <s v="match"/>
    <n v="0"/>
    <d v="2026-02-20T00:00:00"/>
    <n v="2"/>
    <s v="Within SLA"/>
    <x v="0"/>
    <n v="0"/>
    <n v="0"/>
    <n v="0"/>
    <n v="0"/>
    <n v="0"/>
  </r>
  <r>
    <s v="TXN001542"/>
    <n v="1910.64"/>
    <n v="1910.64"/>
    <s v="SUCCESS"/>
    <s v="SUCCESS"/>
    <n v="1"/>
    <s v="found"/>
    <s v="Not Duplicate"/>
    <s v="match"/>
    <s v="match"/>
    <n v="0"/>
    <d v="2026-02-21T00:00:00"/>
    <n v="3"/>
    <s v="SLA Breached"/>
    <x v="0"/>
    <n v="0"/>
    <n v="0"/>
    <n v="0"/>
    <n v="0"/>
    <n v="1"/>
  </r>
  <r>
    <s v="TXN001543"/>
    <n v="3049.94"/>
    <n v="3049.94"/>
    <s v="SUCCESS"/>
    <s v="SUCCESS"/>
    <n v="1"/>
    <s v="found"/>
    <s v="Not Duplicate"/>
    <s v="match"/>
    <s v="match"/>
    <n v="0"/>
    <d v="2026-02-12T00:00:00"/>
    <n v="3"/>
    <s v="SLA Breached"/>
    <x v="0"/>
    <n v="0"/>
    <n v="0"/>
    <n v="0"/>
    <n v="0"/>
    <n v="1"/>
  </r>
  <r>
    <s v="TXN001544"/>
    <n v="42687.51"/>
    <n v="42687.51"/>
    <s v="SUCCESS"/>
    <s v="SUCCESS"/>
    <n v="1"/>
    <s v="found"/>
    <s v="Not Duplicate"/>
    <s v="match"/>
    <s v="match"/>
    <n v="0"/>
    <d v="2026-03-13T00:00:00"/>
    <n v="1"/>
    <s v="Within SLA"/>
    <x v="0"/>
    <n v="0"/>
    <n v="0"/>
    <n v="0"/>
    <n v="0"/>
    <n v="0"/>
  </r>
  <r>
    <s v="TXN001545"/>
    <n v="73077.679999999993"/>
    <n v="73077.679999999993"/>
    <s v="SUCCESS"/>
    <s v="SUCCESS"/>
    <n v="1"/>
    <s v="found"/>
    <s v="Not Duplicate"/>
    <s v="match"/>
    <s v="match"/>
    <n v="0"/>
    <d v="2026-03-04T00:00:00"/>
    <n v="2"/>
    <s v="Within SLA"/>
    <x v="3"/>
    <n v="0"/>
    <n v="0"/>
    <n v="0"/>
    <n v="0"/>
    <n v="0"/>
  </r>
  <r>
    <s v="TXN001546"/>
    <n v="1344.61"/>
    <n v="1344.61"/>
    <s v="SUCCESS"/>
    <s v="SUCCESS"/>
    <n v="1"/>
    <s v="found"/>
    <s v="Not Duplicate"/>
    <s v="match"/>
    <s v="match"/>
    <n v="0"/>
    <d v="2026-02-26T00:00:00"/>
    <n v="3"/>
    <s v="SLA Breached"/>
    <x v="2"/>
    <n v="0"/>
    <n v="0"/>
    <n v="0"/>
    <n v="0"/>
    <n v="1"/>
  </r>
  <r>
    <s v="TXN001547"/>
    <n v="1008.48"/>
    <n v="1008.48"/>
    <s v="SUCCESS"/>
    <s v="SUCCESS"/>
    <n v="1"/>
    <s v="found"/>
    <s v="Not Duplicate"/>
    <s v="match"/>
    <s v="match"/>
    <n v="0"/>
    <d v="2026-01-13T00:00:00"/>
    <n v="2"/>
    <s v="Within SLA"/>
    <x v="0"/>
    <n v="0"/>
    <n v="0"/>
    <n v="0"/>
    <n v="0"/>
    <n v="0"/>
  </r>
  <r>
    <s v="TXN001548"/>
    <n v="1268.3900000000001"/>
    <n v="1268.3900000000001"/>
    <s v="SUCCESS"/>
    <s v="SUCCESS"/>
    <n v="1"/>
    <s v="found"/>
    <s v="Not Duplicate"/>
    <s v="match"/>
    <s v="match"/>
    <n v="0"/>
    <d v="2026-02-03T00:00:00"/>
    <n v="1"/>
    <s v="Within SLA"/>
    <x v="1"/>
    <n v="0"/>
    <n v="0"/>
    <n v="0"/>
    <n v="0"/>
    <n v="0"/>
  </r>
  <r>
    <s v="TXN001549"/>
    <n v="3039.75"/>
    <n v="3039.75"/>
    <s v="FAILED"/>
    <s v="FAILED"/>
    <n v="1"/>
    <s v="found"/>
    <s v="Not Duplicate"/>
    <s v="match"/>
    <s v="match"/>
    <n v="0"/>
    <d v="2026-01-13T00:00:00"/>
    <n v="3"/>
    <s v="SLA Breached"/>
    <x v="0"/>
    <n v="0"/>
    <n v="0"/>
    <n v="0"/>
    <n v="0"/>
    <n v="1"/>
  </r>
  <r>
    <s v="TXN001550"/>
    <n v="2269.89"/>
    <n v="2269.89"/>
    <s v="SUCCESS"/>
    <s v="SUCCESS"/>
    <n v="1"/>
    <s v="found"/>
    <s v="Not Duplicate"/>
    <s v="match"/>
    <s v="match"/>
    <n v="0"/>
    <d v="2026-03-19T00:00:00"/>
    <n v="1"/>
    <s v="Within SLA"/>
    <x v="2"/>
    <n v="0"/>
    <n v="0"/>
    <n v="0"/>
    <n v="0"/>
    <n v="0"/>
  </r>
  <r>
    <s v="TXN001551"/>
    <n v="7600.28"/>
    <n v="7600.28"/>
    <s v="SUCCESS"/>
    <s v="SUCCESS"/>
    <n v="1"/>
    <s v="found"/>
    <s v="Not Duplicate"/>
    <s v="match"/>
    <s v="match"/>
    <n v="0"/>
    <d v="2026-03-30T00:00:00"/>
    <n v="0"/>
    <s v="Within SLA"/>
    <x v="0"/>
    <n v="0"/>
    <n v="0"/>
    <n v="0"/>
    <n v="0"/>
    <n v="0"/>
  </r>
  <r>
    <s v="TXN001552"/>
    <n v="5799.29"/>
    <n v="5799.29"/>
    <s v="SUCCESS"/>
    <s v="FAILED"/>
    <n v="1"/>
    <s v="found"/>
    <s v="Not Duplicate"/>
    <s v="match"/>
    <s v="mismatch"/>
    <n v="0"/>
    <d v="2026-02-06T00:00:00"/>
    <n v="0"/>
    <s v="Within SLA"/>
    <x v="0"/>
    <n v="0"/>
    <n v="0"/>
    <n v="0"/>
    <n v="1"/>
    <n v="0"/>
  </r>
  <r>
    <s v="TXN001553"/>
    <n v="1491.74"/>
    <n v="1491.74"/>
    <s v="SUCCESS"/>
    <s v="SUCCESS"/>
    <n v="1"/>
    <s v="found"/>
    <s v="Not Duplicate"/>
    <s v="match"/>
    <s v="match"/>
    <n v="0"/>
    <d v="2026-01-26T00:00:00"/>
    <n v="2"/>
    <s v="Within SLA"/>
    <x v="1"/>
    <n v="0"/>
    <n v="0"/>
    <n v="0"/>
    <n v="0"/>
    <n v="0"/>
  </r>
  <r>
    <s v="TXN001554"/>
    <n v="7125.24"/>
    <n v="7125.24"/>
    <s v="SUCCESS"/>
    <s v="SUCCESS"/>
    <n v="1"/>
    <s v="found"/>
    <s v="Not Duplicate"/>
    <s v="match"/>
    <s v="match"/>
    <n v="0"/>
    <d v="2026-03-31T00:00:00"/>
    <n v="2"/>
    <s v="Within SLA"/>
    <x v="3"/>
    <n v="0"/>
    <n v="0"/>
    <n v="0"/>
    <n v="0"/>
    <n v="0"/>
  </r>
  <r>
    <s v="TXN001555"/>
    <n v="45810.89"/>
    <n v="45810.89"/>
    <s v="SUCCESS"/>
    <s v="SUCCESS"/>
    <n v="1"/>
    <s v="found"/>
    <s v="Not Duplicate"/>
    <s v="match"/>
    <s v="match"/>
    <n v="0"/>
    <d v="2026-02-13T00:00:00"/>
    <n v="2"/>
    <s v="Within SLA"/>
    <x v="2"/>
    <n v="0"/>
    <n v="0"/>
    <n v="0"/>
    <n v="0"/>
    <n v="0"/>
  </r>
  <r>
    <s v="TXN001556"/>
    <n v="22322.79"/>
    <n v="22322.79"/>
    <s v="REVERSED"/>
    <s v="REVERSED"/>
    <n v="1"/>
    <s v="found"/>
    <s v="Not Duplicate"/>
    <s v="match"/>
    <s v="match"/>
    <n v="0"/>
    <d v="2026-03-06T00:00:00"/>
    <n v="1"/>
    <s v="Within SLA"/>
    <x v="1"/>
    <n v="0"/>
    <n v="0"/>
    <n v="0"/>
    <n v="0"/>
    <n v="0"/>
  </r>
  <r>
    <s v="TXN001557"/>
    <n v="6658.92"/>
    <n v="6658.92"/>
    <s v="SUCCESS"/>
    <s v="SUCCESS"/>
    <n v="1"/>
    <s v="found"/>
    <s v="Not Duplicate"/>
    <s v="match"/>
    <s v="match"/>
    <n v="0"/>
    <d v="2026-01-27T00:00:00"/>
    <n v="1"/>
    <s v="Within SLA"/>
    <x v="3"/>
    <n v="0"/>
    <n v="0"/>
    <n v="0"/>
    <n v="0"/>
    <n v="0"/>
  </r>
  <r>
    <s v="TXN001558"/>
    <n v="1881.12"/>
    <n v="1881.12"/>
    <s v="SUCCESS"/>
    <s v="SUCCESS"/>
    <n v="1"/>
    <s v="found"/>
    <s v="Not Duplicate"/>
    <s v="match"/>
    <s v="match"/>
    <n v="0"/>
    <d v="2026-01-10T00:00:00"/>
    <n v="1"/>
    <s v="Within SLA"/>
    <x v="2"/>
    <n v="0"/>
    <n v="0"/>
    <n v="0"/>
    <n v="0"/>
    <n v="0"/>
  </r>
  <r>
    <s v="TXN001559"/>
    <n v="2513.42"/>
    <n v="2513.42"/>
    <s v="SUCCESS"/>
    <s v="SUCCESS"/>
    <n v="1"/>
    <s v="found"/>
    <s v="Not Duplicate"/>
    <s v="match"/>
    <s v="match"/>
    <n v="0"/>
    <d v="2026-03-01T00:00:00"/>
    <n v="1"/>
    <s v="Within SLA"/>
    <x v="3"/>
    <n v="0"/>
    <n v="0"/>
    <n v="0"/>
    <n v="0"/>
    <n v="0"/>
  </r>
  <r>
    <s v="TXN001560"/>
    <n v="1242.56"/>
    <n v="1242.56"/>
    <s v="SUCCESS"/>
    <s v="SUCCESS"/>
    <n v="1"/>
    <s v="found"/>
    <s v="Not Duplicate"/>
    <s v="match"/>
    <s v="match"/>
    <n v="0"/>
    <d v="2026-01-10T00:00:00"/>
    <n v="2"/>
    <s v="Within SLA"/>
    <x v="0"/>
    <n v="0"/>
    <n v="0"/>
    <n v="0"/>
    <n v="0"/>
    <n v="0"/>
  </r>
  <r>
    <s v="TXN001561"/>
    <n v="4753.7299999999996"/>
    <n v="4753.7299999999996"/>
    <s v="SUCCESS"/>
    <s v="SUCCESS"/>
    <n v="1"/>
    <s v="found"/>
    <s v="Not Duplicate"/>
    <s v="match"/>
    <s v="match"/>
    <n v="0"/>
    <d v="2026-01-29T00:00:00"/>
    <n v="3"/>
    <s v="SLA Breached"/>
    <x v="0"/>
    <n v="0"/>
    <n v="0"/>
    <n v="0"/>
    <n v="0"/>
    <n v="1"/>
  </r>
  <r>
    <s v="TXN001562"/>
    <n v="1751.42"/>
    <n v="1751.42"/>
    <s v="REVERSED"/>
    <s v="REVERSED"/>
    <n v="1"/>
    <s v="found"/>
    <s v="Not Duplicate"/>
    <s v="match"/>
    <s v="match"/>
    <n v="0"/>
    <d v="2026-01-27T00:00:00"/>
    <n v="5"/>
    <s v="SLA Breached"/>
    <x v="1"/>
    <n v="0"/>
    <n v="0"/>
    <n v="0"/>
    <n v="0"/>
    <n v="1"/>
  </r>
  <r>
    <s v="TXN001563"/>
    <n v="1550.24"/>
    <n v="1550.24"/>
    <s v="FAILED"/>
    <s v="FAILED"/>
    <n v="1"/>
    <s v="found"/>
    <s v="Not Duplicate"/>
    <s v="match"/>
    <s v="match"/>
    <n v="0"/>
    <d v="2026-03-20T00:00:00"/>
    <n v="1"/>
    <s v="Within SLA"/>
    <x v="2"/>
    <n v="0"/>
    <n v="0"/>
    <n v="0"/>
    <n v="0"/>
    <n v="0"/>
  </r>
  <r>
    <s v="TXN001564"/>
    <n v="1067.96"/>
    <n v="1067.96"/>
    <s v="SUCCESS"/>
    <s v="SUCCESS"/>
    <n v="1"/>
    <s v="found"/>
    <s v="Not Duplicate"/>
    <s v="match"/>
    <s v="match"/>
    <n v="0"/>
    <d v="2026-01-04T00:00:00"/>
    <n v="2"/>
    <s v="Within SLA"/>
    <x v="4"/>
    <n v="0"/>
    <n v="0"/>
    <n v="0"/>
    <n v="0"/>
    <n v="0"/>
  </r>
  <r>
    <s v="TXN001565"/>
    <n v="5717.25"/>
    <n v="5717.25"/>
    <s v="SUCCESS"/>
    <s v="SUCCESS"/>
    <n v="1"/>
    <s v="found"/>
    <s v="Not Duplicate"/>
    <s v="match"/>
    <s v="match"/>
    <n v="0"/>
    <d v="2026-03-05T00:00:00"/>
    <n v="1"/>
    <s v="Within SLA"/>
    <x v="3"/>
    <n v="0"/>
    <n v="0"/>
    <n v="0"/>
    <n v="0"/>
    <n v="0"/>
  </r>
  <r>
    <s v="TXN001566"/>
    <n v="3011.87"/>
    <n v="3011.87"/>
    <s v="SUCCESS"/>
    <s v="FAILED"/>
    <n v="1"/>
    <s v="found"/>
    <s v="Not Duplicate"/>
    <s v="match"/>
    <s v="mismatch"/>
    <n v="0"/>
    <d v="2026-02-14T00:00:00"/>
    <n v="1"/>
    <s v="Within SLA"/>
    <x v="0"/>
    <n v="0"/>
    <n v="0"/>
    <n v="0"/>
    <n v="1"/>
    <n v="0"/>
  </r>
  <r>
    <s v="TXN001567"/>
    <n v="13802"/>
    <n v="13802"/>
    <s v="SUCCESS"/>
    <s v="SUCCESS"/>
    <n v="1"/>
    <s v="found"/>
    <s v="Not Duplicate"/>
    <s v="match"/>
    <s v="match"/>
    <n v="0"/>
    <d v="2026-03-28T00:00:00"/>
    <n v="2"/>
    <s v="Within SLA"/>
    <x v="0"/>
    <n v="0"/>
    <n v="0"/>
    <n v="0"/>
    <n v="0"/>
    <n v="0"/>
  </r>
  <r>
    <s v="TXN001568"/>
    <n v="6688.84"/>
    <n v="6688.84"/>
    <s v="FAILED"/>
    <s v="FAILED"/>
    <n v="1"/>
    <s v="found"/>
    <s v="Not Duplicate"/>
    <s v="match"/>
    <s v="match"/>
    <n v="0"/>
    <d v="2026-03-13T00:00:00"/>
    <n v="1"/>
    <s v="Within SLA"/>
    <x v="2"/>
    <n v="0"/>
    <n v="0"/>
    <n v="0"/>
    <n v="0"/>
    <n v="0"/>
  </r>
  <r>
    <s v="TXN001569"/>
    <n v="1805.98"/>
    <n v="1805.98"/>
    <s v="SUCCESS"/>
    <s v="SUCCESS"/>
    <n v="1"/>
    <s v="found"/>
    <s v="Not Duplicate"/>
    <s v="match"/>
    <s v="match"/>
    <n v="0"/>
    <d v="2026-02-02T00:00:00"/>
    <n v="1"/>
    <s v="Within SLA"/>
    <x v="1"/>
    <n v="0"/>
    <n v="0"/>
    <n v="0"/>
    <n v="0"/>
    <n v="0"/>
  </r>
  <r>
    <s v="TXN001570"/>
    <n v="1440.07"/>
    <n v="1440.07"/>
    <s v="SUCCESS"/>
    <s v="SUCCESS"/>
    <n v="1"/>
    <s v="found"/>
    <s v="Not Duplicate"/>
    <s v="match"/>
    <s v="match"/>
    <n v="0"/>
    <d v="2026-02-06T00:00:00"/>
    <n v="3"/>
    <s v="SLA Breached"/>
    <x v="0"/>
    <n v="0"/>
    <n v="0"/>
    <n v="0"/>
    <n v="0"/>
    <n v="1"/>
  </r>
  <r>
    <s v="TXN001571"/>
    <n v="2726.09"/>
    <n v="2726.09"/>
    <s v="SUCCESS"/>
    <s v="SUCCESS"/>
    <n v="1"/>
    <s v="found"/>
    <s v="Not Duplicate"/>
    <s v="match"/>
    <s v="match"/>
    <n v="0"/>
    <d v="2026-03-01T00:00:00"/>
    <n v="0"/>
    <s v="Within SLA"/>
    <x v="0"/>
    <n v="0"/>
    <n v="0"/>
    <n v="0"/>
    <n v="0"/>
    <n v="0"/>
  </r>
  <r>
    <s v="TXN001572"/>
    <n v="3782.24"/>
    <n v="3782.24"/>
    <s v="SUCCESS"/>
    <s v="SUCCESS"/>
    <n v="1"/>
    <s v="found"/>
    <s v="Not Duplicate"/>
    <s v="match"/>
    <s v="match"/>
    <n v="0"/>
    <d v="2026-03-06T00:00:00"/>
    <n v="1"/>
    <s v="Within SLA"/>
    <x v="0"/>
    <n v="0"/>
    <n v="0"/>
    <n v="0"/>
    <n v="0"/>
    <n v="0"/>
  </r>
  <r>
    <s v="TXN001573"/>
    <n v="2506.7800000000002"/>
    <n v="2506.7800000000002"/>
    <s v="SUCCESS"/>
    <s v="SUCCESS"/>
    <n v="1"/>
    <s v="found"/>
    <s v="Not Duplicate"/>
    <s v="match"/>
    <s v="match"/>
    <n v="0"/>
    <d v="2026-01-30T00:00:00"/>
    <n v="1"/>
    <s v="Within SLA"/>
    <x v="0"/>
    <n v="0"/>
    <n v="0"/>
    <n v="0"/>
    <n v="0"/>
    <n v="0"/>
  </r>
  <r>
    <s v="TXN001574"/>
    <n v="4142.3999999999996"/>
    <n v="4142.3999999999996"/>
    <s v="SUCCESS"/>
    <s v="SUCCESS"/>
    <n v="1"/>
    <s v="found"/>
    <s v="Not Duplicate"/>
    <s v="match"/>
    <s v="match"/>
    <n v="0"/>
    <d v="2026-01-29T00:00:00"/>
    <n v="3"/>
    <s v="SLA Breached"/>
    <x v="1"/>
    <n v="0"/>
    <n v="0"/>
    <n v="0"/>
    <n v="0"/>
    <n v="1"/>
  </r>
  <r>
    <s v="TXN001575"/>
    <n v="7264.51"/>
    <n v="7264.51"/>
    <s v="SUCCESS"/>
    <s v="SUCCESS"/>
    <n v="1"/>
    <s v="found"/>
    <s v="Not Duplicate"/>
    <s v="match"/>
    <s v="match"/>
    <n v="0"/>
    <d v="2026-03-07T00:00:00"/>
    <n v="1"/>
    <s v="Within SLA"/>
    <x v="3"/>
    <n v="0"/>
    <n v="0"/>
    <n v="0"/>
    <n v="0"/>
    <n v="0"/>
  </r>
  <r>
    <s v="TXN001576"/>
    <n v="2837.12"/>
    <n v="2837.12"/>
    <s v="SUCCESS"/>
    <s v="SUCCESS"/>
    <n v="2"/>
    <s v="found"/>
    <s v="Duplicate"/>
    <s v="match"/>
    <s v="match"/>
    <n v="0"/>
    <d v="2026-02-13T00:00:00"/>
    <n v="0"/>
    <s v="Within SLA"/>
    <x v="3"/>
    <n v="0"/>
    <n v="1"/>
    <n v="0"/>
    <n v="0"/>
    <n v="0"/>
  </r>
  <r>
    <s v="TXN001577"/>
    <n v="2677.86"/>
    <n v="2677.86"/>
    <s v="SUCCESS"/>
    <s v="SUCCESS"/>
    <n v="1"/>
    <s v="found"/>
    <s v="Not Duplicate"/>
    <s v="match"/>
    <s v="match"/>
    <n v="0"/>
    <d v="2026-01-06T00:00:00"/>
    <n v="5"/>
    <s v="SLA Breached"/>
    <x v="2"/>
    <n v="0"/>
    <n v="0"/>
    <n v="0"/>
    <n v="0"/>
    <n v="1"/>
  </r>
  <r>
    <s v="TXN001578"/>
    <n v="14006.99"/>
    <n v="14006.99"/>
    <s v="FAILED"/>
    <s v="FAILED"/>
    <n v="1"/>
    <s v="found"/>
    <s v="Not Duplicate"/>
    <s v="match"/>
    <s v="match"/>
    <n v="0"/>
    <d v="2026-01-31T00:00:00"/>
    <n v="0"/>
    <s v="Within SLA"/>
    <x v="2"/>
    <n v="0"/>
    <n v="0"/>
    <n v="0"/>
    <n v="0"/>
    <n v="0"/>
  </r>
  <r>
    <s v="TXN001579"/>
    <n v="2691.88"/>
    <n v="2691.88"/>
    <s v="SUCCESS"/>
    <s v="SUCCESS"/>
    <n v="1"/>
    <s v="found"/>
    <s v="Not Duplicate"/>
    <s v="match"/>
    <s v="match"/>
    <n v="0"/>
    <d v="2026-01-28T00:00:00"/>
    <n v="3"/>
    <s v="SLA Breached"/>
    <x v="1"/>
    <n v="0"/>
    <n v="0"/>
    <n v="0"/>
    <n v="0"/>
    <n v="1"/>
  </r>
  <r>
    <s v="TXN001580"/>
    <n v="6006.41"/>
    <n v="6006.41"/>
    <s v="SUCCESS"/>
    <s v="SUCCESS"/>
    <n v="1"/>
    <s v="found"/>
    <s v="Not Duplicate"/>
    <s v="match"/>
    <s v="match"/>
    <n v="0"/>
    <d v="2026-02-18T00:00:00"/>
    <n v="0"/>
    <s v="Within SLA"/>
    <x v="4"/>
    <n v="0"/>
    <n v="0"/>
    <n v="0"/>
    <n v="0"/>
    <n v="0"/>
  </r>
  <r>
    <s v="TXN001581"/>
    <n v="42164.21"/>
    <n v="42164.21"/>
    <s v="SUCCESS"/>
    <s v="FAILED"/>
    <n v="1"/>
    <s v="found"/>
    <s v="Not Duplicate"/>
    <s v="match"/>
    <s v="mismatch"/>
    <n v="0"/>
    <d v="2026-02-17T00:00:00"/>
    <n v="0"/>
    <s v="Within SLA"/>
    <x v="1"/>
    <n v="0"/>
    <n v="0"/>
    <n v="0"/>
    <n v="1"/>
    <n v="0"/>
  </r>
  <r>
    <s v="TXN001582"/>
    <n v="23568.23"/>
    <n v="23568.23"/>
    <s v="SUCCESS"/>
    <s v="SUCCESS"/>
    <n v="1"/>
    <s v="found"/>
    <s v="Not Duplicate"/>
    <s v="match"/>
    <s v="match"/>
    <n v="0"/>
    <d v="2026-03-27T00:00:00"/>
    <n v="0"/>
    <s v="Within SLA"/>
    <x v="0"/>
    <n v="0"/>
    <n v="0"/>
    <n v="0"/>
    <n v="0"/>
    <n v="0"/>
  </r>
  <r>
    <s v="TXN001583"/>
    <n v="662.6"/>
    <n v="662.6"/>
    <s v="SUCCESS"/>
    <s v="SUCCESS"/>
    <n v="1"/>
    <s v="found"/>
    <s v="Not Duplicate"/>
    <s v="match"/>
    <s v="match"/>
    <n v="0"/>
    <d v="2026-02-18T00:00:00"/>
    <n v="0"/>
    <s v="Within SLA"/>
    <x v="0"/>
    <n v="0"/>
    <n v="0"/>
    <n v="0"/>
    <n v="0"/>
    <n v="0"/>
  </r>
  <r>
    <s v="TXN001584"/>
    <n v="4815.01"/>
    <n v="4815.01"/>
    <s v="SUCCESS"/>
    <s v="SUCCESS"/>
    <n v="1"/>
    <s v="found"/>
    <s v="Not Duplicate"/>
    <s v="match"/>
    <s v="match"/>
    <n v="0"/>
    <d v="2026-03-10T00:00:00"/>
    <n v="5"/>
    <s v="SLA Breached"/>
    <x v="0"/>
    <n v="0"/>
    <n v="0"/>
    <n v="0"/>
    <n v="0"/>
    <n v="1"/>
  </r>
  <r>
    <s v="TXN001585"/>
    <n v="4715.5"/>
    <n v="4715.5"/>
    <s v="SUCCESS"/>
    <s v="FAILED"/>
    <n v="1"/>
    <s v="found"/>
    <s v="Not Duplicate"/>
    <s v="match"/>
    <s v="mismatch"/>
    <n v="0"/>
    <d v="2026-01-23T00:00:00"/>
    <n v="0"/>
    <s v="Within SLA"/>
    <x v="3"/>
    <n v="0"/>
    <n v="0"/>
    <n v="0"/>
    <n v="1"/>
    <n v="0"/>
  </r>
  <r>
    <s v="TXN001586"/>
    <n v="8110.37"/>
    <n v="8921.41"/>
    <s v="SUCCESS"/>
    <s v="SUCCESS"/>
    <n v="1"/>
    <s v="found"/>
    <s v="Not Duplicate"/>
    <s v="mismatch"/>
    <s v="match"/>
    <n v="811.04"/>
    <d v="2026-01-24T00:00:00"/>
    <n v="1"/>
    <s v="Within SLA"/>
    <x v="0"/>
    <n v="0"/>
    <n v="0"/>
    <n v="1"/>
    <n v="0"/>
    <n v="0"/>
  </r>
  <r>
    <s v="TXN001587"/>
    <n v="1442.87"/>
    <n v="1442.87"/>
    <s v="SUCCESS"/>
    <s v="SUCCESS"/>
    <n v="1"/>
    <s v="found"/>
    <s v="Not Duplicate"/>
    <s v="match"/>
    <s v="match"/>
    <n v="0"/>
    <d v="2026-03-23T00:00:00"/>
    <n v="1"/>
    <s v="Within SLA"/>
    <x v="0"/>
    <n v="0"/>
    <n v="0"/>
    <n v="0"/>
    <n v="0"/>
    <n v="0"/>
  </r>
  <r>
    <s v="TXN001588"/>
    <n v="9052.92"/>
    <n v="9052.92"/>
    <s v="SUCCESS"/>
    <s v="SUCCESS"/>
    <n v="1"/>
    <s v="found"/>
    <s v="Not Duplicate"/>
    <s v="match"/>
    <s v="match"/>
    <n v="0"/>
    <d v="2026-01-19T00:00:00"/>
    <n v="0"/>
    <s v="Within SLA"/>
    <x v="1"/>
    <n v="0"/>
    <n v="0"/>
    <n v="0"/>
    <n v="0"/>
    <n v="0"/>
  </r>
  <r>
    <s v="TXN001589"/>
    <n v="7120.83"/>
    <n v="7120.83"/>
    <s v="FAILED"/>
    <s v="FAILED"/>
    <n v="1"/>
    <s v="found"/>
    <s v="Not Duplicate"/>
    <s v="match"/>
    <s v="match"/>
    <n v="0"/>
    <d v="2026-03-09T00:00:00"/>
    <n v="0"/>
    <s v="Within SLA"/>
    <x v="2"/>
    <n v="0"/>
    <n v="0"/>
    <n v="0"/>
    <n v="0"/>
    <n v="0"/>
  </r>
  <r>
    <s v="TXN001590"/>
    <n v="3746.49"/>
    <n v="3746.49"/>
    <s v="SUCCESS"/>
    <s v="SUCCESS"/>
    <n v="2"/>
    <s v="found"/>
    <s v="Duplicate"/>
    <s v="match"/>
    <s v="match"/>
    <n v="0"/>
    <d v="2026-01-26T00:00:00"/>
    <n v="3"/>
    <s v="SLA Breached"/>
    <x v="2"/>
    <n v="0"/>
    <n v="1"/>
    <n v="0"/>
    <n v="0"/>
    <n v="1"/>
  </r>
  <r>
    <s v="TXN001591"/>
    <n v="1281.2"/>
    <n v="1281.2"/>
    <s v="SUCCESS"/>
    <s v="SUCCESS"/>
    <n v="1"/>
    <s v="found"/>
    <s v="Not Duplicate"/>
    <s v="match"/>
    <s v="match"/>
    <n v="0"/>
    <d v="2026-02-25T00:00:00"/>
    <n v="2"/>
    <s v="Within SLA"/>
    <x v="3"/>
    <n v="0"/>
    <n v="0"/>
    <n v="0"/>
    <n v="0"/>
    <n v="0"/>
  </r>
  <r>
    <s v="TXN001592"/>
    <n v="17127.580000000002"/>
    <n v="17127.580000000002"/>
    <s v="REVERSED"/>
    <s v="REVERSED"/>
    <n v="1"/>
    <s v="found"/>
    <s v="Not Duplicate"/>
    <s v="match"/>
    <s v="match"/>
    <n v="0"/>
    <d v="2026-01-05T00:00:00"/>
    <n v="1"/>
    <s v="Within SLA"/>
    <x v="1"/>
    <n v="0"/>
    <n v="0"/>
    <n v="0"/>
    <n v="0"/>
    <n v="0"/>
  </r>
  <r>
    <s v="TXN001593"/>
    <n v="31015.82"/>
    <n v="31015.82"/>
    <s v="SUCCESS"/>
    <s v="SUCCESS"/>
    <n v="1"/>
    <s v="found"/>
    <s v="Not Duplicate"/>
    <s v="match"/>
    <s v="match"/>
    <n v="0"/>
    <d v="2026-01-02T00:00:00"/>
    <n v="1"/>
    <s v="Within SLA"/>
    <x v="3"/>
    <n v="0"/>
    <n v="0"/>
    <n v="0"/>
    <n v="0"/>
    <n v="0"/>
  </r>
  <r>
    <s v="TXN001594"/>
    <n v="2818.97"/>
    <n v="2818.97"/>
    <s v="FAILED"/>
    <s v="FAILED"/>
    <n v="1"/>
    <s v="found"/>
    <s v="Not Duplicate"/>
    <s v="match"/>
    <s v="match"/>
    <n v="0"/>
    <d v="2026-02-26T00:00:00"/>
    <n v="0"/>
    <s v="Within SLA"/>
    <x v="0"/>
    <n v="0"/>
    <n v="0"/>
    <n v="0"/>
    <n v="0"/>
    <n v="0"/>
  </r>
  <r>
    <s v="TXN001595"/>
    <n v="1028.3"/>
    <n v="1028.3"/>
    <s v="SUCCESS"/>
    <s v="SUCCESS"/>
    <n v="1"/>
    <s v="found"/>
    <s v="Not Duplicate"/>
    <s v="match"/>
    <s v="match"/>
    <n v="0"/>
    <d v="2026-01-27T00:00:00"/>
    <n v="2"/>
    <s v="Within SLA"/>
    <x v="0"/>
    <n v="0"/>
    <n v="0"/>
    <n v="0"/>
    <n v="0"/>
    <n v="0"/>
  </r>
  <r>
    <s v="TXN001596"/>
    <n v="2379.21"/>
    <n v="2379.21"/>
    <s v="SUCCESS"/>
    <s v="SUCCESS"/>
    <n v="1"/>
    <s v="found"/>
    <s v="Not Duplicate"/>
    <s v="match"/>
    <s v="match"/>
    <n v="0"/>
    <d v="2026-01-30T00:00:00"/>
    <n v="3"/>
    <s v="SLA Breached"/>
    <x v="0"/>
    <n v="0"/>
    <n v="0"/>
    <n v="0"/>
    <n v="0"/>
    <n v="1"/>
  </r>
  <r>
    <s v="TXN001597"/>
    <n v="13888.18"/>
    <n v="13888.18"/>
    <s v="SUCCESS"/>
    <s v="SUCCESS"/>
    <n v="1"/>
    <s v="found"/>
    <s v="Not Duplicate"/>
    <s v="match"/>
    <s v="match"/>
    <n v="0"/>
    <d v="2026-01-26T00:00:00"/>
    <n v="1"/>
    <s v="Within SLA"/>
    <x v="2"/>
    <n v="0"/>
    <n v="0"/>
    <n v="0"/>
    <n v="0"/>
    <n v="0"/>
  </r>
  <r>
    <s v="TXN001598"/>
    <n v="2591.87"/>
    <n v="2591.87"/>
    <s v="SUCCESS"/>
    <s v="SUCCESS"/>
    <n v="1"/>
    <s v="found"/>
    <s v="Not Duplicate"/>
    <s v="match"/>
    <s v="match"/>
    <n v="0"/>
    <d v="2026-03-15T00:00:00"/>
    <n v="3"/>
    <s v="SLA Breached"/>
    <x v="3"/>
    <n v="0"/>
    <n v="0"/>
    <n v="0"/>
    <n v="0"/>
    <n v="1"/>
  </r>
  <r>
    <s v="TXN001599"/>
    <n v="2365.08"/>
    <n v="2365.08"/>
    <s v="SUCCESS"/>
    <s v="SUCCESS"/>
    <n v="1"/>
    <s v="found"/>
    <s v="Not Duplicate"/>
    <s v="match"/>
    <s v="match"/>
    <n v="0"/>
    <d v="2026-02-13T00:00:00"/>
    <n v="3"/>
    <s v="SLA Breached"/>
    <x v="0"/>
    <n v="0"/>
    <n v="0"/>
    <n v="0"/>
    <n v="0"/>
    <n v="1"/>
  </r>
  <r>
    <s v="TXN001600"/>
    <n v="2988.18"/>
    <n v="2988.18"/>
    <s v="SUCCESS"/>
    <s v="SUCCESS"/>
    <n v="1"/>
    <s v="found"/>
    <s v="Not Duplicate"/>
    <s v="match"/>
    <s v="match"/>
    <n v="0"/>
    <d v="2026-01-15T00:00:00"/>
    <n v="0"/>
    <s v="Within SLA"/>
    <x v="0"/>
    <n v="0"/>
    <n v="0"/>
    <n v="0"/>
    <n v="0"/>
    <n v="0"/>
  </r>
  <r>
    <s v="TXN001601"/>
    <n v="4062.96"/>
    <n v="4062.96"/>
    <s v="SUCCESS"/>
    <s v="SUCCESS"/>
    <n v="1"/>
    <s v="found"/>
    <s v="Not Duplicate"/>
    <s v="match"/>
    <s v="match"/>
    <n v="0"/>
    <d v="2026-02-20T00:00:00"/>
    <n v="1"/>
    <s v="Within SLA"/>
    <x v="2"/>
    <n v="0"/>
    <n v="0"/>
    <n v="0"/>
    <n v="0"/>
    <n v="0"/>
  </r>
  <r>
    <s v="TXN001602"/>
    <n v="29695.77"/>
    <n v="29695.77"/>
    <s v="SUCCESS"/>
    <s v="SUCCESS"/>
    <n v="1"/>
    <s v="found"/>
    <s v="Not Duplicate"/>
    <s v="match"/>
    <s v="match"/>
    <n v="0"/>
    <d v="2026-03-20T00:00:00"/>
    <n v="2"/>
    <s v="Within SLA"/>
    <x v="1"/>
    <n v="0"/>
    <n v="0"/>
    <n v="0"/>
    <n v="0"/>
    <n v="0"/>
  </r>
  <r>
    <s v="TXN001603"/>
    <n v="2896.28"/>
    <n v="2896.28"/>
    <s v="SUCCESS"/>
    <s v="SUCCESS"/>
    <n v="1"/>
    <s v="found"/>
    <s v="Not Duplicate"/>
    <s v="match"/>
    <s v="match"/>
    <n v="0"/>
    <d v="2026-02-13T00:00:00"/>
    <n v="5"/>
    <s v="SLA Breached"/>
    <x v="2"/>
    <n v="0"/>
    <n v="0"/>
    <n v="0"/>
    <n v="0"/>
    <n v="1"/>
  </r>
  <r>
    <s v="TXN001604"/>
    <n v="891.63"/>
    <n v="891.63"/>
    <s v="SUCCESS"/>
    <s v="SUCCESS"/>
    <n v="1"/>
    <s v="found"/>
    <s v="Not Duplicate"/>
    <s v="match"/>
    <s v="match"/>
    <n v="0"/>
    <d v="2026-02-16T00:00:00"/>
    <n v="3"/>
    <s v="SLA Breached"/>
    <x v="3"/>
    <n v="0"/>
    <n v="0"/>
    <n v="0"/>
    <n v="0"/>
    <n v="1"/>
  </r>
  <r>
    <s v="TXN001605"/>
    <n v="17966.18"/>
    <n v="17966.18"/>
    <s v="SUCCESS"/>
    <s v="SUCCESS"/>
    <n v="1"/>
    <s v="found"/>
    <s v="Not Duplicate"/>
    <s v="match"/>
    <s v="match"/>
    <n v="0"/>
    <d v="2026-01-11T00:00:00"/>
    <n v="3"/>
    <s v="SLA Breached"/>
    <x v="0"/>
    <n v="0"/>
    <n v="0"/>
    <n v="0"/>
    <n v="0"/>
    <n v="1"/>
  </r>
  <r>
    <s v="TXN001606"/>
    <n v="255"/>
    <n v="255"/>
    <s v="SUCCESS"/>
    <s v="SUCCESS"/>
    <n v="1"/>
    <s v="found"/>
    <s v="Not Duplicate"/>
    <s v="match"/>
    <s v="match"/>
    <n v="0"/>
    <d v="2026-03-07T00:00:00"/>
    <n v="0"/>
    <s v="Within SLA"/>
    <x v="0"/>
    <n v="0"/>
    <n v="0"/>
    <n v="0"/>
    <n v="0"/>
    <n v="0"/>
  </r>
  <r>
    <s v="TXN001607"/>
    <n v="8321.14"/>
    <n v="8321.14"/>
    <s v="SUCCESS"/>
    <s v="SUCCESS"/>
    <n v="1"/>
    <s v="found"/>
    <s v="Not Duplicate"/>
    <s v="match"/>
    <s v="match"/>
    <n v="0"/>
    <d v="2026-02-25T00:00:00"/>
    <n v="3"/>
    <s v="SLA Breached"/>
    <x v="2"/>
    <n v="0"/>
    <n v="0"/>
    <n v="0"/>
    <n v="0"/>
    <n v="1"/>
  </r>
  <r>
    <s v="TXN001608"/>
    <n v="4303.63"/>
    <n v="4303.63"/>
    <s v="SUCCESS"/>
    <s v="SUCCESS"/>
    <n v="1"/>
    <s v="found"/>
    <s v="Not Duplicate"/>
    <s v="match"/>
    <s v="match"/>
    <n v="0"/>
    <d v="2026-03-26T00:00:00"/>
    <n v="0"/>
    <s v="Within SLA"/>
    <x v="0"/>
    <n v="0"/>
    <n v="0"/>
    <n v="0"/>
    <n v="0"/>
    <n v="0"/>
  </r>
  <r>
    <s v="TXN001609"/>
    <n v="2240.5700000000002"/>
    <n v="2240.5700000000002"/>
    <s v="SUCCESS"/>
    <s v="SUCCESS"/>
    <n v="1"/>
    <s v="found"/>
    <s v="Not Duplicate"/>
    <s v="match"/>
    <s v="match"/>
    <n v="0"/>
    <d v="2026-01-26T00:00:00"/>
    <n v="2"/>
    <s v="Within SLA"/>
    <x v="0"/>
    <n v="0"/>
    <n v="0"/>
    <n v="0"/>
    <n v="0"/>
    <n v="0"/>
  </r>
  <r>
    <s v="TXN001610"/>
    <n v="2276.67"/>
    <n v="2276.67"/>
    <s v="SUCCESS"/>
    <s v="SUCCESS"/>
    <n v="1"/>
    <s v="found"/>
    <s v="Not Duplicate"/>
    <s v="match"/>
    <s v="match"/>
    <n v="0"/>
    <d v="2026-03-05T00:00:00"/>
    <n v="3"/>
    <s v="SLA Breached"/>
    <x v="3"/>
    <n v="0"/>
    <n v="0"/>
    <n v="0"/>
    <n v="0"/>
    <n v="1"/>
  </r>
  <r>
    <s v="TXN001611"/>
    <n v="1001.63"/>
    <n v="1001.63"/>
    <s v="FAILED"/>
    <s v="FAILED"/>
    <n v="1"/>
    <s v="found"/>
    <s v="Not Duplicate"/>
    <s v="match"/>
    <s v="match"/>
    <n v="0"/>
    <d v="2026-01-14T00:00:00"/>
    <n v="3"/>
    <s v="SLA Breached"/>
    <x v="0"/>
    <n v="0"/>
    <n v="0"/>
    <n v="0"/>
    <n v="0"/>
    <n v="1"/>
  </r>
  <r>
    <s v="TXN001612"/>
    <n v="11941.12"/>
    <n v="11941.12"/>
    <s v="SUCCESS"/>
    <s v="SUCCESS"/>
    <n v="1"/>
    <s v="found"/>
    <s v="Not Duplicate"/>
    <s v="match"/>
    <s v="match"/>
    <n v="0"/>
    <d v="2026-02-10T00:00:00"/>
    <n v="1"/>
    <s v="Within SLA"/>
    <x v="3"/>
    <n v="0"/>
    <n v="0"/>
    <n v="0"/>
    <n v="0"/>
    <n v="0"/>
  </r>
  <r>
    <s v="TXN001613"/>
    <n v="701.35"/>
    <n v="701.35"/>
    <s v="SUCCESS"/>
    <s v="SUCCESS"/>
    <n v="1"/>
    <s v="found"/>
    <s v="Not Duplicate"/>
    <s v="match"/>
    <s v="match"/>
    <n v="0"/>
    <d v="2026-02-23T00:00:00"/>
    <n v="1"/>
    <s v="Within SLA"/>
    <x v="1"/>
    <n v="0"/>
    <n v="0"/>
    <n v="0"/>
    <n v="0"/>
    <n v="0"/>
  </r>
  <r>
    <s v="TXN001614"/>
    <n v="1603.64"/>
    <n v="1603.64"/>
    <s v="SUCCESS"/>
    <s v="SUCCESS"/>
    <n v="1"/>
    <s v="found"/>
    <s v="Not Duplicate"/>
    <s v="match"/>
    <s v="match"/>
    <n v="0"/>
    <d v="2026-02-17T00:00:00"/>
    <n v="0"/>
    <s v="Within SLA"/>
    <x v="0"/>
    <n v="0"/>
    <n v="0"/>
    <n v="0"/>
    <n v="0"/>
    <n v="0"/>
  </r>
  <r>
    <s v="TXN001615"/>
    <n v="1667.17"/>
    <n v="1667.17"/>
    <s v="SUCCESS"/>
    <s v="SUCCESS"/>
    <n v="1"/>
    <s v="found"/>
    <s v="Not Duplicate"/>
    <s v="match"/>
    <s v="match"/>
    <n v="0"/>
    <d v="2026-03-14T00:00:00"/>
    <n v="0"/>
    <s v="Within SLA"/>
    <x v="2"/>
    <n v="0"/>
    <n v="0"/>
    <n v="0"/>
    <n v="0"/>
    <n v="0"/>
  </r>
  <r>
    <s v="TXN001616"/>
    <n v="2930.15"/>
    <n v="2930.15"/>
    <s v="SUCCESS"/>
    <s v="SUCCESS"/>
    <n v="1"/>
    <s v="found"/>
    <s v="Not Duplicate"/>
    <s v="match"/>
    <s v="match"/>
    <n v="0"/>
    <d v="2026-01-31T00:00:00"/>
    <n v="2"/>
    <s v="Within SLA"/>
    <x v="0"/>
    <n v="0"/>
    <n v="0"/>
    <n v="0"/>
    <n v="0"/>
    <n v="0"/>
  </r>
  <r>
    <s v="TXN001617"/>
    <n v="23016.16"/>
    <n v="23016.16"/>
    <s v="SUCCESS"/>
    <s v="SUCCESS"/>
    <n v="1"/>
    <s v="found"/>
    <s v="Not Duplicate"/>
    <s v="match"/>
    <s v="match"/>
    <n v="0"/>
    <d v="2026-04-02T00:00:00"/>
    <n v="2"/>
    <s v="Within SLA"/>
    <x v="0"/>
    <n v="0"/>
    <n v="0"/>
    <n v="0"/>
    <n v="0"/>
    <n v="0"/>
  </r>
  <r>
    <s v="TXN001618"/>
    <n v="908.96"/>
    <n v="908.96"/>
    <s v="SUCCESS"/>
    <s v="SUCCESS"/>
    <n v="1"/>
    <s v="found"/>
    <s v="Not Duplicate"/>
    <s v="match"/>
    <s v="match"/>
    <n v="0"/>
    <d v="2026-01-09T00:00:00"/>
    <n v="0"/>
    <s v="Within SLA"/>
    <x v="3"/>
    <n v="0"/>
    <n v="0"/>
    <n v="0"/>
    <n v="0"/>
    <n v="0"/>
  </r>
  <r>
    <s v="TXN001619"/>
    <n v="2636.98"/>
    <n v="2636.98"/>
    <s v="SUCCESS"/>
    <s v="SUCCESS"/>
    <n v="1"/>
    <s v="found"/>
    <s v="Not Duplicate"/>
    <s v="match"/>
    <s v="match"/>
    <n v="0"/>
    <d v="2026-01-21T00:00:00"/>
    <n v="2"/>
    <s v="Within SLA"/>
    <x v="3"/>
    <n v="0"/>
    <n v="0"/>
    <n v="0"/>
    <n v="0"/>
    <n v="0"/>
  </r>
  <r>
    <s v="TXN001620"/>
    <n v="8470.77"/>
    <n v="8470.77"/>
    <s v="SUCCESS"/>
    <s v="SUCCESS"/>
    <n v="1"/>
    <s v="found"/>
    <s v="Not Duplicate"/>
    <s v="match"/>
    <s v="match"/>
    <n v="0"/>
    <d v="2026-01-26T00:00:00"/>
    <n v="1"/>
    <s v="Within SLA"/>
    <x v="1"/>
    <n v="0"/>
    <n v="0"/>
    <n v="0"/>
    <n v="0"/>
    <n v="0"/>
  </r>
  <r>
    <s v="TXN001621"/>
    <n v="7191.21"/>
    <n v="7191.21"/>
    <s v="FAILED"/>
    <s v="FAILED"/>
    <n v="1"/>
    <s v="found"/>
    <s v="Not Duplicate"/>
    <s v="match"/>
    <s v="match"/>
    <n v="0"/>
    <d v="2026-01-22T00:00:00"/>
    <n v="3"/>
    <s v="SLA Breached"/>
    <x v="0"/>
    <n v="0"/>
    <n v="0"/>
    <n v="0"/>
    <n v="0"/>
    <n v="1"/>
  </r>
  <r>
    <s v="TXN001622"/>
    <n v="1671.18"/>
    <n v="1671.18"/>
    <s v="SUCCESS"/>
    <s v="SUCCESS"/>
    <n v="1"/>
    <s v="found"/>
    <s v="Not Duplicate"/>
    <s v="match"/>
    <s v="match"/>
    <n v="0"/>
    <d v="2026-01-13T00:00:00"/>
    <n v="3"/>
    <s v="SLA Breached"/>
    <x v="0"/>
    <n v="0"/>
    <n v="0"/>
    <n v="0"/>
    <n v="0"/>
    <n v="1"/>
  </r>
  <r>
    <s v="TXN001623"/>
    <n v="4147.57"/>
    <n v="4147.57"/>
    <s v="SUCCESS"/>
    <s v="SUCCESS"/>
    <n v="1"/>
    <s v="found"/>
    <s v="Not Duplicate"/>
    <s v="match"/>
    <s v="match"/>
    <n v="0"/>
    <d v="2026-02-04T00:00:00"/>
    <n v="0"/>
    <s v="Within SLA"/>
    <x v="4"/>
    <n v="0"/>
    <n v="0"/>
    <n v="0"/>
    <n v="0"/>
    <n v="0"/>
  </r>
  <r>
    <s v="TXN001624"/>
    <n v="13610.02"/>
    <n v="13610.02"/>
    <s v="FAILED"/>
    <s v="FAILED"/>
    <n v="1"/>
    <s v="found"/>
    <s v="Not Duplicate"/>
    <s v="match"/>
    <s v="match"/>
    <n v="0"/>
    <d v="2026-01-01T00:00:00"/>
    <n v="0"/>
    <s v="Within SLA"/>
    <x v="2"/>
    <n v="0"/>
    <n v="0"/>
    <n v="0"/>
    <n v="0"/>
    <n v="0"/>
  </r>
  <r>
    <s v="TXN001625"/>
    <n v="1783.2"/>
    <n v="1783.2"/>
    <s v="SUCCESS"/>
    <s v="SUCCESS"/>
    <n v="1"/>
    <s v="found"/>
    <s v="Not Duplicate"/>
    <s v="match"/>
    <s v="match"/>
    <n v="0"/>
    <d v="2026-03-03T00:00:00"/>
    <n v="1"/>
    <s v="Within SLA"/>
    <x v="2"/>
    <n v="0"/>
    <n v="0"/>
    <n v="0"/>
    <n v="0"/>
    <n v="0"/>
  </r>
  <r>
    <s v="TXN001626"/>
    <n v="2636.76"/>
    <n v="2636.76"/>
    <s v="SUCCESS"/>
    <s v="SUCCESS"/>
    <n v="1"/>
    <s v="found"/>
    <s v="Not Duplicate"/>
    <s v="match"/>
    <s v="match"/>
    <n v="0"/>
    <d v="2026-03-15T00:00:00"/>
    <n v="3"/>
    <s v="SLA Breached"/>
    <x v="3"/>
    <n v="0"/>
    <n v="0"/>
    <n v="0"/>
    <n v="0"/>
    <n v="1"/>
  </r>
  <r>
    <s v="TXN001627"/>
    <n v="8542.4599999999991"/>
    <n v="8542.4599999999991"/>
    <s v="SUCCESS"/>
    <s v="SUCCESS"/>
    <n v="1"/>
    <s v="found"/>
    <s v="Not Duplicate"/>
    <s v="match"/>
    <s v="match"/>
    <n v="0"/>
    <d v="2026-02-01T00:00:00"/>
    <n v="0"/>
    <s v="Within SLA"/>
    <x v="0"/>
    <n v="0"/>
    <n v="0"/>
    <n v="0"/>
    <n v="0"/>
    <n v="0"/>
  </r>
  <r>
    <s v="TXN001628"/>
    <n v="2917.84"/>
    <n v="2917.84"/>
    <s v="SUCCESS"/>
    <s v="SUCCESS"/>
    <n v="1"/>
    <s v="found"/>
    <s v="Not Duplicate"/>
    <s v="match"/>
    <s v="match"/>
    <n v="0"/>
    <d v="2026-02-11T00:00:00"/>
    <n v="2"/>
    <s v="Within SLA"/>
    <x v="3"/>
    <n v="0"/>
    <n v="0"/>
    <n v="0"/>
    <n v="0"/>
    <n v="0"/>
  </r>
  <r>
    <s v="TXN001629"/>
    <n v="9664.74"/>
    <n v="9664.74"/>
    <s v="FAILED"/>
    <s v="FAILED"/>
    <n v="1"/>
    <s v="found"/>
    <s v="Not Duplicate"/>
    <s v="match"/>
    <s v="match"/>
    <n v="0"/>
    <d v="2026-03-26T00:00:00"/>
    <n v="2"/>
    <s v="Within SLA"/>
    <x v="0"/>
    <n v="0"/>
    <n v="0"/>
    <n v="0"/>
    <n v="0"/>
    <n v="0"/>
  </r>
  <r>
    <s v="TXN001630"/>
    <n v="6123.91"/>
    <n v="6123.91"/>
    <s v="SUCCESS"/>
    <s v="SUCCESS"/>
    <n v="1"/>
    <s v="found"/>
    <s v="Not Duplicate"/>
    <s v="match"/>
    <s v="match"/>
    <n v="0"/>
    <d v="2026-03-04T00:00:00"/>
    <n v="3"/>
    <s v="SLA Breached"/>
    <x v="0"/>
    <n v="0"/>
    <n v="0"/>
    <n v="0"/>
    <n v="0"/>
    <n v="1"/>
  </r>
  <r>
    <s v="TXN001631"/>
    <n v="1610.78"/>
    <n v="1610.78"/>
    <s v="SUCCESS"/>
    <s v="SUCCESS"/>
    <n v="1"/>
    <s v="found"/>
    <s v="Not Duplicate"/>
    <s v="match"/>
    <s v="match"/>
    <n v="0"/>
    <d v="2026-03-14T00:00:00"/>
    <n v="2"/>
    <s v="Within SLA"/>
    <x v="1"/>
    <n v="0"/>
    <n v="0"/>
    <n v="0"/>
    <n v="0"/>
    <n v="0"/>
  </r>
  <r>
    <s v="TXN001632"/>
    <n v="13341.93"/>
    <n v="13341.93"/>
    <s v="SUCCESS"/>
    <s v="SUCCESS"/>
    <n v="1"/>
    <s v="found"/>
    <s v="Not Duplicate"/>
    <s v="match"/>
    <s v="match"/>
    <n v="0"/>
    <d v="2026-02-23T00:00:00"/>
    <n v="0"/>
    <s v="Within SLA"/>
    <x v="0"/>
    <n v="0"/>
    <n v="0"/>
    <n v="0"/>
    <n v="0"/>
    <n v="0"/>
  </r>
  <r>
    <s v="TXN001633"/>
    <n v="6862.38"/>
    <n v="6862.38"/>
    <s v="SUCCESS"/>
    <s v="SUCCESS"/>
    <n v="1"/>
    <s v="found"/>
    <s v="Not Duplicate"/>
    <s v="match"/>
    <s v="match"/>
    <n v="0"/>
    <d v="2026-03-05T00:00:00"/>
    <n v="1"/>
    <s v="Within SLA"/>
    <x v="2"/>
    <n v="0"/>
    <n v="0"/>
    <n v="0"/>
    <n v="0"/>
    <n v="0"/>
  </r>
  <r>
    <s v="TXN001634"/>
    <n v="2036.83"/>
    <n v="2036.83"/>
    <s v="SUCCESS"/>
    <s v="SUCCESS"/>
    <n v="1"/>
    <s v="found"/>
    <s v="Not Duplicate"/>
    <s v="match"/>
    <s v="match"/>
    <n v="0"/>
    <d v="2026-01-05T00:00:00"/>
    <n v="1"/>
    <s v="Within SLA"/>
    <x v="0"/>
    <n v="0"/>
    <n v="0"/>
    <n v="0"/>
    <n v="0"/>
    <n v="0"/>
  </r>
  <r>
    <s v="TXN001635"/>
    <n v="7391.18"/>
    <n v="7391.18"/>
    <s v="SUCCESS"/>
    <s v="SUCCESS"/>
    <n v="1"/>
    <s v="found"/>
    <s v="Not Duplicate"/>
    <s v="match"/>
    <s v="match"/>
    <n v="0"/>
    <d v="2026-02-24T00:00:00"/>
    <n v="1"/>
    <s v="Within SLA"/>
    <x v="0"/>
    <n v="0"/>
    <n v="0"/>
    <n v="0"/>
    <n v="0"/>
    <n v="0"/>
  </r>
  <r>
    <s v="TXN001636"/>
    <n v="2531.33"/>
    <n v="2531.33"/>
    <s v="SUCCESS"/>
    <s v="SUCCESS"/>
    <n v="1"/>
    <s v="found"/>
    <s v="Not Duplicate"/>
    <s v="match"/>
    <s v="match"/>
    <n v="0"/>
    <d v="2026-01-25T00:00:00"/>
    <n v="1"/>
    <s v="Within SLA"/>
    <x v="1"/>
    <n v="0"/>
    <n v="0"/>
    <n v="0"/>
    <n v="0"/>
    <n v="0"/>
  </r>
  <r>
    <s v="TXN001637"/>
    <n v="11314.91"/>
    <n v="11314.91"/>
    <s v="SUCCESS"/>
    <s v="SUCCESS"/>
    <n v="1"/>
    <s v="found"/>
    <s v="Not Duplicate"/>
    <s v="match"/>
    <s v="match"/>
    <n v="0"/>
    <d v="2026-03-15T00:00:00"/>
    <n v="3"/>
    <s v="SLA Breached"/>
    <x v="0"/>
    <n v="0"/>
    <n v="0"/>
    <n v="0"/>
    <n v="0"/>
    <n v="1"/>
  </r>
  <r>
    <s v="TXN001638"/>
    <n v="4452.74"/>
    <n v="4452.74"/>
    <s v="SUCCESS"/>
    <s v="SUCCESS"/>
    <n v="1"/>
    <s v="found"/>
    <s v="Not Duplicate"/>
    <s v="match"/>
    <s v="match"/>
    <n v="0"/>
    <d v="2026-01-02T00:00:00"/>
    <n v="1"/>
    <s v="Within SLA"/>
    <x v="0"/>
    <n v="0"/>
    <n v="0"/>
    <n v="0"/>
    <n v="0"/>
    <n v="0"/>
  </r>
  <r>
    <s v="TXN001639"/>
    <n v="2487.66"/>
    <n v="2487.66"/>
    <s v="SUCCESS"/>
    <s v="SUCCESS"/>
    <n v="1"/>
    <s v="found"/>
    <s v="Not Duplicate"/>
    <s v="match"/>
    <s v="match"/>
    <n v="0"/>
    <d v="2026-01-05T00:00:00"/>
    <n v="1"/>
    <s v="Within SLA"/>
    <x v="2"/>
    <n v="0"/>
    <n v="0"/>
    <n v="0"/>
    <n v="0"/>
    <n v="0"/>
  </r>
  <r>
    <s v="TXN001640"/>
    <n v="31472.79"/>
    <n v="31472.79"/>
    <s v="SUCCESS"/>
    <s v="SUCCESS"/>
    <n v="1"/>
    <s v="found"/>
    <s v="Not Duplicate"/>
    <s v="match"/>
    <s v="match"/>
    <n v="0"/>
    <d v="2026-02-02T00:00:00"/>
    <n v="3"/>
    <s v="SLA Breached"/>
    <x v="0"/>
    <n v="0"/>
    <n v="0"/>
    <n v="0"/>
    <n v="0"/>
    <n v="1"/>
  </r>
  <r>
    <s v="TXN001641"/>
    <n v="4396.8599999999997"/>
    <n v="4396.8599999999997"/>
    <s v="SUCCESS"/>
    <s v="SUCCESS"/>
    <n v="1"/>
    <s v="found"/>
    <s v="Not Duplicate"/>
    <s v="match"/>
    <s v="match"/>
    <n v="0"/>
    <d v="2026-03-27T00:00:00"/>
    <n v="0"/>
    <s v="Within SLA"/>
    <x v="0"/>
    <n v="0"/>
    <n v="0"/>
    <n v="0"/>
    <n v="0"/>
    <n v="0"/>
  </r>
  <r>
    <s v="TXN001642"/>
    <n v="5124.3100000000004"/>
    <n v="5124.3100000000004"/>
    <s v="SUCCESS"/>
    <s v="SUCCESS"/>
    <n v="1"/>
    <s v="found"/>
    <s v="Not Duplicate"/>
    <s v="match"/>
    <s v="match"/>
    <n v="0"/>
    <d v="2026-02-09T00:00:00"/>
    <n v="2"/>
    <s v="Within SLA"/>
    <x v="2"/>
    <n v="0"/>
    <n v="0"/>
    <n v="0"/>
    <n v="0"/>
    <n v="0"/>
  </r>
  <r>
    <s v="TXN001643"/>
    <n v="2389.77"/>
    <n v="2389.77"/>
    <s v="SUCCESS"/>
    <s v="SUCCESS"/>
    <n v="1"/>
    <s v="found"/>
    <s v="Not Duplicate"/>
    <s v="match"/>
    <s v="match"/>
    <n v="0"/>
    <d v="2026-03-23T00:00:00"/>
    <n v="2"/>
    <s v="Within SLA"/>
    <x v="0"/>
    <n v="0"/>
    <n v="0"/>
    <n v="0"/>
    <n v="0"/>
    <n v="0"/>
  </r>
  <r>
    <s v="TXN001644"/>
    <n v="1745.12"/>
    <n v="1745.12"/>
    <s v="SUCCESS"/>
    <s v="SUCCESS"/>
    <n v="1"/>
    <s v="found"/>
    <s v="Not Duplicate"/>
    <s v="match"/>
    <s v="match"/>
    <n v="0"/>
    <d v="2026-01-26T00:00:00"/>
    <n v="0"/>
    <s v="Within SLA"/>
    <x v="3"/>
    <n v="0"/>
    <n v="0"/>
    <n v="0"/>
    <n v="0"/>
    <n v="0"/>
  </r>
  <r>
    <s v="TXN001645"/>
    <n v="3954.49"/>
    <n v="3954.49"/>
    <s v="SUCCESS"/>
    <s v="SUCCESS"/>
    <n v="1"/>
    <s v="found"/>
    <s v="Not Duplicate"/>
    <s v="match"/>
    <s v="match"/>
    <n v="0"/>
    <d v="2026-03-17T00:00:00"/>
    <n v="2"/>
    <s v="Within SLA"/>
    <x v="0"/>
    <n v="0"/>
    <n v="0"/>
    <n v="0"/>
    <n v="0"/>
    <n v="0"/>
  </r>
  <r>
    <s v="TXN001646"/>
    <n v="784.54"/>
    <n v="784.54"/>
    <s v="FAILED"/>
    <s v="FAILED"/>
    <n v="1"/>
    <s v="found"/>
    <s v="Not Duplicate"/>
    <s v="match"/>
    <s v="match"/>
    <n v="0"/>
    <d v="2026-03-27T00:00:00"/>
    <n v="3"/>
    <s v="SLA Breached"/>
    <x v="3"/>
    <n v="0"/>
    <n v="0"/>
    <n v="0"/>
    <n v="0"/>
    <n v="1"/>
  </r>
  <r>
    <s v="TXN001647"/>
    <n v="9713.36"/>
    <n v="9713.36"/>
    <s v="SUCCESS"/>
    <s v="SUCCESS"/>
    <n v="1"/>
    <s v="found"/>
    <s v="Not Duplicate"/>
    <s v="match"/>
    <s v="match"/>
    <n v="0"/>
    <d v="2026-02-01T00:00:00"/>
    <n v="3"/>
    <s v="SLA Breached"/>
    <x v="0"/>
    <n v="0"/>
    <n v="0"/>
    <n v="0"/>
    <n v="0"/>
    <n v="1"/>
  </r>
  <r>
    <s v="TXN001648"/>
    <n v="6766.82"/>
    <n v="6766.82"/>
    <s v="SUCCESS"/>
    <s v="SUCCESS"/>
    <n v="1"/>
    <s v="found"/>
    <s v="Not Duplicate"/>
    <s v="match"/>
    <s v="match"/>
    <n v="0"/>
    <d v="2026-01-03T00:00:00"/>
    <n v="2"/>
    <s v="Within SLA"/>
    <x v="0"/>
    <n v="0"/>
    <n v="0"/>
    <n v="0"/>
    <n v="0"/>
    <n v="0"/>
  </r>
  <r>
    <s v="TXN001649"/>
    <n v="12344.3"/>
    <e v="#N/A"/>
    <s v="SUCCESS"/>
    <e v="#N/A"/>
    <n v="0"/>
    <s v="missing"/>
    <s v="Not Duplicate"/>
    <s v="not processed"/>
    <s v="not processed"/>
    <s v="missing"/>
    <s v="not processed"/>
    <s v="not processed"/>
    <s v="Not Processed"/>
    <x v="1"/>
    <n v="1"/>
    <n v="0"/>
    <n v="0"/>
    <n v="0"/>
    <n v="0"/>
  </r>
  <r>
    <s v="TXN001650"/>
    <n v="4625.3"/>
    <n v="4625.3"/>
    <s v="SUCCESS"/>
    <s v="SUCCESS"/>
    <n v="1"/>
    <s v="found"/>
    <s v="Not Duplicate"/>
    <s v="match"/>
    <s v="match"/>
    <n v="0"/>
    <d v="2026-03-27T00:00:00"/>
    <n v="2"/>
    <s v="Within SLA"/>
    <x v="0"/>
    <n v="0"/>
    <n v="0"/>
    <n v="0"/>
    <n v="0"/>
    <n v="0"/>
  </r>
  <r>
    <s v="TXN001651"/>
    <n v="727.12"/>
    <n v="727.12"/>
    <s v="SUCCESS"/>
    <s v="SUCCESS"/>
    <n v="1"/>
    <s v="found"/>
    <s v="Not Duplicate"/>
    <s v="match"/>
    <s v="match"/>
    <n v="0"/>
    <d v="2026-01-21T00:00:00"/>
    <n v="1"/>
    <s v="Within SLA"/>
    <x v="2"/>
    <n v="0"/>
    <n v="0"/>
    <n v="0"/>
    <n v="0"/>
    <n v="0"/>
  </r>
  <r>
    <s v="TXN001652"/>
    <n v="3300.1"/>
    <n v="3300.1"/>
    <s v="SUCCESS"/>
    <s v="SUCCESS"/>
    <n v="1"/>
    <s v="found"/>
    <s v="Not Duplicate"/>
    <s v="match"/>
    <s v="match"/>
    <n v="0"/>
    <d v="2026-01-18T00:00:00"/>
    <n v="1"/>
    <s v="Within SLA"/>
    <x v="3"/>
    <n v="0"/>
    <n v="0"/>
    <n v="0"/>
    <n v="0"/>
    <n v="0"/>
  </r>
  <r>
    <s v="TXN001653"/>
    <n v="4179.75"/>
    <n v="4179.75"/>
    <s v="SUCCESS"/>
    <s v="SUCCESS"/>
    <n v="1"/>
    <s v="found"/>
    <s v="Not Duplicate"/>
    <s v="match"/>
    <s v="match"/>
    <n v="0"/>
    <d v="2026-04-01T00:00:00"/>
    <n v="1"/>
    <s v="Within SLA"/>
    <x v="2"/>
    <n v="0"/>
    <n v="0"/>
    <n v="0"/>
    <n v="0"/>
    <n v="0"/>
  </r>
  <r>
    <s v="TXN001654"/>
    <n v="2536.0500000000002"/>
    <n v="2536.0500000000002"/>
    <s v="FAILED"/>
    <s v="FAILED"/>
    <n v="1"/>
    <s v="found"/>
    <s v="Not Duplicate"/>
    <s v="match"/>
    <s v="match"/>
    <n v="0"/>
    <d v="2026-02-02T00:00:00"/>
    <n v="1"/>
    <s v="Within SLA"/>
    <x v="3"/>
    <n v="0"/>
    <n v="0"/>
    <n v="0"/>
    <n v="0"/>
    <n v="0"/>
  </r>
  <r>
    <s v="TXN001655"/>
    <n v="58411.29"/>
    <n v="58411.29"/>
    <s v="SUCCESS"/>
    <s v="SUCCESS"/>
    <n v="1"/>
    <s v="found"/>
    <s v="Not Duplicate"/>
    <s v="match"/>
    <s v="match"/>
    <n v="0"/>
    <d v="2026-02-10T00:00:00"/>
    <n v="0"/>
    <s v="Within SLA"/>
    <x v="3"/>
    <n v="0"/>
    <n v="0"/>
    <n v="0"/>
    <n v="0"/>
    <n v="0"/>
  </r>
  <r>
    <s v="TXN001656"/>
    <n v="5213.9399999999996"/>
    <n v="5213.9399999999996"/>
    <s v="SUCCESS"/>
    <s v="SUCCESS"/>
    <n v="1"/>
    <s v="found"/>
    <s v="Not Duplicate"/>
    <s v="match"/>
    <s v="match"/>
    <n v="0"/>
    <d v="2026-03-24T00:00:00"/>
    <n v="2"/>
    <s v="Within SLA"/>
    <x v="0"/>
    <n v="0"/>
    <n v="0"/>
    <n v="0"/>
    <n v="0"/>
    <n v="0"/>
  </r>
  <r>
    <s v="TXN001657"/>
    <n v="6929.41"/>
    <n v="6929.41"/>
    <s v="SUCCESS"/>
    <s v="SUCCESS"/>
    <n v="1"/>
    <s v="found"/>
    <s v="Not Duplicate"/>
    <s v="match"/>
    <s v="match"/>
    <n v="0"/>
    <d v="2026-03-20T00:00:00"/>
    <n v="0"/>
    <s v="Within SLA"/>
    <x v="0"/>
    <n v="0"/>
    <n v="0"/>
    <n v="0"/>
    <n v="0"/>
    <n v="0"/>
  </r>
  <r>
    <s v="TXN001658"/>
    <n v="5877.28"/>
    <e v="#N/A"/>
    <s v="SUCCESS"/>
    <e v="#N/A"/>
    <n v="0"/>
    <s v="missing"/>
    <s v="Not Duplicate"/>
    <s v="not processed"/>
    <s v="not processed"/>
    <s v="missing"/>
    <s v="not processed"/>
    <s v="not processed"/>
    <s v="Not Processed"/>
    <x v="0"/>
    <n v="1"/>
    <n v="0"/>
    <n v="0"/>
    <n v="0"/>
    <n v="0"/>
  </r>
  <r>
    <s v="TXN001659"/>
    <n v="2941.73"/>
    <n v="2941.73"/>
    <s v="SUCCESS"/>
    <s v="SUCCESS"/>
    <n v="1"/>
    <s v="found"/>
    <s v="Not Duplicate"/>
    <s v="match"/>
    <s v="match"/>
    <n v="0"/>
    <d v="2026-01-04T00:00:00"/>
    <n v="2"/>
    <s v="Within SLA"/>
    <x v="3"/>
    <n v="0"/>
    <n v="0"/>
    <n v="0"/>
    <n v="0"/>
    <n v="0"/>
  </r>
  <r>
    <s v="TXN001660"/>
    <n v="897.38"/>
    <n v="897.38"/>
    <s v="SUCCESS"/>
    <s v="SUCCESS"/>
    <n v="1"/>
    <s v="found"/>
    <s v="Not Duplicate"/>
    <s v="match"/>
    <s v="match"/>
    <n v="0"/>
    <d v="2026-03-31T00:00:00"/>
    <n v="1"/>
    <s v="Within SLA"/>
    <x v="2"/>
    <n v="0"/>
    <n v="0"/>
    <n v="0"/>
    <n v="0"/>
    <n v="0"/>
  </r>
  <r>
    <s v="TXN001661"/>
    <n v="4023.38"/>
    <n v="4023.38"/>
    <s v="SUCCESS"/>
    <s v="SUCCESS"/>
    <n v="1"/>
    <s v="found"/>
    <s v="Not Duplicate"/>
    <s v="match"/>
    <s v="match"/>
    <n v="0"/>
    <d v="2026-01-21T00:00:00"/>
    <n v="1"/>
    <s v="Within SLA"/>
    <x v="3"/>
    <n v="0"/>
    <n v="0"/>
    <n v="0"/>
    <n v="0"/>
    <n v="0"/>
  </r>
  <r>
    <s v="TXN001662"/>
    <n v="4442.3999999999996"/>
    <n v="4886.6400000000003"/>
    <s v="SUCCESS"/>
    <s v="SUCCESS"/>
    <n v="1"/>
    <s v="found"/>
    <s v="Not Duplicate"/>
    <s v="mismatch"/>
    <s v="match"/>
    <n v="444.24000000000069"/>
    <d v="2026-03-27T00:00:00"/>
    <n v="2"/>
    <s v="Within SLA"/>
    <x v="3"/>
    <n v="0"/>
    <n v="0"/>
    <n v="1"/>
    <n v="0"/>
    <n v="0"/>
  </r>
  <r>
    <s v="TXN001663"/>
    <n v="956.91"/>
    <n v="956.91"/>
    <s v="SUCCESS"/>
    <s v="SUCCESS"/>
    <n v="1"/>
    <s v="found"/>
    <s v="Not Duplicate"/>
    <s v="match"/>
    <s v="match"/>
    <n v="0"/>
    <d v="2026-03-11T00:00:00"/>
    <n v="3"/>
    <s v="SLA Breached"/>
    <x v="0"/>
    <n v="0"/>
    <n v="0"/>
    <n v="0"/>
    <n v="0"/>
    <n v="1"/>
  </r>
  <r>
    <s v="TXN001664"/>
    <n v="55392.95"/>
    <n v="55392.95"/>
    <s v="FAILED"/>
    <s v="FAILED"/>
    <n v="1"/>
    <s v="found"/>
    <s v="Not Duplicate"/>
    <s v="match"/>
    <s v="match"/>
    <n v="0"/>
    <d v="2026-02-05T00:00:00"/>
    <n v="1"/>
    <s v="Within SLA"/>
    <x v="1"/>
    <n v="0"/>
    <n v="0"/>
    <n v="0"/>
    <n v="0"/>
    <n v="0"/>
  </r>
  <r>
    <s v="TXN001665"/>
    <n v="2990.94"/>
    <n v="2990.94"/>
    <s v="SUCCESS"/>
    <s v="SUCCESS"/>
    <n v="1"/>
    <s v="found"/>
    <s v="Not Duplicate"/>
    <s v="match"/>
    <s v="match"/>
    <n v="0"/>
    <d v="2026-03-11T00:00:00"/>
    <n v="2"/>
    <s v="Within SLA"/>
    <x v="2"/>
    <n v="0"/>
    <n v="0"/>
    <n v="0"/>
    <n v="0"/>
    <n v="0"/>
  </r>
  <r>
    <s v="TXN001666"/>
    <n v="869.79"/>
    <n v="869.79"/>
    <s v="FAILED"/>
    <s v="FAILED"/>
    <n v="1"/>
    <s v="found"/>
    <s v="Not Duplicate"/>
    <s v="match"/>
    <s v="match"/>
    <n v="0"/>
    <d v="2026-02-03T00:00:00"/>
    <n v="2"/>
    <s v="Within SLA"/>
    <x v="2"/>
    <n v="0"/>
    <n v="0"/>
    <n v="0"/>
    <n v="0"/>
    <n v="0"/>
  </r>
  <r>
    <s v="TXN001667"/>
    <n v="17919.82"/>
    <n v="17919.82"/>
    <s v="SUCCESS"/>
    <s v="SUCCESS"/>
    <n v="1"/>
    <s v="found"/>
    <s v="Not Duplicate"/>
    <s v="match"/>
    <s v="match"/>
    <n v="0"/>
    <d v="2026-03-26T00:00:00"/>
    <n v="3"/>
    <s v="SLA Breached"/>
    <x v="0"/>
    <n v="0"/>
    <n v="0"/>
    <n v="0"/>
    <n v="0"/>
    <n v="1"/>
  </r>
  <r>
    <s v="TXN001668"/>
    <n v="31236.95"/>
    <n v="31236.95"/>
    <s v="SUCCESS"/>
    <s v="SUCCESS"/>
    <n v="1"/>
    <s v="found"/>
    <s v="Not Duplicate"/>
    <s v="match"/>
    <s v="match"/>
    <n v="0"/>
    <d v="2026-03-13T00:00:00"/>
    <n v="1"/>
    <s v="Within SLA"/>
    <x v="3"/>
    <n v="0"/>
    <n v="0"/>
    <n v="0"/>
    <n v="0"/>
    <n v="0"/>
  </r>
  <r>
    <s v="TXN001669"/>
    <n v="7631.2"/>
    <n v="7631.2"/>
    <s v="SUCCESS"/>
    <s v="SUCCESS"/>
    <n v="1"/>
    <s v="found"/>
    <s v="Not Duplicate"/>
    <s v="match"/>
    <s v="match"/>
    <n v="0"/>
    <d v="2026-03-26T00:00:00"/>
    <n v="2"/>
    <s v="Within SLA"/>
    <x v="1"/>
    <n v="0"/>
    <n v="0"/>
    <n v="0"/>
    <n v="0"/>
    <n v="0"/>
  </r>
  <r>
    <s v="TXN001670"/>
    <n v="5454.42"/>
    <n v="5454.42"/>
    <s v="SUCCESS"/>
    <s v="SUCCESS"/>
    <n v="1"/>
    <s v="found"/>
    <s v="Not Duplicate"/>
    <s v="match"/>
    <s v="match"/>
    <n v="0"/>
    <d v="2026-03-08T00:00:00"/>
    <n v="0"/>
    <s v="Within SLA"/>
    <x v="0"/>
    <n v="0"/>
    <n v="0"/>
    <n v="0"/>
    <n v="0"/>
    <n v="0"/>
  </r>
  <r>
    <s v="TXN001671"/>
    <n v="7956.46"/>
    <n v="7956.46"/>
    <s v="SUCCESS"/>
    <s v="SUCCESS"/>
    <n v="1"/>
    <s v="found"/>
    <s v="Not Duplicate"/>
    <s v="match"/>
    <s v="match"/>
    <n v="0"/>
    <d v="2026-03-31T00:00:00"/>
    <n v="0"/>
    <s v="Within SLA"/>
    <x v="2"/>
    <n v="0"/>
    <n v="0"/>
    <n v="0"/>
    <n v="0"/>
    <n v="0"/>
  </r>
  <r>
    <s v="TXN001672"/>
    <n v="4947.43"/>
    <n v="4947.43"/>
    <s v="SUCCESS"/>
    <s v="SUCCESS"/>
    <n v="1"/>
    <s v="found"/>
    <s v="Not Duplicate"/>
    <s v="match"/>
    <s v="match"/>
    <n v="0"/>
    <d v="2026-03-18T00:00:00"/>
    <n v="2"/>
    <s v="Within SLA"/>
    <x v="3"/>
    <n v="0"/>
    <n v="0"/>
    <n v="0"/>
    <n v="0"/>
    <n v="0"/>
  </r>
  <r>
    <s v="TXN001673"/>
    <n v="2723.46"/>
    <n v="2723.46"/>
    <s v="SUCCESS"/>
    <s v="SUCCESS"/>
    <n v="1"/>
    <s v="found"/>
    <s v="Not Duplicate"/>
    <s v="match"/>
    <s v="match"/>
    <n v="0"/>
    <d v="2026-03-10T00:00:00"/>
    <n v="0"/>
    <s v="Within SLA"/>
    <x v="1"/>
    <n v="0"/>
    <n v="0"/>
    <n v="0"/>
    <n v="0"/>
    <n v="0"/>
  </r>
  <r>
    <s v="TXN001674"/>
    <n v="599.89"/>
    <n v="599.89"/>
    <s v="SUCCESS"/>
    <s v="SUCCESS"/>
    <n v="1"/>
    <s v="found"/>
    <s v="Not Duplicate"/>
    <s v="match"/>
    <s v="match"/>
    <n v="0"/>
    <d v="2026-03-28T00:00:00"/>
    <n v="1"/>
    <s v="Within SLA"/>
    <x v="0"/>
    <n v="0"/>
    <n v="0"/>
    <n v="0"/>
    <n v="0"/>
    <n v="0"/>
  </r>
  <r>
    <s v="TXN001675"/>
    <n v="1759.36"/>
    <n v="1759.36"/>
    <s v="SUCCESS"/>
    <s v="SUCCESS"/>
    <n v="1"/>
    <s v="found"/>
    <s v="Not Duplicate"/>
    <s v="match"/>
    <s v="match"/>
    <n v="0"/>
    <d v="2026-03-02T00:00:00"/>
    <n v="0"/>
    <s v="Within SLA"/>
    <x v="1"/>
    <n v="0"/>
    <n v="0"/>
    <n v="0"/>
    <n v="0"/>
    <n v="0"/>
  </r>
  <r>
    <s v="TXN001676"/>
    <n v="5285.9"/>
    <n v="5285.9"/>
    <s v="SUCCESS"/>
    <s v="SUCCESS"/>
    <n v="1"/>
    <s v="found"/>
    <s v="Not Duplicate"/>
    <s v="match"/>
    <s v="match"/>
    <n v="0"/>
    <d v="2026-01-21T00:00:00"/>
    <n v="1"/>
    <s v="Within SLA"/>
    <x v="3"/>
    <n v="0"/>
    <n v="0"/>
    <n v="0"/>
    <n v="0"/>
    <n v="0"/>
  </r>
  <r>
    <s v="TXN001677"/>
    <n v="16815.3"/>
    <n v="16815.3"/>
    <s v="SUCCESS"/>
    <s v="SUCCESS"/>
    <n v="1"/>
    <s v="found"/>
    <s v="Not Duplicate"/>
    <s v="match"/>
    <s v="match"/>
    <n v="0"/>
    <d v="2026-03-16T00:00:00"/>
    <n v="1"/>
    <s v="Within SLA"/>
    <x v="2"/>
    <n v="0"/>
    <n v="0"/>
    <n v="0"/>
    <n v="0"/>
    <n v="0"/>
  </r>
  <r>
    <s v="TXN001678"/>
    <n v="920.48"/>
    <n v="920.48"/>
    <s v="FAILED"/>
    <s v="FAILED"/>
    <n v="1"/>
    <s v="found"/>
    <s v="Not Duplicate"/>
    <s v="match"/>
    <s v="match"/>
    <n v="0"/>
    <d v="2026-02-11T00:00:00"/>
    <n v="0"/>
    <s v="Within SLA"/>
    <x v="2"/>
    <n v="0"/>
    <n v="0"/>
    <n v="0"/>
    <n v="0"/>
    <n v="0"/>
  </r>
  <r>
    <s v="TXN001679"/>
    <n v="1097.1400000000001"/>
    <n v="1097.1400000000001"/>
    <s v="SUCCESS"/>
    <s v="SUCCESS"/>
    <n v="1"/>
    <s v="found"/>
    <s v="Not Duplicate"/>
    <s v="match"/>
    <s v="match"/>
    <n v="0"/>
    <d v="2026-02-02T00:00:00"/>
    <n v="0"/>
    <s v="Within SLA"/>
    <x v="2"/>
    <n v="0"/>
    <n v="0"/>
    <n v="0"/>
    <n v="0"/>
    <n v="0"/>
  </r>
  <r>
    <s v="TXN001680"/>
    <n v="3144.63"/>
    <n v="3144.63"/>
    <s v="SUCCESS"/>
    <s v="SUCCESS"/>
    <n v="1"/>
    <s v="found"/>
    <s v="Not Duplicate"/>
    <s v="match"/>
    <s v="match"/>
    <n v="0"/>
    <d v="2026-03-02T00:00:00"/>
    <n v="1"/>
    <s v="Within SLA"/>
    <x v="3"/>
    <n v="0"/>
    <n v="0"/>
    <n v="0"/>
    <n v="0"/>
    <n v="0"/>
  </r>
  <r>
    <s v="TXN001681"/>
    <n v="4100.28"/>
    <n v="4100.28"/>
    <s v="FAILED"/>
    <s v="FAILED"/>
    <n v="1"/>
    <s v="found"/>
    <s v="Not Duplicate"/>
    <s v="match"/>
    <s v="match"/>
    <n v="0"/>
    <d v="2026-02-14T00:00:00"/>
    <n v="0"/>
    <s v="Within SLA"/>
    <x v="0"/>
    <n v="0"/>
    <n v="0"/>
    <n v="0"/>
    <n v="0"/>
    <n v="0"/>
  </r>
  <r>
    <s v="TXN001682"/>
    <n v="9251.91"/>
    <n v="9251.91"/>
    <s v="SUCCESS"/>
    <s v="SUCCESS"/>
    <n v="1"/>
    <s v="found"/>
    <s v="Not Duplicate"/>
    <s v="match"/>
    <s v="match"/>
    <n v="0"/>
    <d v="2026-03-11T00:00:00"/>
    <n v="2"/>
    <s v="Within SLA"/>
    <x v="1"/>
    <n v="0"/>
    <n v="0"/>
    <n v="0"/>
    <n v="0"/>
    <n v="0"/>
  </r>
  <r>
    <s v="TXN001683"/>
    <n v="1705.6"/>
    <n v="1705.6"/>
    <s v="SUCCESS"/>
    <s v="SUCCESS"/>
    <n v="1"/>
    <s v="found"/>
    <s v="Not Duplicate"/>
    <s v="match"/>
    <s v="match"/>
    <n v="0"/>
    <d v="2026-02-03T00:00:00"/>
    <n v="2"/>
    <s v="Within SLA"/>
    <x v="0"/>
    <n v="0"/>
    <n v="0"/>
    <n v="0"/>
    <n v="0"/>
    <n v="0"/>
  </r>
  <r>
    <s v="TXN001684"/>
    <n v="4859.58"/>
    <n v="4859.58"/>
    <s v="SUCCESS"/>
    <s v="SUCCESS"/>
    <n v="1"/>
    <s v="found"/>
    <s v="Not Duplicate"/>
    <s v="match"/>
    <s v="match"/>
    <n v="0"/>
    <d v="2026-02-17T00:00:00"/>
    <n v="3"/>
    <s v="SLA Breached"/>
    <x v="2"/>
    <n v="0"/>
    <n v="0"/>
    <n v="0"/>
    <n v="0"/>
    <n v="1"/>
  </r>
  <r>
    <s v="TXN001685"/>
    <n v="1731.48"/>
    <n v="1731.48"/>
    <s v="SUCCESS"/>
    <s v="SUCCESS"/>
    <n v="1"/>
    <s v="found"/>
    <s v="Not Duplicate"/>
    <s v="match"/>
    <s v="match"/>
    <n v="0"/>
    <d v="2026-02-02T00:00:00"/>
    <n v="3"/>
    <s v="SLA Breached"/>
    <x v="0"/>
    <n v="0"/>
    <n v="0"/>
    <n v="0"/>
    <n v="0"/>
    <n v="1"/>
  </r>
  <r>
    <s v="TXN001686"/>
    <n v="27663.14"/>
    <n v="27663.14"/>
    <s v="SUCCESS"/>
    <s v="SUCCESS"/>
    <n v="1"/>
    <s v="found"/>
    <s v="Not Duplicate"/>
    <s v="match"/>
    <s v="match"/>
    <n v="0"/>
    <d v="2026-03-17T00:00:00"/>
    <n v="2"/>
    <s v="Within SLA"/>
    <x v="0"/>
    <n v="0"/>
    <n v="0"/>
    <n v="0"/>
    <n v="0"/>
    <n v="0"/>
  </r>
  <r>
    <s v="TXN001687"/>
    <n v="5345.38"/>
    <n v="5345.38"/>
    <s v="SUCCESS"/>
    <s v="SUCCESS"/>
    <n v="1"/>
    <s v="found"/>
    <s v="Not Duplicate"/>
    <s v="match"/>
    <s v="match"/>
    <n v="0"/>
    <d v="2026-01-19T00:00:00"/>
    <n v="2"/>
    <s v="Within SLA"/>
    <x v="1"/>
    <n v="0"/>
    <n v="0"/>
    <n v="0"/>
    <n v="0"/>
    <n v="0"/>
  </r>
  <r>
    <s v="TXN001688"/>
    <n v="4178.29"/>
    <n v="4178.29"/>
    <s v="SUCCESS"/>
    <s v="SUCCESS"/>
    <n v="1"/>
    <s v="found"/>
    <s v="Not Duplicate"/>
    <s v="match"/>
    <s v="match"/>
    <n v="0"/>
    <d v="2026-01-09T00:00:00"/>
    <n v="2"/>
    <s v="Within SLA"/>
    <x v="0"/>
    <n v="0"/>
    <n v="0"/>
    <n v="0"/>
    <n v="0"/>
    <n v="0"/>
  </r>
  <r>
    <s v="TXN001689"/>
    <n v="67774.460000000006"/>
    <n v="67774.460000000006"/>
    <s v="SUCCESS"/>
    <s v="SUCCESS"/>
    <n v="1"/>
    <s v="found"/>
    <s v="Not Duplicate"/>
    <s v="match"/>
    <s v="match"/>
    <n v="0"/>
    <d v="2026-03-18T00:00:00"/>
    <n v="1"/>
    <s v="Within SLA"/>
    <x v="0"/>
    <n v="0"/>
    <n v="0"/>
    <n v="0"/>
    <n v="0"/>
    <n v="0"/>
  </r>
  <r>
    <s v="TXN001690"/>
    <n v="2455.7800000000002"/>
    <n v="2455.7800000000002"/>
    <s v="SUCCESS"/>
    <s v="SUCCESS"/>
    <n v="1"/>
    <s v="found"/>
    <s v="Not Duplicate"/>
    <s v="match"/>
    <s v="match"/>
    <n v="0"/>
    <d v="2026-03-15T00:00:00"/>
    <n v="1"/>
    <s v="Within SLA"/>
    <x v="3"/>
    <n v="0"/>
    <n v="0"/>
    <n v="0"/>
    <n v="0"/>
    <n v="0"/>
  </r>
  <r>
    <s v="TXN001691"/>
    <n v="1415.28"/>
    <n v="1415.28"/>
    <s v="SUCCESS"/>
    <s v="SUCCESS"/>
    <n v="1"/>
    <s v="found"/>
    <s v="Not Duplicate"/>
    <s v="match"/>
    <s v="match"/>
    <n v="0"/>
    <d v="2026-03-28T00:00:00"/>
    <n v="1"/>
    <s v="Within SLA"/>
    <x v="0"/>
    <n v="0"/>
    <n v="0"/>
    <n v="0"/>
    <n v="0"/>
    <n v="0"/>
  </r>
  <r>
    <s v="TXN001692"/>
    <n v="4078.35"/>
    <n v="4078.35"/>
    <s v="SUCCESS"/>
    <s v="SUCCESS"/>
    <n v="1"/>
    <s v="found"/>
    <s v="Not Duplicate"/>
    <s v="match"/>
    <s v="match"/>
    <n v="0"/>
    <d v="2026-02-12T00:00:00"/>
    <n v="0"/>
    <s v="Within SLA"/>
    <x v="0"/>
    <n v="0"/>
    <n v="0"/>
    <n v="0"/>
    <n v="0"/>
    <n v="0"/>
  </r>
  <r>
    <s v="TXN001693"/>
    <n v="34099.040000000001"/>
    <n v="34099.040000000001"/>
    <s v="SUCCESS"/>
    <s v="SUCCESS"/>
    <n v="1"/>
    <s v="found"/>
    <s v="Not Duplicate"/>
    <s v="match"/>
    <s v="match"/>
    <n v="0"/>
    <d v="2026-01-13T00:00:00"/>
    <n v="1"/>
    <s v="Within SLA"/>
    <x v="1"/>
    <n v="0"/>
    <n v="0"/>
    <n v="0"/>
    <n v="0"/>
    <n v="0"/>
  </r>
  <r>
    <s v="TXN001694"/>
    <n v="8589.3700000000008"/>
    <n v="8589.3700000000008"/>
    <s v="SUCCESS"/>
    <s v="SUCCESS"/>
    <n v="1"/>
    <s v="found"/>
    <s v="Not Duplicate"/>
    <s v="match"/>
    <s v="match"/>
    <n v="0"/>
    <d v="2026-03-12T00:00:00"/>
    <n v="2"/>
    <s v="Within SLA"/>
    <x v="0"/>
    <n v="0"/>
    <n v="0"/>
    <n v="0"/>
    <n v="0"/>
    <n v="0"/>
  </r>
  <r>
    <s v="TXN001695"/>
    <n v="9633.32"/>
    <n v="9633.32"/>
    <s v="SUCCESS"/>
    <s v="SUCCESS"/>
    <n v="1"/>
    <s v="found"/>
    <s v="Not Duplicate"/>
    <s v="match"/>
    <s v="match"/>
    <n v="0"/>
    <d v="2026-02-16T00:00:00"/>
    <n v="5"/>
    <s v="SLA Breached"/>
    <x v="1"/>
    <n v="0"/>
    <n v="0"/>
    <n v="0"/>
    <n v="0"/>
    <n v="1"/>
  </r>
  <r>
    <s v="TXN001696"/>
    <n v="10516.46"/>
    <n v="10516.46"/>
    <s v="SUCCESS"/>
    <s v="SUCCESS"/>
    <n v="1"/>
    <s v="found"/>
    <s v="Not Duplicate"/>
    <s v="match"/>
    <s v="match"/>
    <n v="0"/>
    <d v="2026-01-30T00:00:00"/>
    <n v="1"/>
    <s v="Within SLA"/>
    <x v="0"/>
    <n v="0"/>
    <n v="0"/>
    <n v="0"/>
    <n v="0"/>
    <n v="0"/>
  </r>
  <r>
    <s v="TXN001697"/>
    <n v="869.4"/>
    <n v="869.4"/>
    <s v="SUCCESS"/>
    <s v="SUCCESS"/>
    <n v="1"/>
    <s v="found"/>
    <s v="Not Duplicate"/>
    <s v="match"/>
    <s v="match"/>
    <n v="0"/>
    <d v="2026-03-26T00:00:00"/>
    <n v="1"/>
    <s v="Within SLA"/>
    <x v="0"/>
    <n v="0"/>
    <n v="0"/>
    <n v="0"/>
    <n v="0"/>
    <n v="0"/>
  </r>
  <r>
    <s v="TXN001698"/>
    <n v="9135.59"/>
    <n v="9135.59"/>
    <s v="SUCCESS"/>
    <s v="SUCCESS"/>
    <n v="1"/>
    <s v="found"/>
    <s v="Not Duplicate"/>
    <s v="match"/>
    <s v="match"/>
    <n v="0"/>
    <d v="2026-03-13T00:00:00"/>
    <n v="0"/>
    <s v="Within SLA"/>
    <x v="1"/>
    <n v="0"/>
    <n v="0"/>
    <n v="0"/>
    <n v="0"/>
    <n v="0"/>
  </r>
  <r>
    <s v="TXN001699"/>
    <n v="1419.76"/>
    <n v="1419.76"/>
    <s v="FAILED"/>
    <s v="FAILED"/>
    <n v="2"/>
    <s v="found"/>
    <s v="Duplicate"/>
    <s v="match"/>
    <s v="match"/>
    <n v="0"/>
    <d v="2026-02-28T00:00:00"/>
    <n v="0"/>
    <s v="Within SLA"/>
    <x v="3"/>
    <n v="0"/>
    <n v="1"/>
    <n v="0"/>
    <n v="0"/>
    <n v="0"/>
  </r>
  <r>
    <s v="TXN001700"/>
    <n v="3628.69"/>
    <n v="3628.69"/>
    <s v="SUCCESS"/>
    <s v="SUCCESS"/>
    <n v="1"/>
    <s v="found"/>
    <s v="Not Duplicate"/>
    <s v="match"/>
    <s v="match"/>
    <n v="0"/>
    <d v="2026-01-15T00:00:00"/>
    <n v="0"/>
    <s v="Within SLA"/>
    <x v="4"/>
    <n v="0"/>
    <n v="0"/>
    <n v="0"/>
    <n v="0"/>
    <n v="0"/>
  </r>
  <r>
    <s v="TXN001701"/>
    <n v="3512.81"/>
    <n v="3512.81"/>
    <s v="SUCCESS"/>
    <s v="SUCCESS"/>
    <n v="1"/>
    <s v="found"/>
    <s v="Not Duplicate"/>
    <s v="match"/>
    <s v="match"/>
    <n v="0"/>
    <d v="2026-03-24T00:00:00"/>
    <n v="1"/>
    <s v="Within SLA"/>
    <x v="1"/>
    <n v="0"/>
    <n v="0"/>
    <n v="0"/>
    <n v="0"/>
    <n v="0"/>
  </r>
  <r>
    <s v="TXN001702"/>
    <n v="1940.69"/>
    <n v="1940.69"/>
    <s v="SUCCESS"/>
    <s v="SUCCESS"/>
    <n v="1"/>
    <s v="found"/>
    <s v="Not Duplicate"/>
    <s v="match"/>
    <s v="match"/>
    <n v="0"/>
    <d v="2026-03-30T00:00:00"/>
    <n v="1"/>
    <s v="Within SLA"/>
    <x v="3"/>
    <n v="0"/>
    <n v="0"/>
    <n v="0"/>
    <n v="0"/>
    <n v="0"/>
  </r>
  <r>
    <s v="TXN001703"/>
    <n v="41929.269999999997"/>
    <n v="41929.269999999997"/>
    <s v="SUCCESS"/>
    <s v="SUCCESS"/>
    <n v="1"/>
    <s v="found"/>
    <s v="Not Duplicate"/>
    <s v="match"/>
    <s v="match"/>
    <n v="0"/>
    <d v="2026-02-04T00:00:00"/>
    <n v="3"/>
    <s v="SLA Breached"/>
    <x v="0"/>
    <n v="0"/>
    <n v="0"/>
    <n v="0"/>
    <n v="0"/>
    <n v="1"/>
  </r>
  <r>
    <s v="TXN001704"/>
    <n v="2116.5100000000002"/>
    <n v="2116.5100000000002"/>
    <s v="SUCCESS"/>
    <s v="SUCCESS"/>
    <n v="1"/>
    <s v="found"/>
    <s v="Not Duplicate"/>
    <s v="match"/>
    <s v="match"/>
    <n v="0"/>
    <d v="2026-01-04T00:00:00"/>
    <n v="1"/>
    <s v="Within SLA"/>
    <x v="1"/>
    <n v="0"/>
    <n v="0"/>
    <n v="0"/>
    <n v="0"/>
    <n v="0"/>
  </r>
  <r>
    <s v="TXN001705"/>
    <n v="8082.46"/>
    <n v="8082.46"/>
    <s v="SUCCESS"/>
    <s v="SUCCESS"/>
    <n v="1"/>
    <s v="found"/>
    <s v="Not Duplicate"/>
    <s v="match"/>
    <s v="match"/>
    <n v="0"/>
    <d v="2026-02-12T00:00:00"/>
    <n v="2"/>
    <s v="Within SLA"/>
    <x v="3"/>
    <n v="0"/>
    <n v="0"/>
    <n v="0"/>
    <n v="0"/>
    <n v="0"/>
  </r>
  <r>
    <s v="TXN001706"/>
    <n v="15381.29"/>
    <n v="15381.29"/>
    <s v="SUCCESS"/>
    <s v="SUCCESS"/>
    <n v="1"/>
    <s v="found"/>
    <s v="Not Duplicate"/>
    <s v="match"/>
    <s v="match"/>
    <n v="0"/>
    <d v="2026-01-27T00:00:00"/>
    <n v="1"/>
    <s v="Within SLA"/>
    <x v="2"/>
    <n v="0"/>
    <n v="0"/>
    <n v="0"/>
    <n v="0"/>
    <n v="0"/>
  </r>
  <r>
    <s v="TXN001707"/>
    <n v="5910.63"/>
    <n v="5910.63"/>
    <s v="SUCCESS"/>
    <s v="SUCCESS"/>
    <n v="1"/>
    <s v="found"/>
    <s v="Not Duplicate"/>
    <s v="match"/>
    <s v="match"/>
    <n v="0"/>
    <d v="2026-02-25T00:00:00"/>
    <n v="1"/>
    <s v="Within SLA"/>
    <x v="0"/>
    <n v="0"/>
    <n v="0"/>
    <n v="0"/>
    <n v="0"/>
    <n v="0"/>
  </r>
  <r>
    <s v="TXN001708"/>
    <n v="3613.73"/>
    <n v="3613.73"/>
    <s v="SUCCESS"/>
    <s v="SUCCESS"/>
    <n v="1"/>
    <s v="found"/>
    <s v="Not Duplicate"/>
    <s v="match"/>
    <s v="match"/>
    <n v="0"/>
    <d v="2026-01-25T00:00:00"/>
    <n v="2"/>
    <s v="Within SLA"/>
    <x v="0"/>
    <n v="0"/>
    <n v="0"/>
    <n v="0"/>
    <n v="0"/>
    <n v="0"/>
  </r>
  <r>
    <s v="TXN001709"/>
    <n v="346.71"/>
    <e v="#N/A"/>
    <s v="SUCCESS"/>
    <e v="#N/A"/>
    <n v="0"/>
    <s v="missing"/>
    <s v="Not Duplicate"/>
    <s v="not processed"/>
    <s v="not processed"/>
    <s v="missing"/>
    <s v="not processed"/>
    <s v="not processed"/>
    <s v="Not Processed"/>
    <x v="0"/>
    <n v="1"/>
    <n v="0"/>
    <n v="0"/>
    <n v="0"/>
    <n v="0"/>
  </r>
  <r>
    <s v="TXN001710"/>
    <n v="1132.98"/>
    <n v="1132.98"/>
    <s v="SUCCESS"/>
    <s v="SUCCESS"/>
    <n v="1"/>
    <s v="found"/>
    <s v="Not Duplicate"/>
    <s v="match"/>
    <s v="match"/>
    <n v="0"/>
    <d v="2026-02-17T00:00:00"/>
    <n v="1"/>
    <s v="Within SLA"/>
    <x v="0"/>
    <n v="0"/>
    <n v="0"/>
    <n v="0"/>
    <n v="0"/>
    <n v="0"/>
  </r>
  <r>
    <s v="TXN001711"/>
    <n v="6351.05"/>
    <n v="6351.05"/>
    <s v="SUCCESS"/>
    <s v="SUCCESS"/>
    <n v="1"/>
    <s v="found"/>
    <s v="Not Duplicate"/>
    <s v="match"/>
    <s v="match"/>
    <n v="0"/>
    <d v="2026-03-21T00:00:00"/>
    <n v="1"/>
    <s v="Within SLA"/>
    <x v="2"/>
    <n v="0"/>
    <n v="0"/>
    <n v="0"/>
    <n v="0"/>
    <n v="0"/>
  </r>
  <r>
    <s v="TXN001712"/>
    <n v="24970.48"/>
    <n v="24970.48"/>
    <s v="SUCCESS"/>
    <s v="SUCCESS"/>
    <n v="1"/>
    <s v="found"/>
    <s v="Not Duplicate"/>
    <s v="match"/>
    <s v="match"/>
    <n v="0"/>
    <d v="2026-01-19T00:00:00"/>
    <n v="2"/>
    <s v="Within SLA"/>
    <x v="3"/>
    <n v="0"/>
    <n v="0"/>
    <n v="0"/>
    <n v="0"/>
    <n v="0"/>
  </r>
  <r>
    <s v="TXN001713"/>
    <n v="4347.83"/>
    <n v="4347.83"/>
    <s v="SUCCESS"/>
    <s v="SUCCESS"/>
    <n v="1"/>
    <s v="found"/>
    <s v="Not Duplicate"/>
    <s v="match"/>
    <s v="match"/>
    <n v="0"/>
    <d v="2026-02-09T00:00:00"/>
    <n v="3"/>
    <s v="SLA Breached"/>
    <x v="2"/>
    <n v="0"/>
    <n v="0"/>
    <n v="0"/>
    <n v="0"/>
    <n v="1"/>
  </r>
  <r>
    <s v="TXN001714"/>
    <n v="3347"/>
    <n v="3347"/>
    <s v="SUCCESS"/>
    <s v="SUCCESS"/>
    <n v="1"/>
    <s v="found"/>
    <s v="Not Duplicate"/>
    <s v="match"/>
    <s v="match"/>
    <n v="0"/>
    <d v="2026-01-02T00:00:00"/>
    <n v="0"/>
    <s v="Within SLA"/>
    <x v="2"/>
    <n v="0"/>
    <n v="0"/>
    <n v="0"/>
    <n v="0"/>
    <n v="0"/>
  </r>
  <r>
    <s v="TXN001715"/>
    <n v="3202.35"/>
    <n v="3202.35"/>
    <s v="FAILED"/>
    <s v="FAILED"/>
    <n v="1"/>
    <s v="found"/>
    <s v="Not Duplicate"/>
    <s v="match"/>
    <s v="match"/>
    <n v="0"/>
    <d v="2026-03-19T00:00:00"/>
    <n v="1"/>
    <s v="Within SLA"/>
    <x v="3"/>
    <n v="0"/>
    <n v="0"/>
    <n v="0"/>
    <n v="0"/>
    <n v="0"/>
  </r>
  <r>
    <s v="TXN001716"/>
    <n v="1134.99"/>
    <n v="1134.99"/>
    <s v="SUCCESS"/>
    <s v="SUCCESS"/>
    <n v="1"/>
    <s v="found"/>
    <s v="Not Duplicate"/>
    <s v="match"/>
    <s v="match"/>
    <n v="0"/>
    <d v="2026-02-05T00:00:00"/>
    <n v="2"/>
    <s v="Within SLA"/>
    <x v="0"/>
    <n v="0"/>
    <n v="0"/>
    <n v="0"/>
    <n v="0"/>
    <n v="0"/>
  </r>
  <r>
    <s v="TXN001717"/>
    <n v="4099.2299999999996"/>
    <n v="4099.2299999999996"/>
    <s v="SUCCESS"/>
    <s v="SUCCESS"/>
    <n v="1"/>
    <s v="found"/>
    <s v="Not Duplicate"/>
    <s v="match"/>
    <s v="match"/>
    <n v="0"/>
    <d v="2026-01-12T00:00:00"/>
    <n v="3"/>
    <s v="SLA Breached"/>
    <x v="1"/>
    <n v="0"/>
    <n v="0"/>
    <n v="0"/>
    <n v="0"/>
    <n v="1"/>
  </r>
  <r>
    <s v="TXN001718"/>
    <n v="2840.94"/>
    <n v="2840.94"/>
    <s v="SUCCESS"/>
    <s v="SUCCESS"/>
    <n v="1"/>
    <s v="found"/>
    <s v="Not Duplicate"/>
    <s v="match"/>
    <s v="match"/>
    <n v="0"/>
    <d v="2026-01-27T00:00:00"/>
    <n v="0"/>
    <s v="Within SLA"/>
    <x v="0"/>
    <n v="0"/>
    <n v="0"/>
    <n v="0"/>
    <n v="0"/>
    <n v="0"/>
  </r>
  <r>
    <s v="TXN001719"/>
    <n v="4043.79"/>
    <n v="4043.79"/>
    <s v="SUCCESS"/>
    <s v="SUCCESS"/>
    <n v="1"/>
    <s v="found"/>
    <s v="Not Duplicate"/>
    <s v="match"/>
    <s v="match"/>
    <n v="0"/>
    <d v="2026-03-07T00:00:00"/>
    <n v="1"/>
    <s v="Within SLA"/>
    <x v="2"/>
    <n v="0"/>
    <n v="0"/>
    <n v="0"/>
    <n v="0"/>
    <n v="0"/>
  </r>
  <r>
    <s v="TXN001720"/>
    <n v="5885.62"/>
    <n v="5885.62"/>
    <s v="SUCCESS"/>
    <s v="SUCCESS"/>
    <n v="1"/>
    <s v="found"/>
    <s v="Not Duplicate"/>
    <s v="match"/>
    <s v="match"/>
    <n v="0"/>
    <d v="2026-01-29T00:00:00"/>
    <n v="3"/>
    <s v="SLA Breached"/>
    <x v="0"/>
    <n v="0"/>
    <n v="0"/>
    <n v="0"/>
    <n v="0"/>
    <n v="1"/>
  </r>
  <r>
    <s v="TXN001721"/>
    <n v="5080.32"/>
    <n v="5080.32"/>
    <s v="SUCCESS"/>
    <s v="SUCCESS"/>
    <n v="1"/>
    <s v="found"/>
    <s v="Not Duplicate"/>
    <s v="match"/>
    <s v="match"/>
    <n v="0"/>
    <d v="2026-04-01T00:00:00"/>
    <n v="3"/>
    <s v="SLA Breached"/>
    <x v="1"/>
    <n v="0"/>
    <n v="0"/>
    <n v="0"/>
    <n v="0"/>
    <n v="1"/>
  </r>
  <r>
    <s v="TXN001722"/>
    <n v="6434.55"/>
    <n v="6434.55"/>
    <s v="SUCCESS"/>
    <s v="SUCCESS"/>
    <n v="1"/>
    <s v="found"/>
    <s v="Not Duplicate"/>
    <s v="match"/>
    <s v="match"/>
    <n v="0"/>
    <d v="2026-03-19T00:00:00"/>
    <n v="1"/>
    <s v="Within SLA"/>
    <x v="0"/>
    <n v="0"/>
    <n v="0"/>
    <n v="0"/>
    <n v="0"/>
    <n v="0"/>
  </r>
  <r>
    <s v="TXN001723"/>
    <n v="7854.47"/>
    <n v="7854.47"/>
    <s v="SUCCESS"/>
    <s v="SUCCESS"/>
    <n v="1"/>
    <s v="found"/>
    <s v="Not Duplicate"/>
    <s v="match"/>
    <s v="match"/>
    <n v="0"/>
    <d v="2026-01-25T00:00:00"/>
    <n v="0"/>
    <s v="Within SLA"/>
    <x v="2"/>
    <n v="0"/>
    <n v="0"/>
    <n v="0"/>
    <n v="0"/>
    <n v="0"/>
  </r>
  <r>
    <s v="TXN001724"/>
    <n v="1683.39"/>
    <n v="1683.39"/>
    <s v="SUCCESS"/>
    <s v="SUCCESS"/>
    <n v="1"/>
    <s v="found"/>
    <s v="Not Duplicate"/>
    <s v="match"/>
    <s v="match"/>
    <n v="0"/>
    <d v="2026-03-09T00:00:00"/>
    <n v="0"/>
    <s v="Within SLA"/>
    <x v="2"/>
    <n v="0"/>
    <n v="0"/>
    <n v="0"/>
    <n v="0"/>
    <n v="0"/>
  </r>
  <r>
    <s v="TXN001725"/>
    <n v="12440.47"/>
    <n v="12440.47"/>
    <s v="SUCCESS"/>
    <s v="SUCCESS"/>
    <n v="1"/>
    <s v="found"/>
    <s v="Not Duplicate"/>
    <s v="match"/>
    <s v="match"/>
    <n v="0"/>
    <d v="2026-03-16T00:00:00"/>
    <n v="0"/>
    <s v="Within SLA"/>
    <x v="0"/>
    <n v="0"/>
    <n v="0"/>
    <n v="0"/>
    <n v="0"/>
    <n v="0"/>
  </r>
  <r>
    <s v="TXN001726"/>
    <n v="41065.440000000002"/>
    <n v="41065.440000000002"/>
    <s v="SUCCESS"/>
    <s v="SUCCESS"/>
    <n v="1"/>
    <s v="found"/>
    <s v="Not Duplicate"/>
    <s v="match"/>
    <s v="match"/>
    <n v="0"/>
    <d v="2026-01-10T00:00:00"/>
    <n v="3"/>
    <s v="SLA Breached"/>
    <x v="0"/>
    <n v="0"/>
    <n v="0"/>
    <n v="0"/>
    <n v="0"/>
    <n v="1"/>
  </r>
  <r>
    <s v="TXN001727"/>
    <n v="6463.19"/>
    <n v="6463.19"/>
    <s v="SUCCESS"/>
    <s v="SUCCESS"/>
    <n v="1"/>
    <s v="found"/>
    <s v="Not Duplicate"/>
    <s v="match"/>
    <s v="match"/>
    <n v="0"/>
    <d v="2026-01-21T00:00:00"/>
    <n v="3"/>
    <s v="SLA Breached"/>
    <x v="0"/>
    <n v="0"/>
    <n v="0"/>
    <n v="0"/>
    <n v="0"/>
    <n v="1"/>
  </r>
  <r>
    <s v="TXN001728"/>
    <n v="2693.35"/>
    <n v="2693.35"/>
    <s v="SUCCESS"/>
    <s v="SUCCESS"/>
    <n v="1"/>
    <s v="found"/>
    <s v="Not Duplicate"/>
    <s v="match"/>
    <s v="match"/>
    <n v="0"/>
    <d v="2026-02-18T00:00:00"/>
    <n v="2"/>
    <s v="Within SLA"/>
    <x v="0"/>
    <n v="0"/>
    <n v="0"/>
    <n v="0"/>
    <n v="0"/>
    <n v="0"/>
  </r>
  <r>
    <s v="TXN001729"/>
    <n v="20234.45"/>
    <n v="20234.45"/>
    <s v="FAILED"/>
    <s v="FAILED"/>
    <n v="1"/>
    <s v="found"/>
    <s v="Not Duplicate"/>
    <s v="match"/>
    <s v="match"/>
    <n v="0"/>
    <d v="2026-02-23T00:00:00"/>
    <n v="3"/>
    <s v="SLA Breached"/>
    <x v="2"/>
    <n v="0"/>
    <n v="0"/>
    <n v="0"/>
    <n v="0"/>
    <n v="1"/>
  </r>
  <r>
    <s v="TXN001730"/>
    <n v="20281.419999999998"/>
    <n v="20281.419999999998"/>
    <s v="SUCCESS"/>
    <s v="SUCCESS"/>
    <n v="1"/>
    <s v="found"/>
    <s v="Not Duplicate"/>
    <s v="match"/>
    <s v="match"/>
    <n v="0"/>
    <d v="2026-02-07T00:00:00"/>
    <n v="2"/>
    <s v="Within SLA"/>
    <x v="0"/>
    <n v="0"/>
    <n v="0"/>
    <n v="0"/>
    <n v="0"/>
    <n v="0"/>
  </r>
  <r>
    <s v="TXN001731"/>
    <n v="52751.44"/>
    <n v="52751.44"/>
    <s v="SUCCESS"/>
    <s v="SUCCESS"/>
    <n v="1"/>
    <s v="found"/>
    <s v="Not Duplicate"/>
    <s v="match"/>
    <s v="match"/>
    <n v="0"/>
    <d v="2026-01-13T00:00:00"/>
    <n v="1"/>
    <s v="Within SLA"/>
    <x v="3"/>
    <n v="0"/>
    <n v="0"/>
    <n v="0"/>
    <n v="0"/>
    <n v="0"/>
  </r>
  <r>
    <s v="TXN001732"/>
    <n v="7016.25"/>
    <n v="7016.25"/>
    <s v="SUCCESS"/>
    <s v="SUCCESS"/>
    <n v="1"/>
    <s v="found"/>
    <s v="Not Duplicate"/>
    <s v="match"/>
    <s v="match"/>
    <n v="0"/>
    <d v="2026-04-01T00:00:00"/>
    <n v="2"/>
    <s v="Within SLA"/>
    <x v="2"/>
    <n v="0"/>
    <n v="0"/>
    <n v="0"/>
    <n v="0"/>
    <n v="0"/>
  </r>
  <r>
    <s v="TXN001733"/>
    <n v="1307.17"/>
    <n v="1307.17"/>
    <s v="SUCCESS"/>
    <s v="SUCCESS"/>
    <n v="1"/>
    <s v="found"/>
    <s v="Not Duplicate"/>
    <s v="match"/>
    <s v="match"/>
    <n v="0"/>
    <d v="2026-01-24T00:00:00"/>
    <n v="2"/>
    <s v="Within SLA"/>
    <x v="2"/>
    <n v="0"/>
    <n v="0"/>
    <n v="0"/>
    <n v="0"/>
    <n v="0"/>
  </r>
  <r>
    <s v="TXN001734"/>
    <n v="15656.59"/>
    <n v="15656.59"/>
    <s v="FAILED"/>
    <s v="FAILED"/>
    <n v="1"/>
    <s v="found"/>
    <s v="Not Duplicate"/>
    <s v="match"/>
    <s v="match"/>
    <n v="0"/>
    <d v="2026-01-06T00:00:00"/>
    <n v="2"/>
    <s v="Within SLA"/>
    <x v="0"/>
    <n v="0"/>
    <n v="0"/>
    <n v="0"/>
    <n v="0"/>
    <n v="0"/>
  </r>
  <r>
    <s v="TXN001735"/>
    <n v="233.48"/>
    <n v="233.48"/>
    <s v="SUCCESS"/>
    <s v="SUCCESS"/>
    <n v="1"/>
    <s v="found"/>
    <s v="Not Duplicate"/>
    <s v="match"/>
    <s v="match"/>
    <n v="0"/>
    <d v="2026-01-27T00:00:00"/>
    <n v="1"/>
    <s v="Within SLA"/>
    <x v="3"/>
    <n v="0"/>
    <n v="0"/>
    <n v="0"/>
    <n v="0"/>
    <n v="0"/>
  </r>
  <r>
    <s v="TXN001736"/>
    <n v="6474.02"/>
    <n v="6474.02"/>
    <s v="SUCCESS"/>
    <s v="SUCCESS"/>
    <n v="1"/>
    <s v="found"/>
    <s v="Not Duplicate"/>
    <s v="match"/>
    <s v="match"/>
    <n v="0"/>
    <d v="2026-02-02T00:00:00"/>
    <n v="0"/>
    <s v="Within SLA"/>
    <x v="1"/>
    <n v="0"/>
    <n v="0"/>
    <n v="0"/>
    <n v="0"/>
    <n v="0"/>
  </r>
  <r>
    <s v="TXN001737"/>
    <n v="36333.78"/>
    <n v="36333.78"/>
    <s v="SUCCESS"/>
    <s v="SUCCESS"/>
    <n v="1"/>
    <s v="found"/>
    <s v="Not Duplicate"/>
    <s v="match"/>
    <s v="match"/>
    <n v="0"/>
    <d v="2026-02-03T00:00:00"/>
    <n v="3"/>
    <s v="SLA Breached"/>
    <x v="3"/>
    <n v="0"/>
    <n v="0"/>
    <n v="0"/>
    <n v="0"/>
    <n v="1"/>
  </r>
  <r>
    <s v="TXN001738"/>
    <n v="978.56"/>
    <n v="978.56"/>
    <s v="SUCCESS"/>
    <s v="SUCCESS"/>
    <n v="1"/>
    <s v="found"/>
    <s v="Not Duplicate"/>
    <s v="match"/>
    <s v="match"/>
    <n v="0"/>
    <d v="2026-03-29T00:00:00"/>
    <n v="1"/>
    <s v="Within SLA"/>
    <x v="0"/>
    <n v="0"/>
    <n v="0"/>
    <n v="0"/>
    <n v="0"/>
    <n v="0"/>
  </r>
  <r>
    <s v="TXN001739"/>
    <n v="3198.87"/>
    <n v="3198.87"/>
    <s v="SUCCESS"/>
    <s v="SUCCESS"/>
    <n v="1"/>
    <s v="found"/>
    <s v="Not Duplicate"/>
    <s v="match"/>
    <s v="match"/>
    <n v="0"/>
    <d v="2026-02-22T00:00:00"/>
    <n v="0"/>
    <s v="Within SLA"/>
    <x v="0"/>
    <n v="0"/>
    <n v="0"/>
    <n v="0"/>
    <n v="0"/>
    <n v="0"/>
  </r>
  <r>
    <s v="TXN001740"/>
    <n v="10339.219999999999"/>
    <e v="#N/A"/>
    <s v="SUCCESS"/>
    <e v="#N/A"/>
    <n v="0"/>
    <s v="missing"/>
    <s v="Not Duplicate"/>
    <s v="not processed"/>
    <s v="not processed"/>
    <s v="missing"/>
    <s v="not processed"/>
    <s v="not processed"/>
    <s v="Not Processed"/>
    <x v="0"/>
    <n v="1"/>
    <n v="0"/>
    <n v="0"/>
    <n v="0"/>
    <n v="0"/>
  </r>
  <r>
    <s v="TXN001741"/>
    <n v="14214.77"/>
    <n v="14214.77"/>
    <s v="SUCCESS"/>
    <s v="SUCCESS"/>
    <n v="1"/>
    <s v="found"/>
    <s v="Not Duplicate"/>
    <s v="match"/>
    <s v="match"/>
    <n v="0"/>
    <d v="2026-02-23T00:00:00"/>
    <n v="2"/>
    <s v="Within SLA"/>
    <x v="0"/>
    <n v="0"/>
    <n v="0"/>
    <n v="0"/>
    <n v="0"/>
    <n v="0"/>
  </r>
  <r>
    <s v="TXN001742"/>
    <n v="961.76"/>
    <n v="961.76"/>
    <s v="SUCCESS"/>
    <s v="SUCCESS"/>
    <n v="1"/>
    <s v="found"/>
    <s v="Not Duplicate"/>
    <s v="match"/>
    <s v="match"/>
    <n v="0"/>
    <d v="2026-01-30T00:00:00"/>
    <n v="3"/>
    <s v="SLA Breached"/>
    <x v="3"/>
    <n v="0"/>
    <n v="0"/>
    <n v="0"/>
    <n v="0"/>
    <n v="1"/>
  </r>
  <r>
    <s v="TXN001743"/>
    <n v="12049.9"/>
    <n v="12049.9"/>
    <s v="SUCCESS"/>
    <s v="SUCCESS"/>
    <n v="1"/>
    <s v="found"/>
    <s v="Not Duplicate"/>
    <s v="match"/>
    <s v="match"/>
    <n v="0"/>
    <d v="2026-03-20T00:00:00"/>
    <n v="3"/>
    <s v="SLA Breached"/>
    <x v="2"/>
    <n v="0"/>
    <n v="0"/>
    <n v="0"/>
    <n v="0"/>
    <n v="1"/>
  </r>
  <r>
    <s v="TXN001744"/>
    <n v="28751.51"/>
    <n v="28751.51"/>
    <s v="SUCCESS"/>
    <s v="SUCCESS"/>
    <n v="1"/>
    <s v="found"/>
    <s v="Not Duplicate"/>
    <s v="match"/>
    <s v="match"/>
    <n v="0"/>
    <d v="2026-01-28T00:00:00"/>
    <n v="3"/>
    <s v="SLA Breached"/>
    <x v="0"/>
    <n v="0"/>
    <n v="0"/>
    <n v="0"/>
    <n v="0"/>
    <n v="1"/>
  </r>
  <r>
    <s v="TXN001745"/>
    <n v="1445.96"/>
    <n v="1445.96"/>
    <s v="SUCCESS"/>
    <s v="SUCCESS"/>
    <n v="1"/>
    <s v="found"/>
    <s v="Not Duplicate"/>
    <s v="match"/>
    <s v="match"/>
    <n v="0"/>
    <d v="2026-01-18T00:00:00"/>
    <n v="0"/>
    <s v="Within SLA"/>
    <x v="0"/>
    <n v="0"/>
    <n v="0"/>
    <n v="0"/>
    <n v="0"/>
    <n v="0"/>
  </r>
  <r>
    <s v="TXN001746"/>
    <n v="5019.4399999999996"/>
    <n v="5019.4399999999996"/>
    <s v="SUCCESS"/>
    <s v="SUCCESS"/>
    <n v="1"/>
    <s v="found"/>
    <s v="Not Duplicate"/>
    <s v="match"/>
    <s v="match"/>
    <n v="0"/>
    <d v="2026-03-02T00:00:00"/>
    <n v="2"/>
    <s v="Within SLA"/>
    <x v="0"/>
    <n v="0"/>
    <n v="0"/>
    <n v="0"/>
    <n v="0"/>
    <n v="0"/>
  </r>
  <r>
    <s v="TXN001747"/>
    <n v="3985.36"/>
    <n v="3985.36"/>
    <s v="SUCCESS"/>
    <s v="SUCCESS"/>
    <n v="1"/>
    <s v="found"/>
    <s v="Not Duplicate"/>
    <s v="match"/>
    <s v="match"/>
    <n v="0"/>
    <d v="2026-02-01T00:00:00"/>
    <n v="2"/>
    <s v="Within SLA"/>
    <x v="3"/>
    <n v="0"/>
    <n v="0"/>
    <n v="0"/>
    <n v="0"/>
    <n v="0"/>
  </r>
  <r>
    <s v="TXN001748"/>
    <n v="4028.18"/>
    <n v="4028.18"/>
    <s v="SUCCESS"/>
    <s v="SUCCESS"/>
    <n v="1"/>
    <s v="found"/>
    <s v="Not Duplicate"/>
    <s v="match"/>
    <s v="match"/>
    <n v="0"/>
    <d v="2026-02-21T00:00:00"/>
    <n v="3"/>
    <s v="SLA Breached"/>
    <x v="2"/>
    <n v="0"/>
    <n v="0"/>
    <n v="0"/>
    <n v="0"/>
    <n v="1"/>
  </r>
  <r>
    <s v="TXN001749"/>
    <n v="492.56"/>
    <n v="492.56"/>
    <s v="SUCCESS"/>
    <s v="SUCCESS"/>
    <n v="1"/>
    <s v="found"/>
    <s v="Not Duplicate"/>
    <s v="match"/>
    <s v="match"/>
    <n v="0"/>
    <d v="2026-01-23T00:00:00"/>
    <n v="2"/>
    <s v="Within SLA"/>
    <x v="1"/>
    <n v="0"/>
    <n v="0"/>
    <n v="0"/>
    <n v="0"/>
    <n v="0"/>
  </r>
  <r>
    <s v="TXN001750"/>
    <n v="4794.3500000000004"/>
    <n v="4794.3500000000004"/>
    <s v="SUCCESS"/>
    <s v="SUCCESS"/>
    <n v="1"/>
    <s v="found"/>
    <s v="Not Duplicate"/>
    <s v="match"/>
    <s v="match"/>
    <n v="0"/>
    <d v="2026-01-26T00:00:00"/>
    <n v="2"/>
    <s v="Within SLA"/>
    <x v="0"/>
    <n v="0"/>
    <n v="0"/>
    <n v="0"/>
    <n v="0"/>
    <n v="0"/>
  </r>
  <r>
    <s v="TXN001751"/>
    <n v="1851.85"/>
    <n v="1851.85"/>
    <s v="SUCCESS"/>
    <s v="SUCCESS"/>
    <n v="1"/>
    <s v="found"/>
    <s v="Not Duplicate"/>
    <s v="match"/>
    <s v="match"/>
    <n v="0"/>
    <d v="2026-01-27T00:00:00"/>
    <n v="2"/>
    <s v="Within SLA"/>
    <x v="0"/>
    <n v="0"/>
    <n v="0"/>
    <n v="0"/>
    <n v="0"/>
    <n v="0"/>
  </r>
  <r>
    <s v="TXN001752"/>
    <n v="8110.22"/>
    <n v="8110.22"/>
    <s v="REVERSED"/>
    <s v="REVERSED"/>
    <n v="1"/>
    <s v="found"/>
    <s v="Not Duplicate"/>
    <s v="match"/>
    <s v="match"/>
    <n v="0"/>
    <d v="2026-02-10T00:00:00"/>
    <n v="1"/>
    <s v="Within SLA"/>
    <x v="1"/>
    <n v="0"/>
    <n v="0"/>
    <n v="0"/>
    <n v="0"/>
    <n v="0"/>
  </r>
  <r>
    <s v="TXN001753"/>
    <n v="8158.93"/>
    <n v="8158.93"/>
    <s v="SUCCESS"/>
    <s v="SUCCESS"/>
    <n v="1"/>
    <s v="found"/>
    <s v="Not Duplicate"/>
    <s v="match"/>
    <s v="match"/>
    <n v="0"/>
    <d v="2026-03-11T00:00:00"/>
    <n v="0"/>
    <s v="Within SLA"/>
    <x v="0"/>
    <n v="0"/>
    <n v="0"/>
    <n v="0"/>
    <n v="0"/>
    <n v="0"/>
  </r>
  <r>
    <s v="TXN001754"/>
    <n v="2718.19"/>
    <n v="2718.19"/>
    <s v="SUCCESS"/>
    <s v="SUCCESS"/>
    <n v="1"/>
    <s v="found"/>
    <s v="Not Duplicate"/>
    <s v="match"/>
    <s v="match"/>
    <n v="0"/>
    <d v="2026-01-25T00:00:00"/>
    <n v="0"/>
    <s v="Within SLA"/>
    <x v="3"/>
    <n v="0"/>
    <n v="0"/>
    <n v="0"/>
    <n v="0"/>
    <n v="0"/>
  </r>
  <r>
    <s v="TXN001755"/>
    <n v="11095.46"/>
    <n v="11095.46"/>
    <s v="SUCCESS"/>
    <s v="SUCCESS"/>
    <n v="1"/>
    <s v="found"/>
    <s v="Not Duplicate"/>
    <s v="match"/>
    <s v="match"/>
    <n v="0"/>
    <d v="2026-01-23T00:00:00"/>
    <n v="3"/>
    <s v="SLA Breached"/>
    <x v="3"/>
    <n v="0"/>
    <n v="0"/>
    <n v="0"/>
    <n v="0"/>
    <n v="1"/>
  </r>
  <r>
    <s v="TXN001756"/>
    <n v="2106.66"/>
    <n v="2106.66"/>
    <s v="SUCCESS"/>
    <s v="SUCCESS"/>
    <n v="1"/>
    <s v="found"/>
    <s v="Not Duplicate"/>
    <s v="match"/>
    <s v="match"/>
    <n v="0"/>
    <d v="2026-01-24T00:00:00"/>
    <n v="2"/>
    <s v="Within SLA"/>
    <x v="2"/>
    <n v="0"/>
    <n v="0"/>
    <n v="0"/>
    <n v="0"/>
    <n v="0"/>
  </r>
  <r>
    <s v="TXN001757"/>
    <n v="4496.2"/>
    <n v="4496.2"/>
    <s v="FAILED"/>
    <s v="FAILED"/>
    <n v="1"/>
    <s v="found"/>
    <s v="Not Duplicate"/>
    <s v="match"/>
    <s v="match"/>
    <n v="0"/>
    <d v="2026-02-04T00:00:00"/>
    <n v="0"/>
    <s v="Within SLA"/>
    <x v="1"/>
    <n v="0"/>
    <n v="0"/>
    <n v="0"/>
    <n v="0"/>
    <n v="0"/>
  </r>
  <r>
    <s v="TXN001758"/>
    <n v="4181.3500000000004"/>
    <n v="4181.3500000000004"/>
    <s v="SUCCESS"/>
    <s v="SUCCESS"/>
    <n v="1"/>
    <s v="found"/>
    <s v="Not Duplicate"/>
    <s v="match"/>
    <s v="match"/>
    <n v="0"/>
    <d v="2026-03-25T00:00:00"/>
    <n v="2"/>
    <s v="Within SLA"/>
    <x v="1"/>
    <n v="0"/>
    <n v="0"/>
    <n v="0"/>
    <n v="0"/>
    <n v="0"/>
  </r>
  <r>
    <s v="TXN001759"/>
    <n v="8987.27"/>
    <n v="8987.27"/>
    <s v="SUCCESS"/>
    <s v="SUCCESS"/>
    <n v="1"/>
    <s v="found"/>
    <s v="Not Duplicate"/>
    <s v="match"/>
    <s v="match"/>
    <n v="0"/>
    <d v="2026-03-02T00:00:00"/>
    <n v="3"/>
    <s v="SLA Breached"/>
    <x v="1"/>
    <n v="0"/>
    <n v="0"/>
    <n v="0"/>
    <n v="0"/>
    <n v="1"/>
  </r>
  <r>
    <s v="TXN001760"/>
    <n v="3346.25"/>
    <n v="3346.25"/>
    <s v="SUCCESS"/>
    <s v="SUCCESS"/>
    <n v="1"/>
    <s v="found"/>
    <s v="Not Duplicate"/>
    <s v="match"/>
    <s v="match"/>
    <n v="0"/>
    <d v="2026-01-27T00:00:00"/>
    <n v="0"/>
    <s v="Within SLA"/>
    <x v="3"/>
    <n v="0"/>
    <n v="0"/>
    <n v="0"/>
    <n v="0"/>
    <n v="0"/>
  </r>
  <r>
    <s v="TXN001761"/>
    <n v="12774.56"/>
    <n v="12774.56"/>
    <s v="FAILED"/>
    <s v="FAILED"/>
    <n v="1"/>
    <s v="found"/>
    <s v="Not Duplicate"/>
    <s v="match"/>
    <s v="match"/>
    <n v="0"/>
    <d v="2026-01-31T00:00:00"/>
    <n v="2"/>
    <s v="Within SLA"/>
    <x v="0"/>
    <n v="0"/>
    <n v="0"/>
    <n v="0"/>
    <n v="0"/>
    <n v="0"/>
  </r>
  <r>
    <s v="TXN001762"/>
    <n v="2023.82"/>
    <e v="#N/A"/>
    <s v="SUCCESS"/>
    <e v="#N/A"/>
    <n v="0"/>
    <s v="missing"/>
    <s v="Not Duplicate"/>
    <s v="not processed"/>
    <s v="not processed"/>
    <s v="missing"/>
    <s v="not processed"/>
    <s v="not processed"/>
    <s v="Not Processed"/>
    <x v="4"/>
    <n v="1"/>
    <n v="0"/>
    <n v="0"/>
    <n v="0"/>
    <n v="0"/>
  </r>
  <r>
    <s v="TXN001763"/>
    <n v="16421.77"/>
    <n v="16421.77"/>
    <s v="SUCCESS"/>
    <s v="SUCCESS"/>
    <n v="1"/>
    <s v="found"/>
    <s v="Not Duplicate"/>
    <s v="match"/>
    <s v="match"/>
    <n v="0"/>
    <d v="2026-01-10T00:00:00"/>
    <n v="2"/>
    <s v="Within SLA"/>
    <x v="1"/>
    <n v="0"/>
    <n v="0"/>
    <n v="0"/>
    <n v="0"/>
    <n v="0"/>
  </r>
  <r>
    <s v="TXN001764"/>
    <n v="1221.8900000000001"/>
    <n v="1221.8900000000001"/>
    <s v="SUCCESS"/>
    <s v="SUCCESS"/>
    <n v="1"/>
    <s v="found"/>
    <s v="Not Duplicate"/>
    <s v="match"/>
    <s v="match"/>
    <n v="0"/>
    <d v="2026-02-19T00:00:00"/>
    <n v="1"/>
    <s v="Within SLA"/>
    <x v="0"/>
    <n v="0"/>
    <n v="0"/>
    <n v="0"/>
    <n v="0"/>
    <n v="0"/>
  </r>
  <r>
    <s v="TXN001765"/>
    <n v="2278.39"/>
    <n v="2050.5500000000002"/>
    <s v="SUCCESS"/>
    <s v="SUCCESS"/>
    <n v="1"/>
    <s v="found"/>
    <s v="Not Duplicate"/>
    <s v="mismatch"/>
    <s v="match"/>
    <n v="227.83999999999969"/>
    <d v="2026-01-19T00:00:00"/>
    <n v="1"/>
    <s v="Within SLA"/>
    <x v="0"/>
    <n v="0"/>
    <n v="0"/>
    <n v="1"/>
    <n v="0"/>
    <n v="0"/>
  </r>
  <r>
    <s v="TXN001766"/>
    <n v="3561.62"/>
    <n v="3561.62"/>
    <s v="SUCCESS"/>
    <s v="SUCCESS"/>
    <n v="1"/>
    <s v="found"/>
    <s v="Not Duplicate"/>
    <s v="match"/>
    <s v="match"/>
    <n v="0"/>
    <d v="2026-03-31T00:00:00"/>
    <n v="3"/>
    <s v="SLA Breached"/>
    <x v="1"/>
    <n v="0"/>
    <n v="0"/>
    <n v="0"/>
    <n v="0"/>
    <n v="1"/>
  </r>
  <r>
    <s v="TXN001767"/>
    <n v="2383.61"/>
    <n v="2383.61"/>
    <s v="SUCCESS"/>
    <s v="SUCCESS"/>
    <n v="1"/>
    <s v="found"/>
    <s v="Not Duplicate"/>
    <s v="match"/>
    <s v="match"/>
    <n v="0"/>
    <d v="2026-03-13T00:00:00"/>
    <n v="3"/>
    <s v="SLA Breached"/>
    <x v="4"/>
    <n v="0"/>
    <n v="0"/>
    <n v="0"/>
    <n v="0"/>
    <n v="1"/>
  </r>
  <r>
    <s v="TXN001768"/>
    <n v="7404.36"/>
    <n v="7404.36"/>
    <s v="SUCCESS"/>
    <s v="SUCCESS"/>
    <n v="1"/>
    <s v="found"/>
    <s v="Not Duplicate"/>
    <s v="match"/>
    <s v="match"/>
    <n v="0"/>
    <d v="2026-02-28T00:00:00"/>
    <n v="0"/>
    <s v="Within SLA"/>
    <x v="3"/>
    <n v="0"/>
    <n v="0"/>
    <n v="0"/>
    <n v="0"/>
    <n v="0"/>
  </r>
  <r>
    <s v="TXN001769"/>
    <n v="2478.77"/>
    <n v="2478.77"/>
    <s v="SUCCESS"/>
    <s v="SUCCESS"/>
    <n v="1"/>
    <s v="found"/>
    <s v="Not Duplicate"/>
    <s v="match"/>
    <s v="match"/>
    <n v="0"/>
    <d v="2026-03-15T00:00:00"/>
    <n v="0"/>
    <s v="Within SLA"/>
    <x v="0"/>
    <n v="0"/>
    <n v="0"/>
    <n v="0"/>
    <n v="0"/>
    <n v="0"/>
  </r>
  <r>
    <s v="TXN001770"/>
    <n v="496.01"/>
    <n v="496.01"/>
    <s v="SUCCESS"/>
    <s v="SUCCESS"/>
    <n v="1"/>
    <s v="found"/>
    <s v="Not Duplicate"/>
    <s v="match"/>
    <s v="match"/>
    <n v="0"/>
    <d v="2026-02-25T00:00:00"/>
    <n v="3"/>
    <s v="SLA Breached"/>
    <x v="0"/>
    <n v="0"/>
    <n v="0"/>
    <n v="0"/>
    <n v="0"/>
    <n v="1"/>
  </r>
  <r>
    <s v="TXN001771"/>
    <n v="12239.93"/>
    <e v="#N/A"/>
    <s v="SUCCESS"/>
    <e v="#N/A"/>
    <n v="0"/>
    <s v="missing"/>
    <s v="Not Duplicate"/>
    <s v="not processed"/>
    <s v="not processed"/>
    <s v="missing"/>
    <s v="not processed"/>
    <s v="not processed"/>
    <s v="Not Processed"/>
    <x v="3"/>
    <n v="1"/>
    <n v="0"/>
    <n v="0"/>
    <n v="0"/>
    <n v="0"/>
  </r>
  <r>
    <s v="TXN001772"/>
    <n v="5107.26"/>
    <n v="5107.26"/>
    <s v="SUCCESS"/>
    <s v="SUCCESS"/>
    <n v="1"/>
    <s v="found"/>
    <s v="Not Duplicate"/>
    <s v="match"/>
    <s v="match"/>
    <n v="0"/>
    <d v="2026-01-14T00:00:00"/>
    <n v="0"/>
    <s v="Within SLA"/>
    <x v="0"/>
    <n v="0"/>
    <n v="0"/>
    <n v="0"/>
    <n v="0"/>
    <n v="0"/>
  </r>
  <r>
    <s v="TXN001773"/>
    <n v="1978.2"/>
    <n v="1978.2"/>
    <s v="SUCCESS"/>
    <s v="SUCCESS"/>
    <n v="1"/>
    <s v="found"/>
    <s v="Not Duplicate"/>
    <s v="match"/>
    <s v="match"/>
    <n v="0"/>
    <d v="2026-01-30T00:00:00"/>
    <n v="1"/>
    <s v="Within SLA"/>
    <x v="1"/>
    <n v="0"/>
    <n v="0"/>
    <n v="0"/>
    <n v="0"/>
    <n v="0"/>
  </r>
  <r>
    <s v="TXN001774"/>
    <n v="4499.74"/>
    <n v="4499.74"/>
    <s v="SUCCESS"/>
    <s v="SUCCESS"/>
    <n v="1"/>
    <s v="found"/>
    <s v="Not Duplicate"/>
    <s v="match"/>
    <s v="match"/>
    <n v="0"/>
    <d v="2026-03-14T00:00:00"/>
    <n v="2"/>
    <s v="Within SLA"/>
    <x v="3"/>
    <n v="0"/>
    <n v="0"/>
    <n v="0"/>
    <n v="0"/>
    <n v="0"/>
  </r>
  <r>
    <s v="TXN001775"/>
    <n v="10701.24"/>
    <n v="10701.24"/>
    <s v="SUCCESS"/>
    <s v="SUCCESS"/>
    <n v="1"/>
    <s v="found"/>
    <s v="Not Duplicate"/>
    <s v="match"/>
    <s v="match"/>
    <n v="0"/>
    <d v="2026-03-22T00:00:00"/>
    <n v="3"/>
    <s v="SLA Breached"/>
    <x v="4"/>
    <n v="0"/>
    <n v="0"/>
    <n v="0"/>
    <n v="0"/>
    <n v="1"/>
  </r>
  <r>
    <s v="TXN001776"/>
    <n v="1728.28"/>
    <n v="1728.28"/>
    <s v="SUCCESS"/>
    <s v="SUCCESS"/>
    <n v="1"/>
    <s v="found"/>
    <s v="Not Duplicate"/>
    <s v="match"/>
    <s v="match"/>
    <n v="0"/>
    <d v="2026-02-28T00:00:00"/>
    <n v="0"/>
    <s v="Within SLA"/>
    <x v="0"/>
    <n v="0"/>
    <n v="0"/>
    <n v="0"/>
    <n v="0"/>
    <n v="0"/>
  </r>
  <r>
    <s v="TXN001777"/>
    <n v="9003.2000000000007"/>
    <n v="9003.2000000000007"/>
    <s v="SUCCESS"/>
    <s v="SUCCESS"/>
    <n v="1"/>
    <s v="found"/>
    <s v="Not Duplicate"/>
    <s v="match"/>
    <s v="match"/>
    <n v="0"/>
    <d v="2026-03-24T00:00:00"/>
    <n v="1"/>
    <s v="Within SLA"/>
    <x v="3"/>
    <n v="0"/>
    <n v="0"/>
    <n v="0"/>
    <n v="0"/>
    <n v="0"/>
  </r>
  <r>
    <s v="TXN001778"/>
    <n v="19210.89"/>
    <n v="19210.89"/>
    <s v="SUCCESS"/>
    <s v="SUCCESS"/>
    <n v="1"/>
    <s v="found"/>
    <s v="Not Duplicate"/>
    <s v="match"/>
    <s v="match"/>
    <n v="0"/>
    <d v="2026-02-02T00:00:00"/>
    <n v="2"/>
    <s v="Within SLA"/>
    <x v="2"/>
    <n v="0"/>
    <n v="0"/>
    <n v="0"/>
    <n v="0"/>
    <n v="0"/>
  </r>
  <r>
    <s v="TXN001779"/>
    <n v="2288.42"/>
    <n v="2288.42"/>
    <s v="SUCCESS"/>
    <s v="FAILED"/>
    <n v="1"/>
    <s v="found"/>
    <s v="Not Duplicate"/>
    <s v="match"/>
    <s v="mismatch"/>
    <n v="0"/>
    <d v="2026-01-27T00:00:00"/>
    <n v="3"/>
    <s v="SLA Breached"/>
    <x v="2"/>
    <n v="0"/>
    <n v="0"/>
    <n v="0"/>
    <n v="1"/>
    <n v="1"/>
  </r>
  <r>
    <s v="TXN001780"/>
    <n v="11929.78"/>
    <n v="11929.78"/>
    <s v="SUCCESS"/>
    <s v="SUCCESS"/>
    <n v="1"/>
    <s v="found"/>
    <s v="Not Duplicate"/>
    <s v="match"/>
    <s v="match"/>
    <n v="0"/>
    <d v="2026-03-12T00:00:00"/>
    <n v="3"/>
    <s v="SLA Breached"/>
    <x v="0"/>
    <n v="0"/>
    <n v="0"/>
    <n v="0"/>
    <n v="0"/>
    <n v="1"/>
  </r>
  <r>
    <s v="TXN001781"/>
    <n v="922.04"/>
    <n v="922.04"/>
    <s v="SUCCESS"/>
    <s v="SUCCESS"/>
    <n v="1"/>
    <s v="found"/>
    <s v="Not Duplicate"/>
    <s v="match"/>
    <s v="match"/>
    <n v="0"/>
    <d v="2026-03-14T00:00:00"/>
    <n v="1"/>
    <s v="Within SLA"/>
    <x v="4"/>
    <n v="0"/>
    <n v="0"/>
    <n v="0"/>
    <n v="0"/>
    <n v="0"/>
  </r>
  <r>
    <s v="TXN001782"/>
    <n v="8782.82"/>
    <n v="8782.82"/>
    <s v="SUCCESS"/>
    <s v="SUCCESS"/>
    <n v="1"/>
    <s v="found"/>
    <s v="Not Duplicate"/>
    <s v="match"/>
    <s v="match"/>
    <n v="0"/>
    <d v="2026-03-16T00:00:00"/>
    <n v="1"/>
    <s v="Within SLA"/>
    <x v="3"/>
    <n v="0"/>
    <n v="0"/>
    <n v="0"/>
    <n v="0"/>
    <n v="0"/>
  </r>
  <r>
    <s v="TXN001783"/>
    <n v="632.69000000000005"/>
    <n v="632.69000000000005"/>
    <s v="SUCCESS"/>
    <s v="SUCCESS"/>
    <n v="1"/>
    <s v="found"/>
    <s v="Not Duplicate"/>
    <s v="match"/>
    <s v="match"/>
    <n v="0"/>
    <d v="2026-03-24T00:00:00"/>
    <n v="1"/>
    <s v="Within SLA"/>
    <x v="2"/>
    <n v="0"/>
    <n v="0"/>
    <n v="0"/>
    <n v="0"/>
    <n v="0"/>
  </r>
  <r>
    <s v="TXN001784"/>
    <n v="1446.01"/>
    <n v="1446.01"/>
    <s v="SUCCESS"/>
    <s v="SUCCESS"/>
    <n v="1"/>
    <s v="found"/>
    <s v="Not Duplicate"/>
    <s v="match"/>
    <s v="match"/>
    <n v="0"/>
    <d v="2026-03-29T00:00:00"/>
    <n v="3"/>
    <s v="SLA Breached"/>
    <x v="1"/>
    <n v="0"/>
    <n v="0"/>
    <n v="0"/>
    <n v="0"/>
    <n v="1"/>
  </r>
  <r>
    <s v="TXN001785"/>
    <n v="1446.24"/>
    <n v="1446.24"/>
    <s v="SUCCESS"/>
    <s v="SUCCESS"/>
    <n v="1"/>
    <s v="found"/>
    <s v="Not Duplicate"/>
    <s v="match"/>
    <s v="match"/>
    <n v="0"/>
    <d v="2026-01-26T00:00:00"/>
    <n v="2"/>
    <s v="Within SLA"/>
    <x v="3"/>
    <n v="0"/>
    <n v="0"/>
    <n v="0"/>
    <n v="0"/>
    <n v="0"/>
  </r>
  <r>
    <s v="TXN001786"/>
    <n v="18311.64"/>
    <n v="18311.64"/>
    <s v="SUCCESS"/>
    <s v="SUCCESS"/>
    <n v="1"/>
    <s v="found"/>
    <s v="Not Duplicate"/>
    <s v="match"/>
    <s v="match"/>
    <n v="0"/>
    <d v="2026-02-11T00:00:00"/>
    <n v="1"/>
    <s v="Within SLA"/>
    <x v="3"/>
    <n v="0"/>
    <n v="0"/>
    <n v="0"/>
    <n v="0"/>
    <n v="0"/>
  </r>
  <r>
    <s v="TXN001787"/>
    <n v="6886.73"/>
    <n v="6886.73"/>
    <s v="SUCCESS"/>
    <s v="SUCCESS"/>
    <n v="1"/>
    <s v="found"/>
    <s v="Not Duplicate"/>
    <s v="match"/>
    <s v="match"/>
    <n v="0"/>
    <d v="2026-02-22T00:00:00"/>
    <n v="3"/>
    <s v="SLA Breached"/>
    <x v="1"/>
    <n v="0"/>
    <n v="0"/>
    <n v="0"/>
    <n v="0"/>
    <n v="1"/>
  </r>
  <r>
    <s v="TXN001788"/>
    <n v="2839.49"/>
    <n v="2839.49"/>
    <s v="SUCCESS"/>
    <s v="SUCCESS"/>
    <n v="1"/>
    <s v="found"/>
    <s v="Not Duplicate"/>
    <s v="match"/>
    <s v="match"/>
    <n v="0"/>
    <d v="2026-02-07T00:00:00"/>
    <n v="0"/>
    <s v="Within SLA"/>
    <x v="1"/>
    <n v="0"/>
    <n v="0"/>
    <n v="0"/>
    <n v="0"/>
    <n v="0"/>
  </r>
  <r>
    <s v="TXN001789"/>
    <n v="13708.5"/>
    <n v="13708.5"/>
    <s v="SUCCESS"/>
    <s v="SUCCESS"/>
    <n v="1"/>
    <s v="found"/>
    <s v="Not Duplicate"/>
    <s v="match"/>
    <s v="match"/>
    <n v="0"/>
    <d v="2026-02-26T00:00:00"/>
    <n v="1"/>
    <s v="Within SLA"/>
    <x v="2"/>
    <n v="0"/>
    <n v="0"/>
    <n v="0"/>
    <n v="0"/>
    <n v="0"/>
  </r>
  <r>
    <s v="TXN001790"/>
    <n v="9260.44"/>
    <n v="9260.44"/>
    <s v="SUCCESS"/>
    <s v="SUCCESS"/>
    <n v="1"/>
    <s v="found"/>
    <s v="Not Duplicate"/>
    <s v="match"/>
    <s v="match"/>
    <n v="0"/>
    <d v="2026-02-10T00:00:00"/>
    <n v="0"/>
    <s v="Within SLA"/>
    <x v="0"/>
    <n v="0"/>
    <n v="0"/>
    <n v="0"/>
    <n v="0"/>
    <n v="0"/>
  </r>
  <r>
    <s v="TXN001791"/>
    <n v="4715.3"/>
    <n v="4715.3"/>
    <s v="SUCCESS"/>
    <s v="SUCCESS"/>
    <n v="1"/>
    <s v="found"/>
    <s v="Not Duplicate"/>
    <s v="match"/>
    <s v="match"/>
    <n v="0"/>
    <d v="2026-02-03T00:00:00"/>
    <n v="0"/>
    <s v="Within SLA"/>
    <x v="3"/>
    <n v="0"/>
    <n v="0"/>
    <n v="0"/>
    <n v="0"/>
    <n v="0"/>
  </r>
  <r>
    <s v="TXN001792"/>
    <n v="1047.95"/>
    <n v="1047.95"/>
    <s v="SUCCESS"/>
    <s v="SUCCESS"/>
    <n v="1"/>
    <s v="found"/>
    <s v="Not Duplicate"/>
    <s v="match"/>
    <s v="match"/>
    <n v="0"/>
    <d v="2026-03-03T00:00:00"/>
    <n v="0"/>
    <s v="Within SLA"/>
    <x v="3"/>
    <n v="0"/>
    <n v="0"/>
    <n v="0"/>
    <n v="0"/>
    <n v="0"/>
  </r>
  <r>
    <s v="TXN001793"/>
    <n v="899.93"/>
    <n v="899.93"/>
    <s v="SUCCESS"/>
    <s v="SUCCESS"/>
    <n v="1"/>
    <s v="found"/>
    <s v="Not Duplicate"/>
    <s v="match"/>
    <s v="match"/>
    <n v="0"/>
    <d v="2026-02-05T00:00:00"/>
    <n v="3"/>
    <s v="SLA Breached"/>
    <x v="0"/>
    <n v="0"/>
    <n v="0"/>
    <n v="0"/>
    <n v="0"/>
    <n v="1"/>
  </r>
  <r>
    <s v="TXN001794"/>
    <n v="7851.86"/>
    <n v="7851.86"/>
    <s v="SUCCESS"/>
    <s v="SUCCESS"/>
    <n v="1"/>
    <s v="found"/>
    <s v="Not Duplicate"/>
    <s v="match"/>
    <s v="match"/>
    <n v="0"/>
    <d v="2026-03-13T00:00:00"/>
    <n v="0"/>
    <s v="Within SLA"/>
    <x v="3"/>
    <n v="0"/>
    <n v="0"/>
    <n v="0"/>
    <n v="0"/>
    <n v="0"/>
  </r>
  <r>
    <s v="TXN001795"/>
    <n v="9953.44"/>
    <n v="9953.44"/>
    <s v="SUCCESS"/>
    <s v="SUCCESS"/>
    <n v="1"/>
    <s v="found"/>
    <s v="Not Duplicate"/>
    <s v="match"/>
    <s v="match"/>
    <n v="0"/>
    <d v="2026-03-20T00:00:00"/>
    <n v="2"/>
    <s v="Within SLA"/>
    <x v="0"/>
    <n v="0"/>
    <n v="0"/>
    <n v="0"/>
    <n v="0"/>
    <n v="0"/>
  </r>
  <r>
    <s v="TXN001796"/>
    <n v="72974.95"/>
    <n v="72974.95"/>
    <s v="SUCCESS"/>
    <s v="SUCCESS"/>
    <n v="1"/>
    <s v="found"/>
    <s v="Not Duplicate"/>
    <s v="match"/>
    <s v="match"/>
    <n v="0"/>
    <d v="2026-02-10T00:00:00"/>
    <n v="0"/>
    <s v="Within SLA"/>
    <x v="0"/>
    <n v="0"/>
    <n v="0"/>
    <n v="0"/>
    <n v="0"/>
    <n v="0"/>
  </r>
  <r>
    <s v="TXN001797"/>
    <n v="2428.14"/>
    <n v="2428.14"/>
    <s v="SUCCESS"/>
    <s v="SUCCESS"/>
    <n v="1"/>
    <s v="found"/>
    <s v="Not Duplicate"/>
    <s v="match"/>
    <s v="match"/>
    <n v="0"/>
    <d v="2026-01-31T00:00:00"/>
    <n v="0"/>
    <s v="Within SLA"/>
    <x v="0"/>
    <n v="0"/>
    <n v="0"/>
    <n v="0"/>
    <n v="0"/>
    <n v="0"/>
  </r>
  <r>
    <s v="TXN001798"/>
    <n v="68330.509999999995"/>
    <n v="68330.509999999995"/>
    <s v="SUCCESS"/>
    <s v="SUCCESS"/>
    <n v="1"/>
    <s v="found"/>
    <s v="Not Duplicate"/>
    <s v="match"/>
    <s v="match"/>
    <n v="0"/>
    <d v="2026-01-23T00:00:00"/>
    <n v="2"/>
    <s v="Within SLA"/>
    <x v="0"/>
    <n v="0"/>
    <n v="0"/>
    <n v="0"/>
    <n v="0"/>
    <n v="0"/>
  </r>
  <r>
    <s v="TXN001799"/>
    <n v="876.75"/>
    <n v="876.75"/>
    <s v="SUCCESS"/>
    <s v="SUCCESS"/>
    <n v="1"/>
    <s v="found"/>
    <s v="Not Duplicate"/>
    <s v="match"/>
    <s v="match"/>
    <n v="0"/>
    <d v="2026-03-20T00:00:00"/>
    <n v="2"/>
    <s v="Within SLA"/>
    <x v="0"/>
    <n v="0"/>
    <n v="0"/>
    <n v="0"/>
    <n v="0"/>
    <n v="0"/>
  </r>
  <r>
    <s v="TXN001800"/>
    <n v="2599.9299999999998"/>
    <n v="2599.9299999999998"/>
    <s v="SUCCESS"/>
    <s v="SUCCESS"/>
    <n v="1"/>
    <s v="found"/>
    <s v="Not Duplicate"/>
    <s v="match"/>
    <s v="match"/>
    <n v="0"/>
    <d v="2026-02-19T00:00:00"/>
    <n v="0"/>
    <s v="Within SLA"/>
    <x v="2"/>
    <n v="0"/>
    <n v="0"/>
    <n v="0"/>
    <n v="0"/>
    <n v="0"/>
  </r>
  <r>
    <s v="TXN001801"/>
    <n v="2630.5"/>
    <n v="2630.5"/>
    <s v="SUCCESS"/>
    <s v="SUCCESS"/>
    <n v="1"/>
    <s v="found"/>
    <s v="Not Duplicate"/>
    <s v="match"/>
    <s v="match"/>
    <n v="0"/>
    <d v="2026-03-07T00:00:00"/>
    <n v="2"/>
    <s v="Within SLA"/>
    <x v="0"/>
    <n v="0"/>
    <n v="0"/>
    <n v="0"/>
    <n v="0"/>
    <n v="0"/>
  </r>
  <r>
    <s v="TXN001802"/>
    <n v="2506.77"/>
    <n v="2506.77"/>
    <s v="SUCCESS"/>
    <s v="SUCCESS"/>
    <n v="1"/>
    <s v="found"/>
    <s v="Not Duplicate"/>
    <s v="match"/>
    <s v="match"/>
    <n v="0"/>
    <d v="2026-01-07T00:00:00"/>
    <n v="3"/>
    <s v="SLA Breached"/>
    <x v="3"/>
    <n v="0"/>
    <n v="0"/>
    <n v="0"/>
    <n v="0"/>
    <n v="1"/>
  </r>
  <r>
    <s v="TXN001803"/>
    <n v="5291.35"/>
    <n v="5291.35"/>
    <s v="SUCCESS"/>
    <s v="SUCCESS"/>
    <n v="1"/>
    <s v="found"/>
    <s v="Not Duplicate"/>
    <s v="match"/>
    <s v="match"/>
    <n v="0"/>
    <d v="2026-02-25T00:00:00"/>
    <n v="3"/>
    <s v="SLA Breached"/>
    <x v="1"/>
    <n v="0"/>
    <n v="0"/>
    <n v="0"/>
    <n v="0"/>
    <n v="1"/>
  </r>
  <r>
    <s v="TXN001804"/>
    <n v="9059.2099999999991"/>
    <n v="9059.2099999999991"/>
    <s v="FAILED"/>
    <s v="FAILED"/>
    <n v="1"/>
    <s v="found"/>
    <s v="Not Duplicate"/>
    <s v="match"/>
    <s v="match"/>
    <n v="0"/>
    <d v="2026-03-18T00:00:00"/>
    <n v="0"/>
    <s v="Within SLA"/>
    <x v="2"/>
    <n v="0"/>
    <n v="0"/>
    <n v="0"/>
    <n v="0"/>
    <n v="0"/>
  </r>
  <r>
    <s v="TXN001805"/>
    <n v="121.06"/>
    <n v="121.06"/>
    <s v="SUCCESS"/>
    <s v="SUCCESS"/>
    <n v="1"/>
    <s v="found"/>
    <s v="Not Duplicate"/>
    <s v="match"/>
    <s v="match"/>
    <n v="0"/>
    <d v="2026-03-24T00:00:00"/>
    <n v="5"/>
    <s v="SLA Breached"/>
    <x v="2"/>
    <n v="0"/>
    <n v="0"/>
    <n v="0"/>
    <n v="0"/>
    <n v="1"/>
  </r>
  <r>
    <s v="TXN001806"/>
    <n v="1619.1"/>
    <n v="1619.1"/>
    <s v="SUCCESS"/>
    <s v="FAILED"/>
    <n v="1"/>
    <s v="found"/>
    <s v="Not Duplicate"/>
    <s v="match"/>
    <s v="mismatch"/>
    <n v="0"/>
    <d v="2026-03-05T00:00:00"/>
    <n v="3"/>
    <s v="SLA Breached"/>
    <x v="0"/>
    <n v="0"/>
    <n v="0"/>
    <n v="0"/>
    <n v="1"/>
    <n v="1"/>
  </r>
  <r>
    <s v="TXN001807"/>
    <n v="5560.59"/>
    <n v="5560.59"/>
    <s v="SUCCESS"/>
    <s v="SUCCESS"/>
    <n v="1"/>
    <s v="found"/>
    <s v="Not Duplicate"/>
    <s v="match"/>
    <s v="match"/>
    <n v="0"/>
    <d v="2026-01-15T00:00:00"/>
    <n v="1"/>
    <s v="Within SLA"/>
    <x v="1"/>
    <n v="0"/>
    <n v="0"/>
    <n v="0"/>
    <n v="0"/>
    <n v="0"/>
  </r>
  <r>
    <s v="TXN001808"/>
    <n v="3429.83"/>
    <n v="3429.83"/>
    <s v="SUCCESS"/>
    <s v="SUCCESS"/>
    <n v="1"/>
    <s v="found"/>
    <s v="Not Duplicate"/>
    <s v="match"/>
    <s v="match"/>
    <n v="0"/>
    <d v="2026-02-18T00:00:00"/>
    <n v="2"/>
    <s v="Within SLA"/>
    <x v="3"/>
    <n v="0"/>
    <n v="0"/>
    <n v="0"/>
    <n v="0"/>
    <n v="0"/>
  </r>
  <r>
    <s v="TXN001809"/>
    <n v="6798.12"/>
    <n v="6798.12"/>
    <s v="FAILED"/>
    <s v="FAILED"/>
    <n v="1"/>
    <s v="found"/>
    <s v="Not Duplicate"/>
    <s v="match"/>
    <s v="match"/>
    <n v="0"/>
    <d v="2026-02-22T00:00:00"/>
    <n v="3"/>
    <s v="SLA Breached"/>
    <x v="0"/>
    <n v="0"/>
    <n v="0"/>
    <n v="0"/>
    <n v="0"/>
    <n v="1"/>
  </r>
  <r>
    <s v="TXN001810"/>
    <n v="11398.77"/>
    <n v="11398.77"/>
    <s v="SUCCESS"/>
    <s v="SUCCESS"/>
    <n v="1"/>
    <s v="found"/>
    <s v="Not Duplicate"/>
    <s v="match"/>
    <s v="match"/>
    <n v="0"/>
    <d v="2026-03-10T00:00:00"/>
    <n v="1"/>
    <s v="Within SLA"/>
    <x v="0"/>
    <n v="0"/>
    <n v="0"/>
    <n v="0"/>
    <n v="0"/>
    <n v="0"/>
  </r>
  <r>
    <s v="TXN001811"/>
    <n v="14857.69"/>
    <n v="14857.69"/>
    <s v="SUCCESS"/>
    <s v="SUCCESS"/>
    <n v="1"/>
    <s v="found"/>
    <s v="Not Duplicate"/>
    <s v="match"/>
    <s v="match"/>
    <n v="0"/>
    <d v="2026-03-18T00:00:00"/>
    <n v="0"/>
    <s v="Within SLA"/>
    <x v="1"/>
    <n v="0"/>
    <n v="0"/>
    <n v="0"/>
    <n v="0"/>
    <n v="0"/>
  </r>
  <r>
    <s v="TXN001812"/>
    <n v="1744.45"/>
    <n v="1744.45"/>
    <s v="SUCCESS"/>
    <s v="SUCCESS"/>
    <n v="1"/>
    <s v="found"/>
    <s v="Not Duplicate"/>
    <s v="match"/>
    <s v="match"/>
    <n v="0"/>
    <d v="2026-01-22T00:00:00"/>
    <n v="1"/>
    <s v="Within SLA"/>
    <x v="0"/>
    <n v="0"/>
    <n v="0"/>
    <n v="0"/>
    <n v="0"/>
    <n v="0"/>
  </r>
  <r>
    <s v="TXN001813"/>
    <n v="24332.61"/>
    <n v="24332.61"/>
    <s v="SUCCESS"/>
    <s v="SUCCESS"/>
    <n v="1"/>
    <s v="found"/>
    <s v="Not Duplicate"/>
    <s v="match"/>
    <s v="match"/>
    <n v="0"/>
    <d v="2026-01-13T00:00:00"/>
    <n v="3"/>
    <s v="SLA Breached"/>
    <x v="0"/>
    <n v="0"/>
    <n v="0"/>
    <n v="0"/>
    <n v="0"/>
    <n v="1"/>
  </r>
  <r>
    <s v="TXN001814"/>
    <n v="7383.23"/>
    <n v="7383.23"/>
    <s v="SUCCESS"/>
    <s v="FAILED"/>
    <n v="1"/>
    <s v="found"/>
    <s v="Not Duplicate"/>
    <s v="match"/>
    <s v="mismatch"/>
    <n v="0"/>
    <d v="2026-01-08T00:00:00"/>
    <n v="1"/>
    <s v="Within SLA"/>
    <x v="0"/>
    <n v="0"/>
    <n v="0"/>
    <n v="0"/>
    <n v="1"/>
    <n v="0"/>
  </r>
  <r>
    <s v="TXN001815"/>
    <n v="1974.28"/>
    <n v="1974.28"/>
    <s v="SUCCESS"/>
    <s v="SUCCESS"/>
    <n v="1"/>
    <s v="found"/>
    <s v="Not Duplicate"/>
    <s v="match"/>
    <s v="match"/>
    <n v="0"/>
    <d v="2026-03-12T00:00:00"/>
    <n v="3"/>
    <s v="SLA Breached"/>
    <x v="0"/>
    <n v="0"/>
    <n v="0"/>
    <n v="0"/>
    <n v="0"/>
    <n v="1"/>
  </r>
  <r>
    <s v="TXN001816"/>
    <n v="2344.38"/>
    <n v="2344.38"/>
    <s v="SUCCESS"/>
    <s v="SUCCESS"/>
    <n v="1"/>
    <s v="found"/>
    <s v="Not Duplicate"/>
    <s v="match"/>
    <s v="match"/>
    <n v="0"/>
    <d v="2026-02-16T00:00:00"/>
    <n v="1"/>
    <s v="Within SLA"/>
    <x v="0"/>
    <n v="0"/>
    <n v="0"/>
    <n v="0"/>
    <n v="0"/>
    <n v="0"/>
  </r>
  <r>
    <s v="TXN001817"/>
    <n v="1163.3900000000001"/>
    <n v="1163.3900000000001"/>
    <s v="SUCCESS"/>
    <s v="SUCCESS"/>
    <n v="1"/>
    <s v="found"/>
    <s v="Not Duplicate"/>
    <s v="match"/>
    <s v="match"/>
    <n v="0"/>
    <d v="2026-03-24T00:00:00"/>
    <n v="2"/>
    <s v="Within SLA"/>
    <x v="1"/>
    <n v="0"/>
    <n v="0"/>
    <n v="0"/>
    <n v="0"/>
    <n v="0"/>
  </r>
  <r>
    <s v="TXN001818"/>
    <n v="3370.15"/>
    <n v="3370.15"/>
    <s v="SUCCESS"/>
    <s v="SUCCESS"/>
    <n v="1"/>
    <s v="found"/>
    <s v="Not Duplicate"/>
    <s v="match"/>
    <s v="match"/>
    <n v="0"/>
    <d v="2026-02-24T00:00:00"/>
    <n v="0"/>
    <s v="Within SLA"/>
    <x v="0"/>
    <n v="0"/>
    <n v="0"/>
    <n v="0"/>
    <n v="0"/>
    <n v="0"/>
  </r>
  <r>
    <s v="TXN001819"/>
    <n v="3152.94"/>
    <n v="3152.94"/>
    <s v="SUCCESS"/>
    <s v="SUCCESS"/>
    <n v="1"/>
    <s v="found"/>
    <s v="Not Duplicate"/>
    <s v="match"/>
    <s v="match"/>
    <n v="0"/>
    <d v="2026-01-15T00:00:00"/>
    <n v="1"/>
    <s v="Within SLA"/>
    <x v="0"/>
    <n v="0"/>
    <n v="0"/>
    <n v="0"/>
    <n v="0"/>
    <n v="0"/>
  </r>
  <r>
    <s v="TXN001820"/>
    <n v="2646.86"/>
    <n v="2646.86"/>
    <s v="SUCCESS"/>
    <s v="SUCCESS"/>
    <n v="1"/>
    <s v="found"/>
    <s v="Not Duplicate"/>
    <s v="match"/>
    <s v="match"/>
    <n v="0"/>
    <d v="2026-01-19T00:00:00"/>
    <n v="3"/>
    <s v="SLA Breached"/>
    <x v="0"/>
    <n v="0"/>
    <n v="0"/>
    <n v="0"/>
    <n v="0"/>
    <n v="1"/>
  </r>
  <r>
    <s v="TXN001821"/>
    <n v="5865.98"/>
    <n v="5865.98"/>
    <s v="SUCCESS"/>
    <s v="SUCCESS"/>
    <n v="1"/>
    <s v="found"/>
    <s v="Not Duplicate"/>
    <s v="match"/>
    <s v="match"/>
    <n v="0"/>
    <d v="2026-01-27T00:00:00"/>
    <n v="2"/>
    <s v="Within SLA"/>
    <x v="2"/>
    <n v="0"/>
    <n v="0"/>
    <n v="0"/>
    <n v="0"/>
    <n v="0"/>
  </r>
  <r>
    <s v="TXN001822"/>
    <n v="5048.16"/>
    <n v="5048.16"/>
    <s v="SUCCESS"/>
    <s v="SUCCESS"/>
    <n v="1"/>
    <s v="found"/>
    <s v="Not Duplicate"/>
    <s v="match"/>
    <s v="match"/>
    <n v="0"/>
    <d v="2026-02-05T00:00:00"/>
    <n v="3"/>
    <s v="SLA Breached"/>
    <x v="2"/>
    <n v="0"/>
    <n v="0"/>
    <n v="0"/>
    <n v="0"/>
    <n v="1"/>
  </r>
  <r>
    <s v="TXN001823"/>
    <n v="2586.77"/>
    <n v="2586.77"/>
    <s v="SUCCESS"/>
    <s v="SUCCESS"/>
    <n v="1"/>
    <s v="found"/>
    <s v="Not Duplicate"/>
    <s v="match"/>
    <s v="match"/>
    <n v="0"/>
    <d v="2026-03-04T00:00:00"/>
    <n v="3"/>
    <s v="SLA Breached"/>
    <x v="1"/>
    <n v="0"/>
    <n v="0"/>
    <n v="0"/>
    <n v="0"/>
    <n v="1"/>
  </r>
  <r>
    <s v="TXN001824"/>
    <n v="4077.15"/>
    <n v="4077.15"/>
    <s v="SUCCESS"/>
    <s v="SUCCESS"/>
    <n v="1"/>
    <s v="found"/>
    <s v="Not Duplicate"/>
    <s v="match"/>
    <s v="match"/>
    <n v="0"/>
    <d v="2026-02-09T00:00:00"/>
    <n v="3"/>
    <s v="SLA Breached"/>
    <x v="4"/>
    <n v="0"/>
    <n v="0"/>
    <n v="0"/>
    <n v="0"/>
    <n v="1"/>
  </r>
  <r>
    <s v="TXN001825"/>
    <n v="8042.94"/>
    <n v="8042.94"/>
    <s v="SUCCESS"/>
    <s v="SUCCESS"/>
    <n v="1"/>
    <s v="found"/>
    <s v="Not Duplicate"/>
    <s v="match"/>
    <s v="match"/>
    <n v="0"/>
    <d v="2026-02-25T00:00:00"/>
    <n v="2"/>
    <s v="Within SLA"/>
    <x v="4"/>
    <n v="0"/>
    <n v="0"/>
    <n v="0"/>
    <n v="0"/>
    <n v="0"/>
  </r>
  <r>
    <s v="TXN001826"/>
    <n v="5664.12"/>
    <n v="5664.12"/>
    <s v="SUCCESS"/>
    <s v="SUCCESS"/>
    <n v="1"/>
    <s v="found"/>
    <s v="Not Duplicate"/>
    <s v="match"/>
    <s v="match"/>
    <n v="0"/>
    <d v="2026-02-24T00:00:00"/>
    <n v="1"/>
    <s v="Within SLA"/>
    <x v="3"/>
    <n v="0"/>
    <n v="0"/>
    <n v="0"/>
    <n v="0"/>
    <n v="0"/>
  </r>
  <r>
    <s v="TXN001827"/>
    <n v="1361.09"/>
    <n v="1361.09"/>
    <s v="SUCCESS"/>
    <s v="SUCCESS"/>
    <n v="1"/>
    <s v="found"/>
    <s v="Not Duplicate"/>
    <s v="match"/>
    <s v="match"/>
    <n v="0"/>
    <d v="2026-03-12T00:00:00"/>
    <n v="0"/>
    <s v="Within SLA"/>
    <x v="3"/>
    <n v="0"/>
    <n v="0"/>
    <n v="0"/>
    <n v="0"/>
    <n v="0"/>
  </r>
  <r>
    <s v="TXN001828"/>
    <n v="34867.51"/>
    <e v="#N/A"/>
    <s v="SUCCESS"/>
    <e v="#N/A"/>
    <n v="0"/>
    <s v="missing"/>
    <s v="Not Duplicate"/>
    <s v="not processed"/>
    <s v="not processed"/>
    <s v="missing"/>
    <s v="not processed"/>
    <s v="not processed"/>
    <s v="Not Processed"/>
    <x v="0"/>
    <n v="1"/>
    <n v="0"/>
    <n v="0"/>
    <n v="0"/>
    <n v="0"/>
  </r>
  <r>
    <s v="TXN001829"/>
    <n v="463.75"/>
    <n v="463.75"/>
    <s v="SUCCESS"/>
    <s v="SUCCESS"/>
    <n v="1"/>
    <s v="found"/>
    <s v="Not Duplicate"/>
    <s v="match"/>
    <s v="match"/>
    <n v="0"/>
    <d v="2026-02-03T00:00:00"/>
    <n v="1"/>
    <s v="Within SLA"/>
    <x v="0"/>
    <n v="0"/>
    <n v="0"/>
    <n v="0"/>
    <n v="0"/>
    <n v="0"/>
  </r>
  <r>
    <s v="TXN001830"/>
    <n v="77702.87"/>
    <n v="77702.87"/>
    <s v="SUCCESS"/>
    <s v="SUCCESS"/>
    <n v="1"/>
    <s v="found"/>
    <s v="Not Duplicate"/>
    <s v="match"/>
    <s v="match"/>
    <n v="0"/>
    <d v="2026-02-07T00:00:00"/>
    <n v="1"/>
    <s v="Within SLA"/>
    <x v="0"/>
    <n v="0"/>
    <n v="0"/>
    <n v="0"/>
    <n v="0"/>
    <n v="0"/>
  </r>
  <r>
    <s v="TXN001831"/>
    <n v="2563.59"/>
    <n v="2563.59"/>
    <s v="SUCCESS"/>
    <s v="SUCCESS"/>
    <n v="1"/>
    <s v="found"/>
    <s v="Not Duplicate"/>
    <s v="match"/>
    <s v="match"/>
    <n v="0"/>
    <d v="2026-03-27T00:00:00"/>
    <n v="1"/>
    <s v="Within SLA"/>
    <x v="2"/>
    <n v="0"/>
    <n v="0"/>
    <n v="0"/>
    <n v="0"/>
    <n v="0"/>
  </r>
  <r>
    <s v="TXN001832"/>
    <n v="13980.18"/>
    <n v="13980.18"/>
    <s v="SUCCESS"/>
    <s v="SUCCESS"/>
    <n v="1"/>
    <s v="found"/>
    <s v="Not Duplicate"/>
    <s v="match"/>
    <s v="match"/>
    <n v="0"/>
    <d v="2026-01-08T00:00:00"/>
    <n v="3"/>
    <s v="SLA Breached"/>
    <x v="2"/>
    <n v="0"/>
    <n v="0"/>
    <n v="0"/>
    <n v="0"/>
    <n v="1"/>
  </r>
  <r>
    <s v="TXN001833"/>
    <n v="4307.8900000000003"/>
    <n v="4307.8900000000003"/>
    <s v="SUCCESS"/>
    <s v="SUCCESS"/>
    <n v="1"/>
    <s v="found"/>
    <s v="Not Duplicate"/>
    <s v="match"/>
    <s v="match"/>
    <n v="0"/>
    <d v="2026-03-04T00:00:00"/>
    <n v="0"/>
    <s v="Within SLA"/>
    <x v="0"/>
    <n v="0"/>
    <n v="0"/>
    <n v="0"/>
    <n v="0"/>
    <n v="0"/>
  </r>
  <r>
    <s v="TXN001834"/>
    <n v="6376.84"/>
    <n v="6376.84"/>
    <s v="SUCCESS"/>
    <s v="SUCCESS"/>
    <n v="1"/>
    <s v="found"/>
    <s v="Not Duplicate"/>
    <s v="match"/>
    <s v="match"/>
    <n v="0"/>
    <d v="2026-03-10T00:00:00"/>
    <n v="2"/>
    <s v="Within SLA"/>
    <x v="0"/>
    <n v="0"/>
    <n v="0"/>
    <n v="0"/>
    <n v="0"/>
    <n v="0"/>
  </r>
  <r>
    <s v="TXN001835"/>
    <n v="699.72"/>
    <n v="699.72"/>
    <s v="SUCCESS"/>
    <s v="SUCCESS"/>
    <n v="1"/>
    <s v="found"/>
    <s v="Not Duplicate"/>
    <s v="match"/>
    <s v="match"/>
    <n v="0"/>
    <d v="2026-02-01T00:00:00"/>
    <n v="0"/>
    <s v="Within SLA"/>
    <x v="2"/>
    <n v="0"/>
    <n v="0"/>
    <n v="0"/>
    <n v="0"/>
    <n v="0"/>
  </r>
  <r>
    <s v="TXN001836"/>
    <n v="41188.519999999997"/>
    <n v="41188.519999999997"/>
    <s v="SUCCESS"/>
    <s v="SUCCESS"/>
    <n v="1"/>
    <s v="found"/>
    <s v="Not Duplicate"/>
    <s v="match"/>
    <s v="match"/>
    <n v="0"/>
    <d v="2026-02-09T00:00:00"/>
    <n v="0"/>
    <s v="Within SLA"/>
    <x v="0"/>
    <n v="0"/>
    <n v="0"/>
    <n v="0"/>
    <n v="0"/>
    <n v="0"/>
  </r>
  <r>
    <s v="TXN001837"/>
    <n v="106609.59"/>
    <n v="106609.59"/>
    <s v="SUCCESS"/>
    <s v="SUCCESS"/>
    <n v="1"/>
    <s v="found"/>
    <s v="Not Duplicate"/>
    <s v="match"/>
    <s v="match"/>
    <n v="0"/>
    <d v="2026-02-21T00:00:00"/>
    <n v="0"/>
    <s v="Within SLA"/>
    <x v="0"/>
    <n v="0"/>
    <n v="0"/>
    <n v="0"/>
    <n v="0"/>
    <n v="0"/>
  </r>
  <r>
    <s v="TXN001838"/>
    <n v="33011.94"/>
    <n v="33011.94"/>
    <s v="SUCCESS"/>
    <s v="SUCCESS"/>
    <n v="1"/>
    <s v="found"/>
    <s v="Not Duplicate"/>
    <s v="match"/>
    <s v="match"/>
    <n v="0"/>
    <d v="2026-01-20T00:00:00"/>
    <n v="0"/>
    <s v="Within SLA"/>
    <x v="1"/>
    <n v="0"/>
    <n v="0"/>
    <n v="0"/>
    <n v="0"/>
    <n v="0"/>
  </r>
  <r>
    <s v="TXN001839"/>
    <n v="292.10000000000002"/>
    <n v="292.10000000000002"/>
    <s v="SUCCESS"/>
    <s v="SUCCESS"/>
    <n v="1"/>
    <s v="found"/>
    <s v="Not Duplicate"/>
    <s v="match"/>
    <s v="match"/>
    <n v="0"/>
    <d v="2026-02-06T00:00:00"/>
    <n v="2"/>
    <s v="Within SLA"/>
    <x v="1"/>
    <n v="0"/>
    <n v="0"/>
    <n v="0"/>
    <n v="0"/>
    <n v="0"/>
  </r>
  <r>
    <s v="TXN001840"/>
    <n v="8704.5300000000007"/>
    <n v="8704.5300000000007"/>
    <s v="REVERSED"/>
    <s v="REVERSED"/>
    <n v="1"/>
    <s v="found"/>
    <s v="Not Duplicate"/>
    <s v="match"/>
    <s v="match"/>
    <n v="0"/>
    <d v="2026-02-08T00:00:00"/>
    <n v="1"/>
    <s v="Within SLA"/>
    <x v="4"/>
    <n v="0"/>
    <n v="0"/>
    <n v="0"/>
    <n v="0"/>
    <n v="0"/>
  </r>
  <r>
    <s v="TXN001841"/>
    <n v="3365.78"/>
    <n v="3365.78"/>
    <s v="SUCCESS"/>
    <s v="SUCCESS"/>
    <n v="1"/>
    <s v="found"/>
    <s v="Not Duplicate"/>
    <s v="match"/>
    <s v="match"/>
    <n v="0"/>
    <d v="2026-03-09T00:00:00"/>
    <n v="3"/>
    <s v="SLA Breached"/>
    <x v="3"/>
    <n v="0"/>
    <n v="0"/>
    <n v="0"/>
    <n v="0"/>
    <n v="1"/>
  </r>
  <r>
    <s v="TXN001842"/>
    <n v="5147.2299999999996"/>
    <n v="5147.2299999999996"/>
    <s v="SUCCESS"/>
    <s v="SUCCESS"/>
    <n v="1"/>
    <s v="found"/>
    <s v="Not Duplicate"/>
    <s v="match"/>
    <s v="match"/>
    <n v="0"/>
    <d v="2026-01-13T00:00:00"/>
    <n v="1"/>
    <s v="Within SLA"/>
    <x v="0"/>
    <n v="0"/>
    <n v="0"/>
    <n v="0"/>
    <n v="0"/>
    <n v="0"/>
  </r>
  <r>
    <s v="TXN001843"/>
    <n v="19249.3"/>
    <n v="19249.3"/>
    <s v="SUCCESS"/>
    <s v="SUCCESS"/>
    <n v="1"/>
    <s v="found"/>
    <s v="Not Duplicate"/>
    <s v="match"/>
    <s v="match"/>
    <n v="0"/>
    <d v="2026-02-01T00:00:00"/>
    <n v="1"/>
    <s v="Within SLA"/>
    <x v="0"/>
    <n v="0"/>
    <n v="0"/>
    <n v="0"/>
    <n v="0"/>
    <n v="0"/>
  </r>
  <r>
    <s v="TXN001844"/>
    <n v="39400.14"/>
    <n v="39400.14"/>
    <s v="SUCCESS"/>
    <s v="SUCCESS"/>
    <n v="1"/>
    <s v="found"/>
    <s v="Not Duplicate"/>
    <s v="match"/>
    <s v="match"/>
    <n v="0"/>
    <d v="2026-03-20T00:00:00"/>
    <n v="0"/>
    <s v="Within SLA"/>
    <x v="0"/>
    <n v="0"/>
    <n v="0"/>
    <n v="0"/>
    <n v="0"/>
    <n v="0"/>
  </r>
  <r>
    <s v="TXN001845"/>
    <n v="11485.02"/>
    <n v="11485.02"/>
    <s v="SUCCESS"/>
    <s v="SUCCESS"/>
    <n v="1"/>
    <s v="found"/>
    <s v="Not Duplicate"/>
    <s v="match"/>
    <s v="match"/>
    <n v="0"/>
    <d v="2026-01-19T00:00:00"/>
    <n v="3"/>
    <s v="SLA Breached"/>
    <x v="2"/>
    <n v="0"/>
    <n v="0"/>
    <n v="0"/>
    <n v="0"/>
    <n v="1"/>
  </r>
  <r>
    <s v="TXN001846"/>
    <n v="1688.3"/>
    <n v="1688.3"/>
    <s v="SUCCESS"/>
    <s v="SUCCESS"/>
    <n v="1"/>
    <s v="found"/>
    <s v="Not Duplicate"/>
    <s v="match"/>
    <s v="match"/>
    <n v="0"/>
    <d v="2026-02-09T00:00:00"/>
    <n v="1"/>
    <s v="Within SLA"/>
    <x v="1"/>
    <n v="0"/>
    <n v="0"/>
    <n v="0"/>
    <n v="0"/>
    <n v="0"/>
  </r>
  <r>
    <s v="TXN001847"/>
    <n v="3860.23"/>
    <n v="3860.23"/>
    <s v="SUCCESS"/>
    <s v="SUCCESS"/>
    <n v="1"/>
    <s v="found"/>
    <s v="Not Duplicate"/>
    <s v="match"/>
    <s v="match"/>
    <n v="0"/>
    <d v="2026-01-05T00:00:00"/>
    <n v="2"/>
    <s v="Within SLA"/>
    <x v="0"/>
    <n v="0"/>
    <n v="0"/>
    <n v="0"/>
    <n v="0"/>
    <n v="0"/>
  </r>
  <r>
    <s v="TXN001848"/>
    <n v="1949.75"/>
    <n v="1949.75"/>
    <s v="SUCCESS"/>
    <s v="SUCCESS"/>
    <n v="1"/>
    <s v="found"/>
    <s v="Not Duplicate"/>
    <s v="match"/>
    <s v="match"/>
    <n v="0"/>
    <d v="2026-03-10T00:00:00"/>
    <n v="3"/>
    <s v="SLA Breached"/>
    <x v="0"/>
    <n v="0"/>
    <n v="0"/>
    <n v="0"/>
    <n v="0"/>
    <n v="1"/>
  </r>
  <r>
    <s v="TXN001849"/>
    <n v="17027.12"/>
    <n v="17027.12"/>
    <s v="SUCCESS"/>
    <s v="SUCCESS"/>
    <n v="1"/>
    <s v="found"/>
    <s v="Not Duplicate"/>
    <s v="match"/>
    <s v="match"/>
    <n v="0"/>
    <d v="2026-03-16T00:00:00"/>
    <n v="1"/>
    <s v="Within SLA"/>
    <x v="1"/>
    <n v="0"/>
    <n v="0"/>
    <n v="0"/>
    <n v="0"/>
    <n v="0"/>
  </r>
  <r>
    <s v="TXN001850"/>
    <n v="13990.45"/>
    <n v="13990.45"/>
    <s v="SUCCESS"/>
    <s v="SUCCESS"/>
    <n v="1"/>
    <s v="found"/>
    <s v="Not Duplicate"/>
    <s v="match"/>
    <s v="match"/>
    <n v="0"/>
    <d v="2026-01-24T00:00:00"/>
    <n v="2"/>
    <s v="Within SLA"/>
    <x v="0"/>
    <n v="0"/>
    <n v="0"/>
    <n v="0"/>
    <n v="0"/>
    <n v="0"/>
  </r>
  <r>
    <s v="TXN001851"/>
    <n v="4501.49"/>
    <n v="4501.49"/>
    <s v="SUCCESS"/>
    <s v="SUCCESS"/>
    <n v="1"/>
    <s v="found"/>
    <s v="Not Duplicate"/>
    <s v="match"/>
    <s v="match"/>
    <n v="0"/>
    <d v="2026-01-30T00:00:00"/>
    <n v="1"/>
    <s v="Within SLA"/>
    <x v="0"/>
    <n v="0"/>
    <n v="0"/>
    <n v="0"/>
    <n v="0"/>
    <n v="0"/>
  </r>
  <r>
    <s v="TXN001852"/>
    <n v="4075.89"/>
    <n v="4075.89"/>
    <s v="SUCCESS"/>
    <s v="SUCCESS"/>
    <n v="1"/>
    <s v="found"/>
    <s v="Not Duplicate"/>
    <s v="match"/>
    <s v="match"/>
    <n v="0"/>
    <d v="2026-03-29T00:00:00"/>
    <n v="0"/>
    <s v="Within SLA"/>
    <x v="3"/>
    <n v="0"/>
    <n v="0"/>
    <n v="0"/>
    <n v="0"/>
    <n v="0"/>
  </r>
  <r>
    <s v="TXN001853"/>
    <n v="4806.57"/>
    <n v="4806.57"/>
    <s v="SUCCESS"/>
    <s v="SUCCESS"/>
    <n v="1"/>
    <s v="found"/>
    <s v="Not Duplicate"/>
    <s v="match"/>
    <s v="match"/>
    <n v="0"/>
    <d v="2026-01-23T00:00:00"/>
    <n v="0"/>
    <s v="Within SLA"/>
    <x v="0"/>
    <n v="0"/>
    <n v="0"/>
    <n v="0"/>
    <n v="0"/>
    <n v="0"/>
  </r>
  <r>
    <s v="TXN001854"/>
    <n v="3634.03"/>
    <n v="3634.03"/>
    <s v="SUCCESS"/>
    <s v="SUCCESS"/>
    <n v="1"/>
    <s v="found"/>
    <s v="Not Duplicate"/>
    <s v="match"/>
    <s v="match"/>
    <n v="0"/>
    <d v="2026-03-28T00:00:00"/>
    <n v="0"/>
    <s v="Within SLA"/>
    <x v="0"/>
    <n v="0"/>
    <n v="0"/>
    <n v="0"/>
    <n v="0"/>
    <n v="0"/>
  </r>
  <r>
    <s v="TXN001855"/>
    <n v="5208.83"/>
    <n v="5208.83"/>
    <s v="SUCCESS"/>
    <s v="SUCCESS"/>
    <n v="1"/>
    <s v="found"/>
    <s v="Not Duplicate"/>
    <s v="match"/>
    <s v="match"/>
    <n v="0"/>
    <d v="2026-02-21T00:00:00"/>
    <n v="1"/>
    <s v="Within SLA"/>
    <x v="2"/>
    <n v="0"/>
    <n v="0"/>
    <n v="0"/>
    <n v="0"/>
    <n v="0"/>
  </r>
  <r>
    <s v="TXN001856"/>
    <n v="20941.61"/>
    <n v="20941.61"/>
    <s v="SUCCESS"/>
    <s v="SUCCESS"/>
    <n v="1"/>
    <s v="found"/>
    <s v="Not Duplicate"/>
    <s v="match"/>
    <s v="match"/>
    <n v="0"/>
    <d v="2026-01-21T00:00:00"/>
    <n v="1"/>
    <s v="Within SLA"/>
    <x v="4"/>
    <n v="0"/>
    <n v="0"/>
    <n v="0"/>
    <n v="0"/>
    <n v="0"/>
  </r>
  <r>
    <s v="TXN001857"/>
    <n v="1075.6600000000001"/>
    <n v="1075.6600000000001"/>
    <s v="SUCCESS"/>
    <s v="SUCCESS"/>
    <n v="1"/>
    <s v="found"/>
    <s v="Not Duplicate"/>
    <s v="match"/>
    <s v="match"/>
    <n v="0"/>
    <d v="2026-03-13T00:00:00"/>
    <n v="2"/>
    <s v="Within SLA"/>
    <x v="0"/>
    <n v="0"/>
    <n v="0"/>
    <n v="0"/>
    <n v="0"/>
    <n v="0"/>
  </r>
  <r>
    <s v="TXN001858"/>
    <n v="1593.21"/>
    <n v="1593.21"/>
    <s v="SUCCESS"/>
    <s v="SUCCESS"/>
    <n v="1"/>
    <s v="found"/>
    <s v="Not Duplicate"/>
    <s v="match"/>
    <s v="match"/>
    <n v="0"/>
    <d v="2026-02-23T00:00:00"/>
    <n v="3"/>
    <s v="SLA Breached"/>
    <x v="2"/>
    <n v="0"/>
    <n v="0"/>
    <n v="0"/>
    <n v="0"/>
    <n v="1"/>
  </r>
  <r>
    <s v="TXN001859"/>
    <n v="7411.83"/>
    <n v="7411.83"/>
    <s v="SUCCESS"/>
    <s v="SUCCESS"/>
    <n v="1"/>
    <s v="found"/>
    <s v="Not Duplicate"/>
    <s v="match"/>
    <s v="match"/>
    <n v="0"/>
    <d v="2026-03-24T00:00:00"/>
    <n v="1"/>
    <s v="Within SLA"/>
    <x v="2"/>
    <n v="0"/>
    <n v="0"/>
    <n v="0"/>
    <n v="0"/>
    <n v="0"/>
  </r>
  <r>
    <s v="TXN001860"/>
    <n v="2426.25"/>
    <n v="2426.25"/>
    <s v="SUCCESS"/>
    <s v="SUCCESS"/>
    <n v="1"/>
    <s v="found"/>
    <s v="Not Duplicate"/>
    <s v="match"/>
    <s v="match"/>
    <n v="0"/>
    <d v="2026-02-20T00:00:00"/>
    <n v="3"/>
    <s v="SLA Breached"/>
    <x v="4"/>
    <n v="0"/>
    <n v="0"/>
    <n v="0"/>
    <n v="0"/>
    <n v="1"/>
  </r>
  <r>
    <s v="TXN001861"/>
    <n v="4915.3"/>
    <n v="4915.3"/>
    <s v="SUCCESS"/>
    <s v="SUCCESS"/>
    <n v="1"/>
    <s v="found"/>
    <s v="Not Duplicate"/>
    <s v="match"/>
    <s v="match"/>
    <n v="0"/>
    <d v="2026-03-03T00:00:00"/>
    <n v="1"/>
    <s v="Within SLA"/>
    <x v="2"/>
    <n v="0"/>
    <n v="0"/>
    <n v="0"/>
    <n v="0"/>
    <n v="0"/>
  </r>
  <r>
    <s v="TXN001862"/>
    <n v="11246.13"/>
    <n v="11246.13"/>
    <s v="SUCCESS"/>
    <s v="SUCCESS"/>
    <n v="1"/>
    <s v="found"/>
    <s v="Not Duplicate"/>
    <s v="match"/>
    <s v="match"/>
    <n v="0"/>
    <d v="2026-03-14T00:00:00"/>
    <n v="0"/>
    <s v="Within SLA"/>
    <x v="4"/>
    <n v="0"/>
    <n v="0"/>
    <n v="0"/>
    <n v="0"/>
    <n v="0"/>
  </r>
  <r>
    <s v="TXN001863"/>
    <n v="1847.28"/>
    <n v="1847.28"/>
    <s v="FAILED"/>
    <s v="FAILED"/>
    <n v="1"/>
    <s v="found"/>
    <s v="Not Duplicate"/>
    <s v="match"/>
    <s v="match"/>
    <n v="0"/>
    <d v="2026-02-21T00:00:00"/>
    <n v="0"/>
    <s v="Within SLA"/>
    <x v="0"/>
    <n v="0"/>
    <n v="0"/>
    <n v="0"/>
    <n v="0"/>
    <n v="0"/>
  </r>
  <r>
    <s v="TXN001864"/>
    <n v="3978.5"/>
    <n v="3978.5"/>
    <s v="SUCCESS"/>
    <s v="SUCCESS"/>
    <n v="1"/>
    <s v="found"/>
    <s v="Not Duplicate"/>
    <s v="match"/>
    <s v="match"/>
    <n v="0"/>
    <d v="2026-01-28T00:00:00"/>
    <n v="3"/>
    <s v="SLA Breached"/>
    <x v="3"/>
    <n v="0"/>
    <n v="0"/>
    <n v="0"/>
    <n v="0"/>
    <n v="1"/>
  </r>
  <r>
    <s v="TXN001865"/>
    <n v="721.03"/>
    <n v="721.03"/>
    <s v="SUCCESS"/>
    <s v="SUCCESS"/>
    <n v="1"/>
    <s v="found"/>
    <s v="Not Duplicate"/>
    <s v="match"/>
    <s v="match"/>
    <n v="0"/>
    <d v="2026-03-23T00:00:00"/>
    <n v="3"/>
    <s v="SLA Breached"/>
    <x v="3"/>
    <n v="0"/>
    <n v="0"/>
    <n v="0"/>
    <n v="0"/>
    <n v="1"/>
  </r>
  <r>
    <s v="TXN001866"/>
    <n v="5838.14"/>
    <n v="5838.14"/>
    <s v="SUCCESS"/>
    <s v="SUCCESS"/>
    <n v="1"/>
    <s v="found"/>
    <s v="Not Duplicate"/>
    <s v="match"/>
    <s v="match"/>
    <n v="0"/>
    <d v="2026-03-19T00:00:00"/>
    <n v="0"/>
    <s v="Within SLA"/>
    <x v="3"/>
    <n v="0"/>
    <n v="0"/>
    <n v="0"/>
    <n v="0"/>
    <n v="0"/>
  </r>
  <r>
    <s v="TXN001867"/>
    <n v="5395.69"/>
    <n v="5395.69"/>
    <s v="SUCCESS"/>
    <s v="SUCCESS"/>
    <n v="1"/>
    <s v="found"/>
    <s v="Not Duplicate"/>
    <s v="match"/>
    <s v="match"/>
    <n v="0"/>
    <d v="2026-03-27T00:00:00"/>
    <n v="0"/>
    <s v="Within SLA"/>
    <x v="3"/>
    <n v="0"/>
    <n v="0"/>
    <n v="0"/>
    <n v="0"/>
    <n v="0"/>
  </r>
  <r>
    <s v="TXN001868"/>
    <n v="11769.21"/>
    <n v="11769.21"/>
    <s v="SUCCESS"/>
    <s v="SUCCESS"/>
    <n v="1"/>
    <s v="found"/>
    <s v="Not Duplicate"/>
    <s v="match"/>
    <s v="match"/>
    <n v="0"/>
    <d v="2026-02-21T00:00:00"/>
    <n v="0"/>
    <s v="Within SLA"/>
    <x v="0"/>
    <n v="0"/>
    <n v="0"/>
    <n v="0"/>
    <n v="0"/>
    <n v="0"/>
  </r>
  <r>
    <s v="TXN001869"/>
    <n v="15748.91"/>
    <n v="15748.91"/>
    <s v="SUCCESS"/>
    <s v="SUCCESS"/>
    <n v="1"/>
    <s v="found"/>
    <s v="Not Duplicate"/>
    <s v="match"/>
    <s v="match"/>
    <n v="0"/>
    <d v="2026-03-28T00:00:00"/>
    <n v="2"/>
    <s v="Within SLA"/>
    <x v="0"/>
    <n v="0"/>
    <n v="0"/>
    <n v="0"/>
    <n v="0"/>
    <n v="0"/>
  </r>
  <r>
    <s v="TXN001870"/>
    <n v="1311.11"/>
    <n v="1311.11"/>
    <s v="SUCCESS"/>
    <s v="SUCCESS"/>
    <n v="1"/>
    <s v="found"/>
    <s v="Not Duplicate"/>
    <s v="match"/>
    <s v="match"/>
    <n v="0"/>
    <d v="2026-02-10T00:00:00"/>
    <n v="2"/>
    <s v="Within SLA"/>
    <x v="0"/>
    <n v="0"/>
    <n v="0"/>
    <n v="0"/>
    <n v="0"/>
    <n v="0"/>
  </r>
  <r>
    <s v="TXN001871"/>
    <n v="2486.77"/>
    <n v="2486.77"/>
    <s v="SUCCESS"/>
    <s v="SUCCESS"/>
    <n v="1"/>
    <s v="found"/>
    <s v="Not Duplicate"/>
    <s v="match"/>
    <s v="match"/>
    <n v="0"/>
    <d v="2026-02-06T00:00:00"/>
    <n v="1"/>
    <s v="Within SLA"/>
    <x v="1"/>
    <n v="0"/>
    <n v="0"/>
    <n v="0"/>
    <n v="0"/>
    <n v="0"/>
  </r>
  <r>
    <s v="TXN001872"/>
    <n v="2901.7"/>
    <n v="2901.7"/>
    <s v="REVERSED"/>
    <s v="REVERSED"/>
    <n v="1"/>
    <s v="found"/>
    <s v="Not Duplicate"/>
    <s v="match"/>
    <s v="match"/>
    <n v="0"/>
    <d v="2026-01-24T00:00:00"/>
    <n v="5"/>
    <s v="SLA Breached"/>
    <x v="2"/>
    <n v="0"/>
    <n v="0"/>
    <n v="0"/>
    <n v="0"/>
    <n v="1"/>
  </r>
  <r>
    <s v="TXN001873"/>
    <n v="8432.39"/>
    <e v="#N/A"/>
    <s v="SUCCESS"/>
    <e v="#N/A"/>
    <n v="0"/>
    <s v="missing"/>
    <s v="Not Duplicate"/>
    <s v="not processed"/>
    <s v="not processed"/>
    <s v="missing"/>
    <s v="not processed"/>
    <s v="not processed"/>
    <s v="Not Processed"/>
    <x v="0"/>
    <n v="1"/>
    <n v="0"/>
    <n v="0"/>
    <n v="0"/>
    <n v="0"/>
  </r>
  <r>
    <s v="TXN001874"/>
    <n v="5382.84"/>
    <n v="5382.84"/>
    <s v="SUCCESS"/>
    <s v="SUCCESS"/>
    <n v="1"/>
    <s v="found"/>
    <s v="Not Duplicate"/>
    <s v="match"/>
    <s v="match"/>
    <n v="0"/>
    <d v="2026-02-26T00:00:00"/>
    <n v="0"/>
    <s v="Within SLA"/>
    <x v="0"/>
    <n v="0"/>
    <n v="0"/>
    <n v="0"/>
    <n v="0"/>
    <n v="0"/>
  </r>
  <r>
    <s v="TXN001875"/>
    <n v="4198.3100000000004"/>
    <n v="4198.3100000000004"/>
    <s v="SUCCESS"/>
    <s v="SUCCESS"/>
    <n v="1"/>
    <s v="found"/>
    <s v="Not Duplicate"/>
    <s v="match"/>
    <s v="match"/>
    <n v="0"/>
    <d v="2026-01-05T00:00:00"/>
    <n v="2"/>
    <s v="Within SLA"/>
    <x v="4"/>
    <n v="0"/>
    <n v="0"/>
    <n v="0"/>
    <n v="0"/>
    <n v="0"/>
  </r>
  <r>
    <s v="TXN001876"/>
    <n v="6285.13"/>
    <n v="6285.13"/>
    <s v="SUCCESS"/>
    <s v="SUCCESS"/>
    <n v="1"/>
    <s v="found"/>
    <s v="Not Duplicate"/>
    <s v="match"/>
    <s v="match"/>
    <n v="0"/>
    <d v="2026-03-16T00:00:00"/>
    <n v="0"/>
    <s v="Within SLA"/>
    <x v="4"/>
    <n v="0"/>
    <n v="0"/>
    <n v="0"/>
    <n v="0"/>
    <n v="0"/>
  </r>
  <r>
    <s v="TXN001877"/>
    <n v="1596.15"/>
    <n v="1596.15"/>
    <s v="SUCCESS"/>
    <s v="SUCCESS"/>
    <n v="1"/>
    <s v="found"/>
    <s v="Not Duplicate"/>
    <s v="match"/>
    <s v="match"/>
    <n v="0"/>
    <d v="2026-01-04T00:00:00"/>
    <n v="1"/>
    <s v="Within SLA"/>
    <x v="4"/>
    <n v="0"/>
    <n v="0"/>
    <n v="0"/>
    <n v="0"/>
    <n v="0"/>
  </r>
  <r>
    <s v="TXN001878"/>
    <n v="12503.69"/>
    <n v="12503.69"/>
    <s v="SUCCESS"/>
    <s v="SUCCESS"/>
    <n v="1"/>
    <s v="found"/>
    <s v="Not Duplicate"/>
    <s v="match"/>
    <s v="match"/>
    <n v="0"/>
    <d v="2026-03-29T00:00:00"/>
    <n v="1"/>
    <s v="Within SLA"/>
    <x v="1"/>
    <n v="0"/>
    <n v="0"/>
    <n v="0"/>
    <n v="0"/>
    <n v="0"/>
  </r>
  <r>
    <s v="TXN001879"/>
    <n v="33003.31"/>
    <n v="33003.31"/>
    <s v="REVERSED"/>
    <s v="REVERSED"/>
    <n v="1"/>
    <s v="found"/>
    <s v="Not Duplicate"/>
    <s v="match"/>
    <s v="match"/>
    <n v="0"/>
    <d v="2026-01-18T00:00:00"/>
    <n v="3"/>
    <s v="SLA Breached"/>
    <x v="4"/>
    <n v="0"/>
    <n v="0"/>
    <n v="0"/>
    <n v="0"/>
    <n v="1"/>
  </r>
  <r>
    <s v="TXN001880"/>
    <n v="5785.29"/>
    <n v="5785.29"/>
    <s v="SUCCESS"/>
    <s v="SUCCESS"/>
    <n v="2"/>
    <s v="found"/>
    <s v="Duplicate"/>
    <s v="match"/>
    <s v="match"/>
    <n v="0"/>
    <d v="2026-02-08T00:00:00"/>
    <n v="1"/>
    <s v="Within SLA"/>
    <x v="1"/>
    <n v="0"/>
    <n v="1"/>
    <n v="0"/>
    <n v="0"/>
    <n v="0"/>
  </r>
  <r>
    <s v="TXN001881"/>
    <n v="4765.6499999999996"/>
    <n v="4765.6499999999996"/>
    <s v="SUCCESS"/>
    <s v="SUCCESS"/>
    <n v="1"/>
    <s v="found"/>
    <s v="Not Duplicate"/>
    <s v="match"/>
    <s v="match"/>
    <n v="0"/>
    <d v="2026-02-22T00:00:00"/>
    <n v="3"/>
    <s v="SLA Breached"/>
    <x v="3"/>
    <n v="0"/>
    <n v="0"/>
    <n v="0"/>
    <n v="0"/>
    <n v="1"/>
  </r>
  <r>
    <s v="TXN001882"/>
    <n v="4574.13"/>
    <n v="4574.13"/>
    <s v="SUCCESS"/>
    <s v="SUCCESS"/>
    <n v="1"/>
    <s v="found"/>
    <s v="Not Duplicate"/>
    <s v="match"/>
    <s v="match"/>
    <n v="0"/>
    <d v="2026-01-15T00:00:00"/>
    <n v="3"/>
    <s v="SLA Breached"/>
    <x v="1"/>
    <n v="0"/>
    <n v="0"/>
    <n v="0"/>
    <n v="0"/>
    <n v="1"/>
  </r>
  <r>
    <s v="TXN001883"/>
    <n v="1324"/>
    <n v="1324"/>
    <s v="SUCCESS"/>
    <s v="SUCCESS"/>
    <n v="1"/>
    <s v="found"/>
    <s v="Not Duplicate"/>
    <s v="match"/>
    <s v="match"/>
    <n v="0"/>
    <d v="2026-02-18T00:00:00"/>
    <n v="2"/>
    <s v="Within SLA"/>
    <x v="2"/>
    <n v="0"/>
    <n v="0"/>
    <n v="0"/>
    <n v="0"/>
    <n v="0"/>
  </r>
  <r>
    <s v="TXN001884"/>
    <n v="2002.97"/>
    <n v="2002.97"/>
    <s v="SUCCESS"/>
    <s v="SUCCESS"/>
    <n v="1"/>
    <s v="found"/>
    <s v="Not Duplicate"/>
    <s v="match"/>
    <s v="match"/>
    <n v="0"/>
    <d v="2026-03-16T00:00:00"/>
    <n v="1"/>
    <s v="Within SLA"/>
    <x v="1"/>
    <n v="0"/>
    <n v="0"/>
    <n v="0"/>
    <n v="0"/>
    <n v="0"/>
  </r>
  <r>
    <s v="TXN001885"/>
    <n v="4414.4399999999996"/>
    <n v="4414.4399999999996"/>
    <s v="SUCCESS"/>
    <s v="SUCCESS"/>
    <n v="1"/>
    <s v="found"/>
    <s v="Not Duplicate"/>
    <s v="match"/>
    <s v="match"/>
    <n v="0"/>
    <d v="2026-03-17T00:00:00"/>
    <n v="0"/>
    <s v="Within SLA"/>
    <x v="2"/>
    <n v="0"/>
    <n v="0"/>
    <n v="0"/>
    <n v="0"/>
    <n v="0"/>
  </r>
  <r>
    <s v="TXN001886"/>
    <n v="6941.16"/>
    <n v="6941.16"/>
    <s v="SUCCESS"/>
    <s v="SUCCESS"/>
    <n v="1"/>
    <s v="found"/>
    <s v="Not Duplicate"/>
    <s v="match"/>
    <s v="match"/>
    <n v="0"/>
    <d v="2026-03-28T00:00:00"/>
    <n v="0"/>
    <s v="Within SLA"/>
    <x v="2"/>
    <n v="0"/>
    <n v="0"/>
    <n v="0"/>
    <n v="0"/>
    <n v="0"/>
  </r>
  <r>
    <s v="TXN001887"/>
    <n v="1868.79"/>
    <n v="1868.79"/>
    <s v="SUCCESS"/>
    <s v="SUCCESS"/>
    <n v="1"/>
    <s v="found"/>
    <s v="Not Duplicate"/>
    <s v="match"/>
    <s v="match"/>
    <n v="0"/>
    <d v="2026-03-21T00:00:00"/>
    <n v="3"/>
    <s v="SLA Breached"/>
    <x v="0"/>
    <n v="0"/>
    <n v="0"/>
    <n v="0"/>
    <n v="0"/>
    <n v="1"/>
  </r>
  <r>
    <s v="TXN001888"/>
    <n v="2607.88"/>
    <n v="2607.88"/>
    <s v="SUCCESS"/>
    <s v="SUCCESS"/>
    <n v="1"/>
    <s v="found"/>
    <s v="Not Duplicate"/>
    <s v="match"/>
    <s v="match"/>
    <n v="0"/>
    <d v="2026-03-03T00:00:00"/>
    <n v="0"/>
    <s v="Within SLA"/>
    <x v="0"/>
    <n v="0"/>
    <n v="0"/>
    <n v="0"/>
    <n v="0"/>
    <n v="0"/>
  </r>
  <r>
    <s v="TXN001889"/>
    <n v="1330.78"/>
    <n v="1330.78"/>
    <s v="SUCCESS"/>
    <s v="SUCCESS"/>
    <n v="1"/>
    <s v="found"/>
    <s v="Not Duplicate"/>
    <s v="match"/>
    <s v="match"/>
    <n v="0"/>
    <d v="2026-02-28T00:00:00"/>
    <n v="3"/>
    <s v="SLA Breached"/>
    <x v="2"/>
    <n v="0"/>
    <n v="0"/>
    <n v="0"/>
    <n v="0"/>
    <n v="1"/>
  </r>
  <r>
    <s v="TXN001890"/>
    <n v="11497.59"/>
    <n v="11497.59"/>
    <s v="SUCCESS"/>
    <s v="SUCCESS"/>
    <n v="1"/>
    <s v="found"/>
    <s v="Not Duplicate"/>
    <s v="match"/>
    <s v="match"/>
    <n v="0"/>
    <d v="2026-03-11T00:00:00"/>
    <n v="3"/>
    <s v="SLA Breached"/>
    <x v="2"/>
    <n v="0"/>
    <n v="0"/>
    <n v="0"/>
    <n v="0"/>
    <n v="1"/>
  </r>
  <r>
    <s v="TXN001891"/>
    <n v="2113.9499999999998"/>
    <n v="2113.9499999999998"/>
    <s v="SUCCESS"/>
    <s v="SUCCESS"/>
    <n v="1"/>
    <s v="found"/>
    <s v="Not Duplicate"/>
    <s v="match"/>
    <s v="match"/>
    <n v="0"/>
    <d v="2026-03-10T00:00:00"/>
    <n v="0"/>
    <s v="Within SLA"/>
    <x v="4"/>
    <n v="0"/>
    <n v="0"/>
    <n v="0"/>
    <n v="0"/>
    <n v="0"/>
  </r>
  <r>
    <s v="TXN001892"/>
    <n v="12007.96"/>
    <n v="12007.96"/>
    <s v="SUCCESS"/>
    <s v="SUCCESS"/>
    <n v="1"/>
    <s v="found"/>
    <s v="Not Duplicate"/>
    <s v="match"/>
    <s v="match"/>
    <n v="0"/>
    <d v="2026-03-22T00:00:00"/>
    <n v="1"/>
    <s v="Within SLA"/>
    <x v="0"/>
    <n v="0"/>
    <n v="0"/>
    <n v="0"/>
    <n v="0"/>
    <n v="0"/>
  </r>
  <r>
    <s v="TXN001893"/>
    <n v="7715.87"/>
    <n v="7715.87"/>
    <s v="SUCCESS"/>
    <s v="SUCCESS"/>
    <n v="1"/>
    <s v="found"/>
    <s v="Not Duplicate"/>
    <s v="match"/>
    <s v="match"/>
    <n v="0"/>
    <d v="2026-01-19T00:00:00"/>
    <n v="2"/>
    <s v="Within SLA"/>
    <x v="1"/>
    <n v="0"/>
    <n v="0"/>
    <n v="0"/>
    <n v="0"/>
    <n v="0"/>
  </r>
  <r>
    <s v="TXN001894"/>
    <n v="26759.32"/>
    <n v="26759.32"/>
    <s v="SUCCESS"/>
    <s v="SUCCESS"/>
    <n v="1"/>
    <s v="found"/>
    <s v="Not Duplicate"/>
    <s v="match"/>
    <s v="match"/>
    <n v="0"/>
    <d v="2026-03-05T00:00:00"/>
    <n v="3"/>
    <s v="SLA Breached"/>
    <x v="0"/>
    <n v="0"/>
    <n v="0"/>
    <n v="0"/>
    <n v="0"/>
    <n v="1"/>
  </r>
  <r>
    <s v="TXN001895"/>
    <n v="21273.89"/>
    <n v="21273.89"/>
    <s v="SUCCESS"/>
    <s v="SUCCESS"/>
    <n v="1"/>
    <s v="found"/>
    <s v="Not Duplicate"/>
    <s v="match"/>
    <s v="match"/>
    <n v="0"/>
    <d v="2026-03-04T00:00:00"/>
    <n v="3"/>
    <s v="SLA Breached"/>
    <x v="1"/>
    <n v="0"/>
    <n v="0"/>
    <n v="0"/>
    <n v="0"/>
    <n v="1"/>
  </r>
  <r>
    <s v="TXN001896"/>
    <n v="61406.52"/>
    <n v="61406.52"/>
    <s v="SUCCESS"/>
    <s v="SUCCESS"/>
    <n v="1"/>
    <s v="found"/>
    <s v="Not Duplicate"/>
    <s v="match"/>
    <s v="match"/>
    <n v="0"/>
    <d v="2026-03-29T00:00:00"/>
    <n v="0"/>
    <s v="Within SLA"/>
    <x v="0"/>
    <n v="0"/>
    <n v="0"/>
    <n v="0"/>
    <n v="0"/>
    <n v="0"/>
  </r>
  <r>
    <s v="TXN001897"/>
    <n v="920.91"/>
    <n v="920.91"/>
    <s v="SUCCESS"/>
    <s v="SUCCESS"/>
    <n v="1"/>
    <s v="found"/>
    <s v="Not Duplicate"/>
    <s v="match"/>
    <s v="match"/>
    <n v="0"/>
    <d v="2026-01-27T00:00:00"/>
    <n v="2"/>
    <s v="Within SLA"/>
    <x v="0"/>
    <n v="0"/>
    <n v="0"/>
    <n v="0"/>
    <n v="0"/>
    <n v="0"/>
  </r>
  <r>
    <s v="TXN001898"/>
    <n v="1680.41"/>
    <n v="1680.41"/>
    <s v="SUCCESS"/>
    <s v="SUCCESS"/>
    <n v="1"/>
    <s v="found"/>
    <s v="Not Duplicate"/>
    <s v="match"/>
    <s v="match"/>
    <n v="0"/>
    <d v="2026-03-07T00:00:00"/>
    <n v="1"/>
    <s v="Within SLA"/>
    <x v="0"/>
    <n v="0"/>
    <n v="0"/>
    <n v="0"/>
    <n v="0"/>
    <n v="0"/>
  </r>
  <r>
    <s v="TXN001899"/>
    <n v="6946.58"/>
    <n v="6946.58"/>
    <s v="SUCCESS"/>
    <s v="SUCCESS"/>
    <n v="1"/>
    <s v="found"/>
    <s v="Not Duplicate"/>
    <s v="match"/>
    <s v="match"/>
    <n v="0"/>
    <d v="2026-02-02T00:00:00"/>
    <n v="3"/>
    <s v="SLA Breached"/>
    <x v="0"/>
    <n v="0"/>
    <n v="0"/>
    <n v="0"/>
    <n v="0"/>
    <n v="1"/>
  </r>
  <r>
    <s v="TXN001900"/>
    <n v="2675.39"/>
    <n v="2675.39"/>
    <s v="SUCCESS"/>
    <s v="SUCCESS"/>
    <n v="1"/>
    <s v="found"/>
    <s v="Not Duplicate"/>
    <s v="match"/>
    <s v="match"/>
    <n v="0"/>
    <d v="2026-01-10T00:00:00"/>
    <n v="1"/>
    <s v="Within SLA"/>
    <x v="0"/>
    <n v="0"/>
    <n v="0"/>
    <n v="0"/>
    <n v="0"/>
    <n v="0"/>
  </r>
  <r>
    <s v="TXN001901"/>
    <n v="506.35"/>
    <n v="506.35"/>
    <s v="SUCCESS"/>
    <s v="SUCCESS"/>
    <n v="1"/>
    <s v="found"/>
    <s v="Not Duplicate"/>
    <s v="match"/>
    <s v="match"/>
    <n v="0"/>
    <d v="2026-02-21T00:00:00"/>
    <n v="1"/>
    <s v="Within SLA"/>
    <x v="2"/>
    <n v="0"/>
    <n v="0"/>
    <n v="0"/>
    <n v="0"/>
    <n v="0"/>
  </r>
  <r>
    <s v="TXN001902"/>
    <n v="16541.330000000002"/>
    <n v="16541.330000000002"/>
    <s v="SUCCESS"/>
    <s v="SUCCESS"/>
    <n v="1"/>
    <s v="found"/>
    <s v="Not Duplicate"/>
    <s v="match"/>
    <s v="match"/>
    <n v="0"/>
    <d v="2026-01-18T00:00:00"/>
    <n v="1"/>
    <s v="Within SLA"/>
    <x v="0"/>
    <n v="0"/>
    <n v="0"/>
    <n v="0"/>
    <n v="0"/>
    <n v="0"/>
  </r>
  <r>
    <s v="TXN001903"/>
    <n v="1766.02"/>
    <n v="1766.02"/>
    <s v="SUCCESS"/>
    <s v="SUCCESS"/>
    <n v="1"/>
    <s v="found"/>
    <s v="Not Duplicate"/>
    <s v="match"/>
    <s v="match"/>
    <n v="0"/>
    <d v="2026-03-18T00:00:00"/>
    <n v="2"/>
    <s v="Within SLA"/>
    <x v="2"/>
    <n v="0"/>
    <n v="0"/>
    <n v="0"/>
    <n v="0"/>
    <n v="0"/>
  </r>
  <r>
    <s v="TXN001904"/>
    <n v="4027.05"/>
    <n v="4027.05"/>
    <s v="FAILED"/>
    <s v="FAILED"/>
    <n v="1"/>
    <s v="found"/>
    <s v="Not Duplicate"/>
    <s v="match"/>
    <s v="match"/>
    <n v="0"/>
    <d v="2026-01-11T00:00:00"/>
    <n v="5"/>
    <s v="SLA Breached"/>
    <x v="2"/>
    <n v="0"/>
    <n v="0"/>
    <n v="0"/>
    <n v="0"/>
    <n v="1"/>
  </r>
  <r>
    <s v="TXN001905"/>
    <n v="22170.01"/>
    <n v="22170.01"/>
    <s v="SUCCESS"/>
    <s v="SUCCESS"/>
    <n v="1"/>
    <s v="found"/>
    <s v="Not Duplicate"/>
    <s v="match"/>
    <s v="match"/>
    <n v="0"/>
    <d v="2026-01-06T00:00:00"/>
    <n v="3"/>
    <s v="SLA Breached"/>
    <x v="4"/>
    <n v="0"/>
    <n v="0"/>
    <n v="0"/>
    <n v="0"/>
    <n v="1"/>
  </r>
  <r>
    <s v="TXN001906"/>
    <n v="11872.13"/>
    <n v="11872.13"/>
    <s v="SUCCESS"/>
    <s v="SUCCESS"/>
    <n v="1"/>
    <s v="found"/>
    <s v="Not Duplicate"/>
    <s v="match"/>
    <s v="match"/>
    <n v="0"/>
    <d v="2026-02-14T00:00:00"/>
    <n v="2"/>
    <s v="Within SLA"/>
    <x v="3"/>
    <n v="0"/>
    <n v="0"/>
    <n v="0"/>
    <n v="0"/>
    <n v="0"/>
  </r>
  <r>
    <s v="TXN001907"/>
    <n v="2643.03"/>
    <n v="2907.33"/>
    <s v="SUCCESS"/>
    <s v="SUCCESS"/>
    <n v="1"/>
    <s v="found"/>
    <s v="Not Duplicate"/>
    <s v="mismatch"/>
    <s v="match"/>
    <n v="264.29999999999973"/>
    <d v="2026-02-11T00:00:00"/>
    <n v="3"/>
    <s v="SLA Breached"/>
    <x v="2"/>
    <n v="0"/>
    <n v="0"/>
    <n v="1"/>
    <n v="0"/>
    <n v="1"/>
  </r>
  <r>
    <s v="TXN001908"/>
    <n v="19446.14"/>
    <n v="19446.14"/>
    <s v="SUCCESS"/>
    <s v="SUCCESS"/>
    <n v="1"/>
    <s v="found"/>
    <s v="Not Duplicate"/>
    <s v="match"/>
    <s v="match"/>
    <n v="0"/>
    <d v="2026-02-11T00:00:00"/>
    <n v="1"/>
    <s v="Within SLA"/>
    <x v="2"/>
    <n v="0"/>
    <n v="0"/>
    <n v="0"/>
    <n v="0"/>
    <n v="0"/>
  </r>
  <r>
    <s v="TXN001909"/>
    <n v="3054.21"/>
    <n v="3054.21"/>
    <s v="SUCCESS"/>
    <s v="SUCCESS"/>
    <n v="1"/>
    <s v="found"/>
    <s v="Not Duplicate"/>
    <s v="match"/>
    <s v="match"/>
    <n v="0"/>
    <d v="2026-02-03T00:00:00"/>
    <n v="3"/>
    <s v="SLA Breached"/>
    <x v="2"/>
    <n v="0"/>
    <n v="0"/>
    <n v="0"/>
    <n v="0"/>
    <n v="1"/>
  </r>
  <r>
    <s v="TXN001910"/>
    <n v="4273.1899999999996"/>
    <n v="4273.1899999999996"/>
    <s v="SUCCESS"/>
    <s v="SUCCESS"/>
    <n v="1"/>
    <s v="found"/>
    <s v="Not Duplicate"/>
    <s v="match"/>
    <s v="match"/>
    <n v="0"/>
    <d v="2026-01-19T00:00:00"/>
    <n v="3"/>
    <s v="SLA Breached"/>
    <x v="3"/>
    <n v="0"/>
    <n v="0"/>
    <n v="0"/>
    <n v="0"/>
    <n v="1"/>
  </r>
  <r>
    <s v="TXN001911"/>
    <n v="36692.449999999997"/>
    <n v="36692.449999999997"/>
    <s v="SUCCESS"/>
    <s v="SUCCESS"/>
    <n v="1"/>
    <s v="found"/>
    <s v="Not Duplicate"/>
    <s v="match"/>
    <s v="match"/>
    <n v="0"/>
    <d v="2026-03-05T00:00:00"/>
    <n v="1"/>
    <s v="Within SLA"/>
    <x v="3"/>
    <n v="0"/>
    <n v="0"/>
    <n v="0"/>
    <n v="0"/>
    <n v="0"/>
  </r>
  <r>
    <s v="TXN001912"/>
    <n v="16855.43"/>
    <n v="16855.43"/>
    <s v="SUCCESS"/>
    <s v="SUCCESS"/>
    <n v="1"/>
    <s v="found"/>
    <s v="Not Duplicate"/>
    <s v="match"/>
    <s v="match"/>
    <n v="0"/>
    <d v="2026-01-18T00:00:00"/>
    <n v="1"/>
    <s v="Within SLA"/>
    <x v="2"/>
    <n v="0"/>
    <n v="0"/>
    <n v="0"/>
    <n v="0"/>
    <n v="0"/>
  </r>
  <r>
    <s v="TXN001913"/>
    <n v="1817.63"/>
    <n v="1817.63"/>
    <s v="SUCCESS"/>
    <s v="SUCCESS"/>
    <n v="1"/>
    <s v="found"/>
    <s v="Not Duplicate"/>
    <s v="match"/>
    <s v="match"/>
    <n v="0"/>
    <d v="2026-04-01T00:00:00"/>
    <n v="3"/>
    <s v="SLA Breached"/>
    <x v="0"/>
    <n v="0"/>
    <n v="0"/>
    <n v="0"/>
    <n v="0"/>
    <n v="1"/>
  </r>
  <r>
    <s v="TXN001914"/>
    <n v="18275.22"/>
    <n v="18275.22"/>
    <s v="SUCCESS"/>
    <s v="SUCCESS"/>
    <n v="1"/>
    <s v="found"/>
    <s v="Not Duplicate"/>
    <s v="match"/>
    <s v="match"/>
    <n v="0"/>
    <d v="2026-03-06T00:00:00"/>
    <n v="0"/>
    <s v="Within SLA"/>
    <x v="3"/>
    <n v="0"/>
    <n v="0"/>
    <n v="0"/>
    <n v="0"/>
    <n v="0"/>
  </r>
  <r>
    <s v="TXN001915"/>
    <n v="23033.25"/>
    <n v="23033.25"/>
    <s v="SUCCESS"/>
    <s v="SUCCESS"/>
    <n v="1"/>
    <s v="found"/>
    <s v="Not Duplicate"/>
    <s v="match"/>
    <s v="match"/>
    <n v="0"/>
    <d v="2026-03-06T00:00:00"/>
    <n v="2"/>
    <s v="Within SLA"/>
    <x v="2"/>
    <n v="0"/>
    <n v="0"/>
    <n v="0"/>
    <n v="0"/>
    <n v="0"/>
  </r>
  <r>
    <s v="TXN001916"/>
    <n v="2539.84"/>
    <n v="2539.84"/>
    <s v="SUCCESS"/>
    <s v="SUCCESS"/>
    <n v="1"/>
    <s v="found"/>
    <s v="Not Duplicate"/>
    <s v="match"/>
    <s v="match"/>
    <n v="0"/>
    <d v="2026-03-08T00:00:00"/>
    <n v="1"/>
    <s v="Within SLA"/>
    <x v="2"/>
    <n v="0"/>
    <n v="0"/>
    <n v="0"/>
    <n v="0"/>
    <n v="0"/>
  </r>
  <r>
    <s v="TXN001917"/>
    <n v="2991.68"/>
    <n v="2991.68"/>
    <s v="SUCCESS"/>
    <s v="SUCCESS"/>
    <n v="2"/>
    <s v="found"/>
    <s v="Duplicate"/>
    <s v="match"/>
    <s v="match"/>
    <n v="0"/>
    <d v="2026-03-14T00:00:00"/>
    <n v="3"/>
    <s v="SLA Breached"/>
    <x v="4"/>
    <n v="0"/>
    <n v="1"/>
    <n v="0"/>
    <n v="0"/>
    <n v="1"/>
  </r>
  <r>
    <s v="TXN001918"/>
    <n v="2043.39"/>
    <n v="2043.39"/>
    <s v="SUCCESS"/>
    <s v="SUCCESS"/>
    <n v="1"/>
    <s v="found"/>
    <s v="Not Duplicate"/>
    <s v="match"/>
    <s v="match"/>
    <n v="0"/>
    <d v="2026-03-29T00:00:00"/>
    <n v="0"/>
    <s v="Within SLA"/>
    <x v="4"/>
    <n v="0"/>
    <n v="0"/>
    <n v="0"/>
    <n v="0"/>
    <n v="0"/>
  </r>
  <r>
    <s v="TXN001919"/>
    <n v="6586.01"/>
    <n v="6586.01"/>
    <s v="SUCCESS"/>
    <s v="SUCCESS"/>
    <n v="1"/>
    <s v="found"/>
    <s v="Not Duplicate"/>
    <s v="match"/>
    <s v="match"/>
    <n v="0"/>
    <d v="2026-02-04T00:00:00"/>
    <n v="1"/>
    <s v="Within SLA"/>
    <x v="0"/>
    <n v="0"/>
    <n v="0"/>
    <n v="0"/>
    <n v="0"/>
    <n v="0"/>
  </r>
  <r>
    <s v="TXN001920"/>
    <n v="1232.3699999999999"/>
    <n v="1232.3699999999999"/>
    <s v="SUCCESS"/>
    <s v="SUCCESS"/>
    <n v="1"/>
    <s v="found"/>
    <s v="Not Duplicate"/>
    <s v="match"/>
    <s v="match"/>
    <n v="0"/>
    <d v="2026-03-17T00:00:00"/>
    <n v="1"/>
    <s v="Within SLA"/>
    <x v="0"/>
    <n v="0"/>
    <n v="0"/>
    <n v="0"/>
    <n v="0"/>
    <n v="0"/>
  </r>
  <r>
    <s v="TXN001921"/>
    <n v="8243.15"/>
    <n v="8243.15"/>
    <s v="SUCCESS"/>
    <s v="SUCCESS"/>
    <n v="1"/>
    <s v="found"/>
    <s v="Not Duplicate"/>
    <s v="match"/>
    <s v="match"/>
    <n v="0"/>
    <d v="2026-03-10T00:00:00"/>
    <n v="1"/>
    <s v="Within SLA"/>
    <x v="2"/>
    <n v="0"/>
    <n v="0"/>
    <n v="0"/>
    <n v="0"/>
    <n v="0"/>
  </r>
  <r>
    <s v="TXN001922"/>
    <n v="3322.61"/>
    <n v="3322.61"/>
    <s v="SUCCESS"/>
    <s v="SUCCESS"/>
    <n v="1"/>
    <s v="found"/>
    <s v="Not Duplicate"/>
    <s v="match"/>
    <s v="match"/>
    <n v="0"/>
    <d v="2026-02-07T00:00:00"/>
    <n v="2"/>
    <s v="Within SLA"/>
    <x v="4"/>
    <n v="0"/>
    <n v="0"/>
    <n v="0"/>
    <n v="0"/>
    <n v="0"/>
  </r>
  <r>
    <s v="TXN001923"/>
    <n v="1949.98"/>
    <n v="1949.98"/>
    <s v="SUCCESS"/>
    <s v="SUCCESS"/>
    <n v="1"/>
    <s v="found"/>
    <s v="Not Duplicate"/>
    <s v="match"/>
    <s v="match"/>
    <n v="0"/>
    <d v="2026-02-12T00:00:00"/>
    <n v="3"/>
    <s v="SLA Breached"/>
    <x v="3"/>
    <n v="0"/>
    <n v="0"/>
    <n v="0"/>
    <n v="0"/>
    <n v="1"/>
  </r>
  <r>
    <s v="TXN001924"/>
    <n v="1611.63"/>
    <n v="1611.63"/>
    <s v="SUCCESS"/>
    <s v="SUCCESS"/>
    <n v="1"/>
    <s v="found"/>
    <s v="Not Duplicate"/>
    <s v="match"/>
    <s v="match"/>
    <n v="0"/>
    <d v="2026-01-24T00:00:00"/>
    <n v="1"/>
    <s v="Within SLA"/>
    <x v="3"/>
    <n v="0"/>
    <n v="0"/>
    <n v="0"/>
    <n v="0"/>
    <n v="0"/>
  </r>
  <r>
    <s v="TXN001925"/>
    <n v="1161.67"/>
    <n v="1161.67"/>
    <s v="SUCCESS"/>
    <s v="SUCCESS"/>
    <n v="1"/>
    <s v="found"/>
    <s v="Not Duplicate"/>
    <s v="match"/>
    <s v="match"/>
    <n v="0"/>
    <d v="2026-01-18T00:00:00"/>
    <n v="3"/>
    <s v="SLA Breached"/>
    <x v="3"/>
    <n v="0"/>
    <n v="0"/>
    <n v="0"/>
    <n v="0"/>
    <n v="1"/>
  </r>
  <r>
    <s v="TXN001926"/>
    <n v="2843.22"/>
    <n v="2843.22"/>
    <s v="SUCCESS"/>
    <s v="SUCCESS"/>
    <n v="1"/>
    <s v="found"/>
    <s v="Not Duplicate"/>
    <s v="match"/>
    <s v="match"/>
    <n v="0"/>
    <d v="2026-02-25T00:00:00"/>
    <n v="2"/>
    <s v="Within SLA"/>
    <x v="2"/>
    <n v="0"/>
    <n v="0"/>
    <n v="0"/>
    <n v="0"/>
    <n v="0"/>
  </r>
  <r>
    <s v="TXN001927"/>
    <n v="2538.38"/>
    <n v="2538.38"/>
    <s v="SUCCESS"/>
    <s v="SUCCESS"/>
    <n v="1"/>
    <s v="found"/>
    <s v="Not Duplicate"/>
    <s v="match"/>
    <s v="match"/>
    <n v="0"/>
    <d v="2026-01-02T00:00:00"/>
    <n v="0"/>
    <s v="Within SLA"/>
    <x v="2"/>
    <n v="0"/>
    <n v="0"/>
    <n v="0"/>
    <n v="0"/>
    <n v="0"/>
  </r>
  <r>
    <s v="TXN001928"/>
    <n v="3108.04"/>
    <n v="3108.04"/>
    <s v="SUCCESS"/>
    <s v="SUCCESS"/>
    <n v="1"/>
    <s v="found"/>
    <s v="Not Duplicate"/>
    <s v="match"/>
    <s v="match"/>
    <n v="0"/>
    <d v="2026-03-24T00:00:00"/>
    <n v="0"/>
    <s v="Within SLA"/>
    <x v="0"/>
    <n v="0"/>
    <n v="0"/>
    <n v="0"/>
    <n v="0"/>
    <n v="0"/>
  </r>
  <r>
    <s v="TXN001929"/>
    <n v="25172.22"/>
    <n v="25172.22"/>
    <s v="SUCCESS"/>
    <s v="SUCCESS"/>
    <n v="1"/>
    <s v="found"/>
    <s v="Not Duplicate"/>
    <s v="match"/>
    <s v="match"/>
    <n v="0"/>
    <d v="2026-03-14T00:00:00"/>
    <n v="3"/>
    <s v="SLA Breached"/>
    <x v="0"/>
    <n v="0"/>
    <n v="0"/>
    <n v="0"/>
    <n v="0"/>
    <n v="1"/>
  </r>
  <r>
    <s v="TXN001930"/>
    <n v="9637.14"/>
    <n v="9637.14"/>
    <s v="SUCCESS"/>
    <s v="SUCCESS"/>
    <n v="1"/>
    <s v="found"/>
    <s v="Not Duplicate"/>
    <s v="match"/>
    <s v="match"/>
    <n v="0"/>
    <d v="2026-03-02T00:00:00"/>
    <n v="1"/>
    <s v="Within SLA"/>
    <x v="0"/>
    <n v="0"/>
    <n v="0"/>
    <n v="0"/>
    <n v="0"/>
    <n v="0"/>
  </r>
  <r>
    <s v="TXN001931"/>
    <n v="1203.98"/>
    <n v="1203.98"/>
    <s v="SUCCESS"/>
    <s v="SUCCESS"/>
    <n v="1"/>
    <s v="found"/>
    <s v="Not Duplicate"/>
    <s v="match"/>
    <s v="match"/>
    <n v="0"/>
    <d v="2026-01-17T00:00:00"/>
    <n v="0"/>
    <s v="Within SLA"/>
    <x v="0"/>
    <n v="0"/>
    <n v="0"/>
    <n v="0"/>
    <n v="0"/>
    <n v="0"/>
  </r>
  <r>
    <s v="TXN001932"/>
    <n v="1727.45"/>
    <n v="1727.45"/>
    <s v="SUCCESS"/>
    <s v="SUCCESS"/>
    <n v="1"/>
    <s v="found"/>
    <s v="Not Duplicate"/>
    <s v="match"/>
    <s v="match"/>
    <n v="0"/>
    <d v="2026-03-18T00:00:00"/>
    <n v="1"/>
    <s v="Within SLA"/>
    <x v="1"/>
    <n v="0"/>
    <n v="0"/>
    <n v="0"/>
    <n v="0"/>
    <n v="0"/>
  </r>
  <r>
    <s v="TXN001933"/>
    <n v="5997.86"/>
    <n v="5997.86"/>
    <s v="SUCCESS"/>
    <s v="SUCCESS"/>
    <n v="1"/>
    <s v="found"/>
    <s v="Not Duplicate"/>
    <s v="match"/>
    <s v="match"/>
    <n v="0"/>
    <d v="2026-01-25T00:00:00"/>
    <n v="0"/>
    <s v="Within SLA"/>
    <x v="1"/>
    <n v="0"/>
    <n v="0"/>
    <n v="0"/>
    <n v="0"/>
    <n v="0"/>
  </r>
  <r>
    <s v="TXN001934"/>
    <n v="2594.48"/>
    <n v="2594.48"/>
    <s v="SUCCESS"/>
    <s v="SUCCESS"/>
    <n v="1"/>
    <s v="found"/>
    <s v="Not Duplicate"/>
    <s v="match"/>
    <s v="match"/>
    <n v="0"/>
    <d v="2026-02-19T00:00:00"/>
    <n v="3"/>
    <s v="SLA Breached"/>
    <x v="1"/>
    <n v="0"/>
    <n v="0"/>
    <n v="0"/>
    <n v="0"/>
    <n v="1"/>
  </r>
  <r>
    <s v="TXN001935"/>
    <n v="5938.49"/>
    <n v="5938.49"/>
    <s v="SUCCESS"/>
    <s v="SUCCESS"/>
    <n v="1"/>
    <s v="found"/>
    <s v="Not Duplicate"/>
    <s v="match"/>
    <s v="match"/>
    <n v="0"/>
    <d v="2026-01-02T00:00:00"/>
    <n v="0"/>
    <s v="Within SLA"/>
    <x v="3"/>
    <n v="0"/>
    <n v="0"/>
    <n v="0"/>
    <n v="0"/>
    <n v="0"/>
  </r>
  <r>
    <s v="TXN001936"/>
    <n v="8234.2800000000007"/>
    <n v="8234.2800000000007"/>
    <s v="SUCCESS"/>
    <s v="SUCCESS"/>
    <n v="1"/>
    <s v="found"/>
    <s v="Not Duplicate"/>
    <s v="match"/>
    <s v="match"/>
    <n v="0"/>
    <d v="2026-03-24T00:00:00"/>
    <n v="0"/>
    <s v="Within SLA"/>
    <x v="3"/>
    <n v="0"/>
    <n v="0"/>
    <n v="0"/>
    <n v="0"/>
    <n v="0"/>
  </r>
  <r>
    <s v="TXN001937"/>
    <n v="399.45"/>
    <n v="399.45"/>
    <s v="SUCCESS"/>
    <s v="SUCCESS"/>
    <n v="1"/>
    <s v="found"/>
    <s v="Not Duplicate"/>
    <s v="match"/>
    <s v="match"/>
    <n v="0"/>
    <d v="2026-03-26T00:00:00"/>
    <n v="1"/>
    <s v="Within SLA"/>
    <x v="2"/>
    <n v="0"/>
    <n v="0"/>
    <n v="0"/>
    <n v="0"/>
    <n v="0"/>
  </r>
  <r>
    <s v="TXN001938"/>
    <n v="6457.65"/>
    <n v="6457.65"/>
    <s v="SUCCESS"/>
    <s v="SUCCESS"/>
    <n v="1"/>
    <s v="found"/>
    <s v="Not Duplicate"/>
    <s v="match"/>
    <s v="match"/>
    <n v="0"/>
    <d v="2026-02-27T00:00:00"/>
    <n v="2"/>
    <s v="Within SLA"/>
    <x v="2"/>
    <n v="0"/>
    <n v="0"/>
    <n v="0"/>
    <n v="0"/>
    <n v="0"/>
  </r>
  <r>
    <s v="TXN001939"/>
    <n v="4723.3900000000003"/>
    <n v="4723.3900000000003"/>
    <s v="SUCCESS"/>
    <s v="SUCCESS"/>
    <n v="1"/>
    <s v="found"/>
    <s v="Not Duplicate"/>
    <s v="match"/>
    <s v="match"/>
    <n v="0"/>
    <d v="2026-02-22T00:00:00"/>
    <n v="0"/>
    <s v="Within SLA"/>
    <x v="0"/>
    <n v="0"/>
    <n v="0"/>
    <n v="0"/>
    <n v="0"/>
    <n v="0"/>
  </r>
  <r>
    <s v="TXN001940"/>
    <n v="816.88"/>
    <n v="816.88"/>
    <s v="SUCCESS"/>
    <s v="SUCCESS"/>
    <n v="1"/>
    <s v="found"/>
    <s v="Not Duplicate"/>
    <s v="match"/>
    <s v="match"/>
    <n v="0"/>
    <d v="2026-02-24T00:00:00"/>
    <n v="3"/>
    <s v="SLA Breached"/>
    <x v="1"/>
    <n v="0"/>
    <n v="0"/>
    <n v="0"/>
    <n v="0"/>
    <n v="1"/>
  </r>
  <r>
    <s v="TXN001941"/>
    <n v="465.67"/>
    <n v="465.67"/>
    <s v="SUCCESS"/>
    <s v="SUCCESS"/>
    <n v="1"/>
    <s v="found"/>
    <s v="Not Duplicate"/>
    <s v="match"/>
    <s v="match"/>
    <n v="0"/>
    <d v="2026-02-01T00:00:00"/>
    <n v="3"/>
    <s v="SLA Breached"/>
    <x v="1"/>
    <n v="0"/>
    <n v="0"/>
    <n v="0"/>
    <n v="0"/>
    <n v="1"/>
  </r>
  <r>
    <s v="TXN001942"/>
    <n v="7094.51"/>
    <n v="7094.51"/>
    <s v="SUCCESS"/>
    <s v="SUCCESS"/>
    <n v="1"/>
    <s v="found"/>
    <s v="Not Duplicate"/>
    <s v="match"/>
    <s v="match"/>
    <n v="0"/>
    <d v="2026-03-02T00:00:00"/>
    <n v="0"/>
    <s v="Within SLA"/>
    <x v="0"/>
    <n v="0"/>
    <n v="0"/>
    <n v="0"/>
    <n v="0"/>
    <n v="0"/>
  </r>
  <r>
    <s v="TXN001943"/>
    <n v="18904.400000000001"/>
    <n v="18904.400000000001"/>
    <s v="SUCCESS"/>
    <s v="SUCCESS"/>
    <n v="1"/>
    <s v="found"/>
    <s v="Not Duplicate"/>
    <s v="match"/>
    <s v="match"/>
    <n v="0"/>
    <d v="2026-03-10T00:00:00"/>
    <n v="0"/>
    <s v="Within SLA"/>
    <x v="1"/>
    <n v="0"/>
    <n v="0"/>
    <n v="0"/>
    <n v="0"/>
    <n v="0"/>
  </r>
  <r>
    <s v="TXN001944"/>
    <n v="31073.41"/>
    <n v="31073.41"/>
    <s v="SUCCESS"/>
    <s v="SUCCESS"/>
    <n v="1"/>
    <s v="found"/>
    <s v="Not Duplicate"/>
    <s v="match"/>
    <s v="match"/>
    <n v="0"/>
    <d v="2026-01-16T00:00:00"/>
    <n v="2"/>
    <s v="Within SLA"/>
    <x v="0"/>
    <n v="0"/>
    <n v="0"/>
    <n v="0"/>
    <n v="0"/>
    <n v="0"/>
  </r>
  <r>
    <s v="TXN001945"/>
    <n v="9321.91"/>
    <n v="9321.91"/>
    <s v="SUCCESS"/>
    <s v="SUCCESS"/>
    <n v="1"/>
    <s v="found"/>
    <s v="Not Duplicate"/>
    <s v="match"/>
    <s v="match"/>
    <n v="0"/>
    <d v="2026-03-10T00:00:00"/>
    <n v="3"/>
    <s v="SLA Breached"/>
    <x v="0"/>
    <n v="0"/>
    <n v="0"/>
    <n v="0"/>
    <n v="0"/>
    <n v="1"/>
  </r>
  <r>
    <s v="TXN001946"/>
    <n v="3087.34"/>
    <n v="3087.34"/>
    <s v="REVERSED"/>
    <s v="REVERSED"/>
    <n v="1"/>
    <s v="found"/>
    <s v="Not Duplicate"/>
    <s v="match"/>
    <s v="match"/>
    <n v="0"/>
    <d v="2026-01-21T00:00:00"/>
    <n v="2"/>
    <s v="Within SLA"/>
    <x v="0"/>
    <n v="0"/>
    <n v="0"/>
    <n v="0"/>
    <n v="0"/>
    <n v="0"/>
  </r>
  <r>
    <s v="TXN001947"/>
    <n v="5892.78"/>
    <n v="5892.78"/>
    <s v="SUCCESS"/>
    <s v="SUCCESS"/>
    <n v="1"/>
    <s v="found"/>
    <s v="Not Duplicate"/>
    <s v="match"/>
    <s v="match"/>
    <n v="0"/>
    <d v="2026-02-28T00:00:00"/>
    <n v="0"/>
    <s v="Within SLA"/>
    <x v="0"/>
    <n v="0"/>
    <n v="0"/>
    <n v="0"/>
    <n v="0"/>
    <n v="0"/>
  </r>
  <r>
    <s v="TXN001948"/>
    <n v="9866.7000000000007"/>
    <n v="9866.7000000000007"/>
    <s v="FAILED"/>
    <s v="FAILED"/>
    <n v="1"/>
    <s v="found"/>
    <s v="Not Duplicate"/>
    <s v="match"/>
    <s v="match"/>
    <n v="0"/>
    <d v="2026-01-25T00:00:00"/>
    <n v="0"/>
    <s v="Within SLA"/>
    <x v="0"/>
    <n v="0"/>
    <n v="0"/>
    <n v="0"/>
    <n v="0"/>
    <n v="0"/>
  </r>
  <r>
    <s v="TXN001949"/>
    <n v="6904.82"/>
    <n v="6904.82"/>
    <s v="REVERSED"/>
    <s v="REVERSED"/>
    <n v="1"/>
    <s v="found"/>
    <s v="Not Duplicate"/>
    <s v="match"/>
    <s v="match"/>
    <n v="0"/>
    <d v="2026-01-05T00:00:00"/>
    <n v="2"/>
    <s v="Within SLA"/>
    <x v="2"/>
    <n v="0"/>
    <n v="0"/>
    <n v="0"/>
    <n v="0"/>
    <n v="0"/>
  </r>
  <r>
    <s v="TXN001950"/>
    <n v="74009.63"/>
    <n v="74009.63"/>
    <s v="SUCCESS"/>
    <s v="SUCCESS"/>
    <n v="1"/>
    <s v="found"/>
    <s v="Not Duplicate"/>
    <s v="match"/>
    <s v="match"/>
    <n v="0"/>
    <d v="2026-01-13T00:00:00"/>
    <n v="1"/>
    <s v="Within SLA"/>
    <x v="0"/>
    <n v="0"/>
    <n v="0"/>
    <n v="0"/>
    <n v="0"/>
    <n v="0"/>
  </r>
  <r>
    <s v="TXN001951"/>
    <n v="2910.55"/>
    <n v="2910.55"/>
    <s v="SUCCESS"/>
    <s v="SUCCESS"/>
    <n v="1"/>
    <s v="found"/>
    <s v="Not Duplicate"/>
    <s v="match"/>
    <s v="match"/>
    <n v="0"/>
    <d v="2026-02-28T00:00:00"/>
    <n v="5"/>
    <s v="SLA Breached"/>
    <x v="0"/>
    <n v="0"/>
    <n v="0"/>
    <n v="0"/>
    <n v="0"/>
    <n v="1"/>
  </r>
  <r>
    <s v="TXN001952"/>
    <n v="2992.61"/>
    <n v="2992.61"/>
    <s v="SUCCESS"/>
    <s v="SUCCESS"/>
    <n v="1"/>
    <s v="found"/>
    <s v="Not Duplicate"/>
    <s v="match"/>
    <s v="match"/>
    <n v="0"/>
    <d v="2026-01-14T00:00:00"/>
    <n v="1"/>
    <s v="Within SLA"/>
    <x v="1"/>
    <n v="0"/>
    <n v="0"/>
    <n v="0"/>
    <n v="0"/>
    <n v="0"/>
  </r>
  <r>
    <s v="TXN001953"/>
    <n v="4412.3"/>
    <n v="4412.3"/>
    <s v="FAILED"/>
    <s v="FAILED"/>
    <n v="1"/>
    <s v="found"/>
    <s v="Not Duplicate"/>
    <s v="match"/>
    <s v="match"/>
    <n v="0"/>
    <d v="2026-03-24T00:00:00"/>
    <n v="3"/>
    <s v="SLA Breached"/>
    <x v="2"/>
    <n v="0"/>
    <n v="0"/>
    <n v="0"/>
    <n v="0"/>
    <n v="1"/>
  </r>
  <r>
    <s v="TXN001954"/>
    <n v="24289.15"/>
    <e v="#N/A"/>
    <s v="REVERSED"/>
    <e v="#N/A"/>
    <n v="0"/>
    <s v="missing"/>
    <s v="Not Duplicate"/>
    <s v="not processed"/>
    <s v="not processed"/>
    <s v="missing"/>
    <s v="not processed"/>
    <s v="not processed"/>
    <s v="Not Processed"/>
    <x v="3"/>
    <n v="1"/>
    <n v="0"/>
    <n v="0"/>
    <n v="0"/>
    <n v="0"/>
  </r>
  <r>
    <s v="TXN001955"/>
    <n v="8334.73"/>
    <n v="8334.73"/>
    <s v="SUCCESS"/>
    <s v="SUCCESS"/>
    <n v="1"/>
    <s v="found"/>
    <s v="Not Duplicate"/>
    <s v="match"/>
    <s v="match"/>
    <n v="0"/>
    <d v="2026-02-25T00:00:00"/>
    <n v="1"/>
    <s v="Within SLA"/>
    <x v="3"/>
    <n v="0"/>
    <n v="0"/>
    <n v="0"/>
    <n v="0"/>
    <n v="0"/>
  </r>
  <r>
    <s v="TXN001956"/>
    <n v="4345.72"/>
    <n v="4345.72"/>
    <s v="SUCCESS"/>
    <s v="SUCCESS"/>
    <n v="1"/>
    <s v="found"/>
    <s v="Not Duplicate"/>
    <s v="match"/>
    <s v="match"/>
    <n v="0"/>
    <d v="2026-02-13T00:00:00"/>
    <n v="2"/>
    <s v="Within SLA"/>
    <x v="2"/>
    <n v="0"/>
    <n v="0"/>
    <n v="0"/>
    <n v="0"/>
    <n v="0"/>
  </r>
  <r>
    <s v="TXN001957"/>
    <n v="2000.76"/>
    <n v="2000.76"/>
    <s v="SUCCESS"/>
    <s v="SUCCESS"/>
    <n v="1"/>
    <s v="found"/>
    <s v="Not Duplicate"/>
    <s v="match"/>
    <s v="match"/>
    <n v="0"/>
    <d v="2026-03-31T00:00:00"/>
    <n v="2"/>
    <s v="Within SLA"/>
    <x v="2"/>
    <n v="0"/>
    <n v="0"/>
    <n v="0"/>
    <n v="0"/>
    <n v="0"/>
  </r>
  <r>
    <s v="TXN001958"/>
    <n v="4583.24"/>
    <n v="4583.24"/>
    <s v="SUCCESS"/>
    <s v="SUCCESS"/>
    <n v="1"/>
    <s v="found"/>
    <s v="Not Duplicate"/>
    <s v="match"/>
    <s v="match"/>
    <n v="0"/>
    <d v="2026-03-07T00:00:00"/>
    <n v="0"/>
    <s v="Within SLA"/>
    <x v="3"/>
    <n v="0"/>
    <n v="0"/>
    <n v="0"/>
    <n v="0"/>
    <n v="0"/>
  </r>
  <r>
    <s v="TXN001959"/>
    <n v="1037.3599999999999"/>
    <n v="1037.3599999999999"/>
    <s v="SUCCESS"/>
    <s v="SUCCESS"/>
    <n v="1"/>
    <s v="found"/>
    <s v="Not Duplicate"/>
    <s v="match"/>
    <s v="match"/>
    <n v="0"/>
    <d v="2026-04-01T00:00:00"/>
    <n v="3"/>
    <s v="SLA Breached"/>
    <x v="2"/>
    <n v="0"/>
    <n v="0"/>
    <n v="0"/>
    <n v="0"/>
    <n v="1"/>
  </r>
  <r>
    <s v="TXN001960"/>
    <n v="19598.759999999998"/>
    <n v="19598.759999999998"/>
    <s v="SUCCESS"/>
    <s v="SUCCESS"/>
    <n v="1"/>
    <s v="found"/>
    <s v="Not Duplicate"/>
    <s v="match"/>
    <s v="match"/>
    <n v="0"/>
    <d v="2026-02-06T00:00:00"/>
    <n v="1"/>
    <s v="Within SLA"/>
    <x v="1"/>
    <n v="0"/>
    <n v="0"/>
    <n v="0"/>
    <n v="0"/>
    <n v="0"/>
  </r>
  <r>
    <s v="TXN001961"/>
    <n v="3854.22"/>
    <n v="3854.22"/>
    <s v="SUCCESS"/>
    <s v="SUCCESS"/>
    <n v="1"/>
    <s v="found"/>
    <s v="Not Duplicate"/>
    <s v="match"/>
    <s v="match"/>
    <n v="0"/>
    <d v="2026-01-11T00:00:00"/>
    <n v="1"/>
    <s v="Within SLA"/>
    <x v="0"/>
    <n v="0"/>
    <n v="0"/>
    <n v="0"/>
    <n v="0"/>
    <n v="0"/>
  </r>
  <r>
    <s v="TXN001962"/>
    <n v="3246.42"/>
    <n v="3246.42"/>
    <s v="SUCCESS"/>
    <s v="SUCCESS"/>
    <n v="1"/>
    <s v="found"/>
    <s v="Not Duplicate"/>
    <s v="match"/>
    <s v="match"/>
    <n v="0"/>
    <d v="2026-02-10T00:00:00"/>
    <n v="3"/>
    <s v="SLA Breached"/>
    <x v="2"/>
    <n v="0"/>
    <n v="0"/>
    <n v="0"/>
    <n v="0"/>
    <n v="1"/>
  </r>
  <r>
    <s v="TXN001963"/>
    <n v="1980.87"/>
    <n v="1980.87"/>
    <s v="SUCCESS"/>
    <s v="SUCCESS"/>
    <n v="1"/>
    <s v="found"/>
    <s v="Not Duplicate"/>
    <s v="match"/>
    <s v="match"/>
    <n v="0"/>
    <d v="2026-03-28T00:00:00"/>
    <n v="3"/>
    <s v="SLA Breached"/>
    <x v="2"/>
    <n v="0"/>
    <n v="0"/>
    <n v="0"/>
    <n v="0"/>
    <n v="1"/>
  </r>
  <r>
    <s v="TXN001964"/>
    <n v="13830.39"/>
    <n v="13830.39"/>
    <s v="SUCCESS"/>
    <s v="SUCCESS"/>
    <n v="1"/>
    <s v="found"/>
    <s v="Not Duplicate"/>
    <s v="match"/>
    <s v="match"/>
    <n v="0"/>
    <d v="2026-02-08T00:00:00"/>
    <n v="5"/>
    <s v="SLA Breached"/>
    <x v="0"/>
    <n v="0"/>
    <n v="0"/>
    <n v="0"/>
    <n v="0"/>
    <n v="1"/>
  </r>
  <r>
    <s v="TXN001965"/>
    <n v="2171.69"/>
    <n v="2171.69"/>
    <s v="SUCCESS"/>
    <s v="SUCCESS"/>
    <n v="1"/>
    <s v="found"/>
    <s v="Not Duplicate"/>
    <s v="match"/>
    <s v="match"/>
    <n v="0"/>
    <d v="2026-03-03T00:00:00"/>
    <n v="1"/>
    <s v="Within SLA"/>
    <x v="2"/>
    <n v="0"/>
    <n v="0"/>
    <n v="0"/>
    <n v="0"/>
    <n v="0"/>
  </r>
  <r>
    <s v="TXN001966"/>
    <n v="5884.59"/>
    <n v="5884.59"/>
    <s v="SUCCESS"/>
    <s v="SUCCESS"/>
    <n v="1"/>
    <s v="found"/>
    <s v="Not Duplicate"/>
    <s v="match"/>
    <s v="match"/>
    <n v="0"/>
    <d v="2026-02-10T00:00:00"/>
    <n v="3"/>
    <s v="SLA Breached"/>
    <x v="0"/>
    <n v="0"/>
    <n v="0"/>
    <n v="0"/>
    <n v="0"/>
    <n v="1"/>
  </r>
  <r>
    <s v="TXN001967"/>
    <n v="15169.51"/>
    <n v="16686.46"/>
    <s v="SUCCESS"/>
    <s v="SUCCESS"/>
    <n v="1"/>
    <s v="found"/>
    <s v="Not Duplicate"/>
    <s v="mismatch"/>
    <s v="match"/>
    <n v="1516.9499999999989"/>
    <d v="2026-02-06T00:00:00"/>
    <n v="0"/>
    <s v="Within SLA"/>
    <x v="1"/>
    <n v="0"/>
    <n v="0"/>
    <n v="1"/>
    <n v="0"/>
    <n v="0"/>
  </r>
  <r>
    <s v="TXN001968"/>
    <n v="2913.52"/>
    <n v="2913.52"/>
    <s v="FAILED"/>
    <s v="FAILED"/>
    <n v="1"/>
    <s v="found"/>
    <s v="Not Duplicate"/>
    <s v="match"/>
    <s v="match"/>
    <n v="0"/>
    <d v="2026-01-09T00:00:00"/>
    <n v="3"/>
    <s v="SLA Breached"/>
    <x v="0"/>
    <n v="0"/>
    <n v="0"/>
    <n v="0"/>
    <n v="0"/>
    <n v="1"/>
  </r>
  <r>
    <s v="TXN001969"/>
    <n v="10509.3"/>
    <n v="10509.3"/>
    <s v="SUCCESS"/>
    <s v="SUCCESS"/>
    <n v="1"/>
    <s v="found"/>
    <s v="Not Duplicate"/>
    <s v="match"/>
    <s v="match"/>
    <n v="0"/>
    <d v="2026-03-07T00:00:00"/>
    <n v="3"/>
    <s v="SLA Breached"/>
    <x v="2"/>
    <n v="0"/>
    <n v="0"/>
    <n v="0"/>
    <n v="0"/>
    <n v="1"/>
  </r>
  <r>
    <s v="TXN001970"/>
    <n v="6563.06"/>
    <n v="6563.06"/>
    <s v="SUCCESS"/>
    <s v="SUCCESS"/>
    <n v="1"/>
    <s v="found"/>
    <s v="Not Duplicate"/>
    <s v="match"/>
    <s v="match"/>
    <n v="0"/>
    <d v="2026-03-10T00:00:00"/>
    <n v="0"/>
    <s v="Within SLA"/>
    <x v="0"/>
    <n v="0"/>
    <n v="0"/>
    <n v="0"/>
    <n v="0"/>
    <n v="0"/>
  </r>
  <r>
    <s v="TXN001971"/>
    <n v="2234.36"/>
    <n v="2234.36"/>
    <s v="SUCCESS"/>
    <s v="SUCCESS"/>
    <n v="1"/>
    <s v="found"/>
    <s v="Not Duplicate"/>
    <s v="match"/>
    <s v="match"/>
    <n v="0"/>
    <d v="2026-01-14T00:00:00"/>
    <n v="0"/>
    <s v="Within SLA"/>
    <x v="0"/>
    <n v="0"/>
    <n v="0"/>
    <n v="0"/>
    <n v="0"/>
    <n v="0"/>
  </r>
  <r>
    <s v="TXN001972"/>
    <n v="3172.41"/>
    <e v="#N/A"/>
    <s v="SUCCESS"/>
    <e v="#N/A"/>
    <n v="0"/>
    <s v="missing"/>
    <s v="Not Duplicate"/>
    <s v="not processed"/>
    <s v="not processed"/>
    <s v="missing"/>
    <s v="not processed"/>
    <s v="not processed"/>
    <s v="Not Processed"/>
    <x v="2"/>
    <n v="1"/>
    <n v="0"/>
    <n v="0"/>
    <n v="0"/>
    <n v="0"/>
  </r>
  <r>
    <s v="TXN001973"/>
    <n v="675.13"/>
    <n v="675.13"/>
    <s v="SUCCESS"/>
    <s v="SUCCESS"/>
    <n v="1"/>
    <s v="found"/>
    <s v="Not Duplicate"/>
    <s v="match"/>
    <s v="match"/>
    <n v="0"/>
    <d v="2026-02-18T00:00:00"/>
    <n v="0"/>
    <s v="Within SLA"/>
    <x v="3"/>
    <n v="0"/>
    <n v="0"/>
    <n v="0"/>
    <n v="0"/>
    <n v="0"/>
  </r>
  <r>
    <s v="TXN001974"/>
    <n v="2349.3200000000002"/>
    <n v="2349.3200000000002"/>
    <s v="SUCCESS"/>
    <s v="SUCCESS"/>
    <n v="1"/>
    <s v="found"/>
    <s v="Not Duplicate"/>
    <s v="match"/>
    <s v="match"/>
    <n v="0"/>
    <d v="2026-01-13T00:00:00"/>
    <n v="1"/>
    <s v="Within SLA"/>
    <x v="1"/>
    <n v="0"/>
    <n v="0"/>
    <n v="0"/>
    <n v="0"/>
    <n v="0"/>
  </r>
  <r>
    <s v="TXN001975"/>
    <n v="4217.51"/>
    <n v="4217.51"/>
    <s v="SUCCESS"/>
    <s v="SUCCESS"/>
    <n v="1"/>
    <s v="found"/>
    <s v="Not Duplicate"/>
    <s v="match"/>
    <s v="match"/>
    <n v="0"/>
    <d v="2026-02-26T00:00:00"/>
    <n v="3"/>
    <s v="SLA Breached"/>
    <x v="3"/>
    <n v="0"/>
    <n v="0"/>
    <n v="0"/>
    <n v="0"/>
    <n v="1"/>
  </r>
  <r>
    <s v="TXN001976"/>
    <n v="3797.36"/>
    <n v="3797.36"/>
    <s v="SUCCESS"/>
    <s v="SUCCESS"/>
    <n v="1"/>
    <s v="found"/>
    <s v="Not Duplicate"/>
    <s v="match"/>
    <s v="match"/>
    <n v="0"/>
    <d v="2026-03-29T00:00:00"/>
    <n v="0"/>
    <s v="Within SLA"/>
    <x v="0"/>
    <n v="0"/>
    <n v="0"/>
    <n v="0"/>
    <n v="0"/>
    <n v="0"/>
  </r>
  <r>
    <s v="TXN001977"/>
    <n v="1939.56"/>
    <n v="1939.56"/>
    <s v="SUCCESS"/>
    <s v="SUCCESS"/>
    <n v="1"/>
    <s v="found"/>
    <s v="Not Duplicate"/>
    <s v="match"/>
    <s v="match"/>
    <n v="0"/>
    <d v="2026-03-12T00:00:00"/>
    <n v="3"/>
    <s v="SLA Breached"/>
    <x v="2"/>
    <n v="0"/>
    <n v="0"/>
    <n v="0"/>
    <n v="0"/>
    <n v="1"/>
  </r>
  <r>
    <s v="TXN001978"/>
    <n v="4090.97"/>
    <n v="4090.97"/>
    <s v="SUCCESS"/>
    <s v="SUCCESS"/>
    <n v="1"/>
    <s v="found"/>
    <s v="Not Duplicate"/>
    <s v="match"/>
    <s v="match"/>
    <n v="0"/>
    <d v="2026-02-13T00:00:00"/>
    <n v="2"/>
    <s v="Within SLA"/>
    <x v="0"/>
    <n v="0"/>
    <n v="0"/>
    <n v="0"/>
    <n v="0"/>
    <n v="0"/>
  </r>
  <r>
    <s v="TXN001979"/>
    <n v="4556.03"/>
    <n v="4556.03"/>
    <s v="SUCCESS"/>
    <s v="SUCCESS"/>
    <n v="1"/>
    <s v="found"/>
    <s v="Not Duplicate"/>
    <s v="match"/>
    <s v="match"/>
    <n v="0"/>
    <d v="2026-03-05T00:00:00"/>
    <n v="1"/>
    <s v="Within SLA"/>
    <x v="3"/>
    <n v="0"/>
    <n v="0"/>
    <n v="0"/>
    <n v="0"/>
    <n v="0"/>
  </r>
  <r>
    <s v="TXN001980"/>
    <n v="8327.5300000000007"/>
    <n v="8327.5300000000007"/>
    <s v="SUCCESS"/>
    <s v="SUCCESS"/>
    <n v="1"/>
    <s v="found"/>
    <s v="Not Duplicate"/>
    <s v="match"/>
    <s v="match"/>
    <n v="0"/>
    <d v="2026-03-13T00:00:00"/>
    <n v="0"/>
    <s v="Within SLA"/>
    <x v="1"/>
    <n v="0"/>
    <n v="0"/>
    <n v="0"/>
    <n v="0"/>
    <n v="0"/>
  </r>
  <r>
    <s v="TXN001981"/>
    <n v="9026.6"/>
    <e v="#N/A"/>
    <s v="SUCCESS"/>
    <e v="#N/A"/>
    <n v="0"/>
    <s v="missing"/>
    <s v="Not Duplicate"/>
    <s v="not processed"/>
    <s v="not processed"/>
    <s v="missing"/>
    <s v="not processed"/>
    <s v="not processed"/>
    <s v="Not Processed"/>
    <x v="2"/>
    <n v="1"/>
    <n v="0"/>
    <n v="0"/>
    <n v="0"/>
    <n v="0"/>
  </r>
  <r>
    <s v="TXN001982"/>
    <n v="8333.25"/>
    <n v="8333.25"/>
    <s v="SUCCESS"/>
    <s v="SUCCESS"/>
    <n v="1"/>
    <s v="found"/>
    <s v="Not Duplicate"/>
    <s v="match"/>
    <s v="match"/>
    <n v="0"/>
    <d v="2026-02-05T00:00:00"/>
    <n v="2"/>
    <s v="Within SLA"/>
    <x v="1"/>
    <n v="0"/>
    <n v="0"/>
    <n v="0"/>
    <n v="0"/>
    <n v="0"/>
  </r>
  <r>
    <s v="TXN001983"/>
    <n v="2671.44"/>
    <n v="2671.44"/>
    <s v="SUCCESS"/>
    <s v="SUCCESS"/>
    <n v="1"/>
    <s v="found"/>
    <s v="Not Duplicate"/>
    <s v="match"/>
    <s v="match"/>
    <n v="0"/>
    <d v="2026-03-20T00:00:00"/>
    <n v="1"/>
    <s v="Within SLA"/>
    <x v="1"/>
    <n v="0"/>
    <n v="0"/>
    <n v="0"/>
    <n v="0"/>
    <n v="0"/>
  </r>
  <r>
    <s v="TXN001984"/>
    <n v="23385.88"/>
    <n v="23385.88"/>
    <s v="SUCCESS"/>
    <s v="SUCCESS"/>
    <n v="1"/>
    <s v="found"/>
    <s v="Not Duplicate"/>
    <s v="match"/>
    <s v="match"/>
    <n v="0"/>
    <d v="2026-01-23T00:00:00"/>
    <n v="3"/>
    <s v="SLA Breached"/>
    <x v="0"/>
    <n v="0"/>
    <n v="0"/>
    <n v="0"/>
    <n v="0"/>
    <n v="1"/>
  </r>
  <r>
    <s v="TXN001985"/>
    <n v="629.86"/>
    <n v="629.86"/>
    <s v="FAILED"/>
    <s v="FAILED"/>
    <n v="1"/>
    <s v="found"/>
    <s v="Not Duplicate"/>
    <s v="match"/>
    <s v="match"/>
    <n v="0"/>
    <d v="2026-02-16T00:00:00"/>
    <n v="1"/>
    <s v="Within SLA"/>
    <x v="0"/>
    <n v="0"/>
    <n v="0"/>
    <n v="0"/>
    <n v="0"/>
    <n v="0"/>
  </r>
  <r>
    <s v="TXN001986"/>
    <n v="7923.54"/>
    <n v="7923.54"/>
    <s v="SUCCESS"/>
    <s v="SUCCESS"/>
    <n v="1"/>
    <s v="found"/>
    <s v="Not Duplicate"/>
    <s v="match"/>
    <s v="match"/>
    <n v="0"/>
    <d v="2026-01-09T00:00:00"/>
    <n v="3"/>
    <s v="SLA Breached"/>
    <x v="2"/>
    <n v="0"/>
    <n v="0"/>
    <n v="0"/>
    <n v="0"/>
    <n v="1"/>
  </r>
  <r>
    <s v="TXN001987"/>
    <n v="1686.15"/>
    <n v="1686.15"/>
    <s v="SUCCESS"/>
    <s v="SUCCESS"/>
    <n v="1"/>
    <s v="found"/>
    <s v="Not Duplicate"/>
    <s v="match"/>
    <s v="match"/>
    <n v="0"/>
    <d v="2026-02-01T00:00:00"/>
    <n v="2"/>
    <s v="Within SLA"/>
    <x v="0"/>
    <n v="0"/>
    <n v="0"/>
    <n v="0"/>
    <n v="0"/>
    <n v="0"/>
  </r>
  <r>
    <s v="TXN001988"/>
    <n v="899.26"/>
    <n v="899.26"/>
    <s v="SUCCESS"/>
    <s v="SUCCESS"/>
    <n v="1"/>
    <s v="found"/>
    <s v="Not Duplicate"/>
    <s v="match"/>
    <s v="match"/>
    <n v="0"/>
    <d v="2026-02-02T00:00:00"/>
    <n v="1"/>
    <s v="Within SLA"/>
    <x v="1"/>
    <n v="0"/>
    <n v="0"/>
    <n v="0"/>
    <n v="0"/>
    <n v="0"/>
  </r>
  <r>
    <s v="TXN001989"/>
    <n v="1995.39"/>
    <n v="1995.39"/>
    <s v="SUCCESS"/>
    <s v="SUCCESS"/>
    <n v="1"/>
    <s v="found"/>
    <s v="Not Duplicate"/>
    <s v="match"/>
    <s v="match"/>
    <n v="0"/>
    <d v="2026-01-25T00:00:00"/>
    <n v="0"/>
    <s v="Within SLA"/>
    <x v="2"/>
    <n v="0"/>
    <n v="0"/>
    <n v="0"/>
    <n v="0"/>
    <n v="0"/>
  </r>
  <r>
    <s v="TXN001990"/>
    <n v="7270.08"/>
    <n v="7270.08"/>
    <s v="SUCCESS"/>
    <s v="SUCCESS"/>
    <n v="1"/>
    <s v="found"/>
    <s v="Not Duplicate"/>
    <s v="match"/>
    <s v="match"/>
    <n v="0"/>
    <d v="2026-03-13T00:00:00"/>
    <n v="5"/>
    <s v="SLA Breached"/>
    <x v="1"/>
    <n v="0"/>
    <n v="0"/>
    <n v="0"/>
    <n v="0"/>
    <n v="1"/>
  </r>
  <r>
    <s v="TXN001991"/>
    <n v="7765.26"/>
    <n v="7765.26"/>
    <s v="SUCCESS"/>
    <s v="SUCCESS"/>
    <n v="1"/>
    <s v="found"/>
    <s v="Not Duplicate"/>
    <s v="match"/>
    <s v="match"/>
    <n v="0"/>
    <d v="2026-02-13T00:00:00"/>
    <n v="1"/>
    <s v="Within SLA"/>
    <x v="0"/>
    <n v="0"/>
    <n v="0"/>
    <n v="0"/>
    <n v="0"/>
    <n v="0"/>
  </r>
  <r>
    <s v="TXN001992"/>
    <n v="2008.39"/>
    <n v="2008.39"/>
    <s v="SUCCESS"/>
    <s v="SUCCESS"/>
    <n v="1"/>
    <s v="found"/>
    <s v="Not Duplicate"/>
    <s v="match"/>
    <s v="match"/>
    <n v="0"/>
    <d v="2026-03-29T00:00:00"/>
    <n v="0"/>
    <s v="Within SLA"/>
    <x v="0"/>
    <n v="0"/>
    <n v="0"/>
    <n v="0"/>
    <n v="0"/>
    <n v="0"/>
  </r>
  <r>
    <s v="TXN001993"/>
    <n v="4268.5"/>
    <n v="4268.5"/>
    <s v="SUCCESS"/>
    <s v="SUCCESS"/>
    <n v="1"/>
    <s v="found"/>
    <s v="Not Duplicate"/>
    <s v="match"/>
    <s v="match"/>
    <n v="0"/>
    <d v="2026-03-07T00:00:00"/>
    <n v="3"/>
    <s v="SLA Breached"/>
    <x v="0"/>
    <n v="0"/>
    <n v="0"/>
    <n v="0"/>
    <n v="0"/>
    <n v="1"/>
  </r>
  <r>
    <s v="TXN001994"/>
    <n v="4995.3"/>
    <n v="4995.3"/>
    <s v="SUCCESS"/>
    <s v="SUCCESS"/>
    <n v="1"/>
    <s v="found"/>
    <s v="Not Duplicate"/>
    <s v="match"/>
    <s v="match"/>
    <n v="0"/>
    <d v="2026-03-08T00:00:00"/>
    <n v="1"/>
    <s v="Within SLA"/>
    <x v="0"/>
    <n v="0"/>
    <n v="0"/>
    <n v="0"/>
    <n v="0"/>
    <n v="0"/>
  </r>
  <r>
    <s v="TXN001995"/>
    <n v="636.49"/>
    <n v="636.49"/>
    <s v="SUCCESS"/>
    <s v="SUCCESS"/>
    <n v="1"/>
    <s v="found"/>
    <s v="Not Duplicate"/>
    <s v="match"/>
    <s v="match"/>
    <n v="0"/>
    <d v="2026-04-03T00:00:00"/>
    <n v="3"/>
    <s v="SLA Breached"/>
    <x v="1"/>
    <n v="0"/>
    <n v="0"/>
    <n v="0"/>
    <n v="0"/>
    <n v="1"/>
  </r>
  <r>
    <s v="TXN001996"/>
    <n v="1697.07"/>
    <n v="1697.07"/>
    <s v="SUCCESS"/>
    <s v="SUCCESS"/>
    <n v="1"/>
    <s v="found"/>
    <s v="Not Duplicate"/>
    <s v="match"/>
    <s v="match"/>
    <n v="0"/>
    <d v="2026-02-02T00:00:00"/>
    <n v="0"/>
    <s v="Within SLA"/>
    <x v="0"/>
    <n v="0"/>
    <n v="0"/>
    <n v="0"/>
    <n v="0"/>
    <n v="0"/>
  </r>
  <r>
    <s v="TXN001997"/>
    <n v="826.86"/>
    <n v="826.86"/>
    <s v="SUCCESS"/>
    <s v="SUCCESS"/>
    <n v="1"/>
    <s v="found"/>
    <s v="Not Duplicate"/>
    <s v="match"/>
    <s v="match"/>
    <n v="0"/>
    <d v="2026-03-14T00:00:00"/>
    <n v="1"/>
    <s v="Within SLA"/>
    <x v="2"/>
    <n v="0"/>
    <n v="0"/>
    <n v="0"/>
    <n v="0"/>
    <n v="0"/>
  </r>
  <r>
    <s v="TXN001998"/>
    <n v="1035.48"/>
    <n v="1035.48"/>
    <s v="SUCCESS"/>
    <s v="SUCCESS"/>
    <n v="1"/>
    <s v="found"/>
    <s v="Not Duplicate"/>
    <s v="match"/>
    <s v="match"/>
    <n v="0"/>
    <d v="2026-02-23T00:00:00"/>
    <n v="1"/>
    <s v="Within SLA"/>
    <x v="0"/>
    <n v="0"/>
    <n v="0"/>
    <n v="0"/>
    <n v="0"/>
    <n v="0"/>
  </r>
  <r>
    <s v="TXN001999"/>
    <n v="14891.7"/>
    <n v="14891.7"/>
    <s v="SUCCESS"/>
    <s v="SUCCESS"/>
    <n v="1"/>
    <s v="found"/>
    <s v="Not Duplicate"/>
    <s v="match"/>
    <s v="match"/>
    <n v="0"/>
    <d v="2026-01-10T00:00:00"/>
    <n v="3"/>
    <s v="SLA Breached"/>
    <x v="0"/>
    <n v="0"/>
    <n v="0"/>
    <n v="0"/>
    <n v="0"/>
    <n v="1"/>
  </r>
  <r>
    <s v="TXN002000"/>
    <n v="15078.31"/>
    <e v="#N/A"/>
    <s v="SUCCESS"/>
    <e v="#N/A"/>
    <n v="0"/>
    <s v="missing"/>
    <s v="Not Duplicate"/>
    <s v="not processed"/>
    <s v="not processed"/>
    <s v="missing"/>
    <s v="not processed"/>
    <s v="not processed"/>
    <s v="Not Processed"/>
    <x v="2"/>
    <n v="1"/>
    <n v="0"/>
    <n v="0"/>
    <n v="0"/>
    <n v="0"/>
  </r>
  <r>
    <s v="TXN002001"/>
    <n v="6775.79"/>
    <n v="6775.79"/>
    <s v="SUCCESS"/>
    <s v="SUCCESS"/>
    <n v="1"/>
    <s v="found"/>
    <s v="Not Duplicate"/>
    <s v="match"/>
    <s v="match"/>
    <n v="0"/>
    <d v="2026-01-14T00:00:00"/>
    <n v="3"/>
    <s v="SLA Breached"/>
    <x v="2"/>
    <n v="0"/>
    <n v="0"/>
    <n v="0"/>
    <n v="0"/>
    <n v="1"/>
  </r>
  <r>
    <s v="TXN002002"/>
    <n v="431.84"/>
    <n v="431.84"/>
    <s v="SUCCESS"/>
    <s v="SUCCESS"/>
    <n v="1"/>
    <s v="found"/>
    <s v="Not Duplicate"/>
    <s v="match"/>
    <s v="match"/>
    <n v="0"/>
    <d v="2026-01-22T00:00:00"/>
    <n v="2"/>
    <s v="Within SLA"/>
    <x v="2"/>
    <n v="0"/>
    <n v="0"/>
    <n v="0"/>
    <n v="0"/>
    <n v="0"/>
  </r>
  <r>
    <s v="TXN002003"/>
    <n v="9657.73"/>
    <n v="9657.73"/>
    <s v="SUCCESS"/>
    <s v="SUCCESS"/>
    <n v="1"/>
    <s v="found"/>
    <s v="Not Duplicate"/>
    <s v="match"/>
    <s v="match"/>
    <n v="0"/>
    <d v="2026-02-17T00:00:00"/>
    <n v="0"/>
    <s v="Within SLA"/>
    <x v="0"/>
    <n v="0"/>
    <n v="0"/>
    <n v="0"/>
    <n v="0"/>
    <n v="0"/>
  </r>
  <r>
    <s v="TXN002004"/>
    <n v="39211.68"/>
    <n v="39211.68"/>
    <s v="SUCCESS"/>
    <s v="SUCCESS"/>
    <n v="1"/>
    <s v="found"/>
    <s v="Not Duplicate"/>
    <s v="match"/>
    <s v="match"/>
    <n v="0"/>
    <d v="2026-02-07T00:00:00"/>
    <n v="3"/>
    <s v="SLA Breached"/>
    <x v="4"/>
    <n v="0"/>
    <n v="0"/>
    <n v="0"/>
    <n v="0"/>
    <n v="1"/>
  </r>
  <r>
    <s v="TXN002005"/>
    <n v="12803.33"/>
    <n v="12803.33"/>
    <s v="SUCCESS"/>
    <s v="SUCCESS"/>
    <n v="1"/>
    <s v="found"/>
    <s v="Not Duplicate"/>
    <s v="match"/>
    <s v="match"/>
    <n v="0"/>
    <d v="2026-03-19T00:00:00"/>
    <n v="3"/>
    <s v="SLA Breached"/>
    <x v="4"/>
    <n v="0"/>
    <n v="0"/>
    <n v="0"/>
    <n v="0"/>
    <n v="1"/>
  </r>
  <r>
    <s v="TXN002006"/>
    <n v="2802.88"/>
    <n v="2802.88"/>
    <s v="SUCCESS"/>
    <s v="FAILED"/>
    <n v="1"/>
    <s v="found"/>
    <s v="Not Duplicate"/>
    <s v="match"/>
    <s v="mismatch"/>
    <n v="0"/>
    <d v="2026-02-15T00:00:00"/>
    <n v="0"/>
    <s v="Within SLA"/>
    <x v="3"/>
    <n v="0"/>
    <n v="0"/>
    <n v="0"/>
    <n v="1"/>
    <n v="0"/>
  </r>
  <r>
    <s v="TXN002007"/>
    <n v="3072.12"/>
    <n v="3072.12"/>
    <s v="SUCCESS"/>
    <s v="SUCCESS"/>
    <n v="1"/>
    <s v="found"/>
    <s v="Not Duplicate"/>
    <s v="match"/>
    <s v="match"/>
    <n v="0"/>
    <d v="2026-03-08T00:00:00"/>
    <n v="1"/>
    <s v="Within SLA"/>
    <x v="0"/>
    <n v="0"/>
    <n v="0"/>
    <n v="0"/>
    <n v="0"/>
    <n v="0"/>
  </r>
  <r>
    <s v="TXN002008"/>
    <n v="13645.48"/>
    <n v="13645.48"/>
    <s v="SUCCESS"/>
    <s v="SUCCESS"/>
    <n v="1"/>
    <s v="found"/>
    <s v="Not Duplicate"/>
    <s v="match"/>
    <s v="match"/>
    <n v="0"/>
    <d v="2026-03-22T00:00:00"/>
    <n v="1"/>
    <s v="Within SLA"/>
    <x v="0"/>
    <n v="0"/>
    <n v="0"/>
    <n v="0"/>
    <n v="0"/>
    <n v="0"/>
  </r>
  <r>
    <s v="TXN002009"/>
    <n v="10545.02"/>
    <n v="10545.02"/>
    <s v="SUCCESS"/>
    <s v="SUCCESS"/>
    <n v="1"/>
    <s v="found"/>
    <s v="Not Duplicate"/>
    <s v="match"/>
    <s v="match"/>
    <n v="0"/>
    <d v="2026-01-26T00:00:00"/>
    <n v="1"/>
    <s v="Within SLA"/>
    <x v="0"/>
    <n v="0"/>
    <n v="0"/>
    <n v="0"/>
    <n v="0"/>
    <n v="0"/>
  </r>
  <r>
    <s v="TXN002010"/>
    <n v="3042.21"/>
    <n v="3042.21"/>
    <s v="SUCCESS"/>
    <s v="SUCCESS"/>
    <n v="1"/>
    <s v="found"/>
    <s v="Not Duplicate"/>
    <s v="match"/>
    <s v="match"/>
    <n v="0"/>
    <d v="2026-02-19T00:00:00"/>
    <n v="2"/>
    <s v="Within SLA"/>
    <x v="1"/>
    <n v="0"/>
    <n v="0"/>
    <n v="0"/>
    <n v="0"/>
    <n v="0"/>
  </r>
  <r>
    <s v="TXN002011"/>
    <n v="8636.43"/>
    <n v="8636.43"/>
    <s v="SUCCESS"/>
    <s v="SUCCESS"/>
    <n v="1"/>
    <s v="found"/>
    <s v="Not Duplicate"/>
    <s v="match"/>
    <s v="match"/>
    <n v="0"/>
    <d v="2026-03-21T00:00:00"/>
    <n v="1"/>
    <s v="Within SLA"/>
    <x v="1"/>
    <n v="0"/>
    <n v="0"/>
    <n v="0"/>
    <n v="0"/>
    <n v="0"/>
  </r>
  <r>
    <s v="TXN002012"/>
    <n v="1200.81"/>
    <n v="1200.81"/>
    <s v="SUCCESS"/>
    <s v="SUCCESS"/>
    <n v="1"/>
    <s v="found"/>
    <s v="Not Duplicate"/>
    <s v="match"/>
    <s v="match"/>
    <n v="0"/>
    <d v="2026-02-28T00:00:00"/>
    <n v="3"/>
    <s v="SLA Breached"/>
    <x v="0"/>
    <n v="0"/>
    <n v="0"/>
    <n v="0"/>
    <n v="0"/>
    <n v="1"/>
  </r>
  <r>
    <s v="TXN002013"/>
    <n v="2041.19"/>
    <n v="2041.19"/>
    <s v="SUCCESS"/>
    <s v="SUCCESS"/>
    <n v="1"/>
    <s v="found"/>
    <s v="Not Duplicate"/>
    <s v="match"/>
    <s v="match"/>
    <n v="0"/>
    <d v="2026-02-07T00:00:00"/>
    <n v="1"/>
    <s v="Within SLA"/>
    <x v="1"/>
    <n v="0"/>
    <n v="0"/>
    <n v="0"/>
    <n v="0"/>
    <n v="0"/>
  </r>
  <r>
    <s v="TXN002014"/>
    <n v="1504.7"/>
    <n v="1504.7"/>
    <s v="SUCCESS"/>
    <s v="SUCCESS"/>
    <n v="1"/>
    <s v="found"/>
    <s v="Not Duplicate"/>
    <s v="match"/>
    <s v="match"/>
    <n v="0"/>
    <d v="2026-02-05T00:00:00"/>
    <n v="1"/>
    <s v="Within SLA"/>
    <x v="0"/>
    <n v="0"/>
    <n v="0"/>
    <n v="0"/>
    <n v="0"/>
    <n v="0"/>
  </r>
  <r>
    <s v="TXN002015"/>
    <n v="17826.39"/>
    <n v="17826.39"/>
    <s v="FAILED"/>
    <s v="FAILED"/>
    <n v="1"/>
    <s v="found"/>
    <s v="Not Duplicate"/>
    <s v="match"/>
    <s v="match"/>
    <n v="0"/>
    <d v="2026-03-23T00:00:00"/>
    <n v="0"/>
    <s v="Within SLA"/>
    <x v="1"/>
    <n v="0"/>
    <n v="0"/>
    <n v="0"/>
    <n v="0"/>
    <n v="0"/>
  </r>
  <r>
    <s v="TXN002016"/>
    <n v="17160.87"/>
    <n v="15444.78"/>
    <s v="FAILED"/>
    <s v="FAILED"/>
    <n v="1"/>
    <s v="found"/>
    <s v="Not Duplicate"/>
    <s v="mismatch"/>
    <s v="match"/>
    <n v="1716.0899999999983"/>
    <d v="2026-01-31T00:00:00"/>
    <n v="0"/>
    <s v="Within SLA"/>
    <x v="0"/>
    <n v="0"/>
    <n v="0"/>
    <n v="1"/>
    <n v="0"/>
    <n v="0"/>
  </r>
  <r>
    <s v="TXN002017"/>
    <n v="2330.25"/>
    <n v="2330.25"/>
    <s v="SUCCESS"/>
    <s v="SUCCESS"/>
    <n v="1"/>
    <s v="found"/>
    <s v="Not Duplicate"/>
    <s v="match"/>
    <s v="match"/>
    <n v="0"/>
    <d v="2026-03-18T00:00:00"/>
    <n v="0"/>
    <s v="Within SLA"/>
    <x v="0"/>
    <n v="0"/>
    <n v="0"/>
    <n v="0"/>
    <n v="0"/>
    <n v="0"/>
  </r>
  <r>
    <s v="TXN002018"/>
    <n v="13825.13"/>
    <n v="13825.13"/>
    <s v="SUCCESS"/>
    <s v="SUCCESS"/>
    <n v="1"/>
    <s v="found"/>
    <s v="Not Duplicate"/>
    <s v="match"/>
    <s v="match"/>
    <n v="0"/>
    <d v="2026-02-07T00:00:00"/>
    <n v="5"/>
    <s v="SLA Breached"/>
    <x v="0"/>
    <n v="0"/>
    <n v="0"/>
    <n v="0"/>
    <n v="0"/>
    <n v="1"/>
  </r>
  <r>
    <s v="TXN002019"/>
    <n v="10973.31"/>
    <n v="10973.31"/>
    <s v="SUCCESS"/>
    <s v="SUCCESS"/>
    <n v="1"/>
    <s v="found"/>
    <s v="Not Duplicate"/>
    <s v="match"/>
    <s v="match"/>
    <n v="0"/>
    <d v="2026-03-17T00:00:00"/>
    <n v="3"/>
    <s v="SLA Breached"/>
    <x v="3"/>
    <n v="0"/>
    <n v="0"/>
    <n v="0"/>
    <n v="0"/>
    <n v="1"/>
  </r>
  <r>
    <s v="TXN002020"/>
    <n v="3311.62"/>
    <n v="3311.62"/>
    <s v="SUCCESS"/>
    <s v="SUCCESS"/>
    <n v="1"/>
    <s v="found"/>
    <s v="Not Duplicate"/>
    <s v="match"/>
    <s v="match"/>
    <n v="0"/>
    <d v="2026-02-18T00:00:00"/>
    <n v="1"/>
    <s v="Within SLA"/>
    <x v="0"/>
    <n v="0"/>
    <n v="0"/>
    <n v="0"/>
    <n v="0"/>
    <n v="0"/>
  </r>
  <r>
    <s v="TXN002021"/>
    <n v="3117.06"/>
    <n v="3117.06"/>
    <s v="SUCCESS"/>
    <s v="SUCCESS"/>
    <n v="2"/>
    <s v="found"/>
    <s v="Duplicate"/>
    <s v="match"/>
    <s v="match"/>
    <n v="0"/>
    <d v="2026-02-17T00:00:00"/>
    <n v="2"/>
    <s v="Within SLA"/>
    <x v="2"/>
    <n v="0"/>
    <n v="1"/>
    <n v="0"/>
    <n v="0"/>
    <n v="0"/>
  </r>
  <r>
    <s v="TXN002022"/>
    <n v="2040.74"/>
    <n v="2040.74"/>
    <s v="SUCCESS"/>
    <s v="SUCCESS"/>
    <n v="1"/>
    <s v="found"/>
    <s v="Not Duplicate"/>
    <s v="match"/>
    <s v="match"/>
    <n v="0"/>
    <d v="2026-02-17T00:00:00"/>
    <n v="3"/>
    <s v="SLA Breached"/>
    <x v="1"/>
    <n v="0"/>
    <n v="0"/>
    <n v="0"/>
    <n v="0"/>
    <n v="1"/>
  </r>
  <r>
    <s v="TXN002023"/>
    <n v="16187.69"/>
    <n v="16187.69"/>
    <s v="SUCCESS"/>
    <s v="SUCCESS"/>
    <n v="1"/>
    <s v="found"/>
    <s v="Not Duplicate"/>
    <s v="match"/>
    <s v="match"/>
    <n v="0"/>
    <d v="2026-02-11T00:00:00"/>
    <n v="5"/>
    <s v="SLA Breached"/>
    <x v="1"/>
    <n v="0"/>
    <n v="0"/>
    <n v="0"/>
    <n v="0"/>
    <n v="1"/>
  </r>
  <r>
    <s v="TXN002024"/>
    <n v="2054.25"/>
    <n v="2054.25"/>
    <s v="SUCCESS"/>
    <s v="SUCCESS"/>
    <n v="1"/>
    <s v="found"/>
    <s v="Not Duplicate"/>
    <s v="match"/>
    <s v="match"/>
    <n v="0"/>
    <d v="2026-03-12T00:00:00"/>
    <n v="3"/>
    <s v="SLA Breached"/>
    <x v="1"/>
    <n v="0"/>
    <n v="0"/>
    <n v="0"/>
    <n v="0"/>
    <n v="1"/>
  </r>
  <r>
    <s v="TXN002025"/>
    <n v="5319.52"/>
    <n v="5319.52"/>
    <s v="SUCCESS"/>
    <s v="SUCCESS"/>
    <n v="1"/>
    <s v="found"/>
    <s v="Not Duplicate"/>
    <s v="match"/>
    <s v="match"/>
    <n v="0"/>
    <d v="2026-02-15T00:00:00"/>
    <n v="2"/>
    <s v="Within SLA"/>
    <x v="3"/>
    <n v="0"/>
    <n v="0"/>
    <n v="0"/>
    <n v="0"/>
    <n v="0"/>
  </r>
  <r>
    <s v="TXN002026"/>
    <n v="6011.64"/>
    <n v="6011.64"/>
    <s v="SUCCESS"/>
    <s v="SUCCESS"/>
    <n v="1"/>
    <s v="found"/>
    <s v="Not Duplicate"/>
    <s v="match"/>
    <s v="match"/>
    <n v="0"/>
    <d v="2026-03-09T00:00:00"/>
    <n v="1"/>
    <s v="Within SLA"/>
    <x v="2"/>
    <n v="0"/>
    <n v="0"/>
    <n v="0"/>
    <n v="0"/>
    <n v="0"/>
  </r>
  <r>
    <s v="TXN002027"/>
    <n v="7111.25"/>
    <n v="7111.25"/>
    <s v="SUCCESS"/>
    <s v="SUCCESS"/>
    <n v="1"/>
    <s v="found"/>
    <s v="Not Duplicate"/>
    <s v="match"/>
    <s v="match"/>
    <n v="0"/>
    <d v="2026-02-27T00:00:00"/>
    <n v="2"/>
    <s v="Within SLA"/>
    <x v="0"/>
    <n v="0"/>
    <n v="0"/>
    <n v="0"/>
    <n v="0"/>
    <n v="0"/>
  </r>
  <r>
    <s v="TXN002028"/>
    <n v="1395.98"/>
    <n v="1395.98"/>
    <s v="SUCCESS"/>
    <s v="SUCCESS"/>
    <n v="1"/>
    <s v="found"/>
    <s v="Not Duplicate"/>
    <s v="match"/>
    <s v="match"/>
    <n v="0"/>
    <d v="2026-01-08T00:00:00"/>
    <n v="3"/>
    <s v="SLA Breached"/>
    <x v="2"/>
    <n v="0"/>
    <n v="0"/>
    <n v="0"/>
    <n v="0"/>
    <n v="1"/>
  </r>
  <r>
    <s v="TXN002029"/>
    <n v="2189.04"/>
    <n v="2189.04"/>
    <s v="SUCCESS"/>
    <s v="SUCCESS"/>
    <n v="1"/>
    <s v="found"/>
    <s v="Not Duplicate"/>
    <s v="match"/>
    <s v="match"/>
    <n v="0"/>
    <d v="2026-01-01T00:00:00"/>
    <n v="0"/>
    <s v="Within SLA"/>
    <x v="3"/>
    <n v="0"/>
    <n v="0"/>
    <n v="0"/>
    <n v="0"/>
    <n v="0"/>
  </r>
  <r>
    <s v="TXN002030"/>
    <n v="9020.48"/>
    <n v="9020.48"/>
    <s v="SUCCESS"/>
    <s v="SUCCESS"/>
    <n v="1"/>
    <s v="found"/>
    <s v="Not Duplicate"/>
    <s v="match"/>
    <s v="match"/>
    <n v="0"/>
    <d v="2026-02-14T00:00:00"/>
    <n v="0"/>
    <s v="Within SLA"/>
    <x v="3"/>
    <n v="0"/>
    <n v="0"/>
    <n v="0"/>
    <n v="0"/>
    <n v="0"/>
  </r>
  <r>
    <s v="TXN002031"/>
    <n v="7848.1"/>
    <n v="7848.1"/>
    <s v="SUCCESS"/>
    <s v="SUCCESS"/>
    <n v="1"/>
    <s v="found"/>
    <s v="Not Duplicate"/>
    <s v="match"/>
    <s v="match"/>
    <n v="0"/>
    <d v="2026-03-05T00:00:00"/>
    <n v="0"/>
    <s v="Within SLA"/>
    <x v="4"/>
    <n v="0"/>
    <n v="0"/>
    <n v="0"/>
    <n v="0"/>
    <n v="0"/>
  </r>
  <r>
    <s v="TXN002032"/>
    <n v="3878.53"/>
    <n v="3878.53"/>
    <s v="SUCCESS"/>
    <s v="SUCCESS"/>
    <n v="1"/>
    <s v="found"/>
    <s v="Not Duplicate"/>
    <s v="match"/>
    <s v="match"/>
    <n v="0"/>
    <d v="2026-02-03T00:00:00"/>
    <n v="3"/>
    <s v="SLA Breached"/>
    <x v="2"/>
    <n v="0"/>
    <n v="0"/>
    <n v="0"/>
    <n v="0"/>
    <n v="1"/>
  </r>
  <r>
    <s v="TXN002033"/>
    <n v="8848.74"/>
    <n v="8848.74"/>
    <s v="SUCCESS"/>
    <s v="SUCCESS"/>
    <n v="1"/>
    <s v="found"/>
    <s v="Not Duplicate"/>
    <s v="match"/>
    <s v="match"/>
    <n v="0"/>
    <d v="2026-02-13T00:00:00"/>
    <n v="0"/>
    <s v="Within SLA"/>
    <x v="0"/>
    <n v="0"/>
    <n v="0"/>
    <n v="0"/>
    <n v="0"/>
    <n v="0"/>
  </r>
  <r>
    <s v="TXN002034"/>
    <n v="5760.3"/>
    <n v="5760.3"/>
    <s v="SUCCESS"/>
    <s v="SUCCESS"/>
    <n v="1"/>
    <s v="found"/>
    <s v="Not Duplicate"/>
    <s v="match"/>
    <s v="match"/>
    <n v="0"/>
    <d v="2026-01-30T00:00:00"/>
    <n v="0"/>
    <s v="Within SLA"/>
    <x v="0"/>
    <n v="0"/>
    <n v="0"/>
    <n v="0"/>
    <n v="0"/>
    <n v="0"/>
  </r>
  <r>
    <s v="TXN002035"/>
    <n v="13614.98"/>
    <n v="13614.98"/>
    <s v="SUCCESS"/>
    <s v="SUCCESS"/>
    <n v="1"/>
    <s v="found"/>
    <s v="Not Duplicate"/>
    <s v="match"/>
    <s v="match"/>
    <n v="0"/>
    <d v="2026-03-04T00:00:00"/>
    <n v="0"/>
    <s v="Within SLA"/>
    <x v="0"/>
    <n v="0"/>
    <n v="0"/>
    <n v="0"/>
    <n v="0"/>
    <n v="0"/>
  </r>
  <r>
    <s v="TXN002036"/>
    <n v="2007.52"/>
    <n v="2007.52"/>
    <s v="SUCCESS"/>
    <s v="SUCCESS"/>
    <n v="1"/>
    <s v="found"/>
    <s v="Not Duplicate"/>
    <s v="match"/>
    <s v="match"/>
    <n v="0"/>
    <d v="2026-02-22T00:00:00"/>
    <n v="1"/>
    <s v="Within SLA"/>
    <x v="2"/>
    <n v="0"/>
    <n v="0"/>
    <n v="0"/>
    <n v="0"/>
    <n v="0"/>
  </r>
  <r>
    <s v="TXN002037"/>
    <n v="3298.73"/>
    <n v="3298.73"/>
    <s v="SUCCESS"/>
    <s v="SUCCESS"/>
    <n v="1"/>
    <s v="found"/>
    <s v="Not Duplicate"/>
    <s v="match"/>
    <s v="match"/>
    <n v="0"/>
    <d v="2026-03-26T00:00:00"/>
    <n v="0"/>
    <s v="Within SLA"/>
    <x v="1"/>
    <n v="0"/>
    <n v="0"/>
    <n v="0"/>
    <n v="0"/>
    <n v="0"/>
  </r>
  <r>
    <s v="TXN002038"/>
    <n v="12683.31"/>
    <n v="12683.31"/>
    <s v="SUCCESS"/>
    <s v="SUCCESS"/>
    <n v="1"/>
    <s v="found"/>
    <s v="Not Duplicate"/>
    <s v="match"/>
    <s v="match"/>
    <n v="0"/>
    <d v="2026-01-19T00:00:00"/>
    <n v="2"/>
    <s v="Within SLA"/>
    <x v="0"/>
    <n v="0"/>
    <n v="0"/>
    <n v="0"/>
    <n v="0"/>
    <n v="0"/>
  </r>
  <r>
    <s v="TXN002039"/>
    <n v="6716.27"/>
    <n v="6716.27"/>
    <s v="SUCCESS"/>
    <s v="SUCCESS"/>
    <n v="1"/>
    <s v="found"/>
    <s v="Not Duplicate"/>
    <s v="match"/>
    <s v="match"/>
    <n v="0"/>
    <d v="2026-01-25T00:00:00"/>
    <n v="0"/>
    <s v="Within SLA"/>
    <x v="0"/>
    <n v="0"/>
    <n v="0"/>
    <n v="0"/>
    <n v="0"/>
    <n v="0"/>
  </r>
  <r>
    <s v="TXN002040"/>
    <n v="2408.52"/>
    <n v="2408.52"/>
    <s v="SUCCESS"/>
    <s v="SUCCESS"/>
    <n v="1"/>
    <s v="found"/>
    <s v="Not Duplicate"/>
    <s v="match"/>
    <s v="match"/>
    <n v="0"/>
    <d v="2026-01-28T00:00:00"/>
    <n v="3"/>
    <s v="SLA Breached"/>
    <x v="2"/>
    <n v="0"/>
    <n v="0"/>
    <n v="0"/>
    <n v="0"/>
    <n v="1"/>
  </r>
  <r>
    <s v="TXN002041"/>
    <n v="3570.25"/>
    <n v="3570.25"/>
    <s v="SUCCESS"/>
    <s v="SUCCESS"/>
    <n v="1"/>
    <s v="found"/>
    <s v="Not Duplicate"/>
    <s v="match"/>
    <s v="match"/>
    <n v="0"/>
    <d v="2026-01-13T00:00:00"/>
    <n v="2"/>
    <s v="Within SLA"/>
    <x v="3"/>
    <n v="0"/>
    <n v="0"/>
    <n v="0"/>
    <n v="0"/>
    <n v="0"/>
  </r>
  <r>
    <s v="TXN002042"/>
    <n v="922.05"/>
    <n v="922.05"/>
    <s v="SUCCESS"/>
    <s v="SUCCESS"/>
    <n v="1"/>
    <s v="found"/>
    <s v="Not Duplicate"/>
    <s v="match"/>
    <s v="match"/>
    <n v="0"/>
    <d v="2026-02-16T00:00:00"/>
    <n v="2"/>
    <s v="Within SLA"/>
    <x v="0"/>
    <n v="0"/>
    <n v="0"/>
    <n v="0"/>
    <n v="0"/>
    <n v="0"/>
  </r>
  <r>
    <s v="TXN002043"/>
    <n v="14188.23"/>
    <n v="14188.23"/>
    <s v="SUCCESS"/>
    <s v="SUCCESS"/>
    <n v="1"/>
    <s v="found"/>
    <s v="Not Duplicate"/>
    <s v="match"/>
    <s v="match"/>
    <n v="0"/>
    <d v="2026-03-20T00:00:00"/>
    <n v="1"/>
    <s v="Within SLA"/>
    <x v="3"/>
    <n v="0"/>
    <n v="0"/>
    <n v="0"/>
    <n v="0"/>
    <n v="0"/>
  </r>
  <r>
    <s v="TXN002044"/>
    <n v="429.96"/>
    <n v="429.96"/>
    <s v="SUCCESS"/>
    <s v="SUCCESS"/>
    <n v="1"/>
    <s v="found"/>
    <s v="Not Duplicate"/>
    <s v="match"/>
    <s v="match"/>
    <n v="0"/>
    <d v="2026-01-23T00:00:00"/>
    <n v="3"/>
    <s v="SLA Breached"/>
    <x v="0"/>
    <n v="0"/>
    <n v="0"/>
    <n v="0"/>
    <n v="0"/>
    <n v="1"/>
  </r>
  <r>
    <s v="TXN002045"/>
    <n v="2275.86"/>
    <n v="2275.86"/>
    <s v="SUCCESS"/>
    <s v="SUCCESS"/>
    <n v="1"/>
    <s v="found"/>
    <s v="Not Duplicate"/>
    <s v="match"/>
    <s v="match"/>
    <n v="0"/>
    <d v="2026-03-13T00:00:00"/>
    <n v="0"/>
    <s v="Within SLA"/>
    <x v="0"/>
    <n v="0"/>
    <n v="0"/>
    <n v="0"/>
    <n v="0"/>
    <n v="0"/>
  </r>
  <r>
    <s v="TXN002046"/>
    <n v="8798.7099999999991"/>
    <n v="8798.7099999999991"/>
    <s v="SUCCESS"/>
    <s v="SUCCESS"/>
    <n v="1"/>
    <s v="found"/>
    <s v="Not Duplicate"/>
    <s v="match"/>
    <s v="match"/>
    <n v="0"/>
    <d v="2026-03-07T00:00:00"/>
    <n v="1"/>
    <s v="Within SLA"/>
    <x v="0"/>
    <n v="0"/>
    <n v="0"/>
    <n v="0"/>
    <n v="0"/>
    <n v="0"/>
  </r>
  <r>
    <s v="TXN002047"/>
    <n v="1096.8900000000001"/>
    <n v="1096.8900000000001"/>
    <s v="SUCCESS"/>
    <s v="SUCCESS"/>
    <n v="1"/>
    <s v="found"/>
    <s v="Not Duplicate"/>
    <s v="match"/>
    <s v="match"/>
    <n v="0"/>
    <d v="2026-01-23T00:00:00"/>
    <n v="1"/>
    <s v="Within SLA"/>
    <x v="3"/>
    <n v="0"/>
    <n v="0"/>
    <n v="0"/>
    <n v="0"/>
    <n v="0"/>
  </r>
  <r>
    <s v="TXN002048"/>
    <n v="1985.92"/>
    <n v="1985.92"/>
    <s v="SUCCESS"/>
    <s v="SUCCESS"/>
    <n v="1"/>
    <s v="found"/>
    <s v="Not Duplicate"/>
    <s v="match"/>
    <s v="match"/>
    <n v="0"/>
    <d v="2026-01-06T00:00:00"/>
    <n v="1"/>
    <s v="Within SLA"/>
    <x v="1"/>
    <n v="0"/>
    <n v="0"/>
    <n v="0"/>
    <n v="0"/>
    <n v="0"/>
  </r>
  <r>
    <s v="TXN002049"/>
    <n v="1014.61"/>
    <n v="1014.61"/>
    <s v="FAILED"/>
    <s v="FAILED"/>
    <n v="1"/>
    <s v="found"/>
    <s v="Not Duplicate"/>
    <s v="match"/>
    <s v="match"/>
    <n v="0"/>
    <d v="2026-01-13T00:00:00"/>
    <n v="1"/>
    <s v="Within SLA"/>
    <x v="0"/>
    <n v="0"/>
    <n v="0"/>
    <n v="0"/>
    <n v="0"/>
    <n v="0"/>
  </r>
  <r>
    <s v="TXN002050"/>
    <n v="2355.02"/>
    <n v="2355.02"/>
    <s v="SUCCESS"/>
    <s v="SUCCESS"/>
    <n v="1"/>
    <s v="found"/>
    <s v="Not Duplicate"/>
    <s v="match"/>
    <s v="match"/>
    <n v="0"/>
    <d v="2026-01-31T00:00:00"/>
    <n v="1"/>
    <s v="Within SLA"/>
    <x v="3"/>
    <n v="0"/>
    <n v="0"/>
    <n v="0"/>
    <n v="0"/>
    <n v="0"/>
  </r>
  <r>
    <s v="TXN002051"/>
    <n v="13250.1"/>
    <n v="13250.1"/>
    <s v="FAILED"/>
    <s v="FAILED"/>
    <n v="1"/>
    <s v="found"/>
    <s v="Not Duplicate"/>
    <s v="match"/>
    <s v="match"/>
    <n v="0"/>
    <d v="2026-01-16T00:00:00"/>
    <n v="0"/>
    <s v="Within SLA"/>
    <x v="3"/>
    <n v="0"/>
    <n v="0"/>
    <n v="0"/>
    <n v="0"/>
    <n v="0"/>
  </r>
  <r>
    <s v="TXN002052"/>
    <n v="5607.96"/>
    <n v="5607.96"/>
    <s v="SUCCESS"/>
    <s v="SUCCESS"/>
    <n v="1"/>
    <s v="found"/>
    <s v="Not Duplicate"/>
    <s v="match"/>
    <s v="match"/>
    <n v="0"/>
    <d v="2026-03-28T00:00:00"/>
    <n v="2"/>
    <s v="Within SLA"/>
    <x v="0"/>
    <n v="0"/>
    <n v="0"/>
    <n v="0"/>
    <n v="0"/>
    <n v="0"/>
  </r>
  <r>
    <s v="TXN002053"/>
    <n v="955.14"/>
    <n v="955.14"/>
    <s v="SUCCESS"/>
    <s v="SUCCESS"/>
    <n v="1"/>
    <s v="found"/>
    <s v="Not Duplicate"/>
    <s v="match"/>
    <s v="match"/>
    <n v="0"/>
    <d v="2026-02-15T00:00:00"/>
    <n v="1"/>
    <s v="Within SLA"/>
    <x v="1"/>
    <n v="0"/>
    <n v="0"/>
    <n v="0"/>
    <n v="0"/>
    <n v="0"/>
  </r>
  <r>
    <s v="TXN002054"/>
    <n v="5842.38"/>
    <n v="5842.38"/>
    <s v="SUCCESS"/>
    <s v="SUCCESS"/>
    <n v="1"/>
    <s v="found"/>
    <s v="Not Duplicate"/>
    <s v="match"/>
    <s v="match"/>
    <n v="0"/>
    <d v="2026-03-02T00:00:00"/>
    <n v="2"/>
    <s v="Within SLA"/>
    <x v="1"/>
    <n v="0"/>
    <n v="0"/>
    <n v="0"/>
    <n v="0"/>
    <n v="0"/>
  </r>
  <r>
    <s v="TXN002055"/>
    <n v="1169.8499999999999"/>
    <n v="1169.8499999999999"/>
    <s v="SUCCESS"/>
    <s v="SUCCESS"/>
    <n v="1"/>
    <s v="found"/>
    <s v="Not Duplicate"/>
    <s v="match"/>
    <s v="match"/>
    <n v="0"/>
    <d v="2026-02-04T00:00:00"/>
    <n v="0"/>
    <s v="Within SLA"/>
    <x v="0"/>
    <n v="0"/>
    <n v="0"/>
    <n v="0"/>
    <n v="0"/>
    <n v="0"/>
  </r>
  <r>
    <s v="TXN002056"/>
    <n v="4490.79"/>
    <n v="4490.79"/>
    <s v="SUCCESS"/>
    <s v="SUCCESS"/>
    <n v="1"/>
    <s v="found"/>
    <s v="Not Duplicate"/>
    <s v="match"/>
    <s v="match"/>
    <n v="0"/>
    <d v="2026-01-18T00:00:00"/>
    <n v="1"/>
    <s v="Within SLA"/>
    <x v="0"/>
    <n v="0"/>
    <n v="0"/>
    <n v="0"/>
    <n v="0"/>
    <n v="0"/>
  </r>
  <r>
    <s v="TXN002057"/>
    <n v="13697.83"/>
    <n v="13697.83"/>
    <s v="SUCCESS"/>
    <s v="SUCCESS"/>
    <n v="1"/>
    <s v="found"/>
    <s v="Not Duplicate"/>
    <s v="match"/>
    <s v="match"/>
    <n v="0"/>
    <d v="2026-01-18T00:00:00"/>
    <n v="3"/>
    <s v="SLA Breached"/>
    <x v="0"/>
    <n v="0"/>
    <n v="0"/>
    <n v="0"/>
    <n v="0"/>
    <n v="1"/>
  </r>
  <r>
    <s v="TXN002058"/>
    <n v="9199.44"/>
    <n v="9199.44"/>
    <s v="SUCCESS"/>
    <s v="SUCCESS"/>
    <n v="1"/>
    <s v="found"/>
    <s v="Not Duplicate"/>
    <s v="match"/>
    <s v="match"/>
    <n v="0"/>
    <d v="2026-01-05T00:00:00"/>
    <n v="2"/>
    <s v="Within SLA"/>
    <x v="2"/>
    <n v="0"/>
    <n v="0"/>
    <n v="0"/>
    <n v="0"/>
    <n v="0"/>
  </r>
  <r>
    <s v="TXN002059"/>
    <n v="6923.01"/>
    <n v="6923.01"/>
    <s v="SUCCESS"/>
    <s v="SUCCESS"/>
    <n v="1"/>
    <s v="found"/>
    <s v="Not Duplicate"/>
    <s v="match"/>
    <s v="match"/>
    <n v="0"/>
    <d v="2026-03-20T00:00:00"/>
    <n v="5"/>
    <s v="SLA Breached"/>
    <x v="1"/>
    <n v="0"/>
    <n v="0"/>
    <n v="0"/>
    <n v="0"/>
    <n v="1"/>
  </r>
  <r>
    <s v="TXN002060"/>
    <n v="2189.69"/>
    <n v="2189.69"/>
    <s v="SUCCESS"/>
    <s v="SUCCESS"/>
    <n v="1"/>
    <s v="found"/>
    <s v="Not Duplicate"/>
    <s v="match"/>
    <s v="match"/>
    <n v="0"/>
    <d v="2026-03-06T00:00:00"/>
    <n v="3"/>
    <s v="SLA Breached"/>
    <x v="1"/>
    <n v="0"/>
    <n v="0"/>
    <n v="0"/>
    <n v="0"/>
    <n v="1"/>
  </r>
  <r>
    <s v="TXN002061"/>
    <n v="9912.52"/>
    <n v="9912.52"/>
    <s v="SUCCESS"/>
    <s v="SUCCESS"/>
    <n v="1"/>
    <s v="found"/>
    <s v="Not Duplicate"/>
    <s v="match"/>
    <s v="match"/>
    <n v="0"/>
    <d v="2026-01-25T00:00:00"/>
    <n v="1"/>
    <s v="Within SLA"/>
    <x v="1"/>
    <n v="0"/>
    <n v="0"/>
    <n v="0"/>
    <n v="0"/>
    <n v="0"/>
  </r>
  <r>
    <s v="TXN002062"/>
    <n v="524.09"/>
    <n v="524.09"/>
    <s v="SUCCESS"/>
    <s v="SUCCESS"/>
    <n v="1"/>
    <s v="found"/>
    <s v="Not Duplicate"/>
    <s v="match"/>
    <s v="match"/>
    <n v="0"/>
    <d v="2026-01-26T00:00:00"/>
    <n v="0"/>
    <s v="Within SLA"/>
    <x v="1"/>
    <n v="0"/>
    <n v="0"/>
    <n v="0"/>
    <n v="0"/>
    <n v="0"/>
  </r>
  <r>
    <s v="TXN002063"/>
    <n v="2876.39"/>
    <n v="2876.39"/>
    <s v="SUCCESS"/>
    <s v="SUCCESS"/>
    <n v="1"/>
    <s v="found"/>
    <s v="Not Duplicate"/>
    <s v="match"/>
    <s v="match"/>
    <n v="0"/>
    <d v="2026-03-19T00:00:00"/>
    <n v="0"/>
    <s v="Within SLA"/>
    <x v="1"/>
    <n v="0"/>
    <n v="0"/>
    <n v="0"/>
    <n v="0"/>
    <n v="0"/>
  </r>
  <r>
    <s v="TXN002064"/>
    <n v="1484.13"/>
    <n v="1484.13"/>
    <s v="SUCCESS"/>
    <s v="SUCCESS"/>
    <n v="1"/>
    <s v="found"/>
    <s v="Not Duplicate"/>
    <s v="match"/>
    <s v="match"/>
    <n v="0"/>
    <d v="2026-01-17T00:00:00"/>
    <n v="1"/>
    <s v="Within SLA"/>
    <x v="0"/>
    <n v="0"/>
    <n v="0"/>
    <n v="0"/>
    <n v="0"/>
    <n v="0"/>
  </r>
  <r>
    <s v="TXN002065"/>
    <n v="718.5"/>
    <n v="718.5"/>
    <s v="SUCCESS"/>
    <s v="SUCCESS"/>
    <n v="1"/>
    <s v="found"/>
    <s v="Not Duplicate"/>
    <s v="match"/>
    <s v="match"/>
    <n v="0"/>
    <d v="2026-03-05T00:00:00"/>
    <n v="2"/>
    <s v="Within SLA"/>
    <x v="0"/>
    <n v="0"/>
    <n v="0"/>
    <n v="0"/>
    <n v="0"/>
    <n v="0"/>
  </r>
  <r>
    <s v="TXN002066"/>
    <n v="6380.72"/>
    <n v="6380.72"/>
    <s v="SUCCESS"/>
    <s v="SUCCESS"/>
    <n v="1"/>
    <s v="found"/>
    <s v="Not Duplicate"/>
    <s v="match"/>
    <s v="match"/>
    <n v="0"/>
    <d v="2026-03-23T00:00:00"/>
    <n v="3"/>
    <s v="SLA Breached"/>
    <x v="2"/>
    <n v="0"/>
    <n v="0"/>
    <n v="0"/>
    <n v="0"/>
    <n v="1"/>
  </r>
  <r>
    <s v="TXN002067"/>
    <n v="6357.58"/>
    <n v="6357.58"/>
    <s v="SUCCESS"/>
    <s v="SUCCESS"/>
    <n v="1"/>
    <s v="found"/>
    <s v="Not Duplicate"/>
    <s v="match"/>
    <s v="match"/>
    <n v="0"/>
    <d v="2026-03-17T00:00:00"/>
    <n v="1"/>
    <s v="Within SLA"/>
    <x v="2"/>
    <n v="0"/>
    <n v="0"/>
    <n v="0"/>
    <n v="0"/>
    <n v="0"/>
  </r>
  <r>
    <s v="TXN002068"/>
    <n v="24460.47"/>
    <n v="24460.47"/>
    <s v="SUCCESS"/>
    <s v="SUCCESS"/>
    <n v="1"/>
    <s v="found"/>
    <s v="Not Duplicate"/>
    <s v="match"/>
    <s v="match"/>
    <n v="0"/>
    <d v="2026-02-17T00:00:00"/>
    <n v="1"/>
    <s v="Within SLA"/>
    <x v="0"/>
    <n v="0"/>
    <n v="0"/>
    <n v="0"/>
    <n v="0"/>
    <n v="0"/>
  </r>
  <r>
    <s v="TXN002069"/>
    <n v="3381.66"/>
    <n v="3381.66"/>
    <s v="SUCCESS"/>
    <s v="SUCCESS"/>
    <n v="1"/>
    <s v="found"/>
    <s v="Not Duplicate"/>
    <s v="match"/>
    <s v="match"/>
    <n v="0"/>
    <d v="2026-03-09T00:00:00"/>
    <n v="3"/>
    <s v="SLA Breached"/>
    <x v="4"/>
    <n v="0"/>
    <n v="0"/>
    <n v="0"/>
    <n v="0"/>
    <n v="1"/>
  </r>
  <r>
    <s v="TXN002070"/>
    <n v="15927.07"/>
    <n v="15927.07"/>
    <s v="SUCCESS"/>
    <s v="SUCCESS"/>
    <n v="1"/>
    <s v="found"/>
    <s v="Not Duplicate"/>
    <s v="match"/>
    <s v="match"/>
    <n v="0"/>
    <d v="2026-02-01T00:00:00"/>
    <n v="2"/>
    <s v="Within SLA"/>
    <x v="0"/>
    <n v="0"/>
    <n v="0"/>
    <n v="0"/>
    <n v="0"/>
    <n v="0"/>
  </r>
  <r>
    <s v="TXN002071"/>
    <n v="664.12"/>
    <n v="664.12"/>
    <s v="SUCCESS"/>
    <s v="SUCCESS"/>
    <n v="1"/>
    <s v="found"/>
    <s v="Not Duplicate"/>
    <s v="match"/>
    <s v="match"/>
    <n v="0"/>
    <d v="2026-01-20T00:00:00"/>
    <n v="2"/>
    <s v="Within SLA"/>
    <x v="0"/>
    <n v="0"/>
    <n v="0"/>
    <n v="0"/>
    <n v="0"/>
    <n v="0"/>
  </r>
  <r>
    <s v="TXN002072"/>
    <n v="2955.6"/>
    <n v="2955.6"/>
    <s v="REVERSED"/>
    <s v="REVERSED"/>
    <n v="1"/>
    <s v="found"/>
    <s v="Not Duplicate"/>
    <s v="match"/>
    <s v="match"/>
    <n v="0"/>
    <d v="2026-03-31T00:00:00"/>
    <n v="3"/>
    <s v="SLA Breached"/>
    <x v="0"/>
    <n v="0"/>
    <n v="0"/>
    <n v="0"/>
    <n v="0"/>
    <n v="1"/>
  </r>
  <r>
    <s v="TXN002073"/>
    <n v="3149.94"/>
    <e v="#N/A"/>
    <s v="SUCCESS"/>
    <e v="#N/A"/>
    <n v="0"/>
    <s v="missing"/>
    <s v="Not Duplicate"/>
    <s v="not processed"/>
    <s v="not processed"/>
    <s v="missing"/>
    <s v="not processed"/>
    <s v="not processed"/>
    <s v="Not Processed"/>
    <x v="3"/>
    <n v="1"/>
    <n v="0"/>
    <n v="0"/>
    <n v="0"/>
    <n v="0"/>
  </r>
  <r>
    <s v="TXN002074"/>
    <n v="7238.98"/>
    <n v="7238.98"/>
    <s v="SUCCESS"/>
    <s v="SUCCESS"/>
    <n v="1"/>
    <s v="found"/>
    <s v="Not Duplicate"/>
    <s v="match"/>
    <s v="match"/>
    <n v="0"/>
    <d v="2026-03-23T00:00:00"/>
    <n v="1"/>
    <s v="Within SLA"/>
    <x v="0"/>
    <n v="0"/>
    <n v="0"/>
    <n v="0"/>
    <n v="0"/>
    <n v="0"/>
  </r>
  <r>
    <s v="TXN002075"/>
    <n v="12167.3"/>
    <n v="12167.3"/>
    <s v="SUCCESS"/>
    <s v="SUCCESS"/>
    <n v="1"/>
    <s v="found"/>
    <s v="Not Duplicate"/>
    <s v="match"/>
    <s v="match"/>
    <n v="0"/>
    <d v="2026-01-31T00:00:00"/>
    <n v="2"/>
    <s v="Within SLA"/>
    <x v="2"/>
    <n v="0"/>
    <n v="0"/>
    <n v="0"/>
    <n v="0"/>
    <n v="0"/>
  </r>
  <r>
    <s v="TXN002076"/>
    <n v="7495.78"/>
    <n v="7495.78"/>
    <s v="SUCCESS"/>
    <s v="SUCCESS"/>
    <n v="1"/>
    <s v="found"/>
    <s v="Not Duplicate"/>
    <s v="match"/>
    <s v="match"/>
    <n v="0"/>
    <d v="2026-02-16T00:00:00"/>
    <n v="0"/>
    <s v="Within SLA"/>
    <x v="2"/>
    <n v="0"/>
    <n v="0"/>
    <n v="0"/>
    <n v="0"/>
    <n v="0"/>
  </r>
  <r>
    <s v="TXN002077"/>
    <n v="2651.5"/>
    <n v="2651.5"/>
    <s v="SUCCESS"/>
    <s v="SUCCESS"/>
    <n v="1"/>
    <s v="found"/>
    <s v="Not Duplicate"/>
    <s v="match"/>
    <s v="match"/>
    <n v="0"/>
    <d v="2026-02-08T00:00:00"/>
    <n v="2"/>
    <s v="Within SLA"/>
    <x v="0"/>
    <n v="0"/>
    <n v="0"/>
    <n v="0"/>
    <n v="0"/>
    <n v="0"/>
  </r>
  <r>
    <s v="TXN002078"/>
    <n v="4005.76"/>
    <n v="4005.76"/>
    <s v="SUCCESS"/>
    <s v="SUCCESS"/>
    <n v="1"/>
    <s v="found"/>
    <s v="Not Duplicate"/>
    <s v="match"/>
    <s v="match"/>
    <n v="0"/>
    <d v="2026-02-20T00:00:00"/>
    <n v="1"/>
    <s v="Within SLA"/>
    <x v="3"/>
    <n v="0"/>
    <n v="0"/>
    <n v="0"/>
    <n v="0"/>
    <n v="0"/>
  </r>
  <r>
    <s v="TXN002079"/>
    <n v="1723.93"/>
    <n v="1723.93"/>
    <s v="SUCCESS"/>
    <s v="SUCCESS"/>
    <n v="1"/>
    <s v="found"/>
    <s v="Not Duplicate"/>
    <s v="match"/>
    <s v="match"/>
    <n v="0"/>
    <d v="2026-02-16T00:00:00"/>
    <n v="0"/>
    <s v="Within SLA"/>
    <x v="2"/>
    <n v="0"/>
    <n v="0"/>
    <n v="0"/>
    <n v="0"/>
    <n v="0"/>
  </r>
  <r>
    <s v="TXN002080"/>
    <n v="3422.17"/>
    <n v="3422.17"/>
    <s v="SUCCESS"/>
    <s v="SUCCESS"/>
    <n v="1"/>
    <s v="found"/>
    <s v="Not Duplicate"/>
    <s v="match"/>
    <s v="match"/>
    <n v="0"/>
    <d v="2026-03-08T00:00:00"/>
    <n v="2"/>
    <s v="Within SLA"/>
    <x v="0"/>
    <n v="0"/>
    <n v="0"/>
    <n v="0"/>
    <n v="0"/>
    <n v="0"/>
  </r>
  <r>
    <s v="TXN002081"/>
    <n v="654.58000000000004"/>
    <n v="654.58000000000004"/>
    <s v="FAILED"/>
    <s v="FAILED"/>
    <n v="1"/>
    <s v="found"/>
    <s v="Not Duplicate"/>
    <s v="match"/>
    <s v="match"/>
    <n v="0"/>
    <d v="2026-01-17T00:00:00"/>
    <n v="2"/>
    <s v="Within SLA"/>
    <x v="0"/>
    <n v="0"/>
    <n v="0"/>
    <n v="0"/>
    <n v="0"/>
    <n v="0"/>
  </r>
  <r>
    <s v="TXN002082"/>
    <n v="5118.54"/>
    <n v="5118.54"/>
    <s v="SUCCESS"/>
    <s v="SUCCESS"/>
    <n v="1"/>
    <s v="found"/>
    <s v="Not Duplicate"/>
    <s v="match"/>
    <s v="match"/>
    <n v="0"/>
    <d v="2026-03-20T00:00:00"/>
    <n v="5"/>
    <s v="SLA Breached"/>
    <x v="3"/>
    <n v="0"/>
    <n v="0"/>
    <n v="0"/>
    <n v="0"/>
    <n v="1"/>
  </r>
  <r>
    <s v="TXN002083"/>
    <n v="6007.89"/>
    <n v="6007.89"/>
    <s v="SUCCESS"/>
    <s v="SUCCESS"/>
    <n v="1"/>
    <s v="found"/>
    <s v="Not Duplicate"/>
    <s v="match"/>
    <s v="match"/>
    <n v="0"/>
    <d v="2026-02-05T00:00:00"/>
    <n v="3"/>
    <s v="SLA Breached"/>
    <x v="1"/>
    <n v="0"/>
    <n v="0"/>
    <n v="0"/>
    <n v="0"/>
    <n v="1"/>
  </r>
  <r>
    <s v="TXN002084"/>
    <n v="6554.61"/>
    <n v="6554.61"/>
    <s v="SUCCESS"/>
    <s v="SUCCESS"/>
    <n v="1"/>
    <s v="found"/>
    <s v="Not Duplicate"/>
    <s v="match"/>
    <s v="match"/>
    <n v="0"/>
    <d v="2026-02-04T00:00:00"/>
    <n v="0"/>
    <s v="Within SLA"/>
    <x v="3"/>
    <n v="0"/>
    <n v="0"/>
    <n v="0"/>
    <n v="0"/>
    <n v="0"/>
  </r>
  <r>
    <s v="TXN002085"/>
    <n v="6609.2"/>
    <n v="6609.2"/>
    <s v="SUCCESS"/>
    <s v="SUCCESS"/>
    <n v="1"/>
    <s v="found"/>
    <s v="Not Duplicate"/>
    <s v="match"/>
    <s v="match"/>
    <n v="0"/>
    <d v="2026-02-27T00:00:00"/>
    <n v="5"/>
    <s v="SLA Breached"/>
    <x v="0"/>
    <n v="0"/>
    <n v="0"/>
    <n v="0"/>
    <n v="0"/>
    <n v="1"/>
  </r>
  <r>
    <s v="TXN002086"/>
    <n v="5791.79"/>
    <n v="5791.79"/>
    <s v="SUCCESS"/>
    <s v="SUCCESS"/>
    <n v="1"/>
    <s v="found"/>
    <s v="Not Duplicate"/>
    <s v="match"/>
    <s v="match"/>
    <n v="0"/>
    <d v="2026-02-28T00:00:00"/>
    <n v="0"/>
    <s v="Within SLA"/>
    <x v="4"/>
    <n v="0"/>
    <n v="0"/>
    <n v="0"/>
    <n v="0"/>
    <n v="0"/>
  </r>
  <r>
    <s v="TXN002087"/>
    <n v="7425.71"/>
    <n v="7425.71"/>
    <s v="SUCCESS"/>
    <s v="SUCCESS"/>
    <n v="1"/>
    <s v="found"/>
    <s v="Not Duplicate"/>
    <s v="match"/>
    <s v="match"/>
    <n v="0"/>
    <d v="2026-01-23T00:00:00"/>
    <n v="1"/>
    <s v="Within SLA"/>
    <x v="2"/>
    <n v="0"/>
    <n v="0"/>
    <n v="0"/>
    <n v="0"/>
    <n v="0"/>
  </r>
  <r>
    <s v="TXN002088"/>
    <n v="3766.04"/>
    <n v="3766.04"/>
    <s v="SUCCESS"/>
    <s v="SUCCESS"/>
    <n v="1"/>
    <s v="found"/>
    <s v="Not Duplicate"/>
    <s v="match"/>
    <s v="match"/>
    <n v="0"/>
    <d v="2026-01-30T00:00:00"/>
    <n v="1"/>
    <s v="Within SLA"/>
    <x v="4"/>
    <n v="0"/>
    <n v="0"/>
    <n v="0"/>
    <n v="0"/>
    <n v="0"/>
  </r>
  <r>
    <s v="TXN002089"/>
    <n v="1378.32"/>
    <n v="1378.32"/>
    <s v="SUCCESS"/>
    <s v="SUCCESS"/>
    <n v="1"/>
    <s v="found"/>
    <s v="Not Duplicate"/>
    <s v="match"/>
    <s v="match"/>
    <n v="0"/>
    <d v="2026-01-12T00:00:00"/>
    <n v="2"/>
    <s v="Within SLA"/>
    <x v="3"/>
    <n v="0"/>
    <n v="0"/>
    <n v="0"/>
    <n v="0"/>
    <n v="0"/>
  </r>
  <r>
    <s v="TXN002090"/>
    <n v="29503.94"/>
    <n v="29503.94"/>
    <s v="SUCCESS"/>
    <s v="SUCCESS"/>
    <n v="1"/>
    <s v="found"/>
    <s v="Not Duplicate"/>
    <s v="match"/>
    <s v="match"/>
    <n v="0"/>
    <d v="2026-03-29T00:00:00"/>
    <n v="2"/>
    <s v="Within SLA"/>
    <x v="0"/>
    <n v="0"/>
    <n v="0"/>
    <n v="0"/>
    <n v="0"/>
    <n v="0"/>
  </r>
  <r>
    <s v="TXN002091"/>
    <n v="6907.72"/>
    <n v="6907.72"/>
    <s v="SUCCESS"/>
    <s v="SUCCESS"/>
    <n v="1"/>
    <s v="found"/>
    <s v="Not Duplicate"/>
    <s v="match"/>
    <s v="match"/>
    <n v="0"/>
    <d v="2026-03-29T00:00:00"/>
    <n v="3"/>
    <s v="SLA Breached"/>
    <x v="3"/>
    <n v="0"/>
    <n v="0"/>
    <n v="0"/>
    <n v="0"/>
    <n v="1"/>
  </r>
  <r>
    <s v="TXN002092"/>
    <n v="3618.06"/>
    <n v="3618.06"/>
    <s v="SUCCESS"/>
    <s v="SUCCESS"/>
    <n v="1"/>
    <s v="found"/>
    <s v="Not Duplicate"/>
    <s v="match"/>
    <s v="match"/>
    <n v="0"/>
    <d v="2026-03-12T00:00:00"/>
    <n v="0"/>
    <s v="Within SLA"/>
    <x v="2"/>
    <n v="0"/>
    <n v="0"/>
    <n v="0"/>
    <n v="0"/>
    <n v="0"/>
  </r>
  <r>
    <s v="TXN002093"/>
    <n v="469.34"/>
    <n v="469.34"/>
    <s v="SUCCESS"/>
    <s v="SUCCESS"/>
    <n v="1"/>
    <s v="found"/>
    <s v="Not Duplicate"/>
    <s v="match"/>
    <s v="match"/>
    <n v="0"/>
    <d v="2026-03-07T00:00:00"/>
    <n v="2"/>
    <s v="Within SLA"/>
    <x v="0"/>
    <n v="0"/>
    <n v="0"/>
    <n v="0"/>
    <n v="0"/>
    <n v="0"/>
  </r>
  <r>
    <s v="TXN002094"/>
    <n v="11326"/>
    <n v="11326"/>
    <s v="SUCCESS"/>
    <s v="SUCCESS"/>
    <n v="1"/>
    <s v="found"/>
    <s v="Not Duplicate"/>
    <s v="match"/>
    <s v="match"/>
    <n v="0"/>
    <d v="2026-03-15T00:00:00"/>
    <n v="3"/>
    <s v="SLA Breached"/>
    <x v="2"/>
    <n v="0"/>
    <n v="0"/>
    <n v="0"/>
    <n v="0"/>
    <n v="1"/>
  </r>
  <r>
    <s v="TXN002095"/>
    <n v="9060.49"/>
    <n v="9060.49"/>
    <s v="SUCCESS"/>
    <s v="SUCCESS"/>
    <n v="1"/>
    <s v="found"/>
    <s v="Not Duplicate"/>
    <s v="match"/>
    <s v="match"/>
    <n v="0"/>
    <d v="2026-01-25T00:00:00"/>
    <n v="2"/>
    <s v="Within SLA"/>
    <x v="2"/>
    <n v="0"/>
    <n v="0"/>
    <n v="0"/>
    <n v="0"/>
    <n v="0"/>
  </r>
  <r>
    <s v="TXN002096"/>
    <n v="4352.5"/>
    <n v="4352.5"/>
    <s v="SUCCESS"/>
    <s v="SUCCESS"/>
    <n v="1"/>
    <s v="found"/>
    <s v="Not Duplicate"/>
    <s v="match"/>
    <s v="match"/>
    <n v="0"/>
    <d v="2026-03-07T00:00:00"/>
    <n v="3"/>
    <s v="SLA Breached"/>
    <x v="2"/>
    <n v="0"/>
    <n v="0"/>
    <n v="0"/>
    <n v="0"/>
    <n v="1"/>
  </r>
  <r>
    <s v="TXN002097"/>
    <n v="265.23"/>
    <n v="265.23"/>
    <s v="SUCCESS"/>
    <s v="SUCCESS"/>
    <n v="1"/>
    <s v="found"/>
    <s v="Not Duplicate"/>
    <s v="match"/>
    <s v="match"/>
    <n v="0"/>
    <d v="2026-03-03T00:00:00"/>
    <n v="1"/>
    <s v="Within SLA"/>
    <x v="1"/>
    <n v="0"/>
    <n v="0"/>
    <n v="0"/>
    <n v="0"/>
    <n v="0"/>
  </r>
  <r>
    <s v="TXN002098"/>
    <n v="18047.02"/>
    <n v="18047.02"/>
    <s v="SUCCESS"/>
    <s v="SUCCESS"/>
    <n v="1"/>
    <s v="found"/>
    <s v="Not Duplicate"/>
    <s v="match"/>
    <s v="match"/>
    <n v="0"/>
    <d v="2026-03-21T00:00:00"/>
    <n v="3"/>
    <s v="SLA Breached"/>
    <x v="3"/>
    <n v="0"/>
    <n v="0"/>
    <n v="0"/>
    <n v="0"/>
    <n v="1"/>
  </r>
  <r>
    <s v="TXN002099"/>
    <n v="12478.06"/>
    <n v="12478.06"/>
    <s v="SUCCESS"/>
    <s v="SUCCESS"/>
    <n v="1"/>
    <s v="found"/>
    <s v="Not Duplicate"/>
    <s v="match"/>
    <s v="match"/>
    <n v="0"/>
    <d v="2026-03-10T00:00:00"/>
    <n v="3"/>
    <s v="SLA Breached"/>
    <x v="2"/>
    <n v="0"/>
    <n v="0"/>
    <n v="0"/>
    <n v="0"/>
    <n v="1"/>
  </r>
  <r>
    <s v="TXN002100"/>
    <n v="5099.01"/>
    <n v="5099.01"/>
    <s v="SUCCESS"/>
    <s v="SUCCESS"/>
    <n v="1"/>
    <s v="found"/>
    <s v="Not Duplicate"/>
    <s v="match"/>
    <s v="match"/>
    <n v="0"/>
    <d v="2026-01-14T00:00:00"/>
    <n v="3"/>
    <s v="SLA Breached"/>
    <x v="1"/>
    <n v="0"/>
    <n v="0"/>
    <n v="0"/>
    <n v="0"/>
    <n v="1"/>
  </r>
  <r>
    <s v="TXN002101"/>
    <n v="1995.97"/>
    <n v="1995.97"/>
    <s v="SUCCESS"/>
    <s v="SUCCESS"/>
    <n v="1"/>
    <s v="found"/>
    <s v="Not Duplicate"/>
    <s v="match"/>
    <s v="match"/>
    <n v="0"/>
    <d v="2026-02-26T00:00:00"/>
    <n v="3"/>
    <s v="SLA Breached"/>
    <x v="0"/>
    <n v="0"/>
    <n v="0"/>
    <n v="0"/>
    <n v="0"/>
    <n v="1"/>
  </r>
  <r>
    <s v="TXN002102"/>
    <n v="4549.84"/>
    <n v="4549.84"/>
    <s v="SUCCESS"/>
    <s v="SUCCESS"/>
    <n v="1"/>
    <s v="found"/>
    <s v="Not Duplicate"/>
    <s v="match"/>
    <s v="match"/>
    <n v="0"/>
    <d v="2026-03-07T00:00:00"/>
    <n v="1"/>
    <s v="Within SLA"/>
    <x v="2"/>
    <n v="0"/>
    <n v="0"/>
    <n v="0"/>
    <n v="0"/>
    <n v="0"/>
  </r>
  <r>
    <s v="TXN002103"/>
    <n v="10299.129999999999"/>
    <n v="10299.129999999999"/>
    <s v="REVERSED"/>
    <s v="REVERSED"/>
    <n v="1"/>
    <s v="found"/>
    <s v="Not Duplicate"/>
    <s v="match"/>
    <s v="match"/>
    <n v="0"/>
    <d v="2026-03-04T00:00:00"/>
    <n v="0"/>
    <s v="Within SLA"/>
    <x v="0"/>
    <n v="0"/>
    <n v="0"/>
    <n v="0"/>
    <n v="0"/>
    <n v="0"/>
  </r>
  <r>
    <s v="TXN002104"/>
    <n v="2055.7600000000002"/>
    <n v="2055.7600000000002"/>
    <s v="SUCCESS"/>
    <s v="SUCCESS"/>
    <n v="1"/>
    <s v="found"/>
    <s v="Not Duplicate"/>
    <s v="match"/>
    <s v="match"/>
    <n v="0"/>
    <d v="2026-03-02T00:00:00"/>
    <n v="2"/>
    <s v="Within SLA"/>
    <x v="0"/>
    <n v="0"/>
    <n v="0"/>
    <n v="0"/>
    <n v="0"/>
    <n v="0"/>
  </r>
  <r>
    <s v="TXN002105"/>
    <n v="2913.32"/>
    <n v="2913.32"/>
    <s v="SUCCESS"/>
    <s v="SUCCESS"/>
    <n v="1"/>
    <s v="found"/>
    <s v="Not Duplicate"/>
    <s v="match"/>
    <s v="match"/>
    <n v="0"/>
    <d v="2026-01-23T00:00:00"/>
    <n v="1"/>
    <s v="Within SLA"/>
    <x v="2"/>
    <n v="0"/>
    <n v="0"/>
    <n v="0"/>
    <n v="0"/>
    <n v="0"/>
  </r>
  <r>
    <s v="TXN002106"/>
    <n v="4554.8"/>
    <n v="4554.8"/>
    <s v="SUCCESS"/>
    <s v="SUCCESS"/>
    <n v="1"/>
    <s v="found"/>
    <s v="Not Duplicate"/>
    <s v="match"/>
    <s v="match"/>
    <n v="0"/>
    <d v="2026-01-15T00:00:00"/>
    <n v="2"/>
    <s v="Within SLA"/>
    <x v="0"/>
    <n v="0"/>
    <n v="0"/>
    <n v="0"/>
    <n v="0"/>
    <n v="0"/>
  </r>
  <r>
    <s v="TXN002107"/>
    <n v="3684.09"/>
    <n v="3684.09"/>
    <s v="SUCCESS"/>
    <s v="SUCCESS"/>
    <n v="1"/>
    <s v="found"/>
    <s v="Not Duplicate"/>
    <s v="match"/>
    <s v="match"/>
    <n v="0"/>
    <d v="2026-01-13T00:00:00"/>
    <n v="0"/>
    <s v="Within SLA"/>
    <x v="0"/>
    <n v="0"/>
    <n v="0"/>
    <n v="0"/>
    <n v="0"/>
    <n v="0"/>
  </r>
  <r>
    <s v="TXN002108"/>
    <n v="737.93"/>
    <n v="737.93"/>
    <s v="SUCCESS"/>
    <s v="SUCCESS"/>
    <n v="1"/>
    <s v="found"/>
    <s v="Not Duplicate"/>
    <s v="match"/>
    <s v="match"/>
    <n v="0"/>
    <d v="2026-03-17T00:00:00"/>
    <n v="0"/>
    <s v="Within SLA"/>
    <x v="4"/>
    <n v="0"/>
    <n v="0"/>
    <n v="0"/>
    <n v="0"/>
    <n v="0"/>
  </r>
  <r>
    <s v="TXN002109"/>
    <n v="2392.4699999999998"/>
    <n v="2392.4699999999998"/>
    <s v="SUCCESS"/>
    <s v="SUCCESS"/>
    <n v="1"/>
    <s v="found"/>
    <s v="Not Duplicate"/>
    <s v="match"/>
    <s v="match"/>
    <n v="0"/>
    <d v="2026-03-13T00:00:00"/>
    <n v="0"/>
    <s v="Within SLA"/>
    <x v="0"/>
    <n v="0"/>
    <n v="0"/>
    <n v="0"/>
    <n v="0"/>
    <n v="0"/>
  </r>
  <r>
    <s v="TXN002110"/>
    <n v="2150.5700000000002"/>
    <e v="#N/A"/>
    <s v="SUCCESS"/>
    <e v="#N/A"/>
    <n v="0"/>
    <s v="missing"/>
    <s v="Not Duplicate"/>
    <s v="not processed"/>
    <s v="not processed"/>
    <s v="missing"/>
    <s v="not processed"/>
    <s v="not processed"/>
    <s v="Not Processed"/>
    <x v="1"/>
    <n v="1"/>
    <n v="0"/>
    <n v="0"/>
    <n v="0"/>
    <n v="0"/>
  </r>
  <r>
    <s v="TXN002111"/>
    <n v="1863.45"/>
    <n v="1863.45"/>
    <s v="SUCCESS"/>
    <s v="SUCCESS"/>
    <n v="1"/>
    <s v="found"/>
    <s v="Not Duplicate"/>
    <s v="match"/>
    <s v="match"/>
    <n v="0"/>
    <d v="2026-02-18T00:00:00"/>
    <n v="3"/>
    <s v="SLA Breached"/>
    <x v="0"/>
    <n v="0"/>
    <n v="0"/>
    <n v="0"/>
    <n v="0"/>
    <n v="1"/>
  </r>
  <r>
    <s v="TXN002112"/>
    <n v="645.79999999999995"/>
    <n v="645.79999999999995"/>
    <s v="SUCCESS"/>
    <s v="SUCCESS"/>
    <n v="1"/>
    <s v="found"/>
    <s v="Not Duplicate"/>
    <s v="match"/>
    <s v="match"/>
    <n v="0"/>
    <d v="2026-01-10T00:00:00"/>
    <n v="3"/>
    <s v="SLA Breached"/>
    <x v="0"/>
    <n v="0"/>
    <n v="0"/>
    <n v="0"/>
    <n v="0"/>
    <n v="1"/>
  </r>
  <r>
    <s v="TXN002113"/>
    <n v="2510.27"/>
    <n v="2510.27"/>
    <s v="SUCCESS"/>
    <s v="SUCCESS"/>
    <n v="1"/>
    <s v="found"/>
    <s v="Not Duplicate"/>
    <s v="match"/>
    <s v="match"/>
    <n v="0"/>
    <d v="2026-03-02T00:00:00"/>
    <n v="0"/>
    <s v="Within SLA"/>
    <x v="0"/>
    <n v="0"/>
    <n v="0"/>
    <n v="0"/>
    <n v="0"/>
    <n v="0"/>
  </r>
  <r>
    <s v="TXN002114"/>
    <n v="11871.61"/>
    <n v="11871.61"/>
    <s v="SUCCESS"/>
    <s v="SUCCESS"/>
    <n v="1"/>
    <s v="found"/>
    <s v="Not Duplicate"/>
    <s v="match"/>
    <s v="match"/>
    <n v="0"/>
    <d v="2026-03-21T00:00:00"/>
    <n v="3"/>
    <s v="SLA Breached"/>
    <x v="4"/>
    <n v="0"/>
    <n v="0"/>
    <n v="0"/>
    <n v="0"/>
    <n v="1"/>
  </r>
  <r>
    <s v="TXN002115"/>
    <n v="2609.7399999999998"/>
    <n v="2609.7399999999998"/>
    <s v="FAILED"/>
    <s v="FAILED"/>
    <n v="1"/>
    <s v="found"/>
    <s v="Not Duplicate"/>
    <s v="match"/>
    <s v="match"/>
    <n v="0"/>
    <d v="2026-02-16T00:00:00"/>
    <n v="1"/>
    <s v="Within SLA"/>
    <x v="3"/>
    <n v="0"/>
    <n v="0"/>
    <n v="0"/>
    <n v="0"/>
    <n v="0"/>
  </r>
  <r>
    <s v="TXN002116"/>
    <n v="22683.21"/>
    <n v="22683.21"/>
    <s v="SUCCESS"/>
    <s v="SUCCESS"/>
    <n v="1"/>
    <s v="found"/>
    <s v="Not Duplicate"/>
    <s v="match"/>
    <s v="match"/>
    <n v="0"/>
    <d v="2026-01-21T00:00:00"/>
    <n v="1"/>
    <s v="Within SLA"/>
    <x v="3"/>
    <n v="0"/>
    <n v="0"/>
    <n v="0"/>
    <n v="0"/>
    <n v="0"/>
  </r>
  <r>
    <s v="TXN002117"/>
    <n v="2035.97"/>
    <n v="2239.5700000000002"/>
    <s v="SUCCESS"/>
    <s v="SUCCESS"/>
    <n v="1"/>
    <s v="found"/>
    <s v="Not Duplicate"/>
    <s v="mismatch"/>
    <s v="match"/>
    <n v="203.60000000000014"/>
    <d v="2026-04-01T00:00:00"/>
    <n v="1"/>
    <s v="Within SLA"/>
    <x v="0"/>
    <n v="0"/>
    <n v="0"/>
    <n v="1"/>
    <n v="0"/>
    <n v="0"/>
  </r>
  <r>
    <s v="TXN002118"/>
    <n v="7120.6"/>
    <n v="8544.7199999999993"/>
    <s v="SUCCESS"/>
    <s v="SUCCESS"/>
    <n v="1"/>
    <s v="found"/>
    <s v="Not Duplicate"/>
    <s v="mismatch"/>
    <s v="match"/>
    <n v="1424.119999999999"/>
    <d v="2026-03-01T00:00:00"/>
    <n v="3"/>
    <s v="SLA Breached"/>
    <x v="0"/>
    <n v="0"/>
    <n v="0"/>
    <n v="1"/>
    <n v="0"/>
    <n v="1"/>
  </r>
  <r>
    <s v="TXN002119"/>
    <n v="3095.62"/>
    <n v="3095.62"/>
    <s v="SUCCESS"/>
    <s v="SUCCESS"/>
    <n v="1"/>
    <s v="found"/>
    <s v="Not Duplicate"/>
    <s v="match"/>
    <s v="match"/>
    <n v="0"/>
    <d v="2026-03-24T00:00:00"/>
    <n v="0"/>
    <s v="Within SLA"/>
    <x v="0"/>
    <n v="0"/>
    <n v="0"/>
    <n v="0"/>
    <n v="0"/>
    <n v="0"/>
  </r>
  <r>
    <s v="TXN002120"/>
    <n v="3967.2"/>
    <n v="3967.2"/>
    <s v="FAILED"/>
    <s v="FAILED"/>
    <n v="1"/>
    <s v="found"/>
    <s v="Not Duplicate"/>
    <s v="match"/>
    <s v="match"/>
    <n v="0"/>
    <d v="2026-02-23T00:00:00"/>
    <n v="2"/>
    <s v="Within SLA"/>
    <x v="0"/>
    <n v="0"/>
    <n v="0"/>
    <n v="0"/>
    <n v="0"/>
    <n v="0"/>
  </r>
  <r>
    <s v="TXN002121"/>
    <n v="11382.89"/>
    <n v="11382.89"/>
    <s v="REVERSED"/>
    <s v="REVERSED"/>
    <n v="1"/>
    <s v="found"/>
    <s v="Not Duplicate"/>
    <s v="match"/>
    <s v="match"/>
    <n v="0"/>
    <d v="2026-01-04T00:00:00"/>
    <n v="3"/>
    <s v="SLA Breached"/>
    <x v="2"/>
    <n v="0"/>
    <n v="0"/>
    <n v="0"/>
    <n v="0"/>
    <n v="1"/>
  </r>
  <r>
    <s v="TXN002122"/>
    <n v="2783.22"/>
    <n v="2783.22"/>
    <s v="SUCCESS"/>
    <s v="SUCCESS"/>
    <n v="1"/>
    <s v="found"/>
    <s v="Not Duplicate"/>
    <s v="match"/>
    <s v="match"/>
    <n v="0"/>
    <d v="2026-01-02T00:00:00"/>
    <n v="1"/>
    <s v="Within SLA"/>
    <x v="0"/>
    <n v="0"/>
    <n v="0"/>
    <n v="0"/>
    <n v="0"/>
    <n v="0"/>
  </r>
  <r>
    <s v="TXN002123"/>
    <n v="606.20000000000005"/>
    <n v="606.20000000000005"/>
    <s v="SUCCESS"/>
    <s v="SUCCESS"/>
    <n v="1"/>
    <s v="found"/>
    <s v="Not Duplicate"/>
    <s v="match"/>
    <s v="match"/>
    <n v="0"/>
    <d v="2026-03-16T00:00:00"/>
    <n v="2"/>
    <s v="Within SLA"/>
    <x v="0"/>
    <n v="0"/>
    <n v="0"/>
    <n v="0"/>
    <n v="0"/>
    <n v="0"/>
  </r>
  <r>
    <s v="TXN002124"/>
    <n v="3155.35"/>
    <n v="3155.35"/>
    <s v="SUCCESS"/>
    <s v="SUCCESS"/>
    <n v="1"/>
    <s v="found"/>
    <s v="Not Duplicate"/>
    <s v="match"/>
    <s v="match"/>
    <n v="0"/>
    <d v="2026-02-27T00:00:00"/>
    <n v="0"/>
    <s v="Within SLA"/>
    <x v="3"/>
    <n v="0"/>
    <n v="0"/>
    <n v="0"/>
    <n v="0"/>
    <n v="0"/>
  </r>
  <r>
    <s v="TXN002125"/>
    <n v="3726.29"/>
    <n v="3726.29"/>
    <s v="REVERSED"/>
    <s v="REVERSED"/>
    <n v="1"/>
    <s v="found"/>
    <s v="Not Duplicate"/>
    <s v="match"/>
    <s v="match"/>
    <n v="0"/>
    <d v="2026-03-10T00:00:00"/>
    <n v="3"/>
    <s v="SLA Breached"/>
    <x v="0"/>
    <n v="0"/>
    <n v="0"/>
    <n v="0"/>
    <n v="0"/>
    <n v="1"/>
  </r>
  <r>
    <s v="TXN002126"/>
    <n v="10541.35"/>
    <n v="10541.35"/>
    <s v="SUCCESS"/>
    <s v="SUCCESS"/>
    <n v="1"/>
    <s v="found"/>
    <s v="Not Duplicate"/>
    <s v="match"/>
    <s v="match"/>
    <n v="0"/>
    <d v="2026-03-15T00:00:00"/>
    <n v="0"/>
    <s v="Within SLA"/>
    <x v="2"/>
    <n v="0"/>
    <n v="0"/>
    <n v="0"/>
    <n v="0"/>
    <n v="0"/>
  </r>
  <r>
    <s v="TXN002127"/>
    <n v="7929.57"/>
    <n v="7929.57"/>
    <s v="SUCCESS"/>
    <s v="SUCCESS"/>
    <n v="1"/>
    <s v="found"/>
    <s v="Not Duplicate"/>
    <s v="match"/>
    <s v="match"/>
    <n v="0"/>
    <d v="2026-03-12T00:00:00"/>
    <n v="2"/>
    <s v="Within SLA"/>
    <x v="0"/>
    <n v="0"/>
    <n v="0"/>
    <n v="0"/>
    <n v="0"/>
    <n v="0"/>
  </r>
  <r>
    <s v="TXN002128"/>
    <n v="6540.71"/>
    <n v="6540.71"/>
    <s v="SUCCESS"/>
    <s v="SUCCESS"/>
    <n v="1"/>
    <s v="found"/>
    <s v="Not Duplicate"/>
    <s v="match"/>
    <s v="match"/>
    <n v="0"/>
    <d v="2026-03-27T00:00:00"/>
    <n v="3"/>
    <s v="SLA Breached"/>
    <x v="0"/>
    <n v="0"/>
    <n v="0"/>
    <n v="0"/>
    <n v="0"/>
    <n v="1"/>
  </r>
  <r>
    <s v="TXN002129"/>
    <n v="3210.22"/>
    <n v="3210.22"/>
    <s v="FAILED"/>
    <s v="FAILED"/>
    <n v="1"/>
    <s v="found"/>
    <s v="Not Duplicate"/>
    <s v="match"/>
    <s v="match"/>
    <n v="0"/>
    <d v="2026-02-24T00:00:00"/>
    <n v="3"/>
    <s v="SLA Breached"/>
    <x v="2"/>
    <n v="0"/>
    <n v="0"/>
    <n v="0"/>
    <n v="0"/>
    <n v="1"/>
  </r>
  <r>
    <s v="TXN002130"/>
    <n v="63989"/>
    <n v="63989"/>
    <s v="SUCCESS"/>
    <s v="SUCCESS"/>
    <n v="1"/>
    <s v="found"/>
    <s v="Not Duplicate"/>
    <s v="match"/>
    <s v="match"/>
    <n v="0"/>
    <d v="2026-01-07T00:00:00"/>
    <n v="1"/>
    <s v="Within SLA"/>
    <x v="0"/>
    <n v="0"/>
    <n v="0"/>
    <n v="0"/>
    <n v="0"/>
    <n v="0"/>
  </r>
  <r>
    <s v="TXN002131"/>
    <n v="2661.06"/>
    <n v="2661.06"/>
    <s v="SUCCESS"/>
    <s v="SUCCESS"/>
    <n v="1"/>
    <s v="found"/>
    <s v="Not Duplicate"/>
    <s v="match"/>
    <s v="match"/>
    <n v="0"/>
    <d v="2026-04-01T00:00:00"/>
    <n v="2"/>
    <s v="Within SLA"/>
    <x v="0"/>
    <n v="0"/>
    <n v="0"/>
    <n v="0"/>
    <n v="0"/>
    <n v="0"/>
  </r>
  <r>
    <s v="TXN002132"/>
    <n v="7765.39"/>
    <n v="7765.39"/>
    <s v="SUCCESS"/>
    <s v="SUCCESS"/>
    <n v="1"/>
    <s v="found"/>
    <s v="Not Duplicate"/>
    <s v="match"/>
    <s v="match"/>
    <n v="0"/>
    <d v="2026-01-20T00:00:00"/>
    <n v="2"/>
    <s v="Within SLA"/>
    <x v="0"/>
    <n v="0"/>
    <n v="0"/>
    <n v="0"/>
    <n v="0"/>
    <n v="0"/>
  </r>
  <r>
    <s v="TXN002133"/>
    <n v="7256.97"/>
    <n v="7256.97"/>
    <s v="SUCCESS"/>
    <s v="SUCCESS"/>
    <n v="1"/>
    <s v="found"/>
    <s v="Not Duplicate"/>
    <s v="match"/>
    <s v="match"/>
    <n v="0"/>
    <d v="2026-03-03T00:00:00"/>
    <n v="3"/>
    <s v="SLA Breached"/>
    <x v="2"/>
    <n v="0"/>
    <n v="0"/>
    <n v="0"/>
    <n v="0"/>
    <n v="1"/>
  </r>
  <r>
    <s v="TXN002134"/>
    <n v="20825.59"/>
    <n v="20825.59"/>
    <s v="SUCCESS"/>
    <s v="SUCCESS"/>
    <n v="1"/>
    <s v="found"/>
    <s v="Not Duplicate"/>
    <s v="match"/>
    <s v="match"/>
    <n v="0"/>
    <d v="2026-01-23T00:00:00"/>
    <n v="2"/>
    <s v="Within SLA"/>
    <x v="0"/>
    <n v="0"/>
    <n v="0"/>
    <n v="0"/>
    <n v="0"/>
    <n v="0"/>
  </r>
  <r>
    <s v="TXN002135"/>
    <n v="2510.09"/>
    <n v="2510.09"/>
    <s v="SUCCESS"/>
    <s v="SUCCESS"/>
    <n v="1"/>
    <s v="found"/>
    <s v="Not Duplicate"/>
    <s v="match"/>
    <s v="match"/>
    <n v="0"/>
    <d v="2026-03-10T00:00:00"/>
    <n v="0"/>
    <s v="Within SLA"/>
    <x v="1"/>
    <n v="0"/>
    <n v="0"/>
    <n v="0"/>
    <n v="0"/>
    <n v="0"/>
  </r>
  <r>
    <s v="TXN002136"/>
    <n v="874.25"/>
    <n v="874.25"/>
    <s v="SUCCESS"/>
    <s v="SUCCESS"/>
    <n v="1"/>
    <s v="found"/>
    <s v="Not Duplicate"/>
    <s v="match"/>
    <s v="match"/>
    <n v="0"/>
    <d v="2026-01-14T00:00:00"/>
    <n v="0"/>
    <s v="Within SLA"/>
    <x v="2"/>
    <n v="0"/>
    <n v="0"/>
    <n v="0"/>
    <n v="0"/>
    <n v="0"/>
  </r>
  <r>
    <s v="TXN002137"/>
    <n v="4861.3999999999996"/>
    <n v="4861.3999999999996"/>
    <s v="FAILED"/>
    <s v="FAILED"/>
    <n v="1"/>
    <s v="found"/>
    <s v="Not Duplicate"/>
    <s v="match"/>
    <s v="match"/>
    <n v="0"/>
    <d v="2026-02-26T00:00:00"/>
    <n v="2"/>
    <s v="Within SLA"/>
    <x v="0"/>
    <n v="0"/>
    <n v="0"/>
    <n v="0"/>
    <n v="0"/>
    <n v="0"/>
  </r>
  <r>
    <s v="TXN002138"/>
    <n v="2993.34"/>
    <n v="2993.34"/>
    <s v="SUCCESS"/>
    <s v="SUCCESS"/>
    <n v="1"/>
    <s v="found"/>
    <s v="Not Duplicate"/>
    <s v="match"/>
    <s v="match"/>
    <n v="0"/>
    <d v="2026-03-17T00:00:00"/>
    <n v="1"/>
    <s v="Within SLA"/>
    <x v="2"/>
    <n v="0"/>
    <n v="0"/>
    <n v="0"/>
    <n v="0"/>
    <n v="0"/>
  </r>
  <r>
    <s v="TXN002139"/>
    <n v="1352.42"/>
    <n v="1352.42"/>
    <s v="SUCCESS"/>
    <s v="SUCCESS"/>
    <n v="1"/>
    <s v="found"/>
    <s v="Not Duplicate"/>
    <s v="match"/>
    <s v="match"/>
    <n v="0"/>
    <d v="2026-03-02T00:00:00"/>
    <n v="0"/>
    <s v="Within SLA"/>
    <x v="2"/>
    <n v="0"/>
    <n v="0"/>
    <n v="0"/>
    <n v="0"/>
    <n v="0"/>
  </r>
  <r>
    <s v="TXN002140"/>
    <n v="8956.02"/>
    <n v="8956.02"/>
    <s v="FAILED"/>
    <s v="FAILED"/>
    <n v="1"/>
    <s v="found"/>
    <s v="Not Duplicate"/>
    <s v="match"/>
    <s v="match"/>
    <n v="0"/>
    <d v="2026-03-26T00:00:00"/>
    <n v="2"/>
    <s v="Within SLA"/>
    <x v="0"/>
    <n v="0"/>
    <n v="0"/>
    <n v="0"/>
    <n v="0"/>
    <n v="0"/>
  </r>
  <r>
    <s v="TXN002141"/>
    <n v="10443.23"/>
    <n v="10443.23"/>
    <s v="SUCCESS"/>
    <s v="SUCCESS"/>
    <n v="1"/>
    <s v="found"/>
    <s v="Not Duplicate"/>
    <s v="match"/>
    <s v="match"/>
    <n v="0"/>
    <d v="2026-01-21T00:00:00"/>
    <n v="1"/>
    <s v="Within SLA"/>
    <x v="3"/>
    <n v="0"/>
    <n v="0"/>
    <n v="0"/>
    <n v="0"/>
    <n v="0"/>
  </r>
  <r>
    <s v="TXN002142"/>
    <n v="7607.89"/>
    <n v="7607.89"/>
    <s v="SUCCESS"/>
    <s v="SUCCESS"/>
    <n v="1"/>
    <s v="found"/>
    <s v="Not Duplicate"/>
    <s v="match"/>
    <s v="match"/>
    <n v="0"/>
    <d v="2026-03-30T00:00:00"/>
    <n v="2"/>
    <s v="Within SLA"/>
    <x v="2"/>
    <n v="0"/>
    <n v="0"/>
    <n v="0"/>
    <n v="0"/>
    <n v="0"/>
  </r>
  <r>
    <s v="TXN002143"/>
    <n v="1644.19"/>
    <n v="1644.19"/>
    <s v="SUCCESS"/>
    <s v="SUCCESS"/>
    <n v="1"/>
    <s v="found"/>
    <s v="Not Duplicate"/>
    <s v="match"/>
    <s v="match"/>
    <n v="0"/>
    <d v="2026-01-19T00:00:00"/>
    <n v="0"/>
    <s v="Within SLA"/>
    <x v="1"/>
    <n v="0"/>
    <n v="0"/>
    <n v="0"/>
    <n v="0"/>
    <n v="0"/>
  </r>
  <r>
    <s v="TXN002144"/>
    <n v="3992"/>
    <n v="3992"/>
    <s v="SUCCESS"/>
    <s v="SUCCESS"/>
    <n v="1"/>
    <s v="found"/>
    <s v="Not Duplicate"/>
    <s v="match"/>
    <s v="match"/>
    <n v="0"/>
    <d v="2026-01-31T00:00:00"/>
    <n v="0"/>
    <s v="Within SLA"/>
    <x v="0"/>
    <n v="0"/>
    <n v="0"/>
    <n v="0"/>
    <n v="0"/>
    <n v="0"/>
  </r>
  <r>
    <s v="TXN002145"/>
    <n v="2231.6799999999998"/>
    <n v="2231.6799999999998"/>
    <s v="SUCCESS"/>
    <s v="SUCCESS"/>
    <n v="1"/>
    <s v="found"/>
    <s v="Not Duplicate"/>
    <s v="match"/>
    <s v="match"/>
    <n v="0"/>
    <d v="2026-03-01T00:00:00"/>
    <n v="5"/>
    <s v="SLA Breached"/>
    <x v="0"/>
    <n v="0"/>
    <n v="0"/>
    <n v="0"/>
    <n v="0"/>
    <n v="1"/>
  </r>
  <r>
    <s v="TXN002146"/>
    <n v="4722.0600000000004"/>
    <n v="4722.0600000000004"/>
    <s v="SUCCESS"/>
    <s v="SUCCESS"/>
    <n v="1"/>
    <s v="found"/>
    <s v="Not Duplicate"/>
    <s v="match"/>
    <s v="match"/>
    <n v="0"/>
    <d v="2026-02-13T00:00:00"/>
    <n v="3"/>
    <s v="SLA Breached"/>
    <x v="3"/>
    <n v="0"/>
    <n v="0"/>
    <n v="0"/>
    <n v="0"/>
    <n v="1"/>
  </r>
  <r>
    <s v="TXN002147"/>
    <n v="560.45000000000005"/>
    <n v="560.45000000000005"/>
    <s v="SUCCESS"/>
    <s v="SUCCESS"/>
    <n v="1"/>
    <s v="found"/>
    <s v="Not Duplicate"/>
    <s v="match"/>
    <s v="match"/>
    <n v="0"/>
    <d v="2026-02-09T00:00:00"/>
    <n v="2"/>
    <s v="Within SLA"/>
    <x v="0"/>
    <n v="0"/>
    <n v="0"/>
    <n v="0"/>
    <n v="0"/>
    <n v="0"/>
  </r>
  <r>
    <s v="TXN002148"/>
    <n v="5081.84"/>
    <n v="5081.84"/>
    <s v="SUCCESS"/>
    <s v="SUCCESS"/>
    <n v="1"/>
    <s v="found"/>
    <s v="Not Duplicate"/>
    <s v="match"/>
    <s v="match"/>
    <n v="0"/>
    <d v="2026-03-02T00:00:00"/>
    <n v="0"/>
    <s v="Within SLA"/>
    <x v="2"/>
    <n v="0"/>
    <n v="0"/>
    <n v="0"/>
    <n v="0"/>
    <n v="0"/>
  </r>
  <r>
    <s v="TXN002149"/>
    <n v="4597.58"/>
    <n v="4597.58"/>
    <s v="SUCCESS"/>
    <s v="SUCCESS"/>
    <n v="1"/>
    <s v="found"/>
    <s v="Not Duplicate"/>
    <s v="match"/>
    <s v="match"/>
    <n v="0"/>
    <d v="2026-03-11T00:00:00"/>
    <n v="3"/>
    <s v="SLA Breached"/>
    <x v="3"/>
    <n v="0"/>
    <n v="0"/>
    <n v="0"/>
    <n v="0"/>
    <n v="1"/>
  </r>
  <r>
    <s v="TXN002150"/>
    <n v="1632.98"/>
    <n v="1632.98"/>
    <s v="SUCCESS"/>
    <s v="SUCCESS"/>
    <n v="1"/>
    <s v="found"/>
    <s v="Not Duplicate"/>
    <s v="match"/>
    <s v="match"/>
    <n v="0"/>
    <d v="2026-02-17T00:00:00"/>
    <n v="0"/>
    <s v="Within SLA"/>
    <x v="2"/>
    <n v="0"/>
    <n v="0"/>
    <n v="0"/>
    <n v="0"/>
    <n v="0"/>
  </r>
  <r>
    <s v="TXN002151"/>
    <n v="8969.25"/>
    <n v="8969.25"/>
    <s v="FAILED"/>
    <s v="FAILED"/>
    <n v="1"/>
    <s v="found"/>
    <s v="Not Duplicate"/>
    <s v="match"/>
    <s v="match"/>
    <n v="0"/>
    <d v="2026-02-19T00:00:00"/>
    <n v="2"/>
    <s v="Within SLA"/>
    <x v="1"/>
    <n v="0"/>
    <n v="0"/>
    <n v="0"/>
    <n v="0"/>
    <n v="0"/>
  </r>
  <r>
    <s v="TXN002152"/>
    <n v="6174.66"/>
    <n v="6174.66"/>
    <s v="SUCCESS"/>
    <s v="SUCCESS"/>
    <n v="1"/>
    <s v="found"/>
    <s v="Not Duplicate"/>
    <s v="match"/>
    <s v="match"/>
    <n v="0"/>
    <d v="2026-03-04T00:00:00"/>
    <n v="0"/>
    <s v="Within SLA"/>
    <x v="0"/>
    <n v="0"/>
    <n v="0"/>
    <n v="0"/>
    <n v="0"/>
    <n v="0"/>
  </r>
  <r>
    <s v="TXN002153"/>
    <n v="5026.8"/>
    <n v="5026.8"/>
    <s v="SUCCESS"/>
    <s v="SUCCESS"/>
    <n v="1"/>
    <s v="found"/>
    <s v="Not Duplicate"/>
    <s v="match"/>
    <s v="match"/>
    <n v="0"/>
    <d v="2026-02-12T00:00:00"/>
    <n v="0"/>
    <s v="Within SLA"/>
    <x v="0"/>
    <n v="0"/>
    <n v="0"/>
    <n v="0"/>
    <n v="0"/>
    <n v="0"/>
  </r>
  <r>
    <s v="TXN002154"/>
    <n v="960.84"/>
    <n v="960.84"/>
    <s v="SUCCESS"/>
    <s v="SUCCESS"/>
    <n v="1"/>
    <s v="found"/>
    <s v="Not Duplicate"/>
    <s v="match"/>
    <s v="match"/>
    <n v="0"/>
    <d v="2026-03-27T00:00:00"/>
    <n v="0"/>
    <s v="Within SLA"/>
    <x v="0"/>
    <n v="0"/>
    <n v="0"/>
    <n v="0"/>
    <n v="0"/>
    <n v="0"/>
  </r>
  <r>
    <s v="TXN002155"/>
    <n v="2583.42"/>
    <n v="2583.42"/>
    <s v="FAILED"/>
    <s v="FAILED"/>
    <n v="1"/>
    <s v="found"/>
    <s v="Not Duplicate"/>
    <s v="match"/>
    <s v="match"/>
    <n v="0"/>
    <d v="2026-03-08T00:00:00"/>
    <n v="2"/>
    <s v="Within SLA"/>
    <x v="4"/>
    <n v="0"/>
    <n v="0"/>
    <n v="0"/>
    <n v="0"/>
    <n v="0"/>
  </r>
  <r>
    <s v="TXN002156"/>
    <n v="11546.45"/>
    <n v="11546.45"/>
    <s v="SUCCESS"/>
    <s v="SUCCESS"/>
    <n v="1"/>
    <s v="found"/>
    <s v="Not Duplicate"/>
    <s v="match"/>
    <s v="match"/>
    <n v="0"/>
    <d v="2026-03-10T00:00:00"/>
    <n v="1"/>
    <s v="Within SLA"/>
    <x v="3"/>
    <n v="0"/>
    <n v="0"/>
    <n v="0"/>
    <n v="0"/>
    <n v="0"/>
  </r>
  <r>
    <s v="TXN002157"/>
    <n v="820.4"/>
    <n v="820.4"/>
    <s v="SUCCESS"/>
    <s v="SUCCESS"/>
    <n v="1"/>
    <s v="found"/>
    <s v="Not Duplicate"/>
    <s v="match"/>
    <s v="match"/>
    <n v="0"/>
    <d v="2026-03-28T00:00:00"/>
    <n v="1"/>
    <s v="Within SLA"/>
    <x v="0"/>
    <n v="0"/>
    <n v="0"/>
    <n v="0"/>
    <n v="0"/>
    <n v="0"/>
  </r>
  <r>
    <s v="TXN002158"/>
    <n v="5139.59"/>
    <n v="5139.59"/>
    <s v="SUCCESS"/>
    <s v="SUCCESS"/>
    <n v="1"/>
    <s v="found"/>
    <s v="Not Duplicate"/>
    <s v="match"/>
    <s v="match"/>
    <n v="0"/>
    <d v="2026-02-03T00:00:00"/>
    <n v="2"/>
    <s v="Within SLA"/>
    <x v="2"/>
    <n v="0"/>
    <n v="0"/>
    <n v="0"/>
    <n v="0"/>
    <n v="0"/>
  </r>
  <r>
    <s v="TXN002159"/>
    <n v="8598.36"/>
    <n v="8598.36"/>
    <s v="SUCCESS"/>
    <s v="SUCCESS"/>
    <n v="1"/>
    <s v="found"/>
    <s v="Not Duplicate"/>
    <s v="match"/>
    <s v="match"/>
    <n v="0"/>
    <d v="2026-03-13T00:00:00"/>
    <n v="1"/>
    <s v="Within SLA"/>
    <x v="3"/>
    <n v="0"/>
    <n v="0"/>
    <n v="0"/>
    <n v="0"/>
    <n v="0"/>
  </r>
  <r>
    <s v="TXN002160"/>
    <n v="9014.36"/>
    <n v="9014.36"/>
    <s v="SUCCESS"/>
    <s v="SUCCESS"/>
    <n v="1"/>
    <s v="found"/>
    <s v="Not Duplicate"/>
    <s v="match"/>
    <s v="match"/>
    <n v="0"/>
    <d v="2026-03-07T00:00:00"/>
    <n v="5"/>
    <s v="SLA Breached"/>
    <x v="0"/>
    <n v="0"/>
    <n v="0"/>
    <n v="0"/>
    <n v="0"/>
    <n v="1"/>
  </r>
  <r>
    <s v="TXN002161"/>
    <n v="10572.92"/>
    <n v="10572.92"/>
    <s v="SUCCESS"/>
    <s v="SUCCESS"/>
    <n v="1"/>
    <s v="found"/>
    <s v="Not Duplicate"/>
    <s v="match"/>
    <s v="match"/>
    <n v="0"/>
    <d v="2026-03-21T00:00:00"/>
    <n v="0"/>
    <s v="Within SLA"/>
    <x v="0"/>
    <n v="0"/>
    <n v="0"/>
    <n v="0"/>
    <n v="0"/>
    <n v="0"/>
  </r>
  <r>
    <s v="TXN002162"/>
    <n v="2794.12"/>
    <n v="2794.12"/>
    <s v="SUCCESS"/>
    <s v="SUCCESS"/>
    <n v="1"/>
    <s v="found"/>
    <s v="Not Duplicate"/>
    <s v="match"/>
    <s v="match"/>
    <n v="0"/>
    <d v="2026-01-06T00:00:00"/>
    <n v="3"/>
    <s v="SLA Breached"/>
    <x v="0"/>
    <n v="0"/>
    <n v="0"/>
    <n v="0"/>
    <n v="0"/>
    <n v="1"/>
  </r>
  <r>
    <s v="TXN002163"/>
    <n v="21493.15"/>
    <n v="21493.15"/>
    <s v="SUCCESS"/>
    <s v="SUCCESS"/>
    <n v="1"/>
    <s v="found"/>
    <s v="Not Duplicate"/>
    <s v="match"/>
    <s v="match"/>
    <n v="0"/>
    <d v="2026-03-25T00:00:00"/>
    <n v="2"/>
    <s v="Within SLA"/>
    <x v="2"/>
    <n v="0"/>
    <n v="0"/>
    <n v="0"/>
    <n v="0"/>
    <n v="0"/>
  </r>
  <r>
    <s v="TXN002164"/>
    <n v="3055.54"/>
    <n v="3361.09"/>
    <s v="SUCCESS"/>
    <s v="SUCCESS"/>
    <n v="1"/>
    <s v="found"/>
    <s v="Not Duplicate"/>
    <s v="mismatch"/>
    <s v="match"/>
    <n v="305.55000000000018"/>
    <d v="2026-03-23T00:00:00"/>
    <n v="1"/>
    <s v="Within SLA"/>
    <x v="3"/>
    <n v="0"/>
    <n v="0"/>
    <n v="1"/>
    <n v="0"/>
    <n v="0"/>
  </r>
  <r>
    <s v="TXN002165"/>
    <n v="2361.58"/>
    <n v="2361.58"/>
    <s v="SUCCESS"/>
    <s v="SUCCESS"/>
    <n v="1"/>
    <s v="found"/>
    <s v="Not Duplicate"/>
    <s v="match"/>
    <s v="match"/>
    <n v="0"/>
    <d v="2026-02-01T00:00:00"/>
    <n v="5"/>
    <s v="SLA Breached"/>
    <x v="1"/>
    <n v="0"/>
    <n v="0"/>
    <n v="0"/>
    <n v="0"/>
    <n v="1"/>
  </r>
  <r>
    <s v="TXN002166"/>
    <n v="496.05"/>
    <n v="496.05"/>
    <s v="SUCCESS"/>
    <s v="SUCCESS"/>
    <n v="1"/>
    <s v="found"/>
    <s v="Not Duplicate"/>
    <s v="match"/>
    <s v="match"/>
    <n v="0"/>
    <d v="2026-03-27T00:00:00"/>
    <n v="1"/>
    <s v="Within SLA"/>
    <x v="4"/>
    <n v="0"/>
    <n v="0"/>
    <n v="0"/>
    <n v="0"/>
    <n v="0"/>
  </r>
  <r>
    <s v="TXN002167"/>
    <n v="1355.45"/>
    <n v="1355.45"/>
    <s v="SUCCESS"/>
    <s v="SUCCESS"/>
    <n v="1"/>
    <s v="found"/>
    <s v="Not Duplicate"/>
    <s v="match"/>
    <s v="match"/>
    <n v="0"/>
    <d v="2026-03-02T00:00:00"/>
    <n v="0"/>
    <s v="Within SLA"/>
    <x v="0"/>
    <n v="0"/>
    <n v="0"/>
    <n v="0"/>
    <n v="0"/>
    <n v="0"/>
  </r>
  <r>
    <s v="TXN002168"/>
    <n v="7142.83"/>
    <n v="7142.83"/>
    <s v="SUCCESS"/>
    <s v="SUCCESS"/>
    <n v="1"/>
    <s v="found"/>
    <s v="Not Duplicate"/>
    <s v="match"/>
    <s v="match"/>
    <n v="0"/>
    <d v="2026-02-21T00:00:00"/>
    <n v="2"/>
    <s v="Within SLA"/>
    <x v="0"/>
    <n v="0"/>
    <n v="0"/>
    <n v="0"/>
    <n v="0"/>
    <n v="0"/>
  </r>
  <r>
    <s v="TXN002169"/>
    <n v="3242.92"/>
    <n v="3242.92"/>
    <s v="SUCCESS"/>
    <s v="SUCCESS"/>
    <n v="1"/>
    <s v="found"/>
    <s v="Not Duplicate"/>
    <s v="match"/>
    <s v="match"/>
    <n v="0"/>
    <d v="2026-03-22T00:00:00"/>
    <n v="0"/>
    <s v="Within SLA"/>
    <x v="0"/>
    <n v="0"/>
    <n v="0"/>
    <n v="0"/>
    <n v="0"/>
    <n v="0"/>
  </r>
  <r>
    <s v="TXN002170"/>
    <n v="3752.04"/>
    <n v="3752.04"/>
    <s v="SUCCESS"/>
    <s v="SUCCESS"/>
    <n v="1"/>
    <s v="found"/>
    <s v="Not Duplicate"/>
    <s v="match"/>
    <s v="match"/>
    <n v="0"/>
    <d v="2026-01-08T00:00:00"/>
    <n v="0"/>
    <s v="Within SLA"/>
    <x v="3"/>
    <n v="0"/>
    <n v="0"/>
    <n v="0"/>
    <n v="0"/>
    <n v="0"/>
  </r>
  <r>
    <s v="TXN002171"/>
    <n v="2804.34"/>
    <n v="2804.34"/>
    <s v="SUCCESS"/>
    <s v="SUCCESS"/>
    <n v="1"/>
    <s v="found"/>
    <s v="Not Duplicate"/>
    <s v="match"/>
    <s v="match"/>
    <n v="0"/>
    <d v="2026-01-05T00:00:00"/>
    <n v="2"/>
    <s v="Within SLA"/>
    <x v="0"/>
    <n v="0"/>
    <n v="0"/>
    <n v="0"/>
    <n v="0"/>
    <n v="0"/>
  </r>
  <r>
    <s v="TXN002172"/>
    <n v="2665.51"/>
    <n v="2665.51"/>
    <s v="FAILED"/>
    <s v="FAILED"/>
    <n v="1"/>
    <s v="found"/>
    <s v="Not Duplicate"/>
    <s v="match"/>
    <s v="match"/>
    <n v="0"/>
    <d v="2026-02-18T00:00:00"/>
    <n v="3"/>
    <s v="SLA Breached"/>
    <x v="0"/>
    <n v="0"/>
    <n v="0"/>
    <n v="0"/>
    <n v="0"/>
    <n v="1"/>
  </r>
  <r>
    <s v="TXN002173"/>
    <n v="4262.32"/>
    <n v="4262.32"/>
    <s v="SUCCESS"/>
    <s v="SUCCESS"/>
    <n v="1"/>
    <s v="found"/>
    <s v="Not Duplicate"/>
    <s v="match"/>
    <s v="match"/>
    <n v="0"/>
    <d v="2026-02-08T00:00:00"/>
    <n v="0"/>
    <s v="Within SLA"/>
    <x v="4"/>
    <n v="0"/>
    <n v="0"/>
    <n v="0"/>
    <n v="0"/>
    <n v="0"/>
  </r>
  <r>
    <s v="TXN002174"/>
    <n v="7646.14"/>
    <n v="7646.14"/>
    <s v="SUCCESS"/>
    <s v="SUCCESS"/>
    <n v="1"/>
    <s v="found"/>
    <s v="Not Duplicate"/>
    <s v="match"/>
    <s v="match"/>
    <n v="0"/>
    <d v="2026-03-28T00:00:00"/>
    <n v="1"/>
    <s v="Within SLA"/>
    <x v="3"/>
    <n v="0"/>
    <n v="0"/>
    <n v="0"/>
    <n v="0"/>
    <n v="0"/>
  </r>
  <r>
    <s v="TXN002175"/>
    <n v="760.34"/>
    <n v="760.34"/>
    <s v="SUCCESS"/>
    <s v="FAILED"/>
    <n v="1"/>
    <s v="found"/>
    <s v="Not Duplicate"/>
    <s v="match"/>
    <s v="mismatch"/>
    <n v="0"/>
    <d v="2026-01-07T00:00:00"/>
    <n v="0"/>
    <s v="Within SLA"/>
    <x v="3"/>
    <n v="0"/>
    <n v="0"/>
    <n v="0"/>
    <n v="1"/>
    <n v="0"/>
  </r>
  <r>
    <s v="TXN002176"/>
    <n v="2802.55"/>
    <n v="2802.55"/>
    <s v="SUCCESS"/>
    <s v="SUCCESS"/>
    <n v="1"/>
    <s v="found"/>
    <s v="Not Duplicate"/>
    <s v="match"/>
    <s v="match"/>
    <n v="0"/>
    <d v="2026-02-13T00:00:00"/>
    <n v="2"/>
    <s v="Within SLA"/>
    <x v="0"/>
    <n v="0"/>
    <n v="0"/>
    <n v="0"/>
    <n v="0"/>
    <n v="0"/>
  </r>
  <r>
    <s v="TXN002177"/>
    <n v="8172.73"/>
    <n v="8172.73"/>
    <s v="SUCCESS"/>
    <s v="SUCCESS"/>
    <n v="1"/>
    <s v="found"/>
    <s v="Not Duplicate"/>
    <s v="match"/>
    <s v="match"/>
    <n v="0"/>
    <d v="2026-04-01T00:00:00"/>
    <n v="2"/>
    <s v="Within SLA"/>
    <x v="0"/>
    <n v="0"/>
    <n v="0"/>
    <n v="0"/>
    <n v="0"/>
    <n v="0"/>
  </r>
  <r>
    <s v="TXN002178"/>
    <n v="5032.1000000000004"/>
    <n v="5032.1000000000004"/>
    <s v="SUCCESS"/>
    <s v="SUCCESS"/>
    <n v="1"/>
    <s v="found"/>
    <s v="Not Duplicate"/>
    <s v="match"/>
    <s v="match"/>
    <n v="0"/>
    <d v="2026-02-02T00:00:00"/>
    <n v="1"/>
    <s v="Within SLA"/>
    <x v="2"/>
    <n v="0"/>
    <n v="0"/>
    <n v="0"/>
    <n v="0"/>
    <n v="0"/>
  </r>
  <r>
    <s v="TXN002179"/>
    <n v="13453.23"/>
    <n v="13453.23"/>
    <s v="SUCCESS"/>
    <s v="SUCCESS"/>
    <n v="1"/>
    <s v="found"/>
    <s v="Not Duplicate"/>
    <s v="match"/>
    <s v="match"/>
    <n v="0"/>
    <d v="2026-03-21T00:00:00"/>
    <n v="3"/>
    <s v="SLA Breached"/>
    <x v="3"/>
    <n v="0"/>
    <n v="0"/>
    <n v="0"/>
    <n v="0"/>
    <n v="1"/>
  </r>
  <r>
    <s v="TXN002180"/>
    <n v="5810.18"/>
    <n v="5810.18"/>
    <s v="SUCCESS"/>
    <s v="SUCCESS"/>
    <n v="1"/>
    <s v="found"/>
    <s v="Not Duplicate"/>
    <s v="match"/>
    <s v="match"/>
    <n v="0"/>
    <d v="2026-03-05T00:00:00"/>
    <n v="0"/>
    <s v="Within SLA"/>
    <x v="0"/>
    <n v="0"/>
    <n v="0"/>
    <n v="0"/>
    <n v="0"/>
    <n v="0"/>
  </r>
  <r>
    <s v="TXN002181"/>
    <n v="2901.89"/>
    <n v="2901.89"/>
    <s v="SUCCESS"/>
    <s v="SUCCESS"/>
    <n v="1"/>
    <s v="found"/>
    <s v="Not Duplicate"/>
    <s v="match"/>
    <s v="match"/>
    <n v="0"/>
    <d v="2026-01-18T00:00:00"/>
    <n v="0"/>
    <s v="Within SLA"/>
    <x v="0"/>
    <n v="0"/>
    <n v="0"/>
    <n v="0"/>
    <n v="0"/>
    <n v="0"/>
  </r>
  <r>
    <s v="TXN002182"/>
    <n v="3673.54"/>
    <n v="3673.54"/>
    <s v="SUCCESS"/>
    <s v="SUCCESS"/>
    <n v="1"/>
    <s v="found"/>
    <s v="Not Duplicate"/>
    <s v="match"/>
    <s v="match"/>
    <n v="0"/>
    <d v="2026-02-26T00:00:00"/>
    <n v="3"/>
    <s v="SLA Breached"/>
    <x v="1"/>
    <n v="0"/>
    <n v="0"/>
    <n v="0"/>
    <n v="0"/>
    <n v="1"/>
  </r>
  <r>
    <s v="TXN002183"/>
    <n v="1000.63"/>
    <n v="1000.63"/>
    <s v="SUCCESS"/>
    <s v="SUCCESS"/>
    <n v="1"/>
    <s v="found"/>
    <s v="Not Duplicate"/>
    <s v="match"/>
    <s v="match"/>
    <n v="0"/>
    <d v="2026-01-16T00:00:00"/>
    <n v="2"/>
    <s v="Within SLA"/>
    <x v="3"/>
    <n v="0"/>
    <n v="0"/>
    <n v="0"/>
    <n v="0"/>
    <n v="0"/>
  </r>
  <r>
    <s v="TXN002184"/>
    <n v="28614.23"/>
    <n v="28614.23"/>
    <s v="SUCCESS"/>
    <s v="SUCCESS"/>
    <n v="1"/>
    <s v="found"/>
    <s v="Not Duplicate"/>
    <s v="match"/>
    <s v="match"/>
    <n v="0"/>
    <d v="2026-02-15T00:00:00"/>
    <n v="1"/>
    <s v="Within SLA"/>
    <x v="0"/>
    <n v="0"/>
    <n v="0"/>
    <n v="0"/>
    <n v="0"/>
    <n v="0"/>
  </r>
  <r>
    <s v="TXN002185"/>
    <n v="40437.53"/>
    <n v="40437.53"/>
    <s v="SUCCESS"/>
    <s v="SUCCESS"/>
    <n v="1"/>
    <s v="found"/>
    <s v="Not Duplicate"/>
    <s v="match"/>
    <s v="match"/>
    <n v="0"/>
    <d v="2026-01-16T00:00:00"/>
    <n v="2"/>
    <s v="Within SLA"/>
    <x v="4"/>
    <n v="0"/>
    <n v="0"/>
    <n v="0"/>
    <n v="0"/>
    <n v="0"/>
  </r>
  <r>
    <s v="TXN002186"/>
    <n v="10737.87"/>
    <n v="10737.87"/>
    <s v="SUCCESS"/>
    <s v="SUCCESS"/>
    <n v="1"/>
    <s v="found"/>
    <s v="Not Duplicate"/>
    <s v="match"/>
    <s v="match"/>
    <n v="0"/>
    <d v="2026-01-24T00:00:00"/>
    <n v="1"/>
    <s v="Within SLA"/>
    <x v="3"/>
    <n v="0"/>
    <n v="0"/>
    <n v="0"/>
    <n v="0"/>
    <n v="0"/>
  </r>
  <r>
    <s v="TXN002187"/>
    <n v="6882.27"/>
    <n v="6882.27"/>
    <s v="SUCCESS"/>
    <s v="SUCCESS"/>
    <n v="1"/>
    <s v="found"/>
    <s v="Not Duplicate"/>
    <s v="match"/>
    <s v="match"/>
    <n v="0"/>
    <d v="2026-01-06T00:00:00"/>
    <n v="0"/>
    <s v="Within SLA"/>
    <x v="0"/>
    <n v="0"/>
    <n v="0"/>
    <n v="0"/>
    <n v="0"/>
    <n v="0"/>
  </r>
  <r>
    <s v="TXN002188"/>
    <n v="15873.76"/>
    <n v="15873.76"/>
    <s v="SUCCESS"/>
    <s v="SUCCESS"/>
    <n v="1"/>
    <s v="found"/>
    <s v="Not Duplicate"/>
    <s v="match"/>
    <s v="match"/>
    <n v="0"/>
    <d v="2026-01-03T00:00:00"/>
    <n v="1"/>
    <s v="Within SLA"/>
    <x v="1"/>
    <n v="0"/>
    <n v="0"/>
    <n v="0"/>
    <n v="0"/>
    <n v="0"/>
  </r>
  <r>
    <s v="TXN002189"/>
    <n v="4662.5600000000004"/>
    <n v="4662.5600000000004"/>
    <s v="SUCCESS"/>
    <s v="SUCCESS"/>
    <n v="1"/>
    <s v="found"/>
    <s v="Not Duplicate"/>
    <s v="match"/>
    <s v="match"/>
    <n v="0"/>
    <d v="2026-02-06T00:00:00"/>
    <n v="2"/>
    <s v="Within SLA"/>
    <x v="0"/>
    <n v="0"/>
    <n v="0"/>
    <n v="0"/>
    <n v="0"/>
    <n v="0"/>
  </r>
  <r>
    <s v="TXN002190"/>
    <n v="15112.53"/>
    <n v="15112.53"/>
    <s v="SUCCESS"/>
    <s v="SUCCESS"/>
    <n v="1"/>
    <s v="found"/>
    <s v="Not Duplicate"/>
    <s v="match"/>
    <s v="match"/>
    <n v="0"/>
    <d v="2026-01-11T00:00:00"/>
    <n v="0"/>
    <s v="Within SLA"/>
    <x v="3"/>
    <n v="0"/>
    <n v="0"/>
    <n v="0"/>
    <n v="0"/>
    <n v="0"/>
  </r>
  <r>
    <s v="TXN002191"/>
    <n v="6931.51"/>
    <n v="6931.51"/>
    <s v="SUCCESS"/>
    <s v="SUCCESS"/>
    <n v="1"/>
    <s v="found"/>
    <s v="Not Duplicate"/>
    <s v="match"/>
    <s v="match"/>
    <n v="0"/>
    <d v="2026-02-10T00:00:00"/>
    <n v="3"/>
    <s v="SLA Breached"/>
    <x v="0"/>
    <n v="0"/>
    <n v="0"/>
    <n v="0"/>
    <n v="0"/>
    <n v="1"/>
  </r>
  <r>
    <s v="TXN002192"/>
    <n v="8210.5499999999993"/>
    <n v="8210.5499999999993"/>
    <s v="SUCCESS"/>
    <s v="SUCCESS"/>
    <n v="1"/>
    <s v="found"/>
    <s v="Not Duplicate"/>
    <s v="match"/>
    <s v="match"/>
    <n v="0"/>
    <d v="2026-03-25T00:00:00"/>
    <n v="1"/>
    <s v="Within SLA"/>
    <x v="4"/>
    <n v="0"/>
    <n v="0"/>
    <n v="0"/>
    <n v="0"/>
    <n v="0"/>
  </r>
  <r>
    <s v="TXN002193"/>
    <n v="36106.82"/>
    <n v="36106.82"/>
    <s v="SUCCESS"/>
    <s v="SUCCESS"/>
    <n v="1"/>
    <s v="found"/>
    <s v="Not Duplicate"/>
    <s v="match"/>
    <s v="match"/>
    <n v="0"/>
    <d v="2026-02-01T00:00:00"/>
    <n v="0"/>
    <s v="Within SLA"/>
    <x v="0"/>
    <n v="0"/>
    <n v="0"/>
    <n v="0"/>
    <n v="0"/>
    <n v="0"/>
  </r>
  <r>
    <s v="TXN002194"/>
    <n v="22867.96"/>
    <n v="22867.96"/>
    <s v="SUCCESS"/>
    <s v="SUCCESS"/>
    <n v="1"/>
    <s v="found"/>
    <s v="Not Duplicate"/>
    <s v="match"/>
    <s v="match"/>
    <n v="0"/>
    <d v="2026-03-10T00:00:00"/>
    <n v="3"/>
    <s v="SLA Breached"/>
    <x v="0"/>
    <n v="0"/>
    <n v="0"/>
    <n v="0"/>
    <n v="0"/>
    <n v="1"/>
  </r>
  <r>
    <s v="TXN002195"/>
    <n v="1525.07"/>
    <n v="1372.56"/>
    <s v="SUCCESS"/>
    <s v="SUCCESS"/>
    <n v="1"/>
    <s v="found"/>
    <s v="Not Duplicate"/>
    <s v="mismatch"/>
    <s v="match"/>
    <n v="152.51"/>
    <d v="2026-02-17T00:00:00"/>
    <n v="0"/>
    <s v="Within SLA"/>
    <x v="0"/>
    <n v="0"/>
    <n v="0"/>
    <n v="1"/>
    <n v="0"/>
    <n v="0"/>
  </r>
  <r>
    <s v="TXN002196"/>
    <n v="6841.09"/>
    <n v="6841.09"/>
    <s v="SUCCESS"/>
    <s v="SUCCESS"/>
    <n v="1"/>
    <s v="found"/>
    <s v="Not Duplicate"/>
    <s v="match"/>
    <s v="match"/>
    <n v="0"/>
    <d v="2026-01-25T00:00:00"/>
    <n v="0"/>
    <s v="Within SLA"/>
    <x v="0"/>
    <n v="0"/>
    <n v="0"/>
    <n v="0"/>
    <n v="0"/>
    <n v="0"/>
  </r>
  <r>
    <s v="TXN002197"/>
    <n v="847.25"/>
    <n v="847.25"/>
    <s v="SUCCESS"/>
    <s v="SUCCESS"/>
    <n v="1"/>
    <s v="found"/>
    <s v="Not Duplicate"/>
    <s v="match"/>
    <s v="match"/>
    <n v="0"/>
    <d v="2026-03-19T00:00:00"/>
    <n v="2"/>
    <s v="Within SLA"/>
    <x v="2"/>
    <n v="0"/>
    <n v="0"/>
    <n v="0"/>
    <n v="0"/>
    <n v="0"/>
  </r>
  <r>
    <s v="TXN002198"/>
    <n v="3638.26"/>
    <n v="3638.26"/>
    <s v="SUCCESS"/>
    <s v="SUCCESS"/>
    <n v="1"/>
    <s v="found"/>
    <s v="Not Duplicate"/>
    <s v="match"/>
    <s v="match"/>
    <n v="0"/>
    <d v="2026-03-12T00:00:00"/>
    <n v="1"/>
    <s v="Within SLA"/>
    <x v="3"/>
    <n v="0"/>
    <n v="0"/>
    <n v="0"/>
    <n v="0"/>
    <n v="0"/>
  </r>
  <r>
    <s v="TXN002199"/>
    <n v="1543.71"/>
    <n v="1543.71"/>
    <s v="SUCCESS"/>
    <s v="SUCCESS"/>
    <n v="1"/>
    <s v="found"/>
    <s v="Not Duplicate"/>
    <s v="match"/>
    <s v="match"/>
    <n v="0"/>
    <d v="2026-01-11T00:00:00"/>
    <n v="2"/>
    <s v="Within SLA"/>
    <x v="2"/>
    <n v="0"/>
    <n v="0"/>
    <n v="0"/>
    <n v="0"/>
    <n v="0"/>
  </r>
  <r>
    <s v="TXN002200"/>
    <n v="2438.29"/>
    <n v="2438.29"/>
    <s v="SUCCESS"/>
    <s v="SUCCESS"/>
    <n v="1"/>
    <s v="found"/>
    <s v="Not Duplicate"/>
    <s v="match"/>
    <s v="match"/>
    <n v="0"/>
    <d v="2026-01-17T00:00:00"/>
    <n v="1"/>
    <s v="Within SLA"/>
    <x v="1"/>
    <n v="0"/>
    <n v="0"/>
    <n v="0"/>
    <n v="0"/>
    <n v="0"/>
  </r>
  <r>
    <s v="TXN002201"/>
    <n v="889.34"/>
    <n v="889.34"/>
    <s v="SUCCESS"/>
    <s v="SUCCESS"/>
    <n v="1"/>
    <s v="found"/>
    <s v="Not Duplicate"/>
    <s v="match"/>
    <s v="match"/>
    <n v="0"/>
    <d v="2026-02-21T00:00:00"/>
    <n v="3"/>
    <s v="SLA Breached"/>
    <x v="0"/>
    <n v="0"/>
    <n v="0"/>
    <n v="0"/>
    <n v="0"/>
    <n v="1"/>
  </r>
  <r>
    <s v="TXN002202"/>
    <n v="8459.9"/>
    <n v="8459.9"/>
    <s v="SUCCESS"/>
    <s v="SUCCESS"/>
    <n v="1"/>
    <s v="found"/>
    <s v="Not Duplicate"/>
    <s v="match"/>
    <s v="match"/>
    <n v="0"/>
    <d v="2026-02-04T00:00:00"/>
    <n v="2"/>
    <s v="Within SLA"/>
    <x v="3"/>
    <n v="0"/>
    <n v="0"/>
    <n v="0"/>
    <n v="0"/>
    <n v="0"/>
  </r>
  <r>
    <s v="TXN002203"/>
    <n v="13270.85"/>
    <n v="13270.85"/>
    <s v="SUCCESS"/>
    <s v="SUCCESS"/>
    <n v="1"/>
    <s v="found"/>
    <s v="Not Duplicate"/>
    <s v="match"/>
    <s v="match"/>
    <n v="0"/>
    <d v="2026-01-15T00:00:00"/>
    <n v="2"/>
    <s v="Within SLA"/>
    <x v="0"/>
    <n v="0"/>
    <n v="0"/>
    <n v="0"/>
    <n v="0"/>
    <n v="0"/>
  </r>
  <r>
    <s v="TXN002204"/>
    <n v="6143.1"/>
    <n v="6143.1"/>
    <s v="SUCCESS"/>
    <s v="SUCCESS"/>
    <n v="1"/>
    <s v="found"/>
    <s v="Not Duplicate"/>
    <s v="match"/>
    <s v="match"/>
    <n v="0"/>
    <d v="2026-03-12T00:00:00"/>
    <n v="1"/>
    <s v="Within SLA"/>
    <x v="2"/>
    <n v="0"/>
    <n v="0"/>
    <n v="0"/>
    <n v="0"/>
    <n v="0"/>
  </r>
  <r>
    <s v="TXN002205"/>
    <n v="2464.8000000000002"/>
    <n v="2464.8000000000002"/>
    <s v="FAILED"/>
    <s v="FAILED"/>
    <n v="1"/>
    <s v="found"/>
    <s v="Not Duplicate"/>
    <s v="match"/>
    <s v="match"/>
    <n v="0"/>
    <d v="2026-03-30T00:00:00"/>
    <n v="1"/>
    <s v="Within SLA"/>
    <x v="2"/>
    <n v="0"/>
    <n v="0"/>
    <n v="0"/>
    <n v="0"/>
    <n v="0"/>
  </r>
  <r>
    <s v="TXN002206"/>
    <n v="19862.54"/>
    <n v="19862.54"/>
    <s v="SUCCESS"/>
    <s v="SUCCESS"/>
    <n v="1"/>
    <s v="found"/>
    <s v="Not Duplicate"/>
    <s v="match"/>
    <s v="match"/>
    <n v="0"/>
    <d v="2026-01-15T00:00:00"/>
    <n v="3"/>
    <s v="SLA Breached"/>
    <x v="2"/>
    <n v="0"/>
    <n v="0"/>
    <n v="0"/>
    <n v="0"/>
    <n v="1"/>
  </r>
  <r>
    <s v="TXN002207"/>
    <n v="1537.55"/>
    <n v="1537.55"/>
    <s v="SUCCESS"/>
    <s v="FAILED"/>
    <n v="1"/>
    <s v="found"/>
    <s v="Not Duplicate"/>
    <s v="match"/>
    <s v="mismatch"/>
    <n v="0"/>
    <d v="2026-03-02T00:00:00"/>
    <n v="2"/>
    <s v="Within SLA"/>
    <x v="2"/>
    <n v="0"/>
    <n v="0"/>
    <n v="0"/>
    <n v="1"/>
    <n v="0"/>
  </r>
  <r>
    <s v="TXN002208"/>
    <n v="3699.64"/>
    <n v="3699.64"/>
    <s v="SUCCESS"/>
    <s v="SUCCESS"/>
    <n v="1"/>
    <s v="found"/>
    <s v="Not Duplicate"/>
    <s v="match"/>
    <s v="match"/>
    <n v="0"/>
    <d v="2026-02-03T00:00:00"/>
    <n v="2"/>
    <s v="Within SLA"/>
    <x v="2"/>
    <n v="0"/>
    <n v="0"/>
    <n v="0"/>
    <n v="0"/>
    <n v="0"/>
  </r>
  <r>
    <s v="TXN002209"/>
    <n v="5373.28"/>
    <n v="5373.28"/>
    <s v="SUCCESS"/>
    <s v="SUCCESS"/>
    <n v="1"/>
    <s v="found"/>
    <s v="Not Duplicate"/>
    <s v="match"/>
    <s v="match"/>
    <n v="0"/>
    <d v="2026-04-02T00:00:00"/>
    <n v="3"/>
    <s v="SLA Breached"/>
    <x v="2"/>
    <n v="0"/>
    <n v="0"/>
    <n v="0"/>
    <n v="0"/>
    <n v="1"/>
  </r>
  <r>
    <s v="TXN002210"/>
    <n v="8699.9500000000007"/>
    <n v="8699.9500000000007"/>
    <s v="SUCCESS"/>
    <s v="SUCCESS"/>
    <n v="1"/>
    <s v="found"/>
    <s v="Not Duplicate"/>
    <s v="match"/>
    <s v="match"/>
    <n v="0"/>
    <d v="2026-03-31T00:00:00"/>
    <n v="3"/>
    <s v="SLA Breached"/>
    <x v="3"/>
    <n v="0"/>
    <n v="0"/>
    <n v="0"/>
    <n v="0"/>
    <n v="1"/>
  </r>
  <r>
    <s v="TXN002211"/>
    <n v="1937.67"/>
    <n v="1937.67"/>
    <s v="SUCCESS"/>
    <s v="SUCCESS"/>
    <n v="1"/>
    <s v="found"/>
    <s v="Not Duplicate"/>
    <s v="match"/>
    <s v="match"/>
    <n v="0"/>
    <d v="2026-03-03T00:00:00"/>
    <n v="3"/>
    <s v="SLA Breached"/>
    <x v="0"/>
    <n v="0"/>
    <n v="0"/>
    <n v="0"/>
    <n v="0"/>
    <n v="1"/>
  </r>
  <r>
    <s v="TXN002212"/>
    <n v="12762.98"/>
    <n v="12762.98"/>
    <s v="SUCCESS"/>
    <s v="SUCCESS"/>
    <n v="1"/>
    <s v="found"/>
    <s v="Not Duplicate"/>
    <s v="match"/>
    <s v="match"/>
    <n v="0"/>
    <d v="2026-02-21T00:00:00"/>
    <n v="1"/>
    <s v="Within SLA"/>
    <x v="0"/>
    <n v="0"/>
    <n v="0"/>
    <n v="0"/>
    <n v="0"/>
    <n v="0"/>
  </r>
  <r>
    <s v="TXN002213"/>
    <n v="6954.49"/>
    <e v="#N/A"/>
    <s v="SUCCESS"/>
    <e v="#N/A"/>
    <n v="0"/>
    <s v="missing"/>
    <s v="Not Duplicate"/>
    <s v="not processed"/>
    <s v="not processed"/>
    <s v="missing"/>
    <s v="not processed"/>
    <s v="not processed"/>
    <s v="Not Processed"/>
    <x v="2"/>
    <n v="1"/>
    <n v="0"/>
    <n v="0"/>
    <n v="0"/>
    <n v="0"/>
  </r>
  <r>
    <s v="TXN002214"/>
    <n v="45279.47"/>
    <n v="45279.47"/>
    <s v="SUCCESS"/>
    <s v="SUCCESS"/>
    <n v="1"/>
    <s v="found"/>
    <s v="Not Duplicate"/>
    <s v="match"/>
    <s v="match"/>
    <n v="0"/>
    <d v="2026-01-21T00:00:00"/>
    <n v="1"/>
    <s v="Within SLA"/>
    <x v="3"/>
    <n v="0"/>
    <n v="0"/>
    <n v="0"/>
    <n v="0"/>
    <n v="0"/>
  </r>
  <r>
    <s v="TXN002215"/>
    <n v="3030.29"/>
    <n v="3030.29"/>
    <s v="SUCCESS"/>
    <s v="SUCCESS"/>
    <n v="1"/>
    <s v="found"/>
    <s v="Not Duplicate"/>
    <s v="match"/>
    <s v="match"/>
    <n v="0"/>
    <d v="2026-02-25T00:00:00"/>
    <n v="0"/>
    <s v="Within SLA"/>
    <x v="2"/>
    <n v="0"/>
    <n v="0"/>
    <n v="0"/>
    <n v="0"/>
    <n v="0"/>
  </r>
  <r>
    <s v="TXN002216"/>
    <n v="8509.9599999999991"/>
    <n v="8509.9599999999991"/>
    <s v="SUCCESS"/>
    <s v="SUCCESS"/>
    <n v="1"/>
    <s v="found"/>
    <s v="Not Duplicate"/>
    <s v="match"/>
    <s v="match"/>
    <n v="0"/>
    <d v="2026-01-23T00:00:00"/>
    <n v="3"/>
    <s v="SLA Breached"/>
    <x v="0"/>
    <n v="0"/>
    <n v="0"/>
    <n v="0"/>
    <n v="0"/>
    <n v="1"/>
  </r>
  <r>
    <s v="TXN002217"/>
    <n v="3140"/>
    <n v="3140"/>
    <s v="SUCCESS"/>
    <s v="SUCCESS"/>
    <n v="1"/>
    <s v="found"/>
    <s v="Not Duplicate"/>
    <s v="match"/>
    <s v="match"/>
    <n v="0"/>
    <d v="2026-02-01T00:00:00"/>
    <n v="0"/>
    <s v="Within SLA"/>
    <x v="0"/>
    <n v="0"/>
    <n v="0"/>
    <n v="0"/>
    <n v="0"/>
    <n v="0"/>
  </r>
  <r>
    <s v="TXN002218"/>
    <n v="4571.5200000000004"/>
    <n v="4571.5200000000004"/>
    <s v="SUCCESS"/>
    <s v="SUCCESS"/>
    <n v="1"/>
    <s v="found"/>
    <s v="Not Duplicate"/>
    <s v="match"/>
    <s v="match"/>
    <n v="0"/>
    <d v="2026-03-30T00:00:00"/>
    <n v="3"/>
    <s v="SLA Breached"/>
    <x v="0"/>
    <n v="0"/>
    <n v="0"/>
    <n v="0"/>
    <n v="0"/>
    <n v="1"/>
  </r>
  <r>
    <s v="TXN002219"/>
    <n v="10055.58"/>
    <n v="10055.58"/>
    <s v="SUCCESS"/>
    <s v="SUCCESS"/>
    <n v="1"/>
    <s v="found"/>
    <s v="Not Duplicate"/>
    <s v="match"/>
    <s v="match"/>
    <n v="0"/>
    <d v="2026-03-21T00:00:00"/>
    <n v="2"/>
    <s v="Within SLA"/>
    <x v="0"/>
    <n v="0"/>
    <n v="0"/>
    <n v="0"/>
    <n v="0"/>
    <n v="0"/>
  </r>
  <r>
    <s v="TXN002220"/>
    <n v="3030.79"/>
    <n v="3030.79"/>
    <s v="SUCCESS"/>
    <s v="SUCCESS"/>
    <n v="1"/>
    <s v="found"/>
    <s v="Not Duplicate"/>
    <s v="match"/>
    <s v="match"/>
    <n v="0"/>
    <d v="2026-01-16T00:00:00"/>
    <n v="0"/>
    <s v="Within SLA"/>
    <x v="3"/>
    <n v="0"/>
    <n v="0"/>
    <n v="0"/>
    <n v="0"/>
    <n v="0"/>
  </r>
  <r>
    <s v="TXN002221"/>
    <n v="6382.19"/>
    <n v="6382.19"/>
    <s v="SUCCESS"/>
    <s v="SUCCESS"/>
    <n v="1"/>
    <s v="found"/>
    <s v="Not Duplicate"/>
    <s v="match"/>
    <s v="match"/>
    <n v="0"/>
    <d v="2026-02-02T00:00:00"/>
    <n v="3"/>
    <s v="SLA Breached"/>
    <x v="0"/>
    <n v="0"/>
    <n v="0"/>
    <n v="0"/>
    <n v="0"/>
    <n v="1"/>
  </r>
  <r>
    <s v="TXN002222"/>
    <n v="336.74"/>
    <n v="336.74"/>
    <s v="SUCCESS"/>
    <s v="SUCCESS"/>
    <n v="1"/>
    <s v="found"/>
    <s v="Not Duplicate"/>
    <s v="match"/>
    <s v="match"/>
    <n v="0"/>
    <d v="2026-02-17T00:00:00"/>
    <n v="0"/>
    <s v="Within SLA"/>
    <x v="0"/>
    <n v="0"/>
    <n v="0"/>
    <n v="0"/>
    <n v="0"/>
    <n v="0"/>
  </r>
  <r>
    <s v="TXN002223"/>
    <n v="1634.91"/>
    <n v="1634.91"/>
    <s v="SUCCESS"/>
    <s v="SUCCESS"/>
    <n v="1"/>
    <s v="found"/>
    <s v="Not Duplicate"/>
    <s v="match"/>
    <s v="match"/>
    <n v="0"/>
    <d v="2026-02-25T00:00:00"/>
    <n v="1"/>
    <s v="Within SLA"/>
    <x v="0"/>
    <n v="0"/>
    <n v="0"/>
    <n v="0"/>
    <n v="0"/>
    <n v="0"/>
  </r>
  <r>
    <s v="TXN002224"/>
    <n v="6707.83"/>
    <n v="6707.83"/>
    <s v="SUCCESS"/>
    <s v="SUCCESS"/>
    <n v="2"/>
    <s v="found"/>
    <s v="Duplicate"/>
    <s v="match"/>
    <s v="match"/>
    <n v="0"/>
    <d v="2026-02-19T00:00:00"/>
    <n v="0"/>
    <s v="Within SLA"/>
    <x v="2"/>
    <n v="0"/>
    <n v="1"/>
    <n v="0"/>
    <n v="0"/>
    <n v="0"/>
  </r>
  <r>
    <s v="TXN002225"/>
    <n v="32666.95"/>
    <n v="32666.95"/>
    <s v="SUCCESS"/>
    <s v="SUCCESS"/>
    <n v="1"/>
    <s v="found"/>
    <s v="Not Duplicate"/>
    <s v="match"/>
    <s v="match"/>
    <n v="0"/>
    <d v="2026-01-31T00:00:00"/>
    <n v="3"/>
    <s v="SLA Breached"/>
    <x v="0"/>
    <n v="0"/>
    <n v="0"/>
    <n v="0"/>
    <n v="0"/>
    <n v="1"/>
  </r>
  <r>
    <s v="TXN002226"/>
    <n v="1815.02"/>
    <n v="1815.02"/>
    <s v="SUCCESS"/>
    <s v="SUCCESS"/>
    <n v="1"/>
    <s v="found"/>
    <s v="Not Duplicate"/>
    <s v="match"/>
    <s v="match"/>
    <n v="0"/>
    <d v="2026-02-25T00:00:00"/>
    <n v="2"/>
    <s v="Within SLA"/>
    <x v="0"/>
    <n v="0"/>
    <n v="0"/>
    <n v="0"/>
    <n v="0"/>
    <n v="0"/>
  </r>
  <r>
    <s v="TXN002227"/>
    <n v="1644.01"/>
    <n v="1644.01"/>
    <s v="SUCCESS"/>
    <s v="SUCCESS"/>
    <n v="1"/>
    <s v="found"/>
    <s v="Not Duplicate"/>
    <s v="match"/>
    <s v="match"/>
    <n v="0"/>
    <d v="2026-02-06T00:00:00"/>
    <n v="3"/>
    <s v="SLA Breached"/>
    <x v="0"/>
    <n v="0"/>
    <n v="0"/>
    <n v="0"/>
    <n v="0"/>
    <n v="1"/>
  </r>
  <r>
    <s v="TXN002228"/>
    <n v="4615.41"/>
    <n v="4615.41"/>
    <s v="SUCCESS"/>
    <s v="SUCCESS"/>
    <n v="1"/>
    <s v="found"/>
    <s v="Not Duplicate"/>
    <s v="match"/>
    <s v="match"/>
    <n v="0"/>
    <d v="2026-01-25T00:00:00"/>
    <n v="2"/>
    <s v="Within SLA"/>
    <x v="1"/>
    <n v="0"/>
    <n v="0"/>
    <n v="0"/>
    <n v="0"/>
    <n v="0"/>
  </r>
  <r>
    <s v="TXN002229"/>
    <n v="9149.2999999999993"/>
    <n v="9149.2999999999993"/>
    <s v="SUCCESS"/>
    <s v="SUCCESS"/>
    <n v="1"/>
    <s v="found"/>
    <s v="Not Duplicate"/>
    <s v="match"/>
    <s v="match"/>
    <n v="0"/>
    <d v="2026-02-18T00:00:00"/>
    <n v="2"/>
    <s v="Within SLA"/>
    <x v="3"/>
    <n v="0"/>
    <n v="0"/>
    <n v="0"/>
    <n v="0"/>
    <n v="0"/>
  </r>
  <r>
    <s v="TXN002230"/>
    <n v="8663.0499999999993"/>
    <n v="8663.0499999999993"/>
    <s v="SUCCESS"/>
    <s v="FAILED"/>
    <n v="1"/>
    <s v="found"/>
    <s v="Not Duplicate"/>
    <s v="match"/>
    <s v="mismatch"/>
    <n v="0"/>
    <d v="2026-02-06T00:00:00"/>
    <n v="1"/>
    <s v="Within SLA"/>
    <x v="1"/>
    <n v="0"/>
    <n v="0"/>
    <n v="0"/>
    <n v="1"/>
    <n v="0"/>
  </r>
  <r>
    <s v="TXN002231"/>
    <n v="2320.0700000000002"/>
    <n v="2320.0700000000002"/>
    <s v="FAILED"/>
    <s v="FAILED"/>
    <n v="1"/>
    <s v="found"/>
    <s v="Not Duplicate"/>
    <s v="match"/>
    <s v="match"/>
    <n v="0"/>
    <d v="2026-02-24T00:00:00"/>
    <n v="1"/>
    <s v="Within SLA"/>
    <x v="2"/>
    <n v="0"/>
    <n v="0"/>
    <n v="0"/>
    <n v="0"/>
    <n v="0"/>
  </r>
  <r>
    <s v="TXN002232"/>
    <n v="5328.9"/>
    <n v="5328.9"/>
    <s v="SUCCESS"/>
    <s v="SUCCESS"/>
    <n v="1"/>
    <s v="found"/>
    <s v="Not Duplicate"/>
    <s v="match"/>
    <s v="match"/>
    <n v="0"/>
    <d v="2026-03-28T00:00:00"/>
    <n v="2"/>
    <s v="Within SLA"/>
    <x v="3"/>
    <n v="0"/>
    <n v="0"/>
    <n v="0"/>
    <n v="0"/>
    <n v="0"/>
  </r>
  <r>
    <s v="TXN002233"/>
    <n v="21337.86"/>
    <n v="21337.86"/>
    <s v="SUCCESS"/>
    <s v="SUCCESS"/>
    <n v="1"/>
    <s v="found"/>
    <s v="Not Duplicate"/>
    <s v="match"/>
    <s v="match"/>
    <n v="0"/>
    <d v="2026-03-09T00:00:00"/>
    <n v="3"/>
    <s v="SLA Breached"/>
    <x v="0"/>
    <n v="0"/>
    <n v="0"/>
    <n v="0"/>
    <n v="0"/>
    <n v="1"/>
  </r>
  <r>
    <s v="TXN002234"/>
    <n v="1261.93"/>
    <n v="1261.93"/>
    <s v="SUCCESS"/>
    <s v="SUCCESS"/>
    <n v="1"/>
    <s v="found"/>
    <s v="Not Duplicate"/>
    <s v="match"/>
    <s v="match"/>
    <n v="0"/>
    <d v="2026-03-17T00:00:00"/>
    <n v="0"/>
    <s v="Within SLA"/>
    <x v="0"/>
    <n v="0"/>
    <n v="0"/>
    <n v="0"/>
    <n v="0"/>
    <n v="0"/>
  </r>
  <r>
    <s v="TXN002235"/>
    <n v="10269.84"/>
    <n v="10269.84"/>
    <s v="SUCCESS"/>
    <s v="SUCCESS"/>
    <n v="1"/>
    <s v="found"/>
    <s v="Not Duplicate"/>
    <s v="match"/>
    <s v="match"/>
    <n v="0"/>
    <d v="2026-01-28T00:00:00"/>
    <n v="3"/>
    <s v="SLA Breached"/>
    <x v="1"/>
    <n v="0"/>
    <n v="0"/>
    <n v="0"/>
    <n v="0"/>
    <n v="1"/>
  </r>
  <r>
    <s v="TXN002236"/>
    <n v="585.05999999999995"/>
    <n v="585.05999999999995"/>
    <s v="SUCCESS"/>
    <s v="SUCCESS"/>
    <n v="1"/>
    <s v="found"/>
    <s v="Not Duplicate"/>
    <s v="match"/>
    <s v="match"/>
    <n v="0"/>
    <d v="2026-02-11T00:00:00"/>
    <n v="1"/>
    <s v="Within SLA"/>
    <x v="2"/>
    <n v="0"/>
    <n v="0"/>
    <n v="0"/>
    <n v="0"/>
    <n v="0"/>
  </r>
  <r>
    <s v="TXN002237"/>
    <n v="7161.35"/>
    <n v="7161.35"/>
    <s v="SUCCESS"/>
    <s v="SUCCESS"/>
    <n v="2"/>
    <s v="found"/>
    <s v="Duplicate"/>
    <s v="match"/>
    <s v="match"/>
    <n v="0"/>
    <d v="2026-03-26T00:00:00"/>
    <n v="1"/>
    <s v="Within SLA"/>
    <x v="0"/>
    <n v="0"/>
    <n v="1"/>
    <n v="0"/>
    <n v="0"/>
    <n v="0"/>
  </r>
  <r>
    <s v="TXN002238"/>
    <n v="2270.08"/>
    <n v="2270.08"/>
    <s v="SUCCESS"/>
    <s v="SUCCESS"/>
    <n v="1"/>
    <s v="found"/>
    <s v="Not Duplicate"/>
    <s v="match"/>
    <s v="match"/>
    <n v="0"/>
    <d v="2026-01-11T00:00:00"/>
    <n v="0"/>
    <s v="Within SLA"/>
    <x v="1"/>
    <n v="0"/>
    <n v="0"/>
    <n v="0"/>
    <n v="0"/>
    <n v="0"/>
  </r>
  <r>
    <s v="TXN002239"/>
    <n v="5756.91"/>
    <n v="5756.91"/>
    <s v="SUCCESS"/>
    <s v="SUCCESS"/>
    <n v="1"/>
    <s v="found"/>
    <s v="Not Duplicate"/>
    <s v="match"/>
    <s v="match"/>
    <n v="0"/>
    <d v="2026-03-27T00:00:00"/>
    <n v="1"/>
    <s v="Within SLA"/>
    <x v="2"/>
    <n v="0"/>
    <n v="0"/>
    <n v="0"/>
    <n v="0"/>
    <n v="0"/>
  </r>
  <r>
    <s v="TXN002240"/>
    <n v="3069.5"/>
    <n v="3069.5"/>
    <s v="SUCCESS"/>
    <s v="SUCCESS"/>
    <n v="1"/>
    <s v="found"/>
    <s v="Not Duplicate"/>
    <s v="match"/>
    <s v="match"/>
    <n v="0"/>
    <d v="2026-01-25T00:00:00"/>
    <n v="2"/>
    <s v="Within SLA"/>
    <x v="0"/>
    <n v="0"/>
    <n v="0"/>
    <n v="0"/>
    <n v="0"/>
    <n v="0"/>
  </r>
  <r>
    <s v="TXN002241"/>
    <n v="2293.1799999999998"/>
    <n v="2293.1799999999998"/>
    <s v="SUCCESS"/>
    <s v="SUCCESS"/>
    <n v="1"/>
    <s v="found"/>
    <s v="Not Duplicate"/>
    <s v="match"/>
    <s v="match"/>
    <n v="0"/>
    <d v="2026-03-07T00:00:00"/>
    <n v="1"/>
    <s v="Within SLA"/>
    <x v="1"/>
    <n v="0"/>
    <n v="0"/>
    <n v="0"/>
    <n v="0"/>
    <n v="0"/>
  </r>
  <r>
    <s v="TXN002242"/>
    <n v="2362.19"/>
    <n v="2362.19"/>
    <s v="SUCCESS"/>
    <s v="SUCCESS"/>
    <n v="1"/>
    <s v="found"/>
    <s v="Not Duplicate"/>
    <s v="match"/>
    <s v="match"/>
    <n v="0"/>
    <d v="2026-04-02T00:00:00"/>
    <n v="3"/>
    <s v="SLA Breached"/>
    <x v="1"/>
    <n v="0"/>
    <n v="0"/>
    <n v="0"/>
    <n v="0"/>
    <n v="1"/>
  </r>
  <r>
    <s v="TXN002243"/>
    <n v="727.88"/>
    <n v="727.88"/>
    <s v="SUCCESS"/>
    <s v="SUCCESS"/>
    <n v="1"/>
    <s v="found"/>
    <s v="Not Duplicate"/>
    <s v="match"/>
    <s v="match"/>
    <n v="0"/>
    <d v="2026-01-02T00:00:00"/>
    <n v="0"/>
    <s v="Within SLA"/>
    <x v="1"/>
    <n v="0"/>
    <n v="0"/>
    <n v="0"/>
    <n v="0"/>
    <n v="0"/>
  </r>
  <r>
    <s v="TXN002244"/>
    <n v="17854.830000000002"/>
    <n v="17854.830000000002"/>
    <s v="SUCCESS"/>
    <s v="SUCCESS"/>
    <n v="1"/>
    <s v="found"/>
    <s v="Not Duplicate"/>
    <s v="match"/>
    <s v="match"/>
    <n v="0"/>
    <d v="2026-03-05T00:00:00"/>
    <n v="3"/>
    <s v="SLA Breached"/>
    <x v="4"/>
    <n v="0"/>
    <n v="0"/>
    <n v="0"/>
    <n v="0"/>
    <n v="1"/>
  </r>
  <r>
    <s v="TXN002245"/>
    <n v="1697.5"/>
    <n v="1697.5"/>
    <s v="SUCCESS"/>
    <s v="SUCCESS"/>
    <n v="1"/>
    <s v="found"/>
    <s v="Not Duplicate"/>
    <s v="match"/>
    <s v="match"/>
    <n v="0"/>
    <d v="2026-01-26T00:00:00"/>
    <n v="1"/>
    <s v="Within SLA"/>
    <x v="0"/>
    <n v="0"/>
    <n v="0"/>
    <n v="0"/>
    <n v="0"/>
    <n v="0"/>
  </r>
  <r>
    <s v="TXN002246"/>
    <n v="1406.27"/>
    <n v="1406.27"/>
    <s v="SUCCESS"/>
    <s v="SUCCESS"/>
    <n v="2"/>
    <s v="found"/>
    <s v="Duplicate"/>
    <s v="match"/>
    <s v="match"/>
    <n v="0"/>
    <d v="2026-02-25T00:00:00"/>
    <n v="0"/>
    <s v="Within SLA"/>
    <x v="3"/>
    <n v="0"/>
    <n v="1"/>
    <n v="0"/>
    <n v="0"/>
    <n v="0"/>
  </r>
  <r>
    <s v="TXN002247"/>
    <n v="4208.01"/>
    <n v="4208.01"/>
    <s v="SUCCESS"/>
    <s v="SUCCESS"/>
    <n v="1"/>
    <s v="found"/>
    <s v="Not Duplicate"/>
    <s v="match"/>
    <s v="match"/>
    <n v="0"/>
    <d v="2026-01-17T00:00:00"/>
    <n v="3"/>
    <s v="SLA Breached"/>
    <x v="0"/>
    <n v="0"/>
    <n v="0"/>
    <n v="0"/>
    <n v="0"/>
    <n v="1"/>
  </r>
  <r>
    <s v="TXN002248"/>
    <n v="1035.19"/>
    <n v="1035.19"/>
    <s v="FAILED"/>
    <s v="FAILED"/>
    <n v="1"/>
    <s v="found"/>
    <s v="Not Duplicate"/>
    <s v="match"/>
    <s v="match"/>
    <n v="0"/>
    <d v="2026-01-31T00:00:00"/>
    <n v="1"/>
    <s v="Within SLA"/>
    <x v="0"/>
    <n v="0"/>
    <n v="0"/>
    <n v="0"/>
    <n v="0"/>
    <n v="0"/>
  </r>
  <r>
    <s v="TXN002249"/>
    <n v="2077.4"/>
    <n v="2077.4"/>
    <s v="SUCCESS"/>
    <s v="SUCCESS"/>
    <n v="1"/>
    <s v="found"/>
    <s v="Not Duplicate"/>
    <s v="match"/>
    <s v="match"/>
    <n v="0"/>
    <d v="2026-01-25T00:00:00"/>
    <n v="0"/>
    <s v="Within SLA"/>
    <x v="2"/>
    <n v="0"/>
    <n v="0"/>
    <n v="0"/>
    <n v="0"/>
    <n v="0"/>
  </r>
  <r>
    <s v="TXN002250"/>
    <n v="9299.99"/>
    <n v="9299.99"/>
    <s v="SUCCESS"/>
    <s v="SUCCESS"/>
    <n v="1"/>
    <s v="found"/>
    <s v="Not Duplicate"/>
    <s v="match"/>
    <s v="match"/>
    <n v="0"/>
    <d v="2026-02-03T00:00:00"/>
    <n v="0"/>
    <s v="Within SLA"/>
    <x v="0"/>
    <n v="0"/>
    <n v="0"/>
    <n v="0"/>
    <n v="0"/>
    <n v="0"/>
  </r>
  <r>
    <s v="TXN002251"/>
    <n v="2228.87"/>
    <n v="2228.87"/>
    <s v="SUCCESS"/>
    <s v="SUCCESS"/>
    <n v="1"/>
    <s v="found"/>
    <s v="Not Duplicate"/>
    <s v="match"/>
    <s v="match"/>
    <n v="0"/>
    <d v="2026-03-14T00:00:00"/>
    <n v="0"/>
    <s v="Within SLA"/>
    <x v="1"/>
    <n v="0"/>
    <n v="0"/>
    <n v="0"/>
    <n v="0"/>
    <n v="0"/>
  </r>
  <r>
    <s v="TXN002252"/>
    <n v="5188.7700000000004"/>
    <n v="5188.7700000000004"/>
    <s v="SUCCESS"/>
    <s v="SUCCESS"/>
    <n v="1"/>
    <s v="found"/>
    <s v="Not Duplicate"/>
    <s v="match"/>
    <s v="match"/>
    <n v="0"/>
    <d v="2026-03-11T00:00:00"/>
    <n v="0"/>
    <s v="Within SLA"/>
    <x v="0"/>
    <n v="0"/>
    <n v="0"/>
    <n v="0"/>
    <n v="0"/>
    <n v="0"/>
  </r>
  <r>
    <s v="TXN002253"/>
    <n v="3914.77"/>
    <n v="3914.77"/>
    <s v="SUCCESS"/>
    <s v="SUCCESS"/>
    <n v="1"/>
    <s v="found"/>
    <s v="Not Duplicate"/>
    <s v="match"/>
    <s v="match"/>
    <n v="0"/>
    <d v="2026-02-12T00:00:00"/>
    <n v="3"/>
    <s v="SLA Breached"/>
    <x v="0"/>
    <n v="0"/>
    <n v="0"/>
    <n v="0"/>
    <n v="0"/>
    <n v="1"/>
  </r>
  <r>
    <s v="TXN002254"/>
    <n v="52386.42"/>
    <n v="52386.42"/>
    <s v="SUCCESS"/>
    <s v="SUCCESS"/>
    <n v="1"/>
    <s v="found"/>
    <s v="Not Duplicate"/>
    <s v="match"/>
    <s v="match"/>
    <n v="0"/>
    <d v="2026-03-18T00:00:00"/>
    <n v="1"/>
    <s v="Within SLA"/>
    <x v="0"/>
    <n v="0"/>
    <n v="0"/>
    <n v="0"/>
    <n v="0"/>
    <n v="0"/>
  </r>
  <r>
    <s v="TXN002255"/>
    <n v="32359.9"/>
    <n v="32359.9"/>
    <s v="SUCCESS"/>
    <s v="SUCCESS"/>
    <n v="1"/>
    <s v="found"/>
    <s v="Not Duplicate"/>
    <s v="match"/>
    <s v="match"/>
    <n v="0"/>
    <d v="2026-02-08T00:00:00"/>
    <n v="2"/>
    <s v="Within SLA"/>
    <x v="0"/>
    <n v="0"/>
    <n v="0"/>
    <n v="0"/>
    <n v="0"/>
    <n v="0"/>
  </r>
  <r>
    <s v="TXN002256"/>
    <n v="73775.240000000005"/>
    <n v="73775.240000000005"/>
    <s v="SUCCESS"/>
    <s v="SUCCESS"/>
    <n v="1"/>
    <s v="found"/>
    <s v="Not Duplicate"/>
    <s v="match"/>
    <s v="match"/>
    <n v="0"/>
    <d v="2026-02-07T00:00:00"/>
    <n v="0"/>
    <s v="Within SLA"/>
    <x v="3"/>
    <n v="0"/>
    <n v="0"/>
    <n v="0"/>
    <n v="0"/>
    <n v="0"/>
  </r>
  <r>
    <s v="TXN002257"/>
    <n v="674.1"/>
    <n v="674.1"/>
    <s v="SUCCESS"/>
    <s v="SUCCESS"/>
    <n v="1"/>
    <s v="found"/>
    <s v="Not Duplicate"/>
    <s v="match"/>
    <s v="match"/>
    <n v="0"/>
    <d v="2026-03-28T00:00:00"/>
    <n v="0"/>
    <s v="Within SLA"/>
    <x v="1"/>
    <n v="0"/>
    <n v="0"/>
    <n v="0"/>
    <n v="0"/>
    <n v="0"/>
  </r>
  <r>
    <s v="TXN002258"/>
    <n v="15502.88"/>
    <n v="15502.88"/>
    <s v="SUCCESS"/>
    <s v="SUCCESS"/>
    <n v="1"/>
    <s v="found"/>
    <s v="Not Duplicate"/>
    <s v="match"/>
    <s v="match"/>
    <n v="0"/>
    <d v="2026-01-31T00:00:00"/>
    <n v="2"/>
    <s v="Within SLA"/>
    <x v="0"/>
    <n v="0"/>
    <n v="0"/>
    <n v="0"/>
    <n v="0"/>
    <n v="0"/>
  </r>
  <r>
    <s v="TXN002259"/>
    <n v="83185.990000000005"/>
    <n v="83185.990000000005"/>
    <s v="SUCCESS"/>
    <s v="SUCCESS"/>
    <n v="1"/>
    <s v="found"/>
    <s v="Not Duplicate"/>
    <s v="match"/>
    <s v="match"/>
    <n v="0"/>
    <d v="2026-01-23T00:00:00"/>
    <n v="5"/>
    <s v="SLA Breached"/>
    <x v="2"/>
    <n v="0"/>
    <n v="0"/>
    <n v="0"/>
    <n v="0"/>
    <n v="1"/>
  </r>
  <r>
    <s v="TXN002260"/>
    <n v="6729.1"/>
    <n v="6729.1"/>
    <s v="SUCCESS"/>
    <s v="SUCCESS"/>
    <n v="1"/>
    <s v="found"/>
    <s v="Not Duplicate"/>
    <s v="match"/>
    <s v="match"/>
    <n v="0"/>
    <d v="2026-01-05T00:00:00"/>
    <n v="2"/>
    <s v="Within SLA"/>
    <x v="0"/>
    <n v="0"/>
    <n v="0"/>
    <n v="0"/>
    <n v="0"/>
    <n v="0"/>
  </r>
  <r>
    <s v="TXN002261"/>
    <n v="4500.9399999999996"/>
    <n v="4500.9399999999996"/>
    <s v="SUCCESS"/>
    <s v="SUCCESS"/>
    <n v="1"/>
    <s v="found"/>
    <s v="Not Duplicate"/>
    <s v="match"/>
    <s v="match"/>
    <n v="0"/>
    <d v="2026-01-28T00:00:00"/>
    <n v="2"/>
    <s v="Within SLA"/>
    <x v="4"/>
    <n v="0"/>
    <n v="0"/>
    <n v="0"/>
    <n v="0"/>
    <n v="0"/>
  </r>
  <r>
    <s v="TXN002262"/>
    <n v="7603.47"/>
    <n v="9124.16"/>
    <s v="SUCCESS"/>
    <s v="SUCCESS"/>
    <n v="1"/>
    <s v="found"/>
    <s v="Not Duplicate"/>
    <s v="mismatch"/>
    <s v="match"/>
    <n v="1520.6899999999996"/>
    <d v="2026-02-12T00:00:00"/>
    <n v="1"/>
    <s v="Within SLA"/>
    <x v="4"/>
    <n v="0"/>
    <n v="0"/>
    <n v="1"/>
    <n v="0"/>
    <n v="0"/>
  </r>
  <r>
    <s v="TXN002263"/>
    <n v="3603.47"/>
    <n v="3603.47"/>
    <s v="SUCCESS"/>
    <s v="SUCCESS"/>
    <n v="1"/>
    <s v="found"/>
    <s v="Not Duplicate"/>
    <s v="match"/>
    <s v="match"/>
    <n v="0"/>
    <d v="2026-02-24T00:00:00"/>
    <n v="0"/>
    <s v="Within SLA"/>
    <x v="0"/>
    <n v="0"/>
    <n v="0"/>
    <n v="0"/>
    <n v="0"/>
    <n v="0"/>
  </r>
  <r>
    <s v="TXN002264"/>
    <n v="9774.15"/>
    <n v="9774.15"/>
    <s v="SUCCESS"/>
    <s v="SUCCESS"/>
    <n v="1"/>
    <s v="found"/>
    <s v="Not Duplicate"/>
    <s v="match"/>
    <s v="match"/>
    <n v="0"/>
    <d v="2026-02-12T00:00:00"/>
    <n v="0"/>
    <s v="Within SLA"/>
    <x v="4"/>
    <n v="0"/>
    <n v="0"/>
    <n v="0"/>
    <n v="0"/>
    <n v="0"/>
  </r>
  <r>
    <s v="TXN002265"/>
    <n v="11819.71"/>
    <n v="11819.71"/>
    <s v="SUCCESS"/>
    <s v="SUCCESS"/>
    <n v="1"/>
    <s v="found"/>
    <s v="Not Duplicate"/>
    <s v="match"/>
    <s v="match"/>
    <n v="0"/>
    <d v="2026-02-19T00:00:00"/>
    <n v="0"/>
    <s v="Within SLA"/>
    <x v="3"/>
    <n v="0"/>
    <n v="0"/>
    <n v="0"/>
    <n v="0"/>
    <n v="0"/>
  </r>
  <r>
    <s v="TXN002266"/>
    <n v="27180.03"/>
    <n v="27180.03"/>
    <s v="SUCCESS"/>
    <s v="SUCCESS"/>
    <n v="1"/>
    <s v="found"/>
    <s v="Not Duplicate"/>
    <s v="match"/>
    <s v="match"/>
    <n v="0"/>
    <d v="2026-01-13T00:00:00"/>
    <n v="0"/>
    <s v="Within SLA"/>
    <x v="0"/>
    <n v="0"/>
    <n v="0"/>
    <n v="0"/>
    <n v="0"/>
    <n v="0"/>
  </r>
  <r>
    <s v="TXN002267"/>
    <n v="570.24"/>
    <n v="570.24"/>
    <s v="SUCCESS"/>
    <s v="SUCCESS"/>
    <n v="1"/>
    <s v="found"/>
    <s v="Not Duplicate"/>
    <s v="match"/>
    <s v="match"/>
    <n v="0"/>
    <d v="2026-03-28T00:00:00"/>
    <n v="0"/>
    <s v="Within SLA"/>
    <x v="0"/>
    <n v="0"/>
    <n v="0"/>
    <n v="0"/>
    <n v="0"/>
    <n v="0"/>
  </r>
  <r>
    <s v="TXN002268"/>
    <n v="297.47000000000003"/>
    <n v="297.47000000000003"/>
    <s v="SUCCESS"/>
    <s v="SUCCESS"/>
    <n v="1"/>
    <s v="found"/>
    <s v="Not Duplicate"/>
    <s v="match"/>
    <s v="match"/>
    <n v="0"/>
    <d v="2026-01-26T00:00:00"/>
    <n v="1"/>
    <s v="Within SLA"/>
    <x v="0"/>
    <n v="0"/>
    <n v="0"/>
    <n v="0"/>
    <n v="0"/>
    <n v="0"/>
  </r>
  <r>
    <s v="TXN002269"/>
    <n v="5381.91"/>
    <n v="5381.91"/>
    <s v="SUCCESS"/>
    <s v="SUCCESS"/>
    <n v="1"/>
    <s v="found"/>
    <s v="Not Duplicate"/>
    <s v="match"/>
    <s v="match"/>
    <n v="0"/>
    <d v="2026-02-07T00:00:00"/>
    <n v="3"/>
    <s v="SLA Breached"/>
    <x v="1"/>
    <n v="0"/>
    <n v="0"/>
    <n v="0"/>
    <n v="0"/>
    <n v="1"/>
  </r>
  <r>
    <s v="TXN002270"/>
    <n v="6036.07"/>
    <n v="6036.07"/>
    <s v="SUCCESS"/>
    <s v="SUCCESS"/>
    <n v="1"/>
    <s v="found"/>
    <s v="Not Duplicate"/>
    <s v="match"/>
    <s v="match"/>
    <n v="0"/>
    <d v="2026-02-08T00:00:00"/>
    <n v="3"/>
    <s v="SLA Breached"/>
    <x v="0"/>
    <n v="0"/>
    <n v="0"/>
    <n v="0"/>
    <n v="0"/>
    <n v="1"/>
  </r>
  <r>
    <s v="TXN002271"/>
    <n v="2445.29"/>
    <n v="2445.29"/>
    <s v="FAILED"/>
    <s v="FAILED"/>
    <n v="1"/>
    <s v="found"/>
    <s v="Not Duplicate"/>
    <s v="match"/>
    <s v="match"/>
    <n v="0"/>
    <d v="2026-01-07T00:00:00"/>
    <n v="2"/>
    <s v="Within SLA"/>
    <x v="0"/>
    <n v="0"/>
    <n v="0"/>
    <n v="0"/>
    <n v="0"/>
    <n v="0"/>
  </r>
  <r>
    <s v="TXN002272"/>
    <n v="6429.94"/>
    <n v="6429.94"/>
    <s v="SUCCESS"/>
    <s v="SUCCESS"/>
    <n v="1"/>
    <s v="found"/>
    <s v="Not Duplicate"/>
    <s v="match"/>
    <s v="match"/>
    <n v="0"/>
    <d v="2026-01-21T00:00:00"/>
    <n v="2"/>
    <s v="Within SLA"/>
    <x v="3"/>
    <n v="0"/>
    <n v="0"/>
    <n v="0"/>
    <n v="0"/>
    <n v="0"/>
  </r>
  <r>
    <s v="TXN002273"/>
    <n v="2016.3"/>
    <n v="2016.3"/>
    <s v="SUCCESS"/>
    <s v="SUCCESS"/>
    <n v="1"/>
    <s v="found"/>
    <s v="Not Duplicate"/>
    <s v="match"/>
    <s v="match"/>
    <n v="0"/>
    <d v="2026-02-19T00:00:00"/>
    <n v="3"/>
    <s v="SLA Breached"/>
    <x v="3"/>
    <n v="0"/>
    <n v="0"/>
    <n v="0"/>
    <n v="0"/>
    <n v="1"/>
  </r>
  <r>
    <s v="TXN002274"/>
    <n v="24841.59"/>
    <n v="24841.59"/>
    <s v="SUCCESS"/>
    <s v="SUCCESS"/>
    <n v="1"/>
    <s v="found"/>
    <s v="Not Duplicate"/>
    <s v="match"/>
    <s v="match"/>
    <n v="0"/>
    <d v="2026-02-08T00:00:00"/>
    <n v="0"/>
    <s v="Within SLA"/>
    <x v="3"/>
    <n v="0"/>
    <n v="0"/>
    <n v="0"/>
    <n v="0"/>
    <n v="0"/>
  </r>
  <r>
    <s v="TXN002275"/>
    <n v="2119.94"/>
    <e v="#N/A"/>
    <s v="SUCCESS"/>
    <e v="#N/A"/>
    <n v="0"/>
    <s v="missing"/>
    <s v="Not Duplicate"/>
    <s v="not processed"/>
    <s v="not processed"/>
    <s v="missing"/>
    <s v="not processed"/>
    <s v="not processed"/>
    <s v="Not Processed"/>
    <x v="0"/>
    <n v="1"/>
    <n v="0"/>
    <n v="0"/>
    <n v="0"/>
    <n v="0"/>
  </r>
  <r>
    <s v="TXN002276"/>
    <n v="22417.37"/>
    <n v="22417.37"/>
    <s v="SUCCESS"/>
    <s v="FAILED"/>
    <n v="1"/>
    <s v="found"/>
    <s v="Not Duplicate"/>
    <s v="match"/>
    <s v="mismatch"/>
    <n v="0"/>
    <d v="2026-02-15T00:00:00"/>
    <n v="3"/>
    <s v="SLA Breached"/>
    <x v="1"/>
    <n v="0"/>
    <n v="0"/>
    <n v="0"/>
    <n v="1"/>
    <n v="1"/>
  </r>
  <r>
    <s v="TXN002277"/>
    <n v="924.9"/>
    <n v="924.9"/>
    <s v="SUCCESS"/>
    <s v="SUCCESS"/>
    <n v="1"/>
    <s v="found"/>
    <s v="Not Duplicate"/>
    <s v="match"/>
    <s v="match"/>
    <n v="0"/>
    <d v="2026-03-05T00:00:00"/>
    <n v="0"/>
    <s v="Within SLA"/>
    <x v="1"/>
    <n v="0"/>
    <n v="0"/>
    <n v="0"/>
    <n v="0"/>
    <n v="0"/>
  </r>
  <r>
    <s v="TXN002278"/>
    <n v="26537.9"/>
    <n v="26537.9"/>
    <s v="SUCCESS"/>
    <s v="SUCCESS"/>
    <n v="1"/>
    <s v="found"/>
    <s v="Not Duplicate"/>
    <s v="match"/>
    <s v="match"/>
    <n v="0"/>
    <d v="2026-01-06T00:00:00"/>
    <n v="2"/>
    <s v="Within SLA"/>
    <x v="3"/>
    <n v="0"/>
    <n v="0"/>
    <n v="0"/>
    <n v="0"/>
    <n v="0"/>
  </r>
  <r>
    <s v="TXN002279"/>
    <n v="3392.13"/>
    <n v="3392.13"/>
    <s v="SUCCESS"/>
    <s v="SUCCESS"/>
    <n v="1"/>
    <s v="found"/>
    <s v="Not Duplicate"/>
    <s v="match"/>
    <s v="match"/>
    <n v="0"/>
    <d v="2026-03-26T00:00:00"/>
    <n v="0"/>
    <s v="Within SLA"/>
    <x v="3"/>
    <n v="0"/>
    <n v="0"/>
    <n v="0"/>
    <n v="0"/>
    <n v="0"/>
  </r>
  <r>
    <s v="TXN002280"/>
    <n v="2708.97"/>
    <n v="2708.97"/>
    <s v="FAILED"/>
    <s v="FAILED"/>
    <n v="1"/>
    <s v="found"/>
    <s v="Not Duplicate"/>
    <s v="match"/>
    <s v="match"/>
    <n v="0"/>
    <d v="2026-01-04T00:00:00"/>
    <n v="0"/>
    <s v="Within SLA"/>
    <x v="0"/>
    <n v="0"/>
    <n v="0"/>
    <n v="0"/>
    <n v="0"/>
    <n v="0"/>
  </r>
  <r>
    <s v="TXN002281"/>
    <n v="1844.76"/>
    <n v="1844.76"/>
    <s v="SUCCESS"/>
    <s v="SUCCESS"/>
    <n v="1"/>
    <s v="found"/>
    <s v="Not Duplicate"/>
    <s v="match"/>
    <s v="match"/>
    <n v="0"/>
    <d v="2026-03-10T00:00:00"/>
    <n v="1"/>
    <s v="Within SLA"/>
    <x v="4"/>
    <n v="0"/>
    <n v="0"/>
    <n v="0"/>
    <n v="0"/>
    <n v="0"/>
  </r>
  <r>
    <s v="TXN002282"/>
    <n v="6195.08"/>
    <n v="6195.08"/>
    <s v="SUCCESS"/>
    <s v="SUCCESS"/>
    <n v="1"/>
    <s v="found"/>
    <s v="Not Duplicate"/>
    <s v="match"/>
    <s v="match"/>
    <n v="0"/>
    <d v="2026-02-03T00:00:00"/>
    <n v="0"/>
    <s v="Within SLA"/>
    <x v="0"/>
    <n v="0"/>
    <n v="0"/>
    <n v="0"/>
    <n v="0"/>
    <n v="0"/>
  </r>
  <r>
    <s v="TXN002283"/>
    <n v="3700.62"/>
    <n v="3700.62"/>
    <s v="SUCCESS"/>
    <s v="SUCCESS"/>
    <n v="1"/>
    <s v="found"/>
    <s v="Not Duplicate"/>
    <s v="match"/>
    <s v="match"/>
    <n v="0"/>
    <d v="2026-03-08T00:00:00"/>
    <n v="3"/>
    <s v="SLA Breached"/>
    <x v="0"/>
    <n v="0"/>
    <n v="0"/>
    <n v="0"/>
    <n v="0"/>
    <n v="1"/>
  </r>
  <r>
    <s v="TXN002284"/>
    <n v="2574.9899999999998"/>
    <n v="2574.9899999999998"/>
    <s v="FAILED"/>
    <s v="FAILED"/>
    <n v="1"/>
    <s v="found"/>
    <s v="Not Duplicate"/>
    <s v="match"/>
    <s v="match"/>
    <n v="0"/>
    <d v="2026-02-25T00:00:00"/>
    <n v="3"/>
    <s v="SLA Breached"/>
    <x v="3"/>
    <n v="0"/>
    <n v="0"/>
    <n v="0"/>
    <n v="0"/>
    <n v="1"/>
  </r>
  <r>
    <s v="TXN002285"/>
    <n v="4540.05"/>
    <n v="4540.05"/>
    <s v="SUCCESS"/>
    <s v="SUCCESS"/>
    <n v="1"/>
    <s v="found"/>
    <s v="Not Duplicate"/>
    <s v="match"/>
    <s v="match"/>
    <n v="0"/>
    <d v="2026-03-27T00:00:00"/>
    <n v="2"/>
    <s v="Within SLA"/>
    <x v="0"/>
    <n v="0"/>
    <n v="0"/>
    <n v="0"/>
    <n v="0"/>
    <n v="0"/>
  </r>
  <r>
    <s v="TXN002286"/>
    <n v="670.59"/>
    <n v="670.59"/>
    <s v="SUCCESS"/>
    <s v="SUCCESS"/>
    <n v="1"/>
    <s v="found"/>
    <s v="Not Duplicate"/>
    <s v="match"/>
    <s v="match"/>
    <n v="0"/>
    <d v="2026-01-24T00:00:00"/>
    <n v="3"/>
    <s v="SLA Breached"/>
    <x v="1"/>
    <n v="0"/>
    <n v="0"/>
    <n v="0"/>
    <n v="0"/>
    <n v="1"/>
  </r>
  <r>
    <s v="TXN002287"/>
    <n v="7556.12"/>
    <n v="7556.12"/>
    <s v="SUCCESS"/>
    <s v="SUCCESS"/>
    <n v="1"/>
    <s v="found"/>
    <s v="Not Duplicate"/>
    <s v="match"/>
    <s v="match"/>
    <n v="0"/>
    <d v="2026-01-08T00:00:00"/>
    <n v="0"/>
    <s v="Within SLA"/>
    <x v="0"/>
    <n v="0"/>
    <n v="0"/>
    <n v="0"/>
    <n v="0"/>
    <n v="0"/>
  </r>
  <r>
    <s v="TXN002288"/>
    <n v="27546.5"/>
    <n v="27546.5"/>
    <s v="SUCCESS"/>
    <s v="SUCCESS"/>
    <n v="1"/>
    <s v="found"/>
    <s v="Not Duplicate"/>
    <s v="match"/>
    <s v="match"/>
    <n v="0"/>
    <d v="2026-02-04T00:00:00"/>
    <n v="3"/>
    <s v="SLA Breached"/>
    <x v="0"/>
    <n v="0"/>
    <n v="0"/>
    <n v="0"/>
    <n v="0"/>
    <n v="1"/>
  </r>
  <r>
    <s v="TXN002289"/>
    <n v="5440.96"/>
    <n v="5440.96"/>
    <s v="SUCCESS"/>
    <s v="SUCCESS"/>
    <n v="1"/>
    <s v="found"/>
    <s v="Not Duplicate"/>
    <s v="match"/>
    <s v="match"/>
    <n v="0"/>
    <d v="2026-03-03T00:00:00"/>
    <n v="0"/>
    <s v="Within SLA"/>
    <x v="2"/>
    <n v="0"/>
    <n v="0"/>
    <n v="0"/>
    <n v="0"/>
    <n v="0"/>
  </r>
  <r>
    <s v="TXN002290"/>
    <n v="16497.5"/>
    <e v="#N/A"/>
    <s v="REVERSED"/>
    <e v="#N/A"/>
    <n v="0"/>
    <s v="missing"/>
    <s v="Not Duplicate"/>
    <s v="not processed"/>
    <s v="not processed"/>
    <s v="missing"/>
    <s v="not processed"/>
    <s v="not processed"/>
    <s v="Not Processed"/>
    <x v="0"/>
    <n v="1"/>
    <n v="0"/>
    <n v="0"/>
    <n v="0"/>
    <n v="0"/>
  </r>
  <r>
    <s v="TXN002291"/>
    <n v="3525.73"/>
    <n v="3525.73"/>
    <s v="FAILED"/>
    <s v="FAILED"/>
    <n v="1"/>
    <s v="found"/>
    <s v="Not Duplicate"/>
    <s v="match"/>
    <s v="match"/>
    <n v="0"/>
    <d v="2026-03-16T00:00:00"/>
    <n v="1"/>
    <s v="Within SLA"/>
    <x v="1"/>
    <n v="0"/>
    <n v="0"/>
    <n v="0"/>
    <n v="0"/>
    <n v="0"/>
  </r>
  <r>
    <s v="TXN002292"/>
    <n v="4056.88"/>
    <n v="4056.88"/>
    <s v="SUCCESS"/>
    <s v="SUCCESS"/>
    <n v="1"/>
    <s v="found"/>
    <s v="Not Duplicate"/>
    <s v="match"/>
    <s v="match"/>
    <n v="0"/>
    <d v="2026-03-28T00:00:00"/>
    <n v="0"/>
    <s v="Within SLA"/>
    <x v="1"/>
    <n v="0"/>
    <n v="0"/>
    <n v="0"/>
    <n v="0"/>
    <n v="0"/>
  </r>
  <r>
    <s v="TXN002293"/>
    <n v="8349.82"/>
    <n v="8349.82"/>
    <s v="SUCCESS"/>
    <s v="SUCCESS"/>
    <n v="1"/>
    <s v="found"/>
    <s v="Not Duplicate"/>
    <s v="match"/>
    <s v="match"/>
    <n v="0"/>
    <d v="2026-03-05T00:00:00"/>
    <n v="1"/>
    <s v="Within SLA"/>
    <x v="3"/>
    <n v="0"/>
    <n v="0"/>
    <n v="0"/>
    <n v="0"/>
    <n v="0"/>
  </r>
  <r>
    <s v="TXN002294"/>
    <n v="17726.349999999999"/>
    <n v="17726.349999999999"/>
    <s v="SUCCESS"/>
    <s v="SUCCESS"/>
    <n v="1"/>
    <s v="found"/>
    <s v="Not Duplicate"/>
    <s v="match"/>
    <s v="match"/>
    <n v="0"/>
    <d v="2026-02-24T00:00:00"/>
    <n v="5"/>
    <s v="SLA Breached"/>
    <x v="0"/>
    <n v="0"/>
    <n v="0"/>
    <n v="0"/>
    <n v="0"/>
    <n v="1"/>
  </r>
  <r>
    <s v="TXN002295"/>
    <n v="44153.57"/>
    <n v="44153.57"/>
    <s v="SUCCESS"/>
    <s v="SUCCESS"/>
    <n v="1"/>
    <s v="found"/>
    <s v="Not Duplicate"/>
    <s v="match"/>
    <s v="match"/>
    <n v="0"/>
    <d v="2026-03-11T00:00:00"/>
    <n v="1"/>
    <s v="Within SLA"/>
    <x v="0"/>
    <n v="0"/>
    <n v="0"/>
    <n v="0"/>
    <n v="0"/>
    <n v="0"/>
  </r>
  <r>
    <s v="TXN002296"/>
    <n v="714.62"/>
    <n v="714.62"/>
    <s v="SUCCESS"/>
    <s v="SUCCESS"/>
    <n v="1"/>
    <s v="found"/>
    <s v="Not Duplicate"/>
    <s v="match"/>
    <s v="match"/>
    <n v="0"/>
    <d v="2026-03-29T00:00:00"/>
    <n v="2"/>
    <s v="Within SLA"/>
    <x v="0"/>
    <n v="0"/>
    <n v="0"/>
    <n v="0"/>
    <n v="0"/>
    <n v="0"/>
  </r>
  <r>
    <s v="TXN002297"/>
    <n v="5081.12"/>
    <n v="5081.12"/>
    <s v="SUCCESS"/>
    <s v="SUCCESS"/>
    <n v="1"/>
    <s v="found"/>
    <s v="Not Duplicate"/>
    <s v="match"/>
    <s v="match"/>
    <n v="0"/>
    <d v="2026-01-23T00:00:00"/>
    <n v="5"/>
    <s v="SLA Breached"/>
    <x v="2"/>
    <n v="0"/>
    <n v="0"/>
    <n v="0"/>
    <n v="0"/>
    <n v="1"/>
  </r>
  <r>
    <s v="TXN002298"/>
    <n v="1501.63"/>
    <n v="1501.63"/>
    <s v="FAILED"/>
    <s v="FAILED"/>
    <n v="1"/>
    <s v="found"/>
    <s v="Not Duplicate"/>
    <s v="match"/>
    <s v="match"/>
    <n v="0"/>
    <d v="2026-03-19T00:00:00"/>
    <n v="2"/>
    <s v="Within SLA"/>
    <x v="3"/>
    <n v="0"/>
    <n v="0"/>
    <n v="0"/>
    <n v="0"/>
    <n v="0"/>
  </r>
  <r>
    <s v="TXN002299"/>
    <n v="765.48"/>
    <n v="765.48"/>
    <s v="SUCCESS"/>
    <s v="SUCCESS"/>
    <n v="1"/>
    <s v="found"/>
    <s v="Not Duplicate"/>
    <s v="match"/>
    <s v="match"/>
    <n v="0"/>
    <d v="2026-03-26T00:00:00"/>
    <n v="5"/>
    <s v="SLA Breached"/>
    <x v="2"/>
    <n v="0"/>
    <n v="0"/>
    <n v="0"/>
    <n v="0"/>
    <n v="1"/>
  </r>
  <r>
    <s v="TXN002300"/>
    <n v="13774.92"/>
    <n v="13774.92"/>
    <s v="SUCCESS"/>
    <s v="SUCCESS"/>
    <n v="1"/>
    <s v="found"/>
    <s v="Not Duplicate"/>
    <s v="match"/>
    <s v="match"/>
    <n v="0"/>
    <d v="2026-03-24T00:00:00"/>
    <n v="1"/>
    <s v="Within SLA"/>
    <x v="0"/>
    <n v="0"/>
    <n v="0"/>
    <n v="0"/>
    <n v="0"/>
    <n v="0"/>
  </r>
  <r>
    <s v="TXN002301"/>
    <n v="7953.51"/>
    <n v="7953.51"/>
    <s v="SUCCESS"/>
    <s v="SUCCESS"/>
    <n v="1"/>
    <s v="found"/>
    <s v="Not Duplicate"/>
    <s v="match"/>
    <s v="match"/>
    <n v="0"/>
    <d v="2026-01-29T00:00:00"/>
    <n v="3"/>
    <s v="SLA Breached"/>
    <x v="0"/>
    <n v="0"/>
    <n v="0"/>
    <n v="0"/>
    <n v="0"/>
    <n v="1"/>
  </r>
  <r>
    <s v="TXN002302"/>
    <n v="13946.36"/>
    <n v="13946.36"/>
    <s v="SUCCESS"/>
    <s v="FAILED"/>
    <n v="1"/>
    <s v="found"/>
    <s v="Not Duplicate"/>
    <s v="match"/>
    <s v="mismatch"/>
    <n v="0"/>
    <d v="2026-03-11T00:00:00"/>
    <n v="0"/>
    <s v="Within SLA"/>
    <x v="0"/>
    <n v="0"/>
    <n v="0"/>
    <n v="0"/>
    <n v="1"/>
    <n v="0"/>
  </r>
  <r>
    <s v="TXN002303"/>
    <n v="9764.18"/>
    <n v="9764.18"/>
    <s v="SUCCESS"/>
    <s v="SUCCESS"/>
    <n v="1"/>
    <s v="found"/>
    <s v="Not Duplicate"/>
    <s v="match"/>
    <s v="match"/>
    <n v="0"/>
    <d v="2026-04-03T00:00:00"/>
    <n v="3"/>
    <s v="SLA Breached"/>
    <x v="3"/>
    <n v="0"/>
    <n v="0"/>
    <n v="0"/>
    <n v="0"/>
    <n v="1"/>
  </r>
  <r>
    <s v="TXN002304"/>
    <n v="4625.93"/>
    <n v="4625.93"/>
    <s v="SUCCESS"/>
    <s v="SUCCESS"/>
    <n v="1"/>
    <s v="found"/>
    <s v="Not Duplicate"/>
    <s v="match"/>
    <s v="match"/>
    <n v="0"/>
    <d v="2026-03-29T00:00:00"/>
    <n v="3"/>
    <s v="SLA Breached"/>
    <x v="2"/>
    <n v="0"/>
    <n v="0"/>
    <n v="0"/>
    <n v="0"/>
    <n v="1"/>
  </r>
  <r>
    <s v="TXN002305"/>
    <n v="18347.7"/>
    <n v="22017.24"/>
    <s v="SUCCESS"/>
    <s v="SUCCESS"/>
    <n v="1"/>
    <s v="found"/>
    <s v="Not Duplicate"/>
    <s v="mismatch"/>
    <s v="match"/>
    <n v="3669.5400000000009"/>
    <d v="2026-01-13T00:00:00"/>
    <n v="3"/>
    <s v="SLA Breached"/>
    <x v="1"/>
    <n v="0"/>
    <n v="0"/>
    <n v="1"/>
    <n v="0"/>
    <n v="1"/>
  </r>
  <r>
    <s v="TXN002306"/>
    <n v="11787.25"/>
    <n v="11787.25"/>
    <s v="REVERSED"/>
    <s v="REVERSED"/>
    <n v="1"/>
    <s v="found"/>
    <s v="Not Duplicate"/>
    <s v="match"/>
    <s v="match"/>
    <n v="0"/>
    <d v="2026-01-13T00:00:00"/>
    <n v="0"/>
    <s v="Within SLA"/>
    <x v="2"/>
    <n v="0"/>
    <n v="0"/>
    <n v="0"/>
    <n v="0"/>
    <n v="0"/>
  </r>
  <r>
    <s v="TXN002307"/>
    <n v="17650.490000000002"/>
    <n v="17650.490000000002"/>
    <s v="SUCCESS"/>
    <s v="SUCCESS"/>
    <n v="1"/>
    <s v="found"/>
    <s v="Not Duplicate"/>
    <s v="match"/>
    <s v="match"/>
    <n v="0"/>
    <d v="2026-02-09T00:00:00"/>
    <n v="3"/>
    <s v="SLA Breached"/>
    <x v="0"/>
    <n v="0"/>
    <n v="0"/>
    <n v="0"/>
    <n v="0"/>
    <n v="1"/>
  </r>
  <r>
    <s v="TXN002308"/>
    <n v="835.34"/>
    <n v="835.34"/>
    <s v="SUCCESS"/>
    <s v="SUCCESS"/>
    <n v="1"/>
    <s v="found"/>
    <s v="Not Duplicate"/>
    <s v="match"/>
    <s v="match"/>
    <n v="0"/>
    <d v="2026-03-16T00:00:00"/>
    <n v="1"/>
    <s v="Within SLA"/>
    <x v="1"/>
    <n v="0"/>
    <n v="0"/>
    <n v="0"/>
    <n v="0"/>
    <n v="0"/>
  </r>
  <r>
    <s v="TXN002309"/>
    <n v="4159.82"/>
    <n v="4159.82"/>
    <s v="SUCCESS"/>
    <s v="SUCCESS"/>
    <n v="1"/>
    <s v="found"/>
    <s v="Not Duplicate"/>
    <s v="match"/>
    <s v="match"/>
    <n v="0"/>
    <d v="2026-01-08T00:00:00"/>
    <n v="2"/>
    <s v="Within SLA"/>
    <x v="0"/>
    <n v="0"/>
    <n v="0"/>
    <n v="0"/>
    <n v="0"/>
    <n v="0"/>
  </r>
  <r>
    <s v="TXN002310"/>
    <n v="4351.78"/>
    <n v="4351.78"/>
    <s v="FAILED"/>
    <s v="FAILED"/>
    <n v="1"/>
    <s v="found"/>
    <s v="Not Duplicate"/>
    <s v="match"/>
    <s v="match"/>
    <n v="0"/>
    <d v="2026-03-20T00:00:00"/>
    <n v="0"/>
    <s v="Within SLA"/>
    <x v="1"/>
    <n v="0"/>
    <n v="0"/>
    <n v="0"/>
    <n v="0"/>
    <n v="0"/>
  </r>
  <r>
    <s v="TXN002311"/>
    <n v="3067.13"/>
    <n v="3067.13"/>
    <s v="SUCCESS"/>
    <s v="SUCCESS"/>
    <n v="1"/>
    <s v="found"/>
    <s v="Not Duplicate"/>
    <s v="match"/>
    <s v="match"/>
    <n v="0"/>
    <d v="2026-03-02T00:00:00"/>
    <n v="0"/>
    <s v="Within SLA"/>
    <x v="0"/>
    <n v="0"/>
    <n v="0"/>
    <n v="0"/>
    <n v="0"/>
    <n v="0"/>
  </r>
  <r>
    <s v="TXN002312"/>
    <n v="13305.38"/>
    <n v="13305.38"/>
    <s v="SUCCESS"/>
    <s v="SUCCESS"/>
    <n v="1"/>
    <s v="found"/>
    <s v="Not Duplicate"/>
    <s v="match"/>
    <s v="match"/>
    <n v="0"/>
    <d v="2026-02-27T00:00:00"/>
    <n v="1"/>
    <s v="Within SLA"/>
    <x v="4"/>
    <n v="0"/>
    <n v="0"/>
    <n v="0"/>
    <n v="0"/>
    <n v="0"/>
  </r>
  <r>
    <s v="TXN002313"/>
    <n v="3277.86"/>
    <n v="3277.86"/>
    <s v="SUCCESS"/>
    <s v="SUCCESS"/>
    <n v="1"/>
    <s v="found"/>
    <s v="Not Duplicate"/>
    <s v="match"/>
    <s v="match"/>
    <n v="0"/>
    <d v="2026-02-26T00:00:00"/>
    <n v="1"/>
    <s v="Within SLA"/>
    <x v="0"/>
    <n v="0"/>
    <n v="0"/>
    <n v="0"/>
    <n v="0"/>
    <n v="0"/>
  </r>
  <r>
    <s v="TXN002314"/>
    <n v="3127.39"/>
    <n v="3127.39"/>
    <s v="SUCCESS"/>
    <s v="SUCCESS"/>
    <n v="1"/>
    <s v="found"/>
    <s v="Not Duplicate"/>
    <s v="match"/>
    <s v="match"/>
    <n v="0"/>
    <d v="2026-02-05T00:00:00"/>
    <n v="1"/>
    <s v="Within SLA"/>
    <x v="0"/>
    <n v="0"/>
    <n v="0"/>
    <n v="0"/>
    <n v="0"/>
    <n v="0"/>
  </r>
  <r>
    <s v="TXN002315"/>
    <n v="5871.12"/>
    <n v="5871.12"/>
    <s v="SUCCESS"/>
    <s v="SUCCESS"/>
    <n v="1"/>
    <s v="found"/>
    <s v="Not Duplicate"/>
    <s v="match"/>
    <s v="match"/>
    <n v="0"/>
    <d v="2026-01-17T00:00:00"/>
    <n v="1"/>
    <s v="Within SLA"/>
    <x v="0"/>
    <n v="0"/>
    <n v="0"/>
    <n v="0"/>
    <n v="0"/>
    <n v="0"/>
  </r>
  <r>
    <s v="TXN002316"/>
    <n v="9022.32"/>
    <n v="9022.32"/>
    <s v="SUCCESS"/>
    <s v="SUCCESS"/>
    <n v="1"/>
    <s v="found"/>
    <s v="Not Duplicate"/>
    <s v="match"/>
    <s v="match"/>
    <n v="0"/>
    <d v="2026-03-11T00:00:00"/>
    <n v="3"/>
    <s v="SLA Breached"/>
    <x v="0"/>
    <n v="0"/>
    <n v="0"/>
    <n v="0"/>
    <n v="0"/>
    <n v="1"/>
  </r>
  <r>
    <s v="TXN002317"/>
    <n v="833.63"/>
    <n v="833.63"/>
    <s v="SUCCESS"/>
    <s v="SUCCESS"/>
    <n v="1"/>
    <s v="found"/>
    <s v="Not Duplicate"/>
    <s v="match"/>
    <s v="match"/>
    <n v="0"/>
    <d v="2026-02-25T00:00:00"/>
    <n v="3"/>
    <s v="SLA Breached"/>
    <x v="0"/>
    <n v="0"/>
    <n v="0"/>
    <n v="0"/>
    <n v="0"/>
    <n v="1"/>
  </r>
  <r>
    <s v="TXN002318"/>
    <n v="1110.33"/>
    <n v="1110.33"/>
    <s v="SUCCESS"/>
    <s v="SUCCESS"/>
    <n v="1"/>
    <s v="found"/>
    <s v="Not Duplicate"/>
    <s v="match"/>
    <s v="match"/>
    <n v="0"/>
    <d v="2026-01-12T00:00:00"/>
    <n v="5"/>
    <s v="SLA Breached"/>
    <x v="3"/>
    <n v="0"/>
    <n v="0"/>
    <n v="0"/>
    <n v="0"/>
    <n v="1"/>
  </r>
  <r>
    <s v="TXN002319"/>
    <n v="6316.19"/>
    <n v="6316.19"/>
    <s v="SUCCESS"/>
    <s v="SUCCESS"/>
    <n v="1"/>
    <s v="found"/>
    <s v="Not Duplicate"/>
    <s v="match"/>
    <s v="match"/>
    <n v="0"/>
    <d v="2026-02-21T00:00:00"/>
    <n v="1"/>
    <s v="Within SLA"/>
    <x v="0"/>
    <n v="0"/>
    <n v="0"/>
    <n v="0"/>
    <n v="0"/>
    <n v="0"/>
  </r>
  <r>
    <s v="TXN002320"/>
    <n v="5104.8500000000004"/>
    <n v="5104.8500000000004"/>
    <s v="SUCCESS"/>
    <s v="SUCCESS"/>
    <n v="1"/>
    <s v="found"/>
    <s v="Not Duplicate"/>
    <s v="match"/>
    <s v="match"/>
    <n v="0"/>
    <d v="2026-01-11T00:00:00"/>
    <n v="2"/>
    <s v="Within SLA"/>
    <x v="2"/>
    <n v="0"/>
    <n v="0"/>
    <n v="0"/>
    <n v="0"/>
    <n v="0"/>
  </r>
  <r>
    <s v="TXN002321"/>
    <n v="4943.6899999999996"/>
    <n v="4943.6899999999996"/>
    <s v="SUCCESS"/>
    <s v="SUCCESS"/>
    <n v="1"/>
    <s v="found"/>
    <s v="Not Duplicate"/>
    <s v="match"/>
    <s v="match"/>
    <n v="0"/>
    <d v="2026-03-20T00:00:00"/>
    <n v="2"/>
    <s v="Within SLA"/>
    <x v="2"/>
    <n v="0"/>
    <n v="0"/>
    <n v="0"/>
    <n v="0"/>
    <n v="0"/>
  </r>
  <r>
    <s v="TXN002322"/>
    <n v="2452.19"/>
    <e v="#N/A"/>
    <s v="SUCCESS"/>
    <e v="#N/A"/>
    <n v="0"/>
    <s v="missing"/>
    <s v="Not Duplicate"/>
    <s v="not processed"/>
    <s v="not processed"/>
    <s v="missing"/>
    <s v="not processed"/>
    <s v="not processed"/>
    <s v="Not Processed"/>
    <x v="0"/>
    <n v="1"/>
    <n v="0"/>
    <n v="0"/>
    <n v="0"/>
    <n v="0"/>
  </r>
  <r>
    <s v="TXN002323"/>
    <n v="20551.38"/>
    <n v="20551.38"/>
    <s v="SUCCESS"/>
    <s v="SUCCESS"/>
    <n v="1"/>
    <s v="found"/>
    <s v="Not Duplicate"/>
    <s v="match"/>
    <s v="match"/>
    <n v="0"/>
    <d v="2026-01-20T00:00:00"/>
    <n v="2"/>
    <s v="Within SLA"/>
    <x v="2"/>
    <n v="0"/>
    <n v="0"/>
    <n v="0"/>
    <n v="0"/>
    <n v="0"/>
  </r>
  <r>
    <s v="TXN002324"/>
    <n v="2099.2600000000002"/>
    <n v="2099.2600000000002"/>
    <s v="SUCCESS"/>
    <s v="SUCCESS"/>
    <n v="1"/>
    <s v="found"/>
    <s v="Not Duplicate"/>
    <s v="match"/>
    <s v="match"/>
    <n v="0"/>
    <d v="2026-01-08T00:00:00"/>
    <n v="1"/>
    <s v="Within SLA"/>
    <x v="0"/>
    <n v="0"/>
    <n v="0"/>
    <n v="0"/>
    <n v="0"/>
    <n v="0"/>
  </r>
  <r>
    <s v="TXN002325"/>
    <n v="6211.29"/>
    <n v="5590.16"/>
    <s v="FAILED"/>
    <s v="FAILED"/>
    <n v="1"/>
    <s v="found"/>
    <s v="Not Duplicate"/>
    <s v="mismatch"/>
    <s v="match"/>
    <n v="621.13000000000011"/>
    <d v="2026-01-30T00:00:00"/>
    <n v="3"/>
    <s v="SLA Breached"/>
    <x v="2"/>
    <n v="0"/>
    <n v="0"/>
    <n v="1"/>
    <n v="0"/>
    <n v="1"/>
  </r>
  <r>
    <s v="TXN002326"/>
    <n v="3875.28"/>
    <n v="3875.28"/>
    <s v="SUCCESS"/>
    <s v="SUCCESS"/>
    <n v="1"/>
    <s v="found"/>
    <s v="Not Duplicate"/>
    <s v="match"/>
    <s v="match"/>
    <n v="0"/>
    <d v="2026-02-04T00:00:00"/>
    <n v="0"/>
    <s v="Within SLA"/>
    <x v="0"/>
    <n v="0"/>
    <n v="0"/>
    <n v="0"/>
    <n v="0"/>
    <n v="0"/>
  </r>
  <r>
    <s v="TXN002327"/>
    <n v="3494.66"/>
    <n v="3494.66"/>
    <s v="SUCCESS"/>
    <s v="SUCCESS"/>
    <n v="1"/>
    <s v="found"/>
    <s v="Not Duplicate"/>
    <s v="match"/>
    <s v="match"/>
    <n v="0"/>
    <d v="2026-03-14T00:00:00"/>
    <n v="2"/>
    <s v="Within SLA"/>
    <x v="3"/>
    <n v="0"/>
    <n v="0"/>
    <n v="0"/>
    <n v="0"/>
    <n v="0"/>
  </r>
  <r>
    <s v="TXN002328"/>
    <n v="3966.51"/>
    <n v="3966.51"/>
    <s v="SUCCESS"/>
    <s v="SUCCESS"/>
    <n v="1"/>
    <s v="found"/>
    <s v="Not Duplicate"/>
    <s v="match"/>
    <s v="match"/>
    <n v="0"/>
    <d v="2026-02-19T00:00:00"/>
    <n v="3"/>
    <s v="SLA Breached"/>
    <x v="1"/>
    <n v="0"/>
    <n v="0"/>
    <n v="0"/>
    <n v="0"/>
    <n v="1"/>
  </r>
  <r>
    <s v="TXN002329"/>
    <n v="7509.31"/>
    <n v="7509.31"/>
    <s v="SUCCESS"/>
    <s v="SUCCESS"/>
    <n v="1"/>
    <s v="found"/>
    <s v="Not Duplicate"/>
    <s v="match"/>
    <s v="match"/>
    <n v="0"/>
    <d v="2026-04-02T00:00:00"/>
    <n v="3"/>
    <s v="SLA Breached"/>
    <x v="3"/>
    <n v="0"/>
    <n v="0"/>
    <n v="0"/>
    <n v="0"/>
    <n v="1"/>
  </r>
  <r>
    <s v="TXN002330"/>
    <n v="1416.35"/>
    <n v="1416.35"/>
    <s v="FAILED"/>
    <s v="FAILED"/>
    <n v="1"/>
    <s v="found"/>
    <s v="Not Duplicate"/>
    <s v="match"/>
    <s v="match"/>
    <n v="0"/>
    <d v="2026-01-28T00:00:00"/>
    <n v="0"/>
    <s v="Within SLA"/>
    <x v="4"/>
    <n v="0"/>
    <n v="0"/>
    <n v="0"/>
    <n v="0"/>
    <n v="0"/>
  </r>
  <r>
    <s v="TXN002331"/>
    <n v="1689.35"/>
    <n v="1689.35"/>
    <s v="SUCCESS"/>
    <s v="SUCCESS"/>
    <n v="1"/>
    <s v="found"/>
    <s v="Not Duplicate"/>
    <s v="match"/>
    <s v="match"/>
    <n v="0"/>
    <d v="2026-02-22T00:00:00"/>
    <n v="1"/>
    <s v="Within SLA"/>
    <x v="3"/>
    <n v="0"/>
    <n v="0"/>
    <n v="0"/>
    <n v="0"/>
    <n v="0"/>
  </r>
  <r>
    <s v="TXN002332"/>
    <n v="8740.84"/>
    <n v="8740.84"/>
    <s v="SUCCESS"/>
    <s v="SUCCESS"/>
    <n v="1"/>
    <s v="found"/>
    <s v="Not Duplicate"/>
    <s v="match"/>
    <s v="match"/>
    <n v="0"/>
    <d v="2026-02-24T00:00:00"/>
    <n v="1"/>
    <s v="Within SLA"/>
    <x v="3"/>
    <n v="0"/>
    <n v="0"/>
    <n v="0"/>
    <n v="0"/>
    <n v="0"/>
  </r>
  <r>
    <s v="TXN002333"/>
    <n v="10285.870000000001"/>
    <n v="10285.870000000001"/>
    <s v="SUCCESS"/>
    <s v="SUCCESS"/>
    <n v="1"/>
    <s v="found"/>
    <s v="Not Duplicate"/>
    <s v="match"/>
    <s v="match"/>
    <n v="0"/>
    <d v="2026-02-03T00:00:00"/>
    <n v="0"/>
    <s v="Within SLA"/>
    <x v="0"/>
    <n v="0"/>
    <n v="0"/>
    <n v="0"/>
    <n v="0"/>
    <n v="0"/>
  </r>
  <r>
    <s v="TXN002334"/>
    <n v="2334.41"/>
    <n v="2334.41"/>
    <s v="SUCCESS"/>
    <s v="SUCCESS"/>
    <n v="1"/>
    <s v="found"/>
    <s v="Not Duplicate"/>
    <s v="match"/>
    <s v="match"/>
    <n v="0"/>
    <d v="2026-01-21T00:00:00"/>
    <n v="3"/>
    <s v="SLA Breached"/>
    <x v="2"/>
    <n v="0"/>
    <n v="0"/>
    <n v="0"/>
    <n v="0"/>
    <n v="1"/>
  </r>
  <r>
    <s v="TXN002335"/>
    <n v="4496.6499999999996"/>
    <n v="4496.6499999999996"/>
    <s v="SUCCESS"/>
    <s v="SUCCESS"/>
    <n v="1"/>
    <s v="found"/>
    <s v="Not Duplicate"/>
    <s v="match"/>
    <s v="match"/>
    <n v="0"/>
    <d v="2026-02-02T00:00:00"/>
    <n v="0"/>
    <s v="Within SLA"/>
    <x v="4"/>
    <n v="0"/>
    <n v="0"/>
    <n v="0"/>
    <n v="0"/>
    <n v="0"/>
  </r>
  <r>
    <s v="TXN002336"/>
    <n v="3868.63"/>
    <n v="3868.63"/>
    <s v="SUCCESS"/>
    <s v="SUCCESS"/>
    <n v="1"/>
    <s v="found"/>
    <s v="Not Duplicate"/>
    <s v="match"/>
    <s v="match"/>
    <n v="0"/>
    <d v="2026-02-06T00:00:00"/>
    <n v="1"/>
    <s v="Within SLA"/>
    <x v="2"/>
    <n v="0"/>
    <n v="0"/>
    <n v="0"/>
    <n v="0"/>
    <n v="0"/>
  </r>
  <r>
    <s v="TXN002337"/>
    <n v="943.55"/>
    <n v="943.55"/>
    <s v="SUCCESS"/>
    <s v="SUCCESS"/>
    <n v="1"/>
    <s v="found"/>
    <s v="Not Duplicate"/>
    <s v="match"/>
    <s v="match"/>
    <n v="0"/>
    <d v="2026-02-08T00:00:00"/>
    <n v="1"/>
    <s v="Within SLA"/>
    <x v="0"/>
    <n v="0"/>
    <n v="0"/>
    <n v="0"/>
    <n v="0"/>
    <n v="0"/>
  </r>
  <r>
    <s v="TXN002338"/>
    <n v="31752.42"/>
    <n v="31752.42"/>
    <s v="SUCCESS"/>
    <s v="SUCCESS"/>
    <n v="1"/>
    <s v="found"/>
    <s v="Not Duplicate"/>
    <s v="match"/>
    <s v="match"/>
    <n v="0"/>
    <d v="2026-02-15T00:00:00"/>
    <n v="1"/>
    <s v="Within SLA"/>
    <x v="2"/>
    <n v="0"/>
    <n v="0"/>
    <n v="0"/>
    <n v="0"/>
    <n v="0"/>
  </r>
  <r>
    <s v="TXN002339"/>
    <n v="1530.96"/>
    <n v="1530.96"/>
    <s v="SUCCESS"/>
    <s v="SUCCESS"/>
    <n v="1"/>
    <s v="found"/>
    <s v="Not Duplicate"/>
    <s v="match"/>
    <s v="match"/>
    <n v="0"/>
    <d v="2026-04-01T00:00:00"/>
    <n v="3"/>
    <s v="SLA Breached"/>
    <x v="2"/>
    <n v="0"/>
    <n v="0"/>
    <n v="0"/>
    <n v="0"/>
    <n v="1"/>
  </r>
  <r>
    <s v="TXN002340"/>
    <n v="2400.9499999999998"/>
    <n v="2400.9499999999998"/>
    <s v="SUCCESS"/>
    <s v="SUCCESS"/>
    <n v="1"/>
    <s v="found"/>
    <s v="Not Duplicate"/>
    <s v="match"/>
    <s v="match"/>
    <n v="0"/>
    <d v="2026-03-30T00:00:00"/>
    <n v="3"/>
    <s v="SLA Breached"/>
    <x v="0"/>
    <n v="0"/>
    <n v="0"/>
    <n v="0"/>
    <n v="0"/>
    <n v="1"/>
  </r>
  <r>
    <s v="TXN002341"/>
    <n v="11826.65"/>
    <n v="11826.65"/>
    <s v="SUCCESS"/>
    <s v="SUCCESS"/>
    <n v="1"/>
    <s v="found"/>
    <s v="Not Duplicate"/>
    <s v="match"/>
    <s v="match"/>
    <n v="0"/>
    <d v="2026-03-13T00:00:00"/>
    <n v="1"/>
    <s v="Within SLA"/>
    <x v="0"/>
    <n v="0"/>
    <n v="0"/>
    <n v="0"/>
    <n v="0"/>
    <n v="0"/>
  </r>
  <r>
    <s v="TXN002342"/>
    <n v="322.94"/>
    <n v="322.94"/>
    <s v="SUCCESS"/>
    <s v="FAILED"/>
    <n v="1"/>
    <s v="found"/>
    <s v="Not Duplicate"/>
    <s v="match"/>
    <s v="mismatch"/>
    <n v="0"/>
    <d v="2026-01-04T00:00:00"/>
    <n v="3"/>
    <s v="SLA Breached"/>
    <x v="3"/>
    <n v="0"/>
    <n v="0"/>
    <n v="0"/>
    <n v="1"/>
    <n v="1"/>
  </r>
  <r>
    <s v="TXN002343"/>
    <n v="724.99"/>
    <n v="724.99"/>
    <s v="SUCCESS"/>
    <s v="SUCCESS"/>
    <n v="1"/>
    <s v="found"/>
    <s v="Not Duplicate"/>
    <s v="match"/>
    <s v="match"/>
    <n v="0"/>
    <d v="2026-01-04T00:00:00"/>
    <n v="0"/>
    <s v="Within SLA"/>
    <x v="0"/>
    <n v="0"/>
    <n v="0"/>
    <n v="0"/>
    <n v="0"/>
    <n v="0"/>
  </r>
  <r>
    <s v="TXN002344"/>
    <n v="5754.31"/>
    <n v="5754.31"/>
    <s v="SUCCESS"/>
    <s v="SUCCESS"/>
    <n v="1"/>
    <s v="found"/>
    <s v="Not Duplicate"/>
    <s v="match"/>
    <s v="match"/>
    <n v="0"/>
    <d v="2026-03-28T00:00:00"/>
    <n v="3"/>
    <s v="SLA Breached"/>
    <x v="1"/>
    <n v="0"/>
    <n v="0"/>
    <n v="0"/>
    <n v="0"/>
    <n v="1"/>
  </r>
  <r>
    <s v="TXN002345"/>
    <n v="2515.09"/>
    <n v="2515.09"/>
    <s v="SUCCESS"/>
    <s v="SUCCESS"/>
    <n v="1"/>
    <s v="found"/>
    <s v="Not Duplicate"/>
    <s v="match"/>
    <s v="match"/>
    <n v="0"/>
    <d v="2026-02-28T00:00:00"/>
    <n v="1"/>
    <s v="Within SLA"/>
    <x v="0"/>
    <n v="0"/>
    <n v="0"/>
    <n v="0"/>
    <n v="0"/>
    <n v="0"/>
  </r>
  <r>
    <s v="TXN002346"/>
    <n v="4748.76"/>
    <n v="4748.76"/>
    <s v="SUCCESS"/>
    <s v="SUCCESS"/>
    <n v="1"/>
    <s v="found"/>
    <s v="Not Duplicate"/>
    <s v="match"/>
    <s v="match"/>
    <n v="0"/>
    <d v="2026-01-06T00:00:00"/>
    <n v="0"/>
    <s v="Within SLA"/>
    <x v="4"/>
    <n v="0"/>
    <n v="0"/>
    <n v="0"/>
    <n v="0"/>
    <n v="0"/>
  </r>
  <r>
    <s v="TXN002347"/>
    <n v="3489.15"/>
    <n v="3489.15"/>
    <s v="SUCCESS"/>
    <s v="SUCCESS"/>
    <n v="1"/>
    <s v="found"/>
    <s v="Not Duplicate"/>
    <s v="match"/>
    <s v="match"/>
    <n v="0"/>
    <d v="2026-02-13T00:00:00"/>
    <n v="1"/>
    <s v="Within SLA"/>
    <x v="0"/>
    <n v="0"/>
    <n v="0"/>
    <n v="0"/>
    <n v="0"/>
    <n v="0"/>
  </r>
  <r>
    <s v="TXN002348"/>
    <n v="3738.66"/>
    <n v="3738.66"/>
    <s v="SUCCESS"/>
    <s v="SUCCESS"/>
    <n v="1"/>
    <s v="found"/>
    <s v="Not Duplicate"/>
    <s v="match"/>
    <s v="match"/>
    <n v="0"/>
    <d v="2026-02-06T00:00:00"/>
    <n v="3"/>
    <s v="SLA Breached"/>
    <x v="2"/>
    <n v="0"/>
    <n v="0"/>
    <n v="0"/>
    <n v="0"/>
    <n v="1"/>
  </r>
  <r>
    <s v="TXN002349"/>
    <n v="2076.6"/>
    <n v="2076.6"/>
    <s v="SUCCESS"/>
    <s v="SUCCESS"/>
    <n v="1"/>
    <s v="found"/>
    <s v="Not Duplicate"/>
    <s v="match"/>
    <s v="match"/>
    <n v="0"/>
    <d v="2026-01-09T00:00:00"/>
    <n v="5"/>
    <s v="SLA Breached"/>
    <x v="1"/>
    <n v="0"/>
    <n v="0"/>
    <n v="0"/>
    <n v="0"/>
    <n v="1"/>
  </r>
  <r>
    <s v="TXN002350"/>
    <n v="250000"/>
    <n v="250000"/>
    <s v="SUCCESS"/>
    <s v="SUCCESS"/>
    <n v="1"/>
    <s v="found"/>
    <s v="Not Duplicate"/>
    <s v="match"/>
    <s v="match"/>
    <n v="0"/>
    <d v="2026-02-21T00:00:00"/>
    <n v="2"/>
    <s v="Within SLA"/>
    <x v="2"/>
    <n v="0"/>
    <n v="0"/>
    <n v="0"/>
    <n v="0"/>
    <n v="0"/>
  </r>
  <r>
    <s v="TXN002351"/>
    <n v="10343.56"/>
    <n v="10343.56"/>
    <s v="SUCCESS"/>
    <s v="SUCCESS"/>
    <n v="1"/>
    <s v="found"/>
    <s v="Not Duplicate"/>
    <s v="match"/>
    <s v="match"/>
    <n v="0"/>
    <d v="2026-02-14T00:00:00"/>
    <n v="1"/>
    <s v="Within SLA"/>
    <x v="4"/>
    <n v="0"/>
    <n v="0"/>
    <n v="0"/>
    <n v="0"/>
    <n v="0"/>
  </r>
  <r>
    <s v="TXN002352"/>
    <n v="5524.52"/>
    <n v="5524.52"/>
    <s v="REVERSED"/>
    <s v="REVERSED"/>
    <n v="1"/>
    <s v="found"/>
    <s v="Not Duplicate"/>
    <s v="match"/>
    <s v="match"/>
    <n v="0"/>
    <d v="2026-02-12T00:00:00"/>
    <n v="2"/>
    <s v="Within SLA"/>
    <x v="0"/>
    <n v="0"/>
    <n v="0"/>
    <n v="0"/>
    <n v="0"/>
    <n v="0"/>
  </r>
  <r>
    <s v="TXN002353"/>
    <n v="4193.0600000000004"/>
    <n v="4193.0600000000004"/>
    <s v="SUCCESS"/>
    <s v="SUCCESS"/>
    <n v="1"/>
    <s v="found"/>
    <s v="Not Duplicate"/>
    <s v="match"/>
    <s v="match"/>
    <n v="0"/>
    <d v="2026-02-10T00:00:00"/>
    <n v="3"/>
    <s v="SLA Breached"/>
    <x v="0"/>
    <n v="0"/>
    <n v="0"/>
    <n v="0"/>
    <n v="0"/>
    <n v="1"/>
  </r>
  <r>
    <s v="TXN002354"/>
    <n v="6673.18"/>
    <n v="6673.18"/>
    <s v="SUCCESS"/>
    <s v="SUCCESS"/>
    <n v="1"/>
    <s v="found"/>
    <s v="Not Duplicate"/>
    <s v="match"/>
    <s v="match"/>
    <n v="0"/>
    <d v="2026-02-06T00:00:00"/>
    <n v="1"/>
    <s v="Within SLA"/>
    <x v="0"/>
    <n v="0"/>
    <n v="0"/>
    <n v="0"/>
    <n v="0"/>
    <n v="0"/>
  </r>
  <r>
    <s v="TXN002355"/>
    <n v="1776.46"/>
    <n v="1776.46"/>
    <s v="SUCCESS"/>
    <s v="SUCCESS"/>
    <n v="1"/>
    <s v="found"/>
    <s v="Not Duplicate"/>
    <s v="match"/>
    <s v="match"/>
    <n v="0"/>
    <d v="2026-02-16T00:00:00"/>
    <n v="3"/>
    <s v="SLA Breached"/>
    <x v="0"/>
    <n v="0"/>
    <n v="0"/>
    <n v="0"/>
    <n v="0"/>
    <n v="1"/>
  </r>
  <r>
    <s v="TXN002356"/>
    <n v="76530.539999999994"/>
    <n v="76530.539999999994"/>
    <s v="SUCCESS"/>
    <s v="SUCCESS"/>
    <n v="1"/>
    <s v="found"/>
    <s v="Not Duplicate"/>
    <s v="match"/>
    <s v="match"/>
    <n v="0"/>
    <d v="2026-02-14T00:00:00"/>
    <n v="3"/>
    <s v="SLA Breached"/>
    <x v="0"/>
    <n v="0"/>
    <n v="0"/>
    <n v="0"/>
    <n v="0"/>
    <n v="1"/>
  </r>
  <r>
    <s v="TXN002357"/>
    <n v="853.76"/>
    <n v="853.76"/>
    <s v="SUCCESS"/>
    <s v="SUCCESS"/>
    <n v="1"/>
    <s v="found"/>
    <s v="Not Duplicate"/>
    <s v="match"/>
    <s v="match"/>
    <n v="0"/>
    <d v="2026-03-13T00:00:00"/>
    <n v="1"/>
    <s v="Within SLA"/>
    <x v="3"/>
    <n v="0"/>
    <n v="0"/>
    <n v="0"/>
    <n v="0"/>
    <n v="0"/>
  </r>
  <r>
    <s v="TXN002358"/>
    <n v="2230.0300000000002"/>
    <n v="2230.0300000000002"/>
    <s v="SUCCESS"/>
    <s v="SUCCESS"/>
    <n v="1"/>
    <s v="found"/>
    <s v="Not Duplicate"/>
    <s v="match"/>
    <s v="match"/>
    <n v="0"/>
    <d v="2026-03-21T00:00:00"/>
    <n v="0"/>
    <s v="Within SLA"/>
    <x v="3"/>
    <n v="0"/>
    <n v="0"/>
    <n v="0"/>
    <n v="0"/>
    <n v="0"/>
  </r>
  <r>
    <s v="TXN002359"/>
    <n v="45037.93"/>
    <n v="54045.52"/>
    <s v="SUCCESS"/>
    <s v="SUCCESS"/>
    <n v="1"/>
    <s v="found"/>
    <s v="Not Duplicate"/>
    <s v="mismatch"/>
    <s v="match"/>
    <n v="9007.5899999999965"/>
    <d v="2026-03-18T00:00:00"/>
    <n v="1"/>
    <s v="Within SLA"/>
    <x v="0"/>
    <n v="0"/>
    <n v="0"/>
    <n v="1"/>
    <n v="0"/>
    <n v="0"/>
  </r>
  <r>
    <s v="TXN002360"/>
    <n v="12151.35"/>
    <n v="12151.35"/>
    <s v="SUCCESS"/>
    <s v="SUCCESS"/>
    <n v="1"/>
    <s v="found"/>
    <s v="Not Duplicate"/>
    <s v="match"/>
    <s v="match"/>
    <n v="0"/>
    <d v="2026-03-05T00:00:00"/>
    <n v="2"/>
    <s v="Within SLA"/>
    <x v="0"/>
    <n v="0"/>
    <n v="0"/>
    <n v="0"/>
    <n v="0"/>
    <n v="0"/>
  </r>
  <r>
    <s v="TXN002361"/>
    <n v="1919.05"/>
    <n v="1919.05"/>
    <s v="SUCCESS"/>
    <s v="SUCCESS"/>
    <n v="1"/>
    <s v="found"/>
    <s v="Not Duplicate"/>
    <s v="match"/>
    <s v="match"/>
    <n v="0"/>
    <d v="2026-03-22T00:00:00"/>
    <n v="5"/>
    <s v="SLA Breached"/>
    <x v="2"/>
    <n v="0"/>
    <n v="0"/>
    <n v="0"/>
    <n v="0"/>
    <n v="1"/>
  </r>
  <r>
    <s v="TXN002362"/>
    <n v="507.24"/>
    <n v="507.24"/>
    <s v="SUCCESS"/>
    <s v="SUCCESS"/>
    <n v="1"/>
    <s v="found"/>
    <s v="Not Duplicate"/>
    <s v="match"/>
    <s v="match"/>
    <n v="0"/>
    <d v="2026-03-31T00:00:00"/>
    <n v="3"/>
    <s v="SLA Breached"/>
    <x v="1"/>
    <n v="0"/>
    <n v="0"/>
    <n v="0"/>
    <n v="0"/>
    <n v="1"/>
  </r>
  <r>
    <s v="TXN002363"/>
    <n v="4365.04"/>
    <n v="4365.04"/>
    <s v="SUCCESS"/>
    <s v="SUCCESS"/>
    <n v="1"/>
    <s v="found"/>
    <s v="Not Duplicate"/>
    <s v="match"/>
    <s v="match"/>
    <n v="0"/>
    <d v="2026-01-07T00:00:00"/>
    <n v="3"/>
    <s v="SLA Breached"/>
    <x v="3"/>
    <n v="0"/>
    <n v="0"/>
    <n v="0"/>
    <n v="0"/>
    <n v="1"/>
  </r>
  <r>
    <s v="TXN002364"/>
    <n v="7072.31"/>
    <n v="7072.31"/>
    <s v="SUCCESS"/>
    <s v="SUCCESS"/>
    <n v="1"/>
    <s v="found"/>
    <s v="Not Duplicate"/>
    <s v="match"/>
    <s v="match"/>
    <n v="0"/>
    <d v="2026-01-09T00:00:00"/>
    <n v="1"/>
    <s v="Within SLA"/>
    <x v="0"/>
    <n v="0"/>
    <n v="0"/>
    <n v="0"/>
    <n v="0"/>
    <n v="0"/>
  </r>
  <r>
    <s v="TXN002365"/>
    <n v="14068.07"/>
    <n v="14068.07"/>
    <s v="SUCCESS"/>
    <s v="SUCCESS"/>
    <n v="1"/>
    <s v="found"/>
    <s v="Not Duplicate"/>
    <s v="match"/>
    <s v="match"/>
    <n v="0"/>
    <d v="2026-03-21T00:00:00"/>
    <n v="1"/>
    <s v="Within SLA"/>
    <x v="3"/>
    <n v="0"/>
    <n v="0"/>
    <n v="0"/>
    <n v="0"/>
    <n v="0"/>
  </r>
  <r>
    <s v="TXN002366"/>
    <n v="4548.6899999999996"/>
    <n v="4548.6899999999996"/>
    <s v="SUCCESS"/>
    <s v="SUCCESS"/>
    <n v="1"/>
    <s v="found"/>
    <s v="Not Duplicate"/>
    <s v="match"/>
    <s v="match"/>
    <n v="0"/>
    <d v="2026-02-12T00:00:00"/>
    <n v="3"/>
    <s v="SLA Breached"/>
    <x v="0"/>
    <n v="0"/>
    <n v="0"/>
    <n v="0"/>
    <n v="0"/>
    <n v="1"/>
  </r>
  <r>
    <s v="TXN002367"/>
    <n v="23129.54"/>
    <n v="23129.54"/>
    <s v="SUCCESS"/>
    <s v="SUCCESS"/>
    <n v="1"/>
    <s v="found"/>
    <s v="Not Duplicate"/>
    <s v="match"/>
    <s v="match"/>
    <n v="0"/>
    <d v="2026-02-13T00:00:00"/>
    <n v="0"/>
    <s v="Within SLA"/>
    <x v="2"/>
    <n v="0"/>
    <n v="0"/>
    <n v="0"/>
    <n v="0"/>
    <n v="0"/>
  </r>
  <r>
    <s v="TXN002368"/>
    <n v="5406.93"/>
    <n v="5406.93"/>
    <s v="SUCCESS"/>
    <s v="SUCCESS"/>
    <n v="1"/>
    <s v="found"/>
    <s v="Not Duplicate"/>
    <s v="match"/>
    <s v="match"/>
    <n v="0"/>
    <d v="2026-02-13T00:00:00"/>
    <n v="0"/>
    <s v="Within SLA"/>
    <x v="3"/>
    <n v="0"/>
    <n v="0"/>
    <n v="0"/>
    <n v="0"/>
    <n v="0"/>
  </r>
  <r>
    <s v="TXN002369"/>
    <n v="1961.11"/>
    <n v="1961.11"/>
    <s v="SUCCESS"/>
    <s v="SUCCESS"/>
    <n v="1"/>
    <s v="found"/>
    <s v="Not Duplicate"/>
    <s v="match"/>
    <s v="match"/>
    <n v="0"/>
    <d v="2026-02-14T00:00:00"/>
    <n v="1"/>
    <s v="Within SLA"/>
    <x v="0"/>
    <n v="0"/>
    <n v="0"/>
    <n v="0"/>
    <n v="0"/>
    <n v="0"/>
  </r>
  <r>
    <s v="TXN002370"/>
    <n v="4393.51"/>
    <n v="4393.51"/>
    <s v="SUCCESS"/>
    <s v="SUCCESS"/>
    <n v="1"/>
    <s v="found"/>
    <s v="Not Duplicate"/>
    <s v="match"/>
    <s v="match"/>
    <n v="0"/>
    <d v="2026-02-13T00:00:00"/>
    <n v="0"/>
    <s v="Within SLA"/>
    <x v="4"/>
    <n v="0"/>
    <n v="0"/>
    <n v="0"/>
    <n v="0"/>
    <n v="0"/>
  </r>
  <r>
    <s v="TXN002371"/>
    <n v="6146.55"/>
    <n v="6146.55"/>
    <s v="SUCCESS"/>
    <s v="SUCCESS"/>
    <n v="1"/>
    <s v="found"/>
    <s v="Not Duplicate"/>
    <s v="match"/>
    <s v="match"/>
    <n v="0"/>
    <d v="2026-01-26T00:00:00"/>
    <n v="5"/>
    <s v="SLA Breached"/>
    <x v="3"/>
    <n v="0"/>
    <n v="0"/>
    <n v="0"/>
    <n v="0"/>
    <n v="1"/>
  </r>
  <r>
    <s v="TXN002372"/>
    <n v="5385.34"/>
    <n v="5385.34"/>
    <s v="SUCCESS"/>
    <s v="SUCCESS"/>
    <n v="1"/>
    <s v="found"/>
    <s v="Not Duplicate"/>
    <s v="match"/>
    <s v="match"/>
    <n v="0"/>
    <d v="2026-02-05T00:00:00"/>
    <n v="1"/>
    <s v="Within SLA"/>
    <x v="4"/>
    <n v="0"/>
    <n v="0"/>
    <n v="0"/>
    <n v="0"/>
    <n v="0"/>
  </r>
  <r>
    <s v="TXN002373"/>
    <n v="782.24"/>
    <n v="782.24"/>
    <s v="SUCCESS"/>
    <s v="SUCCESS"/>
    <n v="1"/>
    <s v="found"/>
    <s v="Not Duplicate"/>
    <s v="match"/>
    <s v="match"/>
    <n v="0"/>
    <d v="2026-01-07T00:00:00"/>
    <n v="0"/>
    <s v="Within SLA"/>
    <x v="3"/>
    <n v="0"/>
    <n v="0"/>
    <n v="0"/>
    <n v="0"/>
    <n v="0"/>
  </r>
  <r>
    <s v="TXN002374"/>
    <n v="18846.25"/>
    <n v="18846.25"/>
    <s v="SUCCESS"/>
    <s v="SUCCESS"/>
    <n v="1"/>
    <s v="found"/>
    <s v="Not Duplicate"/>
    <s v="match"/>
    <s v="match"/>
    <n v="0"/>
    <d v="2026-01-20T00:00:00"/>
    <n v="1"/>
    <s v="Within SLA"/>
    <x v="0"/>
    <n v="0"/>
    <n v="0"/>
    <n v="0"/>
    <n v="0"/>
    <n v="0"/>
  </r>
  <r>
    <s v="TXN002375"/>
    <n v="21175.05"/>
    <n v="21175.05"/>
    <s v="FAILED"/>
    <s v="FAILED"/>
    <n v="1"/>
    <s v="found"/>
    <s v="Not Duplicate"/>
    <s v="match"/>
    <s v="match"/>
    <n v="0"/>
    <d v="2026-01-01T00:00:00"/>
    <n v="0"/>
    <s v="Within SLA"/>
    <x v="0"/>
    <n v="0"/>
    <n v="0"/>
    <n v="0"/>
    <n v="0"/>
    <n v="0"/>
  </r>
  <r>
    <s v="TXN002376"/>
    <n v="4243.71"/>
    <n v="4243.71"/>
    <s v="SUCCESS"/>
    <s v="SUCCESS"/>
    <n v="1"/>
    <s v="found"/>
    <s v="Not Duplicate"/>
    <s v="match"/>
    <s v="match"/>
    <n v="0"/>
    <d v="2026-02-13T00:00:00"/>
    <n v="3"/>
    <s v="SLA Breached"/>
    <x v="2"/>
    <n v="0"/>
    <n v="0"/>
    <n v="0"/>
    <n v="0"/>
    <n v="1"/>
  </r>
  <r>
    <s v="TXN002377"/>
    <n v="2657.78"/>
    <n v="2657.78"/>
    <s v="SUCCESS"/>
    <s v="SUCCESS"/>
    <n v="1"/>
    <s v="found"/>
    <s v="Not Duplicate"/>
    <s v="match"/>
    <s v="match"/>
    <n v="0"/>
    <d v="2026-03-04T00:00:00"/>
    <n v="0"/>
    <s v="Within SLA"/>
    <x v="0"/>
    <n v="0"/>
    <n v="0"/>
    <n v="0"/>
    <n v="0"/>
    <n v="0"/>
  </r>
  <r>
    <s v="TXN002378"/>
    <n v="2993.92"/>
    <n v="2993.92"/>
    <s v="SUCCESS"/>
    <s v="SUCCESS"/>
    <n v="1"/>
    <s v="found"/>
    <s v="Not Duplicate"/>
    <s v="match"/>
    <s v="match"/>
    <n v="0"/>
    <d v="2026-03-28T00:00:00"/>
    <n v="3"/>
    <s v="SLA Breached"/>
    <x v="0"/>
    <n v="0"/>
    <n v="0"/>
    <n v="0"/>
    <n v="0"/>
    <n v="1"/>
  </r>
  <r>
    <s v="TXN002379"/>
    <n v="17690.98"/>
    <n v="17690.98"/>
    <s v="SUCCESS"/>
    <s v="SUCCESS"/>
    <n v="1"/>
    <s v="found"/>
    <s v="Not Duplicate"/>
    <s v="match"/>
    <s v="match"/>
    <n v="0"/>
    <d v="2026-01-20T00:00:00"/>
    <n v="1"/>
    <s v="Within SLA"/>
    <x v="3"/>
    <n v="0"/>
    <n v="0"/>
    <n v="0"/>
    <n v="0"/>
    <n v="0"/>
  </r>
  <r>
    <s v="TXN002380"/>
    <n v="19667.48"/>
    <n v="19667.48"/>
    <s v="SUCCESS"/>
    <s v="SUCCESS"/>
    <n v="1"/>
    <s v="found"/>
    <s v="Not Duplicate"/>
    <s v="match"/>
    <s v="match"/>
    <n v="0"/>
    <d v="2026-01-02T00:00:00"/>
    <n v="1"/>
    <s v="Within SLA"/>
    <x v="0"/>
    <n v="0"/>
    <n v="0"/>
    <n v="0"/>
    <n v="0"/>
    <n v="0"/>
  </r>
  <r>
    <s v="TXN002381"/>
    <n v="26993.14"/>
    <n v="26993.14"/>
    <s v="SUCCESS"/>
    <s v="SUCCESS"/>
    <n v="1"/>
    <s v="found"/>
    <s v="Not Duplicate"/>
    <s v="match"/>
    <s v="match"/>
    <n v="0"/>
    <d v="2026-03-24T00:00:00"/>
    <n v="3"/>
    <s v="SLA Breached"/>
    <x v="0"/>
    <n v="0"/>
    <n v="0"/>
    <n v="0"/>
    <n v="0"/>
    <n v="1"/>
  </r>
  <r>
    <s v="TXN002382"/>
    <n v="465.19"/>
    <n v="465.19"/>
    <s v="SUCCESS"/>
    <s v="SUCCESS"/>
    <n v="1"/>
    <s v="found"/>
    <s v="Not Duplicate"/>
    <s v="match"/>
    <s v="match"/>
    <n v="0"/>
    <d v="2026-03-13T00:00:00"/>
    <n v="0"/>
    <s v="Within SLA"/>
    <x v="3"/>
    <n v="0"/>
    <n v="0"/>
    <n v="0"/>
    <n v="0"/>
    <n v="0"/>
  </r>
  <r>
    <s v="TXN002383"/>
    <n v="3179.53"/>
    <n v="3179.53"/>
    <s v="SUCCESS"/>
    <s v="SUCCESS"/>
    <n v="1"/>
    <s v="found"/>
    <s v="Not Duplicate"/>
    <s v="match"/>
    <s v="match"/>
    <n v="0"/>
    <d v="2026-02-07T00:00:00"/>
    <n v="2"/>
    <s v="Within SLA"/>
    <x v="0"/>
    <n v="0"/>
    <n v="0"/>
    <n v="0"/>
    <n v="0"/>
    <n v="0"/>
  </r>
  <r>
    <s v="TXN002384"/>
    <n v="1417.91"/>
    <n v="1417.91"/>
    <s v="SUCCESS"/>
    <s v="SUCCESS"/>
    <n v="1"/>
    <s v="found"/>
    <s v="Not Duplicate"/>
    <s v="match"/>
    <s v="match"/>
    <n v="0"/>
    <d v="2026-02-09T00:00:00"/>
    <n v="1"/>
    <s v="Within SLA"/>
    <x v="4"/>
    <n v="0"/>
    <n v="0"/>
    <n v="0"/>
    <n v="0"/>
    <n v="0"/>
  </r>
  <r>
    <s v="TXN002385"/>
    <n v="6636.52"/>
    <n v="6636.52"/>
    <s v="REVERSED"/>
    <s v="REVERSED"/>
    <n v="1"/>
    <s v="found"/>
    <s v="Not Duplicate"/>
    <s v="match"/>
    <s v="match"/>
    <n v="0"/>
    <d v="2026-03-01T00:00:00"/>
    <n v="3"/>
    <s v="SLA Breached"/>
    <x v="4"/>
    <n v="0"/>
    <n v="0"/>
    <n v="0"/>
    <n v="0"/>
    <n v="1"/>
  </r>
  <r>
    <s v="TXN002386"/>
    <n v="6135.15"/>
    <n v="6135.15"/>
    <s v="SUCCESS"/>
    <s v="SUCCESS"/>
    <n v="1"/>
    <s v="found"/>
    <s v="Not Duplicate"/>
    <s v="match"/>
    <s v="match"/>
    <n v="0"/>
    <d v="2026-02-25T00:00:00"/>
    <n v="1"/>
    <s v="Within SLA"/>
    <x v="3"/>
    <n v="0"/>
    <n v="0"/>
    <n v="0"/>
    <n v="0"/>
    <n v="0"/>
  </r>
  <r>
    <s v="TXN002387"/>
    <n v="2688.18"/>
    <n v="3225.82"/>
    <s v="REVERSED"/>
    <s v="REVERSED"/>
    <n v="1"/>
    <s v="found"/>
    <s v="Not Duplicate"/>
    <s v="mismatch"/>
    <s v="match"/>
    <n v="537.64000000000033"/>
    <d v="2026-02-17T00:00:00"/>
    <n v="0"/>
    <s v="Within SLA"/>
    <x v="1"/>
    <n v="0"/>
    <n v="0"/>
    <n v="1"/>
    <n v="0"/>
    <n v="0"/>
  </r>
  <r>
    <s v="TXN002388"/>
    <n v="3167.1"/>
    <n v="3167.1"/>
    <s v="SUCCESS"/>
    <s v="SUCCESS"/>
    <n v="1"/>
    <s v="found"/>
    <s v="Not Duplicate"/>
    <s v="match"/>
    <s v="match"/>
    <n v="0"/>
    <d v="2026-03-25T00:00:00"/>
    <n v="2"/>
    <s v="Within SLA"/>
    <x v="2"/>
    <n v="0"/>
    <n v="0"/>
    <n v="0"/>
    <n v="0"/>
    <n v="0"/>
  </r>
  <r>
    <s v="TXN002389"/>
    <n v="923.68"/>
    <n v="923.68"/>
    <s v="SUCCESS"/>
    <s v="SUCCESS"/>
    <n v="1"/>
    <s v="found"/>
    <s v="Not Duplicate"/>
    <s v="match"/>
    <s v="match"/>
    <n v="0"/>
    <d v="2026-01-13T00:00:00"/>
    <n v="2"/>
    <s v="Within SLA"/>
    <x v="2"/>
    <n v="0"/>
    <n v="0"/>
    <n v="0"/>
    <n v="0"/>
    <n v="0"/>
  </r>
  <r>
    <s v="TXN002390"/>
    <n v="5831.04"/>
    <n v="5831.04"/>
    <s v="SUCCESS"/>
    <s v="SUCCESS"/>
    <n v="1"/>
    <s v="found"/>
    <s v="Not Duplicate"/>
    <s v="match"/>
    <s v="match"/>
    <n v="0"/>
    <d v="2026-03-25T00:00:00"/>
    <n v="0"/>
    <s v="Within SLA"/>
    <x v="2"/>
    <n v="0"/>
    <n v="0"/>
    <n v="0"/>
    <n v="0"/>
    <n v="0"/>
  </r>
  <r>
    <s v="TXN002391"/>
    <n v="13542.4"/>
    <n v="13542.4"/>
    <s v="SUCCESS"/>
    <s v="FAILED"/>
    <n v="1"/>
    <s v="found"/>
    <s v="Not Duplicate"/>
    <s v="match"/>
    <s v="mismatch"/>
    <n v="0"/>
    <d v="2026-02-28T00:00:00"/>
    <n v="2"/>
    <s v="Within SLA"/>
    <x v="3"/>
    <n v="0"/>
    <n v="0"/>
    <n v="0"/>
    <n v="1"/>
    <n v="0"/>
  </r>
  <r>
    <s v="TXN002392"/>
    <n v="9727.5"/>
    <n v="9727.5"/>
    <s v="SUCCESS"/>
    <s v="SUCCESS"/>
    <n v="1"/>
    <s v="found"/>
    <s v="Not Duplicate"/>
    <s v="match"/>
    <s v="match"/>
    <n v="0"/>
    <d v="2026-02-27T00:00:00"/>
    <n v="1"/>
    <s v="Within SLA"/>
    <x v="0"/>
    <n v="0"/>
    <n v="0"/>
    <n v="0"/>
    <n v="0"/>
    <n v="0"/>
  </r>
  <r>
    <s v="TXN002393"/>
    <n v="1358.38"/>
    <n v="1358.38"/>
    <s v="SUCCESS"/>
    <s v="SUCCESS"/>
    <n v="1"/>
    <s v="found"/>
    <s v="Not Duplicate"/>
    <s v="match"/>
    <s v="match"/>
    <n v="0"/>
    <d v="2026-03-29T00:00:00"/>
    <n v="0"/>
    <s v="Within SLA"/>
    <x v="2"/>
    <n v="0"/>
    <n v="0"/>
    <n v="0"/>
    <n v="0"/>
    <n v="0"/>
  </r>
  <r>
    <s v="TXN002394"/>
    <n v="702.35"/>
    <n v="702.35"/>
    <s v="SUCCESS"/>
    <s v="SUCCESS"/>
    <n v="1"/>
    <s v="found"/>
    <s v="Not Duplicate"/>
    <s v="match"/>
    <s v="match"/>
    <n v="0"/>
    <d v="2026-02-10T00:00:00"/>
    <n v="0"/>
    <s v="Within SLA"/>
    <x v="3"/>
    <n v="0"/>
    <n v="0"/>
    <n v="0"/>
    <n v="0"/>
    <n v="0"/>
  </r>
  <r>
    <s v="TXN002395"/>
    <n v="4632.88"/>
    <n v="4632.88"/>
    <s v="SUCCESS"/>
    <s v="SUCCESS"/>
    <n v="1"/>
    <s v="found"/>
    <s v="Not Duplicate"/>
    <s v="match"/>
    <s v="match"/>
    <n v="0"/>
    <d v="2026-01-27T00:00:00"/>
    <n v="2"/>
    <s v="Within SLA"/>
    <x v="0"/>
    <n v="0"/>
    <n v="0"/>
    <n v="0"/>
    <n v="0"/>
    <n v="0"/>
  </r>
  <r>
    <s v="TXN002396"/>
    <n v="1630.62"/>
    <n v="1630.62"/>
    <s v="SUCCESS"/>
    <s v="SUCCESS"/>
    <n v="1"/>
    <s v="found"/>
    <s v="Not Duplicate"/>
    <s v="match"/>
    <s v="match"/>
    <n v="0"/>
    <d v="2026-03-11T00:00:00"/>
    <n v="1"/>
    <s v="Within SLA"/>
    <x v="0"/>
    <n v="0"/>
    <n v="0"/>
    <n v="0"/>
    <n v="0"/>
    <n v="0"/>
  </r>
  <r>
    <s v="TXN002397"/>
    <n v="22796.13"/>
    <n v="22796.13"/>
    <s v="SUCCESS"/>
    <s v="SUCCESS"/>
    <n v="1"/>
    <s v="found"/>
    <s v="Not Duplicate"/>
    <s v="match"/>
    <s v="match"/>
    <n v="0"/>
    <d v="2026-01-09T00:00:00"/>
    <n v="1"/>
    <s v="Within SLA"/>
    <x v="0"/>
    <n v="0"/>
    <n v="0"/>
    <n v="0"/>
    <n v="0"/>
    <n v="0"/>
  </r>
  <r>
    <s v="TXN002398"/>
    <n v="9289.74"/>
    <n v="9289.74"/>
    <s v="SUCCESS"/>
    <s v="SUCCESS"/>
    <n v="1"/>
    <s v="found"/>
    <s v="Not Duplicate"/>
    <s v="match"/>
    <s v="match"/>
    <n v="0"/>
    <d v="2026-01-03T00:00:00"/>
    <n v="2"/>
    <s v="Within SLA"/>
    <x v="4"/>
    <n v="0"/>
    <n v="0"/>
    <n v="0"/>
    <n v="0"/>
    <n v="0"/>
  </r>
  <r>
    <s v="TXN002399"/>
    <n v="1811.77"/>
    <n v="1811.77"/>
    <s v="SUCCESS"/>
    <s v="SUCCESS"/>
    <n v="1"/>
    <s v="found"/>
    <s v="Not Duplicate"/>
    <s v="match"/>
    <s v="match"/>
    <n v="0"/>
    <d v="2026-04-02T00:00:00"/>
    <n v="2"/>
    <s v="Within SLA"/>
    <x v="2"/>
    <n v="0"/>
    <n v="0"/>
    <n v="0"/>
    <n v="0"/>
    <n v="0"/>
  </r>
  <r>
    <s v="TXN002400"/>
    <n v="3522.53"/>
    <n v="3522.53"/>
    <s v="SUCCESS"/>
    <s v="SUCCESS"/>
    <n v="1"/>
    <s v="found"/>
    <s v="Not Duplicate"/>
    <s v="match"/>
    <s v="match"/>
    <n v="0"/>
    <d v="2026-01-30T00:00:00"/>
    <n v="0"/>
    <s v="Within SLA"/>
    <x v="2"/>
    <n v="0"/>
    <n v="0"/>
    <n v="0"/>
    <n v="0"/>
    <n v="0"/>
  </r>
  <r>
    <s v="TXN002401"/>
    <n v="3647.88"/>
    <n v="3647.88"/>
    <s v="SUCCESS"/>
    <s v="SUCCESS"/>
    <n v="1"/>
    <s v="found"/>
    <s v="Not Duplicate"/>
    <s v="match"/>
    <s v="match"/>
    <n v="0"/>
    <d v="2026-02-22T00:00:00"/>
    <n v="1"/>
    <s v="Within SLA"/>
    <x v="2"/>
    <n v="0"/>
    <n v="0"/>
    <n v="0"/>
    <n v="0"/>
    <n v="0"/>
  </r>
  <r>
    <s v="TXN002402"/>
    <n v="10522.23"/>
    <n v="10522.23"/>
    <s v="SUCCESS"/>
    <s v="SUCCESS"/>
    <n v="1"/>
    <s v="found"/>
    <s v="Not Duplicate"/>
    <s v="match"/>
    <s v="match"/>
    <n v="0"/>
    <d v="2026-01-09T00:00:00"/>
    <n v="0"/>
    <s v="Within SLA"/>
    <x v="1"/>
    <n v="0"/>
    <n v="0"/>
    <n v="0"/>
    <n v="0"/>
    <n v="0"/>
  </r>
  <r>
    <s v="TXN002403"/>
    <n v="4863.32"/>
    <n v="4863.32"/>
    <s v="SUCCESS"/>
    <s v="SUCCESS"/>
    <n v="1"/>
    <s v="found"/>
    <s v="Not Duplicate"/>
    <s v="match"/>
    <s v="match"/>
    <n v="0"/>
    <d v="2026-03-24T00:00:00"/>
    <n v="1"/>
    <s v="Within SLA"/>
    <x v="0"/>
    <n v="0"/>
    <n v="0"/>
    <n v="0"/>
    <n v="0"/>
    <n v="0"/>
  </r>
  <r>
    <s v="TXN002404"/>
    <n v="3067.23"/>
    <n v="3067.23"/>
    <s v="SUCCESS"/>
    <s v="SUCCESS"/>
    <n v="1"/>
    <s v="found"/>
    <s v="Not Duplicate"/>
    <s v="match"/>
    <s v="match"/>
    <n v="0"/>
    <d v="2026-01-22T00:00:00"/>
    <n v="3"/>
    <s v="SLA Breached"/>
    <x v="0"/>
    <n v="0"/>
    <n v="0"/>
    <n v="0"/>
    <n v="0"/>
    <n v="1"/>
  </r>
  <r>
    <s v="TXN002405"/>
    <n v="8553.18"/>
    <n v="8553.18"/>
    <s v="SUCCESS"/>
    <s v="SUCCESS"/>
    <n v="1"/>
    <s v="found"/>
    <s v="Not Duplicate"/>
    <s v="match"/>
    <s v="match"/>
    <n v="0"/>
    <d v="2026-01-03T00:00:00"/>
    <n v="0"/>
    <s v="Within SLA"/>
    <x v="0"/>
    <n v="0"/>
    <n v="0"/>
    <n v="0"/>
    <n v="0"/>
    <n v="0"/>
  </r>
  <r>
    <s v="TXN002406"/>
    <n v="8459.18"/>
    <n v="8459.18"/>
    <s v="SUCCESS"/>
    <s v="SUCCESS"/>
    <n v="1"/>
    <s v="found"/>
    <s v="Not Duplicate"/>
    <s v="match"/>
    <s v="match"/>
    <n v="0"/>
    <d v="2026-01-02T00:00:00"/>
    <n v="0"/>
    <s v="Within SLA"/>
    <x v="1"/>
    <n v="0"/>
    <n v="0"/>
    <n v="0"/>
    <n v="0"/>
    <n v="0"/>
  </r>
  <r>
    <s v="TXN002407"/>
    <n v="2003.99"/>
    <n v="2003.99"/>
    <s v="SUCCESS"/>
    <s v="SUCCESS"/>
    <n v="1"/>
    <s v="found"/>
    <s v="Not Duplicate"/>
    <s v="match"/>
    <s v="match"/>
    <n v="0"/>
    <d v="2026-02-18T00:00:00"/>
    <n v="1"/>
    <s v="Within SLA"/>
    <x v="4"/>
    <n v="0"/>
    <n v="0"/>
    <n v="0"/>
    <n v="0"/>
    <n v="0"/>
  </r>
  <r>
    <s v="TXN002408"/>
    <n v="996.77"/>
    <n v="996.77"/>
    <s v="SUCCESS"/>
    <s v="SUCCESS"/>
    <n v="1"/>
    <s v="found"/>
    <s v="Not Duplicate"/>
    <s v="match"/>
    <s v="match"/>
    <n v="0"/>
    <d v="2026-02-05T00:00:00"/>
    <n v="3"/>
    <s v="SLA Breached"/>
    <x v="2"/>
    <n v="0"/>
    <n v="0"/>
    <n v="0"/>
    <n v="0"/>
    <n v="1"/>
  </r>
  <r>
    <s v="TXN002409"/>
    <n v="4740.75"/>
    <n v="4740.75"/>
    <s v="SUCCESS"/>
    <s v="SUCCESS"/>
    <n v="1"/>
    <s v="found"/>
    <s v="Not Duplicate"/>
    <s v="match"/>
    <s v="match"/>
    <n v="0"/>
    <d v="2026-03-11T00:00:00"/>
    <n v="2"/>
    <s v="Within SLA"/>
    <x v="2"/>
    <n v="0"/>
    <n v="0"/>
    <n v="0"/>
    <n v="0"/>
    <n v="0"/>
  </r>
  <r>
    <s v="TXN002410"/>
    <n v="5668.59"/>
    <n v="5668.59"/>
    <s v="SUCCESS"/>
    <s v="SUCCESS"/>
    <n v="1"/>
    <s v="found"/>
    <s v="Not Duplicate"/>
    <s v="match"/>
    <s v="match"/>
    <n v="0"/>
    <d v="2026-02-21T00:00:00"/>
    <n v="3"/>
    <s v="SLA Breached"/>
    <x v="2"/>
    <n v="0"/>
    <n v="0"/>
    <n v="0"/>
    <n v="0"/>
    <n v="1"/>
  </r>
  <r>
    <s v="TXN002411"/>
    <n v="68238.759999999995"/>
    <n v="68238.759999999995"/>
    <s v="SUCCESS"/>
    <s v="SUCCESS"/>
    <n v="1"/>
    <s v="found"/>
    <s v="Not Duplicate"/>
    <s v="match"/>
    <s v="match"/>
    <n v="0"/>
    <d v="2026-03-18T00:00:00"/>
    <n v="3"/>
    <s v="SLA Breached"/>
    <x v="4"/>
    <n v="0"/>
    <n v="0"/>
    <n v="0"/>
    <n v="0"/>
    <n v="1"/>
  </r>
  <r>
    <s v="TXN002412"/>
    <n v="2783.85"/>
    <n v="2783.85"/>
    <s v="REVERSED"/>
    <s v="REVERSED"/>
    <n v="1"/>
    <s v="found"/>
    <s v="Not Duplicate"/>
    <s v="match"/>
    <s v="match"/>
    <n v="0"/>
    <d v="2026-02-10T00:00:00"/>
    <n v="1"/>
    <s v="Within SLA"/>
    <x v="2"/>
    <n v="0"/>
    <n v="0"/>
    <n v="0"/>
    <n v="0"/>
    <n v="0"/>
  </r>
  <r>
    <s v="TXN002413"/>
    <n v="3594.96"/>
    <n v="3235.46"/>
    <s v="SUCCESS"/>
    <s v="SUCCESS"/>
    <n v="1"/>
    <s v="found"/>
    <s v="Not Duplicate"/>
    <s v="mismatch"/>
    <s v="match"/>
    <n v="359.5"/>
    <d v="2026-01-27T00:00:00"/>
    <n v="0"/>
    <s v="Within SLA"/>
    <x v="0"/>
    <n v="0"/>
    <n v="0"/>
    <n v="1"/>
    <n v="0"/>
    <n v="0"/>
  </r>
  <r>
    <s v="TXN002414"/>
    <n v="4400.75"/>
    <n v="4400.75"/>
    <s v="SUCCESS"/>
    <s v="SUCCESS"/>
    <n v="1"/>
    <s v="found"/>
    <s v="Not Duplicate"/>
    <s v="match"/>
    <s v="match"/>
    <n v="0"/>
    <d v="2026-03-10T00:00:00"/>
    <n v="2"/>
    <s v="Within SLA"/>
    <x v="3"/>
    <n v="0"/>
    <n v="0"/>
    <n v="0"/>
    <n v="0"/>
    <n v="0"/>
  </r>
  <r>
    <s v="TXN002415"/>
    <n v="4082.64"/>
    <n v="4082.64"/>
    <s v="SUCCESS"/>
    <s v="SUCCESS"/>
    <n v="1"/>
    <s v="found"/>
    <s v="Not Duplicate"/>
    <s v="match"/>
    <s v="match"/>
    <n v="0"/>
    <d v="2026-03-24T00:00:00"/>
    <n v="2"/>
    <s v="Within SLA"/>
    <x v="1"/>
    <n v="0"/>
    <n v="0"/>
    <n v="0"/>
    <n v="0"/>
    <n v="0"/>
  </r>
  <r>
    <s v="TXN002416"/>
    <n v="1205.47"/>
    <n v="1205.47"/>
    <s v="SUCCESS"/>
    <s v="SUCCESS"/>
    <n v="1"/>
    <s v="found"/>
    <s v="Not Duplicate"/>
    <s v="match"/>
    <s v="match"/>
    <n v="0"/>
    <d v="2026-02-12T00:00:00"/>
    <n v="1"/>
    <s v="Within SLA"/>
    <x v="2"/>
    <n v="0"/>
    <n v="0"/>
    <n v="0"/>
    <n v="0"/>
    <n v="0"/>
  </r>
  <r>
    <s v="TXN002417"/>
    <n v="5776.31"/>
    <n v="5776.31"/>
    <s v="SUCCESS"/>
    <s v="SUCCESS"/>
    <n v="1"/>
    <s v="found"/>
    <s v="Not Duplicate"/>
    <s v="match"/>
    <s v="match"/>
    <n v="0"/>
    <d v="2026-03-01T00:00:00"/>
    <n v="2"/>
    <s v="Within SLA"/>
    <x v="0"/>
    <n v="0"/>
    <n v="0"/>
    <n v="0"/>
    <n v="0"/>
    <n v="0"/>
  </r>
  <r>
    <s v="TXN002418"/>
    <n v="2529.98"/>
    <n v="2529.98"/>
    <s v="SUCCESS"/>
    <s v="SUCCESS"/>
    <n v="1"/>
    <s v="found"/>
    <s v="Not Duplicate"/>
    <s v="match"/>
    <s v="match"/>
    <n v="0"/>
    <d v="2026-03-03T00:00:00"/>
    <n v="2"/>
    <s v="Within SLA"/>
    <x v="0"/>
    <n v="0"/>
    <n v="0"/>
    <n v="0"/>
    <n v="0"/>
    <n v="0"/>
  </r>
  <r>
    <s v="TXN002419"/>
    <n v="4608.6499999999996"/>
    <n v="4608.6499999999996"/>
    <s v="SUCCESS"/>
    <s v="SUCCESS"/>
    <n v="1"/>
    <s v="found"/>
    <s v="Not Duplicate"/>
    <s v="match"/>
    <s v="match"/>
    <n v="0"/>
    <d v="2026-03-23T00:00:00"/>
    <n v="3"/>
    <s v="SLA Breached"/>
    <x v="4"/>
    <n v="0"/>
    <n v="0"/>
    <n v="0"/>
    <n v="0"/>
    <n v="1"/>
  </r>
  <r>
    <s v="TXN002420"/>
    <n v="1879.08"/>
    <n v="1879.08"/>
    <s v="SUCCESS"/>
    <s v="SUCCESS"/>
    <n v="1"/>
    <s v="found"/>
    <s v="Not Duplicate"/>
    <s v="match"/>
    <s v="match"/>
    <n v="0"/>
    <d v="2026-03-23T00:00:00"/>
    <n v="2"/>
    <s v="Within SLA"/>
    <x v="2"/>
    <n v="0"/>
    <n v="0"/>
    <n v="0"/>
    <n v="0"/>
    <n v="0"/>
  </r>
  <r>
    <s v="TXN002421"/>
    <n v="1490.16"/>
    <n v="1490.16"/>
    <s v="SUCCESS"/>
    <s v="SUCCESS"/>
    <n v="1"/>
    <s v="found"/>
    <s v="Not Duplicate"/>
    <s v="match"/>
    <s v="match"/>
    <n v="0"/>
    <d v="2026-02-01T00:00:00"/>
    <n v="3"/>
    <s v="SLA Breached"/>
    <x v="2"/>
    <n v="0"/>
    <n v="0"/>
    <n v="0"/>
    <n v="0"/>
    <n v="1"/>
  </r>
  <r>
    <s v="TXN002422"/>
    <n v="5693.71"/>
    <n v="5693.71"/>
    <s v="SUCCESS"/>
    <s v="SUCCESS"/>
    <n v="1"/>
    <s v="found"/>
    <s v="Not Duplicate"/>
    <s v="match"/>
    <s v="match"/>
    <n v="0"/>
    <d v="2026-01-30T00:00:00"/>
    <n v="2"/>
    <s v="Within SLA"/>
    <x v="2"/>
    <n v="0"/>
    <n v="0"/>
    <n v="0"/>
    <n v="0"/>
    <n v="0"/>
  </r>
  <r>
    <s v="TXN002423"/>
    <n v="1962.84"/>
    <n v="1962.84"/>
    <s v="FAILED"/>
    <s v="FAILED"/>
    <n v="1"/>
    <s v="found"/>
    <s v="Not Duplicate"/>
    <s v="match"/>
    <s v="match"/>
    <n v="0"/>
    <d v="2026-02-03T00:00:00"/>
    <n v="1"/>
    <s v="Within SLA"/>
    <x v="2"/>
    <n v="0"/>
    <n v="0"/>
    <n v="0"/>
    <n v="0"/>
    <n v="0"/>
  </r>
  <r>
    <s v="TXN002424"/>
    <n v="37035.49"/>
    <n v="37035.49"/>
    <s v="SUCCESS"/>
    <s v="SUCCESS"/>
    <n v="1"/>
    <s v="found"/>
    <s v="Not Duplicate"/>
    <s v="match"/>
    <s v="match"/>
    <n v="0"/>
    <d v="2026-01-28T00:00:00"/>
    <n v="2"/>
    <s v="Within SLA"/>
    <x v="1"/>
    <n v="0"/>
    <n v="0"/>
    <n v="0"/>
    <n v="0"/>
    <n v="0"/>
  </r>
  <r>
    <s v="TXN002425"/>
    <n v="1999.34"/>
    <n v="1999.34"/>
    <s v="SUCCESS"/>
    <s v="SUCCESS"/>
    <n v="1"/>
    <s v="found"/>
    <s v="Not Duplicate"/>
    <s v="match"/>
    <s v="match"/>
    <n v="0"/>
    <d v="2026-03-15T00:00:00"/>
    <n v="0"/>
    <s v="Within SLA"/>
    <x v="2"/>
    <n v="0"/>
    <n v="0"/>
    <n v="0"/>
    <n v="0"/>
    <n v="0"/>
  </r>
  <r>
    <s v="TXN002426"/>
    <n v="2852.15"/>
    <n v="2852.15"/>
    <s v="SUCCESS"/>
    <s v="SUCCESS"/>
    <n v="1"/>
    <s v="found"/>
    <s v="Not Duplicate"/>
    <s v="match"/>
    <s v="match"/>
    <n v="0"/>
    <d v="2026-01-16T00:00:00"/>
    <n v="0"/>
    <s v="Within SLA"/>
    <x v="2"/>
    <n v="0"/>
    <n v="0"/>
    <n v="0"/>
    <n v="0"/>
    <n v="0"/>
  </r>
  <r>
    <s v="TXN002427"/>
    <n v="4499.9799999999996"/>
    <n v="4499.9799999999996"/>
    <s v="SUCCESS"/>
    <s v="SUCCESS"/>
    <n v="1"/>
    <s v="found"/>
    <s v="Not Duplicate"/>
    <s v="match"/>
    <s v="match"/>
    <n v="0"/>
    <d v="2026-02-19T00:00:00"/>
    <n v="5"/>
    <s v="SLA Breached"/>
    <x v="0"/>
    <n v="0"/>
    <n v="0"/>
    <n v="0"/>
    <n v="0"/>
    <n v="1"/>
  </r>
  <r>
    <s v="TXN002428"/>
    <n v="8499.0499999999993"/>
    <n v="8499.0499999999993"/>
    <s v="SUCCESS"/>
    <s v="SUCCESS"/>
    <n v="1"/>
    <s v="found"/>
    <s v="Not Duplicate"/>
    <s v="match"/>
    <s v="match"/>
    <n v="0"/>
    <d v="2026-03-11T00:00:00"/>
    <n v="3"/>
    <s v="SLA Breached"/>
    <x v="0"/>
    <n v="0"/>
    <n v="0"/>
    <n v="0"/>
    <n v="0"/>
    <n v="1"/>
  </r>
  <r>
    <s v="TXN002429"/>
    <n v="11719.57"/>
    <n v="14063.48"/>
    <s v="SUCCESS"/>
    <s v="SUCCESS"/>
    <n v="1"/>
    <s v="found"/>
    <s v="Not Duplicate"/>
    <s v="mismatch"/>
    <s v="match"/>
    <n v="2343.91"/>
    <d v="2026-03-26T00:00:00"/>
    <n v="2"/>
    <s v="Within SLA"/>
    <x v="3"/>
    <n v="0"/>
    <n v="0"/>
    <n v="1"/>
    <n v="0"/>
    <n v="0"/>
  </r>
  <r>
    <s v="TXN002430"/>
    <n v="10742.29"/>
    <e v="#N/A"/>
    <s v="SUCCESS"/>
    <e v="#N/A"/>
    <n v="0"/>
    <s v="missing"/>
    <s v="Not Duplicate"/>
    <s v="not processed"/>
    <s v="not processed"/>
    <s v="missing"/>
    <s v="not processed"/>
    <s v="not processed"/>
    <s v="Not Processed"/>
    <x v="4"/>
    <n v="1"/>
    <n v="0"/>
    <n v="0"/>
    <n v="0"/>
    <n v="0"/>
  </r>
  <r>
    <s v="TXN002431"/>
    <n v="480.24"/>
    <n v="480.24"/>
    <s v="SUCCESS"/>
    <s v="SUCCESS"/>
    <n v="1"/>
    <s v="found"/>
    <s v="Not Duplicate"/>
    <s v="match"/>
    <s v="match"/>
    <n v="0"/>
    <d v="2026-01-04T00:00:00"/>
    <n v="1"/>
    <s v="Within SLA"/>
    <x v="3"/>
    <n v="0"/>
    <n v="0"/>
    <n v="0"/>
    <n v="0"/>
    <n v="0"/>
  </r>
  <r>
    <s v="TXN002432"/>
    <n v="5020.07"/>
    <n v="5020.07"/>
    <s v="SUCCESS"/>
    <s v="SUCCESS"/>
    <n v="1"/>
    <s v="found"/>
    <s v="Not Duplicate"/>
    <s v="match"/>
    <s v="match"/>
    <n v="0"/>
    <d v="2026-01-18T00:00:00"/>
    <n v="5"/>
    <s v="SLA Breached"/>
    <x v="0"/>
    <n v="0"/>
    <n v="0"/>
    <n v="0"/>
    <n v="0"/>
    <n v="1"/>
  </r>
  <r>
    <s v="TXN002433"/>
    <n v="40683.050000000003"/>
    <n v="40683.050000000003"/>
    <s v="SUCCESS"/>
    <s v="SUCCESS"/>
    <n v="1"/>
    <s v="found"/>
    <s v="Not Duplicate"/>
    <s v="match"/>
    <s v="match"/>
    <n v="0"/>
    <d v="2026-03-29T00:00:00"/>
    <n v="1"/>
    <s v="Within SLA"/>
    <x v="3"/>
    <n v="0"/>
    <n v="0"/>
    <n v="0"/>
    <n v="0"/>
    <n v="0"/>
  </r>
  <r>
    <s v="TXN002434"/>
    <n v="6713.39"/>
    <n v="6713.39"/>
    <s v="REVERSED"/>
    <s v="REVERSED"/>
    <n v="1"/>
    <s v="found"/>
    <s v="Not Duplicate"/>
    <s v="match"/>
    <s v="match"/>
    <n v="0"/>
    <d v="2026-01-18T00:00:00"/>
    <n v="2"/>
    <s v="Within SLA"/>
    <x v="0"/>
    <n v="0"/>
    <n v="0"/>
    <n v="0"/>
    <n v="0"/>
    <n v="0"/>
  </r>
  <r>
    <s v="TXN002435"/>
    <n v="9228.61"/>
    <n v="9228.61"/>
    <s v="SUCCESS"/>
    <s v="SUCCESS"/>
    <n v="1"/>
    <s v="found"/>
    <s v="Not Duplicate"/>
    <s v="match"/>
    <s v="match"/>
    <n v="0"/>
    <d v="2026-01-24T00:00:00"/>
    <n v="0"/>
    <s v="Within SLA"/>
    <x v="0"/>
    <n v="0"/>
    <n v="0"/>
    <n v="0"/>
    <n v="0"/>
    <n v="0"/>
  </r>
  <r>
    <s v="TXN002436"/>
    <n v="5522.71"/>
    <n v="5522.71"/>
    <s v="SUCCESS"/>
    <s v="SUCCESS"/>
    <n v="1"/>
    <s v="found"/>
    <s v="Not Duplicate"/>
    <s v="match"/>
    <s v="match"/>
    <n v="0"/>
    <d v="2026-03-15T00:00:00"/>
    <n v="2"/>
    <s v="Within SLA"/>
    <x v="1"/>
    <n v="0"/>
    <n v="0"/>
    <n v="0"/>
    <n v="0"/>
    <n v="0"/>
  </r>
  <r>
    <s v="TXN002437"/>
    <n v="3922.79"/>
    <n v="3922.79"/>
    <s v="SUCCESS"/>
    <s v="SUCCESS"/>
    <n v="1"/>
    <s v="found"/>
    <s v="Not Duplicate"/>
    <s v="match"/>
    <s v="match"/>
    <n v="0"/>
    <d v="2026-02-07T00:00:00"/>
    <n v="0"/>
    <s v="Within SLA"/>
    <x v="0"/>
    <n v="0"/>
    <n v="0"/>
    <n v="0"/>
    <n v="0"/>
    <n v="0"/>
  </r>
  <r>
    <s v="TXN002438"/>
    <n v="14495.26"/>
    <n v="14495.26"/>
    <s v="SUCCESS"/>
    <s v="SUCCESS"/>
    <n v="1"/>
    <s v="found"/>
    <s v="Not Duplicate"/>
    <s v="match"/>
    <s v="match"/>
    <n v="0"/>
    <d v="2026-01-18T00:00:00"/>
    <n v="0"/>
    <s v="Within SLA"/>
    <x v="0"/>
    <n v="0"/>
    <n v="0"/>
    <n v="0"/>
    <n v="0"/>
    <n v="0"/>
  </r>
  <r>
    <s v="TXN002439"/>
    <n v="3700.09"/>
    <n v="3700.09"/>
    <s v="SUCCESS"/>
    <s v="SUCCESS"/>
    <n v="1"/>
    <s v="found"/>
    <s v="Not Duplicate"/>
    <s v="match"/>
    <s v="match"/>
    <n v="0"/>
    <d v="2026-03-18T00:00:00"/>
    <n v="3"/>
    <s v="SLA Breached"/>
    <x v="1"/>
    <n v="0"/>
    <n v="0"/>
    <n v="0"/>
    <n v="0"/>
    <n v="1"/>
  </r>
  <r>
    <s v="TXN002440"/>
    <n v="10548.96"/>
    <n v="10548.96"/>
    <s v="SUCCESS"/>
    <s v="SUCCESS"/>
    <n v="1"/>
    <s v="found"/>
    <s v="Not Duplicate"/>
    <s v="match"/>
    <s v="match"/>
    <n v="0"/>
    <d v="2026-02-07T00:00:00"/>
    <n v="1"/>
    <s v="Within SLA"/>
    <x v="0"/>
    <n v="0"/>
    <n v="0"/>
    <n v="0"/>
    <n v="0"/>
    <n v="0"/>
  </r>
  <r>
    <s v="TXN002441"/>
    <n v="24100.1"/>
    <n v="24100.1"/>
    <s v="SUCCESS"/>
    <s v="SUCCESS"/>
    <n v="1"/>
    <s v="found"/>
    <s v="Not Duplicate"/>
    <s v="match"/>
    <s v="match"/>
    <n v="0"/>
    <d v="2026-01-16T00:00:00"/>
    <n v="3"/>
    <s v="SLA Breached"/>
    <x v="2"/>
    <n v="0"/>
    <n v="0"/>
    <n v="0"/>
    <n v="0"/>
    <n v="1"/>
  </r>
  <r>
    <s v="TXN002442"/>
    <n v="1664.45"/>
    <n v="1664.45"/>
    <s v="SUCCESS"/>
    <s v="SUCCESS"/>
    <n v="1"/>
    <s v="found"/>
    <s v="Not Duplicate"/>
    <s v="match"/>
    <s v="match"/>
    <n v="0"/>
    <d v="2026-02-02T00:00:00"/>
    <n v="1"/>
    <s v="Within SLA"/>
    <x v="0"/>
    <n v="0"/>
    <n v="0"/>
    <n v="0"/>
    <n v="0"/>
    <n v="0"/>
  </r>
  <r>
    <s v="TXN002443"/>
    <n v="981.69"/>
    <n v="981.69"/>
    <s v="SUCCESS"/>
    <s v="SUCCESS"/>
    <n v="1"/>
    <s v="found"/>
    <s v="Not Duplicate"/>
    <s v="match"/>
    <s v="match"/>
    <n v="0"/>
    <d v="2026-02-02T00:00:00"/>
    <n v="1"/>
    <s v="Within SLA"/>
    <x v="2"/>
    <n v="0"/>
    <n v="0"/>
    <n v="0"/>
    <n v="0"/>
    <n v="0"/>
  </r>
  <r>
    <s v="TXN002444"/>
    <n v="2092.7199999999998"/>
    <n v="2092.7199999999998"/>
    <s v="SUCCESS"/>
    <s v="SUCCESS"/>
    <n v="1"/>
    <s v="found"/>
    <s v="Not Duplicate"/>
    <s v="match"/>
    <s v="match"/>
    <n v="0"/>
    <d v="2026-02-28T00:00:00"/>
    <n v="0"/>
    <s v="Within SLA"/>
    <x v="4"/>
    <n v="0"/>
    <n v="0"/>
    <n v="0"/>
    <n v="0"/>
    <n v="0"/>
  </r>
  <r>
    <s v="TXN002445"/>
    <n v="1805.2"/>
    <n v="1805.2"/>
    <s v="REVERSED"/>
    <s v="REVERSED"/>
    <n v="1"/>
    <s v="found"/>
    <s v="Not Duplicate"/>
    <s v="match"/>
    <s v="match"/>
    <n v="0"/>
    <d v="2026-03-28T00:00:00"/>
    <n v="1"/>
    <s v="Within SLA"/>
    <x v="2"/>
    <n v="0"/>
    <n v="0"/>
    <n v="0"/>
    <n v="0"/>
    <n v="0"/>
  </r>
  <r>
    <s v="TXN002446"/>
    <n v="480.13"/>
    <n v="480.13"/>
    <s v="SUCCESS"/>
    <s v="SUCCESS"/>
    <n v="1"/>
    <s v="found"/>
    <s v="Not Duplicate"/>
    <s v="match"/>
    <s v="match"/>
    <n v="0"/>
    <d v="2026-03-10T00:00:00"/>
    <n v="3"/>
    <s v="SLA Breached"/>
    <x v="0"/>
    <n v="0"/>
    <n v="0"/>
    <n v="0"/>
    <n v="0"/>
    <n v="1"/>
  </r>
  <r>
    <s v="TXN002447"/>
    <n v="1958.68"/>
    <n v="1958.68"/>
    <s v="SUCCESS"/>
    <s v="SUCCESS"/>
    <n v="1"/>
    <s v="found"/>
    <s v="Not Duplicate"/>
    <s v="match"/>
    <s v="match"/>
    <n v="0"/>
    <d v="2026-02-14T00:00:00"/>
    <n v="1"/>
    <s v="Within SLA"/>
    <x v="0"/>
    <n v="0"/>
    <n v="0"/>
    <n v="0"/>
    <n v="0"/>
    <n v="0"/>
  </r>
  <r>
    <s v="TXN002448"/>
    <n v="10051.42"/>
    <n v="10051.42"/>
    <s v="SUCCESS"/>
    <s v="SUCCESS"/>
    <n v="1"/>
    <s v="found"/>
    <s v="Not Duplicate"/>
    <s v="match"/>
    <s v="match"/>
    <n v="0"/>
    <d v="2026-03-08T00:00:00"/>
    <n v="2"/>
    <s v="Within SLA"/>
    <x v="4"/>
    <n v="0"/>
    <n v="0"/>
    <n v="0"/>
    <n v="0"/>
    <n v="0"/>
  </r>
  <r>
    <s v="TXN002449"/>
    <n v="24300.82"/>
    <n v="24300.82"/>
    <s v="SUCCESS"/>
    <s v="SUCCESS"/>
    <n v="1"/>
    <s v="found"/>
    <s v="Not Duplicate"/>
    <s v="match"/>
    <s v="match"/>
    <n v="0"/>
    <d v="2026-03-20T00:00:00"/>
    <n v="3"/>
    <s v="SLA Breached"/>
    <x v="1"/>
    <n v="0"/>
    <n v="0"/>
    <n v="0"/>
    <n v="0"/>
    <n v="1"/>
  </r>
  <r>
    <s v="TXN002450"/>
    <n v="9686.89"/>
    <n v="9686.89"/>
    <s v="SUCCESS"/>
    <s v="SUCCESS"/>
    <n v="1"/>
    <s v="found"/>
    <s v="Not Duplicate"/>
    <s v="match"/>
    <s v="match"/>
    <n v="0"/>
    <d v="2026-02-25T00:00:00"/>
    <n v="0"/>
    <s v="Within SLA"/>
    <x v="2"/>
    <n v="0"/>
    <n v="0"/>
    <n v="0"/>
    <n v="0"/>
    <n v="0"/>
  </r>
  <r>
    <s v="TXN002451"/>
    <n v="2218.86"/>
    <n v="2218.86"/>
    <s v="SUCCESS"/>
    <s v="SUCCESS"/>
    <n v="1"/>
    <s v="found"/>
    <s v="Not Duplicate"/>
    <s v="match"/>
    <s v="match"/>
    <n v="0"/>
    <d v="2026-02-28T00:00:00"/>
    <n v="2"/>
    <s v="Within SLA"/>
    <x v="4"/>
    <n v="0"/>
    <n v="0"/>
    <n v="0"/>
    <n v="0"/>
    <n v="0"/>
  </r>
  <r>
    <s v="TXN002452"/>
    <n v="10610.11"/>
    <n v="10610.11"/>
    <s v="SUCCESS"/>
    <s v="SUCCESS"/>
    <n v="1"/>
    <s v="found"/>
    <s v="Not Duplicate"/>
    <s v="match"/>
    <s v="match"/>
    <n v="0"/>
    <d v="2026-03-07T00:00:00"/>
    <n v="0"/>
    <s v="Within SLA"/>
    <x v="0"/>
    <n v="0"/>
    <n v="0"/>
    <n v="0"/>
    <n v="0"/>
    <n v="0"/>
  </r>
  <r>
    <s v="TXN002453"/>
    <n v="8287.19"/>
    <n v="8287.19"/>
    <s v="SUCCESS"/>
    <s v="SUCCESS"/>
    <n v="1"/>
    <s v="found"/>
    <s v="Not Duplicate"/>
    <s v="match"/>
    <s v="match"/>
    <n v="0"/>
    <d v="2026-01-19T00:00:00"/>
    <n v="0"/>
    <s v="Within SLA"/>
    <x v="3"/>
    <n v="0"/>
    <n v="0"/>
    <n v="0"/>
    <n v="0"/>
    <n v="0"/>
  </r>
  <r>
    <s v="TXN002454"/>
    <n v="2448.4299999999998"/>
    <n v="2448.4299999999998"/>
    <s v="SUCCESS"/>
    <s v="SUCCESS"/>
    <n v="1"/>
    <s v="found"/>
    <s v="Not Duplicate"/>
    <s v="match"/>
    <s v="match"/>
    <n v="0"/>
    <d v="2026-02-18T00:00:00"/>
    <n v="1"/>
    <s v="Within SLA"/>
    <x v="0"/>
    <n v="0"/>
    <n v="0"/>
    <n v="0"/>
    <n v="0"/>
    <n v="0"/>
  </r>
  <r>
    <s v="TXN002455"/>
    <n v="5059.68"/>
    <n v="5059.68"/>
    <s v="FAILED"/>
    <s v="FAILED"/>
    <n v="1"/>
    <s v="found"/>
    <s v="Not Duplicate"/>
    <s v="match"/>
    <s v="match"/>
    <n v="0"/>
    <d v="2026-03-23T00:00:00"/>
    <n v="0"/>
    <s v="Within SLA"/>
    <x v="0"/>
    <n v="0"/>
    <n v="0"/>
    <n v="0"/>
    <n v="0"/>
    <n v="0"/>
  </r>
  <r>
    <s v="TXN002456"/>
    <n v="3948.69"/>
    <n v="3948.69"/>
    <s v="SUCCESS"/>
    <s v="SUCCESS"/>
    <n v="1"/>
    <s v="found"/>
    <s v="Not Duplicate"/>
    <s v="match"/>
    <s v="match"/>
    <n v="0"/>
    <d v="2026-01-05T00:00:00"/>
    <n v="1"/>
    <s v="Within SLA"/>
    <x v="0"/>
    <n v="0"/>
    <n v="0"/>
    <n v="0"/>
    <n v="0"/>
    <n v="0"/>
  </r>
  <r>
    <s v="TXN002457"/>
    <n v="898.64"/>
    <n v="898.64"/>
    <s v="SUCCESS"/>
    <s v="SUCCESS"/>
    <n v="1"/>
    <s v="found"/>
    <s v="Not Duplicate"/>
    <s v="match"/>
    <s v="match"/>
    <n v="0"/>
    <d v="2026-03-29T00:00:00"/>
    <n v="3"/>
    <s v="SLA Breached"/>
    <x v="0"/>
    <n v="0"/>
    <n v="0"/>
    <n v="0"/>
    <n v="0"/>
    <n v="1"/>
  </r>
  <r>
    <s v="TXN002458"/>
    <n v="3803.19"/>
    <n v="3803.19"/>
    <s v="SUCCESS"/>
    <s v="SUCCESS"/>
    <n v="1"/>
    <s v="found"/>
    <s v="Not Duplicate"/>
    <s v="match"/>
    <s v="match"/>
    <n v="0"/>
    <d v="2026-02-18T00:00:00"/>
    <n v="2"/>
    <s v="Within SLA"/>
    <x v="0"/>
    <n v="0"/>
    <n v="0"/>
    <n v="0"/>
    <n v="0"/>
    <n v="0"/>
  </r>
  <r>
    <s v="TXN002459"/>
    <n v="23599.18"/>
    <n v="23599.18"/>
    <s v="SUCCESS"/>
    <s v="SUCCESS"/>
    <n v="1"/>
    <s v="found"/>
    <s v="Not Duplicate"/>
    <s v="match"/>
    <s v="match"/>
    <n v="0"/>
    <d v="2026-03-17T00:00:00"/>
    <n v="5"/>
    <s v="SLA Breached"/>
    <x v="4"/>
    <n v="0"/>
    <n v="0"/>
    <n v="0"/>
    <n v="0"/>
    <n v="1"/>
  </r>
  <r>
    <s v="TXN002460"/>
    <n v="10158.32"/>
    <n v="10158.32"/>
    <s v="REVERSED"/>
    <s v="REVERSED"/>
    <n v="1"/>
    <s v="found"/>
    <s v="Not Duplicate"/>
    <s v="match"/>
    <s v="match"/>
    <n v="0"/>
    <d v="2026-03-07T00:00:00"/>
    <n v="1"/>
    <s v="Within SLA"/>
    <x v="0"/>
    <n v="0"/>
    <n v="0"/>
    <n v="0"/>
    <n v="0"/>
    <n v="0"/>
  </r>
  <r>
    <s v="TXN002461"/>
    <n v="10691.12"/>
    <n v="10691.12"/>
    <s v="SUCCESS"/>
    <s v="SUCCESS"/>
    <n v="1"/>
    <s v="found"/>
    <s v="Not Duplicate"/>
    <s v="match"/>
    <s v="match"/>
    <n v="0"/>
    <d v="2026-01-04T00:00:00"/>
    <n v="1"/>
    <s v="Within SLA"/>
    <x v="2"/>
    <n v="0"/>
    <n v="0"/>
    <n v="0"/>
    <n v="0"/>
    <n v="0"/>
  </r>
  <r>
    <s v="TXN002462"/>
    <n v="809.92"/>
    <n v="809.92"/>
    <s v="SUCCESS"/>
    <s v="SUCCESS"/>
    <n v="1"/>
    <s v="found"/>
    <s v="Not Duplicate"/>
    <s v="match"/>
    <s v="match"/>
    <n v="0"/>
    <d v="2026-02-02T00:00:00"/>
    <n v="3"/>
    <s v="SLA Breached"/>
    <x v="3"/>
    <n v="0"/>
    <n v="0"/>
    <n v="0"/>
    <n v="0"/>
    <n v="1"/>
  </r>
  <r>
    <s v="TXN002463"/>
    <n v="4834.59"/>
    <n v="4834.59"/>
    <s v="SUCCESS"/>
    <s v="SUCCESS"/>
    <n v="1"/>
    <s v="found"/>
    <s v="Not Duplicate"/>
    <s v="match"/>
    <s v="match"/>
    <n v="0"/>
    <d v="2026-02-10T00:00:00"/>
    <n v="3"/>
    <s v="SLA Breached"/>
    <x v="1"/>
    <n v="0"/>
    <n v="0"/>
    <n v="0"/>
    <n v="0"/>
    <n v="1"/>
  </r>
  <r>
    <s v="TXN002464"/>
    <n v="1686.24"/>
    <n v="1686.24"/>
    <s v="FAILED"/>
    <s v="FAILED"/>
    <n v="1"/>
    <s v="found"/>
    <s v="Not Duplicate"/>
    <s v="match"/>
    <s v="match"/>
    <n v="0"/>
    <d v="2026-03-01T00:00:00"/>
    <n v="1"/>
    <s v="Within SLA"/>
    <x v="2"/>
    <n v="0"/>
    <n v="0"/>
    <n v="0"/>
    <n v="0"/>
    <n v="0"/>
  </r>
  <r>
    <s v="TXN002465"/>
    <n v="3877.31"/>
    <n v="3877.31"/>
    <s v="SUCCESS"/>
    <s v="SUCCESS"/>
    <n v="1"/>
    <s v="found"/>
    <s v="Not Duplicate"/>
    <s v="match"/>
    <s v="match"/>
    <n v="0"/>
    <d v="2026-02-08T00:00:00"/>
    <n v="0"/>
    <s v="Within SLA"/>
    <x v="0"/>
    <n v="0"/>
    <n v="0"/>
    <n v="0"/>
    <n v="0"/>
    <n v="0"/>
  </r>
  <r>
    <s v="TXN002466"/>
    <n v="14561.65"/>
    <n v="14561.65"/>
    <s v="REVERSED"/>
    <s v="REVERSED"/>
    <n v="1"/>
    <s v="found"/>
    <s v="Not Duplicate"/>
    <s v="match"/>
    <s v="match"/>
    <n v="0"/>
    <d v="2026-03-10T00:00:00"/>
    <n v="3"/>
    <s v="SLA Breached"/>
    <x v="2"/>
    <n v="0"/>
    <n v="0"/>
    <n v="0"/>
    <n v="0"/>
    <n v="1"/>
  </r>
  <r>
    <s v="TXN002467"/>
    <n v="2673.06"/>
    <n v="2673.06"/>
    <s v="SUCCESS"/>
    <s v="SUCCESS"/>
    <n v="1"/>
    <s v="found"/>
    <s v="Not Duplicate"/>
    <s v="match"/>
    <s v="match"/>
    <n v="0"/>
    <d v="2026-03-16T00:00:00"/>
    <n v="0"/>
    <s v="Within SLA"/>
    <x v="0"/>
    <n v="0"/>
    <n v="0"/>
    <n v="0"/>
    <n v="0"/>
    <n v="0"/>
  </r>
  <r>
    <s v="TXN002468"/>
    <n v="4750.04"/>
    <n v="4750.04"/>
    <s v="SUCCESS"/>
    <s v="SUCCESS"/>
    <n v="1"/>
    <s v="found"/>
    <s v="Not Duplicate"/>
    <s v="match"/>
    <s v="match"/>
    <n v="0"/>
    <d v="2026-01-17T00:00:00"/>
    <n v="0"/>
    <s v="Within SLA"/>
    <x v="0"/>
    <n v="0"/>
    <n v="0"/>
    <n v="0"/>
    <n v="0"/>
    <n v="0"/>
  </r>
  <r>
    <s v="TXN002469"/>
    <n v="405.32"/>
    <n v="405.32"/>
    <s v="SUCCESS"/>
    <s v="SUCCESS"/>
    <n v="1"/>
    <s v="found"/>
    <s v="Not Duplicate"/>
    <s v="match"/>
    <s v="match"/>
    <n v="0"/>
    <d v="2026-01-15T00:00:00"/>
    <n v="2"/>
    <s v="Within SLA"/>
    <x v="4"/>
    <n v="0"/>
    <n v="0"/>
    <n v="0"/>
    <n v="0"/>
    <n v="0"/>
  </r>
  <r>
    <s v="TXN002470"/>
    <n v="111605.27"/>
    <n v="111605.27"/>
    <s v="SUCCESS"/>
    <s v="SUCCESS"/>
    <n v="1"/>
    <s v="found"/>
    <s v="Not Duplicate"/>
    <s v="match"/>
    <s v="match"/>
    <n v="0"/>
    <d v="2026-02-04T00:00:00"/>
    <n v="3"/>
    <s v="SLA Breached"/>
    <x v="2"/>
    <n v="0"/>
    <n v="0"/>
    <n v="0"/>
    <n v="0"/>
    <n v="1"/>
  </r>
  <r>
    <s v="TXN002471"/>
    <n v="2892.86"/>
    <e v="#N/A"/>
    <s v="FAILED"/>
    <e v="#N/A"/>
    <n v="0"/>
    <s v="missing"/>
    <s v="Not Duplicate"/>
    <s v="not processed"/>
    <s v="not processed"/>
    <s v="missing"/>
    <s v="not processed"/>
    <s v="not processed"/>
    <s v="Not Processed"/>
    <x v="2"/>
    <n v="1"/>
    <n v="0"/>
    <n v="0"/>
    <n v="0"/>
    <n v="0"/>
  </r>
  <r>
    <s v="TXN002472"/>
    <n v="6718.51"/>
    <n v="6718.51"/>
    <s v="SUCCESS"/>
    <s v="SUCCESS"/>
    <n v="1"/>
    <s v="found"/>
    <s v="Not Duplicate"/>
    <s v="match"/>
    <s v="match"/>
    <n v="0"/>
    <d v="2026-03-07T00:00:00"/>
    <n v="2"/>
    <s v="Within SLA"/>
    <x v="0"/>
    <n v="0"/>
    <n v="0"/>
    <n v="0"/>
    <n v="0"/>
    <n v="0"/>
  </r>
  <r>
    <s v="TXN002473"/>
    <n v="8205.5300000000007"/>
    <n v="8205.5300000000007"/>
    <s v="SUCCESS"/>
    <s v="SUCCESS"/>
    <n v="1"/>
    <s v="found"/>
    <s v="Not Duplicate"/>
    <s v="match"/>
    <s v="match"/>
    <n v="0"/>
    <d v="2026-01-19T00:00:00"/>
    <n v="5"/>
    <s v="SLA Breached"/>
    <x v="0"/>
    <n v="0"/>
    <n v="0"/>
    <n v="0"/>
    <n v="0"/>
    <n v="1"/>
  </r>
  <r>
    <s v="TXN002474"/>
    <n v="842.01"/>
    <n v="842.01"/>
    <s v="SUCCESS"/>
    <s v="SUCCESS"/>
    <n v="1"/>
    <s v="found"/>
    <s v="Not Duplicate"/>
    <s v="match"/>
    <s v="match"/>
    <n v="0"/>
    <d v="2026-01-13T00:00:00"/>
    <n v="0"/>
    <s v="Within SLA"/>
    <x v="1"/>
    <n v="0"/>
    <n v="0"/>
    <n v="0"/>
    <n v="0"/>
    <n v="0"/>
  </r>
  <r>
    <s v="TXN002475"/>
    <n v="2221.67"/>
    <n v="2221.67"/>
    <s v="SUCCESS"/>
    <s v="SUCCESS"/>
    <n v="1"/>
    <s v="found"/>
    <s v="Not Duplicate"/>
    <s v="match"/>
    <s v="match"/>
    <n v="0"/>
    <d v="2026-04-01T00:00:00"/>
    <n v="2"/>
    <s v="Within SLA"/>
    <x v="2"/>
    <n v="0"/>
    <n v="0"/>
    <n v="0"/>
    <n v="0"/>
    <n v="0"/>
  </r>
  <r>
    <s v="TXN002476"/>
    <n v="1440.3"/>
    <n v="1440.3"/>
    <s v="SUCCESS"/>
    <s v="SUCCESS"/>
    <n v="1"/>
    <s v="found"/>
    <s v="Not Duplicate"/>
    <s v="match"/>
    <s v="match"/>
    <n v="0"/>
    <d v="2026-01-10T00:00:00"/>
    <n v="3"/>
    <s v="SLA Breached"/>
    <x v="0"/>
    <n v="0"/>
    <n v="0"/>
    <n v="0"/>
    <n v="0"/>
    <n v="1"/>
  </r>
  <r>
    <s v="TXN002477"/>
    <n v="4656.74"/>
    <n v="4656.74"/>
    <s v="SUCCESS"/>
    <s v="SUCCESS"/>
    <n v="1"/>
    <s v="found"/>
    <s v="Not Duplicate"/>
    <s v="match"/>
    <s v="match"/>
    <n v="0"/>
    <d v="2026-03-29T00:00:00"/>
    <n v="3"/>
    <s v="SLA Breached"/>
    <x v="2"/>
    <n v="0"/>
    <n v="0"/>
    <n v="0"/>
    <n v="0"/>
    <n v="1"/>
  </r>
  <r>
    <s v="TXN002478"/>
    <n v="3148.02"/>
    <n v="3148.02"/>
    <s v="SUCCESS"/>
    <s v="SUCCESS"/>
    <n v="1"/>
    <s v="found"/>
    <s v="Not Duplicate"/>
    <s v="match"/>
    <s v="match"/>
    <n v="0"/>
    <d v="2026-01-25T00:00:00"/>
    <n v="1"/>
    <s v="Within SLA"/>
    <x v="0"/>
    <n v="0"/>
    <n v="0"/>
    <n v="0"/>
    <n v="0"/>
    <n v="0"/>
  </r>
  <r>
    <s v="TXN002479"/>
    <n v="18701.47"/>
    <n v="18701.47"/>
    <s v="SUCCESS"/>
    <s v="SUCCESS"/>
    <n v="1"/>
    <s v="found"/>
    <s v="Not Duplicate"/>
    <s v="match"/>
    <s v="match"/>
    <n v="0"/>
    <d v="2026-02-04T00:00:00"/>
    <n v="1"/>
    <s v="Within SLA"/>
    <x v="2"/>
    <n v="0"/>
    <n v="0"/>
    <n v="0"/>
    <n v="0"/>
    <n v="0"/>
  </r>
  <r>
    <s v="TXN002480"/>
    <n v="1554.56"/>
    <n v="1554.56"/>
    <s v="SUCCESS"/>
    <s v="SUCCESS"/>
    <n v="1"/>
    <s v="found"/>
    <s v="Not Duplicate"/>
    <s v="match"/>
    <s v="match"/>
    <n v="0"/>
    <d v="2026-03-06T00:00:00"/>
    <n v="1"/>
    <s v="Within SLA"/>
    <x v="0"/>
    <n v="0"/>
    <n v="0"/>
    <n v="0"/>
    <n v="0"/>
    <n v="0"/>
  </r>
  <r>
    <s v="TXN002481"/>
    <n v="5147.7"/>
    <n v="5147.7"/>
    <s v="SUCCESS"/>
    <s v="SUCCESS"/>
    <n v="1"/>
    <s v="found"/>
    <s v="Not Duplicate"/>
    <s v="match"/>
    <s v="match"/>
    <n v="0"/>
    <d v="2026-02-02T00:00:00"/>
    <n v="3"/>
    <s v="SLA Breached"/>
    <x v="3"/>
    <n v="0"/>
    <n v="0"/>
    <n v="0"/>
    <n v="0"/>
    <n v="1"/>
  </r>
  <r>
    <s v="TXN002482"/>
    <n v="17583.23"/>
    <n v="17583.23"/>
    <s v="FAILED"/>
    <s v="FAILED"/>
    <n v="1"/>
    <s v="found"/>
    <s v="Not Duplicate"/>
    <s v="match"/>
    <s v="match"/>
    <n v="0"/>
    <d v="2026-01-20T00:00:00"/>
    <n v="3"/>
    <s v="SLA Breached"/>
    <x v="3"/>
    <n v="0"/>
    <n v="0"/>
    <n v="0"/>
    <n v="0"/>
    <n v="1"/>
  </r>
  <r>
    <s v="TXN002483"/>
    <n v="2201.85"/>
    <n v="2201.85"/>
    <s v="SUCCESS"/>
    <s v="SUCCESS"/>
    <n v="1"/>
    <s v="found"/>
    <s v="Not Duplicate"/>
    <s v="match"/>
    <s v="match"/>
    <n v="0"/>
    <d v="2026-01-25T00:00:00"/>
    <n v="3"/>
    <s v="SLA Breached"/>
    <x v="4"/>
    <n v="0"/>
    <n v="0"/>
    <n v="0"/>
    <n v="0"/>
    <n v="1"/>
  </r>
  <r>
    <s v="TXN002484"/>
    <n v="7722.33"/>
    <n v="7722.33"/>
    <s v="FAILED"/>
    <s v="FAILED"/>
    <n v="1"/>
    <s v="found"/>
    <s v="Not Duplicate"/>
    <s v="match"/>
    <s v="match"/>
    <n v="0"/>
    <d v="2026-01-29T00:00:00"/>
    <n v="3"/>
    <s v="SLA Breached"/>
    <x v="2"/>
    <n v="0"/>
    <n v="0"/>
    <n v="0"/>
    <n v="0"/>
    <n v="1"/>
  </r>
  <r>
    <s v="TXN002485"/>
    <n v="2715.5"/>
    <n v="2715.5"/>
    <s v="SUCCESS"/>
    <s v="SUCCESS"/>
    <n v="1"/>
    <s v="found"/>
    <s v="Not Duplicate"/>
    <s v="match"/>
    <s v="match"/>
    <n v="0"/>
    <d v="2026-02-05T00:00:00"/>
    <n v="1"/>
    <s v="Within SLA"/>
    <x v="3"/>
    <n v="0"/>
    <n v="0"/>
    <n v="0"/>
    <n v="0"/>
    <n v="0"/>
  </r>
  <r>
    <s v="TXN002486"/>
    <n v="1032.3599999999999"/>
    <n v="1032.3599999999999"/>
    <s v="REVERSED"/>
    <s v="REVERSED"/>
    <n v="1"/>
    <s v="found"/>
    <s v="Not Duplicate"/>
    <s v="match"/>
    <s v="match"/>
    <n v="0"/>
    <d v="2026-01-27T00:00:00"/>
    <n v="2"/>
    <s v="Within SLA"/>
    <x v="0"/>
    <n v="0"/>
    <n v="0"/>
    <n v="0"/>
    <n v="0"/>
    <n v="0"/>
  </r>
  <r>
    <s v="TXN002487"/>
    <n v="4627.1000000000004"/>
    <n v="4627.1000000000004"/>
    <s v="SUCCESS"/>
    <s v="SUCCESS"/>
    <n v="1"/>
    <s v="found"/>
    <s v="Not Duplicate"/>
    <s v="match"/>
    <s v="match"/>
    <n v="0"/>
    <d v="2026-03-15T00:00:00"/>
    <n v="0"/>
    <s v="Within SLA"/>
    <x v="0"/>
    <n v="0"/>
    <n v="0"/>
    <n v="0"/>
    <n v="0"/>
    <n v="0"/>
  </r>
  <r>
    <s v="TXN002488"/>
    <n v="15605.53"/>
    <n v="15605.53"/>
    <s v="SUCCESS"/>
    <s v="SUCCESS"/>
    <n v="1"/>
    <s v="found"/>
    <s v="Not Duplicate"/>
    <s v="match"/>
    <s v="match"/>
    <n v="0"/>
    <d v="2026-01-16T00:00:00"/>
    <n v="0"/>
    <s v="Within SLA"/>
    <x v="1"/>
    <n v="0"/>
    <n v="0"/>
    <n v="0"/>
    <n v="0"/>
    <n v="0"/>
  </r>
  <r>
    <s v="TXN002489"/>
    <n v="9200.09"/>
    <n v="9200.09"/>
    <s v="SUCCESS"/>
    <s v="FAILED"/>
    <n v="1"/>
    <s v="found"/>
    <s v="Not Duplicate"/>
    <s v="match"/>
    <s v="mismatch"/>
    <n v="0"/>
    <d v="2026-01-17T00:00:00"/>
    <n v="0"/>
    <s v="Within SLA"/>
    <x v="0"/>
    <n v="0"/>
    <n v="0"/>
    <n v="0"/>
    <n v="1"/>
    <n v="0"/>
  </r>
  <r>
    <s v="TXN002490"/>
    <n v="4266.07"/>
    <n v="4266.07"/>
    <s v="SUCCESS"/>
    <s v="SUCCESS"/>
    <n v="1"/>
    <s v="found"/>
    <s v="Not Duplicate"/>
    <s v="match"/>
    <s v="match"/>
    <n v="0"/>
    <d v="2026-03-05T00:00:00"/>
    <n v="2"/>
    <s v="Within SLA"/>
    <x v="0"/>
    <n v="0"/>
    <n v="0"/>
    <n v="0"/>
    <n v="0"/>
    <n v="0"/>
  </r>
  <r>
    <s v="TXN002491"/>
    <n v="9722.25"/>
    <n v="9722.25"/>
    <s v="SUCCESS"/>
    <s v="SUCCESS"/>
    <n v="1"/>
    <s v="found"/>
    <s v="Not Duplicate"/>
    <s v="match"/>
    <s v="match"/>
    <n v="0"/>
    <d v="2026-01-07T00:00:00"/>
    <n v="0"/>
    <s v="Within SLA"/>
    <x v="3"/>
    <n v="0"/>
    <n v="0"/>
    <n v="0"/>
    <n v="0"/>
    <n v="0"/>
  </r>
  <r>
    <s v="TXN002492"/>
    <n v="10462.39"/>
    <n v="10462.39"/>
    <s v="SUCCESS"/>
    <s v="SUCCESS"/>
    <n v="1"/>
    <s v="found"/>
    <s v="Not Duplicate"/>
    <s v="match"/>
    <s v="match"/>
    <n v="0"/>
    <d v="2026-03-03T00:00:00"/>
    <n v="0"/>
    <s v="Within SLA"/>
    <x v="2"/>
    <n v="0"/>
    <n v="0"/>
    <n v="0"/>
    <n v="0"/>
    <n v="0"/>
  </r>
  <r>
    <s v="TXN002493"/>
    <n v="4521.1400000000003"/>
    <n v="4521.1400000000003"/>
    <s v="SUCCESS"/>
    <s v="SUCCESS"/>
    <n v="1"/>
    <s v="found"/>
    <s v="Not Duplicate"/>
    <s v="match"/>
    <s v="match"/>
    <n v="0"/>
    <d v="2026-03-16T00:00:00"/>
    <n v="0"/>
    <s v="Within SLA"/>
    <x v="1"/>
    <n v="0"/>
    <n v="0"/>
    <n v="0"/>
    <n v="0"/>
    <n v="0"/>
  </r>
  <r>
    <s v="TXN002494"/>
    <n v="1372.05"/>
    <n v="1372.05"/>
    <s v="SUCCESS"/>
    <s v="SUCCESS"/>
    <n v="1"/>
    <s v="found"/>
    <s v="Not Duplicate"/>
    <s v="match"/>
    <s v="match"/>
    <n v="0"/>
    <d v="2026-02-22T00:00:00"/>
    <n v="0"/>
    <s v="Within SLA"/>
    <x v="3"/>
    <n v="0"/>
    <n v="0"/>
    <n v="0"/>
    <n v="0"/>
    <n v="0"/>
  </r>
  <r>
    <s v="TXN002495"/>
    <n v="7509.84"/>
    <e v="#N/A"/>
    <s v="SUCCESS"/>
    <e v="#N/A"/>
    <n v="0"/>
    <s v="missing"/>
    <s v="Not Duplicate"/>
    <s v="not processed"/>
    <s v="not processed"/>
    <s v="missing"/>
    <s v="not processed"/>
    <s v="not processed"/>
    <s v="Not Processed"/>
    <x v="0"/>
    <n v="1"/>
    <n v="0"/>
    <n v="0"/>
    <n v="0"/>
    <n v="0"/>
  </r>
  <r>
    <s v="TXN002496"/>
    <n v="2673.69"/>
    <n v="2673.69"/>
    <s v="SUCCESS"/>
    <s v="SUCCESS"/>
    <n v="1"/>
    <s v="found"/>
    <s v="Not Duplicate"/>
    <s v="match"/>
    <s v="match"/>
    <n v="0"/>
    <d v="2026-03-27T00:00:00"/>
    <n v="0"/>
    <s v="Within SLA"/>
    <x v="0"/>
    <n v="0"/>
    <n v="0"/>
    <n v="0"/>
    <n v="0"/>
    <n v="0"/>
  </r>
  <r>
    <s v="TXN002497"/>
    <n v="5695.41"/>
    <n v="5695.41"/>
    <s v="SUCCESS"/>
    <s v="SUCCESS"/>
    <n v="1"/>
    <s v="found"/>
    <s v="Not Duplicate"/>
    <s v="match"/>
    <s v="match"/>
    <n v="0"/>
    <d v="2026-01-29T00:00:00"/>
    <n v="3"/>
    <s v="SLA Breached"/>
    <x v="3"/>
    <n v="0"/>
    <n v="0"/>
    <n v="0"/>
    <n v="0"/>
    <n v="1"/>
  </r>
  <r>
    <s v="TXN002498"/>
    <n v="10058"/>
    <n v="10058"/>
    <s v="SUCCESS"/>
    <s v="SUCCESS"/>
    <n v="1"/>
    <s v="found"/>
    <s v="Not Duplicate"/>
    <s v="match"/>
    <s v="match"/>
    <n v="0"/>
    <d v="2026-01-18T00:00:00"/>
    <n v="3"/>
    <s v="SLA Breached"/>
    <x v="0"/>
    <n v="0"/>
    <n v="0"/>
    <n v="0"/>
    <n v="0"/>
    <n v="1"/>
  </r>
  <r>
    <s v="TXN002499"/>
    <n v="9873.7199999999993"/>
    <n v="9873.7199999999993"/>
    <s v="SUCCESS"/>
    <s v="SUCCESS"/>
    <n v="1"/>
    <s v="found"/>
    <s v="Not Duplicate"/>
    <s v="match"/>
    <s v="match"/>
    <n v="0"/>
    <d v="2026-02-16T00:00:00"/>
    <n v="3"/>
    <s v="SLA Breached"/>
    <x v="0"/>
    <n v="0"/>
    <n v="0"/>
    <n v="0"/>
    <n v="0"/>
    <n v="1"/>
  </r>
  <r>
    <s v="TXN002500"/>
    <n v="31743.49"/>
    <n v="31743.49"/>
    <s v="SUCCESS"/>
    <s v="SUCCESS"/>
    <n v="1"/>
    <s v="found"/>
    <s v="Not Duplicate"/>
    <s v="match"/>
    <s v="match"/>
    <n v="0"/>
    <d v="2026-01-11T00:00:00"/>
    <n v="3"/>
    <s v="SLA Breached"/>
    <x v="0"/>
    <n v="0"/>
    <n v="0"/>
    <n v="0"/>
    <n v="0"/>
    <n v="1"/>
  </r>
  <r>
    <s v="TXN002501"/>
    <n v="48582.46"/>
    <n v="48582.46"/>
    <s v="SUCCESS"/>
    <s v="SUCCESS"/>
    <n v="1"/>
    <s v="found"/>
    <s v="Not Duplicate"/>
    <s v="match"/>
    <s v="match"/>
    <n v="0"/>
    <d v="2026-01-23T00:00:00"/>
    <n v="0"/>
    <s v="Within SLA"/>
    <x v="4"/>
    <n v="0"/>
    <n v="0"/>
    <n v="0"/>
    <n v="0"/>
    <n v="0"/>
  </r>
  <r>
    <s v="TXN002502"/>
    <n v="11980.49"/>
    <n v="11980.49"/>
    <s v="SUCCESS"/>
    <s v="SUCCESS"/>
    <n v="1"/>
    <s v="found"/>
    <s v="Not Duplicate"/>
    <s v="match"/>
    <s v="match"/>
    <n v="0"/>
    <d v="2026-01-24T00:00:00"/>
    <n v="3"/>
    <s v="SLA Breached"/>
    <x v="0"/>
    <n v="0"/>
    <n v="0"/>
    <n v="0"/>
    <n v="0"/>
    <n v="1"/>
  </r>
  <r>
    <s v="TXN002503"/>
    <n v="6307.82"/>
    <n v="6307.82"/>
    <s v="SUCCESS"/>
    <s v="SUCCESS"/>
    <n v="1"/>
    <s v="found"/>
    <s v="Not Duplicate"/>
    <s v="match"/>
    <s v="match"/>
    <n v="0"/>
    <d v="2026-02-14T00:00:00"/>
    <n v="1"/>
    <s v="Within SLA"/>
    <x v="0"/>
    <n v="0"/>
    <n v="0"/>
    <n v="0"/>
    <n v="0"/>
    <n v="0"/>
  </r>
  <r>
    <s v="TXN002504"/>
    <n v="10529.79"/>
    <n v="10529.79"/>
    <s v="SUCCESS"/>
    <s v="SUCCESS"/>
    <n v="1"/>
    <s v="found"/>
    <s v="Not Duplicate"/>
    <s v="match"/>
    <s v="match"/>
    <n v="0"/>
    <d v="2026-03-30T00:00:00"/>
    <n v="1"/>
    <s v="Within SLA"/>
    <x v="4"/>
    <n v="0"/>
    <n v="0"/>
    <n v="0"/>
    <n v="0"/>
    <n v="0"/>
  </r>
  <r>
    <s v="TXN002505"/>
    <n v="3433.03"/>
    <n v="3433.03"/>
    <s v="SUCCESS"/>
    <s v="SUCCESS"/>
    <n v="1"/>
    <s v="found"/>
    <s v="Not Duplicate"/>
    <s v="match"/>
    <s v="match"/>
    <n v="0"/>
    <d v="2026-01-29T00:00:00"/>
    <n v="1"/>
    <s v="Within SLA"/>
    <x v="0"/>
    <n v="0"/>
    <n v="0"/>
    <n v="0"/>
    <n v="0"/>
    <n v="0"/>
  </r>
  <r>
    <s v="TXN002506"/>
    <n v="95386.33"/>
    <n v="95386.33"/>
    <s v="SUCCESS"/>
    <s v="SUCCESS"/>
    <n v="1"/>
    <s v="found"/>
    <s v="Not Duplicate"/>
    <s v="match"/>
    <s v="match"/>
    <n v="0"/>
    <d v="2026-01-11T00:00:00"/>
    <n v="0"/>
    <s v="Within SLA"/>
    <x v="3"/>
    <n v="0"/>
    <n v="0"/>
    <n v="0"/>
    <n v="0"/>
    <n v="0"/>
  </r>
  <r>
    <s v="TXN002507"/>
    <n v="1394.07"/>
    <n v="1394.07"/>
    <s v="SUCCESS"/>
    <s v="SUCCESS"/>
    <n v="1"/>
    <s v="found"/>
    <s v="Not Duplicate"/>
    <s v="match"/>
    <s v="match"/>
    <n v="0"/>
    <d v="2026-02-19T00:00:00"/>
    <n v="2"/>
    <s v="Within SLA"/>
    <x v="0"/>
    <n v="0"/>
    <n v="0"/>
    <n v="0"/>
    <n v="0"/>
    <n v="0"/>
  </r>
  <r>
    <s v="TXN002508"/>
    <n v="615.74"/>
    <n v="615.74"/>
    <s v="SUCCESS"/>
    <s v="SUCCESS"/>
    <n v="1"/>
    <s v="found"/>
    <s v="Not Duplicate"/>
    <s v="match"/>
    <s v="match"/>
    <n v="0"/>
    <d v="2026-02-16T00:00:00"/>
    <n v="5"/>
    <s v="SLA Breached"/>
    <x v="2"/>
    <n v="0"/>
    <n v="0"/>
    <n v="0"/>
    <n v="0"/>
    <n v="1"/>
  </r>
  <r>
    <s v="TXN002509"/>
    <n v="1871.61"/>
    <n v="1871.61"/>
    <s v="SUCCESS"/>
    <s v="SUCCESS"/>
    <n v="1"/>
    <s v="found"/>
    <s v="Not Duplicate"/>
    <s v="match"/>
    <s v="match"/>
    <n v="0"/>
    <d v="2026-02-04T00:00:00"/>
    <n v="0"/>
    <s v="Within SLA"/>
    <x v="1"/>
    <n v="0"/>
    <n v="0"/>
    <n v="0"/>
    <n v="0"/>
    <n v="0"/>
  </r>
  <r>
    <s v="TXN002510"/>
    <n v="14463.45"/>
    <n v="14463.45"/>
    <s v="SUCCESS"/>
    <s v="SUCCESS"/>
    <n v="1"/>
    <s v="found"/>
    <s v="Not Duplicate"/>
    <s v="match"/>
    <s v="match"/>
    <n v="0"/>
    <d v="2026-03-24T00:00:00"/>
    <n v="2"/>
    <s v="Within SLA"/>
    <x v="3"/>
    <n v="0"/>
    <n v="0"/>
    <n v="0"/>
    <n v="0"/>
    <n v="0"/>
  </r>
  <r>
    <s v="TXN002511"/>
    <n v="4400.72"/>
    <n v="4400.72"/>
    <s v="SUCCESS"/>
    <s v="SUCCESS"/>
    <n v="1"/>
    <s v="found"/>
    <s v="Not Duplicate"/>
    <s v="match"/>
    <s v="match"/>
    <n v="0"/>
    <d v="2026-03-04T00:00:00"/>
    <n v="0"/>
    <s v="Within SLA"/>
    <x v="2"/>
    <n v="0"/>
    <n v="0"/>
    <n v="0"/>
    <n v="0"/>
    <n v="0"/>
  </r>
  <r>
    <s v="TXN002512"/>
    <n v="1894.21"/>
    <n v="1894.21"/>
    <s v="SUCCESS"/>
    <s v="SUCCESS"/>
    <n v="2"/>
    <s v="found"/>
    <s v="Duplicate"/>
    <s v="match"/>
    <s v="match"/>
    <n v="0"/>
    <d v="2026-03-16T00:00:00"/>
    <n v="2"/>
    <s v="Within SLA"/>
    <x v="2"/>
    <n v="0"/>
    <n v="1"/>
    <n v="0"/>
    <n v="0"/>
    <n v="0"/>
  </r>
  <r>
    <s v="TXN002513"/>
    <n v="1263.31"/>
    <n v="1263.31"/>
    <s v="SUCCESS"/>
    <s v="SUCCESS"/>
    <n v="1"/>
    <s v="found"/>
    <s v="Not Duplicate"/>
    <s v="match"/>
    <s v="match"/>
    <n v="0"/>
    <d v="2026-02-16T00:00:00"/>
    <n v="2"/>
    <s v="Within SLA"/>
    <x v="0"/>
    <n v="0"/>
    <n v="0"/>
    <n v="0"/>
    <n v="0"/>
    <n v="0"/>
  </r>
  <r>
    <s v="TXN002514"/>
    <n v="16054.29"/>
    <n v="16054.29"/>
    <s v="SUCCESS"/>
    <s v="SUCCESS"/>
    <n v="1"/>
    <s v="found"/>
    <s v="Not Duplicate"/>
    <s v="match"/>
    <s v="match"/>
    <n v="0"/>
    <d v="2026-02-24T00:00:00"/>
    <n v="0"/>
    <s v="Within SLA"/>
    <x v="2"/>
    <n v="0"/>
    <n v="0"/>
    <n v="0"/>
    <n v="0"/>
    <n v="0"/>
  </r>
  <r>
    <s v="TXN002515"/>
    <n v="4457.1000000000004"/>
    <n v="4457.1000000000004"/>
    <s v="SUCCESS"/>
    <s v="SUCCESS"/>
    <n v="1"/>
    <s v="found"/>
    <s v="Not Duplicate"/>
    <s v="match"/>
    <s v="match"/>
    <n v="0"/>
    <d v="2026-02-21T00:00:00"/>
    <n v="1"/>
    <s v="Within SLA"/>
    <x v="2"/>
    <n v="0"/>
    <n v="0"/>
    <n v="0"/>
    <n v="0"/>
    <n v="0"/>
  </r>
  <r>
    <s v="TXN002516"/>
    <n v="3401.26"/>
    <n v="3401.26"/>
    <s v="SUCCESS"/>
    <s v="SUCCESS"/>
    <n v="1"/>
    <s v="found"/>
    <s v="Not Duplicate"/>
    <s v="match"/>
    <s v="match"/>
    <n v="0"/>
    <d v="2026-02-07T00:00:00"/>
    <n v="2"/>
    <s v="Within SLA"/>
    <x v="0"/>
    <n v="0"/>
    <n v="0"/>
    <n v="0"/>
    <n v="0"/>
    <n v="0"/>
  </r>
  <r>
    <s v="TXN002517"/>
    <n v="755.35"/>
    <n v="755.35"/>
    <s v="SUCCESS"/>
    <s v="SUCCESS"/>
    <n v="1"/>
    <s v="found"/>
    <s v="Not Duplicate"/>
    <s v="match"/>
    <s v="match"/>
    <n v="0"/>
    <d v="2026-02-13T00:00:00"/>
    <n v="2"/>
    <s v="Within SLA"/>
    <x v="0"/>
    <n v="0"/>
    <n v="0"/>
    <n v="0"/>
    <n v="0"/>
    <n v="0"/>
  </r>
  <r>
    <s v="TXN002518"/>
    <n v="226.26"/>
    <n v="226.26"/>
    <s v="SUCCESS"/>
    <s v="SUCCESS"/>
    <n v="1"/>
    <s v="found"/>
    <s v="Not Duplicate"/>
    <s v="match"/>
    <s v="match"/>
    <n v="0"/>
    <d v="2026-01-16T00:00:00"/>
    <n v="1"/>
    <s v="Within SLA"/>
    <x v="1"/>
    <n v="0"/>
    <n v="0"/>
    <n v="0"/>
    <n v="0"/>
    <n v="0"/>
  </r>
  <r>
    <s v="TXN002519"/>
    <n v="1140.44"/>
    <n v="1140.44"/>
    <s v="SUCCESS"/>
    <s v="SUCCESS"/>
    <n v="1"/>
    <s v="found"/>
    <s v="Not Duplicate"/>
    <s v="match"/>
    <s v="match"/>
    <n v="0"/>
    <d v="2026-01-26T00:00:00"/>
    <n v="2"/>
    <s v="Within SLA"/>
    <x v="2"/>
    <n v="0"/>
    <n v="0"/>
    <n v="0"/>
    <n v="0"/>
    <n v="0"/>
  </r>
  <r>
    <s v="TXN002520"/>
    <n v="9006.24"/>
    <n v="9006.24"/>
    <s v="SUCCESS"/>
    <s v="SUCCESS"/>
    <n v="1"/>
    <s v="found"/>
    <s v="Not Duplicate"/>
    <s v="match"/>
    <s v="match"/>
    <n v="0"/>
    <d v="2026-03-30T00:00:00"/>
    <n v="0"/>
    <s v="Within SLA"/>
    <x v="0"/>
    <n v="0"/>
    <n v="0"/>
    <n v="0"/>
    <n v="0"/>
    <n v="0"/>
  </r>
  <r>
    <s v="TXN002521"/>
    <n v="4027.89"/>
    <n v="4027.89"/>
    <s v="SUCCESS"/>
    <s v="SUCCESS"/>
    <n v="1"/>
    <s v="found"/>
    <s v="Not Duplicate"/>
    <s v="match"/>
    <s v="match"/>
    <n v="0"/>
    <d v="2026-03-21T00:00:00"/>
    <n v="2"/>
    <s v="Within SLA"/>
    <x v="2"/>
    <n v="0"/>
    <n v="0"/>
    <n v="0"/>
    <n v="0"/>
    <n v="0"/>
  </r>
  <r>
    <s v="TXN002522"/>
    <n v="1568.45"/>
    <n v="1568.45"/>
    <s v="SUCCESS"/>
    <s v="SUCCESS"/>
    <n v="1"/>
    <s v="found"/>
    <s v="Not Duplicate"/>
    <s v="match"/>
    <s v="match"/>
    <n v="0"/>
    <d v="2026-01-04T00:00:00"/>
    <n v="1"/>
    <s v="Within SLA"/>
    <x v="0"/>
    <n v="0"/>
    <n v="0"/>
    <n v="0"/>
    <n v="0"/>
    <n v="0"/>
  </r>
  <r>
    <s v="TXN002523"/>
    <n v="11604.46"/>
    <n v="11604.46"/>
    <s v="SUCCESS"/>
    <s v="SUCCESS"/>
    <n v="1"/>
    <s v="found"/>
    <s v="Not Duplicate"/>
    <s v="match"/>
    <s v="match"/>
    <n v="0"/>
    <d v="2026-01-24T00:00:00"/>
    <n v="0"/>
    <s v="Within SLA"/>
    <x v="2"/>
    <n v="0"/>
    <n v="0"/>
    <n v="0"/>
    <n v="0"/>
    <n v="0"/>
  </r>
  <r>
    <s v="TXN002524"/>
    <n v="1794.72"/>
    <n v="1794.72"/>
    <s v="SUCCESS"/>
    <s v="SUCCESS"/>
    <n v="1"/>
    <s v="found"/>
    <s v="Not Duplicate"/>
    <s v="match"/>
    <s v="match"/>
    <n v="0"/>
    <d v="2026-03-24T00:00:00"/>
    <n v="0"/>
    <s v="Within SLA"/>
    <x v="0"/>
    <n v="0"/>
    <n v="0"/>
    <n v="0"/>
    <n v="0"/>
    <n v="0"/>
  </r>
  <r>
    <s v="TXN002525"/>
    <n v="983.27"/>
    <n v="983.27"/>
    <s v="SUCCESS"/>
    <s v="SUCCESS"/>
    <n v="1"/>
    <s v="found"/>
    <s v="Not Duplicate"/>
    <s v="match"/>
    <s v="match"/>
    <n v="0"/>
    <d v="2026-03-05T00:00:00"/>
    <n v="3"/>
    <s v="SLA Breached"/>
    <x v="2"/>
    <n v="0"/>
    <n v="0"/>
    <n v="0"/>
    <n v="0"/>
    <n v="1"/>
  </r>
  <r>
    <s v="TXN002526"/>
    <n v="16281.4"/>
    <n v="16281.4"/>
    <s v="SUCCESS"/>
    <s v="SUCCESS"/>
    <n v="1"/>
    <s v="found"/>
    <s v="Not Duplicate"/>
    <s v="match"/>
    <s v="match"/>
    <n v="0"/>
    <d v="2026-01-19T00:00:00"/>
    <n v="2"/>
    <s v="Within SLA"/>
    <x v="2"/>
    <n v="0"/>
    <n v="0"/>
    <n v="0"/>
    <n v="0"/>
    <n v="0"/>
  </r>
  <r>
    <s v="TXN002527"/>
    <n v="397.91"/>
    <n v="397.91"/>
    <s v="SUCCESS"/>
    <s v="SUCCESS"/>
    <n v="1"/>
    <s v="found"/>
    <s v="Not Duplicate"/>
    <s v="match"/>
    <s v="match"/>
    <n v="0"/>
    <d v="2026-02-06T00:00:00"/>
    <n v="5"/>
    <s v="SLA Breached"/>
    <x v="0"/>
    <n v="0"/>
    <n v="0"/>
    <n v="0"/>
    <n v="0"/>
    <n v="1"/>
  </r>
  <r>
    <s v="TXN002528"/>
    <n v="4729.24"/>
    <n v="4729.24"/>
    <s v="SUCCESS"/>
    <s v="SUCCESS"/>
    <n v="1"/>
    <s v="found"/>
    <s v="Not Duplicate"/>
    <s v="match"/>
    <s v="match"/>
    <n v="0"/>
    <d v="2026-03-16T00:00:00"/>
    <n v="0"/>
    <s v="Within SLA"/>
    <x v="3"/>
    <n v="0"/>
    <n v="0"/>
    <n v="0"/>
    <n v="0"/>
    <n v="0"/>
  </r>
  <r>
    <s v="TXN002529"/>
    <n v="13239.43"/>
    <n v="13239.43"/>
    <s v="SUCCESS"/>
    <s v="SUCCESS"/>
    <n v="1"/>
    <s v="found"/>
    <s v="Not Duplicate"/>
    <s v="match"/>
    <s v="match"/>
    <n v="0"/>
    <d v="2026-02-24T00:00:00"/>
    <n v="0"/>
    <s v="Within SLA"/>
    <x v="0"/>
    <n v="0"/>
    <n v="0"/>
    <n v="0"/>
    <n v="0"/>
    <n v="0"/>
  </r>
  <r>
    <s v="TXN002530"/>
    <n v="6121.54"/>
    <n v="6121.54"/>
    <s v="SUCCESS"/>
    <s v="SUCCESS"/>
    <n v="1"/>
    <s v="found"/>
    <s v="Not Duplicate"/>
    <s v="match"/>
    <s v="match"/>
    <n v="0"/>
    <d v="2026-01-17T00:00:00"/>
    <n v="1"/>
    <s v="Within SLA"/>
    <x v="2"/>
    <n v="0"/>
    <n v="0"/>
    <n v="0"/>
    <n v="0"/>
    <n v="0"/>
  </r>
  <r>
    <s v="TXN002531"/>
    <n v="7190.53"/>
    <n v="7190.53"/>
    <s v="SUCCESS"/>
    <s v="SUCCESS"/>
    <n v="1"/>
    <s v="found"/>
    <s v="Not Duplicate"/>
    <s v="match"/>
    <s v="match"/>
    <n v="0"/>
    <d v="2026-02-24T00:00:00"/>
    <n v="1"/>
    <s v="Within SLA"/>
    <x v="0"/>
    <n v="0"/>
    <n v="0"/>
    <n v="0"/>
    <n v="0"/>
    <n v="0"/>
  </r>
  <r>
    <s v="TXN002532"/>
    <n v="3845.39"/>
    <n v="3845.39"/>
    <s v="SUCCESS"/>
    <s v="SUCCESS"/>
    <n v="1"/>
    <s v="found"/>
    <s v="Not Duplicate"/>
    <s v="match"/>
    <s v="match"/>
    <n v="0"/>
    <d v="2026-02-26T00:00:00"/>
    <n v="1"/>
    <s v="Within SLA"/>
    <x v="4"/>
    <n v="0"/>
    <n v="0"/>
    <n v="0"/>
    <n v="0"/>
    <n v="0"/>
  </r>
  <r>
    <s v="TXN002533"/>
    <n v="1662.97"/>
    <n v="1662.97"/>
    <s v="SUCCESS"/>
    <s v="SUCCESS"/>
    <n v="1"/>
    <s v="found"/>
    <s v="Not Duplicate"/>
    <s v="match"/>
    <s v="match"/>
    <n v="0"/>
    <d v="2026-02-01T00:00:00"/>
    <n v="0"/>
    <s v="Within SLA"/>
    <x v="1"/>
    <n v="0"/>
    <n v="0"/>
    <n v="0"/>
    <n v="0"/>
    <n v="0"/>
  </r>
  <r>
    <s v="TXN002534"/>
    <n v="31266.560000000001"/>
    <n v="31266.560000000001"/>
    <s v="SUCCESS"/>
    <s v="SUCCESS"/>
    <n v="1"/>
    <s v="found"/>
    <s v="Not Duplicate"/>
    <s v="match"/>
    <s v="match"/>
    <n v="0"/>
    <d v="2026-01-09T00:00:00"/>
    <n v="2"/>
    <s v="Within SLA"/>
    <x v="3"/>
    <n v="0"/>
    <n v="0"/>
    <n v="0"/>
    <n v="0"/>
    <n v="0"/>
  </r>
  <r>
    <s v="TXN002535"/>
    <n v="22723.46"/>
    <n v="22723.46"/>
    <s v="FAILED"/>
    <s v="FAILED"/>
    <n v="1"/>
    <s v="found"/>
    <s v="Not Duplicate"/>
    <s v="match"/>
    <s v="match"/>
    <n v="0"/>
    <d v="2026-01-29T00:00:00"/>
    <n v="1"/>
    <s v="Within SLA"/>
    <x v="0"/>
    <n v="0"/>
    <n v="0"/>
    <n v="0"/>
    <n v="0"/>
    <n v="0"/>
  </r>
  <r>
    <s v="TXN002536"/>
    <n v="3038.97"/>
    <n v="3038.97"/>
    <s v="SUCCESS"/>
    <s v="SUCCESS"/>
    <n v="1"/>
    <s v="found"/>
    <s v="Not Duplicate"/>
    <s v="match"/>
    <s v="match"/>
    <n v="0"/>
    <d v="2026-01-24T00:00:00"/>
    <n v="2"/>
    <s v="Within SLA"/>
    <x v="0"/>
    <n v="0"/>
    <n v="0"/>
    <n v="0"/>
    <n v="0"/>
    <n v="0"/>
  </r>
  <r>
    <s v="TXN002537"/>
    <n v="10433.469999999999"/>
    <n v="10433.469999999999"/>
    <s v="SUCCESS"/>
    <s v="SUCCESS"/>
    <n v="1"/>
    <s v="found"/>
    <s v="Not Duplicate"/>
    <s v="match"/>
    <s v="match"/>
    <n v="0"/>
    <d v="2026-01-28T00:00:00"/>
    <n v="1"/>
    <s v="Within SLA"/>
    <x v="3"/>
    <n v="0"/>
    <n v="0"/>
    <n v="0"/>
    <n v="0"/>
    <n v="0"/>
  </r>
  <r>
    <s v="TXN002538"/>
    <n v="2069.1799999999998"/>
    <n v="2069.1799999999998"/>
    <s v="SUCCESS"/>
    <s v="SUCCESS"/>
    <n v="1"/>
    <s v="found"/>
    <s v="Not Duplicate"/>
    <s v="match"/>
    <s v="match"/>
    <n v="0"/>
    <d v="2026-02-22T00:00:00"/>
    <n v="3"/>
    <s v="SLA Breached"/>
    <x v="0"/>
    <n v="0"/>
    <n v="0"/>
    <n v="0"/>
    <n v="0"/>
    <n v="1"/>
  </r>
  <r>
    <s v="TXN002539"/>
    <n v="3216.46"/>
    <n v="3216.46"/>
    <s v="SUCCESS"/>
    <s v="SUCCESS"/>
    <n v="1"/>
    <s v="found"/>
    <s v="Not Duplicate"/>
    <s v="match"/>
    <s v="match"/>
    <n v="0"/>
    <d v="2026-03-19T00:00:00"/>
    <n v="3"/>
    <s v="SLA Breached"/>
    <x v="1"/>
    <n v="0"/>
    <n v="0"/>
    <n v="0"/>
    <n v="0"/>
    <n v="1"/>
  </r>
  <r>
    <s v="TXN002540"/>
    <n v="9117.41"/>
    <n v="9117.41"/>
    <s v="SUCCESS"/>
    <s v="SUCCESS"/>
    <n v="1"/>
    <s v="found"/>
    <s v="Not Duplicate"/>
    <s v="match"/>
    <s v="match"/>
    <n v="0"/>
    <d v="2026-03-02T00:00:00"/>
    <n v="0"/>
    <s v="Within SLA"/>
    <x v="0"/>
    <n v="0"/>
    <n v="0"/>
    <n v="0"/>
    <n v="0"/>
    <n v="0"/>
  </r>
  <r>
    <s v="TXN002541"/>
    <n v="1928.39"/>
    <n v="1928.39"/>
    <s v="SUCCESS"/>
    <s v="SUCCESS"/>
    <n v="1"/>
    <s v="found"/>
    <s v="Not Duplicate"/>
    <s v="match"/>
    <s v="match"/>
    <n v="0"/>
    <d v="2026-01-13T00:00:00"/>
    <n v="2"/>
    <s v="Within SLA"/>
    <x v="3"/>
    <n v="0"/>
    <n v="0"/>
    <n v="0"/>
    <n v="0"/>
    <n v="0"/>
  </r>
  <r>
    <s v="TXN002542"/>
    <n v="2509.5"/>
    <n v="2509.5"/>
    <s v="SUCCESS"/>
    <s v="SUCCESS"/>
    <n v="1"/>
    <s v="found"/>
    <s v="Not Duplicate"/>
    <s v="match"/>
    <s v="match"/>
    <n v="0"/>
    <d v="2026-01-19T00:00:00"/>
    <n v="1"/>
    <s v="Within SLA"/>
    <x v="0"/>
    <n v="0"/>
    <n v="0"/>
    <n v="0"/>
    <n v="0"/>
    <n v="0"/>
  </r>
  <r>
    <s v="TXN002543"/>
    <n v="5892.77"/>
    <n v="5892.77"/>
    <s v="SUCCESS"/>
    <s v="SUCCESS"/>
    <n v="1"/>
    <s v="found"/>
    <s v="Not Duplicate"/>
    <s v="match"/>
    <s v="match"/>
    <n v="0"/>
    <d v="2026-02-01T00:00:00"/>
    <n v="0"/>
    <s v="Within SLA"/>
    <x v="4"/>
    <n v="0"/>
    <n v="0"/>
    <n v="0"/>
    <n v="0"/>
    <n v="0"/>
  </r>
  <r>
    <s v="TXN002544"/>
    <n v="3287.09"/>
    <n v="3287.09"/>
    <s v="SUCCESS"/>
    <s v="SUCCESS"/>
    <n v="1"/>
    <s v="found"/>
    <s v="Not Duplicate"/>
    <s v="match"/>
    <s v="match"/>
    <n v="0"/>
    <d v="2026-01-14T00:00:00"/>
    <n v="0"/>
    <s v="Within SLA"/>
    <x v="2"/>
    <n v="0"/>
    <n v="0"/>
    <n v="0"/>
    <n v="0"/>
    <n v="0"/>
  </r>
  <r>
    <s v="TXN002545"/>
    <n v="2713.99"/>
    <n v="2713.99"/>
    <s v="SUCCESS"/>
    <s v="SUCCESS"/>
    <n v="1"/>
    <s v="found"/>
    <s v="Not Duplicate"/>
    <s v="match"/>
    <s v="match"/>
    <n v="0"/>
    <d v="2026-01-31T00:00:00"/>
    <n v="3"/>
    <s v="SLA Breached"/>
    <x v="2"/>
    <n v="0"/>
    <n v="0"/>
    <n v="0"/>
    <n v="0"/>
    <n v="1"/>
  </r>
  <r>
    <s v="TXN002546"/>
    <n v="2359.0300000000002"/>
    <n v="2359.0300000000002"/>
    <s v="SUCCESS"/>
    <s v="SUCCESS"/>
    <n v="1"/>
    <s v="found"/>
    <s v="Not Duplicate"/>
    <s v="match"/>
    <s v="match"/>
    <n v="0"/>
    <d v="2026-02-06T00:00:00"/>
    <n v="2"/>
    <s v="Within SLA"/>
    <x v="1"/>
    <n v="0"/>
    <n v="0"/>
    <n v="0"/>
    <n v="0"/>
    <n v="0"/>
  </r>
  <r>
    <s v="TXN002547"/>
    <n v="13017.62"/>
    <n v="13017.62"/>
    <s v="SUCCESS"/>
    <s v="SUCCESS"/>
    <n v="1"/>
    <s v="found"/>
    <s v="Not Duplicate"/>
    <s v="match"/>
    <s v="match"/>
    <n v="0"/>
    <d v="2026-03-28T00:00:00"/>
    <n v="3"/>
    <s v="SLA Breached"/>
    <x v="0"/>
    <n v="0"/>
    <n v="0"/>
    <n v="0"/>
    <n v="0"/>
    <n v="1"/>
  </r>
  <r>
    <s v="TXN002548"/>
    <n v="4123.5600000000004"/>
    <n v="4123.5600000000004"/>
    <s v="SUCCESS"/>
    <s v="SUCCESS"/>
    <n v="1"/>
    <s v="found"/>
    <s v="Not Duplicate"/>
    <s v="match"/>
    <s v="match"/>
    <n v="0"/>
    <d v="2026-02-06T00:00:00"/>
    <n v="2"/>
    <s v="Within SLA"/>
    <x v="0"/>
    <n v="0"/>
    <n v="0"/>
    <n v="0"/>
    <n v="0"/>
    <n v="0"/>
  </r>
  <r>
    <s v="TXN002549"/>
    <n v="6189.65"/>
    <n v="6189.65"/>
    <s v="SUCCESS"/>
    <s v="SUCCESS"/>
    <n v="1"/>
    <s v="found"/>
    <s v="Not Duplicate"/>
    <s v="match"/>
    <s v="match"/>
    <n v="0"/>
    <d v="2026-02-04T00:00:00"/>
    <n v="0"/>
    <s v="Within SLA"/>
    <x v="0"/>
    <n v="0"/>
    <n v="0"/>
    <n v="0"/>
    <n v="0"/>
    <n v="0"/>
  </r>
  <r>
    <s v="TXN002550"/>
    <n v="1725.69"/>
    <n v="1725.69"/>
    <s v="FAILED"/>
    <s v="FAILED"/>
    <n v="1"/>
    <s v="found"/>
    <s v="Not Duplicate"/>
    <s v="match"/>
    <s v="match"/>
    <n v="0"/>
    <d v="2026-03-06T00:00:00"/>
    <n v="1"/>
    <s v="Within SLA"/>
    <x v="2"/>
    <n v="0"/>
    <n v="0"/>
    <n v="0"/>
    <n v="0"/>
    <n v="0"/>
  </r>
  <r>
    <s v="TXN002551"/>
    <n v="62073.65"/>
    <n v="62073.65"/>
    <s v="SUCCESS"/>
    <s v="SUCCESS"/>
    <n v="1"/>
    <s v="found"/>
    <s v="Not Duplicate"/>
    <s v="match"/>
    <s v="match"/>
    <n v="0"/>
    <d v="2026-02-05T00:00:00"/>
    <n v="1"/>
    <s v="Within SLA"/>
    <x v="3"/>
    <n v="0"/>
    <n v="0"/>
    <n v="0"/>
    <n v="0"/>
    <n v="0"/>
  </r>
  <r>
    <s v="TXN002552"/>
    <n v="7527.49"/>
    <n v="7527.49"/>
    <s v="SUCCESS"/>
    <s v="SUCCESS"/>
    <n v="1"/>
    <s v="found"/>
    <s v="Not Duplicate"/>
    <s v="match"/>
    <s v="match"/>
    <n v="0"/>
    <d v="2026-03-31T00:00:00"/>
    <n v="1"/>
    <s v="Within SLA"/>
    <x v="2"/>
    <n v="0"/>
    <n v="0"/>
    <n v="0"/>
    <n v="0"/>
    <n v="0"/>
  </r>
  <r>
    <s v="TXN002553"/>
    <n v="10240.58"/>
    <n v="10240.58"/>
    <s v="SUCCESS"/>
    <s v="SUCCESS"/>
    <n v="1"/>
    <s v="found"/>
    <s v="Not Duplicate"/>
    <s v="match"/>
    <s v="match"/>
    <n v="0"/>
    <d v="2026-02-22T00:00:00"/>
    <n v="3"/>
    <s v="SLA Breached"/>
    <x v="0"/>
    <n v="0"/>
    <n v="0"/>
    <n v="0"/>
    <n v="0"/>
    <n v="1"/>
  </r>
  <r>
    <s v="TXN002554"/>
    <n v="1604.47"/>
    <n v="1604.47"/>
    <s v="SUCCESS"/>
    <s v="SUCCESS"/>
    <n v="1"/>
    <s v="found"/>
    <s v="Not Duplicate"/>
    <s v="match"/>
    <s v="match"/>
    <n v="0"/>
    <d v="2026-01-23T00:00:00"/>
    <n v="0"/>
    <s v="Within SLA"/>
    <x v="0"/>
    <n v="0"/>
    <n v="0"/>
    <n v="0"/>
    <n v="0"/>
    <n v="0"/>
  </r>
  <r>
    <s v="TXN002555"/>
    <n v="5412.98"/>
    <n v="6495.58"/>
    <s v="SUCCESS"/>
    <s v="SUCCESS"/>
    <n v="1"/>
    <s v="found"/>
    <s v="Not Duplicate"/>
    <s v="mismatch"/>
    <s v="match"/>
    <n v="1082.6000000000004"/>
    <d v="2026-01-03T00:00:00"/>
    <n v="0"/>
    <s v="Within SLA"/>
    <x v="3"/>
    <n v="0"/>
    <n v="0"/>
    <n v="1"/>
    <n v="0"/>
    <n v="0"/>
  </r>
  <r>
    <s v="TXN002556"/>
    <n v="29301.09"/>
    <n v="29301.09"/>
    <s v="SUCCESS"/>
    <s v="SUCCESS"/>
    <n v="1"/>
    <s v="found"/>
    <s v="Not Duplicate"/>
    <s v="match"/>
    <s v="match"/>
    <n v="0"/>
    <d v="2026-01-17T00:00:00"/>
    <n v="2"/>
    <s v="Within SLA"/>
    <x v="0"/>
    <n v="0"/>
    <n v="0"/>
    <n v="0"/>
    <n v="0"/>
    <n v="0"/>
  </r>
  <r>
    <s v="TXN002557"/>
    <n v="1639.57"/>
    <n v="1639.57"/>
    <s v="SUCCESS"/>
    <s v="SUCCESS"/>
    <n v="1"/>
    <s v="found"/>
    <s v="Not Duplicate"/>
    <s v="match"/>
    <s v="match"/>
    <n v="0"/>
    <d v="2026-01-08T00:00:00"/>
    <n v="2"/>
    <s v="Within SLA"/>
    <x v="0"/>
    <n v="0"/>
    <n v="0"/>
    <n v="0"/>
    <n v="0"/>
    <n v="0"/>
  </r>
  <r>
    <s v="TXN002558"/>
    <n v="1329.58"/>
    <n v="1329.58"/>
    <s v="SUCCESS"/>
    <s v="SUCCESS"/>
    <n v="1"/>
    <s v="found"/>
    <s v="Not Duplicate"/>
    <s v="match"/>
    <s v="match"/>
    <n v="0"/>
    <d v="2026-03-26T00:00:00"/>
    <n v="3"/>
    <s v="SLA Breached"/>
    <x v="2"/>
    <n v="0"/>
    <n v="0"/>
    <n v="0"/>
    <n v="0"/>
    <n v="1"/>
  </r>
  <r>
    <s v="TXN002559"/>
    <n v="3850.44"/>
    <n v="3850.44"/>
    <s v="SUCCESS"/>
    <s v="SUCCESS"/>
    <n v="1"/>
    <s v="found"/>
    <s v="Not Duplicate"/>
    <s v="match"/>
    <s v="match"/>
    <n v="0"/>
    <d v="2026-02-02T00:00:00"/>
    <n v="5"/>
    <s v="SLA Breached"/>
    <x v="0"/>
    <n v="0"/>
    <n v="0"/>
    <n v="0"/>
    <n v="0"/>
    <n v="1"/>
  </r>
  <r>
    <s v="TXN002560"/>
    <n v="2601.02"/>
    <n v="2601.02"/>
    <s v="SUCCESS"/>
    <s v="SUCCESS"/>
    <n v="1"/>
    <s v="found"/>
    <s v="Not Duplicate"/>
    <s v="match"/>
    <s v="match"/>
    <n v="0"/>
    <d v="2026-01-05T00:00:00"/>
    <n v="2"/>
    <s v="Within SLA"/>
    <x v="1"/>
    <n v="0"/>
    <n v="0"/>
    <n v="0"/>
    <n v="0"/>
    <n v="0"/>
  </r>
  <r>
    <s v="TXN002561"/>
    <n v="1151.24"/>
    <n v="1151.24"/>
    <s v="FAILED"/>
    <s v="FAILED"/>
    <n v="1"/>
    <s v="found"/>
    <s v="Not Duplicate"/>
    <s v="match"/>
    <s v="match"/>
    <n v="0"/>
    <d v="2026-03-01T00:00:00"/>
    <n v="3"/>
    <s v="SLA Breached"/>
    <x v="0"/>
    <n v="0"/>
    <n v="0"/>
    <n v="0"/>
    <n v="0"/>
    <n v="1"/>
  </r>
  <r>
    <s v="TXN002562"/>
    <n v="7607.93"/>
    <n v="7607.93"/>
    <s v="FAILED"/>
    <s v="FAILED"/>
    <n v="1"/>
    <s v="found"/>
    <s v="Not Duplicate"/>
    <s v="match"/>
    <s v="match"/>
    <n v="0"/>
    <d v="2026-01-03T00:00:00"/>
    <n v="2"/>
    <s v="Within SLA"/>
    <x v="2"/>
    <n v="0"/>
    <n v="0"/>
    <n v="0"/>
    <n v="0"/>
    <n v="0"/>
  </r>
  <r>
    <s v="TXN002563"/>
    <n v="42078.82"/>
    <n v="42078.82"/>
    <s v="SUCCESS"/>
    <s v="SUCCESS"/>
    <n v="1"/>
    <s v="found"/>
    <s v="Not Duplicate"/>
    <s v="match"/>
    <s v="match"/>
    <n v="0"/>
    <d v="2026-01-09T00:00:00"/>
    <n v="2"/>
    <s v="Within SLA"/>
    <x v="2"/>
    <n v="0"/>
    <n v="0"/>
    <n v="0"/>
    <n v="0"/>
    <n v="0"/>
  </r>
  <r>
    <s v="TXN002564"/>
    <n v="6620.67"/>
    <n v="6620.67"/>
    <s v="SUCCESS"/>
    <s v="SUCCESS"/>
    <n v="1"/>
    <s v="found"/>
    <s v="Not Duplicate"/>
    <s v="match"/>
    <s v="match"/>
    <n v="0"/>
    <d v="2026-02-11T00:00:00"/>
    <n v="2"/>
    <s v="Within SLA"/>
    <x v="2"/>
    <n v="0"/>
    <n v="0"/>
    <n v="0"/>
    <n v="0"/>
    <n v="0"/>
  </r>
  <r>
    <s v="TXN002565"/>
    <n v="3406.28"/>
    <n v="3406.28"/>
    <s v="SUCCESS"/>
    <s v="SUCCESS"/>
    <n v="1"/>
    <s v="found"/>
    <s v="Not Duplicate"/>
    <s v="match"/>
    <s v="match"/>
    <n v="0"/>
    <d v="2026-01-30T00:00:00"/>
    <n v="2"/>
    <s v="Within SLA"/>
    <x v="2"/>
    <n v="0"/>
    <n v="0"/>
    <n v="0"/>
    <n v="0"/>
    <n v="0"/>
  </r>
  <r>
    <s v="TXN002566"/>
    <n v="3676.77"/>
    <n v="3676.77"/>
    <s v="SUCCESS"/>
    <s v="SUCCESS"/>
    <n v="1"/>
    <s v="found"/>
    <s v="Not Duplicate"/>
    <s v="match"/>
    <s v="match"/>
    <n v="0"/>
    <d v="2026-03-30T00:00:00"/>
    <n v="3"/>
    <s v="SLA Breached"/>
    <x v="0"/>
    <n v="0"/>
    <n v="0"/>
    <n v="0"/>
    <n v="0"/>
    <n v="1"/>
  </r>
  <r>
    <s v="TXN002567"/>
    <n v="57837.24"/>
    <n v="57837.24"/>
    <s v="SUCCESS"/>
    <s v="SUCCESS"/>
    <n v="1"/>
    <s v="found"/>
    <s v="Not Duplicate"/>
    <s v="match"/>
    <s v="match"/>
    <n v="0"/>
    <d v="2026-03-12T00:00:00"/>
    <n v="1"/>
    <s v="Within SLA"/>
    <x v="0"/>
    <n v="0"/>
    <n v="0"/>
    <n v="0"/>
    <n v="0"/>
    <n v="0"/>
  </r>
  <r>
    <s v="TXN002568"/>
    <n v="2293.1"/>
    <n v="2293.1"/>
    <s v="SUCCESS"/>
    <s v="SUCCESS"/>
    <n v="1"/>
    <s v="found"/>
    <s v="Not Duplicate"/>
    <s v="match"/>
    <s v="match"/>
    <n v="0"/>
    <d v="2026-01-24T00:00:00"/>
    <n v="2"/>
    <s v="Within SLA"/>
    <x v="4"/>
    <n v="0"/>
    <n v="0"/>
    <n v="0"/>
    <n v="0"/>
    <n v="0"/>
  </r>
  <r>
    <s v="TXN002569"/>
    <n v="3046.25"/>
    <n v="3046.25"/>
    <s v="SUCCESS"/>
    <s v="SUCCESS"/>
    <n v="1"/>
    <s v="found"/>
    <s v="Not Duplicate"/>
    <s v="match"/>
    <s v="match"/>
    <n v="0"/>
    <d v="2026-02-05T00:00:00"/>
    <n v="0"/>
    <s v="Within SLA"/>
    <x v="4"/>
    <n v="0"/>
    <n v="0"/>
    <n v="0"/>
    <n v="0"/>
    <n v="0"/>
  </r>
  <r>
    <s v="TXN002570"/>
    <n v="12327.1"/>
    <n v="12327.1"/>
    <s v="SUCCESS"/>
    <s v="SUCCESS"/>
    <n v="1"/>
    <s v="found"/>
    <s v="Not Duplicate"/>
    <s v="match"/>
    <s v="match"/>
    <n v="0"/>
    <d v="2026-02-07T00:00:00"/>
    <n v="1"/>
    <s v="Within SLA"/>
    <x v="0"/>
    <n v="0"/>
    <n v="0"/>
    <n v="0"/>
    <n v="0"/>
    <n v="0"/>
  </r>
  <r>
    <s v="TXN002571"/>
    <n v="624.16"/>
    <n v="624.16"/>
    <s v="SUCCESS"/>
    <s v="SUCCESS"/>
    <n v="1"/>
    <s v="found"/>
    <s v="Not Duplicate"/>
    <s v="match"/>
    <s v="match"/>
    <n v="0"/>
    <d v="2026-03-05T00:00:00"/>
    <n v="0"/>
    <s v="Within SLA"/>
    <x v="0"/>
    <n v="0"/>
    <n v="0"/>
    <n v="0"/>
    <n v="0"/>
    <n v="0"/>
  </r>
  <r>
    <s v="TXN002572"/>
    <n v="4681.38"/>
    <n v="4681.38"/>
    <s v="FAILED"/>
    <s v="FAILED"/>
    <n v="1"/>
    <s v="found"/>
    <s v="Not Duplicate"/>
    <s v="match"/>
    <s v="match"/>
    <n v="0"/>
    <d v="2026-03-15T00:00:00"/>
    <n v="1"/>
    <s v="Within SLA"/>
    <x v="3"/>
    <n v="0"/>
    <n v="0"/>
    <n v="0"/>
    <n v="0"/>
    <n v="0"/>
  </r>
  <r>
    <s v="TXN002573"/>
    <n v="31179.31"/>
    <n v="31179.31"/>
    <s v="SUCCESS"/>
    <s v="SUCCESS"/>
    <n v="1"/>
    <s v="found"/>
    <s v="Not Duplicate"/>
    <s v="match"/>
    <s v="match"/>
    <n v="0"/>
    <d v="2026-03-16T00:00:00"/>
    <n v="3"/>
    <s v="SLA Breached"/>
    <x v="0"/>
    <n v="0"/>
    <n v="0"/>
    <n v="0"/>
    <n v="0"/>
    <n v="1"/>
  </r>
  <r>
    <s v="TXN002574"/>
    <n v="561.21"/>
    <n v="561.21"/>
    <s v="SUCCESS"/>
    <s v="SUCCESS"/>
    <n v="1"/>
    <s v="found"/>
    <s v="Not Duplicate"/>
    <s v="match"/>
    <s v="match"/>
    <n v="0"/>
    <d v="2026-01-14T00:00:00"/>
    <n v="0"/>
    <s v="Within SLA"/>
    <x v="0"/>
    <n v="0"/>
    <n v="0"/>
    <n v="0"/>
    <n v="0"/>
    <n v="0"/>
  </r>
  <r>
    <s v="TXN002575"/>
    <n v="6662.93"/>
    <n v="6662.93"/>
    <s v="SUCCESS"/>
    <s v="SUCCESS"/>
    <n v="1"/>
    <s v="found"/>
    <s v="Not Duplicate"/>
    <s v="match"/>
    <s v="match"/>
    <n v="0"/>
    <d v="2026-03-30T00:00:00"/>
    <n v="5"/>
    <s v="SLA Breached"/>
    <x v="0"/>
    <n v="0"/>
    <n v="0"/>
    <n v="0"/>
    <n v="0"/>
    <n v="1"/>
  </r>
  <r>
    <s v="TXN002576"/>
    <n v="2691.76"/>
    <n v="2691.76"/>
    <s v="SUCCESS"/>
    <s v="SUCCESS"/>
    <n v="1"/>
    <s v="found"/>
    <s v="Not Duplicate"/>
    <s v="match"/>
    <s v="match"/>
    <n v="0"/>
    <d v="2026-01-02T00:00:00"/>
    <n v="0"/>
    <s v="Within SLA"/>
    <x v="4"/>
    <n v="0"/>
    <n v="0"/>
    <n v="0"/>
    <n v="0"/>
    <n v="0"/>
  </r>
  <r>
    <s v="TXN002577"/>
    <n v="15715.88"/>
    <n v="15715.88"/>
    <s v="FAILED"/>
    <s v="FAILED"/>
    <n v="2"/>
    <s v="found"/>
    <s v="Duplicate"/>
    <s v="match"/>
    <s v="match"/>
    <n v="0"/>
    <d v="2026-03-29T00:00:00"/>
    <n v="3"/>
    <s v="SLA Breached"/>
    <x v="4"/>
    <n v="0"/>
    <n v="1"/>
    <n v="0"/>
    <n v="0"/>
    <n v="1"/>
  </r>
  <r>
    <s v="TXN002578"/>
    <n v="39980.269999999997"/>
    <n v="39980.269999999997"/>
    <s v="SUCCESS"/>
    <s v="SUCCESS"/>
    <n v="1"/>
    <s v="found"/>
    <s v="Not Duplicate"/>
    <s v="match"/>
    <s v="match"/>
    <n v="0"/>
    <d v="2026-02-28T00:00:00"/>
    <n v="0"/>
    <s v="Within SLA"/>
    <x v="0"/>
    <n v="0"/>
    <n v="0"/>
    <n v="0"/>
    <n v="0"/>
    <n v="0"/>
  </r>
  <r>
    <s v="TXN002579"/>
    <n v="4741.8599999999997"/>
    <n v="4741.8599999999997"/>
    <s v="SUCCESS"/>
    <s v="SUCCESS"/>
    <n v="1"/>
    <s v="found"/>
    <s v="Not Duplicate"/>
    <s v="match"/>
    <s v="match"/>
    <n v="0"/>
    <d v="2026-03-29T00:00:00"/>
    <n v="2"/>
    <s v="Within SLA"/>
    <x v="0"/>
    <n v="0"/>
    <n v="0"/>
    <n v="0"/>
    <n v="0"/>
    <n v="0"/>
  </r>
  <r>
    <s v="TXN002580"/>
    <n v="848.67"/>
    <n v="848.67"/>
    <s v="SUCCESS"/>
    <s v="SUCCESS"/>
    <n v="1"/>
    <s v="found"/>
    <s v="Not Duplicate"/>
    <s v="match"/>
    <s v="match"/>
    <n v="0"/>
    <d v="2026-02-26T00:00:00"/>
    <n v="3"/>
    <s v="SLA Breached"/>
    <x v="0"/>
    <n v="0"/>
    <n v="0"/>
    <n v="0"/>
    <n v="0"/>
    <n v="1"/>
  </r>
  <r>
    <s v="TXN002581"/>
    <n v="4166.72"/>
    <n v="4166.72"/>
    <s v="SUCCESS"/>
    <s v="SUCCESS"/>
    <n v="1"/>
    <s v="found"/>
    <s v="Not Duplicate"/>
    <s v="match"/>
    <s v="match"/>
    <n v="0"/>
    <d v="2026-02-10T00:00:00"/>
    <n v="2"/>
    <s v="Within SLA"/>
    <x v="2"/>
    <n v="0"/>
    <n v="0"/>
    <n v="0"/>
    <n v="0"/>
    <n v="0"/>
  </r>
  <r>
    <s v="TXN002582"/>
    <n v="18593.48"/>
    <n v="18593.48"/>
    <s v="SUCCESS"/>
    <s v="SUCCESS"/>
    <n v="1"/>
    <s v="found"/>
    <s v="Not Duplicate"/>
    <s v="match"/>
    <s v="match"/>
    <n v="0"/>
    <d v="2026-02-20T00:00:00"/>
    <n v="5"/>
    <s v="SLA Breached"/>
    <x v="0"/>
    <n v="0"/>
    <n v="0"/>
    <n v="0"/>
    <n v="0"/>
    <n v="1"/>
  </r>
  <r>
    <s v="TXN002583"/>
    <n v="310.70999999999998"/>
    <n v="310.70999999999998"/>
    <s v="SUCCESS"/>
    <s v="SUCCESS"/>
    <n v="1"/>
    <s v="found"/>
    <s v="Not Duplicate"/>
    <s v="match"/>
    <s v="match"/>
    <n v="0"/>
    <d v="2026-03-31T00:00:00"/>
    <n v="3"/>
    <s v="SLA Breached"/>
    <x v="0"/>
    <n v="0"/>
    <n v="0"/>
    <n v="0"/>
    <n v="0"/>
    <n v="1"/>
  </r>
  <r>
    <s v="TXN002584"/>
    <n v="7178.99"/>
    <n v="7178.99"/>
    <s v="SUCCESS"/>
    <s v="SUCCESS"/>
    <n v="1"/>
    <s v="found"/>
    <s v="Not Duplicate"/>
    <s v="match"/>
    <s v="match"/>
    <n v="0"/>
    <d v="2026-03-19T00:00:00"/>
    <n v="3"/>
    <s v="SLA Breached"/>
    <x v="0"/>
    <n v="0"/>
    <n v="0"/>
    <n v="0"/>
    <n v="0"/>
    <n v="1"/>
  </r>
  <r>
    <s v="TXN002585"/>
    <n v="1306.77"/>
    <n v="1306.77"/>
    <s v="SUCCESS"/>
    <s v="SUCCESS"/>
    <n v="1"/>
    <s v="found"/>
    <s v="Not Duplicate"/>
    <s v="match"/>
    <s v="match"/>
    <n v="0"/>
    <d v="2026-02-01T00:00:00"/>
    <n v="5"/>
    <s v="SLA Breached"/>
    <x v="0"/>
    <n v="0"/>
    <n v="0"/>
    <n v="0"/>
    <n v="0"/>
    <n v="1"/>
  </r>
  <r>
    <s v="TXN002586"/>
    <n v="880.86"/>
    <n v="880.86"/>
    <s v="SUCCESS"/>
    <s v="SUCCESS"/>
    <n v="1"/>
    <s v="found"/>
    <s v="Not Duplicate"/>
    <s v="match"/>
    <s v="match"/>
    <n v="0"/>
    <d v="2026-01-19T00:00:00"/>
    <n v="3"/>
    <s v="SLA Breached"/>
    <x v="3"/>
    <n v="0"/>
    <n v="0"/>
    <n v="0"/>
    <n v="0"/>
    <n v="1"/>
  </r>
  <r>
    <s v="TXN002587"/>
    <n v="158.84"/>
    <n v="158.84"/>
    <s v="SUCCESS"/>
    <s v="SUCCESS"/>
    <n v="1"/>
    <s v="found"/>
    <s v="Not Duplicate"/>
    <s v="match"/>
    <s v="match"/>
    <n v="0"/>
    <d v="2026-03-04T00:00:00"/>
    <n v="1"/>
    <s v="Within SLA"/>
    <x v="0"/>
    <n v="0"/>
    <n v="0"/>
    <n v="0"/>
    <n v="0"/>
    <n v="0"/>
  </r>
  <r>
    <s v="TXN002588"/>
    <n v="2433.1799999999998"/>
    <n v="2433.1799999999998"/>
    <s v="SUCCESS"/>
    <s v="SUCCESS"/>
    <n v="1"/>
    <s v="found"/>
    <s v="Not Duplicate"/>
    <s v="match"/>
    <s v="match"/>
    <n v="0"/>
    <d v="2026-01-08T00:00:00"/>
    <n v="1"/>
    <s v="Within SLA"/>
    <x v="2"/>
    <n v="0"/>
    <n v="0"/>
    <n v="0"/>
    <n v="0"/>
    <n v="0"/>
  </r>
  <r>
    <s v="TXN002589"/>
    <n v="2823.71"/>
    <n v="2823.71"/>
    <s v="SUCCESS"/>
    <s v="SUCCESS"/>
    <n v="1"/>
    <s v="found"/>
    <s v="Not Duplicate"/>
    <s v="match"/>
    <s v="match"/>
    <n v="0"/>
    <d v="2026-01-23T00:00:00"/>
    <n v="1"/>
    <s v="Within SLA"/>
    <x v="3"/>
    <n v="0"/>
    <n v="0"/>
    <n v="0"/>
    <n v="0"/>
    <n v="0"/>
  </r>
  <r>
    <s v="TXN002590"/>
    <n v="2669.11"/>
    <n v="2669.11"/>
    <s v="SUCCESS"/>
    <s v="SUCCESS"/>
    <n v="1"/>
    <s v="found"/>
    <s v="Not Duplicate"/>
    <s v="match"/>
    <s v="match"/>
    <n v="0"/>
    <d v="2026-01-10T00:00:00"/>
    <n v="1"/>
    <s v="Within SLA"/>
    <x v="0"/>
    <n v="0"/>
    <n v="0"/>
    <n v="0"/>
    <n v="0"/>
    <n v="0"/>
  </r>
  <r>
    <s v="TXN002591"/>
    <n v="1852.29"/>
    <n v="1852.29"/>
    <s v="SUCCESS"/>
    <s v="SUCCESS"/>
    <n v="1"/>
    <s v="found"/>
    <s v="Not Duplicate"/>
    <s v="match"/>
    <s v="match"/>
    <n v="0"/>
    <d v="2026-02-15T00:00:00"/>
    <n v="1"/>
    <s v="Within SLA"/>
    <x v="2"/>
    <n v="0"/>
    <n v="0"/>
    <n v="0"/>
    <n v="0"/>
    <n v="0"/>
  </r>
  <r>
    <s v="TXN002592"/>
    <n v="9023.4"/>
    <n v="9023.4"/>
    <s v="SUCCESS"/>
    <s v="SUCCESS"/>
    <n v="1"/>
    <s v="found"/>
    <s v="Not Duplicate"/>
    <s v="match"/>
    <s v="match"/>
    <n v="0"/>
    <d v="2026-02-10T00:00:00"/>
    <n v="0"/>
    <s v="Within SLA"/>
    <x v="0"/>
    <n v="0"/>
    <n v="0"/>
    <n v="0"/>
    <n v="0"/>
    <n v="0"/>
  </r>
  <r>
    <s v="TXN002593"/>
    <n v="2382.21"/>
    <n v="2382.21"/>
    <s v="SUCCESS"/>
    <s v="SUCCESS"/>
    <n v="1"/>
    <s v="found"/>
    <s v="Not Duplicate"/>
    <s v="match"/>
    <s v="match"/>
    <n v="0"/>
    <d v="2026-01-30T00:00:00"/>
    <n v="3"/>
    <s v="SLA Breached"/>
    <x v="0"/>
    <n v="0"/>
    <n v="0"/>
    <n v="0"/>
    <n v="0"/>
    <n v="1"/>
  </r>
  <r>
    <s v="TXN002594"/>
    <n v="4050.84"/>
    <n v="4050.84"/>
    <s v="SUCCESS"/>
    <s v="SUCCESS"/>
    <n v="1"/>
    <s v="found"/>
    <s v="Not Duplicate"/>
    <s v="match"/>
    <s v="match"/>
    <n v="0"/>
    <d v="2026-01-20T00:00:00"/>
    <n v="0"/>
    <s v="Within SLA"/>
    <x v="0"/>
    <n v="0"/>
    <n v="0"/>
    <n v="0"/>
    <n v="0"/>
    <n v="0"/>
  </r>
  <r>
    <s v="TXN002595"/>
    <n v="480.66"/>
    <n v="480.66"/>
    <s v="SUCCESS"/>
    <s v="SUCCESS"/>
    <n v="1"/>
    <s v="found"/>
    <s v="Not Duplicate"/>
    <s v="match"/>
    <s v="match"/>
    <n v="0"/>
    <d v="2026-01-13T00:00:00"/>
    <n v="3"/>
    <s v="SLA Breached"/>
    <x v="1"/>
    <n v="0"/>
    <n v="0"/>
    <n v="0"/>
    <n v="0"/>
    <n v="1"/>
  </r>
  <r>
    <s v="TXN002596"/>
    <n v="732.8"/>
    <n v="732.8"/>
    <s v="SUCCESS"/>
    <s v="SUCCESS"/>
    <n v="1"/>
    <s v="found"/>
    <s v="Not Duplicate"/>
    <s v="match"/>
    <s v="match"/>
    <n v="0"/>
    <d v="2026-01-22T00:00:00"/>
    <n v="1"/>
    <s v="Within SLA"/>
    <x v="0"/>
    <n v="0"/>
    <n v="0"/>
    <n v="0"/>
    <n v="0"/>
    <n v="0"/>
  </r>
  <r>
    <s v="TXN002597"/>
    <n v="2603.4"/>
    <n v="2603.4"/>
    <s v="SUCCESS"/>
    <s v="SUCCESS"/>
    <n v="1"/>
    <s v="found"/>
    <s v="Not Duplicate"/>
    <s v="match"/>
    <s v="match"/>
    <n v="0"/>
    <d v="2026-03-14T00:00:00"/>
    <n v="3"/>
    <s v="SLA Breached"/>
    <x v="1"/>
    <n v="0"/>
    <n v="0"/>
    <n v="0"/>
    <n v="0"/>
    <n v="1"/>
  </r>
  <r>
    <s v="TXN002598"/>
    <n v="1396.76"/>
    <n v="1396.76"/>
    <s v="SUCCESS"/>
    <s v="SUCCESS"/>
    <n v="1"/>
    <s v="found"/>
    <s v="Not Duplicate"/>
    <s v="match"/>
    <s v="match"/>
    <n v="0"/>
    <d v="2026-02-18T00:00:00"/>
    <n v="2"/>
    <s v="Within SLA"/>
    <x v="0"/>
    <n v="0"/>
    <n v="0"/>
    <n v="0"/>
    <n v="0"/>
    <n v="0"/>
  </r>
  <r>
    <s v="TXN002599"/>
    <n v="7968.85"/>
    <n v="7968.85"/>
    <s v="SUCCESS"/>
    <s v="SUCCESS"/>
    <n v="1"/>
    <s v="found"/>
    <s v="Not Duplicate"/>
    <s v="match"/>
    <s v="match"/>
    <n v="0"/>
    <d v="2026-02-24T00:00:00"/>
    <n v="2"/>
    <s v="Within SLA"/>
    <x v="0"/>
    <n v="0"/>
    <n v="0"/>
    <n v="0"/>
    <n v="0"/>
    <n v="0"/>
  </r>
  <r>
    <s v="TXN002600"/>
    <n v="12156.99"/>
    <n v="13372.69"/>
    <s v="SUCCESS"/>
    <s v="SUCCESS"/>
    <n v="1"/>
    <s v="found"/>
    <s v="Not Duplicate"/>
    <s v="mismatch"/>
    <s v="match"/>
    <n v="1215.7000000000007"/>
    <d v="2026-03-06T00:00:00"/>
    <n v="3"/>
    <s v="SLA Breached"/>
    <x v="0"/>
    <n v="0"/>
    <n v="0"/>
    <n v="1"/>
    <n v="0"/>
    <n v="1"/>
  </r>
  <r>
    <s v="TXN002601"/>
    <n v="17759.03"/>
    <n v="17759.03"/>
    <s v="SUCCESS"/>
    <s v="SUCCESS"/>
    <n v="1"/>
    <s v="found"/>
    <s v="Not Duplicate"/>
    <s v="match"/>
    <s v="match"/>
    <n v="0"/>
    <d v="2026-02-05T00:00:00"/>
    <n v="0"/>
    <s v="Within SLA"/>
    <x v="0"/>
    <n v="0"/>
    <n v="0"/>
    <n v="0"/>
    <n v="0"/>
    <n v="0"/>
  </r>
  <r>
    <s v="TXN002602"/>
    <n v="1922.36"/>
    <n v="1922.36"/>
    <s v="SUCCESS"/>
    <s v="SUCCESS"/>
    <n v="1"/>
    <s v="found"/>
    <s v="Not Duplicate"/>
    <s v="match"/>
    <s v="match"/>
    <n v="0"/>
    <d v="2026-03-24T00:00:00"/>
    <n v="3"/>
    <s v="SLA Breached"/>
    <x v="0"/>
    <n v="0"/>
    <n v="0"/>
    <n v="0"/>
    <n v="0"/>
    <n v="1"/>
  </r>
  <r>
    <s v="TXN002603"/>
    <n v="1417.29"/>
    <n v="1417.29"/>
    <s v="FAILED"/>
    <s v="FAILED"/>
    <n v="1"/>
    <s v="found"/>
    <s v="Not Duplicate"/>
    <s v="match"/>
    <s v="match"/>
    <n v="0"/>
    <d v="2026-02-15T00:00:00"/>
    <n v="3"/>
    <s v="SLA Breached"/>
    <x v="0"/>
    <n v="0"/>
    <n v="0"/>
    <n v="0"/>
    <n v="0"/>
    <n v="1"/>
  </r>
  <r>
    <s v="TXN002604"/>
    <n v="16743.55"/>
    <n v="16743.55"/>
    <s v="SUCCESS"/>
    <s v="SUCCESS"/>
    <n v="1"/>
    <s v="found"/>
    <s v="Not Duplicate"/>
    <s v="match"/>
    <s v="match"/>
    <n v="0"/>
    <d v="2026-02-20T00:00:00"/>
    <n v="3"/>
    <s v="SLA Breached"/>
    <x v="2"/>
    <n v="0"/>
    <n v="0"/>
    <n v="0"/>
    <n v="0"/>
    <n v="1"/>
  </r>
  <r>
    <s v="TXN002605"/>
    <n v="904.55"/>
    <n v="904.55"/>
    <s v="REVERSED"/>
    <s v="REVERSED"/>
    <n v="1"/>
    <s v="found"/>
    <s v="Not Duplicate"/>
    <s v="match"/>
    <s v="match"/>
    <n v="0"/>
    <d v="2026-03-21T00:00:00"/>
    <n v="1"/>
    <s v="Within SLA"/>
    <x v="0"/>
    <n v="0"/>
    <n v="0"/>
    <n v="0"/>
    <n v="0"/>
    <n v="0"/>
  </r>
  <r>
    <s v="TXN002606"/>
    <n v="3667.65"/>
    <n v="3667.65"/>
    <s v="SUCCESS"/>
    <s v="SUCCESS"/>
    <n v="1"/>
    <s v="found"/>
    <s v="Not Duplicate"/>
    <s v="match"/>
    <s v="match"/>
    <n v="0"/>
    <d v="2026-03-05T00:00:00"/>
    <n v="1"/>
    <s v="Within SLA"/>
    <x v="0"/>
    <n v="0"/>
    <n v="0"/>
    <n v="0"/>
    <n v="0"/>
    <n v="0"/>
  </r>
  <r>
    <s v="TXN002607"/>
    <n v="922.4"/>
    <n v="922.4"/>
    <s v="SUCCESS"/>
    <s v="SUCCESS"/>
    <n v="1"/>
    <s v="found"/>
    <s v="Not Duplicate"/>
    <s v="match"/>
    <s v="match"/>
    <n v="0"/>
    <d v="2026-03-12T00:00:00"/>
    <n v="0"/>
    <s v="Within SLA"/>
    <x v="1"/>
    <n v="0"/>
    <n v="0"/>
    <n v="0"/>
    <n v="0"/>
    <n v="0"/>
  </r>
  <r>
    <s v="TXN002608"/>
    <n v="17432.47"/>
    <n v="17432.47"/>
    <s v="SUCCESS"/>
    <s v="SUCCESS"/>
    <n v="1"/>
    <s v="found"/>
    <s v="Not Duplicate"/>
    <s v="match"/>
    <s v="match"/>
    <n v="0"/>
    <d v="2026-03-15T00:00:00"/>
    <n v="2"/>
    <s v="Within SLA"/>
    <x v="0"/>
    <n v="0"/>
    <n v="0"/>
    <n v="0"/>
    <n v="0"/>
    <n v="0"/>
  </r>
  <r>
    <s v="TXN002609"/>
    <n v="11795.96"/>
    <n v="11795.96"/>
    <s v="SUCCESS"/>
    <s v="SUCCESS"/>
    <n v="1"/>
    <s v="found"/>
    <s v="Not Duplicate"/>
    <s v="match"/>
    <s v="match"/>
    <n v="0"/>
    <d v="2026-01-24T00:00:00"/>
    <n v="3"/>
    <s v="SLA Breached"/>
    <x v="3"/>
    <n v="0"/>
    <n v="0"/>
    <n v="0"/>
    <n v="0"/>
    <n v="1"/>
  </r>
  <r>
    <s v="TXN002610"/>
    <n v="14696.44"/>
    <n v="14696.44"/>
    <s v="SUCCESS"/>
    <s v="SUCCESS"/>
    <n v="1"/>
    <s v="found"/>
    <s v="Not Duplicate"/>
    <s v="match"/>
    <s v="match"/>
    <n v="0"/>
    <d v="2026-04-01T00:00:00"/>
    <n v="1"/>
    <s v="Within SLA"/>
    <x v="2"/>
    <n v="0"/>
    <n v="0"/>
    <n v="0"/>
    <n v="0"/>
    <n v="0"/>
  </r>
  <r>
    <s v="TXN002611"/>
    <n v="19082.11"/>
    <n v="19082.11"/>
    <s v="SUCCESS"/>
    <s v="SUCCESS"/>
    <n v="1"/>
    <s v="found"/>
    <s v="Not Duplicate"/>
    <s v="match"/>
    <s v="match"/>
    <n v="0"/>
    <d v="2026-01-12T00:00:00"/>
    <n v="0"/>
    <s v="Within SLA"/>
    <x v="2"/>
    <n v="0"/>
    <n v="0"/>
    <n v="0"/>
    <n v="0"/>
    <n v="0"/>
  </r>
  <r>
    <s v="TXN002612"/>
    <n v="16768.84"/>
    <n v="16768.84"/>
    <s v="SUCCESS"/>
    <s v="SUCCESS"/>
    <n v="1"/>
    <s v="found"/>
    <s v="Not Duplicate"/>
    <s v="match"/>
    <s v="match"/>
    <n v="0"/>
    <d v="2026-03-21T00:00:00"/>
    <n v="2"/>
    <s v="Within SLA"/>
    <x v="0"/>
    <n v="0"/>
    <n v="0"/>
    <n v="0"/>
    <n v="0"/>
    <n v="0"/>
  </r>
  <r>
    <s v="TXN002613"/>
    <n v="3524.21"/>
    <n v="3524.21"/>
    <s v="SUCCESS"/>
    <s v="SUCCESS"/>
    <n v="1"/>
    <s v="found"/>
    <s v="Not Duplicate"/>
    <s v="match"/>
    <s v="match"/>
    <n v="0"/>
    <d v="2026-01-27T00:00:00"/>
    <n v="1"/>
    <s v="Within SLA"/>
    <x v="0"/>
    <n v="0"/>
    <n v="0"/>
    <n v="0"/>
    <n v="0"/>
    <n v="0"/>
  </r>
  <r>
    <s v="TXN002614"/>
    <n v="29105.32"/>
    <n v="29105.32"/>
    <s v="SUCCESS"/>
    <s v="SUCCESS"/>
    <n v="1"/>
    <s v="found"/>
    <s v="Not Duplicate"/>
    <s v="match"/>
    <s v="match"/>
    <n v="0"/>
    <d v="2026-03-03T00:00:00"/>
    <n v="2"/>
    <s v="Within SLA"/>
    <x v="2"/>
    <n v="0"/>
    <n v="0"/>
    <n v="0"/>
    <n v="0"/>
    <n v="0"/>
  </r>
  <r>
    <s v="TXN002615"/>
    <n v="1572.42"/>
    <n v="1572.42"/>
    <s v="SUCCESS"/>
    <s v="SUCCESS"/>
    <n v="1"/>
    <s v="found"/>
    <s v="Not Duplicate"/>
    <s v="match"/>
    <s v="match"/>
    <n v="0"/>
    <d v="2026-01-05T00:00:00"/>
    <n v="0"/>
    <s v="Within SLA"/>
    <x v="1"/>
    <n v="0"/>
    <n v="0"/>
    <n v="0"/>
    <n v="0"/>
    <n v="0"/>
  </r>
  <r>
    <s v="TXN002616"/>
    <n v="1397.04"/>
    <n v="1397.04"/>
    <s v="SUCCESS"/>
    <s v="SUCCESS"/>
    <n v="1"/>
    <s v="found"/>
    <s v="Not Duplicate"/>
    <s v="match"/>
    <s v="match"/>
    <n v="0"/>
    <d v="2026-01-16T00:00:00"/>
    <n v="3"/>
    <s v="SLA Breached"/>
    <x v="1"/>
    <n v="0"/>
    <n v="0"/>
    <n v="0"/>
    <n v="0"/>
    <n v="1"/>
  </r>
  <r>
    <s v="TXN002617"/>
    <n v="35227.71"/>
    <n v="35227.71"/>
    <s v="SUCCESS"/>
    <s v="SUCCESS"/>
    <n v="1"/>
    <s v="found"/>
    <s v="Not Duplicate"/>
    <s v="match"/>
    <s v="match"/>
    <n v="0"/>
    <d v="2026-01-27T00:00:00"/>
    <n v="0"/>
    <s v="Within SLA"/>
    <x v="0"/>
    <n v="0"/>
    <n v="0"/>
    <n v="0"/>
    <n v="0"/>
    <n v="0"/>
  </r>
  <r>
    <s v="TXN002618"/>
    <n v="4217.6000000000004"/>
    <n v="5061.12"/>
    <s v="SUCCESS"/>
    <s v="SUCCESS"/>
    <n v="1"/>
    <s v="found"/>
    <s v="Not Duplicate"/>
    <s v="mismatch"/>
    <s v="match"/>
    <n v="843.51999999999953"/>
    <d v="2026-02-03T00:00:00"/>
    <n v="2"/>
    <s v="Within SLA"/>
    <x v="2"/>
    <n v="0"/>
    <n v="0"/>
    <n v="1"/>
    <n v="0"/>
    <n v="0"/>
  </r>
  <r>
    <s v="TXN002619"/>
    <n v="39011.08"/>
    <n v="39011.08"/>
    <s v="SUCCESS"/>
    <s v="SUCCESS"/>
    <n v="1"/>
    <s v="found"/>
    <s v="Not Duplicate"/>
    <s v="match"/>
    <s v="match"/>
    <n v="0"/>
    <d v="2026-01-04T00:00:00"/>
    <n v="2"/>
    <s v="Within SLA"/>
    <x v="2"/>
    <n v="0"/>
    <n v="0"/>
    <n v="0"/>
    <n v="0"/>
    <n v="0"/>
  </r>
  <r>
    <s v="TXN002620"/>
    <n v="4927.13"/>
    <n v="4927.13"/>
    <s v="SUCCESS"/>
    <s v="SUCCESS"/>
    <n v="1"/>
    <s v="found"/>
    <s v="Not Duplicate"/>
    <s v="match"/>
    <s v="match"/>
    <n v="0"/>
    <d v="2026-02-21T00:00:00"/>
    <n v="3"/>
    <s v="SLA Breached"/>
    <x v="0"/>
    <n v="0"/>
    <n v="0"/>
    <n v="0"/>
    <n v="0"/>
    <n v="1"/>
  </r>
  <r>
    <s v="TXN002621"/>
    <n v="1779.83"/>
    <n v="1779.83"/>
    <s v="SUCCESS"/>
    <s v="SUCCESS"/>
    <n v="1"/>
    <s v="found"/>
    <s v="Not Duplicate"/>
    <s v="match"/>
    <s v="match"/>
    <n v="0"/>
    <d v="2026-03-30T00:00:00"/>
    <n v="1"/>
    <s v="Within SLA"/>
    <x v="4"/>
    <n v="0"/>
    <n v="0"/>
    <n v="0"/>
    <n v="0"/>
    <n v="0"/>
  </r>
  <r>
    <s v="TXN002622"/>
    <n v="4122.0200000000004"/>
    <n v="4122.0200000000004"/>
    <s v="SUCCESS"/>
    <s v="SUCCESS"/>
    <n v="1"/>
    <s v="found"/>
    <s v="Not Duplicate"/>
    <s v="match"/>
    <s v="match"/>
    <n v="0"/>
    <d v="2026-01-17T00:00:00"/>
    <n v="3"/>
    <s v="SLA Breached"/>
    <x v="3"/>
    <n v="0"/>
    <n v="0"/>
    <n v="0"/>
    <n v="0"/>
    <n v="1"/>
  </r>
  <r>
    <s v="TXN002623"/>
    <n v="22186.58"/>
    <n v="22186.58"/>
    <s v="SUCCESS"/>
    <s v="SUCCESS"/>
    <n v="1"/>
    <s v="found"/>
    <s v="Not Duplicate"/>
    <s v="match"/>
    <s v="match"/>
    <n v="0"/>
    <d v="2026-03-28T00:00:00"/>
    <n v="1"/>
    <s v="Within SLA"/>
    <x v="0"/>
    <n v="0"/>
    <n v="0"/>
    <n v="0"/>
    <n v="0"/>
    <n v="0"/>
  </r>
  <r>
    <s v="TXN002624"/>
    <n v="6921.78"/>
    <n v="6921.78"/>
    <s v="SUCCESS"/>
    <s v="SUCCESS"/>
    <n v="1"/>
    <s v="found"/>
    <s v="Not Duplicate"/>
    <s v="match"/>
    <s v="match"/>
    <n v="0"/>
    <d v="2026-03-23T00:00:00"/>
    <n v="1"/>
    <s v="Within SLA"/>
    <x v="0"/>
    <n v="0"/>
    <n v="0"/>
    <n v="0"/>
    <n v="0"/>
    <n v="0"/>
  </r>
  <r>
    <s v="TXN002625"/>
    <n v="1222.73"/>
    <n v="1222.73"/>
    <s v="SUCCESS"/>
    <s v="SUCCESS"/>
    <n v="1"/>
    <s v="found"/>
    <s v="Not Duplicate"/>
    <s v="match"/>
    <s v="match"/>
    <n v="0"/>
    <d v="2026-02-13T00:00:00"/>
    <n v="3"/>
    <s v="SLA Breached"/>
    <x v="1"/>
    <n v="0"/>
    <n v="0"/>
    <n v="0"/>
    <n v="0"/>
    <n v="1"/>
  </r>
  <r>
    <s v="TXN002626"/>
    <n v="4688.78"/>
    <n v="4688.78"/>
    <s v="SUCCESS"/>
    <s v="SUCCESS"/>
    <n v="1"/>
    <s v="found"/>
    <s v="Not Duplicate"/>
    <s v="match"/>
    <s v="match"/>
    <n v="0"/>
    <d v="2026-01-06T00:00:00"/>
    <n v="2"/>
    <s v="Within SLA"/>
    <x v="1"/>
    <n v="0"/>
    <n v="0"/>
    <n v="0"/>
    <n v="0"/>
    <n v="0"/>
  </r>
  <r>
    <s v="TXN002627"/>
    <n v="1484.75"/>
    <n v="1484.75"/>
    <s v="SUCCESS"/>
    <s v="SUCCESS"/>
    <n v="1"/>
    <s v="found"/>
    <s v="Not Duplicate"/>
    <s v="match"/>
    <s v="match"/>
    <n v="0"/>
    <d v="2026-01-19T00:00:00"/>
    <n v="0"/>
    <s v="Within SLA"/>
    <x v="3"/>
    <n v="0"/>
    <n v="0"/>
    <n v="0"/>
    <n v="0"/>
    <n v="0"/>
  </r>
  <r>
    <s v="TXN002628"/>
    <n v="1017.99"/>
    <n v="1017.99"/>
    <s v="SUCCESS"/>
    <s v="SUCCESS"/>
    <n v="1"/>
    <s v="found"/>
    <s v="Not Duplicate"/>
    <s v="match"/>
    <s v="match"/>
    <n v="0"/>
    <d v="2026-03-23T00:00:00"/>
    <n v="1"/>
    <s v="Within SLA"/>
    <x v="1"/>
    <n v="0"/>
    <n v="0"/>
    <n v="0"/>
    <n v="0"/>
    <n v="0"/>
  </r>
  <r>
    <s v="TXN002629"/>
    <n v="7675.31"/>
    <n v="7675.31"/>
    <s v="SUCCESS"/>
    <s v="SUCCESS"/>
    <n v="1"/>
    <s v="found"/>
    <s v="Not Duplicate"/>
    <s v="match"/>
    <s v="match"/>
    <n v="0"/>
    <d v="2026-02-26T00:00:00"/>
    <n v="2"/>
    <s v="Within SLA"/>
    <x v="0"/>
    <n v="0"/>
    <n v="0"/>
    <n v="0"/>
    <n v="0"/>
    <n v="0"/>
  </r>
  <r>
    <s v="TXN002630"/>
    <n v="9359.11"/>
    <n v="9359.11"/>
    <s v="SUCCESS"/>
    <s v="SUCCESS"/>
    <n v="1"/>
    <s v="found"/>
    <s v="Not Duplicate"/>
    <s v="match"/>
    <s v="match"/>
    <n v="0"/>
    <d v="2026-03-08T00:00:00"/>
    <n v="1"/>
    <s v="Within SLA"/>
    <x v="0"/>
    <n v="0"/>
    <n v="0"/>
    <n v="0"/>
    <n v="0"/>
    <n v="0"/>
  </r>
  <r>
    <s v="TXN002631"/>
    <n v="9387.49"/>
    <n v="9387.49"/>
    <s v="SUCCESS"/>
    <s v="SUCCESS"/>
    <n v="1"/>
    <s v="found"/>
    <s v="Not Duplicate"/>
    <s v="match"/>
    <s v="match"/>
    <n v="0"/>
    <d v="2026-03-18T00:00:00"/>
    <n v="3"/>
    <s v="SLA Breached"/>
    <x v="0"/>
    <n v="0"/>
    <n v="0"/>
    <n v="0"/>
    <n v="0"/>
    <n v="1"/>
  </r>
  <r>
    <s v="TXN002632"/>
    <n v="5341.63"/>
    <n v="5341.63"/>
    <s v="REVERSED"/>
    <s v="REVERSED"/>
    <n v="1"/>
    <s v="found"/>
    <s v="Not Duplicate"/>
    <s v="match"/>
    <s v="match"/>
    <n v="0"/>
    <d v="2026-01-15T00:00:00"/>
    <n v="5"/>
    <s v="SLA Breached"/>
    <x v="3"/>
    <n v="0"/>
    <n v="0"/>
    <n v="0"/>
    <n v="0"/>
    <n v="1"/>
  </r>
  <r>
    <s v="TXN002633"/>
    <n v="7621.12"/>
    <n v="7621.12"/>
    <s v="SUCCESS"/>
    <s v="SUCCESS"/>
    <n v="1"/>
    <s v="found"/>
    <s v="Not Duplicate"/>
    <s v="match"/>
    <s v="match"/>
    <n v="0"/>
    <d v="2026-01-23T00:00:00"/>
    <n v="5"/>
    <s v="SLA Breached"/>
    <x v="0"/>
    <n v="0"/>
    <n v="0"/>
    <n v="0"/>
    <n v="0"/>
    <n v="1"/>
  </r>
  <r>
    <s v="TXN002634"/>
    <n v="3136.45"/>
    <n v="3136.45"/>
    <s v="SUCCESS"/>
    <s v="SUCCESS"/>
    <n v="1"/>
    <s v="found"/>
    <s v="Not Duplicate"/>
    <s v="match"/>
    <s v="match"/>
    <n v="0"/>
    <d v="2026-03-05T00:00:00"/>
    <n v="0"/>
    <s v="Within SLA"/>
    <x v="2"/>
    <n v="0"/>
    <n v="0"/>
    <n v="0"/>
    <n v="0"/>
    <n v="0"/>
  </r>
  <r>
    <s v="TXN002635"/>
    <n v="7658.57"/>
    <n v="7658.57"/>
    <s v="SUCCESS"/>
    <s v="SUCCESS"/>
    <n v="1"/>
    <s v="found"/>
    <s v="Not Duplicate"/>
    <s v="match"/>
    <s v="match"/>
    <n v="0"/>
    <d v="2026-01-13T00:00:00"/>
    <n v="2"/>
    <s v="Within SLA"/>
    <x v="3"/>
    <n v="0"/>
    <n v="0"/>
    <n v="0"/>
    <n v="0"/>
    <n v="0"/>
  </r>
  <r>
    <s v="TXN002636"/>
    <n v="3036.36"/>
    <n v="3036.36"/>
    <s v="SUCCESS"/>
    <s v="SUCCESS"/>
    <n v="1"/>
    <s v="found"/>
    <s v="Not Duplicate"/>
    <s v="match"/>
    <s v="match"/>
    <n v="0"/>
    <d v="2026-02-08T00:00:00"/>
    <n v="2"/>
    <s v="Within SLA"/>
    <x v="1"/>
    <n v="0"/>
    <n v="0"/>
    <n v="0"/>
    <n v="0"/>
    <n v="0"/>
  </r>
  <r>
    <s v="TXN002637"/>
    <n v="5821.77"/>
    <n v="5821.77"/>
    <s v="SUCCESS"/>
    <s v="SUCCESS"/>
    <n v="1"/>
    <s v="found"/>
    <s v="Not Duplicate"/>
    <s v="match"/>
    <s v="match"/>
    <n v="0"/>
    <d v="2026-03-25T00:00:00"/>
    <n v="3"/>
    <s v="SLA Breached"/>
    <x v="0"/>
    <n v="0"/>
    <n v="0"/>
    <n v="0"/>
    <n v="0"/>
    <n v="1"/>
  </r>
  <r>
    <s v="TXN002638"/>
    <n v="2773.84"/>
    <n v="2773.84"/>
    <s v="SUCCESS"/>
    <s v="SUCCESS"/>
    <n v="1"/>
    <s v="found"/>
    <s v="Not Duplicate"/>
    <s v="match"/>
    <s v="match"/>
    <n v="0"/>
    <d v="2026-01-21T00:00:00"/>
    <n v="5"/>
    <s v="SLA Breached"/>
    <x v="2"/>
    <n v="0"/>
    <n v="0"/>
    <n v="0"/>
    <n v="0"/>
    <n v="1"/>
  </r>
  <r>
    <s v="TXN002639"/>
    <n v="2615.5100000000002"/>
    <n v="2615.5100000000002"/>
    <s v="SUCCESS"/>
    <s v="SUCCESS"/>
    <n v="1"/>
    <s v="found"/>
    <s v="Not Duplicate"/>
    <s v="match"/>
    <s v="match"/>
    <n v="0"/>
    <d v="2026-01-09T00:00:00"/>
    <n v="2"/>
    <s v="Within SLA"/>
    <x v="3"/>
    <n v="0"/>
    <n v="0"/>
    <n v="0"/>
    <n v="0"/>
    <n v="0"/>
  </r>
  <r>
    <s v="TXN002640"/>
    <n v="47035.39"/>
    <n v="47035.39"/>
    <s v="SUCCESS"/>
    <s v="SUCCESS"/>
    <n v="1"/>
    <s v="found"/>
    <s v="Not Duplicate"/>
    <s v="match"/>
    <s v="match"/>
    <n v="0"/>
    <d v="2026-03-06T00:00:00"/>
    <n v="3"/>
    <s v="SLA Breached"/>
    <x v="0"/>
    <n v="0"/>
    <n v="0"/>
    <n v="0"/>
    <n v="0"/>
    <n v="1"/>
  </r>
  <r>
    <s v="TXN002641"/>
    <n v="7100.67"/>
    <n v="7100.67"/>
    <s v="SUCCESS"/>
    <s v="SUCCESS"/>
    <n v="1"/>
    <s v="found"/>
    <s v="Not Duplicate"/>
    <s v="match"/>
    <s v="match"/>
    <n v="0"/>
    <d v="2026-02-24T00:00:00"/>
    <n v="1"/>
    <s v="Within SLA"/>
    <x v="1"/>
    <n v="0"/>
    <n v="0"/>
    <n v="0"/>
    <n v="0"/>
    <n v="0"/>
  </r>
  <r>
    <s v="TXN002642"/>
    <n v="10975.49"/>
    <n v="10975.49"/>
    <s v="SUCCESS"/>
    <s v="SUCCESS"/>
    <n v="1"/>
    <s v="found"/>
    <s v="Not Duplicate"/>
    <s v="match"/>
    <s v="match"/>
    <n v="0"/>
    <d v="2026-03-15T00:00:00"/>
    <n v="2"/>
    <s v="Within SLA"/>
    <x v="2"/>
    <n v="0"/>
    <n v="0"/>
    <n v="0"/>
    <n v="0"/>
    <n v="0"/>
  </r>
  <r>
    <s v="TXN002643"/>
    <n v="564.57000000000005"/>
    <n v="564.57000000000005"/>
    <s v="SUCCESS"/>
    <s v="SUCCESS"/>
    <n v="1"/>
    <s v="found"/>
    <s v="Not Duplicate"/>
    <s v="match"/>
    <s v="match"/>
    <n v="0"/>
    <d v="2026-03-22T00:00:00"/>
    <n v="1"/>
    <s v="Within SLA"/>
    <x v="0"/>
    <n v="0"/>
    <n v="0"/>
    <n v="0"/>
    <n v="0"/>
    <n v="0"/>
  </r>
  <r>
    <s v="TXN002644"/>
    <n v="308.62"/>
    <e v="#N/A"/>
    <s v="SUCCESS"/>
    <e v="#N/A"/>
    <n v="0"/>
    <s v="missing"/>
    <s v="Not Duplicate"/>
    <s v="not processed"/>
    <s v="not processed"/>
    <s v="missing"/>
    <s v="not processed"/>
    <s v="not processed"/>
    <s v="Not Processed"/>
    <x v="4"/>
    <n v="1"/>
    <n v="0"/>
    <n v="0"/>
    <n v="0"/>
    <n v="0"/>
  </r>
  <r>
    <s v="TXN002645"/>
    <n v="2084.1"/>
    <n v="2084.1"/>
    <s v="SUCCESS"/>
    <s v="SUCCESS"/>
    <n v="1"/>
    <s v="found"/>
    <s v="Not Duplicate"/>
    <s v="match"/>
    <s v="match"/>
    <n v="0"/>
    <d v="2026-01-15T00:00:00"/>
    <n v="3"/>
    <s v="SLA Breached"/>
    <x v="0"/>
    <n v="0"/>
    <n v="0"/>
    <n v="0"/>
    <n v="0"/>
    <n v="1"/>
  </r>
  <r>
    <s v="TXN002646"/>
    <n v="2174.81"/>
    <n v="2174.81"/>
    <s v="SUCCESS"/>
    <s v="SUCCESS"/>
    <n v="1"/>
    <s v="found"/>
    <s v="Not Duplicate"/>
    <s v="match"/>
    <s v="match"/>
    <n v="0"/>
    <d v="2026-01-03T00:00:00"/>
    <n v="1"/>
    <s v="Within SLA"/>
    <x v="2"/>
    <n v="0"/>
    <n v="0"/>
    <n v="0"/>
    <n v="0"/>
    <n v="0"/>
  </r>
  <r>
    <s v="TXN002647"/>
    <n v="2252.94"/>
    <n v="2252.94"/>
    <s v="SUCCESS"/>
    <s v="SUCCESS"/>
    <n v="1"/>
    <s v="found"/>
    <s v="Not Duplicate"/>
    <s v="match"/>
    <s v="match"/>
    <n v="0"/>
    <d v="2026-03-05T00:00:00"/>
    <n v="1"/>
    <s v="Within SLA"/>
    <x v="3"/>
    <n v="0"/>
    <n v="0"/>
    <n v="0"/>
    <n v="0"/>
    <n v="0"/>
  </r>
  <r>
    <s v="TXN002648"/>
    <n v="1444.47"/>
    <n v="1444.47"/>
    <s v="REVERSED"/>
    <s v="REVERSED"/>
    <n v="1"/>
    <s v="found"/>
    <s v="Not Duplicate"/>
    <s v="match"/>
    <s v="match"/>
    <n v="0"/>
    <d v="2026-02-10T00:00:00"/>
    <n v="2"/>
    <s v="Within SLA"/>
    <x v="0"/>
    <n v="0"/>
    <n v="0"/>
    <n v="0"/>
    <n v="0"/>
    <n v="0"/>
  </r>
  <r>
    <s v="TXN002649"/>
    <n v="4829.51"/>
    <n v="4829.51"/>
    <s v="SUCCESS"/>
    <s v="SUCCESS"/>
    <n v="1"/>
    <s v="found"/>
    <s v="Not Duplicate"/>
    <s v="match"/>
    <s v="match"/>
    <n v="0"/>
    <d v="2026-04-01T00:00:00"/>
    <n v="2"/>
    <s v="Within SLA"/>
    <x v="3"/>
    <n v="0"/>
    <n v="0"/>
    <n v="0"/>
    <n v="0"/>
    <n v="0"/>
  </r>
  <r>
    <s v="TXN002650"/>
    <n v="2970.84"/>
    <n v="2970.84"/>
    <s v="SUCCESS"/>
    <s v="SUCCESS"/>
    <n v="1"/>
    <s v="found"/>
    <s v="Not Duplicate"/>
    <s v="match"/>
    <s v="match"/>
    <n v="0"/>
    <d v="2026-03-25T00:00:00"/>
    <n v="3"/>
    <s v="SLA Breached"/>
    <x v="1"/>
    <n v="0"/>
    <n v="0"/>
    <n v="0"/>
    <n v="0"/>
    <n v="1"/>
  </r>
  <r>
    <s v="TXN002651"/>
    <n v="2925.24"/>
    <n v="2925.24"/>
    <s v="SUCCESS"/>
    <s v="SUCCESS"/>
    <n v="1"/>
    <s v="found"/>
    <s v="Not Duplicate"/>
    <s v="match"/>
    <s v="match"/>
    <n v="0"/>
    <d v="2026-01-22T00:00:00"/>
    <n v="3"/>
    <s v="SLA Breached"/>
    <x v="0"/>
    <n v="0"/>
    <n v="0"/>
    <n v="0"/>
    <n v="0"/>
    <n v="1"/>
  </r>
  <r>
    <s v="TXN002652"/>
    <n v="2949.57"/>
    <n v="2949.57"/>
    <s v="SUCCESS"/>
    <s v="SUCCESS"/>
    <n v="1"/>
    <s v="found"/>
    <s v="Not Duplicate"/>
    <s v="match"/>
    <s v="match"/>
    <n v="0"/>
    <d v="2026-01-16T00:00:00"/>
    <n v="3"/>
    <s v="SLA Breached"/>
    <x v="0"/>
    <n v="0"/>
    <n v="0"/>
    <n v="0"/>
    <n v="0"/>
    <n v="1"/>
  </r>
  <r>
    <s v="TXN002653"/>
    <n v="1964.35"/>
    <n v="1964.35"/>
    <s v="SUCCESS"/>
    <s v="SUCCESS"/>
    <n v="1"/>
    <s v="found"/>
    <s v="Not Duplicate"/>
    <s v="match"/>
    <s v="match"/>
    <n v="0"/>
    <d v="2026-01-05T00:00:00"/>
    <n v="0"/>
    <s v="Within SLA"/>
    <x v="0"/>
    <n v="0"/>
    <n v="0"/>
    <n v="0"/>
    <n v="0"/>
    <n v="0"/>
  </r>
  <r>
    <s v="TXN002654"/>
    <n v="7875.37"/>
    <n v="7875.37"/>
    <s v="SUCCESS"/>
    <s v="SUCCESS"/>
    <n v="1"/>
    <s v="found"/>
    <s v="Not Duplicate"/>
    <s v="match"/>
    <s v="match"/>
    <n v="0"/>
    <d v="2026-03-22T00:00:00"/>
    <n v="1"/>
    <s v="Within SLA"/>
    <x v="0"/>
    <n v="0"/>
    <n v="0"/>
    <n v="0"/>
    <n v="0"/>
    <n v="0"/>
  </r>
  <r>
    <s v="TXN002655"/>
    <n v="9221.7000000000007"/>
    <n v="9221.7000000000007"/>
    <s v="FAILED"/>
    <s v="FAILED"/>
    <n v="1"/>
    <s v="found"/>
    <s v="Not Duplicate"/>
    <s v="match"/>
    <s v="match"/>
    <n v="0"/>
    <d v="2026-02-23T00:00:00"/>
    <n v="2"/>
    <s v="Within SLA"/>
    <x v="1"/>
    <n v="0"/>
    <n v="0"/>
    <n v="0"/>
    <n v="0"/>
    <n v="0"/>
  </r>
  <r>
    <s v="TXN002656"/>
    <n v="18799.3"/>
    <n v="18799.3"/>
    <s v="FAILED"/>
    <s v="FAILED"/>
    <n v="1"/>
    <s v="found"/>
    <s v="Not Duplicate"/>
    <s v="match"/>
    <s v="match"/>
    <n v="0"/>
    <d v="2026-02-19T00:00:00"/>
    <n v="1"/>
    <s v="Within SLA"/>
    <x v="0"/>
    <n v="0"/>
    <n v="0"/>
    <n v="0"/>
    <n v="0"/>
    <n v="0"/>
  </r>
  <r>
    <s v="TXN002657"/>
    <n v="1586.49"/>
    <n v="1586.49"/>
    <s v="SUCCESS"/>
    <s v="SUCCESS"/>
    <n v="1"/>
    <s v="found"/>
    <s v="Not Duplicate"/>
    <s v="match"/>
    <s v="match"/>
    <n v="0"/>
    <d v="2026-03-02T00:00:00"/>
    <n v="0"/>
    <s v="Within SLA"/>
    <x v="0"/>
    <n v="0"/>
    <n v="0"/>
    <n v="0"/>
    <n v="0"/>
    <n v="0"/>
  </r>
  <r>
    <s v="TXN002658"/>
    <n v="9260.58"/>
    <n v="9260.58"/>
    <s v="SUCCESS"/>
    <s v="SUCCESS"/>
    <n v="1"/>
    <s v="found"/>
    <s v="Not Duplicate"/>
    <s v="match"/>
    <s v="match"/>
    <n v="0"/>
    <d v="2026-02-02T00:00:00"/>
    <n v="1"/>
    <s v="Within SLA"/>
    <x v="2"/>
    <n v="0"/>
    <n v="0"/>
    <n v="0"/>
    <n v="0"/>
    <n v="0"/>
  </r>
  <r>
    <s v="TXN002659"/>
    <n v="9038.89"/>
    <n v="9038.89"/>
    <s v="SUCCESS"/>
    <s v="SUCCESS"/>
    <n v="1"/>
    <s v="found"/>
    <s v="Not Duplicate"/>
    <s v="match"/>
    <s v="match"/>
    <n v="0"/>
    <d v="2026-02-08T00:00:00"/>
    <n v="0"/>
    <s v="Within SLA"/>
    <x v="4"/>
    <n v="0"/>
    <n v="0"/>
    <n v="0"/>
    <n v="0"/>
    <n v="0"/>
  </r>
  <r>
    <s v="TXN002660"/>
    <n v="19774.46"/>
    <n v="19774.46"/>
    <s v="SUCCESS"/>
    <s v="SUCCESS"/>
    <n v="1"/>
    <s v="found"/>
    <s v="Not Duplicate"/>
    <s v="match"/>
    <s v="match"/>
    <n v="0"/>
    <d v="2026-03-17T00:00:00"/>
    <n v="0"/>
    <s v="Within SLA"/>
    <x v="2"/>
    <n v="0"/>
    <n v="0"/>
    <n v="0"/>
    <n v="0"/>
    <n v="0"/>
  </r>
  <r>
    <s v="TXN002661"/>
    <n v="56422.41"/>
    <n v="56422.41"/>
    <s v="SUCCESS"/>
    <s v="SUCCESS"/>
    <n v="1"/>
    <s v="found"/>
    <s v="Not Duplicate"/>
    <s v="match"/>
    <s v="match"/>
    <n v="0"/>
    <d v="2026-02-03T00:00:00"/>
    <n v="2"/>
    <s v="Within SLA"/>
    <x v="0"/>
    <n v="0"/>
    <n v="0"/>
    <n v="0"/>
    <n v="0"/>
    <n v="0"/>
  </r>
  <r>
    <s v="TXN002662"/>
    <n v="289.29000000000002"/>
    <n v="289.29000000000002"/>
    <s v="SUCCESS"/>
    <s v="SUCCESS"/>
    <n v="1"/>
    <s v="found"/>
    <s v="Not Duplicate"/>
    <s v="match"/>
    <s v="match"/>
    <n v="0"/>
    <d v="2026-02-20T00:00:00"/>
    <n v="0"/>
    <s v="Within SLA"/>
    <x v="0"/>
    <n v="0"/>
    <n v="0"/>
    <n v="0"/>
    <n v="0"/>
    <n v="0"/>
  </r>
  <r>
    <s v="TXN002663"/>
    <n v="24028.03"/>
    <n v="24028.03"/>
    <s v="SUCCESS"/>
    <s v="SUCCESS"/>
    <n v="1"/>
    <s v="found"/>
    <s v="Not Duplicate"/>
    <s v="match"/>
    <s v="match"/>
    <n v="0"/>
    <d v="2026-02-05T00:00:00"/>
    <n v="3"/>
    <s v="SLA Breached"/>
    <x v="0"/>
    <n v="0"/>
    <n v="0"/>
    <n v="0"/>
    <n v="0"/>
    <n v="1"/>
  </r>
  <r>
    <s v="TXN002664"/>
    <n v="3580.06"/>
    <n v="3580.06"/>
    <s v="SUCCESS"/>
    <s v="SUCCESS"/>
    <n v="1"/>
    <s v="found"/>
    <s v="Not Duplicate"/>
    <s v="match"/>
    <s v="match"/>
    <n v="0"/>
    <d v="2026-02-08T00:00:00"/>
    <n v="0"/>
    <s v="Within SLA"/>
    <x v="2"/>
    <n v="0"/>
    <n v="0"/>
    <n v="0"/>
    <n v="0"/>
    <n v="0"/>
  </r>
  <r>
    <s v="TXN002665"/>
    <n v="2173.35"/>
    <n v="2173.35"/>
    <s v="SUCCESS"/>
    <s v="SUCCESS"/>
    <n v="1"/>
    <s v="found"/>
    <s v="Not Duplicate"/>
    <s v="match"/>
    <s v="match"/>
    <n v="0"/>
    <d v="2026-01-22T00:00:00"/>
    <n v="1"/>
    <s v="Within SLA"/>
    <x v="4"/>
    <n v="0"/>
    <n v="0"/>
    <n v="0"/>
    <n v="0"/>
    <n v="0"/>
  </r>
  <r>
    <s v="TXN002666"/>
    <n v="2319.5100000000002"/>
    <n v="2319.5100000000002"/>
    <s v="SUCCESS"/>
    <s v="SUCCESS"/>
    <n v="1"/>
    <s v="found"/>
    <s v="Not Duplicate"/>
    <s v="match"/>
    <s v="match"/>
    <n v="0"/>
    <d v="2026-02-28T00:00:00"/>
    <n v="2"/>
    <s v="Within SLA"/>
    <x v="0"/>
    <n v="0"/>
    <n v="0"/>
    <n v="0"/>
    <n v="0"/>
    <n v="0"/>
  </r>
  <r>
    <s v="TXN002667"/>
    <n v="20031.849999999999"/>
    <n v="20031.849999999999"/>
    <s v="SUCCESS"/>
    <s v="SUCCESS"/>
    <n v="1"/>
    <s v="found"/>
    <s v="Not Duplicate"/>
    <s v="match"/>
    <s v="match"/>
    <n v="0"/>
    <d v="2026-03-08T00:00:00"/>
    <n v="3"/>
    <s v="SLA Breached"/>
    <x v="3"/>
    <n v="0"/>
    <n v="0"/>
    <n v="0"/>
    <n v="0"/>
    <n v="1"/>
  </r>
  <r>
    <s v="TXN002668"/>
    <n v="8053.29"/>
    <n v="8053.29"/>
    <s v="SUCCESS"/>
    <s v="SUCCESS"/>
    <n v="1"/>
    <s v="found"/>
    <s v="Not Duplicate"/>
    <s v="match"/>
    <s v="match"/>
    <n v="0"/>
    <d v="2026-01-08T00:00:00"/>
    <n v="1"/>
    <s v="Within SLA"/>
    <x v="3"/>
    <n v="0"/>
    <n v="0"/>
    <n v="0"/>
    <n v="0"/>
    <n v="0"/>
  </r>
  <r>
    <s v="TXN002669"/>
    <n v="3691.33"/>
    <n v="3691.33"/>
    <s v="SUCCESS"/>
    <s v="SUCCESS"/>
    <n v="1"/>
    <s v="found"/>
    <s v="Not Duplicate"/>
    <s v="match"/>
    <s v="match"/>
    <n v="0"/>
    <d v="2026-01-19T00:00:00"/>
    <n v="2"/>
    <s v="Within SLA"/>
    <x v="0"/>
    <n v="0"/>
    <n v="0"/>
    <n v="0"/>
    <n v="0"/>
    <n v="0"/>
  </r>
  <r>
    <s v="TXN002670"/>
    <n v="4081.89"/>
    <n v="4081.89"/>
    <s v="SUCCESS"/>
    <s v="SUCCESS"/>
    <n v="1"/>
    <s v="found"/>
    <s v="Not Duplicate"/>
    <s v="match"/>
    <s v="match"/>
    <n v="0"/>
    <d v="2026-02-02T00:00:00"/>
    <n v="2"/>
    <s v="Within SLA"/>
    <x v="4"/>
    <n v="0"/>
    <n v="0"/>
    <n v="0"/>
    <n v="0"/>
    <n v="0"/>
  </r>
  <r>
    <s v="TXN002671"/>
    <n v="4852.09"/>
    <n v="4852.09"/>
    <s v="SUCCESS"/>
    <s v="SUCCESS"/>
    <n v="1"/>
    <s v="found"/>
    <s v="Not Duplicate"/>
    <s v="match"/>
    <s v="match"/>
    <n v="0"/>
    <d v="2026-02-17T00:00:00"/>
    <n v="2"/>
    <s v="Within SLA"/>
    <x v="3"/>
    <n v="0"/>
    <n v="0"/>
    <n v="0"/>
    <n v="0"/>
    <n v="0"/>
  </r>
  <r>
    <s v="TXN002672"/>
    <n v="1136.05"/>
    <n v="1136.05"/>
    <s v="SUCCESS"/>
    <s v="SUCCESS"/>
    <n v="1"/>
    <s v="found"/>
    <s v="Not Duplicate"/>
    <s v="match"/>
    <s v="match"/>
    <n v="0"/>
    <d v="2026-02-04T00:00:00"/>
    <n v="3"/>
    <s v="SLA Breached"/>
    <x v="3"/>
    <n v="0"/>
    <n v="0"/>
    <n v="0"/>
    <n v="0"/>
    <n v="1"/>
  </r>
  <r>
    <s v="TXN002673"/>
    <n v="206.26"/>
    <n v="206.26"/>
    <s v="SUCCESS"/>
    <s v="SUCCESS"/>
    <n v="1"/>
    <s v="found"/>
    <s v="Not Duplicate"/>
    <s v="match"/>
    <s v="match"/>
    <n v="0"/>
    <d v="2026-02-05T00:00:00"/>
    <n v="3"/>
    <s v="SLA Breached"/>
    <x v="0"/>
    <n v="0"/>
    <n v="0"/>
    <n v="0"/>
    <n v="0"/>
    <n v="1"/>
  </r>
  <r>
    <s v="TXN002674"/>
    <n v="267.64999999999998"/>
    <n v="267.64999999999998"/>
    <s v="SUCCESS"/>
    <s v="SUCCESS"/>
    <n v="1"/>
    <s v="found"/>
    <s v="Not Duplicate"/>
    <s v="match"/>
    <s v="match"/>
    <n v="0"/>
    <d v="2026-02-08T00:00:00"/>
    <n v="3"/>
    <s v="SLA Breached"/>
    <x v="1"/>
    <n v="0"/>
    <n v="0"/>
    <n v="0"/>
    <n v="0"/>
    <n v="1"/>
  </r>
  <r>
    <s v="TXN002675"/>
    <n v="18736.349999999999"/>
    <n v="18736.349999999999"/>
    <s v="SUCCESS"/>
    <s v="SUCCESS"/>
    <n v="1"/>
    <s v="found"/>
    <s v="Not Duplicate"/>
    <s v="match"/>
    <s v="match"/>
    <n v="0"/>
    <d v="2026-02-11T00:00:00"/>
    <n v="1"/>
    <s v="Within SLA"/>
    <x v="0"/>
    <n v="0"/>
    <n v="0"/>
    <n v="0"/>
    <n v="0"/>
    <n v="0"/>
  </r>
  <r>
    <s v="TXN002676"/>
    <n v="9620.77"/>
    <n v="9620.77"/>
    <s v="SUCCESS"/>
    <s v="SUCCESS"/>
    <n v="1"/>
    <s v="found"/>
    <s v="Not Duplicate"/>
    <s v="match"/>
    <s v="match"/>
    <n v="0"/>
    <d v="2026-03-11T00:00:00"/>
    <n v="3"/>
    <s v="SLA Breached"/>
    <x v="0"/>
    <n v="0"/>
    <n v="0"/>
    <n v="0"/>
    <n v="0"/>
    <n v="1"/>
  </r>
  <r>
    <s v="TXN002677"/>
    <n v="18040.990000000002"/>
    <n v="18040.990000000002"/>
    <s v="SUCCESS"/>
    <s v="SUCCESS"/>
    <n v="1"/>
    <s v="found"/>
    <s v="Not Duplicate"/>
    <s v="match"/>
    <s v="match"/>
    <n v="0"/>
    <d v="2026-03-03T00:00:00"/>
    <n v="0"/>
    <s v="Within SLA"/>
    <x v="0"/>
    <n v="0"/>
    <n v="0"/>
    <n v="0"/>
    <n v="0"/>
    <n v="0"/>
  </r>
  <r>
    <s v="TXN002678"/>
    <n v="2964.37"/>
    <n v="2964.37"/>
    <s v="SUCCESS"/>
    <s v="SUCCESS"/>
    <n v="1"/>
    <s v="found"/>
    <s v="Not Duplicate"/>
    <s v="match"/>
    <s v="match"/>
    <n v="0"/>
    <d v="2026-01-14T00:00:00"/>
    <n v="0"/>
    <s v="Within SLA"/>
    <x v="0"/>
    <n v="0"/>
    <n v="0"/>
    <n v="0"/>
    <n v="0"/>
    <n v="0"/>
  </r>
  <r>
    <s v="TXN002679"/>
    <n v="5399.05"/>
    <n v="5399.05"/>
    <s v="SUCCESS"/>
    <s v="SUCCESS"/>
    <n v="1"/>
    <s v="found"/>
    <s v="Not Duplicate"/>
    <s v="match"/>
    <s v="match"/>
    <n v="0"/>
    <d v="2026-02-10T00:00:00"/>
    <n v="2"/>
    <s v="Within SLA"/>
    <x v="3"/>
    <n v="0"/>
    <n v="0"/>
    <n v="0"/>
    <n v="0"/>
    <n v="0"/>
  </r>
  <r>
    <s v="TXN002680"/>
    <n v="2489.56"/>
    <n v="2489.56"/>
    <s v="SUCCESS"/>
    <s v="SUCCESS"/>
    <n v="1"/>
    <s v="found"/>
    <s v="Not Duplicate"/>
    <s v="match"/>
    <s v="match"/>
    <n v="0"/>
    <d v="2026-04-02T00:00:00"/>
    <n v="3"/>
    <s v="SLA Breached"/>
    <x v="0"/>
    <n v="0"/>
    <n v="0"/>
    <n v="0"/>
    <n v="0"/>
    <n v="1"/>
  </r>
  <r>
    <s v="TXN002681"/>
    <n v="16578.45"/>
    <n v="16578.45"/>
    <s v="SUCCESS"/>
    <s v="SUCCESS"/>
    <n v="1"/>
    <s v="found"/>
    <s v="Not Duplicate"/>
    <s v="match"/>
    <s v="match"/>
    <n v="0"/>
    <d v="2026-01-17T00:00:00"/>
    <n v="2"/>
    <s v="Within SLA"/>
    <x v="2"/>
    <n v="0"/>
    <n v="0"/>
    <n v="0"/>
    <n v="0"/>
    <n v="0"/>
  </r>
  <r>
    <s v="TXN002682"/>
    <n v="1469.81"/>
    <n v="1469.81"/>
    <s v="SUCCESS"/>
    <s v="SUCCESS"/>
    <n v="1"/>
    <s v="found"/>
    <s v="Not Duplicate"/>
    <s v="match"/>
    <s v="match"/>
    <n v="0"/>
    <d v="2026-02-24T00:00:00"/>
    <n v="0"/>
    <s v="Within SLA"/>
    <x v="3"/>
    <n v="0"/>
    <n v="0"/>
    <n v="0"/>
    <n v="0"/>
    <n v="0"/>
  </r>
  <r>
    <s v="TXN002683"/>
    <n v="2271.59"/>
    <n v="2271.59"/>
    <s v="SUCCESS"/>
    <s v="SUCCESS"/>
    <n v="1"/>
    <s v="found"/>
    <s v="Not Duplicate"/>
    <s v="match"/>
    <s v="match"/>
    <n v="0"/>
    <d v="2026-01-22T00:00:00"/>
    <n v="1"/>
    <s v="Within SLA"/>
    <x v="3"/>
    <n v="0"/>
    <n v="0"/>
    <n v="0"/>
    <n v="0"/>
    <n v="0"/>
  </r>
  <r>
    <s v="TXN002684"/>
    <n v="3061.9"/>
    <n v="3061.9"/>
    <s v="SUCCESS"/>
    <s v="SUCCESS"/>
    <n v="1"/>
    <s v="found"/>
    <s v="Not Duplicate"/>
    <s v="match"/>
    <s v="match"/>
    <n v="0"/>
    <d v="2026-03-27T00:00:00"/>
    <n v="0"/>
    <s v="Within SLA"/>
    <x v="2"/>
    <n v="0"/>
    <n v="0"/>
    <n v="0"/>
    <n v="0"/>
    <n v="0"/>
  </r>
  <r>
    <s v="TXN002685"/>
    <n v="4420.05"/>
    <n v="4420.05"/>
    <s v="SUCCESS"/>
    <s v="SUCCESS"/>
    <n v="1"/>
    <s v="found"/>
    <s v="Not Duplicate"/>
    <s v="match"/>
    <s v="match"/>
    <n v="0"/>
    <d v="2026-01-15T00:00:00"/>
    <n v="2"/>
    <s v="Within SLA"/>
    <x v="0"/>
    <n v="0"/>
    <n v="0"/>
    <n v="0"/>
    <n v="0"/>
    <n v="0"/>
  </r>
  <r>
    <s v="TXN002686"/>
    <n v="2107.34"/>
    <n v="2107.34"/>
    <s v="SUCCESS"/>
    <s v="SUCCESS"/>
    <n v="1"/>
    <s v="found"/>
    <s v="Not Duplicate"/>
    <s v="match"/>
    <s v="match"/>
    <n v="0"/>
    <d v="2026-03-22T00:00:00"/>
    <n v="1"/>
    <s v="Within SLA"/>
    <x v="1"/>
    <n v="0"/>
    <n v="0"/>
    <n v="0"/>
    <n v="0"/>
    <n v="0"/>
  </r>
  <r>
    <s v="TXN002687"/>
    <n v="8299.5"/>
    <n v="8299.5"/>
    <s v="SUCCESS"/>
    <s v="SUCCESS"/>
    <n v="1"/>
    <s v="found"/>
    <s v="Not Duplicate"/>
    <s v="match"/>
    <s v="match"/>
    <n v="0"/>
    <d v="2026-02-25T00:00:00"/>
    <n v="3"/>
    <s v="SLA Breached"/>
    <x v="4"/>
    <n v="0"/>
    <n v="0"/>
    <n v="0"/>
    <n v="0"/>
    <n v="1"/>
  </r>
  <r>
    <s v="TXN002688"/>
    <n v="892.64"/>
    <n v="892.64"/>
    <s v="SUCCESS"/>
    <s v="SUCCESS"/>
    <n v="1"/>
    <s v="found"/>
    <s v="Not Duplicate"/>
    <s v="match"/>
    <s v="match"/>
    <n v="0"/>
    <d v="2026-02-07T00:00:00"/>
    <n v="1"/>
    <s v="Within SLA"/>
    <x v="0"/>
    <n v="0"/>
    <n v="0"/>
    <n v="0"/>
    <n v="0"/>
    <n v="0"/>
  </r>
  <r>
    <s v="TXN002689"/>
    <n v="6667.18"/>
    <n v="6667.18"/>
    <s v="SUCCESS"/>
    <s v="SUCCESS"/>
    <n v="1"/>
    <s v="found"/>
    <s v="Not Duplicate"/>
    <s v="match"/>
    <s v="match"/>
    <n v="0"/>
    <d v="2026-01-05T00:00:00"/>
    <n v="3"/>
    <s v="SLA Breached"/>
    <x v="1"/>
    <n v="0"/>
    <n v="0"/>
    <n v="0"/>
    <n v="0"/>
    <n v="1"/>
  </r>
  <r>
    <s v="TXN002690"/>
    <n v="2845.42"/>
    <n v="2845.42"/>
    <s v="SUCCESS"/>
    <s v="SUCCESS"/>
    <n v="1"/>
    <s v="found"/>
    <s v="Not Duplicate"/>
    <s v="match"/>
    <s v="match"/>
    <n v="0"/>
    <d v="2026-02-13T00:00:00"/>
    <n v="0"/>
    <s v="Within SLA"/>
    <x v="0"/>
    <n v="0"/>
    <n v="0"/>
    <n v="0"/>
    <n v="0"/>
    <n v="0"/>
  </r>
  <r>
    <s v="TXN002691"/>
    <n v="2889.18"/>
    <n v="2889.18"/>
    <s v="SUCCESS"/>
    <s v="SUCCESS"/>
    <n v="1"/>
    <s v="found"/>
    <s v="Not Duplicate"/>
    <s v="match"/>
    <s v="match"/>
    <n v="0"/>
    <d v="2026-02-13T00:00:00"/>
    <n v="2"/>
    <s v="Within SLA"/>
    <x v="1"/>
    <n v="0"/>
    <n v="0"/>
    <n v="0"/>
    <n v="0"/>
    <n v="0"/>
  </r>
  <r>
    <s v="TXN002692"/>
    <n v="5255.68"/>
    <n v="5255.68"/>
    <s v="SUCCESS"/>
    <s v="SUCCESS"/>
    <n v="1"/>
    <s v="found"/>
    <s v="Not Duplicate"/>
    <s v="match"/>
    <s v="match"/>
    <n v="0"/>
    <d v="2026-01-08T00:00:00"/>
    <n v="1"/>
    <s v="Within SLA"/>
    <x v="0"/>
    <n v="0"/>
    <n v="0"/>
    <n v="0"/>
    <n v="0"/>
    <n v="0"/>
  </r>
  <r>
    <s v="TXN002693"/>
    <n v="3063.52"/>
    <n v="3063.52"/>
    <s v="SUCCESS"/>
    <s v="SUCCESS"/>
    <n v="1"/>
    <s v="found"/>
    <s v="Not Duplicate"/>
    <s v="match"/>
    <s v="match"/>
    <n v="0"/>
    <d v="2026-01-30T00:00:00"/>
    <n v="2"/>
    <s v="Within SLA"/>
    <x v="2"/>
    <n v="0"/>
    <n v="0"/>
    <n v="0"/>
    <n v="0"/>
    <n v="0"/>
  </r>
  <r>
    <s v="TXN002694"/>
    <n v="3933.91"/>
    <n v="3933.91"/>
    <s v="REVERSED"/>
    <s v="REVERSED"/>
    <n v="1"/>
    <s v="found"/>
    <s v="Not Duplicate"/>
    <s v="match"/>
    <s v="match"/>
    <n v="0"/>
    <d v="2026-02-08T00:00:00"/>
    <n v="2"/>
    <s v="Within SLA"/>
    <x v="0"/>
    <n v="0"/>
    <n v="0"/>
    <n v="0"/>
    <n v="0"/>
    <n v="0"/>
  </r>
  <r>
    <s v="TXN002695"/>
    <n v="4900.91"/>
    <n v="4900.91"/>
    <s v="SUCCESS"/>
    <s v="SUCCESS"/>
    <n v="1"/>
    <s v="found"/>
    <s v="Not Duplicate"/>
    <s v="match"/>
    <s v="match"/>
    <n v="0"/>
    <d v="2026-03-20T00:00:00"/>
    <n v="0"/>
    <s v="Within SLA"/>
    <x v="1"/>
    <n v="0"/>
    <n v="0"/>
    <n v="0"/>
    <n v="0"/>
    <n v="0"/>
  </r>
  <r>
    <s v="TXN002696"/>
    <n v="962.71"/>
    <n v="962.71"/>
    <s v="SUCCESS"/>
    <s v="SUCCESS"/>
    <n v="1"/>
    <s v="found"/>
    <s v="Not Duplicate"/>
    <s v="match"/>
    <s v="match"/>
    <n v="0"/>
    <d v="2026-03-04T00:00:00"/>
    <n v="1"/>
    <s v="Within SLA"/>
    <x v="0"/>
    <n v="0"/>
    <n v="0"/>
    <n v="0"/>
    <n v="0"/>
    <n v="0"/>
  </r>
  <r>
    <s v="TXN002697"/>
    <n v="2727.78"/>
    <n v="2727.78"/>
    <s v="SUCCESS"/>
    <s v="SUCCESS"/>
    <n v="1"/>
    <s v="found"/>
    <s v="Not Duplicate"/>
    <s v="match"/>
    <s v="match"/>
    <n v="0"/>
    <d v="2026-01-31T00:00:00"/>
    <n v="1"/>
    <s v="Within SLA"/>
    <x v="0"/>
    <n v="0"/>
    <n v="0"/>
    <n v="0"/>
    <n v="0"/>
    <n v="0"/>
  </r>
  <r>
    <s v="TXN002698"/>
    <n v="18964.77"/>
    <n v="18964.77"/>
    <s v="SUCCESS"/>
    <s v="SUCCESS"/>
    <n v="1"/>
    <s v="found"/>
    <s v="Not Duplicate"/>
    <s v="match"/>
    <s v="match"/>
    <n v="0"/>
    <d v="2026-03-17T00:00:00"/>
    <n v="3"/>
    <s v="SLA Breached"/>
    <x v="0"/>
    <n v="0"/>
    <n v="0"/>
    <n v="0"/>
    <n v="0"/>
    <n v="1"/>
  </r>
  <r>
    <s v="TXN002699"/>
    <n v="10518.94"/>
    <n v="10518.94"/>
    <s v="SUCCESS"/>
    <s v="SUCCESS"/>
    <n v="1"/>
    <s v="found"/>
    <s v="Not Duplicate"/>
    <s v="match"/>
    <s v="match"/>
    <n v="0"/>
    <d v="2026-03-02T00:00:00"/>
    <n v="0"/>
    <s v="Within SLA"/>
    <x v="0"/>
    <n v="0"/>
    <n v="0"/>
    <n v="0"/>
    <n v="0"/>
    <n v="0"/>
  </r>
  <r>
    <s v="TXN002700"/>
    <n v="7141.34"/>
    <n v="7141.34"/>
    <s v="REVERSED"/>
    <s v="REVERSED"/>
    <n v="1"/>
    <s v="found"/>
    <s v="Not Duplicate"/>
    <s v="match"/>
    <s v="match"/>
    <n v="0"/>
    <d v="2026-01-22T00:00:00"/>
    <n v="0"/>
    <s v="Within SLA"/>
    <x v="0"/>
    <n v="0"/>
    <n v="0"/>
    <n v="0"/>
    <n v="0"/>
    <n v="0"/>
  </r>
  <r>
    <s v="TXN002701"/>
    <n v="2530.69"/>
    <n v="3036.83"/>
    <s v="SUCCESS"/>
    <s v="SUCCESS"/>
    <n v="1"/>
    <s v="found"/>
    <s v="Not Duplicate"/>
    <s v="mismatch"/>
    <s v="match"/>
    <n v="506.13999999999987"/>
    <d v="2026-01-06T00:00:00"/>
    <n v="2"/>
    <s v="Within SLA"/>
    <x v="0"/>
    <n v="0"/>
    <n v="0"/>
    <n v="1"/>
    <n v="0"/>
    <n v="0"/>
  </r>
  <r>
    <s v="TXN002702"/>
    <n v="10595.75"/>
    <n v="10595.75"/>
    <s v="SUCCESS"/>
    <s v="SUCCESS"/>
    <n v="1"/>
    <s v="found"/>
    <s v="Not Duplicate"/>
    <s v="match"/>
    <s v="match"/>
    <n v="0"/>
    <d v="2026-03-03T00:00:00"/>
    <n v="2"/>
    <s v="Within SLA"/>
    <x v="0"/>
    <n v="0"/>
    <n v="0"/>
    <n v="0"/>
    <n v="0"/>
    <n v="0"/>
  </r>
  <r>
    <s v="TXN002703"/>
    <n v="6234.29"/>
    <n v="6234.29"/>
    <s v="SUCCESS"/>
    <s v="SUCCESS"/>
    <n v="1"/>
    <s v="found"/>
    <s v="Not Duplicate"/>
    <s v="match"/>
    <s v="match"/>
    <n v="0"/>
    <d v="2026-01-24T00:00:00"/>
    <n v="2"/>
    <s v="Within SLA"/>
    <x v="0"/>
    <n v="0"/>
    <n v="0"/>
    <n v="0"/>
    <n v="0"/>
    <n v="0"/>
  </r>
  <r>
    <s v="TXN002704"/>
    <n v="6386.95"/>
    <n v="6386.95"/>
    <s v="SUCCESS"/>
    <s v="SUCCESS"/>
    <n v="1"/>
    <s v="found"/>
    <s v="Not Duplicate"/>
    <s v="match"/>
    <s v="match"/>
    <n v="0"/>
    <d v="2026-01-26T00:00:00"/>
    <n v="0"/>
    <s v="Within SLA"/>
    <x v="0"/>
    <n v="0"/>
    <n v="0"/>
    <n v="0"/>
    <n v="0"/>
    <n v="0"/>
  </r>
  <r>
    <s v="TXN002705"/>
    <n v="5731.91"/>
    <n v="5731.91"/>
    <s v="SUCCESS"/>
    <s v="SUCCESS"/>
    <n v="1"/>
    <s v="found"/>
    <s v="Not Duplicate"/>
    <s v="match"/>
    <s v="match"/>
    <n v="0"/>
    <d v="2026-02-04T00:00:00"/>
    <n v="0"/>
    <s v="Within SLA"/>
    <x v="3"/>
    <n v="0"/>
    <n v="0"/>
    <n v="0"/>
    <n v="0"/>
    <n v="0"/>
  </r>
  <r>
    <s v="TXN002706"/>
    <n v="27360.18"/>
    <n v="27360.18"/>
    <s v="SUCCESS"/>
    <s v="SUCCESS"/>
    <n v="1"/>
    <s v="found"/>
    <s v="Not Duplicate"/>
    <s v="match"/>
    <s v="match"/>
    <n v="0"/>
    <d v="2026-02-11T00:00:00"/>
    <n v="2"/>
    <s v="Within SLA"/>
    <x v="1"/>
    <n v="0"/>
    <n v="0"/>
    <n v="0"/>
    <n v="0"/>
    <n v="0"/>
  </r>
  <r>
    <s v="TXN002707"/>
    <n v="1355.33"/>
    <n v="1355.33"/>
    <s v="SUCCESS"/>
    <s v="SUCCESS"/>
    <n v="1"/>
    <s v="found"/>
    <s v="Not Duplicate"/>
    <s v="match"/>
    <s v="match"/>
    <n v="0"/>
    <d v="2026-03-07T00:00:00"/>
    <n v="1"/>
    <s v="Within SLA"/>
    <x v="0"/>
    <n v="0"/>
    <n v="0"/>
    <n v="0"/>
    <n v="0"/>
    <n v="0"/>
  </r>
  <r>
    <s v="TXN002708"/>
    <n v="7425.89"/>
    <n v="8911.07"/>
    <s v="SUCCESS"/>
    <s v="SUCCESS"/>
    <n v="1"/>
    <s v="found"/>
    <s v="Not Duplicate"/>
    <s v="mismatch"/>
    <s v="match"/>
    <n v="1485.1799999999994"/>
    <d v="2026-03-21T00:00:00"/>
    <n v="3"/>
    <s v="SLA Breached"/>
    <x v="3"/>
    <n v="0"/>
    <n v="0"/>
    <n v="1"/>
    <n v="0"/>
    <n v="1"/>
  </r>
  <r>
    <s v="TXN002709"/>
    <n v="4083.61"/>
    <n v="4083.61"/>
    <s v="SUCCESS"/>
    <s v="SUCCESS"/>
    <n v="1"/>
    <s v="found"/>
    <s v="Not Duplicate"/>
    <s v="match"/>
    <s v="match"/>
    <n v="0"/>
    <d v="2026-02-18T00:00:00"/>
    <n v="2"/>
    <s v="Within SLA"/>
    <x v="2"/>
    <n v="0"/>
    <n v="0"/>
    <n v="0"/>
    <n v="0"/>
    <n v="0"/>
  </r>
  <r>
    <s v="TXN002710"/>
    <n v="190.05"/>
    <n v="190.05"/>
    <s v="SUCCESS"/>
    <s v="SUCCESS"/>
    <n v="1"/>
    <s v="found"/>
    <s v="Not Duplicate"/>
    <s v="match"/>
    <s v="match"/>
    <n v="0"/>
    <d v="2026-03-11T00:00:00"/>
    <n v="2"/>
    <s v="Within SLA"/>
    <x v="0"/>
    <n v="0"/>
    <n v="0"/>
    <n v="0"/>
    <n v="0"/>
    <n v="0"/>
  </r>
  <r>
    <s v="TXN002711"/>
    <n v="3051.43"/>
    <n v="3051.43"/>
    <s v="REVERSED"/>
    <s v="REVERSED"/>
    <n v="1"/>
    <s v="found"/>
    <s v="Not Duplicate"/>
    <s v="match"/>
    <s v="match"/>
    <n v="0"/>
    <d v="2026-03-03T00:00:00"/>
    <n v="3"/>
    <s v="SLA Breached"/>
    <x v="1"/>
    <n v="0"/>
    <n v="0"/>
    <n v="0"/>
    <n v="0"/>
    <n v="1"/>
  </r>
  <r>
    <s v="TXN002712"/>
    <n v="7939.04"/>
    <n v="7939.04"/>
    <s v="SUCCESS"/>
    <s v="SUCCESS"/>
    <n v="1"/>
    <s v="found"/>
    <s v="Not Duplicate"/>
    <s v="match"/>
    <s v="match"/>
    <n v="0"/>
    <d v="2026-02-21T00:00:00"/>
    <n v="2"/>
    <s v="Within SLA"/>
    <x v="0"/>
    <n v="0"/>
    <n v="0"/>
    <n v="0"/>
    <n v="0"/>
    <n v="0"/>
  </r>
  <r>
    <s v="TXN002713"/>
    <n v="10721.19"/>
    <n v="10721.19"/>
    <s v="SUCCESS"/>
    <s v="SUCCESS"/>
    <n v="1"/>
    <s v="found"/>
    <s v="Not Duplicate"/>
    <s v="match"/>
    <s v="match"/>
    <n v="0"/>
    <d v="2026-01-30T00:00:00"/>
    <n v="3"/>
    <s v="SLA Breached"/>
    <x v="4"/>
    <n v="0"/>
    <n v="0"/>
    <n v="0"/>
    <n v="0"/>
    <n v="1"/>
  </r>
  <r>
    <s v="TXN002714"/>
    <n v="4836.8900000000003"/>
    <n v="4836.8900000000003"/>
    <s v="SUCCESS"/>
    <s v="SUCCESS"/>
    <n v="1"/>
    <s v="found"/>
    <s v="Not Duplicate"/>
    <s v="match"/>
    <s v="match"/>
    <n v="0"/>
    <d v="2026-01-25T00:00:00"/>
    <n v="0"/>
    <s v="Within SLA"/>
    <x v="0"/>
    <n v="0"/>
    <n v="0"/>
    <n v="0"/>
    <n v="0"/>
    <n v="0"/>
  </r>
  <r>
    <s v="TXN002715"/>
    <n v="4009.72"/>
    <n v="4009.72"/>
    <s v="REVERSED"/>
    <s v="REVERSED"/>
    <n v="1"/>
    <s v="found"/>
    <s v="Not Duplicate"/>
    <s v="match"/>
    <s v="match"/>
    <n v="0"/>
    <d v="2026-01-11T00:00:00"/>
    <n v="0"/>
    <s v="Within SLA"/>
    <x v="1"/>
    <n v="0"/>
    <n v="0"/>
    <n v="0"/>
    <n v="0"/>
    <n v="0"/>
  </r>
  <r>
    <s v="TXN002716"/>
    <n v="902.01"/>
    <n v="902.01"/>
    <s v="SUCCESS"/>
    <s v="SUCCESS"/>
    <n v="1"/>
    <s v="found"/>
    <s v="Not Duplicate"/>
    <s v="match"/>
    <s v="match"/>
    <n v="0"/>
    <d v="2026-02-25T00:00:00"/>
    <n v="1"/>
    <s v="Within SLA"/>
    <x v="2"/>
    <n v="0"/>
    <n v="0"/>
    <n v="0"/>
    <n v="0"/>
    <n v="0"/>
  </r>
  <r>
    <s v="TXN002717"/>
    <n v="4600.76"/>
    <n v="4600.76"/>
    <s v="FAILED"/>
    <s v="FAILED"/>
    <n v="1"/>
    <s v="found"/>
    <s v="Not Duplicate"/>
    <s v="match"/>
    <s v="match"/>
    <n v="0"/>
    <d v="2026-03-06T00:00:00"/>
    <n v="3"/>
    <s v="SLA Breached"/>
    <x v="0"/>
    <n v="0"/>
    <n v="0"/>
    <n v="0"/>
    <n v="0"/>
    <n v="1"/>
  </r>
  <r>
    <s v="TXN002718"/>
    <n v="4191.18"/>
    <n v="4191.18"/>
    <s v="SUCCESS"/>
    <s v="SUCCESS"/>
    <n v="1"/>
    <s v="found"/>
    <s v="Not Duplicate"/>
    <s v="match"/>
    <s v="match"/>
    <n v="0"/>
    <d v="2026-03-13T00:00:00"/>
    <n v="3"/>
    <s v="SLA Breached"/>
    <x v="1"/>
    <n v="0"/>
    <n v="0"/>
    <n v="0"/>
    <n v="0"/>
    <n v="1"/>
  </r>
  <r>
    <s v="TXN002719"/>
    <n v="924.9"/>
    <n v="924.9"/>
    <s v="SUCCESS"/>
    <s v="SUCCESS"/>
    <n v="1"/>
    <s v="found"/>
    <s v="Not Duplicate"/>
    <s v="match"/>
    <s v="match"/>
    <n v="0"/>
    <d v="2026-03-27T00:00:00"/>
    <n v="1"/>
    <s v="Within SLA"/>
    <x v="3"/>
    <n v="0"/>
    <n v="0"/>
    <n v="0"/>
    <n v="0"/>
    <n v="0"/>
  </r>
  <r>
    <s v="TXN002720"/>
    <n v="2016.91"/>
    <n v="2016.91"/>
    <s v="SUCCESS"/>
    <s v="SUCCESS"/>
    <n v="1"/>
    <s v="found"/>
    <s v="Not Duplicate"/>
    <s v="match"/>
    <s v="match"/>
    <n v="0"/>
    <d v="2026-01-23T00:00:00"/>
    <n v="3"/>
    <s v="SLA Breached"/>
    <x v="4"/>
    <n v="0"/>
    <n v="0"/>
    <n v="0"/>
    <n v="0"/>
    <n v="1"/>
  </r>
  <r>
    <s v="TXN002721"/>
    <n v="1224.8699999999999"/>
    <n v="1224.8699999999999"/>
    <s v="SUCCESS"/>
    <s v="SUCCESS"/>
    <n v="1"/>
    <s v="found"/>
    <s v="Not Duplicate"/>
    <s v="match"/>
    <s v="match"/>
    <n v="0"/>
    <d v="2026-01-23T00:00:00"/>
    <n v="1"/>
    <s v="Within SLA"/>
    <x v="2"/>
    <n v="0"/>
    <n v="0"/>
    <n v="0"/>
    <n v="0"/>
    <n v="0"/>
  </r>
  <r>
    <s v="TXN002722"/>
    <n v="1829.6"/>
    <e v="#N/A"/>
    <s v="SUCCESS"/>
    <e v="#N/A"/>
    <n v="0"/>
    <s v="missing"/>
    <s v="Not Duplicate"/>
    <s v="not processed"/>
    <s v="not processed"/>
    <s v="missing"/>
    <s v="not processed"/>
    <s v="not processed"/>
    <s v="Not Processed"/>
    <x v="2"/>
    <n v="1"/>
    <n v="0"/>
    <n v="0"/>
    <n v="0"/>
    <n v="0"/>
  </r>
  <r>
    <s v="TXN002723"/>
    <n v="5513.16"/>
    <n v="5513.16"/>
    <s v="SUCCESS"/>
    <s v="SUCCESS"/>
    <n v="1"/>
    <s v="found"/>
    <s v="Not Duplicate"/>
    <s v="match"/>
    <s v="match"/>
    <n v="0"/>
    <d v="2026-02-07T00:00:00"/>
    <n v="1"/>
    <s v="Within SLA"/>
    <x v="0"/>
    <n v="0"/>
    <n v="0"/>
    <n v="0"/>
    <n v="0"/>
    <n v="0"/>
  </r>
  <r>
    <s v="TXN002724"/>
    <n v="14250.65"/>
    <n v="14250.65"/>
    <s v="SUCCESS"/>
    <s v="SUCCESS"/>
    <n v="1"/>
    <s v="found"/>
    <s v="Not Duplicate"/>
    <s v="match"/>
    <s v="match"/>
    <n v="0"/>
    <d v="2026-02-23T00:00:00"/>
    <n v="1"/>
    <s v="Within SLA"/>
    <x v="0"/>
    <n v="0"/>
    <n v="0"/>
    <n v="0"/>
    <n v="0"/>
    <n v="0"/>
  </r>
  <r>
    <s v="TXN002725"/>
    <n v="10199.61"/>
    <n v="9179.65"/>
    <s v="SUCCESS"/>
    <s v="SUCCESS"/>
    <n v="1"/>
    <s v="found"/>
    <s v="Not Duplicate"/>
    <s v="mismatch"/>
    <s v="match"/>
    <n v="1019.9600000000009"/>
    <d v="2026-03-12T00:00:00"/>
    <n v="3"/>
    <s v="SLA Breached"/>
    <x v="0"/>
    <n v="0"/>
    <n v="0"/>
    <n v="1"/>
    <n v="0"/>
    <n v="1"/>
  </r>
  <r>
    <s v="TXN002726"/>
    <n v="3958.89"/>
    <n v="3958.89"/>
    <s v="SUCCESS"/>
    <s v="SUCCESS"/>
    <n v="1"/>
    <s v="found"/>
    <s v="Not Duplicate"/>
    <s v="match"/>
    <s v="match"/>
    <n v="0"/>
    <d v="2026-01-30T00:00:00"/>
    <n v="1"/>
    <s v="Within SLA"/>
    <x v="4"/>
    <n v="0"/>
    <n v="0"/>
    <n v="0"/>
    <n v="0"/>
    <n v="0"/>
  </r>
  <r>
    <s v="TXN002727"/>
    <n v="7104.84"/>
    <n v="7104.84"/>
    <s v="SUCCESS"/>
    <s v="SUCCESS"/>
    <n v="1"/>
    <s v="found"/>
    <s v="Not Duplicate"/>
    <s v="match"/>
    <s v="match"/>
    <n v="0"/>
    <d v="2026-03-02T00:00:00"/>
    <n v="0"/>
    <s v="Within SLA"/>
    <x v="0"/>
    <n v="0"/>
    <n v="0"/>
    <n v="0"/>
    <n v="0"/>
    <n v="0"/>
  </r>
  <r>
    <s v="TXN002728"/>
    <n v="137725.57999999999"/>
    <n v="137725.57999999999"/>
    <s v="SUCCESS"/>
    <s v="SUCCESS"/>
    <n v="1"/>
    <s v="found"/>
    <s v="Not Duplicate"/>
    <s v="match"/>
    <s v="match"/>
    <n v="0"/>
    <d v="2026-01-18T00:00:00"/>
    <n v="0"/>
    <s v="Within SLA"/>
    <x v="1"/>
    <n v="0"/>
    <n v="0"/>
    <n v="0"/>
    <n v="0"/>
    <n v="0"/>
  </r>
  <r>
    <s v="TXN002729"/>
    <n v="1891.69"/>
    <n v="1891.69"/>
    <s v="SUCCESS"/>
    <s v="SUCCESS"/>
    <n v="1"/>
    <s v="found"/>
    <s v="Not Duplicate"/>
    <s v="match"/>
    <s v="match"/>
    <n v="0"/>
    <d v="2026-02-03T00:00:00"/>
    <n v="0"/>
    <s v="Within SLA"/>
    <x v="0"/>
    <n v="0"/>
    <n v="0"/>
    <n v="0"/>
    <n v="0"/>
    <n v="0"/>
  </r>
  <r>
    <s v="TXN002730"/>
    <n v="15225.61"/>
    <n v="15225.61"/>
    <s v="SUCCESS"/>
    <s v="SUCCESS"/>
    <n v="1"/>
    <s v="found"/>
    <s v="Not Duplicate"/>
    <s v="match"/>
    <s v="match"/>
    <n v="0"/>
    <d v="2026-02-27T00:00:00"/>
    <n v="0"/>
    <s v="Within SLA"/>
    <x v="0"/>
    <n v="0"/>
    <n v="0"/>
    <n v="0"/>
    <n v="0"/>
    <n v="0"/>
  </r>
  <r>
    <s v="TXN002731"/>
    <n v="6169.15"/>
    <n v="6169.15"/>
    <s v="SUCCESS"/>
    <s v="SUCCESS"/>
    <n v="1"/>
    <s v="found"/>
    <s v="Not Duplicate"/>
    <s v="match"/>
    <s v="match"/>
    <n v="0"/>
    <d v="2026-03-17T00:00:00"/>
    <n v="1"/>
    <s v="Within SLA"/>
    <x v="3"/>
    <n v="0"/>
    <n v="0"/>
    <n v="0"/>
    <n v="0"/>
    <n v="0"/>
  </r>
  <r>
    <s v="TXN002732"/>
    <n v="7172.93"/>
    <n v="7172.93"/>
    <s v="SUCCESS"/>
    <s v="SUCCESS"/>
    <n v="1"/>
    <s v="found"/>
    <s v="Not Duplicate"/>
    <s v="match"/>
    <s v="match"/>
    <n v="0"/>
    <d v="2026-01-27T00:00:00"/>
    <n v="0"/>
    <s v="Within SLA"/>
    <x v="4"/>
    <n v="0"/>
    <n v="0"/>
    <n v="0"/>
    <n v="0"/>
    <n v="0"/>
  </r>
  <r>
    <s v="TXN002733"/>
    <n v="2284.73"/>
    <n v="2284.73"/>
    <s v="REVERSED"/>
    <s v="REVERSED"/>
    <n v="1"/>
    <s v="found"/>
    <s v="Not Duplicate"/>
    <s v="match"/>
    <s v="match"/>
    <n v="0"/>
    <d v="2026-01-04T00:00:00"/>
    <n v="0"/>
    <s v="Within SLA"/>
    <x v="0"/>
    <n v="0"/>
    <n v="0"/>
    <n v="0"/>
    <n v="0"/>
    <n v="0"/>
  </r>
  <r>
    <s v="TXN002734"/>
    <n v="1056.46"/>
    <n v="1056.46"/>
    <s v="SUCCESS"/>
    <s v="SUCCESS"/>
    <n v="1"/>
    <s v="found"/>
    <s v="Not Duplicate"/>
    <s v="match"/>
    <s v="match"/>
    <n v="0"/>
    <d v="2026-01-31T00:00:00"/>
    <n v="3"/>
    <s v="SLA Breached"/>
    <x v="1"/>
    <n v="0"/>
    <n v="0"/>
    <n v="0"/>
    <n v="0"/>
    <n v="1"/>
  </r>
  <r>
    <s v="TXN002735"/>
    <n v="7710.59"/>
    <n v="7710.59"/>
    <s v="FAILED"/>
    <s v="FAILED"/>
    <n v="1"/>
    <s v="found"/>
    <s v="Not Duplicate"/>
    <s v="match"/>
    <s v="match"/>
    <n v="0"/>
    <d v="2026-02-04T00:00:00"/>
    <n v="1"/>
    <s v="Within SLA"/>
    <x v="1"/>
    <n v="0"/>
    <n v="0"/>
    <n v="0"/>
    <n v="0"/>
    <n v="0"/>
  </r>
  <r>
    <s v="TXN002736"/>
    <n v="19241.84"/>
    <n v="19241.84"/>
    <s v="SUCCESS"/>
    <s v="SUCCESS"/>
    <n v="1"/>
    <s v="found"/>
    <s v="Not Duplicate"/>
    <s v="match"/>
    <s v="match"/>
    <n v="0"/>
    <d v="2026-03-06T00:00:00"/>
    <n v="2"/>
    <s v="Within SLA"/>
    <x v="1"/>
    <n v="0"/>
    <n v="0"/>
    <n v="0"/>
    <n v="0"/>
    <n v="0"/>
  </r>
  <r>
    <s v="TXN002737"/>
    <n v="13005.82"/>
    <n v="13005.82"/>
    <s v="SUCCESS"/>
    <s v="SUCCESS"/>
    <n v="1"/>
    <s v="found"/>
    <s v="Not Duplicate"/>
    <s v="match"/>
    <s v="match"/>
    <n v="0"/>
    <d v="2026-01-23T00:00:00"/>
    <n v="0"/>
    <s v="Within SLA"/>
    <x v="0"/>
    <n v="0"/>
    <n v="0"/>
    <n v="0"/>
    <n v="0"/>
    <n v="0"/>
  </r>
  <r>
    <s v="TXN002738"/>
    <n v="1748.47"/>
    <n v="1748.47"/>
    <s v="SUCCESS"/>
    <s v="SUCCESS"/>
    <n v="1"/>
    <s v="found"/>
    <s v="Not Duplicate"/>
    <s v="match"/>
    <s v="match"/>
    <n v="0"/>
    <d v="2026-02-09T00:00:00"/>
    <n v="2"/>
    <s v="Within SLA"/>
    <x v="2"/>
    <n v="0"/>
    <n v="0"/>
    <n v="0"/>
    <n v="0"/>
    <n v="0"/>
  </r>
  <r>
    <s v="TXN002739"/>
    <n v="33064.71"/>
    <n v="33064.71"/>
    <s v="SUCCESS"/>
    <s v="SUCCESS"/>
    <n v="1"/>
    <s v="found"/>
    <s v="Not Duplicate"/>
    <s v="match"/>
    <s v="match"/>
    <n v="0"/>
    <d v="2026-01-20T00:00:00"/>
    <n v="3"/>
    <s v="SLA Breached"/>
    <x v="1"/>
    <n v="0"/>
    <n v="0"/>
    <n v="0"/>
    <n v="0"/>
    <n v="1"/>
  </r>
  <r>
    <s v="TXN002740"/>
    <n v="14530.83"/>
    <n v="14530.83"/>
    <s v="SUCCESS"/>
    <s v="SUCCESS"/>
    <n v="1"/>
    <s v="found"/>
    <s v="Not Duplicate"/>
    <s v="match"/>
    <s v="match"/>
    <n v="0"/>
    <d v="2026-01-23T00:00:00"/>
    <n v="0"/>
    <s v="Within SLA"/>
    <x v="2"/>
    <n v="0"/>
    <n v="0"/>
    <n v="0"/>
    <n v="0"/>
    <n v="0"/>
  </r>
  <r>
    <s v="TXN002741"/>
    <n v="5910.19"/>
    <n v="5910.19"/>
    <s v="SUCCESS"/>
    <s v="SUCCESS"/>
    <n v="1"/>
    <s v="found"/>
    <s v="Not Duplicate"/>
    <s v="match"/>
    <s v="match"/>
    <n v="0"/>
    <d v="2026-02-27T00:00:00"/>
    <n v="2"/>
    <s v="Within SLA"/>
    <x v="1"/>
    <n v="0"/>
    <n v="0"/>
    <n v="0"/>
    <n v="0"/>
    <n v="0"/>
  </r>
  <r>
    <s v="TXN002742"/>
    <n v="3461.19"/>
    <n v="3461.19"/>
    <s v="SUCCESS"/>
    <s v="SUCCESS"/>
    <n v="1"/>
    <s v="found"/>
    <s v="Not Duplicate"/>
    <s v="match"/>
    <s v="match"/>
    <n v="0"/>
    <d v="2026-03-31T00:00:00"/>
    <n v="2"/>
    <s v="Within SLA"/>
    <x v="3"/>
    <n v="0"/>
    <n v="0"/>
    <n v="0"/>
    <n v="0"/>
    <n v="0"/>
  </r>
  <r>
    <s v="TXN002743"/>
    <n v="4199.67"/>
    <n v="4199.67"/>
    <s v="SUCCESS"/>
    <s v="SUCCESS"/>
    <n v="1"/>
    <s v="found"/>
    <s v="Not Duplicate"/>
    <s v="match"/>
    <s v="match"/>
    <n v="0"/>
    <d v="2026-02-20T00:00:00"/>
    <n v="2"/>
    <s v="Within SLA"/>
    <x v="0"/>
    <n v="0"/>
    <n v="0"/>
    <n v="0"/>
    <n v="0"/>
    <n v="0"/>
  </r>
  <r>
    <s v="TXN002744"/>
    <n v="4902.1000000000004"/>
    <n v="4902.1000000000004"/>
    <s v="SUCCESS"/>
    <s v="SUCCESS"/>
    <n v="1"/>
    <s v="found"/>
    <s v="Not Duplicate"/>
    <s v="match"/>
    <s v="match"/>
    <n v="0"/>
    <d v="2026-02-28T00:00:00"/>
    <n v="1"/>
    <s v="Within SLA"/>
    <x v="1"/>
    <n v="0"/>
    <n v="0"/>
    <n v="0"/>
    <n v="0"/>
    <n v="0"/>
  </r>
  <r>
    <s v="TXN002745"/>
    <n v="745.64"/>
    <n v="745.64"/>
    <s v="FAILED"/>
    <s v="FAILED"/>
    <n v="1"/>
    <s v="found"/>
    <s v="Not Duplicate"/>
    <s v="match"/>
    <s v="match"/>
    <n v="0"/>
    <d v="2026-02-20T00:00:00"/>
    <n v="1"/>
    <s v="Within SLA"/>
    <x v="0"/>
    <n v="0"/>
    <n v="0"/>
    <n v="0"/>
    <n v="0"/>
    <n v="0"/>
  </r>
  <r>
    <s v="TXN002746"/>
    <n v="10484.790000000001"/>
    <n v="10484.790000000001"/>
    <s v="SUCCESS"/>
    <s v="SUCCESS"/>
    <n v="1"/>
    <s v="found"/>
    <s v="Not Duplicate"/>
    <s v="match"/>
    <s v="match"/>
    <n v="0"/>
    <d v="2026-02-27T00:00:00"/>
    <n v="3"/>
    <s v="SLA Breached"/>
    <x v="2"/>
    <n v="0"/>
    <n v="0"/>
    <n v="0"/>
    <n v="0"/>
    <n v="1"/>
  </r>
  <r>
    <s v="TXN002747"/>
    <n v="18805.3"/>
    <n v="18805.3"/>
    <s v="SUCCESS"/>
    <s v="SUCCESS"/>
    <n v="1"/>
    <s v="found"/>
    <s v="Not Duplicate"/>
    <s v="match"/>
    <s v="match"/>
    <n v="0"/>
    <d v="2026-03-08T00:00:00"/>
    <n v="0"/>
    <s v="Within SLA"/>
    <x v="2"/>
    <n v="0"/>
    <n v="0"/>
    <n v="0"/>
    <n v="0"/>
    <n v="0"/>
  </r>
  <r>
    <s v="TXN002748"/>
    <n v="2687.12"/>
    <n v="2687.12"/>
    <s v="SUCCESS"/>
    <s v="SUCCESS"/>
    <n v="1"/>
    <s v="found"/>
    <s v="Not Duplicate"/>
    <s v="match"/>
    <s v="match"/>
    <n v="0"/>
    <d v="2026-03-09T00:00:00"/>
    <n v="1"/>
    <s v="Within SLA"/>
    <x v="3"/>
    <n v="0"/>
    <n v="0"/>
    <n v="0"/>
    <n v="0"/>
    <n v="0"/>
  </r>
  <r>
    <s v="TXN002749"/>
    <n v="18819.79"/>
    <n v="18819.79"/>
    <s v="SUCCESS"/>
    <s v="SUCCESS"/>
    <n v="1"/>
    <s v="found"/>
    <s v="Not Duplicate"/>
    <s v="match"/>
    <s v="match"/>
    <n v="0"/>
    <d v="2026-02-26T00:00:00"/>
    <n v="2"/>
    <s v="Within SLA"/>
    <x v="1"/>
    <n v="0"/>
    <n v="0"/>
    <n v="0"/>
    <n v="0"/>
    <n v="0"/>
  </r>
  <r>
    <s v="TXN002750"/>
    <n v="5846.55"/>
    <n v="5846.55"/>
    <s v="SUCCESS"/>
    <s v="SUCCESS"/>
    <n v="1"/>
    <s v="found"/>
    <s v="Not Duplicate"/>
    <s v="match"/>
    <s v="match"/>
    <n v="0"/>
    <d v="2026-01-04T00:00:00"/>
    <n v="0"/>
    <s v="Within SLA"/>
    <x v="0"/>
    <n v="0"/>
    <n v="0"/>
    <n v="0"/>
    <n v="0"/>
    <n v="0"/>
  </r>
  <r>
    <s v="TXN002751"/>
    <n v="4374.3900000000003"/>
    <n v="4374.3900000000003"/>
    <s v="SUCCESS"/>
    <s v="SUCCESS"/>
    <n v="1"/>
    <s v="found"/>
    <s v="Not Duplicate"/>
    <s v="match"/>
    <s v="match"/>
    <n v="0"/>
    <d v="2026-01-13T00:00:00"/>
    <n v="1"/>
    <s v="Within SLA"/>
    <x v="0"/>
    <n v="0"/>
    <n v="0"/>
    <n v="0"/>
    <n v="0"/>
    <n v="0"/>
  </r>
  <r>
    <s v="TXN002752"/>
    <n v="10757.8"/>
    <n v="10757.8"/>
    <s v="SUCCESS"/>
    <s v="SUCCESS"/>
    <n v="1"/>
    <s v="found"/>
    <s v="Not Duplicate"/>
    <s v="match"/>
    <s v="match"/>
    <n v="0"/>
    <d v="2026-02-11T00:00:00"/>
    <n v="1"/>
    <s v="Within SLA"/>
    <x v="0"/>
    <n v="0"/>
    <n v="0"/>
    <n v="0"/>
    <n v="0"/>
    <n v="0"/>
  </r>
  <r>
    <s v="TXN002753"/>
    <n v="4143.25"/>
    <n v="4143.25"/>
    <s v="SUCCESS"/>
    <s v="SUCCESS"/>
    <n v="1"/>
    <s v="found"/>
    <s v="Not Duplicate"/>
    <s v="match"/>
    <s v="match"/>
    <n v="0"/>
    <d v="2026-02-13T00:00:00"/>
    <n v="3"/>
    <s v="SLA Breached"/>
    <x v="0"/>
    <n v="0"/>
    <n v="0"/>
    <n v="0"/>
    <n v="0"/>
    <n v="1"/>
  </r>
  <r>
    <s v="TXN002754"/>
    <n v="3725.64"/>
    <n v="3725.64"/>
    <s v="SUCCESS"/>
    <s v="SUCCESS"/>
    <n v="1"/>
    <s v="found"/>
    <s v="Not Duplicate"/>
    <s v="match"/>
    <s v="match"/>
    <n v="0"/>
    <d v="2026-01-30T00:00:00"/>
    <n v="2"/>
    <s v="Within SLA"/>
    <x v="1"/>
    <n v="0"/>
    <n v="0"/>
    <n v="0"/>
    <n v="0"/>
    <n v="0"/>
  </r>
  <r>
    <s v="TXN002755"/>
    <n v="218.43"/>
    <n v="218.43"/>
    <s v="SUCCESS"/>
    <s v="SUCCESS"/>
    <n v="1"/>
    <s v="found"/>
    <s v="Not Duplicate"/>
    <s v="match"/>
    <s v="match"/>
    <n v="0"/>
    <d v="2026-02-25T00:00:00"/>
    <n v="3"/>
    <s v="SLA Breached"/>
    <x v="3"/>
    <n v="0"/>
    <n v="0"/>
    <n v="0"/>
    <n v="0"/>
    <n v="1"/>
  </r>
  <r>
    <s v="TXN002756"/>
    <n v="9251.75"/>
    <n v="9251.75"/>
    <s v="SUCCESS"/>
    <s v="SUCCESS"/>
    <n v="1"/>
    <s v="found"/>
    <s v="Not Duplicate"/>
    <s v="match"/>
    <s v="match"/>
    <n v="0"/>
    <d v="2026-02-08T00:00:00"/>
    <n v="0"/>
    <s v="Within SLA"/>
    <x v="3"/>
    <n v="0"/>
    <n v="0"/>
    <n v="0"/>
    <n v="0"/>
    <n v="0"/>
  </r>
  <r>
    <s v="TXN002757"/>
    <n v="8838.77"/>
    <n v="8838.77"/>
    <s v="SUCCESS"/>
    <s v="SUCCESS"/>
    <n v="1"/>
    <s v="found"/>
    <s v="Not Duplicate"/>
    <s v="match"/>
    <s v="match"/>
    <n v="0"/>
    <d v="2026-02-02T00:00:00"/>
    <n v="1"/>
    <s v="Within SLA"/>
    <x v="3"/>
    <n v="0"/>
    <n v="0"/>
    <n v="0"/>
    <n v="0"/>
    <n v="0"/>
  </r>
  <r>
    <s v="TXN002758"/>
    <n v="8280.9500000000007"/>
    <n v="8280.9500000000007"/>
    <s v="SUCCESS"/>
    <s v="SUCCESS"/>
    <n v="1"/>
    <s v="found"/>
    <s v="Not Duplicate"/>
    <s v="match"/>
    <s v="match"/>
    <n v="0"/>
    <d v="2026-03-12T00:00:00"/>
    <n v="3"/>
    <s v="SLA Breached"/>
    <x v="2"/>
    <n v="0"/>
    <n v="0"/>
    <n v="0"/>
    <n v="0"/>
    <n v="1"/>
  </r>
  <r>
    <s v="TXN002759"/>
    <n v="7993.8"/>
    <n v="7993.8"/>
    <s v="SUCCESS"/>
    <s v="SUCCESS"/>
    <n v="1"/>
    <s v="found"/>
    <s v="Not Duplicate"/>
    <s v="match"/>
    <s v="match"/>
    <n v="0"/>
    <d v="2026-01-30T00:00:00"/>
    <n v="3"/>
    <s v="SLA Breached"/>
    <x v="3"/>
    <n v="0"/>
    <n v="0"/>
    <n v="0"/>
    <n v="0"/>
    <n v="1"/>
  </r>
  <r>
    <s v="TXN002760"/>
    <n v="2107.4499999999998"/>
    <n v="2107.4499999999998"/>
    <s v="SUCCESS"/>
    <s v="SUCCESS"/>
    <n v="1"/>
    <s v="found"/>
    <s v="Not Duplicate"/>
    <s v="match"/>
    <s v="match"/>
    <n v="0"/>
    <d v="2026-01-04T00:00:00"/>
    <n v="1"/>
    <s v="Within SLA"/>
    <x v="2"/>
    <n v="0"/>
    <n v="0"/>
    <n v="0"/>
    <n v="0"/>
    <n v="0"/>
  </r>
  <r>
    <s v="TXN002761"/>
    <n v="3997.56"/>
    <n v="3997.56"/>
    <s v="SUCCESS"/>
    <s v="SUCCESS"/>
    <n v="1"/>
    <s v="found"/>
    <s v="Not Duplicate"/>
    <s v="match"/>
    <s v="match"/>
    <n v="0"/>
    <d v="2026-03-06T00:00:00"/>
    <n v="3"/>
    <s v="SLA Breached"/>
    <x v="3"/>
    <n v="0"/>
    <n v="0"/>
    <n v="0"/>
    <n v="0"/>
    <n v="1"/>
  </r>
  <r>
    <s v="TXN002762"/>
    <n v="14662.13"/>
    <n v="14662.13"/>
    <s v="SUCCESS"/>
    <s v="SUCCESS"/>
    <n v="1"/>
    <s v="found"/>
    <s v="Not Duplicate"/>
    <s v="match"/>
    <s v="match"/>
    <n v="0"/>
    <d v="2026-02-01T00:00:00"/>
    <n v="3"/>
    <s v="SLA Breached"/>
    <x v="2"/>
    <n v="0"/>
    <n v="0"/>
    <n v="0"/>
    <n v="0"/>
    <n v="1"/>
  </r>
  <r>
    <s v="TXN002763"/>
    <n v="955"/>
    <n v="955"/>
    <s v="SUCCESS"/>
    <s v="SUCCESS"/>
    <n v="1"/>
    <s v="found"/>
    <s v="Not Duplicate"/>
    <s v="match"/>
    <s v="match"/>
    <n v="0"/>
    <d v="2026-01-04T00:00:00"/>
    <n v="1"/>
    <s v="Within SLA"/>
    <x v="3"/>
    <n v="0"/>
    <n v="0"/>
    <n v="0"/>
    <n v="0"/>
    <n v="0"/>
  </r>
  <r>
    <s v="TXN002764"/>
    <n v="6953.74"/>
    <n v="6953.74"/>
    <s v="SUCCESS"/>
    <s v="SUCCESS"/>
    <n v="1"/>
    <s v="found"/>
    <s v="Not Duplicate"/>
    <s v="match"/>
    <s v="match"/>
    <n v="0"/>
    <d v="2026-02-11T00:00:00"/>
    <n v="2"/>
    <s v="Within SLA"/>
    <x v="0"/>
    <n v="0"/>
    <n v="0"/>
    <n v="0"/>
    <n v="0"/>
    <n v="0"/>
  </r>
  <r>
    <s v="TXN002765"/>
    <n v="17779.900000000001"/>
    <n v="17779.900000000001"/>
    <s v="SUCCESS"/>
    <s v="SUCCESS"/>
    <n v="1"/>
    <s v="found"/>
    <s v="Not Duplicate"/>
    <s v="match"/>
    <s v="match"/>
    <n v="0"/>
    <d v="2026-02-20T00:00:00"/>
    <n v="0"/>
    <s v="Within SLA"/>
    <x v="0"/>
    <n v="0"/>
    <n v="0"/>
    <n v="0"/>
    <n v="0"/>
    <n v="0"/>
  </r>
  <r>
    <s v="TXN002766"/>
    <n v="3145.22"/>
    <n v="3145.22"/>
    <s v="SUCCESS"/>
    <s v="SUCCESS"/>
    <n v="1"/>
    <s v="found"/>
    <s v="Not Duplicate"/>
    <s v="match"/>
    <s v="match"/>
    <n v="0"/>
    <d v="2026-03-17T00:00:00"/>
    <n v="0"/>
    <s v="Within SLA"/>
    <x v="0"/>
    <n v="0"/>
    <n v="0"/>
    <n v="0"/>
    <n v="0"/>
    <n v="0"/>
  </r>
  <r>
    <s v="TXN002767"/>
    <n v="1638.47"/>
    <n v="1638.47"/>
    <s v="SUCCESS"/>
    <s v="SUCCESS"/>
    <n v="1"/>
    <s v="found"/>
    <s v="Not Duplicate"/>
    <s v="match"/>
    <s v="match"/>
    <n v="0"/>
    <d v="2026-02-11T00:00:00"/>
    <n v="1"/>
    <s v="Within SLA"/>
    <x v="2"/>
    <n v="0"/>
    <n v="0"/>
    <n v="0"/>
    <n v="0"/>
    <n v="0"/>
  </r>
  <r>
    <s v="TXN002768"/>
    <n v="2001.27"/>
    <n v="2001.27"/>
    <s v="SUCCESS"/>
    <s v="SUCCESS"/>
    <n v="1"/>
    <s v="found"/>
    <s v="Not Duplicate"/>
    <s v="match"/>
    <s v="match"/>
    <n v="0"/>
    <d v="2026-02-28T00:00:00"/>
    <n v="2"/>
    <s v="Within SLA"/>
    <x v="0"/>
    <n v="0"/>
    <n v="0"/>
    <n v="0"/>
    <n v="0"/>
    <n v="0"/>
  </r>
  <r>
    <s v="TXN002769"/>
    <n v="5103.08"/>
    <n v="5103.08"/>
    <s v="SUCCESS"/>
    <s v="SUCCESS"/>
    <n v="1"/>
    <s v="found"/>
    <s v="Not Duplicate"/>
    <s v="match"/>
    <s v="match"/>
    <n v="0"/>
    <d v="2026-03-23T00:00:00"/>
    <n v="3"/>
    <s v="SLA Breached"/>
    <x v="3"/>
    <n v="0"/>
    <n v="0"/>
    <n v="0"/>
    <n v="0"/>
    <n v="1"/>
  </r>
  <r>
    <s v="TXN002770"/>
    <n v="12377.92"/>
    <n v="12377.92"/>
    <s v="SUCCESS"/>
    <s v="SUCCESS"/>
    <n v="1"/>
    <s v="found"/>
    <s v="Not Duplicate"/>
    <s v="match"/>
    <s v="match"/>
    <n v="0"/>
    <d v="2026-03-15T00:00:00"/>
    <n v="1"/>
    <s v="Within SLA"/>
    <x v="2"/>
    <n v="0"/>
    <n v="0"/>
    <n v="0"/>
    <n v="0"/>
    <n v="0"/>
  </r>
  <r>
    <s v="TXN002771"/>
    <n v="11114.06"/>
    <n v="11114.06"/>
    <s v="SUCCESS"/>
    <s v="SUCCESS"/>
    <n v="1"/>
    <s v="found"/>
    <s v="Not Duplicate"/>
    <s v="match"/>
    <s v="match"/>
    <n v="0"/>
    <d v="2026-03-09T00:00:00"/>
    <n v="2"/>
    <s v="Within SLA"/>
    <x v="0"/>
    <n v="0"/>
    <n v="0"/>
    <n v="0"/>
    <n v="0"/>
    <n v="0"/>
  </r>
  <r>
    <s v="TXN002772"/>
    <n v="5346.46"/>
    <n v="5881.11"/>
    <s v="SUCCESS"/>
    <s v="SUCCESS"/>
    <n v="1"/>
    <s v="found"/>
    <s v="Not Duplicate"/>
    <s v="mismatch"/>
    <s v="match"/>
    <n v="534.64999999999964"/>
    <d v="2026-02-06T00:00:00"/>
    <n v="2"/>
    <s v="Within SLA"/>
    <x v="1"/>
    <n v="0"/>
    <n v="0"/>
    <n v="1"/>
    <n v="0"/>
    <n v="0"/>
  </r>
  <r>
    <s v="TXN002773"/>
    <n v="2818.61"/>
    <n v="2818.61"/>
    <s v="SUCCESS"/>
    <s v="SUCCESS"/>
    <n v="1"/>
    <s v="found"/>
    <s v="Not Duplicate"/>
    <s v="match"/>
    <s v="match"/>
    <n v="0"/>
    <d v="2026-02-11T00:00:00"/>
    <n v="0"/>
    <s v="Within SLA"/>
    <x v="0"/>
    <n v="0"/>
    <n v="0"/>
    <n v="0"/>
    <n v="0"/>
    <n v="0"/>
  </r>
  <r>
    <s v="TXN002774"/>
    <n v="16096.82"/>
    <n v="16096.82"/>
    <s v="FAILED"/>
    <s v="FAILED"/>
    <n v="1"/>
    <s v="found"/>
    <s v="Not Duplicate"/>
    <s v="match"/>
    <s v="match"/>
    <n v="0"/>
    <d v="2026-03-04T00:00:00"/>
    <n v="3"/>
    <s v="SLA Breached"/>
    <x v="0"/>
    <n v="0"/>
    <n v="0"/>
    <n v="0"/>
    <n v="0"/>
    <n v="1"/>
  </r>
  <r>
    <s v="TXN002775"/>
    <n v="16696.240000000002"/>
    <n v="16696.240000000002"/>
    <s v="SUCCESS"/>
    <s v="SUCCESS"/>
    <n v="1"/>
    <s v="found"/>
    <s v="Not Duplicate"/>
    <s v="match"/>
    <s v="match"/>
    <n v="0"/>
    <d v="2026-03-07T00:00:00"/>
    <n v="2"/>
    <s v="Within SLA"/>
    <x v="3"/>
    <n v="0"/>
    <n v="0"/>
    <n v="0"/>
    <n v="0"/>
    <n v="0"/>
  </r>
  <r>
    <s v="TXN002776"/>
    <n v="20872.89"/>
    <n v="20872.89"/>
    <s v="SUCCESS"/>
    <s v="SUCCESS"/>
    <n v="1"/>
    <s v="found"/>
    <s v="Not Duplicate"/>
    <s v="match"/>
    <s v="match"/>
    <n v="0"/>
    <d v="2026-03-14T00:00:00"/>
    <n v="1"/>
    <s v="Within SLA"/>
    <x v="0"/>
    <n v="0"/>
    <n v="0"/>
    <n v="0"/>
    <n v="0"/>
    <n v="0"/>
  </r>
  <r>
    <s v="TXN002777"/>
    <n v="3459.43"/>
    <n v="3459.43"/>
    <s v="SUCCESS"/>
    <s v="SUCCESS"/>
    <n v="1"/>
    <s v="found"/>
    <s v="Not Duplicate"/>
    <s v="match"/>
    <s v="match"/>
    <n v="0"/>
    <d v="2026-01-19T00:00:00"/>
    <n v="3"/>
    <s v="SLA Breached"/>
    <x v="0"/>
    <n v="0"/>
    <n v="0"/>
    <n v="0"/>
    <n v="0"/>
    <n v="1"/>
  </r>
  <r>
    <s v="TXN002778"/>
    <n v="1166.44"/>
    <n v="1166.44"/>
    <s v="SUCCESS"/>
    <s v="SUCCESS"/>
    <n v="1"/>
    <s v="found"/>
    <s v="Not Duplicate"/>
    <s v="match"/>
    <s v="match"/>
    <n v="0"/>
    <d v="2026-01-28T00:00:00"/>
    <n v="0"/>
    <s v="Within SLA"/>
    <x v="0"/>
    <n v="0"/>
    <n v="0"/>
    <n v="0"/>
    <n v="0"/>
    <n v="0"/>
  </r>
  <r>
    <s v="TXN002779"/>
    <n v="9494.94"/>
    <n v="9494.94"/>
    <s v="SUCCESS"/>
    <s v="SUCCESS"/>
    <n v="1"/>
    <s v="found"/>
    <s v="Not Duplicate"/>
    <s v="match"/>
    <s v="match"/>
    <n v="0"/>
    <d v="2026-03-27T00:00:00"/>
    <n v="3"/>
    <s v="SLA Breached"/>
    <x v="0"/>
    <n v="0"/>
    <n v="0"/>
    <n v="0"/>
    <n v="0"/>
    <n v="1"/>
  </r>
  <r>
    <s v="TXN002780"/>
    <n v="15997.85"/>
    <n v="15997.85"/>
    <s v="SUCCESS"/>
    <s v="SUCCESS"/>
    <n v="2"/>
    <s v="found"/>
    <s v="Duplicate"/>
    <s v="match"/>
    <s v="match"/>
    <n v="0"/>
    <d v="2026-03-03T00:00:00"/>
    <n v="2"/>
    <s v="Within SLA"/>
    <x v="0"/>
    <n v="0"/>
    <n v="1"/>
    <n v="0"/>
    <n v="0"/>
    <n v="0"/>
  </r>
  <r>
    <s v="TXN002781"/>
    <n v="1513.36"/>
    <n v="1513.36"/>
    <s v="SUCCESS"/>
    <s v="SUCCESS"/>
    <n v="1"/>
    <s v="found"/>
    <s v="Not Duplicate"/>
    <s v="match"/>
    <s v="match"/>
    <n v="0"/>
    <d v="2026-02-15T00:00:00"/>
    <n v="2"/>
    <s v="Within SLA"/>
    <x v="0"/>
    <n v="0"/>
    <n v="0"/>
    <n v="0"/>
    <n v="0"/>
    <n v="0"/>
  </r>
  <r>
    <s v="TXN002782"/>
    <n v="39188.89"/>
    <n v="39188.89"/>
    <s v="SUCCESS"/>
    <s v="SUCCESS"/>
    <n v="1"/>
    <s v="found"/>
    <s v="Not Duplicate"/>
    <s v="match"/>
    <s v="match"/>
    <n v="0"/>
    <d v="2026-01-05T00:00:00"/>
    <n v="2"/>
    <s v="Within SLA"/>
    <x v="1"/>
    <n v="0"/>
    <n v="0"/>
    <n v="0"/>
    <n v="0"/>
    <n v="0"/>
  </r>
  <r>
    <s v="TXN002783"/>
    <n v="110584.64"/>
    <n v="110584.64"/>
    <s v="SUCCESS"/>
    <s v="SUCCESS"/>
    <n v="1"/>
    <s v="found"/>
    <s v="Not Duplicate"/>
    <s v="match"/>
    <s v="match"/>
    <n v="0"/>
    <d v="2026-04-03T00:00:00"/>
    <n v="3"/>
    <s v="SLA Breached"/>
    <x v="1"/>
    <n v="0"/>
    <n v="0"/>
    <n v="0"/>
    <n v="0"/>
    <n v="1"/>
  </r>
  <r>
    <s v="TXN002784"/>
    <n v="744.01"/>
    <e v="#N/A"/>
    <s v="SUCCESS"/>
    <e v="#N/A"/>
    <n v="0"/>
    <s v="missing"/>
    <s v="Not Duplicate"/>
    <s v="not processed"/>
    <s v="not processed"/>
    <s v="missing"/>
    <s v="not processed"/>
    <s v="not processed"/>
    <s v="Not Processed"/>
    <x v="2"/>
    <n v="1"/>
    <n v="0"/>
    <n v="0"/>
    <n v="0"/>
    <n v="0"/>
  </r>
  <r>
    <s v="TXN002785"/>
    <n v="1147.1500000000001"/>
    <n v="1147.1500000000001"/>
    <s v="SUCCESS"/>
    <s v="SUCCESS"/>
    <n v="1"/>
    <s v="found"/>
    <s v="Not Duplicate"/>
    <s v="match"/>
    <s v="match"/>
    <n v="0"/>
    <d v="2026-03-05T00:00:00"/>
    <n v="2"/>
    <s v="Within SLA"/>
    <x v="1"/>
    <n v="0"/>
    <n v="0"/>
    <n v="0"/>
    <n v="0"/>
    <n v="0"/>
  </r>
  <r>
    <s v="TXN002786"/>
    <n v="1711.12"/>
    <n v="1711.12"/>
    <s v="SUCCESS"/>
    <s v="SUCCESS"/>
    <n v="1"/>
    <s v="found"/>
    <s v="Not Duplicate"/>
    <s v="match"/>
    <s v="match"/>
    <n v="0"/>
    <d v="2026-01-28T00:00:00"/>
    <n v="2"/>
    <s v="Within SLA"/>
    <x v="3"/>
    <n v="0"/>
    <n v="0"/>
    <n v="0"/>
    <n v="0"/>
    <n v="0"/>
  </r>
  <r>
    <s v="TXN002787"/>
    <n v="974.12"/>
    <n v="974.12"/>
    <s v="SUCCESS"/>
    <s v="SUCCESS"/>
    <n v="1"/>
    <s v="found"/>
    <s v="Not Duplicate"/>
    <s v="match"/>
    <s v="match"/>
    <n v="0"/>
    <d v="2026-03-08T00:00:00"/>
    <n v="2"/>
    <s v="Within SLA"/>
    <x v="0"/>
    <n v="0"/>
    <n v="0"/>
    <n v="0"/>
    <n v="0"/>
    <n v="0"/>
  </r>
  <r>
    <s v="TXN002788"/>
    <n v="2172.75"/>
    <n v="2172.75"/>
    <s v="SUCCESS"/>
    <s v="SUCCESS"/>
    <n v="1"/>
    <s v="found"/>
    <s v="Not Duplicate"/>
    <s v="match"/>
    <s v="match"/>
    <n v="0"/>
    <d v="2026-02-10T00:00:00"/>
    <n v="3"/>
    <s v="SLA Breached"/>
    <x v="0"/>
    <n v="0"/>
    <n v="0"/>
    <n v="0"/>
    <n v="0"/>
    <n v="1"/>
  </r>
  <r>
    <s v="TXN002789"/>
    <n v="1402.76"/>
    <n v="1402.76"/>
    <s v="SUCCESS"/>
    <s v="SUCCESS"/>
    <n v="1"/>
    <s v="found"/>
    <s v="Not Duplicate"/>
    <s v="match"/>
    <s v="match"/>
    <n v="0"/>
    <d v="2026-01-06T00:00:00"/>
    <n v="0"/>
    <s v="Within SLA"/>
    <x v="2"/>
    <n v="0"/>
    <n v="0"/>
    <n v="0"/>
    <n v="0"/>
    <n v="0"/>
  </r>
  <r>
    <s v="TXN002790"/>
    <n v="3152.28"/>
    <n v="3152.28"/>
    <s v="SUCCESS"/>
    <s v="SUCCESS"/>
    <n v="1"/>
    <s v="found"/>
    <s v="Not Duplicate"/>
    <s v="match"/>
    <s v="match"/>
    <n v="0"/>
    <d v="2026-03-21T00:00:00"/>
    <n v="1"/>
    <s v="Within SLA"/>
    <x v="0"/>
    <n v="0"/>
    <n v="0"/>
    <n v="0"/>
    <n v="0"/>
    <n v="0"/>
  </r>
  <r>
    <s v="TXN002791"/>
    <n v="20673.66"/>
    <n v="20673.66"/>
    <s v="SUCCESS"/>
    <s v="SUCCESS"/>
    <n v="1"/>
    <s v="found"/>
    <s v="Not Duplicate"/>
    <s v="match"/>
    <s v="match"/>
    <n v="0"/>
    <d v="2026-01-11T00:00:00"/>
    <n v="1"/>
    <s v="Within SLA"/>
    <x v="0"/>
    <n v="0"/>
    <n v="0"/>
    <n v="0"/>
    <n v="0"/>
    <n v="0"/>
  </r>
  <r>
    <s v="TXN002792"/>
    <n v="9132.35"/>
    <n v="9132.35"/>
    <s v="SUCCESS"/>
    <s v="SUCCESS"/>
    <n v="1"/>
    <s v="found"/>
    <s v="Not Duplicate"/>
    <s v="match"/>
    <s v="match"/>
    <n v="0"/>
    <d v="2026-03-02T00:00:00"/>
    <n v="1"/>
    <s v="Within SLA"/>
    <x v="3"/>
    <n v="0"/>
    <n v="0"/>
    <n v="0"/>
    <n v="0"/>
    <n v="0"/>
  </r>
  <r>
    <s v="TXN002793"/>
    <n v="46536.76"/>
    <n v="46536.76"/>
    <s v="SUCCESS"/>
    <s v="SUCCESS"/>
    <n v="1"/>
    <s v="found"/>
    <s v="Not Duplicate"/>
    <s v="match"/>
    <s v="match"/>
    <n v="0"/>
    <d v="2026-01-20T00:00:00"/>
    <n v="2"/>
    <s v="Within SLA"/>
    <x v="0"/>
    <n v="0"/>
    <n v="0"/>
    <n v="0"/>
    <n v="0"/>
    <n v="0"/>
  </r>
  <r>
    <s v="TXN002794"/>
    <n v="8557.7199999999993"/>
    <n v="8557.7199999999993"/>
    <s v="SUCCESS"/>
    <s v="SUCCESS"/>
    <n v="1"/>
    <s v="found"/>
    <s v="Not Duplicate"/>
    <s v="match"/>
    <s v="match"/>
    <n v="0"/>
    <d v="2026-03-13T00:00:00"/>
    <n v="1"/>
    <s v="Within SLA"/>
    <x v="1"/>
    <n v="0"/>
    <n v="0"/>
    <n v="0"/>
    <n v="0"/>
    <n v="0"/>
  </r>
  <r>
    <s v="TXN002795"/>
    <n v="2685.5"/>
    <n v="2685.5"/>
    <s v="SUCCESS"/>
    <s v="SUCCESS"/>
    <n v="1"/>
    <s v="found"/>
    <s v="Not Duplicate"/>
    <s v="match"/>
    <s v="match"/>
    <n v="0"/>
    <d v="2026-03-09T00:00:00"/>
    <n v="5"/>
    <s v="SLA Breached"/>
    <x v="0"/>
    <n v="0"/>
    <n v="0"/>
    <n v="0"/>
    <n v="0"/>
    <n v="1"/>
  </r>
  <r>
    <s v="TXN002796"/>
    <n v="1867.66"/>
    <n v="1867.66"/>
    <s v="REVERSED"/>
    <s v="SUCCESS"/>
    <n v="1"/>
    <s v="found"/>
    <s v="Not Duplicate"/>
    <s v="match"/>
    <s v="mismatch"/>
    <n v="0"/>
    <d v="2026-02-01T00:00:00"/>
    <n v="0"/>
    <s v="Within SLA"/>
    <x v="0"/>
    <n v="0"/>
    <n v="0"/>
    <n v="0"/>
    <n v="1"/>
    <n v="0"/>
  </r>
  <r>
    <s v="TXN002797"/>
    <n v="367.66"/>
    <n v="367.66"/>
    <s v="SUCCESS"/>
    <s v="SUCCESS"/>
    <n v="1"/>
    <s v="found"/>
    <s v="Not Duplicate"/>
    <s v="match"/>
    <s v="match"/>
    <n v="0"/>
    <d v="2026-02-20T00:00:00"/>
    <n v="1"/>
    <s v="Within SLA"/>
    <x v="3"/>
    <n v="0"/>
    <n v="0"/>
    <n v="0"/>
    <n v="0"/>
    <n v="0"/>
  </r>
  <r>
    <s v="TXN002798"/>
    <n v="4103.87"/>
    <n v="4103.87"/>
    <s v="SUCCESS"/>
    <s v="SUCCESS"/>
    <n v="1"/>
    <s v="found"/>
    <s v="Not Duplicate"/>
    <s v="match"/>
    <s v="match"/>
    <n v="0"/>
    <d v="2026-03-10T00:00:00"/>
    <n v="1"/>
    <s v="Within SLA"/>
    <x v="0"/>
    <n v="0"/>
    <n v="0"/>
    <n v="0"/>
    <n v="0"/>
    <n v="0"/>
  </r>
  <r>
    <s v="TXN002799"/>
    <n v="1707.95"/>
    <n v="1878.74"/>
    <s v="SUCCESS"/>
    <s v="SUCCESS"/>
    <n v="1"/>
    <s v="found"/>
    <s v="Not Duplicate"/>
    <s v="mismatch"/>
    <s v="match"/>
    <n v="170.78999999999996"/>
    <d v="2026-01-17T00:00:00"/>
    <n v="1"/>
    <s v="Within SLA"/>
    <x v="1"/>
    <n v="0"/>
    <n v="0"/>
    <n v="1"/>
    <n v="0"/>
    <n v="0"/>
  </r>
  <r>
    <s v="TXN002800"/>
    <n v="521.13"/>
    <n v="521.13"/>
    <s v="SUCCESS"/>
    <s v="SUCCESS"/>
    <n v="1"/>
    <s v="found"/>
    <s v="Not Duplicate"/>
    <s v="match"/>
    <s v="match"/>
    <n v="0"/>
    <d v="2026-01-11T00:00:00"/>
    <n v="3"/>
    <s v="SLA Breached"/>
    <x v="2"/>
    <n v="0"/>
    <n v="0"/>
    <n v="0"/>
    <n v="0"/>
    <n v="1"/>
  </r>
  <r>
    <s v="TXN002801"/>
    <n v="855.11"/>
    <n v="855.11"/>
    <s v="SUCCESS"/>
    <s v="SUCCESS"/>
    <n v="1"/>
    <s v="found"/>
    <s v="Not Duplicate"/>
    <s v="match"/>
    <s v="match"/>
    <n v="0"/>
    <d v="2026-03-27T00:00:00"/>
    <n v="2"/>
    <s v="Within SLA"/>
    <x v="4"/>
    <n v="0"/>
    <n v="0"/>
    <n v="0"/>
    <n v="0"/>
    <n v="0"/>
  </r>
  <r>
    <s v="TXN002802"/>
    <n v="3826.83"/>
    <n v="3826.83"/>
    <s v="SUCCESS"/>
    <s v="SUCCESS"/>
    <n v="1"/>
    <s v="found"/>
    <s v="Not Duplicate"/>
    <s v="match"/>
    <s v="match"/>
    <n v="0"/>
    <d v="2026-03-13T00:00:00"/>
    <n v="2"/>
    <s v="Within SLA"/>
    <x v="0"/>
    <n v="0"/>
    <n v="0"/>
    <n v="0"/>
    <n v="0"/>
    <n v="0"/>
  </r>
  <r>
    <s v="TXN002803"/>
    <n v="8566.27"/>
    <n v="8566.27"/>
    <s v="SUCCESS"/>
    <s v="SUCCESS"/>
    <n v="1"/>
    <s v="found"/>
    <s v="Not Duplicate"/>
    <s v="match"/>
    <s v="match"/>
    <n v="0"/>
    <d v="2026-01-06T00:00:00"/>
    <n v="2"/>
    <s v="Within SLA"/>
    <x v="0"/>
    <n v="0"/>
    <n v="0"/>
    <n v="0"/>
    <n v="0"/>
    <n v="0"/>
  </r>
  <r>
    <s v="TXN002804"/>
    <n v="5541.08"/>
    <n v="5541.08"/>
    <s v="SUCCESS"/>
    <s v="SUCCESS"/>
    <n v="1"/>
    <s v="found"/>
    <s v="Not Duplicate"/>
    <s v="match"/>
    <s v="match"/>
    <n v="0"/>
    <d v="2026-02-04T00:00:00"/>
    <n v="3"/>
    <s v="SLA Breached"/>
    <x v="2"/>
    <n v="0"/>
    <n v="0"/>
    <n v="0"/>
    <n v="0"/>
    <n v="1"/>
  </r>
  <r>
    <s v="TXN002805"/>
    <n v="98577.51"/>
    <n v="98577.51"/>
    <s v="SUCCESS"/>
    <s v="SUCCESS"/>
    <n v="1"/>
    <s v="found"/>
    <s v="Not Duplicate"/>
    <s v="match"/>
    <s v="match"/>
    <n v="0"/>
    <d v="2026-02-28T00:00:00"/>
    <n v="2"/>
    <s v="Within SLA"/>
    <x v="1"/>
    <n v="0"/>
    <n v="0"/>
    <n v="0"/>
    <n v="0"/>
    <n v="0"/>
  </r>
  <r>
    <s v="TXN002806"/>
    <n v="10268.33"/>
    <n v="10268.33"/>
    <s v="SUCCESS"/>
    <s v="SUCCESS"/>
    <n v="1"/>
    <s v="found"/>
    <s v="Not Duplicate"/>
    <s v="match"/>
    <s v="match"/>
    <n v="0"/>
    <d v="2026-02-12T00:00:00"/>
    <n v="0"/>
    <s v="Within SLA"/>
    <x v="0"/>
    <n v="0"/>
    <n v="0"/>
    <n v="0"/>
    <n v="0"/>
    <n v="0"/>
  </r>
  <r>
    <s v="TXN002807"/>
    <n v="4138.1099999999997"/>
    <n v="4138.1099999999997"/>
    <s v="SUCCESS"/>
    <s v="SUCCESS"/>
    <n v="1"/>
    <s v="found"/>
    <s v="Not Duplicate"/>
    <s v="match"/>
    <s v="match"/>
    <n v="0"/>
    <d v="2026-02-05T00:00:00"/>
    <n v="2"/>
    <s v="Within SLA"/>
    <x v="3"/>
    <n v="0"/>
    <n v="0"/>
    <n v="0"/>
    <n v="0"/>
    <n v="0"/>
  </r>
  <r>
    <s v="TXN002808"/>
    <n v="951.98"/>
    <n v="951.98"/>
    <s v="SUCCESS"/>
    <s v="SUCCESS"/>
    <n v="1"/>
    <s v="found"/>
    <s v="Not Duplicate"/>
    <s v="match"/>
    <s v="match"/>
    <n v="0"/>
    <d v="2026-01-28T00:00:00"/>
    <n v="0"/>
    <s v="Within SLA"/>
    <x v="0"/>
    <n v="0"/>
    <n v="0"/>
    <n v="0"/>
    <n v="0"/>
    <n v="0"/>
  </r>
  <r>
    <s v="TXN002809"/>
    <n v="3450.96"/>
    <n v="3450.96"/>
    <s v="SUCCESS"/>
    <s v="SUCCESS"/>
    <n v="1"/>
    <s v="found"/>
    <s v="Not Duplicate"/>
    <s v="match"/>
    <s v="match"/>
    <n v="0"/>
    <d v="2026-02-23T00:00:00"/>
    <n v="2"/>
    <s v="Within SLA"/>
    <x v="3"/>
    <n v="0"/>
    <n v="0"/>
    <n v="0"/>
    <n v="0"/>
    <n v="0"/>
  </r>
  <r>
    <s v="TXN002810"/>
    <n v="27503.599999999999"/>
    <n v="27503.599999999999"/>
    <s v="SUCCESS"/>
    <s v="SUCCESS"/>
    <n v="2"/>
    <s v="found"/>
    <s v="Duplicate"/>
    <s v="match"/>
    <s v="match"/>
    <n v="0"/>
    <d v="2026-03-25T00:00:00"/>
    <n v="1"/>
    <s v="Within SLA"/>
    <x v="3"/>
    <n v="0"/>
    <n v="1"/>
    <n v="0"/>
    <n v="0"/>
    <n v="0"/>
  </r>
  <r>
    <s v="TXN002811"/>
    <n v="39592.81"/>
    <n v="39592.81"/>
    <s v="SUCCESS"/>
    <s v="SUCCESS"/>
    <n v="1"/>
    <s v="found"/>
    <s v="Not Duplicate"/>
    <s v="match"/>
    <s v="match"/>
    <n v="0"/>
    <d v="2026-01-18T00:00:00"/>
    <n v="2"/>
    <s v="Within SLA"/>
    <x v="0"/>
    <n v="0"/>
    <n v="0"/>
    <n v="0"/>
    <n v="0"/>
    <n v="0"/>
  </r>
  <r>
    <s v="TXN002812"/>
    <n v="9967.17"/>
    <n v="9967.17"/>
    <s v="SUCCESS"/>
    <s v="SUCCESS"/>
    <n v="1"/>
    <s v="found"/>
    <s v="Not Duplicate"/>
    <s v="match"/>
    <s v="match"/>
    <n v="0"/>
    <d v="2026-03-02T00:00:00"/>
    <n v="2"/>
    <s v="Within SLA"/>
    <x v="0"/>
    <n v="0"/>
    <n v="0"/>
    <n v="0"/>
    <n v="0"/>
    <n v="0"/>
  </r>
  <r>
    <s v="TXN002813"/>
    <n v="8373"/>
    <n v="8373"/>
    <s v="FAILED"/>
    <s v="FAILED"/>
    <n v="1"/>
    <s v="found"/>
    <s v="Not Duplicate"/>
    <s v="match"/>
    <s v="match"/>
    <n v="0"/>
    <d v="2026-03-18T00:00:00"/>
    <n v="3"/>
    <s v="SLA Breached"/>
    <x v="0"/>
    <n v="0"/>
    <n v="0"/>
    <n v="0"/>
    <n v="0"/>
    <n v="1"/>
  </r>
  <r>
    <s v="TXN002814"/>
    <n v="1596.6"/>
    <n v="1596.6"/>
    <s v="SUCCESS"/>
    <s v="SUCCESS"/>
    <n v="1"/>
    <s v="found"/>
    <s v="Not Duplicate"/>
    <s v="match"/>
    <s v="match"/>
    <n v="0"/>
    <d v="2026-03-16T00:00:00"/>
    <n v="2"/>
    <s v="Within SLA"/>
    <x v="2"/>
    <n v="0"/>
    <n v="0"/>
    <n v="0"/>
    <n v="0"/>
    <n v="0"/>
  </r>
  <r>
    <s v="TXN002815"/>
    <n v="2017.01"/>
    <n v="2017.01"/>
    <s v="SUCCESS"/>
    <s v="SUCCESS"/>
    <n v="1"/>
    <s v="found"/>
    <s v="Not Duplicate"/>
    <s v="match"/>
    <s v="match"/>
    <n v="0"/>
    <d v="2026-02-07T00:00:00"/>
    <n v="3"/>
    <s v="SLA Breached"/>
    <x v="0"/>
    <n v="0"/>
    <n v="0"/>
    <n v="0"/>
    <n v="0"/>
    <n v="1"/>
  </r>
  <r>
    <s v="TXN002816"/>
    <n v="2486.0300000000002"/>
    <n v="2486.0300000000002"/>
    <s v="SUCCESS"/>
    <s v="SUCCESS"/>
    <n v="1"/>
    <s v="found"/>
    <s v="Not Duplicate"/>
    <s v="match"/>
    <s v="match"/>
    <n v="0"/>
    <d v="2026-03-31T00:00:00"/>
    <n v="0"/>
    <s v="Within SLA"/>
    <x v="1"/>
    <n v="0"/>
    <n v="0"/>
    <n v="0"/>
    <n v="0"/>
    <n v="0"/>
  </r>
  <r>
    <s v="TXN002817"/>
    <n v="10778.61"/>
    <n v="10778.61"/>
    <s v="SUCCESS"/>
    <s v="SUCCESS"/>
    <n v="1"/>
    <s v="found"/>
    <s v="Not Duplicate"/>
    <s v="match"/>
    <s v="match"/>
    <n v="0"/>
    <d v="2026-02-19T00:00:00"/>
    <n v="2"/>
    <s v="Within SLA"/>
    <x v="0"/>
    <n v="0"/>
    <n v="0"/>
    <n v="0"/>
    <n v="0"/>
    <n v="0"/>
  </r>
  <r>
    <s v="TXN002818"/>
    <n v="10192.99"/>
    <n v="10192.99"/>
    <s v="REVERSED"/>
    <s v="REVERSED"/>
    <n v="1"/>
    <s v="found"/>
    <s v="Not Duplicate"/>
    <s v="match"/>
    <s v="match"/>
    <n v="0"/>
    <d v="2026-01-13T00:00:00"/>
    <n v="3"/>
    <s v="SLA Breached"/>
    <x v="0"/>
    <n v="0"/>
    <n v="0"/>
    <n v="0"/>
    <n v="0"/>
    <n v="1"/>
  </r>
  <r>
    <s v="TXN002819"/>
    <n v="1409.49"/>
    <n v="1409.49"/>
    <s v="SUCCESS"/>
    <s v="SUCCESS"/>
    <n v="1"/>
    <s v="found"/>
    <s v="Not Duplicate"/>
    <s v="match"/>
    <s v="match"/>
    <n v="0"/>
    <d v="2026-04-04T00:00:00"/>
    <n v="5"/>
    <s v="SLA Breached"/>
    <x v="1"/>
    <n v="0"/>
    <n v="0"/>
    <n v="0"/>
    <n v="0"/>
    <n v="1"/>
  </r>
  <r>
    <s v="TXN002820"/>
    <n v="3441.3"/>
    <n v="3441.3"/>
    <s v="SUCCESS"/>
    <s v="SUCCESS"/>
    <n v="1"/>
    <s v="found"/>
    <s v="Not Duplicate"/>
    <s v="match"/>
    <s v="match"/>
    <n v="0"/>
    <d v="2026-01-22T00:00:00"/>
    <n v="2"/>
    <s v="Within SLA"/>
    <x v="1"/>
    <n v="0"/>
    <n v="0"/>
    <n v="0"/>
    <n v="0"/>
    <n v="0"/>
  </r>
  <r>
    <s v="TXN002821"/>
    <n v="2100.91"/>
    <n v="2100.91"/>
    <s v="SUCCESS"/>
    <s v="SUCCESS"/>
    <n v="1"/>
    <s v="found"/>
    <s v="Not Duplicate"/>
    <s v="match"/>
    <s v="match"/>
    <n v="0"/>
    <d v="2026-03-11T00:00:00"/>
    <n v="2"/>
    <s v="Within SLA"/>
    <x v="0"/>
    <n v="0"/>
    <n v="0"/>
    <n v="0"/>
    <n v="0"/>
    <n v="0"/>
  </r>
  <r>
    <s v="TXN002822"/>
    <n v="32437.08"/>
    <n v="32437.08"/>
    <s v="SUCCESS"/>
    <s v="SUCCESS"/>
    <n v="1"/>
    <s v="found"/>
    <s v="Not Duplicate"/>
    <s v="match"/>
    <s v="match"/>
    <n v="0"/>
    <d v="2026-03-22T00:00:00"/>
    <n v="2"/>
    <s v="Within SLA"/>
    <x v="2"/>
    <n v="0"/>
    <n v="0"/>
    <n v="0"/>
    <n v="0"/>
    <n v="0"/>
  </r>
  <r>
    <s v="TXN002823"/>
    <n v="26569.54"/>
    <n v="26569.54"/>
    <s v="SUCCESS"/>
    <s v="SUCCESS"/>
    <n v="1"/>
    <s v="found"/>
    <s v="Not Duplicate"/>
    <s v="match"/>
    <s v="match"/>
    <n v="0"/>
    <d v="2026-02-12T00:00:00"/>
    <n v="2"/>
    <s v="Within SLA"/>
    <x v="1"/>
    <n v="0"/>
    <n v="0"/>
    <n v="0"/>
    <n v="0"/>
    <n v="0"/>
  </r>
  <r>
    <s v="TXN002824"/>
    <n v="7665.27"/>
    <n v="7665.27"/>
    <s v="SUCCESS"/>
    <s v="SUCCESS"/>
    <n v="1"/>
    <s v="found"/>
    <s v="Not Duplicate"/>
    <s v="match"/>
    <s v="match"/>
    <n v="0"/>
    <d v="2026-01-27T00:00:00"/>
    <n v="2"/>
    <s v="Within SLA"/>
    <x v="4"/>
    <n v="0"/>
    <n v="0"/>
    <n v="0"/>
    <n v="0"/>
    <n v="0"/>
  </r>
  <r>
    <s v="TXN002825"/>
    <n v="2638.85"/>
    <n v="2638.85"/>
    <s v="SUCCESS"/>
    <s v="SUCCESS"/>
    <n v="1"/>
    <s v="found"/>
    <s v="Not Duplicate"/>
    <s v="match"/>
    <s v="match"/>
    <n v="0"/>
    <d v="2026-01-20T00:00:00"/>
    <n v="3"/>
    <s v="SLA Breached"/>
    <x v="0"/>
    <n v="0"/>
    <n v="0"/>
    <n v="0"/>
    <n v="0"/>
    <n v="1"/>
  </r>
  <r>
    <s v="TXN002826"/>
    <n v="1764.89"/>
    <n v="1764.89"/>
    <s v="SUCCESS"/>
    <s v="SUCCESS"/>
    <n v="1"/>
    <s v="found"/>
    <s v="Not Duplicate"/>
    <s v="match"/>
    <s v="match"/>
    <n v="0"/>
    <d v="2026-02-25T00:00:00"/>
    <n v="1"/>
    <s v="Within SLA"/>
    <x v="0"/>
    <n v="0"/>
    <n v="0"/>
    <n v="0"/>
    <n v="0"/>
    <n v="0"/>
  </r>
  <r>
    <s v="TXN002827"/>
    <n v="2283.12"/>
    <n v="2283.12"/>
    <s v="SUCCESS"/>
    <s v="FAILED"/>
    <n v="1"/>
    <s v="found"/>
    <s v="Not Duplicate"/>
    <s v="match"/>
    <s v="mismatch"/>
    <n v="0"/>
    <d v="2026-01-13T00:00:00"/>
    <n v="3"/>
    <s v="SLA Breached"/>
    <x v="2"/>
    <n v="0"/>
    <n v="0"/>
    <n v="0"/>
    <n v="1"/>
    <n v="1"/>
  </r>
  <r>
    <s v="TXN002828"/>
    <n v="133.41"/>
    <n v="133.41"/>
    <s v="SUCCESS"/>
    <s v="SUCCESS"/>
    <n v="1"/>
    <s v="found"/>
    <s v="Not Duplicate"/>
    <s v="match"/>
    <s v="match"/>
    <n v="0"/>
    <d v="2026-01-11T00:00:00"/>
    <n v="2"/>
    <s v="Within SLA"/>
    <x v="0"/>
    <n v="0"/>
    <n v="0"/>
    <n v="0"/>
    <n v="0"/>
    <n v="0"/>
  </r>
  <r>
    <s v="TXN002829"/>
    <n v="7457.34"/>
    <n v="7457.34"/>
    <s v="FAILED"/>
    <s v="FAILED"/>
    <n v="1"/>
    <s v="found"/>
    <s v="Not Duplicate"/>
    <s v="match"/>
    <s v="match"/>
    <n v="0"/>
    <d v="2026-02-02T00:00:00"/>
    <n v="3"/>
    <s v="SLA Breached"/>
    <x v="0"/>
    <n v="0"/>
    <n v="0"/>
    <n v="0"/>
    <n v="0"/>
    <n v="1"/>
  </r>
  <r>
    <s v="TXN002830"/>
    <n v="1172.17"/>
    <n v="1172.17"/>
    <s v="SUCCESS"/>
    <s v="SUCCESS"/>
    <n v="1"/>
    <s v="found"/>
    <s v="Not Duplicate"/>
    <s v="match"/>
    <s v="match"/>
    <n v="0"/>
    <d v="2026-03-12T00:00:00"/>
    <n v="0"/>
    <s v="Within SLA"/>
    <x v="0"/>
    <n v="0"/>
    <n v="0"/>
    <n v="0"/>
    <n v="0"/>
    <n v="0"/>
  </r>
  <r>
    <s v="TXN002831"/>
    <n v="58220.78"/>
    <n v="58220.78"/>
    <s v="SUCCESS"/>
    <s v="SUCCESS"/>
    <n v="1"/>
    <s v="found"/>
    <s v="Not Duplicate"/>
    <s v="match"/>
    <s v="match"/>
    <n v="0"/>
    <d v="2026-03-31T00:00:00"/>
    <n v="1"/>
    <s v="Within SLA"/>
    <x v="3"/>
    <n v="0"/>
    <n v="0"/>
    <n v="0"/>
    <n v="0"/>
    <n v="0"/>
  </r>
  <r>
    <s v="TXN002832"/>
    <n v="3117.42"/>
    <n v="3117.42"/>
    <s v="SUCCESS"/>
    <s v="SUCCESS"/>
    <n v="1"/>
    <s v="found"/>
    <s v="Not Duplicate"/>
    <s v="match"/>
    <s v="match"/>
    <n v="0"/>
    <d v="2026-03-12T00:00:00"/>
    <n v="1"/>
    <s v="Within SLA"/>
    <x v="3"/>
    <n v="0"/>
    <n v="0"/>
    <n v="0"/>
    <n v="0"/>
    <n v="0"/>
  </r>
  <r>
    <s v="TXN002833"/>
    <n v="5219.47"/>
    <n v="5219.47"/>
    <s v="SUCCESS"/>
    <s v="SUCCESS"/>
    <n v="1"/>
    <s v="found"/>
    <s v="Not Duplicate"/>
    <s v="match"/>
    <s v="match"/>
    <n v="0"/>
    <d v="2026-04-02T00:00:00"/>
    <n v="2"/>
    <s v="Within SLA"/>
    <x v="4"/>
    <n v="0"/>
    <n v="0"/>
    <n v="0"/>
    <n v="0"/>
    <n v="0"/>
  </r>
  <r>
    <s v="TXN002834"/>
    <n v="3018.45"/>
    <n v="3018.45"/>
    <s v="SUCCESS"/>
    <s v="SUCCESS"/>
    <n v="1"/>
    <s v="found"/>
    <s v="Not Duplicate"/>
    <s v="match"/>
    <s v="match"/>
    <n v="0"/>
    <d v="2026-02-27T00:00:00"/>
    <n v="0"/>
    <s v="Within SLA"/>
    <x v="3"/>
    <n v="0"/>
    <n v="0"/>
    <n v="0"/>
    <n v="0"/>
    <n v="0"/>
  </r>
  <r>
    <s v="TXN002835"/>
    <n v="2316.0500000000002"/>
    <n v="2316.0500000000002"/>
    <s v="SUCCESS"/>
    <s v="SUCCESS"/>
    <n v="1"/>
    <s v="found"/>
    <s v="Not Duplicate"/>
    <s v="match"/>
    <s v="match"/>
    <n v="0"/>
    <d v="2026-02-27T00:00:00"/>
    <n v="2"/>
    <s v="Within SLA"/>
    <x v="0"/>
    <n v="0"/>
    <n v="0"/>
    <n v="0"/>
    <n v="0"/>
    <n v="0"/>
  </r>
  <r>
    <s v="TXN002836"/>
    <n v="18001.740000000002"/>
    <n v="18001.740000000002"/>
    <s v="SUCCESS"/>
    <s v="SUCCESS"/>
    <n v="1"/>
    <s v="found"/>
    <s v="Not Duplicate"/>
    <s v="match"/>
    <s v="match"/>
    <n v="0"/>
    <d v="2026-03-10T00:00:00"/>
    <n v="3"/>
    <s v="SLA Breached"/>
    <x v="0"/>
    <n v="0"/>
    <n v="0"/>
    <n v="0"/>
    <n v="0"/>
    <n v="1"/>
  </r>
  <r>
    <s v="TXN002837"/>
    <n v="3721.99"/>
    <n v="3721.99"/>
    <s v="SUCCESS"/>
    <s v="SUCCESS"/>
    <n v="1"/>
    <s v="found"/>
    <s v="Not Duplicate"/>
    <s v="match"/>
    <s v="match"/>
    <n v="0"/>
    <d v="2026-02-12T00:00:00"/>
    <n v="2"/>
    <s v="Within SLA"/>
    <x v="0"/>
    <n v="0"/>
    <n v="0"/>
    <n v="0"/>
    <n v="0"/>
    <n v="0"/>
  </r>
  <r>
    <s v="TXN002838"/>
    <n v="10510.6"/>
    <n v="10510.6"/>
    <s v="SUCCESS"/>
    <s v="SUCCESS"/>
    <n v="1"/>
    <s v="found"/>
    <s v="Not Duplicate"/>
    <s v="match"/>
    <s v="match"/>
    <n v="0"/>
    <d v="2026-01-19T00:00:00"/>
    <n v="2"/>
    <s v="Within SLA"/>
    <x v="3"/>
    <n v="0"/>
    <n v="0"/>
    <n v="0"/>
    <n v="0"/>
    <n v="0"/>
  </r>
  <r>
    <s v="TXN002839"/>
    <n v="2103.67"/>
    <n v="2103.67"/>
    <s v="SUCCESS"/>
    <s v="SUCCESS"/>
    <n v="1"/>
    <s v="found"/>
    <s v="Not Duplicate"/>
    <s v="match"/>
    <s v="match"/>
    <n v="0"/>
    <d v="2026-01-13T00:00:00"/>
    <n v="2"/>
    <s v="Within SLA"/>
    <x v="3"/>
    <n v="0"/>
    <n v="0"/>
    <n v="0"/>
    <n v="0"/>
    <n v="0"/>
  </r>
  <r>
    <s v="TXN002840"/>
    <n v="2122.2800000000002"/>
    <n v="2122.2800000000002"/>
    <s v="SUCCESS"/>
    <s v="SUCCESS"/>
    <n v="1"/>
    <s v="found"/>
    <s v="Not Duplicate"/>
    <s v="match"/>
    <s v="match"/>
    <n v="0"/>
    <d v="2026-02-24T00:00:00"/>
    <n v="3"/>
    <s v="SLA Breached"/>
    <x v="2"/>
    <n v="0"/>
    <n v="0"/>
    <n v="0"/>
    <n v="0"/>
    <n v="1"/>
  </r>
  <r>
    <s v="TXN002841"/>
    <n v="4120.28"/>
    <n v="4120.28"/>
    <s v="SUCCESS"/>
    <s v="SUCCESS"/>
    <n v="1"/>
    <s v="found"/>
    <s v="Not Duplicate"/>
    <s v="match"/>
    <s v="match"/>
    <n v="0"/>
    <d v="2026-01-10T00:00:00"/>
    <n v="0"/>
    <s v="Within SLA"/>
    <x v="1"/>
    <n v="0"/>
    <n v="0"/>
    <n v="0"/>
    <n v="0"/>
    <n v="0"/>
  </r>
  <r>
    <s v="TXN002842"/>
    <n v="6355.67"/>
    <n v="6355.67"/>
    <s v="SUCCESS"/>
    <s v="SUCCESS"/>
    <n v="1"/>
    <s v="found"/>
    <s v="Not Duplicate"/>
    <s v="match"/>
    <s v="match"/>
    <n v="0"/>
    <d v="2026-01-26T00:00:00"/>
    <n v="3"/>
    <s v="SLA Breached"/>
    <x v="0"/>
    <n v="0"/>
    <n v="0"/>
    <n v="0"/>
    <n v="0"/>
    <n v="1"/>
  </r>
  <r>
    <s v="TXN002843"/>
    <n v="3055.62"/>
    <n v="3055.62"/>
    <s v="SUCCESS"/>
    <s v="SUCCESS"/>
    <n v="1"/>
    <s v="found"/>
    <s v="Not Duplicate"/>
    <s v="match"/>
    <s v="match"/>
    <n v="0"/>
    <d v="2026-02-15T00:00:00"/>
    <n v="3"/>
    <s v="SLA Breached"/>
    <x v="0"/>
    <n v="0"/>
    <n v="0"/>
    <n v="0"/>
    <n v="0"/>
    <n v="1"/>
  </r>
  <r>
    <s v="TXN002844"/>
    <n v="11502.8"/>
    <n v="11502.8"/>
    <s v="SUCCESS"/>
    <s v="SUCCESS"/>
    <n v="1"/>
    <s v="found"/>
    <s v="Not Duplicate"/>
    <s v="match"/>
    <s v="match"/>
    <n v="0"/>
    <d v="2026-03-28T00:00:00"/>
    <n v="2"/>
    <s v="Within SLA"/>
    <x v="2"/>
    <n v="0"/>
    <n v="0"/>
    <n v="0"/>
    <n v="0"/>
    <n v="0"/>
  </r>
  <r>
    <s v="TXN002845"/>
    <n v="6297.42"/>
    <n v="6297.42"/>
    <s v="SUCCESS"/>
    <s v="SUCCESS"/>
    <n v="1"/>
    <s v="found"/>
    <s v="Not Duplicate"/>
    <s v="match"/>
    <s v="match"/>
    <n v="0"/>
    <d v="2026-02-10T00:00:00"/>
    <n v="0"/>
    <s v="Within SLA"/>
    <x v="0"/>
    <n v="0"/>
    <n v="0"/>
    <n v="0"/>
    <n v="0"/>
    <n v="0"/>
  </r>
  <r>
    <s v="TXN002846"/>
    <n v="3530.1"/>
    <n v="3530.1"/>
    <s v="SUCCESS"/>
    <s v="SUCCESS"/>
    <n v="1"/>
    <s v="found"/>
    <s v="Not Duplicate"/>
    <s v="match"/>
    <s v="match"/>
    <n v="0"/>
    <d v="2026-01-19T00:00:00"/>
    <n v="1"/>
    <s v="Within SLA"/>
    <x v="2"/>
    <n v="0"/>
    <n v="0"/>
    <n v="0"/>
    <n v="0"/>
    <n v="0"/>
  </r>
  <r>
    <s v="TXN002847"/>
    <n v="1671.87"/>
    <n v="1671.87"/>
    <s v="SUCCESS"/>
    <s v="SUCCESS"/>
    <n v="1"/>
    <s v="found"/>
    <s v="Not Duplicate"/>
    <s v="match"/>
    <s v="match"/>
    <n v="0"/>
    <d v="2026-02-03T00:00:00"/>
    <n v="3"/>
    <s v="SLA Breached"/>
    <x v="1"/>
    <n v="0"/>
    <n v="0"/>
    <n v="0"/>
    <n v="0"/>
    <n v="1"/>
  </r>
  <r>
    <s v="TXN002848"/>
    <n v="2954.12"/>
    <n v="2954.12"/>
    <s v="SUCCESS"/>
    <s v="SUCCESS"/>
    <n v="1"/>
    <s v="found"/>
    <s v="Not Duplicate"/>
    <s v="match"/>
    <s v="match"/>
    <n v="0"/>
    <d v="2026-02-06T00:00:00"/>
    <n v="2"/>
    <s v="Within SLA"/>
    <x v="3"/>
    <n v="0"/>
    <n v="0"/>
    <n v="0"/>
    <n v="0"/>
    <n v="0"/>
  </r>
  <r>
    <s v="TXN002849"/>
    <n v="8842.0400000000009"/>
    <n v="8842.0400000000009"/>
    <s v="FAILED"/>
    <s v="FAILED"/>
    <n v="1"/>
    <s v="found"/>
    <s v="Not Duplicate"/>
    <s v="match"/>
    <s v="match"/>
    <n v="0"/>
    <d v="2026-01-23T00:00:00"/>
    <n v="1"/>
    <s v="Within SLA"/>
    <x v="1"/>
    <n v="0"/>
    <n v="0"/>
    <n v="0"/>
    <n v="0"/>
    <n v="0"/>
  </r>
  <r>
    <s v="TXN002850"/>
    <n v="697.37"/>
    <n v="697.37"/>
    <s v="SUCCESS"/>
    <s v="SUCCESS"/>
    <n v="1"/>
    <s v="found"/>
    <s v="Not Duplicate"/>
    <s v="match"/>
    <s v="match"/>
    <n v="0"/>
    <d v="2026-03-24T00:00:00"/>
    <n v="2"/>
    <s v="Within SLA"/>
    <x v="1"/>
    <n v="0"/>
    <n v="0"/>
    <n v="0"/>
    <n v="0"/>
    <n v="0"/>
  </r>
  <r>
    <s v="TXN002851"/>
    <n v="1599.35"/>
    <n v="1599.35"/>
    <s v="SUCCESS"/>
    <s v="SUCCESS"/>
    <n v="1"/>
    <s v="found"/>
    <s v="Not Duplicate"/>
    <s v="match"/>
    <s v="match"/>
    <n v="0"/>
    <d v="2026-01-26T00:00:00"/>
    <n v="2"/>
    <s v="Within SLA"/>
    <x v="2"/>
    <n v="0"/>
    <n v="0"/>
    <n v="0"/>
    <n v="0"/>
    <n v="0"/>
  </r>
  <r>
    <s v="TXN002852"/>
    <n v="7084.22"/>
    <n v="7084.22"/>
    <s v="SUCCESS"/>
    <s v="SUCCESS"/>
    <n v="1"/>
    <s v="found"/>
    <s v="Not Duplicate"/>
    <s v="match"/>
    <s v="match"/>
    <n v="0"/>
    <d v="2026-02-24T00:00:00"/>
    <n v="0"/>
    <s v="Within SLA"/>
    <x v="1"/>
    <n v="0"/>
    <n v="0"/>
    <n v="0"/>
    <n v="0"/>
    <n v="0"/>
  </r>
  <r>
    <s v="TXN002853"/>
    <n v="1716.47"/>
    <n v="1716.47"/>
    <s v="SUCCESS"/>
    <s v="SUCCESS"/>
    <n v="1"/>
    <s v="found"/>
    <s v="Not Duplicate"/>
    <s v="match"/>
    <s v="match"/>
    <n v="0"/>
    <d v="2026-02-14T00:00:00"/>
    <n v="3"/>
    <s v="SLA Breached"/>
    <x v="0"/>
    <n v="0"/>
    <n v="0"/>
    <n v="0"/>
    <n v="0"/>
    <n v="1"/>
  </r>
  <r>
    <s v="TXN002854"/>
    <n v="2694.77"/>
    <n v="2694.77"/>
    <s v="SUCCESS"/>
    <s v="SUCCESS"/>
    <n v="1"/>
    <s v="found"/>
    <s v="Not Duplicate"/>
    <s v="match"/>
    <s v="match"/>
    <n v="0"/>
    <d v="2026-02-07T00:00:00"/>
    <n v="1"/>
    <s v="Within SLA"/>
    <x v="1"/>
    <n v="0"/>
    <n v="0"/>
    <n v="0"/>
    <n v="0"/>
    <n v="0"/>
  </r>
  <r>
    <s v="TXN002855"/>
    <n v="6673.25"/>
    <n v="6673.25"/>
    <s v="SUCCESS"/>
    <s v="SUCCESS"/>
    <n v="1"/>
    <s v="found"/>
    <s v="Not Duplicate"/>
    <s v="match"/>
    <s v="match"/>
    <n v="0"/>
    <d v="2026-01-31T00:00:00"/>
    <n v="3"/>
    <s v="SLA Breached"/>
    <x v="0"/>
    <n v="0"/>
    <n v="0"/>
    <n v="0"/>
    <n v="0"/>
    <n v="1"/>
  </r>
  <r>
    <s v="TXN002856"/>
    <n v="4420.97"/>
    <n v="4420.97"/>
    <s v="FAILED"/>
    <s v="FAILED"/>
    <n v="1"/>
    <s v="found"/>
    <s v="Not Duplicate"/>
    <s v="match"/>
    <s v="match"/>
    <n v="0"/>
    <d v="2026-02-04T00:00:00"/>
    <n v="0"/>
    <s v="Within SLA"/>
    <x v="0"/>
    <n v="0"/>
    <n v="0"/>
    <n v="0"/>
    <n v="0"/>
    <n v="0"/>
  </r>
  <r>
    <s v="TXN002857"/>
    <n v="223.84"/>
    <n v="223.84"/>
    <s v="SUCCESS"/>
    <s v="SUCCESS"/>
    <n v="1"/>
    <s v="found"/>
    <s v="Not Duplicate"/>
    <s v="match"/>
    <s v="match"/>
    <n v="0"/>
    <d v="2026-02-03T00:00:00"/>
    <n v="0"/>
    <s v="Within SLA"/>
    <x v="2"/>
    <n v="0"/>
    <n v="0"/>
    <n v="0"/>
    <n v="0"/>
    <n v="0"/>
  </r>
  <r>
    <s v="TXN002858"/>
    <n v="3749.28"/>
    <n v="3749.28"/>
    <s v="SUCCESS"/>
    <s v="SUCCESS"/>
    <n v="1"/>
    <s v="found"/>
    <s v="Not Duplicate"/>
    <s v="match"/>
    <s v="match"/>
    <n v="0"/>
    <d v="2026-01-05T00:00:00"/>
    <n v="2"/>
    <s v="Within SLA"/>
    <x v="0"/>
    <n v="0"/>
    <n v="0"/>
    <n v="0"/>
    <n v="0"/>
    <n v="0"/>
  </r>
  <r>
    <s v="TXN002859"/>
    <n v="6398.64"/>
    <n v="6398.64"/>
    <s v="SUCCESS"/>
    <s v="SUCCESS"/>
    <n v="1"/>
    <s v="found"/>
    <s v="Not Duplicate"/>
    <s v="match"/>
    <s v="match"/>
    <n v="0"/>
    <d v="2026-03-28T00:00:00"/>
    <n v="3"/>
    <s v="SLA Breached"/>
    <x v="2"/>
    <n v="0"/>
    <n v="0"/>
    <n v="0"/>
    <n v="0"/>
    <n v="1"/>
  </r>
  <r>
    <s v="TXN002860"/>
    <n v="36291.99"/>
    <n v="36291.99"/>
    <s v="SUCCESS"/>
    <s v="SUCCESS"/>
    <n v="1"/>
    <s v="found"/>
    <s v="Not Duplicate"/>
    <s v="match"/>
    <s v="match"/>
    <n v="0"/>
    <d v="2026-01-14T00:00:00"/>
    <n v="2"/>
    <s v="Within SLA"/>
    <x v="1"/>
    <n v="0"/>
    <n v="0"/>
    <n v="0"/>
    <n v="0"/>
    <n v="0"/>
  </r>
  <r>
    <s v="TXN002861"/>
    <n v="1804.12"/>
    <n v="1804.12"/>
    <s v="SUCCESS"/>
    <s v="SUCCESS"/>
    <n v="1"/>
    <s v="found"/>
    <s v="Not Duplicate"/>
    <s v="match"/>
    <s v="match"/>
    <n v="0"/>
    <d v="2026-02-07T00:00:00"/>
    <n v="1"/>
    <s v="Within SLA"/>
    <x v="0"/>
    <n v="0"/>
    <n v="0"/>
    <n v="0"/>
    <n v="0"/>
    <n v="0"/>
  </r>
  <r>
    <s v="TXN002862"/>
    <n v="6046.43"/>
    <n v="6046.43"/>
    <s v="SUCCESS"/>
    <s v="SUCCESS"/>
    <n v="1"/>
    <s v="found"/>
    <s v="Not Duplicate"/>
    <s v="match"/>
    <s v="match"/>
    <n v="0"/>
    <d v="2026-01-22T00:00:00"/>
    <n v="3"/>
    <s v="SLA Breached"/>
    <x v="1"/>
    <n v="0"/>
    <n v="0"/>
    <n v="0"/>
    <n v="0"/>
    <n v="1"/>
  </r>
  <r>
    <s v="TXN002863"/>
    <n v="19412.080000000002"/>
    <n v="19412.080000000002"/>
    <s v="SUCCESS"/>
    <s v="SUCCESS"/>
    <n v="1"/>
    <s v="found"/>
    <s v="Not Duplicate"/>
    <s v="match"/>
    <s v="match"/>
    <n v="0"/>
    <d v="2026-01-19T00:00:00"/>
    <n v="2"/>
    <s v="Within SLA"/>
    <x v="2"/>
    <n v="0"/>
    <n v="0"/>
    <n v="0"/>
    <n v="0"/>
    <n v="0"/>
  </r>
  <r>
    <s v="TXN002864"/>
    <n v="1429.61"/>
    <n v="1429.61"/>
    <s v="SUCCESS"/>
    <s v="SUCCESS"/>
    <n v="1"/>
    <s v="found"/>
    <s v="Not Duplicate"/>
    <s v="match"/>
    <s v="match"/>
    <n v="0"/>
    <d v="2026-01-03T00:00:00"/>
    <n v="1"/>
    <s v="Within SLA"/>
    <x v="3"/>
    <n v="0"/>
    <n v="0"/>
    <n v="0"/>
    <n v="0"/>
    <n v="0"/>
  </r>
  <r>
    <s v="TXN002865"/>
    <n v="3871.4"/>
    <n v="3871.4"/>
    <s v="SUCCESS"/>
    <s v="FAILED"/>
    <n v="1"/>
    <s v="found"/>
    <s v="Not Duplicate"/>
    <s v="match"/>
    <s v="mismatch"/>
    <n v="0"/>
    <d v="2026-01-13T00:00:00"/>
    <n v="2"/>
    <s v="Within SLA"/>
    <x v="2"/>
    <n v="0"/>
    <n v="0"/>
    <n v="0"/>
    <n v="1"/>
    <n v="0"/>
  </r>
  <r>
    <s v="TXN002866"/>
    <n v="5148.6400000000003"/>
    <n v="5148.6400000000003"/>
    <s v="SUCCESS"/>
    <s v="SUCCESS"/>
    <n v="1"/>
    <s v="found"/>
    <s v="Not Duplicate"/>
    <s v="match"/>
    <s v="match"/>
    <n v="0"/>
    <d v="2026-01-09T00:00:00"/>
    <n v="2"/>
    <s v="Within SLA"/>
    <x v="1"/>
    <n v="0"/>
    <n v="0"/>
    <n v="0"/>
    <n v="0"/>
    <n v="0"/>
  </r>
  <r>
    <s v="TXN002867"/>
    <n v="9063.64"/>
    <n v="9063.64"/>
    <s v="FAILED"/>
    <s v="FAILED"/>
    <n v="1"/>
    <s v="found"/>
    <s v="Not Duplicate"/>
    <s v="match"/>
    <s v="match"/>
    <n v="0"/>
    <d v="2026-03-03T00:00:00"/>
    <n v="2"/>
    <s v="Within SLA"/>
    <x v="1"/>
    <n v="0"/>
    <n v="0"/>
    <n v="0"/>
    <n v="0"/>
    <n v="0"/>
  </r>
  <r>
    <s v="TXN002868"/>
    <n v="2296.44"/>
    <n v="2296.44"/>
    <s v="SUCCESS"/>
    <s v="SUCCESS"/>
    <n v="1"/>
    <s v="found"/>
    <s v="Not Duplicate"/>
    <s v="match"/>
    <s v="match"/>
    <n v="0"/>
    <d v="2026-02-27T00:00:00"/>
    <n v="2"/>
    <s v="Within SLA"/>
    <x v="0"/>
    <n v="0"/>
    <n v="0"/>
    <n v="0"/>
    <n v="0"/>
    <n v="0"/>
  </r>
  <r>
    <s v="TXN002869"/>
    <n v="427.51"/>
    <n v="427.51"/>
    <s v="SUCCESS"/>
    <s v="SUCCESS"/>
    <n v="1"/>
    <s v="found"/>
    <s v="Not Duplicate"/>
    <s v="match"/>
    <s v="match"/>
    <n v="0"/>
    <d v="2026-03-28T00:00:00"/>
    <n v="5"/>
    <s v="SLA Breached"/>
    <x v="4"/>
    <n v="0"/>
    <n v="0"/>
    <n v="0"/>
    <n v="0"/>
    <n v="1"/>
  </r>
  <r>
    <s v="TXN002870"/>
    <n v="13286.53"/>
    <n v="13286.53"/>
    <s v="SUCCESS"/>
    <s v="SUCCESS"/>
    <n v="1"/>
    <s v="found"/>
    <s v="Not Duplicate"/>
    <s v="match"/>
    <s v="match"/>
    <n v="0"/>
    <d v="2026-02-15T00:00:00"/>
    <n v="2"/>
    <s v="Within SLA"/>
    <x v="2"/>
    <n v="0"/>
    <n v="0"/>
    <n v="0"/>
    <n v="0"/>
    <n v="0"/>
  </r>
  <r>
    <s v="TXN002871"/>
    <n v="11963.57"/>
    <n v="11963.57"/>
    <s v="SUCCESS"/>
    <s v="SUCCESS"/>
    <n v="1"/>
    <s v="found"/>
    <s v="Not Duplicate"/>
    <s v="match"/>
    <s v="match"/>
    <n v="0"/>
    <d v="2026-02-23T00:00:00"/>
    <n v="2"/>
    <s v="Within SLA"/>
    <x v="3"/>
    <n v="0"/>
    <n v="0"/>
    <n v="0"/>
    <n v="0"/>
    <n v="0"/>
  </r>
  <r>
    <s v="TXN002872"/>
    <n v="2296.52"/>
    <n v="2296.52"/>
    <s v="SUCCESS"/>
    <s v="SUCCESS"/>
    <n v="1"/>
    <s v="found"/>
    <s v="Not Duplicate"/>
    <s v="match"/>
    <s v="match"/>
    <n v="0"/>
    <d v="2026-03-25T00:00:00"/>
    <n v="0"/>
    <s v="Within SLA"/>
    <x v="1"/>
    <n v="0"/>
    <n v="0"/>
    <n v="0"/>
    <n v="0"/>
    <n v="0"/>
  </r>
  <r>
    <s v="TXN002873"/>
    <n v="2593.1"/>
    <n v="2593.1"/>
    <s v="SUCCESS"/>
    <s v="SUCCESS"/>
    <n v="1"/>
    <s v="found"/>
    <s v="Not Duplicate"/>
    <s v="match"/>
    <s v="match"/>
    <n v="0"/>
    <d v="2026-03-16T00:00:00"/>
    <n v="2"/>
    <s v="Within SLA"/>
    <x v="2"/>
    <n v="0"/>
    <n v="0"/>
    <n v="0"/>
    <n v="0"/>
    <n v="0"/>
  </r>
  <r>
    <s v="TXN002874"/>
    <n v="5898.66"/>
    <n v="5898.66"/>
    <s v="SUCCESS"/>
    <s v="SUCCESS"/>
    <n v="1"/>
    <s v="found"/>
    <s v="Not Duplicate"/>
    <s v="match"/>
    <s v="match"/>
    <n v="0"/>
    <d v="2026-03-27T00:00:00"/>
    <n v="1"/>
    <s v="Within SLA"/>
    <x v="0"/>
    <n v="0"/>
    <n v="0"/>
    <n v="0"/>
    <n v="0"/>
    <n v="0"/>
  </r>
  <r>
    <s v="TXN002875"/>
    <n v="1134.47"/>
    <n v="1134.47"/>
    <s v="SUCCESS"/>
    <s v="SUCCESS"/>
    <n v="1"/>
    <s v="found"/>
    <s v="Not Duplicate"/>
    <s v="match"/>
    <s v="match"/>
    <n v="0"/>
    <d v="2026-01-03T00:00:00"/>
    <n v="2"/>
    <s v="Within SLA"/>
    <x v="2"/>
    <n v="0"/>
    <n v="0"/>
    <n v="0"/>
    <n v="0"/>
    <n v="0"/>
  </r>
  <r>
    <s v="TXN002876"/>
    <n v="19604.810000000001"/>
    <n v="19604.810000000001"/>
    <s v="SUCCESS"/>
    <s v="SUCCESS"/>
    <n v="1"/>
    <s v="found"/>
    <s v="Not Duplicate"/>
    <s v="match"/>
    <s v="match"/>
    <n v="0"/>
    <d v="2026-02-13T00:00:00"/>
    <n v="1"/>
    <s v="Within SLA"/>
    <x v="1"/>
    <n v="0"/>
    <n v="0"/>
    <n v="0"/>
    <n v="0"/>
    <n v="0"/>
  </r>
  <r>
    <s v="TXN002877"/>
    <n v="8640.7000000000007"/>
    <n v="8640.7000000000007"/>
    <s v="FAILED"/>
    <s v="FAILED"/>
    <n v="1"/>
    <s v="found"/>
    <s v="Not Duplicate"/>
    <s v="match"/>
    <s v="match"/>
    <n v="0"/>
    <d v="2026-04-02T00:00:00"/>
    <n v="3"/>
    <s v="SLA Breached"/>
    <x v="2"/>
    <n v="0"/>
    <n v="0"/>
    <n v="0"/>
    <n v="0"/>
    <n v="1"/>
  </r>
  <r>
    <s v="TXN002878"/>
    <n v="17019.39"/>
    <n v="17019.39"/>
    <s v="SUCCESS"/>
    <s v="SUCCESS"/>
    <n v="1"/>
    <s v="found"/>
    <s v="Not Duplicate"/>
    <s v="match"/>
    <s v="match"/>
    <n v="0"/>
    <d v="2026-03-29T00:00:00"/>
    <n v="1"/>
    <s v="Within SLA"/>
    <x v="3"/>
    <n v="0"/>
    <n v="0"/>
    <n v="0"/>
    <n v="0"/>
    <n v="0"/>
  </r>
  <r>
    <s v="TXN002879"/>
    <n v="20609.75"/>
    <e v="#N/A"/>
    <s v="SUCCESS"/>
    <e v="#N/A"/>
    <n v="0"/>
    <s v="missing"/>
    <s v="Not Duplicate"/>
    <s v="not processed"/>
    <s v="not processed"/>
    <s v="missing"/>
    <s v="not processed"/>
    <s v="not processed"/>
    <s v="Not Processed"/>
    <x v="3"/>
    <n v="1"/>
    <n v="0"/>
    <n v="0"/>
    <n v="0"/>
    <n v="0"/>
  </r>
  <r>
    <s v="TXN002880"/>
    <n v="3024.19"/>
    <n v="3024.19"/>
    <s v="SUCCESS"/>
    <s v="SUCCESS"/>
    <n v="1"/>
    <s v="found"/>
    <s v="Not Duplicate"/>
    <s v="match"/>
    <s v="match"/>
    <n v="0"/>
    <d v="2026-03-03T00:00:00"/>
    <n v="0"/>
    <s v="Within SLA"/>
    <x v="0"/>
    <n v="0"/>
    <n v="0"/>
    <n v="0"/>
    <n v="0"/>
    <n v="0"/>
  </r>
  <r>
    <s v="TXN002881"/>
    <n v="23909.61"/>
    <n v="23909.61"/>
    <s v="SUCCESS"/>
    <s v="SUCCESS"/>
    <n v="1"/>
    <s v="found"/>
    <s v="Not Duplicate"/>
    <s v="match"/>
    <s v="match"/>
    <n v="0"/>
    <d v="2026-02-21T00:00:00"/>
    <n v="1"/>
    <s v="Within SLA"/>
    <x v="0"/>
    <n v="0"/>
    <n v="0"/>
    <n v="0"/>
    <n v="0"/>
    <n v="0"/>
  </r>
  <r>
    <s v="TXN002882"/>
    <n v="4327.2299999999996"/>
    <n v="4327.2299999999996"/>
    <s v="SUCCESS"/>
    <s v="SUCCESS"/>
    <n v="1"/>
    <s v="found"/>
    <s v="Not Duplicate"/>
    <s v="match"/>
    <s v="match"/>
    <n v="0"/>
    <d v="2026-02-18T00:00:00"/>
    <n v="2"/>
    <s v="Within SLA"/>
    <x v="0"/>
    <n v="0"/>
    <n v="0"/>
    <n v="0"/>
    <n v="0"/>
    <n v="0"/>
  </r>
  <r>
    <s v="TXN002883"/>
    <n v="1767.44"/>
    <n v="1767.44"/>
    <s v="SUCCESS"/>
    <s v="SUCCESS"/>
    <n v="1"/>
    <s v="found"/>
    <s v="Not Duplicate"/>
    <s v="match"/>
    <s v="match"/>
    <n v="0"/>
    <d v="2026-01-24T00:00:00"/>
    <n v="1"/>
    <s v="Within SLA"/>
    <x v="0"/>
    <n v="0"/>
    <n v="0"/>
    <n v="0"/>
    <n v="0"/>
    <n v="0"/>
  </r>
  <r>
    <s v="TXN002884"/>
    <n v="1103.48"/>
    <n v="1103.48"/>
    <s v="SUCCESS"/>
    <s v="SUCCESS"/>
    <n v="1"/>
    <s v="found"/>
    <s v="Not Duplicate"/>
    <s v="match"/>
    <s v="match"/>
    <n v="0"/>
    <d v="2026-03-11T00:00:00"/>
    <n v="0"/>
    <s v="Within SLA"/>
    <x v="0"/>
    <n v="0"/>
    <n v="0"/>
    <n v="0"/>
    <n v="0"/>
    <n v="0"/>
  </r>
  <r>
    <s v="TXN002885"/>
    <n v="6417.05"/>
    <n v="6417.05"/>
    <s v="SUCCESS"/>
    <s v="SUCCESS"/>
    <n v="1"/>
    <s v="found"/>
    <s v="Not Duplicate"/>
    <s v="match"/>
    <s v="match"/>
    <n v="0"/>
    <d v="2026-02-25T00:00:00"/>
    <n v="2"/>
    <s v="Within SLA"/>
    <x v="1"/>
    <n v="0"/>
    <n v="0"/>
    <n v="0"/>
    <n v="0"/>
    <n v="0"/>
  </r>
  <r>
    <s v="TXN002886"/>
    <n v="791.17"/>
    <n v="791.17"/>
    <s v="SUCCESS"/>
    <s v="SUCCESS"/>
    <n v="1"/>
    <s v="found"/>
    <s v="Not Duplicate"/>
    <s v="match"/>
    <s v="match"/>
    <n v="0"/>
    <d v="2026-03-29T00:00:00"/>
    <n v="1"/>
    <s v="Within SLA"/>
    <x v="2"/>
    <n v="0"/>
    <n v="0"/>
    <n v="0"/>
    <n v="0"/>
    <n v="0"/>
  </r>
  <r>
    <s v="TXN002887"/>
    <n v="36167.64"/>
    <n v="36167.64"/>
    <s v="FAILED"/>
    <s v="FAILED"/>
    <n v="1"/>
    <s v="found"/>
    <s v="Not Duplicate"/>
    <s v="match"/>
    <s v="match"/>
    <n v="0"/>
    <d v="2026-02-16T00:00:00"/>
    <n v="3"/>
    <s v="SLA Breached"/>
    <x v="0"/>
    <n v="0"/>
    <n v="0"/>
    <n v="0"/>
    <n v="0"/>
    <n v="1"/>
  </r>
  <r>
    <s v="TXN002888"/>
    <n v="5380.86"/>
    <n v="5380.86"/>
    <s v="SUCCESS"/>
    <s v="SUCCESS"/>
    <n v="1"/>
    <s v="found"/>
    <s v="Not Duplicate"/>
    <s v="match"/>
    <s v="match"/>
    <n v="0"/>
    <d v="2026-02-28T00:00:00"/>
    <n v="1"/>
    <s v="Within SLA"/>
    <x v="2"/>
    <n v="0"/>
    <n v="0"/>
    <n v="0"/>
    <n v="0"/>
    <n v="0"/>
  </r>
  <r>
    <s v="TXN002889"/>
    <n v="5541.24"/>
    <n v="5541.24"/>
    <s v="SUCCESS"/>
    <s v="SUCCESS"/>
    <n v="1"/>
    <s v="found"/>
    <s v="Not Duplicate"/>
    <s v="match"/>
    <s v="match"/>
    <n v="0"/>
    <d v="2026-03-08T00:00:00"/>
    <n v="2"/>
    <s v="Within SLA"/>
    <x v="3"/>
    <n v="0"/>
    <n v="0"/>
    <n v="0"/>
    <n v="0"/>
    <n v="0"/>
  </r>
  <r>
    <s v="TXN002890"/>
    <n v="4629.6000000000004"/>
    <n v="4629.6000000000004"/>
    <s v="SUCCESS"/>
    <s v="SUCCESS"/>
    <n v="1"/>
    <s v="found"/>
    <s v="Not Duplicate"/>
    <s v="match"/>
    <s v="match"/>
    <n v="0"/>
    <d v="2026-03-20T00:00:00"/>
    <n v="0"/>
    <s v="Within SLA"/>
    <x v="1"/>
    <n v="0"/>
    <n v="0"/>
    <n v="0"/>
    <n v="0"/>
    <n v="0"/>
  </r>
  <r>
    <s v="TXN002891"/>
    <n v="3316.6"/>
    <n v="3316.6"/>
    <s v="SUCCESS"/>
    <s v="SUCCESS"/>
    <n v="1"/>
    <s v="found"/>
    <s v="Not Duplicate"/>
    <s v="match"/>
    <s v="match"/>
    <n v="0"/>
    <d v="2026-02-21T00:00:00"/>
    <n v="2"/>
    <s v="Within SLA"/>
    <x v="1"/>
    <n v="0"/>
    <n v="0"/>
    <n v="0"/>
    <n v="0"/>
    <n v="0"/>
  </r>
  <r>
    <s v="TXN002892"/>
    <n v="5822.19"/>
    <n v="5822.19"/>
    <s v="SUCCESS"/>
    <s v="SUCCESS"/>
    <n v="1"/>
    <s v="found"/>
    <s v="Not Duplicate"/>
    <s v="match"/>
    <s v="match"/>
    <n v="0"/>
    <d v="2026-01-25T00:00:00"/>
    <n v="3"/>
    <s v="SLA Breached"/>
    <x v="2"/>
    <n v="0"/>
    <n v="0"/>
    <n v="0"/>
    <n v="0"/>
    <n v="1"/>
  </r>
  <r>
    <s v="TXN002893"/>
    <n v="2008.34"/>
    <n v="2008.34"/>
    <s v="SUCCESS"/>
    <s v="SUCCESS"/>
    <n v="1"/>
    <s v="found"/>
    <s v="Not Duplicate"/>
    <s v="match"/>
    <s v="match"/>
    <n v="0"/>
    <d v="2026-03-04T00:00:00"/>
    <n v="1"/>
    <s v="Within SLA"/>
    <x v="2"/>
    <n v="0"/>
    <n v="0"/>
    <n v="0"/>
    <n v="0"/>
    <n v="0"/>
  </r>
  <r>
    <s v="TXN002894"/>
    <n v="3373.97"/>
    <n v="3373.97"/>
    <s v="SUCCESS"/>
    <s v="SUCCESS"/>
    <n v="1"/>
    <s v="found"/>
    <s v="Not Duplicate"/>
    <s v="match"/>
    <s v="match"/>
    <n v="0"/>
    <d v="2026-04-02T00:00:00"/>
    <n v="2"/>
    <s v="Within SLA"/>
    <x v="2"/>
    <n v="0"/>
    <n v="0"/>
    <n v="0"/>
    <n v="0"/>
    <n v="0"/>
  </r>
  <r>
    <s v="TXN002895"/>
    <n v="3632.84"/>
    <n v="3632.84"/>
    <s v="SUCCESS"/>
    <s v="SUCCESS"/>
    <n v="1"/>
    <s v="found"/>
    <s v="Not Duplicate"/>
    <s v="match"/>
    <s v="match"/>
    <n v="0"/>
    <d v="2026-01-24T00:00:00"/>
    <n v="0"/>
    <s v="Within SLA"/>
    <x v="0"/>
    <n v="0"/>
    <n v="0"/>
    <n v="0"/>
    <n v="0"/>
    <n v="0"/>
  </r>
  <r>
    <s v="TXN002896"/>
    <n v="14210.44"/>
    <n v="14210.44"/>
    <s v="SUCCESS"/>
    <s v="SUCCESS"/>
    <n v="1"/>
    <s v="found"/>
    <s v="Not Duplicate"/>
    <s v="match"/>
    <s v="match"/>
    <n v="0"/>
    <d v="2026-01-27T00:00:00"/>
    <n v="2"/>
    <s v="Within SLA"/>
    <x v="1"/>
    <n v="0"/>
    <n v="0"/>
    <n v="0"/>
    <n v="0"/>
    <n v="0"/>
  </r>
  <r>
    <s v="TXN002897"/>
    <n v="50666.7"/>
    <n v="50666.7"/>
    <s v="SUCCESS"/>
    <s v="SUCCESS"/>
    <n v="1"/>
    <s v="found"/>
    <s v="Not Duplicate"/>
    <s v="match"/>
    <s v="match"/>
    <n v="0"/>
    <d v="2026-02-02T00:00:00"/>
    <n v="2"/>
    <s v="Within SLA"/>
    <x v="3"/>
    <n v="0"/>
    <n v="0"/>
    <n v="0"/>
    <n v="0"/>
    <n v="0"/>
  </r>
  <r>
    <s v="TXN002898"/>
    <n v="5071.46"/>
    <n v="5071.46"/>
    <s v="SUCCESS"/>
    <s v="SUCCESS"/>
    <n v="1"/>
    <s v="found"/>
    <s v="Not Duplicate"/>
    <s v="match"/>
    <s v="match"/>
    <n v="0"/>
    <d v="2026-03-22T00:00:00"/>
    <n v="2"/>
    <s v="Within SLA"/>
    <x v="2"/>
    <n v="0"/>
    <n v="0"/>
    <n v="0"/>
    <n v="0"/>
    <n v="0"/>
  </r>
  <r>
    <s v="TXN002899"/>
    <n v="6549.08"/>
    <n v="6549.08"/>
    <s v="SUCCESS"/>
    <s v="SUCCESS"/>
    <n v="1"/>
    <s v="found"/>
    <s v="Not Duplicate"/>
    <s v="match"/>
    <s v="match"/>
    <n v="0"/>
    <d v="2026-03-07T00:00:00"/>
    <n v="2"/>
    <s v="Within SLA"/>
    <x v="0"/>
    <n v="0"/>
    <n v="0"/>
    <n v="0"/>
    <n v="0"/>
    <n v="0"/>
  </r>
  <r>
    <s v="TXN002900"/>
    <n v="6104.74"/>
    <n v="6104.74"/>
    <s v="SUCCESS"/>
    <s v="SUCCESS"/>
    <n v="1"/>
    <s v="found"/>
    <s v="Not Duplicate"/>
    <s v="match"/>
    <s v="match"/>
    <n v="0"/>
    <d v="2026-02-23T00:00:00"/>
    <n v="2"/>
    <s v="Within SLA"/>
    <x v="1"/>
    <n v="0"/>
    <n v="0"/>
    <n v="0"/>
    <n v="0"/>
    <n v="0"/>
  </r>
  <r>
    <s v="TXN002901"/>
    <n v="6109.15"/>
    <n v="6109.15"/>
    <s v="SUCCESS"/>
    <s v="SUCCESS"/>
    <n v="1"/>
    <s v="found"/>
    <s v="Not Duplicate"/>
    <s v="match"/>
    <s v="match"/>
    <n v="0"/>
    <d v="2026-01-31T00:00:00"/>
    <n v="3"/>
    <s v="SLA Breached"/>
    <x v="1"/>
    <n v="0"/>
    <n v="0"/>
    <n v="0"/>
    <n v="0"/>
    <n v="1"/>
  </r>
  <r>
    <s v="TXN002902"/>
    <n v="13286.79"/>
    <n v="13286.79"/>
    <s v="SUCCESS"/>
    <s v="SUCCESS"/>
    <n v="1"/>
    <s v="found"/>
    <s v="Not Duplicate"/>
    <s v="match"/>
    <s v="match"/>
    <n v="0"/>
    <d v="2026-03-18T00:00:00"/>
    <n v="0"/>
    <s v="Within SLA"/>
    <x v="0"/>
    <n v="0"/>
    <n v="0"/>
    <n v="0"/>
    <n v="0"/>
    <n v="0"/>
  </r>
  <r>
    <s v="TXN002903"/>
    <n v="1153.5999999999999"/>
    <e v="#N/A"/>
    <s v="SUCCESS"/>
    <e v="#N/A"/>
    <n v="0"/>
    <s v="missing"/>
    <s v="Not Duplicate"/>
    <s v="not processed"/>
    <s v="not processed"/>
    <s v="missing"/>
    <s v="not processed"/>
    <s v="not processed"/>
    <s v="Not Processed"/>
    <x v="0"/>
    <n v="1"/>
    <n v="0"/>
    <n v="0"/>
    <n v="0"/>
    <n v="0"/>
  </r>
  <r>
    <s v="TXN002904"/>
    <n v="700.63"/>
    <n v="700.63"/>
    <s v="SUCCESS"/>
    <s v="SUCCESS"/>
    <n v="1"/>
    <s v="found"/>
    <s v="Not Duplicate"/>
    <s v="match"/>
    <s v="match"/>
    <n v="0"/>
    <d v="2026-01-23T00:00:00"/>
    <n v="2"/>
    <s v="Within SLA"/>
    <x v="3"/>
    <n v="0"/>
    <n v="0"/>
    <n v="0"/>
    <n v="0"/>
    <n v="0"/>
  </r>
  <r>
    <s v="TXN002905"/>
    <n v="1279.1099999999999"/>
    <n v="1279.1099999999999"/>
    <s v="SUCCESS"/>
    <s v="SUCCESS"/>
    <n v="1"/>
    <s v="found"/>
    <s v="Not Duplicate"/>
    <s v="match"/>
    <s v="match"/>
    <n v="0"/>
    <d v="2026-03-19T00:00:00"/>
    <n v="3"/>
    <s v="SLA Breached"/>
    <x v="0"/>
    <n v="0"/>
    <n v="0"/>
    <n v="0"/>
    <n v="0"/>
    <n v="1"/>
  </r>
  <r>
    <s v="TXN002906"/>
    <n v="735.97"/>
    <n v="735.97"/>
    <s v="SUCCESS"/>
    <s v="SUCCESS"/>
    <n v="1"/>
    <s v="found"/>
    <s v="Not Duplicate"/>
    <s v="match"/>
    <s v="match"/>
    <n v="0"/>
    <d v="2026-03-04T00:00:00"/>
    <n v="2"/>
    <s v="Within SLA"/>
    <x v="1"/>
    <n v="0"/>
    <n v="0"/>
    <n v="0"/>
    <n v="0"/>
    <n v="0"/>
  </r>
  <r>
    <s v="TXN002907"/>
    <n v="5974.95"/>
    <n v="5974.95"/>
    <s v="SUCCESS"/>
    <s v="SUCCESS"/>
    <n v="1"/>
    <s v="found"/>
    <s v="Not Duplicate"/>
    <s v="match"/>
    <s v="match"/>
    <n v="0"/>
    <d v="2026-01-27T00:00:00"/>
    <n v="1"/>
    <s v="Within SLA"/>
    <x v="2"/>
    <n v="0"/>
    <n v="0"/>
    <n v="0"/>
    <n v="0"/>
    <n v="0"/>
  </r>
  <r>
    <s v="TXN002908"/>
    <n v="2823.61"/>
    <n v="2823.61"/>
    <s v="SUCCESS"/>
    <s v="SUCCESS"/>
    <n v="1"/>
    <s v="found"/>
    <s v="Not Duplicate"/>
    <s v="match"/>
    <s v="match"/>
    <n v="0"/>
    <d v="2026-02-27T00:00:00"/>
    <n v="0"/>
    <s v="Within SLA"/>
    <x v="0"/>
    <n v="0"/>
    <n v="0"/>
    <n v="0"/>
    <n v="0"/>
    <n v="0"/>
  </r>
  <r>
    <s v="TXN002909"/>
    <n v="18943.97"/>
    <n v="18943.97"/>
    <s v="SUCCESS"/>
    <s v="SUCCESS"/>
    <n v="1"/>
    <s v="found"/>
    <s v="Not Duplicate"/>
    <s v="match"/>
    <s v="match"/>
    <n v="0"/>
    <d v="2026-01-04T00:00:00"/>
    <n v="1"/>
    <s v="Within SLA"/>
    <x v="3"/>
    <n v="0"/>
    <n v="0"/>
    <n v="0"/>
    <n v="0"/>
    <n v="0"/>
  </r>
  <r>
    <s v="TXN002910"/>
    <n v="5930.03"/>
    <n v="7116.04"/>
    <s v="SUCCESS"/>
    <s v="SUCCESS"/>
    <n v="1"/>
    <s v="found"/>
    <s v="Not Duplicate"/>
    <s v="mismatch"/>
    <s v="match"/>
    <n v="1186.0100000000002"/>
    <d v="2026-03-01T00:00:00"/>
    <n v="0"/>
    <s v="Within SLA"/>
    <x v="0"/>
    <n v="0"/>
    <n v="0"/>
    <n v="1"/>
    <n v="0"/>
    <n v="0"/>
  </r>
  <r>
    <s v="TXN002911"/>
    <n v="8353.84"/>
    <n v="8353.84"/>
    <s v="SUCCESS"/>
    <s v="SUCCESS"/>
    <n v="1"/>
    <s v="found"/>
    <s v="Not Duplicate"/>
    <s v="match"/>
    <s v="match"/>
    <n v="0"/>
    <d v="2026-02-28T00:00:00"/>
    <n v="0"/>
    <s v="Within SLA"/>
    <x v="0"/>
    <n v="0"/>
    <n v="0"/>
    <n v="0"/>
    <n v="0"/>
    <n v="0"/>
  </r>
  <r>
    <s v="TXN002912"/>
    <n v="1446.3"/>
    <n v="1446.3"/>
    <s v="SUCCESS"/>
    <s v="SUCCESS"/>
    <n v="1"/>
    <s v="found"/>
    <s v="Not Duplicate"/>
    <s v="match"/>
    <s v="match"/>
    <n v="0"/>
    <d v="2026-02-26T00:00:00"/>
    <n v="1"/>
    <s v="Within SLA"/>
    <x v="2"/>
    <n v="0"/>
    <n v="0"/>
    <n v="0"/>
    <n v="0"/>
    <n v="0"/>
  </r>
  <r>
    <s v="TXN002913"/>
    <n v="18310.990000000002"/>
    <n v="18310.990000000002"/>
    <s v="SUCCESS"/>
    <s v="SUCCESS"/>
    <n v="1"/>
    <s v="found"/>
    <s v="Not Duplicate"/>
    <s v="match"/>
    <s v="match"/>
    <n v="0"/>
    <d v="2026-01-07T00:00:00"/>
    <n v="1"/>
    <s v="Within SLA"/>
    <x v="0"/>
    <n v="0"/>
    <n v="0"/>
    <n v="0"/>
    <n v="0"/>
    <n v="0"/>
  </r>
  <r>
    <s v="TXN002914"/>
    <n v="6285.99"/>
    <n v="6285.99"/>
    <s v="SUCCESS"/>
    <s v="SUCCESS"/>
    <n v="1"/>
    <s v="found"/>
    <s v="Not Duplicate"/>
    <s v="match"/>
    <s v="match"/>
    <n v="0"/>
    <d v="2026-02-20T00:00:00"/>
    <n v="2"/>
    <s v="Within SLA"/>
    <x v="0"/>
    <n v="0"/>
    <n v="0"/>
    <n v="0"/>
    <n v="0"/>
    <n v="0"/>
  </r>
  <r>
    <s v="TXN002915"/>
    <n v="2361.4"/>
    <n v="2361.4"/>
    <s v="SUCCESS"/>
    <s v="SUCCESS"/>
    <n v="1"/>
    <s v="found"/>
    <s v="Not Duplicate"/>
    <s v="match"/>
    <s v="match"/>
    <n v="0"/>
    <d v="2026-01-22T00:00:00"/>
    <n v="2"/>
    <s v="Within SLA"/>
    <x v="2"/>
    <n v="0"/>
    <n v="0"/>
    <n v="0"/>
    <n v="0"/>
    <n v="0"/>
  </r>
  <r>
    <s v="TXN002916"/>
    <n v="814.99"/>
    <n v="814.99"/>
    <s v="SUCCESS"/>
    <s v="SUCCESS"/>
    <n v="1"/>
    <s v="found"/>
    <s v="Not Duplicate"/>
    <s v="match"/>
    <s v="match"/>
    <n v="0"/>
    <d v="2026-03-16T00:00:00"/>
    <n v="3"/>
    <s v="SLA Breached"/>
    <x v="2"/>
    <n v="0"/>
    <n v="0"/>
    <n v="0"/>
    <n v="0"/>
    <n v="1"/>
  </r>
  <r>
    <s v="TXN002917"/>
    <n v="5194.46"/>
    <n v="5194.46"/>
    <s v="SUCCESS"/>
    <s v="SUCCESS"/>
    <n v="1"/>
    <s v="found"/>
    <s v="Not Duplicate"/>
    <s v="match"/>
    <s v="match"/>
    <n v="0"/>
    <d v="2026-01-18T00:00:00"/>
    <n v="2"/>
    <s v="Within SLA"/>
    <x v="0"/>
    <n v="0"/>
    <n v="0"/>
    <n v="0"/>
    <n v="0"/>
    <n v="0"/>
  </r>
  <r>
    <s v="TXN002918"/>
    <n v="43331.21"/>
    <n v="43331.21"/>
    <s v="SUCCESS"/>
    <s v="SUCCESS"/>
    <n v="1"/>
    <s v="found"/>
    <s v="Not Duplicate"/>
    <s v="match"/>
    <s v="match"/>
    <n v="0"/>
    <d v="2026-03-04T00:00:00"/>
    <n v="3"/>
    <s v="SLA Breached"/>
    <x v="4"/>
    <n v="0"/>
    <n v="0"/>
    <n v="0"/>
    <n v="0"/>
    <n v="1"/>
  </r>
  <r>
    <s v="TXN002919"/>
    <n v="471.13"/>
    <n v="471.13"/>
    <s v="SUCCESS"/>
    <s v="SUCCESS"/>
    <n v="1"/>
    <s v="found"/>
    <s v="Not Duplicate"/>
    <s v="match"/>
    <s v="match"/>
    <n v="0"/>
    <d v="2026-02-16T00:00:00"/>
    <n v="3"/>
    <s v="SLA Breached"/>
    <x v="2"/>
    <n v="0"/>
    <n v="0"/>
    <n v="0"/>
    <n v="0"/>
    <n v="1"/>
  </r>
  <r>
    <s v="TXN002920"/>
    <n v="4919.93"/>
    <n v="4919.93"/>
    <s v="SUCCESS"/>
    <s v="SUCCESS"/>
    <n v="1"/>
    <s v="found"/>
    <s v="Not Duplicate"/>
    <s v="match"/>
    <s v="match"/>
    <n v="0"/>
    <d v="2026-03-10T00:00:00"/>
    <n v="3"/>
    <s v="SLA Breached"/>
    <x v="0"/>
    <n v="0"/>
    <n v="0"/>
    <n v="0"/>
    <n v="0"/>
    <n v="1"/>
  </r>
  <r>
    <s v="TXN002921"/>
    <n v="11042.25"/>
    <n v="11042.25"/>
    <s v="SUCCESS"/>
    <s v="SUCCESS"/>
    <n v="1"/>
    <s v="found"/>
    <s v="Not Duplicate"/>
    <s v="match"/>
    <s v="match"/>
    <n v="0"/>
    <d v="2026-01-29T00:00:00"/>
    <n v="1"/>
    <s v="Within SLA"/>
    <x v="1"/>
    <n v="0"/>
    <n v="0"/>
    <n v="0"/>
    <n v="0"/>
    <n v="0"/>
  </r>
  <r>
    <s v="TXN002922"/>
    <n v="2487.9499999999998"/>
    <n v="2487.9499999999998"/>
    <s v="SUCCESS"/>
    <s v="SUCCESS"/>
    <n v="1"/>
    <s v="found"/>
    <s v="Not Duplicate"/>
    <s v="match"/>
    <s v="match"/>
    <n v="0"/>
    <d v="2026-01-29T00:00:00"/>
    <n v="3"/>
    <s v="SLA Breached"/>
    <x v="2"/>
    <n v="0"/>
    <n v="0"/>
    <n v="0"/>
    <n v="0"/>
    <n v="1"/>
  </r>
  <r>
    <s v="TXN002923"/>
    <n v="1312.18"/>
    <n v="1312.18"/>
    <s v="SUCCESS"/>
    <s v="SUCCESS"/>
    <n v="1"/>
    <s v="found"/>
    <s v="Not Duplicate"/>
    <s v="match"/>
    <s v="match"/>
    <n v="0"/>
    <d v="2026-02-03T00:00:00"/>
    <n v="0"/>
    <s v="Within SLA"/>
    <x v="0"/>
    <n v="0"/>
    <n v="0"/>
    <n v="0"/>
    <n v="0"/>
    <n v="0"/>
  </r>
  <r>
    <s v="TXN002924"/>
    <n v="1032.58"/>
    <n v="1032.58"/>
    <s v="SUCCESS"/>
    <s v="SUCCESS"/>
    <n v="1"/>
    <s v="found"/>
    <s v="Not Duplicate"/>
    <s v="match"/>
    <s v="match"/>
    <n v="0"/>
    <d v="2026-02-10T00:00:00"/>
    <n v="1"/>
    <s v="Within SLA"/>
    <x v="2"/>
    <n v="0"/>
    <n v="0"/>
    <n v="0"/>
    <n v="0"/>
    <n v="0"/>
  </r>
  <r>
    <s v="TXN002925"/>
    <n v="8207.2999999999993"/>
    <n v="8207.2999999999993"/>
    <s v="SUCCESS"/>
    <s v="SUCCESS"/>
    <n v="1"/>
    <s v="found"/>
    <s v="Not Duplicate"/>
    <s v="match"/>
    <s v="match"/>
    <n v="0"/>
    <d v="2026-02-20T00:00:00"/>
    <n v="3"/>
    <s v="SLA Breached"/>
    <x v="0"/>
    <n v="0"/>
    <n v="0"/>
    <n v="0"/>
    <n v="0"/>
    <n v="1"/>
  </r>
  <r>
    <s v="TXN002926"/>
    <n v="4634.97"/>
    <n v="4634.97"/>
    <s v="SUCCESS"/>
    <s v="SUCCESS"/>
    <n v="1"/>
    <s v="found"/>
    <s v="Not Duplicate"/>
    <s v="match"/>
    <s v="match"/>
    <n v="0"/>
    <d v="2026-01-12T00:00:00"/>
    <n v="3"/>
    <s v="SLA Breached"/>
    <x v="3"/>
    <n v="0"/>
    <n v="0"/>
    <n v="0"/>
    <n v="0"/>
    <n v="1"/>
  </r>
  <r>
    <s v="TXN002927"/>
    <n v="4532.2700000000004"/>
    <n v="4532.2700000000004"/>
    <s v="SUCCESS"/>
    <s v="SUCCESS"/>
    <n v="1"/>
    <s v="found"/>
    <s v="Not Duplicate"/>
    <s v="match"/>
    <s v="match"/>
    <n v="0"/>
    <d v="2026-01-16T00:00:00"/>
    <n v="2"/>
    <s v="Within SLA"/>
    <x v="2"/>
    <n v="0"/>
    <n v="0"/>
    <n v="0"/>
    <n v="0"/>
    <n v="0"/>
  </r>
  <r>
    <s v="TXN002928"/>
    <n v="3852.98"/>
    <n v="3852.98"/>
    <s v="SUCCESS"/>
    <s v="SUCCESS"/>
    <n v="1"/>
    <s v="found"/>
    <s v="Not Duplicate"/>
    <s v="match"/>
    <s v="match"/>
    <n v="0"/>
    <d v="2026-03-03T00:00:00"/>
    <n v="2"/>
    <s v="Within SLA"/>
    <x v="3"/>
    <n v="0"/>
    <n v="0"/>
    <n v="0"/>
    <n v="0"/>
    <n v="0"/>
  </r>
  <r>
    <s v="TXN002929"/>
    <n v="23951.35"/>
    <n v="23951.35"/>
    <s v="SUCCESS"/>
    <s v="SUCCESS"/>
    <n v="1"/>
    <s v="found"/>
    <s v="Not Duplicate"/>
    <s v="match"/>
    <s v="match"/>
    <n v="0"/>
    <d v="2026-02-11T00:00:00"/>
    <n v="1"/>
    <s v="Within SLA"/>
    <x v="2"/>
    <n v="0"/>
    <n v="0"/>
    <n v="0"/>
    <n v="0"/>
    <n v="0"/>
  </r>
  <r>
    <s v="TXN002930"/>
    <n v="4406.88"/>
    <n v="4406.88"/>
    <s v="SUCCESS"/>
    <s v="SUCCESS"/>
    <n v="1"/>
    <s v="found"/>
    <s v="Not Duplicate"/>
    <s v="match"/>
    <s v="match"/>
    <n v="0"/>
    <d v="2026-03-10T00:00:00"/>
    <n v="0"/>
    <s v="Within SLA"/>
    <x v="3"/>
    <n v="0"/>
    <n v="0"/>
    <n v="0"/>
    <n v="0"/>
    <n v="0"/>
  </r>
  <r>
    <s v="TXN002931"/>
    <n v="3835.02"/>
    <n v="3835.02"/>
    <s v="SUCCESS"/>
    <s v="SUCCESS"/>
    <n v="1"/>
    <s v="found"/>
    <s v="Not Duplicate"/>
    <s v="match"/>
    <s v="match"/>
    <n v="0"/>
    <d v="2026-03-05T00:00:00"/>
    <n v="2"/>
    <s v="Within SLA"/>
    <x v="0"/>
    <n v="0"/>
    <n v="0"/>
    <n v="0"/>
    <n v="0"/>
    <n v="0"/>
  </r>
  <r>
    <s v="TXN002932"/>
    <n v="6772.57"/>
    <n v="6772.57"/>
    <s v="SUCCESS"/>
    <s v="SUCCESS"/>
    <n v="1"/>
    <s v="found"/>
    <s v="Not Duplicate"/>
    <s v="match"/>
    <s v="match"/>
    <n v="0"/>
    <d v="2026-03-30T00:00:00"/>
    <n v="5"/>
    <s v="SLA Breached"/>
    <x v="0"/>
    <n v="0"/>
    <n v="0"/>
    <n v="0"/>
    <n v="0"/>
    <n v="1"/>
  </r>
  <r>
    <s v="TXN002933"/>
    <n v="1478.24"/>
    <n v="1478.24"/>
    <s v="SUCCESS"/>
    <s v="SUCCESS"/>
    <n v="1"/>
    <s v="found"/>
    <s v="Not Duplicate"/>
    <s v="match"/>
    <s v="match"/>
    <n v="0"/>
    <d v="2026-02-17T00:00:00"/>
    <n v="2"/>
    <s v="Within SLA"/>
    <x v="2"/>
    <n v="0"/>
    <n v="0"/>
    <n v="0"/>
    <n v="0"/>
    <n v="0"/>
  </r>
  <r>
    <s v="TXN002934"/>
    <n v="6723.92"/>
    <n v="6723.92"/>
    <s v="SUCCESS"/>
    <s v="SUCCESS"/>
    <n v="1"/>
    <s v="found"/>
    <s v="Not Duplicate"/>
    <s v="match"/>
    <s v="match"/>
    <n v="0"/>
    <d v="2026-01-11T00:00:00"/>
    <n v="3"/>
    <s v="SLA Breached"/>
    <x v="0"/>
    <n v="0"/>
    <n v="0"/>
    <n v="0"/>
    <n v="0"/>
    <n v="1"/>
  </r>
  <r>
    <s v="TXN002935"/>
    <n v="14583.48"/>
    <n v="14583.48"/>
    <s v="SUCCESS"/>
    <s v="SUCCESS"/>
    <n v="1"/>
    <s v="found"/>
    <s v="Not Duplicate"/>
    <s v="match"/>
    <s v="match"/>
    <n v="0"/>
    <d v="2026-03-22T00:00:00"/>
    <n v="0"/>
    <s v="Within SLA"/>
    <x v="0"/>
    <n v="0"/>
    <n v="0"/>
    <n v="0"/>
    <n v="0"/>
    <n v="0"/>
  </r>
  <r>
    <s v="TXN002936"/>
    <n v="11220.52"/>
    <n v="11220.52"/>
    <s v="FAILED"/>
    <s v="FAILED"/>
    <n v="1"/>
    <s v="found"/>
    <s v="Not Duplicate"/>
    <s v="match"/>
    <s v="match"/>
    <n v="0"/>
    <d v="2026-02-25T00:00:00"/>
    <n v="0"/>
    <s v="Within SLA"/>
    <x v="2"/>
    <n v="0"/>
    <n v="0"/>
    <n v="0"/>
    <n v="0"/>
    <n v="0"/>
  </r>
  <r>
    <s v="TXN002937"/>
    <n v="5541.38"/>
    <n v="5541.38"/>
    <s v="SUCCESS"/>
    <s v="SUCCESS"/>
    <n v="1"/>
    <s v="found"/>
    <s v="Not Duplicate"/>
    <s v="match"/>
    <s v="match"/>
    <n v="0"/>
    <d v="2026-02-05T00:00:00"/>
    <n v="2"/>
    <s v="Within SLA"/>
    <x v="0"/>
    <n v="0"/>
    <n v="0"/>
    <n v="0"/>
    <n v="0"/>
    <n v="0"/>
  </r>
  <r>
    <s v="TXN002938"/>
    <n v="3634.81"/>
    <n v="3634.81"/>
    <s v="SUCCESS"/>
    <s v="SUCCESS"/>
    <n v="1"/>
    <s v="found"/>
    <s v="Not Duplicate"/>
    <s v="match"/>
    <s v="match"/>
    <n v="0"/>
    <d v="2026-03-14T00:00:00"/>
    <n v="3"/>
    <s v="SLA Breached"/>
    <x v="2"/>
    <n v="0"/>
    <n v="0"/>
    <n v="0"/>
    <n v="0"/>
    <n v="1"/>
  </r>
  <r>
    <s v="TXN002939"/>
    <n v="17892"/>
    <n v="17892"/>
    <s v="SUCCESS"/>
    <s v="SUCCESS"/>
    <n v="1"/>
    <s v="found"/>
    <s v="Not Duplicate"/>
    <s v="match"/>
    <s v="match"/>
    <n v="0"/>
    <d v="2026-03-02T00:00:00"/>
    <n v="0"/>
    <s v="Within SLA"/>
    <x v="0"/>
    <n v="0"/>
    <n v="0"/>
    <n v="0"/>
    <n v="0"/>
    <n v="0"/>
  </r>
  <r>
    <s v="TXN002940"/>
    <n v="2799.31"/>
    <n v="2799.31"/>
    <s v="SUCCESS"/>
    <s v="SUCCESS"/>
    <n v="1"/>
    <s v="found"/>
    <s v="Not Duplicate"/>
    <s v="match"/>
    <s v="match"/>
    <n v="0"/>
    <d v="2026-01-29T00:00:00"/>
    <n v="1"/>
    <s v="Within SLA"/>
    <x v="2"/>
    <n v="0"/>
    <n v="0"/>
    <n v="0"/>
    <n v="0"/>
    <n v="0"/>
  </r>
  <r>
    <s v="TXN002941"/>
    <n v="4494.74"/>
    <n v="4494.74"/>
    <s v="SUCCESS"/>
    <s v="SUCCESS"/>
    <n v="1"/>
    <s v="found"/>
    <s v="Not Duplicate"/>
    <s v="match"/>
    <s v="match"/>
    <n v="0"/>
    <d v="2026-04-01T00:00:00"/>
    <n v="2"/>
    <s v="Within SLA"/>
    <x v="1"/>
    <n v="0"/>
    <n v="0"/>
    <n v="0"/>
    <n v="0"/>
    <n v="0"/>
  </r>
  <r>
    <s v="TXN002942"/>
    <n v="9847.65"/>
    <n v="9847.65"/>
    <s v="REVERSED"/>
    <s v="REVERSED"/>
    <n v="1"/>
    <s v="found"/>
    <s v="Not Duplicate"/>
    <s v="match"/>
    <s v="match"/>
    <n v="0"/>
    <d v="2026-02-12T00:00:00"/>
    <n v="0"/>
    <s v="Within SLA"/>
    <x v="0"/>
    <n v="0"/>
    <n v="0"/>
    <n v="0"/>
    <n v="0"/>
    <n v="0"/>
  </r>
  <r>
    <s v="TXN002943"/>
    <n v="39283.49"/>
    <n v="39283.49"/>
    <s v="SUCCESS"/>
    <s v="SUCCESS"/>
    <n v="1"/>
    <s v="found"/>
    <s v="Not Duplicate"/>
    <s v="match"/>
    <s v="match"/>
    <n v="0"/>
    <d v="2026-02-21T00:00:00"/>
    <n v="1"/>
    <s v="Within SLA"/>
    <x v="2"/>
    <n v="0"/>
    <n v="0"/>
    <n v="0"/>
    <n v="0"/>
    <n v="0"/>
  </r>
  <r>
    <s v="TXN002944"/>
    <n v="12559.86"/>
    <n v="12559.86"/>
    <s v="SUCCESS"/>
    <s v="SUCCESS"/>
    <n v="1"/>
    <s v="found"/>
    <s v="Not Duplicate"/>
    <s v="match"/>
    <s v="match"/>
    <n v="0"/>
    <d v="2026-02-19T00:00:00"/>
    <n v="3"/>
    <s v="SLA Breached"/>
    <x v="0"/>
    <n v="0"/>
    <n v="0"/>
    <n v="0"/>
    <n v="0"/>
    <n v="1"/>
  </r>
  <r>
    <s v="TXN002945"/>
    <n v="3459.21"/>
    <n v="3459.21"/>
    <s v="SUCCESS"/>
    <s v="SUCCESS"/>
    <n v="1"/>
    <s v="found"/>
    <s v="Not Duplicate"/>
    <s v="match"/>
    <s v="match"/>
    <n v="0"/>
    <d v="2026-04-05T00:00:00"/>
    <n v="5"/>
    <s v="SLA Breached"/>
    <x v="0"/>
    <n v="0"/>
    <n v="0"/>
    <n v="0"/>
    <n v="0"/>
    <n v="1"/>
  </r>
  <r>
    <s v="TXN002946"/>
    <n v="31610.97"/>
    <n v="31610.97"/>
    <s v="SUCCESS"/>
    <s v="SUCCESS"/>
    <n v="1"/>
    <s v="found"/>
    <s v="Not Duplicate"/>
    <s v="match"/>
    <s v="match"/>
    <n v="0"/>
    <d v="2026-02-12T00:00:00"/>
    <n v="1"/>
    <s v="Within SLA"/>
    <x v="0"/>
    <n v="0"/>
    <n v="0"/>
    <n v="0"/>
    <n v="0"/>
    <n v="0"/>
  </r>
  <r>
    <s v="TXN002947"/>
    <n v="3162.7"/>
    <n v="3162.7"/>
    <s v="SUCCESS"/>
    <s v="SUCCESS"/>
    <n v="1"/>
    <s v="found"/>
    <s v="Not Duplicate"/>
    <s v="match"/>
    <s v="match"/>
    <n v="0"/>
    <d v="2026-01-21T00:00:00"/>
    <n v="0"/>
    <s v="Within SLA"/>
    <x v="0"/>
    <n v="0"/>
    <n v="0"/>
    <n v="0"/>
    <n v="0"/>
    <n v="0"/>
  </r>
  <r>
    <s v="TXN002948"/>
    <n v="13424.42"/>
    <n v="13424.42"/>
    <s v="SUCCESS"/>
    <s v="SUCCESS"/>
    <n v="1"/>
    <s v="found"/>
    <s v="Not Duplicate"/>
    <s v="match"/>
    <s v="match"/>
    <n v="0"/>
    <d v="2026-01-06T00:00:00"/>
    <n v="1"/>
    <s v="Within SLA"/>
    <x v="0"/>
    <n v="0"/>
    <n v="0"/>
    <n v="0"/>
    <n v="0"/>
    <n v="0"/>
  </r>
  <r>
    <s v="TXN002949"/>
    <n v="1086.06"/>
    <n v="1086.06"/>
    <s v="SUCCESS"/>
    <s v="SUCCESS"/>
    <n v="1"/>
    <s v="found"/>
    <s v="Not Duplicate"/>
    <s v="match"/>
    <s v="match"/>
    <n v="0"/>
    <d v="2026-02-27T00:00:00"/>
    <n v="1"/>
    <s v="Within SLA"/>
    <x v="2"/>
    <n v="0"/>
    <n v="0"/>
    <n v="0"/>
    <n v="0"/>
    <n v="0"/>
  </r>
  <r>
    <s v="TXN002950"/>
    <n v="438.96"/>
    <n v="438.96"/>
    <s v="SUCCESS"/>
    <s v="SUCCESS"/>
    <n v="1"/>
    <s v="found"/>
    <s v="Not Duplicate"/>
    <s v="match"/>
    <s v="match"/>
    <n v="0"/>
    <d v="2026-03-28T00:00:00"/>
    <n v="2"/>
    <s v="Within SLA"/>
    <x v="3"/>
    <n v="0"/>
    <n v="0"/>
    <n v="0"/>
    <n v="0"/>
    <n v="0"/>
  </r>
  <r>
    <s v="TXN002951"/>
    <n v="2369.5100000000002"/>
    <n v="2369.5100000000002"/>
    <s v="SUCCESS"/>
    <s v="SUCCESS"/>
    <n v="1"/>
    <s v="found"/>
    <s v="Not Duplicate"/>
    <s v="match"/>
    <s v="match"/>
    <n v="0"/>
    <d v="2026-02-05T00:00:00"/>
    <n v="0"/>
    <s v="Within SLA"/>
    <x v="0"/>
    <n v="0"/>
    <n v="0"/>
    <n v="0"/>
    <n v="0"/>
    <n v="0"/>
  </r>
  <r>
    <s v="TXN002952"/>
    <n v="1074.96"/>
    <n v="1074.96"/>
    <s v="FAILED"/>
    <s v="FAILED"/>
    <n v="1"/>
    <s v="found"/>
    <s v="Not Duplicate"/>
    <s v="match"/>
    <s v="match"/>
    <n v="0"/>
    <d v="2026-03-18T00:00:00"/>
    <n v="2"/>
    <s v="Within SLA"/>
    <x v="2"/>
    <n v="0"/>
    <n v="0"/>
    <n v="0"/>
    <n v="0"/>
    <n v="0"/>
  </r>
  <r>
    <s v="TXN002953"/>
    <n v="781.01"/>
    <n v="781.01"/>
    <s v="SUCCESS"/>
    <s v="SUCCESS"/>
    <n v="1"/>
    <s v="found"/>
    <s v="Not Duplicate"/>
    <s v="match"/>
    <s v="match"/>
    <n v="0"/>
    <d v="2026-01-09T00:00:00"/>
    <n v="2"/>
    <s v="Within SLA"/>
    <x v="3"/>
    <n v="0"/>
    <n v="0"/>
    <n v="0"/>
    <n v="0"/>
    <n v="0"/>
  </r>
  <r>
    <s v="TXN002954"/>
    <n v="46780.51"/>
    <n v="46780.51"/>
    <s v="SUCCESS"/>
    <s v="SUCCESS"/>
    <n v="1"/>
    <s v="found"/>
    <s v="Not Duplicate"/>
    <s v="match"/>
    <s v="match"/>
    <n v="0"/>
    <d v="2026-03-24T00:00:00"/>
    <n v="0"/>
    <s v="Within SLA"/>
    <x v="3"/>
    <n v="0"/>
    <n v="0"/>
    <n v="0"/>
    <n v="0"/>
    <n v="0"/>
  </r>
  <r>
    <s v="TXN002955"/>
    <n v="14128.68"/>
    <n v="14128.68"/>
    <s v="SUCCESS"/>
    <s v="SUCCESS"/>
    <n v="1"/>
    <s v="found"/>
    <s v="Not Duplicate"/>
    <s v="match"/>
    <s v="match"/>
    <n v="0"/>
    <d v="2026-01-28T00:00:00"/>
    <n v="0"/>
    <s v="Within SLA"/>
    <x v="1"/>
    <n v="0"/>
    <n v="0"/>
    <n v="0"/>
    <n v="0"/>
    <n v="0"/>
  </r>
  <r>
    <s v="TXN002956"/>
    <n v="10511.19"/>
    <n v="10511.19"/>
    <s v="SUCCESS"/>
    <s v="SUCCESS"/>
    <n v="1"/>
    <s v="found"/>
    <s v="Not Duplicate"/>
    <s v="match"/>
    <s v="match"/>
    <n v="0"/>
    <d v="2026-01-07T00:00:00"/>
    <n v="1"/>
    <s v="Within SLA"/>
    <x v="0"/>
    <n v="0"/>
    <n v="0"/>
    <n v="0"/>
    <n v="0"/>
    <n v="0"/>
  </r>
  <r>
    <s v="TXN002957"/>
    <n v="28782.95"/>
    <e v="#N/A"/>
    <s v="SUCCESS"/>
    <e v="#N/A"/>
    <n v="0"/>
    <s v="missing"/>
    <s v="Not Duplicate"/>
    <s v="not processed"/>
    <s v="not processed"/>
    <s v="missing"/>
    <s v="not processed"/>
    <s v="not processed"/>
    <s v="Not Processed"/>
    <x v="0"/>
    <n v="1"/>
    <n v="0"/>
    <n v="0"/>
    <n v="0"/>
    <n v="0"/>
  </r>
  <r>
    <s v="TXN002958"/>
    <n v="265.58999999999997"/>
    <n v="265.58999999999997"/>
    <s v="SUCCESS"/>
    <s v="SUCCESS"/>
    <n v="1"/>
    <s v="found"/>
    <s v="Not Duplicate"/>
    <s v="match"/>
    <s v="match"/>
    <n v="0"/>
    <d v="2026-03-07T00:00:00"/>
    <n v="0"/>
    <s v="Within SLA"/>
    <x v="0"/>
    <n v="0"/>
    <n v="0"/>
    <n v="0"/>
    <n v="0"/>
    <n v="0"/>
  </r>
  <r>
    <s v="TXN002959"/>
    <n v="2008.82"/>
    <n v="2008.82"/>
    <s v="SUCCESS"/>
    <s v="SUCCESS"/>
    <n v="1"/>
    <s v="found"/>
    <s v="Not Duplicate"/>
    <s v="match"/>
    <s v="match"/>
    <n v="0"/>
    <d v="2026-03-30T00:00:00"/>
    <n v="3"/>
    <s v="SLA Breached"/>
    <x v="0"/>
    <n v="0"/>
    <n v="0"/>
    <n v="0"/>
    <n v="0"/>
    <n v="1"/>
  </r>
  <r>
    <s v="TXN002960"/>
    <n v="4913.93"/>
    <n v="4913.93"/>
    <s v="SUCCESS"/>
    <s v="SUCCESS"/>
    <n v="1"/>
    <s v="found"/>
    <s v="Not Duplicate"/>
    <s v="match"/>
    <s v="match"/>
    <n v="0"/>
    <d v="2026-02-18T00:00:00"/>
    <n v="0"/>
    <s v="Within SLA"/>
    <x v="0"/>
    <n v="0"/>
    <n v="0"/>
    <n v="0"/>
    <n v="0"/>
    <n v="0"/>
  </r>
  <r>
    <s v="TXN002961"/>
    <n v="9384.48"/>
    <n v="9384.48"/>
    <s v="SUCCESS"/>
    <s v="SUCCESS"/>
    <n v="1"/>
    <s v="found"/>
    <s v="Not Duplicate"/>
    <s v="match"/>
    <s v="match"/>
    <n v="0"/>
    <d v="2026-02-17T00:00:00"/>
    <n v="3"/>
    <s v="SLA Breached"/>
    <x v="0"/>
    <n v="0"/>
    <n v="0"/>
    <n v="0"/>
    <n v="0"/>
    <n v="1"/>
  </r>
  <r>
    <s v="TXN002962"/>
    <n v="930.82"/>
    <n v="930.82"/>
    <s v="SUCCESS"/>
    <s v="SUCCESS"/>
    <n v="1"/>
    <s v="found"/>
    <s v="Not Duplicate"/>
    <s v="match"/>
    <s v="match"/>
    <n v="0"/>
    <d v="2026-01-29T00:00:00"/>
    <n v="0"/>
    <s v="Within SLA"/>
    <x v="0"/>
    <n v="0"/>
    <n v="0"/>
    <n v="0"/>
    <n v="0"/>
    <n v="0"/>
  </r>
  <r>
    <s v="TXN002963"/>
    <n v="21575.06"/>
    <n v="21575.06"/>
    <s v="SUCCESS"/>
    <s v="SUCCESS"/>
    <n v="1"/>
    <s v="found"/>
    <s v="Not Duplicate"/>
    <s v="match"/>
    <s v="match"/>
    <n v="0"/>
    <d v="2026-03-04T00:00:00"/>
    <n v="2"/>
    <s v="Within SLA"/>
    <x v="3"/>
    <n v="0"/>
    <n v="0"/>
    <n v="0"/>
    <n v="0"/>
    <n v="0"/>
  </r>
  <r>
    <s v="TXN002964"/>
    <n v="24871.56"/>
    <n v="24871.56"/>
    <s v="SUCCESS"/>
    <s v="SUCCESS"/>
    <n v="1"/>
    <s v="found"/>
    <s v="Not Duplicate"/>
    <s v="match"/>
    <s v="match"/>
    <n v="0"/>
    <d v="2026-01-23T00:00:00"/>
    <n v="2"/>
    <s v="Within SLA"/>
    <x v="0"/>
    <n v="0"/>
    <n v="0"/>
    <n v="0"/>
    <n v="0"/>
    <n v="0"/>
  </r>
  <r>
    <s v="TXN002965"/>
    <n v="2640.32"/>
    <n v="2640.32"/>
    <s v="SUCCESS"/>
    <s v="SUCCESS"/>
    <n v="1"/>
    <s v="found"/>
    <s v="Not Duplicate"/>
    <s v="match"/>
    <s v="match"/>
    <n v="0"/>
    <d v="2026-01-13T00:00:00"/>
    <n v="2"/>
    <s v="Within SLA"/>
    <x v="2"/>
    <n v="0"/>
    <n v="0"/>
    <n v="0"/>
    <n v="0"/>
    <n v="0"/>
  </r>
  <r>
    <s v="TXN002966"/>
    <n v="25903.77"/>
    <n v="25903.77"/>
    <s v="SUCCESS"/>
    <s v="SUCCESS"/>
    <n v="1"/>
    <s v="found"/>
    <s v="Not Duplicate"/>
    <s v="match"/>
    <s v="match"/>
    <n v="0"/>
    <d v="2026-02-08T00:00:00"/>
    <n v="0"/>
    <s v="Within SLA"/>
    <x v="1"/>
    <n v="0"/>
    <n v="0"/>
    <n v="0"/>
    <n v="0"/>
    <n v="0"/>
  </r>
  <r>
    <s v="TXN002967"/>
    <n v="3422.26"/>
    <n v="3422.26"/>
    <s v="SUCCESS"/>
    <s v="SUCCESS"/>
    <n v="1"/>
    <s v="found"/>
    <s v="Not Duplicate"/>
    <s v="match"/>
    <s v="match"/>
    <n v="0"/>
    <d v="2026-03-06T00:00:00"/>
    <n v="3"/>
    <s v="SLA Breached"/>
    <x v="3"/>
    <n v="0"/>
    <n v="0"/>
    <n v="0"/>
    <n v="0"/>
    <n v="1"/>
  </r>
  <r>
    <s v="TXN002968"/>
    <n v="6176.34"/>
    <n v="6176.34"/>
    <s v="SUCCESS"/>
    <s v="SUCCESS"/>
    <n v="1"/>
    <s v="found"/>
    <s v="Not Duplicate"/>
    <s v="match"/>
    <s v="match"/>
    <n v="0"/>
    <d v="2026-02-02T00:00:00"/>
    <n v="2"/>
    <s v="Within SLA"/>
    <x v="3"/>
    <n v="0"/>
    <n v="0"/>
    <n v="0"/>
    <n v="0"/>
    <n v="0"/>
  </r>
  <r>
    <s v="TXN002969"/>
    <n v="1721"/>
    <e v="#N/A"/>
    <s v="SUCCESS"/>
    <e v="#N/A"/>
    <n v="0"/>
    <s v="missing"/>
    <s v="Not Duplicate"/>
    <s v="not processed"/>
    <s v="not processed"/>
    <s v="missing"/>
    <s v="not processed"/>
    <s v="not processed"/>
    <s v="Not Processed"/>
    <x v="1"/>
    <n v="1"/>
    <n v="0"/>
    <n v="0"/>
    <n v="0"/>
    <n v="0"/>
  </r>
  <r>
    <s v="TXN002970"/>
    <n v="1267.52"/>
    <n v="1267.52"/>
    <s v="SUCCESS"/>
    <s v="SUCCESS"/>
    <n v="1"/>
    <s v="found"/>
    <s v="Not Duplicate"/>
    <s v="match"/>
    <s v="match"/>
    <n v="0"/>
    <d v="2026-01-28T00:00:00"/>
    <n v="3"/>
    <s v="SLA Breached"/>
    <x v="0"/>
    <n v="0"/>
    <n v="0"/>
    <n v="0"/>
    <n v="0"/>
    <n v="1"/>
  </r>
  <r>
    <s v="TXN002971"/>
    <n v="4813.6000000000004"/>
    <n v="4813.6000000000004"/>
    <s v="SUCCESS"/>
    <s v="SUCCESS"/>
    <n v="1"/>
    <s v="found"/>
    <s v="Not Duplicate"/>
    <s v="match"/>
    <s v="match"/>
    <n v="0"/>
    <d v="2026-02-28T00:00:00"/>
    <n v="0"/>
    <s v="Within SLA"/>
    <x v="2"/>
    <n v="0"/>
    <n v="0"/>
    <n v="0"/>
    <n v="0"/>
    <n v="0"/>
  </r>
  <r>
    <s v="TXN002972"/>
    <n v="3637.52"/>
    <n v="3637.52"/>
    <s v="SUCCESS"/>
    <s v="SUCCESS"/>
    <n v="1"/>
    <s v="found"/>
    <s v="Not Duplicate"/>
    <s v="match"/>
    <s v="match"/>
    <n v="0"/>
    <d v="2026-02-17T00:00:00"/>
    <n v="1"/>
    <s v="Within SLA"/>
    <x v="0"/>
    <n v="0"/>
    <n v="0"/>
    <n v="0"/>
    <n v="0"/>
    <n v="0"/>
  </r>
  <r>
    <s v="TXN002973"/>
    <n v="27852.41"/>
    <n v="27852.41"/>
    <s v="SUCCESS"/>
    <s v="SUCCESS"/>
    <n v="1"/>
    <s v="found"/>
    <s v="Not Duplicate"/>
    <s v="match"/>
    <s v="match"/>
    <n v="0"/>
    <d v="2026-02-10T00:00:00"/>
    <n v="3"/>
    <s v="SLA Breached"/>
    <x v="4"/>
    <n v="0"/>
    <n v="0"/>
    <n v="0"/>
    <n v="0"/>
    <n v="1"/>
  </r>
  <r>
    <s v="TXN002974"/>
    <n v="4737.57"/>
    <n v="4737.57"/>
    <s v="SUCCESS"/>
    <s v="SUCCESS"/>
    <n v="1"/>
    <s v="found"/>
    <s v="Not Duplicate"/>
    <s v="match"/>
    <s v="match"/>
    <n v="0"/>
    <d v="2026-01-08T00:00:00"/>
    <n v="0"/>
    <s v="Within SLA"/>
    <x v="4"/>
    <n v="0"/>
    <n v="0"/>
    <n v="0"/>
    <n v="0"/>
    <n v="0"/>
  </r>
  <r>
    <s v="TXN002975"/>
    <n v="7527.7"/>
    <n v="7527.7"/>
    <s v="SUCCESS"/>
    <s v="SUCCESS"/>
    <n v="1"/>
    <s v="found"/>
    <s v="Not Duplicate"/>
    <s v="match"/>
    <s v="match"/>
    <n v="0"/>
    <d v="2026-03-30T00:00:00"/>
    <n v="3"/>
    <s v="SLA Breached"/>
    <x v="1"/>
    <n v="0"/>
    <n v="0"/>
    <n v="0"/>
    <n v="0"/>
    <n v="1"/>
  </r>
  <r>
    <s v="TXN002976"/>
    <n v="16426.509999999998"/>
    <n v="16426.509999999998"/>
    <s v="SUCCESS"/>
    <s v="SUCCESS"/>
    <n v="1"/>
    <s v="found"/>
    <s v="Not Duplicate"/>
    <s v="match"/>
    <s v="match"/>
    <n v="0"/>
    <d v="2026-01-04T00:00:00"/>
    <n v="2"/>
    <s v="Within SLA"/>
    <x v="1"/>
    <n v="0"/>
    <n v="0"/>
    <n v="0"/>
    <n v="0"/>
    <n v="0"/>
  </r>
  <r>
    <s v="TXN002977"/>
    <n v="2724.37"/>
    <n v="3269.24"/>
    <s v="SUCCESS"/>
    <s v="SUCCESS"/>
    <n v="1"/>
    <s v="found"/>
    <s v="Not Duplicate"/>
    <s v="mismatch"/>
    <s v="match"/>
    <n v="544.86999999999989"/>
    <d v="2026-01-09T00:00:00"/>
    <n v="1"/>
    <s v="Within SLA"/>
    <x v="0"/>
    <n v="0"/>
    <n v="0"/>
    <n v="1"/>
    <n v="0"/>
    <n v="0"/>
  </r>
  <r>
    <s v="TXN002978"/>
    <n v="714.47"/>
    <n v="714.47"/>
    <s v="SUCCESS"/>
    <s v="SUCCESS"/>
    <n v="1"/>
    <s v="found"/>
    <s v="Not Duplicate"/>
    <s v="match"/>
    <s v="match"/>
    <n v="0"/>
    <d v="2026-02-04T00:00:00"/>
    <n v="2"/>
    <s v="Within SLA"/>
    <x v="0"/>
    <n v="0"/>
    <n v="0"/>
    <n v="0"/>
    <n v="0"/>
    <n v="0"/>
  </r>
  <r>
    <s v="TXN002979"/>
    <n v="28200.46"/>
    <n v="28200.46"/>
    <s v="SUCCESS"/>
    <s v="SUCCESS"/>
    <n v="1"/>
    <s v="found"/>
    <s v="Not Duplicate"/>
    <s v="match"/>
    <s v="match"/>
    <n v="0"/>
    <d v="2026-03-29T00:00:00"/>
    <n v="0"/>
    <s v="Within SLA"/>
    <x v="0"/>
    <n v="0"/>
    <n v="0"/>
    <n v="0"/>
    <n v="0"/>
    <n v="0"/>
  </r>
  <r>
    <s v="TXN002980"/>
    <n v="1789.86"/>
    <n v="1789.86"/>
    <s v="SUCCESS"/>
    <s v="SUCCESS"/>
    <n v="1"/>
    <s v="found"/>
    <s v="Not Duplicate"/>
    <s v="match"/>
    <s v="match"/>
    <n v="0"/>
    <d v="2026-02-12T00:00:00"/>
    <n v="1"/>
    <s v="Within SLA"/>
    <x v="2"/>
    <n v="0"/>
    <n v="0"/>
    <n v="0"/>
    <n v="0"/>
    <n v="0"/>
  </r>
  <r>
    <s v="TXN002981"/>
    <n v="9086.83"/>
    <n v="9086.83"/>
    <s v="SUCCESS"/>
    <s v="SUCCESS"/>
    <n v="1"/>
    <s v="found"/>
    <s v="Not Duplicate"/>
    <s v="match"/>
    <s v="match"/>
    <n v="0"/>
    <d v="2026-01-18T00:00:00"/>
    <n v="2"/>
    <s v="Within SLA"/>
    <x v="2"/>
    <n v="0"/>
    <n v="0"/>
    <n v="0"/>
    <n v="0"/>
    <n v="0"/>
  </r>
  <r>
    <s v="TXN002982"/>
    <n v="28707.83"/>
    <n v="28707.83"/>
    <s v="SUCCESS"/>
    <s v="SUCCESS"/>
    <n v="1"/>
    <s v="found"/>
    <s v="Not Duplicate"/>
    <s v="match"/>
    <s v="match"/>
    <n v="0"/>
    <d v="2026-02-09T00:00:00"/>
    <n v="3"/>
    <s v="SLA Breached"/>
    <x v="0"/>
    <n v="0"/>
    <n v="0"/>
    <n v="0"/>
    <n v="0"/>
    <n v="1"/>
  </r>
  <r>
    <s v="TXN002983"/>
    <n v="2742.54"/>
    <n v="2742.54"/>
    <s v="SUCCESS"/>
    <s v="SUCCESS"/>
    <n v="1"/>
    <s v="found"/>
    <s v="Not Duplicate"/>
    <s v="match"/>
    <s v="match"/>
    <n v="0"/>
    <d v="2026-01-06T00:00:00"/>
    <n v="3"/>
    <s v="SLA Breached"/>
    <x v="0"/>
    <n v="0"/>
    <n v="0"/>
    <n v="0"/>
    <n v="0"/>
    <n v="1"/>
  </r>
  <r>
    <s v="TXN002984"/>
    <n v="1288.5899999999999"/>
    <n v="1288.5899999999999"/>
    <s v="SUCCESS"/>
    <s v="SUCCESS"/>
    <n v="1"/>
    <s v="found"/>
    <s v="Not Duplicate"/>
    <s v="match"/>
    <s v="match"/>
    <n v="0"/>
    <d v="2026-02-11T00:00:00"/>
    <n v="1"/>
    <s v="Within SLA"/>
    <x v="0"/>
    <n v="0"/>
    <n v="0"/>
    <n v="0"/>
    <n v="0"/>
    <n v="0"/>
  </r>
  <r>
    <s v="TXN002985"/>
    <n v="1958.22"/>
    <n v="1958.22"/>
    <s v="FAILED"/>
    <s v="FAILED"/>
    <n v="1"/>
    <s v="found"/>
    <s v="Not Duplicate"/>
    <s v="match"/>
    <s v="match"/>
    <n v="0"/>
    <d v="2026-03-20T00:00:00"/>
    <n v="3"/>
    <s v="SLA Breached"/>
    <x v="0"/>
    <n v="0"/>
    <n v="0"/>
    <n v="0"/>
    <n v="0"/>
    <n v="1"/>
  </r>
  <r>
    <s v="TXN002986"/>
    <n v="37998.42"/>
    <n v="37998.42"/>
    <s v="SUCCESS"/>
    <s v="SUCCESS"/>
    <n v="1"/>
    <s v="found"/>
    <s v="Not Duplicate"/>
    <s v="match"/>
    <s v="match"/>
    <n v="0"/>
    <d v="2026-02-22T00:00:00"/>
    <n v="1"/>
    <s v="Within SLA"/>
    <x v="0"/>
    <n v="0"/>
    <n v="0"/>
    <n v="0"/>
    <n v="0"/>
    <n v="0"/>
  </r>
  <r>
    <s v="TXN002987"/>
    <n v="38961.67"/>
    <n v="38961.67"/>
    <s v="SUCCESS"/>
    <s v="SUCCESS"/>
    <n v="1"/>
    <s v="found"/>
    <s v="Not Duplicate"/>
    <s v="match"/>
    <s v="match"/>
    <n v="0"/>
    <d v="2026-03-09T00:00:00"/>
    <n v="2"/>
    <s v="Within SLA"/>
    <x v="2"/>
    <n v="0"/>
    <n v="0"/>
    <n v="0"/>
    <n v="0"/>
    <n v="0"/>
  </r>
  <r>
    <s v="TXN002988"/>
    <n v="1964.82"/>
    <n v="1964.82"/>
    <s v="SUCCESS"/>
    <s v="SUCCESS"/>
    <n v="1"/>
    <s v="found"/>
    <s v="Not Duplicate"/>
    <s v="match"/>
    <s v="match"/>
    <n v="0"/>
    <d v="2026-01-31T00:00:00"/>
    <n v="0"/>
    <s v="Within SLA"/>
    <x v="0"/>
    <n v="0"/>
    <n v="0"/>
    <n v="0"/>
    <n v="0"/>
    <n v="0"/>
  </r>
  <r>
    <s v="TXN002989"/>
    <n v="2194.98"/>
    <n v="2194.98"/>
    <s v="SUCCESS"/>
    <s v="SUCCESS"/>
    <n v="1"/>
    <s v="found"/>
    <s v="Not Duplicate"/>
    <s v="match"/>
    <s v="match"/>
    <n v="0"/>
    <d v="2026-02-14T00:00:00"/>
    <n v="0"/>
    <s v="Within SLA"/>
    <x v="0"/>
    <n v="0"/>
    <n v="0"/>
    <n v="0"/>
    <n v="0"/>
    <n v="0"/>
  </r>
  <r>
    <s v="TXN002990"/>
    <n v="9720.07"/>
    <n v="9720.07"/>
    <s v="SUCCESS"/>
    <s v="SUCCESS"/>
    <n v="1"/>
    <s v="found"/>
    <s v="Not Duplicate"/>
    <s v="match"/>
    <s v="match"/>
    <n v="0"/>
    <d v="2026-02-13T00:00:00"/>
    <n v="3"/>
    <s v="SLA Breached"/>
    <x v="0"/>
    <n v="0"/>
    <n v="0"/>
    <n v="0"/>
    <n v="0"/>
    <n v="1"/>
  </r>
  <r>
    <s v="TXN002991"/>
    <n v="5829.49"/>
    <n v="5829.49"/>
    <s v="SUCCESS"/>
    <s v="SUCCESS"/>
    <n v="1"/>
    <s v="found"/>
    <s v="Not Duplicate"/>
    <s v="match"/>
    <s v="match"/>
    <n v="0"/>
    <d v="2026-01-31T00:00:00"/>
    <n v="1"/>
    <s v="Within SLA"/>
    <x v="4"/>
    <n v="0"/>
    <n v="0"/>
    <n v="0"/>
    <n v="0"/>
    <n v="0"/>
  </r>
  <r>
    <s v="TXN002992"/>
    <n v="2316.17"/>
    <n v="2316.17"/>
    <s v="SUCCESS"/>
    <s v="SUCCESS"/>
    <n v="1"/>
    <s v="found"/>
    <s v="Not Duplicate"/>
    <s v="match"/>
    <s v="match"/>
    <n v="0"/>
    <d v="2026-02-26T00:00:00"/>
    <n v="1"/>
    <s v="Within SLA"/>
    <x v="0"/>
    <n v="0"/>
    <n v="0"/>
    <n v="0"/>
    <n v="0"/>
    <n v="0"/>
  </r>
  <r>
    <s v="TXN002993"/>
    <n v="28154.55"/>
    <n v="28154.55"/>
    <s v="SUCCESS"/>
    <s v="SUCCESS"/>
    <n v="1"/>
    <s v="found"/>
    <s v="Not Duplicate"/>
    <s v="match"/>
    <s v="match"/>
    <n v="0"/>
    <d v="2026-01-09T00:00:00"/>
    <n v="2"/>
    <s v="Within SLA"/>
    <x v="0"/>
    <n v="0"/>
    <n v="0"/>
    <n v="0"/>
    <n v="0"/>
    <n v="0"/>
  </r>
  <r>
    <s v="TXN002994"/>
    <n v="24387.16"/>
    <n v="24387.16"/>
    <s v="SUCCESS"/>
    <s v="SUCCESS"/>
    <n v="1"/>
    <s v="found"/>
    <s v="Not Duplicate"/>
    <s v="match"/>
    <s v="match"/>
    <n v="0"/>
    <d v="2026-03-08T00:00:00"/>
    <n v="1"/>
    <s v="Within SLA"/>
    <x v="0"/>
    <n v="0"/>
    <n v="0"/>
    <n v="0"/>
    <n v="0"/>
    <n v="0"/>
  </r>
  <r>
    <s v="TXN002995"/>
    <n v="35656.43"/>
    <n v="35656.43"/>
    <s v="SUCCESS"/>
    <s v="SUCCESS"/>
    <n v="1"/>
    <s v="found"/>
    <s v="Not Duplicate"/>
    <s v="match"/>
    <s v="match"/>
    <n v="0"/>
    <d v="2026-02-02T00:00:00"/>
    <n v="0"/>
    <s v="Within SLA"/>
    <x v="0"/>
    <n v="0"/>
    <n v="0"/>
    <n v="0"/>
    <n v="0"/>
    <n v="0"/>
  </r>
  <r>
    <s v="TXN002996"/>
    <n v="2899.01"/>
    <n v="2899.01"/>
    <s v="SUCCESS"/>
    <s v="SUCCESS"/>
    <n v="1"/>
    <s v="found"/>
    <s v="Not Duplicate"/>
    <s v="match"/>
    <s v="match"/>
    <n v="0"/>
    <d v="2026-01-20T00:00:00"/>
    <n v="1"/>
    <s v="Within SLA"/>
    <x v="1"/>
    <n v="0"/>
    <n v="0"/>
    <n v="0"/>
    <n v="0"/>
    <n v="0"/>
  </r>
  <r>
    <s v="TXN002997"/>
    <n v="8026.62"/>
    <n v="8026.62"/>
    <s v="SUCCESS"/>
    <s v="SUCCESS"/>
    <n v="1"/>
    <s v="found"/>
    <s v="Not Duplicate"/>
    <s v="match"/>
    <s v="match"/>
    <n v="0"/>
    <d v="2026-01-05T00:00:00"/>
    <n v="2"/>
    <s v="Within SLA"/>
    <x v="3"/>
    <n v="0"/>
    <n v="0"/>
    <n v="0"/>
    <n v="0"/>
    <n v="0"/>
  </r>
  <r>
    <s v="TXN002998"/>
    <n v="4122.79"/>
    <n v="4122.79"/>
    <s v="SUCCESS"/>
    <s v="SUCCESS"/>
    <n v="1"/>
    <s v="found"/>
    <s v="Not Duplicate"/>
    <s v="match"/>
    <s v="match"/>
    <n v="0"/>
    <d v="2026-03-03T00:00:00"/>
    <n v="3"/>
    <s v="SLA Breached"/>
    <x v="0"/>
    <n v="0"/>
    <n v="0"/>
    <n v="0"/>
    <n v="0"/>
    <n v="1"/>
  </r>
  <r>
    <s v="TXN002999"/>
    <n v="2847.75"/>
    <n v="2847.75"/>
    <s v="FAILED"/>
    <s v="FAILED"/>
    <n v="1"/>
    <s v="found"/>
    <s v="Not Duplicate"/>
    <s v="match"/>
    <s v="match"/>
    <n v="0"/>
    <d v="2026-02-11T00:00:00"/>
    <n v="3"/>
    <s v="SLA Breached"/>
    <x v="0"/>
    <n v="0"/>
    <n v="0"/>
    <n v="0"/>
    <n v="0"/>
    <n v="1"/>
  </r>
  <r>
    <s v="TXN003000"/>
    <n v="5826.66"/>
    <n v="5826.66"/>
    <s v="SUCCESS"/>
    <s v="SUCCESS"/>
    <n v="1"/>
    <s v="found"/>
    <s v="Not Duplicate"/>
    <s v="match"/>
    <s v="match"/>
    <n v="0"/>
    <d v="2026-01-11T00:00:00"/>
    <n v="1"/>
    <s v="Within SLA"/>
    <x v="1"/>
    <n v="0"/>
    <n v="0"/>
    <n v="0"/>
    <n v="0"/>
    <n v="0"/>
  </r>
  <r>
    <s v="TXN003001"/>
    <n v="7991.03"/>
    <n v="7991.03"/>
    <s v="SUCCESS"/>
    <s v="SUCCESS"/>
    <n v="1"/>
    <s v="found"/>
    <s v="Not Duplicate"/>
    <s v="match"/>
    <s v="match"/>
    <n v="0"/>
    <d v="2026-01-15T00:00:00"/>
    <n v="1"/>
    <s v="Within SLA"/>
    <x v="2"/>
    <n v="0"/>
    <n v="0"/>
    <n v="0"/>
    <n v="0"/>
    <n v="0"/>
  </r>
  <r>
    <s v="TXN003002"/>
    <n v="11331.49"/>
    <n v="11331.49"/>
    <s v="SUCCESS"/>
    <s v="FAILED"/>
    <n v="1"/>
    <s v="found"/>
    <s v="Not Duplicate"/>
    <s v="match"/>
    <s v="mismatch"/>
    <n v="0"/>
    <d v="2026-01-30T00:00:00"/>
    <n v="1"/>
    <s v="Within SLA"/>
    <x v="3"/>
    <n v="0"/>
    <n v="0"/>
    <n v="0"/>
    <n v="1"/>
    <n v="0"/>
  </r>
  <r>
    <s v="TXN003003"/>
    <n v="18037.43"/>
    <n v="18037.43"/>
    <s v="SUCCESS"/>
    <s v="SUCCESS"/>
    <n v="1"/>
    <s v="found"/>
    <s v="Not Duplicate"/>
    <s v="match"/>
    <s v="match"/>
    <n v="0"/>
    <d v="2026-03-27T00:00:00"/>
    <n v="1"/>
    <s v="Within SLA"/>
    <x v="0"/>
    <n v="0"/>
    <n v="0"/>
    <n v="0"/>
    <n v="0"/>
    <n v="0"/>
  </r>
  <r>
    <s v="TXN003004"/>
    <n v="3059.69"/>
    <n v="3059.69"/>
    <s v="SUCCESS"/>
    <s v="SUCCESS"/>
    <n v="1"/>
    <s v="found"/>
    <s v="Not Duplicate"/>
    <s v="match"/>
    <s v="match"/>
    <n v="0"/>
    <d v="2026-02-23T00:00:00"/>
    <n v="1"/>
    <s v="Within SLA"/>
    <x v="1"/>
    <n v="0"/>
    <n v="0"/>
    <n v="0"/>
    <n v="0"/>
    <n v="0"/>
  </r>
  <r>
    <s v="TXN003005"/>
    <n v="2178.31"/>
    <n v="2178.31"/>
    <s v="SUCCESS"/>
    <s v="SUCCESS"/>
    <n v="1"/>
    <s v="found"/>
    <s v="Not Duplicate"/>
    <s v="match"/>
    <s v="match"/>
    <n v="0"/>
    <d v="2026-02-06T00:00:00"/>
    <n v="2"/>
    <s v="Within SLA"/>
    <x v="3"/>
    <n v="0"/>
    <n v="0"/>
    <n v="0"/>
    <n v="0"/>
    <n v="0"/>
  </r>
  <r>
    <s v="TXN003006"/>
    <n v="3735.35"/>
    <n v="3735.35"/>
    <s v="SUCCESS"/>
    <s v="SUCCESS"/>
    <n v="1"/>
    <s v="found"/>
    <s v="Not Duplicate"/>
    <s v="match"/>
    <s v="match"/>
    <n v="0"/>
    <d v="2026-03-10T00:00:00"/>
    <n v="0"/>
    <s v="Within SLA"/>
    <x v="1"/>
    <n v="0"/>
    <n v="0"/>
    <n v="0"/>
    <n v="0"/>
    <n v="0"/>
  </r>
  <r>
    <s v="TXN003007"/>
    <n v="2133.31"/>
    <n v="2133.31"/>
    <s v="SUCCESS"/>
    <s v="SUCCESS"/>
    <n v="1"/>
    <s v="found"/>
    <s v="Not Duplicate"/>
    <s v="match"/>
    <s v="match"/>
    <n v="0"/>
    <d v="2026-01-19T00:00:00"/>
    <n v="1"/>
    <s v="Within SLA"/>
    <x v="2"/>
    <n v="0"/>
    <n v="0"/>
    <n v="0"/>
    <n v="0"/>
    <n v="0"/>
  </r>
  <r>
    <s v="TXN003008"/>
    <n v="6687.57"/>
    <n v="6687.57"/>
    <s v="SUCCESS"/>
    <s v="SUCCESS"/>
    <n v="1"/>
    <s v="found"/>
    <s v="Not Duplicate"/>
    <s v="match"/>
    <s v="match"/>
    <n v="0"/>
    <d v="2026-01-05T00:00:00"/>
    <n v="0"/>
    <s v="Within SLA"/>
    <x v="3"/>
    <n v="0"/>
    <n v="0"/>
    <n v="0"/>
    <n v="0"/>
    <n v="0"/>
  </r>
  <r>
    <s v="TXN003009"/>
    <n v="16125.93"/>
    <n v="16125.93"/>
    <s v="SUCCESS"/>
    <s v="SUCCESS"/>
    <n v="1"/>
    <s v="found"/>
    <s v="Not Duplicate"/>
    <s v="match"/>
    <s v="match"/>
    <n v="0"/>
    <d v="2026-03-28T00:00:00"/>
    <n v="0"/>
    <s v="Within SLA"/>
    <x v="2"/>
    <n v="0"/>
    <n v="0"/>
    <n v="0"/>
    <n v="0"/>
    <n v="0"/>
  </r>
  <r>
    <s v="TXN003010"/>
    <n v="4609.8900000000003"/>
    <n v="4609.8900000000003"/>
    <s v="SUCCESS"/>
    <s v="SUCCESS"/>
    <n v="1"/>
    <s v="found"/>
    <s v="Not Duplicate"/>
    <s v="match"/>
    <s v="match"/>
    <n v="0"/>
    <d v="2026-01-15T00:00:00"/>
    <n v="1"/>
    <s v="Within SLA"/>
    <x v="0"/>
    <n v="0"/>
    <n v="0"/>
    <n v="0"/>
    <n v="0"/>
    <n v="0"/>
  </r>
  <r>
    <s v="TXN003011"/>
    <n v="465.22"/>
    <n v="465.22"/>
    <s v="SUCCESS"/>
    <s v="SUCCESS"/>
    <n v="1"/>
    <s v="found"/>
    <s v="Not Duplicate"/>
    <s v="match"/>
    <s v="match"/>
    <n v="0"/>
    <d v="2026-03-17T00:00:00"/>
    <n v="0"/>
    <s v="Within SLA"/>
    <x v="1"/>
    <n v="0"/>
    <n v="0"/>
    <n v="0"/>
    <n v="0"/>
    <n v="0"/>
  </r>
  <r>
    <s v="TXN003012"/>
    <n v="12637.28"/>
    <e v="#N/A"/>
    <s v="SUCCESS"/>
    <e v="#N/A"/>
    <n v="0"/>
    <s v="missing"/>
    <s v="Not Duplicate"/>
    <s v="not processed"/>
    <s v="not processed"/>
    <s v="missing"/>
    <s v="not processed"/>
    <s v="not processed"/>
    <s v="Not Processed"/>
    <x v="0"/>
    <n v="1"/>
    <n v="0"/>
    <n v="0"/>
    <n v="0"/>
    <n v="0"/>
  </r>
  <r>
    <s v="TXN003013"/>
    <n v="590.63"/>
    <n v="590.63"/>
    <s v="SUCCESS"/>
    <s v="SUCCESS"/>
    <n v="1"/>
    <s v="found"/>
    <s v="Not Duplicate"/>
    <s v="match"/>
    <s v="match"/>
    <n v="0"/>
    <d v="2026-02-12T00:00:00"/>
    <n v="1"/>
    <s v="Within SLA"/>
    <x v="0"/>
    <n v="0"/>
    <n v="0"/>
    <n v="0"/>
    <n v="0"/>
    <n v="0"/>
  </r>
  <r>
    <s v="TXN003014"/>
    <n v="746.81"/>
    <n v="746.81"/>
    <s v="SUCCESS"/>
    <s v="SUCCESS"/>
    <n v="1"/>
    <s v="found"/>
    <s v="Not Duplicate"/>
    <s v="match"/>
    <s v="match"/>
    <n v="0"/>
    <d v="2026-02-07T00:00:00"/>
    <n v="3"/>
    <s v="SLA Breached"/>
    <x v="2"/>
    <n v="0"/>
    <n v="0"/>
    <n v="0"/>
    <n v="0"/>
    <n v="1"/>
  </r>
  <r>
    <s v="TXN003015"/>
    <n v="471.97"/>
    <n v="471.97"/>
    <s v="SUCCESS"/>
    <s v="SUCCESS"/>
    <n v="1"/>
    <s v="found"/>
    <s v="Not Duplicate"/>
    <s v="match"/>
    <s v="match"/>
    <n v="0"/>
    <d v="2026-03-27T00:00:00"/>
    <n v="0"/>
    <s v="Within SLA"/>
    <x v="4"/>
    <n v="0"/>
    <n v="0"/>
    <n v="0"/>
    <n v="0"/>
    <n v="0"/>
  </r>
  <r>
    <s v="TXN003016"/>
    <n v="2962.03"/>
    <n v="2962.03"/>
    <s v="SUCCESS"/>
    <s v="SUCCESS"/>
    <n v="1"/>
    <s v="found"/>
    <s v="Not Duplicate"/>
    <s v="match"/>
    <s v="match"/>
    <n v="0"/>
    <d v="2026-02-09T00:00:00"/>
    <n v="2"/>
    <s v="Within SLA"/>
    <x v="0"/>
    <n v="0"/>
    <n v="0"/>
    <n v="0"/>
    <n v="0"/>
    <n v="0"/>
  </r>
  <r>
    <s v="TXN003017"/>
    <n v="19676.62"/>
    <n v="19676.62"/>
    <s v="SUCCESS"/>
    <s v="SUCCESS"/>
    <n v="1"/>
    <s v="found"/>
    <s v="Not Duplicate"/>
    <s v="match"/>
    <s v="match"/>
    <n v="0"/>
    <d v="2026-02-04T00:00:00"/>
    <n v="2"/>
    <s v="Within SLA"/>
    <x v="1"/>
    <n v="0"/>
    <n v="0"/>
    <n v="0"/>
    <n v="0"/>
    <n v="0"/>
  </r>
  <r>
    <s v="TXN003018"/>
    <n v="2215.11"/>
    <n v="2215.11"/>
    <s v="SUCCESS"/>
    <s v="SUCCESS"/>
    <n v="1"/>
    <s v="found"/>
    <s v="Not Duplicate"/>
    <s v="match"/>
    <s v="match"/>
    <n v="0"/>
    <d v="2026-01-06T00:00:00"/>
    <n v="3"/>
    <s v="SLA Breached"/>
    <x v="2"/>
    <n v="0"/>
    <n v="0"/>
    <n v="0"/>
    <n v="0"/>
    <n v="1"/>
  </r>
  <r>
    <s v="TXN003019"/>
    <n v="1510.43"/>
    <n v="1510.43"/>
    <s v="SUCCESS"/>
    <s v="SUCCESS"/>
    <n v="1"/>
    <s v="found"/>
    <s v="Not Duplicate"/>
    <s v="match"/>
    <s v="match"/>
    <n v="0"/>
    <d v="2026-01-12T00:00:00"/>
    <n v="2"/>
    <s v="Within SLA"/>
    <x v="0"/>
    <n v="0"/>
    <n v="0"/>
    <n v="0"/>
    <n v="0"/>
    <n v="0"/>
  </r>
  <r>
    <s v="TXN003020"/>
    <n v="7623.17"/>
    <n v="7623.17"/>
    <s v="FAILED"/>
    <s v="FAILED"/>
    <n v="1"/>
    <s v="found"/>
    <s v="Not Duplicate"/>
    <s v="match"/>
    <s v="match"/>
    <n v="0"/>
    <d v="2026-03-22T00:00:00"/>
    <n v="1"/>
    <s v="Within SLA"/>
    <x v="0"/>
    <n v="0"/>
    <n v="0"/>
    <n v="0"/>
    <n v="0"/>
    <n v="0"/>
  </r>
  <r>
    <s v="TXN003021"/>
    <n v="4640.25"/>
    <n v="4640.25"/>
    <s v="SUCCESS"/>
    <s v="SUCCESS"/>
    <n v="1"/>
    <s v="found"/>
    <s v="Not Duplicate"/>
    <s v="match"/>
    <s v="match"/>
    <n v="0"/>
    <d v="2026-02-15T00:00:00"/>
    <n v="5"/>
    <s v="SLA Breached"/>
    <x v="1"/>
    <n v="0"/>
    <n v="0"/>
    <n v="0"/>
    <n v="0"/>
    <n v="1"/>
  </r>
  <r>
    <s v="TXN003022"/>
    <n v="8894.35"/>
    <n v="8894.35"/>
    <s v="SUCCESS"/>
    <s v="SUCCESS"/>
    <n v="1"/>
    <s v="found"/>
    <s v="Not Duplicate"/>
    <s v="match"/>
    <s v="match"/>
    <n v="0"/>
    <d v="2026-01-16T00:00:00"/>
    <n v="2"/>
    <s v="Within SLA"/>
    <x v="4"/>
    <n v="0"/>
    <n v="0"/>
    <n v="0"/>
    <n v="0"/>
    <n v="0"/>
  </r>
  <r>
    <s v="TXN003023"/>
    <n v="51602.19"/>
    <n v="51602.19"/>
    <s v="FAILED"/>
    <s v="FAILED"/>
    <n v="1"/>
    <s v="found"/>
    <s v="Not Duplicate"/>
    <s v="match"/>
    <s v="match"/>
    <n v="0"/>
    <d v="2026-02-08T00:00:00"/>
    <n v="3"/>
    <s v="SLA Breached"/>
    <x v="2"/>
    <n v="0"/>
    <n v="0"/>
    <n v="0"/>
    <n v="0"/>
    <n v="1"/>
  </r>
  <r>
    <s v="TXN003024"/>
    <n v="2664.24"/>
    <n v="2664.24"/>
    <s v="SUCCESS"/>
    <s v="SUCCESS"/>
    <n v="1"/>
    <s v="found"/>
    <s v="Not Duplicate"/>
    <s v="match"/>
    <s v="match"/>
    <n v="0"/>
    <d v="2026-02-23T00:00:00"/>
    <n v="0"/>
    <s v="Within SLA"/>
    <x v="0"/>
    <n v="0"/>
    <n v="0"/>
    <n v="0"/>
    <n v="0"/>
    <n v="0"/>
  </r>
  <r>
    <s v="TXN003025"/>
    <n v="11695.07"/>
    <n v="11695.07"/>
    <s v="SUCCESS"/>
    <s v="SUCCESS"/>
    <n v="1"/>
    <s v="found"/>
    <s v="Not Duplicate"/>
    <s v="match"/>
    <s v="match"/>
    <n v="0"/>
    <d v="2026-02-05T00:00:00"/>
    <n v="5"/>
    <s v="SLA Breached"/>
    <x v="2"/>
    <n v="0"/>
    <n v="0"/>
    <n v="0"/>
    <n v="0"/>
    <n v="1"/>
  </r>
  <r>
    <s v="TXN003026"/>
    <n v="4208.8599999999997"/>
    <n v="4208.8599999999997"/>
    <s v="SUCCESS"/>
    <s v="SUCCESS"/>
    <n v="1"/>
    <s v="found"/>
    <s v="Not Duplicate"/>
    <s v="match"/>
    <s v="match"/>
    <n v="0"/>
    <d v="2026-02-03T00:00:00"/>
    <n v="1"/>
    <s v="Within SLA"/>
    <x v="3"/>
    <n v="0"/>
    <n v="0"/>
    <n v="0"/>
    <n v="0"/>
    <n v="0"/>
  </r>
  <r>
    <s v="TXN003027"/>
    <n v="13732.72"/>
    <n v="13732.72"/>
    <s v="SUCCESS"/>
    <s v="SUCCESS"/>
    <n v="1"/>
    <s v="found"/>
    <s v="Not Duplicate"/>
    <s v="match"/>
    <s v="match"/>
    <n v="0"/>
    <d v="2026-02-23T00:00:00"/>
    <n v="3"/>
    <s v="SLA Breached"/>
    <x v="3"/>
    <n v="0"/>
    <n v="0"/>
    <n v="0"/>
    <n v="0"/>
    <n v="1"/>
  </r>
  <r>
    <s v="TXN003028"/>
    <n v="3853.81"/>
    <n v="3853.81"/>
    <s v="SUCCESS"/>
    <s v="SUCCESS"/>
    <n v="1"/>
    <s v="found"/>
    <s v="Not Duplicate"/>
    <s v="match"/>
    <s v="match"/>
    <n v="0"/>
    <d v="2026-01-31T00:00:00"/>
    <n v="3"/>
    <s v="SLA Breached"/>
    <x v="0"/>
    <n v="0"/>
    <n v="0"/>
    <n v="0"/>
    <n v="0"/>
    <n v="1"/>
  </r>
  <r>
    <s v="TXN003029"/>
    <n v="35292.22"/>
    <n v="35292.22"/>
    <s v="SUCCESS"/>
    <s v="SUCCESS"/>
    <n v="1"/>
    <s v="found"/>
    <s v="Not Duplicate"/>
    <s v="match"/>
    <s v="match"/>
    <n v="0"/>
    <d v="2026-01-26T00:00:00"/>
    <n v="0"/>
    <s v="Within SLA"/>
    <x v="3"/>
    <n v="0"/>
    <n v="0"/>
    <n v="0"/>
    <n v="0"/>
    <n v="0"/>
  </r>
  <r>
    <s v="TXN003030"/>
    <n v="4019.92"/>
    <n v="4019.92"/>
    <s v="SUCCESS"/>
    <s v="SUCCESS"/>
    <n v="1"/>
    <s v="found"/>
    <s v="Not Duplicate"/>
    <s v="match"/>
    <s v="match"/>
    <n v="0"/>
    <d v="2026-03-25T00:00:00"/>
    <n v="1"/>
    <s v="Within SLA"/>
    <x v="2"/>
    <n v="0"/>
    <n v="0"/>
    <n v="0"/>
    <n v="0"/>
    <n v="0"/>
  </r>
  <r>
    <s v="TXN003031"/>
    <n v="1114.04"/>
    <n v="1114.04"/>
    <s v="FAILED"/>
    <s v="FAILED"/>
    <n v="1"/>
    <s v="found"/>
    <s v="Not Duplicate"/>
    <s v="match"/>
    <s v="match"/>
    <n v="0"/>
    <d v="2026-01-18T00:00:00"/>
    <n v="2"/>
    <s v="Within SLA"/>
    <x v="3"/>
    <n v="0"/>
    <n v="0"/>
    <n v="0"/>
    <n v="0"/>
    <n v="0"/>
  </r>
  <r>
    <s v="TXN003032"/>
    <n v="11885.25"/>
    <n v="11885.25"/>
    <s v="SUCCESS"/>
    <s v="SUCCESS"/>
    <n v="1"/>
    <s v="found"/>
    <s v="Not Duplicate"/>
    <s v="match"/>
    <s v="match"/>
    <n v="0"/>
    <d v="2026-01-13T00:00:00"/>
    <n v="3"/>
    <s v="SLA Breached"/>
    <x v="2"/>
    <n v="0"/>
    <n v="0"/>
    <n v="0"/>
    <n v="0"/>
    <n v="1"/>
  </r>
  <r>
    <s v="TXN003033"/>
    <n v="1084.5899999999999"/>
    <n v="1084.5899999999999"/>
    <s v="SUCCESS"/>
    <s v="SUCCESS"/>
    <n v="1"/>
    <s v="found"/>
    <s v="Not Duplicate"/>
    <s v="match"/>
    <s v="match"/>
    <n v="0"/>
    <d v="2026-01-06T00:00:00"/>
    <n v="0"/>
    <s v="Within SLA"/>
    <x v="0"/>
    <n v="0"/>
    <n v="0"/>
    <n v="0"/>
    <n v="0"/>
    <n v="0"/>
  </r>
  <r>
    <s v="TXN003034"/>
    <n v="5406.15"/>
    <n v="5406.15"/>
    <s v="SUCCESS"/>
    <s v="SUCCESS"/>
    <n v="1"/>
    <s v="found"/>
    <s v="Not Duplicate"/>
    <s v="match"/>
    <s v="match"/>
    <n v="0"/>
    <d v="2026-01-30T00:00:00"/>
    <n v="0"/>
    <s v="Within SLA"/>
    <x v="0"/>
    <n v="0"/>
    <n v="0"/>
    <n v="0"/>
    <n v="0"/>
    <n v="0"/>
  </r>
  <r>
    <s v="TXN003035"/>
    <n v="7966.72"/>
    <n v="7966.72"/>
    <s v="SUCCESS"/>
    <s v="SUCCESS"/>
    <n v="1"/>
    <s v="found"/>
    <s v="Not Duplicate"/>
    <s v="match"/>
    <s v="match"/>
    <n v="0"/>
    <d v="2026-02-17T00:00:00"/>
    <n v="0"/>
    <s v="Within SLA"/>
    <x v="4"/>
    <n v="0"/>
    <n v="0"/>
    <n v="0"/>
    <n v="0"/>
    <n v="0"/>
  </r>
  <r>
    <s v="TXN003036"/>
    <n v="18078.009999999998"/>
    <n v="18078.009999999998"/>
    <s v="SUCCESS"/>
    <s v="SUCCESS"/>
    <n v="1"/>
    <s v="found"/>
    <s v="Not Duplicate"/>
    <s v="match"/>
    <s v="match"/>
    <n v="0"/>
    <d v="2026-02-13T00:00:00"/>
    <n v="1"/>
    <s v="Within SLA"/>
    <x v="3"/>
    <n v="0"/>
    <n v="0"/>
    <n v="0"/>
    <n v="0"/>
    <n v="0"/>
  </r>
  <r>
    <s v="TXN003037"/>
    <n v="2244.62"/>
    <n v="2244.62"/>
    <s v="SUCCESS"/>
    <s v="SUCCESS"/>
    <n v="1"/>
    <s v="found"/>
    <s v="Not Duplicate"/>
    <s v="match"/>
    <s v="match"/>
    <n v="0"/>
    <d v="2026-02-23T00:00:00"/>
    <n v="3"/>
    <s v="SLA Breached"/>
    <x v="0"/>
    <n v="0"/>
    <n v="0"/>
    <n v="0"/>
    <n v="0"/>
    <n v="1"/>
  </r>
  <r>
    <s v="TXN003038"/>
    <n v="2106.29"/>
    <n v="2106.29"/>
    <s v="SUCCESS"/>
    <s v="SUCCESS"/>
    <n v="1"/>
    <s v="found"/>
    <s v="Not Duplicate"/>
    <s v="match"/>
    <s v="match"/>
    <n v="0"/>
    <d v="2026-03-06T00:00:00"/>
    <n v="0"/>
    <s v="Within SLA"/>
    <x v="3"/>
    <n v="0"/>
    <n v="0"/>
    <n v="0"/>
    <n v="0"/>
    <n v="0"/>
  </r>
  <r>
    <s v="TXN003039"/>
    <n v="21875.54"/>
    <n v="21875.54"/>
    <s v="SUCCESS"/>
    <s v="SUCCESS"/>
    <n v="1"/>
    <s v="found"/>
    <s v="Not Duplicate"/>
    <s v="match"/>
    <s v="match"/>
    <n v="0"/>
    <d v="2026-04-01T00:00:00"/>
    <n v="2"/>
    <s v="Within SLA"/>
    <x v="3"/>
    <n v="0"/>
    <n v="0"/>
    <n v="0"/>
    <n v="0"/>
    <n v="0"/>
  </r>
  <r>
    <s v="TXN003040"/>
    <n v="28532.84"/>
    <n v="28532.84"/>
    <s v="SUCCESS"/>
    <s v="SUCCESS"/>
    <n v="1"/>
    <s v="found"/>
    <s v="Not Duplicate"/>
    <s v="match"/>
    <s v="match"/>
    <n v="0"/>
    <d v="2026-03-23T00:00:00"/>
    <n v="0"/>
    <s v="Within SLA"/>
    <x v="0"/>
    <n v="0"/>
    <n v="0"/>
    <n v="0"/>
    <n v="0"/>
    <n v="0"/>
  </r>
  <r>
    <s v="TXN003041"/>
    <n v="5640.61"/>
    <n v="5640.61"/>
    <s v="SUCCESS"/>
    <s v="SUCCESS"/>
    <n v="1"/>
    <s v="found"/>
    <s v="Not Duplicate"/>
    <s v="match"/>
    <s v="match"/>
    <n v="0"/>
    <d v="2026-02-22T00:00:00"/>
    <n v="0"/>
    <s v="Within SLA"/>
    <x v="3"/>
    <n v="0"/>
    <n v="0"/>
    <n v="0"/>
    <n v="0"/>
    <n v="0"/>
  </r>
  <r>
    <s v="TXN003042"/>
    <n v="6607.65"/>
    <n v="6607.65"/>
    <s v="SUCCESS"/>
    <s v="SUCCESS"/>
    <n v="1"/>
    <s v="found"/>
    <s v="Not Duplicate"/>
    <s v="match"/>
    <s v="match"/>
    <n v="0"/>
    <d v="2026-01-10T00:00:00"/>
    <n v="0"/>
    <s v="Within SLA"/>
    <x v="3"/>
    <n v="0"/>
    <n v="0"/>
    <n v="0"/>
    <n v="0"/>
    <n v="0"/>
  </r>
  <r>
    <s v="TXN003043"/>
    <n v="11602.12"/>
    <n v="11602.12"/>
    <s v="SUCCESS"/>
    <s v="SUCCESS"/>
    <n v="1"/>
    <s v="found"/>
    <s v="Not Duplicate"/>
    <s v="match"/>
    <s v="match"/>
    <n v="0"/>
    <d v="2026-01-24T00:00:00"/>
    <n v="1"/>
    <s v="Within SLA"/>
    <x v="3"/>
    <n v="0"/>
    <n v="0"/>
    <n v="0"/>
    <n v="0"/>
    <n v="0"/>
  </r>
  <r>
    <s v="TXN003044"/>
    <n v="11332.41"/>
    <n v="11332.41"/>
    <s v="SUCCESS"/>
    <s v="SUCCESS"/>
    <n v="1"/>
    <s v="found"/>
    <s v="Not Duplicate"/>
    <s v="match"/>
    <s v="match"/>
    <n v="0"/>
    <d v="2026-01-07T00:00:00"/>
    <n v="1"/>
    <s v="Within SLA"/>
    <x v="0"/>
    <n v="0"/>
    <n v="0"/>
    <n v="0"/>
    <n v="0"/>
    <n v="0"/>
  </r>
  <r>
    <s v="TXN003045"/>
    <n v="5867.83"/>
    <n v="5867.83"/>
    <s v="SUCCESS"/>
    <s v="SUCCESS"/>
    <n v="1"/>
    <s v="found"/>
    <s v="Not Duplicate"/>
    <s v="match"/>
    <s v="match"/>
    <n v="0"/>
    <d v="2026-02-26T00:00:00"/>
    <n v="1"/>
    <s v="Within SLA"/>
    <x v="0"/>
    <n v="0"/>
    <n v="0"/>
    <n v="0"/>
    <n v="0"/>
    <n v="0"/>
  </r>
  <r>
    <s v="TXN003046"/>
    <n v="941.83"/>
    <n v="941.83"/>
    <s v="SUCCESS"/>
    <s v="SUCCESS"/>
    <n v="1"/>
    <s v="found"/>
    <s v="Not Duplicate"/>
    <s v="match"/>
    <s v="match"/>
    <n v="0"/>
    <d v="2026-01-27T00:00:00"/>
    <n v="1"/>
    <s v="Within SLA"/>
    <x v="0"/>
    <n v="0"/>
    <n v="0"/>
    <n v="0"/>
    <n v="0"/>
    <n v="0"/>
  </r>
  <r>
    <s v="TXN003047"/>
    <n v="16949.560000000001"/>
    <n v="16949.560000000001"/>
    <s v="SUCCESS"/>
    <s v="SUCCESS"/>
    <n v="1"/>
    <s v="found"/>
    <s v="Not Duplicate"/>
    <s v="match"/>
    <s v="match"/>
    <n v="0"/>
    <d v="2026-01-15T00:00:00"/>
    <n v="2"/>
    <s v="Within SLA"/>
    <x v="0"/>
    <n v="0"/>
    <n v="0"/>
    <n v="0"/>
    <n v="0"/>
    <n v="0"/>
  </r>
  <r>
    <s v="TXN003048"/>
    <n v="4195.8"/>
    <n v="4195.8"/>
    <s v="SUCCESS"/>
    <s v="SUCCESS"/>
    <n v="1"/>
    <s v="found"/>
    <s v="Not Duplicate"/>
    <s v="match"/>
    <s v="match"/>
    <n v="0"/>
    <d v="2026-01-19T00:00:00"/>
    <n v="0"/>
    <s v="Within SLA"/>
    <x v="0"/>
    <n v="0"/>
    <n v="0"/>
    <n v="0"/>
    <n v="0"/>
    <n v="0"/>
  </r>
  <r>
    <s v="TXN003049"/>
    <n v="4317.6000000000004"/>
    <n v="4317.6000000000004"/>
    <s v="FAILED"/>
    <s v="FAILED"/>
    <n v="1"/>
    <s v="found"/>
    <s v="Not Duplicate"/>
    <s v="match"/>
    <s v="match"/>
    <n v="0"/>
    <d v="2026-03-22T00:00:00"/>
    <n v="3"/>
    <s v="SLA Breached"/>
    <x v="0"/>
    <n v="0"/>
    <n v="0"/>
    <n v="0"/>
    <n v="0"/>
    <n v="1"/>
  </r>
  <r>
    <s v="TXN003050"/>
    <n v="11488.53"/>
    <n v="11488.53"/>
    <s v="FAILED"/>
    <s v="FAILED"/>
    <n v="1"/>
    <s v="found"/>
    <s v="Not Duplicate"/>
    <s v="match"/>
    <s v="match"/>
    <n v="0"/>
    <d v="2026-01-08T00:00:00"/>
    <n v="3"/>
    <s v="SLA Breached"/>
    <x v="1"/>
    <n v="0"/>
    <n v="0"/>
    <n v="0"/>
    <n v="0"/>
    <n v="1"/>
  </r>
  <r>
    <s v="TXN003051"/>
    <n v="13780.5"/>
    <n v="13780.5"/>
    <s v="SUCCESS"/>
    <s v="SUCCESS"/>
    <n v="1"/>
    <s v="found"/>
    <s v="Not Duplicate"/>
    <s v="match"/>
    <s v="match"/>
    <n v="0"/>
    <d v="2026-01-18T00:00:00"/>
    <n v="1"/>
    <s v="Within SLA"/>
    <x v="2"/>
    <n v="0"/>
    <n v="0"/>
    <n v="0"/>
    <n v="0"/>
    <n v="0"/>
  </r>
  <r>
    <s v="TXN003052"/>
    <n v="3414.62"/>
    <n v="3414.62"/>
    <s v="SUCCESS"/>
    <s v="SUCCESS"/>
    <n v="1"/>
    <s v="found"/>
    <s v="Not Duplicate"/>
    <s v="match"/>
    <s v="match"/>
    <n v="0"/>
    <d v="2026-02-19T00:00:00"/>
    <n v="1"/>
    <s v="Within SLA"/>
    <x v="2"/>
    <n v="0"/>
    <n v="0"/>
    <n v="0"/>
    <n v="0"/>
    <n v="0"/>
  </r>
  <r>
    <s v="TXN003053"/>
    <n v="1448.15"/>
    <n v="1448.15"/>
    <s v="REVERSED"/>
    <s v="REVERSED"/>
    <n v="1"/>
    <s v="found"/>
    <s v="Not Duplicate"/>
    <s v="match"/>
    <s v="match"/>
    <n v="0"/>
    <d v="2026-03-06T00:00:00"/>
    <n v="2"/>
    <s v="Within SLA"/>
    <x v="3"/>
    <n v="0"/>
    <n v="0"/>
    <n v="0"/>
    <n v="0"/>
    <n v="0"/>
  </r>
  <r>
    <s v="TXN003054"/>
    <n v="55900"/>
    <n v="55900"/>
    <s v="SUCCESS"/>
    <s v="SUCCESS"/>
    <n v="1"/>
    <s v="found"/>
    <s v="Not Duplicate"/>
    <s v="match"/>
    <s v="match"/>
    <n v="0"/>
    <d v="2026-03-11T00:00:00"/>
    <n v="1"/>
    <s v="Within SLA"/>
    <x v="0"/>
    <n v="0"/>
    <n v="0"/>
    <n v="0"/>
    <n v="0"/>
    <n v="0"/>
  </r>
  <r>
    <s v="TXN003055"/>
    <n v="5212.87"/>
    <n v="5212.87"/>
    <s v="SUCCESS"/>
    <s v="SUCCESS"/>
    <n v="1"/>
    <s v="found"/>
    <s v="Not Duplicate"/>
    <s v="match"/>
    <s v="match"/>
    <n v="0"/>
    <d v="2026-02-18T00:00:00"/>
    <n v="2"/>
    <s v="Within SLA"/>
    <x v="3"/>
    <n v="0"/>
    <n v="0"/>
    <n v="0"/>
    <n v="0"/>
    <n v="0"/>
  </r>
  <r>
    <s v="TXN003056"/>
    <n v="8308.77"/>
    <n v="8308.77"/>
    <s v="SUCCESS"/>
    <s v="SUCCESS"/>
    <n v="1"/>
    <s v="found"/>
    <s v="Not Duplicate"/>
    <s v="match"/>
    <s v="match"/>
    <n v="0"/>
    <d v="2026-01-21T00:00:00"/>
    <n v="3"/>
    <s v="SLA Breached"/>
    <x v="0"/>
    <n v="0"/>
    <n v="0"/>
    <n v="0"/>
    <n v="0"/>
    <n v="1"/>
  </r>
  <r>
    <s v="TXN003057"/>
    <n v="7086.17"/>
    <n v="7086.17"/>
    <s v="SUCCESS"/>
    <s v="SUCCESS"/>
    <n v="1"/>
    <s v="found"/>
    <s v="Not Duplicate"/>
    <s v="match"/>
    <s v="match"/>
    <n v="0"/>
    <d v="2026-03-23T00:00:00"/>
    <n v="3"/>
    <s v="SLA Breached"/>
    <x v="3"/>
    <n v="0"/>
    <n v="0"/>
    <n v="0"/>
    <n v="0"/>
    <n v="1"/>
  </r>
  <r>
    <s v="TXN003058"/>
    <n v="2314.12"/>
    <n v="2314.12"/>
    <s v="FAILED"/>
    <s v="FAILED"/>
    <n v="1"/>
    <s v="found"/>
    <s v="Not Duplicate"/>
    <s v="match"/>
    <s v="match"/>
    <n v="0"/>
    <d v="2026-01-30T00:00:00"/>
    <n v="3"/>
    <s v="SLA Breached"/>
    <x v="0"/>
    <n v="0"/>
    <n v="0"/>
    <n v="0"/>
    <n v="0"/>
    <n v="1"/>
  </r>
  <r>
    <s v="TXN003059"/>
    <n v="2061.2399999999998"/>
    <n v="2061.2399999999998"/>
    <s v="SUCCESS"/>
    <s v="SUCCESS"/>
    <n v="1"/>
    <s v="found"/>
    <s v="Not Duplicate"/>
    <s v="match"/>
    <s v="match"/>
    <n v="0"/>
    <d v="2026-01-06T00:00:00"/>
    <n v="0"/>
    <s v="Within SLA"/>
    <x v="2"/>
    <n v="0"/>
    <n v="0"/>
    <n v="0"/>
    <n v="0"/>
    <n v="0"/>
  </r>
  <r>
    <s v="TXN003060"/>
    <n v="9408.11"/>
    <n v="9408.11"/>
    <s v="SUCCESS"/>
    <s v="SUCCESS"/>
    <n v="1"/>
    <s v="found"/>
    <s v="Not Duplicate"/>
    <s v="match"/>
    <s v="match"/>
    <n v="0"/>
    <d v="2026-03-23T00:00:00"/>
    <n v="0"/>
    <s v="Within SLA"/>
    <x v="0"/>
    <n v="0"/>
    <n v="0"/>
    <n v="0"/>
    <n v="0"/>
    <n v="0"/>
  </r>
  <r>
    <s v="TXN003061"/>
    <n v="17885.72"/>
    <n v="17885.72"/>
    <s v="SUCCESS"/>
    <s v="SUCCESS"/>
    <n v="1"/>
    <s v="found"/>
    <s v="Not Duplicate"/>
    <s v="match"/>
    <s v="match"/>
    <n v="0"/>
    <d v="2026-02-07T00:00:00"/>
    <n v="3"/>
    <s v="SLA Breached"/>
    <x v="2"/>
    <n v="0"/>
    <n v="0"/>
    <n v="0"/>
    <n v="0"/>
    <n v="1"/>
  </r>
  <r>
    <s v="TXN003062"/>
    <n v="10872.21"/>
    <n v="10872.21"/>
    <s v="SUCCESS"/>
    <s v="SUCCESS"/>
    <n v="1"/>
    <s v="found"/>
    <s v="Not Duplicate"/>
    <s v="match"/>
    <s v="match"/>
    <n v="0"/>
    <d v="2026-03-31T00:00:00"/>
    <n v="1"/>
    <s v="Within SLA"/>
    <x v="0"/>
    <n v="0"/>
    <n v="0"/>
    <n v="0"/>
    <n v="0"/>
    <n v="0"/>
  </r>
  <r>
    <s v="TXN003063"/>
    <n v="6515.62"/>
    <n v="6515.62"/>
    <s v="SUCCESS"/>
    <s v="SUCCESS"/>
    <n v="1"/>
    <s v="found"/>
    <s v="Not Duplicate"/>
    <s v="match"/>
    <s v="match"/>
    <n v="0"/>
    <d v="2026-01-03T00:00:00"/>
    <n v="1"/>
    <s v="Within SLA"/>
    <x v="2"/>
    <n v="0"/>
    <n v="0"/>
    <n v="0"/>
    <n v="0"/>
    <n v="0"/>
  </r>
  <r>
    <s v="TXN003064"/>
    <n v="2884.46"/>
    <n v="2884.46"/>
    <s v="SUCCESS"/>
    <s v="SUCCESS"/>
    <n v="1"/>
    <s v="found"/>
    <s v="Not Duplicate"/>
    <s v="match"/>
    <s v="match"/>
    <n v="0"/>
    <d v="2026-03-05T00:00:00"/>
    <n v="0"/>
    <s v="Within SLA"/>
    <x v="1"/>
    <n v="0"/>
    <n v="0"/>
    <n v="0"/>
    <n v="0"/>
    <n v="0"/>
  </r>
  <r>
    <s v="TXN003065"/>
    <n v="32260.32"/>
    <n v="32260.32"/>
    <s v="SUCCESS"/>
    <s v="SUCCESS"/>
    <n v="1"/>
    <s v="found"/>
    <s v="Not Duplicate"/>
    <s v="match"/>
    <s v="match"/>
    <n v="0"/>
    <d v="2026-01-04T00:00:00"/>
    <n v="1"/>
    <s v="Within SLA"/>
    <x v="2"/>
    <n v="0"/>
    <n v="0"/>
    <n v="0"/>
    <n v="0"/>
    <n v="0"/>
  </r>
  <r>
    <s v="TXN003066"/>
    <n v="3815.65"/>
    <n v="3815.65"/>
    <s v="SUCCESS"/>
    <s v="SUCCESS"/>
    <n v="1"/>
    <s v="found"/>
    <s v="Not Duplicate"/>
    <s v="match"/>
    <s v="match"/>
    <n v="0"/>
    <d v="2026-02-21T00:00:00"/>
    <n v="2"/>
    <s v="Within SLA"/>
    <x v="3"/>
    <n v="0"/>
    <n v="0"/>
    <n v="0"/>
    <n v="0"/>
    <n v="0"/>
  </r>
  <r>
    <s v="TXN003067"/>
    <n v="3735.94"/>
    <n v="3735.94"/>
    <s v="FAILED"/>
    <s v="FAILED"/>
    <n v="1"/>
    <s v="found"/>
    <s v="Not Duplicate"/>
    <s v="match"/>
    <s v="match"/>
    <n v="0"/>
    <d v="2026-01-18T00:00:00"/>
    <n v="1"/>
    <s v="Within SLA"/>
    <x v="3"/>
    <n v="0"/>
    <n v="0"/>
    <n v="0"/>
    <n v="0"/>
    <n v="0"/>
  </r>
  <r>
    <s v="TXN003068"/>
    <n v="4894.13"/>
    <n v="4894.13"/>
    <s v="SUCCESS"/>
    <s v="SUCCESS"/>
    <n v="1"/>
    <s v="found"/>
    <s v="Not Duplicate"/>
    <s v="match"/>
    <s v="match"/>
    <n v="0"/>
    <d v="2026-03-29T00:00:00"/>
    <n v="2"/>
    <s v="Within SLA"/>
    <x v="0"/>
    <n v="0"/>
    <n v="0"/>
    <n v="0"/>
    <n v="0"/>
    <n v="0"/>
  </r>
  <r>
    <s v="TXN003069"/>
    <n v="550.9"/>
    <n v="550.9"/>
    <s v="SUCCESS"/>
    <s v="SUCCESS"/>
    <n v="1"/>
    <s v="found"/>
    <s v="Not Duplicate"/>
    <s v="match"/>
    <s v="match"/>
    <n v="0"/>
    <d v="2026-02-23T00:00:00"/>
    <n v="0"/>
    <s v="Within SLA"/>
    <x v="4"/>
    <n v="0"/>
    <n v="0"/>
    <n v="0"/>
    <n v="0"/>
    <n v="0"/>
  </r>
  <r>
    <s v="TXN003070"/>
    <n v="3298.47"/>
    <n v="3298.47"/>
    <s v="SUCCESS"/>
    <s v="SUCCESS"/>
    <n v="1"/>
    <s v="found"/>
    <s v="Not Duplicate"/>
    <s v="match"/>
    <s v="match"/>
    <n v="0"/>
    <d v="2026-03-11T00:00:00"/>
    <n v="0"/>
    <s v="Within SLA"/>
    <x v="0"/>
    <n v="0"/>
    <n v="0"/>
    <n v="0"/>
    <n v="0"/>
    <n v="0"/>
  </r>
  <r>
    <s v="TXN003071"/>
    <n v="4131.3900000000003"/>
    <n v="4131.3900000000003"/>
    <s v="FAILED"/>
    <s v="FAILED"/>
    <n v="1"/>
    <s v="found"/>
    <s v="Not Duplicate"/>
    <s v="match"/>
    <s v="match"/>
    <n v="0"/>
    <d v="2026-01-16T00:00:00"/>
    <n v="0"/>
    <s v="Within SLA"/>
    <x v="2"/>
    <n v="0"/>
    <n v="0"/>
    <n v="0"/>
    <n v="0"/>
    <n v="0"/>
  </r>
  <r>
    <s v="TXN003072"/>
    <n v="29982.66"/>
    <n v="29982.66"/>
    <s v="SUCCESS"/>
    <s v="SUCCESS"/>
    <n v="1"/>
    <s v="found"/>
    <s v="Not Duplicate"/>
    <s v="match"/>
    <s v="match"/>
    <n v="0"/>
    <d v="2026-03-07T00:00:00"/>
    <n v="3"/>
    <s v="SLA Breached"/>
    <x v="0"/>
    <n v="0"/>
    <n v="0"/>
    <n v="0"/>
    <n v="0"/>
    <n v="1"/>
  </r>
  <r>
    <s v="TXN003073"/>
    <n v="1724.77"/>
    <n v="1724.77"/>
    <s v="SUCCESS"/>
    <s v="SUCCESS"/>
    <n v="1"/>
    <s v="found"/>
    <s v="Not Duplicate"/>
    <s v="match"/>
    <s v="match"/>
    <n v="0"/>
    <d v="2026-03-24T00:00:00"/>
    <n v="2"/>
    <s v="Within SLA"/>
    <x v="2"/>
    <n v="0"/>
    <n v="0"/>
    <n v="0"/>
    <n v="0"/>
    <n v="0"/>
  </r>
  <r>
    <s v="TXN003074"/>
    <n v="5220.8500000000004"/>
    <n v="5220.8500000000004"/>
    <s v="SUCCESS"/>
    <s v="SUCCESS"/>
    <n v="1"/>
    <s v="found"/>
    <s v="Not Duplicate"/>
    <s v="match"/>
    <s v="match"/>
    <n v="0"/>
    <d v="2026-03-05T00:00:00"/>
    <n v="2"/>
    <s v="Within SLA"/>
    <x v="3"/>
    <n v="0"/>
    <n v="0"/>
    <n v="0"/>
    <n v="0"/>
    <n v="0"/>
  </r>
  <r>
    <s v="TXN003075"/>
    <n v="7199.42"/>
    <n v="7199.42"/>
    <s v="SUCCESS"/>
    <s v="SUCCESS"/>
    <n v="1"/>
    <s v="found"/>
    <s v="Not Duplicate"/>
    <s v="match"/>
    <s v="match"/>
    <n v="0"/>
    <d v="2026-02-15T00:00:00"/>
    <n v="1"/>
    <s v="Within SLA"/>
    <x v="0"/>
    <n v="0"/>
    <n v="0"/>
    <n v="0"/>
    <n v="0"/>
    <n v="0"/>
  </r>
  <r>
    <s v="TXN003076"/>
    <n v="53074.42"/>
    <n v="53074.42"/>
    <s v="SUCCESS"/>
    <s v="SUCCESS"/>
    <n v="1"/>
    <s v="found"/>
    <s v="Not Duplicate"/>
    <s v="match"/>
    <s v="match"/>
    <n v="0"/>
    <d v="2026-01-06T00:00:00"/>
    <n v="2"/>
    <s v="Within SLA"/>
    <x v="1"/>
    <n v="0"/>
    <n v="0"/>
    <n v="0"/>
    <n v="0"/>
    <n v="0"/>
  </r>
  <r>
    <s v="TXN003077"/>
    <n v="3323.54"/>
    <n v="3323.54"/>
    <s v="SUCCESS"/>
    <s v="SUCCESS"/>
    <n v="1"/>
    <s v="found"/>
    <s v="Not Duplicate"/>
    <s v="match"/>
    <s v="match"/>
    <n v="0"/>
    <d v="2026-03-17T00:00:00"/>
    <n v="3"/>
    <s v="SLA Breached"/>
    <x v="3"/>
    <n v="0"/>
    <n v="0"/>
    <n v="0"/>
    <n v="0"/>
    <n v="1"/>
  </r>
  <r>
    <s v="TXN003078"/>
    <n v="9171.2900000000009"/>
    <n v="9171.2900000000009"/>
    <s v="SUCCESS"/>
    <s v="SUCCESS"/>
    <n v="1"/>
    <s v="found"/>
    <s v="Not Duplicate"/>
    <s v="match"/>
    <s v="match"/>
    <n v="0"/>
    <d v="2026-01-24T00:00:00"/>
    <n v="2"/>
    <s v="Within SLA"/>
    <x v="1"/>
    <n v="0"/>
    <n v="0"/>
    <n v="0"/>
    <n v="0"/>
    <n v="0"/>
  </r>
  <r>
    <s v="TXN003079"/>
    <n v="2516.09"/>
    <n v="2516.09"/>
    <s v="FAILED"/>
    <s v="FAILED"/>
    <n v="1"/>
    <s v="found"/>
    <s v="Not Duplicate"/>
    <s v="match"/>
    <s v="match"/>
    <n v="0"/>
    <d v="2026-03-03T00:00:00"/>
    <n v="0"/>
    <s v="Within SLA"/>
    <x v="4"/>
    <n v="0"/>
    <n v="0"/>
    <n v="0"/>
    <n v="0"/>
    <n v="0"/>
  </r>
  <r>
    <s v="TXN003080"/>
    <n v="3348.57"/>
    <n v="3348.57"/>
    <s v="SUCCESS"/>
    <s v="SUCCESS"/>
    <n v="1"/>
    <s v="found"/>
    <s v="Not Duplicate"/>
    <s v="match"/>
    <s v="match"/>
    <n v="0"/>
    <d v="2026-02-04T00:00:00"/>
    <n v="1"/>
    <s v="Within SLA"/>
    <x v="1"/>
    <n v="0"/>
    <n v="0"/>
    <n v="0"/>
    <n v="0"/>
    <n v="0"/>
  </r>
  <r>
    <s v="TXN003081"/>
    <n v="4148.47"/>
    <n v="4148.47"/>
    <s v="SUCCESS"/>
    <s v="FAILED"/>
    <n v="1"/>
    <s v="found"/>
    <s v="Not Duplicate"/>
    <s v="match"/>
    <s v="mismatch"/>
    <n v="0"/>
    <d v="2026-02-28T00:00:00"/>
    <n v="2"/>
    <s v="Within SLA"/>
    <x v="2"/>
    <n v="0"/>
    <n v="0"/>
    <n v="0"/>
    <n v="1"/>
    <n v="0"/>
  </r>
  <r>
    <s v="TXN003082"/>
    <n v="3280.98"/>
    <n v="3280.98"/>
    <s v="FAILED"/>
    <s v="FAILED"/>
    <n v="1"/>
    <s v="found"/>
    <s v="Not Duplicate"/>
    <s v="match"/>
    <s v="match"/>
    <n v="0"/>
    <d v="2026-01-20T00:00:00"/>
    <n v="1"/>
    <s v="Within SLA"/>
    <x v="1"/>
    <n v="0"/>
    <n v="0"/>
    <n v="0"/>
    <n v="0"/>
    <n v="0"/>
  </r>
  <r>
    <s v="TXN003083"/>
    <n v="12542.21"/>
    <n v="12542.21"/>
    <s v="SUCCESS"/>
    <s v="SUCCESS"/>
    <n v="1"/>
    <s v="found"/>
    <s v="Not Duplicate"/>
    <s v="match"/>
    <s v="match"/>
    <n v="0"/>
    <d v="2026-02-25T00:00:00"/>
    <n v="3"/>
    <s v="SLA Breached"/>
    <x v="0"/>
    <n v="0"/>
    <n v="0"/>
    <n v="0"/>
    <n v="0"/>
    <n v="1"/>
  </r>
  <r>
    <s v="TXN003084"/>
    <n v="1337.11"/>
    <n v="1337.11"/>
    <s v="SUCCESS"/>
    <s v="SUCCESS"/>
    <n v="1"/>
    <s v="found"/>
    <s v="Not Duplicate"/>
    <s v="match"/>
    <s v="match"/>
    <n v="0"/>
    <d v="2026-01-16T00:00:00"/>
    <n v="5"/>
    <s v="SLA Breached"/>
    <x v="2"/>
    <n v="0"/>
    <n v="0"/>
    <n v="0"/>
    <n v="0"/>
    <n v="1"/>
  </r>
  <r>
    <s v="TXN003085"/>
    <n v="8480.2999999999993"/>
    <n v="8480.2999999999993"/>
    <s v="SUCCESS"/>
    <s v="SUCCESS"/>
    <n v="1"/>
    <s v="found"/>
    <s v="Not Duplicate"/>
    <s v="match"/>
    <s v="match"/>
    <n v="0"/>
    <d v="2026-02-02T00:00:00"/>
    <n v="2"/>
    <s v="Within SLA"/>
    <x v="0"/>
    <n v="0"/>
    <n v="0"/>
    <n v="0"/>
    <n v="0"/>
    <n v="0"/>
  </r>
  <r>
    <s v="TXN003086"/>
    <n v="1008.01"/>
    <n v="1008.01"/>
    <s v="SUCCESS"/>
    <s v="SUCCESS"/>
    <n v="1"/>
    <s v="found"/>
    <s v="Not Duplicate"/>
    <s v="match"/>
    <s v="match"/>
    <n v="0"/>
    <d v="2026-02-23T00:00:00"/>
    <n v="2"/>
    <s v="Within SLA"/>
    <x v="0"/>
    <n v="0"/>
    <n v="0"/>
    <n v="0"/>
    <n v="0"/>
    <n v="0"/>
  </r>
  <r>
    <s v="TXN003087"/>
    <n v="7871.03"/>
    <n v="7871.03"/>
    <s v="SUCCESS"/>
    <s v="SUCCESS"/>
    <n v="1"/>
    <s v="found"/>
    <s v="Not Duplicate"/>
    <s v="match"/>
    <s v="match"/>
    <n v="0"/>
    <d v="2026-01-29T00:00:00"/>
    <n v="1"/>
    <s v="Within SLA"/>
    <x v="1"/>
    <n v="0"/>
    <n v="0"/>
    <n v="0"/>
    <n v="0"/>
    <n v="0"/>
  </r>
  <r>
    <s v="TXN003088"/>
    <n v="51434.35"/>
    <n v="51434.35"/>
    <s v="FAILED"/>
    <s v="FAILED"/>
    <n v="1"/>
    <s v="found"/>
    <s v="Not Duplicate"/>
    <s v="match"/>
    <s v="match"/>
    <n v="0"/>
    <d v="2026-02-21T00:00:00"/>
    <n v="2"/>
    <s v="Within SLA"/>
    <x v="0"/>
    <n v="0"/>
    <n v="0"/>
    <n v="0"/>
    <n v="0"/>
    <n v="0"/>
  </r>
  <r>
    <s v="TXN003089"/>
    <n v="29381.74"/>
    <n v="29381.74"/>
    <s v="SUCCESS"/>
    <s v="SUCCESS"/>
    <n v="1"/>
    <s v="found"/>
    <s v="Not Duplicate"/>
    <s v="match"/>
    <s v="match"/>
    <n v="0"/>
    <d v="2026-03-25T00:00:00"/>
    <n v="3"/>
    <s v="SLA Breached"/>
    <x v="0"/>
    <n v="0"/>
    <n v="0"/>
    <n v="0"/>
    <n v="0"/>
    <n v="1"/>
  </r>
  <r>
    <s v="TXN003090"/>
    <n v="3308.6"/>
    <n v="3308.6"/>
    <s v="SUCCESS"/>
    <s v="SUCCESS"/>
    <n v="1"/>
    <s v="found"/>
    <s v="Not Duplicate"/>
    <s v="match"/>
    <s v="match"/>
    <n v="0"/>
    <d v="2026-02-24T00:00:00"/>
    <n v="2"/>
    <s v="Within SLA"/>
    <x v="0"/>
    <n v="0"/>
    <n v="0"/>
    <n v="0"/>
    <n v="0"/>
    <n v="0"/>
  </r>
  <r>
    <s v="TXN003091"/>
    <n v="5457.74"/>
    <n v="5457.74"/>
    <s v="SUCCESS"/>
    <s v="SUCCESS"/>
    <n v="2"/>
    <s v="found"/>
    <s v="Duplicate"/>
    <s v="match"/>
    <s v="match"/>
    <n v="0"/>
    <d v="2026-01-28T00:00:00"/>
    <n v="0"/>
    <s v="Within SLA"/>
    <x v="0"/>
    <n v="0"/>
    <n v="1"/>
    <n v="0"/>
    <n v="0"/>
    <n v="0"/>
  </r>
  <r>
    <s v="TXN003092"/>
    <n v="4805.3599999999997"/>
    <n v="4805.3599999999997"/>
    <s v="SUCCESS"/>
    <s v="SUCCESS"/>
    <n v="1"/>
    <s v="found"/>
    <s v="Not Duplicate"/>
    <s v="match"/>
    <s v="match"/>
    <n v="0"/>
    <d v="2026-02-22T00:00:00"/>
    <n v="0"/>
    <s v="Within SLA"/>
    <x v="0"/>
    <n v="0"/>
    <n v="0"/>
    <n v="0"/>
    <n v="0"/>
    <n v="0"/>
  </r>
  <r>
    <s v="TXN003093"/>
    <n v="6625.54"/>
    <n v="6625.54"/>
    <s v="SUCCESS"/>
    <s v="SUCCESS"/>
    <n v="1"/>
    <s v="found"/>
    <s v="Not Duplicate"/>
    <s v="match"/>
    <s v="match"/>
    <n v="0"/>
    <d v="2026-02-06T00:00:00"/>
    <n v="2"/>
    <s v="Within SLA"/>
    <x v="0"/>
    <n v="0"/>
    <n v="0"/>
    <n v="0"/>
    <n v="0"/>
    <n v="0"/>
  </r>
  <r>
    <s v="TXN003094"/>
    <n v="3906.04"/>
    <n v="3906.04"/>
    <s v="SUCCESS"/>
    <s v="SUCCESS"/>
    <n v="1"/>
    <s v="found"/>
    <s v="Not Duplicate"/>
    <s v="match"/>
    <s v="match"/>
    <n v="0"/>
    <d v="2026-02-14T00:00:00"/>
    <n v="0"/>
    <s v="Within SLA"/>
    <x v="3"/>
    <n v="0"/>
    <n v="0"/>
    <n v="0"/>
    <n v="0"/>
    <n v="0"/>
  </r>
  <r>
    <s v="TXN003095"/>
    <n v="3273.69"/>
    <n v="3273.69"/>
    <s v="REVERSED"/>
    <s v="REVERSED"/>
    <n v="1"/>
    <s v="found"/>
    <s v="Not Duplicate"/>
    <s v="match"/>
    <s v="match"/>
    <n v="0"/>
    <d v="2026-02-10T00:00:00"/>
    <n v="1"/>
    <s v="Within SLA"/>
    <x v="0"/>
    <n v="0"/>
    <n v="0"/>
    <n v="0"/>
    <n v="0"/>
    <n v="0"/>
  </r>
  <r>
    <s v="TXN003096"/>
    <n v="929.3"/>
    <n v="929.3"/>
    <s v="SUCCESS"/>
    <s v="SUCCESS"/>
    <n v="1"/>
    <s v="found"/>
    <s v="Not Duplicate"/>
    <s v="match"/>
    <s v="match"/>
    <n v="0"/>
    <d v="2026-02-11T00:00:00"/>
    <n v="2"/>
    <s v="Within SLA"/>
    <x v="2"/>
    <n v="0"/>
    <n v="0"/>
    <n v="0"/>
    <n v="0"/>
    <n v="0"/>
  </r>
  <r>
    <s v="TXN003097"/>
    <n v="6616.11"/>
    <n v="6616.11"/>
    <s v="SUCCESS"/>
    <s v="SUCCESS"/>
    <n v="1"/>
    <s v="found"/>
    <s v="Not Duplicate"/>
    <s v="match"/>
    <s v="match"/>
    <n v="0"/>
    <d v="2026-03-01T00:00:00"/>
    <n v="3"/>
    <s v="SLA Breached"/>
    <x v="3"/>
    <n v="0"/>
    <n v="0"/>
    <n v="0"/>
    <n v="0"/>
    <n v="1"/>
  </r>
  <r>
    <s v="TXN003098"/>
    <n v="4722.84"/>
    <n v="4722.84"/>
    <s v="SUCCESS"/>
    <s v="SUCCESS"/>
    <n v="1"/>
    <s v="found"/>
    <s v="Not Duplicate"/>
    <s v="match"/>
    <s v="match"/>
    <n v="0"/>
    <d v="2026-03-17T00:00:00"/>
    <n v="3"/>
    <s v="SLA Breached"/>
    <x v="0"/>
    <n v="0"/>
    <n v="0"/>
    <n v="0"/>
    <n v="0"/>
    <n v="1"/>
  </r>
  <r>
    <s v="TXN003099"/>
    <n v="118310.88"/>
    <n v="118310.88"/>
    <s v="SUCCESS"/>
    <s v="SUCCESS"/>
    <n v="1"/>
    <s v="found"/>
    <s v="Not Duplicate"/>
    <s v="match"/>
    <s v="match"/>
    <n v="0"/>
    <d v="2026-02-02T00:00:00"/>
    <n v="3"/>
    <s v="SLA Breached"/>
    <x v="0"/>
    <n v="0"/>
    <n v="0"/>
    <n v="0"/>
    <n v="0"/>
    <n v="1"/>
  </r>
  <r>
    <s v="TXN003100"/>
    <n v="2510.33"/>
    <n v="2510.33"/>
    <s v="FAILED"/>
    <s v="FAILED"/>
    <n v="1"/>
    <s v="found"/>
    <s v="Not Duplicate"/>
    <s v="match"/>
    <s v="match"/>
    <n v="0"/>
    <d v="2026-03-11T00:00:00"/>
    <n v="3"/>
    <s v="SLA Breached"/>
    <x v="1"/>
    <n v="0"/>
    <n v="0"/>
    <n v="0"/>
    <n v="0"/>
    <n v="1"/>
  </r>
  <r>
    <s v="TXN003101"/>
    <n v="37198.589999999997"/>
    <n v="37198.589999999997"/>
    <s v="SUCCESS"/>
    <s v="SUCCESS"/>
    <n v="1"/>
    <s v="found"/>
    <s v="Not Duplicate"/>
    <s v="match"/>
    <s v="match"/>
    <n v="0"/>
    <d v="2026-02-24T00:00:00"/>
    <n v="3"/>
    <s v="SLA Breached"/>
    <x v="1"/>
    <n v="0"/>
    <n v="0"/>
    <n v="0"/>
    <n v="0"/>
    <n v="1"/>
  </r>
  <r>
    <s v="TXN003102"/>
    <n v="4163.13"/>
    <n v="4163.13"/>
    <s v="SUCCESS"/>
    <s v="SUCCESS"/>
    <n v="1"/>
    <s v="found"/>
    <s v="Not Duplicate"/>
    <s v="match"/>
    <s v="match"/>
    <n v="0"/>
    <d v="2026-03-03T00:00:00"/>
    <n v="2"/>
    <s v="Within SLA"/>
    <x v="4"/>
    <n v="0"/>
    <n v="0"/>
    <n v="0"/>
    <n v="0"/>
    <n v="0"/>
  </r>
  <r>
    <s v="TXN003103"/>
    <n v="3082.7"/>
    <n v="3082.7"/>
    <s v="SUCCESS"/>
    <s v="SUCCESS"/>
    <n v="1"/>
    <s v="found"/>
    <s v="Not Duplicate"/>
    <s v="match"/>
    <s v="match"/>
    <n v="0"/>
    <d v="2026-02-08T00:00:00"/>
    <n v="0"/>
    <s v="Within SLA"/>
    <x v="0"/>
    <n v="0"/>
    <n v="0"/>
    <n v="0"/>
    <n v="0"/>
    <n v="0"/>
  </r>
  <r>
    <s v="TXN003104"/>
    <n v="22575.66"/>
    <n v="22575.66"/>
    <s v="SUCCESS"/>
    <s v="SUCCESS"/>
    <n v="1"/>
    <s v="found"/>
    <s v="Not Duplicate"/>
    <s v="match"/>
    <s v="match"/>
    <n v="0"/>
    <d v="2026-03-26T00:00:00"/>
    <n v="2"/>
    <s v="Within SLA"/>
    <x v="4"/>
    <n v="0"/>
    <n v="0"/>
    <n v="0"/>
    <n v="0"/>
    <n v="0"/>
  </r>
  <r>
    <s v="TXN003105"/>
    <n v="4439.8100000000004"/>
    <n v="4439.8100000000004"/>
    <s v="SUCCESS"/>
    <s v="SUCCESS"/>
    <n v="1"/>
    <s v="found"/>
    <s v="Not Duplicate"/>
    <s v="match"/>
    <s v="match"/>
    <n v="0"/>
    <d v="2026-02-04T00:00:00"/>
    <n v="1"/>
    <s v="Within SLA"/>
    <x v="0"/>
    <n v="0"/>
    <n v="0"/>
    <n v="0"/>
    <n v="0"/>
    <n v="0"/>
  </r>
  <r>
    <s v="TXN003106"/>
    <n v="1059.21"/>
    <n v="1059.21"/>
    <s v="SUCCESS"/>
    <s v="SUCCESS"/>
    <n v="2"/>
    <s v="found"/>
    <s v="Duplicate"/>
    <s v="match"/>
    <s v="match"/>
    <n v="0"/>
    <d v="2026-02-02T00:00:00"/>
    <n v="0"/>
    <s v="Within SLA"/>
    <x v="2"/>
    <n v="0"/>
    <n v="1"/>
    <n v="0"/>
    <n v="0"/>
    <n v="0"/>
  </r>
  <r>
    <s v="TXN003107"/>
    <n v="6882.27"/>
    <n v="6882.27"/>
    <s v="SUCCESS"/>
    <s v="SUCCESS"/>
    <n v="1"/>
    <s v="found"/>
    <s v="Not Duplicate"/>
    <s v="match"/>
    <s v="match"/>
    <n v="0"/>
    <d v="2026-01-08T00:00:00"/>
    <n v="0"/>
    <s v="Within SLA"/>
    <x v="0"/>
    <n v="0"/>
    <n v="0"/>
    <n v="0"/>
    <n v="0"/>
    <n v="0"/>
  </r>
  <r>
    <s v="TXN003108"/>
    <n v="3765.85"/>
    <n v="3765.85"/>
    <s v="FAILED"/>
    <s v="FAILED"/>
    <n v="1"/>
    <s v="found"/>
    <s v="Not Duplicate"/>
    <s v="match"/>
    <s v="match"/>
    <n v="0"/>
    <d v="2026-01-21T00:00:00"/>
    <n v="1"/>
    <s v="Within SLA"/>
    <x v="1"/>
    <n v="0"/>
    <n v="0"/>
    <n v="0"/>
    <n v="0"/>
    <n v="0"/>
  </r>
  <r>
    <s v="TXN003109"/>
    <n v="5219.3599999999997"/>
    <n v="5219.3599999999997"/>
    <s v="SUCCESS"/>
    <s v="SUCCESS"/>
    <n v="1"/>
    <s v="found"/>
    <s v="Not Duplicate"/>
    <s v="match"/>
    <s v="match"/>
    <n v="0"/>
    <d v="2026-01-04T00:00:00"/>
    <n v="2"/>
    <s v="Within SLA"/>
    <x v="2"/>
    <n v="0"/>
    <n v="0"/>
    <n v="0"/>
    <n v="0"/>
    <n v="0"/>
  </r>
  <r>
    <s v="TXN003110"/>
    <n v="62619.22"/>
    <n v="62619.22"/>
    <s v="SUCCESS"/>
    <s v="SUCCESS"/>
    <n v="1"/>
    <s v="found"/>
    <s v="Not Duplicate"/>
    <s v="match"/>
    <s v="match"/>
    <n v="0"/>
    <d v="2026-02-02T00:00:00"/>
    <n v="2"/>
    <s v="Within SLA"/>
    <x v="2"/>
    <n v="0"/>
    <n v="0"/>
    <n v="0"/>
    <n v="0"/>
    <n v="0"/>
  </r>
  <r>
    <s v="TXN003111"/>
    <n v="13608.11"/>
    <n v="13608.11"/>
    <s v="SUCCESS"/>
    <s v="SUCCESS"/>
    <n v="1"/>
    <s v="found"/>
    <s v="Not Duplicate"/>
    <s v="match"/>
    <s v="match"/>
    <n v="0"/>
    <d v="2026-02-28T00:00:00"/>
    <n v="2"/>
    <s v="Within SLA"/>
    <x v="3"/>
    <n v="0"/>
    <n v="0"/>
    <n v="0"/>
    <n v="0"/>
    <n v="0"/>
  </r>
  <r>
    <s v="TXN003112"/>
    <n v="19047.73"/>
    <n v="19047.73"/>
    <s v="SUCCESS"/>
    <s v="SUCCESS"/>
    <n v="1"/>
    <s v="found"/>
    <s v="Not Duplicate"/>
    <s v="match"/>
    <s v="match"/>
    <n v="0"/>
    <d v="2026-01-30T00:00:00"/>
    <n v="1"/>
    <s v="Within SLA"/>
    <x v="2"/>
    <n v="0"/>
    <n v="0"/>
    <n v="0"/>
    <n v="0"/>
    <n v="0"/>
  </r>
  <r>
    <s v="TXN003113"/>
    <n v="2250.9699999999998"/>
    <n v="2250.9699999999998"/>
    <s v="SUCCESS"/>
    <s v="SUCCESS"/>
    <n v="1"/>
    <s v="found"/>
    <s v="Not Duplicate"/>
    <s v="match"/>
    <s v="match"/>
    <n v="0"/>
    <d v="2026-03-14T00:00:00"/>
    <n v="0"/>
    <s v="Within SLA"/>
    <x v="0"/>
    <n v="0"/>
    <n v="0"/>
    <n v="0"/>
    <n v="0"/>
    <n v="0"/>
  </r>
  <r>
    <s v="TXN003114"/>
    <n v="1215.06"/>
    <n v="1215.06"/>
    <s v="SUCCESS"/>
    <s v="SUCCESS"/>
    <n v="1"/>
    <s v="found"/>
    <s v="Not Duplicate"/>
    <s v="match"/>
    <s v="match"/>
    <n v="0"/>
    <d v="2026-01-08T00:00:00"/>
    <n v="0"/>
    <s v="Within SLA"/>
    <x v="0"/>
    <n v="0"/>
    <n v="0"/>
    <n v="0"/>
    <n v="0"/>
    <n v="0"/>
  </r>
  <r>
    <s v="TXN003115"/>
    <n v="2156.52"/>
    <n v="2156.52"/>
    <s v="SUCCESS"/>
    <s v="SUCCESS"/>
    <n v="1"/>
    <s v="found"/>
    <s v="Not Duplicate"/>
    <s v="match"/>
    <s v="match"/>
    <n v="0"/>
    <d v="2026-03-09T00:00:00"/>
    <n v="0"/>
    <s v="Within SLA"/>
    <x v="3"/>
    <n v="0"/>
    <n v="0"/>
    <n v="0"/>
    <n v="0"/>
    <n v="0"/>
  </r>
  <r>
    <s v="TXN003116"/>
    <n v="550.98"/>
    <n v="550.98"/>
    <s v="SUCCESS"/>
    <s v="SUCCESS"/>
    <n v="1"/>
    <s v="found"/>
    <s v="Not Duplicate"/>
    <s v="match"/>
    <s v="match"/>
    <n v="0"/>
    <d v="2026-01-15T00:00:00"/>
    <n v="2"/>
    <s v="Within SLA"/>
    <x v="2"/>
    <n v="0"/>
    <n v="0"/>
    <n v="0"/>
    <n v="0"/>
    <n v="0"/>
  </r>
  <r>
    <s v="TXN003117"/>
    <n v="33863.879999999997"/>
    <n v="33863.879999999997"/>
    <s v="SUCCESS"/>
    <s v="SUCCESS"/>
    <n v="1"/>
    <s v="found"/>
    <s v="Not Duplicate"/>
    <s v="match"/>
    <s v="match"/>
    <n v="0"/>
    <d v="2026-03-04T00:00:00"/>
    <n v="2"/>
    <s v="Within SLA"/>
    <x v="1"/>
    <n v="0"/>
    <n v="0"/>
    <n v="0"/>
    <n v="0"/>
    <n v="0"/>
  </r>
  <r>
    <s v="TXN003118"/>
    <n v="2006.1"/>
    <n v="2006.1"/>
    <s v="SUCCESS"/>
    <s v="SUCCESS"/>
    <n v="1"/>
    <s v="found"/>
    <s v="Not Duplicate"/>
    <s v="match"/>
    <s v="match"/>
    <n v="0"/>
    <d v="2026-01-23T00:00:00"/>
    <n v="3"/>
    <s v="SLA Breached"/>
    <x v="3"/>
    <n v="0"/>
    <n v="0"/>
    <n v="0"/>
    <n v="0"/>
    <n v="1"/>
  </r>
  <r>
    <s v="TXN003119"/>
    <n v="918.87"/>
    <n v="918.87"/>
    <s v="FAILED"/>
    <s v="FAILED"/>
    <n v="1"/>
    <s v="found"/>
    <s v="Not Duplicate"/>
    <s v="match"/>
    <s v="match"/>
    <n v="0"/>
    <d v="2026-03-17T00:00:00"/>
    <n v="1"/>
    <s v="Within SLA"/>
    <x v="3"/>
    <n v="0"/>
    <n v="0"/>
    <n v="0"/>
    <n v="0"/>
    <n v="0"/>
  </r>
  <r>
    <s v="TXN003120"/>
    <n v="3153.25"/>
    <n v="3153.25"/>
    <s v="REVERSED"/>
    <s v="REVERSED"/>
    <n v="1"/>
    <s v="found"/>
    <s v="Not Duplicate"/>
    <s v="match"/>
    <s v="match"/>
    <n v="0"/>
    <d v="2026-01-22T00:00:00"/>
    <n v="0"/>
    <s v="Within SLA"/>
    <x v="1"/>
    <n v="0"/>
    <n v="0"/>
    <n v="0"/>
    <n v="0"/>
    <n v="0"/>
  </r>
  <r>
    <s v="TXN003121"/>
    <n v="2183.7600000000002"/>
    <n v="2183.7600000000002"/>
    <s v="FAILED"/>
    <s v="FAILED"/>
    <n v="1"/>
    <s v="found"/>
    <s v="Not Duplicate"/>
    <s v="match"/>
    <s v="match"/>
    <n v="0"/>
    <d v="2026-04-02T00:00:00"/>
    <n v="3"/>
    <s v="SLA Breached"/>
    <x v="1"/>
    <n v="0"/>
    <n v="0"/>
    <n v="0"/>
    <n v="0"/>
    <n v="1"/>
  </r>
  <r>
    <s v="TXN003122"/>
    <n v="11973.32"/>
    <n v="11973.32"/>
    <s v="SUCCESS"/>
    <s v="SUCCESS"/>
    <n v="1"/>
    <s v="found"/>
    <s v="Not Duplicate"/>
    <s v="match"/>
    <s v="match"/>
    <n v="0"/>
    <d v="2026-03-29T00:00:00"/>
    <n v="2"/>
    <s v="Within SLA"/>
    <x v="3"/>
    <n v="0"/>
    <n v="0"/>
    <n v="0"/>
    <n v="0"/>
    <n v="0"/>
  </r>
  <r>
    <s v="TXN003123"/>
    <n v="1202.56"/>
    <n v="1202.56"/>
    <s v="SUCCESS"/>
    <s v="SUCCESS"/>
    <n v="1"/>
    <s v="found"/>
    <s v="Not Duplicate"/>
    <s v="match"/>
    <s v="match"/>
    <n v="0"/>
    <d v="2026-02-06T00:00:00"/>
    <n v="0"/>
    <s v="Within SLA"/>
    <x v="0"/>
    <n v="0"/>
    <n v="0"/>
    <n v="0"/>
    <n v="0"/>
    <n v="0"/>
  </r>
  <r>
    <s v="TXN003124"/>
    <n v="1415.35"/>
    <n v="1415.35"/>
    <s v="SUCCESS"/>
    <s v="SUCCESS"/>
    <n v="1"/>
    <s v="found"/>
    <s v="Not Duplicate"/>
    <s v="match"/>
    <s v="match"/>
    <n v="0"/>
    <d v="2026-02-16T00:00:00"/>
    <n v="3"/>
    <s v="SLA Breached"/>
    <x v="0"/>
    <n v="0"/>
    <n v="0"/>
    <n v="0"/>
    <n v="0"/>
    <n v="1"/>
  </r>
  <r>
    <s v="TXN003125"/>
    <n v="4799.93"/>
    <n v="4799.93"/>
    <s v="SUCCESS"/>
    <s v="SUCCESS"/>
    <n v="1"/>
    <s v="found"/>
    <s v="Not Duplicate"/>
    <s v="match"/>
    <s v="match"/>
    <n v="0"/>
    <d v="2026-03-11T00:00:00"/>
    <n v="2"/>
    <s v="Within SLA"/>
    <x v="4"/>
    <n v="0"/>
    <n v="0"/>
    <n v="0"/>
    <n v="0"/>
    <n v="0"/>
  </r>
  <r>
    <s v="TXN003126"/>
    <n v="2844.7"/>
    <n v="2844.7"/>
    <s v="REVERSED"/>
    <s v="REVERSED"/>
    <n v="1"/>
    <s v="found"/>
    <s v="Not Duplicate"/>
    <s v="match"/>
    <s v="match"/>
    <n v="0"/>
    <d v="2026-02-20T00:00:00"/>
    <n v="1"/>
    <s v="Within SLA"/>
    <x v="0"/>
    <n v="0"/>
    <n v="0"/>
    <n v="0"/>
    <n v="0"/>
    <n v="0"/>
  </r>
  <r>
    <s v="TXN003127"/>
    <n v="2065.7600000000002"/>
    <n v="2065.7600000000002"/>
    <s v="SUCCESS"/>
    <s v="SUCCESS"/>
    <n v="1"/>
    <s v="found"/>
    <s v="Not Duplicate"/>
    <s v="match"/>
    <s v="match"/>
    <n v="0"/>
    <d v="2026-03-30T00:00:00"/>
    <n v="0"/>
    <s v="Within SLA"/>
    <x v="3"/>
    <n v="0"/>
    <n v="0"/>
    <n v="0"/>
    <n v="0"/>
    <n v="0"/>
  </r>
  <r>
    <s v="TXN003128"/>
    <n v="3460.99"/>
    <n v="3460.99"/>
    <s v="SUCCESS"/>
    <s v="SUCCESS"/>
    <n v="1"/>
    <s v="found"/>
    <s v="Not Duplicate"/>
    <s v="match"/>
    <s v="match"/>
    <n v="0"/>
    <d v="2026-01-04T00:00:00"/>
    <n v="2"/>
    <s v="Within SLA"/>
    <x v="4"/>
    <n v="0"/>
    <n v="0"/>
    <n v="0"/>
    <n v="0"/>
    <n v="0"/>
  </r>
  <r>
    <s v="TXN003129"/>
    <n v="3234.78"/>
    <n v="3234.78"/>
    <s v="SUCCESS"/>
    <s v="SUCCESS"/>
    <n v="1"/>
    <s v="found"/>
    <s v="Not Duplicate"/>
    <s v="match"/>
    <s v="match"/>
    <n v="0"/>
    <d v="2026-02-11T00:00:00"/>
    <n v="1"/>
    <s v="Within SLA"/>
    <x v="0"/>
    <n v="0"/>
    <n v="0"/>
    <n v="0"/>
    <n v="0"/>
    <n v="0"/>
  </r>
  <r>
    <s v="TXN003130"/>
    <n v="13532.77"/>
    <n v="13532.77"/>
    <s v="SUCCESS"/>
    <s v="SUCCESS"/>
    <n v="1"/>
    <s v="found"/>
    <s v="Not Duplicate"/>
    <s v="match"/>
    <s v="match"/>
    <n v="0"/>
    <d v="2026-03-31T00:00:00"/>
    <n v="2"/>
    <s v="Within SLA"/>
    <x v="0"/>
    <n v="0"/>
    <n v="0"/>
    <n v="0"/>
    <n v="0"/>
    <n v="0"/>
  </r>
  <r>
    <s v="TXN003131"/>
    <n v="9996.7999999999993"/>
    <n v="9996.7999999999993"/>
    <s v="SUCCESS"/>
    <s v="SUCCESS"/>
    <n v="1"/>
    <s v="found"/>
    <s v="Not Duplicate"/>
    <s v="match"/>
    <s v="match"/>
    <n v="0"/>
    <d v="2026-02-21T00:00:00"/>
    <n v="1"/>
    <s v="Within SLA"/>
    <x v="1"/>
    <n v="0"/>
    <n v="0"/>
    <n v="0"/>
    <n v="0"/>
    <n v="0"/>
  </r>
  <r>
    <s v="TXN003132"/>
    <n v="1429.11"/>
    <n v="1429.11"/>
    <s v="SUCCESS"/>
    <s v="SUCCESS"/>
    <n v="1"/>
    <s v="found"/>
    <s v="Not Duplicate"/>
    <s v="match"/>
    <s v="match"/>
    <n v="0"/>
    <d v="2026-01-20T00:00:00"/>
    <n v="0"/>
    <s v="Within SLA"/>
    <x v="2"/>
    <n v="0"/>
    <n v="0"/>
    <n v="0"/>
    <n v="0"/>
    <n v="0"/>
  </r>
  <r>
    <s v="TXN003133"/>
    <n v="3792.21"/>
    <n v="3792.21"/>
    <s v="REVERSED"/>
    <s v="REVERSED"/>
    <n v="1"/>
    <s v="found"/>
    <s v="Not Duplicate"/>
    <s v="match"/>
    <s v="match"/>
    <n v="0"/>
    <d v="2026-04-01T00:00:00"/>
    <n v="3"/>
    <s v="SLA Breached"/>
    <x v="0"/>
    <n v="0"/>
    <n v="0"/>
    <n v="0"/>
    <n v="0"/>
    <n v="1"/>
  </r>
  <r>
    <s v="TXN003134"/>
    <n v="4908.55"/>
    <n v="4908.55"/>
    <s v="SUCCESS"/>
    <s v="SUCCESS"/>
    <n v="1"/>
    <s v="found"/>
    <s v="Not Duplicate"/>
    <s v="match"/>
    <s v="match"/>
    <n v="0"/>
    <d v="2026-02-21T00:00:00"/>
    <n v="0"/>
    <s v="Within SLA"/>
    <x v="1"/>
    <n v="0"/>
    <n v="0"/>
    <n v="0"/>
    <n v="0"/>
    <n v="0"/>
  </r>
  <r>
    <s v="TXN003135"/>
    <n v="3319.7"/>
    <n v="3319.7"/>
    <s v="SUCCESS"/>
    <s v="SUCCESS"/>
    <n v="1"/>
    <s v="found"/>
    <s v="Not Duplicate"/>
    <s v="match"/>
    <s v="match"/>
    <n v="0"/>
    <d v="2026-02-24T00:00:00"/>
    <n v="0"/>
    <s v="Within SLA"/>
    <x v="0"/>
    <n v="0"/>
    <n v="0"/>
    <n v="0"/>
    <n v="0"/>
    <n v="0"/>
  </r>
  <r>
    <s v="TXN003136"/>
    <n v="2072.0100000000002"/>
    <n v="2072.0100000000002"/>
    <s v="SUCCESS"/>
    <s v="SUCCESS"/>
    <n v="1"/>
    <s v="found"/>
    <s v="Not Duplicate"/>
    <s v="match"/>
    <s v="match"/>
    <n v="0"/>
    <d v="2026-01-07T00:00:00"/>
    <n v="3"/>
    <s v="SLA Breached"/>
    <x v="3"/>
    <n v="0"/>
    <n v="0"/>
    <n v="0"/>
    <n v="0"/>
    <n v="1"/>
  </r>
  <r>
    <s v="TXN003137"/>
    <n v="527.48"/>
    <n v="527.48"/>
    <s v="FAILED"/>
    <s v="FAILED"/>
    <n v="1"/>
    <s v="found"/>
    <s v="Not Duplicate"/>
    <s v="match"/>
    <s v="match"/>
    <n v="0"/>
    <d v="2026-01-08T00:00:00"/>
    <n v="0"/>
    <s v="Within SLA"/>
    <x v="0"/>
    <n v="0"/>
    <n v="0"/>
    <n v="0"/>
    <n v="0"/>
    <n v="0"/>
  </r>
  <r>
    <s v="TXN003138"/>
    <n v="7989.09"/>
    <n v="7989.09"/>
    <s v="SUCCESS"/>
    <s v="SUCCESS"/>
    <n v="1"/>
    <s v="found"/>
    <s v="Not Duplicate"/>
    <s v="match"/>
    <s v="match"/>
    <n v="0"/>
    <d v="2026-02-15T00:00:00"/>
    <n v="2"/>
    <s v="Within SLA"/>
    <x v="0"/>
    <n v="0"/>
    <n v="0"/>
    <n v="0"/>
    <n v="0"/>
    <n v="0"/>
  </r>
  <r>
    <s v="TXN003139"/>
    <n v="12828.57"/>
    <n v="12828.57"/>
    <s v="SUCCESS"/>
    <s v="SUCCESS"/>
    <n v="1"/>
    <s v="found"/>
    <s v="Not Duplicate"/>
    <s v="match"/>
    <s v="match"/>
    <n v="0"/>
    <d v="2026-01-11T00:00:00"/>
    <n v="0"/>
    <s v="Within SLA"/>
    <x v="1"/>
    <n v="0"/>
    <n v="0"/>
    <n v="0"/>
    <n v="0"/>
    <n v="0"/>
  </r>
  <r>
    <s v="TXN003140"/>
    <n v="47024.98"/>
    <n v="47024.98"/>
    <s v="SUCCESS"/>
    <s v="SUCCESS"/>
    <n v="1"/>
    <s v="found"/>
    <s v="Not Duplicate"/>
    <s v="match"/>
    <s v="match"/>
    <n v="0"/>
    <d v="2026-03-02T00:00:00"/>
    <n v="2"/>
    <s v="Within SLA"/>
    <x v="2"/>
    <n v="0"/>
    <n v="0"/>
    <n v="0"/>
    <n v="0"/>
    <n v="0"/>
  </r>
  <r>
    <s v="TXN003141"/>
    <n v="1049.1500000000001"/>
    <n v="1049.1500000000001"/>
    <s v="SUCCESS"/>
    <s v="SUCCESS"/>
    <n v="1"/>
    <s v="found"/>
    <s v="Not Duplicate"/>
    <s v="match"/>
    <s v="match"/>
    <n v="0"/>
    <d v="2026-03-27T00:00:00"/>
    <n v="1"/>
    <s v="Within SLA"/>
    <x v="3"/>
    <n v="0"/>
    <n v="0"/>
    <n v="0"/>
    <n v="0"/>
    <n v="0"/>
  </r>
  <r>
    <s v="TXN003142"/>
    <n v="4732.2299999999996"/>
    <n v="4732.2299999999996"/>
    <s v="SUCCESS"/>
    <s v="SUCCESS"/>
    <n v="1"/>
    <s v="found"/>
    <s v="Not Duplicate"/>
    <s v="match"/>
    <s v="match"/>
    <n v="0"/>
    <d v="2026-03-31T00:00:00"/>
    <n v="0"/>
    <s v="Within SLA"/>
    <x v="0"/>
    <n v="0"/>
    <n v="0"/>
    <n v="0"/>
    <n v="0"/>
    <n v="0"/>
  </r>
  <r>
    <s v="TXN003143"/>
    <n v="5511.24"/>
    <n v="5511.24"/>
    <s v="SUCCESS"/>
    <s v="SUCCESS"/>
    <n v="1"/>
    <s v="found"/>
    <s v="Not Duplicate"/>
    <s v="match"/>
    <s v="match"/>
    <n v="0"/>
    <d v="2026-03-25T00:00:00"/>
    <n v="1"/>
    <s v="Within SLA"/>
    <x v="0"/>
    <n v="0"/>
    <n v="0"/>
    <n v="0"/>
    <n v="0"/>
    <n v="0"/>
  </r>
  <r>
    <s v="TXN003144"/>
    <n v="2871.89"/>
    <n v="2871.89"/>
    <s v="SUCCESS"/>
    <s v="SUCCESS"/>
    <n v="1"/>
    <s v="found"/>
    <s v="Not Duplicate"/>
    <s v="match"/>
    <s v="match"/>
    <n v="0"/>
    <d v="2026-03-27T00:00:00"/>
    <n v="1"/>
    <s v="Within SLA"/>
    <x v="2"/>
    <n v="0"/>
    <n v="0"/>
    <n v="0"/>
    <n v="0"/>
    <n v="0"/>
  </r>
  <r>
    <s v="TXN003145"/>
    <n v="1521.06"/>
    <n v="1521.06"/>
    <s v="SUCCESS"/>
    <s v="SUCCESS"/>
    <n v="1"/>
    <s v="found"/>
    <s v="Not Duplicate"/>
    <s v="match"/>
    <s v="match"/>
    <n v="0"/>
    <d v="2026-03-25T00:00:00"/>
    <n v="2"/>
    <s v="Within SLA"/>
    <x v="0"/>
    <n v="0"/>
    <n v="0"/>
    <n v="0"/>
    <n v="0"/>
    <n v="0"/>
  </r>
  <r>
    <s v="TXN003146"/>
    <n v="3477.72"/>
    <n v="4173.26"/>
    <s v="SUCCESS"/>
    <s v="SUCCESS"/>
    <n v="1"/>
    <s v="found"/>
    <s v="Not Duplicate"/>
    <s v="mismatch"/>
    <s v="match"/>
    <n v="695.54000000000042"/>
    <d v="2026-03-28T00:00:00"/>
    <n v="3"/>
    <s v="SLA Breached"/>
    <x v="0"/>
    <n v="0"/>
    <n v="0"/>
    <n v="1"/>
    <n v="0"/>
    <n v="1"/>
  </r>
  <r>
    <s v="TXN003147"/>
    <n v="324.47000000000003"/>
    <n v="324.47000000000003"/>
    <s v="SUCCESS"/>
    <s v="SUCCESS"/>
    <n v="1"/>
    <s v="found"/>
    <s v="Not Duplicate"/>
    <s v="match"/>
    <s v="match"/>
    <n v="0"/>
    <d v="2026-02-05T00:00:00"/>
    <n v="5"/>
    <s v="SLA Breached"/>
    <x v="0"/>
    <n v="0"/>
    <n v="0"/>
    <n v="0"/>
    <n v="0"/>
    <n v="1"/>
  </r>
  <r>
    <s v="TXN003148"/>
    <n v="4303.3599999999997"/>
    <n v="4303.3599999999997"/>
    <s v="SUCCESS"/>
    <s v="SUCCESS"/>
    <n v="1"/>
    <s v="found"/>
    <s v="Not Duplicate"/>
    <s v="match"/>
    <s v="match"/>
    <n v="0"/>
    <d v="2026-02-17T00:00:00"/>
    <n v="2"/>
    <s v="Within SLA"/>
    <x v="3"/>
    <n v="0"/>
    <n v="0"/>
    <n v="0"/>
    <n v="0"/>
    <n v="0"/>
  </r>
  <r>
    <s v="TXN003149"/>
    <n v="12608.17"/>
    <n v="12608.17"/>
    <s v="SUCCESS"/>
    <s v="SUCCESS"/>
    <n v="1"/>
    <s v="found"/>
    <s v="Not Duplicate"/>
    <s v="match"/>
    <s v="match"/>
    <n v="0"/>
    <d v="2026-02-12T00:00:00"/>
    <n v="1"/>
    <s v="Within SLA"/>
    <x v="0"/>
    <n v="0"/>
    <n v="0"/>
    <n v="0"/>
    <n v="0"/>
    <n v="0"/>
  </r>
  <r>
    <s v="TXN003150"/>
    <n v="2240.52"/>
    <n v="2688.62"/>
    <s v="SUCCESS"/>
    <s v="SUCCESS"/>
    <n v="1"/>
    <s v="found"/>
    <s v="Not Duplicate"/>
    <s v="mismatch"/>
    <s v="match"/>
    <n v="448.09999999999991"/>
    <d v="2026-02-03T00:00:00"/>
    <n v="0"/>
    <s v="Within SLA"/>
    <x v="0"/>
    <n v="0"/>
    <n v="0"/>
    <n v="1"/>
    <n v="0"/>
    <n v="0"/>
  </r>
  <r>
    <s v="TXN003151"/>
    <n v="5917.1"/>
    <n v="5917.1"/>
    <s v="SUCCESS"/>
    <s v="SUCCESS"/>
    <n v="1"/>
    <s v="found"/>
    <s v="Not Duplicate"/>
    <s v="match"/>
    <s v="match"/>
    <n v="0"/>
    <d v="2026-03-17T00:00:00"/>
    <n v="2"/>
    <s v="Within SLA"/>
    <x v="4"/>
    <n v="0"/>
    <n v="0"/>
    <n v="0"/>
    <n v="0"/>
    <n v="0"/>
  </r>
  <r>
    <s v="TXN003152"/>
    <n v="914.23"/>
    <n v="914.23"/>
    <s v="SUCCESS"/>
    <s v="SUCCESS"/>
    <n v="1"/>
    <s v="found"/>
    <s v="Not Duplicate"/>
    <s v="match"/>
    <s v="match"/>
    <n v="0"/>
    <d v="2026-02-21T00:00:00"/>
    <n v="2"/>
    <s v="Within SLA"/>
    <x v="3"/>
    <n v="0"/>
    <n v="0"/>
    <n v="0"/>
    <n v="0"/>
    <n v="0"/>
  </r>
  <r>
    <s v="TXN003153"/>
    <n v="10812.42"/>
    <n v="10812.42"/>
    <s v="SUCCESS"/>
    <s v="SUCCESS"/>
    <n v="1"/>
    <s v="found"/>
    <s v="Not Duplicate"/>
    <s v="match"/>
    <s v="match"/>
    <n v="0"/>
    <d v="2026-02-28T00:00:00"/>
    <n v="2"/>
    <s v="Within SLA"/>
    <x v="0"/>
    <n v="0"/>
    <n v="0"/>
    <n v="0"/>
    <n v="0"/>
    <n v="0"/>
  </r>
  <r>
    <s v="TXN003154"/>
    <n v="2944.46"/>
    <n v="2944.46"/>
    <s v="SUCCESS"/>
    <s v="SUCCESS"/>
    <n v="1"/>
    <s v="found"/>
    <s v="Not Duplicate"/>
    <s v="match"/>
    <s v="match"/>
    <n v="0"/>
    <d v="2026-03-23T00:00:00"/>
    <n v="1"/>
    <s v="Within SLA"/>
    <x v="2"/>
    <n v="0"/>
    <n v="0"/>
    <n v="0"/>
    <n v="0"/>
    <n v="0"/>
  </r>
  <r>
    <s v="TXN003155"/>
    <n v="8942.15"/>
    <n v="8942.15"/>
    <s v="REVERSED"/>
    <s v="REVERSED"/>
    <n v="1"/>
    <s v="found"/>
    <s v="Not Duplicate"/>
    <s v="match"/>
    <s v="match"/>
    <n v="0"/>
    <d v="2026-01-25T00:00:00"/>
    <n v="1"/>
    <s v="Within SLA"/>
    <x v="1"/>
    <n v="0"/>
    <n v="0"/>
    <n v="0"/>
    <n v="0"/>
    <n v="0"/>
  </r>
  <r>
    <s v="TXN003156"/>
    <n v="3737.1"/>
    <n v="3737.1"/>
    <s v="SUCCESS"/>
    <s v="SUCCESS"/>
    <n v="1"/>
    <s v="found"/>
    <s v="Not Duplicate"/>
    <s v="match"/>
    <s v="match"/>
    <n v="0"/>
    <d v="2026-01-21T00:00:00"/>
    <n v="3"/>
    <s v="SLA Breached"/>
    <x v="0"/>
    <n v="0"/>
    <n v="0"/>
    <n v="0"/>
    <n v="0"/>
    <n v="1"/>
  </r>
  <r>
    <s v="TXN003157"/>
    <n v="11301.05"/>
    <n v="11301.05"/>
    <s v="SUCCESS"/>
    <s v="SUCCESS"/>
    <n v="1"/>
    <s v="found"/>
    <s v="Not Duplicate"/>
    <s v="match"/>
    <s v="match"/>
    <n v="0"/>
    <d v="2026-02-24T00:00:00"/>
    <n v="3"/>
    <s v="SLA Breached"/>
    <x v="1"/>
    <n v="0"/>
    <n v="0"/>
    <n v="0"/>
    <n v="0"/>
    <n v="1"/>
  </r>
  <r>
    <s v="TXN003158"/>
    <n v="5563.14"/>
    <n v="5563.14"/>
    <s v="SUCCESS"/>
    <s v="SUCCESS"/>
    <n v="1"/>
    <s v="found"/>
    <s v="Not Duplicate"/>
    <s v="match"/>
    <s v="match"/>
    <n v="0"/>
    <d v="2026-01-16T00:00:00"/>
    <n v="1"/>
    <s v="Within SLA"/>
    <x v="0"/>
    <n v="0"/>
    <n v="0"/>
    <n v="0"/>
    <n v="0"/>
    <n v="0"/>
  </r>
  <r>
    <s v="TXN003159"/>
    <n v="2024.25"/>
    <n v="2024.25"/>
    <s v="SUCCESS"/>
    <s v="SUCCESS"/>
    <n v="1"/>
    <s v="found"/>
    <s v="Not Duplicate"/>
    <s v="match"/>
    <s v="match"/>
    <n v="0"/>
    <d v="2026-01-05T00:00:00"/>
    <n v="3"/>
    <s v="SLA Breached"/>
    <x v="0"/>
    <n v="0"/>
    <n v="0"/>
    <n v="0"/>
    <n v="0"/>
    <n v="1"/>
  </r>
  <r>
    <s v="TXN003160"/>
    <n v="5762.32"/>
    <n v="5762.32"/>
    <s v="SUCCESS"/>
    <s v="SUCCESS"/>
    <n v="1"/>
    <s v="found"/>
    <s v="Not Duplicate"/>
    <s v="match"/>
    <s v="match"/>
    <n v="0"/>
    <d v="2026-01-21T00:00:00"/>
    <n v="1"/>
    <s v="Within SLA"/>
    <x v="1"/>
    <n v="0"/>
    <n v="0"/>
    <n v="0"/>
    <n v="0"/>
    <n v="0"/>
  </r>
  <r>
    <s v="TXN003161"/>
    <n v="5234.57"/>
    <n v="5234.57"/>
    <s v="SUCCESS"/>
    <s v="FAILED"/>
    <n v="1"/>
    <s v="found"/>
    <s v="Not Duplicate"/>
    <s v="match"/>
    <s v="mismatch"/>
    <n v="0"/>
    <d v="2026-03-23T00:00:00"/>
    <n v="2"/>
    <s v="Within SLA"/>
    <x v="3"/>
    <n v="0"/>
    <n v="0"/>
    <n v="0"/>
    <n v="1"/>
    <n v="0"/>
  </r>
  <r>
    <s v="TXN003162"/>
    <n v="53744.03"/>
    <n v="53744.03"/>
    <s v="SUCCESS"/>
    <s v="SUCCESS"/>
    <n v="1"/>
    <s v="found"/>
    <s v="Not Duplicate"/>
    <s v="match"/>
    <s v="match"/>
    <n v="0"/>
    <d v="2026-03-09T00:00:00"/>
    <n v="1"/>
    <s v="Within SLA"/>
    <x v="0"/>
    <n v="0"/>
    <n v="0"/>
    <n v="0"/>
    <n v="0"/>
    <n v="0"/>
  </r>
  <r>
    <s v="TXN003163"/>
    <n v="1313.2"/>
    <n v="1313.2"/>
    <s v="SUCCESS"/>
    <s v="SUCCESS"/>
    <n v="1"/>
    <s v="found"/>
    <s v="Not Duplicate"/>
    <s v="match"/>
    <s v="match"/>
    <n v="0"/>
    <d v="2026-02-03T00:00:00"/>
    <n v="1"/>
    <s v="Within SLA"/>
    <x v="0"/>
    <n v="0"/>
    <n v="0"/>
    <n v="0"/>
    <n v="0"/>
    <n v="0"/>
  </r>
  <r>
    <s v="TXN003164"/>
    <n v="200.72"/>
    <n v="200.72"/>
    <s v="SUCCESS"/>
    <s v="SUCCESS"/>
    <n v="1"/>
    <s v="found"/>
    <s v="Not Duplicate"/>
    <s v="match"/>
    <s v="match"/>
    <n v="0"/>
    <d v="2026-01-04T00:00:00"/>
    <n v="1"/>
    <s v="Within SLA"/>
    <x v="0"/>
    <n v="0"/>
    <n v="0"/>
    <n v="0"/>
    <n v="0"/>
    <n v="0"/>
  </r>
  <r>
    <s v="TXN003165"/>
    <n v="350.68"/>
    <n v="350.68"/>
    <s v="SUCCESS"/>
    <s v="SUCCESS"/>
    <n v="1"/>
    <s v="found"/>
    <s v="Not Duplicate"/>
    <s v="match"/>
    <s v="match"/>
    <n v="0"/>
    <d v="2026-03-20T00:00:00"/>
    <n v="3"/>
    <s v="SLA Breached"/>
    <x v="0"/>
    <n v="0"/>
    <n v="0"/>
    <n v="0"/>
    <n v="0"/>
    <n v="1"/>
  </r>
  <r>
    <s v="TXN003166"/>
    <n v="2624.72"/>
    <e v="#N/A"/>
    <s v="SUCCESS"/>
    <e v="#N/A"/>
    <n v="0"/>
    <s v="missing"/>
    <s v="Not Duplicate"/>
    <s v="not processed"/>
    <s v="not processed"/>
    <s v="missing"/>
    <s v="not processed"/>
    <s v="not processed"/>
    <s v="Not Processed"/>
    <x v="2"/>
    <n v="1"/>
    <n v="0"/>
    <n v="0"/>
    <n v="0"/>
    <n v="0"/>
  </r>
  <r>
    <s v="TXN003167"/>
    <n v="13304.29"/>
    <n v="13304.29"/>
    <s v="SUCCESS"/>
    <s v="SUCCESS"/>
    <n v="1"/>
    <s v="found"/>
    <s v="Not Duplicate"/>
    <s v="match"/>
    <s v="match"/>
    <n v="0"/>
    <d v="2026-04-01T00:00:00"/>
    <n v="3"/>
    <s v="SLA Breached"/>
    <x v="0"/>
    <n v="0"/>
    <n v="0"/>
    <n v="0"/>
    <n v="0"/>
    <n v="1"/>
  </r>
  <r>
    <s v="TXN003168"/>
    <n v="3693.1"/>
    <n v="3693.1"/>
    <s v="FAILED"/>
    <s v="FAILED"/>
    <n v="1"/>
    <s v="found"/>
    <s v="Not Duplicate"/>
    <s v="match"/>
    <s v="match"/>
    <n v="0"/>
    <d v="2026-03-03T00:00:00"/>
    <n v="0"/>
    <s v="Within SLA"/>
    <x v="3"/>
    <n v="0"/>
    <n v="0"/>
    <n v="0"/>
    <n v="0"/>
    <n v="0"/>
  </r>
  <r>
    <s v="TXN003169"/>
    <n v="6878.17"/>
    <e v="#N/A"/>
    <s v="SUCCESS"/>
    <e v="#N/A"/>
    <n v="0"/>
    <s v="missing"/>
    <s v="Not Duplicate"/>
    <s v="not processed"/>
    <s v="not processed"/>
    <s v="missing"/>
    <s v="not processed"/>
    <s v="not processed"/>
    <s v="Not Processed"/>
    <x v="3"/>
    <n v="1"/>
    <n v="0"/>
    <n v="0"/>
    <n v="0"/>
    <n v="0"/>
  </r>
  <r>
    <s v="TXN003170"/>
    <n v="3290.83"/>
    <n v="3290.83"/>
    <s v="SUCCESS"/>
    <s v="SUCCESS"/>
    <n v="1"/>
    <s v="found"/>
    <s v="Not Duplicate"/>
    <s v="match"/>
    <s v="match"/>
    <n v="0"/>
    <d v="2026-03-02T00:00:00"/>
    <n v="5"/>
    <s v="SLA Breached"/>
    <x v="0"/>
    <n v="0"/>
    <n v="0"/>
    <n v="0"/>
    <n v="0"/>
    <n v="1"/>
  </r>
  <r>
    <s v="TXN003171"/>
    <n v="251.81"/>
    <n v="251.81"/>
    <s v="SUCCESS"/>
    <s v="SUCCESS"/>
    <n v="1"/>
    <s v="found"/>
    <s v="Not Duplicate"/>
    <s v="match"/>
    <s v="match"/>
    <n v="0"/>
    <d v="2026-01-20T00:00:00"/>
    <n v="1"/>
    <s v="Within SLA"/>
    <x v="2"/>
    <n v="0"/>
    <n v="0"/>
    <n v="0"/>
    <n v="0"/>
    <n v="0"/>
  </r>
  <r>
    <s v="TXN003172"/>
    <n v="2392.29"/>
    <n v="2392.29"/>
    <s v="SUCCESS"/>
    <s v="SUCCESS"/>
    <n v="1"/>
    <s v="found"/>
    <s v="Not Duplicate"/>
    <s v="match"/>
    <s v="match"/>
    <n v="0"/>
    <d v="2026-03-17T00:00:00"/>
    <n v="3"/>
    <s v="SLA Breached"/>
    <x v="0"/>
    <n v="0"/>
    <n v="0"/>
    <n v="0"/>
    <n v="0"/>
    <n v="1"/>
  </r>
  <r>
    <s v="TXN003173"/>
    <n v="3685.36"/>
    <n v="3685.36"/>
    <s v="FAILED"/>
    <s v="FAILED"/>
    <n v="1"/>
    <s v="found"/>
    <s v="Not Duplicate"/>
    <s v="match"/>
    <s v="match"/>
    <n v="0"/>
    <d v="2026-01-11T00:00:00"/>
    <n v="0"/>
    <s v="Within SLA"/>
    <x v="0"/>
    <n v="0"/>
    <n v="0"/>
    <n v="0"/>
    <n v="0"/>
    <n v="0"/>
  </r>
  <r>
    <s v="TXN003174"/>
    <n v="13403.01"/>
    <n v="13403.01"/>
    <s v="SUCCESS"/>
    <s v="SUCCESS"/>
    <n v="1"/>
    <s v="found"/>
    <s v="Not Duplicate"/>
    <s v="match"/>
    <s v="match"/>
    <n v="0"/>
    <d v="2026-03-26T00:00:00"/>
    <n v="1"/>
    <s v="Within SLA"/>
    <x v="3"/>
    <n v="0"/>
    <n v="0"/>
    <n v="0"/>
    <n v="0"/>
    <n v="0"/>
  </r>
  <r>
    <s v="TXN003175"/>
    <n v="6026.25"/>
    <n v="6026.25"/>
    <s v="REVERSED"/>
    <s v="REVERSED"/>
    <n v="1"/>
    <s v="found"/>
    <s v="Not Duplicate"/>
    <s v="match"/>
    <s v="match"/>
    <n v="0"/>
    <d v="2026-03-17T00:00:00"/>
    <n v="0"/>
    <s v="Within SLA"/>
    <x v="2"/>
    <n v="0"/>
    <n v="0"/>
    <n v="0"/>
    <n v="0"/>
    <n v="0"/>
  </r>
  <r>
    <s v="TXN003176"/>
    <n v="81511.009999999995"/>
    <n v="81511.009999999995"/>
    <s v="FAILED"/>
    <s v="FAILED"/>
    <n v="1"/>
    <s v="found"/>
    <s v="Not Duplicate"/>
    <s v="match"/>
    <s v="match"/>
    <n v="0"/>
    <d v="2026-02-25T00:00:00"/>
    <n v="3"/>
    <s v="SLA Breached"/>
    <x v="2"/>
    <n v="0"/>
    <n v="0"/>
    <n v="0"/>
    <n v="0"/>
    <n v="1"/>
  </r>
  <r>
    <s v="TXN003177"/>
    <n v="6869.67"/>
    <n v="6869.67"/>
    <s v="SUCCESS"/>
    <s v="SUCCESS"/>
    <n v="1"/>
    <s v="found"/>
    <s v="Not Duplicate"/>
    <s v="match"/>
    <s v="match"/>
    <n v="0"/>
    <d v="2026-03-07T00:00:00"/>
    <n v="1"/>
    <s v="Within SLA"/>
    <x v="0"/>
    <n v="0"/>
    <n v="0"/>
    <n v="0"/>
    <n v="0"/>
    <n v="0"/>
  </r>
  <r>
    <s v="TXN003178"/>
    <n v="4482.87"/>
    <n v="4482.87"/>
    <s v="SUCCESS"/>
    <s v="SUCCESS"/>
    <n v="1"/>
    <s v="found"/>
    <s v="Not Duplicate"/>
    <s v="match"/>
    <s v="match"/>
    <n v="0"/>
    <d v="2026-04-01T00:00:00"/>
    <n v="3"/>
    <s v="SLA Breached"/>
    <x v="2"/>
    <n v="0"/>
    <n v="0"/>
    <n v="0"/>
    <n v="0"/>
    <n v="1"/>
  </r>
  <r>
    <s v="TXN003179"/>
    <n v="3529.74"/>
    <n v="3529.74"/>
    <s v="SUCCESS"/>
    <s v="SUCCESS"/>
    <n v="1"/>
    <s v="found"/>
    <s v="Not Duplicate"/>
    <s v="match"/>
    <s v="match"/>
    <n v="0"/>
    <d v="2026-02-19T00:00:00"/>
    <n v="2"/>
    <s v="Within SLA"/>
    <x v="1"/>
    <n v="0"/>
    <n v="0"/>
    <n v="0"/>
    <n v="0"/>
    <n v="0"/>
  </r>
  <r>
    <s v="TXN003180"/>
    <n v="2711.44"/>
    <n v="2711.44"/>
    <s v="SUCCESS"/>
    <s v="SUCCESS"/>
    <n v="1"/>
    <s v="found"/>
    <s v="Not Duplicate"/>
    <s v="match"/>
    <s v="match"/>
    <n v="0"/>
    <d v="2026-03-30T00:00:00"/>
    <n v="1"/>
    <s v="Within SLA"/>
    <x v="0"/>
    <n v="0"/>
    <n v="0"/>
    <n v="0"/>
    <n v="0"/>
    <n v="0"/>
  </r>
  <r>
    <s v="TXN003181"/>
    <n v="1712.71"/>
    <n v="1712.71"/>
    <s v="SUCCESS"/>
    <s v="SUCCESS"/>
    <n v="1"/>
    <s v="found"/>
    <s v="Not Duplicate"/>
    <s v="match"/>
    <s v="match"/>
    <n v="0"/>
    <d v="2026-03-17T00:00:00"/>
    <n v="1"/>
    <s v="Within SLA"/>
    <x v="3"/>
    <n v="0"/>
    <n v="0"/>
    <n v="0"/>
    <n v="0"/>
    <n v="0"/>
  </r>
  <r>
    <s v="TXN003182"/>
    <n v="8877.7099999999991"/>
    <n v="8877.7099999999991"/>
    <s v="SUCCESS"/>
    <s v="SUCCESS"/>
    <n v="1"/>
    <s v="found"/>
    <s v="Not Duplicate"/>
    <s v="match"/>
    <s v="match"/>
    <n v="0"/>
    <d v="2026-02-17T00:00:00"/>
    <n v="2"/>
    <s v="Within SLA"/>
    <x v="3"/>
    <n v="0"/>
    <n v="0"/>
    <n v="0"/>
    <n v="0"/>
    <n v="0"/>
  </r>
  <r>
    <s v="TXN003183"/>
    <n v="2213.08"/>
    <n v="2213.08"/>
    <s v="SUCCESS"/>
    <s v="SUCCESS"/>
    <n v="1"/>
    <s v="found"/>
    <s v="Not Duplicate"/>
    <s v="match"/>
    <s v="match"/>
    <n v="0"/>
    <d v="2026-03-26T00:00:00"/>
    <n v="1"/>
    <s v="Within SLA"/>
    <x v="2"/>
    <n v="0"/>
    <n v="0"/>
    <n v="0"/>
    <n v="0"/>
    <n v="0"/>
  </r>
  <r>
    <s v="TXN003184"/>
    <n v="21040.45"/>
    <n v="21040.45"/>
    <s v="SUCCESS"/>
    <s v="SUCCESS"/>
    <n v="1"/>
    <s v="found"/>
    <s v="Not Duplicate"/>
    <s v="match"/>
    <s v="match"/>
    <n v="0"/>
    <d v="2026-03-26T00:00:00"/>
    <n v="0"/>
    <s v="Within SLA"/>
    <x v="2"/>
    <n v="0"/>
    <n v="0"/>
    <n v="0"/>
    <n v="0"/>
    <n v="0"/>
  </r>
  <r>
    <s v="TXN003185"/>
    <n v="2518.1999999999998"/>
    <n v="2518.1999999999998"/>
    <s v="SUCCESS"/>
    <s v="SUCCESS"/>
    <n v="1"/>
    <s v="found"/>
    <s v="Not Duplicate"/>
    <s v="match"/>
    <s v="match"/>
    <n v="0"/>
    <d v="2026-02-02T00:00:00"/>
    <n v="2"/>
    <s v="Within SLA"/>
    <x v="0"/>
    <n v="0"/>
    <n v="0"/>
    <n v="0"/>
    <n v="0"/>
    <n v="0"/>
  </r>
  <r>
    <s v="TXN003186"/>
    <n v="1597.48"/>
    <n v="1597.48"/>
    <s v="SUCCESS"/>
    <s v="SUCCESS"/>
    <n v="1"/>
    <s v="found"/>
    <s v="Not Duplicate"/>
    <s v="match"/>
    <s v="match"/>
    <n v="0"/>
    <d v="2026-03-20T00:00:00"/>
    <n v="2"/>
    <s v="Within SLA"/>
    <x v="0"/>
    <n v="0"/>
    <n v="0"/>
    <n v="0"/>
    <n v="0"/>
    <n v="0"/>
  </r>
  <r>
    <s v="TXN003187"/>
    <n v="3268.46"/>
    <n v="3268.46"/>
    <s v="FAILED"/>
    <s v="FAILED"/>
    <n v="1"/>
    <s v="found"/>
    <s v="Not Duplicate"/>
    <s v="match"/>
    <s v="match"/>
    <n v="0"/>
    <d v="2026-01-07T00:00:00"/>
    <n v="1"/>
    <s v="Within SLA"/>
    <x v="2"/>
    <n v="0"/>
    <n v="0"/>
    <n v="0"/>
    <n v="0"/>
    <n v="0"/>
  </r>
  <r>
    <s v="TXN003188"/>
    <n v="127216.34"/>
    <n v="127216.34"/>
    <s v="SUCCESS"/>
    <s v="SUCCESS"/>
    <n v="1"/>
    <s v="found"/>
    <s v="Not Duplicate"/>
    <s v="match"/>
    <s v="match"/>
    <n v="0"/>
    <d v="2026-03-18T00:00:00"/>
    <n v="0"/>
    <s v="Within SLA"/>
    <x v="2"/>
    <n v="0"/>
    <n v="0"/>
    <n v="0"/>
    <n v="0"/>
    <n v="0"/>
  </r>
  <r>
    <s v="TXN003189"/>
    <n v="16387.91"/>
    <n v="16387.91"/>
    <s v="SUCCESS"/>
    <s v="SUCCESS"/>
    <n v="1"/>
    <s v="found"/>
    <s v="Not Duplicate"/>
    <s v="match"/>
    <s v="match"/>
    <n v="0"/>
    <d v="2026-03-01T00:00:00"/>
    <n v="5"/>
    <s v="SLA Breached"/>
    <x v="0"/>
    <n v="0"/>
    <n v="0"/>
    <n v="0"/>
    <n v="0"/>
    <n v="1"/>
  </r>
  <r>
    <s v="TXN003190"/>
    <n v="13348.68"/>
    <n v="13348.68"/>
    <s v="SUCCESS"/>
    <s v="SUCCESS"/>
    <n v="1"/>
    <s v="found"/>
    <s v="Not Duplicate"/>
    <s v="match"/>
    <s v="match"/>
    <n v="0"/>
    <d v="2026-03-19T00:00:00"/>
    <n v="1"/>
    <s v="Within SLA"/>
    <x v="3"/>
    <n v="0"/>
    <n v="0"/>
    <n v="0"/>
    <n v="0"/>
    <n v="0"/>
  </r>
  <r>
    <s v="TXN003191"/>
    <n v="2803.83"/>
    <n v="2803.83"/>
    <s v="REVERSED"/>
    <s v="REVERSED"/>
    <n v="1"/>
    <s v="found"/>
    <s v="Not Duplicate"/>
    <s v="match"/>
    <s v="match"/>
    <n v="0"/>
    <d v="2026-01-13T00:00:00"/>
    <n v="1"/>
    <s v="Within SLA"/>
    <x v="0"/>
    <n v="0"/>
    <n v="0"/>
    <n v="0"/>
    <n v="0"/>
    <n v="0"/>
  </r>
  <r>
    <s v="TXN003192"/>
    <n v="7306.3"/>
    <n v="7306.3"/>
    <s v="SUCCESS"/>
    <s v="SUCCESS"/>
    <n v="1"/>
    <s v="found"/>
    <s v="Not Duplicate"/>
    <s v="match"/>
    <s v="match"/>
    <n v="0"/>
    <d v="2026-03-18T00:00:00"/>
    <n v="0"/>
    <s v="Within SLA"/>
    <x v="0"/>
    <n v="0"/>
    <n v="0"/>
    <n v="0"/>
    <n v="0"/>
    <n v="0"/>
  </r>
  <r>
    <s v="TXN003193"/>
    <n v="4114.3900000000003"/>
    <n v="4114.3900000000003"/>
    <s v="SUCCESS"/>
    <s v="SUCCESS"/>
    <n v="1"/>
    <s v="found"/>
    <s v="Not Duplicate"/>
    <s v="match"/>
    <s v="match"/>
    <n v="0"/>
    <d v="2026-03-24T00:00:00"/>
    <n v="2"/>
    <s v="Within SLA"/>
    <x v="3"/>
    <n v="0"/>
    <n v="0"/>
    <n v="0"/>
    <n v="0"/>
    <n v="0"/>
  </r>
  <r>
    <s v="TXN003194"/>
    <n v="6416.84"/>
    <n v="6416.84"/>
    <s v="SUCCESS"/>
    <s v="SUCCESS"/>
    <n v="1"/>
    <s v="found"/>
    <s v="Not Duplicate"/>
    <s v="match"/>
    <s v="match"/>
    <n v="0"/>
    <d v="2026-01-20T00:00:00"/>
    <n v="2"/>
    <s v="Within SLA"/>
    <x v="0"/>
    <n v="0"/>
    <n v="0"/>
    <n v="0"/>
    <n v="0"/>
    <n v="0"/>
  </r>
  <r>
    <s v="TXN003195"/>
    <n v="15334.65"/>
    <n v="15334.65"/>
    <s v="SUCCESS"/>
    <s v="SUCCESS"/>
    <n v="1"/>
    <s v="found"/>
    <s v="Not Duplicate"/>
    <s v="match"/>
    <s v="match"/>
    <n v="0"/>
    <d v="2026-02-01T00:00:00"/>
    <n v="2"/>
    <s v="Within SLA"/>
    <x v="2"/>
    <n v="0"/>
    <n v="0"/>
    <n v="0"/>
    <n v="0"/>
    <n v="0"/>
  </r>
  <r>
    <s v="TXN003196"/>
    <n v="10160.91"/>
    <n v="10160.91"/>
    <s v="SUCCESS"/>
    <s v="SUCCESS"/>
    <n v="1"/>
    <s v="found"/>
    <s v="Not Duplicate"/>
    <s v="match"/>
    <s v="match"/>
    <n v="0"/>
    <d v="2026-01-12T00:00:00"/>
    <n v="1"/>
    <s v="Within SLA"/>
    <x v="3"/>
    <n v="0"/>
    <n v="0"/>
    <n v="0"/>
    <n v="0"/>
    <n v="0"/>
  </r>
  <r>
    <s v="TXN003197"/>
    <n v="1919.88"/>
    <n v="1919.88"/>
    <s v="SUCCESS"/>
    <s v="SUCCESS"/>
    <n v="1"/>
    <s v="found"/>
    <s v="Not Duplicate"/>
    <s v="match"/>
    <s v="match"/>
    <n v="0"/>
    <d v="2026-03-23T00:00:00"/>
    <n v="1"/>
    <s v="Within SLA"/>
    <x v="1"/>
    <n v="0"/>
    <n v="0"/>
    <n v="0"/>
    <n v="0"/>
    <n v="0"/>
  </r>
  <r>
    <s v="TXN003198"/>
    <n v="24383.34"/>
    <n v="24383.34"/>
    <s v="SUCCESS"/>
    <s v="SUCCESS"/>
    <n v="1"/>
    <s v="found"/>
    <s v="Not Duplicate"/>
    <s v="match"/>
    <s v="match"/>
    <n v="0"/>
    <d v="2026-03-04T00:00:00"/>
    <n v="3"/>
    <s v="SLA Breached"/>
    <x v="0"/>
    <n v="0"/>
    <n v="0"/>
    <n v="0"/>
    <n v="0"/>
    <n v="1"/>
  </r>
  <r>
    <s v="TXN003199"/>
    <n v="1646.48"/>
    <n v="1646.48"/>
    <s v="SUCCESS"/>
    <s v="SUCCESS"/>
    <n v="1"/>
    <s v="found"/>
    <s v="Not Duplicate"/>
    <s v="match"/>
    <s v="match"/>
    <n v="0"/>
    <d v="2026-02-07T00:00:00"/>
    <n v="0"/>
    <s v="Within SLA"/>
    <x v="0"/>
    <n v="0"/>
    <n v="0"/>
    <n v="0"/>
    <n v="0"/>
    <n v="0"/>
  </r>
  <r>
    <s v="TXN003200"/>
    <n v="580.76"/>
    <n v="580.76"/>
    <s v="SUCCESS"/>
    <s v="SUCCESS"/>
    <n v="1"/>
    <s v="found"/>
    <s v="Not Duplicate"/>
    <s v="match"/>
    <s v="match"/>
    <n v="0"/>
    <d v="2026-01-06T00:00:00"/>
    <n v="5"/>
    <s v="SLA Breached"/>
    <x v="1"/>
    <n v="0"/>
    <n v="0"/>
    <n v="0"/>
    <n v="0"/>
    <n v="1"/>
  </r>
  <r>
    <s v="TXN003201"/>
    <n v="1785.34"/>
    <n v="1785.34"/>
    <s v="SUCCESS"/>
    <s v="SUCCESS"/>
    <n v="1"/>
    <s v="found"/>
    <s v="Not Duplicate"/>
    <s v="match"/>
    <s v="match"/>
    <n v="0"/>
    <d v="2026-03-20T00:00:00"/>
    <n v="0"/>
    <s v="Within SLA"/>
    <x v="3"/>
    <n v="0"/>
    <n v="0"/>
    <n v="0"/>
    <n v="0"/>
    <n v="0"/>
  </r>
  <r>
    <s v="TXN003202"/>
    <n v="1568.53"/>
    <n v="1568.53"/>
    <s v="SUCCESS"/>
    <s v="SUCCESS"/>
    <n v="1"/>
    <s v="found"/>
    <s v="Not Duplicate"/>
    <s v="match"/>
    <s v="match"/>
    <n v="0"/>
    <d v="2026-03-10T00:00:00"/>
    <n v="0"/>
    <s v="Within SLA"/>
    <x v="0"/>
    <n v="0"/>
    <n v="0"/>
    <n v="0"/>
    <n v="0"/>
    <n v="0"/>
  </r>
  <r>
    <s v="TXN003203"/>
    <n v="1482.71"/>
    <n v="1482.71"/>
    <s v="SUCCESS"/>
    <s v="SUCCESS"/>
    <n v="1"/>
    <s v="found"/>
    <s v="Not Duplicate"/>
    <s v="match"/>
    <s v="match"/>
    <n v="0"/>
    <d v="2026-02-21T00:00:00"/>
    <n v="3"/>
    <s v="SLA Breached"/>
    <x v="2"/>
    <n v="0"/>
    <n v="0"/>
    <n v="0"/>
    <n v="0"/>
    <n v="1"/>
  </r>
  <r>
    <s v="TXN003204"/>
    <n v="9343"/>
    <n v="9343"/>
    <s v="SUCCESS"/>
    <s v="SUCCESS"/>
    <n v="1"/>
    <s v="found"/>
    <s v="Not Duplicate"/>
    <s v="match"/>
    <s v="match"/>
    <n v="0"/>
    <d v="2026-02-28T00:00:00"/>
    <n v="3"/>
    <s v="SLA Breached"/>
    <x v="0"/>
    <n v="0"/>
    <n v="0"/>
    <n v="0"/>
    <n v="0"/>
    <n v="1"/>
  </r>
  <r>
    <s v="TXN003205"/>
    <n v="2886.97"/>
    <n v="2886.97"/>
    <s v="SUCCESS"/>
    <s v="SUCCESS"/>
    <n v="1"/>
    <s v="found"/>
    <s v="Not Duplicate"/>
    <s v="match"/>
    <s v="match"/>
    <n v="0"/>
    <d v="2026-03-14T00:00:00"/>
    <n v="1"/>
    <s v="Within SLA"/>
    <x v="1"/>
    <n v="0"/>
    <n v="0"/>
    <n v="0"/>
    <n v="0"/>
    <n v="0"/>
  </r>
  <r>
    <s v="TXN003206"/>
    <n v="21655.79"/>
    <n v="21655.79"/>
    <s v="FAILED"/>
    <s v="FAILED"/>
    <n v="1"/>
    <s v="found"/>
    <s v="Not Duplicate"/>
    <s v="match"/>
    <s v="match"/>
    <n v="0"/>
    <d v="2026-02-21T00:00:00"/>
    <n v="0"/>
    <s v="Within SLA"/>
    <x v="3"/>
    <n v="0"/>
    <n v="0"/>
    <n v="0"/>
    <n v="0"/>
    <n v="0"/>
  </r>
  <r>
    <s v="TXN003207"/>
    <n v="5632.06"/>
    <n v="5632.06"/>
    <s v="SUCCESS"/>
    <s v="SUCCESS"/>
    <n v="1"/>
    <s v="found"/>
    <s v="Not Duplicate"/>
    <s v="match"/>
    <s v="match"/>
    <n v="0"/>
    <d v="2026-01-17T00:00:00"/>
    <n v="1"/>
    <s v="Within SLA"/>
    <x v="0"/>
    <n v="0"/>
    <n v="0"/>
    <n v="0"/>
    <n v="0"/>
    <n v="0"/>
  </r>
  <r>
    <s v="TXN003208"/>
    <n v="7189.31"/>
    <n v="7189.31"/>
    <s v="SUCCESS"/>
    <s v="SUCCESS"/>
    <n v="1"/>
    <s v="found"/>
    <s v="Not Duplicate"/>
    <s v="match"/>
    <s v="match"/>
    <n v="0"/>
    <d v="2026-02-19T00:00:00"/>
    <n v="3"/>
    <s v="SLA Breached"/>
    <x v="0"/>
    <n v="0"/>
    <n v="0"/>
    <n v="0"/>
    <n v="0"/>
    <n v="1"/>
  </r>
  <r>
    <s v="TXN003209"/>
    <n v="4759.46"/>
    <n v="4759.46"/>
    <s v="SUCCESS"/>
    <s v="SUCCESS"/>
    <n v="1"/>
    <s v="found"/>
    <s v="Not Duplicate"/>
    <s v="match"/>
    <s v="match"/>
    <n v="0"/>
    <d v="2026-03-07T00:00:00"/>
    <n v="1"/>
    <s v="Within SLA"/>
    <x v="1"/>
    <n v="0"/>
    <n v="0"/>
    <n v="0"/>
    <n v="0"/>
    <n v="0"/>
  </r>
  <r>
    <s v="TXN003210"/>
    <n v="1781.92"/>
    <n v="1603.73"/>
    <s v="REVERSED"/>
    <s v="REVERSED"/>
    <n v="1"/>
    <s v="found"/>
    <s v="Not Duplicate"/>
    <s v="mismatch"/>
    <s v="match"/>
    <n v="178.19000000000005"/>
    <d v="2026-03-19T00:00:00"/>
    <n v="3"/>
    <s v="SLA Breached"/>
    <x v="1"/>
    <n v="0"/>
    <n v="0"/>
    <n v="1"/>
    <n v="0"/>
    <n v="1"/>
  </r>
  <r>
    <s v="TXN003211"/>
    <n v="24478.68"/>
    <n v="24478.68"/>
    <s v="SUCCESS"/>
    <s v="SUCCESS"/>
    <n v="1"/>
    <s v="found"/>
    <s v="Not Duplicate"/>
    <s v="match"/>
    <s v="match"/>
    <n v="0"/>
    <d v="2026-02-18T00:00:00"/>
    <n v="0"/>
    <s v="Within SLA"/>
    <x v="0"/>
    <n v="0"/>
    <n v="0"/>
    <n v="0"/>
    <n v="0"/>
    <n v="0"/>
  </r>
  <r>
    <s v="TXN003212"/>
    <n v="5593.5"/>
    <n v="5593.5"/>
    <s v="SUCCESS"/>
    <s v="SUCCESS"/>
    <n v="1"/>
    <s v="found"/>
    <s v="Not Duplicate"/>
    <s v="match"/>
    <s v="match"/>
    <n v="0"/>
    <d v="2026-02-17T00:00:00"/>
    <n v="2"/>
    <s v="Within SLA"/>
    <x v="0"/>
    <n v="0"/>
    <n v="0"/>
    <n v="0"/>
    <n v="0"/>
    <n v="0"/>
  </r>
  <r>
    <s v="TXN003213"/>
    <n v="3897.82"/>
    <n v="3897.82"/>
    <s v="FAILED"/>
    <s v="FAILED"/>
    <n v="1"/>
    <s v="found"/>
    <s v="Not Duplicate"/>
    <s v="match"/>
    <s v="match"/>
    <n v="0"/>
    <d v="2026-03-19T00:00:00"/>
    <n v="3"/>
    <s v="SLA Breached"/>
    <x v="0"/>
    <n v="0"/>
    <n v="0"/>
    <n v="0"/>
    <n v="0"/>
    <n v="1"/>
  </r>
  <r>
    <s v="TXN003214"/>
    <n v="495.98"/>
    <n v="495.98"/>
    <s v="SUCCESS"/>
    <s v="SUCCESS"/>
    <n v="1"/>
    <s v="found"/>
    <s v="Not Duplicate"/>
    <s v="match"/>
    <s v="match"/>
    <n v="0"/>
    <d v="2026-01-18T00:00:00"/>
    <n v="3"/>
    <s v="SLA Breached"/>
    <x v="0"/>
    <n v="0"/>
    <n v="0"/>
    <n v="0"/>
    <n v="0"/>
    <n v="1"/>
  </r>
  <r>
    <s v="TXN003215"/>
    <n v="8071.51"/>
    <n v="8071.51"/>
    <s v="SUCCESS"/>
    <s v="SUCCESS"/>
    <n v="1"/>
    <s v="found"/>
    <s v="Not Duplicate"/>
    <s v="match"/>
    <s v="match"/>
    <n v="0"/>
    <d v="2026-01-03T00:00:00"/>
    <n v="1"/>
    <s v="Within SLA"/>
    <x v="2"/>
    <n v="0"/>
    <n v="0"/>
    <n v="0"/>
    <n v="0"/>
    <n v="0"/>
  </r>
  <r>
    <s v="TXN003216"/>
    <n v="41422.46"/>
    <n v="41422.46"/>
    <s v="SUCCESS"/>
    <s v="SUCCESS"/>
    <n v="1"/>
    <s v="found"/>
    <s v="Not Duplicate"/>
    <s v="match"/>
    <s v="match"/>
    <n v="0"/>
    <d v="2026-02-13T00:00:00"/>
    <n v="2"/>
    <s v="Within SLA"/>
    <x v="0"/>
    <n v="0"/>
    <n v="0"/>
    <n v="0"/>
    <n v="0"/>
    <n v="0"/>
  </r>
  <r>
    <s v="TXN003217"/>
    <n v="16780.009999999998"/>
    <n v="16780.009999999998"/>
    <s v="FAILED"/>
    <s v="FAILED"/>
    <n v="1"/>
    <s v="found"/>
    <s v="Not Duplicate"/>
    <s v="match"/>
    <s v="match"/>
    <n v="0"/>
    <d v="2026-03-30T00:00:00"/>
    <n v="0"/>
    <s v="Within SLA"/>
    <x v="3"/>
    <n v="0"/>
    <n v="0"/>
    <n v="0"/>
    <n v="0"/>
    <n v="0"/>
  </r>
  <r>
    <s v="TXN003218"/>
    <n v="2770.67"/>
    <n v="2770.67"/>
    <s v="SUCCESS"/>
    <s v="SUCCESS"/>
    <n v="1"/>
    <s v="found"/>
    <s v="Not Duplicate"/>
    <s v="match"/>
    <s v="match"/>
    <n v="0"/>
    <d v="2026-02-21T00:00:00"/>
    <n v="1"/>
    <s v="Within SLA"/>
    <x v="1"/>
    <n v="0"/>
    <n v="0"/>
    <n v="0"/>
    <n v="0"/>
    <n v="0"/>
  </r>
  <r>
    <s v="TXN003219"/>
    <n v="28306.77"/>
    <n v="28306.77"/>
    <s v="SUCCESS"/>
    <s v="SUCCESS"/>
    <n v="1"/>
    <s v="found"/>
    <s v="Not Duplicate"/>
    <s v="match"/>
    <s v="match"/>
    <n v="0"/>
    <d v="2026-02-11T00:00:00"/>
    <n v="2"/>
    <s v="Within SLA"/>
    <x v="0"/>
    <n v="0"/>
    <n v="0"/>
    <n v="0"/>
    <n v="0"/>
    <n v="0"/>
  </r>
  <r>
    <s v="TXN003220"/>
    <n v="2570.62"/>
    <n v="2570.62"/>
    <s v="SUCCESS"/>
    <s v="SUCCESS"/>
    <n v="1"/>
    <s v="found"/>
    <s v="Not Duplicate"/>
    <s v="match"/>
    <s v="match"/>
    <n v="0"/>
    <d v="2026-02-09T00:00:00"/>
    <n v="2"/>
    <s v="Within SLA"/>
    <x v="1"/>
    <n v="0"/>
    <n v="0"/>
    <n v="0"/>
    <n v="0"/>
    <n v="0"/>
  </r>
  <r>
    <s v="TXN003221"/>
    <n v="2103.25"/>
    <n v="2103.25"/>
    <s v="SUCCESS"/>
    <s v="SUCCESS"/>
    <n v="1"/>
    <s v="found"/>
    <s v="Not Duplicate"/>
    <s v="match"/>
    <s v="match"/>
    <n v="0"/>
    <d v="2026-02-22T00:00:00"/>
    <n v="2"/>
    <s v="Within SLA"/>
    <x v="0"/>
    <n v="0"/>
    <n v="0"/>
    <n v="0"/>
    <n v="0"/>
    <n v="0"/>
  </r>
  <r>
    <s v="TXN003222"/>
    <n v="1854.05"/>
    <n v="1854.05"/>
    <s v="SUCCESS"/>
    <s v="SUCCESS"/>
    <n v="1"/>
    <s v="found"/>
    <s v="Not Duplicate"/>
    <s v="match"/>
    <s v="match"/>
    <n v="0"/>
    <d v="2026-03-17T00:00:00"/>
    <n v="3"/>
    <s v="SLA Breached"/>
    <x v="0"/>
    <n v="0"/>
    <n v="0"/>
    <n v="0"/>
    <n v="0"/>
    <n v="1"/>
  </r>
  <r>
    <s v="TXN003223"/>
    <n v="13614.15"/>
    <n v="13614.15"/>
    <s v="SUCCESS"/>
    <s v="SUCCESS"/>
    <n v="1"/>
    <s v="found"/>
    <s v="Not Duplicate"/>
    <s v="match"/>
    <s v="match"/>
    <n v="0"/>
    <d v="2026-03-14T00:00:00"/>
    <n v="3"/>
    <s v="SLA Breached"/>
    <x v="0"/>
    <n v="0"/>
    <n v="0"/>
    <n v="0"/>
    <n v="0"/>
    <n v="1"/>
  </r>
  <r>
    <s v="TXN003224"/>
    <n v="2153.48"/>
    <n v="2153.48"/>
    <s v="SUCCESS"/>
    <s v="SUCCESS"/>
    <n v="1"/>
    <s v="found"/>
    <s v="Not Duplicate"/>
    <s v="match"/>
    <s v="match"/>
    <n v="0"/>
    <d v="2026-03-06T00:00:00"/>
    <n v="3"/>
    <s v="SLA Breached"/>
    <x v="1"/>
    <n v="0"/>
    <n v="0"/>
    <n v="0"/>
    <n v="0"/>
    <n v="1"/>
  </r>
  <r>
    <s v="TXN003225"/>
    <n v="362.54"/>
    <n v="362.54"/>
    <s v="SUCCESS"/>
    <s v="SUCCESS"/>
    <n v="1"/>
    <s v="found"/>
    <s v="Not Duplicate"/>
    <s v="match"/>
    <s v="match"/>
    <n v="0"/>
    <d v="2026-01-07T00:00:00"/>
    <n v="1"/>
    <s v="Within SLA"/>
    <x v="1"/>
    <n v="0"/>
    <n v="0"/>
    <n v="0"/>
    <n v="0"/>
    <n v="0"/>
  </r>
  <r>
    <s v="TXN003226"/>
    <n v="8030.56"/>
    <n v="8030.56"/>
    <s v="FAILED"/>
    <s v="FAILED"/>
    <n v="1"/>
    <s v="found"/>
    <s v="Not Duplicate"/>
    <s v="match"/>
    <s v="match"/>
    <n v="0"/>
    <d v="2026-01-30T00:00:00"/>
    <n v="3"/>
    <s v="SLA Breached"/>
    <x v="0"/>
    <n v="0"/>
    <n v="0"/>
    <n v="0"/>
    <n v="0"/>
    <n v="1"/>
  </r>
  <r>
    <s v="TXN003227"/>
    <n v="4770.8599999999997"/>
    <e v="#N/A"/>
    <s v="SUCCESS"/>
    <e v="#N/A"/>
    <n v="0"/>
    <s v="missing"/>
    <s v="Not Duplicate"/>
    <s v="not processed"/>
    <s v="not processed"/>
    <s v="missing"/>
    <s v="not processed"/>
    <s v="not processed"/>
    <s v="Not Processed"/>
    <x v="2"/>
    <n v="1"/>
    <n v="0"/>
    <n v="0"/>
    <n v="0"/>
    <n v="0"/>
  </r>
  <r>
    <s v="TXN003228"/>
    <n v="7483.27"/>
    <n v="7483.27"/>
    <s v="SUCCESS"/>
    <s v="SUCCESS"/>
    <n v="1"/>
    <s v="found"/>
    <s v="Not Duplicate"/>
    <s v="match"/>
    <s v="match"/>
    <n v="0"/>
    <d v="2026-03-25T00:00:00"/>
    <n v="1"/>
    <s v="Within SLA"/>
    <x v="0"/>
    <n v="0"/>
    <n v="0"/>
    <n v="0"/>
    <n v="0"/>
    <n v="0"/>
  </r>
  <r>
    <s v="TXN003229"/>
    <n v="15086.77"/>
    <n v="15086.77"/>
    <s v="SUCCESS"/>
    <s v="SUCCESS"/>
    <n v="1"/>
    <s v="found"/>
    <s v="Not Duplicate"/>
    <s v="match"/>
    <s v="match"/>
    <n v="0"/>
    <d v="2026-04-01T00:00:00"/>
    <n v="2"/>
    <s v="Within SLA"/>
    <x v="0"/>
    <n v="0"/>
    <n v="0"/>
    <n v="0"/>
    <n v="0"/>
    <n v="0"/>
  </r>
  <r>
    <s v="TXN003230"/>
    <n v="9601.3799999999992"/>
    <n v="9601.3799999999992"/>
    <s v="SUCCESS"/>
    <s v="SUCCESS"/>
    <n v="1"/>
    <s v="found"/>
    <s v="Not Duplicate"/>
    <s v="match"/>
    <s v="match"/>
    <n v="0"/>
    <d v="2026-01-17T00:00:00"/>
    <n v="3"/>
    <s v="SLA Breached"/>
    <x v="4"/>
    <n v="0"/>
    <n v="0"/>
    <n v="0"/>
    <n v="0"/>
    <n v="1"/>
  </r>
  <r>
    <s v="TXN003231"/>
    <n v="1204.6500000000001"/>
    <n v="1204.6500000000001"/>
    <s v="FAILED"/>
    <s v="FAILED"/>
    <n v="1"/>
    <s v="found"/>
    <s v="Not Duplicate"/>
    <s v="match"/>
    <s v="match"/>
    <n v="0"/>
    <d v="2026-02-04T00:00:00"/>
    <n v="3"/>
    <s v="SLA Breached"/>
    <x v="0"/>
    <n v="0"/>
    <n v="0"/>
    <n v="0"/>
    <n v="0"/>
    <n v="1"/>
  </r>
  <r>
    <s v="TXN003232"/>
    <n v="7715.94"/>
    <e v="#N/A"/>
    <s v="SUCCESS"/>
    <e v="#N/A"/>
    <n v="0"/>
    <s v="missing"/>
    <s v="Not Duplicate"/>
    <s v="not processed"/>
    <s v="not processed"/>
    <s v="missing"/>
    <s v="not processed"/>
    <s v="not processed"/>
    <s v="Not Processed"/>
    <x v="0"/>
    <n v="1"/>
    <n v="0"/>
    <n v="0"/>
    <n v="0"/>
    <n v="0"/>
  </r>
  <r>
    <s v="TXN003233"/>
    <n v="21383.68"/>
    <n v="21383.68"/>
    <s v="SUCCESS"/>
    <s v="SUCCESS"/>
    <n v="1"/>
    <s v="found"/>
    <s v="Not Duplicate"/>
    <s v="match"/>
    <s v="match"/>
    <n v="0"/>
    <d v="2026-01-14T00:00:00"/>
    <n v="0"/>
    <s v="Within SLA"/>
    <x v="3"/>
    <n v="0"/>
    <n v="0"/>
    <n v="0"/>
    <n v="0"/>
    <n v="0"/>
  </r>
  <r>
    <s v="TXN003234"/>
    <n v="2794"/>
    <n v="2794"/>
    <s v="SUCCESS"/>
    <s v="SUCCESS"/>
    <n v="1"/>
    <s v="found"/>
    <s v="Not Duplicate"/>
    <s v="match"/>
    <s v="match"/>
    <n v="0"/>
    <d v="2026-03-27T00:00:00"/>
    <n v="0"/>
    <s v="Within SLA"/>
    <x v="0"/>
    <n v="0"/>
    <n v="0"/>
    <n v="0"/>
    <n v="0"/>
    <n v="0"/>
  </r>
  <r>
    <s v="TXN003235"/>
    <n v="3955.08"/>
    <n v="3955.08"/>
    <s v="SUCCESS"/>
    <s v="SUCCESS"/>
    <n v="1"/>
    <s v="found"/>
    <s v="Not Duplicate"/>
    <s v="match"/>
    <s v="match"/>
    <n v="0"/>
    <d v="2026-02-13T00:00:00"/>
    <n v="2"/>
    <s v="Within SLA"/>
    <x v="2"/>
    <n v="0"/>
    <n v="0"/>
    <n v="0"/>
    <n v="0"/>
    <n v="0"/>
  </r>
  <r>
    <s v="TXN003236"/>
    <n v="3655.11"/>
    <n v="3655.11"/>
    <s v="SUCCESS"/>
    <s v="SUCCESS"/>
    <n v="1"/>
    <s v="found"/>
    <s v="Not Duplicate"/>
    <s v="match"/>
    <s v="match"/>
    <n v="0"/>
    <d v="2026-01-08T00:00:00"/>
    <n v="0"/>
    <s v="Within SLA"/>
    <x v="0"/>
    <n v="0"/>
    <n v="0"/>
    <n v="0"/>
    <n v="0"/>
    <n v="0"/>
  </r>
  <r>
    <s v="TXN003237"/>
    <n v="8637.7099999999991"/>
    <n v="8637.7099999999991"/>
    <s v="SUCCESS"/>
    <s v="SUCCESS"/>
    <n v="1"/>
    <s v="found"/>
    <s v="Not Duplicate"/>
    <s v="match"/>
    <s v="match"/>
    <n v="0"/>
    <d v="2026-03-01T00:00:00"/>
    <n v="3"/>
    <s v="SLA Breached"/>
    <x v="1"/>
    <n v="0"/>
    <n v="0"/>
    <n v="0"/>
    <n v="0"/>
    <n v="1"/>
  </r>
  <r>
    <s v="TXN003238"/>
    <n v="1255.73"/>
    <n v="1255.73"/>
    <s v="SUCCESS"/>
    <s v="SUCCESS"/>
    <n v="1"/>
    <s v="found"/>
    <s v="Not Duplicate"/>
    <s v="match"/>
    <s v="match"/>
    <n v="0"/>
    <d v="2026-01-14T00:00:00"/>
    <n v="0"/>
    <s v="Within SLA"/>
    <x v="0"/>
    <n v="0"/>
    <n v="0"/>
    <n v="0"/>
    <n v="0"/>
    <n v="0"/>
  </r>
  <r>
    <s v="TXN003239"/>
    <n v="13371.48"/>
    <n v="13371.48"/>
    <s v="SUCCESS"/>
    <s v="SUCCESS"/>
    <n v="1"/>
    <s v="found"/>
    <s v="Not Duplicate"/>
    <s v="match"/>
    <s v="match"/>
    <n v="0"/>
    <d v="2026-02-07T00:00:00"/>
    <n v="2"/>
    <s v="Within SLA"/>
    <x v="3"/>
    <n v="0"/>
    <n v="0"/>
    <n v="0"/>
    <n v="0"/>
    <n v="0"/>
  </r>
  <r>
    <s v="TXN003240"/>
    <n v="3815.5"/>
    <n v="3815.5"/>
    <s v="REVERSED"/>
    <s v="REVERSED"/>
    <n v="2"/>
    <s v="found"/>
    <s v="Duplicate"/>
    <s v="match"/>
    <s v="match"/>
    <n v="0"/>
    <d v="2026-02-27T00:00:00"/>
    <n v="0"/>
    <s v="Within SLA"/>
    <x v="0"/>
    <n v="0"/>
    <n v="1"/>
    <n v="0"/>
    <n v="0"/>
    <n v="0"/>
  </r>
  <r>
    <s v="TXN003241"/>
    <n v="1596.24"/>
    <n v="1596.24"/>
    <s v="SUCCESS"/>
    <s v="SUCCESS"/>
    <n v="1"/>
    <s v="found"/>
    <s v="Not Duplicate"/>
    <s v="match"/>
    <s v="match"/>
    <n v="0"/>
    <d v="2026-01-14T00:00:00"/>
    <n v="0"/>
    <s v="Within SLA"/>
    <x v="0"/>
    <n v="0"/>
    <n v="0"/>
    <n v="0"/>
    <n v="0"/>
    <n v="0"/>
  </r>
  <r>
    <s v="TXN003242"/>
    <n v="9031.09"/>
    <n v="9031.09"/>
    <s v="SUCCESS"/>
    <s v="SUCCESS"/>
    <n v="1"/>
    <s v="found"/>
    <s v="Not Duplicate"/>
    <s v="match"/>
    <s v="match"/>
    <n v="0"/>
    <d v="2026-02-22T00:00:00"/>
    <n v="0"/>
    <s v="Within SLA"/>
    <x v="1"/>
    <n v="0"/>
    <n v="0"/>
    <n v="0"/>
    <n v="0"/>
    <n v="0"/>
  </r>
  <r>
    <s v="TXN003243"/>
    <n v="1997.79"/>
    <n v="1997.79"/>
    <s v="SUCCESS"/>
    <s v="SUCCESS"/>
    <n v="1"/>
    <s v="found"/>
    <s v="Not Duplicate"/>
    <s v="match"/>
    <s v="match"/>
    <n v="0"/>
    <d v="2026-03-17T00:00:00"/>
    <n v="2"/>
    <s v="Within SLA"/>
    <x v="3"/>
    <n v="0"/>
    <n v="0"/>
    <n v="0"/>
    <n v="0"/>
    <n v="0"/>
  </r>
  <r>
    <s v="TXN003244"/>
    <n v="11992.7"/>
    <n v="11992.7"/>
    <s v="SUCCESS"/>
    <s v="SUCCESS"/>
    <n v="1"/>
    <s v="found"/>
    <s v="Not Duplicate"/>
    <s v="match"/>
    <s v="match"/>
    <n v="0"/>
    <d v="2026-03-07T00:00:00"/>
    <n v="1"/>
    <s v="Within SLA"/>
    <x v="0"/>
    <n v="0"/>
    <n v="0"/>
    <n v="0"/>
    <n v="0"/>
    <n v="0"/>
  </r>
  <r>
    <s v="TXN003245"/>
    <n v="1534.94"/>
    <n v="1534.94"/>
    <s v="REVERSED"/>
    <s v="REVERSED"/>
    <n v="1"/>
    <s v="found"/>
    <s v="Not Duplicate"/>
    <s v="match"/>
    <s v="match"/>
    <n v="0"/>
    <d v="2026-02-04T00:00:00"/>
    <n v="5"/>
    <s v="SLA Breached"/>
    <x v="2"/>
    <n v="0"/>
    <n v="0"/>
    <n v="0"/>
    <n v="0"/>
    <n v="1"/>
  </r>
  <r>
    <s v="TXN003246"/>
    <n v="9529.0300000000007"/>
    <n v="9529.0300000000007"/>
    <s v="SUCCESS"/>
    <s v="SUCCESS"/>
    <n v="1"/>
    <s v="found"/>
    <s v="Not Duplicate"/>
    <s v="match"/>
    <s v="match"/>
    <n v="0"/>
    <d v="2026-01-02T00:00:00"/>
    <n v="1"/>
    <s v="Within SLA"/>
    <x v="2"/>
    <n v="0"/>
    <n v="0"/>
    <n v="0"/>
    <n v="0"/>
    <n v="0"/>
  </r>
  <r>
    <s v="TXN003247"/>
    <n v="1958.6"/>
    <n v="1958.6"/>
    <s v="SUCCESS"/>
    <s v="SUCCESS"/>
    <n v="1"/>
    <s v="found"/>
    <s v="Not Duplicate"/>
    <s v="match"/>
    <s v="match"/>
    <n v="0"/>
    <d v="2026-02-10T00:00:00"/>
    <n v="2"/>
    <s v="Within SLA"/>
    <x v="1"/>
    <n v="0"/>
    <n v="0"/>
    <n v="0"/>
    <n v="0"/>
    <n v="0"/>
  </r>
  <r>
    <s v="TXN003248"/>
    <n v="4510.21"/>
    <n v="4510.21"/>
    <s v="SUCCESS"/>
    <s v="SUCCESS"/>
    <n v="1"/>
    <s v="found"/>
    <s v="Not Duplicate"/>
    <s v="match"/>
    <s v="match"/>
    <n v="0"/>
    <d v="2026-03-29T00:00:00"/>
    <n v="2"/>
    <s v="Within SLA"/>
    <x v="1"/>
    <n v="0"/>
    <n v="0"/>
    <n v="0"/>
    <n v="0"/>
    <n v="0"/>
  </r>
  <r>
    <s v="TXN003249"/>
    <n v="41148.57"/>
    <n v="41148.57"/>
    <s v="SUCCESS"/>
    <s v="SUCCESS"/>
    <n v="1"/>
    <s v="found"/>
    <s v="Not Duplicate"/>
    <s v="match"/>
    <s v="match"/>
    <n v="0"/>
    <d v="2026-01-26T00:00:00"/>
    <n v="1"/>
    <s v="Within SLA"/>
    <x v="1"/>
    <n v="0"/>
    <n v="0"/>
    <n v="0"/>
    <n v="0"/>
    <n v="0"/>
  </r>
  <r>
    <s v="TXN003250"/>
    <n v="24195.95"/>
    <n v="24195.95"/>
    <s v="SUCCESS"/>
    <s v="SUCCESS"/>
    <n v="1"/>
    <s v="found"/>
    <s v="Not Duplicate"/>
    <s v="match"/>
    <s v="match"/>
    <n v="0"/>
    <d v="2026-01-07T00:00:00"/>
    <n v="0"/>
    <s v="Within SLA"/>
    <x v="3"/>
    <n v="0"/>
    <n v="0"/>
    <n v="0"/>
    <n v="0"/>
    <n v="0"/>
  </r>
  <r>
    <s v="TXN003251"/>
    <n v="4021.17"/>
    <n v="4021.17"/>
    <s v="SUCCESS"/>
    <s v="SUCCESS"/>
    <n v="1"/>
    <s v="found"/>
    <s v="Not Duplicate"/>
    <s v="match"/>
    <s v="match"/>
    <n v="0"/>
    <d v="2026-02-20T00:00:00"/>
    <n v="2"/>
    <s v="Within SLA"/>
    <x v="3"/>
    <n v="0"/>
    <n v="0"/>
    <n v="0"/>
    <n v="0"/>
    <n v="0"/>
  </r>
  <r>
    <s v="TXN003252"/>
    <n v="5555.75"/>
    <n v="5555.75"/>
    <s v="SUCCESS"/>
    <s v="SUCCESS"/>
    <n v="1"/>
    <s v="found"/>
    <s v="Not Duplicate"/>
    <s v="match"/>
    <s v="match"/>
    <n v="0"/>
    <d v="2026-03-21T00:00:00"/>
    <n v="0"/>
    <s v="Within SLA"/>
    <x v="1"/>
    <n v="0"/>
    <n v="0"/>
    <n v="0"/>
    <n v="0"/>
    <n v="0"/>
  </r>
  <r>
    <s v="TXN003253"/>
    <n v="27813.93"/>
    <n v="27813.93"/>
    <s v="SUCCESS"/>
    <s v="SUCCESS"/>
    <n v="1"/>
    <s v="found"/>
    <s v="Not Duplicate"/>
    <s v="match"/>
    <s v="match"/>
    <n v="0"/>
    <d v="2026-03-30T00:00:00"/>
    <n v="0"/>
    <s v="Within SLA"/>
    <x v="0"/>
    <n v="0"/>
    <n v="0"/>
    <n v="0"/>
    <n v="0"/>
    <n v="0"/>
  </r>
  <r>
    <s v="TXN003254"/>
    <n v="22810.240000000002"/>
    <n v="22810.240000000002"/>
    <s v="FAILED"/>
    <s v="FAILED"/>
    <n v="1"/>
    <s v="found"/>
    <s v="Not Duplicate"/>
    <s v="match"/>
    <s v="match"/>
    <n v="0"/>
    <d v="2026-02-06T00:00:00"/>
    <n v="2"/>
    <s v="Within SLA"/>
    <x v="3"/>
    <n v="0"/>
    <n v="0"/>
    <n v="0"/>
    <n v="0"/>
    <n v="0"/>
  </r>
  <r>
    <s v="TXN003255"/>
    <n v="1531.45"/>
    <n v="1531.45"/>
    <s v="SUCCESS"/>
    <s v="SUCCESS"/>
    <n v="1"/>
    <s v="found"/>
    <s v="Not Duplicate"/>
    <s v="match"/>
    <s v="match"/>
    <n v="0"/>
    <d v="2026-02-22T00:00:00"/>
    <n v="3"/>
    <s v="SLA Breached"/>
    <x v="3"/>
    <n v="0"/>
    <n v="0"/>
    <n v="0"/>
    <n v="0"/>
    <n v="1"/>
  </r>
  <r>
    <s v="TXN003256"/>
    <n v="208.79"/>
    <n v="208.79"/>
    <s v="SUCCESS"/>
    <s v="SUCCESS"/>
    <n v="1"/>
    <s v="found"/>
    <s v="Not Duplicate"/>
    <s v="match"/>
    <s v="match"/>
    <n v="0"/>
    <d v="2026-02-11T00:00:00"/>
    <n v="3"/>
    <s v="SLA Breached"/>
    <x v="2"/>
    <n v="0"/>
    <n v="0"/>
    <n v="0"/>
    <n v="0"/>
    <n v="1"/>
  </r>
  <r>
    <s v="TXN003257"/>
    <n v="2581.48"/>
    <n v="2581.48"/>
    <s v="SUCCESS"/>
    <s v="SUCCESS"/>
    <n v="1"/>
    <s v="found"/>
    <s v="Not Duplicate"/>
    <s v="match"/>
    <s v="match"/>
    <n v="0"/>
    <d v="2026-03-02T00:00:00"/>
    <n v="0"/>
    <s v="Within SLA"/>
    <x v="2"/>
    <n v="0"/>
    <n v="0"/>
    <n v="0"/>
    <n v="0"/>
    <n v="0"/>
  </r>
  <r>
    <s v="TXN003258"/>
    <n v="1904.03"/>
    <n v="1904.03"/>
    <s v="SUCCESS"/>
    <s v="SUCCESS"/>
    <n v="1"/>
    <s v="found"/>
    <s v="Not Duplicate"/>
    <s v="match"/>
    <s v="match"/>
    <n v="0"/>
    <d v="2026-03-25T00:00:00"/>
    <n v="5"/>
    <s v="SLA Breached"/>
    <x v="3"/>
    <n v="0"/>
    <n v="0"/>
    <n v="0"/>
    <n v="0"/>
    <n v="1"/>
  </r>
  <r>
    <s v="TXN003259"/>
    <n v="7070.05"/>
    <n v="7070.05"/>
    <s v="SUCCESS"/>
    <s v="SUCCESS"/>
    <n v="1"/>
    <s v="found"/>
    <s v="Not Duplicate"/>
    <s v="match"/>
    <s v="match"/>
    <n v="0"/>
    <d v="2026-01-04T00:00:00"/>
    <n v="1"/>
    <s v="Within SLA"/>
    <x v="2"/>
    <n v="0"/>
    <n v="0"/>
    <n v="0"/>
    <n v="0"/>
    <n v="0"/>
  </r>
  <r>
    <s v="TXN003260"/>
    <n v="10709.1"/>
    <n v="10709.1"/>
    <s v="FAILED"/>
    <s v="FAILED"/>
    <n v="1"/>
    <s v="found"/>
    <s v="Not Duplicate"/>
    <s v="match"/>
    <s v="match"/>
    <n v="0"/>
    <d v="2026-03-29T00:00:00"/>
    <n v="2"/>
    <s v="Within SLA"/>
    <x v="0"/>
    <n v="0"/>
    <n v="0"/>
    <n v="0"/>
    <n v="0"/>
    <n v="0"/>
  </r>
  <r>
    <s v="TXN003261"/>
    <n v="8289.34"/>
    <n v="8289.34"/>
    <s v="SUCCESS"/>
    <s v="SUCCESS"/>
    <n v="1"/>
    <s v="found"/>
    <s v="Not Duplicate"/>
    <s v="match"/>
    <s v="match"/>
    <n v="0"/>
    <d v="2026-02-06T00:00:00"/>
    <n v="1"/>
    <s v="Within SLA"/>
    <x v="2"/>
    <n v="0"/>
    <n v="0"/>
    <n v="0"/>
    <n v="0"/>
    <n v="0"/>
  </r>
  <r>
    <s v="TXN003262"/>
    <n v="2376.5100000000002"/>
    <n v="2376.5100000000002"/>
    <s v="SUCCESS"/>
    <s v="SUCCESS"/>
    <n v="1"/>
    <s v="found"/>
    <s v="Not Duplicate"/>
    <s v="match"/>
    <s v="match"/>
    <n v="0"/>
    <d v="2026-03-18T00:00:00"/>
    <n v="2"/>
    <s v="Within SLA"/>
    <x v="2"/>
    <n v="0"/>
    <n v="0"/>
    <n v="0"/>
    <n v="0"/>
    <n v="0"/>
  </r>
  <r>
    <s v="TXN003263"/>
    <n v="2149.9499999999998"/>
    <n v="2149.9499999999998"/>
    <s v="SUCCESS"/>
    <s v="SUCCESS"/>
    <n v="1"/>
    <s v="found"/>
    <s v="Not Duplicate"/>
    <s v="match"/>
    <s v="match"/>
    <n v="0"/>
    <d v="2026-03-01T00:00:00"/>
    <n v="3"/>
    <s v="SLA Breached"/>
    <x v="0"/>
    <n v="0"/>
    <n v="0"/>
    <n v="0"/>
    <n v="0"/>
    <n v="1"/>
  </r>
  <r>
    <s v="TXN003264"/>
    <n v="647.21"/>
    <n v="647.21"/>
    <s v="SUCCESS"/>
    <s v="SUCCESS"/>
    <n v="1"/>
    <s v="found"/>
    <s v="Not Duplicate"/>
    <s v="match"/>
    <s v="match"/>
    <n v="0"/>
    <d v="2026-01-19T00:00:00"/>
    <n v="3"/>
    <s v="SLA Breached"/>
    <x v="0"/>
    <n v="0"/>
    <n v="0"/>
    <n v="0"/>
    <n v="0"/>
    <n v="1"/>
  </r>
  <r>
    <s v="TXN003265"/>
    <n v="2175.89"/>
    <n v="2175.89"/>
    <s v="SUCCESS"/>
    <s v="SUCCESS"/>
    <n v="1"/>
    <s v="found"/>
    <s v="Not Duplicate"/>
    <s v="match"/>
    <s v="match"/>
    <n v="0"/>
    <d v="2026-03-02T00:00:00"/>
    <n v="1"/>
    <s v="Within SLA"/>
    <x v="0"/>
    <n v="0"/>
    <n v="0"/>
    <n v="0"/>
    <n v="0"/>
    <n v="0"/>
  </r>
  <r>
    <s v="TXN003266"/>
    <n v="2306.48"/>
    <n v="2306.48"/>
    <s v="SUCCESS"/>
    <s v="SUCCESS"/>
    <n v="1"/>
    <s v="found"/>
    <s v="Not Duplicate"/>
    <s v="match"/>
    <s v="match"/>
    <n v="0"/>
    <d v="2026-02-09T00:00:00"/>
    <n v="0"/>
    <s v="Within SLA"/>
    <x v="0"/>
    <n v="0"/>
    <n v="0"/>
    <n v="0"/>
    <n v="0"/>
    <n v="0"/>
  </r>
  <r>
    <s v="TXN003267"/>
    <n v="12616.42"/>
    <n v="12616.42"/>
    <s v="SUCCESS"/>
    <s v="SUCCESS"/>
    <n v="1"/>
    <s v="found"/>
    <s v="Not Duplicate"/>
    <s v="match"/>
    <s v="match"/>
    <n v="0"/>
    <d v="2026-04-01T00:00:00"/>
    <n v="1"/>
    <s v="Within SLA"/>
    <x v="4"/>
    <n v="0"/>
    <n v="0"/>
    <n v="0"/>
    <n v="0"/>
    <n v="0"/>
  </r>
  <r>
    <s v="TXN003268"/>
    <n v="5297.92"/>
    <n v="5297.92"/>
    <s v="SUCCESS"/>
    <s v="FAILED"/>
    <n v="1"/>
    <s v="found"/>
    <s v="Not Duplicate"/>
    <s v="match"/>
    <s v="mismatch"/>
    <n v="0"/>
    <d v="2026-01-09T00:00:00"/>
    <n v="2"/>
    <s v="Within SLA"/>
    <x v="3"/>
    <n v="0"/>
    <n v="0"/>
    <n v="0"/>
    <n v="1"/>
    <n v="0"/>
  </r>
  <r>
    <s v="TXN003269"/>
    <n v="2327.04"/>
    <n v="2327.04"/>
    <s v="SUCCESS"/>
    <s v="SUCCESS"/>
    <n v="1"/>
    <s v="found"/>
    <s v="Not Duplicate"/>
    <s v="match"/>
    <s v="match"/>
    <n v="0"/>
    <d v="2026-02-21T00:00:00"/>
    <n v="0"/>
    <s v="Within SLA"/>
    <x v="3"/>
    <n v="0"/>
    <n v="0"/>
    <n v="0"/>
    <n v="0"/>
    <n v="0"/>
  </r>
  <r>
    <s v="TXN003270"/>
    <n v="3291.31"/>
    <n v="3291.31"/>
    <s v="FAILED"/>
    <s v="FAILED"/>
    <n v="1"/>
    <s v="found"/>
    <s v="Not Duplicate"/>
    <s v="match"/>
    <s v="match"/>
    <n v="0"/>
    <d v="2026-03-28T00:00:00"/>
    <n v="1"/>
    <s v="Within SLA"/>
    <x v="4"/>
    <n v="0"/>
    <n v="0"/>
    <n v="0"/>
    <n v="0"/>
    <n v="0"/>
  </r>
  <r>
    <s v="TXN003271"/>
    <n v="7909.4"/>
    <n v="7909.4"/>
    <s v="SUCCESS"/>
    <s v="SUCCESS"/>
    <n v="1"/>
    <s v="found"/>
    <s v="Not Duplicate"/>
    <s v="match"/>
    <s v="match"/>
    <n v="0"/>
    <d v="2026-03-24T00:00:00"/>
    <n v="3"/>
    <s v="SLA Breached"/>
    <x v="2"/>
    <n v="0"/>
    <n v="0"/>
    <n v="0"/>
    <n v="0"/>
    <n v="1"/>
  </r>
  <r>
    <s v="TXN003272"/>
    <n v="2871.79"/>
    <n v="2871.79"/>
    <s v="SUCCESS"/>
    <s v="SUCCESS"/>
    <n v="1"/>
    <s v="found"/>
    <s v="Not Duplicate"/>
    <s v="match"/>
    <s v="match"/>
    <n v="0"/>
    <d v="2026-01-31T00:00:00"/>
    <n v="1"/>
    <s v="Within SLA"/>
    <x v="0"/>
    <n v="0"/>
    <n v="0"/>
    <n v="0"/>
    <n v="0"/>
    <n v="0"/>
  </r>
  <r>
    <s v="TXN003273"/>
    <n v="374.46"/>
    <n v="374.46"/>
    <s v="FAILED"/>
    <s v="FAILED"/>
    <n v="1"/>
    <s v="found"/>
    <s v="Not Duplicate"/>
    <s v="match"/>
    <s v="match"/>
    <n v="0"/>
    <d v="2026-03-21T00:00:00"/>
    <n v="3"/>
    <s v="SLA Breached"/>
    <x v="4"/>
    <n v="0"/>
    <n v="0"/>
    <n v="0"/>
    <n v="0"/>
    <n v="1"/>
  </r>
  <r>
    <s v="TXN003274"/>
    <n v="2242.6999999999998"/>
    <n v="2242.6999999999998"/>
    <s v="SUCCESS"/>
    <s v="FAILED"/>
    <n v="1"/>
    <s v="found"/>
    <s v="Not Duplicate"/>
    <s v="match"/>
    <s v="mismatch"/>
    <n v="0"/>
    <d v="2026-01-30T00:00:00"/>
    <n v="2"/>
    <s v="Within SLA"/>
    <x v="0"/>
    <n v="0"/>
    <n v="0"/>
    <n v="0"/>
    <n v="1"/>
    <n v="0"/>
  </r>
  <r>
    <s v="TXN003275"/>
    <n v="23654.84"/>
    <n v="23654.84"/>
    <s v="SUCCESS"/>
    <s v="SUCCESS"/>
    <n v="1"/>
    <s v="found"/>
    <s v="Not Duplicate"/>
    <s v="match"/>
    <s v="match"/>
    <n v="0"/>
    <d v="2026-03-08T00:00:00"/>
    <n v="0"/>
    <s v="Within SLA"/>
    <x v="0"/>
    <n v="0"/>
    <n v="0"/>
    <n v="0"/>
    <n v="0"/>
    <n v="0"/>
  </r>
  <r>
    <s v="TXN003276"/>
    <n v="1250.5999999999999"/>
    <n v="1250.5999999999999"/>
    <s v="FAILED"/>
    <s v="FAILED"/>
    <n v="1"/>
    <s v="found"/>
    <s v="Not Duplicate"/>
    <s v="match"/>
    <s v="match"/>
    <n v="0"/>
    <d v="2026-03-27T00:00:00"/>
    <n v="1"/>
    <s v="Within SLA"/>
    <x v="1"/>
    <n v="0"/>
    <n v="0"/>
    <n v="0"/>
    <n v="0"/>
    <n v="0"/>
  </r>
  <r>
    <s v="TXN003277"/>
    <n v="11388.63"/>
    <n v="11388.63"/>
    <s v="SUCCESS"/>
    <s v="SUCCESS"/>
    <n v="1"/>
    <s v="found"/>
    <s v="Not Duplicate"/>
    <s v="match"/>
    <s v="match"/>
    <n v="0"/>
    <d v="2026-03-03T00:00:00"/>
    <n v="3"/>
    <s v="SLA Breached"/>
    <x v="3"/>
    <n v="0"/>
    <n v="0"/>
    <n v="0"/>
    <n v="0"/>
    <n v="1"/>
  </r>
  <r>
    <s v="TXN003278"/>
    <n v="11408.37"/>
    <n v="11408.37"/>
    <s v="SUCCESS"/>
    <s v="SUCCESS"/>
    <n v="1"/>
    <s v="found"/>
    <s v="Not Duplicate"/>
    <s v="match"/>
    <s v="match"/>
    <n v="0"/>
    <d v="2026-01-14T00:00:00"/>
    <n v="2"/>
    <s v="Within SLA"/>
    <x v="0"/>
    <n v="0"/>
    <n v="0"/>
    <n v="0"/>
    <n v="0"/>
    <n v="0"/>
  </r>
  <r>
    <s v="TXN003279"/>
    <n v="4207.9399999999996"/>
    <n v="4207.9399999999996"/>
    <s v="SUCCESS"/>
    <s v="SUCCESS"/>
    <n v="1"/>
    <s v="found"/>
    <s v="Not Duplicate"/>
    <s v="match"/>
    <s v="match"/>
    <n v="0"/>
    <d v="2026-01-06T00:00:00"/>
    <n v="1"/>
    <s v="Within SLA"/>
    <x v="0"/>
    <n v="0"/>
    <n v="0"/>
    <n v="0"/>
    <n v="0"/>
    <n v="0"/>
  </r>
  <r>
    <s v="TXN003280"/>
    <n v="25818.639999999999"/>
    <n v="25818.639999999999"/>
    <s v="SUCCESS"/>
    <s v="SUCCESS"/>
    <n v="1"/>
    <s v="found"/>
    <s v="Not Duplicate"/>
    <s v="match"/>
    <s v="match"/>
    <n v="0"/>
    <d v="2026-02-05T00:00:00"/>
    <n v="0"/>
    <s v="Within SLA"/>
    <x v="2"/>
    <n v="0"/>
    <n v="0"/>
    <n v="0"/>
    <n v="0"/>
    <n v="0"/>
  </r>
  <r>
    <s v="TXN003281"/>
    <n v="1338.7"/>
    <n v="1338.7"/>
    <s v="SUCCESS"/>
    <s v="SUCCESS"/>
    <n v="1"/>
    <s v="found"/>
    <s v="Not Duplicate"/>
    <s v="match"/>
    <s v="match"/>
    <n v="0"/>
    <d v="2026-03-23T00:00:00"/>
    <n v="2"/>
    <s v="Within SLA"/>
    <x v="3"/>
    <n v="0"/>
    <n v="0"/>
    <n v="0"/>
    <n v="0"/>
    <n v="0"/>
  </r>
  <r>
    <s v="TXN003282"/>
    <n v="1776.75"/>
    <n v="1776.75"/>
    <s v="SUCCESS"/>
    <s v="SUCCESS"/>
    <n v="1"/>
    <s v="found"/>
    <s v="Not Duplicate"/>
    <s v="match"/>
    <s v="match"/>
    <n v="0"/>
    <d v="2026-01-19T00:00:00"/>
    <n v="3"/>
    <s v="SLA Breached"/>
    <x v="0"/>
    <n v="0"/>
    <n v="0"/>
    <n v="0"/>
    <n v="0"/>
    <n v="1"/>
  </r>
  <r>
    <s v="TXN003283"/>
    <n v="1012.2"/>
    <n v="1012.2"/>
    <s v="SUCCESS"/>
    <s v="SUCCESS"/>
    <n v="1"/>
    <s v="found"/>
    <s v="Not Duplicate"/>
    <s v="match"/>
    <s v="match"/>
    <n v="0"/>
    <d v="2026-01-11T00:00:00"/>
    <n v="0"/>
    <s v="Within SLA"/>
    <x v="0"/>
    <n v="0"/>
    <n v="0"/>
    <n v="0"/>
    <n v="0"/>
    <n v="0"/>
  </r>
  <r>
    <s v="TXN003284"/>
    <n v="1179.18"/>
    <n v="1179.18"/>
    <s v="SUCCESS"/>
    <s v="SUCCESS"/>
    <n v="1"/>
    <s v="found"/>
    <s v="Not Duplicate"/>
    <s v="match"/>
    <s v="match"/>
    <n v="0"/>
    <d v="2026-04-03T00:00:00"/>
    <n v="3"/>
    <s v="SLA Breached"/>
    <x v="3"/>
    <n v="0"/>
    <n v="0"/>
    <n v="0"/>
    <n v="0"/>
    <n v="1"/>
  </r>
  <r>
    <s v="TXN003285"/>
    <n v="26088.18"/>
    <n v="26088.18"/>
    <s v="SUCCESS"/>
    <s v="SUCCESS"/>
    <n v="1"/>
    <s v="found"/>
    <s v="Not Duplicate"/>
    <s v="match"/>
    <s v="match"/>
    <n v="0"/>
    <d v="2026-03-13T00:00:00"/>
    <n v="1"/>
    <s v="Within SLA"/>
    <x v="2"/>
    <n v="0"/>
    <n v="0"/>
    <n v="0"/>
    <n v="0"/>
    <n v="0"/>
  </r>
  <r>
    <s v="TXN003286"/>
    <n v="47201.15"/>
    <n v="47201.15"/>
    <s v="SUCCESS"/>
    <s v="SUCCESS"/>
    <n v="1"/>
    <s v="found"/>
    <s v="Not Duplicate"/>
    <s v="match"/>
    <s v="match"/>
    <n v="0"/>
    <d v="2026-01-06T00:00:00"/>
    <n v="1"/>
    <s v="Within SLA"/>
    <x v="1"/>
    <n v="0"/>
    <n v="0"/>
    <n v="0"/>
    <n v="0"/>
    <n v="0"/>
  </r>
  <r>
    <s v="TXN003287"/>
    <n v="9385.18"/>
    <n v="9385.18"/>
    <s v="SUCCESS"/>
    <s v="SUCCESS"/>
    <n v="1"/>
    <s v="found"/>
    <s v="Not Duplicate"/>
    <s v="match"/>
    <s v="match"/>
    <n v="0"/>
    <d v="2026-03-17T00:00:00"/>
    <n v="3"/>
    <s v="SLA Breached"/>
    <x v="0"/>
    <n v="0"/>
    <n v="0"/>
    <n v="0"/>
    <n v="0"/>
    <n v="1"/>
  </r>
  <r>
    <s v="TXN003288"/>
    <n v="6885.98"/>
    <n v="6885.98"/>
    <s v="SUCCESS"/>
    <s v="SUCCESS"/>
    <n v="1"/>
    <s v="found"/>
    <s v="Not Duplicate"/>
    <s v="match"/>
    <s v="match"/>
    <n v="0"/>
    <d v="2026-03-16T00:00:00"/>
    <n v="3"/>
    <s v="SLA Breached"/>
    <x v="4"/>
    <n v="0"/>
    <n v="0"/>
    <n v="0"/>
    <n v="0"/>
    <n v="1"/>
  </r>
  <r>
    <s v="TXN003289"/>
    <n v="22034.76"/>
    <n v="22034.76"/>
    <s v="SUCCESS"/>
    <s v="SUCCESS"/>
    <n v="1"/>
    <s v="found"/>
    <s v="Not Duplicate"/>
    <s v="match"/>
    <s v="match"/>
    <n v="0"/>
    <d v="2026-02-21T00:00:00"/>
    <n v="2"/>
    <s v="Within SLA"/>
    <x v="4"/>
    <n v="0"/>
    <n v="0"/>
    <n v="0"/>
    <n v="0"/>
    <n v="0"/>
  </r>
  <r>
    <s v="TXN003290"/>
    <n v="929.31"/>
    <n v="929.31"/>
    <s v="SUCCESS"/>
    <s v="SUCCESS"/>
    <n v="1"/>
    <s v="found"/>
    <s v="Not Duplicate"/>
    <s v="match"/>
    <s v="match"/>
    <n v="0"/>
    <d v="2026-02-27T00:00:00"/>
    <n v="3"/>
    <s v="SLA Breached"/>
    <x v="1"/>
    <n v="0"/>
    <n v="0"/>
    <n v="0"/>
    <n v="0"/>
    <n v="1"/>
  </r>
  <r>
    <s v="TXN003291"/>
    <n v="16734.060000000001"/>
    <n v="16734.060000000001"/>
    <s v="SUCCESS"/>
    <s v="SUCCESS"/>
    <n v="1"/>
    <s v="found"/>
    <s v="Not Duplicate"/>
    <s v="match"/>
    <s v="match"/>
    <n v="0"/>
    <d v="2026-03-24T00:00:00"/>
    <n v="3"/>
    <s v="SLA Breached"/>
    <x v="4"/>
    <n v="0"/>
    <n v="0"/>
    <n v="0"/>
    <n v="0"/>
    <n v="1"/>
  </r>
  <r>
    <s v="TXN003292"/>
    <n v="5405.1"/>
    <n v="5405.1"/>
    <s v="SUCCESS"/>
    <s v="SUCCESS"/>
    <n v="1"/>
    <s v="found"/>
    <s v="Not Duplicate"/>
    <s v="match"/>
    <s v="match"/>
    <n v="0"/>
    <d v="2026-01-09T00:00:00"/>
    <n v="0"/>
    <s v="Within SLA"/>
    <x v="0"/>
    <n v="0"/>
    <n v="0"/>
    <n v="0"/>
    <n v="0"/>
    <n v="0"/>
  </r>
  <r>
    <s v="TXN003293"/>
    <n v="3179.58"/>
    <n v="3179.58"/>
    <s v="SUCCESS"/>
    <s v="SUCCESS"/>
    <n v="1"/>
    <s v="found"/>
    <s v="Not Duplicate"/>
    <s v="match"/>
    <s v="match"/>
    <n v="0"/>
    <d v="2026-02-22T00:00:00"/>
    <n v="5"/>
    <s v="SLA Breached"/>
    <x v="3"/>
    <n v="0"/>
    <n v="0"/>
    <n v="0"/>
    <n v="0"/>
    <n v="1"/>
  </r>
  <r>
    <s v="TXN003294"/>
    <n v="3564.59"/>
    <n v="3564.59"/>
    <s v="SUCCESS"/>
    <s v="SUCCESS"/>
    <n v="1"/>
    <s v="found"/>
    <s v="Not Duplicate"/>
    <s v="match"/>
    <s v="match"/>
    <n v="0"/>
    <d v="2026-01-28T00:00:00"/>
    <n v="2"/>
    <s v="Within SLA"/>
    <x v="1"/>
    <n v="0"/>
    <n v="0"/>
    <n v="0"/>
    <n v="0"/>
    <n v="0"/>
  </r>
  <r>
    <s v="TXN003295"/>
    <n v="1995.29"/>
    <n v="1995.29"/>
    <s v="SUCCESS"/>
    <s v="SUCCESS"/>
    <n v="1"/>
    <s v="found"/>
    <s v="Not Duplicate"/>
    <s v="match"/>
    <s v="match"/>
    <n v="0"/>
    <d v="2026-03-07T00:00:00"/>
    <n v="3"/>
    <s v="SLA Breached"/>
    <x v="0"/>
    <n v="0"/>
    <n v="0"/>
    <n v="0"/>
    <n v="0"/>
    <n v="1"/>
  </r>
  <r>
    <s v="TXN003296"/>
    <n v="9386.9"/>
    <n v="9386.9"/>
    <s v="SUCCESS"/>
    <s v="SUCCESS"/>
    <n v="1"/>
    <s v="found"/>
    <s v="Not Duplicate"/>
    <s v="match"/>
    <s v="match"/>
    <n v="0"/>
    <d v="2026-01-05T00:00:00"/>
    <n v="2"/>
    <s v="Within SLA"/>
    <x v="0"/>
    <n v="0"/>
    <n v="0"/>
    <n v="0"/>
    <n v="0"/>
    <n v="0"/>
  </r>
  <r>
    <s v="TXN003297"/>
    <n v="4222.17"/>
    <n v="4222.17"/>
    <s v="SUCCESS"/>
    <s v="SUCCESS"/>
    <n v="1"/>
    <s v="found"/>
    <s v="Not Duplicate"/>
    <s v="match"/>
    <s v="match"/>
    <n v="0"/>
    <d v="2026-01-05T00:00:00"/>
    <n v="2"/>
    <s v="Within SLA"/>
    <x v="0"/>
    <n v="0"/>
    <n v="0"/>
    <n v="0"/>
    <n v="0"/>
    <n v="0"/>
  </r>
  <r>
    <s v="TXN003298"/>
    <n v="1259.5999999999999"/>
    <n v="1259.5999999999999"/>
    <s v="SUCCESS"/>
    <s v="SUCCESS"/>
    <n v="1"/>
    <s v="found"/>
    <s v="Not Duplicate"/>
    <s v="match"/>
    <s v="match"/>
    <n v="0"/>
    <d v="2026-02-18T00:00:00"/>
    <n v="0"/>
    <s v="Within SLA"/>
    <x v="4"/>
    <n v="0"/>
    <n v="0"/>
    <n v="0"/>
    <n v="0"/>
    <n v="0"/>
  </r>
  <r>
    <s v="TXN003299"/>
    <n v="1065.2"/>
    <n v="1065.2"/>
    <s v="SUCCESS"/>
    <s v="SUCCESS"/>
    <n v="1"/>
    <s v="found"/>
    <s v="Not Duplicate"/>
    <s v="match"/>
    <s v="match"/>
    <n v="0"/>
    <d v="2026-02-04T00:00:00"/>
    <n v="2"/>
    <s v="Within SLA"/>
    <x v="4"/>
    <n v="0"/>
    <n v="0"/>
    <n v="0"/>
    <n v="0"/>
    <n v="0"/>
  </r>
  <r>
    <s v="TXN003300"/>
    <n v="13946.23"/>
    <n v="13946.23"/>
    <s v="SUCCESS"/>
    <s v="SUCCESS"/>
    <n v="1"/>
    <s v="found"/>
    <s v="Not Duplicate"/>
    <s v="match"/>
    <s v="match"/>
    <n v="0"/>
    <d v="2026-02-19T00:00:00"/>
    <n v="1"/>
    <s v="Within SLA"/>
    <x v="2"/>
    <n v="0"/>
    <n v="0"/>
    <n v="0"/>
    <n v="0"/>
    <n v="0"/>
  </r>
  <r>
    <s v="TXN003301"/>
    <n v="46979.1"/>
    <n v="46979.1"/>
    <s v="SUCCESS"/>
    <s v="SUCCESS"/>
    <n v="1"/>
    <s v="found"/>
    <s v="Not Duplicate"/>
    <s v="match"/>
    <s v="match"/>
    <n v="0"/>
    <d v="2026-02-06T00:00:00"/>
    <n v="2"/>
    <s v="Within SLA"/>
    <x v="2"/>
    <n v="0"/>
    <n v="0"/>
    <n v="0"/>
    <n v="0"/>
    <n v="0"/>
  </r>
  <r>
    <s v="TXN003302"/>
    <n v="12243.43"/>
    <n v="12243.43"/>
    <s v="SUCCESS"/>
    <s v="SUCCESS"/>
    <n v="1"/>
    <s v="found"/>
    <s v="Not Duplicate"/>
    <s v="match"/>
    <s v="match"/>
    <n v="0"/>
    <d v="2026-02-02T00:00:00"/>
    <n v="0"/>
    <s v="Within SLA"/>
    <x v="2"/>
    <n v="0"/>
    <n v="0"/>
    <n v="0"/>
    <n v="0"/>
    <n v="0"/>
  </r>
  <r>
    <s v="TXN003303"/>
    <n v="4617.45"/>
    <n v="4617.45"/>
    <s v="SUCCESS"/>
    <s v="SUCCESS"/>
    <n v="1"/>
    <s v="found"/>
    <s v="Not Duplicate"/>
    <s v="match"/>
    <s v="match"/>
    <n v="0"/>
    <d v="2026-03-15T00:00:00"/>
    <n v="5"/>
    <s v="SLA Breached"/>
    <x v="2"/>
    <n v="0"/>
    <n v="0"/>
    <n v="0"/>
    <n v="0"/>
    <n v="1"/>
  </r>
  <r>
    <s v="TXN003304"/>
    <n v="5366.19"/>
    <n v="5366.19"/>
    <s v="SUCCESS"/>
    <s v="SUCCESS"/>
    <n v="1"/>
    <s v="found"/>
    <s v="Not Duplicate"/>
    <s v="match"/>
    <s v="match"/>
    <n v="0"/>
    <d v="2026-02-02T00:00:00"/>
    <n v="1"/>
    <s v="Within SLA"/>
    <x v="1"/>
    <n v="0"/>
    <n v="0"/>
    <n v="0"/>
    <n v="0"/>
    <n v="0"/>
  </r>
  <r>
    <s v="TXN003305"/>
    <n v="8967.1299999999992"/>
    <n v="8967.1299999999992"/>
    <s v="SUCCESS"/>
    <s v="SUCCESS"/>
    <n v="1"/>
    <s v="found"/>
    <s v="Not Duplicate"/>
    <s v="match"/>
    <s v="match"/>
    <n v="0"/>
    <d v="2026-01-11T00:00:00"/>
    <n v="1"/>
    <s v="Within SLA"/>
    <x v="1"/>
    <n v="0"/>
    <n v="0"/>
    <n v="0"/>
    <n v="0"/>
    <n v="0"/>
  </r>
  <r>
    <s v="TXN003306"/>
    <n v="1849.01"/>
    <n v="1849.01"/>
    <s v="SUCCESS"/>
    <s v="SUCCESS"/>
    <n v="1"/>
    <s v="found"/>
    <s v="Not Duplicate"/>
    <s v="match"/>
    <s v="match"/>
    <n v="0"/>
    <d v="2026-01-29T00:00:00"/>
    <n v="2"/>
    <s v="Within SLA"/>
    <x v="3"/>
    <n v="0"/>
    <n v="0"/>
    <n v="0"/>
    <n v="0"/>
    <n v="0"/>
  </r>
  <r>
    <s v="TXN003307"/>
    <n v="3941.15"/>
    <n v="3941.15"/>
    <s v="SUCCESS"/>
    <s v="SUCCESS"/>
    <n v="1"/>
    <s v="found"/>
    <s v="Not Duplicate"/>
    <s v="match"/>
    <s v="match"/>
    <n v="0"/>
    <d v="2026-03-27T00:00:00"/>
    <n v="0"/>
    <s v="Within SLA"/>
    <x v="0"/>
    <n v="0"/>
    <n v="0"/>
    <n v="0"/>
    <n v="0"/>
    <n v="0"/>
  </r>
  <r>
    <s v="TXN003308"/>
    <n v="162146.46"/>
    <n v="162146.46"/>
    <s v="SUCCESS"/>
    <s v="SUCCESS"/>
    <n v="1"/>
    <s v="found"/>
    <s v="Not Duplicate"/>
    <s v="match"/>
    <s v="match"/>
    <n v="0"/>
    <d v="2026-02-22T00:00:00"/>
    <n v="3"/>
    <s v="SLA Breached"/>
    <x v="2"/>
    <n v="0"/>
    <n v="0"/>
    <n v="0"/>
    <n v="0"/>
    <n v="1"/>
  </r>
  <r>
    <s v="TXN003309"/>
    <n v="14578.15"/>
    <n v="14578.15"/>
    <s v="SUCCESS"/>
    <s v="SUCCESS"/>
    <n v="1"/>
    <s v="found"/>
    <s v="Not Duplicate"/>
    <s v="match"/>
    <s v="match"/>
    <n v="0"/>
    <d v="2026-01-27T00:00:00"/>
    <n v="0"/>
    <s v="Within SLA"/>
    <x v="3"/>
    <n v="0"/>
    <n v="0"/>
    <n v="0"/>
    <n v="0"/>
    <n v="0"/>
  </r>
  <r>
    <s v="TXN003310"/>
    <n v="7876.32"/>
    <n v="7876.32"/>
    <s v="FAILED"/>
    <s v="FAILED"/>
    <n v="1"/>
    <s v="found"/>
    <s v="Not Duplicate"/>
    <s v="match"/>
    <s v="match"/>
    <n v="0"/>
    <d v="2026-03-17T00:00:00"/>
    <n v="3"/>
    <s v="SLA Breached"/>
    <x v="3"/>
    <n v="0"/>
    <n v="0"/>
    <n v="0"/>
    <n v="0"/>
    <n v="1"/>
  </r>
  <r>
    <s v="TXN003311"/>
    <n v="1559.32"/>
    <n v="1559.32"/>
    <s v="SUCCESS"/>
    <s v="SUCCESS"/>
    <n v="1"/>
    <s v="found"/>
    <s v="Not Duplicate"/>
    <s v="match"/>
    <s v="match"/>
    <n v="0"/>
    <d v="2026-02-25T00:00:00"/>
    <n v="3"/>
    <s v="SLA Breached"/>
    <x v="1"/>
    <n v="0"/>
    <n v="0"/>
    <n v="0"/>
    <n v="0"/>
    <n v="1"/>
  </r>
  <r>
    <s v="TXN003312"/>
    <n v="3637.05"/>
    <n v="3637.05"/>
    <s v="FAILED"/>
    <s v="FAILED"/>
    <n v="1"/>
    <s v="found"/>
    <s v="Not Duplicate"/>
    <s v="match"/>
    <s v="match"/>
    <n v="0"/>
    <d v="2026-02-05T00:00:00"/>
    <n v="0"/>
    <s v="Within SLA"/>
    <x v="3"/>
    <n v="0"/>
    <n v="0"/>
    <n v="0"/>
    <n v="0"/>
    <n v="0"/>
  </r>
  <r>
    <s v="TXN003313"/>
    <n v="11632.29"/>
    <n v="11632.29"/>
    <s v="SUCCESS"/>
    <s v="SUCCESS"/>
    <n v="1"/>
    <s v="found"/>
    <s v="Not Duplicate"/>
    <s v="match"/>
    <s v="match"/>
    <n v="0"/>
    <d v="2026-01-21T00:00:00"/>
    <n v="1"/>
    <s v="Within SLA"/>
    <x v="1"/>
    <n v="0"/>
    <n v="0"/>
    <n v="0"/>
    <n v="0"/>
    <n v="0"/>
  </r>
  <r>
    <s v="TXN003314"/>
    <n v="12089.65"/>
    <n v="12089.65"/>
    <s v="SUCCESS"/>
    <s v="SUCCESS"/>
    <n v="1"/>
    <s v="found"/>
    <s v="Not Duplicate"/>
    <s v="match"/>
    <s v="match"/>
    <n v="0"/>
    <d v="2026-01-07T00:00:00"/>
    <n v="2"/>
    <s v="Within SLA"/>
    <x v="0"/>
    <n v="0"/>
    <n v="0"/>
    <n v="0"/>
    <n v="0"/>
    <n v="0"/>
  </r>
  <r>
    <s v="TXN003315"/>
    <n v="29778.03"/>
    <n v="29778.03"/>
    <s v="SUCCESS"/>
    <s v="SUCCESS"/>
    <n v="1"/>
    <s v="found"/>
    <s v="Not Duplicate"/>
    <s v="match"/>
    <s v="match"/>
    <n v="0"/>
    <d v="2026-01-28T00:00:00"/>
    <n v="1"/>
    <s v="Within SLA"/>
    <x v="2"/>
    <n v="0"/>
    <n v="0"/>
    <n v="0"/>
    <n v="0"/>
    <n v="0"/>
  </r>
  <r>
    <s v="TXN003316"/>
    <n v="2548.9699999999998"/>
    <n v="2548.9699999999998"/>
    <s v="SUCCESS"/>
    <s v="SUCCESS"/>
    <n v="1"/>
    <s v="found"/>
    <s v="Not Duplicate"/>
    <s v="match"/>
    <s v="match"/>
    <n v="0"/>
    <d v="2026-02-17T00:00:00"/>
    <n v="2"/>
    <s v="Within SLA"/>
    <x v="0"/>
    <n v="0"/>
    <n v="0"/>
    <n v="0"/>
    <n v="0"/>
    <n v="0"/>
  </r>
  <r>
    <s v="TXN003317"/>
    <n v="4057.42"/>
    <n v="4057.42"/>
    <s v="SUCCESS"/>
    <s v="SUCCESS"/>
    <n v="1"/>
    <s v="found"/>
    <s v="Not Duplicate"/>
    <s v="match"/>
    <s v="match"/>
    <n v="0"/>
    <d v="2026-01-24T00:00:00"/>
    <n v="3"/>
    <s v="SLA Breached"/>
    <x v="0"/>
    <n v="0"/>
    <n v="0"/>
    <n v="0"/>
    <n v="0"/>
    <n v="1"/>
  </r>
  <r>
    <s v="TXN003318"/>
    <n v="4180.62"/>
    <n v="4180.62"/>
    <s v="SUCCESS"/>
    <s v="SUCCESS"/>
    <n v="1"/>
    <s v="found"/>
    <s v="Not Duplicate"/>
    <s v="match"/>
    <s v="match"/>
    <n v="0"/>
    <d v="2026-03-08T00:00:00"/>
    <n v="2"/>
    <s v="Within SLA"/>
    <x v="0"/>
    <n v="0"/>
    <n v="0"/>
    <n v="0"/>
    <n v="0"/>
    <n v="0"/>
  </r>
  <r>
    <s v="TXN003319"/>
    <n v="1856.55"/>
    <n v="1856.55"/>
    <s v="FAILED"/>
    <s v="FAILED"/>
    <n v="1"/>
    <s v="found"/>
    <s v="Not Duplicate"/>
    <s v="match"/>
    <s v="match"/>
    <n v="0"/>
    <d v="2026-03-07T00:00:00"/>
    <n v="3"/>
    <s v="SLA Breached"/>
    <x v="1"/>
    <n v="0"/>
    <n v="0"/>
    <n v="0"/>
    <n v="0"/>
    <n v="1"/>
  </r>
  <r>
    <s v="TXN003320"/>
    <n v="1444.5"/>
    <n v="1444.5"/>
    <s v="SUCCESS"/>
    <s v="SUCCESS"/>
    <n v="1"/>
    <s v="found"/>
    <s v="Not Duplicate"/>
    <s v="match"/>
    <s v="match"/>
    <n v="0"/>
    <d v="2026-01-27T00:00:00"/>
    <n v="1"/>
    <s v="Within SLA"/>
    <x v="2"/>
    <n v="0"/>
    <n v="0"/>
    <n v="0"/>
    <n v="0"/>
    <n v="0"/>
  </r>
  <r>
    <s v="TXN003321"/>
    <n v="3099.21"/>
    <n v="3099.21"/>
    <s v="REVERSED"/>
    <s v="REVERSED"/>
    <n v="1"/>
    <s v="found"/>
    <s v="Not Duplicate"/>
    <s v="match"/>
    <s v="match"/>
    <n v="0"/>
    <d v="2026-03-19T00:00:00"/>
    <n v="2"/>
    <s v="Within SLA"/>
    <x v="4"/>
    <n v="0"/>
    <n v="0"/>
    <n v="0"/>
    <n v="0"/>
    <n v="0"/>
  </r>
  <r>
    <s v="TXN003322"/>
    <n v="1200.81"/>
    <n v="1200.81"/>
    <s v="SUCCESS"/>
    <s v="SUCCESS"/>
    <n v="1"/>
    <s v="found"/>
    <s v="Not Duplicate"/>
    <s v="match"/>
    <s v="match"/>
    <n v="0"/>
    <d v="2026-02-19T00:00:00"/>
    <n v="5"/>
    <s v="SLA Breached"/>
    <x v="2"/>
    <n v="0"/>
    <n v="0"/>
    <n v="0"/>
    <n v="0"/>
    <n v="1"/>
  </r>
  <r>
    <s v="TXN003323"/>
    <n v="1729.15"/>
    <n v="1729.15"/>
    <s v="SUCCESS"/>
    <s v="SUCCESS"/>
    <n v="1"/>
    <s v="found"/>
    <s v="Not Duplicate"/>
    <s v="match"/>
    <s v="match"/>
    <n v="0"/>
    <d v="2026-03-21T00:00:00"/>
    <n v="3"/>
    <s v="SLA Breached"/>
    <x v="1"/>
    <n v="0"/>
    <n v="0"/>
    <n v="0"/>
    <n v="0"/>
    <n v="1"/>
  </r>
  <r>
    <s v="TXN003324"/>
    <n v="5102.7299999999996"/>
    <n v="5102.7299999999996"/>
    <s v="SUCCESS"/>
    <s v="SUCCESS"/>
    <n v="1"/>
    <s v="found"/>
    <s v="Not Duplicate"/>
    <s v="match"/>
    <s v="match"/>
    <n v="0"/>
    <d v="2026-01-31T00:00:00"/>
    <n v="2"/>
    <s v="Within SLA"/>
    <x v="0"/>
    <n v="0"/>
    <n v="0"/>
    <n v="0"/>
    <n v="0"/>
    <n v="0"/>
  </r>
  <r>
    <s v="TXN003325"/>
    <n v="6637.76"/>
    <n v="6637.76"/>
    <s v="FAILED"/>
    <s v="FAILED"/>
    <n v="1"/>
    <s v="found"/>
    <s v="Not Duplicate"/>
    <s v="match"/>
    <s v="match"/>
    <n v="0"/>
    <d v="2026-02-23T00:00:00"/>
    <n v="0"/>
    <s v="Within SLA"/>
    <x v="0"/>
    <n v="0"/>
    <n v="0"/>
    <n v="0"/>
    <n v="0"/>
    <n v="0"/>
  </r>
  <r>
    <s v="TXN003326"/>
    <n v="1741.6"/>
    <n v="1741.6"/>
    <s v="SUCCESS"/>
    <s v="SUCCESS"/>
    <n v="1"/>
    <s v="found"/>
    <s v="Not Duplicate"/>
    <s v="match"/>
    <s v="match"/>
    <n v="0"/>
    <d v="2026-03-22T00:00:00"/>
    <n v="0"/>
    <s v="Within SLA"/>
    <x v="2"/>
    <n v="0"/>
    <n v="0"/>
    <n v="0"/>
    <n v="0"/>
    <n v="0"/>
  </r>
  <r>
    <s v="TXN003327"/>
    <n v="3254.5"/>
    <n v="3254.5"/>
    <s v="SUCCESS"/>
    <s v="SUCCESS"/>
    <n v="1"/>
    <s v="found"/>
    <s v="Not Duplicate"/>
    <s v="match"/>
    <s v="match"/>
    <n v="0"/>
    <d v="2026-02-21T00:00:00"/>
    <n v="2"/>
    <s v="Within SLA"/>
    <x v="0"/>
    <n v="0"/>
    <n v="0"/>
    <n v="0"/>
    <n v="0"/>
    <n v="0"/>
  </r>
  <r>
    <s v="TXN003328"/>
    <n v="2752.12"/>
    <n v="2752.12"/>
    <s v="SUCCESS"/>
    <s v="SUCCESS"/>
    <n v="1"/>
    <s v="found"/>
    <s v="Not Duplicate"/>
    <s v="match"/>
    <s v="match"/>
    <n v="0"/>
    <d v="2026-01-21T00:00:00"/>
    <n v="2"/>
    <s v="Within SLA"/>
    <x v="0"/>
    <n v="0"/>
    <n v="0"/>
    <n v="0"/>
    <n v="0"/>
    <n v="0"/>
  </r>
  <r>
    <s v="TXN003329"/>
    <n v="22156.04"/>
    <n v="22156.04"/>
    <s v="SUCCESS"/>
    <s v="SUCCESS"/>
    <n v="1"/>
    <s v="found"/>
    <s v="Not Duplicate"/>
    <s v="match"/>
    <s v="match"/>
    <n v="0"/>
    <d v="2026-03-16T00:00:00"/>
    <n v="0"/>
    <s v="Within SLA"/>
    <x v="3"/>
    <n v="0"/>
    <n v="0"/>
    <n v="0"/>
    <n v="0"/>
    <n v="0"/>
  </r>
  <r>
    <s v="TXN003330"/>
    <n v="5532.83"/>
    <n v="5532.83"/>
    <s v="SUCCESS"/>
    <s v="SUCCESS"/>
    <n v="1"/>
    <s v="found"/>
    <s v="Not Duplicate"/>
    <s v="match"/>
    <s v="match"/>
    <n v="0"/>
    <d v="2026-02-11T00:00:00"/>
    <n v="2"/>
    <s v="Within SLA"/>
    <x v="0"/>
    <n v="0"/>
    <n v="0"/>
    <n v="0"/>
    <n v="0"/>
    <n v="0"/>
  </r>
  <r>
    <s v="TXN003331"/>
    <n v="1867.59"/>
    <n v="1867.59"/>
    <s v="SUCCESS"/>
    <s v="SUCCESS"/>
    <n v="1"/>
    <s v="found"/>
    <s v="Not Duplicate"/>
    <s v="match"/>
    <s v="match"/>
    <n v="0"/>
    <d v="2026-03-26T00:00:00"/>
    <n v="0"/>
    <s v="Within SLA"/>
    <x v="0"/>
    <n v="0"/>
    <n v="0"/>
    <n v="0"/>
    <n v="0"/>
    <n v="0"/>
  </r>
  <r>
    <s v="TXN003332"/>
    <n v="24433.439999999999"/>
    <n v="24433.439999999999"/>
    <s v="FAILED"/>
    <s v="FAILED"/>
    <n v="1"/>
    <s v="found"/>
    <s v="Not Duplicate"/>
    <s v="match"/>
    <s v="match"/>
    <n v="0"/>
    <d v="2026-03-19T00:00:00"/>
    <n v="3"/>
    <s v="SLA Breached"/>
    <x v="0"/>
    <n v="0"/>
    <n v="0"/>
    <n v="0"/>
    <n v="0"/>
    <n v="1"/>
  </r>
  <r>
    <s v="TXN003333"/>
    <n v="11844.44"/>
    <n v="11844.44"/>
    <s v="SUCCESS"/>
    <s v="SUCCESS"/>
    <n v="1"/>
    <s v="found"/>
    <s v="Not Duplicate"/>
    <s v="match"/>
    <s v="match"/>
    <n v="0"/>
    <d v="2026-01-28T00:00:00"/>
    <n v="1"/>
    <s v="Within SLA"/>
    <x v="0"/>
    <n v="0"/>
    <n v="0"/>
    <n v="0"/>
    <n v="0"/>
    <n v="0"/>
  </r>
  <r>
    <s v="TXN003334"/>
    <n v="6035.55"/>
    <n v="6035.55"/>
    <s v="SUCCESS"/>
    <s v="SUCCESS"/>
    <n v="1"/>
    <s v="found"/>
    <s v="Not Duplicate"/>
    <s v="match"/>
    <s v="match"/>
    <n v="0"/>
    <d v="2026-01-03T00:00:00"/>
    <n v="0"/>
    <s v="Within SLA"/>
    <x v="0"/>
    <n v="0"/>
    <n v="0"/>
    <n v="0"/>
    <n v="0"/>
    <n v="0"/>
  </r>
  <r>
    <s v="TXN003335"/>
    <n v="28840.93"/>
    <n v="28840.93"/>
    <s v="SUCCESS"/>
    <s v="SUCCESS"/>
    <n v="1"/>
    <s v="found"/>
    <s v="Not Duplicate"/>
    <s v="match"/>
    <s v="match"/>
    <n v="0"/>
    <d v="2026-01-28T00:00:00"/>
    <n v="0"/>
    <s v="Within SLA"/>
    <x v="2"/>
    <n v="0"/>
    <n v="0"/>
    <n v="0"/>
    <n v="0"/>
    <n v="0"/>
  </r>
  <r>
    <s v="TXN003336"/>
    <n v="1827.1"/>
    <n v="1827.1"/>
    <s v="SUCCESS"/>
    <s v="SUCCESS"/>
    <n v="1"/>
    <s v="found"/>
    <s v="Not Duplicate"/>
    <s v="match"/>
    <s v="match"/>
    <n v="0"/>
    <d v="2026-02-19T00:00:00"/>
    <n v="1"/>
    <s v="Within SLA"/>
    <x v="1"/>
    <n v="0"/>
    <n v="0"/>
    <n v="0"/>
    <n v="0"/>
    <n v="0"/>
  </r>
  <r>
    <s v="TXN003337"/>
    <n v="5164.43"/>
    <n v="5164.43"/>
    <s v="SUCCESS"/>
    <s v="SUCCESS"/>
    <n v="1"/>
    <s v="found"/>
    <s v="Not Duplicate"/>
    <s v="match"/>
    <s v="match"/>
    <n v="0"/>
    <d v="2026-01-20T00:00:00"/>
    <n v="3"/>
    <s v="SLA Breached"/>
    <x v="1"/>
    <n v="0"/>
    <n v="0"/>
    <n v="0"/>
    <n v="0"/>
    <n v="1"/>
  </r>
  <r>
    <s v="TXN003338"/>
    <n v="4236.46"/>
    <n v="4236.46"/>
    <s v="SUCCESS"/>
    <s v="SUCCESS"/>
    <n v="1"/>
    <s v="found"/>
    <s v="Not Duplicate"/>
    <s v="match"/>
    <s v="match"/>
    <n v="0"/>
    <d v="2026-01-02T00:00:00"/>
    <n v="1"/>
    <s v="Within SLA"/>
    <x v="2"/>
    <n v="0"/>
    <n v="0"/>
    <n v="0"/>
    <n v="0"/>
    <n v="0"/>
  </r>
  <r>
    <s v="TXN003339"/>
    <n v="7052.88"/>
    <n v="7052.88"/>
    <s v="FAILED"/>
    <s v="FAILED"/>
    <n v="1"/>
    <s v="found"/>
    <s v="Not Duplicate"/>
    <s v="match"/>
    <s v="match"/>
    <n v="0"/>
    <d v="2026-01-31T00:00:00"/>
    <n v="2"/>
    <s v="Within SLA"/>
    <x v="4"/>
    <n v="0"/>
    <n v="0"/>
    <n v="0"/>
    <n v="0"/>
    <n v="0"/>
  </r>
  <r>
    <s v="TXN003340"/>
    <n v="2012.67"/>
    <n v="2012.67"/>
    <s v="SUCCESS"/>
    <s v="SUCCESS"/>
    <n v="1"/>
    <s v="found"/>
    <s v="Not Duplicate"/>
    <s v="match"/>
    <s v="match"/>
    <n v="0"/>
    <d v="2026-02-24T00:00:00"/>
    <n v="1"/>
    <s v="Within SLA"/>
    <x v="0"/>
    <n v="0"/>
    <n v="0"/>
    <n v="0"/>
    <n v="0"/>
    <n v="0"/>
  </r>
  <r>
    <s v="TXN003341"/>
    <n v="1626.59"/>
    <n v="1626.59"/>
    <s v="SUCCESS"/>
    <s v="SUCCESS"/>
    <n v="1"/>
    <s v="found"/>
    <s v="Not Duplicate"/>
    <s v="match"/>
    <s v="match"/>
    <n v="0"/>
    <d v="2026-03-17T00:00:00"/>
    <n v="3"/>
    <s v="SLA Breached"/>
    <x v="2"/>
    <n v="0"/>
    <n v="0"/>
    <n v="0"/>
    <n v="0"/>
    <n v="1"/>
  </r>
  <r>
    <s v="TXN003342"/>
    <n v="3662.61"/>
    <n v="3662.61"/>
    <s v="SUCCESS"/>
    <s v="SUCCESS"/>
    <n v="1"/>
    <s v="found"/>
    <s v="Not Duplicate"/>
    <s v="match"/>
    <s v="match"/>
    <n v="0"/>
    <d v="2026-03-06T00:00:00"/>
    <n v="3"/>
    <s v="SLA Breached"/>
    <x v="0"/>
    <n v="0"/>
    <n v="0"/>
    <n v="0"/>
    <n v="0"/>
    <n v="1"/>
  </r>
  <r>
    <s v="TXN003343"/>
    <n v="938.83"/>
    <n v="938.83"/>
    <s v="SUCCESS"/>
    <s v="SUCCESS"/>
    <n v="1"/>
    <s v="found"/>
    <s v="Not Duplicate"/>
    <s v="match"/>
    <s v="match"/>
    <n v="0"/>
    <d v="2026-02-13T00:00:00"/>
    <n v="2"/>
    <s v="Within SLA"/>
    <x v="2"/>
    <n v="0"/>
    <n v="0"/>
    <n v="0"/>
    <n v="0"/>
    <n v="0"/>
  </r>
  <r>
    <s v="TXN003344"/>
    <n v="4594.88"/>
    <n v="4594.88"/>
    <s v="SUCCESS"/>
    <s v="SUCCESS"/>
    <n v="1"/>
    <s v="found"/>
    <s v="Not Duplicate"/>
    <s v="match"/>
    <s v="match"/>
    <n v="0"/>
    <d v="2026-01-16T00:00:00"/>
    <n v="5"/>
    <s v="SLA Breached"/>
    <x v="0"/>
    <n v="0"/>
    <n v="0"/>
    <n v="0"/>
    <n v="0"/>
    <n v="1"/>
  </r>
  <r>
    <s v="TXN003345"/>
    <n v="3420.33"/>
    <n v="3078.3"/>
    <s v="SUCCESS"/>
    <s v="SUCCESS"/>
    <n v="1"/>
    <s v="found"/>
    <s v="Not Duplicate"/>
    <s v="mismatch"/>
    <s v="match"/>
    <n v="342.02999999999975"/>
    <d v="2026-03-19T00:00:00"/>
    <n v="0"/>
    <s v="Within SLA"/>
    <x v="0"/>
    <n v="0"/>
    <n v="0"/>
    <n v="1"/>
    <n v="0"/>
    <n v="0"/>
  </r>
  <r>
    <s v="TXN003346"/>
    <n v="7146.88"/>
    <n v="7146.88"/>
    <s v="SUCCESS"/>
    <s v="SUCCESS"/>
    <n v="1"/>
    <s v="found"/>
    <s v="Not Duplicate"/>
    <s v="match"/>
    <s v="match"/>
    <n v="0"/>
    <d v="2026-02-07T00:00:00"/>
    <n v="1"/>
    <s v="Within SLA"/>
    <x v="1"/>
    <n v="0"/>
    <n v="0"/>
    <n v="0"/>
    <n v="0"/>
    <n v="0"/>
  </r>
  <r>
    <s v="TXN003347"/>
    <n v="1658.21"/>
    <n v="1658.21"/>
    <s v="SUCCESS"/>
    <s v="SUCCESS"/>
    <n v="1"/>
    <s v="found"/>
    <s v="Not Duplicate"/>
    <s v="match"/>
    <s v="match"/>
    <n v="0"/>
    <d v="2026-01-27T00:00:00"/>
    <n v="5"/>
    <s v="SLA Breached"/>
    <x v="3"/>
    <n v="0"/>
    <n v="0"/>
    <n v="0"/>
    <n v="0"/>
    <n v="1"/>
  </r>
  <r>
    <s v="TXN003348"/>
    <n v="54254.69"/>
    <n v="54254.69"/>
    <s v="SUCCESS"/>
    <s v="SUCCESS"/>
    <n v="2"/>
    <s v="found"/>
    <s v="Duplicate"/>
    <s v="match"/>
    <s v="match"/>
    <n v="0"/>
    <d v="2026-01-07T00:00:00"/>
    <n v="1"/>
    <s v="Within SLA"/>
    <x v="1"/>
    <n v="0"/>
    <n v="1"/>
    <n v="0"/>
    <n v="0"/>
    <n v="0"/>
  </r>
  <r>
    <s v="TXN003349"/>
    <n v="11377.69"/>
    <n v="11377.69"/>
    <s v="FAILED"/>
    <s v="FAILED"/>
    <n v="1"/>
    <s v="found"/>
    <s v="Not Duplicate"/>
    <s v="match"/>
    <s v="match"/>
    <n v="0"/>
    <d v="2026-03-23T00:00:00"/>
    <n v="5"/>
    <s v="SLA Breached"/>
    <x v="0"/>
    <n v="0"/>
    <n v="0"/>
    <n v="0"/>
    <n v="0"/>
    <n v="1"/>
  </r>
  <r>
    <s v="TXN003350"/>
    <n v="6645.46"/>
    <n v="6645.46"/>
    <s v="FAILED"/>
    <s v="FAILED"/>
    <n v="1"/>
    <s v="found"/>
    <s v="Not Duplicate"/>
    <s v="match"/>
    <s v="match"/>
    <n v="0"/>
    <d v="2026-03-12T00:00:00"/>
    <n v="0"/>
    <s v="Within SLA"/>
    <x v="3"/>
    <n v="0"/>
    <n v="0"/>
    <n v="0"/>
    <n v="0"/>
    <n v="0"/>
  </r>
  <r>
    <s v="TXN003351"/>
    <n v="4439.53"/>
    <n v="4439.53"/>
    <s v="SUCCESS"/>
    <s v="SUCCESS"/>
    <n v="1"/>
    <s v="found"/>
    <s v="Not Duplicate"/>
    <s v="match"/>
    <s v="match"/>
    <n v="0"/>
    <d v="2026-01-27T00:00:00"/>
    <n v="1"/>
    <s v="Within SLA"/>
    <x v="3"/>
    <n v="0"/>
    <n v="0"/>
    <n v="0"/>
    <n v="0"/>
    <n v="0"/>
  </r>
  <r>
    <s v="TXN003352"/>
    <n v="1270.52"/>
    <n v="1270.52"/>
    <s v="SUCCESS"/>
    <s v="SUCCESS"/>
    <n v="1"/>
    <s v="found"/>
    <s v="Not Duplicate"/>
    <s v="match"/>
    <s v="match"/>
    <n v="0"/>
    <d v="2026-01-07T00:00:00"/>
    <n v="1"/>
    <s v="Within SLA"/>
    <x v="4"/>
    <n v="0"/>
    <n v="0"/>
    <n v="0"/>
    <n v="0"/>
    <n v="0"/>
  </r>
  <r>
    <s v="TXN003353"/>
    <n v="7914.94"/>
    <n v="7914.94"/>
    <s v="SUCCESS"/>
    <s v="SUCCESS"/>
    <n v="1"/>
    <s v="found"/>
    <s v="Not Duplicate"/>
    <s v="match"/>
    <s v="match"/>
    <n v="0"/>
    <d v="2026-01-19T00:00:00"/>
    <n v="0"/>
    <s v="Within SLA"/>
    <x v="0"/>
    <n v="0"/>
    <n v="0"/>
    <n v="0"/>
    <n v="0"/>
    <n v="0"/>
  </r>
  <r>
    <s v="TXN003354"/>
    <n v="17787.400000000001"/>
    <n v="17787.400000000001"/>
    <s v="SUCCESS"/>
    <s v="SUCCESS"/>
    <n v="1"/>
    <s v="found"/>
    <s v="Not Duplicate"/>
    <s v="match"/>
    <s v="match"/>
    <n v="0"/>
    <d v="2026-01-30T00:00:00"/>
    <n v="1"/>
    <s v="Within SLA"/>
    <x v="3"/>
    <n v="0"/>
    <n v="0"/>
    <n v="0"/>
    <n v="0"/>
    <n v="0"/>
  </r>
  <r>
    <s v="TXN003355"/>
    <n v="6673.71"/>
    <n v="6673.71"/>
    <s v="SUCCESS"/>
    <s v="SUCCESS"/>
    <n v="1"/>
    <s v="found"/>
    <s v="Not Duplicate"/>
    <s v="match"/>
    <s v="match"/>
    <n v="0"/>
    <d v="2026-03-22T00:00:00"/>
    <n v="0"/>
    <s v="Within SLA"/>
    <x v="0"/>
    <n v="0"/>
    <n v="0"/>
    <n v="0"/>
    <n v="0"/>
    <n v="0"/>
  </r>
  <r>
    <s v="TXN003356"/>
    <n v="2795.06"/>
    <n v="2795.06"/>
    <s v="SUCCESS"/>
    <s v="SUCCESS"/>
    <n v="1"/>
    <s v="found"/>
    <s v="Not Duplicate"/>
    <s v="match"/>
    <s v="match"/>
    <n v="0"/>
    <d v="2026-02-21T00:00:00"/>
    <n v="5"/>
    <s v="SLA Breached"/>
    <x v="2"/>
    <n v="0"/>
    <n v="0"/>
    <n v="0"/>
    <n v="0"/>
    <n v="1"/>
  </r>
  <r>
    <s v="TXN003357"/>
    <n v="758.29"/>
    <n v="758.29"/>
    <s v="SUCCESS"/>
    <s v="SUCCESS"/>
    <n v="1"/>
    <s v="found"/>
    <s v="Not Duplicate"/>
    <s v="match"/>
    <s v="match"/>
    <n v="0"/>
    <d v="2026-02-04T00:00:00"/>
    <n v="0"/>
    <s v="Within SLA"/>
    <x v="2"/>
    <n v="0"/>
    <n v="0"/>
    <n v="0"/>
    <n v="0"/>
    <n v="0"/>
  </r>
  <r>
    <s v="TXN003358"/>
    <n v="1271.0899999999999"/>
    <n v="1271.0899999999999"/>
    <s v="SUCCESS"/>
    <s v="SUCCESS"/>
    <n v="1"/>
    <s v="found"/>
    <s v="Not Duplicate"/>
    <s v="match"/>
    <s v="match"/>
    <n v="0"/>
    <d v="2026-01-14T00:00:00"/>
    <n v="3"/>
    <s v="SLA Breached"/>
    <x v="0"/>
    <n v="0"/>
    <n v="0"/>
    <n v="0"/>
    <n v="0"/>
    <n v="1"/>
  </r>
  <r>
    <s v="TXN003359"/>
    <n v="43927.63"/>
    <n v="52713.16"/>
    <s v="SUCCESS"/>
    <s v="SUCCESS"/>
    <n v="1"/>
    <s v="found"/>
    <s v="Not Duplicate"/>
    <s v="mismatch"/>
    <s v="match"/>
    <n v="8785.5300000000061"/>
    <d v="2026-02-04T00:00:00"/>
    <n v="3"/>
    <s v="SLA Breached"/>
    <x v="2"/>
    <n v="0"/>
    <n v="0"/>
    <n v="1"/>
    <n v="0"/>
    <n v="1"/>
  </r>
  <r>
    <s v="TXN003360"/>
    <n v="3368.02"/>
    <n v="3368.02"/>
    <s v="SUCCESS"/>
    <s v="SUCCESS"/>
    <n v="1"/>
    <s v="found"/>
    <s v="Not Duplicate"/>
    <s v="match"/>
    <s v="match"/>
    <n v="0"/>
    <d v="2026-02-08T00:00:00"/>
    <n v="0"/>
    <s v="Within SLA"/>
    <x v="0"/>
    <n v="0"/>
    <n v="0"/>
    <n v="0"/>
    <n v="0"/>
    <n v="0"/>
  </r>
  <r>
    <s v="TXN003361"/>
    <n v="12048.89"/>
    <n v="12048.89"/>
    <s v="SUCCESS"/>
    <s v="SUCCESS"/>
    <n v="1"/>
    <s v="found"/>
    <s v="Not Duplicate"/>
    <s v="match"/>
    <s v="match"/>
    <n v="0"/>
    <d v="2026-01-15T00:00:00"/>
    <n v="1"/>
    <s v="Within SLA"/>
    <x v="1"/>
    <n v="0"/>
    <n v="0"/>
    <n v="0"/>
    <n v="0"/>
    <n v="0"/>
  </r>
  <r>
    <s v="TXN003362"/>
    <n v="596.11"/>
    <n v="596.11"/>
    <s v="SUCCESS"/>
    <s v="SUCCESS"/>
    <n v="1"/>
    <s v="found"/>
    <s v="Not Duplicate"/>
    <s v="match"/>
    <s v="match"/>
    <n v="0"/>
    <d v="2026-03-02T00:00:00"/>
    <n v="0"/>
    <s v="Within SLA"/>
    <x v="1"/>
    <n v="0"/>
    <n v="0"/>
    <n v="0"/>
    <n v="0"/>
    <n v="0"/>
  </r>
  <r>
    <s v="TXN003363"/>
    <n v="2000.63"/>
    <n v="2000.63"/>
    <s v="SUCCESS"/>
    <s v="SUCCESS"/>
    <n v="1"/>
    <s v="found"/>
    <s v="Not Duplicate"/>
    <s v="match"/>
    <s v="match"/>
    <n v="0"/>
    <d v="2026-01-08T00:00:00"/>
    <n v="1"/>
    <s v="Within SLA"/>
    <x v="2"/>
    <n v="0"/>
    <n v="0"/>
    <n v="0"/>
    <n v="0"/>
    <n v="0"/>
  </r>
  <r>
    <s v="TXN003364"/>
    <n v="767.55"/>
    <n v="767.55"/>
    <s v="SUCCESS"/>
    <s v="SUCCESS"/>
    <n v="1"/>
    <s v="found"/>
    <s v="Not Duplicate"/>
    <s v="match"/>
    <s v="match"/>
    <n v="0"/>
    <d v="2026-01-31T00:00:00"/>
    <n v="3"/>
    <s v="SLA Breached"/>
    <x v="3"/>
    <n v="0"/>
    <n v="0"/>
    <n v="0"/>
    <n v="0"/>
    <n v="1"/>
  </r>
  <r>
    <s v="TXN003365"/>
    <n v="23629.21"/>
    <n v="23629.21"/>
    <s v="SUCCESS"/>
    <s v="SUCCESS"/>
    <n v="1"/>
    <s v="found"/>
    <s v="Not Duplicate"/>
    <s v="match"/>
    <s v="match"/>
    <n v="0"/>
    <d v="2026-03-20T00:00:00"/>
    <n v="0"/>
    <s v="Within SLA"/>
    <x v="0"/>
    <n v="0"/>
    <n v="0"/>
    <n v="0"/>
    <n v="0"/>
    <n v="0"/>
  </r>
  <r>
    <s v="TXN003366"/>
    <n v="4489.3"/>
    <n v="4489.3"/>
    <s v="SUCCESS"/>
    <s v="SUCCESS"/>
    <n v="1"/>
    <s v="found"/>
    <s v="Not Duplicate"/>
    <s v="match"/>
    <s v="match"/>
    <n v="0"/>
    <d v="2026-01-01T00:00:00"/>
    <n v="0"/>
    <s v="Within SLA"/>
    <x v="2"/>
    <n v="0"/>
    <n v="0"/>
    <n v="0"/>
    <n v="0"/>
    <n v="0"/>
  </r>
  <r>
    <s v="TXN003367"/>
    <n v="592.16"/>
    <n v="592.16"/>
    <s v="SUCCESS"/>
    <s v="SUCCESS"/>
    <n v="1"/>
    <s v="found"/>
    <s v="Not Duplicate"/>
    <s v="match"/>
    <s v="match"/>
    <n v="0"/>
    <d v="2026-02-11T00:00:00"/>
    <n v="3"/>
    <s v="SLA Breached"/>
    <x v="0"/>
    <n v="0"/>
    <n v="0"/>
    <n v="0"/>
    <n v="0"/>
    <n v="1"/>
  </r>
  <r>
    <s v="TXN003368"/>
    <n v="9822.59"/>
    <n v="9822.59"/>
    <s v="SUCCESS"/>
    <s v="SUCCESS"/>
    <n v="1"/>
    <s v="found"/>
    <s v="Not Duplicate"/>
    <s v="match"/>
    <s v="match"/>
    <n v="0"/>
    <d v="2026-02-10T00:00:00"/>
    <n v="2"/>
    <s v="Within SLA"/>
    <x v="2"/>
    <n v="0"/>
    <n v="0"/>
    <n v="0"/>
    <n v="0"/>
    <n v="0"/>
  </r>
  <r>
    <s v="TXN003369"/>
    <n v="4705.08"/>
    <n v="4705.08"/>
    <s v="SUCCESS"/>
    <s v="SUCCESS"/>
    <n v="1"/>
    <s v="found"/>
    <s v="Not Duplicate"/>
    <s v="match"/>
    <s v="match"/>
    <n v="0"/>
    <d v="2026-01-21T00:00:00"/>
    <n v="1"/>
    <s v="Within SLA"/>
    <x v="0"/>
    <n v="0"/>
    <n v="0"/>
    <n v="0"/>
    <n v="0"/>
    <n v="0"/>
  </r>
  <r>
    <s v="TXN003370"/>
    <n v="11691.08"/>
    <n v="11691.08"/>
    <s v="SUCCESS"/>
    <s v="SUCCESS"/>
    <n v="1"/>
    <s v="found"/>
    <s v="Not Duplicate"/>
    <s v="match"/>
    <s v="match"/>
    <n v="0"/>
    <d v="2026-02-13T00:00:00"/>
    <n v="1"/>
    <s v="Within SLA"/>
    <x v="0"/>
    <n v="0"/>
    <n v="0"/>
    <n v="0"/>
    <n v="0"/>
    <n v="0"/>
  </r>
  <r>
    <s v="TXN003371"/>
    <n v="4551.0200000000004"/>
    <n v="4551.0200000000004"/>
    <s v="SUCCESS"/>
    <s v="SUCCESS"/>
    <n v="1"/>
    <s v="found"/>
    <s v="Not Duplicate"/>
    <s v="match"/>
    <s v="match"/>
    <n v="0"/>
    <d v="2026-02-14T00:00:00"/>
    <n v="2"/>
    <s v="Within SLA"/>
    <x v="0"/>
    <n v="0"/>
    <n v="0"/>
    <n v="0"/>
    <n v="0"/>
    <n v="0"/>
  </r>
  <r>
    <s v="TXN003372"/>
    <n v="1584.28"/>
    <n v="1584.28"/>
    <s v="SUCCESS"/>
    <s v="SUCCESS"/>
    <n v="1"/>
    <s v="found"/>
    <s v="Not Duplicate"/>
    <s v="match"/>
    <s v="match"/>
    <n v="0"/>
    <d v="2026-02-01T00:00:00"/>
    <n v="0"/>
    <s v="Within SLA"/>
    <x v="4"/>
    <n v="0"/>
    <n v="0"/>
    <n v="0"/>
    <n v="0"/>
    <n v="0"/>
  </r>
  <r>
    <s v="TXN003373"/>
    <n v="12165.7"/>
    <n v="12165.7"/>
    <s v="SUCCESS"/>
    <s v="SUCCESS"/>
    <n v="1"/>
    <s v="found"/>
    <s v="Not Duplicate"/>
    <s v="match"/>
    <s v="match"/>
    <n v="0"/>
    <d v="2026-02-01T00:00:00"/>
    <n v="3"/>
    <s v="SLA Breached"/>
    <x v="2"/>
    <n v="0"/>
    <n v="0"/>
    <n v="0"/>
    <n v="0"/>
    <n v="1"/>
  </r>
  <r>
    <s v="TXN003374"/>
    <n v="3825.34"/>
    <n v="3825.34"/>
    <s v="SUCCESS"/>
    <s v="SUCCESS"/>
    <n v="1"/>
    <s v="found"/>
    <s v="Not Duplicate"/>
    <s v="match"/>
    <s v="match"/>
    <n v="0"/>
    <d v="2026-01-24T00:00:00"/>
    <n v="0"/>
    <s v="Within SLA"/>
    <x v="4"/>
    <n v="0"/>
    <n v="0"/>
    <n v="0"/>
    <n v="0"/>
    <n v="0"/>
  </r>
  <r>
    <s v="TXN003375"/>
    <n v="2512"/>
    <n v="2512"/>
    <s v="SUCCESS"/>
    <s v="SUCCESS"/>
    <n v="1"/>
    <s v="found"/>
    <s v="Not Duplicate"/>
    <s v="match"/>
    <s v="match"/>
    <n v="0"/>
    <d v="2026-01-17T00:00:00"/>
    <n v="3"/>
    <s v="SLA Breached"/>
    <x v="3"/>
    <n v="0"/>
    <n v="0"/>
    <n v="0"/>
    <n v="0"/>
    <n v="1"/>
  </r>
  <r>
    <s v="TXN003376"/>
    <n v="3026.4"/>
    <n v="3026.4"/>
    <s v="SUCCESS"/>
    <s v="SUCCESS"/>
    <n v="1"/>
    <s v="found"/>
    <s v="Not Duplicate"/>
    <s v="match"/>
    <s v="match"/>
    <n v="0"/>
    <d v="2026-03-31T00:00:00"/>
    <n v="0"/>
    <s v="Within SLA"/>
    <x v="1"/>
    <n v="0"/>
    <n v="0"/>
    <n v="0"/>
    <n v="0"/>
    <n v="0"/>
  </r>
  <r>
    <s v="TXN003377"/>
    <n v="2548.4299999999998"/>
    <n v="2548.4299999999998"/>
    <s v="SUCCESS"/>
    <s v="SUCCESS"/>
    <n v="1"/>
    <s v="found"/>
    <s v="Not Duplicate"/>
    <s v="match"/>
    <s v="match"/>
    <n v="0"/>
    <d v="2026-02-23T00:00:00"/>
    <n v="0"/>
    <s v="Within SLA"/>
    <x v="2"/>
    <n v="0"/>
    <n v="0"/>
    <n v="0"/>
    <n v="0"/>
    <n v="0"/>
  </r>
  <r>
    <s v="TXN003378"/>
    <n v="4210.6499999999996"/>
    <n v="4210.6499999999996"/>
    <s v="SUCCESS"/>
    <s v="SUCCESS"/>
    <n v="1"/>
    <s v="found"/>
    <s v="Not Duplicate"/>
    <s v="match"/>
    <s v="match"/>
    <n v="0"/>
    <d v="2026-02-09T00:00:00"/>
    <n v="0"/>
    <s v="Within SLA"/>
    <x v="2"/>
    <n v="0"/>
    <n v="0"/>
    <n v="0"/>
    <n v="0"/>
    <n v="0"/>
  </r>
  <r>
    <s v="TXN003379"/>
    <n v="2091.9499999999998"/>
    <n v="2091.9499999999998"/>
    <s v="SUCCESS"/>
    <s v="SUCCESS"/>
    <n v="1"/>
    <s v="found"/>
    <s v="Not Duplicate"/>
    <s v="match"/>
    <s v="match"/>
    <n v="0"/>
    <d v="2026-01-15T00:00:00"/>
    <n v="3"/>
    <s v="SLA Breached"/>
    <x v="0"/>
    <n v="0"/>
    <n v="0"/>
    <n v="0"/>
    <n v="0"/>
    <n v="1"/>
  </r>
  <r>
    <s v="TXN003380"/>
    <n v="1237.6099999999999"/>
    <n v="1237.6099999999999"/>
    <s v="SUCCESS"/>
    <s v="SUCCESS"/>
    <n v="1"/>
    <s v="found"/>
    <s v="Not Duplicate"/>
    <s v="match"/>
    <s v="match"/>
    <n v="0"/>
    <d v="2026-01-19T00:00:00"/>
    <n v="1"/>
    <s v="Within SLA"/>
    <x v="0"/>
    <n v="0"/>
    <n v="0"/>
    <n v="0"/>
    <n v="0"/>
    <n v="0"/>
  </r>
  <r>
    <s v="TXN003381"/>
    <n v="1569.47"/>
    <n v="1569.47"/>
    <s v="REVERSED"/>
    <s v="REVERSED"/>
    <n v="1"/>
    <s v="found"/>
    <s v="Not Duplicate"/>
    <s v="match"/>
    <s v="match"/>
    <n v="0"/>
    <d v="2026-03-29T00:00:00"/>
    <n v="1"/>
    <s v="Within SLA"/>
    <x v="0"/>
    <n v="0"/>
    <n v="0"/>
    <n v="0"/>
    <n v="0"/>
    <n v="0"/>
  </r>
  <r>
    <s v="TXN003382"/>
    <n v="7329.64"/>
    <n v="8795.57"/>
    <s v="SUCCESS"/>
    <s v="SUCCESS"/>
    <n v="1"/>
    <s v="found"/>
    <s v="Not Duplicate"/>
    <s v="mismatch"/>
    <s v="match"/>
    <n v="1465.9299999999994"/>
    <d v="2026-01-18T00:00:00"/>
    <n v="0"/>
    <s v="Within SLA"/>
    <x v="2"/>
    <n v="0"/>
    <n v="0"/>
    <n v="1"/>
    <n v="0"/>
    <n v="0"/>
  </r>
  <r>
    <s v="TXN003383"/>
    <n v="570.55999999999995"/>
    <n v="570.55999999999995"/>
    <s v="FAILED"/>
    <s v="FAILED"/>
    <n v="1"/>
    <s v="found"/>
    <s v="Not Duplicate"/>
    <s v="match"/>
    <s v="match"/>
    <n v="0"/>
    <d v="2026-02-25T00:00:00"/>
    <n v="3"/>
    <s v="SLA Breached"/>
    <x v="0"/>
    <n v="0"/>
    <n v="0"/>
    <n v="0"/>
    <n v="0"/>
    <n v="1"/>
  </r>
  <r>
    <s v="TXN003384"/>
    <n v="5515.14"/>
    <n v="5515.14"/>
    <s v="SUCCESS"/>
    <s v="SUCCESS"/>
    <n v="1"/>
    <s v="found"/>
    <s v="Not Duplicate"/>
    <s v="match"/>
    <s v="match"/>
    <n v="0"/>
    <d v="2026-01-21T00:00:00"/>
    <n v="2"/>
    <s v="Within SLA"/>
    <x v="3"/>
    <n v="0"/>
    <n v="0"/>
    <n v="0"/>
    <n v="0"/>
    <n v="0"/>
  </r>
  <r>
    <s v="TXN003385"/>
    <n v="4234.1400000000003"/>
    <n v="4234.1400000000003"/>
    <s v="SUCCESS"/>
    <s v="SUCCESS"/>
    <n v="1"/>
    <s v="found"/>
    <s v="Not Duplicate"/>
    <s v="match"/>
    <s v="match"/>
    <n v="0"/>
    <d v="2026-02-14T00:00:00"/>
    <n v="0"/>
    <s v="Within SLA"/>
    <x v="2"/>
    <n v="0"/>
    <n v="0"/>
    <n v="0"/>
    <n v="0"/>
    <n v="0"/>
  </r>
  <r>
    <s v="TXN003386"/>
    <n v="2338.39"/>
    <n v="2338.39"/>
    <s v="SUCCESS"/>
    <s v="SUCCESS"/>
    <n v="1"/>
    <s v="found"/>
    <s v="Not Duplicate"/>
    <s v="match"/>
    <s v="match"/>
    <n v="0"/>
    <d v="2026-01-13T00:00:00"/>
    <n v="0"/>
    <s v="Within SLA"/>
    <x v="2"/>
    <n v="0"/>
    <n v="0"/>
    <n v="0"/>
    <n v="0"/>
    <n v="0"/>
  </r>
  <r>
    <s v="TXN003387"/>
    <n v="11352.34"/>
    <n v="11352.34"/>
    <s v="FAILED"/>
    <s v="FAILED"/>
    <n v="1"/>
    <s v="found"/>
    <s v="Not Duplicate"/>
    <s v="match"/>
    <s v="match"/>
    <n v="0"/>
    <d v="2026-01-12T00:00:00"/>
    <n v="3"/>
    <s v="SLA Breached"/>
    <x v="0"/>
    <n v="0"/>
    <n v="0"/>
    <n v="0"/>
    <n v="0"/>
    <n v="1"/>
  </r>
  <r>
    <s v="TXN003388"/>
    <n v="1224.2"/>
    <n v="1224.2"/>
    <s v="SUCCESS"/>
    <s v="SUCCESS"/>
    <n v="1"/>
    <s v="found"/>
    <s v="Not Duplicate"/>
    <s v="match"/>
    <s v="match"/>
    <n v="0"/>
    <d v="2026-03-19T00:00:00"/>
    <n v="3"/>
    <s v="SLA Breached"/>
    <x v="4"/>
    <n v="0"/>
    <n v="0"/>
    <n v="0"/>
    <n v="0"/>
    <n v="1"/>
  </r>
  <r>
    <s v="TXN003389"/>
    <n v="4590.0600000000004"/>
    <n v="4590.0600000000004"/>
    <s v="SUCCESS"/>
    <s v="FAILED"/>
    <n v="1"/>
    <s v="found"/>
    <s v="Not Duplicate"/>
    <s v="match"/>
    <s v="mismatch"/>
    <n v="0"/>
    <d v="2026-03-06T00:00:00"/>
    <n v="3"/>
    <s v="SLA Breached"/>
    <x v="0"/>
    <n v="0"/>
    <n v="0"/>
    <n v="0"/>
    <n v="1"/>
    <n v="1"/>
  </r>
  <r>
    <s v="TXN003390"/>
    <n v="2549.11"/>
    <n v="2549.11"/>
    <s v="SUCCESS"/>
    <s v="SUCCESS"/>
    <n v="1"/>
    <s v="found"/>
    <s v="Not Duplicate"/>
    <s v="match"/>
    <s v="match"/>
    <n v="0"/>
    <d v="2026-03-26T00:00:00"/>
    <n v="2"/>
    <s v="Within SLA"/>
    <x v="1"/>
    <n v="0"/>
    <n v="0"/>
    <n v="0"/>
    <n v="0"/>
    <n v="0"/>
  </r>
  <r>
    <s v="TXN003391"/>
    <n v="7864.04"/>
    <n v="7864.04"/>
    <s v="SUCCESS"/>
    <s v="SUCCESS"/>
    <n v="1"/>
    <s v="found"/>
    <s v="Not Duplicate"/>
    <s v="match"/>
    <s v="match"/>
    <n v="0"/>
    <d v="2026-01-16T00:00:00"/>
    <n v="2"/>
    <s v="Within SLA"/>
    <x v="4"/>
    <n v="0"/>
    <n v="0"/>
    <n v="0"/>
    <n v="0"/>
    <n v="0"/>
  </r>
  <r>
    <s v="TXN003392"/>
    <n v="4161.42"/>
    <n v="4161.42"/>
    <s v="SUCCESS"/>
    <s v="SUCCESS"/>
    <n v="1"/>
    <s v="found"/>
    <s v="Not Duplicate"/>
    <s v="match"/>
    <s v="match"/>
    <n v="0"/>
    <d v="2026-02-20T00:00:00"/>
    <n v="3"/>
    <s v="SLA Breached"/>
    <x v="3"/>
    <n v="0"/>
    <n v="0"/>
    <n v="0"/>
    <n v="0"/>
    <n v="1"/>
  </r>
  <r>
    <s v="TXN003393"/>
    <n v="1087.74"/>
    <n v="1087.74"/>
    <s v="SUCCESS"/>
    <s v="SUCCESS"/>
    <n v="1"/>
    <s v="found"/>
    <s v="Not Duplicate"/>
    <s v="match"/>
    <s v="match"/>
    <n v="0"/>
    <d v="2026-02-20T00:00:00"/>
    <n v="3"/>
    <s v="SLA Breached"/>
    <x v="4"/>
    <n v="0"/>
    <n v="0"/>
    <n v="0"/>
    <n v="0"/>
    <n v="1"/>
  </r>
  <r>
    <s v="TXN003394"/>
    <n v="10462.68"/>
    <n v="10462.68"/>
    <s v="SUCCESS"/>
    <s v="SUCCESS"/>
    <n v="1"/>
    <s v="found"/>
    <s v="Not Duplicate"/>
    <s v="match"/>
    <s v="match"/>
    <n v="0"/>
    <d v="2026-03-15T00:00:00"/>
    <n v="0"/>
    <s v="Within SLA"/>
    <x v="1"/>
    <n v="0"/>
    <n v="0"/>
    <n v="0"/>
    <n v="0"/>
    <n v="0"/>
  </r>
  <r>
    <s v="TXN003395"/>
    <n v="14536.29"/>
    <n v="14536.29"/>
    <s v="SUCCESS"/>
    <s v="SUCCESS"/>
    <n v="1"/>
    <s v="found"/>
    <s v="Not Duplicate"/>
    <s v="match"/>
    <s v="match"/>
    <n v="0"/>
    <d v="2026-02-08T00:00:00"/>
    <n v="0"/>
    <s v="Within SLA"/>
    <x v="0"/>
    <n v="0"/>
    <n v="0"/>
    <n v="0"/>
    <n v="0"/>
    <n v="0"/>
  </r>
  <r>
    <s v="TXN003396"/>
    <n v="5227.5"/>
    <n v="5227.5"/>
    <s v="SUCCESS"/>
    <s v="SUCCESS"/>
    <n v="1"/>
    <s v="found"/>
    <s v="Not Duplicate"/>
    <s v="match"/>
    <s v="match"/>
    <n v="0"/>
    <d v="2026-01-18T00:00:00"/>
    <n v="0"/>
    <s v="Within SLA"/>
    <x v="3"/>
    <n v="0"/>
    <n v="0"/>
    <n v="0"/>
    <n v="0"/>
    <n v="0"/>
  </r>
  <r>
    <s v="TXN003397"/>
    <n v="31036.65"/>
    <n v="31036.65"/>
    <s v="SUCCESS"/>
    <s v="SUCCESS"/>
    <n v="1"/>
    <s v="found"/>
    <s v="Not Duplicate"/>
    <s v="match"/>
    <s v="match"/>
    <n v="0"/>
    <d v="2026-01-24T00:00:00"/>
    <n v="2"/>
    <s v="Within SLA"/>
    <x v="2"/>
    <n v="0"/>
    <n v="0"/>
    <n v="0"/>
    <n v="0"/>
    <n v="0"/>
  </r>
  <r>
    <s v="TXN003398"/>
    <n v="7022.67"/>
    <n v="7022.67"/>
    <s v="SUCCESS"/>
    <s v="SUCCESS"/>
    <n v="1"/>
    <s v="found"/>
    <s v="Not Duplicate"/>
    <s v="match"/>
    <s v="match"/>
    <n v="0"/>
    <d v="2026-03-12T00:00:00"/>
    <n v="0"/>
    <s v="Within SLA"/>
    <x v="2"/>
    <n v="0"/>
    <n v="0"/>
    <n v="0"/>
    <n v="0"/>
    <n v="0"/>
  </r>
  <r>
    <s v="TXN003399"/>
    <n v="8010.88"/>
    <n v="8010.88"/>
    <s v="SUCCESS"/>
    <s v="SUCCESS"/>
    <n v="1"/>
    <s v="found"/>
    <s v="Not Duplicate"/>
    <s v="match"/>
    <s v="match"/>
    <n v="0"/>
    <d v="2026-04-01T00:00:00"/>
    <n v="2"/>
    <s v="Within SLA"/>
    <x v="2"/>
    <n v="0"/>
    <n v="0"/>
    <n v="0"/>
    <n v="0"/>
    <n v="0"/>
  </r>
  <r>
    <s v="TXN003400"/>
    <n v="11240.22"/>
    <n v="11240.22"/>
    <s v="SUCCESS"/>
    <s v="SUCCESS"/>
    <n v="1"/>
    <s v="found"/>
    <s v="Not Duplicate"/>
    <s v="match"/>
    <s v="match"/>
    <n v="0"/>
    <d v="2026-03-21T00:00:00"/>
    <n v="5"/>
    <s v="SLA Breached"/>
    <x v="0"/>
    <n v="0"/>
    <n v="0"/>
    <n v="0"/>
    <n v="0"/>
    <n v="1"/>
  </r>
  <r>
    <s v="TXN003401"/>
    <n v="2243.94"/>
    <n v="2243.94"/>
    <s v="SUCCESS"/>
    <s v="SUCCESS"/>
    <n v="1"/>
    <s v="found"/>
    <s v="Not Duplicate"/>
    <s v="match"/>
    <s v="match"/>
    <n v="0"/>
    <d v="2026-01-19T00:00:00"/>
    <n v="1"/>
    <s v="Within SLA"/>
    <x v="2"/>
    <n v="0"/>
    <n v="0"/>
    <n v="0"/>
    <n v="0"/>
    <n v="0"/>
  </r>
  <r>
    <s v="TXN003402"/>
    <n v="953.44"/>
    <n v="953.44"/>
    <s v="SUCCESS"/>
    <s v="SUCCESS"/>
    <n v="1"/>
    <s v="found"/>
    <s v="Not Duplicate"/>
    <s v="match"/>
    <s v="match"/>
    <n v="0"/>
    <d v="2026-01-05T00:00:00"/>
    <n v="2"/>
    <s v="Within SLA"/>
    <x v="3"/>
    <n v="0"/>
    <n v="0"/>
    <n v="0"/>
    <n v="0"/>
    <n v="0"/>
  </r>
  <r>
    <s v="TXN003403"/>
    <n v="742.85"/>
    <n v="742.85"/>
    <s v="SUCCESS"/>
    <s v="SUCCESS"/>
    <n v="1"/>
    <s v="found"/>
    <s v="Not Duplicate"/>
    <s v="match"/>
    <s v="match"/>
    <n v="0"/>
    <d v="2026-02-06T00:00:00"/>
    <n v="2"/>
    <s v="Within SLA"/>
    <x v="2"/>
    <n v="0"/>
    <n v="0"/>
    <n v="0"/>
    <n v="0"/>
    <n v="0"/>
  </r>
  <r>
    <s v="TXN003404"/>
    <n v="34241.11"/>
    <e v="#N/A"/>
    <s v="SUCCESS"/>
    <e v="#N/A"/>
    <n v="0"/>
    <s v="missing"/>
    <s v="Not Duplicate"/>
    <s v="not processed"/>
    <s v="not processed"/>
    <s v="missing"/>
    <s v="not processed"/>
    <s v="not processed"/>
    <s v="Not Processed"/>
    <x v="0"/>
    <n v="1"/>
    <n v="0"/>
    <n v="0"/>
    <n v="0"/>
    <n v="0"/>
  </r>
  <r>
    <s v="TXN003405"/>
    <n v="3653.57"/>
    <n v="3653.57"/>
    <s v="SUCCESS"/>
    <s v="SUCCESS"/>
    <n v="1"/>
    <s v="found"/>
    <s v="Not Duplicate"/>
    <s v="match"/>
    <s v="match"/>
    <n v="0"/>
    <d v="2026-01-16T00:00:00"/>
    <n v="1"/>
    <s v="Within SLA"/>
    <x v="0"/>
    <n v="0"/>
    <n v="0"/>
    <n v="0"/>
    <n v="0"/>
    <n v="0"/>
  </r>
  <r>
    <s v="TXN003406"/>
    <n v="3521.23"/>
    <n v="3521.23"/>
    <s v="SUCCESS"/>
    <s v="SUCCESS"/>
    <n v="1"/>
    <s v="found"/>
    <s v="Not Duplicate"/>
    <s v="match"/>
    <s v="match"/>
    <n v="0"/>
    <d v="2026-02-03T00:00:00"/>
    <n v="1"/>
    <s v="Within SLA"/>
    <x v="0"/>
    <n v="0"/>
    <n v="0"/>
    <n v="0"/>
    <n v="0"/>
    <n v="0"/>
  </r>
  <r>
    <s v="TXN003407"/>
    <n v="6361.18"/>
    <n v="6361.18"/>
    <s v="SUCCESS"/>
    <s v="SUCCESS"/>
    <n v="1"/>
    <s v="found"/>
    <s v="Not Duplicate"/>
    <s v="match"/>
    <s v="match"/>
    <n v="0"/>
    <d v="2026-01-08T00:00:00"/>
    <n v="2"/>
    <s v="Within SLA"/>
    <x v="0"/>
    <n v="0"/>
    <n v="0"/>
    <n v="0"/>
    <n v="0"/>
    <n v="0"/>
  </r>
  <r>
    <s v="TXN003408"/>
    <n v="3062.59"/>
    <n v="3062.59"/>
    <s v="SUCCESS"/>
    <s v="SUCCESS"/>
    <n v="1"/>
    <s v="found"/>
    <s v="Not Duplicate"/>
    <s v="match"/>
    <s v="match"/>
    <n v="0"/>
    <d v="2026-01-22T00:00:00"/>
    <n v="1"/>
    <s v="Within SLA"/>
    <x v="0"/>
    <n v="0"/>
    <n v="0"/>
    <n v="0"/>
    <n v="0"/>
    <n v="0"/>
  </r>
  <r>
    <s v="TXN003409"/>
    <n v="2269.34"/>
    <n v="2269.34"/>
    <s v="SUCCESS"/>
    <s v="SUCCESS"/>
    <n v="1"/>
    <s v="found"/>
    <s v="Not Duplicate"/>
    <s v="match"/>
    <s v="match"/>
    <n v="0"/>
    <d v="2026-03-01T00:00:00"/>
    <n v="2"/>
    <s v="Within SLA"/>
    <x v="2"/>
    <n v="0"/>
    <n v="0"/>
    <n v="0"/>
    <n v="0"/>
    <n v="0"/>
  </r>
  <r>
    <s v="TXN003410"/>
    <n v="786.25"/>
    <n v="786.25"/>
    <s v="SUCCESS"/>
    <s v="SUCCESS"/>
    <n v="1"/>
    <s v="found"/>
    <s v="Not Duplicate"/>
    <s v="match"/>
    <s v="match"/>
    <n v="0"/>
    <d v="2026-03-18T00:00:00"/>
    <n v="3"/>
    <s v="SLA Breached"/>
    <x v="3"/>
    <n v="0"/>
    <n v="0"/>
    <n v="0"/>
    <n v="0"/>
    <n v="1"/>
  </r>
  <r>
    <s v="TXN003411"/>
    <n v="9280.43"/>
    <n v="9280.43"/>
    <s v="SUCCESS"/>
    <s v="SUCCESS"/>
    <n v="1"/>
    <s v="found"/>
    <s v="Not Duplicate"/>
    <s v="match"/>
    <s v="match"/>
    <n v="0"/>
    <d v="2026-03-12T00:00:00"/>
    <n v="2"/>
    <s v="Within SLA"/>
    <x v="0"/>
    <n v="0"/>
    <n v="0"/>
    <n v="0"/>
    <n v="0"/>
    <n v="0"/>
  </r>
  <r>
    <s v="TXN003412"/>
    <n v="277.64999999999998"/>
    <n v="277.64999999999998"/>
    <s v="SUCCESS"/>
    <s v="SUCCESS"/>
    <n v="1"/>
    <s v="found"/>
    <s v="Not Duplicate"/>
    <s v="match"/>
    <s v="match"/>
    <n v="0"/>
    <d v="2026-03-28T00:00:00"/>
    <n v="2"/>
    <s v="Within SLA"/>
    <x v="4"/>
    <n v="0"/>
    <n v="0"/>
    <n v="0"/>
    <n v="0"/>
    <n v="0"/>
  </r>
  <r>
    <s v="TXN003413"/>
    <n v="12007.67"/>
    <n v="12007.67"/>
    <s v="SUCCESS"/>
    <s v="SUCCESS"/>
    <n v="1"/>
    <s v="found"/>
    <s v="Not Duplicate"/>
    <s v="match"/>
    <s v="match"/>
    <n v="0"/>
    <d v="2026-01-12T00:00:00"/>
    <n v="2"/>
    <s v="Within SLA"/>
    <x v="0"/>
    <n v="0"/>
    <n v="0"/>
    <n v="0"/>
    <n v="0"/>
    <n v="0"/>
  </r>
  <r>
    <s v="TXN003414"/>
    <n v="18447.05"/>
    <n v="20291.759999999998"/>
    <s v="SUCCESS"/>
    <s v="SUCCESS"/>
    <n v="1"/>
    <s v="found"/>
    <s v="Not Duplicate"/>
    <s v="mismatch"/>
    <s v="match"/>
    <n v="1844.7099999999991"/>
    <d v="2026-03-21T00:00:00"/>
    <n v="0"/>
    <s v="Within SLA"/>
    <x v="0"/>
    <n v="0"/>
    <n v="0"/>
    <n v="1"/>
    <n v="0"/>
    <n v="0"/>
  </r>
  <r>
    <s v="TXN003415"/>
    <n v="8385.4599999999991"/>
    <n v="8385.4599999999991"/>
    <s v="SUCCESS"/>
    <s v="SUCCESS"/>
    <n v="1"/>
    <s v="found"/>
    <s v="Not Duplicate"/>
    <s v="match"/>
    <s v="match"/>
    <n v="0"/>
    <d v="2026-02-14T00:00:00"/>
    <n v="2"/>
    <s v="Within SLA"/>
    <x v="0"/>
    <n v="0"/>
    <n v="0"/>
    <n v="0"/>
    <n v="0"/>
    <n v="0"/>
  </r>
  <r>
    <s v="TXN003416"/>
    <n v="3802.79"/>
    <n v="3802.79"/>
    <s v="SUCCESS"/>
    <s v="SUCCESS"/>
    <n v="1"/>
    <s v="found"/>
    <s v="Not Duplicate"/>
    <s v="match"/>
    <s v="match"/>
    <n v="0"/>
    <d v="2026-01-27T00:00:00"/>
    <n v="2"/>
    <s v="Within SLA"/>
    <x v="0"/>
    <n v="0"/>
    <n v="0"/>
    <n v="0"/>
    <n v="0"/>
    <n v="0"/>
  </r>
  <r>
    <s v="TXN003417"/>
    <n v="8195.68"/>
    <n v="8195.68"/>
    <s v="SUCCESS"/>
    <s v="SUCCESS"/>
    <n v="1"/>
    <s v="found"/>
    <s v="Not Duplicate"/>
    <s v="match"/>
    <s v="match"/>
    <n v="0"/>
    <d v="2026-03-08T00:00:00"/>
    <n v="3"/>
    <s v="SLA Breached"/>
    <x v="1"/>
    <n v="0"/>
    <n v="0"/>
    <n v="0"/>
    <n v="0"/>
    <n v="1"/>
  </r>
  <r>
    <s v="TXN003418"/>
    <n v="6268.84"/>
    <n v="6268.84"/>
    <s v="SUCCESS"/>
    <s v="SUCCESS"/>
    <n v="1"/>
    <s v="found"/>
    <s v="Not Duplicate"/>
    <s v="match"/>
    <s v="match"/>
    <n v="0"/>
    <d v="2026-01-28T00:00:00"/>
    <n v="1"/>
    <s v="Within SLA"/>
    <x v="0"/>
    <n v="0"/>
    <n v="0"/>
    <n v="0"/>
    <n v="0"/>
    <n v="0"/>
  </r>
  <r>
    <s v="TXN003419"/>
    <n v="2322.21"/>
    <n v="2322.21"/>
    <s v="SUCCESS"/>
    <s v="SUCCESS"/>
    <n v="1"/>
    <s v="found"/>
    <s v="Not Duplicate"/>
    <s v="match"/>
    <s v="match"/>
    <n v="0"/>
    <d v="2026-02-28T00:00:00"/>
    <n v="0"/>
    <s v="Within SLA"/>
    <x v="1"/>
    <n v="0"/>
    <n v="0"/>
    <n v="0"/>
    <n v="0"/>
    <n v="0"/>
  </r>
  <r>
    <s v="TXN003420"/>
    <n v="5070.1499999999996"/>
    <n v="5070.1499999999996"/>
    <s v="SUCCESS"/>
    <s v="SUCCESS"/>
    <n v="1"/>
    <s v="found"/>
    <s v="Not Duplicate"/>
    <s v="match"/>
    <s v="match"/>
    <n v="0"/>
    <d v="2026-02-27T00:00:00"/>
    <n v="0"/>
    <s v="Within SLA"/>
    <x v="0"/>
    <n v="0"/>
    <n v="0"/>
    <n v="0"/>
    <n v="0"/>
    <n v="0"/>
  </r>
  <r>
    <s v="TXN003421"/>
    <n v="1076.18"/>
    <n v="1076.18"/>
    <s v="SUCCESS"/>
    <s v="SUCCESS"/>
    <n v="1"/>
    <s v="found"/>
    <s v="Not Duplicate"/>
    <s v="match"/>
    <s v="match"/>
    <n v="0"/>
    <d v="2026-04-03T00:00:00"/>
    <n v="3"/>
    <s v="SLA Breached"/>
    <x v="3"/>
    <n v="0"/>
    <n v="0"/>
    <n v="0"/>
    <n v="0"/>
    <n v="1"/>
  </r>
  <r>
    <s v="TXN003422"/>
    <n v="6184.68"/>
    <n v="6184.68"/>
    <s v="SUCCESS"/>
    <s v="SUCCESS"/>
    <n v="1"/>
    <s v="found"/>
    <s v="Not Duplicate"/>
    <s v="match"/>
    <s v="match"/>
    <n v="0"/>
    <d v="2026-04-02T00:00:00"/>
    <n v="2"/>
    <s v="Within SLA"/>
    <x v="3"/>
    <n v="0"/>
    <n v="0"/>
    <n v="0"/>
    <n v="0"/>
    <n v="0"/>
  </r>
  <r>
    <s v="TXN003423"/>
    <n v="2618.66"/>
    <n v="2618.66"/>
    <s v="FAILED"/>
    <s v="FAILED"/>
    <n v="1"/>
    <s v="found"/>
    <s v="Not Duplicate"/>
    <s v="match"/>
    <s v="match"/>
    <n v="0"/>
    <d v="2026-02-13T00:00:00"/>
    <n v="1"/>
    <s v="Within SLA"/>
    <x v="1"/>
    <n v="0"/>
    <n v="0"/>
    <n v="0"/>
    <n v="0"/>
    <n v="0"/>
  </r>
  <r>
    <s v="TXN003424"/>
    <n v="14955.85"/>
    <n v="14955.85"/>
    <s v="SUCCESS"/>
    <s v="SUCCESS"/>
    <n v="1"/>
    <s v="found"/>
    <s v="Not Duplicate"/>
    <s v="match"/>
    <s v="match"/>
    <n v="0"/>
    <d v="2026-03-14T00:00:00"/>
    <n v="1"/>
    <s v="Within SLA"/>
    <x v="1"/>
    <n v="0"/>
    <n v="0"/>
    <n v="0"/>
    <n v="0"/>
    <n v="0"/>
  </r>
  <r>
    <s v="TXN003425"/>
    <n v="5123.5"/>
    <n v="5123.5"/>
    <s v="SUCCESS"/>
    <s v="SUCCESS"/>
    <n v="1"/>
    <s v="found"/>
    <s v="Not Duplicate"/>
    <s v="match"/>
    <s v="match"/>
    <n v="0"/>
    <d v="2026-03-22T00:00:00"/>
    <n v="2"/>
    <s v="Within SLA"/>
    <x v="2"/>
    <n v="0"/>
    <n v="0"/>
    <n v="0"/>
    <n v="0"/>
    <n v="0"/>
  </r>
  <r>
    <s v="TXN003426"/>
    <n v="997.51"/>
    <n v="997.51"/>
    <s v="SUCCESS"/>
    <s v="SUCCESS"/>
    <n v="1"/>
    <s v="found"/>
    <s v="Not Duplicate"/>
    <s v="match"/>
    <s v="match"/>
    <n v="0"/>
    <d v="2026-02-22T00:00:00"/>
    <n v="3"/>
    <s v="SLA Breached"/>
    <x v="3"/>
    <n v="0"/>
    <n v="0"/>
    <n v="0"/>
    <n v="0"/>
    <n v="1"/>
  </r>
  <r>
    <s v="TXN003427"/>
    <n v="12657.29"/>
    <n v="12657.29"/>
    <s v="SUCCESS"/>
    <s v="SUCCESS"/>
    <n v="1"/>
    <s v="found"/>
    <s v="Not Duplicate"/>
    <s v="match"/>
    <s v="match"/>
    <n v="0"/>
    <d v="2026-03-08T00:00:00"/>
    <n v="2"/>
    <s v="Within SLA"/>
    <x v="3"/>
    <n v="0"/>
    <n v="0"/>
    <n v="0"/>
    <n v="0"/>
    <n v="0"/>
  </r>
  <r>
    <s v="TXN003428"/>
    <n v="23914.799999999999"/>
    <n v="23914.799999999999"/>
    <s v="SUCCESS"/>
    <s v="SUCCESS"/>
    <n v="1"/>
    <s v="found"/>
    <s v="Not Duplicate"/>
    <s v="match"/>
    <s v="match"/>
    <n v="0"/>
    <d v="2026-03-23T00:00:00"/>
    <n v="5"/>
    <s v="SLA Breached"/>
    <x v="2"/>
    <n v="0"/>
    <n v="0"/>
    <n v="0"/>
    <n v="0"/>
    <n v="1"/>
  </r>
  <r>
    <s v="TXN003429"/>
    <n v="388.73"/>
    <n v="388.73"/>
    <s v="SUCCESS"/>
    <s v="SUCCESS"/>
    <n v="1"/>
    <s v="found"/>
    <s v="Not Duplicate"/>
    <s v="match"/>
    <s v="match"/>
    <n v="0"/>
    <d v="2026-01-21T00:00:00"/>
    <n v="1"/>
    <s v="Within SLA"/>
    <x v="2"/>
    <n v="0"/>
    <n v="0"/>
    <n v="0"/>
    <n v="0"/>
    <n v="0"/>
  </r>
  <r>
    <s v="TXN003430"/>
    <n v="15787.95"/>
    <n v="15787.95"/>
    <s v="SUCCESS"/>
    <s v="SUCCESS"/>
    <n v="1"/>
    <s v="found"/>
    <s v="Not Duplicate"/>
    <s v="match"/>
    <s v="match"/>
    <n v="0"/>
    <d v="2026-01-10T00:00:00"/>
    <n v="0"/>
    <s v="Within SLA"/>
    <x v="1"/>
    <n v="0"/>
    <n v="0"/>
    <n v="0"/>
    <n v="0"/>
    <n v="0"/>
  </r>
  <r>
    <s v="TXN003431"/>
    <n v="5480.73"/>
    <n v="5480.73"/>
    <s v="SUCCESS"/>
    <s v="SUCCESS"/>
    <n v="1"/>
    <s v="found"/>
    <s v="Not Duplicate"/>
    <s v="match"/>
    <s v="match"/>
    <n v="0"/>
    <d v="2026-01-15T00:00:00"/>
    <n v="3"/>
    <s v="SLA Breached"/>
    <x v="0"/>
    <n v="0"/>
    <n v="0"/>
    <n v="0"/>
    <n v="0"/>
    <n v="1"/>
  </r>
  <r>
    <s v="TXN003432"/>
    <n v="10022.540000000001"/>
    <n v="10022.540000000001"/>
    <s v="SUCCESS"/>
    <s v="SUCCESS"/>
    <n v="1"/>
    <s v="found"/>
    <s v="Not Duplicate"/>
    <s v="match"/>
    <s v="match"/>
    <n v="0"/>
    <d v="2026-03-22T00:00:00"/>
    <n v="2"/>
    <s v="Within SLA"/>
    <x v="1"/>
    <n v="0"/>
    <n v="0"/>
    <n v="0"/>
    <n v="0"/>
    <n v="0"/>
  </r>
  <r>
    <s v="TXN003433"/>
    <n v="3315.09"/>
    <n v="3315.09"/>
    <s v="SUCCESS"/>
    <s v="SUCCESS"/>
    <n v="1"/>
    <s v="found"/>
    <s v="Not Duplicate"/>
    <s v="match"/>
    <s v="match"/>
    <n v="0"/>
    <d v="2026-01-06T00:00:00"/>
    <n v="3"/>
    <s v="SLA Breached"/>
    <x v="0"/>
    <n v="0"/>
    <n v="0"/>
    <n v="0"/>
    <n v="0"/>
    <n v="1"/>
  </r>
  <r>
    <s v="TXN003434"/>
    <n v="1000.58"/>
    <n v="1000.58"/>
    <s v="SUCCESS"/>
    <s v="SUCCESS"/>
    <n v="1"/>
    <s v="found"/>
    <s v="Not Duplicate"/>
    <s v="match"/>
    <s v="match"/>
    <n v="0"/>
    <d v="2026-01-20T00:00:00"/>
    <n v="5"/>
    <s v="SLA Breached"/>
    <x v="0"/>
    <n v="0"/>
    <n v="0"/>
    <n v="0"/>
    <n v="0"/>
    <n v="1"/>
  </r>
  <r>
    <s v="TXN003435"/>
    <n v="4450.91"/>
    <n v="4450.91"/>
    <s v="SUCCESS"/>
    <s v="SUCCESS"/>
    <n v="1"/>
    <s v="found"/>
    <s v="Not Duplicate"/>
    <s v="match"/>
    <s v="match"/>
    <n v="0"/>
    <d v="2026-01-19T00:00:00"/>
    <n v="0"/>
    <s v="Within SLA"/>
    <x v="2"/>
    <n v="0"/>
    <n v="0"/>
    <n v="0"/>
    <n v="0"/>
    <n v="0"/>
  </r>
  <r>
    <s v="TXN003436"/>
    <n v="8452.07"/>
    <n v="8452.07"/>
    <s v="SUCCESS"/>
    <s v="SUCCESS"/>
    <n v="1"/>
    <s v="found"/>
    <s v="Not Duplicate"/>
    <s v="match"/>
    <s v="match"/>
    <n v="0"/>
    <d v="2026-03-20T00:00:00"/>
    <n v="0"/>
    <s v="Within SLA"/>
    <x v="1"/>
    <n v="0"/>
    <n v="0"/>
    <n v="0"/>
    <n v="0"/>
    <n v="0"/>
  </r>
  <r>
    <s v="TXN003437"/>
    <n v="1256.3599999999999"/>
    <n v="1256.3599999999999"/>
    <s v="SUCCESS"/>
    <s v="SUCCESS"/>
    <n v="1"/>
    <s v="found"/>
    <s v="Not Duplicate"/>
    <s v="match"/>
    <s v="match"/>
    <n v="0"/>
    <d v="2026-03-03T00:00:00"/>
    <n v="0"/>
    <s v="Within SLA"/>
    <x v="0"/>
    <n v="0"/>
    <n v="0"/>
    <n v="0"/>
    <n v="0"/>
    <n v="0"/>
  </r>
  <r>
    <s v="TXN003438"/>
    <n v="838"/>
    <n v="838"/>
    <s v="FAILED"/>
    <s v="FAILED"/>
    <n v="1"/>
    <s v="found"/>
    <s v="Not Duplicate"/>
    <s v="match"/>
    <s v="match"/>
    <n v="0"/>
    <d v="2026-03-16T00:00:00"/>
    <n v="2"/>
    <s v="Within SLA"/>
    <x v="1"/>
    <n v="0"/>
    <n v="0"/>
    <n v="0"/>
    <n v="0"/>
    <n v="0"/>
  </r>
  <r>
    <s v="TXN003439"/>
    <n v="4503.7"/>
    <n v="4503.7"/>
    <s v="SUCCESS"/>
    <s v="SUCCESS"/>
    <n v="1"/>
    <s v="found"/>
    <s v="Not Duplicate"/>
    <s v="match"/>
    <s v="match"/>
    <n v="0"/>
    <d v="2026-02-05T00:00:00"/>
    <n v="2"/>
    <s v="Within SLA"/>
    <x v="2"/>
    <n v="0"/>
    <n v="0"/>
    <n v="0"/>
    <n v="0"/>
    <n v="0"/>
  </r>
  <r>
    <s v="TXN003440"/>
    <n v="22211.09"/>
    <n v="22211.09"/>
    <s v="SUCCESS"/>
    <s v="SUCCESS"/>
    <n v="1"/>
    <s v="found"/>
    <s v="Not Duplicate"/>
    <s v="match"/>
    <s v="match"/>
    <n v="0"/>
    <d v="2026-03-02T00:00:00"/>
    <n v="0"/>
    <s v="Within SLA"/>
    <x v="3"/>
    <n v="0"/>
    <n v="0"/>
    <n v="0"/>
    <n v="0"/>
    <n v="0"/>
  </r>
  <r>
    <s v="TXN003441"/>
    <n v="26732.13"/>
    <n v="26732.13"/>
    <s v="SUCCESS"/>
    <s v="SUCCESS"/>
    <n v="1"/>
    <s v="found"/>
    <s v="Not Duplicate"/>
    <s v="match"/>
    <s v="match"/>
    <n v="0"/>
    <d v="2026-02-23T00:00:00"/>
    <n v="3"/>
    <s v="SLA Breached"/>
    <x v="3"/>
    <n v="0"/>
    <n v="0"/>
    <n v="0"/>
    <n v="0"/>
    <n v="1"/>
  </r>
  <r>
    <s v="TXN003442"/>
    <n v="1814.15"/>
    <n v="1814.15"/>
    <s v="SUCCESS"/>
    <s v="SUCCESS"/>
    <n v="1"/>
    <s v="found"/>
    <s v="Not Duplicate"/>
    <s v="match"/>
    <s v="match"/>
    <n v="0"/>
    <d v="2026-01-13T00:00:00"/>
    <n v="3"/>
    <s v="SLA Breached"/>
    <x v="2"/>
    <n v="0"/>
    <n v="0"/>
    <n v="0"/>
    <n v="0"/>
    <n v="1"/>
  </r>
  <r>
    <s v="TXN003443"/>
    <n v="14297.84"/>
    <e v="#N/A"/>
    <s v="SUCCESS"/>
    <e v="#N/A"/>
    <n v="0"/>
    <s v="missing"/>
    <s v="Not Duplicate"/>
    <s v="not processed"/>
    <s v="not processed"/>
    <s v="missing"/>
    <s v="not processed"/>
    <s v="not processed"/>
    <s v="Not Processed"/>
    <x v="0"/>
    <n v="1"/>
    <n v="0"/>
    <n v="0"/>
    <n v="0"/>
    <n v="0"/>
  </r>
  <r>
    <s v="TXN003444"/>
    <n v="3873.61"/>
    <n v="3873.61"/>
    <s v="SUCCESS"/>
    <s v="SUCCESS"/>
    <n v="1"/>
    <s v="found"/>
    <s v="Not Duplicate"/>
    <s v="match"/>
    <s v="match"/>
    <n v="0"/>
    <d v="2026-03-10T00:00:00"/>
    <n v="0"/>
    <s v="Within SLA"/>
    <x v="2"/>
    <n v="0"/>
    <n v="0"/>
    <n v="0"/>
    <n v="0"/>
    <n v="0"/>
  </r>
  <r>
    <s v="TXN003445"/>
    <n v="3807.98"/>
    <n v="3807.98"/>
    <s v="SUCCESS"/>
    <s v="SUCCESS"/>
    <n v="1"/>
    <s v="found"/>
    <s v="Not Duplicate"/>
    <s v="match"/>
    <s v="match"/>
    <n v="0"/>
    <d v="2026-04-02T00:00:00"/>
    <n v="2"/>
    <s v="Within SLA"/>
    <x v="0"/>
    <n v="0"/>
    <n v="0"/>
    <n v="0"/>
    <n v="0"/>
    <n v="0"/>
  </r>
  <r>
    <s v="TXN003446"/>
    <n v="5695.05"/>
    <n v="5695.05"/>
    <s v="SUCCESS"/>
    <s v="SUCCESS"/>
    <n v="1"/>
    <s v="found"/>
    <s v="Not Duplicate"/>
    <s v="match"/>
    <s v="match"/>
    <n v="0"/>
    <d v="2026-02-10T00:00:00"/>
    <n v="1"/>
    <s v="Within SLA"/>
    <x v="3"/>
    <n v="0"/>
    <n v="0"/>
    <n v="0"/>
    <n v="0"/>
    <n v="0"/>
  </r>
  <r>
    <s v="TXN003447"/>
    <n v="17435.96"/>
    <n v="17435.96"/>
    <s v="FAILED"/>
    <s v="FAILED"/>
    <n v="1"/>
    <s v="found"/>
    <s v="Not Duplicate"/>
    <s v="match"/>
    <s v="match"/>
    <n v="0"/>
    <d v="2026-03-24T00:00:00"/>
    <n v="2"/>
    <s v="Within SLA"/>
    <x v="0"/>
    <n v="0"/>
    <n v="0"/>
    <n v="0"/>
    <n v="0"/>
    <n v="0"/>
  </r>
  <r>
    <s v="TXN003448"/>
    <n v="4486.9399999999996"/>
    <n v="4486.9399999999996"/>
    <s v="SUCCESS"/>
    <s v="SUCCESS"/>
    <n v="1"/>
    <s v="found"/>
    <s v="Not Duplicate"/>
    <s v="match"/>
    <s v="match"/>
    <n v="0"/>
    <d v="2026-01-11T00:00:00"/>
    <n v="2"/>
    <s v="Within SLA"/>
    <x v="0"/>
    <n v="0"/>
    <n v="0"/>
    <n v="0"/>
    <n v="0"/>
    <n v="0"/>
  </r>
  <r>
    <s v="TXN003449"/>
    <n v="22733.57"/>
    <n v="22733.57"/>
    <s v="SUCCESS"/>
    <s v="SUCCESS"/>
    <n v="1"/>
    <s v="found"/>
    <s v="Not Duplicate"/>
    <s v="match"/>
    <s v="match"/>
    <n v="0"/>
    <d v="2026-01-30T00:00:00"/>
    <n v="3"/>
    <s v="SLA Breached"/>
    <x v="3"/>
    <n v="0"/>
    <n v="0"/>
    <n v="0"/>
    <n v="0"/>
    <n v="1"/>
  </r>
  <r>
    <s v="TXN003450"/>
    <n v="2999.51"/>
    <n v="2999.51"/>
    <s v="SUCCESS"/>
    <s v="SUCCESS"/>
    <n v="1"/>
    <s v="found"/>
    <s v="Not Duplicate"/>
    <s v="match"/>
    <s v="match"/>
    <n v="0"/>
    <d v="2026-01-09T00:00:00"/>
    <n v="1"/>
    <s v="Within SLA"/>
    <x v="2"/>
    <n v="0"/>
    <n v="0"/>
    <n v="0"/>
    <n v="0"/>
    <n v="0"/>
  </r>
  <r>
    <s v="TXN003451"/>
    <n v="6449.92"/>
    <e v="#N/A"/>
    <s v="SUCCESS"/>
    <e v="#N/A"/>
    <n v="0"/>
    <s v="missing"/>
    <s v="Not Duplicate"/>
    <s v="not processed"/>
    <s v="not processed"/>
    <s v="missing"/>
    <s v="not processed"/>
    <s v="not processed"/>
    <s v="Not Processed"/>
    <x v="1"/>
    <n v="1"/>
    <n v="0"/>
    <n v="0"/>
    <n v="0"/>
    <n v="0"/>
  </r>
  <r>
    <s v="TXN003452"/>
    <n v="42499.14"/>
    <n v="42499.14"/>
    <s v="SUCCESS"/>
    <s v="SUCCESS"/>
    <n v="1"/>
    <s v="found"/>
    <s v="Not Duplicate"/>
    <s v="match"/>
    <s v="match"/>
    <n v="0"/>
    <d v="2026-02-06T00:00:00"/>
    <n v="0"/>
    <s v="Within SLA"/>
    <x v="0"/>
    <n v="0"/>
    <n v="0"/>
    <n v="0"/>
    <n v="0"/>
    <n v="0"/>
  </r>
  <r>
    <s v="TXN003453"/>
    <n v="6577.95"/>
    <n v="6577.95"/>
    <s v="SUCCESS"/>
    <s v="SUCCESS"/>
    <n v="1"/>
    <s v="found"/>
    <s v="Not Duplicate"/>
    <s v="match"/>
    <s v="match"/>
    <n v="0"/>
    <d v="2026-01-27T00:00:00"/>
    <n v="0"/>
    <s v="Within SLA"/>
    <x v="2"/>
    <n v="0"/>
    <n v="0"/>
    <n v="0"/>
    <n v="0"/>
    <n v="0"/>
  </r>
  <r>
    <s v="TXN003454"/>
    <n v="4333.6899999999996"/>
    <n v="4333.6899999999996"/>
    <s v="SUCCESS"/>
    <s v="SUCCESS"/>
    <n v="1"/>
    <s v="found"/>
    <s v="Not Duplicate"/>
    <s v="match"/>
    <s v="match"/>
    <n v="0"/>
    <d v="2026-02-04T00:00:00"/>
    <n v="1"/>
    <s v="Within SLA"/>
    <x v="2"/>
    <n v="0"/>
    <n v="0"/>
    <n v="0"/>
    <n v="0"/>
    <n v="0"/>
  </r>
  <r>
    <s v="TXN003455"/>
    <n v="11060.57"/>
    <n v="11060.57"/>
    <s v="SUCCESS"/>
    <s v="SUCCESS"/>
    <n v="1"/>
    <s v="found"/>
    <s v="Not Duplicate"/>
    <s v="match"/>
    <s v="match"/>
    <n v="0"/>
    <d v="2026-03-01T00:00:00"/>
    <n v="5"/>
    <s v="SLA Breached"/>
    <x v="2"/>
    <n v="0"/>
    <n v="0"/>
    <n v="0"/>
    <n v="0"/>
    <n v="1"/>
  </r>
  <r>
    <s v="TXN003456"/>
    <n v="5642.59"/>
    <n v="5642.59"/>
    <s v="SUCCESS"/>
    <s v="SUCCESS"/>
    <n v="1"/>
    <s v="found"/>
    <s v="Not Duplicate"/>
    <s v="match"/>
    <s v="match"/>
    <n v="0"/>
    <d v="2026-03-31T00:00:00"/>
    <n v="1"/>
    <s v="Within SLA"/>
    <x v="0"/>
    <n v="0"/>
    <n v="0"/>
    <n v="0"/>
    <n v="0"/>
    <n v="0"/>
  </r>
  <r>
    <s v="TXN003457"/>
    <n v="35989.81"/>
    <n v="35989.81"/>
    <s v="SUCCESS"/>
    <s v="SUCCESS"/>
    <n v="1"/>
    <s v="found"/>
    <s v="Not Duplicate"/>
    <s v="match"/>
    <s v="match"/>
    <n v="0"/>
    <d v="2026-04-02T00:00:00"/>
    <n v="3"/>
    <s v="SLA Breached"/>
    <x v="4"/>
    <n v="0"/>
    <n v="0"/>
    <n v="0"/>
    <n v="0"/>
    <n v="1"/>
  </r>
  <r>
    <s v="TXN003458"/>
    <n v="1665.35"/>
    <n v="1665.35"/>
    <s v="SUCCESS"/>
    <s v="SUCCESS"/>
    <n v="1"/>
    <s v="found"/>
    <s v="Not Duplicate"/>
    <s v="match"/>
    <s v="match"/>
    <n v="0"/>
    <d v="2026-02-21T00:00:00"/>
    <n v="1"/>
    <s v="Within SLA"/>
    <x v="0"/>
    <n v="0"/>
    <n v="0"/>
    <n v="0"/>
    <n v="0"/>
    <n v="0"/>
  </r>
  <r>
    <s v="TXN003459"/>
    <n v="3628.84"/>
    <n v="3628.84"/>
    <s v="SUCCESS"/>
    <s v="SUCCESS"/>
    <n v="1"/>
    <s v="found"/>
    <s v="Not Duplicate"/>
    <s v="match"/>
    <s v="match"/>
    <n v="0"/>
    <d v="2026-01-23T00:00:00"/>
    <n v="3"/>
    <s v="SLA Breached"/>
    <x v="0"/>
    <n v="0"/>
    <n v="0"/>
    <n v="0"/>
    <n v="0"/>
    <n v="1"/>
  </r>
  <r>
    <s v="TXN003460"/>
    <n v="2371.59"/>
    <n v="2371.59"/>
    <s v="SUCCESS"/>
    <s v="SUCCESS"/>
    <n v="1"/>
    <s v="found"/>
    <s v="Not Duplicate"/>
    <s v="match"/>
    <s v="match"/>
    <n v="0"/>
    <d v="2026-01-10T00:00:00"/>
    <n v="1"/>
    <s v="Within SLA"/>
    <x v="0"/>
    <n v="0"/>
    <n v="0"/>
    <n v="0"/>
    <n v="0"/>
    <n v="0"/>
  </r>
  <r>
    <s v="TXN003461"/>
    <n v="6535.6"/>
    <n v="6535.6"/>
    <s v="SUCCESS"/>
    <s v="SUCCESS"/>
    <n v="1"/>
    <s v="found"/>
    <s v="Not Duplicate"/>
    <s v="match"/>
    <s v="match"/>
    <n v="0"/>
    <d v="2026-02-21T00:00:00"/>
    <n v="5"/>
    <s v="SLA Breached"/>
    <x v="0"/>
    <n v="0"/>
    <n v="0"/>
    <n v="0"/>
    <n v="0"/>
    <n v="1"/>
  </r>
  <r>
    <s v="TXN003462"/>
    <n v="3873.18"/>
    <n v="3873.18"/>
    <s v="SUCCESS"/>
    <s v="SUCCESS"/>
    <n v="1"/>
    <s v="found"/>
    <s v="Not Duplicate"/>
    <s v="match"/>
    <s v="match"/>
    <n v="0"/>
    <d v="2026-02-17T00:00:00"/>
    <n v="3"/>
    <s v="SLA Breached"/>
    <x v="0"/>
    <n v="0"/>
    <n v="0"/>
    <n v="0"/>
    <n v="0"/>
    <n v="1"/>
  </r>
  <r>
    <s v="TXN003463"/>
    <n v="23846.29"/>
    <n v="23846.29"/>
    <s v="SUCCESS"/>
    <s v="SUCCESS"/>
    <n v="1"/>
    <s v="found"/>
    <s v="Not Duplicate"/>
    <s v="match"/>
    <s v="match"/>
    <n v="0"/>
    <d v="2026-01-07T00:00:00"/>
    <n v="1"/>
    <s v="Within SLA"/>
    <x v="1"/>
    <n v="0"/>
    <n v="0"/>
    <n v="0"/>
    <n v="0"/>
    <n v="0"/>
  </r>
  <r>
    <s v="TXN003464"/>
    <n v="4040.67"/>
    <n v="4040.67"/>
    <s v="SUCCESS"/>
    <s v="SUCCESS"/>
    <n v="1"/>
    <s v="found"/>
    <s v="Not Duplicate"/>
    <s v="match"/>
    <s v="match"/>
    <n v="0"/>
    <d v="2026-03-31T00:00:00"/>
    <n v="2"/>
    <s v="Within SLA"/>
    <x v="0"/>
    <n v="0"/>
    <n v="0"/>
    <n v="0"/>
    <n v="0"/>
    <n v="0"/>
  </r>
  <r>
    <s v="TXN003465"/>
    <n v="2573.65"/>
    <n v="2573.65"/>
    <s v="SUCCESS"/>
    <s v="SUCCESS"/>
    <n v="1"/>
    <s v="found"/>
    <s v="Not Duplicate"/>
    <s v="match"/>
    <s v="match"/>
    <n v="0"/>
    <d v="2026-03-03T00:00:00"/>
    <n v="3"/>
    <s v="SLA Breached"/>
    <x v="3"/>
    <n v="0"/>
    <n v="0"/>
    <n v="0"/>
    <n v="0"/>
    <n v="1"/>
  </r>
  <r>
    <s v="TXN003466"/>
    <n v="4191.29"/>
    <n v="4191.29"/>
    <s v="FAILED"/>
    <s v="FAILED"/>
    <n v="1"/>
    <s v="found"/>
    <s v="Not Duplicate"/>
    <s v="match"/>
    <s v="match"/>
    <n v="0"/>
    <d v="2026-02-08T00:00:00"/>
    <n v="5"/>
    <s v="SLA Breached"/>
    <x v="4"/>
    <n v="0"/>
    <n v="0"/>
    <n v="0"/>
    <n v="0"/>
    <n v="1"/>
  </r>
  <r>
    <s v="TXN003467"/>
    <n v="3166.22"/>
    <n v="3166.22"/>
    <s v="SUCCESS"/>
    <s v="SUCCESS"/>
    <n v="1"/>
    <s v="found"/>
    <s v="Not Duplicate"/>
    <s v="match"/>
    <s v="match"/>
    <n v="0"/>
    <d v="2026-02-17T00:00:00"/>
    <n v="3"/>
    <s v="SLA Breached"/>
    <x v="1"/>
    <n v="0"/>
    <n v="0"/>
    <n v="0"/>
    <n v="0"/>
    <n v="1"/>
  </r>
  <r>
    <s v="TXN003468"/>
    <n v="6667.01"/>
    <n v="6667.01"/>
    <s v="SUCCESS"/>
    <s v="SUCCESS"/>
    <n v="1"/>
    <s v="found"/>
    <s v="Not Duplicate"/>
    <s v="match"/>
    <s v="match"/>
    <n v="0"/>
    <d v="2026-03-01T00:00:00"/>
    <n v="0"/>
    <s v="Within SLA"/>
    <x v="0"/>
    <n v="0"/>
    <n v="0"/>
    <n v="0"/>
    <n v="0"/>
    <n v="0"/>
  </r>
  <r>
    <s v="TXN003469"/>
    <n v="9630.15"/>
    <n v="9630.15"/>
    <s v="SUCCESS"/>
    <s v="SUCCESS"/>
    <n v="1"/>
    <s v="found"/>
    <s v="Not Duplicate"/>
    <s v="match"/>
    <s v="match"/>
    <n v="0"/>
    <d v="2026-01-21T00:00:00"/>
    <n v="2"/>
    <s v="Within SLA"/>
    <x v="0"/>
    <n v="0"/>
    <n v="0"/>
    <n v="0"/>
    <n v="0"/>
    <n v="0"/>
  </r>
  <r>
    <s v="TXN003470"/>
    <n v="1504.03"/>
    <n v="1504.03"/>
    <s v="SUCCESS"/>
    <s v="SUCCESS"/>
    <n v="1"/>
    <s v="found"/>
    <s v="Not Duplicate"/>
    <s v="match"/>
    <s v="match"/>
    <n v="0"/>
    <d v="2026-02-13T00:00:00"/>
    <n v="0"/>
    <s v="Within SLA"/>
    <x v="3"/>
    <n v="0"/>
    <n v="0"/>
    <n v="0"/>
    <n v="0"/>
    <n v="0"/>
  </r>
  <r>
    <s v="TXN003471"/>
    <n v="22045.39"/>
    <n v="22045.39"/>
    <s v="SUCCESS"/>
    <s v="SUCCESS"/>
    <n v="1"/>
    <s v="found"/>
    <s v="Not Duplicate"/>
    <s v="match"/>
    <s v="match"/>
    <n v="0"/>
    <d v="2026-01-07T00:00:00"/>
    <n v="3"/>
    <s v="SLA Breached"/>
    <x v="1"/>
    <n v="0"/>
    <n v="0"/>
    <n v="0"/>
    <n v="0"/>
    <n v="1"/>
  </r>
  <r>
    <s v="TXN003472"/>
    <n v="5695.75"/>
    <n v="5695.75"/>
    <s v="SUCCESS"/>
    <s v="SUCCESS"/>
    <n v="1"/>
    <s v="found"/>
    <s v="Not Duplicate"/>
    <s v="match"/>
    <s v="match"/>
    <n v="0"/>
    <d v="2026-01-11T00:00:00"/>
    <n v="2"/>
    <s v="Within SLA"/>
    <x v="3"/>
    <n v="0"/>
    <n v="0"/>
    <n v="0"/>
    <n v="0"/>
    <n v="0"/>
  </r>
  <r>
    <s v="TXN003473"/>
    <n v="2507.41"/>
    <n v="2507.41"/>
    <s v="SUCCESS"/>
    <s v="SUCCESS"/>
    <n v="1"/>
    <s v="found"/>
    <s v="Not Duplicate"/>
    <s v="match"/>
    <s v="match"/>
    <n v="0"/>
    <d v="2026-03-01T00:00:00"/>
    <n v="5"/>
    <s v="SLA Breached"/>
    <x v="4"/>
    <n v="0"/>
    <n v="0"/>
    <n v="0"/>
    <n v="0"/>
    <n v="1"/>
  </r>
  <r>
    <s v="TXN003474"/>
    <n v="1133.98"/>
    <n v="1133.98"/>
    <s v="SUCCESS"/>
    <s v="SUCCESS"/>
    <n v="2"/>
    <s v="found"/>
    <s v="Duplicate"/>
    <s v="match"/>
    <s v="match"/>
    <n v="0"/>
    <d v="2026-04-02T00:00:00"/>
    <n v="2"/>
    <s v="Within SLA"/>
    <x v="3"/>
    <n v="0"/>
    <n v="1"/>
    <n v="0"/>
    <n v="0"/>
    <n v="0"/>
  </r>
  <r>
    <s v="TXN003475"/>
    <n v="1962.55"/>
    <n v="1962.55"/>
    <s v="SUCCESS"/>
    <s v="SUCCESS"/>
    <n v="1"/>
    <s v="found"/>
    <s v="Not Duplicate"/>
    <s v="match"/>
    <s v="match"/>
    <n v="0"/>
    <d v="2026-01-27T00:00:00"/>
    <n v="0"/>
    <s v="Within SLA"/>
    <x v="0"/>
    <n v="0"/>
    <n v="0"/>
    <n v="0"/>
    <n v="0"/>
    <n v="0"/>
  </r>
  <r>
    <s v="TXN003476"/>
    <n v="387.97"/>
    <n v="387.97"/>
    <s v="SUCCESS"/>
    <s v="SUCCESS"/>
    <n v="1"/>
    <s v="found"/>
    <s v="Not Duplicate"/>
    <s v="match"/>
    <s v="match"/>
    <n v="0"/>
    <d v="2026-02-27T00:00:00"/>
    <n v="5"/>
    <s v="SLA Breached"/>
    <x v="3"/>
    <n v="0"/>
    <n v="0"/>
    <n v="0"/>
    <n v="0"/>
    <n v="1"/>
  </r>
  <r>
    <s v="TXN003477"/>
    <n v="6083.22"/>
    <n v="6083.22"/>
    <s v="SUCCESS"/>
    <s v="SUCCESS"/>
    <n v="1"/>
    <s v="found"/>
    <s v="Not Duplicate"/>
    <s v="match"/>
    <s v="match"/>
    <n v="0"/>
    <d v="2026-01-07T00:00:00"/>
    <n v="3"/>
    <s v="SLA Breached"/>
    <x v="2"/>
    <n v="0"/>
    <n v="0"/>
    <n v="0"/>
    <n v="0"/>
    <n v="1"/>
  </r>
  <r>
    <s v="TXN003478"/>
    <n v="2098.63"/>
    <e v="#N/A"/>
    <s v="SUCCESS"/>
    <e v="#N/A"/>
    <n v="0"/>
    <s v="missing"/>
    <s v="Not Duplicate"/>
    <s v="not processed"/>
    <s v="not processed"/>
    <s v="missing"/>
    <s v="not processed"/>
    <s v="not processed"/>
    <s v="Not Processed"/>
    <x v="1"/>
    <n v="1"/>
    <n v="0"/>
    <n v="0"/>
    <n v="0"/>
    <n v="0"/>
  </r>
  <r>
    <s v="TXN003479"/>
    <n v="3191.37"/>
    <n v="3191.37"/>
    <s v="SUCCESS"/>
    <s v="SUCCESS"/>
    <n v="1"/>
    <s v="found"/>
    <s v="Not Duplicate"/>
    <s v="match"/>
    <s v="match"/>
    <n v="0"/>
    <d v="2026-01-04T00:00:00"/>
    <n v="2"/>
    <s v="Within SLA"/>
    <x v="2"/>
    <n v="0"/>
    <n v="0"/>
    <n v="0"/>
    <n v="0"/>
    <n v="0"/>
  </r>
  <r>
    <s v="TXN003480"/>
    <n v="1462.89"/>
    <n v="1462.89"/>
    <s v="SUCCESS"/>
    <s v="SUCCESS"/>
    <n v="1"/>
    <s v="found"/>
    <s v="Not Duplicate"/>
    <s v="match"/>
    <s v="match"/>
    <n v="0"/>
    <d v="2026-02-04T00:00:00"/>
    <n v="0"/>
    <s v="Within SLA"/>
    <x v="1"/>
    <n v="0"/>
    <n v="0"/>
    <n v="0"/>
    <n v="0"/>
    <n v="0"/>
  </r>
  <r>
    <s v="TXN003481"/>
    <n v="1513.7"/>
    <n v="1513.7"/>
    <s v="SUCCESS"/>
    <s v="SUCCESS"/>
    <n v="1"/>
    <s v="found"/>
    <s v="Not Duplicate"/>
    <s v="match"/>
    <s v="match"/>
    <n v="0"/>
    <d v="2026-03-25T00:00:00"/>
    <n v="3"/>
    <s v="SLA Breached"/>
    <x v="3"/>
    <n v="0"/>
    <n v="0"/>
    <n v="0"/>
    <n v="0"/>
    <n v="1"/>
  </r>
  <r>
    <s v="TXN003482"/>
    <n v="4626.9399999999996"/>
    <n v="4626.9399999999996"/>
    <s v="SUCCESS"/>
    <s v="SUCCESS"/>
    <n v="1"/>
    <s v="found"/>
    <s v="Not Duplicate"/>
    <s v="match"/>
    <s v="match"/>
    <n v="0"/>
    <d v="2026-03-05T00:00:00"/>
    <n v="0"/>
    <s v="Within SLA"/>
    <x v="2"/>
    <n v="0"/>
    <n v="0"/>
    <n v="0"/>
    <n v="0"/>
    <n v="0"/>
  </r>
  <r>
    <s v="TXN003483"/>
    <n v="1681.31"/>
    <n v="1681.31"/>
    <s v="SUCCESS"/>
    <s v="SUCCESS"/>
    <n v="1"/>
    <s v="found"/>
    <s v="Not Duplicate"/>
    <s v="match"/>
    <s v="match"/>
    <n v="0"/>
    <d v="2026-03-23T00:00:00"/>
    <n v="3"/>
    <s v="SLA Breached"/>
    <x v="3"/>
    <n v="0"/>
    <n v="0"/>
    <n v="0"/>
    <n v="0"/>
    <n v="1"/>
  </r>
  <r>
    <s v="TXN003484"/>
    <n v="7401.56"/>
    <n v="7401.56"/>
    <s v="SUCCESS"/>
    <s v="SUCCESS"/>
    <n v="1"/>
    <s v="found"/>
    <s v="Not Duplicate"/>
    <s v="match"/>
    <s v="match"/>
    <n v="0"/>
    <d v="2026-03-19T00:00:00"/>
    <n v="0"/>
    <s v="Within SLA"/>
    <x v="0"/>
    <n v="0"/>
    <n v="0"/>
    <n v="0"/>
    <n v="0"/>
    <n v="0"/>
  </r>
  <r>
    <s v="TXN003485"/>
    <n v="1438.42"/>
    <n v="1438.42"/>
    <s v="SUCCESS"/>
    <s v="SUCCESS"/>
    <n v="1"/>
    <s v="found"/>
    <s v="Not Duplicate"/>
    <s v="match"/>
    <s v="match"/>
    <n v="0"/>
    <d v="2026-01-09T00:00:00"/>
    <n v="3"/>
    <s v="SLA Breached"/>
    <x v="3"/>
    <n v="0"/>
    <n v="0"/>
    <n v="0"/>
    <n v="0"/>
    <n v="1"/>
  </r>
  <r>
    <s v="TXN003486"/>
    <n v="6838.7"/>
    <n v="6838.7"/>
    <s v="SUCCESS"/>
    <s v="SUCCESS"/>
    <n v="1"/>
    <s v="found"/>
    <s v="Not Duplicate"/>
    <s v="match"/>
    <s v="match"/>
    <n v="0"/>
    <d v="2026-03-11T00:00:00"/>
    <n v="3"/>
    <s v="SLA Breached"/>
    <x v="0"/>
    <n v="0"/>
    <n v="0"/>
    <n v="0"/>
    <n v="0"/>
    <n v="1"/>
  </r>
  <r>
    <s v="TXN003487"/>
    <n v="2148.6999999999998"/>
    <n v="2148.6999999999998"/>
    <s v="REVERSED"/>
    <s v="REVERSED"/>
    <n v="1"/>
    <s v="found"/>
    <s v="Not Duplicate"/>
    <s v="match"/>
    <s v="match"/>
    <n v="0"/>
    <d v="2026-01-27T00:00:00"/>
    <n v="3"/>
    <s v="SLA Breached"/>
    <x v="2"/>
    <n v="0"/>
    <n v="0"/>
    <n v="0"/>
    <n v="0"/>
    <n v="1"/>
  </r>
  <r>
    <s v="TXN003488"/>
    <n v="4100.57"/>
    <n v="4100.57"/>
    <s v="SUCCESS"/>
    <s v="SUCCESS"/>
    <n v="1"/>
    <s v="found"/>
    <s v="Not Duplicate"/>
    <s v="match"/>
    <s v="match"/>
    <n v="0"/>
    <d v="2026-02-16T00:00:00"/>
    <n v="5"/>
    <s v="SLA Breached"/>
    <x v="4"/>
    <n v="0"/>
    <n v="0"/>
    <n v="0"/>
    <n v="0"/>
    <n v="1"/>
  </r>
  <r>
    <s v="TXN003489"/>
    <n v="2594.1799999999998"/>
    <n v="2594.1799999999998"/>
    <s v="SUCCESS"/>
    <s v="SUCCESS"/>
    <n v="1"/>
    <s v="found"/>
    <s v="Not Duplicate"/>
    <s v="match"/>
    <s v="match"/>
    <n v="0"/>
    <d v="2026-03-05T00:00:00"/>
    <n v="5"/>
    <s v="SLA Breached"/>
    <x v="0"/>
    <n v="0"/>
    <n v="0"/>
    <n v="0"/>
    <n v="0"/>
    <n v="1"/>
  </r>
  <r>
    <s v="TXN003490"/>
    <n v="2965.56"/>
    <n v="2965.56"/>
    <s v="SUCCESS"/>
    <s v="SUCCESS"/>
    <n v="1"/>
    <s v="found"/>
    <s v="Not Duplicate"/>
    <s v="match"/>
    <s v="match"/>
    <n v="0"/>
    <d v="2026-03-09T00:00:00"/>
    <n v="3"/>
    <s v="SLA Breached"/>
    <x v="2"/>
    <n v="0"/>
    <n v="0"/>
    <n v="0"/>
    <n v="0"/>
    <n v="1"/>
  </r>
  <r>
    <s v="TXN003491"/>
    <n v="3339.2"/>
    <n v="3339.2"/>
    <s v="SUCCESS"/>
    <s v="SUCCESS"/>
    <n v="1"/>
    <s v="found"/>
    <s v="Not Duplicate"/>
    <s v="match"/>
    <s v="match"/>
    <n v="0"/>
    <d v="2026-02-24T00:00:00"/>
    <n v="1"/>
    <s v="Within SLA"/>
    <x v="2"/>
    <n v="0"/>
    <n v="0"/>
    <n v="0"/>
    <n v="0"/>
    <n v="0"/>
  </r>
  <r>
    <s v="TXN003492"/>
    <n v="10787.73"/>
    <n v="10787.73"/>
    <s v="SUCCESS"/>
    <s v="SUCCESS"/>
    <n v="2"/>
    <s v="found"/>
    <s v="Duplicate"/>
    <s v="match"/>
    <s v="match"/>
    <n v="0"/>
    <d v="2026-03-13T00:00:00"/>
    <n v="1"/>
    <s v="Within SLA"/>
    <x v="0"/>
    <n v="0"/>
    <n v="1"/>
    <n v="0"/>
    <n v="0"/>
    <n v="0"/>
  </r>
  <r>
    <s v="TXN003493"/>
    <n v="12196.87"/>
    <n v="12196.87"/>
    <s v="SUCCESS"/>
    <s v="SUCCESS"/>
    <n v="2"/>
    <s v="found"/>
    <s v="Duplicate"/>
    <s v="match"/>
    <s v="match"/>
    <n v="0"/>
    <d v="2026-03-17T00:00:00"/>
    <n v="2"/>
    <s v="Within SLA"/>
    <x v="2"/>
    <n v="0"/>
    <n v="1"/>
    <n v="0"/>
    <n v="0"/>
    <n v="0"/>
  </r>
  <r>
    <s v="TXN003494"/>
    <n v="35888.769999999997"/>
    <n v="35888.769999999997"/>
    <s v="SUCCESS"/>
    <s v="SUCCESS"/>
    <n v="1"/>
    <s v="found"/>
    <s v="Not Duplicate"/>
    <s v="match"/>
    <s v="match"/>
    <n v="0"/>
    <d v="2026-01-03T00:00:00"/>
    <n v="1"/>
    <s v="Within SLA"/>
    <x v="0"/>
    <n v="0"/>
    <n v="0"/>
    <n v="0"/>
    <n v="0"/>
    <n v="0"/>
  </r>
  <r>
    <s v="TXN003495"/>
    <n v="12630.62"/>
    <n v="12630.62"/>
    <s v="SUCCESS"/>
    <s v="SUCCESS"/>
    <n v="1"/>
    <s v="found"/>
    <s v="Not Duplicate"/>
    <s v="match"/>
    <s v="match"/>
    <n v="0"/>
    <d v="2026-01-10T00:00:00"/>
    <n v="3"/>
    <s v="SLA Breached"/>
    <x v="0"/>
    <n v="0"/>
    <n v="0"/>
    <n v="0"/>
    <n v="0"/>
    <n v="1"/>
  </r>
  <r>
    <s v="TXN003496"/>
    <n v="22145.22"/>
    <n v="22145.22"/>
    <s v="SUCCESS"/>
    <s v="SUCCESS"/>
    <n v="1"/>
    <s v="found"/>
    <s v="Not Duplicate"/>
    <s v="match"/>
    <s v="match"/>
    <n v="0"/>
    <d v="2026-03-01T00:00:00"/>
    <n v="1"/>
    <s v="Within SLA"/>
    <x v="0"/>
    <n v="0"/>
    <n v="0"/>
    <n v="0"/>
    <n v="0"/>
    <n v="0"/>
  </r>
  <r>
    <s v="TXN003497"/>
    <n v="2078.79"/>
    <n v="2078.79"/>
    <s v="SUCCESS"/>
    <s v="SUCCESS"/>
    <n v="1"/>
    <s v="found"/>
    <s v="Not Duplicate"/>
    <s v="match"/>
    <s v="match"/>
    <n v="0"/>
    <d v="2026-02-04T00:00:00"/>
    <n v="0"/>
    <s v="Within SLA"/>
    <x v="0"/>
    <n v="0"/>
    <n v="0"/>
    <n v="0"/>
    <n v="0"/>
    <n v="0"/>
  </r>
  <r>
    <s v="TXN003498"/>
    <n v="41266.589999999997"/>
    <n v="41266.589999999997"/>
    <s v="SUCCESS"/>
    <s v="SUCCESS"/>
    <n v="1"/>
    <s v="found"/>
    <s v="Not Duplicate"/>
    <s v="match"/>
    <s v="match"/>
    <n v="0"/>
    <d v="2026-01-04T00:00:00"/>
    <n v="3"/>
    <s v="SLA Breached"/>
    <x v="2"/>
    <n v="0"/>
    <n v="0"/>
    <n v="0"/>
    <n v="0"/>
    <n v="1"/>
  </r>
  <r>
    <s v="TXN003499"/>
    <n v="10424.74"/>
    <n v="10424.74"/>
    <s v="SUCCESS"/>
    <s v="SUCCESS"/>
    <n v="1"/>
    <s v="found"/>
    <s v="Not Duplicate"/>
    <s v="match"/>
    <s v="match"/>
    <n v="0"/>
    <d v="2026-02-06T00:00:00"/>
    <n v="0"/>
    <s v="Within SLA"/>
    <x v="2"/>
    <n v="0"/>
    <n v="0"/>
    <n v="0"/>
    <n v="0"/>
    <n v="0"/>
  </r>
  <r>
    <s v="TXN003500"/>
    <n v="3605.29"/>
    <n v="3605.29"/>
    <s v="SUCCESS"/>
    <s v="SUCCESS"/>
    <n v="1"/>
    <s v="found"/>
    <s v="Not Duplicate"/>
    <s v="match"/>
    <s v="match"/>
    <n v="0"/>
    <d v="2026-02-09T00:00:00"/>
    <n v="1"/>
    <s v="Within SLA"/>
    <x v="3"/>
    <n v="0"/>
    <n v="0"/>
    <n v="0"/>
    <n v="0"/>
    <n v="0"/>
  </r>
  <r>
    <s v="TXN003501"/>
    <n v="4629.62"/>
    <n v="4629.62"/>
    <s v="SUCCESS"/>
    <s v="SUCCESS"/>
    <n v="1"/>
    <s v="found"/>
    <s v="Not Duplicate"/>
    <s v="match"/>
    <s v="match"/>
    <n v="0"/>
    <d v="2026-03-24T00:00:00"/>
    <n v="3"/>
    <s v="SLA Breached"/>
    <x v="1"/>
    <n v="0"/>
    <n v="0"/>
    <n v="0"/>
    <n v="0"/>
    <n v="1"/>
  </r>
  <r>
    <s v="TXN003502"/>
    <n v="997.58"/>
    <n v="997.58"/>
    <s v="REVERSED"/>
    <s v="REVERSED"/>
    <n v="1"/>
    <s v="found"/>
    <s v="Not Duplicate"/>
    <s v="match"/>
    <s v="match"/>
    <n v="0"/>
    <d v="2026-03-30T00:00:00"/>
    <n v="3"/>
    <s v="SLA Breached"/>
    <x v="0"/>
    <n v="0"/>
    <n v="0"/>
    <n v="0"/>
    <n v="0"/>
    <n v="1"/>
  </r>
  <r>
    <s v="TXN003503"/>
    <n v="6970.76"/>
    <n v="6970.76"/>
    <s v="SUCCESS"/>
    <s v="SUCCESS"/>
    <n v="1"/>
    <s v="found"/>
    <s v="Not Duplicate"/>
    <s v="match"/>
    <s v="match"/>
    <n v="0"/>
    <d v="2026-03-19T00:00:00"/>
    <n v="0"/>
    <s v="Within SLA"/>
    <x v="0"/>
    <n v="0"/>
    <n v="0"/>
    <n v="0"/>
    <n v="0"/>
    <n v="0"/>
  </r>
  <r>
    <s v="TXN003504"/>
    <n v="2836.18"/>
    <n v="2836.18"/>
    <s v="FAILED"/>
    <s v="FAILED"/>
    <n v="1"/>
    <s v="found"/>
    <s v="Not Duplicate"/>
    <s v="match"/>
    <s v="match"/>
    <n v="0"/>
    <d v="2026-01-16T00:00:00"/>
    <n v="2"/>
    <s v="Within SLA"/>
    <x v="3"/>
    <n v="0"/>
    <n v="0"/>
    <n v="0"/>
    <n v="0"/>
    <n v="0"/>
  </r>
  <r>
    <s v="TXN003505"/>
    <n v="12025.5"/>
    <n v="12025.5"/>
    <s v="SUCCESS"/>
    <s v="SUCCESS"/>
    <n v="1"/>
    <s v="found"/>
    <s v="Not Duplicate"/>
    <s v="match"/>
    <s v="match"/>
    <n v="0"/>
    <d v="2026-02-20T00:00:00"/>
    <n v="1"/>
    <s v="Within SLA"/>
    <x v="0"/>
    <n v="0"/>
    <n v="0"/>
    <n v="0"/>
    <n v="0"/>
    <n v="0"/>
  </r>
  <r>
    <s v="TXN003506"/>
    <n v="2818.72"/>
    <n v="2818.72"/>
    <s v="SUCCESS"/>
    <s v="SUCCESS"/>
    <n v="1"/>
    <s v="found"/>
    <s v="Not Duplicate"/>
    <s v="match"/>
    <s v="match"/>
    <n v="0"/>
    <d v="2026-02-19T00:00:00"/>
    <n v="1"/>
    <s v="Within SLA"/>
    <x v="0"/>
    <n v="0"/>
    <n v="0"/>
    <n v="0"/>
    <n v="0"/>
    <n v="0"/>
  </r>
  <r>
    <s v="TXN003507"/>
    <n v="30338.75"/>
    <n v="30338.75"/>
    <s v="SUCCESS"/>
    <s v="FAILED"/>
    <n v="1"/>
    <s v="found"/>
    <s v="Not Duplicate"/>
    <s v="match"/>
    <s v="mismatch"/>
    <n v="0"/>
    <d v="2026-03-08T00:00:00"/>
    <n v="1"/>
    <s v="Within SLA"/>
    <x v="0"/>
    <n v="0"/>
    <n v="0"/>
    <n v="0"/>
    <n v="1"/>
    <n v="0"/>
  </r>
  <r>
    <s v="TXN003508"/>
    <n v="5644.18"/>
    <n v="5644.18"/>
    <s v="SUCCESS"/>
    <s v="SUCCESS"/>
    <n v="1"/>
    <s v="found"/>
    <s v="Not Duplicate"/>
    <s v="match"/>
    <s v="match"/>
    <n v="0"/>
    <d v="2026-01-20T00:00:00"/>
    <n v="3"/>
    <s v="SLA Breached"/>
    <x v="0"/>
    <n v="0"/>
    <n v="0"/>
    <n v="0"/>
    <n v="0"/>
    <n v="1"/>
  </r>
  <r>
    <s v="TXN003509"/>
    <n v="8358.23"/>
    <n v="8358.23"/>
    <s v="SUCCESS"/>
    <s v="SUCCESS"/>
    <n v="1"/>
    <s v="found"/>
    <s v="Not Duplicate"/>
    <s v="match"/>
    <s v="match"/>
    <n v="0"/>
    <d v="2026-03-28T00:00:00"/>
    <n v="1"/>
    <s v="Within SLA"/>
    <x v="3"/>
    <n v="0"/>
    <n v="0"/>
    <n v="0"/>
    <n v="0"/>
    <n v="0"/>
  </r>
  <r>
    <s v="TXN003510"/>
    <n v="11752.4"/>
    <n v="11752.4"/>
    <s v="SUCCESS"/>
    <s v="SUCCESS"/>
    <n v="1"/>
    <s v="found"/>
    <s v="Not Duplicate"/>
    <s v="match"/>
    <s v="match"/>
    <n v="0"/>
    <d v="2026-01-10T00:00:00"/>
    <n v="3"/>
    <s v="SLA Breached"/>
    <x v="0"/>
    <n v="0"/>
    <n v="0"/>
    <n v="0"/>
    <n v="0"/>
    <n v="1"/>
  </r>
  <r>
    <s v="TXN003511"/>
    <n v="71114.070000000007"/>
    <n v="71114.070000000007"/>
    <s v="SUCCESS"/>
    <s v="SUCCESS"/>
    <n v="1"/>
    <s v="found"/>
    <s v="Not Duplicate"/>
    <s v="match"/>
    <s v="match"/>
    <n v="0"/>
    <d v="2026-01-27T00:00:00"/>
    <n v="1"/>
    <s v="Within SLA"/>
    <x v="0"/>
    <n v="0"/>
    <n v="0"/>
    <n v="0"/>
    <n v="0"/>
    <n v="0"/>
  </r>
  <r>
    <s v="TXN003512"/>
    <n v="9696.7900000000009"/>
    <n v="9696.7900000000009"/>
    <s v="SUCCESS"/>
    <s v="SUCCESS"/>
    <n v="1"/>
    <s v="found"/>
    <s v="Not Duplicate"/>
    <s v="match"/>
    <s v="match"/>
    <n v="0"/>
    <d v="2026-02-19T00:00:00"/>
    <n v="3"/>
    <s v="SLA Breached"/>
    <x v="1"/>
    <n v="0"/>
    <n v="0"/>
    <n v="0"/>
    <n v="0"/>
    <n v="1"/>
  </r>
  <r>
    <s v="TXN003513"/>
    <n v="3983.85"/>
    <n v="3983.85"/>
    <s v="SUCCESS"/>
    <s v="SUCCESS"/>
    <n v="1"/>
    <s v="found"/>
    <s v="Not Duplicate"/>
    <s v="match"/>
    <s v="match"/>
    <n v="0"/>
    <d v="2026-03-19T00:00:00"/>
    <n v="0"/>
    <s v="Within SLA"/>
    <x v="0"/>
    <n v="0"/>
    <n v="0"/>
    <n v="0"/>
    <n v="0"/>
    <n v="0"/>
  </r>
  <r>
    <s v="TXN003514"/>
    <n v="1319.3"/>
    <n v="1319.3"/>
    <s v="SUCCESS"/>
    <s v="SUCCESS"/>
    <n v="1"/>
    <s v="found"/>
    <s v="Not Duplicate"/>
    <s v="match"/>
    <s v="match"/>
    <n v="0"/>
    <d v="2026-01-26T00:00:00"/>
    <n v="3"/>
    <s v="SLA Breached"/>
    <x v="0"/>
    <n v="0"/>
    <n v="0"/>
    <n v="0"/>
    <n v="0"/>
    <n v="1"/>
  </r>
  <r>
    <s v="TXN003515"/>
    <n v="5330.61"/>
    <n v="5330.61"/>
    <s v="SUCCESS"/>
    <s v="SUCCESS"/>
    <n v="1"/>
    <s v="found"/>
    <s v="Not Duplicate"/>
    <s v="match"/>
    <s v="match"/>
    <n v="0"/>
    <d v="2026-02-28T00:00:00"/>
    <n v="2"/>
    <s v="Within SLA"/>
    <x v="0"/>
    <n v="0"/>
    <n v="0"/>
    <n v="0"/>
    <n v="0"/>
    <n v="0"/>
  </r>
  <r>
    <s v="TXN003516"/>
    <n v="2377.98"/>
    <n v="2377.98"/>
    <s v="SUCCESS"/>
    <s v="SUCCESS"/>
    <n v="1"/>
    <s v="found"/>
    <s v="Not Duplicate"/>
    <s v="match"/>
    <s v="match"/>
    <n v="0"/>
    <d v="2026-02-25T00:00:00"/>
    <n v="1"/>
    <s v="Within SLA"/>
    <x v="3"/>
    <n v="0"/>
    <n v="0"/>
    <n v="0"/>
    <n v="0"/>
    <n v="0"/>
  </r>
  <r>
    <s v="TXN003517"/>
    <n v="3330.54"/>
    <n v="3330.54"/>
    <s v="SUCCESS"/>
    <s v="SUCCESS"/>
    <n v="1"/>
    <s v="found"/>
    <s v="Not Duplicate"/>
    <s v="match"/>
    <s v="match"/>
    <n v="0"/>
    <d v="2026-02-24T00:00:00"/>
    <n v="0"/>
    <s v="Within SLA"/>
    <x v="0"/>
    <n v="0"/>
    <n v="0"/>
    <n v="0"/>
    <n v="0"/>
    <n v="0"/>
  </r>
  <r>
    <s v="TXN003518"/>
    <n v="2325.3200000000002"/>
    <n v="2325.3200000000002"/>
    <s v="SUCCESS"/>
    <s v="SUCCESS"/>
    <n v="1"/>
    <s v="found"/>
    <s v="Not Duplicate"/>
    <s v="match"/>
    <s v="match"/>
    <n v="0"/>
    <d v="2026-02-12T00:00:00"/>
    <n v="1"/>
    <s v="Within SLA"/>
    <x v="2"/>
    <n v="0"/>
    <n v="0"/>
    <n v="0"/>
    <n v="0"/>
    <n v="0"/>
  </r>
  <r>
    <s v="TXN003519"/>
    <n v="8581.27"/>
    <n v="8581.27"/>
    <s v="SUCCESS"/>
    <s v="SUCCESS"/>
    <n v="1"/>
    <s v="found"/>
    <s v="Not Duplicate"/>
    <s v="match"/>
    <s v="match"/>
    <n v="0"/>
    <d v="2026-03-27T00:00:00"/>
    <n v="0"/>
    <s v="Within SLA"/>
    <x v="0"/>
    <n v="0"/>
    <n v="0"/>
    <n v="0"/>
    <n v="0"/>
    <n v="0"/>
  </r>
  <r>
    <s v="TXN003520"/>
    <n v="2035.18"/>
    <n v="2035.18"/>
    <s v="SUCCESS"/>
    <s v="SUCCESS"/>
    <n v="1"/>
    <s v="found"/>
    <s v="Not Duplicate"/>
    <s v="match"/>
    <s v="match"/>
    <n v="0"/>
    <d v="2026-03-07T00:00:00"/>
    <n v="3"/>
    <s v="SLA Breached"/>
    <x v="0"/>
    <n v="0"/>
    <n v="0"/>
    <n v="0"/>
    <n v="0"/>
    <n v="1"/>
  </r>
  <r>
    <s v="TXN003521"/>
    <n v="3648"/>
    <n v="3648"/>
    <s v="SUCCESS"/>
    <s v="SUCCESS"/>
    <n v="1"/>
    <s v="found"/>
    <s v="Not Duplicate"/>
    <s v="match"/>
    <s v="match"/>
    <n v="0"/>
    <d v="2026-01-23T00:00:00"/>
    <n v="3"/>
    <s v="SLA Breached"/>
    <x v="3"/>
    <n v="0"/>
    <n v="0"/>
    <n v="0"/>
    <n v="0"/>
    <n v="1"/>
  </r>
  <r>
    <s v="TXN003522"/>
    <n v="2187.5"/>
    <e v="#N/A"/>
    <s v="SUCCESS"/>
    <e v="#N/A"/>
    <n v="0"/>
    <s v="missing"/>
    <s v="Not Duplicate"/>
    <s v="not processed"/>
    <s v="not processed"/>
    <s v="missing"/>
    <s v="not processed"/>
    <s v="not processed"/>
    <s v="Not Processed"/>
    <x v="4"/>
    <n v="1"/>
    <n v="0"/>
    <n v="0"/>
    <n v="0"/>
    <n v="0"/>
  </r>
  <r>
    <s v="TXN003523"/>
    <n v="2997.06"/>
    <n v="2997.06"/>
    <s v="SUCCESS"/>
    <s v="SUCCESS"/>
    <n v="1"/>
    <s v="found"/>
    <s v="Not Duplicate"/>
    <s v="match"/>
    <s v="match"/>
    <n v="0"/>
    <d v="2026-01-25T00:00:00"/>
    <n v="2"/>
    <s v="Within SLA"/>
    <x v="0"/>
    <n v="0"/>
    <n v="0"/>
    <n v="0"/>
    <n v="0"/>
    <n v="0"/>
  </r>
  <r>
    <s v="TXN003524"/>
    <n v="2867.44"/>
    <n v="2867.44"/>
    <s v="SUCCESS"/>
    <s v="SUCCESS"/>
    <n v="1"/>
    <s v="found"/>
    <s v="Not Duplicate"/>
    <s v="match"/>
    <s v="match"/>
    <n v="0"/>
    <d v="2026-02-10T00:00:00"/>
    <n v="1"/>
    <s v="Within SLA"/>
    <x v="0"/>
    <n v="0"/>
    <n v="0"/>
    <n v="0"/>
    <n v="0"/>
    <n v="0"/>
  </r>
  <r>
    <s v="TXN003525"/>
    <n v="2691.56"/>
    <n v="2691.56"/>
    <s v="SUCCESS"/>
    <s v="SUCCESS"/>
    <n v="1"/>
    <s v="found"/>
    <s v="Not Duplicate"/>
    <s v="match"/>
    <s v="match"/>
    <n v="0"/>
    <d v="2026-02-27T00:00:00"/>
    <n v="3"/>
    <s v="SLA Breached"/>
    <x v="0"/>
    <n v="0"/>
    <n v="0"/>
    <n v="0"/>
    <n v="0"/>
    <n v="1"/>
  </r>
  <r>
    <s v="TXN003526"/>
    <n v="23175.86"/>
    <n v="23175.86"/>
    <s v="SUCCESS"/>
    <s v="SUCCESS"/>
    <n v="1"/>
    <s v="found"/>
    <s v="Not Duplicate"/>
    <s v="match"/>
    <s v="match"/>
    <n v="0"/>
    <d v="2026-03-20T00:00:00"/>
    <n v="0"/>
    <s v="Within SLA"/>
    <x v="1"/>
    <n v="0"/>
    <n v="0"/>
    <n v="0"/>
    <n v="0"/>
    <n v="0"/>
  </r>
  <r>
    <s v="TXN003527"/>
    <n v="4790.54"/>
    <n v="4790.54"/>
    <s v="FAILED"/>
    <s v="FAILED"/>
    <n v="1"/>
    <s v="found"/>
    <s v="Not Duplicate"/>
    <s v="match"/>
    <s v="match"/>
    <n v="0"/>
    <d v="2026-01-07T00:00:00"/>
    <n v="0"/>
    <s v="Within SLA"/>
    <x v="0"/>
    <n v="0"/>
    <n v="0"/>
    <n v="0"/>
    <n v="0"/>
    <n v="0"/>
  </r>
  <r>
    <s v="TXN003528"/>
    <n v="53145.36"/>
    <n v="53145.36"/>
    <s v="SUCCESS"/>
    <s v="SUCCESS"/>
    <n v="1"/>
    <s v="found"/>
    <s v="Not Duplicate"/>
    <s v="match"/>
    <s v="match"/>
    <n v="0"/>
    <d v="2026-02-10T00:00:00"/>
    <n v="1"/>
    <s v="Within SLA"/>
    <x v="2"/>
    <n v="0"/>
    <n v="0"/>
    <n v="0"/>
    <n v="0"/>
    <n v="0"/>
  </r>
  <r>
    <s v="TXN003529"/>
    <n v="5881.9"/>
    <n v="5881.9"/>
    <s v="FAILED"/>
    <s v="FAILED"/>
    <n v="1"/>
    <s v="found"/>
    <s v="Not Duplicate"/>
    <s v="match"/>
    <s v="match"/>
    <n v="0"/>
    <d v="2026-03-10T00:00:00"/>
    <n v="3"/>
    <s v="SLA Breached"/>
    <x v="3"/>
    <n v="0"/>
    <n v="0"/>
    <n v="0"/>
    <n v="0"/>
    <n v="1"/>
  </r>
  <r>
    <s v="TXN003530"/>
    <n v="5606.58"/>
    <n v="5606.58"/>
    <s v="SUCCESS"/>
    <s v="SUCCESS"/>
    <n v="1"/>
    <s v="found"/>
    <s v="Not Duplicate"/>
    <s v="match"/>
    <s v="match"/>
    <n v="0"/>
    <d v="2026-03-24T00:00:00"/>
    <n v="3"/>
    <s v="SLA Breached"/>
    <x v="2"/>
    <n v="0"/>
    <n v="0"/>
    <n v="0"/>
    <n v="0"/>
    <n v="1"/>
  </r>
  <r>
    <s v="TXN003531"/>
    <n v="6872.29"/>
    <n v="6872.29"/>
    <s v="SUCCESS"/>
    <s v="SUCCESS"/>
    <n v="1"/>
    <s v="found"/>
    <s v="Not Duplicate"/>
    <s v="match"/>
    <s v="match"/>
    <n v="0"/>
    <d v="2026-03-12T00:00:00"/>
    <n v="3"/>
    <s v="SLA Breached"/>
    <x v="2"/>
    <n v="0"/>
    <n v="0"/>
    <n v="0"/>
    <n v="0"/>
    <n v="1"/>
  </r>
  <r>
    <s v="TXN003532"/>
    <n v="11245.66"/>
    <n v="11245.66"/>
    <s v="SUCCESS"/>
    <s v="SUCCESS"/>
    <n v="1"/>
    <s v="found"/>
    <s v="Not Duplicate"/>
    <s v="match"/>
    <s v="match"/>
    <n v="0"/>
    <d v="2026-02-02T00:00:00"/>
    <n v="3"/>
    <s v="SLA Breached"/>
    <x v="0"/>
    <n v="0"/>
    <n v="0"/>
    <n v="0"/>
    <n v="0"/>
    <n v="1"/>
  </r>
  <r>
    <s v="TXN003533"/>
    <n v="3863.59"/>
    <n v="3863.59"/>
    <s v="SUCCESS"/>
    <s v="SUCCESS"/>
    <n v="1"/>
    <s v="found"/>
    <s v="Not Duplicate"/>
    <s v="match"/>
    <s v="match"/>
    <n v="0"/>
    <d v="2026-03-04T00:00:00"/>
    <n v="5"/>
    <s v="SLA Breached"/>
    <x v="0"/>
    <n v="0"/>
    <n v="0"/>
    <n v="0"/>
    <n v="0"/>
    <n v="1"/>
  </r>
  <r>
    <s v="TXN003534"/>
    <n v="1299.69"/>
    <n v="1299.69"/>
    <s v="SUCCESS"/>
    <s v="SUCCESS"/>
    <n v="1"/>
    <s v="found"/>
    <s v="Not Duplicate"/>
    <s v="match"/>
    <s v="match"/>
    <n v="0"/>
    <d v="2026-03-31T00:00:00"/>
    <n v="0"/>
    <s v="Within SLA"/>
    <x v="0"/>
    <n v="0"/>
    <n v="0"/>
    <n v="0"/>
    <n v="0"/>
    <n v="0"/>
  </r>
  <r>
    <s v="TXN003535"/>
    <n v="5820.3"/>
    <n v="5820.3"/>
    <s v="SUCCESS"/>
    <s v="SUCCESS"/>
    <n v="1"/>
    <s v="found"/>
    <s v="Not Duplicate"/>
    <s v="match"/>
    <s v="match"/>
    <n v="0"/>
    <d v="2026-01-31T00:00:00"/>
    <n v="3"/>
    <s v="SLA Breached"/>
    <x v="3"/>
    <n v="0"/>
    <n v="0"/>
    <n v="0"/>
    <n v="0"/>
    <n v="1"/>
  </r>
  <r>
    <s v="TXN003536"/>
    <n v="3885.48"/>
    <n v="3885.48"/>
    <s v="SUCCESS"/>
    <s v="SUCCESS"/>
    <n v="1"/>
    <s v="found"/>
    <s v="Not Duplicate"/>
    <s v="match"/>
    <s v="match"/>
    <n v="0"/>
    <d v="2026-03-03T00:00:00"/>
    <n v="1"/>
    <s v="Within SLA"/>
    <x v="0"/>
    <n v="0"/>
    <n v="0"/>
    <n v="0"/>
    <n v="0"/>
    <n v="0"/>
  </r>
  <r>
    <s v="TXN003537"/>
    <n v="1245.56"/>
    <n v="1245.56"/>
    <s v="SUCCESS"/>
    <s v="SUCCESS"/>
    <n v="1"/>
    <s v="found"/>
    <s v="Not Duplicate"/>
    <s v="match"/>
    <s v="match"/>
    <n v="0"/>
    <d v="2026-02-17T00:00:00"/>
    <n v="0"/>
    <s v="Within SLA"/>
    <x v="1"/>
    <n v="0"/>
    <n v="0"/>
    <n v="0"/>
    <n v="0"/>
    <n v="0"/>
  </r>
  <r>
    <s v="TXN003538"/>
    <n v="8610.0300000000007"/>
    <n v="8610.0300000000007"/>
    <s v="SUCCESS"/>
    <s v="SUCCESS"/>
    <n v="1"/>
    <s v="found"/>
    <s v="Not Duplicate"/>
    <s v="match"/>
    <s v="match"/>
    <n v="0"/>
    <d v="2026-02-27T00:00:00"/>
    <n v="0"/>
    <s v="Within SLA"/>
    <x v="1"/>
    <n v="0"/>
    <n v="0"/>
    <n v="0"/>
    <n v="0"/>
    <n v="0"/>
  </r>
  <r>
    <s v="TXN003539"/>
    <n v="1537.54"/>
    <n v="1537.54"/>
    <s v="SUCCESS"/>
    <s v="SUCCESS"/>
    <n v="1"/>
    <s v="found"/>
    <s v="Not Duplicate"/>
    <s v="match"/>
    <s v="match"/>
    <n v="0"/>
    <d v="2026-03-29T00:00:00"/>
    <n v="3"/>
    <s v="SLA Breached"/>
    <x v="0"/>
    <n v="0"/>
    <n v="0"/>
    <n v="0"/>
    <n v="0"/>
    <n v="1"/>
  </r>
  <r>
    <s v="TXN003540"/>
    <n v="2158.02"/>
    <n v="2158.02"/>
    <s v="SUCCESS"/>
    <s v="SUCCESS"/>
    <n v="1"/>
    <s v="found"/>
    <s v="Not Duplicate"/>
    <s v="match"/>
    <s v="match"/>
    <n v="0"/>
    <d v="2026-01-24T00:00:00"/>
    <n v="0"/>
    <s v="Within SLA"/>
    <x v="0"/>
    <n v="0"/>
    <n v="0"/>
    <n v="0"/>
    <n v="0"/>
    <n v="0"/>
  </r>
  <r>
    <s v="TXN003541"/>
    <n v="7347.49"/>
    <n v="7347.49"/>
    <s v="SUCCESS"/>
    <s v="SUCCESS"/>
    <n v="1"/>
    <s v="found"/>
    <s v="Not Duplicate"/>
    <s v="match"/>
    <s v="match"/>
    <n v="0"/>
    <d v="2026-03-22T00:00:00"/>
    <n v="3"/>
    <s v="SLA Breached"/>
    <x v="0"/>
    <n v="0"/>
    <n v="0"/>
    <n v="0"/>
    <n v="0"/>
    <n v="1"/>
  </r>
  <r>
    <s v="TXN003542"/>
    <n v="1985.33"/>
    <n v="1985.33"/>
    <s v="SUCCESS"/>
    <s v="SUCCESS"/>
    <n v="1"/>
    <s v="found"/>
    <s v="Not Duplicate"/>
    <s v="match"/>
    <s v="match"/>
    <n v="0"/>
    <d v="2026-01-30T00:00:00"/>
    <n v="3"/>
    <s v="SLA Breached"/>
    <x v="0"/>
    <n v="0"/>
    <n v="0"/>
    <n v="0"/>
    <n v="0"/>
    <n v="1"/>
  </r>
  <r>
    <s v="TXN003543"/>
    <n v="5584.8"/>
    <n v="5584.8"/>
    <s v="SUCCESS"/>
    <s v="SUCCESS"/>
    <n v="1"/>
    <s v="found"/>
    <s v="Not Duplicate"/>
    <s v="match"/>
    <s v="match"/>
    <n v="0"/>
    <d v="2026-03-13T00:00:00"/>
    <n v="5"/>
    <s v="SLA Breached"/>
    <x v="2"/>
    <n v="0"/>
    <n v="0"/>
    <n v="0"/>
    <n v="0"/>
    <n v="1"/>
  </r>
  <r>
    <s v="TXN003544"/>
    <n v="4506.7700000000004"/>
    <n v="4506.7700000000004"/>
    <s v="SUCCESS"/>
    <s v="SUCCESS"/>
    <n v="1"/>
    <s v="found"/>
    <s v="Not Duplicate"/>
    <s v="match"/>
    <s v="match"/>
    <n v="0"/>
    <d v="2026-01-17T00:00:00"/>
    <n v="2"/>
    <s v="Within SLA"/>
    <x v="1"/>
    <n v="0"/>
    <n v="0"/>
    <n v="0"/>
    <n v="0"/>
    <n v="0"/>
  </r>
  <r>
    <s v="TXN003545"/>
    <n v="21035.73"/>
    <n v="21035.73"/>
    <s v="SUCCESS"/>
    <s v="SUCCESS"/>
    <n v="1"/>
    <s v="found"/>
    <s v="Not Duplicate"/>
    <s v="match"/>
    <s v="match"/>
    <n v="0"/>
    <d v="2026-01-27T00:00:00"/>
    <n v="0"/>
    <s v="Within SLA"/>
    <x v="3"/>
    <n v="0"/>
    <n v="0"/>
    <n v="0"/>
    <n v="0"/>
    <n v="0"/>
  </r>
  <r>
    <s v="TXN003546"/>
    <n v="9864.31"/>
    <n v="9864.31"/>
    <s v="SUCCESS"/>
    <s v="SUCCESS"/>
    <n v="1"/>
    <s v="found"/>
    <s v="Not Duplicate"/>
    <s v="match"/>
    <s v="match"/>
    <n v="0"/>
    <d v="2026-02-04T00:00:00"/>
    <n v="3"/>
    <s v="SLA Breached"/>
    <x v="0"/>
    <n v="0"/>
    <n v="0"/>
    <n v="0"/>
    <n v="0"/>
    <n v="1"/>
  </r>
  <r>
    <s v="TXN003547"/>
    <n v="4003.38"/>
    <e v="#N/A"/>
    <s v="SUCCESS"/>
    <e v="#N/A"/>
    <n v="0"/>
    <s v="missing"/>
    <s v="Not Duplicate"/>
    <s v="not processed"/>
    <s v="not processed"/>
    <s v="missing"/>
    <s v="not processed"/>
    <s v="not processed"/>
    <s v="Not Processed"/>
    <x v="0"/>
    <n v="1"/>
    <n v="0"/>
    <n v="0"/>
    <n v="0"/>
    <n v="0"/>
  </r>
  <r>
    <s v="TXN003548"/>
    <n v="3658.81"/>
    <n v="3658.81"/>
    <s v="SUCCESS"/>
    <s v="SUCCESS"/>
    <n v="1"/>
    <s v="found"/>
    <s v="Not Duplicate"/>
    <s v="match"/>
    <s v="match"/>
    <n v="0"/>
    <d v="2026-03-21T00:00:00"/>
    <n v="0"/>
    <s v="Within SLA"/>
    <x v="3"/>
    <n v="0"/>
    <n v="0"/>
    <n v="0"/>
    <n v="0"/>
    <n v="0"/>
  </r>
  <r>
    <s v="TXN003549"/>
    <n v="839.2"/>
    <n v="839.2"/>
    <s v="SUCCESS"/>
    <s v="SUCCESS"/>
    <n v="1"/>
    <s v="found"/>
    <s v="Not Duplicate"/>
    <s v="match"/>
    <s v="match"/>
    <n v="0"/>
    <d v="2026-03-07T00:00:00"/>
    <n v="0"/>
    <s v="Within SLA"/>
    <x v="1"/>
    <n v="0"/>
    <n v="0"/>
    <n v="0"/>
    <n v="0"/>
    <n v="0"/>
  </r>
  <r>
    <s v="TXN003550"/>
    <n v="1521.2"/>
    <n v="1521.2"/>
    <s v="SUCCESS"/>
    <s v="SUCCESS"/>
    <n v="1"/>
    <s v="found"/>
    <s v="Not Duplicate"/>
    <s v="match"/>
    <s v="match"/>
    <n v="0"/>
    <d v="2026-03-10T00:00:00"/>
    <n v="1"/>
    <s v="Within SLA"/>
    <x v="3"/>
    <n v="0"/>
    <n v="0"/>
    <n v="0"/>
    <n v="0"/>
    <n v="0"/>
  </r>
  <r>
    <s v="TXN003551"/>
    <n v="263.73"/>
    <n v="263.73"/>
    <s v="SUCCESS"/>
    <s v="SUCCESS"/>
    <n v="1"/>
    <s v="found"/>
    <s v="Not Duplicate"/>
    <s v="match"/>
    <s v="match"/>
    <n v="0"/>
    <d v="2026-01-18T00:00:00"/>
    <n v="0"/>
    <s v="Within SLA"/>
    <x v="0"/>
    <n v="0"/>
    <n v="0"/>
    <n v="0"/>
    <n v="0"/>
    <n v="0"/>
  </r>
  <r>
    <s v="TXN003552"/>
    <n v="3418.98"/>
    <n v="3418.98"/>
    <s v="SUCCESS"/>
    <s v="SUCCESS"/>
    <n v="1"/>
    <s v="found"/>
    <s v="Not Duplicate"/>
    <s v="match"/>
    <s v="match"/>
    <n v="0"/>
    <d v="2026-01-10T00:00:00"/>
    <n v="2"/>
    <s v="Within SLA"/>
    <x v="1"/>
    <n v="0"/>
    <n v="0"/>
    <n v="0"/>
    <n v="0"/>
    <n v="0"/>
  </r>
  <r>
    <s v="TXN003553"/>
    <n v="3942.78"/>
    <n v="3942.78"/>
    <s v="SUCCESS"/>
    <s v="SUCCESS"/>
    <n v="1"/>
    <s v="found"/>
    <s v="Not Duplicate"/>
    <s v="match"/>
    <s v="match"/>
    <n v="0"/>
    <d v="2026-01-28T00:00:00"/>
    <n v="2"/>
    <s v="Within SLA"/>
    <x v="0"/>
    <n v="0"/>
    <n v="0"/>
    <n v="0"/>
    <n v="0"/>
    <n v="0"/>
  </r>
  <r>
    <s v="TXN003554"/>
    <n v="21744.32"/>
    <e v="#N/A"/>
    <s v="SUCCESS"/>
    <e v="#N/A"/>
    <n v="0"/>
    <s v="missing"/>
    <s v="Not Duplicate"/>
    <s v="not processed"/>
    <s v="not processed"/>
    <s v="missing"/>
    <s v="not processed"/>
    <s v="not processed"/>
    <s v="Not Processed"/>
    <x v="0"/>
    <n v="1"/>
    <n v="0"/>
    <n v="0"/>
    <n v="0"/>
    <n v="0"/>
  </r>
  <r>
    <s v="TXN003555"/>
    <n v="12145.94"/>
    <n v="12145.94"/>
    <s v="SUCCESS"/>
    <s v="SUCCESS"/>
    <n v="1"/>
    <s v="found"/>
    <s v="Not Duplicate"/>
    <s v="match"/>
    <s v="match"/>
    <n v="0"/>
    <d v="2026-03-03T00:00:00"/>
    <n v="1"/>
    <s v="Within SLA"/>
    <x v="0"/>
    <n v="0"/>
    <n v="0"/>
    <n v="0"/>
    <n v="0"/>
    <n v="0"/>
  </r>
  <r>
    <s v="TXN003556"/>
    <n v="557.1"/>
    <n v="557.1"/>
    <s v="SUCCESS"/>
    <s v="SUCCESS"/>
    <n v="1"/>
    <s v="found"/>
    <s v="Not Duplicate"/>
    <s v="match"/>
    <s v="match"/>
    <n v="0"/>
    <d v="2026-01-02T00:00:00"/>
    <n v="1"/>
    <s v="Within SLA"/>
    <x v="0"/>
    <n v="0"/>
    <n v="0"/>
    <n v="0"/>
    <n v="0"/>
    <n v="0"/>
  </r>
  <r>
    <s v="TXN003557"/>
    <n v="2297.7399999999998"/>
    <n v="2297.7399999999998"/>
    <s v="SUCCESS"/>
    <s v="SUCCESS"/>
    <n v="1"/>
    <s v="found"/>
    <s v="Not Duplicate"/>
    <s v="match"/>
    <s v="match"/>
    <n v="0"/>
    <d v="2026-02-05T00:00:00"/>
    <n v="2"/>
    <s v="Within SLA"/>
    <x v="2"/>
    <n v="0"/>
    <n v="0"/>
    <n v="0"/>
    <n v="0"/>
    <n v="0"/>
  </r>
  <r>
    <s v="TXN003558"/>
    <n v="10604.04"/>
    <n v="10604.04"/>
    <s v="SUCCESS"/>
    <s v="SUCCESS"/>
    <n v="1"/>
    <s v="found"/>
    <s v="Not Duplicate"/>
    <s v="match"/>
    <s v="match"/>
    <n v="0"/>
    <d v="2026-02-20T00:00:00"/>
    <n v="2"/>
    <s v="Within SLA"/>
    <x v="0"/>
    <n v="0"/>
    <n v="0"/>
    <n v="0"/>
    <n v="0"/>
    <n v="0"/>
  </r>
  <r>
    <s v="TXN003559"/>
    <n v="12422.78"/>
    <n v="12422.78"/>
    <s v="SUCCESS"/>
    <s v="SUCCESS"/>
    <n v="1"/>
    <s v="found"/>
    <s v="Not Duplicate"/>
    <s v="match"/>
    <s v="match"/>
    <n v="0"/>
    <d v="2026-02-02T00:00:00"/>
    <n v="3"/>
    <s v="SLA Breached"/>
    <x v="0"/>
    <n v="0"/>
    <n v="0"/>
    <n v="0"/>
    <n v="0"/>
    <n v="1"/>
  </r>
  <r>
    <s v="TXN003560"/>
    <n v="236.23"/>
    <n v="236.23"/>
    <s v="SUCCESS"/>
    <s v="SUCCESS"/>
    <n v="1"/>
    <s v="found"/>
    <s v="Not Duplicate"/>
    <s v="match"/>
    <s v="match"/>
    <n v="0"/>
    <d v="2026-02-15T00:00:00"/>
    <n v="0"/>
    <s v="Within SLA"/>
    <x v="3"/>
    <n v="0"/>
    <n v="0"/>
    <n v="0"/>
    <n v="0"/>
    <n v="0"/>
  </r>
  <r>
    <s v="TXN003561"/>
    <n v="809.23"/>
    <n v="809.23"/>
    <s v="SUCCESS"/>
    <s v="SUCCESS"/>
    <n v="1"/>
    <s v="found"/>
    <s v="Not Duplicate"/>
    <s v="match"/>
    <s v="match"/>
    <n v="0"/>
    <d v="2026-02-09T00:00:00"/>
    <n v="5"/>
    <s v="SLA Breached"/>
    <x v="2"/>
    <n v="0"/>
    <n v="0"/>
    <n v="0"/>
    <n v="0"/>
    <n v="1"/>
  </r>
  <r>
    <s v="TXN003562"/>
    <n v="2683.3"/>
    <n v="2683.3"/>
    <s v="SUCCESS"/>
    <s v="SUCCESS"/>
    <n v="1"/>
    <s v="found"/>
    <s v="Not Duplicate"/>
    <s v="match"/>
    <s v="match"/>
    <n v="0"/>
    <d v="2026-02-05T00:00:00"/>
    <n v="1"/>
    <s v="Within SLA"/>
    <x v="2"/>
    <n v="0"/>
    <n v="0"/>
    <n v="0"/>
    <n v="0"/>
    <n v="0"/>
  </r>
  <r>
    <s v="TXN003563"/>
    <n v="7523.16"/>
    <n v="7523.16"/>
    <s v="SUCCESS"/>
    <s v="SUCCESS"/>
    <n v="1"/>
    <s v="found"/>
    <s v="Not Duplicate"/>
    <s v="match"/>
    <s v="match"/>
    <n v="0"/>
    <d v="2026-02-16T00:00:00"/>
    <n v="3"/>
    <s v="SLA Breached"/>
    <x v="2"/>
    <n v="0"/>
    <n v="0"/>
    <n v="0"/>
    <n v="0"/>
    <n v="1"/>
  </r>
  <r>
    <s v="TXN003564"/>
    <n v="1746.67"/>
    <n v="1746.67"/>
    <s v="SUCCESS"/>
    <s v="SUCCESS"/>
    <n v="1"/>
    <s v="found"/>
    <s v="Not Duplicate"/>
    <s v="match"/>
    <s v="match"/>
    <n v="0"/>
    <d v="2026-03-18T00:00:00"/>
    <n v="3"/>
    <s v="SLA Breached"/>
    <x v="2"/>
    <n v="0"/>
    <n v="0"/>
    <n v="0"/>
    <n v="0"/>
    <n v="1"/>
  </r>
  <r>
    <s v="TXN003565"/>
    <n v="4858.3"/>
    <n v="5829.96"/>
    <s v="SUCCESS"/>
    <s v="SUCCESS"/>
    <n v="1"/>
    <s v="found"/>
    <s v="Not Duplicate"/>
    <s v="mismatch"/>
    <s v="match"/>
    <n v="971.65999999999985"/>
    <d v="2026-02-15T00:00:00"/>
    <n v="1"/>
    <s v="Within SLA"/>
    <x v="0"/>
    <n v="0"/>
    <n v="0"/>
    <n v="1"/>
    <n v="0"/>
    <n v="0"/>
  </r>
  <r>
    <s v="TXN003566"/>
    <n v="22346.16"/>
    <n v="22346.16"/>
    <s v="SUCCESS"/>
    <s v="SUCCESS"/>
    <n v="1"/>
    <s v="found"/>
    <s v="Not Duplicate"/>
    <s v="match"/>
    <s v="match"/>
    <n v="0"/>
    <d v="2026-03-20T00:00:00"/>
    <n v="3"/>
    <s v="SLA Breached"/>
    <x v="0"/>
    <n v="0"/>
    <n v="0"/>
    <n v="0"/>
    <n v="0"/>
    <n v="1"/>
  </r>
  <r>
    <s v="TXN003567"/>
    <n v="5621.25"/>
    <n v="5621.25"/>
    <s v="SUCCESS"/>
    <s v="SUCCESS"/>
    <n v="1"/>
    <s v="found"/>
    <s v="Not Duplicate"/>
    <s v="match"/>
    <s v="match"/>
    <n v="0"/>
    <d v="2026-02-22T00:00:00"/>
    <n v="1"/>
    <s v="Within SLA"/>
    <x v="3"/>
    <n v="0"/>
    <n v="0"/>
    <n v="0"/>
    <n v="0"/>
    <n v="0"/>
  </r>
  <r>
    <s v="TXN003568"/>
    <n v="5826.98"/>
    <n v="5826.98"/>
    <s v="SUCCESS"/>
    <s v="SUCCESS"/>
    <n v="1"/>
    <s v="found"/>
    <s v="Not Duplicate"/>
    <s v="match"/>
    <s v="match"/>
    <n v="0"/>
    <d v="2026-01-12T00:00:00"/>
    <n v="2"/>
    <s v="Within SLA"/>
    <x v="4"/>
    <n v="0"/>
    <n v="0"/>
    <n v="0"/>
    <n v="0"/>
    <n v="0"/>
  </r>
  <r>
    <s v="TXN003569"/>
    <n v="13559.29"/>
    <n v="13559.29"/>
    <s v="SUCCESS"/>
    <s v="SUCCESS"/>
    <n v="1"/>
    <s v="found"/>
    <s v="Not Duplicate"/>
    <s v="match"/>
    <s v="match"/>
    <n v="0"/>
    <d v="2026-01-13T00:00:00"/>
    <n v="3"/>
    <s v="SLA Breached"/>
    <x v="0"/>
    <n v="0"/>
    <n v="0"/>
    <n v="0"/>
    <n v="0"/>
    <n v="1"/>
  </r>
  <r>
    <s v="TXN003570"/>
    <n v="1967.61"/>
    <n v="1967.61"/>
    <s v="SUCCESS"/>
    <s v="SUCCESS"/>
    <n v="1"/>
    <s v="found"/>
    <s v="Not Duplicate"/>
    <s v="match"/>
    <s v="match"/>
    <n v="0"/>
    <d v="2026-01-05T00:00:00"/>
    <n v="2"/>
    <s v="Within SLA"/>
    <x v="2"/>
    <n v="0"/>
    <n v="0"/>
    <n v="0"/>
    <n v="0"/>
    <n v="0"/>
  </r>
  <r>
    <s v="TXN003571"/>
    <n v="2565.5500000000002"/>
    <n v="2565.5500000000002"/>
    <s v="SUCCESS"/>
    <s v="SUCCESS"/>
    <n v="1"/>
    <s v="found"/>
    <s v="Not Duplicate"/>
    <s v="match"/>
    <s v="match"/>
    <n v="0"/>
    <d v="2026-03-04T00:00:00"/>
    <n v="2"/>
    <s v="Within SLA"/>
    <x v="0"/>
    <n v="0"/>
    <n v="0"/>
    <n v="0"/>
    <n v="0"/>
    <n v="0"/>
  </r>
  <r>
    <s v="TXN003572"/>
    <n v="20663.2"/>
    <n v="20663.2"/>
    <s v="SUCCESS"/>
    <s v="SUCCESS"/>
    <n v="1"/>
    <s v="found"/>
    <s v="Not Duplicate"/>
    <s v="match"/>
    <s v="match"/>
    <n v="0"/>
    <d v="2026-03-20T00:00:00"/>
    <n v="5"/>
    <s v="SLA Breached"/>
    <x v="0"/>
    <n v="0"/>
    <n v="0"/>
    <n v="0"/>
    <n v="0"/>
    <n v="1"/>
  </r>
  <r>
    <s v="TXN003573"/>
    <n v="2918.71"/>
    <n v="2918.71"/>
    <s v="SUCCESS"/>
    <s v="SUCCESS"/>
    <n v="1"/>
    <s v="found"/>
    <s v="Not Duplicate"/>
    <s v="match"/>
    <s v="match"/>
    <n v="0"/>
    <d v="2026-01-03T00:00:00"/>
    <n v="0"/>
    <s v="Within SLA"/>
    <x v="2"/>
    <n v="0"/>
    <n v="0"/>
    <n v="0"/>
    <n v="0"/>
    <n v="0"/>
  </r>
  <r>
    <s v="TXN003574"/>
    <n v="697.58"/>
    <n v="697.58"/>
    <s v="SUCCESS"/>
    <s v="SUCCESS"/>
    <n v="1"/>
    <s v="found"/>
    <s v="Not Duplicate"/>
    <s v="match"/>
    <s v="match"/>
    <n v="0"/>
    <d v="2026-03-28T00:00:00"/>
    <n v="2"/>
    <s v="Within SLA"/>
    <x v="1"/>
    <n v="0"/>
    <n v="0"/>
    <n v="0"/>
    <n v="0"/>
    <n v="0"/>
  </r>
  <r>
    <s v="TXN003575"/>
    <n v="5601.17"/>
    <n v="5601.17"/>
    <s v="SUCCESS"/>
    <s v="SUCCESS"/>
    <n v="1"/>
    <s v="found"/>
    <s v="Not Duplicate"/>
    <s v="match"/>
    <s v="match"/>
    <n v="0"/>
    <d v="2026-04-01T00:00:00"/>
    <n v="2"/>
    <s v="Within SLA"/>
    <x v="4"/>
    <n v="0"/>
    <n v="0"/>
    <n v="0"/>
    <n v="0"/>
    <n v="0"/>
  </r>
  <r>
    <s v="TXN003576"/>
    <n v="8871.67"/>
    <n v="8871.67"/>
    <s v="SUCCESS"/>
    <s v="SUCCESS"/>
    <n v="1"/>
    <s v="found"/>
    <s v="Not Duplicate"/>
    <s v="match"/>
    <s v="match"/>
    <n v="0"/>
    <d v="2026-02-10T00:00:00"/>
    <n v="1"/>
    <s v="Within SLA"/>
    <x v="2"/>
    <n v="0"/>
    <n v="0"/>
    <n v="0"/>
    <n v="0"/>
    <n v="0"/>
  </r>
  <r>
    <s v="TXN003577"/>
    <n v="8176.24"/>
    <n v="8176.24"/>
    <s v="SUCCESS"/>
    <s v="SUCCESS"/>
    <n v="1"/>
    <s v="found"/>
    <s v="Not Duplicate"/>
    <s v="match"/>
    <s v="match"/>
    <n v="0"/>
    <d v="2026-02-25T00:00:00"/>
    <n v="2"/>
    <s v="Within SLA"/>
    <x v="2"/>
    <n v="0"/>
    <n v="0"/>
    <n v="0"/>
    <n v="0"/>
    <n v="0"/>
  </r>
  <r>
    <s v="TXN003578"/>
    <n v="8134.67"/>
    <n v="8134.67"/>
    <s v="SUCCESS"/>
    <s v="SUCCESS"/>
    <n v="1"/>
    <s v="found"/>
    <s v="Not Duplicate"/>
    <s v="match"/>
    <s v="match"/>
    <n v="0"/>
    <d v="2026-03-03T00:00:00"/>
    <n v="1"/>
    <s v="Within SLA"/>
    <x v="2"/>
    <n v="0"/>
    <n v="0"/>
    <n v="0"/>
    <n v="0"/>
    <n v="0"/>
  </r>
  <r>
    <s v="TXN003579"/>
    <n v="22504.09"/>
    <n v="22504.09"/>
    <s v="SUCCESS"/>
    <s v="SUCCESS"/>
    <n v="1"/>
    <s v="found"/>
    <s v="Not Duplicate"/>
    <s v="match"/>
    <s v="match"/>
    <n v="0"/>
    <d v="2026-02-25T00:00:00"/>
    <n v="3"/>
    <s v="SLA Breached"/>
    <x v="0"/>
    <n v="0"/>
    <n v="0"/>
    <n v="0"/>
    <n v="0"/>
    <n v="1"/>
  </r>
  <r>
    <s v="TXN003580"/>
    <n v="2980.62"/>
    <n v="2980.62"/>
    <s v="SUCCESS"/>
    <s v="SUCCESS"/>
    <n v="1"/>
    <s v="found"/>
    <s v="Not Duplicate"/>
    <s v="match"/>
    <s v="match"/>
    <n v="0"/>
    <d v="2026-02-10T00:00:00"/>
    <n v="1"/>
    <s v="Within SLA"/>
    <x v="1"/>
    <n v="0"/>
    <n v="0"/>
    <n v="0"/>
    <n v="0"/>
    <n v="0"/>
  </r>
  <r>
    <s v="TXN003581"/>
    <n v="39114.239999999998"/>
    <n v="39114.239999999998"/>
    <s v="SUCCESS"/>
    <s v="SUCCESS"/>
    <n v="1"/>
    <s v="found"/>
    <s v="Not Duplicate"/>
    <s v="match"/>
    <s v="match"/>
    <n v="0"/>
    <d v="2026-03-16T00:00:00"/>
    <n v="2"/>
    <s v="Within SLA"/>
    <x v="0"/>
    <n v="0"/>
    <n v="0"/>
    <n v="0"/>
    <n v="0"/>
    <n v="0"/>
  </r>
  <r>
    <s v="TXN003582"/>
    <n v="4568.41"/>
    <n v="4568.41"/>
    <s v="SUCCESS"/>
    <s v="SUCCESS"/>
    <n v="1"/>
    <s v="found"/>
    <s v="Not Duplicate"/>
    <s v="match"/>
    <s v="match"/>
    <n v="0"/>
    <d v="2026-01-15T00:00:00"/>
    <n v="1"/>
    <s v="Within SLA"/>
    <x v="2"/>
    <n v="0"/>
    <n v="0"/>
    <n v="0"/>
    <n v="0"/>
    <n v="0"/>
  </r>
  <r>
    <s v="TXN003583"/>
    <n v="14645.09"/>
    <n v="14645.09"/>
    <s v="REVERSED"/>
    <s v="REVERSED"/>
    <n v="1"/>
    <s v="found"/>
    <s v="Not Duplicate"/>
    <s v="match"/>
    <s v="match"/>
    <n v="0"/>
    <d v="2026-02-28T00:00:00"/>
    <n v="2"/>
    <s v="Within SLA"/>
    <x v="4"/>
    <n v="0"/>
    <n v="0"/>
    <n v="0"/>
    <n v="0"/>
    <n v="0"/>
  </r>
  <r>
    <s v="TXN003584"/>
    <n v="2733.99"/>
    <n v="2733.99"/>
    <s v="SUCCESS"/>
    <s v="SUCCESS"/>
    <n v="1"/>
    <s v="found"/>
    <s v="Not Duplicate"/>
    <s v="match"/>
    <s v="match"/>
    <n v="0"/>
    <d v="2026-03-05T00:00:00"/>
    <n v="2"/>
    <s v="Within SLA"/>
    <x v="1"/>
    <n v="0"/>
    <n v="0"/>
    <n v="0"/>
    <n v="0"/>
    <n v="0"/>
  </r>
  <r>
    <s v="TXN003585"/>
    <n v="12192.77"/>
    <n v="12192.77"/>
    <s v="SUCCESS"/>
    <s v="SUCCESS"/>
    <n v="1"/>
    <s v="found"/>
    <s v="Not Duplicate"/>
    <s v="match"/>
    <s v="match"/>
    <n v="0"/>
    <d v="2026-01-31T00:00:00"/>
    <n v="0"/>
    <s v="Within SLA"/>
    <x v="0"/>
    <n v="0"/>
    <n v="0"/>
    <n v="0"/>
    <n v="0"/>
    <n v="0"/>
  </r>
  <r>
    <s v="TXN003586"/>
    <n v="11707.24"/>
    <n v="11707.24"/>
    <s v="SUCCESS"/>
    <s v="SUCCESS"/>
    <n v="1"/>
    <s v="found"/>
    <s v="Not Duplicate"/>
    <s v="match"/>
    <s v="match"/>
    <n v="0"/>
    <d v="2026-02-22T00:00:00"/>
    <n v="3"/>
    <s v="SLA Breached"/>
    <x v="3"/>
    <n v="0"/>
    <n v="0"/>
    <n v="0"/>
    <n v="0"/>
    <n v="1"/>
  </r>
  <r>
    <s v="TXN003587"/>
    <n v="8122.29"/>
    <n v="8122.29"/>
    <s v="SUCCESS"/>
    <s v="SUCCESS"/>
    <n v="1"/>
    <s v="found"/>
    <s v="Not Duplicate"/>
    <s v="match"/>
    <s v="match"/>
    <n v="0"/>
    <d v="2026-01-29T00:00:00"/>
    <n v="0"/>
    <s v="Within SLA"/>
    <x v="1"/>
    <n v="0"/>
    <n v="0"/>
    <n v="0"/>
    <n v="0"/>
    <n v="0"/>
  </r>
  <r>
    <s v="TXN003588"/>
    <n v="9824.76"/>
    <n v="9824.76"/>
    <s v="SUCCESS"/>
    <s v="SUCCESS"/>
    <n v="1"/>
    <s v="found"/>
    <s v="Not Duplicate"/>
    <s v="match"/>
    <s v="match"/>
    <n v="0"/>
    <d v="2026-01-20T00:00:00"/>
    <n v="3"/>
    <s v="SLA Breached"/>
    <x v="0"/>
    <n v="0"/>
    <n v="0"/>
    <n v="0"/>
    <n v="0"/>
    <n v="1"/>
  </r>
  <r>
    <s v="TXN003589"/>
    <n v="3523.5"/>
    <n v="3523.5"/>
    <s v="SUCCESS"/>
    <s v="SUCCESS"/>
    <n v="1"/>
    <s v="found"/>
    <s v="Not Duplicate"/>
    <s v="match"/>
    <s v="match"/>
    <n v="0"/>
    <d v="2026-01-21T00:00:00"/>
    <n v="3"/>
    <s v="SLA Breached"/>
    <x v="2"/>
    <n v="0"/>
    <n v="0"/>
    <n v="0"/>
    <n v="0"/>
    <n v="1"/>
  </r>
  <r>
    <s v="TXN003590"/>
    <n v="2157.37"/>
    <n v="2157.37"/>
    <s v="SUCCESS"/>
    <s v="SUCCESS"/>
    <n v="1"/>
    <s v="found"/>
    <s v="Not Duplicate"/>
    <s v="match"/>
    <s v="match"/>
    <n v="0"/>
    <d v="2026-03-11T00:00:00"/>
    <n v="0"/>
    <s v="Within SLA"/>
    <x v="3"/>
    <n v="0"/>
    <n v="0"/>
    <n v="0"/>
    <n v="0"/>
    <n v="0"/>
  </r>
  <r>
    <s v="TXN003591"/>
    <n v="8243.4599999999991"/>
    <n v="8243.4599999999991"/>
    <s v="SUCCESS"/>
    <s v="SUCCESS"/>
    <n v="1"/>
    <s v="found"/>
    <s v="Not Duplicate"/>
    <s v="match"/>
    <s v="match"/>
    <n v="0"/>
    <d v="2026-02-07T00:00:00"/>
    <n v="1"/>
    <s v="Within SLA"/>
    <x v="2"/>
    <n v="0"/>
    <n v="0"/>
    <n v="0"/>
    <n v="0"/>
    <n v="0"/>
  </r>
  <r>
    <s v="TXN003592"/>
    <n v="679.36"/>
    <n v="679.36"/>
    <s v="SUCCESS"/>
    <s v="SUCCESS"/>
    <n v="1"/>
    <s v="found"/>
    <s v="Not Duplicate"/>
    <s v="match"/>
    <s v="match"/>
    <n v="0"/>
    <d v="2026-01-14T00:00:00"/>
    <n v="0"/>
    <s v="Within SLA"/>
    <x v="3"/>
    <n v="0"/>
    <n v="0"/>
    <n v="0"/>
    <n v="0"/>
    <n v="0"/>
  </r>
  <r>
    <s v="TXN003593"/>
    <n v="3616.02"/>
    <n v="3616.02"/>
    <s v="SUCCESS"/>
    <s v="SUCCESS"/>
    <n v="1"/>
    <s v="found"/>
    <s v="Not Duplicate"/>
    <s v="match"/>
    <s v="match"/>
    <n v="0"/>
    <d v="2026-01-03T00:00:00"/>
    <n v="0"/>
    <s v="Within SLA"/>
    <x v="3"/>
    <n v="0"/>
    <n v="0"/>
    <n v="0"/>
    <n v="0"/>
    <n v="0"/>
  </r>
  <r>
    <s v="TXN003594"/>
    <n v="2888.27"/>
    <n v="2888.27"/>
    <s v="SUCCESS"/>
    <s v="SUCCESS"/>
    <n v="1"/>
    <s v="found"/>
    <s v="Not Duplicate"/>
    <s v="match"/>
    <s v="match"/>
    <n v="0"/>
    <d v="2026-01-27T00:00:00"/>
    <n v="3"/>
    <s v="SLA Breached"/>
    <x v="2"/>
    <n v="0"/>
    <n v="0"/>
    <n v="0"/>
    <n v="0"/>
    <n v="1"/>
  </r>
  <r>
    <s v="TXN003595"/>
    <n v="754.09"/>
    <n v="754.09"/>
    <s v="SUCCESS"/>
    <s v="SUCCESS"/>
    <n v="1"/>
    <s v="found"/>
    <s v="Not Duplicate"/>
    <s v="match"/>
    <s v="match"/>
    <n v="0"/>
    <d v="2026-01-21T00:00:00"/>
    <n v="1"/>
    <s v="Within SLA"/>
    <x v="2"/>
    <n v="0"/>
    <n v="0"/>
    <n v="0"/>
    <n v="0"/>
    <n v="0"/>
  </r>
  <r>
    <s v="TXN003596"/>
    <n v="2013.44"/>
    <n v="2013.44"/>
    <s v="FAILED"/>
    <s v="FAILED"/>
    <n v="1"/>
    <s v="found"/>
    <s v="Not Duplicate"/>
    <s v="match"/>
    <s v="match"/>
    <n v="0"/>
    <d v="2026-02-19T00:00:00"/>
    <n v="3"/>
    <s v="SLA Breached"/>
    <x v="2"/>
    <n v="0"/>
    <n v="0"/>
    <n v="0"/>
    <n v="0"/>
    <n v="1"/>
  </r>
  <r>
    <s v="TXN003597"/>
    <n v="10744.67"/>
    <n v="10744.67"/>
    <s v="SUCCESS"/>
    <s v="SUCCESS"/>
    <n v="1"/>
    <s v="found"/>
    <s v="Not Duplicate"/>
    <s v="match"/>
    <s v="match"/>
    <n v="0"/>
    <d v="2026-03-19T00:00:00"/>
    <n v="3"/>
    <s v="SLA Breached"/>
    <x v="1"/>
    <n v="0"/>
    <n v="0"/>
    <n v="0"/>
    <n v="0"/>
    <n v="1"/>
  </r>
  <r>
    <s v="TXN003598"/>
    <n v="4056.53"/>
    <n v="4056.53"/>
    <s v="SUCCESS"/>
    <s v="SUCCESS"/>
    <n v="1"/>
    <s v="found"/>
    <s v="Not Duplicate"/>
    <s v="match"/>
    <s v="match"/>
    <n v="0"/>
    <d v="2026-03-30T00:00:00"/>
    <n v="0"/>
    <s v="Within SLA"/>
    <x v="0"/>
    <n v="0"/>
    <n v="0"/>
    <n v="0"/>
    <n v="0"/>
    <n v="0"/>
  </r>
  <r>
    <s v="TXN003599"/>
    <n v="14269.14"/>
    <n v="14269.14"/>
    <s v="FAILED"/>
    <s v="FAILED"/>
    <n v="1"/>
    <s v="found"/>
    <s v="Not Duplicate"/>
    <s v="match"/>
    <s v="match"/>
    <n v="0"/>
    <d v="2026-01-07T00:00:00"/>
    <n v="2"/>
    <s v="Within SLA"/>
    <x v="1"/>
    <n v="0"/>
    <n v="0"/>
    <n v="0"/>
    <n v="0"/>
    <n v="0"/>
  </r>
  <r>
    <s v="TXN003600"/>
    <n v="3477.46"/>
    <n v="3477.46"/>
    <s v="SUCCESS"/>
    <s v="SUCCESS"/>
    <n v="1"/>
    <s v="found"/>
    <s v="Not Duplicate"/>
    <s v="match"/>
    <s v="match"/>
    <n v="0"/>
    <d v="2026-02-19T00:00:00"/>
    <n v="2"/>
    <s v="Within SLA"/>
    <x v="0"/>
    <n v="0"/>
    <n v="0"/>
    <n v="0"/>
    <n v="0"/>
    <n v="0"/>
  </r>
  <r>
    <s v="TXN003601"/>
    <n v="1566.87"/>
    <n v="1566.87"/>
    <s v="SUCCESS"/>
    <s v="SUCCESS"/>
    <n v="1"/>
    <s v="found"/>
    <s v="Not Duplicate"/>
    <s v="match"/>
    <s v="match"/>
    <n v="0"/>
    <d v="2026-03-27T00:00:00"/>
    <n v="0"/>
    <s v="Within SLA"/>
    <x v="0"/>
    <n v="0"/>
    <n v="0"/>
    <n v="0"/>
    <n v="0"/>
    <n v="0"/>
  </r>
  <r>
    <s v="TXN003602"/>
    <n v="2976.07"/>
    <n v="2976.07"/>
    <s v="SUCCESS"/>
    <s v="SUCCESS"/>
    <n v="1"/>
    <s v="found"/>
    <s v="Not Duplicate"/>
    <s v="match"/>
    <s v="match"/>
    <n v="0"/>
    <d v="2026-01-19T00:00:00"/>
    <n v="2"/>
    <s v="Within SLA"/>
    <x v="1"/>
    <n v="0"/>
    <n v="0"/>
    <n v="0"/>
    <n v="0"/>
    <n v="0"/>
  </r>
  <r>
    <s v="TXN003603"/>
    <n v="2740.38"/>
    <n v="2740.38"/>
    <s v="FAILED"/>
    <s v="FAILED"/>
    <n v="1"/>
    <s v="found"/>
    <s v="Not Duplicate"/>
    <s v="match"/>
    <s v="match"/>
    <n v="0"/>
    <d v="2026-03-11T00:00:00"/>
    <n v="0"/>
    <s v="Within SLA"/>
    <x v="1"/>
    <n v="0"/>
    <n v="0"/>
    <n v="0"/>
    <n v="0"/>
    <n v="0"/>
  </r>
  <r>
    <s v="TXN003604"/>
    <n v="14346.73"/>
    <n v="14346.73"/>
    <s v="SUCCESS"/>
    <s v="SUCCESS"/>
    <n v="1"/>
    <s v="found"/>
    <s v="Not Duplicate"/>
    <s v="match"/>
    <s v="match"/>
    <n v="0"/>
    <d v="2026-02-24T00:00:00"/>
    <n v="2"/>
    <s v="Within SLA"/>
    <x v="1"/>
    <n v="0"/>
    <n v="0"/>
    <n v="0"/>
    <n v="0"/>
    <n v="0"/>
  </r>
  <r>
    <s v="TXN003605"/>
    <n v="7545.69"/>
    <n v="7545.69"/>
    <s v="SUCCESS"/>
    <s v="SUCCESS"/>
    <n v="1"/>
    <s v="found"/>
    <s v="Not Duplicate"/>
    <s v="match"/>
    <s v="match"/>
    <n v="0"/>
    <d v="2026-01-12T00:00:00"/>
    <n v="2"/>
    <s v="Within SLA"/>
    <x v="4"/>
    <n v="0"/>
    <n v="0"/>
    <n v="0"/>
    <n v="0"/>
    <n v="0"/>
  </r>
  <r>
    <s v="TXN003606"/>
    <n v="1554.42"/>
    <e v="#N/A"/>
    <s v="SUCCESS"/>
    <e v="#N/A"/>
    <n v="0"/>
    <s v="missing"/>
    <s v="Not Duplicate"/>
    <s v="not processed"/>
    <s v="not processed"/>
    <s v="missing"/>
    <s v="not processed"/>
    <s v="not processed"/>
    <s v="Not Processed"/>
    <x v="2"/>
    <n v="1"/>
    <n v="0"/>
    <n v="0"/>
    <n v="0"/>
    <n v="0"/>
  </r>
  <r>
    <s v="TXN003607"/>
    <n v="1570.85"/>
    <n v="1570.85"/>
    <s v="SUCCESS"/>
    <s v="SUCCESS"/>
    <n v="1"/>
    <s v="found"/>
    <s v="Not Duplicate"/>
    <s v="match"/>
    <s v="match"/>
    <n v="0"/>
    <d v="2026-03-21T00:00:00"/>
    <n v="0"/>
    <s v="Within SLA"/>
    <x v="0"/>
    <n v="0"/>
    <n v="0"/>
    <n v="0"/>
    <n v="0"/>
    <n v="0"/>
  </r>
  <r>
    <s v="TXN003608"/>
    <n v="202.45"/>
    <n v="202.45"/>
    <s v="FAILED"/>
    <s v="FAILED"/>
    <n v="1"/>
    <s v="found"/>
    <s v="Not Duplicate"/>
    <s v="match"/>
    <s v="match"/>
    <n v="0"/>
    <d v="2026-01-09T00:00:00"/>
    <n v="1"/>
    <s v="Within SLA"/>
    <x v="2"/>
    <n v="0"/>
    <n v="0"/>
    <n v="0"/>
    <n v="0"/>
    <n v="0"/>
  </r>
  <r>
    <s v="TXN003609"/>
    <n v="1906.33"/>
    <n v="1906.33"/>
    <s v="SUCCESS"/>
    <s v="SUCCESS"/>
    <n v="1"/>
    <s v="found"/>
    <s v="Not Duplicate"/>
    <s v="match"/>
    <s v="match"/>
    <n v="0"/>
    <d v="2026-03-26T00:00:00"/>
    <n v="0"/>
    <s v="Within SLA"/>
    <x v="2"/>
    <n v="0"/>
    <n v="0"/>
    <n v="0"/>
    <n v="0"/>
    <n v="0"/>
  </r>
  <r>
    <s v="TXN003610"/>
    <n v="2896.82"/>
    <n v="3476.18"/>
    <s v="SUCCESS"/>
    <s v="SUCCESS"/>
    <n v="1"/>
    <s v="found"/>
    <s v="Not Duplicate"/>
    <s v="mismatch"/>
    <s v="match"/>
    <n v="579.35999999999967"/>
    <d v="2026-02-07T00:00:00"/>
    <n v="1"/>
    <s v="Within SLA"/>
    <x v="0"/>
    <n v="0"/>
    <n v="0"/>
    <n v="1"/>
    <n v="0"/>
    <n v="0"/>
  </r>
  <r>
    <s v="TXN003611"/>
    <n v="13890.8"/>
    <n v="13890.8"/>
    <s v="REVERSED"/>
    <s v="REVERSED"/>
    <n v="1"/>
    <s v="found"/>
    <s v="Not Duplicate"/>
    <s v="match"/>
    <s v="match"/>
    <n v="0"/>
    <d v="2026-01-26T00:00:00"/>
    <n v="0"/>
    <s v="Within SLA"/>
    <x v="0"/>
    <n v="0"/>
    <n v="0"/>
    <n v="0"/>
    <n v="0"/>
    <n v="0"/>
  </r>
  <r>
    <s v="TXN003612"/>
    <n v="4205.87"/>
    <n v="4205.87"/>
    <s v="SUCCESS"/>
    <s v="SUCCESS"/>
    <n v="1"/>
    <s v="found"/>
    <s v="Not Duplicate"/>
    <s v="match"/>
    <s v="match"/>
    <n v="0"/>
    <d v="2026-02-13T00:00:00"/>
    <n v="1"/>
    <s v="Within SLA"/>
    <x v="0"/>
    <n v="0"/>
    <n v="0"/>
    <n v="0"/>
    <n v="0"/>
    <n v="0"/>
  </r>
  <r>
    <s v="TXN003613"/>
    <n v="1434.29"/>
    <n v="1434.29"/>
    <s v="SUCCESS"/>
    <s v="SUCCESS"/>
    <n v="1"/>
    <s v="found"/>
    <s v="Not Duplicate"/>
    <s v="match"/>
    <s v="match"/>
    <n v="0"/>
    <d v="2026-02-20T00:00:00"/>
    <n v="0"/>
    <s v="Within SLA"/>
    <x v="2"/>
    <n v="0"/>
    <n v="0"/>
    <n v="0"/>
    <n v="0"/>
    <n v="0"/>
  </r>
  <r>
    <s v="TXN003614"/>
    <n v="13641.72"/>
    <n v="13641.72"/>
    <s v="SUCCESS"/>
    <s v="SUCCESS"/>
    <n v="1"/>
    <s v="found"/>
    <s v="Not Duplicate"/>
    <s v="match"/>
    <s v="match"/>
    <n v="0"/>
    <d v="2026-03-16T00:00:00"/>
    <n v="1"/>
    <s v="Within SLA"/>
    <x v="0"/>
    <n v="0"/>
    <n v="0"/>
    <n v="0"/>
    <n v="0"/>
    <n v="0"/>
  </r>
  <r>
    <s v="TXN003615"/>
    <n v="1626.94"/>
    <n v="1626.94"/>
    <s v="SUCCESS"/>
    <s v="SUCCESS"/>
    <n v="1"/>
    <s v="found"/>
    <s v="Not Duplicate"/>
    <s v="match"/>
    <s v="match"/>
    <n v="0"/>
    <d v="2026-01-16T00:00:00"/>
    <n v="3"/>
    <s v="SLA Breached"/>
    <x v="2"/>
    <n v="0"/>
    <n v="0"/>
    <n v="0"/>
    <n v="0"/>
    <n v="1"/>
  </r>
  <r>
    <s v="TXN003616"/>
    <n v="1353.17"/>
    <n v="1353.17"/>
    <s v="SUCCESS"/>
    <s v="SUCCESS"/>
    <n v="1"/>
    <s v="found"/>
    <s v="Not Duplicate"/>
    <s v="match"/>
    <s v="match"/>
    <n v="0"/>
    <d v="2026-03-28T00:00:00"/>
    <n v="1"/>
    <s v="Within SLA"/>
    <x v="0"/>
    <n v="0"/>
    <n v="0"/>
    <n v="0"/>
    <n v="0"/>
    <n v="0"/>
  </r>
  <r>
    <s v="TXN003617"/>
    <n v="2217.02"/>
    <n v="2217.02"/>
    <s v="FAILED"/>
    <s v="FAILED"/>
    <n v="1"/>
    <s v="found"/>
    <s v="Not Duplicate"/>
    <s v="match"/>
    <s v="match"/>
    <n v="0"/>
    <d v="2026-01-28T00:00:00"/>
    <n v="2"/>
    <s v="Within SLA"/>
    <x v="0"/>
    <n v="0"/>
    <n v="0"/>
    <n v="0"/>
    <n v="0"/>
    <n v="0"/>
  </r>
  <r>
    <s v="TXN003618"/>
    <n v="844.59"/>
    <n v="844.59"/>
    <s v="REVERSED"/>
    <s v="REVERSED"/>
    <n v="1"/>
    <s v="found"/>
    <s v="Not Duplicate"/>
    <s v="match"/>
    <s v="match"/>
    <n v="0"/>
    <d v="2026-04-01T00:00:00"/>
    <n v="1"/>
    <s v="Within SLA"/>
    <x v="1"/>
    <n v="0"/>
    <n v="0"/>
    <n v="0"/>
    <n v="0"/>
    <n v="0"/>
  </r>
  <r>
    <s v="TXN003619"/>
    <n v="1498.33"/>
    <n v="1498.33"/>
    <s v="SUCCESS"/>
    <s v="SUCCESS"/>
    <n v="1"/>
    <s v="found"/>
    <s v="Not Duplicate"/>
    <s v="match"/>
    <s v="match"/>
    <n v="0"/>
    <d v="2026-01-20T00:00:00"/>
    <n v="0"/>
    <s v="Within SLA"/>
    <x v="0"/>
    <n v="0"/>
    <n v="0"/>
    <n v="0"/>
    <n v="0"/>
    <n v="0"/>
  </r>
  <r>
    <s v="TXN003620"/>
    <n v="4572.43"/>
    <n v="4572.43"/>
    <s v="SUCCESS"/>
    <s v="SUCCESS"/>
    <n v="1"/>
    <s v="found"/>
    <s v="Not Duplicate"/>
    <s v="match"/>
    <s v="match"/>
    <n v="0"/>
    <d v="2026-03-18T00:00:00"/>
    <n v="0"/>
    <s v="Within SLA"/>
    <x v="1"/>
    <n v="0"/>
    <n v="0"/>
    <n v="0"/>
    <n v="0"/>
    <n v="0"/>
  </r>
  <r>
    <s v="TXN003621"/>
    <n v="6447.74"/>
    <n v="6447.74"/>
    <s v="SUCCESS"/>
    <s v="SUCCESS"/>
    <n v="1"/>
    <s v="found"/>
    <s v="Not Duplicate"/>
    <s v="match"/>
    <s v="match"/>
    <n v="0"/>
    <d v="2026-03-10T00:00:00"/>
    <n v="1"/>
    <s v="Within SLA"/>
    <x v="0"/>
    <n v="0"/>
    <n v="0"/>
    <n v="0"/>
    <n v="0"/>
    <n v="0"/>
  </r>
  <r>
    <s v="TXN003622"/>
    <n v="7376.92"/>
    <n v="7376.92"/>
    <s v="SUCCESS"/>
    <s v="SUCCESS"/>
    <n v="1"/>
    <s v="found"/>
    <s v="Not Duplicate"/>
    <s v="match"/>
    <s v="match"/>
    <n v="0"/>
    <d v="2026-03-11T00:00:00"/>
    <n v="1"/>
    <s v="Within SLA"/>
    <x v="0"/>
    <n v="0"/>
    <n v="0"/>
    <n v="0"/>
    <n v="0"/>
    <n v="0"/>
  </r>
  <r>
    <s v="TXN003623"/>
    <n v="5855.29"/>
    <n v="5855.29"/>
    <s v="SUCCESS"/>
    <s v="SUCCESS"/>
    <n v="1"/>
    <s v="found"/>
    <s v="Not Duplicate"/>
    <s v="match"/>
    <s v="match"/>
    <n v="0"/>
    <d v="2026-02-03T00:00:00"/>
    <n v="0"/>
    <s v="Within SLA"/>
    <x v="0"/>
    <n v="0"/>
    <n v="0"/>
    <n v="0"/>
    <n v="0"/>
    <n v="0"/>
  </r>
  <r>
    <s v="TXN003624"/>
    <n v="9672.2900000000009"/>
    <n v="9672.2900000000009"/>
    <s v="SUCCESS"/>
    <s v="SUCCESS"/>
    <n v="1"/>
    <s v="found"/>
    <s v="Not Duplicate"/>
    <s v="match"/>
    <s v="match"/>
    <n v="0"/>
    <d v="2026-03-11T00:00:00"/>
    <n v="0"/>
    <s v="Within SLA"/>
    <x v="0"/>
    <n v="0"/>
    <n v="0"/>
    <n v="0"/>
    <n v="0"/>
    <n v="0"/>
  </r>
  <r>
    <s v="TXN003625"/>
    <n v="1339.06"/>
    <n v="1339.06"/>
    <s v="SUCCESS"/>
    <s v="SUCCESS"/>
    <n v="1"/>
    <s v="found"/>
    <s v="Not Duplicate"/>
    <s v="match"/>
    <s v="match"/>
    <n v="0"/>
    <d v="2026-02-02T00:00:00"/>
    <n v="2"/>
    <s v="Within SLA"/>
    <x v="0"/>
    <n v="0"/>
    <n v="0"/>
    <n v="0"/>
    <n v="0"/>
    <n v="0"/>
  </r>
  <r>
    <s v="TXN003626"/>
    <n v="1121.6300000000001"/>
    <n v="1121.6300000000001"/>
    <s v="SUCCESS"/>
    <s v="SUCCESS"/>
    <n v="1"/>
    <s v="found"/>
    <s v="Not Duplicate"/>
    <s v="match"/>
    <s v="match"/>
    <n v="0"/>
    <d v="2026-02-10T00:00:00"/>
    <n v="2"/>
    <s v="Within SLA"/>
    <x v="1"/>
    <n v="0"/>
    <n v="0"/>
    <n v="0"/>
    <n v="0"/>
    <n v="0"/>
  </r>
  <r>
    <s v="TXN003627"/>
    <n v="1800.12"/>
    <n v="1800.12"/>
    <s v="SUCCESS"/>
    <s v="SUCCESS"/>
    <n v="1"/>
    <s v="found"/>
    <s v="Not Duplicate"/>
    <s v="match"/>
    <s v="match"/>
    <n v="0"/>
    <d v="2026-03-22T00:00:00"/>
    <n v="0"/>
    <s v="Within SLA"/>
    <x v="3"/>
    <n v="0"/>
    <n v="0"/>
    <n v="0"/>
    <n v="0"/>
    <n v="0"/>
  </r>
  <r>
    <s v="TXN003628"/>
    <n v="3760.42"/>
    <n v="3760.42"/>
    <s v="SUCCESS"/>
    <s v="SUCCESS"/>
    <n v="1"/>
    <s v="found"/>
    <s v="Not Duplicate"/>
    <s v="match"/>
    <s v="match"/>
    <n v="0"/>
    <d v="2026-01-18T00:00:00"/>
    <n v="1"/>
    <s v="Within SLA"/>
    <x v="1"/>
    <n v="0"/>
    <n v="0"/>
    <n v="0"/>
    <n v="0"/>
    <n v="0"/>
  </r>
  <r>
    <s v="TXN003629"/>
    <n v="16853.669999999998"/>
    <n v="16853.669999999998"/>
    <s v="SUCCESS"/>
    <s v="SUCCESS"/>
    <n v="1"/>
    <s v="found"/>
    <s v="Not Duplicate"/>
    <s v="match"/>
    <s v="match"/>
    <n v="0"/>
    <d v="2026-02-17T00:00:00"/>
    <n v="3"/>
    <s v="SLA Breached"/>
    <x v="0"/>
    <n v="0"/>
    <n v="0"/>
    <n v="0"/>
    <n v="0"/>
    <n v="1"/>
  </r>
  <r>
    <s v="TXN003630"/>
    <n v="1305.9100000000001"/>
    <n v="1305.9100000000001"/>
    <s v="SUCCESS"/>
    <s v="SUCCESS"/>
    <n v="1"/>
    <s v="found"/>
    <s v="Not Duplicate"/>
    <s v="match"/>
    <s v="match"/>
    <n v="0"/>
    <d v="2026-02-06T00:00:00"/>
    <n v="0"/>
    <s v="Within SLA"/>
    <x v="2"/>
    <n v="0"/>
    <n v="0"/>
    <n v="0"/>
    <n v="0"/>
    <n v="0"/>
  </r>
  <r>
    <s v="TXN003631"/>
    <n v="28876.06"/>
    <n v="28876.06"/>
    <s v="SUCCESS"/>
    <s v="SUCCESS"/>
    <n v="1"/>
    <s v="found"/>
    <s v="Not Duplicate"/>
    <s v="match"/>
    <s v="match"/>
    <n v="0"/>
    <d v="2026-02-24T00:00:00"/>
    <n v="2"/>
    <s v="Within SLA"/>
    <x v="0"/>
    <n v="0"/>
    <n v="0"/>
    <n v="0"/>
    <n v="0"/>
    <n v="0"/>
  </r>
  <r>
    <s v="TXN003632"/>
    <n v="891.38"/>
    <n v="891.38"/>
    <s v="SUCCESS"/>
    <s v="SUCCESS"/>
    <n v="1"/>
    <s v="found"/>
    <s v="Not Duplicate"/>
    <s v="match"/>
    <s v="match"/>
    <n v="0"/>
    <d v="2026-03-17T00:00:00"/>
    <n v="1"/>
    <s v="Within SLA"/>
    <x v="2"/>
    <n v="0"/>
    <n v="0"/>
    <n v="0"/>
    <n v="0"/>
    <n v="0"/>
  </r>
  <r>
    <s v="TXN003633"/>
    <n v="4191.4399999999996"/>
    <n v="4191.4399999999996"/>
    <s v="SUCCESS"/>
    <s v="SUCCESS"/>
    <n v="1"/>
    <s v="found"/>
    <s v="Not Duplicate"/>
    <s v="match"/>
    <s v="match"/>
    <n v="0"/>
    <d v="2026-01-28T00:00:00"/>
    <n v="5"/>
    <s v="SLA Breached"/>
    <x v="3"/>
    <n v="0"/>
    <n v="0"/>
    <n v="0"/>
    <n v="0"/>
    <n v="1"/>
  </r>
  <r>
    <s v="TXN003634"/>
    <n v="4424.72"/>
    <n v="4424.72"/>
    <s v="SUCCESS"/>
    <s v="SUCCESS"/>
    <n v="1"/>
    <s v="found"/>
    <s v="Not Duplicate"/>
    <s v="match"/>
    <s v="match"/>
    <n v="0"/>
    <d v="2026-02-28T00:00:00"/>
    <n v="0"/>
    <s v="Within SLA"/>
    <x v="0"/>
    <n v="0"/>
    <n v="0"/>
    <n v="0"/>
    <n v="0"/>
    <n v="0"/>
  </r>
  <r>
    <s v="TXN003635"/>
    <n v="8032.34"/>
    <n v="8032.34"/>
    <s v="SUCCESS"/>
    <s v="SUCCESS"/>
    <n v="1"/>
    <s v="found"/>
    <s v="Not Duplicate"/>
    <s v="match"/>
    <s v="match"/>
    <n v="0"/>
    <d v="2026-02-14T00:00:00"/>
    <n v="0"/>
    <s v="Within SLA"/>
    <x v="1"/>
    <n v="0"/>
    <n v="0"/>
    <n v="0"/>
    <n v="0"/>
    <n v="0"/>
  </r>
  <r>
    <s v="TXN003636"/>
    <n v="149647.4"/>
    <n v="149647.4"/>
    <s v="SUCCESS"/>
    <s v="SUCCESS"/>
    <n v="1"/>
    <s v="found"/>
    <s v="Not Duplicate"/>
    <s v="match"/>
    <s v="match"/>
    <n v="0"/>
    <d v="2026-03-01T00:00:00"/>
    <n v="2"/>
    <s v="Within SLA"/>
    <x v="0"/>
    <n v="0"/>
    <n v="0"/>
    <n v="0"/>
    <n v="0"/>
    <n v="0"/>
  </r>
  <r>
    <s v="TXN003637"/>
    <n v="1019.38"/>
    <n v="1019.38"/>
    <s v="SUCCESS"/>
    <s v="SUCCESS"/>
    <n v="1"/>
    <s v="found"/>
    <s v="Not Duplicate"/>
    <s v="match"/>
    <s v="match"/>
    <n v="0"/>
    <d v="2026-03-23T00:00:00"/>
    <n v="0"/>
    <s v="Within SLA"/>
    <x v="2"/>
    <n v="0"/>
    <n v="0"/>
    <n v="0"/>
    <n v="0"/>
    <n v="0"/>
  </r>
  <r>
    <s v="TXN003638"/>
    <n v="394.9"/>
    <n v="394.9"/>
    <s v="SUCCESS"/>
    <s v="SUCCESS"/>
    <n v="1"/>
    <s v="found"/>
    <s v="Not Duplicate"/>
    <s v="match"/>
    <s v="match"/>
    <n v="0"/>
    <d v="2026-03-28T00:00:00"/>
    <n v="1"/>
    <s v="Within SLA"/>
    <x v="3"/>
    <n v="0"/>
    <n v="0"/>
    <n v="0"/>
    <n v="0"/>
    <n v="0"/>
  </r>
  <r>
    <s v="TXN003639"/>
    <n v="5241.25"/>
    <n v="5241.25"/>
    <s v="SUCCESS"/>
    <s v="SUCCESS"/>
    <n v="1"/>
    <s v="found"/>
    <s v="Not Duplicate"/>
    <s v="match"/>
    <s v="match"/>
    <n v="0"/>
    <d v="2026-03-29T00:00:00"/>
    <n v="0"/>
    <s v="Within SLA"/>
    <x v="3"/>
    <n v="0"/>
    <n v="0"/>
    <n v="0"/>
    <n v="0"/>
    <n v="0"/>
  </r>
  <r>
    <s v="TXN003640"/>
    <n v="7663.26"/>
    <e v="#N/A"/>
    <s v="SUCCESS"/>
    <e v="#N/A"/>
    <n v="0"/>
    <s v="missing"/>
    <s v="Not Duplicate"/>
    <s v="not processed"/>
    <s v="not processed"/>
    <s v="missing"/>
    <s v="not processed"/>
    <s v="not processed"/>
    <s v="Not Processed"/>
    <x v="3"/>
    <n v="1"/>
    <n v="0"/>
    <n v="0"/>
    <n v="0"/>
    <n v="0"/>
  </r>
  <r>
    <s v="TXN003641"/>
    <n v="1112.97"/>
    <n v="1112.97"/>
    <s v="SUCCESS"/>
    <s v="SUCCESS"/>
    <n v="1"/>
    <s v="found"/>
    <s v="Not Duplicate"/>
    <s v="match"/>
    <s v="match"/>
    <n v="0"/>
    <d v="2026-01-07T00:00:00"/>
    <n v="3"/>
    <s v="SLA Breached"/>
    <x v="3"/>
    <n v="0"/>
    <n v="0"/>
    <n v="0"/>
    <n v="0"/>
    <n v="1"/>
  </r>
  <r>
    <s v="TXN003642"/>
    <n v="420.11"/>
    <n v="420.11"/>
    <s v="SUCCESS"/>
    <s v="SUCCESS"/>
    <n v="1"/>
    <s v="found"/>
    <s v="Not Duplicate"/>
    <s v="match"/>
    <s v="match"/>
    <n v="0"/>
    <d v="2026-03-17T00:00:00"/>
    <n v="5"/>
    <s v="SLA Breached"/>
    <x v="4"/>
    <n v="0"/>
    <n v="0"/>
    <n v="0"/>
    <n v="0"/>
    <n v="1"/>
  </r>
  <r>
    <s v="TXN003643"/>
    <n v="5009.6000000000004"/>
    <n v="5009.6000000000004"/>
    <s v="SUCCESS"/>
    <s v="SUCCESS"/>
    <n v="1"/>
    <s v="found"/>
    <s v="Not Duplicate"/>
    <s v="match"/>
    <s v="match"/>
    <n v="0"/>
    <d v="2026-03-06T00:00:00"/>
    <n v="1"/>
    <s v="Within SLA"/>
    <x v="0"/>
    <n v="0"/>
    <n v="0"/>
    <n v="0"/>
    <n v="0"/>
    <n v="0"/>
  </r>
  <r>
    <s v="TXN003644"/>
    <n v="36876.269999999997"/>
    <n v="36876.269999999997"/>
    <s v="SUCCESS"/>
    <s v="SUCCESS"/>
    <n v="1"/>
    <s v="found"/>
    <s v="Not Duplicate"/>
    <s v="match"/>
    <s v="match"/>
    <n v="0"/>
    <d v="2026-04-02T00:00:00"/>
    <n v="3"/>
    <s v="SLA Breached"/>
    <x v="0"/>
    <n v="0"/>
    <n v="0"/>
    <n v="0"/>
    <n v="0"/>
    <n v="1"/>
  </r>
  <r>
    <s v="TXN003645"/>
    <n v="4718.6400000000003"/>
    <n v="4718.6400000000003"/>
    <s v="SUCCESS"/>
    <s v="SUCCESS"/>
    <n v="1"/>
    <s v="found"/>
    <s v="Not Duplicate"/>
    <s v="match"/>
    <s v="match"/>
    <n v="0"/>
    <d v="2026-03-14T00:00:00"/>
    <n v="2"/>
    <s v="Within SLA"/>
    <x v="1"/>
    <n v="0"/>
    <n v="0"/>
    <n v="0"/>
    <n v="0"/>
    <n v="0"/>
  </r>
  <r>
    <s v="TXN003646"/>
    <n v="9682.98"/>
    <n v="9682.98"/>
    <s v="SUCCESS"/>
    <s v="SUCCESS"/>
    <n v="1"/>
    <s v="found"/>
    <s v="Not Duplicate"/>
    <s v="match"/>
    <s v="match"/>
    <n v="0"/>
    <d v="2026-02-15T00:00:00"/>
    <n v="1"/>
    <s v="Within SLA"/>
    <x v="1"/>
    <n v="0"/>
    <n v="0"/>
    <n v="0"/>
    <n v="0"/>
    <n v="0"/>
  </r>
  <r>
    <s v="TXN003647"/>
    <n v="24861.37"/>
    <n v="24861.37"/>
    <s v="SUCCESS"/>
    <s v="SUCCESS"/>
    <n v="1"/>
    <s v="found"/>
    <s v="Not Duplicate"/>
    <s v="match"/>
    <s v="match"/>
    <n v="0"/>
    <d v="2026-03-09T00:00:00"/>
    <n v="2"/>
    <s v="Within SLA"/>
    <x v="1"/>
    <n v="0"/>
    <n v="0"/>
    <n v="0"/>
    <n v="0"/>
    <n v="0"/>
  </r>
  <r>
    <s v="TXN003648"/>
    <n v="2734.58"/>
    <n v="2734.58"/>
    <s v="SUCCESS"/>
    <s v="SUCCESS"/>
    <n v="1"/>
    <s v="found"/>
    <s v="Not Duplicate"/>
    <s v="match"/>
    <s v="match"/>
    <n v="0"/>
    <d v="2026-03-24T00:00:00"/>
    <n v="3"/>
    <s v="SLA Breached"/>
    <x v="1"/>
    <n v="0"/>
    <n v="0"/>
    <n v="0"/>
    <n v="0"/>
    <n v="1"/>
  </r>
  <r>
    <s v="TXN003649"/>
    <n v="8584.65"/>
    <n v="8584.65"/>
    <s v="SUCCESS"/>
    <s v="SUCCESS"/>
    <n v="1"/>
    <s v="found"/>
    <s v="Not Duplicate"/>
    <s v="match"/>
    <s v="match"/>
    <n v="0"/>
    <d v="2026-02-19T00:00:00"/>
    <n v="1"/>
    <s v="Within SLA"/>
    <x v="0"/>
    <n v="0"/>
    <n v="0"/>
    <n v="0"/>
    <n v="0"/>
    <n v="0"/>
  </r>
  <r>
    <s v="TXN003650"/>
    <n v="3308.24"/>
    <n v="3308.24"/>
    <s v="SUCCESS"/>
    <s v="SUCCESS"/>
    <n v="1"/>
    <s v="found"/>
    <s v="Not Duplicate"/>
    <s v="match"/>
    <s v="match"/>
    <n v="0"/>
    <d v="2026-03-19T00:00:00"/>
    <n v="0"/>
    <s v="Within SLA"/>
    <x v="1"/>
    <n v="0"/>
    <n v="0"/>
    <n v="0"/>
    <n v="0"/>
    <n v="0"/>
  </r>
  <r>
    <s v="TXN003651"/>
    <n v="2909.24"/>
    <n v="2909.24"/>
    <s v="SUCCESS"/>
    <s v="SUCCESS"/>
    <n v="1"/>
    <s v="found"/>
    <s v="Not Duplicate"/>
    <s v="match"/>
    <s v="match"/>
    <n v="0"/>
    <d v="2026-03-19T00:00:00"/>
    <n v="0"/>
    <s v="Within SLA"/>
    <x v="3"/>
    <n v="0"/>
    <n v="0"/>
    <n v="0"/>
    <n v="0"/>
    <n v="0"/>
  </r>
  <r>
    <s v="TXN003652"/>
    <n v="24533.1"/>
    <n v="24533.1"/>
    <s v="FAILED"/>
    <s v="FAILED"/>
    <n v="1"/>
    <s v="found"/>
    <s v="Not Duplicate"/>
    <s v="match"/>
    <s v="match"/>
    <n v="0"/>
    <d v="2026-01-11T00:00:00"/>
    <n v="1"/>
    <s v="Within SLA"/>
    <x v="0"/>
    <n v="0"/>
    <n v="0"/>
    <n v="0"/>
    <n v="0"/>
    <n v="0"/>
  </r>
  <r>
    <s v="TXN003653"/>
    <n v="2063.5700000000002"/>
    <n v="2063.5700000000002"/>
    <s v="SUCCESS"/>
    <s v="SUCCESS"/>
    <n v="1"/>
    <s v="found"/>
    <s v="Not Duplicate"/>
    <s v="match"/>
    <s v="match"/>
    <n v="0"/>
    <d v="2026-01-27T00:00:00"/>
    <n v="1"/>
    <s v="Within SLA"/>
    <x v="1"/>
    <n v="0"/>
    <n v="0"/>
    <n v="0"/>
    <n v="0"/>
    <n v="0"/>
  </r>
  <r>
    <s v="TXN003654"/>
    <n v="618.08000000000004"/>
    <n v="618.08000000000004"/>
    <s v="SUCCESS"/>
    <s v="SUCCESS"/>
    <n v="1"/>
    <s v="found"/>
    <s v="Not Duplicate"/>
    <s v="match"/>
    <s v="match"/>
    <n v="0"/>
    <d v="2026-02-01T00:00:00"/>
    <n v="2"/>
    <s v="Within SLA"/>
    <x v="1"/>
    <n v="0"/>
    <n v="0"/>
    <n v="0"/>
    <n v="0"/>
    <n v="0"/>
  </r>
  <r>
    <s v="TXN003655"/>
    <n v="52610.77"/>
    <n v="52610.77"/>
    <s v="SUCCESS"/>
    <s v="SUCCESS"/>
    <n v="1"/>
    <s v="found"/>
    <s v="Not Duplicate"/>
    <s v="match"/>
    <s v="match"/>
    <n v="0"/>
    <d v="2026-02-13T00:00:00"/>
    <n v="0"/>
    <s v="Within SLA"/>
    <x v="2"/>
    <n v="0"/>
    <n v="0"/>
    <n v="0"/>
    <n v="0"/>
    <n v="0"/>
  </r>
  <r>
    <s v="TXN003656"/>
    <n v="1450.87"/>
    <n v="1450.87"/>
    <s v="SUCCESS"/>
    <s v="SUCCESS"/>
    <n v="1"/>
    <s v="found"/>
    <s v="Not Duplicate"/>
    <s v="match"/>
    <s v="match"/>
    <n v="0"/>
    <d v="2026-01-11T00:00:00"/>
    <n v="1"/>
    <s v="Within SLA"/>
    <x v="0"/>
    <n v="0"/>
    <n v="0"/>
    <n v="0"/>
    <n v="0"/>
    <n v="0"/>
  </r>
  <r>
    <s v="TXN003657"/>
    <n v="6130.37"/>
    <n v="6130.37"/>
    <s v="SUCCESS"/>
    <s v="SUCCESS"/>
    <n v="1"/>
    <s v="found"/>
    <s v="Not Duplicate"/>
    <s v="match"/>
    <s v="match"/>
    <n v="0"/>
    <d v="2026-03-25T00:00:00"/>
    <n v="0"/>
    <s v="Within SLA"/>
    <x v="0"/>
    <n v="0"/>
    <n v="0"/>
    <n v="0"/>
    <n v="0"/>
    <n v="0"/>
  </r>
  <r>
    <s v="TXN003658"/>
    <n v="1235.93"/>
    <n v="1235.93"/>
    <s v="SUCCESS"/>
    <s v="SUCCESS"/>
    <n v="1"/>
    <s v="found"/>
    <s v="Not Duplicate"/>
    <s v="match"/>
    <s v="match"/>
    <n v="0"/>
    <d v="2026-01-24T00:00:00"/>
    <n v="2"/>
    <s v="Within SLA"/>
    <x v="0"/>
    <n v="0"/>
    <n v="0"/>
    <n v="0"/>
    <n v="0"/>
    <n v="0"/>
  </r>
  <r>
    <s v="TXN003659"/>
    <n v="27381.759999999998"/>
    <n v="32858.11"/>
    <s v="SUCCESS"/>
    <s v="SUCCESS"/>
    <n v="1"/>
    <s v="found"/>
    <s v="Not Duplicate"/>
    <s v="mismatch"/>
    <s v="match"/>
    <n v="5476.3500000000022"/>
    <d v="2026-03-06T00:00:00"/>
    <n v="1"/>
    <s v="Within SLA"/>
    <x v="0"/>
    <n v="0"/>
    <n v="0"/>
    <n v="1"/>
    <n v="0"/>
    <n v="0"/>
  </r>
  <r>
    <s v="TXN003660"/>
    <n v="6455.84"/>
    <n v="6455.84"/>
    <s v="SUCCESS"/>
    <s v="SUCCESS"/>
    <n v="1"/>
    <s v="found"/>
    <s v="Not Duplicate"/>
    <s v="match"/>
    <s v="match"/>
    <n v="0"/>
    <d v="2026-03-30T00:00:00"/>
    <n v="2"/>
    <s v="Within SLA"/>
    <x v="0"/>
    <n v="0"/>
    <n v="0"/>
    <n v="0"/>
    <n v="0"/>
    <n v="0"/>
  </r>
  <r>
    <s v="TXN003661"/>
    <n v="1056.94"/>
    <n v="1056.94"/>
    <s v="SUCCESS"/>
    <s v="SUCCESS"/>
    <n v="1"/>
    <s v="found"/>
    <s v="Not Duplicate"/>
    <s v="match"/>
    <s v="match"/>
    <n v="0"/>
    <d v="2026-02-20T00:00:00"/>
    <n v="0"/>
    <s v="Within SLA"/>
    <x v="0"/>
    <n v="0"/>
    <n v="0"/>
    <n v="0"/>
    <n v="0"/>
    <n v="0"/>
  </r>
  <r>
    <s v="TXN003662"/>
    <n v="4442.6899999999996"/>
    <n v="4442.6899999999996"/>
    <s v="SUCCESS"/>
    <s v="SUCCESS"/>
    <n v="1"/>
    <s v="found"/>
    <s v="Not Duplicate"/>
    <s v="match"/>
    <s v="match"/>
    <n v="0"/>
    <d v="2026-02-07T00:00:00"/>
    <n v="0"/>
    <s v="Within SLA"/>
    <x v="0"/>
    <n v="0"/>
    <n v="0"/>
    <n v="0"/>
    <n v="0"/>
    <n v="0"/>
  </r>
  <r>
    <s v="TXN003663"/>
    <n v="951.95"/>
    <n v="951.95"/>
    <s v="SUCCESS"/>
    <s v="SUCCESS"/>
    <n v="1"/>
    <s v="found"/>
    <s v="Not Duplicate"/>
    <s v="match"/>
    <s v="match"/>
    <n v="0"/>
    <d v="2026-01-17T00:00:00"/>
    <n v="1"/>
    <s v="Within SLA"/>
    <x v="0"/>
    <n v="0"/>
    <n v="0"/>
    <n v="0"/>
    <n v="0"/>
    <n v="0"/>
  </r>
  <r>
    <s v="TXN003664"/>
    <n v="3967.62"/>
    <n v="3967.62"/>
    <s v="SUCCESS"/>
    <s v="SUCCESS"/>
    <n v="1"/>
    <s v="found"/>
    <s v="Not Duplicate"/>
    <s v="match"/>
    <s v="match"/>
    <n v="0"/>
    <d v="2026-01-18T00:00:00"/>
    <n v="1"/>
    <s v="Within SLA"/>
    <x v="0"/>
    <n v="0"/>
    <n v="0"/>
    <n v="0"/>
    <n v="0"/>
    <n v="0"/>
  </r>
  <r>
    <s v="TXN003665"/>
    <n v="2992.41"/>
    <n v="2992.41"/>
    <s v="SUCCESS"/>
    <s v="SUCCESS"/>
    <n v="1"/>
    <s v="found"/>
    <s v="Not Duplicate"/>
    <s v="match"/>
    <s v="match"/>
    <n v="0"/>
    <d v="2026-03-24T00:00:00"/>
    <n v="1"/>
    <s v="Within SLA"/>
    <x v="1"/>
    <n v="0"/>
    <n v="0"/>
    <n v="0"/>
    <n v="0"/>
    <n v="0"/>
  </r>
  <r>
    <s v="TXN003666"/>
    <n v="17702.78"/>
    <n v="17702.78"/>
    <s v="SUCCESS"/>
    <s v="SUCCESS"/>
    <n v="1"/>
    <s v="found"/>
    <s v="Not Duplicate"/>
    <s v="match"/>
    <s v="match"/>
    <n v="0"/>
    <d v="2026-03-15T00:00:00"/>
    <n v="1"/>
    <s v="Within SLA"/>
    <x v="2"/>
    <n v="0"/>
    <n v="0"/>
    <n v="0"/>
    <n v="0"/>
    <n v="0"/>
  </r>
  <r>
    <s v="TXN003667"/>
    <n v="3523.74"/>
    <n v="4228.49"/>
    <s v="SUCCESS"/>
    <s v="SUCCESS"/>
    <n v="1"/>
    <s v="found"/>
    <s v="Not Duplicate"/>
    <s v="mismatch"/>
    <s v="match"/>
    <n v="704.75"/>
    <d v="2026-02-10T00:00:00"/>
    <n v="1"/>
    <s v="Within SLA"/>
    <x v="0"/>
    <n v="0"/>
    <n v="0"/>
    <n v="1"/>
    <n v="0"/>
    <n v="0"/>
  </r>
  <r>
    <s v="TXN003668"/>
    <n v="21483.49"/>
    <n v="21483.49"/>
    <s v="SUCCESS"/>
    <s v="SUCCESS"/>
    <n v="1"/>
    <s v="found"/>
    <s v="Not Duplicate"/>
    <s v="match"/>
    <s v="match"/>
    <n v="0"/>
    <d v="2026-02-23T00:00:00"/>
    <n v="1"/>
    <s v="Within SLA"/>
    <x v="0"/>
    <n v="0"/>
    <n v="0"/>
    <n v="0"/>
    <n v="0"/>
    <n v="0"/>
  </r>
  <r>
    <s v="TXN003669"/>
    <n v="1619.56"/>
    <n v="1619.56"/>
    <s v="SUCCESS"/>
    <s v="SUCCESS"/>
    <n v="1"/>
    <s v="found"/>
    <s v="Not Duplicate"/>
    <s v="match"/>
    <s v="match"/>
    <n v="0"/>
    <d v="2026-03-27T00:00:00"/>
    <n v="1"/>
    <s v="Within SLA"/>
    <x v="0"/>
    <n v="0"/>
    <n v="0"/>
    <n v="0"/>
    <n v="0"/>
    <n v="0"/>
  </r>
  <r>
    <s v="TXN003670"/>
    <n v="25264.14"/>
    <n v="25264.14"/>
    <s v="SUCCESS"/>
    <s v="SUCCESS"/>
    <n v="1"/>
    <s v="found"/>
    <s v="Not Duplicate"/>
    <s v="match"/>
    <s v="match"/>
    <n v="0"/>
    <d v="2026-03-21T00:00:00"/>
    <n v="2"/>
    <s v="Within SLA"/>
    <x v="2"/>
    <n v="0"/>
    <n v="0"/>
    <n v="0"/>
    <n v="0"/>
    <n v="0"/>
  </r>
  <r>
    <s v="TXN003671"/>
    <n v="7272.99"/>
    <n v="7272.99"/>
    <s v="SUCCESS"/>
    <s v="SUCCESS"/>
    <n v="1"/>
    <s v="found"/>
    <s v="Not Duplicate"/>
    <s v="match"/>
    <s v="match"/>
    <n v="0"/>
    <d v="2026-02-05T00:00:00"/>
    <n v="0"/>
    <s v="Within SLA"/>
    <x v="3"/>
    <n v="0"/>
    <n v="0"/>
    <n v="0"/>
    <n v="0"/>
    <n v="0"/>
  </r>
  <r>
    <s v="TXN003672"/>
    <n v="3941.04"/>
    <n v="3941.04"/>
    <s v="SUCCESS"/>
    <s v="SUCCESS"/>
    <n v="1"/>
    <s v="found"/>
    <s v="Not Duplicate"/>
    <s v="match"/>
    <s v="match"/>
    <n v="0"/>
    <d v="2026-03-06T00:00:00"/>
    <n v="3"/>
    <s v="SLA Breached"/>
    <x v="2"/>
    <n v="0"/>
    <n v="0"/>
    <n v="0"/>
    <n v="0"/>
    <n v="1"/>
  </r>
  <r>
    <s v="TXN003673"/>
    <n v="897.14"/>
    <n v="897.14"/>
    <s v="SUCCESS"/>
    <s v="SUCCESS"/>
    <n v="1"/>
    <s v="found"/>
    <s v="Not Duplicate"/>
    <s v="match"/>
    <s v="match"/>
    <n v="0"/>
    <d v="2026-02-07T00:00:00"/>
    <n v="3"/>
    <s v="SLA Breached"/>
    <x v="4"/>
    <n v="0"/>
    <n v="0"/>
    <n v="0"/>
    <n v="0"/>
    <n v="1"/>
  </r>
  <r>
    <s v="TXN003674"/>
    <n v="2864.59"/>
    <n v="2864.59"/>
    <s v="REVERSED"/>
    <s v="REVERSED"/>
    <n v="1"/>
    <s v="found"/>
    <s v="Not Duplicate"/>
    <s v="match"/>
    <s v="match"/>
    <n v="0"/>
    <d v="2026-02-02T00:00:00"/>
    <n v="3"/>
    <s v="SLA Breached"/>
    <x v="4"/>
    <n v="0"/>
    <n v="0"/>
    <n v="0"/>
    <n v="0"/>
    <n v="1"/>
  </r>
  <r>
    <s v="TXN003675"/>
    <n v="5775.78"/>
    <n v="5775.78"/>
    <s v="SUCCESS"/>
    <s v="SUCCESS"/>
    <n v="1"/>
    <s v="found"/>
    <s v="Not Duplicate"/>
    <s v="match"/>
    <s v="match"/>
    <n v="0"/>
    <d v="2026-02-22T00:00:00"/>
    <n v="2"/>
    <s v="Within SLA"/>
    <x v="2"/>
    <n v="0"/>
    <n v="0"/>
    <n v="0"/>
    <n v="0"/>
    <n v="0"/>
  </r>
  <r>
    <s v="TXN003676"/>
    <n v="10620.88"/>
    <n v="10620.88"/>
    <s v="SUCCESS"/>
    <s v="SUCCESS"/>
    <n v="1"/>
    <s v="found"/>
    <s v="Not Duplicate"/>
    <s v="match"/>
    <s v="match"/>
    <n v="0"/>
    <d v="2026-02-07T00:00:00"/>
    <n v="2"/>
    <s v="Within SLA"/>
    <x v="3"/>
    <n v="0"/>
    <n v="0"/>
    <n v="0"/>
    <n v="0"/>
    <n v="0"/>
  </r>
  <r>
    <s v="TXN003677"/>
    <n v="1413.12"/>
    <n v="1413.12"/>
    <s v="SUCCESS"/>
    <s v="SUCCESS"/>
    <n v="1"/>
    <s v="found"/>
    <s v="Not Duplicate"/>
    <s v="match"/>
    <s v="match"/>
    <n v="0"/>
    <d v="2026-02-15T00:00:00"/>
    <n v="1"/>
    <s v="Within SLA"/>
    <x v="0"/>
    <n v="0"/>
    <n v="0"/>
    <n v="0"/>
    <n v="0"/>
    <n v="0"/>
  </r>
  <r>
    <s v="TXN003678"/>
    <n v="6064.47"/>
    <n v="6064.47"/>
    <s v="FAILED"/>
    <s v="FAILED"/>
    <n v="1"/>
    <s v="found"/>
    <s v="Not Duplicate"/>
    <s v="match"/>
    <s v="match"/>
    <n v="0"/>
    <d v="2026-03-19T00:00:00"/>
    <n v="1"/>
    <s v="Within SLA"/>
    <x v="0"/>
    <n v="0"/>
    <n v="0"/>
    <n v="0"/>
    <n v="0"/>
    <n v="0"/>
  </r>
  <r>
    <s v="TXN003679"/>
    <n v="42096.74"/>
    <n v="42096.74"/>
    <s v="SUCCESS"/>
    <s v="SUCCESS"/>
    <n v="1"/>
    <s v="found"/>
    <s v="Not Duplicate"/>
    <s v="match"/>
    <s v="match"/>
    <n v="0"/>
    <d v="2026-02-05T00:00:00"/>
    <n v="3"/>
    <s v="SLA Breached"/>
    <x v="0"/>
    <n v="0"/>
    <n v="0"/>
    <n v="0"/>
    <n v="0"/>
    <n v="1"/>
  </r>
  <r>
    <s v="TXN003680"/>
    <n v="9332.66"/>
    <n v="9332.66"/>
    <s v="SUCCESS"/>
    <s v="SUCCESS"/>
    <n v="1"/>
    <s v="found"/>
    <s v="Not Duplicate"/>
    <s v="match"/>
    <s v="match"/>
    <n v="0"/>
    <d v="2026-03-19T00:00:00"/>
    <n v="2"/>
    <s v="Within SLA"/>
    <x v="3"/>
    <n v="0"/>
    <n v="0"/>
    <n v="0"/>
    <n v="0"/>
    <n v="0"/>
  </r>
  <r>
    <s v="TXN003681"/>
    <n v="7673.82"/>
    <n v="7673.82"/>
    <s v="SUCCESS"/>
    <s v="SUCCESS"/>
    <n v="1"/>
    <s v="found"/>
    <s v="Not Duplicate"/>
    <s v="match"/>
    <s v="match"/>
    <n v="0"/>
    <d v="2026-03-08T00:00:00"/>
    <n v="1"/>
    <s v="Within SLA"/>
    <x v="0"/>
    <n v="0"/>
    <n v="0"/>
    <n v="0"/>
    <n v="0"/>
    <n v="0"/>
  </r>
  <r>
    <s v="TXN003682"/>
    <n v="10127.31"/>
    <n v="10127.31"/>
    <s v="SUCCESS"/>
    <s v="SUCCESS"/>
    <n v="1"/>
    <s v="found"/>
    <s v="Not Duplicate"/>
    <s v="match"/>
    <s v="match"/>
    <n v="0"/>
    <d v="2026-01-08T00:00:00"/>
    <n v="2"/>
    <s v="Within SLA"/>
    <x v="3"/>
    <n v="0"/>
    <n v="0"/>
    <n v="0"/>
    <n v="0"/>
    <n v="0"/>
  </r>
  <r>
    <s v="TXN003683"/>
    <n v="16016.15"/>
    <n v="16016.15"/>
    <s v="SUCCESS"/>
    <s v="SUCCESS"/>
    <n v="1"/>
    <s v="found"/>
    <s v="Not Duplicate"/>
    <s v="match"/>
    <s v="match"/>
    <n v="0"/>
    <d v="2026-03-20T00:00:00"/>
    <n v="3"/>
    <s v="SLA Breached"/>
    <x v="0"/>
    <n v="0"/>
    <n v="0"/>
    <n v="0"/>
    <n v="0"/>
    <n v="1"/>
  </r>
  <r>
    <s v="TXN003684"/>
    <n v="3109.14"/>
    <n v="3109.14"/>
    <s v="SUCCESS"/>
    <s v="SUCCESS"/>
    <n v="1"/>
    <s v="found"/>
    <s v="Not Duplicate"/>
    <s v="match"/>
    <s v="match"/>
    <n v="0"/>
    <d v="2026-02-28T00:00:00"/>
    <n v="1"/>
    <s v="Within SLA"/>
    <x v="0"/>
    <n v="0"/>
    <n v="0"/>
    <n v="0"/>
    <n v="0"/>
    <n v="0"/>
  </r>
  <r>
    <s v="TXN003685"/>
    <n v="1484.1"/>
    <n v="1484.1"/>
    <s v="SUCCESS"/>
    <s v="SUCCESS"/>
    <n v="1"/>
    <s v="found"/>
    <s v="Not Duplicate"/>
    <s v="match"/>
    <s v="match"/>
    <n v="0"/>
    <d v="2026-03-24T00:00:00"/>
    <n v="2"/>
    <s v="Within SLA"/>
    <x v="2"/>
    <n v="0"/>
    <n v="0"/>
    <n v="0"/>
    <n v="0"/>
    <n v="0"/>
  </r>
  <r>
    <s v="TXN003686"/>
    <n v="17353.28"/>
    <n v="17353.28"/>
    <s v="SUCCESS"/>
    <s v="SUCCESS"/>
    <n v="1"/>
    <s v="found"/>
    <s v="Not Duplicate"/>
    <s v="match"/>
    <s v="match"/>
    <n v="0"/>
    <d v="2026-02-10T00:00:00"/>
    <n v="0"/>
    <s v="Within SLA"/>
    <x v="0"/>
    <n v="0"/>
    <n v="0"/>
    <n v="0"/>
    <n v="0"/>
    <n v="0"/>
  </r>
  <r>
    <s v="TXN003687"/>
    <n v="9137.98"/>
    <n v="9137.98"/>
    <s v="SUCCESS"/>
    <s v="SUCCESS"/>
    <n v="1"/>
    <s v="found"/>
    <s v="Not Duplicate"/>
    <s v="match"/>
    <s v="match"/>
    <n v="0"/>
    <d v="2026-01-29T00:00:00"/>
    <n v="0"/>
    <s v="Within SLA"/>
    <x v="3"/>
    <n v="0"/>
    <n v="0"/>
    <n v="0"/>
    <n v="0"/>
    <n v="0"/>
  </r>
  <r>
    <s v="TXN003688"/>
    <n v="1479.06"/>
    <n v="1479.06"/>
    <s v="REVERSED"/>
    <s v="REVERSED"/>
    <n v="1"/>
    <s v="found"/>
    <s v="Not Duplicate"/>
    <s v="match"/>
    <s v="match"/>
    <n v="0"/>
    <d v="2026-03-29T00:00:00"/>
    <n v="5"/>
    <s v="SLA Breached"/>
    <x v="3"/>
    <n v="0"/>
    <n v="0"/>
    <n v="0"/>
    <n v="0"/>
    <n v="1"/>
  </r>
  <r>
    <s v="TXN003689"/>
    <n v="3097.39"/>
    <n v="3097.39"/>
    <s v="SUCCESS"/>
    <s v="SUCCESS"/>
    <n v="1"/>
    <s v="found"/>
    <s v="Not Duplicate"/>
    <s v="match"/>
    <s v="match"/>
    <n v="0"/>
    <d v="2026-03-03T00:00:00"/>
    <n v="0"/>
    <s v="Within SLA"/>
    <x v="0"/>
    <n v="0"/>
    <n v="0"/>
    <n v="0"/>
    <n v="0"/>
    <n v="0"/>
  </r>
  <r>
    <s v="TXN003690"/>
    <n v="1207.8900000000001"/>
    <n v="1207.8900000000001"/>
    <s v="SUCCESS"/>
    <s v="SUCCESS"/>
    <n v="1"/>
    <s v="found"/>
    <s v="Not Duplicate"/>
    <s v="match"/>
    <s v="match"/>
    <n v="0"/>
    <d v="2026-03-23T00:00:00"/>
    <n v="0"/>
    <s v="Within SLA"/>
    <x v="3"/>
    <n v="0"/>
    <n v="0"/>
    <n v="0"/>
    <n v="0"/>
    <n v="0"/>
  </r>
  <r>
    <s v="TXN003691"/>
    <n v="2649.29"/>
    <n v="2649.29"/>
    <s v="SUCCESS"/>
    <s v="SUCCESS"/>
    <n v="1"/>
    <s v="found"/>
    <s v="Not Duplicate"/>
    <s v="match"/>
    <s v="match"/>
    <n v="0"/>
    <d v="2026-01-12T00:00:00"/>
    <n v="0"/>
    <s v="Within SLA"/>
    <x v="0"/>
    <n v="0"/>
    <n v="0"/>
    <n v="0"/>
    <n v="0"/>
    <n v="0"/>
  </r>
  <r>
    <s v="TXN003692"/>
    <n v="905"/>
    <n v="905"/>
    <s v="SUCCESS"/>
    <s v="SUCCESS"/>
    <n v="1"/>
    <s v="found"/>
    <s v="Not Duplicate"/>
    <s v="match"/>
    <s v="match"/>
    <n v="0"/>
    <d v="2026-02-27T00:00:00"/>
    <n v="0"/>
    <s v="Within SLA"/>
    <x v="2"/>
    <n v="0"/>
    <n v="0"/>
    <n v="0"/>
    <n v="0"/>
    <n v="0"/>
  </r>
  <r>
    <s v="TXN003693"/>
    <n v="1486.05"/>
    <n v="1486.05"/>
    <s v="FAILED"/>
    <s v="FAILED"/>
    <n v="1"/>
    <s v="found"/>
    <s v="Not Duplicate"/>
    <s v="match"/>
    <s v="match"/>
    <n v="0"/>
    <d v="2026-01-18T00:00:00"/>
    <n v="1"/>
    <s v="Within SLA"/>
    <x v="0"/>
    <n v="0"/>
    <n v="0"/>
    <n v="0"/>
    <n v="0"/>
    <n v="0"/>
  </r>
  <r>
    <s v="TXN003694"/>
    <n v="4100.47"/>
    <n v="4100.47"/>
    <s v="FAILED"/>
    <s v="FAILED"/>
    <n v="1"/>
    <s v="found"/>
    <s v="Not Duplicate"/>
    <s v="match"/>
    <s v="match"/>
    <n v="0"/>
    <d v="2026-01-13T00:00:00"/>
    <n v="1"/>
    <s v="Within SLA"/>
    <x v="2"/>
    <n v="0"/>
    <n v="0"/>
    <n v="0"/>
    <n v="0"/>
    <n v="0"/>
  </r>
  <r>
    <s v="TXN003695"/>
    <n v="527.83000000000004"/>
    <n v="527.83000000000004"/>
    <s v="SUCCESS"/>
    <s v="SUCCESS"/>
    <n v="1"/>
    <s v="found"/>
    <s v="Not Duplicate"/>
    <s v="match"/>
    <s v="match"/>
    <n v="0"/>
    <d v="2026-02-15T00:00:00"/>
    <n v="0"/>
    <s v="Within SLA"/>
    <x v="0"/>
    <n v="0"/>
    <n v="0"/>
    <n v="0"/>
    <n v="0"/>
    <n v="0"/>
  </r>
  <r>
    <s v="TXN003696"/>
    <n v="5475.4"/>
    <n v="5475.4"/>
    <s v="SUCCESS"/>
    <s v="SUCCESS"/>
    <n v="1"/>
    <s v="found"/>
    <s v="Not Duplicate"/>
    <s v="match"/>
    <s v="match"/>
    <n v="0"/>
    <d v="2026-01-12T00:00:00"/>
    <n v="2"/>
    <s v="Within SLA"/>
    <x v="4"/>
    <n v="0"/>
    <n v="0"/>
    <n v="0"/>
    <n v="0"/>
    <n v="0"/>
  </r>
  <r>
    <s v="TXN003697"/>
    <n v="1198.22"/>
    <n v="1198.22"/>
    <s v="SUCCESS"/>
    <s v="SUCCESS"/>
    <n v="1"/>
    <s v="found"/>
    <s v="Not Duplicate"/>
    <s v="match"/>
    <s v="match"/>
    <n v="0"/>
    <d v="2026-03-05T00:00:00"/>
    <n v="1"/>
    <s v="Within SLA"/>
    <x v="0"/>
    <n v="0"/>
    <n v="0"/>
    <n v="0"/>
    <n v="0"/>
    <n v="0"/>
  </r>
  <r>
    <s v="TXN003698"/>
    <n v="2135.3000000000002"/>
    <n v="2135.3000000000002"/>
    <s v="SUCCESS"/>
    <s v="SUCCESS"/>
    <n v="1"/>
    <s v="found"/>
    <s v="Not Duplicate"/>
    <s v="match"/>
    <s v="match"/>
    <n v="0"/>
    <d v="2026-03-09T00:00:00"/>
    <n v="3"/>
    <s v="SLA Breached"/>
    <x v="0"/>
    <n v="0"/>
    <n v="0"/>
    <n v="0"/>
    <n v="0"/>
    <n v="1"/>
  </r>
  <r>
    <s v="TXN003699"/>
    <n v="5575.28"/>
    <n v="5575.28"/>
    <s v="SUCCESS"/>
    <s v="SUCCESS"/>
    <n v="1"/>
    <s v="found"/>
    <s v="Not Duplicate"/>
    <s v="match"/>
    <s v="match"/>
    <n v="0"/>
    <d v="2026-02-11T00:00:00"/>
    <n v="0"/>
    <s v="Within SLA"/>
    <x v="2"/>
    <n v="0"/>
    <n v="0"/>
    <n v="0"/>
    <n v="0"/>
    <n v="0"/>
  </r>
  <r>
    <s v="TXN003700"/>
    <n v="5486.49"/>
    <n v="5486.49"/>
    <s v="SUCCESS"/>
    <s v="SUCCESS"/>
    <n v="1"/>
    <s v="found"/>
    <s v="Not Duplicate"/>
    <s v="match"/>
    <s v="match"/>
    <n v="0"/>
    <d v="2026-03-24T00:00:00"/>
    <n v="0"/>
    <s v="Within SLA"/>
    <x v="0"/>
    <n v="0"/>
    <n v="0"/>
    <n v="0"/>
    <n v="0"/>
    <n v="0"/>
  </r>
  <r>
    <s v="TXN003701"/>
    <n v="4376.28"/>
    <n v="4376.28"/>
    <s v="FAILED"/>
    <s v="FAILED"/>
    <n v="1"/>
    <s v="found"/>
    <s v="Not Duplicate"/>
    <s v="match"/>
    <s v="match"/>
    <n v="0"/>
    <d v="2026-02-28T00:00:00"/>
    <n v="0"/>
    <s v="Within SLA"/>
    <x v="3"/>
    <n v="0"/>
    <n v="0"/>
    <n v="0"/>
    <n v="0"/>
    <n v="0"/>
  </r>
  <r>
    <s v="TXN003702"/>
    <n v="1911.82"/>
    <n v="1911.82"/>
    <s v="SUCCESS"/>
    <s v="SUCCESS"/>
    <n v="1"/>
    <s v="found"/>
    <s v="Not Duplicate"/>
    <s v="match"/>
    <s v="match"/>
    <n v="0"/>
    <d v="2026-03-30T00:00:00"/>
    <n v="2"/>
    <s v="Within SLA"/>
    <x v="4"/>
    <n v="0"/>
    <n v="0"/>
    <n v="0"/>
    <n v="0"/>
    <n v="0"/>
  </r>
  <r>
    <s v="TXN003703"/>
    <n v="805.25"/>
    <n v="805.25"/>
    <s v="SUCCESS"/>
    <s v="SUCCESS"/>
    <n v="1"/>
    <s v="found"/>
    <s v="Not Duplicate"/>
    <s v="match"/>
    <s v="match"/>
    <n v="0"/>
    <d v="2026-03-13T00:00:00"/>
    <n v="3"/>
    <s v="SLA Breached"/>
    <x v="0"/>
    <n v="0"/>
    <n v="0"/>
    <n v="0"/>
    <n v="0"/>
    <n v="1"/>
  </r>
  <r>
    <s v="TXN003704"/>
    <n v="4333.3"/>
    <n v="4333.3"/>
    <s v="SUCCESS"/>
    <s v="SUCCESS"/>
    <n v="1"/>
    <s v="found"/>
    <s v="Not Duplicate"/>
    <s v="match"/>
    <s v="match"/>
    <n v="0"/>
    <d v="2026-02-08T00:00:00"/>
    <n v="0"/>
    <s v="Within SLA"/>
    <x v="2"/>
    <n v="0"/>
    <n v="0"/>
    <n v="0"/>
    <n v="0"/>
    <n v="0"/>
  </r>
  <r>
    <s v="TXN003705"/>
    <n v="4356.82"/>
    <n v="4356.82"/>
    <s v="SUCCESS"/>
    <s v="SUCCESS"/>
    <n v="1"/>
    <s v="found"/>
    <s v="Not Duplicate"/>
    <s v="match"/>
    <s v="match"/>
    <n v="0"/>
    <d v="2026-01-27T00:00:00"/>
    <n v="3"/>
    <s v="SLA Breached"/>
    <x v="0"/>
    <n v="0"/>
    <n v="0"/>
    <n v="0"/>
    <n v="0"/>
    <n v="1"/>
  </r>
  <r>
    <s v="TXN003706"/>
    <n v="1411.08"/>
    <n v="1411.08"/>
    <s v="SUCCESS"/>
    <s v="SUCCESS"/>
    <n v="1"/>
    <s v="found"/>
    <s v="Not Duplicate"/>
    <s v="match"/>
    <s v="match"/>
    <n v="0"/>
    <d v="2026-02-17T00:00:00"/>
    <n v="2"/>
    <s v="Within SLA"/>
    <x v="2"/>
    <n v="0"/>
    <n v="0"/>
    <n v="0"/>
    <n v="0"/>
    <n v="0"/>
  </r>
  <r>
    <s v="TXN003707"/>
    <n v="6111.75"/>
    <n v="6111.75"/>
    <s v="SUCCESS"/>
    <s v="SUCCESS"/>
    <n v="1"/>
    <s v="found"/>
    <s v="Not Duplicate"/>
    <s v="match"/>
    <s v="match"/>
    <n v="0"/>
    <d v="2026-01-06T00:00:00"/>
    <n v="1"/>
    <s v="Within SLA"/>
    <x v="1"/>
    <n v="0"/>
    <n v="0"/>
    <n v="0"/>
    <n v="0"/>
    <n v="0"/>
  </r>
  <r>
    <s v="TXN003708"/>
    <n v="10659.5"/>
    <n v="10659.5"/>
    <s v="SUCCESS"/>
    <s v="SUCCESS"/>
    <n v="1"/>
    <s v="found"/>
    <s v="Not Duplicate"/>
    <s v="match"/>
    <s v="match"/>
    <n v="0"/>
    <d v="2026-03-22T00:00:00"/>
    <n v="0"/>
    <s v="Within SLA"/>
    <x v="1"/>
    <n v="0"/>
    <n v="0"/>
    <n v="0"/>
    <n v="0"/>
    <n v="0"/>
  </r>
  <r>
    <s v="TXN003709"/>
    <n v="2212.34"/>
    <n v="2212.34"/>
    <s v="SUCCESS"/>
    <s v="SUCCESS"/>
    <n v="1"/>
    <s v="found"/>
    <s v="Not Duplicate"/>
    <s v="match"/>
    <s v="match"/>
    <n v="0"/>
    <d v="2026-04-03T00:00:00"/>
    <n v="5"/>
    <s v="SLA Breached"/>
    <x v="1"/>
    <n v="0"/>
    <n v="0"/>
    <n v="0"/>
    <n v="0"/>
    <n v="1"/>
  </r>
  <r>
    <s v="TXN003710"/>
    <n v="8637.2000000000007"/>
    <n v="8637.2000000000007"/>
    <s v="SUCCESS"/>
    <s v="SUCCESS"/>
    <n v="1"/>
    <s v="found"/>
    <s v="Not Duplicate"/>
    <s v="match"/>
    <s v="match"/>
    <n v="0"/>
    <d v="2026-01-12T00:00:00"/>
    <n v="0"/>
    <s v="Within SLA"/>
    <x v="0"/>
    <n v="0"/>
    <n v="0"/>
    <n v="0"/>
    <n v="0"/>
    <n v="0"/>
  </r>
  <r>
    <s v="TXN003711"/>
    <n v="2660.81"/>
    <n v="2660.81"/>
    <s v="SUCCESS"/>
    <s v="SUCCESS"/>
    <n v="1"/>
    <s v="found"/>
    <s v="Not Duplicate"/>
    <s v="match"/>
    <s v="match"/>
    <n v="0"/>
    <d v="2026-03-01T00:00:00"/>
    <n v="3"/>
    <s v="SLA Breached"/>
    <x v="3"/>
    <n v="0"/>
    <n v="0"/>
    <n v="0"/>
    <n v="0"/>
    <n v="1"/>
  </r>
  <r>
    <s v="TXN003712"/>
    <n v="2282.6999999999998"/>
    <n v="2282.6999999999998"/>
    <s v="FAILED"/>
    <s v="FAILED"/>
    <n v="1"/>
    <s v="found"/>
    <s v="Not Duplicate"/>
    <s v="match"/>
    <s v="match"/>
    <n v="0"/>
    <d v="2026-02-14T00:00:00"/>
    <n v="5"/>
    <s v="SLA Breached"/>
    <x v="3"/>
    <n v="0"/>
    <n v="0"/>
    <n v="0"/>
    <n v="0"/>
    <n v="1"/>
  </r>
  <r>
    <s v="TXN003713"/>
    <n v="9733.3799999999992"/>
    <n v="9733.3799999999992"/>
    <s v="SUCCESS"/>
    <s v="SUCCESS"/>
    <n v="1"/>
    <s v="found"/>
    <s v="Not Duplicate"/>
    <s v="match"/>
    <s v="match"/>
    <n v="0"/>
    <d v="2026-03-03T00:00:00"/>
    <n v="1"/>
    <s v="Within SLA"/>
    <x v="2"/>
    <n v="0"/>
    <n v="0"/>
    <n v="0"/>
    <n v="0"/>
    <n v="0"/>
  </r>
  <r>
    <s v="TXN003714"/>
    <n v="5680.57"/>
    <n v="5680.57"/>
    <s v="SUCCESS"/>
    <s v="SUCCESS"/>
    <n v="1"/>
    <s v="found"/>
    <s v="Not Duplicate"/>
    <s v="match"/>
    <s v="match"/>
    <n v="0"/>
    <d v="2026-04-01T00:00:00"/>
    <n v="1"/>
    <s v="Within SLA"/>
    <x v="4"/>
    <n v="0"/>
    <n v="0"/>
    <n v="0"/>
    <n v="0"/>
    <n v="0"/>
  </r>
  <r>
    <s v="TXN003715"/>
    <n v="43303.45"/>
    <n v="43303.45"/>
    <s v="SUCCESS"/>
    <s v="SUCCESS"/>
    <n v="1"/>
    <s v="found"/>
    <s v="Not Duplicate"/>
    <s v="match"/>
    <s v="match"/>
    <n v="0"/>
    <d v="2026-02-14T00:00:00"/>
    <n v="1"/>
    <s v="Within SLA"/>
    <x v="3"/>
    <n v="0"/>
    <n v="0"/>
    <n v="0"/>
    <n v="0"/>
    <n v="0"/>
  </r>
  <r>
    <s v="TXN003716"/>
    <n v="3306.82"/>
    <n v="3306.82"/>
    <s v="SUCCESS"/>
    <s v="SUCCESS"/>
    <n v="1"/>
    <s v="found"/>
    <s v="Not Duplicate"/>
    <s v="match"/>
    <s v="match"/>
    <n v="0"/>
    <d v="2026-02-02T00:00:00"/>
    <n v="0"/>
    <s v="Within SLA"/>
    <x v="3"/>
    <n v="0"/>
    <n v="0"/>
    <n v="0"/>
    <n v="0"/>
    <n v="0"/>
  </r>
  <r>
    <s v="TXN003717"/>
    <n v="4651.72"/>
    <n v="4651.72"/>
    <s v="SUCCESS"/>
    <s v="SUCCESS"/>
    <n v="1"/>
    <s v="found"/>
    <s v="Not Duplicate"/>
    <s v="match"/>
    <s v="match"/>
    <n v="0"/>
    <d v="2026-03-12T00:00:00"/>
    <n v="1"/>
    <s v="Within SLA"/>
    <x v="0"/>
    <n v="0"/>
    <n v="0"/>
    <n v="0"/>
    <n v="0"/>
    <n v="0"/>
  </r>
  <r>
    <s v="TXN003718"/>
    <n v="1443.04"/>
    <n v="1443.04"/>
    <s v="SUCCESS"/>
    <s v="SUCCESS"/>
    <n v="1"/>
    <s v="found"/>
    <s v="Not Duplicate"/>
    <s v="match"/>
    <s v="match"/>
    <n v="0"/>
    <d v="2026-03-24T00:00:00"/>
    <n v="3"/>
    <s v="SLA Breached"/>
    <x v="0"/>
    <n v="0"/>
    <n v="0"/>
    <n v="0"/>
    <n v="0"/>
    <n v="1"/>
  </r>
  <r>
    <s v="TXN003719"/>
    <n v="8538.7099999999991"/>
    <n v="8538.7099999999991"/>
    <s v="SUCCESS"/>
    <s v="SUCCESS"/>
    <n v="1"/>
    <s v="found"/>
    <s v="Not Duplicate"/>
    <s v="match"/>
    <s v="match"/>
    <n v="0"/>
    <d v="2026-02-03T00:00:00"/>
    <n v="3"/>
    <s v="SLA Breached"/>
    <x v="3"/>
    <n v="0"/>
    <n v="0"/>
    <n v="0"/>
    <n v="0"/>
    <n v="1"/>
  </r>
  <r>
    <s v="TXN003720"/>
    <n v="5008.37"/>
    <n v="5008.37"/>
    <s v="SUCCESS"/>
    <s v="SUCCESS"/>
    <n v="1"/>
    <s v="found"/>
    <s v="Not Duplicate"/>
    <s v="match"/>
    <s v="match"/>
    <n v="0"/>
    <d v="2026-01-30T00:00:00"/>
    <n v="3"/>
    <s v="SLA Breached"/>
    <x v="0"/>
    <n v="0"/>
    <n v="0"/>
    <n v="0"/>
    <n v="0"/>
    <n v="1"/>
  </r>
  <r>
    <s v="TXN003721"/>
    <n v="2317.54"/>
    <n v="2317.54"/>
    <s v="SUCCESS"/>
    <s v="SUCCESS"/>
    <n v="1"/>
    <s v="found"/>
    <s v="Not Duplicate"/>
    <s v="match"/>
    <s v="match"/>
    <n v="0"/>
    <d v="2026-03-31T00:00:00"/>
    <n v="2"/>
    <s v="Within SLA"/>
    <x v="0"/>
    <n v="0"/>
    <n v="0"/>
    <n v="0"/>
    <n v="0"/>
    <n v="0"/>
  </r>
  <r>
    <s v="TXN003722"/>
    <n v="494.58"/>
    <n v="494.58"/>
    <s v="SUCCESS"/>
    <s v="SUCCESS"/>
    <n v="1"/>
    <s v="found"/>
    <s v="Not Duplicate"/>
    <s v="match"/>
    <s v="match"/>
    <n v="0"/>
    <d v="2026-01-04T00:00:00"/>
    <n v="0"/>
    <s v="Within SLA"/>
    <x v="0"/>
    <n v="0"/>
    <n v="0"/>
    <n v="0"/>
    <n v="0"/>
    <n v="0"/>
  </r>
  <r>
    <s v="TXN003723"/>
    <n v="22008.73"/>
    <n v="22008.73"/>
    <s v="SUCCESS"/>
    <s v="SUCCESS"/>
    <n v="1"/>
    <s v="found"/>
    <s v="Not Duplicate"/>
    <s v="match"/>
    <s v="match"/>
    <n v="0"/>
    <d v="2026-02-28T00:00:00"/>
    <n v="1"/>
    <s v="Within SLA"/>
    <x v="2"/>
    <n v="0"/>
    <n v="0"/>
    <n v="0"/>
    <n v="0"/>
    <n v="0"/>
  </r>
  <r>
    <s v="TXN003724"/>
    <n v="10940.66"/>
    <n v="10940.66"/>
    <s v="SUCCESS"/>
    <s v="SUCCESS"/>
    <n v="1"/>
    <s v="found"/>
    <s v="Not Duplicate"/>
    <s v="match"/>
    <s v="match"/>
    <n v="0"/>
    <d v="2026-03-09T00:00:00"/>
    <n v="0"/>
    <s v="Within SLA"/>
    <x v="0"/>
    <n v="0"/>
    <n v="0"/>
    <n v="0"/>
    <n v="0"/>
    <n v="0"/>
  </r>
  <r>
    <s v="TXN003725"/>
    <n v="4937.7700000000004"/>
    <n v="4937.7700000000004"/>
    <s v="SUCCESS"/>
    <s v="SUCCESS"/>
    <n v="1"/>
    <s v="found"/>
    <s v="Not Duplicate"/>
    <s v="match"/>
    <s v="match"/>
    <n v="0"/>
    <d v="2026-02-14T00:00:00"/>
    <n v="3"/>
    <s v="SLA Breached"/>
    <x v="3"/>
    <n v="0"/>
    <n v="0"/>
    <n v="0"/>
    <n v="0"/>
    <n v="1"/>
  </r>
  <r>
    <s v="TXN003726"/>
    <n v="526.36"/>
    <n v="526.36"/>
    <s v="SUCCESS"/>
    <s v="SUCCESS"/>
    <n v="1"/>
    <s v="found"/>
    <s v="Not Duplicate"/>
    <s v="match"/>
    <s v="match"/>
    <n v="0"/>
    <d v="2026-02-24T00:00:00"/>
    <n v="1"/>
    <s v="Within SLA"/>
    <x v="3"/>
    <n v="0"/>
    <n v="0"/>
    <n v="0"/>
    <n v="0"/>
    <n v="0"/>
  </r>
  <r>
    <s v="TXN003727"/>
    <n v="640.59"/>
    <n v="640.59"/>
    <s v="REVERSED"/>
    <s v="REVERSED"/>
    <n v="1"/>
    <s v="found"/>
    <s v="Not Duplicate"/>
    <s v="match"/>
    <s v="match"/>
    <n v="0"/>
    <d v="2026-02-17T00:00:00"/>
    <n v="3"/>
    <s v="SLA Breached"/>
    <x v="0"/>
    <n v="0"/>
    <n v="0"/>
    <n v="0"/>
    <n v="0"/>
    <n v="1"/>
  </r>
  <r>
    <s v="TXN003728"/>
    <n v="4110.01"/>
    <n v="4110.01"/>
    <s v="SUCCESS"/>
    <s v="SUCCESS"/>
    <n v="1"/>
    <s v="found"/>
    <s v="Not Duplicate"/>
    <s v="match"/>
    <s v="match"/>
    <n v="0"/>
    <d v="2026-03-30T00:00:00"/>
    <n v="3"/>
    <s v="SLA Breached"/>
    <x v="1"/>
    <n v="0"/>
    <n v="0"/>
    <n v="0"/>
    <n v="0"/>
    <n v="1"/>
  </r>
  <r>
    <s v="TXN003729"/>
    <n v="3984.81"/>
    <n v="3984.81"/>
    <s v="SUCCESS"/>
    <s v="SUCCESS"/>
    <n v="1"/>
    <s v="found"/>
    <s v="Not Duplicate"/>
    <s v="match"/>
    <s v="match"/>
    <n v="0"/>
    <d v="2026-02-28T00:00:00"/>
    <n v="3"/>
    <s v="SLA Breached"/>
    <x v="2"/>
    <n v="0"/>
    <n v="0"/>
    <n v="0"/>
    <n v="0"/>
    <n v="1"/>
  </r>
  <r>
    <s v="TXN003730"/>
    <n v="2461.77"/>
    <n v="2461.77"/>
    <s v="SUCCESS"/>
    <s v="SUCCESS"/>
    <n v="1"/>
    <s v="found"/>
    <s v="Not Duplicate"/>
    <s v="match"/>
    <s v="match"/>
    <n v="0"/>
    <d v="2026-04-03T00:00:00"/>
    <n v="3"/>
    <s v="SLA Breached"/>
    <x v="3"/>
    <n v="0"/>
    <n v="0"/>
    <n v="0"/>
    <n v="0"/>
    <n v="1"/>
  </r>
  <r>
    <s v="TXN003731"/>
    <n v="4995.42"/>
    <n v="4995.42"/>
    <s v="SUCCESS"/>
    <s v="SUCCESS"/>
    <n v="1"/>
    <s v="found"/>
    <s v="Not Duplicate"/>
    <s v="match"/>
    <s v="match"/>
    <n v="0"/>
    <d v="2026-02-03T00:00:00"/>
    <n v="1"/>
    <s v="Within SLA"/>
    <x v="0"/>
    <n v="0"/>
    <n v="0"/>
    <n v="0"/>
    <n v="0"/>
    <n v="0"/>
  </r>
  <r>
    <s v="TXN003732"/>
    <n v="3172.41"/>
    <n v="3172.41"/>
    <s v="SUCCESS"/>
    <s v="SUCCESS"/>
    <n v="1"/>
    <s v="found"/>
    <s v="Not Duplicate"/>
    <s v="match"/>
    <s v="match"/>
    <n v="0"/>
    <d v="2026-01-11T00:00:00"/>
    <n v="3"/>
    <s v="SLA Breached"/>
    <x v="4"/>
    <n v="0"/>
    <n v="0"/>
    <n v="0"/>
    <n v="0"/>
    <n v="1"/>
  </r>
  <r>
    <s v="TXN003733"/>
    <n v="1093.81"/>
    <n v="1093.81"/>
    <s v="SUCCESS"/>
    <s v="SUCCESS"/>
    <n v="1"/>
    <s v="found"/>
    <s v="Not Duplicate"/>
    <s v="match"/>
    <s v="match"/>
    <n v="0"/>
    <d v="2026-01-03T00:00:00"/>
    <n v="0"/>
    <s v="Within SLA"/>
    <x v="0"/>
    <n v="0"/>
    <n v="0"/>
    <n v="0"/>
    <n v="0"/>
    <n v="0"/>
  </r>
  <r>
    <s v="TXN003734"/>
    <n v="5900.06"/>
    <n v="5900.06"/>
    <s v="FAILED"/>
    <s v="FAILED"/>
    <n v="1"/>
    <s v="found"/>
    <s v="Not Duplicate"/>
    <s v="match"/>
    <s v="match"/>
    <n v="0"/>
    <d v="2026-02-22T00:00:00"/>
    <n v="3"/>
    <s v="SLA Breached"/>
    <x v="0"/>
    <n v="0"/>
    <n v="0"/>
    <n v="0"/>
    <n v="0"/>
    <n v="1"/>
  </r>
  <r>
    <s v="TXN003735"/>
    <n v="52511.78"/>
    <n v="57762.96"/>
    <s v="SUCCESS"/>
    <s v="SUCCESS"/>
    <n v="1"/>
    <s v="found"/>
    <s v="Not Duplicate"/>
    <s v="mismatch"/>
    <s v="match"/>
    <n v="5251.18"/>
    <d v="2026-03-24T00:00:00"/>
    <n v="1"/>
    <s v="Within SLA"/>
    <x v="3"/>
    <n v="0"/>
    <n v="0"/>
    <n v="1"/>
    <n v="0"/>
    <n v="0"/>
  </r>
  <r>
    <s v="TXN003736"/>
    <n v="33563.629999999997"/>
    <n v="33563.629999999997"/>
    <s v="SUCCESS"/>
    <s v="SUCCESS"/>
    <n v="1"/>
    <s v="found"/>
    <s v="Not Duplicate"/>
    <s v="match"/>
    <s v="match"/>
    <n v="0"/>
    <d v="2026-03-18T00:00:00"/>
    <n v="2"/>
    <s v="Within SLA"/>
    <x v="0"/>
    <n v="0"/>
    <n v="0"/>
    <n v="0"/>
    <n v="0"/>
    <n v="0"/>
  </r>
  <r>
    <s v="TXN003737"/>
    <n v="1934.14"/>
    <n v="1934.14"/>
    <s v="SUCCESS"/>
    <s v="SUCCESS"/>
    <n v="1"/>
    <s v="found"/>
    <s v="Not Duplicate"/>
    <s v="match"/>
    <s v="match"/>
    <n v="0"/>
    <d v="2026-03-04T00:00:00"/>
    <n v="3"/>
    <s v="SLA Breached"/>
    <x v="1"/>
    <n v="0"/>
    <n v="0"/>
    <n v="0"/>
    <n v="0"/>
    <n v="1"/>
  </r>
  <r>
    <s v="TXN003738"/>
    <n v="4626.76"/>
    <n v="4626.76"/>
    <s v="SUCCESS"/>
    <s v="SUCCESS"/>
    <n v="1"/>
    <s v="found"/>
    <s v="Not Duplicate"/>
    <s v="match"/>
    <s v="match"/>
    <n v="0"/>
    <d v="2026-01-16T00:00:00"/>
    <n v="0"/>
    <s v="Within SLA"/>
    <x v="2"/>
    <n v="0"/>
    <n v="0"/>
    <n v="0"/>
    <n v="0"/>
    <n v="0"/>
  </r>
  <r>
    <s v="TXN003739"/>
    <n v="10550.97"/>
    <n v="10550.97"/>
    <s v="SUCCESS"/>
    <s v="SUCCESS"/>
    <n v="1"/>
    <s v="found"/>
    <s v="Not Duplicate"/>
    <s v="match"/>
    <s v="match"/>
    <n v="0"/>
    <d v="2026-03-29T00:00:00"/>
    <n v="1"/>
    <s v="Within SLA"/>
    <x v="3"/>
    <n v="0"/>
    <n v="0"/>
    <n v="0"/>
    <n v="0"/>
    <n v="0"/>
  </r>
  <r>
    <s v="TXN003740"/>
    <n v="732.49"/>
    <n v="732.49"/>
    <s v="SUCCESS"/>
    <s v="SUCCESS"/>
    <n v="1"/>
    <s v="found"/>
    <s v="Not Duplicate"/>
    <s v="match"/>
    <s v="match"/>
    <n v="0"/>
    <d v="2026-01-27T00:00:00"/>
    <n v="1"/>
    <s v="Within SLA"/>
    <x v="0"/>
    <n v="0"/>
    <n v="0"/>
    <n v="0"/>
    <n v="0"/>
    <n v="0"/>
  </r>
  <r>
    <s v="TXN003741"/>
    <n v="1390.22"/>
    <n v="1390.22"/>
    <s v="SUCCESS"/>
    <s v="SUCCESS"/>
    <n v="1"/>
    <s v="found"/>
    <s v="Not Duplicate"/>
    <s v="match"/>
    <s v="match"/>
    <n v="0"/>
    <d v="2026-02-03T00:00:00"/>
    <n v="1"/>
    <s v="Within SLA"/>
    <x v="1"/>
    <n v="0"/>
    <n v="0"/>
    <n v="0"/>
    <n v="0"/>
    <n v="0"/>
  </r>
  <r>
    <s v="TXN003742"/>
    <n v="1210.6600000000001"/>
    <n v="1210.6600000000001"/>
    <s v="SUCCESS"/>
    <s v="SUCCESS"/>
    <n v="1"/>
    <s v="found"/>
    <s v="Not Duplicate"/>
    <s v="match"/>
    <s v="match"/>
    <n v="0"/>
    <d v="2026-02-02T00:00:00"/>
    <n v="3"/>
    <s v="SLA Breached"/>
    <x v="2"/>
    <n v="0"/>
    <n v="0"/>
    <n v="0"/>
    <n v="0"/>
    <n v="1"/>
  </r>
  <r>
    <s v="TXN003743"/>
    <n v="19923.310000000001"/>
    <n v="19923.310000000001"/>
    <s v="SUCCESS"/>
    <s v="SUCCESS"/>
    <n v="1"/>
    <s v="found"/>
    <s v="Not Duplicate"/>
    <s v="match"/>
    <s v="match"/>
    <n v="0"/>
    <d v="2026-03-21T00:00:00"/>
    <n v="0"/>
    <s v="Within SLA"/>
    <x v="0"/>
    <n v="0"/>
    <n v="0"/>
    <n v="0"/>
    <n v="0"/>
    <n v="0"/>
  </r>
  <r>
    <s v="TXN003744"/>
    <n v="6559.89"/>
    <n v="6559.89"/>
    <s v="SUCCESS"/>
    <s v="SUCCESS"/>
    <n v="1"/>
    <s v="found"/>
    <s v="Not Duplicate"/>
    <s v="match"/>
    <s v="match"/>
    <n v="0"/>
    <d v="2026-04-02T00:00:00"/>
    <n v="3"/>
    <s v="SLA Breached"/>
    <x v="3"/>
    <n v="0"/>
    <n v="0"/>
    <n v="0"/>
    <n v="0"/>
    <n v="1"/>
  </r>
  <r>
    <s v="TXN003745"/>
    <n v="19160.03"/>
    <n v="19160.03"/>
    <s v="SUCCESS"/>
    <s v="SUCCESS"/>
    <n v="1"/>
    <s v="found"/>
    <s v="Not Duplicate"/>
    <s v="match"/>
    <s v="match"/>
    <n v="0"/>
    <d v="2026-02-23T00:00:00"/>
    <n v="5"/>
    <s v="SLA Breached"/>
    <x v="0"/>
    <n v="0"/>
    <n v="0"/>
    <n v="0"/>
    <n v="0"/>
    <n v="1"/>
  </r>
  <r>
    <s v="TXN003746"/>
    <n v="734.62"/>
    <n v="734.62"/>
    <s v="SUCCESS"/>
    <s v="SUCCESS"/>
    <n v="1"/>
    <s v="found"/>
    <s v="Not Duplicate"/>
    <s v="match"/>
    <s v="match"/>
    <n v="0"/>
    <d v="2026-01-23T00:00:00"/>
    <n v="3"/>
    <s v="SLA Breached"/>
    <x v="3"/>
    <n v="0"/>
    <n v="0"/>
    <n v="0"/>
    <n v="0"/>
    <n v="1"/>
  </r>
  <r>
    <s v="TXN003747"/>
    <n v="3068.43"/>
    <n v="3068.43"/>
    <s v="SUCCESS"/>
    <s v="SUCCESS"/>
    <n v="1"/>
    <s v="found"/>
    <s v="Not Duplicate"/>
    <s v="match"/>
    <s v="match"/>
    <n v="0"/>
    <d v="2026-03-26T00:00:00"/>
    <n v="5"/>
    <s v="SLA Breached"/>
    <x v="0"/>
    <n v="0"/>
    <n v="0"/>
    <n v="0"/>
    <n v="0"/>
    <n v="1"/>
  </r>
  <r>
    <s v="TXN003748"/>
    <n v="1929.31"/>
    <n v="1929.31"/>
    <s v="SUCCESS"/>
    <s v="SUCCESS"/>
    <n v="1"/>
    <s v="found"/>
    <s v="Not Duplicate"/>
    <s v="match"/>
    <s v="match"/>
    <n v="0"/>
    <d v="2026-03-04T00:00:00"/>
    <n v="1"/>
    <s v="Within SLA"/>
    <x v="2"/>
    <n v="0"/>
    <n v="0"/>
    <n v="0"/>
    <n v="0"/>
    <n v="0"/>
  </r>
  <r>
    <s v="TXN003749"/>
    <n v="5819.48"/>
    <n v="5819.48"/>
    <s v="SUCCESS"/>
    <s v="SUCCESS"/>
    <n v="1"/>
    <s v="found"/>
    <s v="Not Duplicate"/>
    <s v="match"/>
    <s v="match"/>
    <n v="0"/>
    <d v="2026-01-12T00:00:00"/>
    <n v="3"/>
    <s v="SLA Breached"/>
    <x v="1"/>
    <n v="0"/>
    <n v="0"/>
    <n v="0"/>
    <n v="0"/>
    <n v="1"/>
  </r>
  <r>
    <s v="TXN003750"/>
    <n v="9509.91"/>
    <n v="9509.91"/>
    <s v="SUCCESS"/>
    <s v="SUCCESS"/>
    <n v="1"/>
    <s v="found"/>
    <s v="Not Duplicate"/>
    <s v="match"/>
    <s v="match"/>
    <n v="0"/>
    <d v="2026-03-26T00:00:00"/>
    <n v="2"/>
    <s v="Within SLA"/>
    <x v="0"/>
    <n v="0"/>
    <n v="0"/>
    <n v="0"/>
    <n v="0"/>
    <n v="0"/>
  </r>
  <r>
    <s v="TXN003751"/>
    <n v="1052.44"/>
    <n v="1052.44"/>
    <s v="FAILED"/>
    <s v="FAILED"/>
    <n v="1"/>
    <s v="found"/>
    <s v="Not Duplicate"/>
    <s v="match"/>
    <s v="match"/>
    <n v="0"/>
    <d v="2026-03-07T00:00:00"/>
    <n v="2"/>
    <s v="Within SLA"/>
    <x v="0"/>
    <n v="0"/>
    <n v="0"/>
    <n v="0"/>
    <n v="0"/>
    <n v="0"/>
  </r>
  <r>
    <s v="TXN003752"/>
    <n v="8421.61"/>
    <n v="8421.61"/>
    <s v="REVERSED"/>
    <s v="REVERSED"/>
    <n v="1"/>
    <s v="found"/>
    <s v="Not Duplicate"/>
    <s v="match"/>
    <s v="match"/>
    <n v="0"/>
    <d v="2026-03-29T00:00:00"/>
    <n v="3"/>
    <s v="SLA Breached"/>
    <x v="1"/>
    <n v="0"/>
    <n v="0"/>
    <n v="0"/>
    <n v="0"/>
    <n v="1"/>
  </r>
  <r>
    <s v="TXN003753"/>
    <n v="1618.57"/>
    <n v="1618.57"/>
    <s v="SUCCESS"/>
    <s v="SUCCESS"/>
    <n v="1"/>
    <s v="found"/>
    <s v="Not Duplicate"/>
    <s v="match"/>
    <s v="match"/>
    <n v="0"/>
    <d v="2026-01-08T00:00:00"/>
    <n v="5"/>
    <s v="SLA Breached"/>
    <x v="0"/>
    <n v="0"/>
    <n v="0"/>
    <n v="0"/>
    <n v="0"/>
    <n v="1"/>
  </r>
  <r>
    <s v="TXN003754"/>
    <n v="6514.43"/>
    <n v="6514.43"/>
    <s v="FAILED"/>
    <s v="FAILED"/>
    <n v="1"/>
    <s v="found"/>
    <s v="Not Duplicate"/>
    <s v="match"/>
    <s v="match"/>
    <n v="0"/>
    <d v="2026-03-13T00:00:00"/>
    <n v="1"/>
    <s v="Within SLA"/>
    <x v="0"/>
    <n v="0"/>
    <n v="0"/>
    <n v="0"/>
    <n v="0"/>
    <n v="0"/>
  </r>
  <r>
    <s v="TXN003755"/>
    <n v="2208.98"/>
    <n v="2208.98"/>
    <s v="SUCCESS"/>
    <s v="SUCCESS"/>
    <n v="1"/>
    <s v="found"/>
    <s v="Not Duplicate"/>
    <s v="match"/>
    <s v="match"/>
    <n v="0"/>
    <d v="2026-03-16T00:00:00"/>
    <n v="5"/>
    <s v="SLA Breached"/>
    <x v="0"/>
    <n v="0"/>
    <n v="0"/>
    <n v="0"/>
    <n v="0"/>
    <n v="1"/>
  </r>
  <r>
    <s v="TXN003756"/>
    <n v="2873.08"/>
    <n v="2873.08"/>
    <s v="REVERSED"/>
    <s v="REVERSED"/>
    <n v="1"/>
    <s v="found"/>
    <s v="Not Duplicate"/>
    <s v="match"/>
    <s v="match"/>
    <n v="0"/>
    <d v="2026-02-20T00:00:00"/>
    <n v="2"/>
    <s v="Within SLA"/>
    <x v="1"/>
    <n v="0"/>
    <n v="0"/>
    <n v="0"/>
    <n v="0"/>
    <n v="0"/>
  </r>
  <r>
    <s v="TXN003757"/>
    <n v="776.61"/>
    <n v="776.61"/>
    <s v="SUCCESS"/>
    <s v="SUCCESS"/>
    <n v="1"/>
    <s v="found"/>
    <s v="Not Duplicate"/>
    <s v="match"/>
    <s v="match"/>
    <n v="0"/>
    <d v="2026-03-11T00:00:00"/>
    <n v="2"/>
    <s v="Within SLA"/>
    <x v="2"/>
    <n v="0"/>
    <n v="0"/>
    <n v="0"/>
    <n v="0"/>
    <n v="0"/>
  </r>
  <r>
    <s v="TXN003758"/>
    <n v="4950.7"/>
    <n v="4950.7"/>
    <s v="SUCCESS"/>
    <s v="SUCCESS"/>
    <n v="1"/>
    <s v="found"/>
    <s v="Not Duplicate"/>
    <s v="match"/>
    <s v="match"/>
    <n v="0"/>
    <d v="2026-01-25T00:00:00"/>
    <n v="3"/>
    <s v="SLA Breached"/>
    <x v="3"/>
    <n v="0"/>
    <n v="0"/>
    <n v="0"/>
    <n v="0"/>
    <n v="1"/>
  </r>
  <r>
    <s v="TXN003759"/>
    <n v="3881.03"/>
    <n v="3881.03"/>
    <s v="SUCCESS"/>
    <s v="SUCCESS"/>
    <n v="2"/>
    <s v="found"/>
    <s v="Duplicate"/>
    <s v="match"/>
    <s v="match"/>
    <n v="0"/>
    <d v="2026-02-21T00:00:00"/>
    <n v="0"/>
    <s v="Within SLA"/>
    <x v="0"/>
    <n v="0"/>
    <n v="1"/>
    <n v="0"/>
    <n v="0"/>
    <n v="0"/>
  </r>
  <r>
    <s v="TXN003760"/>
    <n v="3726.68"/>
    <n v="3726.68"/>
    <s v="SUCCESS"/>
    <s v="SUCCESS"/>
    <n v="1"/>
    <s v="found"/>
    <s v="Not Duplicate"/>
    <s v="match"/>
    <s v="match"/>
    <n v="0"/>
    <d v="2026-02-04T00:00:00"/>
    <n v="1"/>
    <s v="Within SLA"/>
    <x v="0"/>
    <n v="0"/>
    <n v="0"/>
    <n v="0"/>
    <n v="0"/>
    <n v="0"/>
  </r>
  <r>
    <s v="TXN003761"/>
    <n v="4528.6499999999996"/>
    <n v="4528.6499999999996"/>
    <s v="SUCCESS"/>
    <s v="SUCCESS"/>
    <n v="1"/>
    <s v="found"/>
    <s v="Not Duplicate"/>
    <s v="match"/>
    <s v="match"/>
    <n v="0"/>
    <d v="2026-02-19T00:00:00"/>
    <n v="3"/>
    <s v="SLA Breached"/>
    <x v="0"/>
    <n v="0"/>
    <n v="0"/>
    <n v="0"/>
    <n v="0"/>
    <n v="1"/>
  </r>
  <r>
    <s v="TXN003762"/>
    <n v="8822.4"/>
    <n v="8822.4"/>
    <s v="SUCCESS"/>
    <s v="SUCCESS"/>
    <n v="1"/>
    <s v="found"/>
    <s v="Not Duplicate"/>
    <s v="match"/>
    <s v="match"/>
    <n v="0"/>
    <d v="2026-01-22T00:00:00"/>
    <n v="0"/>
    <s v="Within SLA"/>
    <x v="0"/>
    <n v="0"/>
    <n v="0"/>
    <n v="0"/>
    <n v="0"/>
    <n v="0"/>
  </r>
  <r>
    <s v="TXN003763"/>
    <n v="1611.75"/>
    <n v="1611.75"/>
    <s v="SUCCESS"/>
    <s v="SUCCESS"/>
    <n v="1"/>
    <s v="found"/>
    <s v="Not Duplicate"/>
    <s v="match"/>
    <s v="match"/>
    <n v="0"/>
    <d v="2026-03-07T00:00:00"/>
    <n v="1"/>
    <s v="Within SLA"/>
    <x v="2"/>
    <n v="0"/>
    <n v="0"/>
    <n v="0"/>
    <n v="0"/>
    <n v="0"/>
  </r>
  <r>
    <s v="TXN003764"/>
    <n v="3823.41"/>
    <n v="3823.41"/>
    <s v="FAILED"/>
    <s v="FAILED"/>
    <n v="1"/>
    <s v="found"/>
    <s v="Not Duplicate"/>
    <s v="match"/>
    <s v="match"/>
    <n v="0"/>
    <d v="2026-01-06T00:00:00"/>
    <n v="3"/>
    <s v="SLA Breached"/>
    <x v="0"/>
    <n v="0"/>
    <n v="0"/>
    <n v="0"/>
    <n v="0"/>
    <n v="1"/>
  </r>
  <r>
    <s v="TXN003765"/>
    <n v="5798.85"/>
    <n v="5798.85"/>
    <s v="SUCCESS"/>
    <s v="SUCCESS"/>
    <n v="1"/>
    <s v="found"/>
    <s v="Not Duplicate"/>
    <s v="match"/>
    <s v="match"/>
    <n v="0"/>
    <d v="2026-01-29T00:00:00"/>
    <n v="2"/>
    <s v="Within SLA"/>
    <x v="0"/>
    <n v="0"/>
    <n v="0"/>
    <n v="0"/>
    <n v="0"/>
    <n v="0"/>
  </r>
  <r>
    <s v="TXN003766"/>
    <n v="9804.0499999999993"/>
    <n v="9804.0499999999993"/>
    <s v="SUCCESS"/>
    <s v="SUCCESS"/>
    <n v="1"/>
    <s v="found"/>
    <s v="Not Duplicate"/>
    <s v="match"/>
    <s v="match"/>
    <n v="0"/>
    <d v="2026-01-12T00:00:00"/>
    <n v="5"/>
    <s v="SLA Breached"/>
    <x v="2"/>
    <n v="0"/>
    <n v="0"/>
    <n v="0"/>
    <n v="0"/>
    <n v="1"/>
  </r>
  <r>
    <s v="TXN003767"/>
    <n v="733.66"/>
    <n v="733.66"/>
    <s v="SUCCESS"/>
    <s v="FAILED"/>
    <n v="1"/>
    <s v="found"/>
    <s v="Not Duplicate"/>
    <s v="match"/>
    <s v="mismatch"/>
    <n v="0"/>
    <d v="2026-03-13T00:00:00"/>
    <n v="3"/>
    <s v="SLA Breached"/>
    <x v="0"/>
    <n v="0"/>
    <n v="0"/>
    <n v="0"/>
    <n v="1"/>
    <n v="1"/>
  </r>
  <r>
    <s v="TXN003768"/>
    <n v="12663.77"/>
    <n v="12663.77"/>
    <s v="FAILED"/>
    <s v="FAILED"/>
    <n v="1"/>
    <s v="found"/>
    <s v="Not Duplicate"/>
    <s v="match"/>
    <s v="match"/>
    <n v="0"/>
    <d v="2026-01-17T00:00:00"/>
    <n v="1"/>
    <s v="Within SLA"/>
    <x v="0"/>
    <n v="0"/>
    <n v="0"/>
    <n v="0"/>
    <n v="0"/>
    <n v="0"/>
  </r>
  <r>
    <s v="TXN003769"/>
    <n v="6286.03"/>
    <n v="6286.03"/>
    <s v="FAILED"/>
    <s v="FAILED"/>
    <n v="1"/>
    <s v="found"/>
    <s v="Not Duplicate"/>
    <s v="match"/>
    <s v="match"/>
    <n v="0"/>
    <d v="2026-03-19T00:00:00"/>
    <n v="0"/>
    <s v="Within SLA"/>
    <x v="0"/>
    <n v="0"/>
    <n v="0"/>
    <n v="0"/>
    <n v="0"/>
    <n v="0"/>
  </r>
  <r>
    <s v="TXN003770"/>
    <n v="662.79"/>
    <n v="662.79"/>
    <s v="SUCCESS"/>
    <s v="SUCCESS"/>
    <n v="1"/>
    <s v="found"/>
    <s v="Not Duplicate"/>
    <s v="match"/>
    <s v="match"/>
    <n v="0"/>
    <d v="2026-03-16T00:00:00"/>
    <n v="3"/>
    <s v="SLA Breached"/>
    <x v="3"/>
    <n v="0"/>
    <n v="0"/>
    <n v="0"/>
    <n v="0"/>
    <n v="1"/>
  </r>
  <r>
    <s v="TXN003771"/>
    <n v="7671.42"/>
    <n v="7671.42"/>
    <s v="SUCCESS"/>
    <s v="SUCCESS"/>
    <n v="1"/>
    <s v="found"/>
    <s v="Not Duplicate"/>
    <s v="match"/>
    <s v="match"/>
    <n v="0"/>
    <d v="2026-03-06T00:00:00"/>
    <n v="3"/>
    <s v="SLA Breached"/>
    <x v="0"/>
    <n v="0"/>
    <n v="0"/>
    <n v="0"/>
    <n v="0"/>
    <n v="1"/>
  </r>
  <r>
    <s v="TXN003772"/>
    <n v="1326.95"/>
    <n v="1326.95"/>
    <s v="SUCCESS"/>
    <s v="SUCCESS"/>
    <n v="1"/>
    <s v="found"/>
    <s v="Not Duplicate"/>
    <s v="match"/>
    <s v="match"/>
    <n v="0"/>
    <d v="2026-01-08T00:00:00"/>
    <n v="0"/>
    <s v="Within SLA"/>
    <x v="3"/>
    <n v="0"/>
    <n v="0"/>
    <n v="0"/>
    <n v="0"/>
    <n v="0"/>
  </r>
  <r>
    <s v="TXN003773"/>
    <n v="1374.64"/>
    <n v="1374.64"/>
    <s v="SUCCESS"/>
    <s v="SUCCESS"/>
    <n v="1"/>
    <s v="found"/>
    <s v="Not Duplicate"/>
    <s v="match"/>
    <s v="match"/>
    <n v="0"/>
    <d v="2026-03-22T00:00:00"/>
    <n v="1"/>
    <s v="Within SLA"/>
    <x v="1"/>
    <n v="0"/>
    <n v="0"/>
    <n v="0"/>
    <n v="0"/>
    <n v="0"/>
  </r>
  <r>
    <s v="TXN003774"/>
    <n v="3401.12"/>
    <n v="3401.12"/>
    <s v="SUCCESS"/>
    <s v="SUCCESS"/>
    <n v="1"/>
    <s v="found"/>
    <s v="Not Duplicate"/>
    <s v="match"/>
    <s v="match"/>
    <n v="0"/>
    <d v="2026-02-26T00:00:00"/>
    <n v="2"/>
    <s v="Within SLA"/>
    <x v="3"/>
    <n v="0"/>
    <n v="0"/>
    <n v="0"/>
    <n v="0"/>
    <n v="0"/>
  </r>
  <r>
    <s v="TXN003775"/>
    <n v="24096.560000000001"/>
    <n v="24096.560000000001"/>
    <s v="SUCCESS"/>
    <s v="SUCCESS"/>
    <n v="1"/>
    <s v="found"/>
    <s v="Not Duplicate"/>
    <s v="match"/>
    <s v="match"/>
    <n v="0"/>
    <d v="2026-01-21T00:00:00"/>
    <n v="1"/>
    <s v="Within SLA"/>
    <x v="3"/>
    <n v="0"/>
    <n v="0"/>
    <n v="0"/>
    <n v="0"/>
    <n v="0"/>
  </r>
  <r>
    <s v="TXN003776"/>
    <n v="3538.66"/>
    <n v="3538.66"/>
    <s v="SUCCESS"/>
    <s v="SUCCESS"/>
    <n v="1"/>
    <s v="found"/>
    <s v="Not Duplicate"/>
    <s v="match"/>
    <s v="match"/>
    <n v="0"/>
    <d v="2026-03-24T00:00:00"/>
    <n v="2"/>
    <s v="Within SLA"/>
    <x v="0"/>
    <n v="0"/>
    <n v="0"/>
    <n v="0"/>
    <n v="0"/>
    <n v="0"/>
  </r>
  <r>
    <s v="TXN003777"/>
    <n v="1368.5"/>
    <n v="1368.5"/>
    <s v="SUCCESS"/>
    <s v="SUCCESS"/>
    <n v="1"/>
    <s v="found"/>
    <s v="Not Duplicate"/>
    <s v="match"/>
    <s v="match"/>
    <n v="0"/>
    <d v="2026-03-18T00:00:00"/>
    <n v="3"/>
    <s v="SLA Breached"/>
    <x v="0"/>
    <n v="0"/>
    <n v="0"/>
    <n v="0"/>
    <n v="0"/>
    <n v="1"/>
  </r>
  <r>
    <s v="TXN003778"/>
    <n v="2593.9299999999998"/>
    <n v="2593.9299999999998"/>
    <s v="SUCCESS"/>
    <s v="SUCCESS"/>
    <n v="1"/>
    <s v="found"/>
    <s v="Not Duplicate"/>
    <s v="match"/>
    <s v="match"/>
    <n v="0"/>
    <d v="2026-01-16T00:00:00"/>
    <n v="0"/>
    <s v="Within SLA"/>
    <x v="2"/>
    <n v="0"/>
    <n v="0"/>
    <n v="0"/>
    <n v="0"/>
    <n v="0"/>
  </r>
  <r>
    <s v="TXN003779"/>
    <n v="8059.01"/>
    <n v="8059.01"/>
    <s v="SUCCESS"/>
    <s v="SUCCESS"/>
    <n v="1"/>
    <s v="found"/>
    <s v="Not Duplicate"/>
    <s v="match"/>
    <s v="match"/>
    <n v="0"/>
    <d v="2026-02-13T00:00:00"/>
    <n v="0"/>
    <s v="Within SLA"/>
    <x v="4"/>
    <n v="0"/>
    <n v="0"/>
    <n v="0"/>
    <n v="0"/>
    <n v="0"/>
  </r>
  <r>
    <s v="TXN003780"/>
    <n v="898.39"/>
    <n v="898.39"/>
    <s v="SUCCESS"/>
    <s v="SUCCESS"/>
    <n v="1"/>
    <s v="found"/>
    <s v="Not Duplicate"/>
    <s v="match"/>
    <s v="match"/>
    <n v="0"/>
    <d v="2026-03-25T00:00:00"/>
    <n v="0"/>
    <s v="Within SLA"/>
    <x v="0"/>
    <n v="0"/>
    <n v="0"/>
    <n v="0"/>
    <n v="0"/>
    <n v="0"/>
  </r>
  <r>
    <s v="TXN003781"/>
    <n v="3518.21"/>
    <n v="3518.21"/>
    <s v="SUCCESS"/>
    <s v="SUCCESS"/>
    <n v="1"/>
    <s v="found"/>
    <s v="Not Duplicate"/>
    <s v="match"/>
    <s v="match"/>
    <n v="0"/>
    <d v="2026-03-09T00:00:00"/>
    <n v="0"/>
    <s v="Within SLA"/>
    <x v="2"/>
    <n v="0"/>
    <n v="0"/>
    <n v="0"/>
    <n v="0"/>
    <n v="0"/>
  </r>
  <r>
    <s v="TXN003782"/>
    <n v="701.48"/>
    <n v="701.48"/>
    <s v="SUCCESS"/>
    <s v="SUCCESS"/>
    <n v="1"/>
    <s v="found"/>
    <s v="Not Duplicate"/>
    <s v="match"/>
    <s v="match"/>
    <n v="0"/>
    <d v="2026-01-20T00:00:00"/>
    <n v="0"/>
    <s v="Within SLA"/>
    <x v="0"/>
    <n v="0"/>
    <n v="0"/>
    <n v="0"/>
    <n v="0"/>
    <n v="0"/>
  </r>
  <r>
    <s v="TXN003783"/>
    <n v="8190.62"/>
    <n v="9009.68"/>
    <s v="FAILED"/>
    <s v="FAILED"/>
    <n v="1"/>
    <s v="found"/>
    <s v="Not Duplicate"/>
    <s v="mismatch"/>
    <s v="match"/>
    <n v="819.0600000000004"/>
    <d v="2026-01-09T00:00:00"/>
    <n v="3"/>
    <s v="SLA Breached"/>
    <x v="0"/>
    <n v="0"/>
    <n v="0"/>
    <n v="1"/>
    <n v="0"/>
    <n v="1"/>
  </r>
  <r>
    <s v="TXN003784"/>
    <n v="1097.1099999999999"/>
    <e v="#N/A"/>
    <s v="SUCCESS"/>
    <e v="#N/A"/>
    <n v="0"/>
    <s v="missing"/>
    <s v="Not Duplicate"/>
    <s v="not processed"/>
    <s v="not processed"/>
    <s v="missing"/>
    <s v="not processed"/>
    <s v="not processed"/>
    <s v="Not Processed"/>
    <x v="0"/>
    <n v="1"/>
    <n v="0"/>
    <n v="0"/>
    <n v="0"/>
    <n v="0"/>
  </r>
  <r>
    <s v="TXN003785"/>
    <n v="27607.16"/>
    <n v="27607.16"/>
    <s v="SUCCESS"/>
    <s v="SUCCESS"/>
    <n v="1"/>
    <s v="found"/>
    <s v="Not Duplicate"/>
    <s v="match"/>
    <s v="match"/>
    <n v="0"/>
    <d v="2026-02-21T00:00:00"/>
    <n v="1"/>
    <s v="Within SLA"/>
    <x v="0"/>
    <n v="0"/>
    <n v="0"/>
    <n v="0"/>
    <n v="0"/>
    <n v="0"/>
  </r>
  <r>
    <s v="TXN003786"/>
    <n v="2981.4"/>
    <n v="2981.4"/>
    <s v="SUCCESS"/>
    <s v="SUCCESS"/>
    <n v="2"/>
    <s v="found"/>
    <s v="Duplicate"/>
    <s v="match"/>
    <s v="match"/>
    <n v="0"/>
    <d v="2026-02-20T00:00:00"/>
    <n v="1"/>
    <s v="Within SLA"/>
    <x v="2"/>
    <n v="0"/>
    <n v="1"/>
    <n v="0"/>
    <n v="0"/>
    <n v="0"/>
  </r>
  <r>
    <s v="TXN003787"/>
    <n v="6517.29"/>
    <n v="6517.29"/>
    <s v="SUCCESS"/>
    <s v="SUCCESS"/>
    <n v="1"/>
    <s v="found"/>
    <s v="Not Duplicate"/>
    <s v="match"/>
    <s v="match"/>
    <n v="0"/>
    <d v="2026-01-28T00:00:00"/>
    <n v="2"/>
    <s v="Within SLA"/>
    <x v="1"/>
    <n v="0"/>
    <n v="0"/>
    <n v="0"/>
    <n v="0"/>
    <n v="0"/>
  </r>
  <r>
    <s v="TXN003788"/>
    <n v="1119.03"/>
    <n v="1119.03"/>
    <s v="SUCCESS"/>
    <s v="SUCCESS"/>
    <n v="1"/>
    <s v="found"/>
    <s v="Not Duplicate"/>
    <s v="match"/>
    <s v="match"/>
    <n v="0"/>
    <d v="2026-02-04T00:00:00"/>
    <n v="0"/>
    <s v="Within SLA"/>
    <x v="0"/>
    <n v="0"/>
    <n v="0"/>
    <n v="0"/>
    <n v="0"/>
    <n v="0"/>
  </r>
  <r>
    <s v="TXN003789"/>
    <n v="28120.46"/>
    <n v="28120.46"/>
    <s v="SUCCESS"/>
    <s v="SUCCESS"/>
    <n v="1"/>
    <s v="found"/>
    <s v="Not Duplicate"/>
    <s v="match"/>
    <s v="match"/>
    <n v="0"/>
    <d v="2026-03-06T00:00:00"/>
    <n v="1"/>
    <s v="Within SLA"/>
    <x v="0"/>
    <n v="0"/>
    <n v="0"/>
    <n v="0"/>
    <n v="0"/>
    <n v="0"/>
  </r>
  <r>
    <s v="TXN003790"/>
    <n v="6952.56"/>
    <n v="6952.56"/>
    <s v="SUCCESS"/>
    <s v="SUCCESS"/>
    <n v="1"/>
    <s v="found"/>
    <s v="Not Duplicate"/>
    <s v="match"/>
    <s v="match"/>
    <n v="0"/>
    <d v="2026-01-10T00:00:00"/>
    <n v="3"/>
    <s v="SLA Breached"/>
    <x v="1"/>
    <n v="0"/>
    <n v="0"/>
    <n v="0"/>
    <n v="0"/>
    <n v="1"/>
  </r>
  <r>
    <s v="TXN003791"/>
    <n v="7137.54"/>
    <n v="7137.54"/>
    <s v="SUCCESS"/>
    <s v="SUCCESS"/>
    <n v="1"/>
    <s v="found"/>
    <s v="Not Duplicate"/>
    <s v="match"/>
    <s v="match"/>
    <n v="0"/>
    <d v="2026-02-04T00:00:00"/>
    <n v="1"/>
    <s v="Within SLA"/>
    <x v="2"/>
    <n v="0"/>
    <n v="0"/>
    <n v="0"/>
    <n v="0"/>
    <n v="0"/>
  </r>
  <r>
    <s v="TXN003792"/>
    <n v="4157.32"/>
    <n v="4157.32"/>
    <s v="SUCCESS"/>
    <s v="SUCCESS"/>
    <n v="1"/>
    <s v="found"/>
    <s v="Not Duplicate"/>
    <s v="match"/>
    <s v="match"/>
    <n v="0"/>
    <d v="2026-02-20T00:00:00"/>
    <n v="0"/>
    <s v="Within SLA"/>
    <x v="3"/>
    <n v="0"/>
    <n v="0"/>
    <n v="0"/>
    <n v="0"/>
    <n v="0"/>
  </r>
  <r>
    <s v="TXN003793"/>
    <n v="2660.11"/>
    <n v="2660.11"/>
    <s v="REVERSED"/>
    <s v="REVERSED"/>
    <n v="1"/>
    <s v="found"/>
    <s v="Not Duplicate"/>
    <s v="match"/>
    <s v="match"/>
    <n v="0"/>
    <d v="2026-01-31T00:00:00"/>
    <n v="3"/>
    <s v="SLA Breached"/>
    <x v="0"/>
    <n v="0"/>
    <n v="0"/>
    <n v="0"/>
    <n v="0"/>
    <n v="1"/>
  </r>
  <r>
    <s v="TXN003794"/>
    <n v="1262.8399999999999"/>
    <n v="1262.8399999999999"/>
    <s v="SUCCESS"/>
    <s v="SUCCESS"/>
    <n v="1"/>
    <s v="found"/>
    <s v="Not Duplicate"/>
    <s v="match"/>
    <s v="match"/>
    <n v="0"/>
    <d v="2026-02-28T00:00:00"/>
    <n v="3"/>
    <s v="SLA Breached"/>
    <x v="3"/>
    <n v="0"/>
    <n v="0"/>
    <n v="0"/>
    <n v="0"/>
    <n v="1"/>
  </r>
  <r>
    <s v="TXN003795"/>
    <n v="2702.3"/>
    <n v="2702.3"/>
    <s v="SUCCESS"/>
    <s v="SUCCESS"/>
    <n v="1"/>
    <s v="found"/>
    <s v="Not Duplicate"/>
    <s v="match"/>
    <s v="match"/>
    <n v="0"/>
    <d v="2026-02-04T00:00:00"/>
    <n v="3"/>
    <s v="SLA Breached"/>
    <x v="2"/>
    <n v="0"/>
    <n v="0"/>
    <n v="0"/>
    <n v="0"/>
    <n v="1"/>
  </r>
  <r>
    <s v="TXN003796"/>
    <n v="4284.99"/>
    <n v="4284.99"/>
    <s v="SUCCESS"/>
    <s v="SUCCESS"/>
    <n v="1"/>
    <s v="found"/>
    <s v="Not Duplicate"/>
    <s v="match"/>
    <s v="match"/>
    <n v="0"/>
    <d v="2026-01-21T00:00:00"/>
    <n v="2"/>
    <s v="Within SLA"/>
    <x v="1"/>
    <n v="0"/>
    <n v="0"/>
    <n v="0"/>
    <n v="0"/>
    <n v="0"/>
  </r>
  <r>
    <s v="TXN003797"/>
    <n v="39795.17"/>
    <n v="39795.17"/>
    <s v="SUCCESS"/>
    <s v="SUCCESS"/>
    <n v="1"/>
    <s v="found"/>
    <s v="Not Duplicate"/>
    <s v="match"/>
    <s v="match"/>
    <n v="0"/>
    <d v="2026-01-08T00:00:00"/>
    <n v="2"/>
    <s v="Within SLA"/>
    <x v="3"/>
    <n v="0"/>
    <n v="0"/>
    <n v="0"/>
    <n v="0"/>
    <n v="0"/>
  </r>
  <r>
    <s v="TXN003798"/>
    <n v="2742.03"/>
    <n v="2742.03"/>
    <s v="SUCCESS"/>
    <s v="SUCCESS"/>
    <n v="1"/>
    <s v="found"/>
    <s v="Not Duplicate"/>
    <s v="match"/>
    <s v="match"/>
    <n v="0"/>
    <d v="2026-01-10T00:00:00"/>
    <n v="1"/>
    <s v="Within SLA"/>
    <x v="4"/>
    <n v="0"/>
    <n v="0"/>
    <n v="0"/>
    <n v="0"/>
    <n v="0"/>
  </r>
  <r>
    <s v="TXN003799"/>
    <n v="3131.07"/>
    <n v="3131.07"/>
    <s v="SUCCESS"/>
    <s v="SUCCESS"/>
    <n v="1"/>
    <s v="found"/>
    <s v="Not Duplicate"/>
    <s v="match"/>
    <s v="match"/>
    <n v="0"/>
    <d v="2026-01-21T00:00:00"/>
    <n v="2"/>
    <s v="Within SLA"/>
    <x v="2"/>
    <n v="0"/>
    <n v="0"/>
    <n v="0"/>
    <n v="0"/>
    <n v="0"/>
  </r>
  <r>
    <s v="TXN003800"/>
    <n v="2087.21"/>
    <n v="2087.21"/>
    <s v="SUCCESS"/>
    <s v="SUCCESS"/>
    <n v="1"/>
    <s v="found"/>
    <s v="Not Duplicate"/>
    <s v="match"/>
    <s v="match"/>
    <n v="0"/>
    <d v="2026-02-25T00:00:00"/>
    <n v="1"/>
    <s v="Within SLA"/>
    <x v="2"/>
    <n v="0"/>
    <n v="0"/>
    <n v="0"/>
    <n v="0"/>
    <n v="0"/>
  </r>
  <r>
    <s v="TXN003801"/>
    <n v="4784.5"/>
    <n v="4784.5"/>
    <s v="SUCCESS"/>
    <s v="SUCCESS"/>
    <n v="1"/>
    <s v="found"/>
    <s v="Not Duplicate"/>
    <s v="match"/>
    <s v="match"/>
    <n v="0"/>
    <d v="2026-03-31T00:00:00"/>
    <n v="3"/>
    <s v="SLA Breached"/>
    <x v="2"/>
    <n v="0"/>
    <n v="0"/>
    <n v="0"/>
    <n v="0"/>
    <n v="1"/>
  </r>
  <r>
    <s v="TXN003802"/>
    <n v="1674.71"/>
    <n v="1674.71"/>
    <s v="SUCCESS"/>
    <s v="SUCCESS"/>
    <n v="1"/>
    <s v="found"/>
    <s v="Not Duplicate"/>
    <s v="match"/>
    <s v="match"/>
    <n v="0"/>
    <d v="2026-01-14T00:00:00"/>
    <n v="0"/>
    <s v="Within SLA"/>
    <x v="3"/>
    <n v="0"/>
    <n v="0"/>
    <n v="0"/>
    <n v="0"/>
    <n v="0"/>
  </r>
  <r>
    <s v="TXN003803"/>
    <n v="2620.4"/>
    <n v="2620.4"/>
    <s v="SUCCESS"/>
    <s v="SUCCESS"/>
    <n v="1"/>
    <s v="found"/>
    <s v="Not Duplicate"/>
    <s v="match"/>
    <s v="match"/>
    <n v="0"/>
    <d v="2026-03-08T00:00:00"/>
    <n v="1"/>
    <s v="Within SLA"/>
    <x v="2"/>
    <n v="0"/>
    <n v="0"/>
    <n v="0"/>
    <n v="0"/>
    <n v="0"/>
  </r>
  <r>
    <s v="TXN003804"/>
    <n v="13728.9"/>
    <n v="13728.9"/>
    <s v="SUCCESS"/>
    <s v="SUCCESS"/>
    <n v="1"/>
    <s v="found"/>
    <s v="Not Duplicate"/>
    <s v="match"/>
    <s v="match"/>
    <n v="0"/>
    <d v="2026-01-24T00:00:00"/>
    <n v="1"/>
    <s v="Within SLA"/>
    <x v="4"/>
    <n v="0"/>
    <n v="0"/>
    <n v="0"/>
    <n v="0"/>
    <n v="0"/>
  </r>
  <r>
    <s v="TXN003805"/>
    <n v="2687.95"/>
    <n v="2687.95"/>
    <s v="SUCCESS"/>
    <s v="SUCCESS"/>
    <n v="1"/>
    <s v="found"/>
    <s v="Not Duplicate"/>
    <s v="match"/>
    <s v="match"/>
    <n v="0"/>
    <d v="2026-02-02T00:00:00"/>
    <n v="2"/>
    <s v="Within SLA"/>
    <x v="2"/>
    <n v="0"/>
    <n v="0"/>
    <n v="0"/>
    <n v="0"/>
    <n v="0"/>
  </r>
  <r>
    <s v="TXN003806"/>
    <n v="3720.24"/>
    <n v="3720.24"/>
    <s v="SUCCESS"/>
    <s v="SUCCESS"/>
    <n v="1"/>
    <s v="found"/>
    <s v="Not Duplicate"/>
    <s v="match"/>
    <s v="match"/>
    <n v="0"/>
    <d v="2026-02-12T00:00:00"/>
    <n v="1"/>
    <s v="Within SLA"/>
    <x v="2"/>
    <n v="0"/>
    <n v="0"/>
    <n v="0"/>
    <n v="0"/>
    <n v="0"/>
  </r>
  <r>
    <s v="TXN003807"/>
    <n v="718.44"/>
    <n v="790.28"/>
    <s v="SUCCESS"/>
    <s v="SUCCESS"/>
    <n v="1"/>
    <s v="found"/>
    <s v="Not Duplicate"/>
    <s v="mismatch"/>
    <s v="match"/>
    <n v="71.839999999999918"/>
    <d v="2026-03-21T00:00:00"/>
    <n v="1"/>
    <s v="Within SLA"/>
    <x v="0"/>
    <n v="0"/>
    <n v="0"/>
    <n v="1"/>
    <n v="0"/>
    <n v="0"/>
  </r>
  <r>
    <s v="TXN003808"/>
    <n v="3467.15"/>
    <n v="3467.15"/>
    <s v="SUCCESS"/>
    <s v="SUCCESS"/>
    <n v="1"/>
    <s v="found"/>
    <s v="Not Duplicate"/>
    <s v="match"/>
    <s v="match"/>
    <n v="0"/>
    <d v="2026-01-14T00:00:00"/>
    <n v="0"/>
    <s v="Within SLA"/>
    <x v="0"/>
    <n v="0"/>
    <n v="0"/>
    <n v="0"/>
    <n v="0"/>
    <n v="0"/>
  </r>
  <r>
    <s v="TXN003809"/>
    <n v="2138"/>
    <n v="2138"/>
    <s v="SUCCESS"/>
    <s v="SUCCESS"/>
    <n v="1"/>
    <s v="found"/>
    <s v="Not Duplicate"/>
    <s v="match"/>
    <s v="match"/>
    <n v="0"/>
    <d v="2026-03-03T00:00:00"/>
    <n v="1"/>
    <s v="Within SLA"/>
    <x v="1"/>
    <n v="0"/>
    <n v="0"/>
    <n v="0"/>
    <n v="0"/>
    <n v="0"/>
  </r>
  <r>
    <s v="TXN003810"/>
    <n v="2033.22"/>
    <n v="2033.22"/>
    <s v="SUCCESS"/>
    <s v="SUCCESS"/>
    <n v="1"/>
    <s v="found"/>
    <s v="Not Duplicate"/>
    <s v="match"/>
    <s v="match"/>
    <n v="0"/>
    <d v="2026-03-22T00:00:00"/>
    <n v="3"/>
    <s v="SLA Breached"/>
    <x v="0"/>
    <n v="0"/>
    <n v="0"/>
    <n v="0"/>
    <n v="0"/>
    <n v="1"/>
  </r>
  <r>
    <s v="TXN003811"/>
    <n v="362.06"/>
    <n v="325.85000000000002"/>
    <s v="SUCCESS"/>
    <s v="SUCCESS"/>
    <n v="1"/>
    <s v="found"/>
    <s v="Not Duplicate"/>
    <s v="mismatch"/>
    <s v="match"/>
    <n v="36.20999999999998"/>
    <d v="2026-01-05T00:00:00"/>
    <n v="0"/>
    <s v="Within SLA"/>
    <x v="0"/>
    <n v="0"/>
    <n v="0"/>
    <n v="1"/>
    <n v="0"/>
    <n v="0"/>
  </r>
  <r>
    <s v="TXN003812"/>
    <n v="9786.0499999999993"/>
    <n v="9786.0499999999993"/>
    <s v="SUCCESS"/>
    <s v="SUCCESS"/>
    <n v="1"/>
    <s v="found"/>
    <s v="Not Duplicate"/>
    <s v="match"/>
    <s v="match"/>
    <n v="0"/>
    <d v="2026-03-11T00:00:00"/>
    <n v="0"/>
    <s v="Within SLA"/>
    <x v="3"/>
    <n v="0"/>
    <n v="0"/>
    <n v="0"/>
    <n v="0"/>
    <n v="0"/>
  </r>
  <r>
    <s v="TXN003813"/>
    <n v="10788.28"/>
    <n v="10788.28"/>
    <s v="SUCCESS"/>
    <s v="SUCCESS"/>
    <n v="1"/>
    <s v="found"/>
    <s v="Not Duplicate"/>
    <s v="match"/>
    <s v="match"/>
    <n v="0"/>
    <d v="2026-03-04T00:00:00"/>
    <n v="3"/>
    <s v="SLA Breached"/>
    <x v="0"/>
    <n v="0"/>
    <n v="0"/>
    <n v="0"/>
    <n v="0"/>
    <n v="1"/>
  </r>
  <r>
    <s v="TXN003814"/>
    <n v="2796.51"/>
    <n v="2796.51"/>
    <s v="SUCCESS"/>
    <s v="SUCCESS"/>
    <n v="1"/>
    <s v="found"/>
    <s v="Not Duplicate"/>
    <s v="match"/>
    <s v="match"/>
    <n v="0"/>
    <d v="2026-01-21T00:00:00"/>
    <n v="1"/>
    <s v="Within SLA"/>
    <x v="4"/>
    <n v="0"/>
    <n v="0"/>
    <n v="0"/>
    <n v="0"/>
    <n v="0"/>
  </r>
  <r>
    <s v="TXN003815"/>
    <n v="10056.17"/>
    <n v="10056.17"/>
    <s v="SUCCESS"/>
    <s v="SUCCESS"/>
    <n v="1"/>
    <s v="found"/>
    <s v="Not Duplicate"/>
    <s v="match"/>
    <s v="match"/>
    <n v="0"/>
    <d v="2026-03-11T00:00:00"/>
    <n v="3"/>
    <s v="SLA Breached"/>
    <x v="3"/>
    <n v="0"/>
    <n v="0"/>
    <n v="0"/>
    <n v="0"/>
    <n v="1"/>
  </r>
  <r>
    <s v="TXN003816"/>
    <n v="1792.82"/>
    <n v="1792.82"/>
    <s v="SUCCESS"/>
    <s v="SUCCESS"/>
    <n v="1"/>
    <s v="found"/>
    <s v="Not Duplicate"/>
    <s v="match"/>
    <s v="match"/>
    <n v="0"/>
    <d v="2026-02-26T00:00:00"/>
    <n v="1"/>
    <s v="Within SLA"/>
    <x v="0"/>
    <n v="0"/>
    <n v="0"/>
    <n v="0"/>
    <n v="0"/>
    <n v="0"/>
  </r>
  <r>
    <s v="TXN003817"/>
    <n v="3640.38"/>
    <n v="3640.38"/>
    <s v="SUCCESS"/>
    <s v="SUCCESS"/>
    <n v="1"/>
    <s v="found"/>
    <s v="Not Duplicate"/>
    <s v="match"/>
    <s v="match"/>
    <n v="0"/>
    <d v="2026-03-05T00:00:00"/>
    <n v="2"/>
    <s v="Within SLA"/>
    <x v="0"/>
    <n v="0"/>
    <n v="0"/>
    <n v="0"/>
    <n v="0"/>
    <n v="0"/>
  </r>
  <r>
    <s v="TXN003818"/>
    <n v="24819.38"/>
    <n v="24819.38"/>
    <s v="SUCCESS"/>
    <s v="SUCCESS"/>
    <n v="1"/>
    <s v="found"/>
    <s v="Not Duplicate"/>
    <s v="match"/>
    <s v="match"/>
    <n v="0"/>
    <d v="2026-02-06T00:00:00"/>
    <n v="0"/>
    <s v="Within SLA"/>
    <x v="1"/>
    <n v="0"/>
    <n v="0"/>
    <n v="0"/>
    <n v="0"/>
    <n v="0"/>
  </r>
  <r>
    <s v="TXN003819"/>
    <n v="5722.19"/>
    <n v="5722.19"/>
    <s v="SUCCESS"/>
    <s v="SUCCESS"/>
    <n v="1"/>
    <s v="found"/>
    <s v="Not Duplicate"/>
    <s v="match"/>
    <s v="match"/>
    <n v="0"/>
    <d v="2026-03-14T00:00:00"/>
    <n v="0"/>
    <s v="Within SLA"/>
    <x v="1"/>
    <n v="0"/>
    <n v="0"/>
    <n v="0"/>
    <n v="0"/>
    <n v="0"/>
  </r>
  <r>
    <s v="TXN003820"/>
    <n v="19926.39"/>
    <n v="19926.39"/>
    <s v="SUCCESS"/>
    <s v="SUCCESS"/>
    <n v="1"/>
    <s v="found"/>
    <s v="Not Duplicate"/>
    <s v="match"/>
    <s v="match"/>
    <n v="0"/>
    <d v="2026-03-23T00:00:00"/>
    <n v="3"/>
    <s v="SLA Breached"/>
    <x v="1"/>
    <n v="0"/>
    <n v="0"/>
    <n v="0"/>
    <n v="0"/>
    <n v="1"/>
  </r>
  <r>
    <s v="TXN003821"/>
    <n v="899.71"/>
    <n v="899.71"/>
    <s v="SUCCESS"/>
    <s v="SUCCESS"/>
    <n v="1"/>
    <s v="found"/>
    <s v="Not Duplicate"/>
    <s v="match"/>
    <s v="match"/>
    <n v="0"/>
    <d v="2026-03-10T00:00:00"/>
    <n v="2"/>
    <s v="Within SLA"/>
    <x v="1"/>
    <n v="0"/>
    <n v="0"/>
    <n v="0"/>
    <n v="0"/>
    <n v="0"/>
  </r>
  <r>
    <s v="TXN003822"/>
    <n v="822.28"/>
    <n v="822.28"/>
    <s v="FAILED"/>
    <s v="FAILED"/>
    <n v="1"/>
    <s v="found"/>
    <s v="Not Duplicate"/>
    <s v="match"/>
    <s v="match"/>
    <n v="0"/>
    <d v="2026-01-17T00:00:00"/>
    <n v="1"/>
    <s v="Within SLA"/>
    <x v="1"/>
    <n v="0"/>
    <n v="0"/>
    <n v="0"/>
    <n v="0"/>
    <n v="0"/>
  </r>
  <r>
    <s v="TXN003823"/>
    <n v="2284.29"/>
    <n v="2512.7199999999998"/>
    <s v="FAILED"/>
    <s v="FAILED"/>
    <n v="1"/>
    <s v="found"/>
    <s v="Not Duplicate"/>
    <s v="mismatch"/>
    <s v="match"/>
    <n v="228.42999999999984"/>
    <d v="2026-03-23T00:00:00"/>
    <n v="3"/>
    <s v="SLA Breached"/>
    <x v="0"/>
    <n v="0"/>
    <n v="0"/>
    <n v="1"/>
    <n v="0"/>
    <n v="1"/>
  </r>
  <r>
    <s v="TXN003824"/>
    <n v="5276.91"/>
    <n v="5276.91"/>
    <s v="SUCCESS"/>
    <s v="SUCCESS"/>
    <n v="1"/>
    <s v="found"/>
    <s v="Not Duplicate"/>
    <s v="match"/>
    <s v="match"/>
    <n v="0"/>
    <d v="2026-01-12T00:00:00"/>
    <n v="2"/>
    <s v="Within SLA"/>
    <x v="3"/>
    <n v="0"/>
    <n v="0"/>
    <n v="0"/>
    <n v="0"/>
    <n v="0"/>
  </r>
  <r>
    <s v="TXN003825"/>
    <n v="7159.21"/>
    <n v="7159.21"/>
    <s v="FAILED"/>
    <s v="FAILED"/>
    <n v="1"/>
    <s v="found"/>
    <s v="Not Duplicate"/>
    <s v="match"/>
    <s v="match"/>
    <n v="0"/>
    <d v="2026-03-25T00:00:00"/>
    <n v="3"/>
    <s v="SLA Breached"/>
    <x v="2"/>
    <n v="0"/>
    <n v="0"/>
    <n v="0"/>
    <n v="0"/>
    <n v="1"/>
  </r>
  <r>
    <s v="TXN003826"/>
    <n v="3955.51"/>
    <n v="3955.51"/>
    <s v="SUCCESS"/>
    <s v="SUCCESS"/>
    <n v="1"/>
    <s v="found"/>
    <s v="Not Duplicate"/>
    <s v="match"/>
    <s v="match"/>
    <n v="0"/>
    <d v="2026-03-13T00:00:00"/>
    <n v="2"/>
    <s v="Within SLA"/>
    <x v="2"/>
    <n v="0"/>
    <n v="0"/>
    <n v="0"/>
    <n v="0"/>
    <n v="0"/>
  </r>
  <r>
    <s v="TXN003827"/>
    <n v="18906.490000000002"/>
    <n v="18906.490000000002"/>
    <s v="SUCCESS"/>
    <s v="SUCCESS"/>
    <n v="1"/>
    <s v="found"/>
    <s v="Not Duplicate"/>
    <s v="match"/>
    <s v="match"/>
    <n v="0"/>
    <d v="2026-01-16T00:00:00"/>
    <n v="0"/>
    <s v="Within SLA"/>
    <x v="0"/>
    <n v="0"/>
    <n v="0"/>
    <n v="0"/>
    <n v="0"/>
    <n v="0"/>
  </r>
  <r>
    <s v="TXN003828"/>
    <n v="8301.36"/>
    <n v="8301.36"/>
    <s v="SUCCESS"/>
    <s v="SUCCESS"/>
    <n v="1"/>
    <s v="found"/>
    <s v="Not Duplicate"/>
    <s v="match"/>
    <s v="match"/>
    <n v="0"/>
    <d v="2026-01-19T00:00:00"/>
    <n v="2"/>
    <s v="Within SLA"/>
    <x v="1"/>
    <n v="0"/>
    <n v="0"/>
    <n v="0"/>
    <n v="0"/>
    <n v="0"/>
  </r>
  <r>
    <s v="TXN003829"/>
    <n v="1990.82"/>
    <n v="1990.82"/>
    <s v="SUCCESS"/>
    <s v="SUCCESS"/>
    <n v="1"/>
    <s v="found"/>
    <s v="Not Duplicate"/>
    <s v="match"/>
    <s v="match"/>
    <n v="0"/>
    <d v="2026-03-09T00:00:00"/>
    <n v="3"/>
    <s v="SLA Breached"/>
    <x v="1"/>
    <n v="0"/>
    <n v="0"/>
    <n v="0"/>
    <n v="0"/>
    <n v="1"/>
  </r>
  <r>
    <s v="TXN003830"/>
    <n v="3401.09"/>
    <n v="3401.09"/>
    <s v="SUCCESS"/>
    <s v="SUCCESS"/>
    <n v="1"/>
    <s v="found"/>
    <s v="Not Duplicate"/>
    <s v="match"/>
    <s v="match"/>
    <n v="0"/>
    <d v="2026-01-16T00:00:00"/>
    <n v="2"/>
    <s v="Within SLA"/>
    <x v="0"/>
    <n v="0"/>
    <n v="0"/>
    <n v="0"/>
    <n v="0"/>
    <n v="0"/>
  </r>
  <r>
    <s v="TXN003831"/>
    <n v="2250.13"/>
    <n v="2250.13"/>
    <s v="SUCCESS"/>
    <s v="SUCCESS"/>
    <n v="1"/>
    <s v="found"/>
    <s v="Not Duplicate"/>
    <s v="match"/>
    <s v="match"/>
    <n v="0"/>
    <d v="2026-02-27T00:00:00"/>
    <n v="1"/>
    <s v="Within SLA"/>
    <x v="0"/>
    <n v="0"/>
    <n v="0"/>
    <n v="0"/>
    <n v="0"/>
    <n v="0"/>
  </r>
  <r>
    <s v="TXN003832"/>
    <n v="1446.11"/>
    <n v="1446.11"/>
    <s v="SUCCESS"/>
    <s v="SUCCESS"/>
    <n v="1"/>
    <s v="found"/>
    <s v="Not Duplicate"/>
    <s v="match"/>
    <s v="match"/>
    <n v="0"/>
    <d v="2026-03-22T00:00:00"/>
    <n v="2"/>
    <s v="Within SLA"/>
    <x v="2"/>
    <n v="0"/>
    <n v="0"/>
    <n v="0"/>
    <n v="0"/>
    <n v="0"/>
  </r>
  <r>
    <s v="TXN003833"/>
    <n v="9745.26"/>
    <n v="9745.26"/>
    <s v="SUCCESS"/>
    <s v="SUCCESS"/>
    <n v="1"/>
    <s v="found"/>
    <s v="Not Duplicate"/>
    <s v="match"/>
    <s v="match"/>
    <n v="0"/>
    <d v="2026-01-08T00:00:00"/>
    <n v="3"/>
    <s v="SLA Breached"/>
    <x v="0"/>
    <n v="0"/>
    <n v="0"/>
    <n v="0"/>
    <n v="0"/>
    <n v="1"/>
  </r>
  <r>
    <s v="TXN003834"/>
    <n v="1303"/>
    <n v="1303"/>
    <s v="SUCCESS"/>
    <s v="SUCCESS"/>
    <n v="1"/>
    <s v="found"/>
    <s v="Not Duplicate"/>
    <s v="match"/>
    <s v="match"/>
    <n v="0"/>
    <d v="2026-03-15T00:00:00"/>
    <n v="1"/>
    <s v="Within SLA"/>
    <x v="1"/>
    <n v="0"/>
    <n v="0"/>
    <n v="0"/>
    <n v="0"/>
    <n v="0"/>
  </r>
  <r>
    <s v="TXN003835"/>
    <n v="874.35"/>
    <n v="874.35"/>
    <s v="SUCCESS"/>
    <s v="SUCCESS"/>
    <n v="1"/>
    <s v="found"/>
    <s v="Not Duplicate"/>
    <s v="match"/>
    <s v="match"/>
    <n v="0"/>
    <d v="2026-03-17T00:00:00"/>
    <n v="1"/>
    <s v="Within SLA"/>
    <x v="0"/>
    <n v="0"/>
    <n v="0"/>
    <n v="0"/>
    <n v="0"/>
    <n v="0"/>
  </r>
  <r>
    <s v="TXN003836"/>
    <n v="1944.38"/>
    <n v="1944.38"/>
    <s v="FAILED"/>
    <s v="FAILED"/>
    <n v="1"/>
    <s v="found"/>
    <s v="Not Duplicate"/>
    <s v="match"/>
    <s v="match"/>
    <n v="0"/>
    <d v="2026-01-25T00:00:00"/>
    <n v="0"/>
    <s v="Within SLA"/>
    <x v="0"/>
    <n v="0"/>
    <n v="0"/>
    <n v="0"/>
    <n v="0"/>
    <n v="0"/>
  </r>
  <r>
    <s v="TXN003837"/>
    <n v="578.62"/>
    <n v="578.62"/>
    <s v="SUCCESS"/>
    <s v="SUCCESS"/>
    <n v="1"/>
    <s v="found"/>
    <s v="Not Duplicate"/>
    <s v="match"/>
    <s v="match"/>
    <n v="0"/>
    <d v="2026-03-09T00:00:00"/>
    <n v="3"/>
    <s v="SLA Breached"/>
    <x v="0"/>
    <n v="0"/>
    <n v="0"/>
    <n v="0"/>
    <n v="0"/>
    <n v="1"/>
  </r>
  <r>
    <s v="TXN003838"/>
    <n v="10473.280000000001"/>
    <n v="10473.280000000001"/>
    <s v="SUCCESS"/>
    <s v="SUCCESS"/>
    <n v="1"/>
    <s v="found"/>
    <s v="Not Duplicate"/>
    <s v="match"/>
    <s v="match"/>
    <n v="0"/>
    <d v="2026-03-08T00:00:00"/>
    <n v="0"/>
    <s v="Within SLA"/>
    <x v="1"/>
    <n v="0"/>
    <n v="0"/>
    <n v="0"/>
    <n v="0"/>
    <n v="0"/>
  </r>
  <r>
    <s v="TXN003839"/>
    <n v="9453.91"/>
    <n v="9453.91"/>
    <s v="SUCCESS"/>
    <s v="SUCCESS"/>
    <n v="1"/>
    <s v="found"/>
    <s v="Not Duplicate"/>
    <s v="match"/>
    <s v="match"/>
    <n v="0"/>
    <d v="2026-03-08T00:00:00"/>
    <n v="3"/>
    <s v="SLA Breached"/>
    <x v="0"/>
    <n v="0"/>
    <n v="0"/>
    <n v="0"/>
    <n v="0"/>
    <n v="1"/>
  </r>
  <r>
    <s v="TXN003840"/>
    <n v="13475.03"/>
    <n v="13475.03"/>
    <s v="SUCCESS"/>
    <s v="SUCCESS"/>
    <n v="1"/>
    <s v="found"/>
    <s v="Not Duplicate"/>
    <s v="match"/>
    <s v="match"/>
    <n v="0"/>
    <d v="2026-01-02T00:00:00"/>
    <n v="0"/>
    <s v="Within SLA"/>
    <x v="3"/>
    <n v="0"/>
    <n v="0"/>
    <n v="0"/>
    <n v="0"/>
    <n v="0"/>
  </r>
  <r>
    <s v="TXN003841"/>
    <n v="295.76"/>
    <n v="295.76"/>
    <s v="SUCCESS"/>
    <s v="SUCCESS"/>
    <n v="1"/>
    <s v="found"/>
    <s v="Not Duplicate"/>
    <s v="match"/>
    <s v="match"/>
    <n v="0"/>
    <d v="2026-02-14T00:00:00"/>
    <n v="2"/>
    <s v="Within SLA"/>
    <x v="2"/>
    <n v="0"/>
    <n v="0"/>
    <n v="0"/>
    <n v="0"/>
    <n v="0"/>
  </r>
  <r>
    <s v="TXN003842"/>
    <n v="4392.75"/>
    <n v="4392.75"/>
    <s v="SUCCESS"/>
    <s v="SUCCESS"/>
    <n v="1"/>
    <s v="found"/>
    <s v="Not Duplicate"/>
    <s v="match"/>
    <s v="match"/>
    <n v="0"/>
    <d v="2026-01-17T00:00:00"/>
    <n v="1"/>
    <s v="Within SLA"/>
    <x v="0"/>
    <n v="0"/>
    <n v="0"/>
    <n v="0"/>
    <n v="0"/>
    <n v="0"/>
  </r>
  <r>
    <s v="TXN003843"/>
    <n v="1445.06"/>
    <n v="1445.06"/>
    <s v="SUCCESS"/>
    <s v="SUCCESS"/>
    <n v="2"/>
    <s v="found"/>
    <s v="Duplicate"/>
    <s v="match"/>
    <s v="match"/>
    <n v="0"/>
    <d v="2026-03-10T00:00:00"/>
    <n v="0"/>
    <s v="Within SLA"/>
    <x v="0"/>
    <n v="0"/>
    <n v="1"/>
    <n v="0"/>
    <n v="0"/>
    <n v="0"/>
  </r>
  <r>
    <s v="TXN003844"/>
    <n v="9988.3700000000008"/>
    <n v="9988.3700000000008"/>
    <s v="SUCCESS"/>
    <s v="SUCCESS"/>
    <n v="1"/>
    <s v="found"/>
    <s v="Not Duplicate"/>
    <s v="match"/>
    <s v="match"/>
    <n v="0"/>
    <d v="2026-01-20T00:00:00"/>
    <n v="0"/>
    <s v="Within SLA"/>
    <x v="0"/>
    <n v="0"/>
    <n v="0"/>
    <n v="0"/>
    <n v="0"/>
    <n v="0"/>
  </r>
  <r>
    <s v="TXN003845"/>
    <n v="3478.68"/>
    <n v="3478.68"/>
    <s v="SUCCESS"/>
    <s v="SUCCESS"/>
    <n v="1"/>
    <s v="found"/>
    <s v="Not Duplicate"/>
    <s v="match"/>
    <s v="match"/>
    <n v="0"/>
    <d v="2026-03-11T00:00:00"/>
    <n v="2"/>
    <s v="Within SLA"/>
    <x v="3"/>
    <n v="0"/>
    <n v="0"/>
    <n v="0"/>
    <n v="0"/>
    <n v="0"/>
  </r>
  <r>
    <s v="TXN003846"/>
    <n v="5860.24"/>
    <n v="5860.24"/>
    <s v="SUCCESS"/>
    <s v="SUCCESS"/>
    <n v="1"/>
    <s v="found"/>
    <s v="Not Duplicate"/>
    <s v="match"/>
    <s v="match"/>
    <n v="0"/>
    <d v="2026-01-03T00:00:00"/>
    <n v="1"/>
    <s v="Within SLA"/>
    <x v="2"/>
    <n v="0"/>
    <n v="0"/>
    <n v="0"/>
    <n v="0"/>
    <n v="0"/>
  </r>
  <r>
    <s v="TXN003847"/>
    <n v="9861.02"/>
    <n v="9861.02"/>
    <s v="SUCCESS"/>
    <s v="SUCCESS"/>
    <n v="1"/>
    <s v="found"/>
    <s v="Not Duplicate"/>
    <s v="match"/>
    <s v="match"/>
    <n v="0"/>
    <d v="2026-02-10T00:00:00"/>
    <n v="1"/>
    <s v="Within SLA"/>
    <x v="2"/>
    <n v="0"/>
    <n v="0"/>
    <n v="0"/>
    <n v="0"/>
    <n v="0"/>
  </r>
  <r>
    <s v="TXN003848"/>
    <n v="4360.28"/>
    <n v="4360.28"/>
    <s v="SUCCESS"/>
    <s v="SUCCESS"/>
    <n v="1"/>
    <s v="found"/>
    <s v="Not Duplicate"/>
    <s v="match"/>
    <s v="match"/>
    <n v="0"/>
    <d v="2026-01-28T00:00:00"/>
    <n v="0"/>
    <s v="Within SLA"/>
    <x v="3"/>
    <n v="0"/>
    <n v="0"/>
    <n v="0"/>
    <n v="0"/>
    <n v="0"/>
  </r>
  <r>
    <s v="TXN003849"/>
    <n v="449.73"/>
    <n v="449.73"/>
    <s v="SUCCESS"/>
    <s v="SUCCESS"/>
    <n v="1"/>
    <s v="found"/>
    <s v="Not Duplicate"/>
    <s v="match"/>
    <s v="match"/>
    <n v="0"/>
    <d v="2026-02-11T00:00:00"/>
    <n v="0"/>
    <s v="Within SLA"/>
    <x v="0"/>
    <n v="0"/>
    <n v="0"/>
    <n v="0"/>
    <n v="0"/>
    <n v="0"/>
  </r>
  <r>
    <s v="TXN003850"/>
    <n v="4161.38"/>
    <n v="4161.38"/>
    <s v="SUCCESS"/>
    <s v="SUCCESS"/>
    <n v="1"/>
    <s v="found"/>
    <s v="Not Duplicate"/>
    <s v="match"/>
    <s v="match"/>
    <n v="0"/>
    <d v="2026-02-15T00:00:00"/>
    <n v="2"/>
    <s v="Within SLA"/>
    <x v="1"/>
    <n v="0"/>
    <n v="0"/>
    <n v="0"/>
    <n v="0"/>
    <n v="0"/>
  </r>
  <r>
    <s v="TXN003851"/>
    <n v="4343.1099999999997"/>
    <n v="4343.1099999999997"/>
    <s v="FAILED"/>
    <s v="FAILED"/>
    <n v="1"/>
    <s v="found"/>
    <s v="Not Duplicate"/>
    <s v="match"/>
    <s v="match"/>
    <n v="0"/>
    <d v="2026-01-27T00:00:00"/>
    <n v="3"/>
    <s v="SLA Breached"/>
    <x v="0"/>
    <n v="0"/>
    <n v="0"/>
    <n v="0"/>
    <n v="0"/>
    <n v="1"/>
  </r>
  <r>
    <s v="TXN003852"/>
    <n v="5342.66"/>
    <n v="5342.66"/>
    <s v="SUCCESS"/>
    <s v="SUCCESS"/>
    <n v="1"/>
    <s v="found"/>
    <s v="Not Duplicate"/>
    <s v="match"/>
    <s v="match"/>
    <n v="0"/>
    <d v="2026-03-30T00:00:00"/>
    <n v="1"/>
    <s v="Within SLA"/>
    <x v="4"/>
    <n v="0"/>
    <n v="0"/>
    <n v="0"/>
    <n v="0"/>
    <n v="0"/>
  </r>
  <r>
    <s v="TXN003853"/>
    <n v="765.92"/>
    <n v="765.92"/>
    <s v="SUCCESS"/>
    <s v="SUCCESS"/>
    <n v="1"/>
    <s v="found"/>
    <s v="Not Duplicate"/>
    <s v="match"/>
    <s v="match"/>
    <n v="0"/>
    <d v="2026-01-19T00:00:00"/>
    <n v="0"/>
    <s v="Within SLA"/>
    <x v="2"/>
    <n v="0"/>
    <n v="0"/>
    <n v="0"/>
    <n v="0"/>
    <n v="0"/>
  </r>
  <r>
    <s v="TXN003854"/>
    <n v="2284.09"/>
    <n v="2284.09"/>
    <s v="FAILED"/>
    <s v="FAILED"/>
    <n v="1"/>
    <s v="found"/>
    <s v="Not Duplicate"/>
    <s v="match"/>
    <s v="match"/>
    <n v="0"/>
    <d v="2026-01-25T00:00:00"/>
    <n v="1"/>
    <s v="Within SLA"/>
    <x v="2"/>
    <n v="0"/>
    <n v="0"/>
    <n v="0"/>
    <n v="0"/>
    <n v="0"/>
  </r>
  <r>
    <s v="TXN003855"/>
    <n v="769.13"/>
    <n v="769.13"/>
    <s v="SUCCESS"/>
    <s v="SUCCESS"/>
    <n v="1"/>
    <s v="found"/>
    <s v="Not Duplicate"/>
    <s v="match"/>
    <s v="match"/>
    <n v="0"/>
    <d v="2026-01-05T00:00:00"/>
    <n v="1"/>
    <s v="Within SLA"/>
    <x v="0"/>
    <n v="0"/>
    <n v="0"/>
    <n v="0"/>
    <n v="0"/>
    <n v="0"/>
  </r>
  <r>
    <s v="TXN003856"/>
    <n v="19035.98"/>
    <n v="19035.98"/>
    <s v="SUCCESS"/>
    <s v="SUCCESS"/>
    <n v="1"/>
    <s v="found"/>
    <s v="Not Duplicate"/>
    <s v="match"/>
    <s v="match"/>
    <n v="0"/>
    <d v="2026-03-22T00:00:00"/>
    <n v="3"/>
    <s v="SLA Breached"/>
    <x v="0"/>
    <n v="0"/>
    <n v="0"/>
    <n v="0"/>
    <n v="0"/>
    <n v="1"/>
  </r>
  <r>
    <s v="TXN003857"/>
    <n v="690.94"/>
    <n v="690.94"/>
    <s v="FAILED"/>
    <s v="FAILED"/>
    <n v="1"/>
    <s v="found"/>
    <s v="Not Duplicate"/>
    <s v="match"/>
    <s v="match"/>
    <n v="0"/>
    <d v="2026-03-27T00:00:00"/>
    <n v="3"/>
    <s v="SLA Breached"/>
    <x v="3"/>
    <n v="0"/>
    <n v="0"/>
    <n v="0"/>
    <n v="0"/>
    <n v="1"/>
  </r>
  <r>
    <s v="TXN003858"/>
    <n v="15259.39"/>
    <n v="15259.39"/>
    <s v="SUCCESS"/>
    <s v="SUCCESS"/>
    <n v="1"/>
    <s v="found"/>
    <s v="Not Duplicate"/>
    <s v="match"/>
    <s v="match"/>
    <n v="0"/>
    <d v="2026-01-26T00:00:00"/>
    <n v="2"/>
    <s v="Within SLA"/>
    <x v="0"/>
    <n v="0"/>
    <n v="0"/>
    <n v="0"/>
    <n v="0"/>
    <n v="0"/>
  </r>
  <r>
    <s v="TXN003859"/>
    <n v="7479.83"/>
    <n v="7479.83"/>
    <s v="SUCCESS"/>
    <s v="SUCCESS"/>
    <n v="1"/>
    <s v="found"/>
    <s v="Not Duplicate"/>
    <s v="match"/>
    <s v="match"/>
    <n v="0"/>
    <d v="2026-01-03T00:00:00"/>
    <n v="2"/>
    <s v="Within SLA"/>
    <x v="4"/>
    <n v="0"/>
    <n v="0"/>
    <n v="0"/>
    <n v="0"/>
    <n v="0"/>
  </r>
  <r>
    <s v="TXN003860"/>
    <n v="1410.26"/>
    <n v="1410.26"/>
    <s v="SUCCESS"/>
    <s v="SUCCESS"/>
    <n v="1"/>
    <s v="found"/>
    <s v="Not Duplicate"/>
    <s v="match"/>
    <s v="match"/>
    <n v="0"/>
    <d v="2026-01-13T00:00:00"/>
    <n v="1"/>
    <s v="Within SLA"/>
    <x v="0"/>
    <n v="0"/>
    <n v="0"/>
    <n v="0"/>
    <n v="0"/>
    <n v="0"/>
  </r>
  <r>
    <s v="TXN003861"/>
    <n v="9059.81"/>
    <n v="9059.81"/>
    <s v="SUCCESS"/>
    <s v="SUCCESS"/>
    <n v="1"/>
    <s v="found"/>
    <s v="Not Duplicate"/>
    <s v="match"/>
    <s v="match"/>
    <n v="0"/>
    <d v="2026-02-01T00:00:00"/>
    <n v="3"/>
    <s v="SLA Breached"/>
    <x v="0"/>
    <n v="0"/>
    <n v="0"/>
    <n v="0"/>
    <n v="0"/>
    <n v="1"/>
  </r>
  <r>
    <s v="TXN003862"/>
    <n v="2701.17"/>
    <n v="2701.17"/>
    <s v="SUCCESS"/>
    <s v="SUCCESS"/>
    <n v="1"/>
    <s v="found"/>
    <s v="Not Duplicate"/>
    <s v="match"/>
    <s v="match"/>
    <n v="0"/>
    <d v="2026-03-06T00:00:00"/>
    <n v="2"/>
    <s v="Within SLA"/>
    <x v="0"/>
    <n v="0"/>
    <n v="0"/>
    <n v="0"/>
    <n v="0"/>
    <n v="0"/>
  </r>
  <r>
    <s v="TXN003863"/>
    <n v="2511.7399999999998"/>
    <n v="2511.7399999999998"/>
    <s v="REVERSED"/>
    <s v="REVERSED"/>
    <n v="1"/>
    <s v="found"/>
    <s v="Not Duplicate"/>
    <s v="match"/>
    <s v="match"/>
    <n v="0"/>
    <d v="2026-01-06T00:00:00"/>
    <n v="2"/>
    <s v="Within SLA"/>
    <x v="3"/>
    <n v="0"/>
    <n v="0"/>
    <n v="0"/>
    <n v="0"/>
    <n v="0"/>
  </r>
  <r>
    <s v="TXN003864"/>
    <n v="9499.1200000000008"/>
    <n v="9499.1200000000008"/>
    <s v="SUCCESS"/>
    <s v="SUCCESS"/>
    <n v="1"/>
    <s v="found"/>
    <s v="Not Duplicate"/>
    <s v="match"/>
    <s v="match"/>
    <n v="0"/>
    <d v="2026-02-09T00:00:00"/>
    <n v="0"/>
    <s v="Within SLA"/>
    <x v="1"/>
    <n v="0"/>
    <n v="0"/>
    <n v="0"/>
    <n v="0"/>
    <n v="0"/>
  </r>
  <r>
    <s v="TXN003865"/>
    <n v="4463.46"/>
    <n v="4463.46"/>
    <s v="SUCCESS"/>
    <s v="SUCCESS"/>
    <n v="1"/>
    <s v="found"/>
    <s v="Not Duplicate"/>
    <s v="match"/>
    <s v="match"/>
    <n v="0"/>
    <d v="2026-03-25T00:00:00"/>
    <n v="1"/>
    <s v="Within SLA"/>
    <x v="2"/>
    <n v="0"/>
    <n v="0"/>
    <n v="0"/>
    <n v="0"/>
    <n v="0"/>
  </r>
  <r>
    <s v="TXN003866"/>
    <n v="16027.2"/>
    <n v="16027.2"/>
    <s v="SUCCESS"/>
    <s v="SUCCESS"/>
    <n v="1"/>
    <s v="found"/>
    <s v="Not Duplicate"/>
    <s v="match"/>
    <s v="match"/>
    <n v="0"/>
    <d v="2026-02-24T00:00:00"/>
    <n v="1"/>
    <s v="Within SLA"/>
    <x v="3"/>
    <n v="0"/>
    <n v="0"/>
    <n v="0"/>
    <n v="0"/>
    <n v="0"/>
  </r>
  <r>
    <s v="TXN003867"/>
    <n v="3494.56"/>
    <n v="3494.56"/>
    <s v="SUCCESS"/>
    <s v="SUCCESS"/>
    <n v="1"/>
    <s v="found"/>
    <s v="Not Duplicate"/>
    <s v="match"/>
    <s v="match"/>
    <n v="0"/>
    <d v="2026-03-31T00:00:00"/>
    <n v="0"/>
    <s v="Within SLA"/>
    <x v="3"/>
    <n v="0"/>
    <n v="0"/>
    <n v="0"/>
    <n v="0"/>
    <n v="0"/>
  </r>
  <r>
    <s v="TXN003868"/>
    <n v="21807.62"/>
    <n v="21807.62"/>
    <s v="REVERSED"/>
    <s v="SUCCESS"/>
    <n v="1"/>
    <s v="found"/>
    <s v="Not Duplicate"/>
    <s v="match"/>
    <s v="mismatch"/>
    <n v="0"/>
    <d v="2026-01-22T00:00:00"/>
    <n v="3"/>
    <s v="SLA Breached"/>
    <x v="3"/>
    <n v="0"/>
    <n v="0"/>
    <n v="0"/>
    <n v="1"/>
    <n v="1"/>
  </r>
  <r>
    <s v="TXN003869"/>
    <n v="8410.68"/>
    <n v="8410.68"/>
    <s v="SUCCESS"/>
    <s v="SUCCESS"/>
    <n v="1"/>
    <s v="found"/>
    <s v="Not Duplicate"/>
    <s v="match"/>
    <s v="match"/>
    <n v="0"/>
    <d v="2026-01-20T00:00:00"/>
    <n v="2"/>
    <s v="Within SLA"/>
    <x v="2"/>
    <n v="0"/>
    <n v="0"/>
    <n v="0"/>
    <n v="0"/>
    <n v="0"/>
  </r>
  <r>
    <s v="TXN003870"/>
    <n v="8383.2000000000007"/>
    <n v="8383.2000000000007"/>
    <s v="SUCCESS"/>
    <s v="SUCCESS"/>
    <n v="1"/>
    <s v="found"/>
    <s v="Not Duplicate"/>
    <s v="match"/>
    <s v="match"/>
    <n v="0"/>
    <d v="2026-02-26T00:00:00"/>
    <n v="0"/>
    <s v="Within SLA"/>
    <x v="1"/>
    <n v="0"/>
    <n v="0"/>
    <n v="0"/>
    <n v="0"/>
    <n v="0"/>
  </r>
  <r>
    <s v="TXN003871"/>
    <n v="12662.09"/>
    <n v="12662.09"/>
    <s v="SUCCESS"/>
    <s v="SUCCESS"/>
    <n v="1"/>
    <s v="found"/>
    <s v="Not Duplicate"/>
    <s v="match"/>
    <s v="match"/>
    <n v="0"/>
    <d v="2026-02-07T00:00:00"/>
    <n v="3"/>
    <s v="SLA Breached"/>
    <x v="0"/>
    <n v="0"/>
    <n v="0"/>
    <n v="0"/>
    <n v="0"/>
    <n v="1"/>
  </r>
  <r>
    <s v="TXN003872"/>
    <n v="11913.42"/>
    <n v="11913.42"/>
    <s v="SUCCESS"/>
    <s v="SUCCESS"/>
    <n v="1"/>
    <s v="found"/>
    <s v="Not Duplicate"/>
    <s v="match"/>
    <s v="match"/>
    <n v="0"/>
    <d v="2026-01-02T00:00:00"/>
    <n v="0"/>
    <s v="Within SLA"/>
    <x v="3"/>
    <n v="0"/>
    <n v="0"/>
    <n v="0"/>
    <n v="0"/>
    <n v="0"/>
  </r>
  <r>
    <s v="TXN003873"/>
    <n v="908.79"/>
    <n v="908.79"/>
    <s v="SUCCESS"/>
    <s v="SUCCESS"/>
    <n v="1"/>
    <s v="found"/>
    <s v="Not Duplicate"/>
    <s v="match"/>
    <s v="match"/>
    <n v="0"/>
    <d v="2026-01-19T00:00:00"/>
    <n v="1"/>
    <s v="Within SLA"/>
    <x v="3"/>
    <n v="0"/>
    <n v="0"/>
    <n v="0"/>
    <n v="0"/>
    <n v="0"/>
  </r>
  <r>
    <s v="TXN003874"/>
    <n v="4542.84"/>
    <n v="4542.84"/>
    <s v="SUCCESS"/>
    <s v="SUCCESS"/>
    <n v="1"/>
    <s v="found"/>
    <s v="Not Duplicate"/>
    <s v="match"/>
    <s v="match"/>
    <n v="0"/>
    <d v="2026-03-19T00:00:00"/>
    <n v="2"/>
    <s v="Within SLA"/>
    <x v="0"/>
    <n v="0"/>
    <n v="0"/>
    <n v="0"/>
    <n v="0"/>
    <n v="0"/>
  </r>
  <r>
    <s v="TXN003875"/>
    <n v="12240.82"/>
    <n v="12240.82"/>
    <s v="SUCCESS"/>
    <s v="SUCCESS"/>
    <n v="1"/>
    <s v="found"/>
    <s v="Not Duplicate"/>
    <s v="match"/>
    <s v="match"/>
    <n v="0"/>
    <d v="2026-03-02T00:00:00"/>
    <n v="3"/>
    <s v="SLA Breached"/>
    <x v="2"/>
    <n v="0"/>
    <n v="0"/>
    <n v="0"/>
    <n v="0"/>
    <n v="1"/>
  </r>
  <r>
    <s v="TXN003876"/>
    <n v="1153.51"/>
    <n v="1153.51"/>
    <s v="SUCCESS"/>
    <s v="SUCCESS"/>
    <n v="1"/>
    <s v="found"/>
    <s v="Not Duplicate"/>
    <s v="match"/>
    <s v="match"/>
    <n v="0"/>
    <d v="2026-02-14T00:00:00"/>
    <n v="1"/>
    <s v="Within SLA"/>
    <x v="0"/>
    <n v="0"/>
    <n v="0"/>
    <n v="0"/>
    <n v="0"/>
    <n v="0"/>
  </r>
  <r>
    <s v="TXN003877"/>
    <n v="6867.89"/>
    <n v="6867.89"/>
    <s v="SUCCESS"/>
    <s v="SUCCESS"/>
    <n v="1"/>
    <s v="found"/>
    <s v="Not Duplicate"/>
    <s v="match"/>
    <s v="match"/>
    <n v="0"/>
    <d v="2026-03-06T00:00:00"/>
    <n v="2"/>
    <s v="Within SLA"/>
    <x v="3"/>
    <n v="0"/>
    <n v="0"/>
    <n v="0"/>
    <n v="0"/>
    <n v="0"/>
  </r>
  <r>
    <s v="TXN003878"/>
    <n v="4629.6099999999997"/>
    <n v="4629.6099999999997"/>
    <s v="SUCCESS"/>
    <s v="SUCCESS"/>
    <n v="1"/>
    <s v="found"/>
    <s v="Not Duplicate"/>
    <s v="match"/>
    <s v="match"/>
    <n v="0"/>
    <d v="2026-01-31T00:00:00"/>
    <n v="3"/>
    <s v="SLA Breached"/>
    <x v="3"/>
    <n v="0"/>
    <n v="0"/>
    <n v="0"/>
    <n v="0"/>
    <n v="1"/>
  </r>
  <r>
    <s v="TXN003879"/>
    <n v="41001.71"/>
    <n v="41001.71"/>
    <s v="SUCCESS"/>
    <s v="SUCCESS"/>
    <n v="1"/>
    <s v="found"/>
    <s v="Not Duplicate"/>
    <s v="match"/>
    <s v="match"/>
    <n v="0"/>
    <d v="2026-02-18T00:00:00"/>
    <n v="1"/>
    <s v="Within SLA"/>
    <x v="0"/>
    <n v="0"/>
    <n v="0"/>
    <n v="0"/>
    <n v="0"/>
    <n v="0"/>
  </r>
  <r>
    <s v="TXN003880"/>
    <n v="20852.150000000001"/>
    <n v="20852.150000000001"/>
    <s v="SUCCESS"/>
    <s v="SUCCESS"/>
    <n v="1"/>
    <s v="found"/>
    <s v="Not Duplicate"/>
    <s v="match"/>
    <s v="match"/>
    <n v="0"/>
    <d v="2026-02-11T00:00:00"/>
    <n v="2"/>
    <s v="Within SLA"/>
    <x v="0"/>
    <n v="0"/>
    <n v="0"/>
    <n v="0"/>
    <n v="0"/>
    <n v="0"/>
  </r>
  <r>
    <s v="TXN003881"/>
    <n v="1694.01"/>
    <e v="#N/A"/>
    <s v="SUCCESS"/>
    <e v="#N/A"/>
    <n v="0"/>
    <s v="missing"/>
    <s v="Not Duplicate"/>
    <s v="not processed"/>
    <s v="not processed"/>
    <s v="missing"/>
    <s v="not processed"/>
    <s v="not processed"/>
    <s v="Not Processed"/>
    <x v="2"/>
    <n v="1"/>
    <n v="0"/>
    <n v="0"/>
    <n v="0"/>
    <n v="0"/>
  </r>
  <r>
    <s v="TXN003882"/>
    <n v="4452.26"/>
    <n v="4452.26"/>
    <s v="SUCCESS"/>
    <s v="SUCCESS"/>
    <n v="1"/>
    <s v="found"/>
    <s v="Not Duplicate"/>
    <s v="match"/>
    <s v="match"/>
    <n v="0"/>
    <d v="2026-02-19T00:00:00"/>
    <n v="5"/>
    <s v="SLA Breached"/>
    <x v="0"/>
    <n v="0"/>
    <n v="0"/>
    <n v="0"/>
    <n v="0"/>
    <n v="1"/>
  </r>
  <r>
    <s v="TXN003883"/>
    <n v="10848.19"/>
    <n v="10848.19"/>
    <s v="SUCCESS"/>
    <s v="SUCCESS"/>
    <n v="1"/>
    <s v="found"/>
    <s v="Not Duplicate"/>
    <s v="match"/>
    <s v="match"/>
    <n v="0"/>
    <d v="2026-02-04T00:00:00"/>
    <n v="2"/>
    <s v="Within SLA"/>
    <x v="3"/>
    <n v="0"/>
    <n v="0"/>
    <n v="0"/>
    <n v="0"/>
    <n v="0"/>
  </r>
  <r>
    <s v="TXN003884"/>
    <n v="4267.24"/>
    <n v="4267.24"/>
    <s v="SUCCESS"/>
    <s v="SUCCESS"/>
    <n v="1"/>
    <s v="found"/>
    <s v="Not Duplicate"/>
    <s v="match"/>
    <s v="match"/>
    <n v="0"/>
    <d v="2026-01-08T00:00:00"/>
    <n v="1"/>
    <s v="Within SLA"/>
    <x v="0"/>
    <n v="0"/>
    <n v="0"/>
    <n v="0"/>
    <n v="0"/>
    <n v="0"/>
  </r>
  <r>
    <s v="TXN003885"/>
    <n v="680.01"/>
    <n v="680.01"/>
    <s v="SUCCESS"/>
    <s v="SUCCESS"/>
    <n v="1"/>
    <s v="found"/>
    <s v="Not Duplicate"/>
    <s v="match"/>
    <s v="match"/>
    <n v="0"/>
    <d v="2026-03-29T00:00:00"/>
    <n v="3"/>
    <s v="SLA Breached"/>
    <x v="1"/>
    <n v="0"/>
    <n v="0"/>
    <n v="0"/>
    <n v="0"/>
    <n v="1"/>
  </r>
  <r>
    <s v="TXN003886"/>
    <n v="1100.73"/>
    <n v="1100.73"/>
    <s v="SUCCESS"/>
    <s v="SUCCESS"/>
    <n v="1"/>
    <s v="found"/>
    <s v="Not Duplicate"/>
    <s v="match"/>
    <s v="match"/>
    <n v="0"/>
    <d v="2026-03-18T00:00:00"/>
    <n v="2"/>
    <s v="Within SLA"/>
    <x v="0"/>
    <n v="0"/>
    <n v="0"/>
    <n v="0"/>
    <n v="0"/>
    <n v="0"/>
  </r>
  <r>
    <s v="TXN003887"/>
    <n v="1047.28"/>
    <n v="1047.28"/>
    <s v="SUCCESS"/>
    <s v="SUCCESS"/>
    <n v="1"/>
    <s v="found"/>
    <s v="Not Duplicate"/>
    <s v="match"/>
    <s v="match"/>
    <n v="0"/>
    <d v="2026-04-01T00:00:00"/>
    <n v="1"/>
    <s v="Within SLA"/>
    <x v="0"/>
    <n v="0"/>
    <n v="0"/>
    <n v="0"/>
    <n v="0"/>
    <n v="0"/>
  </r>
  <r>
    <s v="TXN003888"/>
    <n v="1253.75"/>
    <n v="1253.75"/>
    <s v="FAILED"/>
    <s v="FAILED"/>
    <n v="1"/>
    <s v="found"/>
    <s v="Not Duplicate"/>
    <s v="match"/>
    <s v="match"/>
    <n v="0"/>
    <d v="2026-01-21T00:00:00"/>
    <n v="3"/>
    <s v="SLA Breached"/>
    <x v="0"/>
    <n v="0"/>
    <n v="0"/>
    <n v="0"/>
    <n v="0"/>
    <n v="1"/>
  </r>
  <r>
    <s v="TXN003889"/>
    <n v="5817.19"/>
    <n v="5817.19"/>
    <s v="SUCCESS"/>
    <s v="SUCCESS"/>
    <n v="1"/>
    <s v="found"/>
    <s v="Not Duplicate"/>
    <s v="match"/>
    <s v="match"/>
    <n v="0"/>
    <d v="2026-03-06T00:00:00"/>
    <n v="2"/>
    <s v="Within SLA"/>
    <x v="2"/>
    <n v="0"/>
    <n v="0"/>
    <n v="0"/>
    <n v="0"/>
    <n v="0"/>
  </r>
  <r>
    <s v="TXN003890"/>
    <n v="16153.11"/>
    <n v="16153.11"/>
    <s v="SUCCESS"/>
    <s v="SUCCESS"/>
    <n v="1"/>
    <s v="found"/>
    <s v="Not Duplicate"/>
    <s v="match"/>
    <s v="match"/>
    <n v="0"/>
    <d v="2026-03-26T00:00:00"/>
    <n v="1"/>
    <s v="Within SLA"/>
    <x v="3"/>
    <n v="0"/>
    <n v="0"/>
    <n v="0"/>
    <n v="0"/>
    <n v="0"/>
  </r>
  <r>
    <s v="TXN003891"/>
    <n v="1030.58"/>
    <n v="1030.58"/>
    <s v="SUCCESS"/>
    <s v="SUCCESS"/>
    <n v="1"/>
    <s v="found"/>
    <s v="Not Duplicate"/>
    <s v="match"/>
    <s v="match"/>
    <n v="0"/>
    <d v="2026-01-04T00:00:00"/>
    <n v="1"/>
    <s v="Within SLA"/>
    <x v="1"/>
    <n v="0"/>
    <n v="0"/>
    <n v="0"/>
    <n v="0"/>
    <n v="0"/>
  </r>
  <r>
    <s v="TXN003892"/>
    <n v="2376.25"/>
    <n v="2376.25"/>
    <s v="SUCCESS"/>
    <s v="SUCCESS"/>
    <n v="1"/>
    <s v="found"/>
    <s v="Not Duplicate"/>
    <s v="match"/>
    <s v="match"/>
    <n v="0"/>
    <d v="2026-02-09T00:00:00"/>
    <n v="2"/>
    <s v="Within SLA"/>
    <x v="2"/>
    <n v="0"/>
    <n v="0"/>
    <n v="0"/>
    <n v="0"/>
    <n v="0"/>
  </r>
  <r>
    <s v="TXN003893"/>
    <n v="2257.79"/>
    <n v="2257.79"/>
    <s v="SUCCESS"/>
    <s v="SUCCESS"/>
    <n v="1"/>
    <s v="found"/>
    <s v="Not Duplicate"/>
    <s v="match"/>
    <s v="match"/>
    <n v="0"/>
    <d v="2026-01-10T00:00:00"/>
    <n v="3"/>
    <s v="SLA Breached"/>
    <x v="2"/>
    <n v="0"/>
    <n v="0"/>
    <n v="0"/>
    <n v="0"/>
    <n v="1"/>
  </r>
  <r>
    <s v="TXN003894"/>
    <n v="4354.55"/>
    <n v="4354.55"/>
    <s v="SUCCESS"/>
    <s v="SUCCESS"/>
    <n v="1"/>
    <s v="found"/>
    <s v="Not Duplicate"/>
    <s v="match"/>
    <s v="match"/>
    <n v="0"/>
    <d v="2026-03-14T00:00:00"/>
    <n v="2"/>
    <s v="Within SLA"/>
    <x v="3"/>
    <n v="0"/>
    <n v="0"/>
    <n v="0"/>
    <n v="0"/>
    <n v="0"/>
  </r>
  <r>
    <s v="TXN003895"/>
    <n v="29741.48"/>
    <n v="29741.48"/>
    <s v="SUCCESS"/>
    <s v="SUCCESS"/>
    <n v="1"/>
    <s v="found"/>
    <s v="Not Duplicate"/>
    <s v="match"/>
    <s v="match"/>
    <n v="0"/>
    <d v="2026-03-01T00:00:00"/>
    <n v="0"/>
    <s v="Within SLA"/>
    <x v="2"/>
    <n v="0"/>
    <n v="0"/>
    <n v="0"/>
    <n v="0"/>
    <n v="0"/>
  </r>
  <r>
    <s v="TXN003896"/>
    <n v="8382.0300000000007"/>
    <n v="8382.0300000000007"/>
    <s v="SUCCESS"/>
    <s v="SUCCESS"/>
    <n v="1"/>
    <s v="found"/>
    <s v="Not Duplicate"/>
    <s v="match"/>
    <s v="match"/>
    <n v="0"/>
    <d v="2026-01-17T00:00:00"/>
    <n v="3"/>
    <s v="SLA Breached"/>
    <x v="2"/>
    <n v="0"/>
    <n v="0"/>
    <n v="0"/>
    <n v="0"/>
    <n v="1"/>
  </r>
  <r>
    <s v="TXN003897"/>
    <n v="9507.56"/>
    <n v="9507.56"/>
    <s v="SUCCESS"/>
    <s v="SUCCESS"/>
    <n v="1"/>
    <s v="found"/>
    <s v="Not Duplicate"/>
    <s v="match"/>
    <s v="match"/>
    <n v="0"/>
    <d v="2026-02-21T00:00:00"/>
    <n v="2"/>
    <s v="Within SLA"/>
    <x v="3"/>
    <n v="0"/>
    <n v="0"/>
    <n v="0"/>
    <n v="0"/>
    <n v="0"/>
  </r>
  <r>
    <s v="TXN003898"/>
    <n v="7800.24"/>
    <n v="7800.24"/>
    <s v="SUCCESS"/>
    <s v="SUCCESS"/>
    <n v="1"/>
    <s v="found"/>
    <s v="Not Duplicate"/>
    <s v="match"/>
    <s v="match"/>
    <n v="0"/>
    <d v="2026-01-21T00:00:00"/>
    <n v="3"/>
    <s v="SLA Breached"/>
    <x v="4"/>
    <n v="0"/>
    <n v="0"/>
    <n v="0"/>
    <n v="0"/>
    <n v="1"/>
  </r>
  <r>
    <s v="TXN003899"/>
    <n v="5549"/>
    <n v="5549"/>
    <s v="FAILED"/>
    <s v="FAILED"/>
    <n v="1"/>
    <s v="found"/>
    <s v="Not Duplicate"/>
    <s v="match"/>
    <s v="match"/>
    <n v="0"/>
    <d v="2026-01-17T00:00:00"/>
    <n v="0"/>
    <s v="Within SLA"/>
    <x v="0"/>
    <n v="0"/>
    <n v="0"/>
    <n v="0"/>
    <n v="0"/>
    <n v="0"/>
  </r>
  <r>
    <s v="TXN003900"/>
    <n v="1981.43"/>
    <n v="1981.43"/>
    <s v="SUCCESS"/>
    <s v="SUCCESS"/>
    <n v="1"/>
    <s v="found"/>
    <s v="Not Duplicate"/>
    <s v="match"/>
    <s v="match"/>
    <n v="0"/>
    <d v="2026-03-24T00:00:00"/>
    <n v="1"/>
    <s v="Within SLA"/>
    <x v="2"/>
    <n v="0"/>
    <n v="0"/>
    <n v="0"/>
    <n v="0"/>
    <n v="0"/>
  </r>
  <r>
    <s v="TXN003901"/>
    <n v="3694.62"/>
    <n v="3694.62"/>
    <s v="SUCCESS"/>
    <s v="SUCCESS"/>
    <n v="1"/>
    <s v="found"/>
    <s v="Not Duplicate"/>
    <s v="match"/>
    <s v="match"/>
    <n v="0"/>
    <d v="2026-01-15T00:00:00"/>
    <n v="0"/>
    <s v="Within SLA"/>
    <x v="0"/>
    <n v="0"/>
    <n v="0"/>
    <n v="0"/>
    <n v="0"/>
    <n v="0"/>
  </r>
  <r>
    <s v="TXN003902"/>
    <n v="4352.74"/>
    <n v="4352.74"/>
    <s v="FAILED"/>
    <s v="FAILED"/>
    <n v="1"/>
    <s v="found"/>
    <s v="Not Duplicate"/>
    <s v="match"/>
    <s v="match"/>
    <n v="0"/>
    <d v="2026-02-07T00:00:00"/>
    <n v="1"/>
    <s v="Within SLA"/>
    <x v="2"/>
    <n v="0"/>
    <n v="0"/>
    <n v="0"/>
    <n v="0"/>
    <n v="0"/>
  </r>
  <r>
    <s v="TXN003903"/>
    <n v="782.18"/>
    <n v="782.18"/>
    <s v="FAILED"/>
    <s v="FAILED"/>
    <n v="1"/>
    <s v="found"/>
    <s v="Not Duplicate"/>
    <s v="match"/>
    <s v="match"/>
    <n v="0"/>
    <d v="2026-02-18T00:00:00"/>
    <n v="3"/>
    <s v="SLA Breached"/>
    <x v="0"/>
    <n v="0"/>
    <n v="0"/>
    <n v="0"/>
    <n v="0"/>
    <n v="1"/>
  </r>
  <r>
    <s v="TXN003904"/>
    <n v="4425.9399999999996"/>
    <n v="4425.9399999999996"/>
    <s v="SUCCESS"/>
    <s v="SUCCESS"/>
    <n v="1"/>
    <s v="found"/>
    <s v="Not Duplicate"/>
    <s v="match"/>
    <s v="match"/>
    <n v="0"/>
    <d v="2026-02-09T00:00:00"/>
    <n v="1"/>
    <s v="Within SLA"/>
    <x v="0"/>
    <n v="0"/>
    <n v="0"/>
    <n v="0"/>
    <n v="0"/>
    <n v="0"/>
  </r>
  <r>
    <s v="TXN003905"/>
    <n v="1397.25"/>
    <n v="1397.25"/>
    <s v="SUCCESS"/>
    <s v="SUCCESS"/>
    <n v="1"/>
    <s v="found"/>
    <s v="Not Duplicate"/>
    <s v="match"/>
    <s v="match"/>
    <n v="0"/>
    <d v="2026-01-19T00:00:00"/>
    <n v="0"/>
    <s v="Within SLA"/>
    <x v="2"/>
    <n v="0"/>
    <n v="0"/>
    <n v="0"/>
    <n v="0"/>
    <n v="0"/>
  </r>
  <r>
    <s v="TXN003906"/>
    <n v="14046.84"/>
    <n v="14046.84"/>
    <s v="SUCCESS"/>
    <s v="SUCCESS"/>
    <n v="1"/>
    <s v="found"/>
    <s v="Not Duplicate"/>
    <s v="match"/>
    <s v="match"/>
    <n v="0"/>
    <d v="2026-03-29T00:00:00"/>
    <n v="2"/>
    <s v="Within SLA"/>
    <x v="0"/>
    <n v="0"/>
    <n v="0"/>
    <n v="0"/>
    <n v="0"/>
    <n v="0"/>
  </r>
  <r>
    <s v="TXN003907"/>
    <n v="7072.76"/>
    <n v="7072.76"/>
    <s v="SUCCESS"/>
    <s v="SUCCESS"/>
    <n v="1"/>
    <s v="found"/>
    <s v="Not Duplicate"/>
    <s v="match"/>
    <s v="match"/>
    <n v="0"/>
    <d v="2026-01-11T00:00:00"/>
    <n v="3"/>
    <s v="SLA Breached"/>
    <x v="0"/>
    <n v="0"/>
    <n v="0"/>
    <n v="0"/>
    <n v="0"/>
    <n v="1"/>
  </r>
  <r>
    <s v="TXN003908"/>
    <n v="7324.42"/>
    <n v="7324.42"/>
    <s v="SUCCESS"/>
    <s v="SUCCESS"/>
    <n v="1"/>
    <s v="found"/>
    <s v="Not Duplicate"/>
    <s v="match"/>
    <s v="match"/>
    <n v="0"/>
    <d v="2026-01-18T00:00:00"/>
    <n v="2"/>
    <s v="Within SLA"/>
    <x v="1"/>
    <n v="0"/>
    <n v="0"/>
    <n v="0"/>
    <n v="0"/>
    <n v="0"/>
  </r>
  <r>
    <s v="TXN003909"/>
    <n v="19675.189999999999"/>
    <n v="19675.189999999999"/>
    <s v="SUCCESS"/>
    <s v="SUCCESS"/>
    <n v="1"/>
    <s v="found"/>
    <s v="Not Duplicate"/>
    <s v="match"/>
    <s v="match"/>
    <n v="0"/>
    <d v="2026-01-15T00:00:00"/>
    <n v="2"/>
    <s v="Within SLA"/>
    <x v="3"/>
    <n v="0"/>
    <n v="0"/>
    <n v="0"/>
    <n v="0"/>
    <n v="0"/>
  </r>
  <r>
    <s v="TXN003910"/>
    <n v="4343.72"/>
    <n v="4343.72"/>
    <s v="SUCCESS"/>
    <s v="SUCCESS"/>
    <n v="1"/>
    <s v="found"/>
    <s v="Not Duplicate"/>
    <s v="match"/>
    <s v="match"/>
    <n v="0"/>
    <d v="2026-01-22T00:00:00"/>
    <n v="5"/>
    <s v="SLA Breached"/>
    <x v="0"/>
    <n v="0"/>
    <n v="0"/>
    <n v="0"/>
    <n v="0"/>
    <n v="1"/>
  </r>
  <r>
    <s v="TXN003911"/>
    <n v="8828.7000000000007"/>
    <n v="8828.7000000000007"/>
    <s v="SUCCESS"/>
    <s v="SUCCESS"/>
    <n v="1"/>
    <s v="found"/>
    <s v="Not Duplicate"/>
    <s v="match"/>
    <s v="match"/>
    <n v="0"/>
    <d v="2026-01-18T00:00:00"/>
    <n v="3"/>
    <s v="SLA Breached"/>
    <x v="0"/>
    <n v="0"/>
    <n v="0"/>
    <n v="0"/>
    <n v="0"/>
    <n v="1"/>
  </r>
  <r>
    <s v="TXN003912"/>
    <n v="26872.799999999999"/>
    <n v="26872.799999999999"/>
    <s v="SUCCESS"/>
    <s v="SUCCESS"/>
    <n v="1"/>
    <s v="found"/>
    <s v="Not Duplicate"/>
    <s v="match"/>
    <s v="match"/>
    <n v="0"/>
    <d v="2026-03-16T00:00:00"/>
    <n v="1"/>
    <s v="Within SLA"/>
    <x v="2"/>
    <n v="0"/>
    <n v="0"/>
    <n v="0"/>
    <n v="0"/>
    <n v="0"/>
  </r>
  <r>
    <s v="TXN003913"/>
    <n v="9835.08"/>
    <n v="9835.08"/>
    <s v="SUCCESS"/>
    <s v="SUCCESS"/>
    <n v="1"/>
    <s v="found"/>
    <s v="Not Duplicate"/>
    <s v="match"/>
    <s v="match"/>
    <n v="0"/>
    <d v="2026-03-06T00:00:00"/>
    <n v="3"/>
    <s v="SLA Breached"/>
    <x v="3"/>
    <n v="0"/>
    <n v="0"/>
    <n v="0"/>
    <n v="0"/>
    <n v="1"/>
  </r>
  <r>
    <s v="TXN003914"/>
    <n v="2493.2600000000002"/>
    <n v="2493.2600000000002"/>
    <s v="SUCCESS"/>
    <s v="SUCCESS"/>
    <n v="1"/>
    <s v="found"/>
    <s v="Not Duplicate"/>
    <s v="match"/>
    <s v="match"/>
    <n v="0"/>
    <d v="2026-03-18T00:00:00"/>
    <n v="0"/>
    <s v="Within SLA"/>
    <x v="3"/>
    <n v="0"/>
    <n v="0"/>
    <n v="0"/>
    <n v="0"/>
    <n v="0"/>
  </r>
  <r>
    <s v="TXN003915"/>
    <n v="72100.639999999999"/>
    <n v="72100.639999999999"/>
    <s v="SUCCESS"/>
    <s v="SUCCESS"/>
    <n v="1"/>
    <s v="found"/>
    <s v="Not Duplicate"/>
    <s v="match"/>
    <s v="match"/>
    <n v="0"/>
    <d v="2026-02-14T00:00:00"/>
    <n v="1"/>
    <s v="Within SLA"/>
    <x v="3"/>
    <n v="0"/>
    <n v="0"/>
    <n v="0"/>
    <n v="0"/>
    <n v="0"/>
  </r>
  <r>
    <s v="TXN003916"/>
    <n v="3159.05"/>
    <n v="3159.05"/>
    <s v="FAILED"/>
    <s v="FAILED"/>
    <n v="1"/>
    <s v="found"/>
    <s v="Not Duplicate"/>
    <s v="match"/>
    <s v="match"/>
    <n v="0"/>
    <d v="2026-02-21T00:00:00"/>
    <n v="0"/>
    <s v="Within SLA"/>
    <x v="2"/>
    <n v="0"/>
    <n v="0"/>
    <n v="0"/>
    <n v="0"/>
    <n v="0"/>
  </r>
  <r>
    <s v="TXN003917"/>
    <n v="11158.6"/>
    <n v="11158.6"/>
    <s v="SUCCESS"/>
    <s v="SUCCESS"/>
    <n v="1"/>
    <s v="found"/>
    <s v="Not Duplicate"/>
    <s v="match"/>
    <s v="match"/>
    <n v="0"/>
    <d v="2026-01-16T00:00:00"/>
    <n v="2"/>
    <s v="Within SLA"/>
    <x v="0"/>
    <n v="0"/>
    <n v="0"/>
    <n v="0"/>
    <n v="0"/>
    <n v="0"/>
  </r>
  <r>
    <s v="TXN003918"/>
    <n v="1021.42"/>
    <n v="1021.42"/>
    <s v="SUCCESS"/>
    <s v="SUCCESS"/>
    <n v="1"/>
    <s v="found"/>
    <s v="Not Duplicate"/>
    <s v="match"/>
    <s v="match"/>
    <n v="0"/>
    <d v="2026-03-13T00:00:00"/>
    <n v="2"/>
    <s v="Within SLA"/>
    <x v="0"/>
    <n v="0"/>
    <n v="0"/>
    <n v="0"/>
    <n v="0"/>
    <n v="0"/>
  </r>
  <r>
    <s v="TXN003919"/>
    <n v="2637.96"/>
    <n v="2637.96"/>
    <s v="SUCCESS"/>
    <s v="SUCCESS"/>
    <n v="1"/>
    <s v="found"/>
    <s v="Not Duplicate"/>
    <s v="match"/>
    <s v="match"/>
    <n v="0"/>
    <d v="2026-03-17T00:00:00"/>
    <n v="3"/>
    <s v="SLA Breached"/>
    <x v="0"/>
    <n v="0"/>
    <n v="0"/>
    <n v="0"/>
    <n v="0"/>
    <n v="1"/>
  </r>
  <r>
    <s v="TXN003920"/>
    <n v="38053.85"/>
    <n v="38053.85"/>
    <s v="SUCCESS"/>
    <s v="SUCCESS"/>
    <n v="1"/>
    <s v="found"/>
    <s v="Not Duplicate"/>
    <s v="match"/>
    <s v="match"/>
    <n v="0"/>
    <d v="2026-02-05T00:00:00"/>
    <n v="2"/>
    <s v="Within SLA"/>
    <x v="3"/>
    <n v="0"/>
    <n v="0"/>
    <n v="0"/>
    <n v="0"/>
    <n v="0"/>
  </r>
  <r>
    <s v="TXN003921"/>
    <n v="21602.959999999999"/>
    <n v="21602.959999999999"/>
    <s v="SUCCESS"/>
    <s v="SUCCESS"/>
    <n v="1"/>
    <s v="found"/>
    <s v="Not Duplicate"/>
    <s v="match"/>
    <s v="match"/>
    <n v="0"/>
    <d v="2026-03-18T00:00:00"/>
    <n v="3"/>
    <s v="SLA Breached"/>
    <x v="0"/>
    <n v="0"/>
    <n v="0"/>
    <n v="0"/>
    <n v="0"/>
    <n v="1"/>
  </r>
  <r>
    <s v="TXN003922"/>
    <n v="1372.95"/>
    <n v="1372.95"/>
    <s v="FAILED"/>
    <s v="FAILED"/>
    <n v="1"/>
    <s v="found"/>
    <s v="Not Duplicate"/>
    <s v="match"/>
    <s v="match"/>
    <n v="0"/>
    <d v="2026-01-21T00:00:00"/>
    <n v="2"/>
    <s v="Within SLA"/>
    <x v="2"/>
    <n v="0"/>
    <n v="0"/>
    <n v="0"/>
    <n v="0"/>
    <n v="0"/>
  </r>
  <r>
    <s v="TXN003923"/>
    <n v="8041.01"/>
    <n v="8041.01"/>
    <s v="FAILED"/>
    <s v="FAILED"/>
    <n v="1"/>
    <s v="found"/>
    <s v="Not Duplicate"/>
    <s v="match"/>
    <s v="match"/>
    <n v="0"/>
    <d v="2026-01-22T00:00:00"/>
    <n v="0"/>
    <s v="Within SLA"/>
    <x v="1"/>
    <n v="0"/>
    <n v="0"/>
    <n v="0"/>
    <n v="0"/>
    <n v="0"/>
  </r>
  <r>
    <s v="TXN003924"/>
    <n v="1179.68"/>
    <n v="1179.68"/>
    <s v="SUCCESS"/>
    <s v="SUCCESS"/>
    <n v="1"/>
    <s v="found"/>
    <s v="Not Duplicate"/>
    <s v="match"/>
    <s v="match"/>
    <n v="0"/>
    <d v="2026-02-26T00:00:00"/>
    <n v="0"/>
    <s v="Within SLA"/>
    <x v="0"/>
    <n v="0"/>
    <n v="0"/>
    <n v="0"/>
    <n v="0"/>
    <n v="0"/>
  </r>
  <r>
    <s v="TXN003925"/>
    <n v="2534.34"/>
    <n v="2534.34"/>
    <s v="SUCCESS"/>
    <s v="SUCCESS"/>
    <n v="1"/>
    <s v="found"/>
    <s v="Not Duplicate"/>
    <s v="match"/>
    <s v="match"/>
    <n v="0"/>
    <d v="2026-03-15T00:00:00"/>
    <n v="3"/>
    <s v="SLA Breached"/>
    <x v="1"/>
    <n v="0"/>
    <n v="0"/>
    <n v="0"/>
    <n v="0"/>
    <n v="1"/>
  </r>
  <r>
    <s v="TXN003926"/>
    <n v="1935.98"/>
    <n v="1935.98"/>
    <s v="SUCCESS"/>
    <s v="SUCCESS"/>
    <n v="1"/>
    <s v="found"/>
    <s v="Not Duplicate"/>
    <s v="match"/>
    <s v="match"/>
    <n v="0"/>
    <d v="2026-04-01T00:00:00"/>
    <n v="2"/>
    <s v="Within SLA"/>
    <x v="0"/>
    <n v="0"/>
    <n v="0"/>
    <n v="0"/>
    <n v="0"/>
    <n v="0"/>
  </r>
  <r>
    <s v="TXN003927"/>
    <n v="1122.94"/>
    <n v="1122.94"/>
    <s v="SUCCESS"/>
    <s v="SUCCESS"/>
    <n v="1"/>
    <s v="found"/>
    <s v="Not Duplicate"/>
    <s v="match"/>
    <s v="match"/>
    <n v="0"/>
    <d v="2026-03-14T00:00:00"/>
    <n v="2"/>
    <s v="Within SLA"/>
    <x v="3"/>
    <n v="0"/>
    <n v="0"/>
    <n v="0"/>
    <n v="0"/>
    <n v="0"/>
  </r>
  <r>
    <s v="TXN003928"/>
    <n v="3477.26"/>
    <n v="3477.26"/>
    <s v="SUCCESS"/>
    <s v="SUCCESS"/>
    <n v="1"/>
    <s v="found"/>
    <s v="Not Duplicate"/>
    <s v="match"/>
    <s v="match"/>
    <n v="0"/>
    <d v="2026-03-16T00:00:00"/>
    <n v="0"/>
    <s v="Within SLA"/>
    <x v="4"/>
    <n v="0"/>
    <n v="0"/>
    <n v="0"/>
    <n v="0"/>
    <n v="0"/>
  </r>
  <r>
    <s v="TXN003929"/>
    <n v="6492.26"/>
    <n v="6492.26"/>
    <s v="SUCCESS"/>
    <s v="SUCCESS"/>
    <n v="1"/>
    <s v="found"/>
    <s v="Not Duplicate"/>
    <s v="match"/>
    <s v="match"/>
    <n v="0"/>
    <d v="2026-03-11T00:00:00"/>
    <n v="1"/>
    <s v="Within SLA"/>
    <x v="0"/>
    <n v="0"/>
    <n v="0"/>
    <n v="0"/>
    <n v="0"/>
    <n v="0"/>
  </r>
  <r>
    <s v="TXN003930"/>
    <n v="6604.05"/>
    <n v="6604.05"/>
    <s v="SUCCESS"/>
    <s v="SUCCESS"/>
    <n v="1"/>
    <s v="found"/>
    <s v="Not Duplicate"/>
    <s v="match"/>
    <s v="match"/>
    <n v="0"/>
    <d v="2026-03-15T00:00:00"/>
    <n v="2"/>
    <s v="Within SLA"/>
    <x v="0"/>
    <n v="0"/>
    <n v="0"/>
    <n v="0"/>
    <n v="0"/>
    <n v="0"/>
  </r>
  <r>
    <s v="TXN003931"/>
    <n v="18660.419999999998"/>
    <n v="18660.419999999998"/>
    <s v="SUCCESS"/>
    <s v="SUCCESS"/>
    <n v="1"/>
    <s v="found"/>
    <s v="Not Duplicate"/>
    <s v="match"/>
    <s v="match"/>
    <n v="0"/>
    <d v="2026-02-16T00:00:00"/>
    <n v="5"/>
    <s v="SLA Breached"/>
    <x v="0"/>
    <n v="0"/>
    <n v="0"/>
    <n v="0"/>
    <n v="0"/>
    <n v="1"/>
  </r>
  <r>
    <s v="TXN003932"/>
    <n v="3574.73"/>
    <n v="3574.73"/>
    <s v="SUCCESS"/>
    <s v="SUCCESS"/>
    <n v="1"/>
    <s v="found"/>
    <s v="Not Duplicate"/>
    <s v="match"/>
    <s v="match"/>
    <n v="0"/>
    <d v="2026-02-15T00:00:00"/>
    <n v="2"/>
    <s v="Within SLA"/>
    <x v="2"/>
    <n v="0"/>
    <n v="0"/>
    <n v="0"/>
    <n v="0"/>
    <n v="0"/>
  </r>
  <r>
    <s v="TXN003933"/>
    <n v="709.56"/>
    <n v="709.56"/>
    <s v="SUCCESS"/>
    <s v="SUCCESS"/>
    <n v="1"/>
    <s v="found"/>
    <s v="Not Duplicate"/>
    <s v="match"/>
    <s v="match"/>
    <n v="0"/>
    <d v="2026-01-15T00:00:00"/>
    <n v="5"/>
    <s v="SLA Breached"/>
    <x v="2"/>
    <n v="0"/>
    <n v="0"/>
    <n v="0"/>
    <n v="0"/>
    <n v="1"/>
  </r>
  <r>
    <s v="TXN003934"/>
    <n v="1713.43"/>
    <n v="1713.43"/>
    <s v="SUCCESS"/>
    <s v="SUCCESS"/>
    <n v="1"/>
    <s v="found"/>
    <s v="Not Duplicate"/>
    <s v="match"/>
    <s v="match"/>
    <n v="0"/>
    <d v="2026-01-21T00:00:00"/>
    <n v="0"/>
    <s v="Within SLA"/>
    <x v="3"/>
    <n v="0"/>
    <n v="0"/>
    <n v="0"/>
    <n v="0"/>
    <n v="0"/>
  </r>
  <r>
    <s v="TXN003935"/>
    <n v="4977.8"/>
    <n v="4977.8"/>
    <s v="FAILED"/>
    <s v="FAILED"/>
    <n v="1"/>
    <s v="found"/>
    <s v="Not Duplicate"/>
    <s v="match"/>
    <s v="match"/>
    <n v="0"/>
    <d v="2026-02-26T00:00:00"/>
    <n v="0"/>
    <s v="Within SLA"/>
    <x v="3"/>
    <n v="0"/>
    <n v="0"/>
    <n v="0"/>
    <n v="0"/>
    <n v="0"/>
  </r>
  <r>
    <s v="TXN003936"/>
    <n v="1351.31"/>
    <n v="1351.31"/>
    <s v="SUCCESS"/>
    <s v="SUCCESS"/>
    <n v="1"/>
    <s v="found"/>
    <s v="Not Duplicate"/>
    <s v="match"/>
    <s v="match"/>
    <n v="0"/>
    <d v="2026-03-14T00:00:00"/>
    <n v="3"/>
    <s v="SLA Breached"/>
    <x v="2"/>
    <n v="0"/>
    <n v="0"/>
    <n v="0"/>
    <n v="0"/>
    <n v="1"/>
  </r>
  <r>
    <s v="TXN003937"/>
    <n v="14430.26"/>
    <n v="14430.26"/>
    <s v="SUCCESS"/>
    <s v="SUCCESS"/>
    <n v="1"/>
    <s v="found"/>
    <s v="Not Duplicate"/>
    <s v="match"/>
    <s v="match"/>
    <n v="0"/>
    <d v="2026-02-28T00:00:00"/>
    <n v="3"/>
    <s v="SLA Breached"/>
    <x v="0"/>
    <n v="0"/>
    <n v="0"/>
    <n v="0"/>
    <n v="0"/>
    <n v="1"/>
  </r>
  <r>
    <s v="TXN003938"/>
    <n v="1382.04"/>
    <n v="1382.04"/>
    <s v="SUCCESS"/>
    <s v="SUCCESS"/>
    <n v="1"/>
    <s v="found"/>
    <s v="Not Duplicate"/>
    <s v="match"/>
    <s v="match"/>
    <n v="0"/>
    <d v="2026-02-11T00:00:00"/>
    <n v="0"/>
    <s v="Within SLA"/>
    <x v="0"/>
    <n v="0"/>
    <n v="0"/>
    <n v="0"/>
    <n v="0"/>
    <n v="0"/>
  </r>
  <r>
    <s v="TXN003939"/>
    <n v="1458.87"/>
    <n v="1750.64"/>
    <s v="SUCCESS"/>
    <s v="SUCCESS"/>
    <n v="1"/>
    <s v="found"/>
    <s v="Not Duplicate"/>
    <s v="mismatch"/>
    <s v="match"/>
    <n v="291.77000000000021"/>
    <d v="2026-01-25T00:00:00"/>
    <n v="3"/>
    <s v="SLA Breached"/>
    <x v="3"/>
    <n v="0"/>
    <n v="0"/>
    <n v="1"/>
    <n v="0"/>
    <n v="1"/>
  </r>
  <r>
    <s v="TXN003940"/>
    <n v="14269.1"/>
    <n v="14269.1"/>
    <s v="SUCCESS"/>
    <s v="SUCCESS"/>
    <n v="1"/>
    <s v="found"/>
    <s v="Not Duplicate"/>
    <s v="match"/>
    <s v="match"/>
    <n v="0"/>
    <d v="2026-03-09T00:00:00"/>
    <n v="1"/>
    <s v="Within SLA"/>
    <x v="0"/>
    <n v="0"/>
    <n v="0"/>
    <n v="0"/>
    <n v="0"/>
    <n v="0"/>
  </r>
  <r>
    <s v="TXN003941"/>
    <n v="14339.75"/>
    <n v="14339.75"/>
    <s v="SUCCESS"/>
    <s v="SUCCESS"/>
    <n v="1"/>
    <s v="found"/>
    <s v="Not Duplicate"/>
    <s v="match"/>
    <s v="match"/>
    <n v="0"/>
    <d v="2026-02-18T00:00:00"/>
    <n v="2"/>
    <s v="Within SLA"/>
    <x v="0"/>
    <n v="0"/>
    <n v="0"/>
    <n v="0"/>
    <n v="0"/>
    <n v="0"/>
  </r>
  <r>
    <s v="TXN003942"/>
    <n v="1737.28"/>
    <n v="1737.28"/>
    <s v="FAILED"/>
    <s v="FAILED"/>
    <n v="1"/>
    <s v="found"/>
    <s v="Not Duplicate"/>
    <s v="match"/>
    <s v="match"/>
    <n v="0"/>
    <d v="2026-03-31T00:00:00"/>
    <n v="5"/>
    <s v="SLA Breached"/>
    <x v="0"/>
    <n v="0"/>
    <n v="0"/>
    <n v="0"/>
    <n v="0"/>
    <n v="1"/>
  </r>
  <r>
    <s v="TXN003943"/>
    <n v="1400.55"/>
    <n v="1400.55"/>
    <s v="SUCCESS"/>
    <s v="SUCCESS"/>
    <n v="1"/>
    <s v="found"/>
    <s v="Not Duplicate"/>
    <s v="match"/>
    <s v="match"/>
    <n v="0"/>
    <d v="2026-03-07T00:00:00"/>
    <n v="3"/>
    <s v="SLA Breached"/>
    <x v="0"/>
    <n v="0"/>
    <n v="0"/>
    <n v="0"/>
    <n v="0"/>
    <n v="1"/>
  </r>
  <r>
    <s v="TXN003944"/>
    <n v="18566.59"/>
    <n v="18566.59"/>
    <s v="SUCCESS"/>
    <s v="SUCCESS"/>
    <n v="1"/>
    <s v="found"/>
    <s v="Not Duplicate"/>
    <s v="match"/>
    <s v="match"/>
    <n v="0"/>
    <d v="2026-02-23T00:00:00"/>
    <n v="0"/>
    <s v="Within SLA"/>
    <x v="2"/>
    <n v="0"/>
    <n v="0"/>
    <n v="0"/>
    <n v="0"/>
    <n v="0"/>
  </r>
  <r>
    <s v="TXN003945"/>
    <n v="131281.97"/>
    <n v="131281.97"/>
    <s v="SUCCESS"/>
    <s v="SUCCESS"/>
    <n v="1"/>
    <s v="found"/>
    <s v="Not Duplicate"/>
    <s v="match"/>
    <s v="match"/>
    <n v="0"/>
    <d v="2026-01-18T00:00:00"/>
    <n v="2"/>
    <s v="Within SLA"/>
    <x v="0"/>
    <n v="0"/>
    <n v="0"/>
    <n v="0"/>
    <n v="0"/>
    <n v="0"/>
  </r>
  <r>
    <s v="TXN003946"/>
    <n v="2463.66"/>
    <n v="2463.66"/>
    <s v="SUCCESS"/>
    <s v="SUCCESS"/>
    <n v="1"/>
    <s v="found"/>
    <s v="Not Duplicate"/>
    <s v="match"/>
    <s v="match"/>
    <n v="0"/>
    <d v="2026-02-06T00:00:00"/>
    <n v="1"/>
    <s v="Within SLA"/>
    <x v="0"/>
    <n v="0"/>
    <n v="0"/>
    <n v="0"/>
    <n v="0"/>
    <n v="0"/>
  </r>
  <r>
    <s v="TXN003947"/>
    <n v="5907.26"/>
    <n v="5907.26"/>
    <s v="SUCCESS"/>
    <s v="SUCCESS"/>
    <n v="1"/>
    <s v="found"/>
    <s v="Not Duplicate"/>
    <s v="match"/>
    <s v="match"/>
    <n v="0"/>
    <d v="2026-02-21T00:00:00"/>
    <n v="0"/>
    <s v="Within SLA"/>
    <x v="4"/>
    <n v="0"/>
    <n v="0"/>
    <n v="0"/>
    <n v="0"/>
    <n v="0"/>
  </r>
  <r>
    <s v="TXN003948"/>
    <n v="7247.73"/>
    <n v="7247.73"/>
    <s v="FAILED"/>
    <s v="FAILED"/>
    <n v="1"/>
    <s v="found"/>
    <s v="Not Duplicate"/>
    <s v="match"/>
    <s v="match"/>
    <n v="0"/>
    <d v="2026-02-06T00:00:00"/>
    <n v="2"/>
    <s v="Within SLA"/>
    <x v="0"/>
    <n v="0"/>
    <n v="0"/>
    <n v="0"/>
    <n v="0"/>
    <n v="0"/>
  </r>
  <r>
    <s v="TXN003949"/>
    <n v="10260.07"/>
    <n v="10260.07"/>
    <s v="SUCCESS"/>
    <s v="SUCCESS"/>
    <n v="1"/>
    <s v="found"/>
    <s v="Not Duplicate"/>
    <s v="match"/>
    <s v="match"/>
    <n v="0"/>
    <d v="2026-01-20T00:00:00"/>
    <n v="0"/>
    <s v="Within SLA"/>
    <x v="3"/>
    <n v="0"/>
    <n v="0"/>
    <n v="0"/>
    <n v="0"/>
    <n v="0"/>
  </r>
  <r>
    <s v="TXN003950"/>
    <n v="3135.37"/>
    <n v="3135.37"/>
    <s v="SUCCESS"/>
    <s v="SUCCESS"/>
    <n v="1"/>
    <s v="found"/>
    <s v="Not Duplicate"/>
    <s v="match"/>
    <s v="match"/>
    <n v="0"/>
    <d v="2026-01-06T00:00:00"/>
    <n v="0"/>
    <s v="Within SLA"/>
    <x v="3"/>
    <n v="0"/>
    <n v="0"/>
    <n v="0"/>
    <n v="0"/>
    <n v="0"/>
  </r>
  <r>
    <s v="TXN003951"/>
    <n v="29881.71"/>
    <n v="29881.71"/>
    <s v="SUCCESS"/>
    <s v="SUCCESS"/>
    <n v="1"/>
    <s v="found"/>
    <s v="Not Duplicate"/>
    <s v="match"/>
    <s v="match"/>
    <n v="0"/>
    <d v="2026-01-28T00:00:00"/>
    <n v="1"/>
    <s v="Within SLA"/>
    <x v="0"/>
    <n v="0"/>
    <n v="0"/>
    <n v="0"/>
    <n v="0"/>
    <n v="0"/>
  </r>
  <r>
    <s v="TXN003952"/>
    <n v="7734.75"/>
    <n v="7734.75"/>
    <s v="SUCCESS"/>
    <s v="SUCCESS"/>
    <n v="1"/>
    <s v="found"/>
    <s v="Not Duplicate"/>
    <s v="match"/>
    <s v="match"/>
    <n v="0"/>
    <d v="2026-02-18T00:00:00"/>
    <n v="3"/>
    <s v="SLA Breached"/>
    <x v="0"/>
    <n v="0"/>
    <n v="0"/>
    <n v="0"/>
    <n v="0"/>
    <n v="1"/>
  </r>
  <r>
    <s v="TXN003953"/>
    <n v="2185.41"/>
    <n v="2185.41"/>
    <s v="SUCCESS"/>
    <s v="SUCCESS"/>
    <n v="1"/>
    <s v="found"/>
    <s v="Not Duplicate"/>
    <s v="match"/>
    <s v="match"/>
    <n v="0"/>
    <d v="2026-03-12T00:00:00"/>
    <n v="3"/>
    <s v="SLA Breached"/>
    <x v="1"/>
    <n v="0"/>
    <n v="0"/>
    <n v="0"/>
    <n v="0"/>
    <n v="1"/>
  </r>
  <r>
    <s v="TXN003954"/>
    <n v="18960.16"/>
    <n v="18960.16"/>
    <s v="SUCCESS"/>
    <s v="SUCCESS"/>
    <n v="1"/>
    <s v="found"/>
    <s v="Not Duplicate"/>
    <s v="match"/>
    <s v="match"/>
    <n v="0"/>
    <d v="2026-02-22T00:00:00"/>
    <n v="2"/>
    <s v="Within SLA"/>
    <x v="4"/>
    <n v="0"/>
    <n v="0"/>
    <n v="0"/>
    <n v="0"/>
    <n v="0"/>
  </r>
  <r>
    <s v="TXN003955"/>
    <n v="1135.0999999999999"/>
    <n v="1135.0999999999999"/>
    <s v="SUCCESS"/>
    <s v="SUCCESS"/>
    <n v="1"/>
    <s v="found"/>
    <s v="Not Duplicate"/>
    <s v="match"/>
    <s v="match"/>
    <n v="0"/>
    <d v="2026-03-26T00:00:00"/>
    <n v="0"/>
    <s v="Within SLA"/>
    <x v="3"/>
    <n v="0"/>
    <n v="0"/>
    <n v="0"/>
    <n v="0"/>
    <n v="0"/>
  </r>
  <r>
    <s v="TXN003956"/>
    <n v="4047.38"/>
    <n v="4047.38"/>
    <s v="SUCCESS"/>
    <s v="SUCCESS"/>
    <n v="1"/>
    <s v="found"/>
    <s v="Not Duplicate"/>
    <s v="match"/>
    <s v="match"/>
    <n v="0"/>
    <d v="2026-01-30T00:00:00"/>
    <n v="1"/>
    <s v="Within SLA"/>
    <x v="0"/>
    <n v="0"/>
    <n v="0"/>
    <n v="0"/>
    <n v="0"/>
    <n v="0"/>
  </r>
  <r>
    <s v="TXN003957"/>
    <n v="19729.86"/>
    <n v="19729.86"/>
    <s v="SUCCESS"/>
    <s v="SUCCESS"/>
    <n v="1"/>
    <s v="found"/>
    <s v="Not Duplicate"/>
    <s v="match"/>
    <s v="match"/>
    <n v="0"/>
    <d v="2026-03-15T00:00:00"/>
    <n v="2"/>
    <s v="Within SLA"/>
    <x v="2"/>
    <n v="0"/>
    <n v="0"/>
    <n v="0"/>
    <n v="0"/>
    <n v="0"/>
  </r>
  <r>
    <s v="TXN003958"/>
    <n v="3224.17"/>
    <n v="3224.17"/>
    <s v="SUCCESS"/>
    <s v="SUCCESS"/>
    <n v="1"/>
    <s v="found"/>
    <s v="Not Duplicate"/>
    <s v="match"/>
    <s v="match"/>
    <n v="0"/>
    <d v="2026-03-12T00:00:00"/>
    <n v="1"/>
    <s v="Within SLA"/>
    <x v="3"/>
    <n v="0"/>
    <n v="0"/>
    <n v="0"/>
    <n v="0"/>
    <n v="0"/>
  </r>
  <r>
    <s v="TXN003959"/>
    <n v="29754.75"/>
    <n v="29754.75"/>
    <s v="FAILED"/>
    <s v="FAILED"/>
    <n v="1"/>
    <s v="found"/>
    <s v="Not Duplicate"/>
    <s v="match"/>
    <s v="match"/>
    <n v="0"/>
    <d v="2026-02-15T00:00:00"/>
    <n v="1"/>
    <s v="Within SLA"/>
    <x v="3"/>
    <n v="0"/>
    <n v="0"/>
    <n v="0"/>
    <n v="0"/>
    <n v="0"/>
  </r>
  <r>
    <s v="TXN003960"/>
    <n v="15204.55"/>
    <n v="15204.55"/>
    <s v="FAILED"/>
    <s v="FAILED"/>
    <n v="1"/>
    <s v="found"/>
    <s v="Not Duplicate"/>
    <s v="match"/>
    <s v="match"/>
    <n v="0"/>
    <d v="2026-01-30T00:00:00"/>
    <n v="5"/>
    <s v="SLA Breached"/>
    <x v="0"/>
    <n v="0"/>
    <n v="0"/>
    <n v="0"/>
    <n v="0"/>
    <n v="1"/>
  </r>
  <r>
    <s v="TXN003961"/>
    <n v="1494.57"/>
    <n v="1494.57"/>
    <s v="SUCCESS"/>
    <s v="SUCCESS"/>
    <n v="1"/>
    <s v="found"/>
    <s v="Not Duplicate"/>
    <s v="match"/>
    <s v="match"/>
    <n v="0"/>
    <d v="2026-03-24T00:00:00"/>
    <n v="0"/>
    <s v="Within SLA"/>
    <x v="1"/>
    <n v="0"/>
    <n v="0"/>
    <n v="0"/>
    <n v="0"/>
    <n v="0"/>
  </r>
  <r>
    <s v="TXN003962"/>
    <n v="13438.52"/>
    <n v="13438.52"/>
    <s v="SUCCESS"/>
    <s v="SUCCESS"/>
    <n v="1"/>
    <s v="found"/>
    <s v="Not Duplicate"/>
    <s v="match"/>
    <s v="match"/>
    <n v="0"/>
    <d v="2026-01-11T00:00:00"/>
    <n v="1"/>
    <s v="Within SLA"/>
    <x v="2"/>
    <n v="0"/>
    <n v="0"/>
    <n v="0"/>
    <n v="0"/>
    <n v="0"/>
  </r>
  <r>
    <s v="TXN003963"/>
    <n v="16303.8"/>
    <n v="16303.8"/>
    <s v="SUCCESS"/>
    <s v="SUCCESS"/>
    <n v="1"/>
    <s v="found"/>
    <s v="Not Duplicate"/>
    <s v="match"/>
    <s v="match"/>
    <n v="0"/>
    <d v="2026-01-30T00:00:00"/>
    <n v="1"/>
    <s v="Within SLA"/>
    <x v="3"/>
    <n v="0"/>
    <n v="0"/>
    <n v="0"/>
    <n v="0"/>
    <n v="0"/>
  </r>
  <r>
    <s v="TXN003964"/>
    <n v="4579.96"/>
    <n v="4579.96"/>
    <s v="SUCCESS"/>
    <s v="SUCCESS"/>
    <n v="1"/>
    <s v="found"/>
    <s v="Not Duplicate"/>
    <s v="match"/>
    <s v="match"/>
    <n v="0"/>
    <d v="2026-02-20T00:00:00"/>
    <n v="3"/>
    <s v="SLA Breached"/>
    <x v="2"/>
    <n v="0"/>
    <n v="0"/>
    <n v="0"/>
    <n v="0"/>
    <n v="1"/>
  </r>
  <r>
    <s v="TXN003965"/>
    <n v="2751.72"/>
    <e v="#N/A"/>
    <s v="SUCCESS"/>
    <e v="#N/A"/>
    <n v="0"/>
    <s v="missing"/>
    <s v="Not Duplicate"/>
    <s v="not processed"/>
    <s v="not processed"/>
    <s v="missing"/>
    <s v="not processed"/>
    <s v="not processed"/>
    <s v="Not Processed"/>
    <x v="3"/>
    <n v="1"/>
    <n v="0"/>
    <n v="0"/>
    <n v="0"/>
    <n v="0"/>
  </r>
  <r>
    <s v="TXN003966"/>
    <n v="1001.46"/>
    <n v="1001.46"/>
    <s v="SUCCESS"/>
    <s v="SUCCESS"/>
    <n v="1"/>
    <s v="found"/>
    <s v="Not Duplicate"/>
    <s v="match"/>
    <s v="match"/>
    <n v="0"/>
    <d v="2026-02-27T00:00:00"/>
    <n v="0"/>
    <s v="Within SLA"/>
    <x v="0"/>
    <n v="0"/>
    <n v="0"/>
    <n v="0"/>
    <n v="0"/>
    <n v="0"/>
  </r>
  <r>
    <s v="TXN003967"/>
    <n v="30059.01"/>
    <n v="30059.01"/>
    <s v="SUCCESS"/>
    <s v="SUCCESS"/>
    <n v="1"/>
    <s v="found"/>
    <s v="Not Duplicate"/>
    <s v="match"/>
    <s v="match"/>
    <n v="0"/>
    <d v="2026-01-11T00:00:00"/>
    <n v="2"/>
    <s v="Within SLA"/>
    <x v="4"/>
    <n v="0"/>
    <n v="0"/>
    <n v="0"/>
    <n v="0"/>
    <n v="0"/>
  </r>
  <r>
    <s v="TXN003968"/>
    <n v="4372.2"/>
    <n v="4372.2"/>
    <s v="SUCCESS"/>
    <s v="SUCCESS"/>
    <n v="1"/>
    <s v="found"/>
    <s v="Not Duplicate"/>
    <s v="match"/>
    <s v="match"/>
    <n v="0"/>
    <d v="2026-02-08T00:00:00"/>
    <n v="2"/>
    <s v="Within SLA"/>
    <x v="2"/>
    <n v="0"/>
    <n v="0"/>
    <n v="0"/>
    <n v="0"/>
    <n v="0"/>
  </r>
  <r>
    <s v="TXN003969"/>
    <n v="1433.2"/>
    <n v="1433.2"/>
    <s v="SUCCESS"/>
    <s v="SUCCESS"/>
    <n v="1"/>
    <s v="found"/>
    <s v="Not Duplicate"/>
    <s v="match"/>
    <s v="match"/>
    <n v="0"/>
    <d v="2026-01-25T00:00:00"/>
    <n v="3"/>
    <s v="SLA Breached"/>
    <x v="2"/>
    <n v="0"/>
    <n v="0"/>
    <n v="0"/>
    <n v="0"/>
    <n v="1"/>
  </r>
  <r>
    <s v="TXN003970"/>
    <n v="20764.259999999998"/>
    <n v="20764.259999999998"/>
    <s v="SUCCESS"/>
    <s v="SUCCESS"/>
    <n v="1"/>
    <s v="found"/>
    <s v="Not Duplicate"/>
    <s v="match"/>
    <s v="match"/>
    <n v="0"/>
    <d v="2026-02-11T00:00:00"/>
    <n v="3"/>
    <s v="SLA Breached"/>
    <x v="3"/>
    <n v="0"/>
    <n v="0"/>
    <n v="0"/>
    <n v="0"/>
    <n v="1"/>
  </r>
  <r>
    <s v="TXN003971"/>
    <n v="12598.67"/>
    <n v="12598.67"/>
    <s v="SUCCESS"/>
    <s v="SUCCESS"/>
    <n v="1"/>
    <s v="found"/>
    <s v="Not Duplicate"/>
    <s v="match"/>
    <s v="match"/>
    <n v="0"/>
    <d v="2026-03-14T00:00:00"/>
    <n v="0"/>
    <s v="Within SLA"/>
    <x v="3"/>
    <n v="0"/>
    <n v="0"/>
    <n v="0"/>
    <n v="0"/>
    <n v="0"/>
  </r>
  <r>
    <s v="TXN003972"/>
    <n v="1143.27"/>
    <n v="1143.27"/>
    <s v="SUCCESS"/>
    <s v="SUCCESS"/>
    <n v="1"/>
    <s v="found"/>
    <s v="Not Duplicate"/>
    <s v="match"/>
    <s v="match"/>
    <n v="0"/>
    <d v="2026-02-17T00:00:00"/>
    <n v="0"/>
    <s v="Within SLA"/>
    <x v="2"/>
    <n v="0"/>
    <n v="0"/>
    <n v="0"/>
    <n v="0"/>
    <n v="0"/>
  </r>
  <r>
    <s v="TXN003973"/>
    <n v="1279.8800000000001"/>
    <n v="1279.8800000000001"/>
    <s v="SUCCESS"/>
    <s v="SUCCESS"/>
    <n v="1"/>
    <s v="found"/>
    <s v="Not Duplicate"/>
    <s v="match"/>
    <s v="match"/>
    <n v="0"/>
    <d v="2026-03-20T00:00:00"/>
    <n v="3"/>
    <s v="SLA Breached"/>
    <x v="3"/>
    <n v="0"/>
    <n v="0"/>
    <n v="0"/>
    <n v="0"/>
    <n v="1"/>
  </r>
  <r>
    <s v="TXN003974"/>
    <n v="7216.73"/>
    <n v="7216.73"/>
    <s v="SUCCESS"/>
    <s v="SUCCESS"/>
    <n v="1"/>
    <s v="found"/>
    <s v="Not Duplicate"/>
    <s v="match"/>
    <s v="match"/>
    <n v="0"/>
    <d v="2026-02-27T00:00:00"/>
    <n v="3"/>
    <s v="SLA Breached"/>
    <x v="0"/>
    <n v="0"/>
    <n v="0"/>
    <n v="0"/>
    <n v="0"/>
    <n v="1"/>
  </r>
  <r>
    <s v="TXN003975"/>
    <n v="4950.84"/>
    <n v="4950.84"/>
    <s v="SUCCESS"/>
    <s v="SUCCESS"/>
    <n v="1"/>
    <s v="found"/>
    <s v="Not Duplicate"/>
    <s v="match"/>
    <s v="match"/>
    <n v="0"/>
    <d v="2026-01-13T00:00:00"/>
    <n v="0"/>
    <s v="Within SLA"/>
    <x v="1"/>
    <n v="0"/>
    <n v="0"/>
    <n v="0"/>
    <n v="0"/>
    <n v="0"/>
  </r>
  <r>
    <s v="TXN003976"/>
    <n v="4338.28"/>
    <n v="4338.28"/>
    <s v="SUCCESS"/>
    <s v="SUCCESS"/>
    <n v="1"/>
    <s v="found"/>
    <s v="Not Duplicate"/>
    <s v="match"/>
    <s v="match"/>
    <n v="0"/>
    <d v="2026-04-02T00:00:00"/>
    <n v="2"/>
    <s v="Within SLA"/>
    <x v="2"/>
    <n v="0"/>
    <n v="0"/>
    <n v="0"/>
    <n v="0"/>
    <n v="0"/>
  </r>
  <r>
    <s v="TXN003977"/>
    <n v="2344.84"/>
    <n v="2344.84"/>
    <s v="SUCCESS"/>
    <s v="FAILED"/>
    <n v="1"/>
    <s v="found"/>
    <s v="Not Duplicate"/>
    <s v="match"/>
    <s v="mismatch"/>
    <n v="0"/>
    <d v="2026-01-27T00:00:00"/>
    <n v="3"/>
    <s v="SLA Breached"/>
    <x v="3"/>
    <n v="0"/>
    <n v="0"/>
    <n v="0"/>
    <n v="1"/>
    <n v="1"/>
  </r>
  <r>
    <s v="TXN003978"/>
    <n v="1250.03"/>
    <n v="1250.03"/>
    <s v="SUCCESS"/>
    <s v="SUCCESS"/>
    <n v="1"/>
    <s v="found"/>
    <s v="Not Duplicate"/>
    <s v="match"/>
    <s v="match"/>
    <n v="0"/>
    <d v="2026-01-13T00:00:00"/>
    <n v="1"/>
    <s v="Within SLA"/>
    <x v="3"/>
    <n v="0"/>
    <n v="0"/>
    <n v="0"/>
    <n v="0"/>
    <n v="0"/>
  </r>
  <r>
    <s v="TXN003979"/>
    <n v="1410.59"/>
    <n v="1410.59"/>
    <s v="SUCCESS"/>
    <s v="SUCCESS"/>
    <n v="1"/>
    <s v="found"/>
    <s v="Not Duplicate"/>
    <s v="match"/>
    <s v="match"/>
    <n v="0"/>
    <d v="2026-02-12T00:00:00"/>
    <n v="3"/>
    <s v="SLA Breached"/>
    <x v="0"/>
    <n v="0"/>
    <n v="0"/>
    <n v="0"/>
    <n v="0"/>
    <n v="1"/>
  </r>
  <r>
    <s v="TXN003980"/>
    <n v="10343.77"/>
    <n v="10343.77"/>
    <s v="FAILED"/>
    <s v="FAILED"/>
    <n v="1"/>
    <s v="found"/>
    <s v="Not Duplicate"/>
    <s v="match"/>
    <s v="match"/>
    <n v="0"/>
    <d v="2026-02-09T00:00:00"/>
    <n v="2"/>
    <s v="Within SLA"/>
    <x v="0"/>
    <n v="0"/>
    <n v="0"/>
    <n v="0"/>
    <n v="0"/>
    <n v="0"/>
  </r>
  <r>
    <s v="TXN003981"/>
    <n v="735.06"/>
    <n v="735.06"/>
    <s v="SUCCESS"/>
    <s v="SUCCESS"/>
    <n v="1"/>
    <s v="found"/>
    <s v="Not Duplicate"/>
    <s v="match"/>
    <s v="match"/>
    <n v="0"/>
    <d v="2026-01-31T00:00:00"/>
    <n v="3"/>
    <s v="SLA Breached"/>
    <x v="0"/>
    <n v="0"/>
    <n v="0"/>
    <n v="0"/>
    <n v="0"/>
    <n v="1"/>
  </r>
  <r>
    <s v="TXN003982"/>
    <n v="8864.19"/>
    <n v="10637.03"/>
    <s v="SUCCESS"/>
    <s v="SUCCESS"/>
    <n v="1"/>
    <s v="found"/>
    <s v="Not Duplicate"/>
    <s v="mismatch"/>
    <s v="match"/>
    <n v="1772.8400000000001"/>
    <d v="2026-01-27T00:00:00"/>
    <n v="0"/>
    <s v="Within SLA"/>
    <x v="0"/>
    <n v="0"/>
    <n v="0"/>
    <n v="1"/>
    <n v="0"/>
    <n v="0"/>
  </r>
  <r>
    <s v="TXN003983"/>
    <n v="2509.94"/>
    <n v="2509.94"/>
    <s v="SUCCESS"/>
    <s v="SUCCESS"/>
    <n v="1"/>
    <s v="found"/>
    <s v="Not Duplicate"/>
    <s v="match"/>
    <s v="match"/>
    <n v="0"/>
    <d v="2026-02-14T00:00:00"/>
    <n v="2"/>
    <s v="Within SLA"/>
    <x v="0"/>
    <n v="0"/>
    <n v="0"/>
    <n v="0"/>
    <n v="0"/>
    <n v="0"/>
  </r>
  <r>
    <s v="TXN003984"/>
    <n v="6774.97"/>
    <n v="6774.97"/>
    <s v="SUCCESS"/>
    <s v="SUCCESS"/>
    <n v="1"/>
    <s v="found"/>
    <s v="Not Duplicate"/>
    <s v="match"/>
    <s v="match"/>
    <n v="0"/>
    <d v="2026-01-30T00:00:00"/>
    <n v="2"/>
    <s v="Within SLA"/>
    <x v="1"/>
    <n v="0"/>
    <n v="0"/>
    <n v="0"/>
    <n v="0"/>
    <n v="0"/>
  </r>
  <r>
    <s v="TXN003985"/>
    <n v="4461.7"/>
    <n v="4461.7"/>
    <s v="SUCCESS"/>
    <s v="SUCCESS"/>
    <n v="1"/>
    <s v="found"/>
    <s v="Not Duplicate"/>
    <s v="match"/>
    <s v="match"/>
    <n v="0"/>
    <d v="2026-02-16T00:00:00"/>
    <n v="3"/>
    <s v="SLA Breached"/>
    <x v="0"/>
    <n v="0"/>
    <n v="0"/>
    <n v="0"/>
    <n v="0"/>
    <n v="1"/>
  </r>
  <r>
    <s v="TXN003986"/>
    <n v="4354.41"/>
    <n v="4354.41"/>
    <s v="SUCCESS"/>
    <s v="SUCCESS"/>
    <n v="1"/>
    <s v="found"/>
    <s v="Not Duplicate"/>
    <s v="match"/>
    <s v="match"/>
    <n v="0"/>
    <d v="2026-01-06T00:00:00"/>
    <n v="2"/>
    <s v="Within SLA"/>
    <x v="0"/>
    <n v="0"/>
    <n v="0"/>
    <n v="0"/>
    <n v="0"/>
    <n v="0"/>
  </r>
  <r>
    <s v="TXN003987"/>
    <n v="2790.08"/>
    <e v="#N/A"/>
    <s v="SUCCESS"/>
    <e v="#N/A"/>
    <n v="0"/>
    <s v="missing"/>
    <s v="Not Duplicate"/>
    <s v="not processed"/>
    <s v="not processed"/>
    <s v="missing"/>
    <s v="not processed"/>
    <s v="not processed"/>
    <s v="Not Processed"/>
    <x v="3"/>
    <n v="1"/>
    <n v="0"/>
    <n v="0"/>
    <n v="0"/>
    <n v="0"/>
  </r>
  <r>
    <s v="TXN003988"/>
    <n v="419.42"/>
    <n v="419.42"/>
    <s v="FAILED"/>
    <s v="FAILED"/>
    <n v="1"/>
    <s v="found"/>
    <s v="Not Duplicate"/>
    <s v="match"/>
    <s v="match"/>
    <n v="0"/>
    <d v="2026-03-31T00:00:00"/>
    <n v="1"/>
    <s v="Within SLA"/>
    <x v="1"/>
    <n v="0"/>
    <n v="0"/>
    <n v="0"/>
    <n v="0"/>
    <n v="0"/>
  </r>
  <r>
    <s v="TXN003989"/>
    <n v="2968.51"/>
    <n v="2968.51"/>
    <s v="SUCCESS"/>
    <s v="SUCCESS"/>
    <n v="1"/>
    <s v="found"/>
    <s v="Not Duplicate"/>
    <s v="match"/>
    <s v="match"/>
    <n v="0"/>
    <d v="2026-02-21T00:00:00"/>
    <n v="2"/>
    <s v="Within SLA"/>
    <x v="1"/>
    <n v="0"/>
    <n v="0"/>
    <n v="0"/>
    <n v="0"/>
    <n v="0"/>
  </r>
  <r>
    <s v="TXN003990"/>
    <n v="5550.77"/>
    <n v="5550.77"/>
    <s v="REVERSED"/>
    <s v="REVERSED"/>
    <n v="1"/>
    <s v="found"/>
    <s v="Not Duplicate"/>
    <s v="match"/>
    <s v="match"/>
    <n v="0"/>
    <d v="2026-02-19T00:00:00"/>
    <n v="0"/>
    <s v="Within SLA"/>
    <x v="2"/>
    <n v="0"/>
    <n v="0"/>
    <n v="0"/>
    <n v="0"/>
    <n v="0"/>
  </r>
  <r>
    <s v="TXN003991"/>
    <n v="9773.25"/>
    <n v="9773.25"/>
    <s v="SUCCESS"/>
    <s v="SUCCESS"/>
    <n v="2"/>
    <s v="found"/>
    <s v="Duplicate"/>
    <s v="match"/>
    <s v="match"/>
    <n v="0"/>
    <d v="2026-03-12T00:00:00"/>
    <n v="0"/>
    <s v="Within SLA"/>
    <x v="0"/>
    <n v="0"/>
    <n v="1"/>
    <n v="0"/>
    <n v="0"/>
    <n v="0"/>
  </r>
  <r>
    <s v="TXN003992"/>
    <n v="3920.47"/>
    <n v="3920.47"/>
    <s v="SUCCESS"/>
    <s v="SUCCESS"/>
    <n v="1"/>
    <s v="found"/>
    <s v="Not Duplicate"/>
    <s v="match"/>
    <s v="match"/>
    <n v="0"/>
    <d v="2026-03-17T00:00:00"/>
    <n v="3"/>
    <s v="SLA Breached"/>
    <x v="2"/>
    <n v="0"/>
    <n v="0"/>
    <n v="0"/>
    <n v="0"/>
    <n v="1"/>
  </r>
  <r>
    <s v="TXN003993"/>
    <n v="51345.2"/>
    <n v="51345.2"/>
    <s v="SUCCESS"/>
    <s v="SUCCESS"/>
    <n v="1"/>
    <s v="found"/>
    <s v="Not Duplicate"/>
    <s v="match"/>
    <s v="match"/>
    <n v="0"/>
    <d v="2026-04-02T00:00:00"/>
    <n v="3"/>
    <s v="SLA Breached"/>
    <x v="0"/>
    <n v="0"/>
    <n v="0"/>
    <n v="0"/>
    <n v="0"/>
    <n v="1"/>
  </r>
  <r>
    <s v="TXN003994"/>
    <n v="2363.39"/>
    <n v="2363.39"/>
    <s v="SUCCESS"/>
    <s v="SUCCESS"/>
    <n v="1"/>
    <s v="found"/>
    <s v="Not Duplicate"/>
    <s v="match"/>
    <s v="match"/>
    <n v="0"/>
    <d v="2026-02-17T00:00:00"/>
    <n v="1"/>
    <s v="Within SLA"/>
    <x v="0"/>
    <n v="0"/>
    <n v="0"/>
    <n v="0"/>
    <n v="0"/>
    <n v="0"/>
  </r>
  <r>
    <s v="TXN003995"/>
    <n v="1083.6300000000001"/>
    <n v="1083.6300000000001"/>
    <s v="SUCCESS"/>
    <s v="SUCCESS"/>
    <n v="1"/>
    <s v="found"/>
    <s v="Not Duplicate"/>
    <s v="match"/>
    <s v="match"/>
    <n v="0"/>
    <d v="2026-02-22T00:00:00"/>
    <n v="3"/>
    <s v="SLA Breached"/>
    <x v="0"/>
    <n v="0"/>
    <n v="0"/>
    <n v="0"/>
    <n v="0"/>
    <n v="1"/>
  </r>
  <r>
    <s v="TXN003996"/>
    <n v="4671.9399999999996"/>
    <n v="4671.9399999999996"/>
    <s v="SUCCESS"/>
    <s v="SUCCESS"/>
    <n v="1"/>
    <s v="found"/>
    <s v="Not Duplicate"/>
    <s v="match"/>
    <s v="match"/>
    <n v="0"/>
    <d v="2026-03-06T00:00:00"/>
    <n v="1"/>
    <s v="Within SLA"/>
    <x v="3"/>
    <n v="0"/>
    <n v="0"/>
    <n v="0"/>
    <n v="0"/>
    <n v="0"/>
  </r>
  <r>
    <s v="TXN003997"/>
    <n v="656.7"/>
    <n v="656.7"/>
    <s v="FAILED"/>
    <s v="FAILED"/>
    <n v="1"/>
    <s v="found"/>
    <s v="Not Duplicate"/>
    <s v="match"/>
    <s v="match"/>
    <n v="0"/>
    <d v="2026-02-18T00:00:00"/>
    <n v="2"/>
    <s v="Within SLA"/>
    <x v="2"/>
    <n v="0"/>
    <n v="0"/>
    <n v="0"/>
    <n v="0"/>
    <n v="0"/>
  </r>
  <r>
    <s v="TXN003998"/>
    <n v="931.76"/>
    <n v="931.76"/>
    <s v="SUCCESS"/>
    <s v="SUCCESS"/>
    <n v="1"/>
    <s v="found"/>
    <s v="Not Duplicate"/>
    <s v="match"/>
    <s v="match"/>
    <n v="0"/>
    <d v="2026-02-27T00:00:00"/>
    <n v="2"/>
    <s v="Within SLA"/>
    <x v="0"/>
    <n v="0"/>
    <n v="0"/>
    <n v="0"/>
    <n v="0"/>
    <n v="0"/>
  </r>
  <r>
    <s v="TXN003999"/>
    <n v="4335.71"/>
    <n v="4335.71"/>
    <s v="SUCCESS"/>
    <s v="SUCCESS"/>
    <n v="1"/>
    <s v="found"/>
    <s v="Not Duplicate"/>
    <s v="match"/>
    <s v="match"/>
    <n v="0"/>
    <d v="2026-03-18T00:00:00"/>
    <n v="0"/>
    <s v="Within SLA"/>
    <x v="0"/>
    <n v="0"/>
    <n v="0"/>
    <n v="0"/>
    <n v="0"/>
    <n v="0"/>
  </r>
  <r>
    <s v="TXN004000"/>
    <n v="13973.08"/>
    <n v="13973.08"/>
    <s v="SUCCESS"/>
    <s v="SUCCESS"/>
    <n v="1"/>
    <s v="found"/>
    <s v="Not Duplicate"/>
    <s v="match"/>
    <s v="match"/>
    <n v="0"/>
    <d v="2026-01-18T00:00:00"/>
    <n v="0"/>
    <s v="Within SLA"/>
    <x v="0"/>
    <n v="0"/>
    <n v="0"/>
    <n v="0"/>
    <n v="0"/>
    <n v="0"/>
  </r>
  <r>
    <s v="TXN004001"/>
    <n v="2609.36"/>
    <n v="2609.36"/>
    <s v="REVERSED"/>
    <s v="REVERSED"/>
    <n v="1"/>
    <s v="found"/>
    <s v="Not Duplicate"/>
    <s v="match"/>
    <s v="match"/>
    <n v="0"/>
    <d v="2026-01-22T00:00:00"/>
    <n v="3"/>
    <s v="SLA Breached"/>
    <x v="3"/>
    <n v="0"/>
    <n v="0"/>
    <n v="0"/>
    <n v="0"/>
    <n v="1"/>
  </r>
  <r>
    <s v="TXN004002"/>
    <n v="3402.88"/>
    <n v="3402.88"/>
    <s v="SUCCESS"/>
    <s v="SUCCESS"/>
    <n v="1"/>
    <s v="found"/>
    <s v="Not Duplicate"/>
    <s v="match"/>
    <s v="match"/>
    <n v="0"/>
    <d v="2026-04-01T00:00:00"/>
    <n v="3"/>
    <s v="SLA Breached"/>
    <x v="0"/>
    <n v="0"/>
    <n v="0"/>
    <n v="0"/>
    <n v="0"/>
    <n v="1"/>
  </r>
  <r>
    <s v="TXN004003"/>
    <n v="3720.26"/>
    <n v="3720.26"/>
    <s v="SUCCESS"/>
    <s v="SUCCESS"/>
    <n v="1"/>
    <s v="found"/>
    <s v="Not Duplicate"/>
    <s v="match"/>
    <s v="match"/>
    <n v="0"/>
    <d v="2026-01-16T00:00:00"/>
    <n v="2"/>
    <s v="Within SLA"/>
    <x v="2"/>
    <n v="0"/>
    <n v="0"/>
    <n v="0"/>
    <n v="0"/>
    <n v="0"/>
  </r>
  <r>
    <s v="TXN004004"/>
    <n v="1421.13"/>
    <n v="1421.13"/>
    <s v="SUCCESS"/>
    <s v="SUCCESS"/>
    <n v="1"/>
    <s v="found"/>
    <s v="Not Duplicate"/>
    <s v="match"/>
    <s v="match"/>
    <n v="0"/>
    <d v="2026-02-06T00:00:00"/>
    <n v="2"/>
    <s v="Within SLA"/>
    <x v="1"/>
    <n v="0"/>
    <n v="0"/>
    <n v="0"/>
    <n v="0"/>
    <n v="0"/>
  </r>
  <r>
    <s v="TXN004005"/>
    <n v="13701.55"/>
    <n v="13701.55"/>
    <s v="SUCCESS"/>
    <s v="SUCCESS"/>
    <n v="1"/>
    <s v="found"/>
    <s v="Not Duplicate"/>
    <s v="match"/>
    <s v="match"/>
    <n v="0"/>
    <d v="2026-01-30T00:00:00"/>
    <n v="1"/>
    <s v="Within SLA"/>
    <x v="2"/>
    <n v="0"/>
    <n v="0"/>
    <n v="0"/>
    <n v="0"/>
    <n v="0"/>
  </r>
  <r>
    <s v="TXN004006"/>
    <n v="4584.8900000000003"/>
    <e v="#N/A"/>
    <s v="SUCCESS"/>
    <e v="#N/A"/>
    <n v="0"/>
    <s v="missing"/>
    <s v="Not Duplicate"/>
    <s v="not processed"/>
    <s v="not processed"/>
    <s v="missing"/>
    <s v="not processed"/>
    <s v="not processed"/>
    <s v="Not Processed"/>
    <x v="0"/>
    <n v="1"/>
    <n v="0"/>
    <n v="0"/>
    <n v="0"/>
    <n v="0"/>
  </r>
  <r>
    <s v="TXN004007"/>
    <n v="8624.11"/>
    <n v="8624.11"/>
    <s v="SUCCESS"/>
    <s v="SUCCESS"/>
    <n v="1"/>
    <s v="found"/>
    <s v="Not Duplicate"/>
    <s v="match"/>
    <s v="match"/>
    <n v="0"/>
    <d v="2026-01-05T00:00:00"/>
    <n v="3"/>
    <s v="SLA Breached"/>
    <x v="0"/>
    <n v="0"/>
    <n v="0"/>
    <n v="0"/>
    <n v="0"/>
    <n v="1"/>
  </r>
  <r>
    <s v="TXN004008"/>
    <n v="42542.71"/>
    <n v="42542.71"/>
    <s v="SUCCESS"/>
    <s v="SUCCESS"/>
    <n v="1"/>
    <s v="found"/>
    <s v="Not Duplicate"/>
    <s v="match"/>
    <s v="match"/>
    <n v="0"/>
    <d v="2026-01-21T00:00:00"/>
    <n v="0"/>
    <s v="Within SLA"/>
    <x v="0"/>
    <n v="0"/>
    <n v="0"/>
    <n v="0"/>
    <n v="0"/>
    <n v="0"/>
  </r>
  <r>
    <s v="TXN004009"/>
    <n v="6118.42"/>
    <n v="6118.42"/>
    <s v="SUCCESS"/>
    <s v="SUCCESS"/>
    <n v="1"/>
    <s v="found"/>
    <s v="Not Duplicate"/>
    <s v="match"/>
    <s v="match"/>
    <n v="0"/>
    <d v="2026-03-12T00:00:00"/>
    <n v="5"/>
    <s v="SLA Breached"/>
    <x v="0"/>
    <n v="0"/>
    <n v="0"/>
    <n v="0"/>
    <n v="0"/>
    <n v="1"/>
  </r>
  <r>
    <s v="TXN004010"/>
    <n v="17724.669999999998"/>
    <n v="17724.669999999998"/>
    <s v="SUCCESS"/>
    <s v="SUCCESS"/>
    <n v="1"/>
    <s v="found"/>
    <s v="Not Duplicate"/>
    <s v="match"/>
    <s v="match"/>
    <n v="0"/>
    <d v="2026-03-31T00:00:00"/>
    <n v="5"/>
    <s v="SLA Breached"/>
    <x v="1"/>
    <n v="0"/>
    <n v="0"/>
    <n v="0"/>
    <n v="0"/>
    <n v="1"/>
  </r>
  <r>
    <s v="TXN004011"/>
    <n v="16181.44"/>
    <n v="16181.44"/>
    <s v="SUCCESS"/>
    <s v="SUCCESS"/>
    <n v="1"/>
    <s v="found"/>
    <s v="Not Duplicate"/>
    <s v="match"/>
    <s v="match"/>
    <n v="0"/>
    <d v="2026-01-29T00:00:00"/>
    <n v="2"/>
    <s v="Within SLA"/>
    <x v="0"/>
    <n v="0"/>
    <n v="0"/>
    <n v="0"/>
    <n v="0"/>
    <n v="0"/>
  </r>
  <r>
    <s v="TXN004012"/>
    <n v="9765.3799999999992"/>
    <n v="9765.3799999999992"/>
    <s v="SUCCESS"/>
    <s v="SUCCESS"/>
    <n v="1"/>
    <s v="found"/>
    <s v="Not Duplicate"/>
    <s v="match"/>
    <s v="match"/>
    <n v="0"/>
    <d v="2026-03-04T00:00:00"/>
    <n v="0"/>
    <s v="Within SLA"/>
    <x v="3"/>
    <n v="0"/>
    <n v="0"/>
    <n v="0"/>
    <n v="0"/>
    <n v="0"/>
  </r>
  <r>
    <s v="TXN004013"/>
    <n v="19100.98"/>
    <n v="19100.98"/>
    <s v="SUCCESS"/>
    <s v="SUCCESS"/>
    <n v="1"/>
    <s v="found"/>
    <s v="Not Duplicate"/>
    <s v="match"/>
    <s v="match"/>
    <n v="0"/>
    <d v="2026-03-21T00:00:00"/>
    <n v="5"/>
    <s v="SLA Breached"/>
    <x v="3"/>
    <n v="0"/>
    <n v="0"/>
    <n v="0"/>
    <n v="0"/>
    <n v="1"/>
  </r>
  <r>
    <s v="TXN004014"/>
    <n v="1119.28"/>
    <n v="1119.28"/>
    <s v="SUCCESS"/>
    <s v="SUCCESS"/>
    <n v="1"/>
    <s v="found"/>
    <s v="Not Duplicate"/>
    <s v="match"/>
    <s v="match"/>
    <n v="0"/>
    <d v="2026-02-12T00:00:00"/>
    <n v="2"/>
    <s v="Within SLA"/>
    <x v="0"/>
    <n v="0"/>
    <n v="0"/>
    <n v="0"/>
    <n v="0"/>
    <n v="0"/>
  </r>
  <r>
    <s v="TXN004015"/>
    <n v="577.41999999999996"/>
    <n v="577.41999999999996"/>
    <s v="SUCCESS"/>
    <s v="SUCCESS"/>
    <n v="1"/>
    <s v="found"/>
    <s v="Not Duplicate"/>
    <s v="match"/>
    <s v="match"/>
    <n v="0"/>
    <d v="2026-01-05T00:00:00"/>
    <n v="0"/>
    <s v="Within SLA"/>
    <x v="0"/>
    <n v="0"/>
    <n v="0"/>
    <n v="0"/>
    <n v="0"/>
    <n v="0"/>
  </r>
  <r>
    <s v="TXN004016"/>
    <n v="4237.05"/>
    <n v="4237.05"/>
    <s v="SUCCESS"/>
    <s v="SUCCESS"/>
    <n v="1"/>
    <s v="found"/>
    <s v="Not Duplicate"/>
    <s v="match"/>
    <s v="match"/>
    <n v="0"/>
    <d v="2026-04-01T00:00:00"/>
    <n v="1"/>
    <s v="Within SLA"/>
    <x v="0"/>
    <n v="0"/>
    <n v="0"/>
    <n v="0"/>
    <n v="0"/>
    <n v="0"/>
  </r>
  <r>
    <s v="TXN004017"/>
    <n v="10580.29"/>
    <n v="10580.29"/>
    <s v="SUCCESS"/>
    <s v="SUCCESS"/>
    <n v="1"/>
    <s v="found"/>
    <s v="Not Duplicate"/>
    <s v="match"/>
    <s v="match"/>
    <n v="0"/>
    <d v="2026-03-17T00:00:00"/>
    <n v="0"/>
    <s v="Within SLA"/>
    <x v="3"/>
    <n v="0"/>
    <n v="0"/>
    <n v="0"/>
    <n v="0"/>
    <n v="0"/>
  </r>
  <r>
    <s v="TXN004018"/>
    <n v="3280.01"/>
    <n v="3280.01"/>
    <s v="SUCCESS"/>
    <s v="SUCCESS"/>
    <n v="1"/>
    <s v="found"/>
    <s v="Not Duplicate"/>
    <s v="match"/>
    <s v="match"/>
    <n v="0"/>
    <d v="2026-03-04T00:00:00"/>
    <n v="5"/>
    <s v="SLA Breached"/>
    <x v="0"/>
    <n v="0"/>
    <n v="0"/>
    <n v="0"/>
    <n v="0"/>
    <n v="1"/>
  </r>
  <r>
    <s v="TXN004019"/>
    <n v="2971.49"/>
    <n v="2971.49"/>
    <s v="SUCCESS"/>
    <s v="SUCCESS"/>
    <n v="1"/>
    <s v="found"/>
    <s v="Not Duplicate"/>
    <s v="match"/>
    <s v="match"/>
    <n v="0"/>
    <d v="2026-01-09T00:00:00"/>
    <n v="1"/>
    <s v="Within SLA"/>
    <x v="2"/>
    <n v="0"/>
    <n v="0"/>
    <n v="0"/>
    <n v="0"/>
    <n v="0"/>
  </r>
  <r>
    <s v="TXN004020"/>
    <n v="17546.11"/>
    <n v="17546.11"/>
    <s v="SUCCESS"/>
    <s v="SUCCESS"/>
    <n v="1"/>
    <s v="found"/>
    <s v="Not Duplicate"/>
    <s v="match"/>
    <s v="match"/>
    <n v="0"/>
    <d v="2026-01-06T00:00:00"/>
    <n v="3"/>
    <s v="SLA Breached"/>
    <x v="0"/>
    <n v="0"/>
    <n v="0"/>
    <n v="0"/>
    <n v="0"/>
    <n v="1"/>
  </r>
  <r>
    <s v="TXN004021"/>
    <n v="1694.27"/>
    <n v="1694.27"/>
    <s v="REVERSED"/>
    <s v="REVERSED"/>
    <n v="1"/>
    <s v="found"/>
    <s v="Not Duplicate"/>
    <s v="match"/>
    <s v="match"/>
    <n v="0"/>
    <d v="2026-02-12T00:00:00"/>
    <n v="0"/>
    <s v="Within SLA"/>
    <x v="0"/>
    <n v="0"/>
    <n v="0"/>
    <n v="0"/>
    <n v="0"/>
    <n v="0"/>
  </r>
  <r>
    <s v="TXN004022"/>
    <n v="22560.799999999999"/>
    <n v="22560.799999999999"/>
    <s v="SUCCESS"/>
    <s v="SUCCESS"/>
    <n v="1"/>
    <s v="found"/>
    <s v="Not Duplicate"/>
    <s v="match"/>
    <s v="match"/>
    <n v="0"/>
    <d v="2026-02-23T00:00:00"/>
    <n v="0"/>
    <s v="Within SLA"/>
    <x v="2"/>
    <n v="0"/>
    <n v="0"/>
    <n v="0"/>
    <n v="0"/>
    <n v="0"/>
  </r>
  <r>
    <s v="TXN004023"/>
    <n v="3156.6"/>
    <n v="3156.6"/>
    <s v="SUCCESS"/>
    <s v="SUCCESS"/>
    <n v="1"/>
    <s v="found"/>
    <s v="Not Duplicate"/>
    <s v="match"/>
    <s v="match"/>
    <n v="0"/>
    <d v="2026-03-05T00:00:00"/>
    <n v="2"/>
    <s v="Within SLA"/>
    <x v="3"/>
    <n v="0"/>
    <n v="0"/>
    <n v="0"/>
    <n v="0"/>
    <n v="0"/>
  </r>
  <r>
    <s v="TXN004024"/>
    <n v="2261.3000000000002"/>
    <n v="2261.3000000000002"/>
    <s v="SUCCESS"/>
    <s v="SUCCESS"/>
    <n v="1"/>
    <s v="found"/>
    <s v="Not Duplicate"/>
    <s v="match"/>
    <s v="match"/>
    <n v="0"/>
    <d v="2026-02-21T00:00:00"/>
    <n v="1"/>
    <s v="Within SLA"/>
    <x v="2"/>
    <n v="0"/>
    <n v="0"/>
    <n v="0"/>
    <n v="0"/>
    <n v="0"/>
  </r>
  <r>
    <s v="TXN004025"/>
    <n v="489.72"/>
    <n v="489.72"/>
    <s v="SUCCESS"/>
    <s v="SUCCESS"/>
    <n v="1"/>
    <s v="found"/>
    <s v="Not Duplicate"/>
    <s v="match"/>
    <s v="match"/>
    <n v="0"/>
    <d v="2026-02-11T00:00:00"/>
    <n v="3"/>
    <s v="SLA Breached"/>
    <x v="0"/>
    <n v="0"/>
    <n v="0"/>
    <n v="0"/>
    <n v="0"/>
    <n v="1"/>
  </r>
  <r>
    <s v="TXN004026"/>
    <n v="3505.1"/>
    <n v="3505.1"/>
    <s v="SUCCESS"/>
    <s v="SUCCESS"/>
    <n v="1"/>
    <s v="found"/>
    <s v="Not Duplicate"/>
    <s v="match"/>
    <s v="match"/>
    <n v="0"/>
    <d v="2026-03-17T00:00:00"/>
    <n v="2"/>
    <s v="Within SLA"/>
    <x v="1"/>
    <n v="0"/>
    <n v="0"/>
    <n v="0"/>
    <n v="0"/>
    <n v="0"/>
  </r>
  <r>
    <s v="TXN004027"/>
    <n v="5300.4"/>
    <n v="5300.4"/>
    <s v="SUCCESS"/>
    <s v="SUCCESS"/>
    <n v="1"/>
    <s v="found"/>
    <s v="Not Duplicate"/>
    <s v="match"/>
    <s v="match"/>
    <n v="0"/>
    <d v="2026-03-21T00:00:00"/>
    <n v="3"/>
    <s v="SLA Breached"/>
    <x v="3"/>
    <n v="0"/>
    <n v="0"/>
    <n v="0"/>
    <n v="0"/>
    <n v="1"/>
  </r>
  <r>
    <s v="TXN004028"/>
    <n v="5701.87"/>
    <n v="5701.87"/>
    <s v="SUCCESS"/>
    <s v="SUCCESS"/>
    <n v="1"/>
    <s v="found"/>
    <s v="Not Duplicate"/>
    <s v="match"/>
    <s v="match"/>
    <n v="0"/>
    <d v="2026-02-26T00:00:00"/>
    <n v="0"/>
    <s v="Within SLA"/>
    <x v="0"/>
    <n v="0"/>
    <n v="0"/>
    <n v="0"/>
    <n v="0"/>
    <n v="0"/>
  </r>
  <r>
    <s v="TXN004029"/>
    <n v="7185.31"/>
    <n v="7185.31"/>
    <s v="SUCCESS"/>
    <s v="SUCCESS"/>
    <n v="1"/>
    <s v="found"/>
    <s v="Not Duplicate"/>
    <s v="match"/>
    <s v="match"/>
    <n v="0"/>
    <d v="2026-03-20T00:00:00"/>
    <n v="0"/>
    <s v="Within SLA"/>
    <x v="1"/>
    <n v="0"/>
    <n v="0"/>
    <n v="0"/>
    <n v="0"/>
    <n v="0"/>
  </r>
  <r>
    <s v="TXN004030"/>
    <n v="2057.36"/>
    <n v="2057.36"/>
    <s v="SUCCESS"/>
    <s v="SUCCESS"/>
    <n v="1"/>
    <s v="found"/>
    <s v="Not Duplicate"/>
    <s v="match"/>
    <s v="match"/>
    <n v="0"/>
    <d v="2026-01-12T00:00:00"/>
    <n v="1"/>
    <s v="Within SLA"/>
    <x v="4"/>
    <n v="0"/>
    <n v="0"/>
    <n v="0"/>
    <n v="0"/>
    <n v="0"/>
  </r>
  <r>
    <s v="TXN004031"/>
    <n v="14263.52"/>
    <n v="14263.52"/>
    <s v="SUCCESS"/>
    <s v="SUCCESS"/>
    <n v="1"/>
    <s v="found"/>
    <s v="Not Duplicate"/>
    <s v="match"/>
    <s v="match"/>
    <n v="0"/>
    <d v="2026-03-04T00:00:00"/>
    <n v="0"/>
    <s v="Within SLA"/>
    <x v="3"/>
    <n v="0"/>
    <n v="0"/>
    <n v="0"/>
    <n v="0"/>
    <n v="0"/>
  </r>
  <r>
    <s v="TXN004032"/>
    <n v="1011.29"/>
    <n v="1112.42"/>
    <s v="SUCCESS"/>
    <s v="SUCCESS"/>
    <n v="1"/>
    <s v="found"/>
    <s v="Not Duplicate"/>
    <s v="mismatch"/>
    <s v="match"/>
    <n v="101.13000000000011"/>
    <d v="2026-03-06T00:00:00"/>
    <n v="2"/>
    <s v="Within SLA"/>
    <x v="0"/>
    <n v="0"/>
    <n v="0"/>
    <n v="1"/>
    <n v="0"/>
    <n v="0"/>
  </r>
  <r>
    <s v="TXN004033"/>
    <n v="1589.5"/>
    <n v="1589.5"/>
    <s v="SUCCESS"/>
    <s v="SUCCESS"/>
    <n v="1"/>
    <s v="found"/>
    <s v="Not Duplicate"/>
    <s v="match"/>
    <s v="match"/>
    <n v="0"/>
    <d v="2026-01-02T00:00:00"/>
    <n v="0"/>
    <s v="Within SLA"/>
    <x v="2"/>
    <n v="0"/>
    <n v="0"/>
    <n v="0"/>
    <n v="0"/>
    <n v="0"/>
  </r>
  <r>
    <s v="TXN004034"/>
    <n v="27311.74"/>
    <n v="27311.74"/>
    <s v="SUCCESS"/>
    <s v="SUCCESS"/>
    <n v="1"/>
    <s v="found"/>
    <s v="Not Duplicate"/>
    <s v="match"/>
    <s v="match"/>
    <n v="0"/>
    <d v="2026-01-26T00:00:00"/>
    <n v="1"/>
    <s v="Within SLA"/>
    <x v="1"/>
    <n v="0"/>
    <n v="0"/>
    <n v="0"/>
    <n v="0"/>
    <n v="0"/>
  </r>
  <r>
    <s v="TXN004035"/>
    <n v="2116.85"/>
    <n v="2116.85"/>
    <s v="SUCCESS"/>
    <s v="SUCCESS"/>
    <n v="1"/>
    <s v="found"/>
    <s v="Not Duplicate"/>
    <s v="match"/>
    <s v="match"/>
    <n v="0"/>
    <d v="2026-01-29T00:00:00"/>
    <n v="3"/>
    <s v="SLA Breached"/>
    <x v="0"/>
    <n v="0"/>
    <n v="0"/>
    <n v="0"/>
    <n v="0"/>
    <n v="1"/>
  </r>
  <r>
    <s v="TXN004036"/>
    <n v="5234.74"/>
    <n v="5234.74"/>
    <s v="SUCCESS"/>
    <s v="SUCCESS"/>
    <n v="1"/>
    <s v="found"/>
    <s v="Not Duplicate"/>
    <s v="match"/>
    <s v="match"/>
    <n v="0"/>
    <d v="2026-03-10T00:00:00"/>
    <n v="2"/>
    <s v="Within SLA"/>
    <x v="2"/>
    <n v="0"/>
    <n v="0"/>
    <n v="0"/>
    <n v="0"/>
    <n v="0"/>
  </r>
  <r>
    <s v="TXN004037"/>
    <n v="7144.71"/>
    <n v="6430.24"/>
    <s v="SUCCESS"/>
    <s v="SUCCESS"/>
    <n v="1"/>
    <s v="found"/>
    <s v="Not Duplicate"/>
    <s v="mismatch"/>
    <s v="match"/>
    <n v="714.47000000000025"/>
    <d v="2026-02-22T00:00:00"/>
    <n v="1"/>
    <s v="Within SLA"/>
    <x v="0"/>
    <n v="0"/>
    <n v="0"/>
    <n v="1"/>
    <n v="0"/>
    <n v="0"/>
  </r>
  <r>
    <s v="TXN004038"/>
    <n v="851.14"/>
    <n v="851.14"/>
    <s v="SUCCESS"/>
    <s v="SUCCESS"/>
    <n v="1"/>
    <s v="found"/>
    <s v="Not Duplicate"/>
    <s v="match"/>
    <s v="match"/>
    <n v="0"/>
    <d v="2026-01-05T00:00:00"/>
    <n v="0"/>
    <s v="Within SLA"/>
    <x v="2"/>
    <n v="0"/>
    <n v="0"/>
    <n v="0"/>
    <n v="0"/>
    <n v="0"/>
  </r>
  <r>
    <s v="TXN004039"/>
    <n v="7949.15"/>
    <n v="7949.15"/>
    <s v="SUCCESS"/>
    <s v="SUCCESS"/>
    <n v="1"/>
    <s v="found"/>
    <s v="Not Duplicate"/>
    <s v="match"/>
    <s v="match"/>
    <n v="0"/>
    <d v="2026-03-29T00:00:00"/>
    <n v="3"/>
    <s v="SLA Breached"/>
    <x v="4"/>
    <n v="0"/>
    <n v="0"/>
    <n v="0"/>
    <n v="0"/>
    <n v="1"/>
  </r>
  <r>
    <s v="TXN004040"/>
    <n v="3648.46"/>
    <n v="3648.46"/>
    <s v="SUCCESS"/>
    <s v="SUCCESS"/>
    <n v="1"/>
    <s v="found"/>
    <s v="Not Duplicate"/>
    <s v="match"/>
    <s v="match"/>
    <n v="0"/>
    <d v="2026-03-18T00:00:00"/>
    <n v="3"/>
    <s v="SLA Breached"/>
    <x v="3"/>
    <n v="0"/>
    <n v="0"/>
    <n v="0"/>
    <n v="0"/>
    <n v="1"/>
  </r>
  <r>
    <s v="TXN004041"/>
    <n v="1476.23"/>
    <n v="1476.23"/>
    <s v="SUCCESS"/>
    <s v="SUCCESS"/>
    <n v="1"/>
    <s v="found"/>
    <s v="Not Duplicate"/>
    <s v="match"/>
    <s v="match"/>
    <n v="0"/>
    <d v="2026-03-07T00:00:00"/>
    <n v="0"/>
    <s v="Within SLA"/>
    <x v="1"/>
    <n v="0"/>
    <n v="0"/>
    <n v="0"/>
    <n v="0"/>
    <n v="0"/>
  </r>
  <r>
    <s v="TXN004042"/>
    <n v="7919.78"/>
    <n v="7919.78"/>
    <s v="SUCCESS"/>
    <s v="SUCCESS"/>
    <n v="1"/>
    <s v="found"/>
    <s v="Not Duplicate"/>
    <s v="match"/>
    <s v="match"/>
    <n v="0"/>
    <d v="2026-02-07T00:00:00"/>
    <n v="1"/>
    <s v="Within SLA"/>
    <x v="0"/>
    <n v="0"/>
    <n v="0"/>
    <n v="0"/>
    <n v="0"/>
    <n v="0"/>
  </r>
  <r>
    <s v="TXN004043"/>
    <n v="21257.62"/>
    <n v="21257.62"/>
    <s v="SUCCESS"/>
    <s v="FAILED"/>
    <n v="1"/>
    <s v="found"/>
    <s v="Not Duplicate"/>
    <s v="match"/>
    <s v="mismatch"/>
    <n v="0"/>
    <d v="2026-02-12T00:00:00"/>
    <n v="0"/>
    <s v="Within SLA"/>
    <x v="0"/>
    <n v="0"/>
    <n v="0"/>
    <n v="0"/>
    <n v="1"/>
    <n v="0"/>
  </r>
  <r>
    <s v="TXN004044"/>
    <n v="2822.24"/>
    <n v="2822.24"/>
    <s v="SUCCESS"/>
    <s v="SUCCESS"/>
    <n v="1"/>
    <s v="found"/>
    <s v="Not Duplicate"/>
    <s v="match"/>
    <s v="match"/>
    <n v="0"/>
    <d v="2026-01-13T00:00:00"/>
    <n v="3"/>
    <s v="SLA Breached"/>
    <x v="2"/>
    <n v="0"/>
    <n v="0"/>
    <n v="0"/>
    <n v="0"/>
    <n v="1"/>
  </r>
  <r>
    <s v="TXN004045"/>
    <n v="8491.4699999999993"/>
    <n v="8491.4699999999993"/>
    <s v="SUCCESS"/>
    <s v="SUCCESS"/>
    <n v="1"/>
    <s v="found"/>
    <s v="Not Duplicate"/>
    <s v="match"/>
    <s v="match"/>
    <n v="0"/>
    <d v="2026-01-11T00:00:00"/>
    <n v="5"/>
    <s v="SLA Breached"/>
    <x v="3"/>
    <n v="0"/>
    <n v="0"/>
    <n v="0"/>
    <n v="0"/>
    <n v="1"/>
  </r>
  <r>
    <s v="TXN004046"/>
    <n v="101102.11"/>
    <n v="101102.11"/>
    <s v="SUCCESS"/>
    <s v="SUCCESS"/>
    <n v="1"/>
    <s v="found"/>
    <s v="Not Duplicate"/>
    <s v="match"/>
    <s v="match"/>
    <n v="0"/>
    <d v="2026-03-31T00:00:00"/>
    <n v="3"/>
    <s v="SLA Breached"/>
    <x v="3"/>
    <n v="0"/>
    <n v="0"/>
    <n v="0"/>
    <n v="0"/>
    <n v="1"/>
  </r>
  <r>
    <s v="TXN004047"/>
    <n v="4324.33"/>
    <n v="4324.33"/>
    <s v="SUCCESS"/>
    <s v="SUCCESS"/>
    <n v="1"/>
    <s v="found"/>
    <s v="Not Duplicate"/>
    <s v="match"/>
    <s v="match"/>
    <n v="0"/>
    <d v="2026-02-09T00:00:00"/>
    <n v="2"/>
    <s v="Within SLA"/>
    <x v="0"/>
    <n v="0"/>
    <n v="0"/>
    <n v="0"/>
    <n v="0"/>
    <n v="0"/>
  </r>
  <r>
    <s v="TXN004048"/>
    <n v="3529.45"/>
    <n v="3529.45"/>
    <s v="SUCCESS"/>
    <s v="SUCCESS"/>
    <n v="1"/>
    <s v="found"/>
    <s v="Not Duplicate"/>
    <s v="match"/>
    <s v="match"/>
    <n v="0"/>
    <d v="2026-01-07T00:00:00"/>
    <n v="2"/>
    <s v="Within SLA"/>
    <x v="0"/>
    <n v="0"/>
    <n v="0"/>
    <n v="0"/>
    <n v="0"/>
    <n v="0"/>
  </r>
  <r>
    <s v="TXN004049"/>
    <n v="5383.3"/>
    <n v="5383.3"/>
    <s v="SUCCESS"/>
    <s v="SUCCESS"/>
    <n v="1"/>
    <s v="found"/>
    <s v="Not Duplicate"/>
    <s v="match"/>
    <s v="match"/>
    <n v="0"/>
    <d v="2026-01-19T00:00:00"/>
    <n v="3"/>
    <s v="SLA Breached"/>
    <x v="0"/>
    <n v="0"/>
    <n v="0"/>
    <n v="0"/>
    <n v="0"/>
    <n v="1"/>
  </r>
  <r>
    <s v="TXN004050"/>
    <n v="5054.87"/>
    <n v="5054.87"/>
    <s v="SUCCESS"/>
    <s v="SUCCESS"/>
    <n v="1"/>
    <s v="found"/>
    <s v="Not Duplicate"/>
    <s v="match"/>
    <s v="match"/>
    <n v="0"/>
    <d v="2026-03-12T00:00:00"/>
    <n v="2"/>
    <s v="Within SLA"/>
    <x v="3"/>
    <n v="0"/>
    <n v="0"/>
    <n v="0"/>
    <n v="0"/>
    <n v="0"/>
  </r>
  <r>
    <s v="TXN004051"/>
    <n v="7146.91"/>
    <n v="7146.91"/>
    <s v="SUCCESS"/>
    <s v="SUCCESS"/>
    <n v="1"/>
    <s v="found"/>
    <s v="Not Duplicate"/>
    <s v="match"/>
    <s v="match"/>
    <n v="0"/>
    <d v="2026-03-06T00:00:00"/>
    <n v="3"/>
    <s v="SLA Breached"/>
    <x v="0"/>
    <n v="0"/>
    <n v="0"/>
    <n v="0"/>
    <n v="0"/>
    <n v="1"/>
  </r>
  <r>
    <s v="TXN004052"/>
    <n v="272.14"/>
    <n v="272.14"/>
    <s v="SUCCESS"/>
    <s v="SUCCESS"/>
    <n v="1"/>
    <s v="found"/>
    <s v="Not Duplicate"/>
    <s v="match"/>
    <s v="match"/>
    <n v="0"/>
    <d v="2026-03-05T00:00:00"/>
    <n v="3"/>
    <s v="SLA Breached"/>
    <x v="2"/>
    <n v="0"/>
    <n v="0"/>
    <n v="0"/>
    <n v="0"/>
    <n v="1"/>
  </r>
  <r>
    <s v="TXN004053"/>
    <n v="464.89"/>
    <n v="464.89"/>
    <s v="SUCCESS"/>
    <s v="SUCCESS"/>
    <n v="2"/>
    <s v="found"/>
    <s v="Duplicate"/>
    <s v="match"/>
    <s v="match"/>
    <n v="0"/>
    <d v="2026-04-02T00:00:00"/>
    <n v="3"/>
    <s v="SLA Breached"/>
    <x v="2"/>
    <n v="0"/>
    <n v="1"/>
    <n v="0"/>
    <n v="0"/>
    <n v="1"/>
  </r>
  <r>
    <s v="TXN004054"/>
    <n v="2622.97"/>
    <n v="2622.97"/>
    <s v="SUCCESS"/>
    <s v="SUCCESS"/>
    <n v="1"/>
    <s v="found"/>
    <s v="Not Duplicate"/>
    <s v="match"/>
    <s v="match"/>
    <n v="0"/>
    <d v="2026-02-28T00:00:00"/>
    <n v="3"/>
    <s v="SLA Breached"/>
    <x v="2"/>
    <n v="0"/>
    <n v="0"/>
    <n v="0"/>
    <n v="0"/>
    <n v="1"/>
  </r>
  <r>
    <s v="TXN004055"/>
    <n v="6598.53"/>
    <n v="6598.53"/>
    <s v="SUCCESS"/>
    <s v="SUCCESS"/>
    <n v="1"/>
    <s v="found"/>
    <s v="Not Duplicate"/>
    <s v="match"/>
    <s v="match"/>
    <n v="0"/>
    <d v="2026-02-03T00:00:00"/>
    <n v="1"/>
    <s v="Within SLA"/>
    <x v="2"/>
    <n v="0"/>
    <n v="0"/>
    <n v="0"/>
    <n v="0"/>
    <n v="0"/>
  </r>
  <r>
    <s v="TXN004056"/>
    <n v="6825.11"/>
    <n v="6825.11"/>
    <s v="SUCCESS"/>
    <s v="SUCCESS"/>
    <n v="1"/>
    <s v="found"/>
    <s v="Not Duplicate"/>
    <s v="match"/>
    <s v="match"/>
    <n v="0"/>
    <d v="2026-02-16T00:00:00"/>
    <n v="1"/>
    <s v="Within SLA"/>
    <x v="2"/>
    <n v="0"/>
    <n v="0"/>
    <n v="0"/>
    <n v="0"/>
    <n v="0"/>
  </r>
  <r>
    <s v="TXN004057"/>
    <n v="2581.9"/>
    <n v="2581.9"/>
    <s v="SUCCESS"/>
    <s v="SUCCESS"/>
    <n v="1"/>
    <s v="found"/>
    <s v="Not Duplicate"/>
    <s v="match"/>
    <s v="match"/>
    <n v="0"/>
    <d v="2026-02-24T00:00:00"/>
    <n v="0"/>
    <s v="Within SLA"/>
    <x v="0"/>
    <n v="0"/>
    <n v="0"/>
    <n v="0"/>
    <n v="0"/>
    <n v="0"/>
  </r>
  <r>
    <s v="TXN004058"/>
    <n v="4647.04"/>
    <n v="4647.04"/>
    <s v="SUCCESS"/>
    <s v="SUCCESS"/>
    <n v="1"/>
    <s v="found"/>
    <s v="Not Duplicate"/>
    <s v="match"/>
    <s v="match"/>
    <n v="0"/>
    <d v="2026-01-17T00:00:00"/>
    <n v="3"/>
    <s v="SLA Breached"/>
    <x v="3"/>
    <n v="0"/>
    <n v="0"/>
    <n v="0"/>
    <n v="0"/>
    <n v="1"/>
  </r>
  <r>
    <s v="TXN004059"/>
    <n v="3218.11"/>
    <n v="3218.11"/>
    <s v="SUCCESS"/>
    <s v="SUCCESS"/>
    <n v="1"/>
    <s v="found"/>
    <s v="Not Duplicate"/>
    <s v="match"/>
    <s v="match"/>
    <n v="0"/>
    <d v="2026-02-15T00:00:00"/>
    <n v="2"/>
    <s v="Within SLA"/>
    <x v="3"/>
    <n v="0"/>
    <n v="0"/>
    <n v="0"/>
    <n v="0"/>
    <n v="0"/>
  </r>
  <r>
    <s v="TXN004060"/>
    <n v="5680.95"/>
    <n v="5680.95"/>
    <s v="SUCCESS"/>
    <s v="SUCCESS"/>
    <n v="1"/>
    <s v="found"/>
    <s v="Not Duplicate"/>
    <s v="match"/>
    <s v="match"/>
    <n v="0"/>
    <d v="2026-03-22T00:00:00"/>
    <n v="0"/>
    <s v="Within SLA"/>
    <x v="0"/>
    <n v="0"/>
    <n v="0"/>
    <n v="0"/>
    <n v="0"/>
    <n v="0"/>
  </r>
  <r>
    <s v="TXN004061"/>
    <n v="460.15"/>
    <n v="460.15"/>
    <s v="SUCCESS"/>
    <s v="SUCCESS"/>
    <n v="1"/>
    <s v="found"/>
    <s v="Not Duplicate"/>
    <s v="match"/>
    <s v="match"/>
    <n v="0"/>
    <d v="2026-01-13T00:00:00"/>
    <n v="1"/>
    <s v="Within SLA"/>
    <x v="2"/>
    <n v="0"/>
    <n v="0"/>
    <n v="0"/>
    <n v="0"/>
    <n v="0"/>
  </r>
  <r>
    <s v="TXN004062"/>
    <n v="26032.400000000001"/>
    <n v="26032.400000000001"/>
    <s v="SUCCESS"/>
    <s v="SUCCESS"/>
    <n v="1"/>
    <s v="found"/>
    <s v="Not Duplicate"/>
    <s v="match"/>
    <s v="match"/>
    <n v="0"/>
    <d v="2026-01-17T00:00:00"/>
    <n v="3"/>
    <s v="SLA Breached"/>
    <x v="0"/>
    <n v="0"/>
    <n v="0"/>
    <n v="0"/>
    <n v="0"/>
    <n v="1"/>
  </r>
  <r>
    <s v="TXN004063"/>
    <n v="2688.97"/>
    <n v="2688.97"/>
    <s v="SUCCESS"/>
    <s v="SUCCESS"/>
    <n v="1"/>
    <s v="found"/>
    <s v="Not Duplicate"/>
    <s v="match"/>
    <s v="match"/>
    <n v="0"/>
    <d v="2026-03-03T00:00:00"/>
    <n v="3"/>
    <s v="SLA Breached"/>
    <x v="1"/>
    <n v="0"/>
    <n v="0"/>
    <n v="0"/>
    <n v="0"/>
    <n v="1"/>
  </r>
  <r>
    <s v="TXN004064"/>
    <n v="1156.53"/>
    <n v="1156.53"/>
    <s v="SUCCESS"/>
    <s v="SUCCESS"/>
    <n v="1"/>
    <s v="found"/>
    <s v="Not Duplicate"/>
    <s v="match"/>
    <s v="match"/>
    <n v="0"/>
    <d v="2026-01-23T00:00:00"/>
    <n v="0"/>
    <s v="Within SLA"/>
    <x v="2"/>
    <n v="0"/>
    <n v="0"/>
    <n v="0"/>
    <n v="0"/>
    <n v="0"/>
  </r>
  <r>
    <s v="TXN004065"/>
    <n v="8845.73"/>
    <e v="#N/A"/>
    <s v="SUCCESS"/>
    <e v="#N/A"/>
    <n v="0"/>
    <s v="missing"/>
    <s v="Not Duplicate"/>
    <s v="not processed"/>
    <s v="not processed"/>
    <s v="missing"/>
    <s v="not processed"/>
    <s v="not processed"/>
    <s v="Not Processed"/>
    <x v="2"/>
    <n v="1"/>
    <n v="0"/>
    <n v="0"/>
    <n v="0"/>
    <n v="0"/>
  </r>
  <r>
    <s v="TXN004066"/>
    <n v="1676.37"/>
    <n v="1676.37"/>
    <s v="SUCCESS"/>
    <s v="SUCCESS"/>
    <n v="2"/>
    <s v="found"/>
    <s v="Duplicate"/>
    <s v="match"/>
    <s v="match"/>
    <n v="0"/>
    <d v="2026-02-24T00:00:00"/>
    <n v="1"/>
    <s v="Within SLA"/>
    <x v="0"/>
    <n v="0"/>
    <n v="1"/>
    <n v="0"/>
    <n v="0"/>
    <n v="0"/>
  </r>
  <r>
    <s v="TXN004067"/>
    <n v="4303.24"/>
    <n v="4303.24"/>
    <s v="SUCCESS"/>
    <s v="SUCCESS"/>
    <n v="2"/>
    <s v="found"/>
    <s v="Duplicate"/>
    <s v="match"/>
    <s v="match"/>
    <n v="0"/>
    <d v="2026-03-30T00:00:00"/>
    <n v="1"/>
    <s v="Within SLA"/>
    <x v="0"/>
    <n v="0"/>
    <n v="1"/>
    <n v="0"/>
    <n v="0"/>
    <n v="0"/>
  </r>
  <r>
    <s v="TXN004068"/>
    <n v="1333.59"/>
    <n v="1333.59"/>
    <s v="SUCCESS"/>
    <s v="SUCCESS"/>
    <n v="1"/>
    <s v="found"/>
    <s v="Not Duplicate"/>
    <s v="match"/>
    <s v="match"/>
    <n v="0"/>
    <d v="2026-03-13T00:00:00"/>
    <n v="3"/>
    <s v="SLA Breached"/>
    <x v="1"/>
    <n v="0"/>
    <n v="0"/>
    <n v="0"/>
    <n v="0"/>
    <n v="1"/>
  </r>
  <r>
    <s v="TXN004069"/>
    <n v="6345.71"/>
    <n v="6345.71"/>
    <s v="SUCCESS"/>
    <s v="SUCCESS"/>
    <n v="1"/>
    <s v="found"/>
    <s v="Not Duplicate"/>
    <s v="match"/>
    <s v="match"/>
    <n v="0"/>
    <d v="2026-03-02T00:00:00"/>
    <n v="2"/>
    <s v="Within SLA"/>
    <x v="0"/>
    <n v="0"/>
    <n v="0"/>
    <n v="0"/>
    <n v="0"/>
    <n v="0"/>
  </r>
  <r>
    <s v="TXN004070"/>
    <n v="12898.29"/>
    <n v="12898.29"/>
    <s v="SUCCESS"/>
    <s v="SUCCESS"/>
    <n v="1"/>
    <s v="found"/>
    <s v="Not Duplicate"/>
    <s v="match"/>
    <s v="match"/>
    <n v="0"/>
    <d v="2026-02-19T00:00:00"/>
    <n v="2"/>
    <s v="Within SLA"/>
    <x v="0"/>
    <n v="0"/>
    <n v="0"/>
    <n v="0"/>
    <n v="0"/>
    <n v="0"/>
  </r>
  <r>
    <s v="TXN004071"/>
    <n v="1484.63"/>
    <n v="1484.63"/>
    <s v="SUCCESS"/>
    <s v="SUCCESS"/>
    <n v="1"/>
    <s v="found"/>
    <s v="Not Duplicate"/>
    <s v="match"/>
    <s v="match"/>
    <n v="0"/>
    <d v="2026-01-26T00:00:00"/>
    <n v="3"/>
    <s v="SLA Breached"/>
    <x v="2"/>
    <n v="0"/>
    <n v="0"/>
    <n v="0"/>
    <n v="0"/>
    <n v="1"/>
  </r>
  <r>
    <s v="TXN004072"/>
    <n v="1353.16"/>
    <n v="1353.16"/>
    <s v="SUCCESS"/>
    <s v="SUCCESS"/>
    <n v="1"/>
    <s v="found"/>
    <s v="Not Duplicate"/>
    <s v="match"/>
    <s v="match"/>
    <n v="0"/>
    <d v="2026-03-24T00:00:00"/>
    <n v="3"/>
    <s v="SLA Breached"/>
    <x v="3"/>
    <n v="0"/>
    <n v="0"/>
    <n v="0"/>
    <n v="0"/>
    <n v="1"/>
  </r>
  <r>
    <s v="TXN004073"/>
    <n v="2098.21"/>
    <n v="2098.21"/>
    <s v="SUCCESS"/>
    <s v="SUCCESS"/>
    <n v="1"/>
    <s v="found"/>
    <s v="Not Duplicate"/>
    <s v="match"/>
    <s v="match"/>
    <n v="0"/>
    <d v="2026-02-03T00:00:00"/>
    <n v="3"/>
    <s v="SLA Breached"/>
    <x v="1"/>
    <n v="0"/>
    <n v="0"/>
    <n v="0"/>
    <n v="0"/>
    <n v="1"/>
  </r>
  <r>
    <s v="TXN004074"/>
    <n v="42607.94"/>
    <n v="42607.94"/>
    <s v="SUCCESS"/>
    <s v="SUCCESS"/>
    <n v="1"/>
    <s v="found"/>
    <s v="Not Duplicate"/>
    <s v="match"/>
    <s v="match"/>
    <n v="0"/>
    <d v="2026-03-11T00:00:00"/>
    <n v="2"/>
    <s v="Within SLA"/>
    <x v="2"/>
    <n v="0"/>
    <n v="0"/>
    <n v="0"/>
    <n v="0"/>
    <n v="0"/>
  </r>
  <r>
    <s v="TXN004075"/>
    <n v="5810.82"/>
    <n v="5810.82"/>
    <s v="SUCCESS"/>
    <s v="SUCCESS"/>
    <n v="1"/>
    <s v="found"/>
    <s v="Not Duplicate"/>
    <s v="match"/>
    <s v="match"/>
    <n v="0"/>
    <d v="2026-01-17T00:00:00"/>
    <n v="3"/>
    <s v="SLA Breached"/>
    <x v="3"/>
    <n v="0"/>
    <n v="0"/>
    <n v="0"/>
    <n v="0"/>
    <n v="1"/>
  </r>
  <r>
    <s v="TXN004076"/>
    <n v="7392.45"/>
    <n v="7392.45"/>
    <s v="SUCCESS"/>
    <s v="SUCCESS"/>
    <n v="1"/>
    <s v="found"/>
    <s v="Not Duplicate"/>
    <s v="match"/>
    <s v="match"/>
    <n v="0"/>
    <d v="2026-02-01T00:00:00"/>
    <n v="2"/>
    <s v="Within SLA"/>
    <x v="0"/>
    <n v="0"/>
    <n v="0"/>
    <n v="0"/>
    <n v="0"/>
    <n v="0"/>
  </r>
  <r>
    <s v="TXN004077"/>
    <n v="2853.21"/>
    <n v="2853.21"/>
    <s v="SUCCESS"/>
    <s v="SUCCESS"/>
    <n v="1"/>
    <s v="found"/>
    <s v="Not Duplicate"/>
    <s v="match"/>
    <s v="match"/>
    <n v="0"/>
    <d v="2026-01-27T00:00:00"/>
    <n v="3"/>
    <s v="SLA Breached"/>
    <x v="4"/>
    <n v="0"/>
    <n v="0"/>
    <n v="0"/>
    <n v="0"/>
    <n v="1"/>
  </r>
  <r>
    <s v="TXN004078"/>
    <n v="30233.27"/>
    <n v="30233.27"/>
    <s v="SUCCESS"/>
    <s v="SUCCESS"/>
    <n v="1"/>
    <s v="found"/>
    <s v="Not Duplicate"/>
    <s v="match"/>
    <s v="match"/>
    <n v="0"/>
    <d v="2026-02-12T00:00:00"/>
    <n v="3"/>
    <s v="SLA Breached"/>
    <x v="3"/>
    <n v="0"/>
    <n v="0"/>
    <n v="0"/>
    <n v="0"/>
    <n v="1"/>
  </r>
  <r>
    <s v="TXN004079"/>
    <n v="5918.98"/>
    <n v="5918.98"/>
    <s v="SUCCESS"/>
    <s v="SUCCESS"/>
    <n v="1"/>
    <s v="found"/>
    <s v="Not Duplicate"/>
    <s v="match"/>
    <s v="match"/>
    <n v="0"/>
    <d v="2026-01-09T00:00:00"/>
    <n v="0"/>
    <s v="Within SLA"/>
    <x v="0"/>
    <n v="0"/>
    <n v="0"/>
    <n v="0"/>
    <n v="0"/>
    <n v="0"/>
  </r>
  <r>
    <s v="TXN004080"/>
    <n v="3996.67"/>
    <n v="3996.67"/>
    <s v="SUCCESS"/>
    <s v="SUCCESS"/>
    <n v="1"/>
    <s v="found"/>
    <s v="Not Duplicate"/>
    <s v="match"/>
    <s v="match"/>
    <n v="0"/>
    <d v="2026-02-16T00:00:00"/>
    <n v="3"/>
    <s v="SLA Breached"/>
    <x v="0"/>
    <n v="0"/>
    <n v="0"/>
    <n v="0"/>
    <n v="0"/>
    <n v="1"/>
  </r>
  <r>
    <s v="TXN004081"/>
    <n v="1437.41"/>
    <n v="1437.41"/>
    <s v="SUCCESS"/>
    <s v="SUCCESS"/>
    <n v="1"/>
    <s v="found"/>
    <s v="Not Duplicate"/>
    <s v="match"/>
    <s v="match"/>
    <n v="0"/>
    <d v="2026-02-27T00:00:00"/>
    <n v="2"/>
    <s v="Within SLA"/>
    <x v="3"/>
    <n v="0"/>
    <n v="0"/>
    <n v="0"/>
    <n v="0"/>
    <n v="0"/>
  </r>
  <r>
    <s v="TXN004082"/>
    <n v="7350.41"/>
    <n v="7350.41"/>
    <s v="SUCCESS"/>
    <s v="SUCCESS"/>
    <n v="1"/>
    <s v="found"/>
    <s v="Not Duplicate"/>
    <s v="match"/>
    <s v="match"/>
    <n v="0"/>
    <d v="2026-01-05T00:00:00"/>
    <n v="0"/>
    <s v="Within SLA"/>
    <x v="2"/>
    <n v="0"/>
    <n v="0"/>
    <n v="0"/>
    <n v="0"/>
    <n v="0"/>
  </r>
  <r>
    <s v="TXN004083"/>
    <n v="4530.87"/>
    <n v="4530.87"/>
    <s v="SUCCESS"/>
    <s v="SUCCESS"/>
    <n v="1"/>
    <s v="found"/>
    <s v="Not Duplicate"/>
    <s v="match"/>
    <s v="match"/>
    <n v="0"/>
    <d v="2026-03-29T00:00:00"/>
    <n v="3"/>
    <s v="SLA Breached"/>
    <x v="0"/>
    <n v="0"/>
    <n v="0"/>
    <n v="0"/>
    <n v="0"/>
    <n v="1"/>
  </r>
  <r>
    <s v="TXN004084"/>
    <n v="15521.09"/>
    <n v="15521.09"/>
    <s v="SUCCESS"/>
    <s v="SUCCESS"/>
    <n v="1"/>
    <s v="found"/>
    <s v="Not Duplicate"/>
    <s v="match"/>
    <s v="match"/>
    <n v="0"/>
    <d v="2026-01-15T00:00:00"/>
    <n v="2"/>
    <s v="Within SLA"/>
    <x v="0"/>
    <n v="0"/>
    <n v="0"/>
    <n v="0"/>
    <n v="0"/>
    <n v="0"/>
  </r>
  <r>
    <s v="TXN004085"/>
    <n v="1227.08"/>
    <n v="1227.08"/>
    <s v="SUCCESS"/>
    <s v="SUCCESS"/>
    <n v="1"/>
    <s v="found"/>
    <s v="Not Duplicate"/>
    <s v="match"/>
    <s v="match"/>
    <n v="0"/>
    <d v="2026-03-10T00:00:00"/>
    <n v="3"/>
    <s v="SLA Breached"/>
    <x v="0"/>
    <n v="0"/>
    <n v="0"/>
    <n v="0"/>
    <n v="0"/>
    <n v="1"/>
  </r>
  <r>
    <s v="TXN004086"/>
    <n v="2450.39"/>
    <n v="2450.39"/>
    <s v="SUCCESS"/>
    <s v="SUCCESS"/>
    <n v="1"/>
    <s v="found"/>
    <s v="Not Duplicate"/>
    <s v="match"/>
    <s v="match"/>
    <n v="0"/>
    <d v="2026-02-06T00:00:00"/>
    <n v="0"/>
    <s v="Within SLA"/>
    <x v="0"/>
    <n v="0"/>
    <n v="0"/>
    <n v="0"/>
    <n v="0"/>
    <n v="0"/>
  </r>
  <r>
    <s v="TXN004087"/>
    <n v="6569.78"/>
    <n v="6569.78"/>
    <s v="SUCCESS"/>
    <s v="SUCCESS"/>
    <n v="1"/>
    <s v="found"/>
    <s v="Not Duplicate"/>
    <s v="match"/>
    <s v="match"/>
    <n v="0"/>
    <d v="2026-04-02T00:00:00"/>
    <n v="2"/>
    <s v="Within SLA"/>
    <x v="0"/>
    <n v="0"/>
    <n v="0"/>
    <n v="0"/>
    <n v="0"/>
    <n v="0"/>
  </r>
  <r>
    <s v="TXN004088"/>
    <n v="8461.1"/>
    <n v="8461.1"/>
    <s v="SUCCESS"/>
    <s v="SUCCESS"/>
    <n v="1"/>
    <s v="found"/>
    <s v="Not Duplicate"/>
    <s v="match"/>
    <s v="match"/>
    <n v="0"/>
    <d v="2026-03-08T00:00:00"/>
    <n v="3"/>
    <s v="SLA Breached"/>
    <x v="2"/>
    <n v="0"/>
    <n v="0"/>
    <n v="0"/>
    <n v="0"/>
    <n v="1"/>
  </r>
  <r>
    <s v="TXN004089"/>
    <n v="6680.02"/>
    <n v="6680.02"/>
    <s v="SUCCESS"/>
    <s v="SUCCESS"/>
    <n v="1"/>
    <s v="found"/>
    <s v="Not Duplicate"/>
    <s v="match"/>
    <s v="match"/>
    <n v="0"/>
    <d v="2026-01-13T00:00:00"/>
    <n v="2"/>
    <s v="Within SLA"/>
    <x v="0"/>
    <n v="0"/>
    <n v="0"/>
    <n v="0"/>
    <n v="0"/>
    <n v="0"/>
  </r>
  <r>
    <s v="TXN004090"/>
    <n v="1571.65"/>
    <n v="1571.65"/>
    <s v="SUCCESS"/>
    <s v="SUCCESS"/>
    <n v="1"/>
    <s v="found"/>
    <s v="Not Duplicate"/>
    <s v="match"/>
    <s v="match"/>
    <n v="0"/>
    <d v="2026-02-11T00:00:00"/>
    <n v="1"/>
    <s v="Within SLA"/>
    <x v="0"/>
    <n v="0"/>
    <n v="0"/>
    <n v="0"/>
    <n v="0"/>
    <n v="0"/>
  </r>
  <r>
    <s v="TXN004091"/>
    <n v="1824.87"/>
    <n v="1824.87"/>
    <s v="REVERSED"/>
    <s v="REVERSED"/>
    <n v="1"/>
    <s v="found"/>
    <s v="Not Duplicate"/>
    <s v="match"/>
    <s v="match"/>
    <n v="0"/>
    <d v="2026-01-09T00:00:00"/>
    <n v="2"/>
    <s v="Within SLA"/>
    <x v="1"/>
    <n v="0"/>
    <n v="0"/>
    <n v="0"/>
    <n v="0"/>
    <n v="0"/>
  </r>
  <r>
    <s v="TXN004092"/>
    <n v="2216.41"/>
    <n v="2216.41"/>
    <s v="SUCCESS"/>
    <s v="SUCCESS"/>
    <n v="1"/>
    <s v="found"/>
    <s v="Not Duplicate"/>
    <s v="match"/>
    <s v="match"/>
    <n v="0"/>
    <d v="2026-02-19T00:00:00"/>
    <n v="0"/>
    <s v="Within SLA"/>
    <x v="0"/>
    <n v="0"/>
    <n v="0"/>
    <n v="0"/>
    <n v="0"/>
    <n v="0"/>
  </r>
  <r>
    <s v="TXN004093"/>
    <n v="1964.22"/>
    <n v="1964.22"/>
    <s v="SUCCESS"/>
    <s v="SUCCESS"/>
    <n v="1"/>
    <s v="found"/>
    <s v="Not Duplicate"/>
    <s v="match"/>
    <s v="match"/>
    <n v="0"/>
    <d v="2026-01-14T00:00:00"/>
    <n v="3"/>
    <s v="SLA Breached"/>
    <x v="4"/>
    <n v="0"/>
    <n v="0"/>
    <n v="0"/>
    <n v="0"/>
    <n v="1"/>
  </r>
  <r>
    <s v="TXN004094"/>
    <n v="7176.46"/>
    <e v="#N/A"/>
    <s v="SUCCESS"/>
    <e v="#N/A"/>
    <n v="0"/>
    <s v="missing"/>
    <s v="Not Duplicate"/>
    <s v="not processed"/>
    <s v="not processed"/>
    <s v="missing"/>
    <s v="not processed"/>
    <s v="not processed"/>
    <s v="Not Processed"/>
    <x v="0"/>
    <n v="1"/>
    <n v="0"/>
    <n v="0"/>
    <n v="0"/>
    <n v="0"/>
  </r>
  <r>
    <s v="TXN004095"/>
    <n v="9701.0400000000009"/>
    <n v="9701.0400000000009"/>
    <s v="SUCCESS"/>
    <s v="SUCCESS"/>
    <n v="1"/>
    <s v="found"/>
    <s v="Not Duplicate"/>
    <s v="match"/>
    <s v="match"/>
    <n v="0"/>
    <d v="2026-03-20T00:00:00"/>
    <n v="3"/>
    <s v="SLA Breached"/>
    <x v="0"/>
    <n v="0"/>
    <n v="0"/>
    <n v="0"/>
    <n v="0"/>
    <n v="1"/>
  </r>
  <r>
    <s v="TXN004096"/>
    <n v="3331.8"/>
    <e v="#N/A"/>
    <s v="SUCCESS"/>
    <e v="#N/A"/>
    <n v="0"/>
    <s v="missing"/>
    <s v="Not Duplicate"/>
    <s v="not processed"/>
    <s v="not processed"/>
    <s v="missing"/>
    <s v="not processed"/>
    <s v="not processed"/>
    <s v="Not Processed"/>
    <x v="4"/>
    <n v="1"/>
    <n v="0"/>
    <n v="0"/>
    <n v="0"/>
    <n v="0"/>
  </r>
  <r>
    <s v="TXN004097"/>
    <n v="18348.5"/>
    <n v="18348.5"/>
    <s v="SUCCESS"/>
    <s v="SUCCESS"/>
    <n v="1"/>
    <s v="found"/>
    <s v="Not Duplicate"/>
    <s v="match"/>
    <s v="match"/>
    <n v="0"/>
    <d v="2026-03-26T00:00:00"/>
    <n v="1"/>
    <s v="Within SLA"/>
    <x v="2"/>
    <n v="0"/>
    <n v="0"/>
    <n v="0"/>
    <n v="0"/>
    <n v="0"/>
  </r>
  <r>
    <s v="TXN004098"/>
    <n v="1260.51"/>
    <n v="1260.51"/>
    <s v="SUCCESS"/>
    <s v="SUCCESS"/>
    <n v="1"/>
    <s v="found"/>
    <s v="Not Duplicate"/>
    <s v="match"/>
    <s v="match"/>
    <n v="0"/>
    <d v="2026-03-02T00:00:00"/>
    <n v="2"/>
    <s v="Within SLA"/>
    <x v="3"/>
    <n v="0"/>
    <n v="0"/>
    <n v="0"/>
    <n v="0"/>
    <n v="0"/>
  </r>
  <r>
    <s v="TXN004099"/>
    <n v="2805.19"/>
    <n v="2805.19"/>
    <s v="SUCCESS"/>
    <s v="SUCCESS"/>
    <n v="1"/>
    <s v="found"/>
    <s v="Not Duplicate"/>
    <s v="match"/>
    <s v="match"/>
    <n v="0"/>
    <d v="2026-01-12T00:00:00"/>
    <n v="2"/>
    <s v="Within SLA"/>
    <x v="0"/>
    <n v="0"/>
    <n v="0"/>
    <n v="0"/>
    <n v="0"/>
    <n v="0"/>
  </r>
  <r>
    <s v="TXN004100"/>
    <n v="1341.49"/>
    <n v="1341.49"/>
    <s v="SUCCESS"/>
    <s v="SUCCESS"/>
    <n v="1"/>
    <s v="found"/>
    <s v="Not Duplicate"/>
    <s v="match"/>
    <s v="match"/>
    <n v="0"/>
    <d v="2026-02-03T00:00:00"/>
    <n v="3"/>
    <s v="SLA Breached"/>
    <x v="3"/>
    <n v="0"/>
    <n v="0"/>
    <n v="0"/>
    <n v="0"/>
    <n v="1"/>
  </r>
  <r>
    <s v="TXN004101"/>
    <n v="6814.99"/>
    <n v="6814.99"/>
    <s v="SUCCESS"/>
    <s v="SUCCESS"/>
    <n v="1"/>
    <s v="found"/>
    <s v="Not Duplicate"/>
    <s v="match"/>
    <s v="match"/>
    <n v="0"/>
    <d v="2026-01-10T00:00:00"/>
    <n v="3"/>
    <s v="SLA Breached"/>
    <x v="1"/>
    <n v="0"/>
    <n v="0"/>
    <n v="0"/>
    <n v="0"/>
    <n v="1"/>
  </r>
  <r>
    <s v="TXN004102"/>
    <n v="15323.55"/>
    <n v="15323.55"/>
    <s v="SUCCESS"/>
    <s v="SUCCESS"/>
    <n v="1"/>
    <s v="found"/>
    <s v="Not Duplicate"/>
    <s v="match"/>
    <s v="match"/>
    <n v="0"/>
    <d v="2026-03-14T00:00:00"/>
    <n v="3"/>
    <s v="SLA Breached"/>
    <x v="0"/>
    <n v="0"/>
    <n v="0"/>
    <n v="0"/>
    <n v="0"/>
    <n v="1"/>
  </r>
  <r>
    <s v="TXN004103"/>
    <n v="1366.15"/>
    <n v="1366.15"/>
    <s v="FAILED"/>
    <s v="FAILED"/>
    <n v="1"/>
    <s v="found"/>
    <s v="Not Duplicate"/>
    <s v="match"/>
    <s v="match"/>
    <n v="0"/>
    <d v="2026-01-24T00:00:00"/>
    <n v="3"/>
    <s v="SLA Breached"/>
    <x v="0"/>
    <n v="0"/>
    <n v="0"/>
    <n v="0"/>
    <n v="0"/>
    <n v="1"/>
  </r>
  <r>
    <s v="TXN004104"/>
    <n v="4397.21"/>
    <n v="4397.21"/>
    <s v="SUCCESS"/>
    <s v="SUCCESS"/>
    <n v="1"/>
    <s v="found"/>
    <s v="Not Duplicate"/>
    <s v="match"/>
    <s v="match"/>
    <n v="0"/>
    <d v="2026-01-15T00:00:00"/>
    <n v="0"/>
    <s v="Within SLA"/>
    <x v="0"/>
    <n v="0"/>
    <n v="0"/>
    <n v="0"/>
    <n v="0"/>
    <n v="0"/>
  </r>
  <r>
    <s v="TXN004105"/>
    <n v="2915.13"/>
    <n v="2915.13"/>
    <s v="REVERSED"/>
    <s v="REVERSED"/>
    <n v="1"/>
    <s v="found"/>
    <s v="Not Duplicate"/>
    <s v="match"/>
    <s v="match"/>
    <n v="0"/>
    <d v="2026-01-08T00:00:00"/>
    <n v="2"/>
    <s v="Within SLA"/>
    <x v="0"/>
    <n v="0"/>
    <n v="0"/>
    <n v="0"/>
    <n v="0"/>
    <n v="0"/>
  </r>
  <r>
    <s v="TXN004106"/>
    <n v="10770.94"/>
    <n v="11848.03"/>
    <s v="SUCCESS"/>
    <s v="SUCCESS"/>
    <n v="1"/>
    <s v="found"/>
    <s v="Not Duplicate"/>
    <s v="mismatch"/>
    <s v="match"/>
    <n v="1077.0900000000001"/>
    <d v="2026-03-11T00:00:00"/>
    <n v="0"/>
    <s v="Within SLA"/>
    <x v="0"/>
    <n v="0"/>
    <n v="0"/>
    <n v="1"/>
    <n v="0"/>
    <n v="0"/>
  </r>
  <r>
    <s v="TXN004107"/>
    <n v="712.38"/>
    <n v="712.38"/>
    <s v="SUCCESS"/>
    <s v="SUCCESS"/>
    <n v="1"/>
    <s v="found"/>
    <s v="Not Duplicate"/>
    <s v="match"/>
    <s v="match"/>
    <n v="0"/>
    <d v="2026-02-04T00:00:00"/>
    <n v="1"/>
    <s v="Within SLA"/>
    <x v="3"/>
    <n v="0"/>
    <n v="0"/>
    <n v="0"/>
    <n v="0"/>
    <n v="0"/>
  </r>
  <r>
    <s v="TXN004108"/>
    <n v="8308.61"/>
    <n v="8308.61"/>
    <s v="SUCCESS"/>
    <s v="SUCCESS"/>
    <n v="1"/>
    <s v="found"/>
    <s v="Not Duplicate"/>
    <s v="match"/>
    <s v="match"/>
    <n v="0"/>
    <d v="2026-03-13T00:00:00"/>
    <n v="3"/>
    <s v="SLA Breached"/>
    <x v="0"/>
    <n v="0"/>
    <n v="0"/>
    <n v="0"/>
    <n v="0"/>
    <n v="1"/>
  </r>
  <r>
    <s v="TXN004109"/>
    <n v="2415.7399999999998"/>
    <n v="2415.7399999999998"/>
    <s v="SUCCESS"/>
    <s v="SUCCESS"/>
    <n v="1"/>
    <s v="found"/>
    <s v="Not Duplicate"/>
    <s v="match"/>
    <s v="match"/>
    <n v="0"/>
    <d v="2026-03-31T00:00:00"/>
    <n v="3"/>
    <s v="SLA Breached"/>
    <x v="2"/>
    <n v="0"/>
    <n v="0"/>
    <n v="0"/>
    <n v="0"/>
    <n v="1"/>
  </r>
  <r>
    <s v="TXN004110"/>
    <n v="6092.17"/>
    <n v="6092.17"/>
    <s v="SUCCESS"/>
    <s v="SUCCESS"/>
    <n v="1"/>
    <s v="found"/>
    <s v="Not Duplicate"/>
    <s v="match"/>
    <s v="match"/>
    <n v="0"/>
    <d v="2026-02-26T00:00:00"/>
    <n v="2"/>
    <s v="Within SLA"/>
    <x v="0"/>
    <n v="0"/>
    <n v="0"/>
    <n v="0"/>
    <n v="0"/>
    <n v="0"/>
  </r>
  <r>
    <s v="TXN004111"/>
    <n v="1986.46"/>
    <n v="1986.46"/>
    <s v="SUCCESS"/>
    <s v="SUCCESS"/>
    <n v="1"/>
    <s v="found"/>
    <s v="Not Duplicate"/>
    <s v="match"/>
    <s v="match"/>
    <n v="0"/>
    <d v="2026-03-07T00:00:00"/>
    <n v="1"/>
    <s v="Within SLA"/>
    <x v="2"/>
    <n v="0"/>
    <n v="0"/>
    <n v="0"/>
    <n v="0"/>
    <n v="0"/>
  </r>
  <r>
    <s v="TXN004112"/>
    <n v="2208.33"/>
    <n v="2208.33"/>
    <s v="SUCCESS"/>
    <s v="SUCCESS"/>
    <n v="1"/>
    <s v="found"/>
    <s v="Not Duplicate"/>
    <s v="match"/>
    <s v="match"/>
    <n v="0"/>
    <d v="2026-01-12T00:00:00"/>
    <n v="3"/>
    <s v="SLA Breached"/>
    <x v="3"/>
    <n v="0"/>
    <n v="0"/>
    <n v="0"/>
    <n v="0"/>
    <n v="1"/>
  </r>
  <r>
    <s v="TXN004113"/>
    <n v="15365.19"/>
    <n v="15365.19"/>
    <s v="SUCCESS"/>
    <s v="SUCCESS"/>
    <n v="1"/>
    <s v="found"/>
    <s v="Not Duplicate"/>
    <s v="match"/>
    <s v="match"/>
    <n v="0"/>
    <d v="2026-03-02T00:00:00"/>
    <n v="1"/>
    <s v="Within SLA"/>
    <x v="0"/>
    <n v="0"/>
    <n v="0"/>
    <n v="0"/>
    <n v="0"/>
    <n v="0"/>
  </r>
  <r>
    <s v="TXN004114"/>
    <n v="3269.74"/>
    <n v="3269.74"/>
    <s v="SUCCESS"/>
    <s v="SUCCESS"/>
    <n v="1"/>
    <s v="found"/>
    <s v="Not Duplicate"/>
    <s v="match"/>
    <s v="match"/>
    <n v="0"/>
    <d v="2026-01-04T00:00:00"/>
    <n v="1"/>
    <s v="Within SLA"/>
    <x v="0"/>
    <n v="0"/>
    <n v="0"/>
    <n v="0"/>
    <n v="0"/>
    <n v="0"/>
  </r>
  <r>
    <s v="TXN004115"/>
    <n v="1332.26"/>
    <n v="1332.26"/>
    <s v="SUCCESS"/>
    <s v="SUCCESS"/>
    <n v="1"/>
    <s v="found"/>
    <s v="Not Duplicate"/>
    <s v="match"/>
    <s v="match"/>
    <n v="0"/>
    <d v="2026-03-29T00:00:00"/>
    <n v="2"/>
    <s v="Within SLA"/>
    <x v="3"/>
    <n v="0"/>
    <n v="0"/>
    <n v="0"/>
    <n v="0"/>
    <n v="0"/>
  </r>
  <r>
    <s v="TXN004116"/>
    <n v="17924.259999999998"/>
    <n v="17924.259999999998"/>
    <s v="SUCCESS"/>
    <s v="SUCCESS"/>
    <n v="1"/>
    <s v="found"/>
    <s v="Not Duplicate"/>
    <s v="match"/>
    <s v="match"/>
    <n v="0"/>
    <d v="2026-01-21T00:00:00"/>
    <n v="0"/>
    <s v="Within SLA"/>
    <x v="0"/>
    <n v="0"/>
    <n v="0"/>
    <n v="0"/>
    <n v="0"/>
    <n v="0"/>
  </r>
  <r>
    <s v="TXN004117"/>
    <n v="4925.3599999999997"/>
    <n v="4925.3599999999997"/>
    <s v="SUCCESS"/>
    <s v="SUCCESS"/>
    <n v="1"/>
    <s v="found"/>
    <s v="Not Duplicate"/>
    <s v="match"/>
    <s v="match"/>
    <n v="0"/>
    <d v="2026-01-04T00:00:00"/>
    <n v="3"/>
    <s v="SLA Breached"/>
    <x v="0"/>
    <n v="0"/>
    <n v="0"/>
    <n v="0"/>
    <n v="0"/>
    <n v="1"/>
  </r>
  <r>
    <s v="TXN004118"/>
    <n v="4572.1899999999996"/>
    <n v="4572.1899999999996"/>
    <s v="SUCCESS"/>
    <s v="SUCCESS"/>
    <n v="1"/>
    <s v="found"/>
    <s v="Not Duplicate"/>
    <s v="match"/>
    <s v="match"/>
    <n v="0"/>
    <d v="2026-01-26T00:00:00"/>
    <n v="0"/>
    <s v="Within SLA"/>
    <x v="0"/>
    <n v="0"/>
    <n v="0"/>
    <n v="0"/>
    <n v="0"/>
    <n v="0"/>
  </r>
  <r>
    <s v="TXN004119"/>
    <n v="17932.23"/>
    <n v="17932.23"/>
    <s v="SUCCESS"/>
    <s v="SUCCESS"/>
    <n v="1"/>
    <s v="found"/>
    <s v="Not Duplicate"/>
    <s v="match"/>
    <s v="match"/>
    <n v="0"/>
    <d v="2026-01-24T00:00:00"/>
    <n v="0"/>
    <s v="Within SLA"/>
    <x v="2"/>
    <n v="0"/>
    <n v="0"/>
    <n v="0"/>
    <n v="0"/>
    <n v="0"/>
  </r>
  <r>
    <s v="TXN004120"/>
    <n v="4187.71"/>
    <n v="4187.71"/>
    <s v="SUCCESS"/>
    <s v="SUCCESS"/>
    <n v="1"/>
    <s v="found"/>
    <s v="Not Duplicate"/>
    <s v="match"/>
    <s v="match"/>
    <n v="0"/>
    <d v="2026-01-30T00:00:00"/>
    <n v="2"/>
    <s v="Within SLA"/>
    <x v="0"/>
    <n v="0"/>
    <n v="0"/>
    <n v="0"/>
    <n v="0"/>
    <n v="0"/>
  </r>
  <r>
    <s v="TXN004121"/>
    <n v="15270.23"/>
    <n v="15270.23"/>
    <s v="SUCCESS"/>
    <s v="SUCCESS"/>
    <n v="1"/>
    <s v="found"/>
    <s v="Not Duplicate"/>
    <s v="match"/>
    <s v="match"/>
    <n v="0"/>
    <d v="2026-02-21T00:00:00"/>
    <n v="2"/>
    <s v="Within SLA"/>
    <x v="3"/>
    <n v="0"/>
    <n v="0"/>
    <n v="0"/>
    <n v="0"/>
    <n v="0"/>
  </r>
  <r>
    <s v="TXN004122"/>
    <n v="14593.63"/>
    <n v="14593.63"/>
    <s v="SUCCESS"/>
    <s v="SUCCESS"/>
    <n v="1"/>
    <s v="found"/>
    <s v="Not Duplicate"/>
    <s v="match"/>
    <s v="match"/>
    <n v="0"/>
    <d v="2026-03-25T00:00:00"/>
    <n v="1"/>
    <s v="Within SLA"/>
    <x v="2"/>
    <n v="0"/>
    <n v="0"/>
    <n v="0"/>
    <n v="0"/>
    <n v="0"/>
  </r>
  <r>
    <s v="TXN004123"/>
    <n v="2173.73"/>
    <n v="2173.73"/>
    <s v="SUCCESS"/>
    <s v="SUCCESS"/>
    <n v="1"/>
    <s v="found"/>
    <s v="Not Duplicate"/>
    <s v="match"/>
    <s v="match"/>
    <n v="0"/>
    <d v="2026-01-12T00:00:00"/>
    <n v="0"/>
    <s v="Within SLA"/>
    <x v="1"/>
    <n v="0"/>
    <n v="0"/>
    <n v="0"/>
    <n v="0"/>
    <n v="0"/>
  </r>
  <r>
    <s v="TXN004124"/>
    <n v="1513.23"/>
    <n v="1513.23"/>
    <s v="SUCCESS"/>
    <s v="SUCCESS"/>
    <n v="1"/>
    <s v="found"/>
    <s v="Not Duplicate"/>
    <s v="match"/>
    <s v="match"/>
    <n v="0"/>
    <d v="2026-01-05T00:00:00"/>
    <n v="1"/>
    <s v="Within SLA"/>
    <x v="0"/>
    <n v="0"/>
    <n v="0"/>
    <n v="0"/>
    <n v="0"/>
    <n v="0"/>
  </r>
  <r>
    <s v="TXN004125"/>
    <n v="4440.62"/>
    <n v="4440.62"/>
    <s v="SUCCESS"/>
    <s v="SUCCESS"/>
    <n v="1"/>
    <s v="found"/>
    <s v="Not Duplicate"/>
    <s v="match"/>
    <s v="match"/>
    <n v="0"/>
    <d v="2026-02-18T00:00:00"/>
    <n v="2"/>
    <s v="Within SLA"/>
    <x v="3"/>
    <n v="0"/>
    <n v="0"/>
    <n v="0"/>
    <n v="0"/>
    <n v="0"/>
  </r>
  <r>
    <s v="TXN004126"/>
    <n v="1525.47"/>
    <n v="1525.47"/>
    <s v="SUCCESS"/>
    <s v="SUCCESS"/>
    <n v="1"/>
    <s v="found"/>
    <s v="Not Duplicate"/>
    <s v="match"/>
    <s v="match"/>
    <n v="0"/>
    <d v="2026-02-26T00:00:00"/>
    <n v="0"/>
    <s v="Within SLA"/>
    <x v="0"/>
    <n v="0"/>
    <n v="0"/>
    <n v="0"/>
    <n v="0"/>
    <n v="0"/>
  </r>
  <r>
    <s v="TXN004127"/>
    <n v="2018.5"/>
    <n v="2018.5"/>
    <s v="SUCCESS"/>
    <s v="SUCCESS"/>
    <n v="1"/>
    <s v="found"/>
    <s v="Not Duplicate"/>
    <s v="match"/>
    <s v="match"/>
    <n v="0"/>
    <d v="2026-01-21T00:00:00"/>
    <n v="2"/>
    <s v="Within SLA"/>
    <x v="0"/>
    <n v="0"/>
    <n v="0"/>
    <n v="0"/>
    <n v="0"/>
    <n v="0"/>
  </r>
  <r>
    <s v="TXN004128"/>
    <n v="1402.87"/>
    <n v="1402.87"/>
    <s v="SUCCESS"/>
    <s v="SUCCESS"/>
    <n v="1"/>
    <s v="found"/>
    <s v="Not Duplicate"/>
    <s v="match"/>
    <s v="match"/>
    <n v="0"/>
    <d v="2026-02-24T00:00:00"/>
    <n v="0"/>
    <s v="Within SLA"/>
    <x v="3"/>
    <n v="0"/>
    <n v="0"/>
    <n v="0"/>
    <n v="0"/>
    <n v="0"/>
  </r>
  <r>
    <s v="TXN004129"/>
    <n v="2527.06"/>
    <n v="2527.06"/>
    <s v="SUCCESS"/>
    <s v="SUCCESS"/>
    <n v="1"/>
    <s v="found"/>
    <s v="Not Duplicate"/>
    <s v="match"/>
    <s v="match"/>
    <n v="0"/>
    <d v="2026-02-11T00:00:00"/>
    <n v="0"/>
    <s v="Within SLA"/>
    <x v="0"/>
    <n v="0"/>
    <n v="0"/>
    <n v="0"/>
    <n v="0"/>
    <n v="0"/>
  </r>
  <r>
    <s v="TXN004130"/>
    <n v="11363.38"/>
    <n v="11363.38"/>
    <s v="SUCCESS"/>
    <s v="SUCCESS"/>
    <n v="1"/>
    <s v="found"/>
    <s v="Not Duplicate"/>
    <s v="match"/>
    <s v="match"/>
    <n v="0"/>
    <d v="2026-03-26T00:00:00"/>
    <n v="1"/>
    <s v="Within SLA"/>
    <x v="3"/>
    <n v="0"/>
    <n v="0"/>
    <n v="0"/>
    <n v="0"/>
    <n v="0"/>
  </r>
  <r>
    <s v="TXN004131"/>
    <n v="4644.83"/>
    <n v="4644.83"/>
    <s v="SUCCESS"/>
    <s v="SUCCESS"/>
    <n v="1"/>
    <s v="found"/>
    <s v="Not Duplicate"/>
    <s v="match"/>
    <s v="match"/>
    <n v="0"/>
    <d v="2026-02-15T00:00:00"/>
    <n v="0"/>
    <s v="Within SLA"/>
    <x v="0"/>
    <n v="0"/>
    <n v="0"/>
    <n v="0"/>
    <n v="0"/>
    <n v="0"/>
  </r>
  <r>
    <s v="TXN004132"/>
    <n v="560.02"/>
    <n v="560.02"/>
    <s v="SUCCESS"/>
    <s v="SUCCESS"/>
    <n v="1"/>
    <s v="found"/>
    <s v="Not Duplicate"/>
    <s v="match"/>
    <s v="match"/>
    <n v="0"/>
    <d v="2026-01-25T00:00:00"/>
    <n v="3"/>
    <s v="SLA Breached"/>
    <x v="0"/>
    <n v="0"/>
    <n v="0"/>
    <n v="0"/>
    <n v="0"/>
    <n v="1"/>
  </r>
  <r>
    <s v="TXN004133"/>
    <n v="250000"/>
    <n v="250000"/>
    <s v="SUCCESS"/>
    <s v="SUCCESS"/>
    <n v="1"/>
    <s v="found"/>
    <s v="Not Duplicate"/>
    <s v="match"/>
    <s v="match"/>
    <n v="0"/>
    <d v="2026-02-13T00:00:00"/>
    <n v="2"/>
    <s v="Within SLA"/>
    <x v="0"/>
    <n v="0"/>
    <n v="0"/>
    <n v="0"/>
    <n v="0"/>
    <n v="0"/>
  </r>
  <r>
    <s v="TXN004134"/>
    <n v="697.76"/>
    <n v="697.76"/>
    <s v="SUCCESS"/>
    <s v="SUCCESS"/>
    <n v="1"/>
    <s v="found"/>
    <s v="Not Duplicate"/>
    <s v="match"/>
    <s v="match"/>
    <n v="0"/>
    <d v="2026-01-04T00:00:00"/>
    <n v="3"/>
    <s v="SLA Breached"/>
    <x v="2"/>
    <n v="0"/>
    <n v="0"/>
    <n v="0"/>
    <n v="0"/>
    <n v="1"/>
  </r>
  <r>
    <s v="TXN004135"/>
    <n v="5574.43"/>
    <n v="5574.43"/>
    <s v="SUCCESS"/>
    <s v="SUCCESS"/>
    <n v="1"/>
    <s v="found"/>
    <s v="Not Duplicate"/>
    <s v="match"/>
    <s v="match"/>
    <n v="0"/>
    <d v="2026-01-06T00:00:00"/>
    <n v="1"/>
    <s v="Within SLA"/>
    <x v="2"/>
    <n v="0"/>
    <n v="0"/>
    <n v="0"/>
    <n v="0"/>
    <n v="0"/>
  </r>
  <r>
    <s v="TXN004136"/>
    <n v="8549.91"/>
    <n v="8549.91"/>
    <s v="REVERSED"/>
    <s v="REVERSED"/>
    <n v="1"/>
    <s v="found"/>
    <s v="Not Duplicate"/>
    <s v="match"/>
    <s v="match"/>
    <n v="0"/>
    <d v="2026-02-19T00:00:00"/>
    <n v="1"/>
    <s v="Within SLA"/>
    <x v="2"/>
    <n v="0"/>
    <n v="0"/>
    <n v="0"/>
    <n v="0"/>
    <n v="0"/>
  </r>
  <r>
    <s v="TXN004137"/>
    <n v="2725.44"/>
    <n v="2725.44"/>
    <s v="SUCCESS"/>
    <s v="SUCCESS"/>
    <n v="1"/>
    <s v="found"/>
    <s v="Not Duplicate"/>
    <s v="match"/>
    <s v="match"/>
    <n v="0"/>
    <d v="2026-02-03T00:00:00"/>
    <n v="1"/>
    <s v="Within SLA"/>
    <x v="2"/>
    <n v="0"/>
    <n v="0"/>
    <n v="0"/>
    <n v="0"/>
    <n v="0"/>
  </r>
  <r>
    <s v="TXN004138"/>
    <n v="1000.36"/>
    <n v="1000.36"/>
    <s v="SUCCESS"/>
    <s v="SUCCESS"/>
    <n v="1"/>
    <s v="found"/>
    <s v="Not Duplicate"/>
    <s v="match"/>
    <s v="match"/>
    <n v="0"/>
    <d v="2026-02-21T00:00:00"/>
    <n v="1"/>
    <s v="Within SLA"/>
    <x v="0"/>
    <n v="0"/>
    <n v="0"/>
    <n v="0"/>
    <n v="0"/>
    <n v="0"/>
  </r>
  <r>
    <s v="TXN004139"/>
    <n v="34206.199999999997"/>
    <n v="34206.199999999997"/>
    <s v="SUCCESS"/>
    <s v="SUCCESS"/>
    <n v="1"/>
    <s v="found"/>
    <s v="Not Duplicate"/>
    <s v="match"/>
    <s v="match"/>
    <n v="0"/>
    <d v="2026-02-27T00:00:00"/>
    <n v="1"/>
    <s v="Within SLA"/>
    <x v="2"/>
    <n v="0"/>
    <n v="0"/>
    <n v="0"/>
    <n v="0"/>
    <n v="0"/>
  </r>
  <r>
    <s v="TXN004140"/>
    <n v="5425.59"/>
    <n v="5425.59"/>
    <s v="FAILED"/>
    <s v="FAILED"/>
    <n v="1"/>
    <s v="found"/>
    <s v="Not Duplicate"/>
    <s v="match"/>
    <s v="match"/>
    <n v="0"/>
    <d v="2026-03-11T00:00:00"/>
    <n v="3"/>
    <s v="SLA Breached"/>
    <x v="4"/>
    <n v="0"/>
    <n v="0"/>
    <n v="0"/>
    <n v="0"/>
    <n v="1"/>
  </r>
  <r>
    <s v="TXN004141"/>
    <n v="1699.85"/>
    <n v="1699.85"/>
    <s v="SUCCESS"/>
    <s v="SUCCESS"/>
    <n v="1"/>
    <s v="found"/>
    <s v="Not Duplicate"/>
    <s v="match"/>
    <s v="match"/>
    <n v="0"/>
    <d v="2026-01-29T00:00:00"/>
    <n v="1"/>
    <s v="Within SLA"/>
    <x v="2"/>
    <n v="0"/>
    <n v="0"/>
    <n v="0"/>
    <n v="0"/>
    <n v="0"/>
  </r>
  <r>
    <s v="TXN004142"/>
    <n v="22674.639999999999"/>
    <n v="22674.639999999999"/>
    <s v="SUCCESS"/>
    <s v="SUCCESS"/>
    <n v="1"/>
    <s v="found"/>
    <s v="Not Duplicate"/>
    <s v="match"/>
    <s v="match"/>
    <n v="0"/>
    <d v="2026-03-11T00:00:00"/>
    <n v="3"/>
    <s v="SLA Breached"/>
    <x v="2"/>
    <n v="0"/>
    <n v="0"/>
    <n v="0"/>
    <n v="0"/>
    <n v="1"/>
  </r>
  <r>
    <s v="TXN004143"/>
    <n v="13570.71"/>
    <n v="13570.71"/>
    <s v="SUCCESS"/>
    <s v="SUCCESS"/>
    <n v="1"/>
    <s v="found"/>
    <s v="Not Duplicate"/>
    <s v="match"/>
    <s v="match"/>
    <n v="0"/>
    <d v="2026-01-03T00:00:00"/>
    <n v="2"/>
    <s v="Within SLA"/>
    <x v="0"/>
    <n v="0"/>
    <n v="0"/>
    <n v="0"/>
    <n v="0"/>
    <n v="0"/>
  </r>
  <r>
    <s v="TXN004144"/>
    <n v="7793.41"/>
    <n v="7793.41"/>
    <s v="SUCCESS"/>
    <s v="SUCCESS"/>
    <n v="2"/>
    <s v="found"/>
    <s v="Duplicate"/>
    <s v="match"/>
    <s v="match"/>
    <n v="0"/>
    <d v="2026-01-30T00:00:00"/>
    <n v="2"/>
    <s v="Within SLA"/>
    <x v="0"/>
    <n v="0"/>
    <n v="1"/>
    <n v="0"/>
    <n v="0"/>
    <n v="0"/>
  </r>
  <r>
    <s v="TXN004145"/>
    <n v="27608.13"/>
    <n v="27608.13"/>
    <s v="SUCCESS"/>
    <s v="SUCCESS"/>
    <n v="1"/>
    <s v="found"/>
    <s v="Not Duplicate"/>
    <s v="match"/>
    <s v="match"/>
    <n v="0"/>
    <d v="2026-03-10T00:00:00"/>
    <n v="2"/>
    <s v="Within SLA"/>
    <x v="3"/>
    <n v="0"/>
    <n v="0"/>
    <n v="0"/>
    <n v="0"/>
    <n v="0"/>
  </r>
  <r>
    <s v="TXN004146"/>
    <n v="3631.98"/>
    <n v="3631.98"/>
    <s v="SUCCESS"/>
    <s v="SUCCESS"/>
    <n v="1"/>
    <s v="found"/>
    <s v="Not Duplicate"/>
    <s v="match"/>
    <s v="match"/>
    <n v="0"/>
    <d v="2026-03-12T00:00:00"/>
    <n v="2"/>
    <s v="Within SLA"/>
    <x v="3"/>
    <n v="0"/>
    <n v="0"/>
    <n v="0"/>
    <n v="0"/>
    <n v="0"/>
  </r>
  <r>
    <s v="TXN004147"/>
    <n v="6916.51"/>
    <n v="6916.51"/>
    <s v="FAILED"/>
    <s v="FAILED"/>
    <n v="1"/>
    <s v="found"/>
    <s v="Not Duplicate"/>
    <s v="match"/>
    <s v="match"/>
    <n v="0"/>
    <d v="2026-03-03T00:00:00"/>
    <n v="0"/>
    <s v="Within SLA"/>
    <x v="0"/>
    <n v="0"/>
    <n v="0"/>
    <n v="0"/>
    <n v="0"/>
    <n v="0"/>
  </r>
  <r>
    <s v="TXN004148"/>
    <n v="641.34"/>
    <n v="641.34"/>
    <s v="SUCCESS"/>
    <s v="SUCCESS"/>
    <n v="1"/>
    <s v="found"/>
    <s v="Not Duplicate"/>
    <s v="match"/>
    <s v="match"/>
    <n v="0"/>
    <d v="2026-03-15T00:00:00"/>
    <n v="2"/>
    <s v="Within SLA"/>
    <x v="1"/>
    <n v="0"/>
    <n v="0"/>
    <n v="0"/>
    <n v="0"/>
    <n v="0"/>
  </r>
  <r>
    <s v="TXN004149"/>
    <n v="2750.17"/>
    <n v="2750.17"/>
    <s v="SUCCESS"/>
    <s v="SUCCESS"/>
    <n v="1"/>
    <s v="found"/>
    <s v="Not Duplicate"/>
    <s v="match"/>
    <s v="match"/>
    <n v="0"/>
    <d v="2026-03-17T00:00:00"/>
    <n v="0"/>
    <s v="Within SLA"/>
    <x v="1"/>
    <n v="0"/>
    <n v="0"/>
    <n v="0"/>
    <n v="0"/>
    <n v="0"/>
  </r>
  <r>
    <s v="TXN004150"/>
    <n v="1361.91"/>
    <n v="1361.91"/>
    <s v="SUCCESS"/>
    <s v="SUCCESS"/>
    <n v="1"/>
    <s v="found"/>
    <s v="Not Duplicate"/>
    <s v="match"/>
    <s v="match"/>
    <n v="0"/>
    <d v="2026-02-01T00:00:00"/>
    <n v="3"/>
    <s v="SLA Breached"/>
    <x v="0"/>
    <n v="0"/>
    <n v="0"/>
    <n v="0"/>
    <n v="0"/>
    <n v="1"/>
  </r>
  <r>
    <s v="TXN004151"/>
    <n v="7059.24"/>
    <n v="7059.24"/>
    <s v="SUCCESS"/>
    <s v="SUCCESS"/>
    <n v="1"/>
    <s v="found"/>
    <s v="Not Duplicate"/>
    <s v="match"/>
    <s v="match"/>
    <n v="0"/>
    <d v="2026-01-30T00:00:00"/>
    <n v="0"/>
    <s v="Within SLA"/>
    <x v="1"/>
    <n v="0"/>
    <n v="0"/>
    <n v="0"/>
    <n v="0"/>
    <n v="0"/>
  </r>
  <r>
    <s v="TXN004152"/>
    <n v="2076.4299999999998"/>
    <n v="2076.4299999999998"/>
    <s v="SUCCESS"/>
    <s v="SUCCESS"/>
    <n v="1"/>
    <s v="found"/>
    <s v="Not Duplicate"/>
    <s v="match"/>
    <s v="match"/>
    <n v="0"/>
    <d v="2026-03-06T00:00:00"/>
    <n v="2"/>
    <s v="Within SLA"/>
    <x v="2"/>
    <n v="0"/>
    <n v="0"/>
    <n v="0"/>
    <n v="0"/>
    <n v="0"/>
  </r>
  <r>
    <s v="TXN004153"/>
    <n v="36404.050000000003"/>
    <n v="36404.050000000003"/>
    <s v="SUCCESS"/>
    <s v="SUCCESS"/>
    <n v="1"/>
    <s v="found"/>
    <s v="Not Duplicate"/>
    <s v="match"/>
    <s v="match"/>
    <n v="0"/>
    <d v="2026-03-16T00:00:00"/>
    <n v="0"/>
    <s v="Within SLA"/>
    <x v="0"/>
    <n v="0"/>
    <n v="0"/>
    <n v="0"/>
    <n v="0"/>
    <n v="0"/>
  </r>
  <r>
    <s v="TXN004154"/>
    <n v="768.25"/>
    <n v="768.25"/>
    <s v="SUCCESS"/>
    <s v="SUCCESS"/>
    <n v="1"/>
    <s v="found"/>
    <s v="Not Duplicate"/>
    <s v="match"/>
    <s v="match"/>
    <n v="0"/>
    <d v="2026-03-03T00:00:00"/>
    <n v="2"/>
    <s v="Within SLA"/>
    <x v="0"/>
    <n v="0"/>
    <n v="0"/>
    <n v="0"/>
    <n v="0"/>
    <n v="0"/>
  </r>
  <r>
    <s v="TXN004155"/>
    <n v="11977.75"/>
    <n v="11977.75"/>
    <s v="SUCCESS"/>
    <s v="SUCCESS"/>
    <n v="1"/>
    <s v="found"/>
    <s v="Not Duplicate"/>
    <s v="match"/>
    <s v="match"/>
    <n v="0"/>
    <d v="2026-03-10T00:00:00"/>
    <n v="0"/>
    <s v="Within SLA"/>
    <x v="2"/>
    <n v="0"/>
    <n v="0"/>
    <n v="0"/>
    <n v="0"/>
    <n v="0"/>
  </r>
  <r>
    <s v="TXN004156"/>
    <n v="10292.44"/>
    <n v="10292.44"/>
    <s v="REVERSED"/>
    <s v="REVERSED"/>
    <n v="1"/>
    <s v="found"/>
    <s v="Not Duplicate"/>
    <s v="match"/>
    <s v="match"/>
    <n v="0"/>
    <d v="2026-04-01T00:00:00"/>
    <n v="3"/>
    <s v="SLA Breached"/>
    <x v="2"/>
    <n v="0"/>
    <n v="0"/>
    <n v="0"/>
    <n v="0"/>
    <n v="1"/>
  </r>
  <r>
    <s v="TXN004157"/>
    <n v="3384.64"/>
    <n v="3384.64"/>
    <s v="SUCCESS"/>
    <s v="SUCCESS"/>
    <n v="1"/>
    <s v="found"/>
    <s v="Not Duplicate"/>
    <s v="match"/>
    <s v="match"/>
    <n v="0"/>
    <d v="2026-03-09T00:00:00"/>
    <n v="3"/>
    <s v="SLA Breached"/>
    <x v="3"/>
    <n v="0"/>
    <n v="0"/>
    <n v="0"/>
    <n v="0"/>
    <n v="1"/>
  </r>
  <r>
    <s v="TXN004158"/>
    <n v="15363.98"/>
    <n v="15363.98"/>
    <s v="SUCCESS"/>
    <s v="SUCCESS"/>
    <n v="1"/>
    <s v="found"/>
    <s v="Not Duplicate"/>
    <s v="match"/>
    <s v="match"/>
    <n v="0"/>
    <d v="2026-02-11T00:00:00"/>
    <n v="0"/>
    <s v="Within SLA"/>
    <x v="3"/>
    <n v="0"/>
    <n v="0"/>
    <n v="0"/>
    <n v="0"/>
    <n v="0"/>
  </r>
  <r>
    <s v="TXN004159"/>
    <n v="11306.8"/>
    <n v="11306.8"/>
    <s v="SUCCESS"/>
    <s v="SUCCESS"/>
    <n v="1"/>
    <s v="found"/>
    <s v="Not Duplicate"/>
    <s v="match"/>
    <s v="match"/>
    <n v="0"/>
    <d v="2026-03-19T00:00:00"/>
    <n v="2"/>
    <s v="Within SLA"/>
    <x v="0"/>
    <n v="0"/>
    <n v="0"/>
    <n v="0"/>
    <n v="0"/>
    <n v="0"/>
  </r>
  <r>
    <s v="TXN004160"/>
    <n v="1342.46"/>
    <n v="1342.46"/>
    <s v="SUCCESS"/>
    <s v="SUCCESS"/>
    <n v="1"/>
    <s v="found"/>
    <s v="Not Duplicate"/>
    <s v="match"/>
    <s v="match"/>
    <n v="0"/>
    <d v="2026-03-07T00:00:00"/>
    <n v="3"/>
    <s v="SLA Breached"/>
    <x v="0"/>
    <n v="0"/>
    <n v="0"/>
    <n v="0"/>
    <n v="0"/>
    <n v="1"/>
  </r>
  <r>
    <s v="TXN004161"/>
    <n v="13611.86"/>
    <n v="13611.86"/>
    <s v="SUCCESS"/>
    <s v="SUCCESS"/>
    <n v="1"/>
    <s v="found"/>
    <s v="Not Duplicate"/>
    <s v="match"/>
    <s v="match"/>
    <n v="0"/>
    <d v="2026-01-29T00:00:00"/>
    <n v="0"/>
    <s v="Within SLA"/>
    <x v="2"/>
    <n v="0"/>
    <n v="0"/>
    <n v="0"/>
    <n v="0"/>
    <n v="0"/>
  </r>
  <r>
    <s v="TXN004162"/>
    <n v="4419.83"/>
    <n v="4419.83"/>
    <s v="SUCCESS"/>
    <s v="SUCCESS"/>
    <n v="1"/>
    <s v="found"/>
    <s v="Not Duplicate"/>
    <s v="match"/>
    <s v="match"/>
    <n v="0"/>
    <d v="2026-01-18T00:00:00"/>
    <n v="0"/>
    <s v="Within SLA"/>
    <x v="3"/>
    <n v="0"/>
    <n v="0"/>
    <n v="0"/>
    <n v="0"/>
    <n v="0"/>
  </r>
  <r>
    <s v="TXN004163"/>
    <n v="7734.49"/>
    <n v="7734.49"/>
    <s v="SUCCESS"/>
    <s v="SUCCESS"/>
    <n v="1"/>
    <s v="found"/>
    <s v="Not Duplicate"/>
    <s v="match"/>
    <s v="match"/>
    <n v="0"/>
    <d v="2026-01-11T00:00:00"/>
    <n v="2"/>
    <s v="Within SLA"/>
    <x v="2"/>
    <n v="0"/>
    <n v="0"/>
    <n v="0"/>
    <n v="0"/>
    <n v="0"/>
  </r>
  <r>
    <s v="TXN004164"/>
    <n v="5778.17"/>
    <n v="5778.17"/>
    <s v="SUCCESS"/>
    <s v="SUCCESS"/>
    <n v="1"/>
    <s v="found"/>
    <s v="Not Duplicate"/>
    <s v="match"/>
    <s v="match"/>
    <n v="0"/>
    <d v="2026-03-28T00:00:00"/>
    <n v="3"/>
    <s v="SLA Breached"/>
    <x v="0"/>
    <n v="0"/>
    <n v="0"/>
    <n v="0"/>
    <n v="0"/>
    <n v="1"/>
  </r>
  <r>
    <s v="TXN004165"/>
    <n v="2493.44"/>
    <n v="2493.44"/>
    <s v="SUCCESS"/>
    <s v="SUCCESS"/>
    <n v="1"/>
    <s v="found"/>
    <s v="Not Duplicate"/>
    <s v="match"/>
    <s v="match"/>
    <n v="0"/>
    <d v="2026-02-07T00:00:00"/>
    <n v="1"/>
    <s v="Within SLA"/>
    <x v="2"/>
    <n v="0"/>
    <n v="0"/>
    <n v="0"/>
    <n v="0"/>
    <n v="0"/>
  </r>
  <r>
    <s v="TXN004166"/>
    <n v="1481.45"/>
    <n v="1481.45"/>
    <s v="SUCCESS"/>
    <s v="SUCCESS"/>
    <n v="1"/>
    <s v="found"/>
    <s v="Not Duplicate"/>
    <s v="match"/>
    <s v="match"/>
    <n v="0"/>
    <d v="2026-01-11T00:00:00"/>
    <n v="0"/>
    <s v="Within SLA"/>
    <x v="3"/>
    <n v="0"/>
    <n v="0"/>
    <n v="0"/>
    <n v="0"/>
    <n v="0"/>
  </r>
  <r>
    <s v="TXN004167"/>
    <n v="29666.9"/>
    <n v="29666.9"/>
    <s v="SUCCESS"/>
    <s v="SUCCESS"/>
    <n v="1"/>
    <s v="found"/>
    <s v="Not Duplicate"/>
    <s v="match"/>
    <s v="match"/>
    <n v="0"/>
    <d v="2026-01-30T00:00:00"/>
    <n v="2"/>
    <s v="Within SLA"/>
    <x v="3"/>
    <n v="0"/>
    <n v="0"/>
    <n v="0"/>
    <n v="0"/>
    <n v="0"/>
  </r>
  <r>
    <s v="TXN004168"/>
    <n v="3902.92"/>
    <n v="3902.92"/>
    <s v="REVERSED"/>
    <s v="REVERSED"/>
    <n v="1"/>
    <s v="found"/>
    <s v="Not Duplicate"/>
    <s v="match"/>
    <s v="match"/>
    <n v="0"/>
    <d v="2026-03-22T00:00:00"/>
    <n v="3"/>
    <s v="SLA Breached"/>
    <x v="3"/>
    <n v="0"/>
    <n v="0"/>
    <n v="0"/>
    <n v="0"/>
    <n v="1"/>
  </r>
  <r>
    <s v="TXN004169"/>
    <n v="7425.44"/>
    <n v="7425.44"/>
    <s v="SUCCESS"/>
    <s v="SUCCESS"/>
    <n v="1"/>
    <s v="found"/>
    <s v="Not Duplicate"/>
    <s v="match"/>
    <s v="match"/>
    <n v="0"/>
    <d v="2026-03-10T00:00:00"/>
    <n v="1"/>
    <s v="Within SLA"/>
    <x v="3"/>
    <n v="0"/>
    <n v="0"/>
    <n v="0"/>
    <n v="0"/>
    <n v="0"/>
  </r>
  <r>
    <s v="TXN004170"/>
    <n v="1441.77"/>
    <n v="1441.77"/>
    <s v="SUCCESS"/>
    <s v="SUCCESS"/>
    <n v="1"/>
    <s v="found"/>
    <s v="Not Duplicate"/>
    <s v="match"/>
    <s v="match"/>
    <n v="0"/>
    <d v="2026-02-20T00:00:00"/>
    <n v="2"/>
    <s v="Within SLA"/>
    <x v="1"/>
    <n v="0"/>
    <n v="0"/>
    <n v="0"/>
    <n v="0"/>
    <n v="0"/>
  </r>
  <r>
    <s v="TXN004171"/>
    <n v="5024.8100000000004"/>
    <n v="5024.8100000000004"/>
    <s v="SUCCESS"/>
    <s v="SUCCESS"/>
    <n v="1"/>
    <s v="found"/>
    <s v="Not Duplicate"/>
    <s v="match"/>
    <s v="match"/>
    <n v="0"/>
    <d v="2026-02-22T00:00:00"/>
    <n v="1"/>
    <s v="Within SLA"/>
    <x v="2"/>
    <n v="0"/>
    <n v="0"/>
    <n v="0"/>
    <n v="0"/>
    <n v="0"/>
  </r>
  <r>
    <s v="TXN004172"/>
    <n v="9586.83"/>
    <n v="11504.2"/>
    <s v="SUCCESS"/>
    <s v="SUCCESS"/>
    <n v="1"/>
    <s v="found"/>
    <s v="Not Duplicate"/>
    <s v="mismatch"/>
    <s v="match"/>
    <n v="1917.3700000000008"/>
    <d v="2026-03-29T00:00:00"/>
    <n v="3"/>
    <s v="SLA Breached"/>
    <x v="0"/>
    <n v="0"/>
    <n v="0"/>
    <n v="1"/>
    <n v="0"/>
    <n v="1"/>
  </r>
  <r>
    <s v="TXN004173"/>
    <n v="2829.26"/>
    <n v="2829.26"/>
    <s v="SUCCESS"/>
    <s v="SUCCESS"/>
    <n v="1"/>
    <s v="found"/>
    <s v="Not Duplicate"/>
    <s v="match"/>
    <s v="match"/>
    <n v="0"/>
    <d v="2026-01-22T00:00:00"/>
    <n v="3"/>
    <s v="SLA Breached"/>
    <x v="3"/>
    <n v="0"/>
    <n v="0"/>
    <n v="0"/>
    <n v="0"/>
    <n v="1"/>
  </r>
  <r>
    <s v="TXN004174"/>
    <n v="24332.37"/>
    <n v="24332.37"/>
    <s v="SUCCESS"/>
    <s v="SUCCESS"/>
    <n v="1"/>
    <s v="found"/>
    <s v="Not Duplicate"/>
    <s v="match"/>
    <s v="match"/>
    <n v="0"/>
    <d v="2026-02-18T00:00:00"/>
    <n v="5"/>
    <s v="SLA Breached"/>
    <x v="1"/>
    <n v="0"/>
    <n v="0"/>
    <n v="0"/>
    <n v="0"/>
    <n v="1"/>
  </r>
  <r>
    <s v="TXN004175"/>
    <n v="1431.02"/>
    <n v="1431.02"/>
    <s v="SUCCESS"/>
    <s v="SUCCESS"/>
    <n v="1"/>
    <s v="found"/>
    <s v="Not Duplicate"/>
    <s v="match"/>
    <s v="match"/>
    <n v="0"/>
    <d v="2026-02-11T00:00:00"/>
    <n v="3"/>
    <s v="SLA Breached"/>
    <x v="1"/>
    <n v="0"/>
    <n v="0"/>
    <n v="0"/>
    <n v="0"/>
    <n v="1"/>
  </r>
  <r>
    <s v="TXN004176"/>
    <n v="5250.87"/>
    <e v="#N/A"/>
    <s v="SUCCESS"/>
    <e v="#N/A"/>
    <n v="0"/>
    <s v="missing"/>
    <s v="Not Duplicate"/>
    <s v="not processed"/>
    <s v="not processed"/>
    <s v="missing"/>
    <s v="not processed"/>
    <s v="not processed"/>
    <s v="Not Processed"/>
    <x v="0"/>
    <n v="1"/>
    <n v="0"/>
    <n v="0"/>
    <n v="0"/>
    <n v="0"/>
  </r>
  <r>
    <s v="TXN004177"/>
    <n v="464.55"/>
    <n v="464.55"/>
    <s v="SUCCESS"/>
    <s v="SUCCESS"/>
    <n v="1"/>
    <s v="found"/>
    <s v="Not Duplicate"/>
    <s v="match"/>
    <s v="match"/>
    <n v="0"/>
    <d v="2026-02-12T00:00:00"/>
    <n v="2"/>
    <s v="Within SLA"/>
    <x v="1"/>
    <n v="0"/>
    <n v="0"/>
    <n v="0"/>
    <n v="0"/>
    <n v="0"/>
  </r>
  <r>
    <s v="TXN004178"/>
    <n v="10799.02"/>
    <n v="10799.02"/>
    <s v="SUCCESS"/>
    <s v="SUCCESS"/>
    <n v="1"/>
    <s v="found"/>
    <s v="Not Duplicate"/>
    <s v="match"/>
    <s v="match"/>
    <n v="0"/>
    <d v="2026-03-14T00:00:00"/>
    <n v="2"/>
    <s v="Within SLA"/>
    <x v="0"/>
    <n v="0"/>
    <n v="0"/>
    <n v="0"/>
    <n v="0"/>
    <n v="0"/>
  </r>
  <r>
    <s v="TXN004179"/>
    <n v="16524.93"/>
    <n v="16524.93"/>
    <s v="SUCCESS"/>
    <s v="SUCCESS"/>
    <n v="1"/>
    <s v="found"/>
    <s v="Not Duplicate"/>
    <s v="match"/>
    <s v="match"/>
    <n v="0"/>
    <d v="2026-03-07T00:00:00"/>
    <n v="0"/>
    <s v="Within SLA"/>
    <x v="1"/>
    <n v="0"/>
    <n v="0"/>
    <n v="0"/>
    <n v="0"/>
    <n v="0"/>
  </r>
  <r>
    <s v="TXN004180"/>
    <n v="14646.35"/>
    <n v="14646.35"/>
    <s v="SUCCESS"/>
    <s v="SUCCESS"/>
    <n v="1"/>
    <s v="found"/>
    <s v="Not Duplicate"/>
    <s v="match"/>
    <s v="match"/>
    <n v="0"/>
    <d v="2026-03-30T00:00:00"/>
    <n v="0"/>
    <s v="Within SLA"/>
    <x v="2"/>
    <n v="0"/>
    <n v="0"/>
    <n v="0"/>
    <n v="0"/>
    <n v="0"/>
  </r>
  <r>
    <s v="TXN004181"/>
    <n v="3970.66"/>
    <n v="3970.66"/>
    <s v="SUCCESS"/>
    <s v="SUCCESS"/>
    <n v="1"/>
    <s v="found"/>
    <s v="Not Duplicate"/>
    <s v="match"/>
    <s v="match"/>
    <n v="0"/>
    <d v="2026-03-03T00:00:00"/>
    <n v="2"/>
    <s v="Within SLA"/>
    <x v="0"/>
    <n v="0"/>
    <n v="0"/>
    <n v="0"/>
    <n v="0"/>
    <n v="0"/>
  </r>
  <r>
    <s v="TXN004182"/>
    <n v="5402.47"/>
    <n v="5402.47"/>
    <s v="SUCCESS"/>
    <s v="SUCCESS"/>
    <n v="1"/>
    <s v="found"/>
    <s v="Not Duplicate"/>
    <s v="match"/>
    <s v="match"/>
    <n v="0"/>
    <d v="2026-03-31T00:00:00"/>
    <n v="2"/>
    <s v="Within SLA"/>
    <x v="1"/>
    <n v="0"/>
    <n v="0"/>
    <n v="0"/>
    <n v="0"/>
    <n v="0"/>
  </r>
  <r>
    <s v="TXN004183"/>
    <n v="8131.63"/>
    <n v="8131.63"/>
    <s v="SUCCESS"/>
    <s v="SUCCESS"/>
    <n v="1"/>
    <s v="found"/>
    <s v="Not Duplicate"/>
    <s v="match"/>
    <s v="match"/>
    <n v="0"/>
    <d v="2026-02-11T00:00:00"/>
    <n v="0"/>
    <s v="Within SLA"/>
    <x v="2"/>
    <n v="0"/>
    <n v="0"/>
    <n v="0"/>
    <n v="0"/>
    <n v="0"/>
  </r>
  <r>
    <s v="TXN004184"/>
    <n v="129"/>
    <n v="129"/>
    <s v="SUCCESS"/>
    <s v="SUCCESS"/>
    <n v="1"/>
    <s v="found"/>
    <s v="Not Duplicate"/>
    <s v="match"/>
    <s v="match"/>
    <n v="0"/>
    <d v="2026-03-22T00:00:00"/>
    <n v="1"/>
    <s v="Within SLA"/>
    <x v="4"/>
    <n v="0"/>
    <n v="0"/>
    <n v="0"/>
    <n v="0"/>
    <n v="0"/>
  </r>
  <r>
    <s v="TXN004185"/>
    <n v="5033.45"/>
    <n v="5033.45"/>
    <s v="FAILED"/>
    <s v="SUCCESS"/>
    <n v="1"/>
    <s v="found"/>
    <s v="Not Duplicate"/>
    <s v="match"/>
    <s v="mismatch"/>
    <n v="0"/>
    <d v="2026-03-11T00:00:00"/>
    <n v="1"/>
    <s v="Within SLA"/>
    <x v="4"/>
    <n v="0"/>
    <n v="0"/>
    <n v="0"/>
    <n v="1"/>
    <n v="0"/>
  </r>
  <r>
    <s v="TXN004186"/>
    <n v="1017.34"/>
    <n v="1017.34"/>
    <s v="SUCCESS"/>
    <s v="SUCCESS"/>
    <n v="1"/>
    <s v="found"/>
    <s v="Not Duplicate"/>
    <s v="match"/>
    <s v="match"/>
    <n v="0"/>
    <d v="2026-03-28T00:00:00"/>
    <n v="1"/>
    <s v="Within SLA"/>
    <x v="3"/>
    <n v="0"/>
    <n v="0"/>
    <n v="0"/>
    <n v="0"/>
    <n v="0"/>
  </r>
  <r>
    <s v="TXN004187"/>
    <n v="3588.7"/>
    <n v="3588.7"/>
    <s v="REVERSED"/>
    <s v="REVERSED"/>
    <n v="1"/>
    <s v="found"/>
    <s v="Not Duplicate"/>
    <s v="match"/>
    <s v="match"/>
    <n v="0"/>
    <d v="2026-01-18T00:00:00"/>
    <n v="1"/>
    <s v="Within SLA"/>
    <x v="1"/>
    <n v="0"/>
    <n v="0"/>
    <n v="0"/>
    <n v="0"/>
    <n v="0"/>
  </r>
  <r>
    <s v="TXN004188"/>
    <n v="16758.419999999998"/>
    <n v="16758.419999999998"/>
    <s v="SUCCESS"/>
    <s v="SUCCESS"/>
    <n v="1"/>
    <s v="found"/>
    <s v="Not Duplicate"/>
    <s v="match"/>
    <s v="match"/>
    <n v="0"/>
    <d v="2026-03-05T00:00:00"/>
    <n v="2"/>
    <s v="Within SLA"/>
    <x v="3"/>
    <n v="0"/>
    <n v="0"/>
    <n v="0"/>
    <n v="0"/>
    <n v="0"/>
  </r>
  <r>
    <s v="TXN004189"/>
    <n v="6940.19"/>
    <n v="6940.19"/>
    <s v="SUCCESS"/>
    <s v="SUCCESS"/>
    <n v="1"/>
    <s v="found"/>
    <s v="Not Duplicate"/>
    <s v="match"/>
    <s v="match"/>
    <n v="0"/>
    <d v="2026-03-31T00:00:00"/>
    <n v="2"/>
    <s v="Within SLA"/>
    <x v="2"/>
    <n v="0"/>
    <n v="0"/>
    <n v="0"/>
    <n v="0"/>
    <n v="0"/>
  </r>
  <r>
    <s v="TXN004190"/>
    <n v="7218.68"/>
    <n v="7218.68"/>
    <s v="SUCCESS"/>
    <s v="SUCCESS"/>
    <n v="1"/>
    <s v="found"/>
    <s v="Not Duplicate"/>
    <s v="match"/>
    <s v="match"/>
    <n v="0"/>
    <d v="2026-03-18T00:00:00"/>
    <n v="0"/>
    <s v="Within SLA"/>
    <x v="0"/>
    <n v="0"/>
    <n v="0"/>
    <n v="0"/>
    <n v="0"/>
    <n v="0"/>
  </r>
  <r>
    <s v="TXN004191"/>
    <n v="11141.37"/>
    <n v="11141.37"/>
    <s v="SUCCESS"/>
    <s v="SUCCESS"/>
    <n v="1"/>
    <s v="found"/>
    <s v="Not Duplicate"/>
    <s v="match"/>
    <s v="match"/>
    <n v="0"/>
    <d v="2026-03-30T00:00:00"/>
    <n v="3"/>
    <s v="SLA Breached"/>
    <x v="0"/>
    <n v="0"/>
    <n v="0"/>
    <n v="0"/>
    <n v="0"/>
    <n v="1"/>
  </r>
  <r>
    <s v="TXN004192"/>
    <n v="12600.05"/>
    <n v="12600.05"/>
    <s v="SUCCESS"/>
    <s v="SUCCESS"/>
    <n v="1"/>
    <s v="found"/>
    <s v="Not Duplicate"/>
    <s v="match"/>
    <s v="match"/>
    <n v="0"/>
    <d v="2026-03-22T00:00:00"/>
    <n v="0"/>
    <s v="Within SLA"/>
    <x v="3"/>
    <n v="0"/>
    <n v="0"/>
    <n v="0"/>
    <n v="0"/>
    <n v="0"/>
  </r>
  <r>
    <s v="TXN004193"/>
    <n v="13933.03"/>
    <n v="13933.03"/>
    <s v="SUCCESS"/>
    <s v="SUCCESS"/>
    <n v="1"/>
    <s v="found"/>
    <s v="Not Duplicate"/>
    <s v="match"/>
    <s v="match"/>
    <n v="0"/>
    <d v="2026-03-07T00:00:00"/>
    <n v="2"/>
    <s v="Within SLA"/>
    <x v="0"/>
    <n v="0"/>
    <n v="0"/>
    <n v="0"/>
    <n v="0"/>
    <n v="0"/>
  </r>
  <r>
    <s v="TXN004194"/>
    <n v="4900.8"/>
    <n v="4900.8"/>
    <s v="SUCCESS"/>
    <s v="SUCCESS"/>
    <n v="1"/>
    <s v="found"/>
    <s v="Not Duplicate"/>
    <s v="match"/>
    <s v="match"/>
    <n v="0"/>
    <d v="2026-03-12T00:00:00"/>
    <n v="0"/>
    <s v="Within SLA"/>
    <x v="0"/>
    <n v="0"/>
    <n v="0"/>
    <n v="0"/>
    <n v="0"/>
    <n v="0"/>
  </r>
  <r>
    <s v="TXN004195"/>
    <n v="1613.22"/>
    <n v="1613.22"/>
    <s v="SUCCESS"/>
    <s v="SUCCESS"/>
    <n v="1"/>
    <s v="found"/>
    <s v="Not Duplicate"/>
    <s v="match"/>
    <s v="match"/>
    <n v="0"/>
    <d v="2026-01-08T00:00:00"/>
    <n v="0"/>
    <s v="Within SLA"/>
    <x v="0"/>
    <n v="0"/>
    <n v="0"/>
    <n v="0"/>
    <n v="0"/>
    <n v="0"/>
  </r>
  <r>
    <s v="TXN004196"/>
    <n v="4340.49"/>
    <n v="4340.49"/>
    <s v="FAILED"/>
    <s v="FAILED"/>
    <n v="1"/>
    <s v="found"/>
    <s v="Not Duplicate"/>
    <s v="match"/>
    <s v="match"/>
    <n v="0"/>
    <d v="2026-02-27T00:00:00"/>
    <n v="3"/>
    <s v="SLA Breached"/>
    <x v="1"/>
    <n v="0"/>
    <n v="0"/>
    <n v="0"/>
    <n v="0"/>
    <n v="1"/>
  </r>
  <r>
    <s v="TXN004197"/>
    <n v="1717.86"/>
    <n v="1717.86"/>
    <s v="SUCCESS"/>
    <s v="SUCCESS"/>
    <n v="1"/>
    <s v="found"/>
    <s v="Not Duplicate"/>
    <s v="match"/>
    <s v="match"/>
    <n v="0"/>
    <d v="2026-01-24T00:00:00"/>
    <n v="3"/>
    <s v="SLA Breached"/>
    <x v="3"/>
    <n v="0"/>
    <n v="0"/>
    <n v="0"/>
    <n v="0"/>
    <n v="1"/>
  </r>
  <r>
    <s v="TXN004198"/>
    <n v="1575.74"/>
    <n v="1575.74"/>
    <s v="SUCCESS"/>
    <s v="SUCCESS"/>
    <n v="1"/>
    <s v="found"/>
    <s v="Not Duplicate"/>
    <s v="match"/>
    <s v="match"/>
    <n v="0"/>
    <d v="2026-01-23T00:00:00"/>
    <n v="3"/>
    <s v="SLA Breached"/>
    <x v="1"/>
    <n v="0"/>
    <n v="0"/>
    <n v="0"/>
    <n v="0"/>
    <n v="1"/>
  </r>
  <r>
    <s v="TXN004199"/>
    <n v="6736.67"/>
    <n v="6736.67"/>
    <s v="SUCCESS"/>
    <s v="SUCCESS"/>
    <n v="1"/>
    <s v="found"/>
    <s v="Not Duplicate"/>
    <s v="match"/>
    <s v="match"/>
    <n v="0"/>
    <d v="2026-03-22T00:00:00"/>
    <n v="3"/>
    <s v="SLA Breached"/>
    <x v="0"/>
    <n v="0"/>
    <n v="0"/>
    <n v="0"/>
    <n v="0"/>
    <n v="1"/>
  </r>
  <r>
    <s v="TXN004200"/>
    <n v="2838.04"/>
    <n v="3405.65"/>
    <s v="REVERSED"/>
    <s v="REVERSED"/>
    <n v="1"/>
    <s v="found"/>
    <s v="Not Duplicate"/>
    <s v="mismatch"/>
    <s v="match"/>
    <n v="567.61000000000013"/>
    <d v="2026-03-16T00:00:00"/>
    <n v="3"/>
    <s v="SLA Breached"/>
    <x v="1"/>
    <n v="0"/>
    <n v="0"/>
    <n v="1"/>
    <n v="0"/>
    <n v="1"/>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200">
  <r>
    <s v="TXN000001"/>
    <n v="41823.46"/>
    <n v="41823.46"/>
    <s v="SUCCESS"/>
    <s v="SUCCESS"/>
    <n v="1"/>
    <s v="found"/>
    <s v="Not Duplicate"/>
    <s v="match"/>
    <s v="match"/>
    <n v="0"/>
    <d v="2026-01-19T00:00:00"/>
    <n v="2"/>
    <s v="Within SLA"/>
    <x v="0"/>
    <n v="0"/>
    <n v="0"/>
    <n v="0"/>
    <n v="0"/>
    <n v="0"/>
    <x v="0"/>
    <n v="12.9"/>
    <x v="0"/>
  </r>
  <r>
    <s v="TXN000002"/>
    <n v="6915.05"/>
    <n v="6915.05"/>
    <s v="SUCCESS"/>
    <s v="SUCCESS"/>
    <n v="1"/>
    <s v="found"/>
    <s v="Not Duplicate"/>
    <s v="match"/>
    <s v="match"/>
    <n v="0"/>
    <d v="2026-01-15T00:00:00"/>
    <n v="0"/>
    <s v="Within SLA"/>
    <x v="0"/>
    <n v="0"/>
    <n v="0"/>
    <n v="0"/>
    <n v="0"/>
    <n v="0"/>
    <x v="1"/>
    <n v="55.5"/>
    <x v="1"/>
  </r>
  <r>
    <s v="TXN000003"/>
    <n v="7161.27"/>
    <n v="7161.27"/>
    <s v="SUCCESS"/>
    <s v="SUCCESS"/>
    <n v="1"/>
    <s v="found"/>
    <s v="Not Duplicate"/>
    <s v="match"/>
    <s v="match"/>
    <n v="0"/>
    <d v="2026-03-01T00:00:00"/>
    <n v="2"/>
    <s v="Within SLA"/>
    <x v="1"/>
    <n v="0"/>
    <n v="0"/>
    <n v="0"/>
    <n v="0"/>
    <n v="0"/>
    <x v="0"/>
    <n v="39.9"/>
    <x v="2"/>
  </r>
  <r>
    <s v="TXN000004"/>
    <n v="7402.78"/>
    <n v="7402.78"/>
    <s v="SUCCESS"/>
    <s v="SUCCESS"/>
    <n v="1"/>
    <s v="found"/>
    <s v="Not Duplicate"/>
    <s v="match"/>
    <s v="match"/>
    <n v="0"/>
    <d v="2026-01-15T00:00:00"/>
    <n v="2"/>
    <s v="Within SLA"/>
    <x v="0"/>
    <n v="0"/>
    <n v="0"/>
    <n v="0"/>
    <n v="0"/>
    <n v="0"/>
    <x v="0"/>
    <n v="10.199999999999999"/>
    <x v="3"/>
  </r>
  <r>
    <s v="TXN000005"/>
    <n v="5303.75"/>
    <n v="5303.75"/>
    <s v="SUCCESS"/>
    <s v="SUCCESS"/>
    <n v="1"/>
    <s v="found"/>
    <s v="Not Duplicate"/>
    <s v="match"/>
    <s v="match"/>
    <n v="0"/>
    <d v="2026-03-01T00:00:00"/>
    <n v="3"/>
    <s v="SLA Breached"/>
    <x v="1"/>
    <n v="0"/>
    <n v="0"/>
    <n v="0"/>
    <n v="0"/>
    <n v="1"/>
    <x v="2"/>
    <n v="30.6"/>
    <x v="4"/>
  </r>
  <r>
    <s v="TXN000006"/>
    <n v="6958.26"/>
    <n v="6958.26"/>
    <s v="SUCCESS"/>
    <s v="SUCCESS"/>
    <n v="1"/>
    <s v="found"/>
    <s v="Not Duplicate"/>
    <s v="match"/>
    <s v="match"/>
    <n v="0"/>
    <d v="2026-01-31T00:00:00"/>
    <n v="2"/>
    <s v="Within SLA"/>
    <x v="0"/>
    <n v="0"/>
    <n v="0"/>
    <n v="0"/>
    <n v="0"/>
    <n v="0"/>
    <x v="0"/>
    <n v="107.7"/>
    <x v="5"/>
  </r>
  <r>
    <s v="TXN000007"/>
    <n v="61762.75"/>
    <n v="61762.75"/>
    <s v="SUCCESS"/>
    <s v="SUCCESS"/>
    <n v="1"/>
    <s v="found"/>
    <s v="Not Duplicate"/>
    <s v="match"/>
    <s v="match"/>
    <n v="0"/>
    <d v="2026-03-01T00:00:00"/>
    <n v="2"/>
    <s v="Within SLA"/>
    <x v="0"/>
    <n v="0"/>
    <n v="0"/>
    <n v="0"/>
    <n v="0"/>
    <n v="0"/>
    <x v="1"/>
    <n v="18.5"/>
    <x v="2"/>
  </r>
  <r>
    <s v="TXN000008"/>
    <n v="19414.490000000002"/>
    <n v="19414.490000000002"/>
    <s v="SUCCESS"/>
    <s v="SUCCESS"/>
    <n v="1"/>
    <s v="found"/>
    <s v="Not Duplicate"/>
    <s v="match"/>
    <s v="match"/>
    <n v="0"/>
    <d v="2026-03-04T00:00:00"/>
    <n v="2"/>
    <s v="Within SLA"/>
    <x v="2"/>
    <n v="0"/>
    <n v="0"/>
    <n v="0"/>
    <n v="0"/>
    <n v="0"/>
    <x v="1"/>
    <n v="29.5"/>
    <x v="6"/>
  </r>
  <r>
    <s v="TXN000009"/>
    <n v="6260.86"/>
    <n v="6260.86"/>
    <s v="REVERSED"/>
    <s v="REVERSED"/>
    <n v="1"/>
    <s v="found"/>
    <s v="Not Duplicate"/>
    <s v="match"/>
    <s v="match"/>
    <n v="0"/>
    <d v="2026-01-28T00:00:00"/>
    <n v="0"/>
    <s v="Within SLA"/>
    <x v="1"/>
    <n v="0"/>
    <n v="0"/>
    <n v="0"/>
    <n v="0"/>
    <n v="0"/>
    <x v="2"/>
    <n v="1.2"/>
    <x v="7"/>
  </r>
  <r>
    <s v="TXN000010"/>
    <n v="19659.169999999998"/>
    <n v="19659.169999999998"/>
    <s v="SUCCESS"/>
    <s v="SUCCESS"/>
    <n v="1"/>
    <s v="found"/>
    <s v="Not Duplicate"/>
    <s v="match"/>
    <s v="match"/>
    <n v="0"/>
    <d v="2026-01-08T00:00:00"/>
    <n v="0"/>
    <s v="Within SLA"/>
    <x v="2"/>
    <n v="0"/>
    <n v="0"/>
    <n v="0"/>
    <n v="0"/>
    <n v="0"/>
    <x v="0"/>
    <n v="7.2"/>
    <x v="8"/>
  </r>
  <r>
    <s v="TXN000011"/>
    <n v="1279.46"/>
    <n v="1279.46"/>
    <s v="SUCCESS"/>
    <s v="SUCCESS"/>
    <n v="1"/>
    <s v="found"/>
    <s v="Not Duplicate"/>
    <s v="match"/>
    <s v="match"/>
    <n v="0"/>
    <d v="2026-03-27T00:00:00"/>
    <n v="1"/>
    <s v="Within SLA"/>
    <x v="3"/>
    <n v="0"/>
    <n v="0"/>
    <n v="0"/>
    <n v="0"/>
    <n v="0"/>
    <x v="2"/>
    <n v="20.3"/>
    <x v="9"/>
  </r>
  <r>
    <s v="TXN000012"/>
    <n v="15962.37"/>
    <n v="15962.37"/>
    <s v="SUCCESS"/>
    <s v="SUCCESS"/>
    <n v="1"/>
    <s v="found"/>
    <s v="Not Duplicate"/>
    <s v="match"/>
    <s v="match"/>
    <n v="0"/>
    <d v="2026-02-19T00:00:00"/>
    <n v="0"/>
    <s v="Within SLA"/>
    <x v="2"/>
    <n v="0"/>
    <n v="0"/>
    <n v="0"/>
    <n v="0"/>
    <n v="0"/>
    <x v="3"/>
    <n v="29.7"/>
    <x v="10"/>
  </r>
  <r>
    <s v="TXN000013"/>
    <n v="4941.2299999999996"/>
    <n v="4941.2299999999996"/>
    <s v="SUCCESS"/>
    <s v="SUCCESS"/>
    <n v="1"/>
    <s v="found"/>
    <s v="Not Duplicate"/>
    <s v="match"/>
    <s v="match"/>
    <n v="0"/>
    <d v="2026-01-07T00:00:00"/>
    <n v="2"/>
    <s v="Within SLA"/>
    <x v="3"/>
    <n v="0"/>
    <n v="0"/>
    <n v="0"/>
    <n v="0"/>
    <n v="0"/>
    <x v="0"/>
    <n v="13.1"/>
    <x v="11"/>
  </r>
  <r>
    <s v="TXN000014"/>
    <n v="10961.69"/>
    <n v="10961.69"/>
    <s v="SUCCESS"/>
    <s v="SUCCESS"/>
    <n v="1"/>
    <s v="found"/>
    <s v="Not Duplicate"/>
    <s v="match"/>
    <s v="match"/>
    <n v="0"/>
    <d v="2026-02-01T00:00:00"/>
    <n v="3"/>
    <s v="SLA Breached"/>
    <x v="2"/>
    <n v="0"/>
    <n v="0"/>
    <n v="0"/>
    <n v="0"/>
    <n v="1"/>
    <x v="0"/>
    <n v="57.8"/>
    <x v="5"/>
  </r>
  <r>
    <s v="TXN000015"/>
    <n v="8131.08"/>
    <n v="8131.08"/>
    <s v="SUCCESS"/>
    <s v="SUCCESS"/>
    <n v="1"/>
    <s v="found"/>
    <s v="Not Duplicate"/>
    <s v="match"/>
    <s v="match"/>
    <n v="0"/>
    <d v="2026-01-28T00:00:00"/>
    <n v="3"/>
    <s v="SLA Breached"/>
    <x v="4"/>
    <n v="0"/>
    <n v="0"/>
    <n v="0"/>
    <n v="0"/>
    <n v="1"/>
    <x v="1"/>
    <n v="10.1"/>
    <x v="12"/>
  </r>
  <r>
    <s v="TXN000016"/>
    <n v="713.87"/>
    <n v="713.87"/>
    <s v="SUCCESS"/>
    <s v="SUCCESS"/>
    <n v="1"/>
    <s v="found"/>
    <s v="Not Duplicate"/>
    <s v="match"/>
    <s v="match"/>
    <n v="0"/>
    <d v="2026-02-21T00:00:00"/>
    <n v="2"/>
    <s v="Within SLA"/>
    <x v="0"/>
    <n v="0"/>
    <n v="0"/>
    <n v="0"/>
    <n v="0"/>
    <n v="0"/>
    <x v="0"/>
    <n v="14.5"/>
    <x v="10"/>
  </r>
  <r>
    <s v="TXN000017"/>
    <n v="17422.78"/>
    <n v="17422.78"/>
    <s v="SUCCESS"/>
    <s v="SUCCESS"/>
    <n v="1"/>
    <s v="found"/>
    <s v="Not Duplicate"/>
    <s v="match"/>
    <s v="match"/>
    <n v="0"/>
    <d v="2026-02-23T00:00:00"/>
    <n v="1"/>
    <s v="Within SLA"/>
    <x v="0"/>
    <n v="0"/>
    <n v="0"/>
    <n v="0"/>
    <n v="0"/>
    <n v="0"/>
    <x v="3"/>
    <n v="12.9"/>
    <x v="13"/>
  </r>
  <r>
    <s v="TXN000018"/>
    <n v="1963.06"/>
    <n v="1963.06"/>
    <s v="SUCCESS"/>
    <s v="SUCCESS"/>
    <n v="1"/>
    <s v="found"/>
    <s v="Not Duplicate"/>
    <s v="match"/>
    <s v="match"/>
    <n v="0"/>
    <d v="2026-03-16T00:00:00"/>
    <n v="3"/>
    <s v="SLA Breached"/>
    <x v="2"/>
    <n v="0"/>
    <n v="0"/>
    <n v="0"/>
    <n v="0"/>
    <n v="1"/>
    <x v="3"/>
    <n v="14.4"/>
    <x v="14"/>
  </r>
  <r>
    <s v="TXN000019"/>
    <n v="13942.61"/>
    <n v="13942.61"/>
    <s v="SUCCESS"/>
    <s v="FAILED"/>
    <n v="1"/>
    <s v="found"/>
    <s v="Not Duplicate"/>
    <s v="match"/>
    <s v="mismatch"/>
    <n v="0"/>
    <d v="2026-04-02T00:00:00"/>
    <n v="3"/>
    <s v="SLA Breached"/>
    <x v="0"/>
    <n v="0"/>
    <n v="0"/>
    <n v="0"/>
    <n v="1"/>
    <n v="1"/>
    <x v="1"/>
    <n v="9.1"/>
    <x v="15"/>
  </r>
  <r>
    <s v="TXN000020"/>
    <n v="1840.9"/>
    <n v="1840.9"/>
    <s v="SUCCESS"/>
    <s v="SUCCESS"/>
    <n v="1"/>
    <s v="found"/>
    <s v="Not Duplicate"/>
    <s v="match"/>
    <s v="match"/>
    <n v="0"/>
    <d v="2026-03-04T00:00:00"/>
    <n v="5"/>
    <s v="SLA Breached"/>
    <x v="1"/>
    <n v="0"/>
    <n v="0"/>
    <n v="0"/>
    <n v="0"/>
    <n v="1"/>
    <x v="0"/>
    <n v="20.399999999999999"/>
    <x v="2"/>
  </r>
  <r>
    <s v="TXN000021"/>
    <n v="7862.16"/>
    <n v="7862.16"/>
    <s v="SUCCESS"/>
    <s v="SUCCESS"/>
    <n v="1"/>
    <s v="found"/>
    <s v="Not Duplicate"/>
    <s v="match"/>
    <s v="match"/>
    <n v="0"/>
    <d v="2026-03-11T00:00:00"/>
    <n v="3"/>
    <s v="SLA Breached"/>
    <x v="1"/>
    <n v="0"/>
    <n v="0"/>
    <n v="0"/>
    <n v="0"/>
    <n v="1"/>
    <x v="2"/>
    <n v="24.4"/>
    <x v="16"/>
  </r>
  <r>
    <s v="TXN000022"/>
    <n v="869.18"/>
    <n v="869.18"/>
    <s v="SUCCESS"/>
    <s v="SUCCESS"/>
    <n v="1"/>
    <s v="found"/>
    <s v="Not Duplicate"/>
    <s v="match"/>
    <s v="match"/>
    <n v="0"/>
    <d v="2026-03-21T00:00:00"/>
    <n v="1"/>
    <s v="Within SLA"/>
    <x v="0"/>
    <n v="0"/>
    <n v="0"/>
    <n v="0"/>
    <n v="0"/>
    <n v="0"/>
    <x v="0"/>
    <n v="11.6"/>
    <x v="17"/>
  </r>
  <r>
    <s v="TXN000023"/>
    <n v="10773.95"/>
    <n v="10773.95"/>
    <s v="SUCCESS"/>
    <s v="SUCCESS"/>
    <n v="1"/>
    <s v="found"/>
    <s v="Not Duplicate"/>
    <s v="match"/>
    <s v="match"/>
    <n v="0"/>
    <d v="2026-01-09T00:00:00"/>
    <n v="3"/>
    <s v="SLA Breached"/>
    <x v="4"/>
    <n v="0"/>
    <n v="0"/>
    <n v="0"/>
    <n v="0"/>
    <n v="1"/>
    <x v="2"/>
    <n v="11.7"/>
    <x v="18"/>
  </r>
  <r>
    <s v="TXN000024"/>
    <n v="2467.79"/>
    <n v="2467.79"/>
    <s v="SUCCESS"/>
    <s v="SUCCESS"/>
    <n v="1"/>
    <s v="found"/>
    <s v="Not Duplicate"/>
    <s v="match"/>
    <s v="match"/>
    <n v="0"/>
    <d v="2026-01-04T00:00:00"/>
    <n v="0"/>
    <s v="Within SLA"/>
    <x v="2"/>
    <n v="0"/>
    <n v="0"/>
    <n v="0"/>
    <n v="0"/>
    <n v="0"/>
    <x v="1"/>
    <n v="30.6"/>
    <x v="19"/>
  </r>
  <r>
    <s v="TXN000025"/>
    <n v="3738.85"/>
    <n v="3738.85"/>
    <s v="SUCCESS"/>
    <s v="SUCCESS"/>
    <n v="1"/>
    <s v="found"/>
    <s v="Not Duplicate"/>
    <s v="match"/>
    <s v="match"/>
    <n v="0"/>
    <d v="2026-02-27T00:00:00"/>
    <n v="1"/>
    <s v="Within SLA"/>
    <x v="3"/>
    <n v="0"/>
    <n v="0"/>
    <n v="0"/>
    <n v="0"/>
    <n v="0"/>
    <x v="2"/>
    <n v="19"/>
    <x v="4"/>
  </r>
  <r>
    <s v="TXN000026"/>
    <n v="8639.7999999999993"/>
    <n v="8639.7999999999993"/>
    <s v="SUCCESS"/>
    <s v="SUCCESS"/>
    <n v="1"/>
    <s v="found"/>
    <s v="Not Duplicate"/>
    <s v="match"/>
    <s v="match"/>
    <n v="0"/>
    <d v="2026-03-27T00:00:00"/>
    <n v="3"/>
    <s v="SLA Breached"/>
    <x v="1"/>
    <n v="0"/>
    <n v="0"/>
    <n v="0"/>
    <n v="0"/>
    <n v="1"/>
    <x v="2"/>
    <n v="9.6999999999999993"/>
    <x v="20"/>
  </r>
  <r>
    <s v="TXN000027"/>
    <n v="12712.51"/>
    <n v="12712.51"/>
    <s v="SUCCESS"/>
    <s v="SUCCESS"/>
    <n v="1"/>
    <s v="found"/>
    <s v="Not Duplicate"/>
    <s v="match"/>
    <s v="match"/>
    <n v="0"/>
    <d v="2026-03-28T00:00:00"/>
    <n v="3"/>
    <s v="SLA Breached"/>
    <x v="2"/>
    <n v="0"/>
    <n v="0"/>
    <n v="0"/>
    <n v="0"/>
    <n v="1"/>
    <x v="1"/>
    <n v="15.8"/>
    <x v="21"/>
  </r>
  <r>
    <s v="TXN000028"/>
    <n v="721.38"/>
    <n v="721.38"/>
    <s v="SUCCESS"/>
    <s v="SUCCESS"/>
    <n v="1"/>
    <s v="found"/>
    <s v="Not Duplicate"/>
    <s v="match"/>
    <s v="match"/>
    <n v="0"/>
    <d v="2026-01-14T00:00:00"/>
    <n v="3"/>
    <s v="SLA Breached"/>
    <x v="0"/>
    <n v="0"/>
    <n v="0"/>
    <n v="0"/>
    <n v="0"/>
    <n v="1"/>
    <x v="0"/>
    <n v="53.1"/>
    <x v="22"/>
  </r>
  <r>
    <s v="TXN000029"/>
    <n v="4246.45"/>
    <n v="4246.45"/>
    <s v="SUCCESS"/>
    <s v="SUCCESS"/>
    <n v="1"/>
    <s v="found"/>
    <s v="Not Duplicate"/>
    <s v="match"/>
    <s v="match"/>
    <n v="0"/>
    <d v="2026-01-18T00:00:00"/>
    <n v="2"/>
    <s v="Within SLA"/>
    <x v="2"/>
    <n v="0"/>
    <n v="0"/>
    <n v="0"/>
    <n v="0"/>
    <n v="0"/>
    <x v="0"/>
    <n v="24.7"/>
    <x v="23"/>
  </r>
  <r>
    <s v="TXN000030"/>
    <n v="774.37"/>
    <n v="774.37"/>
    <s v="SUCCESS"/>
    <s v="SUCCESS"/>
    <n v="1"/>
    <s v="found"/>
    <s v="Not Duplicate"/>
    <s v="match"/>
    <s v="match"/>
    <n v="0"/>
    <d v="2026-02-08T00:00:00"/>
    <n v="0"/>
    <s v="Within SLA"/>
    <x v="3"/>
    <n v="0"/>
    <n v="0"/>
    <n v="0"/>
    <n v="0"/>
    <n v="0"/>
    <x v="1"/>
    <n v="27.2"/>
    <x v="24"/>
  </r>
  <r>
    <s v="TXN000031"/>
    <n v="1072.7"/>
    <n v="1072.7"/>
    <s v="SUCCESS"/>
    <s v="SUCCESS"/>
    <n v="1"/>
    <s v="found"/>
    <s v="Not Duplicate"/>
    <s v="match"/>
    <s v="match"/>
    <n v="0"/>
    <d v="2026-01-24T00:00:00"/>
    <n v="3"/>
    <s v="SLA Breached"/>
    <x v="0"/>
    <n v="0"/>
    <n v="0"/>
    <n v="0"/>
    <n v="0"/>
    <n v="1"/>
    <x v="3"/>
    <n v="59.3"/>
    <x v="25"/>
  </r>
  <r>
    <s v="TXN000032"/>
    <n v="95278.94"/>
    <n v="95278.94"/>
    <s v="SUCCESS"/>
    <s v="SUCCESS"/>
    <n v="1"/>
    <s v="found"/>
    <s v="Not Duplicate"/>
    <s v="match"/>
    <s v="match"/>
    <n v="0"/>
    <d v="2026-03-27T00:00:00"/>
    <n v="1"/>
    <s v="Within SLA"/>
    <x v="1"/>
    <n v="0"/>
    <n v="0"/>
    <n v="0"/>
    <n v="0"/>
    <n v="0"/>
    <x v="1"/>
    <n v="15.3"/>
    <x v="9"/>
  </r>
  <r>
    <s v="TXN000033"/>
    <n v="17892.21"/>
    <n v="17892.21"/>
    <s v="SUCCESS"/>
    <s v="SUCCESS"/>
    <n v="1"/>
    <s v="found"/>
    <s v="Not Duplicate"/>
    <s v="match"/>
    <s v="match"/>
    <n v="0"/>
    <d v="2026-02-23T00:00:00"/>
    <n v="2"/>
    <s v="Within SLA"/>
    <x v="0"/>
    <n v="0"/>
    <n v="0"/>
    <n v="0"/>
    <n v="0"/>
    <n v="0"/>
    <x v="1"/>
    <n v="19.3"/>
    <x v="26"/>
  </r>
  <r>
    <s v="TXN000034"/>
    <n v="3050.56"/>
    <n v="3050.56"/>
    <s v="SUCCESS"/>
    <s v="SUCCESS"/>
    <n v="1"/>
    <s v="found"/>
    <s v="Not Duplicate"/>
    <s v="match"/>
    <s v="match"/>
    <n v="0"/>
    <d v="2026-01-31T00:00:00"/>
    <n v="1"/>
    <s v="Within SLA"/>
    <x v="0"/>
    <n v="0"/>
    <n v="0"/>
    <n v="0"/>
    <n v="0"/>
    <n v="0"/>
    <x v="3"/>
    <n v="25.3"/>
    <x v="27"/>
  </r>
  <r>
    <s v="TXN000035"/>
    <n v="4047.69"/>
    <n v="4047.69"/>
    <s v="SUCCESS"/>
    <s v="SUCCESS"/>
    <n v="1"/>
    <s v="found"/>
    <s v="Not Duplicate"/>
    <s v="match"/>
    <s v="match"/>
    <n v="0"/>
    <d v="2026-03-06T00:00:00"/>
    <n v="1"/>
    <s v="Within SLA"/>
    <x v="0"/>
    <n v="0"/>
    <n v="0"/>
    <n v="0"/>
    <n v="0"/>
    <n v="0"/>
    <x v="0"/>
    <n v="13"/>
    <x v="28"/>
  </r>
  <r>
    <s v="TXN000036"/>
    <n v="20265.099999999999"/>
    <n v="20265.099999999999"/>
    <s v="SUCCESS"/>
    <s v="SUCCESS"/>
    <n v="1"/>
    <s v="found"/>
    <s v="Not Duplicate"/>
    <s v="match"/>
    <s v="match"/>
    <n v="0"/>
    <d v="2026-03-23T00:00:00"/>
    <n v="1"/>
    <s v="Within SLA"/>
    <x v="1"/>
    <n v="0"/>
    <n v="0"/>
    <n v="0"/>
    <n v="0"/>
    <n v="0"/>
    <x v="0"/>
    <n v="24.1"/>
    <x v="29"/>
  </r>
  <r>
    <s v="TXN000037"/>
    <n v="1262.2"/>
    <n v="1262.2"/>
    <s v="SUCCESS"/>
    <s v="SUCCESS"/>
    <n v="1"/>
    <s v="found"/>
    <s v="Not Duplicate"/>
    <s v="match"/>
    <s v="match"/>
    <n v="0"/>
    <d v="2026-03-21T00:00:00"/>
    <n v="5"/>
    <s v="SLA Breached"/>
    <x v="0"/>
    <n v="0"/>
    <n v="0"/>
    <n v="0"/>
    <n v="0"/>
    <n v="1"/>
    <x v="3"/>
    <n v="18.8"/>
    <x v="30"/>
  </r>
  <r>
    <s v="TXN000038"/>
    <n v="522.27"/>
    <n v="522.27"/>
    <s v="SUCCESS"/>
    <s v="SUCCESS"/>
    <n v="1"/>
    <s v="found"/>
    <s v="Not Duplicate"/>
    <s v="match"/>
    <s v="match"/>
    <n v="0"/>
    <d v="2026-03-19T00:00:00"/>
    <n v="1"/>
    <s v="Within SLA"/>
    <x v="0"/>
    <n v="0"/>
    <n v="0"/>
    <n v="0"/>
    <n v="0"/>
    <n v="0"/>
    <x v="0"/>
    <n v="9.1"/>
    <x v="31"/>
  </r>
  <r>
    <s v="TXN000039"/>
    <n v="1260.8900000000001"/>
    <n v="1260.8900000000001"/>
    <s v="FAILED"/>
    <s v="FAILED"/>
    <n v="1"/>
    <s v="found"/>
    <s v="Not Duplicate"/>
    <s v="match"/>
    <s v="match"/>
    <n v="0"/>
    <d v="2026-02-21T00:00:00"/>
    <n v="2"/>
    <s v="Within SLA"/>
    <x v="0"/>
    <n v="0"/>
    <n v="0"/>
    <n v="0"/>
    <n v="0"/>
    <n v="0"/>
    <x v="2"/>
    <n v="20.5"/>
    <x v="10"/>
  </r>
  <r>
    <s v="TXN000040"/>
    <n v="9813.73"/>
    <n v="9813.73"/>
    <s v="SUCCESS"/>
    <s v="SUCCESS"/>
    <n v="1"/>
    <s v="found"/>
    <s v="Not Duplicate"/>
    <s v="match"/>
    <s v="match"/>
    <n v="0"/>
    <d v="2026-03-02T00:00:00"/>
    <n v="1"/>
    <s v="Within SLA"/>
    <x v="0"/>
    <n v="0"/>
    <n v="0"/>
    <n v="0"/>
    <n v="0"/>
    <n v="0"/>
    <x v="0"/>
    <n v="40"/>
    <x v="32"/>
  </r>
  <r>
    <s v="TXN000041"/>
    <n v="578.21"/>
    <n v="578.21"/>
    <s v="SUCCESS"/>
    <s v="SUCCESS"/>
    <n v="1"/>
    <s v="found"/>
    <s v="Not Duplicate"/>
    <s v="match"/>
    <s v="match"/>
    <n v="0"/>
    <d v="2026-03-10T00:00:00"/>
    <n v="3"/>
    <s v="SLA Breached"/>
    <x v="0"/>
    <n v="0"/>
    <n v="0"/>
    <n v="0"/>
    <n v="0"/>
    <n v="1"/>
    <x v="0"/>
    <n v="16.5"/>
    <x v="33"/>
  </r>
  <r>
    <s v="TXN000042"/>
    <n v="47272.45"/>
    <n v="47272.45"/>
    <s v="SUCCESS"/>
    <s v="SUCCESS"/>
    <n v="1"/>
    <s v="found"/>
    <s v="Not Duplicate"/>
    <s v="match"/>
    <s v="match"/>
    <n v="0"/>
    <d v="2026-01-19T00:00:00"/>
    <n v="0"/>
    <s v="Within SLA"/>
    <x v="1"/>
    <n v="0"/>
    <n v="0"/>
    <n v="0"/>
    <n v="0"/>
    <n v="0"/>
    <x v="2"/>
    <n v="75.7"/>
    <x v="34"/>
  </r>
  <r>
    <s v="TXN000043"/>
    <n v="4784.5600000000004"/>
    <n v="4784.5600000000004"/>
    <s v="SUCCESS"/>
    <s v="SUCCESS"/>
    <n v="1"/>
    <s v="found"/>
    <s v="Not Duplicate"/>
    <s v="match"/>
    <s v="match"/>
    <n v="0"/>
    <d v="2026-02-06T00:00:00"/>
    <n v="5"/>
    <s v="SLA Breached"/>
    <x v="0"/>
    <n v="0"/>
    <n v="0"/>
    <n v="0"/>
    <n v="0"/>
    <n v="1"/>
    <x v="0"/>
    <n v="34.799999999999997"/>
    <x v="35"/>
  </r>
  <r>
    <s v="TXN000044"/>
    <n v="18501.599999999999"/>
    <n v="18501.599999999999"/>
    <s v="SUCCESS"/>
    <s v="SUCCESS"/>
    <n v="1"/>
    <s v="found"/>
    <s v="Not Duplicate"/>
    <s v="match"/>
    <s v="match"/>
    <n v="0"/>
    <d v="2026-04-01T00:00:00"/>
    <n v="3"/>
    <s v="SLA Breached"/>
    <x v="2"/>
    <n v="0"/>
    <n v="0"/>
    <n v="0"/>
    <n v="0"/>
    <n v="1"/>
    <x v="0"/>
    <n v="40.9"/>
    <x v="36"/>
  </r>
  <r>
    <s v="TXN000045"/>
    <n v="2977.11"/>
    <n v="2977.11"/>
    <s v="SUCCESS"/>
    <s v="SUCCESS"/>
    <n v="1"/>
    <s v="found"/>
    <s v="Not Duplicate"/>
    <s v="match"/>
    <s v="match"/>
    <n v="0"/>
    <d v="2026-02-22T00:00:00"/>
    <n v="1"/>
    <s v="Within SLA"/>
    <x v="0"/>
    <n v="0"/>
    <n v="0"/>
    <n v="0"/>
    <n v="0"/>
    <n v="0"/>
    <x v="0"/>
    <n v="60"/>
    <x v="26"/>
  </r>
  <r>
    <s v="TXN000046"/>
    <n v="22054.39"/>
    <n v="22054.39"/>
    <s v="SUCCESS"/>
    <s v="SUCCESS"/>
    <n v="1"/>
    <s v="found"/>
    <s v="Not Duplicate"/>
    <s v="match"/>
    <s v="match"/>
    <n v="0"/>
    <d v="2026-01-13T00:00:00"/>
    <n v="2"/>
    <s v="Within SLA"/>
    <x v="2"/>
    <n v="0"/>
    <n v="0"/>
    <n v="0"/>
    <n v="0"/>
    <n v="0"/>
    <x v="1"/>
    <n v="52.7"/>
    <x v="22"/>
  </r>
  <r>
    <s v="TXN000047"/>
    <n v="10417.67"/>
    <n v="10417.67"/>
    <s v="SUCCESS"/>
    <s v="SUCCESS"/>
    <n v="1"/>
    <s v="found"/>
    <s v="Not Duplicate"/>
    <s v="match"/>
    <s v="match"/>
    <n v="0"/>
    <d v="2026-03-04T00:00:00"/>
    <n v="3"/>
    <s v="SLA Breached"/>
    <x v="3"/>
    <n v="0"/>
    <n v="0"/>
    <n v="0"/>
    <n v="0"/>
    <n v="1"/>
    <x v="1"/>
    <n v="47.6"/>
    <x v="32"/>
  </r>
  <r>
    <s v="TXN000048"/>
    <n v="7409.19"/>
    <n v="7409.19"/>
    <s v="SUCCESS"/>
    <s v="SUCCESS"/>
    <n v="1"/>
    <s v="found"/>
    <s v="Not Duplicate"/>
    <s v="match"/>
    <s v="match"/>
    <n v="0"/>
    <d v="2026-02-16T00:00:00"/>
    <n v="1"/>
    <s v="Within SLA"/>
    <x v="0"/>
    <n v="0"/>
    <n v="0"/>
    <n v="0"/>
    <n v="0"/>
    <n v="0"/>
    <x v="2"/>
    <n v="29.5"/>
    <x v="37"/>
  </r>
  <r>
    <s v="TXN000049"/>
    <n v="7139.2"/>
    <n v="7139.2"/>
    <s v="SUCCESS"/>
    <s v="SUCCESS"/>
    <n v="1"/>
    <s v="found"/>
    <s v="Not Duplicate"/>
    <s v="match"/>
    <s v="match"/>
    <n v="0"/>
    <d v="2026-01-17T00:00:00"/>
    <n v="1"/>
    <s v="Within SLA"/>
    <x v="0"/>
    <n v="0"/>
    <n v="0"/>
    <n v="0"/>
    <n v="0"/>
    <n v="0"/>
    <x v="0"/>
    <n v="34.700000000000003"/>
    <x v="23"/>
  </r>
  <r>
    <s v="TXN000050"/>
    <n v="4812.87"/>
    <n v="4812.87"/>
    <s v="SUCCESS"/>
    <s v="SUCCESS"/>
    <n v="1"/>
    <s v="found"/>
    <s v="Not Duplicate"/>
    <s v="match"/>
    <s v="match"/>
    <n v="0"/>
    <d v="2026-03-04T00:00:00"/>
    <n v="3"/>
    <s v="SLA Breached"/>
    <x v="2"/>
    <n v="0"/>
    <n v="0"/>
    <n v="0"/>
    <n v="0"/>
    <n v="1"/>
    <x v="0"/>
    <n v="63.8"/>
    <x v="32"/>
  </r>
  <r>
    <s v="TXN000051"/>
    <n v="5385.44"/>
    <n v="5385.44"/>
    <s v="SUCCESS"/>
    <s v="SUCCESS"/>
    <n v="1"/>
    <s v="found"/>
    <s v="Not Duplicate"/>
    <s v="match"/>
    <s v="match"/>
    <n v="0"/>
    <d v="2026-01-11T00:00:00"/>
    <n v="3"/>
    <s v="SLA Breached"/>
    <x v="4"/>
    <n v="0"/>
    <n v="0"/>
    <n v="0"/>
    <n v="0"/>
    <n v="1"/>
    <x v="0"/>
    <n v="14"/>
    <x v="8"/>
  </r>
  <r>
    <s v="TXN000052"/>
    <n v="1720.22"/>
    <n v="1720.22"/>
    <s v="SUCCESS"/>
    <s v="SUCCESS"/>
    <n v="1"/>
    <s v="found"/>
    <s v="Not Duplicate"/>
    <s v="match"/>
    <s v="match"/>
    <n v="0"/>
    <d v="2026-02-15T00:00:00"/>
    <n v="2"/>
    <s v="Within SLA"/>
    <x v="1"/>
    <n v="0"/>
    <n v="0"/>
    <n v="0"/>
    <n v="0"/>
    <n v="0"/>
    <x v="2"/>
    <n v="11.9"/>
    <x v="38"/>
  </r>
  <r>
    <s v="TXN000053"/>
    <n v="3900.67"/>
    <n v="3900.67"/>
    <s v="SUCCESS"/>
    <s v="SUCCESS"/>
    <n v="1"/>
    <s v="found"/>
    <s v="Not Duplicate"/>
    <s v="match"/>
    <s v="match"/>
    <n v="0"/>
    <d v="2026-01-08T00:00:00"/>
    <n v="2"/>
    <s v="Within SLA"/>
    <x v="2"/>
    <n v="0"/>
    <n v="0"/>
    <n v="0"/>
    <n v="0"/>
    <n v="0"/>
    <x v="1"/>
    <n v="35.1"/>
    <x v="18"/>
  </r>
  <r>
    <s v="TXN000054"/>
    <n v="58003.66"/>
    <n v="58003.66"/>
    <s v="SUCCESS"/>
    <s v="SUCCESS"/>
    <n v="1"/>
    <s v="found"/>
    <s v="Not Duplicate"/>
    <s v="match"/>
    <s v="match"/>
    <n v="0"/>
    <d v="2026-03-03T00:00:00"/>
    <n v="2"/>
    <s v="Within SLA"/>
    <x v="0"/>
    <n v="0"/>
    <n v="0"/>
    <n v="0"/>
    <n v="0"/>
    <n v="0"/>
    <x v="1"/>
    <n v="19.399999999999999"/>
    <x v="32"/>
  </r>
  <r>
    <s v="TXN000055"/>
    <n v="4595.38"/>
    <n v="4595.38"/>
    <s v="SUCCESS"/>
    <s v="SUCCESS"/>
    <n v="1"/>
    <s v="found"/>
    <s v="Not Duplicate"/>
    <s v="match"/>
    <s v="match"/>
    <n v="0"/>
    <d v="2026-03-11T00:00:00"/>
    <n v="3"/>
    <s v="SLA Breached"/>
    <x v="1"/>
    <n v="0"/>
    <n v="0"/>
    <n v="0"/>
    <n v="0"/>
    <n v="1"/>
    <x v="3"/>
    <n v="29.5"/>
    <x v="16"/>
  </r>
  <r>
    <s v="TXN000056"/>
    <n v="513.88"/>
    <n v="513.88"/>
    <s v="SUCCESS"/>
    <s v="SUCCESS"/>
    <n v="1"/>
    <s v="found"/>
    <s v="Not Duplicate"/>
    <s v="match"/>
    <s v="match"/>
    <n v="0"/>
    <d v="2026-01-29T00:00:00"/>
    <n v="1"/>
    <s v="Within SLA"/>
    <x v="1"/>
    <n v="0"/>
    <n v="0"/>
    <n v="0"/>
    <n v="0"/>
    <n v="0"/>
    <x v="2"/>
    <n v="46.5"/>
    <x v="7"/>
  </r>
  <r>
    <s v="TXN000057"/>
    <n v="4854.55"/>
    <n v="4854.55"/>
    <s v="SUCCESS"/>
    <s v="SUCCESS"/>
    <n v="1"/>
    <s v="found"/>
    <s v="Not Duplicate"/>
    <s v="match"/>
    <s v="match"/>
    <n v="0"/>
    <d v="2026-02-24T00:00:00"/>
    <n v="1"/>
    <s v="Within SLA"/>
    <x v="2"/>
    <n v="0"/>
    <n v="0"/>
    <n v="0"/>
    <n v="0"/>
    <n v="0"/>
    <x v="0"/>
    <n v="6.6"/>
    <x v="39"/>
  </r>
  <r>
    <s v="TXN000058"/>
    <n v="3906.33"/>
    <n v="3906.33"/>
    <s v="SUCCESS"/>
    <s v="SUCCESS"/>
    <n v="1"/>
    <s v="found"/>
    <s v="Not Duplicate"/>
    <s v="match"/>
    <s v="match"/>
    <n v="0"/>
    <d v="2026-02-25T00:00:00"/>
    <n v="1"/>
    <s v="Within SLA"/>
    <x v="2"/>
    <n v="0"/>
    <n v="0"/>
    <n v="0"/>
    <n v="0"/>
    <n v="0"/>
    <x v="2"/>
    <n v="9.8000000000000007"/>
    <x v="40"/>
  </r>
  <r>
    <s v="TXN000059"/>
    <n v="3670.99"/>
    <n v="3670.99"/>
    <s v="SUCCESS"/>
    <s v="SUCCESS"/>
    <n v="1"/>
    <s v="found"/>
    <s v="Not Duplicate"/>
    <s v="match"/>
    <s v="match"/>
    <n v="0"/>
    <d v="2026-02-14T00:00:00"/>
    <n v="3"/>
    <s v="SLA Breached"/>
    <x v="0"/>
    <n v="0"/>
    <n v="0"/>
    <n v="0"/>
    <n v="0"/>
    <n v="1"/>
    <x v="1"/>
    <n v="32.1"/>
    <x v="41"/>
  </r>
  <r>
    <s v="TXN000060"/>
    <n v="19572.48"/>
    <n v="19572.48"/>
    <s v="SUCCESS"/>
    <s v="FAILED"/>
    <n v="1"/>
    <s v="found"/>
    <s v="Not Duplicate"/>
    <s v="match"/>
    <s v="mismatch"/>
    <n v="0"/>
    <d v="2026-03-26T00:00:00"/>
    <n v="1"/>
    <s v="Within SLA"/>
    <x v="3"/>
    <n v="0"/>
    <n v="0"/>
    <n v="0"/>
    <n v="1"/>
    <n v="0"/>
    <x v="1"/>
    <n v="18.100000000000001"/>
    <x v="21"/>
  </r>
  <r>
    <s v="TXN000061"/>
    <n v="19165.900000000001"/>
    <n v="19165.900000000001"/>
    <s v="SUCCESS"/>
    <s v="SUCCESS"/>
    <n v="1"/>
    <s v="found"/>
    <s v="Not Duplicate"/>
    <s v="match"/>
    <s v="match"/>
    <n v="0"/>
    <d v="2026-01-24T00:00:00"/>
    <n v="3"/>
    <s v="SLA Breached"/>
    <x v="2"/>
    <n v="0"/>
    <n v="0"/>
    <n v="0"/>
    <n v="0"/>
    <n v="1"/>
    <x v="0"/>
    <n v="32.4"/>
    <x v="25"/>
  </r>
  <r>
    <s v="TXN000062"/>
    <n v="2420.56"/>
    <n v="2420.56"/>
    <s v="SUCCESS"/>
    <s v="SUCCESS"/>
    <n v="1"/>
    <s v="found"/>
    <s v="Not Duplicate"/>
    <s v="match"/>
    <s v="match"/>
    <n v="0"/>
    <d v="2026-01-26T00:00:00"/>
    <n v="3"/>
    <s v="SLA Breached"/>
    <x v="0"/>
    <n v="0"/>
    <n v="0"/>
    <n v="0"/>
    <n v="0"/>
    <n v="1"/>
    <x v="2"/>
    <n v="94.2"/>
    <x v="42"/>
  </r>
  <r>
    <s v="TXN000063"/>
    <n v="1804.26"/>
    <n v="1804.26"/>
    <s v="SUCCESS"/>
    <s v="SUCCESS"/>
    <n v="1"/>
    <s v="found"/>
    <s v="Not Duplicate"/>
    <s v="match"/>
    <s v="match"/>
    <n v="0"/>
    <d v="2026-01-22T00:00:00"/>
    <n v="3"/>
    <s v="SLA Breached"/>
    <x v="1"/>
    <n v="0"/>
    <n v="0"/>
    <n v="0"/>
    <n v="0"/>
    <n v="1"/>
    <x v="0"/>
    <n v="24"/>
    <x v="34"/>
  </r>
  <r>
    <s v="TXN000064"/>
    <n v="11139.79"/>
    <n v="11139.79"/>
    <s v="SUCCESS"/>
    <s v="SUCCESS"/>
    <n v="1"/>
    <s v="found"/>
    <s v="Not Duplicate"/>
    <s v="match"/>
    <s v="match"/>
    <n v="0"/>
    <d v="2026-02-11T00:00:00"/>
    <n v="2"/>
    <s v="Within SLA"/>
    <x v="3"/>
    <n v="0"/>
    <n v="0"/>
    <n v="0"/>
    <n v="0"/>
    <n v="0"/>
    <x v="0"/>
    <n v="56.3"/>
    <x v="43"/>
  </r>
  <r>
    <s v="TXN000065"/>
    <n v="951.26"/>
    <n v="951.26"/>
    <s v="SUCCESS"/>
    <s v="SUCCESS"/>
    <n v="1"/>
    <s v="found"/>
    <s v="Not Duplicate"/>
    <s v="match"/>
    <s v="match"/>
    <n v="0"/>
    <d v="2026-01-23T00:00:00"/>
    <n v="0"/>
    <s v="Within SLA"/>
    <x v="1"/>
    <n v="0"/>
    <n v="0"/>
    <n v="0"/>
    <n v="0"/>
    <n v="0"/>
    <x v="2"/>
    <n v="30.3"/>
    <x v="42"/>
  </r>
  <r>
    <s v="TXN000066"/>
    <n v="15978.4"/>
    <n v="15978.4"/>
    <s v="SUCCESS"/>
    <s v="SUCCESS"/>
    <n v="1"/>
    <s v="found"/>
    <s v="Not Duplicate"/>
    <s v="match"/>
    <s v="match"/>
    <n v="0"/>
    <d v="2026-01-17T00:00:00"/>
    <n v="3"/>
    <s v="SLA Breached"/>
    <x v="3"/>
    <n v="0"/>
    <n v="0"/>
    <n v="0"/>
    <n v="0"/>
    <n v="1"/>
    <x v="0"/>
    <n v="9.4"/>
    <x v="44"/>
  </r>
  <r>
    <s v="TXN000067"/>
    <n v="4562.7"/>
    <n v="4562.7"/>
    <s v="SUCCESS"/>
    <s v="SUCCESS"/>
    <n v="1"/>
    <s v="found"/>
    <s v="Not Duplicate"/>
    <s v="match"/>
    <s v="match"/>
    <n v="0"/>
    <d v="2026-01-19T00:00:00"/>
    <n v="1"/>
    <s v="Within SLA"/>
    <x v="2"/>
    <n v="0"/>
    <n v="0"/>
    <n v="0"/>
    <n v="0"/>
    <n v="0"/>
    <x v="2"/>
    <n v="7.6"/>
    <x v="45"/>
  </r>
  <r>
    <s v="TXN000068"/>
    <n v="5406.25"/>
    <n v="5406.25"/>
    <s v="SUCCESS"/>
    <s v="SUCCESS"/>
    <n v="1"/>
    <s v="found"/>
    <s v="Not Duplicate"/>
    <s v="match"/>
    <s v="match"/>
    <n v="0"/>
    <d v="2026-02-25T00:00:00"/>
    <n v="1"/>
    <s v="Within SLA"/>
    <x v="1"/>
    <n v="0"/>
    <n v="0"/>
    <n v="0"/>
    <n v="0"/>
    <n v="0"/>
    <x v="1"/>
    <n v="19"/>
    <x v="40"/>
  </r>
  <r>
    <s v="TXN000069"/>
    <n v="10409.82"/>
    <n v="10409.82"/>
    <s v="SUCCESS"/>
    <s v="SUCCESS"/>
    <n v="1"/>
    <s v="found"/>
    <s v="Not Duplicate"/>
    <s v="match"/>
    <s v="match"/>
    <n v="0"/>
    <d v="2026-01-31T00:00:00"/>
    <n v="0"/>
    <s v="Within SLA"/>
    <x v="2"/>
    <n v="0"/>
    <n v="0"/>
    <n v="0"/>
    <n v="0"/>
    <n v="0"/>
    <x v="1"/>
    <n v="22.8"/>
    <x v="46"/>
  </r>
  <r>
    <s v="TXN000070"/>
    <n v="3243.39"/>
    <n v="3243.39"/>
    <s v="SUCCESS"/>
    <s v="SUCCESS"/>
    <n v="1"/>
    <s v="found"/>
    <s v="Not Duplicate"/>
    <s v="match"/>
    <s v="match"/>
    <n v="0"/>
    <d v="2026-03-19T00:00:00"/>
    <n v="1"/>
    <s v="Within SLA"/>
    <x v="0"/>
    <n v="0"/>
    <n v="0"/>
    <n v="0"/>
    <n v="0"/>
    <n v="0"/>
    <x v="3"/>
    <n v="28.7"/>
    <x v="31"/>
  </r>
  <r>
    <s v="TXN000071"/>
    <n v="1594.6"/>
    <n v="1594.6"/>
    <s v="SUCCESS"/>
    <s v="SUCCESS"/>
    <n v="1"/>
    <s v="found"/>
    <s v="Not Duplicate"/>
    <s v="match"/>
    <s v="match"/>
    <n v="0"/>
    <d v="2026-03-14T00:00:00"/>
    <n v="2"/>
    <s v="Within SLA"/>
    <x v="0"/>
    <n v="0"/>
    <n v="0"/>
    <n v="0"/>
    <n v="0"/>
    <n v="0"/>
    <x v="0"/>
    <n v="26.7"/>
    <x v="47"/>
  </r>
  <r>
    <s v="TXN000072"/>
    <n v="3128.58"/>
    <n v="3128.58"/>
    <s v="SUCCESS"/>
    <s v="SUCCESS"/>
    <n v="1"/>
    <s v="found"/>
    <s v="Not Duplicate"/>
    <s v="match"/>
    <s v="match"/>
    <n v="0"/>
    <d v="2026-02-27T00:00:00"/>
    <n v="1"/>
    <s v="Within SLA"/>
    <x v="3"/>
    <n v="0"/>
    <n v="0"/>
    <n v="0"/>
    <n v="0"/>
    <n v="0"/>
    <x v="3"/>
    <n v="83.9"/>
    <x v="4"/>
  </r>
  <r>
    <s v="TXN000073"/>
    <n v="2063.0500000000002"/>
    <n v="2063.0500000000002"/>
    <s v="SUCCESS"/>
    <s v="SUCCESS"/>
    <n v="1"/>
    <s v="found"/>
    <s v="Not Duplicate"/>
    <s v="match"/>
    <s v="match"/>
    <n v="0"/>
    <d v="2026-02-16T00:00:00"/>
    <n v="2"/>
    <s v="Within SLA"/>
    <x v="0"/>
    <n v="0"/>
    <n v="0"/>
    <n v="0"/>
    <n v="0"/>
    <n v="0"/>
    <x v="3"/>
    <n v="30.9"/>
    <x v="48"/>
  </r>
  <r>
    <s v="TXN000074"/>
    <n v="4093.8"/>
    <n v="4093.8"/>
    <s v="SUCCESS"/>
    <s v="SUCCESS"/>
    <n v="1"/>
    <s v="found"/>
    <s v="Not Duplicate"/>
    <s v="match"/>
    <s v="match"/>
    <n v="0"/>
    <d v="2026-01-04T00:00:00"/>
    <n v="2"/>
    <s v="Within SLA"/>
    <x v="1"/>
    <n v="0"/>
    <n v="0"/>
    <n v="0"/>
    <n v="0"/>
    <n v="0"/>
    <x v="0"/>
    <n v="26.7"/>
    <x v="49"/>
  </r>
  <r>
    <s v="TXN000075"/>
    <n v="2628.58"/>
    <n v="2628.58"/>
    <s v="SUCCESS"/>
    <s v="SUCCESS"/>
    <n v="1"/>
    <s v="found"/>
    <s v="Not Duplicate"/>
    <s v="match"/>
    <s v="match"/>
    <n v="0"/>
    <d v="2026-01-06T00:00:00"/>
    <n v="1"/>
    <s v="Within SLA"/>
    <x v="2"/>
    <n v="0"/>
    <n v="0"/>
    <n v="0"/>
    <n v="0"/>
    <n v="0"/>
    <x v="1"/>
    <n v="26.3"/>
    <x v="11"/>
  </r>
  <r>
    <s v="TXN000076"/>
    <n v="4420.5200000000004"/>
    <n v="4420.5200000000004"/>
    <s v="SUCCESS"/>
    <s v="SUCCESS"/>
    <n v="1"/>
    <s v="found"/>
    <s v="Not Duplicate"/>
    <s v="match"/>
    <s v="match"/>
    <n v="0"/>
    <d v="2026-03-24T00:00:00"/>
    <n v="1"/>
    <s v="Within SLA"/>
    <x v="3"/>
    <n v="0"/>
    <n v="0"/>
    <n v="0"/>
    <n v="0"/>
    <n v="0"/>
    <x v="1"/>
    <n v="22.9"/>
    <x v="50"/>
  </r>
  <r>
    <s v="TXN000077"/>
    <n v="2297.1"/>
    <n v="2297.1"/>
    <s v="SUCCESS"/>
    <s v="SUCCESS"/>
    <n v="1"/>
    <s v="found"/>
    <s v="Not Duplicate"/>
    <s v="match"/>
    <s v="match"/>
    <n v="0"/>
    <d v="2026-01-23T00:00:00"/>
    <n v="1"/>
    <s v="Within SLA"/>
    <x v="0"/>
    <n v="0"/>
    <n v="0"/>
    <n v="0"/>
    <n v="0"/>
    <n v="0"/>
    <x v="3"/>
    <n v="34.200000000000003"/>
    <x v="51"/>
  </r>
  <r>
    <s v="TXN000078"/>
    <n v="3213.59"/>
    <n v="3213.59"/>
    <s v="SUCCESS"/>
    <s v="SUCCESS"/>
    <n v="1"/>
    <s v="found"/>
    <s v="Not Duplicate"/>
    <s v="match"/>
    <s v="match"/>
    <n v="0"/>
    <d v="2026-03-07T00:00:00"/>
    <n v="0"/>
    <s v="Within SLA"/>
    <x v="0"/>
    <n v="0"/>
    <n v="0"/>
    <n v="0"/>
    <n v="0"/>
    <n v="0"/>
    <x v="3"/>
    <n v="10.4"/>
    <x v="33"/>
  </r>
  <r>
    <s v="TXN000079"/>
    <n v="3464.28"/>
    <n v="3464.28"/>
    <s v="SUCCESS"/>
    <s v="SUCCESS"/>
    <n v="1"/>
    <s v="found"/>
    <s v="Not Duplicate"/>
    <s v="match"/>
    <s v="match"/>
    <n v="0"/>
    <d v="2026-02-22T00:00:00"/>
    <n v="0"/>
    <s v="Within SLA"/>
    <x v="0"/>
    <n v="0"/>
    <n v="0"/>
    <n v="0"/>
    <n v="0"/>
    <n v="0"/>
    <x v="2"/>
    <n v="31.1"/>
    <x v="13"/>
  </r>
  <r>
    <s v="TXN000080"/>
    <n v="6555.28"/>
    <n v="6555.28"/>
    <s v="SUCCESS"/>
    <s v="SUCCESS"/>
    <n v="1"/>
    <s v="found"/>
    <s v="Not Duplicate"/>
    <s v="match"/>
    <s v="match"/>
    <n v="0"/>
    <d v="2026-02-25T00:00:00"/>
    <n v="2"/>
    <s v="Within SLA"/>
    <x v="0"/>
    <n v="0"/>
    <n v="0"/>
    <n v="0"/>
    <n v="0"/>
    <n v="0"/>
    <x v="0"/>
    <n v="48.9"/>
    <x v="39"/>
  </r>
  <r>
    <s v="TXN000081"/>
    <n v="1926.11"/>
    <n v="1926.11"/>
    <s v="SUCCESS"/>
    <s v="SUCCESS"/>
    <n v="1"/>
    <s v="found"/>
    <s v="Not Duplicate"/>
    <s v="match"/>
    <s v="match"/>
    <n v="0"/>
    <d v="2026-03-29T00:00:00"/>
    <n v="1"/>
    <s v="Within SLA"/>
    <x v="3"/>
    <n v="0"/>
    <n v="0"/>
    <n v="0"/>
    <n v="0"/>
    <n v="0"/>
    <x v="0"/>
    <n v="23.4"/>
    <x v="52"/>
  </r>
  <r>
    <s v="TXN000082"/>
    <n v="28811.71"/>
    <n v="28811.71"/>
    <s v="FAILED"/>
    <s v="FAILED"/>
    <n v="1"/>
    <s v="found"/>
    <s v="Not Duplicate"/>
    <s v="match"/>
    <s v="match"/>
    <n v="0"/>
    <d v="2026-03-15T00:00:00"/>
    <n v="1"/>
    <s v="Within SLA"/>
    <x v="1"/>
    <n v="0"/>
    <n v="0"/>
    <n v="0"/>
    <n v="0"/>
    <n v="0"/>
    <x v="1"/>
    <n v="36"/>
    <x v="53"/>
  </r>
  <r>
    <s v="TXN000083"/>
    <n v="4263.25"/>
    <n v="5115.8999999999996"/>
    <s v="SUCCESS"/>
    <s v="SUCCESS"/>
    <n v="1"/>
    <s v="found"/>
    <s v="Not Duplicate"/>
    <s v="mismatch"/>
    <s v="match"/>
    <n v="852.64999999999964"/>
    <d v="2026-03-20T00:00:00"/>
    <n v="0"/>
    <s v="Within SLA"/>
    <x v="0"/>
    <n v="0"/>
    <n v="0"/>
    <n v="1"/>
    <n v="0"/>
    <n v="0"/>
    <x v="0"/>
    <n v="32.799999999999997"/>
    <x v="17"/>
  </r>
  <r>
    <s v="TXN000084"/>
    <n v="11730.67"/>
    <n v="11730.67"/>
    <s v="SUCCESS"/>
    <s v="SUCCESS"/>
    <n v="1"/>
    <s v="found"/>
    <s v="Not Duplicate"/>
    <s v="match"/>
    <s v="match"/>
    <n v="0"/>
    <d v="2026-02-09T00:00:00"/>
    <n v="0"/>
    <s v="Within SLA"/>
    <x v="2"/>
    <n v="0"/>
    <n v="0"/>
    <n v="0"/>
    <n v="0"/>
    <n v="0"/>
    <x v="0"/>
    <n v="18.5"/>
    <x v="43"/>
  </r>
  <r>
    <s v="TXN000085"/>
    <n v="6607.83"/>
    <n v="6607.83"/>
    <s v="SUCCESS"/>
    <s v="SUCCESS"/>
    <n v="1"/>
    <s v="found"/>
    <s v="Not Duplicate"/>
    <s v="match"/>
    <s v="match"/>
    <n v="0"/>
    <d v="2026-03-15T00:00:00"/>
    <n v="0"/>
    <s v="Within SLA"/>
    <x v="1"/>
    <n v="0"/>
    <n v="0"/>
    <n v="0"/>
    <n v="0"/>
    <n v="0"/>
    <x v="3"/>
    <n v="50.3"/>
    <x v="54"/>
  </r>
  <r>
    <s v="TXN000086"/>
    <n v="1125.54"/>
    <n v="1125.54"/>
    <s v="SUCCESS"/>
    <s v="SUCCESS"/>
    <n v="1"/>
    <s v="found"/>
    <s v="Not Duplicate"/>
    <s v="match"/>
    <s v="match"/>
    <n v="0"/>
    <d v="2026-01-13T00:00:00"/>
    <n v="0"/>
    <s v="Within SLA"/>
    <x v="0"/>
    <n v="0"/>
    <n v="0"/>
    <n v="0"/>
    <n v="0"/>
    <n v="0"/>
    <x v="3"/>
    <n v="40.6"/>
    <x v="3"/>
  </r>
  <r>
    <s v="TXN000087"/>
    <n v="2061.7800000000002"/>
    <n v="2061.7800000000002"/>
    <s v="SUCCESS"/>
    <s v="SUCCESS"/>
    <n v="1"/>
    <s v="found"/>
    <s v="Not Duplicate"/>
    <s v="match"/>
    <s v="match"/>
    <n v="0"/>
    <d v="2026-03-23T00:00:00"/>
    <n v="1"/>
    <s v="Within SLA"/>
    <x v="3"/>
    <n v="0"/>
    <n v="0"/>
    <n v="0"/>
    <n v="0"/>
    <n v="0"/>
    <x v="0"/>
    <n v="63"/>
    <x v="29"/>
  </r>
  <r>
    <s v="TXN000088"/>
    <n v="4316.3999999999996"/>
    <n v="4316.3999999999996"/>
    <s v="SUCCESS"/>
    <s v="SUCCESS"/>
    <n v="1"/>
    <s v="found"/>
    <s v="Not Duplicate"/>
    <s v="match"/>
    <s v="match"/>
    <n v="0"/>
    <d v="2026-02-13T00:00:00"/>
    <n v="3"/>
    <s v="SLA Breached"/>
    <x v="3"/>
    <n v="0"/>
    <n v="0"/>
    <n v="0"/>
    <n v="0"/>
    <n v="1"/>
    <x v="2"/>
    <n v="25.8"/>
    <x v="55"/>
  </r>
  <r>
    <s v="TXN000089"/>
    <n v="13374.25"/>
    <n v="13374.25"/>
    <s v="SUCCESS"/>
    <s v="SUCCESS"/>
    <n v="1"/>
    <s v="found"/>
    <s v="Not Duplicate"/>
    <s v="match"/>
    <s v="match"/>
    <n v="0"/>
    <d v="2026-02-22T00:00:00"/>
    <n v="1"/>
    <s v="Within SLA"/>
    <x v="0"/>
    <n v="0"/>
    <n v="0"/>
    <n v="0"/>
    <n v="0"/>
    <n v="0"/>
    <x v="1"/>
    <n v="79.5"/>
    <x v="26"/>
  </r>
  <r>
    <s v="TXN000090"/>
    <n v="5556.96"/>
    <n v="5556.96"/>
    <s v="FAILED"/>
    <s v="FAILED"/>
    <n v="1"/>
    <s v="found"/>
    <s v="Not Duplicate"/>
    <s v="match"/>
    <s v="match"/>
    <n v="0"/>
    <d v="2026-02-24T00:00:00"/>
    <n v="2"/>
    <s v="Within SLA"/>
    <x v="0"/>
    <n v="0"/>
    <n v="0"/>
    <n v="0"/>
    <n v="0"/>
    <n v="0"/>
    <x v="2"/>
    <n v="5.8"/>
    <x v="13"/>
  </r>
  <r>
    <s v="TXN000091"/>
    <n v="1362.32"/>
    <n v="1362.32"/>
    <s v="SUCCESS"/>
    <s v="SUCCESS"/>
    <n v="1"/>
    <s v="found"/>
    <s v="Not Duplicate"/>
    <s v="match"/>
    <s v="match"/>
    <n v="0"/>
    <d v="2026-03-04T00:00:00"/>
    <n v="1"/>
    <s v="Within SLA"/>
    <x v="0"/>
    <n v="0"/>
    <n v="0"/>
    <n v="0"/>
    <n v="0"/>
    <n v="0"/>
    <x v="0"/>
    <n v="63.1"/>
    <x v="56"/>
  </r>
  <r>
    <s v="TXN000092"/>
    <n v="1438.21"/>
    <n v="1438.21"/>
    <s v="SUCCESS"/>
    <s v="SUCCESS"/>
    <n v="1"/>
    <s v="found"/>
    <s v="Not Duplicate"/>
    <s v="match"/>
    <s v="match"/>
    <n v="0"/>
    <d v="2026-02-12T00:00:00"/>
    <n v="2"/>
    <s v="Within SLA"/>
    <x v="0"/>
    <n v="0"/>
    <n v="0"/>
    <n v="0"/>
    <n v="0"/>
    <n v="0"/>
    <x v="0"/>
    <n v="22.4"/>
    <x v="55"/>
  </r>
  <r>
    <s v="TXN000093"/>
    <n v="2483.23"/>
    <n v="2483.23"/>
    <s v="SUCCESS"/>
    <s v="SUCCESS"/>
    <n v="1"/>
    <s v="found"/>
    <s v="Not Duplicate"/>
    <s v="match"/>
    <s v="match"/>
    <n v="0"/>
    <d v="2026-03-09T00:00:00"/>
    <n v="2"/>
    <s v="Within SLA"/>
    <x v="0"/>
    <n v="0"/>
    <n v="0"/>
    <n v="0"/>
    <n v="0"/>
    <n v="0"/>
    <x v="3"/>
    <n v="9.6"/>
    <x v="33"/>
  </r>
  <r>
    <s v="TXN000094"/>
    <n v="12963.11"/>
    <n v="12963.11"/>
    <s v="SUCCESS"/>
    <s v="SUCCESS"/>
    <n v="1"/>
    <s v="found"/>
    <s v="Not Duplicate"/>
    <s v="match"/>
    <s v="match"/>
    <n v="0"/>
    <d v="2026-03-19T00:00:00"/>
    <n v="1"/>
    <s v="Within SLA"/>
    <x v="0"/>
    <n v="0"/>
    <n v="0"/>
    <n v="0"/>
    <n v="0"/>
    <n v="0"/>
    <x v="0"/>
    <n v="46.4"/>
    <x v="31"/>
  </r>
  <r>
    <s v="TXN000095"/>
    <n v="9015.67"/>
    <n v="9015.67"/>
    <s v="SUCCESS"/>
    <s v="SUCCESS"/>
    <n v="1"/>
    <s v="found"/>
    <s v="Not Duplicate"/>
    <s v="match"/>
    <s v="match"/>
    <n v="0"/>
    <d v="2026-03-08T00:00:00"/>
    <n v="2"/>
    <s v="Within SLA"/>
    <x v="2"/>
    <n v="0"/>
    <n v="0"/>
    <n v="0"/>
    <n v="0"/>
    <n v="0"/>
    <x v="0"/>
    <n v="14.6"/>
    <x v="57"/>
  </r>
  <r>
    <s v="TXN000096"/>
    <n v="1783.49"/>
    <n v="1783.49"/>
    <s v="SUCCESS"/>
    <s v="SUCCESS"/>
    <n v="1"/>
    <s v="found"/>
    <s v="Not Duplicate"/>
    <s v="match"/>
    <s v="match"/>
    <n v="0"/>
    <d v="2026-02-11T00:00:00"/>
    <n v="2"/>
    <s v="Within SLA"/>
    <x v="1"/>
    <n v="0"/>
    <n v="0"/>
    <n v="0"/>
    <n v="0"/>
    <n v="0"/>
    <x v="1"/>
    <n v="44.2"/>
    <x v="43"/>
  </r>
  <r>
    <s v="TXN000097"/>
    <n v="2067.39"/>
    <n v="2067.39"/>
    <s v="SUCCESS"/>
    <s v="SUCCESS"/>
    <n v="1"/>
    <s v="found"/>
    <s v="Not Duplicate"/>
    <s v="match"/>
    <s v="match"/>
    <n v="0"/>
    <d v="2026-02-01T00:00:00"/>
    <n v="0"/>
    <s v="Within SLA"/>
    <x v="1"/>
    <n v="0"/>
    <n v="0"/>
    <n v="0"/>
    <n v="0"/>
    <n v="0"/>
    <x v="3"/>
    <n v="7.1"/>
    <x v="35"/>
  </r>
  <r>
    <s v="TXN000098"/>
    <n v="4709.76"/>
    <n v="4709.76"/>
    <s v="SUCCESS"/>
    <s v="SUCCESS"/>
    <n v="1"/>
    <s v="found"/>
    <s v="Not Duplicate"/>
    <s v="match"/>
    <s v="match"/>
    <n v="0"/>
    <d v="2026-01-04T00:00:00"/>
    <n v="2"/>
    <s v="Within SLA"/>
    <x v="0"/>
    <n v="0"/>
    <n v="0"/>
    <n v="0"/>
    <n v="0"/>
    <n v="0"/>
    <x v="3"/>
    <n v="21.4"/>
    <x v="49"/>
  </r>
  <r>
    <s v="TXN000099"/>
    <n v="2363.33"/>
    <n v="2363.33"/>
    <s v="SUCCESS"/>
    <s v="SUCCESS"/>
    <n v="1"/>
    <s v="found"/>
    <s v="Not Duplicate"/>
    <s v="match"/>
    <s v="match"/>
    <n v="0"/>
    <d v="2026-02-19T00:00:00"/>
    <n v="2"/>
    <s v="Within SLA"/>
    <x v="3"/>
    <n v="0"/>
    <n v="0"/>
    <n v="0"/>
    <n v="0"/>
    <n v="0"/>
    <x v="1"/>
    <n v="34.9"/>
    <x v="58"/>
  </r>
  <r>
    <s v="TXN000100"/>
    <n v="899.78"/>
    <n v="899.78"/>
    <s v="SUCCESS"/>
    <s v="SUCCESS"/>
    <n v="1"/>
    <s v="found"/>
    <s v="Not Duplicate"/>
    <s v="match"/>
    <s v="match"/>
    <n v="0"/>
    <d v="2026-03-19T00:00:00"/>
    <n v="0"/>
    <s v="Within SLA"/>
    <x v="0"/>
    <n v="0"/>
    <n v="0"/>
    <n v="0"/>
    <n v="0"/>
    <n v="0"/>
    <x v="0"/>
    <n v="47"/>
    <x v="59"/>
  </r>
  <r>
    <s v="TXN000101"/>
    <n v="3083.67"/>
    <n v="3083.67"/>
    <s v="SUCCESS"/>
    <s v="SUCCESS"/>
    <n v="1"/>
    <s v="found"/>
    <s v="Not Duplicate"/>
    <s v="match"/>
    <s v="match"/>
    <n v="0"/>
    <d v="2026-03-29T00:00:00"/>
    <n v="2"/>
    <s v="Within SLA"/>
    <x v="0"/>
    <n v="0"/>
    <n v="0"/>
    <n v="0"/>
    <n v="0"/>
    <n v="0"/>
    <x v="0"/>
    <n v="42.3"/>
    <x v="60"/>
  </r>
  <r>
    <s v="TXN000102"/>
    <n v="8219.77"/>
    <n v="8219.77"/>
    <s v="SUCCESS"/>
    <s v="SUCCESS"/>
    <n v="1"/>
    <s v="found"/>
    <s v="Not Duplicate"/>
    <s v="match"/>
    <s v="match"/>
    <n v="0"/>
    <d v="2026-01-27T00:00:00"/>
    <n v="3"/>
    <s v="SLA Breached"/>
    <x v="0"/>
    <n v="0"/>
    <n v="0"/>
    <n v="0"/>
    <n v="0"/>
    <n v="1"/>
    <x v="0"/>
    <n v="20.2"/>
    <x v="61"/>
  </r>
  <r>
    <s v="TXN000103"/>
    <n v="5754.99"/>
    <n v="5754.99"/>
    <s v="SUCCESS"/>
    <s v="SUCCESS"/>
    <n v="1"/>
    <s v="found"/>
    <s v="Not Duplicate"/>
    <s v="match"/>
    <s v="match"/>
    <n v="0"/>
    <d v="2026-03-25T00:00:00"/>
    <n v="0"/>
    <s v="Within SLA"/>
    <x v="3"/>
    <n v="0"/>
    <n v="0"/>
    <n v="0"/>
    <n v="0"/>
    <n v="0"/>
    <x v="0"/>
    <n v="9.1"/>
    <x v="21"/>
  </r>
  <r>
    <s v="TXN000104"/>
    <n v="19963.66"/>
    <n v="19963.66"/>
    <s v="REVERSED"/>
    <s v="REVERSED"/>
    <n v="1"/>
    <s v="found"/>
    <s v="Not Duplicate"/>
    <s v="match"/>
    <s v="match"/>
    <n v="0"/>
    <d v="2026-02-11T00:00:00"/>
    <n v="1"/>
    <s v="Within SLA"/>
    <x v="1"/>
    <n v="0"/>
    <n v="0"/>
    <n v="0"/>
    <n v="0"/>
    <n v="0"/>
    <x v="1"/>
    <n v="10.1"/>
    <x v="55"/>
  </r>
  <r>
    <s v="TXN000105"/>
    <n v="7462.79"/>
    <n v="7462.79"/>
    <s v="SUCCESS"/>
    <s v="FAILED"/>
    <n v="1"/>
    <s v="found"/>
    <s v="Not Duplicate"/>
    <s v="match"/>
    <s v="mismatch"/>
    <n v="0"/>
    <d v="2026-01-03T00:00:00"/>
    <n v="0"/>
    <s v="Within SLA"/>
    <x v="0"/>
    <n v="0"/>
    <n v="0"/>
    <n v="0"/>
    <n v="1"/>
    <n v="0"/>
    <x v="0"/>
    <n v="12.5"/>
    <x v="62"/>
  </r>
  <r>
    <s v="TXN000106"/>
    <n v="37289.5"/>
    <n v="37289.5"/>
    <s v="SUCCESS"/>
    <s v="SUCCESS"/>
    <n v="1"/>
    <s v="found"/>
    <s v="Not Duplicate"/>
    <s v="match"/>
    <s v="match"/>
    <n v="0"/>
    <d v="2026-03-24T00:00:00"/>
    <n v="0"/>
    <s v="Within SLA"/>
    <x v="0"/>
    <n v="0"/>
    <n v="0"/>
    <n v="0"/>
    <n v="0"/>
    <n v="0"/>
    <x v="3"/>
    <n v="52.6"/>
    <x v="20"/>
  </r>
  <r>
    <s v="TXN000107"/>
    <n v="28627.42"/>
    <n v="28627.42"/>
    <s v="SUCCESS"/>
    <s v="SUCCESS"/>
    <n v="1"/>
    <s v="found"/>
    <s v="Not Duplicate"/>
    <s v="match"/>
    <s v="match"/>
    <n v="0"/>
    <d v="2026-02-01T00:00:00"/>
    <n v="1"/>
    <s v="Within SLA"/>
    <x v="0"/>
    <n v="0"/>
    <n v="0"/>
    <n v="0"/>
    <n v="0"/>
    <n v="0"/>
    <x v="0"/>
    <n v="15.4"/>
    <x v="46"/>
  </r>
  <r>
    <s v="TXN000108"/>
    <n v="4881.9399999999996"/>
    <n v="4881.9399999999996"/>
    <s v="SUCCESS"/>
    <s v="SUCCESS"/>
    <n v="1"/>
    <s v="found"/>
    <s v="Not Duplicate"/>
    <s v="match"/>
    <s v="match"/>
    <n v="0"/>
    <d v="2026-01-11T00:00:00"/>
    <n v="3"/>
    <s v="SLA Breached"/>
    <x v="0"/>
    <n v="0"/>
    <n v="0"/>
    <n v="0"/>
    <n v="0"/>
    <n v="1"/>
    <x v="2"/>
    <n v="14.5"/>
    <x v="8"/>
  </r>
  <r>
    <s v="TXN000109"/>
    <n v="6425.57"/>
    <n v="6425.57"/>
    <s v="SUCCESS"/>
    <s v="SUCCESS"/>
    <n v="1"/>
    <s v="found"/>
    <s v="Not Duplicate"/>
    <s v="match"/>
    <s v="match"/>
    <n v="0"/>
    <d v="2026-03-30T00:00:00"/>
    <n v="0"/>
    <s v="Within SLA"/>
    <x v="0"/>
    <n v="0"/>
    <n v="0"/>
    <n v="0"/>
    <n v="0"/>
    <n v="0"/>
    <x v="2"/>
    <n v="8.6"/>
    <x v="15"/>
  </r>
  <r>
    <s v="TXN000110"/>
    <n v="13514.56"/>
    <n v="13514.56"/>
    <s v="SUCCESS"/>
    <s v="SUCCESS"/>
    <n v="1"/>
    <s v="found"/>
    <s v="Not Duplicate"/>
    <s v="match"/>
    <s v="match"/>
    <n v="0"/>
    <d v="2026-03-23T00:00:00"/>
    <n v="3"/>
    <s v="SLA Breached"/>
    <x v="4"/>
    <n v="0"/>
    <n v="0"/>
    <n v="0"/>
    <n v="0"/>
    <n v="1"/>
    <x v="1"/>
    <n v="18.899999999999999"/>
    <x v="17"/>
  </r>
  <r>
    <s v="TXN000111"/>
    <n v="6174.05"/>
    <n v="6174.05"/>
    <s v="SUCCESS"/>
    <s v="SUCCESS"/>
    <n v="2"/>
    <s v="found"/>
    <s v="Duplicate"/>
    <s v="match"/>
    <s v="match"/>
    <n v="0"/>
    <d v="2026-02-23T00:00:00"/>
    <n v="2"/>
    <s v="Within SLA"/>
    <x v="0"/>
    <n v="0"/>
    <n v="1"/>
    <n v="0"/>
    <n v="0"/>
    <n v="0"/>
    <x v="1"/>
    <n v="5.7"/>
    <x v="26"/>
  </r>
  <r>
    <s v="TXN000112"/>
    <n v="4029.79"/>
    <n v="4029.79"/>
    <s v="SUCCESS"/>
    <s v="SUCCESS"/>
    <n v="1"/>
    <s v="found"/>
    <s v="Not Duplicate"/>
    <s v="match"/>
    <s v="match"/>
    <n v="0"/>
    <d v="2026-01-18T00:00:00"/>
    <n v="1"/>
    <s v="Within SLA"/>
    <x v="0"/>
    <n v="0"/>
    <n v="0"/>
    <n v="0"/>
    <n v="0"/>
    <n v="0"/>
    <x v="3"/>
    <n v="42"/>
    <x v="0"/>
  </r>
  <r>
    <s v="TXN000113"/>
    <n v="4533.0200000000004"/>
    <n v="4533.0200000000004"/>
    <s v="SUCCESS"/>
    <s v="SUCCESS"/>
    <n v="1"/>
    <s v="found"/>
    <s v="Not Duplicate"/>
    <s v="match"/>
    <s v="match"/>
    <n v="0"/>
    <d v="2026-02-02T00:00:00"/>
    <n v="2"/>
    <s v="Within SLA"/>
    <x v="0"/>
    <n v="0"/>
    <n v="0"/>
    <n v="0"/>
    <n v="0"/>
    <n v="0"/>
    <x v="1"/>
    <n v="15.5"/>
    <x v="46"/>
  </r>
  <r>
    <s v="TXN000114"/>
    <n v="5255.12"/>
    <n v="5255.12"/>
    <s v="SUCCESS"/>
    <s v="SUCCESS"/>
    <n v="1"/>
    <s v="found"/>
    <s v="Not Duplicate"/>
    <s v="match"/>
    <s v="match"/>
    <n v="0"/>
    <d v="2026-03-21T00:00:00"/>
    <n v="0"/>
    <s v="Within SLA"/>
    <x v="1"/>
    <n v="0"/>
    <n v="0"/>
    <n v="0"/>
    <n v="0"/>
    <n v="0"/>
    <x v="1"/>
    <n v="41.5"/>
    <x v="63"/>
  </r>
  <r>
    <s v="TXN000115"/>
    <n v="1792.38"/>
    <n v="1792.38"/>
    <s v="SUCCESS"/>
    <s v="SUCCESS"/>
    <n v="1"/>
    <s v="found"/>
    <s v="Not Duplicate"/>
    <s v="match"/>
    <s v="match"/>
    <n v="0"/>
    <d v="2026-02-08T00:00:00"/>
    <n v="0"/>
    <s v="Within SLA"/>
    <x v="2"/>
    <n v="0"/>
    <n v="0"/>
    <n v="0"/>
    <n v="0"/>
    <n v="0"/>
    <x v="0"/>
    <n v="16.100000000000001"/>
    <x v="24"/>
  </r>
  <r>
    <s v="TXN000116"/>
    <n v="529.91999999999996"/>
    <n v="529.91999999999996"/>
    <s v="FAILED"/>
    <s v="FAILED"/>
    <n v="1"/>
    <s v="found"/>
    <s v="Not Duplicate"/>
    <s v="match"/>
    <s v="match"/>
    <n v="0"/>
    <d v="2026-03-27T00:00:00"/>
    <n v="5"/>
    <s v="SLA Breached"/>
    <x v="0"/>
    <n v="0"/>
    <n v="0"/>
    <n v="0"/>
    <n v="0"/>
    <n v="1"/>
    <x v="1"/>
    <n v="60"/>
    <x v="29"/>
  </r>
  <r>
    <s v="TXN000117"/>
    <n v="5120.46"/>
    <n v="5120.46"/>
    <s v="SUCCESS"/>
    <s v="SUCCESS"/>
    <n v="1"/>
    <s v="found"/>
    <s v="Not Duplicate"/>
    <s v="match"/>
    <s v="match"/>
    <n v="0"/>
    <d v="2026-03-17T00:00:00"/>
    <n v="2"/>
    <s v="Within SLA"/>
    <x v="2"/>
    <n v="0"/>
    <n v="0"/>
    <n v="0"/>
    <n v="0"/>
    <n v="0"/>
    <x v="0"/>
    <n v="14.9"/>
    <x v="54"/>
  </r>
  <r>
    <s v="TXN000118"/>
    <n v="3677.77"/>
    <n v="3677.77"/>
    <s v="SUCCESS"/>
    <s v="SUCCESS"/>
    <n v="1"/>
    <s v="found"/>
    <s v="Not Duplicate"/>
    <s v="match"/>
    <s v="match"/>
    <n v="0"/>
    <d v="2026-03-10T00:00:00"/>
    <n v="2"/>
    <s v="Within SLA"/>
    <x v="0"/>
    <n v="0"/>
    <n v="0"/>
    <n v="0"/>
    <n v="0"/>
    <n v="0"/>
    <x v="0"/>
    <n v="12.6"/>
    <x v="16"/>
  </r>
  <r>
    <s v="TXN000119"/>
    <n v="4108.8500000000004"/>
    <n v="4108.8500000000004"/>
    <s v="SUCCESS"/>
    <s v="SUCCESS"/>
    <n v="1"/>
    <s v="found"/>
    <s v="Not Duplicate"/>
    <s v="match"/>
    <s v="match"/>
    <n v="0"/>
    <d v="2026-02-28T00:00:00"/>
    <n v="2"/>
    <s v="Within SLA"/>
    <x v="3"/>
    <n v="0"/>
    <n v="0"/>
    <n v="0"/>
    <n v="0"/>
    <n v="0"/>
    <x v="1"/>
    <n v="14.4"/>
    <x v="4"/>
  </r>
  <r>
    <s v="TXN000120"/>
    <n v="4486.2700000000004"/>
    <n v="4486.2700000000004"/>
    <s v="SUCCESS"/>
    <s v="SUCCESS"/>
    <n v="1"/>
    <s v="found"/>
    <s v="Not Duplicate"/>
    <s v="match"/>
    <s v="match"/>
    <n v="0"/>
    <d v="2026-02-15T00:00:00"/>
    <n v="2"/>
    <s v="Within SLA"/>
    <x v="0"/>
    <n v="0"/>
    <n v="0"/>
    <n v="0"/>
    <n v="0"/>
    <n v="0"/>
    <x v="2"/>
    <n v="10.199999999999999"/>
    <x v="38"/>
  </r>
  <r>
    <s v="TXN000121"/>
    <n v="2878.19"/>
    <n v="2878.19"/>
    <s v="SUCCESS"/>
    <s v="SUCCESS"/>
    <n v="1"/>
    <s v="found"/>
    <s v="Not Duplicate"/>
    <s v="match"/>
    <s v="match"/>
    <n v="0"/>
    <d v="2026-02-26T00:00:00"/>
    <n v="2"/>
    <s v="Within SLA"/>
    <x v="0"/>
    <n v="0"/>
    <n v="0"/>
    <n v="0"/>
    <n v="0"/>
    <n v="0"/>
    <x v="3"/>
    <n v="41.3"/>
    <x v="40"/>
  </r>
  <r>
    <s v="TXN000122"/>
    <n v="5080.8500000000004"/>
    <n v="5080.8500000000004"/>
    <s v="SUCCESS"/>
    <s v="SUCCESS"/>
    <n v="1"/>
    <s v="found"/>
    <s v="Not Duplicate"/>
    <s v="match"/>
    <s v="match"/>
    <n v="0"/>
    <d v="2026-02-09T00:00:00"/>
    <n v="2"/>
    <s v="Within SLA"/>
    <x v="0"/>
    <n v="0"/>
    <n v="0"/>
    <n v="0"/>
    <n v="0"/>
    <n v="0"/>
    <x v="3"/>
    <n v="82.2"/>
    <x v="64"/>
  </r>
  <r>
    <s v="TXN000123"/>
    <n v="5837.84"/>
    <n v="5837.84"/>
    <s v="FAILED"/>
    <s v="FAILED"/>
    <n v="1"/>
    <s v="found"/>
    <s v="Not Duplicate"/>
    <s v="match"/>
    <s v="match"/>
    <n v="0"/>
    <d v="2026-02-06T00:00:00"/>
    <n v="1"/>
    <s v="Within SLA"/>
    <x v="0"/>
    <n v="0"/>
    <n v="0"/>
    <n v="0"/>
    <n v="0"/>
    <n v="0"/>
    <x v="2"/>
    <n v="8"/>
    <x v="65"/>
  </r>
  <r>
    <s v="TXN000124"/>
    <n v="36272.65"/>
    <n v="36272.65"/>
    <s v="SUCCESS"/>
    <s v="SUCCESS"/>
    <n v="1"/>
    <s v="found"/>
    <s v="Not Duplicate"/>
    <s v="match"/>
    <s v="match"/>
    <n v="0"/>
    <d v="2026-02-13T00:00:00"/>
    <n v="0"/>
    <s v="Within SLA"/>
    <x v="0"/>
    <n v="0"/>
    <n v="0"/>
    <n v="0"/>
    <n v="0"/>
    <n v="0"/>
    <x v="0"/>
    <n v="16.899999999999999"/>
    <x v="38"/>
  </r>
  <r>
    <s v="TXN000125"/>
    <n v="6218.33"/>
    <n v="6218.33"/>
    <s v="SUCCESS"/>
    <s v="SUCCESS"/>
    <n v="1"/>
    <s v="found"/>
    <s v="Not Duplicate"/>
    <s v="match"/>
    <s v="match"/>
    <n v="0"/>
    <d v="2026-01-06T00:00:00"/>
    <n v="1"/>
    <s v="Within SLA"/>
    <x v="2"/>
    <n v="0"/>
    <n v="0"/>
    <n v="0"/>
    <n v="0"/>
    <n v="0"/>
    <x v="2"/>
    <n v="41.9"/>
    <x v="11"/>
  </r>
  <r>
    <s v="TXN000126"/>
    <n v="1357.02"/>
    <n v="1357.02"/>
    <s v="SUCCESS"/>
    <s v="SUCCESS"/>
    <n v="1"/>
    <s v="found"/>
    <s v="Not Duplicate"/>
    <s v="match"/>
    <s v="match"/>
    <n v="0"/>
    <d v="2026-01-18T00:00:00"/>
    <n v="3"/>
    <s v="SLA Breached"/>
    <x v="1"/>
    <n v="0"/>
    <n v="0"/>
    <n v="0"/>
    <n v="0"/>
    <n v="1"/>
    <x v="0"/>
    <n v="74.7"/>
    <x v="1"/>
  </r>
  <r>
    <s v="TXN000127"/>
    <n v="4202.49"/>
    <n v="4202.49"/>
    <s v="SUCCESS"/>
    <s v="SUCCESS"/>
    <n v="1"/>
    <s v="found"/>
    <s v="Not Duplicate"/>
    <s v="match"/>
    <s v="match"/>
    <n v="0"/>
    <d v="2026-03-04T00:00:00"/>
    <n v="1"/>
    <s v="Within SLA"/>
    <x v="3"/>
    <n v="0"/>
    <n v="0"/>
    <n v="0"/>
    <n v="0"/>
    <n v="0"/>
    <x v="0"/>
    <n v="10.7"/>
    <x v="56"/>
  </r>
  <r>
    <s v="TXN000128"/>
    <n v="3437.58"/>
    <n v="3437.58"/>
    <s v="SUCCESS"/>
    <s v="SUCCESS"/>
    <n v="1"/>
    <s v="found"/>
    <s v="Not Duplicate"/>
    <s v="match"/>
    <s v="match"/>
    <n v="0"/>
    <d v="2026-01-23T00:00:00"/>
    <n v="2"/>
    <s v="Within SLA"/>
    <x v="4"/>
    <n v="0"/>
    <n v="0"/>
    <n v="0"/>
    <n v="0"/>
    <n v="0"/>
    <x v="0"/>
    <n v="80.3"/>
    <x v="25"/>
  </r>
  <r>
    <s v="TXN000129"/>
    <n v="11627.07"/>
    <n v="11627.07"/>
    <s v="SUCCESS"/>
    <s v="SUCCESS"/>
    <n v="1"/>
    <s v="found"/>
    <s v="Not Duplicate"/>
    <s v="match"/>
    <s v="match"/>
    <n v="0"/>
    <d v="2026-02-05T00:00:00"/>
    <n v="1"/>
    <s v="Within SLA"/>
    <x v="1"/>
    <n v="0"/>
    <n v="0"/>
    <n v="0"/>
    <n v="0"/>
    <n v="0"/>
    <x v="0"/>
    <n v="34.6"/>
    <x v="66"/>
  </r>
  <r>
    <s v="TXN000130"/>
    <n v="2876.94"/>
    <n v="2876.94"/>
    <s v="FAILED"/>
    <s v="FAILED"/>
    <n v="1"/>
    <s v="found"/>
    <s v="Not Duplicate"/>
    <s v="match"/>
    <s v="match"/>
    <n v="0"/>
    <d v="2026-02-19T00:00:00"/>
    <n v="2"/>
    <s v="Within SLA"/>
    <x v="3"/>
    <n v="0"/>
    <n v="0"/>
    <n v="0"/>
    <n v="0"/>
    <n v="0"/>
    <x v="0"/>
    <n v="76.3"/>
    <x v="58"/>
  </r>
  <r>
    <s v="TXN000131"/>
    <n v="14421.02"/>
    <n v="14421.02"/>
    <s v="SUCCESS"/>
    <s v="SUCCESS"/>
    <n v="1"/>
    <s v="found"/>
    <s v="Not Duplicate"/>
    <s v="match"/>
    <s v="match"/>
    <n v="0"/>
    <d v="2026-02-09T00:00:00"/>
    <n v="0"/>
    <s v="Within SLA"/>
    <x v="0"/>
    <n v="0"/>
    <n v="0"/>
    <n v="0"/>
    <n v="0"/>
    <n v="0"/>
    <x v="3"/>
    <n v="21"/>
    <x v="43"/>
  </r>
  <r>
    <s v="TXN000132"/>
    <n v="1114.67"/>
    <n v="1114.67"/>
    <s v="SUCCESS"/>
    <s v="SUCCESS"/>
    <n v="1"/>
    <s v="found"/>
    <s v="Not Duplicate"/>
    <s v="match"/>
    <s v="match"/>
    <n v="0"/>
    <d v="2026-03-12T00:00:00"/>
    <n v="2"/>
    <s v="Within SLA"/>
    <x v="2"/>
    <n v="0"/>
    <n v="0"/>
    <n v="0"/>
    <n v="0"/>
    <n v="0"/>
    <x v="0"/>
    <n v="40.700000000000003"/>
    <x v="67"/>
  </r>
  <r>
    <s v="TXN000133"/>
    <n v="3204.38"/>
    <n v="3204.38"/>
    <s v="SUCCESS"/>
    <s v="SUCCESS"/>
    <n v="1"/>
    <s v="found"/>
    <s v="Not Duplicate"/>
    <s v="match"/>
    <s v="match"/>
    <n v="0"/>
    <d v="2026-03-21T00:00:00"/>
    <n v="2"/>
    <s v="Within SLA"/>
    <x v="2"/>
    <n v="0"/>
    <n v="0"/>
    <n v="0"/>
    <n v="0"/>
    <n v="0"/>
    <x v="0"/>
    <n v="33.1"/>
    <x v="59"/>
  </r>
  <r>
    <s v="TXN000134"/>
    <n v="17355.43"/>
    <n v="17355.43"/>
    <s v="SUCCESS"/>
    <s v="FAILED"/>
    <n v="1"/>
    <s v="found"/>
    <s v="Not Duplicate"/>
    <s v="match"/>
    <s v="mismatch"/>
    <n v="0"/>
    <d v="2026-03-25T00:00:00"/>
    <n v="3"/>
    <s v="SLA Breached"/>
    <x v="1"/>
    <n v="0"/>
    <n v="0"/>
    <n v="0"/>
    <n v="1"/>
    <n v="1"/>
    <x v="2"/>
    <n v="27.1"/>
    <x v="29"/>
  </r>
  <r>
    <s v="TXN000135"/>
    <n v="15384.24"/>
    <n v="15384.24"/>
    <s v="SUCCESS"/>
    <s v="SUCCESS"/>
    <n v="1"/>
    <s v="found"/>
    <s v="Not Duplicate"/>
    <s v="match"/>
    <s v="match"/>
    <n v="0"/>
    <d v="2026-03-25T00:00:00"/>
    <n v="2"/>
    <s v="Within SLA"/>
    <x v="0"/>
    <n v="0"/>
    <n v="0"/>
    <n v="0"/>
    <n v="0"/>
    <n v="0"/>
    <x v="1"/>
    <n v="29.4"/>
    <x v="50"/>
  </r>
  <r>
    <s v="TXN000136"/>
    <n v="38202.57"/>
    <n v="38202.57"/>
    <s v="SUCCESS"/>
    <s v="SUCCESS"/>
    <n v="1"/>
    <s v="found"/>
    <s v="Not Duplicate"/>
    <s v="match"/>
    <s v="match"/>
    <n v="0"/>
    <d v="2026-02-18T00:00:00"/>
    <n v="2"/>
    <s v="Within SLA"/>
    <x v="2"/>
    <n v="0"/>
    <n v="0"/>
    <n v="0"/>
    <n v="0"/>
    <n v="0"/>
    <x v="3"/>
    <n v="71.5"/>
    <x v="68"/>
  </r>
  <r>
    <s v="TXN000137"/>
    <n v="5212.34"/>
    <n v="5212.34"/>
    <s v="SUCCESS"/>
    <s v="SUCCESS"/>
    <n v="1"/>
    <s v="found"/>
    <s v="Not Duplicate"/>
    <s v="match"/>
    <s v="match"/>
    <n v="0"/>
    <d v="2026-02-11T00:00:00"/>
    <n v="5"/>
    <s v="SLA Breached"/>
    <x v="1"/>
    <n v="0"/>
    <n v="0"/>
    <n v="0"/>
    <n v="0"/>
    <n v="1"/>
    <x v="3"/>
    <n v="12.7"/>
    <x v="69"/>
  </r>
  <r>
    <s v="TXN000138"/>
    <n v="7000.91"/>
    <n v="7000.91"/>
    <s v="SUCCESS"/>
    <s v="SUCCESS"/>
    <n v="1"/>
    <s v="found"/>
    <s v="Not Duplicate"/>
    <s v="match"/>
    <s v="match"/>
    <n v="0"/>
    <d v="2026-03-16T00:00:00"/>
    <n v="5"/>
    <s v="SLA Breached"/>
    <x v="2"/>
    <n v="0"/>
    <n v="0"/>
    <n v="0"/>
    <n v="0"/>
    <n v="1"/>
    <x v="0"/>
    <n v="33.700000000000003"/>
    <x v="70"/>
  </r>
  <r>
    <s v="TXN000139"/>
    <n v="1092.58"/>
    <n v="1092.58"/>
    <s v="SUCCESS"/>
    <s v="SUCCESS"/>
    <n v="1"/>
    <s v="found"/>
    <s v="Not Duplicate"/>
    <s v="match"/>
    <s v="match"/>
    <n v="0"/>
    <d v="2026-01-22T00:00:00"/>
    <n v="1"/>
    <s v="Within SLA"/>
    <x v="2"/>
    <n v="0"/>
    <n v="0"/>
    <n v="0"/>
    <n v="0"/>
    <n v="0"/>
    <x v="0"/>
    <n v="49"/>
    <x v="25"/>
  </r>
  <r>
    <s v="TXN000140"/>
    <n v="27117.19"/>
    <n v="32540.63"/>
    <s v="SUCCESS"/>
    <s v="SUCCESS"/>
    <n v="1"/>
    <s v="found"/>
    <s v="Not Duplicate"/>
    <s v="mismatch"/>
    <s v="match"/>
    <n v="5423.4400000000023"/>
    <d v="2026-01-04T00:00:00"/>
    <n v="2"/>
    <s v="Within SLA"/>
    <x v="1"/>
    <n v="0"/>
    <n v="0"/>
    <n v="1"/>
    <n v="0"/>
    <n v="0"/>
    <x v="2"/>
    <n v="104.4"/>
    <x v="49"/>
  </r>
  <r>
    <s v="TXN000141"/>
    <n v="5592.19"/>
    <n v="5592.19"/>
    <s v="SUCCESS"/>
    <s v="SUCCESS"/>
    <n v="1"/>
    <s v="found"/>
    <s v="Not Duplicate"/>
    <s v="match"/>
    <s v="match"/>
    <n v="0"/>
    <d v="2026-03-23T00:00:00"/>
    <n v="0"/>
    <s v="Within SLA"/>
    <x v="0"/>
    <n v="0"/>
    <n v="0"/>
    <n v="0"/>
    <n v="0"/>
    <n v="0"/>
    <x v="3"/>
    <n v="30.6"/>
    <x v="50"/>
  </r>
  <r>
    <s v="TXN000142"/>
    <n v="3178.79"/>
    <n v="3178.79"/>
    <s v="SUCCESS"/>
    <s v="SUCCESS"/>
    <n v="1"/>
    <s v="found"/>
    <s v="Not Duplicate"/>
    <s v="match"/>
    <s v="match"/>
    <n v="0"/>
    <d v="2026-02-02T00:00:00"/>
    <n v="2"/>
    <s v="Within SLA"/>
    <x v="3"/>
    <n v="0"/>
    <n v="0"/>
    <n v="0"/>
    <n v="0"/>
    <n v="0"/>
    <x v="1"/>
    <n v="50"/>
    <x v="46"/>
  </r>
  <r>
    <s v="TXN000143"/>
    <n v="7005.39"/>
    <n v="7005.39"/>
    <s v="SUCCESS"/>
    <s v="SUCCESS"/>
    <n v="1"/>
    <s v="found"/>
    <s v="Not Duplicate"/>
    <s v="match"/>
    <s v="match"/>
    <n v="0"/>
    <d v="2026-02-07T00:00:00"/>
    <n v="1"/>
    <s v="Within SLA"/>
    <x v="0"/>
    <n v="0"/>
    <n v="0"/>
    <n v="0"/>
    <n v="0"/>
    <n v="0"/>
    <x v="0"/>
    <n v="71"/>
    <x v="69"/>
  </r>
  <r>
    <s v="TXN000144"/>
    <n v="1280.19"/>
    <n v="1280.19"/>
    <s v="SUCCESS"/>
    <s v="SUCCESS"/>
    <n v="1"/>
    <s v="found"/>
    <s v="Not Duplicate"/>
    <s v="match"/>
    <s v="match"/>
    <n v="0"/>
    <d v="2026-02-22T00:00:00"/>
    <n v="1"/>
    <s v="Within SLA"/>
    <x v="3"/>
    <n v="0"/>
    <n v="0"/>
    <n v="0"/>
    <n v="0"/>
    <n v="0"/>
    <x v="1"/>
    <n v="62.8"/>
    <x v="26"/>
  </r>
  <r>
    <s v="TXN000145"/>
    <n v="4615.6899999999996"/>
    <n v="4154.12"/>
    <s v="SUCCESS"/>
    <s v="SUCCESS"/>
    <n v="1"/>
    <s v="found"/>
    <s v="Not Duplicate"/>
    <s v="mismatch"/>
    <s v="match"/>
    <n v="461.56999999999971"/>
    <d v="2026-01-29T00:00:00"/>
    <n v="1"/>
    <s v="Within SLA"/>
    <x v="0"/>
    <n v="0"/>
    <n v="0"/>
    <n v="1"/>
    <n v="0"/>
    <n v="0"/>
    <x v="1"/>
    <n v="8.1"/>
    <x v="7"/>
  </r>
  <r>
    <s v="TXN000146"/>
    <n v="143.5"/>
    <n v="143.5"/>
    <s v="SUCCESS"/>
    <s v="SUCCESS"/>
    <n v="1"/>
    <s v="found"/>
    <s v="Not Duplicate"/>
    <s v="match"/>
    <s v="match"/>
    <n v="0"/>
    <d v="2026-03-08T00:00:00"/>
    <n v="2"/>
    <s v="Within SLA"/>
    <x v="0"/>
    <n v="0"/>
    <n v="0"/>
    <n v="0"/>
    <n v="0"/>
    <n v="0"/>
    <x v="1"/>
    <n v="14.7"/>
    <x v="57"/>
  </r>
  <r>
    <s v="TXN000147"/>
    <n v="6614.78"/>
    <n v="6614.78"/>
    <s v="SUCCESS"/>
    <s v="SUCCESS"/>
    <n v="1"/>
    <s v="found"/>
    <s v="Not Duplicate"/>
    <s v="match"/>
    <s v="match"/>
    <n v="0"/>
    <d v="2026-02-12T00:00:00"/>
    <n v="2"/>
    <s v="Within SLA"/>
    <x v="1"/>
    <n v="0"/>
    <n v="0"/>
    <n v="0"/>
    <n v="0"/>
    <n v="0"/>
    <x v="3"/>
    <n v="21.6"/>
    <x v="55"/>
  </r>
  <r>
    <s v="TXN000148"/>
    <n v="9181.58"/>
    <n v="9181.58"/>
    <s v="SUCCESS"/>
    <s v="SUCCESS"/>
    <n v="1"/>
    <s v="found"/>
    <s v="Not Duplicate"/>
    <s v="match"/>
    <s v="match"/>
    <n v="0"/>
    <d v="2026-01-21T00:00:00"/>
    <n v="0"/>
    <s v="Within SLA"/>
    <x v="4"/>
    <n v="0"/>
    <n v="0"/>
    <n v="0"/>
    <n v="0"/>
    <n v="0"/>
    <x v="0"/>
    <n v="33"/>
    <x v="25"/>
  </r>
  <r>
    <s v="TXN000149"/>
    <n v="3843.98"/>
    <n v="3843.98"/>
    <s v="SUCCESS"/>
    <s v="SUCCESS"/>
    <n v="1"/>
    <s v="found"/>
    <s v="Not Duplicate"/>
    <s v="match"/>
    <s v="match"/>
    <n v="0"/>
    <d v="2026-03-28T00:00:00"/>
    <n v="3"/>
    <s v="SLA Breached"/>
    <x v="0"/>
    <n v="0"/>
    <n v="0"/>
    <n v="0"/>
    <n v="0"/>
    <n v="1"/>
    <x v="0"/>
    <n v="47.9"/>
    <x v="21"/>
  </r>
  <r>
    <s v="TXN000150"/>
    <n v="4557.59"/>
    <n v="4557.59"/>
    <s v="SUCCESS"/>
    <s v="SUCCESS"/>
    <n v="1"/>
    <s v="found"/>
    <s v="Not Duplicate"/>
    <s v="match"/>
    <s v="match"/>
    <n v="0"/>
    <d v="2026-02-01T00:00:00"/>
    <n v="2"/>
    <s v="Within SLA"/>
    <x v="1"/>
    <n v="0"/>
    <n v="0"/>
    <n v="0"/>
    <n v="0"/>
    <n v="0"/>
    <x v="2"/>
    <n v="6.7"/>
    <x v="27"/>
  </r>
  <r>
    <s v="TXN000151"/>
    <n v="1766.54"/>
    <n v="1766.54"/>
    <s v="SUCCESS"/>
    <s v="SUCCESS"/>
    <n v="1"/>
    <s v="found"/>
    <s v="Not Duplicate"/>
    <s v="match"/>
    <s v="match"/>
    <n v="0"/>
    <d v="2026-01-26T00:00:00"/>
    <n v="0"/>
    <s v="Within SLA"/>
    <x v="0"/>
    <n v="0"/>
    <n v="0"/>
    <n v="0"/>
    <n v="0"/>
    <n v="0"/>
    <x v="0"/>
    <n v="9.8000000000000007"/>
    <x v="71"/>
  </r>
  <r>
    <s v="TXN000152"/>
    <n v="4530.6499999999996"/>
    <n v="4077.58"/>
    <s v="SUCCESS"/>
    <s v="SUCCESS"/>
    <n v="1"/>
    <s v="found"/>
    <s v="Not Duplicate"/>
    <s v="mismatch"/>
    <s v="match"/>
    <n v="453.06999999999971"/>
    <d v="2026-03-22T00:00:00"/>
    <n v="0"/>
    <s v="Within SLA"/>
    <x v="3"/>
    <n v="0"/>
    <n v="0"/>
    <n v="1"/>
    <n v="0"/>
    <n v="0"/>
    <x v="3"/>
    <n v="9.8000000000000007"/>
    <x v="29"/>
  </r>
  <r>
    <s v="TXN000153"/>
    <n v="1349.69"/>
    <n v="1349.69"/>
    <s v="SUCCESS"/>
    <s v="SUCCESS"/>
    <n v="2"/>
    <s v="found"/>
    <s v="Duplicate"/>
    <s v="match"/>
    <s v="match"/>
    <n v="0"/>
    <d v="2026-01-16T00:00:00"/>
    <n v="1"/>
    <s v="Within SLA"/>
    <x v="4"/>
    <n v="0"/>
    <n v="1"/>
    <n v="0"/>
    <n v="0"/>
    <n v="0"/>
    <x v="0"/>
    <n v="18.2"/>
    <x v="1"/>
  </r>
  <r>
    <s v="TXN000154"/>
    <n v="53824.28"/>
    <n v="53824.28"/>
    <s v="SUCCESS"/>
    <s v="SUCCESS"/>
    <n v="1"/>
    <s v="found"/>
    <s v="Not Duplicate"/>
    <s v="match"/>
    <s v="match"/>
    <n v="0"/>
    <d v="2026-03-02T00:00:00"/>
    <n v="2"/>
    <s v="Within SLA"/>
    <x v="0"/>
    <n v="0"/>
    <n v="0"/>
    <n v="0"/>
    <n v="0"/>
    <n v="0"/>
    <x v="1"/>
    <n v="15.1"/>
    <x v="72"/>
  </r>
  <r>
    <s v="TXN000155"/>
    <n v="1217.81"/>
    <n v="1217.81"/>
    <s v="SUCCESS"/>
    <s v="SUCCESS"/>
    <n v="1"/>
    <s v="found"/>
    <s v="Not Duplicate"/>
    <s v="match"/>
    <s v="match"/>
    <n v="0"/>
    <d v="2026-03-22T00:00:00"/>
    <n v="3"/>
    <s v="SLA Breached"/>
    <x v="3"/>
    <n v="0"/>
    <n v="0"/>
    <n v="0"/>
    <n v="0"/>
    <n v="1"/>
    <x v="3"/>
    <n v="19"/>
    <x v="59"/>
  </r>
  <r>
    <s v="TXN000156"/>
    <n v="3144.5"/>
    <n v="3144.5"/>
    <s v="SUCCESS"/>
    <s v="SUCCESS"/>
    <n v="1"/>
    <s v="found"/>
    <s v="Not Duplicate"/>
    <s v="match"/>
    <s v="match"/>
    <n v="0"/>
    <d v="2026-02-18T00:00:00"/>
    <n v="1"/>
    <s v="Within SLA"/>
    <x v="3"/>
    <n v="0"/>
    <n v="0"/>
    <n v="0"/>
    <n v="0"/>
    <n v="0"/>
    <x v="0"/>
    <n v="6.6"/>
    <x v="58"/>
  </r>
  <r>
    <s v="TXN000157"/>
    <n v="13531.93"/>
    <n v="13531.93"/>
    <s v="FAILED"/>
    <s v="FAILED"/>
    <n v="1"/>
    <s v="found"/>
    <s v="Not Duplicate"/>
    <s v="match"/>
    <s v="match"/>
    <n v="0"/>
    <d v="2026-01-31T00:00:00"/>
    <n v="3"/>
    <s v="SLA Breached"/>
    <x v="0"/>
    <n v="0"/>
    <n v="0"/>
    <n v="0"/>
    <n v="0"/>
    <n v="1"/>
    <x v="1"/>
    <n v="14.6"/>
    <x v="7"/>
  </r>
  <r>
    <s v="TXN000158"/>
    <n v="7124.1"/>
    <e v="#N/A"/>
    <s v="SUCCESS"/>
    <e v="#N/A"/>
    <n v="0"/>
    <s v="missing"/>
    <s v="Not Duplicate"/>
    <s v="not processed"/>
    <s v="not processed"/>
    <s v="missing"/>
    <s v="not processed"/>
    <s v="not processed"/>
    <s v="Not Processed"/>
    <x v="0"/>
    <n v="1"/>
    <n v="0"/>
    <n v="0"/>
    <n v="0"/>
    <n v="0"/>
    <x v="0"/>
    <s v=""/>
    <x v="1"/>
  </r>
  <r>
    <s v="TXN000159"/>
    <n v="10187.52"/>
    <n v="10187.52"/>
    <s v="SUCCESS"/>
    <s v="SUCCESS"/>
    <n v="1"/>
    <s v="found"/>
    <s v="Not Duplicate"/>
    <s v="match"/>
    <s v="match"/>
    <n v="0"/>
    <d v="2026-03-23T00:00:00"/>
    <n v="3"/>
    <s v="SLA Breached"/>
    <x v="1"/>
    <n v="0"/>
    <n v="0"/>
    <n v="0"/>
    <n v="0"/>
    <n v="1"/>
    <x v="0"/>
    <n v="21.1"/>
    <x v="17"/>
  </r>
  <r>
    <s v="TXN000160"/>
    <n v="7772.33"/>
    <n v="7772.33"/>
    <s v="SUCCESS"/>
    <s v="SUCCESS"/>
    <n v="1"/>
    <s v="found"/>
    <s v="Not Duplicate"/>
    <s v="match"/>
    <s v="match"/>
    <n v="0"/>
    <d v="2026-03-16T00:00:00"/>
    <n v="1"/>
    <s v="Within SLA"/>
    <x v="0"/>
    <n v="0"/>
    <n v="0"/>
    <n v="0"/>
    <n v="0"/>
    <n v="0"/>
    <x v="3"/>
    <n v="31.4"/>
    <x v="54"/>
  </r>
  <r>
    <s v="TXN000161"/>
    <n v="8804.17"/>
    <n v="8804.17"/>
    <s v="SUCCESS"/>
    <s v="SUCCESS"/>
    <n v="1"/>
    <s v="found"/>
    <s v="Not Duplicate"/>
    <s v="match"/>
    <s v="match"/>
    <n v="0"/>
    <d v="2026-03-24T00:00:00"/>
    <n v="1"/>
    <s v="Within SLA"/>
    <x v="0"/>
    <n v="0"/>
    <n v="0"/>
    <n v="0"/>
    <n v="0"/>
    <n v="0"/>
    <x v="3"/>
    <n v="31.3"/>
    <x v="50"/>
  </r>
  <r>
    <s v="TXN000162"/>
    <n v="10237.73"/>
    <n v="10237.73"/>
    <s v="SUCCESS"/>
    <s v="SUCCESS"/>
    <n v="1"/>
    <s v="found"/>
    <s v="Not Duplicate"/>
    <s v="match"/>
    <s v="match"/>
    <n v="0"/>
    <d v="2026-01-15T00:00:00"/>
    <n v="2"/>
    <s v="Within SLA"/>
    <x v="4"/>
    <n v="0"/>
    <n v="0"/>
    <n v="0"/>
    <n v="0"/>
    <n v="0"/>
    <x v="1"/>
    <n v="42.8"/>
    <x v="3"/>
  </r>
  <r>
    <s v="TXN000163"/>
    <n v="6551.02"/>
    <n v="6551.02"/>
    <s v="SUCCESS"/>
    <s v="SUCCESS"/>
    <n v="1"/>
    <s v="found"/>
    <s v="Not Duplicate"/>
    <s v="match"/>
    <s v="match"/>
    <n v="0"/>
    <d v="2026-03-14T00:00:00"/>
    <n v="3"/>
    <s v="SLA Breached"/>
    <x v="0"/>
    <n v="0"/>
    <n v="0"/>
    <n v="0"/>
    <n v="0"/>
    <n v="1"/>
    <x v="0"/>
    <n v="48.5"/>
    <x v="70"/>
  </r>
  <r>
    <s v="TXN000164"/>
    <n v="1320.06"/>
    <n v="1320.06"/>
    <s v="SUCCESS"/>
    <s v="SUCCESS"/>
    <n v="1"/>
    <s v="found"/>
    <s v="Not Duplicate"/>
    <s v="match"/>
    <s v="match"/>
    <n v="0"/>
    <d v="2026-03-07T00:00:00"/>
    <n v="0"/>
    <s v="Within SLA"/>
    <x v="0"/>
    <n v="0"/>
    <n v="0"/>
    <n v="0"/>
    <n v="0"/>
    <n v="0"/>
    <x v="3"/>
    <n v="65.2"/>
    <x v="33"/>
  </r>
  <r>
    <s v="TXN000165"/>
    <n v="30843.23"/>
    <n v="30843.23"/>
    <s v="SUCCESS"/>
    <s v="SUCCESS"/>
    <n v="1"/>
    <s v="found"/>
    <s v="Not Duplicate"/>
    <s v="match"/>
    <s v="match"/>
    <n v="0"/>
    <d v="2026-02-16T00:00:00"/>
    <n v="2"/>
    <s v="Within SLA"/>
    <x v="4"/>
    <n v="0"/>
    <n v="0"/>
    <n v="0"/>
    <n v="0"/>
    <n v="0"/>
    <x v="2"/>
    <n v="21.5"/>
    <x v="48"/>
  </r>
  <r>
    <s v="TXN000166"/>
    <n v="42672.58"/>
    <n v="42672.58"/>
    <s v="SUCCESS"/>
    <s v="SUCCESS"/>
    <n v="1"/>
    <s v="found"/>
    <s v="Not Duplicate"/>
    <s v="match"/>
    <s v="match"/>
    <n v="0"/>
    <d v="2026-01-18T00:00:00"/>
    <n v="3"/>
    <s v="SLA Breached"/>
    <x v="0"/>
    <n v="0"/>
    <n v="0"/>
    <n v="0"/>
    <n v="0"/>
    <n v="1"/>
    <x v="2"/>
    <n v="15.2"/>
    <x v="1"/>
  </r>
  <r>
    <s v="TXN000167"/>
    <n v="12594.88"/>
    <n v="12594.88"/>
    <s v="SUCCESS"/>
    <s v="SUCCESS"/>
    <n v="1"/>
    <s v="found"/>
    <s v="Not Duplicate"/>
    <s v="match"/>
    <s v="match"/>
    <n v="0"/>
    <d v="2026-03-03T00:00:00"/>
    <n v="1"/>
    <s v="Within SLA"/>
    <x v="2"/>
    <n v="0"/>
    <n v="0"/>
    <n v="0"/>
    <n v="0"/>
    <n v="0"/>
    <x v="3"/>
    <n v="72.099999999999994"/>
    <x v="6"/>
  </r>
  <r>
    <s v="TXN000168"/>
    <n v="5896.16"/>
    <n v="5896.16"/>
    <s v="FAILED"/>
    <s v="FAILED"/>
    <n v="1"/>
    <s v="found"/>
    <s v="Not Duplicate"/>
    <s v="match"/>
    <s v="match"/>
    <n v="0"/>
    <d v="2026-01-31T00:00:00"/>
    <n v="3"/>
    <s v="SLA Breached"/>
    <x v="2"/>
    <n v="0"/>
    <n v="0"/>
    <n v="0"/>
    <n v="0"/>
    <n v="1"/>
    <x v="3"/>
    <n v="32.200000000000003"/>
    <x v="7"/>
  </r>
  <r>
    <s v="TXN000169"/>
    <n v="630.91999999999996"/>
    <n v="630.91999999999996"/>
    <s v="SUCCESS"/>
    <s v="SUCCESS"/>
    <n v="1"/>
    <s v="found"/>
    <s v="Not Duplicate"/>
    <s v="match"/>
    <s v="match"/>
    <n v="0"/>
    <d v="2026-01-27T00:00:00"/>
    <n v="2"/>
    <s v="Within SLA"/>
    <x v="0"/>
    <n v="0"/>
    <n v="0"/>
    <n v="0"/>
    <n v="0"/>
    <n v="0"/>
    <x v="2"/>
    <n v="13"/>
    <x v="12"/>
  </r>
  <r>
    <s v="TXN000170"/>
    <n v="9962.2800000000007"/>
    <n v="9962.2800000000007"/>
    <s v="SUCCESS"/>
    <s v="SUCCESS"/>
    <n v="1"/>
    <s v="found"/>
    <s v="Not Duplicate"/>
    <s v="match"/>
    <s v="match"/>
    <n v="0"/>
    <d v="2026-01-28T00:00:00"/>
    <n v="0"/>
    <s v="Within SLA"/>
    <x v="1"/>
    <n v="0"/>
    <n v="0"/>
    <n v="0"/>
    <n v="0"/>
    <n v="0"/>
    <x v="0"/>
    <n v="5.4"/>
    <x v="7"/>
  </r>
  <r>
    <s v="TXN000171"/>
    <n v="1173.19"/>
    <n v="1173.19"/>
    <s v="SUCCESS"/>
    <s v="SUCCESS"/>
    <n v="1"/>
    <s v="found"/>
    <s v="Not Duplicate"/>
    <s v="match"/>
    <s v="match"/>
    <n v="0"/>
    <d v="2026-02-20T00:00:00"/>
    <n v="1"/>
    <s v="Within SLA"/>
    <x v="2"/>
    <n v="0"/>
    <n v="0"/>
    <n v="0"/>
    <n v="0"/>
    <n v="0"/>
    <x v="2"/>
    <n v="12"/>
    <x v="10"/>
  </r>
  <r>
    <s v="TXN000172"/>
    <n v="18510.080000000002"/>
    <n v="18510.080000000002"/>
    <s v="SUCCESS"/>
    <s v="SUCCESS"/>
    <n v="1"/>
    <s v="found"/>
    <s v="Not Duplicate"/>
    <s v="match"/>
    <s v="match"/>
    <n v="0"/>
    <d v="2026-02-27T00:00:00"/>
    <n v="2"/>
    <s v="Within SLA"/>
    <x v="3"/>
    <n v="0"/>
    <n v="0"/>
    <n v="0"/>
    <n v="0"/>
    <n v="0"/>
    <x v="0"/>
    <n v="58.9"/>
    <x v="73"/>
  </r>
  <r>
    <s v="TXN000173"/>
    <n v="760.89"/>
    <n v="760.89"/>
    <s v="SUCCESS"/>
    <s v="SUCCESS"/>
    <n v="1"/>
    <s v="found"/>
    <s v="Not Duplicate"/>
    <s v="match"/>
    <s v="match"/>
    <n v="0"/>
    <d v="2026-01-09T00:00:00"/>
    <n v="1"/>
    <s v="Within SLA"/>
    <x v="0"/>
    <n v="0"/>
    <n v="0"/>
    <n v="0"/>
    <n v="0"/>
    <n v="0"/>
    <x v="2"/>
    <n v="30.6"/>
    <x v="8"/>
  </r>
  <r>
    <s v="TXN000174"/>
    <n v="1496.08"/>
    <n v="1496.08"/>
    <s v="SUCCESS"/>
    <s v="SUCCESS"/>
    <n v="1"/>
    <s v="found"/>
    <s v="Not Duplicate"/>
    <s v="match"/>
    <s v="match"/>
    <n v="0"/>
    <d v="2026-02-16T00:00:00"/>
    <n v="2"/>
    <s v="Within SLA"/>
    <x v="0"/>
    <n v="0"/>
    <n v="0"/>
    <n v="0"/>
    <n v="0"/>
    <n v="0"/>
    <x v="1"/>
    <n v="112.8"/>
    <x v="48"/>
  </r>
  <r>
    <s v="TXN000175"/>
    <n v="2125.29"/>
    <n v="2125.29"/>
    <s v="SUCCESS"/>
    <s v="SUCCESS"/>
    <n v="2"/>
    <s v="found"/>
    <s v="Duplicate"/>
    <s v="match"/>
    <s v="match"/>
    <n v="0"/>
    <d v="2026-01-29T00:00:00"/>
    <n v="2"/>
    <s v="Within SLA"/>
    <x v="4"/>
    <n v="0"/>
    <n v="1"/>
    <n v="0"/>
    <n v="0"/>
    <n v="0"/>
    <x v="1"/>
    <n v="15"/>
    <x v="74"/>
  </r>
  <r>
    <s v="TXN000176"/>
    <n v="2266.48"/>
    <n v="2266.48"/>
    <s v="SUCCESS"/>
    <s v="SUCCESS"/>
    <n v="1"/>
    <s v="found"/>
    <s v="Not Duplicate"/>
    <s v="match"/>
    <s v="match"/>
    <n v="0"/>
    <d v="2026-01-14T00:00:00"/>
    <n v="3"/>
    <s v="SLA Breached"/>
    <x v="2"/>
    <n v="0"/>
    <n v="0"/>
    <n v="0"/>
    <n v="0"/>
    <n v="1"/>
    <x v="1"/>
    <n v="57.2"/>
    <x v="22"/>
  </r>
  <r>
    <s v="TXN000177"/>
    <n v="2617.98"/>
    <n v="2617.98"/>
    <s v="SUCCESS"/>
    <s v="SUCCESS"/>
    <n v="1"/>
    <s v="found"/>
    <s v="Not Duplicate"/>
    <s v="match"/>
    <s v="match"/>
    <n v="0"/>
    <d v="2026-02-09T00:00:00"/>
    <n v="1"/>
    <s v="Within SLA"/>
    <x v="1"/>
    <n v="0"/>
    <n v="0"/>
    <n v="0"/>
    <n v="0"/>
    <n v="0"/>
    <x v="1"/>
    <n v="46.3"/>
    <x v="24"/>
  </r>
  <r>
    <s v="TXN000178"/>
    <n v="3870.97"/>
    <n v="3870.97"/>
    <s v="SUCCESS"/>
    <s v="SUCCESS"/>
    <n v="1"/>
    <s v="found"/>
    <s v="Not Duplicate"/>
    <s v="match"/>
    <s v="match"/>
    <n v="0"/>
    <d v="2026-02-01T00:00:00"/>
    <n v="3"/>
    <s v="SLA Breached"/>
    <x v="3"/>
    <n v="0"/>
    <n v="0"/>
    <n v="0"/>
    <n v="0"/>
    <n v="1"/>
    <x v="3"/>
    <n v="37.799999999999997"/>
    <x v="5"/>
  </r>
  <r>
    <s v="TXN000179"/>
    <n v="4985.6499999999996"/>
    <n v="4985.6499999999996"/>
    <s v="FAILED"/>
    <s v="FAILED"/>
    <n v="1"/>
    <s v="found"/>
    <s v="Not Duplicate"/>
    <s v="match"/>
    <s v="match"/>
    <n v="0"/>
    <d v="2026-02-12T00:00:00"/>
    <n v="1"/>
    <s v="Within SLA"/>
    <x v="0"/>
    <n v="0"/>
    <n v="0"/>
    <n v="0"/>
    <n v="0"/>
    <n v="0"/>
    <x v="1"/>
    <n v="19"/>
    <x v="41"/>
  </r>
  <r>
    <s v="TXN000180"/>
    <n v="3394.1"/>
    <n v="3394.1"/>
    <s v="REVERSED"/>
    <s v="REVERSED"/>
    <n v="1"/>
    <s v="found"/>
    <s v="Not Duplicate"/>
    <s v="match"/>
    <s v="match"/>
    <n v="0"/>
    <d v="2026-02-22T00:00:00"/>
    <n v="1"/>
    <s v="Within SLA"/>
    <x v="3"/>
    <n v="0"/>
    <n v="0"/>
    <n v="0"/>
    <n v="0"/>
    <n v="0"/>
    <x v="3"/>
    <n v="29.8"/>
    <x v="26"/>
  </r>
  <r>
    <s v="TXN000181"/>
    <n v="5698.81"/>
    <n v="5698.81"/>
    <s v="SUCCESS"/>
    <s v="SUCCESS"/>
    <n v="1"/>
    <s v="found"/>
    <s v="Not Duplicate"/>
    <s v="match"/>
    <s v="match"/>
    <n v="0"/>
    <d v="2026-01-19T00:00:00"/>
    <n v="1"/>
    <s v="Within SLA"/>
    <x v="1"/>
    <n v="0"/>
    <n v="0"/>
    <n v="0"/>
    <n v="0"/>
    <n v="0"/>
    <x v="1"/>
    <n v="35.799999999999997"/>
    <x v="45"/>
  </r>
  <r>
    <s v="TXN000182"/>
    <n v="10087.86"/>
    <n v="10087.86"/>
    <s v="SUCCESS"/>
    <s v="SUCCESS"/>
    <n v="1"/>
    <s v="found"/>
    <s v="Not Duplicate"/>
    <s v="match"/>
    <s v="match"/>
    <n v="0"/>
    <d v="2026-03-06T00:00:00"/>
    <n v="3"/>
    <s v="SLA Breached"/>
    <x v="0"/>
    <n v="0"/>
    <n v="0"/>
    <n v="0"/>
    <n v="0"/>
    <n v="1"/>
    <x v="3"/>
    <n v="2"/>
    <x v="56"/>
  </r>
  <r>
    <s v="TXN000183"/>
    <n v="4192.9799999999996"/>
    <n v="4192.9799999999996"/>
    <s v="SUCCESS"/>
    <s v="SUCCESS"/>
    <n v="1"/>
    <s v="found"/>
    <s v="Not Duplicate"/>
    <s v="match"/>
    <s v="match"/>
    <n v="0"/>
    <d v="2026-03-30T00:00:00"/>
    <n v="0"/>
    <s v="Within SLA"/>
    <x v="2"/>
    <n v="0"/>
    <n v="0"/>
    <n v="0"/>
    <n v="0"/>
    <n v="0"/>
    <x v="3"/>
    <n v="49.7"/>
    <x v="15"/>
  </r>
  <r>
    <s v="TXN000184"/>
    <n v="1371.59"/>
    <n v="1371.59"/>
    <s v="SUCCESS"/>
    <s v="SUCCESS"/>
    <n v="1"/>
    <s v="found"/>
    <s v="Not Duplicate"/>
    <s v="match"/>
    <s v="match"/>
    <n v="0"/>
    <d v="2026-01-11T00:00:00"/>
    <n v="0"/>
    <s v="Within SLA"/>
    <x v="4"/>
    <n v="0"/>
    <n v="0"/>
    <n v="0"/>
    <n v="0"/>
    <n v="0"/>
    <x v="0"/>
    <n v="14.9"/>
    <x v="22"/>
  </r>
  <r>
    <s v="TXN000185"/>
    <n v="7110.98"/>
    <n v="7110.98"/>
    <s v="REVERSED"/>
    <s v="REVERSED"/>
    <n v="1"/>
    <s v="found"/>
    <s v="Not Duplicate"/>
    <s v="match"/>
    <s v="match"/>
    <n v="0"/>
    <d v="2026-02-09T00:00:00"/>
    <n v="3"/>
    <s v="SLA Breached"/>
    <x v="4"/>
    <n v="0"/>
    <n v="0"/>
    <n v="0"/>
    <n v="0"/>
    <n v="1"/>
    <x v="0"/>
    <n v="15.5"/>
    <x v="69"/>
  </r>
  <r>
    <s v="TXN000186"/>
    <n v="1691.28"/>
    <n v="1691.28"/>
    <s v="SUCCESS"/>
    <s v="SUCCESS"/>
    <n v="1"/>
    <s v="found"/>
    <s v="Not Duplicate"/>
    <s v="match"/>
    <s v="match"/>
    <n v="0"/>
    <d v="2026-01-15T00:00:00"/>
    <n v="2"/>
    <s v="Within SLA"/>
    <x v="0"/>
    <n v="0"/>
    <n v="0"/>
    <n v="0"/>
    <n v="0"/>
    <n v="0"/>
    <x v="0"/>
    <n v="31.6"/>
    <x v="3"/>
  </r>
  <r>
    <s v="TXN000187"/>
    <n v="8324"/>
    <n v="8324"/>
    <s v="SUCCESS"/>
    <s v="SUCCESS"/>
    <n v="1"/>
    <s v="found"/>
    <s v="Not Duplicate"/>
    <s v="match"/>
    <s v="match"/>
    <n v="0"/>
    <d v="2026-03-26T00:00:00"/>
    <n v="1"/>
    <s v="Within SLA"/>
    <x v="0"/>
    <n v="0"/>
    <n v="0"/>
    <n v="0"/>
    <n v="0"/>
    <n v="0"/>
    <x v="0"/>
    <n v="22.3"/>
    <x v="21"/>
  </r>
  <r>
    <s v="TXN000188"/>
    <n v="8941.51"/>
    <n v="8941.51"/>
    <s v="SUCCESS"/>
    <s v="SUCCESS"/>
    <n v="1"/>
    <s v="found"/>
    <s v="Not Duplicate"/>
    <s v="match"/>
    <s v="match"/>
    <n v="0"/>
    <d v="2026-02-18T00:00:00"/>
    <n v="3"/>
    <s v="SLA Breached"/>
    <x v="4"/>
    <n v="0"/>
    <n v="0"/>
    <n v="0"/>
    <n v="0"/>
    <n v="1"/>
    <x v="0"/>
    <n v="23.7"/>
    <x v="37"/>
  </r>
  <r>
    <s v="TXN000189"/>
    <n v="13728.83"/>
    <n v="13728.83"/>
    <s v="SUCCESS"/>
    <s v="SUCCESS"/>
    <n v="1"/>
    <s v="found"/>
    <s v="Not Duplicate"/>
    <s v="match"/>
    <s v="match"/>
    <n v="0"/>
    <d v="2026-01-23T00:00:00"/>
    <n v="0"/>
    <s v="Within SLA"/>
    <x v="0"/>
    <n v="0"/>
    <n v="0"/>
    <n v="0"/>
    <n v="0"/>
    <n v="0"/>
    <x v="0"/>
    <n v="54.7"/>
    <x v="42"/>
  </r>
  <r>
    <s v="TXN000190"/>
    <n v="1731.56"/>
    <n v="1731.56"/>
    <s v="SUCCESS"/>
    <s v="SUCCESS"/>
    <n v="1"/>
    <s v="found"/>
    <s v="Not Duplicate"/>
    <s v="match"/>
    <s v="match"/>
    <n v="0"/>
    <d v="2026-03-22T00:00:00"/>
    <n v="1"/>
    <s v="Within SLA"/>
    <x v="0"/>
    <n v="0"/>
    <n v="0"/>
    <n v="0"/>
    <n v="0"/>
    <n v="0"/>
    <x v="1"/>
    <n v="23.2"/>
    <x v="63"/>
  </r>
  <r>
    <s v="TXN000191"/>
    <n v="2564.5"/>
    <n v="2564.5"/>
    <s v="SUCCESS"/>
    <s v="SUCCESS"/>
    <n v="1"/>
    <s v="found"/>
    <s v="Not Duplicate"/>
    <s v="match"/>
    <s v="match"/>
    <n v="0"/>
    <d v="2026-02-18T00:00:00"/>
    <n v="1"/>
    <s v="Within SLA"/>
    <x v="0"/>
    <n v="0"/>
    <n v="0"/>
    <n v="0"/>
    <n v="0"/>
    <n v="0"/>
    <x v="1"/>
    <n v="8.3000000000000007"/>
    <x v="58"/>
  </r>
  <r>
    <s v="TXN000192"/>
    <n v="5209.76"/>
    <n v="5209.76"/>
    <s v="SUCCESS"/>
    <s v="SUCCESS"/>
    <n v="1"/>
    <s v="found"/>
    <s v="Not Duplicate"/>
    <s v="match"/>
    <s v="match"/>
    <n v="0"/>
    <d v="2026-01-19T00:00:00"/>
    <n v="1"/>
    <s v="Within SLA"/>
    <x v="0"/>
    <n v="0"/>
    <n v="0"/>
    <n v="0"/>
    <n v="0"/>
    <n v="0"/>
    <x v="2"/>
    <n v="47"/>
    <x v="45"/>
  </r>
  <r>
    <s v="TXN000193"/>
    <n v="6512.78"/>
    <n v="6512.78"/>
    <s v="SUCCESS"/>
    <s v="SUCCESS"/>
    <n v="1"/>
    <s v="found"/>
    <s v="Not Duplicate"/>
    <s v="match"/>
    <s v="match"/>
    <n v="0"/>
    <d v="2026-01-21T00:00:00"/>
    <n v="1"/>
    <s v="Within SLA"/>
    <x v="0"/>
    <n v="0"/>
    <n v="0"/>
    <n v="0"/>
    <n v="0"/>
    <n v="0"/>
    <x v="1"/>
    <n v="23.4"/>
    <x v="75"/>
  </r>
  <r>
    <s v="TXN000194"/>
    <n v="6020.49"/>
    <n v="6020.49"/>
    <s v="SUCCESS"/>
    <s v="SUCCESS"/>
    <n v="1"/>
    <s v="found"/>
    <s v="Not Duplicate"/>
    <s v="match"/>
    <s v="match"/>
    <n v="0"/>
    <d v="2026-01-12T00:00:00"/>
    <n v="2"/>
    <s v="Within SLA"/>
    <x v="0"/>
    <n v="0"/>
    <n v="0"/>
    <n v="0"/>
    <n v="0"/>
    <n v="0"/>
    <x v="0"/>
    <n v="29.2"/>
    <x v="76"/>
  </r>
  <r>
    <s v="TXN000195"/>
    <n v="46182.43"/>
    <n v="46182.43"/>
    <s v="SUCCESS"/>
    <s v="SUCCESS"/>
    <n v="1"/>
    <s v="found"/>
    <s v="Not Duplicate"/>
    <s v="match"/>
    <s v="match"/>
    <n v="0"/>
    <d v="2026-02-16T00:00:00"/>
    <n v="3"/>
    <s v="SLA Breached"/>
    <x v="3"/>
    <n v="0"/>
    <n v="0"/>
    <n v="0"/>
    <n v="0"/>
    <n v="1"/>
    <x v="3"/>
    <n v="28"/>
    <x v="38"/>
  </r>
  <r>
    <s v="TXN000196"/>
    <n v="3653.21"/>
    <n v="3653.21"/>
    <s v="SUCCESS"/>
    <s v="SUCCESS"/>
    <n v="1"/>
    <s v="found"/>
    <s v="Not Duplicate"/>
    <s v="match"/>
    <s v="match"/>
    <n v="0"/>
    <d v="2026-01-14T00:00:00"/>
    <n v="2"/>
    <s v="Within SLA"/>
    <x v="1"/>
    <n v="0"/>
    <n v="0"/>
    <n v="0"/>
    <n v="0"/>
    <n v="0"/>
    <x v="3"/>
    <n v="3.3"/>
    <x v="77"/>
  </r>
  <r>
    <s v="TXN000197"/>
    <n v="15038.05"/>
    <n v="15038.05"/>
    <s v="SUCCESS"/>
    <s v="SUCCESS"/>
    <n v="1"/>
    <s v="found"/>
    <s v="Not Duplicate"/>
    <s v="match"/>
    <s v="match"/>
    <n v="0"/>
    <d v="2026-03-22T00:00:00"/>
    <n v="3"/>
    <s v="SLA Breached"/>
    <x v="0"/>
    <n v="0"/>
    <n v="0"/>
    <n v="0"/>
    <n v="0"/>
    <n v="1"/>
    <x v="2"/>
    <n v="15.1"/>
    <x v="59"/>
  </r>
  <r>
    <s v="TXN000198"/>
    <n v="5584.04"/>
    <n v="5584.04"/>
    <s v="SUCCESS"/>
    <s v="SUCCESS"/>
    <n v="1"/>
    <s v="found"/>
    <s v="Not Duplicate"/>
    <s v="match"/>
    <s v="match"/>
    <n v="0"/>
    <d v="2026-02-26T00:00:00"/>
    <n v="2"/>
    <s v="Within SLA"/>
    <x v="0"/>
    <n v="0"/>
    <n v="0"/>
    <n v="0"/>
    <n v="0"/>
    <n v="0"/>
    <x v="1"/>
    <n v="8.5"/>
    <x v="40"/>
  </r>
  <r>
    <s v="TXN000199"/>
    <n v="8916.15"/>
    <n v="8916.15"/>
    <s v="SUCCESS"/>
    <s v="SUCCESS"/>
    <n v="1"/>
    <s v="found"/>
    <s v="Not Duplicate"/>
    <s v="match"/>
    <s v="match"/>
    <n v="0"/>
    <d v="2026-03-04T00:00:00"/>
    <n v="3"/>
    <s v="SLA Breached"/>
    <x v="2"/>
    <n v="0"/>
    <n v="0"/>
    <n v="0"/>
    <n v="0"/>
    <n v="1"/>
    <x v="1"/>
    <n v="30"/>
    <x v="32"/>
  </r>
  <r>
    <s v="TXN000200"/>
    <n v="8502.42"/>
    <n v="7652.18"/>
    <s v="FAILED"/>
    <s v="FAILED"/>
    <n v="1"/>
    <s v="found"/>
    <s v="Not Duplicate"/>
    <s v="mismatch"/>
    <s v="match"/>
    <n v="850.23999999999978"/>
    <d v="2026-03-25T00:00:00"/>
    <n v="0"/>
    <s v="Within SLA"/>
    <x v="2"/>
    <n v="0"/>
    <n v="0"/>
    <n v="1"/>
    <n v="0"/>
    <n v="0"/>
    <x v="1"/>
    <n v="56.3"/>
    <x v="21"/>
  </r>
  <r>
    <s v="TXN000201"/>
    <n v="30039.07"/>
    <n v="30039.07"/>
    <s v="SUCCESS"/>
    <s v="SUCCESS"/>
    <n v="1"/>
    <s v="found"/>
    <s v="Not Duplicate"/>
    <s v="match"/>
    <s v="match"/>
    <n v="0"/>
    <d v="2026-01-10T00:00:00"/>
    <n v="3"/>
    <s v="SLA Breached"/>
    <x v="4"/>
    <n v="0"/>
    <n v="0"/>
    <n v="0"/>
    <n v="0"/>
    <n v="1"/>
    <x v="0"/>
    <n v="9.6"/>
    <x v="78"/>
  </r>
  <r>
    <s v="TXN000202"/>
    <n v="12561.27"/>
    <n v="12561.27"/>
    <s v="SUCCESS"/>
    <s v="SUCCESS"/>
    <n v="1"/>
    <s v="found"/>
    <s v="Not Duplicate"/>
    <s v="match"/>
    <s v="match"/>
    <n v="0"/>
    <d v="2026-02-20T00:00:00"/>
    <n v="0"/>
    <s v="Within SLA"/>
    <x v="2"/>
    <n v="0"/>
    <n v="0"/>
    <n v="0"/>
    <n v="0"/>
    <n v="0"/>
    <x v="1"/>
    <n v="15.1"/>
    <x v="79"/>
  </r>
  <r>
    <s v="TXN000203"/>
    <n v="8767.92"/>
    <n v="8767.92"/>
    <s v="SUCCESS"/>
    <s v="SUCCESS"/>
    <n v="1"/>
    <s v="found"/>
    <s v="Not Duplicate"/>
    <s v="match"/>
    <s v="match"/>
    <n v="0"/>
    <d v="2026-03-30T00:00:00"/>
    <n v="1"/>
    <s v="Within SLA"/>
    <x v="0"/>
    <n v="0"/>
    <n v="0"/>
    <n v="0"/>
    <n v="0"/>
    <n v="0"/>
    <x v="0"/>
    <n v="26.1"/>
    <x v="36"/>
  </r>
  <r>
    <s v="TXN000204"/>
    <n v="13445.62"/>
    <n v="13445.62"/>
    <s v="SUCCESS"/>
    <s v="SUCCESS"/>
    <n v="1"/>
    <s v="found"/>
    <s v="Not Duplicate"/>
    <s v="match"/>
    <s v="match"/>
    <n v="0"/>
    <d v="2026-01-24T00:00:00"/>
    <n v="2"/>
    <s v="Within SLA"/>
    <x v="1"/>
    <n v="0"/>
    <n v="0"/>
    <n v="0"/>
    <n v="0"/>
    <n v="0"/>
    <x v="2"/>
    <n v="62.9"/>
    <x v="51"/>
  </r>
  <r>
    <s v="TXN000205"/>
    <n v="28196.7"/>
    <n v="28196.7"/>
    <s v="SUCCESS"/>
    <s v="SUCCESS"/>
    <n v="1"/>
    <s v="found"/>
    <s v="Not Duplicate"/>
    <s v="match"/>
    <s v="match"/>
    <n v="0"/>
    <d v="2026-02-15T00:00:00"/>
    <n v="1"/>
    <s v="Within SLA"/>
    <x v="3"/>
    <n v="0"/>
    <n v="0"/>
    <n v="0"/>
    <n v="0"/>
    <n v="0"/>
    <x v="1"/>
    <n v="38.4"/>
    <x v="48"/>
  </r>
  <r>
    <s v="TXN000206"/>
    <n v="6122.15"/>
    <n v="6122.15"/>
    <s v="SUCCESS"/>
    <s v="SUCCESS"/>
    <n v="1"/>
    <s v="found"/>
    <s v="Not Duplicate"/>
    <s v="match"/>
    <s v="match"/>
    <n v="0"/>
    <d v="2026-01-24T00:00:00"/>
    <n v="3"/>
    <s v="SLA Breached"/>
    <x v="0"/>
    <n v="0"/>
    <n v="0"/>
    <n v="0"/>
    <n v="0"/>
    <n v="1"/>
    <x v="3"/>
    <n v="10.4"/>
    <x v="25"/>
  </r>
  <r>
    <s v="TXN000207"/>
    <n v="789.55"/>
    <n v="789.55"/>
    <s v="SUCCESS"/>
    <s v="SUCCESS"/>
    <n v="1"/>
    <s v="found"/>
    <s v="Not Duplicate"/>
    <s v="match"/>
    <s v="match"/>
    <n v="0"/>
    <d v="2026-01-22T00:00:00"/>
    <n v="1"/>
    <s v="Within SLA"/>
    <x v="2"/>
    <n v="0"/>
    <n v="0"/>
    <n v="0"/>
    <n v="0"/>
    <n v="0"/>
    <x v="0"/>
    <n v="69.7"/>
    <x v="25"/>
  </r>
  <r>
    <s v="TXN000208"/>
    <n v="10848.1"/>
    <n v="10848.1"/>
    <s v="FAILED"/>
    <s v="FAILED"/>
    <n v="1"/>
    <s v="found"/>
    <s v="Not Duplicate"/>
    <s v="match"/>
    <s v="match"/>
    <n v="0"/>
    <d v="2026-03-05T00:00:00"/>
    <n v="2"/>
    <s v="Within SLA"/>
    <x v="0"/>
    <n v="0"/>
    <n v="0"/>
    <n v="0"/>
    <n v="0"/>
    <n v="0"/>
    <x v="0"/>
    <n v="48.7"/>
    <x v="56"/>
  </r>
  <r>
    <s v="TXN000209"/>
    <n v="3091.57"/>
    <n v="3091.57"/>
    <s v="SUCCESS"/>
    <s v="SUCCESS"/>
    <n v="1"/>
    <s v="found"/>
    <s v="Not Duplicate"/>
    <s v="match"/>
    <s v="match"/>
    <n v="0"/>
    <d v="2026-03-21T00:00:00"/>
    <n v="2"/>
    <s v="Within SLA"/>
    <x v="3"/>
    <n v="0"/>
    <n v="0"/>
    <n v="0"/>
    <n v="0"/>
    <n v="0"/>
    <x v="3"/>
    <n v="30.2"/>
    <x v="59"/>
  </r>
  <r>
    <s v="TXN000210"/>
    <n v="377.05"/>
    <n v="377.05"/>
    <s v="SUCCESS"/>
    <s v="SUCCESS"/>
    <n v="1"/>
    <s v="found"/>
    <s v="Not Duplicate"/>
    <s v="match"/>
    <s v="match"/>
    <n v="0"/>
    <d v="2026-03-17T00:00:00"/>
    <n v="2"/>
    <s v="Within SLA"/>
    <x v="2"/>
    <n v="0"/>
    <n v="0"/>
    <n v="0"/>
    <n v="0"/>
    <n v="0"/>
    <x v="0"/>
    <n v="42.1"/>
    <x v="54"/>
  </r>
  <r>
    <s v="TXN000211"/>
    <n v="6611.02"/>
    <n v="6611.02"/>
    <s v="SUCCESS"/>
    <s v="SUCCESS"/>
    <n v="1"/>
    <s v="found"/>
    <s v="Not Duplicate"/>
    <s v="match"/>
    <s v="match"/>
    <n v="0"/>
    <d v="2026-03-17T00:00:00"/>
    <n v="5"/>
    <s v="SLA Breached"/>
    <x v="3"/>
    <n v="0"/>
    <n v="0"/>
    <n v="0"/>
    <n v="0"/>
    <n v="1"/>
    <x v="3"/>
    <n v="26.8"/>
    <x v="47"/>
  </r>
  <r>
    <s v="TXN000212"/>
    <n v="3101.08"/>
    <n v="3101.08"/>
    <s v="SUCCESS"/>
    <s v="SUCCESS"/>
    <n v="1"/>
    <s v="found"/>
    <s v="Not Duplicate"/>
    <s v="match"/>
    <s v="match"/>
    <n v="0"/>
    <d v="2026-01-27T00:00:00"/>
    <n v="2"/>
    <s v="Within SLA"/>
    <x v="0"/>
    <n v="0"/>
    <n v="0"/>
    <n v="0"/>
    <n v="0"/>
    <n v="0"/>
    <x v="0"/>
    <n v="21.7"/>
    <x v="12"/>
  </r>
  <r>
    <s v="TXN000213"/>
    <n v="736.94"/>
    <n v="736.94"/>
    <s v="SUCCESS"/>
    <s v="SUCCESS"/>
    <n v="1"/>
    <s v="found"/>
    <s v="Not Duplicate"/>
    <s v="match"/>
    <s v="match"/>
    <n v="0"/>
    <d v="2026-01-08T00:00:00"/>
    <n v="2"/>
    <s v="Within SLA"/>
    <x v="1"/>
    <n v="0"/>
    <n v="0"/>
    <n v="0"/>
    <n v="0"/>
    <n v="0"/>
    <x v="3"/>
    <n v="54.8"/>
    <x v="18"/>
  </r>
  <r>
    <s v="TXN000214"/>
    <n v="2435.0100000000002"/>
    <n v="2435.0100000000002"/>
    <s v="SUCCESS"/>
    <s v="SUCCESS"/>
    <n v="1"/>
    <s v="found"/>
    <s v="Not Duplicate"/>
    <s v="match"/>
    <s v="match"/>
    <n v="0"/>
    <d v="2026-01-29T00:00:00"/>
    <n v="3"/>
    <s v="SLA Breached"/>
    <x v="0"/>
    <n v="0"/>
    <n v="0"/>
    <n v="0"/>
    <n v="0"/>
    <n v="1"/>
    <x v="3"/>
    <n v="13.5"/>
    <x v="71"/>
  </r>
  <r>
    <s v="TXN000215"/>
    <n v="10017.799999999999"/>
    <n v="10017.799999999999"/>
    <s v="SUCCESS"/>
    <s v="SUCCESS"/>
    <n v="1"/>
    <s v="found"/>
    <s v="Not Duplicate"/>
    <s v="match"/>
    <s v="match"/>
    <n v="0"/>
    <d v="2026-03-18T00:00:00"/>
    <n v="2"/>
    <s v="Within SLA"/>
    <x v="0"/>
    <n v="0"/>
    <n v="0"/>
    <n v="0"/>
    <n v="0"/>
    <n v="0"/>
    <x v="0"/>
    <n v="3.5"/>
    <x v="30"/>
  </r>
  <r>
    <s v="TXN000216"/>
    <n v="1912.11"/>
    <n v="1912.11"/>
    <s v="SUCCESS"/>
    <s v="SUCCESS"/>
    <n v="1"/>
    <s v="found"/>
    <s v="Not Duplicate"/>
    <s v="match"/>
    <s v="match"/>
    <n v="0"/>
    <d v="2026-01-04T00:00:00"/>
    <n v="1"/>
    <s v="Within SLA"/>
    <x v="1"/>
    <n v="0"/>
    <n v="0"/>
    <n v="0"/>
    <n v="0"/>
    <n v="0"/>
    <x v="0"/>
    <n v="32"/>
    <x v="62"/>
  </r>
  <r>
    <s v="TXN000217"/>
    <n v="10591.22"/>
    <n v="10591.22"/>
    <s v="SUCCESS"/>
    <s v="SUCCESS"/>
    <n v="1"/>
    <s v="found"/>
    <s v="Not Duplicate"/>
    <s v="match"/>
    <s v="match"/>
    <n v="0"/>
    <d v="2026-03-27T00:00:00"/>
    <n v="3"/>
    <s v="SLA Breached"/>
    <x v="0"/>
    <n v="0"/>
    <n v="0"/>
    <n v="0"/>
    <n v="0"/>
    <n v="1"/>
    <x v="0"/>
    <n v="3.5"/>
    <x v="20"/>
  </r>
  <r>
    <s v="TXN000218"/>
    <n v="13958.09"/>
    <n v="13958.09"/>
    <s v="SUCCESS"/>
    <s v="SUCCESS"/>
    <n v="1"/>
    <s v="found"/>
    <s v="Not Duplicate"/>
    <s v="match"/>
    <s v="match"/>
    <n v="0"/>
    <d v="2026-03-05T00:00:00"/>
    <n v="0"/>
    <s v="Within SLA"/>
    <x v="0"/>
    <n v="0"/>
    <n v="0"/>
    <n v="0"/>
    <n v="0"/>
    <n v="0"/>
    <x v="0"/>
    <n v="14.4"/>
    <x v="28"/>
  </r>
  <r>
    <s v="TXN000219"/>
    <n v="1337.39"/>
    <n v="1337.39"/>
    <s v="SUCCESS"/>
    <s v="SUCCESS"/>
    <n v="1"/>
    <s v="found"/>
    <s v="Not Duplicate"/>
    <s v="match"/>
    <s v="match"/>
    <n v="0"/>
    <d v="2026-01-09T00:00:00"/>
    <n v="3"/>
    <s v="SLA Breached"/>
    <x v="0"/>
    <n v="0"/>
    <n v="0"/>
    <n v="0"/>
    <n v="0"/>
    <n v="1"/>
    <x v="0"/>
    <n v="8.9"/>
    <x v="18"/>
  </r>
  <r>
    <s v="TXN000220"/>
    <n v="1029.73"/>
    <n v="1029.73"/>
    <s v="SUCCESS"/>
    <s v="SUCCESS"/>
    <n v="1"/>
    <s v="found"/>
    <s v="Not Duplicate"/>
    <s v="match"/>
    <s v="match"/>
    <n v="0"/>
    <d v="2026-01-29T00:00:00"/>
    <n v="2"/>
    <s v="Within SLA"/>
    <x v="0"/>
    <n v="0"/>
    <n v="0"/>
    <n v="0"/>
    <n v="0"/>
    <n v="0"/>
    <x v="0"/>
    <n v="7.4"/>
    <x v="74"/>
  </r>
  <r>
    <s v="TXN000221"/>
    <n v="913.51"/>
    <n v="913.51"/>
    <s v="SUCCESS"/>
    <s v="SUCCESS"/>
    <n v="1"/>
    <s v="found"/>
    <s v="Not Duplicate"/>
    <s v="match"/>
    <s v="match"/>
    <n v="0"/>
    <d v="2026-03-02T00:00:00"/>
    <n v="3"/>
    <s v="SLA Breached"/>
    <x v="0"/>
    <n v="0"/>
    <n v="0"/>
    <n v="0"/>
    <n v="0"/>
    <n v="1"/>
    <x v="3"/>
    <n v="58.8"/>
    <x v="2"/>
  </r>
  <r>
    <s v="TXN000222"/>
    <n v="14103.24"/>
    <n v="14103.24"/>
    <s v="SUCCESS"/>
    <s v="FAILED"/>
    <n v="1"/>
    <s v="found"/>
    <s v="Not Duplicate"/>
    <s v="match"/>
    <s v="mismatch"/>
    <n v="0"/>
    <d v="2026-01-07T00:00:00"/>
    <n v="0"/>
    <s v="Within SLA"/>
    <x v="0"/>
    <n v="0"/>
    <n v="0"/>
    <n v="0"/>
    <n v="1"/>
    <n v="0"/>
    <x v="3"/>
    <n v="18.2"/>
    <x v="78"/>
  </r>
  <r>
    <s v="TXN000223"/>
    <n v="4612.45"/>
    <n v="4612.45"/>
    <s v="SUCCESS"/>
    <s v="SUCCESS"/>
    <n v="1"/>
    <s v="found"/>
    <s v="Not Duplicate"/>
    <s v="match"/>
    <s v="match"/>
    <n v="0"/>
    <d v="2026-02-28T00:00:00"/>
    <n v="3"/>
    <s v="SLA Breached"/>
    <x v="3"/>
    <n v="0"/>
    <n v="0"/>
    <n v="0"/>
    <n v="0"/>
    <n v="1"/>
    <x v="2"/>
    <n v="27.9"/>
    <x v="73"/>
  </r>
  <r>
    <s v="TXN000224"/>
    <n v="6848.99"/>
    <n v="6848.99"/>
    <s v="SUCCESS"/>
    <s v="SUCCESS"/>
    <n v="1"/>
    <s v="found"/>
    <s v="Not Duplicate"/>
    <s v="match"/>
    <s v="match"/>
    <n v="0"/>
    <d v="2026-01-12T00:00:00"/>
    <n v="1"/>
    <s v="Within SLA"/>
    <x v="3"/>
    <n v="0"/>
    <n v="0"/>
    <n v="0"/>
    <n v="0"/>
    <n v="0"/>
    <x v="3"/>
    <n v="59.3"/>
    <x v="22"/>
  </r>
  <r>
    <s v="TXN000225"/>
    <n v="2706.34"/>
    <n v="2706.34"/>
    <s v="SUCCESS"/>
    <s v="SUCCESS"/>
    <n v="1"/>
    <s v="found"/>
    <s v="Not Duplicate"/>
    <s v="match"/>
    <s v="match"/>
    <n v="0"/>
    <d v="2026-02-11T00:00:00"/>
    <n v="2"/>
    <s v="Within SLA"/>
    <x v="2"/>
    <n v="0"/>
    <n v="0"/>
    <n v="0"/>
    <n v="0"/>
    <n v="0"/>
    <x v="1"/>
    <n v="36.4"/>
    <x v="43"/>
  </r>
  <r>
    <s v="TXN000226"/>
    <n v="11459.44"/>
    <n v="11459.44"/>
    <s v="FAILED"/>
    <s v="FAILED"/>
    <n v="1"/>
    <s v="found"/>
    <s v="Not Duplicate"/>
    <s v="match"/>
    <s v="match"/>
    <n v="0"/>
    <d v="2026-02-10T00:00:00"/>
    <n v="0"/>
    <s v="Within SLA"/>
    <x v="4"/>
    <n v="0"/>
    <n v="0"/>
    <n v="0"/>
    <n v="0"/>
    <n v="0"/>
    <x v="1"/>
    <n v="8.1999999999999993"/>
    <x v="55"/>
  </r>
  <r>
    <s v="TXN000227"/>
    <n v="12294.87"/>
    <n v="12294.87"/>
    <s v="SUCCESS"/>
    <s v="SUCCESS"/>
    <n v="1"/>
    <s v="found"/>
    <s v="Not Duplicate"/>
    <s v="match"/>
    <s v="match"/>
    <n v="0"/>
    <d v="2026-03-06T00:00:00"/>
    <n v="1"/>
    <s v="Within SLA"/>
    <x v="2"/>
    <n v="0"/>
    <n v="0"/>
    <n v="0"/>
    <n v="0"/>
    <n v="0"/>
    <x v="1"/>
    <n v="72.2"/>
    <x v="28"/>
  </r>
  <r>
    <s v="TXN000228"/>
    <n v="2082.5"/>
    <n v="2082.5"/>
    <s v="SUCCESS"/>
    <s v="FAILED"/>
    <n v="1"/>
    <s v="found"/>
    <s v="Not Duplicate"/>
    <s v="match"/>
    <s v="mismatch"/>
    <n v="0"/>
    <d v="2026-03-19T00:00:00"/>
    <n v="1"/>
    <s v="Within SLA"/>
    <x v="0"/>
    <n v="0"/>
    <n v="0"/>
    <n v="0"/>
    <n v="1"/>
    <n v="0"/>
    <x v="0"/>
    <n v="49.1"/>
    <x v="31"/>
  </r>
  <r>
    <s v="TXN000229"/>
    <n v="5517.52"/>
    <n v="5517.52"/>
    <s v="SUCCESS"/>
    <s v="SUCCESS"/>
    <n v="1"/>
    <s v="found"/>
    <s v="Not Duplicate"/>
    <s v="match"/>
    <s v="match"/>
    <n v="0"/>
    <d v="2026-01-07T00:00:00"/>
    <n v="1"/>
    <s v="Within SLA"/>
    <x v="0"/>
    <n v="0"/>
    <n v="0"/>
    <n v="0"/>
    <n v="0"/>
    <n v="0"/>
    <x v="0"/>
    <n v="25.1"/>
    <x v="18"/>
  </r>
  <r>
    <s v="TXN000230"/>
    <n v="1607.58"/>
    <n v="1607.58"/>
    <s v="SUCCESS"/>
    <s v="SUCCESS"/>
    <n v="1"/>
    <s v="found"/>
    <s v="Not Duplicate"/>
    <s v="match"/>
    <s v="match"/>
    <n v="0"/>
    <d v="2026-03-16T00:00:00"/>
    <n v="1"/>
    <s v="Within SLA"/>
    <x v="0"/>
    <n v="0"/>
    <n v="0"/>
    <n v="0"/>
    <n v="0"/>
    <n v="0"/>
    <x v="2"/>
    <n v="5.2"/>
    <x v="54"/>
  </r>
  <r>
    <s v="TXN000231"/>
    <n v="12195.4"/>
    <n v="12195.4"/>
    <s v="SUCCESS"/>
    <s v="SUCCESS"/>
    <n v="1"/>
    <s v="found"/>
    <s v="Not Duplicate"/>
    <s v="match"/>
    <s v="match"/>
    <n v="0"/>
    <d v="2026-02-26T00:00:00"/>
    <n v="2"/>
    <s v="Within SLA"/>
    <x v="2"/>
    <n v="0"/>
    <n v="0"/>
    <n v="0"/>
    <n v="0"/>
    <n v="0"/>
    <x v="2"/>
    <n v="41.5"/>
    <x v="40"/>
  </r>
  <r>
    <s v="TXN000232"/>
    <n v="1438.21"/>
    <n v="1438.21"/>
    <s v="SUCCESS"/>
    <s v="SUCCESS"/>
    <n v="1"/>
    <s v="found"/>
    <s v="Not Duplicate"/>
    <s v="match"/>
    <s v="match"/>
    <n v="0"/>
    <d v="2026-03-13T00:00:00"/>
    <n v="3"/>
    <s v="SLA Breached"/>
    <x v="0"/>
    <n v="0"/>
    <n v="0"/>
    <n v="0"/>
    <n v="0"/>
    <n v="1"/>
    <x v="2"/>
    <n v="10.9"/>
    <x v="67"/>
  </r>
  <r>
    <s v="TXN000233"/>
    <n v="952.74"/>
    <n v="952.74"/>
    <s v="SUCCESS"/>
    <s v="SUCCESS"/>
    <n v="1"/>
    <s v="found"/>
    <s v="Not Duplicate"/>
    <s v="match"/>
    <s v="match"/>
    <n v="0"/>
    <d v="2026-04-03T00:00:00"/>
    <n v="3"/>
    <s v="SLA Breached"/>
    <x v="0"/>
    <n v="0"/>
    <n v="0"/>
    <n v="0"/>
    <n v="0"/>
    <n v="1"/>
    <x v="3"/>
    <n v="15.5"/>
    <x v="80"/>
  </r>
  <r>
    <s v="TXN000234"/>
    <n v="1694.34"/>
    <n v="1694.34"/>
    <s v="SUCCESS"/>
    <s v="SUCCESS"/>
    <n v="1"/>
    <s v="found"/>
    <s v="Not Duplicate"/>
    <s v="match"/>
    <s v="match"/>
    <n v="0"/>
    <d v="2026-02-25T00:00:00"/>
    <n v="2"/>
    <s v="Within SLA"/>
    <x v="1"/>
    <n v="0"/>
    <n v="0"/>
    <n v="0"/>
    <n v="0"/>
    <n v="0"/>
    <x v="1"/>
    <n v="18.8"/>
    <x v="39"/>
  </r>
  <r>
    <s v="TXN000235"/>
    <n v="4304.97"/>
    <n v="4304.97"/>
    <s v="SUCCESS"/>
    <s v="SUCCESS"/>
    <n v="1"/>
    <s v="found"/>
    <s v="Not Duplicate"/>
    <s v="match"/>
    <s v="match"/>
    <n v="0"/>
    <d v="2026-02-10T00:00:00"/>
    <n v="0"/>
    <s v="Within SLA"/>
    <x v="0"/>
    <n v="0"/>
    <n v="0"/>
    <n v="0"/>
    <n v="0"/>
    <n v="0"/>
    <x v="1"/>
    <n v="64.3"/>
    <x v="55"/>
  </r>
  <r>
    <s v="TXN000236"/>
    <n v="2658.43"/>
    <n v="2658.43"/>
    <s v="REVERSED"/>
    <s v="REVERSED"/>
    <n v="1"/>
    <s v="found"/>
    <s v="Not Duplicate"/>
    <s v="match"/>
    <s v="match"/>
    <n v="0"/>
    <d v="2026-02-04T00:00:00"/>
    <n v="3"/>
    <s v="SLA Breached"/>
    <x v="0"/>
    <n v="0"/>
    <n v="0"/>
    <n v="0"/>
    <n v="0"/>
    <n v="1"/>
    <x v="2"/>
    <n v="25.8"/>
    <x v="35"/>
  </r>
  <r>
    <s v="TXN000237"/>
    <n v="4253.76"/>
    <n v="4253.76"/>
    <s v="FAILED"/>
    <s v="FAILED"/>
    <n v="1"/>
    <s v="found"/>
    <s v="Not Duplicate"/>
    <s v="match"/>
    <s v="match"/>
    <n v="0"/>
    <d v="2026-03-11T00:00:00"/>
    <n v="0"/>
    <s v="Within SLA"/>
    <x v="1"/>
    <n v="0"/>
    <n v="0"/>
    <n v="0"/>
    <n v="0"/>
    <n v="0"/>
    <x v="0"/>
    <n v="44.7"/>
    <x v="70"/>
  </r>
  <r>
    <s v="TXN000238"/>
    <n v="1875.31"/>
    <n v="1875.31"/>
    <s v="SUCCESS"/>
    <s v="SUCCESS"/>
    <n v="1"/>
    <s v="found"/>
    <s v="Not Duplicate"/>
    <s v="match"/>
    <s v="match"/>
    <n v="0"/>
    <d v="2026-01-07T00:00:00"/>
    <n v="1"/>
    <s v="Within SLA"/>
    <x v="1"/>
    <n v="0"/>
    <n v="0"/>
    <n v="0"/>
    <n v="0"/>
    <n v="0"/>
    <x v="0"/>
    <n v="40.4"/>
    <x v="18"/>
  </r>
  <r>
    <s v="TXN000239"/>
    <n v="19300.2"/>
    <n v="19300.2"/>
    <s v="SUCCESS"/>
    <s v="SUCCESS"/>
    <n v="1"/>
    <s v="found"/>
    <s v="Not Duplicate"/>
    <s v="match"/>
    <s v="match"/>
    <n v="0"/>
    <d v="2026-03-29T00:00:00"/>
    <n v="0"/>
    <s v="Within SLA"/>
    <x v="1"/>
    <n v="0"/>
    <n v="0"/>
    <n v="0"/>
    <n v="0"/>
    <n v="0"/>
    <x v="0"/>
    <n v="1.3"/>
    <x v="36"/>
  </r>
  <r>
    <s v="TXN000240"/>
    <n v="24615.13"/>
    <n v="24615.13"/>
    <s v="SUCCESS"/>
    <s v="SUCCESS"/>
    <n v="1"/>
    <s v="found"/>
    <s v="Not Duplicate"/>
    <s v="match"/>
    <s v="match"/>
    <n v="0"/>
    <d v="2026-02-02T00:00:00"/>
    <n v="2"/>
    <s v="Within SLA"/>
    <x v="0"/>
    <n v="0"/>
    <n v="0"/>
    <n v="0"/>
    <n v="0"/>
    <n v="0"/>
    <x v="0"/>
    <n v="22.9"/>
    <x v="46"/>
  </r>
  <r>
    <s v="TXN000241"/>
    <n v="751.89"/>
    <n v="751.89"/>
    <s v="SUCCESS"/>
    <s v="SUCCESS"/>
    <n v="1"/>
    <s v="found"/>
    <s v="Not Duplicate"/>
    <s v="match"/>
    <s v="match"/>
    <n v="0"/>
    <d v="2026-01-25T00:00:00"/>
    <n v="3"/>
    <s v="SLA Breached"/>
    <x v="0"/>
    <n v="0"/>
    <n v="0"/>
    <n v="0"/>
    <n v="0"/>
    <n v="1"/>
    <x v="1"/>
    <n v="38.5"/>
    <x v="51"/>
  </r>
  <r>
    <s v="TXN000242"/>
    <n v="6187.51"/>
    <n v="6187.51"/>
    <s v="SUCCESS"/>
    <s v="SUCCESS"/>
    <n v="1"/>
    <s v="found"/>
    <s v="Not Duplicate"/>
    <s v="match"/>
    <s v="match"/>
    <n v="0"/>
    <d v="2026-01-22T00:00:00"/>
    <n v="1"/>
    <s v="Within SLA"/>
    <x v="0"/>
    <n v="0"/>
    <n v="0"/>
    <n v="0"/>
    <n v="0"/>
    <n v="0"/>
    <x v="0"/>
    <n v="6.9"/>
    <x v="25"/>
  </r>
  <r>
    <s v="TXN000243"/>
    <n v="1727.55"/>
    <n v="1727.55"/>
    <s v="SUCCESS"/>
    <s v="SUCCESS"/>
    <n v="1"/>
    <s v="found"/>
    <s v="Not Duplicate"/>
    <s v="match"/>
    <s v="match"/>
    <n v="0"/>
    <d v="2026-02-08T00:00:00"/>
    <n v="0"/>
    <s v="Within SLA"/>
    <x v="3"/>
    <n v="0"/>
    <n v="0"/>
    <n v="0"/>
    <n v="0"/>
    <n v="0"/>
    <x v="1"/>
    <n v="79.099999999999994"/>
    <x v="24"/>
  </r>
  <r>
    <s v="TXN000244"/>
    <n v="9441.2099999999991"/>
    <n v="9441.2099999999991"/>
    <s v="SUCCESS"/>
    <s v="SUCCESS"/>
    <n v="1"/>
    <s v="found"/>
    <s v="Not Duplicate"/>
    <s v="match"/>
    <s v="match"/>
    <n v="0"/>
    <d v="2026-03-16T00:00:00"/>
    <n v="3"/>
    <s v="SLA Breached"/>
    <x v="3"/>
    <n v="0"/>
    <n v="0"/>
    <n v="0"/>
    <n v="0"/>
    <n v="1"/>
    <x v="3"/>
    <n v="52.1"/>
    <x v="14"/>
  </r>
  <r>
    <s v="TXN000245"/>
    <n v="4070.14"/>
    <n v="4070.14"/>
    <s v="SUCCESS"/>
    <s v="SUCCESS"/>
    <n v="1"/>
    <s v="found"/>
    <s v="Not Duplicate"/>
    <s v="match"/>
    <s v="match"/>
    <n v="0"/>
    <d v="2026-01-11T00:00:00"/>
    <n v="0"/>
    <s v="Within SLA"/>
    <x v="4"/>
    <n v="0"/>
    <n v="0"/>
    <n v="0"/>
    <n v="0"/>
    <n v="0"/>
    <x v="1"/>
    <n v="16.7"/>
    <x v="22"/>
  </r>
  <r>
    <s v="TXN000246"/>
    <n v="1771.68"/>
    <n v="1771.68"/>
    <s v="SUCCESS"/>
    <s v="SUCCESS"/>
    <n v="1"/>
    <s v="found"/>
    <s v="Not Duplicate"/>
    <s v="match"/>
    <s v="match"/>
    <n v="0"/>
    <d v="2026-02-19T00:00:00"/>
    <n v="0"/>
    <s v="Within SLA"/>
    <x v="0"/>
    <n v="0"/>
    <n v="0"/>
    <n v="0"/>
    <n v="0"/>
    <n v="0"/>
    <x v="1"/>
    <n v="22.5"/>
    <x v="10"/>
  </r>
  <r>
    <s v="TXN000247"/>
    <n v="2849.33"/>
    <n v="2849.33"/>
    <s v="SUCCESS"/>
    <s v="SUCCESS"/>
    <n v="1"/>
    <s v="found"/>
    <s v="Not Duplicate"/>
    <s v="match"/>
    <s v="match"/>
    <n v="0"/>
    <d v="2026-02-08T00:00:00"/>
    <n v="2"/>
    <s v="Within SLA"/>
    <x v="2"/>
    <n v="0"/>
    <n v="0"/>
    <n v="0"/>
    <n v="0"/>
    <n v="0"/>
    <x v="3"/>
    <n v="28.5"/>
    <x v="69"/>
  </r>
  <r>
    <s v="TXN000248"/>
    <n v="1121.46"/>
    <n v="1121.46"/>
    <s v="SUCCESS"/>
    <s v="SUCCESS"/>
    <n v="1"/>
    <s v="found"/>
    <s v="Not Duplicate"/>
    <s v="match"/>
    <s v="match"/>
    <n v="0"/>
    <d v="2026-01-03T00:00:00"/>
    <n v="0"/>
    <s v="Within SLA"/>
    <x v="0"/>
    <n v="0"/>
    <n v="0"/>
    <n v="0"/>
    <n v="0"/>
    <n v="0"/>
    <x v="0"/>
    <n v="37"/>
    <x v="62"/>
  </r>
  <r>
    <s v="TXN000249"/>
    <n v="3750.42"/>
    <n v="3750.42"/>
    <s v="SUCCESS"/>
    <s v="SUCCESS"/>
    <n v="1"/>
    <s v="found"/>
    <s v="Not Duplicate"/>
    <s v="match"/>
    <s v="match"/>
    <n v="0"/>
    <d v="2026-02-05T00:00:00"/>
    <n v="3"/>
    <s v="SLA Breached"/>
    <x v="2"/>
    <n v="0"/>
    <n v="0"/>
    <n v="0"/>
    <n v="0"/>
    <n v="1"/>
    <x v="1"/>
    <n v="32.299999999999997"/>
    <x v="81"/>
  </r>
  <r>
    <s v="TXN000250"/>
    <n v="9392.9500000000007"/>
    <n v="9392.9500000000007"/>
    <s v="SUCCESS"/>
    <s v="SUCCESS"/>
    <n v="1"/>
    <s v="found"/>
    <s v="Not Duplicate"/>
    <s v="match"/>
    <s v="match"/>
    <n v="0"/>
    <d v="2026-02-14T00:00:00"/>
    <n v="3"/>
    <s v="SLA Breached"/>
    <x v="0"/>
    <n v="0"/>
    <n v="0"/>
    <n v="0"/>
    <n v="0"/>
    <n v="1"/>
    <x v="0"/>
    <n v="22.1"/>
    <x v="41"/>
  </r>
  <r>
    <s v="TXN000251"/>
    <n v="2358.3200000000002"/>
    <n v="2358.3200000000002"/>
    <s v="SUCCESS"/>
    <s v="SUCCESS"/>
    <n v="1"/>
    <s v="found"/>
    <s v="Not Duplicate"/>
    <s v="match"/>
    <s v="match"/>
    <n v="0"/>
    <d v="2026-01-06T00:00:00"/>
    <n v="1"/>
    <s v="Within SLA"/>
    <x v="0"/>
    <n v="0"/>
    <n v="0"/>
    <n v="0"/>
    <n v="0"/>
    <n v="0"/>
    <x v="1"/>
    <n v="7.4"/>
    <x v="11"/>
  </r>
  <r>
    <s v="TXN000252"/>
    <n v="12350.88"/>
    <n v="12350.88"/>
    <s v="SUCCESS"/>
    <s v="SUCCESS"/>
    <n v="1"/>
    <s v="found"/>
    <s v="Not Duplicate"/>
    <s v="match"/>
    <s v="match"/>
    <n v="0"/>
    <d v="2026-01-06T00:00:00"/>
    <n v="3"/>
    <s v="SLA Breached"/>
    <x v="3"/>
    <n v="0"/>
    <n v="0"/>
    <n v="0"/>
    <n v="0"/>
    <n v="1"/>
    <x v="3"/>
    <n v="100.8"/>
    <x v="62"/>
  </r>
  <r>
    <s v="TXN000253"/>
    <n v="4049.7"/>
    <n v="4049.7"/>
    <s v="FAILED"/>
    <s v="FAILED"/>
    <n v="2"/>
    <s v="found"/>
    <s v="Duplicate"/>
    <s v="match"/>
    <s v="match"/>
    <n v="0"/>
    <d v="2026-01-14T00:00:00"/>
    <n v="3"/>
    <s v="SLA Breached"/>
    <x v="4"/>
    <n v="0"/>
    <n v="1"/>
    <n v="0"/>
    <n v="0"/>
    <n v="1"/>
    <x v="3"/>
    <n v="17.2"/>
    <x v="22"/>
  </r>
  <r>
    <s v="TXN000254"/>
    <n v="3883.72"/>
    <n v="3883.72"/>
    <s v="SUCCESS"/>
    <s v="FAILED"/>
    <n v="1"/>
    <s v="found"/>
    <s v="Not Duplicate"/>
    <s v="match"/>
    <s v="mismatch"/>
    <n v="0"/>
    <d v="2026-01-14T00:00:00"/>
    <n v="3"/>
    <s v="SLA Breached"/>
    <x v="2"/>
    <n v="0"/>
    <n v="0"/>
    <n v="0"/>
    <n v="1"/>
    <n v="1"/>
    <x v="0"/>
    <n v="49.7"/>
    <x v="22"/>
  </r>
  <r>
    <s v="TXN000255"/>
    <n v="4341.79"/>
    <n v="4341.79"/>
    <s v="SUCCESS"/>
    <s v="SUCCESS"/>
    <n v="1"/>
    <s v="found"/>
    <s v="Not Duplicate"/>
    <s v="match"/>
    <s v="match"/>
    <n v="0"/>
    <d v="2026-01-13T00:00:00"/>
    <n v="3"/>
    <s v="SLA Breached"/>
    <x v="0"/>
    <n v="0"/>
    <n v="0"/>
    <n v="0"/>
    <n v="0"/>
    <n v="1"/>
    <x v="0"/>
    <n v="41.8"/>
    <x v="76"/>
  </r>
  <r>
    <s v="TXN000256"/>
    <n v="9532.2800000000007"/>
    <n v="9532.2800000000007"/>
    <s v="SUCCESS"/>
    <s v="SUCCESS"/>
    <n v="1"/>
    <s v="found"/>
    <s v="Not Duplicate"/>
    <s v="match"/>
    <s v="match"/>
    <n v="0"/>
    <d v="2026-02-16T00:00:00"/>
    <n v="1"/>
    <s v="Within SLA"/>
    <x v="1"/>
    <n v="0"/>
    <n v="0"/>
    <n v="0"/>
    <n v="0"/>
    <n v="0"/>
    <x v="0"/>
    <n v="44.7"/>
    <x v="37"/>
  </r>
  <r>
    <s v="TXN000257"/>
    <n v="5154.96"/>
    <n v="5154.96"/>
    <s v="SUCCESS"/>
    <s v="SUCCESS"/>
    <n v="1"/>
    <s v="found"/>
    <s v="Not Duplicate"/>
    <s v="match"/>
    <s v="match"/>
    <n v="0"/>
    <d v="2026-03-23T00:00:00"/>
    <n v="3"/>
    <s v="SLA Breached"/>
    <x v="0"/>
    <n v="0"/>
    <n v="0"/>
    <n v="0"/>
    <n v="0"/>
    <n v="1"/>
    <x v="3"/>
    <n v="58.2"/>
    <x v="17"/>
  </r>
  <r>
    <s v="TXN000258"/>
    <n v="5343.44"/>
    <n v="5343.44"/>
    <s v="FAILED"/>
    <s v="FAILED"/>
    <n v="1"/>
    <s v="found"/>
    <s v="Not Duplicate"/>
    <s v="match"/>
    <s v="match"/>
    <n v="0"/>
    <d v="2026-01-23T00:00:00"/>
    <n v="1"/>
    <s v="Within SLA"/>
    <x v="2"/>
    <n v="0"/>
    <n v="0"/>
    <n v="0"/>
    <n v="0"/>
    <n v="0"/>
    <x v="0"/>
    <n v="24.6"/>
    <x v="51"/>
  </r>
  <r>
    <s v="TXN000259"/>
    <n v="1461.93"/>
    <n v="1461.93"/>
    <s v="SUCCESS"/>
    <s v="SUCCESS"/>
    <n v="1"/>
    <s v="found"/>
    <s v="Not Duplicate"/>
    <s v="match"/>
    <s v="match"/>
    <n v="0"/>
    <d v="2026-03-15T00:00:00"/>
    <n v="0"/>
    <s v="Within SLA"/>
    <x v="3"/>
    <n v="0"/>
    <n v="0"/>
    <n v="0"/>
    <n v="0"/>
    <n v="0"/>
    <x v="0"/>
    <n v="40.5"/>
    <x v="54"/>
  </r>
  <r>
    <s v="TXN000260"/>
    <n v="4303.5"/>
    <n v="4303.5"/>
    <s v="SUCCESS"/>
    <s v="SUCCESS"/>
    <n v="1"/>
    <s v="found"/>
    <s v="Not Duplicate"/>
    <s v="match"/>
    <s v="match"/>
    <n v="0"/>
    <d v="2026-01-07T00:00:00"/>
    <n v="3"/>
    <s v="SLA Breached"/>
    <x v="0"/>
    <n v="0"/>
    <n v="0"/>
    <n v="0"/>
    <n v="0"/>
    <n v="1"/>
    <x v="0"/>
    <n v="28.5"/>
    <x v="19"/>
  </r>
  <r>
    <s v="TXN000261"/>
    <n v="512.53"/>
    <n v="512.53"/>
    <s v="REVERSED"/>
    <s v="REVERSED"/>
    <n v="1"/>
    <s v="found"/>
    <s v="Not Duplicate"/>
    <s v="match"/>
    <s v="match"/>
    <n v="0"/>
    <d v="2026-01-27T00:00:00"/>
    <n v="3"/>
    <s v="SLA Breached"/>
    <x v="3"/>
    <n v="0"/>
    <n v="0"/>
    <n v="0"/>
    <n v="0"/>
    <n v="1"/>
    <x v="3"/>
    <n v="15.2"/>
    <x v="61"/>
  </r>
  <r>
    <s v="TXN000262"/>
    <n v="22953.5"/>
    <n v="22953.5"/>
    <s v="SUCCESS"/>
    <s v="SUCCESS"/>
    <n v="1"/>
    <s v="found"/>
    <s v="Not Duplicate"/>
    <s v="match"/>
    <s v="match"/>
    <n v="0"/>
    <d v="2026-02-25T00:00:00"/>
    <n v="2"/>
    <s v="Within SLA"/>
    <x v="3"/>
    <n v="0"/>
    <n v="0"/>
    <n v="0"/>
    <n v="0"/>
    <n v="0"/>
    <x v="0"/>
    <n v="46.1"/>
    <x v="39"/>
  </r>
  <r>
    <s v="TXN000263"/>
    <n v="3867.92"/>
    <n v="3867.92"/>
    <s v="SUCCESS"/>
    <s v="SUCCESS"/>
    <n v="1"/>
    <s v="found"/>
    <s v="Not Duplicate"/>
    <s v="match"/>
    <s v="match"/>
    <n v="0"/>
    <d v="2026-01-23T00:00:00"/>
    <n v="2"/>
    <s v="Within SLA"/>
    <x v="0"/>
    <n v="0"/>
    <n v="0"/>
    <n v="0"/>
    <n v="0"/>
    <n v="0"/>
    <x v="1"/>
    <n v="15.8"/>
    <x v="25"/>
  </r>
  <r>
    <s v="TXN000264"/>
    <n v="8510.75"/>
    <e v="#N/A"/>
    <s v="SUCCESS"/>
    <e v="#N/A"/>
    <n v="0"/>
    <s v="missing"/>
    <s v="Not Duplicate"/>
    <s v="not processed"/>
    <s v="not processed"/>
    <s v="missing"/>
    <s v="not processed"/>
    <s v="not processed"/>
    <s v="Not Processed"/>
    <x v="2"/>
    <n v="1"/>
    <n v="0"/>
    <n v="0"/>
    <n v="0"/>
    <n v="0"/>
    <x v="0"/>
    <s v=""/>
    <x v="27"/>
  </r>
  <r>
    <s v="TXN000265"/>
    <n v="1675.19"/>
    <n v="1675.19"/>
    <s v="SUCCESS"/>
    <s v="SUCCESS"/>
    <n v="1"/>
    <s v="found"/>
    <s v="Not Duplicate"/>
    <s v="match"/>
    <s v="match"/>
    <n v="0"/>
    <d v="2026-02-22T00:00:00"/>
    <n v="0"/>
    <s v="Within SLA"/>
    <x v="3"/>
    <n v="0"/>
    <n v="0"/>
    <n v="0"/>
    <n v="0"/>
    <n v="0"/>
    <x v="1"/>
    <n v="26.3"/>
    <x v="13"/>
  </r>
  <r>
    <s v="TXN000266"/>
    <n v="7053.65"/>
    <n v="7053.65"/>
    <s v="SUCCESS"/>
    <s v="SUCCESS"/>
    <n v="1"/>
    <s v="found"/>
    <s v="Not Duplicate"/>
    <s v="match"/>
    <s v="match"/>
    <n v="0"/>
    <d v="2026-02-17T00:00:00"/>
    <n v="2"/>
    <s v="Within SLA"/>
    <x v="0"/>
    <n v="0"/>
    <n v="0"/>
    <n v="0"/>
    <n v="0"/>
    <n v="0"/>
    <x v="1"/>
    <n v="2.2999999999999998"/>
    <x v="37"/>
  </r>
  <r>
    <s v="TXN000267"/>
    <n v="4327.76"/>
    <n v="4327.76"/>
    <s v="REVERSED"/>
    <s v="REVERSED"/>
    <n v="1"/>
    <s v="found"/>
    <s v="Not Duplicate"/>
    <s v="match"/>
    <s v="match"/>
    <n v="0"/>
    <d v="2026-03-08T00:00:00"/>
    <n v="1"/>
    <s v="Within SLA"/>
    <x v="0"/>
    <n v="0"/>
    <n v="0"/>
    <n v="0"/>
    <n v="0"/>
    <n v="0"/>
    <x v="1"/>
    <n v="53.5"/>
    <x v="33"/>
  </r>
  <r>
    <s v="TXN000268"/>
    <n v="5150.5600000000004"/>
    <n v="5150.5600000000004"/>
    <s v="SUCCESS"/>
    <s v="SUCCESS"/>
    <n v="1"/>
    <s v="found"/>
    <s v="Not Duplicate"/>
    <s v="match"/>
    <s v="match"/>
    <n v="0"/>
    <d v="2026-03-16T00:00:00"/>
    <n v="1"/>
    <s v="Within SLA"/>
    <x v="2"/>
    <n v="0"/>
    <n v="0"/>
    <n v="0"/>
    <n v="0"/>
    <n v="0"/>
    <x v="1"/>
    <n v="4.5"/>
    <x v="54"/>
  </r>
  <r>
    <s v="TXN000269"/>
    <n v="7635.3"/>
    <n v="7635.3"/>
    <s v="SUCCESS"/>
    <s v="SUCCESS"/>
    <n v="1"/>
    <s v="found"/>
    <s v="Not Duplicate"/>
    <s v="match"/>
    <s v="match"/>
    <n v="0"/>
    <d v="2026-03-18T00:00:00"/>
    <n v="0"/>
    <s v="Within SLA"/>
    <x v="3"/>
    <n v="0"/>
    <n v="0"/>
    <n v="0"/>
    <n v="0"/>
    <n v="0"/>
    <x v="0"/>
    <n v="15.7"/>
    <x v="31"/>
  </r>
  <r>
    <s v="TXN000270"/>
    <n v="3230"/>
    <n v="3230"/>
    <s v="SUCCESS"/>
    <s v="SUCCESS"/>
    <n v="1"/>
    <s v="found"/>
    <s v="Not Duplicate"/>
    <s v="match"/>
    <s v="match"/>
    <n v="0"/>
    <d v="2026-01-11T00:00:00"/>
    <n v="1"/>
    <s v="Within SLA"/>
    <x v="4"/>
    <n v="0"/>
    <n v="0"/>
    <n v="0"/>
    <n v="0"/>
    <n v="0"/>
    <x v="1"/>
    <n v="105.1"/>
    <x v="76"/>
  </r>
  <r>
    <s v="TXN000271"/>
    <n v="4622.7700000000004"/>
    <n v="4622.7700000000004"/>
    <s v="SUCCESS"/>
    <s v="SUCCESS"/>
    <n v="1"/>
    <s v="found"/>
    <s v="Not Duplicate"/>
    <s v="match"/>
    <s v="match"/>
    <n v="0"/>
    <d v="2026-03-28T00:00:00"/>
    <n v="2"/>
    <s v="Within SLA"/>
    <x v="2"/>
    <n v="0"/>
    <n v="0"/>
    <n v="0"/>
    <n v="0"/>
    <n v="0"/>
    <x v="1"/>
    <n v="59.1"/>
    <x v="9"/>
  </r>
  <r>
    <s v="TXN000272"/>
    <n v="4618.1400000000003"/>
    <n v="4618.1400000000003"/>
    <s v="SUCCESS"/>
    <s v="SUCCESS"/>
    <n v="1"/>
    <s v="found"/>
    <s v="Not Duplicate"/>
    <s v="match"/>
    <s v="match"/>
    <n v="0"/>
    <d v="2026-02-11T00:00:00"/>
    <n v="2"/>
    <s v="Within SLA"/>
    <x v="0"/>
    <n v="0"/>
    <n v="0"/>
    <n v="0"/>
    <n v="0"/>
    <n v="0"/>
    <x v="3"/>
    <n v="25.8"/>
    <x v="43"/>
  </r>
  <r>
    <s v="TXN000273"/>
    <n v="3942.36"/>
    <n v="3942.36"/>
    <s v="SUCCESS"/>
    <s v="SUCCESS"/>
    <n v="1"/>
    <s v="found"/>
    <s v="Not Duplicate"/>
    <s v="match"/>
    <s v="match"/>
    <n v="0"/>
    <d v="2026-02-21T00:00:00"/>
    <n v="3"/>
    <s v="SLA Breached"/>
    <x v="0"/>
    <n v="0"/>
    <n v="0"/>
    <n v="0"/>
    <n v="0"/>
    <n v="1"/>
    <x v="0"/>
    <n v="35.9"/>
    <x v="82"/>
  </r>
  <r>
    <s v="TXN000274"/>
    <n v="8556.2099999999991"/>
    <n v="8556.2099999999991"/>
    <s v="SUCCESS"/>
    <s v="SUCCESS"/>
    <n v="1"/>
    <s v="found"/>
    <s v="Not Duplicate"/>
    <s v="match"/>
    <s v="match"/>
    <n v="0"/>
    <d v="2026-02-06T00:00:00"/>
    <n v="1"/>
    <s v="Within SLA"/>
    <x v="3"/>
    <n v="0"/>
    <n v="0"/>
    <n v="0"/>
    <n v="0"/>
    <n v="0"/>
    <x v="3"/>
    <n v="25.5"/>
    <x v="65"/>
  </r>
  <r>
    <s v="TXN000275"/>
    <n v="7861.37"/>
    <n v="7861.37"/>
    <s v="SUCCESS"/>
    <s v="FAILED"/>
    <n v="1"/>
    <s v="found"/>
    <s v="Not Duplicate"/>
    <s v="match"/>
    <s v="mismatch"/>
    <n v="0"/>
    <d v="2026-01-12T00:00:00"/>
    <n v="2"/>
    <s v="Within SLA"/>
    <x v="3"/>
    <n v="0"/>
    <n v="0"/>
    <n v="0"/>
    <n v="1"/>
    <n v="0"/>
    <x v="2"/>
    <n v="45.4"/>
    <x v="76"/>
  </r>
  <r>
    <s v="TXN000276"/>
    <n v="2382.8000000000002"/>
    <n v="2382.8000000000002"/>
    <s v="SUCCESS"/>
    <s v="SUCCESS"/>
    <n v="1"/>
    <s v="found"/>
    <s v="Not Duplicate"/>
    <s v="match"/>
    <s v="match"/>
    <n v="0"/>
    <d v="2026-03-16T00:00:00"/>
    <n v="0"/>
    <s v="Within SLA"/>
    <x v="0"/>
    <n v="0"/>
    <n v="0"/>
    <n v="0"/>
    <n v="0"/>
    <n v="0"/>
    <x v="1"/>
    <n v="20.2"/>
    <x v="30"/>
  </r>
  <r>
    <s v="TXN000277"/>
    <n v="2365.75"/>
    <n v="2365.75"/>
    <s v="SUCCESS"/>
    <s v="SUCCESS"/>
    <n v="1"/>
    <s v="found"/>
    <s v="Not Duplicate"/>
    <s v="match"/>
    <s v="match"/>
    <n v="0"/>
    <d v="2026-01-15T00:00:00"/>
    <n v="1"/>
    <s v="Within SLA"/>
    <x v="2"/>
    <n v="0"/>
    <n v="0"/>
    <n v="0"/>
    <n v="0"/>
    <n v="0"/>
    <x v="0"/>
    <n v="4.7"/>
    <x v="44"/>
  </r>
  <r>
    <s v="TXN000278"/>
    <n v="1293.77"/>
    <n v="1293.77"/>
    <s v="SUCCESS"/>
    <s v="SUCCESS"/>
    <n v="1"/>
    <s v="found"/>
    <s v="Not Duplicate"/>
    <s v="match"/>
    <s v="match"/>
    <n v="0"/>
    <d v="2026-03-23T00:00:00"/>
    <n v="2"/>
    <s v="Within SLA"/>
    <x v="0"/>
    <n v="0"/>
    <n v="0"/>
    <n v="0"/>
    <n v="0"/>
    <n v="0"/>
    <x v="1"/>
    <n v="23.7"/>
    <x v="63"/>
  </r>
  <r>
    <s v="TXN000279"/>
    <n v="16277.87"/>
    <n v="16277.87"/>
    <s v="FAILED"/>
    <s v="FAILED"/>
    <n v="1"/>
    <s v="found"/>
    <s v="Not Duplicate"/>
    <s v="match"/>
    <s v="match"/>
    <n v="0"/>
    <d v="2026-02-06T00:00:00"/>
    <n v="3"/>
    <s v="SLA Breached"/>
    <x v="3"/>
    <n v="0"/>
    <n v="0"/>
    <n v="0"/>
    <n v="0"/>
    <n v="1"/>
    <x v="2"/>
    <n v="65.2"/>
    <x v="83"/>
  </r>
  <r>
    <s v="TXN000280"/>
    <n v="8160.82"/>
    <e v="#N/A"/>
    <s v="SUCCESS"/>
    <e v="#N/A"/>
    <n v="0"/>
    <s v="missing"/>
    <s v="Not Duplicate"/>
    <s v="not processed"/>
    <s v="not processed"/>
    <s v="missing"/>
    <s v="not processed"/>
    <s v="not processed"/>
    <s v="Not Processed"/>
    <x v="0"/>
    <n v="1"/>
    <n v="0"/>
    <n v="0"/>
    <n v="0"/>
    <n v="0"/>
    <x v="0"/>
    <s v=""/>
    <x v="38"/>
  </r>
  <r>
    <s v="TXN000281"/>
    <n v="4194.1899999999996"/>
    <n v="4194.1899999999996"/>
    <s v="SUCCESS"/>
    <s v="SUCCESS"/>
    <n v="1"/>
    <s v="found"/>
    <s v="Not Duplicate"/>
    <s v="match"/>
    <s v="match"/>
    <n v="0"/>
    <d v="2026-02-06T00:00:00"/>
    <n v="2"/>
    <s v="Within SLA"/>
    <x v="2"/>
    <n v="0"/>
    <n v="0"/>
    <n v="0"/>
    <n v="0"/>
    <n v="0"/>
    <x v="1"/>
    <n v="47"/>
    <x v="66"/>
  </r>
  <r>
    <s v="TXN000282"/>
    <n v="5568.88"/>
    <n v="5568.88"/>
    <s v="SUCCESS"/>
    <s v="SUCCESS"/>
    <n v="1"/>
    <s v="found"/>
    <s v="Not Duplicate"/>
    <s v="match"/>
    <s v="match"/>
    <n v="0"/>
    <d v="2026-03-14T00:00:00"/>
    <n v="1"/>
    <s v="Within SLA"/>
    <x v="0"/>
    <n v="0"/>
    <n v="0"/>
    <n v="0"/>
    <n v="0"/>
    <n v="0"/>
    <x v="0"/>
    <n v="15.4"/>
    <x v="14"/>
  </r>
  <r>
    <s v="TXN000283"/>
    <n v="9916.9"/>
    <n v="9916.9"/>
    <s v="SUCCESS"/>
    <s v="SUCCESS"/>
    <n v="1"/>
    <s v="found"/>
    <s v="Not Duplicate"/>
    <s v="match"/>
    <s v="match"/>
    <n v="0"/>
    <d v="2026-03-09T00:00:00"/>
    <n v="1"/>
    <s v="Within SLA"/>
    <x v="0"/>
    <n v="0"/>
    <n v="0"/>
    <n v="0"/>
    <n v="0"/>
    <n v="0"/>
    <x v="3"/>
    <n v="42.6"/>
    <x v="16"/>
  </r>
  <r>
    <s v="TXN000284"/>
    <n v="2951.13"/>
    <n v="2951.13"/>
    <s v="SUCCESS"/>
    <s v="SUCCESS"/>
    <n v="1"/>
    <s v="found"/>
    <s v="Not Duplicate"/>
    <s v="match"/>
    <s v="match"/>
    <n v="0"/>
    <d v="2026-01-06T00:00:00"/>
    <n v="2"/>
    <s v="Within SLA"/>
    <x v="3"/>
    <n v="0"/>
    <n v="0"/>
    <n v="0"/>
    <n v="0"/>
    <n v="0"/>
    <x v="3"/>
    <n v="10.7"/>
    <x v="19"/>
  </r>
  <r>
    <s v="TXN000285"/>
    <n v="405.3"/>
    <n v="405.3"/>
    <s v="SUCCESS"/>
    <s v="SUCCESS"/>
    <n v="1"/>
    <s v="found"/>
    <s v="Not Duplicate"/>
    <s v="match"/>
    <s v="match"/>
    <n v="0"/>
    <d v="2026-01-16T00:00:00"/>
    <n v="0"/>
    <s v="Within SLA"/>
    <x v="0"/>
    <n v="0"/>
    <n v="0"/>
    <n v="0"/>
    <n v="0"/>
    <n v="0"/>
    <x v="0"/>
    <n v="17"/>
    <x v="23"/>
  </r>
  <r>
    <s v="TXN000286"/>
    <n v="20295.689999999999"/>
    <n v="20295.689999999999"/>
    <s v="SUCCESS"/>
    <s v="SUCCESS"/>
    <n v="1"/>
    <s v="found"/>
    <s v="Not Duplicate"/>
    <s v="match"/>
    <s v="match"/>
    <n v="0"/>
    <d v="2026-03-21T00:00:00"/>
    <n v="3"/>
    <s v="SLA Breached"/>
    <x v="0"/>
    <n v="0"/>
    <n v="0"/>
    <n v="0"/>
    <n v="0"/>
    <n v="1"/>
    <x v="1"/>
    <n v="45.6"/>
    <x v="31"/>
  </r>
  <r>
    <s v="TXN000287"/>
    <n v="5112.92"/>
    <n v="5112.92"/>
    <s v="SUCCESS"/>
    <s v="SUCCESS"/>
    <n v="1"/>
    <s v="found"/>
    <s v="Not Duplicate"/>
    <s v="match"/>
    <s v="match"/>
    <n v="0"/>
    <d v="2026-02-24T00:00:00"/>
    <n v="3"/>
    <s v="SLA Breached"/>
    <x v="3"/>
    <n v="0"/>
    <n v="0"/>
    <n v="0"/>
    <n v="0"/>
    <n v="1"/>
    <x v="3"/>
    <n v="11.3"/>
    <x v="26"/>
  </r>
  <r>
    <s v="TXN000288"/>
    <n v="6065.55"/>
    <n v="6065.55"/>
    <s v="SUCCESS"/>
    <s v="SUCCESS"/>
    <n v="1"/>
    <s v="found"/>
    <s v="Not Duplicate"/>
    <s v="match"/>
    <s v="match"/>
    <n v="0"/>
    <d v="2026-02-05T00:00:00"/>
    <n v="3"/>
    <s v="SLA Breached"/>
    <x v="2"/>
    <n v="0"/>
    <n v="0"/>
    <n v="0"/>
    <n v="0"/>
    <n v="1"/>
    <x v="0"/>
    <n v="65"/>
    <x v="81"/>
  </r>
  <r>
    <s v="TXN000289"/>
    <n v="1969.5"/>
    <n v="1969.5"/>
    <s v="SUCCESS"/>
    <s v="SUCCESS"/>
    <n v="1"/>
    <s v="found"/>
    <s v="Not Duplicate"/>
    <s v="match"/>
    <s v="match"/>
    <n v="0"/>
    <d v="2026-03-07T00:00:00"/>
    <n v="2"/>
    <s v="Within SLA"/>
    <x v="0"/>
    <n v="0"/>
    <n v="0"/>
    <n v="0"/>
    <n v="0"/>
    <n v="0"/>
    <x v="1"/>
    <n v="17.5"/>
    <x v="28"/>
  </r>
  <r>
    <s v="TXN000290"/>
    <n v="886.91"/>
    <n v="886.91"/>
    <s v="SUCCESS"/>
    <s v="SUCCESS"/>
    <n v="1"/>
    <s v="found"/>
    <s v="Not Duplicate"/>
    <s v="match"/>
    <s v="match"/>
    <n v="0"/>
    <d v="2026-03-01T00:00:00"/>
    <n v="1"/>
    <s v="Within SLA"/>
    <x v="0"/>
    <n v="0"/>
    <n v="0"/>
    <n v="0"/>
    <n v="0"/>
    <n v="0"/>
    <x v="1"/>
    <n v="14"/>
    <x v="72"/>
  </r>
  <r>
    <s v="TXN000291"/>
    <n v="1316.75"/>
    <n v="1316.75"/>
    <s v="SUCCESS"/>
    <s v="SUCCESS"/>
    <n v="1"/>
    <s v="found"/>
    <s v="Not Duplicate"/>
    <s v="match"/>
    <s v="match"/>
    <n v="0"/>
    <d v="2026-01-11T00:00:00"/>
    <n v="1"/>
    <s v="Within SLA"/>
    <x v="0"/>
    <n v="0"/>
    <n v="0"/>
    <n v="0"/>
    <n v="0"/>
    <n v="0"/>
    <x v="0"/>
    <n v="23.4"/>
    <x v="76"/>
  </r>
  <r>
    <s v="TXN000292"/>
    <n v="5053.3599999999997"/>
    <n v="5053.3599999999997"/>
    <s v="REVERSED"/>
    <s v="REVERSED"/>
    <n v="1"/>
    <s v="found"/>
    <s v="Not Duplicate"/>
    <s v="match"/>
    <s v="match"/>
    <n v="0"/>
    <d v="2026-03-28T00:00:00"/>
    <n v="2"/>
    <s v="Within SLA"/>
    <x v="1"/>
    <n v="0"/>
    <n v="0"/>
    <n v="0"/>
    <n v="0"/>
    <n v="0"/>
    <x v="3"/>
    <n v="61.3"/>
    <x v="9"/>
  </r>
  <r>
    <s v="TXN000293"/>
    <n v="2808.84"/>
    <n v="2808.84"/>
    <s v="FAILED"/>
    <s v="FAILED"/>
    <n v="1"/>
    <s v="found"/>
    <s v="Not Duplicate"/>
    <s v="match"/>
    <s v="match"/>
    <n v="0"/>
    <d v="2026-01-20T00:00:00"/>
    <n v="0"/>
    <s v="Within SLA"/>
    <x v="3"/>
    <n v="0"/>
    <n v="0"/>
    <n v="0"/>
    <n v="0"/>
    <n v="0"/>
    <x v="0"/>
    <n v="9.6999999999999993"/>
    <x v="75"/>
  </r>
  <r>
    <s v="TXN000294"/>
    <n v="5059.67"/>
    <n v="5059.67"/>
    <s v="SUCCESS"/>
    <s v="FAILED"/>
    <n v="1"/>
    <s v="found"/>
    <s v="Not Duplicate"/>
    <s v="match"/>
    <s v="mismatch"/>
    <n v="0"/>
    <d v="2026-01-17T00:00:00"/>
    <n v="2"/>
    <s v="Within SLA"/>
    <x v="3"/>
    <n v="0"/>
    <n v="0"/>
    <n v="0"/>
    <n v="1"/>
    <n v="0"/>
    <x v="1"/>
    <n v="8.6999999999999993"/>
    <x v="1"/>
  </r>
  <r>
    <s v="TXN000295"/>
    <n v="1686.6"/>
    <n v="1686.6"/>
    <s v="SUCCESS"/>
    <s v="SUCCESS"/>
    <n v="1"/>
    <s v="found"/>
    <s v="Not Duplicate"/>
    <s v="match"/>
    <s v="match"/>
    <n v="0"/>
    <d v="2026-02-13T00:00:00"/>
    <n v="2"/>
    <s v="Within SLA"/>
    <x v="1"/>
    <n v="0"/>
    <n v="0"/>
    <n v="0"/>
    <n v="0"/>
    <n v="0"/>
    <x v="0"/>
    <n v="102.8"/>
    <x v="41"/>
  </r>
  <r>
    <s v="TXN000296"/>
    <n v="1753.37"/>
    <n v="1753.37"/>
    <s v="SUCCESS"/>
    <s v="FAILED"/>
    <n v="1"/>
    <s v="found"/>
    <s v="Not Duplicate"/>
    <s v="match"/>
    <s v="mismatch"/>
    <n v="0"/>
    <d v="2026-03-10T00:00:00"/>
    <n v="3"/>
    <s v="SLA Breached"/>
    <x v="4"/>
    <n v="0"/>
    <n v="0"/>
    <n v="0"/>
    <n v="1"/>
    <n v="1"/>
    <x v="2"/>
    <n v="31.5"/>
    <x v="33"/>
  </r>
  <r>
    <s v="TXN000297"/>
    <n v="16983.77"/>
    <n v="16983.77"/>
    <s v="SUCCESS"/>
    <s v="SUCCESS"/>
    <n v="1"/>
    <s v="found"/>
    <s v="Not Duplicate"/>
    <s v="match"/>
    <s v="match"/>
    <n v="0"/>
    <d v="2026-02-19T00:00:00"/>
    <n v="3"/>
    <s v="SLA Breached"/>
    <x v="3"/>
    <n v="0"/>
    <n v="0"/>
    <n v="0"/>
    <n v="0"/>
    <n v="1"/>
    <x v="0"/>
    <n v="34.299999999999997"/>
    <x v="68"/>
  </r>
  <r>
    <s v="TXN000298"/>
    <n v="3817.45"/>
    <n v="3817.45"/>
    <s v="REVERSED"/>
    <s v="REVERSED"/>
    <n v="1"/>
    <s v="found"/>
    <s v="Not Duplicate"/>
    <s v="match"/>
    <s v="match"/>
    <n v="0"/>
    <d v="2026-01-23T00:00:00"/>
    <n v="0"/>
    <s v="Within SLA"/>
    <x v="0"/>
    <n v="0"/>
    <n v="0"/>
    <n v="0"/>
    <n v="0"/>
    <n v="0"/>
    <x v="2"/>
    <n v="15.2"/>
    <x v="42"/>
  </r>
  <r>
    <s v="TXN000299"/>
    <n v="13447.79"/>
    <n v="13447.79"/>
    <s v="SUCCESS"/>
    <s v="SUCCESS"/>
    <n v="1"/>
    <s v="found"/>
    <s v="Not Duplicate"/>
    <s v="match"/>
    <s v="match"/>
    <n v="0"/>
    <d v="2026-02-28T00:00:00"/>
    <n v="0"/>
    <s v="Within SLA"/>
    <x v="1"/>
    <n v="0"/>
    <n v="0"/>
    <n v="0"/>
    <n v="0"/>
    <n v="0"/>
    <x v="2"/>
    <n v="9.1"/>
    <x v="72"/>
  </r>
  <r>
    <s v="TXN000300"/>
    <n v="1056.28"/>
    <n v="1056.28"/>
    <s v="SUCCESS"/>
    <s v="SUCCESS"/>
    <n v="1"/>
    <s v="found"/>
    <s v="Not Duplicate"/>
    <s v="match"/>
    <s v="match"/>
    <n v="0"/>
    <d v="2026-03-07T00:00:00"/>
    <n v="0"/>
    <s v="Within SLA"/>
    <x v="2"/>
    <n v="0"/>
    <n v="0"/>
    <n v="0"/>
    <n v="0"/>
    <n v="0"/>
    <x v="2"/>
    <n v="7.8"/>
    <x v="33"/>
  </r>
  <r>
    <s v="TXN000301"/>
    <n v="16659.97"/>
    <n v="16659.97"/>
    <s v="SUCCESS"/>
    <s v="SUCCESS"/>
    <n v="1"/>
    <s v="found"/>
    <s v="Not Duplicate"/>
    <s v="match"/>
    <s v="match"/>
    <n v="0"/>
    <d v="2026-01-07T00:00:00"/>
    <n v="1"/>
    <s v="Within SLA"/>
    <x v="0"/>
    <n v="0"/>
    <n v="0"/>
    <n v="0"/>
    <n v="0"/>
    <n v="0"/>
    <x v="0"/>
    <n v="25.7"/>
    <x v="18"/>
  </r>
  <r>
    <s v="TXN000302"/>
    <n v="22828.76"/>
    <n v="22828.76"/>
    <s v="SUCCESS"/>
    <s v="SUCCESS"/>
    <n v="1"/>
    <s v="found"/>
    <s v="Not Duplicate"/>
    <s v="match"/>
    <s v="match"/>
    <n v="0"/>
    <d v="2026-02-12T00:00:00"/>
    <n v="1"/>
    <s v="Within SLA"/>
    <x v="0"/>
    <n v="0"/>
    <n v="0"/>
    <n v="0"/>
    <n v="0"/>
    <n v="0"/>
    <x v="2"/>
    <n v="26.4"/>
    <x v="41"/>
  </r>
  <r>
    <s v="TXN000303"/>
    <n v="36771.58"/>
    <n v="36771.58"/>
    <s v="SUCCESS"/>
    <s v="SUCCESS"/>
    <n v="1"/>
    <s v="found"/>
    <s v="Not Duplicate"/>
    <s v="match"/>
    <s v="match"/>
    <n v="0"/>
    <d v="2026-03-31T00:00:00"/>
    <n v="0"/>
    <s v="Within SLA"/>
    <x v="3"/>
    <n v="0"/>
    <n v="0"/>
    <n v="0"/>
    <n v="0"/>
    <n v="0"/>
    <x v="0"/>
    <n v="32.5"/>
    <x v="80"/>
  </r>
  <r>
    <s v="TXN000304"/>
    <n v="431.99"/>
    <n v="431.99"/>
    <s v="SUCCESS"/>
    <s v="SUCCESS"/>
    <n v="1"/>
    <s v="found"/>
    <s v="Not Duplicate"/>
    <s v="match"/>
    <s v="match"/>
    <n v="0"/>
    <d v="2026-01-09T00:00:00"/>
    <n v="1"/>
    <s v="Within SLA"/>
    <x v="2"/>
    <n v="0"/>
    <n v="0"/>
    <n v="0"/>
    <n v="0"/>
    <n v="0"/>
    <x v="0"/>
    <n v="128.1"/>
    <x v="8"/>
  </r>
  <r>
    <s v="TXN000305"/>
    <n v="1811.87"/>
    <n v="1811.87"/>
    <s v="SUCCESS"/>
    <s v="SUCCESS"/>
    <n v="1"/>
    <s v="found"/>
    <s v="Not Duplicate"/>
    <s v="match"/>
    <s v="match"/>
    <n v="0"/>
    <d v="2026-01-22T00:00:00"/>
    <n v="0"/>
    <s v="Within SLA"/>
    <x v="1"/>
    <n v="0"/>
    <n v="0"/>
    <n v="0"/>
    <n v="0"/>
    <n v="0"/>
    <x v="1"/>
    <n v="12.7"/>
    <x v="51"/>
  </r>
  <r>
    <s v="TXN000306"/>
    <n v="1577.18"/>
    <n v="1577.18"/>
    <s v="SUCCESS"/>
    <s v="SUCCESS"/>
    <n v="1"/>
    <s v="found"/>
    <s v="Not Duplicate"/>
    <s v="match"/>
    <s v="match"/>
    <n v="0"/>
    <d v="2026-02-07T00:00:00"/>
    <n v="1"/>
    <s v="Within SLA"/>
    <x v="0"/>
    <n v="0"/>
    <n v="0"/>
    <n v="0"/>
    <n v="0"/>
    <n v="0"/>
    <x v="0"/>
    <n v="11.2"/>
    <x v="69"/>
  </r>
  <r>
    <s v="TXN000307"/>
    <n v="2008.99"/>
    <n v="2008.99"/>
    <s v="SUCCESS"/>
    <s v="SUCCESS"/>
    <n v="1"/>
    <s v="found"/>
    <s v="Not Duplicate"/>
    <s v="match"/>
    <s v="match"/>
    <n v="0"/>
    <d v="2026-03-28T00:00:00"/>
    <n v="2"/>
    <s v="Within SLA"/>
    <x v="0"/>
    <n v="0"/>
    <n v="0"/>
    <n v="0"/>
    <n v="0"/>
    <n v="0"/>
    <x v="0"/>
    <n v="29.8"/>
    <x v="9"/>
  </r>
  <r>
    <s v="TXN000308"/>
    <n v="37316.480000000003"/>
    <n v="37316.480000000003"/>
    <s v="SUCCESS"/>
    <s v="SUCCESS"/>
    <n v="1"/>
    <s v="found"/>
    <s v="Not Duplicate"/>
    <s v="match"/>
    <s v="match"/>
    <n v="0"/>
    <d v="2026-01-28T00:00:00"/>
    <n v="0"/>
    <s v="Within SLA"/>
    <x v="0"/>
    <n v="0"/>
    <n v="0"/>
    <n v="0"/>
    <n v="0"/>
    <n v="0"/>
    <x v="1"/>
    <n v="38.200000000000003"/>
    <x v="7"/>
  </r>
  <r>
    <s v="TXN000309"/>
    <n v="1461.52"/>
    <n v="1461.52"/>
    <s v="FAILED"/>
    <s v="FAILED"/>
    <n v="1"/>
    <s v="found"/>
    <s v="Not Duplicate"/>
    <s v="match"/>
    <s v="match"/>
    <n v="0"/>
    <d v="2026-03-12T00:00:00"/>
    <n v="0"/>
    <s v="Within SLA"/>
    <x v="2"/>
    <n v="0"/>
    <n v="0"/>
    <n v="0"/>
    <n v="0"/>
    <n v="0"/>
    <x v="0"/>
    <n v="34"/>
    <x v="47"/>
  </r>
  <r>
    <s v="TXN000310"/>
    <n v="5997.08"/>
    <n v="5997.08"/>
    <s v="SUCCESS"/>
    <s v="SUCCESS"/>
    <n v="1"/>
    <s v="found"/>
    <s v="Not Duplicate"/>
    <s v="match"/>
    <s v="match"/>
    <n v="0"/>
    <d v="2026-03-30T00:00:00"/>
    <n v="1"/>
    <s v="Within SLA"/>
    <x v="4"/>
    <n v="0"/>
    <n v="0"/>
    <n v="0"/>
    <n v="0"/>
    <n v="0"/>
    <x v="3"/>
    <n v="18.8"/>
    <x v="36"/>
  </r>
  <r>
    <s v="TXN000311"/>
    <n v="7631.83"/>
    <n v="7631.83"/>
    <s v="SUCCESS"/>
    <s v="SUCCESS"/>
    <n v="1"/>
    <s v="found"/>
    <s v="Not Duplicate"/>
    <s v="match"/>
    <s v="match"/>
    <n v="0"/>
    <d v="2026-02-21T00:00:00"/>
    <n v="2"/>
    <s v="Within SLA"/>
    <x v="0"/>
    <n v="0"/>
    <n v="0"/>
    <n v="0"/>
    <n v="0"/>
    <n v="0"/>
    <x v="0"/>
    <n v="41.2"/>
    <x v="10"/>
  </r>
  <r>
    <s v="TXN000312"/>
    <n v="7615.16"/>
    <n v="7615.16"/>
    <s v="SUCCESS"/>
    <s v="SUCCESS"/>
    <n v="1"/>
    <s v="found"/>
    <s v="Not Duplicate"/>
    <s v="match"/>
    <s v="match"/>
    <n v="0"/>
    <d v="2026-03-19T00:00:00"/>
    <n v="2"/>
    <s v="Within SLA"/>
    <x v="3"/>
    <n v="0"/>
    <n v="0"/>
    <n v="0"/>
    <n v="0"/>
    <n v="0"/>
    <x v="0"/>
    <n v="42.5"/>
    <x v="84"/>
  </r>
  <r>
    <s v="TXN000313"/>
    <n v="1491.59"/>
    <n v="1491.59"/>
    <s v="SUCCESS"/>
    <s v="SUCCESS"/>
    <n v="1"/>
    <s v="found"/>
    <s v="Not Duplicate"/>
    <s v="match"/>
    <s v="match"/>
    <n v="0"/>
    <d v="2026-01-28T00:00:00"/>
    <n v="3"/>
    <s v="SLA Breached"/>
    <x v="3"/>
    <n v="0"/>
    <n v="0"/>
    <n v="0"/>
    <n v="0"/>
    <n v="1"/>
    <x v="1"/>
    <n v="56.3"/>
    <x v="12"/>
  </r>
  <r>
    <s v="TXN000314"/>
    <n v="9524.39"/>
    <n v="9524.39"/>
    <s v="SUCCESS"/>
    <s v="SUCCESS"/>
    <n v="1"/>
    <s v="found"/>
    <s v="Not Duplicate"/>
    <s v="match"/>
    <s v="match"/>
    <n v="0"/>
    <d v="2026-03-09T00:00:00"/>
    <n v="3"/>
    <s v="SLA Breached"/>
    <x v="0"/>
    <n v="0"/>
    <n v="0"/>
    <n v="0"/>
    <n v="0"/>
    <n v="1"/>
    <x v="2"/>
    <n v="45.2"/>
    <x v="57"/>
  </r>
  <r>
    <s v="TXN000315"/>
    <n v="13786.34"/>
    <n v="13786.34"/>
    <s v="SUCCESS"/>
    <s v="SUCCESS"/>
    <n v="1"/>
    <s v="found"/>
    <s v="Not Duplicate"/>
    <s v="match"/>
    <s v="match"/>
    <n v="0"/>
    <d v="2026-03-06T00:00:00"/>
    <n v="1"/>
    <s v="Within SLA"/>
    <x v="1"/>
    <n v="0"/>
    <n v="0"/>
    <n v="0"/>
    <n v="0"/>
    <n v="0"/>
    <x v="2"/>
    <n v="49.4"/>
    <x v="28"/>
  </r>
  <r>
    <s v="TXN000316"/>
    <n v="15650.2"/>
    <n v="15650.2"/>
    <s v="SUCCESS"/>
    <s v="SUCCESS"/>
    <n v="1"/>
    <s v="found"/>
    <s v="Not Duplicate"/>
    <s v="match"/>
    <s v="match"/>
    <n v="0"/>
    <d v="2026-01-19T00:00:00"/>
    <n v="2"/>
    <s v="Within SLA"/>
    <x v="2"/>
    <n v="0"/>
    <n v="0"/>
    <n v="0"/>
    <n v="0"/>
    <n v="0"/>
    <x v="2"/>
    <n v="26.3"/>
    <x v="0"/>
  </r>
  <r>
    <s v="TXN000317"/>
    <n v="6431.07"/>
    <n v="6431.07"/>
    <s v="SUCCESS"/>
    <s v="SUCCESS"/>
    <n v="1"/>
    <s v="found"/>
    <s v="Not Duplicate"/>
    <s v="match"/>
    <s v="match"/>
    <n v="0"/>
    <d v="2026-01-14T00:00:00"/>
    <n v="2"/>
    <s v="Within SLA"/>
    <x v="0"/>
    <n v="0"/>
    <n v="0"/>
    <n v="0"/>
    <n v="0"/>
    <n v="0"/>
    <x v="0"/>
    <n v="60.1"/>
    <x v="77"/>
  </r>
  <r>
    <s v="TXN000318"/>
    <n v="988.39"/>
    <n v="988.39"/>
    <s v="SUCCESS"/>
    <s v="SUCCESS"/>
    <n v="1"/>
    <s v="found"/>
    <s v="Not Duplicate"/>
    <s v="match"/>
    <s v="match"/>
    <n v="0"/>
    <d v="2026-02-15T00:00:00"/>
    <n v="0"/>
    <s v="Within SLA"/>
    <x v="0"/>
    <n v="0"/>
    <n v="0"/>
    <n v="0"/>
    <n v="0"/>
    <n v="0"/>
    <x v="2"/>
    <n v="17.100000000000001"/>
    <x v="37"/>
  </r>
  <r>
    <s v="TXN000319"/>
    <n v="9478.08"/>
    <n v="9478.08"/>
    <s v="SUCCESS"/>
    <s v="FAILED"/>
    <n v="1"/>
    <s v="found"/>
    <s v="Not Duplicate"/>
    <s v="match"/>
    <s v="mismatch"/>
    <n v="0"/>
    <d v="2026-02-09T00:00:00"/>
    <n v="0"/>
    <s v="Within SLA"/>
    <x v="0"/>
    <n v="0"/>
    <n v="0"/>
    <n v="0"/>
    <n v="1"/>
    <n v="0"/>
    <x v="0"/>
    <n v="35"/>
    <x v="43"/>
  </r>
  <r>
    <s v="TXN000320"/>
    <n v="7513.43"/>
    <n v="7513.43"/>
    <s v="SUCCESS"/>
    <s v="SUCCESS"/>
    <n v="1"/>
    <s v="found"/>
    <s v="Not Duplicate"/>
    <s v="match"/>
    <s v="match"/>
    <n v="0"/>
    <d v="2026-01-15T00:00:00"/>
    <n v="5"/>
    <s v="SLA Breached"/>
    <x v="2"/>
    <n v="0"/>
    <n v="0"/>
    <n v="0"/>
    <n v="0"/>
    <n v="1"/>
    <x v="3"/>
    <n v="8.5"/>
    <x v="76"/>
  </r>
  <r>
    <s v="TXN000321"/>
    <n v="5935.01"/>
    <n v="5341.51"/>
    <s v="SUCCESS"/>
    <s v="SUCCESS"/>
    <n v="1"/>
    <s v="found"/>
    <s v="Not Duplicate"/>
    <s v="mismatch"/>
    <s v="match"/>
    <n v="593.5"/>
    <d v="2026-03-22T00:00:00"/>
    <n v="3"/>
    <s v="SLA Breached"/>
    <x v="0"/>
    <n v="0"/>
    <n v="0"/>
    <n v="1"/>
    <n v="0"/>
    <n v="1"/>
    <x v="0"/>
    <n v="11.5"/>
    <x v="59"/>
  </r>
  <r>
    <s v="TXN000322"/>
    <n v="2849.71"/>
    <n v="2849.71"/>
    <s v="SUCCESS"/>
    <s v="SUCCESS"/>
    <n v="1"/>
    <s v="found"/>
    <s v="Not Duplicate"/>
    <s v="match"/>
    <s v="match"/>
    <n v="0"/>
    <d v="2026-03-10T00:00:00"/>
    <n v="2"/>
    <s v="Within SLA"/>
    <x v="2"/>
    <n v="0"/>
    <n v="0"/>
    <n v="0"/>
    <n v="0"/>
    <n v="0"/>
    <x v="0"/>
    <n v="28.8"/>
    <x v="16"/>
  </r>
  <r>
    <s v="TXN000323"/>
    <n v="3517.63"/>
    <n v="3517.63"/>
    <s v="SUCCESS"/>
    <s v="SUCCESS"/>
    <n v="1"/>
    <s v="found"/>
    <s v="Not Duplicate"/>
    <s v="match"/>
    <s v="match"/>
    <n v="0"/>
    <d v="2026-01-31T00:00:00"/>
    <n v="1"/>
    <s v="Within SLA"/>
    <x v="0"/>
    <n v="0"/>
    <n v="0"/>
    <n v="0"/>
    <n v="0"/>
    <n v="0"/>
    <x v="1"/>
    <n v="27"/>
    <x v="27"/>
  </r>
  <r>
    <s v="TXN000324"/>
    <n v="4020.56"/>
    <n v="4020.56"/>
    <s v="SUCCESS"/>
    <s v="SUCCESS"/>
    <n v="1"/>
    <s v="found"/>
    <s v="Not Duplicate"/>
    <s v="match"/>
    <s v="match"/>
    <n v="0"/>
    <d v="2026-02-03T00:00:00"/>
    <n v="2"/>
    <s v="Within SLA"/>
    <x v="2"/>
    <n v="0"/>
    <n v="0"/>
    <n v="0"/>
    <n v="0"/>
    <n v="0"/>
    <x v="0"/>
    <n v="25.6"/>
    <x v="35"/>
  </r>
  <r>
    <s v="TXN000325"/>
    <n v="33841.29"/>
    <n v="33841.29"/>
    <s v="SUCCESS"/>
    <s v="SUCCESS"/>
    <n v="1"/>
    <s v="found"/>
    <s v="Not Duplicate"/>
    <s v="match"/>
    <s v="match"/>
    <n v="0"/>
    <d v="2026-01-21T00:00:00"/>
    <n v="0"/>
    <s v="Within SLA"/>
    <x v="3"/>
    <n v="0"/>
    <n v="0"/>
    <n v="0"/>
    <n v="0"/>
    <n v="0"/>
    <x v="2"/>
    <n v="36.299999999999997"/>
    <x v="25"/>
  </r>
  <r>
    <s v="TXN000326"/>
    <n v="4679.3900000000003"/>
    <n v="4679.3900000000003"/>
    <s v="SUCCESS"/>
    <s v="SUCCESS"/>
    <n v="1"/>
    <s v="found"/>
    <s v="Not Duplicate"/>
    <s v="match"/>
    <s v="match"/>
    <n v="0"/>
    <d v="2026-02-09T00:00:00"/>
    <n v="1"/>
    <s v="Within SLA"/>
    <x v="0"/>
    <n v="0"/>
    <n v="0"/>
    <n v="0"/>
    <n v="0"/>
    <n v="0"/>
    <x v="3"/>
    <n v="71.8"/>
    <x v="24"/>
  </r>
  <r>
    <s v="TXN000327"/>
    <n v="10819.17"/>
    <n v="10819.17"/>
    <s v="SUCCESS"/>
    <s v="SUCCESS"/>
    <n v="1"/>
    <s v="found"/>
    <s v="Not Duplicate"/>
    <s v="match"/>
    <s v="match"/>
    <n v="0"/>
    <d v="2026-01-20T00:00:00"/>
    <n v="1"/>
    <s v="Within SLA"/>
    <x v="2"/>
    <n v="0"/>
    <n v="0"/>
    <n v="0"/>
    <n v="0"/>
    <n v="0"/>
    <x v="0"/>
    <n v="50.9"/>
    <x v="34"/>
  </r>
  <r>
    <s v="TXN000328"/>
    <n v="5523.86"/>
    <n v="5523.86"/>
    <s v="SUCCESS"/>
    <s v="SUCCESS"/>
    <n v="1"/>
    <s v="found"/>
    <s v="Not Duplicate"/>
    <s v="match"/>
    <s v="match"/>
    <n v="0"/>
    <d v="2026-03-07T00:00:00"/>
    <n v="3"/>
    <s v="SLA Breached"/>
    <x v="0"/>
    <n v="0"/>
    <n v="0"/>
    <n v="0"/>
    <n v="0"/>
    <n v="1"/>
    <x v="1"/>
    <n v="23"/>
    <x v="85"/>
  </r>
  <r>
    <s v="TXN000329"/>
    <n v="1399.69"/>
    <n v="1399.69"/>
    <s v="SUCCESS"/>
    <s v="SUCCESS"/>
    <n v="1"/>
    <s v="found"/>
    <s v="Not Duplicate"/>
    <s v="match"/>
    <s v="match"/>
    <n v="0"/>
    <d v="2026-02-28T00:00:00"/>
    <n v="3"/>
    <s v="SLA Breached"/>
    <x v="1"/>
    <n v="0"/>
    <n v="0"/>
    <n v="0"/>
    <n v="0"/>
    <n v="1"/>
    <x v="3"/>
    <n v="8.5"/>
    <x v="73"/>
  </r>
  <r>
    <s v="TXN000330"/>
    <n v="938.79"/>
    <n v="938.79"/>
    <s v="SUCCESS"/>
    <s v="FAILED"/>
    <n v="1"/>
    <s v="found"/>
    <s v="Not Duplicate"/>
    <s v="match"/>
    <s v="mismatch"/>
    <n v="0"/>
    <d v="2026-01-20T00:00:00"/>
    <n v="2"/>
    <s v="Within SLA"/>
    <x v="0"/>
    <n v="0"/>
    <n v="0"/>
    <n v="0"/>
    <n v="1"/>
    <n v="0"/>
    <x v="2"/>
    <n v="4.9000000000000004"/>
    <x v="45"/>
  </r>
  <r>
    <s v="TXN000331"/>
    <n v="12357.86"/>
    <n v="12357.86"/>
    <s v="SUCCESS"/>
    <s v="SUCCESS"/>
    <n v="1"/>
    <s v="found"/>
    <s v="Not Duplicate"/>
    <s v="match"/>
    <s v="match"/>
    <n v="0"/>
    <d v="2026-03-25T00:00:00"/>
    <n v="1"/>
    <s v="Within SLA"/>
    <x v="0"/>
    <n v="0"/>
    <n v="0"/>
    <n v="0"/>
    <n v="0"/>
    <n v="0"/>
    <x v="0"/>
    <n v="25.9"/>
    <x v="20"/>
  </r>
  <r>
    <s v="TXN000332"/>
    <n v="5929.83"/>
    <n v="5929.83"/>
    <s v="SUCCESS"/>
    <s v="SUCCESS"/>
    <n v="1"/>
    <s v="found"/>
    <s v="Not Duplicate"/>
    <s v="match"/>
    <s v="match"/>
    <n v="0"/>
    <d v="2026-01-24T00:00:00"/>
    <n v="1"/>
    <s v="Within SLA"/>
    <x v="0"/>
    <n v="0"/>
    <n v="0"/>
    <n v="0"/>
    <n v="0"/>
    <n v="0"/>
    <x v="3"/>
    <n v="15.6"/>
    <x v="42"/>
  </r>
  <r>
    <s v="TXN000333"/>
    <n v="6011.25"/>
    <n v="6011.25"/>
    <s v="SUCCESS"/>
    <s v="SUCCESS"/>
    <n v="1"/>
    <s v="found"/>
    <s v="Not Duplicate"/>
    <s v="match"/>
    <s v="match"/>
    <n v="0"/>
    <d v="2026-02-06T00:00:00"/>
    <n v="0"/>
    <s v="Within SLA"/>
    <x v="1"/>
    <n v="0"/>
    <n v="0"/>
    <n v="0"/>
    <n v="0"/>
    <n v="0"/>
    <x v="2"/>
    <n v="15"/>
    <x v="69"/>
  </r>
  <r>
    <s v="TXN000334"/>
    <n v="5179.62"/>
    <n v="5179.62"/>
    <s v="SUCCESS"/>
    <s v="SUCCESS"/>
    <n v="1"/>
    <s v="found"/>
    <s v="Not Duplicate"/>
    <s v="match"/>
    <s v="match"/>
    <n v="0"/>
    <d v="2026-01-26T00:00:00"/>
    <n v="3"/>
    <s v="SLA Breached"/>
    <x v="0"/>
    <n v="0"/>
    <n v="0"/>
    <n v="0"/>
    <n v="0"/>
    <n v="1"/>
    <x v="3"/>
    <n v="61.9"/>
    <x v="42"/>
  </r>
  <r>
    <s v="TXN000335"/>
    <n v="6129.95"/>
    <n v="6129.95"/>
    <s v="SUCCESS"/>
    <s v="SUCCESS"/>
    <n v="1"/>
    <s v="found"/>
    <s v="Not Duplicate"/>
    <s v="match"/>
    <s v="match"/>
    <n v="0"/>
    <d v="2026-03-03T00:00:00"/>
    <n v="3"/>
    <s v="SLA Breached"/>
    <x v="2"/>
    <n v="0"/>
    <n v="0"/>
    <n v="0"/>
    <n v="0"/>
    <n v="1"/>
    <x v="1"/>
    <n v="13.2"/>
    <x v="72"/>
  </r>
  <r>
    <s v="TXN000336"/>
    <n v="5377.9"/>
    <n v="5377.9"/>
    <s v="SUCCESS"/>
    <s v="SUCCESS"/>
    <n v="1"/>
    <s v="found"/>
    <s v="Not Duplicate"/>
    <s v="match"/>
    <s v="match"/>
    <n v="0"/>
    <d v="2026-01-10T00:00:00"/>
    <n v="2"/>
    <s v="Within SLA"/>
    <x v="0"/>
    <n v="0"/>
    <n v="0"/>
    <n v="0"/>
    <n v="0"/>
    <n v="0"/>
    <x v="0"/>
    <n v="35.299999999999997"/>
    <x v="8"/>
  </r>
  <r>
    <s v="TXN000337"/>
    <n v="9022.57"/>
    <n v="9022.57"/>
    <s v="SUCCESS"/>
    <s v="SUCCESS"/>
    <n v="1"/>
    <s v="found"/>
    <s v="Not Duplicate"/>
    <s v="match"/>
    <s v="match"/>
    <n v="0"/>
    <d v="2026-01-09T00:00:00"/>
    <n v="0"/>
    <s v="Within SLA"/>
    <x v="1"/>
    <n v="0"/>
    <n v="0"/>
    <n v="0"/>
    <n v="0"/>
    <n v="0"/>
    <x v="0"/>
    <n v="14.3"/>
    <x v="86"/>
  </r>
  <r>
    <s v="TXN000338"/>
    <n v="6166.22"/>
    <n v="6166.22"/>
    <s v="SUCCESS"/>
    <s v="SUCCESS"/>
    <n v="1"/>
    <s v="found"/>
    <s v="Not Duplicate"/>
    <s v="match"/>
    <s v="match"/>
    <n v="0"/>
    <d v="2026-04-01T00:00:00"/>
    <n v="2"/>
    <s v="Within SLA"/>
    <x v="4"/>
    <n v="0"/>
    <n v="0"/>
    <n v="0"/>
    <n v="0"/>
    <n v="0"/>
    <x v="3"/>
    <n v="21"/>
    <x v="15"/>
  </r>
  <r>
    <s v="TXN000339"/>
    <n v="11587.79"/>
    <n v="11587.79"/>
    <s v="SUCCESS"/>
    <s v="SUCCESS"/>
    <n v="1"/>
    <s v="found"/>
    <s v="Not Duplicate"/>
    <s v="match"/>
    <s v="match"/>
    <n v="0"/>
    <d v="2026-03-13T00:00:00"/>
    <n v="0"/>
    <s v="Within SLA"/>
    <x v="0"/>
    <n v="0"/>
    <n v="0"/>
    <n v="0"/>
    <n v="0"/>
    <n v="0"/>
    <x v="1"/>
    <n v="87.5"/>
    <x v="14"/>
  </r>
  <r>
    <s v="TXN000340"/>
    <n v="22199.25"/>
    <n v="22199.25"/>
    <s v="SUCCESS"/>
    <s v="SUCCESS"/>
    <n v="1"/>
    <s v="found"/>
    <s v="Not Duplicate"/>
    <s v="match"/>
    <s v="match"/>
    <n v="0"/>
    <d v="2026-02-18T00:00:00"/>
    <n v="0"/>
    <s v="Within SLA"/>
    <x v="2"/>
    <n v="0"/>
    <n v="0"/>
    <n v="0"/>
    <n v="0"/>
    <n v="0"/>
    <x v="0"/>
    <n v="17.100000000000001"/>
    <x v="82"/>
  </r>
  <r>
    <s v="TXN000341"/>
    <n v="5382.76"/>
    <n v="5382.76"/>
    <s v="SUCCESS"/>
    <s v="SUCCESS"/>
    <n v="1"/>
    <s v="found"/>
    <s v="Not Duplicate"/>
    <s v="match"/>
    <s v="match"/>
    <n v="0"/>
    <d v="2026-02-11T00:00:00"/>
    <n v="2"/>
    <s v="Within SLA"/>
    <x v="0"/>
    <n v="0"/>
    <n v="0"/>
    <n v="0"/>
    <n v="0"/>
    <n v="0"/>
    <x v="1"/>
    <n v="11.3"/>
    <x v="43"/>
  </r>
  <r>
    <s v="TXN000342"/>
    <n v="6632.78"/>
    <n v="6632.78"/>
    <s v="SUCCESS"/>
    <s v="SUCCESS"/>
    <n v="1"/>
    <s v="found"/>
    <s v="Not Duplicate"/>
    <s v="match"/>
    <s v="match"/>
    <n v="0"/>
    <d v="2026-02-28T00:00:00"/>
    <n v="0"/>
    <s v="Within SLA"/>
    <x v="0"/>
    <n v="0"/>
    <n v="0"/>
    <n v="0"/>
    <n v="0"/>
    <n v="0"/>
    <x v="0"/>
    <n v="48.7"/>
    <x v="72"/>
  </r>
  <r>
    <s v="TXN000343"/>
    <n v="1795.24"/>
    <n v="1795.24"/>
    <s v="SUCCESS"/>
    <s v="SUCCESS"/>
    <n v="1"/>
    <s v="found"/>
    <s v="Not Duplicate"/>
    <s v="match"/>
    <s v="match"/>
    <n v="0"/>
    <d v="2026-03-14T00:00:00"/>
    <n v="3"/>
    <s v="SLA Breached"/>
    <x v="3"/>
    <n v="0"/>
    <n v="0"/>
    <n v="0"/>
    <n v="0"/>
    <n v="1"/>
    <x v="2"/>
    <n v="39.799999999999997"/>
    <x v="70"/>
  </r>
  <r>
    <s v="TXN000344"/>
    <n v="2264.37"/>
    <n v="2264.37"/>
    <s v="SUCCESS"/>
    <s v="SUCCESS"/>
    <n v="1"/>
    <s v="found"/>
    <s v="Not Duplicate"/>
    <s v="match"/>
    <s v="match"/>
    <n v="0"/>
    <d v="2026-02-07T00:00:00"/>
    <n v="0"/>
    <s v="Within SLA"/>
    <x v="1"/>
    <n v="0"/>
    <n v="0"/>
    <n v="0"/>
    <n v="0"/>
    <n v="0"/>
    <x v="0"/>
    <n v="65.5"/>
    <x v="64"/>
  </r>
  <r>
    <s v="TXN000345"/>
    <n v="4022.48"/>
    <n v="4022.48"/>
    <s v="SUCCESS"/>
    <s v="SUCCESS"/>
    <n v="1"/>
    <s v="found"/>
    <s v="Not Duplicate"/>
    <s v="match"/>
    <s v="match"/>
    <n v="0"/>
    <d v="2026-03-09T00:00:00"/>
    <n v="2"/>
    <s v="Within SLA"/>
    <x v="0"/>
    <n v="0"/>
    <n v="0"/>
    <n v="0"/>
    <n v="0"/>
    <n v="0"/>
    <x v="1"/>
    <n v="9.4"/>
    <x v="33"/>
  </r>
  <r>
    <s v="TXN000346"/>
    <n v="3573.78"/>
    <n v="3573.78"/>
    <s v="SUCCESS"/>
    <s v="SUCCESS"/>
    <n v="1"/>
    <s v="found"/>
    <s v="Not Duplicate"/>
    <s v="match"/>
    <s v="match"/>
    <n v="0"/>
    <d v="2026-03-20T00:00:00"/>
    <n v="2"/>
    <s v="Within SLA"/>
    <x v="0"/>
    <n v="0"/>
    <n v="0"/>
    <n v="0"/>
    <n v="0"/>
    <n v="0"/>
    <x v="1"/>
    <n v="7.3"/>
    <x v="31"/>
  </r>
  <r>
    <s v="TXN000347"/>
    <n v="25422.959999999999"/>
    <n v="25422.959999999999"/>
    <s v="SUCCESS"/>
    <s v="SUCCESS"/>
    <n v="1"/>
    <s v="found"/>
    <s v="Not Duplicate"/>
    <s v="match"/>
    <s v="match"/>
    <n v="0"/>
    <d v="2026-02-26T00:00:00"/>
    <n v="5"/>
    <s v="SLA Breached"/>
    <x v="3"/>
    <n v="0"/>
    <n v="0"/>
    <n v="0"/>
    <n v="0"/>
    <n v="1"/>
    <x v="0"/>
    <n v="32.200000000000003"/>
    <x v="26"/>
  </r>
  <r>
    <s v="TXN000348"/>
    <n v="2306.11"/>
    <n v="2306.11"/>
    <s v="SUCCESS"/>
    <s v="SUCCESS"/>
    <n v="1"/>
    <s v="found"/>
    <s v="Not Duplicate"/>
    <s v="match"/>
    <s v="match"/>
    <n v="0"/>
    <d v="2026-01-26T00:00:00"/>
    <n v="3"/>
    <s v="SLA Breached"/>
    <x v="3"/>
    <n v="0"/>
    <n v="0"/>
    <n v="0"/>
    <n v="0"/>
    <n v="1"/>
    <x v="3"/>
    <n v="31.3"/>
    <x v="42"/>
  </r>
  <r>
    <s v="TXN000349"/>
    <n v="15999.83"/>
    <n v="15999.83"/>
    <s v="SUCCESS"/>
    <s v="SUCCESS"/>
    <n v="1"/>
    <s v="found"/>
    <s v="Not Duplicate"/>
    <s v="match"/>
    <s v="match"/>
    <n v="0"/>
    <d v="2026-03-13T00:00:00"/>
    <n v="1"/>
    <s v="Within SLA"/>
    <x v="0"/>
    <n v="0"/>
    <n v="0"/>
    <n v="0"/>
    <n v="0"/>
    <n v="0"/>
    <x v="2"/>
    <n v="30.6"/>
    <x v="47"/>
  </r>
  <r>
    <s v="TXN000350"/>
    <n v="1038.55"/>
    <n v="1038.55"/>
    <s v="SUCCESS"/>
    <s v="SUCCESS"/>
    <n v="1"/>
    <s v="found"/>
    <s v="Not Duplicate"/>
    <s v="match"/>
    <s v="match"/>
    <n v="0"/>
    <d v="2026-03-24T00:00:00"/>
    <n v="2"/>
    <s v="Within SLA"/>
    <x v="4"/>
    <n v="0"/>
    <n v="0"/>
    <n v="0"/>
    <n v="0"/>
    <n v="0"/>
    <x v="2"/>
    <n v="11.7"/>
    <x v="29"/>
  </r>
  <r>
    <s v="TXN000351"/>
    <n v="8821.89"/>
    <n v="10586.27"/>
    <s v="SUCCESS"/>
    <s v="SUCCESS"/>
    <n v="1"/>
    <s v="found"/>
    <s v="Not Duplicate"/>
    <s v="mismatch"/>
    <s v="match"/>
    <n v="1764.380000000001"/>
    <d v="2026-02-08T00:00:00"/>
    <n v="2"/>
    <s v="Within SLA"/>
    <x v="1"/>
    <n v="0"/>
    <n v="0"/>
    <n v="1"/>
    <n v="0"/>
    <n v="0"/>
    <x v="0"/>
    <n v="30.7"/>
    <x v="69"/>
  </r>
  <r>
    <s v="TXN000352"/>
    <n v="7986.45"/>
    <n v="7986.45"/>
    <s v="SUCCESS"/>
    <s v="SUCCESS"/>
    <n v="1"/>
    <s v="found"/>
    <s v="Not Duplicate"/>
    <s v="match"/>
    <s v="match"/>
    <n v="0"/>
    <d v="2026-03-19T00:00:00"/>
    <n v="2"/>
    <s v="Within SLA"/>
    <x v="3"/>
    <n v="0"/>
    <n v="0"/>
    <n v="0"/>
    <n v="0"/>
    <n v="0"/>
    <x v="3"/>
    <n v="16.7"/>
    <x v="84"/>
  </r>
  <r>
    <s v="TXN000353"/>
    <n v="12802.09"/>
    <n v="12802.09"/>
    <s v="SUCCESS"/>
    <s v="SUCCESS"/>
    <n v="1"/>
    <s v="found"/>
    <s v="Not Duplicate"/>
    <s v="match"/>
    <s v="match"/>
    <n v="0"/>
    <d v="2026-03-10T00:00:00"/>
    <n v="2"/>
    <s v="Within SLA"/>
    <x v="1"/>
    <n v="0"/>
    <n v="0"/>
    <n v="0"/>
    <n v="0"/>
    <n v="0"/>
    <x v="1"/>
    <n v="38.200000000000003"/>
    <x v="16"/>
  </r>
  <r>
    <s v="TXN000354"/>
    <n v="2397.44"/>
    <n v="2397.44"/>
    <s v="SUCCESS"/>
    <s v="SUCCESS"/>
    <n v="1"/>
    <s v="found"/>
    <s v="Not Duplicate"/>
    <s v="match"/>
    <s v="match"/>
    <n v="0"/>
    <d v="2026-03-20T00:00:00"/>
    <n v="1"/>
    <s v="Within SLA"/>
    <x v="0"/>
    <n v="0"/>
    <n v="0"/>
    <n v="0"/>
    <n v="0"/>
    <n v="0"/>
    <x v="2"/>
    <n v="53.2"/>
    <x v="59"/>
  </r>
  <r>
    <s v="TXN000355"/>
    <n v="1379.04"/>
    <n v="1379.04"/>
    <s v="SUCCESS"/>
    <s v="SUCCESS"/>
    <n v="1"/>
    <s v="found"/>
    <s v="Not Duplicate"/>
    <s v="match"/>
    <s v="match"/>
    <n v="0"/>
    <d v="2026-03-01T00:00:00"/>
    <n v="2"/>
    <s v="Within SLA"/>
    <x v="0"/>
    <n v="0"/>
    <n v="0"/>
    <n v="0"/>
    <n v="0"/>
    <n v="0"/>
    <x v="0"/>
    <n v="102"/>
    <x v="2"/>
  </r>
  <r>
    <s v="TXN000356"/>
    <n v="1312.16"/>
    <n v="1312.16"/>
    <s v="SUCCESS"/>
    <s v="SUCCESS"/>
    <n v="1"/>
    <s v="found"/>
    <s v="Not Duplicate"/>
    <s v="match"/>
    <s v="match"/>
    <n v="0"/>
    <d v="2026-03-04T00:00:00"/>
    <n v="2"/>
    <s v="Within SLA"/>
    <x v="0"/>
    <n v="0"/>
    <n v="0"/>
    <n v="0"/>
    <n v="0"/>
    <n v="0"/>
    <x v="1"/>
    <n v="23"/>
    <x v="6"/>
  </r>
  <r>
    <s v="TXN000357"/>
    <n v="1316.05"/>
    <n v="1316.05"/>
    <s v="SUCCESS"/>
    <s v="SUCCESS"/>
    <n v="1"/>
    <s v="found"/>
    <s v="Not Duplicate"/>
    <s v="match"/>
    <s v="match"/>
    <n v="0"/>
    <d v="2026-03-30T00:00:00"/>
    <n v="3"/>
    <s v="SLA Breached"/>
    <x v="0"/>
    <n v="0"/>
    <n v="0"/>
    <n v="0"/>
    <n v="0"/>
    <n v="1"/>
    <x v="1"/>
    <n v="13.6"/>
    <x v="60"/>
  </r>
  <r>
    <s v="TXN000358"/>
    <n v="4994.1400000000003"/>
    <n v="4994.1400000000003"/>
    <s v="SUCCESS"/>
    <s v="SUCCESS"/>
    <n v="1"/>
    <s v="found"/>
    <s v="Not Duplicate"/>
    <s v="match"/>
    <s v="match"/>
    <n v="0"/>
    <d v="2026-01-22T00:00:00"/>
    <n v="0"/>
    <s v="Within SLA"/>
    <x v="1"/>
    <n v="0"/>
    <n v="0"/>
    <n v="0"/>
    <n v="0"/>
    <n v="0"/>
    <x v="0"/>
    <n v="37.6"/>
    <x v="51"/>
  </r>
  <r>
    <s v="TXN000359"/>
    <n v="8654.49"/>
    <n v="8654.49"/>
    <s v="SUCCESS"/>
    <s v="SUCCESS"/>
    <n v="1"/>
    <s v="found"/>
    <s v="Not Duplicate"/>
    <s v="match"/>
    <s v="match"/>
    <n v="0"/>
    <d v="2026-03-31T00:00:00"/>
    <n v="1"/>
    <s v="Within SLA"/>
    <x v="2"/>
    <n v="0"/>
    <n v="0"/>
    <n v="0"/>
    <n v="0"/>
    <n v="0"/>
    <x v="3"/>
    <n v="52.2"/>
    <x v="15"/>
  </r>
  <r>
    <s v="TXN000360"/>
    <n v="24860.89"/>
    <n v="24860.89"/>
    <s v="SUCCESS"/>
    <s v="SUCCESS"/>
    <n v="1"/>
    <s v="found"/>
    <s v="Not Duplicate"/>
    <s v="match"/>
    <s v="match"/>
    <n v="0"/>
    <d v="2026-02-10T00:00:00"/>
    <n v="1"/>
    <s v="Within SLA"/>
    <x v="1"/>
    <n v="0"/>
    <n v="0"/>
    <n v="0"/>
    <n v="0"/>
    <n v="0"/>
    <x v="3"/>
    <n v="33.5"/>
    <x v="43"/>
  </r>
  <r>
    <s v="TXN000361"/>
    <n v="245.64"/>
    <n v="245.64"/>
    <s v="SUCCESS"/>
    <s v="SUCCESS"/>
    <n v="1"/>
    <s v="found"/>
    <s v="Not Duplicate"/>
    <s v="match"/>
    <s v="match"/>
    <n v="0"/>
    <d v="2026-01-14T00:00:00"/>
    <n v="3"/>
    <s v="SLA Breached"/>
    <x v="0"/>
    <n v="0"/>
    <n v="0"/>
    <n v="0"/>
    <n v="0"/>
    <n v="1"/>
    <x v="1"/>
    <n v="47.2"/>
    <x v="22"/>
  </r>
  <r>
    <s v="TXN000362"/>
    <n v="2665.15"/>
    <n v="2665.15"/>
    <s v="SUCCESS"/>
    <s v="SUCCESS"/>
    <n v="1"/>
    <s v="found"/>
    <s v="Not Duplicate"/>
    <s v="match"/>
    <s v="match"/>
    <n v="0"/>
    <d v="2026-03-14T00:00:00"/>
    <n v="0"/>
    <s v="Within SLA"/>
    <x v="2"/>
    <n v="0"/>
    <n v="0"/>
    <n v="0"/>
    <n v="0"/>
    <n v="0"/>
    <x v="1"/>
    <n v="20.7"/>
    <x v="53"/>
  </r>
  <r>
    <s v="TXN000363"/>
    <n v="4808.3"/>
    <n v="4808.3"/>
    <s v="SUCCESS"/>
    <s v="SUCCESS"/>
    <n v="1"/>
    <s v="found"/>
    <s v="Not Duplicate"/>
    <s v="match"/>
    <s v="match"/>
    <n v="0"/>
    <d v="2026-02-11T00:00:00"/>
    <n v="0"/>
    <s v="Within SLA"/>
    <x v="1"/>
    <n v="0"/>
    <n v="0"/>
    <n v="0"/>
    <n v="0"/>
    <n v="0"/>
    <x v="3"/>
    <n v="64.5"/>
    <x v="41"/>
  </r>
  <r>
    <s v="TXN000364"/>
    <n v="3076.94"/>
    <n v="3076.94"/>
    <s v="SUCCESS"/>
    <s v="SUCCESS"/>
    <n v="1"/>
    <s v="found"/>
    <s v="Not Duplicate"/>
    <s v="match"/>
    <s v="match"/>
    <n v="0"/>
    <d v="2026-03-15T00:00:00"/>
    <n v="1"/>
    <s v="Within SLA"/>
    <x v="0"/>
    <n v="0"/>
    <n v="0"/>
    <n v="0"/>
    <n v="0"/>
    <n v="0"/>
    <x v="0"/>
    <n v="36.799999999999997"/>
    <x v="53"/>
  </r>
  <r>
    <s v="TXN000365"/>
    <n v="6165.11"/>
    <n v="6165.11"/>
    <s v="SUCCESS"/>
    <s v="SUCCESS"/>
    <n v="1"/>
    <s v="found"/>
    <s v="Not Duplicate"/>
    <s v="match"/>
    <s v="match"/>
    <n v="0"/>
    <d v="2026-03-14T00:00:00"/>
    <n v="1"/>
    <s v="Within SLA"/>
    <x v="3"/>
    <n v="0"/>
    <n v="0"/>
    <n v="0"/>
    <n v="0"/>
    <n v="0"/>
    <x v="3"/>
    <n v="32.200000000000003"/>
    <x v="14"/>
  </r>
  <r>
    <s v="TXN000366"/>
    <n v="5343.35"/>
    <n v="5343.35"/>
    <s v="SUCCESS"/>
    <s v="SUCCESS"/>
    <n v="1"/>
    <s v="found"/>
    <s v="Not Duplicate"/>
    <s v="match"/>
    <s v="match"/>
    <n v="0"/>
    <d v="2026-02-12T00:00:00"/>
    <n v="2"/>
    <s v="Within SLA"/>
    <x v="2"/>
    <n v="0"/>
    <n v="0"/>
    <n v="0"/>
    <n v="0"/>
    <n v="0"/>
    <x v="3"/>
    <n v="8.8000000000000007"/>
    <x v="55"/>
  </r>
  <r>
    <s v="TXN000367"/>
    <n v="2168.1799999999998"/>
    <n v="2168.1799999999998"/>
    <s v="FAILED"/>
    <s v="FAILED"/>
    <n v="1"/>
    <s v="found"/>
    <s v="Not Duplicate"/>
    <s v="match"/>
    <s v="match"/>
    <n v="0"/>
    <d v="2026-03-02T00:00:00"/>
    <n v="2"/>
    <s v="Within SLA"/>
    <x v="0"/>
    <n v="0"/>
    <n v="0"/>
    <n v="0"/>
    <n v="0"/>
    <n v="0"/>
    <x v="0"/>
    <n v="14.5"/>
    <x v="72"/>
  </r>
  <r>
    <s v="TXN000368"/>
    <n v="3574.46"/>
    <n v="3574.46"/>
    <s v="SUCCESS"/>
    <s v="SUCCESS"/>
    <n v="1"/>
    <s v="found"/>
    <s v="Not Duplicate"/>
    <s v="match"/>
    <s v="match"/>
    <n v="0"/>
    <d v="2026-03-28T00:00:00"/>
    <n v="1"/>
    <s v="Within SLA"/>
    <x v="1"/>
    <n v="0"/>
    <n v="0"/>
    <n v="0"/>
    <n v="0"/>
    <n v="0"/>
    <x v="1"/>
    <n v="28.2"/>
    <x v="60"/>
  </r>
  <r>
    <s v="TXN000369"/>
    <n v="654.87"/>
    <n v="654.87"/>
    <s v="SUCCESS"/>
    <s v="SUCCESS"/>
    <n v="1"/>
    <s v="found"/>
    <s v="Not Duplicate"/>
    <s v="match"/>
    <s v="match"/>
    <n v="0"/>
    <d v="2026-01-15T00:00:00"/>
    <n v="1"/>
    <s v="Within SLA"/>
    <x v="0"/>
    <n v="0"/>
    <n v="0"/>
    <n v="0"/>
    <n v="0"/>
    <n v="0"/>
    <x v="3"/>
    <n v="21.2"/>
    <x v="44"/>
  </r>
  <r>
    <s v="TXN000370"/>
    <n v="1467.12"/>
    <n v="1467.12"/>
    <s v="SUCCESS"/>
    <s v="SUCCESS"/>
    <n v="1"/>
    <s v="found"/>
    <s v="Not Duplicate"/>
    <s v="match"/>
    <s v="match"/>
    <n v="0"/>
    <d v="2026-03-16T00:00:00"/>
    <n v="3"/>
    <s v="SLA Breached"/>
    <x v="0"/>
    <n v="0"/>
    <n v="0"/>
    <n v="0"/>
    <n v="0"/>
    <n v="1"/>
    <x v="2"/>
    <n v="30.6"/>
    <x v="14"/>
  </r>
  <r>
    <s v="TXN000371"/>
    <n v="1696.27"/>
    <n v="1696.27"/>
    <s v="SUCCESS"/>
    <s v="SUCCESS"/>
    <n v="1"/>
    <s v="found"/>
    <s v="Not Duplicate"/>
    <s v="match"/>
    <s v="match"/>
    <n v="0"/>
    <d v="2026-01-11T00:00:00"/>
    <n v="2"/>
    <s v="Within SLA"/>
    <x v="0"/>
    <n v="0"/>
    <n v="0"/>
    <n v="0"/>
    <n v="0"/>
    <n v="0"/>
    <x v="0"/>
    <n v="8"/>
    <x v="86"/>
  </r>
  <r>
    <s v="TXN000372"/>
    <n v="4368.6499999999996"/>
    <n v="4368.6499999999996"/>
    <s v="SUCCESS"/>
    <s v="SUCCESS"/>
    <n v="1"/>
    <s v="found"/>
    <s v="Not Duplicate"/>
    <s v="match"/>
    <s v="match"/>
    <n v="0"/>
    <d v="2026-02-09T00:00:00"/>
    <n v="1"/>
    <s v="Within SLA"/>
    <x v="2"/>
    <n v="0"/>
    <n v="0"/>
    <n v="0"/>
    <n v="0"/>
    <n v="0"/>
    <x v="1"/>
    <n v="37.700000000000003"/>
    <x v="24"/>
  </r>
  <r>
    <s v="TXN000373"/>
    <n v="4227.82"/>
    <n v="4227.82"/>
    <s v="FAILED"/>
    <s v="FAILED"/>
    <n v="1"/>
    <s v="found"/>
    <s v="Not Duplicate"/>
    <s v="match"/>
    <s v="match"/>
    <n v="0"/>
    <d v="2026-03-13T00:00:00"/>
    <n v="1"/>
    <s v="Within SLA"/>
    <x v="0"/>
    <n v="0"/>
    <n v="0"/>
    <n v="0"/>
    <n v="0"/>
    <n v="0"/>
    <x v="3"/>
    <n v="15.5"/>
    <x v="47"/>
  </r>
  <r>
    <s v="TXN000374"/>
    <n v="4382.7299999999996"/>
    <n v="5259.28"/>
    <s v="SUCCESS"/>
    <s v="SUCCESS"/>
    <n v="1"/>
    <s v="found"/>
    <s v="Not Duplicate"/>
    <s v="mismatch"/>
    <s v="match"/>
    <n v="876.55000000000018"/>
    <d v="2026-03-07T00:00:00"/>
    <n v="1"/>
    <s v="Within SLA"/>
    <x v="0"/>
    <n v="0"/>
    <n v="0"/>
    <n v="1"/>
    <n v="0"/>
    <n v="0"/>
    <x v="1"/>
    <n v="4.9000000000000004"/>
    <x v="57"/>
  </r>
  <r>
    <s v="TXN000375"/>
    <n v="866.06"/>
    <n v="866.06"/>
    <s v="SUCCESS"/>
    <s v="SUCCESS"/>
    <n v="1"/>
    <s v="found"/>
    <s v="Not Duplicate"/>
    <s v="match"/>
    <s v="match"/>
    <n v="0"/>
    <d v="2026-01-22T00:00:00"/>
    <n v="2"/>
    <s v="Within SLA"/>
    <x v="0"/>
    <n v="0"/>
    <n v="0"/>
    <n v="0"/>
    <n v="0"/>
    <n v="0"/>
    <x v="0"/>
    <n v="59.4"/>
    <x v="75"/>
  </r>
  <r>
    <s v="TXN000376"/>
    <n v="673.09"/>
    <n v="673.09"/>
    <s v="SUCCESS"/>
    <s v="SUCCESS"/>
    <n v="1"/>
    <s v="found"/>
    <s v="Not Duplicate"/>
    <s v="match"/>
    <s v="match"/>
    <n v="0"/>
    <d v="2026-01-17T00:00:00"/>
    <n v="0"/>
    <s v="Within SLA"/>
    <x v="2"/>
    <n v="0"/>
    <n v="0"/>
    <n v="0"/>
    <n v="0"/>
    <n v="0"/>
    <x v="3"/>
    <n v="34.1"/>
    <x v="0"/>
  </r>
  <r>
    <s v="TXN000377"/>
    <n v="5868.7"/>
    <n v="5868.7"/>
    <s v="SUCCESS"/>
    <s v="SUCCESS"/>
    <n v="1"/>
    <s v="found"/>
    <s v="Not Duplicate"/>
    <s v="match"/>
    <s v="match"/>
    <n v="0"/>
    <d v="2026-02-02T00:00:00"/>
    <n v="3"/>
    <s v="SLA Breached"/>
    <x v="4"/>
    <n v="0"/>
    <n v="0"/>
    <n v="0"/>
    <n v="0"/>
    <n v="1"/>
    <x v="0"/>
    <n v="10.1"/>
    <x v="27"/>
  </r>
  <r>
    <s v="TXN000378"/>
    <n v="7404.62"/>
    <n v="7404.62"/>
    <s v="SUCCESS"/>
    <s v="SUCCESS"/>
    <n v="1"/>
    <s v="found"/>
    <s v="Not Duplicate"/>
    <s v="match"/>
    <s v="match"/>
    <n v="0"/>
    <d v="2026-02-23T00:00:00"/>
    <n v="3"/>
    <s v="SLA Breached"/>
    <x v="0"/>
    <n v="0"/>
    <n v="0"/>
    <n v="0"/>
    <n v="0"/>
    <n v="1"/>
    <x v="2"/>
    <n v="33.799999999999997"/>
    <x v="79"/>
  </r>
  <r>
    <s v="TXN000379"/>
    <n v="2175.64"/>
    <n v="2175.64"/>
    <s v="SUCCESS"/>
    <s v="SUCCESS"/>
    <n v="1"/>
    <s v="found"/>
    <s v="Not Duplicate"/>
    <s v="match"/>
    <s v="match"/>
    <n v="0"/>
    <d v="2026-03-24T00:00:00"/>
    <n v="0"/>
    <s v="Within SLA"/>
    <x v="1"/>
    <n v="0"/>
    <n v="0"/>
    <n v="0"/>
    <n v="0"/>
    <n v="0"/>
    <x v="1"/>
    <n v="12.9"/>
    <x v="20"/>
  </r>
  <r>
    <s v="TXN000380"/>
    <n v="5778.97"/>
    <n v="5778.97"/>
    <s v="SUCCESS"/>
    <s v="SUCCESS"/>
    <n v="1"/>
    <s v="found"/>
    <s v="Not Duplicate"/>
    <s v="match"/>
    <s v="match"/>
    <n v="0"/>
    <d v="2026-03-30T00:00:00"/>
    <n v="5"/>
    <s v="SLA Breached"/>
    <x v="0"/>
    <n v="0"/>
    <n v="0"/>
    <n v="0"/>
    <n v="0"/>
    <n v="1"/>
    <x v="0"/>
    <n v="49.3"/>
    <x v="21"/>
  </r>
  <r>
    <s v="TXN000381"/>
    <n v="60139.53"/>
    <n v="60139.53"/>
    <s v="SUCCESS"/>
    <s v="SUCCESS"/>
    <n v="1"/>
    <s v="found"/>
    <s v="Not Duplicate"/>
    <s v="match"/>
    <s v="match"/>
    <n v="0"/>
    <d v="2026-02-26T00:00:00"/>
    <n v="1"/>
    <s v="Within SLA"/>
    <x v="0"/>
    <n v="0"/>
    <n v="0"/>
    <n v="0"/>
    <n v="0"/>
    <n v="0"/>
    <x v="0"/>
    <n v="42.2"/>
    <x v="73"/>
  </r>
  <r>
    <s v="TXN000382"/>
    <n v="5684.72"/>
    <n v="5684.72"/>
    <s v="SUCCESS"/>
    <s v="SUCCESS"/>
    <n v="1"/>
    <s v="found"/>
    <s v="Not Duplicate"/>
    <s v="match"/>
    <s v="match"/>
    <n v="0"/>
    <d v="2026-03-11T00:00:00"/>
    <n v="3"/>
    <s v="SLA Breached"/>
    <x v="0"/>
    <n v="0"/>
    <n v="0"/>
    <n v="0"/>
    <n v="0"/>
    <n v="1"/>
    <x v="3"/>
    <n v="27.1"/>
    <x v="16"/>
  </r>
  <r>
    <s v="TXN000383"/>
    <n v="3613.68"/>
    <n v="3613.68"/>
    <s v="SUCCESS"/>
    <s v="SUCCESS"/>
    <n v="1"/>
    <s v="found"/>
    <s v="Not Duplicate"/>
    <s v="match"/>
    <s v="match"/>
    <n v="0"/>
    <d v="2026-01-07T00:00:00"/>
    <n v="0"/>
    <s v="Within SLA"/>
    <x v="2"/>
    <n v="0"/>
    <n v="0"/>
    <n v="0"/>
    <n v="0"/>
    <n v="0"/>
    <x v="2"/>
    <n v="48.5"/>
    <x v="78"/>
  </r>
  <r>
    <s v="TXN000384"/>
    <n v="1397.61"/>
    <n v="1397.61"/>
    <s v="SUCCESS"/>
    <s v="SUCCESS"/>
    <n v="1"/>
    <s v="found"/>
    <s v="Not Duplicate"/>
    <s v="match"/>
    <s v="match"/>
    <n v="0"/>
    <d v="2026-01-08T00:00:00"/>
    <n v="2"/>
    <s v="Within SLA"/>
    <x v="4"/>
    <n v="0"/>
    <n v="0"/>
    <n v="0"/>
    <n v="0"/>
    <n v="0"/>
    <x v="0"/>
    <n v="8"/>
    <x v="18"/>
  </r>
  <r>
    <s v="TXN000385"/>
    <n v="9651.75"/>
    <e v="#N/A"/>
    <s v="SUCCESS"/>
    <e v="#N/A"/>
    <n v="0"/>
    <s v="missing"/>
    <s v="Not Duplicate"/>
    <s v="not processed"/>
    <s v="not processed"/>
    <s v="missing"/>
    <s v="not processed"/>
    <s v="not processed"/>
    <s v="Not Processed"/>
    <x v="0"/>
    <n v="1"/>
    <n v="0"/>
    <n v="0"/>
    <n v="0"/>
    <n v="0"/>
    <x v="0"/>
    <s v=""/>
    <x v="14"/>
  </r>
  <r>
    <s v="TXN000386"/>
    <n v="601.46"/>
    <n v="601.46"/>
    <s v="SUCCESS"/>
    <s v="SUCCESS"/>
    <n v="1"/>
    <s v="found"/>
    <s v="Not Duplicate"/>
    <s v="match"/>
    <s v="match"/>
    <n v="0"/>
    <d v="2026-01-26T00:00:00"/>
    <n v="2"/>
    <s v="Within SLA"/>
    <x v="3"/>
    <n v="0"/>
    <n v="0"/>
    <n v="0"/>
    <n v="0"/>
    <n v="0"/>
    <x v="3"/>
    <n v="3.7"/>
    <x v="61"/>
  </r>
  <r>
    <s v="TXN000387"/>
    <n v="10790.71"/>
    <n v="10790.71"/>
    <s v="FAILED"/>
    <s v="FAILED"/>
    <n v="1"/>
    <s v="found"/>
    <s v="Not Duplicate"/>
    <s v="match"/>
    <s v="match"/>
    <n v="0"/>
    <d v="2026-01-16T00:00:00"/>
    <n v="3"/>
    <s v="SLA Breached"/>
    <x v="1"/>
    <n v="0"/>
    <n v="0"/>
    <n v="0"/>
    <n v="0"/>
    <n v="1"/>
    <x v="1"/>
    <n v="41.9"/>
    <x v="3"/>
  </r>
  <r>
    <s v="TXN000388"/>
    <n v="2420.35"/>
    <n v="2420.35"/>
    <s v="SUCCESS"/>
    <s v="SUCCESS"/>
    <n v="1"/>
    <s v="found"/>
    <s v="Not Duplicate"/>
    <s v="match"/>
    <s v="match"/>
    <n v="0"/>
    <d v="2026-03-28T00:00:00"/>
    <n v="0"/>
    <s v="Within SLA"/>
    <x v="1"/>
    <n v="0"/>
    <n v="0"/>
    <n v="0"/>
    <n v="0"/>
    <n v="0"/>
    <x v="0"/>
    <n v="114"/>
    <x v="52"/>
  </r>
  <r>
    <s v="TXN000389"/>
    <n v="9217.43"/>
    <n v="9217.43"/>
    <s v="SUCCESS"/>
    <s v="SUCCESS"/>
    <n v="1"/>
    <s v="found"/>
    <s v="Not Duplicate"/>
    <s v="match"/>
    <s v="match"/>
    <n v="0"/>
    <d v="2026-03-06T00:00:00"/>
    <n v="1"/>
    <s v="Within SLA"/>
    <x v="0"/>
    <n v="0"/>
    <n v="0"/>
    <n v="0"/>
    <n v="0"/>
    <n v="0"/>
    <x v="3"/>
    <n v="8.3000000000000007"/>
    <x v="28"/>
  </r>
  <r>
    <s v="TXN000390"/>
    <n v="1620.93"/>
    <n v="1620.93"/>
    <s v="SUCCESS"/>
    <s v="SUCCESS"/>
    <n v="1"/>
    <s v="found"/>
    <s v="Not Duplicate"/>
    <s v="match"/>
    <s v="match"/>
    <n v="0"/>
    <d v="2026-02-05T00:00:00"/>
    <n v="5"/>
    <s v="SLA Breached"/>
    <x v="2"/>
    <n v="0"/>
    <n v="0"/>
    <n v="0"/>
    <n v="0"/>
    <n v="1"/>
    <x v="0"/>
    <n v="79"/>
    <x v="46"/>
  </r>
  <r>
    <s v="TXN000391"/>
    <n v="67398.350000000006"/>
    <n v="67398.350000000006"/>
    <s v="SUCCESS"/>
    <s v="SUCCESS"/>
    <n v="1"/>
    <s v="found"/>
    <s v="Not Duplicate"/>
    <s v="match"/>
    <s v="match"/>
    <n v="0"/>
    <d v="2026-03-08T00:00:00"/>
    <n v="2"/>
    <s v="Within SLA"/>
    <x v="2"/>
    <n v="0"/>
    <n v="0"/>
    <n v="0"/>
    <n v="0"/>
    <n v="0"/>
    <x v="3"/>
    <n v="15"/>
    <x v="57"/>
  </r>
  <r>
    <s v="TXN000392"/>
    <n v="733.68"/>
    <n v="733.68"/>
    <s v="SUCCESS"/>
    <s v="SUCCESS"/>
    <n v="1"/>
    <s v="found"/>
    <s v="Not Duplicate"/>
    <s v="match"/>
    <s v="match"/>
    <n v="0"/>
    <d v="2026-03-07T00:00:00"/>
    <n v="0"/>
    <s v="Within SLA"/>
    <x v="0"/>
    <n v="0"/>
    <n v="0"/>
    <n v="0"/>
    <n v="0"/>
    <n v="0"/>
    <x v="0"/>
    <n v="9.1999999999999993"/>
    <x v="33"/>
  </r>
  <r>
    <s v="TXN000393"/>
    <n v="389.21"/>
    <e v="#N/A"/>
    <s v="SUCCESS"/>
    <e v="#N/A"/>
    <n v="0"/>
    <s v="missing"/>
    <s v="Not Duplicate"/>
    <s v="not processed"/>
    <s v="not processed"/>
    <s v="missing"/>
    <s v="not processed"/>
    <s v="not processed"/>
    <s v="Not Processed"/>
    <x v="2"/>
    <n v="1"/>
    <n v="0"/>
    <n v="0"/>
    <n v="0"/>
    <n v="0"/>
    <x v="0"/>
    <s v=""/>
    <x v="73"/>
  </r>
  <r>
    <s v="TXN000394"/>
    <n v="8181.86"/>
    <n v="8181.86"/>
    <s v="SUCCESS"/>
    <s v="SUCCESS"/>
    <n v="1"/>
    <s v="found"/>
    <s v="Not Duplicate"/>
    <s v="match"/>
    <s v="match"/>
    <n v="0"/>
    <d v="2026-02-10T00:00:00"/>
    <n v="0"/>
    <s v="Within SLA"/>
    <x v="0"/>
    <n v="0"/>
    <n v="0"/>
    <n v="0"/>
    <n v="0"/>
    <n v="0"/>
    <x v="3"/>
    <n v="8.6"/>
    <x v="55"/>
  </r>
  <r>
    <s v="TXN000395"/>
    <n v="4584.3500000000004"/>
    <n v="4584.3500000000004"/>
    <s v="SUCCESS"/>
    <s v="SUCCESS"/>
    <n v="1"/>
    <s v="found"/>
    <s v="Not Duplicate"/>
    <s v="match"/>
    <s v="match"/>
    <n v="0"/>
    <d v="2026-01-29T00:00:00"/>
    <n v="5"/>
    <s v="SLA Breached"/>
    <x v="0"/>
    <n v="0"/>
    <n v="0"/>
    <n v="0"/>
    <n v="0"/>
    <n v="1"/>
    <x v="0"/>
    <n v="22.8"/>
    <x v="61"/>
  </r>
  <r>
    <s v="TXN000396"/>
    <n v="2971.88"/>
    <n v="2971.88"/>
    <s v="SUCCESS"/>
    <s v="SUCCESS"/>
    <n v="1"/>
    <s v="found"/>
    <s v="Not Duplicate"/>
    <s v="match"/>
    <s v="match"/>
    <n v="0"/>
    <d v="2026-02-15T00:00:00"/>
    <n v="0"/>
    <s v="Within SLA"/>
    <x v="1"/>
    <n v="0"/>
    <n v="0"/>
    <n v="0"/>
    <n v="0"/>
    <n v="0"/>
    <x v="1"/>
    <n v="21"/>
    <x v="37"/>
  </r>
  <r>
    <s v="TXN000397"/>
    <n v="1048.26"/>
    <n v="1048.26"/>
    <s v="SUCCESS"/>
    <s v="SUCCESS"/>
    <n v="1"/>
    <s v="found"/>
    <s v="Not Duplicate"/>
    <s v="match"/>
    <s v="match"/>
    <n v="0"/>
    <d v="2026-01-14T00:00:00"/>
    <n v="0"/>
    <s v="Within SLA"/>
    <x v="3"/>
    <n v="0"/>
    <n v="0"/>
    <n v="0"/>
    <n v="0"/>
    <n v="0"/>
    <x v="0"/>
    <n v="6.4"/>
    <x v="44"/>
  </r>
  <r>
    <s v="TXN000398"/>
    <n v="16866.5"/>
    <n v="16866.5"/>
    <s v="REVERSED"/>
    <s v="REVERSED"/>
    <n v="1"/>
    <s v="found"/>
    <s v="Not Duplicate"/>
    <s v="match"/>
    <s v="match"/>
    <n v="0"/>
    <d v="2026-01-24T00:00:00"/>
    <n v="2"/>
    <s v="Within SLA"/>
    <x v="0"/>
    <n v="0"/>
    <n v="0"/>
    <n v="0"/>
    <n v="0"/>
    <n v="0"/>
    <x v="3"/>
    <n v="21.1"/>
    <x v="51"/>
  </r>
  <r>
    <s v="TXN000399"/>
    <n v="2593.13"/>
    <n v="2593.13"/>
    <s v="SUCCESS"/>
    <s v="SUCCESS"/>
    <n v="1"/>
    <s v="found"/>
    <s v="Not Duplicate"/>
    <s v="match"/>
    <s v="match"/>
    <n v="0"/>
    <d v="2026-02-19T00:00:00"/>
    <n v="2"/>
    <s v="Within SLA"/>
    <x v="1"/>
    <n v="0"/>
    <n v="0"/>
    <n v="0"/>
    <n v="0"/>
    <n v="0"/>
    <x v="2"/>
    <n v="18.7"/>
    <x v="58"/>
  </r>
  <r>
    <s v="TXN000400"/>
    <n v="10467.51"/>
    <n v="10467.51"/>
    <s v="SUCCESS"/>
    <s v="SUCCESS"/>
    <n v="1"/>
    <s v="found"/>
    <s v="Not Duplicate"/>
    <s v="match"/>
    <s v="match"/>
    <n v="0"/>
    <d v="2026-01-16T00:00:00"/>
    <n v="1"/>
    <s v="Within SLA"/>
    <x v="2"/>
    <n v="0"/>
    <n v="0"/>
    <n v="0"/>
    <n v="0"/>
    <n v="0"/>
    <x v="0"/>
    <n v="40.1"/>
    <x v="1"/>
  </r>
  <r>
    <s v="TXN000401"/>
    <n v="5355.97"/>
    <n v="5355.97"/>
    <s v="SUCCESS"/>
    <s v="SUCCESS"/>
    <n v="1"/>
    <s v="found"/>
    <s v="Not Duplicate"/>
    <s v="match"/>
    <s v="match"/>
    <n v="0"/>
    <d v="2026-02-23T00:00:00"/>
    <n v="3"/>
    <s v="SLA Breached"/>
    <x v="4"/>
    <n v="0"/>
    <n v="0"/>
    <n v="0"/>
    <n v="0"/>
    <n v="1"/>
    <x v="3"/>
    <n v="12.9"/>
    <x v="79"/>
  </r>
  <r>
    <s v="TXN000402"/>
    <n v="3455.94"/>
    <n v="3455.94"/>
    <s v="SUCCESS"/>
    <s v="SUCCESS"/>
    <n v="1"/>
    <s v="found"/>
    <s v="Not Duplicate"/>
    <s v="match"/>
    <s v="match"/>
    <n v="0"/>
    <d v="2026-02-05T00:00:00"/>
    <n v="1"/>
    <s v="Within SLA"/>
    <x v="1"/>
    <n v="0"/>
    <n v="0"/>
    <n v="0"/>
    <n v="0"/>
    <n v="0"/>
    <x v="0"/>
    <n v="12.4"/>
    <x v="66"/>
  </r>
  <r>
    <s v="TXN000403"/>
    <n v="7611.26"/>
    <n v="7611.26"/>
    <s v="SUCCESS"/>
    <s v="SUCCESS"/>
    <n v="1"/>
    <s v="found"/>
    <s v="Not Duplicate"/>
    <s v="match"/>
    <s v="match"/>
    <n v="0"/>
    <d v="2026-02-04T00:00:00"/>
    <n v="0"/>
    <s v="Within SLA"/>
    <x v="0"/>
    <n v="0"/>
    <n v="0"/>
    <n v="0"/>
    <n v="0"/>
    <n v="0"/>
    <x v="2"/>
    <n v="51.8"/>
    <x v="66"/>
  </r>
  <r>
    <s v="TXN000404"/>
    <n v="5768.33"/>
    <n v="5768.33"/>
    <s v="SUCCESS"/>
    <s v="SUCCESS"/>
    <n v="1"/>
    <s v="found"/>
    <s v="Not Duplicate"/>
    <s v="match"/>
    <s v="match"/>
    <n v="0"/>
    <d v="2026-01-12T00:00:00"/>
    <n v="2"/>
    <s v="Within SLA"/>
    <x v="0"/>
    <n v="0"/>
    <n v="0"/>
    <n v="0"/>
    <n v="0"/>
    <n v="0"/>
    <x v="3"/>
    <n v="66.7"/>
    <x v="76"/>
  </r>
  <r>
    <s v="TXN000405"/>
    <n v="8934.59"/>
    <n v="8934.59"/>
    <s v="SUCCESS"/>
    <s v="SUCCESS"/>
    <n v="1"/>
    <s v="found"/>
    <s v="Not Duplicate"/>
    <s v="match"/>
    <s v="match"/>
    <n v="0"/>
    <d v="2026-01-19T00:00:00"/>
    <n v="2"/>
    <s v="Within SLA"/>
    <x v="0"/>
    <n v="0"/>
    <n v="0"/>
    <n v="0"/>
    <n v="0"/>
    <n v="0"/>
    <x v="3"/>
    <n v="26.2"/>
    <x v="0"/>
  </r>
  <r>
    <s v="TXN000406"/>
    <n v="7712.17"/>
    <n v="7712.17"/>
    <s v="SUCCESS"/>
    <s v="SUCCESS"/>
    <n v="1"/>
    <s v="found"/>
    <s v="Not Duplicate"/>
    <s v="match"/>
    <s v="match"/>
    <n v="0"/>
    <d v="2026-02-02T00:00:00"/>
    <n v="5"/>
    <s v="SLA Breached"/>
    <x v="0"/>
    <n v="0"/>
    <n v="0"/>
    <n v="0"/>
    <n v="0"/>
    <n v="1"/>
    <x v="0"/>
    <n v="27.7"/>
    <x v="7"/>
  </r>
  <r>
    <s v="TXN000407"/>
    <n v="376.95"/>
    <n v="376.95"/>
    <s v="SUCCESS"/>
    <s v="SUCCESS"/>
    <n v="1"/>
    <s v="found"/>
    <s v="Not Duplicate"/>
    <s v="match"/>
    <s v="match"/>
    <n v="0"/>
    <d v="2026-03-19T00:00:00"/>
    <n v="3"/>
    <s v="SLA Breached"/>
    <x v="1"/>
    <n v="0"/>
    <n v="0"/>
    <n v="0"/>
    <n v="0"/>
    <n v="1"/>
    <x v="2"/>
    <n v="16.100000000000001"/>
    <x v="30"/>
  </r>
  <r>
    <s v="TXN000408"/>
    <n v="13434.76"/>
    <n v="13434.76"/>
    <s v="FAILED"/>
    <s v="FAILED"/>
    <n v="1"/>
    <s v="found"/>
    <s v="Not Duplicate"/>
    <s v="match"/>
    <s v="match"/>
    <n v="0"/>
    <d v="2026-01-28T00:00:00"/>
    <n v="3"/>
    <s v="SLA Breached"/>
    <x v="2"/>
    <n v="0"/>
    <n v="0"/>
    <n v="0"/>
    <n v="0"/>
    <n v="1"/>
    <x v="0"/>
    <n v="1.7"/>
    <x v="12"/>
  </r>
  <r>
    <s v="TXN000409"/>
    <n v="3932.03"/>
    <n v="3932.03"/>
    <s v="SUCCESS"/>
    <s v="SUCCESS"/>
    <n v="1"/>
    <s v="found"/>
    <s v="Not Duplicate"/>
    <s v="match"/>
    <s v="match"/>
    <n v="0"/>
    <d v="2026-03-11T00:00:00"/>
    <n v="1"/>
    <s v="Within SLA"/>
    <x v="3"/>
    <n v="0"/>
    <n v="0"/>
    <n v="0"/>
    <n v="0"/>
    <n v="0"/>
    <x v="2"/>
    <n v="58.4"/>
    <x v="67"/>
  </r>
  <r>
    <s v="TXN000410"/>
    <n v="3127.74"/>
    <n v="3127.74"/>
    <s v="SUCCESS"/>
    <s v="SUCCESS"/>
    <n v="1"/>
    <s v="found"/>
    <s v="Not Duplicate"/>
    <s v="match"/>
    <s v="match"/>
    <n v="0"/>
    <d v="2026-02-25T00:00:00"/>
    <n v="3"/>
    <s v="SLA Breached"/>
    <x v="0"/>
    <n v="0"/>
    <n v="0"/>
    <n v="0"/>
    <n v="0"/>
    <n v="1"/>
    <x v="0"/>
    <n v="33.799999999999997"/>
    <x v="13"/>
  </r>
  <r>
    <s v="TXN000411"/>
    <n v="2384"/>
    <n v="2384"/>
    <s v="SUCCESS"/>
    <s v="SUCCESS"/>
    <n v="1"/>
    <s v="found"/>
    <s v="Not Duplicate"/>
    <s v="match"/>
    <s v="match"/>
    <n v="0"/>
    <d v="2026-02-02T00:00:00"/>
    <n v="2"/>
    <s v="Within SLA"/>
    <x v="1"/>
    <n v="0"/>
    <n v="0"/>
    <n v="0"/>
    <n v="0"/>
    <n v="0"/>
    <x v="1"/>
    <n v="58.1"/>
    <x v="46"/>
  </r>
  <r>
    <s v="TXN000412"/>
    <n v="17890.36"/>
    <n v="17890.36"/>
    <s v="SUCCESS"/>
    <s v="SUCCESS"/>
    <n v="1"/>
    <s v="found"/>
    <s v="Not Duplicate"/>
    <s v="match"/>
    <s v="match"/>
    <n v="0"/>
    <d v="2026-01-15T00:00:00"/>
    <n v="0"/>
    <s v="Within SLA"/>
    <x v="0"/>
    <n v="0"/>
    <n v="0"/>
    <n v="0"/>
    <n v="0"/>
    <n v="0"/>
    <x v="3"/>
    <n v="34.1"/>
    <x v="1"/>
  </r>
  <r>
    <s v="TXN000413"/>
    <n v="27759.1"/>
    <n v="27759.1"/>
    <s v="SUCCESS"/>
    <s v="SUCCESS"/>
    <n v="1"/>
    <s v="found"/>
    <s v="Not Duplicate"/>
    <s v="match"/>
    <s v="match"/>
    <n v="0"/>
    <d v="2026-03-10T00:00:00"/>
    <n v="1"/>
    <s v="Within SLA"/>
    <x v="1"/>
    <n v="0"/>
    <n v="0"/>
    <n v="0"/>
    <n v="0"/>
    <n v="0"/>
    <x v="2"/>
    <n v="26.8"/>
    <x v="87"/>
  </r>
  <r>
    <s v="TXN000414"/>
    <n v="16062.22"/>
    <n v="16062.22"/>
    <s v="SUCCESS"/>
    <s v="SUCCESS"/>
    <n v="1"/>
    <s v="found"/>
    <s v="Not Duplicate"/>
    <s v="match"/>
    <s v="match"/>
    <n v="0"/>
    <d v="2026-02-21T00:00:00"/>
    <n v="3"/>
    <s v="SLA Breached"/>
    <x v="0"/>
    <n v="0"/>
    <n v="0"/>
    <n v="0"/>
    <n v="0"/>
    <n v="1"/>
    <x v="1"/>
    <n v="41.6"/>
    <x v="82"/>
  </r>
  <r>
    <s v="TXN000415"/>
    <n v="6554.13"/>
    <n v="6554.13"/>
    <s v="SUCCESS"/>
    <s v="SUCCESS"/>
    <n v="1"/>
    <s v="found"/>
    <s v="Not Duplicate"/>
    <s v="match"/>
    <s v="match"/>
    <n v="0"/>
    <d v="2026-01-15T00:00:00"/>
    <n v="1"/>
    <s v="Within SLA"/>
    <x v="3"/>
    <n v="0"/>
    <n v="0"/>
    <n v="0"/>
    <n v="0"/>
    <n v="0"/>
    <x v="3"/>
    <n v="36.700000000000003"/>
    <x v="44"/>
  </r>
  <r>
    <s v="TXN000416"/>
    <n v="9578.9699999999993"/>
    <n v="9578.9699999999993"/>
    <s v="SUCCESS"/>
    <s v="SUCCESS"/>
    <n v="1"/>
    <s v="found"/>
    <s v="Not Duplicate"/>
    <s v="match"/>
    <s v="match"/>
    <n v="0"/>
    <d v="2026-02-21T00:00:00"/>
    <n v="0"/>
    <s v="Within SLA"/>
    <x v="0"/>
    <n v="0"/>
    <n v="0"/>
    <n v="0"/>
    <n v="0"/>
    <n v="0"/>
    <x v="0"/>
    <n v="48"/>
    <x v="26"/>
  </r>
  <r>
    <s v="TXN000417"/>
    <n v="1694.05"/>
    <n v="1694.05"/>
    <s v="SUCCESS"/>
    <s v="SUCCESS"/>
    <n v="1"/>
    <s v="found"/>
    <s v="Not Duplicate"/>
    <s v="match"/>
    <s v="match"/>
    <n v="0"/>
    <d v="2026-01-12T00:00:00"/>
    <n v="0"/>
    <s v="Within SLA"/>
    <x v="0"/>
    <n v="0"/>
    <n v="0"/>
    <n v="0"/>
    <n v="0"/>
    <n v="0"/>
    <x v="2"/>
    <n v="52"/>
    <x v="77"/>
  </r>
  <r>
    <s v="TXN000418"/>
    <n v="3788.6"/>
    <n v="3788.6"/>
    <s v="SUCCESS"/>
    <s v="SUCCESS"/>
    <n v="1"/>
    <s v="found"/>
    <s v="Not Duplicate"/>
    <s v="match"/>
    <s v="match"/>
    <n v="0"/>
    <d v="2026-02-10T00:00:00"/>
    <n v="3"/>
    <s v="SLA Breached"/>
    <x v="2"/>
    <n v="0"/>
    <n v="0"/>
    <n v="0"/>
    <n v="0"/>
    <n v="1"/>
    <x v="1"/>
    <n v="23.9"/>
    <x v="64"/>
  </r>
  <r>
    <s v="TXN000419"/>
    <n v="4587.13"/>
    <n v="4587.13"/>
    <s v="REVERSED"/>
    <s v="REVERSED"/>
    <n v="1"/>
    <s v="found"/>
    <s v="Not Duplicate"/>
    <s v="match"/>
    <s v="match"/>
    <n v="0"/>
    <d v="2026-02-11T00:00:00"/>
    <n v="0"/>
    <s v="Within SLA"/>
    <x v="3"/>
    <n v="0"/>
    <n v="0"/>
    <n v="0"/>
    <n v="0"/>
    <n v="0"/>
    <x v="3"/>
    <n v="12.4"/>
    <x v="41"/>
  </r>
  <r>
    <s v="TXN000420"/>
    <n v="15088.43"/>
    <n v="15088.43"/>
    <s v="FAILED"/>
    <s v="FAILED"/>
    <n v="1"/>
    <s v="found"/>
    <s v="Not Duplicate"/>
    <s v="match"/>
    <s v="match"/>
    <n v="0"/>
    <d v="2026-01-16T00:00:00"/>
    <n v="2"/>
    <s v="Within SLA"/>
    <x v="1"/>
    <n v="0"/>
    <n v="0"/>
    <n v="0"/>
    <n v="0"/>
    <n v="0"/>
    <x v="3"/>
    <n v="27.6"/>
    <x v="44"/>
  </r>
  <r>
    <s v="TXN000421"/>
    <n v="2749.41"/>
    <n v="2749.41"/>
    <s v="SUCCESS"/>
    <s v="SUCCESS"/>
    <n v="1"/>
    <s v="found"/>
    <s v="Not Duplicate"/>
    <s v="match"/>
    <s v="match"/>
    <n v="0"/>
    <d v="2026-01-06T00:00:00"/>
    <n v="2"/>
    <s v="Within SLA"/>
    <x v="2"/>
    <n v="0"/>
    <n v="0"/>
    <n v="0"/>
    <n v="0"/>
    <n v="0"/>
    <x v="0"/>
    <n v="19.8"/>
    <x v="19"/>
  </r>
  <r>
    <s v="TXN000422"/>
    <n v="634.51"/>
    <n v="634.51"/>
    <s v="SUCCESS"/>
    <s v="SUCCESS"/>
    <n v="1"/>
    <s v="found"/>
    <s v="Not Duplicate"/>
    <s v="match"/>
    <s v="match"/>
    <n v="0"/>
    <d v="2026-01-27T00:00:00"/>
    <n v="3"/>
    <s v="SLA Breached"/>
    <x v="3"/>
    <n v="0"/>
    <n v="0"/>
    <n v="0"/>
    <n v="0"/>
    <n v="1"/>
    <x v="1"/>
    <n v="38.6"/>
    <x v="61"/>
  </r>
  <r>
    <s v="TXN000423"/>
    <n v="5681.31"/>
    <n v="5681.31"/>
    <s v="SUCCESS"/>
    <s v="SUCCESS"/>
    <n v="1"/>
    <s v="found"/>
    <s v="Not Duplicate"/>
    <s v="match"/>
    <s v="match"/>
    <n v="0"/>
    <d v="2026-01-27T00:00:00"/>
    <n v="0"/>
    <s v="Within SLA"/>
    <x v="0"/>
    <n v="0"/>
    <n v="0"/>
    <n v="0"/>
    <n v="0"/>
    <n v="0"/>
    <x v="1"/>
    <n v="20.399999999999999"/>
    <x v="74"/>
  </r>
  <r>
    <s v="TXN000424"/>
    <n v="4586.13"/>
    <n v="4586.13"/>
    <s v="SUCCESS"/>
    <s v="SUCCESS"/>
    <n v="1"/>
    <s v="found"/>
    <s v="Not Duplicate"/>
    <s v="match"/>
    <s v="match"/>
    <n v="0"/>
    <d v="2026-03-24T00:00:00"/>
    <n v="2"/>
    <s v="Within SLA"/>
    <x v="0"/>
    <n v="0"/>
    <n v="0"/>
    <n v="0"/>
    <n v="0"/>
    <n v="0"/>
    <x v="0"/>
    <n v="29.2"/>
    <x v="29"/>
  </r>
  <r>
    <s v="TXN000425"/>
    <n v="7323.67"/>
    <n v="7323.67"/>
    <s v="SUCCESS"/>
    <s v="SUCCESS"/>
    <n v="1"/>
    <s v="found"/>
    <s v="Not Duplicate"/>
    <s v="match"/>
    <s v="match"/>
    <n v="0"/>
    <d v="2026-03-10T00:00:00"/>
    <n v="5"/>
    <s v="SLA Breached"/>
    <x v="2"/>
    <n v="0"/>
    <n v="0"/>
    <n v="0"/>
    <n v="0"/>
    <n v="1"/>
    <x v="0"/>
    <n v="41.3"/>
    <x v="28"/>
  </r>
  <r>
    <s v="TXN000426"/>
    <n v="1300.3599999999999"/>
    <n v="1300.3599999999999"/>
    <s v="SUCCESS"/>
    <s v="SUCCESS"/>
    <n v="1"/>
    <s v="found"/>
    <s v="Not Duplicate"/>
    <s v="match"/>
    <s v="match"/>
    <n v="0"/>
    <d v="2026-03-19T00:00:00"/>
    <n v="2"/>
    <s v="Within SLA"/>
    <x v="2"/>
    <n v="0"/>
    <n v="0"/>
    <n v="0"/>
    <n v="0"/>
    <n v="0"/>
    <x v="0"/>
    <n v="29.8"/>
    <x v="84"/>
  </r>
  <r>
    <s v="TXN000427"/>
    <n v="4558.2"/>
    <n v="4558.2"/>
    <s v="SUCCESS"/>
    <s v="SUCCESS"/>
    <n v="1"/>
    <s v="found"/>
    <s v="Not Duplicate"/>
    <s v="match"/>
    <s v="match"/>
    <n v="0"/>
    <d v="2026-03-08T00:00:00"/>
    <n v="1"/>
    <s v="Within SLA"/>
    <x v="3"/>
    <n v="0"/>
    <n v="0"/>
    <n v="0"/>
    <n v="0"/>
    <n v="0"/>
    <x v="1"/>
    <n v="15.6"/>
    <x v="33"/>
  </r>
  <r>
    <s v="TXN000428"/>
    <n v="2285.96"/>
    <n v="2285.96"/>
    <s v="SUCCESS"/>
    <s v="SUCCESS"/>
    <n v="1"/>
    <s v="found"/>
    <s v="Not Duplicate"/>
    <s v="match"/>
    <s v="match"/>
    <n v="0"/>
    <d v="2026-03-14T00:00:00"/>
    <n v="3"/>
    <s v="SLA Breached"/>
    <x v="0"/>
    <n v="0"/>
    <n v="0"/>
    <n v="0"/>
    <n v="0"/>
    <n v="1"/>
    <x v="2"/>
    <n v="101.8"/>
    <x v="70"/>
  </r>
  <r>
    <s v="TXN000429"/>
    <n v="7788.97"/>
    <n v="7788.97"/>
    <s v="SUCCESS"/>
    <s v="SUCCESS"/>
    <n v="1"/>
    <s v="found"/>
    <s v="Not Duplicate"/>
    <s v="match"/>
    <s v="match"/>
    <n v="0"/>
    <d v="2026-03-06T00:00:00"/>
    <n v="0"/>
    <s v="Within SLA"/>
    <x v="1"/>
    <n v="0"/>
    <n v="0"/>
    <n v="0"/>
    <n v="0"/>
    <n v="0"/>
    <x v="0"/>
    <n v="45.9"/>
    <x v="57"/>
  </r>
  <r>
    <s v="TXN000430"/>
    <n v="4667.1499999999996"/>
    <n v="4667.1499999999996"/>
    <s v="SUCCESS"/>
    <s v="SUCCESS"/>
    <n v="1"/>
    <s v="found"/>
    <s v="Not Duplicate"/>
    <s v="match"/>
    <s v="match"/>
    <n v="0"/>
    <d v="2026-01-03T00:00:00"/>
    <n v="1"/>
    <s v="Within SLA"/>
    <x v="0"/>
    <n v="0"/>
    <n v="0"/>
    <n v="0"/>
    <n v="0"/>
    <n v="0"/>
    <x v="0"/>
    <n v="15.6"/>
    <x v="49"/>
  </r>
  <r>
    <s v="TXN000431"/>
    <n v="46393.760000000002"/>
    <n v="46393.760000000002"/>
    <s v="SUCCESS"/>
    <s v="SUCCESS"/>
    <n v="1"/>
    <s v="found"/>
    <s v="Not Duplicate"/>
    <s v="match"/>
    <s v="match"/>
    <n v="0"/>
    <d v="2026-02-22T00:00:00"/>
    <n v="0"/>
    <s v="Within SLA"/>
    <x v="3"/>
    <n v="0"/>
    <n v="0"/>
    <n v="0"/>
    <n v="0"/>
    <n v="0"/>
    <x v="1"/>
    <n v="6.6"/>
    <x v="13"/>
  </r>
  <r>
    <s v="TXN000432"/>
    <n v="4272.3900000000003"/>
    <n v="4272.3900000000003"/>
    <s v="SUCCESS"/>
    <s v="SUCCESS"/>
    <n v="1"/>
    <s v="found"/>
    <s v="Not Duplicate"/>
    <s v="match"/>
    <s v="match"/>
    <n v="0"/>
    <d v="2026-02-04T00:00:00"/>
    <n v="3"/>
    <s v="SLA Breached"/>
    <x v="0"/>
    <n v="0"/>
    <n v="0"/>
    <n v="0"/>
    <n v="0"/>
    <n v="1"/>
    <x v="0"/>
    <n v="5.2"/>
    <x v="35"/>
  </r>
  <r>
    <s v="TXN000433"/>
    <n v="34494.370000000003"/>
    <n v="34494.370000000003"/>
    <s v="SUCCESS"/>
    <s v="SUCCESS"/>
    <n v="1"/>
    <s v="found"/>
    <s v="Not Duplicate"/>
    <s v="match"/>
    <s v="match"/>
    <n v="0"/>
    <d v="2026-01-04T00:00:00"/>
    <n v="2"/>
    <s v="Within SLA"/>
    <x v="2"/>
    <n v="0"/>
    <n v="0"/>
    <n v="0"/>
    <n v="0"/>
    <n v="0"/>
    <x v="0"/>
    <n v="31.8"/>
    <x v="49"/>
  </r>
  <r>
    <s v="TXN000434"/>
    <n v="9648.1200000000008"/>
    <n v="9648.1200000000008"/>
    <s v="SUCCESS"/>
    <s v="SUCCESS"/>
    <n v="1"/>
    <s v="found"/>
    <s v="Not Duplicate"/>
    <s v="match"/>
    <s v="match"/>
    <n v="0"/>
    <d v="2026-03-08T00:00:00"/>
    <n v="1"/>
    <s v="Within SLA"/>
    <x v="0"/>
    <n v="0"/>
    <n v="0"/>
    <n v="0"/>
    <n v="0"/>
    <n v="0"/>
    <x v="1"/>
    <n v="27.2"/>
    <x v="33"/>
  </r>
  <r>
    <s v="TXN000435"/>
    <n v="8178.94"/>
    <n v="8178.94"/>
    <s v="SUCCESS"/>
    <s v="SUCCESS"/>
    <n v="1"/>
    <s v="found"/>
    <s v="Not Duplicate"/>
    <s v="match"/>
    <s v="match"/>
    <n v="0"/>
    <d v="2026-01-10T00:00:00"/>
    <n v="0"/>
    <s v="Within SLA"/>
    <x v="1"/>
    <n v="0"/>
    <n v="0"/>
    <n v="0"/>
    <n v="0"/>
    <n v="0"/>
    <x v="1"/>
    <n v="14.7"/>
    <x v="76"/>
  </r>
  <r>
    <s v="TXN000436"/>
    <n v="384.92"/>
    <n v="384.92"/>
    <s v="SUCCESS"/>
    <s v="SUCCESS"/>
    <n v="1"/>
    <s v="found"/>
    <s v="Not Duplicate"/>
    <s v="match"/>
    <s v="match"/>
    <n v="0"/>
    <d v="2026-01-15T00:00:00"/>
    <n v="0"/>
    <s v="Within SLA"/>
    <x v="0"/>
    <n v="0"/>
    <n v="0"/>
    <n v="0"/>
    <n v="0"/>
    <n v="0"/>
    <x v="3"/>
    <n v="4.8"/>
    <x v="1"/>
  </r>
  <r>
    <s v="TXN000437"/>
    <n v="6544.19"/>
    <n v="6544.19"/>
    <s v="SUCCESS"/>
    <s v="SUCCESS"/>
    <n v="1"/>
    <s v="found"/>
    <s v="Not Duplicate"/>
    <s v="match"/>
    <s v="match"/>
    <n v="0"/>
    <d v="2026-03-07T00:00:00"/>
    <n v="2"/>
    <s v="Within SLA"/>
    <x v="0"/>
    <n v="0"/>
    <n v="0"/>
    <n v="0"/>
    <n v="0"/>
    <n v="0"/>
    <x v="2"/>
    <n v="10.199999999999999"/>
    <x v="28"/>
  </r>
  <r>
    <s v="TXN000438"/>
    <n v="2902.12"/>
    <n v="2902.12"/>
    <s v="SUCCESS"/>
    <s v="SUCCESS"/>
    <n v="1"/>
    <s v="found"/>
    <s v="Not Duplicate"/>
    <s v="match"/>
    <s v="match"/>
    <n v="0"/>
    <d v="2026-02-12T00:00:00"/>
    <n v="3"/>
    <s v="SLA Breached"/>
    <x v="2"/>
    <n v="0"/>
    <n v="0"/>
    <n v="0"/>
    <n v="0"/>
    <n v="1"/>
    <x v="2"/>
    <n v="28.7"/>
    <x v="43"/>
  </r>
  <r>
    <s v="TXN000439"/>
    <n v="21059.97"/>
    <e v="#N/A"/>
    <s v="SUCCESS"/>
    <e v="#N/A"/>
    <n v="0"/>
    <s v="missing"/>
    <s v="Not Duplicate"/>
    <s v="not processed"/>
    <s v="not processed"/>
    <s v="missing"/>
    <s v="not processed"/>
    <s v="not processed"/>
    <s v="Not Processed"/>
    <x v="0"/>
    <n v="1"/>
    <n v="0"/>
    <n v="0"/>
    <n v="0"/>
    <n v="0"/>
    <x v="3"/>
    <s v=""/>
    <x v="84"/>
  </r>
  <r>
    <s v="TXN000440"/>
    <n v="25415.08"/>
    <n v="25415.08"/>
    <s v="SUCCESS"/>
    <s v="SUCCESS"/>
    <n v="1"/>
    <s v="found"/>
    <s v="Not Duplicate"/>
    <s v="match"/>
    <s v="match"/>
    <n v="0"/>
    <d v="2026-02-18T00:00:00"/>
    <n v="1"/>
    <s v="Within SLA"/>
    <x v="0"/>
    <n v="0"/>
    <n v="0"/>
    <n v="0"/>
    <n v="0"/>
    <n v="0"/>
    <x v="3"/>
    <n v="27.9"/>
    <x v="58"/>
  </r>
  <r>
    <s v="TXN000441"/>
    <n v="13735.64"/>
    <n v="13735.64"/>
    <s v="SUCCESS"/>
    <s v="SUCCESS"/>
    <n v="1"/>
    <s v="found"/>
    <s v="Not Duplicate"/>
    <s v="match"/>
    <s v="match"/>
    <n v="0"/>
    <d v="2026-01-19T00:00:00"/>
    <n v="1"/>
    <s v="Within SLA"/>
    <x v="0"/>
    <n v="0"/>
    <n v="0"/>
    <n v="0"/>
    <n v="0"/>
    <n v="0"/>
    <x v="1"/>
    <n v="38.9"/>
    <x v="45"/>
  </r>
  <r>
    <s v="TXN000442"/>
    <n v="12459.68"/>
    <n v="12459.68"/>
    <s v="SUCCESS"/>
    <s v="SUCCESS"/>
    <n v="1"/>
    <s v="found"/>
    <s v="Not Duplicate"/>
    <s v="match"/>
    <s v="match"/>
    <n v="0"/>
    <d v="2026-02-22T00:00:00"/>
    <n v="2"/>
    <s v="Within SLA"/>
    <x v="0"/>
    <n v="0"/>
    <n v="0"/>
    <n v="0"/>
    <n v="0"/>
    <n v="0"/>
    <x v="0"/>
    <n v="61.8"/>
    <x v="79"/>
  </r>
  <r>
    <s v="TXN000443"/>
    <n v="6747"/>
    <n v="6747"/>
    <s v="SUCCESS"/>
    <s v="SUCCESS"/>
    <n v="1"/>
    <s v="found"/>
    <s v="Not Duplicate"/>
    <s v="match"/>
    <s v="match"/>
    <n v="0"/>
    <d v="2026-03-04T00:00:00"/>
    <n v="3"/>
    <s v="SLA Breached"/>
    <x v="2"/>
    <n v="0"/>
    <n v="0"/>
    <n v="0"/>
    <n v="0"/>
    <n v="1"/>
    <x v="0"/>
    <n v="17"/>
    <x v="32"/>
  </r>
  <r>
    <s v="TXN000444"/>
    <n v="754.51"/>
    <n v="754.51"/>
    <s v="SUCCESS"/>
    <s v="SUCCESS"/>
    <n v="1"/>
    <s v="found"/>
    <s v="Not Duplicate"/>
    <s v="match"/>
    <s v="match"/>
    <n v="0"/>
    <d v="2026-02-22T00:00:00"/>
    <n v="0"/>
    <s v="Within SLA"/>
    <x v="0"/>
    <n v="0"/>
    <n v="0"/>
    <n v="0"/>
    <n v="0"/>
    <n v="0"/>
    <x v="3"/>
    <n v="32.200000000000003"/>
    <x v="13"/>
  </r>
  <r>
    <s v="TXN000445"/>
    <n v="13985.97"/>
    <n v="13985.97"/>
    <s v="SUCCESS"/>
    <s v="SUCCESS"/>
    <n v="1"/>
    <s v="found"/>
    <s v="Not Duplicate"/>
    <s v="match"/>
    <s v="match"/>
    <n v="0"/>
    <d v="2026-01-17T00:00:00"/>
    <n v="0"/>
    <s v="Within SLA"/>
    <x v="0"/>
    <n v="0"/>
    <n v="0"/>
    <n v="0"/>
    <n v="0"/>
    <n v="0"/>
    <x v="1"/>
    <n v="5.5"/>
    <x v="0"/>
  </r>
  <r>
    <s v="TXN000446"/>
    <n v="24980.01"/>
    <n v="24980.01"/>
    <s v="SUCCESS"/>
    <s v="SUCCESS"/>
    <n v="1"/>
    <s v="found"/>
    <s v="Not Duplicate"/>
    <s v="match"/>
    <s v="match"/>
    <n v="0"/>
    <d v="2026-03-20T00:00:00"/>
    <n v="2"/>
    <s v="Within SLA"/>
    <x v="2"/>
    <n v="0"/>
    <n v="0"/>
    <n v="0"/>
    <n v="0"/>
    <n v="0"/>
    <x v="0"/>
    <n v="26"/>
    <x v="31"/>
  </r>
  <r>
    <s v="TXN000447"/>
    <n v="54201.64"/>
    <n v="54201.64"/>
    <s v="SUCCESS"/>
    <s v="SUCCESS"/>
    <n v="1"/>
    <s v="found"/>
    <s v="Not Duplicate"/>
    <s v="match"/>
    <s v="match"/>
    <n v="0"/>
    <d v="2026-01-03T00:00:00"/>
    <n v="2"/>
    <s v="Within SLA"/>
    <x v="0"/>
    <n v="0"/>
    <n v="0"/>
    <n v="0"/>
    <n v="0"/>
    <n v="0"/>
    <x v="3"/>
    <n v="23.3"/>
    <x v="88"/>
  </r>
  <r>
    <s v="TXN000448"/>
    <n v="2900.58"/>
    <n v="2900.58"/>
    <s v="SUCCESS"/>
    <s v="SUCCESS"/>
    <n v="1"/>
    <s v="found"/>
    <s v="Not Duplicate"/>
    <s v="match"/>
    <s v="match"/>
    <n v="0"/>
    <d v="2026-04-01T00:00:00"/>
    <n v="3"/>
    <s v="SLA Breached"/>
    <x v="2"/>
    <n v="0"/>
    <n v="0"/>
    <n v="0"/>
    <n v="0"/>
    <n v="1"/>
    <x v="2"/>
    <n v="23.8"/>
    <x v="36"/>
  </r>
  <r>
    <s v="TXN000449"/>
    <n v="18384.88"/>
    <n v="18384.88"/>
    <s v="SUCCESS"/>
    <s v="SUCCESS"/>
    <n v="1"/>
    <s v="found"/>
    <s v="Not Duplicate"/>
    <s v="match"/>
    <s v="match"/>
    <n v="0"/>
    <d v="2026-01-20T00:00:00"/>
    <n v="0"/>
    <s v="Within SLA"/>
    <x v="2"/>
    <n v="0"/>
    <n v="0"/>
    <n v="0"/>
    <n v="0"/>
    <n v="0"/>
    <x v="3"/>
    <n v="45.8"/>
    <x v="75"/>
  </r>
  <r>
    <s v="TXN000450"/>
    <n v="411.53"/>
    <n v="411.53"/>
    <s v="SUCCESS"/>
    <s v="SUCCESS"/>
    <n v="1"/>
    <s v="found"/>
    <s v="Not Duplicate"/>
    <s v="match"/>
    <s v="match"/>
    <n v="0"/>
    <d v="2026-01-29T00:00:00"/>
    <n v="2"/>
    <s v="Within SLA"/>
    <x v="0"/>
    <n v="0"/>
    <n v="0"/>
    <n v="0"/>
    <n v="0"/>
    <n v="0"/>
    <x v="0"/>
    <n v="13"/>
    <x v="74"/>
  </r>
  <r>
    <s v="TXN000451"/>
    <n v="3142.18"/>
    <n v="3142.18"/>
    <s v="SUCCESS"/>
    <s v="SUCCESS"/>
    <n v="1"/>
    <s v="found"/>
    <s v="Not Duplicate"/>
    <s v="match"/>
    <s v="match"/>
    <n v="0"/>
    <d v="2026-03-09T00:00:00"/>
    <n v="2"/>
    <s v="Within SLA"/>
    <x v="0"/>
    <n v="0"/>
    <n v="0"/>
    <n v="0"/>
    <n v="0"/>
    <n v="0"/>
    <x v="0"/>
    <n v="9.1"/>
    <x v="33"/>
  </r>
  <r>
    <s v="TXN000452"/>
    <n v="5208.5"/>
    <n v="5208.5"/>
    <s v="SUCCESS"/>
    <s v="SUCCESS"/>
    <n v="1"/>
    <s v="found"/>
    <s v="Not Duplicate"/>
    <s v="match"/>
    <s v="match"/>
    <n v="0"/>
    <d v="2026-03-24T00:00:00"/>
    <n v="2"/>
    <s v="Within SLA"/>
    <x v="2"/>
    <n v="0"/>
    <n v="0"/>
    <n v="0"/>
    <n v="0"/>
    <n v="0"/>
    <x v="0"/>
    <n v="66.400000000000006"/>
    <x v="29"/>
  </r>
  <r>
    <s v="TXN000453"/>
    <n v="730.53"/>
    <n v="730.53"/>
    <s v="SUCCESS"/>
    <s v="SUCCESS"/>
    <n v="1"/>
    <s v="found"/>
    <s v="Not Duplicate"/>
    <s v="match"/>
    <s v="match"/>
    <n v="0"/>
    <d v="2026-01-10T00:00:00"/>
    <n v="3"/>
    <s v="SLA Breached"/>
    <x v="0"/>
    <n v="0"/>
    <n v="0"/>
    <n v="0"/>
    <n v="0"/>
    <n v="1"/>
    <x v="0"/>
    <n v="38"/>
    <x v="78"/>
  </r>
  <r>
    <s v="TXN000454"/>
    <n v="235.94"/>
    <n v="235.94"/>
    <s v="SUCCESS"/>
    <s v="SUCCESS"/>
    <n v="1"/>
    <s v="found"/>
    <s v="Not Duplicate"/>
    <s v="match"/>
    <s v="match"/>
    <n v="0"/>
    <d v="2026-03-28T00:00:00"/>
    <n v="2"/>
    <s v="Within SLA"/>
    <x v="2"/>
    <n v="0"/>
    <n v="0"/>
    <n v="0"/>
    <n v="0"/>
    <n v="0"/>
    <x v="1"/>
    <n v="4.4000000000000004"/>
    <x v="9"/>
  </r>
  <r>
    <s v="TXN000455"/>
    <n v="3217.12"/>
    <n v="3538.83"/>
    <s v="SUCCESS"/>
    <s v="SUCCESS"/>
    <n v="1"/>
    <s v="found"/>
    <s v="Not Duplicate"/>
    <s v="mismatch"/>
    <s v="match"/>
    <n v="321.71000000000004"/>
    <d v="2026-03-10T00:00:00"/>
    <n v="1"/>
    <s v="Within SLA"/>
    <x v="4"/>
    <n v="0"/>
    <n v="0"/>
    <n v="1"/>
    <n v="0"/>
    <n v="0"/>
    <x v="0"/>
    <n v="37.299999999999997"/>
    <x v="87"/>
  </r>
  <r>
    <s v="TXN000456"/>
    <n v="21065.48"/>
    <n v="21065.48"/>
    <s v="SUCCESS"/>
    <s v="SUCCESS"/>
    <n v="1"/>
    <s v="found"/>
    <s v="Not Duplicate"/>
    <s v="match"/>
    <s v="match"/>
    <n v="0"/>
    <d v="2026-01-09T00:00:00"/>
    <n v="3"/>
    <s v="SLA Breached"/>
    <x v="0"/>
    <n v="0"/>
    <n v="0"/>
    <n v="0"/>
    <n v="0"/>
    <n v="1"/>
    <x v="1"/>
    <n v="30.6"/>
    <x v="18"/>
  </r>
  <r>
    <s v="TXN000457"/>
    <n v="1091.7"/>
    <n v="1091.7"/>
    <s v="SUCCESS"/>
    <s v="SUCCESS"/>
    <n v="1"/>
    <s v="found"/>
    <s v="Not Duplicate"/>
    <s v="match"/>
    <s v="match"/>
    <n v="0"/>
    <d v="2026-03-30T00:00:00"/>
    <n v="1"/>
    <s v="Within SLA"/>
    <x v="0"/>
    <n v="0"/>
    <n v="0"/>
    <n v="0"/>
    <n v="0"/>
    <n v="0"/>
    <x v="0"/>
    <n v="13"/>
    <x v="36"/>
  </r>
  <r>
    <s v="TXN000458"/>
    <n v="6867.93"/>
    <n v="6867.93"/>
    <s v="SUCCESS"/>
    <s v="SUCCESS"/>
    <n v="1"/>
    <s v="found"/>
    <s v="Not Duplicate"/>
    <s v="match"/>
    <s v="match"/>
    <n v="0"/>
    <d v="2026-03-18T00:00:00"/>
    <n v="1"/>
    <s v="Within SLA"/>
    <x v="2"/>
    <n v="0"/>
    <n v="0"/>
    <n v="0"/>
    <n v="0"/>
    <n v="0"/>
    <x v="3"/>
    <n v="4.4000000000000004"/>
    <x v="84"/>
  </r>
  <r>
    <s v="TXN000459"/>
    <n v="4587.59"/>
    <n v="4587.59"/>
    <s v="SUCCESS"/>
    <s v="SUCCESS"/>
    <n v="1"/>
    <s v="found"/>
    <s v="Not Duplicate"/>
    <s v="match"/>
    <s v="match"/>
    <n v="0"/>
    <d v="2026-01-29T00:00:00"/>
    <n v="1"/>
    <s v="Within SLA"/>
    <x v="2"/>
    <n v="0"/>
    <n v="0"/>
    <n v="0"/>
    <n v="0"/>
    <n v="0"/>
    <x v="0"/>
    <n v="47.7"/>
    <x v="7"/>
  </r>
  <r>
    <s v="TXN000460"/>
    <n v="3914.6"/>
    <n v="3914.6"/>
    <s v="SUCCESS"/>
    <s v="SUCCESS"/>
    <n v="1"/>
    <s v="found"/>
    <s v="Not Duplicate"/>
    <s v="match"/>
    <s v="match"/>
    <n v="0"/>
    <d v="2026-02-15T00:00:00"/>
    <n v="1"/>
    <s v="Within SLA"/>
    <x v="0"/>
    <n v="0"/>
    <n v="0"/>
    <n v="0"/>
    <n v="0"/>
    <n v="0"/>
    <x v="0"/>
    <n v="19.899999999999999"/>
    <x v="48"/>
  </r>
  <r>
    <s v="TXN000461"/>
    <n v="2625.04"/>
    <n v="2625.04"/>
    <s v="SUCCESS"/>
    <s v="SUCCESS"/>
    <n v="1"/>
    <s v="found"/>
    <s v="Not Duplicate"/>
    <s v="match"/>
    <s v="match"/>
    <n v="0"/>
    <d v="2026-01-22T00:00:00"/>
    <n v="1"/>
    <s v="Within SLA"/>
    <x v="0"/>
    <n v="0"/>
    <n v="0"/>
    <n v="0"/>
    <n v="0"/>
    <n v="0"/>
    <x v="3"/>
    <n v="27.5"/>
    <x v="25"/>
  </r>
  <r>
    <s v="TXN000462"/>
    <n v="32485.07"/>
    <n v="32485.07"/>
    <s v="SUCCESS"/>
    <s v="SUCCESS"/>
    <n v="1"/>
    <s v="found"/>
    <s v="Not Duplicate"/>
    <s v="match"/>
    <s v="match"/>
    <n v="0"/>
    <d v="2026-02-12T00:00:00"/>
    <n v="1"/>
    <s v="Within SLA"/>
    <x v="1"/>
    <n v="0"/>
    <n v="0"/>
    <n v="0"/>
    <n v="0"/>
    <n v="0"/>
    <x v="1"/>
    <n v="40.5"/>
    <x v="41"/>
  </r>
  <r>
    <s v="TXN000463"/>
    <n v="2653.76"/>
    <n v="2653.76"/>
    <s v="SUCCESS"/>
    <s v="SUCCESS"/>
    <n v="1"/>
    <s v="found"/>
    <s v="Not Duplicate"/>
    <s v="match"/>
    <s v="match"/>
    <n v="0"/>
    <d v="2026-01-28T00:00:00"/>
    <n v="1"/>
    <s v="Within SLA"/>
    <x v="0"/>
    <n v="0"/>
    <n v="0"/>
    <n v="0"/>
    <n v="0"/>
    <n v="0"/>
    <x v="1"/>
    <n v="53.8"/>
    <x v="74"/>
  </r>
  <r>
    <s v="TXN000464"/>
    <n v="37428.910000000003"/>
    <n v="37428.910000000003"/>
    <s v="SUCCESS"/>
    <s v="SUCCESS"/>
    <n v="1"/>
    <s v="found"/>
    <s v="Not Duplicate"/>
    <s v="match"/>
    <s v="match"/>
    <n v="0"/>
    <d v="2026-03-06T00:00:00"/>
    <n v="3"/>
    <s v="SLA Breached"/>
    <x v="0"/>
    <n v="0"/>
    <n v="0"/>
    <n v="0"/>
    <n v="0"/>
    <n v="1"/>
    <x v="0"/>
    <n v="18.100000000000001"/>
    <x v="56"/>
  </r>
  <r>
    <s v="TXN000465"/>
    <n v="3391.95"/>
    <n v="3391.95"/>
    <s v="SUCCESS"/>
    <s v="SUCCESS"/>
    <n v="1"/>
    <s v="found"/>
    <s v="Not Duplicate"/>
    <s v="match"/>
    <s v="match"/>
    <n v="0"/>
    <d v="2026-03-03T00:00:00"/>
    <n v="0"/>
    <s v="Within SLA"/>
    <x v="0"/>
    <n v="0"/>
    <n v="0"/>
    <n v="0"/>
    <n v="0"/>
    <n v="0"/>
    <x v="0"/>
    <n v="42.8"/>
    <x v="56"/>
  </r>
  <r>
    <s v="TXN000466"/>
    <n v="4380.2299999999996"/>
    <n v="4380.2299999999996"/>
    <s v="SUCCESS"/>
    <s v="SUCCESS"/>
    <n v="1"/>
    <s v="found"/>
    <s v="Not Duplicate"/>
    <s v="match"/>
    <s v="match"/>
    <n v="0"/>
    <d v="2026-03-19T00:00:00"/>
    <n v="1"/>
    <s v="Within SLA"/>
    <x v="0"/>
    <n v="0"/>
    <n v="0"/>
    <n v="0"/>
    <n v="0"/>
    <n v="0"/>
    <x v="1"/>
    <n v="16.2"/>
    <x v="31"/>
  </r>
  <r>
    <s v="TXN000467"/>
    <n v="2118.59"/>
    <n v="2118.59"/>
    <s v="SUCCESS"/>
    <s v="SUCCESS"/>
    <n v="1"/>
    <s v="found"/>
    <s v="Not Duplicate"/>
    <s v="match"/>
    <s v="match"/>
    <n v="0"/>
    <d v="2026-03-26T00:00:00"/>
    <n v="3"/>
    <s v="SLA Breached"/>
    <x v="0"/>
    <n v="0"/>
    <n v="0"/>
    <n v="0"/>
    <n v="0"/>
    <n v="1"/>
    <x v="0"/>
    <n v="43.2"/>
    <x v="50"/>
  </r>
  <r>
    <s v="TXN000468"/>
    <n v="1098.57"/>
    <n v="1098.57"/>
    <s v="SUCCESS"/>
    <s v="SUCCESS"/>
    <n v="1"/>
    <s v="found"/>
    <s v="Not Duplicate"/>
    <s v="match"/>
    <s v="match"/>
    <n v="0"/>
    <d v="2026-01-21T00:00:00"/>
    <n v="0"/>
    <s v="Within SLA"/>
    <x v="2"/>
    <n v="0"/>
    <n v="0"/>
    <n v="0"/>
    <n v="0"/>
    <n v="0"/>
    <x v="3"/>
    <n v="38"/>
    <x v="25"/>
  </r>
  <r>
    <s v="TXN000469"/>
    <n v="4235.96"/>
    <n v="4235.96"/>
    <s v="SUCCESS"/>
    <s v="SUCCESS"/>
    <n v="1"/>
    <s v="found"/>
    <s v="Not Duplicate"/>
    <s v="match"/>
    <s v="match"/>
    <n v="0"/>
    <d v="2026-03-08T00:00:00"/>
    <n v="1"/>
    <s v="Within SLA"/>
    <x v="0"/>
    <n v="0"/>
    <n v="0"/>
    <n v="0"/>
    <n v="0"/>
    <n v="0"/>
    <x v="0"/>
    <n v="26.4"/>
    <x v="33"/>
  </r>
  <r>
    <s v="TXN000470"/>
    <n v="5812.42"/>
    <n v="5812.42"/>
    <s v="SUCCESS"/>
    <s v="SUCCESS"/>
    <n v="1"/>
    <s v="found"/>
    <s v="Not Duplicate"/>
    <s v="match"/>
    <s v="match"/>
    <n v="0"/>
    <d v="2026-01-12T00:00:00"/>
    <n v="3"/>
    <s v="SLA Breached"/>
    <x v="3"/>
    <n v="0"/>
    <n v="0"/>
    <n v="0"/>
    <n v="0"/>
    <n v="1"/>
    <x v="1"/>
    <n v="61.6"/>
    <x v="86"/>
  </r>
  <r>
    <s v="TXN000471"/>
    <n v="3651.2"/>
    <n v="3651.2"/>
    <s v="SUCCESS"/>
    <s v="SUCCESS"/>
    <n v="1"/>
    <s v="found"/>
    <s v="Not Duplicate"/>
    <s v="match"/>
    <s v="match"/>
    <n v="0"/>
    <d v="2026-02-04T00:00:00"/>
    <n v="0"/>
    <s v="Within SLA"/>
    <x v="2"/>
    <n v="0"/>
    <n v="0"/>
    <n v="0"/>
    <n v="0"/>
    <n v="0"/>
    <x v="0"/>
    <n v="36.1"/>
    <x v="66"/>
  </r>
  <r>
    <s v="TXN000472"/>
    <n v="783.98"/>
    <n v="783.98"/>
    <s v="SUCCESS"/>
    <s v="SUCCESS"/>
    <n v="1"/>
    <s v="found"/>
    <s v="Not Duplicate"/>
    <s v="match"/>
    <s v="match"/>
    <n v="0"/>
    <d v="2026-02-15T00:00:00"/>
    <n v="1"/>
    <s v="Within SLA"/>
    <x v="1"/>
    <n v="0"/>
    <n v="0"/>
    <n v="0"/>
    <n v="0"/>
    <n v="0"/>
    <x v="3"/>
    <n v="36"/>
    <x v="48"/>
  </r>
  <r>
    <s v="TXN000473"/>
    <n v="14713.42"/>
    <n v="14713.42"/>
    <s v="SUCCESS"/>
    <s v="SUCCESS"/>
    <n v="1"/>
    <s v="found"/>
    <s v="Not Duplicate"/>
    <s v="match"/>
    <s v="match"/>
    <n v="0"/>
    <d v="2026-03-26T00:00:00"/>
    <n v="3"/>
    <s v="SLA Breached"/>
    <x v="1"/>
    <n v="0"/>
    <n v="0"/>
    <n v="0"/>
    <n v="0"/>
    <n v="1"/>
    <x v="0"/>
    <n v="10.6"/>
    <x v="50"/>
  </r>
  <r>
    <s v="TXN000474"/>
    <n v="2270.19"/>
    <n v="2270.19"/>
    <s v="SUCCESS"/>
    <s v="SUCCESS"/>
    <n v="1"/>
    <s v="found"/>
    <s v="Not Duplicate"/>
    <s v="match"/>
    <s v="match"/>
    <n v="0"/>
    <d v="2026-03-21T00:00:00"/>
    <n v="3"/>
    <s v="SLA Breached"/>
    <x v="3"/>
    <n v="0"/>
    <n v="0"/>
    <n v="0"/>
    <n v="0"/>
    <n v="1"/>
    <x v="2"/>
    <n v="20.7"/>
    <x v="31"/>
  </r>
  <r>
    <s v="TXN000475"/>
    <n v="7059.5"/>
    <n v="7059.5"/>
    <s v="SUCCESS"/>
    <s v="SUCCESS"/>
    <n v="1"/>
    <s v="found"/>
    <s v="Not Duplicate"/>
    <s v="match"/>
    <s v="match"/>
    <n v="0"/>
    <d v="2026-01-22T00:00:00"/>
    <n v="0"/>
    <s v="Within SLA"/>
    <x v="0"/>
    <n v="0"/>
    <n v="0"/>
    <n v="0"/>
    <n v="0"/>
    <n v="0"/>
    <x v="1"/>
    <n v="16.100000000000001"/>
    <x v="51"/>
  </r>
  <r>
    <s v="TXN000476"/>
    <n v="3085.46"/>
    <n v="3085.46"/>
    <s v="SUCCESS"/>
    <s v="SUCCESS"/>
    <n v="1"/>
    <s v="found"/>
    <s v="Not Duplicate"/>
    <s v="match"/>
    <s v="match"/>
    <n v="0"/>
    <d v="2026-03-13T00:00:00"/>
    <n v="0"/>
    <s v="Within SLA"/>
    <x v="0"/>
    <n v="0"/>
    <n v="0"/>
    <n v="0"/>
    <n v="0"/>
    <n v="0"/>
    <x v="1"/>
    <n v="50.9"/>
    <x v="14"/>
  </r>
  <r>
    <s v="TXN000477"/>
    <n v="8066.45"/>
    <n v="8066.45"/>
    <s v="SUCCESS"/>
    <s v="SUCCESS"/>
    <n v="1"/>
    <s v="found"/>
    <s v="Not Duplicate"/>
    <s v="match"/>
    <s v="match"/>
    <n v="0"/>
    <d v="2026-02-20T00:00:00"/>
    <n v="1"/>
    <s v="Within SLA"/>
    <x v="2"/>
    <n v="0"/>
    <n v="0"/>
    <n v="0"/>
    <n v="0"/>
    <n v="0"/>
    <x v="3"/>
    <n v="45.1"/>
    <x v="10"/>
  </r>
  <r>
    <s v="TXN000478"/>
    <n v="1231.54"/>
    <n v="1231.54"/>
    <s v="SUCCESS"/>
    <s v="SUCCESS"/>
    <n v="1"/>
    <s v="found"/>
    <s v="Not Duplicate"/>
    <s v="match"/>
    <s v="match"/>
    <n v="0"/>
    <d v="2026-02-19T00:00:00"/>
    <n v="3"/>
    <s v="SLA Breached"/>
    <x v="1"/>
    <n v="0"/>
    <n v="0"/>
    <n v="0"/>
    <n v="0"/>
    <n v="1"/>
    <x v="0"/>
    <n v="42.9"/>
    <x v="68"/>
  </r>
  <r>
    <s v="TXN000479"/>
    <n v="495.16"/>
    <n v="495.16"/>
    <s v="SUCCESS"/>
    <s v="SUCCESS"/>
    <n v="1"/>
    <s v="found"/>
    <s v="Not Duplicate"/>
    <s v="match"/>
    <s v="match"/>
    <n v="0"/>
    <d v="2026-01-17T00:00:00"/>
    <n v="2"/>
    <s v="Within SLA"/>
    <x v="2"/>
    <n v="0"/>
    <n v="0"/>
    <n v="0"/>
    <n v="0"/>
    <n v="0"/>
    <x v="0"/>
    <n v="16.600000000000001"/>
    <x v="1"/>
  </r>
  <r>
    <s v="TXN000480"/>
    <n v="510.88"/>
    <n v="510.88"/>
    <s v="SUCCESS"/>
    <s v="SUCCESS"/>
    <n v="1"/>
    <s v="found"/>
    <s v="Not Duplicate"/>
    <s v="match"/>
    <s v="match"/>
    <n v="0"/>
    <d v="2026-03-20T00:00:00"/>
    <n v="5"/>
    <s v="SLA Breached"/>
    <x v="0"/>
    <n v="0"/>
    <n v="0"/>
    <n v="0"/>
    <n v="0"/>
    <n v="1"/>
    <x v="0"/>
    <n v="29.5"/>
    <x v="54"/>
  </r>
  <r>
    <s v="TXN000481"/>
    <n v="2771.5"/>
    <n v="2771.5"/>
    <s v="SUCCESS"/>
    <s v="SUCCESS"/>
    <n v="1"/>
    <s v="found"/>
    <s v="Not Duplicate"/>
    <s v="match"/>
    <s v="match"/>
    <n v="0"/>
    <d v="2026-01-13T00:00:00"/>
    <n v="2"/>
    <s v="Within SLA"/>
    <x v="0"/>
    <n v="0"/>
    <n v="0"/>
    <n v="0"/>
    <n v="0"/>
    <n v="0"/>
    <x v="3"/>
    <n v="27.4"/>
    <x v="22"/>
  </r>
  <r>
    <s v="TXN000482"/>
    <n v="4596.5200000000004"/>
    <n v="4596.5200000000004"/>
    <s v="SUCCESS"/>
    <s v="SUCCESS"/>
    <n v="1"/>
    <s v="found"/>
    <s v="Not Duplicate"/>
    <s v="match"/>
    <s v="match"/>
    <n v="0"/>
    <d v="2026-03-21T00:00:00"/>
    <n v="0"/>
    <s v="Within SLA"/>
    <x v="0"/>
    <n v="0"/>
    <n v="0"/>
    <n v="0"/>
    <n v="0"/>
    <n v="0"/>
    <x v="2"/>
    <n v="24.1"/>
    <x v="63"/>
  </r>
  <r>
    <s v="TXN000483"/>
    <n v="2451.14"/>
    <n v="2451.14"/>
    <s v="SUCCESS"/>
    <s v="SUCCESS"/>
    <n v="1"/>
    <s v="found"/>
    <s v="Not Duplicate"/>
    <s v="match"/>
    <s v="match"/>
    <n v="0"/>
    <d v="2026-01-30T00:00:00"/>
    <n v="0"/>
    <s v="Within SLA"/>
    <x v="0"/>
    <n v="0"/>
    <n v="0"/>
    <n v="0"/>
    <n v="0"/>
    <n v="0"/>
    <x v="1"/>
    <n v="16.8"/>
    <x v="27"/>
  </r>
  <r>
    <s v="TXN000484"/>
    <n v="7365.44"/>
    <n v="7365.44"/>
    <s v="SUCCESS"/>
    <s v="SUCCESS"/>
    <n v="1"/>
    <s v="found"/>
    <s v="Not Duplicate"/>
    <s v="match"/>
    <s v="match"/>
    <n v="0"/>
    <d v="2026-01-11T00:00:00"/>
    <n v="2"/>
    <s v="Within SLA"/>
    <x v="0"/>
    <n v="0"/>
    <n v="0"/>
    <n v="0"/>
    <n v="0"/>
    <n v="0"/>
    <x v="0"/>
    <n v="53.9"/>
    <x v="86"/>
  </r>
  <r>
    <s v="TXN000485"/>
    <n v="26610.26"/>
    <n v="26610.26"/>
    <s v="SUCCESS"/>
    <s v="SUCCESS"/>
    <n v="1"/>
    <s v="found"/>
    <s v="Not Duplicate"/>
    <s v="match"/>
    <s v="match"/>
    <n v="0"/>
    <d v="2026-02-19T00:00:00"/>
    <n v="2"/>
    <s v="Within SLA"/>
    <x v="2"/>
    <n v="0"/>
    <n v="0"/>
    <n v="0"/>
    <n v="0"/>
    <n v="0"/>
    <x v="1"/>
    <n v="14.7"/>
    <x v="58"/>
  </r>
  <r>
    <s v="TXN000486"/>
    <n v="46199.519999999997"/>
    <n v="46199.519999999997"/>
    <s v="SUCCESS"/>
    <s v="SUCCESS"/>
    <n v="1"/>
    <s v="found"/>
    <s v="Not Duplicate"/>
    <s v="match"/>
    <s v="match"/>
    <n v="0"/>
    <d v="2026-02-15T00:00:00"/>
    <n v="2"/>
    <s v="Within SLA"/>
    <x v="2"/>
    <n v="0"/>
    <n v="0"/>
    <n v="0"/>
    <n v="0"/>
    <n v="0"/>
    <x v="0"/>
    <n v="51.5"/>
    <x v="38"/>
  </r>
  <r>
    <s v="TXN000487"/>
    <n v="11431.48"/>
    <n v="11431.48"/>
    <s v="SUCCESS"/>
    <s v="SUCCESS"/>
    <n v="1"/>
    <s v="found"/>
    <s v="Not Duplicate"/>
    <s v="match"/>
    <s v="match"/>
    <n v="0"/>
    <d v="2026-01-26T00:00:00"/>
    <n v="1"/>
    <s v="Within SLA"/>
    <x v="0"/>
    <n v="0"/>
    <n v="0"/>
    <n v="0"/>
    <n v="0"/>
    <n v="0"/>
    <x v="0"/>
    <n v="44.7"/>
    <x v="12"/>
  </r>
  <r>
    <s v="TXN000488"/>
    <n v="7017.43"/>
    <n v="7017.43"/>
    <s v="SUCCESS"/>
    <s v="SUCCESS"/>
    <n v="1"/>
    <s v="found"/>
    <s v="Not Duplicate"/>
    <s v="match"/>
    <s v="match"/>
    <n v="0"/>
    <d v="2026-01-08T00:00:00"/>
    <n v="3"/>
    <s v="SLA Breached"/>
    <x v="0"/>
    <n v="0"/>
    <n v="0"/>
    <n v="0"/>
    <n v="0"/>
    <n v="1"/>
    <x v="0"/>
    <n v="20.8"/>
    <x v="11"/>
  </r>
  <r>
    <s v="TXN000489"/>
    <n v="3810.16"/>
    <n v="3810.16"/>
    <s v="FAILED"/>
    <s v="FAILED"/>
    <n v="1"/>
    <s v="found"/>
    <s v="Not Duplicate"/>
    <s v="match"/>
    <s v="match"/>
    <n v="0"/>
    <d v="2026-03-28T00:00:00"/>
    <n v="2"/>
    <s v="Within SLA"/>
    <x v="0"/>
    <n v="0"/>
    <n v="0"/>
    <n v="0"/>
    <n v="0"/>
    <n v="0"/>
    <x v="3"/>
    <n v="47.8"/>
    <x v="9"/>
  </r>
  <r>
    <s v="TXN000490"/>
    <n v="4310.29"/>
    <n v="4310.29"/>
    <s v="SUCCESS"/>
    <s v="SUCCESS"/>
    <n v="1"/>
    <s v="found"/>
    <s v="Not Duplicate"/>
    <s v="match"/>
    <s v="match"/>
    <n v="0"/>
    <d v="2026-01-14T00:00:00"/>
    <n v="1"/>
    <s v="Within SLA"/>
    <x v="0"/>
    <n v="0"/>
    <n v="0"/>
    <n v="0"/>
    <n v="0"/>
    <n v="0"/>
    <x v="0"/>
    <n v="40.9"/>
    <x v="3"/>
  </r>
  <r>
    <s v="TXN000491"/>
    <n v="5008.67"/>
    <n v="5008.67"/>
    <s v="FAILED"/>
    <s v="FAILED"/>
    <n v="1"/>
    <s v="found"/>
    <s v="Not Duplicate"/>
    <s v="match"/>
    <s v="match"/>
    <n v="0"/>
    <d v="2026-01-20T00:00:00"/>
    <n v="3"/>
    <s v="SLA Breached"/>
    <x v="0"/>
    <n v="0"/>
    <n v="0"/>
    <n v="0"/>
    <n v="0"/>
    <n v="1"/>
    <x v="0"/>
    <n v="14"/>
    <x v="0"/>
  </r>
  <r>
    <s v="TXN000492"/>
    <n v="15272.17"/>
    <n v="15272.17"/>
    <s v="SUCCESS"/>
    <s v="SUCCESS"/>
    <n v="1"/>
    <s v="found"/>
    <s v="Not Duplicate"/>
    <s v="match"/>
    <s v="match"/>
    <n v="0"/>
    <d v="2026-01-28T00:00:00"/>
    <n v="2"/>
    <s v="Within SLA"/>
    <x v="0"/>
    <n v="0"/>
    <n v="0"/>
    <n v="0"/>
    <n v="0"/>
    <n v="0"/>
    <x v="0"/>
    <n v="31.4"/>
    <x v="71"/>
  </r>
  <r>
    <s v="TXN000493"/>
    <n v="5064.43"/>
    <n v="5064.43"/>
    <s v="SUCCESS"/>
    <s v="SUCCESS"/>
    <n v="1"/>
    <s v="found"/>
    <s v="Not Duplicate"/>
    <s v="match"/>
    <s v="match"/>
    <n v="0"/>
    <d v="2026-03-24T00:00:00"/>
    <n v="3"/>
    <s v="SLA Breached"/>
    <x v="0"/>
    <n v="0"/>
    <n v="0"/>
    <n v="0"/>
    <n v="0"/>
    <n v="1"/>
    <x v="0"/>
    <n v="33.4"/>
    <x v="63"/>
  </r>
  <r>
    <s v="TXN000494"/>
    <n v="1378.93"/>
    <n v="1378.93"/>
    <s v="SUCCESS"/>
    <s v="SUCCESS"/>
    <n v="1"/>
    <s v="found"/>
    <s v="Not Duplicate"/>
    <s v="match"/>
    <s v="match"/>
    <n v="0"/>
    <d v="2026-04-02T00:00:00"/>
    <n v="3"/>
    <s v="SLA Breached"/>
    <x v="2"/>
    <n v="0"/>
    <n v="0"/>
    <n v="0"/>
    <n v="0"/>
    <n v="1"/>
    <x v="0"/>
    <n v="41.8"/>
    <x v="15"/>
  </r>
  <r>
    <s v="TXN000495"/>
    <n v="19257.29"/>
    <n v="19257.29"/>
    <s v="SUCCESS"/>
    <s v="SUCCESS"/>
    <n v="1"/>
    <s v="found"/>
    <s v="Not Duplicate"/>
    <s v="match"/>
    <s v="match"/>
    <n v="0"/>
    <d v="2026-01-30T00:00:00"/>
    <n v="1"/>
    <s v="Within SLA"/>
    <x v="0"/>
    <n v="0"/>
    <n v="0"/>
    <n v="0"/>
    <n v="0"/>
    <n v="0"/>
    <x v="0"/>
    <n v="38.1"/>
    <x v="5"/>
  </r>
  <r>
    <s v="TXN000496"/>
    <n v="902.66"/>
    <n v="902.66"/>
    <s v="SUCCESS"/>
    <s v="SUCCESS"/>
    <n v="1"/>
    <s v="found"/>
    <s v="Not Duplicate"/>
    <s v="match"/>
    <s v="match"/>
    <n v="0"/>
    <d v="2026-01-22T00:00:00"/>
    <n v="1"/>
    <s v="Within SLA"/>
    <x v="2"/>
    <n v="0"/>
    <n v="0"/>
    <n v="0"/>
    <n v="0"/>
    <n v="0"/>
    <x v="3"/>
    <n v="13.5"/>
    <x v="25"/>
  </r>
  <r>
    <s v="TXN000497"/>
    <n v="9432.3799999999992"/>
    <n v="9432.3799999999992"/>
    <s v="SUCCESS"/>
    <s v="SUCCESS"/>
    <n v="1"/>
    <s v="found"/>
    <s v="Not Duplicate"/>
    <s v="match"/>
    <s v="match"/>
    <n v="0"/>
    <d v="2026-03-24T00:00:00"/>
    <n v="3"/>
    <s v="SLA Breached"/>
    <x v="1"/>
    <n v="0"/>
    <n v="0"/>
    <n v="0"/>
    <n v="0"/>
    <n v="1"/>
    <x v="1"/>
    <n v="46.8"/>
    <x v="63"/>
  </r>
  <r>
    <s v="TXN000498"/>
    <n v="898.9"/>
    <n v="898.9"/>
    <s v="SUCCESS"/>
    <s v="SUCCESS"/>
    <n v="1"/>
    <s v="found"/>
    <s v="Not Duplicate"/>
    <s v="match"/>
    <s v="match"/>
    <n v="0"/>
    <d v="2026-03-05T00:00:00"/>
    <n v="2"/>
    <s v="Within SLA"/>
    <x v="0"/>
    <n v="0"/>
    <n v="0"/>
    <n v="0"/>
    <n v="0"/>
    <n v="0"/>
    <x v="0"/>
    <n v="18.600000000000001"/>
    <x v="56"/>
  </r>
  <r>
    <s v="TXN000499"/>
    <n v="1093.05"/>
    <n v="1093.05"/>
    <s v="REVERSED"/>
    <s v="REVERSED"/>
    <n v="1"/>
    <s v="found"/>
    <s v="Not Duplicate"/>
    <s v="match"/>
    <s v="match"/>
    <n v="0"/>
    <d v="2026-03-12T00:00:00"/>
    <n v="2"/>
    <s v="Within SLA"/>
    <x v="3"/>
    <n v="0"/>
    <n v="0"/>
    <n v="0"/>
    <n v="0"/>
    <n v="0"/>
    <x v="3"/>
    <n v="16"/>
    <x v="67"/>
  </r>
  <r>
    <s v="TXN000500"/>
    <n v="6090.24"/>
    <n v="6090.24"/>
    <s v="FAILED"/>
    <s v="FAILED"/>
    <n v="1"/>
    <s v="found"/>
    <s v="Not Duplicate"/>
    <s v="match"/>
    <s v="match"/>
    <n v="0"/>
    <d v="2026-03-21T00:00:00"/>
    <n v="2"/>
    <s v="Within SLA"/>
    <x v="0"/>
    <n v="0"/>
    <n v="0"/>
    <n v="0"/>
    <n v="0"/>
    <n v="0"/>
    <x v="1"/>
    <n v="13.7"/>
    <x v="59"/>
  </r>
  <r>
    <s v="TXN000501"/>
    <n v="8867.4500000000007"/>
    <n v="8867.4500000000007"/>
    <s v="SUCCESS"/>
    <s v="SUCCESS"/>
    <n v="1"/>
    <s v="found"/>
    <s v="Not Duplicate"/>
    <s v="match"/>
    <s v="match"/>
    <n v="0"/>
    <d v="2026-02-09T00:00:00"/>
    <n v="0"/>
    <s v="Within SLA"/>
    <x v="3"/>
    <n v="0"/>
    <n v="0"/>
    <n v="0"/>
    <n v="0"/>
    <n v="0"/>
    <x v="1"/>
    <n v="33"/>
    <x v="43"/>
  </r>
  <r>
    <s v="TXN000502"/>
    <n v="20898.439999999999"/>
    <n v="20898.439999999999"/>
    <s v="SUCCESS"/>
    <s v="SUCCESS"/>
    <n v="1"/>
    <s v="found"/>
    <s v="Not Duplicate"/>
    <s v="match"/>
    <s v="match"/>
    <n v="0"/>
    <d v="2026-02-03T00:00:00"/>
    <n v="5"/>
    <s v="SLA Breached"/>
    <x v="3"/>
    <n v="0"/>
    <n v="0"/>
    <n v="0"/>
    <n v="0"/>
    <n v="1"/>
    <x v="0"/>
    <n v="7.5"/>
    <x v="5"/>
  </r>
  <r>
    <s v="TXN000503"/>
    <n v="12683.31"/>
    <n v="12683.31"/>
    <s v="SUCCESS"/>
    <s v="SUCCESS"/>
    <n v="1"/>
    <s v="found"/>
    <s v="Not Duplicate"/>
    <s v="match"/>
    <s v="match"/>
    <n v="0"/>
    <d v="2026-03-27T00:00:00"/>
    <n v="1"/>
    <s v="Within SLA"/>
    <x v="0"/>
    <n v="0"/>
    <n v="0"/>
    <n v="0"/>
    <n v="0"/>
    <n v="0"/>
    <x v="3"/>
    <n v="9.6999999999999993"/>
    <x v="9"/>
  </r>
  <r>
    <s v="TXN000504"/>
    <n v="3559.97"/>
    <n v="3559.97"/>
    <s v="SUCCESS"/>
    <s v="SUCCESS"/>
    <n v="1"/>
    <s v="found"/>
    <s v="Not Duplicate"/>
    <s v="match"/>
    <s v="match"/>
    <n v="0"/>
    <d v="2026-02-13T00:00:00"/>
    <n v="2"/>
    <s v="Within SLA"/>
    <x v="0"/>
    <n v="0"/>
    <n v="0"/>
    <n v="0"/>
    <n v="0"/>
    <n v="0"/>
    <x v="3"/>
    <n v="8.5"/>
    <x v="41"/>
  </r>
  <r>
    <s v="TXN000505"/>
    <n v="1991.42"/>
    <n v="1991.42"/>
    <s v="SUCCESS"/>
    <s v="SUCCESS"/>
    <n v="1"/>
    <s v="found"/>
    <s v="Not Duplicate"/>
    <s v="match"/>
    <s v="match"/>
    <n v="0"/>
    <d v="2026-01-10T00:00:00"/>
    <n v="2"/>
    <s v="Within SLA"/>
    <x v="2"/>
    <n v="0"/>
    <n v="0"/>
    <n v="0"/>
    <n v="0"/>
    <n v="0"/>
    <x v="0"/>
    <n v="7.1"/>
    <x v="8"/>
  </r>
  <r>
    <s v="TXN000506"/>
    <n v="1211.53"/>
    <n v="1211.53"/>
    <s v="SUCCESS"/>
    <s v="SUCCESS"/>
    <n v="1"/>
    <s v="found"/>
    <s v="Not Duplicate"/>
    <s v="match"/>
    <s v="match"/>
    <n v="0"/>
    <d v="2026-03-24T00:00:00"/>
    <n v="1"/>
    <s v="Within SLA"/>
    <x v="2"/>
    <n v="0"/>
    <n v="0"/>
    <n v="0"/>
    <n v="0"/>
    <n v="0"/>
    <x v="0"/>
    <n v="24.8"/>
    <x v="50"/>
  </r>
  <r>
    <s v="TXN000507"/>
    <n v="2112.89"/>
    <n v="2112.89"/>
    <s v="SUCCESS"/>
    <s v="SUCCESS"/>
    <n v="1"/>
    <s v="found"/>
    <s v="Not Duplicate"/>
    <s v="match"/>
    <s v="match"/>
    <n v="0"/>
    <d v="2026-01-16T00:00:00"/>
    <n v="2"/>
    <s v="Within SLA"/>
    <x v="1"/>
    <n v="0"/>
    <n v="0"/>
    <n v="0"/>
    <n v="0"/>
    <n v="0"/>
    <x v="3"/>
    <n v="31.1"/>
    <x v="44"/>
  </r>
  <r>
    <s v="TXN000508"/>
    <n v="11561.47"/>
    <n v="11561.47"/>
    <s v="SUCCESS"/>
    <s v="SUCCESS"/>
    <n v="1"/>
    <s v="found"/>
    <s v="Not Duplicate"/>
    <s v="match"/>
    <s v="match"/>
    <n v="0"/>
    <d v="2026-03-16T00:00:00"/>
    <n v="2"/>
    <s v="Within SLA"/>
    <x v="0"/>
    <n v="0"/>
    <n v="0"/>
    <n v="0"/>
    <n v="0"/>
    <n v="0"/>
    <x v="3"/>
    <n v="51.7"/>
    <x v="53"/>
  </r>
  <r>
    <s v="TXN000509"/>
    <n v="16256.97"/>
    <n v="16256.97"/>
    <s v="SUCCESS"/>
    <s v="SUCCESS"/>
    <n v="1"/>
    <s v="found"/>
    <s v="Not Duplicate"/>
    <s v="match"/>
    <s v="match"/>
    <n v="0"/>
    <d v="2026-03-06T00:00:00"/>
    <n v="1"/>
    <s v="Within SLA"/>
    <x v="0"/>
    <n v="0"/>
    <n v="0"/>
    <n v="0"/>
    <n v="0"/>
    <n v="0"/>
    <x v="1"/>
    <n v="35.4"/>
    <x v="28"/>
  </r>
  <r>
    <s v="TXN000510"/>
    <n v="4883.12"/>
    <n v="4883.12"/>
    <s v="SUCCESS"/>
    <s v="SUCCESS"/>
    <n v="1"/>
    <s v="found"/>
    <s v="Not Duplicate"/>
    <s v="match"/>
    <s v="match"/>
    <n v="0"/>
    <d v="2026-03-20T00:00:00"/>
    <n v="2"/>
    <s v="Within SLA"/>
    <x v="1"/>
    <n v="0"/>
    <n v="0"/>
    <n v="0"/>
    <n v="0"/>
    <n v="0"/>
    <x v="1"/>
    <n v="133.4"/>
    <x v="31"/>
  </r>
  <r>
    <s v="TXN000511"/>
    <n v="21066.560000000001"/>
    <n v="21066.560000000001"/>
    <s v="SUCCESS"/>
    <s v="SUCCESS"/>
    <n v="1"/>
    <s v="found"/>
    <s v="Not Duplicate"/>
    <s v="match"/>
    <s v="match"/>
    <n v="0"/>
    <d v="2026-01-15T00:00:00"/>
    <n v="3"/>
    <s v="SLA Breached"/>
    <x v="1"/>
    <n v="0"/>
    <n v="0"/>
    <n v="0"/>
    <n v="0"/>
    <n v="1"/>
    <x v="0"/>
    <n v="25.1"/>
    <x v="77"/>
  </r>
  <r>
    <s v="TXN000512"/>
    <n v="3852.61"/>
    <n v="3852.61"/>
    <s v="SUCCESS"/>
    <s v="SUCCESS"/>
    <n v="1"/>
    <s v="found"/>
    <s v="Not Duplicate"/>
    <s v="match"/>
    <s v="match"/>
    <n v="0"/>
    <d v="2026-01-21T00:00:00"/>
    <n v="3"/>
    <s v="SLA Breached"/>
    <x v="0"/>
    <n v="0"/>
    <n v="0"/>
    <n v="0"/>
    <n v="0"/>
    <n v="1"/>
    <x v="1"/>
    <n v="21.3"/>
    <x v="45"/>
  </r>
  <r>
    <s v="TXN000513"/>
    <n v="7279.01"/>
    <n v="7279.01"/>
    <s v="FAILED"/>
    <s v="FAILED"/>
    <n v="1"/>
    <s v="found"/>
    <s v="Not Duplicate"/>
    <s v="match"/>
    <s v="match"/>
    <n v="0"/>
    <d v="2026-03-24T00:00:00"/>
    <n v="0"/>
    <s v="Within SLA"/>
    <x v="4"/>
    <n v="0"/>
    <n v="0"/>
    <n v="0"/>
    <n v="0"/>
    <n v="0"/>
    <x v="1"/>
    <n v="8.9"/>
    <x v="20"/>
  </r>
  <r>
    <s v="TXN000514"/>
    <n v="5539.4"/>
    <n v="5539.4"/>
    <s v="SUCCESS"/>
    <s v="SUCCESS"/>
    <n v="1"/>
    <s v="found"/>
    <s v="Not Duplicate"/>
    <s v="match"/>
    <s v="match"/>
    <n v="0"/>
    <d v="2026-02-08T00:00:00"/>
    <n v="2"/>
    <s v="Within SLA"/>
    <x v="3"/>
    <n v="0"/>
    <n v="0"/>
    <n v="0"/>
    <n v="0"/>
    <n v="0"/>
    <x v="0"/>
    <n v="37.200000000000003"/>
    <x v="69"/>
  </r>
  <r>
    <s v="TXN000515"/>
    <n v="2190.73"/>
    <n v="2190.73"/>
    <s v="SUCCESS"/>
    <s v="SUCCESS"/>
    <n v="1"/>
    <s v="found"/>
    <s v="Not Duplicate"/>
    <s v="match"/>
    <s v="match"/>
    <n v="0"/>
    <d v="2026-02-27T00:00:00"/>
    <n v="1"/>
    <s v="Within SLA"/>
    <x v="0"/>
    <n v="0"/>
    <n v="0"/>
    <n v="0"/>
    <n v="0"/>
    <n v="0"/>
    <x v="0"/>
    <n v="31.3"/>
    <x v="4"/>
  </r>
  <r>
    <s v="TXN000516"/>
    <n v="410.44"/>
    <n v="410.44"/>
    <s v="SUCCESS"/>
    <s v="FAILED"/>
    <n v="1"/>
    <s v="found"/>
    <s v="Not Duplicate"/>
    <s v="match"/>
    <s v="mismatch"/>
    <n v="0"/>
    <d v="2026-01-15T00:00:00"/>
    <n v="0"/>
    <s v="Within SLA"/>
    <x v="0"/>
    <n v="0"/>
    <n v="0"/>
    <n v="0"/>
    <n v="1"/>
    <n v="0"/>
    <x v="0"/>
    <n v="20.6"/>
    <x v="1"/>
  </r>
  <r>
    <s v="TXN000517"/>
    <n v="4245.4399999999996"/>
    <n v="4245.4399999999996"/>
    <s v="SUCCESS"/>
    <s v="SUCCESS"/>
    <n v="1"/>
    <s v="found"/>
    <s v="Not Duplicate"/>
    <s v="match"/>
    <s v="match"/>
    <n v="0"/>
    <d v="2026-01-27T00:00:00"/>
    <n v="3"/>
    <s v="SLA Breached"/>
    <x v="0"/>
    <n v="0"/>
    <n v="0"/>
    <n v="0"/>
    <n v="0"/>
    <n v="1"/>
    <x v="0"/>
    <n v="7.6"/>
    <x v="61"/>
  </r>
  <r>
    <s v="TXN000518"/>
    <n v="5985.08"/>
    <n v="5985.08"/>
    <s v="SUCCESS"/>
    <s v="SUCCESS"/>
    <n v="1"/>
    <s v="found"/>
    <s v="Not Duplicate"/>
    <s v="match"/>
    <s v="match"/>
    <n v="0"/>
    <d v="2026-01-07T00:00:00"/>
    <n v="1"/>
    <s v="Within SLA"/>
    <x v="2"/>
    <n v="0"/>
    <n v="0"/>
    <n v="0"/>
    <n v="0"/>
    <n v="0"/>
    <x v="3"/>
    <n v="31.3"/>
    <x v="18"/>
  </r>
  <r>
    <s v="TXN000519"/>
    <n v="2337.88"/>
    <n v="2337.88"/>
    <s v="SUCCESS"/>
    <s v="SUCCESS"/>
    <n v="1"/>
    <s v="found"/>
    <s v="Not Duplicate"/>
    <s v="match"/>
    <s v="match"/>
    <n v="0"/>
    <d v="2026-03-20T00:00:00"/>
    <n v="2"/>
    <s v="Within SLA"/>
    <x v="3"/>
    <n v="0"/>
    <n v="0"/>
    <n v="0"/>
    <n v="0"/>
    <n v="0"/>
    <x v="2"/>
    <n v="59"/>
    <x v="31"/>
  </r>
  <r>
    <s v="TXN000520"/>
    <n v="5760.26"/>
    <n v="5760.26"/>
    <s v="SUCCESS"/>
    <s v="SUCCESS"/>
    <n v="1"/>
    <s v="found"/>
    <s v="Not Duplicate"/>
    <s v="match"/>
    <s v="match"/>
    <n v="0"/>
    <d v="2026-03-12T00:00:00"/>
    <n v="2"/>
    <s v="Within SLA"/>
    <x v="0"/>
    <n v="0"/>
    <n v="0"/>
    <n v="0"/>
    <n v="0"/>
    <n v="0"/>
    <x v="0"/>
    <n v="36"/>
    <x v="67"/>
  </r>
  <r>
    <s v="TXN000521"/>
    <n v="2724.47"/>
    <e v="#N/A"/>
    <s v="FAILED"/>
    <e v="#N/A"/>
    <n v="0"/>
    <s v="missing"/>
    <s v="Not Duplicate"/>
    <s v="not processed"/>
    <s v="not processed"/>
    <s v="missing"/>
    <s v="not processed"/>
    <s v="not processed"/>
    <s v="Not Processed"/>
    <x v="3"/>
    <n v="1"/>
    <n v="0"/>
    <n v="0"/>
    <n v="0"/>
    <n v="0"/>
    <x v="0"/>
    <s v=""/>
    <x v="54"/>
  </r>
  <r>
    <s v="TXN000522"/>
    <n v="1435.35"/>
    <n v="1722.42"/>
    <s v="SUCCESS"/>
    <s v="SUCCESS"/>
    <n v="1"/>
    <s v="found"/>
    <s v="Not Duplicate"/>
    <s v="mismatch"/>
    <s v="match"/>
    <n v="287.07000000000016"/>
    <d v="2026-02-03T00:00:00"/>
    <n v="3"/>
    <s v="SLA Breached"/>
    <x v="3"/>
    <n v="0"/>
    <n v="0"/>
    <n v="1"/>
    <n v="0"/>
    <n v="1"/>
    <x v="0"/>
    <n v="41.5"/>
    <x v="46"/>
  </r>
  <r>
    <s v="TXN000523"/>
    <n v="14027.78"/>
    <n v="14027.78"/>
    <s v="SUCCESS"/>
    <s v="SUCCESS"/>
    <n v="2"/>
    <s v="found"/>
    <s v="Duplicate"/>
    <s v="match"/>
    <s v="match"/>
    <n v="0"/>
    <d v="2026-01-25T00:00:00"/>
    <n v="0"/>
    <s v="Within SLA"/>
    <x v="0"/>
    <n v="0"/>
    <n v="1"/>
    <n v="0"/>
    <n v="0"/>
    <n v="0"/>
    <x v="0"/>
    <n v="49"/>
    <x v="12"/>
  </r>
  <r>
    <s v="TXN000524"/>
    <n v="262.52"/>
    <n v="262.52"/>
    <s v="SUCCESS"/>
    <s v="SUCCESS"/>
    <n v="2"/>
    <s v="found"/>
    <s v="Duplicate"/>
    <s v="match"/>
    <s v="match"/>
    <n v="0"/>
    <d v="2026-03-11T00:00:00"/>
    <n v="2"/>
    <s v="Within SLA"/>
    <x v="0"/>
    <n v="0"/>
    <n v="1"/>
    <n v="0"/>
    <n v="0"/>
    <n v="0"/>
    <x v="2"/>
    <n v="34.5"/>
    <x v="87"/>
  </r>
  <r>
    <s v="TXN000525"/>
    <n v="10168.540000000001"/>
    <n v="10168.540000000001"/>
    <s v="SUCCESS"/>
    <s v="SUCCESS"/>
    <n v="1"/>
    <s v="found"/>
    <s v="Not Duplicate"/>
    <s v="match"/>
    <s v="match"/>
    <n v="0"/>
    <d v="2026-03-06T00:00:00"/>
    <n v="2"/>
    <s v="Within SLA"/>
    <x v="0"/>
    <n v="0"/>
    <n v="0"/>
    <n v="0"/>
    <n v="0"/>
    <n v="0"/>
    <x v="0"/>
    <n v="68.900000000000006"/>
    <x v="85"/>
  </r>
  <r>
    <s v="TXN000526"/>
    <n v="3480.69"/>
    <n v="3480.69"/>
    <s v="SUCCESS"/>
    <s v="SUCCESS"/>
    <n v="1"/>
    <s v="found"/>
    <s v="Not Duplicate"/>
    <s v="match"/>
    <s v="match"/>
    <n v="0"/>
    <d v="2026-03-04T00:00:00"/>
    <n v="2"/>
    <s v="Within SLA"/>
    <x v="0"/>
    <n v="0"/>
    <n v="0"/>
    <n v="0"/>
    <n v="0"/>
    <n v="0"/>
    <x v="2"/>
    <n v="22.4"/>
    <x v="6"/>
  </r>
  <r>
    <s v="TXN000527"/>
    <n v="628.78"/>
    <n v="628.78"/>
    <s v="SUCCESS"/>
    <s v="SUCCESS"/>
    <n v="1"/>
    <s v="found"/>
    <s v="Not Duplicate"/>
    <s v="match"/>
    <s v="match"/>
    <n v="0"/>
    <d v="2026-02-16T00:00:00"/>
    <n v="2"/>
    <s v="Within SLA"/>
    <x v="0"/>
    <n v="0"/>
    <n v="0"/>
    <n v="0"/>
    <n v="0"/>
    <n v="0"/>
    <x v="0"/>
    <n v="36.5"/>
    <x v="48"/>
  </r>
  <r>
    <s v="TXN000528"/>
    <n v="8174.67"/>
    <n v="8174.67"/>
    <s v="SUCCESS"/>
    <s v="SUCCESS"/>
    <n v="1"/>
    <s v="found"/>
    <s v="Not Duplicate"/>
    <s v="match"/>
    <s v="match"/>
    <n v="0"/>
    <d v="2026-01-27T00:00:00"/>
    <n v="0"/>
    <s v="Within SLA"/>
    <x v="0"/>
    <n v="0"/>
    <n v="0"/>
    <n v="0"/>
    <n v="0"/>
    <n v="0"/>
    <x v="0"/>
    <n v="34.4"/>
    <x v="74"/>
  </r>
  <r>
    <s v="TXN000529"/>
    <n v="48834.71"/>
    <n v="48834.71"/>
    <s v="SUCCESS"/>
    <s v="SUCCESS"/>
    <n v="1"/>
    <s v="found"/>
    <s v="Not Duplicate"/>
    <s v="match"/>
    <s v="match"/>
    <n v="0"/>
    <d v="2026-01-10T00:00:00"/>
    <n v="5"/>
    <s v="SLA Breached"/>
    <x v="2"/>
    <n v="0"/>
    <n v="0"/>
    <n v="0"/>
    <n v="0"/>
    <n v="1"/>
    <x v="0"/>
    <n v="18.5"/>
    <x v="11"/>
  </r>
  <r>
    <s v="TXN000530"/>
    <n v="10092.58"/>
    <n v="10092.58"/>
    <s v="SUCCESS"/>
    <s v="SUCCESS"/>
    <n v="1"/>
    <s v="found"/>
    <s v="Not Duplicate"/>
    <s v="match"/>
    <s v="match"/>
    <n v="0"/>
    <d v="2026-01-31T00:00:00"/>
    <n v="3"/>
    <s v="SLA Breached"/>
    <x v="0"/>
    <n v="0"/>
    <n v="0"/>
    <n v="0"/>
    <n v="0"/>
    <n v="1"/>
    <x v="0"/>
    <n v="56.8"/>
    <x v="7"/>
  </r>
  <r>
    <s v="TXN000531"/>
    <n v="6061.85"/>
    <e v="#N/A"/>
    <s v="SUCCESS"/>
    <e v="#N/A"/>
    <n v="0"/>
    <s v="missing"/>
    <s v="Not Duplicate"/>
    <s v="not processed"/>
    <s v="not processed"/>
    <s v="missing"/>
    <s v="not processed"/>
    <s v="not processed"/>
    <s v="Not Processed"/>
    <x v="0"/>
    <n v="1"/>
    <n v="0"/>
    <n v="0"/>
    <n v="0"/>
    <n v="0"/>
    <x v="3"/>
    <s v=""/>
    <x v="65"/>
  </r>
  <r>
    <s v="TXN000532"/>
    <n v="25119.89"/>
    <n v="25119.89"/>
    <s v="SUCCESS"/>
    <s v="SUCCESS"/>
    <n v="1"/>
    <s v="found"/>
    <s v="Not Duplicate"/>
    <s v="match"/>
    <s v="match"/>
    <n v="0"/>
    <d v="2026-01-12T00:00:00"/>
    <n v="1"/>
    <s v="Within SLA"/>
    <x v="0"/>
    <n v="0"/>
    <n v="0"/>
    <n v="0"/>
    <n v="0"/>
    <n v="0"/>
    <x v="0"/>
    <n v="7"/>
    <x v="22"/>
  </r>
  <r>
    <s v="TXN000533"/>
    <n v="7241.93"/>
    <n v="7241.93"/>
    <s v="SUCCESS"/>
    <s v="SUCCESS"/>
    <n v="1"/>
    <s v="found"/>
    <s v="Not Duplicate"/>
    <s v="match"/>
    <s v="match"/>
    <n v="0"/>
    <d v="2026-01-22T00:00:00"/>
    <n v="2"/>
    <s v="Within SLA"/>
    <x v="2"/>
    <n v="0"/>
    <n v="0"/>
    <n v="0"/>
    <n v="0"/>
    <n v="0"/>
    <x v="2"/>
    <n v="29"/>
    <x v="75"/>
  </r>
  <r>
    <s v="TXN000534"/>
    <n v="1329.17"/>
    <n v="1329.17"/>
    <s v="SUCCESS"/>
    <s v="SUCCESS"/>
    <n v="1"/>
    <s v="found"/>
    <s v="Not Duplicate"/>
    <s v="match"/>
    <s v="match"/>
    <n v="0"/>
    <d v="2026-01-19T00:00:00"/>
    <n v="0"/>
    <s v="Within SLA"/>
    <x v="0"/>
    <n v="0"/>
    <n v="0"/>
    <n v="0"/>
    <n v="0"/>
    <n v="0"/>
    <x v="2"/>
    <n v="27.8"/>
    <x v="34"/>
  </r>
  <r>
    <s v="TXN000535"/>
    <n v="2890.7"/>
    <n v="2890.7"/>
    <s v="SUCCESS"/>
    <s v="SUCCESS"/>
    <n v="1"/>
    <s v="found"/>
    <s v="Not Duplicate"/>
    <s v="match"/>
    <s v="match"/>
    <n v="0"/>
    <d v="2026-03-26T00:00:00"/>
    <n v="2"/>
    <s v="Within SLA"/>
    <x v="0"/>
    <n v="0"/>
    <n v="0"/>
    <n v="0"/>
    <n v="0"/>
    <n v="0"/>
    <x v="0"/>
    <n v="6.8"/>
    <x v="20"/>
  </r>
  <r>
    <s v="TXN000536"/>
    <n v="9908.14"/>
    <n v="9908.14"/>
    <s v="SUCCESS"/>
    <s v="SUCCESS"/>
    <n v="1"/>
    <s v="found"/>
    <s v="Not Duplicate"/>
    <s v="match"/>
    <s v="match"/>
    <n v="0"/>
    <d v="2026-03-21T00:00:00"/>
    <n v="3"/>
    <s v="SLA Breached"/>
    <x v="0"/>
    <n v="0"/>
    <n v="0"/>
    <n v="0"/>
    <n v="0"/>
    <n v="1"/>
    <x v="0"/>
    <n v="5.8"/>
    <x v="31"/>
  </r>
  <r>
    <s v="TXN000537"/>
    <n v="14725.7"/>
    <n v="14725.7"/>
    <s v="SUCCESS"/>
    <s v="SUCCESS"/>
    <n v="1"/>
    <s v="found"/>
    <s v="Not Duplicate"/>
    <s v="match"/>
    <s v="match"/>
    <n v="0"/>
    <d v="2026-03-14T00:00:00"/>
    <n v="1"/>
    <s v="Within SLA"/>
    <x v="3"/>
    <n v="0"/>
    <n v="0"/>
    <n v="0"/>
    <n v="0"/>
    <n v="0"/>
    <x v="0"/>
    <n v="29.3"/>
    <x v="14"/>
  </r>
  <r>
    <s v="TXN000538"/>
    <n v="28255.08"/>
    <n v="28255.08"/>
    <s v="SUCCESS"/>
    <s v="SUCCESS"/>
    <n v="1"/>
    <s v="found"/>
    <s v="Not Duplicate"/>
    <s v="match"/>
    <s v="match"/>
    <n v="0"/>
    <d v="2026-01-29T00:00:00"/>
    <n v="3"/>
    <s v="SLA Breached"/>
    <x v="3"/>
    <n v="0"/>
    <n v="0"/>
    <n v="0"/>
    <n v="0"/>
    <n v="1"/>
    <x v="3"/>
    <n v="19.399999999999999"/>
    <x v="71"/>
  </r>
  <r>
    <s v="TXN000539"/>
    <n v="4798.6499999999996"/>
    <n v="4798.6499999999996"/>
    <s v="SUCCESS"/>
    <s v="SUCCESS"/>
    <n v="1"/>
    <s v="found"/>
    <s v="Not Duplicate"/>
    <s v="match"/>
    <s v="match"/>
    <n v="0"/>
    <d v="2026-02-27T00:00:00"/>
    <n v="0"/>
    <s v="Within SLA"/>
    <x v="3"/>
    <n v="0"/>
    <n v="0"/>
    <n v="0"/>
    <n v="0"/>
    <n v="0"/>
    <x v="1"/>
    <n v="23.2"/>
    <x v="2"/>
  </r>
  <r>
    <s v="TXN000540"/>
    <n v="5957.83"/>
    <e v="#N/A"/>
    <s v="SUCCESS"/>
    <e v="#N/A"/>
    <n v="0"/>
    <s v="missing"/>
    <s v="Not Duplicate"/>
    <s v="not processed"/>
    <s v="not processed"/>
    <s v="missing"/>
    <s v="not processed"/>
    <s v="not processed"/>
    <s v="Not Processed"/>
    <x v="0"/>
    <n v="1"/>
    <n v="0"/>
    <n v="0"/>
    <n v="0"/>
    <n v="0"/>
    <x v="2"/>
    <s v=""/>
    <x v="87"/>
  </r>
  <r>
    <s v="TXN000541"/>
    <n v="14878.53"/>
    <n v="14878.53"/>
    <s v="SUCCESS"/>
    <s v="SUCCESS"/>
    <n v="1"/>
    <s v="found"/>
    <s v="Not Duplicate"/>
    <s v="match"/>
    <s v="match"/>
    <n v="0"/>
    <d v="2026-02-02T00:00:00"/>
    <n v="1"/>
    <s v="Within SLA"/>
    <x v="1"/>
    <n v="0"/>
    <n v="0"/>
    <n v="0"/>
    <n v="0"/>
    <n v="0"/>
    <x v="1"/>
    <n v="49.4"/>
    <x v="35"/>
  </r>
  <r>
    <s v="TXN000542"/>
    <n v="4853.6099999999997"/>
    <n v="4853.6099999999997"/>
    <s v="FAILED"/>
    <s v="FAILED"/>
    <n v="1"/>
    <s v="found"/>
    <s v="Not Duplicate"/>
    <s v="match"/>
    <s v="match"/>
    <n v="0"/>
    <d v="2026-03-25T00:00:00"/>
    <n v="0"/>
    <s v="Within SLA"/>
    <x v="0"/>
    <n v="0"/>
    <n v="0"/>
    <n v="0"/>
    <n v="0"/>
    <n v="0"/>
    <x v="3"/>
    <n v="32.4"/>
    <x v="21"/>
  </r>
  <r>
    <s v="TXN000543"/>
    <n v="994.62"/>
    <n v="994.62"/>
    <s v="SUCCESS"/>
    <s v="SUCCESS"/>
    <n v="1"/>
    <s v="found"/>
    <s v="Not Duplicate"/>
    <s v="match"/>
    <s v="match"/>
    <n v="0"/>
    <d v="2026-01-19T00:00:00"/>
    <n v="3"/>
    <s v="SLA Breached"/>
    <x v="1"/>
    <n v="0"/>
    <n v="0"/>
    <n v="0"/>
    <n v="0"/>
    <n v="1"/>
    <x v="0"/>
    <n v="29.4"/>
    <x v="23"/>
  </r>
  <r>
    <s v="TXN000544"/>
    <n v="23725.96"/>
    <n v="23725.96"/>
    <s v="REVERSED"/>
    <s v="REVERSED"/>
    <n v="1"/>
    <s v="found"/>
    <s v="Not Duplicate"/>
    <s v="match"/>
    <s v="match"/>
    <n v="0"/>
    <d v="2026-04-03T00:00:00"/>
    <n v="3"/>
    <s v="SLA Breached"/>
    <x v="1"/>
    <n v="0"/>
    <n v="0"/>
    <n v="0"/>
    <n v="0"/>
    <n v="1"/>
    <x v="3"/>
    <n v="28.4"/>
    <x v="80"/>
  </r>
  <r>
    <s v="TXN000545"/>
    <n v="50183.65"/>
    <n v="50183.65"/>
    <s v="SUCCESS"/>
    <s v="SUCCESS"/>
    <n v="1"/>
    <s v="found"/>
    <s v="Not Duplicate"/>
    <s v="match"/>
    <s v="match"/>
    <n v="0"/>
    <d v="2026-03-17T00:00:00"/>
    <n v="2"/>
    <s v="Within SLA"/>
    <x v="1"/>
    <n v="0"/>
    <n v="0"/>
    <n v="0"/>
    <n v="0"/>
    <n v="0"/>
    <x v="2"/>
    <n v="50.4"/>
    <x v="54"/>
  </r>
  <r>
    <s v="TXN000546"/>
    <n v="13997.81"/>
    <n v="13997.81"/>
    <s v="SUCCESS"/>
    <s v="SUCCESS"/>
    <n v="1"/>
    <s v="found"/>
    <s v="Not Duplicate"/>
    <s v="match"/>
    <s v="match"/>
    <n v="0"/>
    <d v="2026-03-25T00:00:00"/>
    <n v="1"/>
    <s v="Within SLA"/>
    <x v="0"/>
    <n v="0"/>
    <n v="0"/>
    <n v="0"/>
    <n v="0"/>
    <n v="0"/>
    <x v="0"/>
    <n v="38"/>
    <x v="20"/>
  </r>
  <r>
    <s v="TXN000547"/>
    <n v="1328.05"/>
    <n v="1328.05"/>
    <s v="SUCCESS"/>
    <s v="SUCCESS"/>
    <n v="1"/>
    <s v="found"/>
    <s v="Not Duplicate"/>
    <s v="match"/>
    <s v="match"/>
    <n v="0"/>
    <d v="2026-03-13T00:00:00"/>
    <n v="1"/>
    <s v="Within SLA"/>
    <x v="4"/>
    <n v="0"/>
    <n v="0"/>
    <n v="0"/>
    <n v="0"/>
    <n v="0"/>
    <x v="0"/>
    <n v="20.399999999999999"/>
    <x v="47"/>
  </r>
  <r>
    <s v="TXN000548"/>
    <n v="11255.69"/>
    <n v="11255.69"/>
    <s v="SUCCESS"/>
    <s v="SUCCESS"/>
    <n v="1"/>
    <s v="found"/>
    <s v="Not Duplicate"/>
    <s v="match"/>
    <s v="match"/>
    <n v="0"/>
    <d v="2026-03-15T00:00:00"/>
    <n v="1"/>
    <s v="Within SLA"/>
    <x v="0"/>
    <n v="0"/>
    <n v="0"/>
    <n v="0"/>
    <n v="0"/>
    <n v="0"/>
    <x v="0"/>
    <n v="26.9"/>
    <x v="53"/>
  </r>
  <r>
    <s v="TXN000549"/>
    <n v="22269.47"/>
    <n v="22269.47"/>
    <s v="SUCCESS"/>
    <s v="SUCCESS"/>
    <n v="2"/>
    <s v="found"/>
    <s v="Duplicate"/>
    <s v="match"/>
    <s v="match"/>
    <n v="0"/>
    <d v="2026-02-01T00:00:00"/>
    <n v="2"/>
    <s v="Within SLA"/>
    <x v="0"/>
    <n v="0"/>
    <n v="1"/>
    <n v="0"/>
    <n v="0"/>
    <n v="0"/>
    <x v="0"/>
    <n v="46.9"/>
    <x v="27"/>
  </r>
  <r>
    <s v="TXN000550"/>
    <n v="736.13"/>
    <n v="736.13"/>
    <s v="SUCCESS"/>
    <s v="SUCCESS"/>
    <n v="1"/>
    <s v="found"/>
    <s v="Not Duplicate"/>
    <s v="match"/>
    <s v="match"/>
    <n v="0"/>
    <d v="2026-01-13T00:00:00"/>
    <n v="0"/>
    <s v="Within SLA"/>
    <x v="3"/>
    <n v="0"/>
    <n v="0"/>
    <n v="0"/>
    <n v="0"/>
    <n v="0"/>
    <x v="0"/>
    <n v="10.9"/>
    <x v="3"/>
  </r>
  <r>
    <s v="TXN000551"/>
    <n v="11222.39"/>
    <n v="11222.39"/>
    <s v="SUCCESS"/>
    <s v="SUCCESS"/>
    <n v="1"/>
    <s v="found"/>
    <s v="Not Duplicate"/>
    <s v="match"/>
    <s v="match"/>
    <n v="0"/>
    <d v="2026-03-25T00:00:00"/>
    <n v="0"/>
    <s v="Within SLA"/>
    <x v="2"/>
    <n v="0"/>
    <n v="0"/>
    <n v="0"/>
    <n v="0"/>
    <n v="0"/>
    <x v="0"/>
    <n v="20.8"/>
    <x v="21"/>
  </r>
  <r>
    <s v="TXN000552"/>
    <n v="2534.42"/>
    <n v="2534.42"/>
    <s v="SUCCESS"/>
    <s v="SUCCESS"/>
    <n v="1"/>
    <s v="found"/>
    <s v="Not Duplicate"/>
    <s v="match"/>
    <s v="match"/>
    <n v="0"/>
    <d v="2026-03-06T00:00:00"/>
    <n v="3"/>
    <s v="SLA Breached"/>
    <x v="0"/>
    <n v="0"/>
    <n v="0"/>
    <n v="0"/>
    <n v="0"/>
    <n v="1"/>
    <x v="2"/>
    <n v="27.6"/>
    <x v="56"/>
  </r>
  <r>
    <s v="TXN000553"/>
    <n v="1316.13"/>
    <n v="1316.13"/>
    <s v="SUCCESS"/>
    <s v="SUCCESS"/>
    <n v="1"/>
    <s v="found"/>
    <s v="Not Duplicate"/>
    <s v="match"/>
    <s v="match"/>
    <n v="0"/>
    <d v="2026-02-07T00:00:00"/>
    <n v="3"/>
    <s v="SLA Breached"/>
    <x v="1"/>
    <n v="0"/>
    <n v="0"/>
    <n v="0"/>
    <n v="0"/>
    <n v="1"/>
    <x v="2"/>
    <n v="32.5"/>
    <x v="66"/>
  </r>
  <r>
    <s v="TXN000554"/>
    <n v="20426.93"/>
    <n v="20426.93"/>
    <s v="SUCCESS"/>
    <s v="SUCCESS"/>
    <n v="1"/>
    <s v="found"/>
    <s v="Not Duplicate"/>
    <s v="match"/>
    <s v="match"/>
    <n v="0"/>
    <d v="2026-02-14T00:00:00"/>
    <n v="3"/>
    <s v="SLA Breached"/>
    <x v="0"/>
    <n v="0"/>
    <n v="0"/>
    <n v="0"/>
    <n v="0"/>
    <n v="1"/>
    <x v="0"/>
    <n v="24"/>
    <x v="41"/>
  </r>
  <r>
    <s v="TXN000555"/>
    <n v="7829.12"/>
    <n v="7829.12"/>
    <s v="SUCCESS"/>
    <s v="SUCCESS"/>
    <n v="1"/>
    <s v="found"/>
    <s v="Not Duplicate"/>
    <s v="match"/>
    <s v="match"/>
    <n v="0"/>
    <d v="2026-02-21T00:00:00"/>
    <n v="3"/>
    <s v="SLA Breached"/>
    <x v="2"/>
    <n v="0"/>
    <n v="0"/>
    <n v="0"/>
    <n v="0"/>
    <n v="1"/>
    <x v="0"/>
    <n v="7.8"/>
    <x v="82"/>
  </r>
  <r>
    <s v="TXN000556"/>
    <n v="2176.58"/>
    <n v="2176.58"/>
    <s v="SUCCESS"/>
    <s v="SUCCESS"/>
    <n v="1"/>
    <s v="found"/>
    <s v="Not Duplicate"/>
    <s v="match"/>
    <s v="match"/>
    <n v="0"/>
    <d v="2026-03-06T00:00:00"/>
    <n v="2"/>
    <s v="Within SLA"/>
    <x v="0"/>
    <n v="0"/>
    <n v="0"/>
    <n v="0"/>
    <n v="0"/>
    <n v="0"/>
    <x v="0"/>
    <n v="18"/>
    <x v="85"/>
  </r>
  <r>
    <s v="TXN000557"/>
    <n v="3625.47"/>
    <n v="3625.47"/>
    <s v="SUCCESS"/>
    <s v="SUCCESS"/>
    <n v="1"/>
    <s v="found"/>
    <s v="Not Duplicate"/>
    <s v="match"/>
    <s v="match"/>
    <n v="0"/>
    <d v="2026-03-09T00:00:00"/>
    <n v="0"/>
    <s v="Within SLA"/>
    <x v="3"/>
    <n v="0"/>
    <n v="0"/>
    <n v="0"/>
    <n v="0"/>
    <n v="0"/>
    <x v="1"/>
    <n v="61"/>
    <x v="87"/>
  </r>
  <r>
    <s v="TXN000558"/>
    <n v="3002.84"/>
    <n v="3002.84"/>
    <s v="SUCCESS"/>
    <s v="SUCCESS"/>
    <n v="1"/>
    <s v="found"/>
    <s v="Not Duplicate"/>
    <s v="match"/>
    <s v="match"/>
    <n v="0"/>
    <d v="2026-01-06T00:00:00"/>
    <n v="1"/>
    <s v="Within SLA"/>
    <x v="0"/>
    <n v="0"/>
    <n v="0"/>
    <n v="0"/>
    <n v="0"/>
    <n v="0"/>
    <x v="1"/>
    <n v="13.2"/>
    <x v="11"/>
  </r>
  <r>
    <s v="TXN000559"/>
    <n v="511.51"/>
    <n v="511.51"/>
    <s v="SUCCESS"/>
    <s v="SUCCESS"/>
    <n v="1"/>
    <s v="found"/>
    <s v="Not Duplicate"/>
    <s v="match"/>
    <s v="match"/>
    <n v="0"/>
    <d v="2026-03-17T00:00:00"/>
    <n v="2"/>
    <s v="Within SLA"/>
    <x v="0"/>
    <n v="0"/>
    <n v="0"/>
    <n v="0"/>
    <n v="0"/>
    <n v="0"/>
    <x v="3"/>
    <n v="38.6"/>
    <x v="54"/>
  </r>
  <r>
    <s v="TXN000560"/>
    <n v="16887.96"/>
    <n v="16887.96"/>
    <s v="SUCCESS"/>
    <s v="SUCCESS"/>
    <n v="1"/>
    <s v="found"/>
    <s v="Not Duplicate"/>
    <s v="match"/>
    <s v="match"/>
    <n v="0"/>
    <d v="2026-03-24T00:00:00"/>
    <n v="1"/>
    <s v="Within SLA"/>
    <x v="0"/>
    <n v="0"/>
    <n v="0"/>
    <n v="0"/>
    <n v="0"/>
    <n v="0"/>
    <x v="1"/>
    <n v="59.7"/>
    <x v="50"/>
  </r>
  <r>
    <s v="TXN000561"/>
    <n v="6361.5"/>
    <n v="6361.5"/>
    <s v="SUCCESS"/>
    <s v="SUCCESS"/>
    <n v="1"/>
    <s v="found"/>
    <s v="Not Duplicate"/>
    <s v="match"/>
    <s v="match"/>
    <n v="0"/>
    <d v="2026-02-28T00:00:00"/>
    <n v="0"/>
    <s v="Within SLA"/>
    <x v="2"/>
    <n v="0"/>
    <n v="0"/>
    <n v="0"/>
    <n v="0"/>
    <n v="0"/>
    <x v="1"/>
    <n v="33.9"/>
    <x v="72"/>
  </r>
  <r>
    <s v="TXN000562"/>
    <n v="13892.56"/>
    <n v="13892.56"/>
    <s v="SUCCESS"/>
    <s v="SUCCESS"/>
    <n v="1"/>
    <s v="found"/>
    <s v="Not Duplicate"/>
    <s v="match"/>
    <s v="match"/>
    <n v="0"/>
    <d v="2026-02-12T00:00:00"/>
    <n v="1"/>
    <s v="Within SLA"/>
    <x v="3"/>
    <n v="0"/>
    <n v="0"/>
    <n v="0"/>
    <n v="0"/>
    <n v="0"/>
    <x v="0"/>
    <n v="3.3"/>
    <x v="41"/>
  </r>
  <r>
    <s v="TXN000563"/>
    <n v="3688.22"/>
    <n v="3688.22"/>
    <s v="SUCCESS"/>
    <s v="SUCCESS"/>
    <n v="1"/>
    <s v="found"/>
    <s v="Not Duplicate"/>
    <s v="match"/>
    <s v="match"/>
    <n v="0"/>
    <d v="2026-01-02T00:00:00"/>
    <n v="0"/>
    <s v="Within SLA"/>
    <x v="3"/>
    <n v="0"/>
    <n v="0"/>
    <n v="0"/>
    <n v="0"/>
    <n v="0"/>
    <x v="0"/>
    <n v="10.3"/>
    <x v="49"/>
  </r>
  <r>
    <s v="TXN000564"/>
    <n v="11652.34"/>
    <n v="11652.34"/>
    <s v="SUCCESS"/>
    <s v="SUCCESS"/>
    <n v="1"/>
    <s v="found"/>
    <s v="Not Duplicate"/>
    <s v="match"/>
    <s v="match"/>
    <n v="0"/>
    <d v="2026-02-23T00:00:00"/>
    <n v="3"/>
    <s v="SLA Breached"/>
    <x v="0"/>
    <n v="0"/>
    <n v="0"/>
    <n v="0"/>
    <n v="0"/>
    <n v="1"/>
    <x v="0"/>
    <n v="34.799999999999997"/>
    <x v="79"/>
  </r>
  <r>
    <s v="TXN000565"/>
    <n v="7559.77"/>
    <n v="7559.77"/>
    <s v="SUCCESS"/>
    <s v="SUCCESS"/>
    <n v="1"/>
    <s v="found"/>
    <s v="Not Duplicate"/>
    <s v="match"/>
    <s v="match"/>
    <n v="0"/>
    <d v="2026-02-09T00:00:00"/>
    <n v="0"/>
    <s v="Within SLA"/>
    <x v="0"/>
    <n v="0"/>
    <n v="0"/>
    <n v="0"/>
    <n v="0"/>
    <n v="0"/>
    <x v="2"/>
    <n v="48.6"/>
    <x v="43"/>
  </r>
  <r>
    <s v="TXN000566"/>
    <n v="6880.1"/>
    <n v="6880.1"/>
    <s v="REVERSED"/>
    <s v="REVERSED"/>
    <n v="1"/>
    <s v="found"/>
    <s v="Not Duplicate"/>
    <s v="match"/>
    <s v="match"/>
    <n v="0"/>
    <d v="2026-03-13T00:00:00"/>
    <n v="0"/>
    <s v="Within SLA"/>
    <x v="0"/>
    <n v="0"/>
    <n v="0"/>
    <n v="0"/>
    <n v="0"/>
    <n v="0"/>
    <x v="2"/>
    <n v="2.4"/>
    <x v="14"/>
  </r>
  <r>
    <s v="TXN000567"/>
    <n v="13992.5"/>
    <n v="13992.5"/>
    <s v="SUCCESS"/>
    <s v="SUCCESS"/>
    <n v="1"/>
    <s v="found"/>
    <s v="Not Duplicate"/>
    <s v="match"/>
    <s v="match"/>
    <n v="0"/>
    <d v="2026-03-28T00:00:00"/>
    <n v="1"/>
    <s v="Within SLA"/>
    <x v="0"/>
    <n v="0"/>
    <n v="0"/>
    <n v="0"/>
    <n v="0"/>
    <n v="0"/>
    <x v="2"/>
    <n v="8.4"/>
    <x v="60"/>
  </r>
  <r>
    <s v="TXN000568"/>
    <n v="3092.79"/>
    <n v="3092.79"/>
    <s v="SUCCESS"/>
    <s v="SUCCESS"/>
    <n v="1"/>
    <s v="found"/>
    <s v="Not Duplicate"/>
    <s v="match"/>
    <s v="match"/>
    <n v="0"/>
    <d v="2026-03-10T00:00:00"/>
    <n v="2"/>
    <s v="Within SLA"/>
    <x v="0"/>
    <n v="0"/>
    <n v="0"/>
    <n v="0"/>
    <n v="0"/>
    <n v="0"/>
    <x v="3"/>
    <n v="39.6"/>
    <x v="16"/>
  </r>
  <r>
    <s v="TXN000569"/>
    <n v="4935.17"/>
    <n v="4935.17"/>
    <s v="SUCCESS"/>
    <s v="SUCCESS"/>
    <n v="1"/>
    <s v="found"/>
    <s v="Not Duplicate"/>
    <s v="match"/>
    <s v="match"/>
    <n v="0"/>
    <d v="2026-03-08T00:00:00"/>
    <n v="1"/>
    <s v="Within SLA"/>
    <x v="0"/>
    <n v="0"/>
    <n v="0"/>
    <n v="0"/>
    <n v="0"/>
    <n v="0"/>
    <x v="0"/>
    <n v="14.4"/>
    <x v="33"/>
  </r>
  <r>
    <s v="TXN000570"/>
    <n v="5293.82"/>
    <n v="5293.82"/>
    <s v="SUCCESS"/>
    <s v="SUCCESS"/>
    <n v="1"/>
    <s v="found"/>
    <s v="Not Duplicate"/>
    <s v="match"/>
    <s v="match"/>
    <n v="0"/>
    <d v="2026-03-29T00:00:00"/>
    <n v="2"/>
    <s v="Within SLA"/>
    <x v="0"/>
    <n v="0"/>
    <n v="0"/>
    <n v="0"/>
    <n v="0"/>
    <n v="0"/>
    <x v="3"/>
    <n v="45"/>
    <x v="60"/>
  </r>
  <r>
    <s v="TXN000571"/>
    <n v="3886.09"/>
    <n v="3886.09"/>
    <s v="SUCCESS"/>
    <s v="SUCCESS"/>
    <n v="1"/>
    <s v="found"/>
    <s v="Not Duplicate"/>
    <s v="match"/>
    <s v="match"/>
    <n v="0"/>
    <d v="2026-01-15T00:00:00"/>
    <n v="0"/>
    <s v="Within SLA"/>
    <x v="0"/>
    <n v="0"/>
    <n v="0"/>
    <n v="0"/>
    <n v="0"/>
    <n v="0"/>
    <x v="0"/>
    <n v="42.6"/>
    <x v="1"/>
  </r>
  <r>
    <s v="TXN000572"/>
    <n v="5668.19"/>
    <n v="5668.19"/>
    <s v="SUCCESS"/>
    <s v="SUCCESS"/>
    <n v="1"/>
    <s v="found"/>
    <s v="Not Duplicate"/>
    <s v="match"/>
    <s v="match"/>
    <n v="0"/>
    <d v="2026-01-25T00:00:00"/>
    <n v="3"/>
    <s v="SLA Breached"/>
    <x v="0"/>
    <n v="0"/>
    <n v="0"/>
    <n v="0"/>
    <n v="0"/>
    <n v="1"/>
    <x v="0"/>
    <n v="59.9"/>
    <x v="51"/>
  </r>
  <r>
    <s v="TXN000573"/>
    <n v="20524.64"/>
    <n v="20524.64"/>
    <s v="SUCCESS"/>
    <s v="SUCCESS"/>
    <n v="1"/>
    <s v="found"/>
    <s v="Not Duplicate"/>
    <s v="match"/>
    <s v="match"/>
    <n v="0"/>
    <d v="2026-01-14T00:00:00"/>
    <n v="1"/>
    <s v="Within SLA"/>
    <x v="2"/>
    <n v="0"/>
    <n v="0"/>
    <n v="0"/>
    <n v="0"/>
    <n v="0"/>
    <x v="0"/>
    <n v="47.3"/>
    <x v="3"/>
  </r>
  <r>
    <s v="TXN000574"/>
    <n v="3592.48"/>
    <n v="3592.48"/>
    <s v="SUCCESS"/>
    <s v="SUCCESS"/>
    <n v="1"/>
    <s v="found"/>
    <s v="Not Duplicate"/>
    <s v="match"/>
    <s v="match"/>
    <n v="0"/>
    <d v="2026-01-14T00:00:00"/>
    <n v="1"/>
    <s v="Within SLA"/>
    <x v="2"/>
    <n v="0"/>
    <n v="0"/>
    <n v="0"/>
    <n v="0"/>
    <n v="0"/>
    <x v="2"/>
    <n v="73.900000000000006"/>
    <x v="3"/>
  </r>
  <r>
    <s v="TXN000575"/>
    <n v="11737.45"/>
    <n v="11737.45"/>
    <s v="SUCCESS"/>
    <s v="SUCCESS"/>
    <n v="1"/>
    <s v="found"/>
    <s v="Not Duplicate"/>
    <s v="match"/>
    <s v="match"/>
    <n v="0"/>
    <d v="2026-03-14T00:00:00"/>
    <n v="1"/>
    <s v="Within SLA"/>
    <x v="0"/>
    <n v="0"/>
    <n v="0"/>
    <n v="0"/>
    <n v="0"/>
    <n v="0"/>
    <x v="3"/>
    <n v="39.5"/>
    <x v="14"/>
  </r>
  <r>
    <s v="TXN000576"/>
    <n v="467.47"/>
    <n v="467.47"/>
    <s v="SUCCESS"/>
    <s v="SUCCESS"/>
    <n v="1"/>
    <s v="found"/>
    <s v="Not Duplicate"/>
    <s v="match"/>
    <s v="match"/>
    <n v="0"/>
    <d v="2026-01-07T00:00:00"/>
    <n v="0"/>
    <s v="Within SLA"/>
    <x v="0"/>
    <n v="0"/>
    <n v="0"/>
    <n v="0"/>
    <n v="0"/>
    <n v="0"/>
    <x v="3"/>
    <n v="45.5"/>
    <x v="78"/>
  </r>
  <r>
    <s v="TXN000577"/>
    <n v="2181.1"/>
    <n v="2181.1"/>
    <s v="FAILED"/>
    <s v="FAILED"/>
    <n v="1"/>
    <s v="found"/>
    <s v="Not Duplicate"/>
    <s v="match"/>
    <s v="match"/>
    <n v="0"/>
    <d v="2026-02-28T00:00:00"/>
    <n v="2"/>
    <s v="Within SLA"/>
    <x v="0"/>
    <n v="0"/>
    <n v="0"/>
    <n v="0"/>
    <n v="0"/>
    <n v="0"/>
    <x v="0"/>
    <n v="9.9"/>
    <x v="4"/>
  </r>
  <r>
    <s v="TXN000578"/>
    <n v="1067.8399999999999"/>
    <n v="1067.8399999999999"/>
    <s v="SUCCESS"/>
    <s v="SUCCESS"/>
    <n v="1"/>
    <s v="found"/>
    <s v="Not Duplicate"/>
    <s v="match"/>
    <s v="match"/>
    <n v="0"/>
    <d v="2026-02-15T00:00:00"/>
    <n v="2"/>
    <s v="Within SLA"/>
    <x v="1"/>
    <n v="0"/>
    <n v="0"/>
    <n v="0"/>
    <n v="0"/>
    <n v="0"/>
    <x v="0"/>
    <n v="43.5"/>
    <x v="38"/>
  </r>
  <r>
    <s v="TXN000579"/>
    <n v="19715.740000000002"/>
    <n v="19715.740000000002"/>
    <s v="SUCCESS"/>
    <s v="SUCCESS"/>
    <n v="1"/>
    <s v="found"/>
    <s v="Not Duplicate"/>
    <s v="match"/>
    <s v="match"/>
    <n v="0"/>
    <d v="2026-03-14T00:00:00"/>
    <n v="3"/>
    <s v="SLA Breached"/>
    <x v="3"/>
    <n v="0"/>
    <n v="0"/>
    <n v="0"/>
    <n v="0"/>
    <n v="1"/>
    <x v="0"/>
    <n v="72.5"/>
    <x v="70"/>
  </r>
  <r>
    <s v="TXN000580"/>
    <n v="8510.44"/>
    <n v="8510.44"/>
    <s v="SUCCESS"/>
    <s v="SUCCESS"/>
    <n v="1"/>
    <s v="found"/>
    <s v="Not Duplicate"/>
    <s v="match"/>
    <s v="match"/>
    <n v="0"/>
    <d v="2026-03-30T00:00:00"/>
    <n v="3"/>
    <s v="SLA Breached"/>
    <x v="0"/>
    <n v="0"/>
    <n v="0"/>
    <n v="0"/>
    <n v="0"/>
    <n v="1"/>
    <x v="1"/>
    <n v="50.4"/>
    <x v="60"/>
  </r>
  <r>
    <s v="TXN000581"/>
    <n v="23231.96"/>
    <n v="23231.96"/>
    <s v="SUCCESS"/>
    <s v="SUCCESS"/>
    <n v="1"/>
    <s v="found"/>
    <s v="Not Duplicate"/>
    <s v="match"/>
    <s v="match"/>
    <n v="0"/>
    <d v="2026-03-29T00:00:00"/>
    <n v="0"/>
    <s v="Within SLA"/>
    <x v="0"/>
    <n v="0"/>
    <n v="0"/>
    <n v="0"/>
    <n v="0"/>
    <n v="0"/>
    <x v="3"/>
    <n v="2"/>
    <x v="36"/>
  </r>
  <r>
    <s v="TXN000582"/>
    <n v="732.76"/>
    <n v="732.76"/>
    <s v="SUCCESS"/>
    <s v="SUCCESS"/>
    <n v="1"/>
    <s v="found"/>
    <s v="Not Duplicate"/>
    <s v="match"/>
    <s v="match"/>
    <n v="0"/>
    <d v="2026-01-10T00:00:00"/>
    <n v="1"/>
    <s v="Within SLA"/>
    <x v="2"/>
    <n v="0"/>
    <n v="0"/>
    <n v="0"/>
    <n v="0"/>
    <n v="0"/>
    <x v="2"/>
    <n v="12.3"/>
    <x v="86"/>
  </r>
  <r>
    <s v="TXN000583"/>
    <n v="718.12"/>
    <n v="718.12"/>
    <s v="SUCCESS"/>
    <s v="SUCCESS"/>
    <n v="1"/>
    <s v="found"/>
    <s v="Not Duplicate"/>
    <s v="match"/>
    <s v="match"/>
    <n v="0"/>
    <d v="2026-03-19T00:00:00"/>
    <n v="1"/>
    <s v="Within SLA"/>
    <x v="0"/>
    <n v="0"/>
    <n v="0"/>
    <n v="0"/>
    <n v="0"/>
    <n v="0"/>
    <x v="3"/>
    <n v="53.9"/>
    <x v="31"/>
  </r>
  <r>
    <s v="TXN000584"/>
    <n v="2129.4699999999998"/>
    <n v="2129.4699999999998"/>
    <s v="SUCCESS"/>
    <s v="SUCCESS"/>
    <n v="1"/>
    <s v="found"/>
    <s v="Not Duplicate"/>
    <s v="match"/>
    <s v="match"/>
    <n v="0"/>
    <d v="2026-02-10T00:00:00"/>
    <n v="2"/>
    <s v="Within SLA"/>
    <x v="1"/>
    <n v="0"/>
    <n v="0"/>
    <n v="0"/>
    <n v="0"/>
    <n v="0"/>
    <x v="1"/>
    <n v="31.6"/>
    <x v="24"/>
  </r>
  <r>
    <s v="TXN000585"/>
    <n v="500.67"/>
    <n v="500.67"/>
    <s v="SUCCESS"/>
    <s v="SUCCESS"/>
    <n v="1"/>
    <s v="found"/>
    <s v="Not Duplicate"/>
    <s v="match"/>
    <s v="match"/>
    <n v="0"/>
    <d v="2026-03-28T00:00:00"/>
    <n v="1"/>
    <s v="Within SLA"/>
    <x v="1"/>
    <n v="0"/>
    <n v="0"/>
    <n v="0"/>
    <n v="0"/>
    <n v="0"/>
    <x v="1"/>
    <n v="9.1999999999999993"/>
    <x v="60"/>
  </r>
  <r>
    <s v="TXN000586"/>
    <n v="1156.69"/>
    <n v="1156.69"/>
    <s v="SUCCESS"/>
    <s v="SUCCESS"/>
    <n v="1"/>
    <s v="found"/>
    <s v="Not Duplicate"/>
    <s v="match"/>
    <s v="match"/>
    <n v="0"/>
    <d v="2026-03-29T00:00:00"/>
    <n v="3"/>
    <s v="SLA Breached"/>
    <x v="0"/>
    <n v="0"/>
    <n v="0"/>
    <n v="0"/>
    <n v="0"/>
    <n v="1"/>
    <x v="0"/>
    <n v="10.199999999999999"/>
    <x v="9"/>
  </r>
  <r>
    <s v="TXN000587"/>
    <n v="31606.91"/>
    <n v="28446.22"/>
    <s v="SUCCESS"/>
    <s v="SUCCESS"/>
    <n v="1"/>
    <s v="found"/>
    <s v="Not Duplicate"/>
    <s v="mismatch"/>
    <s v="match"/>
    <n v="3160.6899999999987"/>
    <d v="2026-03-01T00:00:00"/>
    <n v="3"/>
    <s v="SLA Breached"/>
    <x v="1"/>
    <n v="0"/>
    <n v="0"/>
    <n v="1"/>
    <n v="0"/>
    <n v="1"/>
    <x v="3"/>
    <n v="13.7"/>
    <x v="4"/>
  </r>
  <r>
    <s v="TXN000588"/>
    <n v="642.54999999999995"/>
    <e v="#N/A"/>
    <s v="SUCCESS"/>
    <e v="#N/A"/>
    <n v="0"/>
    <s v="missing"/>
    <s v="Not Duplicate"/>
    <s v="not processed"/>
    <s v="not processed"/>
    <s v="missing"/>
    <s v="not processed"/>
    <s v="not processed"/>
    <s v="Not Processed"/>
    <x v="1"/>
    <n v="1"/>
    <n v="0"/>
    <n v="0"/>
    <n v="0"/>
    <n v="0"/>
    <x v="2"/>
    <s v=""/>
    <x v="12"/>
  </r>
  <r>
    <s v="TXN000589"/>
    <n v="2778.76"/>
    <n v="2778.76"/>
    <s v="FAILED"/>
    <s v="FAILED"/>
    <n v="1"/>
    <s v="found"/>
    <s v="Not Duplicate"/>
    <s v="match"/>
    <s v="match"/>
    <n v="0"/>
    <d v="2026-01-28T00:00:00"/>
    <n v="1"/>
    <s v="Within SLA"/>
    <x v="0"/>
    <n v="0"/>
    <n v="0"/>
    <n v="0"/>
    <n v="0"/>
    <n v="0"/>
    <x v="0"/>
    <n v="20"/>
    <x v="74"/>
  </r>
  <r>
    <s v="TXN000590"/>
    <n v="4243.47"/>
    <n v="4243.47"/>
    <s v="SUCCESS"/>
    <s v="SUCCESS"/>
    <n v="1"/>
    <s v="found"/>
    <s v="Not Duplicate"/>
    <s v="match"/>
    <s v="match"/>
    <n v="0"/>
    <d v="2026-01-15T00:00:00"/>
    <n v="0"/>
    <s v="Within SLA"/>
    <x v="2"/>
    <n v="0"/>
    <n v="0"/>
    <n v="0"/>
    <n v="0"/>
    <n v="0"/>
    <x v="0"/>
    <n v="127.4"/>
    <x v="1"/>
  </r>
  <r>
    <s v="TXN000591"/>
    <n v="8775.42"/>
    <n v="8775.42"/>
    <s v="FAILED"/>
    <s v="FAILED"/>
    <n v="1"/>
    <s v="found"/>
    <s v="Not Duplicate"/>
    <s v="match"/>
    <s v="match"/>
    <n v="0"/>
    <d v="2026-04-01T00:00:00"/>
    <n v="1"/>
    <s v="Within SLA"/>
    <x v="0"/>
    <n v="0"/>
    <n v="0"/>
    <n v="0"/>
    <n v="0"/>
    <n v="0"/>
    <x v="1"/>
    <n v="5.2"/>
    <x v="80"/>
  </r>
  <r>
    <s v="TXN000592"/>
    <n v="11241.02"/>
    <n v="11241.02"/>
    <s v="SUCCESS"/>
    <s v="SUCCESS"/>
    <n v="1"/>
    <s v="found"/>
    <s v="Not Duplicate"/>
    <s v="match"/>
    <s v="match"/>
    <n v="0"/>
    <d v="2026-01-06T00:00:00"/>
    <n v="3"/>
    <s v="SLA Breached"/>
    <x v="1"/>
    <n v="0"/>
    <n v="0"/>
    <n v="0"/>
    <n v="0"/>
    <n v="1"/>
    <x v="3"/>
    <n v="21.2"/>
    <x v="62"/>
  </r>
  <r>
    <s v="TXN000593"/>
    <n v="3846.4"/>
    <n v="3846.4"/>
    <s v="SUCCESS"/>
    <s v="SUCCESS"/>
    <n v="1"/>
    <s v="found"/>
    <s v="Not Duplicate"/>
    <s v="match"/>
    <s v="match"/>
    <n v="0"/>
    <d v="2026-01-23T00:00:00"/>
    <n v="2"/>
    <s v="Within SLA"/>
    <x v="3"/>
    <n v="0"/>
    <n v="0"/>
    <n v="0"/>
    <n v="0"/>
    <n v="0"/>
    <x v="1"/>
    <n v="73.599999999999994"/>
    <x v="25"/>
  </r>
  <r>
    <s v="TXN000594"/>
    <n v="3832.54"/>
    <n v="3832.54"/>
    <s v="SUCCESS"/>
    <s v="SUCCESS"/>
    <n v="1"/>
    <s v="found"/>
    <s v="Not Duplicate"/>
    <s v="match"/>
    <s v="match"/>
    <n v="0"/>
    <d v="2026-04-02T00:00:00"/>
    <n v="2"/>
    <s v="Within SLA"/>
    <x v="0"/>
    <n v="0"/>
    <n v="0"/>
    <n v="0"/>
    <n v="0"/>
    <n v="0"/>
    <x v="1"/>
    <n v="17"/>
    <x v="80"/>
  </r>
  <r>
    <s v="TXN000595"/>
    <n v="4625.24"/>
    <n v="4625.24"/>
    <s v="SUCCESS"/>
    <s v="SUCCESS"/>
    <n v="1"/>
    <s v="found"/>
    <s v="Not Duplicate"/>
    <s v="match"/>
    <s v="match"/>
    <n v="0"/>
    <d v="2026-02-25T00:00:00"/>
    <n v="3"/>
    <s v="SLA Breached"/>
    <x v="2"/>
    <n v="0"/>
    <n v="0"/>
    <n v="0"/>
    <n v="0"/>
    <n v="1"/>
    <x v="0"/>
    <n v="8.1"/>
    <x v="13"/>
  </r>
  <r>
    <s v="TXN000596"/>
    <n v="1410.14"/>
    <n v="1410.14"/>
    <s v="SUCCESS"/>
    <s v="SUCCESS"/>
    <n v="1"/>
    <s v="found"/>
    <s v="Not Duplicate"/>
    <s v="match"/>
    <s v="match"/>
    <n v="0"/>
    <d v="2026-02-02T00:00:00"/>
    <n v="0"/>
    <s v="Within SLA"/>
    <x v="0"/>
    <n v="0"/>
    <n v="0"/>
    <n v="0"/>
    <n v="0"/>
    <n v="0"/>
    <x v="0"/>
    <n v="3.5"/>
    <x v="81"/>
  </r>
  <r>
    <s v="TXN000597"/>
    <n v="3007.65"/>
    <n v="3007.65"/>
    <s v="SUCCESS"/>
    <s v="SUCCESS"/>
    <n v="1"/>
    <s v="found"/>
    <s v="Not Duplicate"/>
    <s v="match"/>
    <s v="match"/>
    <n v="0"/>
    <d v="2026-01-27T00:00:00"/>
    <n v="0"/>
    <s v="Within SLA"/>
    <x v="0"/>
    <n v="0"/>
    <n v="0"/>
    <n v="0"/>
    <n v="0"/>
    <n v="0"/>
    <x v="3"/>
    <n v="12.3"/>
    <x v="74"/>
  </r>
  <r>
    <s v="TXN000598"/>
    <n v="3411.42"/>
    <n v="3411.42"/>
    <s v="SUCCESS"/>
    <s v="SUCCESS"/>
    <n v="1"/>
    <s v="found"/>
    <s v="Not Duplicate"/>
    <s v="match"/>
    <s v="match"/>
    <n v="0"/>
    <d v="2026-02-03T00:00:00"/>
    <n v="5"/>
    <s v="SLA Breached"/>
    <x v="1"/>
    <n v="0"/>
    <n v="0"/>
    <n v="0"/>
    <n v="0"/>
    <n v="1"/>
    <x v="3"/>
    <n v="42.1"/>
    <x v="5"/>
  </r>
  <r>
    <s v="TXN000599"/>
    <n v="14260.67"/>
    <n v="14260.67"/>
    <s v="SUCCESS"/>
    <s v="SUCCESS"/>
    <n v="1"/>
    <s v="found"/>
    <s v="Not Duplicate"/>
    <s v="match"/>
    <s v="match"/>
    <n v="0"/>
    <d v="2026-02-14T00:00:00"/>
    <n v="1"/>
    <s v="Within SLA"/>
    <x v="0"/>
    <n v="0"/>
    <n v="0"/>
    <n v="0"/>
    <n v="0"/>
    <n v="0"/>
    <x v="1"/>
    <n v="24.2"/>
    <x v="38"/>
  </r>
  <r>
    <s v="TXN000600"/>
    <n v="2311.9299999999998"/>
    <n v="2311.9299999999998"/>
    <s v="SUCCESS"/>
    <s v="SUCCESS"/>
    <n v="1"/>
    <s v="found"/>
    <s v="Not Duplicate"/>
    <s v="match"/>
    <s v="match"/>
    <n v="0"/>
    <d v="2026-02-25T00:00:00"/>
    <n v="0"/>
    <s v="Within SLA"/>
    <x v="1"/>
    <n v="0"/>
    <n v="0"/>
    <n v="0"/>
    <n v="0"/>
    <n v="0"/>
    <x v="0"/>
    <n v="46.5"/>
    <x v="73"/>
  </r>
  <r>
    <s v="TXN000601"/>
    <n v="1669.1"/>
    <n v="1669.1"/>
    <s v="SUCCESS"/>
    <s v="SUCCESS"/>
    <n v="1"/>
    <s v="found"/>
    <s v="Not Duplicate"/>
    <s v="match"/>
    <s v="match"/>
    <n v="0"/>
    <d v="2026-01-15T00:00:00"/>
    <n v="0"/>
    <s v="Within SLA"/>
    <x v="0"/>
    <n v="0"/>
    <n v="0"/>
    <n v="0"/>
    <n v="0"/>
    <n v="0"/>
    <x v="0"/>
    <n v="3.9"/>
    <x v="1"/>
  </r>
  <r>
    <s v="TXN000602"/>
    <n v="9057.31"/>
    <n v="9057.31"/>
    <s v="FAILED"/>
    <s v="FAILED"/>
    <n v="1"/>
    <s v="found"/>
    <s v="Not Duplicate"/>
    <s v="match"/>
    <s v="match"/>
    <n v="0"/>
    <d v="2026-01-10T00:00:00"/>
    <n v="3"/>
    <s v="SLA Breached"/>
    <x v="0"/>
    <n v="0"/>
    <n v="0"/>
    <n v="0"/>
    <n v="0"/>
    <n v="1"/>
    <x v="3"/>
    <n v="48.1"/>
    <x v="78"/>
  </r>
  <r>
    <s v="TXN000603"/>
    <n v="2097.11"/>
    <n v="2097.11"/>
    <s v="SUCCESS"/>
    <s v="SUCCESS"/>
    <n v="1"/>
    <s v="found"/>
    <s v="Not Duplicate"/>
    <s v="match"/>
    <s v="match"/>
    <n v="0"/>
    <d v="2026-02-13T00:00:00"/>
    <n v="3"/>
    <s v="SLA Breached"/>
    <x v="0"/>
    <n v="0"/>
    <n v="0"/>
    <n v="0"/>
    <n v="0"/>
    <n v="1"/>
    <x v="1"/>
    <n v="26.8"/>
    <x v="55"/>
  </r>
  <r>
    <s v="TXN000604"/>
    <n v="2803.25"/>
    <n v="2803.25"/>
    <s v="SUCCESS"/>
    <s v="SUCCESS"/>
    <n v="1"/>
    <s v="found"/>
    <s v="Not Duplicate"/>
    <s v="match"/>
    <s v="match"/>
    <n v="0"/>
    <d v="2026-02-03T00:00:00"/>
    <n v="3"/>
    <s v="SLA Breached"/>
    <x v="1"/>
    <n v="0"/>
    <n v="0"/>
    <n v="0"/>
    <n v="0"/>
    <n v="1"/>
    <x v="1"/>
    <n v="5.5"/>
    <x v="46"/>
  </r>
  <r>
    <s v="TXN000605"/>
    <n v="29262.25"/>
    <n v="29262.25"/>
    <s v="FAILED"/>
    <s v="FAILED"/>
    <n v="1"/>
    <s v="found"/>
    <s v="Not Duplicate"/>
    <s v="match"/>
    <s v="match"/>
    <n v="0"/>
    <d v="2026-03-20T00:00:00"/>
    <n v="2"/>
    <s v="Within SLA"/>
    <x v="0"/>
    <n v="0"/>
    <n v="0"/>
    <n v="0"/>
    <n v="0"/>
    <n v="0"/>
    <x v="0"/>
    <n v="18.8"/>
    <x v="31"/>
  </r>
  <r>
    <s v="TXN000606"/>
    <n v="1609.92"/>
    <n v="1609.92"/>
    <s v="SUCCESS"/>
    <s v="SUCCESS"/>
    <n v="1"/>
    <s v="found"/>
    <s v="Not Duplicate"/>
    <s v="match"/>
    <s v="match"/>
    <n v="0"/>
    <d v="2026-01-04T00:00:00"/>
    <n v="3"/>
    <s v="SLA Breached"/>
    <x v="0"/>
    <n v="0"/>
    <n v="0"/>
    <n v="0"/>
    <n v="0"/>
    <n v="1"/>
    <x v="1"/>
    <n v="22"/>
    <x v="88"/>
  </r>
  <r>
    <s v="TXN000607"/>
    <n v="6246.53"/>
    <n v="6246.53"/>
    <s v="SUCCESS"/>
    <s v="SUCCESS"/>
    <n v="1"/>
    <s v="found"/>
    <s v="Not Duplicate"/>
    <s v="match"/>
    <s v="match"/>
    <n v="0"/>
    <d v="2026-02-04T00:00:00"/>
    <n v="0"/>
    <s v="Within SLA"/>
    <x v="1"/>
    <n v="0"/>
    <n v="0"/>
    <n v="0"/>
    <n v="0"/>
    <n v="0"/>
    <x v="1"/>
    <n v="47.5"/>
    <x v="66"/>
  </r>
  <r>
    <s v="TXN000608"/>
    <n v="2378.5300000000002"/>
    <n v="2378.5300000000002"/>
    <s v="SUCCESS"/>
    <s v="SUCCESS"/>
    <n v="1"/>
    <s v="found"/>
    <s v="Not Duplicate"/>
    <s v="match"/>
    <s v="match"/>
    <n v="0"/>
    <d v="2026-01-08T00:00:00"/>
    <n v="2"/>
    <s v="Within SLA"/>
    <x v="0"/>
    <n v="0"/>
    <n v="0"/>
    <n v="0"/>
    <n v="0"/>
    <n v="0"/>
    <x v="0"/>
    <n v="36.700000000000003"/>
    <x v="18"/>
  </r>
  <r>
    <s v="TXN000609"/>
    <n v="4202.1899999999996"/>
    <n v="4202.1899999999996"/>
    <s v="REVERSED"/>
    <s v="REVERSED"/>
    <n v="1"/>
    <s v="found"/>
    <s v="Not Duplicate"/>
    <s v="match"/>
    <s v="match"/>
    <n v="0"/>
    <d v="2026-01-05T00:00:00"/>
    <n v="2"/>
    <s v="Within SLA"/>
    <x v="0"/>
    <n v="0"/>
    <n v="0"/>
    <n v="0"/>
    <n v="0"/>
    <n v="0"/>
    <x v="0"/>
    <n v="30.9"/>
    <x v="62"/>
  </r>
  <r>
    <s v="TXN000610"/>
    <n v="4453.16"/>
    <n v="4453.16"/>
    <s v="REVERSED"/>
    <s v="REVERSED"/>
    <n v="1"/>
    <s v="found"/>
    <s v="Not Duplicate"/>
    <s v="match"/>
    <s v="match"/>
    <n v="0"/>
    <d v="2026-02-09T00:00:00"/>
    <n v="0"/>
    <s v="Within SLA"/>
    <x v="1"/>
    <n v="0"/>
    <n v="0"/>
    <n v="0"/>
    <n v="0"/>
    <n v="0"/>
    <x v="1"/>
    <n v="24"/>
    <x v="43"/>
  </r>
  <r>
    <s v="TXN000611"/>
    <n v="1189.9000000000001"/>
    <n v="1189.9000000000001"/>
    <s v="SUCCESS"/>
    <s v="SUCCESS"/>
    <n v="1"/>
    <s v="found"/>
    <s v="Not Duplicate"/>
    <s v="match"/>
    <s v="match"/>
    <n v="0"/>
    <d v="2026-03-19T00:00:00"/>
    <n v="3"/>
    <s v="SLA Breached"/>
    <x v="3"/>
    <n v="0"/>
    <n v="0"/>
    <n v="0"/>
    <n v="0"/>
    <n v="1"/>
    <x v="3"/>
    <n v="21.9"/>
    <x v="30"/>
  </r>
  <r>
    <s v="TXN000612"/>
    <n v="4744.6000000000004"/>
    <n v="4744.6000000000004"/>
    <s v="SUCCESS"/>
    <s v="SUCCESS"/>
    <n v="1"/>
    <s v="found"/>
    <s v="Not Duplicate"/>
    <s v="match"/>
    <s v="match"/>
    <n v="0"/>
    <d v="2026-01-18T00:00:00"/>
    <n v="3"/>
    <s v="SLA Breached"/>
    <x v="0"/>
    <n v="0"/>
    <n v="0"/>
    <n v="0"/>
    <n v="0"/>
    <n v="1"/>
    <x v="1"/>
    <n v="73.8"/>
    <x v="1"/>
  </r>
  <r>
    <s v="TXN000613"/>
    <n v="9929.3799999999992"/>
    <n v="9929.3799999999992"/>
    <s v="SUCCESS"/>
    <s v="SUCCESS"/>
    <n v="1"/>
    <s v="found"/>
    <s v="Not Duplicate"/>
    <s v="match"/>
    <s v="match"/>
    <n v="0"/>
    <d v="2026-03-25T00:00:00"/>
    <n v="3"/>
    <s v="SLA Breached"/>
    <x v="2"/>
    <n v="0"/>
    <n v="0"/>
    <n v="0"/>
    <n v="0"/>
    <n v="1"/>
    <x v="0"/>
    <n v="17.399999999999999"/>
    <x v="29"/>
  </r>
  <r>
    <s v="TXN000614"/>
    <n v="4147.41"/>
    <n v="4147.41"/>
    <s v="SUCCESS"/>
    <s v="SUCCESS"/>
    <n v="1"/>
    <s v="found"/>
    <s v="Not Duplicate"/>
    <s v="match"/>
    <s v="match"/>
    <n v="0"/>
    <d v="2026-03-06T00:00:00"/>
    <n v="1"/>
    <s v="Within SLA"/>
    <x v="2"/>
    <n v="0"/>
    <n v="0"/>
    <n v="0"/>
    <n v="0"/>
    <n v="0"/>
    <x v="0"/>
    <n v="31.1"/>
    <x v="28"/>
  </r>
  <r>
    <s v="TXN000615"/>
    <n v="12928.3"/>
    <n v="12928.3"/>
    <s v="SUCCESS"/>
    <s v="SUCCESS"/>
    <n v="1"/>
    <s v="found"/>
    <s v="Not Duplicate"/>
    <s v="match"/>
    <s v="match"/>
    <n v="0"/>
    <d v="2026-01-13T00:00:00"/>
    <n v="1"/>
    <s v="Within SLA"/>
    <x v="2"/>
    <n v="0"/>
    <n v="0"/>
    <n v="0"/>
    <n v="0"/>
    <n v="0"/>
    <x v="2"/>
    <n v="28.6"/>
    <x v="77"/>
  </r>
  <r>
    <s v="TXN000616"/>
    <n v="627.26"/>
    <n v="627.26"/>
    <s v="SUCCESS"/>
    <s v="SUCCESS"/>
    <n v="1"/>
    <s v="found"/>
    <s v="Not Duplicate"/>
    <s v="match"/>
    <s v="match"/>
    <n v="0"/>
    <d v="2026-03-01T00:00:00"/>
    <n v="0"/>
    <s v="Within SLA"/>
    <x v="3"/>
    <n v="0"/>
    <n v="0"/>
    <n v="0"/>
    <n v="0"/>
    <n v="0"/>
    <x v="3"/>
    <n v="13.8"/>
    <x v="32"/>
  </r>
  <r>
    <s v="TXN000617"/>
    <n v="2314.73"/>
    <n v="2314.73"/>
    <s v="SUCCESS"/>
    <s v="SUCCESS"/>
    <n v="1"/>
    <s v="found"/>
    <s v="Not Duplicate"/>
    <s v="match"/>
    <s v="match"/>
    <n v="0"/>
    <d v="2026-01-13T00:00:00"/>
    <n v="3"/>
    <s v="SLA Breached"/>
    <x v="2"/>
    <n v="0"/>
    <n v="0"/>
    <n v="0"/>
    <n v="0"/>
    <n v="1"/>
    <x v="0"/>
    <n v="15.6"/>
    <x v="76"/>
  </r>
  <r>
    <s v="TXN000618"/>
    <n v="24336.560000000001"/>
    <n v="24336.560000000001"/>
    <s v="SUCCESS"/>
    <s v="SUCCESS"/>
    <n v="1"/>
    <s v="found"/>
    <s v="Not Duplicate"/>
    <s v="match"/>
    <s v="match"/>
    <n v="0"/>
    <d v="2026-03-21T00:00:00"/>
    <n v="0"/>
    <s v="Within SLA"/>
    <x v="0"/>
    <n v="0"/>
    <n v="0"/>
    <n v="0"/>
    <n v="0"/>
    <n v="0"/>
    <x v="1"/>
    <n v="10.5"/>
    <x v="63"/>
  </r>
  <r>
    <s v="TXN000619"/>
    <n v="6367.26"/>
    <n v="6367.26"/>
    <s v="SUCCESS"/>
    <s v="SUCCESS"/>
    <n v="1"/>
    <s v="found"/>
    <s v="Not Duplicate"/>
    <s v="match"/>
    <s v="match"/>
    <n v="0"/>
    <d v="2026-01-28T00:00:00"/>
    <n v="1"/>
    <s v="Within SLA"/>
    <x v="0"/>
    <n v="0"/>
    <n v="0"/>
    <n v="0"/>
    <n v="0"/>
    <n v="0"/>
    <x v="3"/>
    <n v="44.4"/>
    <x v="74"/>
  </r>
  <r>
    <s v="TXN000620"/>
    <n v="3055.28"/>
    <n v="3055.28"/>
    <s v="SUCCESS"/>
    <s v="SUCCESS"/>
    <n v="1"/>
    <s v="found"/>
    <s v="Not Duplicate"/>
    <s v="match"/>
    <s v="match"/>
    <n v="0"/>
    <d v="2026-01-10T00:00:00"/>
    <n v="0"/>
    <s v="Within SLA"/>
    <x v="0"/>
    <n v="0"/>
    <n v="0"/>
    <n v="0"/>
    <n v="0"/>
    <n v="0"/>
    <x v="0"/>
    <n v="23.5"/>
    <x v="76"/>
  </r>
  <r>
    <s v="TXN000621"/>
    <n v="9052.31"/>
    <n v="9052.31"/>
    <s v="SUCCESS"/>
    <s v="SUCCESS"/>
    <n v="1"/>
    <s v="found"/>
    <s v="Not Duplicate"/>
    <s v="match"/>
    <s v="match"/>
    <n v="0"/>
    <d v="2026-03-24T00:00:00"/>
    <n v="1"/>
    <s v="Within SLA"/>
    <x v="0"/>
    <n v="0"/>
    <n v="0"/>
    <n v="0"/>
    <n v="0"/>
    <n v="0"/>
    <x v="3"/>
    <n v="50.3"/>
    <x v="50"/>
  </r>
  <r>
    <s v="TXN000622"/>
    <n v="6504.8"/>
    <n v="6504.8"/>
    <s v="SUCCESS"/>
    <s v="SUCCESS"/>
    <n v="1"/>
    <s v="found"/>
    <s v="Not Duplicate"/>
    <s v="match"/>
    <s v="match"/>
    <n v="0"/>
    <d v="2026-01-25T00:00:00"/>
    <n v="2"/>
    <s v="Within SLA"/>
    <x v="0"/>
    <n v="0"/>
    <n v="0"/>
    <n v="0"/>
    <n v="0"/>
    <n v="0"/>
    <x v="3"/>
    <n v="15.9"/>
    <x v="42"/>
  </r>
  <r>
    <s v="TXN000623"/>
    <n v="1158.27"/>
    <n v="1158.27"/>
    <s v="SUCCESS"/>
    <s v="SUCCESS"/>
    <n v="1"/>
    <s v="found"/>
    <s v="Not Duplicate"/>
    <s v="match"/>
    <s v="match"/>
    <n v="0"/>
    <d v="2026-02-15T00:00:00"/>
    <n v="1"/>
    <s v="Within SLA"/>
    <x v="0"/>
    <n v="0"/>
    <n v="0"/>
    <n v="0"/>
    <n v="0"/>
    <n v="0"/>
    <x v="1"/>
    <n v="7.1"/>
    <x v="48"/>
  </r>
  <r>
    <s v="TXN000624"/>
    <n v="7964.04"/>
    <n v="7964.04"/>
    <s v="FAILED"/>
    <s v="FAILED"/>
    <n v="1"/>
    <s v="found"/>
    <s v="Not Duplicate"/>
    <s v="match"/>
    <s v="match"/>
    <n v="0"/>
    <d v="2026-03-14T00:00:00"/>
    <n v="0"/>
    <s v="Within SLA"/>
    <x v="2"/>
    <n v="0"/>
    <n v="0"/>
    <n v="0"/>
    <n v="0"/>
    <n v="0"/>
    <x v="1"/>
    <n v="45.9"/>
    <x v="53"/>
  </r>
  <r>
    <s v="TXN000625"/>
    <n v="1431.74"/>
    <n v="1431.74"/>
    <s v="SUCCESS"/>
    <s v="SUCCESS"/>
    <n v="1"/>
    <s v="found"/>
    <s v="Not Duplicate"/>
    <s v="match"/>
    <s v="match"/>
    <n v="0"/>
    <d v="2026-03-04T00:00:00"/>
    <n v="1"/>
    <s v="Within SLA"/>
    <x v="2"/>
    <n v="0"/>
    <n v="0"/>
    <n v="0"/>
    <n v="0"/>
    <n v="0"/>
    <x v="3"/>
    <n v="23.6"/>
    <x v="56"/>
  </r>
  <r>
    <s v="TXN000626"/>
    <n v="15724.93"/>
    <n v="15724.93"/>
    <s v="SUCCESS"/>
    <s v="FAILED"/>
    <n v="1"/>
    <s v="found"/>
    <s v="Not Duplicate"/>
    <s v="match"/>
    <s v="mismatch"/>
    <n v="0"/>
    <d v="2026-02-11T00:00:00"/>
    <n v="2"/>
    <s v="Within SLA"/>
    <x v="0"/>
    <n v="0"/>
    <n v="0"/>
    <n v="0"/>
    <n v="1"/>
    <n v="0"/>
    <x v="1"/>
    <n v="20.6"/>
    <x v="43"/>
  </r>
  <r>
    <s v="TXN000627"/>
    <n v="11496.36"/>
    <n v="11496.36"/>
    <s v="SUCCESS"/>
    <s v="SUCCESS"/>
    <n v="1"/>
    <s v="found"/>
    <s v="Not Duplicate"/>
    <s v="match"/>
    <s v="match"/>
    <n v="0"/>
    <d v="2026-02-09T00:00:00"/>
    <n v="2"/>
    <s v="Within SLA"/>
    <x v="1"/>
    <n v="0"/>
    <n v="0"/>
    <n v="0"/>
    <n v="0"/>
    <n v="0"/>
    <x v="2"/>
    <n v="43.7"/>
    <x v="64"/>
  </r>
  <r>
    <s v="TXN000628"/>
    <n v="3392.11"/>
    <n v="3392.11"/>
    <s v="SUCCESS"/>
    <s v="SUCCESS"/>
    <n v="1"/>
    <s v="found"/>
    <s v="Not Duplicate"/>
    <s v="match"/>
    <s v="match"/>
    <n v="0"/>
    <d v="2026-02-26T00:00:00"/>
    <n v="0"/>
    <s v="Within SLA"/>
    <x v="3"/>
    <n v="0"/>
    <n v="0"/>
    <n v="0"/>
    <n v="0"/>
    <n v="0"/>
    <x v="1"/>
    <n v="26.5"/>
    <x v="4"/>
  </r>
  <r>
    <s v="TXN000629"/>
    <n v="21812.799999999999"/>
    <n v="21812.799999999999"/>
    <s v="SUCCESS"/>
    <s v="SUCCESS"/>
    <n v="1"/>
    <s v="found"/>
    <s v="Not Duplicate"/>
    <s v="match"/>
    <s v="match"/>
    <n v="0"/>
    <d v="2026-03-30T00:00:00"/>
    <n v="0"/>
    <s v="Within SLA"/>
    <x v="0"/>
    <n v="0"/>
    <n v="0"/>
    <n v="0"/>
    <n v="0"/>
    <n v="0"/>
    <x v="3"/>
    <n v="52.3"/>
    <x v="15"/>
  </r>
  <r>
    <s v="TXN000630"/>
    <n v="972.03"/>
    <n v="972.03"/>
    <s v="SUCCESS"/>
    <s v="SUCCESS"/>
    <n v="1"/>
    <s v="found"/>
    <s v="Not Duplicate"/>
    <s v="match"/>
    <s v="match"/>
    <n v="0"/>
    <d v="2026-03-03T00:00:00"/>
    <n v="3"/>
    <s v="SLA Breached"/>
    <x v="2"/>
    <n v="0"/>
    <n v="0"/>
    <n v="0"/>
    <n v="0"/>
    <n v="1"/>
    <x v="0"/>
    <n v="13.6"/>
    <x v="72"/>
  </r>
  <r>
    <s v="TXN000631"/>
    <n v="962.87"/>
    <n v="962.87"/>
    <s v="SUCCESS"/>
    <s v="SUCCESS"/>
    <n v="1"/>
    <s v="found"/>
    <s v="Not Duplicate"/>
    <s v="match"/>
    <s v="match"/>
    <n v="0"/>
    <d v="2026-02-21T00:00:00"/>
    <n v="1"/>
    <s v="Within SLA"/>
    <x v="2"/>
    <n v="0"/>
    <n v="0"/>
    <n v="0"/>
    <n v="0"/>
    <n v="0"/>
    <x v="0"/>
    <n v="23"/>
    <x v="79"/>
  </r>
  <r>
    <s v="TXN000632"/>
    <n v="16426.580000000002"/>
    <n v="16426.580000000002"/>
    <s v="SUCCESS"/>
    <s v="SUCCESS"/>
    <n v="1"/>
    <s v="found"/>
    <s v="Not Duplicate"/>
    <s v="match"/>
    <s v="match"/>
    <n v="0"/>
    <d v="2026-01-22T00:00:00"/>
    <n v="0"/>
    <s v="Within SLA"/>
    <x v="0"/>
    <n v="0"/>
    <n v="0"/>
    <n v="0"/>
    <n v="0"/>
    <n v="0"/>
    <x v="0"/>
    <n v="47.1"/>
    <x v="51"/>
  </r>
  <r>
    <s v="TXN000633"/>
    <n v="13200.82"/>
    <n v="13200.82"/>
    <s v="SUCCESS"/>
    <s v="SUCCESS"/>
    <n v="1"/>
    <s v="found"/>
    <s v="Not Duplicate"/>
    <s v="match"/>
    <s v="match"/>
    <n v="0"/>
    <d v="2026-01-23T00:00:00"/>
    <n v="0"/>
    <s v="Within SLA"/>
    <x v="0"/>
    <n v="0"/>
    <n v="0"/>
    <n v="0"/>
    <n v="0"/>
    <n v="0"/>
    <x v="1"/>
    <n v="89.2"/>
    <x v="42"/>
  </r>
  <r>
    <s v="TXN000634"/>
    <n v="3025.63"/>
    <n v="3025.63"/>
    <s v="REVERSED"/>
    <s v="REVERSED"/>
    <n v="1"/>
    <s v="found"/>
    <s v="Not Duplicate"/>
    <s v="match"/>
    <s v="match"/>
    <n v="0"/>
    <d v="2026-03-18T00:00:00"/>
    <n v="3"/>
    <s v="SLA Breached"/>
    <x v="4"/>
    <n v="0"/>
    <n v="0"/>
    <n v="0"/>
    <n v="0"/>
    <n v="1"/>
    <x v="3"/>
    <n v="34"/>
    <x v="54"/>
  </r>
  <r>
    <s v="TXN000635"/>
    <n v="43974.03"/>
    <n v="48371.43"/>
    <s v="SUCCESS"/>
    <s v="SUCCESS"/>
    <n v="1"/>
    <s v="found"/>
    <s v="Not Duplicate"/>
    <s v="mismatch"/>
    <s v="match"/>
    <n v="4397.4000000000015"/>
    <d v="2026-03-14T00:00:00"/>
    <n v="3"/>
    <s v="SLA Breached"/>
    <x v="3"/>
    <n v="0"/>
    <n v="0"/>
    <n v="1"/>
    <n v="0"/>
    <n v="1"/>
    <x v="3"/>
    <n v="36.9"/>
    <x v="70"/>
  </r>
  <r>
    <s v="TXN000636"/>
    <n v="2104.08"/>
    <n v="2104.08"/>
    <s v="SUCCESS"/>
    <s v="SUCCESS"/>
    <n v="1"/>
    <s v="found"/>
    <s v="Not Duplicate"/>
    <s v="match"/>
    <s v="match"/>
    <n v="0"/>
    <d v="2026-02-26T00:00:00"/>
    <n v="2"/>
    <s v="Within SLA"/>
    <x v="3"/>
    <n v="0"/>
    <n v="0"/>
    <n v="0"/>
    <n v="0"/>
    <n v="0"/>
    <x v="3"/>
    <n v="27.8"/>
    <x v="40"/>
  </r>
  <r>
    <s v="TXN000637"/>
    <n v="3420.81"/>
    <n v="3420.81"/>
    <s v="SUCCESS"/>
    <s v="SUCCESS"/>
    <n v="1"/>
    <s v="found"/>
    <s v="Not Duplicate"/>
    <s v="match"/>
    <s v="match"/>
    <n v="0"/>
    <d v="2026-02-21T00:00:00"/>
    <n v="0"/>
    <s v="Within SLA"/>
    <x v="0"/>
    <n v="0"/>
    <n v="0"/>
    <n v="0"/>
    <n v="0"/>
    <n v="0"/>
    <x v="1"/>
    <n v="51.1"/>
    <x v="26"/>
  </r>
  <r>
    <s v="TXN000638"/>
    <n v="1235.02"/>
    <n v="1235.02"/>
    <s v="SUCCESS"/>
    <s v="SUCCESS"/>
    <n v="1"/>
    <s v="found"/>
    <s v="Not Duplicate"/>
    <s v="match"/>
    <s v="match"/>
    <n v="0"/>
    <d v="2026-03-30T00:00:00"/>
    <n v="3"/>
    <s v="SLA Breached"/>
    <x v="1"/>
    <n v="0"/>
    <n v="0"/>
    <n v="0"/>
    <n v="0"/>
    <n v="1"/>
    <x v="0"/>
    <n v="53.3"/>
    <x v="60"/>
  </r>
  <r>
    <s v="TXN000639"/>
    <n v="4391.4399999999996"/>
    <n v="4391.4399999999996"/>
    <s v="SUCCESS"/>
    <s v="SUCCESS"/>
    <n v="1"/>
    <s v="found"/>
    <s v="Not Duplicate"/>
    <s v="match"/>
    <s v="match"/>
    <n v="0"/>
    <d v="2026-01-24T00:00:00"/>
    <n v="1"/>
    <s v="Within SLA"/>
    <x v="0"/>
    <n v="0"/>
    <n v="0"/>
    <n v="0"/>
    <n v="0"/>
    <n v="0"/>
    <x v="1"/>
    <n v="26.8"/>
    <x v="42"/>
  </r>
  <r>
    <s v="TXN000640"/>
    <n v="8277.5400000000009"/>
    <n v="8277.5400000000009"/>
    <s v="SUCCESS"/>
    <s v="SUCCESS"/>
    <n v="1"/>
    <s v="found"/>
    <s v="Not Duplicate"/>
    <s v="match"/>
    <s v="match"/>
    <n v="0"/>
    <d v="2026-01-27T00:00:00"/>
    <n v="1"/>
    <s v="Within SLA"/>
    <x v="2"/>
    <n v="0"/>
    <n v="0"/>
    <n v="0"/>
    <n v="0"/>
    <n v="0"/>
    <x v="3"/>
    <n v="38.1"/>
    <x v="71"/>
  </r>
  <r>
    <s v="TXN000641"/>
    <n v="5109.38"/>
    <n v="5109.38"/>
    <s v="SUCCESS"/>
    <s v="SUCCESS"/>
    <n v="1"/>
    <s v="found"/>
    <s v="Not Duplicate"/>
    <s v="match"/>
    <s v="match"/>
    <n v="0"/>
    <d v="2026-01-26T00:00:00"/>
    <n v="2"/>
    <s v="Within SLA"/>
    <x v="3"/>
    <n v="0"/>
    <n v="0"/>
    <n v="0"/>
    <n v="0"/>
    <n v="0"/>
    <x v="2"/>
    <n v="57.5"/>
    <x v="61"/>
  </r>
  <r>
    <s v="TXN000642"/>
    <n v="1123.92"/>
    <n v="1123.92"/>
    <s v="FAILED"/>
    <s v="FAILED"/>
    <n v="1"/>
    <s v="found"/>
    <s v="Not Duplicate"/>
    <s v="match"/>
    <s v="match"/>
    <n v="0"/>
    <d v="2026-02-06T00:00:00"/>
    <n v="3"/>
    <s v="SLA Breached"/>
    <x v="1"/>
    <n v="0"/>
    <n v="0"/>
    <n v="0"/>
    <n v="0"/>
    <n v="1"/>
    <x v="0"/>
    <n v="29.6"/>
    <x v="83"/>
  </r>
  <r>
    <s v="TXN000643"/>
    <n v="4819.17"/>
    <n v="4819.17"/>
    <s v="SUCCESS"/>
    <s v="SUCCESS"/>
    <n v="1"/>
    <s v="found"/>
    <s v="Not Duplicate"/>
    <s v="match"/>
    <s v="match"/>
    <n v="0"/>
    <d v="2026-01-19T00:00:00"/>
    <n v="0"/>
    <s v="Within SLA"/>
    <x v="2"/>
    <n v="0"/>
    <n v="0"/>
    <n v="0"/>
    <n v="0"/>
    <n v="0"/>
    <x v="0"/>
    <n v="16"/>
    <x v="34"/>
  </r>
  <r>
    <s v="TXN000644"/>
    <n v="562.07000000000005"/>
    <n v="562.07000000000005"/>
    <s v="REVERSED"/>
    <s v="REVERSED"/>
    <n v="1"/>
    <s v="found"/>
    <s v="Not Duplicate"/>
    <s v="match"/>
    <s v="match"/>
    <n v="0"/>
    <d v="2026-02-17T00:00:00"/>
    <n v="3"/>
    <s v="SLA Breached"/>
    <x v="0"/>
    <n v="0"/>
    <n v="0"/>
    <n v="0"/>
    <n v="0"/>
    <n v="1"/>
    <x v="3"/>
    <n v="14"/>
    <x v="48"/>
  </r>
  <r>
    <s v="TXN000645"/>
    <n v="3097.83"/>
    <n v="3097.83"/>
    <s v="SUCCESS"/>
    <s v="SUCCESS"/>
    <n v="1"/>
    <s v="found"/>
    <s v="Not Duplicate"/>
    <s v="match"/>
    <s v="match"/>
    <n v="0"/>
    <d v="2026-03-12T00:00:00"/>
    <n v="3"/>
    <s v="SLA Breached"/>
    <x v="0"/>
    <n v="0"/>
    <n v="0"/>
    <n v="0"/>
    <n v="0"/>
    <n v="1"/>
    <x v="3"/>
    <n v="32.200000000000003"/>
    <x v="87"/>
  </r>
  <r>
    <s v="TXN000646"/>
    <n v="1747.48"/>
    <n v="1747.48"/>
    <s v="SUCCESS"/>
    <s v="SUCCESS"/>
    <n v="1"/>
    <s v="found"/>
    <s v="Not Duplicate"/>
    <s v="match"/>
    <s v="match"/>
    <n v="0"/>
    <d v="2026-01-03T00:00:00"/>
    <n v="2"/>
    <s v="Within SLA"/>
    <x v="0"/>
    <n v="0"/>
    <n v="0"/>
    <n v="0"/>
    <n v="0"/>
    <n v="0"/>
    <x v="3"/>
    <n v="25.9"/>
    <x v="88"/>
  </r>
  <r>
    <s v="TXN000647"/>
    <n v="1138.19"/>
    <n v="1138.19"/>
    <s v="FAILED"/>
    <s v="FAILED"/>
    <n v="1"/>
    <s v="found"/>
    <s v="Not Duplicate"/>
    <s v="match"/>
    <s v="match"/>
    <n v="0"/>
    <d v="2026-03-24T00:00:00"/>
    <n v="0"/>
    <s v="Within SLA"/>
    <x v="0"/>
    <n v="0"/>
    <n v="0"/>
    <n v="0"/>
    <n v="0"/>
    <n v="0"/>
    <x v="3"/>
    <n v="25.4"/>
    <x v="20"/>
  </r>
  <r>
    <s v="TXN000648"/>
    <n v="8922.6299999999992"/>
    <n v="8922.6299999999992"/>
    <s v="SUCCESS"/>
    <s v="SUCCESS"/>
    <n v="1"/>
    <s v="found"/>
    <s v="Not Duplicate"/>
    <s v="match"/>
    <s v="match"/>
    <n v="0"/>
    <d v="2026-03-08T00:00:00"/>
    <n v="2"/>
    <s v="Within SLA"/>
    <x v="0"/>
    <n v="0"/>
    <n v="0"/>
    <n v="0"/>
    <n v="0"/>
    <n v="0"/>
    <x v="0"/>
    <n v="17.2"/>
    <x v="57"/>
  </r>
  <r>
    <s v="TXN000649"/>
    <n v="3199.25"/>
    <n v="3199.25"/>
    <s v="SUCCESS"/>
    <s v="SUCCESS"/>
    <n v="1"/>
    <s v="found"/>
    <s v="Not Duplicate"/>
    <s v="match"/>
    <s v="match"/>
    <n v="0"/>
    <d v="2026-03-31T00:00:00"/>
    <n v="0"/>
    <s v="Within SLA"/>
    <x v="2"/>
    <n v="0"/>
    <n v="0"/>
    <n v="0"/>
    <n v="0"/>
    <n v="0"/>
    <x v="1"/>
    <n v="39.799999999999997"/>
    <x v="80"/>
  </r>
  <r>
    <s v="TXN000650"/>
    <n v="10396.6"/>
    <n v="10396.6"/>
    <s v="SUCCESS"/>
    <s v="SUCCESS"/>
    <n v="1"/>
    <s v="found"/>
    <s v="Not Duplicate"/>
    <s v="match"/>
    <s v="match"/>
    <n v="0"/>
    <d v="2026-01-19T00:00:00"/>
    <n v="0"/>
    <s v="Within SLA"/>
    <x v="2"/>
    <n v="0"/>
    <n v="0"/>
    <n v="0"/>
    <n v="0"/>
    <n v="0"/>
    <x v="2"/>
    <n v="50.1"/>
    <x v="34"/>
  </r>
  <r>
    <s v="TXN000651"/>
    <n v="6437.59"/>
    <n v="6437.59"/>
    <s v="SUCCESS"/>
    <s v="SUCCESS"/>
    <n v="1"/>
    <s v="found"/>
    <s v="Not Duplicate"/>
    <s v="match"/>
    <s v="match"/>
    <n v="0"/>
    <d v="2026-01-26T00:00:00"/>
    <n v="0"/>
    <s v="Within SLA"/>
    <x v="0"/>
    <n v="0"/>
    <n v="0"/>
    <n v="0"/>
    <n v="0"/>
    <n v="0"/>
    <x v="1"/>
    <n v="4.2"/>
    <x v="71"/>
  </r>
  <r>
    <s v="TXN000652"/>
    <n v="8455.86"/>
    <n v="8455.86"/>
    <s v="SUCCESS"/>
    <s v="SUCCESS"/>
    <n v="1"/>
    <s v="found"/>
    <s v="Not Duplicate"/>
    <s v="match"/>
    <s v="match"/>
    <n v="0"/>
    <d v="2026-03-26T00:00:00"/>
    <n v="2"/>
    <s v="Within SLA"/>
    <x v="0"/>
    <n v="0"/>
    <n v="0"/>
    <n v="0"/>
    <n v="0"/>
    <n v="0"/>
    <x v="1"/>
    <n v="19.100000000000001"/>
    <x v="20"/>
  </r>
  <r>
    <s v="TXN000653"/>
    <n v="2745.64"/>
    <n v="2745.64"/>
    <s v="SUCCESS"/>
    <s v="SUCCESS"/>
    <n v="1"/>
    <s v="found"/>
    <s v="Not Duplicate"/>
    <s v="match"/>
    <s v="match"/>
    <n v="0"/>
    <d v="2026-03-31T00:00:00"/>
    <n v="0"/>
    <s v="Within SLA"/>
    <x v="0"/>
    <n v="0"/>
    <n v="0"/>
    <n v="0"/>
    <n v="0"/>
    <n v="0"/>
    <x v="0"/>
    <n v="12.8"/>
    <x v="80"/>
  </r>
  <r>
    <s v="TXN000654"/>
    <n v="12985.12"/>
    <n v="12985.12"/>
    <s v="SUCCESS"/>
    <s v="SUCCESS"/>
    <n v="1"/>
    <s v="found"/>
    <s v="Not Duplicate"/>
    <s v="match"/>
    <s v="match"/>
    <n v="0"/>
    <d v="2026-01-15T00:00:00"/>
    <n v="1"/>
    <s v="Within SLA"/>
    <x v="0"/>
    <n v="0"/>
    <n v="0"/>
    <n v="0"/>
    <n v="0"/>
    <n v="0"/>
    <x v="1"/>
    <n v="30.6"/>
    <x v="44"/>
  </r>
  <r>
    <s v="TXN000655"/>
    <n v="7945.66"/>
    <n v="7945.66"/>
    <s v="SUCCESS"/>
    <s v="SUCCESS"/>
    <n v="1"/>
    <s v="found"/>
    <s v="Not Duplicate"/>
    <s v="match"/>
    <s v="match"/>
    <n v="0"/>
    <d v="2026-03-04T00:00:00"/>
    <n v="0"/>
    <s v="Within SLA"/>
    <x v="1"/>
    <n v="0"/>
    <n v="0"/>
    <n v="0"/>
    <n v="0"/>
    <n v="0"/>
    <x v="0"/>
    <n v="32.5"/>
    <x v="85"/>
  </r>
  <r>
    <s v="TXN000656"/>
    <n v="141.36000000000001"/>
    <n v="155.5"/>
    <s v="SUCCESS"/>
    <s v="SUCCESS"/>
    <n v="1"/>
    <s v="found"/>
    <s v="Not Duplicate"/>
    <s v="mismatch"/>
    <s v="match"/>
    <n v="14.139999999999986"/>
    <d v="2026-01-15T00:00:00"/>
    <n v="0"/>
    <s v="Within SLA"/>
    <x v="1"/>
    <n v="0"/>
    <n v="0"/>
    <n v="1"/>
    <n v="0"/>
    <n v="0"/>
    <x v="3"/>
    <n v="40.200000000000003"/>
    <x v="1"/>
  </r>
  <r>
    <s v="TXN000657"/>
    <n v="12442.94"/>
    <n v="12442.94"/>
    <s v="SUCCESS"/>
    <s v="SUCCESS"/>
    <n v="1"/>
    <s v="found"/>
    <s v="Not Duplicate"/>
    <s v="match"/>
    <s v="match"/>
    <n v="0"/>
    <d v="2026-02-17T00:00:00"/>
    <n v="1"/>
    <s v="Within SLA"/>
    <x v="0"/>
    <n v="0"/>
    <n v="0"/>
    <n v="0"/>
    <n v="0"/>
    <n v="0"/>
    <x v="3"/>
    <n v="11.7"/>
    <x v="68"/>
  </r>
  <r>
    <s v="TXN000658"/>
    <n v="9210.82"/>
    <e v="#N/A"/>
    <s v="SUCCESS"/>
    <e v="#N/A"/>
    <n v="0"/>
    <s v="missing"/>
    <s v="Not Duplicate"/>
    <s v="not processed"/>
    <s v="not processed"/>
    <s v="missing"/>
    <s v="not processed"/>
    <s v="not processed"/>
    <s v="Not Processed"/>
    <x v="0"/>
    <n v="1"/>
    <n v="0"/>
    <n v="0"/>
    <n v="0"/>
    <n v="0"/>
    <x v="1"/>
    <s v=""/>
    <x v="44"/>
  </r>
  <r>
    <s v="TXN000659"/>
    <n v="11996.51"/>
    <n v="11996.51"/>
    <s v="SUCCESS"/>
    <s v="SUCCESS"/>
    <n v="1"/>
    <s v="found"/>
    <s v="Not Duplicate"/>
    <s v="match"/>
    <s v="match"/>
    <n v="0"/>
    <d v="2026-03-28T00:00:00"/>
    <n v="1"/>
    <s v="Within SLA"/>
    <x v="3"/>
    <n v="0"/>
    <n v="0"/>
    <n v="0"/>
    <n v="0"/>
    <n v="0"/>
    <x v="0"/>
    <n v="0.8"/>
    <x v="60"/>
  </r>
  <r>
    <s v="TXN000660"/>
    <n v="6679.95"/>
    <n v="6679.95"/>
    <s v="SUCCESS"/>
    <s v="SUCCESS"/>
    <n v="1"/>
    <s v="found"/>
    <s v="Not Duplicate"/>
    <s v="match"/>
    <s v="match"/>
    <n v="0"/>
    <d v="2026-02-04T00:00:00"/>
    <n v="2"/>
    <s v="Within SLA"/>
    <x v="2"/>
    <n v="0"/>
    <n v="0"/>
    <n v="0"/>
    <n v="0"/>
    <n v="0"/>
    <x v="3"/>
    <n v="32.299999999999997"/>
    <x v="81"/>
  </r>
  <r>
    <s v="TXN000661"/>
    <n v="1197.69"/>
    <n v="1197.69"/>
    <s v="SUCCESS"/>
    <s v="SUCCESS"/>
    <n v="1"/>
    <s v="found"/>
    <s v="Not Duplicate"/>
    <s v="match"/>
    <s v="match"/>
    <n v="0"/>
    <d v="2026-02-18T00:00:00"/>
    <n v="1"/>
    <s v="Within SLA"/>
    <x v="0"/>
    <n v="0"/>
    <n v="0"/>
    <n v="0"/>
    <n v="0"/>
    <n v="0"/>
    <x v="2"/>
    <n v="12.3"/>
    <x v="58"/>
  </r>
  <r>
    <s v="TXN000662"/>
    <n v="1200.42"/>
    <n v="1200.42"/>
    <s v="SUCCESS"/>
    <s v="SUCCESS"/>
    <n v="1"/>
    <s v="found"/>
    <s v="Not Duplicate"/>
    <s v="match"/>
    <s v="match"/>
    <n v="0"/>
    <d v="2026-03-19T00:00:00"/>
    <n v="1"/>
    <s v="Within SLA"/>
    <x v="2"/>
    <n v="0"/>
    <n v="0"/>
    <n v="0"/>
    <n v="0"/>
    <n v="0"/>
    <x v="3"/>
    <n v="28.7"/>
    <x v="31"/>
  </r>
  <r>
    <s v="TXN000663"/>
    <n v="1466.21"/>
    <n v="1466.21"/>
    <s v="SUCCESS"/>
    <s v="SUCCESS"/>
    <n v="1"/>
    <s v="found"/>
    <s v="Not Duplicate"/>
    <s v="match"/>
    <s v="match"/>
    <n v="0"/>
    <d v="2026-02-07T00:00:00"/>
    <n v="0"/>
    <s v="Within SLA"/>
    <x v="4"/>
    <n v="0"/>
    <n v="0"/>
    <n v="0"/>
    <n v="0"/>
    <n v="0"/>
    <x v="2"/>
    <n v="9.4"/>
    <x v="64"/>
  </r>
  <r>
    <s v="TXN000664"/>
    <n v="11916.14"/>
    <n v="11916.14"/>
    <s v="SUCCESS"/>
    <s v="SUCCESS"/>
    <n v="1"/>
    <s v="found"/>
    <s v="Not Duplicate"/>
    <s v="match"/>
    <s v="match"/>
    <n v="0"/>
    <d v="2026-03-02T00:00:00"/>
    <n v="1"/>
    <s v="Within SLA"/>
    <x v="4"/>
    <n v="0"/>
    <n v="0"/>
    <n v="0"/>
    <n v="0"/>
    <n v="0"/>
    <x v="3"/>
    <n v="59.2"/>
    <x v="32"/>
  </r>
  <r>
    <s v="TXN000665"/>
    <n v="10393.77"/>
    <n v="10393.77"/>
    <s v="FAILED"/>
    <s v="FAILED"/>
    <n v="1"/>
    <s v="found"/>
    <s v="Not Duplicate"/>
    <s v="match"/>
    <s v="match"/>
    <n v="0"/>
    <d v="2026-03-04T00:00:00"/>
    <n v="1"/>
    <s v="Within SLA"/>
    <x v="2"/>
    <n v="0"/>
    <n v="0"/>
    <n v="0"/>
    <n v="0"/>
    <n v="0"/>
    <x v="1"/>
    <n v="25"/>
    <x v="56"/>
  </r>
  <r>
    <s v="TXN000666"/>
    <n v="14927.83"/>
    <n v="14927.83"/>
    <s v="SUCCESS"/>
    <s v="SUCCESS"/>
    <n v="1"/>
    <s v="found"/>
    <s v="Not Duplicate"/>
    <s v="match"/>
    <s v="match"/>
    <n v="0"/>
    <d v="2026-02-01T00:00:00"/>
    <n v="0"/>
    <s v="Within SLA"/>
    <x v="0"/>
    <n v="0"/>
    <n v="0"/>
    <n v="0"/>
    <n v="0"/>
    <n v="0"/>
    <x v="1"/>
    <n v="58.5"/>
    <x v="35"/>
  </r>
  <r>
    <s v="TXN000667"/>
    <n v="1360.97"/>
    <n v="1360.97"/>
    <s v="SUCCESS"/>
    <s v="SUCCESS"/>
    <n v="1"/>
    <s v="found"/>
    <s v="Not Duplicate"/>
    <s v="match"/>
    <s v="match"/>
    <n v="0"/>
    <d v="2026-03-19T00:00:00"/>
    <n v="2"/>
    <s v="Within SLA"/>
    <x v="1"/>
    <n v="0"/>
    <n v="0"/>
    <n v="0"/>
    <n v="0"/>
    <n v="0"/>
    <x v="1"/>
    <n v="5.0999999999999996"/>
    <x v="84"/>
  </r>
  <r>
    <s v="TXN000668"/>
    <n v="4399.2299999999996"/>
    <n v="4399.2299999999996"/>
    <s v="SUCCESS"/>
    <s v="SUCCESS"/>
    <n v="1"/>
    <s v="found"/>
    <s v="Not Duplicate"/>
    <s v="match"/>
    <s v="match"/>
    <n v="0"/>
    <d v="2026-03-31T00:00:00"/>
    <n v="2"/>
    <s v="Within SLA"/>
    <x v="3"/>
    <n v="0"/>
    <n v="0"/>
    <n v="0"/>
    <n v="0"/>
    <n v="0"/>
    <x v="2"/>
    <n v="10.3"/>
    <x v="36"/>
  </r>
  <r>
    <s v="TXN000669"/>
    <n v="2877.99"/>
    <n v="2877.99"/>
    <s v="FAILED"/>
    <s v="FAILED"/>
    <n v="1"/>
    <s v="found"/>
    <s v="Not Duplicate"/>
    <s v="match"/>
    <s v="match"/>
    <n v="0"/>
    <d v="2026-02-14T00:00:00"/>
    <n v="3"/>
    <s v="SLA Breached"/>
    <x v="1"/>
    <n v="0"/>
    <n v="0"/>
    <n v="0"/>
    <n v="0"/>
    <n v="1"/>
    <x v="3"/>
    <n v="2.2999999999999998"/>
    <x v="41"/>
  </r>
  <r>
    <s v="TXN000670"/>
    <n v="16618.43"/>
    <n v="16618.43"/>
    <s v="REVERSED"/>
    <s v="REVERSED"/>
    <n v="1"/>
    <s v="found"/>
    <s v="Not Duplicate"/>
    <s v="match"/>
    <s v="match"/>
    <n v="0"/>
    <d v="2026-03-08T00:00:00"/>
    <n v="2"/>
    <s v="Within SLA"/>
    <x v="0"/>
    <n v="0"/>
    <n v="0"/>
    <n v="0"/>
    <n v="0"/>
    <n v="0"/>
    <x v="3"/>
    <n v="54.1"/>
    <x v="57"/>
  </r>
  <r>
    <s v="TXN000671"/>
    <n v="24771.16"/>
    <n v="24771.16"/>
    <s v="SUCCESS"/>
    <s v="SUCCESS"/>
    <n v="1"/>
    <s v="found"/>
    <s v="Not Duplicate"/>
    <s v="match"/>
    <s v="match"/>
    <n v="0"/>
    <d v="2026-02-14T00:00:00"/>
    <n v="1"/>
    <s v="Within SLA"/>
    <x v="2"/>
    <n v="0"/>
    <n v="0"/>
    <n v="0"/>
    <n v="0"/>
    <n v="0"/>
    <x v="0"/>
    <n v="42.1"/>
    <x v="38"/>
  </r>
  <r>
    <s v="TXN000672"/>
    <n v="991.78"/>
    <n v="991.78"/>
    <s v="SUCCESS"/>
    <s v="SUCCESS"/>
    <n v="1"/>
    <s v="found"/>
    <s v="Not Duplicate"/>
    <s v="match"/>
    <s v="match"/>
    <n v="0"/>
    <d v="2026-01-09T00:00:00"/>
    <n v="1"/>
    <s v="Within SLA"/>
    <x v="2"/>
    <n v="0"/>
    <n v="0"/>
    <n v="0"/>
    <n v="0"/>
    <n v="0"/>
    <x v="0"/>
    <n v="47.1"/>
    <x v="8"/>
  </r>
  <r>
    <s v="TXN000673"/>
    <n v="1156.75"/>
    <n v="1156.75"/>
    <s v="SUCCESS"/>
    <s v="SUCCESS"/>
    <n v="1"/>
    <s v="found"/>
    <s v="Not Duplicate"/>
    <s v="match"/>
    <s v="match"/>
    <n v="0"/>
    <d v="2026-03-24T00:00:00"/>
    <n v="3"/>
    <s v="SLA Breached"/>
    <x v="1"/>
    <n v="0"/>
    <n v="0"/>
    <n v="0"/>
    <n v="0"/>
    <n v="1"/>
    <x v="2"/>
    <n v="56.8"/>
    <x v="63"/>
  </r>
  <r>
    <s v="TXN000674"/>
    <n v="1082.98"/>
    <n v="1082.98"/>
    <s v="SUCCESS"/>
    <s v="SUCCESS"/>
    <n v="1"/>
    <s v="found"/>
    <s v="Not Duplicate"/>
    <s v="match"/>
    <s v="match"/>
    <n v="0"/>
    <d v="2026-02-25T00:00:00"/>
    <n v="0"/>
    <s v="Within SLA"/>
    <x v="0"/>
    <n v="0"/>
    <n v="0"/>
    <n v="0"/>
    <n v="0"/>
    <n v="0"/>
    <x v="1"/>
    <n v="90.6"/>
    <x v="73"/>
  </r>
  <r>
    <s v="TXN000675"/>
    <n v="1157.08"/>
    <n v="1157.08"/>
    <s v="SUCCESS"/>
    <s v="SUCCESS"/>
    <n v="1"/>
    <s v="found"/>
    <s v="Not Duplicate"/>
    <s v="match"/>
    <s v="match"/>
    <n v="0"/>
    <d v="2026-04-02T00:00:00"/>
    <n v="3"/>
    <s v="SLA Breached"/>
    <x v="0"/>
    <n v="0"/>
    <n v="0"/>
    <n v="0"/>
    <n v="0"/>
    <n v="1"/>
    <x v="0"/>
    <n v="59.5"/>
    <x v="15"/>
  </r>
  <r>
    <s v="TXN000676"/>
    <n v="1715.9"/>
    <n v="1715.9"/>
    <s v="SUCCESS"/>
    <s v="SUCCESS"/>
    <n v="1"/>
    <s v="found"/>
    <s v="Not Duplicate"/>
    <s v="match"/>
    <s v="match"/>
    <n v="0"/>
    <d v="2026-03-02T00:00:00"/>
    <n v="2"/>
    <s v="Within SLA"/>
    <x v="1"/>
    <n v="0"/>
    <n v="0"/>
    <n v="0"/>
    <n v="0"/>
    <n v="0"/>
    <x v="1"/>
    <n v="5.5"/>
    <x v="72"/>
  </r>
  <r>
    <s v="TXN000677"/>
    <n v="3587.29"/>
    <n v="3587.29"/>
    <s v="SUCCESS"/>
    <s v="SUCCESS"/>
    <n v="1"/>
    <s v="found"/>
    <s v="Not Duplicate"/>
    <s v="match"/>
    <s v="match"/>
    <n v="0"/>
    <d v="2026-02-15T00:00:00"/>
    <n v="0"/>
    <s v="Within SLA"/>
    <x v="2"/>
    <n v="0"/>
    <n v="0"/>
    <n v="0"/>
    <n v="0"/>
    <n v="0"/>
    <x v="1"/>
    <n v="24.6"/>
    <x v="37"/>
  </r>
  <r>
    <s v="TXN000678"/>
    <n v="654.07000000000005"/>
    <n v="654.07000000000005"/>
    <s v="SUCCESS"/>
    <s v="SUCCESS"/>
    <n v="1"/>
    <s v="found"/>
    <s v="Not Duplicate"/>
    <s v="match"/>
    <s v="match"/>
    <n v="0"/>
    <d v="2026-03-28T00:00:00"/>
    <n v="2"/>
    <s v="Within SLA"/>
    <x v="2"/>
    <n v="0"/>
    <n v="0"/>
    <n v="0"/>
    <n v="0"/>
    <n v="0"/>
    <x v="2"/>
    <n v="61"/>
    <x v="9"/>
  </r>
  <r>
    <s v="TXN000679"/>
    <n v="1143.1600000000001"/>
    <n v="1143.1600000000001"/>
    <s v="SUCCESS"/>
    <s v="SUCCESS"/>
    <n v="1"/>
    <s v="found"/>
    <s v="Not Duplicate"/>
    <s v="match"/>
    <s v="match"/>
    <n v="0"/>
    <d v="2026-01-26T00:00:00"/>
    <n v="1"/>
    <s v="Within SLA"/>
    <x v="4"/>
    <n v="0"/>
    <n v="0"/>
    <n v="0"/>
    <n v="0"/>
    <n v="0"/>
    <x v="3"/>
    <n v="58"/>
    <x v="12"/>
  </r>
  <r>
    <s v="TXN000680"/>
    <n v="3903.69"/>
    <n v="3903.69"/>
    <s v="SUCCESS"/>
    <s v="SUCCESS"/>
    <n v="1"/>
    <s v="found"/>
    <s v="Not Duplicate"/>
    <s v="match"/>
    <s v="match"/>
    <n v="0"/>
    <d v="2026-03-03T00:00:00"/>
    <n v="2"/>
    <s v="Within SLA"/>
    <x v="0"/>
    <n v="0"/>
    <n v="0"/>
    <n v="0"/>
    <n v="0"/>
    <n v="0"/>
    <x v="2"/>
    <n v="70.599999999999994"/>
    <x v="32"/>
  </r>
  <r>
    <s v="TXN000681"/>
    <n v="7211.52"/>
    <n v="7211.52"/>
    <s v="SUCCESS"/>
    <s v="SUCCESS"/>
    <n v="1"/>
    <s v="found"/>
    <s v="Not Duplicate"/>
    <s v="match"/>
    <s v="match"/>
    <n v="0"/>
    <d v="2026-01-11T00:00:00"/>
    <n v="2"/>
    <s v="Within SLA"/>
    <x v="1"/>
    <n v="0"/>
    <n v="0"/>
    <n v="0"/>
    <n v="0"/>
    <n v="0"/>
    <x v="3"/>
    <n v="6.5"/>
    <x v="86"/>
  </r>
  <r>
    <s v="TXN000682"/>
    <n v="24504.46"/>
    <n v="24504.46"/>
    <s v="SUCCESS"/>
    <s v="SUCCESS"/>
    <n v="1"/>
    <s v="found"/>
    <s v="Not Duplicate"/>
    <s v="match"/>
    <s v="match"/>
    <n v="0"/>
    <d v="2026-03-28T00:00:00"/>
    <n v="5"/>
    <s v="SLA Breached"/>
    <x v="2"/>
    <n v="0"/>
    <n v="0"/>
    <n v="0"/>
    <n v="0"/>
    <n v="1"/>
    <x v="2"/>
    <n v="18.5"/>
    <x v="50"/>
  </r>
  <r>
    <s v="TXN000683"/>
    <n v="1272.07"/>
    <n v="1272.07"/>
    <s v="SUCCESS"/>
    <s v="SUCCESS"/>
    <n v="1"/>
    <s v="found"/>
    <s v="Not Duplicate"/>
    <s v="match"/>
    <s v="match"/>
    <n v="0"/>
    <d v="2026-01-14T00:00:00"/>
    <n v="3"/>
    <s v="SLA Breached"/>
    <x v="0"/>
    <n v="0"/>
    <n v="0"/>
    <n v="0"/>
    <n v="0"/>
    <n v="1"/>
    <x v="0"/>
    <n v="48.9"/>
    <x v="22"/>
  </r>
  <r>
    <s v="TXN000684"/>
    <n v="317.94"/>
    <n v="317.94"/>
    <s v="SUCCESS"/>
    <s v="SUCCESS"/>
    <n v="1"/>
    <s v="found"/>
    <s v="Not Duplicate"/>
    <s v="match"/>
    <s v="match"/>
    <n v="0"/>
    <d v="2026-03-01T00:00:00"/>
    <n v="2"/>
    <s v="Within SLA"/>
    <x v="1"/>
    <n v="0"/>
    <n v="0"/>
    <n v="0"/>
    <n v="0"/>
    <n v="0"/>
    <x v="0"/>
    <n v="11.3"/>
    <x v="2"/>
  </r>
  <r>
    <s v="TXN000685"/>
    <n v="16714.79"/>
    <n v="16714.79"/>
    <s v="SUCCESS"/>
    <s v="SUCCESS"/>
    <n v="1"/>
    <s v="found"/>
    <s v="Not Duplicate"/>
    <s v="match"/>
    <s v="match"/>
    <n v="0"/>
    <d v="2026-01-19T00:00:00"/>
    <n v="2"/>
    <s v="Within SLA"/>
    <x v="2"/>
    <n v="0"/>
    <n v="0"/>
    <n v="0"/>
    <n v="0"/>
    <n v="0"/>
    <x v="0"/>
    <n v="9.6999999999999993"/>
    <x v="0"/>
  </r>
  <r>
    <s v="TXN000686"/>
    <n v="2837.45"/>
    <n v="2837.45"/>
    <s v="SUCCESS"/>
    <s v="FAILED"/>
    <n v="1"/>
    <s v="found"/>
    <s v="Not Duplicate"/>
    <s v="match"/>
    <s v="mismatch"/>
    <n v="0"/>
    <d v="2026-03-01T00:00:00"/>
    <n v="0"/>
    <s v="Within SLA"/>
    <x v="1"/>
    <n v="0"/>
    <n v="0"/>
    <n v="0"/>
    <n v="1"/>
    <n v="0"/>
    <x v="1"/>
    <n v="30.7"/>
    <x v="32"/>
  </r>
  <r>
    <s v="TXN000687"/>
    <n v="8660.52"/>
    <n v="8660.52"/>
    <s v="SUCCESS"/>
    <s v="SUCCESS"/>
    <n v="1"/>
    <s v="found"/>
    <s v="Not Duplicate"/>
    <s v="match"/>
    <s v="match"/>
    <n v="0"/>
    <d v="2026-03-02T00:00:00"/>
    <n v="3"/>
    <s v="SLA Breached"/>
    <x v="0"/>
    <n v="0"/>
    <n v="0"/>
    <n v="0"/>
    <n v="0"/>
    <n v="1"/>
    <x v="0"/>
    <n v="13.6"/>
    <x v="2"/>
  </r>
  <r>
    <s v="TXN000688"/>
    <n v="1209.18"/>
    <n v="1209.18"/>
    <s v="SUCCESS"/>
    <s v="SUCCESS"/>
    <n v="1"/>
    <s v="found"/>
    <s v="Not Duplicate"/>
    <s v="match"/>
    <s v="match"/>
    <n v="0"/>
    <d v="2026-01-12T00:00:00"/>
    <n v="1"/>
    <s v="Within SLA"/>
    <x v="1"/>
    <n v="0"/>
    <n v="0"/>
    <n v="0"/>
    <n v="0"/>
    <n v="0"/>
    <x v="2"/>
    <n v="49.5"/>
    <x v="22"/>
  </r>
  <r>
    <s v="TXN000689"/>
    <n v="2848.1"/>
    <n v="2848.1"/>
    <s v="SUCCESS"/>
    <s v="SUCCESS"/>
    <n v="1"/>
    <s v="found"/>
    <s v="Not Duplicate"/>
    <s v="match"/>
    <s v="match"/>
    <n v="0"/>
    <d v="2026-02-22T00:00:00"/>
    <n v="0"/>
    <s v="Within SLA"/>
    <x v="1"/>
    <n v="0"/>
    <n v="0"/>
    <n v="0"/>
    <n v="0"/>
    <n v="0"/>
    <x v="1"/>
    <n v="26.3"/>
    <x v="13"/>
  </r>
  <r>
    <s v="TXN000690"/>
    <n v="14973.99"/>
    <n v="14973.99"/>
    <s v="SUCCESS"/>
    <s v="SUCCESS"/>
    <n v="1"/>
    <s v="found"/>
    <s v="Not Duplicate"/>
    <s v="match"/>
    <s v="match"/>
    <n v="0"/>
    <d v="2026-02-18T00:00:00"/>
    <n v="0"/>
    <s v="Within SLA"/>
    <x v="0"/>
    <n v="0"/>
    <n v="0"/>
    <n v="0"/>
    <n v="0"/>
    <n v="0"/>
    <x v="0"/>
    <n v="4.8"/>
    <x v="82"/>
  </r>
  <r>
    <s v="TXN000691"/>
    <n v="14528.5"/>
    <n v="14528.5"/>
    <s v="FAILED"/>
    <s v="FAILED"/>
    <n v="1"/>
    <s v="found"/>
    <s v="Not Duplicate"/>
    <s v="match"/>
    <s v="match"/>
    <n v="0"/>
    <d v="2026-02-03T00:00:00"/>
    <n v="1"/>
    <s v="Within SLA"/>
    <x v="0"/>
    <n v="0"/>
    <n v="0"/>
    <n v="0"/>
    <n v="0"/>
    <n v="0"/>
    <x v="3"/>
    <n v="25.6"/>
    <x v="81"/>
  </r>
  <r>
    <s v="TXN000692"/>
    <n v="1010.23"/>
    <n v="1010.23"/>
    <s v="SUCCESS"/>
    <s v="SUCCESS"/>
    <n v="1"/>
    <s v="found"/>
    <s v="Not Duplicate"/>
    <s v="match"/>
    <s v="match"/>
    <n v="0"/>
    <d v="2026-02-26T00:00:00"/>
    <n v="3"/>
    <s v="SLA Breached"/>
    <x v="1"/>
    <n v="0"/>
    <n v="0"/>
    <n v="0"/>
    <n v="0"/>
    <n v="1"/>
    <x v="0"/>
    <n v="10.6"/>
    <x v="39"/>
  </r>
  <r>
    <s v="TXN000693"/>
    <n v="4130.8900000000003"/>
    <n v="4130.8900000000003"/>
    <s v="SUCCESS"/>
    <s v="SUCCESS"/>
    <n v="1"/>
    <s v="found"/>
    <s v="Not Duplicate"/>
    <s v="match"/>
    <s v="match"/>
    <n v="0"/>
    <d v="2026-01-25T00:00:00"/>
    <n v="1"/>
    <s v="Within SLA"/>
    <x v="3"/>
    <n v="0"/>
    <n v="0"/>
    <n v="0"/>
    <n v="0"/>
    <n v="0"/>
    <x v="0"/>
    <n v="7.3"/>
    <x v="61"/>
  </r>
  <r>
    <s v="TXN000694"/>
    <n v="1256.9100000000001"/>
    <n v="1256.9100000000001"/>
    <s v="SUCCESS"/>
    <s v="SUCCESS"/>
    <n v="1"/>
    <s v="found"/>
    <s v="Not Duplicate"/>
    <s v="match"/>
    <s v="match"/>
    <n v="0"/>
    <d v="2026-01-26T00:00:00"/>
    <n v="1"/>
    <s v="Within SLA"/>
    <x v="4"/>
    <n v="0"/>
    <n v="0"/>
    <n v="0"/>
    <n v="0"/>
    <n v="0"/>
    <x v="1"/>
    <n v="25"/>
    <x v="12"/>
  </r>
  <r>
    <s v="TXN000695"/>
    <n v="1448.04"/>
    <n v="1448.04"/>
    <s v="SUCCESS"/>
    <s v="SUCCESS"/>
    <n v="1"/>
    <s v="found"/>
    <s v="Not Duplicate"/>
    <s v="match"/>
    <s v="match"/>
    <n v="0"/>
    <d v="2026-02-12T00:00:00"/>
    <n v="3"/>
    <s v="SLA Breached"/>
    <x v="3"/>
    <n v="0"/>
    <n v="0"/>
    <n v="0"/>
    <n v="0"/>
    <n v="1"/>
    <x v="1"/>
    <n v="16.8"/>
    <x v="43"/>
  </r>
  <r>
    <s v="TXN000696"/>
    <n v="5019.58"/>
    <n v="5019.58"/>
    <s v="SUCCESS"/>
    <s v="SUCCESS"/>
    <n v="1"/>
    <s v="found"/>
    <s v="Not Duplicate"/>
    <s v="match"/>
    <s v="match"/>
    <n v="0"/>
    <d v="2026-02-07T00:00:00"/>
    <n v="0"/>
    <s v="Within SLA"/>
    <x v="3"/>
    <n v="0"/>
    <n v="0"/>
    <n v="0"/>
    <n v="0"/>
    <n v="0"/>
    <x v="0"/>
    <n v="29.5"/>
    <x v="64"/>
  </r>
  <r>
    <s v="TXN000697"/>
    <n v="1345.56"/>
    <n v="1345.56"/>
    <s v="SUCCESS"/>
    <s v="SUCCESS"/>
    <n v="1"/>
    <s v="found"/>
    <s v="Not Duplicate"/>
    <s v="match"/>
    <s v="match"/>
    <n v="0"/>
    <d v="2026-01-15T00:00:00"/>
    <n v="3"/>
    <s v="SLA Breached"/>
    <x v="0"/>
    <n v="0"/>
    <n v="0"/>
    <n v="0"/>
    <n v="0"/>
    <n v="1"/>
    <x v="0"/>
    <n v="43.1"/>
    <x v="77"/>
  </r>
  <r>
    <s v="TXN000698"/>
    <n v="1327.72"/>
    <n v="1327.72"/>
    <s v="SUCCESS"/>
    <s v="SUCCESS"/>
    <n v="1"/>
    <s v="found"/>
    <s v="Not Duplicate"/>
    <s v="match"/>
    <s v="match"/>
    <n v="0"/>
    <d v="2026-03-09T00:00:00"/>
    <n v="0"/>
    <s v="Within SLA"/>
    <x v="0"/>
    <n v="0"/>
    <n v="0"/>
    <n v="0"/>
    <n v="0"/>
    <n v="0"/>
    <x v="0"/>
    <n v="21.7"/>
    <x v="87"/>
  </r>
  <r>
    <s v="TXN000699"/>
    <n v="10858.77"/>
    <n v="10858.77"/>
    <s v="REVERSED"/>
    <s v="REVERSED"/>
    <n v="1"/>
    <s v="found"/>
    <s v="Not Duplicate"/>
    <s v="match"/>
    <s v="match"/>
    <n v="0"/>
    <d v="2026-01-02T00:00:00"/>
    <n v="1"/>
    <s v="Within SLA"/>
    <x v="2"/>
    <n v="0"/>
    <n v="0"/>
    <n v="0"/>
    <n v="0"/>
    <n v="0"/>
    <x v="2"/>
    <n v="11"/>
    <x v="88"/>
  </r>
  <r>
    <s v="TXN000700"/>
    <n v="7113.9"/>
    <n v="7113.9"/>
    <s v="SUCCESS"/>
    <s v="SUCCESS"/>
    <n v="1"/>
    <s v="found"/>
    <s v="Not Duplicate"/>
    <s v="match"/>
    <s v="match"/>
    <n v="0"/>
    <d v="2026-02-24T00:00:00"/>
    <n v="3"/>
    <s v="SLA Breached"/>
    <x v="0"/>
    <n v="0"/>
    <n v="0"/>
    <n v="0"/>
    <n v="0"/>
    <n v="1"/>
    <x v="3"/>
    <n v="64.2"/>
    <x v="26"/>
  </r>
  <r>
    <s v="TXN000701"/>
    <n v="1673.74"/>
    <n v="1673.74"/>
    <s v="SUCCESS"/>
    <s v="SUCCESS"/>
    <n v="1"/>
    <s v="found"/>
    <s v="Not Duplicate"/>
    <s v="match"/>
    <s v="match"/>
    <n v="0"/>
    <d v="2026-02-14T00:00:00"/>
    <n v="1"/>
    <s v="Within SLA"/>
    <x v="0"/>
    <n v="0"/>
    <n v="0"/>
    <n v="0"/>
    <n v="0"/>
    <n v="0"/>
    <x v="2"/>
    <n v="43.2"/>
    <x v="38"/>
  </r>
  <r>
    <s v="TXN000702"/>
    <n v="3530.39"/>
    <n v="3530.39"/>
    <s v="SUCCESS"/>
    <s v="SUCCESS"/>
    <n v="1"/>
    <s v="found"/>
    <s v="Not Duplicate"/>
    <s v="match"/>
    <s v="match"/>
    <n v="0"/>
    <d v="2026-01-09T00:00:00"/>
    <n v="1"/>
    <s v="Within SLA"/>
    <x v="4"/>
    <n v="0"/>
    <n v="0"/>
    <n v="0"/>
    <n v="0"/>
    <n v="0"/>
    <x v="1"/>
    <n v="22.8"/>
    <x v="8"/>
  </r>
  <r>
    <s v="TXN000703"/>
    <n v="20757.810000000001"/>
    <n v="20757.810000000001"/>
    <s v="SUCCESS"/>
    <s v="SUCCESS"/>
    <n v="1"/>
    <s v="found"/>
    <s v="Not Duplicate"/>
    <s v="match"/>
    <s v="match"/>
    <n v="0"/>
    <d v="2026-02-23T00:00:00"/>
    <n v="2"/>
    <s v="Within SLA"/>
    <x v="3"/>
    <n v="0"/>
    <n v="0"/>
    <n v="0"/>
    <n v="0"/>
    <n v="0"/>
    <x v="3"/>
    <n v="23"/>
    <x v="26"/>
  </r>
  <r>
    <s v="TXN000704"/>
    <n v="1860.26"/>
    <n v="1860.26"/>
    <s v="SUCCESS"/>
    <s v="SUCCESS"/>
    <n v="1"/>
    <s v="found"/>
    <s v="Not Duplicate"/>
    <s v="match"/>
    <s v="match"/>
    <n v="0"/>
    <d v="2026-03-19T00:00:00"/>
    <n v="0"/>
    <s v="Within SLA"/>
    <x v="3"/>
    <n v="0"/>
    <n v="0"/>
    <n v="0"/>
    <n v="0"/>
    <n v="0"/>
    <x v="3"/>
    <n v="12.1"/>
    <x v="59"/>
  </r>
  <r>
    <s v="TXN000705"/>
    <n v="4742.2700000000004"/>
    <n v="4742.2700000000004"/>
    <s v="SUCCESS"/>
    <s v="SUCCESS"/>
    <n v="1"/>
    <s v="found"/>
    <s v="Not Duplicate"/>
    <s v="match"/>
    <s v="match"/>
    <n v="0"/>
    <d v="2026-03-07T00:00:00"/>
    <n v="2"/>
    <s v="Within SLA"/>
    <x v="0"/>
    <n v="0"/>
    <n v="0"/>
    <n v="0"/>
    <n v="0"/>
    <n v="0"/>
    <x v="3"/>
    <n v="45.4"/>
    <x v="28"/>
  </r>
  <r>
    <s v="TXN000706"/>
    <n v="3993.62"/>
    <n v="3993.62"/>
    <s v="SUCCESS"/>
    <s v="SUCCESS"/>
    <n v="1"/>
    <s v="found"/>
    <s v="Not Duplicate"/>
    <s v="match"/>
    <s v="match"/>
    <n v="0"/>
    <d v="2026-02-03T00:00:00"/>
    <n v="5"/>
    <s v="SLA Breached"/>
    <x v="3"/>
    <n v="0"/>
    <n v="0"/>
    <n v="0"/>
    <n v="0"/>
    <n v="1"/>
    <x v="3"/>
    <n v="10.7"/>
    <x v="5"/>
  </r>
  <r>
    <s v="TXN000707"/>
    <n v="1786.57"/>
    <n v="1786.57"/>
    <s v="SUCCESS"/>
    <s v="SUCCESS"/>
    <n v="1"/>
    <s v="found"/>
    <s v="Not Duplicate"/>
    <s v="match"/>
    <s v="match"/>
    <n v="0"/>
    <d v="2026-01-25T00:00:00"/>
    <n v="3"/>
    <s v="SLA Breached"/>
    <x v="2"/>
    <n v="0"/>
    <n v="0"/>
    <n v="0"/>
    <n v="0"/>
    <n v="1"/>
    <x v="0"/>
    <n v="19.7"/>
    <x v="51"/>
  </r>
  <r>
    <s v="TXN000708"/>
    <n v="1651.25"/>
    <n v="1651.25"/>
    <s v="FAILED"/>
    <s v="SUCCESS"/>
    <n v="1"/>
    <s v="found"/>
    <s v="Not Duplicate"/>
    <s v="match"/>
    <s v="mismatch"/>
    <n v="0"/>
    <d v="2026-02-10T00:00:00"/>
    <n v="1"/>
    <s v="Within SLA"/>
    <x v="0"/>
    <n v="0"/>
    <n v="0"/>
    <n v="0"/>
    <n v="1"/>
    <n v="0"/>
    <x v="0"/>
    <n v="5.0999999999999996"/>
    <x v="43"/>
  </r>
  <r>
    <s v="TXN000709"/>
    <n v="7787.98"/>
    <n v="7787.98"/>
    <s v="FAILED"/>
    <s v="FAILED"/>
    <n v="1"/>
    <s v="found"/>
    <s v="Not Duplicate"/>
    <s v="match"/>
    <s v="match"/>
    <n v="0"/>
    <d v="2026-03-14T00:00:00"/>
    <n v="0"/>
    <s v="Within SLA"/>
    <x v="2"/>
    <n v="0"/>
    <n v="0"/>
    <n v="0"/>
    <n v="0"/>
    <n v="0"/>
    <x v="2"/>
    <n v="18.3"/>
    <x v="53"/>
  </r>
  <r>
    <s v="TXN000710"/>
    <n v="39978.230000000003"/>
    <n v="39978.230000000003"/>
    <s v="SUCCESS"/>
    <s v="SUCCESS"/>
    <n v="1"/>
    <s v="found"/>
    <s v="Not Duplicate"/>
    <s v="match"/>
    <s v="match"/>
    <n v="0"/>
    <d v="2026-01-17T00:00:00"/>
    <n v="0"/>
    <s v="Within SLA"/>
    <x v="0"/>
    <n v="0"/>
    <n v="0"/>
    <n v="0"/>
    <n v="0"/>
    <n v="0"/>
    <x v="0"/>
    <n v="7.6"/>
    <x v="0"/>
  </r>
  <r>
    <s v="TXN000711"/>
    <n v="2284.96"/>
    <n v="2284.96"/>
    <s v="SUCCESS"/>
    <s v="SUCCESS"/>
    <n v="1"/>
    <s v="found"/>
    <s v="Not Duplicate"/>
    <s v="match"/>
    <s v="match"/>
    <n v="0"/>
    <d v="2026-02-27T00:00:00"/>
    <n v="1"/>
    <s v="Within SLA"/>
    <x v="0"/>
    <n v="0"/>
    <n v="0"/>
    <n v="0"/>
    <n v="0"/>
    <n v="0"/>
    <x v="0"/>
    <n v="4.8"/>
    <x v="4"/>
  </r>
  <r>
    <s v="TXN000712"/>
    <n v="6114.76"/>
    <n v="6114.76"/>
    <s v="SUCCESS"/>
    <s v="SUCCESS"/>
    <n v="1"/>
    <s v="found"/>
    <s v="Not Duplicate"/>
    <s v="match"/>
    <s v="match"/>
    <n v="0"/>
    <d v="2026-03-23T00:00:00"/>
    <n v="2"/>
    <s v="Within SLA"/>
    <x v="0"/>
    <n v="0"/>
    <n v="0"/>
    <n v="0"/>
    <n v="0"/>
    <n v="0"/>
    <x v="2"/>
    <n v="66.900000000000006"/>
    <x v="63"/>
  </r>
  <r>
    <s v="TXN000713"/>
    <n v="2321.36"/>
    <n v="2321.36"/>
    <s v="SUCCESS"/>
    <s v="SUCCESS"/>
    <n v="1"/>
    <s v="found"/>
    <s v="Not Duplicate"/>
    <s v="match"/>
    <s v="match"/>
    <n v="0"/>
    <d v="2026-02-17T00:00:00"/>
    <n v="2"/>
    <s v="Within SLA"/>
    <x v="1"/>
    <n v="0"/>
    <n v="0"/>
    <n v="0"/>
    <n v="0"/>
    <n v="0"/>
    <x v="3"/>
    <n v="23.1"/>
    <x v="37"/>
  </r>
  <r>
    <s v="TXN000714"/>
    <n v="8009.34"/>
    <n v="8009.34"/>
    <s v="SUCCESS"/>
    <s v="SUCCESS"/>
    <n v="1"/>
    <s v="found"/>
    <s v="Not Duplicate"/>
    <s v="match"/>
    <s v="match"/>
    <n v="0"/>
    <d v="2026-03-19T00:00:00"/>
    <n v="0"/>
    <s v="Within SLA"/>
    <x v="1"/>
    <n v="0"/>
    <n v="0"/>
    <n v="0"/>
    <n v="0"/>
    <n v="0"/>
    <x v="0"/>
    <n v="66.2"/>
    <x v="59"/>
  </r>
  <r>
    <s v="TXN000715"/>
    <n v="9359.02"/>
    <n v="9359.02"/>
    <s v="SUCCESS"/>
    <s v="SUCCESS"/>
    <n v="1"/>
    <s v="found"/>
    <s v="Not Duplicate"/>
    <s v="match"/>
    <s v="match"/>
    <n v="0"/>
    <d v="2026-02-11T00:00:00"/>
    <n v="2"/>
    <s v="Within SLA"/>
    <x v="4"/>
    <n v="0"/>
    <n v="0"/>
    <n v="0"/>
    <n v="0"/>
    <n v="0"/>
    <x v="1"/>
    <n v="74.7"/>
    <x v="43"/>
  </r>
  <r>
    <s v="TXN000716"/>
    <n v="13432.74"/>
    <n v="13432.74"/>
    <s v="SUCCESS"/>
    <s v="SUCCESS"/>
    <n v="1"/>
    <s v="found"/>
    <s v="Not Duplicate"/>
    <s v="match"/>
    <s v="match"/>
    <n v="0"/>
    <d v="2026-03-23T00:00:00"/>
    <n v="2"/>
    <s v="Within SLA"/>
    <x v="0"/>
    <n v="0"/>
    <n v="0"/>
    <n v="0"/>
    <n v="0"/>
    <n v="0"/>
    <x v="3"/>
    <n v="4.5"/>
    <x v="63"/>
  </r>
  <r>
    <s v="TXN000717"/>
    <n v="5914.4"/>
    <n v="5914.4"/>
    <s v="SUCCESS"/>
    <s v="SUCCESS"/>
    <n v="1"/>
    <s v="found"/>
    <s v="Not Duplicate"/>
    <s v="match"/>
    <s v="match"/>
    <n v="0"/>
    <d v="2026-02-16T00:00:00"/>
    <n v="0"/>
    <s v="Within SLA"/>
    <x v="0"/>
    <n v="0"/>
    <n v="0"/>
    <n v="0"/>
    <n v="0"/>
    <n v="0"/>
    <x v="0"/>
    <n v="21.7"/>
    <x v="68"/>
  </r>
  <r>
    <s v="TXN000718"/>
    <n v="8766.0400000000009"/>
    <n v="8766.0400000000009"/>
    <s v="SUCCESS"/>
    <s v="SUCCESS"/>
    <n v="1"/>
    <s v="found"/>
    <s v="Not Duplicate"/>
    <s v="match"/>
    <s v="match"/>
    <n v="0"/>
    <d v="2026-03-22T00:00:00"/>
    <n v="3"/>
    <s v="SLA Breached"/>
    <x v="2"/>
    <n v="0"/>
    <n v="0"/>
    <n v="0"/>
    <n v="0"/>
    <n v="1"/>
    <x v="0"/>
    <n v="14.9"/>
    <x v="59"/>
  </r>
  <r>
    <s v="TXN000719"/>
    <n v="1295.24"/>
    <n v="1295.24"/>
    <s v="SUCCESS"/>
    <s v="SUCCESS"/>
    <n v="1"/>
    <s v="found"/>
    <s v="Not Duplicate"/>
    <s v="match"/>
    <s v="match"/>
    <n v="0"/>
    <d v="2026-02-13T00:00:00"/>
    <n v="3"/>
    <s v="SLA Breached"/>
    <x v="1"/>
    <n v="0"/>
    <n v="0"/>
    <n v="0"/>
    <n v="0"/>
    <n v="1"/>
    <x v="0"/>
    <n v="22.5"/>
    <x v="55"/>
  </r>
  <r>
    <s v="TXN000720"/>
    <n v="44917.2"/>
    <n v="44917.2"/>
    <s v="SUCCESS"/>
    <s v="SUCCESS"/>
    <n v="1"/>
    <s v="found"/>
    <s v="Not Duplicate"/>
    <s v="match"/>
    <s v="match"/>
    <n v="0"/>
    <d v="2026-03-26T00:00:00"/>
    <n v="0"/>
    <s v="Within SLA"/>
    <x v="0"/>
    <n v="0"/>
    <n v="0"/>
    <n v="0"/>
    <n v="0"/>
    <n v="0"/>
    <x v="0"/>
    <n v="10.6"/>
    <x v="9"/>
  </r>
  <r>
    <s v="TXN000721"/>
    <n v="812.21"/>
    <n v="812.21"/>
    <s v="SUCCESS"/>
    <s v="SUCCESS"/>
    <n v="1"/>
    <s v="found"/>
    <s v="Not Duplicate"/>
    <s v="match"/>
    <s v="match"/>
    <n v="0"/>
    <d v="2026-03-26T00:00:00"/>
    <n v="0"/>
    <s v="Within SLA"/>
    <x v="3"/>
    <n v="0"/>
    <n v="0"/>
    <n v="0"/>
    <n v="0"/>
    <n v="0"/>
    <x v="0"/>
    <n v="14.1"/>
    <x v="9"/>
  </r>
  <r>
    <s v="TXN000722"/>
    <n v="6504.97"/>
    <n v="6504.97"/>
    <s v="SUCCESS"/>
    <s v="SUCCESS"/>
    <n v="1"/>
    <s v="found"/>
    <s v="Not Duplicate"/>
    <s v="match"/>
    <s v="match"/>
    <n v="0"/>
    <d v="2026-01-26T00:00:00"/>
    <n v="3"/>
    <s v="SLA Breached"/>
    <x v="3"/>
    <n v="0"/>
    <n v="0"/>
    <n v="0"/>
    <n v="0"/>
    <n v="1"/>
    <x v="1"/>
    <n v="9.3000000000000007"/>
    <x v="42"/>
  </r>
  <r>
    <s v="TXN000723"/>
    <n v="2099.13"/>
    <n v="2099.13"/>
    <s v="SUCCESS"/>
    <s v="SUCCESS"/>
    <n v="1"/>
    <s v="found"/>
    <s v="Not Duplicate"/>
    <s v="match"/>
    <s v="match"/>
    <n v="0"/>
    <d v="2026-03-14T00:00:00"/>
    <n v="3"/>
    <s v="SLA Breached"/>
    <x v="1"/>
    <n v="0"/>
    <n v="0"/>
    <n v="0"/>
    <n v="0"/>
    <n v="1"/>
    <x v="2"/>
    <n v="8"/>
    <x v="70"/>
  </r>
  <r>
    <s v="TXN000724"/>
    <n v="4272.5600000000004"/>
    <n v="4272.5600000000004"/>
    <s v="SUCCESS"/>
    <s v="SUCCESS"/>
    <n v="1"/>
    <s v="found"/>
    <s v="Not Duplicate"/>
    <s v="match"/>
    <s v="match"/>
    <n v="0"/>
    <d v="2026-01-16T00:00:00"/>
    <n v="2"/>
    <s v="Within SLA"/>
    <x v="1"/>
    <n v="0"/>
    <n v="0"/>
    <n v="0"/>
    <n v="0"/>
    <n v="0"/>
    <x v="3"/>
    <n v="66"/>
    <x v="44"/>
  </r>
  <r>
    <s v="TXN000725"/>
    <n v="5122.1400000000003"/>
    <n v="5122.1400000000003"/>
    <s v="SUCCESS"/>
    <s v="SUCCESS"/>
    <n v="1"/>
    <s v="found"/>
    <s v="Not Duplicate"/>
    <s v="match"/>
    <s v="match"/>
    <n v="0"/>
    <d v="2026-01-02T00:00:00"/>
    <n v="1"/>
    <s v="Within SLA"/>
    <x v="0"/>
    <n v="0"/>
    <n v="0"/>
    <n v="0"/>
    <n v="0"/>
    <n v="0"/>
    <x v="3"/>
    <n v="5.7"/>
    <x v="88"/>
  </r>
  <r>
    <s v="TXN000726"/>
    <n v="7576.84"/>
    <n v="7576.84"/>
    <s v="FAILED"/>
    <s v="FAILED"/>
    <n v="1"/>
    <s v="found"/>
    <s v="Not Duplicate"/>
    <s v="match"/>
    <s v="match"/>
    <n v="0"/>
    <d v="2026-01-26T00:00:00"/>
    <n v="3"/>
    <s v="SLA Breached"/>
    <x v="2"/>
    <n v="0"/>
    <n v="0"/>
    <n v="0"/>
    <n v="0"/>
    <n v="1"/>
    <x v="0"/>
    <n v="30.3"/>
    <x v="42"/>
  </r>
  <r>
    <s v="TXN000727"/>
    <n v="10893.31"/>
    <n v="10893.31"/>
    <s v="SUCCESS"/>
    <s v="SUCCESS"/>
    <n v="1"/>
    <s v="found"/>
    <s v="Not Duplicate"/>
    <s v="match"/>
    <s v="match"/>
    <n v="0"/>
    <d v="2026-02-07T00:00:00"/>
    <n v="1"/>
    <s v="Within SLA"/>
    <x v="0"/>
    <n v="0"/>
    <n v="0"/>
    <n v="0"/>
    <n v="0"/>
    <n v="0"/>
    <x v="0"/>
    <n v="10.8"/>
    <x v="69"/>
  </r>
  <r>
    <s v="TXN000728"/>
    <n v="4096.3"/>
    <n v="4096.3"/>
    <s v="SUCCESS"/>
    <s v="SUCCESS"/>
    <n v="1"/>
    <s v="found"/>
    <s v="Not Duplicate"/>
    <s v="match"/>
    <s v="match"/>
    <n v="0"/>
    <d v="2026-02-05T00:00:00"/>
    <n v="0"/>
    <s v="Within SLA"/>
    <x v="4"/>
    <n v="0"/>
    <n v="0"/>
    <n v="0"/>
    <n v="0"/>
    <n v="0"/>
    <x v="3"/>
    <n v="21.2"/>
    <x v="65"/>
  </r>
  <r>
    <s v="TXN000729"/>
    <n v="4330.38"/>
    <n v="4330.38"/>
    <s v="FAILED"/>
    <s v="FAILED"/>
    <n v="1"/>
    <s v="found"/>
    <s v="Not Duplicate"/>
    <s v="match"/>
    <s v="match"/>
    <n v="0"/>
    <d v="2026-03-30T00:00:00"/>
    <n v="0"/>
    <s v="Within SLA"/>
    <x v="0"/>
    <n v="0"/>
    <n v="0"/>
    <n v="0"/>
    <n v="0"/>
    <n v="0"/>
    <x v="0"/>
    <n v="76.900000000000006"/>
    <x v="15"/>
  </r>
  <r>
    <s v="TXN000730"/>
    <n v="7333.57"/>
    <n v="7333.57"/>
    <s v="SUCCESS"/>
    <s v="SUCCESS"/>
    <n v="1"/>
    <s v="found"/>
    <s v="Not Duplicate"/>
    <s v="match"/>
    <s v="match"/>
    <n v="0"/>
    <d v="2026-01-26T00:00:00"/>
    <n v="0"/>
    <s v="Within SLA"/>
    <x v="0"/>
    <n v="0"/>
    <n v="0"/>
    <n v="0"/>
    <n v="0"/>
    <n v="0"/>
    <x v="3"/>
    <n v="26.9"/>
    <x v="71"/>
  </r>
  <r>
    <s v="TXN000731"/>
    <n v="11332.03"/>
    <n v="11332.03"/>
    <s v="FAILED"/>
    <s v="FAILED"/>
    <n v="1"/>
    <s v="found"/>
    <s v="Not Duplicate"/>
    <s v="match"/>
    <s v="match"/>
    <n v="0"/>
    <d v="2026-03-29T00:00:00"/>
    <n v="1"/>
    <s v="Within SLA"/>
    <x v="3"/>
    <n v="0"/>
    <n v="0"/>
    <n v="0"/>
    <n v="0"/>
    <n v="0"/>
    <x v="3"/>
    <n v="35.700000000000003"/>
    <x v="52"/>
  </r>
  <r>
    <s v="TXN000732"/>
    <n v="4077.85"/>
    <n v="4077.85"/>
    <s v="SUCCESS"/>
    <s v="SUCCESS"/>
    <n v="1"/>
    <s v="found"/>
    <s v="Not Duplicate"/>
    <s v="match"/>
    <s v="match"/>
    <n v="0"/>
    <d v="2026-01-06T00:00:00"/>
    <n v="0"/>
    <s v="Within SLA"/>
    <x v="0"/>
    <n v="0"/>
    <n v="0"/>
    <n v="0"/>
    <n v="0"/>
    <n v="0"/>
    <x v="2"/>
    <n v="27.6"/>
    <x v="18"/>
  </r>
  <r>
    <s v="TXN000733"/>
    <n v="3867.43"/>
    <n v="3867.43"/>
    <s v="SUCCESS"/>
    <s v="SUCCESS"/>
    <n v="1"/>
    <s v="found"/>
    <s v="Not Duplicate"/>
    <s v="match"/>
    <s v="match"/>
    <n v="0"/>
    <d v="2026-03-05T00:00:00"/>
    <n v="2"/>
    <s v="Within SLA"/>
    <x v="0"/>
    <n v="0"/>
    <n v="0"/>
    <n v="0"/>
    <n v="0"/>
    <n v="0"/>
    <x v="2"/>
    <n v="18"/>
    <x v="56"/>
  </r>
  <r>
    <s v="TXN000734"/>
    <n v="6346.89"/>
    <n v="6346.89"/>
    <s v="SUCCESS"/>
    <s v="SUCCESS"/>
    <n v="1"/>
    <s v="found"/>
    <s v="Not Duplicate"/>
    <s v="match"/>
    <s v="match"/>
    <n v="0"/>
    <d v="2026-01-25T00:00:00"/>
    <n v="3"/>
    <s v="SLA Breached"/>
    <x v="2"/>
    <n v="0"/>
    <n v="0"/>
    <n v="0"/>
    <n v="0"/>
    <n v="1"/>
    <x v="0"/>
    <n v="22.7"/>
    <x v="51"/>
  </r>
  <r>
    <s v="TXN000735"/>
    <n v="910.82"/>
    <n v="819.74"/>
    <s v="SUCCESS"/>
    <s v="SUCCESS"/>
    <n v="1"/>
    <s v="found"/>
    <s v="Not Duplicate"/>
    <s v="mismatch"/>
    <s v="match"/>
    <n v="91.080000000000041"/>
    <d v="2026-01-12T00:00:00"/>
    <n v="0"/>
    <s v="Within SLA"/>
    <x v="1"/>
    <n v="0"/>
    <n v="0"/>
    <n v="1"/>
    <n v="0"/>
    <n v="0"/>
    <x v="3"/>
    <n v="36.5"/>
    <x v="77"/>
  </r>
  <r>
    <s v="TXN000736"/>
    <n v="3456.73"/>
    <n v="3456.73"/>
    <s v="SUCCESS"/>
    <s v="SUCCESS"/>
    <n v="1"/>
    <s v="found"/>
    <s v="Not Duplicate"/>
    <s v="match"/>
    <s v="match"/>
    <n v="0"/>
    <d v="2026-03-11T00:00:00"/>
    <n v="1"/>
    <s v="Within SLA"/>
    <x v="0"/>
    <n v="0"/>
    <n v="0"/>
    <n v="0"/>
    <n v="0"/>
    <n v="0"/>
    <x v="2"/>
    <n v="24"/>
    <x v="67"/>
  </r>
  <r>
    <s v="TXN000737"/>
    <n v="2156.9"/>
    <n v="2156.9"/>
    <s v="SUCCESS"/>
    <s v="SUCCESS"/>
    <n v="1"/>
    <s v="found"/>
    <s v="Not Duplicate"/>
    <s v="match"/>
    <s v="match"/>
    <n v="0"/>
    <d v="2026-02-07T00:00:00"/>
    <n v="3"/>
    <s v="SLA Breached"/>
    <x v="4"/>
    <n v="0"/>
    <n v="0"/>
    <n v="0"/>
    <n v="0"/>
    <n v="1"/>
    <x v="1"/>
    <n v="13.6"/>
    <x v="66"/>
  </r>
  <r>
    <s v="TXN000738"/>
    <n v="5893.05"/>
    <n v="5893.05"/>
    <s v="SUCCESS"/>
    <s v="SUCCESS"/>
    <n v="1"/>
    <s v="found"/>
    <s v="Not Duplicate"/>
    <s v="match"/>
    <s v="match"/>
    <n v="0"/>
    <d v="2026-01-21T00:00:00"/>
    <n v="3"/>
    <s v="SLA Breached"/>
    <x v="2"/>
    <n v="0"/>
    <n v="0"/>
    <n v="0"/>
    <n v="0"/>
    <n v="1"/>
    <x v="1"/>
    <n v="15.3"/>
    <x v="45"/>
  </r>
  <r>
    <s v="TXN000739"/>
    <n v="16584.150000000001"/>
    <n v="16584.150000000001"/>
    <s v="FAILED"/>
    <s v="FAILED"/>
    <n v="1"/>
    <s v="found"/>
    <s v="Not Duplicate"/>
    <s v="match"/>
    <s v="match"/>
    <n v="0"/>
    <d v="2026-03-10T00:00:00"/>
    <n v="1"/>
    <s v="Within SLA"/>
    <x v="0"/>
    <n v="0"/>
    <n v="0"/>
    <n v="0"/>
    <n v="0"/>
    <n v="0"/>
    <x v="0"/>
    <n v="39"/>
    <x v="87"/>
  </r>
  <r>
    <s v="TXN000740"/>
    <n v="1439.14"/>
    <n v="1439.14"/>
    <s v="SUCCESS"/>
    <s v="SUCCESS"/>
    <n v="1"/>
    <s v="found"/>
    <s v="Not Duplicate"/>
    <s v="match"/>
    <s v="match"/>
    <n v="0"/>
    <d v="2026-01-20T00:00:00"/>
    <n v="2"/>
    <s v="Within SLA"/>
    <x v="0"/>
    <n v="0"/>
    <n v="0"/>
    <n v="0"/>
    <n v="0"/>
    <n v="0"/>
    <x v="1"/>
    <n v="23.7"/>
    <x v="45"/>
  </r>
  <r>
    <s v="TXN000741"/>
    <n v="175.15"/>
    <n v="175.15"/>
    <s v="SUCCESS"/>
    <s v="SUCCESS"/>
    <n v="1"/>
    <s v="found"/>
    <s v="Not Duplicate"/>
    <s v="match"/>
    <s v="match"/>
    <n v="0"/>
    <d v="2026-02-25T00:00:00"/>
    <n v="5"/>
    <s v="SLA Breached"/>
    <x v="0"/>
    <n v="0"/>
    <n v="0"/>
    <n v="0"/>
    <n v="0"/>
    <n v="1"/>
    <x v="1"/>
    <n v="22.3"/>
    <x v="79"/>
  </r>
  <r>
    <s v="TXN000742"/>
    <n v="2132.48"/>
    <n v="2132.48"/>
    <s v="SUCCESS"/>
    <s v="SUCCESS"/>
    <n v="1"/>
    <s v="found"/>
    <s v="Not Duplicate"/>
    <s v="match"/>
    <s v="match"/>
    <n v="0"/>
    <d v="2026-01-26T00:00:00"/>
    <n v="1"/>
    <s v="Within SLA"/>
    <x v="0"/>
    <n v="0"/>
    <n v="0"/>
    <n v="0"/>
    <n v="0"/>
    <n v="0"/>
    <x v="1"/>
    <n v="29.3"/>
    <x v="12"/>
  </r>
  <r>
    <s v="TXN000743"/>
    <n v="1460.92"/>
    <n v="1460.92"/>
    <s v="SUCCESS"/>
    <s v="SUCCESS"/>
    <n v="1"/>
    <s v="found"/>
    <s v="Not Duplicate"/>
    <s v="match"/>
    <s v="match"/>
    <n v="0"/>
    <d v="2026-02-28T00:00:00"/>
    <n v="5"/>
    <s v="SLA Breached"/>
    <x v="3"/>
    <n v="0"/>
    <n v="0"/>
    <n v="0"/>
    <n v="0"/>
    <n v="1"/>
    <x v="0"/>
    <n v="7.5"/>
    <x v="39"/>
  </r>
  <r>
    <s v="TXN000744"/>
    <n v="4512.07"/>
    <n v="4512.07"/>
    <s v="SUCCESS"/>
    <s v="SUCCESS"/>
    <n v="1"/>
    <s v="found"/>
    <s v="Not Duplicate"/>
    <s v="match"/>
    <s v="match"/>
    <n v="0"/>
    <d v="2026-01-18T00:00:00"/>
    <n v="2"/>
    <s v="Within SLA"/>
    <x v="0"/>
    <n v="0"/>
    <n v="0"/>
    <n v="0"/>
    <n v="0"/>
    <n v="0"/>
    <x v="0"/>
    <n v="3.3"/>
    <x v="23"/>
  </r>
  <r>
    <s v="TXN000745"/>
    <n v="4632.54"/>
    <n v="4632.54"/>
    <s v="FAILED"/>
    <s v="FAILED"/>
    <n v="1"/>
    <s v="found"/>
    <s v="Not Duplicate"/>
    <s v="match"/>
    <s v="match"/>
    <n v="0"/>
    <d v="2026-03-18T00:00:00"/>
    <n v="2"/>
    <s v="Within SLA"/>
    <x v="2"/>
    <n v="0"/>
    <n v="0"/>
    <n v="0"/>
    <n v="0"/>
    <n v="0"/>
    <x v="0"/>
    <n v="21.1"/>
    <x v="30"/>
  </r>
  <r>
    <s v="TXN000746"/>
    <n v="4763.6099999999997"/>
    <n v="4763.6099999999997"/>
    <s v="SUCCESS"/>
    <s v="SUCCESS"/>
    <n v="1"/>
    <s v="found"/>
    <s v="Not Duplicate"/>
    <s v="match"/>
    <s v="match"/>
    <n v="0"/>
    <d v="2026-03-17T00:00:00"/>
    <n v="0"/>
    <s v="Within SLA"/>
    <x v="0"/>
    <n v="0"/>
    <n v="0"/>
    <n v="0"/>
    <n v="0"/>
    <n v="0"/>
    <x v="3"/>
    <n v="12.5"/>
    <x v="84"/>
  </r>
  <r>
    <s v="TXN000747"/>
    <n v="1471.04"/>
    <n v="1471.04"/>
    <s v="SUCCESS"/>
    <s v="SUCCESS"/>
    <n v="1"/>
    <s v="found"/>
    <s v="Not Duplicate"/>
    <s v="match"/>
    <s v="match"/>
    <n v="0"/>
    <d v="2026-03-18T00:00:00"/>
    <n v="2"/>
    <s v="Within SLA"/>
    <x v="3"/>
    <n v="0"/>
    <n v="0"/>
    <n v="0"/>
    <n v="0"/>
    <n v="0"/>
    <x v="1"/>
    <n v="8.8000000000000007"/>
    <x v="30"/>
  </r>
  <r>
    <s v="TXN000748"/>
    <n v="8384.89"/>
    <n v="9223.3799999999992"/>
    <s v="SUCCESS"/>
    <s v="SUCCESS"/>
    <n v="1"/>
    <s v="found"/>
    <s v="Not Duplicate"/>
    <s v="mismatch"/>
    <s v="match"/>
    <n v="838.48999999999978"/>
    <d v="2026-04-01T00:00:00"/>
    <n v="3"/>
    <s v="SLA Breached"/>
    <x v="0"/>
    <n v="0"/>
    <n v="0"/>
    <n v="1"/>
    <n v="0"/>
    <n v="1"/>
    <x v="0"/>
    <n v="14.7"/>
    <x v="36"/>
  </r>
  <r>
    <s v="TXN000749"/>
    <n v="8121.68"/>
    <n v="8121.68"/>
    <s v="SUCCESS"/>
    <s v="SUCCESS"/>
    <n v="1"/>
    <s v="found"/>
    <s v="Not Duplicate"/>
    <s v="match"/>
    <s v="match"/>
    <n v="0"/>
    <d v="2026-03-01T00:00:00"/>
    <n v="2"/>
    <s v="Within SLA"/>
    <x v="1"/>
    <n v="0"/>
    <n v="0"/>
    <n v="0"/>
    <n v="0"/>
    <n v="0"/>
    <x v="1"/>
    <n v="22.1"/>
    <x v="2"/>
  </r>
  <r>
    <s v="TXN000750"/>
    <n v="4565.45"/>
    <n v="4565.45"/>
    <s v="SUCCESS"/>
    <s v="SUCCESS"/>
    <n v="1"/>
    <s v="found"/>
    <s v="Not Duplicate"/>
    <s v="match"/>
    <s v="match"/>
    <n v="0"/>
    <d v="2026-03-16T00:00:00"/>
    <n v="1"/>
    <s v="Within SLA"/>
    <x v="2"/>
    <n v="0"/>
    <n v="0"/>
    <n v="0"/>
    <n v="0"/>
    <n v="0"/>
    <x v="0"/>
    <n v="36.9"/>
    <x v="54"/>
  </r>
  <r>
    <s v="TXN000751"/>
    <n v="21760.5"/>
    <n v="21760.5"/>
    <s v="SUCCESS"/>
    <s v="SUCCESS"/>
    <n v="1"/>
    <s v="found"/>
    <s v="Not Duplicate"/>
    <s v="match"/>
    <s v="match"/>
    <n v="0"/>
    <d v="2026-02-27T00:00:00"/>
    <n v="1"/>
    <s v="Within SLA"/>
    <x v="1"/>
    <n v="0"/>
    <n v="0"/>
    <n v="0"/>
    <n v="0"/>
    <n v="0"/>
    <x v="3"/>
    <n v="22"/>
    <x v="4"/>
  </r>
  <r>
    <s v="TXN000752"/>
    <n v="1287.6300000000001"/>
    <n v="1287.6300000000001"/>
    <s v="SUCCESS"/>
    <s v="SUCCESS"/>
    <n v="1"/>
    <s v="found"/>
    <s v="Not Duplicate"/>
    <s v="match"/>
    <s v="match"/>
    <n v="0"/>
    <d v="2026-01-12T00:00:00"/>
    <n v="1"/>
    <s v="Within SLA"/>
    <x v="3"/>
    <n v="0"/>
    <n v="0"/>
    <n v="0"/>
    <n v="0"/>
    <n v="0"/>
    <x v="0"/>
    <n v="23.6"/>
    <x v="22"/>
  </r>
  <r>
    <s v="TXN000753"/>
    <n v="1481.79"/>
    <n v="1481.79"/>
    <s v="SUCCESS"/>
    <s v="SUCCESS"/>
    <n v="1"/>
    <s v="found"/>
    <s v="Not Duplicate"/>
    <s v="match"/>
    <s v="match"/>
    <n v="0"/>
    <d v="2026-02-09T00:00:00"/>
    <n v="0"/>
    <s v="Within SLA"/>
    <x v="0"/>
    <n v="0"/>
    <n v="0"/>
    <n v="0"/>
    <n v="0"/>
    <n v="0"/>
    <x v="0"/>
    <n v="12.9"/>
    <x v="43"/>
  </r>
  <r>
    <s v="TXN000754"/>
    <n v="9492.2800000000007"/>
    <n v="9492.2800000000007"/>
    <s v="REVERSED"/>
    <s v="REVERSED"/>
    <n v="1"/>
    <s v="found"/>
    <s v="Not Duplicate"/>
    <s v="match"/>
    <s v="match"/>
    <n v="0"/>
    <d v="2026-01-23T00:00:00"/>
    <n v="3"/>
    <s v="SLA Breached"/>
    <x v="0"/>
    <n v="0"/>
    <n v="0"/>
    <n v="0"/>
    <n v="0"/>
    <n v="1"/>
    <x v="1"/>
    <n v="41.7"/>
    <x v="75"/>
  </r>
  <r>
    <s v="TXN000755"/>
    <n v="40855.040000000001"/>
    <n v="40855.040000000001"/>
    <s v="SUCCESS"/>
    <s v="SUCCESS"/>
    <n v="1"/>
    <s v="found"/>
    <s v="Not Duplicate"/>
    <s v="match"/>
    <s v="match"/>
    <n v="0"/>
    <d v="2026-02-24T00:00:00"/>
    <n v="2"/>
    <s v="Within SLA"/>
    <x v="1"/>
    <n v="0"/>
    <n v="0"/>
    <n v="0"/>
    <n v="0"/>
    <n v="0"/>
    <x v="1"/>
    <n v="26.4"/>
    <x v="13"/>
  </r>
  <r>
    <s v="TXN000756"/>
    <n v="31963.86"/>
    <n v="31963.86"/>
    <s v="SUCCESS"/>
    <s v="SUCCESS"/>
    <n v="1"/>
    <s v="found"/>
    <s v="Not Duplicate"/>
    <s v="match"/>
    <s v="match"/>
    <n v="0"/>
    <d v="2026-01-24T00:00:00"/>
    <n v="1"/>
    <s v="Within SLA"/>
    <x v="1"/>
    <n v="0"/>
    <n v="0"/>
    <n v="0"/>
    <n v="0"/>
    <n v="0"/>
    <x v="2"/>
    <n v="8.6"/>
    <x v="42"/>
  </r>
  <r>
    <s v="TXN000757"/>
    <n v="1868.8"/>
    <n v="1868.8"/>
    <s v="SUCCESS"/>
    <s v="SUCCESS"/>
    <n v="1"/>
    <s v="found"/>
    <s v="Not Duplicate"/>
    <s v="match"/>
    <s v="match"/>
    <n v="0"/>
    <d v="2026-02-24T00:00:00"/>
    <n v="1"/>
    <s v="Within SLA"/>
    <x v="0"/>
    <n v="0"/>
    <n v="0"/>
    <n v="0"/>
    <n v="0"/>
    <n v="0"/>
    <x v="0"/>
    <n v="39.700000000000003"/>
    <x v="39"/>
  </r>
  <r>
    <s v="TXN000758"/>
    <n v="8811.1200000000008"/>
    <n v="8811.1200000000008"/>
    <s v="SUCCESS"/>
    <s v="SUCCESS"/>
    <n v="1"/>
    <s v="found"/>
    <s v="Not Duplicate"/>
    <s v="match"/>
    <s v="match"/>
    <n v="0"/>
    <d v="2026-02-03T00:00:00"/>
    <n v="0"/>
    <s v="Within SLA"/>
    <x v="0"/>
    <n v="0"/>
    <n v="0"/>
    <n v="0"/>
    <n v="0"/>
    <n v="0"/>
    <x v="3"/>
    <n v="63.9"/>
    <x v="83"/>
  </r>
  <r>
    <s v="TXN000759"/>
    <n v="1420.88"/>
    <n v="1420.88"/>
    <s v="SUCCESS"/>
    <s v="SUCCESS"/>
    <n v="1"/>
    <s v="found"/>
    <s v="Not Duplicate"/>
    <s v="match"/>
    <s v="match"/>
    <n v="0"/>
    <d v="2026-03-14T00:00:00"/>
    <n v="2"/>
    <s v="Within SLA"/>
    <x v="0"/>
    <n v="0"/>
    <n v="0"/>
    <n v="0"/>
    <n v="0"/>
    <n v="0"/>
    <x v="2"/>
    <n v="62.8"/>
    <x v="47"/>
  </r>
  <r>
    <s v="TXN000760"/>
    <n v="7236.61"/>
    <n v="7236.61"/>
    <s v="SUCCESS"/>
    <s v="SUCCESS"/>
    <n v="1"/>
    <s v="found"/>
    <s v="Not Duplicate"/>
    <s v="match"/>
    <s v="match"/>
    <n v="0"/>
    <d v="2026-01-23T00:00:00"/>
    <n v="0"/>
    <s v="Within SLA"/>
    <x v="1"/>
    <n v="0"/>
    <n v="0"/>
    <n v="0"/>
    <n v="0"/>
    <n v="0"/>
    <x v="2"/>
    <n v="40.5"/>
    <x v="42"/>
  </r>
  <r>
    <s v="TXN000761"/>
    <n v="37422.959999999999"/>
    <n v="37422.959999999999"/>
    <s v="SUCCESS"/>
    <s v="SUCCESS"/>
    <n v="1"/>
    <s v="found"/>
    <s v="Not Duplicate"/>
    <s v="match"/>
    <s v="match"/>
    <n v="0"/>
    <d v="2026-03-03T00:00:00"/>
    <n v="1"/>
    <s v="Within SLA"/>
    <x v="0"/>
    <n v="0"/>
    <n v="0"/>
    <n v="0"/>
    <n v="0"/>
    <n v="0"/>
    <x v="1"/>
    <n v="22.8"/>
    <x v="6"/>
  </r>
  <r>
    <s v="TXN000762"/>
    <n v="8102.85"/>
    <n v="8102.85"/>
    <s v="FAILED"/>
    <s v="FAILED"/>
    <n v="1"/>
    <s v="found"/>
    <s v="Not Duplicate"/>
    <s v="match"/>
    <s v="match"/>
    <n v="0"/>
    <d v="2026-02-14T00:00:00"/>
    <n v="3"/>
    <s v="SLA Breached"/>
    <x v="1"/>
    <n v="0"/>
    <n v="0"/>
    <n v="0"/>
    <n v="0"/>
    <n v="1"/>
    <x v="3"/>
    <n v="10.8"/>
    <x v="41"/>
  </r>
  <r>
    <s v="TXN000763"/>
    <n v="18355.09"/>
    <n v="18355.09"/>
    <s v="SUCCESS"/>
    <s v="SUCCESS"/>
    <n v="1"/>
    <s v="found"/>
    <s v="Not Duplicate"/>
    <s v="match"/>
    <s v="match"/>
    <n v="0"/>
    <d v="2026-02-25T00:00:00"/>
    <n v="3"/>
    <s v="SLA Breached"/>
    <x v="2"/>
    <n v="0"/>
    <n v="0"/>
    <n v="0"/>
    <n v="0"/>
    <n v="1"/>
    <x v="1"/>
    <n v="30.7"/>
    <x v="13"/>
  </r>
  <r>
    <s v="TXN000764"/>
    <n v="11414.5"/>
    <n v="11414.5"/>
    <s v="SUCCESS"/>
    <s v="SUCCESS"/>
    <n v="1"/>
    <s v="found"/>
    <s v="Not Duplicate"/>
    <s v="match"/>
    <s v="match"/>
    <n v="0"/>
    <d v="2026-03-19T00:00:00"/>
    <n v="1"/>
    <s v="Within SLA"/>
    <x v="0"/>
    <n v="0"/>
    <n v="0"/>
    <n v="0"/>
    <n v="0"/>
    <n v="0"/>
    <x v="0"/>
    <n v="36.9"/>
    <x v="31"/>
  </r>
  <r>
    <s v="TXN000765"/>
    <n v="12615.21"/>
    <n v="12615.21"/>
    <s v="SUCCESS"/>
    <s v="SUCCESS"/>
    <n v="1"/>
    <s v="found"/>
    <s v="Not Duplicate"/>
    <s v="match"/>
    <s v="match"/>
    <n v="0"/>
    <d v="2026-01-20T00:00:00"/>
    <n v="0"/>
    <s v="Within SLA"/>
    <x v="3"/>
    <n v="0"/>
    <n v="0"/>
    <n v="0"/>
    <n v="0"/>
    <n v="0"/>
    <x v="3"/>
    <n v="16.8"/>
    <x v="75"/>
  </r>
  <r>
    <s v="TXN000766"/>
    <n v="21601.24"/>
    <n v="21601.24"/>
    <s v="SUCCESS"/>
    <s v="SUCCESS"/>
    <n v="1"/>
    <s v="found"/>
    <s v="Not Duplicate"/>
    <s v="match"/>
    <s v="match"/>
    <n v="0"/>
    <d v="2026-01-11T00:00:00"/>
    <n v="3"/>
    <s v="SLA Breached"/>
    <x v="0"/>
    <n v="0"/>
    <n v="0"/>
    <n v="0"/>
    <n v="0"/>
    <n v="1"/>
    <x v="2"/>
    <n v="38"/>
    <x v="8"/>
  </r>
  <r>
    <s v="TXN000767"/>
    <n v="4109.1000000000004"/>
    <n v="4109.1000000000004"/>
    <s v="FAILED"/>
    <s v="FAILED"/>
    <n v="1"/>
    <s v="found"/>
    <s v="Not Duplicate"/>
    <s v="match"/>
    <s v="match"/>
    <n v="0"/>
    <d v="2026-03-14T00:00:00"/>
    <n v="3"/>
    <s v="SLA Breached"/>
    <x v="2"/>
    <n v="0"/>
    <n v="0"/>
    <n v="0"/>
    <n v="0"/>
    <n v="1"/>
    <x v="0"/>
    <n v="42.2"/>
    <x v="70"/>
  </r>
  <r>
    <s v="TXN000768"/>
    <n v="1280.3399999999999"/>
    <e v="#N/A"/>
    <s v="FAILED"/>
    <e v="#N/A"/>
    <n v="0"/>
    <s v="missing"/>
    <s v="Not Duplicate"/>
    <s v="not processed"/>
    <s v="not processed"/>
    <s v="missing"/>
    <s v="not processed"/>
    <s v="not processed"/>
    <s v="Not Processed"/>
    <x v="2"/>
    <n v="1"/>
    <n v="0"/>
    <n v="0"/>
    <n v="0"/>
    <n v="0"/>
    <x v="3"/>
    <s v=""/>
    <x v="28"/>
  </r>
  <r>
    <s v="TXN000769"/>
    <n v="9912.34"/>
    <n v="8921.11"/>
    <s v="SUCCESS"/>
    <s v="SUCCESS"/>
    <n v="1"/>
    <s v="found"/>
    <s v="Not Duplicate"/>
    <s v="mismatch"/>
    <s v="match"/>
    <n v="991.22999999999956"/>
    <d v="2026-02-05T00:00:00"/>
    <n v="2"/>
    <s v="Within SLA"/>
    <x v="3"/>
    <n v="0"/>
    <n v="0"/>
    <n v="1"/>
    <n v="0"/>
    <n v="0"/>
    <x v="3"/>
    <n v="35.4"/>
    <x v="83"/>
  </r>
  <r>
    <s v="TXN000770"/>
    <n v="1546.48"/>
    <e v="#N/A"/>
    <s v="SUCCESS"/>
    <e v="#N/A"/>
    <n v="0"/>
    <s v="missing"/>
    <s v="Not Duplicate"/>
    <s v="not processed"/>
    <s v="not processed"/>
    <s v="missing"/>
    <s v="not processed"/>
    <s v="not processed"/>
    <s v="Not Processed"/>
    <x v="2"/>
    <n v="1"/>
    <n v="0"/>
    <n v="0"/>
    <n v="0"/>
    <n v="0"/>
    <x v="2"/>
    <s v=""/>
    <x v="48"/>
  </r>
  <r>
    <s v="TXN000771"/>
    <n v="2074.35"/>
    <n v="2074.35"/>
    <s v="FAILED"/>
    <s v="FAILED"/>
    <n v="1"/>
    <s v="found"/>
    <s v="Not Duplicate"/>
    <s v="match"/>
    <s v="match"/>
    <n v="0"/>
    <d v="2026-03-24T00:00:00"/>
    <n v="1"/>
    <s v="Within SLA"/>
    <x v="3"/>
    <n v="0"/>
    <n v="0"/>
    <n v="0"/>
    <n v="0"/>
    <n v="0"/>
    <x v="0"/>
    <n v="48"/>
    <x v="50"/>
  </r>
  <r>
    <s v="TXN000772"/>
    <n v="1386.63"/>
    <n v="1386.63"/>
    <s v="SUCCESS"/>
    <s v="SUCCESS"/>
    <n v="1"/>
    <s v="found"/>
    <s v="Not Duplicate"/>
    <s v="match"/>
    <s v="match"/>
    <n v="0"/>
    <d v="2026-02-27T00:00:00"/>
    <n v="3"/>
    <s v="SLA Breached"/>
    <x v="3"/>
    <n v="0"/>
    <n v="0"/>
    <n v="0"/>
    <n v="0"/>
    <n v="1"/>
    <x v="0"/>
    <n v="9.1"/>
    <x v="40"/>
  </r>
  <r>
    <s v="TXN000773"/>
    <n v="991.21"/>
    <n v="991.21"/>
    <s v="SUCCESS"/>
    <s v="SUCCESS"/>
    <n v="1"/>
    <s v="found"/>
    <s v="Not Duplicate"/>
    <s v="match"/>
    <s v="match"/>
    <n v="0"/>
    <d v="2026-03-30T00:00:00"/>
    <n v="0"/>
    <s v="Within SLA"/>
    <x v="1"/>
    <n v="0"/>
    <n v="0"/>
    <n v="0"/>
    <n v="0"/>
    <n v="0"/>
    <x v="3"/>
    <n v="26"/>
    <x v="15"/>
  </r>
  <r>
    <s v="TXN000774"/>
    <n v="6585.62"/>
    <n v="6585.62"/>
    <s v="SUCCESS"/>
    <s v="SUCCESS"/>
    <n v="1"/>
    <s v="found"/>
    <s v="Not Duplicate"/>
    <s v="match"/>
    <s v="match"/>
    <n v="0"/>
    <d v="2026-02-24T00:00:00"/>
    <n v="2"/>
    <s v="Within SLA"/>
    <x v="4"/>
    <n v="0"/>
    <n v="0"/>
    <n v="0"/>
    <n v="0"/>
    <n v="0"/>
    <x v="0"/>
    <n v="63.8"/>
    <x v="13"/>
  </r>
  <r>
    <s v="TXN000775"/>
    <n v="2024.79"/>
    <n v="2024.79"/>
    <s v="SUCCESS"/>
    <s v="SUCCESS"/>
    <n v="1"/>
    <s v="found"/>
    <s v="Not Duplicate"/>
    <s v="match"/>
    <s v="match"/>
    <n v="0"/>
    <d v="2026-02-05T00:00:00"/>
    <n v="2"/>
    <s v="Within SLA"/>
    <x v="0"/>
    <n v="0"/>
    <n v="0"/>
    <n v="0"/>
    <n v="0"/>
    <n v="0"/>
    <x v="3"/>
    <n v="12.3"/>
    <x v="83"/>
  </r>
  <r>
    <s v="TXN000776"/>
    <n v="4431.99"/>
    <n v="4431.99"/>
    <s v="REVERSED"/>
    <s v="REVERSED"/>
    <n v="1"/>
    <s v="found"/>
    <s v="Not Duplicate"/>
    <s v="match"/>
    <s v="match"/>
    <n v="0"/>
    <d v="2026-03-07T00:00:00"/>
    <n v="3"/>
    <s v="SLA Breached"/>
    <x v="0"/>
    <n v="0"/>
    <n v="0"/>
    <n v="0"/>
    <n v="0"/>
    <n v="1"/>
    <x v="1"/>
    <n v="19"/>
    <x v="85"/>
  </r>
  <r>
    <s v="TXN000777"/>
    <n v="1361.21"/>
    <n v="1361.21"/>
    <s v="SUCCESS"/>
    <s v="SUCCESS"/>
    <n v="1"/>
    <s v="found"/>
    <s v="Not Duplicate"/>
    <s v="match"/>
    <s v="match"/>
    <n v="0"/>
    <d v="2026-04-03T00:00:00"/>
    <n v="3"/>
    <s v="SLA Breached"/>
    <x v="2"/>
    <n v="0"/>
    <n v="0"/>
    <n v="0"/>
    <n v="0"/>
    <n v="1"/>
    <x v="2"/>
    <n v="79.7"/>
    <x v="80"/>
  </r>
  <r>
    <s v="TXN000778"/>
    <n v="609.70000000000005"/>
    <n v="609.70000000000005"/>
    <s v="FAILED"/>
    <s v="SUCCESS"/>
    <n v="1"/>
    <s v="found"/>
    <s v="Not Duplicate"/>
    <s v="match"/>
    <s v="mismatch"/>
    <n v="0"/>
    <d v="2026-03-08T00:00:00"/>
    <n v="2"/>
    <s v="Within SLA"/>
    <x v="0"/>
    <n v="0"/>
    <n v="0"/>
    <n v="0"/>
    <n v="1"/>
    <n v="0"/>
    <x v="1"/>
    <n v="32.1"/>
    <x v="57"/>
  </r>
  <r>
    <s v="TXN000779"/>
    <n v="6758.34"/>
    <n v="6758.34"/>
    <s v="SUCCESS"/>
    <s v="SUCCESS"/>
    <n v="1"/>
    <s v="found"/>
    <s v="Not Duplicate"/>
    <s v="match"/>
    <s v="match"/>
    <n v="0"/>
    <d v="2026-03-19T00:00:00"/>
    <n v="0"/>
    <s v="Within SLA"/>
    <x v="2"/>
    <n v="0"/>
    <n v="0"/>
    <n v="0"/>
    <n v="0"/>
    <n v="0"/>
    <x v="1"/>
    <n v="48.4"/>
    <x v="59"/>
  </r>
  <r>
    <s v="TXN000780"/>
    <n v="21951.16"/>
    <n v="21951.16"/>
    <s v="SUCCESS"/>
    <s v="SUCCESS"/>
    <n v="1"/>
    <s v="found"/>
    <s v="Not Duplicate"/>
    <s v="match"/>
    <s v="match"/>
    <n v="0"/>
    <d v="2026-02-26T00:00:00"/>
    <n v="1"/>
    <s v="Within SLA"/>
    <x v="0"/>
    <n v="0"/>
    <n v="0"/>
    <n v="0"/>
    <n v="0"/>
    <n v="0"/>
    <x v="3"/>
    <n v="42.3"/>
    <x v="73"/>
  </r>
  <r>
    <s v="TXN000781"/>
    <n v="12687.01"/>
    <n v="12687.01"/>
    <s v="FAILED"/>
    <s v="FAILED"/>
    <n v="1"/>
    <s v="found"/>
    <s v="Not Duplicate"/>
    <s v="match"/>
    <s v="match"/>
    <n v="0"/>
    <d v="2026-01-24T00:00:00"/>
    <n v="2"/>
    <s v="Within SLA"/>
    <x v="3"/>
    <n v="0"/>
    <n v="0"/>
    <n v="0"/>
    <n v="0"/>
    <n v="0"/>
    <x v="0"/>
    <n v="38.799999999999997"/>
    <x v="51"/>
  </r>
  <r>
    <s v="TXN000782"/>
    <n v="10043.35"/>
    <n v="10043.35"/>
    <s v="SUCCESS"/>
    <s v="FAILED"/>
    <n v="1"/>
    <s v="found"/>
    <s v="Not Duplicate"/>
    <s v="match"/>
    <s v="mismatch"/>
    <n v="0"/>
    <d v="2026-03-01T00:00:00"/>
    <n v="0"/>
    <s v="Within SLA"/>
    <x v="0"/>
    <n v="0"/>
    <n v="0"/>
    <n v="0"/>
    <n v="1"/>
    <n v="0"/>
    <x v="0"/>
    <n v="18.5"/>
    <x v="32"/>
  </r>
  <r>
    <s v="TXN000783"/>
    <n v="68970.7"/>
    <n v="68970.7"/>
    <s v="SUCCESS"/>
    <s v="SUCCESS"/>
    <n v="1"/>
    <s v="found"/>
    <s v="Not Duplicate"/>
    <s v="match"/>
    <s v="match"/>
    <n v="0"/>
    <d v="2026-02-20T00:00:00"/>
    <n v="3"/>
    <s v="SLA Breached"/>
    <x v="3"/>
    <n v="0"/>
    <n v="0"/>
    <n v="0"/>
    <n v="0"/>
    <n v="1"/>
    <x v="0"/>
    <n v="48.1"/>
    <x v="58"/>
  </r>
  <r>
    <s v="TXN000784"/>
    <n v="18573.55"/>
    <n v="18573.55"/>
    <s v="SUCCESS"/>
    <s v="SUCCESS"/>
    <n v="1"/>
    <s v="found"/>
    <s v="Not Duplicate"/>
    <s v="match"/>
    <s v="match"/>
    <n v="0"/>
    <d v="2026-02-13T00:00:00"/>
    <n v="2"/>
    <s v="Within SLA"/>
    <x v="4"/>
    <n v="0"/>
    <n v="0"/>
    <n v="0"/>
    <n v="0"/>
    <n v="0"/>
    <x v="1"/>
    <n v="33.799999999999997"/>
    <x v="41"/>
  </r>
  <r>
    <s v="TXN000785"/>
    <n v="1766.45"/>
    <n v="1766.45"/>
    <s v="SUCCESS"/>
    <s v="SUCCESS"/>
    <n v="1"/>
    <s v="found"/>
    <s v="Not Duplicate"/>
    <s v="match"/>
    <s v="match"/>
    <n v="0"/>
    <d v="2026-03-01T00:00:00"/>
    <n v="3"/>
    <s v="SLA Breached"/>
    <x v="2"/>
    <n v="0"/>
    <n v="0"/>
    <n v="0"/>
    <n v="0"/>
    <n v="1"/>
    <x v="1"/>
    <n v="11.7"/>
    <x v="4"/>
  </r>
  <r>
    <s v="TXN000786"/>
    <n v="3069.73"/>
    <n v="3069.73"/>
    <s v="SUCCESS"/>
    <s v="SUCCESS"/>
    <n v="1"/>
    <s v="found"/>
    <s v="Not Duplicate"/>
    <s v="match"/>
    <s v="match"/>
    <n v="0"/>
    <d v="2026-01-09T00:00:00"/>
    <n v="3"/>
    <s v="SLA Breached"/>
    <x v="2"/>
    <n v="0"/>
    <n v="0"/>
    <n v="0"/>
    <n v="0"/>
    <n v="1"/>
    <x v="0"/>
    <n v="53.2"/>
    <x v="18"/>
  </r>
  <r>
    <s v="TXN000787"/>
    <n v="2532.7199999999998"/>
    <n v="2532.7199999999998"/>
    <s v="SUCCESS"/>
    <s v="SUCCESS"/>
    <n v="1"/>
    <s v="found"/>
    <s v="Not Duplicate"/>
    <s v="match"/>
    <s v="match"/>
    <n v="0"/>
    <d v="2026-03-20T00:00:00"/>
    <n v="3"/>
    <s v="SLA Breached"/>
    <x v="2"/>
    <n v="0"/>
    <n v="0"/>
    <n v="0"/>
    <n v="0"/>
    <n v="1"/>
    <x v="2"/>
    <n v="61.6"/>
    <x v="84"/>
  </r>
  <r>
    <s v="TXN000788"/>
    <n v="2371.54"/>
    <n v="2371.54"/>
    <s v="SUCCESS"/>
    <s v="SUCCESS"/>
    <n v="1"/>
    <s v="found"/>
    <s v="Not Duplicate"/>
    <s v="match"/>
    <s v="match"/>
    <n v="0"/>
    <d v="2026-02-17T00:00:00"/>
    <n v="3"/>
    <s v="SLA Breached"/>
    <x v="0"/>
    <n v="0"/>
    <n v="0"/>
    <n v="0"/>
    <n v="0"/>
    <n v="1"/>
    <x v="3"/>
    <n v="43.7"/>
    <x v="48"/>
  </r>
  <r>
    <s v="TXN000789"/>
    <n v="1964.05"/>
    <e v="#N/A"/>
    <s v="SUCCESS"/>
    <e v="#N/A"/>
    <n v="0"/>
    <s v="missing"/>
    <s v="Not Duplicate"/>
    <s v="not processed"/>
    <s v="not processed"/>
    <s v="missing"/>
    <s v="not processed"/>
    <s v="not processed"/>
    <s v="Not Processed"/>
    <x v="0"/>
    <n v="1"/>
    <n v="0"/>
    <n v="0"/>
    <n v="0"/>
    <n v="0"/>
    <x v="1"/>
    <s v=""/>
    <x v="30"/>
  </r>
  <r>
    <s v="TXN000790"/>
    <n v="525.88"/>
    <n v="525.88"/>
    <s v="FAILED"/>
    <s v="FAILED"/>
    <n v="1"/>
    <s v="found"/>
    <s v="Not Duplicate"/>
    <s v="match"/>
    <s v="match"/>
    <n v="0"/>
    <d v="2026-02-18T00:00:00"/>
    <n v="3"/>
    <s v="SLA Breached"/>
    <x v="3"/>
    <n v="0"/>
    <n v="0"/>
    <n v="0"/>
    <n v="0"/>
    <n v="1"/>
    <x v="1"/>
    <n v="20"/>
    <x v="37"/>
  </r>
  <r>
    <s v="TXN000791"/>
    <n v="1660.45"/>
    <n v="1660.45"/>
    <s v="SUCCESS"/>
    <s v="SUCCESS"/>
    <n v="1"/>
    <s v="found"/>
    <s v="Not Duplicate"/>
    <s v="match"/>
    <s v="match"/>
    <n v="0"/>
    <d v="2026-03-20T00:00:00"/>
    <n v="0"/>
    <s v="Within SLA"/>
    <x v="0"/>
    <n v="0"/>
    <n v="0"/>
    <n v="0"/>
    <n v="0"/>
    <n v="0"/>
    <x v="0"/>
    <n v="65.7"/>
    <x v="17"/>
  </r>
  <r>
    <s v="TXN000792"/>
    <n v="2656.69"/>
    <n v="2656.69"/>
    <s v="SUCCESS"/>
    <s v="SUCCESS"/>
    <n v="1"/>
    <s v="found"/>
    <s v="Not Duplicate"/>
    <s v="match"/>
    <s v="match"/>
    <n v="0"/>
    <d v="2026-03-27T00:00:00"/>
    <n v="0"/>
    <s v="Within SLA"/>
    <x v="0"/>
    <n v="0"/>
    <n v="0"/>
    <n v="0"/>
    <n v="0"/>
    <n v="0"/>
    <x v="0"/>
    <n v="13.3"/>
    <x v="60"/>
  </r>
  <r>
    <s v="TXN000793"/>
    <n v="576.63"/>
    <n v="576.63"/>
    <s v="SUCCESS"/>
    <s v="SUCCESS"/>
    <n v="1"/>
    <s v="found"/>
    <s v="Not Duplicate"/>
    <s v="match"/>
    <s v="match"/>
    <n v="0"/>
    <d v="2026-02-13T00:00:00"/>
    <n v="2"/>
    <s v="Within SLA"/>
    <x v="4"/>
    <n v="0"/>
    <n v="0"/>
    <n v="0"/>
    <n v="0"/>
    <n v="0"/>
    <x v="0"/>
    <n v="41.6"/>
    <x v="41"/>
  </r>
  <r>
    <s v="TXN000794"/>
    <n v="4419.5200000000004"/>
    <n v="4419.5200000000004"/>
    <s v="SUCCESS"/>
    <s v="SUCCESS"/>
    <n v="1"/>
    <s v="found"/>
    <s v="Not Duplicate"/>
    <s v="match"/>
    <s v="match"/>
    <n v="0"/>
    <d v="2026-02-12T00:00:00"/>
    <n v="0"/>
    <s v="Within SLA"/>
    <x v="2"/>
    <n v="0"/>
    <n v="0"/>
    <n v="0"/>
    <n v="0"/>
    <n v="0"/>
    <x v="1"/>
    <n v="51.2"/>
    <x v="89"/>
  </r>
  <r>
    <s v="TXN000795"/>
    <n v="15723.08"/>
    <n v="15723.08"/>
    <s v="SUCCESS"/>
    <s v="SUCCESS"/>
    <n v="1"/>
    <s v="found"/>
    <s v="Not Duplicate"/>
    <s v="match"/>
    <s v="match"/>
    <n v="0"/>
    <d v="2026-01-13T00:00:00"/>
    <n v="3"/>
    <s v="SLA Breached"/>
    <x v="0"/>
    <n v="0"/>
    <n v="0"/>
    <n v="0"/>
    <n v="0"/>
    <n v="1"/>
    <x v="0"/>
    <n v="40.6"/>
    <x v="76"/>
  </r>
  <r>
    <s v="TXN000796"/>
    <n v="414.16"/>
    <n v="414.16"/>
    <s v="SUCCESS"/>
    <s v="SUCCESS"/>
    <n v="1"/>
    <s v="found"/>
    <s v="Not Duplicate"/>
    <s v="match"/>
    <s v="match"/>
    <n v="0"/>
    <d v="2026-01-08T00:00:00"/>
    <n v="2"/>
    <s v="Within SLA"/>
    <x v="2"/>
    <n v="0"/>
    <n v="0"/>
    <n v="0"/>
    <n v="0"/>
    <n v="0"/>
    <x v="3"/>
    <n v="53.9"/>
    <x v="18"/>
  </r>
  <r>
    <s v="TXN000797"/>
    <n v="815.13"/>
    <n v="815.13"/>
    <s v="SUCCESS"/>
    <s v="SUCCESS"/>
    <n v="1"/>
    <s v="found"/>
    <s v="Not Duplicate"/>
    <s v="match"/>
    <s v="match"/>
    <n v="0"/>
    <d v="2026-03-30T00:00:00"/>
    <n v="3"/>
    <s v="SLA Breached"/>
    <x v="0"/>
    <n v="0"/>
    <n v="0"/>
    <n v="0"/>
    <n v="0"/>
    <n v="1"/>
    <x v="0"/>
    <n v="61.8"/>
    <x v="60"/>
  </r>
  <r>
    <s v="TXN000798"/>
    <n v="17143.810000000001"/>
    <n v="17143.810000000001"/>
    <s v="SUCCESS"/>
    <s v="SUCCESS"/>
    <n v="1"/>
    <s v="found"/>
    <s v="Not Duplicate"/>
    <s v="match"/>
    <s v="match"/>
    <n v="0"/>
    <d v="2026-03-01T00:00:00"/>
    <n v="3"/>
    <s v="SLA Breached"/>
    <x v="2"/>
    <n v="0"/>
    <n v="0"/>
    <n v="0"/>
    <n v="0"/>
    <n v="1"/>
    <x v="0"/>
    <n v="44.7"/>
    <x v="4"/>
  </r>
  <r>
    <s v="TXN000799"/>
    <n v="1208.1300000000001"/>
    <n v="1208.1300000000001"/>
    <s v="SUCCESS"/>
    <s v="SUCCESS"/>
    <n v="1"/>
    <s v="found"/>
    <s v="Not Duplicate"/>
    <s v="match"/>
    <s v="match"/>
    <n v="0"/>
    <d v="2026-03-08T00:00:00"/>
    <n v="1"/>
    <s v="Within SLA"/>
    <x v="2"/>
    <n v="0"/>
    <n v="0"/>
    <n v="0"/>
    <n v="0"/>
    <n v="0"/>
    <x v="2"/>
    <n v="11.3"/>
    <x v="33"/>
  </r>
  <r>
    <s v="TXN000800"/>
    <n v="34327.769999999997"/>
    <n v="34327.769999999997"/>
    <s v="FAILED"/>
    <s v="FAILED"/>
    <n v="1"/>
    <s v="found"/>
    <s v="Not Duplicate"/>
    <s v="match"/>
    <s v="match"/>
    <n v="0"/>
    <d v="2026-03-02T00:00:00"/>
    <n v="1"/>
    <s v="Within SLA"/>
    <x v="0"/>
    <n v="0"/>
    <n v="0"/>
    <n v="0"/>
    <n v="0"/>
    <n v="0"/>
    <x v="3"/>
    <n v="9"/>
    <x v="32"/>
  </r>
  <r>
    <s v="TXN000801"/>
    <n v="51132.61"/>
    <n v="51132.61"/>
    <s v="FAILED"/>
    <s v="FAILED"/>
    <n v="1"/>
    <s v="found"/>
    <s v="Not Duplicate"/>
    <s v="match"/>
    <s v="match"/>
    <n v="0"/>
    <d v="2026-02-05T00:00:00"/>
    <n v="0"/>
    <s v="Within SLA"/>
    <x v="3"/>
    <n v="0"/>
    <n v="0"/>
    <n v="0"/>
    <n v="0"/>
    <n v="0"/>
    <x v="3"/>
    <n v="53.8"/>
    <x v="65"/>
  </r>
  <r>
    <s v="TXN000802"/>
    <n v="446.7"/>
    <n v="446.7"/>
    <s v="SUCCESS"/>
    <s v="SUCCESS"/>
    <n v="1"/>
    <s v="found"/>
    <s v="Not Duplicate"/>
    <s v="match"/>
    <s v="match"/>
    <n v="0"/>
    <d v="2026-04-03T00:00:00"/>
    <n v="5"/>
    <s v="SLA Breached"/>
    <x v="1"/>
    <n v="0"/>
    <n v="0"/>
    <n v="0"/>
    <n v="0"/>
    <n v="1"/>
    <x v="3"/>
    <n v="65"/>
    <x v="36"/>
  </r>
  <r>
    <s v="TXN000803"/>
    <n v="54763.08"/>
    <n v="54763.08"/>
    <s v="SUCCESS"/>
    <s v="SUCCESS"/>
    <n v="1"/>
    <s v="found"/>
    <s v="Not Duplicate"/>
    <s v="match"/>
    <s v="match"/>
    <n v="0"/>
    <d v="2026-01-26T00:00:00"/>
    <n v="0"/>
    <s v="Within SLA"/>
    <x v="1"/>
    <n v="0"/>
    <n v="0"/>
    <n v="0"/>
    <n v="0"/>
    <n v="0"/>
    <x v="0"/>
    <n v="31.6"/>
    <x v="71"/>
  </r>
  <r>
    <s v="TXN000804"/>
    <n v="9427.6"/>
    <n v="9427.6"/>
    <s v="SUCCESS"/>
    <s v="SUCCESS"/>
    <n v="1"/>
    <s v="found"/>
    <s v="Not Duplicate"/>
    <s v="match"/>
    <s v="match"/>
    <n v="0"/>
    <d v="2026-03-29T00:00:00"/>
    <n v="3"/>
    <s v="SLA Breached"/>
    <x v="0"/>
    <n v="0"/>
    <n v="0"/>
    <n v="0"/>
    <n v="0"/>
    <n v="1"/>
    <x v="1"/>
    <n v="36.299999999999997"/>
    <x v="9"/>
  </r>
  <r>
    <s v="TXN000805"/>
    <n v="10442.290000000001"/>
    <n v="10442.290000000001"/>
    <s v="SUCCESS"/>
    <s v="SUCCESS"/>
    <n v="1"/>
    <s v="found"/>
    <s v="Not Duplicate"/>
    <s v="match"/>
    <s v="match"/>
    <n v="0"/>
    <d v="2026-02-26T00:00:00"/>
    <n v="3"/>
    <s v="SLA Breached"/>
    <x v="0"/>
    <n v="0"/>
    <n v="0"/>
    <n v="0"/>
    <n v="0"/>
    <n v="1"/>
    <x v="2"/>
    <n v="6.4"/>
    <x v="39"/>
  </r>
  <r>
    <s v="TXN000806"/>
    <n v="8066.61"/>
    <n v="8066.61"/>
    <s v="SUCCESS"/>
    <s v="FAILED"/>
    <n v="1"/>
    <s v="found"/>
    <s v="Not Duplicate"/>
    <s v="match"/>
    <s v="mismatch"/>
    <n v="0"/>
    <d v="2026-02-17T00:00:00"/>
    <n v="3"/>
    <s v="SLA Breached"/>
    <x v="0"/>
    <n v="0"/>
    <n v="0"/>
    <n v="0"/>
    <n v="1"/>
    <n v="1"/>
    <x v="2"/>
    <n v="5.2"/>
    <x v="48"/>
  </r>
  <r>
    <s v="TXN000807"/>
    <n v="2237.5300000000002"/>
    <n v="2237.5300000000002"/>
    <s v="SUCCESS"/>
    <s v="SUCCESS"/>
    <n v="1"/>
    <s v="found"/>
    <s v="Not Duplicate"/>
    <s v="match"/>
    <s v="match"/>
    <n v="0"/>
    <d v="2026-01-18T00:00:00"/>
    <n v="0"/>
    <s v="Within SLA"/>
    <x v="3"/>
    <n v="0"/>
    <n v="0"/>
    <n v="0"/>
    <n v="0"/>
    <n v="0"/>
    <x v="1"/>
    <n v="37.1"/>
    <x v="45"/>
  </r>
  <r>
    <s v="TXN000808"/>
    <n v="254.69"/>
    <n v="254.69"/>
    <s v="SUCCESS"/>
    <s v="SUCCESS"/>
    <n v="1"/>
    <s v="found"/>
    <s v="Not Duplicate"/>
    <s v="match"/>
    <s v="match"/>
    <n v="0"/>
    <d v="2026-01-26T00:00:00"/>
    <n v="1"/>
    <s v="Within SLA"/>
    <x v="0"/>
    <n v="0"/>
    <n v="0"/>
    <n v="0"/>
    <n v="0"/>
    <n v="0"/>
    <x v="2"/>
    <n v="4.2"/>
    <x v="12"/>
  </r>
  <r>
    <s v="TXN000809"/>
    <n v="4336.87"/>
    <n v="4336.87"/>
    <s v="SUCCESS"/>
    <s v="SUCCESS"/>
    <n v="1"/>
    <s v="found"/>
    <s v="Not Duplicate"/>
    <s v="match"/>
    <s v="match"/>
    <n v="0"/>
    <d v="2026-03-03T00:00:00"/>
    <n v="3"/>
    <s v="SLA Breached"/>
    <x v="4"/>
    <n v="0"/>
    <n v="0"/>
    <n v="0"/>
    <n v="0"/>
    <n v="1"/>
    <x v="1"/>
    <n v="35.9"/>
    <x v="72"/>
  </r>
  <r>
    <s v="TXN000810"/>
    <n v="4671.18"/>
    <n v="4671.18"/>
    <s v="SUCCESS"/>
    <s v="SUCCESS"/>
    <n v="1"/>
    <s v="found"/>
    <s v="Not Duplicate"/>
    <s v="match"/>
    <s v="match"/>
    <n v="0"/>
    <d v="2026-01-09T00:00:00"/>
    <n v="2"/>
    <s v="Within SLA"/>
    <x v="2"/>
    <n v="0"/>
    <n v="0"/>
    <n v="0"/>
    <n v="0"/>
    <n v="0"/>
    <x v="3"/>
    <n v="18.100000000000001"/>
    <x v="78"/>
  </r>
  <r>
    <s v="TXN000811"/>
    <n v="2351.5100000000002"/>
    <n v="2351.5100000000002"/>
    <s v="SUCCESS"/>
    <s v="SUCCESS"/>
    <n v="1"/>
    <s v="found"/>
    <s v="Not Duplicate"/>
    <s v="match"/>
    <s v="match"/>
    <n v="0"/>
    <d v="2026-03-18T00:00:00"/>
    <n v="1"/>
    <s v="Within SLA"/>
    <x v="0"/>
    <n v="0"/>
    <n v="0"/>
    <n v="0"/>
    <n v="0"/>
    <n v="0"/>
    <x v="1"/>
    <n v="8.8000000000000007"/>
    <x v="84"/>
  </r>
  <r>
    <s v="TXN000812"/>
    <n v="5446.07"/>
    <n v="5446.07"/>
    <s v="SUCCESS"/>
    <s v="SUCCESS"/>
    <n v="1"/>
    <s v="found"/>
    <s v="Not Duplicate"/>
    <s v="match"/>
    <s v="match"/>
    <n v="0"/>
    <d v="2026-03-15T00:00:00"/>
    <n v="5"/>
    <s v="SLA Breached"/>
    <x v="1"/>
    <n v="0"/>
    <n v="0"/>
    <n v="0"/>
    <n v="0"/>
    <n v="1"/>
    <x v="0"/>
    <n v="13.1"/>
    <x v="67"/>
  </r>
  <r>
    <s v="TXN000813"/>
    <n v="8674.09"/>
    <n v="8674.09"/>
    <s v="SUCCESS"/>
    <s v="SUCCESS"/>
    <n v="1"/>
    <s v="found"/>
    <s v="Not Duplicate"/>
    <s v="match"/>
    <s v="match"/>
    <n v="0"/>
    <d v="2026-03-17T00:00:00"/>
    <n v="1"/>
    <s v="Within SLA"/>
    <x v="0"/>
    <n v="0"/>
    <n v="0"/>
    <n v="0"/>
    <n v="0"/>
    <n v="0"/>
    <x v="0"/>
    <n v="27.6"/>
    <x v="30"/>
  </r>
  <r>
    <s v="TXN000814"/>
    <n v="5237.0600000000004"/>
    <n v="5237.0600000000004"/>
    <s v="REVERSED"/>
    <s v="REVERSED"/>
    <n v="1"/>
    <s v="found"/>
    <s v="Not Duplicate"/>
    <s v="match"/>
    <s v="match"/>
    <n v="0"/>
    <d v="2026-01-13T00:00:00"/>
    <n v="3"/>
    <s v="SLA Breached"/>
    <x v="0"/>
    <n v="0"/>
    <n v="0"/>
    <n v="0"/>
    <n v="0"/>
    <n v="1"/>
    <x v="0"/>
    <n v="19.5"/>
    <x v="76"/>
  </r>
  <r>
    <s v="TXN000815"/>
    <n v="5219.1899999999996"/>
    <n v="5219.1899999999996"/>
    <s v="SUCCESS"/>
    <s v="SUCCESS"/>
    <n v="1"/>
    <s v="found"/>
    <s v="Not Duplicate"/>
    <s v="match"/>
    <s v="match"/>
    <n v="0"/>
    <d v="2026-02-12T00:00:00"/>
    <n v="0"/>
    <s v="Within SLA"/>
    <x v="2"/>
    <n v="0"/>
    <n v="0"/>
    <n v="0"/>
    <n v="0"/>
    <n v="0"/>
    <x v="3"/>
    <n v="21.7"/>
    <x v="89"/>
  </r>
  <r>
    <s v="TXN000816"/>
    <n v="3541.4"/>
    <n v="3541.4"/>
    <s v="SUCCESS"/>
    <s v="SUCCESS"/>
    <n v="1"/>
    <s v="found"/>
    <s v="Not Duplicate"/>
    <s v="match"/>
    <s v="match"/>
    <n v="0"/>
    <d v="2026-02-10T00:00:00"/>
    <n v="2"/>
    <s v="Within SLA"/>
    <x v="2"/>
    <n v="0"/>
    <n v="0"/>
    <n v="0"/>
    <n v="0"/>
    <n v="0"/>
    <x v="3"/>
    <n v="11.7"/>
    <x v="24"/>
  </r>
  <r>
    <s v="TXN000817"/>
    <n v="2369.44"/>
    <n v="2369.44"/>
    <s v="SUCCESS"/>
    <s v="SUCCESS"/>
    <n v="1"/>
    <s v="found"/>
    <s v="Not Duplicate"/>
    <s v="match"/>
    <s v="match"/>
    <n v="0"/>
    <d v="2026-03-26T00:00:00"/>
    <n v="1"/>
    <s v="Within SLA"/>
    <x v="4"/>
    <n v="0"/>
    <n v="0"/>
    <n v="0"/>
    <n v="0"/>
    <n v="0"/>
    <x v="2"/>
    <n v="9.9"/>
    <x v="21"/>
  </r>
  <r>
    <s v="TXN000818"/>
    <n v="10960.74"/>
    <n v="10960.74"/>
    <s v="SUCCESS"/>
    <s v="SUCCESS"/>
    <n v="1"/>
    <s v="found"/>
    <s v="Not Duplicate"/>
    <s v="match"/>
    <s v="match"/>
    <n v="0"/>
    <d v="2026-03-15T00:00:00"/>
    <n v="2"/>
    <s v="Within SLA"/>
    <x v="1"/>
    <n v="0"/>
    <n v="0"/>
    <n v="0"/>
    <n v="0"/>
    <n v="0"/>
    <x v="0"/>
    <n v="48.8"/>
    <x v="14"/>
  </r>
  <r>
    <s v="TXN000819"/>
    <n v="410.76"/>
    <n v="410.76"/>
    <s v="SUCCESS"/>
    <s v="SUCCESS"/>
    <n v="1"/>
    <s v="found"/>
    <s v="Not Duplicate"/>
    <s v="match"/>
    <s v="match"/>
    <n v="0"/>
    <d v="2026-02-15T00:00:00"/>
    <n v="5"/>
    <s v="SLA Breached"/>
    <x v="1"/>
    <n v="0"/>
    <n v="0"/>
    <n v="0"/>
    <n v="0"/>
    <n v="1"/>
    <x v="3"/>
    <n v="12.5"/>
    <x v="55"/>
  </r>
  <r>
    <s v="TXN000820"/>
    <n v="8120.74"/>
    <n v="8120.74"/>
    <s v="SUCCESS"/>
    <s v="SUCCESS"/>
    <n v="1"/>
    <s v="found"/>
    <s v="Not Duplicate"/>
    <s v="match"/>
    <s v="match"/>
    <n v="0"/>
    <d v="2026-03-28T00:00:00"/>
    <n v="0"/>
    <s v="Within SLA"/>
    <x v="2"/>
    <n v="0"/>
    <n v="0"/>
    <n v="0"/>
    <n v="0"/>
    <n v="0"/>
    <x v="1"/>
    <n v="28.2"/>
    <x v="52"/>
  </r>
  <r>
    <s v="TXN000821"/>
    <n v="1399.95"/>
    <n v="1399.95"/>
    <s v="SUCCESS"/>
    <s v="SUCCESS"/>
    <n v="1"/>
    <s v="found"/>
    <s v="Not Duplicate"/>
    <s v="match"/>
    <s v="match"/>
    <n v="0"/>
    <d v="2026-03-12T00:00:00"/>
    <n v="2"/>
    <s v="Within SLA"/>
    <x v="0"/>
    <n v="0"/>
    <n v="0"/>
    <n v="0"/>
    <n v="0"/>
    <n v="0"/>
    <x v="0"/>
    <n v="23"/>
    <x v="67"/>
  </r>
  <r>
    <s v="TXN000822"/>
    <n v="988.39"/>
    <e v="#N/A"/>
    <s v="SUCCESS"/>
    <e v="#N/A"/>
    <n v="0"/>
    <s v="missing"/>
    <s v="Not Duplicate"/>
    <s v="not processed"/>
    <s v="not processed"/>
    <s v="missing"/>
    <s v="not processed"/>
    <s v="not processed"/>
    <s v="Not Processed"/>
    <x v="0"/>
    <n v="1"/>
    <n v="0"/>
    <n v="0"/>
    <n v="0"/>
    <n v="0"/>
    <x v="3"/>
    <s v=""/>
    <x v="2"/>
  </r>
  <r>
    <s v="TXN000823"/>
    <n v="2462.31"/>
    <n v="2462.31"/>
    <s v="SUCCESS"/>
    <s v="SUCCESS"/>
    <n v="1"/>
    <s v="found"/>
    <s v="Not Duplicate"/>
    <s v="match"/>
    <s v="match"/>
    <n v="0"/>
    <d v="2026-01-05T00:00:00"/>
    <n v="0"/>
    <s v="Within SLA"/>
    <x v="2"/>
    <n v="0"/>
    <n v="0"/>
    <n v="0"/>
    <n v="0"/>
    <n v="0"/>
    <x v="0"/>
    <n v="13.7"/>
    <x v="11"/>
  </r>
  <r>
    <s v="TXN000824"/>
    <n v="4278.6099999999997"/>
    <n v="4278.6099999999997"/>
    <s v="SUCCESS"/>
    <s v="SUCCESS"/>
    <n v="1"/>
    <s v="found"/>
    <s v="Not Duplicate"/>
    <s v="match"/>
    <s v="match"/>
    <n v="0"/>
    <d v="2026-01-19T00:00:00"/>
    <n v="2"/>
    <s v="Within SLA"/>
    <x v="2"/>
    <n v="0"/>
    <n v="0"/>
    <n v="0"/>
    <n v="0"/>
    <n v="0"/>
    <x v="0"/>
    <n v="34.4"/>
    <x v="0"/>
  </r>
  <r>
    <s v="TXN000825"/>
    <n v="4042.73"/>
    <n v="4042.73"/>
    <s v="SUCCESS"/>
    <s v="SUCCESS"/>
    <n v="1"/>
    <s v="found"/>
    <s v="Not Duplicate"/>
    <s v="match"/>
    <s v="match"/>
    <n v="0"/>
    <d v="2026-02-12T00:00:00"/>
    <n v="2"/>
    <s v="Within SLA"/>
    <x v="3"/>
    <n v="0"/>
    <n v="0"/>
    <n v="0"/>
    <n v="0"/>
    <n v="0"/>
    <x v="3"/>
    <n v="37.700000000000003"/>
    <x v="55"/>
  </r>
  <r>
    <s v="TXN000826"/>
    <n v="1258.68"/>
    <n v="1258.68"/>
    <s v="SUCCESS"/>
    <s v="SUCCESS"/>
    <n v="1"/>
    <s v="found"/>
    <s v="Not Duplicate"/>
    <s v="match"/>
    <s v="match"/>
    <n v="0"/>
    <d v="2026-01-20T00:00:00"/>
    <n v="1"/>
    <s v="Within SLA"/>
    <x v="1"/>
    <n v="0"/>
    <n v="0"/>
    <n v="0"/>
    <n v="0"/>
    <n v="0"/>
    <x v="0"/>
    <n v="42.7"/>
    <x v="34"/>
  </r>
  <r>
    <s v="TXN000827"/>
    <n v="34368.379999999997"/>
    <n v="34368.379999999997"/>
    <s v="SUCCESS"/>
    <s v="SUCCESS"/>
    <n v="1"/>
    <s v="found"/>
    <s v="Not Duplicate"/>
    <s v="match"/>
    <s v="match"/>
    <n v="0"/>
    <d v="2026-03-18T00:00:00"/>
    <n v="0"/>
    <s v="Within SLA"/>
    <x v="1"/>
    <n v="0"/>
    <n v="0"/>
    <n v="0"/>
    <n v="0"/>
    <n v="0"/>
    <x v="0"/>
    <n v="13.6"/>
    <x v="31"/>
  </r>
  <r>
    <s v="TXN000828"/>
    <n v="3523.91"/>
    <n v="3523.91"/>
    <s v="SUCCESS"/>
    <s v="SUCCESS"/>
    <n v="1"/>
    <s v="found"/>
    <s v="Not Duplicate"/>
    <s v="match"/>
    <s v="match"/>
    <n v="0"/>
    <d v="2026-02-02T00:00:00"/>
    <n v="2"/>
    <s v="Within SLA"/>
    <x v="0"/>
    <n v="0"/>
    <n v="0"/>
    <n v="0"/>
    <n v="0"/>
    <n v="0"/>
    <x v="0"/>
    <n v="11.7"/>
    <x v="46"/>
  </r>
  <r>
    <s v="TXN000829"/>
    <n v="303.64999999999998"/>
    <n v="303.64999999999998"/>
    <s v="SUCCESS"/>
    <s v="SUCCESS"/>
    <n v="2"/>
    <s v="found"/>
    <s v="Duplicate"/>
    <s v="match"/>
    <s v="match"/>
    <n v="0"/>
    <d v="2026-01-12T00:00:00"/>
    <n v="1"/>
    <s v="Within SLA"/>
    <x v="0"/>
    <n v="0"/>
    <n v="1"/>
    <n v="0"/>
    <n v="0"/>
    <n v="0"/>
    <x v="3"/>
    <n v="20.399999999999999"/>
    <x v="22"/>
  </r>
  <r>
    <s v="TXN000830"/>
    <n v="505.62"/>
    <n v="505.62"/>
    <s v="SUCCESS"/>
    <s v="SUCCESS"/>
    <n v="1"/>
    <s v="found"/>
    <s v="Not Duplicate"/>
    <s v="match"/>
    <s v="match"/>
    <n v="0"/>
    <d v="2026-02-25T00:00:00"/>
    <n v="0"/>
    <s v="Within SLA"/>
    <x v="0"/>
    <n v="0"/>
    <n v="0"/>
    <n v="0"/>
    <n v="0"/>
    <n v="0"/>
    <x v="3"/>
    <n v="24.3"/>
    <x v="73"/>
  </r>
  <r>
    <s v="TXN000831"/>
    <n v="8937.4599999999991"/>
    <n v="8937.4599999999991"/>
    <s v="SUCCESS"/>
    <s v="SUCCESS"/>
    <n v="1"/>
    <s v="found"/>
    <s v="Not Duplicate"/>
    <s v="match"/>
    <s v="match"/>
    <n v="0"/>
    <d v="2026-01-22T00:00:00"/>
    <n v="3"/>
    <s v="SLA Breached"/>
    <x v="3"/>
    <n v="0"/>
    <n v="0"/>
    <n v="0"/>
    <n v="0"/>
    <n v="1"/>
    <x v="0"/>
    <n v="30.2"/>
    <x v="34"/>
  </r>
  <r>
    <s v="TXN000832"/>
    <n v="529.05999999999995"/>
    <n v="529.05999999999995"/>
    <s v="SUCCESS"/>
    <s v="SUCCESS"/>
    <n v="1"/>
    <s v="found"/>
    <s v="Not Duplicate"/>
    <s v="match"/>
    <s v="match"/>
    <n v="0"/>
    <d v="2026-02-13T00:00:00"/>
    <n v="0"/>
    <s v="Within SLA"/>
    <x v="0"/>
    <n v="0"/>
    <n v="0"/>
    <n v="0"/>
    <n v="0"/>
    <n v="0"/>
    <x v="3"/>
    <n v="30.9"/>
    <x v="38"/>
  </r>
  <r>
    <s v="TXN000833"/>
    <n v="12123.12"/>
    <n v="12123.12"/>
    <s v="SUCCESS"/>
    <s v="SUCCESS"/>
    <n v="1"/>
    <s v="found"/>
    <s v="Not Duplicate"/>
    <s v="match"/>
    <s v="match"/>
    <n v="0"/>
    <d v="2026-02-27T00:00:00"/>
    <n v="1"/>
    <s v="Within SLA"/>
    <x v="2"/>
    <n v="0"/>
    <n v="0"/>
    <n v="0"/>
    <n v="0"/>
    <n v="0"/>
    <x v="2"/>
    <n v="12.5"/>
    <x v="4"/>
  </r>
  <r>
    <s v="TXN000834"/>
    <n v="2803.58"/>
    <n v="2803.58"/>
    <s v="SUCCESS"/>
    <s v="SUCCESS"/>
    <n v="1"/>
    <s v="found"/>
    <s v="Not Duplicate"/>
    <s v="match"/>
    <s v="match"/>
    <n v="0"/>
    <d v="2026-01-08T00:00:00"/>
    <n v="1"/>
    <s v="Within SLA"/>
    <x v="0"/>
    <n v="0"/>
    <n v="0"/>
    <n v="0"/>
    <n v="0"/>
    <n v="0"/>
    <x v="1"/>
    <n v="29.1"/>
    <x v="78"/>
  </r>
  <r>
    <s v="TXN000835"/>
    <n v="26020.98"/>
    <n v="26020.98"/>
    <s v="SUCCESS"/>
    <s v="SUCCESS"/>
    <n v="1"/>
    <s v="found"/>
    <s v="Not Duplicate"/>
    <s v="match"/>
    <s v="match"/>
    <n v="0"/>
    <d v="2026-02-12T00:00:00"/>
    <n v="5"/>
    <s v="SLA Breached"/>
    <x v="0"/>
    <n v="0"/>
    <n v="0"/>
    <n v="0"/>
    <n v="0"/>
    <n v="1"/>
    <x v="3"/>
    <n v="13.6"/>
    <x v="64"/>
  </r>
  <r>
    <s v="TXN000836"/>
    <n v="27200.59"/>
    <n v="27200.59"/>
    <s v="SUCCESS"/>
    <s v="SUCCESS"/>
    <n v="1"/>
    <s v="found"/>
    <s v="Not Duplicate"/>
    <s v="match"/>
    <s v="match"/>
    <n v="0"/>
    <d v="2026-03-23T00:00:00"/>
    <n v="3"/>
    <s v="SLA Breached"/>
    <x v="0"/>
    <n v="0"/>
    <n v="0"/>
    <n v="0"/>
    <n v="0"/>
    <n v="1"/>
    <x v="0"/>
    <n v="18.899999999999999"/>
    <x v="17"/>
  </r>
  <r>
    <s v="TXN000837"/>
    <n v="4179.16"/>
    <n v="4179.16"/>
    <s v="SUCCESS"/>
    <s v="SUCCESS"/>
    <n v="1"/>
    <s v="found"/>
    <s v="Not Duplicate"/>
    <s v="match"/>
    <s v="match"/>
    <n v="0"/>
    <d v="2026-03-19T00:00:00"/>
    <n v="1"/>
    <s v="Within SLA"/>
    <x v="4"/>
    <n v="0"/>
    <n v="0"/>
    <n v="0"/>
    <n v="0"/>
    <n v="0"/>
    <x v="0"/>
    <n v="29.6"/>
    <x v="31"/>
  </r>
  <r>
    <s v="TXN000838"/>
    <n v="61647.3"/>
    <n v="61647.3"/>
    <s v="SUCCESS"/>
    <s v="SUCCESS"/>
    <n v="1"/>
    <s v="found"/>
    <s v="Not Duplicate"/>
    <s v="match"/>
    <s v="match"/>
    <n v="0"/>
    <d v="2026-02-16T00:00:00"/>
    <n v="0"/>
    <s v="Within SLA"/>
    <x v="3"/>
    <n v="0"/>
    <n v="0"/>
    <n v="0"/>
    <n v="0"/>
    <n v="0"/>
    <x v="1"/>
    <n v="53.9"/>
    <x v="68"/>
  </r>
  <r>
    <s v="TXN000839"/>
    <n v="529.17999999999995"/>
    <n v="529.17999999999995"/>
    <s v="SUCCESS"/>
    <s v="SUCCESS"/>
    <n v="1"/>
    <s v="found"/>
    <s v="Not Duplicate"/>
    <s v="match"/>
    <s v="match"/>
    <n v="0"/>
    <d v="2026-01-17T00:00:00"/>
    <n v="0"/>
    <s v="Within SLA"/>
    <x v="0"/>
    <n v="0"/>
    <n v="0"/>
    <n v="0"/>
    <n v="0"/>
    <n v="0"/>
    <x v="0"/>
    <n v="45.5"/>
    <x v="0"/>
  </r>
  <r>
    <s v="TXN000840"/>
    <n v="1274.97"/>
    <n v="1274.97"/>
    <s v="SUCCESS"/>
    <s v="SUCCESS"/>
    <n v="1"/>
    <s v="found"/>
    <s v="Not Duplicate"/>
    <s v="match"/>
    <s v="match"/>
    <n v="0"/>
    <d v="2026-02-09T00:00:00"/>
    <n v="2"/>
    <s v="Within SLA"/>
    <x v="0"/>
    <n v="0"/>
    <n v="0"/>
    <n v="0"/>
    <n v="0"/>
    <n v="0"/>
    <x v="3"/>
    <n v="33.200000000000003"/>
    <x v="64"/>
  </r>
  <r>
    <s v="TXN000841"/>
    <n v="5428.46"/>
    <n v="5428.46"/>
    <s v="SUCCESS"/>
    <s v="SUCCESS"/>
    <n v="1"/>
    <s v="found"/>
    <s v="Not Duplicate"/>
    <s v="match"/>
    <s v="match"/>
    <n v="0"/>
    <d v="2026-02-10T00:00:00"/>
    <n v="1"/>
    <s v="Within SLA"/>
    <x v="1"/>
    <n v="0"/>
    <n v="0"/>
    <n v="0"/>
    <n v="0"/>
    <n v="0"/>
    <x v="3"/>
    <n v="45.1"/>
    <x v="43"/>
  </r>
  <r>
    <s v="TXN000842"/>
    <n v="8206.6"/>
    <n v="8206.6"/>
    <s v="SUCCESS"/>
    <s v="SUCCESS"/>
    <n v="1"/>
    <s v="found"/>
    <s v="Not Duplicate"/>
    <s v="match"/>
    <s v="match"/>
    <n v="0"/>
    <d v="2026-02-22T00:00:00"/>
    <n v="1"/>
    <s v="Within SLA"/>
    <x v="3"/>
    <n v="0"/>
    <n v="0"/>
    <n v="0"/>
    <n v="0"/>
    <n v="0"/>
    <x v="0"/>
    <n v="58.2"/>
    <x v="26"/>
  </r>
  <r>
    <s v="TXN000843"/>
    <n v="2800.52"/>
    <n v="2800.52"/>
    <s v="SUCCESS"/>
    <s v="SUCCESS"/>
    <n v="1"/>
    <s v="found"/>
    <s v="Not Duplicate"/>
    <s v="match"/>
    <s v="match"/>
    <n v="0"/>
    <d v="2026-01-20T00:00:00"/>
    <n v="1"/>
    <s v="Within SLA"/>
    <x v="0"/>
    <n v="0"/>
    <n v="0"/>
    <n v="0"/>
    <n v="0"/>
    <n v="0"/>
    <x v="1"/>
    <n v="40.9"/>
    <x v="34"/>
  </r>
  <r>
    <s v="TXN000844"/>
    <n v="6646.24"/>
    <n v="7310.86"/>
    <s v="SUCCESS"/>
    <s v="SUCCESS"/>
    <n v="1"/>
    <s v="found"/>
    <s v="Not Duplicate"/>
    <s v="mismatch"/>
    <s v="match"/>
    <n v="664.61999999999989"/>
    <d v="2026-01-03T00:00:00"/>
    <n v="1"/>
    <s v="Within SLA"/>
    <x v="0"/>
    <n v="0"/>
    <n v="0"/>
    <n v="1"/>
    <n v="0"/>
    <n v="0"/>
    <x v="3"/>
    <n v="49.1"/>
    <x v="49"/>
  </r>
  <r>
    <s v="TXN000845"/>
    <n v="1841.19"/>
    <n v="1841.19"/>
    <s v="SUCCESS"/>
    <s v="SUCCESS"/>
    <n v="1"/>
    <s v="found"/>
    <s v="Not Duplicate"/>
    <s v="match"/>
    <s v="match"/>
    <n v="0"/>
    <d v="2026-04-01T00:00:00"/>
    <n v="2"/>
    <s v="Within SLA"/>
    <x v="0"/>
    <n v="0"/>
    <n v="0"/>
    <n v="0"/>
    <n v="0"/>
    <n v="0"/>
    <x v="0"/>
    <n v="23.8"/>
    <x v="15"/>
  </r>
  <r>
    <s v="TXN000846"/>
    <n v="3393.76"/>
    <n v="3393.76"/>
    <s v="SUCCESS"/>
    <s v="SUCCESS"/>
    <n v="1"/>
    <s v="found"/>
    <s v="Not Duplicate"/>
    <s v="match"/>
    <s v="match"/>
    <n v="0"/>
    <d v="2026-02-14T00:00:00"/>
    <n v="1"/>
    <s v="Within SLA"/>
    <x v="1"/>
    <n v="0"/>
    <n v="0"/>
    <n v="0"/>
    <n v="0"/>
    <n v="0"/>
    <x v="0"/>
    <n v="42.3"/>
    <x v="38"/>
  </r>
  <r>
    <s v="TXN000847"/>
    <n v="1441.06"/>
    <n v="1441.06"/>
    <s v="SUCCESS"/>
    <s v="SUCCESS"/>
    <n v="1"/>
    <s v="found"/>
    <s v="Not Duplicate"/>
    <s v="match"/>
    <s v="match"/>
    <n v="0"/>
    <d v="2026-01-23T00:00:00"/>
    <n v="2"/>
    <s v="Within SLA"/>
    <x v="3"/>
    <n v="0"/>
    <n v="0"/>
    <n v="0"/>
    <n v="0"/>
    <n v="0"/>
    <x v="0"/>
    <n v="33.6"/>
    <x v="25"/>
  </r>
  <r>
    <s v="TXN000848"/>
    <n v="719.93"/>
    <n v="719.93"/>
    <s v="SUCCESS"/>
    <s v="SUCCESS"/>
    <n v="1"/>
    <s v="found"/>
    <s v="Not Duplicate"/>
    <s v="match"/>
    <s v="match"/>
    <n v="0"/>
    <d v="2026-01-21T00:00:00"/>
    <n v="2"/>
    <s v="Within SLA"/>
    <x v="2"/>
    <n v="0"/>
    <n v="0"/>
    <n v="0"/>
    <n v="0"/>
    <n v="0"/>
    <x v="3"/>
    <n v="24.6"/>
    <x v="34"/>
  </r>
  <r>
    <s v="TXN000849"/>
    <n v="870.65"/>
    <e v="#N/A"/>
    <s v="SUCCESS"/>
    <e v="#N/A"/>
    <n v="0"/>
    <s v="missing"/>
    <s v="Not Duplicate"/>
    <s v="not processed"/>
    <s v="not processed"/>
    <s v="missing"/>
    <s v="not processed"/>
    <s v="not processed"/>
    <s v="Not Processed"/>
    <x v="0"/>
    <n v="1"/>
    <n v="0"/>
    <n v="0"/>
    <n v="0"/>
    <n v="0"/>
    <x v="3"/>
    <s v=""/>
    <x v="25"/>
  </r>
  <r>
    <s v="TXN000850"/>
    <n v="22575.66"/>
    <n v="22575.66"/>
    <s v="SUCCESS"/>
    <s v="SUCCESS"/>
    <n v="1"/>
    <s v="found"/>
    <s v="Not Duplicate"/>
    <s v="match"/>
    <s v="match"/>
    <n v="0"/>
    <d v="2026-03-15T00:00:00"/>
    <n v="2"/>
    <s v="Within SLA"/>
    <x v="3"/>
    <n v="0"/>
    <n v="0"/>
    <n v="0"/>
    <n v="0"/>
    <n v="0"/>
    <x v="3"/>
    <n v="14.7"/>
    <x v="14"/>
  </r>
  <r>
    <s v="TXN000851"/>
    <n v="2465.91"/>
    <n v="2465.91"/>
    <s v="SUCCESS"/>
    <s v="SUCCESS"/>
    <n v="1"/>
    <s v="found"/>
    <s v="Not Duplicate"/>
    <s v="match"/>
    <s v="match"/>
    <n v="0"/>
    <d v="2026-02-15T00:00:00"/>
    <n v="1"/>
    <s v="Within SLA"/>
    <x v="0"/>
    <n v="0"/>
    <n v="0"/>
    <n v="0"/>
    <n v="0"/>
    <n v="0"/>
    <x v="0"/>
    <n v="62.3"/>
    <x v="48"/>
  </r>
  <r>
    <s v="TXN000852"/>
    <n v="1603.08"/>
    <n v="1603.08"/>
    <s v="SUCCESS"/>
    <s v="SUCCESS"/>
    <n v="1"/>
    <s v="found"/>
    <s v="Not Duplicate"/>
    <s v="match"/>
    <s v="match"/>
    <n v="0"/>
    <d v="2026-01-11T00:00:00"/>
    <n v="0"/>
    <s v="Within SLA"/>
    <x v="4"/>
    <n v="0"/>
    <n v="0"/>
    <n v="0"/>
    <n v="0"/>
    <n v="0"/>
    <x v="1"/>
    <n v="34"/>
    <x v="22"/>
  </r>
  <r>
    <s v="TXN000853"/>
    <n v="6500.73"/>
    <n v="6500.73"/>
    <s v="SUCCESS"/>
    <s v="SUCCESS"/>
    <n v="1"/>
    <s v="found"/>
    <s v="Not Duplicate"/>
    <s v="match"/>
    <s v="match"/>
    <n v="0"/>
    <d v="2026-03-14T00:00:00"/>
    <n v="2"/>
    <s v="Within SLA"/>
    <x v="4"/>
    <n v="0"/>
    <n v="0"/>
    <n v="0"/>
    <n v="0"/>
    <n v="0"/>
    <x v="3"/>
    <n v="58"/>
    <x v="47"/>
  </r>
  <r>
    <s v="TXN000854"/>
    <n v="8059.17"/>
    <n v="8059.17"/>
    <s v="SUCCESS"/>
    <s v="SUCCESS"/>
    <n v="1"/>
    <s v="found"/>
    <s v="Not Duplicate"/>
    <s v="match"/>
    <s v="match"/>
    <n v="0"/>
    <d v="2026-01-16T00:00:00"/>
    <n v="3"/>
    <s v="SLA Breached"/>
    <x v="1"/>
    <n v="0"/>
    <n v="0"/>
    <n v="0"/>
    <n v="0"/>
    <n v="1"/>
    <x v="1"/>
    <n v="15.2"/>
    <x v="3"/>
  </r>
  <r>
    <s v="TXN000855"/>
    <n v="6697.92"/>
    <n v="6697.92"/>
    <s v="SUCCESS"/>
    <s v="SUCCESS"/>
    <n v="1"/>
    <s v="found"/>
    <s v="Not Duplicate"/>
    <s v="match"/>
    <s v="match"/>
    <n v="0"/>
    <d v="2026-01-18T00:00:00"/>
    <n v="2"/>
    <s v="Within SLA"/>
    <x v="0"/>
    <n v="0"/>
    <n v="0"/>
    <n v="0"/>
    <n v="0"/>
    <n v="0"/>
    <x v="0"/>
    <n v="37.5"/>
    <x v="23"/>
  </r>
  <r>
    <s v="TXN000856"/>
    <n v="3360.33"/>
    <n v="3360.33"/>
    <s v="SUCCESS"/>
    <s v="SUCCESS"/>
    <n v="1"/>
    <s v="found"/>
    <s v="Not Duplicate"/>
    <s v="match"/>
    <s v="match"/>
    <n v="0"/>
    <d v="2026-01-11T00:00:00"/>
    <n v="3"/>
    <s v="SLA Breached"/>
    <x v="3"/>
    <n v="0"/>
    <n v="0"/>
    <n v="0"/>
    <n v="0"/>
    <n v="1"/>
    <x v="3"/>
    <n v="25.4"/>
    <x v="8"/>
  </r>
  <r>
    <s v="TXN000857"/>
    <n v="3754.57"/>
    <n v="3754.57"/>
    <s v="SUCCESS"/>
    <s v="SUCCESS"/>
    <n v="1"/>
    <s v="found"/>
    <s v="Not Duplicate"/>
    <s v="match"/>
    <s v="match"/>
    <n v="0"/>
    <d v="2026-02-17T00:00:00"/>
    <n v="3"/>
    <s v="SLA Breached"/>
    <x v="4"/>
    <n v="0"/>
    <n v="0"/>
    <n v="0"/>
    <n v="0"/>
    <n v="1"/>
    <x v="3"/>
    <n v="25.3"/>
    <x v="48"/>
  </r>
  <r>
    <s v="TXN000858"/>
    <n v="567.76"/>
    <n v="567.76"/>
    <s v="SUCCESS"/>
    <s v="SUCCESS"/>
    <n v="1"/>
    <s v="found"/>
    <s v="Not Duplicate"/>
    <s v="match"/>
    <s v="match"/>
    <n v="0"/>
    <d v="2026-01-06T00:00:00"/>
    <n v="2"/>
    <s v="Within SLA"/>
    <x v="1"/>
    <n v="0"/>
    <n v="0"/>
    <n v="0"/>
    <n v="0"/>
    <n v="0"/>
    <x v="2"/>
    <n v="31"/>
    <x v="19"/>
  </r>
  <r>
    <s v="TXN000859"/>
    <n v="4411.5"/>
    <n v="4411.5"/>
    <s v="SUCCESS"/>
    <s v="SUCCESS"/>
    <n v="1"/>
    <s v="found"/>
    <s v="Not Duplicate"/>
    <s v="match"/>
    <s v="match"/>
    <n v="0"/>
    <d v="2026-03-31T00:00:00"/>
    <n v="0"/>
    <s v="Within SLA"/>
    <x v="4"/>
    <n v="0"/>
    <n v="0"/>
    <n v="0"/>
    <n v="0"/>
    <n v="0"/>
    <x v="0"/>
    <n v="25"/>
    <x v="80"/>
  </r>
  <r>
    <s v="TXN000860"/>
    <n v="8538.2900000000009"/>
    <n v="8538.2900000000009"/>
    <s v="SUCCESS"/>
    <s v="FAILED"/>
    <n v="1"/>
    <s v="found"/>
    <s v="Not Duplicate"/>
    <s v="match"/>
    <s v="mismatch"/>
    <n v="0"/>
    <d v="2026-02-19T00:00:00"/>
    <n v="1"/>
    <s v="Within SLA"/>
    <x v="3"/>
    <n v="0"/>
    <n v="0"/>
    <n v="0"/>
    <n v="1"/>
    <n v="0"/>
    <x v="0"/>
    <n v="10.1"/>
    <x v="82"/>
  </r>
  <r>
    <s v="TXN000861"/>
    <n v="2443.1"/>
    <n v="2443.1"/>
    <s v="SUCCESS"/>
    <s v="SUCCESS"/>
    <n v="1"/>
    <s v="found"/>
    <s v="Not Duplicate"/>
    <s v="match"/>
    <s v="match"/>
    <n v="0"/>
    <d v="2026-03-02T00:00:00"/>
    <n v="3"/>
    <s v="SLA Breached"/>
    <x v="0"/>
    <n v="0"/>
    <n v="0"/>
    <n v="0"/>
    <n v="0"/>
    <n v="1"/>
    <x v="0"/>
    <n v="78.099999999999994"/>
    <x v="2"/>
  </r>
  <r>
    <s v="TXN000862"/>
    <n v="5534.41"/>
    <n v="5534.41"/>
    <s v="SUCCESS"/>
    <s v="SUCCESS"/>
    <n v="1"/>
    <s v="found"/>
    <s v="Not Duplicate"/>
    <s v="match"/>
    <s v="match"/>
    <n v="0"/>
    <d v="2026-02-17T00:00:00"/>
    <n v="0"/>
    <s v="Within SLA"/>
    <x v="1"/>
    <n v="0"/>
    <n v="0"/>
    <n v="0"/>
    <n v="0"/>
    <n v="0"/>
    <x v="3"/>
    <n v="22.1"/>
    <x v="58"/>
  </r>
  <r>
    <s v="TXN000863"/>
    <n v="1335.46"/>
    <e v="#N/A"/>
    <s v="SUCCESS"/>
    <e v="#N/A"/>
    <n v="0"/>
    <s v="missing"/>
    <s v="Not Duplicate"/>
    <s v="not processed"/>
    <s v="not processed"/>
    <s v="missing"/>
    <s v="not processed"/>
    <s v="not processed"/>
    <s v="Not Processed"/>
    <x v="3"/>
    <n v="1"/>
    <n v="0"/>
    <n v="0"/>
    <n v="0"/>
    <n v="0"/>
    <x v="3"/>
    <s v=""/>
    <x v="71"/>
  </r>
  <r>
    <s v="TXN000864"/>
    <n v="866.89"/>
    <n v="866.89"/>
    <s v="SUCCESS"/>
    <s v="SUCCESS"/>
    <n v="1"/>
    <s v="found"/>
    <s v="Not Duplicate"/>
    <s v="match"/>
    <s v="match"/>
    <n v="0"/>
    <d v="2026-01-04T00:00:00"/>
    <n v="2"/>
    <s v="Within SLA"/>
    <x v="0"/>
    <n v="0"/>
    <n v="0"/>
    <n v="0"/>
    <n v="0"/>
    <n v="0"/>
    <x v="3"/>
    <n v="29.1"/>
    <x v="49"/>
  </r>
  <r>
    <s v="TXN000865"/>
    <n v="6012.24"/>
    <n v="6012.24"/>
    <s v="SUCCESS"/>
    <s v="SUCCESS"/>
    <n v="1"/>
    <s v="found"/>
    <s v="Not Duplicate"/>
    <s v="match"/>
    <s v="match"/>
    <n v="0"/>
    <d v="2026-01-25T00:00:00"/>
    <n v="5"/>
    <s v="SLA Breached"/>
    <x v="3"/>
    <n v="0"/>
    <n v="0"/>
    <n v="0"/>
    <n v="0"/>
    <n v="1"/>
    <x v="0"/>
    <n v="44.4"/>
    <x v="75"/>
  </r>
  <r>
    <s v="TXN000866"/>
    <n v="7689.76"/>
    <n v="7689.76"/>
    <s v="SUCCESS"/>
    <s v="SUCCESS"/>
    <n v="1"/>
    <s v="found"/>
    <s v="Not Duplicate"/>
    <s v="match"/>
    <s v="match"/>
    <n v="0"/>
    <d v="2026-01-17T00:00:00"/>
    <n v="3"/>
    <s v="SLA Breached"/>
    <x v="0"/>
    <n v="0"/>
    <n v="0"/>
    <n v="0"/>
    <n v="0"/>
    <n v="1"/>
    <x v="1"/>
    <n v="12.4"/>
    <x v="44"/>
  </r>
  <r>
    <s v="TXN000867"/>
    <n v="27119.8"/>
    <n v="27119.8"/>
    <s v="SUCCESS"/>
    <s v="SUCCESS"/>
    <n v="1"/>
    <s v="found"/>
    <s v="Not Duplicate"/>
    <s v="match"/>
    <s v="match"/>
    <n v="0"/>
    <d v="2026-02-07T00:00:00"/>
    <n v="1"/>
    <s v="Within SLA"/>
    <x v="2"/>
    <n v="0"/>
    <n v="0"/>
    <n v="0"/>
    <n v="0"/>
    <n v="0"/>
    <x v="2"/>
    <n v="11.8"/>
    <x v="69"/>
  </r>
  <r>
    <s v="TXN000868"/>
    <n v="28352.05"/>
    <n v="28352.05"/>
    <s v="SUCCESS"/>
    <s v="SUCCESS"/>
    <n v="1"/>
    <s v="found"/>
    <s v="Not Duplicate"/>
    <s v="match"/>
    <s v="match"/>
    <n v="0"/>
    <d v="2026-02-06T00:00:00"/>
    <n v="2"/>
    <s v="Within SLA"/>
    <x v="0"/>
    <n v="0"/>
    <n v="0"/>
    <n v="0"/>
    <n v="0"/>
    <n v="0"/>
    <x v="2"/>
    <n v="28.8"/>
    <x v="66"/>
  </r>
  <r>
    <s v="TXN000869"/>
    <n v="1241.1300000000001"/>
    <n v="1241.1300000000001"/>
    <s v="SUCCESS"/>
    <s v="SUCCESS"/>
    <n v="1"/>
    <s v="found"/>
    <s v="Not Duplicate"/>
    <s v="match"/>
    <s v="match"/>
    <n v="0"/>
    <d v="2026-02-02T00:00:00"/>
    <n v="3"/>
    <s v="SLA Breached"/>
    <x v="3"/>
    <n v="0"/>
    <n v="0"/>
    <n v="0"/>
    <n v="0"/>
    <n v="1"/>
    <x v="1"/>
    <n v="5.5"/>
    <x v="27"/>
  </r>
  <r>
    <s v="TXN000870"/>
    <n v="38339.89"/>
    <n v="38339.89"/>
    <s v="SUCCESS"/>
    <s v="SUCCESS"/>
    <n v="1"/>
    <s v="found"/>
    <s v="Not Duplicate"/>
    <s v="match"/>
    <s v="match"/>
    <n v="0"/>
    <d v="2026-03-31T00:00:00"/>
    <n v="5"/>
    <s v="SLA Breached"/>
    <x v="0"/>
    <n v="0"/>
    <n v="0"/>
    <n v="0"/>
    <n v="0"/>
    <n v="1"/>
    <x v="1"/>
    <n v="10.6"/>
    <x v="9"/>
  </r>
  <r>
    <s v="TXN000871"/>
    <n v="2799.28"/>
    <n v="2799.28"/>
    <s v="FAILED"/>
    <s v="FAILED"/>
    <n v="1"/>
    <s v="found"/>
    <s v="Not Duplicate"/>
    <s v="match"/>
    <s v="match"/>
    <n v="0"/>
    <d v="2026-01-15T00:00:00"/>
    <n v="1"/>
    <s v="Within SLA"/>
    <x v="0"/>
    <n v="0"/>
    <n v="0"/>
    <n v="0"/>
    <n v="0"/>
    <n v="0"/>
    <x v="0"/>
    <n v="2.4"/>
    <x v="44"/>
  </r>
  <r>
    <s v="TXN000872"/>
    <n v="9669.83"/>
    <n v="9669.83"/>
    <s v="REVERSED"/>
    <s v="REVERSED"/>
    <n v="1"/>
    <s v="found"/>
    <s v="Not Duplicate"/>
    <s v="match"/>
    <s v="match"/>
    <n v="0"/>
    <d v="2026-01-23T00:00:00"/>
    <n v="2"/>
    <s v="Within SLA"/>
    <x v="0"/>
    <n v="0"/>
    <n v="0"/>
    <n v="0"/>
    <n v="0"/>
    <n v="0"/>
    <x v="0"/>
    <n v="9.3000000000000007"/>
    <x v="25"/>
  </r>
  <r>
    <s v="TXN000873"/>
    <n v="5358.32"/>
    <n v="5358.32"/>
    <s v="SUCCESS"/>
    <s v="SUCCESS"/>
    <n v="1"/>
    <s v="found"/>
    <s v="Not Duplicate"/>
    <s v="match"/>
    <s v="match"/>
    <n v="0"/>
    <d v="2026-02-28T00:00:00"/>
    <n v="2"/>
    <s v="Within SLA"/>
    <x v="0"/>
    <n v="0"/>
    <n v="0"/>
    <n v="0"/>
    <n v="0"/>
    <n v="0"/>
    <x v="1"/>
    <n v="13.3"/>
    <x v="4"/>
  </r>
  <r>
    <s v="TXN000874"/>
    <n v="3782.76"/>
    <n v="3782.76"/>
    <s v="SUCCESS"/>
    <s v="SUCCESS"/>
    <n v="1"/>
    <s v="found"/>
    <s v="Not Duplicate"/>
    <s v="match"/>
    <s v="match"/>
    <n v="0"/>
    <d v="2026-01-20T00:00:00"/>
    <n v="3"/>
    <s v="SLA Breached"/>
    <x v="0"/>
    <n v="0"/>
    <n v="0"/>
    <n v="0"/>
    <n v="0"/>
    <n v="1"/>
    <x v="1"/>
    <n v="65.7"/>
    <x v="0"/>
  </r>
  <r>
    <s v="TXN000875"/>
    <n v="54305.91"/>
    <n v="54305.91"/>
    <s v="SUCCESS"/>
    <s v="SUCCESS"/>
    <n v="1"/>
    <s v="found"/>
    <s v="Not Duplicate"/>
    <s v="match"/>
    <s v="match"/>
    <n v="0"/>
    <d v="2026-01-30T00:00:00"/>
    <n v="0"/>
    <s v="Within SLA"/>
    <x v="0"/>
    <n v="0"/>
    <n v="0"/>
    <n v="0"/>
    <n v="0"/>
    <n v="0"/>
    <x v="3"/>
    <n v="5.2"/>
    <x v="27"/>
  </r>
  <r>
    <s v="TXN000876"/>
    <n v="13093.62"/>
    <n v="13093.62"/>
    <s v="FAILED"/>
    <s v="FAILED"/>
    <n v="1"/>
    <s v="found"/>
    <s v="Not Duplicate"/>
    <s v="match"/>
    <s v="match"/>
    <n v="0"/>
    <d v="2026-03-27T00:00:00"/>
    <n v="3"/>
    <s v="SLA Breached"/>
    <x v="1"/>
    <n v="0"/>
    <n v="0"/>
    <n v="0"/>
    <n v="0"/>
    <n v="1"/>
    <x v="3"/>
    <n v="29.7"/>
    <x v="20"/>
  </r>
  <r>
    <s v="TXN000877"/>
    <n v="1159.8800000000001"/>
    <n v="1159.8800000000001"/>
    <s v="SUCCESS"/>
    <s v="SUCCESS"/>
    <n v="1"/>
    <s v="found"/>
    <s v="Not Duplicate"/>
    <s v="match"/>
    <s v="match"/>
    <n v="0"/>
    <d v="2026-02-28T00:00:00"/>
    <n v="2"/>
    <s v="Within SLA"/>
    <x v="0"/>
    <n v="0"/>
    <n v="0"/>
    <n v="0"/>
    <n v="0"/>
    <n v="0"/>
    <x v="2"/>
    <n v="13.1"/>
    <x v="4"/>
  </r>
  <r>
    <s v="TXN000878"/>
    <n v="6162.34"/>
    <n v="6162.34"/>
    <s v="SUCCESS"/>
    <s v="SUCCESS"/>
    <n v="1"/>
    <s v="found"/>
    <s v="Not Duplicate"/>
    <s v="match"/>
    <s v="match"/>
    <n v="0"/>
    <d v="2026-02-04T00:00:00"/>
    <n v="0"/>
    <s v="Within SLA"/>
    <x v="2"/>
    <n v="0"/>
    <n v="0"/>
    <n v="0"/>
    <n v="0"/>
    <n v="0"/>
    <x v="0"/>
    <n v="88"/>
    <x v="66"/>
  </r>
  <r>
    <s v="TXN000879"/>
    <n v="3052.22"/>
    <n v="3052.22"/>
    <s v="SUCCESS"/>
    <s v="SUCCESS"/>
    <n v="1"/>
    <s v="found"/>
    <s v="Not Duplicate"/>
    <s v="match"/>
    <s v="match"/>
    <n v="0"/>
    <d v="2026-01-16T00:00:00"/>
    <n v="3"/>
    <s v="SLA Breached"/>
    <x v="0"/>
    <n v="0"/>
    <n v="0"/>
    <n v="0"/>
    <n v="0"/>
    <n v="1"/>
    <x v="1"/>
    <n v="23.2"/>
    <x v="3"/>
  </r>
  <r>
    <s v="TXN000880"/>
    <n v="6978.75"/>
    <n v="6978.75"/>
    <s v="SUCCESS"/>
    <s v="SUCCESS"/>
    <n v="1"/>
    <s v="found"/>
    <s v="Not Duplicate"/>
    <s v="match"/>
    <s v="match"/>
    <n v="0"/>
    <d v="2026-03-25T00:00:00"/>
    <n v="3"/>
    <s v="SLA Breached"/>
    <x v="2"/>
    <n v="0"/>
    <n v="0"/>
    <n v="0"/>
    <n v="0"/>
    <n v="1"/>
    <x v="1"/>
    <n v="26.1"/>
    <x v="29"/>
  </r>
  <r>
    <s v="TXN000881"/>
    <n v="3462.02"/>
    <n v="3462.02"/>
    <s v="SUCCESS"/>
    <s v="SUCCESS"/>
    <n v="1"/>
    <s v="found"/>
    <s v="Not Duplicate"/>
    <s v="match"/>
    <s v="match"/>
    <n v="0"/>
    <d v="2026-03-21T00:00:00"/>
    <n v="1"/>
    <s v="Within SLA"/>
    <x v="0"/>
    <n v="0"/>
    <n v="0"/>
    <n v="0"/>
    <n v="0"/>
    <n v="0"/>
    <x v="0"/>
    <n v="15.8"/>
    <x v="17"/>
  </r>
  <r>
    <s v="TXN000882"/>
    <n v="9680.48"/>
    <n v="9680.48"/>
    <s v="SUCCESS"/>
    <s v="SUCCESS"/>
    <n v="1"/>
    <s v="found"/>
    <s v="Not Duplicate"/>
    <s v="match"/>
    <s v="match"/>
    <n v="0"/>
    <d v="2026-03-27T00:00:00"/>
    <n v="3"/>
    <s v="SLA Breached"/>
    <x v="3"/>
    <n v="0"/>
    <n v="0"/>
    <n v="0"/>
    <n v="0"/>
    <n v="1"/>
    <x v="0"/>
    <n v="9.5"/>
    <x v="20"/>
  </r>
  <r>
    <s v="TXN000883"/>
    <n v="12938.95"/>
    <n v="12938.95"/>
    <s v="SUCCESS"/>
    <s v="SUCCESS"/>
    <n v="1"/>
    <s v="found"/>
    <s v="Not Duplicate"/>
    <s v="match"/>
    <s v="match"/>
    <n v="0"/>
    <d v="2026-01-30T00:00:00"/>
    <n v="5"/>
    <s v="SLA Breached"/>
    <x v="2"/>
    <n v="0"/>
    <n v="0"/>
    <n v="0"/>
    <n v="0"/>
    <n v="1"/>
    <x v="0"/>
    <n v="10.9"/>
    <x v="12"/>
  </r>
  <r>
    <s v="TXN000884"/>
    <n v="2984.27"/>
    <n v="2984.27"/>
    <s v="SUCCESS"/>
    <s v="SUCCESS"/>
    <n v="1"/>
    <s v="found"/>
    <s v="Not Duplicate"/>
    <s v="match"/>
    <s v="match"/>
    <n v="0"/>
    <d v="2026-02-26T00:00:00"/>
    <n v="0"/>
    <s v="Within SLA"/>
    <x v="0"/>
    <n v="0"/>
    <n v="0"/>
    <n v="0"/>
    <n v="0"/>
    <n v="0"/>
    <x v="0"/>
    <n v="44.3"/>
    <x v="4"/>
  </r>
  <r>
    <s v="TXN000885"/>
    <n v="4921.12"/>
    <n v="4921.12"/>
    <s v="SUCCESS"/>
    <s v="SUCCESS"/>
    <n v="1"/>
    <s v="found"/>
    <s v="Not Duplicate"/>
    <s v="match"/>
    <s v="match"/>
    <n v="0"/>
    <d v="2026-02-10T00:00:00"/>
    <n v="2"/>
    <s v="Within SLA"/>
    <x v="2"/>
    <n v="0"/>
    <n v="0"/>
    <n v="0"/>
    <n v="0"/>
    <n v="0"/>
    <x v="2"/>
    <n v="4.4000000000000004"/>
    <x v="24"/>
  </r>
  <r>
    <s v="TXN000886"/>
    <n v="4374.92"/>
    <n v="4374.92"/>
    <s v="SUCCESS"/>
    <s v="SUCCESS"/>
    <n v="1"/>
    <s v="found"/>
    <s v="Not Duplicate"/>
    <s v="match"/>
    <s v="match"/>
    <n v="0"/>
    <d v="2026-01-21T00:00:00"/>
    <n v="1"/>
    <s v="Within SLA"/>
    <x v="2"/>
    <n v="0"/>
    <n v="0"/>
    <n v="0"/>
    <n v="0"/>
    <n v="0"/>
    <x v="3"/>
    <n v="40.4"/>
    <x v="75"/>
  </r>
  <r>
    <s v="TXN000887"/>
    <n v="1145.8499999999999"/>
    <n v="1145.8499999999999"/>
    <s v="SUCCESS"/>
    <s v="SUCCESS"/>
    <n v="1"/>
    <s v="found"/>
    <s v="Not Duplicate"/>
    <s v="match"/>
    <s v="match"/>
    <n v="0"/>
    <d v="2026-01-13T00:00:00"/>
    <n v="2"/>
    <s v="Within SLA"/>
    <x v="0"/>
    <n v="0"/>
    <n v="0"/>
    <n v="0"/>
    <n v="0"/>
    <n v="0"/>
    <x v="0"/>
    <n v="3.9"/>
    <x v="22"/>
  </r>
  <r>
    <s v="TXN000888"/>
    <n v="1631.01"/>
    <n v="1631.01"/>
    <s v="FAILED"/>
    <s v="FAILED"/>
    <n v="1"/>
    <s v="found"/>
    <s v="Not Duplicate"/>
    <s v="match"/>
    <s v="match"/>
    <n v="0"/>
    <d v="2026-03-31T00:00:00"/>
    <n v="3"/>
    <s v="SLA Breached"/>
    <x v="1"/>
    <n v="0"/>
    <n v="0"/>
    <n v="0"/>
    <n v="0"/>
    <n v="1"/>
    <x v="0"/>
    <n v="48.1"/>
    <x v="52"/>
  </r>
  <r>
    <s v="TXN000889"/>
    <n v="11224.7"/>
    <n v="11224.7"/>
    <s v="SUCCESS"/>
    <s v="SUCCESS"/>
    <n v="1"/>
    <s v="found"/>
    <s v="Not Duplicate"/>
    <s v="match"/>
    <s v="match"/>
    <n v="0"/>
    <d v="2026-03-12T00:00:00"/>
    <n v="2"/>
    <s v="Within SLA"/>
    <x v="3"/>
    <n v="0"/>
    <n v="0"/>
    <n v="0"/>
    <n v="0"/>
    <n v="0"/>
    <x v="2"/>
    <n v="44.5"/>
    <x v="67"/>
  </r>
  <r>
    <s v="TXN000890"/>
    <n v="4596.96"/>
    <n v="4596.96"/>
    <s v="SUCCESS"/>
    <s v="SUCCESS"/>
    <n v="1"/>
    <s v="found"/>
    <s v="Not Duplicate"/>
    <s v="match"/>
    <s v="match"/>
    <n v="0"/>
    <d v="2026-01-24T00:00:00"/>
    <n v="5"/>
    <s v="SLA Breached"/>
    <x v="0"/>
    <n v="0"/>
    <n v="0"/>
    <n v="0"/>
    <n v="0"/>
    <n v="1"/>
    <x v="1"/>
    <n v="39.6"/>
    <x v="34"/>
  </r>
  <r>
    <s v="TXN000891"/>
    <n v="1220.79"/>
    <n v="1220.79"/>
    <s v="SUCCESS"/>
    <s v="SUCCESS"/>
    <n v="1"/>
    <s v="found"/>
    <s v="Not Duplicate"/>
    <s v="match"/>
    <s v="match"/>
    <n v="0"/>
    <d v="2026-02-07T00:00:00"/>
    <n v="0"/>
    <s v="Within SLA"/>
    <x v="0"/>
    <n v="0"/>
    <n v="0"/>
    <n v="0"/>
    <n v="0"/>
    <n v="0"/>
    <x v="0"/>
    <n v="37.5"/>
    <x v="64"/>
  </r>
  <r>
    <s v="TXN000892"/>
    <n v="1913.08"/>
    <n v="1913.08"/>
    <s v="SUCCESS"/>
    <s v="SUCCESS"/>
    <n v="1"/>
    <s v="found"/>
    <s v="Not Duplicate"/>
    <s v="match"/>
    <s v="match"/>
    <n v="0"/>
    <d v="2026-01-22T00:00:00"/>
    <n v="3"/>
    <s v="SLA Breached"/>
    <x v="3"/>
    <n v="0"/>
    <n v="0"/>
    <n v="0"/>
    <n v="0"/>
    <n v="1"/>
    <x v="0"/>
    <n v="37.6"/>
    <x v="34"/>
  </r>
  <r>
    <s v="TXN000893"/>
    <n v="4538.1499999999996"/>
    <n v="4538.1499999999996"/>
    <s v="SUCCESS"/>
    <s v="SUCCESS"/>
    <n v="1"/>
    <s v="found"/>
    <s v="Not Duplicate"/>
    <s v="match"/>
    <s v="match"/>
    <n v="0"/>
    <d v="2026-02-27T00:00:00"/>
    <n v="0"/>
    <s v="Within SLA"/>
    <x v="0"/>
    <n v="0"/>
    <n v="0"/>
    <n v="0"/>
    <n v="0"/>
    <n v="0"/>
    <x v="3"/>
    <n v="6.9"/>
    <x v="2"/>
  </r>
  <r>
    <s v="TXN000894"/>
    <n v="736.53"/>
    <n v="883.84"/>
    <s v="SUCCESS"/>
    <s v="SUCCESS"/>
    <n v="1"/>
    <s v="found"/>
    <s v="Not Duplicate"/>
    <s v="mismatch"/>
    <s v="match"/>
    <n v="147.31000000000006"/>
    <d v="2026-02-05T00:00:00"/>
    <n v="0"/>
    <s v="Within SLA"/>
    <x v="0"/>
    <n v="0"/>
    <n v="0"/>
    <n v="1"/>
    <n v="0"/>
    <n v="0"/>
    <x v="0"/>
    <n v="12"/>
    <x v="65"/>
  </r>
  <r>
    <s v="TXN000895"/>
    <n v="3921.92"/>
    <n v="3921.92"/>
    <s v="SUCCESS"/>
    <s v="SUCCESS"/>
    <n v="1"/>
    <s v="found"/>
    <s v="Not Duplicate"/>
    <s v="match"/>
    <s v="match"/>
    <n v="0"/>
    <d v="2026-03-12T00:00:00"/>
    <n v="3"/>
    <s v="SLA Breached"/>
    <x v="0"/>
    <n v="0"/>
    <n v="0"/>
    <n v="0"/>
    <n v="0"/>
    <n v="1"/>
    <x v="0"/>
    <n v="17.100000000000001"/>
    <x v="87"/>
  </r>
  <r>
    <s v="TXN000896"/>
    <n v="3410.29"/>
    <n v="3410.29"/>
    <s v="FAILED"/>
    <s v="FAILED"/>
    <n v="1"/>
    <s v="found"/>
    <s v="Not Duplicate"/>
    <s v="match"/>
    <s v="match"/>
    <n v="0"/>
    <d v="2026-01-23T00:00:00"/>
    <n v="0"/>
    <s v="Within SLA"/>
    <x v="1"/>
    <n v="0"/>
    <n v="0"/>
    <n v="0"/>
    <n v="0"/>
    <n v="0"/>
    <x v="1"/>
    <n v="77.7"/>
    <x v="42"/>
  </r>
  <r>
    <s v="TXN000897"/>
    <n v="919.27"/>
    <n v="919.27"/>
    <s v="SUCCESS"/>
    <s v="SUCCESS"/>
    <n v="1"/>
    <s v="found"/>
    <s v="Not Duplicate"/>
    <s v="match"/>
    <s v="match"/>
    <n v="0"/>
    <d v="2026-03-07T00:00:00"/>
    <n v="2"/>
    <s v="Within SLA"/>
    <x v="3"/>
    <n v="0"/>
    <n v="0"/>
    <n v="0"/>
    <n v="0"/>
    <n v="0"/>
    <x v="0"/>
    <n v="14.7"/>
    <x v="28"/>
  </r>
  <r>
    <s v="TXN000898"/>
    <n v="14071.29"/>
    <n v="14071.29"/>
    <s v="SUCCESS"/>
    <s v="SUCCESS"/>
    <n v="1"/>
    <s v="found"/>
    <s v="Not Duplicate"/>
    <s v="match"/>
    <s v="match"/>
    <n v="0"/>
    <d v="2026-02-18T00:00:00"/>
    <n v="3"/>
    <s v="SLA Breached"/>
    <x v="3"/>
    <n v="0"/>
    <n v="0"/>
    <n v="0"/>
    <n v="0"/>
    <n v="1"/>
    <x v="0"/>
    <n v="17.899999999999999"/>
    <x v="37"/>
  </r>
  <r>
    <s v="TXN000899"/>
    <n v="9824"/>
    <e v="#N/A"/>
    <s v="SUCCESS"/>
    <e v="#N/A"/>
    <n v="0"/>
    <s v="missing"/>
    <s v="Not Duplicate"/>
    <s v="not processed"/>
    <s v="not processed"/>
    <s v="missing"/>
    <s v="not processed"/>
    <s v="not processed"/>
    <s v="Not Processed"/>
    <x v="2"/>
    <n v="1"/>
    <n v="0"/>
    <n v="0"/>
    <n v="0"/>
    <n v="0"/>
    <x v="1"/>
    <s v=""/>
    <x v="10"/>
  </r>
  <r>
    <s v="TXN000900"/>
    <n v="2839.19"/>
    <n v="2839.19"/>
    <s v="SUCCESS"/>
    <s v="SUCCESS"/>
    <n v="1"/>
    <s v="found"/>
    <s v="Not Duplicate"/>
    <s v="match"/>
    <s v="match"/>
    <n v="0"/>
    <d v="2026-01-26T00:00:00"/>
    <n v="3"/>
    <s v="SLA Breached"/>
    <x v="0"/>
    <n v="0"/>
    <n v="0"/>
    <n v="0"/>
    <n v="0"/>
    <n v="1"/>
    <x v="0"/>
    <n v="29"/>
    <x v="42"/>
  </r>
  <r>
    <s v="TXN000901"/>
    <n v="2183.67"/>
    <n v="2183.67"/>
    <s v="SUCCESS"/>
    <s v="SUCCESS"/>
    <n v="1"/>
    <s v="found"/>
    <s v="Not Duplicate"/>
    <s v="match"/>
    <s v="match"/>
    <n v="0"/>
    <d v="2026-02-25T00:00:00"/>
    <n v="3"/>
    <s v="SLA Breached"/>
    <x v="3"/>
    <n v="0"/>
    <n v="0"/>
    <n v="0"/>
    <n v="0"/>
    <n v="1"/>
    <x v="3"/>
    <n v="26"/>
    <x v="13"/>
  </r>
  <r>
    <s v="TXN000902"/>
    <n v="7006.07"/>
    <n v="7006.07"/>
    <s v="SUCCESS"/>
    <s v="SUCCESS"/>
    <n v="1"/>
    <s v="found"/>
    <s v="Not Duplicate"/>
    <s v="match"/>
    <s v="match"/>
    <n v="0"/>
    <d v="2026-03-16T00:00:00"/>
    <n v="0"/>
    <s v="Within SLA"/>
    <x v="0"/>
    <n v="0"/>
    <n v="0"/>
    <n v="0"/>
    <n v="0"/>
    <n v="0"/>
    <x v="3"/>
    <n v="20.9"/>
    <x v="30"/>
  </r>
  <r>
    <s v="TXN000903"/>
    <n v="31673.37"/>
    <n v="31673.37"/>
    <s v="SUCCESS"/>
    <s v="SUCCESS"/>
    <n v="1"/>
    <s v="found"/>
    <s v="Not Duplicate"/>
    <s v="match"/>
    <s v="match"/>
    <n v="0"/>
    <d v="2026-01-13T00:00:00"/>
    <n v="2"/>
    <s v="Within SLA"/>
    <x v="1"/>
    <n v="0"/>
    <n v="0"/>
    <n v="0"/>
    <n v="0"/>
    <n v="0"/>
    <x v="1"/>
    <n v="65"/>
    <x v="22"/>
  </r>
  <r>
    <s v="TXN000904"/>
    <n v="6069.5"/>
    <n v="7283.4"/>
    <s v="SUCCESS"/>
    <s v="SUCCESS"/>
    <n v="1"/>
    <s v="found"/>
    <s v="Not Duplicate"/>
    <s v="mismatch"/>
    <s v="match"/>
    <n v="1213.8999999999996"/>
    <d v="2026-01-24T00:00:00"/>
    <n v="0"/>
    <s v="Within SLA"/>
    <x v="0"/>
    <n v="0"/>
    <n v="0"/>
    <n v="1"/>
    <n v="0"/>
    <n v="0"/>
    <x v="2"/>
    <n v="72.400000000000006"/>
    <x v="61"/>
  </r>
  <r>
    <s v="TXN000905"/>
    <n v="7935.77"/>
    <n v="7935.77"/>
    <s v="SUCCESS"/>
    <s v="SUCCESS"/>
    <n v="1"/>
    <s v="found"/>
    <s v="Not Duplicate"/>
    <s v="match"/>
    <s v="match"/>
    <n v="0"/>
    <d v="2026-03-05T00:00:00"/>
    <n v="2"/>
    <s v="Within SLA"/>
    <x v="0"/>
    <n v="0"/>
    <n v="0"/>
    <n v="0"/>
    <n v="0"/>
    <n v="0"/>
    <x v="3"/>
    <n v="125.9"/>
    <x v="56"/>
  </r>
  <r>
    <s v="TXN000906"/>
    <n v="348.02"/>
    <n v="348.02"/>
    <s v="SUCCESS"/>
    <s v="SUCCESS"/>
    <n v="1"/>
    <s v="found"/>
    <s v="Not Duplicate"/>
    <s v="match"/>
    <s v="match"/>
    <n v="0"/>
    <d v="2026-03-25T00:00:00"/>
    <n v="5"/>
    <s v="SLA Breached"/>
    <x v="3"/>
    <n v="0"/>
    <n v="0"/>
    <n v="0"/>
    <n v="0"/>
    <n v="1"/>
    <x v="0"/>
    <n v="65.900000000000006"/>
    <x v="17"/>
  </r>
  <r>
    <s v="TXN000907"/>
    <n v="22893.62"/>
    <n v="22893.62"/>
    <s v="SUCCESS"/>
    <s v="SUCCESS"/>
    <n v="1"/>
    <s v="found"/>
    <s v="Not Duplicate"/>
    <s v="match"/>
    <s v="match"/>
    <n v="0"/>
    <d v="2026-01-21T00:00:00"/>
    <n v="5"/>
    <s v="SLA Breached"/>
    <x v="0"/>
    <n v="0"/>
    <n v="0"/>
    <n v="0"/>
    <n v="0"/>
    <n v="1"/>
    <x v="2"/>
    <n v="37.9"/>
    <x v="23"/>
  </r>
  <r>
    <s v="TXN000908"/>
    <n v="22280.44"/>
    <n v="22280.44"/>
    <s v="FAILED"/>
    <s v="FAILED"/>
    <n v="2"/>
    <s v="found"/>
    <s v="Duplicate"/>
    <s v="match"/>
    <s v="match"/>
    <n v="0"/>
    <d v="2026-02-16T00:00:00"/>
    <n v="0"/>
    <s v="Within SLA"/>
    <x v="1"/>
    <n v="0"/>
    <n v="1"/>
    <n v="0"/>
    <n v="0"/>
    <n v="0"/>
    <x v="0"/>
    <n v="19.600000000000001"/>
    <x v="68"/>
  </r>
  <r>
    <s v="TXN000909"/>
    <n v="1854.58"/>
    <n v="1854.58"/>
    <s v="SUCCESS"/>
    <s v="SUCCESS"/>
    <n v="1"/>
    <s v="found"/>
    <s v="Not Duplicate"/>
    <s v="match"/>
    <s v="match"/>
    <n v="0"/>
    <d v="2026-01-26T00:00:00"/>
    <n v="2"/>
    <s v="Within SLA"/>
    <x v="2"/>
    <n v="0"/>
    <n v="0"/>
    <n v="0"/>
    <n v="0"/>
    <n v="0"/>
    <x v="0"/>
    <n v="62.9"/>
    <x v="61"/>
  </r>
  <r>
    <s v="TXN000910"/>
    <n v="6838.11"/>
    <n v="6838.11"/>
    <s v="SUCCESS"/>
    <s v="SUCCESS"/>
    <n v="1"/>
    <s v="found"/>
    <s v="Not Duplicate"/>
    <s v="match"/>
    <s v="match"/>
    <n v="0"/>
    <d v="2026-01-11T00:00:00"/>
    <n v="3"/>
    <s v="SLA Breached"/>
    <x v="3"/>
    <n v="0"/>
    <n v="0"/>
    <n v="0"/>
    <n v="0"/>
    <n v="1"/>
    <x v="0"/>
    <n v="16.5"/>
    <x v="8"/>
  </r>
  <r>
    <s v="TXN000911"/>
    <n v="2360.7399999999998"/>
    <n v="2596.81"/>
    <s v="FAILED"/>
    <s v="FAILED"/>
    <n v="1"/>
    <s v="found"/>
    <s v="Not Duplicate"/>
    <s v="mismatch"/>
    <s v="match"/>
    <n v="236.07000000000016"/>
    <d v="2026-03-15T00:00:00"/>
    <n v="2"/>
    <s v="Within SLA"/>
    <x v="0"/>
    <n v="0"/>
    <n v="0"/>
    <n v="1"/>
    <n v="0"/>
    <n v="0"/>
    <x v="0"/>
    <n v="14.5"/>
    <x v="14"/>
  </r>
  <r>
    <s v="TXN000912"/>
    <n v="33972.36"/>
    <n v="33972.36"/>
    <s v="SUCCESS"/>
    <s v="FAILED"/>
    <n v="1"/>
    <s v="found"/>
    <s v="Not Duplicate"/>
    <s v="match"/>
    <s v="mismatch"/>
    <n v="0"/>
    <d v="2026-01-15T00:00:00"/>
    <n v="2"/>
    <s v="Within SLA"/>
    <x v="0"/>
    <n v="0"/>
    <n v="0"/>
    <n v="0"/>
    <n v="1"/>
    <n v="0"/>
    <x v="2"/>
    <n v="142.19999999999999"/>
    <x v="3"/>
  </r>
  <r>
    <s v="TXN000913"/>
    <n v="3647.75"/>
    <n v="3647.75"/>
    <s v="SUCCESS"/>
    <s v="SUCCESS"/>
    <n v="1"/>
    <s v="found"/>
    <s v="Not Duplicate"/>
    <s v="match"/>
    <s v="match"/>
    <n v="0"/>
    <d v="2026-03-31T00:00:00"/>
    <n v="0"/>
    <s v="Within SLA"/>
    <x v="1"/>
    <n v="0"/>
    <n v="0"/>
    <n v="0"/>
    <n v="0"/>
    <n v="0"/>
    <x v="3"/>
    <n v="51"/>
    <x v="80"/>
  </r>
  <r>
    <s v="TXN000914"/>
    <n v="20332.5"/>
    <n v="20332.5"/>
    <s v="SUCCESS"/>
    <s v="SUCCESS"/>
    <n v="1"/>
    <s v="found"/>
    <s v="Not Duplicate"/>
    <s v="match"/>
    <s v="match"/>
    <n v="0"/>
    <d v="2026-02-02T00:00:00"/>
    <n v="0"/>
    <s v="Within SLA"/>
    <x v="1"/>
    <n v="0"/>
    <n v="0"/>
    <n v="0"/>
    <n v="0"/>
    <n v="0"/>
    <x v="3"/>
    <n v="25.5"/>
    <x v="81"/>
  </r>
  <r>
    <s v="TXN000915"/>
    <n v="8198.2900000000009"/>
    <n v="8198.2900000000009"/>
    <s v="SUCCESS"/>
    <s v="SUCCESS"/>
    <n v="1"/>
    <s v="found"/>
    <s v="Not Duplicate"/>
    <s v="match"/>
    <s v="match"/>
    <n v="0"/>
    <d v="2026-02-02T00:00:00"/>
    <n v="1"/>
    <s v="Within SLA"/>
    <x v="0"/>
    <n v="0"/>
    <n v="0"/>
    <n v="0"/>
    <n v="0"/>
    <n v="0"/>
    <x v="0"/>
    <n v="21.9"/>
    <x v="35"/>
  </r>
  <r>
    <s v="TXN000916"/>
    <n v="2651.18"/>
    <n v="2651.18"/>
    <s v="SUCCESS"/>
    <s v="SUCCESS"/>
    <n v="1"/>
    <s v="found"/>
    <s v="Not Duplicate"/>
    <s v="match"/>
    <s v="match"/>
    <n v="0"/>
    <d v="2026-01-30T00:00:00"/>
    <n v="3"/>
    <s v="SLA Breached"/>
    <x v="1"/>
    <n v="0"/>
    <n v="0"/>
    <n v="0"/>
    <n v="0"/>
    <n v="1"/>
    <x v="0"/>
    <n v="34.6"/>
    <x v="74"/>
  </r>
  <r>
    <s v="TXN000917"/>
    <n v="13508.11"/>
    <n v="13508.11"/>
    <s v="SUCCESS"/>
    <s v="SUCCESS"/>
    <n v="1"/>
    <s v="found"/>
    <s v="Not Duplicate"/>
    <s v="match"/>
    <s v="match"/>
    <n v="0"/>
    <d v="2026-02-26T00:00:00"/>
    <n v="0"/>
    <s v="Within SLA"/>
    <x v="0"/>
    <n v="0"/>
    <n v="0"/>
    <n v="0"/>
    <n v="0"/>
    <n v="0"/>
    <x v="2"/>
    <n v="82.8"/>
    <x v="4"/>
  </r>
  <r>
    <s v="TXN000918"/>
    <n v="23011.05"/>
    <n v="23011.05"/>
    <s v="SUCCESS"/>
    <s v="SUCCESS"/>
    <n v="1"/>
    <s v="found"/>
    <s v="Not Duplicate"/>
    <s v="match"/>
    <s v="match"/>
    <n v="0"/>
    <d v="2026-02-17T00:00:00"/>
    <n v="1"/>
    <s v="Within SLA"/>
    <x v="2"/>
    <n v="0"/>
    <n v="0"/>
    <n v="0"/>
    <n v="0"/>
    <n v="0"/>
    <x v="0"/>
    <n v="44.7"/>
    <x v="68"/>
  </r>
  <r>
    <s v="TXN000919"/>
    <n v="11852.74"/>
    <n v="10667.47"/>
    <s v="SUCCESS"/>
    <s v="SUCCESS"/>
    <n v="1"/>
    <s v="found"/>
    <s v="Not Duplicate"/>
    <s v="mismatch"/>
    <s v="match"/>
    <n v="1185.2700000000004"/>
    <d v="2026-03-11T00:00:00"/>
    <n v="0"/>
    <s v="Within SLA"/>
    <x v="3"/>
    <n v="0"/>
    <n v="0"/>
    <n v="1"/>
    <n v="0"/>
    <n v="0"/>
    <x v="3"/>
    <n v="46.1"/>
    <x v="70"/>
  </r>
  <r>
    <s v="TXN000920"/>
    <n v="3526.74"/>
    <n v="3526.74"/>
    <s v="SUCCESS"/>
    <s v="SUCCESS"/>
    <n v="1"/>
    <s v="found"/>
    <s v="Not Duplicate"/>
    <s v="match"/>
    <s v="match"/>
    <n v="0"/>
    <d v="2026-03-28T00:00:00"/>
    <n v="3"/>
    <s v="SLA Breached"/>
    <x v="3"/>
    <n v="0"/>
    <n v="0"/>
    <n v="0"/>
    <n v="0"/>
    <n v="1"/>
    <x v="3"/>
    <n v="45.2"/>
    <x v="21"/>
  </r>
  <r>
    <s v="TXN000921"/>
    <n v="17556.12"/>
    <n v="17556.12"/>
    <s v="SUCCESS"/>
    <s v="SUCCESS"/>
    <n v="1"/>
    <s v="found"/>
    <s v="Not Duplicate"/>
    <s v="match"/>
    <s v="match"/>
    <n v="0"/>
    <d v="2026-01-27T00:00:00"/>
    <n v="1"/>
    <s v="Within SLA"/>
    <x v="0"/>
    <n v="0"/>
    <n v="0"/>
    <n v="0"/>
    <n v="0"/>
    <n v="0"/>
    <x v="0"/>
    <n v="18.7"/>
    <x v="71"/>
  </r>
  <r>
    <s v="TXN000922"/>
    <n v="9573.69"/>
    <n v="9573.69"/>
    <s v="SUCCESS"/>
    <s v="SUCCESS"/>
    <n v="1"/>
    <s v="found"/>
    <s v="Not Duplicate"/>
    <s v="match"/>
    <s v="match"/>
    <n v="0"/>
    <d v="2026-03-21T00:00:00"/>
    <n v="0"/>
    <s v="Within SLA"/>
    <x v="3"/>
    <n v="0"/>
    <n v="0"/>
    <n v="0"/>
    <n v="0"/>
    <n v="0"/>
    <x v="1"/>
    <n v="15.9"/>
    <x v="63"/>
  </r>
  <r>
    <s v="TXN000923"/>
    <n v="1113.92"/>
    <n v="1113.92"/>
    <s v="SUCCESS"/>
    <s v="SUCCESS"/>
    <n v="1"/>
    <s v="found"/>
    <s v="Not Duplicate"/>
    <s v="match"/>
    <s v="match"/>
    <n v="0"/>
    <d v="2026-02-01T00:00:00"/>
    <n v="1"/>
    <s v="Within SLA"/>
    <x v="3"/>
    <n v="0"/>
    <n v="0"/>
    <n v="0"/>
    <n v="0"/>
    <n v="0"/>
    <x v="0"/>
    <n v="44.8"/>
    <x v="46"/>
  </r>
  <r>
    <s v="TXN000924"/>
    <n v="1677.71"/>
    <n v="1677.71"/>
    <s v="FAILED"/>
    <s v="FAILED"/>
    <n v="1"/>
    <s v="found"/>
    <s v="Not Duplicate"/>
    <s v="match"/>
    <s v="match"/>
    <n v="0"/>
    <d v="2026-03-30T00:00:00"/>
    <n v="0"/>
    <s v="Within SLA"/>
    <x v="1"/>
    <n v="0"/>
    <n v="0"/>
    <n v="0"/>
    <n v="0"/>
    <n v="0"/>
    <x v="3"/>
    <n v="42.3"/>
    <x v="15"/>
  </r>
  <r>
    <s v="TXN000925"/>
    <n v="5280.87"/>
    <n v="4752.78"/>
    <s v="SUCCESS"/>
    <s v="SUCCESS"/>
    <n v="1"/>
    <s v="found"/>
    <s v="Not Duplicate"/>
    <s v="mismatch"/>
    <s v="match"/>
    <n v="528.09000000000015"/>
    <d v="2026-01-26T00:00:00"/>
    <n v="2"/>
    <s v="Within SLA"/>
    <x v="3"/>
    <n v="0"/>
    <n v="0"/>
    <n v="1"/>
    <n v="0"/>
    <n v="0"/>
    <x v="1"/>
    <n v="28.7"/>
    <x v="61"/>
  </r>
  <r>
    <s v="TXN000926"/>
    <n v="548.07000000000005"/>
    <n v="548.07000000000005"/>
    <s v="SUCCESS"/>
    <s v="SUCCESS"/>
    <n v="1"/>
    <s v="found"/>
    <s v="Not Duplicate"/>
    <s v="match"/>
    <s v="match"/>
    <n v="0"/>
    <d v="2026-02-04T00:00:00"/>
    <n v="3"/>
    <s v="SLA Breached"/>
    <x v="2"/>
    <n v="0"/>
    <n v="0"/>
    <n v="0"/>
    <n v="0"/>
    <n v="1"/>
    <x v="3"/>
    <n v="37"/>
    <x v="35"/>
  </r>
  <r>
    <s v="TXN000927"/>
    <n v="4012.48"/>
    <e v="#N/A"/>
    <s v="SUCCESS"/>
    <e v="#N/A"/>
    <n v="0"/>
    <s v="missing"/>
    <s v="Not Duplicate"/>
    <s v="not processed"/>
    <s v="not processed"/>
    <s v="missing"/>
    <s v="not processed"/>
    <s v="not processed"/>
    <s v="Not Processed"/>
    <x v="0"/>
    <n v="1"/>
    <n v="0"/>
    <n v="0"/>
    <n v="0"/>
    <n v="0"/>
    <x v="2"/>
    <s v=""/>
    <x v="66"/>
  </r>
  <r>
    <s v="TXN000928"/>
    <n v="5983.38"/>
    <n v="5983.38"/>
    <s v="SUCCESS"/>
    <s v="SUCCESS"/>
    <n v="1"/>
    <s v="found"/>
    <s v="Not Duplicate"/>
    <s v="match"/>
    <s v="match"/>
    <n v="0"/>
    <d v="2026-02-16T00:00:00"/>
    <n v="3"/>
    <s v="SLA Breached"/>
    <x v="2"/>
    <n v="0"/>
    <n v="0"/>
    <n v="0"/>
    <n v="0"/>
    <n v="1"/>
    <x v="0"/>
    <n v="10.3"/>
    <x v="38"/>
  </r>
  <r>
    <s v="TXN000929"/>
    <n v="5673.85"/>
    <n v="5673.85"/>
    <s v="SUCCESS"/>
    <s v="SUCCESS"/>
    <n v="1"/>
    <s v="found"/>
    <s v="Not Duplicate"/>
    <s v="match"/>
    <s v="match"/>
    <n v="0"/>
    <d v="2026-03-28T00:00:00"/>
    <n v="2"/>
    <s v="Within SLA"/>
    <x v="0"/>
    <n v="0"/>
    <n v="0"/>
    <n v="0"/>
    <n v="0"/>
    <n v="0"/>
    <x v="0"/>
    <n v="37.200000000000003"/>
    <x v="9"/>
  </r>
  <r>
    <s v="TXN000930"/>
    <n v="6749.97"/>
    <n v="6749.97"/>
    <s v="SUCCESS"/>
    <s v="SUCCESS"/>
    <n v="1"/>
    <s v="found"/>
    <s v="Not Duplicate"/>
    <s v="match"/>
    <s v="match"/>
    <n v="0"/>
    <d v="2026-01-29T00:00:00"/>
    <n v="1"/>
    <s v="Within SLA"/>
    <x v="3"/>
    <n v="0"/>
    <n v="0"/>
    <n v="0"/>
    <n v="0"/>
    <n v="0"/>
    <x v="0"/>
    <n v="43"/>
    <x v="7"/>
  </r>
  <r>
    <s v="TXN000931"/>
    <n v="1613.47"/>
    <n v="1613.47"/>
    <s v="SUCCESS"/>
    <s v="SUCCESS"/>
    <n v="1"/>
    <s v="found"/>
    <s v="Not Duplicate"/>
    <s v="match"/>
    <s v="match"/>
    <n v="0"/>
    <d v="2026-03-13T00:00:00"/>
    <n v="0"/>
    <s v="Within SLA"/>
    <x v="0"/>
    <n v="0"/>
    <n v="0"/>
    <n v="0"/>
    <n v="0"/>
    <n v="0"/>
    <x v="3"/>
    <n v="39.6"/>
    <x v="14"/>
  </r>
  <r>
    <s v="TXN000932"/>
    <n v="4602.7"/>
    <n v="4602.7"/>
    <s v="SUCCESS"/>
    <s v="SUCCESS"/>
    <n v="1"/>
    <s v="found"/>
    <s v="Not Duplicate"/>
    <s v="match"/>
    <s v="match"/>
    <n v="0"/>
    <d v="2026-03-17T00:00:00"/>
    <n v="3"/>
    <s v="SLA Breached"/>
    <x v="3"/>
    <n v="0"/>
    <n v="0"/>
    <n v="0"/>
    <n v="0"/>
    <n v="1"/>
    <x v="0"/>
    <n v="21.5"/>
    <x v="53"/>
  </r>
  <r>
    <s v="TXN000933"/>
    <n v="57133.26"/>
    <n v="57133.26"/>
    <s v="SUCCESS"/>
    <s v="SUCCESS"/>
    <n v="1"/>
    <s v="found"/>
    <s v="Not Duplicate"/>
    <s v="match"/>
    <s v="match"/>
    <n v="0"/>
    <d v="2026-02-07T00:00:00"/>
    <n v="1"/>
    <s v="Within SLA"/>
    <x v="0"/>
    <n v="0"/>
    <n v="0"/>
    <n v="0"/>
    <n v="0"/>
    <n v="0"/>
    <x v="1"/>
    <n v="8.3000000000000007"/>
    <x v="69"/>
  </r>
  <r>
    <s v="TXN000934"/>
    <n v="1399.53"/>
    <n v="1399.53"/>
    <s v="SUCCESS"/>
    <s v="SUCCESS"/>
    <n v="1"/>
    <s v="found"/>
    <s v="Not Duplicate"/>
    <s v="match"/>
    <s v="match"/>
    <n v="0"/>
    <d v="2026-03-10T00:00:00"/>
    <n v="0"/>
    <s v="Within SLA"/>
    <x v="1"/>
    <n v="0"/>
    <n v="0"/>
    <n v="0"/>
    <n v="0"/>
    <n v="0"/>
    <x v="0"/>
    <n v="74.7"/>
    <x v="67"/>
  </r>
  <r>
    <s v="TXN000935"/>
    <n v="1512.3"/>
    <n v="1512.3"/>
    <s v="SUCCESS"/>
    <s v="SUCCESS"/>
    <n v="1"/>
    <s v="found"/>
    <s v="Not Duplicate"/>
    <s v="match"/>
    <s v="match"/>
    <n v="0"/>
    <d v="2026-04-03T00:00:00"/>
    <n v="3"/>
    <s v="SLA Breached"/>
    <x v="3"/>
    <n v="0"/>
    <n v="0"/>
    <n v="0"/>
    <n v="0"/>
    <n v="1"/>
    <x v="3"/>
    <n v="44.7"/>
    <x v="80"/>
  </r>
  <r>
    <s v="TXN000936"/>
    <n v="370.96"/>
    <n v="370.96"/>
    <s v="SUCCESS"/>
    <s v="SUCCESS"/>
    <n v="1"/>
    <s v="found"/>
    <s v="Not Duplicate"/>
    <s v="match"/>
    <s v="match"/>
    <n v="0"/>
    <d v="2026-03-26T00:00:00"/>
    <n v="0"/>
    <s v="Within SLA"/>
    <x v="0"/>
    <n v="0"/>
    <n v="0"/>
    <n v="0"/>
    <n v="0"/>
    <n v="0"/>
    <x v="3"/>
    <n v="35.700000000000003"/>
    <x v="9"/>
  </r>
  <r>
    <s v="TXN000937"/>
    <n v="3670.77"/>
    <n v="3670.77"/>
    <s v="SUCCESS"/>
    <s v="SUCCESS"/>
    <n v="1"/>
    <s v="found"/>
    <s v="Not Duplicate"/>
    <s v="match"/>
    <s v="match"/>
    <n v="0"/>
    <d v="2026-02-01T00:00:00"/>
    <n v="1"/>
    <s v="Within SLA"/>
    <x v="0"/>
    <n v="0"/>
    <n v="0"/>
    <n v="0"/>
    <n v="0"/>
    <n v="0"/>
    <x v="1"/>
    <n v="34.1"/>
    <x v="46"/>
  </r>
  <r>
    <s v="TXN000938"/>
    <n v="2101.36"/>
    <n v="2101.36"/>
    <s v="SUCCESS"/>
    <s v="SUCCESS"/>
    <n v="1"/>
    <s v="found"/>
    <s v="Not Duplicate"/>
    <s v="match"/>
    <s v="match"/>
    <n v="0"/>
    <d v="2026-03-20T00:00:00"/>
    <n v="1"/>
    <s v="Within SLA"/>
    <x v="0"/>
    <n v="0"/>
    <n v="0"/>
    <n v="0"/>
    <n v="0"/>
    <n v="0"/>
    <x v="2"/>
    <n v="56.7"/>
    <x v="59"/>
  </r>
  <r>
    <s v="TXN000939"/>
    <n v="1724.18"/>
    <n v="1724.18"/>
    <s v="SUCCESS"/>
    <s v="SUCCESS"/>
    <n v="1"/>
    <s v="found"/>
    <s v="Not Duplicate"/>
    <s v="match"/>
    <s v="match"/>
    <n v="0"/>
    <d v="2026-02-09T00:00:00"/>
    <n v="2"/>
    <s v="Within SLA"/>
    <x v="0"/>
    <n v="0"/>
    <n v="0"/>
    <n v="0"/>
    <n v="0"/>
    <n v="0"/>
    <x v="0"/>
    <n v="38.9"/>
    <x v="64"/>
  </r>
  <r>
    <s v="TXN000940"/>
    <n v="14049.03"/>
    <n v="14049.03"/>
    <s v="SUCCESS"/>
    <s v="SUCCESS"/>
    <n v="1"/>
    <s v="found"/>
    <s v="Not Duplicate"/>
    <s v="match"/>
    <s v="match"/>
    <n v="0"/>
    <d v="2026-02-16T00:00:00"/>
    <n v="5"/>
    <s v="SLA Breached"/>
    <x v="1"/>
    <n v="0"/>
    <n v="0"/>
    <n v="0"/>
    <n v="0"/>
    <n v="1"/>
    <x v="1"/>
    <n v="6.2"/>
    <x v="41"/>
  </r>
  <r>
    <s v="TXN000941"/>
    <n v="10007.67"/>
    <n v="10007.67"/>
    <s v="SUCCESS"/>
    <s v="SUCCESS"/>
    <n v="1"/>
    <s v="found"/>
    <s v="Not Duplicate"/>
    <s v="match"/>
    <s v="match"/>
    <n v="0"/>
    <d v="2026-02-23T00:00:00"/>
    <n v="3"/>
    <s v="SLA Breached"/>
    <x v="2"/>
    <n v="0"/>
    <n v="0"/>
    <n v="0"/>
    <n v="0"/>
    <n v="1"/>
    <x v="0"/>
    <n v="51"/>
    <x v="79"/>
  </r>
  <r>
    <s v="TXN000942"/>
    <n v="8124.92"/>
    <n v="8124.92"/>
    <s v="SUCCESS"/>
    <s v="SUCCESS"/>
    <n v="1"/>
    <s v="found"/>
    <s v="Not Duplicate"/>
    <s v="match"/>
    <s v="match"/>
    <n v="0"/>
    <d v="2026-03-22T00:00:00"/>
    <n v="0"/>
    <s v="Within SLA"/>
    <x v="4"/>
    <n v="0"/>
    <n v="0"/>
    <n v="0"/>
    <n v="0"/>
    <n v="0"/>
    <x v="2"/>
    <n v="50"/>
    <x v="29"/>
  </r>
  <r>
    <s v="TXN000943"/>
    <n v="3040.15"/>
    <n v="3040.15"/>
    <s v="SUCCESS"/>
    <s v="SUCCESS"/>
    <n v="1"/>
    <s v="found"/>
    <s v="Not Duplicate"/>
    <s v="match"/>
    <s v="match"/>
    <n v="0"/>
    <d v="2026-02-02T00:00:00"/>
    <n v="0"/>
    <s v="Within SLA"/>
    <x v="0"/>
    <n v="0"/>
    <n v="0"/>
    <n v="0"/>
    <n v="0"/>
    <n v="0"/>
    <x v="1"/>
    <n v="23.2"/>
    <x v="81"/>
  </r>
  <r>
    <s v="TXN000944"/>
    <n v="5820.83"/>
    <n v="5820.83"/>
    <s v="SUCCESS"/>
    <s v="SUCCESS"/>
    <n v="1"/>
    <s v="found"/>
    <s v="Not Duplicate"/>
    <s v="match"/>
    <s v="match"/>
    <n v="0"/>
    <d v="2026-01-14T00:00:00"/>
    <n v="3"/>
    <s v="SLA Breached"/>
    <x v="1"/>
    <n v="0"/>
    <n v="0"/>
    <n v="0"/>
    <n v="0"/>
    <n v="1"/>
    <x v="0"/>
    <n v="48.1"/>
    <x v="22"/>
  </r>
  <r>
    <s v="TXN000945"/>
    <n v="4585.66"/>
    <e v="#N/A"/>
    <s v="SUCCESS"/>
    <e v="#N/A"/>
    <n v="0"/>
    <s v="missing"/>
    <s v="Not Duplicate"/>
    <s v="not processed"/>
    <s v="not processed"/>
    <s v="missing"/>
    <s v="not processed"/>
    <s v="not processed"/>
    <s v="Not Processed"/>
    <x v="3"/>
    <n v="1"/>
    <n v="0"/>
    <n v="0"/>
    <n v="0"/>
    <n v="0"/>
    <x v="0"/>
    <s v=""/>
    <x v="63"/>
  </r>
  <r>
    <s v="TXN000946"/>
    <n v="8754.89"/>
    <n v="8754.89"/>
    <s v="SUCCESS"/>
    <s v="SUCCESS"/>
    <n v="1"/>
    <s v="found"/>
    <s v="Not Duplicate"/>
    <s v="match"/>
    <s v="match"/>
    <n v="0"/>
    <d v="2026-03-23T00:00:00"/>
    <n v="1"/>
    <s v="Within SLA"/>
    <x v="1"/>
    <n v="0"/>
    <n v="0"/>
    <n v="0"/>
    <n v="0"/>
    <n v="0"/>
    <x v="0"/>
    <n v="42.6"/>
    <x v="29"/>
  </r>
  <r>
    <s v="TXN000947"/>
    <n v="3340.49"/>
    <n v="3340.49"/>
    <s v="SUCCESS"/>
    <s v="SUCCESS"/>
    <n v="1"/>
    <s v="found"/>
    <s v="Not Duplicate"/>
    <s v="match"/>
    <s v="match"/>
    <n v="0"/>
    <d v="2026-01-18T00:00:00"/>
    <n v="0"/>
    <s v="Within SLA"/>
    <x v="2"/>
    <n v="0"/>
    <n v="0"/>
    <n v="0"/>
    <n v="0"/>
    <n v="0"/>
    <x v="3"/>
    <n v="22.7"/>
    <x v="45"/>
  </r>
  <r>
    <s v="TXN000948"/>
    <n v="1153.99"/>
    <n v="1153.99"/>
    <s v="SUCCESS"/>
    <s v="SUCCESS"/>
    <n v="1"/>
    <s v="found"/>
    <s v="Not Duplicate"/>
    <s v="match"/>
    <s v="match"/>
    <n v="0"/>
    <d v="2026-02-15T00:00:00"/>
    <n v="3"/>
    <s v="SLA Breached"/>
    <x v="0"/>
    <n v="0"/>
    <n v="0"/>
    <n v="0"/>
    <n v="0"/>
    <n v="1"/>
    <x v="1"/>
    <n v="11.5"/>
    <x v="89"/>
  </r>
  <r>
    <s v="TXN000949"/>
    <n v="15858.93"/>
    <n v="15858.93"/>
    <s v="SUCCESS"/>
    <s v="SUCCESS"/>
    <n v="1"/>
    <s v="found"/>
    <s v="Not Duplicate"/>
    <s v="match"/>
    <s v="match"/>
    <n v="0"/>
    <d v="2026-02-12T00:00:00"/>
    <n v="3"/>
    <s v="SLA Breached"/>
    <x v="3"/>
    <n v="0"/>
    <n v="0"/>
    <n v="0"/>
    <n v="0"/>
    <n v="1"/>
    <x v="0"/>
    <n v="113.2"/>
    <x v="43"/>
  </r>
  <r>
    <s v="TXN000950"/>
    <n v="29581.68"/>
    <n v="29581.68"/>
    <s v="SUCCESS"/>
    <s v="FAILED"/>
    <n v="1"/>
    <s v="found"/>
    <s v="Not Duplicate"/>
    <s v="match"/>
    <s v="mismatch"/>
    <n v="0"/>
    <d v="2026-01-04T00:00:00"/>
    <n v="1"/>
    <s v="Within SLA"/>
    <x v="0"/>
    <n v="0"/>
    <n v="0"/>
    <n v="0"/>
    <n v="1"/>
    <n v="0"/>
    <x v="1"/>
    <n v="50.1"/>
    <x v="62"/>
  </r>
  <r>
    <s v="TXN000951"/>
    <n v="1184.56"/>
    <n v="1184.56"/>
    <s v="REVERSED"/>
    <s v="REVERSED"/>
    <n v="2"/>
    <s v="found"/>
    <s v="Duplicate"/>
    <s v="match"/>
    <s v="match"/>
    <n v="0"/>
    <d v="2026-02-20T00:00:00"/>
    <n v="0"/>
    <s v="Within SLA"/>
    <x v="2"/>
    <n v="0"/>
    <n v="1"/>
    <n v="0"/>
    <n v="0"/>
    <n v="0"/>
    <x v="0"/>
    <n v="14.9"/>
    <x v="79"/>
  </r>
  <r>
    <s v="TXN000952"/>
    <n v="26057.62"/>
    <n v="26057.62"/>
    <s v="SUCCESS"/>
    <s v="SUCCESS"/>
    <n v="1"/>
    <s v="found"/>
    <s v="Not Duplicate"/>
    <s v="match"/>
    <s v="match"/>
    <n v="0"/>
    <d v="2026-01-12T00:00:00"/>
    <n v="0"/>
    <s v="Within SLA"/>
    <x v="2"/>
    <n v="0"/>
    <n v="0"/>
    <n v="0"/>
    <n v="0"/>
    <n v="0"/>
    <x v="0"/>
    <n v="14.7"/>
    <x v="77"/>
  </r>
  <r>
    <s v="TXN000953"/>
    <n v="5206.1899999999996"/>
    <n v="5206.1899999999996"/>
    <s v="SUCCESS"/>
    <s v="SUCCESS"/>
    <n v="1"/>
    <s v="found"/>
    <s v="Not Duplicate"/>
    <s v="match"/>
    <s v="match"/>
    <n v="0"/>
    <d v="2026-04-03T00:00:00"/>
    <n v="3"/>
    <s v="SLA Breached"/>
    <x v="4"/>
    <n v="0"/>
    <n v="0"/>
    <n v="0"/>
    <n v="0"/>
    <n v="1"/>
    <x v="3"/>
    <n v="24.3"/>
    <x v="80"/>
  </r>
  <r>
    <s v="TXN000954"/>
    <n v="1957.88"/>
    <n v="1957.88"/>
    <s v="SUCCESS"/>
    <s v="SUCCESS"/>
    <n v="1"/>
    <s v="found"/>
    <s v="Not Duplicate"/>
    <s v="match"/>
    <s v="match"/>
    <n v="0"/>
    <d v="2026-02-15T00:00:00"/>
    <n v="0"/>
    <s v="Within SLA"/>
    <x v="3"/>
    <n v="0"/>
    <n v="0"/>
    <n v="0"/>
    <n v="0"/>
    <n v="0"/>
    <x v="3"/>
    <n v="13.8"/>
    <x v="37"/>
  </r>
  <r>
    <s v="TXN000955"/>
    <n v="1409.31"/>
    <n v="1409.31"/>
    <s v="SUCCESS"/>
    <s v="SUCCESS"/>
    <n v="1"/>
    <s v="found"/>
    <s v="Not Duplicate"/>
    <s v="match"/>
    <s v="match"/>
    <n v="0"/>
    <d v="2026-01-02T00:00:00"/>
    <n v="0"/>
    <s v="Within SLA"/>
    <x v="0"/>
    <n v="0"/>
    <n v="0"/>
    <n v="0"/>
    <n v="0"/>
    <n v="0"/>
    <x v="0"/>
    <n v="26.8"/>
    <x v="49"/>
  </r>
  <r>
    <s v="TXN000956"/>
    <n v="1637.22"/>
    <n v="1637.22"/>
    <s v="SUCCESS"/>
    <s v="SUCCESS"/>
    <n v="1"/>
    <s v="found"/>
    <s v="Not Duplicate"/>
    <s v="match"/>
    <s v="match"/>
    <n v="0"/>
    <d v="2026-02-25T00:00:00"/>
    <n v="0"/>
    <s v="Within SLA"/>
    <x v="0"/>
    <n v="0"/>
    <n v="0"/>
    <n v="0"/>
    <n v="0"/>
    <n v="0"/>
    <x v="1"/>
    <n v="44.6"/>
    <x v="73"/>
  </r>
  <r>
    <s v="TXN000957"/>
    <n v="6361.79"/>
    <n v="6361.79"/>
    <s v="SUCCESS"/>
    <s v="SUCCESS"/>
    <n v="1"/>
    <s v="found"/>
    <s v="Not Duplicate"/>
    <s v="match"/>
    <s v="match"/>
    <n v="0"/>
    <d v="2026-03-29T00:00:00"/>
    <n v="0"/>
    <s v="Within SLA"/>
    <x v="4"/>
    <n v="0"/>
    <n v="0"/>
    <n v="0"/>
    <n v="0"/>
    <n v="0"/>
    <x v="1"/>
    <n v="59.3"/>
    <x v="36"/>
  </r>
  <r>
    <s v="TXN000958"/>
    <n v="375.86"/>
    <n v="375.86"/>
    <s v="SUCCESS"/>
    <s v="SUCCESS"/>
    <n v="1"/>
    <s v="found"/>
    <s v="Not Duplicate"/>
    <s v="match"/>
    <s v="match"/>
    <n v="0"/>
    <d v="2026-03-22T00:00:00"/>
    <n v="0"/>
    <s v="Within SLA"/>
    <x v="0"/>
    <n v="0"/>
    <n v="0"/>
    <n v="0"/>
    <n v="0"/>
    <n v="0"/>
    <x v="2"/>
    <n v="32.200000000000003"/>
    <x v="29"/>
  </r>
  <r>
    <s v="TXN000959"/>
    <n v="2318.7600000000002"/>
    <n v="2318.7600000000002"/>
    <s v="SUCCESS"/>
    <s v="SUCCESS"/>
    <n v="1"/>
    <s v="found"/>
    <s v="Not Duplicate"/>
    <s v="match"/>
    <s v="match"/>
    <n v="0"/>
    <d v="2026-01-17T00:00:00"/>
    <n v="3"/>
    <s v="SLA Breached"/>
    <x v="0"/>
    <n v="0"/>
    <n v="0"/>
    <n v="0"/>
    <n v="0"/>
    <n v="1"/>
    <x v="3"/>
    <n v="39.200000000000003"/>
    <x v="44"/>
  </r>
  <r>
    <s v="TXN000960"/>
    <n v="2501.19"/>
    <n v="2501.19"/>
    <s v="SUCCESS"/>
    <s v="SUCCESS"/>
    <n v="1"/>
    <s v="found"/>
    <s v="Not Duplicate"/>
    <s v="match"/>
    <s v="match"/>
    <n v="0"/>
    <d v="2026-01-25T00:00:00"/>
    <n v="2"/>
    <s v="Within SLA"/>
    <x v="2"/>
    <n v="0"/>
    <n v="0"/>
    <n v="0"/>
    <n v="0"/>
    <n v="0"/>
    <x v="1"/>
    <n v="116.7"/>
    <x v="42"/>
  </r>
  <r>
    <s v="TXN000961"/>
    <n v="35768.9"/>
    <n v="35768.9"/>
    <s v="SUCCESS"/>
    <s v="SUCCESS"/>
    <n v="1"/>
    <s v="found"/>
    <s v="Not Duplicate"/>
    <s v="match"/>
    <s v="match"/>
    <n v="0"/>
    <d v="2026-03-03T00:00:00"/>
    <n v="1"/>
    <s v="Within SLA"/>
    <x v="2"/>
    <n v="0"/>
    <n v="0"/>
    <n v="0"/>
    <n v="0"/>
    <n v="0"/>
    <x v="3"/>
    <n v="45.3"/>
    <x v="6"/>
  </r>
  <r>
    <s v="TXN000962"/>
    <n v="18383.77"/>
    <n v="18383.77"/>
    <s v="SUCCESS"/>
    <s v="SUCCESS"/>
    <n v="1"/>
    <s v="found"/>
    <s v="Not Duplicate"/>
    <s v="match"/>
    <s v="match"/>
    <n v="0"/>
    <d v="2026-03-27T00:00:00"/>
    <n v="3"/>
    <s v="SLA Breached"/>
    <x v="0"/>
    <n v="0"/>
    <n v="0"/>
    <n v="0"/>
    <n v="0"/>
    <n v="1"/>
    <x v="3"/>
    <n v="50.4"/>
    <x v="20"/>
  </r>
  <r>
    <s v="TXN000963"/>
    <n v="4128.91"/>
    <n v="4128.91"/>
    <s v="SUCCESS"/>
    <s v="SUCCESS"/>
    <n v="1"/>
    <s v="found"/>
    <s v="Not Duplicate"/>
    <s v="match"/>
    <s v="match"/>
    <n v="0"/>
    <d v="2026-02-07T00:00:00"/>
    <n v="3"/>
    <s v="SLA Breached"/>
    <x v="3"/>
    <n v="0"/>
    <n v="0"/>
    <n v="0"/>
    <n v="0"/>
    <n v="1"/>
    <x v="3"/>
    <n v="44.2"/>
    <x v="66"/>
  </r>
  <r>
    <s v="TXN000964"/>
    <n v="3196.13"/>
    <n v="3196.13"/>
    <s v="SUCCESS"/>
    <s v="SUCCESS"/>
    <n v="1"/>
    <s v="found"/>
    <s v="Not Duplicate"/>
    <s v="match"/>
    <s v="match"/>
    <n v="0"/>
    <d v="2026-04-01T00:00:00"/>
    <n v="1"/>
    <s v="Within SLA"/>
    <x v="1"/>
    <n v="0"/>
    <n v="0"/>
    <n v="0"/>
    <n v="0"/>
    <n v="0"/>
    <x v="1"/>
    <n v="54.3"/>
    <x v="80"/>
  </r>
  <r>
    <s v="TXN000965"/>
    <n v="1152.92"/>
    <n v="1152.92"/>
    <s v="FAILED"/>
    <s v="FAILED"/>
    <n v="1"/>
    <s v="found"/>
    <s v="Not Duplicate"/>
    <s v="match"/>
    <s v="match"/>
    <n v="0"/>
    <d v="2026-03-24T00:00:00"/>
    <n v="0"/>
    <s v="Within SLA"/>
    <x v="3"/>
    <n v="0"/>
    <n v="0"/>
    <n v="0"/>
    <n v="0"/>
    <n v="0"/>
    <x v="0"/>
    <n v="28.9"/>
    <x v="20"/>
  </r>
  <r>
    <s v="TXN000966"/>
    <n v="12355.58"/>
    <n v="12355.58"/>
    <s v="SUCCESS"/>
    <s v="SUCCESS"/>
    <n v="1"/>
    <s v="found"/>
    <s v="Not Duplicate"/>
    <s v="match"/>
    <s v="match"/>
    <n v="0"/>
    <d v="2026-01-30T00:00:00"/>
    <n v="2"/>
    <s v="Within SLA"/>
    <x v="1"/>
    <n v="0"/>
    <n v="0"/>
    <n v="0"/>
    <n v="0"/>
    <n v="0"/>
    <x v="3"/>
    <n v="25.6"/>
    <x v="7"/>
  </r>
  <r>
    <s v="TXN000967"/>
    <n v="2096.08"/>
    <n v="2096.08"/>
    <s v="SUCCESS"/>
    <s v="SUCCESS"/>
    <n v="1"/>
    <s v="found"/>
    <s v="Not Duplicate"/>
    <s v="match"/>
    <s v="match"/>
    <n v="0"/>
    <d v="2026-02-25T00:00:00"/>
    <n v="0"/>
    <s v="Within SLA"/>
    <x v="0"/>
    <n v="0"/>
    <n v="0"/>
    <n v="0"/>
    <n v="0"/>
    <n v="0"/>
    <x v="3"/>
    <n v="6.5"/>
    <x v="73"/>
  </r>
  <r>
    <s v="TXN000968"/>
    <n v="12437.58"/>
    <n v="12437.58"/>
    <s v="SUCCESS"/>
    <s v="SUCCESS"/>
    <n v="1"/>
    <s v="found"/>
    <s v="Not Duplicate"/>
    <s v="match"/>
    <s v="match"/>
    <n v="0"/>
    <d v="2026-03-04T00:00:00"/>
    <n v="2"/>
    <s v="Within SLA"/>
    <x v="1"/>
    <n v="0"/>
    <n v="0"/>
    <n v="0"/>
    <n v="0"/>
    <n v="0"/>
    <x v="0"/>
    <n v="12.7"/>
    <x v="6"/>
  </r>
  <r>
    <s v="TXN000969"/>
    <n v="1477.46"/>
    <n v="1477.46"/>
    <s v="SUCCESS"/>
    <s v="SUCCESS"/>
    <n v="1"/>
    <s v="found"/>
    <s v="Not Duplicate"/>
    <s v="match"/>
    <s v="match"/>
    <n v="0"/>
    <d v="2026-01-22T00:00:00"/>
    <n v="1"/>
    <s v="Within SLA"/>
    <x v="2"/>
    <n v="0"/>
    <n v="0"/>
    <n v="0"/>
    <n v="0"/>
    <n v="0"/>
    <x v="2"/>
    <n v="18.600000000000001"/>
    <x v="25"/>
  </r>
  <r>
    <s v="TXN000970"/>
    <n v="371.4"/>
    <n v="371.4"/>
    <s v="FAILED"/>
    <s v="FAILED"/>
    <n v="1"/>
    <s v="found"/>
    <s v="Not Duplicate"/>
    <s v="match"/>
    <s v="match"/>
    <n v="0"/>
    <d v="2026-02-21T00:00:00"/>
    <n v="0"/>
    <s v="Within SLA"/>
    <x v="0"/>
    <n v="0"/>
    <n v="0"/>
    <n v="0"/>
    <n v="0"/>
    <n v="0"/>
    <x v="0"/>
    <n v="41.9"/>
    <x v="26"/>
  </r>
  <r>
    <s v="TXN000971"/>
    <n v="1548.25"/>
    <n v="1548.25"/>
    <s v="SUCCESS"/>
    <s v="SUCCESS"/>
    <n v="1"/>
    <s v="found"/>
    <s v="Not Duplicate"/>
    <s v="match"/>
    <s v="match"/>
    <n v="0"/>
    <d v="2026-03-22T00:00:00"/>
    <n v="2"/>
    <s v="Within SLA"/>
    <x v="0"/>
    <n v="0"/>
    <n v="0"/>
    <n v="0"/>
    <n v="0"/>
    <n v="0"/>
    <x v="3"/>
    <n v="28.7"/>
    <x v="17"/>
  </r>
  <r>
    <s v="TXN000972"/>
    <n v="98732.21"/>
    <n v="98732.21"/>
    <s v="SUCCESS"/>
    <s v="SUCCESS"/>
    <n v="1"/>
    <s v="found"/>
    <s v="Not Duplicate"/>
    <s v="match"/>
    <s v="match"/>
    <n v="0"/>
    <d v="2026-02-24T00:00:00"/>
    <n v="0"/>
    <s v="Within SLA"/>
    <x v="2"/>
    <n v="0"/>
    <n v="0"/>
    <n v="0"/>
    <n v="0"/>
    <n v="0"/>
    <x v="1"/>
    <n v="23.6"/>
    <x v="40"/>
  </r>
  <r>
    <s v="TXN000973"/>
    <n v="535.19000000000005"/>
    <n v="535.19000000000005"/>
    <s v="REVERSED"/>
    <s v="REVERSED"/>
    <n v="1"/>
    <s v="found"/>
    <s v="Not Duplicate"/>
    <s v="match"/>
    <s v="match"/>
    <n v="0"/>
    <d v="2026-03-20T00:00:00"/>
    <n v="1"/>
    <s v="Within SLA"/>
    <x v="2"/>
    <n v="0"/>
    <n v="0"/>
    <n v="0"/>
    <n v="0"/>
    <n v="0"/>
    <x v="1"/>
    <n v="4.2"/>
    <x v="59"/>
  </r>
  <r>
    <s v="TXN000974"/>
    <n v="2331.9699999999998"/>
    <n v="2331.9699999999998"/>
    <s v="SUCCESS"/>
    <s v="SUCCESS"/>
    <n v="1"/>
    <s v="found"/>
    <s v="Not Duplicate"/>
    <s v="match"/>
    <s v="match"/>
    <n v="0"/>
    <d v="2026-01-28T00:00:00"/>
    <n v="0"/>
    <s v="Within SLA"/>
    <x v="3"/>
    <n v="0"/>
    <n v="0"/>
    <n v="0"/>
    <n v="0"/>
    <n v="0"/>
    <x v="0"/>
    <n v="22.2"/>
    <x v="7"/>
  </r>
  <r>
    <s v="TXN000975"/>
    <n v="15925.99"/>
    <n v="15925.99"/>
    <s v="SUCCESS"/>
    <s v="SUCCESS"/>
    <n v="1"/>
    <s v="found"/>
    <s v="Not Duplicate"/>
    <s v="match"/>
    <s v="match"/>
    <n v="0"/>
    <d v="2026-02-02T00:00:00"/>
    <n v="1"/>
    <s v="Within SLA"/>
    <x v="3"/>
    <n v="0"/>
    <n v="0"/>
    <n v="0"/>
    <n v="0"/>
    <n v="0"/>
    <x v="0"/>
    <n v="60.9"/>
    <x v="35"/>
  </r>
  <r>
    <s v="TXN000976"/>
    <n v="5273.8"/>
    <n v="5273.8"/>
    <s v="SUCCESS"/>
    <s v="SUCCESS"/>
    <n v="1"/>
    <s v="found"/>
    <s v="Not Duplicate"/>
    <s v="match"/>
    <s v="match"/>
    <n v="0"/>
    <d v="2026-03-12T00:00:00"/>
    <n v="0"/>
    <s v="Within SLA"/>
    <x v="1"/>
    <n v="0"/>
    <n v="0"/>
    <n v="0"/>
    <n v="0"/>
    <n v="0"/>
    <x v="3"/>
    <n v="15.1"/>
    <x v="47"/>
  </r>
  <r>
    <s v="TXN000977"/>
    <n v="2522.29"/>
    <n v="2522.29"/>
    <s v="SUCCESS"/>
    <s v="SUCCESS"/>
    <n v="1"/>
    <s v="found"/>
    <s v="Not Duplicate"/>
    <s v="match"/>
    <s v="match"/>
    <n v="0"/>
    <d v="2026-02-25T00:00:00"/>
    <n v="1"/>
    <s v="Within SLA"/>
    <x v="0"/>
    <n v="0"/>
    <n v="0"/>
    <n v="0"/>
    <n v="0"/>
    <n v="0"/>
    <x v="0"/>
    <n v="33"/>
    <x v="40"/>
  </r>
  <r>
    <s v="TXN000978"/>
    <n v="6640.6"/>
    <n v="6640.6"/>
    <s v="FAILED"/>
    <s v="FAILED"/>
    <n v="1"/>
    <s v="found"/>
    <s v="Not Duplicate"/>
    <s v="match"/>
    <s v="match"/>
    <n v="0"/>
    <d v="2026-01-24T00:00:00"/>
    <n v="2"/>
    <s v="Within SLA"/>
    <x v="3"/>
    <n v="0"/>
    <n v="0"/>
    <n v="0"/>
    <n v="0"/>
    <n v="0"/>
    <x v="2"/>
    <n v="35.6"/>
    <x v="51"/>
  </r>
  <r>
    <s v="TXN000979"/>
    <n v="1807.01"/>
    <n v="1807.01"/>
    <s v="SUCCESS"/>
    <s v="SUCCESS"/>
    <n v="1"/>
    <s v="found"/>
    <s v="Not Duplicate"/>
    <s v="match"/>
    <s v="match"/>
    <n v="0"/>
    <d v="2026-03-31T00:00:00"/>
    <n v="3"/>
    <s v="SLA Breached"/>
    <x v="0"/>
    <n v="0"/>
    <n v="0"/>
    <n v="0"/>
    <n v="0"/>
    <n v="1"/>
    <x v="0"/>
    <n v="5.6"/>
    <x v="52"/>
  </r>
  <r>
    <s v="TXN000980"/>
    <n v="793.88"/>
    <n v="793.88"/>
    <s v="SUCCESS"/>
    <s v="SUCCESS"/>
    <n v="1"/>
    <s v="found"/>
    <s v="Not Duplicate"/>
    <s v="match"/>
    <s v="match"/>
    <n v="0"/>
    <d v="2026-01-28T00:00:00"/>
    <n v="3"/>
    <s v="SLA Breached"/>
    <x v="3"/>
    <n v="0"/>
    <n v="0"/>
    <n v="0"/>
    <n v="0"/>
    <n v="1"/>
    <x v="0"/>
    <n v="36.1"/>
    <x v="12"/>
  </r>
  <r>
    <s v="TXN000981"/>
    <n v="2754.41"/>
    <n v="2754.41"/>
    <s v="SUCCESS"/>
    <s v="SUCCESS"/>
    <n v="1"/>
    <s v="found"/>
    <s v="Not Duplicate"/>
    <s v="match"/>
    <s v="match"/>
    <n v="0"/>
    <d v="2026-01-19T00:00:00"/>
    <n v="2"/>
    <s v="Within SLA"/>
    <x v="0"/>
    <n v="0"/>
    <n v="0"/>
    <n v="0"/>
    <n v="0"/>
    <n v="0"/>
    <x v="0"/>
    <n v="46.5"/>
    <x v="0"/>
  </r>
  <r>
    <s v="TXN000982"/>
    <n v="1507.2"/>
    <n v="1507.2"/>
    <s v="SUCCESS"/>
    <s v="SUCCESS"/>
    <n v="1"/>
    <s v="found"/>
    <s v="Not Duplicate"/>
    <s v="match"/>
    <s v="match"/>
    <n v="0"/>
    <d v="2026-02-17T00:00:00"/>
    <n v="2"/>
    <s v="Within SLA"/>
    <x v="2"/>
    <n v="0"/>
    <n v="0"/>
    <n v="0"/>
    <n v="0"/>
    <n v="0"/>
    <x v="1"/>
    <n v="7.5"/>
    <x v="37"/>
  </r>
  <r>
    <s v="TXN000983"/>
    <n v="3687.08"/>
    <n v="3687.08"/>
    <s v="SUCCESS"/>
    <s v="SUCCESS"/>
    <n v="1"/>
    <s v="found"/>
    <s v="Not Duplicate"/>
    <s v="match"/>
    <s v="match"/>
    <n v="0"/>
    <d v="2026-02-24T00:00:00"/>
    <n v="0"/>
    <s v="Within SLA"/>
    <x v="1"/>
    <n v="0"/>
    <n v="0"/>
    <n v="0"/>
    <n v="0"/>
    <n v="0"/>
    <x v="0"/>
    <n v="34.1"/>
    <x v="40"/>
  </r>
  <r>
    <s v="TXN000984"/>
    <n v="2196.27"/>
    <n v="2196.27"/>
    <s v="SUCCESS"/>
    <s v="SUCCESS"/>
    <n v="1"/>
    <s v="found"/>
    <s v="Not Duplicate"/>
    <s v="match"/>
    <s v="match"/>
    <n v="0"/>
    <d v="2026-01-15T00:00:00"/>
    <n v="0"/>
    <s v="Within SLA"/>
    <x v="0"/>
    <n v="0"/>
    <n v="0"/>
    <n v="0"/>
    <n v="0"/>
    <n v="0"/>
    <x v="1"/>
    <n v="17.2"/>
    <x v="1"/>
  </r>
  <r>
    <s v="TXN000985"/>
    <n v="510.63"/>
    <n v="510.63"/>
    <s v="SUCCESS"/>
    <s v="SUCCESS"/>
    <n v="1"/>
    <s v="found"/>
    <s v="Not Duplicate"/>
    <s v="match"/>
    <s v="match"/>
    <n v="0"/>
    <d v="2026-04-02T00:00:00"/>
    <n v="3"/>
    <s v="SLA Breached"/>
    <x v="2"/>
    <n v="0"/>
    <n v="0"/>
    <n v="0"/>
    <n v="0"/>
    <n v="1"/>
    <x v="0"/>
    <n v="13"/>
    <x v="15"/>
  </r>
  <r>
    <s v="TXN000986"/>
    <n v="28192.95"/>
    <n v="28192.95"/>
    <s v="SUCCESS"/>
    <s v="SUCCESS"/>
    <n v="1"/>
    <s v="found"/>
    <s v="Not Duplicate"/>
    <s v="match"/>
    <s v="match"/>
    <n v="0"/>
    <d v="2026-02-14T00:00:00"/>
    <n v="3"/>
    <s v="SLA Breached"/>
    <x v="2"/>
    <n v="0"/>
    <n v="0"/>
    <n v="0"/>
    <n v="0"/>
    <n v="1"/>
    <x v="0"/>
    <n v="30.3"/>
    <x v="41"/>
  </r>
  <r>
    <s v="TXN000987"/>
    <n v="4148.1000000000004"/>
    <n v="4148.1000000000004"/>
    <s v="SUCCESS"/>
    <s v="SUCCESS"/>
    <n v="1"/>
    <s v="found"/>
    <s v="Not Duplicate"/>
    <s v="match"/>
    <s v="match"/>
    <n v="0"/>
    <d v="2026-01-09T00:00:00"/>
    <n v="2"/>
    <s v="Within SLA"/>
    <x v="1"/>
    <n v="0"/>
    <n v="0"/>
    <n v="0"/>
    <n v="0"/>
    <n v="0"/>
    <x v="1"/>
    <n v="24.4"/>
    <x v="78"/>
  </r>
  <r>
    <s v="TXN000988"/>
    <n v="348.08"/>
    <n v="348.08"/>
    <s v="SUCCESS"/>
    <s v="SUCCESS"/>
    <n v="1"/>
    <s v="found"/>
    <s v="Not Duplicate"/>
    <s v="match"/>
    <s v="match"/>
    <n v="0"/>
    <d v="2026-02-07T00:00:00"/>
    <n v="2"/>
    <s v="Within SLA"/>
    <x v="1"/>
    <n v="0"/>
    <n v="0"/>
    <n v="0"/>
    <n v="0"/>
    <n v="0"/>
    <x v="1"/>
    <n v="14.9"/>
    <x v="65"/>
  </r>
  <r>
    <s v="TXN000989"/>
    <n v="272.52999999999997"/>
    <n v="272.52999999999997"/>
    <s v="SUCCESS"/>
    <s v="SUCCESS"/>
    <n v="1"/>
    <s v="found"/>
    <s v="Not Duplicate"/>
    <s v="match"/>
    <s v="match"/>
    <n v="0"/>
    <d v="2026-01-21T00:00:00"/>
    <n v="3"/>
    <s v="SLA Breached"/>
    <x v="0"/>
    <n v="0"/>
    <n v="0"/>
    <n v="0"/>
    <n v="0"/>
    <n v="1"/>
    <x v="3"/>
    <n v="36.1"/>
    <x v="45"/>
  </r>
  <r>
    <s v="TXN000990"/>
    <n v="6776.62"/>
    <n v="6776.62"/>
    <s v="SUCCESS"/>
    <s v="SUCCESS"/>
    <n v="1"/>
    <s v="found"/>
    <s v="Not Duplicate"/>
    <s v="match"/>
    <s v="match"/>
    <n v="0"/>
    <d v="2026-01-06T00:00:00"/>
    <n v="3"/>
    <s v="SLA Breached"/>
    <x v="1"/>
    <n v="0"/>
    <n v="0"/>
    <n v="0"/>
    <n v="0"/>
    <n v="1"/>
    <x v="3"/>
    <n v="17.600000000000001"/>
    <x v="62"/>
  </r>
  <r>
    <s v="TXN000991"/>
    <n v="1847.75"/>
    <n v="1847.75"/>
    <s v="SUCCESS"/>
    <s v="SUCCESS"/>
    <n v="1"/>
    <s v="found"/>
    <s v="Not Duplicate"/>
    <s v="match"/>
    <s v="match"/>
    <n v="0"/>
    <d v="2026-02-27T00:00:00"/>
    <n v="3"/>
    <s v="SLA Breached"/>
    <x v="0"/>
    <n v="0"/>
    <n v="0"/>
    <n v="0"/>
    <n v="0"/>
    <n v="1"/>
    <x v="1"/>
    <n v="32.6"/>
    <x v="40"/>
  </r>
  <r>
    <s v="TXN000992"/>
    <n v="4958.1000000000004"/>
    <n v="4958.1000000000004"/>
    <s v="SUCCESS"/>
    <s v="SUCCESS"/>
    <n v="1"/>
    <s v="found"/>
    <s v="Not Duplicate"/>
    <s v="match"/>
    <s v="match"/>
    <n v="0"/>
    <d v="2026-01-04T00:00:00"/>
    <n v="2"/>
    <s v="Within SLA"/>
    <x v="2"/>
    <n v="0"/>
    <n v="0"/>
    <n v="0"/>
    <n v="0"/>
    <n v="0"/>
    <x v="1"/>
    <n v="35"/>
    <x v="49"/>
  </r>
  <r>
    <s v="TXN000993"/>
    <n v="1068.4100000000001"/>
    <n v="1068.4100000000001"/>
    <s v="SUCCESS"/>
    <s v="SUCCESS"/>
    <n v="1"/>
    <s v="found"/>
    <s v="Not Duplicate"/>
    <s v="match"/>
    <s v="match"/>
    <n v="0"/>
    <d v="2026-02-26T00:00:00"/>
    <n v="1"/>
    <s v="Within SLA"/>
    <x v="2"/>
    <n v="0"/>
    <n v="0"/>
    <n v="0"/>
    <n v="0"/>
    <n v="0"/>
    <x v="3"/>
    <n v="3"/>
    <x v="73"/>
  </r>
  <r>
    <s v="TXN000994"/>
    <n v="15408.29"/>
    <n v="15408.29"/>
    <s v="SUCCESS"/>
    <s v="SUCCESS"/>
    <n v="2"/>
    <s v="found"/>
    <s v="Duplicate"/>
    <s v="match"/>
    <s v="match"/>
    <n v="0"/>
    <d v="2026-02-08T00:00:00"/>
    <n v="0"/>
    <s v="Within SLA"/>
    <x v="1"/>
    <n v="0"/>
    <n v="1"/>
    <n v="0"/>
    <n v="0"/>
    <n v="0"/>
    <x v="3"/>
    <n v="46.7"/>
    <x v="24"/>
  </r>
  <r>
    <s v="TXN000995"/>
    <n v="3072.62"/>
    <n v="3072.62"/>
    <s v="SUCCESS"/>
    <s v="SUCCESS"/>
    <n v="1"/>
    <s v="found"/>
    <s v="Not Duplicate"/>
    <s v="match"/>
    <s v="match"/>
    <n v="0"/>
    <d v="2026-02-16T00:00:00"/>
    <n v="3"/>
    <s v="SLA Breached"/>
    <x v="2"/>
    <n v="0"/>
    <n v="0"/>
    <n v="0"/>
    <n v="0"/>
    <n v="1"/>
    <x v="1"/>
    <n v="30"/>
    <x v="38"/>
  </r>
  <r>
    <s v="TXN000996"/>
    <n v="6769.5"/>
    <n v="6769.5"/>
    <s v="SUCCESS"/>
    <s v="SUCCESS"/>
    <n v="1"/>
    <s v="found"/>
    <s v="Not Duplicate"/>
    <s v="match"/>
    <s v="match"/>
    <n v="0"/>
    <d v="2026-02-24T00:00:00"/>
    <n v="3"/>
    <s v="SLA Breached"/>
    <x v="0"/>
    <n v="0"/>
    <n v="0"/>
    <n v="0"/>
    <n v="0"/>
    <n v="1"/>
    <x v="3"/>
    <n v="46.8"/>
    <x v="26"/>
  </r>
  <r>
    <s v="TXN000997"/>
    <n v="1305.1099999999999"/>
    <n v="1305.1099999999999"/>
    <s v="SUCCESS"/>
    <s v="SUCCESS"/>
    <n v="1"/>
    <s v="found"/>
    <s v="Not Duplicate"/>
    <s v="match"/>
    <s v="match"/>
    <n v="0"/>
    <d v="2026-03-22T00:00:00"/>
    <n v="2"/>
    <s v="Within SLA"/>
    <x v="0"/>
    <n v="0"/>
    <n v="0"/>
    <n v="0"/>
    <n v="0"/>
    <n v="0"/>
    <x v="3"/>
    <n v="42.9"/>
    <x v="17"/>
  </r>
  <r>
    <s v="TXN000998"/>
    <n v="397.16"/>
    <n v="397.16"/>
    <s v="SUCCESS"/>
    <s v="SUCCESS"/>
    <n v="1"/>
    <s v="found"/>
    <s v="Not Duplicate"/>
    <s v="match"/>
    <s v="match"/>
    <n v="0"/>
    <d v="2026-02-28T00:00:00"/>
    <n v="5"/>
    <s v="SLA Breached"/>
    <x v="3"/>
    <n v="0"/>
    <n v="0"/>
    <n v="0"/>
    <n v="0"/>
    <n v="1"/>
    <x v="0"/>
    <n v="19.899999999999999"/>
    <x v="39"/>
  </r>
  <r>
    <s v="TXN000999"/>
    <n v="1512.65"/>
    <n v="1512.65"/>
    <s v="SUCCESS"/>
    <s v="SUCCESS"/>
    <n v="1"/>
    <s v="found"/>
    <s v="Not Duplicate"/>
    <s v="match"/>
    <s v="match"/>
    <n v="0"/>
    <d v="2026-01-16T00:00:00"/>
    <n v="1"/>
    <s v="Within SLA"/>
    <x v="1"/>
    <n v="0"/>
    <n v="0"/>
    <n v="0"/>
    <n v="0"/>
    <n v="0"/>
    <x v="0"/>
    <n v="80.5"/>
    <x v="1"/>
  </r>
  <r>
    <s v="TXN001000"/>
    <n v="20963.740000000002"/>
    <e v="#N/A"/>
    <s v="SUCCESS"/>
    <e v="#N/A"/>
    <n v="0"/>
    <s v="missing"/>
    <s v="Not Duplicate"/>
    <s v="not processed"/>
    <s v="not processed"/>
    <s v="missing"/>
    <s v="not processed"/>
    <s v="not processed"/>
    <s v="Not Processed"/>
    <x v="1"/>
    <n v="1"/>
    <n v="0"/>
    <n v="0"/>
    <n v="0"/>
    <n v="0"/>
    <x v="2"/>
    <s v=""/>
    <x v="14"/>
  </r>
  <r>
    <s v="TXN001001"/>
    <n v="13369.53"/>
    <n v="13369.53"/>
    <s v="FAILED"/>
    <s v="FAILED"/>
    <n v="1"/>
    <s v="found"/>
    <s v="Not Duplicate"/>
    <s v="match"/>
    <s v="match"/>
    <n v="0"/>
    <d v="2026-01-31T00:00:00"/>
    <n v="0"/>
    <s v="Within SLA"/>
    <x v="2"/>
    <n v="0"/>
    <n v="0"/>
    <n v="0"/>
    <n v="0"/>
    <n v="0"/>
    <x v="0"/>
    <n v="9.3000000000000007"/>
    <x v="46"/>
  </r>
  <r>
    <s v="TXN001002"/>
    <n v="562.16"/>
    <n v="562.16"/>
    <s v="SUCCESS"/>
    <s v="SUCCESS"/>
    <n v="1"/>
    <s v="found"/>
    <s v="Not Duplicate"/>
    <s v="match"/>
    <s v="match"/>
    <n v="0"/>
    <d v="2026-02-13T00:00:00"/>
    <n v="0"/>
    <s v="Within SLA"/>
    <x v="1"/>
    <n v="0"/>
    <n v="0"/>
    <n v="0"/>
    <n v="0"/>
    <n v="0"/>
    <x v="1"/>
    <n v="34.299999999999997"/>
    <x v="38"/>
  </r>
  <r>
    <s v="TXN001003"/>
    <n v="16239.73"/>
    <n v="16239.73"/>
    <s v="SUCCESS"/>
    <s v="SUCCESS"/>
    <n v="1"/>
    <s v="found"/>
    <s v="Not Duplicate"/>
    <s v="match"/>
    <s v="match"/>
    <n v="0"/>
    <d v="2026-01-09T00:00:00"/>
    <n v="0"/>
    <s v="Within SLA"/>
    <x v="0"/>
    <n v="0"/>
    <n v="0"/>
    <n v="0"/>
    <n v="0"/>
    <n v="0"/>
    <x v="0"/>
    <n v="38.5"/>
    <x v="86"/>
  </r>
  <r>
    <s v="TXN001004"/>
    <n v="6442.97"/>
    <n v="6442.97"/>
    <s v="SUCCESS"/>
    <s v="SUCCESS"/>
    <n v="1"/>
    <s v="found"/>
    <s v="Not Duplicate"/>
    <s v="match"/>
    <s v="match"/>
    <n v="0"/>
    <d v="2026-01-26T00:00:00"/>
    <n v="2"/>
    <s v="Within SLA"/>
    <x v="0"/>
    <n v="0"/>
    <n v="0"/>
    <n v="0"/>
    <n v="0"/>
    <n v="0"/>
    <x v="2"/>
    <n v="42.6"/>
    <x v="61"/>
  </r>
  <r>
    <s v="TXN001005"/>
    <n v="4961.3900000000003"/>
    <n v="4961.3900000000003"/>
    <s v="SUCCESS"/>
    <s v="SUCCESS"/>
    <n v="1"/>
    <s v="found"/>
    <s v="Not Duplicate"/>
    <s v="match"/>
    <s v="match"/>
    <n v="0"/>
    <d v="2026-02-14T00:00:00"/>
    <n v="3"/>
    <s v="SLA Breached"/>
    <x v="1"/>
    <n v="0"/>
    <n v="0"/>
    <n v="0"/>
    <n v="0"/>
    <n v="1"/>
    <x v="0"/>
    <n v="11.8"/>
    <x v="41"/>
  </r>
  <r>
    <s v="TXN001006"/>
    <n v="17959.89"/>
    <n v="17959.89"/>
    <s v="SUCCESS"/>
    <s v="SUCCESS"/>
    <n v="1"/>
    <s v="found"/>
    <s v="Not Duplicate"/>
    <s v="match"/>
    <s v="match"/>
    <n v="0"/>
    <d v="2026-02-28T00:00:00"/>
    <n v="2"/>
    <s v="Within SLA"/>
    <x v="1"/>
    <n v="0"/>
    <n v="0"/>
    <n v="0"/>
    <n v="0"/>
    <n v="0"/>
    <x v="0"/>
    <n v="64.599999999999994"/>
    <x v="4"/>
  </r>
  <r>
    <s v="TXN001007"/>
    <n v="1785.73"/>
    <n v="2142.88"/>
    <s v="SUCCESS"/>
    <s v="SUCCESS"/>
    <n v="1"/>
    <s v="found"/>
    <s v="Not Duplicate"/>
    <s v="mismatch"/>
    <s v="match"/>
    <n v="357.15000000000009"/>
    <d v="2026-03-29T00:00:00"/>
    <n v="2"/>
    <s v="Within SLA"/>
    <x v="0"/>
    <n v="0"/>
    <n v="0"/>
    <n v="1"/>
    <n v="0"/>
    <n v="0"/>
    <x v="2"/>
    <n v="12.7"/>
    <x v="60"/>
  </r>
  <r>
    <s v="TXN001008"/>
    <n v="779.79"/>
    <n v="779.79"/>
    <s v="SUCCESS"/>
    <s v="SUCCESS"/>
    <n v="2"/>
    <s v="found"/>
    <s v="Duplicate"/>
    <s v="match"/>
    <s v="match"/>
    <n v="0"/>
    <d v="2026-03-20T00:00:00"/>
    <n v="3"/>
    <s v="SLA Breached"/>
    <x v="1"/>
    <n v="0"/>
    <n v="1"/>
    <n v="0"/>
    <n v="0"/>
    <n v="1"/>
    <x v="1"/>
    <n v="27.9"/>
    <x v="84"/>
  </r>
  <r>
    <s v="TXN001009"/>
    <n v="315.83"/>
    <n v="315.83"/>
    <s v="SUCCESS"/>
    <s v="SUCCESS"/>
    <n v="1"/>
    <s v="found"/>
    <s v="Not Duplicate"/>
    <s v="match"/>
    <s v="match"/>
    <n v="0"/>
    <d v="2026-02-28T00:00:00"/>
    <n v="1"/>
    <s v="Within SLA"/>
    <x v="2"/>
    <n v="0"/>
    <n v="0"/>
    <n v="0"/>
    <n v="0"/>
    <n v="0"/>
    <x v="0"/>
    <n v="34.700000000000003"/>
    <x v="2"/>
  </r>
  <r>
    <s v="TXN001010"/>
    <n v="8733.93"/>
    <n v="8733.93"/>
    <s v="SUCCESS"/>
    <s v="SUCCESS"/>
    <n v="1"/>
    <s v="found"/>
    <s v="Not Duplicate"/>
    <s v="match"/>
    <s v="match"/>
    <n v="0"/>
    <d v="2026-02-20T00:00:00"/>
    <n v="5"/>
    <s v="SLA Breached"/>
    <x v="3"/>
    <n v="0"/>
    <n v="0"/>
    <n v="0"/>
    <n v="0"/>
    <n v="1"/>
    <x v="1"/>
    <n v="5.3"/>
    <x v="37"/>
  </r>
  <r>
    <s v="TXN001011"/>
    <n v="721.78"/>
    <n v="721.78"/>
    <s v="SUCCESS"/>
    <s v="SUCCESS"/>
    <n v="1"/>
    <s v="found"/>
    <s v="Not Duplicate"/>
    <s v="match"/>
    <s v="match"/>
    <n v="0"/>
    <d v="2026-03-25T00:00:00"/>
    <n v="5"/>
    <s v="SLA Breached"/>
    <x v="4"/>
    <n v="0"/>
    <n v="0"/>
    <n v="0"/>
    <n v="0"/>
    <n v="1"/>
    <x v="1"/>
    <n v="2.6"/>
    <x v="17"/>
  </r>
  <r>
    <s v="TXN001012"/>
    <n v="6785.23"/>
    <n v="6785.23"/>
    <s v="SUCCESS"/>
    <s v="SUCCESS"/>
    <n v="1"/>
    <s v="found"/>
    <s v="Not Duplicate"/>
    <s v="match"/>
    <s v="match"/>
    <n v="0"/>
    <d v="2026-02-17T00:00:00"/>
    <n v="3"/>
    <s v="SLA Breached"/>
    <x v="3"/>
    <n v="0"/>
    <n v="0"/>
    <n v="0"/>
    <n v="0"/>
    <n v="1"/>
    <x v="0"/>
    <n v="8.3000000000000007"/>
    <x v="48"/>
  </r>
  <r>
    <s v="TXN001013"/>
    <n v="1267.5999999999999"/>
    <n v="1267.5999999999999"/>
    <s v="SUCCESS"/>
    <s v="SUCCESS"/>
    <n v="1"/>
    <s v="found"/>
    <s v="Not Duplicate"/>
    <s v="match"/>
    <s v="match"/>
    <n v="0"/>
    <d v="2026-03-21T00:00:00"/>
    <n v="3"/>
    <s v="SLA Breached"/>
    <x v="0"/>
    <n v="0"/>
    <n v="0"/>
    <n v="0"/>
    <n v="0"/>
    <n v="1"/>
    <x v="1"/>
    <n v="81.3"/>
    <x v="31"/>
  </r>
  <r>
    <s v="TXN001014"/>
    <n v="21265.66"/>
    <n v="21265.66"/>
    <s v="REVERSED"/>
    <s v="REVERSED"/>
    <n v="1"/>
    <s v="found"/>
    <s v="Not Duplicate"/>
    <s v="match"/>
    <s v="match"/>
    <n v="0"/>
    <d v="2026-03-18T00:00:00"/>
    <n v="3"/>
    <s v="SLA Breached"/>
    <x v="0"/>
    <n v="0"/>
    <n v="0"/>
    <n v="0"/>
    <n v="0"/>
    <n v="1"/>
    <x v="2"/>
    <n v="11.9"/>
    <x v="54"/>
  </r>
  <r>
    <s v="TXN001015"/>
    <n v="12795.27"/>
    <n v="12795.27"/>
    <s v="SUCCESS"/>
    <s v="SUCCESS"/>
    <n v="1"/>
    <s v="found"/>
    <s v="Not Duplicate"/>
    <s v="match"/>
    <s v="match"/>
    <n v="0"/>
    <d v="2026-03-06T00:00:00"/>
    <n v="0"/>
    <s v="Within SLA"/>
    <x v="1"/>
    <n v="0"/>
    <n v="0"/>
    <n v="0"/>
    <n v="0"/>
    <n v="0"/>
    <x v="2"/>
    <n v="27"/>
    <x v="57"/>
  </r>
  <r>
    <s v="TXN001016"/>
    <n v="2678.46"/>
    <e v="#N/A"/>
    <s v="SUCCESS"/>
    <e v="#N/A"/>
    <n v="0"/>
    <s v="missing"/>
    <s v="Not Duplicate"/>
    <s v="not processed"/>
    <s v="not processed"/>
    <s v="missing"/>
    <s v="not processed"/>
    <s v="not processed"/>
    <s v="Not Processed"/>
    <x v="3"/>
    <n v="1"/>
    <n v="0"/>
    <n v="0"/>
    <n v="0"/>
    <n v="0"/>
    <x v="3"/>
    <s v=""/>
    <x v="74"/>
  </r>
  <r>
    <s v="TXN001017"/>
    <n v="11274.51"/>
    <n v="11274.51"/>
    <s v="SUCCESS"/>
    <s v="SUCCESS"/>
    <n v="1"/>
    <s v="found"/>
    <s v="Not Duplicate"/>
    <s v="match"/>
    <s v="match"/>
    <n v="0"/>
    <d v="2026-01-27T00:00:00"/>
    <n v="1"/>
    <s v="Within SLA"/>
    <x v="3"/>
    <n v="0"/>
    <n v="0"/>
    <n v="0"/>
    <n v="0"/>
    <n v="0"/>
    <x v="3"/>
    <n v="27.5"/>
    <x v="71"/>
  </r>
  <r>
    <s v="TXN001018"/>
    <n v="1093.24"/>
    <n v="1093.24"/>
    <s v="SUCCESS"/>
    <s v="SUCCESS"/>
    <n v="1"/>
    <s v="found"/>
    <s v="Not Duplicate"/>
    <s v="match"/>
    <s v="match"/>
    <n v="0"/>
    <d v="2026-04-02T00:00:00"/>
    <n v="2"/>
    <s v="Within SLA"/>
    <x v="0"/>
    <n v="0"/>
    <n v="0"/>
    <n v="0"/>
    <n v="0"/>
    <n v="0"/>
    <x v="3"/>
    <n v="36"/>
    <x v="80"/>
  </r>
  <r>
    <s v="TXN001019"/>
    <n v="1436.34"/>
    <n v="1436.34"/>
    <s v="SUCCESS"/>
    <s v="SUCCESS"/>
    <n v="1"/>
    <s v="found"/>
    <s v="Not Duplicate"/>
    <s v="match"/>
    <s v="match"/>
    <n v="0"/>
    <d v="2026-02-19T00:00:00"/>
    <n v="0"/>
    <s v="Within SLA"/>
    <x v="3"/>
    <n v="0"/>
    <n v="0"/>
    <n v="0"/>
    <n v="0"/>
    <n v="0"/>
    <x v="1"/>
    <n v="3.8"/>
    <x v="10"/>
  </r>
  <r>
    <s v="TXN001020"/>
    <n v="20268.46"/>
    <n v="20268.46"/>
    <s v="SUCCESS"/>
    <s v="SUCCESS"/>
    <n v="1"/>
    <s v="found"/>
    <s v="Not Duplicate"/>
    <s v="match"/>
    <s v="match"/>
    <n v="0"/>
    <d v="2026-04-01T00:00:00"/>
    <n v="3"/>
    <s v="SLA Breached"/>
    <x v="0"/>
    <n v="0"/>
    <n v="0"/>
    <n v="0"/>
    <n v="0"/>
    <n v="1"/>
    <x v="0"/>
    <n v="96"/>
    <x v="36"/>
  </r>
  <r>
    <s v="TXN001021"/>
    <n v="31689.82"/>
    <n v="31689.82"/>
    <s v="SUCCESS"/>
    <s v="SUCCESS"/>
    <n v="1"/>
    <s v="found"/>
    <s v="Not Duplicate"/>
    <s v="match"/>
    <s v="match"/>
    <n v="0"/>
    <d v="2026-01-10T00:00:00"/>
    <n v="1"/>
    <s v="Within SLA"/>
    <x v="2"/>
    <n v="0"/>
    <n v="0"/>
    <n v="0"/>
    <n v="0"/>
    <n v="0"/>
    <x v="3"/>
    <n v="26.2"/>
    <x v="86"/>
  </r>
  <r>
    <s v="TXN001022"/>
    <n v="1134.02"/>
    <n v="1134.02"/>
    <s v="SUCCESS"/>
    <s v="SUCCESS"/>
    <n v="1"/>
    <s v="found"/>
    <s v="Not Duplicate"/>
    <s v="match"/>
    <s v="match"/>
    <n v="0"/>
    <d v="2026-01-05T00:00:00"/>
    <n v="2"/>
    <s v="Within SLA"/>
    <x v="3"/>
    <n v="0"/>
    <n v="0"/>
    <n v="0"/>
    <n v="0"/>
    <n v="0"/>
    <x v="0"/>
    <n v="5.2"/>
    <x v="62"/>
  </r>
  <r>
    <s v="TXN001023"/>
    <n v="2256.38"/>
    <n v="2256.38"/>
    <s v="SUCCESS"/>
    <s v="SUCCESS"/>
    <n v="1"/>
    <s v="found"/>
    <s v="Not Duplicate"/>
    <s v="match"/>
    <s v="match"/>
    <n v="0"/>
    <d v="2026-03-12T00:00:00"/>
    <n v="2"/>
    <s v="Within SLA"/>
    <x v="0"/>
    <n v="0"/>
    <n v="0"/>
    <n v="0"/>
    <n v="0"/>
    <n v="0"/>
    <x v="1"/>
    <n v="20.5"/>
    <x v="67"/>
  </r>
  <r>
    <s v="TXN001024"/>
    <n v="13379.74"/>
    <n v="13379.74"/>
    <s v="SUCCESS"/>
    <s v="SUCCESS"/>
    <n v="1"/>
    <s v="found"/>
    <s v="Not Duplicate"/>
    <s v="match"/>
    <s v="match"/>
    <n v="0"/>
    <d v="2026-02-01T00:00:00"/>
    <n v="1"/>
    <s v="Within SLA"/>
    <x v="3"/>
    <n v="0"/>
    <n v="0"/>
    <n v="0"/>
    <n v="0"/>
    <n v="0"/>
    <x v="0"/>
    <n v="22.6"/>
    <x v="46"/>
  </r>
  <r>
    <s v="TXN001025"/>
    <n v="9238.14"/>
    <e v="#N/A"/>
    <s v="SUCCESS"/>
    <e v="#N/A"/>
    <n v="0"/>
    <s v="missing"/>
    <s v="Not Duplicate"/>
    <s v="not processed"/>
    <s v="not processed"/>
    <s v="missing"/>
    <s v="not processed"/>
    <s v="not processed"/>
    <s v="Not Processed"/>
    <x v="0"/>
    <n v="1"/>
    <n v="0"/>
    <n v="0"/>
    <n v="0"/>
    <n v="0"/>
    <x v="2"/>
    <s v=""/>
    <x v="36"/>
  </r>
  <r>
    <s v="TXN001026"/>
    <n v="1071.1400000000001"/>
    <n v="964.03"/>
    <s v="SUCCESS"/>
    <s v="SUCCESS"/>
    <n v="1"/>
    <s v="found"/>
    <s v="Not Duplicate"/>
    <s v="mismatch"/>
    <s v="match"/>
    <n v="107.11000000000013"/>
    <d v="2026-04-01T00:00:00"/>
    <n v="1"/>
    <s v="Within SLA"/>
    <x v="3"/>
    <n v="0"/>
    <n v="0"/>
    <n v="1"/>
    <n v="0"/>
    <n v="0"/>
    <x v="3"/>
    <n v="11"/>
    <x v="80"/>
  </r>
  <r>
    <s v="TXN001027"/>
    <n v="1222.33"/>
    <n v="1222.33"/>
    <s v="SUCCESS"/>
    <s v="SUCCESS"/>
    <n v="1"/>
    <s v="found"/>
    <s v="Not Duplicate"/>
    <s v="match"/>
    <s v="match"/>
    <n v="0"/>
    <d v="2026-03-24T00:00:00"/>
    <n v="1"/>
    <s v="Within SLA"/>
    <x v="0"/>
    <n v="0"/>
    <n v="0"/>
    <n v="0"/>
    <n v="0"/>
    <n v="0"/>
    <x v="0"/>
    <n v="15.5"/>
    <x v="50"/>
  </r>
  <r>
    <s v="TXN001028"/>
    <n v="3696.38"/>
    <n v="3696.38"/>
    <s v="SUCCESS"/>
    <s v="SUCCESS"/>
    <n v="1"/>
    <s v="found"/>
    <s v="Not Duplicate"/>
    <s v="match"/>
    <s v="match"/>
    <n v="0"/>
    <d v="2026-02-21T00:00:00"/>
    <n v="1"/>
    <s v="Within SLA"/>
    <x v="0"/>
    <n v="0"/>
    <n v="0"/>
    <n v="0"/>
    <n v="0"/>
    <n v="0"/>
    <x v="3"/>
    <n v="27.7"/>
    <x v="79"/>
  </r>
  <r>
    <s v="TXN001029"/>
    <n v="2508.7600000000002"/>
    <n v="2508.7600000000002"/>
    <s v="FAILED"/>
    <s v="FAILED"/>
    <n v="1"/>
    <s v="found"/>
    <s v="Not Duplicate"/>
    <s v="match"/>
    <s v="match"/>
    <n v="0"/>
    <d v="2026-01-17T00:00:00"/>
    <n v="5"/>
    <s v="SLA Breached"/>
    <x v="2"/>
    <n v="0"/>
    <n v="0"/>
    <n v="0"/>
    <n v="0"/>
    <n v="1"/>
    <x v="3"/>
    <n v="43.8"/>
    <x v="77"/>
  </r>
  <r>
    <s v="TXN001030"/>
    <n v="14223.75"/>
    <n v="14223.75"/>
    <s v="SUCCESS"/>
    <s v="SUCCESS"/>
    <n v="1"/>
    <s v="found"/>
    <s v="Not Duplicate"/>
    <s v="match"/>
    <s v="match"/>
    <n v="0"/>
    <d v="2026-01-16T00:00:00"/>
    <n v="5"/>
    <s v="SLA Breached"/>
    <x v="0"/>
    <n v="0"/>
    <n v="0"/>
    <n v="0"/>
    <n v="0"/>
    <n v="1"/>
    <x v="0"/>
    <n v="20.100000000000001"/>
    <x v="22"/>
  </r>
  <r>
    <s v="TXN001031"/>
    <n v="1963.64"/>
    <n v="1963.64"/>
    <s v="SUCCESS"/>
    <s v="SUCCESS"/>
    <n v="1"/>
    <s v="found"/>
    <s v="Not Duplicate"/>
    <s v="match"/>
    <s v="match"/>
    <n v="0"/>
    <d v="2026-03-19T00:00:00"/>
    <n v="2"/>
    <s v="Within SLA"/>
    <x v="0"/>
    <n v="0"/>
    <n v="0"/>
    <n v="0"/>
    <n v="0"/>
    <n v="0"/>
    <x v="0"/>
    <n v="64.900000000000006"/>
    <x v="84"/>
  </r>
  <r>
    <s v="TXN001032"/>
    <n v="71320.100000000006"/>
    <n v="71320.100000000006"/>
    <s v="SUCCESS"/>
    <s v="SUCCESS"/>
    <n v="1"/>
    <s v="found"/>
    <s v="Not Duplicate"/>
    <s v="match"/>
    <s v="match"/>
    <n v="0"/>
    <d v="2026-03-14T00:00:00"/>
    <n v="0"/>
    <s v="Within SLA"/>
    <x v="0"/>
    <n v="0"/>
    <n v="0"/>
    <n v="0"/>
    <n v="0"/>
    <n v="0"/>
    <x v="0"/>
    <n v="33.4"/>
    <x v="53"/>
  </r>
  <r>
    <s v="TXN001033"/>
    <n v="1026.08"/>
    <n v="1128.69"/>
    <s v="SUCCESS"/>
    <s v="SUCCESS"/>
    <n v="1"/>
    <s v="found"/>
    <s v="Not Duplicate"/>
    <s v="mismatch"/>
    <s v="match"/>
    <n v="102.61000000000013"/>
    <d v="2026-02-27T00:00:00"/>
    <n v="2"/>
    <s v="Within SLA"/>
    <x v="0"/>
    <n v="0"/>
    <n v="0"/>
    <n v="1"/>
    <n v="0"/>
    <n v="0"/>
    <x v="0"/>
    <n v="41.4"/>
    <x v="73"/>
  </r>
  <r>
    <s v="TXN001034"/>
    <n v="3302.88"/>
    <n v="3302.88"/>
    <s v="SUCCESS"/>
    <s v="SUCCESS"/>
    <n v="1"/>
    <s v="found"/>
    <s v="Not Duplicate"/>
    <s v="match"/>
    <s v="match"/>
    <n v="0"/>
    <d v="2026-01-23T00:00:00"/>
    <n v="2"/>
    <s v="Within SLA"/>
    <x v="2"/>
    <n v="0"/>
    <n v="0"/>
    <n v="0"/>
    <n v="0"/>
    <n v="0"/>
    <x v="3"/>
    <n v="60.1"/>
    <x v="25"/>
  </r>
  <r>
    <s v="TXN001035"/>
    <n v="1073.08"/>
    <n v="1073.08"/>
    <s v="REVERSED"/>
    <s v="REVERSED"/>
    <n v="1"/>
    <s v="found"/>
    <s v="Not Duplicate"/>
    <s v="match"/>
    <s v="match"/>
    <n v="0"/>
    <d v="2026-03-05T00:00:00"/>
    <n v="3"/>
    <s v="SLA Breached"/>
    <x v="0"/>
    <n v="0"/>
    <n v="0"/>
    <n v="0"/>
    <n v="0"/>
    <n v="1"/>
    <x v="1"/>
    <n v="9.6"/>
    <x v="6"/>
  </r>
  <r>
    <s v="TXN001036"/>
    <n v="6322.92"/>
    <n v="6322.92"/>
    <s v="SUCCESS"/>
    <s v="SUCCESS"/>
    <n v="1"/>
    <s v="found"/>
    <s v="Not Duplicate"/>
    <s v="match"/>
    <s v="match"/>
    <n v="0"/>
    <d v="2026-01-05T00:00:00"/>
    <n v="1"/>
    <s v="Within SLA"/>
    <x v="0"/>
    <n v="0"/>
    <n v="0"/>
    <n v="0"/>
    <n v="0"/>
    <n v="0"/>
    <x v="2"/>
    <n v="15.7"/>
    <x v="19"/>
  </r>
  <r>
    <s v="TXN001037"/>
    <n v="1390.56"/>
    <n v="1390.56"/>
    <s v="SUCCESS"/>
    <s v="SUCCESS"/>
    <n v="1"/>
    <s v="found"/>
    <s v="Not Duplicate"/>
    <s v="match"/>
    <s v="match"/>
    <n v="0"/>
    <d v="2026-03-31T00:00:00"/>
    <n v="0"/>
    <s v="Within SLA"/>
    <x v="0"/>
    <n v="0"/>
    <n v="0"/>
    <n v="0"/>
    <n v="0"/>
    <n v="0"/>
    <x v="1"/>
    <n v="5.7"/>
    <x v="80"/>
  </r>
  <r>
    <s v="TXN001038"/>
    <n v="4266.72"/>
    <n v="4693.3900000000003"/>
    <s v="SUCCESS"/>
    <s v="SUCCESS"/>
    <n v="1"/>
    <s v="found"/>
    <s v="Not Duplicate"/>
    <s v="mismatch"/>
    <s v="match"/>
    <n v="426.67000000000007"/>
    <d v="2026-03-01T00:00:00"/>
    <n v="3"/>
    <s v="SLA Breached"/>
    <x v="2"/>
    <n v="0"/>
    <n v="0"/>
    <n v="1"/>
    <n v="0"/>
    <n v="1"/>
    <x v="0"/>
    <n v="6.5"/>
    <x v="4"/>
  </r>
  <r>
    <s v="TXN001039"/>
    <n v="1634.41"/>
    <n v="1634.41"/>
    <s v="SUCCESS"/>
    <s v="SUCCESS"/>
    <n v="1"/>
    <s v="found"/>
    <s v="Not Duplicate"/>
    <s v="match"/>
    <s v="match"/>
    <n v="0"/>
    <d v="2026-01-26T00:00:00"/>
    <n v="2"/>
    <s v="Within SLA"/>
    <x v="2"/>
    <n v="0"/>
    <n v="0"/>
    <n v="0"/>
    <n v="0"/>
    <n v="0"/>
    <x v="3"/>
    <n v="4.9000000000000004"/>
    <x v="61"/>
  </r>
  <r>
    <s v="TXN001040"/>
    <n v="3280.66"/>
    <n v="3280.66"/>
    <s v="SUCCESS"/>
    <s v="SUCCESS"/>
    <n v="1"/>
    <s v="found"/>
    <s v="Not Duplicate"/>
    <s v="match"/>
    <s v="match"/>
    <n v="0"/>
    <d v="2026-02-04T00:00:00"/>
    <n v="1"/>
    <s v="Within SLA"/>
    <x v="4"/>
    <n v="0"/>
    <n v="0"/>
    <n v="0"/>
    <n v="0"/>
    <n v="0"/>
    <x v="2"/>
    <n v="43.6"/>
    <x v="83"/>
  </r>
  <r>
    <s v="TXN001041"/>
    <n v="3643.71"/>
    <n v="3643.71"/>
    <s v="SUCCESS"/>
    <s v="SUCCESS"/>
    <n v="1"/>
    <s v="found"/>
    <s v="Not Duplicate"/>
    <s v="match"/>
    <s v="match"/>
    <n v="0"/>
    <d v="2026-02-28T00:00:00"/>
    <n v="0"/>
    <s v="Within SLA"/>
    <x v="0"/>
    <n v="0"/>
    <n v="0"/>
    <n v="0"/>
    <n v="0"/>
    <n v="0"/>
    <x v="2"/>
    <n v="7.2"/>
    <x v="72"/>
  </r>
  <r>
    <s v="TXN001042"/>
    <n v="4579.08"/>
    <n v="4579.08"/>
    <s v="SUCCESS"/>
    <s v="SUCCESS"/>
    <n v="1"/>
    <s v="found"/>
    <s v="Not Duplicate"/>
    <s v="match"/>
    <s v="match"/>
    <n v="0"/>
    <d v="2026-03-05T00:00:00"/>
    <n v="1"/>
    <s v="Within SLA"/>
    <x v="1"/>
    <n v="0"/>
    <n v="0"/>
    <n v="0"/>
    <n v="0"/>
    <n v="0"/>
    <x v="0"/>
    <n v="14.8"/>
    <x v="85"/>
  </r>
  <r>
    <s v="TXN001043"/>
    <n v="476.49"/>
    <n v="476.49"/>
    <s v="SUCCESS"/>
    <s v="SUCCESS"/>
    <n v="1"/>
    <s v="found"/>
    <s v="Not Duplicate"/>
    <s v="match"/>
    <s v="match"/>
    <n v="0"/>
    <d v="2026-01-24T00:00:00"/>
    <n v="0"/>
    <s v="Within SLA"/>
    <x v="2"/>
    <n v="0"/>
    <n v="0"/>
    <n v="0"/>
    <n v="0"/>
    <n v="0"/>
    <x v="3"/>
    <n v="32.5"/>
    <x v="61"/>
  </r>
  <r>
    <s v="TXN001044"/>
    <n v="9160.7099999999991"/>
    <n v="9160.7099999999991"/>
    <s v="SUCCESS"/>
    <s v="SUCCESS"/>
    <n v="1"/>
    <s v="found"/>
    <s v="Not Duplicate"/>
    <s v="match"/>
    <s v="match"/>
    <n v="0"/>
    <d v="2026-03-11T00:00:00"/>
    <n v="1"/>
    <s v="Within SLA"/>
    <x v="0"/>
    <n v="0"/>
    <n v="0"/>
    <n v="0"/>
    <n v="0"/>
    <n v="0"/>
    <x v="1"/>
    <n v="13.7"/>
    <x v="67"/>
  </r>
  <r>
    <s v="TXN001045"/>
    <n v="1506.65"/>
    <n v="1506.65"/>
    <s v="SUCCESS"/>
    <s v="SUCCESS"/>
    <n v="1"/>
    <s v="found"/>
    <s v="Not Duplicate"/>
    <s v="match"/>
    <s v="match"/>
    <n v="0"/>
    <d v="2026-01-04T00:00:00"/>
    <n v="3"/>
    <s v="SLA Breached"/>
    <x v="0"/>
    <n v="0"/>
    <n v="0"/>
    <n v="0"/>
    <n v="0"/>
    <n v="1"/>
    <x v="1"/>
    <n v="41.8"/>
    <x v="88"/>
  </r>
  <r>
    <s v="TXN001046"/>
    <n v="9543.23"/>
    <n v="9543.23"/>
    <s v="SUCCESS"/>
    <s v="SUCCESS"/>
    <n v="1"/>
    <s v="found"/>
    <s v="Not Duplicate"/>
    <s v="match"/>
    <s v="match"/>
    <n v="0"/>
    <d v="2026-02-12T00:00:00"/>
    <n v="0"/>
    <s v="Within SLA"/>
    <x v="2"/>
    <n v="0"/>
    <n v="0"/>
    <n v="0"/>
    <n v="0"/>
    <n v="0"/>
    <x v="2"/>
    <n v="37.700000000000003"/>
    <x v="89"/>
  </r>
  <r>
    <s v="TXN001047"/>
    <n v="5362.09"/>
    <n v="5362.09"/>
    <s v="SUCCESS"/>
    <s v="SUCCESS"/>
    <n v="1"/>
    <s v="found"/>
    <s v="Not Duplicate"/>
    <s v="match"/>
    <s v="match"/>
    <n v="0"/>
    <d v="2026-02-26T00:00:00"/>
    <n v="1"/>
    <s v="Within SLA"/>
    <x v="0"/>
    <n v="0"/>
    <n v="0"/>
    <n v="0"/>
    <n v="0"/>
    <n v="0"/>
    <x v="1"/>
    <n v="8.8000000000000007"/>
    <x v="73"/>
  </r>
  <r>
    <s v="TXN001048"/>
    <n v="835.12"/>
    <n v="835.12"/>
    <s v="SUCCESS"/>
    <s v="SUCCESS"/>
    <n v="1"/>
    <s v="found"/>
    <s v="Not Duplicate"/>
    <s v="match"/>
    <s v="match"/>
    <n v="0"/>
    <d v="2026-01-12T00:00:00"/>
    <n v="0"/>
    <s v="Within SLA"/>
    <x v="1"/>
    <n v="0"/>
    <n v="0"/>
    <n v="0"/>
    <n v="0"/>
    <n v="0"/>
    <x v="0"/>
    <n v="5.3"/>
    <x v="77"/>
  </r>
  <r>
    <s v="TXN001049"/>
    <n v="10230.290000000001"/>
    <n v="10230.290000000001"/>
    <s v="SUCCESS"/>
    <s v="SUCCESS"/>
    <n v="1"/>
    <s v="found"/>
    <s v="Not Duplicate"/>
    <s v="match"/>
    <s v="match"/>
    <n v="0"/>
    <d v="2026-04-01T00:00:00"/>
    <n v="1"/>
    <s v="Within SLA"/>
    <x v="0"/>
    <n v="0"/>
    <n v="0"/>
    <n v="0"/>
    <n v="0"/>
    <n v="0"/>
    <x v="0"/>
    <n v="18.899999999999999"/>
    <x v="80"/>
  </r>
  <r>
    <s v="TXN001050"/>
    <n v="20322.37"/>
    <n v="20322.37"/>
    <s v="SUCCESS"/>
    <s v="SUCCESS"/>
    <n v="1"/>
    <s v="found"/>
    <s v="Not Duplicate"/>
    <s v="match"/>
    <s v="match"/>
    <n v="0"/>
    <d v="2026-01-18T00:00:00"/>
    <n v="3"/>
    <s v="SLA Breached"/>
    <x v="0"/>
    <n v="0"/>
    <n v="0"/>
    <n v="0"/>
    <n v="0"/>
    <n v="1"/>
    <x v="0"/>
    <n v="50.2"/>
    <x v="1"/>
  </r>
  <r>
    <s v="TXN001051"/>
    <n v="1314.08"/>
    <n v="1314.08"/>
    <s v="FAILED"/>
    <s v="FAILED"/>
    <n v="1"/>
    <s v="found"/>
    <s v="Not Duplicate"/>
    <s v="match"/>
    <s v="match"/>
    <n v="0"/>
    <d v="2026-01-20T00:00:00"/>
    <n v="3"/>
    <s v="SLA Breached"/>
    <x v="2"/>
    <n v="0"/>
    <n v="0"/>
    <n v="0"/>
    <n v="0"/>
    <n v="1"/>
    <x v="1"/>
    <n v="40"/>
    <x v="0"/>
  </r>
  <r>
    <s v="TXN001052"/>
    <n v="4066.01"/>
    <n v="4066.01"/>
    <s v="SUCCESS"/>
    <s v="SUCCESS"/>
    <n v="1"/>
    <s v="found"/>
    <s v="Not Duplicate"/>
    <s v="match"/>
    <s v="match"/>
    <n v="0"/>
    <d v="2026-02-28T00:00:00"/>
    <n v="3"/>
    <s v="SLA Breached"/>
    <x v="0"/>
    <n v="0"/>
    <n v="0"/>
    <n v="0"/>
    <n v="0"/>
    <n v="1"/>
    <x v="3"/>
    <n v="14.3"/>
    <x v="73"/>
  </r>
  <r>
    <s v="TXN001053"/>
    <n v="28945.64"/>
    <n v="28945.64"/>
    <s v="SUCCESS"/>
    <s v="SUCCESS"/>
    <n v="1"/>
    <s v="found"/>
    <s v="Not Duplicate"/>
    <s v="match"/>
    <s v="match"/>
    <n v="0"/>
    <d v="2026-03-18T00:00:00"/>
    <n v="1"/>
    <s v="Within SLA"/>
    <x v="0"/>
    <n v="0"/>
    <n v="0"/>
    <n v="0"/>
    <n v="0"/>
    <n v="0"/>
    <x v="0"/>
    <n v="40.299999999999997"/>
    <x v="84"/>
  </r>
  <r>
    <s v="TXN001054"/>
    <n v="2001.71"/>
    <n v="2001.71"/>
    <s v="SUCCESS"/>
    <s v="SUCCESS"/>
    <n v="1"/>
    <s v="found"/>
    <s v="Not Duplicate"/>
    <s v="match"/>
    <s v="match"/>
    <n v="0"/>
    <d v="2026-02-01T00:00:00"/>
    <n v="2"/>
    <s v="Within SLA"/>
    <x v="3"/>
    <n v="0"/>
    <n v="0"/>
    <n v="0"/>
    <n v="0"/>
    <n v="0"/>
    <x v="1"/>
    <n v="74.400000000000006"/>
    <x v="27"/>
  </r>
  <r>
    <s v="TXN001055"/>
    <n v="4829.2700000000004"/>
    <n v="4829.2700000000004"/>
    <s v="SUCCESS"/>
    <s v="SUCCESS"/>
    <n v="1"/>
    <s v="found"/>
    <s v="Not Duplicate"/>
    <s v="match"/>
    <s v="match"/>
    <n v="0"/>
    <d v="2026-02-10T00:00:00"/>
    <n v="1"/>
    <s v="Within SLA"/>
    <x v="0"/>
    <n v="0"/>
    <n v="0"/>
    <n v="0"/>
    <n v="0"/>
    <n v="0"/>
    <x v="3"/>
    <n v="6.2"/>
    <x v="43"/>
  </r>
  <r>
    <s v="TXN001056"/>
    <n v="2136.0500000000002"/>
    <n v="2136.0500000000002"/>
    <s v="FAILED"/>
    <s v="FAILED"/>
    <n v="1"/>
    <s v="found"/>
    <s v="Not Duplicate"/>
    <s v="match"/>
    <s v="match"/>
    <n v="0"/>
    <d v="2026-01-18T00:00:00"/>
    <n v="2"/>
    <s v="Within SLA"/>
    <x v="0"/>
    <n v="0"/>
    <n v="0"/>
    <n v="0"/>
    <n v="0"/>
    <n v="0"/>
    <x v="2"/>
    <n v="75.400000000000006"/>
    <x v="23"/>
  </r>
  <r>
    <s v="TXN001057"/>
    <n v="37670.559999999998"/>
    <n v="37670.559999999998"/>
    <s v="SUCCESS"/>
    <s v="SUCCESS"/>
    <n v="1"/>
    <s v="found"/>
    <s v="Not Duplicate"/>
    <s v="match"/>
    <s v="match"/>
    <n v="0"/>
    <d v="2026-02-03T00:00:00"/>
    <n v="0"/>
    <s v="Within SLA"/>
    <x v="0"/>
    <n v="0"/>
    <n v="0"/>
    <n v="0"/>
    <n v="0"/>
    <n v="0"/>
    <x v="0"/>
    <n v="67.5"/>
    <x v="83"/>
  </r>
  <r>
    <s v="TXN001058"/>
    <n v="12233.69"/>
    <e v="#N/A"/>
    <s v="SUCCESS"/>
    <e v="#N/A"/>
    <n v="0"/>
    <s v="missing"/>
    <s v="Not Duplicate"/>
    <s v="not processed"/>
    <s v="not processed"/>
    <s v="missing"/>
    <s v="not processed"/>
    <s v="not processed"/>
    <s v="Not Processed"/>
    <x v="0"/>
    <n v="1"/>
    <n v="0"/>
    <n v="0"/>
    <n v="0"/>
    <n v="0"/>
    <x v="1"/>
    <s v=""/>
    <x v="14"/>
  </r>
  <r>
    <s v="TXN001059"/>
    <n v="10268.49"/>
    <n v="10268.49"/>
    <s v="SUCCESS"/>
    <s v="SUCCESS"/>
    <n v="1"/>
    <s v="found"/>
    <s v="Not Duplicate"/>
    <s v="match"/>
    <s v="match"/>
    <n v="0"/>
    <d v="2026-03-01T00:00:00"/>
    <n v="1"/>
    <s v="Within SLA"/>
    <x v="1"/>
    <n v="0"/>
    <n v="0"/>
    <n v="0"/>
    <n v="0"/>
    <n v="0"/>
    <x v="1"/>
    <n v="33.700000000000003"/>
    <x v="72"/>
  </r>
  <r>
    <s v="TXN001060"/>
    <n v="11423.56"/>
    <n v="11423.56"/>
    <s v="FAILED"/>
    <s v="FAILED"/>
    <n v="1"/>
    <s v="found"/>
    <s v="Not Duplicate"/>
    <s v="match"/>
    <s v="match"/>
    <n v="0"/>
    <d v="2026-02-23T00:00:00"/>
    <n v="3"/>
    <s v="SLA Breached"/>
    <x v="3"/>
    <n v="0"/>
    <n v="0"/>
    <n v="0"/>
    <n v="0"/>
    <n v="1"/>
    <x v="0"/>
    <n v="47.4"/>
    <x v="79"/>
  </r>
  <r>
    <s v="TXN001061"/>
    <n v="1394.59"/>
    <n v="1394.59"/>
    <s v="SUCCESS"/>
    <s v="SUCCESS"/>
    <n v="1"/>
    <s v="found"/>
    <s v="Not Duplicate"/>
    <s v="match"/>
    <s v="match"/>
    <n v="0"/>
    <d v="2026-04-01T00:00:00"/>
    <n v="1"/>
    <s v="Within SLA"/>
    <x v="3"/>
    <n v="0"/>
    <n v="0"/>
    <n v="0"/>
    <n v="0"/>
    <n v="0"/>
    <x v="0"/>
    <n v="33.5"/>
    <x v="80"/>
  </r>
  <r>
    <s v="TXN001062"/>
    <n v="2797.74"/>
    <n v="2797.74"/>
    <s v="SUCCESS"/>
    <s v="SUCCESS"/>
    <n v="1"/>
    <s v="found"/>
    <s v="Not Duplicate"/>
    <s v="match"/>
    <s v="match"/>
    <n v="0"/>
    <d v="2026-03-01T00:00:00"/>
    <n v="0"/>
    <s v="Within SLA"/>
    <x v="0"/>
    <n v="0"/>
    <n v="0"/>
    <n v="0"/>
    <n v="0"/>
    <n v="0"/>
    <x v="3"/>
    <n v="71.8"/>
    <x v="32"/>
  </r>
  <r>
    <s v="TXN001063"/>
    <n v="2864.42"/>
    <n v="2864.42"/>
    <s v="SUCCESS"/>
    <s v="SUCCESS"/>
    <n v="1"/>
    <s v="found"/>
    <s v="Not Duplicate"/>
    <s v="match"/>
    <s v="match"/>
    <n v="0"/>
    <d v="2026-01-24T00:00:00"/>
    <n v="3"/>
    <s v="SLA Breached"/>
    <x v="0"/>
    <n v="0"/>
    <n v="0"/>
    <n v="0"/>
    <n v="0"/>
    <n v="1"/>
    <x v="3"/>
    <n v="5.8"/>
    <x v="25"/>
  </r>
  <r>
    <s v="TXN001064"/>
    <n v="1897.69"/>
    <n v="1897.69"/>
    <s v="SUCCESS"/>
    <s v="SUCCESS"/>
    <n v="1"/>
    <s v="found"/>
    <s v="Not Duplicate"/>
    <s v="match"/>
    <s v="match"/>
    <n v="0"/>
    <d v="2026-02-25T00:00:00"/>
    <n v="3"/>
    <s v="SLA Breached"/>
    <x v="0"/>
    <n v="0"/>
    <n v="0"/>
    <n v="0"/>
    <n v="0"/>
    <n v="1"/>
    <x v="3"/>
    <n v="21.9"/>
    <x v="13"/>
  </r>
  <r>
    <s v="TXN001065"/>
    <n v="15933.05"/>
    <n v="15933.05"/>
    <s v="SUCCESS"/>
    <s v="SUCCESS"/>
    <n v="1"/>
    <s v="found"/>
    <s v="Not Duplicate"/>
    <s v="match"/>
    <s v="match"/>
    <n v="0"/>
    <d v="2026-03-22T00:00:00"/>
    <n v="3"/>
    <s v="SLA Breached"/>
    <x v="0"/>
    <n v="0"/>
    <n v="0"/>
    <n v="0"/>
    <n v="0"/>
    <n v="1"/>
    <x v="0"/>
    <n v="21.8"/>
    <x v="59"/>
  </r>
  <r>
    <s v="TXN001066"/>
    <n v="4242.2299999999996"/>
    <n v="4242.2299999999996"/>
    <s v="SUCCESS"/>
    <s v="SUCCESS"/>
    <n v="1"/>
    <s v="found"/>
    <s v="Not Duplicate"/>
    <s v="match"/>
    <s v="match"/>
    <n v="0"/>
    <d v="2026-02-18T00:00:00"/>
    <n v="2"/>
    <s v="Within SLA"/>
    <x v="0"/>
    <n v="0"/>
    <n v="0"/>
    <n v="0"/>
    <n v="0"/>
    <n v="0"/>
    <x v="0"/>
    <n v="28.7"/>
    <x v="68"/>
  </r>
  <r>
    <s v="TXN001067"/>
    <n v="390.76"/>
    <n v="390.76"/>
    <s v="SUCCESS"/>
    <s v="SUCCESS"/>
    <n v="1"/>
    <s v="found"/>
    <s v="Not Duplicate"/>
    <s v="match"/>
    <s v="match"/>
    <n v="0"/>
    <d v="2026-04-03T00:00:00"/>
    <n v="3"/>
    <s v="SLA Breached"/>
    <x v="2"/>
    <n v="0"/>
    <n v="0"/>
    <n v="0"/>
    <n v="0"/>
    <n v="1"/>
    <x v="1"/>
    <n v="70.3"/>
    <x v="80"/>
  </r>
  <r>
    <s v="TXN001068"/>
    <n v="2539.42"/>
    <n v="2539.42"/>
    <s v="SUCCESS"/>
    <s v="SUCCESS"/>
    <n v="1"/>
    <s v="found"/>
    <s v="Not Duplicate"/>
    <s v="match"/>
    <s v="match"/>
    <n v="0"/>
    <d v="2026-03-03T00:00:00"/>
    <n v="3"/>
    <s v="SLA Breached"/>
    <x v="2"/>
    <n v="0"/>
    <n v="0"/>
    <n v="0"/>
    <n v="0"/>
    <n v="1"/>
    <x v="0"/>
    <n v="42.1"/>
    <x v="72"/>
  </r>
  <r>
    <s v="TXN001069"/>
    <n v="929.12"/>
    <n v="929.12"/>
    <s v="SUCCESS"/>
    <s v="SUCCESS"/>
    <n v="1"/>
    <s v="found"/>
    <s v="Not Duplicate"/>
    <s v="match"/>
    <s v="match"/>
    <n v="0"/>
    <d v="2026-03-01T00:00:00"/>
    <n v="1"/>
    <s v="Within SLA"/>
    <x v="2"/>
    <n v="0"/>
    <n v="0"/>
    <n v="0"/>
    <n v="0"/>
    <n v="0"/>
    <x v="0"/>
    <n v="113.1"/>
    <x v="72"/>
  </r>
  <r>
    <s v="TXN001070"/>
    <n v="5502.47"/>
    <n v="5502.47"/>
    <s v="SUCCESS"/>
    <s v="SUCCESS"/>
    <n v="1"/>
    <s v="found"/>
    <s v="Not Duplicate"/>
    <s v="match"/>
    <s v="match"/>
    <n v="0"/>
    <d v="2026-03-08T00:00:00"/>
    <n v="0"/>
    <s v="Within SLA"/>
    <x v="1"/>
    <n v="0"/>
    <n v="0"/>
    <n v="0"/>
    <n v="0"/>
    <n v="0"/>
    <x v="0"/>
    <n v="20.9"/>
    <x v="16"/>
  </r>
  <r>
    <s v="TXN001071"/>
    <n v="6848.7"/>
    <n v="6848.7"/>
    <s v="SUCCESS"/>
    <s v="SUCCESS"/>
    <n v="1"/>
    <s v="found"/>
    <s v="Not Duplicate"/>
    <s v="match"/>
    <s v="match"/>
    <n v="0"/>
    <d v="2026-01-07T00:00:00"/>
    <n v="5"/>
    <s v="SLA Breached"/>
    <x v="0"/>
    <n v="0"/>
    <n v="0"/>
    <n v="0"/>
    <n v="0"/>
    <n v="1"/>
    <x v="0"/>
    <n v="4.9000000000000004"/>
    <x v="49"/>
  </r>
  <r>
    <s v="TXN001072"/>
    <n v="25512.92"/>
    <n v="25512.92"/>
    <s v="SUCCESS"/>
    <s v="SUCCESS"/>
    <n v="1"/>
    <s v="found"/>
    <s v="Not Duplicate"/>
    <s v="match"/>
    <s v="match"/>
    <n v="0"/>
    <d v="2026-03-01T00:00:00"/>
    <n v="3"/>
    <s v="SLA Breached"/>
    <x v="2"/>
    <n v="0"/>
    <n v="0"/>
    <n v="0"/>
    <n v="0"/>
    <n v="1"/>
    <x v="3"/>
    <n v="13.6"/>
    <x v="4"/>
  </r>
  <r>
    <s v="TXN001073"/>
    <n v="4408.2"/>
    <n v="4408.2"/>
    <s v="SUCCESS"/>
    <s v="SUCCESS"/>
    <n v="1"/>
    <s v="found"/>
    <s v="Not Duplicate"/>
    <s v="match"/>
    <s v="match"/>
    <n v="0"/>
    <d v="2026-02-27T00:00:00"/>
    <n v="1"/>
    <s v="Within SLA"/>
    <x v="1"/>
    <n v="0"/>
    <n v="0"/>
    <n v="0"/>
    <n v="0"/>
    <n v="0"/>
    <x v="3"/>
    <n v="42.6"/>
    <x v="4"/>
  </r>
  <r>
    <s v="TXN001074"/>
    <n v="1374.63"/>
    <n v="1374.63"/>
    <s v="SUCCESS"/>
    <s v="FAILED"/>
    <n v="1"/>
    <s v="found"/>
    <s v="Not Duplicate"/>
    <s v="match"/>
    <s v="mismatch"/>
    <n v="0"/>
    <d v="2026-01-15T00:00:00"/>
    <n v="3"/>
    <s v="SLA Breached"/>
    <x v="3"/>
    <n v="0"/>
    <n v="0"/>
    <n v="0"/>
    <n v="1"/>
    <n v="1"/>
    <x v="0"/>
    <n v="49.8"/>
    <x v="77"/>
  </r>
  <r>
    <s v="TXN001075"/>
    <n v="3732.98"/>
    <n v="3732.98"/>
    <s v="SUCCESS"/>
    <s v="SUCCESS"/>
    <n v="1"/>
    <s v="found"/>
    <s v="Not Duplicate"/>
    <s v="match"/>
    <s v="match"/>
    <n v="0"/>
    <d v="2026-01-17T00:00:00"/>
    <n v="1"/>
    <s v="Within SLA"/>
    <x v="0"/>
    <n v="0"/>
    <n v="0"/>
    <n v="0"/>
    <n v="0"/>
    <n v="0"/>
    <x v="0"/>
    <n v="43.1"/>
    <x v="23"/>
  </r>
  <r>
    <s v="TXN001076"/>
    <n v="9107.2900000000009"/>
    <n v="9107.2900000000009"/>
    <s v="SUCCESS"/>
    <s v="SUCCESS"/>
    <n v="1"/>
    <s v="found"/>
    <s v="Not Duplicate"/>
    <s v="match"/>
    <s v="match"/>
    <n v="0"/>
    <d v="2026-03-29T00:00:00"/>
    <n v="2"/>
    <s v="Within SLA"/>
    <x v="0"/>
    <n v="0"/>
    <n v="0"/>
    <n v="0"/>
    <n v="0"/>
    <n v="0"/>
    <x v="3"/>
    <n v="37.700000000000003"/>
    <x v="60"/>
  </r>
  <r>
    <s v="TXN001077"/>
    <n v="18401.400000000001"/>
    <n v="18401.400000000001"/>
    <s v="SUCCESS"/>
    <s v="SUCCESS"/>
    <n v="1"/>
    <s v="found"/>
    <s v="Not Duplicate"/>
    <s v="match"/>
    <s v="match"/>
    <n v="0"/>
    <d v="2026-02-22T00:00:00"/>
    <n v="1"/>
    <s v="Within SLA"/>
    <x v="4"/>
    <n v="0"/>
    <n v="0"/>
    <n v="0"/>
    <n v="0"/>
    <n v="0"/>
    <x v="3"/>
    <n v="7.1"/>
    <x v="26"/>
  </r>
  <r>
    <s v="TXN001078"/>
    <n v="982.55"/>
    <e v="#N/A"/>
    <s v="SUCCESS"/>
    <e v="#N/A"/>
    <n v="0"/>
    <s v="missing"/>
    <s v="Not Duplicate"/>
    <s v="not processed"/>
    <s v="not processed"/>
    <s v="missing"/>
    <s v="not processed"/>
    <s v="not processed"/>
    <s v="Not Processed"/>
    <x v="2"/>
    <n v="1"/>
    <n v="0"/>
    <n v="0"/>
    <n v="0"/>
    <n v="0"/>
    <x v="3"/>
    <s v=""/>
    <x v="63"/>
  </r>
  <r>
    <s v="TXN001079"/>
    <n v="3839.84"/>
    <n v="3839.84"/>
    <s v="SUCCESS"/>
    <s v="SUCCESS"/>
    <n v="1"/>
    <s v="found"/>
    <s v="Not Duplicate"/>
    <s v="match"/>
    <s v="match"/>
    <n v="0"/>
    <d v="2026-02-18T00:00:00"/>
    <n v="3"/>
    <s v="SLA Breached"/>
    <x v="3"/>
    <n v="0"/>
    <n v="0"/>
    <n v="0"/>
    <n v="0"/>
    <n v="1"/>
    <x v="0"/>
    <n v="33.5"/>
    <x v="37"/>
  </r>
  <r>
    <s v="TXN001080"/>
    <n v="2169.13"/>
    <n v="2169.13"/>
    <s v="SUCCESS"/>
    <s v="SUCCESS"/>
    <n v="1"/>
    <s v="found"/>
    <s v="Not Duplicate"/>
    <s v="match"/>
    <s v="match"/>
    <n v="0"/>
    <d v="2026-01-19T00:00:00"/>
    <n v="2"/>
    <s v="Within SLA"/>
    <x v="0"/>
    <n v="0"/>
    <n v="0"/>
    <n v="0"/>
    <n v="0"/>
    <n v="0"/>
    <x v="3"/>
    <n v="69"/>
    <x v="0"/>
  </r>
  <r>
    <s v="TXN001081"/>
    <n v="19154.080000000002"/>
    <n v="19154.080000000002"/>
    <s v="SUCCESS"/>
    <s v="SUCCESS"/>
    <n v="1"/>
    <s v="found"/>
    <s v="Not Duplicate"/>
    <s v="match"/>
    <s v="match"/>
    <n v="0"/>
    <d v="2026-01-30T00:00:00"/>
    <n v="0"/>
    <s v="Within SLA"/>
    <x v="3"/>
    <n v="0"/>
    <n v="0"/>
    <n v="0"/>
    <n v="0"/>
    <n v="0"/>
    <x v="1"/>
    <n v="38.700000000000003"/>
    <x v="27"/>
  </r>
  <r>
    <s v="TXN001082"/>
    <n v="2209.6"/>
    <e v="#N/A"/>
    <s v="SUCCESS"/>
    <e v="#N/A"/>
    <n v="0"/>
    <s v="missing"/>
    <s v="Not Duplicate"/>
    <s v="not processed"/>
    <s v="not processed"/>
    <s v="missing"/>
    <s v="not processed"/>
    <s v="not processed"/>
    <s v="Not Processed"/>
    <x v="0"/>
    <n v="1"/>
    <n v="0"/>
    <n v="0"/>
    <n v="0"/>
    <n v="0"/>
    <x v="2"/>
    <s v=""/>
    <x v="32"/>
  </r>
  <r>
    <s v="TXN001083"/>
    <n v="3938.54"/>
    <n v="3938.54"/>
    <s v="SUCCESS"/>
    <s v="SUCCESS"/>
    <n v="1"/>
    <s v="found"/>
    <s v="Not Duplicate"/>
    <s v="match"/>
    <s v="match"/>
    <n v="0"/>
    <d v="2026-01-20T00:00:00"/>
    <n v="0"/>
    <s v="Within SLA"/>
    <x v="2"/>
    <n v="0"/>
    <n v="0"/>
    <n v="0"/>
    <n v="0"/>
    <n v="0"/>
    <x v="2"/>
    <n v="10.199999999999999"/>
    <x v="75"/>
  </r>
  <r>
    <s v="TXN001084"/>
    <n v="11317.54"/>
    <n v="11317.54"/>
    <s v="SUCCESS"/>
    <s v="SUCCESS"/>
    <n v="1"/>
    <s v="found"/>
    <s v="Not Duplicate"/>
    <s v="match"/>
    <s v="match"/>
    <n v="0"/>
    <d v="2026-03-16T00:00:00"/>
    <n v="0"/>
    <s v="Within SLA"/>
    <x v="1"/>
    <n v="0"/>
    <n v="0"/>
    <n v="0"/>
    <n v="0"/>
    <n v="0"/>
    <x v="3"/>
    <n v="77.3"/>
    <x v="30"/>
  </r>
  <r>
    <s v="TXN001085"/>
    <n v="6245.01"/>
    <n v="6245.01"/>
    <s v="SUCCESS"/>
    <s v="SUCCESS"/>
    <n v="1"/>
    <s v="found"/>
    <s v="Not Duplicate"/>
    <s v="match"/>
    <s v="match"/>
    <n v="0"/>
    <d v="2026-01-13T00:00:00"/>
    <n v="2"/>
    <s v="Within SLA"/>
    <x v="1"/>
    <n v="0"/>
    <n v="0"/>
    <n v="0"/>
    <n v="0"/>
    <n v="0"/>
    <x v="3"/>
    <n v="25.9"/>
    <x v="22"/>
  </r>
  <r>
    <s v="TXN001086"/>
    <n v="3300.14"/>
    <n v="3300.14"/>
    <s v="SUCCESS"/>
    <s v="SUCCESS"/>
    <n v="1"/>
    <s v="found"/>
    <s v="Not Duplicate"/>
    <s v="match"/>
    <s v="match"/>
    <n v="0"/>
    <d v="2026-01-22T00:00:00"/>
    <n v="0"/>
    <s v="Within SLA"/>
    <x v="3"/>
    <n v="0"/>
    <n v="0"/>
    <n v="0"/>
    <n v="0"/>
    <n v="0"/>
    <x v="1"/>
    <n v="24.6"/>
    <x v="51"/>
  </r>
  <r>
    <s v="TXN001087"/>
    <n v="32718.240000000002"/>
    <n v="32718.240000000002"/>
    <s v="SUCCESS"/>
    <s v="SUCCESS"/>
    <n v="1"/>
    <s v="found"/>
    <s v="Not Duplicate"/>
    <s v="match"/>
    <s v="match"/>
    <n v="0"/>
    <d v="2026-03-26T00:00:00"/>
    <n v="0"/>
    <s v="Within SLA"/>
    <x v="3"/>
    <n v="0"/>
    <n v="0"/>
    <n v="0"/>
    <n v="0"/>
    <n v="0"/>
    <x v="1"/>
    <n v="14.6"/>
    <x v="9"/>
  </r>
  <r>
    <s v="TXN001088"/>
    <n v="1476.41"/>
    <n v="1476.41"/>
    <s v="SUCCESS"/>
    <s v="SUCCESS"/>
    <n v="1"/>
    <s v="found"/>
    <s v="Not Duplicate"/>
    <s v="match"/>
    <s v="match"/>
    <n v="0"/>
    <d v="2026-01-13T00:00:00"/>
    <n v="3"/>
    <s v="SLA Breached"/>
    <x v="1"/>
    <n v="0"/>
    <n v="0"/>
    <n v="0"/>
    <n v="0"/>
    <n v="1"/>
    <x v="3"/>
    <n v="11.6"/>
    <x v="76"/>
  </r>
  <r>
    <s v="TXN001089"/>
    <n v="2205.2399999999998"/>
    <n v="2205.2399999999998"/>
    <s v="SUCCESS"/>
    <s v="SUCCESS"/>
    <n v="1"/>
    <s v="found"/>
    <s v="Not Duplicate"/>
    <s v="match"/>
    <s v="match"/>
    <n v="0"/>
    <d v="2026-03-07T00:00:00"/>
    <n v="0"/>
    <s v="Within SLA"/>
    <x v="0"/>
    <n v="0"/>
    <n v="0"/>
    <n v="0"/>
    <n v="0"/>
    <n v="0"/>
    <x v="0"/>
    <n v="24.2"/>
    <x v="33"/>
  </r>
  <r>
    <s v="TXN001090"/>
    <n v="7082.95"/>
    <n v="7082.95"/>
    <s v="FAILED"/>
    <s v="FAILED"/>
    <n v="1"/>
    <s v="found"/>
    <s v="Not Duplicate"/>
    <s v="match"/>
    <s v="match"/>
    <n v="0"/>
    <d v="2026-03-29T00:00:00"/>
    <n v="1"/>
    <s v="Within SLA"/>
    <x v="0"/>
    <n v="0"/>
    <n v="0"/>
    <n v="0"/>
    <n v="0"/>
    <n v="0"/>
    <x v="0"/>
    <n v="32.799999999999997"/>
    <x v="52"/>
  </r>
  <r>
    <s v="TXN001091"/>
    <n v="15331.99"/>
    <n v="15331.99"/>
    <s v="SUCCESS"/>
    <s v="SUCCESS"/>
    <n v="1"/>
    <s v="found"/>
    <s v="Not Duplicate"/>
    <s v="match"/>
    <s v="match"/>
    <n v="0"/>
    <d v="2026-01-12T00:00:00"/>
    <n v="2"/>
    <s v="Within SLA"/>
    <x v="0"/>
    <n v="0"/>
    <n v="0"/>
    <n v="0"/>
    <n v="0"/>
    <n v="0"/>
    <x v="1"/>
    <n v="17.8"/>
    <x v="76"/>
  </r>
  <r>
    <s v="TXN001092"/>
    <n v="3296.91"/>
    <n v="3296.91"/>
    <s v="SUCCESS"/>
    <s v="SUCCESS"/>
    <n v="1"/>
    <s v="found"/>
    <s v="Not Duplicate"/>
    <s v="match"/>
    <s v="match"/>
    <n v="0"/>
    <d v="2026-03-24T00:00:00"/>
    <n v="0"/>
    <s v="Within SLA"/>
    <x v="3"/>
    <n v="0"/>
    <n v="0"/>
    <n v="0"/>
    <n v="0"/>
    <n v="0"/>
    <x v="1"/>
    <n v="23.2"/>
    <x v="20"/>
  </r>
  <r>
    <s v="TXN001093"/>
    <n v="8563.7900000000009"/>
    <n v="8563.7900000000009"/>
    <s v="SUCCESS"/>
    <s v="SUCCESS"/>
    <n v="1"/>
    <s v="found"/>
    <s v="Not Duplicate"/>
    <s v="match"/>
    <s v="match"/>
    <n v="0"/>
    <d v="2026-01-21T00:00:00"/>
    <n v="2"/>
    <s v="Within SLA"/>
    <x v="0"/>
    <n v="0"/>
    <n v="0"/>
    <n v="0"/>
    <n v="0"/>
    <n v="0"/>
    <x v="1"/>
    <n v="29.5"/>
    <x v="34"/>
  </r>
  <r>
    <s v="TXN001094"/>
    <n v="1622.84"/>
    <n v="1622.84"/>
    <s v="SUCCESS"/>
    <s v="SUCCESS"/>
    <n v="1"/>
    <s v="found"/>
    <s v="Not Duplicate"/>
    <s v="match"/>
    <s v="match"/>
    <n v="0"/>
    <d v="2026-01-29T00:00:00"/>
    <n v="0"/>
    <s v="Within SLA"/>
    <x v="0"/>
    <n v="0"/>
    <n v="0"/>
    <n v="0"/>
    <n v="0"/>
    <n v="0"/>
    <x v="3"/>
    <n v="94.7"/>
    <x v="5"/>
  </r>
  <r>
    <s v="TXN001095"/>
    <n v="2233.67"/>
    <n v="2233.67"/>
    <s v="SUCCESS"/>
    <s v="SUCCESS"/>
    <n v="1"/>
    <s v="found"/>
    <s v="Not Duplicate"/>
    <s v="match"/>
    <s v="match"/>
    <n v="0"/>
    <d v="2026-01-04T00:00:00"/>
    <n v="0"/>
    <s v="Within SLA"/>
    <x v="3"/>
    <n v="0"/>
    <n v="0"/>
    <n v="0"/>
    <n v="0"/>
    <n v="0"/>
    <x v="1"/>
    <n v="20.7"/>
    <x v="19"/>
  </r>
  <r>
    <s v="TXN001096"/>
    <n v="806.19"/>
    <n v="806.19"/>
    <s v="SUCCESS"/>
    <s v="SUCCESS"/>
    <n v="1"/>
    <s v="found"/>
    <s v="Not Duplicate"/>
    <s v="match"/>
    <s v="match"/>
    <n v="0"/>
    <d v="2026-01-28T00:00:00"/>
    <n v="0"/>
    <s v="Within SLA"/>
    <x v="0"/>
    <n v="0"/>
    <n v="0"/>
    <n v="0"/>
    <n v="0"/>
    <n v="0"/>
    <x v="3"/>
    <n v="40.200000000000003"/>
    <x v="7"/>
  </r>
  <r>
    <s v="TXN001097"/>
    <n v="19721.91"/>
    <n v="19721.91"/>
    <s v="SUCCESS"/>
    <s v="SUCCESS"/>
    <n v="1"/>
    <s v="found"/>
    <s v="Not Duplicate"/>
    <s v="match"/>
    <s v="match"/>
    <n v="0"/>
    <d v="2026-01-14T00:00:00"/>
    <n v="2"/>
    <s v="Within SLA"/>
    <x v="0"/>
    <n v="0"/>
    <n v="0"/>
    <n v="0"/>
    <n v="0"/>
    <n v="0"/>
    <x v="0"/>
    <n v="13.2"/>
    <x v="77"/>
  </r>
  <r>
    <s v="TXN001098"/>
    <n v="12433.47"/>
    <n v="12433.47"/>
    <s v="SUCCESS"/>
    <s v="SUCCESS"/>
    <n v="1"/>
    <s v="found"/>
    <s v="Not Duplicate"/>
    <s v="match"/>
    <s v="match"/>
    <n v="0"/>
    <d v="2026-02-11T00:00:00"/>
    <n v="2"/>
    <s v="Within SLA"/>
    <x v="1"/>
    <n v="0"/>
    <n v="0"/>
    <n v="0"/>
    <n v="0"/>
    <n v="0"/>
    <x v="1"/>
    <n v="53.9"/>
    <x v="43"/>
  </r>
  <r>
    <s v="TXN001099"/>
    <n v="10778.69"/>
    <n v="10778.69"/>
    <s v="SUCCESS"/>
    <s v="SUCCESS"/>
    <n v="1"/>
    <s v="found"/>
    <s v="Not Duplicate"/>
    <s v="match"/>
    <s v="match"/>
    <n v="0"/>
    <d v="2026-03-17T00:00:00"/>
    <n v="2"/>
    <s v="Within SLA"/>
    <x v="0"/>
    <n v="0"/>
    <n v="0"/>
    <n v="0"/>
    <n v="0"/>
    <n v="0"/>
    <x v="0"/>
    <n v="41"/>
    <x v="54"/>
  </r>
  <r>
    <s v="TXN001100"/>
    <n v="2596.7399999999998"/>
    <n v="2596.7399999999998"/>
    <s v="SUCCESS"/>
    <s v="SUCCESS"/>
    <n v="1"/>
    <s v="found"/>
    <s v="Not Duplicate"/>
    <s v="match"/>
    <s v="match"/>
    <n v="0"/>
    <d v="2026-01-03T00:00:00"/>
    <n v="0"/>
    <s v="Within SLA"/>
    <x v="2"/>
    <n v="0"/>
    <n v="0"/>
    <n v="0"/>
    <n v="0"/>
    <n v="0"/>
    <x v="3"/>
    <n v="21.6"/>
    <x v="62"/>
  </r>
  <r>
    <s v="TXN001101"/>
    <n v="2176.44"/>
    <n v="2176.44"/>
    <s v="SUCCESS"/>
    <s v="SUCCESS"/>
    <n v="1"/>
    <s v="found"/>
    <s v="Not Duplicate"/>
    <s v="match"/>
    <s v="match"/>
    <n v="0"/>
    <d v="2026-01-10T00:00:00"/>
    <n v="0"/>
    <s v="Within SLA"/>
    <x v="4"/>
    <n v="0"/>
    <n v="0"/>
    <n v="0"/>
    <n v="0"/>
    <n v="0"/>
    <x v="2"/>
    <n v="75.900000000000006"/>
    <x v="76"/>
  </r>
  <r>
    <s v="TXN001102"/>
    <n v="464.06"/>
    <n v="464.06"/>
    <s v="SUCCESS"/>
    <s v="SUCCESS"/>
    <n v="1"/>
    <s v="found"/>
    <s v="Not Duplicate"/>
    <s v="match"/>
    <s v="match"/>
    <n v="0"/>
    <d v="2026-03-04T00:00:00"/>
    <n v="1"/>
    <s v="Within SLA"/>
    <x v="1"/>
    <n v="0"/>
    <n v="0"/>
    <n v="0"/>
    <n v="0"/>
    <n v="0"/>
    <x v="0"/>
    <n v="24.7"/>
    <x v="56"/>
  </r>
  <r>
    <s v="TXN001103"/>
    <n v="3174.81"/>
    <n v="3174.81"/>
    <s v="SUCCESS"/>
    <s v="SUCCESS"/>
    <n v="1"/>
    <s v="found"/>
    <s v="Not Duplicate"/>
    <s v="match"/>
    <s v="match"/>
    <n v="0"/>
    <d v="2026-02-18T00:00:00"/>
    <n v="5"/>
    <s v="SLA Breached"/>
    <x v="0"/>
    <n v="0"/>
    <n v="0"/>
    <n v="0"/>
    <n v="0"/>
    <n v="1"/>
    <x v="0"/>
    <n v="43.2"/>
    <x v="38"/>
  </r>
  <r>
    <s v="TXN001104"/>
    <n v="723.26"/>
    <n v="723.26"/>
    <s v="SUCCESS"/>
    <s v="SUCCESS"/>
    <n v="1"/>
    <s v="found"/>
    <s v="Not Duplicate"/>
    <s v="match"/>
    <s v="match"/>
    <n v="0"/>
    <d v="2026-01-01T00:00:00"/>
    <n v="0"/>
    <s v="Within SLA"/>
    <x v="2"/>
    <n v="0"/>
    <n v="0"/>
    <n v="0"/>
    <n v="0"/>
    <n v="0"/>
    <x v="3"/>
    <n v="27.4"/>
    <x v="88"/>
  </r>
  <r>
    <s v="TXN001105"/>
    <n v="1828.75"/>
    <n v="1828.75"/>
    <s v="REVERSED"/>
    <s v="REVERSED"/>
    <n v="2"/>
    <s v="found"/>
    <s v="Duplicate"/>
    <s v="match"/>
    <s v="match"/>
    <n v="0"/>
    <d v="2026-03-06T00:00:00"/>
    <n v="0"/>
    <s v="Within SLA"/>
    <x v="0"/>
    <n v="0"/>
    <n v="1"/>
    <n v="0"/>
    <n v="0"/>
    <n v="0"/>
    <x v="3"/>
    <n v="8.8000000000000007"/>
    <x v="57"/>
  </r>
  <r>
    <s v="TXN001106"/>
    <n v="921.92"/>
    <n v="921.92"/>
    <s v="SUCCESS"/>
    <s v="SUCCESS"/>
    <n v="1"/>
    <s v="found"/>
    <s v="Not Duplicate"/>
    <s v="match"/>
    <s v="match"/>
    <n v="0"/>
    <d v="2026-01-30T00:00:00"/>
    <n v="2"/>
    <s v="Within SLA"/>
    <x v="0"/>
    <n v="0"/>
    <n v="0"/>
    <n v="0"/>
    <n v="0"/>
    <n v="0"/>
    <x v="2"/>
    <n v="4"/>
    <x v="7"/>
  </r>
  <r>
    <s v="TXN001107"/>
    <n v="6311.42"/>
    <n v="6311.42"/>
    <s v="SUCCESS"/>
    <s v="SUCCESS"/>
    <n v="1"/>
    <s v="found"/>
    <s v="Not Duplicate"/>
    <s v="match"/>
    <s v="match"/>
    <n v="0"/>
    <d v="2026-03-02T00:00:00"/>
    <n v="1"/>
    <s v="Within SLA"/>
    <x v="1"/>
    <n v="0"/>
    <n v="0"/>
    <n v="0"/>
    <n v="0"/>
    <n v="0"/>
    <x v="0"/>
    <n v="32.4"/>
    <x v="32"/>
  </r>
  <r>
    <s v="TXN001108"/>
    <n v="4051.69"/>
    <n v="4051.69"/>
    <s v="SUCCESS"/>
    <s v="SUCCESS"/>
    <n v="1"/>
    <s v="found"/>
    <s v="Not Duplicate"/>
    <s v="match"/>
    <s v="match"/>
    <n v="0"/>
    <d v="2026-01-08T00:00:00"/>
    <n v="3"/>
    <s v="SLA Breached"/>
    <x v="1"/>
    <n v="0"/>
    <n v="0"/>
    <n v="0"/>
    <n v="0"/>
    <n v="1"/>
    <x v="2"/>
    <n v="33.200000000000003"/>
    <x v="11"/>
  </r>
  <r>
    <s v="TXN001109"/>
    <n v="2727.5"/>
    <n v="2727.5"/>
    <s v="SUCCESS"/>
    <s v="SUCCESS"/>
    <n v="1"/>
    <s v="found"/>
    <s v="Not Duplicate"/>
    <s v="match"/>
    <s v="match"/>
    <n v="0"/>
    <d v="2026-03-03T00:00:00"/>
    <n v="2"/>
    <s v="Within SLA"/>
    <x v="4"/>
    <n v="0"/>
    <n v="0"/>
    <n v="0"/>
    <n v="0"/>
    <n v="0"/>
    <x v="2"/>
    <n v="13.7"/>
    <x v="32"/>
  </r>
  <r>
    <s v="TXN001110"/>
    <n v="4413.88"/>
    <n v="4413.88"/>
    <s v="SUCCESS"/>
    <s v="SUCCESS"/>
    <n v="1"/>
    <s v="found"/>
    <s v="Not Duplicate"/>
    <s v="match"/>
    <s v="match"/>
    <n v="0"/>
    <d v="2026-02-17T00:00:00"/>
    <n v="3"/>
    <s v="SLA Breached"/>
    <x v="1"/>
    <n v="0"/>
    <n v="0"/>
    <n v="0"/>
    <n v="0"/>
    <n v="1"/>
    <x v="0"/>
    <n v="50.9"/>
    <x v="48"/>
  </r>
  <r>
    <s v="TXN001111"/>
    <n v="2482.71"/>
    <n v="2482.71"/>
    <s v="SUCCESS"/>
    <s v="SUCCESS"/>
    <n v="1"/>
    <s v="found"/>
    <s v="Not Duplicate"/>
    <s v="match"/>
    <s v="match"/>
    <n v="0"/>
    <d v="2026-02-06T00:00:00"/>
    <n v="3"/>
    <s v="SLA Breached"/>
    <x v="2"/>
    <n v="0"/>
    <n v="0"/>
    <n v="0"/>
    <n v="0"/>
    <n v="1"/>
    <x v="3"/>
    <n v="18.7"/>
    <x v="83"/>
  </r>
  <r>
    <s v="TXN001112"/>
    <n v="5463.28"/>
    <n v="5463.28"/>
    <s v="SUCCESS"/>
    <s v="SUCCESS"/>
    <n v="1"/>
    <s v="found"/>
    <s v="Not Duplicate"/>
    <s v="match"/>
    <s v="match"/>
    <n v="0"/>
    <d v="2026-03-29T00:00:00"/>
    <n v="5"/>
    <s v="SLA Breached"/>
    <x v="2"/>
    <n v="0"/>
    <n v="0"/>
    <n v="0"/>
    <n v="0"/>
    <n v="1"/>
    <x v="0"/>
    <n v="40.4"/>
    <x v="20"/>
  </r>
  <r>
    <s v="TXN001113"/>
    <n v="10202.27"/>
    <n v="10202.27"/>
    <s v="SUCCESS"/>
    <s v="SUCCESS"/>
    <n v="1"/>
    <s v="found"/>
    <s v="Not Duplicate"/>
    <s v="match"/>
    <s v="match"/>
    <n v="0"/>
    <d v="2026-02-04T00:00:00"/>
    <n v="3"/>
    <s v="SLA Breached"/>
    <x v="3"/>
    <n v="0"/>
    <n v="0"/>
    <n v="0"/>
    <n v="0"/>
    <n v="1"/>
    <x v="1"/>
    <n v="72.099999999999994"/>
    <x v="35"/>
  </r>
  <r>
    <s v="TXN001114"/>
    <n v="650.65"/>
    <n v="650.65"/>
    <s v="SUCCESS"/>
    <s v="SUCCESS"/>
    <n v="1"/>
    <s v="found"/>
    <s v="Not Duplicate"/>
    <s v="match"/>
    <s v="match"/>
    <n v="0"/>
    <d v="2026-03-17T00:00:00"/>
    <n v="0"/>
    <s v="Within SLA"/>
    <x v="1"/>
    <n v="0"/>
    <n v="0"/>
    <n v="0"/>
    <n v="0"/>
    <n v="0"/>
    <x v="3"/>
    <n v="62.4"/>
    <x v="84"/>
  </r>
  <r>
    <s v="TXN001115"/>
    <n v="7836.34"/>
    <n v="7836.34"/>
    <s v="SUCCESS"/>
    <s v="SUCCESS"/>
    <n v="1"/>
    <s v="found"/>
    <s v="Not Duplicate"/>
    <s v="match"/>
    <s v="match"/>
    <n v="0"/>
    <d v="2026-02-16T00:00:00"/>
    <n v="0"/>
    <s v="Within SLA"/>
    <x v="4"/>
    <n v="0"/>
    <n v="0"/>
    <n v="0"/>
    <n v="0"/>
    <n v="0"/>
    <x v="1"/>
    <n v="17.899999999999999"/>
    <x v="68"/>
  </r>
  <r>
    <s v="TXN001116"/>
    <n v="21925.66"/>
    <n v="21925.66"/>
    <s v="SUCCESS"/>
    <s v="SUCCESS"/>
    <n v="1"/>
    <s v="found"/>
    <s v="Not Duplicate"/>
    <s v="match"/>
    <s v="match"/>
    <n v="0"/>
    <d v="2026-03-03T00:00:00"/>
    <n v="0"/>
    <s v="Within SLA"/>
    <x v="3"/>
    <n v="0"/>
    <n v="0"/>
    <n v="0"/>
    <n v="0"/>
    <n v="0"/>
    <x v="3"/>
    <n v="9.6"/>
    <x v="56"/>
  </r>
  <r>
    <s v="TXN001117"/>
    <n v="2353.23"/>
    <e v="#N/A"/>
    <s v="SUCCESS"/>
    <e v="#N/A"/>
    <n v="0"/>
    <s v="missing"/>
    <s v="Not Duplicate"/>
    <s v="not processed"/>
    <s v="not processed"/>
    <s v="missing"/>
    <s v="not processed"/>
    <s v="not processed"/>
    <s v="Not Processed"/>
    <x v="0"/>
    <n v="1"/>
    <n v="0"/>
    <n v="0"/>
    <n v="0"/>
    <n v="0"/>
    <x v="0"/>
    <s v=""/>
    <x v="63"/>
  </r>
  <r>
    <s v="TXN001118"/>
    <n v="879.38"/>
    <n v="879.38"/>
    <s v="SUCCESS"/>
    <s v="SUCCESS"/>
    <n v="1"/>
    <s v="found"/>
    <s v="Not Duplicate"/>
    <s v="match"/>
    <s v="match"/>
    <n v="0"/>
    <d v="2026-03-05T00:00:00"/>
    <n v="5"/>
    <s v="SLA Breached"/>
    <x v="4"/>
    <n v="0"/>
    <n v="0"/>
    <n v="0"/>
    <n v="0"/>
    <n v="1"/>
    <x v="3"/>
    <n v="6.8"/>
    <x v="72"/>
  </r>
  <r>
    <s v="TXN001119"/>
    <n v="6639.06"/>
    <n v="6639.06"/>
    <s v="SUCCESS"/>
    <s v="SUCCESS"/>
    <n v="1"/>
    <s v="found"/>
    <s v="Not Duplicate"/>
    <s v="match"/>
    <s v="match"/>
    <n v="0"/>
    <d v="2026-02-25T00:00:00"/>
    <n v="1"/>
    <s v="Within SLA"/>
    <x v="0"/>
    <n v="0"/>
    <n v="0"/>
    <n v="0"/>
    <n v="0"/>
    <n v="0"/>
    <x v="0"/>
    <n v="9.6999999999999993"/>
    <x v="40"/>
  </r>
  <r>
    <s v="TXN001120"/>
    <n v="4339.8999999999996"/>
    <n v="4339.8999999999996"/>
    <s v="SUCCESS"/>
    <s v="SUCCESS"/>
    <n v="1"/>
    <s v="found"/>
    <s v="Not Duplicate"/>
    <s v="match"/>
    <s v="match"/>
    <n v="0"/>
    <d v="2026-01-04T00:00:00"/>
    <n v="3"/>
    <s v="SLA Breached"/>
    <x v="0"/>
    <n v="0"/>
    <n v="0"/>
    <n v="0"/>
    <n v="0"/>
    <n v="1"/>
    <x v="2"/>
    <n v="11.2"/>
    <x v="88"/>
  </r>
  <r>
    <s v="TXN001121"/>
    <n v="2303.39"/>
    <n v="2303.39"/>
    <s v="SUCCESS"/>
    <s v="SUCCESS"/>
    <n v="1"/>
    <s v="found"/>
    <s v="Not Duplicate"/>
    <s v="match"/>
    <s v="match"/>
    <n v="0"/>
    <d v="2026-01-26T00:00:00"/>
    <n v="1"/>
    <s v="Within SLA"/>
    <x v="0"/>
    <n v="0"/>
    <n v="0"/>
    <n v="0"/>
    <n v="0"/>
    <n v="0"/>
    <x v="1"/>
    <n v="30.1"/>
    <x v="12"/>
  </r>
  <r>
    <s v="TXN001122"/>
    <n v="1773.19"/>
    <n v="1773.19"/>
    <s v="SUCCESS"/>
    <s v="SUCCESS"/>
    <n v="1"/>
    <s v="found"/>
    <s v="Not Duplicate"/>
    <s v="match"/>
    <s v="match"/>
    <n v="0"/>
    <d v="2026-01-16T00:00:00"/>
    <n v="1"/>
    <s v="Within SLA"/>
    <x v="1"/>
    <n v="0"/>
    <n v="0"/>
    <n v="0"/>
    <n v="0"/>
    <n v="0"/>
    <x v="0"/>
    <n v="10.9"/>
    <x v="1"/>
  </r>
  <r>
    <s v="TXN001123"/>
    <n v="21810.43"/>
    <n v="21810.43"/>
    <s v="SUCCESS"/>
    <s v="SUCCESS"/>
    <n v="1"/>
    <s v="found"/>
    <s v="Not Duplicate"/>
    <s v="match"/>
    <s v="match"/>
    <n v="0"/>
    <d v="2026-03-07T00:00:00"/>
    <n v="2"/>
    <s v="Within SLA"/>
    <x v="0"/>
    <n v="0"/>
    <n v="0"/>
    <n v="0"/>
    <n v="0"/>
    <n v="0"/>
    <x v="2"/>
    <n v="28"/>
    <x v="28"/>
  </r>
  <r>
    <s v="TXN001124"/>
    <n v="12372.49"/>
    <n v="12372.49"/>
    <s v="SUCCESS"/>
    <s v="SUCCESS"/>
    <n v="1"/>
    <s v="found"/>
    <s v="Not Duplicate"/>
    <s v="match"/>
    <s v="match"/>
    <n v="0"/>
    <d v="2026-01-27T00:00:00"/>
    <n v="5"/>
    <s v="SLA Breached"/>
    <x v="0"/>
    <n v="0"/>
    <n v="0"/>
    <n v="0"/>
    <n v="0"/>
    <n v="1"/>
    <x v="2"/>
    <n v="16.899999999999999"/>
    <x v="51"/>
  </r>
  <r>
    <s v="TXN001125"/>
    <n v="2081.77"/>
    <n v="2081.77"/>
    <s v="SUCCESS"/>
    <s v="SUCCESS"/>
    <n v="1"/>
    <s v="found"/>
    <s v="Not Duplicate"/>
    <s v="match"/>
    <s v="match"/>
    <n v="0"/>
    <d v="2026-01-20T00:00:00"/>
    <n v="2"/>
    <s v="Within SLA"/>
    <x v="0"/>
    <n v="0"/>
    <n v="0"/>
    <n v="0"/>
    <n v="0"/>
    <n v="0"/>
    <x v="0"/>
    <n v="35.1"/>
    <x v="45"/>
  </r>
  <r>
    <s v="TXN001126"/>
    <n v="6684.65"/>
    <n v="6684.65"/>
    <s v="SUCCESS"/>
    <s v="SUCCESS"/>
    <n v="1"/>
    <s v="found"/>
    <s v="Not Duplicate"/>
    <s v="match"/>
    <s v="match"/>
    <n v="0"/>
    <d v="2026-01-19T00:00:00"/>
    <n v="3"/>
    <s v="SLA Breached"/>
    <x v="0"/>
    <n v="0"/>
    <n v="0"/>
    <n v="0"/>
    <n v="0"/>
    <n v="1"/>
    <x v="0"/>
    <n v="5.7"/>
    <x v="23"/>
  </r>
  <r>
    <s v="TXN001127"/>
    <n v="993.48"/>
    <n v="993.48"/>
    <s v="SUCCESS"/>
    <s v="SUCCESS"/>
    <n v="1"/>
    <s v="found"/>
    <s v="Not Duplicate"/>
    <s v="match"/>
    <s v="match"/>
    <n v="0"/>
    <d v="2026-02-17T00:00:00"/>
    <n v="2"/>
    <s v="Within SLA"/>
    <x v="0"/>
    <n v="0"/>
    <n v="0"/>
    <n v="0"/>
    <n v="0"/>
    <n v="0"/>
    <x v="1"/>
    <n v="30"/>
    <x v="37"/>
  </r>
  <r>
    <s v="TXN001128"/>
    <n v="8395.7199999999993"/>
    <n v="8395.7199999999993"/>
    <s v="SUCCESS"/>
    <s v="SUCCESS"/>
    <n v="1"/>
    <s v="found"/>
    <s v="Not Duplicate"/>
    <s v="match"/>
    <s v="match"/>
    <n v="0"/>
    <d v="2026-04-02T00:00:00"/>
    <n v="3"/>
    <s v="SLA Breached"/>
    <x v="3"/>
    <n v="0"/>
    <n v="0"/>
    <n v="0"/>
    <n v="0"/>
    <n v="1"/>
    <x v="2"/>
    <n v="3.4"/>
    <x v="15"/>
  </r>
  <r>
    <s v="TXN001129"/>
    <n v="5365.32"/>
    <n v="5365.32"/>
    <s v="SUCCESS"/>
    <s v="SUCCESS"/>
    <n v="1"/>
    <s v="found"/>
    <s v="Not Duplicate"/>
    <s v="match"/>
    <s v="match"/>
    <n v="0"/>
    <d v="2026-02-10T00:00:00"/>
    <n v="2"/>
    <s v="Within SLA"/>
    <x v="0"/>
    <n v="0"/>
    <n v="0"/>
    <n v="0"/>
    <n v="0"/>
    <n v="0"/>
    <x v="0"/>
    <n v="20.5"/>
    <x v="24"/>
  </r>
  <r>
    <s v="TXN001130"/>
    <n v="14877.44"/>
    <n v="14877.44"/>
    <s v="SUCCESS"/>
    <s v="SUCCESS"/>
    <n v="1"/>
    <s v="found"/>
    <s v="Not Duplicate"/>
    <s v="match"/>
    <s v="match"/>
    <n v="0"/>
    <d v="2026-03-17T00:00:00"/>
    <n v="0"/>
    <s v="Within SLA"/>
    <x v="1"/>
    <n v="0"/>
    <n v="0"/>
    <n v="0"/>
    <n v="0"/>
    <n v="0"/>
    <x v="0"/>
    <n v="78.400000000000006"/>
    <x v="84"/>
  </r>
  <r>
    <s v="TXN001131"/>
    <n v="1350.78"/>
    <n v="1350.78"/>
    <s v="FAILED"/>
    <s v="FAILED"/>
    <n v="1"/>
    <s v="found"/>
    <s v="Not Duplicate"/>
    <s v="match"/>
    <s v="match"/>
    <n v="0"/>
    <d v="2026-03-19T00:00:00"/>
    <n v="3"/>
    <s v="SLA Breached"/>
    <x v="2"/>
    <n v="0"/>
    <n v="0"/>
    <n v="0"/>
    <n v="0"/>
    <n v="1"/>
    <x v="2"/>
    <n v="7.2"/>
    <x v="30"/>
  </r>
  <r>
    <s v="TXN001132"/>
    <n v="2010.82"/>
    <n v="2010.82"/>
    <s v="SUCCESS"/>
    <s v="SUCCESS"/>
    <n v="1"/>
    <s v="found"/>
    <s v="Not Duplicate"/>
    <s v="match"/>
    <s v="match"/>
    <n v="0"/>
    <d v="2026-03-08T00:00:00"/>
    <n v="0"/>
    <s v="Within SLA"/>
    <x v="2"/>
    <n v="0"/>
    <n v="0"/>
    <n v="0"/>
    <n v="0"/>
    <n v="0"/>
    <x v="1"/>
    <n v="45.8"/>
    <x v="16"/>
  </r>
  <r>
    <s v="TXN001133"/>
    <n v="1858.07"/>
    <n v="1858.07"/>
    <s v="SUCCESS"/>
    <s v="SUCCESS"/>
    <n v="1"/>
    <s v="found"/>
    <s v="Not Duplicate"/>
    <s v="match"/>
    <s v="match"/>
    <n v="0"/>
    <d v="2026-02-23T00:00:00"/>
    <n v="2"/>
    <s v="Within SLA"/>
    <x v="1"/>
    <n v="0"/>
    <n v="0"/>
    <n v="0"/>
    <n v="0"/>
    <n v="0"/>
    <x v="3"/>
    <n v="11.5"/>
    <x v="26"/>
  </r>
  <r>
    <s v="TXN001134"/>
    <n v="2590.19"/>
    <n v="2590.19"/>
    <s v="SUCCESS"/>
    <s v="SUCCESS"/>
    <n v="1"/>
    <s v="found"/>
    <s v="Not Duplicate"/>
    <s v="match"/>
    <s v="match"/>
    <n v="0"/>
    <d v="2026-03-11T00:00:00"/>
    <n v="2"/>
    <s v="Within SLA"/>
    <x v="1"/>
    <n v="0"/>
    <n v="0"/>
    <n v="0"/>
    <n v="0"/>
    <n v="0"/>
    <x v="2"/>
    <n v="25"/>
    <x v="87"/>
  </r>
  <r>
    <s v="TXN001135"/>
    <n v="15434.13"/>
    <n v="13890.72"/>
    <s v="SUCCESS"/>
    <s v="SUCCESS"/>
    <n v="1"/>
    <s v="found"/>
    <s v="Not Duplicate"/>
    <s v="mismatch"/>
    <s v="match"/>
    <n v="1543.4099999999999"/>
    <d v="2026-03-25T00:00:00"/>
    <n v="1"/>
    <s v="Within SLA"/>
    <x v="0"/>
    <n v="0"/>
    <n v="0"/>
    <n v="1"/>
    <n v="0"/>
    <n v="0"/>
    <x v="3"/>
    <n v="55.7"/>
    <x v="20"/>
  </r>
  <r>
    <s v="TXN001136"/>
    <n v="12920.12"/>
    <n v="12920.12"/>
    <s v="SUCCESS"/>
    <s v="SUCCESS"/>
    <n v="1"/>
    <s v="found"/>
    <s v="Not Duplicate"/>
    <s v="match"/>
    <s v="match"/>
    <n v="0"/>
    <d v="2026-02-11T00:00:00"/>
    <n v="0"/>
    <s v="Within SLA"/>
    <x v="0"/>
    <n v="0"/>
    <n v="0"/>
    <n v="0"/>
    <n v="0"/>
    <n v="0"/>
    <x v="3"/>
    <n v="19.5"/>
    <x v="41"/>
  </r>
  <r>
    <s v="TXN001137"/>
    <n v="18081.490000000002"/>
    <n v="18081.490000000002"/>
    <s v="SUCCESS"/>
    <s v="SUCCESS"/>
    <n v="1"/>
    <s v="found"/>
    <s v="Not Duplicate"/>
    <s v="match"/>
    <s v="match"/>
    <n v="0"/>
    <d v="2026-01-23T00:00:00"/>
    <n v="3"/>
    <s v="SLA Breached"/>
    <x v="0"/>
    <n v="0"/>
    <n v="0"/>
    <n v="0"/>
    <n v="0"/>
    <n v="1"/>
    <x v="2"/>
    <n v="143.1"/>
    <x v="75"/>
  </r>
  <r>
    <s v="TXN001138"/>
    <n v="2410.0500000000002"/>
    <n v="2410.0500000000002"/>
    <s v="SUCCESS"/>
    <s v="SUCCESS"/>
    <n v="1"/>
    <s v="found"/>
    <s v="Not Duplicate"/>
    <s v="match"/>
    <s v="match"/>
    <n v="0"/>
    <d v="2026-02-10T00:00:00"/>
    <n v="2"/>
    <s v="Within SLA"/>
    <x v="2"/>
    <n v="0"/>
    <n v="0"/>
    <n v="0"/>
    <n v="0"/>
    <n v="0"/>
    <x v="1"/>
    <n v="66"/>
    <x v="24"/>
  </r>
  <r>
    <s v="TXN001139"/>
    <n v="4258.25"/>
    <n v="4258.25"/>
    <s v="SUCCESS"/>
    <s v="SUCCESS"/>
    <n v="1"/>
    <s v="found"/>
    <s v="Not Duplicate"/>
    <s v="match"/>
    <s v="match"/>
    <n v="0"/>
    <d v="2026-01-17T00:00:00"/>
    <n v="0"/>
    <s v="Within SLA"/>
    <x v="2"/>
    <n v="0"/>
    <n v="0"/>
    <n v="0"/>
    <n v="0"/>
    <n v="0"/>
    <x v="1"/>
    <n v="52.9"/>
    <x v="0"/>
  </r>
  <r>
    <s v="TXN001140"/>
    <n v="894.05"/>
    <n v="894.05"/>
    <s v="SUCCESS"/>
    <s v="SUCCESS"/>
    <n v="1"/>
    <s v="found"/>
    <s v="Not Duplicate"/>
    <s v="match"/>
    <s v="match"/>
    <n v="0"/>
    <d v="2026-01-19T00:00:00"/>
    <n v="0"/>
    <s v="Within SLA"/>
    <x v="1"/>
    <n v="0"/>
    <n v="0"/>
    <n v="0"/>
    <n v="0"/>
    <n v="0"/>
    <x v="0"/>
    <n v="14.6"/>
    <x v="34"/>
  </r>
  <r>
    <s v="TXN001141"/>
    <n v="4287.16"/>
    <n v="4287.16"/>
    <s v="SUCCESS"/>
    <s v="SUCCESS"/>
    <n v="2"/>
    <s v="found"/>
    <s v="Duplicate"/>
    <s v="match"/>
    <s v="match"/>
    <n v="0"/>
    <d v="2026-03-26T00:00:00"/>
    <n v="1"/>
    <s v="Within SLA"/>
    <x v="0"/>
    <n v="0"/>
    <n v="1"/>
    <n v="0"/>
    <n v="0"/>
    <n v="0"/>
    <x v="2"/>
    <n v="23.6"/>
    <x v="21"/>
  </r>
  <r>
    <s v="TXN001142"/>
    <n v="1077.24"/>
    <n v="1077.24"/>
    <s v="SUCCESS"/>
    <s v="SUCCESS"/>
    <n v="1"/>
    <s v="found"/>
    <s v="Not Duplicate"/>
    <s v="match"/>
    <s v="match"/>
    <n v="0"/>
    <d v="2026-02-06T00:00:00"/>
    <n v="1"/>
    <s v="Within SLA"/>
    <x v="3"/>
    <n v="0"/>
    <n v="0"/>
    <n v="0"/>
    <n v="0"/>
    <n v="0"/>
    <x v="0"/>
    <n v="104.5"/>
    <x v="65"/>
  </r>
  <r>
    <s v="TXN001143"/>
    <n v="34428.18"/>
    <n v="34428.18"/>
    <s v="SUCCESS"/>
    <s v="SUCCESS"/>
    <n v="1"/>
    <s v="found"/>
    <s v="Not Duplicate"/>
    <s v="match"/>
    <s v="match"/>
    <n v="0"/>
    <d v="2026-03-14T00:00:00"/>
    <n v="1"/>
    <s v="Within SLA"/>
    <x v="1"/>
    <n v="0"/>
    <n v="0"/>
    <n v="0"/>
    <n v="0"/>
    <n v="0"/>
    <x v="0"/>
    <n v="11.8"/>
    <x v="14"/>
  </r>
  <r>
    <s v="TXN001144"/>
    <n v="10729.51"/>
    <n v="10729.51"/>
    <s v="SUCCESS"/>
    <s v="SUCCESS"/>
    <n v="1"/>
    <s v="found"/>
    <s v="Not Duplicate"/>
    <s v="match"/>
    <s v="match"/>
    <n v="0"/>
    <d v="2026-02-17T00:00:00"/>
    <n v="0"/>
    <s v="Within SLA"/>
    <x v="1"/>
    <n v="0"/>
    <n v="0"/>
    <n v="0"/>
    <n v="0"/>
    <n v="0"/>
    <x v="1"/>
    <n v="48.4"/>
    <x v="58"/>
  </r>
  <r>
    <s v="TXN001145"/>
    <n v="2033.15"/>
    <n v="2033.15"/>
    <s v="SUCCESS"/>
    <s v="SUCCESS"/>
    <n v="1"/>
    <s v="found"/>
    <s v="Not Duplicate"/>
    <s v="match"/>
    <s v="match"/>
    <n v="0"/>
    <d v="2026-01-29T00:00:00"/>
    <n v="3"/>
    <s v="SLA Breached"/>
    <x v="3"/>
    <n v="0"/>
    <n v="0"/>
    <n v="0"/>
    <n v="0"/>
    <n v="1"/>
    <x v="0"/>
    <n v="32.1"/>
    <x v="71"/>
  </r>
  <r>
    <s v="TXN001146"/>
    <n v="2397.96"/>
    <n v="2397.96"/>
    <s v="SUCCESS"/>
    <s v="SUCCESS"/>
    <n v="1"/>
    <s v="found"/>
    <s v="Not Duplicate"/>
    <s v="match"/>
    <s v="match"/>
    <n v="0"/>
    <d v="2026-01-23T00:00:00"/>
    <n v="1"/>
    <s v="Within SLA"/>
    <x v="0"/>
    <n v="0"/>
    <n v="0"/>
    <n v="0"/>
    <n v="0"/>
    <n v="0"/>
    <x v="2"/>
    <n v="33.4"/>
    <x v="51"/>
  </r>
  <r>
    <s v="TXN001147"/>
    <n v="431.81"/>
    <n v="431.81"/>
    <s v="SUCCESS"/>
    <s v="SUCCESS"/>
    <n v="1"/>
    <s v="found"/>
    <s v="Not Duplicate"/>
    <s v="match"/>
    <s v="match"/>
    <n v="0"/>
    <d v="2026-01-31T00:00:00"/>
    <n v="0"/>
    <s v="Within SLA"/>
    <x v="1"/>
    <n v="0"/>
    <n v="0"/>
    <n v="0"/>
    <n v="0"/>
    <n v="0"/>
    <x v="0"/>
    <n v="45.4"/>
    <x v="46"/>
  </r>
  <r>
    <s v="TXN001148"/>
    <n v="197.24"/>
    <n v="197.24"/>
    <s v="SUCCESS"/>
    <s v="SUCCESS"/>
    <n v="1"/>
    <s v="found"/>
    <s v="Not Duplicate"/>
    <s v="match"/>
    <s v="match"/>
    <n v="0"/>
    <d v="2026-03-25T00:00:00"/>
    <n v="1"/>
    <s v="Within SLA"/>
    <x v="1"/>
    <n v="0"/>
    <n v="0"/>
    <n v="0"/>
    <n v="0"/>
    <n v="0"/>
    <x v="0"/>
    <n v="37.9"/>
    <x v="20"/>
  </r>
  <r>
    <s v="TXN001149"/>
    <n v="9622.14"/>
    <n v="9622.14"/>
    <s v="SUCCESS"/>
    <s v="SUCCESS"/>
    <n v="1"/>
    <s v="found"/>
    <s v="Not Duplicate"/>
    <s v="match"/>
    <s v="match"/>
    <n v="0"/>
    <d v="2026-03-28T00:00:00"/>
    <n v="0"/>
    <s v="Within SLA"/>
    <x v="4"/>
    <n v="0"/>
    <n v="0"/>
    <n v="0"/>
    <n v="0"/>
    <n v="0"/>
    <x v="0"/>
    <n v="15.8"/>
    <x v="52"/>
  </r>
  <r>
    <s v="TXN001150"/>
    <n v="9227.2900000000009"/>
    <n v="9227.2900000000009"/>
    <s v="SUCCESS"/>
    <s v="SUCCESS"/>
    <n v="1"/>
    <s v="found"/>
    <s v="Not Duplicate"/>
    <s v="match"/>
    <s v="match"/>
    <n v="0"/>
    <d v="2026-03-17T00:00:00"/>
    <n v="0"/>
    <s v="Within SLA"/>
    <x v="0"/>
    <n v="0"/>
    <n v="0"/>
    <n v="0"/>
    <n v="0"/>
    <n v="0"/>
    <x v="1"/>
    <n v="18.600000000000001"/>
    <x v="84"/>
  </r>
  <r>
    <s v="TXN001151"/>
    <n v="4319.93"/>
    <n v="4319.93"/>
    <s v="SUCCESS"/>
    <s v="SUCCESS"/>
    <n v="1"/>
    <s v="found"/>
    <s v="Not Duplicate"/>
    <s v="match"/>
    <s v="match"/>
    <n v="0"/>
    <d v="2026-01-05T00:00:00"/>
    <n v="0"/>
    <s v="Within SLA"/>
    <x v="0"/>
    <n v="0"/>
    <n v="0"/>
    <n v="0"/>
    <n v="0"/>
    <n v="0"/>
    <x v="0"/>
    <n v="49.5"/>
    <x v="11"/>
  </r>
  <r>
    <s v="TXN001152"/>
    <n v="6200.09"/>
    <n v="6200.09"/>
    <s v="SUCCESS"/>
    <s v="SUCCESS"/>
    <n v="1"/>
    <s v="found"/>
    <s v="Not Duplicate"/>
    <s v="match"/>
    <s v="match"/>
    <n v="0"/>
    <d v="2026-01-28T00:00:00"/>
    <n v="3"/>
    <s v="SLA Breached"/>
    <x v="4"/>
    <n v="0"/>
    <n v="0"/>
    <n v="0"/>
    <n v="0"/>
    <n v="1"/>
    <x v="1"/>
    <n v="17.399999999999999"/>
    <x v="12"/>
  </r>
  <r>
    <s v="TXN001153"/>
    <n v="6809.04"/>
    <n v="6809.04"/>
    <s v="SUCCESS"/>
    <s v="SUCCESS"/>
    <n v="1"/>
    <s v="found"/>
    <s v="Not Duplicate"/>
    <s v="match"/>
    <s v="match"/>
    <n v="0"/>
    <d v="2026-03-10T00:00:00"/>
    <n v="1"/>
    <s v="Within SLA"/>
    <x v="1"/>
    <n v="0"/>
    <n v="0"/>
    <n v="0"/>
    <n v="0"/>
    <n v="0"/>
    <x v="1"/>
    <n v="21.5"/>
    <x v="87"/>
  </r>
  <r>
    <s v="TXN001154"/>
    <n v="23640.68"/>
    <e v="#N/A"/>
    <s v="SUCCESS"/>
    <e v="#N/A"/>
    <n v="0"/>
    <s v="missing"/>
    <s v="Not Duplicate"/>
    <s v="not processed"/>
    <s v="not processed"/>
    <s v="missing"/>
    <s v="not processed"/>
    <s v="not processed"/>
    <s v="Not Processed"/>
    <x v="2"/>
    <n v="1"/>
    <n v="0"/>
    <n v="0"/>
    <n v="0"/>
    <n v="0"/>
    <x v="3"/>
    <s v=""/>
    <x v="87"/>
  </r>
  <r>
    <s v="TXN001155"/>
    <n v="7603.21"/>
    <n v="7603.21"/>
    <s v="SUCCESS"/>
    <s v="SUCCESS"/>
    <n v="1"/>
    <s v="found"/>
    <s v="Not Duplicate"/>
    <s v="match"/>
    <s v="match"/>
    <n v="0"/>
    <d v="2026-01-20T00:00:00"/>
    <n v="1"/>
    <s v="Within SLA"/>
    <x v="3"/>
    <n v="0"/>
    <n v="0"/>
    <n v="0"/>
    <n v="0"/>
    <n v="0"/>
    <x v="3"/>
    <n v="22"/>
    <x v="34"/>
  </r>
  <r>
    <s v="TXN001156"/>
    <n v="25831.68"/>
    <n v="25831.68"/>
    <s v="SUCCESS"/>
    <s v="SUCCESS"/>
    <n v="1"/>
    <s v="found"/>
    <s v="Not Duplicate"/>
    <s v="match"/>
    <s v="match"/>
    <n v="0"/>
    <d v="2026-03-21T00:00:00"/>
    <n v="2"/>
    <s v="Within SLA"/>
    <x v="0"/>
    <n v="0"/>
    <n v="0"/>
    <n v="0"/>
    <n v="0"/>
    <n v="0"/>
    <x v="0"/>
    <n v="13.7"/>
    <x v="59"/>
  </r>
  <r>
    <s v="TXN001157"/>
    <n v="607.91999999999996"/>
    <n v="607.91999999999996"/>
    <s v="SUCCESS"/>
    <s v="SUCCESS"/>
    <n v="1"/>
    <s v="found"/>
    <s v="Not Duplicate"/>
    <s v="match"/>
    <s v="match"/>
    <n v="0"/>
    <d v="2026-03-11T00:00:00"/>
    <n v="3"/>
    <s v="SLA Breached"/>
    <x v="0"/>
    <n v="0"/>
    <n v="0"/>
    <n v="0"/>
    <n v="0"/>
    <n v="1"/>
    <x v="0"/>
    <n v="36.1"/>
    <x v="16"/>
  </r>
  <r>
    <s v="TXN001158"/>
    <n v="3135.02"/>
    <n v="3135.02"/>
    <s v="SUCCESS"/>
    <s v="SUCCESS"/>
    <n v="1"/>
    <s v="found"/>
    <s v="Not Duplicate"/>
    <s v="match"/>
    <s v="match"/>
    <n v="0"/>
    <d v="2026-01-08T00:00:00"/>
    <n v="1"/>
    <s v="Within SLA"/>
    <x v="3"/>
    <n v="0"/>
    <n v="0"/>
    <n v="0"/>
    <n v="0"/>
    <n v="0"/>
    <x v="0"/>
    <n v="7.5"/>
    <x v="78"/>
  </r>
  <r>
    <s v="TXN001159"/>
    <n v="3213.07"/>
    <n v="3213.07"/>
    <s v="SUCCESS"/>
    <s v="SUCCESS"/>
    <n v="1"/>
    <s v="found"/>
    <s v="Not Duplicate"/>
    <s v="match"/>
    <s v="match"/>
    <n v="0"/>
    <d v="2026-02-04T00:00:00"/>
    <n v="3"/>
    <s v="SLA Breached"/>
    <x v="4"/>
    <n v="0"/>
    <n v="0"/>
    <n v="0"/>
    <n v="0"/>
    <n v="1"/>
    <x v="3"/>
    <n v="31.8"/>
    <x v="35"/>
  </r>
  <r>
    <s v="TXN001160"/>
    <n v="2670.26"/>
    <n v="2670.26"/>
    <s v="SUCCESS"/>
    <s v="SUCCESS"/>
    <n v="1"/>
    <s v="found"/>
    <s v="Not Duplicate"/>
    <s v="match"/>
    <s v="match"/>
    <n v="0"/>
    <d v="2026-02-20T00:00:00"/>
    <n v="3"/>
    <s v="SLA Breached"/>
    <x v="0"/>
    <n v="0"/>
    <n v="0"/>
    <n v="0"/>
    <n v="0"/>
    <n v="1"/>
    <x v="0"/>
    <n v="52.5"/>
    <x v="58"/>
  </r>
  <r>
    <s v="TXN001161"/>
    <n v="1909.59"/>
    <n v="1909.59"/>
    <s v="SUCCESS"/>
    <s v="SUCCESS"/>
    <n v="1"/>
    <s v="found"/>
    <s v="Not Duplicate"/>
    <s v="match"/>
    <s v="match"/>
    <n v="0"/>
    <d v="2026-03-07T00:00:00"/>
    <n v="3"/>
    <s v="SLA Breached"/>
    <x v="0"/>
    <n v="0"/>
    <n v="0"/>
    <n v="0"/>
    <n v="0"/>
    <n v="1"/>
    <x v="0"/>
    <n v="34.700000000000003"/>
    <x v="85"/>
  </r>
  <r>
    <s v="TXN001162"/>
    <n v="13630.29"/>
    <n v="13630.29"/>
    <s v="SUCCESS"/>
    <s v="SUCCESS"/>
    <n v="1"/>
    <s v="found"/>
    <s v="Not Duplicate"/>
    <s v="match"/>
    <s v="match"/>
    <n v="0"/>
    <d v="2026-03-29T00:00:00"/>
    <n v="2"/>
    <s v="Within SLA"/>
    <x v="0"/>
    <n v="0"/>
    <n v="0"/>
    <n v="0"/>
    <n v="0"/>
    <n v="0"/>
    <x v="1"/>
    <n v="34.700000000000003"/>
    <x v="60"/>
  </r>
  <r>
    <s v="TXN001163"/>
    <n v="1450.38"/>
    <n v="1450.38"/>
    <s v="SUCCESS"/>
    <s v="SUCCESS"/>
    <n v="1"/>
    <s v="found"/>
    <s v="Not Duplicate"/>
    <s v="match"/>
    <s v="match"/>
    <n v="0"/>
    <d v="2026-02-08T00:00:00"/>
    <n v="3"/>
    <s v="SLA Breached"/>
    <x v="0"/>
    <n v="0"/>
    <n v="0"/>
    <n v="0"/>
    <n v="0"/>
    <n v="1"/>
    <x v="3"/>
    <n v="53.9"/>
    <x v="65"/>
  </r>
  <r>
    <s v="TXN001164"/>
    <n v="7905.77"/>
    <e v="#N/A"/>
    <s v="FAILED"/>
    <e v="#N/A"/>
    <n v="0"/>
    <s v="missing"/>
    <s v="Not Duplicate"/>
    <s v="not processed"/>
    <s v="not processed"/>
    <s v="missing"/>
    <s v="not processed"/>
    <s v="not processed"/>
    <s v="Not Processed"/>
    <x v="1"/>
    <n v="1"/>
    <n v="0"/>
    <n v="0"/>
    <n v="0"/>
    <n v="0"/>
    <x v="0"/>
    <s v=""/>
    <x v="41"/>
  </r>
  <r>
    <s v="TXN001165"/>
    <n v="576.33000000000004"/>
    <n v="576.33000000000004"/>
    <s v="SUCCESS"/>
    <s v="SUCCESS"/>
    <n v="1"/>
    <s v="found"/>
    <s v="Not Duplicate"/>
    <s v="match"/>
    <s v="match"/>
    <n v="0"/>
    <d v="2026-01-21T00:00:00"/>
    <n v="3"/>
    <s v="SLA Breached"/>
    <x v="4"/>
    <n v="0"/>
    <n v="0"/>
    <n v="0"/>
    <n v="0"/>
    <n v="1"/>
    <x v="0"/>
    <n v="16.399999999999999"/>
    <x v="45"/>
  </r>
  <r>
    <s v="TXN001166"/>
    <n v="1496.38"/>
    <n v="1496.38"/>
    <s v="SUCCESS"/>
    <s v="SUCCESS"/>
    <n v="1"/>
    <s v="found"/>
    <s v="Not Duplicate"/>
    <s v="match"/>
    <s v="match"/>
    <n v="0"/>
    <d v="2026-03-11T00:00:00"/>
    <n v="5"/>
    <s v="SLA Breached"/>
    <x v="2"/>
    <n v="0"/>
    <n v="0"/>
    <n v="0"/>
    <n v="0"/>
    <n v="1"/>
    <x v="1"/>
    <n v="77.2"/>
    <x v="57"/>
  </r>
  <r>
    <s v="TXN001167"/>
    <n v="1930.94"/>
    <n v="1930.94"/>
    <s v="SUCCESS"/>
    <s v="SUCCESS"/>
    <n v="1"/>
    <s v="found"/>
    <s v="Not Duplicate"/>
    <s v="match"/>
    <s v="match"/>
    <n v="0"/>
    <d v="2026-02-08T00:00:00"/>
    <n v="0"/>
    <s v="Within SLA"/>
    <x v="2"/>
    <n v="0"/>
    <n v="0"/>
    <n v="0"/>
    <n v="0"/>
    <n v="0"/>
    <x v="0"/>
    <n v="22.7"/>
    <x v="24"/>
  </r>
  <r>
    <s v="TXN001168"/>
    <n v="7510.63"/>
    <n v="7510.63"/>
    <s v="SUCCESS"/>
    <s v="SUCCESS"/>
    <n v="1"/>
    <s v="found"/>
    <s v="Not Duplicate"/>
    <s v="match"/>
    <s v="match"/>
    <n v="0"/>
    <d v="2026-03-13T00:00:00"/>
    <n v="0"/>
    <s v="Within SLA"/>
    <x v="4"/>
    <n v="0"/>
    <n v="0"/>
    <n v="0"/>
    <n v="0"/>
    <n v="0"/>
    <x v="0"/>
    <n v="49.9"/>
    <x v="14"/>
  </r>
  <r>
    <s v="TXN001169"/>
    <n v="16329.04"/>
    <n v="16329.04"/>
    <s v="FAILED"/>
    <s v="FAILED"/>
    <n v="1"/>
    <s v="found"/>
    <s v="Not Duplicate"/>
    <s v="match"/>
    <s v="match"/>
    <n v="0"/>
    <d v="2026-01-18T00:00:00"/>
    <n v="1"/>
    <s v="Within SLA"/>
    <x v="2"/>
    <n v="0"/>
    <n v="0"/>
    <n v="0"/>
    <n v="0"/>
    <n v="0"/>
    <x v="3"/>
    <n v="18.3"/>
    <x v="0"/>
  </r>
  <r>
    <s v="TXN001170"/>
    <n v="2874.58"/>
    <n v="2874.58"/>
    <s v="SUCCESS"/>
    <s v="SUCCESS"/>
    <n v="1"/>
    <s v="found"/>
    <s v="Not Duplicate"/>
    <s v="match"/>
    <s v="match"/>
    <n v="0"/>
    <d v="2026-01-17T00:00:00"/>
    <n v="3"/>
    <s v="SLA Breached"/>
    <x v="0"/>
    <n v="0"/>
    <n v="0"/>
    <n v="0"/>
    <n v="0"/>
    <n v="1"/>
    <x v="3"/>
    <n v="15.5"/>
    <x v="44"/>
  </r>
  <r>
    <s v="TXN001171"/>
    <n v="12757.85"/>
    <n v="12757.85"/>
    <s v="SUCCESS"/>
    <s v="SUCCESS"/>
    <n v="1"/>
    <s v="found"/>
    <s v="Not Duplicate"/>
    <s v="match"/>
    <s v="match"/>
    <n v="0"/>
    <d v="2026-03-06T00:00:00"/>
    <n v="3"/>
    <s v="SLA Breached"/>
    <x v="2"/>
    <n v="0"/>
    <n v="0"/>
    <n v="0"/>
    <n v="0"/>
    <n v="1"/>
    <x v="2"/>
    <n v="33.1"/>
    <x v="56"/>
  </r>
  <r>
    <s v="TXN001172"/>
    <n v="28159.09"/>
    <n v="28159.09"/>
    <s v="SUCCESS"/>
    <s v="SUCCESS"/>
    <n v="1"/>
    <s v="found"/>
    <s v="Not Duplicate"/>
    <s v="match"/>
    <s v="match"/>
    <n v="0"/>
    <d v="2026-03-19T00:00:00"/>
    <n v="3"/>
    <s v="SLA Breached"/>
    <x v="0"/>
    <n v="0"/>
    <n v="0"/>
    <n v="0"/>
    <n v="0"/>
    <n v="1"/>
    <x v="0"/>
    <n v="11.8"/>
    <x v="30"/>
  </r>
  <r>
    <s v="TXN001173"/>
    <n v="6510.06"/>
    <n v="6510.06"/>
    <s v="SUCCESS"/>
    <s v="SUCCESS"/>
    <n v="1"/>
    <s v="found"/>
    <s v="Not Duplicate"/>
    <s v="match"/>
    <s v="match"/>
    <n v="0"/>
    <d v="2026-01-28T00:00:00"/>
    <n v="1"/>
    <s v="Within SLA"/>
    <x v="3"/>
    <n v="0"/>
    <n v="0"/>
    <n v="0"/>
    <n v="0"/>
    <n v="0"/>
    <x v="1"/>
    <n v="42.2"/>
    <x v="74"/>
  </r>
  <r>
    <s v="TXN001174"/>
    <n v="744.18"/>
    <n v="744.18"/>
    <s v="SUCCESS"/>
    <s v="SUCCESS"/>
    <n v="1"/>
    <s v="found"/>
    <s v="Not Duplicate"/>
    <s v="match"/>
    <s v="match"/>
    <n v="0"/>
    <d v="2026-02-13T00:00:00"/>
    <n v="0"/>
    <s v="Within SLA"/>
    <x v="3"/>
    <n v="0"/>
    <n v="0"/>
    <n v="0"/>
    <n v="0"/>
    <n v="0"/>
    <x v="2"/>
    <n v="21.9"/>
    <x v="38"/>
  </r>
  <r>
    <s v="TXN001175"/>
    <n v="1479.01"/>
    <n v="1479.01"/>
    <s v="FAILED"/>
    <s v="FAILED"/>
    <n v="1"/>
    <s v="found"/>
    <s v="Not Duplicate"/>
    <s v="match"/>
    <s v="match"/>
    <n v="0"/>
    <d v="2026-02-15T00:00:00"/>
    <n v="0"/>
    <s v="Within SLA"/>
    <x v="1"/>
    <n v="0"/>
    <n v="0"/>
    <n v="0"/>
    <n v="0"/>
    <n v="0"/>
    <x v="3"/>
    <n v="7.4"/>
    <x v="37"/>
  </r>
  <r>
    <s v="TXN001176"/>
    <n v="5614.32"/>
    <n v="5614.32"/>
    <s v="SUCCESS"/>
    <s v="SUCCESS"/>
    <n v="1"/>
    <s v="found"/>
    <s v="Not Duplicate"/>
    <s v="match"/>
    <s v="match"/>
    <n v="0"/>
    <d v="2026-03-17T00:00:00"/>
    <n v="3"/>
    <s v="SLA Breached"/>
    <x v="0"/>
    <n v="0"/>
    <n v="0"/>
    <n v="0"/>
    <n v="0"/>
    <n v="1"/>
    <x v="1"/>
    <n v="14.3"/>
    <x v="53"/>
  </r>
  <r>
    <s v="TXN001177"/>
    <n v="3220.03"/>
    <n v="3220.03"/>
    <s v="SUCCESS"/>
    <s v="SUCCESS"/>
    <n v="1"/>
    <s v="found"/>
    <s v="Not Duplicate"/>
    <s v="match"/>
    <s v="match"/>
    <n v="0"/>
    <d v="2026-01-27T00:00:00"/>
    <n v="3"/>
    <s v="SLA Breached"/>
    <x v="0"/>
    <n v="0"/>
    <n v="0"/>
    <n v="0"/>
    <n v="0"/>
    <n v="1"/>
    <x v="1"/>
    <n v="35.5"/>
    <x v="61"/>
  </r>
  <r>
    <s v="TXN001178"/>
    <n v="5770.96"/>
    <n v="5770.96"/>
    <s v="SUCCESS"/>
    <s v="SUCCESS"/>
    <n v="1"/>
    <s v="found"/>
    <s v="Not Duplicate"/>
    <s v="match"/>
    <s v="match"/>
    <n v="0"/>
    <d v="2026-02-06T00:00:00"/>
    <n v="2"/>
    <s v="Within SLA"/>
    <x v="3"/>
    <n v="0"/>
    <n v="0"/>
    <n v="0"/>
    <n v="0"/>
    <n v="0"/>
    <x v="0"/>
    <n v="15.1"/>
    <x v="66"/>
  </r>
  <r>
    <s v="TXN001179"/>
    <n v="4851.1099999999997"/>
    <n v="4851.1099999999997"/>
    <s v="SUCCESS"/>
    <s v="SUCCESS"/>
    <n v="1"/>
    <s v="found"/>
    <s v="Not Duplicate"/>
    <s v="match"/>
    <s v="match"/>
    <n v="0"/>
    <d v="2026-01-14T00:00:00"/>
    <n v="0"/>
    <s v="Within SLA"/>
    <x v="0"/>
    <n v="0"/>
    <n v="0"/>
    <n v="0"/>
    <n v="0"/>
    <n v="0"/>
    <x v="0"/>
    <n v="42.1"/>
    <x v="44"/>
  </r>
  <r>
    <s v="TXN001180"/>
    <n v="43067.49"/>
    <n v="43067.49"/>
    <s v="SUCCESS"/>
    <s v="SUCCESS"/>
    <n v="1"/>
    <s v="found"/>
    <s v="Not Duplicate"/>
    <s v="match"/>
    <s v="match"/>
    <n v="0"/>
    <d v="2026-03-17T00:00:00"/>
    <n v="0"/>
    <s v="Within SLA"/>
    <x v="0"/>
    <n v="0"/>
    <n v="0"/>
    <n v="0"/>
    <n v="0"/>
    <n v="0"/>
    <x v="0"/>
    <n v="33.1"/>
    <x v="84"/>
  </r>
  <r>
    <s v="TXN001181"/>
    <n v="7868.82"/>
    <n v="7868.82"/>
    <s v="SUCCESS"/>
    <s v="SUCCESS"/>
    <n v="1"/>
    <s v="found"/>
    <s v="Not Duplicate"/>
    <s v="match"/>
    <s v="match"/>
    <n v="0"/>
    <d v="2026-01-25T00:00:00"/>
    <n v="3"/>
    <s v="SLA Breached"/>
    <x v="2"/>
    <n v="0"/>
    <n v="0"/>
    <n v="0"/>
    <n v="0"/>
    <n v="1"/>
    <x v="1"/>
    <n v="59.3"/>
    <x v="51"/>
  </r>
  <r>
    <s v="TXN001182"/>
    <n v="12671.34"/>
    <n v="12671.34"/>
    <s v="SUCCESS"/>
    <s v="SUCCESS"/>
    <n v="1"/>
    <s v="found"/>
    <s v="Not Duplicate"/>
    <s v="match"/>
    <s v="match"/>
    <n v="0"/>
    <d v="2026-02-04T00:00:00"/>
    <n v="1"/>
    <s v="Within SLA"/>
    <x v="0"/>
    <n v="0"/>
    <n v="0"/>
    <n v="0"/>
    <n v="0"/>
    <n v="0"/>
    <x v="0"/>
    <n v="12.8"/>
    <x v="83"/>
  </r>
  <r>
    <s v="TXN001183"/>
    <n v="859.58"/>
    <e v="#N/A"/>
    <s v="SUCCESS"/>
    <e v="#N/A"/>
    <n v="0"/>
    <s v="missing"/>
    <s v="Not Duplicate"/>
    <s v="not processed"/>
    <s v="not processed"/>
    <s v="missing"/>
    <s v="not processed"/>
    <s v="not processed"/>
    <s v="Not Processed"/>
    <x v="3"/>
    <n v="1"/>
    <n v="0"/>
    <n v="0"/>
    <n v="0"/>
    <n v="0"/>
    <x v="0"/>
    <s v=""/>
    <x v="88"/>
  </r>
  <r>
    <s v="TXN001184"/>
    <n v="259.39"/>
    <n v="259.39"/>
    <s v="SUCCESS"/>
    <s v="SUCCESS"/>
    <n v="1"/>
    <s v="found"/>
    <s v="Not Duplicate"/>
    <s v="match"/>
    <s v="match"/>
    <n v="0"/>
    <d v="2026-01-21T00:00:00"/>
    <n v="0"/>
    <s v="Within SLA"/>
    <x v="3"/>
    <n v="0"/>
    <n v="0"/>
    <n v="0"/>
    <n v="0"/>
    <n v="0"/>
    <x v="0"/>
    <n v="20.5"/>
    <x v="25"/>
  </r>
  <r>
    <s v="TXN001185"/>
    <n v="2847.21"/>
    <n v="2847.21"/>
    <s v="SUCCESS"/>
    <s v="SUCCESS"/>
    <n v="1"/>
    <s v="found"/>
    <s v="Not Duplicate"/>
    <s v="match"/>
    <s v="match"/>
    <n v="0"/>
    <d v="2026-02-21T00:00:00"/>
    <n v="2"/>
    <s v="Within SLA"/>
    <x v="0"/>
    <n v="0"/>
    <n v="0"/>
    <n v="0"/>
    <n v="0"/>
    <n v="0"/>
    <x v="0"/>
    <n v="33.9"/>
    <x v="10"/>
  </r>
  <r>
    <s v="TXN001186"/>
    <n v="290.79000000000002"/>
    <n v="290.79000000000002"/>
    <s v="FAILED"/>
    <s v="FAILED"/>
    <n v="1"/>
    <s v="found"/>
    <s v="Not Duplicate"/>
    <s v="match"/>
    <s v="match"/>
    <n v="0"/>
    <d v="2026-01-14T00:00:00"/>
    <n v="2"/>
    <s v="Within SLA"/>
    <x v="0"/>
    <n v="0"/>
    <n v="0"/>
    <n v="0"/>
    <n v="0"/>
    <n v="0"/>
    <x v="1"/>
    <n v="54.5"/>
    <x v="77"/>
  </r>
  <r>
    <s v="TXN001187"/>
    <n v="2493.9499999999998"/>
    <n v="2493.9499999999998"/>
    <s v="SUCCESS"/>
    <s v="SUCCESS"/>
    <n v="1"/>
    <s v="found"/>
    <s v="Not Duplicate"/>
    <s v="match"/>
    <s v="match"/>
    <n v="0"/>
    <d v="2026-02-13T00:00:00"/>
    <n v="0"/>
    <s v="Within SLA"/>
    <x v="0"/>
    <n v="0"/>
    <n v="0"/>
    <n v="0"/>
    <n v="0"/>
    <n v="0"/>
    <x v="0"/>
    <n v="5.6"/>
    <x v="38"/>
  </r>
  <r>
    <s v="TXN001188"/>
    <n v="2611.2199999999998"/>
    <n v="2611.2199999999998"/>
    <s v="SUCCESS"/>
    <s v="SUCCESS"/>
    <n v="1"/>
    <s v="found"/>
    <s v="Not Duplicate"/>
    <s v="match"/>
    <s v="match"/>
    <n v="0"/>
    <d v="2026-02-10T00:00:00"/>
    <n v="3"/>
    <s v="SLA Breached"/>
    <x v="2"/>
    <n v="0"/>
    <n v="0"/>
    <n v="0"/>
    <n v="0"/>
    <n v="1"/>
    <x v="0"/>
    <n v="15.3"/>
    <x v="64"/>
  </r>
  <r>
    <s v="TXN001189"/>
    <n v="4990.33"/>
    <n v="4990.33"/>
    <s v="SUCCESS"/>
    <s v="SUCCESS"/>
    <n v="1"/>
    <s v="found"/>
    <s v="Not Duplicate"/>
    <s v="match"/>
    <s v="match"/>
    <n v="0"/>
    <d v="2026-02-10T00:00:00"/>
    <n v="2"/>
    <s v="Within SLA"/>
    <x v="1"/>
    <n v="0"/>
    <n v="0"/>
    <n v="0"/>
    <n v="0"/>
    <n v="0"/>
    <x v="0"/>
    <n v="29.3"/>
    <x v="24"/>
  </r>
  <r>
    <s v="TXN001190"/>
    <n v="4194.62"/>
    <n v="4194.62"/>
    <s v="FAILED"/>
    <s v="FAILED"/>
    <n v="1"/>
    <s v="found"/>
    <s v="Not Duplicate"/>
    <s v="match"/>
    <s v="match"/>
    <n v="0"/>
    <d v="2026-02-07T00:00:00"/>
    <n v="0"/>
    <s v="Within SLA"/>
    <x v="0"/>
    <n v="0"/>
    <n v="0"/>
    <n v="0"/>
    <n v="0"/>
    <n v="0"/>
    <x v="0"/>
    <n v="37.6"/>
    <x v="64"/>
  </r>
  <r>
    <s v="TXN001191"/>
    <n v="5423.01"/>
    <n v="5423.01"/>
    <s v="SUCCESS"/>
    <s v="SUCCESS"/>
    <n v="1"/>
    <s v="found"/>
    <s v="Not Duplicate"/>
    <s v="match"/>
    <s v="match"/>
    <n v="0"/>
    <d v="2026-01-23T00:00:00"/>
    <n v="0"/>
    <s v="Within SLA"/>
    <x v="0"/>
    <n v="0"/>
    <n v="0"/>
    <n v="0"/>
    <n v="0"/>
    <n v="0"/>
    <x v="1"/>
    <n v="85.6"/>
    <x v="42"/>
  </r>
  <r>
    <s v="TXN001192"/>
    <n v="28735.25"/>
    <n v="28735.25"/>
    <s v="FAILED"/>
    <s v="FAILED"/>
    <n v="1"/>
    <s v="found"/>
    <s v="Not Duplicate"/>
    <s v="match"/>
    <s v="match"/>
    <n v="0"/>
    <d v="2026-02-21T00:00:00"/>
    <n v="3"/>
    <s v="SLA Breached"/>
    <x v="0"/>
    <n v="0"/>
    <n v="0"/>
    <n v="0"/>
    <n v="0"/>
    <n v="1"/>
    <x v="2"/>
    <n v="16.2"/>
    <x v="82"/>
  </r>
  <r>
    <s v="TXN001193"/>
    <n v="1129.57"/>
    <n v="1129.57"/>
    <s v="SUCCESS"/>
    <s v="SUCCESS"/>
    <n v="1"/>
    <s v="found"/>
    <s v="Not Duplicate"/>
    <s v="match"/>
    <s v="match"/>
    <n v="0"/>
    <d v="2026-03-07T00:00:00"/>
    <n v="1"/>
    <s v="Within SLA"/>
    <x v="1"/>
    <n v="0"/>
    <n v="0"/>
    <n v="0"/>
    <n v="0"/>
    <n v="0"/>
    <x v="2"/>
    <n v="22.3"/>
    <x v="57"/>
  </r>
  <r>
    <s v="TXN001194"/>
    <n v="21250.03"/>
    <n v="21250.03"/>
    <s v="SUCCESS"/>
    <s v="SUCCESS"/>
    <n v="1"/>
    <s v="found"/>
    <s v="Not Duplicate"/>
    <s v="match"/>
    <s v="match"/>
    <n v="0"/>
    <d v="2026-02-21T00:00:00"/>
    <n v="0"/>
    <s v="Within SLA"/>
    <x v="3"/>
    <n v="0"/>
    <n v="0"/>
    <n v="0"/>
    <n v="0"/>
    <n v="0"/>
    <x v="0"/>
    <n v="17.3"/>
    <x v="26"/>
  </r>
  <r>
    <s v="TXN001195"/>
    <n v="1897.85"/>
    <n v="1897.85"/>
    <s v="SUCCESS"/>
    <s v="SUCCESS"/>
    <n v="1"/>
    <s v="found"/>
    <s v="Not Duplicate"/>
    <s v="match"/>
    <s v="match"/>
    <n v="0"/>
    <d v="2026-02-06T00:00:00"/>
    <n v="3"/>
    <s v="SLA Breached"/>
    <x v="3"/>
    <n v="0"/>
    <n v="0"/>
    <n v="0"/>
    <n v="0"/>
    <n v="1"/>
    <x v="3"/>
    <n v="11.1"/>
    <x v="83"/>
  </r>
  <r>
    <s v="TXN001196"/>
    <n v="997.92"/>
    <n v="997.92"/>
    <s v="SUCCESS"/>
    <s v="SUCCESS"/>
    <n v="1"/>
    <s v="found"/>
    <s v="Not Duplicate"/>
    <s v="match"/>
    <s v="match"/>
    <n v="0"/>
    <d v="2026-03-04T00:00:00"/>
    <n v="1"/>
    <s v="Within SLA"/>
    <x v="3"/>
    <n v="0"/>
    <n v="0"/>
    <n v="0"/>
    <n v="0"/>
    <n v="0"/>
    <x v="2"/>
    <n v="28.7"/>
    <x v="56"/>
  </r>
  <r>
    <s v="TXN001197"/>
    <n v="8067.12"/>
    <n v="8067.12"/>
    <s v="SUCCESS"/>
    <s v="SUCCESS"/>
    <n v="1"/>
    <s v="found"/>
    <s v="Not Duplicate"/>
    <s v="match"/>
    <s v="match"/>
    <n v="0"/>
    <d v="2026-01-23T00:00:00"/>
    <n v="1"/>
    <s v="Within SLA"/>
    <x v="0"/>
    <n v="0"/>
    <n v="0"/>
    <n v="0"/>
    <n v="0"/>
    <n v="0"/>
    <x v="0"/>
    <n v="34.5"/>
    <x v="51"/>
  </r>
  <r>
    <s v="TXN001198"/>
    <n v="953.21"/>
    <n v="953.21"/>
    <s v="SUCCESS"/>
    <s v="FAILED"/>
    <n v="1"/>
    <s v="found"/>
    <s v="Not Duplicate"/>
    <s v="match"/>
    <s v="mismatch"/>
    <n v="0"/>
    <d v="2026-02-06T00:00:00"/>
    <n v="1"/>
    <s v="Within SLA"/>
    <x v="4"/>
    <n v="0"/>
    <n v="0"/>
    <n v="0"/>
    <n v="1"/>
    <n v="0"/>
    <x v="0"/>
    <n v="32.299999999999997"/>
    <x v="65"/>
  </r>
  <r>
    <s v="TXN001199"/>
    <n v="626.76"/>
    <n v="626.76"/>
    <s v="SUCCESS"/>
    <s v="SUCCESS"/>
    <n v="1"/>
    <s v="found"/>
    <s v="Not Duplicate"/>
    <s v="match"/>
    <s v="match"/>
    <n v="0"/>
    <d v="2026-03-28T00:00:00"/>
    <n v="1"/>
    <s v="Within SLA"/>
    <x v="0"/>
    <n v="0"/>
    <n v="0"/>
    <n v="0"/>
    <n v="0"/>
    <n v="0"/>
    <x v="2"/>
    <n v="15.8"/>
    <x v="60"/>
  </r>
  <r>
    <s v="TXN001200"/>
    <n v="7844.96"/>
    <e v="#N/A"/>
    <s v="SUCCESS"/>
    <e v="#N/A"/>
    <n v="0"/>
    <s v="missing"/>
    <s v="Not Duplicate"/>
    <s v="not processed"/>
    <s v="not processed"/>
    <s v="missing"/>
    <s v="not processed"/>
    <s v="not processed"/>
    <s v="Not Processed"/>
    <x v="0"/>
    <n v="1"/>
    <n v="0"/>
    <n v="0"/>
    <n v="0"/>
    <n v="0"/>
    <x v="1"/>
    <s v=""/>
    <x v="44"/>
  </r>
  <r>
    <s v="TXN001201"/>
    <n v="2666.5"/>
    <n v="2666.5"/>
    <s v="SUCCESS"/>
    <s v="SUCCESS"/>
    <n v="1"/>
    <s v="found"/>
    <s v="Not Duplicate"/>
    <s v="match"/>
    <s v="match"/>
    <n v="0"/>
    <d v="2026-03-29T00:00:00"/>
    <n v="5"/>
    <s v="SLA Breached"/>
    <x v="0"/>
    <n v="0"/>
    <n v="0"/>
    <n v="0"/>
    <n v="0"/>
    <n v="1"/>
    <x v="2"/>
    <n v="50.6"/>
    <x v="20"/>
  </r>
  <r>
    <s v="TXN001202"/>
    <n v="7748.08"/>
    <n v="7748.08"/>
    <s v="SUCCESS"/>
    <s v="SUCCESS"/>
    <n v="1"/>
    <s v="found"/>
    <s v="Not Duplicate"/>
    <s v="match"/>
    <s v="match"/>
    <n v="0"/>
    <d v="2026-03-26T00:00:00"/>
    <n v="3"/>
    <s v="SLA Breached"/>
    <x v="2"/>
    <n v="0"/>
    <n v="0"/>
    <n v="0"/>
    <n v="0"/>
    <n v="1"/>
    <x v="0"/>
    <n v="39.299999999999997"/>
    <x v="50"/>
  </r>
  <r>
    <s v="TXN001203"/>
    <n v="89.62"/>
    <n v="89.62"/>
    <s v="SUCCESS"/>
    <s v="SUCCESS"/>
    <n v="1"/>
    <s v="found"/>
    <s v="Not Duplicate"/>
    <s v="match"/>
    <s v="match"/>
    <n v="0"/>
    <d v="2026-03-04T00:00:00"/>
    <n v="1"/>
    <s v="Within SLA"/>
    <x v="0"/>
    <n v="0"/>
    <n v="0"/>
    <n v="0"/>
    <n v="0"/>
    <n v="0"/>
    <x v="0"/>
    <n v="14.8"/>
    <x v="56"/>
  </r>
  <r>
    <s v="TXN001204"/>
    <n v="7200.63"/>
    <n v="7200.63"/>
    <s v="SUCCESS"/>
    <s v="SUCCESS"/>
    <n v="1"/>
    <s v="found"/>
    <s v="Not Duplicate"/>
    <s v="match"/>
    <s v="match"/>
    <n v="0"/>
    <d v="2026-01-13T00:00:00"/>
    <n v="2"/>
    <s v="Within SLA"/>
    <x v="0"/>
    <n v="0"/>
    <n v="0"/>
    <n v="0"/>
    <n v="0"/>
    <n v="0"/>
    <x v="1"/>
    <n v="22.9"/>
    <x v="22"/>
  </r>
  <r>
    <s v="TXN001205"/>
    <n v="1593.43"/>
    <n v="1593.43"/>
    <s v="SUCCESS"/>
    <s v="SUCCESS"/>
    <n v="1"/>
    <s v="found"/>
    <s v="Not Duplicate"/>
    <s v="match"/>
    <s v="match"/>
    <n v="0"/>
    <d v="2026-01-16T00:00:00"/>
    <n v="1"/>
    <s v="Within SLA"/>
    <x v="0"/>
    <n v="0"/>
    <n v="0"/>
    <n v="0"/>
    <n v="0"/>
    <n v="0"/>
    <x v="3"/>
    <n v="11.4"/>
    <x v="1"/>
  </r>
  <r>
    <s v="TXN001206"/>
    <n v="3029.21"/>
    <n v="3029.21"/>
    <s v="SUCCESS"/>
    <s v="SUCCESS"/>
    <n v="1"/>
    <s v="found"/>
    <s v="Not Duplicate"/>
    <s v="match"/>
    <s v="match"/>
    <n v="0"/>
    <d v="2026-02-21T00:00:00"/>
    <n v="1"/>
    <s v="Within SLA"/>
    <x v="2"/>
    <n v="0"/>
    <n v="0"/>
    <n v="0"/>
    <n v="0"/>
    <n v="0"/>
    <x v="1"/>
    <n v="35.299999999999997"/>
    <x v="79"/>
  </r>
  <r>
    <s v="TXN001207"/>
    <n v="10581.36"/>
    <n v="10581.36"/>
    <s v="SUCCESS"/>
    <s v="SUCCESS"/>
    <n v="1"/>
    <s v="found"/>
    <s v="Not Duplicate"/>
    <s v="match"/>
    <s v="match"/>
    <n v="0"/>
    <d v="2026-01-20T00:00:00"/>
    <n v="2"/>
    <s v="Within SLA"/>
    <x v="0"/>
    <n v="0"/>
    <n v="0"/>
    <n v="0"/>
    <n v="0"/>
    <n v="0"/>
    <x v="0"/>
    <n v="18.7"/>
    <x v="45"/>
  </r>
  <r>
    <s v="TXN001208"/>
    <n v="2514.66"/>
    <n v="2514.66"/>
    <s v="SUCCESS"/>
    <s v="SUCCESS"/>
    <n v="1"/>
    <s v="found"/>
    <s v="Not Duplicate"/>
    <s v="match"/>
    <s v="match"/>
    <n v="0"/>
    <d v="2026-01-18T00:00:00"/>
    <n v="3"/>
    <s v="SLA Breached"/>
    <x v="0"/>
    <n v="0"/>
    <n v="0"/>
    <n v="0"/>
    <n v="0"/>
    <n v="1"/>
    <x v="2"/>
    <n v="4.9000000000000004"/>
    <x v="1"/>
  </r>
  <r>
    <s v="TXN001209"/>
    <n v="4950.91"/>
    <n v="4950.91"/>
    <s v="SUCCESS"/>
    <s v="SUCCESS"/>
    <n v="1"/>
    <s v="found"/>
    <s v="Not Duplicate"/>
    <s v="match"/>
    <s v="match"/>
    <n v="0"/>
    <d v="2026-02-24T00:00:00"/>
    <n v="0"/>
    <s v="Within SLA"/>
    <x v="2"/>
    <n v="0"/>
    <n v="0"/>
    <n v="0"/>
    <n v="0"/>
    <n v="0"/>
    <x v="3"/>
    <n v="30.8"/>
    <x v="40"/>
  </r>
  <r>
    <s v="TXN001210"/>
    <n v="6089.26"/>
    <n v="6089.26"/>
    <s v="SUCCESS"/>
    <s v="SUCCESS"/>
    <n v="1"/>
    <s v="found"/>
    <s v="Not Duplicate"/>
    <s v="match"/>
    <s v="match"/>
    <n v="0"/>
    <d v="2026-04-01T00:00:00"/>
    <n v="1"/>
    <s v="Within SLA"/>
    <x v="0"/>
    <n v="0"/>
    <n v="0"/>
    <n v="0"/>
    <n v="0"/>
    <n v="0"/>
    <x v="1"/>
    <n v="19.899999999999999"/>
    <x v="80"/>
  </r>
  <r>
    <s v="TXN001211"/>
    <n v="1345.45"/>
    <n v="1345.45"/>
    <s v="SUCCESS"/>
    <s v="SUCCESS"/>
    <n v="1"/>
    <s v="found"/>
    <s v="Not Duplicate"/>
    <s v="match"/>
    <s v="match"/>
    <n v="0"/>
    <d v="2026-01-10T00:00:00"/>
    <n v="0"/>
    <s v="Within SLA"/>
    <x v="1"/>
    <n v="0"/>
    <n v="0"/>
    <n v="0"/>
    <n v="0"/>
    <n v="0"/>
    <x v="1"/>
    <n v="43.8"/>
    <x v="76"/>
  </r>
  <r>
    <s v="TXN001212"/>
    <n v="4385.91"/>
    <n v="4385.91"/>
    <s v="FAILED"/>
    <s v="FAILED"/>
    <n v="1"/>
    <s v="found"/>
    <s v="Not Duplicate"/>
    <s v="match"/>
    <s v="match"/>
    <n v="0"/>
    <d v="2026-02-03T00:00:00"/>
    <n v="0"/>
    <s v="Within SLA"/>
    <x v="2"/>
    <n v="0"/>
    <n v="0"/>
    <n v="0"/>
    <n v="0"/>
    <n v="0"/>
    <x v="0"/>
    <n v="81.3"/>
    <x v="83"/>
  </r>
  <r>
    <s v="TXN001213"/>
    <n v="1983.92"/>
    <n v="1983.92"/>
    <s v="FAILED"/>
    <s v="FAILED"/>
    <n v="1"/>
    <s v="found"/>
    <s v="Not Duplicate"/>
    <s v="match"/>
    <s v="match"/>
    <n v="0"/>
    <d v="2026-02-16T00:00:00"/>
    <n v="0"/>
    <s v="Within SLA"/>
    <x v="1"/>
    <n v="0"/>
    <n v="0"/>
    <n v="0"/>
    <n v="0"/>
    <n v="0"/>
    <x v="0"/>
    <n v="59"/>
    <x v="68"/>
  </r>
  <r>
    <s v="TXN001214"/>
    <n v="6015.26"/>
    <n v="6015.26"/>
    <s v="SUCCESS"/>
    <s v="SUCCESS"/>
    <n v="1"/>
    <s v="found"/>
    <s v="Not Duplicate"/>
    <s v="match"/>
    <s v="match"/>
    <n v="0"/>
    <d v="2026-01-04T00:00:00"/>
    <n v="2"/>
    <s v="Within SLA"/>
    <x v="0"/>
    <n v="0"/>
    <n v="0"/>
    <n v="0"/>
    <n v="0"/>
    <n v="0"/>
    <x v="2"/>
    <n v="60.1"/>
    <x v="49"/>
  </r>
  <r>
    <s v="TXN001215"/>
    <n v="3900.32"/>
    <n v="3900.32"/>
    <s v="SUCCESS"/>
    <s v="SUCCESS"/>
    <n v="1"/>
    <s v="found"/>
    <s v="Not Duplicate"/>
    <s v="match"/>
    <s v="match"/>
    <n v="0"/>
    <d v="2026-02-11T00:00:00"/>
    <n v="1"/>
    <s v="Within SLA"/>
    <x v="1"/>
    <n v="0"/>
    <n v="0"/>
    <n v="0"/>
    <n v="0"/>
    <n v="0"/>
    <x v="2"/>
    <n v="37.5"/>
    <x v="55"/>
  </r>
  <r>
    <s v="TXN001216"/>
    <n v="1581.85"/>
    <n v="1581.85"/>
    <s v="SUCCESS"/>
    <s v="SUCCESS"/>
    <n v="1"/>
    <s v="found"/>
    <s v="Not Duplicate"/>
    <s v="match"/>
    <s v="match"/>
    <n v="0"/>
    <d v="2026-02-23T00:00:00"/>
    <n v="0"/>
    <s v="Within SLA"/>
    <x v="1"/>
    <n v="0"/>
    <n v="0"/>
    <n v="0"/>
    <n v="0"/>
    <n v="0"/>
    <x v="0"/>
    <n v="42.5"/>
    <x v="39"/>
  </r>
  <r>
    <s v="TXN001217"/>
    <n v="2084.4499999999998"/>
    <n v="2084.4499999999998"/>
    <s v="SUCCESS"/>
    <s v="SUCCESS"/>
    <n v="1"/>
    <s v="found"/>
    <s v="Not Duplicate"/>
    <s v="match"/>
    <s v="match"/>
    <n v="0"/>
    <d v="2026-02-28T00:00:00"/>
    <n v="0"/>
    <s v="Within SLA"/>
    <x v="3"/>
    <n v="0"/>
    <n v="0"/>
    <n v="0"/>
    <n v="0"/>
    <n v="0"/>
    <x v="0"/>
    <n v="54.3"/>
    <x v="72"/>
  </r>
  <r>
    <s v="TXN001218"/>
    <n v="4671.43"/>
    <n v="4671.43"/>
    <s v="FAILED"/>
    <s v="FAILED"/>
    <n v="1"/>
    <s v="found"/>
    <s v="Not Duplicate"/>
    <s v="match"/>
    <s v="match"/>
    <n v="0"/>
    <d v="2026-01-12T00:00:00"/>
    <n v="0"/>
    <s v="Within SLA"/>
    <x v="3"/>
    <n v="0"/>
    <n v="0"/>
    <n v="0"/>
    <n v="0"/>
    <n v="0"/>
    <x v="0"/>
    <n v="32.1"/>
    <x v="77"/>
  </r>
  <r>
    <s v="TXN001219"/>
    <n v="9256.69"/>
    <n v="9256.69"/>
    <s v="SUCCESS"/>
    <s v="SUCCESS"/>
    <n v="1"/>
    <s v="found"/>
    <s v="Not Duplicate"/>
    <s v="match"/>
    <s v="match"/>
    <n v="0"/>
    <d v="2026-03-21T00:00:00"/>
    <n v="2"/>
    <s v="Within SLA"/>
    <x v="2"/>
    <n v="0"/>
    <n v="0"/>
    <n v="0"/>
    <n v="0"/>
    <n v="0"/>
    <x v="2"/>
    <n v="95.1"/>
    <x v="59"/>
  </r>
  <r>
    <s v="TXN001220"/>
    <n v="74871.14"/>
    <n v="74871.14"/>
    <s v="SUCCESS"/>
    <s v="SUCCESS"/>
    <n v="1"/>
    <s v="found"/>
    <s v="Not Duplicate"/>
    <s v="match"/>
    <s v="match"/>
    <n v="0"/>
    <d v="2026-02-23T00:00:00"/>
    <n v="3"/>
    <s v="SLA Breached"/>
    <x v="1"/>
    <n v="0"/>
    <n v="0"/>
    <n v="0"/>
    <n v="0"/>
    <n v="1"/>
    <x v="2"/>
    <n v="24.1"/>
    <x v="79"/>
  </r>
  <r>
    <s v="TXN001221"/>
    <n v="1254.0899999999999"/>
    <n v="1254.0899999999999"/>
    <s v="SUCCESS"/>
    <s v="SUCCESS"/>
    <n v="1"/>
    <s v="found"/>
    <s v="Not Duplicate"/>
    <s v="match"/>
    <s v="match"/>
    <n v="0"/>
    <d v="2026-01-23T00:00:00"/>
    <n v="3"/>
    <s v="SLA Breached"/>
    <x v="3"/>
    <n v="0"/>
    <n v="0"/>
    <n v="0"/>
    <n v="0"/>
    <n v="1"/>
    <x v="1"/>
    <n v="14.5"/>
    <x v="75"/>
  </r>
  <r>
    <s v="TXN001222"/>
    <n v="5935.37"/>
    <n v="5935.37"/>
    <s v="SUCCESS"/>
    <s v="SUCCESS"/>
    <n v="1"/>
    <s v="found"/>
    <s v="Not Duplicate"/>
    <s v="match"/>
    <s v="match"/>
    <n v="0"/>
    <d v="2026-03-28T00:00:00"/>
    <n v="3"/>
    <s v="SLA Breached"/>
    <x v="0"/>
    <n v="0"/>
    <n v="0"/>
    <n v="0"/>
    <n v="0"/>
    <n v="1"/>
    <x v="0"/>
    <n v="8.1"/>
    <x v="21"/>
  </r>
  <r>
    <s v="TXN001223"/>
    <n v="2841.34"/>
    <n v="2841.34"/>
    <s v="SUCCESS"/>
    <s v="SUCCESS"/>
    <n v="1"/>
    <s v="found"/>
    <s v="Not Duplicate"/>
    <s v="match"/>
    <s v="match"/>
    <n v="0"/>
    <d v="2026-03-23T00:00:00"/>
    <n v="1"/>
    <s v="Within SLA"/>
    <x v="3"/>
    <n v="0"/>
    <n v="0"/>
    <n v="0"/>
    <n v="0"/>
    <n v="0"/>
    <x v="1"/>
    <n v="16"/>
    <x v="29"/>
  </r>
  <r>
    <s v="TXN001224"/>
    <n v="2670.06"/>
    <n v="2670.06"/>
    <s v="SUCCESS"/>
    <s v="SUCCESS"/>
    <n v="1"/>
    <s v="found"/>
    <s v="Not Duplicate"/>
    <s v="match"/>
    <s v="match"/>
    <n v="0"/>
    <d v="2026-01-07T00:00:00"/>
    <n v="0"/>
    <s v="Within SLA"/>
    <x v="1"/>
    <n v="0"/>
    <n v="0"/>
    <n v="0"/>
    <n v="0"/>
    <n v="0"/>
    <x v="2"/>
    <n v="40.4"/>
    <x v="78"/>
  </r>
  <r>
    <s v="TXN001225"/>
    <n v="2782.22"/>
    <n v="2782.22"/>
    <s v="SUCCESS"/>
    <s v="SUCCESS"/>
    <n v="1"/>
    <s v="found"/>
    <s v="Not Duplicate"/>
    <s v="match"/>
    <s v="match"/>
    <n v="0"/>
    <d v="2026-01-03T00:00:00"/>
    <n v="1"/>
    <s v="Within SLA"/>
    <x v="2"/>
    <n v="0"/>
    <n v="0"/>
    <n v="0"/>
    <n v="0"/>
    <n v="0"/>
    <x v="3"/>
    <n v="73.2"/>
    <x v="49"/>
  </r>
  <r>
    <s v="TXN001226"/>
    <n v="16377.43"/>
    <n v="16377.43"/>
    <s v="SUCCESS"/>
    <s v="SUCCESS"/>
    <n v="1"/>
    <s v="found"/>
    <s v="Not Duplicate"/>
    <s v="match"/>
    <s v="match"/>
    <n v="0"/>
    <d v="2026-03-20T00:00:00"/>
    <n v="2"/>
    <s v="Within SLA"/>
    <x v="3"/>
    <n v="0"/>
    <n v="0"/>
    <n v="0"/>
    <n v="0"/>
    <n v="0"/>
    <x v="2"/>
    <n v="4.7"/>
    <x v="31"/>
  </r>
  <r>
    <s v="TXN001227"/>
    <n v="749.38"/>
    <n v="749.38"/>
    <s v="SUCCESS"/>
    <s v="SUCCESS"/>
    <n v="1"/>
    <s v="found"/>
    <s v="Not Duplicate"/>
    <s v="match"/>
    <s v="match"/>
    <n v="0"/>
    <d v="2026-01-15T00:00:00"/>
    <n v="0"/>
    <s v="Within SLA"/>
    <x v="0"/>
    <n v="0"/>
    <n v="0"/>
    <n v="0"/>
    <n v="0"/>
    <n v="0"/>
    <x v="0"/>
    <n v="23.9"/>
    <x v="1"/>
  </r>
  <r>
    <s v="TXN001228"/>
    <n v="11123.96"/>
    <n v="11123.96"/>
    <s v="SUCCESS"/>
    <s v="SUCCESS"/>
    <n v="1"/>
    <s v="found"/>
    <s v="Not Duplicate"/>
    <s v="match"/>
    <s v="match"/>
    <n v="0"/>
    <d v="2026-01-30T00:00:00"/>
    <n v="0"/>
    <s v="Within SLA"/>
    <x v="0"/>
    <n v="0"/>
    <n v="0"/>
    <n v="0"/>
    <n v="0"/>
    <n v="0"/>
    <x v="3"/>
    <n v="39"/>
    <x v="27"/>
  </r>
  <r>
    <s v="TXN001229"/>
    <n v="3382.15"/>
    <n v="3382.15"/>
    <s v="SUCCESS"/>
    <s v="SUCCESS"/>
    <n v="1"/>
    <s v="found"/>
    <s v="Not Duplicate"/>
    <s v="match"/>
    <s v="match"/>
    <n v="0"/>
    <d v="2026-03-20T00:00:00"/>
    <n v="3"/>
    <s v="SLA Breached"/>
    <x v="3"/>
    <n v="0"/>
    <n v="0"/>
    <n v="0"/>
    <n v="0"/>
    <n v="1"/>
    <x v="2"/>
    <n v="13.1"/>
    <x v="84"/>
  </r>
  <r>
    <s v="TXN001230"/>
    <n v="3664.9"/>
    <n v="3664.9"/>
    <s v="SUCCESS"/>
    <s v="SUCCESS"/>
    <n v="1"/>
    <s v="found"/>
    <s v="Not Duplicate"/>
    <s v="match"/>
    <s v="match"/>
    <n v="0"/>
    <d v="2026-03-03T00:00:00"/>
    <n v="5"/>
    <s v="SLA Breached"/>
    <x v="1"/>
    <n v="0"/>
    <n v="0"/>
    <n v="0"/>
    <n v="0"/>
    <n v="1"/>
    <x v="3"/>
    <n v="30.6"/>
    <x v="4"/>
  </r>
  <r>
    <s v="TXN001231"/>
    <n v="8193.33"/>
    <n v="8193.33"/>
    <s v="SUCCESS"/>
    <s v="SUCCESS"/>
    <n v="1"/>
    <s v="found"/>
    <s v="Not Duplicate"/>
    <s v="match"/>
    <s v="match"/>
    <n v="0"/>
    <d v="2026-03-15T00:00:00"/>
    <n v="2"/>
    <s v="Within SLA"/>
    <x v="0"/>
    <n v="0"/>
    <n v="0"/>
    <n v="0"/>
    <n v="0"/>
    <n v="0"/>
    <x v="1"/>
    <n v="10.3"/>
    <x v="14"/>
  </r>
  <r>
    <s v="TXN001232"/>
    <n v="2994.04"/>
    <n v="2994.04"/>
    <s v="FAILED"/>
    <s v="FAILED"/>
    <n v="1"/>
    <s v="found"/>
    <s v="Not Duplicate"/>
    <s v="match"/>
    <s v="match"/>
    <n v="0"/>
    <d v="2026-01-10T00:00:00"/>
    <n v="1"/>
    <s v="Within SLA"/>
    <x v="1"/>
    <n v="0"/>
    <n v="0"/>
    <n v="0"/>
    <n v="0"/>
    <n v="0"/>
    <x v="0"/>
    <n v="18.399999999999999"/>
    <x v="86"/>
  </r>
  <r>
    <s v="TXN001233"/>
    <n v="3510.75"/>
    <n v="3510.75"/>
    <s v="REVERSED"/>
    <s v="REVERSED"/>
    <n v="1"/>
    <s v="found"/>
    <s v="Not Duplicate"/>
    <s v="match"/>
    <s v="match"/>
    <n v="0"/>
    <d v="2026-03-18T00:00:00"/>
    <n v="2"/>
    <s v="Within SLA"/>
    <x v="0"/>
    <n v="0"/>
    <n v="0"/>
    <n v="0"/>
    <n v="0"/>
    <n v="0"/>
    <x v="2"/>
    <n v="28.9"/>
    <x v="30"/>
  </r>
  <r>
    <s v="TXN001234"/>
    <n v="2368.17"/>
    <n v="2368.17"/>
    <s v="FAILED"/>
    <s v="FAILED"/>
    <n v="1"/>
    <s v="found"/>
    <s v="Not Duplicate"/>
    <s v="match"/>
    <s v="match"/>
    <n v="0"/>
    <d v="2026-02-18T00:00:00"/>
    <n v="2"/>
    <s v="Within SLA"/>
    <x v="2"/>
    <n v="0"/>
    <n v="0"/>
    <n v="0"/>
    <n v="0"/>
    <n v="0"/>
    <x v="1"/>
    <n v="5.7"/>
    <x v="68"/>
  </r>
  <r>
    <s v="TXN001235"/>
    <n v="2428.85"/>
    <n v="2428.85"/>
    <s v="SUCCESS"/>
    <s v="SUCCESS"/>
    <n v="1"/>
    <s v="found"/>
    <s v="Not Duplicate"/>
    <s v="match"/>
    <s v="match"/>
    <n v="0"/>
    <d v="2026-02-27T00:00:00"/>
    <n v="3"/>
    <s v="SLA Breached"/>
    <x v="0"/>
    <n v="0"/>
    <n v="0"/>
    <n v="0"/>
    <n v="0"/>
    <n v="1"/>
    <x v="2"/>
    <n v="42.4"/>
    <x v="40"/>
  </r>
  <r>
    <s v="TXN001236"/>
    <n v="20682.8"/>
    <n v="20682.8"/>
    <s v="FAILED"/>
    <s v="FAILED"/>
    <n v="1"/>
    <s v="found"/>
    <s v="Not Duplicate"/>
    <s v="match"/>
    <s v="match"/>
    <n v="0"/>
    <d v="2026-03-13T00:00:00"/>
    <n v="0"/>
    <s v="Within SLA"/>
    <x v="0"/>
    <n v="0"/>
    <n v="0"/>
    <n v="0"/>
    <n v="0"/>
    <n v="0"/>
    <x v="2"/>
    <n v="47.5"/>
    <x v="14"/>
  </r>
  <r>
    <s v="TXN001237"/>
    <n v="1890.68"/>
    <n v="1890.68"/>
    <s v="SUCCESS"/>
    <s v="SUCCESS"/>
    <n v="1"/>
    <s v="found"/>
    <s v="Not Duplicate"/>
    <s v="match"/>
    <s v="match"/>
    <n v="0"/>
    <d v="2026-03-19T00:00:00"/>
    <n v="3"/>
    <s v="SLA Breached"/>
    <x v="1"/>
    <n v="0"/>
    <n v="0"/>
    <n v="0"/>
    <n v="0"/>
    <n v="1"/>
    <x v="3"/>
    <n v="44.4"/>
    <x v="30"/>
  </r>
  <r>
    <s v="TXN001238"/>
    <n v="32011.62"/>
    <n v="32011.62"/>
    <s v="SUCCESS"/>
    <s v="SUCCESS"/>
    <n v="1"/>
    <s v="found"/>
    <s v="Not Duplicate"/>
    <s v="match"/>
    <s v="match"/>
    <n v="0"/>
    <d v="2026-01-25T00:00:00"/>
    <n v="2"/>
    <s v="Within SLA"/>
    <x v="1"/>
    <n v="0"/>
    <n v="0"/>
    <n v="0"/>
    <n v="0"/>
    <n v="0"/>
    <x v="0"/>
    <n v="16.8"/>
    <x v="42"/>
  </r>
  <r>
    <s v="TXN001239"/>
    <n v="5953.2"/>
    <n v="5953.2"/>
    <s v="SUCCESS"/>
    <s v="SUCCESS"/>
    <n v="1"/>
    <s v="found"/>
    <s v="Not Duplicate"/>
    <s v="match"/>
    <s v="match"/>
    <n v="0"/>
    <d v="2026-02-16T00:00:00"/>
    <n v="0"/>
    <s v="Within SLA"/>
    <x v="0"/>
    <n v="0"/>
    <n v="0"/>
    <n v="0"/>
    <n v="0"/>
    <n v="0"/>
    <x v="2"/>
    <n v="43.4"/>
    <x v="68"/>
  </r>
  <r>
    <s v="TXN001240"/>
    <n v="16366.66"/>
    <n v="16366.66"/>
    <s v="SUCCESS"/>
    <s v="SUCCESS"/>
    <n v="1"/>
    <s v="found"/>
    <s v="Not Duplicate"/>
    <s v="match"/>
    <s v="match"/>
    <n v="0"/>
    <d v="2026-03-05T00:00:00"/>
    <n v="2"/>
    <s v="Within SLA"/>
    <x v="1"/>
    <n v="0"/>
    <n v="0"/>
    <n v="0"/>
    <n v="0"/>
    <n v="0"/>
    <x v="1"/>
    <n v="53"/>
    <x v="56"/>
  </r>
  <r>
    <s v="TXN001241"/>
    <n v="644.28"/>
    <n v="644.28"/>
    <s v="SUCCESS"/>
    <s v="SUCCESS"/>
    <n v="1"/>
    <s v="found"/>
    <s v="Not Duplicate"/>
    <s v="match"/>
    <s v="match"/>
    <n v="0"/>
    <d v="2026-01-17T00:00:00"/>
    <n v="2"/>
    <s v="Within SLA"/>
    <x v="2"/>
    <n v="0"/>
    <n v="0"/>
    <n v="0"/>
    <n v="0"/>
    <n v="0"/>
    <x v="0"/>
    <n v="52.6"/>
    <x v="1"/>
  </r>
  <r>
    <s v="TXN001242"/>
    <n v="28725.16"/>
    <n v="28725.16"/>
    <s v="SUCCESS"/>
    <s v="SUCCESS"/>
    <n v="1"/>
    <s v="found"/>
    <s v="Not Duplicate"/>
    <s v="match"/>
    <s v="match"/>
    <n v="0"/>
    <d v="2026-02-22T00:00:00"/>
    <n v="1"/>
    <s v="Within SLA"/>
    <x v="2"/>
    <n v="0"/>
    <n v="0"/>
    <n v="0"/>
    <n v="0"/>
    <n v="0"/>
    <x v="0"/>
    <n v="20"/>
    <x v="26"/>
  </r>
  <r>
    <s v="TXN001243"/>
    <n v="2023.15"/>
    <n v="2023.15"/>
    <s v="SUCCESS"/>
    <s v="SUCCESS"/>
    <n v="1"/>
    <s v="found"/>
    <s v="Not Duplicate"/>
    <s v="match"/>
    <s v="match"/>
    <n v="0"/>
    <d v="2026-03-21T00:00:00"/>
    <n v="2"/>
    <s v="Within SLA"/>
    <x v="3"/>
    <n v="0"/>
    <n v="0"/>
    <n v="0"/>
    <n v="0"/>
    <n v="0"/>
    <x v="0"/>
    <n v="20.8"/>
    <x v="59"/>
  </r>
  <r>
    <s v="TXN001244"/>
    <n v="12438.77"/>
    <n v="12438.77"/>
    <s v="SUCCESS"/>
    <s v="SUCCESS"/>
    <n v="1"/>
    <s v="found"/>
    <s v="Not Duplicate"/>
    <s v="match"/>
    <s v="match"/>
    <n v="0"/>
    <d v="2026-01-03T00:00:00"/>
    <n v="0"/>
    <s v="Within SLA"/>
    <x v="2"/>
    <n v="0"/>
    <n v="0"/>
    <n v="0"/>
    <n v="0"/>
    <n v="0"/>
    <x v="2"/>
    <n v="23.7"/>
    <x v="62"/>
  </r>
  <r>
    <s v="TXN001245"/>
    <n v="7852.25"/>
    <n v="7852.25"/>
    <s v="SUCCESS"/>
    <s v="SUCCESS"/>
    <n v="1"/>
    <s v="found"/>
    <s v="Not Duplicate"/>
    <s v="match"/>
    <s v="match"/>
    <n v="0"/>
    <d v="2026-02-02T00:00:00"/>
    <n v="3"/>
    <s v="SLA Breached"/>
    <x v="2"/>
    <n v="0"/>
    <n v="0"/>
    <n v="0"/>
    <n v="0"/>
    <n v="1"/>
    <x v="1"/>
    <n v="40.299999999999997"/>
    <x v="27"/>
  </r>
  <r>
    <s v="TXN001246"/>
    <n v="3066.51"/>
    <n v="3066.51"/>
    <s v="SUCCESS"/>
    <s v="SUCCESS"/>
    <n v="1"/>
    <s v="found"/>
    <s v="Not Duplicate"/>
    <s v="match"/>
    <s v="match"/>
    <n v="0"/>
    <d v="2026-03-29T00:00:00"/>
    <n v="2"/>
    <s v="Within SLA"/>
    <x v="1"/>
    <n v="0"/>
    <n v="0"/>
    <n v="0"/>
    <n v="0"/>
    <n v="0"/>
    <x v="1"/>
    <n v="10.3"/>
    <x v="60"/>
  </r>
  <r>
    <s v="TXN001247"/>
    <n v="3399.5"/>
    <n v="3399.5"/>
    <s v="SUCCESS"/>
    <s v="SUCCESS"/>
    <n v="1"/>
    <s v="found"/>
    <s v="Not Duplicate"/>
    <s v="match"/>
    <s v="match"/>
    <n v="0"/>
    <d v="2026-03-22T00:00:00"/>
    <n v="1"/>
    <s v="Within SLA"/>
    <x v="4"/>
    <n v="0"/>
    <n v="0"/>
    <n v="0"/>
    <n v="0"/>
    <n v="0"/>
    <x v="0"/>
    <n v="21.9"/>
    <x v="63"/>
  </r>
  <r>
    <s v="TXN001248"/>
    <n v="4735.2"/>
    <n v="4735.2"/>
    <s v="SUCCESS"/>
    <s v="SUCCESS"/>
    <n v="1"/>
    <s v="found"/>
    <s v="Not Duplicate"/>
    <s v="match"/>
    <s v="match"/>
    <n v="0"/>
    <d v="2026-02-28T00:00:00"/>
    <n v="3"/>
    <s v="SLA Breached"/>
    <x v="4"/>
    <n v="0"/>
    <n v="0"/>
    <n v="0"/>
    <n v="0"/>
    <n v="1"/>
    <x v="3"/>
    <n v="56.3"/>
    <x v="73"/>
  </r>
  <r>
    <s v="TXN001249"/>
    <n v="12746.62"/>
    <n v="12746.62"/>
    <s v="SUCCESS"/>
    <s v="SUCCESS"/>
    <n v="1"/>
    <s v="found"/>
    <s v="Not Duplicate"/>
    <s v="match"/>
    <s v="match"/>
    <n v="0"/>
    <d v="2026-03-07T00:00:00"/>
    <n v="1"/>
    <s v="Within SLA"/>
    <x v="4"/>
    <n v="0"/>
    <n v="0"/>
    <n v="0"/>
    <n v="0"/>
    <n v="0"/>
    <x v="3"/>
    <n v="29.9"/>
    <x v="57"/>
  </r>
  <r>
    <s v="TXN001250"/>
    <n v="27913.41"/>
    <n v="27913.41"/>
    <s v="SUCCESS"/>
    <s v="SUCCESS"/>
    <n v="1"/>
    <s v="found"/>
    <s v="Not Duplicate"/>
    <s v="match"/>
    <s v="match"/>
    <n v="0"/>
    <d v="2026-02-14T00:00:00"/>
    <n v="0"/>
    <s v="Within SLA"/>
    <x v="0"/>
    <n v="0"/>
    <n v="0"/>
    <n v="0"/>
    <n v="0"/>
    <n v="0"/>
    <x v="2"/>
    <n v="40.299999999999997"/>
    <x v="48"/>
  </r>
  <r>
    <s v="TXN001251"/>
    <n v="796.36"/>
    <n v="796.36"/>
    <s v="SUCCESS"/>
    <s v="SUCCESS"/>
    <n v="1"/>
    <s v="found"/>
    <s v="Not Duplicate"/>
    <s v="match"/>
    <s v="match"/>
    <n v="0"/>
    <d v="2026-03-20T00:00:00"/>
    <n v="2"/>
    <s v="Within SLA"/>
    <x v="2"/>
    <n v="0"/>
    <n v="0"/>
    <n v="0"/>
    <n v="0"/>
    <n v="0"/>
    <x v="0"/>
    <n v="4.9000000000000004"/>
    <x v="31"/>
  </r>
  <r>
    <s v="TXN001252"/>
    <n v="3379.58"/>
    <n v="3379.58"/>
    <s v="SUCCESS"/>
    <s v="SUCCESS"/>
    <n v="1"/>
    <s v="found"/>
    <s v="Not Duplicate"/>
    <s v="match"/>
    <s v="match"/>
    <n v="0"/>
    <d v="2026-03-29T00:00:00"/>
    <n v="0"/>
    <s v="Within SLA"/>
    <x v="3"/>
    <n v="0"/>
    <n v="0"/>
    <n v="0"/>
    <n v="0"/>
    <n v="0"/>
    <x v="1"/>
    <n v="7.6"/>
    <x v="36"/>
  </r>
  <r>
    <s v="TXN001253"/>
    <n v="3280.34"/>
    <n v="3280.34"/>
    <s v="FAILED"/>
    <s v="FAILED"/>
    <n v="1"/>
    <s v="found"/>
    <s v="Not Duplicate"/>
    <s v="match"/>
    <s v="match"/>
    <n v="0"/>
    <d v="2026-02-02T00:00:00"/>
    <n v="1"/>
    <s v="Within SLA"/>
    <x v="1"/>
    <n v="0"/>
    <n v="0"/>
    <n v="0"/>
    <n v="0"/>
    <n v="0"/>
    <x v="1"/>
    <n v="6.5"/>
    <x v="35"/>
  </r>
  <r>
    <s v="TXN001254"/>
    <n v="5571.72"/>
    <e v="#N/A"/>
    <s v="SUCCESS"/>
    <e v="#N/A"/>
    <n v="0"/>
    <s v="missing"/>
    <s v="Not Duplicate"/>
    <s v="not processed"/>
    <s v="not processed"/>
    <s v="missing"/>
    <s v="not processed"/>
    <s v="not processed"/>
    <s v="Not Processed"/>
    <x v="3"/>
    <n v="1"/>
    <n v="0"/>
    <n v="0"/>
    <n v="0"/>
    <n v="0"/>
    <x v="0"/>
    <s v=""/>
    <x v="47"/>
  </r>
  <r>
    <s v="TXN001255"/>
    <n v="18970.62"/>
    <n v="18970.62"/>
    <s v="SUCCESS"/>
    <s v="SUCCESS"/>
    <n v="1"/>
    <s v="found"/>
    <s v="Not Duplicate"/>
    <s v="match"/>
    <s v="match"/>
    <n v="0"/>
    <d v="2026-01-03T00:00:00"/>
    <n v="0"/>
    <s v="Within SLA"/>
    <x v="1"/>
    <n v="0"/>
    <n v="0"/>
    <n v="0"/>
    <n v="0"/>
    <n v="0"/>
    <x v="1"/>
    <n v="27"/>
    <x v="62"/>
  </r>
  <r>
    <s v="TXN001256"/>
    <n v="74499.520000000004"/>
    <n v="74499.520000000004"/>
    <s v="SUCCESS"/>
    <s v="SUCCESS"/>
    <n v="1"/>
    <s v="found"/>
    <s v="Not Duplicate"/>
    <s v="match"/>
    <s v="match"/>
    <n v="0"/>
    <d v="2026-02-10T00:00:00"/>
    <n v="1"/>
    <s v="Within SLA"/>
    <x v="0"/>
    <n v="0"/>
    <n v="0"/>
    <n v="0"/>
    <n v="0"/>
    <n v="0"/>
    <x v="2"/>
    <n v="46.4"/>
    <x v="43"/>
  </r>
  <r>
    <s v="TXN001257"/>
    <n v="5652.5"/>
    <n v="5652.5"/>
    <s v="SUCCESS"/>
    <s v="SUCCESS"/>
    <n v="1"/>
    <s v="found"/>
    <s v="Not Duplicate"/>
    <s v="match"/>
    <s v="match"/>
    <n v="0"/>
    <d v="2026-02-01T00:00:00"/>
    <n v="2"/>
    <s v="Within SLA"/>
    <x v="1"/>
    <n v="0"/>
    <n v="0"/>
    <n v="0"/>
    <n v="0"/>
    <n v="0"/>
    <x v="2"/>
    <n v="91.3"/>
    <x v="27"/>
  </r>
  <r>
    <s v="TXN001258"/>
    <n v="7598.03"/>
    <n v="7598.03"/>
    <s v="FAILED"/>
    <s v="FAILED"/>
    <n v="1"/>
    <s v="found"/>
    <s v="Not Duplicate"/>
    <s v="match"/>
    <s v="match"/>
    <n v="0"/>
    <d v="2026-01-13T00:00:00"/>
    <n v="2"/>
    <s v="Within SLA"/>
    <x v="1"/>
    <n v="0"/>
    <n v="0"/>
    <n v="0"/>
    <n v="0"/>
    <n v="0"/>
    <x v="1"/>
    <n v="119.4"/>
    <x v="22"/>
  </r>
  <r>
    <s v="TXN001259"/>
    <n v="4280.04"/>
    <n v="4280.04"/>
    <s v="SUCCESS"/>
    <s v="SUCCESS"/>
    <n v="1"/>
    <s v="found"/>
    <s v="Not Duplicate"/>
    <s v="match"/>
    <s v="match"/>
    <n v="0"/>
    <d v="2026-02-15T00:00:00"/>
    <n v="3"/>
    <s v="SLA Breached"/>
    <x v="2"/>
    <n v="0"/>
    <n v="0"/>
    <n v="0"/>
    <n v="0"/>
    <n v="1"/>
    <x v="0"/>
    <n v="15.9"/>
    <x v="89"/>
  </r>
  <r>
    <s v="TXN001260"/>
    <n v="1961.15"/>
    <n v="1961.15"/>
    <s v="SUCCESS"/>
    <s v="SUCCESS"/>
    <n v="1"/>
    <s v="found"/>
    <s v="Not Duplicate"/>
    <s v="match"/>
    <s v="match"/>
    <n v="0"/>
    <d v="2026-03-26T00:00:00"/>
    <n v="1"/>
    <s v="Within SLA"/>
    <x v="0"/>
    <n v="0"/>
    <n v="0"/>
    <n v="0"/>
    <n v="0"/>
    <n v="0"/>
    <x v="2"/>
    <n v="29.4"/>
    <x v="21"/>
  </r>
  <r>
    <s v="TXN001261"/>
    <n v="3355.12"/>
    <n v="3355.12"/>
    <s v="SUCCESS"/>
    <s v="SUCCESS"/>
    <n v="1"/>
    <s v="found"/>
    <s v="Not Duplicate"/>
    <s v="match"/>
    <s v="match"/>
    <n v="0"/>
    <d v="2026-03-14T00:00:00"/>
    <n v="5"/>
    <s v="SLA Breached"/>
    <x v="1"/>
    <n v="0"/>
    <n v="0"/>
    <n v="0"/>
    <n v="0"/>
    <n v="1"/>
    <x v="0"/>
    <n v="14.5"/>
    <x v="87"/>
  </r>
  <r>
    <s v="TXN001262"/>
    <n v="5256.52"/>
    <n v="5256.52"/>
    <s v="FAILED"/>
    <s v="FAILED"/>
    <n v="1"/>
    <s v="found"/>
    <s v="Not Duplicate"/>
    <s v="match"/>
    <s v="match"/>
    <n v="0"/>
    <d v="2026-03-30T00:00:00"/>
    <n v="3"/>
    <s v="SLA Breached"/>
    <x v="3"/>
    <n v="0"/>
    <n v="0"/>
    <n v="0"/>
    <n v="0"/>
    <n v="1"/>
    <x v="2"/>
    <n v="56.1"/>
    <x v="60"/>
  </r>
  <r>
    <s v="TXN001263"/>
    <n v="4676.8599999999997"/>
    <n v="4676.8599999999997"/>
    <s v="REVERSED"/>
    <s v="REVERSED"/>
    <n v="1"/>
    <s v="found"/>
    <s v="Not Duplicate"/>
    <s v="match"/>
    <s v="match"/>
    <n v="0"/>
    <d v="2026-01-25T00:00:00"/>
    <n v="5"/>
    <s v="SLA Breached"/>
    <x v="0"/>
    <n v="0"/>
    <n v="0"/>
    <n v="0"/>
    <n v="0"/>
    <n v="1"/>
    <x v="3"/>
    <n v="26.5"/>
    <x v="75"/>
  </r>
  <r>
    <s v="TXN001264"/>
    <n v="143365.45000000001"/>
    <n v="143365.45000000001"/>
    <s v="SUCCESS"/>
    <s v="SUCCESS"/>
    <n v="1"/>
    <s v="found"/>
    <s v="Not Duplicate"/>
    <s v="match"/>
    <s v="match"/>
    <n v="0"/>
    <d v="2026-02-03T00:00:00"/>
    <n v="3"/>
    <s v="SLA Breached"/>
    <x v="3"/>
    <n v="0"/>
    <n v="0"/>
    <n v="0"/>
    <n v="0"/>
    <n v="1"/>
    <x v="3"/>
    <n v="35.6"/>
    <x v="46"/>
  </r>
  <r>
    <s v="TXN001265"/>
    <n v="33887.040000000001"/>
    <n v="33887.040000000001"/>
    <s v="SUCCESS"/>
    <s v="SUCCESS"/>
    <n v="1"/>
    <s v="found"/>
    <s v="Not Duplicate"/>
    <s v="match"/>
    <s v="match"/>
    <n v="0"/>
    <d v="2026-03-25T00:00:00"/>
    <n v="0"/>
    <s v="Within SLA"/>
    <x v="0"/>
    <n v="0"/>
    <n v="0"/>
    <n v="0"/>
    <n v="0"/>
    <n v="0"/>
    <x v="3"/>
    <n v="22.1"/>
    <x v="21"/>
  </r>
  <r>
    <s v="TXN001266"/>
    <n v="758.17"/>
    <n v="758.17"/>
    <s v="SUCCESS"/>
    <s v="SUCCESS"/>
    <n v="1"/>
    <s v="found"/>
    <s v="Not Duplicate"/>
    <s v="match"/>
    <s v="match"/>
    <n v="0"/>
    <d v="2026-01-17T00:00:00"/>
    <n v="3"/>
    <s v="SLA Breached"/>
    <x v="3"/>
    <n v="0"/>
    <n v="0"/>
    <n v="0"/>
    <n v="0"/>
    <n v="1"/>
    <x v="3"/>
    <n v="33.200000000000003"/>
    <x v="44"/>
  </r>
  <r>
    <s v="TXN001267"/>
    <n v="11692.32"/>
    <n v="11692.32"/>
    <s v="REVERSED"/>
    <s v="REVERSED"/>
    <n v="1"/>
    <s v="found"/>
    <s v="Not Duplicate"/>
    <s v="match"/>
    <s v="match"/>
    <n v="0"/>
    <d v="2026-03-03T00:00:00"/>
    <n v="2"/>
    <s v="Within SLA"/>
    <x v="1"/>
    <n v="0"/>
    <n v="0"/>
    <n v="0"/>
    <n v="0"/>
    <n v="0"/>
    <x v="2"/>
    <n v="48.3"/>
    <x v="32"/>
  </r>
  <r>
    <s v="TXN001268"/>
    <n v="5276.75"/>
    <n v="5276.75"/>
    <s v="SUCCESS"/>
    <s v="SUCCESS"/>
    <n v="1"/>
    <s v="found"/>
    <s v="Not Duplicate"/>
    <s v="match"/>
    <s v="match"/>
    <n v="0"/>
    <d v="2026-01-04T00:00:00"/>
    <n v="1"/>
    <s v="Within SLA"/>
    <x v="1"/>
    <n v="0"/>
    <n v="0"/>
    <n v="0"/>
    <n v="0"/>
    <n v="0"/>
    <x v="3"/>
    <n v="22.8"/>
    <x v="62"/>
  </r>
  <r>
    <s v="TXN001269"/>
    <n v="14615.04"/>
    <n v="14615.04"/>
    <s v="SUCCESS"/>
    <s v="SUCCESS"/>
    <n v="1"/>
    <s v="found"/>
    <s v="Not Duplicate"/>
    <s v="match"/>
    <s v="match"/>
    <n v="0"/>
    <d v="2026-01-31T00:00:00"/>
    <n v="2"/>
    <s v="Within SLA"/>
    <x v="0"/>
    <n v="0"/>
    <n v="0"/>
    <n v="0"/>
    <n v="0"/>
    <n v="0"/>
    <x v="0"/>
    <n v="36.200000000000003"/>
    <x v="5"/>
  </r>
  <r>
    <s v="TXN001270"/>
    <n v="1914.74"/>
    <n v="1914.74"/>
    <s v="SUCCESS"/>
    <s v="SUCCESS"/>
    <n v="1"/>
    <s v="found"/>
    <s v="Not Duplicate"/>
    <s v="match"/>
    <s v="match"/>
    <n v="0"/>
    <d v="2026-01-21T00:00:00"/>
    <n v="3"/>
    <s v="SLA Breached"/>
    <x v="2"/>
    <n v="0"/>
    <n v="0"/>
    <n v="0"/>
    <n v="0"/>
    <n v="1"/>
    <x v="0"/>
    <n v="8.5"/>
    <x v="45"/>
  </r>
  <r>
    <s v="TXN001271"/>
    <n v="12351.64"/>
    <n v="12351.64"/>
    <s v="SUCCESS"/>
    <s v="SUCCESS"/>
    <n v="1"/>
    <s v="found"/>
    <s v="Not Duplicate"/>
    <s v="match"/>
    <s v="match"/>
    <n v="0"/>
    <d v="2026-02-05T00:00:00"/>
    <n v="2"/>
    <s v="Within SLA"/>
    <x v="0"/>
    <n v="0"/>
    <n v="0"/>
    <n v="0"/>
    <n v="0"/>
    <n v="0"/>
    <x v="1"/>
    <n v="31.8"/>
    <x v="83"/>
  </r>
  <r>
    <s v="TXN001272"/>
    <n v="5567.61"/>
    <n v="5567.61"/>
    <s v="FAILED"/>
    <s v="FAILED"/>
    <n v="1"/>
    <s v="found"/>
    <s v="Not Duplicate"/>
    <s v="match"/>
    <s v="match"/>
    <n v="0"/>
    <d v="2026-01-10T00:00:00"/>
    <n v="2"/>
    <s v="Within SLA"/>
    <x v="3"/>
    <n v="0"/>
    <n v="0"/>
    <n v="0"/>
    <n v="0"/>
    <n v="0"/>
    <x v="3"/>
    <n v="13.7"/>
    <x v="8"/>
  </r>
  <r>
    <s v="TXN001273"/>
    <n v="32190.6"/>
    <n v="32190.6"/>
    <s v="SUCCESS"/>
    <s v="SUCCESS"/>
    <n v="1"/>
    <s v="found"/>
    <s v="Not Duplicate"/>
    <s v="match"/>
    <s v="match"/>
    <n v="0"/>
    <d v="2026-01-24T00:00:00"/>
    <n v="5"/>
    <s v="SLA Breached"/>
    <x v="2"/>
    <n v="0"/>
    <n v="0"/>
    <n v="0"/>
    <n v="0"/>
    <n v="1"/>
    <x v="2"/>
    <n v="18.899999999999999"/>
    <x v="34"/>
  </r>
  <r>
    <s v="TXN001274"/>
    <n v="2456.2199999999998"/>
    <n v="2456.2199999999998"/>
    <s v="SUCCESS"/>
    <s v="SUCCESS"/>
    <n v="1"/>
    <s v="found"/>
    <s v="Not Duplicate"/>
    <s v="match"/>
    <s v="match"/>
    <n v="0"/>
    <d v="2026-02-03T00:00:00"/>
    <n v="3"/>
    <s v="SLA Breached"/>
    <x v="2"/>
    <n v="0"/>
    <n v="0"/>
    <n v="0"/>
    <n v="0"/>
    <n v="1"/>
    <x v="1"/>
    <n v="14.8"/>
    <x v="46"/>
  </r>
  <r>
    <s v="TXN001275"/>
    <n v="11932.06"/>
    <n v="11932.06"/>
    <s v="FAILED"/>
    <s v="FAILED"/>
    <n v="1"/>
    <s v="found"/>
    <s v="Not Duplicate"/>
    <s v="match"/>
    <s v="match"/>
    <n v="0"/>
    <d v="2026-01-30T00:00:00"/>
    <n v="1"/>
    <s v="Within SLA"/>
    <x v="0"/>
    <n v="0"/>
    <n v="0"/>
    <n v="0"/>
    <n v="0"/>
    <n v="0"/>
    <x v="3"/>
    <n v="14.1"/>
    <x v="5"/>
  </r>
  <r>
    <s v="TXN001276"/>
    <n v="1727.01"/>
    <n v="1727.01"/>
    <s v="SUCCESS"/>
    <s v="SUCCESS"/>
    <n v="1"/>
    <s v="found"/>
    <s v="Not Duplicate"/>
    <s v="match"/>
    <s v="match"/>
    <n v="0"/>
    <d v="2026-01-29T00:00:00"/>
    <n v="3"/>
    <s v="SLA Breached"/>
    <x v="0"/>
    <n v="0"/>
    <n v="0"/>
    <n v="0"/>
    <n v="0"/>
    <n v="1"/>
    <x v="1"/>
    <n v="29.4"/>
    <x v="71"/>
  </r>
  <r>
    <s v="TXN001277"/>
    <n v="1919.69"/>
    <n v="1919.69"/>
    <s v="SUCCESS"/>
    <s v="SUCCESS"/>
    <n v="1"/>
    <s v="found"/>
    <s v="Not Duplicate"/>
    <s v="match"/>
    <s v="match"/>
    <n v="0"/>
    <d v="2026-03-03T00:00:00"/>
    <n v="1"/>
    <s v="Within SLA"/>
    <x v="3"/>
    <n v="0"/>
    <n v="0"/>
    <n v="0"/>
    <n v="0"/>
    <n v="0"/>
    <x v="1"/>
    <n v="48.4"/>
    <x v="6"/>
  </r>
  <r>
    <s v="TXN001278"/>
    <n v="12007.07"/>
    <n v="12007.07"/>
    <s v="SUCCESS"/>
    <s v="SUCCESS"/>
    <n v="1"/>
    <s v="found"/>
    <s v="Not Duplicate"/>
    <s v="match"/>
    <s v="match"/>
    <n v="0"/>
    <d v="2026-02-07T00:00:00"/>
    <n v="2"/>
    <s v="Within SLA"/>
    <x v="3"/>
    <n v="0"/>
    <n v="0"/>
    <n v="0"/>
    <n v="0"/>
    <n v="0"/>
    <x v="2"/>
    <n v="36.4"/>
    <x v="65"/>
  </r>
  <r>
    <s v="TXN001279"/>
    <n v="10144.17"/>
    <n v="10144.17"/>
    <s v="SUCCESS"/>
    <s v="SUCCESS"/>
    <n v="1"/>
    <s v="found"/>
    <s v="Not Duplicate"/>
    <s v="match"/>
    <s v="match"/>
    <n v="0"/>
    <d v="2026-03-09T00:00:00"/>
    <n v="1"/>
    <s v="Within SLA"/>
    <x v="0"/>
    <n v="0"/>
    <n v="0"/>
    <n v="0"/>
    <n v="0"/>
    <n v="0"/>
    <x v="2"/>
    <n v="46.2"/>
    <x v="16"/>
  </r>
  <r>
    <s v="TXN001280"/>
    <n v="237.47"/>
    <n v="237.47"/>
    <s v="SUCCESS"/>
    <s v="SUCCESS"/>
    <n v="1"/>
    <s v="found"/>
    <s v="Not Duplicate"/>
    <s v="match"/>
    <s v="match"/>
    <n v="0"/>
    <d v="2026-03-18T00:00:00"/>
    <n v="1"/>
    <s v="Within SLA"/>
    <x v="0"/>
    <n v="0"/>
    <n v="0"/>
    <n v="0"/>
    <n v="0"/>
    <n v="0"/>
    <x v="3"/>
    <n v="46.5"/>
    <x v="84"/>
  </r>
  <r>
    <s v="TXN001281"/>
    <n v="3496.59"/>
    <n v="3496.59"/>
    <s v="SUCCESS"/>
    <s v="SUCCESS"/>
    <n v="1"/>
    <s v="found"/>
    <s v="Not Duplicate"/>
    <s v="match"/>
    <s v="match"/>
    <n v="0"/>
    <d v="2026-01-31T00:00:00"/>
    <n v="3"/>
    <s v="SLA Breached"/>
    <x v="1"/>
    <n v="0"/>
    <n v="0"/>
    <n v="0"/>
    <n v="0"/>
    <n v="1"/>
    <x v="3"/>
    <n v="17.899999999999999"/>
    <x v="7"/>
  </r>
  <r>
    <s v="TXN001282"/>
    <n v="3627.98"/>
    <n v="3627.98"/>
    <s v="SUCCESS"/>
    <s v="SUCCESS"/>
    <n v="1"/>
    <s v="found"/>
    <s v="Not Duplicate"/>
    <s v="match"/>
    <s v="match"/>
    <n v="0"/>
    <d v="2026-03-19T00:00:00"/>
    <n v="1"/>
    <s v="Within SLA"/>
    <x v="3"/>
    <n v="0"/>
    <n v="0"/>
    <n v="0"/>
    <n v="0"/>
    <n v="0"/>
    <x v="3"/>
    <n v="34.4"/>
    <x v="31"/>
  </r>
  <r>
    <s v="TXN001283"/>
    <n v="10081.67"/>
    <n v="10081.67"/>
    <s v="SUCCESS"/>
    <s v="SUCCESS"/>
    <n v="1"/>
    <s v="found"/>
    <s v="Not Duplicate"/>
    <s v="match"/>
    <s v="match"/>
    <n v="0"/>
    <d v="2026-01-28T00:00:00"/>
    <n v="0"/>
    <s v="Within SLA"/>
    <x v="3"/>
    <n v="0"/>
    <n v="0"/>
    <n v="0"/>
    <n v="0"/>
    <n v="0"/>
    <x v="3"/>
    <n v="31.2"/>
    <x v="7"/>
  </r>
  <r>
    <s v="TXN001284"/>
    <n v="3936.22"/>
    <n v="3936.22"/>
    <s v="SUCCESS"/>
    <s v="SUCCESS"/>
    <n v="1"/>
    <s v="found"/>
    <s v="Not Duplicate"/>
    <s v="match"/>
    <s v="match"/>
    <n v="0"/>
    <d v="2026-01-08T00:00:00"/>
    <n v="2"/>
    <s v="Within SLA"/>
    <x v="1"/>
    <n v="0"/>
    <n v="0"/>
    <n v="0"/>
    <n v="0"/>
    <n v="0"/>
    <x v="0"/>
    <n v="40"/>
    <x v="18"/>
  </r>
  <r>
    <s v="TXN001285"/>
    <n v="5016.07"/>
    <n v="5016.07"/>
    <s v="SUCCESS"/>
    <s v="SUCCESS"/>
    <n v="1"/>
    <s v="found"/>
    <s v="Not Duplicate"/>
    <s v="match"/>
    <s v="match"/>
    <n v="0"/>
    <d v="2026-02-27T00:00:00"/>
    <n v="3"/>
    <s v="SLA Breached"/>
    <x v="1"/>
    <n v="0"/>
    <n v="0"/>
    <n v="0"/>
    <n v="0"/>
    <n v="1"/>
    <x v="0"/>
    <n v="16.8"/>
    <x v="40"/>
  </r>
  <r>
    <s v="TXN001286"/>
    <n v="2076.09"/>
    <n v="2076.09"/>
    <s v="SUCCESS"/>
    <s v="SUCCESS"/>
    <n v="1"/>
    <s v="found"/>
    <s v="Not Duplicate"/>
    <s v="match"/>
    <s v="match"/>
    <n v="0"/>
    <d v="2026-02-21T00:00:00"/>
    <n v="1"/>
    <s v="Within SLA"/>
    <x v="3"/>
    <n v="0"/>
    <n v="0"/>
    <n v="0"/>
    <n v="0"/>
    <n v="0"/>
    <x v="2"/>
    <n v="86.8"/>
    <x v="79"/>
  </r>
  <r>
    <s v="TXN001287"/>
    <n v="5595.43"/>
    <n v="5595.43"/>
    <s v="SUCCESS"/>
    <s v="SUCCESS"/>
    <n v="1"/>
    <s v="found"/>
    <s v="Not Duplicate"/>
    <s v="match"/>
    <s v="match"/>
    <n v="0"/>
    <d v="2026-03-16T00:00:00"/>
    <n v="3"/>
    <s v="SLA Breached"/>
    <x v="1"/>
    <n v="0"/>
    <n v="0"/>
    <n v="0"/>
    <n v="0"/>
    <n v="1"/>
    <x v="3"/>
    <n v="5.4"/>
    <x v="14"/>
  </r>
  <r>
    <s v="TXN001288"/>
    <n v="4355.01"/>
    <n v="4355.01"/>
    <s v="SUCCESS"/>
    <s v="SUCCESS"/>
    <n v="1"/>
    <s v="found"/>
    <s v="Not Duplicate"/>
    <s v="match"/>
    <s v="match"/>
    <n v="0"/>
    <d v="2026-01-15T00:00:00"/>
    <n v="0"/>
    <s v="Within SLA"/>
    <x v="0"/>
    <n v="0"/>
    <n v="0"/>
    <n v="0"/>
    <n v="0"/>
    <n v="0"/>
    <x v="3"/>
    <n v="40.6"/>
    <x v="1"/>
  </r>
  <r>
    <s v="TXN001289"/>
    <n v="8848.1"/>
    <n v="8848.1"/>
    <s v="SUCCESS"/>
    <s v="SUCCESS"/>
    <n v="1"/>
    <s v="found"/>
    <s v="Not Duplicate"/>
    <s v="match"/>
    <s v="match"/>
    <n v="0"/>
    <d v="2026-03-28T00:00:00"/>
    <n v="3"/>
    <s v="SLA Breached"/>
    <x v="3"/>
    <n v="0"/>
    <n v="0"/>
    <n v="0"/>
    <n v="0"/>
    <n v="1"/>
    <x v="0"/>
    <n v="26"/>
    <x v="21"/>
  </r>
  <r>
    <s v="TXN001290"/>
    <n v="19647.34"/>
    <n v="19647.34"/>
    <s v="SUCCESS"/>
    <s v="SUCCESS"/>
    <n v="1"/>
    <s v="found"/>
    <s v="Not Duplicate"/>
    <s v="match"/>
    <s v="match"/>
    <n v="0"/>
    <d v="2026-03-20T00:00:00"/>
    <n v="0"/>
    <s v="Within SLA"/>
    <x v="0"/>
    <n v="0"/>
    <n v="0"/>
    <n v="0"/>
    <n v="0"/>
    <n v="0"/>
    <x v="0"/>
    <n v="31.8"/>
    <x v="17"/>
  </r>
  <r>
    <s v="TXN001291"/>
    <n v="4956.9399999999996"/>
    <n v="4956.9399999999996"/>
    <s v="SUCCESS"/>
    <s v="SUCCESS"/>
    <n v="1"/>
    <s v="found"/>
    <s v="Not Duplicate"/>
    <s v="match"/>
    <s v="match"/>
    <n v="0"/>
    <d v="2026-03-23T00:00:00"/>
    <n v="0"/>
    <s v="Within SLA"/>
    <x v="2"/>
    <n v="0"/>
    <n v="0"/>
    <n v="0"/>
    <n v="0"/>
    <n v="0"/>
    <x v="0"/>
    <n v="35.700000000000003"/>
    <x v="50"/>
  </r>
  <r>
    <s v="TXN001292"/>
    <n v="18516.55"/>
    <n v="22219.86"/>
    <s v="SUCCESS"/>
    <s v="SUCCESS"/>
    <n v="1"/>
    <s v="found"/>
    <s v="Not Duplicate"/>
    <s v="mismatch"/>
    <s v="match"/>
    <n v="3703.3100000000013"/>
    <d v="2026-02-17T00:00:00"/>
    <n v="1"/>
    <s v="Within SLA"/>
    <x v="2"/>
    <n v="0"/>
    <n v="0"/>
    <n v="1"/>
    <n v="0"/>
    <n v="0"/>
    <x v="1"/>
    <n v="6.4"/>
    <x v="68"/>
  </r>
  <r>
    <s v="TXN001293"/>
    <n v="1394.02"/>
    <n v="1394.02"/>
    <s v="SUCCESS"/>
    <s v="SUCCESS"/>
    <n v="1"/>
    <s v="found"/>
    <s v="Not Duplicate"/>
    <s v="match"/>
    <s v="match"/>
    <n v="0"/>
    <d v="2026-01-19T00:00:00"/>
    <n v="5"/>
    <s v="SLA Breached"/>
    <x v="0"/>
    <n v="0"/>
    <n v="0"/>
    <n v="0"/>
    <n v="0"/>
    <n v="1"/>
    <x v="3"/>
    <n v="44.7"/>
    <x v="44"/>
  </r>
  <r>
    <s v="TXN001294"/>
    <n v="7200.84"/>
    <n v="7200.84"/>
    <s v="SUCCESS"/>
    <s v="SUCCESS"/>
    <n v="1"/>
    <s v="found"/>
    <s v="Not Duplicate"/>
    <s v="match"/>
    <s v="match"/>
    <n v="0"/>
    <d v="2026-01-30T00:00:00"/>
    <n v="2"/>
    <s v="Within SLA"/>
    <x v="2"/>
    <n v="0"/>
    <n v="0"/>
    <n v="0"/>
    <n v="0"/>
    <n v="0"/>
    <x v="3"/>
    <n v="45.5"/>
    <x v="7"/>
  </r>
  <r>
    <s v="TXN001295"/>
    <n v="12425.01"/>
    <n v="12425.01"/>
    <s v="SUCCESS"/>
    <s v="SUCCESS"/>
    <n v="1"/>
    <s v="found"/>
    <s v="Not Duplicate"/>
    <s v="match"/>
    <s v="match"/>
    <n v="0"/>
    <d v="2026-03-09T00:00:00"/>
    <n v="1"/>
    <s v="Within SLA"/>
    <x v="4"/>
    <n v="0"/>
    <n v="0"/>
    <n v="0"/>
    <n v="0"/>
    <n v="0"/>
    <x v="1"/>
    <n v="110.8"/>
    <x v="16"/>
  </r>
  <r>
    <s v="TXN001296"/>
    <n v="5722.79"/>
    <n v="5722.79"/>
    <s v="SUCCESS"/>
    <s v="SUCCESS"/>
    <n v="1"/>
    <s v="found"/>
    <s v="Not Duplicate"/>
    <s v="match"/>
    <s v="match"/>
    <n v="0"/>
    <d v="2026-01-05T00:00:00"/>
    <n v="2"/>
    <s v="Within SLA"/>
    <x v="0"/>
    <n v="0"/>
    <n v="0"/>
    <n v="0"/>
    <n v="0"/>
    <n v="0"/>
    <x v="1"/>
    <n v="20.2"/>
    <x v="62"/>
  </r>
  <r>
    <s v="TXN001297"/>
    <n v="7391.51"/>
    <n v="7391.51"/>
    <s v="SUCCESS"/>
    <s v="SUCCESS"/>
    <n v="1"/>
    <s v="found"/>
    <s v="Not Duplicate"/>
    <s v="match"/>
    <s v="match"/>
    <n v="0"/>
    <d v="2026-03-22T00:00:00"/>
    <n v="5"/>
    <s v="SLA Breached"/>
    <x v="4"/>
    <n v="0"/>
    <n v="0"/>
    <n v="0"/>
    <n v="0"/>
    <n v="1"/>
    <x v="0"/>
    <n v="21.5"/>
    <x v="84"/>
  </r>
  <r>
    <s v="TXN001298"/>
    <n v="1563.83"/>
    <n v="1563.83"/>
    <s v="SUCCESS"/>
    <s v="SUCCESS"/>
    <n v="1"/>
    <s v="found"/>
    <s v="Not Duplicate"/>
    <s v="match"/>
    <s v="match"/>
    <n v="0"/>
    <d v="2026-03-20T00:00:00"/>
    <n v="0"/>
    <s v="Within SLA"/>
    <x v="2"/>
    <n v="0"/>
    <n v="0"/>
    <n v="0"/>
    <n v="0"/>
    <n v="0"/>
    <x v="1"/>
    <n v="36.4"/>
    <x v="17"/>
  </r>
  <r>
    <s v="TXN001299"/>
    <n v="2137.33"/>
    <n v="2137.33"/>
    <s v="SUCCESS"/>
    <s v="SUCCESS"/>
    <n v="1"/>
    <s v="found"/>
    <s v="Not Duplicate"/>
    <s v="match"/>
    <s v="match"/>
    <n v="0"/>
    <d v="2026-03-26T00:00:00"/>
    <n v="0"/>
    <s v="Within SLA"/>
    <x v="0"/>
    <n v="0"/>
    <n v="0"/>
    <n v="0"/>
    <n v="0"/>
    <n v="0"/>
    <x v="0"/>
    <n v="20.9"/>
    <x v="9"/>
  </r>
  <r>
    <s v="TXN001300"/>
    <n v="17918.150000000001"/>
    <n v="17918.150000000001"/>
    <s v="SUCCESS"/>
    <s v="SUCCESS"/>
    <n v="1"/>
    <s v="found"/>
    <s v="Not Duplicate"/>
    <s v="match"/>
    <s v="match"/>
    <n v="0"/>
    <d v="2026-02-12T00:00:00"/>
    <n v="3"/>
    <s v="SLA Breached"/>
    <x v="1"/>
    <n v="0"/>
    <n v="0"/>
    <n v="0"/>
    <n v="0"/>
    <n v="1"/>
    <x v="2"/>
    <n v="107.6"/>
    <x v="43"/>
  </r>
  <r>
    <s v="TXN001301"/>
    <n v="23271"/>
    <n v="23271"/>
    <s v="FAILED"/>
    <s v="FAILED"/>
    <n v="1"/>
    <s v="found"/>
    <s v="Not Duplicate"/>
    <s v="match"/>
    <s v="match"/>
    <n v="0"/>
    <d v="2026-02-10T00:00:00"/>
    <n v="0"/>
    <s v="Within SLA"/>
    <x v="1"/>
    <n v="0"/>
    <n v="0"/>
    <n v="0"/>
    <n v="0"/>
    <n v="0"/>
    <x v="2"/>
    <n v="23.1"/>
    <x v="55"/>
  </r>
  <r>
    <s v="TXN001302"/>
    <n v="21083.67"/>
    <e v="#N/A"/>
    <s v="SUCCESS"/>
    <e v="#N/A"/>
    <n v="0"/>
    <s v="missing"/>
    <s v="Not Duplicate"/>
    <s v="not processed"/>
    <s v="not processed"/>
    <s v="missing"/>
    <s v="not processed"/>
    <s v="not processed"/>
    <s v="Not Processed"/>
    <x v="2"/>
    <n v="1"/>
    <n v="0"/>
    <n v="0"/>
    <n v="0"/>
    <n v="0"/>
    <x v="3"/>
    <s v=""/>
    <x v="77"/>
  </r>
  <r>
    <s v="TXN001303"/>
    <n v="175610.15"/>
    <n v="175610.15"/>
    <s v="SUCCESS"/>
    <s v="SUCCESS"/>
    <n v="1"/>
    <s v="found"/>
    <s v="Not Duplicate"/>
    <s v="match"/>
    <s v="match"/>
    <n v="0"/>
    <d v="2026-01-16T00:00:00"/>
    <n v="1"/>
    <s v="Within SLA"/>
    <x v="4"/>
    <n v="0"/>
    <n v="0"/>
    <n v="0"/>
    <n v="0"/>
    <n v="0"/>
    <x v="1"/>
    <n v="11"/>
    <x v="1"/>
  </r>
  <r>
    <s v="TXN001304"/>
    <n v="4990.0200000000004"/>
    <n v="4990.0200000000004"/>
    <s v="SUCCESS"/>
    <s v="SUCCESS"/>
    <n v="1"/>
    <s v="found"/>
    <s v="Not Duplicate"/>
    <s v="match"/>
    <s v="match"/>
    <n v="0"/>
    <d v="2026-03-21T00:00:00"/>
    <n v="3"/>
    <s v="SLA Breached"/>
    <x v="2"/>
    <n v="0"/>
    <n v="0"/>
    <n v="0"/>
    <n v="0"/>
    <n v="1"/>
    <x v="2"/>
    <n v="38.9"/>
    <x v="31"/>
  </r>
  <r>
    <s v="TXN001305"/>
    <n v="11833.18"/>
    <n v="11833.18"/>
    <s v="SUCCESS"/>
    <s v="SUCCESS"/>
    <n v="1"/>
    <s v="found"/>
    <s v="Not Duplicate"/>
    <s v="match"/>
    <s v="match"/>
    <n v="0"/>
    <d v="2026-03-30T00:00:00"/>
    <n v="1"/>
    <s v="Within SLA"/>
    <x v="0"/>
    <n v="0"/>
    <n v="0"/>
    <n v="0"/>
    <n v="0"/>
    <n v="0"/>
    <x v="2"/>
    <n v="16.7"/>
    <x v="36"/>
  </r>
  <r>
    <s v="TXN001306"/>
    <n v="2550.5100000000002"/>
    <n v="2550.5100000000002"/>
    <s v="SUCCESS"/>
    <s v="SUCCESS"/>
    <n v="1"/>
    <s v="found"/>
    <s v="Not Duplicate"/>
    <s v="match"/>
    <s v="match"/>
    <n v="0"/>
    <d v="2026-01-20T00:00:00"/>
    <n v="1"/>
    <s v="Within SLA"/>
    <x v="0"/>
    <n v="0"/>
    <n v="0"/>
    <n v="0"/>
    <n v="0"/>
    <n v="0"/>
    <x v="0"/>
    <n v="30.5"/>
    <x v="34"/>
  </r>
  <r>
    <s v="TXN001307"/>
    <n v="19699.61"/>
    <n v="19699.61"/>
    <s v="SUCCESS"/>
    <s v="SUCCESS"/>
    <n v="1"/>
    <s v="found"/>
    <s v="Not Duplicate"/>
    <s v="match"/>
    <s v="match"/>
    <n v="0"/>
    <d v="2026-02-27T00:00:00"/>
    <n v="2"/>
    <s v="Within SLA"/>
    <x v="0"/>
    <n v="0"/>
    <n v="0"/>
    <n v="0"/>
    <n v="0"/>
    <n v="0"/>
    <x v="2"/>
    <n v="61.7"/>
    <x v="73"/>
  </r>
  <r>
    <s v="TXN001308"/>
    <n v="14669.29"/>
    <n v="14669.29"/>
    <s v="SUCCESS"/>
    <s v="SUCCESS"/>
    <n v="1"/>
    <s v="found"/>
    <s v="Not Duplicate"/>
    <s v="match"/>
    <s v="match"/>
    <n v="0"/>
    <d v="2026-03-02T00:00:00"/>
    <n v="1"/>
    <s v="Within SLA"/>
    <x v="0"/>
    <n v="0"/>
    <n v="0"/>
    <n v="0"/>
    <n v="0"/>
    <n v="0"/>
    <x v="3"/>
    <n v="79"/>
    <x v="32"/>
  </r>
  <r>
    <s v="TXN001309"/>
    <n v="6356.7"/>
    <n v="6356.7"/>
    <s v="SUCCESS"/>
    <s v="SUCCESS"/>
    <n v="1"/>
    <s v="found"/>
    <s v="Not Duplicate"/>
    <s v="match"/>
    <s v="match"/>
    <n v="0"/>
    <d v="2026-01-16T00:00:00"/>
    <n v="1"/>
    <s v="Within SLA"/>
    <x v="2"/>
    <n v="0"/>
    <n v="0"/>
    <n v="0"/>
    <n v="0"/>
    <n v="0"/>
    <x v="0"/>
    <n v="20.9"/>
    <x v="1"/>
  </r>
  <r>
    <s v="TXN001310"/>
    <n v="5501.42"/>
    <n v="5501.42"/>
    <s v="SUCCESS"/>
    <s v="SUCCESS"/>
    <n v="1"/>
    <s v="found"/>
    <s v="Not Duplicate"/>
    <s v="match"/>
    <s v="match"/>
    <n v="0"/>
    <d v="2026-01-20T00:00:00"/>
    <n v="5"/>
    <s v="SLA Breached"/>
    <x v="0"/>
    <n v="0"/>
    <n v="0"/>
    <n v="0"/>
    <n v="0"/>
    <n v="1"/>
    <x v="0"/>
    <n v="10.5"/>
    <x v="1"/>
  </r>
  <r>
    <s v="TXN001311"/>
    <n v="3887.84"/>
    <e v="#N/A"/>
    <s v="SUCCESS"/>
    <e v="#N/A"/>
    <n v="0"/>
    <s v="missing"/>
    <s v="Not Duplicate"/>
    <s v="not processed"/>
    <s v="not processed"/>
    <s v="missing"/>
    <s v="not processed"/>
    <s v="not processed"/>
    <s v="Not Processed"/>
    <x v="3"/>
    <n v="1"/>
    <n v="0"/>
    <n v="0"/>
    <n v="0"/>
    <n v="0"/>
    <x v="0"/>
    <s v=""/>
    <x v="23"/>
  </r>
  <r>
    <s v="TXN001312"/>
    <n v="20175.84"/>
    <n v="20175.84"/>
    <s v="SUCCESS"/>
    <s v="SUCCESS"/>
    <n v="1"/>
    <s v="found"/>
    <s v="Not Duplicate"/>
    <s v="match"/>
    <s v="match"/>
    <n v="0"/>
    <d v="2026-02-02T00:00:00"/>
    <n v="2"/>
    <s v="Within SLA"/>
    <x v="2"/>
    <n v="0"/>
    <n v="0"/>
    <n v="0"/>
    <n v="0"/>
    <n v="0"/>
    <x v="1"/>
    <n v="12.4"/>
    <x v="46"/>
  </r>
  <r>
    <s v="TXN001313"/>
    <n v="14207.28"/>
    <n v="14207.28"/>
    <s v="SUCCESS"/>
    <s v="SUCCESS"/>
    <n v="1"/>
    <s v="found"/>
    <s v="Not Duplicate"/>
    <s v="match"/>
    <s v="match"/>
    <n v="0"/>
    <d v="2026-01-01T00:00:00"/>
    <n v="0"/>
    <s v="Within SLA"/>
    <x v="0"/>
    <n v="0"/>
    <n v="0"/>
    <n v="0"/>
    <n v="0"/>
    <n v="0"/>
    <x v="0"/>
    <n v="27.6"/>
    <x v="88"/>
  </r>
  <r>
    <s v="TXN001314"/>
    <n v="2131.4499999999998"/>
    <n v="2131.4499999999998"/>
    <s v="SUCCESS"/>
    <s v="SUCCESS"/>
    <n v="1"/>
    <s v="found"/>
    <s v="Not Duplicate"/>
    <s v="match"/>
    <s v="match"/>
    <n v="0"/>
    <d v="2026-01-11T00:00:00"/>
    <n v="1"/>
    <s v="Within SLA"/>
    <x v="0"/>
    <n v="0"/>
    <n v="0"/>
    <n v="0"/>
    <n v="0"/>
    <n v="0"/>
    <x v="1"/>
    <n v="39"/>
    <x v="76"/>
  </r>
  <r>
    <s v="TXN001315"/>
    <n v="9656.89"/>
    <n v="9656.89"/>
    <s v="SUCCESS"/>
    <s v="SUCCESS"/>
    <n v="1"/>
    <s v="found"/>
    <s v="Not Duplicate"/>
    <s v="match"/>
    <s v="match"/>
    <n v="0"/>
    <d v="2026-01-23T00:00:00"/>
    <n v="0"/>
    <s v="Within SLA"/>
    <x v="2"/>
    <n v="0"/>
    <n v="0"/>
    <n v="0"/>
    <n v="0"/>
    <n v="0"/>
    <x v="0"/>
    <n v="24.3"/>
    <x v="42"/>
  </r>
  <r>
    <s v="TXN001316"/>
    <n v="479.04"/>
    <n v="479.04"/>
    <s v="SUCCESS"/>
    <s v="SUCCESS"/>
    <n v="1"/>
    <s v="found"/>
    <s v="Not Duplicate"/>
    <s v="match"/>
    <s v="match"/>
    <n v="0"/>
    <d v="2026-03-18T00:00:00"/>
    <n v="3"/>
    <s v="SLA Breached"/>
    <x v="3"/>
    <n v="0"/>
    <n v="0"/>
    <n v="0"/>
    <n v="0"/>
    <n v="1"/>
    <x v="3"/>
    <n v="80.599999999999994"/>
    <x v="54"/>
  </r>
  <r>
    <s v="TXN001317"/>
    <n v="21798.49"/>
    <n v="21798.49"/>
    <s v="SUCCESS"/>
    <s v="SUCCESS"/>
    <n v="1"/>
    <s v="found"/>
    <s v="Not Duplicate"/>
    <s v="match"/>
    <s v="match"/>
    <n v="0"/>
    <d v="2026-03-11T00:00:00"/>
    <n v="2"/>
    <s v="Within SLA"/>
    <x v="0"/>
    <n v="0"/>
    <n v="0"/>
    <n v="0"/>
    <n v="0"/>
    <n v="0"/>
    <x v="3"/>
    <n v="41.3"/>
    <x v="87"/>
  </r>
  <r>
    <s v="TXN001318"/>
    <n v="19318.97"/>
    <n v="19318.97"/>
    <s v="SUCCESS"/>
    <s v="SUCCESS"/>
    <n v="1"/>
    <s v="found"/>
    <s v="Not Duplicate"/>
    <s v="match"/>
    <s v="match"/>
    <n v="0"/>
    <d v="2026-02-28T00:00:00"/>
    <n v="0"/>
    <s v="Within SLA"/>
    <x v="0"/>
    <n v="0"/>
    <n v="0"/>
    <n v="0"/>
    <n v="0"/>
    <n v="0"/>
    <x v="2"/>
    <n v="21"/>
    <x v="72"/>
  </r>
  <r>
    <s v="TXN001319"/>
    <n v="23969.49"/>
    <n v="23969.49"/>
    <s v="SUCCESS"/>
    <s v="SUCCESS"/>
    <n v="1"/>
    <s v="found"/>
    <s v="Not Duplicate"/>
    <s v="match"/>
    <s v="match"/>
    <n v="0"/>
    <d v="2026-03-02T00:00:00"/>
    <n v="1"/>
    <s v="Within SLA"/>
    <x v="0"/>
    <n v="0"/>
    <n v="0"/>
    <n v="0"/>
    <n v="0"/>
    <n v="0"/>
    <x v="1"/>
    <n v="22.5"/>
    <x v="32"/>
  </r>
  <r>
    <s v="TXN001320"/>
    <n v="1468.54"/>
    <n v="1321.69"/>
    <s v="SUCCESS"/>
    <s v="SUCCESS"/>
    <n v="1"/>
    <s v="found"/>
    <s v="Not Duplicate"/>
    <s v="mismatch"/>
    <s v="match"/>
    <n v="146.84999999999991"/>
    <d v="2026-01-14T00:00:00"/>
    <n v="0"/>
    <s v="Within SLA"/>
    <x v="1"/>
    <n v="0"/>
    <n v="0"/>
    <n v="1"/>
    <n v="0"/>
    <n v="0"/>
    <x v="2"/>
    <n v="11.7"/>
    <x v="44"/>
  </r>
  <r>
    <s v="TXN001321"/>
    <n v="1864.61"/>
    <n v="1864.61"/>
    <s v="SUCCESS"/>
    <s v="SUCCESS"/>
    <n v="1"/>
    <s v="found"/>
    <s v="Not Duplicate"/>
    <s v="match"/>
    <s v="match"/>
    <n v="0"/>
    <d v="2026-03-19T00:00:00"/>
    <n v="3"/>
    <s v="SLA Breached"/>
    <x v="0"/>
    <n v="0"/>
    <n v="0"/>
    <n v="0"/>
    <n v="0"/>
    <n v="1"/>
    <x v="2"/>
    <n v="34.6"/>
    <x v="30"/>
  </r>
  <r>
    <s v="TXN001322"/>
    <n v="27619.86"/>
    <n v="27619.86"/>
    <s v="REVERSED"/>
    <s v="REVERSED"/>
    <n v="1"/>
    <s v="found"/>
    <s v="Not Duplicate"/>
    <s v="match"/>
    <s v="match"/>
    <n v="0"/>
    <d v="2026-01-19T00:00:00"/>
    <n v="0"/>
    <s v="Within SLA"/>
    <x v="0"/>
    <n v="0"/>
    <n v="0"/>
    <n v="0"/>
    <n v="0"/>
    <n v="0"/>
    <x v="1"/>
    <n v="46.4"/>
    <x v="34"/>
  </r>
  <r>
    <s v="TXN001323"/>
    <n v="4672.9399999999996"/>
    <n v="4672.9399999999996"/>
    <s v="SUCCESS"/>
    <s v="SUCCESS"/>
    <n v="1"/>
    <s v="found"/>
    <s v="Not Duplicate"/>
    <s v="match"/>
    <s v="match"/>
    <n v="0"/>
    <d v="2026-03-24T00:00:00"/>
    <n v="3"/>
    <s v="SLA Breached"/>
    <x v="0"/>
    <n v="0"/>
    <n v="0"/>
    <n v="0"/>
    <n v="0"/>
    <n v="1"/>
    <x v="2"/>
    <n v="17.399999999999999"/>
    <x v="63"/>
  </r>
  <r>
    <s v="TXN001324"/>
    <n v="12464.33"/>
    <n v="12464.33"/>
    <s v="SUCCESS"/>
    <s v="SUCCESS"/>
    <n v="1"/>
    <s v="found"/>
    <s v="Not Duplicate"/>
    <s v="match"/>
    <s v="match"/>
    <n v="0"/>
    <d v="2026-01-13T00:00:00"/>
    <n v="1"/>
    <s v="Within SLA"/>
    <x v="4"/>
    <n v="0"/>
    <n v="0"/>
    <n v="0"/>
    <n v="0"/>
    <n v="0"/>
    <x v="0"/>
    <n v="2.2000000000000002"/>
    <x v="77"/>
  </r>
  <r>
    <s v="TXN001325"/>
    <n v="10194.82"/>
    <n v="10194.82"/>
    <s v="SUCCESS"/>
    <s v="SUCCESS"/>
    <n v="1"/>
    <s v="found"/>
    <s v="Not Duplicate"/>
    <s v="match"/>
    <s v="match"/>
    <n v="0"/>
    <d v="2026-03-21T00:00:00"/>
    <n v="0"/>
    <s v="Within SLA"/>
    <x v="0"/>
    <n v="0"/>
    <n v="0"/>
    <n v="0"/>
    <n v="0"/>
    <n v="0"/>
    <x v="0"/>
    <n v="18.899999999999999"/>
    <x v="63"/>
  </r>
  <r>
    <s v="TXN001326"/>
    <n v="18340.919999999998"/>
    <n v="18340.919999999998"/>
    <s v="SUCCESS"/>
    <s v="SUCCESS"/>
    <n v="1"/>
    <s v="found"/>
    <s v="Not Duplicate"/>
    <s v="match"/>
    <s v="match"/>
    <n v="0"/>
    <d v="2026-01-19T00:00:00"/>
    <n v="1"/>
    <s v="Within SLA"/>
    <x v="3"/>
    <n v="0"/>
    <n v="0"/>
    <n v="0"/>
    <n v="0"/>
    <n v="0"/>
    <x v="0"/>
    <n v="10.1"/>
    <x v="45"/>
  </r>
  <r>
    <s v="TXN001327"/>
    <n v="50340.53"/>
    <n v="50340.53"/>
    <s v="SUCCESS"/>
    <s v="SUCCESS"/>
    <n v="1"/>
    <s v="found"/>
    <s v="Not Duplicate"/>
    <s v="match"/>
    <s v="match"/>
    <n v="0"/>
    <d v="2026-02-10T00:00:00"/>
    <n v="0"/>
    <s v="Within SLA"/>
    <x v="2"/>
    <n v="0"/>
    <n v="0"/>
    <n v="0"/>
    <n v="0"/>
    <n v="0"/>
    <x v="3"/>
    <n v="59.7"/>
    <x v="55"/>
  </r>
  <r>
    <s v="TXN001328"/>
    <n v="6147.32"/>
    <n v="6147.32"/>
    <s v="SUCCESS"/>
    <s v="SUCCESS"/>
    <n v="1"/>
    <s v="found"/>
    <s v="Not Duplicate"/>
    <s v="match"/>
    <s v="match"/>
    <n v="0"/>
    <d v="2026-02-26T00:00:00"/>
    <n v="3"/>
    <s v="SLA Breached"/>
    <x v="2"/>
    <n v="0"/>
    <n v="0"/>
    <n v="0"/>
    <n v="0"/>
    <n v="1"/>
    <x v="3"/>
    <n v="24"/>
    <x v="39"/>
  </r>
  <r>
    <s v="TXN001329"/>
    <n v="3093.58"/>
    <n v="3093.58"/>
    <s v="SUCCESS"/>
    <s v="SUCCESS"/>
    <n v="1"/>
    <s v="found"/>
    <s v="Not Duplicate"/>
    <s v="match"/>
    <s v="match"/>
    <n v="0"/>
    <d v="2026-01-05T00:00:00"/>
    <n v="0"/>
    <s v="Within SLA"/>
    <x v="0"/>
    <n v="0"/>
    <n v="0"/>
    <n v="0"/>
    <n v="0"/>
    <n v="0"/>
    <x v="2"/>
    <n v="25.8"/>
    <x v="11"/>
  </r>
  <r>
    <s v="TXN001330"/>
    <n v="7163.65"/>
    <n v="7163.65"/>
    <s v="SUCCESS"/>
    <s v="SUCCESS"/>
    <n v="1"/>
    <s v="found"/>
    <s v="Not Duplicate"/>
    <s v="match"/>
    <s v="match"/>
    <n v="0"/>
    <d v="2026-01-08T00:00:00"/>
    <n v="1"/>
    <s v="Within SLA"/>
    <x v="2"/>
    <n v="0"/>
    <n v="0"/>
    <n v="0"/>
    <n v="0"/>
    <n v="0"/>
    <x v="3"/>
    <n v="41.4"/>
    <x v="78"/>
  </r>
  <r>
    <s v="TXN001331"/>
    <n v="30577.58"/>
    <n v="30577.58"/>
    <s v="REVERSED"/>
    <s v="REVERSED"/>
    <n v="1"/>
    <s v="found"/>
    <s v="Not Duplicate"/>
    <s v="match"/>
    <s v="match"/>
    <n v="0"/>
    <d v="2026-03-09T00:00:00"/>
    <n v="2"/>
    <s v="Within SLA"/>
    <x v="0"/>
    <n v="0"/>
    <n v="0"/>
    <n v="0"/>
    <n v="0"/>
    <n v="0"/>
    <x v="0"/>
    <n v="14.8"/>
    <x v="33"/>
  </r>
  <r>
    <s v="TXN001332"/>
    <n v="1384.38"/>
    <n v="1384.38"/>
    <s v="SUCCESS"/>
    <s v="SUCCESS"/>
    <n v="1"/>
    <s v="found"/>
    <s v="Not Duplicate"/>
    <s v="match"/>
    <s v="match"/>
    <n v="0"/>
    <d v="2026-03-14T00:00:00"/>
    <n v="0"/>
    <s v="Within SLA"/>
    <x v="0"/>
    <n v="0"/>
    <n v="0"/>
    <n v="0"/>
    <n v="0"/>
    <n v="0"/>
    <x v="0"/>
    <n v="28.7"/>
    <x v="53"/>
  </r>
  <r>
    <s v="TXN001333"/>
    <n v="3132.83"/>
    <n v="3132.83"/>
    <s v="FAILED"/>
    <s v="FAILED"/>
    <n v="1"/>
    <s v="found"/>
    <s v="Not Duplicate"/>
    <s v="match"/>
    <s v="match"/>
    <n v="0"/>
    <d v="2026-03-06T00:00:00"/>
    <n v="2"/>
    <s v="Within SLA"/>
    <x v="3"/>
    <n v="0"/>
    <n v="0"/>
    <n v="0"/>
    <n v="0"/>
    <n v="0"/>
    <x v="1"/>
    <n v="49.8"/>
    <x v="85"/>
  </r>
  <r>
    <s v="TXN001334"/>
    <n v="18298.689999999999"/>
    <n v="18298.689999999999"/>
    <s v="SUCCESS"/>
    <s v="SUCCESS"/>
    <n v="1"/>
    <s v="found"/>
    <s v="Not Duplicate"/>
    <s v="match"/>
    <s v="match"/>
    <n v="0"/>
    <d v="2026-02-22T00:00:00"/>
    <n v="2"/>
    <s v="Within SLA"/>
    <x v="0"/>
    <n v="0"/>
    <n v="0"/>
    <n v="0"/>
    <n v="0"/>
    <n v="0"/>
    <x v="1"/>
    <n v="34.799999999999997"/>
    <x v="79"/>
  </r>
  <r>
    <s v="TXN001335"/>
    <n v="6199.28"/>
    <e v="#N/A"/>
    <s v="SUCCESS"/>
    <e v="#N/A"/>
    <n v="0"/>
    <s v="missing"/>
    <s v="Not Duplicate"/>
    <s v="not processed"/>
    <s v="not processed"/>
    <s v="missing"/>
    <s v="not processed"/>
    <s v="not processed"/>
    <s v="Not Processed"/>
    <x v="0"/>
    <n v="1"/>
    <n v="0"/>
    <n v="0"/>
    <n v="0"/>
    <n v="0"/>
    <x v="3"/>
    <s v=""/>
    <x v="85"/>
  </r>
  <r>
    <s v="TXN001336"/>
    <n v="16147.46"/>
    <n v="16147.46"/>
    <s v="SUCCESS"/>
    <s v="SUCCESS"/>
    <n v="1"/>
    <s v="found"/>
    <s v="Not Duplicate"/>
    <s v="match"/>
    <s v="match"/>
    <n v="0"/>
    <d v="2026-01-08T00:00:00"/>
    <n v="2"/>
    <s v="Within SLA"/>
    <x v="3"/>
    <n v="0"/>
    <n v="0"/>
    <n v="0"/>
    <n v="0"/>
    <n v="0"/>
    <x v="0"/>
    <n v="40.4"/>
    <x v="18"/>
  </r>
  <r>
    <s v="TXN001337"/>
    <n v="1073.5"/>
    <n v="1073.5"/>
    <s v="SUCCESS"/>
    <s v="SUCCESS"/>
    <n v="1"/>
    <s v="found"/>
    <s v="Not Duplicate"/>
    <s v="match"/>
    <s v="match"/>
    <n v="0"/>
    <d v="2026-03-10T00:00:00"/>
    <n v="3"/>
    <s v="SLA Breached"/>
    <x v="0"/>
    <n v="0"/>
    <n v="0"/>
    <n v="0"/>
    <n v="0"/>
    <n v="1"/>
    <x v="0"/>
    <n v="17.8"/>
    <x v="33"/>
  </r>
  <r>
    <s v="TXN001338"/>
    <n v="1643.52"/>
    <n v="1643.52"/>
    <s v="SUCCESS"/>
    <s v="SUCCESS"/>
    <n v="1"/>
    <s v="found"/>
    <s v="Not Duplicate"/>
    <s v="match"/>
    <s v="match"/>
    <n v="0"/>
    <d v="2026-01-31T00:00:00"/>
    <n v="3"/>
    <s v="SLA Breached"/>
    <x v="0"/>
    <n v="0"/>
    <n v="0"/>
    <n v="0"/>
    <n v="0"/>
    <n v="1"/>
    <x v="0"/>
    <n v="30.8"/>
    <x v="7"/>
  </r>
  <r>
    <s v="TXN001339"/>
    <n v="2654.84"/>
    <n v="2654.84"/>
    <s v="SUCCESS"/>
    <s v="SUCCESS"/>
    <n v="1"/>
    <s v="found"/>
    <s v="Not Duplicate"/>
    <s v="match"/>
    <s v="match"/>
    <n v="0"/>
    <d v="2026-03-04T00:00:00"/>
    <n v="2"/>
    <s v="Within SLA"/>
    <x v="2"/>
    <n v="0"/>
    <n v="0"/>
    <n v="0"/>
    <n v="0"/>
    <n v="0"/>
    <x v="1"/>
    <n v="65.900000000000006"/>
    <x v="6"/>
  </r>
  <r>
    <s v="TXN001340"/>
    <n v="24443.040000000001"/>
    <n v="24443.040000000001"/>
    <s v="SUCCESS"/>
    <s v="SUCCESS"/>
    <n v="1"/>
    <s v="found"/>
    <s v="Not Duplicate"/>
    <s v="match"/>
    <s v="match"/>
    <n v="0"/>
    <d v="2026-03-27T00:00:00"/>
    <n v="1"/>
    <s v="Within SLA"/>
    <x v="1"/>
    <n v="0"/>
    <n v="0"/>
    <n v="0"/>
    <n v="0"/>
    <n v="0"/>
    <x v="2"/>
    <n v="41"/>
    <x v="9"/>
  </r>
  <r>
    <s v="TXN001341"/>
    <n v="44054.36"/>
    <n v="48459.8"/>
    <s v="SUCCESS"/>
    <s v="SUCCESS"/>
    <n v="1"/>
    <s v="found"/>
    <s v="Not Duplicate"/>
    <s v="mismatch"/>
    <s v="match"/>
    <n v="4405.4400000000023"/>
    <d v="2026-02-28T00:00:00"/>
    <n v="3"/>
    <s v="SLA Breached"/>
    <x v="2"/>
    <n v="0"/>
    <n v="0"/>
    <n v="1"/>
    <n v="0"/>
    <n v="1"/>
    <x v="1"/>
    <n v="23.3"/>
    <x v="73"/>
  </r>
  <r>
    <s v="TXN001342"/>
    <n v="22319.57"/>
    <n v="22319.57"/>
    <s v="SUCCESS"/>
    <s v="SUCCESS"/>
    <n v="1"/>
    <s v="found"/>
    <s v="Not Duplicate"/>
    <s v="match"/>
    <s v="match"/>
    <n v="0"/>
    <d v="2026-01-04T00:00:00"/>
    <n v="3"/>
    <s v="SLA Breached"/>
    <x v="0"/>
    <n v="0"/>
    <n v="0"/>
    <n v="0"/>
    <n v="0"/>
    <n v="1"/>
    <x v="2"/>
    <n v="15.3"/>
    <x v="88"/>
  </r>
  <r>
    <s v="TXN001343"/>
    <n v="15570.08"/>
    <n v="15570.08"/>
    <s v="SUCCESS"/>
    <s v="SUCCESS"/>
    <n v="1"/>
    <s v="found"/>
    <s v="Not Duplicate"/>
    <s v="match"/>
    <s v="match"/>
    <n v="0"/>
    <d v="2026-02-10T00:00:00"/>
    <n v="2"/>
    <s v="Within SLA"/>
    <x v="2"/>
    <n v="0"/>
    <n v="0"/>
    <n v="0"/>
    <n v="0"/>
    <n v="0"/>
    <x v="0"/>
    <n v="12"/>
    <x v="24"/>
  </r>
  <r>
    <s v="TXN001344"/>
    <n v="3397.5"/>
    <n v="3397.5"/>
    <s v="SUCCESS"/>
    <s v="SUCCESS"/>
    <n v="1"/>
    <s v="found"/>
    <s v="Not Duplicate"/>
    <s v="match"/>
    <s v="match"/>
    <n v="0"/>
    <d v="2026-02-15T00:00:00"/>
    <n v="2"/>
    <s v="Within SLA"/>
    <x v="3"/>
    <n v="0"/>
    <n v="0"/>
    <n v="0"/>
    <n v="0"/>
    <n v="0"/>
    <x v="2"/>
    <n v="59.8"/>
    <x v="38"/>
  </r>
  <r>
    <s v="TXN001345"/>
    <n v="2698.44"/>
    <n v="2698.44"/>
    <s v="SUCCESS"/>
    <s v="SUCCESS"/>
    <n v="1"/>
    <s v="found"/>
    <s v="Not Duplicate"/>
    <s v="match"/>
    <s v="match"/>
    <n v="0"/>
    <d v="2026-02-09T00:00:00"/>
    <n v="2"/>
    <s v="Within SLA"/>
    <x v="2"/>
    <n v="0"/>
    <n v="0"/>
    <n v="0"/>
    <n v="0"/>
    <n v="0"/>
    <x v="3"/>
    <n v="30.3"/>
    <x v="64"/>
  </r>
  <r>
    <s v="TXN001346"/>
    <n v="1254.51"/>
    <n v="1254.51"/>
    <s v="SUCCESS"/>
    <s v="SUCCESS"/>
    <n v="1"/>
    <s v="found"/>
    <s v="Not Duplicate"/>
    <s v="match"/>
    <s v="match"/>
    <n v="0"/>
    <d v="2026-01-06T00:00:00"/>
    <n v="2"/>
    <s v="Within SLA"/>
    <x v="2"/>
    <n v="0"/>
    <n v="0"/>
    <n v="0"/>
    <n v="0"/>
    <n v="0"/>
    <x v="2"/>
    <n v="31.4"/>
    <x v="19"/>
  </r>
  <r>
    <s v="TXN001347"/>
    <n v="274.24"/>
    <n v="274.24"/>
    <s v="SUCCESS"/>
    <s v="SUCCESS"/>
    <n v="1"/>
    <s v="found"/>
    <s v="Not Duplicate"/>
    <s v="match"/>
    <s v="match"/>
    <n v="0"/>
    <d v="2026-02-23T00:00:00"/>
    <n v="3"/>
    <s v="SLA Breached"/>
    <x v="0"/>
    <n v="0"/>
    <n v="0"/>
    <n v="0"/>
    <n v="0"/>
    <n v="1"/>
    <x v="2"/>
    <n v="41.8"/>
    <x v="79"/>
  </r>
  <r>
    <s v="TXN001348"/>
    <n v="10949.4"/>
    <n v="10949.4"/>
    <s v="SUCCESS"/>
    <s v="SUCCESS"/>
    <n v="1"/>
    <s v="found"/>
    <s v="Not Duplicate"/>
    <s v="match"/>
    <s v="match"/>
    <n v="0"/>
    <d v="2026-02-06T00:00:00"/>
    <n v="0"/>
    <s v="Within SLA"/>
    <x v="0"/>
    <n v="0"/>
    <n v="0"/>
    <n v="0"/>
    <n v="0"/>
    <n v="0"/>
    <x v="0"/>
    <n v="32.799999999999997"/>
    <x v="69"/>
  </r>
  <r>
    <s v="TXN001349"/>
    <n v="3211.52"/>
    <e v="#N/A"/>
    <s v="SUCCESS"/>
    <e v="#N/A"/>
    <n v="0"/>
    <s v="missing"/>
    <s v="Not Duplicate"/>
    <s v="not processed"/>
    <s v="not processed"/>
    <s v="missing"/>
    <s v="not processed"/>
    <s v="not processed"/>
    <s v="Not Processed"/>
    <x v="1"/>
    <n v="1"/>
    <n v="0"/>
    <n v="0"/>
    <n v="0"/>
    <n v="0"/>
    <x v="3"/>
    <s v=""/>
    <x v="60"/>
  </r>
  <r>
    <s v="TXN001350"/>
    <n v="7919.53"/>
    <n v="7919.53"/>
    <s v="SUCCESS"/>
    <s v="SUCCESS"/>
    <n v="1"/>
    <s v="found"/>
    <s v="Not Duplicate"/>
    <s v="match"/>
    <s v="match"/>
    <n v="0"/>
    <d v="2026-01-30T00:00:00"/>
    <n v="1"/>
    <s v="Within SLA"/>
    <x v="1"/>
    <n v="0"/>
    <n v="0"/>
    <n v="0"/>
    <n v="0"/>
    <n v="0"/>
    <x v="0"/>
    <n v="60.9"/>
    <x v="5"/>
  </r>
  <r>
    <s v="TXN001351"/>
    <n v="1347.47"/>
    <n v="1347.47"/>
    <s v="SUCCESS"/>
    <s v="SUCCESS"/>
    <n v="1"/>
    <s v="found"/>
    <s v="Not Duplicate"/>
    <s v="match"/>
    <s v="match"/>
    <n v="0"/>
    <d v="2026-03-05T00:00:00"/>
    <n v="2"/>
    <s v="Within SLA"/>
    <x v="4"/>
    <n v="0"/>
    <n v="0"/>
    <n v="0"/>
    <n v="0"/>
    <n v="0"/>
    <x v="3"/>
    <n v="32.4"/>
    <x v="56"/>
  </r>
  <r>
    <s v="TXN001352"/>
    <n v="7952.19"/>
    <n v="7952.19"/>
    <s v="SUCCESS"/>
    <s v="SUCCESS"/>
    <n v="1"/>
    <s v="found"/>
    <s v="Not Duplicate"/>
    <s v="match"/>
    <s v="match"/>
    <n v="0"/>
    <d v="2026-01-04T00:00:00"/>
    <n v="2"/>
    <s v="Within SLA"/>
    <x v="2"/>
    <n v="0"/>
    <n v="0"/>
    <n v="0"/>
    <n v="0"/>
    <n v="0"/>
    <x v="2"/>
    <n v="30.3"/>
    <x v="49"/>
  </r>
  <r>
    <s v="TXN001353"/>
    <n v="12260.32"/>
    <n v="12260.32"/>
    <s v="SUCCESS"/>
    <s v="SUCCESS"/>
    <n v="1"/>
    <s v="found"/>
    <s v="Not Duplicate"/>
    <s v="match"/>
    <s v="match"/>
    <n v="0"/>
    <d v="2026-02-27T00:00:00"/>
    <n v="1"/>
    <s v="Within SLA"/>
    <x v="1"/>
    <n v="0"/>
    <n v="0"/>
    <n v="0"/>
    <n v="0"/>
    <n v="0"/>
    <x v="2"/>
    <n v="139.4"/>
    <x v="4"/>
  </r>
  <r>
    <s v="TXN001354"/>
    <n v="5756.25"/>
    <n v="5756.25"/>
    <s v="SUCCESS"/>
    <s v="SUCCESS"/>
    <n v="1"/>
    <s v="found"/>
    <s v="Not Duplicate"/>
    <s v="match"/>
    <s v="match"/>
    <n v="0"/>
    <d v="2026-02-23T00:00:00"/>
    <n v="2"/>
    <s v="Within SLA"/>
    <x v="3"/>
    <n v="0"/>
    <n v="0"/>
    <n v="0"/>
    <n v="0"/>
    <n v="0"/>
    <x v="3"/>
    <n v="11.5"/>
    <x v="26"/>
  </r>
  <r>
    <s v="TXN001355"/>
    <n v="47629.02"/>
    <e v="#N/A"/>
    <s v="FAILED"/>
    <e v="#N/A"/>
    <n v="0"/>
    <s v="missing"/>
    <s v="Not Duplicate"/>
    <s v="not processed"/>
    <s v="not processed"/>
    <s v="missing"/>
    <s v="not processed"/>
    <s v="not processed"/>
    <s v="Not Processed"/>
    <x v="1"/>
    <n v="1"/>
    <n v="0"/>
    <n v="0"/>
    <n v="0"/>
    <n v="0"/>
    <x v="0"/>
    <s v=""/>
    <x v="10"/>
  </r>
  <r>
    <s v="TXN001356"/>
    <n v="976.39"/>
    <n v="976.39"/>
    <s v="SUCCESS"/>
    <s v="SUCCESS"/>
    <n v="1"/>
    <s v="found"/>
    <s v="Not Duplicate"/>
    <s v="match"/>
    <s v="match"/>
    <n v="0"/>
    <d v="2026-02-22T00:00:00"/>
    <n v="3"/>
    <s v="SLA Breached"/>
    <x v="1"/>
    <n v="0"/>
    <n v="0"/>
    <n v="0"/>
    <n v="0"/>
    <n v="1"/>
    <x v="0"/>
    <n v="15"/>
    <x v="10"/>
  </r>
  <r>
    <s v="TXN001357"/>
    <n v="5879.3"/>
    <n v="5879.3"/>
    <s v="SUCCESS"/>
    <s v="SUCCESS"/>
    <n v="1"/>
    <s v="found"/>
    <s v="Not Duplicate"/>
    <s v="match"/>
    <s v="match"/>
    <n v="0"/>
    <d v="2026-02-06T00:00:00"/>
    <n v="5"/>
    <s v="SLA Breached"/>
    <x v="2"/>
    <n v="0"/>
    <n v="0"/>
    <n v="0"/>
    <n v="0"/>
    <n v="1"/>
    <x v="1"/>
    <n v="3.3"/>
    <x v="35"/>
  </r>
  <r>
    <s v="TXN001358"/>
    <n v="5288.15"/>
    <n v="5288.15"/>
    <s v="SUCCESS"/>
    <s v="SUCCESS"/>
    <n v="1"/>
    <s v="found"/>
    <s v="Not Duplicate"/>
    <s v="match"/>
    <s v="match"/>
    <n v="0"/>
    <d v="2026-03-16T00:00:00"/>
    <n v="1"/>
    <s v="Within SLA"/>
    <x v="2"/>
    <n v="0"/>
    <n v="0"/>
    <n v="0"/>
    <n v="0"/>
    <n v="0"/>
    <x v="3"/>
    <n v="28.2"/>
    <x v="54"/>
  </r>
  <r>
    <s v="TXN001359"/>
    <n v="9612.11"/>
    <n v="9612.11"/>
    <s v="SUCCESS"/>
    <s v="SUCCESS"/>
    <n v="1"/>
    <s v="found"/>
    <s v="Not Duplicate"/>
    <s v="match"/>
    <s v="match"/>
    <n v="0"/>
    <d v="2026-02-10T00:00:00"/>
    <n v="3"/>
    <s v="SLA Breached"/>
    <x v="2"/>
    <n v="0"/>
    <n v="0"/>
    <n v="0"/>
    <n v="0"/>
    <n v="1"/>
    <x v="0"/>
    <n v="10.199999999999999"/>
    <x v="64"/>
  </r>
  <r>
    <s v="TXN001360"/>
    <n v="6940.61"/>
    <n v="6940.61"/>
    <s v="SUCCESS"/>
    <s v="SUCCESS"/>
    <n v="1"/>
    <s v="found"/>
    <s v="Not Duplicate"/>
    <s v="match"/>
    <s v="match"/>
    <n v="0"/>
    <d v="2026-02-02T00:00:00"/>
    <n v="3"/>
    <s v="SLA Breached"/>
    <x v="0"/>
    <n v="0"/>
    <n v="0"/>
    <n v="0"/>
    <n v="0"/>
    <n v="1"/>
    <x v="3"/>
    <n v="34.299999999999997"/>
    <x v="27"/>
  </r>
  <r>
    <s v="TXN001361"/>
    <n v="2536"/>
    <n v="2536"/>
    <s v="SUCCESS"/>
    <s v="SUCCESS"/>
    <n v="1"/>
    <s v="found"/>
    <s v="Not Duplicate"/>
    <s v="match"/>
    <s v="match"/>
    <n v="0"/>
    <d v="2026-01-08T00:00:00"/>
    <n v="0"/>
    <s v="Within SLA"/>
    <x v="1"/>
    <n v="0"/>
    <n v="0"/>
    <n v="0"/>
    <n v="0"/>
    <n v="0"/>
    <x v="3"/>
    <n v="49.1"/>
    <x v="8"/>
  </r>
  <r>
    <s v="TXN001362"/>
    <n v="16316.41"/>
    <n v="16316.41"/>
    <s v="SUCCESS"/>
    <s v="SUCCESS"/>
    <n v="1"/>
    <s v="found"/>
    <s v="Not Duplicate"/>
    <s v="match"/>
    <s v="match"/>
    <n v="0"/>
    <d v="2026-02-16T00:00:00"/>
    <n v="0"/>
    <s v="Within SLA"/>
    <x v="2"/>
    <n v="0"/>
    <n v="0"/>
    <n v="0"/>
    <n v="0"/>
    <n v="0"/>
    <x v="2"/>
    <n v="26.7"/>
    <x v="68"/>
  </r>
  <r>
    <s v="TXN001363"/>
    <n v="11006.52"/>
    <n v="11006.52"/>
    <s v="FAILED"/>
    <s v="FAILED"/>
    <n v="1"/>
    <s v="found"/>
    <s v="Not Duplicate"/>
    <s v="match"/>
    <s v="match"/>
    <n v="0"/>
    <d v="2026-01-13T00:00:00"/>
    <n v="1"/>
    <s v="Within SLA"/>
    <x v="3"/>
    <n v="0"/>
    <n v="0"/>
    <n v="0"/>
    <n v="0"/>
    <n v="0"/>
    <x v="2"/>
    <n v="32.6"/>
    <x v="77"/>
  </r>
  <r>
    <s v="TXN001364"/>
    <n v="2038.65"/>
    <n v="2038.65"/>
    <s v="SUCCESS"/>
    <s v="SUCCESS"/>
    <n v="1"/>
    <s v="found"/>
    <s v="Not Duplicate"/>
    <s v="match"/>
    <s v="match"/>
    <n v="0"/>
    <d v="2026-01-06T00:00:00"/>
    <n v="0"/>
    <s v="Within SLA"/>
    <x v="4"/>
    <n v="0"/>
    <n v="0"/>
    <n v="0"/>
    <n v="0"/>
    <n v="0"/>
    <x v="1"/>
    <n v="35.700000000000003"/>
    <x v="18"/>
  </r>
  <r>
    <s v="TXN001365"/>
    <n v="10561.14"/>
    <n v="10561.14"/>
    <s v="SUCCESS"/>
    <s v="SUCCESS"/>
    <n v="1"/>
    <s v="found"/>
    <s v="Not Duplicate"/>
    <s v="match"/>
    <s v="match"/>
    <n v="0"/>
    <d v="2026-01-07T00:00:00"/>
    <n v="1"/>
    <s v="Within SLA"/>
    <x v="3"/>
    <n v="0"/>
    <n v="0"/>
    <n v="0"/>
    <n v="0"/>
    <n v="0"/>
    <x v="0"/>
    <n v="53.4"/>
    <x v="18"/>
  </r>
  <r>
    <s v="TXN001366"/>
    <n v="7479.92"/>
    <n v="7479.92"/>
    <s v="SUCCESS"/>
    <s v="SUCCESS"/>
    <n v="1"/>
    <s v="found"/>
    <s v="Not Duplicate"/>
    <s v="match"/>
    <s v="match"/>
    <n v="0"/>
    <d v="2026-02-24T00:00:00"/>
    <n v="1"/>
    <s v="Within SLA"/>
    <x v="0"/>
    <n v="0"/>
    <n v="0"/>
    <n v="0"/>
    <n v="0"/>
    <n v="0"/>
    <x v="0"/>
    <n v="17.100000000000001"/>
    <x v="39"/>
  </r>
  <r>
    <s v="TXN001367"/>
    <n v="6430.42"/>
    <n v="6430.42"/>
    <s v="SUCCESS"/>
    <s v="SUCCESS"/>
    <n v="1"/>
    <s v="found"/>
    <s v="Not Duplicate"/>
    <s v="match"/>
    <s v="match"/>
    <n v="0"/>
    <d v="2026-03-06T00:00:00"/>
    <n v="3"/>
    <s v="SLA Breached"/>
    <x v="4"/>
    <n v="0"/>
    <n v="0"/>
    <n v="0"/>
    <n v="0"/>
    <n v="1"/>
    <x v="0"/>
    <n v="87.7"/>
    <x v="56"/>
  </r>
  <r>
    <s v="TXN001368"/>
    <n v="3716.79"/>
    <n v="3716.79"/>
    <s v="SUCCESS"/>
    <s v="SUCCESS"/>
    <n v="1"/>
    <s v="found"/>
    <s v="Not Duplicate"/>
    <s v="match"/>
    <s v="match"/>
    <n v="0"/>
    <d v="2026-02-16T00:00:00"/>
    <n v="0"/>
    <s v="Within SLA"/>
    <x v="0"/>
    <n v="0"/>
    <n v="0"/>
    <n v="0"/>
    <n v="0"/>
    <n v="0"/>
    <x v="1"/>
    <n v="57.6"/>
    <x v="68"/>
  </r>
  <r>
    <s v="TXN001369"/>
    <n v="4781.21"/>
    <n v="4781.21"/>
    <s v="SUCCESS"/>
    <s v="SUCCESS"/>
    <n v="1"/>
    <s v="found"/>
    <s v="Not Duplicate"/>
    <s v="match"/>
    <s v="match"/>
    <n v="0"/>
    <d v="2026-03-06T00:00:00"/>
    <n v="3"/>
    <s v="SLA Breached"/>
    <x v="2"/>
    <n v="0"/>
    <n v="0"/>
    <n v="0"/>
    <n v="0"/>
    <n v="1"/>
    <x v="1"/>
    <n v="13.7"/>
    <x v="56"/>
  </r>
  <r>
    <s v="TXN001370"/>
    <n v="8897.81"/>
    <n v="8897.81"/>
    <s v="SUCCESS"/>
    <s v="SUCCESS"/>
    <n v="1"/>
    <s v="found"/>
    <s v="Not Duplicate"/>
    <s v="match"/>
    <s v="match"/>
    <n v="0"/>
    <d v="2026-02-06T00:00:00"/>
    <n v="2"/>
    <s v="Within SLA"/>
    <x v="0"/>
    <n v="0"/>
    <n v="0"/>
    <n v="0"/>
    <n v="0"/>
    <n v="0"/>
    <x v="3"/>
    <n v="27.5"/>
    <x v="66"/>
  </r>
  <r>
    <s v="TXN001371"/>
    <n v="8410.94"/>
    <n v="8410.94"/>
    <s v="SUCCESS"/>
    <s v="SUCCESS"/>
    <n v="1"/>
    <s v="found"/>
    <s v="Not Duplicate"/>
    <s v="match"/>
    <s v="match"/>
    <n v="0"/>
    <d v="2026-01-03T00:00:00"/>
    <n v="2"/>
    <s v="Within SLA"/>
    <x v="0"/>
    <n v="0"/>
    <n v="0"/>
    <n v="0"/>
    <n v="0"/>
    <n v="0"/>
    <x v="0"/>
    <n v="25.1"/>
    <x v="88"/>
  </r>
  <r>
    <s v="TXN001372"/>
    <n v="4669.63"/>
    <n v="4669.63"/>
    <s v="SUCCESS"/>
    <s v="SUCCESS"/>
    <n v="1"/>
    <s v="found"/>
    <s v="Not Duplicate"/>
    <s v="match"/>
    <s v="match"/>
    <n v="0"/>
    <d v="2026-02-07T00:00:00"/>
    <n v="1"/>
    <s v="Within SLA"/>
    <x v="4"/>
    <n v="0"/>
    <n v="0"/>
    <n v="0"/>
    <n v="0"/>
    <n v="0"/>
    <x v="1"/>
    <n v="19.399999999999999"/>
    <x v="69"/>
  </r>
  <r>
    <s v="TXN001373"/>
    <n v="14985.53"/>
    <n v="14985.53"/>
    <s v="FAILED"/>
    <s v="FAILED"/>
    <n v="1"/>
    <s v="found"/>
    <s v="Not Duplicate"/>
    <s v="match"/>
    <s v="match"/>
    <n v="0"/>
    <d v="2026-01-28T00:00:00"/>
    <n v="1"/>
    <s v="Within SLA"/>
    <x v="0"/>
    <n v="0"/>
    <n v="0"/>
    <n v="0"/>
    <n v="0"/>
    <n v="0"/>
    <x v="2"/>
    <n v="25"/>
    <x v="74"/>
  </r>
  <r>
    <s v="TXN001374"/>
    <n v="1821.2"/>
    <n v="1821.2"/>
    <s v="SUCCESS"/>
    <s v="SUCCESS"/>
    <n v="1"/>
    <s v="found"/>
    <s v="Not Duplicate"/>
    <s v="match"/>
    <s v="match"/>
    <n v="0"/>
    <d v="2026-02-06T00:00:00"/>
    <n v="3"/>
    <s v="SLA Breached"/>
    <x v="0"/>
    <n v="0"/>
    <n v="0"/>
    <n v="0"/>
    <n v="0"/>
    <n v="1"/>
    <x v="2"/>
    <n v="34.5"/>
    <x v="83"/>
  </r>
  <r>
    <s v="TXN001375"/>
    <n v="16590.07"/>
    <n v="16590.07"/>
    <s v="SUCCESS"/>
    <s v="SUCCESS"/>
    <n v="1"/>
    <s v="found"/>
    <s v="Not Duplicate"/>
    <s v="match"/>
    <s v="match"/>
    <n v="0"/>
    <d v="2026-01-23T00:00:00"/>
    <n v="3"/>
    <s v="SLA Breached"/>
    <x v="2"/>
    <n v="0"/>
    <n v="0"/>
    <n v="0"/>
    <n v="0"/>
    <n v="1"/>
    <x v="1"/>
    <n v="13.1"/>
    <x v="75"/>
  </r>
  <r>
    <s v="TXN001376"/>
    <n v="2949.17"/>
    <n v="2949.17"/>
    <s v="SUCCESS"/>
    <s v="SUCCESS"/>
    <n v="1"/>
    <s v="found"/>
    <s v="Not Duplicate"/>
    <s v="match"/>
    <s v="match"/>
    <n v="0"/>
    <d v="2026-03-30T00:00:00"/>
    <n v="3"/>
    <s v="SLA Breached"/>
    <x v="1"/>
    <n v="0"/>
    <n v="0"/>
    <n v="0"/>
    <n v="0"/>
    <n v="1"/>
    <x v="1"/>
    <n v="13.3"/>
    <x v="60"/>
  </r>
  <r>
    <s v="TXN001377"/>
    <n v="8850.4"/>
    <n v="8850.4"/>
    <s v="SUCCESS"/>
    <s v="SUCCESS"/>
    <n v="1"/>
    <s v="found"/>
    <s v="Not Duplicate"/>
    <s v="match"/>
    <s v="match"/>
    <n v="0"/>
    <d v="2026-03-02T00:00:00"/>
    <n v="3"/>
    <s v="SLA Breached"/>
    <x v="2"/>
    <n v="0"/>
    <n v="0"/>
    <n v="0"/>
    <n v="0"/>
    <n v="1"/>
    <x v="0"/>
    <n v="4.2"/>
    <x v="2"/>
  </r>
  <r>
    <s v="TXN001378"/>
    <n v="1400.98"/>
    <n v="1400.98"/>
    <s v="SUCCESS"/>
    <s v="SUCCESS"/>
    <n v="1"/>
    <s v="found"/>
    <s v="Not Duplicate"/>
    <s v="match"/>
    <s v="match"/>
    <n v="0"/>
    <d v="2026-03-31T00:00:00"/>
    <n v="1"/>
    <s v="Within SLA"/>
    <x v="0"/>
    <n v="0"/>
    <n v="0"/>
    <n v="0"/>
    <n v="0"/>
    <n v="0"/>
    <x v="3"/>
    <n v="42.2"/>
    <x v="15"/>
  </r>
  <r>
    <s v="TXN001379"/>
    <n v="1221.71"/>
    <n v="1221.71"/>
    <s v="SUCCESS"/>
    <s v="SUCCESS"/>
    <n v="1"/>
    <s v="found"/>
    <s v="Not Duplicate"/>
    <s v="match"/>
    <s v="match"/>
    <n v="0"/>
    <d v="2026-02-20T00:00:00"/>
    <n v="2"/>
    <s v="Within SLA"/>
    <x v="3"/>
    <n v="0"/>
    <n v="0"/>
    <n v="0"/>
    <n v="0"/>
    <n v="0"/>
    <x v="0"/>
    <n v="26.2"/>
    <x v="82"/>
  </r>
  <r>
    <s v="TXN001380"/>
    <n v="2101.4299999999998"/>
    <n v="2101.4299999999998"/>
    <s v="SUCCESS"/>
    <s v="SUCCESS"/>
    <n v="1"/>
    <s v="found"/>
    <s v="Not Duplicate"/>
    <s v="match"/>
    <s v="match"/>
    <n v="0"/>
    <d v="2026-03-02T00:00:00"/>
    <n v="2"/>
    <s v="Within SLA"/>
    <x v="2"/>
    <n v="0"/>
    <n v="0"/>
    <n v="0"/>
    <n v="0"/>
    <n v="0"/>
    <x v="0"/>
    <n v="25.3"/>
    <x v="72"/>
  </r>
  <r>
    <s v="TXN001381"/>
    <n v="1174.26"/>
    <n v="1174.26"/>
    <s v="SUCCESS"/>
    <s v="SUCCESS"/>
    <n v="1"/>
    <s v="found"/>
    <s v="Not Duplicate"/>
    <s v="match"/>
    <s v="match"/>
    <n v="0"/>
    <d v="2026-02-13T00:00:00"/>
    <n v="1"/>
    <s v="Within SLA"/>
    <x v="0"/>
    <n v="0"/>
    <n v="0"/>
    <n v="0"/>
    <n v="0"/>
    <n v="0"/>
    <x v="3"/>
    <n v="36.6"/>
    <x v="89"/>
  </r>
  <r>
    <s v="TXN001382"/>
    <n v="4843.8"/>
    <n v="4843.8"/>
    <s v="SUCCESS"/>
    <s v="SUCCESS"/>
    <n v="1"/>
    <s v="found"/>
    <s v="Not Duplicate"/>
    <s v="match"/>
    <s v="match"/>
    <n v="0"/>
    <d v="2026-02-23T00:00:00"/>
    <n v="0"/>
    <s v="Within SLA"/>
    <x v="0"/>
    <n v="0"/>
    <n v="0"/>
    <n v="0"/>
    <n v="0"/>
    <n v="0"/>
    <x v="3"/>
    <n v="12"/>
    <x v="39"/>
  </r>
  <r>
    <s v="TXN001383"/>
    <n v="702.31"/>
    <n v="702.31"/>
    <s v="SUCCESS"/>
    <s v="SUCCESS"/>
    <n v="1"/>
    <s v="found"/>
    <s v="Not Duplicate"/>
    <s v="match"/>
    <s v="match"/>
    <n v="0"/>
    <d v="2026-01-30T00:00:00"/>
    <n v="2"/>
    <s v="Within SLA"/>
    <x v="0"/>
    <n v="0"/>
    <n v="0"/>
    <n v="0"/>
    <n v="0"/>
    <n v="0"/>
    <x v="1"/>
    <n v="13.5"/>
    <x v="7"/>
  </r>
  <r>
    <s v="TXN001384"/>
    <n v="6434.17"/>
    <n v="6434.17"/>
    <s v="SUCCESS"/>
    <s v="SUCCESS"/>
    <n v="1"/>
    <s v="found"/>
    <s v="Not Duplicate"/>
    <s v="match"/>
    <s v="match"/>
    <n v="0"/>
    <d v="2026-03-10T00:00:00"/>
    <n v="0"/>
    <s v="Within SLA"/>
    <x v="0"/>
    <n v="0"/>
    <n v="0"/>
    <n v="0"/>
    <n v="0"/>
    <n v="0"/>
    <x v="0"/>
    <n v="27"/>
    <x v="67"/>
  </r>
  <r>
    <s v="TXN001385"/>
    <n v="13739.44"/>
    <n v="13739.44"/>
    <s v="SUCCESS"/>
    <s v="SUCCESS"/>
    <n v="1"/>
    <s v="found"/>
    <s v="Not Duplicate"/>
    <s v="match"/>
    <s v="match"/>
    <n v="0"/>
    <d v="2026-01-24T00:00:00"/>
    <n v="1"/>
    <s v="Within SLA"/>
    <x v="1"/>
    <n v="0"/>
    <n v="0"/>
    <n v="0"/>
    <n v="0"/>
    <n v="0"/>
    <x v="0"/>
    <n v="20.5"/>
    <x v="42"/>
  </r>
  <r>
    <s v="TXN001386"/>
    <n v="10499.1"/>
    <n v="10499.1"/>
    <s v="SUCCESS"/>
    <s v="SUCCESS"/>
    <n v="1"/>
    <s v="found"/>
    <s v="Not Duplicate"/>
    <s v="match"/>
    <s v="match"/>
    <n v="0"/>
    <d v="2026-03-05T00:00:00"/>
    <n v="0"/>
    <s v="Within SLA"/>
    <x v="1"/>
    <n v="0"/>
    <n v="0"/>
    <n v="0"/>
    <n v="0"/>
    <n v="0"/>
    <x v="3"/>
    <n v="64.7"/>
    <x v="28"/>
  </r>
  <r>
    <s v="TXN001387"/>
    <n v="4203.3999999999996"/>
    <n v="4203.3999999999996"/>
    <s v="SUCCESS"/>
    <s v="SUCCESS"/>
    <n v="1"/>
    <s v="found"/>
    <s v="Not Duplicate"/>
    <s v="match"/>
    <s v="match"/>
    <n v="0"/>
    <d v="2026-01-09T00:00:00"/>
    <n v="3"/>
    <s v="SLA Breached"/>
    <x v="0"/>
    <n v="0"/>
    <n v="0"/>
    <n v="0"/>
    <n v="0"/>
    <n v="1"/>
    <x v="0"/>
    <n v="28.5"/>
    <x v="18"/>
  </r>
  <r>
    <s v="TXN001388"/>
    <n v="948.18"/>
    <n v="948.18"/>
    <s v="SUCCESS"/>
    <s v="SUCCESS"/>
    <n v="1"/>
    <s v="found"/>
    <s v="Not Duplicate"/>
    <s v="match"/>
    <s v="match"/>
    <n v="0"/>
    <d v="2026-02-12T00:00:00"/>
    <n v="1"/>
    <s v="Within SLA"/>
    <x v="0"/>
    <n v="0"/>
    <n v="0"/>
    <n v="0"/>
    <n v="0"/>
    <n v="0"/>
    <x v="0"/>
    <n v="8.4"/>
    <x v="41"/>
  </r>
  <r>
    <s v="TXN001389"/>
    <n v="5818.13"/>
    <n v="5818.13"/>
    <s v="SUCCESS"/>
    <s v="SUCCESS"/>
    <n v="1"/>
    <s v="found"/>
    <s v="Not Duplicate"/>
    <s v="match"/>
    <s v="match"/>
    <n v="0"/>
    <d v="2026-02-12T00:00:00"/>
    <n v="1"/>
    <s v="Within SLA"/>
    <x v="0"/>
    <n v="0"/>
    <n v="0"/>
    <n v="0"/>
    <n v="0"/>
    <n v="0"/>
    <x v="0"/>
    <n v="18.2"/>
    <x v="41"/>
  </r>
  <r>
    <s v="TXN001390"/>
    <n v="14614.79"/>
    <n v="14614.79"/>
    <s v="SUCCESS"/>
    <s v="SUCCESS"/>
    <n v="1"/>
    <s v="found"/>
    <s v="Not Duplicate"/>
    <s v="match"/>
    <s v="match"/>
    <n v="0"/>
    <d v="2026-03-26T00:00:00"/>
    <n v="1"/>
    <s v="Within SLA"/>
    <x v="2"/>
    <n v="0"/>
    <n v="0"/>
    <n v="0"/>
    <n v="0"/>
    <n v="0"/>
    <x v="3"/>
    <n v="9.5"/>
    <x v="21"/>
  </r>
  <r>
    <s v="TXN001391"/>
    <n v="2873.44"/>
    <n v="2873.44"/>
    <s v="REVERSED"/>
    <s v="REVERSED"/>
    <n v="1"/>
    <s v="found"/>
    <s v="Not Duplicate"/>
    <s v="match"/>
    <s v="match"/>
    <n v="0"/>
    <d v="2026-03-31T00:00:00"/>
    <n v="0"/>
    <s v="Within SLA"/>
    <x v="2"/>
    <n v="0"/>
    <n v="0"/>
    <n v="0"/>
    <n v="0"/>
    <n v="0"/>
    <x v="3"/>
    <n v="23.1"/>
    <x v="80"/>
  </r>
  <r>
    <s v="TXN001392"/>
    <n v="3815.52"/>
    <n v="3815.52"/>
    <s v="REVERSED"/>
    <s v="REVERSED"/>
    <n v="1"/>
    <s v="found"/>
    <s v="Not Duplicate"/>
    <s v="match"/>
    <s v="match"/>
    <n v="0"/>
    <d v="2026-01-07T00:00:00"/>
    <n v="3"/>
    <s v="SLA Breached"/>
    <x v="1"/>
    <n v="0"/>
    <n v="0"/>
    <n v="0"/>
    <n v="0"/>
    <n v="1"/>
    <x v="0"/>
    <n v="53.4"/>
    <x v="19"/>
  </r>
  <r>
    <s v="TXN001393"/>
    <n v="7838.17"/>
    <n v="7838.17"/>
    <s v="SUCCESS"/>
    <s v="SUCCESS"/>
    <n v="1"/>
    <s v="found"/>
    <s v="Not Duplicate"/>
    <s v="match"/>
    <s v="match"/>
    <n v="0"/>
    <d v="2026-03-09T00:00:00"/>
    <n v="1"/>
    <s v="Within SLA"/>
    <x v="0"/>
    <n v="0"/>
    <n v="0"/>
    <n v="0"/>
    <n v="0"/>
    <n v="0"/>
    <x v="1"/>
    <n v="39.4"/>
    <x v="16"/>
  </r>
  <r>
    <s v="TXN001394"/>
    <n v="7559.5"/>
    <n v="7559.5"/>
    <s v="SUCCESS"/>
    <s v="SUCCESS"/>
    <n v="1"/>
    <s v="found"/>
    <s v="Not Duplicate"/>
    <s v="match"/>
    <s v="match"/>
    <n v="0"/>
    <d v="2026-01-17T00:00:00"/>
    <n v="0"/>
    <s v="Within SLA"/>
    <x v="3"/>
    <n v="0"/>
    <n v="0"/>
    <n v="0"/>
    <n v="0"/>
    <n v="0"/>
    <x v="0"/>
    <n v="47.8"/>
    <x v="0"/>
  </r>
  <r>
    <s v="TXN001395"/>
    <n v="4123.87"/>
    <n v="4123.87"/>
    <s v="SUCCESS"/>
    <s v="SUCCESS"/>
    <n v="1"/>
    <s v="found"/>
    <s v="Not Duplicate"/>
    <s v="match"/>
    <s v="match"/>
    <n v="0"/>
    <d v="2026-01-22T00:00:00"/>
    <n v="3"/>
    <s v="SLA Breached"/>
    <x v="0"/>
    <n v="0"/>
    <n v="0"/>
    <n v="0"/>
    <n v="0"/>
    <n v="1"/>
    <x v="1"/>
    <n v="28.1"/>
    <x v="34"/>
  </r>
  <r>
    <s v="TXN001396"/>
    <n v="1361.61"/>
    <n v="1361.61"/>
    <s v="SUCCESS"/>
    <s v="SUCCESS"/>
    <n v="1"/>
    <s v="found"/>
    <s v="Not Duplicate"/>
    <s v="match"/>
    <s v="match"/>
    <n v="0"/>
    <d v="2026-03-12T00:00:00"/>
    <n v="0"/>
    <s v="Within SLA"/>
    <x v="2"/>
    <n v="0"/>
    <n v="0"/>
    <n v="0"/>
    <n v="0"/>
    <n v="0"/>
    <x v="3"/>
    <n v="5.4"/>
    <x v="47"/>
  </r>
  <r>
    <s v="TXN001397"/>
    <n v="9056.09"/>
    <n v="9056.09"/>
    <s v="SUCCESS"/>
    <s v="SUCCESS"/>
    <n v="1"/>
    <s v="found"/>
    <s v="Not Duplicate"/>
    <s v="match"/>
    <s v="match"/>
    <n v="0"/>
    <d v="2026-01-04T00:00:00"/>
    <n v="0"/>
    <s v="Within SLA"/>
    <x v="0"/>
    <n v="0"/>
    <n v="0"/>
    <n v="0"/>
    <n v="0"/>
    <n v="0"/>
    <x v="0"/>
    <n v="29.4"/>
    <x v="19"/>
  </r>
  <r>
    <s v="TXN001398"/>
    <n v="2409.6"/>
    <n v="2409.6"/>
    <s v="SUCCESS"/>
    <s v="SUCCESS"/>
    <n v="1"/>
    <s v="found"/>
    <s v="Not Duplicate"/>
    <s v="match"/>
    <s v="match"/>
    <n v="0"/>
    <d v="2026-04-01T00:00:00"/>
    <n v="2"/>
    <s v="Within SLA"/>
    <x v="0"/>
    <n v="0"/>
    <n v="0"/>
    <n v="0"/>
    <n v="0"/>
    <n v="0"/>
    <x v="0"/>
    <n v="45.5"/>
    <x v="15"/>
  </r>
  <r>
    <s v="TXN001399"/>
    <n v="3715.31"/>
    <n v="3715.31"/>
    <s v="SUCCESS"/>
    <s v="SUCCESS"/>
    <n v="1"/>
    <s v="found"/>
    <s v="Not Duplicate"/>
    <s v="match"/>
    <s v="match"/>
    <n v="0"/>
    <d v="2026-03-05T00:00:00"/>
    <n v="0"/>
    <s v="Within SLA"/>
    <x v="2"/>
    <n v="0"/>
    <n v="0"/>
    <n v="0"/>
    <n v="0"/>
    <n v="0"/>
    <x v="1"/>
    <n v="6.1"/>
    <x v="28"/>
  </r>
  <r>
    <s v="TXN001400"/>
    <n v="73411.61"/>
    <n v="73411.61"/>
    <s v="SUCCESS"/>
    <s v="SUCCESS"/>
    <n v="1"/>
    <s v="found"/>
    <s v="Not Duplicate"/>
    <s v="match"/>
    <s v="match"/>
    <n v="0"/>
    <d v="2026-04-03T00:00:00"/>
    <n v="5"/>
    <s v="SLA Breached"/>
    <x v="3"/>
    <n v="0"/>
    <n v="0"/>
    <n v="0"/>
    <n v="0"/>
    <n v="1"/>
    <x v="2"/>
    <n v="3.6"/>
    <x v="36"/>
  </r>
  <r>
    <s v="TXN001401"/>
    <n v="3653.76"/>
    <n v="3653.76"/>
    <s v="SUCCESS"/>
    <s v="SUCCESS"/>
    <n v="1"/>
    <s v="found"/>
    <s v="Not Duplicate"/>
    <s v="match"/>
    <s v="match"/>
    <n v="0"/>
    <d v="2026-02-11T00:00:00"/>
    <n v="3"/>
    <s v="SLA Breached"/>
    <x v="0"/>
    <n v="0"/>
    <n v="0"/>
    <n v="0"/>
    <n v="0"/>
    <n v="1"/>
    <x v="0"/>
    <n v="45.3"/>
    <x v="24"/>
  </r>
  <r>
    <s v="TXN001402"/>
    <n v="1861.12"/>
    <n v="1861.12"/>
    <s v="SUCCESS"/>
    <s v="SUCCESS"/>
    <n v="1"/>
    <s v="found"/>
    <s v="Not Duplicate"/>
    <s v="match"/>
    <s v="match"/>
    <n v="0"/>
    <d v="2026-03-29T00:00:00"/>
    <n v="5"/>
    <s v="SLA Breached"/>
    <x v="0"/>
    <n v="0"/>
    <n v="0"/>
    <n v="0"/>
    <n v="0"/>
    <n v="1"/>
    <x v="2"/>
    <n v="27.6"/>
    <x v="20"/>
  </r>
  <r>
    <s v="TXN001403"/>
    <n v="8865.06"/>
    <n v="8865.06"/>
    <s v="FAILED"/>
    <s v="FAILED"/>
    <n v="1"/>
    <s v="found"/>
    <s v="Not Duplicate"/>
    <s v="match"/>
    <s v="match"/>
    <n v="0"/>
    <d v="2026-02-16T00:00:00"/>
    <n v="2"/>
    <s v="Within SLA"/>
    <x v="2"/>
    <n v="0"/>
    <n v="0"/>
    <n v="0"/>
    <n v="0"/>
    <n v="0"/>
    <x v="2"/>
    <n v="26.8"/>
    <x v="48"/>
  </r>
  <r>
    <s v="TXN001404"/>
    <n v="2247.67"/>
    <n v="2247.67"/>
    <s v="SUCCESS"/>
    <s v="SUCCESS"/>
    <n v="1"/>
    <s v="found"/>
    <s v="Not Duplicate"/>
    <s v="match"/>
    <s v="match"/>
    <n v="0"/>
    <d v="2026-02-14T00:00:00"/>
    <n v="1"/>
    <s v="Within SLA"/>
    <x v="1"/>
    <n v="0"/>
    <n v="0"/>
    <n v="0"/>
    <n v="0"/>
    <n v="0"/>
    <x v="3"/>
    <n v="38.4"/>
    <x v="38"/>
  </r>
  <r>
    <s v="TXN001405"/>
    <n v="15676.86"/>
    <n v="15676.86"/>
    <s v="FAILED"/>
    <s v="FAILED"/>
    <n v="1"/>
    <s v="found"/>
    <s v="Not Duplicate"/>
    <s v="match"/>
    <s v="match"/>
    <n v="0"/>
    <d v="2026-03-20T00:00:00"/>
    <n v="3"/>
    <s v="SLA Breached"/>
    <x v="4"/>
    <n v="0"/>
    <n v="0"/>
    <n v="0"/>
    <n v="0"/>
    <n v="1"/>
    <x v="3"/>
    <n v="13"/>
    <x v="84"/>
  </r>
  <r>
    <s v="TXN001406"/>
    <n v="227.27"/>
    <n v="227.27"/>
    <s v="SUCCESS"/>
    <s v="SUCCESS"/>
    <n v="2"/>
    <s v="found"/>
    <s v="Duplicate"/>
    <s v="match"/>
    <s v="match"/>
    <n v="0"/>
    <d v="2026-02-07T00:00:00"/>
    <n v="0"/>
    <s v="Within SLA"/>
    <x v="0"/>
    <n v="0"/>
    <n v="1"/>
    <n v="0"/>
    <n v="0"/>
    <n v="0"/>
    <x v="3"/>
    <n v="29.4"/>
    <x v="64"/>
  </r>
  <r>
    <s v="TXN001407"/>
    <n v="1623.52"/>
    <n v="1623.52"/>
    <s v="SUCCESS"/>
    <s v="SUCCESS"/>
    <n v="1"/>
    <s v="found"/>
    <s v="Not Duplicate"/>
    <s v="match"/>
    <s v="match"/>
    <n v="0"/>
    <d v="2026-03-24T00:00:00"/>
    <n v="3"/>
    <s v="SLA Breached"/>
    <x v="3"/>
    <n v="0"/>
    <n v="0"/>
    <n v="0"/>
    <n v="0"/>
    <n v="1"/>
    <x v="3"/>
    <n v="51.9"/>
    <x v="63"/>
  </r>
  <r>
    <s v="TXN001408"/>
    <n v="10094.11"/>
    <n v="10094.11"/>
    <s v="REVERSED"/>
    <s v="REVERSED"/>
    <n v="1"/>
    <s v="found"/>
    <s v="Not Duplicate"/>
    <s v="match"/>
    <s v="match"/>
    <n v="0"/>
    <d v="2026-02-10T00:00:00"/>
    <n v="0"/>
    <s v="Within SLA"/>
    <x v="0"/>
    <n v="0"/>
    <n v="0"/>
    <n v="0"/>
    <n v="0"/>
    <n v="0"/>
    <x v="3"/>
    <n v="56.5"/>
    <x v="55"/>
  </r>
  <r>
    <s v="TXN001409"/>
    <n v="4237.18"/>
    <n v="4237.18"/>
    <s v="SUCCESS"/>
    <s v="SUCCESS"/>
    <n v="1"/>
    <s v="found"/>
    <s v="Not Duplicate"/>
    <s v="match"/>
    <s v="match"/>
    <n v="0"/>
    <d v="2026-01-03T00:00:00"/>
    <n v="1"/>
    <s v="Within SLA"/>
    <x v="3"/>
    <n v="0"/>
    <n v="0"/>
    <n v="0"/>
    <n v="0"/>
    <n v="0"/>
    <x v="3"/>
    <n v="25.4"/>
    <x v="49"/>
  </r>
  <r>
    <s v="TXN001410"/>
    <n v="6312.36"/>
    <n v="6312.36"/>
    <s v="SUCCESS"/>
    <s v="SUCCESS"/>
    <n v="1"/>
    <s v="found"/>
    <s v="Not Duplicate"/>
    <s v="match"/>
    <s v="match"/>
    <n v="0"/>
    <d v="2026-01-24T00:00:00"/>
    <n v="1"/>
    <s v="Within SLA"/>
    <x v="0"/>
    <n v="0"/>
    <n v="0"/>
    <n v="0"/>
    <n v="0"/>
    <n v="0"/>
    <x v="1"/>
    <n v="19.399999999999999"/>
    <x v="42"/>
  </r>
  <r>
    <s v="TXN001411"/>
    <n v="2005.81"/>
    <n v="2005.81"/>
    <s v="SUCCESS"/>
    <s v="SUCCESS"/>
    <n v="2"/>
    <s v="found"/>
    <s v="Duplicate"/>
    <s v="match"/>
    <s v="match"/>
    <n v="0"/>
    <d v="2026-03-21T00:00:00"/>
    <n v="0"/>
    <s v="Within SLA"/>
    <x v="3"/>
    <n v="0"/>
    <n v="1"/>
    <n v="0"/>
    <n v="0"/>
    <n v="0"/>
    <x v="0"/>
    <n v="22.4"/>
    <x v="63"/>
  </r>
  <r>
    <s v="TXN001412"/>
    <n v="4984.18"/>
    <n v="5482.6"/>
    <s v="FAILED"/>
    <s v="FAILED"/>
    <n v="1"/>
    <s v="found"/>
    <s v="Not Duplicate"/>
    <s v="mismatch"/>
    <s v="match"/>
    <n v="498.42000000000007"/>
    <d v="2026-02-13T00:00:00"/>
    <n v="2"/>
    <s v="Within SLA"/>
    <x v="2"/>
    <n v="0"/>
    <n v="0"/>
    <n v="1"/>
    <n v="0"/>
    <n v="0"/>
    <x v="0"/>
    <n v="37.6"/>
    <x v="41"/>
  </r>
  <r>
    <s v="TXN001413"/>
    <n v="10585.72"/>
    <n v="10585.72"/>
    <s v="SUCCESS"/>
    <s v="SUCCESS"/>
    <n v="1"/>
    <s v="found"/>
    <s v="Not Duplicate"/>
    <s v="match"/>
    <s v="match"/>
    <n v="0"/>
    <d v="2026-02-01T00:00:00"/>
    <n v="1"/>
    <s v="Within SLA"/>
    <x v="0"/>
    <n v="0"/>
    <n v="0"/>
    <n v="0"/>
    <n v="0"/>
    <n v="0"/>
    <x v="1"/>
    <n v="91.2"/>
    <x v="46"/>
  </r>
  <r>
    <s v="TXN001414"/>
    <n v="2085.59"/>
    <n v="2085.59"/>
    <s v="SUCCESS"/>
    <s v="SUCCESS"/>
    <n v="1"/>
    <s v="found"/>
    <s v="Not Duplicate"/>
    <s v="match"/>
    <s v="match"/>
    <n v="0"/>
    <d v="2026-02-03T00:00:00"/>
    <n v="2"/>
    <s v="Within SLA"/>
    <x v="0"/>
    <n v="0"/>
    <n v="0"/>
    <n v="0"/>
    <n v="0"/>
    <n v="0"/>
    <x v="2"/>
    <n v="4.2"/>
    <x v="35"/>
  </r>
  <r>
    <s v="TXN001415"/>
    <n v="35820.75"/>
    <n v="35820.75"/>
    <s v="SUCCESS"/>
    <s v="SUCCESS"/>
    <n v="1"/>
    <s v="found"/>
    <s v="Not Duplicate"/>
    <s v="match"/>
    <s v="match"/>
    <n v="0"/>
    <d v="2026-03-02T00:00:00"/>
    <n v="3"/>
    <s v="SLA Breached"/>
    <x v="0"/>
    <n v="0"/>
    <n v="0"/>
    <n v="0"/>
    <n v="0"/>
    <n v="1"/>
    <x v="0"/>
    <n v="9.4"/>
    <x v="2"/>
  </r>
  <r>
    <s v="TXN001416"/>
    <n v="1198.49"/>
    <n v="1198.49"/>
    <s v="SUCCESS"/>
    <s v="SUCCESS"/>
    <n v="1"/>
    <s v="found"/>
    <s v="Not Duplicate"/>
    <s v="match"/>
    <s v="match"/>
    <n v="0"/>
    <d v="2026-01-01T00:00:00"/>
    <n v="0"/>
    <s v="Within SLA"/>
    <x v="0"/>
    <n v="0"/>
    <n v="0"/>
    <n v="0"/>
    <n v="0"/>
    <n v="0"/>
    <x v="1"/>
    <n v="29.1"/>
    <x v="88"/>
  </r>
  <r>
    <s v="TXN001417"/>
    <n v="832.06"/>
    <n v="832.06"/>
    <s v="SUCCESS"/>
    <s v="SUCCESS"/>
    <n v="1"/>
    <s v="found"/>
    <s v="Not Duplicate"/>
    <s v="match"/>
    <s v="match"/>
    <n v="0"/>
    <d v="2026-01-28T00:00:00"/>
    <n v="1"/>
    <s v="Within SLA"/>
    <x v="4"/>
    <n v="0"/>
    <n v="0"/>
    <n v="0"/>
    <n v="0"/>
    <n v="0"/>
    <x v="0"/>
    <n v="21.7"/>
    <x v="74"/>
  </r>
  <r>
    <s v="TXN001418"/>
    <n v="2423.1"/>
    <n v="2423.1"/>
    <s v="SUCCESS"/>
    <s v="SUCCESS"/>
    <n v="1"/>
    <s v="found"/>
    <s v="Not Duplicate"/>
    <s v="match"/>
    <s v="match"/>
    <n v="0"/>
    <d v="2026-01-07T00:00:00"/>
    <n v="0"/>
    <s v="Within SLA"/>
    <x v="0"/>
    <n v="0"/>
    <n v="0"/>
    <n v="0"/>
    <n v="0"/>
    <n v="0"/>
    <x v="1"/>
    <n v="29.4"/>
    <x v="78"/>
  </r>
  <r>
    <s v="TXN001419"/>
    <n v="2053.77"/>
    <n v="2053.77"/>
    <s v="SUCCESS"/>
    <s v="SUCCESS"/>
    <n v="1"/>
    <s v="found"/>
    <s v="Not Duplicate"/>
    <s v="match"/>
    <s v="match"/>
    <n v="0"/>
    <d v="2026-03-20T00:00:00"/>
    <n v="3"/>
    <s v="SLA Breached"/>
    <x v="2"/>
    <n v="0"/>
    <n v="0"/>
    <n v="0"/>
    <n v="0"/>
    <n v="1"/>
    <x v="1"/>
    <n v="3.1"/>
    <x v="84"/>
  </r>
  <r>
    <s v="TXN001420"/>
    <n v="5937.69"/>
    <n v="5937.69"/>
    <s v="SUCCESS"/>
    <s v="SUCCESS"/>
    <n v="1"/>
    <s v="found"/>
    <s v="Not Duplicate"/>
    <s v="match"/>
    <s v="match"/>
    <n v="0"/>
    <d v="2026-01-25T00:00:00"/>
    <n v="1"/>
    <s v="Within SLA"/>
    <x v="0"/>
    <n v="0"/>
    <n v="0"/>
    <n v="0"/>
    <n v="0"/>
    <n v="0"/>
    <x v="3"/>
    <n v="19.5"/>
    <x v="61"/>
  </r>
  <r>
    <s v="TXN001421"/>
    <n v="13651.61"/>
    <n v="13651.61"/>
    <s v="SUCCESS"/>
    <s v="SUCCESS"/>
    <n v="1"/>
    <s v="found"/>
    <s v="Not Duplicate"/>
    <s v="match"/>
    <s v="match"/>
    <n v="0"/>
    <d v="2026-01-05T00:00:00"/>
    <n v="1"/>
    <s v="Within SLA"/>
    <x v="2"/>
    <n v="0"/>
    <n v="0"/>
    <n v="0"/>
    <n v="0"/>
    <n v="0"/>
    <x v="2"/>
    <n v="16"/>
    <x v="19"/>
  </r>
  <r>
    <s v="TXN001422"/>
    <n v="2264.91"/>
    <n v="2264.91"/>
    <s v="SUCCESS"/>
    <s v="SUCCESS"/>
    <n v="1"/>
    <s v="found"/>
    <s v="Not Duplicate"/>
    <s v="match"/>
    <s v="match"/>
    <n v="0"/>
    <d v="2026-03-30T00:00:00"/>
    <n v="3"/>
    <s v="SLA Breached"/>
    <x v="1"/>
    <n v="0"/>
    <n v="0"/>
    <n v="0"/>
    <n v="0"/>
    <n v="1"/>
    <x v="0"/>
    <n v="12.6"/>
    <x v="60"/>
  </r>
  <r>
    <s v="TXN001423"/>
    <n v="745.66"/>
    <n v="745.66"/>
    <s v="SUCCESS"/>
    <s v="SUCCESS"/>
    <n v="1"/>
    <s v="found"/>
    <s v="Not Duplicate"/>
    <s v="match"/>
    <s v="match"/>
    <n v="0"/>
    <d v="2026-03-16T00:00:00"/>
    <n v="3"/>
    <s v="SLA Breached"/>
    <x v="0"/>
    <n v="0"/>
    <n v="0"/>
    <n v="0"/>
    <n v="0"/>
    <n v="1"/>
    <x v="3"/>
    <n v="10.6"/>
    <x v="14"/>
  </r>
  <r>
    <s v="TXN001424"/>
    <n v="10090.120000000001"/>
    <n v="10090.120000000001"/>
    <s v="SUCCESS"/>
    <s v="SUCCESS"/>
    <n v="1"/>
    <s v="found"/>
    <s v="Not Duplicate"/>
    <s v="match"/>
    <s v="match"/>
    <n v="0"/>
    <d v="2026-03-05T00:00:00"/>
    <n v="3"/>
    <s v="SLA Breached"/>
    <x v="0"/>
    <n v="0"/>
    <n v="0"/>
    <n v="0"/>
    <n v="0"/>
    <n v="1"/>
    <x v="3"/>
    <n v="64.099999999999994"/>
    <x v="6"/>
  </r>
  <r>
    <s v="TXN001425"/>
    <n v="2757.47"/>
    <n v="2757.47"/>
    <s v="SUCCESS"/>
    <s v="SUCCESS"/>
    <n v="2"/>
    <s v="found"/>
    <s v="Duplicate"/>
    <s v="match"/>
    <s v="match"/>
    <n v="0"/>
    <d v="2026-01-14T00:00:00"/>
    <n v="1"/>
    <s v="Within SLA"/>
    <x v="0"/>
    <n v="0"/>
    <n v="1"/>
    <n v="0"/>
    <n v="0"/>
    <n v="0"/>
    <x v="1"/>
    <n v="32.5"/>
    <x v="3"/>
  </r>
  <r>
    <s v="TXN001426"/>
    <n v="6280.63"/>
    <n v="6280.63"/>
    <s v="SUCCESS"/>
    <s v="SUCCESS"/>
    <n v="1"/>
    <s v="found"/>
    <s v="Not Duplicate"/>
    <s v="match"/>
    <s v="match"/>
    <n v="0"/>
    <d v="2026-01-04T00:00:00"/>
    <n v="2"/>
    <s v="Within SLA"/>
    <x v="0"/>
    <n v="0"/>
    <n v="0"/>
    <n v="0"/>
    <n v="0"/>
    <n v="0"/>
    <x v="1"/>
    <n v="102.6"/>
    <x v="49"/>
  </r>
  <r>
    <s v="TXN001427"/>
    <n v="33280.400000000001"/>
    <n v="33280.400000000001"/>
    <s v="SUCCESS"/>
    <s v="SUCCESS"/>
    <n v="1"/>
    <s v="found"/>
    <s v="Not Duplicate"/>
    <s v="match"/>
    <s v="match"/>
    <n v="0"/>
    <d v="2026-02-20T00:00:00"/>
    <n v="3"/>
    <s v="SLA Breached"/>
    <x v="0"/>
    <n v="0"/>
    <n v="0"/>
    <n v="0"/>
    <n v="0"/>
    <n v="1"/>
    <x v="2"/>
    <n v="34.6"/>
    <x v="58"/>
  </r>
  <r>
    <s v="TXN001428"/>
    <n v="413.12"/>
    <n v="413.12"/>
    <s v="FAILED"/>
    <s v="FAILED"/>
    <n v="1"/>
    <s v="found"/>
    <s v="Not Duplicate"/>
    <s v="match"/>
    <s v="match"/>
    <n v="0"/>
    <d v="2026-01-18T00:00:00"/>
    <n v="3"/>
    <s v="SLA Breached"/>
    <x v="2"/>
    <n v="0"/>
    <n v="0"/>
    <n v="0"/>
    <n v="0"/>
    <n v="1"/>
    <x v="3"/>
    <n v="51.4"/>
    <x v="1"/>
  </r>
  <r>
    <s v="TXN001429"/>
    <n v="10946.82"/>
    <n v="10946.82"/>
    <s v="SUCCESS"/>
    <s v="SUCCESS"/>
    <n v="1"/>
    <s v="found"/>
    <s v="Not Duplicate"/>
    <s v="match"/>
    <s v="match"/>
    <n v="0"/>
    <d v="2026-01-26T00:00:00"/>
    <n v="0"/>
    <s v="Within SLA"/>
    <x v="3"/>
    <n v="0"/>
    <n v="0"/>
    <n v="0"/>
    <n v="0"/>
    <n v="0"/>
    <x v="0"/>
    <n v="5"/>
    <x v="71"/>
  </r>
  <r>
    <s v="TXN001430"/>
    <n v="3740.85"/>
    <n v="3740.85"/>
    <s v="SUCCESS"/>
    <s v="SUCCESS"/>
    <n v="1"/>
    <s v="found"/>
    <s v="Not Duplicate"/>
    <s v="match"/>
    <s v="match"/>
    <n v="0"/>
    <d v="2026-03-14T00:00:00"/>
    <n v="3"/>
    <s v="SLA Breached"/>
    <x v="1"/>
    <n v="0"/>
    <n v="0"/>
    <n v="0"/>
    <n v="0"/>
    <n v="1"/>
    <x v="1"/>
    <n v="22.3"/>
    <x v="70"/>
  </r>
  <r>
    <s v="TXN001431"/>
    <n v="14020.23"/>
    <n v="14020.23"/>
    <s v="SUCCESS"/>
    <s v="SUCCESS"/>
    <n v="1"/>
    <s v="found"/>
    <s v="Not Duplicate"/>
    <s v="match"/>
    <s v="match"/>
    <n v="0"/>
    <d v="2026-03-29T00:00:00"/>
    <n v="2"/>
    <s v="Within SLA"/>
    <x v="1"/>
    <n v="0"/>
    <n v="0"/>
    <n v="0"/>
    <n v="0"/>
    <n v="0"/>
    <x v="0"/>
    <n v="2.9"/>
    <x v="60"/>
  </r>
  <r>
    <s v="TXN001432"/>
    <n v="1867.23"/>
    <n v="1867.23"/>
    <s v="SUCCESS"/>
    <s v="SUCCESS"/>
    <n v="1"/>
    <s v="found"/>
    <s v="Not Duplicate"/>
    <s v="match"/>
    <s v="match"/>
    <n v="0"/>
    <d v="2026-01-13T00:00:00"/>
    <n v="2"/>
    <s v="Within SLA"/>
    <x v="3"/>
    <n v="0"/>
    <n v="0"/>
    <n v="0"/>
    <n v="0"/>
    <n v="0"/>
    <x v="2"/>
    <n v="30.9"/>
    <x v="22"/>
  </r>
  <r>
    <s v="TXN001433"/>
    <n v="4028.29"/>
    <n v="4431.12"/>
    <s v="SUCCESS"/>
    <s v="SUCCESS"/>
    <n v="1"/>
    <s v="found"/>
    <s v="Not Duplicate"/>
    <s v="mismatch"/>
    <s v="match"/>
    <n v="402.82999999999993"/>
    <d v="2026-01-30T00:00:00"/>
    <n v="2"/>
    <s v="Within SLA"/>
    <x v="3"/>
    <n v="0"/>
    <n v="0"/>
    <n v="1"/>
    <n v="0"/>
    <n v="0"/>
    <x v="0"/>
    <n v="13.1"/>
    <x v="7"/>
  </r>
  <r>
    <s v="TXN001434"/>
    <n v="2556.64"/>
    <n v="2556.64"/>
    <s v="SUCCESS"/>
    <s v="SUCCESS"/>
    <n v="1"/>
    <s v="found"/>
    <s v="Not Duplicate"/>
    <s v="match"/>
    <s v="match"/>
    <n v="0"/>
    <d v="2026-02-09T00:00:00"/>
    <n v="2"/>
    <s v="Within SLA"/>
    <x v="3"/>
    <n v="0"/>
    <n v="0"/>
    <n v="0"/>
    <n v="0"/>
    <n v="0"/>
    <x v="3"/>
    <n v="48.2"/>
    <x v="64"/>
  </r>
  <r>
    <s v="TXN001435"/>
    <n v="5832.34"/>
    <n v="5832.34"/>
    <s v="SUCCESS"/>
    <s v="SUCCESS"/>
    <n v="1"/>
    <s v="found"/>
    <s v="Not Duplicate"/>
    <s v="match"/>
    <s v="match"/>
    <n v="0"/>
    <d v="2026-02-17T00:00:00"/>
    <n v="2"/>
    <s v="Within SLA"/>
    <x v="1"/>
    <n v="0"/>
    <n v="0"/>
    <n v="0"/>
    <n v="0"/>
    <n v="0"/>
    <x v="2"/>
    <n v="29.8"/>
    <x v="37"/>
  </r>
  <r>
    <s v="TXN001436"/>
    <n v="13402.33"/>
    <n v="13402.33"/>
    <s v="SUCCESS"/>
    <s v="SUCCESS"/>
    <n v="1"/>
    <s v="found"/>
    <s v="Not Duplicate"/>
    <s v="match"/>
    <s v="match"/>
    <n v="0"/>
    <d v="2026-02-06T00:00:00"/>
    <n v="3"/>
    <s v="SLA Breached"/>
    <x v="0"/>
    <n v="0"/>
    <n v="0"/>
    <n v="0"/>
    <n v="0"/>
    <n v="1"/>
    <x v="3"/>
    <n v="23.5"/>
    <x v="83"/>
  </r>
  <r>
    <s v="TXN001437"/>
    <n v="15171.4"/>
    <n v="15171.4"/>
    <s v="SUCCESS"/>
    <s v="SUCCESS"/>
    <n v="1"/>
    <s v="found"/>
    <s v="Not Duplicate"/>
    <s v="match"/>
    <s v="match"/>
    <n v="0"/>
    <d v="2026-02-28T00:00:00"/>
    <n v="0"/>
    <s v="Within SLA"/>
    <x v="4"/>
    <n v="0"/>
    <n v="0"/>
    <n v="0"/>
    <n v="0"/>
    <n v="0"/>
    <x v="0"/>
    <n v="37.700000000000003"/>
    <x v="72"/>
  </r>
  <r>
    <s v="TXN001438"/>
    <n v="3047.12"/>
    <n v="3047.12"/>
    <s v="SUCCESS"/>
    <s v="SUCCESS"/>
    <n v="1"/>
    <s v="found"/>
    <s v="Not Duplicate"/>
    <s v="match"/>
    <s v="match"/>
    <n v="0"/>
    <d v="2026-01-21T00:00:00"/>
    <n v="3"/>
    <s v="SLA Breached"/>
    <x v="2"/>
    <n v="0"/>
    <n v="0"/>
    <n v="0"/>
    <n v="0"/>
    <n v="1"/>
    <x v="3"/>
    <n v="13.6"/>
    <x v="45"/>
  </r>
  <r>
    <s v="TXN001439"/>
    <n v="37289.18"/>
    <n v="37289.18"/>
    <s v="SUCCESS"/>
    <s v="SUCCESS"/>
    <n v="1"/>
    <s v="found"/>
    <s v="Not Duplicate"/>
    <s v="match"/>
    <s v="match"/>
    <n v="0"/>
    <d v="2026-03-28T00:00:00"/>
    <n v="1"/>
    <s v="Within SLA"/>
    <x v="2"/>
    <n v="0"/>
    <n v="0"/>
    <n v="0"/>
    <n v="0"/>
    <n v="0"/>
    <x v="3"/>
    <n v="20.3"/>
    <x v="60"/>
  </r>
  <r>
    <s v="TXN001440"/>
    <n v="1341.35"/>
    <n v="1341.35"/>
    <s v="FAILED"/>
    <s v="FAILED"/>
    <n v="1"/>
    <s v="found"/>
    <s v="Not Duplicate"/>
    <s v="match"/>
    <s v="match"/>
    <n v="0"/>
    <d v="2026-03-25T00:00:00"/>
    <n v="1"/>
    <s v="Within SLA"/>
    <x v="3"/>
    <n v="0"/>
    <n v="0"/>
    <n v="0"/>
    <n v="0"/>
    <n v="0"/>
    <x v="3"/>
    <n v="59.2"/>
    <x v="20"/>
  </r>
  <r>
    <s v="TXN001441"/>
    <n v="9432.15"/>
    <n v="9432.15"/>
    <s v="SUCCESS"/>
    <s v="SUCCESS"/>
    <n v="1"/>
    <s v="found"/>
    <s v="Not Duplicate"/>
    <s v="match"/>
    <s v="match"/>
    <n v="0"/>
    <d v="2026-02-18T00:00:00"/>
    <n v="2"/>
    <s v="Within SLA"/>
    <x v="2"/>
    <n v="0"/>
    <n v="0"/>
    <n v="0"/>
    <n v="0"/>
    <n v="0"/>
    <x v="0"/>
    <n v="38.799999999999997"/>
    <x v="68"/>
  </r>
  <r>
    <s v="TXN001442"/>
    <n v="100935.65"/>
    <n v="100935.65"/>
    <s v="SUCCESS"/>
    <s v="SUCCESS"/>
    <n v="1"/>
    <s v="found"/>
    <s v="Not Duplicate"/>
    <s v="match"/>
    <s v="match"/>
    <n v="0"/>
    <d v="2026-01-19T00:00:00"/>
    <n v="3"/>
    <s v="SLA Breached"/>
    <x v="2"/>
    <n v="0"/>
    <n v="0"/>
    <n v="0"/>
    <n v="0"/>
    <n v="1"/>
    <x v="3"/>
    <n v="29.4"/>
    <x v="23"/>
  </r>
  <r>
    <s v="TXN001443"/>
    <n v="25926.95"/>
    <n v="25926.95"/>
    <s v="SUCCESS"/>
    <s v="SUCCESS"/>
    <n v="1"/>
    <s v="found"/>
    <s v="Not Duplicate"/>
    <s v="match"/>
    <s v="match"/>
    <n v="0"/>
    <d v="2026-02-16T00:00:00"/>
    <n v="0"/>
    <s v="Within SLA"/>
    <x v="0"/>
    <n v="0"/>
    <n v="0"/>
    <n v="0"/>
    <n v="0"/>
    <n v="0"/>
    <x v="1"/>
    <n v="43.4"/>
    <x v="68"/>
  </r>
  <r>
    <s v="TXN001444"/>
    <n v="9424.92"/>
    <n v="9424.92"/>
    <s v="SUCCESS"/>
    <s v="SUCCESS"/>
    <n v="1"/>
    <s v="found"/>
    <s v="Not Duplicate"/>
    <s v="match"/>
    <s v="match"/>
    <n v="0"/>
    <d v="2026-02-05T00:00:00"/>
    <n v="2"/>
    <s v="Within SLA"/>
    <x v="2"/>
    <n v="0"/>
    <n v="0"/>
    <n v="0"/>
    <n v="0"/>
    <n v="0"/>
    <x v="2"/>
    <n v="24.9"/>
    <x v="83"/>
  </r>
  <r>
    <s v="TXN001445"/>
    <n v="1362.24"/>
    <n v="1362.24"/>
    <s v="SUCCESS"/>
    <s v="SUCCESS"/>
    <n v="1"/>
    <s v="found"/>
    <s v="Not Duplicate"/>
    <s v="match"/>
    <s v="match"/>
    <n v="0"/>
    <d v="2026-01-12T00:00:00"/>
    <n v="2"/>
    <s v="Within SLA"/>
    <x v="0"/>
    <n v="0"/>
    <n v="0"/>
    <n v="0"/>
    <n v="0"/>
    <n v="0"/>
    <x v="3"/>
    <n v="32.200000000000003"/>
    <x v="76"/>
  </r>
  <r>
    <s v="TXN001446"/>
    <n v="6142.26"/>
    <n v="6142.26"/>
    <s v="SUCCESS"/>
    <s v="SUCCESS"/>
    <n v="1"/>
    <s v="found"/>
    <s v="Not Duplicate"/>
    <s v="match"/>
    <s v="match"/>
    <n v="0"/>
    <d v="2026-02-24T00:00:00"/>
    <n v="3"/>
    <s v="SLA Breached"/>
    <x v="0"/>
    <n v="0"/>
    <n v="0"/>
    <n v="0"/>
    <n v="0"/>
    <n v="1"/>
    <x v="2"/>
    <n v="41.3"/>
    <x v="26"/>
  </r>
  <r>
    <s v="TXN001447"/>
    <n v="1521.03"/>
    <n v="1521.03"/>
    <s v="SUCCESS"/>
    <s v="SUCCESS"/>
    <n v="1"/>
    <s v="found"/>
    <s v="Not Duplicate"/>
    <s v="match"/>
    <s v="match"/>
    <n v="0"/>
    <d v="2026-02-16T00:00:00"/>
    <n v="0"/>
    <s v="Within SLA"/>
    <x v="0"/>
    <n v="0"/>
    <n v="0"/>
    <n v="0"/>
    <n v="0"/>
    <n v="0"/>
    <x v="1"/>
    <n v="66.400000000000006"/>
    <x v="68"/>
  </r>
  <r>
    <s v="TXN001448"/>
    <n v="1251.19"/>
    <n v="1251.19"/>
    <s v="SUCCESS"/>
    <s v="SUCCESS"/>
    <n v="2"/>
    <s v="found"/>
    <s v="Duplicate"/>
    <s v="match"/>
    <s v="match"/>
    <n v="0"/>
    <d v="2026-02-08T00:00:00"/>
    <n v="0"/>
    <s v="Within SLA"/>
    <x v="1"/>
    <n v="0"/>
    <n v="1"/>
    <n v="0"/>
    <n v="0"/>
    <n v="0"/>
    <x v="1"/>
    <n v="21"/>
    <x v="24"/>
  </r>
  <r>
    <s v="TXN001449"/>
    <n v="5636.63"/>
    <n v="5636.63"/>
    <s v="FAILED"/>
    <s v="FAILED"/>
    <n v="1"/>
    <s v="found"/>
    <s v="Not Duplicate"/>
    <s v="match"/>
    <s v="match"/>
    <n v="0"/>
    <d v="2026-02-06T00:00:00"/>
    <n v="1"/>
    <s v="Within SLA"/>
    <x v="2"/>
    <n v="0"/>
    <n v="0"/>
    <n v="0"/>
    <n v="0"/>
    <n v="0"/>
    <x v="3"/>
    <n v="28.9"/>
    <x v="65"/>
  </r>
  <r>
    <s v="TXN001450"/>
    <n v="2590.4"/>
    <n v="2590.4"/>
    <s v="SUCCESS"/>
    <s v="SUCCESS"/>
    <n v="1"/>
    <s v="found"/>
    <s v="Not Duplicate"/>
    <s v="match"/>
    <s v="match"/>
    <n v="0"/>
    <d v="2026-03-04T00:00:00"/>
    <n v="0"/>
    <s v="Within SLA"/>
    <x v="4"/>
    <n v="0"/>
    <n v="0"/>
    <n v="0"/>
    <n v="0"/>
    <n v="0"/>
    <x v="0"/>
    <n v="39.799999999999997"/>
    <x v="85"/>
  </r>
  <r>
    <s v="TXN001451"/>
    <n v="8272.33"/>
    <n v="8272.33"/>
    <s v="SUCCESS"/>
    <s v="SUCCESS"/>
    <n v="1"/>
    <s v="found"/>
    <s v="Not Duplicate"/>
    <s v="match"/>
    <s v="match"/>
    <n v="0"/>
    <d v="2026-01-13T00:00:00"/>
    <n v="1"/>
    <s v="Within SLA"/>
    <x v="4"/>
    <n v="0"/>
    <n v="0"/>
    <n v="0"/>
    <n v="0"/>
    <n v="0"/>
    <x v="0"/>
    <n v="37"/>
    <x v="77"/>
  </r>
  <r>
    <s v="TXN001452"/>
    <n v="825.97"/>
    <n v="825.97"/>
    <s v="SUCCESS"/>
    <s v="SUCCESS"/>
    <n v="1"/>
    <s v="found"/>
    <s v="Not Duplicate"/>
    <s v="match"/>
    <s v="match"/>
    <n v="0"/>
    <d v="2026-03-05T00:00:00"/>
    <n v="5"/>
    <s v="SLA Breached"/>
    <x v="4"/>
    <n v="0"/>
    <n v="0"/>
    <n v="0"/>
    <n v="0"/>
    <n v="1"/>
    <x v="1"/>
    <n v="21"/>
    <x v="72"/>
  </r>
  <r>
    <s v="TXN001453"/>
    <n v="43753.05"/>
    <n v="43753.05"/>
    <s v="SUCCESS"/>
    <s v="SUCCESS"/>
    <n v="1"/>
    <s v="found"/>
    <s v="Not Duplicate"/>
    <s v="match"/>
    <s v="match"/>
    <n v="0"/>
    <d v="2026-03-09T00:00:00"/>
    <n v="2"/>
    <s v="Within SLA"/>
    <x v="3"/>
    <n v="0"/>
    <n v="0"/>
    <n v="0"/>
    <n v="0"/>
    <n v="0"/>
    <x v="0"/>
    <n v="11.8"/>
    <x v="33"/>
  </r>
  <r>
    <s v="TXN001454"/>
    <n v="21858.38"/>
    <n v="21858.38"/>
    <s v="SUCCESS"/>
    <s v="SUCCESS"/>
    <n v="1"/>
    <s v="found"/>
    <s v="Not Duplicate"/>
    <s v="match"/>
    <s v="match"/>
    <n v="0"/>
    <d v="2026-03-24T00:00:00"/>
    <n v="1"/>
    <s v="Within SLA"/>
    <x v="0"/>
    <n v="0"/>
    <n v="0"/>
    <n v="0"/>
    <n v="0"/>
    <n v="0"/>
    <x v="1"/>
    <n v="55"/>
    <x v="50"/>
  </r>
  <r>
    <s v="TXN001455"/>
    <n v="5936.4"/>
    <n v="5936.4"/>
    <s v="SUCCESS"/>
    <s v="SUCCESS"/>
    <n v="1"/>
    <s v="found"/>
    <s v="Not Duplicate"/>
    <s v="match"/>
    <s v="match"/>
    <n v="0"/>
    <d v="2026-03-06T00:00:00"/>
    <n v="3"/>
    <s v="SLA Breached"/>
    <x v="1"/>
    <n v="0"/>
    <n v="0"/>
    <n v="0"/>
    <n v="0"/>
    <n v="1"/>
    <x v="1"/>
    <n v="15.8"/>
    <x v="56"/>
  </r>
  <r>
    <s v="TXN001456"/>
    <n v="2744.92"/>
    <n v="2744.92"/>
    <s v="SUCCESS"/>
    <s v="SUCCESS"/>
    <n v="1"/>
    <s v="found"/>
    <s v="Not Duplicate"/>
    <s v="match"/>
    <s v="match"/>
    <n v="0"/>
    <d v="2026-03-14T00:00:00"/>
    <n v="1"/>
    <s v="Within SLA"/>
    <x v="0"/>
    <n v="0"/>
    <n v="0"/>
    <n v="0"/>
    <n v="0"/>
    <n v="0"/>
    <x v="1"/>
    <n v="27.3"/>
    <x v="14"/>
  </r>
  <r>
    <s v="TXN001457"/>
    <n v="1419.82"/>
    <n v="1419.82"/>
    <s v="SUCCESS"/>
    <s v="SUCCESS"/>
    <n v="1"/>
    <s v="found"/>
    <s v="Not Duplicate"/>
    <s v="match"/>
    <s v="match"/>
    <n v="0"/>
    <d v="2026-01-08T00:00:00"/>
    <n v="0"/>
    <s v="Within SLA"/>
    <x v="3"/>
    <n v="0"/>
    <n v="0"/>
    <n v="0"/>
    <n v="0"/>
    <n v="0"/>
    <x v="1"/>
    <n v="4.0999999999999996"/>
    <x v="8"/>
  </r>
  <r>
    <s v="TXN001458"/>
    <n v="1542.66"/>
    <n v="1542.66"/>
    <s v="SUCCESS"/>
    <s v="SUCCESS"/>
    <n v="1"/>
    <s v="found"/>
    <s v="Not Duplicate"/>
    <s v="match"/>
    <s v="match"/>
    <n v="0"/>
    <d v="2026-04-02T00:00:00"/>
    <n v="3"/>
    <s v="SLA Breached"/>
    <x v="4"/>
    <n v="0"/>
    <n v="0"/>
    <n v="0"/>
    <n v="0"/>
    <n v="1"/>
    <x v="0"/>
    <n v="4.5"/>
    <x v="15"/>
  </r>
  <r>
    <s v="TXN001459"/>
    <n v="17690.990000000002"/>
    <n v="17690.990000000002"/>
    <s v="SUCCESS"/>
    <s v="SUCCESS"/>
    <n v="1"/>
    <s v="found"/>
    <s v="Not Duplicate"/>
    <s v="match"/>
    <s v="match"/>
    <n v="0"/>
    <d v="2026-01-01T00:00:00"/>
    <n v="0"/>
    <s v="Within SLA"/>
    <x v="0"/>
    <n v="0"/>
    <n v="0"/>
    <n v="0"/>
    <n v="0"/>
    <n v="0"/>
    <x v="0"/>
    <n v="39.1"/>
    <x v="88"/>
  </r>
  <r>
    <s v="TXN001460"/>
    <n v="6062.73"/>
    <n v="6062.73"/>
    <s v="SUCCESS"/>
    <s v="SUCCESS"/>
    <n v="1"/>
    <s v="found"/>
    <s v="Not Duplicate"/>
    <s v="match"/>
    <s v="match"/>
    <n v="0"/>
    <d v="2026-02-20T00:00:00"/>
    <n v="1"/>
    <s v="Within SLA"/>
    <x v="1"/>
    <n v="0"/>
    <n v="0"/>
    <n v="0"/>
    <n v="0"/>
    <n v="0"/>
    <x v="1"/>
    <n v="19.7"/>
    <x v="10"/>
  </r>
  <r>
    <s v="TXN001461"/>
    <n v="768.15"/>
    <n v="768.15"/>
    <s v="SUCCESS"/>
    <s v="SUCCESS"/>
    <n v="1"/>
    <s v="found"/>
    <s v="Not Duplicate"/>
    <s v="match"/>
    <s v="match"/>
    <n v="0"/>
    <d v="2026-01-14T00:00:00"/>
    <n v="2"/>
    <s v="Within SLA"/>
    <x v="0"/>
    <n v="0"/>
    <n v="0"/>
    <n v="0"/>
    <n v="0"/>
    <n v="0"/>
    <x v="3"/>
    <n v="10.5"/>
    <x v="77"/>
  </r>
  <r>
    <s v="TXN001462"/>
    <n v="1526.61"/>
    <n v="1526.61"/>
    <s v="SUCCESS"/>
    <s v="SUCCESS"/>
    <n v="1"/>
    <s v="found"/>
    <s v="Not Duplicate"/>
    <s v="match"/>
    <s v="match"/>
    <n v="0"/>
    <d v="2026-02-26T00:00:00"/>
    <n v="1"/>
    <s v="Within SLA"/>
    <x v="0"/>
    <n v="0"/>
    <n v="0"/>
    <n v="0"/>
    <n v="0"/>
    <n v="0"/>
    <x v="0"/>
    <n v="33.5"/>
    <x v="73"/>
  </r>
  <r>
    <s v="TXN001463"/>
    <n v="12612.23"/>
    <n v="12612.23"/>
    <s v="SUCCESS"/>
    <s v="SUCCESS"/>
    <n v="1"/>
    <s v="found"/>
    <s v="Not Duplicate"/>
    <s v="match"/>
    <s v="match"/>
    <n v="0"/>
    <d v="2026-01-18T00:00:00"/>
    <n v="2"/>
    <s v="Within SLA"/>
    <x v="0"/>
    <n v="0"/>
    <n v="0"/>
    <n v="0"/>
    <n v="0"/>
    <n v="0"/>
    <x v="0"/>
    <n v="24.4"/>
    <x v="23"/>
  </r>
  <r>
    <s v="TXN001464"/>
    <n v="6830.25"/>
    <n v="6830.25"/>
    <s v="SUCCESS"/>
    <s v="SUCCESS"/>
    <n v="1"/>
    <s v="found"/>
    <s v="Not Duplicate"/>
    <s v="match"/>
    <s v="match"/>
    <n v="0"/>
    <d v="2026-02-24T00:00:00"/>
    <n v="2"/>
    <s v="Within SLA"/>
    <x v="2"/>
    <n v="0"/>
    <n v="0"/>
    <n v="0"/>
    <n v="0"/>
    <n v="0"/>
    <x v="0"/>
    <n v="32.799999999999997"/>
    <x v="13"/>
  </r>
  <r>
    <s v="TXN001465"/>
    <n v="6472.44"/>
    <n v="6472.44"/>
    <s v="SUCCESS"/>
    <s v="SUCCESS"/>
    <n v="1"/>
    <s v="found"/>
    <s v="Not Duplicate"/>
    <s v="match"/>
    <s v="match"/>
    <n v="0"/>
    <d v="2026-01-16T00:00:00"/>
    <n v="1"/>
    <s v="Within SLA"/>
    <x v="4"/>
    <n v="0"/>
    <n v="0"/>
    <n v="0"/>
    <n v="0"/>
    <n v="0"/>
    <x v="2"/>
    <n v="51.1"/>
    <x v="1"/>
  </r>
  <r>
    <s v="TXN001466"/>
    <n v="8004.16"/>
    <n v="8004.16"/>
    <s v="SUCCESS"/>
    <s v="SUCCESS"/>
    <n v="1"/>
    <s v="found"/>
    <s v="Not Duplicate"/>
    <s v="match"/>
    <s v="match"/>
    <n v="0"/>
    <d v="2026-03-20T00:00:00"/>
    <n v="3"/>
    <s v="SLA Breached"/>
    <x v="3"/>
    <n v="0"/>
    <n v="0"/>
    <n v="0"/>
    <n v="0"/>
    <n v="1"/>
    <x v="1"/>
    <n v="30.5"/>
    <x v="84"/>
  </r>
  <r>
    <s v="TXN001467"/>
    <n v="4405.71"/>
    <n v="4405.71"/>
    <s v="FAILED"/>
    <s v="FAILED"/>
    <n v="1"/>
    <s v="found"/>
    <s v="Not Duplicate"/>
    <s v="match"/>
    <s v="match"/>
    <n v="0"/>
    <d v="2026-01-10T00:00:00"/>
    <n v="1"/>
    <s v="Within SLA"/>
    <x v="4"/>
    <n v="0"/>
    <n v="0"/>
    <n v="0"/>
    <n v="0"/>
    <n v="0"/>
    <x v="3"/>
    <n v="5.7"/>
    <x v="86"/>
  </r>
  <r>
    <s v="TXN001468"/>
    <n v="30621.59"/>
    <n v="30621.59"/>
    <s v="SUCCESS"/>
    <s v="SUCCESS"/>
    <n v="1"/>
    <s v="found"/>
    <s v="Not Duplicate"/>
    <s v="match"/>
    <s v="match"/>
    <n v="0"/>
    <d v="2026-01-07T00:00:00"/>
    <n v="1"/>
    <s v="Within SLA"/>
    <x v="1"/>
    <n v="0"/>
    <n v="0"/>
    <n v="0"/>
    <n v="0"/>
    <n v="0"/>
    <x v="3"/>
    <n v="20"/>
    <x v="18"/>
  </r>
  <r>
    <s v="TXN001469"/>
    <n v="2451.58"/>
    <n v="2941.9"/>
    <s v="SUCCESS"/>
    <s v="SUCCESS"/>
    <n v="1"/>
    <s v="found"/>
    <s v="Not Duplicate"/>
    <s v="mismatch"/>
    <s v="match"/>
    <n v="490.32000000000016"/>
    <d v="2026-02-16T00:00:00"/>
    <n v="2"/>
    <s v="Within SLA"/>
    <x v="0"/>
    <n v="0"/>
    <n v="0"/>
    <n v="1"/>
    <n v="0"/>
    <n v="0"/>
    <x v="3"/>
    <n v="25.9"/>
    <x v="48"/>
  </r>
  <r>
    <s v="TXN001470"/>
    <n v="2805.65"/>
    <n v="2805.65"/>
    <s v="SUCCESS"/>
    <s v="SUCCESS"/>
    <n v="1"/>
    <s v="found"/>
    <s v="Not Duplicate"/>
    <s v="match"/>
    <s v="match"/>
    <n v="0"/>
    <d v="2026-03-17T00:00:00"/>
    <n v="3"/>
    <s v="SLA Breached"/>
    <x v="2"/>
    <n v="0"/>
    <n v="0"/>
    <n v="0"/>
    <n v="0"/>
    <n v="1"/>
    <x v="0"/>
    <n v="35.799999999999997"/>
    <x v="53"/>
  </r>
  <r>
    <s v="TXN001471"/>
    <n v="8771.8700000000008"/>
    <n v="8771.8700000000008"/>
    <s v="SUCCESS"/>
    <s v="SUCCESS"/>
    <n v="1"/>
    <s v="found"/>
    <s v="Not Duplicate"/>
    <s v="match"/>
    <s v="match"/>
    <n v="0"/>
    <d v="2026-02-20T00:00:00"/>
    <n v="0"/>
    <s v="Within SLA"/>
    <x v="0"/>
    <n v="0"/>
    <n v="0"/>
    <n v="0"/>
    <n v="0"/>
    <n v="0"/>
    <x v="0"/>
    <n v="78"/>
    <x v="79"/>
  </r>
  <r>
    <s v="TXN001472"/>
    <n v="3096.3"/>
    <n v="3096.3"/>
    <s v="SUCCESS"/>
    <s v="SUCCESS"/>
    <n v="1"/>
    <s v="found"/>
    <s v="Not Duplicate"/>
    <s v="match"/>
    <s v="match"/>
    <n v="0"/>
    <d v="2026-01-10T00:00:00"/>
    <n v="2"/>
    <s v="Within SLA"/>
    <x v="3"/>
    <n v="0"/>
    <n v="0"/>
    <n v="0"/>
    <n v="0"/>
    <n v="0"/>
    <x v="2"/>
    <n v="47.4"/>
    <x v="8"/>
  </r>
  <r>
    <s v="TXN001473"/>
    <n v="1048.55"/>
    <n v="1048.55"/>
    <s v="SUCCESS"/>
    <s v="SUCCESS"/>
    <n v="1"/>
    <s v="found"/>
    <s v="Not Duplicate"/>
    <s v="match"/>
    <s v="match"/>
    <n v="0"/>
    <d v="2026-03-23T00:00:00"/>
    <n v="1"/>
    <s v="Within SLA"/>
    <x v="2"/>
    <n v="0"/>
    <n v="0"/>
    <n v="0"/>
    <n v="0"/>
    <n v="0"/>
    <x v="2"/>
    <n v="36.200000000000003"/>
    <x v="29"/>
  </r>
  <r>
    <s v="TXN001474"/>
    <n v="11515.56"/>
    <n v="11515.56"/>
    <s v="SUCCESS"/>
    <s v="SUCCESS"/>
    <n v="1"/>
    <s v="found"/>
    <s v="Not Duplicate"/>
    <s v="match"/>
    <s v="match"/>
    <n v="0"/>
    <d v="2026-02-08T00:00:00"/>
    <n v="0"/>
    <s v="Within SLA"/>
    <x v="0"/>
    <n v="0"/>
    <n v="0"/>
    <n v="0"/>
    <n v="0"/>
    <n v="0"/>
    <x v="0"/>
    <n v="10.4"/>
    <x v="24"/>
  </r>
  <r>
    <s v="TXN001475"/>
    <n v="6818.37"/>
    <n v="6818.37"/>
    <s v="SUCCESS"/>
    <s v="SUCCESS"/>
    <n v="1"/>
    <s v="found"/>
    <s v="Not Duplicate"/>
    <s v="match"/>
    <s v="match"/>
    <n v="0"/>
    <d v="2026-02-26T00:00:00"/>
    <n v="2"/>
    <s v="Within SLA"/>
    <x v="1"/>
    <n v="0"/>
    <n v="0"/>
    <n v="0"/>
    <n v="0"/>
    <n v="0"/>
    <x v="0"/>
    <n v="27.9"/>
    <x v="40"/>
  </r>
  <r>
    <s v="TXN001476"/>
    <n v="5919.69"/>
    <n v="5919.69"/>
    <s v="SUCCESS"/>
    <s v="SUCCESS"/>
    <n v="1"/>
    <s v="found"/>
    <s v="Not Duplicate"/>
    <s v="match"/>
    <s v="match"/>
    <n v="0"/>
    <d v="2026-03-01T00:00:00"/>
    <n v="3"/>
    <s v="SLA Breached"/>
    <x v="0"/>
    <n v="0"/>
    <n v="0"/>
    <n v="0"/>
    <n v="0"/>
    <n v="1"/>
    <x v="1"/>
    <n v="20.399999999999999"/>
    <x v="4"/>
  </r>
  <r>
    <s v="TXN001477"/>
    <n v="1968.44"/>
    <n v="1968.44"/>
    <s v="SUCCESS"/>
    <s v="SUCCESS"/>
    <n v="1"/>
    <s v="found"/>
    <s v="Not Duplicate"/>
    <s v="match"/>
    <s v="match"/>
    <n v="0"/>
    <d v="2026-01-19T00:00:00"/>
    <n v="2"/>
    <s v="Within SLA"/>
    <x v="2"/>
    <n v="0"/>
    <n v="0"/>
    <n v="0"/>
    <n v="0"/>
    <n v="0"/>
    <x v="0"/>
    <n v="14.4"/>
    <x v="0"/>
  </r>
  <r>
    <s v="TXN001478"/>
    <n v="8635.5400000000009"/>
    <n v="8635.5400000000009"/>
    <s v="REVERSED"/>
    <s v="REVERSED"/>
    <n v="1"/>
    <s v="found"/>
    <s v="Not Duplicate"/>
    <s v="match"/>
    <s v="match"/>
    <n v="0"/>
    <d v="2026-03-30T00:00:00"/>
    <n v="1"/>
    <s v="Within SLA"/>
    <x v="3"/>
    <n v="0"/>
    <n v="0"/>
    <n v="0"/>
    <n v="0"/>
    <n v="0"/>
    <x v="0"/>
    <n v="26.4"/>
    <x v="36"/>
  </r>
  <r>
    <s v="TXN001479"/>
    <n v="918.89"/>
    <n v="918.89"/>
    <s v="SUCCESS"/>
    <s v="SUCCESS"/>
    <n v="1"/>
    <s v="found"/>
    <s v="Not Duplicate"/>
    <s v="match"/>
    <s v="match"/>
    <n v="0"/>
    <d v="2026-01-30T00:00:00"/>
    <n v="2"/>
    <s v="Within SLA"/>
    <x v="0"/>
    <n v="0"/>
    <n v="0"/>
    <n v="0"/>
    <n v="0"/>
    <n v="0"/>
    <x v="0"/>
    <n v="11.7"/>
    <x v="7"/>
  </r>
  <r>
    <s v="TXN001480"/>
    <n v="4217.1499999999996"/>
    <n v="4217.1499999999996"/>
    <s v="SUCCESS"/>
    <s v="SUCCESS"/>
    <n v="1"/>
    <s v="found"/>
    <s v="Not Duplicate"/>
    <s v="match"/>
    <s v="match"/>
    <n v="0"/>
    <d v="2026-03-16T00:00:00"/>
    <n v="3"/>
    <s v="SLA Breached"/>
    <x v="0"/>
    <n v="0"/>
    <n v="0"/>
    <n v="0"/>
    <n v="0"/>
    <n v="1"/>
    <x v="2"/>
    <n v="50.4"/>
    <x v="14"/>
  </r>
  <r>
    <s v="TXN001481"/>
    <n v="4797.03"/>
    <e v="#N/A"/>
    <s v="SUCCESS"/>
    <e v="#N/A"/>
    <n v="0"/>
    <s v="missing"/>
    <s v="Not Duplicate"/>
    <s v="not processed"/>
    <s v="not processed"/>
    <s v="missing"/>
    <s v="not processed"/>
    <s v="not processed"/>
    <s v="Not Processed"/>
    <x v="0"/>
    <n v="1"/>
    <n v="0"/>
    <n v="0"/>
    <n v="0"/>
    <n v="0"/>
    <x v="0"/>
    <s v=""/>
    <x v="70"/>
  </r>
  <r>
    <s v="TXN001482"/>
    <n v="3144"/>
    <n v="3144"/>
    <s v="SUCCESS"/>
    <s v="SUCCESS"/>
    <n v="1"/>
    <s v="found"/>
    <s v="Not Duplicate"/>
    <s v="match"/>
    <s v="match"/>
    <n v="0"/>
    <d v="2026-03-31T00:00:00"/>
    <n v="2"/>
    <s v="Within SLA"/>
    <x v="0"/>
    <n v="0"/>
    <n v="0"/>
    <n v="0"/>
    <n v="0"/>
    <n v="0"/>
    <x v="3"/>
    <n v="0.5"/>
    <x v="36"/>
  </r>
  <r>
    <s v="TXN001483"/>
    <n v="10524.5"/>
    <n v="10524.5"/>
    <s v="SUCCESS"/>
    <s v="FAILED"/>
    <n v="1"/>
    <s v="found"/>
    <s v="Not Duplicate"/>
    <s v="match"/>
    <s v="mismatch"/>
    <n v="0"/>
    <d v="2026-03-28T00:00:00"/>
    <n v="1"/>
    <s v="Within SLA"/>
    <x v="3"/>
    <n v="0"/>
    <n v="0"/>
    <n v="0"/>
    <n v="1"/>
    <n v="0"/>
    <x v="1"/>
    <n v="7.5"/>
    <x v="60"/>
  </r>
  <r>
    <s v="TXN001484"/>
    <n v="1311.22"/>
    <n v="1311.22"/>
    <s v="SUCCESS"/>
    <s v="SUCCESS"/>
    <n v="1"/>
    <s v="found"/>
    <s v="Not Duplicate"/>
    <s v="match"/>
    <s v="match"/>
    <n v="0"/>
    <d v="2026-01-18T00:00:00"/>
    <n v="5"/>
    <s v="SLA Breached"/>
    <x v="3"/>
    <n v="0"/>
    <n v="0"/>
    <n v="0"/>
    <n v="0"/>
    <n v="1"/>
    <x v="0"/>
    <n v="22.6"/>
    <x v="3"/>
  </r>
  <r>
    <s v="TXN001485"/>
    <n v="2616.09"/>
    <n v="2616.09"/>
    <s v="SUCCESS"/>
    <s v="SUCCESS"/>
    <n v="1"/>
    <s v="found"/>
    <s v="Not Duplicate"/>
    <s v="match"/>
    <s v="match"/>
    <n v="0"/>
    <d v="2026-01-09T00:00:00"/>
    <n v="2"/>
    <s v="Within SLA"/>
    <x v="4"/>
    <n v="0"/>
    <n v="0"/>
    <n v="0"/>
    <n v="0"/>
    <n v="0"/>
    <x v="0"/>
    <n v="14.8"/>
    <x v="78"/>
  </r>
  <r>
    <s v="TXN001486"/>
    <n v="7078.85"/>
    <n v="7078.85"/>
    <s v="SUCCESS"/>
    <s v="SUCCESS"/>
    <n v="1"/>
    <s v="found"/>
    <s v="Not Duplicate"/>
    <s v="match"/>
    <s v="match"/>
    <n v="0"/>
    <d v="2026-02-18T00:00:00"/>
    <n v="3"/>
    <s v="SLA Breached"/>
    <x v="1"/>
    <n v="0"/>
    <n v="0"/>
    <n v="0"/>
    <n v="0"/>
    <n v="1"/>
    <x v="0"/>
    <n v="11.5"/>
    <x v="37"/>
  </r>
  <r>
    <s v="TXN001487"/>
    <n v="3353.7"/>
    <n v="3353.7"/>
    <s v="FAILED"/>
    <s v="FAILED"/>
    <n v="1"/>
    <s v="found"/>
    <s v="Not Duplicate"/>
    <s v="match"/>
    <s v="match"/>
    <n v="0"/>
    <d v="2026-03-02T00:00:00"/>
    <n v="1"/>
    <s v="Within SLA"/>
    <x v="3"/>
    <n v="0"/>
    <n v="0"/>
    <n v="0"/>
    <n v="0"/>
    <n v="0"/>
    <x v="2"/>
    <n v="16.3"/>
    <x v="32"/>
  </r>
  <r>
    <s v="TXN001488"/>
    <n v="399.6"/>
    <n v="399.6"/>
    <s v="SUCCESS"/>
    <s v="SUCCESS"/>
    <n v="1"/>
    <s v="found"/>
    <s v="Not Duplicate"/>
    <s v="match"/>
    <s v="match"/>
    <n v="0"/>
    <d v="2026-02-08T00:00:00"/>
    <n v="3"/>
    <s v="SLA Breached"/>
    <x v="1"/>
    <n v="0"/>
    <n v="0"/>
    <n v="0"/>
    <n v="0"/>
    <n v="1"/>
    <x v="0"/>
    <n v="43.3"/>
    <x v="65"/>
  </r>
  <r>
    <s v="TXN001489"/>
    <n v="6615.45"/>
    <n v="6615.45"/>
    <s v="SUCCESS"/>
    <s v="SUCCESS"/>
    <n v="1"/>
    <s v="found"/>
    <s v="Not Duplicate"/>
    <s v="match"/>
    <s v="match"/>
    <n v="0"/>
    <d v="2026-02-15T00:00:00"/>
    <n v="5"/>
    <s v="SLA Breached"/>
    <x v="0"/>
    <n v="0"/>
    <n v="0"/>
    <n v="0"/>
    <n v="0"/>
    <n v="1"/>
    <x v="3"/>
    <n v="14.2"/>
    <x v="55"/>
  </r>
  <r>
    <s v="TXN001490"/>
    <n v="7879.87"/>
    <n v="7879.87"/>
    <s v="SUCCESS"/>
    <s v="SUCCESS"/>
    <n v="1"/>
    <s v="found"/>
    <s v="Not Duplicate"/>
    <s v="match"/>
    <s v="match"/>
    <n v="0"/>
    <d v="2026-01-18T00:00:00"/>
    <n v="3"/>
    <s v="SLA Breached"/>
    <x v="0"/>
    <n v="0"/>
    <n v="0"/>
    <n v="0"/>
    <n v="0"/>
    <n v="1"/>
    <x v="2"/>
    <n v="60.3"/>
    <x v="1"/>
  </r>
  <r>
    <s v="TXN001491"/>
    <n v="4526"/>
    <n v="4526"/>
    <s v="SUCCESS"/>
    <s v="SUCCESS"/>
    <n v="1"/>
    <s v="found"/>
    <s v="Not Duplicate"/>
    <s v="match"/>
    <s v="match"/>
    <n v="0"/>
    <d v="2026-01-28T00:00:00"/>
    <n v="5"/>
    <s v="SLA Breached"/>
    <x v="4"/>
    <n v="0"/>
    <n v="0"/>
    <n v="0"/>
    <n v="0"/>
    <n v="1"/>
    <x v="1"/>
    <n v="61.8"/>
    <x v="42"/>
  </r>
  <r>
    <s v="TXN001492"/>
    <n v="821.2"/>
    <n v="821.2"/>
    <s v="SUCCESS"/>
    <s v="SUCCESS"/>
    <n v="1"/>
    <s v="found"/>
    <s v="Not Duplicate"/>
    <s v="match"/>
    <s v="match"/>
    <n v="0"/>
    <d v="2026-02-15T00:00:00"/>
    <n v="0"/>
    <s v="Within SLA"/>
    <x v="3"/>
    <n v="0"/>
    <n v="0"/>
    <n v="0"/>
    <n v="0"/>
    <n v="0"/>
    <x v="0"/>
    <n v="30"/>
    <x v="37"/>
  </r>
  <r>
    <s v="TXN001493"/>
    <n v="3223.24"/>
    <n v="3223.24"/>
    <s v="SUCCESS"/>
    <s v="SUCCESS"/>
    <n v="1"/>
    <s v="found"/>
    <s v="Not Duplicate"/>
    <s v="match"/>
    <s v="match"/>
    <n v="0"/>
    <d v="2026-03-22T00:00:00"/>
    <n v="0"/>
    <s v="Within SLA"/>
    <x v="0"/>
    <n v="0"/>
    <n v="0"/>
    <n v="0"/>
    <n v="0"/>
    <n v="0"/>
    <x v="3"/>
    <n v="60.2"/>
    <x v="29"/>
  </r>
  <r>
    <s v="TXN001494"/>
    <n v="356.61"/>
    <n v="356.61"/>
    <s v="SUCCESS"/>
    <s v="SUCCESS"/>
    <n v="1"/>
    <s v="found"/>
    <s v="Not Duplicate"/>
    <s v="match"/>
    <s v="match"/>
    <n v="0"/>
    <d v="2026-03-10T00:00:00"/>
    <n v="3"/>
    <s v="SLA Breached"/>
    <x v="0"/>
    <n v="0"/>
    <n v="0"/>
    <n v="0"/>
    <n v="0"/>
    <n v="1"/>
    <x v="2"/>
    <n v="13.7"/>
    <x v="33"/>
  </r>
  <r>
    <s v="TXN001495"/>
    <n v="7074.78"/>
    <n v="7074.78"/>
    <s v="SUCCESS"/>
    <s v="SUCCESS"/>
    <n v="1"/>
    <s v="found"/>
    <s v="Not Duplicate"/>
    <s v="match"/>
    <s v="match"/>
    <n v="0"/>
    <d v="2026-03-28T00:00:00"/>
    <n v="3"/>
    <s v="SLA Breached"/>
    <x v="2"/>
    <n v="0"/>
    <n v="0"/>
    <n v="0"/>
    <n v="0"/>
    <n v="1"/>
    <x v="3"/>
    <n v="60.5"/>
    <x v="21"/>
  </r>
  <r>
    <s v="TXN001496"/>
    <n v="4685.3999999999996"/>
    <n v="4685.3999999999996"/>
    <s v="SUCCESS"/>
    <s v="SUCCESS"/>
    <n v="1"/>
    <s v="found"/>
    <s v="Not Duplicate"/>
    <s v="match"/>
    <s v="match"/>
    <n v="0"/>
    <d v="2026-03-07T00:00:00"/>
    <n v="5"/>
    <s v="SLA Breached"/>
    <x v="3"/>
    <n v="0"/>
    <n v="0"/>
    <n v="0"/>
    <n v="0"/>
    <n v="1"/>
    <x v="0"/>
    <n v="17.600000000000001"/>
    <x v="6"/>
  </r>
  <r>
    <s v="TXN001497"/>
    <n v="5619.16"/>
    <n v="5619.16"/>
    <s v="REVERSED"/>
    <s v="REVERSED"/>
    <n v="1"/>
    <s v="found"/>
    <s v="Not Duplicate"/>
    <s v="match"/>
    <s v="match"/>
    <n v="0"/>
    <d v="2026-03-20T00:00:00"/>
    <n v="1"/>
    <s v="Within SLA"/>
    <x v="2"/>
    <n v="0"/>
    <n v="0"/>
    <n v="0"/>
    <n v="0"/>
    <n v="0"/>
    <x v="1"/>
    <n v="29.1"/>
    <x v="59"/>
  </r>
  <r>
    <s v="TXN001498"/>
    <n v="12752.12"/>
    <e v="#N/A"/>
    <s v="SUCCESS"/>
    <e v="#N/A"/>
    <n v="0"/>
    <s v="missing"/>
    <s v="Not Duplicate"/>
    <s v="not processed"/>
    <s v="not processed"/>
    <s v="missing"/>
    <s v="not processed"/>
    <s v="not processed"/>
    <s v="Not Processed"/>
    <x v="0"/>
    <n v="1"/>
    <n v="0"/>
    <n v="0"/>
    <n v="0"/>
    <n v="0"/>
    <x v="3"/>
    <s v=""/>
    <x v="17"/>
  </r>
  <r>
    <s v="TXN001499"/>
    <n v="6815.5"/>
    <n v="6815.5"/>
    <s v="SUCCESS"/>
    <s v="SUCCESS"/>
    <n v="1"/>
    <s v="found"/>
    <s v="Not Duplicate"/>
    <s v="match"/>
    <s v="match"/>
    <n v="0"/>
    <d v="2026-02-01T00:00:00"/>
    <n v="0"/>
    <s v="Within SLA"/>
    <x v="2"/>
    <n v="0"/>
    <n v="0"/>
    <n v="0"/>
    <n v="0"/>
    <n v="0"/>
    <x v="3"/>
    <n v="16.600000000000001"/>
    <x v="35"/>
  </r>
  <r>
    <s v="TXN001500"/>
    <n v="819.32"/>
    <n v="819.32"/>
    <s v="SUCCESS"/>
    <s v="SUCCESS"/>
    <n v="1"/>
    <s v="found"/>
    <s v="Not Duplicate"/>
    <s v="match"/>
    <s v="match"/>
    <n v="0"/>
    <d v="2026-03-11T00:00:00"/>
    <n v="0"/>
    <s v="Within SLA"/>
    <x v="0"/>
    <n v="0"/>
    <n v="0"/>
    <n v="0"/>
    <n v="0"/>
    <n v="0"/>
    <x v="0"/>
    <n v="67.2"/>
    <x v="70"/>
  </r>
  <r>
    <s v="TXN001501"/>
    <n v="13656.49"/>
    <n v="13656.49"/>
    <s v="SUCCESS"/>
    <s v="SUCCESS"/>
    <n v="1"/>
    <s v="found"/>
    <s v="Not Duplicate"/>
    <s v="match"/>
    <s v="match"/>
    <n v="0"/>
    <d v="2026-02-09T00:00:00"/>
    <n v="2"/>
    <s v="Within SLA"/>
    <x v="1"/>
    <n v="0"/>
    <n v="0"/>
    <n v="0"/>
    <n v="0"/>
    <n v="0"/>
    <x v="2"/>
    <n v="19.600000000000001"/>
    <x v="64"/>
  </r>
  <r>
    <s v="TXN001502"/>
    <n v="5333.89"/>
    <n v="5333.89"/>
    <s v="SUCCESS"/>
    <s v="SUCCESS"/>
    <n v="1"/>
    <s v="found"/>
    <s v="Not Duplicate"/>
    <s v="match"/>
    <s v="match"/>
    <n v="0"/>
    <d v="2026-01-20T00:00:00"/>
    <n v="0"/>
    <s v="Within SLA"/>
    <x v="1"/>
    <n v="0"/>
    <n v="0"/>
    <n v="0"/>
    <n v="0"/>
    <n v="0"/>
    <x v="1"/>
    <n v="9.8000000000000007"/>
    <x v="75"/>
  </r>
  <r>
    <s v="TXN001503"/>
    <n v="710.45"/>
    <n v="710.45"/>
    <s v="SUCCESS"/>
    <s v="SUCCESS"/>
    <n v="1"/>
    <s v="found"/>
    <s v="Not Duplicate"/>
    <s v="match"/>
    <s v="match"/>
    <n v="0"/>
    <d v="2026-01-20T00:00:00"/>
    <n v="0"/>
    <s v="Within SLA"/>
    <x v="2"/>
    <n v="0"/>
    <n v="0"/>
    <n v="0"/>
    <n v="0"/>
    <n v="0"/>
    <x v="3"/>
    <n v="19.2"/>
    <x v="75"/>
  </r>
  <r>
    <s v="TXN001504"/>
    <n v="11677.3"/>
    <n v="11677.3"/>
    <s v="SUCCESS"/>
    <s v="SUCCESS"/>
    <n v="1"/>
    <s v="found"/>
    <s v="Not Duplicate"/>
    <s v="match"/>
    <s v="match"/>
    <n v="0"/>
    <d v="2026-02-07T00:00:00"/>
    <n v="3"/>
    <s v="SLA Breached"/>
    <x v="2"/>
    <n v="0"/>
    <n v="0"/>
    <n v="0"/>
    <n v="0"/>
    <n v="1"/>
    <x v="3"/>
    <n v="14.7"/>
    <x v="66"/>
  </r>
  <r>
    <s v="TXN001505"/>
    <n v="1312.74"/>
    <n v="1312.74"/>
    <s v="SUCCESS"/>
    <s v="SUCCESS"/>
    <n v="2"/>
    <s v="found"/>
    <s v="Duplicate"/>
    <s v="match"/>
    <s v="match"/>
    <n v="0"/>
    <d v="2026-02-09T00:00:00"/>
    <n v="3"/>
    <s v="SLA Breached"/>
    <x v="2"/>
    <n v="0"/>
    <n v="1"/>
    <n v="0"/>
    <n v="0"/>
    <n v="1"/>
    <x v="0"/>
    <n v="19.8"/>
    <x v="69"/>
  </r>
  <r>
    <s v="TXN001506"/>
    <n v="2133.34"/>
    <n v="2133.34"/>
    <s v="SUCCESS"/>
    <s v="SUCCESS"/>
    <n v="1"/>
    <s v="found"/>
    <s v="Not Duplicate"/>
    <s v="match"/>
    <s v="match"/>
    <n v="0"/>
    <d v="2026-01-29T00:00:00"/>
    <n v="1"/>
    <s v="Within SLA"/>
    <x v="1"/>
    <n v="0"/>
    <n v="0"/>
    <n v="0"/>
    <n v="0"/>
    <n v="0"/>
    <x v="1"/>
    <n v="63"/>
    <x v="7"/>
  </r>
  <r>
    <s v="TXN001507"/>
    <n v="2506.9899999999998"/>
    <n v="2506.9899999999998"/>
    <s v="SUCCESS"/>
    <s v="SUCCESS"/>
    <n v="1"/>
    <s v="found"/>
    <s v="Not Duplicate"/>
    <s v="match"/>
    <s v="match"/>
    <n v="0"/>
    <d v="2026-01-26T00:00:00"/>
    <n v="3"/>
    <s v="SLA Breached"/>
    <x v="0"/>
    <n v="0"/>
    <n v="0"/>
    <n v="0"/>
    <n v="0"/>
    <n v="1"/>
    <x v="3"/>
    <n v="15.2"/>
    <x v="42"/>
  </r>
  <r>
    <s v="TXN001508"/>
    <n v="1634.27"/>
    <n v="1634.27"/>
    <s v="SUCCESS"/>
    <s v="SUCCESS"/>
    <n v="1"/>
    <s v="found"/>
    <s v="Not Duplicate"/>
    <s v="match"/>
    <s v="match"/>
    <n v="0"/>
    <d v="2026-04-02T00:00:00"/>
    <n v="3"/>
    <s v="SLA Breached"/>
    <x v="2"/>
    <n v="0"/>
    <n v="0"/>
    <n v="0"/>
    <n v="0"/>
    <n v="1"/>
    <x v="3"/>
    <n v="37"/>
    <x v="15"/>
  </r>
  <r>
    <s v="TXN001509"/>
    <n v="2216.14"/>
    <n v="2216.14"/>
    <s v="SUCCESS"/>
    <s v="SUCCESS"/>
    <n v="2"/>
    <s v="found"/>
    <s v="Duplicate"/>
    <s v="match"/>
    <s v="match"/>
    <n v="0"/>
    <d v="2026-02-14T00:00:00"/>
    <n v="2"/>
    <s v="Within SLA"/>
    <x v="0"/>
    <n v="0"/>
    <n v="1"/>
    <n v="0"/>
    <n v="0"/>
    <n v="0"/>
    <x v="3"/>
    <n v="27.8"/>
    <x v="89"/>
  </r>
  <r>
    <s v="TXN001510"/>
    <n v="8264.73"/>
    <n v="8264.73"/>
    <s v="SUCCESS"/>
    <s v="SUCCESS"/>
    <n v="1"/>
    <s v="found"/>
    <s v="Not Duplicate"/>
    <s v="match"/>
    <s v="match"/>
    <n v="0"/>
    <d v="2026-01-28T00:00:00"/>
    <n v="2"/>
    <s v="Within SLA"/>
    <x v="2"/>
    <n v="0"/>
    <n v="0"/>
    <n v="0"/>
    <n v="0"/>
    <n v="0"/>
    <x v="3"/>
    <n v="16.5"/>
    <x v="71"/>
  </r>
  <r>
    <s v="TXN001511"/>
    <n v="4710.04"/>
    <n v="4710.04"/>
    <s v="SUCCESS"/>
    <s v="SUCCESS"/>
    <n v="1"/>
    <s v="found"/>
    <s v="Not Duplicate"/>
    <s v="match"/>
    <s v="match"/>
    <n v="0"/>
    <d v="2026-03-18T00:00:00"/>
    <n v="1"/>
    <s v="Within SLA"/>
    <x v="4"/>
    <n v="0"/>
    <n v="0"/>
    <n v="0"/>
    <n v="0"/>
    <n v="0"/>
    <x v="3"/>
    <n v="28.2"/>
    <x v="84"/>
  </r>
  <r>
    <s v="TXN001512"/>
    <n v="44290.99"/>
    <n v="44290.99"/>
    <s v="SUCCESS"/>
    <s v="SUCCESS"/>
    <n v="1"/>
    <s v="found"/>
    <s v="Not Duplicate"/>
    <s v="match"/>
    <s v="match"/>
    <n v="0"/>
    <d v="2026-03-19T00:00:00"/>
    <n v="2"/>
    <s v="Within SLA"/>
    <x v="0"/>
    <n v="0"/>
    <n v="0"/>
    <n v="0"/>
    <n v="0"/>
    <n v="0"/>
    <x v="0"/>
    <n v="22.8"/>
    <x v="84"/>
  </r>
  <r>
    <s v="TXN001513"/>
    <n v="6391.24"/>
    <n v="6391.24"/>
    <s v="SUCCESS"/>
    <s v="SUCCESS"/>
    <n v="1"/>
    <s v="found"/>
    <s v="Not Duplicate"/>
    <s v="match"/>
    <s v="match"/>
    <n v="0"/>
    <d v="2026-02-01T00:00:00"/>
    <n v="0"/>
    <s v="Within SLA"/>
    <x v="1"/>
    <n v="0"/>
    <n v="0"/>
    <n v="0"/>
    <n v="0"/>
    <n v="0"/>
    <x v="1"/>
    <n v="37"/>
    <x v="35"/>
  </r>
  <r>
    <s v="TXN001514"/>
    <n v="2798.28"/>
    <n v="2798.28"/>
    <s v="SUCCESS"/>
    <s v="SUCCESS"/>
    <n v="1"/>
    <s v="found"/>
    <s v="Not Duplicate"/>
    <s v="match"/>
    <s v="match"/>
    <n v="0"/>
    <d v="2026-01-08T00:00:00"/>
    <n v="2"/>
    <s v="Within SLA"/>
    <x v="1"/>
    <n v="0"/>
    <n v="0"/>
    <n v="0"/>
    <n v="0"/>
    <n v="0"/>
    <x v="1"/>
    <n v="67.8"/>
    <x v="18"/>
  </r>
  <r>
    <s v="TXN001515"/>
    <n v="46991.65"/>
    <n v="46991.65"/>
    <s v="SUCCESS"/>
    <s v="SUCCESS"/>
    <n v="1"/>
    <s v="found"/>
    <s v="Not Duplicate"/>
    <s v="match"/>
    <s v="match"/>
    <n v="0"/>
    <d v="2026-01-25T00:00:00"/>
    <n v="3"/>
    <s v="SLA Breached"/>
    <x v="1"/>
    <n v="0"/>
    <n v="0"/>
    <n v="0"/>
    <n v="0"/>
    <n v="1"/>
    <x v="1"/>
    <n v="34.5"/>
    <x v="51"/>
  </r>
  <r>
    <s v="TXN001516"/>
    <n v="14491.91"/>
    <n v="14491.91"/>
    <s v="SUCCESS"/>
    <s v="SUCCESS"/>
    <n v="1"/>
    <s v="found"/>
    <s v="Not Duplicate"/>
    <s v="match"/>
    <s v="match"/>
    <n v="0"/>
    <d v="2026-03-13T00:00:00"/>
    <n v="0"/>
    <s v="Within SLA"/>
    <x v="2"/>
    <n v="0"/>
    <n v="0"/>
    <n v="0"/>
    <n v="0"/>
    <n v="0"/>
    <x v="0"/>
    <n v="68.599999999999994"/>
    <x v="14"/>
  </r>
  <r>
    <s v="TXN001517"/>
    <n v="6212.65"/>
    <n v="6212.65"/>
    <s v="SUCCESS"/>
    <s v="SUCCESS"/>
    <n v="1"/>
    <s v="found"/>
    <s v="Not Duplicate"/>
    <s v="match"/>
    <s v="match"/>
    <n v="0"/>
    <d v="2026-02-12T00:00:00"/>
    <n v="1"/>
    <s v="Within SLA"/>
    <x v="1"/>
    <n v="0"/>
    <n v="0"/>
    <n v="0"/>
    <n v="0"/>
    <n v="0"/>
    <x v="1"/>
    <n v="35.4"/>
    <x v="41"/>
  </r>
  <r>
    <s v="TXN001518"/>
    <n v="665.98"/>
    <n v="665.98"/>
    <s v="REVERSED"/>
    <s v="REVERSED"/>
    <n v="1"/>
    <s v="found"/>
    <s v="Not Duplicate"/>
    <s v="match"/>
    <s v="match"/>
    <n v="0"/>
    <d v="2026-03-10T00:00:00"/>
    <n v="1"/>
    <s v="Within SLA"/>
    <x v="3"/>
    <n v="0"/>
    <n v="0"/>
    <n v="0"/>
    <n v="0"/>
    <n v="0"/>
    <x v="2"/>
    <n v="26.5"/>
    <x v="87"/>
  </r>
  <r>
    <s v="TXN001519"/>
    <n v="3607.82"/>
    <n v="4329.38"/>
    <s v="SUCCESS"/>
    <s v="SUCCESS"/>
    <n v="1"/>
    <s v="found"/>
    <s v="Not Duplicate"/>
    <s v="mismatch"/>
    <s v="match"/>
    <n v="721.56"/>
    <d v="2026-02-13T00:00:00"/>
    <n v="3"/>
    <s v="SLA Breached"/>
    <x v="1"/>
    <n v="0"/>
    <n v="0"/>
    <n v="1"/>
    <n v="0"/>
    <n v="1"/>
    <x v="0"/>
    <n v="83.6"/>
    <x v="55"/>
  </r>
  <r>
    <s v="TXN001520"/>
    <n v="6174.72"/>
    <n v="6174.72"/>
    <s v="SUCCESS"/>
    <s v="SUCCESS"/>
    <n v="1"/>
    <s v="found"/>
    <s v="Not Duplicate"/>
    <s v="match"/>
    <s v="match"/>
    <n v="0"/>
    <d v="2026-03-23T00:00:00"/>
    <n v="0"/>
    <s v="Within SLA"/>
    <x v="1"/>
    <n v="0"/>
    <n v="0"/>
    <n v="0"/>
    <n v="0"/>
    <n v="0"/>
    <x v="3"/>
    <n v="16.399999999999999"/>
    <x v="50"/>
  </r>
  <r>
    <s v="TXN001521"/>
    <n v="24257.21"/>
    <n v="24257.21"/>
    <s v="SUCCESS"/>
    <s v="SUCCESS"/>
    <n v="1"/>
    <s v="found"/>
    <s v="Not Duplicate"/>
    <s v="match"/>
    <s v="match"/>
    <n v="0"/>
    <d v="2026-02-03T00:00:00"/>
    <n v="2"/>
    <s v="Within SLA"/>
    <x v="2"/>
    <n v="0"/>
    <n v="0"/>
    <n v="0"/>
    <n v="0"/>
    <n v="0"/>
    <x v="0"/>
    <n v="30.7"/>
    <x v="35"/>
  </r>
  <r>
    <s v="TXN001522"/>
    <n v="2626.18"/>
    <n v="2626.18"/>
    <s v="FAILED"/>
    <s v="FAILED"/>
    <n v="1"/>
    <s v="found"/>
    <s v="Not Duplicate"/>
    <s v="match"/>
    <s v="match"/>
    <n v="0"/>
    <d v="2026-01-19T00:00:00"/>
    <n v="2"/>
    <s v="Within SLA"/>
    <x v="0"/>
    <n v="0"/>
    <n v="0"/>
    <n v="0"/>
    <n v="0"/>
    <n v="0"/>
    <x v="1"/>
    <n v="13.8"/>
    <x v="0"/>
  </r>
  <r>
    <s v="TXN001523"/>
    <n v="7247.37"/>
    <n v="7247.37"/>
    <s v="FAILED"/>
    <s v="FAILED"/>
    <n v="1"/>
    <s v="found"/>
    <s v="Not Duplicate"/>
    <s v="match"/>
    <s v="match"/>
    <n v="0"/>
    <d v="2026-03-11T00:00:00"/>
    <n v="2"/>
    <s v="Within SLA"/>
    <x v="2"/>
    <n v="0"/>
    <n v="0"/>
    <n v="0"/>
    <n v="0"/>
    <n v="0"/>
    <x v="3"/>
    <n v="62.2"/>
    <x v="87"/>
  </r>
  <r>
    <s v="TXN001524"/>
    <n v="7534.5"/>
    <n v="7534.5"/>
    <s v="SUCCESS"/>
    <s v="SUCCESS"/>
    <n v="1"/>
    <s v="found"/>
    <s v="Not Duplicate"/>
    <s v="match"/>
    <s v="match"/>
    <n v="0"/>
    <d v="2026-03-15T00:00:00"/>
    <n v="3"/>
    <s v="SLA Breached"/>
    <x v="2"/>
    <n v="0"/>
    <n v="0"/>
    <n v="0"/>
    <n v="0"/>
    <n v="1"/>
    <x v="0"/>
    <n v="25.6"/>
    <x v="47"/>
  </r>
  <r>
    <s v="TXN001525"/>
    <n v="910.32"/>
    <n v="910.32"/>
    <s v="SUCCESS"/>
    <s v="SUCCESS"/>
    <n v="1"/>
    <s v="found"/>
    <s v="Not Duplicate"/>
    <s v="match"/>
    <s v="match"/>
    <n v="0"/>
    <d v="2026-01-22T00:00:00"/>
    <n v="0"/>
    <s v="Within SLA"/>
    <x v="0"/>
    <n v="0"/>
    <n v="0"/>
    <n v="0"/>
    <n v="0"/>
    <n v="0"/>
    <x v="0"/>
    <n v="55.4"/>
    <x v="51"/>
  </r>
  <r>
    <s v="TXN001526"/>
    <n v="6662.73"/>
    <n v="6662.73"/>
    <s v="SUCCESS"/>
    <s v="SUCCESS"/>
    <n v="1"/>
    <s v="found"/>
    <s v="Not Duplicate"/>
    <s v="match"/>
    <s v="match"/>
    <n v="0"/>
    <d v="2026-03-03T00:00:00"/>
    <n v="1"/>
    <s v="Within SLA"/>
    <x v="4"/>
    <n v="0"/>
    <n v="0"/>
    <n v="0"/>
    <n v="0"/>
    <n v="0"/>
    <x v="0"/>
    <n v="9.4"/>
    <x v="6"/>
  </r>
  <r>
    <s v="TXN001527"/>
    <n v="23316.68"/>
    <n v="23316.68"/>
    <s v="SUCCESS"/>
    <s v="SUCCESS"/>
    <n v="1"/>
    <s v="found"/>
    <s v="Not Duplicate"/>
    <s v="match"/>
    <s v="match"/>
    <n v="0"/>
    <d v="2026-03-06T00:00:00"/>
    <n v="3"/>
    <s v="SLA Breached"/>
    <x v="1"/>
    <n v="0"/>
    <n v="0"/>
    <n v="0"/>
    <n v="0"/>
    <n v="1"/>
    <x v="0"/>
    <n v="29.3"/>
    <x v="56"/>
  </r>
  <r>
    <s v="TXN001528"/>
    <n v="7132.54"/>
    <e v="#N/A"/>
    <s v="SUCCESS"/>
    <e v="#N/A"/>
    <n v="0"/>
    <s v="missing"/>
    <s v="Not Duplicate"/>
    <s v="not processed"/>
    <s v="not processed"/>
    <s v="missing"/>
    <s v="not processed"/>
    <s v="not processed"/>
    <s v="Not Processed"/>
    <x v="1"/>
    <n v="1"/>
    <n v="0"/>
    <n v="0"/>
    <n v="0"/>
    <n v="0"/>
    <x v="2"/>
    <s v=""/>
    <x v="44"/>
  </r>
  <r>
    <s v="TXN001529"/>
    <n v="2109.25"/>
    <n v="2109.25"/>
    <s v="SUCCESS"/>
    <s v="SUCCESS"/>
    <n v="1"/>
    <s v="found"/>
    <s v="Not Duplicate"/>
    <s v="match"/>
    <s v="match"/>
    <n v="0"/>
    <d v="2026-02-11T00:00:00"/>
    <n v="2"/>
    <s v="Within SLA"/>
    <x v="0"/>
    <n v="0"/>
    <n v="0"/>
    <n v="0"/>
    <n v="0"/>
    <n v="0"/>
    <x v="1"/>
    <n v="11.6"/>
    <x v="43"/>
  </r>
  <r>
    <s v="TXN001530"/>
    <n v="654.94000000000005"/>
    <n v="654.94000000000005"/>
    <s v="SUCCESS"/>
    <s v="SUCCESS"/>
    <n v="1"/>
    <s v="found"/>
    <s v="Not Duplicate"/>
    <s v="match"/>
    <s v="match"/>
    <n v="0"/>
    <d v="2026-02-27T00:00:00"/>
    <n v="1"/>
    <s v="Within SLA"/>
    <x v="3"/>
    <n v="0"/>
    <n v="0"/>
    <n v="0"/>
    <n v="0"/>
    <n v="0"/>
    <x v="1"/>
    <n v="20.9"/>
    <x v="4"/>
  </r>
  <r>
    <s v="TXN001531"/>
    <n v="5668.65"/>
    <n v="5668.65"/>
    <s v="SUCCESS"/>
    <s v="SUCCESS"/>
    <n v="1"/>
    <s v="found"/>
    <s v="Not Duplicate"/>
    <s v="match"/>
    <s v="match"/>
    <n v="0"/>
    <d v="2026-02-27T00:00:00"/>
    <n v="3"/>
    <s v="SLA Breached"/>
    <x v="1"/>
    <n v="0"/>
    <n v="0"/>
    <n v="0"/>
    <n v="0"/>
    <n v="1"/>
    <x v="3"/>
    <n v="25.8"/>
    <x v="40"/>
  </r>
  <r>
    <s v="TXN001532"/>
    <n v="2205.58"/>
    <n v="2205.58"/>
    <s v="SUCCESS"/>
    <s v="SUCCESS"/>
    <n v="1"/>
    <s v="found"/>
    <s v="Not Duplicate"/>
    <s v="match"/>
    <s v="match"/>
    <n v="0"/>
    <d v="2026-02-05T00:00:00"/>
    <n v="1"/>
    <s v="Within SLA"/>
    <x v="0"/>
    <n v="0"/>
    <n v="0"/>
    <n v="0"/>
    <n v="0"/>
    <n v="0"/>
    <x v="0"/>
    <n v="39.5"/>
    <x v="66"/>
  </r>
  <r>
    <s v="TXN001533"/>
    <n v="4351.6499999999996"/>
    <n v="4351.6499999999996"/>
    <s v="REVERSED"/>
    <s v="REVERSED"/>
    <n v="1"/>
    <s v="found"/>
    <s v="Not Duplicate"/>
    <s v="match"/>
    <s v="match"/>
    <n v="0"/>
    <d v="2026-03-31T00:00:00"/>
    <n v="0"/>
    <s v="Within SLA"/>
    <x v="1"/>
    <n v="0"/>
    <n v="0"/>
    <n v="0"/>
    <n v="0"/>
    <n v="0"/>
    <x v="3"/>
    <n v="30.8"/>
    <x v="80"/>
  </r>
  <r>
    <s v="TXN001534"/>
    <n v="10365.93"/>
    <n v="10365.93"/>
    <s v="SUCCESS"/>
    <s v="SUCCESS"/>
    <n v="1"/>
    <s v="found"/>
    <s v="Not Duplicate"/>
    <s v="match"/>
    <s v="match"/>
    <n v="0"/>
    <d v="2026-02-06T00:00:00"/>
    <n v="0"/>
    <s v="Within SLA"/>
    <x v="0"/>
    <n v="0"/>
    <n v="0"/>
    <n v="0"/>
    <n v="0"/>
    <n v="0"/>
    <x v="1"/>
    <n v="20.2"/>
    <x v="69"/>
  </r>
  <r>
    <s v="TXN001535"/>
    <n v="3640.28"/>
    <n v="3640.28"/>
    <s v="SUCCESS"/>
    <s v="SUCCESS"/>
    <n v="1"/>
    <s v="found"/>
    <s v="Not Duplicate"/>
    <s v="match"/>
    <s v="match"/>
    <n v="0"/>
    <d v="2026-02-27T00:00:00"/>
    <n v="0"/>
    <s v="Within SLA"/>
    <x v="2"/>
    <n v="0"/>
    <n v="0"/>
    <n v="0"/>
    <n v="0"/>
    <n v="0"/>
    <x v="0"/>
    <n v="71.900000000000006"/>
    <x v="2"/>
  </r>
  <r>
    <s v="TXN001536"/>
    <n v="2707.07"/>
    <n v="2707.07"/>
    <s v="SUCCESS"/>
    <s v="SUCCESS"/>
    <n v="1"/>
    <s v="found"/>
    <s v="Not Duplicate"/>
    <s v="match"/>
    <s v="match"/>
    <n v="0"/>
    <d v="2026-01-12T00:00:00"/>
    <n v="0"/>
    <s v="Within SLA"/>
    <x v="3"/>
    <n v="0"/>
    <n v="0"/>
    <n v="0"/>
    <n v="0"/>
    <n v="0"/>
    <x v="3"/>
    <n v="11.4"/>
    <x v="77"/>
  </r>
  <r>
    <s v="TXN001537"/>
    <n v="58350.34"/>
    <e v="#N/A"/>
    <s v="SUCCESS"/>
    <e v="#N/A"/>
    <n v="0"/>
    <s v="missing"/>
    <s v="Not Duplicate"/>
    <s v="not processed"/>
    <s v="not processed"/>
    <s v="missing"/>
    <s v="not processed"/>
    <s v="not processed"/>
    <s v="Not Processed"/>
    <x v="2"/>
    <n v="1"/>
    <n v="0"/>
    <n v="0"/>
    <n v="0"/>
    <n v="0"/>
    <x v="1"/>
    <s v=""/>
    <x v="63"/>
  </r>
  <r>
    <s v="TXN001538"/>
    <n v="3722.47"/>
    <n v="3722.47"/>
    <s v="FAILED"/>
    <s v="FAILED"/>
    <n v="1"/>
    <s v="found"/>
    <s v="Not Duplicate"/>
    <s v="match"/>
    <s v="match"/>
    <n v="0"/>
    <d v="2026-02-07T00:00:00"/>
    <n v="3"/>
    <s v="SLA Breached"/>
    <x v="2"/>
    <n v="0"/>
    <n v="0"/>
    <n v="0"/>
    <n v="0"/>
    <n v="1"/>
    <x v="0"/>
    <n v="9.8000000000000007"/>
    <x v="66"/>
  </r>
  <r>
    <s v="TXN001539"/>
    <n v="17741.34"/>
    <n v="17741.34"/>
    <s v="SUCCESS"/>
    <s v="SUCCESS"/>
    <n v="1"/>
    <s v="found"/>
    <s v="Not Duplicate"/>
    <s v="match"/>
    <s v="match"/>
    <n v="0"/>
    <d v="2026-02-18T00:00:00"/>
    <n v="3"/>
    <s v="SLA Breached"/>
    <x v="3"/>
    <n v="0"/>
    <n v="0"/>
    <n v="0"/>
    <n v="0"/>
    <n v="1"/>
    <x v="0"/>
    <n v="2.1"/>
    <x v="37"/>
  </r>
  <r>
    <s v="TXN001540"/>
    <n v="5999.41"/>
    <n v="5999.41"/>
    <s v="SUCCESS"/>
    <s v="SUCCESS"/>
    <n v="1"/>
    <s v="found"/>
    <s v="Not Duplicate"/>
    <s v="match"/>
    <s v="match"/>
    <n v="0"/>
    <d v="2026-03-27T00:00:00"/>
    <n v="3"/>
    <s v="SLA Breached"/>
    <x v="2"/>
    <n v="0"/>
    <n v="0"/>
    <n v="0"/>
    <n v="0"/>
    <n v="1"/>
    <x v="0"/>
    <n v="43.3"/>
    <x v="20"/>
  </r>
  <r>
    <s v="TXN001541"/>
    <n v="6090.66"/>
    <n v="6090.66"/>
    <s v="SUCCESS"/>
    <s v="SUCCESS"/>
    <n v="1"/>
    <s v="found"/>
    <s v="Not Duplicate"/>
    <s v="match"/>
    <s v="match"/>
    <n v="0"/>
    <d v="2026-02-20T00:00:00"/>
    <n v="2"/>
    <s v="Within SLA"/>
    <x v="0"/>
    <n v="0"/>
    <n v="0"/>
    <n v="0"/>
    <n v="0"/>
    <n v="0"/>
    <x v="0"/>
    <n v="71.400000000000006"/>
    <x v="82"/>
  </r>
  <r>
    <s v="TXN001542"/>
    <n v="1910.64"/>
    <n v="1910.64"/>
    <s v="SUCCESS"/>
    <s v="SUCCESS"/>
    <n v="1"/>
    <s v="found"/>
    <s v="Not Duplicate"/>
    <s v="match"/>
    <s v="match"/>
    <n v="0"/>
    <d v="2026-02-21T00:00:00"/>
    <n v="3"/>
    <s v="SLA Breached"/>
    <x v="0"/>
    <n v="0"/>
    <n v="0"/>
    <n v="0"/>
    <n v="0"/>
    <n v="1"/>
    <x v="0"/>
    <n v="43"/>
    <x v="82"/>
  </r>
  <r>
    <s v="TXN001543"/>
    <n v="3049.94"/>
    <n v="3049.94"/>
    <s v="SUCCESS"/>
    <s v="SUCCESS"/>
    <n v="1"/>
    <s v="found"/>
    <s v="Not Duplicate"/>
    <s v="match"/>
    <s v="match"/>
    <n v="0"/>
    <d v="2026-02-12T00:00:00"/>
    <n v="3"/>
    <s v="SLA Breached"/>
    <x v="0"/>
    <n v="0"/>
    <n v="0"/>
    <n v="0"/>
    <n v="0"/>
    <n v="1"/>
    <x v="1"/>
    <n v="26.8"/>
    <x v="43"/>
  </r>
  <r>
    <s v="TXN001544"/>
    <n v="42687.51"/>
    <n v="42687.51"/>
    <s v="SUCCESS"/>
    <s v="SUCCESS"/>
    <n v="1"/>
    <s v="found"/>
    <s v="Not Duplicate"/>
    <s v="match"/>
    <s v="match"/>
    <n v="0"/>
    <d v="2026-03-13T00:00:00"/>
    <n v="1"/>
    <s v="Within SLA"/>
    <x v="0"/>
    <n v="0"/>
    <n v="0"/>
    <n v="0"/>
    <n v="0"/>
    <n v="0"/>
    <x v="3"/>
    <n v="43"/>
    <x v="47"/>
  </r>
  <r>
    <s v="TXN001545"/>
    <n v="73077.679999999993"/>
    <n v="73077.679999999993"/>
    <s v="SUCCESS"/>
    <s v="SUCCESS"/>
    <n v="1"/>
    <s v="found"/>
    <s v="Not Duplicate"/>
    <s v="match"/>
    <s v="match"/>
    <n v="0"/>
    <d v="2026-03-04T00:00:00"/>
    <n v="2"/>
    <s v="Within SLA"/>
    <x v="3"/>
    <n v="0"/>
    <n v="0"/>
    <n v="0"/>
    <n v="0"/>
    <n v="0"/>
    <x v="0"/>
    <n v="18.899999999999999"/>
    <x v="6"/>
  </r>
  <r>
    <s v="TXN001546"/>
    <n v="1344.61"/>
    <n v="1344.61"/>
    <s v="SUCCESS"/>
    <s v="SUCCESS"/>
    <n v="1"/>
    <s v="found"/>
    <s v="Not Duplicate"/>
    <s v="match"/>
    <s v="match"/>
    <n v="0"/>
    <d v="2026-02-26T00:00:00"/>
    <n v="3"/>
    <s v="SLA Breached"/>
    <x v="2"/>
    <n v="0"/>
    <n v="0"/>
    <n v="0"/>
    <n v="0"/>
    <n v="1"/>
    <x v="3"/>
    <n v="12.2"/>
    <x v="39"/>
  </r>
  <r>
    <s v="TXN001547"/>
    <n v="1008.48"/>
    <n v="1008.48"/>
    <s v="SUCCESS"/>
    <s v="SUCCESS"/>
    <n v="1"/>
    <s v="found"/>
    <s v="Not Duplicate"/>
    <s v="match"/>
    <s v="match"/>
    <n v="0"/>
    <d v="2026-01-13T00:00:00"/>
    <n v="2"/>
    <s v="Within SLA"/>
    <x v="0"/>
    <n v="0"/>
    <n v="0"/>
    <n v="0"/>
    <n v="0"/>
    <n v="0"/>
    <x v="0"/>
    <n v="22.6"/>
    <x v="22"/>
  </r>
  <r>
    <s v="TXN001548"/>
    <n v="1268.3900000000001"/>
    <n v="1268.3900000000001"/>
    <s v="SUCCESS"/>
    <s v="SUCCESS"/>
    <n v="1"/>
    <s v="found"/>
    <s v="Not Duplicate"/>
    <s v="match"/>
    <s v="match"/>
    <n v="0"/>
    <d v="2026-02-03T00:00:00"/>
    <n v="1"/>
    <s v="Within SLA"/>
    <x v="1"/>
    <n v="0"/>
    <n v="0"/>
    <n v="0"/>
    <n v="0"/>
    <n v="0"/>
    <x v="3"/>
    <n v="14.1"/>
    <x v="81"/>
  </r>
  <r>
    <s v="TXN001549"/>
    <n v="3039.75"/>
    <n v="3039.75"/>
    <s v="FAILED"/>
    <s v="FAILED"/>
    <n v="1"/>
    <s v="found"/>
    <s v="Not Duplicate"/>
    <s v="match"/>
    <s v="match"/>
    <n v="0"/>
    <d v="2026-01-13T00:00:00"/>
    <n v="3"/>
    <s v="SLA Breached"/>
    <x v="0"/>
    <n v="0"/>
    <n v="0"/>
    <n v="0"/>
    <n v="0"/>
    <n v="1"/>
    <x v="0"/>
    <n v="14.8"/>
    <x v="76"/>
  </r>
  <r>
    <s v="TXN001550"/>
    <n v="2269.89"/>
    <n v="2269.89"/>
    <s v="SUCCESS"/>
    <s v="SUCCESS"/>
    <n v="1"/>
    <s v="found"/>
    <s v="Not Duplicate"/>
    <s v="match"/>
    <s v="match"/>
    <n v="0"/>
    <d v="2026-03-19T00:00:00"/>
    <n v="1"/>
    <s v="Within SLA"/>
    <x v="2"/>
    <n v="0"/>
    <n v="0"/>
    <n v="0"/>
    <n v="0"/>
    <n v="0"/>
    <x v="2"/>
    <n v="3.5"/>
    <x v="31"/>
  </r>
  <r>
    <s v="TXN001551"/>
    <n v="7600.28"/>
    <n v="7600.28"/>
    <s v="SUCCESS"/>
    <s v="SUCCESS"/>
    <n v="1"/>
    <s v="found"/>
    <s v="Not Duplicate"/>
    <s v="match"/>
    <s v="match"/>
    <n v="0"/>
    <d v="2026-03-30T00:00:00"/>
    <n v="0"/>
    <s v="Within SLA"/>
    <x v="0"/>
    <n v="0"/>
    <n v="0"/>
    <n v="0"/>
    <n v="0"/>
    <n v="0"/>
    <x v="0"/>
    <n v="20.5"/>
    <x v="15"/>
  </r>
  <r>
    <s v="TXN001552"/>
    <n v="5799.29"/>
    <n v="5799.29"/>
    <s v="SUCCESS"/>
    <s v="FAILED"/>
    <n v="1"/>
    <s v="found"/>
    <s v="Not Duplicate"/>
    <s v="match"/>
    <s v="mismatch"/>
    <n v="0"/>
    <d v="2026-02-06T00:00:00"/>
    <n v="0"/>
    <s v="Within SLA"/>
    <x v="0"/>
    <n v="0"/>
    <n v="0"/>
    <n v="0"/>
    <n v="1"/>
    <n v="0"/>
    <x v="1"/>
    <n v="35.6"/>
    <x v="69"/>
  </r>
  <r>
    <s v="TXN001553"/>
    <n v="1491.74"/>
    <n v="1491.74"/>
    <s v="SUCCESS"/>
    <s v="SUCCESS"/>
    <n v="1"/>
    <s v="found"/>
    <s v="Not Duplicate"/>
    <s v="match"/>
    <s v="match"/>
    <n v="0"/>
    <d v="2026-01-26T00:00:00"/>
    <n v="2"/>
    <s v="Within SLA"/>
    <x v="1"/>
    <n v="0"/>
    <n v="0"/>
    <n v="0"/>
    <n v="0"/>
    <n v="0"/>
    <x v="2"/>
    <n v="22.9"/>
    <x v="61"/>
  </r>
  <r>
    <s v="TXN001554"/>
    <n v="7125.24"/>
    <n v="7125.24"/>
    <s v="SUCCESS"/>
    <s v="SUCCESS"/>
    <n v="1"/>
    <s v="found"/>
    <s v="Not Duplicate"/>
    <s v="match"/>
    <s v="match"/>
    <n v="0"/>
    <d v="2026-03-31T00:00:00"/>
    <n v="2"/>
    <s v="Within SLA"/>
    <x v="3"/>
    <n v="0"/>
    <n v="0"/>
    <n v="0"/>
    <n v="0"/>
    <n v="0"/>
    <x v="3"/>
    <n v="47"/>
    <x v="36"/>
  </r>
  <r>
    <s v="TXN001555"/>
    <n v="45810.89"/>
    <n v="45810.89"/>
    <s v="SUCCESS"/>
    <s v="SUCCESS"/>
    <n v="1"/>
    <s v="found"/>
    <s v="Not Duplicate"/>
    <s v="match"/>
    <s v="match"/>
    <n v="0"/>
    <d v="2026-02-13T00:00:00"/>
    <n v="2"/>
    <s v="Within SLA"/>
    <x v="2"/>
    <n v="0"/>
    <n v="0"/>
    <n v="0"/>
    <n v="0"/>
    <n v="0"/>
    <x v="3"/>
    <n v="23.4"/>
    <x v="41"/>
  </r>
  <r>
    <s v="TXN001556"/>
    <n v="22322.79"/>
    <n v="22322.79"/>
    <s v="REVERSED"/>
    <s v="REVERSED"/>
    <n v="1"/>
    <s v="found"/>
    <s v="Not Duplicate"/>
    <s v="match"/>
    <s v="match"/>
    <n v="0"/>
    <d v="2026-03-06T00:00:00"/>
    <n v="1"/>
    <s v="Within SLA"/>
    <x v="1"/>
    <n v="0"/>
    <n v="0"/>
    <n v="0"/>
    <n v="0"/>
    <n v="0"/>
    <x v="1"/>
    <n v="26.6"/>
    <x v="28"/>
  </r>
  <r>
    <s v="TXN001557"/>
    <n v="6658.92"/>
    <n v="6658.92"/>
    <s v="SUCCESS"/>
    <s v="SUCCESS"/>
    <n v="1"/>
    <s v="found"/>
    <s v="Not Duplicate"/>
    <s v="match"/>
    <s v="match"/>
    <n v="0"/>
    <d v="2026-01-27T00:00:00"/>
    <n v="1"/>
    <s v="Within SLA"/>
    <x v="3"/>
    <n v="0"/>
    <n v="0"/>
    <n v="0"/>
    <n v="0"/>
    <n v="0"/>
    <x v="0"/>
    <n v="41.4"/>
    <x v="71"/>
  </r>
  <r>
    <s v="TXN001558"/>
    <n v="1881.12"/>
    <n v="1881.12"/>
    <s v="SUCCESS"/>
    <s v="SUCCESS"/>
    <n v="1"/>
    <s v="found"/>
    <s v="Not Duplicate"/>
    <s v="match"/>
    <s v="match"/>
    <n v="0"/>
    <d v="2026-01-10T00:00:00"/>
    <n v="1"/>
    <s v="Within SLA"/>
    <x v="2"/>
    <n v="0"/>
    <n v="0"/>
    <n v="0"/>
    <n v="0"/>
    <n v="0"/>
    <x v="3"/>
    <n v="66.8"/>
    <x v="86"/>
  </r>
  <r>
    <s v="TXN001559"/>
    <n v="2513.42"/>
    <n v="2513.42"/>
    <s v="SUCCESS"/>
    <s v="SUCCESS"/>
    <n v="1"/>
    <s v="found"/>
    <s v="Not Duplicate"/>
    <s v="match"/>
    <s v="match"/>
    <n v="0"/>
    <d v="2026-03-01T00:00:00"/>
    <n v="1"/>
    <s v="Within SLA"/>
    <x v="3"/>
    <n v="0"/>
    <n v="0"/>
    <n v="0"/>
    <n v="0"/>
    <n v="0"/>
    <x v="1"/>
    <n v="51.7"/>
    <x v="72"/>
  </r>
  <r>
    <s v="TXN001560"/>
    <n v="1242.56"/>
    <n v="1242.56"/>
    <s v="SUCCESS"/>
    <s v="SUCCESS"/>
    <n v="1"/>
    <s v="found"/>
    <s v="Not Duplicate"/>
    <s v="match"/>
    <s v="match"/>
    <n v="0"/>
    <d v="2026-01-10T00:00:00"/>
    <n v="2"/>
    <s v="Within SLA"/>
    <x v="0"/>
    <n v="0"/>
    <n v="0"/>
    <n v="0"/>
    <n v="0"/>
    <n v="0"/>
    <x v="0"/>
    <n v="29.2"/>
    <x v="8"/>
  </r>
  <r>
    <s v="TXN001561"/>
    <n v="4753.7299999999996"/>
    <n v="4753.7299999999996"/>
    <s v="SUCCESS"/>
    <s v="SUCCESS"/>
    <n v="1"/>
    <s v="found"/>
    <s v="Not Duplicate"/>
    <s v="match"/>
    <s v="match"/>
    <n v="0"/>
    <d v="2026-01-29T00:00:00"/>
    <n v="3"/>
    <s v="SLA Breached"/>
    <x v="0"/>
    <n v="0"/>
    <n v="0"/>
    <n v="0"/>
    <n v="0"/>
    <n v="1"/>
    <x v="0"/>
    <n v="99.9"/>
    <x v="71"/>
  </r>
  <r>
    <s v="TXN001562"/>
    <n v="1751.42"/>
    <n v="1751.42"/>
    <s v="REVERSED"/>
    <s v="REVERSED"/>
    <n v="1"/>
    <s v="found"/>
    <s v="Not Duplicate"/>
    <s v="match"/>
    <s v="match"/>
    <n v="0"/>
    <d v="2026-01-27T00:00:00"/>
    <n v="5"/>
    <s v="SLA Breached"/>
    <x v="1"/>
    <n v="0"/>
    <n v="0"/>
    <n v="0"/>
    <n v="0"/>
    <n v="1"/>
    <x v="1"/>
    <n v="49.1"/>
    <x v="51"/>
  </r>
  <r>
    <s v="TXN001563"/>
    <n v="1550.24"/>
    <n v="1550.24"/>
    <s v="FAILED"/>
    <s v="FAILED"/>
    <n v="1"/>
    <s v="found"/>
    <s v="Not Duplicate"/>
    <s v="match"/>
    <s v="match"/>
    <n v="0"/>
    <d v="2026-03-20T00:00:00"/>
    <n v="1"/>
    <s v="Within SLA"/>
    <x v="2"/>
    <n v="0"/>
    <n v="0"/>
    <n v="0"/>
    <n v="0"/>
    <n v="0"/>
    <x v="3"/>
    <n v="23.6"/>
    <x v="59"/>
  </r>
  <r>
    <s v="TXN001564"/>
    <n v="1067.96"/>
    <n v="1067.96"/>
    <s v="SUCCESS"/>
    <s v="SUCCESS"/>
    <n v="1"/>
    <s v="found"/>
    <s v="Not Duplicate"/>
    <s v="match"/>
    <s v="match"/>
    <n v="0"/>
    <d v="2026-01-04T00:00:00"/>
    <n v="2"/>
    <s v="Within SLA"/>
    <x v="4"/>
    <n v="0"/>
    <n v="0"/>
    <n v="0"/>
    <n v="0"/>
    <n v="0"/>
    <x v="3"/>
    <n v="29.3"/>
    <x v="49"/>
  </r>
  <r>
    <s v="TXN001565"/>
    <n v="5717.25"/>
    <n v="5717.25"/>
    <s v="SUCCESS"/>
    <s v="SUCCESS"/>
    <n v="1"/>
    <s v="found"/>
    <s v="Not Duplicate"/>
    <s v="match"/>
    <s v="match"/>
    <n v="0"/>
    <d v="2026-03-05T00:00:00"/>
    <n v="1"/>
    <s v="Within SLA"/>
    <x v="3"/>
    <n v="0"/>
    <n v="0"/>
    <n v="0"/>
    <n v="0"/>
    <n v="0"/>
    <x v="3"/>
    <n v="24.1"/>
    <x v="85"/>
  </r>
  <r>
    <s v="TXN001566"/>
    <n v="3011.87"/>
    <n v="3011.87"/>
    <s v="SUCCESS"/>
    <s v="FAILED"/>
    <n v="1"/>
    <s v="found"/>
    <s v="Not Duplicate"/>
    <s v="match"/>
    <s v="mismatch"/>
    <n v="0"/>
    <d v="2026-02-14T00:00:00"/>
    <n v="1"/>
    <s v="Within SLA"/>
    <x v="0"/>
    <n v="0"/>
    <n v="0"/>
    <n v="0"/>
    <n v="1"/>
    <n v="0"/>
    <x v="3"/>
    <n v="6.3"/>
    <x v="38"/>
  </r>
  <r>
    <s v="TXN001567"/>
    <n v="13802"/>
    <n v="13802"/>
    <s v="SUCCESS"/>
    <s v="SUCCESS"/>
    <n v="1"/>
    <s v="found"/>
    <s v="Not Duplicate"/>
    <s v="match"/>
    <s v="match"/>
    <n v="0"/>
    <d v="2026-03-28T00:00:00"/>
    <n v="2"/>
    <s v="Within SLA"/>
    <x v="0"/>
    <n v="0"/>
    <n v="0"/>
    <n v="0"/>
    <n v="0"/>
    <n v="0"/>
    <x v="0"/>
    <n v="9.6"/>
    <x v="9"/>
  </r>
  <r>
    <s v="TXN001568"/>
    <n v="6688.84"/>
    <n v="6688.84"/>
    <s v="FAILED"/>
    <s v="FAILED"/>
    <n v="1"/>
    <s v="found"/>
    <s v="Not Duplicate"/>
    <s v="match"/>
    <s v="match"/>
    <n v="0"/>
    <d v="2026-03-13T00:00:00"/>
    <n v="1"/>
    <s v="Within SLA"/>
    <x v="2"/>
    <n v="0"/>
    <n v="0"/>
    <n v="0"/>
    <n v="0"/>
    <n v="0"/>
    <x v="1"/>
    <n v="14.8"/>
    <x v="47"/>
  </r>
  <r>
    <s v="TXN001569"/>
    <n v="1805.98"/>
    <n v="1805.98"/>
    <s v="SUCCESS"/>
    <s v="SUCCESS"/>
    <n v="1"/>
    <s v="found"/>
    <s v="Not Duplicate"/>
    <s v="match"/>
    <s v="match"/>
    <n v="0"/>
    <d v="2026-02-02T00:00:00"/>
    <n v="1"/>
    <s v="Within SLA"/>
    <x v="1"/>
    <n v="0"/>
    <n v="0"/>
    <n v="0"/>
    <n v="0"/>
    <n v="0"/>
    <x v="0"/>
    <n v="30.8"/>
    <x v="35"/>
  </r>
  <r>
    <s v="TXN001570"/>
    <n v="1440.07"/>
    <n v="1440.07"/>
    <s v="SUCCESS"/>
    <s v="SUCCESS"/>
    <n v="1"/>
    <s v="found"/>
    <s v="Not Duplicate"/>
    <s v="match"/>
    <s v="match"/>
    <n v="0"/>
    <d v="2026-02-06T00:00:00"/>
    <n v="3"/>
    <s v="SLA Breached"/>
    <x v="0"/>
    <n v="0"/>
    <n v="0"/>
    <n v="0"/>
    <n v="0"/>
    <n v="1"/>
    <x v="0"/>
    <n v="41.5"/>
    <x v="83"/>
  </r>
  <r>
    <s v="TXN001571"/>
    <n v="2726.09"/>
    <n v="2726.09"/>
    <s v="SUCCESS"/>
    <s v="SUCCESS"/>
    <n v="1"/>
    <s v="found"/>
    <s v="Not Duplicate"/>
    <s v="match"/>
    <s v="match"/>
    <n v="0"/>
    <d v="2026-03-01T00:00:00"/>
    <n v="0"/>
    <s v="Within SLA"/>
    <x v="0"/>
    <n v="0"/>
    <n v="0"/>
    <n v="0"/>
    <n v="0"/>
    <n v="0"/>
    <x v="3"/>
    <n v="48.9"/>
    <x v="32"/>
  </r>
  <r>
    <s v="TXN001572"/>
    <n v="3782.24"/>
    <n v="3782.24"/>
    <s v="SUCCESS"/>
    <s v="SUCCESS"/>
    <n v="1"/>
    <s v="found"/>
    <s v="Not Duplicate"/>
    <s v="match"/>
    <s v="match"/>
    <n v="0"/>
    <d v="2026-03-06T00:00:00"/>
    <n v="1"/>
    <s v="Within SLA"/>
    <x v="0"/>
    <n v="0"/>
    <n v="0"/>
    <n v="0"/>
    <n v="0"/>
    <n v="0"/>
    <x v="0"/>
    <n v="52.6"/>
    <x v="28"/>
  </r>
  <r>
    <s v="TXN001573"/>
    <n v="2506.7800000000002"/>
    <n v="2506.7800000000002"/>
    <s v="SUCCESS"/>
    <s v="SUCCESS"/>
    <n v="1"/>
    <s v="found"/>
    <s v="Not Duplicate"/>
    <s v="match"/>
    <s v="match"/>
    <n v="0"/>
    <d v="2026-01-30T00:00:00"/>
    <n v="1"/>
    <s v="Within SLA"/>
    <x v="0"/>
    <n v="0"/>
    <n v="0"/>
    <n v="0"/>
    <n v="0"/>
    <n v="0"/>
    <x v="3"/>
    <n v="20.2"/>
    <x v="5"/>
  </r>
  <r>
    <s v="TXN001574"/>
    <n v="4142.3999999999996"/>
    <n v="4142.3999999999996"/>
    <s v="SUCCESS"/>
    <s v="SUCCESS"/>
    <n v="1"/>
    <s v="found"/>
    <s v="Not Duplicate"/>
    <s v="match"/>
    <s v="match"/>
    <n v="0"/>
    <d v="2026-01-29T00:00:00"/>
    <n v="3"/>
    <s v="SLA Breached"/>
    <x v="1"/>
    <n v="0"/>
    <n v="0"/>
    <n v="0"/>
    <n v="0"/>
    <n v="1"/>
    <x v="1"/>
    <n v="38.1"/>
    <x v="71"/>
  </r>
  <r>
    <s v="TXN001575"/>
    <n v="7264.51"/>
    <n v="7264.51"/>
    <s v="SUCCESS"/>
    <s v="SUCCESS"/>
    <n v="1"/>
    <s v="found"/>
    <s v="Not Duplicate"/>
    <s v="match"/>
    <s v="match"/>
    <n v="0"/>
    <d v="2026-03-07T00:00:00"/>
    <n v="1"/>
    <s v="Within SLA"/>
    <x v="3"/>
    <n v="0"/>
    <n v="0"/>
    <n v="0"/>
    <n v="0"/>
    <n v="0"/>
    <x v="3"/>
    <n v="29.5"/>
    <x v="57"/>
  </r>
  <r>
    <s v="TXN001576"/>
    <n v="2837.12"/>
    <n v="2837.12"/>
    <s v="SUCCESS"/>
    <s v="SUCCESS"/>
    <n v="2"/>
    <s v="found"/>
    <s v="Duplicate"/>
    <s v="match"/>
    <s v="match"/>
    <n v="0"/>
    <d v="2026-02-13T00:00:00"/>
    <n v="0"/>
    <s v="Within SLA"/>
    <x v="3"/>
    <n v="0"/>
    <n v="1"/>
    <n v="0"/>
    <n v="0"/>
    <n v="0"/>
    <x v="3"/>
    <n v="24"/>
    <x v="38"/>
  </r>
  <r>
    <s v="TXN001577"/>
    <n v="2677.86"/>
    <n v="2677.86"/>
    <s v="SUCCESS"/>
    <s v="SUCCESS"/>
    <n v="1"/>
    <s v="found"/>
    <s v="Not Duplicate"/>
    <s v="match"/>
    <s v="match"/>
    <n v="0"/>
    <d v="2026-01-06T00:00:00"/>
    <n v="5"/>
    <s v="SLA Breached"/>
    <x v="2"/>
    <n v="0"/>
    <n v="0"/>
    <n v="0"/>
    <n v="0"/>
    <n v="1"/>
    <x v="3"/>
    <n v="19.2"/>
    <x v="88"/>
  </r>
  <r>
    <s v="TXN001578"/>
    <n v="14006.99"/>
    <n v="14006.99"/>
    <s v="FAILED"/>
    <s v="FAILED"/>
    <n v="1"/>
    <s v="found"/>
    <s v="Not Duplicate"/>
    <s v="match"/>
    <s v="match"/>
    <n v="0"/>
    <d v="2026-01-31T00:00:00"/>
    <n v="0"/>
    <s v="Within SLA"/>
    <x v="2"/>
    <n v="0"/>
    <n v="0"/>
    <n v="0"/>
    <n v="0"/>
    <n v="0"/>
    <x v="3"/>
    <n v="52.5"/>
    <x v="46"/>
  </r>
  <r>
    <s v="TXN001579"/>
    <n v="2691.88"/>
    <n v="2691.88"/>
    <s v="SUCCESS"/>
    <s v="SUCCESS"/>
    <n v="1"/>
    <s v="found"/>
    <s v="Not Duplicate"/>
    <s v="match"/>
    <s v="match"/>
    <n v="0"/>
    <d v="2026-01-28T00:00:00"/>
    <n v="3"/>
    <s v="SLA Breached"/>
    <x v="1"/>
    <n v="0"/>
    <n v="0"/>
    <n v="0"/>
    <n v="0"/>
    <n v="1"/>
    <x v="0"/>
    <n v="23.1"/>
    <x v="12"/>
  </r>
  <r>
    <s v="TXN001580"/>
    <n v="6006.41"/>
    <n v="6006.41"/>
    <s v="SUCCESS"/>
    <s v="SUCCESS"/>
    <n v="1"/>
    <s v="found"/>
    <s v="Not Duplicate"/>
    <s v="match"/>
    <s v="match"/>
    <n v="0"/>
    <d v="2026-02-18T00:00:00"/>
    <n v="0"/>
    <s v="Within SLA"/>
    <x v="4"/>
    <n v="0"/>
    <n v="0"/>
    <n v="0"/>
    <n v="0"/>
    <n v="0"/>
    <x v="0"/>
    <n v="57.2"/>
    <x v="82"/>
  </r>
  <r>
    <s v="TXN001581"/>
    <n v="42164.21"/>
    <n v="42164.21"/>
    <s v="SUCCESS"/>
    <s v="FAILED"/>
    <n v="1"/>
    <s v="found"/>
    <s v="Not Duplicate"/>
    <s v="match"/>
    <s v="mismatch"/>
    <n v="0"/>
    <d v="2026-02-17T00:00:00"/>
    <n v="0"/>
    <s v="Within SLA"/>
    <x v="1"/>
    <n v="0"/>
    <n v="0"/>
    <n v="0"/>
    <n v="1"/>
    <n v="0"/>
    <x v="3"/>
    <n v="7.6"/>
    <x v="58"/>
  </r>
  <r>
    <s v="TXN001582"/>
    <n v="23568.23"/>
    <n v="23568.23"/>
    <s v="SUCCESS"/>
    <s v="SUCCESS"/>
    <n v="1"/>
    <s v="found"/>
    <s v="Not Duplicate"/>
    <s v="match"/>
    <s v="match"/>
    <n v="0"/>
    <d v="2026-03-27T00:00:00"/>
    <n v="0"/>
    <s v="Within SLA"/>
    <x v="0"/>
    <n v="0"/>
    <n v="0"/>
    <n v="0"/>
    <n v="0"/>
    <n v="0"/>
    <x v="1"/>
    <n v="19.399999999999999"/>
    <x v="60"/>
  </r>
  <r>
    <s v="TXN001583"/>
    <n v="662.6"/>
    <n v="662.6"/>
    <s v="SUCCESS"/>
    <s v="SUCCESS"/>
    <n v="1"/>
    <s v="found"/>
    <s v="Not Duplicate"/>
    <s v="match"/>
    <s v="match"/>
    <n v="0"/>
    <d v="2026-02-18T00:00:00"/>
    <n v="0"/>
    <s v="Within SLA"/>
    <x v="0"/>
    <n v="0"/>
    <n v="0"/>
    <n v="0"/>
    <n v="0"/>
    <n v="0"/>
    <x v="1"/>
    <n v="45.4"/>
    <x v="82"/>
  </r>
  <r>
    <s v="TXN001584"/>
    <n v="4815.01"/>
    <n v="4815.01"/>
    <s v="SUCCESS"/>
    <s v="SUCCESS"/>
    <n v="1"/>
    <s v="found"/>
    <s v="Not Duplicate"/>
    <s v="match"/>
    <s v="match"/>
    <n v="0"/>
    <d v="2026-03-10T00:00:00"/>
    <n v="5"/>
    <s v="SLA Breached"/>
    <x v="0"/>
    <n v="0"/>
    <n v="0"/>
    <n v="0"/>
    <n v="0"/>
    <n v="1"/>
    <x v="1"/>
    <n v="15.2"/>
    <x v="28"/>
  </r>
  <r>
    <s v="TXN001585"/>
    <n v="4715.5"/>
    <n v="4715.5"/>
    <s v="SUCCESS"/>
    <s v="FAILED"/>
    <n v="1"/>
    <s v="found"/>
    <s v="Not Duplicate"/>
    <s v="match"/>
    <s v="mismatch"/>
    <n v="0"/>
    <d v="2026-01-23T00:00:00"/>
    <n v="0"/>
    <s v="Within SLA"/>
    <x v="3"/>
    <n v="0"/>
    <n v="0"/>
    <n v="0"/>
    <n v="1"/>
    <n v="0"/>
    <x v="3"/>
    <n v="5.5"/>
    <x v="42"/>
  </r>
  <r>
    <s v="TXN001586"/>
    <n v="8110.37"/>
    <n v="8921.41"/>
    <s v="SUCCESS"/>
    <s v="SUCCESS"/>
    <n v="1"/>
    <s v="found"/>
    <s v="Not Duplicate"/>
    <s v="mismatch"/>
    <s v="match"/>
    <n v="811.04"/>
    <d v="2026-01-24T00:00:00"/>
    <n v="1"/>
    <s v="Within SLA"/>
    <x v="0"/>
    <n v="0"/>
    <n v="0"/>
    <n v="1"/>
    <n v="0"/>
    <n v="0"/>
    <x v="3"/>
    <n v="73.900000000000006"/>
    <x v="42"/>
  </r>
  <r>
    <s v="TXN001587"/>
    <n v="1442.87"/>
    <n v="1442.87"/>
    <s v="SUCCESS"/>
    <s v="SUCCESS"/>
    <n v="1"/>
    <s v="found"/>
    <s v="Not Duplicate"/>
    <s v="match"/>
    <s v="match"/>
    <n v="0"/>
    <d v="2026-03-23T00:00:00"/>
    <n v="1"/>
    <s v="Within SLA"/>
    <x v="0"/>
    <n v="0"/>
    <n v="0"/>
    <n v="0"/>
    <n v="0"/>
    <n v="0"/>
    <x v="0"/>
    <n v="19.7"/>
    <x v="29"/>
  </r>
  <r>
    <s v="TXN001588"/>
    <n v="9052.92"/>
    <n v="9052.92"/>
    <s v="SUCCESS"/>
    <s v="SUCCESS"/>
    <n v="1"/>
    <s v="found"/>
    <s v="Not Duplicate"/>
    <s v="match"/>
    <s v="match"/>
    <n v="0"/>
    <d v="2026-01-19T00:00:00"/>
    <n v="0"/>
    <s v="Within SLA"/>
    <x v="1"/>
    <n v="0"/>
    <n v="0"/>
    <n v="0"/>
    <n v="0"/>
    <n v="0"/>
    <x v="0"/>
    <n v="63.4"/>
    <x v="34"/>
  </r>
  <r>
    <s v="TXN001589"/>
    <n v="7120.83"/>
    <n v="7120.83"/>
    <s v="FAILED"/>
    <s v="FAILED"/>
    <n v="1"/>
    <s v="found"/>
    <s v="Not Duplicate"/>
    <s v="match"/>
    <s v="match"/>
    <n v="0"/>
    <d v="2026-03-09T00:00:00"/>
    <n v="0"/>
    <s v="Within SLA"/>
    <x v="2"/>
    <n v="0"/>
    <n v="0"/>
    <n v="0"/>
    <n v="0"/>
    <n v="0"/>
    <x v="3"/>
    <n v="24.1"/>
    <x v="87"/>
  </r>
  <r>
    <s v="TXN001590"/>
    <n v="3746.49"/>
    <n v="3746.49"/>
    <s v="SUCCESS"/>
    <s v="SUCCESS"/>
    <n v="2"/>
    <s v="found"/>
    <s v="Duplicate"/>
    <s v="match"/>
    <s v="match"/>
    <n v="0"/>
    <d v="2026-01-26T00:00:00"/>
    <n v="3"/>
    <s v="SLA Breached"/>
    <x v="2"/>
    <n v="0"/>
    <n v="1"/>
    <n v="0"/>
    <n v="0"/>
    <n v="1"/>
    <x v="0"/>
    <n v="63.1"/>
    <x v="42"/>
  </r>
  <r>
    <s v="TXN001591"/>
    <n v="1281.2"/>
    <n v="1281.2"/>
    <s v="SUCCESS"/>
    <s v="SUCCESS"/>
    <n v="1"/>
    <s v="found"/>
    <s v="Not Duplicate"/>
    <s v="match"/>
    <s v="match"/>
    <n v="0"/>
    <d v="2026-02-25T00:00:00"/>
    <n v="2"/>
    <s v="Within SLA"/>
    <x v="3"/>
    <n v="0"/>
    <n v="0"/>
    <n v="0"/>
    <n v="0"/>
    <n v="0"/>
    <x v="3"/>
    <n v="27.6"/>
    <x v="39"/>
  </r>
  <r>
    <s v="TXN001592"/>
    <n v="17127.580000000002"/>
    <n v="17127.580000000002"/>
    <s v="REVERSED"/>
    <s v="REVERSED"/>
    <n v="1"/>
    <s v="found"/>
    <s v="Not Duplicate"/>
    <s v="match"/>
    <s v="match"/>
    <n v="0"/>
    <d v="2026-01-05T00:00:00"/>
    <n v="1"/>
    <s v="Within SLA"/>
    <x v="1"/>
    <n v="0"/>
    <n v="0"/>
    <n v="0"/>
    <n v="0"/>
    <n v="0"/>
    <x v="0"/>
    <n v="4.5"/>
    <x v="19"/>
  </r>
  <r>
    <s v="TXN001593"/>
    <n v="31015.82"/>
    <n v="31015.82"/>
    <s v="SUCCESS"/>
    <s v="SUCCESS"/>
    <n v="1"/>
    <s v="found"/>
    <s v="Not Duplicate"/>
    <s v="match"/>
    <s v="match"/>
    <n v="0"/>
    <d v="2026-01-02T00:00:00"/>
    <n v="1"/>
    <s v="Within SLA"/>
    <x v="3"/>
    <n v="0"/>
    <n v="0"/>
    <n v="0"/>
    <n v="0"/>
    <n v="0"/>
    <x v="1"/>
    <n v="30.1"/>
    <x v="88"/>
  </r>
  <r>
    <s v="TXN001594"/>
    <n v="2818.97"/>
    <n v="2818.97"/>
    <s v="FAILED"/>
    <s v="FAILED"/>
    <n v="1"/>
    <s v="found"/>
    <s v="Not Duplicate"/>
    <s v="match"/>
    <s v="match"/>
    <n v="0"/>
    <d v="2026-02-26T00:00:00"/>
    <n v="0"/>
    <s v="Within SLA"/>
    <x v="0"/>
    <n v="0"/>
    <n v="0"/>
    <n v="0"/>
    <n v="0"/>
    <n v="0"/>
    <x v="3"/>
    <n v="90.7"/>
    <x v="4"/>
  </r>
  <r>
    <s v="TXN001595"/>
    <n v="1028.3"/>
    <n v="1028.3"/>
    <s v="SUCCESS"/>
    <s v="SUCCESS"/>
    <n v="1"/>
    <s v="found"/>
    <s v="Not Duplicate"/>
    <s v="match"/>
    <s v="match"/>
    <n v="0"/>
    <d v="2026-01-27T00:00:00"/>
    <n v="2"/>
    <s v="Within SLA"/>
    <x v="0"/>
    <n v="0"/>
    <n v="0"/>
    <n v="0"/>
    <n v="0"/>
    <n v="0"/>
    <x v="2"/>
    <n v="5.3"/>
    <x v="12"/>
  </r>
  <r>
    <s v="TXN001596"/>
    <n v="2379.21"/>
    <n v="2379.21"/>
    <s v="SUCCESS"/>
    <s v="SUCCESS"/>
    <n v="1"/>
    <s v="found"/>
    <s v="Not Duplicate"/>
    <s v="match"/>
    <s v="match"/>
    <n v="0"/>
    <d v="2026-01-30T00:00:00"/>
    <n v="3"/>
    <s v="SLA Breached"/>
    <x v="0"/>
    <n v="0"/>
    <n v="0"/>
    <n v="0"/>
    <n v="0"/>
    <n v="1"/>
    <x v="0"/>
    <n v="25.1"/>
    <x v="74"/>
  </r>
  <r>
    <s v="TXN001597"/>
    <n v="13888.18"/>
    <n v="13888.18"/>
    <s v="SUCCESS"/>
    <s v="SUCCESS"/>
    <n v="1"/>
    <s v="found"/>
    <s v="Not Duplicate"/>
    <s v="match"/>
    <s v="match"/>
    <n v="0"/>
    <d v="2026-01-26T00:00:00"/>
    <n v="1"/>
    <s v="Within SLA"/>
    <x v="2"/>
    <n v="0"/>
    <n v="0"/>
    <n v="0"/>
    <n v="0"/>
    <n v="0"/>
    <x v="0"/>
    <n v="40.9"/>
    <x v="12"/>
  </r>
  <r>
    <s v="TXN001598"/>
    <n v="2591.87"/>
    <n v="2591.87"/>
    <s v="SUCCESS"/>
    <s v="SUCCESS"/>
    <n v="1"/>
    <s v="found"/>
    <s v="Not Duplicate"/>
    <s v="match"/>
    <s v="match"/>
    <n v="0"/>
    <d v="2026-03-15T00:00:00"/>
    <n v="3"/>
    <s v="SLA Breached"/>
    <x v="3"/>
    <n v="0"/>
    <n v="0"/>
    <n v="0"/>
    <n v="0"/>
    <n v="1"/>
    <x v="0"/>
    <n v="16.899999999999999"/>
    <x v="47"/>
  </r>
  <r>
    <s v="TXN001599"/>
    <n v="2365.08"/>
    <n v="2365.08"/>
    <s v="SUCCESS"/>
    <s v="SUCCESS"/>
    <n v="1"/>
    <s v="found"/>
    <s v="Not Duplicate"/>
    <s v="match"/>
    <s v="match"/>
    <n v="0"/>
    <d v="2026-02-13T00:00:00"/>
    <n v="3"/>
    <s v="SLA Breached"/>
    <x v="0"/>
    <n v="0"/>
    <n v="0"/>
    <n v="0"/>
    <n v="0"/>
    <n v="1"/>
    <x v="1"/>
    <n v="17"/>
    <x v="55"/>
  </r>
  <r>
    <s v="TXN001600"/>
    <n v="2988.18"/>
    <n v="2988.18"/>
    <s v="SUCCESS"/>
    <s v="SUCCESS"/>
    <n v="1"/>
    <s v="found"/>
    <s v="Not Duplicate"/>
    <s v="match"/>
    <s v="match"/>
    <n v="0"/>
    <d v="2026-01-15T00:00:00"/>
    <n v="0"/>
    <s v="Within SLA"/>
    <x v="0"/>
    <n v="0"/>
    <n v="0"/>
    <n v="0"/>
    <n v="0"/>
    <n v="0"/>
    <x v="2"/>
    <n v="10.4"/>
    <x v="1"/>
  </r>
  <r>
    <s v="TXN001601"/>
    <n v="4062.96"/>
    <n v="4062.96"/>
    <s v="SUCCESS"/>
    <s v="SUCCESS"/>
    <n v="1"/>
    <s v="found"/>
    <s v="Not Duplicate"/>
    <s v="match"/>
    <s v="match"/>
    <n v="0"/>
    <d v="2026-02-20T00:00:00"/>
    <n v="1"/>
    <s v="Within SLA"/>
    <x v="2"/>
    <n v="0"/>
    <n v="0"/>
    <n v="0"/>
    <n v="0"/>
    <n v="0"/>
    <x v="0"/>
    <n v="25.7"/>
    <x v="10"/>
  </r>
  <r>
    <s v="TXN001602"/>
    <n v="29695.77"/>
    <n v="29695.77"/>
    <s v="SUCCESS"/>
    <s v="SUCCESS"/>
    <n v="1"/>
    <s v="found"/>
    <s v="Not Duplicate"/>
    <s v="match"/>
    <s v="match"/>
    <n v="0"/>
    <d v="2026-03-20T00:00:00"/>
    <n v="2"/>
    <s v="Within SLA"/>
    <x v="1"/>
    <n v="0"/>
    <n v="0"/>
    <n v="0"/>
    <n v="0"/>
    <n v="0"/>
    <x v="1"/>
    <n v="40.1"/>
    <x v="31"/>
  </r>
  <r>
    <s v="TXN001603"/>
    <n v="2896.28"/>
    <n v="2896.28"/>
    <s v="SUCCESS"/>
    <s v="SUCCESS"/>
    <n v="1"/>
    <s v="found"/>
    <s v="Not Duplicate"/>
    <s v="match"/>
    <s v="match"/>
    <n v="0"/>
    <d v="2026-02-13T00:00:00"/>
    <n v="5"/>
    <s v="SLA Breached"/>
    <x v="2"/>
    <n v="0"/>
    <n v="0"/>
    <n v="0"/>
    <n v="0"/>
    <n v="1"/>
    <x v="1"/>
    <n v="22.4"/>
    <x v="24"/>
  </r>
  <r>
    <s v="TXN001604"/>
    <n v="891.63"/>
    <n v="891.63"/>
    <s v="SUCCESS"/>
    <s v="SUCCESS"/>
    <n v="1"/>
    <s v="found"/>
    <s v="Not Duplicate"/>
    <s v="match"/>
    <s v="match"/>
    <n v="0"/>
    <d v="2026-02-16T00:00:00"/>
    <n v="3"/>
    <s v="SLA Breached"/>
    <x v="3"/>
    <n v="0"/>
    <n v="0"/>
    <n v="0"/>
    <n v="0"/>
    <n v="1"/>
    <x v="1"/>
    <n v="9"/>
    <x v="38"/>
  </r>
  <r>
    <s v="TXN001605"/>
    <n v="17966.18"/>
    <n v="17966.18"/>
    <s v="SUCCESS"/>
    <s v="SUCCESS"/>
    <n v="1"/>
    <s v="found"/>
    <s v="Not Duplicate"/>
    <s v="match"/>
    <s v="match"/>
    <n v="0"/>
    <d v="2026-01-11T00:00:00"/>
    <n v="3"/>
    <s v="SLA Breached"/>
    <x v="0"/>
    <n v="0"/>
    <n v="0"/>
    <n v="0"/>
    <n v="0"/>
    <n v="1"/>
    <x v="1"/>
    <n v="58.5"/>
    <x v="8"/>
  </r>
  <r>
    <s v="TXN001606"/>
    <n v="255"/>
    <n v="255"/>
    <s v="SUCCESS"/>
    <s v="SUCCESS"/>
    <n v="1"/>
    <s v="found"/>
    <s v="Not Duplicate"/>
    <s v="match"/>
    <s v="match"/>
    <n v="0"/>
    <d v="2026-03-07T00:00:00"/>
    <n v="0"/>
    <s v="Within SLA"/>
    <x v="0"/>
    <n v="0"/>
    <n v="0"/>
    <n v="0"/>
    <n v="0"/>
    <n v="0"/>
    <x v="0"/>
    <n v="37.299999999999997"/>
    <x v="33"/>
  </r>
  <r>
    <s v="TXN001607"/>
    <n v="8321.14"/>
    <n v="8321.14"/>
    <s v="SUCCESS"/>
    <s v="SUCCESS"/>
    <n v="1"/>
    <s v="found"/>
    <s v="Not Duplicate"/>
    <s v="match"/>
    <s v="match"/>
    <n v="0"/>
    <d v="2026-02-25T00:00:00"/>
    <n v="3"/>
    <s v="SLA Breached"/>
    <x v="2"/>
    <n v="0"/>
    <n v="0"/>
    <n v="0"/>
    <n v="0"/>
    <n v="1"/>
    <x v="3"/>
    <n v="30.4"/>
    <x v="13"/>
  </r>
  <r>
    <s v="TXN001608"/>
    <n v="4303.63"/>
    <n v="4303.63"/>
    <s v="SUCCESS"/>
    <s v="SUCCESS"/>
    <n v="1"/>
    <s v="found"/>
    <s v="Not Duplicate"/>
    <s v="match"/>
    <s v="match"/>
    <n v="0"/>
    <d v="2026-03-26T00:00:00"/>
    <n v="0"/>
    <s v="Within SLA"/>
    <x v="0"/>
    <n v="0"/>
    <n v="0"/>
    <n v="0"/>
    <n v="0"/>
    <n v="0"/>
    <x v="1"/>
    <n v="12.9"/>
    <x v="9"/>
  </r>
  <r>
    <s v="TXN001609"/>
    <n v="2240.5700000000002"/>
    <n v="2240.5700000000002"/>
    <s v="SUCCESS"/>
    <s v="SUCCESS"/>
    <n v="1"/>
    <s v="found"/>
    <s v="Not Duplicate"/>
    <s v="match"/>
    <s v="match"/>
    <n v="0"/>
    <d v="2026-01-26T00:00:00"/>
    <n v="2"/>
    <s v="Within SLA"/>
    <x v="0"/>
    <n v="0"/>
    <n v="0"/>
    <n v="0"/>
    <n v="0"/>
    <n v="0"/>
    <x v="0"/>
    <n v="26.9"/>
    <x v="61"/>
  </r>
  <r>
    <s v="TXN001610"/>
    <n v="2276.67"/>
    <n v="2276.67"/>
    <s v="SUCCESS"/>
    <s v="SUCCESS"/>
    <n v="1"/>
    <s v="found"/>
    <s v="Not Duplicate"/>
    <s v="match"/>
    <s v="match"/>
    <n v="0"/>
    <d v="2026-03-05T00:00:00"/>
    <n v="3"/>
    <s v="SLA Breached"/>
    <x v="3"/>
    <n v="0"/>
    <n v="0"/>
    <n v="0"/>
    <n v="0"/>
    <n v="1"/>
    <x v="1"/>
    <n v="22"/>
    <x v="6"/>
  </r>
  <r>
    <s v="TXN001611"/>
    <n v="1001.63"/>
    <n v="1001.63"/>
    <s v="FAILED"/>
    <s v="FAILED"/>
    <n v="1"/>
    <s v="found"/>
    <s v="Not Duplicate"/>
    <s v="match"/>
    <s v="match"/>
    <n v="0"/>
    <d v="2026-01-14T00:00:00"/>
    <n v="3"/>
    <s v="SLA Breached"/>
    <x v="0"/>
    <n v="0"/>
    <n v="0"/>
    <n v="0"/>
    <n v="0"/>
    <n v="1"/>
    <x v="0"/>
    <n v="31.4"/>
    <x v="22"/>
  </r>
  <r>
    <s v="TXN001612"/>
    <n v="11941.12"/>
    <n v="11941.12"/>
    <s v="SUCCESS"/>
    <s v="SUCCESS"/>
    <n v="1"/>
    <s v="found"/>
    <s v="Not Duplicate"/>
    <s v="match"/>
    <s v="match"/>
    <n v="0"/>
    <d v="2026-02-10T00:00:00"/>
    <n v="1"/>
    <s v="Within SLA"/>
    <x v="3"/>
    <n v="0"/>
    <n v="0"/>
    <n v="0"/>
    <n v="0"/>
    <n v="0"/>
    <x v="0"/>
    <n v="42.2"/>
    <x v="43"/>
  </r>
  <r>
    <s v="TXN001613"/>
    <n v="701.35"/>
    <n v="701.35"/>
    <s v="SUCCESS"/>
    <s v="SUCCESS"/>
    <n v="1"/>
    <s v="found"/>
    <s v="Not Duplicate"/>
    <s v="match"/>
    <s v="match"/>
    <n v="0"/>
    <d v="2026-02-23T00:00:00"/>
    <n v="1"/>
    <s v="Within SLA"/>
    <x v="1"/>
    <n v="0"/>
    <n v="0"/>
    <n v="0"/>
    <n v="0"/>
    <n v="0"/>
    <x v="1"/>
    <n v="59.7"/>
    <x v="13"/>
  </r>
  <r>
    <s v="TXN001614"/>
    <n v="1603.64"/>
    <n v="1603.64"/>
    <s v="SUCCESS"/>
    <s v="SUCCESS"/>
    <n v="1"/>
    <s v="found"/>
    <s v="Not Duplicate"/>
    <s v="match"/>
    <s v="match"/>
    <n v="0"/>
    <d v="2026-02-17T00:00:00"/>
    <n v="0"/>
    <s v="Within SLA"/>
    <x v="0"/>
    <n v="0"/>
    <n v="0"/>
    <n v="0"/>
    <n v="0"/>
    <n v="0"/>
    <x v="1"/>
    <n v="34.799999999999997"/>
    <x v="58"/>
  </r>
  <r>
    <s v="TXN001615"/>
    <n v="1667.17"/>
    <n v="1667.17"/>
    <s v="SUCCESS"/>
    <s v="SUCCESS"/>
    <n v="1"/>
    <s v="found"/>
    <s v="Not Duplicate"/>
    <s v="match"/>
    <s v="match"/>
    <n v="0"/>
    <d v="2026-03-14T00:00:00"/>
    <n v="0"/>
    <s v="Within SLA"/>
    <x v="2"/>
    <n v="0"/>
    <n v="0"/>
    <n v="0"/>
    <n v="0"/>
    <n v="0"/>
    <x v="3"/>
    <n v="1.2"/>
    <x v="53"/>
  </r>
  <r>
    <s v="TXN001616"/>
    <n v="2930.15"/>
    <n v="2930.15"/>
    <s v="SUCCESS"/>
    <s v="SUCCESS"/>
    <n v="1"/>
    <s v="found"/>
    <s v="Not Duplicate"/>
    <s v="match"/>
    <s v="match"/>
    <n v="0"/>
    <d v="2026-01-31T00:00:00"/>
    <n v="2"/>
    <s v="Within SLA"/>
    <x v="0"/>
    <n v="0"/>
    <n v="0"/>
    <n v="0"/>
    <n v="0"/>
    <n v="0"/>
    <x v="3"/>
    <n v="28.7"/>
    <x v="5"/>
  </r>
  <r>
    <s v="TXN001617"/>
    <n v="23016.16"/>
    <n v="23016.16"/>
    <s v="SUCCESS"/>
    <s v="SUCCESS"/>
    <n v="1"/>
    <s v="found"/>
    <s v="Not Duplicate"/>
    <s v="match"/>
    <s v="match"/>
    <n v="0"/>
    <d v="2026-04-02T00:00:00"/>
    <n v="2"/>
    <s v="Within SLA"/>
    <x v="0"/>
    <n v="0"/>
    <n v="0"/>
    <n v="0"/>
    <n v="0"/>
    <n v="0"/>
    <x v="0"/>
    <n v="22"/>
    <x v="80"/>
  </r>
  <r>
    <s v="TXN001618"/>
    <n v="908.96"/>
    <n v="908.96"/>
    <s v="SUCCESS"/>
    <s v="SUCCESS"/>
    <n v="1"/>
    <s v="found"/>
    <s v="Not Duplicate"/>
    <s v="match"/>
    <s v="match"/>
    <n v="0"/>
    <d v="2026-01-09T00:00:00"/>
    <n v="0"/>
    <s v="Within SLA"/>
    <x v="3"/>
    <n v="0"/>
    <n v="0"/>
    <n v="0"/>
    <n v="0"/>
    <n v="0"/>
    <x v="0"/>
    <n v="10.1"/>
    <x v="86"/>
  </r>
  <r>
    <s v="TXN001619"/>
    <n v="2636.98"/>
    <n v="2636.98"/>
    <s v="SUCCESS"/>
    <s v="SUCCESS"/>
    <n v="1"/>
    <s v="found"/>
    <s v="Not Duplicate"/>
    <s v="match"/>
    <s v="match"/>
    <n v="0"/>
    <d v="2026-01-21T00:00:00"/>
    <n v="2"/>
    <s v="Within SLA"/>
    <x v="3"/>
    <n v="0"/>
    <n v="0"/>
    <n v="0"/>
    <n v="0"/>
    <n v="0"/>
    <x v="2"/>
    <n v="26.6"/>
    <x v="34"/>
  </r>
  <r>
    <s v="TXN001620"/>
    <n v="8470.77"/>
    <n v="8470.77"/>
    <s v="SUCCESS"/>
    <s v="SUCCESS"/>
    <n v="1"/>
    <s v="found"/>
    <s v="Not Duplicate"/>
    <s v="match"/>
    <s v="match"/>
    <n v="0"/>
    <d v="2026-01-26T00:00:00"/>
    <n v="1"/>
    <s v="Within SLA"/>
    <x v="1"/>
    <n v="0"/>
    <n v="0"/>
    <n v="0"/>
    <n v="0"/>
    <n v="0"/>
    <x v="3"/>
    <n v="44.4"/>
    <x v="12"/>
  </r>
  <r>
    <s v="TXN001621"/>
    <n v="7191.21"/>
    <n v="7191.21"/>
    <s v="FAILED"/>
    <s v="FAILED"/>
    <n v="1"/>
    <s v="found"/>
    <s v="Not Duplicate"/>
    <s v="match"/>
    <s v="match"/>
    <n v="0"/>
    <d v="2026-01-22T00:00:00"/>
    <n v="3"/>
    <s v="SLA Breached"/>
    <x v="0"/>
    <n v="0"/>
    <n v="0"/>
    <n v="0"/>
    <n v="0"/>
    <n v="1"/>
    <x v="3"/>
    <n v="27.9"/>
    <x v="34"/>
  </r>
  <r>
    <s v="TXN001622"/>
    <n v="1671.18"/>
    <n v="1671.18"/>
    <s v="SUCCESS"/>
    <s v="SUCCESS"/>
    <n v="1"/>
    <s v="found"/>
    <s v="Not Duplicate"/>
    <s v="match"/>
    <s v="match"/>
    <n v="0"/>
    <d v="2026-01-13T00:00:00"/>
    <n v="3"/>
    <s v="SLA Breached"/>
    <x v="0"/>
    <n v="0"/>
    <n v="0"/>
    <n v="0"/>
    <n v="0"/>
    <n v="1"/>
    <x v="0"/>
    <n v="59.1"/>
    <x v="76"/>
  </r>
  <r>
    <s v="TXN001623"/>
    <n v="4147.57"/>
    <n v="4147.57"/>
    <s v="SUCCESS"/>
    <s v="SUCCESS"/>
    <n v="1"/>
    <s v="found"/>
    <s v="Not Duplicate"/>
    <s v="match"/>
    <s v="match"/>
    <n v="0"/>
    <d v="2026-02-04T00:00:00"/>
    <n v="0"/>
    <s v="Within SLA"/>
    <x v="4"/>
    <n v="0"/>
    <n v="0"/>
    <n v="0"/>
    <n v="0"/>
    <n v="0"/>
    <x v="0"/>
    <n v="52.1"/>
    <x v="66"/>
  </r>
  <r>
    <s v="TXN001624"/>
    <n v="13610.02"/>
    <n v="13610.02"/>
    <s v="FAILED"/>
    <s v="FAILED"/>
    <n v="1"/>
    <s v="found"/>
    <s v="Not Duplicate"/>
    <s v="match"/>
    <s v="match"/>
    <n v="0"/>
    <d v="2026-01-01T00:00:00"/>
    <n v="0"/>
    <s v="Within SLA"/>
    <x v="2"/>
    <n v="0"/>
    <n v="0"/>
    <n v="0"/>
    <n v="0"/>
    <n v="0"/>
    <x v="1"/>
    <n v="10.7"/>
    <x v="88"/>
  </r>
  <r>
    <s v="TXN001625"/>
    <n v="1783.2"/>
    <n v="1783.2"/>
    <s v="SUCCESS"/>
    <s v="SUCCESS"/>
    <n v="1"/>
    <s v="found"/>
    <s v="Not Duplicate"/>
    <s v="match"/>
    <s v="match"/>
    <n v="0"/>
    <d v="2026-03-03T00:00:00"/>
    <n v="1"/>
    <s v="Within SLA"/>
    <x v="2"/>
    <n v="0"/>
    <n v="0"/>
    <n v="0"/>
    <n v="0"/>
    <n v="0"/>
    <x v="1"/>
    <n v="39.1"/>
    <x v="6"/>
  </r>
  <r>
    <s v="TXN001626"/>
    <n v="2636.76"/>
    <n v="2636.76"/>
    <s v="SUCCESS"/>
    <s v="SUCCESS"/>
    <n v="1"/>
    <s v="found"/>
    <s v="Not Duplicate"/>
    <s v="match"/>
    <s v="match"/>
    <n v="0"/>
    <d v="2026-03-15T00:00:00"/>
    <n v="3"/>
    <s v="SLA Breached"/>
    <x v="3"/>
    <n v="0"/>
    <n v="0"/>
    <n v="0"/>
    <n v="0"/>
    <n v="1"/>
    <x v="0"/>
    <n v="55.9"/>
    <x v="47"/>
  </r>
  <r>
    <s v="TXN001627"/>
    <n v="8542.4599999999991"/>
    <n v="8542.4599999999991"/>
    <s v="SUCCESS"/>
    <s v="SUCCESS"/>
    <n v="1"/>
    <s v="found"/>
    <s v="Not Duplicate"/>
    <s v="match"/>
    <s v="match"/>
    <n v="0"/>
    <d v="2026-02-01T00:00:00"/>
    <n v="0"/>
    <s v="Within SLA"/>
    <x v="0"/>
    <n v="0"/>
    <n v="0"/>
    <n v="0"/>
    <n v="0"/>
    <n v="0"/>
    <x v="0"/>
    <n v="88.2"/>
    <x v="35"/>
  </r>
  <r>
    <s v="TXN001628"/>
    <n v="2917.84"/>
    <n v="2917.84"/>
    <s v="SUCCESS"/>
    <s v="SUCCESS"/>
    <n v="1"/>
    <s v="found"/>
    <s v="Not Duplicate"/>
    <s v="match"/>
    <s v="match"/>
    <n v="0"/>
    <d v="2026-02-11T00:00:00"/>
    <n v="2"/>
    <s v="Within SLA"/>
    <x v="3"/>
    <n v="0"/>
    <n v="0"/>
    <n v="0"/>
    <n v="0"/>
    <n v="0"/>
    <x v="3"/>
    <n v="60.6"/>
    <x v="43"/>
  </r>
  <r>
    <s v="TXN001629"/>
    <n v="9664.74"/>
    <n v="9664.74"/>
    <s v="FAILED"/>
    <s v="FAILED"/>
    <n v="1"/>
    <s v="found"/>
    <s v="Not Duplicate"/>
    <s v="match"/>
    <s v="match"/>
    <n v="0"/>
    <d v="2026-03-26T00:00:00"/>
    <n v="2"/>
    <s v="Within SLA"/>
    <x v="0"/>
    <n v="0"/>
    <n v="0"/>
    <n v="0"/>
    <n v="0"/>
    <n v="0"/>
    <x v="3"/>
    <n v="37.299999999999997"/>
    <x v="20"/>
  </r>
  <r>
    <s v="TXN001630"/>
    <n v="6123.91"/>
    <n v="6123.91"/>
    <s v="SUCCESS"/>
    <s v="SUCCESS"/>
    <n v="1"/>
    <s v="found"/>
    <s v="Not Duplicate"/>
    <s v="match"/>
    <s v="match"/>
    <n v="0"/>
    <d v="2026-03-04T00:00:00"/>
    <n v="3"/>
    <s v="SLA Breached"/>
    <x v="0"/>
    <n v="0"/>
    <n v="0"/>
    <n v="0"/>
    <n v="0"/>
    <n v="1"/>
    <x v="1"/>
    <n v="11.1"/>
    <x v="32"/>
  </r>
  <r>
    <s v="TXN001631"/>
    <n v="1610.78"/>
    <n v="1610.78"/>
    <s v="SUCCESS"/>
    <s v="SUCCESS"/>
    <n v="1"/>
    <s v="found"/>
    <s v="Not Duplicate"/>
    <s v="match"/>
    <s v="match"/>
    <n v="0"/>
    <d v="2026-03-14T00:00:00"/>
    <n v="2"/>
    <s v="Within SLA"/>
    <x v="1"/>
    <n v="0"/>
    <n v="0"/>
    <n v="0"/>
    <n v="0"/>
    <n v="0"/>
    <x v="2"/>
    <n v="26.8"/>
    <x v="47"/>
  </r>
  <r>
    <s v="TXN001632"/>
    <n v="13341.93"/>
    <n v="13341.93"/>
    <s v="SUCCESS"/>
    <s v="SUCCESS"/>
    <n v="1"/>
    <s v="found"/>
    <s v="Not Duplicate"/>
    <s v="match"/>
    <s v="match"/>
    <n v="0"/>
    <d v="2026-02-23T00:00:00"/>
    <n v="0"/>
    <s v="Within SLA"/>
    <x v="0"/>
    <n v="0"/>
    <n v="0"/>
    <n v="0"/>
    <n v="0"/>
    <n v="0"/>
    <x v="0"/>
    <n v="26.3"/>
    <x v="39"/>
  </r>
  <r>
    <s v="TXN001633"/>
    <n v="6862.38"/>
    <n v="6862.38"/>
    <s v="SUCCESS"/>
    <s v="SUCCESS"/>
    <n v="1"/>
    <s v="found"/>
    <s v="Not Duplicate"/>
    <s v="match"/>
    <s v="match"/>
    <n v="0"/>
    <d v="2026-03-05T00:00:00"/>
    <n v="1"/>
    <s v="Within SLA"/>
    <x v="2"/>
    <n v="0"/>
    <n v="0"/>
    <n v="0"/>
    <n v="0"/>
    <n v="0"/>
    <x v="2"/>
    <n v="32.4"/>
    <x v="85"/>
  </r>
  <r>
    <s v="TXN001634"/>
    <n v="2036.83"/>
    <n v="2036.83"/>
    <s v="SUCCESS"/>
    <s v="SUCCESS"/>
    <n v="1"/>
    <s v="found"/>
    <s v="Not Duplicate"/>
    <s v="match"/>
    <s v="match"/>
    <n v="0"/>
    <d v="2026-01-05T00:00:00"/>
    <n v="1"/>
    <s v="Within SLA"/>
    <x v="0"/>
    <n v="0"/>
    <n v="0"/>
    <n v="0"/>
    <n v="0"/>
    <n v="0"/>
    <x v="0"/>
    <n v="30.7"/>
    <x v="19"/>
  </r>
  <r>
    <s v="TXN001635"/>
    <n v="7391.18"/>
    <n v="7391.18"/>
    <s v="SUCCESS"/>
    <s v="SUCCESS"/>
    <n v="1"/>
    <s v="found"/>
    <s v="Not Duplicate"/>
    <s v="match"/>
    <s v="match"/>
    <n v="0"/>
    <d v="2026-02-24T00:00:00"/>
    <n v="1"/>
    <s v="Within SLA"/>
    <x v="0"/>
    <n v="0"/>
    <n v="0"/>
    <n v="0"/>
    <n v="0"/>
    <n v="0"/>
    <x v="0"/>
    <n v="4.5"/>
    <x v="39"/>
  </r>
  <r>
    <s v="TXN001636"/>
    <n v="2531.33"/>
    <n v="2531.33"/>
    <s v="SUCCESS"/>
    <s v="SUCCESS"/>
    <n v="1"/>
    <s v="found"/>
    <s v="Not Duplicate"/>
    <s v="match"/>
    <s v="match"/>
    <n v="0"/>
    <d v="2026-01-25T00:00:00"/>
    <n v="1"/>
    <s v="Within SLA"/>
    <x v="1"/>
    <n v="0"/>
    <n v="0"/>
    <n v="0"/>
    <n v="0"/>
    <n v="0"/>
    <x v="2"/>
    <n v="20.8"/>
    <x v="61"/>
  </r>
  <r>
    <s v="TXN001637"/>
    <n v="11314.91"/>
    <n v="11314.91"/>
    <s v="SUCCESS"/>
    <s v="SUCCESS"/>
    <n v="1"/>
    <s v="found"/>
    <s v="Not Duplicate"/>
    <s v="match"/>
    <s v="match"/>
    <n v="0"/>
    <d v="2026-03-15T00:00:00"/>
    <n v="3"/>
    <s v="SLA Breached"/>
    <x v="0"/>
    <n v="0"/>
    <n v="0"/>
    <n v="0"/>
    <n v="0"/>
    <n v="1"/>
    <x v="0"/>
    <n v="12.8"/>
    <x v="47"/>
  </r>
  <r>
    <s v="TXN001638"/>
    <n v="4452.74"/>
    <n v="4452.74"/>
    <s v="SUCCESS"/>
    <s v="SUCCESS"/>
    <n v="1"/>
    <s v="found"/>
    <s v="Not Duplicate"/>
    <s v="match"/>
    <s v="match"/>
    <n v="0"/>
    <d v="2026-01-02T00:00:00"/>
    <n v="1"/>
    <s v="Within SLA"/>
    <x v="0"/>
    <n v="0"/>
    <n v="0"/>
    <n v="0"/>
    <n v="0"/>
    <n v="0"/>
    <x v="1"/>
    <n v="32.1"/>
    <x v="88"/>
  </r>
  <r>
    <s v="TXN001639"/>
    <n v="2487.66"/>
    <n v="2487.66"/>
    <s v="SUCCESS"/>
    <s v="SUCCESS"/>
    <n v="1"/>
    <s v="found"/>
    <s v="Not Duplicate"/>
    <s v="match"/>
    <s v="match"/>
    <n v="0"/>
    <d v="2026-01-05T00:00:00"/>
    <n v="1"/>
    <s v="Within SLA"/>
    <x v="2"/>
    <n v="0"/>
    <n v="0"/>
    <n v="0"/>
    <n v="0"/>
    <n v="0"/>
    <x v="2"/>
    <n v="60.4"/>
    <x v="19"/>
  </r>
  <r>
    <s v="TXN001640"/>
    <n v="31472.79"/>
    <n v="31472.79"/>
    <s v="SUCCESS"/>
    <s v="SUCCESS"/>
    <n v="1"/>
    <s v="found"/>
    <s v="Not Duplicate"/>
    <s v="match"/>
    <s v="match"/>
    <n v="0"/>
    <d v="2026-02-02T00:00:00"/>
    <n v="3"/>
    <s v="SLA Breached"/>
    <x v="0"/>
    <n v="0"/>
    <n v="0"/>
    <n v="0"/>
    <n v="0"/>
    <n v="1"/>
    <x v="0"/>
    <n v="36.4"/>
    <x v="27"/>
  </r>
  <r>
    <s v="TXN001641"/>
    <n v="4396.8599999999997"/>
    <n v="4396.8599999999997"/>
    <s v="SUCCESS"/>
    <s v="SUCCESS"/>
    <n v="1"/>
    <s v="found"/>
    <s v="Not Duplicate"/>
    <s v="match"/>
    <s v="match"/>
    <n v="0"/>
    <d v="2026-03-27T00:00:00"/>
    <n v="0"/>
    <s v="Within SLA"/>
    <x v="0"/>
    <n v="0"/>
    <n v="0"/>
    <n v="0"/>
    <n v="0"/>
    <n v="0"/>
    <x v="3"/>
    <n v="4.9000000000000004"/>
    <x v="60"/>
  </r>
  <r>
    <s v="TXN001642"/>
    <n v="5124.3100000000004"/>
    <n v="5124.3100000000004"/>
    <s v="SUCCESS"/>
    <s v="SUCCESS"/>
    <n v="1"/>
    <s v="found"/>
    <s v="Not Duplicate"/>
    <s v="match"/>
    <s v="match"/>
    <n v="0"/>
    <d v="2026-02-09T00:00:00"/>
    <n v="2"/>
    <s v="Within SLA"/>
    <x v="2"/>
    <n v="0"/>
    <n v="0"/>
    <n v="0"/>
    <n v="0"/>
    <n v="0"/>
    <x v="1"/>
    <n v="17.7"/>
    <x v="64"/>
  </r>
  <r>
    <s v="TXN001643"/>
    <n v="2389.77"/>
    <n v="2389.77"/>
    <s v="SUCCESS"/>
    <s v="SUCCESS"/>
    <n v="1"/>
    <s v="found"/>
    <s v="Not Duplicate"/>
    <s v="match"/>
    <s v="match"/>
    <n v="0"/>
    <d v="2026-03-23T00:00:00"/>
    <n v="2"/>
    <s v="Within SLA"/>
    <x v="0"/>
    <n v="0"/>
    <n v="0"/>
    <n v="0"/>
    <n v="0"/>
    <n v="0"/>
    <x v="0"/>
    <n v="35.200000000000003"/>
    <x v="63"/>
  </r>
  <r>
    <s v="TXN001644"/>
    <n v="1745.12"/>
    <n v="1745.12"/>
    <s v="SUCCESS"/>
    <s v="SUCCESS"/>
    <n v="1"/>
    <s v="found"/>
    <s v="Not Duplicate"/>
    <s v="match"/>
    <s v="match"/>
    <n v="0"/>
    <d v="2026-01-26T00:00:00"/>
    <n v="0"/>
    <s v="Within SLA"/>
    <x v="3"/>
    <n v="0"/>
    <n v="0"/>
    <n v="0"/>
    <n v="0"/>
    <n v="0"/>
    <x v="0"/>
    <n v="2"/>
    <x v="71"/>
  </r>
  <r>
    <s v="TXN001645"/>
    <n v="3954.49"/>
    <n v="3954.49"/>
    <s v="SUCCESS"/>
    <s v="SUCCESS"/>
    <n v="1"/>
    <s v="found"/>
    <s v="Not Duplicate"/>
    <s v="match"/>
    <s v="match"/>
    <n v="0"/>
    <d v="2026-03-17T00:00:00"/>
    <n v="2"/>
    <s v="Within SLA"/>
    <x v="0"/>
    <n v="0"/>
    <n v="0"/>
    <n v="0"/>
    <n v="0"/>
    <n v="0"/>
    <x v="0"/>
    <n v="29.9"/>
    <x v="54"/>
  </r>
  <r>
    <s v="TXN001646"/>
    <n v="784.54"/>
    <n v="784.54"/>
    <s v="FAILED"/>
    <s v="FAILED"/>
    <n v="1"/>
    <s v="found"/>
    <s v="Not Duplicate"/>
    <s v="match"/>
    <s v="match"/>
    <n v="0"/>
    <d v="2026-03-27T00:00:00"/>
    <n v="3"/>
    <s v="SLA Breached"/>
    <x v="3"/>
    <n v="0"/>
    <n v="0"/>
    <n v="0"/>
    <n v="0"/>
    <n v="1"/>
    <x v="1"/>
    <n v="46.1"/>
    <x v="20"/>
  </r>
  <r>
    <s v="TXN001647"/>
    <n v="9713.36"/>
    <n v="9713.36"/>
    <s v="SUCCESS"/>
    <s v="SUCCESS"/>
    <n v="1"/>
    <s v="found"/>
    <s v="Not Duplicate"/>
    <s v="match"/>
    <s v="match"/>
    <n v="0"/>
    <d v="2026-02-01T00:00:00"/>
    <n v="3"/>
    <s v="SLA Breached"/>
    <x v="0"/>
    <n v="0"/>
    <n v="0"/>
    <n v="0"/>
    <n v="0"/>
    <n v="1"/>
    <x v="0"/>
    <n v="61.6"/>
    <x v="5"/>
  </r>
  <r>
    <s v="TXN001648"/>
    <n v="6766.82"/>
    <n v="6766.82"/>
    <s v="SUCCESS"/>
    <s v="SUCCESS"/>
    <n v="1"/>
    <s v="found"/>
    <s v="Not Duplicate"/>
    <s v="match"/>
    <s v="match"/>
    <n v="0"/>
    <d v="2026-01-03T00:00:00"/>
    <n v="2"/>
    <s v="Within SLA"/>
    <x v="0"/>
    <n v="0"/>
    <n v="0"/>
    <n v="0"/>
    <n v="0"/>
    <n v="0"/>
    <x v="0"/>
    <n v="20.9"/>
    <x v="88"/>
  </r>
  <r>
    <s v="TXN001649"/>
    <n v="12344.3"/>
    <e v="#N/A"/>
    <s v="SUCCESS"/>
    <e v="#N/A"/>
    <n v="0"/>
    <s v="missing"/>
    <s v="Not Duplicate"/>
    <s v="not processed"/>
    <s v="not processed"/>
    <s v="missing"/>
    <s v="not processed"/>
    <s v="not processed"/>
    <s v="Not Processed"/>
    <x v="1"/>
    <n v="1"/>
    <n v="0"/>
    <n v="0"/>
    <n v="0"/>
    <n v="0"/>
    <x v="0"/>
    <s v=""/>
    <x v="25"/>
  </r>
  <r>
    <s v="TXN001650"/>
    <n v="4625.3"/>
    <n v="4625.3"/>
    <s v="SUCCESS"/>
    <s v="SUCCESS"/>
    <n v="1"/>
    <s v="found"/>
    <s v="Not Duplicate"/>
    <s v="match"/>
    <s v="match"/>
    <n v="0"/>
    <d v="2026-03-27T00:00:00"/>
    <n v="2"/>
    <s v="Within SLA"/>
    <x v="0"/>
    <n v="0"/>
    <n v="0"/>
    <n v="0"/>
    <n v="0"/>
    <n v="0"/>
    <x v="0"/>
    <n v="19"/>
    <x v="21"/>
  </r>
  <r>
    <s v="TXN001651"/>
    <n v="727.12"/>
    <n v="727.12"/>
    <s v="SUCCESS"/>
    <s v="SUCCESS"/>
    <n v="1"/>
    <s v="found"/>
    <s v="Not Duplicate"/>
    <s v="match"/>
    <s v="match"/>
    <n v="0"/>
    <d v="2026-01-21T00:00:00"/>
    <n v="1"/>
    <s v="Within SLA"/>
    <x v="2"/>
    <n v="0"/>
    <n v="0"/>
    <n v="0"/>
    <n v="0"/>
    <n v="0"/>
    <x v="2"/>
    <n v="30.3"/>
    <x v="75"/>
  </r>
  <r>
    <s v="TXN001652"/>
    <n v="3300.1"/>
    <n v="3300.1"/>
    <s v="SUCCESS"/>
    <s v="SUCCESS"/>
    <n v="1"/>
    <s v="found"/>
    <s v="Not Duplicate"/>
    <s v="match"/>
    <s v="match"/>
    <n v="0"/>
    <d v="2026-01-18T00:00:00"/>
    <n v="1"/>
    <s v="Within SLA"/>
    <x v="3"/>
    <n v="0"/>
    <n v="0"/>
    <n v="0"/>
    <n v="0"/>
    <n v="0"/>
    <x v="3"/>
    <n v="8.6999999999999993"/>
    <x v="0"/>
  </r>
  <r>
    <s v="TXN001653"/>
    <n v="4179.75"/>
    <n v="4179.75"/>
    <s v="SUCCESS"/>
    <s v="SUCCESS"/>
    <n v="1"/>
    <s v="found"/>
    <s v="Not Duplicate"/>
    <s v="match"/>
    <s v="match"/>
    <n v="0"/>
    <d v="2026-04-01T00:00:00"/>
    <n v="1"/>
    <s v="Within SLA"/>
    <x v="2"/>
    <n v="0"/>
    <n v="0"/>
    <n v="0"/>
    <n v="0"/>
    <n v="0"/>
    <x v="3"/>
    <n v="20.7"/>
    <x v="80"/>
  </r>
  <r>
    <s v="TXN001654"/>
    <n v="2536.0500000000002"/>
    <n v="2536.0500000000002"/>
    <s v="FAILED"/>
    <s v="FAILED"/>
    <n v="1"/>
    <s v="found"/>
    <s v="Not Duplicate"/>
    <s v="match"/>
    <s v="match"/>
    <n v="0"/>
    <d v="2026-02-02T00:00:00"/>
    <n v="1"/>
    <s v="Within SLA"/>
    <x v="3"/>
    <n v="0"/>
    <n v="0"/>
    <n v="0"/>
    <n v="0"/>
    <n v="0"/>
    <x v="1"/>
    <n v="32.5"/>
    <x v="35"/>
  </r>
  <r>
    <s v="TXN001655"/>
    <n v="58411.29"/>
    <n v="58411.29"/>
    <s v="SUCCESS"/>
    <s v="SUCCESS"/>
    <n v="1"/>
    <s v="found"/>
    <s v="Not Duplicate"/>
    <s v="match"/>
    <s v="match"/>
    <n v="0"/>
    <d v="2026-02-10T00:00:00"/>
    <n v="0"/>
    <s v="Within SLA"/>
    <x v="3"/>
    <n v="0"/>
    <n v="0"/>
    <n v="0"/>
    <n v="0"/>
    <n v="0"/>
    <x v="0"/>
    <n v="37.6"/>
    <x v="55"/>
  </r>
  <r>
    <s v="TXN001656"/>
    <n v="5213.9399999999996"/>
    <n v="5213.9399999999996"/>
    <s v="SUCCESS"/>
    <s v="SUCCESS"/>
    <n v="1"/>
    <s v="found"/>
    <s v="Not Duplicate"/>
    <s v="match"/>
    <s v="match"/>
    <n v="0"/>
    <d v="2026-03-24T00:00:00"/>
    <n v="2"/>
    <s v="Within SLA"/>
    <x v="0"/>
    <n v="0"/>
    <n v="0"/>
    <n v="0"/>
    <n v="0"/>
    <n v="0"/>
    <x v="0"/>
    <n v="73.599999999999994"/>
    <x v="29"/>
  </r>
  <r>
    <s v="TXN001657"/>
    <n v="6929.41"/>
    <n v="6929.41"/>
    <s v="SUCCESS"/>
    <s v="SUCCESS"/>
    <n v="1"/>
    <s v="found"/>
    <s v="Not Duplicate"/>
    <s v="match"/>
    <s v="match"/>
    <n v="0"/>
    <d v="2026-03-20T00:00:00"/>
    <n v="0"/>
    <s v="Within SLA"/>
    <x v="0"/>
    <n v="0"/>
    <n v="0"/>
    <n v="0"/>
    <n v="0"/>
    <n v="0"/>
    <x v="0"/>
    <n v="22.3"/>
    <x v="17"/>
  </r>
  <r>
    <s v="TXN001658"/>
    <n v="5877.28"/>
    <e v="#N/A"/>
    <s v="SUCCESS"/>
    <e v="#N/A"/>
    <n v="0"/>
    <s v="missing"/>
    <s v="Not Duplicate"/>
    <s v="not processed"/>
    <s v="not processed"/>
    <s v="missing"/>
    <s v="not processed"/>
    <s v="not processed"/>
    <s v="Not Processed"/>
    <x v="0"/>
    <n v="1"/>
    <n v="0"/>
    <n v="0"/>
    <n v="0"/>
    <n v="0"/>
    <x v="1"/>
    <s v=""/>
    <x v="5"/>
  </r>
  <r>
    <s v="TXN001659"/>
    <n v="2941.73"/>
    <n v="2941.73"/>
    <s v="SUCCESS"/>
    <s v="SUCCESS"/>
    <n v="1"/>
    <s v="found"/>
    <s v="Not Duplicate"/>
    <s v="match"/>
    <s v="match"/>
    <n v="0"/>
    <d v="2026-01-04T00:00:00"/>
    <n v="2"/>
    <s v="Within SLA"/>
    <x v="3"/>
    <n v="0"/>
    <n v="0"/>
    <n v="0"/>
    <n v="0"/>
    <n v="0"/>
    <x v="2"/>
    <n v="39.5"/>
    <x v="49"/>
  </r>
  <r>
    <s v="TXN001660"/>
    <n v="897.38"/>
    <n v="897.38"/>
    <s v="SUCCESS"/>
    <s v="SUCCESS"/>
    <n v="1"/>
    <s v="found"/>
    <s v="Not Duplicate"/>
    <s v="match"/>
    <s v="match"/>
    <n v="0"/>
    <d v="2026-03-31T00:00:00"/>
    <n v="1"/>
    <s v="Within SLA"/>
    <x v="2"/>
    <n v="0"/>
    <n v="0"/>
    <n v="0"/>
    <n v="0"/>
    <n v="0"/>
    <x v="3"/>
    <n v="36.6"/>
    <x v="15"/>
  </r>
  <r>
    <s v="TXN001661"/>
    <n v="4023.38"/>
    <n v="4023.38"/>
    <s v="SUCCESS"/>
    <s v="SUCCESS"/>
    <n v="1"/>
    <s v="found"/>
    <s v="Not Duplicate"/>
    <s v="match"/>
    <s v="match"/>
    <n v="0"/>
    <d v="2026-01-21T00:00:00"/>
    <n v="1"/>
    <s v="Within SLA"/>
    <x v="3"/>
    <n v="0"/>
    <n v="0"/>
    <n v="0"/>
    <n v="0"/>
    <n v="0"/>
    <x v="0"/>
    <n v="11.6"/>
    <x v="75"/>
  </r>
  <r>
    <s v="TXN001662"/>
    <n v="4442.3999999999996"/>
    <n v="4886.6400000000003"/>
    <s v="SUCCESS"/>
    <s v="SUCCESS"/>
    <n v="1"/>
    <s v="found"/>
    <s v="Not Duplicate"/>
    <s v="mismatch"/>
    <s v="match"/>
    <n v="444.24000000000069"/>
    <d v="2026-03-27T00:00:00"/>
    <n v="2"/>
    <s v="Within SLA"/>
    <x v="3"/>
    <n v="0"/>
    <n v="0"/>
    <n v="1"/>
    <n v="0"/>
    <n v="0"/>
    <x v="0"/>
    <n v="17.3"/>
    <x v="21"/>
  </r>
  <r>
    <s v="TXN001663"/>
    <n v="956.91"/>
    <n v="956.91"/>
    <s v="SUCCESS"/>
    <s v="SUCCESS"/>
    <n v="1"/>
    <s v="found"/>
    <s v="Not Duplicate"/>
    <s v="match"/>
    <s v="match"/>
    <n v="0"/>
    <d v="2026-03-11T00:00:00"/>
    <n v="3"/>
    <s v="SLA Breached"/>
    <x v="0"/>
    <n v="0"/>
    <n v="0"/>
    <n v="0"/>
    <n v="0"/>
    <n v="1"/>
    <x v="1"/>
    <n v="44.8"/>
    <x v="16"/>
  </r>
  <r>
    <s v="TXN001664"/>
    <n v="55392.95"/>
    <n v="55392.95"/>
    <s v="FAILED"/>
    <s v="FAILED"/>
    <n v="1"/>
    <s v="found"/>
    <s v="Not Duplicate"/>
    <s v="match"/>
    <s v="match"/>
    <n v="0"/>
    <d v="2026-02-05T00:00:00"/>
    <n v="1"/>
    <s v="Within SLA"/>
    <x v="1"/>
    <n v="0"/>
    <n v="0"/>
    <n v="0"/>
    <n v="0"/>
    <n v="0"/>
    <x v="0"/>
    <n v="26.5"/>
    <x v="66"/>
  </r>
  <r>
    <s v="TXN001665"/>
    <n v="2990.94"/>
    <n v="2990.94"/>
    <s v="SUCCESS"/>
    <s v="SUCCESS"/>
    <n v="1"/>
    <s v="found"/>
    <s v="Not Duplicate"/>
    <s v="match"/>
    <s v="match"/>
    <n v="0"/>
    <d v="2026-03-11T00:00:00"/>
    <n v="2"/>
    <s v="Within SLA"/>
    <x v="2"/>
    <n v="0"/>
    <n v="0"/>
    <n v="0"/>
    <n v="0"/>
    <n v="0"/>
    <x v="1"/>
    <n v="74.3"/>
    <x v="87"/>
  </r>
  <r>
    <s v="TXN001666"/>
    <n v="869.79"/>
    <n v="869.79"/>
    <s v="FAILED"/>
    <s v="FAILED"/>
    <n v="1"/>
    <s v="found"/>
    <s v="Not Duplicate"/>
    <s v="match"/>
    <s v="match"/>
    <n v="0"/>
    <d v="2026-02-03T00:00:00"/>
    <n v="2"/>
    <s v="Within SLA"/>
    <x v="2"/>
    <n v="0"/>
    <n v="0"/>
    <n v="0"/>
    <n v="0"/>
    <n v="0"/>
    <x v="3"/>
    <n v="34.299999999999997"/>
    <x v="35"/>
  </r>
  <r>
    <s v="TXN001667"/>
    <n v="17919.82"/>
    <n v="17919.82"/>
    <s v="SUCCESS"/>
    <s v="SUCCESS"/>
    <n v="1"/>
    <s v="found"/>
    <s v="Not Duplicate"/>
    <s v="match"/>
    <s v="match"/>
    <n v="0"/>
    <d v="2026-03-26T00:00:00"/>
    <n v="3"/>
    <s v="SLA Breached"/>
    <x v="0"/>
    <n v="0"/>
    <n v="0"/>
    <n v="0"/>
    <n v="0"/>
    <n v="1"/>
    <x v="3"/>
    <n v="38.6"/>
    <x v="50"/>
  </r>
  <r>
    <s v="TXN001668"/>
    <n v="31236.95"/>
    <n v="31236.95"/>
    <s v="SUCCESS"/>
    <s v="SUCCESS"/>
    <n v="1"/>
    <s v="found"/>
    <s v="Not Duplicate"/>
    <s v="match"/>
    <s v="match"/>
    <n v="0"/>
    <d v="2026-03-13T00:00:00"/>
    <n v="1"/>
    <s v="Within SLA"/>
    <x v="3"/>
    <n v="0"/>
    <n v="0"/>
    <n v="0"/>
    <n v="0"/>
    <n v="0"/>
    <x v="2"/>
    <n v="4.2"/>
    <x v="47"/>
  </r>
  <r>
    <s v="TXN001669"/>
    <n v="7631.2"/>
    <n v="7631.2"/>
    <s v="SUCCESS"/>
    <s v="SUCCESS"/>
    <n v="1"/>
    <s v="found"/>
    <s v="Not Duplicate"/>
    <s v="match"/>
    <s v="match"/>
    <n v="0"/>
    <d v="2026-03-26T00:00:00"/>
    <n v="2"/>
    <s v="Within SLA"/>
    <x v="1"/>
    <n v="0"/>
    <n v="0"/>
    <n v="0"/>
    <n v="0"/>
    <n v="0"/>
    <x v="0"/>
    <n v="13.4"/>
    <x v="20"/>
  </r>
  <r>
    <s v="TXN001670"/>
    <n v="5454.42"/>
    <n v="5454.42"/>
    <s v="SUCCESS"/>
    <s v="SUCCESS"/>
    <n v="1"/>
    <s v="found"/>
    <s v="Not Duplicate"/>
    <s v="match"/>
    <s v="match"/>
    <n v="0"/>
    <d v="2026-03-08T00:00:00"/>
    <n v="0"/>
    <s v="Within SLA"/>
    <x v="0"/>
    <n v="0"/>
    <n v="0"/>
    <n v="0"/>
    <n v="0"/>
    <n v="0"/>
    <x v="0"/>
    <n v="26.2"/>
    <x v="16"/>
  </r>
  <r>
    <s v="TXN001671"/>
    <n v="7956.46"/>
    <n v="7956.46"/>
    <s v="SUCCESS"/>
    <s v="SUCCESS"/>
    <n v="1"/>
    <s v="found"/>
    <s v="Not Duplicate"/>
    <s v="match"/>
    <s v="match"/>
    <n v="0"/>
    <d v="2026-03-31T00:00:00"/>
    <n v="0"/>
    <s v="Within SLA"/>
    <x v="2"/>
    <n v="0"/>
    <n v="0"/>
    <n v="0"/>
    <n v="0"/>
    <n v="0"/>
    <x v="1"/>
    <n v="13.3"/>
    <x v="80"/>
  </r>
  <r>
    <s v="TXN001672"/>
    <n v="4947.43"/>
    <n v="4947.43"/>
    <s v="SUCCESS"/>
    <s v="SUCCESS"/>
    <n v="1"/>
    <s v="found"/>
    <s v="Not Duplicate"/>
    <s v="match"/>
    <s v="match"/>
    <n v="0"/>
    <d v="2026-03-18T00:00:00"/>
    <n v="2"/>
    <s v="Within SLA"/>
    <x v="3"/>
    <n v="0"/>
    <n v="0"/>
    <n v="0"/>
    <n v="0"/>
    <n v="0"/>
    <x v="2"/>
    <n v="27.1"/>
    <x v="30"/>
  </r>
  <r>
    <s v="TXN001673"/>
    <n v="2723.46"/>
    <n v="2723.46"/>
    <s v="SUCCESS"/>
    <s v="SUCCESS"/>
    <n v="1"/>
    <s v="found"/>
    <s v="Not Duplicate"/>
    <s v="match"/>
    <s v="match"/>
    <n v="0"/>
    <d v="2026-03-10T00:00:00"/>
    <n v="0"/>
    <s v="Within SLA"/>
    <x v="1"/>
    <n v="0"/>
    <n v="0"/>
    <n v="0"/>
    <n v="0"/>
    <n v="0"/>
    <x v="2"/>
    <n v="5.9"/>
    <x v="67"/>
  </r>
  <r>
    <s v="TXN001674"/>
    <n v="599.89"/>
    <n v="599.89"/>
    <s v="SUCCESS"/>
    <s v="SUCCESS"/>
    <n v="1"/>
    <s v="found"/>
    <s v="Not Duplicate"/>
    <s v="match"/>
    <s v="match"/>
    <n v="0"/>
    <d v="2026-03-28T00:00:00"/>
    <n v="1"/>
    <s v="Within SLA"/>
    <x v="0"/>
    <n v="0"/>
    <n v="0"/>
    <n v="0"/>
    <n v="0"/>
    <n v="0"/>
    <x v="3"/>
    <n v="21.9"/>
    <x v="60"/>
  </r>
  <r>
    <s v="TXN001675"/>
    <n v="1759.36"/>
    <n v="1759.36"/>
    <s v="SUCCESS"/>
    <s v="SUCCESS"/>
    <n v="1"/>
    <s v="found"/>
    <s v="Not Duplicate"/>
    <s v="match"/>
    <s v="match"/>
    <n v="0"/>
    <d v="2026-03-02T00:00:00"/>
    <n v="0"/>
    <s v="Within SLA"/>
    <x v="1"/>
    <n v="0"/>
    <n v="0"/>
    <n v="0"/>
    <n v="0"/>
    <n v="0"/>
    <x v="2"/>
    <n v="6.1"/>
    <x v="6"/>
  </r>
  <r>
    <s v="TXN001676"/>
    <n v="5285.9"/>
    <n v="5285.9"/>
    <s v="SUCCESS"/>
    <s v="SUCCESS"/>
    <n v="1"/>
    <s v="found"/>
    <s v="Not Duplicate"/>
    <s v="match"/>
    <s v="match"/>
    <n v="0"/>
    <d v="2026-01-21T00:00:00"/>
    <n v="1"/>
    <s v="Within SLA"/>
    <x v="3"/>
    <n v="0"/>
    <n v="0"/>
    <n v="0"/>
    <n v="0"/>
    <n v="0"/>
    <x v="2"/>
    <n v="24.4"/>
    <x v="75"/>
  </r>
  <r>
    <s v="TXN001677"/>
    <n v="16815.3"/>
    <n v="16815.3"/>
    <s v="SUCCESS"/>
    <s v="SUCCESS"/>
    <n v="1"/>
    <s v="found"/>
    <s v="Not Duplicate"/>
    <s v="match"/>
    <s v="match"/>
    <n v="0"/>
    <d v="2026-03-16T00:00:00"/>
    <n v="1"/>
    <s v="Within SLA"/>
    <x v="2"/>
    <n v="0"/>
    <n v="0"/>
    <n v="0"/>
    <n v="0"/>
    <n v="0"/>
    <x v="1"/>
    <n v="49.4"/>
    <x v="54"/>
  </r>
  <r>
    <s v="TXN001678"/>
    <n v="920.48"/>
    <n v="920.48"/>
    <s v="FAILED"/>
    <s v="FAILED"/>
    <n v="1"/>
    <s v="found"/>
    <s v="Not Duplicate"/>
    <s v="match"/>
    <s v="match"/>
    <n v="0"/>
    <d v="2026-02-11T00:00:00"/>
    <n v="0"/>
    <s v="Within SLA"/>
    <x v="2"/>
    <n v="0"/>
    <n v="0"/>
    <n v="0"/>
    <n v="0"/>
    <n v="0"/>
    <x v="0"/>
    <n v="20.8"/>
    <x v="41"/>
  </r>
  <r>
    <s v="TXN001679"/>
    <n v="1097.1400000000001"/>
    <n v="1097.1400000000001"/>
    <s v="SUCCESS"/>
    <s v="SUCCESS"/>
    <n v="1"/>
    <s v="found"/>
    <s v="Not Duplicate"/>
    <s v="match"/>
    <s v="match"/>
    <n v="0"/>
    <d v="2026-02-02T00:00:00"/>
    <n v="0"/>
    <s v="Within SLA"/>
    <x v="2"/>
    <n v="0"/>
    <n v="0"/>
    <n v="0"/>
    <n v="0"/>
    <n v="0"/>
    <x v="0"/>
    <n v="16.600000000000001"/>
    <x v="81"/>
  </r>
  <r>
    <s v="TXN001680"/>
    <n v="3144.63"/>
    <n v="3144.63"/>
    <s v="SUCCESS"/>
    <s v="SUCCESS"/>
    <n v="1"/>
    <s v="found"/>
    <s v="Not Duplicate"/>
    <s v="match"/>
    <s v="match"/>
    <n v="0"/>
    <d v="2026-03-02T00:00:00"/>
    <n v="1"/>
    <s v="Within SLA"/>
    <x v="3"/>
    <n v="0"/>
    <n v="0"/>
    <n v="0"/>
    <n v="0"/>
    <n v="0"/>
    <x v="3"/>
    <n v="12.3"/>
    <x v="32"/>
  </r>
  <r>
    <s v="TXN001681"/>
    <n v="4100.28"/>
    <n v="4100.28"/>
    <s v="FAILED"/>
    <s v="FAILED"/>
    <n v="1"/>
    <s v="found"/>
    <s v="Not Duplicate"/>
    <s v="match"/>
    <s v="match"/>
    <n v="0"/>
    <d v="2026-02-14T00:00:00"/>
    <n v="0"/>
    <s v="Within SLA"/>
    <x v="0"/>
    <n v="0"/>
    <n v="0"/>
    <n v="0"/>
    <n v="0"/>
    <n v="0"/>
    <x v="0"/>
    <n v="11.1"/>
    <x v="48"/>
  </r>
  <r>
    <s v="TXN001682"/>
    <n v="9251.91"/>
    <n v="9251.91"/>
    <s v="SUCCESS"/>
    <s v="SUCCESS"/>
    <n v="1"/>
    <s v="found"/>
    <s v="Not Duplicate"/>
    <s v="match"/>
    <s v="match"/>
    <n v="0"/>
    <d v="2026-03-11T00:00:00"/>
    <n v="2"/>
    <s v="Within SLA"/>
    <x v="1"/>
    <n v="0"/>
    <n v="0"/>
    <n v="0"/>
    <n v="0"/>
    <n v="0"/>
    <x v="3"/>
    <n v="9.1999999999999993"/>
    <x v="87"/>
  </r>
  <r>
    <s v="TXN001683"/>
    <n v="1705.6"/>
    <n v="1705.6"/>
    <s v="SUCCESS"/>
    <s v="SUCCESS"/>
    <n v="1"/>
    <s v="found"/>
    <s v="Not Duplicate"/>
    <s v="match"/>
    <s v="match"/>
    <n v="0"/>
    <d v="2026-02-03T00:00:00"/>
    <n v="2"/>
    <s v="Within SLA"/>
    <x v="0"/>
    <n v="0"/>
    <n v="0"/>
    <n v="0"/>
    <n v="0"/>
    <n v="0"/>
    <x v="0"/>
    <n v="7.5"/>
    <x v="35"/>
  </r>
  <r>
    <s v="TXN001684"/>
    <n v="4859.58"/>
    <n v="4859.58"/>
    <s v="SUCCESS"/>
    <s v="SUCCESS"/>
    <n v="1"/>
    <s v="found"/>
    <s v="Not Duplicate"/>
    <s v="match"/>
    <s v="match"/>
    <n v="0"/>
    <d v="2026-02-17T00:00:00"/>
    <n v="3"/>
    <s v="SLA Breached"/>
    <x v="2"/>
    <n v="0"/>
    <n v="0"/>
    <n v="0"/>
    <n v="0"/>
    <n v="1"/>
    <x v="3"/>
    <n v="15.7"/>
    <x v="48"/>
  </r>
  <r>
    <s v="TXN001685"/>
    <n v="1731.48"/>
    <n v="1731.48"/>
    <s v="SUCCESS"/>
    <s v="SUCCESS"/>
    <n v="1"/>
    <s v="found"/>
    <s v="Not Duplicate"/>
    <s v="match"/>
    <s v="match"/>
    <n v="0"/>
    <d v="2026-02-02T00:00:00"/>
    <n v="3"/>
    <s v="SLA Breached"/>
    <x v="0"/>
    <n v="0"/>
    <n v="0"/>
    <n v="0"/>
    <n v="0"/>
    <n v="1"/>
    <x v="3"/>
    <n v="6.4"/>
    <x v="27"/>
  </r>
  <r>
    <s v="TXN001686"/>
    <n v="27663.14"/>
    <n v="27663.14"/>
    <s v="SUCCESS"/>
    <s v="SUCCESS"/>
    <n v="1"/>
    <s v="found"/>
    <s v="Not Duplicate"/>
    <s v="match"/>
    <s v="match"/>
    <n v="0"/>
    <d v="2026-03-17T00:00:00"/>
    <n v="2"/>
    <s v="Within SLA"/>
    <x v="0"/>
    <n v="0"/>
    <n v="0"/>
    <n v="0"/>
    <n v="0"/>
    <n v="0"/>
    <x v="3"/>
    <n v="35.4"/>
    <x v="54"/>
  </r>
  <r>
    <s v="TXN001687"/>
    <n v="5345.38"/>
    <n v="5345.38"/>
    <s v="SUCCESS"/>
    <s v="SUCCESS"/>
    <n v="1"/>
    <s v="found"/>
    <s v="Not Duplicate"/>
    <s v="match"/>
    <s v="match"/>
    <n v="0"/>
    <d v="2026-01-19T00:00:00"/>
    <n v="2"/>
    <s v="Within SLA"/>
    <x v="1"/>
    <n v="0"/>
    <n v="0"/>
    <n v="0"/>
    <n v="0"/>
    <n v="0"/>
    <x v="0"/>
    <n v="63.4"/>
    <x v="0"/>
  </r>
  <r>
    <s v="TXN001688"/>
    <n v="4178.29"/>
    <n v="4178.29"/>
    <s v="SUCCESS"/>
    <s v="SUCCESS"/>
    <n v="1"/>
    <s v="found"/>
    <s v="Not Duplicate"/>
    <s v="match"/>
    <s v="match"/>
    <n v="0"/>
    <d v="2026-01-09T00:00:00"/>
    <n v="2"/>
    <s v="Within SLA"/>
    <x v="0"/>
    <n v="0"/>
    <n v="0"/>
    <n v="0"/>
    <n v="0"/>
    <n v="0"/>
    <x v="3"/>
    <n v="39.5"/>
    <x v="78"/>
  </r>
  <r>
    <s v="TXN001689"/>
    <n v="67774.460000000006"/>
    <n v="67774.460000000006"/>
    <s v="SUCCESS"/>
    <s v="SUCCESS"/>
    <n v="1"/>
    <s v="found"/>
    <s v="Not Duplicate"/>
    <s v="match"/>
    <s v="match"/>
    <n v="0"/>
    <d v="2026-03-18T00:00:00"/>
    <n v="1"/>
    <s v="Within SLA"/>
    <x v="0"/>
    <n v="0"/>
    <n v="0"/>
    <n v="0"/>
    <n v="0"/>
    <n v="0"/>
    <x v="3"/>
    <n v="9.1"/>
    <x v="84"/>
  </r>
  <r>
    <s v="TXN001690"/>
    <n v="2455.7800000000002"/>
    <n v="2455.7800000000002"/>
    <s v="SUCCESS"/>
    <s v="SUCCESS"/>
    <n v="1"/>
    <s v="found"/>
    <s v="Not Duplicate"/>
    <s v="match"/>
    <s v="match"/>
    <n v="0"/>
    <d v="2026-03-15T00:00:00"/>
    <n v="1"/>
    <s v="Within SLA"/>
    <x v="3"/>
    <n v="0"/>
    <n v="0"/>
    <n v="0"/>
    <n v="0"/>
    <n v="0"/>
    <x v="0"/>
    <n v="12.8"/>
    <x v="53"/>
  </r>
  <r>
    <s v="TXN001691"/>
    <n v="1415.28"/>
    <n v="1415.28"/>
    <s v="SUCCESS"/>
    <s v="SUCCESS"/>
    <n v="1"/>
    <s v="found"/>
    <s v="Not Duplicate"/>
    <s v="match"/>
    <s v="match"/>
    <n v="0"/>
    <d v="2026-03-28T00:00:00"/>
    <n v="1"/>
    <s v="Within SLA"/>
    <x v="0"/>
    <n v="0"/>
    <n v="0"/>
    <n v="0"/>
    <n v="0"/>
    <n v="0"/>
    <x v="0"/>
    <n v="7.4"/>
    <x v="60"/>
  </r>
  <r>
    <s v="TXN001692"/>
    <n v="4078.35"/>
    <n v="4078.35"/>
    <s v="SUCCESS"/>
    <s v="SUCCESS"/>
    <n v="1"/>
    <s v="found"/>
    <s v="Not Duplicate"/>
    <s v="match"/>
    <s v="match"/>
    <n v="0"/>
    <d v="2026-02-12T00:00:00"/>
    <n v="0"/>
    <s v="Within SLA"/>
    <x v="0"/>
    <n v="0"/>
    <n v="0"/>
    <n v="0"/>
    <n v="0"/>
    <n v="0"/>
    <x v="2"/>
    <n v="40.9"/>
    <x v="89"/>
  </r>
  <r>
    <s v="TXN001693"/>
    <n v="34099.040000000001"/>
    <n v="34099.040000000001"/>
    <s v="SUCCESS"/>
    <s v="SUCCESS"/>
    <n v="1"/>
    <s v="found"/>
    <s v="Not Duplicate"/>
    <s v="match"/>
    <s v="match"/>
    <n v="0"/>
    <d v="2026-01-13T00:00:00"/>
    <n v="1"/>
    <s v="Within SLA"/>
    <x v="1"/>
    <n v="0"/>
    <n v="0"/>
    <n v="0"/>
    <n v="0"/>
    <n v="0"/>
    <x v="3"/>
    <n v="15.8"/>
    <x v="77"/>
  </r>
  <r>
    <s v="TXN001694"/>
    <n v="8589.3700000000008"/>
    <n v="8589.3700000000008"/>
    <s v="SUCCESS"/>
    <s v="SUCCESS"/>
    <n v="1"/>
    <s v="found"/>
    <s v="Not Duplicate"/>
    <s v="match"/>
    <s v="match"/>
    <n v="0"/>
    <d v="2026-03-12T00:00:00"/>
    <n v="2"/>
    <s v="Within SLA"/>
    <x v="0"/>
    <n v="0"/>
    <n v="0"/>
    <n v="0"/>
    <n v="0"/>
    <n v="0"/>
    <x v="0"/>
    <n v="27.6"/>
    <x v="67"/>
  </r>
  <r>
    <s v="TXN001695"/>
    <n v="9633.32"/>
    <n v="9633.32"/>
    <s v="SUCCESS"/>
    <s v="SUCCESS"/>
    <n v="1"/>
    <s v="found"/>
    <s v="Not Duplicate"/>
    <s v="match"/>
    <s v="match"/>
    <n v="0"/>
    <d v="2026-02-16T00:00:00"/>
    <n v="5"/>
    <s v="SLA Breached"/>
    <x v="1"/>
    <n v="0"/>
    <n v="0"/>
    <n v="0"/>
    <n v="0"/>
    <n v="1"/>
    <x v="0"/>
    <n v="14.8"/>
    <x v="41"/>
  </r>
  <r>
    <s v="TXN001696"/>
    <n v="10516.46"/>
    <n v="10516.46"/>
    <s v="SUCCESS"/>
    <s v="SUCCESS"/>
    <n v="1"/>
    <s v="found"/>
    <s v="Not Duplicate"/>
    <s v="match"/>
    <s v="match"/>
    <n v="0"/>
    <d v="2026-01-30T00:00:00"/>
    <n v="1"/>
    <s v="Within SLA"/>
    <x v="0"/>
    <n v="0"/>
    <n v="0"/>
    <n v="0"/>
    <n v="0"/>
    <n v="0"/>
    <x v="1"/>
    <n v="9"/>
    <x v="5"/>
  </r>
  <r>
    <s v="TXN001697"/>
    <n v="869.4"/>
    <n v="869.4"/>
    <s v="SUCCESS"/>
    <s v="SUCCESS"/>
    <n v="1"/>
    <s v="found"/>
    <s v="Not Duplicate"/>
    <s v="match"/>
    <s v="match"/>
    <n v="0"/>
    <d v="2026-03-26T00:00:00"/>
    <n v="1"/>
    <s v="Within SLA"/>
    <x v="0"/>
    <n v="0"/>
    <n v="0"/>
    <n v="0"/>
    <n v="0"/>
    <n v="0"/>
    <x v="0"/>
    <n v="2.6"/>
    <x v="21"/>
  </r>
  <r>
    <s v="TXN001698"/>
    <n v="9135.59"/>
    <n v="9135.59"/>
    <s v="SUCCESS"/>
    <s v="SUCCESS"/>
    <n v="1"/>
    <s v="found"/>
    <s v="Not Duplicate"/>
    <s v="match"/>
    <s v="match"/>
    <n v="0"/>
    <d v="2026-03-13T00:00:00"/>
    <n v="0"/>
    <s v="Within SLA"/>
    <x v="1"/>
    <n v="0"/>
    <n v="0"/>
    <n v="0"/>
    <n v="0"/>
    <n v="0"/>
    <x v="3"/>
    <n v="61.9"/>
    <x v="14"/>
  </r>
  <r>
    <s v="TXN001699"/>
    <n v="1419.76"/>
    <n v="1419.76"/>
    <s v="FAILED"/>
    <s v="FAILED"/>
    <n v="2"/>
    <s v="found"/>
    <s v="Duplicate"/>
    <s v="match"/>
    <s v="match"/>
    <n v="0"/>
    <d v="2026-02-28T00:00:00"/>
    <n v="0"/>
    <s v="Within SLA"/>
    <x v="3"/>
    <n v="0"/>
    <n v="1"/>
    <n v="0"/>
    <n v="0"/>
    <n v="0"/>
    <x v="0"/>
    <n v="28.9"/>
    <x v="72"/>
  </r>
  <r>
    <s v="TXN001700"/>
    <n v="3628.69"/>
    <n v="3628.69"/>
    <s v="SUCCESS"/>
    <s v="SUCCESS"/>
    <n v="1"/>
    <s v="found"/>
    <s v="Not Duplicate"/>
    <s v="match"/>
    <s v="match"/>
    <n v="0"/>
    <d v="2026-01-15T00:00:00"/>
    <n v="0"/>
    <s v="Within SLA"/>
    <x v="4"/>
    <n v="0"/>
    <n v="0"/>
    <n v="0"/>
    <n v="0"/>
    <n v="0"/>
    <x v="3"/>
    <n v="11.9"/>
    <x v="1"/>
  </r>
  <r>
    <s v="TXN001701"/>
    <n v="3512.81"/>
    <n v="3512.81"/>
    <s v="SUCCESS"/>
    <s v="SUCCESS"/>
    <n v="1"/>
    <s v="found"/>
    <s v="Not Duplicate"/>
    <s v="match"/>
    <s v="match"/>
    <n v="0"/>
    <d v="2026-03-24T00:00:00"/>
    <n v="1"/>
    <s v="Within SLA"/>
    <x v="1"/>
    <n v="0"/>
    <n v="0"/>
    <n v="0"/>
    <n v="0"/>
    <n v="0"/>
    <x v="1"/>
    <n v="40.299999999999997"/>
    <x v="50"/>
  </r>
  <r>
    <s v="TXN001702"/>
    <n v="1940.69"/>
    <n v="1940.69"/>
    <s v="SUCCESS"/>
    <s v="SUCCESS"/>
    <n v="1"/>
    <s v="found"/>
    <s v="Not Duplicate"/>
    <s v="match"/>
    <s v="match"/>
    <n v="0"/>
    <d v="2026-03-30T00:00:00"/>
    <n v="1"/>
    <s v="Within SLA"/>
    <x v="3"/>
    <n v="0"/>
    <n v="0"/>
    <n v="0"/>
    <n v="0"/>
    <n v="0"/>
    <x v="0"/>
    <n v="36.9"/>
    <x v="36"/>
  </r>
  <r>
    <s v="TXN001703"/>
    <n v="41929.269999999997"/>
    <n v="41929.269999999997"/>
    <s v="SUCCESS"/>
    <s v="SUCCESS"/>
    <n v="1"/>
    <s v="found"/>
    <s v="Not Duplicate"/>
    <s v="match"/>
    <s v="match"/>
    <n v="0"/>
    <d v="2026-02-04T00:00:00"/>
    <n v="3"/>
    <s v="SLA Breached"/>
    <x v="0"/>
    <n v="0"/>
    <n v="0"/>
    <n v="0"/>
    <n v="0"/>
    <n v="1"/>
    <x v="3"/>
    <n v="31.5"/>
    <x v="35"/>
  </r>
  <r>
    <s v="TXN001704"/>
    <n v="2116.5100000000002"/>
    <n v="2116.5100000000002"/>
    <s v="SUCCESS"/>
    <s v="SUCCESS"/>
    <n v="1"/>
    <s v="found"/>
    <s v="Not Duplicate"/>
    <s v="match"/>
    <s v="match"/>
    <n v="0"/>
    <d v="2026-01-04T00:00:00"/>
    <n v="1"/>
    <s v="Within SLA"/>
    <x v="1"/>
    <n v="0"/>
    <n v="0"/>
    <n v="0"/>
    <n v="0"/>
    <n v="0"/>
    <x v="2"/>
    <n v="46"/>
    <x v="62"/>
  </r>
  <r>
    <s v="TXN001705"/>
    <n v="8082.46"/>
    <n v="8082.46"/>
    <s v="SUCCESS"/>
    <s v="SUCCESS"/>
    <n v="1"/>
    <s v="found"/>
    <s v="Not Duplicate"/>
    <s v="match"/>
    <s v="match"/>
    <n v="0"/>
    <d v="2026-02-12T00:00:00"/>
    <n v="2"/>
    <s v="Within SLA"/>
    <x v="3"/>
    <n v="0"/>
    <n v="0"/>
    <n v="0"/>
    <n v="0"/>
    <n v="0"/>
    <x v="3"/>
    <n v="30.1"/>
    <x v="55"/>
  </r>
  <r>
    <s v="TXN001706"/>
    <n v="15381.29"/>
    <n v="15381.29"/>
    <s v="SUCCESS"/>
    <s v="SUCCESS"/>
    <n v="1"/>
    <s v="found"/>
    <s v="Not Duplicate"/>
    <s v="match"/>
    <s v="match"/>
    <n v="0"/>
    <d v="2026-01-27T00:00:00"/>
    <n v="1"/>
    <s v="Within SLA"/>
    <x v="2"/>
    <n v="0"/>
    <n v="0"/>
    <n v="0"/>
    <n v="0"/>
    <n v="0"/>
    <x v="2"/>
    <n v="9.4"/>
    <x v="71"/>
  </r>
  <r>
    <s v="TXN001707"/>
    <n v="5910.63"/>
    <n v="5910.63"/>
    <s v="SUCCESS"/>
    <s v="SUCCESS"/>
    <n v="1"/>
    <s v="found"/>
    <s v="Not Duplicate"/>
    <s v="match"/>
    <s v="match"/>
    <n v="0"/>
    <d v="2026-02-25T00:00:00"/>
    <n v="1"/>
    <s v="Within SLA"/>
    <x v="0"/>
    <n v="0"/>
    <n v="0"/>
    <n v="0"/>
    <n v="0"/>
    <n v="0"/>
    <x v="3"/>
    <n v="6.7"/>
    <x v="40"/>
  </r>
  <r>
    <s v="TXN001708"/>
    <n v="3613.73"/>
    <n v="3613.73"/>
    <s v="SUCCESS"/>
    <s v="SUCCESS"/>
    <n v="1"/>
    <s v="found"/>
    <s v="Not Duplicate"/>
    <s v="match"/>
    <s v="match"/>
    <n v="0"/>
    <d v="2026-01-25T00:00:00"/>
    <n v="2"/>
    <s v="Within SLA"/>
    <x v="0"/>
    <n v="0"/>
    <n v="0"/>
    <n v="0"/>
    <n v="0"/>
    <n v="0"/>
    <x v="1"/>
    <n v="5.5"/>
    <x v="42"/>
  </r>
  <r>
    <s v="TXN001709"/>
    <n v="346.71"/>
    <e v="#N/A"/>
    <s v="SUCCESS"/>
    <e v="#N/A"/>
    <n v="0"/>
    <s v="missing"/>
    <s v="Not Duplicate"/>
    <s v="not processed"/>
    <s v="not processed"/>
    <s v="missing"/>
    <s v="not processed"/>
    <s v="not processed"/>
    <s v="Not Processed"/>
    <x v="0"/>
    <n v="1"/>
    <n v="0"/>
    <n v="0"/>
    <n v="0"/>
    <n v="0"/>
    <x v="1"/>
    <s v=""/>
    <x v="51"/>
  </r>
  <r>
    <s v="TXN001710"/>
    <n v="1132.98"/>
    <n v="1132.98"/>
    <s v="SUCCESS"/>
    <s v="SUCCESS"/>
    <n v="1"/>
    <s v="found"/>
    <s v="Not Duplicate"/>
    <s v="match"/>
    <s v="match"/>
    <n v="0"/>
    <d v="2026-02-17T00:00:00"/>
    <n v="1"/>
    <s v="Within SLA"/>
    <x v="0"/>
    <n v="0"/>
    <n v="0"/>
    <n v="0"/>
    <n v="0"/>
    <n v="0"/>
    <x v="1"/>
    <n v="12.4"/>
    <x v="68"/>
  </r>
  <r>
    <s v="TXN001711"/>
    <n v="6351.05"/>
    <n v="6351.05"/>
    <s v="SUCCESS"/>
    <s v="SUCCESS"/>
    <n v="1"/>
    <s v="found"/>
    <s v="Not Duplicate"/>
    <s v="match"/>
    <s v="match"/>
    <n v="0"/>
    <d v="2026-03-21T00:00:00"/>
    <n v="1"/>
    <s v="Within SLA"/>
    <x v="2"/>
    <n v="0"/>
    <n v="0"/>
    <n v="0"/>
    <n v="0"/>
    <n v="0"/>
    <x v="2"/>
    <n v="27"/>
    <x v="17"/>
  </r>
  <r>
    <s v="TXN001712"/>
    <n v="24970.48"/>
    <n v="24970.48"/>
    <s v="SUCCESS"/>
    <s v="SUCCESS"/>
    <n v="1"/>
    <s v="found"/>
    <s v="Not Duplicate"/>
    <s v="match"/>
    <s v="match"/>
    <n v="0"/>
    <d v="2026-01-19T00:00:00"/>
    <n v="2"/>
    <s v="Within SLA"/>
    <x v="3"/>
    <n v="0"/>
    <n v="0"/>
    <n v="0"/>
    <n v="0"/>
    <n v="0"/>
    <x v="2"/>
    <n v="97.8"/>
    <x v="0"/>
  </r>
  <r>
    <s v="TXN001713"/>
    <n v="4347.83"/>
    <n v="4347.83"/>
    <s v="SUCCESS"/>
    <s v="SUCCESS"/>
    <n v="1"/>
    <s v="found"/>
    <s v="Not Duplicate"/>
    <s v="match"/>
    <s v="match"/>
    <n v="0"/>
    <d v="2026-02-09T00:00:00"/>
    <n v="3"/>
    <s v="SLA Breached"/>
    <x v="2"/>
    <n v="0"/>
    <n v="0"/>
    <n v="0"/>
    <n v="0"/>
    <n v="1"/>
    <x v="0"/>
    <n v="24"/>
    <x v="69"/>
  </r>
  <r>
    <s v="TXN001714"/>
    <n v="3347"/>
    <n v="3347"/>
    <s v="SUCCESS"/>
    <s v="SUCCESS"/>
    <n v="1"/>
    <s v="found"/>
    <s v="Not Duplicate"/>
    <s v="match"/>
    <s v="match"/>
    <n v="0"/>
    <d v="2026-01-02T00:00:00"/>
    <n v="0"/>
    <s v="Within SLA"/>
    <x v="2"/>
    <n v="0"/>
    <n v="0"/>
    <n v="0"/>
    <n v="0"/>
    <n v="0"/>
    <x v="1"/>
    <n v="36.299999999999997"/>
    <x v="49"/>
  </r>
  <r>
    <s v="TXN001715"/>
    <n v="3202.35"/>
    <n v="3202.35"/>
    <s v="FAILED"/>
    <s v="FAILED"/>
    <n v="1"/>
    <s v="found"/>
    <s v="Not Duplicate"/>
    <s v="match"/>
    <s v="match"/>
    <n v="0"/>
    <d v="2026-03-19T00:00:00"/>
    <n v="1"/>
    <s v="Within SLA"/>
    <x v="3"/>
    <n v="0"/>
    <n v="0"/>
    <n v="0"/>
    <n v="0"/>
    <n v="0"/>
    <x v="2"/>
    <n v="11.6"/>
    <x v="31"/>
  </r>
  <r>
    <s v="TXN001716"/>
    <n v="1134.99"/>
    <n v="1134.99"/>
    <s v="SUCCESS"/>
    <s v="SUCCESS"/>
    <n v="1"/>
    <s v="found"/>
    <s v="Not Duplicate"/>
    <s v="match"/>
    <s v="match"/>
    <n v="0"/>
    <d v="2026-02-05T00:00:00"/>
    <n v="2"/>
    <s v="Within SLA"/>
    <x v="0"/>
    <n v="0"/>
    <n v="0"/>
    <n v="0"/>
    <n v="0"/>
    <n v="0"/>
    <x v="3"/>
    <n v="19"/>
    <x v="83"/>
  </r>
  <r>
    <s v="TXN001717"/>
    <n v="4099.2299999999996"/>
    <n v="4099.2299999999996"/>
    <s v="SUCCESS"/>
    <s v="SUCCESS"/>
    <n v="1"/>
    <s v="found"/>
    <s v="Not Duplicate"/>
    <s v="match"/>
    <s v="match"/>
    <n v="0"/>
    <d v="2026-01-12T00:00:00"/>
    <n v="3"/>
    <s v="SLA Breached"/>
    <x v="1"/>
    <n v="0"/>
    <n v="0"/>
    <n v="0"/>
    <n v="0"/>
    <n v="1"/>
    <x v="2"/>
    <n v="27.1"/>
    <x v="86"/>
  </r>
  <r>
    <s v="TXN001718"/>
    <n v="2840.94"/>
    <n v="2840.94"/>
    <s v="SUCCESS"/>
    <s v="SUCCESS"/>
    <n v="1"/>
    <s v="found"/>
    <s v="Not Duplicate"/>
    <s v="match"/>
    <s v="match"/>
    <n v="0"/>
    <d v="2026-01-27T00:00:00"/>
    <n v="0"/>
    <s v="Within SLA"/>
    <x v="0"/>
    <n v="0"/>
    <n v="0"/>
    <n v="0"/>
    <n v="0"/>
    <n v="0"/>
    <x v="3"/>
    <n v="16.8"/>
    <x v="74"/>
  </r>
  <r>
    <s v="TXN001719"/>
    <n v="4043.79"/>
    <n v="4043.79"/>
    <s v="SUCCESS"/>
    <s v="SUCCESS"/>
    <n v="1"/>
    <s v="found"/>
    <s v="Not Duplicate"/>
    <s v="match"/>
    <s v="match"/>
    <n v="0"/>
    <d v="2026-03-07T00:00:00"/>
    <n v="1"/>
    <s v="Within SLA"/>
    <x v="2"/>
    <n v="0"/>
    <n v="0"/>
    <n v="0"/>
    <n v="0"/>
    <n v="0"/>
    <x v="0"/>
    <n v="47.3"/>
    <x v="57"/>
  </r>
  <r>
    <s v="TXN001720"/>
    <n v="5885.62"/>
    <n v="5885.62"/>
    <s v="SUCCESS"/>
    <s v="SUCCESS"/>
    <n v="1"/>
    <s v="found"/>
    <s v="Not Duplicate"/>
    <s v="match"/>
    <s v="match"/>
    <n v="0"/>
    <d v="2026-01-29T00:00:00"/>
    <n v="3"/>
    <s v="SLA Breached"/>
    <x v="0"/>
    <n v="0"/>
    <n v="0"/>
    <n v="0"/>
    <n v="0"/>
    <n v="1"/>
    <x v="3"/>
    <n v="18"/>
    <x v="71"/>
  </r>
  <r>
    <s v="TXN001721"/>
    <n v="5080.32"/>
    <n v="5080.32"/>
    <s v="SUCCESS"/>
    <s v="SUCCESS"/>
    <n v="1"/>
    <s v="found"/>
    <s v="Not Duplicate"/>
    <s v="match"/>
    <s v="match"/>
    <n v="0"/>
    <d v="2026-04-01T00:00:00"/>
    <n v="3"/>
    <s v="SLA Breached"/>
    <x v="1"/>
    <n v="0"/>
    <n v="0"/>
    <n v="0"/>
    <n v="0"/>
    <n v="1"/>
    <x v="2"/>
    <n v="57.1"/>
    <x v="36"/>
  </r>
  <r>
    <s v="TXN001722"/>
    <n v="6434.55"/>
    <n v="6434.55"/>
    <s v="SUCCESS"/>
    <s v="SUCCESS"/>
    <n v="1"/>
    <s v="found"/>
    <s v="Not Duplicate"/>
    <s v="match"/>
    <s v="match"/>
    <n v="0"/>
    <d v="2026-03-19T00:00:00"/>
    <n v="1"/>
    <s v="Within SLA"/>
    <x v="0"/>
    <n v="0"/>
    <n v="0"/>
    <n v="0"/>
    <n v="0"/>
    <n v="0"/>
    <x v="0"/>
    <n v="15.9"/>
    <x v="31"/>
  </r>
  <r>
    <s v="TXN001723"/>
    <n v="7854.47"/>
    <n v="7854.47"/>
    <s v="SUCCESS"/>
    <s v="SUCCESS"/>
    <n v="1"/>
    <s v="found"/>
    <s v="Not Duplicate"/>
    <s v="match"/>
    <s v="match"/>
    <n v="0"/>
    <d v="2026-01-25T00:00:00"/>
    <n v="0"/>
    <s v="Within SLA"/>
    <x v="2"/>
    <n v="0"/>
    <n v="0"/>
    <n v="0"/>
    <n v="0"/>
    <n v="0"/>
    <x v="2"/>
    <n v="20"/>
    <x v="12"/>
  </r>
  <r>
    <s v="TXN001724"/>
    <n v="1683.39"/>
    <n v="1683.39"/>
    <s v="SUCCESS"/>
    <s v="SUCCESS"/>
    <n v="1"/>
    <s v="found"/>
    <s v="Not Duplicate"/>
    <s v="match"/>
    <s v="match"/>
    <n v="0"/>
    <d v="2026-03-09T00:00:00"/>
    <n v="0"/>
    <s v="Within SLA"/>
    <x v="2"/>
    <n v="0"/>
    <n v="0"/>
    <n v="0"/>
    <n v="0"/>
    <n v="0"/>
    <x v="0"/>
    <n v="10.1"/>
    <x v="87"/>
  </r>
  <r>
    <s v="TXN001725"/>
    <n v="12440.47"/>
    <n v="12440.47"/>
    <s v="SUCCESS"/>
    <s v="SUCCESS"/>
    <n v="1"/>
    <s v="found"/>
    <s v="Not Duplicate"/>
    <s v="match"/>
    <s v="match"/>
    <n v="0"/>
    <d v="2026-03-16T00:00:00"/>
    <n v="0"/>
    <s v="Within SLA"/>
    <x v="0"/>
    <n v="0"/>
    <n v="0"/>
    <n v="0"/>
    <n v="0"/>
    <n v="0"/>
    <x v="0"/>
    <n v="27.9"/>
    <x v="30"/>
  </r>
  <r>
    <s v="TXN001726"/>
    <n v="41065.440000000002"/>
    <n v="41065.440000000002"/>
    <s v="SUCCESS"/>
    <s v="SUCCESS"/>
    <n v="1"/>
    <s v="found"/>
    <s v="Not Duplicate"/>
    <s v="match"/>
    <s v="match"/>
    <n v="0"/>
    <d v="2026-01-10T00:00:00"/>
    <n v="3"/>
    <s v="SLA Breached"/>
    <x v="0"/>
    <n v="0"/>
    <n v="0"/>
    <n v="0"/>
    <n v="0"/>
    <n v="1"/>
    <x v="0"/>
    <n v="44.4"/>
    <x v="78"/>
  </r>
  <r>
    <s v="TXN001727"/>
    <n v="6463.19"/>
    <n v="6463.19"/>
    <s v="SUCCESS"/>
    <s v="SUCCESS"/>
    <n v="1"/>
    <s v="found"/>
    <s v="Not Duplicate"/>
    <s v="match"/>
    <s v="match"/>
    <n v="0"/>
    <d v="2026-01-21T00:00:00"/>
    <n v="3"/>
    <s v="SLA Breached"/>
    <x v="0"/>
    <n v="0"/>
    <n v="0"/>
    <n v="0"/>
    <n v="0"/>
    <n v="1"/>
    <x v="1"/>
    <n v="8.9"/>
    <x v="45"/>
  </r>
  <r>
    <s v="TXN001728"/>
    <n v="2693.35"/>
    <n v="2693.35"/>
    <s v="SUCCESS"/>
    <s v="SUCCESS"/>
    <n v="1"/>
    <s v="found"/>
    <s v="Not Duplicate"/>
    <s v="match"/>
    <s v="match"/>
    <n v="0"/>
    <d v="2026-02-18T00:00:00"/>
    <n v="2"/>
    <s v="Within SLA"/>
    <x v="0"/>
    <n v="0"/>
    <n v="0"/>
    <n v="0"/>
    <n v="0"/>
    <n v="0"/>
    <x v="2"/>
    <n v="20.3"/>
    <x v="68"/>
  </r>
  <r>
    <s v="TXN001729"/>
    <n v="20234.45"/>
    <n v="20234.45"/>
    <s v="FAILED"/>
    <s v="FAILED"/>
    <n v="1"/>
    <s v="found"/>
    <s v="Not Duplicate"/>
    <s v="match"/>
    <s v="match"/>
    <n v="0"/>
    <d v="2026-02-23T00:00:00"/>
    <n v="3"/>
    <s v="SLA Breached"/>
    <x v="2"/>
    <n v="0"/>
    <n v="0"/>
    <n v="0"/>
    <n v="0"/>
    <n v="1"/>
    <x v="0"/>
    <n v="6.1"/>
    <x v="79"/>
  </r>
  <r>
    <s v="TXN001730"/>
    <n v="20281.419999999998"/>
    <n v="20281.419999999998"/>
    <s v="SUCCESS"/>
    <s v="SUCCESS"/>
    <n v="1"/>
    <s v="found"/>
    <s v="Not Duplicate"/>
    <s v="match"/>
    <s v="match"/>
    <n v="0"/>
    <d v="2026-02-07T00:00:00"/>
    <n v="2"/>
    <s v="Within SLA"/>
    <x v="0"/>
    <n v="0"/>
    <n v="0"/>
    <n v="0"/>
    <n v="0"/>
    <n v="0"/>
    <x v="2"/>
    <n v="31.9"/>
    <x v="65"/>
  </r>
  <r>
    <s v="TXN001731"/>
    <n v="52751.44"/>
    <n v="52751.44"/>
    <s v="SUCCESS"/>
    <s v="SUCCESS"/>
    <n v="1"/>
    <s v="found"/>
    <s v="Not Duplicate"/>
    <s v="match"/>
    <s v="match"/>
    <n v="0"/>
    <d v="2026-01-13T00:00:00"/>
    <n v="1"/>
    <s v="Within SLA"/>
    <x v="3"/>
    <n v="0"/>
    <n v="0"/>
    <n v="0"/>
    <n v="0"/>
    <n v="0"/>
    <x v="0"/>
    <n v="51.3"/>
    <x v="77"/>
  </r>
  <r>
    <s v="TXN001732"/>
    <n v="7016.25"/>
    <n v="7016.25"/>
    <s v="SUCCESS"/>
    <s v="SUCCESS"/>
    <n v="1"/>
    <s v="found"/>
    <s v="Not Duplicate"/>
    <s v="match"/>
    <s v="match"/>
    <n v="0"/>
    <d v="2026-04-01T00:00:00"/>
    <n v="2"/>
    <s v="Within SLA"/>
    <x v="2"/>
    <n v="0"/>
    <n v="0"/>
    <n v="0"/>
    <n v="0"/>
    <n v="0"/>
    <x v="1"/>
    <n v="9.6"/>
    <x v="15"/>
  </r>
  <r>
    <s v="TXN001733"/>
    <n v="1307.17"/>
    <n v="1307.17"/>
    <s v="SUCCESS"/>
    <s v="SUCCESS"/>
    <n v="1"/>
    <s v="found"/>
    <s v="Not Duplicate"/>
    <s v="match"/>
    <s v="match"/>
    <n v="0"/>
    <d v="2026-01-24T00:00:00"/>
    <n v="2"/>
    <s v="Within SLA"/>
    <x v="2"/>
    <n v="0"/>
    <n v="0"/>
    <n v="0"/>
    <n v="0"/>
    <n v="0"/>
    <x v="0"/>
    <n v="24.9"/>
    <x v="51"/>
  </r>
  <r>
    <s v="TXN001734"/>
    <n v="15656.59"/>
    <n v="15656.59"/>
    <s v="FAILED"/>
    <s v="FAILED"/>
    <n v="1"/>
    <s v="found"/>
    <s v="Not Duplicate"/>
    <s v="match"/>
    <s v="match"/>
    <n v="0"/>
    <d v="2026-01-06T00:00:00"/>
    <n v="2"/>
    <s v="Within SLA"/>
    <x v="0"/>
    <n v="0"/>
    <n v="0"/>
    <n v="0"/>
    <n v="0"/>
    <n v="0"/>
    <x v="0"/>
    <n v="34.5"/>
    <x v="19"/>
  </r>
  <r>
    <s v="TXN001735"/>
    <n v="233.48"/>
    <n v="233.48"/>
    <s v="SUCCESS"/>
    <s v="SUCCESS"/>
    <n v="1"/>
    <s v="found"/>
    <s v="Not Duplicate"/>
    <s v="match"/>
    <s v="match"/>
    <n v="0"/>
    <d v="2026-01-27T00:00:00"/>
    <n v="1"/>
    <s v="Within SLA"/>
    <x v="3"/>
    <n v="0"/>
    <n v="0"/>
    <n v="0"/>
    <n v="0"/>
    <n v="0"/>
    <x v="3"/>
    <n v="51"/>
    <x v="71"/>
  </r>
  <r>
    <s v="TXN001736"/>
    <n v="6474.02"/>
    <n v="6474.02"/>
    <s v="SUCCESS"/>
    <s v="SUCCESS"/>
    <n v="1"/>
    <s v="found"/>
    <s v="Not Duplicate"/>
    <s v="match"/>
    <s v="match"/>
    <n v="0"/>
    <d v="2026-02-02T00:00:00"/>
    <n v="0"/>
    <s v="Within SLA"/>
    <x v="1"/>
    <n v="0"/>
    <n v="0"/>
    <n v="0"/>
    <n v="0"/>
    <n v="0"/>
    <x v="1"/>
    <n v="40.1"/>
    <x v="81"/>
  </r>
  <r>
    <s v="TXN001737"/>
    <n v="36333.78"/>
    <n v="36333.78"/>
    <s v="SUCCESS"/>
    <s v="SUCCESS"/>
    <n v="1"/>
    <s v="found"/>
    <s v="Not Duplicate"/>
    <s v="match"/>
    <s v="match"/>
    <n v="0"/>
    <d v="2026-02-03T00:00:00"/>
    <n v="3"/>
    <s v="SLA Breached"/>
    <x v="3"/>
    <n v="0"/>
    <n v="0"/>
    <n v="0"/>
    <n v="0"/>
    <n v="1"/>
    <x v="1"/>
    <n v="6.6"/>
    <x v="46"/>
  </r>
  <r>
    <s v="TXN001738"/>
    <n v="978.56"/>
    <n v="978.56"/>
    <s v="SUCCESS"/>
    <s v="SUCCESS"/>
    <n v="1"/>
    <s v="found"/>
    <s v="Not Duplicate"/>
    <s v="match"/>
    <s v="match"/>
    <n v="0"/>
    <d v="2026-03-29T00:00:00"/>
    <n v="1"/>
    <s v="Within SLA"/>
    <x v="0"/>
    <n v="0"/>
    <n v="0"/>
    <n v="0"/>
    <n v="0"/>
    <n v="0"/>
    <x v="0"/>
    <n v="24.2"/>
    <x v="52"/>
  </r>
  <r>
    <s v="TXN001739"/>
    <n v="3198.87"/>
    <n v="3198.87"/>
    <s v="SUCCESS"/>
    <s v="SUCCESS"/>
    <n v="1"/>
    <s v="found"/>
    <s v="Not Duplicate"/>
    <s v="match"/>
    <s v="match"/>
    <n v="0"/>
    <d v="2026-02-22T00:00:00"/>
    <n v="0"/>
    <s v="Within SLA"/>
    <x v="0"/>
    <n v="0"/>
    <n v="0"/>
    <n v="0"/>
    <n v="0"/>
    <n v="0"/>
    <x v="2"/>
    <n v="29.7"/>
    <x v="13"/>
  </r>
  <r>
    <s v="TXN001740"/>
    <n v="10339.219999999999"/>
    <e v="#N/A"/>
    <s v="SUCCESS"/>
    <e v="#N/A"/>
    <n v="0"/>
    <s v="missing"/>
    <s v="Not Duplicate"/>
    <s v="not processed"/>
    <s v="not processed"/>
    <s v="missing"/>
    <s v="not processed"/>
    <s v="not processed"/>
    <s v="Not Processed"/>
    <x v="0"/>
    <n v="1"/>
    <n v="0"/>
    <n v="0"/>
    <n v="0"/>
    <n v="0"/>
    <x v="1"/>
    <s v=""/>
    <x v="21"/>
  </r>
  <r>
    <s v="TXN001741"/>
    <n v="14214.77"/>
    <n v="14214.77"/>
    <s v="SUCCESS"/>
    <s v="SUCCESS"/>
    <n v="1"/>
    <s v="found"/>
    <s v="Not Duplicate"/>
    <s v="match"/>
    <s v="match"/>
    <n v="0"/>
    <d v="2026-02-23T00:00:00"/>
    <n v="2"/>
    <s v="Within SLA"/>
    <x v="0"/>
    <n v="0"/>
    <n v="0"/>
    <n v="0"/>
    <n v="0"/>
    <n v="0"/>
    <x v="3"/>
    <n v="34.1"/>
    <x v="26"/>
  </r>
  <r>
    <s v="TXN001742"/>
    <n v="961.76"/>
    <n v="961.76"/>
    <s v="SUCCESS"/>
    <s v="SUCCESS"/>
    <n v="1"/>
    <s v="found"/>
    <s v="Not Duplicate"/>
    <s v="match"/>
    <s v="match"/>
    <n v="0"/>
    <d v="2026-01-30T00:00:00"/>
    <n v="3"/>
    <s v="SLA Breached"/>
    <x v="3"/>
    <n v="0"/>
    <n v="0"/>
    <n v="0"/>
    <n v="0"/>
    <n v="1"/>
    <x v="1"/>
    <n v="24.6"/>
    <x v="74"/>
  </r>
  <r>
    <s v="TXN001743"/>
    <n v="12049.9"/>
    <n v="12049.9"/>
    <s v="SUCCESS"/>
    <s v="SUCCESS"/>
    <n v="1"/>
    <s v="found"/>
    <s v="Not Duplicate"/>
    <s v="match"/>
    <s v="match"/>
    <n v="0"/>
    <d v="2026-03-20T00:00:00"/>
    <n v="3"/>
    <s v="SLA Breached"/>
    <x v="2"/>
    <n v="0"/>
    <n v="0"/>
    <n v="0"/>
    <n v="0"/>
    <n v="1"/>
    <x v="1"/>
    <n v="19.3"/>
    <x v="84"/>
  </r>
  <r>
    <s v="TXN001744"/>
    <n v="28751.51"/>
    <n v="28751.51"/>
    <s v="SUCCESS"/>
    <s v="SUCCESS"/>
    <n v="1"/>
    <s v="found"/>
    <s v="Not Duplicate"/>
    <s v="match"/>
    <s v="match"/>
    <n v="0"/>
    <d v="2026-01-28T00:00:00"/>
    <n v="3"/>
    <s v="SLA Breached"/>
    <x v="0"/>
    <n v="0"/>
    <n v="0"/>
    <n v="0"/>
    <n v="0"/>
    <n v="1"/>
    <x v="0"/>
    <n v="61.7"/>
    <x v="12"/>
  </r>
  <r>
    <s v="TXN001745"/>
    <n v="1445.96"/>
    <n v="1445.96"/>
    <s v="SUCCESS"/>
    <s v="SUCCESS"/>
    <n v="1"/>
    <s v="found"/>
    <s v="Not Duplicate"/>
    <s v="match"/>
    <s v="match"/>
    <n v="0"/>
    <d v="2026-01-18T00:00:00"/>
    <n v="0"/>
    <s v="Within SLA"/>
    <x v="0"/>
    <n v="0"/>
    <n v="0"/>
    <n v="0"/>
    <n v="0"/>
    <n v="0"/>
    <x v="3"/>
    <n v="94.2"/>
    <x v="45"/>
  </r>
  <r>
    <s v="TXN001746"/>
    <n v="5019.4399999999996"/>
    <n v="5019.4399999999996"/>
    <s v="SUCCESS"/>
    <s v="SUCCESS"/>
    <n v="1"/>
    <s v="found"/>
    <s v="Not Duplicate"/>
    <s v="match"/>
    <s v="match"/>
    <n v="0"/>
    <d v="2026-03-02T00:00:00"/>
    <n v="2"/>
    <s v="Within SLA"/>
    <x v="0"/>
    <n v="0"/>
    <n v="0"/>
    <n v="0"/>
    <n v="0"/>
    <n v="0"/>
    <x v="1"/>
    <n v="20.9"/>
    <x v="72"/>
  </r>
  <r>
    <s v="TXN001747"/>
    <n v="3985.36"/>
    <n v="3985.36"/>
    <s v="SUCCESS"/>
    <s v="SUCCESS"/>
    <n v="1"/>
    <s v="found"/>
    <s v="Not Duplicate"/>
    <s v="match"/>
    <s v="match"/>
    <n v="0"/>
    <d v="2026-02-01T00:00:00"/>
    <n v="2"/>
    <s v="Within SLA"/>
    <x v="3"/>
    <n v="0"/>
    <n v="0"/>
    <n v="0"/>
    <n v="0"/>
    <n v="0"/>
    <x v="0"/>
    <n v="42"/>
    <x v="27"/>
  </r>
  <r>
    <s v="TXN001748"/>
    <n v="4028.18"/>
    <n v="4028.18"/>
    <s v="SUCCESS"/>
    <s v="SUCCESS"/>
    <n v="1"/>
    <s v="found"/>
    <s v="Not Duplicate"/>
    <s v="match"/>
    <s v="match"/>
    <n v="0"/>
    <d v="2026-02-21T00:00:00"/>
    <n v="3"/>
    <s v="SLA Breached"/>
    <x v="2"/>
    <n v="0"/>
    <n v="0"/>
    <n v="0"/>
    <n v="0"/>
    <n v="1"/>
    <x v="0"/>
    <n v="30.4"/>
    <x v="82"/>
  </r>
  <r>
    <s v="TXN001749"/>
    <n v="492.56"/>
    <n v="492.56"/>
    <s v="SUCCESS"/>
    <s v="SUCCESS"/>
    <n v="1"/>
    <s v="found"/>
    <s v="Not Duplicate"/>
    <s v="match"/>
    <s v="match"/>
    <n v="0"/>
    <d v="2026-01-23T00:00:00"/>
    <n v="2"/>
    <s v="Within SLA"/>
    <x v="1"/>
    <n v="0"/>
    <n v="0"/>
    <n v="0"/>
    <n v="0"/>
    <n v="0"/>
    <x v="3"/>
    <n v="8.1999999999999993"/>
    <x v="25"/>
  </r>
  <r>
    <s v="TXN001750"/>
    <n v="4794.3500000000004"/>
    <n v="4794.3500000000004"/>
    <s v="SUCCESS"/>
    <s v="SUCCESS"/>
    <n v="1"/>
    <s v="found"/>
    <s v="Not Duplicate"/>
    <s v="match"/>
    <s v="match"/>
    <n v="0"/>
    <d v="2026-01-26T00:00:00"/>
    <n v="2"/>
    <s v="Within SLA"/>
    <x v="0"/>
    <n v="0"/>
    <n v="0"/>
    <n v="0"/>
    <n v="0"/>
    <n v="0"/>
    <x v="3"/>
    <n v="36.4"/>
    <x v="61"/>
  </r>
  <r>
    <s v="TXN001751"/>
    <n v="1851.85"/>
    <n v="1851.85"/>
    <s v="SUCCESS"/>
    <s v="SUCCESS"/>
    <n v="1"/>
    <s v="found"/>
    <s v="Not Duplicate"/>
    <s v="match"/>
    <s v="match"/>
    <n v="0"/>
    <d v="2026-01-27T00:00:00"/>
    <n v="2"/>
    <s v="Within SLA"/>
    <x v="0"/>
    <n v="0"/>
    <n v="0"/>
    <n v="0"/>
    <n v="0"/>
    <n v="0"/>
    <x v="0"/>
    <n v="45"/>
    <x v="12"/>
  </r>
  <r>
    <s v="TXN001752"/>
    <n v="8110.22"/>
    <n v="8110.22"/>
    <s v="REVERSED"/>
    <s v="REVERSED"/>
    <n v="1"/>
    <s v="found"/>
    <s v="Not Duplicate"/>
    <s v="match"/>
    <s v="match"/>
    <n v="0"/>
    <d v="2026-02-10T00:00:00"/>
    <n v="1"/>
    <s v="Within SLA"/>
    <x v="1"/>
    <n v="0"/>
    <n v="0"/>
    <n v="0"/>
    <n v="0"/>
    <n v="0"/>
    <x v="0"/>
    <n v="21.4"/>
    <x v="43"/>
  </r>
  <r>
    <s v="TXN001753"/>
    <n v="8158.93"/>
    <n v="8158.93"/>
    <s v="SUCCESS"/>
    <s v="SUCCESS"/>
    <n v="1"/>
    <s v="found"/>
    <s v="Not Duplicate"/>
    <s v="match"/>
    <s v="match"/>
    <n v="0"/>
    <d v="2026-03-11T00:00:00"/>
    <n v="0"/>
    <s v="Within SLA"/>
    <x v="0"/>
    <n v="0"/>
    <n v="0"/>
    <n v="0"/>
    <n v="0"/>
    <n v="0"/>
    <x v="0"/>
    <n v="44.6"/>
    <x v="70"/>
  </r>
  <r>
    <s v="TXN001754"/>
    <n v="2718.19"/>
    <n v="2718.19"/>
    <s v="SUCCESS"/>
    <s v="SUCCESS"/>
    <n v="1"/>
    <s v="found"/>
    <s v="Not Duplicate"/>
    <s v="match"/>
    <s v="match"/>
    <n v="0"/>
    <d v="2026-01-25T00:00:00"/>
    <n v="0"/>
    <s v="Within SLA"/>
    <x v="3"/>
    <n v="0"/>
    <n v="0"/>
    <n v="0"/>
    <n v="0"/>
    <n v="0"/>
    <x v="3"/>
    <n v="43.4"/>
    <x v="12"/>
  </r>
  <r>
    <s v="TXN001755"/>
    <n v="11095.46"/>
    <n v="11095.46"/>
    <s v="SUCCESS"/>
    <s v="SUCCESS"/>
    <n v="1"/>
    <s v="found"/>
    <s v="Not Duplicate"/>
    <s v="match"/>
    <s v="match"/>
    <n v="0"/>
    <d v="2026-01-23T00:00:00"/>
    <n v="3"/>
    <s v="SLA Breached"/>
    <x v="3"/>
    <n v="0"/>
    <n v="0"/>
    <n v="0"/>
    <n v="0"/>
    <n v="1"/>
    <x v="0"/>
    <n v="16.7"/>
    <x v="75"/>
  </r>
  <r>
    <s v="TXN001756"/>
    <n v="2106.66"/>
    <n v="2106.66"/>
    <s v="SUCCESS"/>
    <s v="SUCCESS"/>
    <n v="1"/>
    <s v="found"/>
    <s v="Not Duplicate"/>
    <s v="match"/>
    <s v="match"/>
    <n v="0"/>
    <d v="2026-01-24T00:00:00"/>
    <n v="2"/>
    <s v="Within SLA"/>
    <x v="2"/>
    <n v="0"/>
    <n v="0"/>
    <n v="0"/>
    <n v="0"/>
    <n v="0"/>
    <x v="0"/>
    <n v="30.2"/>
    <x v="51"/>
  </r>
  <r>
    <s v="TXN001757"/>
    <n v="4496.2"/>
    <n v="4496.2"/>
    <s v="FAILED"/>
    <s v="FAILED"/>
    <n v="1"/>
    <s v="found"/>
    <s v="Not Duplicate"/>
    <s v="match"/>
    <s v="match"/>
    <n v="0"/>
    <d v="2026-02-04T00:00:00"/>
    <n v="0"/>
    <s v="Within SLA"/>
    <x v="1"/>
    <n v="0"/>
    <n v="0"/>
    <n v="0"/>
    <n v="0"/>
    <n v="0"/>
    <x v="2"/>
    <n v="8.5"/>
    <x v="66"/>
  </r>
  <r>
    <s v="TXN001758"/>
    <n v="4181.3500000000004"/>
    <n v="4181.3500000000004"/>
    <s v="SUCCESS"/>
    <s v="SUCCESS"/>
    <n v="1"/>
    <s v="found"/>
    <s v="Not Duplicate"/>
    <s v="match"/>
    <s v="match"/>
    <n v="0"/>
    <d v="2026-03-25T00:00:00"/>
    <n v="2"/>
    <s v="Within SLA"/>
    <x v="1"/>
    <n v="0"/>
    <n v="0"/>
    <n v="0"/>
    <n v="0"/>
    <n v="0"/>
    <x v="1"/>
    <n v="14.7"/>
    <x v="50"/>
  </r>
  <r>
    <s v="TXN001759"/>
    <n v="8987.27"/>
    <n v="8987.27"/>
    <s v="SUCCESS"/>
    <s v="SUCCESS"/>
    <n v="1"/>
    <s v="found"/>
    <s v="Not Duplicate"/>
    <s v="match"/>
    <s v="match"/>
    <n v="0"/>
    <d v="2026-03-02T00:00:00"/>
    <n v="3"/>
    <s v="SLA Breached"/>
    <x v="1"/>
    <n v="0"/>
    <n v="0"/>
    <n v="0"/>
    <n v="0"/>
    <n v="1"/>
    <x v="1"/>
    <n v="14.4"/>
    <x v="2"/>
  </r>
  <r>
    <s v="TXN001760"/>
    <n v="3346.25"/>
    <n v="3346.25"/>
    <s v="SUCCESS"/>
    <s v="SUCCESS"/>
    <n v="1"/>
    <s v="found"/>
    <s v="Not Duplicate"/>
    <s v="match"/>
    <s v="match"/>
    <n v="0"/>
    <d v="2026-01-27T00:00:00"/>
    <n v="0"/>
    <s v="Within SLA"/>
    <x v="3"/>
    <n v="0"/>
    <n v="0"/>
    <n v="0"/>
    <n v="0"/>
    <n v="0"/>
    <x v="0"/>
    <n v="23.9"/>
    <x v="74"/>
  </r>
  <r>
    <s v="TXN001761"/>
    <n v="12774.56"/>
    <n v="12774.56"/>
    <s v="FAILED"/>
    <s v="FAILED"/>
    <n v="1"/>
    <s v="found"/>
    <s v="Not Duplicate"/>
    <s v="match"/>
    <s v="match"/>
    <n v="0"/>
    <d v="2026-01-31T00:00:00"/>
    <n v="2"/>
    <s v="Within SLA"/>
    <x v="0"/>
    <n v="0"/>
    <n v="0"/>
    <n v="0"/>
    <n v="0"/>
    <n v="0"/>
    <x v="1"/>
    <n v="24.7"/>
    <x v="5"/>
  </r>
  <r>
    <s v="TXN001762"/>
    <n v="2023.82"/>
    <e v="#N/A"/>
    <s v="SUCCESS"/>
    <e v="#N/A"/>
    <n v="0"/>
    <s v="missing"/>
    <s v="Not Duplicate"/>
    <s v="not processed"/>
    <s v="not processed"/>
    <s v="missing"/>
    <s v="not processed"/>
    <s v="not processed"/>
    <s v="Not Processed"/>
    <x v="4"/>
    <n v="1"/>
    <n v="0"/>
    <n v="0"/>
    <n v="0"/>
    <n v="0"/>
    <x v="0"/>
    <s v=""/>
    <x v="39"/>
  </r>
  <r>
    <s v="TXN001763"/>
    <n v="16421.77"/>
    <n v="16421.77"/>
    <s v="SUCCESS"/>
    <s v="SUCCESS"/>
    <n v="1"/>
    <s v="found"/>
    <s v="Not Duplicate"/>
    <s v="match"/>
    <s v="match"/>
    <n v="0"/>
    <d v="2026-01-10T00:00:00"/>
    <n v="2"/>
    <s v="Within SLA"/>
    <x v="1"/>
    <n v="0"/>
    <n v="0"/>
    <n v="0"/>
    <n v="0"/>
    <n v="0"/>
    <x v="3"/>
    <n v="16.3"/>
    <x v="8"/>
  </r>
  <r>
    <s v="TXN001764"/>
    <n v="1221.8900000000001"/>
    <n v="1221.8900000000001"/>
    <s v="SUCCESS"/>
    <s v="SUCCESS"/>
    <n v="1"/>
    <s v="found"/>
    <s v="Not Duplicate"/>
    <s v="match"/>
    <s v="match"/>
    <n v="0"/>
    <d v="2026-02-19T00:00:00"/>
    <n v="1"/>
    <s v="Within SLA"/>
    <x v="0"/>
    <n v="0"/>
    <n v="0"/>
    <n v="0"/>
    <n v="0"/>
    <n v="0"/>
    <x v="3"/>
    <n v="37.1"/>
    <x v="82"/>
  </r>
  <r>
    <s v="TXN001765"/>
    <n v="2278.39"/>
    <n v="2050.5500000000002"/>
    <s v="SUCCESS"/>
    <s v="SUCCESS"/>
    <n v="1"/>
    <s v="found"/>
    <s v="Not Duplicate"/>
    <s v="mismatch"/>
    <s v="match"/>
    <n v="227.83999999999969"/>
    <d v="2026-01-19T00:00:00"/>
    <n v="1"/>
    <s v="Within SLA"/>
    <x v="0"/>
    <n v="0"/>
    <n v="0"/>
    <n v="1"/>
    <n v="0"/>
    <n v="0"/>
    <x v="2"/>
    <n v="40"/>
    <x v="45"/>
  </r>
  <r>
    <s v="TXN001766"/>
    <n v="3561.62"/>
    <n v="3561.62"/>
    <s v="SUCCESS"/>
    <s v="SUCCESS"/>
    <n v="1"/>
    <s v="found"/>
    <s v="Not Duplicate"/>
    <s v="match"/>
    <s v="match"/>
    <n v="0"/>
    <d v="2026-03-31T00:00:00"/>
    <n v="3"/>
    <s v="SLA Breached"/>
    <x v="1"/>
    <n v="0"/>
    <n v="0"/>
    <n v="0"/>
    <n v="0"/>
    <n v="1"/>
    <x v="0"/>
    <n v="10.199999999999999"/>
    <x v="52"/>
  </r>
  <r>
    <s v="TXN001767"/>
    <n v="2383.61"/>
    <n v="2383.61"/>
    <s v="SUCCESS"/>
    <s v="SUCCESS"/>
    <n v="1"/>
    <s v="found"/>
    <s v="Not Duplicate"/>
    <s v="match"/>
    <s v="match"/>
    <n v="0"/>
    <d v="2026-03-13T00:00:00"/>
    <n v="3"/>
    <s v="SLA Breached"/>
    <x v="4"/>
    <n v="0"/>
    <n v="0"/>
    <n v="0"/>
    <n v="0"/>
    <n v="1"/>
    <x v="3"/>
    <n v="33.700000000000003"/>
    <x v="67"/>
  </r>
  <r>
    <s v="TXN001768"/>
    <n v="7404.36"/>
    <n v="7404.36"/>
    <s v="SUCCESS"/>
    <s v="SUCCESS"/>
    <n v="1"/>
    <s v="found"/>
    <s v="Not Duplicate"/>
    <s v="match"/>
    <s v="match"/>
    <n v="0"/>
    <d v="2026-02-28T00:00:00"/>
    <n v="0"/>
    <s v="Within SLA"/>
    <x v="3"/>
    <n v="0"/>
    <n v="0"/>
    <n v="0"/>
    <n v="0"/>
    <n v="0"/>
    <x v="3"/>
    <n v="34.1"/>
    <x v="72"/>
  </r>
  <r>
    <s v="TXN001769"/>
    <n v="2478.77"/>
    <n v="2478.77"/>
    <s v="SUCCESS"/>
    <s v="SUCCESS"/>
    <n v="1"/>
    <s v="found"/>
    <s v="Not Duplicate"/>
    <s v="match"/>
    <s v="match"/>
    <n v="0"/>
    <d v="2026-03-15T00:00:00"/>
    <n v="0"/>
    <s v="Within SLA"/>
    <x v="0"/>
    <n v="0"/>
    <n v="0"/>
    <n v="0"/>
    <n v="0"/>
    <n v="0"/>
    <x v="0"/>
    <n v="18.8"/>
    <x v="54"/>
  </r>
  <r>
    <s v="TXN001770"/>
    <n v="496.01"/>
    <n v="496.01"/>
    <s v="SUCCESS"/>
    <s v="SUCCESS"/>
    <n v="1"/>
    <s v="found"/>
    <s v="Not Duplicate"/>
    <s v="match"/>
    <s v="match"/>
    <n v="0"/>
    <d v="2026-02-25T00:00:00"/>
    <n v="3"/>
    <s v="SLA Breached"/>
    <x v="0"/>
    <n v="0"/>
    <n v="0"/>
    <n v="0"/>
    <n v="0"/>
    <n v="1"/>
    <x v="0"/>
    <n v="46.6"/>
    <x v="13"/>
  </r>
  <r>
    <s v="TXN001771"/>
    <n v="12239.93"/>
    <e v="#N/A"/>
    <s v="SUCCESS"/>
    <e v="#N/A"/>
    <n v="0"/>
    <s v="missing"/>
    <s v="Not Duplicate"/>
    <s v="not processed"/>
    <s v="not processed"/>
    <s v="missing"/>
    <s v="not processed"/>
    <s v="not processed"/>
    <s v="Not Processed"/>
    <x v="3"/>
    <n v="1"/>
    <n v="0"/>
    <n v="0"/>
    <n v="0"/>
    <n v="0"/>
    <x v="3"/>
    <s v=""/>
    <x v="28"/>
  </r>
  <r>
    <s v="TXN001772"/>
    <n v="5107.26"/>
    <n v="5107.26"/>
    <s v="SUCCESS"/>
    <s v="SUCCESS"/>
    <n v="1"/>
    <s v="found"/>
    <s v="Not Duplicate"/>
    <s v="match"/>
    <s v="match"/>
    <n v="0"/>
    <d v="2026-01-14T00:00:00"/>
    <n v="0"/>
    <s v="Within SLA"/>
    <x v="0"/>
    <n v="0"/>
    <n v="0"/>
    <n v="0"/>
    <n v="0"/>
    <n v="0"/>
    <x v="3"/>
    <n v="36"/>
    <x v="44"/>
  </r>
  <r>
    <s v="TXN001773"/>
    <n v="1978.2"/>
    <n v="1978.2"/>
    <s v="SUCCESS"/>
    <s v="SUCCESS"/>
    <n v="1"/>
    <s v="found"/>
    <s v="Not Duplicate"/>
    <s v="match"/>
    <s v="match"/>
    <n v="0"/>
    <d v="2026-01-30T00:00:00"/>
    <n v="1"/>
    <s v="Within SLA"/>
    <x v="1"/>
    <n v="0"/>
    <n v="0"/>
    <n v="0"/>
    <n v="0"/>
    <n v="0"/>
    <x v="2"/>
    <n v="15.2"/>
    <x v="5"/>
  </r>
  <r>
    <s v="TXN001774"/>
    <n v="4499.74"/>
    <n v="4499.74"/>
    <s v="SUCCESS"/>
    <s v="SUCCESS"/>
    <n v="1"/>
    <s v="found"/>
    <s v="Not Duplicate"/>
    <s v="match"/>
    <s v="match"/>
    <n v="0"/>
    <d v="2026-03-14T00:00:00"/>
    <n v="2"/>
    <s v="Within SLA"/>
    <x v="3"/>
    <n v="0"/>
    <n v="0"/>
    <n v="0"/>
    <n v="0"/>
    <n v="0"/>
    <x v="0"/>
    <n v="22.5"/>
    <x v="47"/>
  </r>
  <r>
    <s v="TXN001775"/>
    <n v="10701.24"/>
    <n v="10701.24"/>
    <s v="SUCCESS"/>
    <s v="SUCCESS"/>
    <n v="1"/>
    <s v="found"/>
    <s v="Not Duplicate"/>
    <s v="match"/>
    <s v="match"/>
    <n v="0"/>
    <d v="2026-03-22T00:00:00"/>
    <n v="3"/>
    <s v="SLA Breached"/>
    <x v="4"/>
    <n v="0"/>
    <n v="0"/>
    <n v="0"/>
    <n v="0"/>
    <n v="1"/>
    <x v="0"/>
    <n v="9.6999999999999993"/>
    <x v="59"/>
  </r>
  <r>
    <s v="TXN001776"/>
    <n v="1728.28"/>
    <n v="1728.28"/>
    <s v="SUCCESS"/>
    <s v="SUCCESS"/>
    <n v="1"/>
    <s v="found"/>
    <s v="Not Duplicate"/>
    <s v="match"/>
    <s v="match"/>
    <n v="0"/>
    <d v="2026-02-28T00:00:00"/>
    <n v="0"/>
    <s v="Within SLA"/>
    <x v="0"/>
    <n v="0"/>
    <n v="0"/>
    <n v="0"/>
    <n v="0"/>
    <n v="0"/>
    <x v="0"/>
    <n v="65.7"/>
    <x v="72"/>
  </r>
  <r>
    <s v="TXN001777"/>
    <n v="9003.2000000000007"/>
    <n v="9003.2000000000007"/>
    <s v="SUCCESS"/>
    <s v="SUCCESS"/>
    <n v="1"/>
    <s v="found"/>
    <s v="Not Duplicate"/>
    <s v="match"/>
    <s v="match"/>
    <n v="0"/>
    <d v="2026-03-24T00:00:00"/>
    <n v="1"/>
    <s v="Within SLA"/>
    <x v="3"/>
    <n v="0"/>
    <n v="0"/>
    <n v="0"/>
    <n v="0"/>
    <n v="0"/>
    <x v="3"/>
    <n v="39.299999999999997"/>
    <x v="50"/>
  </r>
  <r>
    <s v="TXN001778"/>
    <n v="19210.89"/>
    <n v="19210.89"/>
    <s v="SUCCESS"/>
    <s v="SUCCESS"/>
    <n v="1"/>
    <s v="found"/>
    <s v="Not Duplicate"/>
    <s v="match"/>
    <s v="match"/>
    <n v="0"/>
    <d v="2026-02-02T00:00:00"/>
    <n v="2"/>
    <s v="Within SLA"/>
    <x v="2"/>
    <n v="0"/>
    <n v="0"/>
    <n v="0"/>
    <n v="0"/>
    <n v="0"/>
    <x v="3"/>
    <n v="22.1"/>
    <x v="46"/>
  </r>
  <r>
    <s v="TXN001779"/>
    <n v="2288.42"/>
    <n v="2288.42"/>
    <s v="SUCCESS"/>
    <s v="FAILED"/>
    <n v="1"/>
    <s v="found"/>
    <s v="Not Duplicate"/>
    <s v="match"/>
    <s v="mismatch"/>
    <n v="0"/>
    <d v="2026-01-27T00:00:00"/>
    <n v="3"/>
    <s v="SLA Breached"/>
    <x v="2"/>
    <n v="0"/>
    <n v="0"/>
    <n v="0"/>
    <n v="1"/>
    <n v="1"/>
    <x v="0"/>
    <n v="53.4"/>
    <x v="61"/>
  </r>
  <r>
    <s v="TXN001780"/>
    <n v="11929.78"/>
    <n v="11929.78"/>
    <s v="SUCCESS"/>
    <s v="SUCCESS"/>
    <n v="1"/>
    <s v="found"/>
    <s v="Not Duplicate"/>
    <s v="match"/>
    <s v="match"/>
    <n v="0"/>
    <d v="2026-03-12T00:00:00"/>
    <n v="3"/>
    <s v="SLA Breached"/>
    <x v="0"/>
    <n v="0"/>
    <n v="0"/>
    <n v="0"/>
    <n v="0"/>
    <n v="1"/>
    <x v="2"/>
    <n v="41.5"/>
    <x v="87"/>
  </r>
  <r>
    <s v="TXN001781"/>
    <n v="922.04"/>
    <n v="922.04"/>
    <s v="SUCCESS"/>
    <s v="SUCCESS"/>
    <n v="1"/>
    <s v="found"/>
    <s v="Not Duplicate"/>
    <s v="match"/>
    <s v="match"/>
    <n v="0"/>
    <d v="2026-03-14T00:00:00"/>
    <n v="1"/>
    <s v="Within SLA"/>
    <x v="4"/>
    <n v="0"/>
    <n v="0"/>
    <n v="0"/>
    <n v="0"/>
    <n v="0"/>
    <x v="0"/>
    <n v="50.6"/>
    <x v="14"/>
  </r>
  <r>
    <s v="TXN001782"/>
    <n v="8782.82"/>
    <n v="8782.82"/>
    <s v="SUCCESS"/>
    <s v="SUCCESS"/>
    <n v="1"/>
    <s v="found"/>
    <s v="Not Duplicate"/>
    <s v="match"/>
    <s v="match"/>
    <n v="0"/>
    <d v="2026-03-16T00:00:00"/>
    <n v="1"/>
    <s v="Within SLA"/>
    <x v="3"/>
    <n v="0"/>
    <n v="0"/>
    <n v="0"/>
    <n v="0"/>
    <n v="0"/>
    <x v="1"/>
    <n v="78.400000000000006"/>
    <x v="54"/>
  </r>
  <r>
    <s v="TXN001783"/>
    <n v="632.69000000000005"/>
    <n v="632.69000000000005"/>
    <s v="SUCCESS"/>
    <s v="SUCCESS"/>
    <n v="1"/>
    <s v="found"/>
    <s v="Not Duplicate"/>
    <s v="match"/>
    <s v="match"/>
    <n v="0"/>
    <d v="2026-03-24T00:00:00"/>
    <n v="1"/>
    <s v="Within SLA"/>
    <x v="2"/>
    <n v="0"/>
    <n v="0"/>
    <n v="0"/>
    <n v="0"/>
    <n v="0"/>
    <x v="0"/>
    <n v="27.2"/>
    <x v="50"/>
  </r>
  <r>
    <s v="TXN001784"/>
    <n v="1446.01"/>
    <n v="1446.01"/>
    <s v="SUCCESS"/>
    <s v="SUCCESS"/>
    <n v="1"/>
    <s v="found"/>
    <s v="Not Duplicate"/>
    <s v="match"/>
    <s v="match"/>
    <n v="0"/>
    <d v="2026-03-29T00:00:00"/>
    <n v="3"/>
    <s v="SLA Breached"/>
    <x v="1"/>
    <n v="0"/>
    <n v="0"/>
    <n v="0"/>
    <n v="0"/>
    <n v="1"/>
    <x v="0"/>
    <n v="4.2"/>
    <x v="9"/>
  </r>
  <r>
    <s v="TXN001785"/>
    <n v="1446.24"/>
    <n v="1446.24"/>
    <s v="SUCCESS"/>
    <s v="SUCCESS"/>
    <n v="1"/>
    <s v="found"/>
    <s v="Not Duplicate"/>
    <s v="match"/>
    <s v="match"/>
    <n v="0"/>
    <d v="2026-01-26T00:00:00"/>
    <n v="2"/>
    <s v="Within SLA"/>
    <x v="3"/>
    <n v="0"/>
    <n v="0"/>
    <n v="0"/>
    <n v="0"/>
    <n v="0"/>
    <x v="3"/>
    <n v="64.2"/>
    <x v="61"/>
  </r>
  <r>
    <s v="TXN001786"/>
    <n v="18311.64"/>
    <n v="18311.64"/>
    <s v="SUCCESS"/>
    <s v="SUCCESS"/>
    <n v="1"/>
    <s v="found"/>
    <s v="Not Duplicate"/>
    <s v="match"/>
    <s v="match"/>
    <n v="0"/>
    <d v="2026-02-11T00:00:00"/>
    <n v="1"/>
    <s v="Within SLA"/>
    <x v="3"/>
    <n v="0"/>
    <n v="0"/>
    <n v="0"/>
    <n v="0"/>
    <n v="0"/>
    <x v="3"/>
    <n v="33.4"/>
    <x v="55"/>
  </r>
  <r>
    <s v="TXN001787"/>
    <n v="6886.73"/>
    <n v="6886.73"/>
    <s v="SUCCESS"/>
    <s v="SUCCESS"/>
    <n v="1"/>
    <s v="found"/>
    <s v="Not Duplicate"/>
    <s v="match"/>
    <s v="match"/>
    <n v="0"/>
    <d v="2026-02-22T00:00:00"/>
    <n v="3"/>
    <s v="SLA Breached"/>
    <x v="1"/>
    <n v="0"/>
    <n v="0"/>
    <n v="0"/>
    <n v="0"/>
    <n v="1"/>
    <x v="2"/>
    <n v="29.2"/>
    <x v="10"/>
  </r>
  <r>
    <s v="TXN001788"/>
    <n v="2839.49"/>
    <n v="2839.49"/>
    <s v="SUCCESS"/>
    <s v="SUCCESS"/>
    <n v="1"/>
    <s v="found"/>
    <s v="Not Duplicate"/>
    <s v="match"/>
    <s v="match"/>
    <n v="0"/>
    <d v="2026-02-07T00:00:00"/>
    <n v="0"/>
    <s v="Within SLA"/>
    <x v="1"/>
    <n v="0"/>
    <n v="0"/>
    <n v="0"/>
    <n v="0"/>
    <n v="0"/>
    <x v="0"/>
    <n v="66.7"/>
    <x v="64"/>
  </r>
  <r>
    <s v="TXN001789"/>
    <n v="13708.5"/>
    <n v="13708.5"/>
    <s v="SUCCESS"/>
    <s v="SUCCESS"/>
    <n v="1"/>
    <s v="found"/>
    <s v="Not Duplicate"/>
    <s v="match"/>
    <s v="match"/>
    <n v="0"/>
    <d v="2026-02-26T00:00:00"/>
    <n v="1"/>
    <s v="Within SLA"/>
    <x v="2"/>
    <n v="0"/>
    <n v="0"/>
    <n v="0"/>
    <n v="0"/>
    <n v="0"/>
    <x v="0"/>
    <n v="39.6"/>
    <x v="73"/>
  </r>
  <r>
    <s v="TXN001790"/>
    <n v="9260.44"/>
    <n v="9260.44"/>
    <s v="SUCCESS"/>
    <s v="SUCCESS"/>
    <n v="1"/>
    <s v="found"/>
    <s v="Not Duplicate"/>
    <s v="match"/>
    <s v="match"/>
    <n v="0"/>
    <d v="2026-02-10T00:00:00"/>
    <n v="0"/>
    <s v="Within SLA"/>
    <x v="0"/>
    <n v="0"/>
    <n v="0"/>
    <n v="0"/>
    <n v="0"/>
    <n v="0"/>
    <x v="0"/>
    <n v="19.399999999999999"/>
    <x v="55"/>
  </r>
  <r>
    <s v="TXN001791"/>
    <n v="4715.3"/>
    <n v="4715.3"/>
    <s v="SUCCESS"/>
    <s v="SUCCESS"/>
    <n v="1"/>
    <s v="found"/>
    <s v="Not Duplicate"/>
    <s v="match"/>
    <s v="match"/>
    <n v="0"/>
    <d v="2026-02-03T00:00:00"/>
    <n v="0"/>
    <s v="Within SLA"/>
    <x v="3"/>
    <n v="0"/>
    <n v="0"/>
    <n v="0"/>
    <n v="0"/>
    <n v="0"/>
    <x v="0"/>
    <n v="42.4"/>
    <x v="83"/>
  </r>
  <r>
    <s v="TXN001792"/>
    <n v="1047.95"/>
    <n v="1047.95"/>
    <s v="SUCCESS"/>
    <s v="SUCCESS"/>
    <n v="1"/>
    <s v="found"/>
    <s v="Not Duplicate"/>
    <s v="match"/>
    <s v="match"/>
    <n v="0"/>
    <d v="2026-03-03T00:00:00"/>
    <n v="0"/>
    <s v="Within SLA"/>
    <x v="3"/>
    <n v="0"/>
    <n v="0"/>
    <n v="0"/>
    <n v="0"/>
    <n v="0"/>
    <x v="3"/>
    <n v="65.900000000000006"/>
    <x v="56"/>
  </r>
  <r>
    <s v="TXN001793"/>
    <n v="899.93"/>
    <n v="899.93"/>
    <s v="SUCCESS"/>
    <s v="SUCCESS"/>
    <n v="1"/>
    <s v="found"/>
    <s v="Not Duplicate"/>
    <s v="match"/>
    <s v="match"/>
    <n v="0"/>
    <d v="2026-02-05T00:00:00"/>
    <n v="3"/>
    <s v="SLA Breached"/>
    <x v="0"/>
    <n v="0"/>
    <n v="0"/>
    <n v="0"/>
    <n v="0"/>
    <n v="1"/>
    <x v="1"/>
    <n v="31.4"/>
    <x v="81"/>
  </r>
  <r>
    <s v="TXN001794"/>
    <n v="7851.86"/>
    <n v="7851.86"/>
    <s v="SUCCESS"/>
    <s v="SUCCESS"/>
    <n v="1"/>
    <s v="found"/>
    <s v="Not Duplicate"/>
    <s v="match"/>
    <s v="match"/>
    <n v="0"/>
    <d v="2026-03-13T00:00:00"/>
    <n v="0"/>
    <s v="Within SLA"/>
    <x v="3"/>
    <n v="0"/>
    <n v="0"/>
    <n v="0"/>
    <n v="0"/>
    <n v="0"/>
    <x v="0"/>
    <n v="63"/>
    <x v="14"/>
  </r>
  <r>
    <s v="TXN001795"/>
    <n v="9953.44"/>
    <n v="9953.44"/>
    <s v="SUCCESS"/>
    <s v="SUCCESS"/>
    <n v="1"/>
    <s v="found"/>
    <s v="Not Duplicate"/>
    <s v="match"/>
    <s v="match"/>
    <n v="0"/>
    <d v="2026-03-20T00:00:00"/>
    <n v="2"/>
    <s v="Within SLA"/>
    <x v="0"/>
    <n v="0"/>
    <n v="0"/>
    <n v="0"/>
    <n v="0"/>
    <n v="0"/>
    <x v="3"/>
    <n v="49.6"/>
    <x v="31"/>
  </r>
  <r>
    <s v="TXN001796"/>
    <n v="72974.95"/>
    <n v="72974.95"/>
    <s v="SUCCESS"/>
    <s v="SUCCESS"/>
    <n v="1"/>
    <s v="found"/>
    <s v="Not Duplicate"/>
    <s v="match"/>
    <s v="match"/>
    <n v="0"/>
    <d v="2026-02-10T00:00:00"/>
    <n v="0"/>
    <s v="Within SLA"/>
    <x v="0"/>
    <n v="0"/>
    <n v="0"/>
    <n v="0"/>
    <n v="0"/>
    <n v="0"/>
    <x v="3"/>
    <n v="25.9"/>
    <x v="55"/>
  </r>
  <r>
    <s v="TXN001797"/>
    <n v="2428.14"/>
    <n v="2428.14"/>
    <s v="SUCCESS"/>
    <s v="SUCCESS"/>
    <n v="1"/>
    <s v="found"/>
    <s v="Not Duplicate"/>
    <s v="match"/>
    <s v="match"/>
    <n v="0"/>
    <d v="2026-01-31T00:00:00"/>
    <n v="0"/>
    <s v="Within SLA"/>
    <x v="0"/>
    <n v="0"/>
    <n v="0"/>
    <n v="0"/>
    <n v="0"/>
    <n v="0"/>
    <x v="3"/>
    <n v="12.1"/>
    <x v="46"/>
  </r>
  <r>
    <s v="TXN001798"/>
    <n v="68330.509999999995"/>
    <n v="68330.509999999995"/>
    <s v="SUCCESS"/>
    <s v="SUCCESS"/>
    <n v="1"/>
    <s v="found"/>
    <s v="Not Duplicate"/>
    <s v="match"/>
    <s v="match"/>
    <n v="0"/>
    <d v="2026-01-23T00:00:00"/>
    <n v="2"/>
    <s v="Within SLA"/>
    <x v="0"/>
    <n v="0"/>
    <n v="0"/>
    <n v="0"/>
    <n v="0"/>
    <n v="0"/>
    <x v="0"/>
    <n v="48.6"/>
    <x v="25"/>
  </r>
  <r>
    <s v="TXN001799"/>
    <n v="876.75"/>
    <n v="876.75"/>
    <s v="SUCCESS"/>
    <s v="SUCCESS"/>
    <n v="1"/>
    <s v="found"/>
    <s v="Not Duplicate"/>
    <s v="match"/>
    <s v="match"/>
    <n v="0"/>
    <d v="2026-03-20T00:00:00"/>
    <n v="2"/>
    <s v="Within SLA"/>
    <x v="0"/>
    <n v="0"/>
    <n v="0"/>
    <n v="0"/>
    <n v="0"/>
    <n v="0"/>
    <x v="1"/>
    <n v="13.8"/>
    <x v="31"/>
  </r>
  <r>
    <s v="TXN001800"/>
    <n v="2599.9299999999998"/>
    <n v="2599.9299999999998"/>
    <s v="SUCCESS"/>
    <s v="SUCCESS"/>
    <n v="1"/>
    <s v="found"/>
    <s v="Not Duplicate"/>
    <s v="match"/>
    <s v="match"/>
    <n v="0"/>
    <d v="2026-02-19T00:00:00"/>
    <n v="0"/>
    <s v="Within SLA"/>
    <x v="2"/>
    <n v="0"/>
    <n v="0"/>
    <n v="0"/>
    <n v="0"/>
    <n v="0"/>
    <x v="0"/>
    <n v="30.3"/>
    <x v="10"/>
  </r>
  <r>
    <s v="TXN001801"/>
    <n v="2630.5"/>
    <n v="2630.5"/>
    <s v="SUCCESS"/>
    <s v="SUCCESS"/>
    <n v="1"/>
    <s v="found"/>
    <s v="Not Duplicate"/>
    <s v="match"/>
    <s v="match"/>
    <n v="0"/>
    <d v="2026-03-07T00:00:00"/>
    <n v="2"/>
    <s v="Within SLA"/>
    <x v="0"/>
    <n v="0"/>
    <n v="0"/>
    <n v="0"/>
    <n v="0"/>
    <n v="0"/>
    <x v="3"/>
    <n v="9.1"/>
    <x v="28"/>
  </r>
  <r>
    <s v="TXN001802"/>
    <n v="2506.77"/>
    <n v="2506.77"/>
    <s v="SUCCESS"/>
    <s v="SUCCESS"/>
    <n v="1"/>
    <s v="found"/>
    <s v="Not Duplicate"/>
    <s v="match"/>
    <s v="match"/>
    <n v="0"/>
    <d v="2026-01-07T00:00:00"/>
    <n v="3"/>
    <s v="SLA Breached"/>
    <x v="3"/>
    <n v="0"/>
    <n v="0"/>
    <n v="0"/>
    <n v="0"/>
    <n v="1"/>
    <x v="2"/>
    <n v="19.100000000000001"/>
    <x v="19"/>
  </r>
  <r>
    <s v="TXN001803"/>
    <n v="5291.35"/>
    <n v="5291.35"/>
    <s v="SUCCESS"/>
    <s v="SUCCESS"/>
    <n v="1"/>
    <s v="found"/>
    <s v="Not Duplicate"/>
    <s v="match"/>
    <s v="match"/>
    <n v="0"/>
    <d v="2026-02-25T00:00:00"/>
    <n v="3"/>
    <s v="SLA Breached"/>
    <x v="1"/>
    <n v="0"/>
    <n v="0"/>
    <n v="0"/>
    <n v="0"/>
    <n v="1"/>
    <x v="1"/>
    <n v="50.5"/>
    <x v="13"/>
  </r>
  <r>
    <s v="TXN001804"/>
    <n v="9059.2099999999991"/>
    <n v="9059.2099999999991"/>
    <s v="FAILED"/>
    <s v="FAILED"/>
    <n v="1"/>
    <s v="found"/>
    <s v="Not Duplicate"/>
    <s v="match"/>
    <s v="match"/>
    <n v="0"/>
    <d v="2026-03-18T00:00:00"/>
    <n v="0"/>
    <s v="Within SLA"/>
    <x v="2"/>
    <n v="0"/>
    <n v="0"/>
    <n v="0"/>
    <n v="0"/>
    <n v="0"/>
    <x v="0"/>
    <n v="68.400000000000006"/>
    <x v="31"/>
  </r>
  <r>
    <s v="TXN001805"/>
    <n v="121.06"/>
    <n v="121.06"/>
    <s v="SUCCESS"/>
    <s v="SUCCESS"/>
    <n v="1"/>
    <s v="found"/>
    <s v="Not Duplicate"/>
    <s v="match"/>
    <s v="match"/>
    <n v="0"/>
    <d v="2026-03-24T00:00:00"/>
    <n v="5"/>
    <s v="SLA Breached"/>
    <x v="2"/>
    <n v="0"/>
    <n v="0"/>
    <n v="0"/>
    <n v="0"/>
    <n v="1"/>
    <x v="2"/>
    <n v="21.1"/>
    <x v="59"/>
  </r>
  <r>
    <s v="TXN001806"/>
    <n v="1619.1"/>
    <n v="1619.1"/>
    <s v="SUCCESS"/>
    <s v="FAILED"/>
    <n v="1"/>
    <s v="found"/>
    <s v="Not Duplicate"/>
    <s v="match"/>
    <s v="mismatch"/>
    <n v="0"/>
    <d v="2026-03-05T00:00:00"/>
    <n v="3"/>
    <s v="SLA Breached"/>
    <x v="0"/>
    <n v="0"/>
    <n v="0"/>
    <n v="0"/>
    <n v="1"/>
    <n v="1"/>
    <x v="1"/>
    <n v="8.8000000000000007"/>
    <x v="6"/>
  </r>
  <r>
    <s v="TXN001807"/>
    <n v="5560.59"/>
    <n v="5560.59"/>
    <s v="SUCCESS"/>
    <s v="SUCCESS"/>
    <n v="1"/>
    <s v="found"/>
    <s v="Not Duplicate"/>
    <s v="match"/>
    <s v="match"/>
    <n v="0"/>
    <d v="2026-01-15T00:00:00"/>
    <n v="1"/>
    <s v="Within SLA"/>
    <x v="1"/>
    <n v="0"/>
    <n v="0"/>
    <n v="0"/>
    <n v="0"/>
    <n v="0"/>
    <x v="0"/>
    <n v="40.200000000000003"/>
    <x v="44"/>
  </r>
  <r>
    <s v="TXN001808"/>
    <n v="3429.83"/>
    <n v="3429.83"/>
    <s v="SUCCESS"/>
    <s v="SUCCESS"/>
    <n v="1"/>
    <s v="found"/>
    <s v="Not Duplicate"/>
    <s v="match"/>
    <s v="match"/>
    <n v="0"/>
    <d v="2026-02-18T00:00:00"/>
    <n v="2"/>
    <s v="Within SLA"/>
    <x v="3"/>
    <n v="0"/>
    <n v="0"/>
    <n v="0"/>
    <n v="0"/>
    <n v="0"/>
    <x v="0"/>
    <n v="28.8"/>
    <x v="68"/>
  </r>
  <r>
    <s v="TXN001809"/>
    <n v="6798.12"/>
    <n v="6798.12"/>
    <s v="FAILED"/>
    <s v="FAILED"/>
    <n v="1"/>
    <s v="found"/>
    <s v="Not Duplicate"/>
    <s v="match"/>
    <s v="match"/>
    <n v="0"/>
    <d v="2026-02-22T00:00:00"/>
    <n v="3"/>
    <s v="SLA Breached"/>
    <x v="0"/>
    <n v="0"/>
    <n v="0"/>
    <n v="0"/>
    <n v="0"/>
    <n v="1"/>
    <x v="0"/>
    <n v="33.1"/>
    <x v="10"/>
  </r>
  <r>
    <s v="TXN001810"/>
    <n v="11398.77"/>
    <n v="11398.77"/>
    <s v="SUCCESS"/>
    <s v="SUCCESS"/>
    <n v="1"/>
    <s v="found"/>
    <s v="Not Duplicate"/>
    <s v="match"/>
    <s v="match"/>
    <n v="0"/>
    <d v="2026-03-10T00:00:00"/>
    <n v="1"/>
    <s v="Within SLA"/>
    <x v="0"/>
    <n v="0"/>
    <n v="0"/>
    <n v="0"/>
    <n v="0"/>
    <n v="0"/>
    <x v="0"/>
    <n v="36.6"/>
    <x v="87"/>
  </r>
  <r>
    <s v="TXN001811"/>
    <n v="14857.69"/>
    <n v="14857.69"/>
    <s v="SUCCESS"/>
    <s v="SUCCESS"/>
    <n v="1"/>
    <s v="found"/>
    <s v="Not Duplicate"/>
    <s v="match"/>
    <s v="match"/>
    <n v="0"/>
    <d v="2026-03-18T00:00:00"/>
    <n v="0"/>
    <s v="Within SLA"/>
    <x v="1"/>
    <n v="0"/>
    <n v="0"/>
    <n v="0"/>
    <n v="0"/>
    <n v="0"/>
    <x v="0"/>
    <n v="38.1"/>
    <x v="31"/>
  </r>
  <r>
    <s v="TXN001812"/>
    <n v="1744.45"/>
    <n v="1744.45"/>
    <s v="SUCCESS"/>
    <s v="SUCCESS"/>
    <n v="1"/>
    <s v="found"/>
    <s v="Not Duplicate"/>
    <s v="match"/>
    <s v="match"/>
    <n v="0"/>
    <d v="2026-01-22T00:00:00"/>
    <n v="1"/>
    <s v="Within SLA"/>
    <x v="0"/>
    <n v="0"/>
    <n v="0"/>
    <n v="0"/>
    <n v="0"/>
    <n v="0"/>
    <x v="0"/>
    <n v="14.6"/>
    <x v="25"/>
  </r>
  <r>
    <s v="TXN001813"/>
    <n v="24332.61"/>
    <n v="24332.61"/>
    <s v="SUCCESS"/>
    <s v="SUCCESS"/>
    <n v="1"/>
    <s v="found"/>
    <s v="Not Duplicate"/>
    <s v="match"/>
    <s v="match"/>
    <n v="0"/>
    <d v="2026-01-13T00:00:00"/>
    <n v="3"/>
    <s v="SLA Breached"/>
    <x v="0"/>
    <n v="0"/>
    <n v="0"/>
    <n v="0"/>
    <n v="0"/>
    <n v="1"/>
    <x v="1"/>
    <n v="37.799999999999997"/>
    <x v="76"/>
  </r>
  <r>
    <s v="TXN001814"/>
    <n v="7383.23"/>
    <n v="7383.23"/>
    <s v="SUCCESS"/>
    <s v="FAILED"/>
    <n v="1"/>
    <s v="found"/>
    <s v="Not Duplicate"/>
    <s v="match"/>
    <s v="mismatch"/>
    <n v="0"/>
    <d v="2026-01-08T00:00:00"/>
    <n v="1"/>
    <s v="Within SLA"/>
    <x v="0"/>
    <n v="0"/>
    <n v="0"/>
    <n v="0"/>
    <n v="1"/>
    <n v="0"/>
    <x v="0"/>
    <n v="33.200000000000003"/>
    <x v="78"/>
  </r>
  <r>
    <s v="TXN001815"/>
    <n v="1974.28"/>
    <n v="1974.28"/>
    <s v="SUCCESS"/>
    <s v="SUCCESS"/>
    <n v="1"/>
    <s v="found"/>
    <s v="Not Duplicate"/>
    <s v="match"/>
    <s v="match"/>
    <n v="0"/>
    <d v="2026-03-12T00:00:00"/>
    <n v="3"/>
    <s v="SLA Breached"/>
    <x v="0"/>
    <n v="0"/>
    <n v="0"/>
    <n v="0"/>
    <n v="0"/>
    <n v="1"/>
    <x v="2"/>
    <n v="34.4"/>
    <x v="87"/>
  </r>
  <r>
    <s v="TXN001816"/>
    <n v="2344.38"/>
    <n v="2344.38"/>
    <s v="SUCCESS"/>
    <s v="SUCCESS"/>
    <n v="1"/>
    <s v="found"/>
    <s v="Not Duplicate"/>
    <s v="match"/>
    <s v="match"/>
    <n v="0"/>
    <d v="2026-02-16T00:00:00"/>
    <n v="1"/>
    <s v="Within SLA"/>
    <x v="0"/>
    <n v="0"/>
    <n v="0"/>
    <n v="0"/>
    <n v="0"/>
    <n v="0"/>
    <x v="3"/>
    <n v="56.5"/>
    <x v="37"/>
  </r>
  <r>
    <s v="TXN001817"/>
    <n v="1163.3900000000001"/>
    <n v="1163.3900000000001"/>
    <s v="SUCCESS"/>
    <s v="SUCCESS"/>
    <n v="1"/>
    <s v="found"/>
    <s v="Not Duplicate"/>
    <s v="match"/>
    <s v="match"/>
    <n v="0"/>
    <d v="2026-03-24T00:00:00"/>
    <n v="2"/>
    <s v="Within SLA"/>
    <x v="1"/>
    <n v="0"/>
    <n v="0"/>
    <n v="0"/>
    <n v="0"/>
    <n v="0"/>
    <x v="1"/>
    <n v="22.5"/>
    <x v="29"/>
  </r>
  <r>
    <s v="TXN001818"/>
    <n v="3370.15"/>
    <n v="3370.15"/>
    <s v="SUCCESS"/>
    <s v="SUCCESS"/>
    <n v="1"/>
    <s v="found"/>
    <s v="Not Duplicate"/>
    <s v="match"/>
    <s v="match"/>
    <n v="0"/>
    <d v="2026-02-24T00:00:00"/>
    <n v="0"/>
    <s v="Within SLA"/>
    <x v="0"/>
    <n v="0"/>
    <n v="0"/>
    <n v="0"/>
    <n v="0"/>
    <n v="0"/>
    <x v="0"/>
    <n v="28.3"/>
    <x v="40"/>
  </r>
  <r>
    <s v="TXN001819"/>
    <n v="3152.94"/>
    <n v="3152.94"/>
    <s v="SUCCESS"/>
    <s v="SUCCESS"/>
    <n v="1"/>
    <s v="found"/>
    <s v="Not Duplicate"/>
    <s v="match"/>
    <s v="match"/>
    <n v="0"/>
    <d v="2026-01-15T00:00:00"/>
    <n v="1"/>
    <s v="Within SLA"/>
    <x v="0"/>
    <n v="0"/>
    <n v="0"/>
    <n v="0"/>
    <n v="0"/>
    <n v="0"/>
    <x v="1"/>
    <n v="65.099999999999994"/>
    <x v="44"/>
  </r>
  <r>
    <s v="TXN001820"/>
    <n v="2646.86"/>
    <n v="2646.86"/>
    <s v="SUCCESS"/>
    <s v="SUCCESS"/>
    <n v="1"/>
    <s v="found"/>
    <s v="Not Duplicate"/>
    <s v="match"/>
    <s v="match"/>
    <n v="0"/>
    <d v="2026-01-19T00:00:00"/>
    <n v="3"/>
    <s v="SLA Breached"/>
    <x v="0"/>
    <n v="0"/>
    <n v="0"/>
    <n v="0"/>
    <n v="0"/>
    <n v="1"/>
    <x v="0"/>
    <n v="19.2"/>
    <x v="23"/>
  </r>
  <r>
    <s v="TXN001821"/>
    <n v="5865.98"/>
    <n v="5865.98"/>
    <s v="SUCCESS"/>
    <s v="SUCCESS"/>
    <n v="1"/>
    <s v="found"/>
    <s v="Not Duplicate"/>
    <s v="match"/>
    <s v="match"/>
    <n v="0"/>
    <d v="2026-01-27T00:00:00"/>
    <n v="2"/>
    <s v="Within SLA"/>
    <x v="2"/>
    <n v="0"/>
    <n v="0"/>
    <n v="0"/>
    <n v="0"/>
    <n v="0"/>
    <x v="0"/>
    <n v="63.4"/>
    <x v="12"/>
  </r>
  <r>
    <s v="TXN001822"/>
    <n v="5048.16"/>
    <n v="5048.16"/>
    <s v="SUCCESS"/>
    <s v="SUCCESS"/>
    <n v="1"/>
    <s v="found"/>
    <s v="Not Duplicate"/>
    <s v="match"/>
    <s v="match"/>
    <n v="0"/>
    <d v="2026-02-05T00:00:00"/>
    <n v="3"/>
    <s v="SLA Breached"/>
    <x v="2"/>
    <n v="0"/>
    <n v="0"/>
    <n v="0"/>
    <n v="0"/>
    <n v="1"/>
    <x v="1"/>
    <n v="45.5"/>
    <x v="81"/>
  </r>
  <r>
    <s v="TXN001823"/>
    <n v="2586.77"/>
    <n v="2586.77"/>
    <s v="SUCCESS"/>
    <s v="SUCCESS"/>
    <n v="1"/>
    <s v="found"/>
    <s v="Not Duplicate"/>
    <s v="match"/>
    <s v="match"/>
    <n v="0"/>
    <d v="2026-03-04T00:00:00"/>
    <n v="3"/>
    <s v="SLA Breached"/>
    <x v="1"/>
    <n v="0"/>
    <n v="0"/>
    <n v="0"/>
    <n v="0"/>
    <n v="1"/>
    <x v="0"/>
    <n v="10.9"/>
    <x v="32"/>
  </r>
  <r>
    <s v="TXN001824"/>
    <n v="4077.15"/>
    <n v="4077.15"/>
    <s v="SUCCESS"/>
    <s v="SUCCESS"/>
    <n v="1"/>
    <s v="found"/>
    <s v="Not Duplicate"/>
    <s v="match"/>
    <s v="match"/>
    <n v="0"/>
    <d v="2026-02-09T00:00:00"/>
    <n v="3"/>
    <s v="SLA Breached"/>
    <x v="4"/>
    <n v="0"/>
    <n v="0"/>
    <n v="0"/>
    <n v="0"/>
    <n v="1"/>
    <x v="0"/>
    <n v="38.200000000000003"/>
    <x v="69"/>
  </r>
  <r>
    <s v="TXN001825"/>
    <n v="8042.94"/>
    <n v="8042.94"/>
    <s v="SUCCESS"/>
    <s v="SUCCESS"/>
    <n v="1"/>
    <s v="found"/>
    <s v="Not Duplicate"/>
    <s v="match"/>
    <s v="match"/>
    <n v="0"/>
    <d v="2026-02-25T00:00:00"/>
    <n v="2"/>
    <s v="Within SLA"/>
    <x v="4"/>
    <n v="0"/>
    <n v="0"/>
    <n v="0"/>
    <n v="0"/>
    <n v="0"/>
    <x v="1"/>
    <n v="64.900000000000006"/>
    <x v="39"/>
  </r>
  <r>
    <s v="TXN001826"/>
    <n v="5664.12"/>
    <n v="5664.12"/>
    <s v="SUCCESS"/>
    <s v="SUCCESS"/>
    <n v="1"/>
    <s v="found"/>
    <s v="Not Duplicate"/>
    <s v="match"/>
    <s v="match"/>
    <n v="0"/>
    <d v="2026-02-24T00:00:00"/>
    <n v="1"/>
    <s v="Within SLA"/>
    <x v="3"/>
    <n v="0"/>
    <n v="0"/>
    <n v="0"/>
    <n v="0"/>
    <n v="0"/>
    <x v="3"/>
    <n v="41.2"/>
    <x v="39"/>
  </r>
  <r>
    <s v="TXN001827"/>
    <n v="1361.09"/>
    <n v="1361.09"/>
    <s v="SUCCESS"/>
    <s v="SUCCESS"/>
    <n v="1"/>
    <s v="found"/>
    <s v="Not Duplicate"/>
    <s v="match"/>
    <s v="match"/>
    <n v="0"/>
    <d v="2026-03-12T00:00:00"/>
    <n v="0"/>
    <s v="Within SLA"/>
    <x v="3"/>
    <n v="0"/>
    <n v="0"/>
    <n v="0"/>
    <n v="0"/>
    <n v="0"/>
    <x v="1"/>
    <n v="17.600000000000001"/>
    <x v="47"/>
  </r>
  <r>
    <s v="TXN001828"/>
    <n v="34867.51"/>
    <e v="#N/A"/>
    <s v="SUCCESS"/>
    <e v="#N/A"/>
    <n v="0"/>
    <s v="missing"/>
    <s v="Not Duplicate"/>
    <s v="not processed"/>
    <s v="not processed"/>
    <s v="missing"/>
    <s v="not processed"/>
    <s v="not processed"/>
    <s v="Not Processed"/>
    <x v="0"/>
    <n v="1"/>
    <n v="0"/>
    <n v="0"/>
    <n v="0"/>
    <n v="0"/>
    <x v="2"/>
    <s v=""/>
    <x v="80"/>
  </r>
  <r>
    <s v="TXN001829"/>
    <n v="463.75"/>
    <n v="463.75"/>
    <s v="SUCCESS"/>
    <s v="SUCCESS"/>
    <n v="1"/>
    <s v="found"/>
    <s v="Not Duplicate"/>
    <s v="match"/>
    <s v="match"/>
    <n v="0"/>
    <d v="2026-02-03T00:00:00"/>
    <n v="1"/>
    <s v="Within SLA"/>
    <x v="0"/>
    <n v="0"/>
    <n v="0"/>
    <n v="0"/>
    <n v="0"/>
    <n v="0"/>
    <x v="3"/>
    <n v="17.600000000000001"/>
    <x v="81"/>
  </r>
  <r>
    <s v="TXN001830"/>
    <n v="77702.87"/>
    <n v="77702.87"/>
    <s v="SUCCESS"/>
    <s v="SUCCESS"/>
    <n v="1"/>
    <s v="found"/>
    <s v="Not Duplicate"/>
    <s v="match"/>
    <s v="match"/>
    <n v="0"/>
    <d v="2026-02-07T00:00:00"/>
    <n v="1"/>
    <s v="Within SLA"/>
    <x v="0"/>
    <n v="0"/>
    <n v="0"/>
    <n v="0"/>
    <n v="0"/>
    <n v="0"/>
    <x v="3"/>
    <n v="12.4"/>
    <x v="69"/>
  </r>
  <r>
    <s v="TXN001831"/>
    <n v="2563.59"/>
    <n v="2563.59"/>
    <s v="SUCCESS"/>
    <s v="SUCCESS"/>
    <n v="1"/>
    <s v="found"/>
    <s v="Not Duplicate"/>
    <s v="match"/>
    <s v="match"/>
    <n v="0"/>
    <d v="2026-03-27T00:00:00"/>
    <n v="1"/>
    <s v="Within SLA"/>
    <x v="2"/>
    <n v="0"/>
    <n v="0"/>
    <n v="0"/>
    <n v="0"/>
    <n v="0"/>
    <x v="0"/>
    <n v="22.1"/>
    <x v="9"/>
  </r>
  <r>
    <s v="TXN001832"/>
    <n v="13980.18"/>
    <n v="13980.18"/>
    <s v="SUCCESS"/>
    <s v="SUCCESS"/>
    <n v="1"/>
    <s v="found"/>
    <s v="Not Duplicate"/>
    <s v="match"/>
    <s v="match"/>
    <n v="0"/>
    <d v="2026-01-08T00:00:00"/>
    <n v="3"/>
    <s v="SLA Breached"/>
    <x v="2"/>
    <n v="0"/>
    <n v="0"/>
    <n v="0"/>
    <n v="0"/>
    <n v="1"/>
    <x v="0"/>
    <n v="39.799999999999997"/>
    <x v="11"/>
  </r>
  <r>
    <s v="TXN001833"/>
    <n v="4307.8900000000003"/>
    <n v="4307.8900000000003"/>
    <s v="SUCCESS"/>
    <s v="SUCCESS"/>
    <n v="1"/>
    <s v="found"/>
    <s v="Not Duplicate"/>
    <s v="match"/>
    <s v="match"/>
    <n v="0"/>
    <d v="2026-03-04T00:00:00"/>
    <n v="0"/>
    <s v="Within SLA"/>
    <x v="0"/>
    <n v="0"/>
    <n v="0"/>
    <n v="0"/>
    <n v="0"/>
    <n v="0"/>
    <x v="3"/>
    <n v="13.4"/>
    <x v="85"/>
  </r>
  <r>
    <s v="TXN001834"/>
    <n v="6376.84"/>
    <n v="6376.84"/>
    <s v="SUCCESS"/>
    <s v="SUCCESS"/>
    <n v="1"/>
    <s v="found"/>
    <s v="Not Duplicate"/>
    <s v="match"/>
    <s v="match"/>
    <n v="0"/>
    <d v="2026-03-10T00:00:00"/>
    <n v="2"/>
    <s v="Within SLA"/>
    <x v="0"/>
    <n v="0"/>
    <n v="0"/>
    <n v="0"/>
    <n v="0"/>
    <n v="0"/>
    <x v="3"/>
    <n v="4.4000000000000004"/>
    <x v="16"/>
  </r>
  <r>
    <s v="TXN001835"/>
    <n v="699.72"/>
    <n v="699.72"/>
    <s v="SUCCESS"/>
    <s v="SUCCESS"/>
    <n v="1"/>
    <s v="found"/>
    <s v="Not Duplicate"/>
    <s v="match"/>
    <s v="match"/>
    <n v="0"/>
    <d v="2026-02-01T00:00:00"/>
    <n v="0"/>
    <s v="Within SLA"/>
    <x v="2"/>
    <n v="0"/>
    <n v="0"/>
    <n v="0"/>
    <n v="0"/>
    <n v="0"/>
    <x v="3"/>
    <n v="21.8"/>
    <x v="35"/>
  </r>
  <r>
    <s v="TXN001836"/>
    <n v="41188.519999999997"/>
    <n v="41188.519999999997"/>
    <s v="SUCCESS"/>
    <s v="SUCCESS"/>
    <n v="1"/>
    <s v="found"/>
    <s v="Not Duplicate"/>
    <s v="match"/>
    <s v="match"/>
    <n v="0"/>
    <d v="2026-02-09T00:00:00"/>
    <n v="0"/>
    <s v="Within SLA"/>
    <x v="0"/>
    <n v="0"/>
    <n v="0"/>
    <n v="0"/>
    <n v="0"/>
    <n v="0"/>
    <x v="0"/>
    <n v="24.4"/>
    <x v="43"/>
  </r>
  <r>
    <s v="TXN001837"/>
    <n v="106609.59"/>
    <n v="106609.59"/>
    <s v="SUCCESS"/>
    <s v="SUCCESS"/>
    <n v="1"/>
    <s v="found"/>
    <s v="Not Duplicate"/>
    <s v="match"/>
    <s v="match"/>
    <n v="0"/>
    <d v="2026-02-21T00:00:00"/>
    <n v="0"/>
    <s v="Within SLA"/>
    <x v="0"/>
    <n v="0"/>
    <n v="0"/>
    <n v="0"/>
    <n v="0"/>
    <n v="0"/>
    <x v="1"/>
    <n v="15.7"/>
    <x v="26"/>
  </r>
  <r>
    <s v="TXN001838"/>
    <n v="33011.94"/>
    <n v="33011.94"/>
    <s v="SUCCESS"/>
    <s v="SUCCESS"/>
    <n v="1"/>
    <s v="found"/>
    <s v="Not Duplicate"/>
    <s v="match"/>
    <s v="match"/>
    <n v="0"/>
    <d v="2026-01-20T00:00:00"/>
    <n v="0"/>
    <s v="Within SLA"/>
    <x v="1"/>
    <n v="0"/>
    <n v="0"/>
    <n v="0"/>
    <n v="0"/>
    <n v="0"/>
    <x v="3"/>
    <n v="17"/>
    <x v="75"/>
  </r>
  <r>
    <s v="TXN001839"/>
    <n v="292.10000000000002"/>
    <n v="292.10000000000002"/>
    <s v="SUCCESS"/>
    <s v="SUCCESS"/>
    <n v="1"/>
    <s v="found"/>
    <s v="Not Duplicate"/>
    <s v="match"/>
    <s v="match"/>
    <n v="0"/>
    <d v="2026-02-06T00:00:00"/>
    <n v="2"/>
    <s v="Within SLA"/>
    <x v="1"/>
    <n v="0"/>
    <n v="0"/>
    <n v="0"/>
    <n v="0"/>
    <n v="0"/>
    <x v="0"/>
    <n v="41"/>
    <x v="66"/>
  </r>
  <r>
    <s v="TXN001840"/>
    <n v="8704.5300000000007"/>
    <n v="8704.5300000000007"/>
    <s v="REVERSED"/>
    <s v="REVERSED"/>
    <n v="1"/>
    <s v="found"/>
    <s v="Not Duplicate"/>
    <s v="match"/>
    <s v="match"/>
    <n v="0"/>
    <d v="2026-02-08T00:00:00"/>
    <n v="1"/>
    <s v="Within SLA"/>
    <x v="4"/>
    <n v="0"/>
    <n v="0"/>
    <n v="0"/>
    <n v="0"/>
    <n v="0"/>
    <x v="0"/>
    <n v="60.4"/>
    <x v="64"/>
  </r>
  <r>
    <s v="TXN001841"/>
    <n v="3365.78"/>
    <n v="3365.78"/>
    <s v="SUCCESS"/>
    <s v="SUCCESS"/>
    <n v="1"/>
    <s v="found"/>
    <s v="Not Duplicate"/>
    <s v="match"/>
    <s v="match"/>
    <n v="0"/>
    <d v="2026-03-09T00:00:00"/>
    <n v="3"/>
    <s v="SLA Breached"/>
    <x v="3"/>
    <n v="0"/>
    <n v="0"/>
    <n v="0"/>
    <n v="0"/>
    <n v="1"/>
    <x v="0"/>
    <n v="33.799999999999997"/>
    <x v="57"/>
  </r>
  <r>
    <s v="TXN001842"/>
    <n v="5147.2299999999996"/>
    <n v="5147.2299999999996"/>
    <s v="SUCCESS"/>
    <s v="SUCCESS"/>
    <n v="1"/>
    <s v="found"/>
    <s v="Not Duplicate"/>
    <s v="match"/>
    <s v="match"/>
    <n v="0"/>
    <d v="2026-01-13T00:00:00"/>
    <n v="1"/>
    <s v="Within SLA"/>
    <x v="0"/>
    <n v="0"/>
    <n v="0"/>
    <n v="0"/>
    <n v="0"/>
    <n v="0"/>
    <x v="2"/>
    <n v="43.9"/>
    <x v="77"/>
  </r>
  <r>
    <s v="TXN001843"/>
    <n v="19249.3"/>
    <n v="19249.3"/>
    <s v="SUCCESS"/>
    <s v="SUCCESS"/>
    <n v="1"/>
    <s v="found"/>
    <s v="Not Duplicate"/>
    <s v="match"/>
    <s v="match"/>
    <n v="0"/>
    <d v="2026-02-01T00:00:00"/>
    <n v="1"/>
    <s v="Within SLA"/>
    <x v="0"/>
    <n v="0"/>
    <n v="0"/>
    <n v="0"/>
    <n v="0"/>
    <n v="0"/>
    <x v="3"/>
    <n v="12.3"/>
    <x v="46"/>
  </r>
  <r>
    <s v="TXN001844"/>
    <n v="39400.14"/>
    <n v="39400.14"/>
    <s v="SUCCESS"/>
    <s v="SUCCESS"/>
    <n v="1"/>
    <s v="found"/>
    <s v="Not Duplicate"/>
    <s v="match"/>
    <s v="match"/>
    <n v="0"/>
    <d v="2026-03-20T00:00:00"/>
    <n v="0"/>
    <s v="Within SLA"/>
    <x v="0"/>
    <n v="0"/>
    <n v="0"/>
    <n v="0"/>
    <n v="0"/>
    <n v="0"/>
    <x v="0"/>
    <n v="33.4"/>
    <x v="17"/>
  </r>
  <r>
    <s v="TXN001845"/>
    <n v="11485.02"/>
    <n v="11485.02"/>
    <s v="SUCCESS"/>
    <s v="SUCCESS"/>
    <n v="1"/>
    <s v="found"/>
    <s v="Not Duplicate"/>
    <s v="match"/>
    <s v="match"/>
    <n v="0"/>
    <d v="2026-01-19T00:00:00"/>
    <n v="3"/>
    <s v="SLA Breached"/>
    <x v="2"/>
    <n v="0"/>
    <n v="0"/>
    <n v="0"/>
    <n v="0"/>
    <n v="1"/>
    <x v="3"/>
    <n v="8.8000000000000007"/>
    <x v="23"/>
  </r>
  <r>
    <s v="TXN001846"/>
    <n v="1688.3"/>
    <n v="1688.3"/>
    <s v="SUCCESS"/>
    <s v="SUCCESS"/>
    <n v="1"/>
    <s v="found"/>
    <s v="Not Duplicate"/>
    <s v="match"/>
    <s v="match"/>
    <n v="0"/>
    <d v="2026-02-09T00:00:00"/>
    <n v="1"/>
    <s v="Within SLA"/>
    <x v="1"/>
    <n v="0"/>
    <n v="0"/>
    <n v="0"/>
    <n v="0"/>
    <n v="0"/>
    <x v="2"/>
    <n v="5.4"/>
    <x v="24"/>
  </r>
  <r>
    <s v="TXN001847"/>
    <n v="3860.23"/>
    <n v="3860.23"/>
    <s v="SUCCESS"/>
    <s v="SUCCESS"/>
    <n v="1"/>
    <s v="found"/>
    <s v="Not Duplicate"/>
    <s v="match"/>
    <s v="match"/>
    <n v="0"/>
    <d v="2026-01-05T00:00:00"/>
    <n v="2"/>
    <s v="Within SLA"/>
    <x v="0"/>
    <n v="0"/>
    <n v="0"/>
    <n v="0"/>
    <n v="0"/>
    <n v="0"/>
    <x v="0"/>
    <n v="28"/>
    <x v="62"/>
  </r>
  <r>
    <s v="TXN001848"/>
    <n v="1949.75"/>
    <n v="1949.75"/>
    <s v="SUCCESS"/>
    <s v="SUCCESS"/>
    <n v="1"/>
    <s v="found"/>
    <s v="Not Duplicate"/>
    <s v="match"/>
    <s v="match"/>
    <n v="0"/>
    <d v="2026-03-10T00:00:00"/>
    <n v="3"/>
    <s v="SLA Breached"/>
    <x v="0"/>
    <n v="0"/>
    <n v="0"/>
    <n v="0"/>
    <n v="0"/>
    <n v="1"/>
    <x v="2"/>
    <n v="28.2"/>
    <x v="33"/>
  </r>
  <r>
    <s v="TXN001849"/>
    <n v="17027.12"/>
    <n v="17027.12"/>
    <s v="SUCCESS"/>
    <s v="SUCCESS"/>
    <n v="1"/>
    <s v="found"/>
    <s v="Not Duplicate"/>
    <s v="match"/>
    <s v="match"/>
    <n v="0"/>
    <d v="2026-03-16T00:00:00"/>
    <n v="1"/>
    <s v="Within SLA"/>
    <x v="1"/>
    <n v="0"/>
    <n v="0"/>
    <n v="0"/>
    <n v="0"/>
    <n v="0"/>
    <x v="0"/>
    <n v="83.8"/>
    <x v="54"/>
  </r>
  <r>
    <s v="TXN001850"/>
    <n v="13990.45"/>
    <n v="13990.45"/>
    <s v="SUCCESS"/>
    <s v="SUCCESS"/>
    <n v="1"/>
    <s v="found"/>
    <s v="Not Duplicate"/>
    <s v="match"/>
    <s v="match"/>
    <n v="0"/>
    <d v="2026-01-24T00:00:00"/>
    <n v="2"/>
    <s v="Within SLA"/>
    <x v="0"/>
    <n v="0"/>
    <n v="0"/>
    <n v="0"/>
    <n v="0"/>
    <n v="0"/>
    <x v="0"/>
    <n v="32.1"/>
    <x v="51"/>
  </r>
  <r>
    <s v="TXN001851"/>
    <n v="4501.49"/>
    <n v="4501.49"/>
    <s v="SUCCESS"/>
    <s v="SUCCESS"/>
    <n v="1"/>
    <s v="found"/>
    <s v="Not Duplicate"/>
    <s v="match"/>
    <s v="match"/>
    <n v="0"/>
    <d v="2026-01-30T00:00:00"/>
    <n v="1"/>
    <s v="Within SLA"/>
    <x v="0"/>
    <n v="0"/>
    <n v="0"/>
    <n v="0"/>
    <n v="0"/>
    <n v="0"/>
    <x v="0"/>
    <n v="65.400000000000006"/>
    <x v="5"/>
  </r>
  <r>
    <s v="TXN001852"/>
    <n v="4075.89"/>
    <n v="4075.89"/>
    <s v="SUCCESS"/>
    <s v="SUCCESS"/>
    <n v="1"/>
    <s v="found"/>
    <s v="Not Duplicate"/>
    <s v="match"/>
    <s v="match"/>
    <n v="0"/>
    <d v="2026-03-29T00:00:00"/>
    <n v="0"/>
    <s v="Within SLA"/>
    <x v="3"/>
    <n v="0"/>
    <n v="0"/>
    <n v="0"/>
    <n v="0"/>
    <n v="0"/>
    <x v="3"/>
    <n v="14.9"/>
    <x v="36"/>
  </r>
  <r>
    <s v="TXN001853"/>
    <n v="4806.57"/>
    <n v="4806.57"/>
    <s v="SUCCESS"/>
    <s v="SUCCESS"/>
    <n v="1"/>
    <s v="found"/>
    <s v="Not Duplicate"/>
    <s v="match"/>
    <s v="match"/>
    <n v="0"/>
    <d v="2026-01-23T00:00:00"/>
    <n v="0"/>
    <s v="Within SLA"/>
    <x v="0"/>
    <n v="0"/>
    <n v="0"/>
    <n v="0"/>
    <n v="0"/>
    <n v="0"/>
    <x v="0"/>
    <n v="25.3"/>
    <x v="42"/>
  </r>
  <r>
    <s v="TXN001854"/>
    <n v="3634.03"/>
    <n v="3634.03"/>
    <s v="SUCCESS"/>
    <s v="SUCCESS"/>
    <n v="1"/>
    <s v="found"/>
    <s v="Not Duplicate"/>
    <s v="match"/>
    <s v="match"/>
    <n v="0"/>
    <d v="2026-03-28T00:00:00"/>
    <n v="0"/>
    <s v="Within SLA"/>
    <x v="0"/>
    <n v="0"/>
    <n v="0"/>
    <n v="0"/>
    <n v="0"/>
    <n v="0"/>
    <x v="3"/>
    <n v="30.1"/>
    <x v="52"/>
  </r>
  <r>
    <s v="TXN001855"/>
    <n v="5208.83"/>
    <n v="5208.83"/>
    <s v="SUCCESS"/>
    <s v="SUCCESS"/>
    <n v="1"/>
    <s v="found"/>
    <s v="Not Duplicate"/>
    <s v="match"/>
    <s v="match"/>
    <n v="0"/>
    <d v="2026-02-21T00:00:00"/>
    <n v="1"/>
    <s v="Within SLA"/>
    <x v="2"/>
    <n v="0"/>
    <n v="0"/>
    <n v="0"/>
    <n v="0"/>
    <n v="0"/>
    <x v="3"/>
    <n v="17.7"/>
    <x v="79"/>
  </r>
  <r>
    <s v="TXN001856"/>
    <n v="20941.61"/>
    <n v="20941.61"/>
    <s v="SUCCESS"/>
    <s v="SUCCESS"/>
    <n v="1"/>
    <s v="found"/>
    <s v="Not Duplicate"/>
    <s v="match"/>
    <s v="match"/>
    <n v="0"/>
    <d v="2026-01-21T00:00:00"/>
    <n v="1"/>
    <s v="Within SLA"/>
    <x v="4"/>
    <n v="0"/>
    <n v="0"/>
    <n v="0"/>
    <n v="0"/>
    <n v="0"/>
    <x v="1"/>
    <n v="22"/>
    <x v="75"/>
  </r>
  <r>
    <s v="TXN001857"/>
    <n v="1075.6600000000001"/>
    <n v="1075.6600000000001"/>
    <s v="SUCCESS"/>
    <s v="SUCCESS"/>
    <n v="1"/>
    <s v="found"/>
    <s v="Not Duplicate"/>
    <s v="match"/>
    <s v="match"/>
    <n v="0"/>
    <d v="2026-03-13T00:00:00"/>
    <n v="2"/>
    <s v="Within SLA"/>
    <x v="0"/>
    <n v="0"/>
    <n v="0"/>
    <n v="0"/>
    <n v="0"/>
    <n v="0"/>
    <x v="1"/>
    <n v="52.9"/>
    <x v="70"/>
  </r>
  <r>
    <s v="TXN001858"/>
    <n v="1593.21"/>
    <n v="1593.21"/>
    <s v="SUCCESS"/>
    <s v="SUCCESS"/>
    <n v="1"/>
    <s v="found"/>
    <s v="Not Duplicate"/>
    <s v="match"/>
    <s v="match"/>
    <n v="0"/>
    <d v="2026-02-23T00:00:00"/>
    <n v="3"/>
    <s v="SLA Breached"/>
    <x v="2"/>
    <n v="0"/>
    <n v="0"/>
    <n v="0"/>
    <n v="0"/>
    <n v="1"/>
    <x v="0"/>
    <n v="30.7"/>
    <x v="79"/>
  </r>
  <r>
    <s v="TXN001859"/>
    <n v="7411.83"/>
    <n v="7411.83"/>
    <s v="SUCCESS"/>
    <s v="SUCCESS"/>
    <n v="1"/>
    <s v="found"/>
    <s v="Not Duplicate"/>
    <s v="match"/>
    <s v="match"/>
    <n v="0"/>
    <d v="2026-03-24T00:00:00"/>
    <n v="1"/>
    <s v="Within SLA"/>
    <x v="2"/>
    <n v="0"/>
    <n v="0"/>
    <n v="0"/>
    <n v="0"/>
    <n v="0"/>
    <x v="0"/>
    <n v="16.5"/>
    <x v="50"/>
  </r>
  <r>
    <s v="TXN001860"/>
    <n v="2426.25"/>
    <n v="2426.25"/>
    <s v="SUCCESS"/>
    <s v="SUCCESS"/>
    <n v="1"/>
    <s v="found"/>
    <s v="Not Duplicate"/>
    <s v="match"/>
    <s v="match"/>
    <n v="0"/>
    <d v="2026-02-20T00:00:00"/>
    <n v="3"/>
    <s v="SLA Breached"/>
    <x v="4"/>
    <n v="0"/>
    <n v="0"/>
    <n v="0"/>
    <n v="0"/>
    <n v="1"/>
    <x v="1"/>
    <n v="37.799999999999997"/>
    <x v="58"/>
  </r>
  <r>
    <s v="TXN001861"/>
    <n v="4915.3"/>
    <n v="4915.3"/>
    <s v="SUCCESS"/>
    <s v="SUCCESS"/>
    <n v="1"/>
    <s v="found"/>
    <s v="Not Duplicate"/>
    <s v="match"/>
    <s v="match"/>
    <n v="0"/>
    <d v="2026-03-03T00:00:00"/>
    <n v="1"/>
    <s v="Within SLA"/>
    <x v="2"/>
    <n v="0"/>
    <n v="0"/>
    <n v="0"/>
    <n v="0"/>
    <n v="0"/>
    <x v="2"/>
    <n v="5.8"/>
    <x v="6"/>
  </r>
  <r>
    <s v="TXN001862"/>
    <n v="11246.13"/>
    <n v="11246.13"/>
    <s v="SUCCESS"/>
    <s v="SUCCESS"/>
    <n v="1"/>
    <s v="found"/>
    <s v="Not Duplicate"/>
    <s v="match"/>
    <s v="match"/>
    <n v="0"/>
    <d v="2026-03-14T00:00:00"/>
    <n v="0"/>
    <s v="Within SLA"/>
    <x v="4"/>
    <n v="0"/>
    <n v="0"/>
    <n v="0"/>
    <n v="0"/>
    <n v="0"/>
    <x v="0"/>
    <n v="35.200000000000003"/>
    <x v="53"/>
  </r>
  <r>
    <s v="TXN001863"/>
    <n v="1847.28"/>
    <n v="1847.28"/>
    <s v="FAILED"/>
    <s v="FAILED"/>
    <n v="1"/>
    <s v="found"/>
    <s v="Not Duplicate"/>
    <s v="match"/>
    <s v="match"/>
    <n v="0"/>
    <d v="2026-02-21T00:00:00"/>
    <n v="0"/>
    <s v="Within SLA"/>
    <x v="0"/>
    <n v="0"/>
    <n v="0"/>
    <n v="0"/>
    <n v="0"/>
    <n v="0"/>
    <x v="0"/>
    <n v="75.3"/>
    <x v="26"/>
  </r>
  <r>
    <s v="TXN001864"/>
    <n v="3978.5"/>
    <n v="3978.5"/>
    <s v="SUCCESS"/>
    <s v="SUCCESS"/>
    <n v="1"/>
    <s v="found"/>
    <s v="Not Duplicate"/>
    <s v="match"/>
    <s v="match"/>
    <n v="0"/>
    <d v="2026-01-28T00:00:00"/>
    <n v="3"/>
    <s v="SLA Breached"/>
    <x v="3"/>
    <n v="0"/>
    <n v="0"/>
    <n v="0"/>
    <n v="0"/>
    <n v="1"/>
    <x v="1"/>
    <n v="33.200000000000003"/>
    <x v="12"/>
  </r>
  <r>
    <s v="TXN001865"/>
    <n v="721.03"/>
    <n v="721.03"/>
    <s v="SUCCESS"/>
    <s v="SUCCESS"/>
    <n v="1"/>
    <s v="found"/>
    <s v="Not Duplicate"/>
    <s v="match"/>
    <s v="match"/>
    <n v="0"/>
    <d v="2026-03-23T00:00:00"/>
    <n v="3"/>
    <s v="SLA Breached"/>
    <x v="3"/>
    <n v="0"/>
    <n v="0"/>
    <n v="0"/>
    <n v="0"/>
    <n v="1"/>
    <x v="3"/>
    <n v="7.7"/>
    <x v="17"/>
  </r>
  <r>
    <s v="TXN001866"/>
    <n v="5838.14"/>
    <n v="5838.14"/>
    <s v="SUCCESS"/>
    <s v="SUCCESS"/>
    <n v="1"/>
    <s v="found"/>
    <s v="Not Duplicate"/>
    <s v="match"/>
    <s v="match"/>
    <n v="0"/>
    <d v="2026-03-19T00:00:00"/>
    <n v="0"/>
    <s v="Within SLA"/>
    <x v="3"/>
    <n v="0"/>
    <n v="0"/>
    <n v="0"/>
    <n v="0"/>
    <n v="0"/>
    <x v="1"/>
    <n v="53.3"/>
    <x v="59"/>
  </r>
  <r>
    <s v="TXN001867"/>
    <n v="5395.69"/>
    <n v="5395.69"/>
    <s v="SUCCESS"/>
    <s v="SUCCESS"/>
    <n v="1"/>
    <s v="found"/>
    <s v="Not Duplicate"/>
    <s v="match"/>
    <s v="match"/>
    <n v="0"/>
    <d v="2026-03-27T00:00:00"/>
    <n v="0"/>
    <s v="Within SLA"/>
    <x v="3"/>
    <n v="0"/>
    <n v="0"/>
    <n v="0"/>
    <n v="0"/>
    <n v="0"/>
    <x v="0"/>
    <n v="28"/>
    <x v="60"/>
  </r>
  <r>
    <s v="TXN001868"/>
    <n v="11769.21"/>
    <n v="11769.21"/>
    <s v="SUCCESS"/>
    <s v="SUCCESS"/>
    <n v="1"/>
    <s v="found"/>
    <s v="Not Duplicate"/>
    <s v="match"/>
    <s v="match"/>
    <n v="0"/>
    <d v="2026-02-21T00:00:00"/>
    <n v="0"/>
    <s v="Within SLA"/>
    <x v="0"/>
    <n v="0"/>
    <n v="0"/>
    <n v="0"/>
    <n v="0"/>
    <n v="0"/>
    <x v="2"/>
    <n v="7.2"/>
    <x v="26"/>
  </r>
  <r>
    <s v="TXN001869"/>
    <n v="15748.91"/>
    <n v="15748.91"/>
    <s v="SUCCESS"/>
    <s v="SUCCESS"/>
    <n v="1"/>
    <s v="found"/>
    <s v="Not Duplicate"/>
    <s v="match"/>
    <s v="match"/>
    <n v="0"/>
    <d v="2026-03-28T00:00:00"/>
    <n v="2"/>
    <s v="Within SLA"/>
    <x v="0"/>
    <n v="0"/>
    <n v="0"/>
    <n v="0"/>
    <n v="0"/>
    <n v="0"/>
    <x v="3"/>
    <n v="23.5"/>
    <x v="9"/>
  </r>
  <r>
    <s v="TXN001870"/>
    <n v="1311.11"/>
    <n v="1311.11"/>
    <s v="SUCCESS"/>
    <s v="SUCCESS"/>
    <n v="1"/>
    <s v="found"/>
    <s v="Not Duplicate"/>
    <s v="match"/>
    <s v="match"/>
    <n v="0"/>
    <d v="2026-02-10T00:00:00"/>
    <n v="2"/>
    <s v="Within SLA"/>
    <x v="0"/>
    <n v="0"/>
    <n v="0"/>
    <n v="0"/>
    <n v="0"/>
    <n v="0"/>
    <x v="1"/>
    <n v="26.6"/>
    <x v="24"/>
  </r>
  <r>
    <s v="TXN001871"/>
    <n v="2486.77"/>
    <n v="2486.77"/>
    <s v="SUCCESS"/>
    <s v="SUCCESS"/>
    <n v="1"/>
    <s v="found"/>
    <s v="Not Duplicate"/>
    <s v="match"/>
    <s v="match"/>
    <n v="0"/>
    <d v="2026-02-06T00:00:00"/>
    <n v="1"/>
    <s v="Within SLA"/>
    <x v="1"/>
    <n v="0"/>
    <n v="0"/>
    <n v="0"/>
    <n v="0"/>
    <n v="0"/>
    <x v="3"/>
    <n v="42"/>
    <x v="65"/>
  </r>
  <r>
    <s v="TXN001872"/>
    <n v="2901.7"/>
    <n v="2901.7"/>
    <s v="REVERSED"/>
    <s v="REVERSED"/>
    <n v="1"/>
    <s v="found"/>
    <s v="Not Duplicate"/>
    <s v="match"/>
    <s v="match"/>
    <n v="0"/>
    <d v="2026-01-24T00:00:00"/>
    <n v="5"/>
    <s v="SLA Breached"/>
    <x v="2"/>
    <n v="0"/>
    <n v="0"/>
    <n v="0"/>
    <n v="0"/>
    <n v="1"/>
    <x v="0"/>
    <n v="14.4"/>
    <x v="34"/>
  </r>
  <r>
    <s v="TXN001873"/>
    <n v="8432.39"/>
    <e v="#N/A"/>
    <s v="SUCCESS"/>
    <e v="#N/A"/>
    <n v="0"/>
    <s v="missing"/>
    <s v="Not Duplicate"/>
    <s v="not processed"/>
    <s v="not processed"/>
    <s v="missing"/>
    <s v="not processed"/>
    <s v="not processed"/>
    <s v="Not Processed"/>
    <x v="0"/>
    <n v="1"/>
    <n v="0"/>
    <n v="0"/>
    <n v="0"/>
    <n v="0"/>
    <x v="3"/>
    <s v=""/>
    <x v="56"/>
  </r>
  <r>
    <s v="TXN001874"/>
    <n v="5382.84"/>
    <n v="5382.84"/>
    <s v="SUCCESS"/>
    <s v="SUCCESS"/>
    <n v="1"/>
    <s v="found"/>
    <s v="Not Duplicate"/>
    <s v="match"/>
    <s v="match"/>
    <n v="0"/>
    <d v="2026-02-26T00:00:00"/>
    <n v="0"/>
    <s v="Within SLA"/>
    <x v="0"/>
    <n v="0"/>
    <n v="0"/>
    <n v="0"/>
    <n v="0"/>
    <n v="0"/>
    <x v="2"/>
    <n v="18.2"/>
    <x v="4"/>
  </r>
  <r>
    <s v="TXN001875"/>
    <n v="4198.3100000000004"/>
    <n v="4198.3100000000004"/>
    <s v="SUCCESS"/>
    <s v="SUCCESS"/>
    <n v="1"/>
    <s v="found"/>
    <s v="Not Duplicate"/>
    <s v="match"/>
    <s v="match"/>
    <n v="0"/>
    <d v="2026-01-05T00:00:00"/>
    <n v="2"/>
    <s v="Within SLA"/>
    <x v="4"/>
    <n v="0"/>
    <n v="0"/>
    <n v="0"/>
    <n v="0"/>
    <n v="0"/>
    <x v="3"/>
    <n v="7.6"/>
    <x v="62"/>
  </r>
  <r>
    <s v="TXN001876"/>
    <n v="6285.13"/>
    <n v="6285.13"/>
    <s v="SUCCESS"/>
    <s v="SUCCESS"/>
    <n v="1"/>
    <s v="found"/>
    <s v="Not Duplicate"/>
    <s v="match"/>
    <s v="match"/>
    <n v="0"/>
    <d v="2026-03-16T00:00:00"/>
    <n v="0"/>
    <s v="Within SLA"/>
    <x v="4"/>
    <n v="0"/>
    <n v="0"/>
    <n v="0"/>
    <n v="0"/>
    <n v="0"/>
    <x v="0"/>
    <n v="25.1"/>
    <x v="30"/>
  </r>
  <r>
    <s v="TXN001877"/>
    <n v="1596.15"/>
    <n v="1596.15"/>
    <s v="SUCCESS"/>
    <s v="SUCCESS"/>
    <n v="1"/>
    <s v="found"/>
    <s v="Not Duplicate"/>
    <s v="match"/>
    <s v="match"/>
    <n v="0"/>
    <d v="2026-01-04T00:00:00"/>
    <n v="1"/>
    <s v="Within SLA"/>
    <x v="4"/>
    <n v="0"/>
    <n v="0"/>
    <n v="0"/>
    <n v="0"/>
    <n v="0"/>
    <x v="0"/>
    <n v="32.9"/>
    <x v="62"/>
  </r>
  <r>
    <s v="TXN001878"/>
    <n v="12503.69"/>
    <n v="12503.69"/>
    <s v="SUCCESS"/>
    <s v="SUCCESS"/>
    <n v="1"/>
    <s v="found"/>
    <s v="Not Duplicate"/>
    <s v="match"/>
    <s v="match"/>
    <n v="0"/>
    <d v="2026-03-29T00:00:00"/>
    <n v="1"/>
    <s v="Within SLA"/>
    <x v="1"/>
    <n v="0"/>
    <n v="0"/>
    <n v="0"/>
    <n v="0"/>
    <n v="0"/>
    <x v="0"/>
    <n v="42.8"/>
    <x v="52"/>
  </r>
  <r>
    <s v="TXN001879"/>
    <n v="33003.31"/>
    <n v="33003.31"/>
    <s v="REVERSED"/>
    <s v="REVERSED"/>
    <n v="1"/>
    <s v="found"/>
    <s v="Not Duplicate"/>
    <s v="match"/>
    <s v="match"/>
    <n v="0"/>
    <d v="2026-01-18T00:00:00"/>
    <n v="3"/>
    <s v="SLA Breached"/>
    <x v="4"/>
    <n v="0"/>
    <n v="0"/>
    <n v="0"/>
    <n v="0"/>
    <n v="1"/>
    <x v="3"/>
    <n v="43.6"/>
    <x v="1"/>
  </r>
  <r>
    <s v="TXN001880"/>
    <n v="5785.29"/>
    <n v="5785.29"/>
    <s v="SUCCESS"/>
    <s v="SUCCESS"/>
    <n v="2"/>
    <s v="found"/>
    <s v="Duplicate"/>
    <s v="match"/>
    <s v="match"/>
    <n v="0"/>
    <d v="2026-02-08T00:00:00"/>
    <n v="1"/>
    <s v="Within SLA"/>
    <x v="1"/>
    <n v="0"/>
    <n v="1"/>
    <n v="0"/>
    <n v="0"/>
    <n v="0"/>
    <x v="3"/>
    <n v="67.3"/>
    <x v="64"/>
  </r>
  <r>
    <s v="TXN001881"/>
    <n v="4765.6499999999996"/>
    <n v="4765.6499999999996"/>
    <s v="SUCCESS"/>
    <s v="SUCCESS"/>
    <n v="1"/>
    <s v="found"/>
    <s v="Not Duplicate"/>
    <s v="match"/>
    <s v="match"/>
    <n v="0"/>
    <d v="2026-02-22T00:00:00"/>
    <n v="3"/>
    <s v="SLA Breached"/>
    <x v="3"/>
    <n v="0"/>
    <n v="0"/>
    <n v="0"/>
    <n v="0"/>
    <n v="1"/>
    <x v="3"/>
    <n v="49.1"/>
    <x v="10"/>
  </r>
  <r>
    <s v="TXN001882"/>
    <n v="4574.13"/>
    <n v="4574.13"/>
    <s v="SUCCESS"/>
    <s v="SUCCESS"/>
    <n v="1"/>
    <s v="found"/>
    <s v="Not Duplicate"/>
    <s v="match"/>
    <s v="match"/>
    <n v="0"/>
    <d v="2026-01-15T00:00:00"/>
    <n v="3"/>
    <s v="SLA Breached"/>
    <x v="1"/>
    <n v="0"/>
    <n v="0"/>
    <n v="0"/>
    <n v="0"/>
    <n v="1"/>
    <x v="0"/>
    <n v="24.7"/>
    <x v="77"/>
  </r>
  <r>
    <s v="TXN001883"/>
    <n v="1324"/>
    <n v="1324"/>
    <s v="SUCCESS"/>
    <s v="SUCCESS"/>
    <n v="1"/>
    <s v="found"/>
    <s v="Not Duplicate"/>
    <s v="match"/>
    <s v="match"/>
    <n v="0"/>
    <d v="2026-02-18T00:00:00"/>
    <n v="2"/>
    <s v="Within SLA"/>
    <x v="2"/>
    <n v="0"/>
    <n v="0"/>
    <n v="0"/>
    <n v="0"/>
    <n v="0"/>
    <x v="1"/>
    <n v="16.899999999999999"/>
    <x v="68"/>
  </r>
  <r>
    <s v="TXN001884"/>
    <n v="2002.97"/>
    <n v="2002.97"/>
    <s v="SUCCESS"/>
    <s v="SUCCESS"/>
    <n v="1"/>
    <s v="found"/>
    <s v="Not Duplicate"/>
    <s v="match"/>
    <s v="match"/>
    <n v="0"/>
    <d v="2026-03-16T00:00:00"/>
    <n v="1"/>
    <s v="Within SLA"/>
    <x v="1"/>
    <n v="0"/>
    <n v="0"/>
    <n v="0"/>
    <n v="0"/>
    <n v="0"/>
    <x v="3"/>
    <n v="24.6"/>
    <x v="54"/>
  </r>
  <r>
    <s v="TXN001885"/>
    <n v="4414.4399999999996"/>
    <n v="4414.4399999999996"/>
    <s v="SUCCESS"/>
    <s v="SUCCESS"/>
    <n v="1"/>
    <s v="found"/>
    <s v="Not Duplicate"/>
    <s v="match"/>
    <s v="match"/>
    <n v="0"/>
    <d v="2026-03-17T00:00:00"/>
    <n v="0"/>
    <s v="Within SLA"/>
    <x v="2"/>
    <n v="0"/>
    <n v="0"/>
    <n v="0"/>
    <n v="0"/>
    <n v="0"/>
    <x v="1"/>
    <n v="13.7"/>
    <x v="84"/>
  </r>
  <r>
    <s v="TXN001886"/>
    <n v="6941.16"/>
    <n v="6941.16"/>
    <s v="SUCCESS"/>
    <s v="SUCCESS"/>
    <n v="1"/>
    <s v="found"/>
    <s v="Not Duplicate"/>
    <s v="match"/>
    <s v="match"/>
    <n v="0"/>
    <d v="2026-03-28T00:00:00"/>
    <n v="0"/>
    <s v="Within SLA"/>
    <x v="2"/>
    <n v="0"/>
    <n v="0"/>
    <n v="0"/>
    <n v="0"/>
    <n v="0"/>
    <x v="2"/>
    <n v="64.400000000000006"/>
    <x v="52"/>
  </r>
  <r>
    <s v="TXN001887"/>
    <n v="1868.79"/>
    <n v="1868.79"/>
    <s v="SUCCESS"/>
    <s v="SUCCESS"/>
    <n v="1"/>
    <s v="found"/>
    <s v="Not Duplicate"/>
    <s v="match"/>
    <s v="match"/>
    <n v="0"/>
    <d v="2026-03-21T00:00:00"/>
    <n v="3"/>
    <s v="SLA Breached"/>
    <x v="0"/>
    <n v="0"/>
    <n v="0"/>
    <n v="0"/>
    <n v="0"/>
    <n v="1"/>
    <x v="3"/>
    <n v="43.5"/>
    <x v="31"/>
  </r>
  <r>
    <s v="TXN001888"/>
    <n v="2607.88"/>
    <n v="2607.88"/>
    <s v="SUCCESS"/>
    <s v="SUCCESS"/>
    <n v="1"/>
    <s v="found"/>
    <s v="Not Duplicate"/>
    <s v="match"/>
    <s v="match"/>
    <n v="0"/>
    <d v="2026-03-03T00:00:00"/>
    <n v="0"/>
    <s v="Within SLA"/>
    <x v="0"/>
    <n v="0"/>
    <n v="0"/>
    <n v="0"/>
    <n v="0"/>
    <n v="0"/>
    <x v="0"/>
    <n v="29.2"/>
    <x v="56"/>
  </r>
  <r>
    <s v="TXN001889"/>
    <n v="1330.78"/>
    <n v="1330.78"/>
    <s v="SUCCESS"/>
    <s v="SUCCESS"/>
    <n v="1"/>
    <s v="found"/>
    <s v="Not Duplicate"/>
    <s v="match"/>
    <s v="match"/>
    <n v="0"/>
    <d v="2026-02-28T00:00:00"/>
    <n v="3"/>
    <s v="SLA Breached"/>
    <x v="2"/>
    <n v="0"/>
    <n v="0"/>
    <n v="0"/>
    <n v="0"/>
    <n v="1"/>
    <x v="2"/>
    <n v="90.2"/>
    <x v="73"/>
  </r>
  <r>
    <s v="TXN001890"/>
    <n v="11497.59"/>
    <n v="11497.59"/>
    <s v="SUCCESS"/>
    <s v="SUCCESS"/>
    <n v="1"/>
    <s v="found"/>
    <s v="Not Duplicate"/>
    <s v="match"/>
    <s v="match"/>
    <n v="0"/>
    <d v="2026-03-11T00:00:00"/>
    <n v="3"/>
    <s v="SLA Breached"/>
    <x v="2"/>
    <n v="0"/>
    <n v="0"/>
    <n v="0"/>
    <n v="0"/>
    <n v="1"/>
    <x v="0"/>
    <n v="26.5"/>
    <x v="16"/>
  </r>
  <r>
    <s v="TXN001891"/>
    <n v="2113.9499999999998"/>
    <n v="2113.9499999999998"/>
    <s v="SUCCESS"/>
    <s v="SUCCESS"/>
    <n v="1"/>
    <s v="found"/>
    <s v="Not Duplicate"/>
    <s v="match"/>
    <s v="match"/>
    <n v="0"/>
    <d v="2026-03-10T00:00:00"/>
    <n v="0"/>
    <s v="Within SLA"/>
    <x v="4"/>
    <n v="0"/>
    <n v="0"/>
    <n v="0"/>
    <n v="0"/>
    <n v="0"/>
    <x v="3"/>
    <n v="19.3"/>
    <x v="67"/>
  </r>
  <r>
    <s v="TXN001892"/>
    <n v="12007.96"/>
    <n v="12007.96"/>
    <s v="SUCCESS"/>
    <s v="SUCCESS"/>
    <n v="1"/>
    <s v="found"/>
    <s v="Not Duplicate"/>
    <s v="match"/>
    <s v="match"/>
    <n v="0"/>
    <d v="2026-03-22T00:00:00"/>
    <n v="1"/>
    <s v="Within SLA"/>
    <x v="0"/>
    <n v="0"/>
    <n v="0"/>
    <n v="0"/>
    <n v="0"/>
    <n v="0"/>
    <x v="0"/>
    <n v="18.600000000000001"/>
    <x v="63"/>
  </r>
  <r>
    <s v="TXN001893"/>
    <n v="7715.87"/>
    <n v="7715.87"/>
    <s v="SUCCESS"/>
    <s v="SUCCESS"/>
    <n v="1"/>
    <s v="found"/>
    <s v="Not Duplicate"/>
    <s v="match"/>
    <s v="match"/>
    <n v="0"/>
    <d v="2026-01-19T00:00:00"/>
    <n v="2"/>
    <s v="Within SLA"/>
    <x v="1"/>
    <n v="0"/>
    <n v="0"/>
    <n v="0"/>
    <n v="0"/>
    <n v="0"/>
    <x v="0"/>
    <n v="42.1"/>
    <x v="0"/>
  </r>
  <r>
    <s v="TXN001894"/>
    <n v="26759.32"/>
    <n v="26759.32"/>
    <s v="SUCCESS"/>
    <s v="SUCCESS"/>
    <n v="1"/>
    <s v="found"/>
    <s v="Not Duplicate"/>
    <s v="match"/>
    <s v="match"/>
    <n v="0"/>
    <d v="2026-03-05T00:00:00"/>
    <n v="3"/>
    <s v="SLA Breached"/>
    <x v="0"/>
    <n v="0"/>
    <n v="0"/>
    <n v="0"/>
    <n v="0"/>
    <n v="1"/>
    <x v="1"/>
    <n v="14.2"/>
    <x v="6"/>
  </r>
  <r>
    <s v="TXN001895"/>
    <n v="21273.89"/>
    <n v="21273.89"/>
    <s v="SUCCESS"/>
    <s v="SUCCESS"/>
    <n v="1"/>
    <s v="found"/>
    <s v="Not Duplicate"/>
    <s v="match"/>
    <s v="match"/>
    <n v="0"/>
    <d v="2026-03-04T00:00:00"/>
    <n v="3"/>
    <s v="SLA Breached"/>
    <x v="1"/>
    <n v="0"/>
    <n v="0"/>
    <n v="0"/>
    <n v="0"/>
    <n v="1"/>
    <x v="0"/>
    <n v="23"/>
    <x v="32"/>
  </r>
  <r>
    <s v="TXN001896"/>
    <n v="61406.52"/>
    <n v="61406.52"/>
    <s v="SUCCESS"/>
    <s v="SUCCESS"/>
    <n v="1"/>
    <s v="found"/>
    <s v="Not Duplicate"/>
    <s v="match"/>
    <s v="match"/>
    <n v="0"/>
    <d v="2026-03-29T00:00:00"/>
    <n v="0"/>
    <s v="Within SLA"/>
    <x v="0"/>
    <n v="0"/>
    <n v="0"/>
    <n v="0"/>
    <n v="0"/>
    <n v="0"/>
    <x v="1"/>
    <n v="4.5"/>
    <x v="36"/>
  </r>
  <r>
    <s v="TXN001897"/>
    <n v="920.91"/>
    <n v="920.91"/>
    <s v="SUCCESS"/>
    <s v="SUCCESS"/>
    <n v="1"/>
    <s v="found"/>
    <s v="Not Duplicate"/>
    <s v="match"/>
    <s v="match"/>
    <n v="0"/>
    <d v="2026-01-27T00:00:00"/>
    <n v="2"/>
    <s v="Within SLA"/>
    <x v="0"/>
    <n v="0"/>
    <n v="0"/>
    <n v="0"/>
    <n v="0"/>
    <n v="0"/>
    <x v="1"/>
    <n v="43.4"/>
    <x v="12"/>
  </r>
  <r>
    <s v="TXN001898"/>
    <n v="1680.41"/>
    <n v="1680.41"/>
    <s v="SUCCESS"/>
    <s v="SUCCESS"/>
    <n v="1"/>
    <s v="found"/>
    <s v="Not Duplicate"/>
    <s v="match"/>
    <s v="match"/>
    <n v="0"/>
    <d v="2026-03-07T00:00:00"/>
    <n v="1"/>
    <s v="Within SLA"/>
    <x v="0"/>
    <n v="0"/>
    <n v="0"/>
    <n v="0"/>
    <n v="0"/>
    <n v="0"/>
    <x v="3"/>
    <n v="7.9"/>
    <x v="57"/>
  </r>
  <r>
    <s v="TXN001899"/>
    <n v="6946.58"/>
    <n v="6946.58"/>
    <s v="SUCCESS"/>
    <s v="SUCCESS"/>
    <n v="1"/>
    <s v="found"/>
    <s v="Not Duplicate"/>
    <s v="match"/>
    <s v="match"/>
    <n v="0"/>
    <d v="2026-02-02T00:00:00"/>
    <n v="3"/>
    <s v="SLA Breached"/>
    <x v="0"/>
    <n v="0"/>
    <n v="0"/>
    <n v="0"/>
    <n v="0"/>
    <n v="1"/>
    <x v="3"/>
    <n v="16.899999999999999"/>
    <x v="27"/>
  </r>
  <r>
    <s v="TXN001900"/>
    <n v="2675.39"/>
    <n v="2675.39"/>
    <s v="SUCCESS"/>
    <s v="SUCCESS"/>
    <n v="1"/>
    <s v="found"/>
    <s v="Not Duplicate"/>
    <s v="match"/>
    <s v="match"/>
    <n v="0"/>
    <d v="2026-01-10T00:00:00"/>
    <n v="1"/>
    <s v="Within SLA"/>
    <x v="0"/>
    <n v="0"/>
    <n v="0"/>
    <n v="0"/>
    <n v="0"/>
    <n v="0"/>
    <x v="1"/>
    <n v="54.8"/>
    <x v="86"/>
  </r>
  <r>
    <s v="TXN001901"/>
    <n v="506.35"/>
    <n v="506.35"/>
    <s v="SUCCESS"/>
    <s v="SUCCESS"/>
    <n v="1"/>
    <s v="found"/>
    <s v="Not Duplicate"/>
    <s v="match"/>
    <s v="match"/>
    <n v="0"/>
    <d v="2026-02-21T00:00:00"/>
    <n v="1"/>
    <s v="Within SLA"/>
    <x v="2"/>
    <n v="0"/>
    <n v="0"/>
    <n v="0"/>
    <n v="0"/>
    <n v="0"/>
    <x v="1"/>
    <n v="4.3"/>
    <x v="79"/>
  </r>
  <r>
    <s v="TXN001902"/>
    <n v="16541.330000000002"/>
    <n v="16541.330000000002"/>
    <s v="SUCCESS"/>
    <s v="SUCCESS"/>
    <n v="1"/>
    <s v="found"/>
    <s v="Not Duplicate"/>
    <s v="match"/>
    <s v="match"/>
    <n v="0"/>
    <d v="2026-01-18T00:00:00"/>
    <n v="1"/>
    <s v="Within SLA"/>
    <x v="0"/>
    <n v="0"/>
    <n v="0"/>
    <n v="0"/>
    <n v="0"/>
    <n v="0"/>
    <x v="0"/>
    <n v="14.3"/>
    <x v="0"/>
  </r>
  <r>
    <s v="TXN001903"/>
    <n v="1766.02"/>
    <n v="1766.02"/>
    <s v="SUCCESS"/>
    <s v="SUCCESS"/>
    <n v="1"/>
    <s v="found"/>
    <s v="Not Duplicate"/>
    <s v="match"/>
    <s v="match"/>
    <n v="0"/>
    <d v="2026-03-18T00:00:00"/>
    <n v="2"/>
    <s v="Within SLA"/>
    <x v="2"/>
    <n v="0"/>
    <n v="0"/>
    <n v="0"/>
    <n v="0"/>
    <n v="0"/>
    <x v="0"/>
    <n v="47.8"/>
    <x v="30"/>
  </r>
  <r>
    <s v="TXN001904"/>
    <n v="4027.05"/>
    <n v="4027.05"/>
    <s v="FAILED"/>
    <s v="FAILED"/>
    <n v="1"/>
    <s v="found"/>
    <s v="Not Duplicate"/>
    <s v="match"/>
    <s v="match"/>
    <n v="0"/>
    <d v="2026-01-11T00:00:00"/>
    <n v="5"/>
    <s v="SLA Breached"/>
    <x v="2"/>
    <n v="0"/>
    <n v="0"/>
    <n v="0"/>
    <n v="0"/>
    <n v="1"/>
    <x v="0"/>
    <n v="29.3"/>
    <x v="18"/>
  </r>
  <r>
    <s v="TXN001905"/>
    <n v="22170.01"/>
    <n v="22170.01"/>
    <s v="SUCCESS"/>
    <s v="SUCCESS"/>
    <n v="1"/>
    <s v="found"/>
    <s v="Not Duplicate"/>
    <s v="match"/>
    <s v="match"/>
    <n v="0"/>
    <d v="2026-01-06T00:00:00"/>
    <n v="3"/>
    <s v="SLA Breached"/>
    <x v="4"/>
    <n v="0"/>
    <n v="0"/>
    <n v="0"/>
    <n v="0"/>
    <n v="1"/>
    <x v="0"/>
    <n v="12.1"/>
    <x v="62"/>
  </r>
  <r>
    <s v="TXN001906"/>
    <n v="11872.13"/>
    <n v="11872.13"/>
    <s v="SUCCESS"/>
    <s v="SUCCESS"/>
    <n v="1"/>
    <s v="found"/>
    <s v="Not Duplicate"/>
    <s v="match"/>
    <s v="match"/>
    <n v="0"/>
    <d v="2026-02-14T00:00:00"/>
    <n v="2"/>
    <s v="Within SLA"/>
    <x v="3"/>
    <n v="0"/>
    <n v="0"/>
    <n v="0"/>
    <n v="0"/>
    <n v="0"/>
    <x v="1"/>
    <n v="36.4"/>
    <x v="89"/>
  </r>
  <r>
    <s v="TXN001907"/>
    <n v="2643.03"/>
    <n v="2907.33"/>
    <s v="SUCCESS"/>
    <s v="SUCCESS"/>
    <n v="1"/>
    <s v="found"/>
    <s v="Not Duplicate"/>
    <s v="mismatch"/>
    <s v="match"/>
    <n v="264.29999999999973"/>
    <d v="2026-02-11T00:00:00"/>
    <n v="3"/>
    <s v="SLA Breached"/>
    <x v="2"/>
    <n v="0"/>
    <n v="0"/>
    <n v="1"/>
    <n v="0"/>
    <n v="1"/>
    <x v="0"/>
    <n v="0.8"/>
    <x v="24"/>
  </r>
  <r>
    <s v="TXN001908"/>
    <n v="19446.14"/>
    <n v="19446.14"/>
    <s v="SUCCESS"/>
    <s v="SUCCESS"/>
    <n v="1"/>
    <s v="found"/>
    <s v="Not Duplicate"/>
    <s v="match"/>
    <s v="match"/>
    <n v="0"/>
    <d v="2026-02-11T00:00:00"/>
    <n v="1"/>
    <s v="Within SLA"/>
    <x v="2"/>
    <n v="0"/>
    <n v="0"/>
    <n v="0"/>
    <n v="0"/>
    <n v="0"/>
    <x v="1"/>
    <n v="23.4"/>
    <x v="55"/>
  </r>
  <r>
    <s v="TXN001909"/>
    <n v="3054.21"/>
    <n v="3054.21"/>
    <s v="SUCCESS"/>
    <s v="SUCCESS"/>
    <n v="1"/>
    <s v="found"/>
    <s v="Not Duplicate"/>
    <s v="match"/>
    <s v="match"/>
    <n v="0"/>
    <d v="2026-02-03T00:00:00"/>
    <n v="3"/>
    <s v="SLA Breached"/>
    <x v="2"/>
    <n v="0"/>
    <n v="0"/>
    <n v="0"/>
    <n v="0"/>
    <n v="1"/>
    <x v="0"/>
    <n v="14.3"/>
    <x v="46"/>
  </r>
  <r>
    <s v="TXN001910"/>
    <n v="4273.1899999999996"/>
    <n v="4273.1899999999996"/>
    <s v="SUCCESS"/>
    <s v="SUCCESS"/>
    <n v="1"/>
    <s v="found"/>
    <s v="Not Duplicate"/>
    <s v="match"/>
    <s v="match"/>
    <n v="0"/>
    <d v="2026-01-19T00:00:00"/>
    <n v="3"/>
    <s v="SLA Breached"/>
    <x v="3"/>
    <n v="0"/>
    <n v="0"/>
    <n v="0"/>
    <n v="0"/>
    <n v="1"/>
    <x v="1"/>
    <n v="38"/>
    <x v="23"/>
  </r>
  <r>
    <s v="TXN001911"/>
    <n v="36692.449999999997"/>
    <n v="36692.449999999997"/>
    <s v="SUCCESS"/>
    <s v="SUCCESS"/>
    <n v="1"/>
    <s v="found"/>
    <s v="Not Duplicate"/>
    <s v="match"/>
    <s v="match"/>
    <n v="0"/>
    <d v="2026-03-05T00:00:00"/>
    <n v="1"/>
    <s v="Within SLA"/>
    <x v="3"/>
    <n v="0"/>
    <n v="0"/>
    <n v="0"/>
    <n v="0"/>
    <n v="0"/>
    <x v="0"/>
    <n v="12.4"/>
    <x v="85"/>
  </r>
  <r>
    <s v="TXN001912"/>
    <n v="16855.43"/>
    <n v="16855.43"/>
    <s v="SUCCESS"/>
    <s v="SUCCESS"/>
    <n v="1"/>
    <s v="found"/>
    <s v="Not Duplicate"/>
    <s v="match"/>
    <s v="match"/>
    <n v="0"/>
    <d v="2026-01-18T00:00:00"/>
    <n v="1"/>
    <s v="Within SLA"/>
    <x v="2"/>
    <n v="0"/>
    <n v="0"/>
    <n v="0"/>
    <n v="0"/>
    <n v="0"/>
    <x v="1"/>
    <n v="29"/>
    <x v="0"/>
  </r>
  <r>
    <s v="TXN001913"/>
    <n v="1817.63"/>
    <n v="1817.63"/>
    <s v="SUCCESS"/>
    <s v="SUCCESS"/>
    <n v="1"/>
    <s v="found"/>
    <s v="Not Duplicate"/>
    <s v="match"/>
    <s v="match"/>
    <n v="0"/>
    <d v="2026-04-01T00:00:00"/>
    <n v="3"/>
    <s v="SLA Breached"/>
    <x v="0"/>
    <n v="0"/>
    <n v="0"/>
    <n v="0"/>
    <n v="0"/>
    <n v="1"/>
    <x v="0"/>
    <n v="48"/>
    <x v="36"/>
  </r>
  <r>
    <s v="TXN001914"/>
    <n v="18275.22"/>
    <n v="18275.22"/>
    <s v="SUCCESS"/>
    <s v="SUCCESS"/>
    <n v="1"/>
    <s v="found"/>
    <s v="Not Duplicate"/>
    <s v="match"/>
    <s v="match"/>
    <n v="0"/>
    <d v="2026-03-06T00:00:00"/>
    <n v="0"/>
    <s v="Within SLA"/>
    <x v="3"/>
    <n v="0"/>
    <n v="0"/>
    <n v="0"/>
    <n v="0"/>
    <n v="0"/>
    <x v="2"/>
    <n v="35.5"/>
    <x v="57"/>
  </r>
  <r>
    <s v="TXN001915"/>
    <n v="23033.25"/>
    <n v="23033.25"/>
    <s v="SUCCESS"/>
    <s v="SUCCESS"/>
    <n v="1"/>
    <s v="found"/>
    <s v="Not Duplicate"/>
    <s v="match"/>
    <s v="match"/>
    <n v="0"/>
    <d v="2026-03-06T00:00:00"/>
    <n v="2"/>
    <s v="Within SLA"/>
    <x v="2"/>
    <n v="0"/>
    <n v="0"/>
    <n v="0"/>
    <n v="0"/>
    <n v="0"/>
    <x v="3"/>
    <n v="1.8"/>
    <x v="85"/>
  </r>
  <r>
    <s v="TXN001916"/>
    <n v="2539.84"/>
    <n v="2539.84"/>
    <s v="SUCCESS"/>
    <s v="SUCCESS"/>
    <n v="1"/>
    <s v="found"/>
    <s v="Not Duplicate"/>
    <s v="match"/>
    <s v="match"/>
    <n v="0"/>
    <d v="2026-03-08T00:00:00"/>
    <n v="1"/>
    <s v="Within SLA"/>
    <x v="2"/>
    <n v="0"/>
    <n v="0"/>
    <n v="0"/>
    <n v="0"/>
    <n v="0"/>
    <x v="3"/>
    <n v="27.2"/>
    <x v="33"/>
  </r>
  <r>
    <s v="TXN001917"/>
    <n v="2991.68"/>
    <n v="2991.68"/>
    <s v="SUCCESS"/>
    <s v="SUCCESS"/>
    <n v="2"/>
    <s v="found"/>
    <s v="Duplicate"/>
    <s v="match"/>
    <s v="match"/>
    <n v="0"/>
    <d v="2026-03-14T00:00:00"/>
    <n v="3"/>
    <s v="SLA Breached"/>
    <x v="4"/>
    <n v="0"/>
    <n v="1"/>
    <n v="0"/>
    <n v="0"/>
    <n v="1"/>
    <x v="0"/>
    <n v="64.400000000000006"/>
    <x v="70"/>
  </r>
  <r>
    <s v="TXN001918"/>
    <n v="2043.39"/>
    <n v="2043.39"/>
    <s v="SUCCESS"/>
    <s v="SUCCESS"/>
    <n v="1"/>
    <s v="found"/>
    <s v="Not Duplicate"/>
    <s v="match"/>
    <s v="match"/>
    <n v="0"/>
    <d v="2026-03-29T00:00:00"/>
    <n v="0"/>
    <s v="Within SLA"/>
    <x v="4"/>
    <n v="0"/>
    <n v="0"/>
    <n v="0"/>
    <n v="0"/>
    <n v="0"/>
    <x v="0"/>
    <n v="37.5"/>
    <x v="36"/>
  </r>
  <r>
    <s v="TXN001919"/>
    <n v="6586.01"/>
    <n v="6586.01"/>
    <s v="SUCCESS"/>
    <s v="SUCCESS"/>
    <n v="1"/>
    <s v="found"/>
    <s v="Not Duplicate"/>
    <s v="match"/>
    <s v="match"/>
    <n v="0"/>
    <d v="2026-02-04T00:00:00"/>
    <n v="1"/>
    <s v="Within SLA"/>
    <x v="0"/>
    <n v="0"/>
    <n v="0"/>
    <n v="0"/>
    <n v="0"/>
    <n v="0"/>
    <x v="2"/>
    <n v="30.3"/>
    <x v="83"/>
  </r>
  <r>
    <s v="TXN001920"/>
    <n v="1232.3699999999999"/>
    <n v="1232.3699999999999"/>
    <s v="SUCCESS"/>
    <s v="SUCCESS"/>
    <n v="1"/>
    <s v="found"/>
    <s v="Not Duplicate"/>
    <s v="match"/>
    <s v="match"/>
    <n v="0"/>
    <d v="2026-03-17T00:00:00"/>
    <n v="1"/>
    <s v="Within SLA"/>
    <x v="0"/>
    <n v="0"/>
    <n v="0"/>
    <n v="0"/>
    <n v="0"/>
    <n v="0"/>
    <x v="0"/>
    <n v="14.9"/>
    <x v="30"/>
  </r>
  <r>
    <s v="TXN001921"/>
    <n v="8243.15"/>
    <n v="8243.15"/>
    <s v="SUCCESS"/>
    <s v="SUCCESS"/>
    <n v="1"/>
    <s v="found"/>
    <s v="Not Duplicate"/>
    <s v="match"/>
    <s v="match"/>
    <n v="0"/>
    <d v="2026-03-10T00:00:00"/>
    <n v="1"/>
    <s v="Within SLA"/>
    <x v="2"/>
    <n v="0"/>
    <n v="0"/>
    <n v="0"/>
    <n v="0"/>
    <n v="0"/>
    <x v="3"/>
    <n v="12.2"/>
    <x v="87"/>
  </r>
  <r>
    <s v="TXN001922"/>
    <n v="3322.61"/>
    <n v="3322.61"/>
    <s v="SUCCESS"/>
    <s v="SUCCESS"/>
    <n v="1"/>
    <s v="found"/>
    <s v="Not Duplicate"/>
    <s v="match"/>
    <s v="match"/>
    <n v="0"/>
    <d v="2026-02-07T00:00:00"/>
    <n v="2"/>
    <s v="Within SLA"/>
    <x v="4"/>
    <n v="0"/>
    <n v="0"/>
    <n v="0"/>
    <n v="0"/>
    <n v="0"/>
    <x v="0"/>
    <n v="19.100000000000001"/>
    <x v="65"/>
  </r>
  <r>
    <s v="TXN001923"/>
    <n v="1949.98"/>
    <n v="1949.98"/>
    <s v="SUCCESS"/>
    <s v="SUCCESS"/>
    <n v="1"/>
    <s v="found"/>
    <s v="Not Duplicate"/>
    <s v="match"/>
    <s v="match"/>
    <n v="0"/>
    <d v="2026-02-12T00:00:00"/>
    <n v="3"/>
    <s v="SLA Breached"/>
    <x v="3"/>
    <n v="0"/>
    <n v="0"/>
    <n v="0"/>
    <n v="0"/>
    <n v="1"/>
    <x v="0"/>
    <n v="15.7"/>
    <x v="43"/>
  </r>
  <r>
    <s v="TXN001924"/>
    <n v="1611.63"/>
    <n v="1611.63"/>
    <s v="SUCCESS"/>
    <s v="SUCCESS"/>
    <n v="1"/>
    <s v="found"/>
    <s v="Not Duplicate"/>
    <s v="match"/>
    <s v="match"/>
    <n v="0"/>
    <d v="2026-01-24T00:00:00"/>
    <n v="1"/>
    <s v="Within SLA"/>
    <x v="3"/>
    <n v="0"/>
    <n v="0"/>
    <n v="0"/>
    <n v="0"/>
    <n v="0"/>
    <x v="3"/>
    <n v="50.2"/>
    <x v="42"/>
  </r>
  <r>
    <s v="TXN001925"/>
    <n v="1161.67"/>
    <n v="1161.67"/>
    <s v="SUCCESS"/>
    <s v="SUCCESS"/>
    <n v="1"/>
    <s v="found"/>
    <s v="Not Duplicate"/>
    <s v="match"/>
    <s v="match"/>
    <n v="0"/>
    <d v="2026-01-18T00:00:00"/>
    <n v="3"/>
    <s v="SLA Breached"/>
    <x v="3"/>
    <n v="0"/>
    <n v="0"/>
    <n v="0"/>
    <n v="0"/>
    <n v="1"/>
    <x v="2"/>
    <n v="39.4"/>
    <x v="1"/>
  </r>
  <r>
    <s v="TXN001926"/>
    <n v="2843.22"/>
    <n v="2843.22"/>
    <s v="SUCCESS"/>
    <s v="SUCCESS"/>
    <n v="1"/>
    <s v="found"/>
    <s v="Not Duplicate"/>
    <s v="match"/>
    <s v="match"/>
    <n v="0"/>
    <d v="2026-02-25T00:00:00"/>
    <n v="2"/>
    <s v="Within SLA"/>
    <x v="2"/>
    <n v="0"/>
    <n v="0"/>
    <n v="0"/>
    <n v="0"/>
    <n v="0"/>
    <x v="3"/>
    <n v="39.5"/>
    <x v="39"/>
  </r>
  <r>
    <s v="TXN001927"/>
    <n v="2538.38"/>
    <n v="2538.38"/>
    <s v="SUCCESS"/>
    <s v="SUCCESS"/>
    <n v="1"/>
    <s v="found"/>
    <s v="Not Duplicate"/>
    <s v="match"/>
    <s v="match"/>
    <n v="0"/>
    <d v="2026-01-02T00:00:00"/>
    <n v="0"/>
    <s v="Within SLA"/>
    <x v="2"/>
    <n v="0"/>
    <n v="0"/>
    <n v="0"/>
    <n v="0"/>
    <n v="0"/>
    <x v="3"/>
    <n v="10.5"/>
    <x v="49"/>
  </r>
  <r>
    <s v="TXN001928"/>
    <n v="3108.04"/>
    <n v="3108.04"/>
    <s v="SUCCESS"/>
    <s v="SUCCESS"/>
    <n v="1"/>
    <s v="found"/>
    <s v="Not Duplicate"/>
    <s v="match"/>
    <s v="match"/>
    <n v="0"/>
    <d v="2026-03-24T00:00:00"/>
    <n v="0"/>
    <s v="Within SLA"/>
    <x v="0"/>
    <n v="0"/>
    <n v="0"/>
    <n v="0"/>
    <n v="0"/>
    <n v="0"/>
    <x v="1"/>
    <n v="46.6"/>
    <x v="20"/>
  </r>
  <r>
    <s v="TXN001929"/>
    <n v="25172.22"/>
    <n v="25172.22"/>
    <s v="SUCCESS"/>
    <s v="SUCCESS"/>
    <n v="1"/>
    <s v="found"/>
    <s v="Not Duplicate"/>
    <s v="match"/>
    <s v="match"/>
    <n v="0"/>
    <d v="2026-03-14T00:00:00"/>
    <n v="3"/>
    <s v="SLA Breached"/>
    <x v="0"/>
    <n v="0"/>
    <n v="0"/>
    <n v="0"/>
    <n v="0"/>
    <n v="1"/>
    <x v="3"/>
    <n v="21.4"/>
    <x v="70"/>
  </r>
  <r>
    <s v="TXN001930"/>
    <n v="9637.14"/>
    <n v="9637.14"/>
    <s v="SUCCESS"/>
    <s v="SUCCESS"/>
    <n v="1"/>
    <s v="found"/>
    <s v="Not Duplicate"/>
    <s v="match"/>
    <s v="match"/>
    <n v="0"/>
    <d v="2026-03-02T00:00:00"/>
    <n v="1"/>
    <s v="Within SLA"/>
    <x v="0"/>
    <n v="0"/>
    <n v="0"/>
    <n v="0"/>
    <n v="0"/>
    <n v="0"/>
    <x v="2"/>
    <n v="12.9"/>
    <x v="32"/>
  </r>
  <r>
    <s v="TXN001931"/>
    <n v="1203.98"/>
    <n v="1203.98"/>
    <s v="SUCCESS"/>
    <s v="SUCCESS"/>
    <n v="1"/>
    <s v="found"/>
    <s v="Not Duplicate"/>
    <s v="match"/>
    <s v="match"/>
    <n v="0"/>
    <d v="2026-01-17T00:00:00"/>
    <n v="0"/>
    <s v="Within SLA"/>
    <x v="0"/>
    <n v="0"/>
    <n v="0"/>
    <n v="0"/>
    <n v="0"/>
    <n v="0"/>
    <x v="2"/>
    <n v="21"/>
    <x v="0"/>
  </r>
  <r>
    <s v="TXN001932"/>
    <n v="1727.45"/>
    <n v="1727.45"/>
    <s v="SUCCESS"/>
    <s v="SUCCESS"/>
    <n v="1"/>
    <s v="found"/>
    <s v="Not Duplicate"/>
    <s v="match"/>
    <s v="match"/>
    <n v="0"/>
    <d v="2026-03-18T00:00:00"/>
    <n v="1"/>
    <s v="Within SLA"/>
    <x v="1"/>
    <n v="0"/>
    <n v="0"/>
    <n v="0"/>
    <n v="0"/>
    <n v="0"/>
    <x v="1"/>
    <n v="61"/>
    <x v="84"/>
  </r>
  <r>
    <s v="TXN001933"/>
    <n v="5997.86"/>
    <n v="5997.86"/>
    <s v="SUCCESS"/>
    <s v="SUCCESS"/>
    <n v="1"/>
    <s v="found"/>
    <s v="Not Duplicate"/>
    <s v="match"/>
    <s v="match"/>
    <n v="0"/>
    <d v="2026-01-25T00:00:00"/>
    <n v="0"/>
    <s v="Within SLA"/>
    <x v="1"/>
    <n v="0"/>
    <n v="0"/>
    <n v="0"/>
    <n v="0"/>
    <n v="0"/>
    <x v="3"/>
    <n v="25.4"/>
    <x v="12"/>
  </r>
  <r>
    <s v="TXN001934"/>
    <n v="2594.48"/>
    <n v="2594.48"/>
    <s v="SUCCESS"/>
    <s v="SUCCESS"/>
    <n v="1"/>
    <s v="found"/>
    <s v="Not Duplicate"/>
    <s v="match"/>
    <s v="match"/>
    <n v="0"/>
    <d v="2026-02-19T00:00:00"/>
    <n v="3"/>
    <s v="SLA Breached"/>
    <x v="1"/>
    <n v="0"/>
    <n v="0"/>
    <n v="0"/>
    <n v="0"/>
    <n v="1"/>
    <x v="0"/>
    <n v="12.9"/>
    <x v="68"/>
  </r>
  <r>
    <s v="TXN001935"/>
    <n v="5938.49"/>
    <n v="5938.49"/>
    <s v="SUCCESS"/>
    <s v="SUCCESS"/>
    <n v="1"/>
    <s v="found"/>
    <s v="Not Duplicate"/>
    <s v="match"/>
    <s v="match"/>
    <n v="0"/>
    <d v="2026-01-02T00:00:00"/>
    <n v="0"/>
    <s v="Within SLA"/>
    <x v="3"/>
    <n v="0"/>
    <n v="0"/>
    <n v="0"/>
    <n v="0"/>
    <n v="0"/>
    <x v="0"/>
    <n v="33.200000000000003"/>
    <x v="49"/>
  </r>
  <r>
    <s v="TXN001936"/>
    <n v="8234.2800000000007"/>
    <n v="8234.2800000000007"/>
    <s v="SUCCESS"/>
    <s v="SUCCESS"/>
    <n v="1"/>
    <s v="found"/>
    <s v="Not Duplicate"/>
    <s v="match"/>
    <s v="match"/>
    <n v="0"/>
    <d v="2026-03-24T00:00:00"/>
    <n v="0"/>
    <s v="Within SLA"/>
    <x v="3"/>
    <n v="0"/>
    <n v="0"/>
    <n v="0"/>
    <n v="0"/>
    <n v="0"/>
    <x v="2"/>
    <n v="20.399999999999999"/>
    <x v="20"/>
  </r>
  <r>
    <s v="TXN001937"/>
    <n v="399.45"/>
    <n v="399.45"/>
    <s v="SUCCESS"/>
    <s v="SUCCESS"/>
    <n v="1"/>
    <s v="found"/>
    <s v="Not Duplicate"/>
    <s v="match"/>
    <s v="match"/>
    <n v="0"/>
    <d v="2026-03-26T00:00:00"/>
    <n v="1"/>
    <s v="Within SLA"/>
    <x v="2"/>
    <n v="0"/>
    <n v="0"/>
    <n v="0"/>
    <n v="0"/>
    <n v="0"/>
    <x v="0"/>
    <n v="48.8"/>
    <x v="21"/>
  </r>
  <r>
    <s v="TXN001938"/>
    <n v="6457.65"/>
    <n v="6457.65"/>
    <s v="SUCCESS"/>
    <s v="SUCCESS"/>
    <n v="1"/>
    <s v="found"/>
    <s v="Not Duplicate"/>
    <s v="match"/>
    <s v="match"/>
    <n v="0"/>
    <d v="2026-02-27T00:00:00"/>
    <n v="2"/>
    <s v="Within SLA"/>
    <x v="2"/>
    <n v="0"/>
    <n v="0"/>
    <n v="0"/>
    <n v="0"/>
    <n v="0"/>
    <x v="1"/>
    <n v="27.6"/>
    <x v="73"/>
  </r>
  <r>
    <s v="TXN001939"/>
    <n v="4723.3900000000003"/>
    <n v="4723.3900000000003"/>
    <s v="SUCCESS"/>
    <s v="SUCCESS"/>
    <n v="1"/>
    <s v="found"/>
    <s v="Not Duplicate"/>
    <s v="match"/>
    <s v="match"/>
    <n v="0"/>
    <d v="2026-02-22T00:00:00"/>
    <n v="0"/>
    <s v="Within SLA"/>
    <x v="0"/>
    <n v="0"/>
    <n v="0"/>
    <n v="0"/>
    <n v="0"/>
    <n v="0"/>
    <x v="3"/>
    <n v="61.4"/>
    <x v="13"/>
  </r>
  <r>
    <s v="TXN001940"/>
    <n v="816.88"/>
    <n v="816.88"/>
    <s v="SUCCESS"/>
    <s v="SUCCESS"/>
    <n v="1"/>
    <s v="found"/>
    <s v="Not Duplicate"/>
    <s v="match"/>
    <s v="match"/>
    <n v="0"/>
    <d v="2026-02-24T00:00:00"/>
    <n v="3"/>
    <s v="SLA Breached"/>
    <x v="1"/>
    <n v="0"/>
    <n v="0"/>
    <n v="0"/>
    <n v="0"/>
    <n v="1"/>
    <x v="1"/>
    <n v="18.2"/>
    <x v="26"/>
  </r>
  <r>
    <s v="TXN001941"/>
    <n v="465.67"/>
    <n v="465.67"/>
    <s v="SUCCESS"/>
    <s v="SUCCESS"/>
    <n v="1"/>
    <s v="found"/>
    <s v="Not Duplicate"/>
    <s v="match"/>
    <s v="match"/>
    <n v="0"/>
    <d v="2026-02-01T00:00:00"/>
    <n v="3"/>
    <s v="SLA Breached"/>
    <x v="1"/>
    <n v="0"/>
    <n v="0"/>
    <n v="0"/>
    <n v="0"/>
    <n v="1"/>
    <x v="0"/>
    <n v="6.8"/>
    <x v="5"/>
  </r>
  <r>
    <s v="TXN001942"/>
    <n v="7094.51"/>
    <n v="7094.51"/>
    <s v="SUCCESS"/>
    <s v="SUCCESS"/>
    <n v="1"/>
    <s v="found"/>
    <s v="Not Duplicate"/>
    <s v="match"/>
    <s v="match"/>
    <n v="0"/>
    <d v="2026-03-02T00:00:00"/>
    <n v="0"/>
    <s v="Within SLA"/>
    <x v="0"/>
    <n v="0"/>
    <n v="0"/>
    <n v="0"/>
    <n v="0"/>
    <n v="0"/>
    <x v="1"/>
    <n v="19.7"/>
    <x v="6"/>
  </r>
  <r>
    <s v="TXN001943"/>
    <n v="18904.400000000001"/>
    <n v="18904.400000000001"/>
    <s v="SUCCESS"/>
    <s v="SUCCESS"/>
    <n v="1"/>
    <s v="found"/>
    <s v="Not Duplicate"/>
    <s v="match"/>
    <s v="match"/>
    <n v="0"/>
    <d v="2026-03-10T00:00:00"/>
    <n v="0"/>
    <s v="Within SLA"/>
    <x v="1"/>
    <n v="0"/>
    <n v="0"/>
    <n v="0"/>
    <n v="0"/>
    <n v="0"/>
    <x v="0"/>
    <n v="3.2"/>
    <x v="67"/>
  </r>
  <r>
    <s v="TXN001944"/>
    <n v="31073.41"/>
    <n v="31073.41"/>
    <s v="SUCCESS"/>
    <s v="SUCCESS"/>
    <n v="1"/>
    <s v="found"/>
    <s v="Not Duplicate"/>
    <s v="match"/>
    <s v="match"/>
    <n v="0"/>
    <d v="2026-01-16T00:00:00"/>
    <n v="2"/>
    <s v="Within SLA"/>
    <x v="0"/>
    <n v="0"/>
    <n v="0"/>
    <n v="0"/>
    <n v="0"/>
    <n v="0"/>
    <x v="1"/>
    <n v="45.8"/>
    <x v="44"/>
  </r>
  <r>
    <s v="TXN001945"/>
    <n v="9321.91"/>
    <n v="9321.91"/>
    <s v="SUCCESS"/>
    <s v="SUCCESS"/>
    <n v="1"/>
    <s v="found"/>
    <s v="Not Duplicate"/>
    <s v="match"/>
    <s v="match"/>
    <n v="0"/>
    <d v="2026-03-10T00:00:00"/>
    <n v="3"/>
    <s v="SLA Breached"/>
    <x v="0"/>
    <n v="0"/>
    <n v="0"/>
    <n v="0"/>
    <n v="0"/>
    <n v="1"/>
    <x v="0"/>
    <n v="17"/>
    <x v="33"/>
  </r>
  <r>
    <s v="TXN001946"/>
    <n v="3087.34"/>
    <n v="3087.34"/>
    <s v="REVERSED"/>
    <s v="REVERSED"/>
    <n v="1"/>
    <s v="found"/>
    <s v="Not Duplicate"/>
    <s v="match"/>
    <s v="match"/>
    <n v="0"/>
    <d v="2026-01-21T00:00:00"/>
    <n v="2"/>
    <s v="Within SLA"/>
    <x v="0"/>
    <n v="0"/>
    <n v="0"/>
    <n v="0"/>
    <n v="0"/>
    <n v="0"/>
    <x v="0"/>
    <n v="37.200000000000003"/>
    <x v="34"/>
  </r>
  <r>
    <s v="TXN001947"/>
    <n v="5892.78"/>
    <n v="5892.78"/>
    <s v="SUCCESS"/>
    <s v="SUCCESS"/>
    <n v="1"/>
    <s v="found"/>
    <s v="Not Duplicate"/>
    <s v="match"/>
    <s v="match"/>
    <n v="0"/>
    <d v="2026-02-28T00:00:00"/>
    <n v="0"/>
    <s v="Within SLA"/>
    <x v="0"/>
    <n v="0"/>
    <n v="0"/>
    <n v="0"/>
    <n v="0"/>
    <n v="0"/>
    <x v="0"/>
    <n v="6.9"/>
    <x v="72"/>
  </r>
  <r>
    <s v="TXN001948"/>
    <n v="9866.7000000000007"/>
    <n v="9866.7000000000007"/>
    <s v="FAILED"/>
    <s v="FAILED"/>
    <n v="1"/>
    <s v="found"/>
    <s v="Not Duplicate"/>
    <s v="match"/>
    <s v="match"/>
    <n v="0"/>
    <d v="2026-01-25T00:00:00"/>
    <n v="0"/>
    <s v="Within SLA"/>
    <x v="0"/>
    <n v="0"/>
    <n v="0"/>
    <n v="0"/>
    <n v="0"/>
    <n v="0"/>
    <x v="0"/>
    <n v="94"/>
    <x v="12"/>
  </r>
  <r>
    <s v="TXN001949"/>
    <n v="6904.82"/>
    <n v="6904.82"/>
    <s v="REVERSED"/>
    <s v="REVERSED"/>
    <n v="1"/>
    <s v="found"/>
    <s v="Not Duplicate"/>
    <s v="match"/>
    <s v="match"/>
    <n v="0"/>
    <d v="2026-01-05T00:00:00"/>
    <n v="2"/>
    <s v="Within SLA"/>
    <x v="2"/>
    <n v="0"/>
    <n v="0"/>
    <n v="0"/>
    <n v="0"/>
    <n v="0"/>
    <x v="0"/>
    <n v="21.5"/>
    <x v="62"/>
  </r>
  <r>
    <s v="TXN001950"/>
    <n v="74009.63"/>
    <n v="74009.63"/>
    <s v="SUCCESS"/>
    <s v="SUCCESS"/>
    <n v="1"/>
    <s v="found"/>
    <s v="Not Duplicate"/>
    <s v="match"/>
    <s v="match"/>
    <n v="0"/>
    <d v="2026-01-13T00:00:00"/>
    <n v="1"/>
    <s v="Within SLA"/>
    <x v="0"/>
    <n v="0"/>
    <n v="0"/>
    <n v="0"/>
    <n v="0"/>
    <n v="0"/>
    <x v="3"/>
    <n v="33.9"/>
    <x v="77"/>
  </r>
  <r>
    <s v="TXN001951"/>
    <n v="2910.55"/>
    <n v="2910.55"/>
    <s v="SUCCESS"/>
    <s v="SUCCESS"/>
    <n v="1"/>
    <s v="found"/>
    <s v="Not Duplicate"/>
    <s v="match"/>
    <s v="match"/>
    <n v="0"/>
    <d v="2026-02-28T00:00:00"/>
    <n v="5"/>
    <s v="SLA Breached"/>
    <x v="0"/>
    <n v="0"/>
    <n v="0"/>
    <n v="0"/>
    <n v="0"/>
    <n v="1"/>
    <x v="0"/>
    <n v="22.9"/>
    <x v="39"/>
  </r>
  <r>
    <s v="TXN001952"/>
    <n v="2992.61"/>
    <n v="2992.61"/>
    <s v="SUCCESS"/>
    <s v="SUCCESS"/>
    <n v="1"/>
    <s v="found"/>
    <s v="Not Duplicate"/>
    <s v="match"/>
    <s v="match"/>
    <n v="0"/>
    <d v="2026-01-14T00:00:00"/>
    <n v="1"/>
    <s v="Within SLA"/>
    <x v="1"/>
    <n v="0"/>
    <n v="0"/>
    <n v="0"/>
    <n v="0"/>
    <n v="0"/>
    <x v="0"/>
    <n v="61"/>
    <x v="3"/>
  </r>
  <r>
    <s v="TXN001953"/>
    <n v="4412.3"/>
    <n v="4412.3"/>
    <s v="FAILED"/>
    <s v="FAILED"/>
    <n v="1"/>
    <s v="found"/>
    <s v="Not Duplicate"/>
    <s v="match"/>
    <s v="match"/>
    <n v="0"/>
    <d v="2026-03-24T00:00:00"/>
    <n v="3"/>
    <s v="SLA Breached"/>
    <x v="2"/>
    <n v="0"/>
    <n v="0"/>
    <n v="0"/>
    <n v="0"/>
    <n v="1"/>
    <x v="2"/>
    <n v="34.5"/>
    <x v="63"/>
  </r>
  <r>
    <s v="TXN001954"/>
    <n v="24289.15"/>
    <e v="#N/A"/>
    <s v="REVERSED"/>
    <e v="#N/A"/>
    <n v="0"/>
    <s v="missing"/>
    <s v="Not Duplicate"/>
    <s v="not processed"/>
    <s v="not processed"/>
    <s v="missing"/>
    <s v="not processed"/>
    <s v="not processed"/>
    <s v="Not Processed"/>
    <x v="3"/>
    <n v="1"/>
    <n v="0"/>
    <n v="0"/>
    <n v="0"/>
    <n v="0"/>
    <x v="3"/>
    <s v=""/>
    <x v="22"/>
  </r>
  <r>
    <s v="TXN001955"/>
    <n v="8334.73"/>
    <n v="8334.73"/>
    <s v="SUCCESS"/>
    <s v="SUCCESS"/>
    <n v="1"/>
    <s v="found"/>
    <s v="Not Duplicate"/>
    <s v="match"/>
    <s v="match"/>
    <n v="0"/>
    <d v="2026-02-25T00:00:00"/>
    <n v="1"/>
    <s v="Within SLA"/>
    <x v="3"/>
    <n v="0"/>
    <n v="0"/>
    <n v="0"/>
    <n v="0"/>
    <n v="0"/>
    <x v="0"/>
    <n v="52.9"/>
    <x v="40"/>
  </r>
  <r>
    <s v="TXN001956"/>
    <n v="4345.72"/>
    <n v="4345.72"/>
    <s v="SUCCESS"/>
    <s v="SUCCESS"/>
    <n v="1"/>
    <s v="found"/>
    <s v="Not Duplicate"/>
    <s v="match"/>
    <s v="match"/>
    <n v="0"/>
    <d v="2026-02-13T00:00:00"/>
    <n v="2"/>
    <s v="Within SLA"/>
    <x v="2"/>
    <n v="0"/>
    <n v="0"/>
    <n v="0"/>
    <n v="0"/>
    <n v="0"/>
    <x v="3"/>
    <n v="33.299999999999997"/>
    <x v="41"/>
  </r>
  <r>
    <s v="TXN001957"/>
    <n v="2000.76"/>
    <n v="2000.76"/>
    <s v="SUCCESS"/>
    <s v="SUCCESS"/>
    <n v="1"/>
    <s v="found"/>
    <s v="Not Duplicate"/>
    <s v="match"/>
    <s v="match"/>
    <n v="0"/>
    <d v="2026-03-31T00:00:00"/>
    <n v="2"/>
    <s v="Within SLA"/>
    <x v="2"/>
    <n v="0"/>
    <n v="0"/>
    <n v="0"/>
    <n v="0"/>
    <n v="0"/>
    <x v="3"/>
    <n v="37.700000000000003"/>
    <x v="36"/>
  </r>
  <r>
    <s v="TXN001958"/>
    <n v="4583.24"/>
    <n v="4583.24"/>
    <s v="SUCCESS"/>
    <s v="SUCCESS"/>
    <n v="1"/>
    <s v="found"/>
    <s v="Not Duplicate"/>
    <s v="match"/>
    <s v="match"/>
    <n v="0"/>
    <d v="2026-03-07T00:00:00"/>
    <n v="0"/>
    <s v="Within SLA"/>
    <x v="3"/>
    <n v="0"/>
    <n v="0"/>
    <n v="0"/>
    <n v="0"/>
    <n v="0"/>
    <x v="0"/>
    <n v="12.8"/>
    <x v="33"/>
  </r>
  <r>
    <s v="TXN001959"/>
    <n v="1037.3599999999999"/>
    <n v="1037.3599999999999"/>
    <s v="SUCCESS"/>
    <s v="SUCCESS"/>
    <n v="1"/>
    <s v="found"/>
    <s v="Not Duplicate"/>
    <s v="match"/>
    <s v="match"/>
    <n v="0"/>
    <d v="2026-04-01T00:00:00"/>
    <n v="3"/>
    <s v="SLA Breached"/>
    <x v="2"/>
    <n v="0"/>
    <n v="0"/>
    <n v="0"/>
    <n v="0"/>
    <n v="1"/>
    <x v="1"/>
    <n v="14.8"/>
    <x v="36"/>
  </r>
  <r>
    <s v="TXN001960"/>
    <n v="19598.759999999998"/>
    <n v="19598.759999999998"/>
    <s v="SUCCESS"/>
    <s v="SUCCESS"/>
    <n v="1"/>
    <s v="found"/>
    <s v="Not Duplicate"/>
    <s v="match"/>
    <s v="match"/>
    <n v="0"/>
    <d v="2026-02-06T00:00:00"/>
    <n v="1"/>
    <s v="Within SLA"/>
    <x v="1"/>
    <n v="0"/>
    <n v="0"/>
    <n v="0"/>
    <n v="0"/>
    <n v="0"/>
    <x v="0"/>
    <n v="39.6"/>
    <x v="65"/>
  </r>
  <r>
    <s v="TXN001961"/>
    <n v="3854.22"/>
    <n v="3854.22"/>
    <s v="SUCCESS"/>
    <s v="SUCCESS"/>
    <n v="1"/>
    <s v="found"/>
    <s v="Not Duplicate"/>
    <s v="match"/>
    <s v="match"/>
    <n v="0"/>
    <d v="2026-01-11T00:00:00"/>
    <n v="1"/>
    <s v="Within SLA"/>
    <x v="0"/>
    <n v="0"/>
    <n v="0"/>
    <n v="0"/>
    <n v="0"/>
    <n v="0"/>
    <x v="1"/>
    <n v="8.3000000000000007"/>
    <x v="76"/>
  </r>
  <r>
    <s v="TXN001962"/>
    <n v="3246.42"/>
    <n v="3246.42"/>
    <s v="SUCCESS"/>
    <s v="SUCCESS"/>
    <n v="1"/>
    <s v="found"/>
    <s v="Not Duplicate"/>
    <s v="match"/>
    <s v="match"/>
    <n v="0"/>
    <d v="2026-02-10T00:00:00"/>
    <n v="3"/>
    <s v="SLA Breached"/>
    <x v="2"/>
    <n v="0"/>
    <n v="0"/>
    <n v="0"/>
    <n v="0"/>
    <n v="1"/>
    <x v="0"/>
    <n v="15.2"/>
    <x v="64"/>
  </r>
  <r>
    <s v="TXN001963"/>
    <n v="1980.87"/>
    <n v="1980.87"/>
    <s v="SUCCESS"/>
    <s v="SUCCESS"/>
    <n v="1"/>
    <s v="found"/>
    <s v="Not Duplicate"/>
    <s v="match"/>
    <s v="match"/>
    <n v="0"/>
    <d v="2026-03-28T00:00:00"/>
    <n v="3"/>
    <s v="SLA Breached"/>
    <x v="2"/>
    <n v="0"/>
    <n v="0"/>
    <n v="0"/>
    <n v="0"/>
    <n v="1"/>
    <x v="3"/>
    <n v="44.8"/>
    <x v="21"/>
  </r>
  <r>
    <s v="TXN001964"/>
    <n v="13830.39"/>
    <n v="13830.39"/>
    <s v="SUCCESS"/>
    <s v="SUCCESS"/>
    <n v="1"/>
    <s v="found"/>
    <s v="Not Duplicate"/>
    <s v="match"/>
    <s v="match"/>
    <n v="0"/>
    <d v="2026-02-08T00:00:00"/>
    <n v="5"/>
    <s v="SLA Breached"/>
    <x v="0"/>
    <n v="0"/>
    <n v="0"/>
    <n v="0"/>
    <n v="0"/>
    <n v="1"/>
    <x v="0"/>
    <n v="31.2"/>
    <x v="83"/>
  </r>
  <r>
    <s v="TXN001965"/>
    <n v="2171.69"/>
    <n v="2171.69"/>
    <s v="SUCCESS"/>
    <s v="SUCCESS"/>
    <n v="1"/>
    <s v="found"/>
    <s v="Not Duplicate"/>
    <s v="match"/>
    <s v="match"/>
    <n v="0"/>
    <d v="2026-03-03T00:00:00"/>
    <n v="1"/>
    <s v="Within SLA"/>
    <x v="2"/>
    <n v="0"/>
    <n v="0"/>
    <n v="0"/>
    <n v="0"/>
    <n v="0"/>
    <x v="2"/>
    <n v="33"/>
    <x v="6"/>
  </r>
  <r>
    <s v="TXN001966"/>
    <n v="5884.59"/>
    <n v="5884.59"/>
    <s v="SUCCESS"/>
    <s v="SUCCESS"/>
    <n v="1"/>
    <s v="found"/>
    <s v="Not Duplicate"/>
    <s v="match"/>
    <s v="match"/>
    <n v="0"/>
    <d v="2026-02-10T00:00:00"/>
    <n v="3"/>
    <s v="SLA Breached"/>
    <x v="0"/>
    <n v="0"/>
    <n v="0"/>
    <n v="0"/>
    <n v="0"/>
    <n v="1"/>
    <x v="3"/>
    <n v="7.6"/>
    <x v="64"/>
  </r>
  <r>
    <s v="TXN001967"/>
    <n v="15169.51"/>
    <n v="16686.46"/>
    <s v="SUCCESS"/>
    <s v="SUCCESS"/>
    <n v="1"/>
    <s v="found"/>
    <s v="Not Duplicate"/>
    <s v="mismatch"/>
    <s v="match"/>
    <n v="1516.9499999999989"/>
    <d v="2026-02-06T00:00:00"/>
    <n v="0"/>
    <s v="Within SLA"/>
    <x v="1"/>
    <n v="0"/>
    <n v="0"/>
    <n v="1"/>
    <n v="0"/>
    <n v="0"/>
    <x v="1"/>
    <n v="16.5"/>
    <x v="69"/>
  </r>
  <r>
    <s v="TXN001968"/>
    <n v="2913.52"/>
    <n v="2913.52"/>
    <s v="FAILED"/>
    <s v="FAILED"/>
    <n v="1"/>
    <s v="found"/>
    <s v="Not Duplicate"/>
    <s v="match"/>
    <s v="match"/>
    <n v="0"/>
    <d v="2026-01-09T00:00:00"/>
    <n v="3"/>
    <s v="SLA Breached"/>
    <x v="0"/>
    <n v="0"/>
    <n v="0"/>
    <n v="0"/>
    <n v="0"/>
    <n v="1"/>
    <x v="2"/>
    <n v="24.3"/>
    <x v="18"/>
  </r>
  <r>
    <s v="TXN001969"/>
    <n v="10509.3"/>
    <n v="10509.3"/>
    <s v="SUCCESS"/>
    <s v="SUCCESS"/>
    <n v="1"/>
    <s v="found"/>
    <s v="Not Duplicate"/>
    <s v="match"/>
    <s v="match"/>
    <n v="0"/>
    <d v="2026-03-07T00:00:00"/>
    <n v="3"/>
    <s v="SLA Breached"/>
    <x v="2"/>
    <n v="0"/>
    <n v="0"/>
    <n v="0"/>
    <n v="0"/>
    <n v="1"/>
    <x v="1"/>
    <n v="31"/>
    <x v="85"/>
  </r>
  <r>
    <s v="TXN001970"/>
    <n v="6563.06"/>
    <n v="6563.06"/>
    <s v="SUCCESS"/>
    <s v="SUCCESS"/>
    <n v="1"/>
    <s v="found"/>
    <s v="Not Duplicate"/>
    <s v="match"/>
    <s v="match"/>
    <n v="0"/>
    <d v="2026-03-10T00:00:00"/>
    <n v="0"/>
    <s v="Within SLA"/>
    <x v="0"/>
    <n v="0"/>
    <n v="0"/>
    <n v="0"/>
    <n v="0"/>
    <n v="0"/>
    <x v="1"/>
    <n v="57.7"/>
    <x v="67"/>
  </r>
  <r>
    <s v="TXN001971"/>
    <n v="2234.36"/>
    <n v="2234.36"/>
    <s v="SUCCESS"/>
    <s v="SUCCESS"/>
    <n v="1"/>
    <s v="found"/>
    <s v="Not Duplicate"/>
    <s v="match"/>
    <s v="match"/>
    <n v="0"/>
    <d v="2026-01-14T00:00:00"/>
    <n v="0"/>
    <s v="Within SLA"/>
    <x v="0"/>
    <n v="0"/>
    <n v="0"/>
    <n v="0"/>
    <n v="0"/>
    <n v="0"/>
    <x v="3"/>
    <n v="14.4"/>
    <x v="44"/>
  </r>
  <r>
    <s v="TXN001972"/>
    <n v="3172.41"/>
    <e v="#N/A"/>
    <s v="SUCCESS"/>
    <e v="#N/A"/>
    <n v="0"/>
    <s v="missing"/>
    <s v="Not Duplicate"/>
    <s v="not processed"/>
    <s v="not processed"/>
    <s v="missing"/>
    <s v="not processed"/>
    <s v="not processed"/>
    <s v="Not Processed"/>
    <x v="2"/>
    <n v="1"/>
    <n v="0"/>
    <n v="0"/>
    <n v="0"/>
    <n v="0"/>
    <x v="3"/>
    <s v=""/>
    <x v="33"/>
  </r>
  <r>
    <s v="TXN001973"/>
    <n v="675.13"/>
    <n v="675.13"/>
    <s v="SUCCESS"/>
    <s v="SUCCESS"/>
    <n v="1"/>
    <s v="found"/>
    <s v="Not Duplicate"/>
    <s v="match"/>
    <s v="match"/>
    <n v="0"/>
    <d v="2026-02-18T00:00:00"/>
    <n v="0"/>
    <s v="Within SLA"/>
    <x v="3"/>
    <n v="0"/>
    <n v="0"/>
    <n v="0"/>
    <n v="0"/>
    <n v="0"/>
    <x v="0"/>
    <n v="9.4"/>
    <x v="82"/>
  </r>
  <r>
    <s v="TXN001974"/>
    <n v="2349.3200000000002"/>
    <n v="2349.3200000000002"/>
    <s v="SUCCESS"/>
    <s v="SUCCESS"/>
    <n v="1"/>
    <s v="found"/>
    <s v="Not Duplicate"/>
    <s v="match"/>
    <s v="match"/>
    <n v="0"/>
    <d v="2026-01-13T00:00:00"/>
    <n v="1"/>
    <s v="Within SLA"/>
    <x v="1"/>
    <n v="0"/>
    <n v="0"/>
    <n v="0"/>
    <n v="0"/>
    <n v="0"/>
    <x v="3"/>
    <n v="29.9"/>
    <x v="77"/>
  </r>
  <r>
    <s v="TXN001975"/>
    <n v="4217.51"/>
    <n v="4217.51"/>
    <s v="SUCCESS"/>
    <s v="SUCCESS"/>
    <n v="1"/>
    <s v="found"/>
    <s v="Not Duplicate"/>
    <s v="match"/>
    <s v="match"/>
    <n v="0"/>
    <d v="2026-02-26T00:00:00"/>
    <n v="3"/>
    <s v="SLA Breached"/>
    <x v="3"/>
    <n v="0"/>
    <n v="0"/>
    <n v="0"/>
    <n v="0"/>
    <n v="1"/>
    <x v="1"/>
    <n v="10.199999999999999"/>
    <x v="39"/>
  </r>
  <r>
    <s v="TXN001976"/>
    <n v="3797.36"/>
    <n v="3797.36"/>
    <s v="SUCCESS"/>
    <s v="SUCCESS"/>
    <n v="1"/>
    <s v="found"/>
    <s v="Not Duplicate"/>
    <s v="match"/>
    <s v="match"/>
    <n v="0"/>
    <d v="2026-03-29T00:00:00"/>
    <n v="0"/>
    <s v="Within SLA"/>
    <x v="0"/>
    <n v="0"/>
    <n v="0"/>
    <n v="0"/>
    <n v="0"/>
    <n v="0"/>
    <x v="0"/>
    <n v="33.5"/>
    <x v="36"/>
  </r>
  <r>
    <s v="TXN001977"/>
    <n v="1939.56"/>
    <n v="1939.56"/>
    <s v="SUCCESS"/>
    <s v="SUCCESS"/>
    <n v="1"/>
    <s v="found"/>
    <s v="Not Duplicate"/>
    <s v="match"/>
    <s v="match"/>
    <n v="0"/>
    <d v="2026-03-12T00:00:00"/>
    <n v="3"/>
    <s v="SLA Breached"/>
    <x v="2"/>
    <n v="0"/>
    <n v="0"/>
    <n v="0"/>
    <n v="0"/>
    <n v="1"/>
    <x v="0"/>
    <n v="12.9"/>
    <x v="87"/>
  </r>
  <r>
    <s v="TXN001978"/>
    <n v="4090.97"/>
    <n v="4090.97"/>
    <s v="SUCCESS"/>
    <s v="SUCCESS"/>
    <n v="1"/>
    <s v="found"/>
    <s v="Not Duplicate"/>
    <s v="match"/>
    <s v="match"/>
    <n v="0"/>
    <d v="2026-02-13T00:00:00"/>
    <n v="2"/>
    <s v="Within SLA"/>
    <x v="0"/>
    <n v="0"/>
    <n v="0"/>
    <n v="0"/>
    <n v="0"/>
    <n v="0"/>
    <x v="0"/>
    <n v="35.1"/>
    <x v="41"/>
  </r>
  <r>
    <s v="TXN001979"/>
    <n v="4556.03"/>
    <n v="4556.03"/>
    <s v="SUCCESS"/>
    <s v="SUCCESS"/>
    <n v="1"/>
    <s v="found"/>
    <s v="Not Duplicate"/>
    <s v="match"/>
    <s v="match"/>
    <n v="0"/>
    <d v="2026-03-05T00:00:00"/>
    <n v="1"/>
    <s v="Within SLA"/>
    <x v="3"/>
    <n v="0"/>
    <n v="0"/>
    <n v="0"/>
    <n v="0"/>
    <n v="0"/>
    <x v="0"/>
    <n v="14.6"/>
    <x v="85"/>
  </r>
  <r>
    <s v="TXN001980"/>
    <n v="8327.5300000000007"/>
    <n v="8327.5300000000007"/>
    <s v="SUCCESS"/>
    <s v="SUCCESS"/>
    <n v="1"/>
    <s v="found"/>
    <s v="Not Duplicate"/>
    <s v="match"/>
    <s v="match"/>
    <n v="0"/>
    <d v="2026-03-13T00:00:00"/>
    <n v="0"/>
    <s v="Within SLA"/>
    <x v="1"/>
    <n v="0"/>
    <n v="0"/>
    <n v="0"/>
    <n v="0"/>
    <n v="0"/>
    <x v="3"/>
    <n v="58.5"/>
    <x v="14"/>
  </r>
  <r>
    <s v="TXN001981"/>
    <n v="9026.6"/>
    <e v="#N/A"/>
    <s v="SUCCESS"/>
    <e v="#N/A"/>
    <n v="0"/>
    <s v="missing"/>
    <s v="Not Duplicate"/>
    <s v="not processed"/>
    <s v="not processed"/>
    <s v="missing"/>
    <s v="not processed"/>
    <s v="not processed"/>
    <s v="Not Processed"/>
    <x v="2"/>
    <n v="1"/>
    <n v="0"/>
    <n v="0"/>
    <n v="0"/>
    <n v="0"/>
    <x v="3"/>
    <s v=""/>
    <x v="34"/>
  </r>
  <r>
    <s v="TXN001982"/>
    <n v="8333.25"/>
    <n v="8333.25"/>
    <s v="SUCCESS"/>
    <s v="SUCCESS"/>
    <n v="1"/>
    <s v="found"/>
    <s v="Not Duplicate"/>
    <s v="match"/>
    <s v="match"/>
    <n v="0"/>
    <d v="2026-02-05T00:00:00"/>
    <n v="2"/>
    <s v="Within SLA"/>
    <x v="1"/>
    <n v="0"/>
    <n v="0"/>
    <n v="0"/>
    <n v="0"/>
    <n v="0"/>
    <x v="2"/>
    <n v="4.4000000000000004"/>
    <x v="83"/>
  </r>
  <r>
    <s v="TXN001983"/>
    <n v="2671.44"/>
    <n v="2671.44"/>
    <s v="SUCCESS"/>
    <s v="SUCCESS"/>
    <n v="1"/>
    <s v="found"/>
    <s v="Not Duplicate"/>
    <s v="match"/>
    <s v="match"/>
    <n v="0"/>
    <d v="2026-03-20T00:00:00"/>
    <n v="1"/>
    <s v="Within SLA"/>
    <x v="1"/>
    <n v="0"/>
    <n v="0"/>
    <n v="0"/>
    <n v="0"/>
    <n v="0"/>
    <x v="3"/>
    <n v="6.2"/>
    <x v="59"/>
  </r>
  <r>
    <s v="TXN001984"/>
    <n v="23385.88"/>
    <n v="23385.88"/>
    <s v="SUCCESS"/>
    <s v="SUCCESS"/>
    <n v="1"/>
    <s v="found"/>
    <s v="Not Duplicate"/>
    <s v="match"/>
    <s v="match"/>
    <n v="0"/>
    <d v="2026-01-23T00:00:00"/>
    <n v="3"/>
    <s v="SLA Breached"/>
    <x v="0"/>
    <n v="0"/>
    <n v="0"/>
    <n v="0"/>
    <n v="0"/>
    <n v="1"/>
    <x v="0"/>
    <n v="11.2"/>
    <x v="75"/>
  </r>
  <r>
    <s v="TXN001985"/>
    <n v="629.86"/>
    <n v="629.86"/>
    <s v="FAILED"/>
    <s v="FAILED"/>
    <n v="1"/>
    <s v="found"/>
    <s v="Not Duplicate"/>
    <s v="match"/>
    <s v="match"/>
    <n v="0"/>
    <d v="2026-02-16T00:00:00"/>
    <n v="1"/>
    <s v="Within SLA"/>
    <x v="0"/>
    <n v="0"/>
    <n v="0"/>
    <n v="0"/>
    <n v="0"/>
    <n v="0"/>
    <x v="2"/>
    <n v="44"/>
    <x v="37"/>
  </r>
  <r>
    <s v="TXN001986"/>
    <n v="7923.54"/>
    <n v="7923.54"/>
    <s v="SUCCESS"/>
    <s v="SUCCESS"/>
    <n v="1"/>
    <s v="found"/>
    <s v="Not Duplicate"/>
    <s v="match"/>
    <s v="match"/>
    <n v="0"/>
    <d v="2026-01-09T00:00:00"/>
    <n v="3"/>
    <s v="SLA Breached"/>
    <x v="2"/>
    <n v="0"/>
    <n v="0"/>
    <n v="0"/>
    <n v="0"/>
    <n v="1"/>
    <x v="1"/>
    <n v="26.8"/>
    <x v="18"/>
  </r>
  <r>
    <s v="TXN001987"/>
    <n v="1686.15"/>
    <n v="1686.15"/>
    <s v="SUCCESS"/>
    <s v="SUCCESS"/>
    <n v="1"/>
    <s v="found"/>
    <s v="Not Duplicate"/>
    <s v="match"/>
    <s v="match"/>
    <n v="0"/>
    <d v="2026-02-01T00:00:00"/>
    <n v="2"/>
    <s v="Within SLA"/>
    <x v="0"/>
    <n v="0"/>
    <n v="0"/>
    <n v="0"/>
    <n v="0"/>
    <n v="0"/>
    <x v="1"/>
    <n v="47.2"/>
    <x v="27"/>
  </r>
  <r>
    <s v="TXN001988"/>
    <n v="899.26"/>
    <n v="899.26"/>
    <s v="SUCCESS"/>
    <s v="SUCCESS"/>
    <n v="1"/>
    <s v="found"/>
    <s v="Not Duplicate"/>
    <s v="match"/>
    <s v="match"/>
    <n v="0"/>
    <d v="2026-02-02T00:00:00"/>
    <n v="1"/>
    <s v="Within SLA"/>
    <x v="1"/>
    <n v="0"/>
    <n v="0"/>
    <n v="0"/>
    <n v="0"/>
    <n v="0"/>
    <x v="0"/>
    <n v="14.4"/>
    <x v="35"/>
  </r>
  <r>
    <s v="TXN001989"/>
    <n v="1995.39"/>
    <n v="1995.39"/>
    <s v="SUCCESS"/>
    <s v="SUCCESS"/>
    <n v="1"/>
    <s v="found"/>
    <s v="Not Duplicate"/>
    <s v="match"/>
    <s v="match"/>
    <n v="0"/>
    <d v="2026-01-25T00:00:00"/>
    <n v="0"/>
    <s v="Within SLA"/>
    <x v="2"/>
    <n v="0"/>
    <n v="0"/>
    <n v="0"/>
    <n v="0"/>
    <n v="0"/>
    <x v="2"/>
    <n v="11.5"/>
    <x v="12"/>
  </r>
  <r>
    <s v="TXN001990"/>
    <n v="7270.08"/>
    <n v="7270.08"/>
    <s v="SUCCESS"/>
    <s v="SUCCESS"/>
    <n v="1"/>
    <s v="found"/>
    <s v="Not Duplicate"/>
    <s v="match"/>
    <s v="match"/>
    <n v="0"/>
    <d v="2026-03-13T00:00:00"/>
    <n v="5"/>
    <s v="SLA Breached"/>
    <x v="1"/>
    <n v="0"/>
    <n v="0"/>
    <n v="0"/>
    <n v="0"/>
    <n v="1"/>
    <x v="3"/>
    <n v="25.4"/>
    <x v="16"/>
  </r>
  <r>
    <s v="TXN001991"/>
    <n v="7765.26"/>
    <n v="7765.26"/>
    <s v="SUCCESS"/>
    <s v="SUCCESS"/>
    <n v="1"/>
    <s v="found"/>
    <s v="Not Duplicate"/>
    <s v="match"/>
    <s v="match"/>
    <n v="0"/>
    <d v="2026-02-13T00:00:00"/>
    <n v="1"/>
    <s v="Within SLA"/>
    <x v="0"/>
    <n v="0"/>
    <n v="0"/>
    <n v="0"/>
    <n v="0"/>
    <n v="0"/>
    <x v="0"/>
    <n v="86.3"/>
    <x v="89"/>
  </r>
  <r>
    <s v="TXN001992"/>
    <n v="2008.39"/>
    <n v="2008.39"/>
    <s v="SUCCESS"/>
    <s v="SUCCESS"/>
    <n v="1"/>
    <s v="found"/>
    <s v="Not Duplicate"/>
    <s v="match"/>
    <s v="match"/>
    <n v="0"/>
    <d v="2026-03-29T00:00:00"/>
    <n v="0"/>
    <s v="Within SLA"/>
    <x v="0"/>
    <n v="0"/>
    <n v="0"/>
    <n v="0"/>
    <n v="0"/>
    <n v="0"/>
    <x v="0"/>
    <n v="27.7"/>
    <x v="36"/>
  </r>
  <r>
    <s v="TXN001993"/>
    <n v="4268.5"/>
    <n v="4268.5"/>
    <s v="SUCCESS"/>
    <s v="SUCCESS"/>
    <n v="1"/>
    <s v="found"/>
    <s v="Not Duplicate"/>
    <s v="match"/>
    <s v="match"/>
    <n v="0"/>
    <d v="2026-03-07T00:00:00"/>
    <n v="3"/>
    <s v="SLA Breached"/>
    <x v="0"/>
    <n v="0"/>
    <n v="0"/>
    <n v="0"/>
    <n v="0"/>
    <n v="1"/>
    <x v="2"/>
    <n v="25.5"/>
    <x v="85"/>
  </r>
  <r>
    <s v="TXN001994"/>
    <n v="4995.3"/>
    <n v="4995.3"/>
    <s v="SUCCESS"/>
    <s v="SUCCESS"/>
    <n v="1"/>
    <s v="found"/>
    <s v="Not Duplicate"/>
    <s v="match"/>
    <s v="match"/>
    <n v="0"/>
    <d v="2026-03-08T00:00:00"/>
    <n v="1"/>
    <s v="Within SLA"/>
    <x v="0"/>
    <n v="0"/>
    <n v="0"/>
    <n v="0"/>
    <n v="0"/>
    <n v="0"/>
    <x v="1"/>
    <n v="8.5"/>
    <x v="33"/>
  </r>
  <r>
    <s v="TXN001995"/>
    <n v="636.49"/>
    <n v="636.49"/>
    <s v="SUCCESS"/>
    <s v="SUCCESS"/>
    <n v="1"/>
    <s v="found"/>
    <s v="Not Duplicate"/>
    <s v="match"/>
    <s v="match"/>
    <n v="0"/>
    <d v="2026-04-03T00:00:00"/>
    <n v="3"/>
    <s v="SLA Breached"/>
    <x v="1"/>
    <n v="0"/>
    <n v="0"/>
    <n v="0"/>
    <n v="0"/>
    <n v="1"/>
    <x v="1"/>
    <n v="12.5"/>
    <x v="80"/>
  </r>
  <r>
    <s v="TXN001996"/>
    <n v="1697.07"/>
    <n v="1697.07"/>
    <s v="SUCCESS"/>
    <s v="SUCCESS"/>
    <n v="1"/>
    <s v="found"/>
    <s v="Not Duplicate"/>
    <s v="match"/>
    <s v="match"/>
    <n v="0"/>
    <d v="2026-02-02T00:00:00"/>
    <n v="0"/>
    <s v="Within SLA"/>
    <x v="0"/>
    <n v="0"/>
    <n v="0"/>
    <n v="0"/>
    <n v="0"/>
    <n v="0"/>
    <x v="3"/>
    <n v="36.200000000000003"/>
    <x v="81"/>
  </r>
  <r>
    <s v="TXN001997"/>
    <n v="826.86"/>
    <n v="826.86"/>
    <s v="SUCCESS"/>
    <s v="SUCCESS"/>
    <n v="1"/>
    <s v="found"/>
    <s v="Not Duplicate"/>
    <s v="match"/>
    <s v="match"/>
    <n v="0"/>
    <d v="2026-03-14T00:00:00"/>
    <n v="1"/>
    <s v="Within SLA"/>
    <x v="2"/>
    <n v="0"/>
    <n v="0"/>
    <n v="0"/>
    <n v="0"/>
    <n v="0"/>
    <x v="1"/>
    <n v="11.4"/>
    <x v="14"/>
  </r>
  <r>
    <s v="TXN001998"/>
    <n v="1035.48"/>
    <n v="1035.48"/>
    <s v="SUCCESS"/>
    <s v="SUCCESS"/>
    <n v="1"/>
    <s v="found"/>
    <s v="Not Duplicate"/>
    <s v="match"/>
    <s v="match"/>
    <n v="0"/>
    <d v="2026-02-23T00:00:00"/>
    <n v="1"/>
    <s v="Within SLA"/>
    <x v="0"/>
    <n v="0"/>
    <n v="0"/>
    <n v="0"/>
    <n v="0"/>
    <n v="0"/>
    <x v="3"/>
    <n v="39.9"/>
    <x v="13"/>
  </r>
  <r>
    <s v="TXN001999"/>
    <n v="14891.7"/>
    <n v="14891.7"/>
    <s v="SUCCESS"/>
    <s v="SUCCESS"/>
    <n v="1"/>
    <s v="found"/>
    <s v="Not Duplicate"/>
    <s v="match"/>
    <s v="match"/>
    <n v="0"/>
    <d v="2026-01-10T00:00:00"/>
    <n v="3"/>
    <s v="SLA Breached"/>
    <x v="0"/>
    <n v="0"/>
    <n v="0"/>
    <n v="0"/>
    <n v="0"/>
    <n v="1"/>
    <x v="0"/>
    <n v="17.2"/>
    <x v="78"/>
  </r>
  <r>
    <s v="TXN002000"/>
    <n v="15078.31"/>
    <e v="#N/A"/>
    <s v="SUCCESS"/>
    <e v="#N/A"/>
    <n v="0"/>
    <s v="missing"/>
    <s v="Not Duplicate"/>
    <s v="not processed"/>
    <s v="not processed"/>
    <s v="missing"/>
    <s v="not processed"/>
    <s v="not processed"/>
    <s v="Not Processed"/>
    <x v="2"/>
    <n v="1"/>
    <n v="0"/>
    <n v="0"/>
    <n v="0"/>
    <n v="0"/>
    <x v="2"/>
    <s v=""/>
    <x v="68"/>
  </r>
  <r>
    <s v="TXN002001"/>
    <n v="6775.79"/>
    <n v="6775.79"/>
    <s v="SUCCESS"/>
    <s v="SUCCESS"/>
    <n v="1"/>
    <s v="found"/>
    <s v="Not Duplicate"/>
    <s v="match"/>
    <s v="match"/>
    <n v="0"/>
    <d v="2026-01-14T00:00:00"/>
    <n v="3"/>
    <s v="SLA Breached"/>
    <x v="2"/>
    <n v="0"/>
    <n v="0"/>
    <n v="0"/>
    <n v="0"/>
    <n v="1"/>
    <x v="1"/>
    <n v="14.8"/>
    <x v="22"/>
  </r>
  <r>
    <s v="TXN002002"/>
    <n v="431.84"/>
    <n v="431.84"/>
    <s v="SUCCESS"/>
    <s v="SUCCESS"/>
    <n v="1"/>
    <s v="found"/>
    <s v="Not Duplicate"/>
    <s v="match"/>
    <s v="match"/>
    <n v="0"/>
    <d v="2026-01-22T00:00:00"/>
    <n v="2"/>
    <s v="Within SLA"/>
    <x v="2"/>
    <n v="0"/>
    <n v="0"/>
    <n v="0"/>
    <n v="0"/>
    <n v="0"/>
    <x v="1"/>
    <n v="7.4"/>
    <x v="75"/>
  </r>
  <r>
    <s v="TXN002003"/>
    <n v="9657.73"/>
    <n v="9657.73"/>
    <s v="SUCCESS"/>
    <s v="SUCCESS"/>
    <n v="1"/>
    <s v="found"/>
    <s v="Not Duplicate"/>
    <s v="match"/>
    <s v="match"/>
    <n v="0"/>
    <d v="2026-02-17T00:00:00"/>
    <n v="0"/>
    <s v="Within SLA"/>
    <x v="0"/>
    <n v="0"/>
    <n v="0"/>
    <n v="0"/>
    <n v="0"/>
    <n v="0"/>
    <x v="3"/>
    <n v="8.4"/>
    <x v="58"/>
  </r>
  <r>
    <s v="TXN002004"/>
    <n v="39211.68"/>
    <n v="39211.68"/>
    <s v="SUCCESS"/>
    <s v="SUCCESS"/>
    <n v="1"/>
    <s v="found"/>
    <s v="Not Duplicate"/>
    <s v="match"/>
    <s v="match"/>
    <n v="0"/>
    <d v="2026-02-07T00:00:00"/>
    <n v="3"/>
    <s v="SLA Breached"/>
    <x v="4"/>
    <n v="0"/>
    <n v="0"/>
    <n v="0"/>
    <n v="0"/>
    <n v="1"/>
    <x v="2"/>
    <n v="50.6"/>
    <x v="66"/>
  </r>
  <r>
    <s v="TXN002005"/>
    <n v="12803.33"/>
    <n v="12803.33"/>
    <s v="SUCCESS"/>
    <s v="SUCCESS"/>
    <n v="1"/>
    <s v="found"/>
    <s v="Not Duplicate"/>
    <s v="match"/>
    <s v="match"/>
    <n v="0"/>
    <d v="2026-03-19T00:00:00"/>
    <n v="3"/>
    <s v="SLA Breached"/>
    <x v="4"/>
    <n v="0"/>
    <n v="0"/>
    <n v="0"/>
    <n v="0"/>
    <n v="1"/>
    <x v="0"/>
    <n v="34"/>
    <x v="30"/>
  </r>
  <r>
    <s v="TXN002006"/>
    <n v="2802.88"/>
    <n v="2802.88"/>
    <s v="SUCCESS"/>
    <s v="FAILED"/>
    <n v="1"/>
    <s v="found"/>
    <s v="Not Duplicate"/>
    <s v="match"/>
    <s v="mismatch"/>
    <n v="0"/>
    <d v="2026-02-15T00:00:00"/>
    <n v="0"/>
    <s v="Within SLA"/>
    <x v="3"/>
    <n v="0"/>
    <n v="0"/>
    <n v="0"/>
    <n v="1"/>
    <n v="0"/>
    <x v="0"/>
    <n v="14.7"/>
    <x v="37"/>
  </r>
  <r>
    <s v="TXN002007"/>
    <n v="3072.12"/>
    <n v="3072.12"/>
    <s v="SUCCESS"/>
    <s v="SUCCESS"/>
    <n v="1"/>
    <s v="found"/>
    <s v="Not Duplicate"/>
    <s v="match"/>
    <s v="match"/>
    <n v="0"/>
    <d v="2026-03-08T00:00:00"/>
    <n v="1"/>
    <s v="Within SLA"/>
    <x v="0"/>
    <n v="0"/>
    <n v="0"/>
    <n v="0"/>
    <n v="0"/>
    <n v="0"/>
    <x v="0"/>
    <n v="24.9"/>
    <x v="33"/>
  </r>
  <r>
    <s v="TXN002008"/>
    <n v="13645.48"/>
    <n v="13645.48"/>
    <s v="SUCCESS"/>
    <s v="SUCCESS"/>
    <n v="1"/>
    <s v="found"/>
    <s v="Not Duplicate"/>
    <s v="match"/>
    <s v="match"/>
    <n v="0"/>
    <d v="2026-03-22T00:00:00"/>
    <n v="1"/>
    <s v="Within SLA"/>
    <x v="0"/>
    <n v="0"/>
    <n v="0"/>
    <n v="0"/>
    <n v="0"/>
    <n v="0"/>
    <x v="1"/>
    <n v="0.1"/>
    <x v="63"/>
  </r>
  <r>
    <s v="TXN002009"/>
    <n v="10545.02"/>
    <n v="10545.02"/>
    <s v="SUCCESS"/>
    <s v="SUCCESS"/>
    <n v="1"/>
    <s v="found"/>
    <s v="Not Duplicate"/>
    <s v="match"/>
    <s v="match"/>
    <n v="0"/>
    <d v="2026-01-26T00:00:00"/>
    <n v="1"/>
    <s v="Within SLA"/>
    <x v="0"/>
    <n v="0"/>
    <n v="0"/>
    <n v="0"/>
    <n v="0"/>
    <n v="0"/>
    <x v="0"/>
    <n v="15.2"/>
    <x v="12"/>
  </r>
  <r>
    <s v="TXN002010"/>
    <n v="3042.21"/>
    <n v="3042.21"/>
    <s v="SUCCESS"/>
    <s v="SUCCESS"/>
    <n v="1"/>
    <s v="found"/>
    <s v="Not Duplicate"/>
    <s v="match"/>
    <s v="match"/>
    <n v="0"/>
    <d v="2026-02-19T00:00:00"/>
    <n v="2"/>
    <s v="Within SLA"/>
    <x v="1"/>
    <n v="0"/>
    <n v="0"/>
    <n v="0"/>
    <n v="0"/>
    <n v="0"/>
    <x v="1"/>
    <n v="25.4"/>
    <x v="58"/>
  </r>
  <r>
    <s v="TXN002011"/>
    <n v="8636.43"/>
    <n v="8636.43"/>
    <s v="SUCCESS"/>
    <s v="SUCCESS"/>
    <n v="1"/>
    <s v="found"/>
    <s v="Not Duplicate"/>
    <s v="match"/>
    <s v="match"/>
    <n v="0"/>
    <d v="2026-03-21T00:00:00"/>
    <n v="1"/>
    <s v="Within SLA"/>
    <x v="1"/>
    <n v="0"/>
    <n v="0"/>
    <n v="0"/>
    <n v="0"/>
    <n v="0"/>
    <x v="1"/>
    <n v="48.7"/>
    <x v="17"/>
  </r>
  <r>
    <s v="TXN002012"/>
    <n v="1200.81"/>
    <n v="1200.81"/>
    <s v="SUCCESS"/>
    <s v="SUCCESS"/>
    <n v="1"/>
    <s v="found"/>
    <s v="Not Duplicate"/>
    <s v="match"/>
    <s v="match"/>
    <n v="0"/>
    <d v="2026-02-28T00:00:00"/>
    <n v="3"/>
    <s v="SLA Breached"/>
    <x v="0"/>
    <n v="0"/>
    <n v="0"/>
    <n v="0"/>
    <n v="0"/>
    <n v="1"/>
    <x v="0"/>
    <n v="53.5"/>
    <x v="73"/>
  </r>
  <r>
    <s v="TXN002013"/>
    <n v="2041.19"/>
    <n v="2041.19"/>
    <s v="SUCCESS"/>
    <s v="SUCCESS"/>
    <n v="1"/>
    <s v="found"/>
    <s v="Not Duplicate"/>
    <s v="match"/>
    <s v="match"/>
    <n v="0"/>
    <d v="2026-02-07T00:00:00"/>
    <n v="1"/>
    <s v="Within SLA"/>
    <x v="1"/>
    <n v="0"/>
    <n v="0"/>
    <n v="0"/>
    <n v="0"/>
    <n v="0"/>
    <x v="2"/>
    <n v="29.1"/>
    <x v="69"/>
  </r>
  <r>
    <s v="TXN002014"/>
    <n v="1504.7"/>
    <n v="1504.7"/>
    <s v="SUCCESS"/>
    <s v="SUCCESS"/>
    <n v="1"/>
    <s v="found"/>
    <s v="Not Duplicate"/>
    <s v="match"/>
    <s v="match"/>
    <n v="0"/>
    <d v="2026-02-05T00:00:00"/>
    <n v="1"/>
    <s v="Within SLA"/>
    <x v="0"/>
    <n v="0"/>
    <n v="0"/>
    <n v="0"/>
    <n v="0"/>
    <n v="0"/>
    <x v="0"/>
    <n v="52.9"/>
    <x v="66"/>
  </r>
  <r>
    <s v="TXN002015"/>
    <n v="17826.39"/>
    <n v="17826.39"/>
    <s v="FAILED"/>
    <s v="FAILED"/>
    <n v="1"/>
    <s v="found"/>
    <s v="Not Duplicate"/>
    <s v="match"/>
    <s v="match"/>
    <n v="0"/>
    <d v="2026-03-23T00:00:00"/>
    <n v="0"/>
    <s v="Within SLA"/>
    <x v="1"/>
    <n v="0"/>
    <n v="0"/>
    <n v="0"/>
    <n v="0"/>
    <n v="0"/>
    <x v="2"/>
    <n v="11.3"/>
    <x v="50"/>
  </r>
  <r>
    <s v="TXN002016"/>
    <n v="17160.87"/>
    <n v="15444.78"/>
    <s v="FAILED"/>
    <s v="FAILED"/>
    <n v="1"/>
    <s v="found"/>
    <s v="Not Duplicate"/>
    <s v="mismatch"/>
    <s v="match"/>
    <n v="1716.0899999999983"/>
    <d v="2026-01-31T00:00:00"/>
    <n v="0"/>
    <s v="Within SLA"/>
    <x v="0"/>
    <n v="0"/>
    <n v="0"/>
    <n v="1"/>
    <n v="0"/>
    <n v="0"/>
    <x v="3"/>
    <n v="20.2"/>
    <x v="46"/>
  </r>
  <r>
    <s v="TXN002017"/>
    <n v="2330.25"/>
    <n v="2330.25"/>
    <s v="SUCCESS"/>
    <s v="SUCCESS"/>
    <n v="1"/>
    <s v="found"/>
    <s v="Not Duplicate"/>
    <s v="match"/>
    <s v="match"/>
    <n v="0"/>
    <d v="2026-03-18T00:00:00"/>
    <n v="0"/>
    <s v="Within SLA"/>
    <x v="0"/>
    <n v="0"/>
    <n v="0"/>
    <n v="0"/>
    <n v="0"/>
    <n v="0"/>
    <x v="3"/>
    <n v="11.2"/>
    <x v="31"/>
  </r>
  <r>
    <s v="TXN002018"/>
    <n v="13825.13"/>
    <n v="13825.13"/>
    <s v="SUCCESS"/>
    <s v="SUCCESS"/>
    <n v="1"/>
    <s v="found"/>
    <s v="Not Duplicate"/>
    <s v="match"/>
    <s v="match"/>
    <n v="0"/>
    <d v="2026-02-07T00:00:00"/>
    <n v="5"/>
    <s v="SLA Breached"/>
    <x v="0"/>
    <n v="0"/>
    <n v="0"/>
    <n v="0"/>
    <n v="0"/>
    <n v="1"/>
    <x v="1"/>
    <n v="31.4"/>
    <x v="81"/>
  </r>
  <r>
    <s v="TXN002019"/>
    <n v="10973.31"/>
    <n v="10973.31"/>
    <s v="SUCCESS"/>
    <s v="SUCCESS"/>
    <n v="1"/>
    <s v="found"/>
    <s v="Not Duplicate"/>
    <s v="match"/>
    <s v="match"/>
    <n v="0"/>
    <d v="2026-03-17T00:00:00"/>
    <n v="3"/>
    <s v="SLA Breached"/>
    <x v="3"/>
    <n v="0"/>
    <n v="0"/>
    <n v="0"/>
    <n v="0"/>
    <n v="1"/>
    <x v="1"/>
    <n v="19.600000000000001"/>
    <x v="53"/>
  </r>
  <r>
    <s v="TXN002020"/>
    <n v="3311.62"/>
    <n v="3311.62"/>
    <s v="SUCCESS"/>
    <s v="SUCCESS"/>
    <n v="1"/>
    <s v="found"/>
    <s v="Not Duplicate"/>
    <s v="match"/>
    <s v="match"/>
    <n v="0"/>
    <d v="2026-02-18T00:00:00"/>
    <n v="1"/>
    <s v="Within SLA"/>
    <x v="0"/>
    <n v="0"/>
    <n v="0"/>
    <n v="0"/>
    <n v="0"/>
    <n v="0"/>
    <x v="0"/>
    <n v="20.399999999999999"/>
    <x v="58"/>
  </r>
  <r>
    <s v="TXN002021"/>
    <n v="3117.06"/>
    <n v="3117.06"/>
    <s v="SUCCESS"/>
    <s v="SUCCESS"/>
    <n v="2"/>
    <s v="found"/>
    <s v="Duplicate"/>
    <s v="match"/>
    <s v="match"/>
    <n v="0"/>
    <d v="2026-02-17T00:00:00"/>
    <n v="2"/>
    <s v="Within SLA"/>
    <x v="2"/>
    <n v="0"/>
    <n v="1"/>
    <n v="0"/>
    <n v="0"/>
    <n v="0"/>
    <x v="3"/>
    <n v="37.200000000000003"/>
    <x v="37"/>
  </r>
  <r>
    <s v="TXN002022"/>
    <n v="2040.74"/>
    <n v="2040.74"/>
    <s v="SUCCESS"/>
    <s v="SUCCESS"/>
    <n v="1"/>
    <s v="found"/>
    <s v="Not Duplicate"/>
    <s v="match"/>
    <s v="match"/>
    <n v="0"/>
    <d v="2026-02-17T00:00:00"/>
    <n v="3"/>
    <s v="SLA Breached"/>
    <x v="1"/>
    <n v="0"/>
    <n v="0"/>
    <n v="0"/>
    <n v="0"/>
    <n v="1"/>
    <x v="3"/>
    <n v="61"/>
    <x v="48"/>
  </r>
  <r>
    <s v="TXN002023"/>
    <n v="16187.69"/>
    <n v="16187.69"/>
    <s v="SUCCESS"/>
    <s v="SUCCESS"/>
    <n v="1"/>
    <s v="found"/>
    <s v="Not Duplicate"/>
    <s v="match"/>
    <s v="match"/>
    <n v="0"/>
    <d v="2026-02-11T00:00:00"/>
    <n v="5"/>
    <s v="SLA Breached"/>
    <x v="1"/>
    <n v="0"/>
    <n v="0"/>
    <n v="0"/>
    <n v="0"/>
    <n v="1"/>
    <x v="3"/>
    <n v="58.4"/>
    <x v="69"/>
  </r>
  <r>
    <s v="TXN002024"/>
    <n v="2054.25"/>
    <n v="2054.25"/>
    <s v="SUCCESS"/>
    <s v="SUCCESS"/>
    <n v="1"/>
    <s v="found"/>
    <s v="Not Duplicate"/>
    <s v="match"/>
    <s v="match"/>
    <n v="0"/>
    <d v="2026-03-12T00:00:00"/>
    <n v="3"/>
    <s v="SLA Breached"/>
    <x v="1"/>
    <n v="0"/>
    <n v="0"/>
    <n v="0"/>
    <n v="0"/>
    <n v="1"/>
    <x v="1"/>
    <n v="4.2"/>
    <x v="87"/>
  </r>
  <r>
    <s v="TXN002025"/>
    <n v="5319.52"/>
    <n v="5319.52"/>
    <s v="SUCCESS"/>
    <s v="SUCCESS"/>
    <n v="1"/>
    <s v="found"/>
    <s v="Not Duplicate"/>
    <s v="match"/>
    <s v="match"/>
    <n v="0"/>
    <d v="2026-02-15T00:00:00"/>
    <n v="2"/>
    <s v="Within SLA"/>
    <x v="3"/>
    <n v="0"/>
    <n v="0"/>
    <n v="0"/>
    <n v="0"/>
    <n v="0"/>
    <x v="0"/>
    <n v="47.8"/>
    <x v="38"/>
  </r>
  <r>
    <s v="TXN002026"/>
    <n v="6011.64"/>
    <n v="6011.64"/>
    <s v="SUCCESS"/>
    <s v="SUCCESS"/>
    <n v="1"/>
    <s v="found"/>
    <s v="Not Duplicate"/>
    <s v="match"/>
    <s v="match"/>
    <n v="0"/>
    <d v="2026-03-09T00:00:00"/>
    <n v="1"/>
    <s v="Within SLA"/>
    <x v="2"/>
    <n v="0"/>
    <n v="0"/>
    <n v="0"/>
    <n v="0"/>
    <n v="0"/>
    <x v="0"/>
    <n v="21.3"/>
    <x v="16"/>
  </r>
  <r>
    <s v="TXN002027"/>
    <n v="7111.25"/>
    <n v="7111.25"/>
    <s v="SUCCESS"/>
    <s v="SUCCESS"/>
    <n v="1"/>
    <s v="found"/>
    <s v="Not Duplicate"/>
    <s v="match"/>
    <s v="match"/>
    <n v="0"/>
    <d v="2026-02-27T00:00:00"/>
    <n v="2"/>
    <s v="Within SLA"/>
    <x v="0"/>
    <n v="0"/>
    <n v="0"/>
    <n v="0"/>
    <n v="0"/>
    <n v="0"/>
    <x v="0"/>
    <n v="12.2"/>
    <x v="73"/>
  </r>
  <r>
    <s v="TXN002028"/>
    <n v="1395.98"/>
    <n v="1395.98"/>
    <s v="SUCCESS"/>
    <s v="SUCCESS"/>
    <n v="1"/>
    <s v="found"/>
    <s v="Not Duplicate"/>
    <s v="match"/>
    <s v="match"/>
    <n v="0"/>
    <d v="2026-01-08T00:00:00"/>
    <n v="3"/>
    <s v="SLA Breached"/>
    <x v="2"/>
    <n v="0"/>
    <n v="0"/>
    <n v="0"/>
    <n v="0"/>
    <n v="1"/>
    <x v="2"/>
    <n v="16.899999999999999"/>
    <x v="11"/>
  </r>
  <r>
    <s v="TXN002029"/>
    <n v="2189.04"/>
    <n v="2189.04"/>
    <s v="SUCCESS"/>
    <s v="SUCCESS"/>
    <n v="1"/>
    <s v="found"/>
    <s v="Not Duplicate"/>
    <s v="match"/>
    <s v="match"/>
    <n v="0"/>
    <d v="2026-01-01T00:00:00"/>
    <n v="0"/>
    <s v="Within SLA"/>
    <x v="3"/>
    <n v="0"/>
    <n v="0"/>
    <n v="0"/>
    <n v="0"/>
    <n v="0"/>
    <x v="1"/>
    <n v="35.299999999999997"/>
    <x v="88"/>
  </r>
  <r>
    <s v="TXN002030"/>
    <n v="9020.48"/>
    <n v="9020.48"/>
    <s v="SUCCESS"/>
    <s v="SUCCESS"/>
    <n v="1"/>
    <s v="found"/>
    <s v="Not Duplicate"/>
    <s v="match"/>
    <s v="match"/>
    <n v="0"/>
    <d v="2026-02-14T00:00:00"/>
    <n v="0"/>
    <s v="Within SLA"/>
    <x v="3"/>
    <n v="0"/>
    <n v="0"/>
    <n v="0"/>
    <n v="0"/>
    <n v="0"/>
    <x v="1"/>
    <n v="30"/>
    <x v="48"/>
  </r>
  <r>
    <s v="TXN002031"/>
    <n v="7848.1"/>
    <n v="7848.1"/>
    <s v="SUCCESS"/>
    <s v="SUCCESS"/>
    <n v="1"/>
    <s v="found"/>
    <s v="Not Duplicate"/>
    <s v="match"/>
    <s v="match"/>
    <n v="0"/>
    <d v="2026-03-05T00:00:00"/>
    <n v="0"/>
    <s v="Within SLA"/>
    <x v="4"/>
    <n v="0"/>
    <n v="0"/>
    <n v="0"/>
    <n v="0"/>
    <n v="0"/>
    <x v="1"/>
    <n v="26.5"/>
    <x v="28"/>
  </r>
  <r>
    <s v="TXN002032"/>
    <n v="3878.53"/>
    <n v="3878.53"/>
    <s v="SUCCESS"/>
    <s v="SUCCESS"/>
    <n v="1"/>
    <s v="found"/>
    <s v="Not Duplicate"/>
    <s v="match"/>
    <s v="match"/>
    <n v="0"/>
    <d v="2026-02-03T00:00:00"/>
    <n v="3"/>
    <s v="SLA Breached"/>
    <x v="2"/>
    <n v="0"/>
    <n v="0"/>
    <n v="0"/>
    <n v="0"/>
    <n v="1"/>
    <x v="0"/>
    <n v="62.2"/>
    <x v="46"/>
  </r>
  <r>
    <s v="TXN002033"/>
    <n v="8848.74"/>
    <n v="8848.74"/>
    <s v="SUCCESS"/>
    <s v="SUCCESS"/>
    <n v="1"/>
    <s v="found"/>
    <s v="Not Duplicate"/>
    <s v="match"/>
    <s v="match"/>
    <n v="0"/>
    <d v="2026-02-13T00:00:00"/>
    <n v="0"/>
    <s v="Within SLA"/>
    <x v="0"/>
    <n v="0"/>
    <n v="0"/>
    <n v="0"/>
    <n v="0"/>
    <n v="0"/>
    <x v="0"/>
    <n v="57.6"/>
    <x v="38"/>
  </r>
  <r>
    <s v="TXN002034"/>
    <n v="5760.3"/>
    <n v="5760.3"/>
    <s v="SUCCESS"/>
    <s v="SUCCESS"/>
    <n v="1"/>
    <s v="found"/>
    <s v="Not Duplicate"/>
    <s v="match"/>
    <s v="match"/>
    <n v="0"/>
    <d v="2026-01-30T00:00:00"/>
    <n v="0"/>
    <s v="Within SLA"/>
    <x v="0"/>
    <n v="0"/>
    <n v="0"/>
    <n v="0"/>
    <n v="0"/>
    <n v="0"/>
    <x v="1"/>
    <n v="76.599999999999994"/>
    <x v="27"/>
  </r>
  <r>
    <s v="TXN002035"/>
    <n v="13614.98"/>
    <n v="13614.98"/>
    <s v="SUCCESS"/>
    <s v="SUCCESS"/>
    <n v="1"/>
    <s v="found"/>
    <s v="Not Duplicate"/>
    <s v="match"/>
    <s v="match"/>
    <n v="0"/>
    <d v="2026-03-04T00:00:00"/>
    <n v="0"/>
    <s v="Within SLA"/>
    <x v="0"/>
    <n v="0"/>
    <n v="0"/>
    <n v="0"/>
    <n v="0"/>
    <n v="0"/>
    <x v="0"/>
    <n v="16.5"/>
    <x v="85"/>
  </r>
  <r>
    <s v="TXN002036"/>
    <n v="2007.52"/>
    <n v="2007.52"/>
    <s v="SUCCESS"/>
    <s v="SUCCESS"/>
    <n v="1"/>
    <s v="found"/>
    <s v="Not Duplicate"/>
    <s v="match"/>
    <s v="match"/>
    <n v="0"/>
    <d v="2026-02-22T00:00:00"/>
    <n v="1"/>
    <s v="Within SLA"/>
    <x v="2"/>
    <n v="0"/>
    <n v="0"/>
    <n v="0"/>
    <n v="0"/>
    <n v="0"/>
    <x v="0"/>
    <n v="49.3"/>
    <x v="26"/>
  </r>
  <r>
    <s v="TXN002037"/>
    <n v="3298.73"/>
    <n v="3298.73"/>
    <s v="SUCCESS"/>
    <s v="SUCCESS"/>
    <n v="1"/>
    <s v="found"/>
    <s v="Not Duplicate"/>
    <s v="match"/>
    <s v="match"/>
    <n v="0"/>
    <d v="2026-03-26T00:00:00"/>
    <n v="0"/>
    <s v="Within SLA"/>
    <x v="1"/>
    <n v="0"/>
    <n v="0"/>
    <n v="0"/>
    <n v="0"/>
    <n v="0"/>
    <x v="0"/>
    <n v="19"/>
    <x v="9"/>
  </r>
  <r>
    <s v="TXN002038"/>
    <n v="12683.31"/>
    <n v="12683.31"/>
    <s v="SUCCESS"/>
    <s v="SUCCESS"/>
    <n v="1"/>
    <s v="found"/>
    <s v="Not Duplicate"/>
    <s v="match"/>
    <s v="match"/>
    <n v="0"/>
    <d v="2026-01-19T00:00:00"/>
    <n v="2"/>
    <s v="Within SLA"/>
    <x v="0"/>
    <n v="0"/>
    <n v="0"/>
    <n v="0"/>
    <n v="0"/>
    <n v="0"/>
    <x v="2"/>
    <n v="22.2"/>
    <x v="0"/>
  </r>
  <r>
    <s v="TXN002039"/>
    <n v="6716.27"/>
    <n v="6716.27"/>
    <s v="SUCCESS"/>
    <s v="SUCCESS"/>
    <n v="1"/>
    <s v="found"/>
    <s v="Not Duplicate"/>
    <s v="match"/>
    <s v="match"/>
    <n v="0"/>
    <d v="2026-01-25T00:00:00"/>
    <n v="0"/>
    <s v="Within SLA"/>
    <x v="0"/>
    <n v="0"/>
    <n v="0"/>
    <n v="0"/>
    <n v="0"/>
    <n v="0"/>
    <x v="3"/>
    <n v="73.400000000000006"/>
    <x v="12"/>
  </r>
  <r>
    <s v="TXN002040"/>
    <n v="2408.52"/>
    <n v="2408.52"/>
    <s v="SUCCESS"/>
    <s v="SUCCESS"/>
    <n v="1"/>
    <s v="found"/>
    <s v="Not Duplicate"/>
    <s v="match"/>
    <s v="match"/>
    <n v="0"/>
    <d v="2026-01-28T00:00:00"/>
    <n v="3"/>
    <s v="SLA Breached"/>
    <x v="2"/>
    <n v="0"/>
    <n v="0"/>
    <n v="0"/>
    <n v="0"/>
    <n v="1"/>
    <x v="1"/>
    <n v="8.6"/>
    <x v="12"/>
  </r>
  <r>
    <s v="TXN002041"/>
    <n v="3570.25"/>
    <n v="3570.25"/>
    <s v="SUCCESS"/>
    <s v="SUCCESS"/>
    <n v="1"/>
    <s v="found"/>
    <s v="Not Duplicate"/>
    <s v="match"/>
    <s v="match"/>
    <n v="0"/>
    <d v="2026-01-13T00:00:00"/>
    <n v="2"/>
    <s v="Within SLA"/>
    <x v="3"/>
    <n v="0"/>
    <n v="0"/>
    <n v="0"/>
    <n v="0"/>
    <n v="0"/>
    <x v="3"/>
    <n v="63.7"/>
    <x v="22"/>
  </r>
  <r>
    <s v="TXN002042"/>
    <n v="922.05"/>
    <n v="922.05"/>
    <s v="SUCCESS"/>
    <s v="SUCCESS"/>
    <n v="1"/>
    <s v="found"/>
    <s v="Not Duplicate"/>
    <s v="match"/>
    <s v="match"/>
    <n v="0"/>
    <d v="2026-02-16T00:00:00"/>
    <n v="2"/>
    <s v="Within SLA"/>
    <x v="0"/>
    <n v="0"/>
    <n v="0"/>
    <n v="0"/>
    <n v="0"/>
    <n v="0"/>
    <x v="0"/>
    <n v="18.600000000000001"/>
    <x v="48"/>
  </r>
  <r>
    <s v="TXN002043"/>
    <n v="14188.23"/>
    <n v="14188.23"/>
    <s v="SUCCESS"/>
    <s v="SUCCESS"/>
    <n v="1"/>
    <s v="found"/>
    <s v="Not Duplicate"/>
    <s v="match"/>
    <s v="match"/>
    <n v="0"/>
    <d v="2026-03-20T00:00:00"/>
    <n v="1"/>
    <s v="Within SLA"/>
    <x v="3"/>
    <n v="0"/>
    <n v="0"/>
    <n v="0"/>
    <n v="0"/>
    <n v="0"/>
    <x v="2"/>
    <n v="45.8"/>
    <x v="59"/>
  </r>
  <r>
    <s v="TXN002044"/>
    <n v="429.96"/>
    <n v="429.96"/>
    <s v="SUCCESS"/>
    <s v="SUCCESS"/>
    <n v="1"/>
    <s v="found"/>
    <s v="Not Duplicate"/>
    <s v="match"/>
    <s v="match"/>
    <n v="0"/>
    <d v="2026-01-23T00:00:00"/>
    <n v="3"/>
    <s v="SLA Breached"/>
    <x v="0"/>
    <n v="0"/>
    <n v="0"/>
    <n v="0"/>
    <n v="0"/>
    <n v="1"/>
    <x v="1"/>
    <n v="31.2"/>
    <x v="75"/>
  </r>
  <r>
    <s v="TXN002045"/>
    <n v="2275.86"/>
    <n v="2275.86"/>
    <s v="SUCCESS"/>
    <s v="SUCCESS"/>
    <n v="1"/>
    <s v="found"/>
    <s v="Not Duplicate"/>
    <s v="match"/>
    <s v="match"/>
    <n v="0"/>
    <d v="2026-03-13T00:00:00"/>
    <n v="0"/>
    <s v="Within SLA"/>
    <x v="0"/>
    <n v="0"/>
    <n v="0"/>
    <n v="0"/>
    <n v="0"/>
    <n v="0"/>
    <x v="2"/>
    <n v="22.1"/>
    <x v="14"/>
  </r>
  <r>
    <s v="TXN002046"/>
    <n v="8798.7099999999991"/>
    <n v="8798.7099999999991"/>
    <s v="SUCCESS"/>
    <s v="SUCCESS"/>
    <n v="1"/>
    <s v="found"/>
    <s v="Not Duplicate"/>
    <s v="match"/>
    <s v="match"/>
    <n v="0"/>
    <d v="2026-03-07T00:00:00"/>
    <n v="1"/>
    <s v="Within SLA"/>
    <x v="0"/>
    <n v="0"/>
    <n v="0"/>
    <n v="0"/>
    <n v="0"/>
    <n v="0"/>
    <x v="0"/>
    <n v="19.2"/>
    <x v="57"/>
  </r>
  <r>
    <s v="TXN002047"/>
    <n v="1096.8900000000001"/>
    <n v="1096.8900000000001"/>
    <s v="SUCCESS"/>
    <s v="SUCCESS"/>
    <n v="1"/>
    <s v="found"/>
    <s v="Not Duplicate"/>
    <s v="match"/>
    <s v="match"/>
    <n v="0"/>
    <d v="2026-01-23T00:00:00"/>
    <n v="1"/>
    <s v="Within SLA"/>
    <x v="3"/>
    <n v="0"/>
    <n v="0"/>
    <n v="0"/>
    <n v="0"/>
    <n v="0"/>
    <x v="0"/>
    <n v="27.4"/>
    <x v="51"/>
  </r>
  <r>
    <s v="TXN002048"/>
    <n v="1985.92"/>
    <n v="1985.92"/>
    <s v="SUCCESS"/>
    <s v="SUCCESS"/>
    <n v="1"/>
    <s v="found"/>
    <s v="Not Duplicate"/>
    <s v="match"/>
    <s v="match"/>
    <n v="0"/>
    <d v="2026-01-06T00:00:00"/>
    <n v="1"/>
    <s v="Within SLA"/>
    <x v="1"/>
    <n v="0"/>
    <n v="0"/>
    <n v="0"/>
    <n v="0"/>
    <n v="0"/>
    <x v="0"/>
    <n v="3.2"/>
    <x v="11"/>
  </r>
  <r>
    <s v="TXN002049"/>
    <n v="1014.61"/>
    <n v="1014.61"/>
    <s v="FAILED"/>
    <s v="FAILED"/>
    <n v="1"/>
    <s v="found"/>
    <s v="Not Duplicate"/>
    <s v="match"/>
    <s v="match"/>
    <n v="0"/>
    <d v="2026-01-13T00:00:00"/>
    <n v="1"/>
    <s v="Within SLA"/>
    <x v="0"/>
    <n v="0"/>
    <n v="0"/>
    <n v="0"/>
    <n v="0"/>
    <n v="0"/>
    <x v="0"/>
    <n v="120.1"/>
    <x v="77"/>
  </r>
  <r>
    <s v="TXN002050"/>
    <n v="2355.02"/>
    <n v="2355.02"/>
    <s v="SUCCESS"/>
    <s v="SUCCESS"/>
    <n v="1"/>
    <s v="found"/>
    <s v="Not Duplicate"/>
    <s v="match"/>
    <s v="match"/>
    <n v="0"/>
    <d v="2026-01-31T00:00:00"/>
    <n v="1"/>
    <s v="Within SLA"/>
    <x v="3"/>
    <n v="0"/>
    <n v="0"/>
    <n v="0"/>
    <n v="0"/>
    <n v="0"/>
    <x v="0"/>
    <n v="31.6"/>
    <x v="27"/>
  </r>
  <r>
    <s v="TXN002051"/>
    <n v="13250.1"/>
    <n v="13250.1"/>
    <s v="FAILED"/>
    <s v="FAILED"/>
    <n v="1"/>
    <s v="found"/>
    <s v="Not Duplicate"/>
    <s v="match"/>
    <s v="match"/>
    <n v="0"/>
    <d v="2026-01-16T00:00:00"/>
    <n v="0"/>
    <s v="Within SLA"/>
    <x v="3"/>
    <n v="0"/>
    <n v="0"/>
    <n v="0"/>
    <n v="0"/>
    <n v="0"/>
    <x v="2"/>
    <n v="41.8"/>
    <x v="23"/>
  </r>
  <r>
    <s v="TXN002052"/>
    <n v="5607.96"/>
    <n v="5607.96"/>
    <s v="SUCCESS"/>
    <s v="SUCCESS"/>
    <n v="1"/>
    <s v="found"/>
    <s v="Not Duplicate"/>
    <s v="match"/>
    <s v="match"/>
    <n v="0"/>
    <d v="2026-03-28T00:00:00"/>
    <n v="2"/>
    <s v="Within SLA"/>
    <x v="0"/>
    <n v="0"/>
    <n v="0"/>
    <n v="0"/>
    <n v="0"/>
    <n v="0"/>
    <x v="3"/>
    <n v="12.5"/>
    <x v="9"/>
  </r>
  <r>
    <s v="TXN002053"/>
    <n v="955.14"/>
    <n v="955.14"/>
    <s v="SUCCESS"/>
    <s v="SUCCESS"/>
    <n v="1"/>
    <s v="found"/>
    <s v="Not Duplicate"/>
    <s v="match"/>
    <s v="match"/>
    <n v="0"/>
    <d v="2026-02-15T00:00:00"/>
    <n v="1"/>
    <s v="Within SLA"/>
    <x v="1"/>
    <n v="0"/>
    <n v="0"/>
    <n v="0"/>
    <n v="0"/>
    <n v="0"/>
    <x v="0"/>
    <n v="44.4"/>
    <x v="48"/>
  </r>
  <r>
    <s v="TXN002054"/>
    <n v="5842.38"/>
    <n v="5842.38"/>
    <s v="SUCCESS"/>
    <s v="SUCCESS"/>
    <n v="1"/>
    <s v="found"/>
    <s v="Not Duplicate"/>
    <s v="match"/>
    <s v="match"/>
    <n v="0"/>
    <d v="2026-03-02T00:00:00"/>
    <n v="2"/>
    <s v="Within SLA"/>
    <x v="1"/>
    <n v="0"/>
    <n v="0"/>
    <n v="0"/>
    <n v="0"/>
    <n v="0"/>
    <x v="0"/>
    <n v="14.5"/>
    <x v="72"/>
  </r>
  <r>
    <s v="TXN002055"/>
    <n v="1169.8499999999999"/>
    <n v="1169.8499999999999"/>
    <s v="SUCCESS"/>
    <s v="SUCCESS"/>
    <n v="1"/>
    <s v="found"/>
    <s v="Not Duplicate"/>
    <s v="match"/>
    <s v="match"/>
    <n v="0"/>
    <d v="2026-02-04T00:00:00"/>
    <n v="0"/>
    <s v="Within SLA"/>
    <x v="0"/>
    <n v="0"/>
    <n v="0"/>
    <n v="0"/>
    <n v="0"/>
    <n v="0"/>
    <x v="3"/>
    <n v="48.4"/>
    <x v="66"/>
  </r>
  <r>
    <s v="TXN002056"/>
    <n v="4490.79"/>
    <n v="4490.79"/>
    <s v="SUCCESS"/>
    <s v="SUCCESS"/>
    <n v="1"/>
    <s v="found"/>
    <s v="Not Duplicate"/>
    <s v="match"/>
    <s v="match"/>
    <n v="0"/>
    <d v="2026-01-18T00:00:00"/>
    <n v="1"/>
    <s v="Within SLA"/>
    <x v="0"/>
    <n v="0"/>
    <n v="0"/>
    <n v="0"/>
    <n v="0"/>
    <n v="0"/>
    <x v="2"/>
    <n v="6.4"/>
    <x v="0"/>
  </r>
  <r>
    <s v="TXN002057"/>
    <n v="13697.83"/>
    <n v="13697.83"/>
    <s v="SUCCESS"/>
    <s v="SUCCESS"/>
    <n v="1"/>
    <s v="found"/>
    <s v="Not Duplicate"/>
    <s v="match"/>
    <s v="match"/>
    <n v="0"/>
    <d v="2026-01-18T00:00:00"/>
    <n v="3"/>
    <s v="SLA Breached"/>
    <x v="0"/>
    <n v="0"/>
    <n v="0"/>
    <n v="0"/>
    <n v="0"/>
    <n v="1"/>
    <x v="0"/>
    <n v="2.1"/>
    <x v="1"/>
  </r>
  <r>
    <s v="TXN002058"/>
    <n v="9199.44"/>
    <n v="9199.44"/>
    <s v="SUCCESS"/>
    <s v="SUCCESS"/>
    <n v="1"/>
    <s v="found"/>
    <s v="Not Duplicate"/>
    <s v="match"/>
    <s v="match"/>
    <n v="0"/>
    <d v="2026-01-05T00:00:00"/>
    <n v="2"/>
    <s v="Within SLA"/>
    <x v="2"/>
    <n v="0"/>
    <n v="0"/>
    <n v="0"/>
    <n v="0"/>
    <n v="0"/>
    <x v="1"/>
    <n v="6.3"/>
    <x v="62"/>
  </r>
  <r>
    <s v="TXN002059"/>
    <n v="6923.01"/>
    <n v="6923.01"/>
    <s v="SUCCESS"/>
    <s v="SUCCESS"/>
    <n v="1"/>
    <s v="found"/>
    <s v="Not Duplicate"/>
    <s v="match"/>
    <s v="match"/>
    <n v="0"/>
    <d v="2026-03-20T00:00:00"/>
    <n v="5"/>
    <s v="SLA Breached"/>
    <x v="1"/>
    <n v="0"/>
    <n v="0"/>
    <n v="0"/>
    <n v="0"/>
    <n v="1"/>
    <x v="3"/>
    <n v="13.4"/>
    <x v="54"/>
  </r>
  <r>
    <s v="TXN002060"/>
    <n v="2189.69"/>
    <n v="2189.69"/>
    <s v="SUCCESS"/>
    <s v="SUCCESS"/>
    <n v="1"/>
    <s v="found"/>
    <s v="Not Duplicate"/>
    <s v="match"/>
    <s v="match"/>
    <n v="0"/>
    <d v="2026-03-06T00:00:00"/>
    <n v="3"/>
    <s v="SLA Breached"/>
    <x v="1"/>
    <n v="0"/>
    <n v="0"/>
    <n v="0"/>
    <n v="0"/>
    <n v="1"/>
    <x v="1"/>
    <n v="13.8"/>
    <x v="56"/>
  </r>
  <r>
    <s v="TXN002061"/>
    <n v="9912.52"/>
    <n v="9912.52"/>
    <s v="SUCCESS"/>
    <s v="SUCCESS"/>
    <n v="1"/>
    <s v="found"/>
    <s v="Not Duplicate"/>
    <s v="match"/>
    <s v="match"/>
    <n v="0"/>
    <d v="2026-01-25T00:00:00"/>
    <n v="1"/>
    <s v="Within SLA"/>
    <x v="1"/>
    <n v="0"/>
    <n v="0"/>
    <n v="0"/>
    <n v="0"/>
    <n v="0"/>
    <x v="0"/>
    <n v="17.5"/>
    <x v="61"/>
  </r>
  <r>
    <s v="TXN002062"/>
    <n v="524.09"/>
    <n v="524.09"/>
    <s v="SUCCESS"/>
    <s v="SUCCESS"/>
    <n v="1"/>
    <s v="found"/>
    <s v="Not Duplicate"/>
    <s v="match"/>
    <s v="match"/>
    <n v="0"/>
    <d v="2026-01-26T00:00:00"/>
    <n v="0"/>
    <s v="Within SLA"/>
    <x v="1"/>
    <n v="0"/>
    <n v="0"/>
    <n v="0"/>
    <n v="0"/>
    <n v="0"/>
    <x v="3"/>
    <n v="12.5"/>
    <x v="71"/>
  </r>
  <r>
    <s v="TXN002063"/>
    <n v="2876.39"/>
    <n v="2876.39"/>
    <s v="SUCCESS"/>
    <s v="SUCCESS"/>
    <n v="1"/>
    <s v="found"/>
    <s v="Not Duplicate"/>
    <s v="match"/>
    <s v="match"/>
    <n v="0"/>
    <d v="2026-03-19T00:00:00"/>
    <n v="0"/>
    <s v="Within SLA"/>
    <x v="1"/>
    <n v="0"/>
    <n v="0"/>
    <n v="0"/>
    <n v="0"/>
    <n v="0"/>
    <x v="0"/>
    <n v="21.8"/>
    <x v="59"/>
  </r>
  <r>
    <s v="TXN002064"/>
    <n v="1484.13"/>
    <n v="1484.13"/>
    <s v="SUCCESS"/>
    <s v="SUCCESS"/>
    <n v="1"/>
    <s v="found"/>
    <s v="Not Duplicate"/>
    <s v="match"/>
    <s v="match"/>
    <n v="0"/>
    <d v="2026-01-17T00:00:00"/>
    <n v="1"/>
    <s v="Within SLA"/>
    <x v="0"/>
    <n v="0"/>
    <n v="0"/>
    <n v="0"/>
    <n v="0"/>
    <n v="0"/>
    <x v="1"/>
    <n v="9.6"/>
    <x v="23"/>
  </r>
  <r>
    <s v="TXN002065"/>
    <n v="718.5"/>
    <n v="718.5"/>
    <s v="SUCCESS"/>
    <s v="SUCCESS"/>
    <n v="1"/>
    <s v="found"/>
    <s v="Not Duplicate"/>
    <s v="match"/>
    <s v="match"/>
    <n v="0"/>
    <d v="2026-03-05T00:00:00"/>
    <n v="2"/>
    <s v="Within SLA"/>
    <x v="0"/>
    <n v="0"/>
    <n v="0"/>
    <n v="0"/>
    <n v="0"/>
    <n v="0"/>
    <x v="2"/>
    <n v="29.3"/>
    <x v="56"/>
  </r>
  <r>
    <s v="TXN002066"/>
    <n v="6380.72"/>
    <n v="6380.72"/>
    <s v="SUCCESS"/>
    <s v="SUCCESS"/>
    <n v="1"/>
    <s v="found"/>
    <s v="Not Duplicate"/>
    <s v="match"/>
    <s v="match"/>
    <n v="0"/>
    <d v="2026-03-23T00:00:00"/>
    <n v="3"/>
    <s v="SLA Breached"/>
    <x v="2"/>
    <n v="0"/>
    <n v="0"/>
    <n v="0"/>
    <n v="0"/>
    <n v="1"/>
    <x v="1"/>
    <n v="52.2"/>
    <x v="17"/>
  </r>
  <r>
    <s v="TXN002067"/>
    <n v="6357.58"/>
    <n v="6357.58"/>
    <s v="SUCCESS"/>
    <s v="SUCCESS"/>
    <n v="1"/>
    <s v="found"/>
    <s v="Not Duplicate"/>
    <s v="match"/>
    <s v="match"/>
    <n v="0"/>
    <d v="2026-03-17T00:00:00"/>
    <n v="1"/>
    <s v="Within SLA"/>
    <x v="2"/>
    <n v="0"/>
    <n v="0"/>
    <n v="0"/>
    <n v="0"/>
    <n v="0"/>
    <x v="2"/>
    <n v="63.4"/>
    <x v="30"/>
  </r>
  <r>
    <s v="TXN002068"/>
    <n v="24460.47"/>
    <n v="24460.47"/>
    <s v="SUCCESS"/>
    <s v="SUCCESS"/>
    <n v="1"/>
    <s v="found"/>
    <s v="Not Duplicate"/>
    <s v="match"/>
    <s v="match"/>
    <n v="0"/>
    <d v="2026-02-17T00:00:00"/>
    <n v="1"/>
    <s v="Within SLA"/>
    <x v="0"/>
    <n v="0"/>
    <n v="0"/>
    <n v="0"/>
    <n v="0"/>
    <n v="0"/>
    <x v="2"/>
    <n v="74.7"/>
    <x v="68"/>
  </r>
  <r>
    <s v="TXN002069"/>
    <n v="3381.66"/>
    <n v="3381.66"/>
    <s v="SUCCESS"/>
    <s v="SUCCESS"/>
    <n v="1"/>
    <s v="found"/>
    <s v="Not Duplicate"/>
    <s v="match"/>
    <s v="match"/>
    <n v="0"/>
    <d v="2026-03-09T00:00:00"/>
    <n v="3"/>
    <s v="SLA Breached"/>
    <x v="4"/>
    <n v="0"/>
    <n v="0"/>
    <n v="0"/>
    <n v="0"/>
    <n v="1"/>
    <x v="2"/>
    <n v="148.9"/>
    <x v="57"/>
  </r>
  <r>
    <s v="TXN002070"/>
    <n v="15927.07"/>
    <n v="15927.07"/>
    <s v="SUCCESS"/>
    <s v="SUCCESS"/>
    <n v="1"/>
    <s v="found"/>
    <s v="Not Duplicate"/>
    <s v="match"/>
    <s v="match"/>
    <n v="0"/>
    <d v="2026-02-01T00:00:00"/>
    <n v="2"/>
    <s v="Within SLA"/>
    <x v="0"/>
    <n v="0"/>
    <n v="0"/>
    <n v="0"/>
    <n v="0"/>
    <n v="0"/>
    <x v="2"/>
    <n v="3.2"/>
    <x v="27"/>
  </r>
  <r>
    <s v="TXN002071"/>
    <n v="664.12"/>
    <n v="664.12"/>
    <s v="SUCCESS"/>
    <s v="SUCCESS"/>
    <n v="1"/>
    <s v="found"/>
    <s v="Not Duplicate"/>
    <s v="match"/>
    <s v="match"/>
    <n v="0"/>
    <d v="2026-01-20T00:00:00"/>
    <n v="2"/>
    <s v="Within SLA"/>
    <x v="0"/>
    <n v="0"/>
    <n v="0"/>
    <n v="0"/>
    <n v="0"/>
    <n v="0"/>
    <x v="1"/>
    <n v="14.3"/>
    <x v="45"/>
  </r>
  <r>
    <s v="TXN002072"/>
    <n v="2955.6"/>
    <n v="2955.6"/>
    <s v="REVERSED"/>
    <s v="REVERSED"/>
    <n v="1"/>
    <s v="found"/>
    <s v="Not Duplicate"/>
    <s v="match"/>
    <s v="match"/>
    <n v="0"/>
    <d v="2026-03-31T00:00:00"/>
    <n v="3"/>
    <s v="SLA Breached"/>
    <x v="0"/>
    <n v="0"/>
    <n v="0"/>
    <n v="0"/>
    <n v="0"/>
    <n v="1"/>
    <x v="0"/>
    <n v="10.6"/>
    <x v="52"/>
  </r>
  <r>
    <s v="TXN002073"/>
    <n v="3149.94"/>
    <e v="#N/A"/>
    <s v="SUCCESS"/>
    <e v="#N/A"/>
    <n v="0"/>
    <s v="missing"/>
    <s v="Not Duplicate"/>
    <s v="not processed"/>
    <s v="not processed"/>
    <s v="missing"/>
    <s v="not processed"/>
    <s v="not processed"/>
    <s v="Not Processed"/>
    <x v="3"/>
    <n v="1"/>
    <n v="0"/>
    <n v="0"/>
    <n v="0"/>
    <n v="0"/>
    <x v="0"/>
    <s v=""/>
    <x v="19"/>
  </r>
  <r>
    <s v="TXN002074"/>
    <n v="7238.98"/>
    <n v="7238.98"/>
    <s v="SUCCESS"/>
    <s v="SUCCESS"/>
    <n v="1"/>
    <s v="found"/>
    <s v="Not Duplicate"/>
    <s v="match"/>
    <s v="match"/>
    <n v="0"/>
    <d v="2026-03-23T00:00:00"/>
    <n v="1"/>
    <s v="Within SLA"/>
    <x v="0"/>
    <n v="0"/>
    <n v="0"/>
    <n v="0"/>
    <n v="0"/>
    <n v="0"/>
    <x v="1"/>
    <n v="6.4"/>
    <x v="29"/>
  </r>
  <r>
    <s v="TXN002075"/>
    <n v="12167.3"/>
    <n v="12167.3"/>
    <s v="SUCCESS"/>
    <s v="SUCCESS"/>
    <n v="1"/>
    <s v="found"/>
    <s v="Not Duplicate"/>
    <s v="match"/>
    <s v="match"/>
    <n v="0"/>
    <d v="2026-01-31T00:00:00"/>
    <n v="2"/>
    <s v="Within SLA"/>
    <x v="2"/>
    <n v="0"/>
    <n v="0"/>
    <n v="0"/>
    <n v="0"/>
    <n v="0"/>
    <x v="2"/>
    <n v="87.7"/>
    <x v="5"/>
  </r>
  <r>
    <s v="TXN002076"/>
    <n v="7495.78"/>
    <n v="7495.78"/>
    <s v="SUCCESS"/>
    <s v="SUCCESS"/>
    <n v="1"/>
    <s v="found"/>
    <s v="Not Duplicate"/>
    <s v="match"/>
    <s v="match"/>
    <n v="0"/>
    <d v="2026-02-16T00:00:00"/>
    <n v="0"/>
    <s v="Within SLA"/>
    <x v="2"/>
    <n v="0"/>
    <n v="0"/>
    <n v="0"/>
    <n v="0"/>
    <n v="0"/>
    <x v="3"/>
    <n v="29.8"/>
    <x v="68"/>
  </r>
  <r>
    <s v="TXN002077"/>
    <n v="2651.5"/>
    <n v="2651.5"/>
    <s v="SUCCESS"/>
    <s v="SUCCESS"/>
    <n v="1"/>
    <s v="found"/>
    <s v="Not Duplicate"/>
    <s v="match"/>
    <s v="match"/>
    <n v="0"/>
    <d v="2026-02-08T00:00:00"/>
    <n v="2"/>
    <s v="Within SLA"/>
    <x v="0"/>
    <n v="0"/>
    <n v="0"/>
    <n v="0"/>
    <n v="0"/>
    <n v="0"/>
    <x v="3"/>
    <n v="47.2"/>
    <x v="69"/>
  </r>
  <r>
    <s v="TXN002078"/>
    <n v="4005.76"/>
    <n v="4005.76"/>
    <s v="SUCCESS"/>
    <s v="SUCCESS"/>
    <n v="1"/>
    <s v="found"/>
    <s v="Not Duplicate"/>
    <s v="match"/>
    <s v="match"/>
    <n v="0"/>
    <d v="2026-02-20T00:00:00"/>
    <n v="1"/>
    <s v="Within SLA"/>
    <x v="3"/>
    <n v="0"/>
    <n v="0"/>
    <n v="0"/>
    <n v="0"/>
    <n v="0"/>
    <x v="3"/>
    <n v="39.700000000000003"/>
    <x v="10"/>
  </r>
  <r>
    <s v="TXN002079"/>
    <n v="1723.93"/>
    <n v="1723.93"/>
    <s v="SUCCESS"/>
    <s v="SUCCESS"/>
    <n v="1"/>
    <s v="found"/>
    <s v="Not Duplicate"/>
    <s v="match"/>
    <s v="match"/>
    <n v="0"/>
    <d v="2026-02-16T00:00:00"/>
    <n v="0"/>
    <s v="Within SLA"/>
    <x v="2"/>
    <n v="0"/>
    <n v="0"/>
    <n v="0"/>
    <n v="0"/>
    <n v="0"/>
    <x v="1"/>
    <n v="22"/>
    <x v="68"/>
  </r>
  <r>
    <s v="TXN002080"/>
    <n v="3422.17"/>
    <n v="3422.17"/>
    <s v="SUCCESS"/>
    <s v="SUCCESS"/>
    <n v="1"/>
    <s v="found"/>
    <s v="Not Duplicate"/>
    <s v="match"/>
    <s v="match"/>
    <n v="0"/>
    <d v="2026-03-08T00:00:00"/>
    <n v="2"/>
    <s v="Within SLA"/>
    <x v="0"/>
    <n v="0"/>
    <n v="0"/>
    <n v="0"/>
    <n v="0"/>
    <n v="0"/>
    <x v="1"/>
    <n v="15"/>
    <x v="57"/>
  </r>
  <r>
    <s v="TXN002081"/>
    <n v="654.58000000000004"/>
    <n v="654.58000000000004"/>
    <s v="FAILED"/>
    <s v="FAILED"/>
    <n v="1"/>
    <s v="found"/>
    <s v="Not Duplicate"/>
    <s v="match"/>
    <s v="match"/>
    <n v="0"/>
    <d v="2026-01-17T00:00:00"/>
    <n v="2"/>
    <s v="Within SLA"/>
    <x v="0"/>
    <n v="0"/>
    <n v="0"/>
    <n v="0"/>
    <n v="0"/>
    <n v="0"/>
    <x v="0"/>
    <n v="41"/>
    <x v="1"/>
  </r>
  <r>
    <s v="TXN002082"/>
    <n v="5118.54"/>
    <n v="5118.54"/>
    <s v="SUCCESS"/>
    <s v="SUCCESS"/>
    <n v="1"/>
    <s v="found"/>
    <s v="Not Duplicate"/>
    <s v="match"/>
    <s v="match"/>
    <n v="0"/>
    <d v="2026-03-20T00:00:00"/>
    <n v="5"/>
    <s v="SLA Breached"/>
    <x v="3"/>
    <n v="0"/>
    <n v="0"/>
    <n v="0"/>
    <n v="0"/>
    <n v="1"/>
    <x v="2"/>
    <n v="18.8"/>
    <x v="54"/>
  </r>
  <r>
    <s v="TXN002083"/>
    <n v="6007.89"/>
    <n v="6007.89"/>
    <s v="SUCCESS"/>
    <s v="SUCCESS"/>
    <n v="1"/>
    <s v="found"/>
    <s v="Not Duplicate"/>
    <s v="match"/>
    <s v="match"/>
    <n v="0"/>
    <d v="2026-02-05T00:00:00"/>
    <n v="3"/>
    <s v="SLA Breached"/>
    <x v="1"/>
    <n v="0"/>
    <n v="0"/>
    <n v="0"/>
    <n v="0"/>
    <n v="1"/>
    <x v="0"/>
    <n v="24.1"/>
    <x v="81"/>
  </r>
  <r>
    <s v="TXN002084"/>
    <n v="6554.61"/>
    <n v="6554.61"/>
    <s v="SUCCESS"/>
    <s v="SUCCESS"/>
    <n v="1"/>
    <s v="found"/>
    <s v="Not Duplicate"/>
    <s v="match"/>
    <s v="match"/>
    <n v="0"/>
    <d v="2026-02-04T00:00:00"/>
    <n v="0"/>
    <s v="Within SLA"/>
    <x v="3"/>
    <n v="0"/>
    <n v="0"/>
    <n v="0"/>
    <n v="0"/>
    <n v="0"/>
    <x v="2"/>
    <n v="24.9"/>
    <x v="66"/>
  </r>
  <r>
    <s v="TXN002085"/>
    <n v="6609.2"/>
    <n v="6609.2"/>
    <s v="SUCCESS"/>
    <s v="SUCCESS"/>
    <n v="1"/>
    <s v="found"/>
    <s v="Not Duplicate"/>
    <s v="match"/>
    <s v="match"/>
    <n v="0"/>
    <d v="2026-02-27T00:00:00"/>
    <n v="5"/>
    <s v="SLA Breached"/>
    <x v="0"/>
    <n v="0"/>
    <n v="0"/>
    <n v="0"/>
    <n v="0"/>
    <n v="1"/>
    <x v="0"/>
    <n v="10.3"/>
    <x v="13"/>
  </r>
  <r>
    <s v="TXN002086"/>
    <n v="5791.79"/>
    <n v="5791.79"/>
    <s v="SUCCESS"/>
    <s v="SUCCESS"/>
    <n v="1"/>
    <s v="found"/>
    <s v="Not Duplicate"/>
    <s v="match"/>
    <s v="match"/>
    <n v="0"/>
    <d v="2026-02-28T00:00:00"/>
    <n v="0"/>
    <s v="Within SLA"/>
    <x v="4"/>
    <n v="0"/>
    <n v="0"/>
    <n v="0"/>
    <n v="0"/>
    <n v="0"/>
    <x v="1"/>
    <n v="12.1"/>
    <x v="72"/>
  </r>
  <r>
    <s v="TXN002087"/>
    <n v="7425.71"/>
    <n v="7425.71"/>
    <s v="SUCCESS"/>
    <s v="SUCCESS"/>
    <n v="1"/>
    <s v="found"/>
    <s v="Not Duplicate"/>
    <s v="match"/>
    <s v="match"/>
    <n v="0"/>
    <d v="2026-01-23T00:00:00"/>
    <n v="1"/>
    <s v="Within SLA"/>
    <x v="2"/>
    <n v="0"/>
    <n v="0"/>
    <n v="0"/>
    <n v="0"/>
    <n v="0"/>
    <x v="0"/>
    <n v="35.4"/>
    <x v="51"/>
  </r>
  <r>
    <s v="TXN002088"/>
    <n v="3766.04"/>
    <n v="3766.04"/>
    <s v="SUCCESS"/>
    <s v="SUCCESS"/>
    <n v="1"/>
    <s v="found"/>
    <s v="Not Duplicate"/>
    <s v="match"/>
    <s v="match"/>
    <n v="0"/>
    <d v="2026-01-30T00:00:00"/>
    <n v="1"/>
    <s v="Within SLA"/>
    <x v="4"/>
    <n v="0"/>
    <n v="0"/>
    <n v="0"/>
    <n v="0"/>
    <n v="0"/>
    <x v="2"/>
    <n v="43.8"/>
    <x v="5"/>
  </r>
  <r>
    <s v="TXN002089"/>
    <n v="1378.32"/>
    <n v="1378.32"/>
    <s v="SUCCESS"/>
    <s v="SUCCESS"/>
    <n v="1"/>
    <s v="found"/>
    <s v="Not Duplicate"/>
    <s v="match"/>
    <s v="match"/>
    <n v="0"/>
    <d v="2026-01-12T00:00:00"/>
    <n v="2"/>
    <s v="Within SLA"/>
    <x v="3"/>
    <n v="0"/>
    <n v="0"/>
    <n v="0"/>
    <n v="0"/>
    <n v="0"/>
    <x v="2"/>
    <n v="35.5"/>
    <x v="76"/>
  </r>
  <r>
    <s v="TXN002090"/>
    <n v="29503.94"/>
    <n v="29503.94"/>
    <s v="SUCCESS"/>
    <s v="SUCCESS"/>
    <n v="1"/>
    <s v="found"/>
    <s v="Not Duplicate"/>
    <s v="match"/>
    <s v="match"/>
    <n v="0"/>
    <d v="2026-03-29T00:00:00"/>
    <n v="2"/>
    <s v="Within SLA"/>
    <x v="0"/>
    <n v="0"/>
    <n v="0"/>
    <n v="0"/>
    <n v="0"/>
    <n v="0"/>
    <x v="0"/>
    <n v="17.899999999999999"/>
    <x v="60"/>
  </r>
  <r>
    <s v="TXN002091"/>
    <n v="6907.72"/>
    <n v="6907.72"/>
    <s v="SUCCESS"/>
    <s v="SUCCESS"/>
    <n v="1"/>
    <s v="found"/>
    <s v="Not Duplicate"/>
    <s v="match"/>
    <s v="match"/>
    <n v="0"/>
    <d v="2026-03-29T00:00:00"/>
    <n v="3"/>
    <s v="SLA Breached"/>
    <x v="3"/>
    <n v="0"/>
    <n v="0"/>
    <n v="0"/>
    <n v="0"/>
    <n v="1"/>
    <x v="0"/>
    <n v="10.199999999999999"/>
    <x v="9"/>
  </r>
  <r>
    <s v="TXN002092"/>
    <n v="3618.06"/>
    <n v="3618.06"/>
    <s v="SUCCESS"/>
    <s v="SUCCESS"/>
    <n v="1"/>
    <s v="found"/>
    <s v="Not Duplicate"/>
    <s v="match"/>
    <s v="match"/>
    <n v="0"/>
    <d v="2026-03-12T00:00:00"/>
    <n v="0"/>
    <s v="Within SLA"/>
    <x v="2"/>
    <n v="0"/>
    <n v="0"/>
    <n v="0"/>
    <n v="0"/>
    <n v="0"/>
    <x v="1"/>
    <n v="8.6999999999999993"/>
    <x v="47"/>
  </r>
  <r>
    <s v="TXN002093"/>
    <n v="469.34"/>
    <n v="469.34"/>
    <s v="SUCCESS"/>
    <s v="SUCCESS"/>
    <n v="1"/>
    <s v="found"/>
    <s v="Not Duplicate"/>
    <s v="match"/>
    <s v="match"/>
    <n v="0"/>
    <d v="2026-03-07T00:00:00"/>
    <n v="2"/>
    <s v="Within SLA"/>
    <x v="0"/>
    <n v="0"/>
    <n v="0"/>
    <n v="0"/>
    <n v="0"/>
    <n v="0"/>
    <x v="2"/>
    <n v="21.4"/>
    <x v="28"/>
  </r>
  <r>
    <s v="TXN002094"/>
    <n v="11326"/>
    <n v="11326"/>
    <s v="SUCCESS"/>
    <s v="SUCCESS"/>
    <n v="1"/>
    <s v="found"/>
    <s v="Not Duplicate"/>
    <s v="match"/>
    <s v="match"/>
    <n v="0"/>
    <d v="2026-03-15T00:00:00"/>
    <n v="3"/>
    <s v="SLA Breached"/>
    <x v="2"/>
    <n v="0"/>
    <n v="0"/>
    <n v="0"/>
    <n v="0"/>
    <n v="1"/>
    <x v="0"/>
    <n v="11.6"/>
    <x v="47"/>
  </r>
  <r>
    <s v="TXN002095"/>
    <n v="9060.49"/>
    <n v="9060.49"/>
    <s v="SUCCESS"/>
    <s v="SUCCESS"/>
    <n v="1"/>
    <s v="found"/>
    <s v="Not Duplicate"/>
    <s v="match"/>
    <s v="match"/>
    <n v="0"/>
    <d v="2026-01-25T00:00:00"/>
    <n v="2"/>
    <s v="Within SLA"/>
    <x v="2"/>
    <n v="0"/>
    <n v="0"/>
    <n v="0"/>
    <n v="0"/>
    <n v="0"/>
    <x v="3"/>
    <n v="30"/>
    <x v="42"/>
  </r>
  <r>
    <s v="TXN002096"/>
    <n v="4352.5"/>
    <n v="4352.5"/>
    <s v="SUCCESS"/>
    <s v="SUCCESS"/>
    <n v="1"/>
    <s v="found"/>
    <s v="Not Duplicate"/>
    <s v="match"/>
    <s v="match"/>
    <n v="0"/>
    <d v="2026-03-07T00:00:00"/>
    <n v="3"/>
    <s v="SLA Breached"/>
    <x v="2"/>
    <n v="0"/>
    <n v="0"/>
    <n v="0"/>
    <n v="0"/>
    <n v="1"/>
    <x v="0"/>
    <n v="21.9"/>
    <x v="85"/>
  </r>
  <r>
    <s v="TXN002097"/>
    <n v="265.23"/>
    <n v="265.23"/>
    <s v="SUCCESS"/>
    <s v="SUCCESS"/>
    <n v="1"/>
    <s v="found"/>
    <s v="Not Duplicate"/>
    <s v="match"/>
    <s v="match"/>
    <n v="0"/>
    <d v="2026-03-03T00:00:00"/>
    <n v="1"/>
    <s v="Within SLA"/>
    <x v="1"/>
    <n v="0"/>
    <n v="0"/>
    <n v="0"/>
    <n v="0"/>
    <n v="0"/>
    <x v="0"/>
    <n v="5.4"/>
    <x v="6"/>
  </r>
  <r>
    <s v="TXN002098"/>
    <n v="18047.02"/>
    <n v="18047.02"/>
    <s v="SUCCESS"/>
    <s v="SUCCESS"/>
    <n v="1"/>
    <s v="found"/>
    <s v="Not Duplicate"/>
    <s v="match"/>
    <s v="match"/>
    <n v="0"/>
    <d v="2026-03-21T00:00:00"/>
    <n v="3"/>
    <s v="SLA Breached"/>
    <x v="3"/>
    <n v="0"/>
    <n v="0"/>
    <n v="0"/>
    <n v="0"/>
    <n v="1"/>
    <x v="0"/>
    <n v="38.1"/>
    <x v="31"/>
  </r>
  <r>
    <s v="TXN002099"/>
    <n v="12478.06"/>
    <n v="12478.06"/>
    <s v="SUCCESS"/>
    <s v="SUCCESS"/>
    <n v="1"/>
    <s v="found"/>
    <s v="Not Duplicate"/>
    <s v="match"/>
    <s v="match"/>
    <n v="0"/>
    <d v="2026-03-10T00:00:00"/>
    <n v="3"/>
    <s v="SLA Breached"/>
    <x v="2"/>
    <n v="0"/>
    <n v="0"/>
    <n v="0"/>
    <n v="0"/>
    <n v="1"/>
    <x v="0"/>
    <n v="15.2"/>
    <x v="33"/>
  </r>
  <r>
    <s v="TXN002100"/>
    <n v="5099.01"/>
    <n v="5099.01"/>
    <s v="SUCCESS"/>
    <s v="SUCCESS"/>
    <n v="1"/>
    <s v="found"/>
    <s v="Not Duplicate"/>
    <s v="match"/>
    <s v="match"/>
    <n v="0"/>
    <d v="2026-01-14T00:00:00"/>
    <n v="3"/>
    <s v="SLA Breached"/>
    <x v="1"/>
    <n v="0"/>
    <n v="0"/>
    <n v="0"/>
    <n v="0"/>
    <n v="1"/>
    <x v="0"/>
    <n v="66.900000000000006"/>
    <x v="22"/>
  </r>
  <r>
    <s v="TXN002101"/>
    <n v="1995.97"/>
    <n v="1995.97"/>
    <s v="SUCCESS"/>
    <s v="SUCCESS"/>
    <n v="1"/>
    <s v="found"/>
    <s v="Not Duplicate"/>
    <s v="match"/>
    <s v="match"/>
    <n v="0"/>
    <d v="2026-02-26T00:00:00"/>
    <n v="3"/>
    <s v="SLA Breached"/>
    <x v="0"/>
    <n v="0"/>
    <n v="0"/>
    <n v="0"/>
    <n v="0"/>
    <n v="1"/>
    <x v="2"/>
    <n v="31.1"/>
    <x v="39"/>
  </r>
  <r>
    <s v="TXN002102"/>
    <n v="4549.84"/>
    <n v="4549.84"/>
    <s v="SUCCESS"/>
    <s v="SUCCESS"/>
    <n v="1"/>
    <s v="found"/>
    <s v="Not Duplicate"/>
    <s v="match"/>
    <s v="match"/>
    <n v="0"/>
    <d v="2026-03-07T00:00:00"/>
    <n v="1"/>
    <s v="Within SLA"/>
    <x v="2"/>
    <n v="0"/>
    <n v="0"/>
    <n v="0"/>
    <n v="0"/>
    <n v="0"/>
    <x v="1"/>
    <n v="49"/>
    <x v="57"/>
  </r>
  <r>
    <s v="TXN002103"/>
    <n v="10299.129999999999"/>
    <n v="10299.129999999999"/>
    <s v="REVERSED"/>
    <s v="REVERSED"/>
    <n v="1"/>
    <s v="found"/>
    <s v="Not Duplicate"/>
    <s v="match"/>
    <s v="match"/>
    <n v="0"/>
    <d v="2026-03-04T00:00:00"/>
    <n v="0"/>
    <s v="Within SLA"/>
    <x v="0"/>
    <n v="0"/>
    <n v="0"/>
    <n v="0"/>
    <n v="0"/>
    <n v="0"/>
    <x v="3"/>
    <n v="56.1"/>
    <x v="85"/>
  </r>
  <r>
    <s v="TXN002104"/>
    <n v="2055.7600000000002"/>
    <n v="2055.7600000000002"/>
    <s v="SUCCESS"/>
    <s v="SUCCESS"/>
    <n v="1"/>
    <s v="found"/>
    <s v="Not Duplicate"/>
    <s v="match"/>
    <s v="match"/>
    <n v="0"/>
    <d v="2026-03-02T00:00:00"/>
    <n v="2"/>
    <s v="Within SLA"/>
    <x v="0"/>
    <n v="0"/>
    <n v="0"/>
    <n v="0"/>
    <n v="0"/>
    <n v="0"/>
    <x v="2"/>
    <n v="8"/>
    <x v="72"/>
  </r>
  <r>
    <s v="TXN002105"/>
    <n v="2913.32"/>
    <n v="2913.32"/>
    <s v="SUCCESS"/>
    <s v="SUCCESS"/>
    <n v="1"/>
    <s v="found"/>
    <s v="Not Duplicate"/>
    <s v="match"/>
    <s v="match"/>
    <n v="0"/>
    <d v="2026-01-23T00:00:00"/>
    <n v="1"/>
    <s v="Within SLA"/>
    <x v="2"/>
    <n v="0"/>
    <n v="0"/>
    <n v="0"/>
    <n v="0"/>
    <n v="0"/>
    <x v="3"/>
    <n v="47.8"/>
    <x v="51"/>
  </r>
  <r>
    <s v="TXN002106"/>
    <n v="4554.8"/>
    <n v="4554.8"/>
    <s v="SUCCESS"/>
    <s v="SUCCESS"/>
    <n v="1"/>
    <s v="found"/>
    <s v="Not Duplicate"/>
    <s v="match"/>
    <s v="match"/>
    <n v="0"/>
    <d v="2026-01-15T00:00:00"/>
    <n v="2"/>
    <s v="Within SLA"/>
    <x v="0"/>
    <n v="0"/>
    <n v="0"/>
    <n v="0"/>
    <n v="0"/>
    <n v="0"/>
    <x v="0"/>
    <n v="35.299999999999997"/>
    <x v="3"/>
  </r>
  <r>
    <s v="TXN002107"/>
    <n v="3684.09"/>
    <n v="3684.09"/>
    <s v="SUCCESS"/>
    <s v="SUCCESS"/>
    <n v="1"/>
    <s v="found"/>
    <s v="Not Duplicate"/>
    <s v="match"/>
    <s v="match"/>
    <n v="0"/>
    <d v="2026-01-13T00:00:00"/>
    <n v="0"/>
    <s v="Within SLA"/>
    <x v="0"/>
    <n v="0"/>
    <n v="0"/>
    <n v="0"/>
    <n v="0"/>
    <n v="0"/>
    <x v="0"/>
    <n v="15.3"/>
    <x v="3"/>
  </r>
  <r>
    <s v="TXN002108"/>
    <n v="737.93"/>
    <n v="737.93"/>
    <s v="SUCCESS"/>
    <s v="SUCCESS"/>
    <n v="1"/>
    <s v="found"/>
    <s v="Not Duplicate"/>
    <s v="match"/>
    <s v="match"/>
    <n v="0"/>
    <d v="2026-03-17T00:00:00"/>
    <n v="0"/>
    <s v="Within SLA"/>
    <x v="4"/>
    <n v="0"/>
    <n v="0"/>
    <n v="0"/>
    <n v="0"/>
    <n v="0"/>
    <x v="3"/>
    <n v="73.599999999999994"/>
    <x v="84"/>
  </r>
  <r>
    <s v="TXN002109"/>
    <n v="2392.4699999999998"/>
    <n v="2392.4699999999998"/>
    <s v="SUCCESS"/>
    <s v="SUCCESS"/>
    <n v="1"/>
    <s v="found"/>
    <s v="Not Duplicate"/>
    <s v="match"/>
    <s v="match"/>
    <n v="0"/>
    <d v="2026-03-13T00:00:00"/>
    <n v="0"/>
    <s v="Within SLA"/>
    <x v="0"/>
    <n v="0"/>
    <n v="0"/>
    <n v="0"/>
    <n v="0"/>
    <n v="0"/>
    <x v="3"/>
    <n v="27.9"/>
    <x v="14"/>
  </r>
  <r>
    <s v="TXN002110"/>
    <n v="2150.5700000000002"/>
    <e v="#N/A"/>
    <s v="SUCCESS"/>
    <e v="#N/A"/>
    <n v="0"/>
    <s v="missing"/>
    <s v="Not Duplicate"/>
    <s v="not processed"/>
    <s v="not processed"/>
    <s v="missing"/>
    <s v="not processed"/>
    <s v="not processed"/>
    <s v="Not Processed"/>
    <x v="1"/>
    <n v="1"/>
    <n v="0"/>
    <n v="0"/>
    <n v="0"/>
    <n v="0"/>
    <x v="0"/>
    <s v=""/>
    <x v="8"/>
  </r>
  <r>
    <s v="TXN002111"/>
    <n v="1863.45"/>
    <n v="1863.45"/>
    <s v="SUCCESS"/>
    <s v="SUCCESS"/>
    <n v="1"/>
    <s v="found"/>
    <s v="Not Duplicate"/>
    <s v="match"/>
    <s v="match"/>
    <n v="0"/>
    <d v="2026-02-18T00:00:00"/>
    <n v="3"/>
    <s v="SLA Breached"/>
    <x v="0"/>
    <n v="0"/>
    <n v="0"/>
    <n v="0"/>
    <n v="0"/>
    <n v="1"/>
    <x v="2"/>
    <n v="38.799999999999997"/>
    <x v="37"/>
  </r>
  <r>
    <s v="TXN002112"/>
    <n v="645.79999999999995"/>
    <n v="645.79999999999995"/>
    <s v="SUCCESS"/>
    <s v="SUCCESS"/>
    <n v="1"/>
    <s v="found"/>
    <s v="Not Duplicate"/>
    <s v="match"/>
    <s v="match"/>
    <n v="0"/>
    <d v="2026-01-10T00:00:00"/>
    <n v="3"/>
    <s v="SLA Breached"/>
    <x v="0"/>
    <n v="0"/>
    <n v="0"/>
    <n v="0"/>
    <n v="0"/>
    <n v="1"/>
    <x v="0"/>
    <n v="30.6"/>
    <x v="78"/>
  </r>
  <r>
    <s v="TXN002113"/>
    <n v="2510.27"/>
    <n v="2510.27"/>
    <s v="SUCCESS"/>
    <s v="SUCCESS"/>
    <n v="1"/>
    <s v="found"/>
    <s v="Not Duplicate"/>
    <s v="match"/>
    <s v="match"/>
    <n v="0"/>
    <d v="2026-03-02T00:00:00"/>
    <n v="0"/>
    <s v="Within SLA"/>
    <x v="0"/>
    <n v="0"/>
    <n v="0"/>
    <n v="0"/>
    <n v="0"/>
    <n v="0"/>
    <x v="2"/>
    <n v="26.5"/>
    <x v="6"/>
  </r>
  <r>
    <s v="TXN002114"/>
    <n v="11871.61"/>
    <n v="11871.61"/>
    <s v="SUCCESS"/>
    <s v="SUCCESS"/>
    <n v="1"/>
    <s v="found"/>
    <s v="Not Duplicate"/>
    <s v="match"/>
    <s v="match"/>
    <n v="0"/>
    <d v="2026-03-21T00:00:00"/>
    <n v="3"/>
    <s v="SLA Breached"/>
    <x v="4"/>
    <n v="0"/>
    <n v="0"/>
    <n v="0"/>
    <n v="0"/>
    <n v="1"/>
    <x v="1"/>
    <n v="94"/>
    <x v="31"/>
  </r>
  <r>
    <s v="TXN002115"/>
    <n v="2609.7399999999998"/>
    <n v="2609.7399999999998"/>
    <s v="FAILED"/>
    <s v="FAILED"/>
    <n v="1"/>
    <s v="found"/>
    <s v="Not Duplicate"/>
    <s v="match"/>
    <s v="match"/>
    <n v="0"/>
    <d v="2026-02-16T00:00:00"/>
    <n v="1"/>
    <s v="Within SLA"/>
    <x v="3"/>
    <n v="0"/>
    <n v="0"/>
    <n v="0"/>
    <n v="0"/>
    <n v="0"/>
    <x v="0"/>
    <n v="52.4"/>
    <x v="37"/>
  </r>
  <r>
    <s v="TXN002116"/>
    <n v="22683.21"/>
    <n v="22683.21"/>
    <s v="SUCCESS"/>
    <s v="SUCCESS"/>
    <n v="1"/>
    <s v="found"/>
    <s v="Not Duplicate"/>
    <s v="match"/>
    <s v="match"/>
    <n v="0"/>
    <d v="2026-01-21T00:00:00"/>
    <n v="1"/>
    <s v="Within SLA"/>
    <x v="3"/>
    <n v="0"/>
    <n v="0"/>
    <n v="0"/>
    <n v="0"/>
    <n v="0"/>
    <x v="0"/>
    <n v="23.5"/>
    <x v="75"/>
  </r>
  <r>
    <s v="TXN002117"/>
    <n v="2035.97"/>
    <n v="2239.5700000000002"/>
    <s v="SUCCESS"/>
    <s v="SUCCESS"/>
    <n v="1"/>
    <s v="found"/>
    <s v="Not Duplicate"/>
    <s v="mismatch"/>
    <s v="match"/>
    <n v="203.60000000000014"/>
    <d v="2026-04-01T00:00:00"/>
    <n v="1"/>
    <s v="Within SLA"/>
    <x v="0"/>
    <n v="0"/>
    <n v="0"/>
    <n v="1"/>
    <n v="0"/>
    <n v="0"/>
    <x v="1"/>
    <n v="2.1"/>
    <x v="80"/>
  </r>
  <r>
    <s v="TXN002118"/>
    <n v="7120.6"/>
    <n v="8544.7199999999993"/>
    <s v="SUCCESS"/>
    <s v="SUCCESS"/>
    <n v="1"/>
    <s v="found"/>
    <s v="Not Duplicate"/>
    <s v="mismatch"/>
    <s v="match"/>
    <n v="1424.119999999999"/>
    <d v="2026-03-01T00:00:00"/>
    <n v="3"/>
    <s v="SLA Breached"/>
    <x v="0"/>
    <n v="0"/>
    <n v="0"/>
    <n v="1"/>
    <n v="0"/>
    <n v="1"/>
    <x v="0"/>
    <n v="13.5"/>
    <x v="4"/>
  </r>
  <r>
    <s v="TXN002119"/>
    <n v="3095.62"/>
    <n v="3095.62"/>
    <s v="SUCCESS"/>
    <s v="SUCCESS"/>
    <n v="1"/>
    <s v="found"/>
    <s v="Not Duplicate"/>
    <s v="match"/>
    <s v="match"/>
    <n v="0"/>
    <d v="2026-03-24T00:00:00"/>
    <n v="0"/>
    <s v="Within SLA"/>
    <x v="0"/>
    <n v="0"/>
    <n v="0"/>
    <n v="0"/>
    <n v="0"/>
    <n v="0"/>
    <x v="0"/>
    <n v="26.5"/>
    <x v="20"/>
  </r>
  <r>
    <s v="TXN002120"/>
    <n v="3967.2"/>
    <n v="3967.2"/>
    <s v="FAILED"/>
    <s v="FAILED"/>
    <n v="1"/>
    <s v="found"/>
    <s v="Not Duplicate"/>
    <s v="match"/>
    <s v="match"/>
    <n v="0"/>
    <d v="2026-02-23T00:00:00"/>
    <n v="2"/>
    <s v="Within SLA"/>
    <x v="0"/>
    <n v="0"/>
    <n v="0"/>
    <n v="0"/>
    <n v="0"/>
    <n v="0"/>
    <x v="2"/>
    <n v="3.5"/>
    <x v="26"/>
  </r>
  <r>
    <s v="TXN002121"/>
    <n v="11382.89"/>
    <n v="11382.89"/>
    <s v="REVERSED"/>
    <s v="REVERSED"/>
    <n v="1"/>
    <s v="found"/>
    <s v="Not Duplicate"/>
    <s v="match"/>
    <s v="match"/>
    <n v="0"/>
    <d v="2026-01-04T00:00:00"/>
    <n v="3"/>
    <s v="SLA Breached"/>
    <x v="2"/>
    <n v="0"/>
    <n v="0"/>
    <n v="0"/>
    <n v="0"/>
    <n v="1"/>
    <x v="0"/>
    <n v="44.9"/>
    <x v="88"/>
  </r>
  <r>
    <s v="TXN002122"/>
    <n v="2783.22"/>
    <n v="2783.22"/>
    <s v="SUCCESS"/>
    <s v="SUCCESS"/>
    <n v="1"/>
    <s v="found"/>
    <s v="Not Duplicate"/>
    <s v="match"/>
    <s v="match"/>
    <n v="0"/>
    <d v="2026-01-02T00:00:00"/>
    <n v="1"/>
    <s v="Within SLA"/>
    <x v="0"/>
    <n v="0"/>
    <n v="0"/>
    <n v="0"/>
    <n v="0"/>
    <n v="0"/>
    <x v="0"/>
    <n v="22.9"/>
    <x v="88"/>
  </r>
  <r>
    <s v="TXN002123"/>
    <n v="606.20000000000005"/>
    <n v="606.20000000000005"/>
    <s v="SUCCESS"/>
    <s v="SUCCESS"/>
    <n v="1"/>
    <s v="found"/>
    <s v="Not Duplicate"/>
    <s v="match"/>
    <s v="match"/>
    <n v="0"/>
    <d v="2026-03-16T00:00:00"/>
    <n v="2"/>
    <s v="Within SLA"/>
    <x v="0"/>
    <n v="0"/>
    <n v="0"/>
    <n v="0"/>
    <n v="0"/>
    <n v="0"/>
    <x v="3"/>
    <n v="57.4"/>
    <x v="53"/>
  </r>
  <r>
    <s v="TXN002124"/>
    <n v="3155.35"/>
    <n v="3155.35"/>
    <s v="SUCCESS"/>
    <s v="SUCCESS"/>
    <n v="1"/>
    <s v="found"/>
    <s v="Not Duplicate"/>
    <s v="match"/>
    <s v="match"/>
    <n v="0"/>
    <d v="2026-02-27T00:00:00"/>
    <n v="0"/>
    <s v="Within SLA"/>
    <x v="3"/>
    <n v="0"/>
    <n v="0"/>
    <n v="0"/>
    <n v="0"/>
    <n v="0"/>
    <x v="1"/>
    <n v="13.8"/>
    <x v="2"/>
  </r>
  <r>
    <s v="TXN002125"/>
    <n v="3726.29"/>
    <n v="3726.29"/>
    <s v="REVERSED"/>
    <s v="REVERSED"/>
    <n v="1"/>
    <s v="found"/>
    <s v="Not Duplicate"/>
    <s v="match"/>
    <s v="match"/>
    <n v="0"/>
    <d v="2026-03-10T00:00:00"/>
    <n v="3"/>
    <s v="SLA Breached"/>
    <x v="0"/>
    <n v="0"/>
    <n v="0"/>
    <n v="0"/>
    <n v="0"/>
    <n v="1"/>
    <x v="0"/>
    <n v="62.1"/>
    <x v="33"/>
  </r>
  <r>
    <s v="TXN002126"/>
    <n v="10541.35"/>
    <n v="10541.35"/>
    <s v="SUCCESS"/>
    <s v="SUCCESS"/>
    <n v="1"/>
    <s v="found"/>
    <s v="Not Duplicate"/>
    <s v="match"/>
    <s v="match"/>
    <n v="0"/>
    <d v="2026-03-15T00:00:00"/>
    <n v="0"/>
    <s v="Within SLA"/>
    <x v="2"/>
    <n v="0"/>
    <n v="0"/>
    <n v="0"/>
    <n v="0"/>
    <n v="0"/>
    <x v="2"/>
    <n v="25.7"/>
    <x v="54"/>
  </r>
  <r>
    <s v="TXN002127"/>
    <n v="7929.57"/>
    <n v="7929.57"/>
    <s v="SUCCESS"/>
    <s v="SUCCESS"/>
    <n v="1"/>
    <s v="found"/>
    <s v="Not Duplicate"/>
    <s v="match"/>
    <s v="match"/>
    <n v="0"/>
    <d v="2026-03-12T00:00:00"/>
    <n v="2"/>
    <s v="Within SLA"/>
    <x v="0"/>
    <n v="0"/>
    <n v="0"/>
    <n v="0"/>
    <n v="0"/>
    <n v="0"/>
    <x v="3"/>
    <n v="6.4"/>
    <x v="67"/>
  </r>
  <r>
    <s v="TXN002128"/>
    <n v="6540.71"/>
    <n v="6540.71"/>
    <s v="SUCCESS"/>
    <s v="SUCCESS"/>
    <n v="1"/>
    <s v="found"/>
    <s v="Not Duplicate"/>
    <s v="match"/>
    <s v="match"/>
    <n v="0"/>
    <d v="2026-03-27T00:00:00"/>
    <n v="3"/>
    <s v="SLA Breached"/>
    <x v="0"/>
    <n v="0"/>
    <n v="0"/>
    <n v="0"/>
    <n v="0"/>
    <n v="1"/>
    <x v="3"/>
    <n v="54.1"/>
    <x v="20"/>
  </r>
  <r>
    <s v="TXN002129"/>
    <n v="3210.22"/>
    <n v="3210.22"/>
    <s v="FAILED"/>
    <s v="FAILED"/>
    <n v="1"/>
    <s v="found"/>
    <s v="Not Duplicate"/>
    <s v="match"/>
    <s v="match"/>
    <n v="0"/>
    <d v="2026-02-24T00:00:00"/>
    <n v="3"/>
    <s v="SLA Breached"/>
    <x v="2"/>
    <n v="0"/>
    <n v="0"/>
    <n v="0"/>
    <n v="0"/>
    <n v="1"/>
    <x v="2"/>
    <n v="6.4"/>
    <x v="26"/>
  </r>
  <r>
    <s v="TXN002130"/>
    <n v="63989"/>
    <n v="63989"/>
    <s v="SUCCESS"/>
    <s v="SUCCESS"/>
    <n v="1"/>
    <s v="found"/>
    <s v="Not Duplicate"/>
    <s v="match"/>
    <s v="match"/>
    <n v="0"/>
    <d v="2026-01-07T00:00:00"/>
    <n v="1"/>
    <s v="Within SLA"/>
    <x v="0"/>
    <n v="0"/>
    <n v="0"/>
    <n v="0"/>
    <n v="0"/>
    <n v="0"/>
    <x v="3"/>
    <n v="5.3"/>
    <x v="18"/>
  </r>
  <r>
    <s v="TXN002131"/>
    <n v="2661.06"/>
    <n v="2661.06"/>
    <s v="SUCCESS"/>
    <s v="SUCCESS"/>
    <n v="1"/>
    <s v="found"/>
    <s v="Not Duplicate"/>
    <s v="match"/>
    <s v="match"/>
    <n v="0"/>
    <d v="2026-04-01T00:00:00"/>
    <n v="2"/>
    <s v="Within SLA"/>
    <x v="0"/>
    <n v="0"/>
    <n v="0"/>
    <n v="0"/>
    <n v="0"/>
    <n v="0"/>
    <x v="0"/>
    <n v="8.9"/>
    <x v="15"/>
  </r>
  <r>
    <s v="TXN002132"/>
    <n v="7765.39"/>
    <n v="7765.39"/>
    <s v="SUCCESS"/>
    <s v="SUCCESS"/>
    <n v="1"/>
    <s v="found"/>
    <s v="Not Duplicate"/>
    <s v="match"/>
    <s v="match"/>
    <n v="0"/>
    <d v="2026-01-20T00:00:00"/>
    <n v="2"/>
    <s v="Within SLA"/>
    <x v="0"/>
    <n v="0"/>
    <n v="0"/>
    <n v="0"/>
    <n v="0"/>
    <n v="0"/>
    <x v="3"/>
    <n v="61.4"/>
    <x v="45"/>
  </r>
  <r>
    <s v="TXN002133"/>
    <n v="7256.97"/>
    <n v="7256.97"/>
    <s v="SUCCESS"/>
    <s v="SUCCESS"/>
    <n v="1"/>
    <s v="found"/>
    <s v="Not Duplicate"/>
    <s v="match"/>
    <s v="match"/>
    <n v="0"/>
    <d v="2026-03-03T00:00:00"/>
    <n v="3"/>
    <s v="SLA Breached"/>
    <x v="2"/>
    <n v="0"/>
    <n v="0"/>
    <n v="0"/>
    <n v="0"/>
    <n v="1"/>
    <x v="1"/>
    <n v="73.400000000000006"/>
    <x v="72"/>
  </r>
  <r>
    <s v="TXN002134"/>
    <n v="20825.59"/>
    <n v="20825.59"/>
    <s v="SUCCESS"/>
    <s v="SUCCESS"/>
    <n v="1"/>
    <s v="found"/>
    <s v="Not Duplicate"/>
    <s v="match"/>
    <s v="match"/>
    <n v="0"/>
    <d v="2026-01-23T00:00:00"/>
    <n v="2"/>
    <s v="Within SLA"/>
    <x v="0"/>
    <n v="0"/>
    <n v="0"/>
    <n v="0"/>
    <n v="0"/>
    <n v="0"/>
    <x v="1"/>
    <n v="52.8"/>
    <x v="25"/>
  </r>
  <r>
    <s v="TXN002135"/>
    <n v="2510.09"/>
    <n v="2510.09"/>
    <s v="SUCCESS"/>
    <s v="SUCCESS"/>
    <n v="1"/>
    <s v="found"/>
    <s v="Not Duplicate"/>
    <s v="match"/>
    <s v="match"/>
    <n v="0"/>
    <d v="2026-03-10T00:00:00"/>
    <n v="0"/>
    <s v="Within SLA"/>
    <x v="1"/>
    <n v="0"/>
    <n v="0"/>
    <n v="0"/>
    <n v="0"/>
    <n v="0"/>
    <x v="1"/>
    <n v="18.5"/>
    <x v="67"/>
  </r>
  <r>
    <s v="TXN002136"/>
    <n v="874.25"/>
    <n v="874.25"/>
    <s v="SUCCESS"/>
    <s v="SUCCESS"/>
    <n v="1"/>
    <s v="found"/>
    <s v="Not Duplicate"/>
    <s v="match"/>
    <s v="match"/>
    <n v="0"/>
    <d v="2026-01-14T00:00:00"/>
    <n v="0"/>
    <s v="Within SLA"/>
    <x v="2"/>
    <n v="0"/>
    <n v="0"/>
    <n v="0"/>
    <n v="0"/>
    <n v="0"/>
    <x v="3"/>
    <n v="15.4"/>
    <x v="44"/>
  </r>
  <r>
    <s v="TXN002137"/>
    <n v="4861.3999999999996"/>
    <n v="4861.3999999999996"/>
    <s v="FAILED"/>
    <s v="FAILED"/>
    <n v="1"/>
    <s v="found"/>
    <s v="Not Duplicate"/>
    <s v="match"/>
    <s v="match"/>
    <n v="0"/>
    <d v="2026-02-26T00:00:00"/>
    <n v="2"/>
    <s v="Within SLA"/>
    <x v="0"/>
    <n v="0"/>
    <n v="0"/>
    <n v="0"/>
    <n v="0"/>
    <n v="0"/>
    <x v="0"/>
    <n v="43.5"/>
    <x v="40"/>
  </r>
  <r>
    <s v="TXN002138"/>
    <n v="2993.34"/>
    <n v="2993.34"/>
    <s v="SUCCESS"/>
    <s v="SUCCESS"/>
    <n v="1"/>
    <s v="found"/>
    <s v="Not Duplicate"/>
    <s v="match"/>
    <s v="match"/>
    <n v="0"/>
    <d v="2026-03-17T00:00:00"/>
    <n v="1"/>
    <s v="Within SLA"/>
    <x v="2"/>
    <n v="0"/>
    <n v="0"/>
    <n v="0"/>
    <n v="0"/>
    <n v="0"/>
    <x v="2"/>
    <n v="71.2"/>
    <x v="30"/>
  </r>
  <r>
    <s v="TXN002139"/>
    <n v="1352.42"/>
    <n v="1352.42"/>
    <s v="SUCCESS"/>
    <s v="SUCCESS"/>
    <n v="1"/>
    <s v="found"/>
    <s v="Not Duplicate"/>
    <s v="match"/>
    <s v="match"/>
    <n v="0"/>
    <d v="2026-03-02T00:00:00"/>
    <n v="0"/>
    <s v="Within SLA"/>
    <x v="2"/>
    <n v="0"/>
    <n v="0"/>
    <n v="0"/>
    <n v="0"/>
    <n v="0"/>
    <x v="0"/>
    <n v="32.9"/>
    <x v="6"/>
  </r>
  <r>
    <s v="TXN002140"/>
    <n v="8956.02"/>
    <n v="8956.02"/>
    <s v="FAILED"/>
    <s v="FAILED"/>
    <n v="1"/>
    <s v="found"/>
    <s v="Not Duplicate"/>
    <s v="match"/>
    <s v="match"/>
    <n v="0"/>
    <d v="2026-03-26T00:00:00"/>
    <n v="2"/>
    <s v="Within SLA"/>
    <x v="0"/>
    <n v="0"/>
    <n v="0"/>
    <n v="0"/>
    <n v="0"/>
    <n v="0"/>
    <x v="0"/>
    <n v="20.7"/>
    <x v="20"/>
  </r>
  <r>
    <s v="TXN002141"/>
    <n v="10443.23"/>
    <n v="10443.23"/>
    <s v="SUCCESS"/>
    <s v="SUCCESS"/>
    <n v="1"/>
    <s v="found"/>
    <s v="Not Duplicate"/>
    <s v="match"/>
    <s v="match"/>
    <n v="0"/>
    <d v="2026-01-21T00:00:00"/>
    <n v="1"/>
    <s v="Within SLA"/>
    <x v="3"/>
    <n v="0"/>
    <n v="0"/>
    <n v="0"/>
    <n v="0"/>
    <n v="0"/>
    <x v="3"/>
    <n v="46"/>
    <x v="75"/>
  </r>
  <r>
    <s v="TXN002142"/>
    <n v="7607.89"/>
    <n v="7607.89"/>
    <s v="SUCCESS"/>
    <s v="SUCCESS"/>
    <n v="1"/>
    <s v="found"/>
    <s v="Not Duplicate"/>
    <s v="match"/>
    <s v="match"/>
    <n v="0"/>
    <d v="2026-03-30T00:00:00"/>
    <n v="2"/>
    <s v="Within SLA"/>
    <x v="2"/>
    <n v="0"/>
    <n v="0"/>
    <n v="0"/>
    <n v="0"/>
    <n v="0"/>
    <x v="3"/>
    <n v="15.1"/>
    <x v="52"/>
  </r>
  <r>
    <s v="TXN002143"/>
    <n v="1644.19"/>
    <n v="1644.19"/>
    <s v="SUCCESS"/>
    <s v="SUCCESS"/>
    <n v="1"/>
    <s v="found"/>
    <s v="Not Duplicate"/>
    <s v="match"/>
    <s v="match"/>
    <n v="0"/>
    <d v="2026-01-19T00:00:00"/>
    <n v="0"/>
    <s v="Within SLA"/>
    <x v="1"/>
    <n v="0"/>
    <n v="0"/>
    <n v="0"/>
    <n v="0"/>
    <n v="0"/>
    <x v="0"/>
    <n v="61.7"/>
    <x v="34"/>
  </r>
  <r>
    <s v="TXN002144"/>
    <n v="3992"/>
    <n v="3992"/>
    <s v="SUCCESS"/>
    <s v="SUCCESS"/>
    <n v="1"/>
    <s v="found"/>
    <s v="Not Duplicate"/>
    <s v="match"/>
    <s v="match"/>
    <n v="0"/>
    <d v="2026-01-31T00:00:00"/>
    <n v="0"/>
    <s v="Within SLA"/>
    <x v="0"/>
    <n v="0"/>
    <n v="0"/>
    <n v="0"/>
    <n v="0"/>
    <n v="0"/>
    <x v="0"/>
    <n v="17.899999999999999"/>
    <x v="46"/>
  </r>
  <r>
    <s v="TXN002145"/>
    <n v="2231.6799999999998"/>
    <n v="2231.6799999999998"/>
    <s v="SUCCESS"/>
    <s v="SUCCESS"/>
    <n v="1"/>
    <s v="found"/>
    <s v="Not Duplicate"/>
    <s v="match"/>
    <s v="match"/>
    <n v="0"/>
    <d v="2026-03-01T00:00:00"/>
    <n v="5"/>
    <s v="SLA Breached"/>
    <x v="0"/>
    <n v="0"/>
    <n v="0"/>
    <n v="0"/>
    <n v="0"/>
    <n v="1"/>
    <x v="2"/>
    <n v="43.8"/>
    <x v="40"/>
  </r>
  <r>
    <s v="TXN002146"/>
    <n v="4722.0600000000004"/>
    <n v="4722.0600000000004"/>
    <s v="SUCCESS"/>
    <s v="SUCCESS"/>
    <n v="1"/>
    <s v="found"/>
    <s v="Not Duplicate"/>
    <s v="match"/>
    <s v="match"/>
    <n v="0"/>
    <d v="2026-02-13T00:00:00"/>
    <n v="3"/>
    <s v="SLA Breached"/>
    <x v="3"/>
    <n v="0"/>
    <n v="0"/>
    <n v="0"/>
    <n v="0"/>
    <n v="1"/>
    <x v="3"/>
    <n v="19.7"/>
    <x v="55"/>
  </r>
  <r>
    <s v="TXN002147"/>
    <n v="560.45000000000005"/>
    <n v="560.45000000000005"/>
    <s v="SUCCESS"/>
    <s v="SUCCESS"/>
    <n v="1"/>
    <s v="found"/>
    <s v="Not Duplicate"/>
    <s v="match"/>
    <s v="match"/>
    <n v="0"/>
    <d v="2026-02-09T00:00:00"/>
    <n v="2"/>
    <s v="Within SLA"/>
    <x v="0"/>
    <n v="0"/>
    <n v="0"/>
    <n v="0"/>
    <n v="0"/>
    <n v="0"/>
    <x v="1"/>
    <n v="17.600000000000001"/>
    <x v="64"/>
  </r>
  <r>
    <s v="TXN002148"/>
    <n v="5081.84"/>
    <n v="5081.84"/>
    <s v="SUCCESS"/>
    <s v="SUCCESS"/>
    <n v="1"/>
    <s v="found"/>
    <s v="Not Duplicate"/>
    <s v="match"/>
    <s v="match"/>
    <n v="0"/>
    <d v="2026-03-02T00:00:00"/>
    <n v="0"/>
    <s v="Within SLA"/>
    <x v="2"/>
    <n v="0"/>
    <n v="0"/>
    <n v="0"/>
    <n v="0"/>
    <n v="0"/>
    <x v="2"/>
    <n v="19.3"/>
    <x v="6"/>
  </r>
  <r>
    <s v="TXN002149"/>
    <n v="4597.58"/>
    <n v="4597.58"/>
    <s v="SUCCESS"/>
    <s v="SUCCESS"/>
    <n v="1"/>
    <s v="found"/>
    <s v="Not Duplicate"/>
    <s v="match"/>
    <s v="match"/>
    <n v="0"/>
    <d v="2026-03-11T00:00:00"/>
    <n v="3"/>
    <s v="SLA Breached"/>
    <x v="3"/>
    <n v="0"/>
    <n v="0"/>
    <n v="0"/>
    <n v="0"/>
    <n v="1"/>
    <x v="0"/>
    <n v="19"/>
    <x v="16"/>
  </r>
  <r>
    <s v="TXN002150"/>
    <n v="1632.98"/>
    <n v="1632.98"/>
    <s v="SUCCESS"/>
    <s v="SUCCESS"/>
    <n v="1"/>
    <s v="found"/>
    <s v="Not Duplicate"/>
    <s v="match"/>
    <s v="match"/>
    <n v="0"/>
    <d v="2026-02-17T00:00:00"/>
    <n v="0"/>
    <s v="Within SLA"/>
    <x v="2"/>
    <n v="0"/>
    <n v="0"/>
    <n v="0"/>
    <n v="0"/>
    <n v="0"/>
    <x v="1"/>
    <n v="28.3"/>
    <x v="58"/>
  </r>
  <r>
    <s v="TXN002151"/>
    <n v="8969.25"/>
    <n v="8969.25"/>
    <s v="FAILED"/>
    <s v="FAILED"/>
    <n v="1"/>
    <s v="found"/>
    <s v="Not Duplicate"/>
    <s v="match"/>
    <s v="match"/>
    <n v="0"/>
    <d v="2026-02-19T00:00:00"/>
    <n v="2"/>
    <s v="Within SLA"/>
    <x v="1"/>
    <n v="0"/>
    <n v="0"/>
    <n v="0"/>
    <n v="0"/>
    <n v="0"/>
    <x v="3"/>
    <n v="8.5"/>
    <x v="58"/>
  </r>
  <r>
    <s v="TXN002152"/>
    <n v="6174.66"/>
    <n v="6174.66"/>
    <s v="SUCCESS"/>
    <s v="SUCCESS"/>
    <n v="1"/>
    <s v="found"/>
    <s v="Not Duplicate"/>
    <s v="match"/>
    <s v="match"/>
    <n v="0"/>
    <d v="2026-03-04T00:00:00"/>
    <n v="0"/>
    <s v="Within SLA"/>
    <x v="0"/>
    <n v="0"/>
    <n v="0"/>
    <n v="0"/>
    <n v="0"/>
    <n v="0"/>
    <x v="3"/>
    <n v="69.599999999999994"/>
    <x v="85"/>
  </r>
  <r>
    <s v="TXN002153"/>
    <n v="5026.8"/>
    <n v="5026.8"/>
    <s v="SUCCESS"/>
    <s v="SUCCESS"/>
    <n v="1"/>
    <s v="found"/>
    <s v="Not Duplicate"/>
    <s v="match"/>
    <s v="match"/>
    <n v="0"/>
    <d v="2026-02-12T00:00:00"/>
    <n v="0"/>
    <s v="Within SLA"/>
    <x v="0"/>
    <n v="0"/>
    <n v="0"/>
    <n v="0"/>
    <n v="0"/>
    <n v="0"/>
    <x v="0"/>
    <n v="98.5"/>
    <x v="89"/>
  </r>
  <r>
    <s v="TXN002154"/>
    <n v="960.84"/>
    <n v="960.84"/>
    <s v="SUCCESS"/>
    <s v="SUCCESS"/>
    <n v="1"/>
    <s v="found"/>
    <s v="Not Duplicate"/>
    <s v="match"/>
    <s v="match"/>
    <n v="0"/>
    <d v="2026-03-27T00:00:00"/>
    <n v="0"/>
    <s v="Within SLA"/>
    <x v="0"/>
    <n v="0"/>
    <n v="0"/>
    <n v="0"/>
    <n v="0"/>
    <n v="0"/>
    <x v="2"/>
    <n v="28.7"/>
    <x v="60"/>
  </r>
  <r>
    <s v="TXN002155"/>
    <n v="2583.42"/>
    <n v="2583.42"/>
    <s v="FAILED"/>
    <s v="FAILED"/>
    <n v="1"/>
    <s v="found"/>
    <s v="Not Duplicate"/>
    <s v="match"/>
    <s v="match"/>
    <n v="0"/>
    <d v="2026-03-08T00:00:00"/>
    <n v="2"/>
    <s v="Within SLA"/>
    <x v="4"/>
    <n v="0"/>
    <n v="0"/>
    <n v="0"/>
    <n v="0"/>
    <n v="0"/>
    <x v="0"/>
    <n v="33.9"/>
    <x v="57"/>
  </r>
  <r>
    <s v="TXN002156"/>
    <n v="11546.45"/>
    <n v="11546.45"/>
    <s v="SUCCESS"/>
    <s v="SUCCESS"/>
    <n v="1"/>
    <s v="found"/>
    <s v="Not Duplicate"/>
    <s v="match"/>
    <s v="match"/>
    <n v="0"/>
    <d v="2026-03-10T00:00:00"/>
    <n v="1"/>
    <s v="Within SLA"/>
    <x v="3"/>
    <n v="0"/>
    <n v="0"/>
    <n v="0"/>
    <n v="0"/>
    <n v="0"/>
    <x v="3"/>
    <n v="36.4"/>
    <x v="87"/>
  </r>
  <r>
    <s v="TXN002157"/>
    <n v="820.4"/>
    <n v="820.4"/>
    <s v="SUCCESS"/>
    <s v="SUCCESS"/>
    <n v="1"/>
    <s v="found"/>
    <s v="Not Duplicate"/>
    <s v="match"/>
    <s v="match"/>
    <n v="0"/>
    <d v="2026-03-28T00:00:00"/>
    <n v="1"/>
    <s v="Within SLA"/>
    <x v="0"/>
    <n v="0"/>
    <n v="0"/>
    <n v="0"/>
    <n v="0"/>
    <n v="0"/>
    <x v="3"/>
    <n v="47.1"/>
    <x v="60"/>
  </r>
  <r>
    <s v="TXN002158"/>
    <n v="5139.59"/>
    <n v="5139.59"/>
    <s v="SUCCESS"/>
    <s v="SUCCESS"/>
    <n v="1"/>
    <s v="found"/>
    <s v="Not Duplicate"/>
    <s v="match"/>
    <s v="match"/>
    <n v="0"/>
    <d v="2026-02-03T00:00:00"/>
    <n v="2"/>
    <s v="Within SLA"/>
    <x v="2"/>
    <n v="0"/>
    <n v="0"/>
    <n v="0"/>
    <n v="0"/>
    <n v="0"/>
    <x v="2"/>
    <n v="22.4"/>
    <x v="35"/>
  </r>
  <r>
    <s v="TXN002159"/>
    <n v="8598.36"/>
    <n v="8598.36"/>
    <s v="SUCCESS"/>
    <s v="SUCCESS"/>
    <n v="1"/>
    <s v="found"/>
    <s v="Not Duplicate"/>
    <s v="match"/>
    <s v="match"/>
    <n v="0"/>
    <d v="2026-03-13T00:00:00"/>
    <n v="1"/>
    <s v="Within SLA"/>
    <x v="3"/>
    <n v="0"/>
    <n v="0"/>
    <n v="0"/>
    <n v="0"/>
    <n v="0"/>
    <x v="3"/>
    <n v="32.9"/>
    <x v="47"/>
  </r>
  <r>
    <s v="TXN002160"/>
    <n v="9014.36"/>
    <n v="9014.36"/>
    <s v="SUCCESS"/>
    <s v="SUCCESS"/>
    <n v="1"/>
    <s v="found"/>
    <s v="Not Duplicate"/>
    <s v="match"/>
    <s v="match"/>
    <n v="0"/>
    <d v="2026-03-07T00:00:00"/>
    <n v="5"/>
    <s v="SLA Breached"/>
    <x v="0"/>
    <n v="0"/>
    <n v="0"/>
    <n v="0"/>
    <n v="0"/>
    <n v="1"/>
    <x v="3"/>
    <n v="19.100000000000001"/>
    <x v="6"/>
  </r>
  <r>
    <s v="TXN002161"/>
    <n v="10572.92"/>
    <n v="10572.92"/>
    <s v="SUCCESS"/>
    <s v="SUCCESS"/>
    <n v="1"/>
    <s v="found"/>
    <s v="Not Duplicate"/>
    <s v="match"/>
    <s v="match"/>
    <n v="0"/>
    <d v="2026-03-21T00:00:00"/>
    <n v="0"/>
    <s v="Within SLA"/>
    <x v="0"/>
    <n v="0"/>
    <n v="0"/>
    <n v="0"/>
    <n v="0"/>
    <n v="0"/>
    <x v="0"/>
    <n v="19.2"/>
    <x v="63"/>
  </r>
  <r>
    <s v="TXN002162"/>
    <n v="2794.12"/>
    <n v="2794.12"/>
    <s v="SUCCESS"/>
    <s v="SUCCESS"/>
    <n v="1"/>
    <s v="found"/>
    <s v="Not Duplicate"/>
    <s v="match"/>
    <s v="match"/>
    <n v="0"/>
    <d v="2026-01-06T00:00:00"/>
    <n v="3"/>
    <s v="SLA Breached"/>
    <x v="0"/>
    <n v="0"/>
    <n v="0"/>
    <n v="0"/>
    <n v="0"/>
    <n v="1"/>
    <x v="3"/>
    <n v="25.6"/>
    <x v="62"/>
  </r>
  <r>
    <s v="TXN002163"/>
    <n v="21493.15"/>
    <n v="21493.15"/>
    <s v="SUCCESS"/>
    <s v="SUCCESS"/>
    <n v="1"/>
    <s v="found"/>
    <s v="Not Duplicate"/>
    <s v="match"/>
    <s v="match"/>
    <n v="0"/>
    <d v="2026-03-25T00:00:00"/>
    <n v="2"/>
    <s v="Within SLA"/>
    <x v="2"/>
    <n v="0"/>
    <n v="0"/>
    <n v="0"/>
    <n v="0"/>
    <n v="0"/>
    <x v="0"/>
    <n v="30.8"/>
    <x v="50"/>
  </r>
  <r>
    <s v="TXN002164"/>
    <n v="3055.54"/>
    <n v="3361.09"/>
    <s v="SUCCESS"/>
    <s v="SUCCESS"/>
    <n v="1"/>
    <s v="found"/>
    <s v="Not Duplicate"/>
    <s v="mismatch"/>
    <s v="match"/>
    <n v="305.55000000000018"/>
    <d v="2026-03-23T00:00:00"/>
    <n v="1"/>
    <s v="Within SLA"/>
    <x v="3"/>
    <n v="0"/>
    <n v="0"/>
    <n v="1"/>
    <n v="0"/>
    <n v="0"/>
    <x v="2"/>
    <n v="42.5"/>
    <x v="29"/>
  </r>
  <r>
    <s v="TXN002165"/>
    <n v="2361.58"/>
    <n v="2361.58"/>
    <s v="SUCCESS"/>
    <s v="SUCCESS"/>
    <n v="1"/>
    <s v="found"/>
    <s v="Not Duplicate"/>
    <s v="match"/>
    <s v="match"/>
    <n v="0"/>
    <d v="2026-02-01T00:00:00"/>
    <n v="5"/>
    <s v="SLA Breached"/>
    <x v="1"/>
    <n v="0"/>
    <n v="0"/>
    <n v="0"/>
    <n v="0"/>
    <n v="1"/>
    <x v="2"/>
    <n v="9.9"/>
    <x v="74"/>
  </r>
  <r>
    <s v="TXN002166"/>
    <n v="496.05"/>
    <n v="496.05"/>
    <s v="SUCCESS"/>
    <s v="SUCCESS"/>
    <n v="1"/>
    <s v="found"/>
    <s v="Not Duplicate"/>
    <s v="match"/>
    <s v="match"/>
    <n v="0"/>
    <d v="2026-03-27T00:00:00"/>
    <n v="1"/>
    <s v="Within SLA"/>
    <x v="4"/>
    <n v="0"/>
    <n v="0"/>
    <n v="0"/>
    <n v="0"/>
    <n v="0"/>
    <x v="2"/>
    <n v="21.1"/>
    <x v="9"/>
  </r>
  <r>
    <s v="TXN002167"/>
    <n v="1355.45"/>
    <n v="1355.45"/>
    <s v="SUCCESS"/>
    <s v="SUCCESS"/>
    <n v="1"/>
    <s v="found"/>
    <s v="Not Duplicate"/>
    <s v="match"/>
    <s v="match"/>
    <n v="0"/>
    <d v="2026-03-02T00:00:00"/>
    <n v="0"/>
    <s v="Within SLA"/>
    <x v="0"/>
    <n v="0"/>
    <n v="0"/>
    <n v="0"/>
    <n v="0"/>
    <n v="0"/>
    <x v="3"/>
    <n v="15.4"/>
    <x v="6"/>
  </r>
  <r>
    <s v="TXN002168"/>
    <n v="7142.83"/>
    <n v="7142.83"/>
    <s v="SUCCESS"/>
    <s v="SUCCESS"/>
    <n v="1"/>
    <s v="found"/>
    <s v="Not Duplicate"/>
    <s v="match"/>
    <s v="match"/>
    <n v="0"/>
    <d v="2026-02-21T00:00:00"/>
    <n v="2"/>
    <s v="Within SLA"/>
    <x v="0"/>
    <n v="0"/>
    <n v="0"/>
    <n v="0"/>
    <n v="0"/>
    <n v="0"/>
    <x v="2"/>
    <n v="22.9"/>
    <x v="10"/>
  </r>
  <r>
    <s v="TXN002169"/>
    <n v="3242.92"/>
    <n v="3242.92"/>
    <s v="SUCCESS"/>
    <s v="SUCCESS"/>
    <n v="1"/>
    <s v="found"/>
    <s v="Not Duplicate"/>
    <s v="match"/>
    <s v="match"/>
    <n v="0"/>
    <d v="2026-03-22T00:00:00"/>
    <n v="0"/>
    <s v="Within SLA"/>
    <x v="0"/>
    <n v="0"/>
    <n v="0"/>
    <n v="0"/>
    <n v="0"/>
    <n v="0"/>
    <x v="3"/>
    <n v="12.7"/>
    <x v="29"/>
  </r>
  <r>
    <s v="TXN002170"/>
    <n v="3752.04"/>
    <n v="3752.04"/>
    <s v="SUCCESS"/>
    <s v="SUCCESS"/>
    <n v="1"/>
    <s v="found"/>
    <s v="Not Duplicate"/>
    <s v="match"/>
    <s v="match"/>
    <n v="0"/>
    <d v="2026-01-08T00:00:00"/>
    <n v="0"/>
    <s v="Within SLA"/>
    <x v="3"/>
    <n v="0"/>
    <n v="0"/>
    <n v="0"/>
    <n v="0"/>
    <n v="0"/>
    <x v="0"/>
    <n v="45.9"/>
    <x v="8"/>
  </r>
  <r>
    <s v="TXN002171"/>
    <n v="2804.34"/>
    <n v="2804.34"/>
    <s v="SUCCESS"/>
    <s v="SUCCESS"/>
    <n v="1"/>
    <s v="found"/>
    <s v="Not Duplicate"/>
    <s v="match"/>
    <s v="match"/>
    <n v="0"/>
    <d v="2026-01-05T00:00:00"/>
    <n v="2"/>
    <s v="Within SLA"/>
    <x v="0"/>
    <n v="0"/>
    <n v="0"/>
    <n v="0"/>
    <n v="0"/>
    <n v="0"/>
    <x v="0"/>
    <n v="14.7"/>
    <x v="62"/>
  </r>
  <r>
    <s v="TXN002172"/>
    <n v="2665.51"/>
    <n v="2665.51"/>
    <s v="FAILED"/>
    <s v="FAILED"/>
    <n v="1"/>
    <s v="found"/>
    <s v="Not Duplicate"/>
    <s v="match"/>
    <s v="match"/>
    <n v="0"/>
    <d v="2026-02-18T00:00:00"/>
    <n v="3"/>
    <s v="SLA Breached"/>
    <x v="0"/>
    <n v="0"/>
    <n v="0"/>
    <n v="0"/>
    <n v="0"/>
    <n v="1"/>
    <x v="3"/>
    <n v="25.6"/>
    <x v="37"/>
  </r>
  <r>
    <s v="TXN002173"/>
    <n v="4262.32"/>
    <n v="4262.32"/>
    <s v="SUCCESS"/>
    <s v="SUCCESS"/>
    <n v="1"/>
    <s v="found"/>
    <s v="Not Duplicate"/>
    <s v="match"/>
    <s v="match"/>
    <n v="0"/>
    <d v="2026-02-08T00:00:00"/>
    <n v="0"/>
    <s v="Within SLA"/>
    <x v="4"/>
    <n v="0"/>
    <n v="0"/>
    <n v="0"/>
    <n v="0"/>
    <n v="0"/>
    <x v="0"/>
    <n v="47.9"/>
    <x v="24"/>
  </r>
  <r>
    <s v="TXN002174"/>
    <n v="7646.14"/>
    <n v="7646.14"/>
    <s v="SUCCESS"/>
    <s v="SUCCESS"/>
    <n v="1"/>
    <s v="found"/>
    <s v="Not Duplicate"/>
    <s v="match"/>
    <s v="match"/>
    <n v="0"/>
    <d v="2026-03-28T00:00:00"/>
    <n v="1"/>
    <s v="Within SLA"/>
    <x v="3"/>
    <n v="0"/>
    <n v="0"/>
    <n v="0"/>
    <n v="0"/>
    <n v="0"/>
    <x v="0"/>
    <n v="55.6"/>
    <x v="60"/>
  </r>
  <r>
    <s v="TXN002175"/>
    <n v="760.34"/>
    <n v="760.34"/>
    <s v="SUCCESS"/>
    <s v="FAILED"/>
    <n v="1"/>
    <s v="found"/>
    <s v="Not Duplicate"/>
    <s v="match"/>
    <s v="mismatch"/>
    <n v="0"/>
    <d v="2026-01-07T00:00:00"/>
    <n v="0"/>
    <s v="Within SLA"/>
    <x v="3"/>
    <n v="0"/>
    <n v="0"/>
    <n v="0"/>
    <n v="1"/>
    <n v="0"/>
    <x v="0"/>
    <n v="14.3"/>
    <x v="78"/>
  </r>
  <r>
    <s v="TXN002176"/>
    <n v="2802.55"/>
    <n v="2802.55"/>
    <s v="SUCCESS"/>
    <s v="SUCCESS"/>
    <n v="1"/>
    <s v="found"/>
    <s v="Not Duplicate"/>
    <s v="match"/>
    <s v="match"/>
    <n v="0"/>
    <d v="2026-02-13T00:00:00"/>
    <n v="2"/>
    <s v="Within SLA"/>
    <x v="0"/>
    <n v="0"/>
    <n v="0"/>
    <n v="0"/>
    <n v="0"/>
    <n v="0"/>
    <x v="2"/>
    <n v="32"/>
    <x v="41"/>
  </r>
  <r>
    <s v="TXN002177"/>
    <n v="8172.73"/>
    <n v="8172.73"/>
    <s v="SUCCESS"/>
    <s v="SUCCESS"/>
    <n v="1"/>
    <s v="found"/>
    <s v="Not Duplicate"/>
    <s v="match"/>
    <s v="match"/>
    <n v="0"/>
    <d v="2026-04-01T00:00:00"/>
    <n v="2"/>
    <s v="Within SLA"/>
    <x v="0"/>
    <n v="0"/>
    <n v="0"/>
    <n v="0"/>
    <n v="0"/>
    <n v="0"/>
    <x v="1"/>
    <n v="24.8"/>
    <x v="15"/>
  </r>
  <r>
    <s v="TXN002178"/>
    <n v="5032.1000000000004"/>
    <n v="5032.1000000000004"/>
    <s v="SUCCESS"/>
    <s v="SUCCESS"/>
    <n v="1"/>
    <s v="found"/>
    <s v="Not Duplicate"/>
    <s v="match"/>
    <s v="match"/>
    <n v="0"/>
    <d v="2026-02-02T00:00:00"/>
    <n v="1"/>
    <s v="Within SLA"/>
    <x v="2"/>
    <n v="0"/>
    <n v="0"/>
    <n v="0"/>
    <n v="0"/>
    <n v="0"/>
    <x v="0"/>
    <n v="21.5"/>
    <x v="35"/>
  </r>
  <r>
    <s v="TXN002179"/>
    <n v="13453.23"/>
    <n v="13453.23"/>
    <s v="SUCCESS"/>
    <s v="SUCCESS"/>
    <n v="1"/>
    <s v="found"/>
    <s v="Not Duplicate"/>
    <s v="match"/>
    <s v="match"/>
    <n v="0"/>
    <d v="2026-03-21T00:00:00"/>
    <n v="3"/>
    <s v="SLA Breached"/>
    <x v="3"/>
    <n v="0"/>
    <n v="0"/>
    <n v="0"/>
    <n v="0"/>
    <n v="1"/>
    <x v="3"/>
    <n v="20.9"/>
    <x v="31"/>
  </r>
  <r>
    <s v="TXN002180"/>
    <n v="5810.18"/>
    <n v="5810.18"/>
    <s v="SUCCESS"/>
    <s v="SUCCESS"/>
    <n v="1"/>
    <s v="found"/>
    <s v="Not Duplicate"/>
    <s v="match"/>
    <s v="match"/>
    <n v="0"/>
    <d v="2026-03-05T00:00:00"/>
    <n v="0"/>
    <s v="Within SLA"/>
    <x v="0"/>
    <n v="0"/>
    <n v="0"/>
    <n v="0"/>
    <n v="0"/>
    <n v="0"/>
    <x v="3"/>
    <n v="53.2"/>
    <x v="28"/>
  </r>
  <r>
    <s v="TXN002181"/>
    <n v="2901.89"/>
    <n v="2901.89"/>
    <s v="SUCCESS"/>
    <s v="SUCCESS"/>
    <n v="1"/>
    <s v="found"/>
    <s v="Not Duplicate"/>
    <s v="match"/>
    <s v="match"/>
    <n v="0"/>
    <d v="2026-01-18T00:00:00"/>
    <n v="0"/>
    <s v="Within SLA"/>
    <x v="0"/>
    <n v="0"/>
    <n v="0"/>
    <n v="0"/>
    <n v="0"/>
    <n v="0"/>
    <x v="2"/>
    <n v="10.9"/>
    <x v="45"/>
  </r>
  <r>
    <s v="TXN002182"/>
    <n v="3673.54"/>
    <n v="3673.54"/>
    <s v="SUCCESS"/>
    <s v="SUCCESS"/>
    <n v="1"/>
    <s v="found"/>
    <s v="Not Duplicate"/>
    <s v="match"/>
    <s v="match"/>
    <n v="0"/>
    <d v="2026-02-26T00:00:00"/>
    <n v="3"/>
    <s v="SLA Breached"/>
    <x v="1"/>
    <n v="0"/>
    <n v="0"/>
    <n v="0"/>
    <n v="0"/>
    <n v="1"/>
    <x v="1"/>
    <n v="63.1"/>
    <x v="39"/>
  </r>
  <r>
    <s v="TXN002183"/>
    <n v="1000.63"/>
    <n v="1000.63"/>
    <s v="SUCCESS"/>
    <s v="SUCCESS"/>
    <n v="1"/>
    <s v="found"/>
    <s v="Not Duplicate"/>
    <s v="match"/>
    <s v="match"/>
    <n v="0"/>
    <d v="2026-01-16T00:00:00"/>
    <n v="2"/>
    <s v="Within SLA"/>
    <x v="3"/>
    <n v="0"/>
    <n v="0"/>
    <n v="0"/>
    <n v="0"/>
    <n v="0"/>
    <x v="1"/>
    <n v="41.1"/>
    <x v="44"/>
  </r>
  <r>
    <s v="TXN002184"/>
    <n v="28614.23"/>
    <n v="28614.23"/>
    <s v="SUCCESS"/>
    <s v="SUCCESS"/>
    <n v="1"/>
    <s v="found"/>
    <s v="Not Duplicate"/>
    <s v="match"/>
    <s v="match"/>
    <n v="0"/>
    <d v="2026-02-15T00:00:00"/>
    <n v="1"/>
    <s v="Within SLA"/>
    <x v="0"/>
    <n v="0"/>
    <n v="0"/>
    <n v="0"/>
    <n v="0"/>
    <n v="0"/>
    <x v="3"/>
    <n v="37.9"/>
    <x v="48"/>
  </r>
  <r>
    <s v="TXN002185"/>
    <n v="40437.53"/>
    <n v="40437.53"/>
    <s v="SUCCESS"/>
    <s v="SUCCESS"/>
    <n v="1"/>
    <s v="found"/>
    <s v="Not Duplicate"/>
    <s v="match"/>
    <s v="match"/>
    <n v="0"/>
    <d v="2026-01-16T00:00:00"/>
    <n v="2"/>
    <s v="Within SLA"/>
    <x v="4"/>
    <n v="0"/>
    <n v="0"/>
    <n v="0"/>
    <n v="0"/>
    <n v="0"/>
    <x v="0"/>
    <n v="39.5"/>
    <x v="44"/>
  </r>
  <r>
    <s v="TXN002186"/>
    <n v="10737.87"/>
    <n v="10737.87"/>
    <s v="SUCCESS"/>
    <s v="SUCCESS"/>
    <n v="1"/>
    <s v="found"/>
    <s v="Not Duplicate"/>
    <s v="match"/>
    <s v="match"/>
    <n v="0"/>
    <d v="2026-01-24T00:00:00"/>
    <n v="1"/>
    <s v="Within SLA"/>
    <x v="3"/>
    <n v="0"/>
    <n v="0"/>
    <n v="0"/>
    <n v="0"/>
    <n v="0"/>
    <x v="1"/>
    <n v="28"/>
    <x v="42"/>
  </r>
  <r>
    <s v="TXN002187"/>
    <n v="6882.27"/>
    <n v="6882.27"/>
    <s v="SUCCESS"/>
    <s v="SUCCESS"/>
    <n v="1"/>
    <s v="found"/>
    <s v="Not Duplicate"/>
    <s v="match"/>
    <s v="match"/>
    <n v="0"/>
    <d v="2026-01-06T00:00:00"/>
    <n v="0"/>
    <s v="Within SLA"/>
    <x v="0"/>
    <n v="0"/>
    <n v="0"/>
    <n v="0"/>
    <n v="0"/>
    <n v="0"/>
    <x v="1"/>
    <n v="47.4"/>
    <x v="18"/>
  </r>
  <r>
    <s v="TXN002188"/>
    <n v="15873.76"/>
    <n v="15873.76"/>
    <s v="SUCCESS"/>
    <s v="SUCCESS"/>
    <n v="1"/>
    <s v="found"/>
    <s v="Not Duplicate"/>
    <s v="match"/>
    <s v="match"/>
    <n v="0"/>
    <d v="2026-01-03T00:00:00"/>
    <n v="1"/>
    <s v="Within SLA"/>
    <x v="1"/>
    <n v="0"/>
    <n v="0"/>
    <n v="0"/>
    <n v="0"/>
    <n v="0"/>
    <x v="0"/>
    <n v="65.599999999999994"/>
    <x v="49"/>
  </r>
  <r>
    <s v="TXN002189"/>
    <n v="4662.5600000000004"/>
    <n v="4662.5600000000004"/>
    <s v="SUCCESS"/>
    <s v="SUCCESS"/>
    <n v="1"/>
    <s v="found"/>
    <s v="Not Duplicate"/>
    <s v="match"/>
    <s v="match"/>
    <n v="0"/>
    <d v="2026-02-06T00:00:00"/>
    <n v="2"/>
    <s v="Within SLA"/>
    <x v="0"/>
    <n v="0"/>
    <n v="0"/>
    <n v="0"/>
    <n v="0"/>
    <n v="0"/>
    <x v="3"/>
    <n v="22.4"/>
    <x v="66"/>
  </r>
  <r>
    <s v="TXN002190"/>
    <n v="15112.53"/>
    <n v="15112.53"/>
    <s v="SUCCESS"/>
    <s v="SUCCESS"/>
    <n v="1"/>
    <s v="found"/>
    <s v="Not Duplicate"/>
    <s v="match"/>
    <s v="match"/>
    <n v="0"/>
    <d v="2026-01-11T00:00:00"/>
    <n v="0"/>
    <s v="Within SLA"/>
    <x v="3"/>
    <n v="0"/>
    <n v="0"/>
    <n v="0"/>
    <n v="0"/>
    <n v="0"/>
    <x v="0"/>
    <n v="53.3"/>
    <x v="22"/>
  </r>
  <r>
    <s v="TXN002191"/>
    <n v="6931.51"/>
    <n v="6931.51"/>
    <s v="SUCCESS"/>
    <s v="SUCCESS"/>
    <n v="1"/>
    <s v="found"/>
    <s v="Not Duplicate"/>
    <s v="match"/>
    <s v="match"/>
    <n v="0"/>
    <d v="2026-02-10T00:00:00"/>
    <n v="3"/>
    <s v="SLA Breached"/>
    <x v="0"/>
    <n v="0"/>
    <n v="0"/>
    <n v="0"/>
    <n v="0"/>
    <n v="1"/>
    <x v="3"/>
    <n v="39.700000000000003"/>
    <x v="64"/>
  </r>
  <r>
    <s v="TXN002192"/>
    <n v="8210.5499999999993"/>
    <n v="8210.5499999999993"/>
    <s v="SUCCESS"/>
    <s v="SUCCESS"/>
    <n v="1"/>
    <s v="found"/>
    <s v="Not Duplicate"/>
    <s v="match"/>
    <s v="match"/>
    <n v="0"/>
    <d v="2026-03-25T00:00:00"/>
    <n v="1"/>
    <s v="Within SLA"/>
    <x v="4"/>
    <n v="0"/>
    <n v="0"/>
    <n v="0"/>
    <n v="0"/>
    <n v="0"/>
    <x v="3"/>
    <n v="5.8"/>
    <x v="20"/>
  </r>
  <r>
    <s v="TXN002193"/>
    <n v="36106.82"/>
    <n v="36106.82"/>
    <s v="SUCCESS"/>
    <s v="SUCCESS"/>
    <n v="1"/>
    <s v="found"/>
    <s v="Not Duplicate"/>
    <s v="match"/>
    <s v="match"/>
    <n v="0"/>
    <d v="2026-02-01T00:00:00"/>
    <n v="0"/>
    <s v="Within SLA"/>
    <x v="0"/>
    <n v="0"/>
    <n v="0"/>
    <n v="0"/>
    <n v="0"/>
    <n v="0"/>
    <x v="1"/>
    <n v="20.2"/>
    <x v="35"/>
  </r>
  <r>
    <s v="TXN002194"/>
    <n v="22867.96"/>
    <n v="22867.96"/>
    <s v="SUCCESS"/>
    <s v="SUCCESS"/>
    <n v="1"/>
    <s v="found"/>
    <s v="Not Duplicate"/>
    <s v="match"/>
    <s v="match"/>
    <n v="0"/>
    <d v="2026-03-10T00:00:00"/>
    <n v="3"/>
    <s v="SLA Breached"/>
    <x v="0"/>
    <n v="0"/>
    <n v="0"/>
    <n v="0"/>
    <n v="0"/>
    <n v="1"/>
    <x v="0"/>
    <n v="13.6"/>
    <x v="33"/>
  </r>
  <r>
    <s v="TXN002195"/>
    <n v="1525.07"/>
    <n v="1372.56"/>
    <s v="SUCCESS"/>
    <s v="SUCCESS"/>
    <n v="1"/>
    <s v="found"/>
    <s v="Not Duplicate"/>
    <s v="mismatch"/>
    <s v="match"/>
    <n v="152.51"/>
    <d v="2026-02-17T00:00:00"/>
    <n v="0"/>
    <s v="Within SLA"/>
    <x v="0"/>
    <n v="0"/>
    <n v="0"/>
    <n v="1"/>
    <n v="0"/>
    <n v="0"/>
    <x v="1"/>
    <n v="28.1"/>
    <x v="58"/>
  </r>
  <r>
    <s v="TXN002196"/>
    <n v="6841.09"/>
    <n v="6841.09"/>
    <s v="SUCCESS"/>
    <s v="SUCCESS"/>
    <n v="1"/>
    <s v="found"/>
    <s v="Not Duplicate"/>
    <s v="match"/>
    <s v="match"/>
    <n v="0"/>
    <d v="2026-01-25T00:00:00"/>
    <n v="0"/>
    <s v="Within SLA"/>
    <x v="0"/>
    <n v="0"/>
    <n v="0"/>
    <n v="0"/>
    <n v="0"/>
    <n v="0"/>
    <x v="3"/>
    <n v="6"/>
    <x v="12"/>
  </r>
  <r>
    <s v="TXN002197"/>
    <n v="847.25"/>
    <n v="847.25"/>
    <s v="SUCCESS"/>
    <s v="SUCCESS"/>
    <n v="1"/>
    <s v="found"/>
    <s v="Not Duplicate"/>
    <s v="match"/>
    <s v="match"/>
    <n v="0"/>
    <d v="2026-03-19T00:00:00"/>
    <n v="2"/>
    <s v="Within SLA"/>
    <x v="2"/>
    <n v="0"/>
    <n v="0"/>
    <n v="0"/>
    <n v="0"/>
    <n v="0"/>
    <x v="0"/>
    <n v="3.7"/>
    <x v="84"/>
  </r>
  <r>
    <s v="TXN002198"/>
    <n v="3638.26"/>
    <n v="3638.26"/>
    <s v="SUCCESS"/>
    <s v="SUCCESS"/>
    <n v="1"/>
    <s v="found"/>
    <s v="Not Duplicate"/>
    <s v="match"/>
    <s v="match"/>
    <n v="0"/>
    <d v="2026-03-12T00:00:00"/>
    <n v="1"/>
    <s v="Within SLA"/>
    <x v="3"/>
    <n v="0"/>
    <n v="0"/>
    <n v="0"/>
    <n v="0"/>
    <n v="0"/>
    <x v="0"/>
    <n v="23.6"/>
    <x v="70"/>
  </r>
  <r>
    <s v="TXN002199"/>
    <n v="1543.71"/>
    <n v="1543.71"/>
    <s v="SUCCESS"/>
    <s v="SUCCESS"/>
    <n v="1"/>
    <s v="found"/>
    <s v="Not Duplicate"/>
    <s v="match"/>
    <s v="match"/>
    <n v="0"/>
    <d v="2026-01-11T00:00:00"/>
    <n v="2"/>
    <s v="Within SLA"/>
    <x v="2"/>
    <n v="0"/>
    <n v="0"/>
    <n v="0"/>
    <n v="0"/>
    <n v="0"/>
    <x v="2"/>
    <n v="2.8"/>
    <x v="86"/>
  </r>
  <r>
    <s v="TXN002200"/>
    <n v="2438.29"/>
    <n v="2438.29"/>
    <s v="SUCCESS"/>
    <s v="SUCCESS"/>
    <n v="1"/>
    <s v="found"/>
    <s v="Not Duplicate"/>
    <s v="match"/>
    <s v="match"/>
    <n v="0"/>
    <d v="2026-01-17T00:00:00"/>
    <n v="1"/>
    <s v="Within SLA"/>
    <x v="1"/>
    <n v="0"/>
    <n v="0"/>
    <n v="0"/>
    <n v="0"/>
    <n v="0"/>
    <x v="3"/>
    <n v="17.5"/>
    <x v="23"/>
  </r>
  <r>
    <s v="TXN002201"/>
    <n v="889.34"/>
    <n v="889.34"/>
    <s v="SUCCESS"/>
    <s v="SUCCESS"/>
    <n v="1"/>
    <s v="found"/>
    <s v="Not Duplicate"/>
    <s v="match"/>
    <s v="match"/>
    <n v="0"/>
    <d v="2026-02-21T00:00:00"/>
    <n v="3"/>
    <s v="SLA Breached"/>
    <x v="0"/>
    <n v="0"/>
    <n v="0"/>
    <n v="0"/>
    <n v="0"/>
    <n v="1"/>
    <x v="3"/>
    <n v="7.3"/>
    <x v="82"/>
  </r>
  <r>
    <s v="TXN002202"/>
    <n v="8459.9"/>
    <n v="8459.9"/>
    <s v="SUCCESS"/>
    <s v="SUCCESS"/>
    <n v="1"/>
    <s v="found"/>
    <s v="Not Duplicate"/>
    <s v="match"/>
    <s v="match"/>
    <n v="0"/>
    <d v="2026-02-04T00:00:00"/>
    <n v="2"/>
    <s v="Within SLA"/>
    <x v="3"/>
    <n v="0"/>
    <n v="0"/>
    <n v="0"/>
    <n v="0"/>
    <n v="0"/>
    <x v="1"/>
    <n v="8.3000000000000007"/>
    <x v="81"/>
  </r>
  <r>
    <s v="TXN002203"/>
    <n v="13270.85"/>
    <n v="13270.85"/>
    <s v="SUCCESS"/>
    <s v="SUCCESS"/>
    <n v="1"/>
    <s v="found"/>
    <s v="Not Duplicate"/>
    <s v="match"/>
    <s v="match"/>
    <n v="0"/>
    <d v="2026-01-15T00:00:00"/>
    <n v="2"/>
    <s v="Within SLA"/>
    <x v="0"/>
    <n v="0"/>
    <n v="0"/>
    <n v="0"/>
    <n v="0"/>
    <n v="0"/>
    <x v="0"/>
    <n v="59.3"/>
    <x v="3"/>
  </r>
  <r>
    <s v="TXN002204"/>
    <n v="6143.1"/>
    <n v="6143.1"/>
    <s v="SUCCESS"/>
    <s v="SUCCESS"/>
    <n v="1"/>
    <s v="found"/>
    <s v="Not Duplicate"/>
    <s v="match"/>
    <s v="match"/>
    <n v="0"/>
    <d v="2026-03-12T00:00:00"/>
    <n v="1"/>
    <s v="Within SLA"/>
    <x v="2"/>
    <n v="0"/>
    <n v="0"/>
    <n v="0"/>
    <n v="0"/>
    <n v="0"/>
    <x v="0"/>
    <n v="30.4"/>
    <x v="70"/>
  </r>
  <r>
    <s v="TXN002205"/>
    <n v="2464.8000000000002"/>
    <n v="2464.8000000000002"/>
    <s v="FAILED"/>
    <s v="FAILED"/>
    <n v="1"/>
    <s v="found"/>
    <s v="Not Duplicate"/>
    <s v="match"/>
    <s v="match"/>
    <n v="0"/>
    <d v="2026-03-30T00:00:00"/>
    <n v="1"/>
    <s v="Within SLA"/>
    <x v="2"/>
    <n v="0"/>
    <n v="0"/>
    <n v="0"/>
    <n v="0"/>
    <n v="0"/>
    <x v="0"/>
    <n v="61.7"/>
    <x v="36"/>
  </r>
  <r>
    <s v="TXN002206"/>
    <n v="19862.54"/>
    <n v="19862.54"/>
    <s v="SUCCESS"/>
    <s v="SUCCESS"/>
    <n v="1"/>
    <s v="found"/>
    <s v="Not Duplicate"/>
    <s v="match"/>
    <s v="match"/>
    <n v="0"/>
    <d v="2026-01-15T00:00:00"/>
    <n v="3"/>
    <s v="SLA Breached"/>
    <x v="2"/>
    <n v="0"/>
    <n v="0"/>
    <n v="0"/>
    <n v="0"/>
    <n v="1"/>
    <x v="0"/>
    <n v="23.9"/>
    <x v="77"/>
  </r>
  <r>
    <s v="TXN002207"/>
    <n v="1537.55"/>
    <n v="1537.55"/>
    <s v="SUCCESS"/>
    <s v="FAILED"/>
    <n v="1"/>
    <s v="found"/>
    <s v="Not Duplicate"/>
    <s v="match"/>
    <s v="mismatch"/>
    <n v="0"/>
    <d v="2026-03-02T00:00:00"/>
    <n v="2"/>
    <s v="Within SLA"/>
    <x v="2"/>
    <n v="0"/>
    <n v="0"/>
    <n v="0"/>
    <n v="1"/>
    <n v="0"/>
    <x v="0"/>
    <n v="7.7"/>
    <x v="72"/>
  </r>
  <r>
    <s v="TXN002208"/>
    <n v="3699.64"/>
    <n v="3699.64"/>
    <s v="SUCCESS"/>
    <s v="SUCCESS"/>
    <n v="1"/>
    <s v="found"/>
    <s v="Not Duplicate"/>
    <s v="match"/>
    <s v="match"/>
    <n v="0"/>
    <d v="2026-02-03T00:00:00"/>
    <n v="2"/>
    <s v="Within SLA"/>
    <x v="2"/>
    <n v="0"/>
    <n v="0"/>
    <n v="0"/>
    <n v="0"/>
    <n v="0"/>
    <x v="3"/>
    <n v="17.2"/>
    <x v="35"/>
  </r>
  <r>
    <s v="TXN002209"/>
    <n v="5373.28"/>
    <n v="5373.28"/>
    <s v="SUCCESS"/>
    <s v="SUCCESS"/>
    <n v="1"/>
    <s v="found"/>
    <s v="Not Duplicate"/>
    <s v="match"/>
    <s v="match"/>
    <n v="0"/>
    <d v="2026-04-02T00:00:00"/>
    <n v="3"/>
    <s v="SLA Breached"/>
    <x v="2"/>
    <n v="0"/>
    <n v="0"/>
    <n v="0"/>
    <n v="0"/>
    <n v="1"/>
    <x v="0"/>
    <n v="3.9"/>
    <x v="15"/>
  </r>
  <r>
    <s v="TXN002210"/>
    <n v="8699.9500000000007"/>
    <n v="8699.9500000000007"/>
    <s v="SUCCESS"/>
    <s v="SUCCESS"/>
    <n v="1"/>
    <s v="found"/>
    <s v="Not Duplicate"/>
    <s v="match"/>
    <s v="match"/>
    <n v="0"/>
    <d v="2026-03-31T00:00:00"/>
    <n v="3"/>
    <s v="SLA Breached"/>
    <x v="3"/>
    <n v="0"/>
    <n v="0"/>
    <n v="0"/>
    <n v="0"/>
    <n v="1"/>
    <x v="1"/>
    <n v="8.4"/>
    <x v="52"/>
  </r>
  <r>
    <s v="TXN002211"/>
    <n v="1937.67"/>
    <n v="1937.67"/>
    <s v="SUCCESS"/>
    <s v="SUCCESS"/>
    <n v="1"/>
    <s v="found"/>
    <s v="Not Duplicate"/>
    <s v="match"/>
    <s v="match"/>
    <n v="0"/>
    <d v="2026-03-03T00:00:00"/>
    <n v="3"/>
    <s v="SLA Breached"/>
    <x v="0"/>
    <n v="0"/>
    <n v="0"/>
    <n v="0"/>
    <n v="0"/>
    <n v="1"/>
    <x v="0"/>
    <n v="2.5"/>
    <x v="72"/>
  </r>
  <r>
    <s v="TXN002212"/>
    <n v="12762.98"/>
    <n v="12762.98"/>
    <s v="SUCCESS"/>
    <s v="SUCCESS"/>
    <n v="1"/>
    <s v="found"/>
    <s v="Not Duplicate"/>
    <s v="match"/>
    <s v="match"/>
    <n v="0"/>
    <d v="2026-02-21T00:00:00"/>
    <n v="1"/>
    <s v="Within SLA"/>
    <x v="0"/>
    <n v="0"/>
    <n v="0"/>
    <n v="0"/>
    <n v="0"/>
    <n v="0"/>
    <x v="1"/>
    <n v="37.9"/>
    <x v="79"/>
  </r>
  <r>
    <s v="TXN002213"/>
    <n v="6954.49"/>
    <e v="#N/A"/>
    <s v="SUCCESS"/>
    <e v="#N/A"/>
    <n v="0"/>
    <s v="missing"/>
    <s v="Not Duplicate"/>
    <s v="not processed"/>
    <s v="not processed"/>
    <s v="missing"/>
    <s v="not processed"/>
    <s v="not processed"/>
    <s v="Not Processed"/>
    <x v="2"/>
    <n v="1"/>
    <n v="0"/>
    <n v="0"/>
    <n v="0"/>
    <n v="0"/>
    <x v="3"/>
    <s v=""/>
    <x v="88"/>
  </r>
  <r>
    <s v="TXN002214"/>
    <n v="45279.47"/>
    <n v="45279.47"/>
    <s v="SUCCESS"/>
    <s v="SUCCESS"/>
    <n v="1"/>
    <s v="found"/>
    <s v="Not Duplicate"/>
    <s v="match"/>
    <s v="match"/>
    <n v="0"/>
    <d v="2026-01-21T00:00:00"/>
    <n v="1"/>
    <s v="Within SLA"/>
    <x v="3"/>
    <n v="0"/>
    <n v="0"/>
    <n v="0"/>
    <n v="0"/>
    <n v="0"/>
    <x v="0"/>
    <n v="33.799999999999997"/>
    <x v="75"/>
  </r>
  <r>
    <s v="TXN002215"/>
    <n v="3030.29"/>
    <n v="3030.29"/>
    <s v="SUCCESS"/>
    <s v="SUCCESS"/>
    <n v="1"/>
    <s v="found"/>
    <s v="Not Duplicate"/>
    <s v="match"/>
    <s v="match"/>
    <n v="0"/>
    <d v="2026-02-25T00:00:00"/>
    <n v="0"/>
    <s v="Within SLA"/>
    <x v="2"/>
    <n v="0"/>
    <n v="0"/>
    <n v="0"/>
    <n v="0"/>
    <n v="0"/>
    <x v="0"/>
    <n v="9.4"/>
    <x v="73"/>
  </r>
  <r>
    <s v="TXN002216"/>
    <n v="8509.9599999999991"/>
    <n v="8509.9599999999991"/>
    <s v="SUCCESS"/>
    <s v="SUCCESS"/>
    <n v="1"/>
    <s v="found"/>
    <s v="Not Duplicate"/>
    <s v="match"/>
    <s v="match"/>
    <n v="0"/>
    <d v="2026-01-23T00:00:00"/>
    <n v="3"/>
    <s v="SLA Breached"/>
    <x v="0"/>
    <n v="0"/>
    <n v="0"/>
    <n v="0"/>
    <n v="0"/>
    <n v="1"/>
    <x v="0"/>
    <n v="30"/>
    <x v="75"/>
  </r>
  <r>
    <s v="TXN002217"/>
    <n v="3140"/>
    <n v="3140"/>
    <s v="SUCCESS"/>
    <s v="SUCCESS"/>
    <n v="1"/>
    <s v="found"/>
    <s v="Not Duplicate"/>
    <s v="match"/>
    <s v="match"/>
    <n v="0"/>
    <d v="2026-02-01T00:00:00"/>
    <n v="0"/>
    <s v="Within SLA"/>
    <x v="0"/>
    <n v="0"/>
    <n v="0"/>
    <n v="0"/>
    <n v="0"/>
    <n v="0"/>
    <x v="3"/>
    <n v="13.2"/>
    <x v="35"/>
  </r>
  <r>
    <s v="TXN002218"/>
    <n v="4571.5200000000004"/>
    <n v="4571.5200000000004"/>
    <s v="SUCCESS"/>
    <s v="SUCCESS"/>
    <n v="1"/>
    <s v="found"/>
    <s v="Not Duplicate"/>
    <s v="match"/>
    <s v="match"/>
    <n v="0"/>
    <d v="2026-03-30T00:00:00"/>
    <n v="3"/>
    <s v="SLA Breached"/>
    <x v="0"/>
    <n v="0"/>
    <n v="0"/>
    <n v="0"/>
    <n v="0"/>
    <n v="1"/>
    <x v="0"/>
    <n v="85.6"/>
    <x v="60"/>
  </r>
  <r>
    <s v="TXN002219"/>
    <n v="10055.58"/>
    <n v="10055.58"/>
    <s v="SUCCESS"/>
    <s v="SUCCESS"/>
    <n v="1"/>
    <s v="found"/>
    <s v="Not Duplicate"/>
    <s v="match"/>
    <s v="match"/>
    <n v="0"/>
    <d v="2026-03-21T00:00:00"/>
    <n v="2"/>
    <s v="Within SLA"/>
    <x v="0"/>
    <n v="0"/>
    <n v="0"/>
    <n v="0"/>
    <n v="0"/>
    <n v="0"/>
    <x v="3"/>
    <n v="85.1"/>
    <x v="59"/>
  </r>
  <r>
    <s v="TXN002220"/>
    <n v="3030.79"/>
    <n v="3030.79"/>
    <s v="SUCCESS"/>
    <s v="SUCCESS"/>
    <n v="1"/>
    <s v="found"/>
    <s v="Not Duplicate"/>
    <s v="match"/>
    <s v="match"/>
    <n v="0"/>
    <d v="2026-01-16T00:00:00"/>
    <n v="0"/>
    <s v="Within SLA"/>
    <x v="3"/>
    <n v="0"/>
    <n v="0"/>
    <n v="0"/>
    <n v="0"/>
    <n v="0"/>
    <x v="2"/>
    <n v="11"/>
    <x v="23"/>
  </r>
  <r>
    <s v="TXN002221"/>
    <n v="6382.19"/>
    <n v="6382.19"/>
    <s v="SUCCESS"/>
    <s v="SUCCESS"/>
    <n v="1"/>
    <s v="found"/>
    <s v="Not Duplicate"/>
    <s v="match"/>
    <s v="match"/>
    <n v="0"/>
    <d v="2026-02-02T00:00:00"/>
    <n v="3"/>
    <s v="SLA Breached"/>
    <x v="0"/>
    <n v="0"/>
    <n v="0"/>
    <n v="0"/>
    <n v="0"/>
    <n v="1"/>
    <x v="1"/>
    <n v="6.8"/>
    <x v="27"/>
  </r>
  <r>
    <s v="TXN002222"/>
    <n v="336.74"/>
    <n v="336.74"/>
    <s v="SUCCESS"/>
    <s v="SUCCESS"/>
    <n v="1"/>
    <s v="found"/>
    <s v="Not Duplicate"/>
    <s v="match"/>
    <s v="match"/>
    <n v="0"/>
    <d v="2026-02-17T00:00:00"/>
    <n v="0"/>
    <s v="Within SLA"/>
    <x v="0"/>
    <n v="0"/>
    <n v="0"/>
    <n v="0"/>
    <n v="0"/>
    <n v="0"/>
    <x v="0"/>
    <n v="7.7"/>
    <x v="58"/>
  </r>
  <r>
    <s v="TXN002223"/>
    <n v="1634.91"/>
    <n v="1634.91"/>
    <s v="SUCCESS"/>
    <s v="SUCCESS"/>
    <n v="1"/>
    <s v="found"/>
    <s v="Not Duplicate"/>
    <s v="match"/>
    <s v="match"/>
    <n v="0"/>
    <d v="2026-02-25T00:00:00"/>
    <n v="1"/>
    <s v="Within SLA"/>
    <x v="0"/>
    <n v="0"/>
    <n v="0"/>
    <n v="0"/>
    <n v="0"/>
    <n v="0"/>
    <x v="2"/>
    <n v="19.600000000000001"/>
    <x v="40"/>
  </r>
  <r>
    <s v="TXN002224"/>
    <n v="6707.83"/>
    <n v="6707.83"/>
    <s v="SUCCESS"/>
    <s v="SUCCESS"/>
    <n v="2"/>
    <s v="found"/>
    <s v="Duplicate"/>
    <s v="match"/>
    <s v="match"/>
    <n v="0"/>
    <d v="2026-02-19T00:00:00"/>
    <n v="0"/>
    <s v="Within SLA"/>
    <x v="2"/>
    <n v="0"/>
    <n v="1"/>
    <n v="0"/>
    <n v="0"/>
    <n v="0"/>
    <x v="3"/>
    <n v="7.8"/>
    <x v="10"/>
  </r>
  <r>
    <s v="TXN002225"/>
    <n v="32666.95"/>
    <n v="32666.95"/>
    <s v="SUCCESS"/>
    <s v="SUCCESS"/>
    <n v="1"/>
    <s v="found"/>
    <s v="Not Duplicate"/>
    <s v="match"/>
    <s v="match"/>
    <n v="0"/>
    <d v="2026-01-31T00:00:00"/>
    <n v="3"/>
    <s v="SLA Breached"/>
    <x v="0"/>
    <n v="0"/>
    <n v="0"/>
    <n v="0"/>
    <n v="0"/>
    <n v="1"/>
    <x v="0"/>
    <n v="25.8"/>
    <x v="7"/>
  </r>
  <r>
    <s v="TXN002226"/>
    <n v="1815.02"/>
    <n v="1815.02"/>
    <s v="SUCCESS"/>
    <s v="SUCCESS"/>
    <n v="1"/>
    <s v="found"/>
    <s v="Not Duplicate"/>
    <s v="match"/>
    <s v="match"/>
    <n v="0"/>
    <d v="2026-02-25T00:00:00"/>
    <n v="2"/>
    <s v="Within SLA"/>
    <x v="0"/>
    <n v="0"/>
    <n v="0"/>
    <n v="0"/>
    <n v="0"/>
    <n v="0"/>
    <x v="3"/>
    <n v="3.2"/>
    <x v="39"/>
  </r>
  <r>
    <s v="TXN002227"/>
    <n v="1644.01"/>
    <n v="1644.01"/>
    <s v="SUCCESS"/>
    <s v="SUCCESS"/>
    <n v="1"/>
    <s v="found"/>
    <s v="Not Duplicate"/>
    <s v="match"/>
    <s v="match"/>
    <n v="0"/>
    <d v="2026-02-06T00:00:00"/>
    <n v="3"/>
    <s v="SLA Breached"/>
    <x v="0"/>
    <n v="0"/>
    <n v="0"/>
    <n v="0"/>
    <n v="0"/>
    <n v="1"/>
    <x v="2"/>
    <n v="30.9"/>
    <x v="83"/>
  </r>
  <r>
    <s v="TXN002228"/>
    <n v="4615.41"/>
    <n v="4615.41"/>
    <s v="SUCCESS"/>
    <s v="SUCCESS"/>
    <n v="1"/>
    <s v="found"/>
    <s v="Not Duplicate"/>
    <s v="match"/>
    <s v="match"/>
    <n v="0"/>
    <d v="2026-01-25T00:00:00"/>
    <n v="2"/>
    <s v="Within SLA"/>
    <x v="1"/>
    <n v="0"/>
    <n v="0"/>
    <n v="0"/>
    <n v="0"/>
    <n v="0"/>
    <x v="1"/>
    <n v="25.8"/>
    <x v="42"/>
  </r>
  <r>
    <s v="TXN002229"/>
    <n v="9149.2999999999993"/>
    <n v="9149.2999999999993"/>
    <s v="SUCCESS"/>
    <s v="SUCCESS"/>
    <n v="1"/>
    <s v="found"/>
    <s v="Not Duplicate"/>
    <s v="match"/>
    <s v="match"/>
    <n v="0"/>
    <d v="2026-02-18T00:00:00"/>
    <n v="2"/>
    <s v="Within SLA"/>
    <x v="3"/>
    <n v="0"/>
    <n v="0"/>
    <n v="0"/>
    <n v="0"/>
    <n v="0"/>
    <x v="2"/>
    <n v="11.4"/>
    <x v="68"/>
  </r>
  <r>
    <s v="TXN002230"/>
    <n v="8663.0499999999993"/>
    <n v="8663.0499999999993"/>
    <s v="SUCCESS"/>
    <s v="FAILED"/>
    <n v="1"/>
    <s v="found"/>
    <s v="Not Duplicate"/>
    <s v="match"/>
    <s v="mismatch"/>
    <n v="0"/>
    <d v="2026-02-06T00:00:00"/>
    <n v="1"/>
    <s v="Within SLA"/>
    <x v="1"/>
    <n v="0"/>
    <n v="0"/>
    <n v="0"/>
    <n v="1"/>
    <n v="0"/>
    <x v="3"/>
    <n v="16.100000000000001"/>
    <x v="65"/>
  </r>
  <r>
    <s v="TXN002231"/>
    <n v="2320.0700000000002"/>
    <n v="2320.0700000000002"/>
    <s v="FAILED"/>
    <s v="FAILED"/>
    <n v="1"/>
    <s v="found"/>
    <s v="Not Duplicate"/>
    <s v="match"/>
    <s v="match"/>
    <n v="0"/>
    <d v="2026-02-24T00:00:00"/>
    <n v="1"/>
    <s v="Within SLA"/>
    <x v="2"/>
    <n v="0"/>
    <n v="0"/>
    <n v="0"/>
    <n v="0"/>
    <n v="0"/>
    <x v="2"/>
    <n v="12.9"/>
    <x v="39"/>
  </r>
  <r>
    <s v="TXN002232"/>
    <n v="5328.9"/>
    <n v="5328.9"/>
    <s v="SUCCESS"/>
    <s v="SUCCESS"/>
    <n v="1"/>
    <s v="found"/>
    <s v="Not Duplicate"/>
    <s v="match"/>
    <s v="match"/>
    <n v="0"/>
    <d v="2026-03-28T00:00:00"/>
    <n v="2"/>
    <s v="Within SLA"/>
    <x v="3"/>
    <n v="0"/>
    <n v="0"/>
    <n v="0"/>
    <n v="0"/>
    <n v="0"/>
    <x v="3"/>
    <n v="37.299999999999997"/>
    <x v="9"/>
  </r>
  <r>
    <s v="TXN002233"/>
    <n v="21337.86"/>
    <n v="21337.86"/>
    <s v="SUCCESS"/>
    <s v="SUCCESS"/>
    <n v="1"/>
    <s v="found"/>
    <s v="Not Duplicate"/>
    <s v="match"/>
    <s v="match"/>
    <n v="0"/>
    <d v="2026-03-09T00:00:00"/>
    <n v="3"/>
    <s v="SLA Breached"/>
    <x v="0"/>
    <n v="0"/>
    <n v="0"/>
    <n v="0"/>
    <n v="0"/>
    <n v="1"/>
    <x v="0"/>
    <n v="26.4"/>
    <x v="57"/>
  </r>
  <r>
    <s v="TXN002234"/>
    <n v="1261.93"/>
    <n v="1261.93"/>
    <s v="SUCCESS"/>
    <s v="SUCCESS"/>
    <n v="1"/>
    <s v="found"/>
    <s v="Not Duplicate"/>
    <s v="match"/>
    <s v="match"/>
    <n v="0"/>
    <d v="2026-03-17T00:00:00"/>
    <n v="0"/>
    <s v="Within SLA"/>
    <x v="0"/>
    <n v="0"/>
    <n v="0"/>
    <n v="0"/>
    <n v="0"/>
    <n v="0"/>
    <x v="0"/>
    <n v="63.2"/>
    <x v="84"/>
  </r>
  <r>
    <s v="TXN002235"/>
    <n v="10269.84"/>
    <n v="10269.84"/>
    <s v="SUCCESS"/>
    <s v="SUCCESS"/>
    <n v="1"/>
    <s v="found"/>
    <s v="Not Duplicate"/>
    <s v="match"/>
    <s v="match"/>
    <n v="0"/>
    <d v="2026-01-28T00:00:00"/>
    <n v="3"/>
    <s v="SLA Breached"/>
    <x v="1"/>
    <n v="0"/>
    <n v="0"/>
    <n v="0"/>
    <n v="0"/>
    <n v="1"/>
    <x v="1"/>
    <n v="15.6"/>
    <x v="12"/>
  </r>
  <r>
    <s v="TXN002236"/>
    <n v="585.05999999999995"/>
    <n v="585.05999999999995"/>
    <s v="SUCCESS"/>
    <s v="SUCCESS"/>
    <n v="1"/>
    <s v="found"/>
    <s v="Not Duplicate"/>
    <s v="match"/>
    <s v="match"/>
    <n v="0"/>
    <d v="2026-02-11T00:00:00"/>
    <n v="1"/>
    <s v="Within SLA"/>
    <x v="2"/>
    <n v="0"/>
    <n v="0"/>
    <n v="0"/>
    <n v="0"/>
    <n v="0"/>
    <x v="0"/>
    <n v="9.8000000000000007"/>
    <x v="55"/>
  </r>
  <r>
    <s v="TXN002237"/>
    <n v="7161.35"/>
    <n v="7161.35"/>
    <s v="SUCCESS"/>
    <s v="SUCCESS"/>
    <n v="2"/>
    <s v="found"/>
    <s v="Duplicate"/>
    <s v="match"/>
    <s v="match"/>
    <n v="0"/>
    <d v="2026-03-26T00:00:00"/>
    <n v="1"/>
    <s v="Within SLA"/>
    <x v="0"/>
    <n v="0"/>
    <n v="1"/>
    <n v="0"/>
    <n v="0"/>
    <n v="0"/>
    <x v="1"/>
    <n v="12.8"/>
    <x v="21"/>
  </r>
  <r>
    <s v="TXN002238"/>
    <n v="2270.08"/>
    <n v="2270.08"/>
    <s v="SUCCESS"/>
    <s v="SUCCESS"/>
    <n v="1"/>
    <s v="found"/>
    <s v="Not Duplicate"/>
    <s v="match"/>
    <s v="match"/>
    <n v="0"/>
    <d v="2026-01-11T00:00:00"/>
    <n v="0"/>
    <s v="Within SLA"/>
    <x v="1"/>
    <n v="0"/>
    <n v="0"/>
    <n v="0"/>
    <n v="0"/>
    <n v="0"/>
    <x v="0"/>
    <n v="14.3"/>
    <x v="22"/>
  </r>
  <r>
    <s v="TXN002239"/>
    <n v="5756.91"/>
    <n v="5756.91"/>
    <s v="SUCCESS"/>
    <s v="SUCCESS"/>
    <n v="1"/>
    <s v="found"/>
    <s v="Not Duplicate"/>
    <s v="match"/>
    <s v="match"/>
    <n v="0"/>
    <d v="2026-03-27T00:00:00"/>
    <n v="1"/>
    <s v="Within SLA"/>
    <x v="2"/>
    <n v="0"/>
    <n v="0"/>
    <n v="0"/>
    <n v="0"/>
    <n v="0"/>
    <x v="0"/>
    <n v="3.6"/>
    <x v="9"/>
  </r>
  <r>
    <s v="TXN002240"/>
    <n v="3069.5"/>
    <n v="3069.5"/>
    <s v="SUCCESS"/>
    <s v="SUCCESS"/>
    <n v="1"/>
    <s v="found"/>
    <s v="Not Duplicate"/>
    <s v="match"/>
    <s v="match"/>
    <n v="0"/>
    <d v="2026-01-25T00:00:00"/>
    <n v="2"/>
    <s v="Within SLA"/>
    <x v="0"/>
    <n v="0"/>
    <n v="0"/>
    <n v="0"/>
    <n v="0"/>
    <n v="0"/>
    <x v="3"/>
    <n v="26.2"/>
    <x v="42"/>
  </r>
  <r>
    <s v="TXN002241"/>
    <n v="2293.1799999999998"/>
    <n v="2293.1799999999998"/>
    <s v="SUCCESS"/>
    <s v="SUCCESS"/>
    <n v="1"/>
    <s v="found"/>
    <s v="Not Duplicate"/>
    <s v="match"/>
    <s v="match"/>
    <n v="0"/>
    <d v="2026-03-07T00:00:00"/>
    <n v="1"/>
    <s v="Within SLA"/>
    <x v="1"/>
    <n v="0"/>
    <n v="0"/>
    <n v="0"/>
    <n v="0"/>
    <n v="0"/>
    <x v="0"/>
    <n v="30.1"/>
    <x v="57"/>
  </r>
  <r>
    <s v="TXN002242"/>
    <n v="2362.19"/>
    <n v="2362.19"/>
    <s v="SUCCESS"/>
    <s v="SUCCESS"/>
    <n v="1"/>
    <s v="found"/>
    <s v="Not Duplicate"/>
    <s v="match"/>
    <s v="match"/>
    <n v="0"/>
    <d v="2026-04-02T00:00:00"/>
    <n v="3"/>
    <s v="SLA Breached"/>
    <x v="1"/>
    <n v="0"/>
    <n v="0"/>
    <n v="0"/>
    <n v="0"/>
    <n v="1"/>
    <x v="1"/>
    <n v="52.1"/>
    <x v="15"/>
  </r>
  <r>
    <s v="TXN002243"/>
    <n v="727.88"/>
    <n v="727.88"/>
    <s v="SUCCESS"/>
    <s v="SUCCESS"/>
    <n v="1"/>
    <s v="found"/>
    <s v="Not Duplicate"/>
    <s v="match"/>
    <s v="match"/>
    <n v="0"/>
    <d v="2026-01-02T00:00:00"/>
    <n v="0"/>
    <s v="Within SLA"/>
    <x v="1"/>
    <n v="0"/>
    <n v="0"/>
    <n v="0"/>
    <n v="0"/>
    <n v="0"/>
    <x v="3"/>
    <n v="20.3"/>
    <x v="49"/>
  </r>
  <r>
    <s v="TXN002244"/>
    <n v="17854.830000000002"/>
    <n v="17854.830000000002"/>
    <s v="SUCCESS"/>
    <s v="SUCCESS"/>
    <n v="1"/>
    <s v="found"/>
    <s v="Not Duplicate"/>
    <s v="match"/>
    <s v="match"/>
    <n v="0"/>
    <d v="2026-03-05T00:00:00"/>
    <n v="3"/>
    <s v="SLA Breached"/>
    <x v="4"/>
    <n v="0"/>
    <n v="0"/>
    <n v="0"/>
    <n v="0"/>
    <n v="1"/>
    <x v="3"/>
    <n v="22.8"/>
    <x v="6"/>
  </r>
  <r>
    <s v="TXN002245"/>
    <n v="1697.5"/>
    <n v="1697.5"/>
    <s v="SUCCESS"/>
    <s v="SUCCESS"/>
    <n v="1"/>
    <s v="found"/>
    <s v="Not Duplicate"/>
    <s v="match"/>
    <s v="match"/>
    <n v="0"/>
    <d v="2026-01-26T00:00:00"/>
    <n v="1"/>
    <s v="Within SLA"/>
    <x v="0"/>
    <n v="0"/>
    <n v="0"/>
    <n v="0"/>
    <n v="0"/>
    <n v="0"/>
    <x v="0"/>
    <n v="41.6"/>
    <x v="12"/>
  </r>
  <r>
    <s v="TXN002246"/>
    <n v="1406.27"/>
    <n v="1406.27"/>
    <s v="SUCCESS"/>
    <s v="SUCCESS"/>
    <n v="2"/>
    <s v="found"/>
    <s v="Duplicate"/>
    <s v="match"/>
    <s v="match"/>
    <n v="0"/>
    <d v="2026-02-25T00:00:00"/>
    <n v="0"/>
    <s v="Within SLA"/>
    <x v="3"/>
    <n v="0"/>
    <n v="1"/>
    <n v="0"/>
    <n v="0"/>
    <n v="0"/>
    <x v="0"/>
    <n v="21.4"/>
    <x v="73"/>
  </r>
  <r>
    <s v="TXN002247"/>
    <n v="4208.01"/>
    <n v="4208.01"/>
    <s v="SUCCESS"/>
    <s v="SUCCESS"/>
    <n v="1"/>
    <s v="found"/>
    <s v="Not Duplicate"/>
    <s v="match"/>
    <s v="match"/>
    <n v="0"/>
    <d v="2026-01-17T00:00:00"/>
    <n v="3"/>
    <s v="SLA Breached"/>
    <x v="0"/>
    <n v="0"/>
    <n v="0"/>
    <n v="0"/>
    <n v="0"/>
    <n v="1"/>
    <x v="3"/>
    <n v="17.899999999999999"/>
    <x v="44"/>
  </r>
  <r>
    <s v="TXN002248"/>
    <n v="1035.19"/>
    <n v="1035.19"/>
    <s v="FAILED"/>
    <s v="FAILED"/>
    <n v="1"/>
    <s v="found"/>
    <s v="Not Duplicate"/>
    <s v="match"/>
    <s v="match"/>
    <n v="0"/>
    <d v="2026-01-31T00:00:00"/>
    <n v="1"/>
    <s v="Within SLA"/>
    <x v="0"/>
    <n v="0"/>
    <n v="0"/>
    <n v="0"/>
    <n v="0"/>
    <n v="0"/>
    <x v="3"/>
    <n v="5.0999999999999996"/>
    <x v="27"/>
  </r>
  <r>
    <s v="TXN002249"/>
    <n v="2077.4"/>
    <n v="2077.4"/>
    <s v="SUCCESS"/>
    <s v="SUCCESS"/>
    <n v="1"/>
    <s v="found"/>
    <s v="Not Duplicate"/>
    <s v="match"/>
    <s v="match"/>
    <n v="0"/>
    <d v="2026-01-25T00:00:00"/>
    <n v="0"/>
    <s v="Within SLA"/>
    <x v="2"/>
    <n v="0"/>
    <n v="0"/>
    <n v="0"/>
    <n v="0"/>
    <n v="0"/>
    <x v="2"/>
    <n v="2.8"/>
    <x v="12"/>
  </r>
  <r>
    <s v="TXN002250"/>
    <n v="9299.99"/>
    <n v="9299.99"/>
    <s v="SUCCESS"/>
    <s v="SUCCESS"/>
    <n v="1"/>
    <s v="found"/>
    <s v="Not Duplicate"/>
    <s v="match"/>
    <s v="match"/>
    <n v="0"/>
    <d v="2026-02-03T00:00:00"/>
    <n v="0"/>
    <s v="Within SLA"/>
    <x v="0"/>
    <n v="0"/>
    <n v="0"/>
    <n v="0"/>
    <n v="0"/>
    <n v="0"/>
    <x v="3"/>
    <n v="20.3"/>
    <x v="83"/>
  </r>
  <r>
    <s v="TXN002251"/>
    <n v="2228.87"/>
    <n v="2228.87"/>
    <s v="SUCCESS"/>
    <s v="SUCCESS"/>
    <n v="1"/>
    <s v="found"/>
    <s v="Not Duplicate"/>
    <s v="match"/>
    <s v="match"/>
    <n v="0"/>
    <d v="2026-03-14T00:00:00"/>
    <n v="0"/>
    <s v="Within SLA"/>
    <x v="1"/>
    <n v="0"/>
    <n v="0"/>
    <n v="0"/>
    <n v="0"/>
    <n v="0"/>
    <x v="3"/>
    <n v="35.6"/>
    <x v="53"/>
  </r>
  <r>
    <s v="TXN002252"/>
    <n v="5188.7700000000004"/>
    <n v="5188.7700000000004"/>
    <s v="SUCCESS"/>
    <s v="SUCCESS"/>
    <n v="1"/>
    <s v="found"/>
    <s v="Not Duplicate"/>
    <s v="match"/>
    <s v="match"/>
    <n v="0"/>
    <d v="2026-03-11T00:00:00"/>
    <n v="0"/>
    <s v="Within SLA"/>
    <x v="0"/>
    <n v="0"/>
    <n v="0"/>
    <n v="0"/>
    <n v="0"/>
    <n v="0"/>
    <x v="0"/>
    <n v="21"/>
    <x v="70"/>
  </r>
  <r>
    <s v="TXN002253"/>
    <n v="3914.77"/>
    <n v="3914.77"/>
    <s v="SUCCESS"/>
    <s v="SUCCESS"/>
    <n v="1"/>
    <s v="found"/>
    <s v="Not Duplicate"/>
    <s v="match"/>
    <s v="match"/>
    <n v="0"/>
    <d v="2026-02-12T00:00:00"/>
    <n v="3"/>
    <s v="SLA Breached"/>
    <x v="0"/>
    <n v="0"/>
    <n v="0"/>
    <n v="0"/>
    <n v="0"/>
    <n v="1"/>
    <x v="3"/>
    <n v="13.7"/>
    <x v="43"/>
  </r>
  <r>
    <s v="TXN002254"/>
    <n v="52386.42"/>
    <n v="52386.42"/>
    <s v="SUCCESS"/>
    <s v="SUCCESS"/>
    <n v="1"/>
    <s v="found"/>
    <s v="Not Duplicate"/>
    <s v="match"/>
    <s v="match"/>
    <n v="0"/>
    <d v="2026-03-18T00:00:00"/>
    <n v="1"/>
    <s v="Within SLA"/>
    <x v="0"/>
    <n v="0"/>
    <n v="0"/>
    <n v="0"/>
    <n v="0"/>
    <n v="0"/>
    <x v="1"/>
    <n v="20.9"/>
    <x v="84"/>
  </r>
  <r>
    <s v="TXN002255"/>
    <n v="32359.9"/>
    <n v="32359.9"/>
    <s v="SUCCESS"/>
    <s v="SUCCESS"/>
    <n v="1"/>
    <s v="found"/>
    <s v="Not Duplicate"/>
    <s v="match"/>
    <s v="match"/>
    <n v="0"/>
    <d v="2026-02-08T00:00:00"/>
    <n v="2"/>
    <s v="Within SLA"/>
    <x v="0"/>
    <n v="0"/>
    <n v="0"/>
    <n v="0"/>
    <n v="0"/>
    <n v="0"/>
    <x v="0"/>
    <n v="21.7"/>
    <x v="69"/>
  </r>
  <r>
    <s v="TXN002256"/>
    <n v="73775.240000000005"/>
    <n v="73775.240000000005"/>
    <s v="SUCCESS"/>
    <s v="SUCCESS"/>
    <n v="1"/>
    <s v="found"/>
    <s v="Not Duplicate"/>
    <s v="match"/>
    <s v="match"/>
    <n v="0"/>
    <d v="2026-02-07T00:00:00"/>
    <n v="0"/>
    <s v="Within SLA"/>
    <x v="3"/>
    <n v="0"/>
    <n v="0"/>
    <n v="0"/>
    <n v="0"/>
    <n v="0"/>
    <x v="3"/>
    <n v="27"/>
    <x v="64"/>
  </r>
  <r>
    <s v="TXN002257"/>
    <n v="674.1"/>
    <n v="674.1"/>
    <s v="SUCCESS"/>
    <s v="SUCCESS"/>
    <n v="1"/>
    <s v="found"/>
    <s v="Not Duplicate"/>
    <s v="match"/>
    <s v="match"/>
    <n v="0"/>
    <d v="2026-03-28T00:00:00"/>
    <n v="0"/>
    <s v="Within SLA"/>
    <x v="1"/>
    <n v="0"/>
    <n v="0"/>
    <n v="0"/>
    <n v="0"/>
    <n v="0"/>
    <x v="1"/>
    <n v="25.1"/>
    <x v="52"/>
  </r>
  <r>
    <s v="TXN002258"/>
    <n v="15502.88"/>
    <n v="15502.88"/>
    <s v="SUCCESS"/>
    <s v="SUCCESS"/>
    <n v="1"/>
    <s v="found"/>
    <s v="Not Duplicate"/>
    <s v="match"/>
    <s v="match"/>
    <n v="0"/>
    <d v="2026-01-31T00:00:00"/>
    <n v="2"/>
    <s v="Within SLA"/>
    <x v="0"/>
    <n v="0"/>
    <n v="0"/>
    <n v="0"/>
    <n v="0"/>
    <n v="0"/>
    <x v="2"/>
    <n v="13.4"/>
    <x v="5"/>
  </r>
  <r>
    <s v="TXN002259"/>
    <n v="83185.990000000005"/>
    <n v="83185.990000000005"/>
    <s v="SUCCESS"/>
    <s v="SUCCESS"/>
    <n v="1"/>
    <s v="found"/>
    <s v="Not Duplicate"/>
    <s v="match"/>
    <s v="match"/>
    <n v="0"/>
    <d v="2026-01-23T00:00:00"/>
    <n v="5"/>
    <s v="SLA Breached"/>
    <x v="2"/>
    <n v="0"/>
    <n v="0"/>
    <n v="0"/>
    <n v="0"/>
    <n v="1"/>
    <x v="0"/>
    <n v="83.3"/>
    <x v="45"/>
  </r>
  <r>
    <s v="TXN002260"/>
    <n v="6729.1"/>
    <n v="6729.1"/>
    <s v="SUCCESS"/>
    <s v="SUCCESS"/>
    <n v="1"/>
    <s v="found"/>
    <s v="Not Duplicate"/>
    <s v="match"/>
    <s v="match"/>
    <n v="0"/>
    <d v="2026-01-05T00:00:00"/>
    <n v="2"/>
    <s v="Within SLA"/>
    <x v="0"/>
    <n v="0"/>
    <n v="0"/>
    <n v="0"/>
    <n v="0"/>
    <n v="0"/>
    <x v="0"/>
    <n v="22.4"/>
    <x v="62"/>
  </r>
  <r>
    <s v="TXN002261"/>
    <n v="4500.9399999999996"/>
    <n v="4500.9399999999996"/>
    <s v="SUCCESS"/>
    <s v="SUCCESS"/>
    <n v="1"/>
    <s v="found"/>
    <s v="Not Duplicate"/>
    <s v="match"/>
    <s v="match"/>
    <n v="0"/>
    <d v="2026-01-28T00:00:00"/>
    <n v="2"/>
    <s v="Within SLA"/>
    <x v="4"/>
    <n v="0"/>
    <n v="0"/>
    <n v="0"/>
    <n v="0"/>
    <n v="0"/>
    <x v="0"/>
    <n v="32.6"/>
    <x v="71"/>
  </r>
  <r>
    <s v="TXN002262"/>
    <n v="7603.47"/>
    <n v="9124.16"/>
    <s v="SUCCESS"/>
    <s v="SUCCESS"/>
    <n v="1"/>
    <s v="found"/>
    <s v="Not Duplicate"/>
    <s v="mismatch"/>
    <s v="match"/>
    <n v="1520.6899999999996"/>
    <d v="2026-02-12T00:00:00"/>
    <n v="1"/>
    <s v="Within SLA"/>
    <x v="4"/>
    <n v="0"/>
    <n v="0"/>
    <n v="1"/>
    <n v="0"/>
    <n v="0"/>
    <x v="1"/>
    <n v="52.2"/>
    <x v="41"/>
  </r>
  <r>
    <s v="TXN002263"/>
    <n v="3603.47"/>
    <n v="3603.47"/>
    <s v="SUCCESS"/>
    <s v="SUCCESS"/>
    <n v="1"/>
    <s v="found"/>
    <s v="Not Duplicate"/>
    <s v="match"/>
    <s v="match"/>
    <n v="0"/>
    <d v="2026-02-24T00:00:00"/>
    <n v="0"/>
    <s v="Within SLA"/>
    <x v="0"/>
    <n v="0"/>
    <n v="0"/>
    <n v="0"/>
    <n v="0"/>
    <n v="0"/>
    <x v="1"/>
    <n v="25.4"/>
    <x v="40"/>
  </r>
  <r>
    <s v="TXN002264"/>
    <n v="9774.15"/>
    <n v="9774.15"/>
    <s v="SUCCESS"/>
    <s v="SUCCESS"/>
    <n v="1"/>
    <s v="found"/>
    <s v="Not Duplicate"/>
    <s v="match"/>
    <s v="match"/>
    <n v="0"/>
    <d v="2026-02-12T00:00:00"/>
    <n v="0"/>
    <s v="Within SLA"/>
    <x v="4"/>
    <n v="0"/>
    <n v="0"/>
    <n v="0"/>
    <n v="0"/>
    <n v="0"/>
    <x v="1"/>
    <n v="27.2"/>
    <x v="89"/>
  </r>
  <r>
    <s v="TXN002265"/>
    <n v="11819.71"/>
    <n v="11819.71"/>
    <s v="SUCCESS"/>
    <s v="SUCCESS"/>
    <n v="1"/>
    <s v="found"/>
    <s v="Not Duplicate"/>
    <s v="match"/>
    <s v="match"/>
    <n v="0"/>
    <d v="2026-02-19T00:00:00"/>
    <n v="0"/>
    <s v="Within SLA"/>
    <x v="3"/>
    <n v="0"/>
    <n v="0"/>
    <n v="0"/>
    <n v="0"/>
    <n v="0"/>
    <x v="3"/>
    <n v="30.7"/>
    <x v="10"/>
  </r>
  <r>
    <s v="TXN002266"/>
    <n v="27180.03"/>
    <n v="27180.03"/>
    <s v="SUCCESS"/>
    <s v="SUCCESS"/>
    <n v="1"/>
    <s v="found"/>
    <s v="Not Duplicate"/>
    <s v="match"/>
    <s v="match"/>
    <n v="0"/>
    <d v="2026-01-13T00:00:00"/>
    <n v="0"/>
    <s v="Within SLA"/>
    <x v="0"/>
    <n v="0"/>
    <n v="0"/>
    <n v="0"/>
    <n v="0"/>
    <n v="0"/>
    <x v="0"/>
    <n v="10.3"/>
    <x v="3"/>
  </r>
  <r>
    <s v="TXN002267"/>
    <n v="570.24"/>
    <n v="570.24"/>
    <s v="SUCCESS"/>
    <s v="SUCCESS"/>
    <n v="1"/>
    <s v="found"/>
    <s v="Not Duplicate"/>
    <s v="match"/>
    <s v="match"/>
    <n v="0"/>
    <d v="2026-03-28T00:00:00"/>
    <n v="0"/>
    <s v="Within SLA"/>
    <x v="0"/>
    <n v="0"/>
    <n v="0"/>
    <n v="0"/>
    <n v="0"/>
    <n v="0"/>
    <x v="3"/>
    <n v="32.4"/>
    <x v="52"/>
  </r>
  <r>
    <s v="TXN002268"/>
    <n v="297.47000000000003"/>
    <n v="297.47000000000003"/>
    <s v="SUCCESS"/>
    <s v="SUCCESS"/>
    <n v="1"/>
    <s v="found"/>
    <s v="Not Duplicate"/>
    <s v="match"/>
    <s v="match"/>
    <n v="0"/>
    <d v="2026-01-26T00:00:00"/>
    <n v="1"/>
    <s v="Within SLA"/>
    <x v="0"/>
    <n v="0"/>
    <n v="0"/>
    <n v="0"/>
    <n v="0"/>
    <n v="0"/>
    <x v="1"/>
    <n v="9.9"/>
    <x v="12"/>
  </r>
  <r>
    <s v="TXN002269"/>
    <n v="5381.91"/>
    <n v="5381.91"/>
    <s v="SUCCESS"/>
    <s v="SUCCESS"/>
    <n v="1"/>
    <s v="found"/>
    <s v="Not Duplicate"/>
    <s v="match"/>
    <s v="match"/>
    <n v="0"/>
    <d v="2026-02-07T00:00:00"/>
    <n v="3"/>
    <s v="SLA Breached"/>
    <x v="1"/>
    <n v="0"/>
    <n v="0"/>
    <n v="0"/>
    <n v="0"/>
    <n v="1"/>
    <x v="0"/>
    <n v="8"/>
    <x v="66"/>
  </r>
  <r>
    <s v="TXN002270"/>
    <n v="6036.07"/>
    <n v="6036.07"/>
    <s v="SUCCESS"/>
    <s v="SUCCESS"/>
    <n v="1"/>
    <s v="found"/>
    <s v="Not Duplicate"/>
    <s v="match"/>
    <s v="match"/>
    <n v="0"/>
    <d v="2026-02-08T00:00:00"/>
    <n v="3"/>
    <s v="SLA Breached"/>
    <x v="0"/>
    <n v="0"/>
    <n v="0"/>
    <n v="0"/>
    <n v="0"/>
    <n v="1"/>
    <x v="3"/>
    <n v="32.799999999999997"/>
    <x v="65"/>
  </r>
  <r>
    <s v="TXN002271"/>
    <n v="2445.29"/>
    <n v="2445.29"/>
    <s v="FAILED"/>
    <s v="FAILED"/>
    <n v="1"/>
    <s v="found"/>
    <s v="Not Duplicate"/>
    <s v="match"/>
    <s v="match"/>
    <n v="0"/>
    <d v="2026-01-07T00:00:00"/>
    <n v="2"/>
    <s v="Within SLA"/>
    <x v="0"/>
    <n v="0"/>
    <n v="0"/>
    <n v="0"/>
    <n v="0"/>
    <n v="0"/>
    <x v="3"/>
    <n v="87.6"/>
    <x v="11"/>
  </r>
  <r>
    <s v="TXN002272"/>
    <n v="6429.94"/>
    <n v="6429.94"/>
    <s v="SUCCESS"/>
    <s v="SUCCESS"/>
    <n v="1"/>
    <s v="found"/>
    <s v="Not Duplicate"/>
    <s v="match"/>
    <s v="match"/>
    <n v="0"/>
    <d v="2026-01-21T00:00:00"/>
    <n v="2"/>
    <s v="Within SLA"/>
    <x v="3"/>
    <n v="0"/>
    <n v="0"/>
    <n v="0"/>
    <n v="0"/>
    <n v="0"/>
    <x v="0"/>
    <n v="50.6"/>
    <x v="34"/>
  </r>
  <r>
    <s v="TXN002273"/>
    <n v="2016.3"/>
    <n v="2016.3"/>
    <s v="SUCCESS"/>
    <s v="SUCCESS"/>
    <n v="1"/>
    <s v="found"/>
    <s v="Not Duplicate"/>
    <s v="match"/>
    <s v="match"/>
    <n v="0"/>
    <d v="2026-02-19T00:00:00"/>
    <n v="3"/>
    <s v="SLA Breached"/>
    <x v="3"/>
    <n v="0"/>
    <n v="0"/>
    <n v="0"/>
    <n v="0"/>
    <n v="1"/>
    <x v="3"/>
    <n v="14.8"/>
    <x v="68"/>
  </r>
  <r>
    <s v="TXN002274"/>
    <n v="24841.59"/>
    <n v="24841.59"/>
    <s v="SUCCESS"/>
    <s v="SUCCESS"/>
    <n v="1"/>
    <s v="found"/>
    <s v="Not Duplicate"/>
    <s v="match"/>
    <s v="match"/>
    <n v="0"/>
    <d v="2026-02-08T00:00:00"/>
    <n v="0"/>
    <s v="Within SLA"/>
    <x v="3"/>
    <n v="0"/>
    <n v="0"/>
    <n v="0"/>
    <n v="0"/>
    <n v="0"/>
    <x v="2"/>
    <n v="12.2"/>
    <x v="24"/>
  </r>
  <r>
    <s v="TXN002275"/>
    <n v="2119.94"/>
    <e v="#N/A"/>
    <s v="SUCCESS"/>
    <e v="#N/A"/>
    <n v="0"/>
    <s v="missing"/>
    <s v="Not Duplicate"/>
    <s v="not processed"/>
    <s v="not processed"/>
    <s v="missing"/>
    <s v="not processed"/>
    <s v="not processed"/>
    <s v="Not Processed"/>
    <x v="0"/>
    <n v="1"/>
    <n v="0"/>
    <n v="0"/>
    <n v="0"/>
    <n v="0"/>
    <x v="0"/>
    <s v=""/>
    <x v="44"/>
  </r>
  <r>
    <s v="TXN002276"/>
    <n v="22417.37"/>
    <n v="22417.37"/>
    <s v="SUCCESS"/>
    <s v="FAILED"/>
    <n v="1"/>
    <s v="found"/>
    <s v="Not Duplicate"/>
    <s v="match"/>
    <s v="mismatch"/>
    <n v="0"/>
    <d v="2026-02-15T00:00:00"/>
    <n v="3"/>
    <s v="SLA Breached"/>
    <x v="1"/>
    <n v="0"/>
    <n v="0"/>
    <n v="0"/>
    <n v="1"/>
    <n v="1"/>
    <x v="0"/>
    <n v="21.2"/>
    <x v="89"/>
  </r>
  <r>
    <s v="TXN002277"/>
    <n v="924.9"/>
    <n v="924.9"/>
    <s v="SUCCESS"/>
    <s v="SUCCESS"/>
    <n v="1"/>
    <s v="found"/>
    <s v="Not Duplicate"/>
    <s v="match"/>
    <s v="match"/>
    <n v="0"/>
    <d v="2026-03-05T00:00:00"/>
    <n v="0"/>
    <s v="Within SLA"/>
    <x v="1"/>
    <n v="0"/>
    <n v="0"/>
    <n v="0"/>
    <n v="0"/>
    <n v="0"/>
    <x v="3"/>
    <n v="10.8"/>
    <x v="28"/>
  </r>
  <r>
    <s v="TXN002278"/>
    <n v="26537.9"/>
    <n v="26537.9"/>
    <s v="SUCCESS"/>
    <s v="SUCCESS"/>
    <n v="1"/>
    <s v="found"/>
    <s v="Not Duplicate"/>
    <s v="match"/>
    <s v="match"/>
    <n v="0"/>
    <d v="2026-01-06T00:00:00"/>
    <n v="2"/>
    <s v="Within SLA"/>
    <x v="3"/>
    <n v="0"/>
    <n v="0"/>
    <n v="0"/>
    <n v="0"/>
    <n v="0"/>
    <x v="1"/>
    <n v="7"/>
    <x v="19"/>
  </r>
  <r>
    <s v="TXN002279"/>
    <n v="3392.13"/>
    <n v="3392.13"/>
    <s v="SUCCESS"/>
    <s v="SUCCESS"/>
    <n v="1"/>
    <s v="found"/>
    <s v="Not Duplicate"/>
    <s v="match"/>
    <s v="match"/>
    <n v="0"/>
    <d v="2026-03-26T00:00:00"/>
    <n v="0"/>
    <s v="Within SLA"/>
    <x v="3"/>
    <n v="0"/>
    <n v="0"/>
    <n v="0"/>
    <n v="0"/>
    <n v="0"/>
    <x v="1"/>
    <n v="15.2"/>
    <x v="9"/>
  </r>
  <r>
    <s v="TXN002280"/>
    <n v="2708.97"/>
    <n v="2708.97"/>
    <s v="FAILED"/>
    <s v="FAILED"/>
    <n v="1"/>
    <s v="found"/>
    <s v="Not Duplicate"/>
    <s v="match"/>
    <s v="match"/>
    <n v="0"/>
    <d v="2026-01-04T00:00:00"/>
    <n v="0"/>
    <s v="Within SLA"/>
    <x v="0"/>
    <n v="0"/>
    <n v="0"/>
    <n v="0"/>
    <n v="0"/>
    <n v="0"/>
    <x v="0"/>
    <n v="6.4"/>
    <x v="19"/>
  </r>
  <r>
    <s v="TXN002281"/>
    <n v="1844.76"/>
    <n v="1844.76"/>
    <s v="SUCCESS"/>
    <s v="SUCCESS"/>
    <n v="1"/>
    <s v="found"/>
    <s v="Not Duplicate"/>
    <s v="match"/>
    <s v="match"/>
    <n v="0"/>
    <d v="2026-03-10T00:00:00"/>
    <n v="1"/>
    <s v="Within SLA"/>
    <x v="4"/>
    <n v="0"/>
    <n v="0"/>
    <n v="0"/>
    <n v="0"/>
    <n v="0"/>
    <x v="1"/>
    <n v="28.2"/>
    <x v="87"/>
  </r>
  <r>
    <s v="TXN002282"/>
    <n v="6195.08"/>
    <n v="6195.08"/>
    <s v="SUCCESS"/>
    <s v="SUCCESS"/>
    <n v="1"/>
    <s v="found"/>
    <s v="Not Duplicate"/>
    <s v="match"/>
    <s v="match"/>
    <n v="0"/>
    <d v="2026-02-03T00:00:00"/>
    <n v="0"/>
    <s v="Within SLA"/>
    <x v="0"/>
    <n v="0"/>
    <n v="0"/>
    <n v="0"/>
    <n v="0"/>
    <n v="0"/>
    <x v="3"/>
    <n v="38.799999999999997"/>
    <x v="83"/>
  </r>
  <r>
    <s v="TXN002283"/>
    <n v="3700.62"/>
    <n v="3700.62"/>
    <s v="SUCCESS"/>
    <s v="SUCCESS"/>
    <n v="1"/>
    <s v="found"/>
    <s v="Not Duplicate"/>
    <s v="match"/>
    <s v="match"/>
    <n v="0"/>
    <d v="2026-03-08T00:00:00"/>
    <n v="3"/>
    <s v="SLA Breached"/>
    <x v="0"/>
    <n v="0"/>
    <n v="0"/>
    <n v="0"/>
    <n v="0"/>
    <n v="1"/>
    <x v="2"/>
    <n v="24"/>
    <x v="28"/>
  </r>
  <r>
    <s v="TXN002284"/>
    <n v="2574.9899999999998"/>
    <n v="2574.9899999999998"/>
    <s v="FAILED"/>
    <s v="FAILED"/>
    <n v="1"/>
    <s v="found"/>
    <s v="Not Duplicate"/>
    <s v="match"/>
    <s v="match"/>
    <n v="0"/>
    <d v="2026-02-25T00:00:00"/>
    <n v="3"/>
    <s v="SLA Breached"/>
    <x v="3"/>
    <n v="0"/>
    <n v="0"/>
    <n v="0"/>
    <n v="0"/>
    <n v="1"/>
    <x v="2"/>
    <n v="40.700000000000003"/>
    <x v="13"/>
  </r>
  <r>
    <s v="TXN002285"/>
    <n v="4540.05"/>
    <n v="4540.05"/>
    <s v="SUCCESS"/>
    <s v="SUCCESS"/>
    <n v="1"/>
    <s v="found"/>
    <s v="Not Duplicate"/>
    <s v="match"/>
    <s v="match"/>
    <n v="0"/>
    <d v="2026-03-27T00:00:00"/>
    <n v="2"/>
    <s v="Within SLA"/>
    <x v="0"/>
    <n v="0"/>
    <n v="0"/>
    <n v="0"/>
    <n v="0"/>
    <n v="0"/>
    <x v="2"/>
    <n v="29.3"/>
    <x v="21"/>
  </r>
  <r>
    <s v="TXN002286"/>
    <n v="670.59"/>
    <n v="670.59"/>
    <s v="SUCCESS"/>
    <s v="SUCCESS"/>
    <n v="1"/>
    <s v="found"/>
    <s v="Not Duplicate"/>
    <s v="match"/>
    <s v="match"/>
    <n v="0"/>
    <d v="2026-01-24T00:00:00"/>
    <n v="3"/>
    <s v="SLA Breached"/>
    <x v="1"/>
    <n v="0"/>
    <n v="0"/>
    <n v="0"/>
    <n v="0"/>
    <n v="1"/>
    <x v="1"/>
    <n v="111.6"/>
    <x v="25"/>
  </r>
  <r>
    <s v="TXN002287"/>
    <n v="7556.12"/>
    <n v="7556.12"/>
    <s v="SUCCESS"/>
    <s v="SUCCESS"/>
    <n v="1"/>
    <s v="found"/>
    <s v="Not Duplicate"/>
    <s v="match"/>
    <s v="match"/>
    <n v="0"/>
    <d v="2026-01-08T00:00:00"/>
    <n v="0"/>
    <s v="Within SLA"/>
    <x v="0"/>
    <n v="0"/>
    <n v="0"/>
    <n v="0"/>
    <n v="0"/>
    <n v="0"/>
    <x v="2"/>
    <n v="13.6"/>
    <x v="8"/>
  </r>
  <r>
    <s v="TXN002288"/>
    <n v="27546.5"/>
    <n v="27546.5"/>
    <s v="SUCCESS"/>
    <s v="SUCCESS"/>
    <n v="1"/>
    <s v="found"/>
    <s v="Not Duplicate"/>
    <s v="match"/>
    <s v="match"/>
    <n v="0"/>
    <d v="2026-02-04T00:00:00"/>
    <n v="3"/>
    <s v="SLA Breached"/>
    <x v="0"/>
    <n v="0"/>
    <n v="0"/>
    <n v="0"/>
    <n v="0"/>
    <n v="1"/>
    <x v="0"/>
    <n v="68.099999999999994"/>
    <x v="35"/>
  </r>
  <r>
    <s v="TXN002289"/>
    <n v="5440.96"/>
    <n v="5440.96"/>
    <s v="SUCCESS"/>
    <s v="SUCCESS"/>
    <n v="1"/>
    <s v="found"/>
    <s v="Not Duplicate"/>
    <s v="match"/>
    <s v="match"/>
    <n v="0"/>
    <d v="2026-03-03T00:00:00"/>
    <n v="0"/>
    <s v="Within SLA"/>
    <x v="2"/>
    <n v="0"/>
    <n v="0"/>
    <n v="0"/>
    <n v="0"/>
    <n v="0"/>
    <x v="0"/>
    <n v="19.899999999999999"/>
    <x v="56"/>
  </r>
  <r>
    <s v="TXN002290"/>
    <n v="16497.5"/>
    <e v="#N/A"/>
    <s v="REVERSED"/>
    <e v="#N/A"/>
    <n v="0"/>
    <s v="missing"/>
    <s v="Not Duplicate"/>
    <s v="not processed"/>
    <s v="not processed"/>
    <s v="missing"/>
    <s v="not processed"/>
    <s v="not processed"/>
    <s v="Not Processed"/>
    <x v="0"/>
    <n v="1"/>
    <n v="0"/>
    <n v="0"/>
    <n v="0"/>
    <n v="0"/>
    <x v="0"/>
    <s v=""/>
    <x v="38"/>
  </r>
  <r>
    <s v="TXN002291"/>
    <n v="3525.73"/>
    <n v="3525.73"/>
    <s v="FAILED"/>
    <s v="FAILED"/>
    <n v="1"/>
    <s v="found"/>
    <s v="Not Duplicate"/>
    <s v="match"/>
    <s v="match"/>
    <n v="0"/>
    <d v="2026-03-16T00:00:00"/>
    <n v="1"/>
    <s v="Within SLA"/>
    <x v="1"/>
    <n v="0"/>
    <n v="0"/>
    <n v="0"/>
    <n v="0"/>
    <n v="0"/>
    <x v="3"/>
    <n v="37.299999999999997"/>
    <x v="54"/>
  </r>
  <r>
    <s v="TXN002292"/>
    <n v="4056.88"/>
    <n v="4056.88"/>
    <s v="SUCCESS"/>
    <s v="SUCCESS"/>
    <n v="1"/>
    <s v="found"/>
    <s v="Not Duplicate"/>
    <s v="match"/>
    <s v="match"/>
    <n v="0"/>
    <d v="2026-03-28T00:00:00"/>
    <n v="0"/>
    <s v="Within SLA"/>
    <x v="1"/>
    <n v="0"/>
    <n v="0"/>
    <n v="0"/>
    <n v="0"/>
    <n v="0"/>
    <x v="0"/>
    <n v="11.7"/>
    <x v="52"/>
  </r>
  <r>
    <s v="TXN002293"/>
    <n v="8349.82"/>
    <n v="8349.82"/>
    <s v="SUCCESS"/>
    <s v="SUCCESS"/>
    <n v="1"/>
    <s v="found"/>
    <s v="Not Duplicate"/>
    <s v="match"/>
    <s v="match"/>
    <n v="0"/>
    <d v="2026-03-05T00:00:00"/>
    <n v="1"/>
    <s v="Within SLA"/>
    <x v="3"/>
    <n v="0"/>
    <n v="0"/>
    <n v="0"/>
    <n v="0"/>
    <n v="0"/>
    <x v="1"/>
    <n v="4"/>
    <x v="85"/>
  </r>
  <r>
    <s v="TXN002294"/>
    <n v="17726.349999999999"/>
    <n v="17726.349999999999"/>
    <s v="SUCCESS"/>
    <s v="SUCCESS"/>
    <n v="1"/>
    <s v="found"/>
    <s v="Not Duplicate"/>
    <s v="match"/>
    <s v="match"/>
    <n v="0"/>
    <d v="2026-02-24T00:00:00"/>
    <n v="5"/>
    <s v="SLA Breached"/>
    <x v="0"/>
    <n v="0"/>
    <n v="0"/>
    <n v="0"/>
    <n v="0"/>
    <n v="1"/>
    <x v="0"/>
    <n v="13"/>
    <x v="10"/>
  </r>
  <r>
    <s v="TXN002295"/>
    <n v="44153.57"/>
    <n v="44153.57"/>
    <s v="SUCCESS"/>
    <s v="SUCCESS"/>
    <n v="1"/>
    <s v="found"/>
    <s v="Not Duplicate"/>
    <s v="match"/>
    <s v="match"/>
    <n v="0"/>
    <d v="2026-03-11T00:00:00"/>
    <n v="1"/>
    <s v="Within SLA"/>
    <x v="0"/>
    <n v="0"/>
    <n v="0"/>
    <n v="0"/>
    <n v="0"/>
    <n v="0"/>
    <x v="0"/>
    <n v="14.9"/>
    <x v="67"/>
  </r>
  <r>
    <s v="TXN002296"/>
    <n v="714.62"/>
    <n v="714.62"/>
    <s v="SUCCESS"/>
    <s v="SUCCESS"/>
    <n v="1"/>
    <s v="found"/>
    <s v="Not Duplicate"/>
    <s v="match"/>
    <s v="match"/>
    <n v="0"/>
    <d v="2026-03-29T00:00:00"/>
    <n v="2"/>
    <s v="Within SLA"/>
    <x v="0"/>
    <n v="0"/>
    <n v="0"/>
    <n v="0"/>
    <n v="0"/>
    <n v="0"/>
    <x v="3"/>
    <n v="28.4"/>
    <x v="60"/>
  </r>
  <r>
    <s v="TXN002297"/>
    <n v="5081.12"/>
    <n v="5081.12"/>
    <s v="SUCCESS"/>
    <s v="SUCCESS"/>
    <n v="1"/>
    <s v="found"/>
    <s v="Not Duplicate"/>
    <s v="match"/>
    <s v="match"/>
    <n v="0"/>
    <d v="2026-01-23T00:00:00"/>
    <n v="5"/>
    <s v="SLA Breached"/>
    <x v="2"/>
    <n v="0"/>
    <n v="0"/>
    <n v="0"/>
    <n v="0"/>
    <n v="1"/>
    <x v="3"/>
    <n v="14.1"/>
    <x v="45"/>
  </r>
  <r>
    <s v="TXN002298"/>
    <n v="1501.63"/>
    <n v="1501.63"/>
    <s v="FAILED"/>
    <s v="FAILED"/>
    <n v="1"/>
    <s v="found"/>
    <s v="Not Duplicate"/>
    <s v="match"/>
    <s v="match"/>
    <n v="0"/>
    <d v="2026-03-19T00:00:00"/>
    <n v="2"/>
    <s v="Within SLA"/>
    <x v="3"/>
    <n v="0"/>
    <n v="0"/>
    <n v="0"/>
    <n v="0"/>
    <n v="0"/>
    <x v="2"/>
    <n v="30.6"/>
    <x v="84"/>
  </r>
  <r>
    <s v="TXN002299"/>
    <n v="765.48"/>
    <n v="765.48"/>
    <s v="SUCCESS"/>
    <s v="SUCCESS"/>
    <n v="1"/>
    <s v="found"/>
    <s v="Not Duplicate"/>
    <s v="match"/>
    <s v="match"/>
    <n v="0"/>
    <d v="2026-03-26T00:00:00"/>
    <n v="5"/>
    <s v="SLA Breached"/>
    <x v="2"/>
    <n v="0"/>
    <n v="0"/>
    <n v="0"/>
    <n v="0"/>
    <n v="1"/>
    <x v="3"/>
    <n v="23.3"/>
    <x v="63"/>
  </r>
  <r>
    <s v="TXN002300"/>
    <n v="13774.92"/>
    <n v="13774.92"/>
    <s v="SUCCESS"/>
    <s v="SUCCESS"/>
    <n v="1"/>
    <s v="found"/>
    <s v="Not Duplicate"/>
    <s v="match"/>
    <s v="match"/>
    <n v="0"/>
    <d v="2026-03-24T00:00:00"/>
    <n v="1"/>
    <s v="Within SLA"/>
    <x v="0"/>
    <n v="0"/>
    <n v="0"/>
    <n v="0"/>
    <n v="0"/>
    <n v="0"/>
    <x v="2"/>
    <n v="17.100000000000001"/>
    <x v="50"/>
  </r>
  <r>
    <s v="TXN002301"/>
    <n v="7953.51"/>
    <n v="7953.51"/>
    <s v="SUCCESS"/>
    <s v="SUCCESS"/>
    <n v="1"/>
    <s v="found"/>
    <s v="Not Duplicate"/>
    <s v="match"/>
    <s v="match"/>
    <n v="0"/>
    <d v="2026-01-29T00:00:00"/>
    <n v="3"/>
    <s v="SLA Breached"/>
    <x v="0"/>
    <n v="0"/>
    <n v="0"/>
    <n v="0"/>
    <n v="0"/>
    <n v="1"/>
    <x v="0"/>
    <n v="41.6"/>
    <x v="71"/>
  </r>
  <r>
    <s v="TXN002302"/>
    <n v="13946.36"/>
    <n v="13946.36"/>
    <s v="SUCCESS"/>
    <s v="FAILED"/>
    <n v="1"/>
    <s v="found"/>
    <s v="Not Duplicate"/>
    <s v="match"/>
    <s v="mismatch"/>
    <n v="0"/>
    <d v="2026-03-11T00:00:00"/>
    <n v="0"/>
    <s v="Within SLA"/>
    <x v="0"/>
    <n v="0"/>
    <n v="0"/>
    <n v="0"/>
    <n v="1"/>
    <n v="0"/>
    <x v="0"/>
    <n v="43.4"/>
    <x v="70"/>
  </r>
  <r>
    <s v="TXN002303"/>
    <n v="9764.18"/>
    <n v="9764.18"/>
    <s v="SUCCESS"/>
    <s v="SUCCESS"/>
    <n v="1"/>
    <s v="found"/>
    <s v="Not Duplicate"/>
    <s v="match"/>
    <s v="match"/>
    <n v="0"/>
    <d v="2026-04-03T00:00:00"/>
    <n v="3"/>
    <s v="SLA Breached"/>
    <x v="3"/>
    <n v="0"/>
    <n v="0"/>
    <n v="0"/>
    <n v="0"/>
    <n v="1"/>
    <x v="0"/>
    <n v="19.100000000000001"/>
    <x v="80"/>
  </r>
  <r>
    <s v="TXN002304"/>
    <n v="4625.93"/>
    <n v="4625.93"/>
    <s v="SUCCESS"/>
    <s v="SUCCESS"/>
    <n v="1"/>
    <s v="found"/>
    <s v="Not Duplicate"/>
    <s v="match"/>
    <s v="match"/>
    <n v="0"/>
    <d v="2026-03-29T00:00:00"/>
    <n v="3"/>
    <s v="SLA Breached"/>
    <x v="2"/>
    <n v="0"/>
    <n v="0"/>
    <n v="0"/>
    <n v="0"/>
    <n v="1"/>
    <x v="0"/>
    <n v="23.1"/>
    <x v="9"/>
  </r>
  <r>
    <s v="TXN002305"/>
    <n v="18347.7"/>
    <n v="22017.24"/>
    <s v="SUCCESS"/>
    <s v="SUCCESS"/>
    <n v="1"/>
    <s v="found"/>
    <s v="Not Duplicate"/>
    <s v="mismatch"/>
    <s v="match"/>
    <n v="3669.5400000000009"/>
    <d v="2026-01-13T00:00:00"/>
    <n v="3"/>
    <s v="SLA Breached"/>
    <x v="1"/>
    <n v="0"/>
    <n v="0"/>
    <n v="1"/>
    <n v="0"/>
    <n v="1"/>
    <x v="0"/>
    <n v="5.6"/>
    <x v="76"/>
  </r>
  <r>
    <s v="TXN002306"/>
    <n v="11787.25"/>
    <n v="11787.25"/>
    <s v="REVERSED"/>
    <s v="REVERSED"/>
    <n v="1"/>
    <s v="found"/>
    <s v="Not Duplicate"/>
    <s v="match"/>
    <s v="match"/>
    <n v="0"/>
    <d v="2026-01-13T00:00:00"/>
    <n v="0"/>
    <s v="Within SLA"/>
    <x v="2"/>
    <n v="0"/>
    <n v="0"/>
    <n v="0"/>
    <n v="0"/>
    <n v="0"/>
    <x v="0"/>
    <n v="42.4"/>
    <x v="3"/>
  </r>
  <r>
    <s v="TXN002307"/>
    <n v="17650.490000000002"/>
    <n v="17650.490000000002"/>
    <s v="SUCCESS"/>
    <s v="SUCCESS"/>
    <n v="1"/>
    <s v="found"/>
    <s v="Not Duplicate"/>
    <s v="match"/>
    <s v="match"/>
    <n v="0"/>
    <d v="2026-02-09T00:00:00"/>
    <n v="3"/>
    <s v="SLA Breached"/>
    <x v="0"/>
    <n v="0"/>
    <n v="0"/>
    <n v="0"/>
    <n v="0"/>
    <n v="1"/>
    <x v="0"/>
    <n v="28.9"/>
    <x v="69"/>
  </r>
  <r>
    <s v="TXN002308"/>
    <n v="835.34"/>
    <n v="835.34"/>
    <s v="SUCCESS"/>
    <s v="SUCCESS"/>
    <n v="1"/>
    <s v="found"/>
    <s v="Not Duplicate"/>
    <s v="match"/>
    <s v="match"/>
    <n v="0"/>
    <d v="2026-03-16T00:00:00"/>
    <n v="1"/>
    <s v="Within SLA"/>
    <x v="1"/>
    <n v="0"/>
    <n v="0"/>
    <n v="0"/>
    <n v="0"/>
    <n v="0"/>
    <x v="0"/>
    <n v="38.1"/>
    <x v="54"/>
  </r>
  <r>
    <s v="TXN002309"/>
    <n v="4159.82"/>
    <n v="4159.82"/>
    <s v="SUCCESS"/>
    <s v="SUCCESS"/>
    <n v="1"/>
    <s v="found"/>
    <s v="Not Duplicate"/>
    <s v="match"/>
    <s v="match"/>
    <n v="0"/>
    <d v="2026-01-08T00:00:00"/>
    <n v="2"/>
    <s v="Within SLA"/>
    <x v="0"/>
    <n v="0"/>
    <n v="0"/>
    <n v="0"/>
    <n v="0"/>
    <n v="0"/>
    <x v="2"/>
    <n v="43.1"/>
    <x v="18"/>
  </r>
  <r>
    <s v="TXN002310"/>
    <n v="4351.78"/>
    <n v="4351.78"/>
    <s v="FAILED"/>
    <s v="FAILED"/>
    <n v="1"/>
    <s v="found"/>
    <s v="Not Duplicate"/>
    <s v="match"/>
    <s v="match"/>
    <n v="0"/>
    <d v="2026-03-20T00:00:00"/>
    <n v="0"/>
    <s v="Within SLA"/>
    <x v="1"/>
    <n v="0"/>
    <n v="0"/>
    <n v="0"/>
    <n v="0"/>
    <n v="0"/>
    <x v="0"/>
    <n v="27.1"/>
    <x v="17"/>
  </r>
  <r>
    <s v="TXN002311"/>
    <n v="3067.13"/>
    <n v="3067.13"/>
    <s v="SUCCESS"/>
    <s v="SUCCESS"/>
    <n v="1"/>
    <s v="found"/>
    <s v="Not Duplicate"/>
    <s v="match"/>
    <s v="match"/>
    <n v="0"/>
    <d v="2026-03-02T00:00:00"/>
    <n v="0"/>
    <s v="Within SLA"/>
    <x v="0"/>
    <n v="0"/>
    <n v="0"/>
    <n v="0"/>
    <n v="0"/>
    <n v="0"/>
    <x v="2"/>
    <n v="65.5"/>
    <x v="6"/>
  </r>
  <r>
    <s v="TXN002312"/>
    <n v="13305.38"/>
    <n v="13305.38"/>
    <s v="SUCCESS"/>
    <s v="SUCCESS"/>
    <n v="1"/>
    <s v="found"/>
    <s v="Not Duplicate"/>
    <s v="match"/>
    <s v="match"/>
    <n v="0"/>
    <d v="2026-02-27T00:00:00"/>
    <n v="1"/>
    <s v="Within SLA"/>
    <x v="4"/>
    <n v="0"/>
    <n v="0"/>
    <n v="0"/>
    <n v="0"/>
    <n v="0"/>
    <x v="0"/>
    <n v="61.5"/>
    <x v="4"/>
  </r>
  <r>
    <s v="TXN002313"/>
    <n v="3277.86"/>
    <n v="3277.86"/>
    <s v="SUCCESS"/>
    <s v="SUCCESS"/>
    <n v="1"/>
    <s v="found"/>
    <s v="Not Duplicate"/>
    <s v="match"/>
    <s v="match"/>
    <n v="0"/>
    <d v="2026-02-26T00:00:00"/>
    <n v="1"/>
    <s v="Within SLA"/>
    <x v="0"/>
    <n v="0"/>
    <n v="0"/>
    <n v="0"/>
    <n v="0"/>
    <n v="0"/>
    <x v="0"/>
    <n v="34.200000000000003"/>
    <x v="73"/>
  </r>
  <r>
    <s v="TXN002314"/>
    <n v="3127.39"/>
    <n v="3127.39"/>
    <s v="SUCCESS"/>
    <s v="SUCCESS"/>
    <n v="1"/>
    <s v="found"/>
    <s v="Not Duplicate"/>
    <s v="match"/>
    <s v="match"/>
    <n v="0"/>
    <d v="2026-02-05T00:00:00"/>
    <n v="1"/>
    <s v="Within SLA"/>
    <x v="0"/>
    <n v="0"/>
    <n v="0"/>
    <n v="0"/>
    <n v="0"/>
    <n v="0"/>
    <x v="0"/>
    <n v="37.5"/>
    <x v="66"/>
  </r>
  <r>
    <s v="TXN002315"/>
    <n v="5871.12"/>
    <n v="5871.12"/>
    <s v="SUCCESS"/>
    <s v="SUCCESS"/>
    <n v="1"/>
    <s v="found"/>
    <s v="Not Duplicate"/>
    <s v="match"/>
    <s v="match"/>
    <n v="0"/>
    <d v="2026-01-17T00:00:00"/>
    <n v="1"/>
    <s v="Within SLA"/>
    <x v="0"/>
    <n v="0"/>
    <n v="0"/>
    <n v="0"/>
    <n v="0"/>
    <n v="0"/>
    <x v="3"/>
    <n v="54"/>
    <x v="23"/>
  </r>
  <r>
    <s v="TXN002316"/>
    <n v="9022.32"/>
    <n v="9022.32"/>
    <s v="SUCCESS"/>
    <s v="SUCCESS"/>
    <n v="1"/>
    <s v="found"/>
    <s v="Not Duplicate"/>
    <s v="match"/>
    <s v="match"/>
    <n v="0"/>
    <d v="2026-03-11T00:00:00"/>
    <n v="3"/>
    <s v="SLA Breached"/>
    <x v="0"/>
    <n v="0"/>
    <n v="0"/>
    <n v="0"/>
    <n v="0"/>
    <n v="1"/>
    <x v="2"/>
    <n v="17.899999999999999"/>
    <x v="16"/>
  </r>
  <r>
    <s v="TXN002317"/>
    <n v="833.63"/>
    <n v="833.63"/>
    <s v="SUCCESS"/>
    <s v="SUCCESS"/>
    <n v="1"/>
    <s v="found"/>
    <s v="Not Duplicate"/>
    <s v="match"/>
    <s v="match"/>
    <n v="0"/>
    <d v="2026-02-25T00:00:00"/>
    <n v="3"/>
    <s v="SLA Breached"/>
    <x v="0"/>
    <n v="0"/>
    <n v="0"/>
    <n v="0"/>
    <n v="0"/>
    <n v="1"/>
    <x v="3"/>
    <n v="24.5"/>
    <x v="13"/>
  </r>
  <r>
    <s v="TXN002318"/>
    <n v="1110.33"/>
    <n v="1110.33"/>
    <s v="SUCCESS"/>
    <s v="SUCCESS"/>
    <n v="1"/>
    <s v="found"/>
    <s v="Not Duplicate"/>
    <s v="match"/>
    <s v="match"/>
    <n v="0"/>
    <d v="2026-01-12T00:00:00"/>
    <n v="5"/>
    <s v="SLA Breached"/>
    <x v="3"/>
    <n v="0"/>
    <n v="0"/>
    <n v="0"/>
    <n v="0"/>
    <n v="1"/>
    <x v="0"/>
    <n v="42.2"/>
    <x v="78"/>
  </r>
  <r>
    <s v="TXN002319"/>
    <n v="6316.19"/>
    <n v="6316.19"/>
    <s v="SUCCESS"/>
    <s v="SUCCESS"/>
    <n v="1"/>
    <s v="found"/>
    <s v="Not Duplicate"/>
    <s v="match"/>
    <s v="match"/>
    <n v="0"/>
    <d v="2026-02-21T00:00:00"/>
    <n v="1"/>
    <s v="Within SLA"/>
    <x v="0"/>
    <n v="0"/>
    <n v="0"/>
    <n v="0"/>
    <n v="0"/>
    <n v="0"/>
    <x v="0"/>
    <n v="29.3"/>
    <x v="79"/>
  </r>
  <r>
    <s v="TXN002320"/>
    <n v="5104.8500000000004"/>
    <n v="5104.8500000000004"/>
    <s v="SUCCESS"/>
    <s v="SUCCESS"/>
    <n v="1"/>
    <s v="found"/>
    <s v="Not Duplicate"/>
    <s v="match"/>
    <s v="match"/>
    <n v="0"/>
    <d v="2026-01-11T00:00:00"/>
    <n v="2"/>
    <s v="Within SLA"/>
    <x v="2"/>
    <n v="0"/>
    <n v="0"/>
    <n v="0"/>
    <n v="0"/>
    <n v="0"/>
    <x v="0"/>
    <n v="36.299999999999997"/>
    <x v="86"/>
  </r>
  <r>
    <s v="TXN002321"/>
    <n v="4943.6899999999996"/>
    <n v="4943.6899999999996"/>
    <s v="SUCCESS"/>
    <s v="SUCCESS"/>
    <n v="1"/>
    <s v="found"/>
    <s v="Not Duplicate"/>
    <s v="match"/>
    <s v="match"/>
    <n v="0"/>
    <d v="2026-03-20T00:00:00"/>
    <n v="2"/>
    <s v="Within SLA"/>
    <x v="2"/>
    <n v="0"/>
    <n v="0"/>
    <n v="0"/>
    <n v="0"/>
    <n v="0"/>
    <x v="1"/>
    <n v="5.2"/>
    <x v="31"/>
  </r>
  <r>
    <s v="TXN002322"/>
    <n v="2452.19"/>
    <e v="#N/A"/>
    <s v="SUCCESS"/>
    <e v="#N/A"/>
    <n v="0"/>
    <s v="missing"/>
    <s v="Not Duplicate"/>
    <s v="not processed"/>
    <s v="not processed"/>
    <s v="missing"/>
    <s v="not processed"/>
    <s v="not processed"/>
    <s v="Not Processed"/>
    <x v="0"/>
    <n v="1"/>
    <n v="0"/>
    <n v="0"/>
    <n v="0"/>
    <n v="0"/>
    <x v="3"/>
    <s v=""/>
    <x v="33"/>
  </r>
  <r>
    <s v="TXN002323"/>
    <n v="20551.38"/>
    <n v="20551.38"/>
    <s v="SUCCESS"/>
    <s v="SUCCESS"/>
    <n v="1"/>
    <s v="found"/>
    <s v="Not Duplicate"/>
    <s v="match"/>
    <s v="match"/>
    <n v="0"/>
    <d v="2026-01-20T00:00:00"/>
    <n v="2"/>
    <s v="Within SLA"/>
    <x v="2"/>
    <n v="0"/>
    <n v="0"/>
    <n v="0"/>
    <n v="0"/>
    <n v="0"/>
    <x v="3"/>
    <n v="9"/>
    <x v="45"/>
  </r>
  <r>
    <s v="TXN002324"/>
    <n v="2099.2600000000002"/>
    <n v="2099.2600000000002"/>
    <s v="SUCCESS"/>
    <s v="SUCCESS"/>
    <n v="1"/>
    <s v="found"/>
    <s v="Not Duplicate"/>
    <s v="match"/>
    <s v="match"/>
    <n v="0"/>
    <d v="2026-01-08T00:00:00"/>
    <n v="1"/>
    <s v="Within SLA"/>
    <x v="0"/>
    <n v="0"/>
    <n v="0"/>
    <n v="0"/>
    <n v="0"/>
    <n v="0"/>
    <x v="3"/>
    <n v="35.700000000000003"/>
    <x v="78"/>
  </r>
  <r>
    <s v="TXN002325"/>
    <n v="6211.29"/>
    <n v="5590.16"/>
    <s v="FAILED"/>
    <s v="FAILED"/>
    <n v="1"/>
    <s v="found"/>
    <s v="Not Duplicate"/>
    <s v="mismatch"/>
    <s v="match"/>
    <n v="621.13000000000011"/>
    <d v="2026-01-30T00:00:00"/>
    <n v="3"/>
    <s v="SLA Breached"/>
    <x v="2"/>
    <n v="0"/>
    <n v="0"/>
    <n v="1"/>
    <n v="0"/>
    <n v="1"/>
    <x v="1"/>
    <n v="21.3"/>
    <x v="74"/>
  </r>
  <r>
    <s v="TXN002326"/>
    <n v="3875.28"/>
    <n v="3875.28"/>
    <s v="SUCCESS"/>
    <s v="SUCCESS"/>
    <n v="1"/>
    <s v="found"/>
    <s v="Not Duplicate"/>
    <s v="match"/>
    <s v="match"/>
    <n v="0"/>
    <d v="2026-02-04T00:00:00"/>
    <n v="0"/>
    <s v="Within SLA"/>
    <x v="0"/>
    <n v="0"/>
    <n v="0"/>
    <n v="0"/>
    <n v="0"/>
    <n v="0"/>
    <x v="0"/>
    <n v="6.2"/>
    <x v="66"/>
  </r>
  <r>
    <s v="TXN002327"/>
    <n v="3494.66"/>
    <n v="3494.66"/>
    <s v="SUCCESS"/>
    <s v="SUCCESS"/>
    <n v="1"/>
    <s v="found"/>
    <s v="Not Duplicate"/>
    <s v="match"/>
    <s v="match"/>
    <n v="0"/>
    <d v="2026-03-14T00:00:00"/>
    <n v="2"/>
    <s v="Within SLA"/>
    <x v="3"/>
    <n v="0"/>
    <n v="0"/>
    <n v="0"/>
    <n v="0"/>
    <n v="0"/>
    <x v="0"/>
    <n v="13.8"/>
    <x v="47"/>
  </r>
  <r>
    <s v="TXN002328"/>
    <n v="3966.51"/>
    <n v="3966.51"/>
    <s v="SUCCESS"/>
    <s v="SUCCESS"/>
    <n v="1"/>
    <s v="found"/>
    <s v="Not Duplicate"/>
    <s v="match"/>
    <s v="match"/>
    <n v="0"/>
    <d v="2026-02-19T00:00:00"/>
    <n v="3"/>
    <s v="SLA Breached"/>
    <x v="1"/>
    <n v="0"/>
    <n v="0"/>
    <n v="0"/>
    <n v="0"/>
    <n v="1"/>
    <x v="0"/>
    <n v="14.2"/>
    <x v="68"/>
  </r>
  <r>
    <s v="TXN002329"/>
    <n v="7509.31"/>
    <n v="7509.31"/>
    <s v="SUCCESS"/>
    <s v="SUCCESS"/>
    <n v="1"/>
    <s v="found"/>
    <s v="Not Duplicate"/>
    <s v="match"/>
    <s v="match"/>
    <n v="0"/>
    <d v="2026-04-02T00:00:00"/>
    <n v="3"/>
    <s v="SLA Breached"/>
    <x v="3"/>
    <n v="0"/>
    <n v="0"/>
    <n v="0"/>
    <n v="0"/>
    <n v="1"/>
    <x v="2"/>
    <n v="43.8"/>
    <x v="15"/>
  </r>
  <r>
    <s v="TXN002330"/>
    <n v="1416.35"/>
    <n v="1416.35"/>
    <s v="FAILED"/>
    <s v="FAILED"/>
    <n v="1"/>
    <s v="found"/>
    <s v="Not Duplicate"/>
    <s v="match"/>
    <s v="match"/>
    <n v="0"/>
    <d v="2026-01-28T00:00:00"/>
    <n v="0"/>
    <s v="Within SLA"/>
    <x v="4"/>
    <n v="0"/>
    <n v="0"/>
    <n v="0"/>
    <n v="0"/>
    <n v="0"/>
    <x v="3"/>
    <n v="52.5"/>
    <x v="7"/>
  </r>
  <r>
    <s v="TXN002331"/>
    <n v="1689.35"/>
    <n v="1689.35"/>
    <s v="SUCCESS"/>
    <s v="SUCCESS"/>
    <n v="1"/>
    <s v="found"/>
    <s v="Not Duplicate"/>
    <s v="match"/>
    <s v="match"/>
    <n v="0"/>
    <d v="2026-02-22T00:00:00"/>
    <n v="1"/>
    <s v="Within SLA"/>
    <x v="3"/>
    <n v="0"/>
    <n v="0"/>
    <n v="0"/>
    <n v="0"/>
    <n v="0"/>
    <x v="3"/>
    <n v="32.4"/>
    <x v="26"/>
  </r>
  <r>
    <s v="TXN002332"/>
    <n v="8740.84"/>
    <n v="8740.84"/>
    <s v="SUCCESS"/>
    <s v="SUCCESS"/>
    <n v="1"/>
    <s v="found"/>
    <s v="Not Duplicate"/>
    <s v="match"/>
    <s v="match"/>
    <n v="0"/>
    <d v="2026-02-24T00:00:00"/>
    <n v="1"/>
    <s v="Within SLA"/>
    <x v="3"/>
    <n v="0"/>
    <n v="0"/>
    <n v="0"/>
    <n v="0"/>
    <n v="0"/>
    <x v="0"/>
    <n v="77.8"/>
    <x v="39"/>
  </r>
  <r>
    <s v="TXN002333"/>
    <n v="10285.870000000001"/>
    <n v="10285.870000000001"/>
    <s v="SUCCESS"/>
    <s v="SUCCESS"/>
    <n v="1"/>
    <s v="found"/>
    <s v="Not Duplicate"/>
    <s v="match"/>
    <s v="match"/>
    <n v="0"/>
    <d v="2026-02-03T00:00:00"/>
    <n v="0"/>
    <s v="Within SLA"/>
    <x v="0"/>
    <n v="0"/>
    <n v="0"/>
    <n v="0"/>
    <n v="0"/>
    <n v="0"/>
    <x v="3"/>
    <n v="19.600000000000001"/>
    <x v="83"/>
  </r>
  <r>
    <s v="TXN002334"/>
    <n v="2334.41"/>
    <n v="2334.41"/>
    <s v="SUCCESS"/>
    <s v="SUCCESS"/>
    <n v="1"/>
    <s v="found"/>
    <s v="Not Duplicate"/>
    <s v="match"/>
    <s v="match"/>
    <n v="0"/>
    <d v="2026-01-21T00:00:00"/>
    <n v="3"/>
    <s v="SLA Breached"/>
    <x v="2"/>
    <n v="0"/>
    <n v="0"/>
    <n v="0"/>
    <n v="0"/>
    <n v="1"/>
    <x v="1"/>
    <n v="15.1"/>
    <x v="45"/>
  </r>
  <r>
    <s v="TXN002335"/>
    <n v="4496.6499999999996"/>
    <n v="4496.6499999999996"/>
    <s v="SUCCESS"/>
    <s v="SUCCESS"/>
    <n v="1"/>
    <s v="found"/>
    <s v="Not Duplicate"/>
    <s v="match"/>
    <s v="match"/>
    <n v="0"/>
    <d v="2026-02-02T00:00:00"/>
    <n v="0"/>
    <s v="Within SLA"/>
    <x v="4"/>
    <n v="0"/>
    <n v="0"/>
    <n v="0"/>
    <n v="0"/>
    <n v="0"/>
    <x v="0"/>
    <n v="40.4"/>
    <x v="81"/>
  </r>
  <r>
    <s v="TXN002336"/>
    <n v="3868.63"/>
    <n v="3868.63"/>
    <s v="SUCCESS"/>
    <s v="SUCCESS"/>
    <n v="1"/>
    <s v="found"/>
    <s v="Not Duplicate"/>
    <s v="match"/>
    <s v="match"/>
    <n v="0"/>
    <d v="2026-02-06T00:00:00"/>
    <n v="1"/>
    <s v="Within SLA"/>
    <x v="2"/>
    <n v="0"/>
    <n v="0"/>
    <n v="0"/>
    <n v="0"/>
    <n v="0"/>
    <x v="0"/>
    <n v="53.8"/>
    <x v="65"/>
  </r>
  <r>
    <s v="TXN002337"/>
    <n v="943.55"/>
    <n v="943.55"/>
    <s v="SUCCESS"/>
    <s v="SUCCESS"/>
    <n v="1"/>
    <s v="found"/>
    <s v="Not Duplicate"/>
    <s v="match"/>
    <s v="match"/>
    <n v="0"/>
    <d v="2026-02-08T00:00:00"/>
    <n v="1"/>
    <s v="Within SLA"/>
    <x v="0"/>
    <n v="0"/>
    <n v="0"/>
    <n v="0"/>
    <n v="0"/>
    <n v="0"/>
    <x v="1"/>
    <n v="44.1"/>
    <x v="64"/>
  </r>
  <r>
    <s v="TXN002338"/>
    <n v="31752.42"/>
    <n v="31752.42"/>
    <s v="SUCCESS"/>
    <s v="SUCCESS"/>
    <n v="1"/>
    <s v="found"/>
    <s v="Not Duplicate"/>
    <s v="match"/>
    <s v="match"/>
    <n v="0"/>
    <d v="2026-02-15T00:00:00"/>
    <n v="1"/>
    <s v="Within SLA"/>
    <x v="2"/>
    <n v="0"/>
    <n v="0"/>
    <n v="0"/>
    <n v="0"/>
    <n v="0"/>
    <x v="0"/>
    <n v="48.5"/>
    <x v="48"/>
  </r>
  <r>
    <s v="TXN002339"/>
    <n v="1530.96"/>
    <n v="1530.96"/>
    <s v="SUCCESS"/>
    <s v="SUCCESS"/>
    <n v="1"/>
    <s v="found"/>
    <s v="Not Duplicate"/>
    <s v="match"/>
    <s v="match"/>
    <n v="0"/>
    <d v="2026-04-01T00:00:00"/>
    <n v="3"/>
    <s v="SLA Breached"/>
    <x v="2"/>
    <n v="0"/>
    <n v="0"/>
    <n v="0"/>
    <n v="0"/>
    <n v="1"/>
    <x v="2"/>
    <n v="41.6"/>
    <x v="36"/>
  </r>
  <r>
    <s v="TXN002340"/>
    <n v="2400.9499999999998"/>
    <n v="2400.9499999999998"/>
    <s v="SUCCESS"/>
    <s v="SUCCESS"/>
    <n v="1"/>
    <s v="found"/>
    <s v="Not Duplicate"/>
    <s v="match"/>
    <s v="match"/>
    <n v="0"/>
    <d v="2026-03-30T00:00:00"/>
    <n v="3"/>
    <s v="SLA Breached"/>
    <x v="0"/>
    <n v="0"/>
    <n v="0"/>
    <n v="0"/>
    <n v="0"/>
    <n v="1"/>
    <x v="3"/>
    <n v="14"/>
    <x v="60"/>
  </r>
  <r>
    <s v="TXN002341"/>
    <n v="11826.65"/>
    <n v="11826.65"/>
    <s v="SUCCESS"/>
    <s v="SUCCESS"/>
    <n v="1"/>
    <s v="found"/>
    <s v="Not Duplicate"/>
    <s v="match"/>
    <s v="match"/>
    <n v="0"/>
    <d v="2026-03-13T00:00:00"/>
    <n v="1"/>
    <s v="Within SLA"/>
    <x v="0"/>
    <n v="0"/>
    <n v="0"/>
    <n v="0"/>
    <n v="0"/>
    <n v="0"/>
    <x v="0"/>
    <n v="81.2"/>
    <x v="47"/>
  </r>
  <r>
    <s v="TXN002342"/>
    <n v="322.94"/>
    <n v="322.94"/>
    <s v="SUCCESS"/>
    <s v="FAILED"/>
    <n v="1"/>
    <s v="found"/>
    <s v="Not Duplicate"/>
    <s v="match"/>
    <s v="mismatch"/>
    <n v="0"/>
    <d v="2026-01-04T00:00:00"/>
    <n v="3"/>
    <s v="SLA Breached"/>
    <x v="3"/>
    <n v="0"/>
    <n v="0"/>
    <n v="0"/>
    <n v="1"/>
    <n v="1"/>
    <x v="0"/>
    <n v="55"/>
    <x v="88"/>
  </r>
  <r>
    <s v="TXN002343"/>
    <n v="724.99"/>
    <n v="724.99"/>
    <s v="SUCCESS"/>
    <s v="SUCCESS"/>
    <n v="1"/>
    <s v="found"/>
    <s v="Not Duplicate"/>
    <s v="match"/>
    <s v="match"/>
    <n v="0"/>
    <d v="2026-01-04T00:00:00"/>
    <n v="0"/>
    <s v="Within SLA"/>
    <x v="0"/>
    <n v="0"/>
    <n v="0"/>
    <n v="0"/>
    <n v="0"/>
    <n v="0"/>
    <x v="3"/>
    <n v="23.8"/>
    <x v="19"/>
  </r>
  <r>
    <s v="TXN002344"/>
    <n v="5754.31"/>
    <n v="5754.31"/>
    <s v="SUCCESS"/>
    <s v="SUCCESS"/>
    <n v="1"/>
    <s v="found"/>
    <s v="Not Duplicate"/>
    <s v="match"/>
    <s v="match"/>
    <n v="0"/>
    <d v="2026-03-28T00:00:00"/>
    <n v="3"/>
    <s v="SLA Breached"/>
    <x v="1"/>
    <n v="0"/>
    <n v="0"/>
    <n v="0"/>
    <n v="0"/>
    <n v="1"/>
    <x v="1"/>
    <n v="41.1"/>
    <x v="21"/>
  </r>
  <r>
    <s v="TXN002345"/>
    <n v="2515.09"/>
    <n v="2515.09"/>
    <s v="SUCCESS"/>
    <s v="SUCCESS"/>
    <n v="1"/>
    <s v="found"/>
    <s v="Not Duplicate"/>
    <s v="match"/>
    <s v="match"/>
    <n v="0"/>
    <d v="2026-02-28T00:00:00"/>
    <n v="1"/>
    <s v="Within SLA"/>
    <x v="0"/>
    <n v="0"/>
    <n v="0"/>
    <n v="0"/>
    <n v="0"/>
    <n v="0"/>
    <x v="3"/>
    <n v="25.2"/>
    <x v="2"/>
  </r>
  <r>
    <s v="TXN002346"/>
    <n v="4748.76"/>
    <n v="4748.76"/>
    <s v="SUCCESS"/>
    <s v="SUCCESS"/>
    <n v="1"/>
    <s v="found"/>
    <s v="Not Duplicate"/>
    <s v="match"/>
    <s v="match"/>
    <n v="0"/>
    <d v="2026-01-06T00:00:00"/>
    <n v="0"/>
    <s v="Within SLA"/>
    <x v="4"/>
    <n v="0"/>
    <n v="0"/>
    <n v="0"/>
    <n v="0"/>
    <n v="0"/>
    <x v="0"/>
    <n v="33.5"/>
    <x v="18"/>
  </r>
  <r>
    <s v="TXN002347"/>
    <n v="3489.15"/>
    <n v="3489.15"/>
    <s v="SUCCESS"/>
    <s v="SUCCESS"/>
    <n v="1"/>
    <s v="found"/>
    <s v="Not Duplicate"/>
    <s v="match"/>
    <s v="match"/>
    <n v="0"/>
    <d v="2026-02-13T00:00:00"/>
    <n v="1"/>
    <s v="Within SLA"/>
    <x v="0"/>
    <n v="0"/>
    <n v="0"/>
    <n v="0"/>
    <n v="0"/>
    <n v="0"/>
    <x v="3"/>
    <n v="18.7"/>
    <x v="89"/>
  </r>
  <r>
    <s v="TXN002348"/>
    <n v="3738.66"/>
    <n v="3738.66"/>
    <s v="SUCCESS"/>
    <s v="SUCCESS"/>
    <n v="1"/>
    <s v="found"/>
    <s v="Not Duplicate"/>
    <s v="match"/>
    <s v="match"/>
    <n v="0"/>
    <d v="2026-02-06T00:00:00"/>
    <n v="3"/>
    <s v="SLA Breached"/>
    <x v="2"/>
    <n v="0"/>
    <n v="0"/>
    <n v="0"/>
    <n v="0"/>
    <n v="1"/>
    <x v="0"/>
    <n v="27.7"/>
    <x v="83"/>
  </r>
  <r>
    <s v="TXN002349"/>
    <n v="2076.6"/>
    <n v="2076.6"/>
    <s v="SUCCESS"/>
    <s v="SUCCESS"/>
    <n v="1"/>
    <s v="found"/>
    <s v="Not Duplicate"/>
    <s v="match"/>
    <s v="match"/>
    <n v="0"/>
    <d v="2026-01-09T00:00:00"/>
    <n v="5"/>
    <s v="SLA Breached"/>
    <x v="1"/>
    <n v="0"/>
    <n v="0"/>
    <n v="0"/>
    <n v="0"/>
    <n v="1"/>
    <x v="3"/>
    <n v="4.5999999999999996"/>
    <x v="19"/>
  </r>
  <r>
    <s v="TXN002350"/>
    <n v="250000"/>
    <n v="250000"/>
    <s v="SUCCESS"/>
    <s v="SUCCESS"/>
    <n v="1"/>
    <s v="found"/>
    <s v="Not Duplicate"/>
    <s v="match"/>
    <s v="match"/>
    <n v="0"/>
    <d v="2026-02-21T00:00:00"/>
    <n v="2"/>
    <s v="Within SLA"/>
    <x v="2"/>
    <n v="0"/>
    <n v="0"/>
    <n v="0"/>
    <n v="0"/>
    <n v="0"/>
    <x v="2"/>
    <n v="36.5"/>
    <x v="10"/>
  </r>
  <r>
    <s v="TXN002351"/>
    <n v="10343.56"/>
    <n v="10343.56"/>
    <s v="SUCCESS"/>
    <s v="SUCCESS"/>
    <n v="1"/>
    <s v="found"/>
    <s v="Not Duplicate"/>
    <s v="match"/>
    <s v="match"/>
    <n v="0"/>
    <d v="2026-02-14T00:00:00"/>
    <n v="1"/>
    <s v="Within SLA"/>
    <x v="4"/>
    <n v="0"/>
    <n v="0"/>
    <n v="0"/>
    <n v="0"/>
    <n v="0"/>
    <x v="3"/>
    <n v="25.6"/>
    <x v="38"/>
  </r>
  <r>
    <s v="TXN002352"/>
    <n v="5524.52"/>
    <n v="5524.52"/>
    <s v="REVERSED"/>
    <s v="REVERSED"/>
    <n v="1"/>
    <s v="found"/>
    <s v="Not Duplicate"/>
    <s v="match"/>
    <s v="match"/>
    <n v="0"/>
    <d v="2026-02-12T00:00:00"/>
    <n v="2"/>
    <s v="Within SLA"/>
    <x v="0"/>
    <n v="0"/>
    <n v="0"/>
    <n v="0"/>
    <n v="0"/>
    <n v="0"/>
    <x v="2"/>
    <n v="60.5"/>
    <x v="55"/>
  </r>
  <r>
    <s v="TXN002353"/>
    <n v="4193.0600000000004"/>
    <n v="4193.0600000000004"/>
    <s v="SUCCESS"/>
    <s v="SUCCESS"/>
    <n v="1"/>
    <s v="found"/>
    <s v="Not Duplicate"/>
    <s v="match"/>
    <s v="match"/>
    <n v="0"/>
    <d v="2026-02-10T00:00:00"/>
    <n v="3"/>
    <s v="SLA Breached"/>
    <x v="0"/>
    <n v="0"/>
    <n v="0"/>
    <n v="0"/>
    <n v="0"/>
    <n v="1"/>
    <x v="3"/>
    <n v="5.3"/>
    <x v="64"/>
  </r>
  <r>
    <s v="TXN002354"/>
    <n v="6673.18"/>
    <n v="6673.18"/>
    <s v="SUCCESS"/>
    <s v="SUCCESS"/>
    <n v="1"/>
    <s v="found"/>
    <s v="Not Duplicate"/>
    <s v="match"/>
    <s v="match"/>
    <n v="0"/>
    <d v="2026-02-06T00:00:00"/>
    <n v="1"/>
    <s v="Within SLA"/>
    <x v="0"/>
    <n v="0"/>
    <n v="0"/>
    <n v="0"/>
    <n v="0"/>
    <n v="0"/>
    <x v="0"/>
    <n v="43.2"/>
    <x v="65"/>
  </r>
  <r>
    <s v="TXN002355"/>
    <n v="1776.46"/>
    <n v="1776.46"/>
    <s v="SUCCESS"/>
    <s v="SUCCESS"/>
    <n v="1"/>
    <s v="found"/>
    <s v="Not Duplicate"/>
    <s v="match"/>
    <s v="match"/>
    <n v="0"/>
    <d v="2026-02-16T00:00:00"/>
    <n v="3"/>
    <s v="SLA Breached"/>
    <x v="0"/>
    <n v="0"/>
    <n v="0"/>
    <n v="0"/>
    <n v="0"/>
    <n v="1"/>
    <x v="1"/>
    <n v="39.1"/>
    <x v="38"/>
  </r>
  <r>
    <s v="TXN002356"/>
    <n v="76530.539999999994"/>
    <n v="76530.539999999994"/>
    <s v="SUCCESS"/>
    <s v="SUCCESS"/>
    <n v="1"/>
    <s v="found"/>
    <s v="Not Duplicate"/>
    <s v="match"/>
    <s v="match"/>
    <n v="0"/>
    <d v="2026-02-14T00:00:00"/>
    <n v="3"/>
    <s v="SLA Breached"/>
    <x v="0"/>
    <n v="0"/>
    <n v="0"/>
    <n v="0"/>
    <n v="0"/>
    <n v="1"/>
    <x v="2"/>
    <n v="3.3"/>
    <x v="41"/>
  </r>
  <r>
    <s v="TXN002357"/>
    <n v="853.76"/>
    <n v="853.76"/>
    <s v="SUCCESS"/>
    <s v="SUCCESS"/>
    <n v="1"/>
    <s v="found"/>
    <s v="Not Duplicate"/>
    <s v="match"/>
    <s v="match"/>
    <n v="0"/>
    <d v="2026-03-13T00:00:00"/>
    <n v="1"/>
    <s v="Within SLA"/>
    <x v="3"/>
    <n v="0"/>
    <n v="0"/>
    <n v="0"/>
    <n v="0"/>
    <n v="0"/>
    <x v="3"/>
    <n v="15.7"/>
    <x v="47"/>
  </r>
  <r>
    <s v="TXN002358"/>
    <n v="2230.0300000000002"/>
    <n v="2230.0300000000002"/>
    <s v="SUCCESS"/>
    <s v="SUCCESS"/>
    <n v="1"/>
    <s v="found"/>
    <s v="Not Duplicate"/>
    <s v="match"/>
    <s v="match"/>
    <n v="0"/>
    <d v="2026-03-21T00:00:00"/>
    <n v="0"/>
    <s v="Within SLA"/>
    <x v="3"/>
    <n v="0"/>
    <n v="0"/>
    <n v="0"/>
    <n v="0"/>
    <n v="0"/>
    <x v="3"/>
    <n v="34.299999999999997"/>
    <x v="63"/>
  </r>
  <r>
    <s v="TXN002359"/>
    <n v="45037.93"/>
    <n v="54045.52"/>
    <s v="SUCCESS"/>
    <s v="SUCCESS"/>
    <n v="1"/>
    <s v="found"/>
    <s v="Not Duplicate"/>
    <s v="mismatch"/>
    <s v="match"/>
    <n v="9007.5899999999965"/>
    <d v="2026-03-18T00:00:00"/>
    <n v="1"/>
    <s v="Within SLA"/>
    <x v="0"/>
    <n v="0"/>
    <n v="0"/>
    <n v="1"/>
    <n v="0"/>
    <n v="0"/>
    <x v="3"/>
    <n v="9.1999999999999993"/>
    <x v="84"/>
  </r>
  <r>
    <s v="TXN002360"/>
    <n v="12151.35"/>
    <n v="12151.35"/>
    <s v="SUCCESS"/>
    <s v="SUCCESS"/>
    <n v="1"/>
    <s v="found"/>
    <s v="Not Duplicate"/>
    <s v="match"/>
    <s v="match"/>
    <n v="0"/>
    <d v="2026-03-05T00:00:00"/>
    <n v="2"/>
    <s v="Within SLA"/>
    <x v="0"/>
    <n v="0"/>
    <n v="0"/>
    <n v="0"/>
    <n v="0"/>
    <n v="0"/>
    <x v="2"/>
    <n v="12.3"/>
    <x v="56"/>
  </r>
  <r>
    <s v="TXN002361"/>
    <n v="1919.05"/>
    <n v="1919.05"/>
    <s v="SUCCESS"/>
    <s v="SUCCESS"/>
    <n v="1"/>
    <s v="found"/>
    <s v="Not Duplicate"/>
    <s v="match"/>
    <s v="match"/>
    <n v="0"/>
    <d v="2026-03-22T00:00:00"/>
    <n v="5"/>
    <s v="SLA Breached"/>
    <x v="2"/>
    <n v="0"/>
    <n v="0"/>
    <n v="0"/>
    <n v="0"/>
    <n v="1"/>
    <x v="1"/>
    <n v="40.5"/>
    <x v="84"/>
  </r>
  <r>
    <s v="TXN002362"/>
    <n v="507.24"/>
    <n v="507.24"/>
    <s v="SUCCESS"/>
    <s v="SUCCESS"/>
    <n v="1"/>
    <s v="found"/>
    <s v="Not Duplicate"/>
    <s v="match"/>
    <s v="match"/>
    <n v="0"/>
    <d v="2026-03-31T00:00:00"/>
    <n v="3"/>
    <s v="SLA Breached"/>
    <x v="1"/>
    <n v="0"/>
    <n v="0"/>
    <n v="0"/>
    <n v="0"/>
    <n v="1"/>
    <x v="2"/>
    <n v="29.1"/>
    <x v="52"/>
  </r>
  <r>
    <s v="TXN002363"/>
    <n v="4365.04"/>
    <n v="4365.04"/>
    <s v="SUCCESS"/>
    <s v="SUCCESS"/>
    <n v="1"/>
    <s v="found"/>
    <s v="Not Duplicate"/>
    <s v="match"/>
    <s v="match"/>
    <n v="0"/>
    <d v="2026-01-07T00:00:00"/>
    <n v="3"/>
    <s v="SLA Breached"/>
    <x v="3"/>
    <n v="0"/>
    <n v="0"/>
    <n v="0"/>
    <n v="0"/>
    <n v="1"/>
    <x v="2"/>
    <n v="19.8"/>
    <x v="19"/>
  </r>
  <r>
    <s v="TXN002364"/>
    <n v="7072.31"/>
    <n v="7072.31"/>
    <s v="SUCCESS"/>
    <s v="SUCCESS"/>
    <n v="1"/>
    <s v="found"/>
    <s v="Not Duplicate"/>
    <s v="match"/>
    <s v="match"/>
    <n v="0"/>
    <d v="2026-01-09T00:00:00"/>
    <n v="1"/>
    <s v="Within SLA"/>
    <x v="0"/>
    <n v="0"/>
    <n v="0"/>
    <n v="0"/>
    <n v="0"/>
    <n v="0"/>
    <x v="3"/>
    <n v="10"/>
    <x v="8"/>
  </r>
  <r>
    <s v="TXN002365"/>
    <n v="14068.07"/>
    <n v="14068.07"/>
    <s v="SUCCESS"/>
    <s v="SUCCESS"/>
    <n v="1"/>
    <s v="found"/>
    <s v="Not Duplicate"/>
    <s v="match"/>
    <s v="match"/>
    <n v="0"/>
    <d v="2026-03-21T00:00:00"/>
    <n v="1"/>
    <s v="Within SLA"/>
    <x v="3"/>
    <n v="0"/>
    <n v="0"/>
    <n v="0"/>
    <n v="0"/>
    <n v="0"/>
    <x v="2"/>
    <n v="47.6"/>
    <x v="17"/>
  </r>
  <r>
    <s v="TXN002366"/>
    <n v="4548.6899999999996"/>
    <n v="4548.6899999999996"/>
    <s v="SUCCESS"/>
    <s v="SUCCESS"/>
    <n v="1"/>
    <s v="found"/>
    <s v="Not Duplicate"/>
    <s v="match"/>
    <s v="match"/>
    <n v="0"/>
    <d v="2026-02-12T00:00:00"/>
    <n v="3"/>
    <s v="SLA Breached"/>
    <x v="0"/>
    <n v="0"/>
    <n v="0"/>
    <n v="0"/>
    <n v="0"/>
    <n v="1"/>
    <x v="1"/>
    <n v="20.399999999999999"/>
    <x v="43"/>
  </r>
  <r>
    <s v="TXN002367"/>
    <n v="23129.54"/>
    <n v="23129.54"/>
    <s v="SUCCESS"/>
    <s v="SUCCESS"/>
    <n v="1"/>
    <s v="found"/>
    <s v="Not Duplicate"/>
    <s v="match"/>
    <s v="match"/>
    <n v="0"/>
    <d v="2026-02-13T00:00:00"/>
    <n v="0"/>
    <s v="Within SLA"/>
    <x v="2"/>
    <n v="0"/>
    <n v="0"/>
    <n v="0"/>
    <n v="0"/>
    <n v="0"/>
    <x v="3"/>
    <n v="12.9"/>
    <x v="38"/>
  </r>
  <r>
    <s v="TXN002368"/>
    <n v="5406.93"/>
    <n v="5406.93"/>
    <s v="SUCCESS"/>
    <s v="SUCCESS"/>
    <n v="1"/>
    <s v="found"/>
    <s v="Not Duplicate"/>
    <s v="match"/>
    <s v="match"/>
    <n v="0"/>
    <d v="2026-02-13T00:00:00"/>
    <n v="0"/>
    <s v="Within SLA"/>
    <x v="3"/>
    <n v="0"/>
    <n v="0"/>
    <n v="0"/>
    <n v="0"/>
    <n v="0"/>
    <x v="0"/>
    <n v="33.6"/>
    <x v="38"/>
  </r>
  <r>
    <s v="TXN002369"/>
    <n v="1961.11"/>
    <n v="1961.11"/>
    <s v="SUCCESS"/>
    <s v="SUCCESS"/>
    <n v="1"/>
    <s v="found"/>
    <s v="Not Duplicate"/>
    <s v="match"/>
    <s v="match"/>
    <n v="0"/>
    <d v="2026-02-14T00:00:00"/>
    <n v="1"/>
    <s v="Within SLA"/>
    <x v="0"/>
    <n v="0"/>
    <n v="0"/>
    <n v="0"/>
    <n v="0"/>
    <n v="0"/>
    <x v="3"/>
    <n v="35.799999999999997"/>
    <x v="38"/>
  </r>
  <r>
    <s v="TXN002370"/>
    <n v="4393.51"/>
    <n v="4393.51"/>
    <s v="SUCCESS"/>
    <s v="SUCCESS"/>
    <n v="1"/>
    <s v="found"/>
    <s v="Not Duplicate"/>
    <s v="match"/>
    <s v="match"/>
    <n v="0"/>
    <d v="2026-02-13T00:00:00"/>
    <n v="0"/>
    <s v="Within SLA"/>
    <x v="4"/>
    <n v="0"/>
    <n v="0"/>
    <n v="0"/>
    <n v="0"/>
    <n v="0"/>
    <x v="3"/>
    <n v="37.1"/>
    <x v="38"/>
  </r>
  <r>
    <s v="TXN002371"/>
    <n v="6146.55"/>
    <n v="6146.55"/>
    <s v="SUCCESS"/>
    <s v="SUCCESS"/>
    <n v="1"/>
    <s v="found"/>
    <s v="Not Duplicate"/>
    <s v="match"/>
    <s v="match"/>
    <n v="0"/>
    <d v="2026-01-26T00:00:00"/>
    <n v="5"/>
    <s v="SLA Breached"/>
    <x v="3"/>
    <n v="0"/>
    <n v="0"/>
    <n v="0"/>
    <n v="0"/>
    <n v="1"/>
    <x v="1"/>
    <n v="64.5"/>
    <x v="25"/>
  </r>
  <r>
    <s v="TXN002372"/>
    <n v="5385.34"/>
    <n v="5385.34"/>
    <s v="SUCCESS"/>
    <s v="SUCCESS"/>
    <n v="1"/>
    <s v="found"/>
    <s v="Not Duplicate"/>
    <s v="match"/>
    <s v="match"/>
    <n v="0"/>
    <d v="2026-02-05T00:00:00"/>
    <n v="1"/>
    <s v="Within SLA"/>
    <x v="4"/>
    <n v="0"/>
    <n v="0"/>
    <n v="0"/>
    <n v="0"/>
    <n v="0"/>
    <x v="3"/>
    <n v="28.7"/>
    <x v="66"/>
  </r>
  <r>
    <s v="TXN002373"/>
    <n v="782.24"/>
    <n v="782.24"/>
    <s v="SUCCESS"/>
    <s v="SUCCESS"/>
    <n v="1"/>
    <s v="found"/>
    <s v="Not Duplicate"/>
    <s v="match"/>
    <s v="match"/>
    <n v="0"/>
    <d v="2026-01-07T00:00:00"/>
    <n v="0"/>
    <s v="Within SLA"/>
    <x v="3"/>
    <n v="0"/>
    <n v="0"/>
    <n v="0"/>
    <n v="0"/>
    <n v="0"/>
    <x v="3"/>
    <n v="13.8"/>
    <x v="78"/>
  </r>
  <r>
    <s v="TXN002374"/>
    <n v="18846.25"/>
    <n v="18846.25"/>
    <s v="SUCCESS"/>
    <s v="SUCCESS"/>
    <n v="1"/>
    <s v="found"/>
    <s v="Not Duplicate"/>
    <s v="match"/>
    <s v="match"/>
    <n v="0"/>
    <d v="2026-01-20T00:00:00"/>
    <n v="1"/>
    <s v="Within SLA"/>
    <x v="0"/>
    <n v="0"/>
    <n v="0"/>
    <n v="0"/>
    <n v="0"/>
    <n v="0"/>
    <x v="0"/>
    <n v="12"/>
    <x v="34"/>
  </r>
  <r>
    <s v="TXN002375"/>
    <n v="21175.05"/>
    <n v="21175.05"/>
    <s v="FAILED"/>
    <s v="FAILED"/>
    <n v="1"/>
    <s v="found"/>
    <s v="Not Duplicate"/>
    <s v="match"/>
    <s v="match"/>
    <n v="0"/>
    <d v="2026-01-01T00:00:00"/>
    <n v="0"/>
    <s v="Within SLA"/>
    <x v="0"/>
    <n v="0"/>
    <n v="0"/>
    <n v="0"/>
    <n v="0"/>
    <n v="0"/>
    <x v="0"/>
    <n v="19"/>
    <x v="88"/>
  </r>
  <r>
    <s v="TXN002376"/>
    <n v="4243.71"/>
    <n v="4243.71"/>
    <s v="SUCCESS"/>
    <s v="SUCCESS"/>
    <n v="1"/>
    <s v="found"/>
    <s v="Not Duplicate"/>
    <s v="match"/>
    <s v="match"/>
    <n v="0"/>
    <d v="2026-02-13T00:00:00"/>
    <n v="3"/>
    <s v="SLA Breached"/>
    <x v="2"/>
    <n v="0"/>
    <n v="0"/>
    <n v="0"/>
    <n v="0"/>
    <n v="1"/>
    <x v="2"/>
    <n v="33"/>
    <x v="55"/>
  </r>
  <r>
    <s v="TXN002377"/>
    <n v="2657.78"/>
    <n v="2657.78"/>
    <s v="SUCCESS"/>
    <s v="SUCCESS"/>
    <n v="1"/>
    <s v="found"/>
    <s v="Not Duplicate"/>
    <s v="match"/>
    <s v="match"/>
    <n v="0"/>
    <d v="2026-03-04T00:00:00"/>
    <n v="0"/>
    <s v="Within SLA"/>
    <x v="0"/>
    <n v="0"/>
    <n v="0"/>
    <n v="0"/>
    <n v="0"/>
    <n v="0"/>
    <x v="0"/>
    <n v="34.299999999999997"/>
    <x v="85"/>
  </r>
  <r>
    <s v="TXN002378"/>
    <n v="2993.92"/>
    <n v="2993.92"/>
    <s v="SUCCESS"/>
    <s v="SUCCESS"/>
    <n v="1"/>
    <s v="found"/>
    <s v="Not Duplicate"/>
    <s v="match"/>
    <s v="match"/>
    <n v="0"/>
    <d v="2026-03-28T00:00:00"/>
    <n v="3"/>
    <s v="SLA Breached"/>
    <x v="0"/>
    <n v="0"/>
    <n v="0"/>
    <n v="0"/>
    <n v="0"/>
    <n v="1"/>
    <x v="1"/>
    <n v="54.6"/>
    <x v="21"/>
  </r>
  <r>
    <s v="TXN002379"/>
    <n v="17690.98"/>
    <n v="17690.98"/>
    <s v="SUCCESS"/>
    <s v="SUCCESS"/>
    <n v="1"/>
    <s v="found"/>
    <s v="Not Duplicate"/>
    <s v="match"/>
    <s v="match"/>
    <n v="0"/>
    <d v="2026-01-20T00:00:00"/>
    <n v="1"/>
    <s v="Within SLA"/>
    <x v="3"/>
    <n v="0"/>
    <n v="0"/>
    <n v="0"/>
    <n v="0"/>
    <n v="0"/>
    <x v="0"/>
    <n v="57.7"/>
    <x v="34"/>
  </r>
  <r>
    <s v="TXN002380"/>
    <n v="19667.48"/>
    <n v="19667.48"/>
    <s v="SUCCESS"/>
    <s v="SUCCESS"/>
    <n v="1"/>
    <s v="found"/>
    <s v="Not Duplicate"/>
    <s v="match"/>
    <s v="match"/>
    <n v="0"/>
    <d v="2026-01-02T00:00:00"/>
    <n v="1"/>
    <s v="Within SLA"/>
    <x v="0"/>
    <n v="0"/>
    <n v="0"/>
    <n v="0"/>
    <n v="0"/>
    <n v="0"/>
    <x v="3"/>
    <n v="28.8"/>
    <x v="88"/>
  </r>
  <r>
    <s v="TXN002381"/>
    <n v="26993.14"/>
    <n v="26993.14"/>
    <s v="SUCCESS"/>
    <s v="SUCCESS"/>
    <n v="1"/>
    <s v="found"/>
    <s v="Not Duplicate"/>
    <s v="match"/>
    <s v="match"/>
    <n v="0"/>
    <d v="2026-03-24T00:00:00"/>
    <n v="3"/>
    <s v="SLA Breached"/>
    <x v="0"/>
    <n v="0"/>
    <n v="0"/>
    <n v="0"/>
    <n v="0"/>
    <n v="1"/>
    <x v="2"/>
    <n v="29.7"/>
    <x v="63"/>
  </r>
  <r>
    <s v="TXN002382"/>
    <n v="465.19"/>
    <n v="465.19"/>
    <s v="SUCCESS"/>
    <s v="SUCCESS"/>
    <n v="1"/>
    <s v="found"/>
    <s v="Not Duplicate"/>
    <s v="match"/>
    <s v="match"/>
    <n v="0"/>
    <d v="2026-03-13T00:00:00"/>
    <n v="0"/>
    <s v="Within SLA"/>
    <x v="3"/>
    <n v="0"/>
    <n v="0"/>
    <n v="0"/>
    <n v="0"/>
    <n v="0"/>
    <x v="2"/>
    <n v="23.5"/>
    <x v="14"/>
  </r>
  <r>
    <s v="TXN002383"/>
    <n v="3179.53"/>
    <n v="3179.53"/>
    <s v="SUCCESS"/>
    <s v="SUCCESS"/>
    <n v="1"/>
    <s v="found"/>
    <s v="Not Duplicate"/>
    <s v="match"/>
    <s v="match"/>
    <n v="0"/>
    <d v="2026-02-07T00:00:00"/>
    <n v="2"/>
    <s v="Within SLA"/>
    <x v="0"/>
    <n v="0"/>
    <n v="0"/>
    <n v="0"/>
    <n v="0"/>
    <n v="0"/>
    <x v="2"/>
    <n v="26.4"/>
    <x v="65"/>
  </r>
  <r>
    <s v="TXN002384"/>
    <n v="1417.91"/>
    <n v="1417.91"/>
    <s v="SUCCESS"/>
    <s v="SUCCESS"/>
    <n v="1"/>
    <s v="found"/>
    <s v="Not Duplicate"/>
    <s v="match"/>
    <s v="match"/>
    <n v="0"/>
    <d v="2026-02-09T00:00:00"/>
    <n v="1"/>
    <s v="Within SLA"/>
    <x v="4"/>
    <n v="0"/>
    <n v="0"/>
    <n v="0"/>
    <n v="0"/>
    <n v="0"/>
    <x v="3"/>
    <n v="37"/>
    <x v="24"/>
  </r>
  <r>
    <s v="TXN002385"/>
    <n v="6636.52"/>
    <n v="6636.52"/>
    <s v="REVERSED"/>
    <s v="REVERSED"/>
    <n v="1"/>
    <s v="found"/>
    <s v="Not Duplicate"/>
    <s v="match"/>
    <s v="match"/>
    <n v="0"/>
    <d v="2026-03-01T00:00:00"/>
    <n v="3"/>
    <s v="SLA Breached"/>
    <x v="4"/>
    <n v="0"/>
    <n v="0"/>
    <n v="0"/>
    <n v="0"/>
    <n v="1"/>
    <x v="1"/>
    <n v="25.2"/>
    <x v="4"/>
  </r>
  <r>
    <s v="TXN002386"/>
    <n v="6135.15"/>
    <n v="6135.15"/>
    <s v="SUCCESS"/>
    <s v="SUCCESS"/>
    <n v="1"/>
    <s v="found"/>
    <s v="Not Duplicate"/>
    <s v="match"/>
    <s v="match"/>
    <n v="0"/>
    <d v="2026-02-25T00:00:00"/>
    <n v="1"/>
    <s v="Within SLA"/>
    <x v="3"/>
    <n v="0"/>
    <n v="0"/>
    <n v="0"/>
    <n v="0"/>
    <n v="0"/>
    <x v="0"/>
    <n v="23.1"/>
    <x v="40"/>
  </r>
  <r>
    <s v="TXN002387"/>
    <n v="2688.18"/>
    <n v="3225.82"/>
    <s v="REVERSED"/>
    <s v="REVERSED"/>
    <n v="1"/>
    <s v="found"/>
    <s v="Not Duplicate"/>
    <s v="mismatch"/>
    <s v="match"/>
    <n v="537.64000000000033"/>
    <d v="2026-02-17T00:00:00"/>
    <n v="0"/>
    <s v="Within SLA"/>
    <x v="1"/>
    <n v="0"/>
    <n v="0"/>
    <n v="1"/>
    <n v="0"/>
    <n v="0"/>
    <x v="3"/>
    <n v="77.599999999999994"/>
    <x v="58"/>
  </r>
  <r>
    <s v="TXN002388"/>
    <n v="3167.1"/>
    <n v="3167.1"/>
    <s v="SUCCESS"/>
    <s v="SUCCESS"/>
    <n v="1"/>
    <s v="found"/>
    <s v="Not Duplicate"/>
    <s v="match"/>
    <s v="match"/>
    <n v="0"/>
    <d v="2026-03-25T00:00:00"/>
    <n v="2"/>
    <s v="Within SLA"/>
    <x v="2"/>
    <n v="0"/>
    <n v="0"/>
    <n v="0"/>
    <n v="0"/>
    <n v="0"/>
    <x v="1"/>
    <n v="50.8"/>
    <x v="50"/>
  </r>
  <r>
    <s v="TXN002389"/>
    <n v="923.68"/>
    <n v="923.68"/>
    <s v="SUCCESS"/>
    <s v="SUCCESS"/>
    <n v="1"/>
    <s v="found"/>
    <s v="Not Duplicate"/>
    <s v="match"/>
    <s v="match"/>
    <n v="0"/>
    <d v="2026-01-13T00:00:00"/>
    <n v="2"/>
    <s v="Within SLA"/>
    <x v="2"/>
    <n v="0"/>
    <n v="0"/>
    <n v="0"/>
    <n v="0"/>
    <n v="0"/>
    <x v="0"/>
    <n v="61.6"/>
    <x v="22"/>
  </r>
  <r>
    <s v="TXN002390"/>
    <n v="5831.04"/>
    <n v="5831.04"/>
    <s v="SUCCESS"/>
    <s v="SUCCESS"/>
    <n v="1"/>
    <s v="found"/>
    <s v="Not Duplicate"/>
    <s v="match"/>
    <s v="match"/>
    <n v="0"/>
    <d v="2026-03-25T00:00:00"/>
    <n v="0"/>
    <s v="Within SLA"/>
    <x v="2"/>
    <n v="0"/>
    <n v="0"/>
    <n v="0"/>
    <n v="0"/>
    <n v="0"/>
    <x v="1"/>
    <n v="16.600000000000001"/>
    <x v="21"/>
  </r>
  <r>
    <s v="TXN002391"/>
    <n v="13542.4"/>
    <n v="13542.4"/>
    <s v="SUCCESS"/>
    <s v="FAILED"/>
    <n v="1"/>
    <s v="found"/>
    <s v="Not Duplicate"/>
    <s v="match"/>
    <s v="mismatch"/>
    <n v="0"/>
    <d v="2026-02-28T00:00:00"/>
    <n v="2"/>
    <s v="Within SLA"/>
    <x v="3"/>
    <n v="0"/>
    <n v="0"/>
    <n v="0"/>
    <n v="1"/>
    <n v="0"/>
    <x v="3"/>
    <n v="8.6999999999999993"/>
    <x v="4"/>
  </r>
  <r>
    <s v="TXN002392"/>
    <n v="9727.5"/>
    <n v="9727.5"/>
    <s v="SUCCESS"/>
    <s v="SUCCESS"/>
    <n v="1"/>
    <s v="found"/>
    <s v="Not Duplicate"/>
    <s v="match"/>
    <s v="match"/>
    <n v="0"/>
    <d v="2026-02-27T00:00:00"/>
    <n v="1"/>
    <s v="Within SLA"/>
    <x v="0"/>
    <n v="0"/>
    <n v="0"/>
    <n v="0"/>
    <n v="0"/>
    <n v="0"/>
    <x v="0"/>
    <n v="30.3"/>
    <x v="4"/>
  </r>
  <r>
    <s v="TXN002393"/>
    <n v="1358.38"/>
    <n v="1358.38"/>
    <s v="SUCCESS"/>
    <s v="SUCCESS"/>
    <n v="1"/>
    <s v="found"/>
    <s v="Not Duplicate"/>
    <s v="match"/>
    <s v="match"/>
    <n v="0"/>
    <d v="2026-03-29T00:00:00"/>
    <n v="0"/>
    <s v="Within SLA"/>
    <x v="2"/>
    <n v="0"/>
    <n v="0"/>
    <n v="0"/>
    <n v="0"/>
    <n v="0"/>
    <x v="3"/>
    <n v="51.7"/>
    <x v="36"/>
  </r>
  <r>
    <s v="TXN002394"/>
    <n v="702.35"/>
    <n v="702.35"/>
    <s v="SUCCESS"/>
    <s v="SUCCESS"/>
    <n v="1"/>
    <s v="found"/>
    <s v="Not Duplicate"/>
    <s v="match"/>
    <s v="match"/>
    <n v="0"/>
    <d v="2026-02-10T00:00:00"/>
    <n v="0"/>
    <s v="Within SLA"/>
    <x v="3"/>
    <n v="0"/>
    <n v="0"/>
    <n v="0"/>
    <n v="0"/>
    <n v="0"/>
    <x v="0"/>
    <n v="6"/>
    <x v="55"/>
  </r>
  <r>
    <s v="TXN002395"/>
    <n v="4632.88"/>
    <n v="4632.88"/>
    <s v="SUCCESS"/>
    <s v="SUCCESS"/>
    <n v="1"/>
    <s v="found"/>
    <s v="Not Duplicate"/>
    <s v="match"/>
    <s v="match"/>
    <n v="0"/>
    <d v="2026-01-27T00:00:00"/>
    <n v="2"/>
    <s v="Within SLA"/>
    <x v="0"/>
    <n v="0"/>
    <n v="0"/>
    <n v="0"/>
    <n v="0"/>
    <n v="0"/>
    <x v="0"/>
    <n v="9.1999999999999993"/>
    <x v="12"/>
  </r>
  <r>
    <s v="TXN002396"/>
    <n v="1630.62"/>
    <n v="1630.62"/>
    <s v="SUCCESS"/>
    <s v="SUCCESS"/>
    <n v="1"/>
    <s v="found"/>
    <s v="Not Duplicate"/>
    <s v="match"/>
    <s v="match"/>
    <n v="0"/>
    <d v="2026-03-11T00:00:00"/>
    <n v="1"/>
    <s v="Within SLA"/>
    <x v="0"/>
    <n v="0"/>
    <n v="0"/>
    <n v="0"/>
    <n v="0"/>
    <n v="0"/>
    <x v="0"/>
    <n v="50.8"/>
    <x v="67"/>
  </r>
  <r>
    <s v="TXN002397"/>
    <n v="22796.13"/>
    <n v="22796.13"/>
    <s v="SUCCESS"/>
    <s v="SUCCESS"/>
    <n v="1"/>
    <s v="found"/>
    <s v="Not Duplicate"/>
    <s v="match"/>
    <s v="match"/>
    <n v="0"/>
    <d v="2026-01-09T00:00:00"/>
    <n v="1"/>
    <s v="Within SLA"/>
    <x v="0"/>
    <n v="0"/>
    <n v="0"/>
    <n v="0"/>
    <n v="0"/>
    <n v="0"/>
    <x v="1"/>
    <n v="39.9"/>
    <x v="8"/>
  </r>
  <r>
    <s v="TXN002398"/>
    <n v="9289.74"/>
    <n v="9289.74"/>
    <s v="SUCCESS"/>
    <s v="SUCCESS"/>
    <n v="1"/>
    <s v="found"/>
    <s v="Not Duplicate"/>
    <s v="match"/>
    <s v="match"/>
    <n v="0"/>
    <d v="2026-01-03T00:00:00"/>
    <n v="2"/>
    <s v="Within SLA"/>
    <x v="4"/>
    <n v="0"/>
    <n v="0"/>
    <n v="0"/>
    <n v="0"/>
    <n v="0"/>
    <x v="0"/>
    <n v="29.2"/>
    <x v="88"/>
  </r>
  <r>
    <s v="TXN002399"/>
    <n v="1811.77"/>
    <n v="1811.77"/>
    <s v="SUCCESS"/>
    <s v="SUCCESS"/>
    <n v="1"/>
    <s v="found"/>
    <s v="Not Duplicate"/>
    <s v="match"/>
    <s v="match"/>
    <n v="0"/>
    <d v="2026-04-02T00:00:00"/>
    <n v="2"/>
    <s v="Within SLA"/>
    <x v="2"/>
    <n v="0"/>
    <n v="0"/>
    <n v="0"/>
    <n v="0"/>
    <n v="0"/>
    <x v="1"/>
    <n v="57"/>
    <x v="80"/>
  </r>
  <r>
    <s v="TXN002400"/>
    <n v="3522.53"/>
    <n v="3522.53"/>
    <s v="SUCCESS"/>
    <s v="SUCCESS"/>
    <n v="1"/>
    <s v="found"/>
    <s v="Not Duplicate"/>
    <s v="match"/>
    <s v="match"/>
    <n v="0"/>
    <d v="2026-01-30T00:00:00"/>
    <n v="0"/>
    <s v="Within SLA"/>
    <x v="2"/>
    <n v="0"/>
    <n v="0"/>
    <n v="0"/>
    <n v="0"/>
    <n v="0"/>
    <x v="1"/>
    <n v="36.9"/>
    <x v="27"/>
  </r>
  <r>
    <s v="TXN002401"/>
    <n v="3647.88"/>
    <n v="3647.88"/>
    <s v="SUCCESS"/>
    <s v="SUCCESS"/>
    <n v="1"/>
    <s v="found"/>
    <s v="Not Duplicate"/>
    <s v="match"/>
    <s v="match"/>
    <n v="0"/>
    <d v="2026-02-22T00:00:00"/>
    <n v="1"/>
    <s v="Within SLA"/>
    <x v="2"/>
    <n v="0"/>
    <n v="0"/>
    <n v="0"/>
    <n v="0"/>
    <n v="0"/>
    <x v="0"/>
    <n v="14.2"/>
    <x v="26"/>
  </r>
  <r>
    <s v="TXN002402"/>
    <n v="10522.23"/>
    <n v="10522.23"/>
    <s v="SUCCESS"/>
    <s v="SUCCESS"/>
    <n v="1"/>
    <s v="found"/>
    <s v="Not Duplicate"/>
    <s v="match"/>
    <s v="match"/>
    <n v="0"/>
    <d v="2026-01-09T00:00:00"/>
    <n v="0"/>
    <s v="Within SLA"/>
    <x v="1"/>
    <n v="0"/>
    <n v="0"/>
    <n v="0"/>
    <n v="0"/>
    <n v="0"/>
    <x v="0"/>
    <n v="18.899999999999999"/>
    <x v="86"/>
  </r>
  <r>
    <s v="TXN002403"/>
    <n v="4863.32"/>
    <n v="4863.32"/>
    <s v="SUCCESS"/>
    <s v="SUCCESS"/>
    <n v="1"/>
    <s v="found"/>
    <s v="Not Duplicate"/>
    <s v="match"/>
    <s v="match"/>
    <n v="0"/>
    <d v="2026-03-24T00:00:00"/>
    <n v="1"/>
    <s v="Within SLA"/>
    <x v="0"/>
    <n v="0"/>
    <n v="0"/>
    <n v="0"/>
    <n v="0"/>
    <n v="0"/>
    <x v="3"/>
    <n v="37.799999999999997"/>
    <x v="50"/>
  </r>
  <r>
    <s v="TXN002404"/>
    <n v="3067.23"/>
    <n v="3067.23"/>
    <s v="SUCCESS"/>
    <s v="SUCCESS"/>
    <n v="1"/>
    <s v="found"/>
    <s v="Not Duplicate"/>
    <s v="match"/>
    <s v="match"/>
    <n v="0"/>
    <d v="2026-01-22T00:00:00"/>
    <n v="3"/>
    <s v="SLA Breached"/>
    <x v="0"/>
    <n v="0"/>
    <n v="0"/>
    <n v="0"/>
    <n v="0"/>
    <n v="1"/>
    <x v="1"/>
    <n v="29"/>
    <x v="34"/>
  </r>
  <r>
    <s v="TXN002405"/>
    <n v="8553.18"/>
    <n v="8553.18"/>
    <s v="SUCCESS"/>
    <s v="SUCCESS"/>
    <n v="1"/>
    <s v="found"/>
    <s v="Not Duplicate"/>
    <s v="match"/>
    <s v="match"/>
    <n v="0"/>
    <d v="2026-01-03T00:00:00"/>
    <n v="0"/>
    <s v="Within SLA"/>
    <x v="0"/>
    <n v="0"/>
    <n v="0"/>
    <n v="0"/>
    <n v="0"/>
    <n v="0"/>
    <x v="3"/>
    <n v="55.6"/>
    <x v="62"/>
  </r>
  <r>
    <s v="TXN002406"/>
    <n v="8459.18"/>
    <n v="8459.18"/>
    <s v="SUCCESS"/>
    <s v="SUCCESS"/>
    <n v="1"/>
    <s v="found"/>
    <s v="Not Duplicate"/>
    <s v="match"/>
    <s v="match"/>
    <n v="0"/>
    <d v="2026-01-02T00:00:00"/>
    <n v="0"/>
    <s v="Within SLA"/>
    <x v="1"/>
    <n v="0"/>
    <n v="0"/>
    <n v="0"/>
    <n v="0"/>
    <n v="0"/>
    <x v="1"/>
    <n v="34.299999999999997"/>
    <x v="49"/>
  </r>
  <r>
    <s v="TXN002407"/>
    <n v="2003.99"/>
    <n v="2003.99"/>
    <s v="SUCCESS"/>
    <s v="SUCCESS"/>
    <n v="1"/>
    <s v="found"/>
    <s v="Not Duplicate"/>
    <s v="match"/>
    <s v="match"/>
    <n v="0"/>
    <d v="2026-02-18T00:00:00"/>
    <n v="1"/>
    <s v="Within SLA"/>
    <x v="4"/>
    <n v="0"/>
    <n v="0"/>
    <n v="0"/>
    <n v="0"/>
    <n v="0"/>
    <x v="1"/>
    <n v="44.7"/>
    <x v="58"/>
  </r>
  <r>
    <s v="TXN002408"/>
    <n v="996.77"/>
    <n v="996.77"/>
    <s v="SUCCESS"/>
    <s v="SUCCESS"/>
    <n v="1"/>
    <s v="found"/>
    <s v="Not Duplicate"/>
    <s v="match"/>
    <s v="match"/>
    <n v="0"/>
    <d v="2026-02-05T00:00:00"/>
    <n v="3"/>
    <s v="SLA Breached"/>
    <x v="2"/>
    <n v="0"/>
    <n v="0"/>
    <n v="0"/>
    <n v="0"/>
    <n v="1"/>
    <x v="1"/>
    <n v="55.6"/>
    <x v="81"/>
  </r>
  <r>
    <s v="TXN002409"/>
    <n v="4740.75"/>
    <n v="4740.75"/>
    <s v="SUCCESS"/>
    <s v="SUCCESS"/>
    <n v="1"/>
    <s v="found"/>
    <s v="Not Duplicate"/>
    <s v="match"/>
    <s v="match"/>
    <n v="0"/>
    <d v="2026-03-11T00:00:00"/>
    <n v="2"/>
    <s v="Within SLA"/>
    <x v="2"/>
    <n v="0"/>
    <n v="0"/>
    <n v="0"/>
    <n v="0"/>
    <n v="0"/>
    <x v="0"/>
    <n v="7.4"/>
    <x v="87"/>
  </r>
  <r>
    <s v="TXN002410"/>
    <n v="5668.59"/>
    <n v="5668.59"/>
    <s v="SUCCESS"/>
    <s v="SUCCESS"/>
    <n v="1"/>
    <s v="found"/>
    <s v="Not Duplicate"/>
    <s v="match"/>
    <s v="match"/>
    <n v="0"/>
    <d v="2026-02-21T00:00:00"/>
    <n v="3"/>
    <s v="SLA Breached"/>
    <x v="2"/>
    <n v="0"/>
    <n v="0"/>
    <n v="0"/>
    <n v="0"/>
    <n v="1"/>
    <x v="2"/>
    <n v="9.1999999999999993"/>
    <x v="82"/>
  </r>
  <r>
    <s v="TXN002411"/>
    <n v="68238.759999999995"/>
    <n v="68238.759999999995"/>
    <s v="SUCCESS"/>
    <s v="SUCCESS"/>
    <n v="1"/>
    <s v="found"/>
    <s v="Not Duplicate"/>
    <s v="match"/>
    <s v="match"/>
    <n v="0"/>
    <d v="2026-03-18T00:00:00"/>
    <n v="3"/>
    <s v="SLA Breached"/>
    <x v="4"/>
    <n v="0"/>
    <n v="0"/>
    <n v="0"/>
    <n v="0"/>
    <n v="1"/>
    <x v="3"/>
    <n v="12.6"/>
    <x v="54"/>
  </r>
  <r>
    <s v="TXN002412"/>
    <n v="2783.85"/>
    <n v="2783.85"/>
    <s v="REVERSED"/>
    <s v="REVERSED"/>
    <n v="1"/>
    <s v="found"/>
    <s v="Not Duplicate"/>
    <s v="match"/>
    <s v="match"/>
    <n v="0"/>
    <d v="2026-02-10T00:00:00"/>
    <n v="1"/>
    <s v="Within SLA"/>
    <x v="2"/>
    <n v="0"/>
    <n v="0"/>
    <n v="0"/>
    <n v="0"/>
    <n v="0"/>
    <x v="0"/>
    <n v="13.1"/>
    <x v="43"/>
  </r>
  <r>
    <s v="TXN002413"/>
    <n v="3594.96"/>
    <n v="3235.46"/>
    <s v="SUCCESS"/>
    <s v="SUCCESS"/>
    <n v="1"/>
    <s v="found"/>
    <s v="Not Duplicate"/>
    <s v="mismatch"/>
    <s v="match"/>
    <n v="359.5"/>
    <d v="2026-01-27T00:00:00"/>
    <n v="0"/>
    <s v="Within SLA"/>
    <x v="0"/>
    <n v="0"/>
    <n v="0"/>
    <n v="1"/>
    <n v="0"/>
    <n v="0"/>
    <x v="0"/>
    <n v="86.2"/>
    <x v="74"/>
  </r>
  <r>
    <s v="TXN002414"/>
    <n v="4400.75"/>
    <n v="4400.75"/>
    <s v="SUCCESS"/>
    <s v="SUCCESS"/>
    <n v="1"/>
    <s v="found"/>
    <s v="Not Duplicate"/>
    <s v="match"/>
    <s v="match"/>
    <n v="0"/>
    <d v="2026-03-10T00:00:00"/>
    <n v="2"/>
    <s v="Within SLA"/>
    <x v="3"/>
    <n v="0"/>
    <n v="0"/>
    <n v="0"/>
    <n v="0"/>
    <n v="0"/>
    <x v="0"/>
    <n v="27.4"/>
    <x v="16"/>
  </r>
  <r>
    <s v="TXN002415"/>
    <n v="4082.64"/>
    <n v="4082.64"/>
    <s v="SUCCESS"/>
    <s v="SUCCESS"/>
    <n v="1"/>
    <s v="found"/>
    <s v="Not Duplicate"/>
    <s v="match"/>
    <s v="match"/>
    <n v="0"/>
    <d v="2026-03-24T00:00:00"/>
    <n v="2"/>
    <s v="Within SLA"/>
    <x v="1"/>
    <n v="0"/>
    <n v="0"/>
    <n v="0"/>
    <n v="0"/>
    <n v="0"/>
    <x v="2"/>
    <n v="25.7"/>
    <x v="29"/>
  </r>
  <r>
    <s v="TXN002416"/>
    <n v="1205.47"/>
    <n v="1205.47"/>
    <s v="SUCCESS"/>
    <s v="SUCCESS"/>
    <n v="1"/>
    <s v="found"/>
    <s v="Not Duplicate"/>
    <s v="match"/>
    <s v="match"/>
    <n v="0"/>
    <d v="2026-02-12T00:00:00"/>
    <n v="1"/>
    <s v="Within SLA"/>
    <x v="2"/>
    <n v="0"/>
    <n v="0"/>
    <n v="0"/>
    <n v="0"/>
    <n v="0"/>
    <x v="3"/>
    <n v="22.9"/>
    <x v="41"/>
  </r>
  <r>
    <s v="TXN002417"/>
    <n v="5776.31"/>
    <n v="5776.31"/>
    <s v="SUCCESS"/>
    <s v="SUCCESS"/>
    <n v="1"/>
    <s v="found"/>
    <s v="Not Duplicate"/>
    <s v="match"/>
    <s v="match"/>
    <n v="0"/>
    <d v="2026-03-01T00:00:00"/>
    <n v="2"/>
    <s v="Within SLA"/>
    <x v="0"/>
    <n v="0"/>
    <n v="0"/>
    <n v="0"/>
    <n v="0"/>
    <n v="0"/>
    <x v="0"/>
    <n v="31.3"/>
    <x v="2"/>
  </r>
  <r>
    <s v="TXN002418"/>
    <n v="2529.98"/>
    <n v="2529.98"/>
    <s v="SUCCESS"/>
    <s v="SUCCESS"/>
    <n v="1"/>
    <s v="found"/>
    <s v="Not Duplicate"/>
    <s v="match"/>
    <s v="match"/>
    <n v="0"/>
    <d v="2026-03-03T00:00:00"/>
    <n v="2"/>
    <s v="Within SLA"/>
    <x v="0"/>
    <n v="0"/>
    <n v="0"/>
    <n v="0"/>
    <n v="0"/>
    <n v="0"/>
    <x v="1"/>
    <n v="129.69999999999999"/>
    <x v="32"/>
  </r>
  <r>
    <s v="TXN002419"/>
    <n v="4608.6499999999996"/>
    <n v="4608.6499999999996"/>
    <s v="SUCCESS"/>
    <s v="SUCCESS"/>
    <n v="1"/>
    <s v="found"/>
    <s v="Not Duplicate"/>
    <s v="match"/>
    <s v="match"/>
    <n v="0"/>
    <d v="2026-03-23T00:00:00"/>
    <n v="3"/>
    <s v="SLA Breached"/>
    <x v="4"/>
    <n v="0"/>
    <n v="0"/>
    <n v="0"/>
    <n v="0"/>
    <n v="1"/>
    <x v="0"/>
    <n v="87.7"/>
    <x v="17"/>
  </r>
  <r>
    <s v="TXN002420"/>
    <n v="1879.08"/>
    <n v="1879.08"/>
    <s v="SUCCESS"/>
    <s v="SUCCESS"/>
    <n v="1"/>
    <s v="found"/>
    <s v="Not Duplicate"/>
    <s v="match"/>
    <s v="match"/>
    <n v="0"/>
    <d v="2026-03-23T00:00:00"/>
    <n v="2"/>
    <s v="Within SLA"/>
    <x v="2"/>
    <n v="0"/>
    <n v="0"/>
    <n v="0"/>
    <n v="0"/>
    <n v="0"/>
    <x v="0"/>
    <n v="18.100000000000001"/>
    <x v="63"/>
  </r>
  <r>
    <s v="TXN002421"/>
    <n v="1490.16"/>
    <n v="1490.16"/>
    <s v="SUCCESS"/>
    <s v="SUCCESS"/>
    <n v="1"/>
    <s v="found"/>
    <s v="Not Duplicate"/>
    <s v="match"/>
    <s v="match"/>
    <n v="0"/>
    <d v="2026-02-01T00:00:00"/>
    <n v="3"/>
    <s v="SLA Breached"/>
    <x v="2"/>
    <n v="0"/>
    <n v="0"/>
    <n v="0"/>
    <n v="0"/>
    <n v="1"/>
    <x v="1"/>
    <n v="23.9"/>
    <x v="5"/>
  </r>
  <r>
    <s v="TXN002422"/>
    <n v="5693.71"/>
    <n v="5693.71"/>
    <s v="SUCCESS"/>
    <s v="SUCCESS"/>
    <n v="1"/>
    <s v="found"/>
    <s v="Not Duplicate"/>
    <s v="match"/>
    <s v="match"/>
    <n v="0"/>
    <d v="2026-01-30T00:00:00"/>
    <n v="2"/>
    <s v="Within SLA"/>
    <x v="2"/>
    <n v="0"/>
    <n v="0"/>
    <n v="0"/>
    <n v="0"/>
    <n v="0"/>
    <x v="1"/>
    <n v="22.1"/>
    <x v="7"/>
  </r>
  <r>
    <s v="TXN002423"/>
    <n v="1962.84"/>
    <n v="1962.84"/>
    <s v="FAILED"/>
    <s v="FAILED"/>
    <n v="1"/>
    <s v="found"/>
    <s v="Not Duplicate"/>
    <s v="match"/>
    <s v="match"/>
    <n v="0"/>
    <d v="2026-02-03T00:00:00"/>
    <n v="1"/>
    <s v="Within SLA"/>
    <x v="2"/>
    <n v="0"/>
    <n v="0"/>
    <n v="0"/>
    <n v="0"/>
    <n v="0"/>
    <x v="0"/>
    <n v="31.6"/>
    <x v="81"/>
  </r>
  <r>
    <s v="TXN002424"/>
    <n v="37035.49"/>
    <n v="37035.49"/>
    <s v="SUCCESS"/>
    <s v="SUCCESS"/>
    <n v="1"/>
    <s v="found"/>
    <s v="Not Duplicate"/>
    <s v="match"/>
    <s v="match"/>
    <n v="0"/>
    <d v="2026-01-28T00:00:00"/>
    <n v="2"/>
    <s v="Within SLA"/>
    <x v="1"/>
    <n v="0"/>
    <n v="0"/>
    <n v="0"/>
    <n v="0"/>
    <n v="0"/>
    <x v="3"/>
    <n v="8.6999999999999993"/>
    <x v="71"/>
  </r>
  <r>
    <s v="TXN002425"/>
    <n v="1999.34"/>
    <n v="1999.34"/>
    <s v="SUCCESS"/>
    <s v="SUCCESS"/>
    <n v="1"/>
    <s v="found"/>
    <s v="Not Duplicate"/>
    <s v="match"/>
    <s v="match"/>
    <n v="0"/>
    <d v="2026-03-15T00:00:00"/>
    <n v="0"/>
    <s v="Within SLA"/>
    <x v="2"/>
    <n v="0"/>
    <n v="0"/>
    <n v="0"/>
    <n v="0"/>
    <n v="0"/>
    <x v="0"/>
    <n v="36.1"/>
    <x v="54"/>
  </r>
  <r>
    <s v="TXN002426"/>
    <n v="2852.15"/>
    <n v="2852.15"/>
    <s v="SUCCESS"/>
    <s v="SUCCESS"/>
    <n v="1"/>
    <s v="found"/>
    <s v="Not Duplicate"/>
    <s v="match"/>
    <s v="match"/>
    <n v="0"/>
    <d v="2026-01-16T00:00:00"/>
    <n v="0"/>
    <s v="Within SLA"/>
    <x v="2"/>
    <n v="0"/>
    <n v="0"/>
    <n v="0"/>
    <n v="0"/>
    <n v="0"/>
    <x v="2"/>
    <n v="28.1"/>
    <x v="23"/>
  </r>
  <r>
    <s v="TXN002427"/>
    <n v="4499.9799999999996"/>
    <n v="4499.9799999999996"/>
    <s v="SUCCESS"/>
    <s v="SUCCESS"/>
    <n v="1"/>
    <s v="found"/>
    <s v="Not Duplicate"/>
    <s v="match"/>
    <s v="match"/>
    <n v="0"/>
    <d v="2026-02-19T00:00:00"/>
    <n v="5"/>
    <s v="SLA Breached"/>
    <x v="0"/>
    <n v="0"/>
    <n v="0"/>
    <n v="0"/>
    <n v="0"/>
    <n v="1"/>
    <x v="3"/>
    <n v="65.8"/>
    <x v="48"/>
  </r>
  <r>
    <s v="TXN002428"/>
    <n v="8499.0499999999993"/>
    <n v="8499.0499999999993"/>
    <s v="SUCCESS"/>
    <s v="SUCCESS"/>
    <n v="1"/>
    <s v="found"/>
    <s v="Not Duplicate"/>
    <s v="match"/>
    <s v="match"/>
    <n v="0"/>
    <d v="2026-03-11T00:00:00"/>
    <n v="3"/>
    <s v="SLA Breached"/>
    <x v="0"/>
    <n v="0"/>
    <n v="0"/>
    <n v="0"/>
    <n v="0"/>
    <n v="1"/>
    <x v="3"/>
    <n v="21.5"/>
    <x v="16"/>
  </r>
  <r>
    <s v="TXN002429"/>
    <n v="11719.57"/>
    <n v="14063.48"/>
    <s v="SUCCESS"/>
    <s v="SUCCESS"/>
    <n v="1"/>
    <s v="found"/>
    <s v="Not Duplicate"/>
    <s v="mismatch"/>
    <s v="match"/>
    <n v="2343.91"/>
    <d v="2026-03-26T00:00:00"/>
    <n v="2"/>
    <s v="Within SLA"/>
    <x v="3"/>
    <n v="0"/>
    <n v="0"/>
    <n v="1"/>
    <n v="0"/>
    <n v="0"/>
    <x v="2"/>
    <n v="28.1"/>
    <x v="20"/>
  </r>
  <r>
    <s v="TXN002430"/>
    <n v="10742.29"/>
    <e v="#N/A"/>
    <s v="SUCCESS"/>
    <e v="#N/A"/>
    <n v="0"/>
    <s v="missing"/>
    <s v="Not Duplicate"/>
    <s v="not processed"/>
    <s v="not processed"/>
    <s v="missing"/>
    <s v="not processed"/>
    <s v="not processed"/>
    <s v="Not Processed"/>
    <x v="4"/>
    <n v="1"/>
    <n v="0"/>
    <n v="0"/>
    <n v="0"/>
    <n v="0"/>
    <x v="0"/>
    <s v=""/>
    <x v="86"/>
  </r>
  <r>
    <s v="TXN002431"/>
    <n v="480.24"/>
    <n v="480.24"/>
    <s v="SUCCESS"/>
    <s v="SUCCESS"/>
    <n v="1"/>
    <s v="found"/>
    <s v="Not Duplicate"/>
    <s v="match"/>
    <s v="match"/>
    <n v="0"/>
    <d v="2026-01-04T00:00:00"/>
    <n v="1"/>
    <s v="Within SLA"/>
    <x v="3"/>
    <n v="0"/>
    <n v="0"/>
    <n v="0"/>
    <n v="0"/>
    <n v="0"/>
    <x v="0"/>
    <n v="46.2"/>
    <x v="62"/>
  </r>
  <r>
    <s v="TXN002432"/>
    <n v="5020.07"/>
    <n v="5020.07"/>
    <s v="SUCCESS"/>
    <s v="SUCCESS"/>
    <n v="1"/>
    <s v="found"/>
    <s v="Not Duplicate"/>
    <s v="match"/>
    <s v="match"/>
    <n v="0"/>
    <d v="2026-01-18T00:00:00"/>
    <n v="5"/>
    <s v="SLA Breached"/>
    <x v="0"/>
    <n v="0"/>
    <n v="0"/>
    <n v="0"/>
    <n v="0"/>
    <n v="1"/>
    <x v="3"/>
    <n v="47.3"/>
    <x v="3"/>
  </r>
  <r>
    <s v="TXN002433"/>
    <n v="40683.050000000003"/>
    <n v="40683.050000000003"/>
    <s v="SUCCESS"/>
    <s v="SUCCESS"/>
    <n v="1"/>
    <s v="found"/>
    <s v="Not Duplicate"/>
    <s v="match"/>
    <s v="match"/>
    <n v="0"/>
    <d v="2026-03-29T00:00:00"/>
    <n v="1"/>
    <s v="Within SLA"/>
    <x v="3"/>
    <n v="0"/>
    <n v="0"/>
    <n v="0"/>
    <n v="0"/>
    <n v="0"/>
    <x v="0"/>
    <n v="61.4"/>
    <x v="52"/>
  </r>
  <r>
    <s v="TXN002434"/>
    <n v="6713.39"/>
    <n v="6713.39"/>
    <s v="REVERSED"/>
    <s v="REVERSED"/>
    <n v="1"/>
    <s v="found"/>
    <s v="Not Duplicate"/>
    <s v="match"/>
    <s v="match"/>
    <n v="0"/>
    <d v="2026-01-18T00:00:00"/>
    <n v="2"/>
    <s v="Within SLA"/>
    <x v="0"/>
    <n v="0"/>
    <n v="0"/>
    <n v="0"/>
    <n v="0"/>
    <n v="0"/>
    <x v="3"/>
    <n v="26.3"/>
    <x v="23"/>
  </r>
  <r>
    <s v="TXN002435"/>
    <n v="9228.61"/>
    <n v="9228.61"/>
    <s v="SUCCESS"/>
    <s v="SUCCESS"/>
    <n v="1"/>
    <s v="found"/>
    <s v="Not Duplicate"/>
    <s v="match"/>
    <s v="match"/>
    <n v="0"/>
    <d v="2026-01-24T00:00:00"/>
    <n v="0"/>
    <s v="Within SLA"/>
    <x v="0"/>
    <n v="0"/>
    <n v="0"/>
    <n v="0"/>
    <n v="0"/>
    <n v="0"/>
    <x v="0"/>
    <n v="14.1"/>
    <x v="61"/>
  </r>
  <r>
    <s v="TXN002436"/>
    <n v="5522.71"/>
    <n v="5522.71"/>
    <s v="SUCCESS"/>
    <s v="SUCCESS"/>
    <n v="1"/>
    <s v="found"/>
    <s v="Not Duplicate"/>
    <s v="match"/>
    <s v="match"/>
    <n v="0"/>
    <d v="2026-03-15T00:00:00"/>
    <n v="2"/>
    <s v="Within SLA"/>
    <x v="1"/>
    <n v="0"/>
    <n v="0"/>
    <n v="0"/>
    <n v="0"/>
    <n v="0"/>
    <x v="3"/>
    <n v="46.8"/>
    <x v="14"/>
  </r>
  <r>
    <s v="TXN002437"/>
    <n v="3922.79"/>
    <n v="3922.79"/>
    <s v="SUCCESS"/>
    <s v="SUCCESS"/>
    <n v="1"/>
    <s v="found"/>
    <s v="Not Duplicate"/>
    <s v="match"/>
    <s v="match"/>
    <n v="0"/>
    <d v="2026-02-07T00:00:00"/>
    <n v="0"/>
    <s v="Within SLA"/>
    <x v="0"/>
    <n v="0"/>
    <n v="0"/>
    <n v="0"/>
    <n v="0"/>
    <n v="0"/>
    <x v="1"/>
    <n v="26.4"/>
    <x v="64"/>
  </r>
  <r>
    <s v="TXN002438"/>
    <n v="14495.26"/>
    <n v="14495.26"/>
    <s v="SUCCESS"/>
    <s v="SUCCESS"/>
    <n v="1"/>
    <s v="found"/>
    <s v="Not Duplicate"/>
    <s v="match"/>
    <s v="match"/>
    <n v="0"/>
    <d v="2026-01-18T00:00:00"/>
    <n v="0"/>
    <s v="Within SLA"/>
    <x v="0"/>
    <n v="0"/>
    <n v="0"/>
    <n v="0"/>
    <n v="0"/>
    <n v="0"/>
    <x v="0"/>
    <n v="21.6"/>
    <x v="45"/>
  </r>
  <r>
    <s v="TXN002439"/>
    <n v="3700.09"/>
    <n v="3700.09"/>
    <s v="SUCCESS"/>
    <s v="SUCCESS"/>
    <n v="1"/>
    <s v="found"/>
    <s v="Not Duplicate"/>
    <s v="match"/>
    <s v="match"/>
    <n v="0"/>
    <d v="2026-03-18T00:00:00"/>
    <n v="3"/>
    <s v="SLA Breached"/>
    <x v="1"/>
    <n v="0"/>
    <n v="0"/>
    <n v="0"/>
    <n v="0"/>
    <n v="1"/>
    <x v="1"/>
    <n v="90.9"/>
    <x v="54"/>
  </r>
  <r>
    <s v="TXN002440"/>
    <n v="10548.96"/>
    <n v="10548.96"/>
    <s v="SUCCESS"/>
    <s v="SUCCESS"/>
    <n v="1"/>
    <s v="found"/>
    <s v="Not Duplicate"/>
    <s v="match"/>
    <s v="match"/>
    <n v="0"/>
    <d v="2026-02-07T00:00:00"/>
    <n v="1"/>
    <s v="Within SLA"/>
    <x v="0"/>
    <n v="0"/>
    <n v="0"/>
    <n v="0"/>
    <n v="0"/>
    <n v="0"/>
    <x v="0"/>
    <n v="25.9"/>
    <x v="69"/>
  </r>
  <r>
    <s v="TXN002441"/>
    <n v="24100.1"/>
    <n v="24100.1"/>
    <s v="SUCCESS"/>
    <s v="SUCCESS"/>
    <n v="1"/>
    <s v="found"/>
    <s v="Not Duplicate"/>
    <s v="match"/>
    <s v="match"/>
    <n v="0"/>
    <d v="2026-01-16T00:00:00"/>
    <n v="3"/>
    <s v="SLA Breached"/>
    <x v="2"/>
    <n v="0"/>
    <n v="0"/>
    <n v="0"/>
    <n v="0"/>
    <n v="1"/>
    <x v="1"/>
    <n v="25.4"/>
    <x v="3"/>
  </r>
  <r>
    <s v="TXN002442"/>
    <n v="1664.45"/>
    <n v="1664.45"/>
    <s v="SUCCESS"/>
    <s v="SUCCESS"/>
    <n v="1"/>
    <s v="found"/>
    <s v="Not Duplicate"/>
    <s v="match"/>
    <s v="match"/>
    <n v="0"/>
    <d v="2026-02-02T00:00:00"/>
    <n v="1"/>
    <s v="Within SLA"/>
    <x v="0"/>
    <n v="0"/>
    <n v="0"/>
    <n v="0"/>
    <n v="0"/>
    <n v="0"/>
    <x v="2"/>
    <n v="19.100000000000001"/>
    <x v="35"/>
  </r>
  <r>
    <s v="TXN002443"/>
    <n v="981.69"/>
    <n v="981.69"/>
    <s v="SUCCESS"/>
    <s v="SUCCESS"/>
    <n v="1"/>
    <s v="found"/>
    <s v="Not Duplicate"/>
    <s v="match"/>
    <s v="match"/>
    <n v="0"/>
    <d v="2026-02-02T00:00:00"/>
    <n v="1"/>
    <s v="Within SLA"/>
    <x v="2"/>
    <n v="0"/>
    <n v="0"/>
    <n v="0"/>
    <n v="0"/>
    <n v="0"/>
    <x v="0"/>
    <n v="26.4"/>
    <x v="35"/>
  </r>
  <r>
    <s v="TXN002444"/>
    <n v="2092.7199999999998"/>
    <n v="2092.7199999999998"/>
    <s v="SUCCESS"/>
    <s v="SUCCESS"/>
    <n v="1"/>
    <s v="found"/>
    <s v="Not Duplicate"/>
    <s v="match"/>
    <s v="match"/>
    <n v="0"/>
    <d v="2026-02-28T00:00:00"/>
    <n v="0"/>
    <s v="Within SLA"/>
    <x v="4"/>
    <n v="0"/>
    <n v="0"/>
    <n v="0"/>
    <n v="0"/>
    <n v="0"/>
    <x v="0"/>
    <n v="27.8"/>
    <x v="72"/>
  </r>
  <r>
    <s v="TXN002445"/>
    <n v="1805.2"/>
    <n v="1805.2"/>
    <s v="REVERSED"/>
    <s v="REVERSED"/>
    <n v="1"/>
    <s v="found"/>
    <s v="Not Duplicate"/>
    <s v="match"/>
    <s v="match"/>
    <n v="0"/>
    <d v="2026-03-28T00:00:00"/>
    <n v="1"/>
    <s v="Within SLA"/>
    <x v="2"/>
    <n v="0"/>
    <n v="0"/>
    <n v="0"/>
    <n v="0"/>
    <n v="0"/>
    <x v="1"/>
    <n v="41.9"/>
    <x v="60"/>
  </r>
  <r>
    <s v="TXN002446"/>
    <n v="480.13"/>
    <n v="480.13"/>
    <s v="SUCCESS"/>
    <s v="SUCCESS"/>
    <n v="1"/>
    <s v="found"/>
    <s v="Not Duplicate"/>
    <s v="match"/>
    <s v="match"/>
    <n v="0"/>
    <d v="2026-03-10T00:00:00"/>
    <n v="3"/>
    <s v="SLA Breached"/>
    <x v="0"/>
    <n v="0"/>
    <n v="0"/>
    <n v="0"/>
    <n v="0"/>
    <n v="1"/>
    <x v="1"/>
    <n v="13.2"/>
    <x v="33"/>
  </r>
  <r>
    <s v="TXN002447"/>
    <n v="1958.68"/>
    <n v="1958.68"/>
    <s v="SUCCESS"/>
    <s v="SUCCESS"/>
    <n v="1"/>
    <s v="found"/>
    <s v="Not Duplicate"/>
    <s v="match"/>
    <s v="match"/>
    <n v="0"/>
    <d v="2026-02-14T00:00:00"/>
    <n v="1"/>
    <s v="Within SLA"/>
    <x v="0"/>
    <n v="0"/>
    <n v="0"/>
    <n v="0"/>
    <n v="0"/>
    <n v="0"/>
    <x v="0"/>
    <n v="57.2"/>
    <x v="38"/>
  </r>
  <r>
    <s v="TXN002448"/>
    <n v="10051.42"/>
    <n v="10051.42"/>
    <s v="SUCCESS"/>
    <s v="SUCCESS"/>
    <n v="1"/>
    <s v="found"/>
    <s v="Not Duplicate"/>
    <s v="match"/>
    <s v="match"/>
    <n v="0"/>
    <d v="2026-03-08T00:00:00"/>
    <n v="2"/>
    <s v="Within SLA"/>
    <x v="4"/>
    <n v="0"/>
    <n v="0"/>
    <n v="0"/>
    <n v="0"/>
    <n v="0"/>
    <x v="2"/>
    <n v="11"/>
    <x v="57"/>
  </r>
  <r>
    <s v="TXN002449"/>
    <n v="24300.82"/>
    <n v="24300.82"/>
    <s v="SUCCESS"/>
    <s v="SUCCESS"/>
    <n v="1"/>
    <s v="found"/>
    <s v="Not Duplicate"/>
    <s v="match"/>
    <s v="match"/>
    <n v="0"/>
    <d v="2026-03-20T00:00:00"/>
    <n v="3"/>
    <s v="SLA Breached"/>
    <x v="1"/>
    <n v="0"/>
    <n v="0"/>
    <n v="0"/>
    <n v="0"/>
    <n v="1"/>
    <x v="0"/>
    <n v="52.4"/>
    <x v="84"/>
  </r>
  <r>
    <s v="TXN002450"/>
    <n v="9686.89"/>
    <n v="9686.89"/>
    <s v="SUCCESS"/>
    <s v="SUCCESS"/>
    <n v="1"/>
    <s v="found"/>
    <s v="Not Duplicate"/>
    <s v="match"/>
    <s v="match"/>
    <n v="0"/>
    <d v="2026-02-25T00:00:00"/>
    <n v="0"/>
    <s v="Within SLA"/>
    <x v="2"/>
    <n v="0"/>
    <n v="0"/>
    <n v="0"/>
    <n v="0"/>
    <n v="0"/>
    <x v="3"/>
    <n v="22.6"/>
    <x v="73"/>
  </r>
  <r>
    <s v="TXN002451"/>
    <n v="2218.86"/>
    <n v="2218.86"/>
    <s v="SUCCESS"/>
    <s v="SUCCESS"/>
    <n v="1"/>
    <s v="found"/>
    <s v="Not Duplicate"/>
    <s v="match"/>
    <s v="match"/>
    <n v="0"/>
    <d v="2026-02-28T00:00:00"/>
    <n v="2"/>
    <s v="Within SLA"/>
    <x v="4"/>
    <n v="0"/>
    <n v="0"/>
    <n v="0"/>
    <n v="0"/>
    <n v="0"/>
    <x v="3"/>
    <n v="20.6"/>
    <x v="4"/>
  </r>
  <r>
    <s v="TXN002452"/>
    <n v="10610.11"/>
    <n v="10610.11"/>
    <s v="SUCCESS"/>
    <s v="SUCCESS"/>
    <n v="1"/>
    <s v="found"/>
    <s v="Not Duplicate"/>
    <s v="match"/>
    <s v="match"/>
    <n v="0"/>
    <d v="2026-03-07T00:00:00"/>
    <n v="0"/>
    <s v="Within SLA"/>
    <x v="0"/>
    <n v="0"/>
    <n v="0"/>
    <n v="0"/>
    <n v="0"/>
    <n v="0"/>
    <x v="3"/>
    <n v="6.4"/>
    <x v="33"/>
  </r>
  <r>
    <s v="TXN002453"/>
    <n v="8287.19"/>
    <n v="8287.19"/>
    <s v="SUCCESS"/>
    <s v="SUCCESS"/>
    <n v="1"/>
    <s v="found"/>
    <s v="Not Duplicate"/>
    <s v="match"/>
    <s v="match"/>
    <n v="0"/>
    <d v="2026-01-19T00:00:00"/>
    <n v="0"/>
    <s v="Within SLA"/>
    <x v="3"/>
    <n v="0"/>
    <n v="0"/>
    <n v="0"/>
    <n v="0"/>
    <n v="0"/>
    <x v="3"/>
    <n v="23.5"/>
    <x v="34"/>
  </r>
  <r>
    <s v="TXN002454"/>
    <n v="2448.4299999999998"/>
    <n v="2448.4299999999998"/>
    <s v="SUCCESS"/>
    <s v="SUCCESS"/>
    <n v="1"/>
    <s v="found"/>
    <s v="Not Duplicate"/>
    <s v="match"/>
    <s v="match"/>
    <n v="0"/>
    <d v="2026-02-18T00:00:00"/>
    <n v="1"/>
    <s v="Within SLA"/>
    <x v="0"/>
    <n v="0"/>
    <n v="0"/>
    <n v="0"/>
    <n v="0"/>
    <n v="0"/>
    <x v="3"/>
    <n v="28.5"/>
    <x v="58"/>
  </r>
  <r>
    <s v="TXN002455"/>
    <n v="5059.68"/>
    <n v="5059.68"/>
    <s v="FAILED"/>
    <s v="FAILED"/>
    <n v="1"/>
    <s v="found"/>
    <s v="Not Duplicate"/>
    <s v="match"/>
    <s v="match"/>
    <n v="0"/>
    <d v="2026-03-23T00:00:00"/>
    <n v="0"/>
    <s v="Within SLA"/>
    <x v="0"/>
    <n v="0"/>
    <n v="0"/>
    <n v="0"/>
    <n v="0"/>
    <n v="0"/>
    <x v="0"/>
    <n v="22.7"/>
    <x v="50"/>
  </r>
  <r>
    <s v="TXN002456"/>
    <n v="3948.69"/>
    <n v="3948.69"/>
    <s v="SUCCESS"/>
    <s v="SUCCESS"/>
    <n v="1"/>
    <s v="found"/>
    <s v="Not Duplicate"/>
    <s v="match"/>
    <s v="match"/>
    <n v="0"/>
    <d v="2026-01-05T00:00:00"/>
    <n v="1"/>
    <s v="Within SLA"/>
    <x v="0"/>
    <n v="0"/>
    <n v="0"/>
    <n v="0"/>
    <n v="0"/>
    <n v="0"/>
    <x v="3"/>
    <n v="6.1"/>
    <x v="19"/>
  </r>
  <r>
    <s v="TXN002457"/>
    <n v="898.64"/>
    <n v="898.64"/>
    <s v="SUCCESS"/>
    <s v="SUCCESS"/>
    <n v="1"/>
    <s v="found"/>
    <s v="Not Duplicate"/>
    <s v="match"/>
    <s v="match"/>
    <n v="0"/>
    <d v="2026-03-29T00:00:00"/>
    <n v="3"/>
    <s v="SLA Breached"/>
    <x v="0"/>
    <n v="0"/>
    <n v="0"/>
    <n v="0"/>
    <n v="0"/>
    <n v="1"/>
    <x v="1"/>
    <n v="34"/>
    <x v="9"/>
  </r>
  <r>
    <s v="TXN002458"/>
    <n v="3803.19"/>
    <n v="3803.19"/>
    <s v="SUCCESS"/>
    <s v="SUCCESS"/>
    <n v="1"/>
    <s v="found"/>
    <s v="Not Duplicate"/>
    <s v="match"/>
    <s v="match"/>
    <n v="0"/>
    <d v="2026-02-18T00:00:00"/>
    <n v="2"/>
    <s v="Within SLA"/>
    <x v="0"/>
    <n v="0"/>
    <n v="0"/>
    <n v="0"/>
    <n v="0"/>
    <n v="0"/>
    <x v="3"/>
    <n v="20.2"/>
    <x v="68"/>
  </r>
  <r>
    <s v="TXN002459"/>
    <n v="23599.18"/>
    <n v="23599.18"/>
    <s v="SUCCESS"/>
    <s v="SUCCESS"/>
    <n v="1"/>
    <s v="found"/>
    <s v="Not Duplicate"/>
    <s v="match"/>
    <s v="match"/>
    <n v="0"/>
    <d v="2026-03-17T00:00:00"/>
    <n v="5"/>
    <s v="SLA Breached"/>
    <x v="4"/>
    <n v="0"/>
    <n v="0"/>
    <n v="0"/>
    <n v="0"/>
    <n v="1"/>
    <x v="3"/>
    <n v="49.2"/>
    <x v="47"/>
  </r>
  <r>
    <s v="TXN002460"/>
    <n v="10158.32"/>
    <n v="10158.32"/>
    <s v="REVERSED"/>
    <s v="REVERSED"/>
    <n v="1"/>
    <s v="found"/>
    <s v="Not Duplicate"/>
    <s v="match"/>
    <s v="match"/>
    <n v="0"/>
    <d v="2026-03-07T00:00:00"/>
    <n v="1"/>
    <s v="Within SLA"/>
    <x v="0"/>
    <n v="0"/>
    <n v="0"/>
    <n v="0"/>
    <n v="0"/>
    <n v="0"/>
    <x v="3"/>
    <n v="44.1"/>
    <x v="57"/>
  </r>
  <r>
    <s v="TXN002461"/>
    <n v="10691.12"/>
    <n v="10691.12"/>
    <s v="SUCCESS"/>
    <s v="SUCCESS"/>
    <n v="1"/>
    <s v="found"/>
    <s v="Not Duplicate"/>
    <s v="match"/>
    <s v="match"/>
    <n v="0"/>
    <d v="2026-01-04T00:00:00"/>
    <n v="1"/>
    <s v="Within SLA"/>
    <x v="2"/>
    <n v="0"/>
    <n v="0"/>
    <n v="0"/>
    <n v="0"/>
    <n v="0"/>
    <x v="2"/>
    <n v="20.3"/>
    <x v="62"/>
  </r>
  <r>
    <s v="TXN002462"/>
    <n v="809.92"/>
    <n v="809.92"/>
    <s v="SUCCESS"/>
    <s v="SUCCESS"/>
    <n v="1"/>
    <s v="found"/>
    <s v="Not Duplicate"/>
    <s v="match"/>
    <s v="match"/>
    <n v="0"/>
    <d v="2026-02-02T00:00:00"/>
    <n v="3"/>
    <s v="SLA Breached"/>
    <x v="3"/>
    <n v="0"/>
    <n v="0"/>
    <n v="0"/>
    <n v="0"/>
    <n v="1"/>
    <x v="0"/>
    <n v="33"/>
    <x v="27"/>
  </r>
  <r>
    <s v="TXN002463"/>
    <n v="4834.59"/>
    <n v="4834.59"/>
    <s v="SUCCESS"/>
    <s v="SUCCESS"/>
    <n v="1"/>
    <s v="found"/>
    <s v="Not Duplicate"/>
    <s v="match"/>
    <s v="match"/>
    <n v="0"/>
    <d v="2026-02-10T00:00:00"/>
    <n v="3"/>
    <s v="SLA Breached"/>
    <x v="1"/>
    <n v="0"/>
    <n v="0"/>
    <n v="0"/>
    <n v="0"/>
    <n v="1"/>
    <x v="0"/>
    <n v="49.1"/>
    <x v="64"/>
  </r>
  <r>
    <s v="TXN002464"/>
    <n v="1686.24"/>
    <n v="1686.24"/>
    <s v="FAILED"/>
    <s v="FAILED"/>
    <n v="1"/>
    <s v="found"/>
    <s v="Not Duplicate"/>
    <s v="match"/>
    <s v="match"/>
    <n v="0"/>
    <d v="2026-03-01T00:00:00"/>
    <n v="1"/>
    <s v="Within SLA"/>
    <x v="2"/>
    <n v="0"/>
    <n v="0"/>
    <n v="0"/>
    <n v="0"/>
    <n v="0"/>
    <x v="0"/>
    <n v="20.6"/>
    <x v="72"/>
  </r>
  <r>
    <s v="TXN002465"/>
    <n v="3877.31"/>
    <n v="3877.31"/>
    <s v="SUCCESS"/>
    <s v="SUCCESS"/>
    <n v="1"/>
    <s v="found"/>
    <s v="Not Duplicate"/>
    <s v="match"/>
    <s v="match"/>
    <n v="0"/>
    <d v="2026-02-08T00:00:00"/>
    <n v="0"/>
    <s v="Within SLA"/>
    <x v="0"/>
    <n v="0"/>
    <n v="0"/>
    <n v="0"/>
    <n v="0"/>
    <n v="0"/>
    <x v="3"/>
    <n v="29.3"/>
    <x v="24"/>
  </r>
  <r>
    <s v="TXN002466"/>
    <n v="14561.65"/>
    <n v="14561.65"/>
    <s v="REVERSED"/>
    <s v="REVERSED"/>
    <n v="1"/>
    <s v="found"/>
    <s v="Not Duplicate"/>
    <s v="match"/>
    <s v="match"/>
    <n v="0"/>
    <d v="2026-03-10T00:00:00"/>
    <n v="3"/>
    <s v="SLA Breached"/>
    <x v="2"/>
    <n v="0"/>
    <n v="0"/>
    <n v="0"/>
    <n v="0"/>
    <n v="1"/>
    <x v="2"/>
    <n v="16.899999999999999"/>
    <x v="33"/>
  </r>
  <r>
    <s v="TXN002467"/>
    <n v="2673.06"/>
    <n v="2673.06"/>
    <s v="SUCCESS"/>
    <s v="SUCCESS"/>
    <n v="1"/>
    <s v="found"/>
    <s v="Not Duplicate"/>
    <s v="match"/>
    <s v="match"/>
    <n v="0"/>
    <d v="2026-03-16T00:00:00"/>
    <n v="0"/>
    <s v="Within SLA"/>
    <x v="0"/>
    <n v="0"/>
    <n v="0"/>
    <n v="0"/>
    <n v="0"/>
    <n v="0"/>
    <x v="0"/>
    <n v="33"/>
    <x v="30"/>
  </r>
  <r>
    <s v="TXN002468"/>
    <n v="4750.04"/>
    <n v="4750.04"/>
    <s v="SUCCESS"/>
    <s v="SUCCESS"/>
    <n v="1"/>
    <s v="found"/>
    <s v="Not Duplicate"/>
    <s v="match"/>
    <s v="match"/>
    <n v="0"/>
    <d v="2026-01-17T00:00:00"/>
    <n v="0"/>
    <s v="Within SLA"/>
    <x v="0"/>
    <n v="0"/>
    <n v="0"/>
    <n v="0"/>
    <n v="0"/>
    <n v="0"/>
    <x v="1"/>
    <n v="68.3"/>
    <x v="0"/>
  </r>
  <r>
    <s v="TXN002469"/>
    <n v="405.32"/>
    <n v="405.32"/>
    <s v="SUCCESS"/>
    <s v="SUCCESS"/>
    <n v="1"/>
    <s v="found"/>
    <s v="Not Duplicate"/>
    <s v="match"/>
    <s v="match"/>
    <n v="0"/>
    <d v="2026-01-15T00:00:00"/>
    <n v="2"/>
    <s v="Within SLA"/>
    <x v="4"/>
    <n v="0"/>
    <n v="0"/>
    <n v="0"/>
    <n v="0"/>
    <n v="0"/>
    <x v="3"/>
    <n v="24.2"/>
    <x v="3"/>
  </r>
  <r>
    <s v="TXN002470"/>
    <n v="111605.27"/>
    <n v="111605.27"/>
    <s v="SUCCESS"/>
    <s v="SUCCESS"/>
    <n v="1"/>
    <s v="found"/>
    <s v="Not Duplicate"/>
    <s v="match"/>
    <s v="match"/>
    <n v="0"/>
    <d v="2026-02-04T00:00:00"/>
    <n v="3"/>
    <s v="SLA Breached"/>
    <x v="2"/>
    <n v="0"/>
    <n v="0"/>
    <n v="0"/>
    <n v="0"/>
    <n v="1"/>
    <x v="0"/>
    <n v="8.8000000000000007"/>
    <x v="35"/>
  </r>
  <r>
    <s v="TXN002471"/>
    <n v="2892.86"/>
    <e v="#N/A"/>
    <s v="FAILED"/>
    <e v="#N/A"/>
    <n v="0"/>
    <s v="missing"/>
    <s v="Not Duplicate"/>
    <s v="not processed"/>
    <s v="not processed"/>
    <s v="missing"/>
    <s v="not processed"/>
    <s v="not processed"/>
    <s v="Not Processed"/>
    <x v="2"/>
    <n v="1"/>
    <n v="0"/>
    <n v="0"/>
    <n v="0"/>
    <n v="0"/>
    <x v="0"/>
    <s v=""/>
    <x v="3"/>
  </r>
  <r>
    <s v="TXN002472"/>
    <n v="6718.51"/>
    <n v="6718.51"/>
    <s v="SUCCESS"/>
    <s v="SUCCESS"/>
    <n v="1"/>
    <s v="found"/>
    <s v="Not Duplicate"/>
    <s v="match"/>
    <s v="match"/>
    <n v="0"/>
    <d v="2026-03-07T00:00:00"/>
    <n v="2"/>
    <s v="Within SLA"/>
    <x v="0"/>
    <n v="0"/>
    <n v="0"/>
    <n v="0"/>
    <n v="0"/>
    <n v="0"/>
    <x v="1"/>
    <n v="30.4"/>
    <x v="28"/>
  </r>
  <r>
    <s v="TXN002473"/>
    <n v="8205.5300000000007"/>
    <n v="8205.5300000000007"/>
    <s v="SUCCESS"/>
    <s v="SUCCESS"/>
    <n v="1"/>
    <s v="found"/>
    <s v="Not Duplicate"/>
    <s v="match"/>
    <s v="match"/>
    <n v="0"/>
    <d v="2026-01-19T00:00:00"/>
    <n v="5"/>
    <s v="SLA Breached"/>
    <x v="0"/>
    <n v="0"/>
    <n v="0"/>
    <n v="0"/>
    <n v="0"/>
    <n v="1"/>
    <x v="0"/>
    <n v="46.8"/>
    <x v="44"/>
  </r>
  <r>
    <s v="TXN002474"/>
    <n v="842.01"/>
    <n v="842.01"/>
    <s v="SUCCESS"/>
    <s v="SUCCESS"/>
    <n v="1"/>
    <s v="found"/>
    <s v="Not Duplicate"/>
    <s v="match"/>
    <s v="match"/>
    <n v="0"/>
    <d v="2026-01-13T00:00:00"/>
    <n v="0"/>
    <s v="Within SLA"/>
    <x v="1"/>
    <n v="0"/>
    <n v="0"/>
    <n v="0"/>
    <n v="0"/>
    <n v="0"/>
    <x v="0"/>
    <n v="15.8"/>
    <x v="3"/>
  </r>
  <r>
    <s v="TXN002475"/>
    <n v="2221.67"/>
    <n v="2221.67"/>
    <s v="SUCCESS"/>
    <s v="SUCCESS"/>
    <n v="1"/>
    <s v="found"/>
    <s v="Not Duplicate"/>
    <s v="match"/>
    <s v="match"/>
    <n v="0"/>
    <d v="2026-04-01T00:00:00"/>
    <n v="2"/>
    <s v="Within SLA"/>
    <x v="2"/>
    <n v="0"/>
    <n v="0"/>
    <n v="0"/>
    <n v="0"/>
    <n v="0"/>
    <x v="2"/>
    <n v="29.8"/>
    <x v="15"/>
  </r>
  <r>
    <s v="TXN002476"/>
    <n v="1440.3"/>
    <n v="1440.3"/>
    <s v="SUCCESS"/>
    <s v="SUCCESS"/>
    <n v="1"/>
    <s v="found"/>
    <s v="Not Duplicate"/>
    <s v="match"/>
    <s v="match"/>
    <n v="0"/>
    <d v="2026-01-10T00:00:00"/>
    <n v="3"/>
    <s v="SLA Breached"/>
    <x v="0"/>
    <n v="0"/>
    <n v="0"/>
    <n v="0"/>
    <n v="0"/>
    <n v="1"/>
    <x v="0"/>
    <n v="43"/>
    <x v="78"/>
  </r>
  <r>
    <s v="TXN002477"/>
    <n v="4656.74"/>
    <n v="4656.74"/>
    <s v="SUCCESS"/>
    <s v="SUCCESS"/>
    <n v="1"/>
    <s v="found"/>
    <s v="Not Duplicate"/>
    <s v="match"/>
    <s v="match"/>
    <n v="0"/>
    <d v="2026-03-29T00:00:00"/>
    <n v="3"/>
    <s v="SLA Breached"/>
    <x v="2"/>
    <n v="0"/>
    <n v="0"/>
    <n v="0"/>
    <n v="0"/>
    <n v="1"/>
    <x v="1"/>
    <n v="14.9"/>
    <x v="9"/>
  </r>
  <r>
    <s v="TXN002478"/>
    <n v="3148.02"/>
    <n v="3148.02"/>
    <s v="SUCCESS"/>
    <s v="SUCCESS"/>
    <n v="1"/>
    <s v="found"/>
    <s v="Not Duplicate"/>
    <s v="match"/>
    <s v="match"/>
    <n v="0"/>
    <d v="2026-01-25T00:00:00"/>
    <n v="1"/>
    <s v="Within SLA"/>
    <x v="0"/>
    <n v="0"/>
    <n v="0"/>
    <n v="0"/>
    <n v="0"/>
    <n v="0"/>
    <x v="1"/>
    <n v="107.2"/>
    <x v="61"/>
  </r>
  <r>
    <s v="TXN002479"/>
    <n v="18701.47"/>
    <n v="18701.47"/>
    <s v="SUCCESS"/>
    <s v="SUCCESS"/>
    <n v="1"/>
    <s v="found"/>
    <s v="Not Duplicate"/>
    <s v="match"/>
    <s v="match"/>
    <n v="0"/>
    <d v="2026-02-04T00:00:00"/>
    <n v="1"/>
    <s v="Within SLA"/>
    <x v="2"/>
    <n v="0"/>
    <n v="0"/>
    <n v="0"/>
    <n v="0"/>
    <n v="0"/>
    <x v="3"/>
    <n v="68.599999999999994"/>
    <x v="83"/>
  </r>
  <r>
    <s v="TXN002480"/>
    <n v="1554.56"/>
    <n v="1554.56"/>
    <s v="SUCCESS"/>
    <s v="SUCCESS"/>
    <n v="1"/>
    <s v="found"/>
    <s v="Not Duplicate"/>
    <s v="match"/>
    <s v="match"/>
    <n v="0"/>
    <d v="2026-03-06T00:00:00"/>
    <n v="1"/>
    <s v="Within SLA"/>
    <x v="0"/>
    <n v="0"/>
    <n v="0"/>
    <n v="0"/>
    <n v="0"/>
    <n v="0"/>
    <x v="0"/>
    <n v="12.1"/>
    <x v="28"/>
  </r>
  <r>
    <s v="TXN002481"/>
    <n v="5147.7"/>
    <n v="5147.7"/>
    <s v="SUCCESS"/>
    <s v="SUCCESS"/>
    <n v="1"/>
    <s v="found"/>
    <s v="Not Duplicate"/>
    <s v="match"/>
    <s v="match"/>
    <n v="0"/>
    <d v="2026-02-02T00:00:00"/>
    <n v="3"/>
    <s v="SLA Breached"/>
    <x v="3"/>
    <n v="0"/>
    <n v="0"/>
    <n v="0"/>
    <n v="0"/>
    <n v="1"/>
    <x v="1"/>
    <n v="8.6"/>
    <x v="27"/>
  </r>
  <r>
    <s v="TXN002482"/>
    <n v="17583.23"/>
    <n v="17583.23"/>
    <s v="FAILED"/>
    <s v="FAILED"/>
    <n v="1"/>
    <s v="found"/>
    <s v="Not Duplicate"/>
    <s v="match"/>
    <s v="match"/>
    <n v="0"/>
    <d v="2026-01-20T00:00:00"/>
    <n v="3"/>
    <s v="SLA Breached"/>
    <x v="3"/>
    <n v="0"/>
    <n v="0"/>
    <n v="0"/>
    <n v="0"/>
    <n v="1"/>
    <x v="0"/>
    <n v="32.4"/>
    <x v="0"/>
  </r>
  <r>
    <s v="TXN002483"/>
    <n v="2201.85"/>
    <n v="2201.85"/>
    <s v="SUCCESS"/>
    <s v="SUCCESS"/>
    <n v="1"/>
    <s v="found"/>
    <s v="Not Duplicate"/>
    <s v="match"/>
    <s v="match"/>
    <n v="0"/>
    <d v="2026-01-25T00:00:00"/>
    <n v="3"/>
    <s v="SLA Breached"/>
    <x v="4"/>
    <n v="0"/>
    <n v="0"/>
    <n v="0"/>
    <n v="0"/>
    <n v="1"/>
    <x v="0"/>
    <n v="23.4"/>
    <x v="51"/>
  </r>
  <r>
    <s v="TXN002484"/>
    <n v="7722.33"/>
    <n v="7722.33"/>
    <s v="FAILED"/>
    <s v="FAILED"/>
    <n v="1"/>
    <s v="found"/>
    <s v="Not Duplicate"/>
    <s v="match"/>
    <s v="match"/>
    <n v="0"/>
    <d v="2026-01-29T00:00:00"/>
    <n v="3"/>
    <s v="SLA Breached"/>
    <x v="2"/>
    <n v="0"/>
    <n v="0"/>
    <n v="0"/>
    <n v="0"/>
    <n v="1"/>
    <x v="1"/>
    <n v="67.400000000000006"/>
    <x v="71"/>
  </r>
  <r>
    <s v="TXN002485"/>
    <n v="2715.5"/>
    <n v="2715.5"/>
    <s v="SUCCESS"/>
    <s v="SUCCESS"/>
    <n v="1"/>
    <s v="found"/>
    <s v="Not Duplicate"/>
    <s v="match"/>
    <s v="match"/>
    <n v="0"/>
    <d v="2026-02-05T00:00:00"/>
    <n v="1"/>
    <s v="Within SLA"/>
    <x v="3"/>
    <n v="0"/>
    <n v="0"/>
    <n v="0"/>
    <n v="0"/>
    <n v="0"/>
    <x v="3"/>
    <n v="9.6999999999999993"/>
    <x v="66"/>
  </r>
  <r>
    <s v="TXN002486"/>
    <n v="1032.3599999999999"/>
    <n v="1032.3599999999999"/>
    <s v="REVERSED"/>
    <s v="REVERSED"/>
    <n v="1"/>
    <s v="found"/>
    <s v="Not Duplicate"/>
    <s v="match"/>
    <s v="match"/>
    <n v="0"/>
    <d v="2026-01-27T00:00:00"/>
    <n v="2"/>
    <s v="Within SLA"/>
    <x v="0"/>
    <n v="0"/>
    <n v="0"/>
    <n v="0"/>
    <n v="0"/>
    <n v="0"/>
    <x v="3"/>
    <n v="69.7"/>
    <x v="12"/>
  </r>
  <r>
    <s v="TXN002487"/>
    <n v="4627.1000000000004"/>
    <n v="4627.1000000000004"/>
    <s v="SUCCESS"/>
    <s v="SUCCESS"/>
    <n v="1"/>
    <s v="found"/>
    <s v="Not Duplicate"/>
    <s v="match"/>
    <s v="match"/>
    <n v="0"/>
    <d v="2026-03-15T00:00:00"/>
    <n v="0"/>
    <s v="Within SLA"/>
    <x v="0"/>
    <n v="0"/>
    <n v="0"/>
    <n v="0"/>
    <n v="0"/>
    <n v="0"/>
    <x v="0"/>
    <n v="38.299999999999997"/>
    <x v="54"/>
  </r>
  <r>
    <s v="TXN002488"/>
    <n v="15605.53"/>
    <n v="15605.53"/>
    <s v="SUCCESS"/>
    <s v="SUCCESS"/>
    <n v="1"/>
    <s v="found"/>
    <s v="Not Duplicate"/>
    <s v="match"/>
    <s v="match"/>
    <n v="0"/>
    <d v="2026-01-16T00:00:00"/>
    <n v="0"/>
    <s v="Within SLA"/>
    <x v="1"/>
    <n v="0"/>
    <n v="0"/>
    <n v="0"/>
    <n v="0"/>
    <n v="0"/>
    <x v="3"/>
    <n v="20.9"/>
    <x v="23"/>
  </r>
  <r>
    <s v="TXN002489"/>
    <n v="9200.09"/>
    <n v="9200.09"/>
    <s v="SUCCESS"/>
    <s v="FAILED"/>
    <n v="1"/>
    <s v="found"/>
    <s v="Not Duplicate"/>
    <s v="match"/>
    <s v="mismatch"/>
    <n v="0"/>
    <d v="2026-01-17T00:00:00"/>
    <n v="0"/>
    <s v="Within SLA"/>
    <x v="0"/>
    <n v="0"/>
    <n v="0"/>
    <n v="0"/>
    <n v="1"/>
    <n v="0"/>
    <x v="3"/>
    <n v="13.8"/>
    <x v="0"/>
  </r>
  <r>
    <s v="TXN002490"/>
    <n v="4266.07"/>
    <n v="4266.07"/>
    <s v="SUCCESS"/>
    <s v="SUCCESS"/>
    <n v="1"/>
    <s v="found"/>
    <s v="Not Duplicate"/>
    <s v="match"/>
    <s v="match"/>
    <n v="0"/>
    <d v="2026-03-05T00:00:00"/>
    <n v="2"/>
    <s v="Within SLA"/>
    <x v="0"/>
    <n v="0"/>
    <n v="0"/>
    <n v="0"/>
    <n v="0"/>
    <n v="0"/>
    <x v="3"/>
    <n v="38.200000000000003"/>
    <x v="56"/>
  </r>
  <r>
    <s v="TXN002491"/>
    <n v="9722.25"/>
    <n v="9722.25"/>
    <s v="SUCCESS"/>
    <s v="SUCCESS"/>
    <n v="1"/>
    <s v="found"/>
    <s v="Not Duplicate"/>
    <s v="match"/>
    <s v="match"/>
    <n v="0"/>
    <d v="2026-01-07T00:00:00"/>
    <n v="0"/>
    <s v="Within SLA"/>
    <x v="3"/>
    <n v="0"/>
    <n v="0"/>
    <n v="0"/>
    <n v="0"/>
    <n v="0"/>
    <x v="0"/>
    <n v="8.1"/>
    <x v="78"/>
  </r>
  <r>
    <s v="TXN002492"/>
    <n v="10462.39"/>
    <n v="10462.39"/>
    <s v="SUCCESS"/>
    <s v="SUCCESS"/>
    <n v="1"/>
    <s v="found"/>
    <s v="Not Duplicate"/>
    <s v="match"/>
    <s v="match"/>
    <n v="0"/>
    <d v="2026-03-03T00:00:00"/>
    <n v="0"/>
    <s v="Within SLA"/>
    <x v="2"/>
    <n v="0"/>
    <n v="0"/>
    <n v="0"/>
    <n v="0"/>
    <n v="0"/>
    <x v="0"/>
    <n v="18.600000000000001"/>
    <x v="56"/>
  </r>
  <r>
    <s v="TXN002493"/>
    <n v="4521.1400000000003"/>
    <n v="4521.1400000000003"/>
    <s v="SUCCESS"/>
    <s v="SUCCESS"/>
    <n v="1"/>
    <s v="found"/>
    <s v="Not Duplicate"/>
    <s v="match"/>
    <s v="match"/>
    <n v="0"/>
    <d v="2026-03-16T00:00:00"/>
    <n v="0"/>
    <s v="Within SLA"/>
    <x v="1"/>
    <n v="0"/>
    <n v="0"/>
    <n v="0"/>
    <n v="0"/>
    <n v="0"/>
    <x v="3"/>
    <n v="14"/>
    <x v="30"/>
  </r>
  <r>
    <s v="TXN002494"/>
    <n v="1372.05"/>
    <n v="1372.05"/>
    <s v="SUCCESS"/>
    <s v="SUCCESS"/>
    <n v="1"/>
    <s v="found"/>
    <s v="Not Duplicate"/>
    <s v="match"/>
    <s v="match"/>
    <n v="0"/>
    <d v="2026-02-22T00:00:00"/>
    <n v="0"/>
    <s v="Within SLA"/>
    <x v="3"/>
    <n v="0"/>
    <n v="0"/>
    <n v="0"/>
    <n v="0"/>
    <n v="0"/>
    <x v="0"/>
    <n v="3.9"/>
    <x v="13"/>
  </r>
  <r>
    <s v="TXN002495"/>
    <n v="7509.84"/>
    <e v="#N/A"/>
    <s v="SUCCESS"/>
    <e v="#N/A"/>
    <n v="0"/>
    <s v="missing"/>
    <s v="Not Duplicate"/>
    <s v="not processed"/>
    <s v="not processed"/>
    <s v="missing"/>
    <s v="not processed"/>
    <s v="not processed"/>
    <s v="Not Processed"/>
    <x v="0"/>
    <n v="1"/>
    <n v="0"/>
    <n v="0"/>
    <n v="0"/>
    <n v="0"/>
    <x v="0"/>
    <s v=""/>
    <x v="78"/>
  </r>
  <r>
    <s v="TXN002496"/>
    <n v="2673.69"/>
    <n v="2673.69"/>
    <s v="SUCCESS"/>
    <s v="SUCCESS"/>
    <n v="1"/>
    <s v="found"/>
    <s v="Not Duplicate"/>
    <s v="match"/>
    <s v="match"/>
    <n v="0"/>
    <d v="2026-03-27T00:00:00"/>
    <n v="0"/>
    <s v="Within SLA"/>
    <x v="0"/>
    <n v="0"/>
    <n v="0"/>
    <n v="0"/>
    <n v="0"/>
    <n v="0"/>
    <x v="0"/>
    <n v="34.9"/>
    <x v="60"/>
  </r>
  <r>
    <s v="TXN002497"/>
    <n v="5695.41"/>
    <n v="5695.41"/>
    <s v="SUCCESS"/>
    <s v="SUCCESS"/>
    <n v="1"/>
    <s v="found"/>
    <s v="Not Duplicate"/>
    <s v="match"/>
    <s v="match"/>
    <n v="0"/>
    <d v="2026-01-29T00:00:00"/>
    <n v="3"/>
    <s v="SLA Breached"/>
    <x v="3"/>
    <n v="0"/>
    <n v="0"/>
    <n v="0"/>
    <n v="0"/>
    <n v="1"/>
    <x v="1"/>
    <n v="26"/>
    <x v="71"/>
  </r>
  <r>
    <s v="TXN002498"/>
    <n v="10058"/>
    <n v="10058"/>
    <s v="SUCCESS"/>
    <s v="SUCCESS"/>
    <n v="1"/>
    <s v="found"/>
    <s v="Not Duplicate"/>
    <s v="match"/>
    <s v="match"/>
    <n v="0"/>
    <d v="2026-01-18T00:00:00"/>
    <n v="3"/>
    <s v="SLA Breached"/>
    <x v="0"/>
    <n v="0"/>
    <n v="0"/>
    <n v="0"/>
    <n v="0"/>
    <n v="1"/>
    <x v="0"/>
    <n v="36.6"/>
    <x v="1"/>
  </r>
  <r>
    <s v="TXN002499"/>
    <n v="9873.7199999999993"/>
    <n v="9873.7199999999993"/>
    <s v="SUCCESS"/>
    <s v="SUCCESS"/>
    <n v="1"/>
    <s v="found"/>
    <s v="Not Duplicate"/>
    <s v="match"/>
    <s v="match"/>
    <n v="0"/>
    <d v="2026-02-16T00:00:00"/>
    <n v="3"/>
    <s v="SLA Breached"/>
    <x v="0"/>
    <n v="0"/>
    <n v="0"/>
    <n v="0"/>
    <n v="0"/>
    <n v="1"/>
    <x v="3"/>
    <n v="16.2"/>
    <x v="38"/>
  </r>
  <r>
    <s v="TXN002500"/>
    <n v="31743.49"/>
    <n v="31743.49"/>
    <s v="SUCCESS"/>
    <s v="SUCCESS"/>
    <n v="1"/>
    <s v="found"/>
    <s v="Not Duplicate"/>
    <s v="match"/>
    <s v="match"/>
    <n v="0"/>
    <d v="2026-01-11T00:00:00"/>
    <n v="3"/>
    <s v="SLA Breached"/>
    <x v="0"/>
    <n v="0"/>
    <n v="0"/>
    <n v="0"/>
    <n v="0"/>
    <n v="1"/>
    <x v="0"/>
    <n v="12.2"/>
    <x v="8"/>
  </r>
  <r>
    <s v="TXN002501"/>
    <n v="48582.46"/>
    <n v="48582.46"/>
    <s v="SUCCESS"/>
    <s v="SUCCESS"/>
    <n v="1"/>
    <s v="found"/>
    <s v="Not Duplicate"/>
    <s v="match"/>
    <s v="match"/>
    <n v="0"/>
    <d v="2026-01-23T00:00:00"/>
    <n v="0"/>
    <s v="Within SLA"/>
    <x v="4"/>
    <n v="0"/>
    <n v="0"/>
    <n v="0"/>
    <n v="0"/>
    <n v="0"/>
    <x v="1"/>
    <n v="27.1"/>
    <x v="42"/>
  </r>
  <r>
    <s v="TXN002502"/>
    <n v="11980.49"/>
    <n v="11980.49"/>
    <s v="SUCCESS"/>
    <s v="SUCCESS"/>
    <n v="1"/>
    <s v="found"/>
    <s v="Not Duplicate"/>
    <s v="match"/>
    <s v="match"/>
    <n v="0"/>
    <d v="2026-01-24T00:00:00"/>
    <n v="3"/>
    <s v="SLA Breached"/>
    <x v="0"/>
    <n v="0"/>
    <n v="0"/>
    <n v="0"/>
    <n v="0"/>
    <n v="1"/>
    <x v="2"/>
    <n v="14.8"/>
    <x v="25"/>
  </r>
  <r>
    <s v="TXN002503"/>
    <n v="6307.82"/>
    <n v="6307.82"/>
    <s v="SUCCESS"/>
    <s v="SUCCESS"/>
    <n v="1"/>
    <s v="found"/>
    <s v="Not Duplicate"/>
    <s v="match"/>
    <s v="match"/>
    <n v="0"/>
    <d v="2026-02-14T00:00:00"/>
    <n v="1"/>
    <s v="Within SLA"/>
    <x v="0"/>
    <n v="0"/>
    <n v="0"/>
    <n v="0"/>
    <n v="0"/>
    <n v="0"/>
    <x v="0"/>
    <n v="25"/>
    <x v="38"/>
  </r>
  <r>
    <s v="TXN002504"/>
    <n v="10529.79"/>
    <n v="10529.79"/>
    <s v="SUCCESS"/>
    <s v="SUCCESS"/>
    <n v="1"/>
    <s v="found"/>
    <s v="Not Duplicate"/>
    <s v="match"/>
    <s v="match"/>
    <n v="0"/>
    <d v="2026-03-30T00:00:00"/>
    <n v="1"/>
    <s v="Within SLA"/>
    <x v="4"/>
    <n v="0"/>
    <n v="0"/>
    <n v="0"/>
    <n v="0"/>
    <n v="0"/>
    <x v="0"/>
    <n v="20"/>
    <x v="36"/>
  </r>
  <r>
    <s v="TXN002505"/>
    <n v="3433.03"/>
    <n v="3433.03"/>
    <s v="SUCCESS"/>
    <s v="SUCCESS"/>
    <n v="1"/>
    <s v="found"/>
    <s v="Not Duplicate"/>
    <s v="match"/>
    <s v="match"/>
    <n v="0"/>
    <d v="2026-01-29T00:00:00"/>
    <n v="1"/>
    <s v="Within SLA"/>
    <x v="0"/>
    <n v="0"/>
    <n v="0"/>
    <n v="0"/>
    <n v="0"/>
    <n v="0"/>
    <x v="0"/>
    <n v="34.700000000000003"/>
    <x v="7"/>
  </r>
  <r>
    <s v="TXN002506"/>
    <n v="95386.33"/>
    <n v="95386.33"/>
    <s v="SUCCESS"/>
    <s v="SUCCESS"/>
    <n v="1"/>
    <s v="found"/>
    <s v="Not Duplicate"/>
    <s v="match"/>
    <s v="match"/>
    <n v="0"/>
    <d v="2026-01-11T00:00:00"/>
    <n v="0"/>
    <s v="Within SLA"/>
    <x v="3"/>
    <n v="0"/>
    <n v="0"/>
    <n v="0"/>
    <n v="0"/>
    <n v="0"/>
    <x v="0"/>
    <n v="23.6"/>
    <x v="22"/>
  </r>
  <r>
    <s v="TXN002507"/>
    <n v="1394.07"/>
    <n v="1394.07"/>
    <s v="SUCCESS"/>
    <s v="SUCCESS"/>
    <n v="1"/>
    <s v="found"/>
    <s v="Not Duplicate"/>
    <s v="match"/>
    <s v="match"/>
    <n v="0"/>
    <d v="2026-02-19T00:00:00"/>
    <n v="2"/>
    <s v="Within SLA"/>
    <x v="0"/>
    <n v="0"/>
    <n v="0"/>
    <n v="0"/>
    <n v="0"/>
    <n v="0"/>
    <x v="3"/>
    <n v="43"/>
    <x v="58"/>
  </r>
  <r>
    <s v="TXN002508"/>
    <n v="615.74"/>
    <n v="615.74"/>
    <s v="SUCCESS"/>
    <s v="SUCCESS"/>
    <n v="1"/>
    <s v="found"/>
    <s v="Not Duplicate"/>
    <s v="match"/>
    <s v="match"/>
    <n v="0"/>
    <d v="2026-02-16T00:00:00"/>
    <n v="5"/>
    <s v="SLA Breached"/>
    <x v="2"/>
    <n v="0"/>
    <n v="0"/>
    <n v="0"/>
    <n v="0"/>
    <n v="1"/>
    <x v="0"/>
    <n v="29.8"/>
    <x v="41"/>
  </r>
  <r>
    <s v="TXN002509"/>
    <n v="1871.61"/>
    <n v="1871.61"/>
    <s v="SUCCESS"/>
    <s v="SUCCESS"/>
    <n v="1"/>
    <s v="found"/>
    <s v="Not Duplicate"/>
    <s v="match"/>
    <s v="match"/>
    <n v="0"/>
    <d v="2026-02-04T00:00:00"/>
    <n v="0"/>
    <s v="Within SLA"/>
    <x v="1"/>
    <n v="0"/>
    <n v="0"/>
    <n v="0"/>
    <n v="0"/>
    <n v="0"/>
    <x v="0"/>
    <n v="43.3"/>
    <x v="66"/>
  </r>
  <r>
    <s v="TXN002510"/>
    <n v="14463.45"/>
    <n v="14463.45"/>
    <s v="SUCCESS"/>
    <s v="SUCCESS"/>
    <n v="1"/>
    <s v="found"/>
    <s v="Not Duplicate"/>
    <s v="match"/>
    <s v="match"/>
    <n v="0"/>
    <d v="2026-03-24T00:00:00"/>
    <n v="2"/>
    <s v="Within SLA"/>
    <x v="3"/>
    <n v="0"/>
    <n v="0"/>
    <n v="0"/>
    <n v="0"/>
    <n v="0"/>
    <x v="3"/>
    <n v="54.1"/>
    <x v="29"/>
  </r>
  <r>
    <s v="TXN002511"/>
    <n v="4400.72"/>
    <n v="4400.72"/>
    <s v="SUCCESS"/>
    <s v="SUCCESS"/>
    <n v="1"/>
    <s v="found"/>
    <s v="Not Duplicate"/>
    <s v="match"/>
    <s v="match"/>
    <n v="0"/>
    <d v="2026-03-04T00:00:00"/>
    <n v="0"/>
    <s v="Within SLA"/>
    <x v="2"/>
    <n v="0"/>
    <n v="0"/>
    <n v="0"/>
    <n v="0"/>
    <n v="0"/>
    <x v="2"/>
    <n v="25.2"/>
    <x v="85"/>
  </r>
  <r>
    <s v="TXN002512"/>
    <n v="1894.21"/>
    <n v="1894.21"/>
    <s v="SUCCESS"/>
    <s v="SUCCESS"/>
    <n v="2"/>
    <s v="found"/>
    <s v="Duplicate"/>
    <s v="match"/>
    <s v="match"/>
    <n v="0"/>
    <d v="2026-03-16T00:00:00"/>
    <n v="2"/>
    <s v="Within SLA"/>
    <x v="2"/>
    <n v="0"/>
    <n v="1"/>
    <n v="0"/>
    <n v="0"/>
    <n v="0"/>
    <x v="0"/>
    <n v="48.3"/>
    <x v="53"/>
  </r>
  <r>
    <s v="TXN002513"/>
    <n v="1263.31"/>
    <n v="1263.31"/>
    <s v="SUCCESS"/>
    <s v="SUCCESS"/>
    <n v="1"/>
    <s v="found"/>
    <s v="Not Duplicate"/>
    <s v="match"/>
    <s v="match"/>
    <n v="0"/>
    <d v="2026-02-16T00:00:00"/>
    <n v="2"/>
    <s v="Within SLA"/>
    <x v="0"/>
    <n v="0"/>
    <n v="0"/>
    <n v="0"/>
    <n v="0"/>
    <n v="0"/>
    <x v="1"/>
    <n v="22.6"/>
    <x v="48"/>
  </r>
  <r>
    <s v="TXN002514"/>
    <n v="16054.29"/>
    <n v="16054.29"/>
    <s v="SUCCESS"/>
    <s v="SUCCESS"/>
    <n v="1"/>
    <s v="found"/>
    <s v="Not Duplicate"/>
    <s v="match"/>
    <s v="match"/>
    <n v="0"/>
    <d v="2026-02-24T00:00:00"/>
    <n v="0"/>
    <s v="Within SLA"/>
    <x v="2"/>
    <n v="0"/>
    <n v="0"/>
    <n v="0"/>
    <n v="0"/>
    <n v="0"/>
    <x v="1"/>
    <n v="35.9"/>
    <x v="40"/>
  </r>
  <r>
    <s v="TXN002515"/>
    <n v="4457.1000000000004"/>
    <n v="4457.1000000000004"/>
    <s v="SUCCESS"/>
    <s v="SUCCESS"/>
    <n v="1"/>
    <s v="found"/>
    <s v="Not Duplicate"/>
    <s v="match"/>
    <s v="match"/>
    <n v="0"/>
    <d v="2026-02-21T00:00:00"/>
    <n v="1"/>
    <s v="Within SLA"/>
    <x v="2"/>
    <n v="0"/>
    <n v="0"/>
    <n v="0"/>
    <n v="0"/>
    <n v="0"/>
    <x v="1"/>
    <n v="23.4"/>
    <x v="79"/>
  </r>
  <r>
    <s v="TXN002516"/>
    <n v="3401.26"/>
    <n v="3401.26"/>
    <s v="SUCCESS"/>
    <s v="SUCCESS"/>
    <n v="1"/>
    <s v="found"/>
    <s v="Not Duplicate"/>
    <s v="match"/>
    <s v="match"/>
    <n v="0"/>
    <d v="2026-02-07T00:00:00"/>
    <n v="2"/>
    <s v="Within SLA"/>
    <x v="0"/>
    <n v="0"/>
    <n v="0"/>
    <n v="0"/>
    <n v="0"/>
    <n v="0"/>
    <x v="0"/>
    <n v="41.5"/>
    <x v="65"/>
  </r>
  <r>
    <s v="TXN002517"/>
    <n v="755.35"/>
    <n v="755.35"/>
    <s v="SUCCESS"/>
    <s v="SUCCESS"/>
    <n v="1"/>
    <s v="found"/>
    <s v="Not Duplicate"/>
    <s v="match"/>
    <s v="match"/>
    <n v="0"/>
    <d v="2026-02-13T00:00:00"/>
    <n v="2"/>
    <s v="Within SLA"/>
    <x v="0"/>
    <n v="0"/>
    <n v="0"/>
    <n v="0"/>
    <n v="0"/>
    <n v="0"/>
    <x v="0"/>
    <n v="31.2"/>
    <x v="41"/>
  </r>
  <r>
    <s v="TXN002518"/>
    <n v="226.26"/>
    <n v="226.26"/>
    <s v="SUCCESS"/>
    <s v="SUCCESS"/>
    <n v="1"/>
    <s v="found"/>
    <s v="Not Duplicate"/>
    <s v="match"/>
    <s v="match"/>
    <n v="0"/>
    <d v="2026-01-16T00:00:00"/>
    <n v="1"/>
    <s v="Within SLA"/>
    <x v="1"/>
    <n v="0"/>
    <n v="0"/>
    <n v="0"/>
    <n v="0"/>
    <n v="0"/>
    <x v="3"/>
    <n v="18"/>
    <x v="1"/>
  </r>
  <r>
    <s v="TXN002519"/>
    <n v="1140.44"/>
    <n v="1140.44"/>
    <s v="SUCCESS"/>
    <s v="SUCCESS"/>
    <n v="1"/>
    <s v="found"/>
    <s v="Not Duplicate"/>
    <s v="match"/>
    <s v="match"/>
    <n v="0"/>
    <d v="2026-01-26T00:00:00"/>
    <n v="2"/>
    <s v="Within SLA"/>
    <x v="2"/>
    <n v="0"/>
    <n v="0"/>
    <n v="0"/>
    <n v="0"/>
    <n v="0"/>
    <x v="0"/>
    <n v="60.2"/>
    <x v="61"/>
  </r>
  <r>
    <s v="TXN002520"/>
    <n v="9006.24"/>
    <n v="9006.24"/>
    <s v="SUCCESS"/>
    <s v="SUCCESS"/>
    <n v="1"/>
    <s v="found"/>
    <s v="Not Duplicate"/>
    <s v="match"/>
    <s v="match"/>
    <n v="0"/>
    <d v="2026-03-30T00:00:00"/>
    <n v="0"/>
    <s v="Within SLA"/>
    <x v="0"/>
    <n v="0"/>
    <n v="0"/>
    <n v="0"/>
    <n v="0"/>
    <n v="0"/>
    <x v="1"/>
    <n v="16.600000000000001"/>
    <x v="15"/>
  </r>
  <r>
    <s v="TXN002521"/>
    <n v="4027.89"/>
    <n v="4027.89"/>
    <s v="SUCCESS"/>
    <s v="SUCCESS"/>
    <n v="1"/>
    <s v="found"/>
    <s v="Not Duplicate"/>
    <s v="match"/>
    <s v="match"/>
    <n v="0"/>
    <d v="2026-03-21T00:00:00"/>
    <n v="2"/>
    <s v="Within SLA"/>
    <x v="2"/>
    <n v="0"/>
    <n v="0"/>
    <n v="0"/>
    <n v="0"/>
    <n v="0"/>
    <x v="1"/>
    <n v="13.7"/>
    <x v="59"/>
  </r>
  <r>
    <s v="TXN002522"/>
    <n v="1568.45"/>
    <n v="1568.45"/>
    <s v="SUCCESS"/>
    <s v="SUCCESS"/>
    <n v="1"/>
    <s v="found"/>
    <s v="Not Duplicate"/>
    <s v="match"/>
    <s v="match"/>
    <n v="0"/>
    <d v="2026-01-04T00:00:00"/>
    <n v="1"/>
    <s v="Within SLA"/>
    <x v="0"/>
    <n v="0"/>
    <n v="0"/>
    <n v="0"/>
    <n v="0"/>
    <n v="0"/>
    <x v="2"/>
    <n v="25.9"/>
    <x v="62"/>
  </r>
  <r>
    <s v="TXN002523"/>
    <n v="11604.46"/>
    <n v="11604.46"/>
    <s v="SUCCESS"/>
    <s v="SUCCESS"/>
    <n v="1"/>
    <s v="found"/>
    <s v="Not Duplicate"/>
    <s v="match"/>
    <s v="match"/>
    <n v="0"/>
    <d v="2026-01-24T00:00:00"/>
    <n v="0"/>
    <s v="Within SLA"/>
    <x v="2"/>
    <n v="0"/>
    <n v="0"/>
    <n v="0"/>
    <n v="0"/>
    <n v="0"/>
    <x v="3"/>
    <n v="14.2"/>
    <x v="61"/>
  </r>
  <r>
    <s v="TXN002524"/>
    <n v="1794.72"/>
    <n v="1794.72"/>
    <s v="SUCCESS"/>
    <s v="SUCCESS"/>
    <n v="1"/>
    <s v="found"/>
    <s v="Not Duplicate"/>
    <s v="match"/>
    <s v="match"/>
    <n v="0"/>
    <d v="2026-03-24T00:00:00"/>
    <n v="0"/>
    <s v="Within SLA"/>
    <x v="0"/>
    <n v="0"/>
    <n v="0"/>
    <n v="0"/>
    <n v="0"/>
    <n v="0"/>
    <x v="0"/>
    <n v="20.7"/>
    <x v="20"/>
  </r>
  <r>
    <s v="TXN002525"/>
    <n v="983.27"/>
    <n v="983.27"/>
    <s v="SUCCESS"/>
    <s v="SUCCESS"/>
    <n v="1"/>
    <s v="found"/>
    <s v="Not Duplicate"/>
    <s v="match"/>
    <s v="match"/>
    <n v="0"/>
    <d v="2026-03-05T00:00:00"/>
    <n v="3"/>
    <s v="SLA Breached"/>
    <x v="2"/>
    <n v="0"/>
    <n v="0"/>
    <n v="0"/>
    <n v="0"/>
    <n v="1"/>
    <x v="0"/>
    <n v="19.100000000000001"/>
    <x v="6"/>
  </r>
  <r>
    <s v="TXN002526"/>
    <n v="16281.4"/>
    <n v="16281.4"/>
    <s v="SUCCESS"/>
    <s v="SUCCESS"/>
    <n v="1"/>
    <s v="found"/>
    <s v="Not Duplicate"/>
    <s v="match"/>
    <s v="match"/>
    <n v="0"/>
    <d v="2026-01-19T00:00:00"/>
    <n v="2"/>
    <s v="Within SLA"/>
    <x v="2"/>
    <n v="0"/>
    <n v="0"/>
    <n v="0"/>
    <n v="0"/>
    <n v="0"/>
    <x v="0"/>
    <n v="14.8"/>
    <x v="0"/>
  </r>
  <r>
    <s v="TXN002527"/>
    <n v="397.91"/>
    <n v="397.91"/>
    <s v="SUCCESS"/>
    <s v="SUCCESS"/>
    <n v="1"/>
    <s v="found"/>
    <s v="Not Duplicate"/>
    <s v="match"/>
    <s v="match"/>
    <n v="0"/>
    <d v="2026-02-06T00:00:00"/>
    <n v="5"/>
    <s v="SLA Breached"/>
    <x v="0"/>
    <n v="0"/>
    <n v="0"/>
    <n v="0"/>
    <n v="0"/>
    <n v="1"/>
    <x v="1"/>
    <n v="11"/>
    <x v="35"/>
  </r>
  <r>
    <s v="TXN002528"/>
    <n v="4729.24"/>
    <n v="4729.24"/>
    <s v="SUCCESS"/>
    <s v="SUCCESS"/>
    <n v="1"/>
    <s v="found"/>
    <s v="Not Duplicate"/>
    <s v="match"/>
    <s v="match"/>
    <n v="0"/>
    <d v="2026-03-16T00:00:00"/>
    <n v="0"/>
    <s v="Within SLA"/>
    <x v="3"/>
    <n v="0"/>
    <n v="0"/>
    <n v="0"/>
    <n v="0"/>
    <n v="0"/>
    <x v="2"/>
    <n v="27"/>
    <x v="30"/>
  </r>
  <r>
    <s v="TXN002529"/>
    <n v="13239.43"/>
    <n v="13239.43"/>
    <s v="SUCCESS"/>
    <s v="SUCCESS"/>
    <n v="1"/>
    <s v="found"/>
    <s v="Not Duplicate"/>
    <s v="match"/>
    <s v="match"/>
    <n v="0"/>
    <d v="2026-02-24T00:00:00"/>
    <n v="0"/>
    <s v="Within SLA"/>
    <x v="0"/>
    <n v="0"/>
    <n v="0"/>
    <n v="0"/>
    <n v="0"/>
    <n v="0"/>
    <x v="0"/>
    <n v="13.2"/>
    <x v="40"/>
  </r>
  <r>
    <s v="TXN002530"/>
    <n v="6121.54"/>
    <n v="6121.54"/>
    <s v="SUCCESS"/>
    <s v="SUCCESS"/>
    <n v="1"/>
    <s v="found"/>
    <s v="Not Duplicate"/>
    <s v="match"/>
    <s v="match"/>
    <n v="0"/>
    <d v="2026-01-17T00:00:00"/>
    <n v="1"/>
    <s v="Within SLA"/>
    <x v="2"/>
    <n v="0"/>
    <n v="0"/>
    <n v="0"/>
    <n v="0"/>
    <n v="0"/>
    <x v="0"/>
    <n v="11.9"/>
    <x v="23"/>
  </r>
  <r>
    <s v="TXN002531"/>
    <n v="7190.53"/>
    <n v="7190.53"/>
    <s v="SUCCESS"/>
    <s v="SUCCESS"/>
    <n v="1"/>
    <s v="found"/>
    <s v="Not Duplicate"/>
    <s v="match"/>
    <s v="match"/>
    <n v="0"/>
    <d v="2026-02-24T00:00:00"/>
    <n v="1"/>
    <s v="Within SLA"/>
    <x v="0"/>
    <n v="0"/>
    <n v="0"/>
    <n v="0"/>
    <n v="0"/>
    <n v="0"/>
    <x v="0"/>
    <n v="26.1"/>
    <x v="39"/>
  </r>
  <r>
    <s v="TXN002532"/>
    <n v="3845.39"/>
    <n v="3845.39"/>
    <s v="SUCCESS"/>
    <s v="SUCCESS"/>
    <n v="1"/>
    <s v="found"/>
    <s v="Not Duplicate"/>
    <s v="match"/>
    <s v="match"/>
    <n v="0"/>
    <d v="2026-02-26T00:00:00"/>
    <n v="1"/>
    <s v="Within SLA"/>
    <x v="4"/>
    <n v="0"/>
    <n v="0"/>
    <n v="0"/>
    <n v="0"/>
    <n v="0"/>
    <x v="1"/>
    <n v="56.6"/>
    <x v="73"/>
  </r>
  <r>
    <s v="TXN002533"/>
    <n v="1662.97"/>
    <n v="1662.97"/>
    <s v="SUCCESS"/>
    <s v="SUCCESS"/>
    <n v="1"/>
    <s v="found"/>
    <s v="Not Duplicate"/>
    <s v="match"/>
    <s v="match"/>
    <n v="0"/>
    <d v="2026-02-01T00:00:00"/>
    <n v="0"/>
    <s v="Within SLA"/>
    <x v="1"/>
    <n v="0"/>
    <n v="0"/>
    <n v="0"/>
    <n v="0"/>
    <n v="0"/>
    <x v="0"/>
    <n v="78.3"/>
    <x v="35"/>
  </r>
  <r>
    <s v="TXN002534"/>
    <n v="31266.560000000001"/>
    <n v="31266.560000000001"/>
    <s v="SUCCESS"/>
    <s v="SUCCESS"/>
    <n v="1"/>
    <s v="found"/>
    <s v="Not Duplicate"/>
    <s v="match"/>
    <s v="match"/>
    <n v="0"/>
    <d v="2026-01-09T00:00:00"/>
    <n v="2"/>
    <s v="Within SLA"/>
    <x v="3"/>
    <n v="0"/>
    <n v="0"/>
    <n v="0"/>
    <n v="0"/>
    <n v="0"/>
    <x v="2"/>
    <n v="25.3"/>
    <x v="78"/>
  </r>
  <r>
    <s v="TXN002535"/>
    <n v="22723.46"/>
    <n v="22723.46"/>
    <s v="FAILED"/>
    <s v="FAILED"/>
    <n v="1"/>
    <s v="found"/>
    <s v="Not Duplicate"/>
    <s v="match"/>
    <s v="match"/>
    <n v="0"/>
    <d v="2026-01-29T00:00:00"/>
    <n v="1"/>
    <s v="Within SLA"/>
    <x v="0"/>
    <n v="0"/>
    <n v="0"/>
    <n v="0"/>
    <n v="0"/>
    <n v="0"/>
    <x v="1"/>
    <n v="15.7"/>
    <x v="7"/>
  </r>
  <r>
    <s v="TXN002536"/>
    <n v="3038.97"/>
    <n v="3038.97"/>
    <s v="SUCCESS"/>
    <s v="SUCCESS"/>
    <n v="1"/>
    <s v="found"/>
    <s v="Not Duplicate"/>
    <s v="match"/>
    <s v="match"/>
    <n v="0"/>
    <d v="2026-01-24T00:00:00"/>
    <n v="2"/>
    <s v="Within SLA"/>
    <x v="0"/>
    <n v="0"/>
    <n v="0"/>
    <n v="0"/>
    <n v="0"/>
    <n v="0"/>
    <x v="0"/>
    <n v="35.200000000000003"/>
    <x v="51"/>
  </r>
  <r>
    <s v="TXN002537"/>
    <n v="10433.469999999999"/>
    <n v="10433.469999999999"/>
    <s v="SUCCESS"/>
    <s v="SUCCESS"/>
    <n v="1"/>
    <s v="found"/>
    <s v="Not Duplicate"/>
    <s v="match"/>
    <s v="match"/>
    <n v="0"/>
    <d v="2026-01-28T00:00:00"/>
    <n v="1"/>
    <s v="Within SLA"/>
    <x v="3"/>
    <n v="0"/>
    <n v="0"/>
    <n v="0"/>
    <n v="0"/>
    <n v="0"/>
    <x v="2"/>
    <n v="17.5"/>
    <x v="74"/>
  </r>
  <r>
    <s v="TXN002538"/>
    <n v="2069.1799999999998"/>
    <n v="2069.1799999999998"/>
    <s v="SUCCESS"/>
    <s v="SUCCESS"/>
    <n v="1"/>
    <s v="found"/>
    <s v="Not Duplicate"/>
    <s v="match"/>
    <s v="match"/>
    <n v="0"/>
    <d v="2026-02-22T00:00:00"/>
    <n v="3"/>
    <s v="SLA Breached"/>
    <x v="0"/>
    <n v="0"/>
    <n v="0"/>
    <n v="0"/>
    <n v="0"/>
    <n v="1"/>
    <x v="0"/>
    <n v="61.8"/>
    <x v="10"/>
  </r>
  <r>
    <s v="TXN002539"/>
    <n v="3216.46"/>
    <n v="3216.46"/>
    <s v="SUCCESS"/>
    <s v="SUCCESS"/>
    <n v="1"/>
    <s v="found"/>
    <s v="Not Duplicate"/>
    <s v="match"/>
    <s v="match"/>
    <n v="0"/>
    <d v="2026-03-19T00:00:00"/>
    <n v="3"/>
    <s v="SLA Breached"/>
    <x v="1"/>
    <n v="0"/>
    <n v="0"/>
    <n v="0"/>
    <n v="0"/>
    <n v="1"/>
    <x v="0"/>
    <n v="27.8"/>
    <x v="30"/>
  </r>
  <r>
    <s v="TXN002540"/>
    <n v="9117.41"/>
    <n v="9117.41"/>
    <s v="SUCCESS"/>
    <s v="SUCCESS"/>
    <n v="1"/>
    <s v="found"/>
    <s v="Not Duplicate"/>
    <s v="match"/>
    <s v="match"/>
    <n v="0"/>
    <d v="2026-03-02T00:00:00"/>
    <n v="0"/>
    <s v="Within SLA"/>
    <x v="0"/>
    <n v="0"/>
    <n v="0"/>
    <n v="0"/>
    <n v="0"/>
    <n v="0"/>
    <x v="1"/>
    <n v="21.9"/>
    <x v="6"/>
  </r>
  <r>
    <s v="TXN002541"/>
    <n v="1928.39"/>
    <n v="1928.39"/>
    <s v="SUCCESS"/>
    <s v="SUCCESS"/>
    <n v="1"/>
    <s v="found"/>
    <s v="Not Duplicate"/>
    <s v="match"/>
    <s v="match"/>
    <n v="0"/>
    <d v="2026-01-13T00:00:00"/>
    <n v="2"/>
    <s v="Within SLA"/>
    <x v="3"/>
    <n v="0"/>
    <n v="0"/>
    <n v="0"/>
    <n v="0"/>
    <n v="0"/>
    <x v="2"/>
    <n v="5.9"/>
    <x v="22"/>
  </r>
  <r>
    <s v="TXN002542"/>
    <n v="2509.5"/>
    <n v="2509.5"/>
    <s v="SUCCESS"/>
    <s v="SUCCESS"/>
    <n v="1"/>
    <s v="found"/>
    <s v="Not Duplicate"/>
    <s v="match"/>
    <s v="match"/>
    <n v="0"/>
    <d v="2026-01-19T00:00:00"/>
    <n v="1"/>
    <s v="Within SLA"/>
    <x v="0"/>
    <n v="0"/>
    <n v="0"/>
    <n v="0"/>
    <n v="0"/>
    <n v="0"/>
    <x v="2"/>
    <n v="33.200000000000003"/>
    <x v="45"/>
  </r>
  <r>
    <s v="TXN002543"/>
    <n v="5892.77"/>
    <n v="5892.77"/>
    <s v="SUCCESS"/>
    <s v="SUCCESS"/>
    <n v="1"/>
    <s v="found"/>
    <s v="Not Duplicate"/>
    <s v="match"/>
    <s v="match"/>
    <n v="0"/>
    <d v="2026-02-01T00:00:00"/>
    <n v="0"/>
    <s v="Within SLA"/>
    <x v="4"/>
    <n v="0"/>
    <n v="0"/>
    <n v="0"/>
    <n v="0"/>
    <n v="0"/>
    <x v="1"/>
    <n v="31.5"/>
    <x v="35"/>
  </r>
  <r>
    <s v="TXN002544"/>
    <n v="3287.09"/>
    <n v="3287.09"/>
    <s v="SUCCESS"/>
    <s v="SUCCESS"/>
    <n v="1"/>
    <s v="found"/>
    <s v="Not Duplicate"/>
    <s v="match"/>
    <s v="match"/>
    <n v="0"/>
    <d v="2026-01-14T00:00:00"/>
    <n v="0"/>
    <s v="Within SLA"/>
    <x v="2"/>
    <n v="0"/>
    <n v="0"/>
    <n v="0"/>
    <n v="0"/>
    <n v="0"/>
    <x v="2"/>
    <n v="20.3"/>
    <x v="44"/>
  </r>
  <r>
    <s v="TXN002545"/>
    <n v="2713.99"/>
    <n v="2713.99"/>
    <s v="SUCCESS"/>
    <s v="SUCCESS"/>
    <n v="1"/>
    <s v="found"/>
    <s v="Not Duplicate"/>
    <s v="match"/>
    <s v="match"/>
    <n v="0"/>
    <d v="2026-01-31T00:00:00"/>
    <n v="3"/>
    <s v="SLA Breached"/>
    <x v="2"/>
    <n v="0"/>
    <n v="0"/>
    <n v="0"/>
    <n v="0"/>
    <n v="1"/>
    <x v="1"/>
    <n v="13.7"/>
    <x v="7"/>
  </r>
  <r>
    <s v="TXN002546"/>
    <n v="2359.0300000000002"/>
    <n v="2359.0300000000002"/>
    <s v="SUCCESS"/>
    <s v="SUCCESS"/>
    <n v="1"/>
    <s v="found"/>
    <s v="Not Duplicate"/>
    <s v="match"/>
    <s v="match"/>
    <n v="0"/>
    <d v="2026-02-06T00:00:00"/>
    <n v="2"/>
    <s v="Within SLA"/>
    <x v="1"/>
    <n v="0"/>
    <n v="0"/>
    <n v="0"/>
    <n v="0"/>
    <n v="0"/>
    <x v="0"/>
    <n v="24.9"/>
    <x v="66"/>
  </r>
  <r>
    <s v="TXN002547"/>
    <n v="13017.62"/>
    <n v="13017.62"/>
    <s v="SUCCESS"/>
    <s v="SUCCESS"/>
    <n v="1"/>
    <s v="found"/>
    <s v="Not Duplicate"/>
    <s v="match"/>
    <s v="match"/>
    <n v="0"/>
    <d v="2026-03-28T00:00:00"/>
    <n v="3"/>
    <s v="SLA Breached"/>
    <x v="0"/>
    <n v="0"/>
    <n v="0"/>
    <n v="0"/>
    <n v="0"/>
    <n v="1"/>
    <x v="3"/>
    <n v="14.3"/>
    <x v="21"/>
  </r>
  <r>
    <s v="TXN002548"/>
    <n v="4123.5600000000004"/>
    <n v="4123.5600000000004"/>
    <s v="SUCCESS"/>
    <s v="SUCCESS"/>
    <n v="1"/>
    <s v="found"/>
    <s v="Not Duplicate"/>
    <s v="match"/>
    <s v="match"/>
    <n v="0"/>
    <d v="2026-02-06T00:00:00"/>
    <n v="2"/>
    <s v="Within SLA"/>
    <x v="0"/>
    <n v="0"/>
    <n v="0"/>
    <n v="0"/>
    <n v="0"/>
    <n v="0"/>
    <x v="3"/>
    <n v="15.8"/>
    <x v="66"/>
  </r>
  <r>
    <s v="TXN002549"/>
    <n v="6189.65"/>
    <n v="6189.65"/>
    <s v="SUCCESS"/>
    <s v="SUCCESS"/>
    <n v="1"/>
    <s v="found"/>
    <s v="Not Duplicate"/>
    <s v="match"/>
    <s v="match"/>
    <n v="0"/>
    <d v="2026-02-04T00:00:00"/>
    <n v="0"/>
    <s v="Within SLA"/>
    <x v="0"/>
    <n v="0"/>
    <n v="0"/>
    <n v="0"/>
    <n v="0"/>
    <n v="0"/>
    <x v="3"/>
    <n v="45.7"/>
    <x v="66"/>
  </r>
  <r>
    <s v="TXN002550"/>
    <n v="1725.69"/>
    <n v="1725.69"/>
    <s v="FAILED"/>
    <s v="FAILED"/>
    <n v="1"/>
    <s v="found"/>
    <s v="Not Duplicate"/>
    <s v="match"/>
    <s v="match"/>
    <n v="0"/>
    <d v="2026-03-06T00:00:00"/>
    <n v="1"/>
    <s v="Within SLA"/>
    <x v="2"/>
    <n v="0"/>
    <n v="0"/>
    <n v="0"/>
    <n v="0"/>
    <n v="0"/>
    <x v="0"/>
    <n v="28.5"/>
    <x v="28"/>
  </r>
  <r>
    <s v="TXN002551"/>
    <n v="62073.65"/>
    <n v="62073.65"/>
    <s v="SUCCESS"/>
    <s v="SUCCESS"/>
    <n v="1"/>
    <s v="found"/>
    <s v="Not Duplicate"/>
    <s v="match"/>
    <s v="match"/>
    <n v="0"/>
    <d v="2026-02-05T00:00:00"/>
    <n v="1"/>
    <s v="Within SLA"/>
    <x v="3"/>
    <n v="0"/>
    <n v="0"/>
    <n v="0"/>
    <n v="0"/>
    <n v="0"/>
    <x v="1"/>
    <n v="5.3"/>
    <x v="66"/>
  </r>
  <r>
    <s v="TXN002552"/>
    <n v="7527.49"/>
    <n v="7527.49"/>
    <s v="SUCCESS"/>
    <s v="SUCCESS"/>
    <n v="1"/>
    <s v="found"/>
    <s v="Not Duplicate"/>
    <s v="match"/>
    <s v="match"/>
    <n v="0"/>
    <d v="2026-03-31T00:00:00"/>
    <n v="1"/>
    <s v="Within SLA"/>
    <x v="2"/>
    <n v="0"/>
    <n v="0"/>
    <n v="0"/>
    <n v="0"/>
    <n v="0"/>
    <x v="3"/>
    <n v="98.2"/>
    <x v="15"/>
  </r>
  <r>
    <s v="TXN002553"/>
    <n v="10240.58"/>
    <n v="10240.58"/>
    <s v="SUCCESS"/>
    <s v="SUCCESS"/>
    <n v="1"/>
    <s v="found"/>
    <s v="Not Duplicate"/>
    <s v="match"/>
    <s v="match"/>
    <n v="0"/>
    <d v="2026-02-22T00:00:00"/>
    <n v="3"/>
    <s v="SLA Breached"/>
    <x v="0"/>
    <n v="0"/>
    <n v="0"/>
    <n v="0"/>
    <n v="0"/>
    <n v="1"/>
    <x v="0"/>
    <n v="26.9"/>
    <x v="10"/>
  </r>
  <r>
    <s v="TXN002554"/>
    <n v="1604.47"/>
    <n v="1604.47"/>
    <s v="SUCCESS"/>
    <s v="SUCCESS"/>
    <n v="1"/>
    <s v="found"/>
    <s v="Not Duplicate"/>
    <s v="match"/>
    <s v="match"/>
    <n v="0"/>
    <d v="2026-01-23T00:00:00"/>
    <n v="0"/>
    <s v="Within SLA"/>
    <x v="0"/>
    <n v="0"/>
    <n v="0"/>
    <n v="0"/>
    <n v="0"/>
    <n v="0"/>
    <x v="0"/>
    <n v="47.9"/>
    <x v="42"/>
  </r>
  <r>
    <s v="TXN002555"/>
    <n v="5412.98"/>
    <n v="6495.58"/>
    <s v="SUCCESS"/>
    <s v="SUCCESS"/>
    <n v="1"/>
    <s v="found"/>
    <s v="Not Duplicate"/>
    <s v="mismatch"/>
    <s v="match"/>
    <n v="1082.6000000000004"/>
    <d v="2026-01-03T00:00:00"/>
    <n v="0"/>
    <s v="Within SLA"/>
    <x v="3"/>
    <n v="0"/>
    <n v="0"/>
    <n v="1"/>
    <n v="0"/>
    <n v="0"/>
    <x v="1"/>
    <n v="24.4"/>
    <x v="62"/>
  </r>
  <r>
    <s v="TXN002556"/>
    <n v="29301.09"/>
    <n v="29301.09"/>
    <s v="SUCCESS"/>
    <s v="SUCCESS"/>
    <n v="1"/>
    <s v="found"/>
    <s v="Not Duplicate"/>
    <s v="match"/>
    <s v="match"/>
    <n v="0"/>
    <d v="2026-01-17T00:00:00"/>
    <n v="2"/>
    <s v="Within SLA"/>
    <x v="0"/>
    <n v="0"/>
    <n v="0"/>
    <n v="0"/>
    <n v="0"/>
    <n v="0"/>
    <x v="3"/>
    <n v="74.400000000000006"/>
    <x v="1"/>
  </r>
  <r>
    <s v="TXN002557"/>
    <n v="1639.57"/>
    <n v="1639.57"/>
    <s v="SUCCESS"/>
    <s v="SUCCESS"/>
    <n v="1"/>
    <s v="found"/>
    <s v="Not Duplicate"/>
    <s v="match"/>
    <s v="match"/>
    <n v="0"/>
    <d v="2026-01-08T00:00:00"/>
    <n v="2"/>
    <s v="Within SLA"/>
    <x v="0"/>
    <n v="0"/>
    <n v="0"/>
    <n v="0"/>
    <n v="0"/>
    <n v="0"/>
    <x v="0"/>
    <n v="25.1"/>
    <x v="18"/>
  </r>
  <r>
    <s v="TXN002558"/>
    <n v="1329.58"/>
    <n v="1329.58"/>
    <s v="SUCCESS"/>
    <s v="SUCCESS"/>
    <n v="1"/>
    <s v="found"/>
    <s v="Not Duplicate"/>
    <s v="match"/>
    <s v="match"/>
    <n v="0"/>
    <d v="2026-03-26T00:00:00"/>
    <n v="3"/>
    <s v="SLA Breached"/>
    <x v="2"/>
    <n v="0"/>
    <n v="0"/>
    <n v="0"/>
    <n v="0"/>
    <n v="1"/>
    <x v="0"/>
    <n v="47"/>
    <x v="50"/>
  </r>
  <r>
    <s v="TXN002559"/>
    <n v="3850.44"/>
    <n v="3850.44"/>
    <s v="SUCCESS"/>
    <s v="SUCCESS"/>
    <n v="1"/>
    <s v="found"/>
    <s v="Not Duplicate"/>
    <s v="match"/>
    <s v="match"/>
    <n v="0"/>
    <d v="2026-02-02T00:00:00"/>
    <n v="5"/>
    <s v="SLA Breached"/>
    <x v="0"/>
    <n v="0"/>
    <n v="0"/>
    <n v="0"/>
    <n v="0"/>
    <n v="1"/>
    <x v="3"/>
    <n v="19.8"/>
    <x v="7"/>
  </r>
  <r>
    <s v="TXN002560"/>
    <n v="2601.02"/>
    <n v="2601.02"/>
    <s v="SUCCESS"/>
    <s v="SUCCESS"/>
    <n v="1"/>
    <s v="found"/>
    <s v="Not Duplicate"/>
    <s v="match"/>
    <s v="match"/>
    <n v="0"/>
    <d v="2026-01-05T00:00:00"/>
    <n v="2"/>
    <s v="Within SLA"/>
    <x v="1"/>
    <n v="0"/>
    <n v="0"/>
    <n v="0"/>
    <n v="0"/>
    <n v="0"/>
    <x v="0"/>
    <n v="67.599999999999994"/>
    <x v="62"/>
  </r>
  <r>
    <s v="TXN002561"/>
    <n v="1151.24"/>
    <n v="1151.24"/>
    <s v="FAILED"/>
    <s v="FAILED"/>
    <n v="1"/>
    <s v="found"/>
    <s v="Not Duplicate"/>
    <s v="match"/>
    <s v="match"/>
    <n v="0"/>
    <d v="2026-03-01T00:00:00"/>
    <n v="3"/>
    <s v="SLA Breached"/>
    <x v="0"/>
    <n v="0"/>
    <n v="0"/>
    <n v="0"/>
    <n v="0"/>
    <n v="1"/>
    <x v="0"/>
    <n v="27.5"/>
    <x v="4"/>
  </r>
  <r>
    <s v="TXN002562"/>
    <n v="7607.93"/>
    <n v="7607.93"/>
    <s v="FAILED"/>
    <s v="FAILED"/>
    <n v="1"/>
    <s v="found"/>
    <s v="Not Duplicate"/>
    <s v="match"/>
    <s v="match"/>
    <n v="0"/>
    <d v="2026-01-03T00:00:00"/>
    <n v="2"/>
    <s v="Within SLA"/>
    <x v="2"/>
    <n v="0"/>
    <n v="0"/>
    <n v="0"/>
    <n v="0"/>
    <n v="0"/>
    <x v="0"/>
    <n v="54.5"/>
    <x v="88"/>
  </r>
  <r>
    <s v="TXN002563"/>
    <n v="42078.82"/>
    <n v="42078.82"/>
    <s v="SUCCESS"/>
    <s v="SUCCESS"/>
    <n v="1"/>
    <s v="found"/>
    <s v="Not Duplicate"/>
    <s v="match"/>
    <s v="match"/>
    <n v="0"/>
    <d v="2026-01-09T00:00:00"/>
    <n v="2"/>
    <s v="Within SLA"/>
    <x v="2"/>
    <n v="0"/>
    <n v="0"/>
    <n v="0"/>
    <n v="0"/>
    <n v="0"/>
    <x v="0"/>
    <n v="29.6"/>
    <x v="78"/>
  </r>
  <r>
    <s v="TXN002564"/>
    <n v="6620.67"/>
    <n v="6620.67"/>
    <s v="SUCCESS"/>
    <s v="SUCCESS"/>
    <n v="1"/>
    <s v="found"/>
    <s v="Not Duplicate"/>
    <s v="match"/>
    <s v="match"/>
    <n v="0"/>
    <d v="2026-02-11T00:00:00"/>
    <n v="2"/>
    <s v="Within SLA"/>
    <x v="2"/>
    <n v="0"/>
    <n v="0"/>
    <n v="0"/>
    <n v="0"/>
    <n v="0"/>
    <x v="3"/>
    <n v="14"/>
    <x v="43"/>
  </r>
  <r>
    <s v="TXN002565"/>
    <n v="3406.28"/>
    <n v="3406.28"/>
    <s v="SUCCESS"/>
    <s v="SUCCESS"/>
    <n v="1"/>
    <s v="found"/>
    <s v="Not Duplicate"/>
    <s v="match"/>
    <s v="match"/>
    <n v="0"/>
    <d v="2026-01-30T00:00:00"/>
    <n v="2"/>
    <s v="Within SLA"/>
    <x v="2"/>
    <n v="0"/>
    <n v="0"/>
    <n v="0"/>
    <n v="0"/>
    <n v="0"/>
    <x v="0"/>
    <n v="29.2"/>
    <x v="7"/>
  </r>
  <r>
    <s v="TXN002566"/>
    <n v="3676.77"/>
    <n v="3676.77"/>
    <s v="SUCCESS"/>
    <s v="SUCCESS"/>
    <n v="1"/>
    <s v="found"/>
    <s v="Not Duplicate"/>
    <s v="match"/>
    <s v="match"/>
    <n v="0"/>
    <d v="2026-03-30T00:00:00"/>
    <n v="3"/>
    <s v="SLA Breached"/>
    <x v="0"/>
    <n v="0"/>
    <n v="0"/>
    <n v="0"/>
    <n v="0"/>
    <n v="1"/>
    <x v="1"/>
    <n v="29.9"/>
    <x v="60"/>
  </r>
  <r>
    <s v="TXN002567"/>
    <n v="57837.24"/>
    <n v="57837.24"/>
    <s v="SUCCESS"/>
    <s v="SUCCESS"/>
    <n v="1"/>
    <s v="found"/>
    <s v="Not Duplicate"/>
    <s v="match"/>
    <s v="match"/>
    <n v="0"/>
    <d v="2026-03-12T00:00:00"/>
    <n v="1"/>
    <s v="Within SLA"/>
    <x v="0"/>
    <n v="0"/>
    <n v="0"/>
    <n v="0"/>
    <n v="0"/>
    <n v="0"/>
    <x v="1"/>
    <n v="44.5"/>
    <x v="70"/>
  </r>
  <r>
    <s v="TXN002568"/>
    <n v="2293.1"/>
    <n v="2293.1"/>
    <s v="SUCCESS"/>
    <s v="SUCCESS"/>
    <n v="1"/>
    <s v="found"/>
    <s v="Not Duplicate"/>
    <s v="match"/>
    <s v="match"/>
    <n v="0"/>
    <d v="2026-01-24T00:00:00"/>
    <n v="2"/>
    <s v="Within SLA"/>
    <x v="4"/>
    <n v="0"/>
    <n v="0"/>
    <n v="0"/>
    <n v="0"/>
    <n v="0"/>
    <x v="0"/>
    <n v="31.4"/>
    <x v="51"/>
  </r>
  <r>
    <s v="TXN002569"/>
    <n v="3046.25"/>
    <n v="3046.25"/>
    <s v="SUCCESS"/>
    <s v="SUCCESS"/>
    <n v="1"/>
    <s v="found"/>
    <s v="Not Duplicate"/>
    <s v="match"/>
    <s v="match"/>
    <n v="0"/>
    <d v="2026-02-05T00:00:00"/>
    <n v="0"/>
    <s v="Within SLA"/>
    <x v="4"/>
    <n v="0"/>
    <n v="0"/>
    <n v="0"/>
    <n v="0"/>
    <n v="0"/>
    <x v="3"/>
    <n v="21.5"/>
    <x v="65"/>
  </r>
  <r>
    <s v="TXN002570"/>
    <n v="12327.1"/>
    <n v="12327.1"/>
    <s v="SUCCESS"/>
    <s v="SUCCESS"/>
    <n v="1"/>
    <s v="found"/>
    <s v="Not Duplicate"/>
    <s v="match"/>
    <s v="match"/>
    <n v="0"/>
    <d v="2026-02-07T00:00:00"/>
    <n v="1"/>
    <s v="Within SLA"/>
    <x v="0"/>
    <n v="0"/>
    <n v="0"/>
    <n v="0"/>
    <n v="0"/>
    <n v="0"/>
    <x v="2"/>
    <n v="12.6"/>
    <x v="69"/>
  </r>
  <r>
    <s v="TXN002571"/>
    <n v="624.16"/>
    <n v="624.16"/>
    <s v="SUCCESS"/>
    <s v="SUCCESS"/>
    <n v="1"/>
    <s v="found"/>
    <s v="Not Duplicate"/>
    <s v="match"/>
    <s v="match"/>
    <n v="0"/>
    <d v="2026-03-05T00:00:00"/>
    <n v="0"/>
    <s v="Within SLA"/>
    <x v="0"/>
    <n v="0"/>
    <n v="0"/>
    <n v="0"/>
    <n v="0"/>
    <n v="0"/>
    <x v="0"/>
    <n v="37.1"/>
    <x v="28"/>
  </r>
  <r>
    <s v="TXN002572"/>
    <n v="4681.38"/>
    <n v="4681.38"/>
    <s v="FAILED"/>
    <s v="FAILED"/>
    <n v="1"/>
    <s v="found"/>
    <s v="Not Duplicate"/>
    <s v="match"/>
    <s v="match"/>
    <n v="0"/>
    <d v="2026-03-15T00:00:00"/>
    <n v="1"/>
    <s v="Within SLA"/>
    <x v="3"/>
    <n v="0"/>
    <n v="0"/>
    <n v="0"/>
    <n v="0"/>
    <n v="0"/>
    <x v="0"/>
    <n v="28.4"/>
    <x v="53"/>
  </r>
  <r>
    <s v="TXN002573"/>
    <n v="31179.31"/>
    <n v="31179.31"/>
    <s v="SUCCESS"/>
    <s v="SUCCESS"/>
    <n v="1"/>
    <s v="found"/>
    <s v="Not Duplicate"/>
    <s v="match"/>
    <s v="match"/>
    <n v="0"/>
    <d v="2026-03-16T00:00:00"/>
    <n v="3"/>
    <s v="SLA Breached"/>
    <x v="0"/>
    <n v="0"/>
    <n v="0"/>
    <n v="0"/>
    <n v="0"/>
    <n v="1"/>
    <x v="0"/>
    <n v="59.6"/>
    <x v="14"/>
  </r>
  <r>
    <s v="TXN002574"/>
    <n v="561.21"/>
    <n v="561.21"/>
    <s v="SUCCESS"/>
    <s v="SUCCESS"/>
    <n v="1"/>
    <s v="found"/>
    <s v="Not Duplicate"/>
    <s v="match"/>
    <s v="match"/>
    <n v="0"/>
    <d v="2026-01-14T00:00:00"/>
    <n v="0"/>
    <s v="Within SLA"/>
    <x v="0"/>
    <n v="0"/>
    <n v="0"/>
    <n v="0"/>
    <n v="0"/>
    <n v="0"/>
    <x v="0"/>
    <n v="69.099999999999994"/>
    <x v="44"/>
  </r>
  <r>
    <s v="TXN002575"/>
    <n v="6662.93"/>
    <n v="6662.93"/>
    <s v="SUCCESS"/>
    <s v="SUCCESS"/>
    <n v="1"/>
    <s v="found"/>
    <s v="Not Duplicate"/>
    <s v="match"/>
    <s v="match"/>
    <n v="0"/>
    <d v="2026-03-30T00:00:00"/>
    <n v="5"/>
    <s v="SLA Breached"/>
    <x v="0"/>
    <n v="0"/>
    <n v="0"/>
    <n v="0"/>
    <n v="0"/>
    <n v="1"/>
    <x v="3"/>
    <n v="2.9"/>
    <x v="21"/>
  </r>
  <r>
    <s v="TXN002576"/>
    <n v="2691.76"/>
    <n v="2691.76"/>
    <s v="SUCCESS"/>
    <s v="SUCCESS"/>
    <n v="1"/>
    <s v="found"/>
    <s v="Not Duplicate"/>
    <s v="match"/>
    <s v="match"/>
    <n v="0"/>
    <d v="2026-01-02T00:00:00"/>
    <n v="0"/>
    <s v="Within SLA"/>
    <x v="4"/>
    <n v="0"/>
    <n v="0"/>
    <n v="0"/>
    <n v="0"/>
    <n v="0"/>
    <x v="0"/>
    <n v="77.7"/>
    <x v="49"/>
  </r>
  <r>
    <s v="TXN002577"/>
    <n v="15715.88"/>
    <n v="15715.88"/>
    <s v="FAILED"/>
    <s v="FAILED"/>
    <n v="2"/>
    <s v="found"/>
    <s v="Duplicate"/>
    <s v="match"/>
    <s v="match"/>
    <n v="0"/>
    <d v="2026-03-29T00:00:00"/>
    <n v="3"/>
    <s v="SLA Breached"/>
    <x v="4"/>
    <n v="0"/>
    <n v="1"/>
    <n v="0"/>
    <n v="0"/>
    <n v="1"/>
    <x v="3"/>
    <n v="16.899999999999999"/>
    <x v="9"/>
  </r>
  <r>
    <s v="TXN002578"/>
    <n v="39980.269999999997"/>
    <n v="39980.269999999997"/>
    <s v="SUCCESS"/>
    <s v="SUCCESS"/>
    <n v="1"/>
    <s v="found"/>
    <s v="Not Duplicate"/>
    <s v="match"/>
    <s v="match"/>
    <n v="0"/>
    <d v="2026-02-28T00:00:00"/>
    <n v="0"/>
    <s v="Within SLA"/>
    <x v="0"/>
    <n v="0"/>
    <n v="0"/>
    <n v="0"/>
    <n v="0"/>
    <n v="0"/>
    <x v="2"/>
    <n v="21.4"/>
    <x v="72"/>
  </r>
  <r>
    <s v="TXN002579"/>
    <n v="4741.8599999999997"/>
    <n v="4741.8599999999997"/>
    <s v="SUCCESS"/>
    <s v="SUCCESS"/>
    <n v="1"/>
    <s v="found"/>
    <s v="Not Duplicate"/>
    <s v="match"/>
    <s v="match"/>
    <n v="0"/>
    <d v="2026-03-29T00:00:00"/>
    <n v="2"/>
    <s v="Within SLA"/>
    <x v="0"/>
    <n v="0"/>
    <n v="0"/>
    <n v="0"/>
    <n v="0"/>
    <n v="0"/>
    <x v="3"/>
    <n v="23.9"/>
    <x v="60"/>
  </r>
  <r>
    <s v="TXN002580"/>
    <n v="848.67"/>
    <n v="848.67"/>
    <s v="SUCCESS"/>
    <s v="SUCCESS"/>
    <n v="1"/>
    <s v="found"/>
    <s v="Not Duplicate"/>
    <s v="match"/>
    <s v="match"/>
    <n v="0"/>
    <d v="2026-02-26T00:00:00"/>
    <n v="3"/>
    <s v="SLA Breached"/>
    <x v="0"/>
    <n v="0"/>
    <n v="0"/>
    <n v="0"/>
    <n v="0"/>
    <n v="1"/>
    <x v="3"/>
    <n v="9.6999999999999993"/>
    <x v="39"/>
  </r>
  <r>
    <s v="TXN002581"/>
    <n v="4166.72"/>
    <n v="4166.72"/>
    <s v="SUCCESS"/>
    <s v="SUCCESS"/>
    <n v="1"/>
    <s v="found"/>
    <s v="Not Duplicate"/>
    <s v="match"/>
    <s v="match"/>
    <n v="0"/>
    <d v="2026-02-10T00:00:00"/>
    <n v="2"/>
    <s v="Within SLA"/>
    <x v="2"/>
    <n v="0"/>
    <n v="0"/>
    <n v="0"/>
    <n v="0"/>
    <n v="0"/>
    <x v="2"/>
    <n v="24.5"/>
    <x v="24"/>
  </r>
  <r>
    <s v="TXN002582"/>
    <n v="18593.48"/>
    <n v="18593.48"/>
    <s v="SUCCESS"/>
    <s v="SUCCESS"/>
    <n v="1"/>
    <s v="found"/>
    <s v="Not Duplicate"/>
    <s v="match"/>
    <s v="match"/>
    <n v="0"/>
    <d v="2026-02-20T00:00:00"/>
    <n v="5"/>
    <s v="SLA Breached"/>
    <x v="0"/>
    <n v="0"/>
    <n v="0"/>
    <n v="0"/>
    <n v="0"/>
    <n v="1"/>
    <x v="0"/>
    <n v="34.1"/>
    <x v="37"/>
  </r>
  <r>
    <s v="TXN002583"/>
    <n v="310.70999999999998"/>
    <n v="310.70999999999998"/>
    <s v="SUCCESS"/>
    <s v="SUCCESS"/>
    <n v="1"/>
    <s v="found"/>
    <s v="Not Duplicate"/>
    <s v="match"/>
    <s v="match"/>
    <n v="0"/>
    <d v="2026-03-31T00:00:00"/>
    <n v="3"/>
    <s v="SLA Breached"/>
    <x v="0"/>
    <n v="0"/>
    <n v="0"/>
    <n v="0"/>
    <n v="0"/>
    <n v="1"/>
    <x v="2"/>
    <n v="27.4"/>
    <x v="52"/>
  </r>
  <r>
    <s v="TXN002584"/>
    <n v="7178.99"/>
    <n v="7178.99"/>
    <s v="SUCCESS"/>
    <s v="SUCCESS"/>
    <n v="1"/>
    <s v="found"/>
    <s v="Not Duplicate"/>
    <s v="match"/>
    <s v="match"/>
    <n v="0"/>
    <d v="2026-03-19T00:00:00"/>
    <n v="3"/>
    <s v="SLA Breached"/>
    <x v="0"/>
    <n v="0"/>
    <n v="0"/>
    <n v="0"/>
    <n v="0"/>
    <n v="1"/>
    <x v="1"/>
    <n v="21.6"/>
    <x v="30"/>
  </r>
  <r>
    <s v="TXN002585"/>
    <n v="1306.77"/>
    <n v="1306.77"/>
    <s v="SUCCESS"/>
    <s v="SUCCESS"/>
    <n v="1"/>
    <s v="found"/>
    <s v="Not Duplicate"/>
    <s v="match"/>
    <s v="match"/>
    <n v="0"/>
    <d v="2026-02-01T00:00:00"/>
    <n v="5"/>
    <s v="SLA Breached"/>
    <x v="0"/>
    <n v="0"/>
    <n v="0"/>
    <n v="0"/>
    <n v="0"/>
    <n v="1"/>
    <x v="2"/>
    <n v="125.4"/>
    <x v="74"/>
  </r>
  <r>
    <s v="TXN002586"/>
    <n v="880.86"/>
    <n v="880.86"/>
    <s v="SUCCESS"/>
    <s v="SUCCESS"/>
    <n v="1"/>
    <s v="found"/>
    <s v="Not Duplicate"/>
    <s v="match"/>
    <s v="match"/>
    <n v="0"/>
    <d v="2026-01-19T00:00:00"/>
    <n v="3"/>
    <s v="SLA Breached"/>
    <x v="3"/>
    <n v="0"/>
    <n v="0"/>
    <n v="0"/>
    <n v="0"/>
    <n v="1"/>
    <x v="2"/>
    <n v="78.2"/>
    <x v="23"/>
  </r>
  <r>
    <s v="TXN002587"/>
    <n v="158.84"/>
    <n v="158.84"/>
    <s v="SUCCESS"/>
    <s v="SUCCESS"/>
    <n v="1"/>
    <s v="found"/>
    <s v="Not Duplicate"/>
    <s v="match"/>
    <s v="match"/>
    <n v="0"/>
    <d v="2026-03-04T00:00:00"/>
    <n v="1"/>
    <s v="Within SLA"/>
    <x v="0"/>
    <n v="0"/>
    <n v="0"/>
    <n v="0"/>
    <n v="0"/>
    <n v="0"/>
    <x v="3"/>
    <n v="40.1"/>
    <x v="56"/>
  </r>
  <r>
    <s v="TXN002588"/>
    <n v="2433.1799999999998"/>
    <n v="2433.1799999999998"/>
    <s v="SUCCESS"/>
    <s v="SUCCESS"/>
    <n v="1"/>
    <s v="found"/>
    <s v="Not Duplicate"/>
    <s v="match"/>
    <s v="match"/>
    <n v="0"/>
    <d v="2026-01-08T00:00:00"/>
    <n v="1"/>
    <s v="Within SLA"/>
    <x v="2"/>
    <n v="0"/>
    <n v="0"/>
    <n v="0"/>
    <n v="0"/>
    <n v="0"/>
    <x v="0"/>
    <n v="18.399999999999999"/>
    <x v="78"/>
  </r>
  <r>
    <s v="TXN002589"/>
    <n v="2823.71"/>
    <n v="2823.71"/>
    <s v="SUCCESS"/>
    <s v="SUCCESS"/>
    <n v="1"/>
    <s v="found"/>
    <s v="Not Duplicate"/>
    <s v="match"/>
    <s v="match"/>
    <n v="0"/>
    <d v="2026-01-23T00:00:00"/>
    <n v="1"/>
    <s v="Within SLA"/>
    <x v="3"/>
    <n v="0"/>
    <n v="0"/>
    <n v="0"/>
    <n v="0"/>
    <n v="0"/>
    <x v="2"/>
    <n v="2.8"/>
    <x v="51"/>
  </r>
  <r>
    <s v="TXN002590"/>
    <n v="2669.11"/>
    <n v="2669.11"/>
    <s v="SUCCESS"/>
    <s v="SUCCESS"/>
    <n v="1"/>
    <s v="found"/>
    <s v="Not Duplicate"/>
    <s v="match"/>
    <s v="match"/>
    <n v="0"/>
    <d v="2026-01-10T00:00:00"/>
    <n v="1"/>
    <s v="Within SLA"/>
    <x v="0"/>
    <n v="0"/>
    <n v="0"/>
    <n v="0"/>
    <n v="0"/>
    <n v="0"/>
    <x v="0"/>
    <n v="9.9"/>
    <x v="86"/>
  </r>
  <r>
    <s v="TXN002591"/>
    <n v="1852.29"/>
    <n v="1852.29"/>
    <s v="SUCCESS"/>
    <s v="SUCCESS"/>
    <n v="1"/>
    <s v="found"/>
    <s v="Not Duplicate"/>
    <s v="match"/>
    <s v="match"/>
    <n v="0"/>
    <d v="2026-02-15T00:00:00"/>
    <n v="1"/>
    <s v="Within SLA"/>
    <x v="2"/>
    <n v="0"/>
    <n v="0"/>
    <n v="0"/>
    <n v="0"/>
    <n v="0"/>
    <x v="3"/>
    <n v="25.8"/>
    <x v="48"/>
  </r>
  <r>
    <s v="TXN002592"/>
    <n v="9023.4"/>
    <n v="9023.4"/>
    <s v="SUCCESS"/>
    <s v="SUCCESS"/>
    <n v="1"/>
    <s v="found"/>
    <s v="Not Duplicate"/>
    <s v="match"/>
    <s v="match"/>
    <n v="0"/>
    <d v="2026-02-10T00:00:00"/>
    <n v="0"/>
    <s v="Within SLA"/>
    <x v="0"/>
    <n v="0"/>
    <n v="0"/>
    <n v="0"/>
    <n v="0"/>
    <n v="0"/>
    <x v="3"/>
    <n v="22.7"/>
    <x v="55"/>
  </r>
  <r>
    <s v="TXN002593"/>
    <n v="2382.21"/>
    <n v="2382.21"/>
    <s v="SUCCESS"/>
    <s v="SUCCESS"/>
    <n v="1"/>
    <s v="found"/>
    <s v="Not Duplicate"/>
    <s v="match"/>
    <s v="match"/>
    <n v="0"/>
    <d v="2026-01-30T00:00:00"/>
    <n v="3"/>
    <s v="SLA Breached"/>
    <x v="0"/>
    <n v="0"/>
    <n v="0"/>
    <n v="0"/>
    <n v="0"/>
    <n v="1"/>
    <x v="1"/>
    <n v="25.8"/>
    <x v="74"/>
  </r>
  <r>
    <s v="TXN002594"/>
    <n v="4050.84"/>
    <n v="4050.84"/>
    <s v="SUCCESS"/>
    <s v="SUCCESS"/>
    <n v="1"/>
    <s v="found"/>
    <s v="Not Duplicate"/>
    <s v="match"/>
    <s v="match"/>
    <n v="0"/>
    <d v="2026-01-20T00:00:00"/>
    <n v="0"/>
    <s v="Within SLA"/>
    <x v="0"/>
    <n v="0"/>
    <n v="0"/>
    <n v="0"/>
    <n v="0"/>
    <n v="0"/>
    <x v="2"/>
    <n v="7.9"/>
    <x v="75"/>
  </r>
  <r>
    <s v="TXN002595"/>
    <n v="480.66"/>
    <n v="480.66"/>
    <s v="SUCCESS"/>
    <s v="SUCCESS"/>
    <n v="1"/>
    <s v="found"/>
    <s v="Not Duplicate"/>
    <s v="match"/>
    <s v="match"/>
    <n v="0"/>
    <d v="2026-01-13T00:00:00"/>
    <n v="3"/>
    <s v="SLA Breached"/>
    <x v="1"/>
    <n v="0"/>
    <n v="0"/>
    <n v="0"/>
    <n v="0"/>
    <n v="1"/>
    <x v="3"/>
    <n v="35.5"/>
    <x v="76"/>
  </r>
  <r>
    <s v="TXN002596"/>
    <n v="732.8"/>
    <n v="732.8"/>
    <s v="SUCCESS"/>
    <s v="SUCCESS"/>
    <n v="1"/>
    <s v="found"/>
    <s v="Not Duplicate"/>
    <s v="match"/>
    <s v="match"/>
    <n v="0"/>
    <d v="2026-01-22T00:00:00"/>
    <n v="1"/>
    <s v="Within SLA"/>
    <x v="0"/>
    <n v="0"/>
    <n v="0"/>
    <n v="0"/>
    <n v="0"/>
    <n v="0"/>
    <x v="0"/>
    <n v="9"/>
    <x v="25"/>
  </r>
  <r>
    <s v="TXN002597"/>
    <n v="2603.4"/>
    <n v="2603.4"/>
    <s v="SUCCESS"/>
    <s v="SUCCESS"/>
    <n v="1"/>
    <s v="found"/>
    <s v="Not Duplicate"/>
    <s v="match"/>
    <s v="match"/>
    <n v="0"/>
    <d v="2026-03-14T00:00:00"/>
    <n v="3"/>
    <s v="SLA Breached"/>
    <x v="1"/>
    <n v="0"/>
    <n v="0"/>
    <n v="0"/>
    <n v="0"/>
    <n v="1"/>
    <x v="0"/>
    <n v="37"/>
    <x v="70"/>
  </r>
  <r>
    <s v="TXN002598"/>
    <n v="1396.76"/>
    <n v="1396.76"/>
    <s v="SUCCESS"/>
    <s v="SUCCESS"/>
    <n v="1"/>
    <s v="found"/>
    <s v="Not Duplicate"/>
    <s v="match"/>
    <s v="match"/>
    <n v="0"/>
    <d v="2026-02-18T00:00:00"/>
    <n v="2"/>
    <s v="Within SLA"/>
    <x v="0"/>
    <n v="0"/>
    <n v="0"/>
    <n v="0"/>
    <n v="0"/>
    <n v="0"/>
    <x v="2"/>
    <n v="19.5"/>
    <x v="68"/>
  </r>
  <r>
    <s v="TXN002599"/>
    <n v="7968.85"/>
    <n v="7968.85"/>
    <s v="SUCCESS"/>
    <s v="SUCCESS"/>
    <n v="1"/>
    <s v="found"/>
    <s v="Not Duplicate"/>
    <s v="match"/>
    <s v="match"/>
    <n v="0"/>
    <d v="2026-02-24T00:00:00"/>
    <n v="2"/>
    <s v="Within SLA"/>
    <x v="0"/>
    <n v="0"/>
    <n v="0"/>
    <n v="0"/>
    <n v="0"/>
    <n v="0"/>
    <x v="0"/>
    <n v="63"/>
    <x v="13"/>
  </r>
  <r>
    <s v="TXN002600"/>
    <n v="12156.99"/>
    <n v="13372.69"/>
    <s v="SUCCESS"/>
    <s v="SUCCESS"/>
    <n v="1"/>
    <s v="found"/>
    <s v="Not Duplicate"/>
    <s v="mismatch"/>
    <s v="match"/>
    <n v="1215.7000000000007"/>
    <d v="2026-03-06T00:00:00"/>
    <n v="3"/>
    <s v="SLA Breached"/>
    <x v="0"/>
    <n v="0"/>
    <n v="0"/>
    <n v="1"/>
    <n v="0"/>
    <n v="1"/>
    <x v="0"/>
    <n v="21.2"/>
    <x v="56"/>
  </r>
  <r>
    <s v="TXN002601"/>
    <n v="17759.03"/>
    <n v="17759.03"/>
    <s v="SUCCESS"/>
    <s v="SUCCESS"/>
    <n v="1"/>
    <s v="found"/>
    <s v="Not Duplicate"/>
    <s v="match"/>
    <s v="match"/>
    <n v="0"/>
    <d v="2026-02-05T00:00:00"/>
    <n v="0"/>
    <s v="Within SLA"/>
    <x v="0"/>
    <n v="0"/>
    <n v="0"/>
    <n v="0"/>
    <n v="0"/>
    <n v="0"/>
    <x v="0"/>
    <n v="30.7"/>
    <x v="65"/>
  </r>
  <r>
    <s v="TXN002602"/>
    <n v="1922.36"/>
    <n v="1922.36"/>
    <s v="SUCCESS"/>
    <s v="SUCCESS"/>
    <n v="1"/>
    <s v="found"/>
    <s v="Not Duplicate"/>
    <s v="match"/>
    <s v="match"/>
    <n v="0"/>
    <d v="2026-03-24T00:00:00"/>
    <n v="3"/>
    <s v="SLA Breached"/>
    <x v="0"/>
    <n v="0"/>
    <n v="0"/>
    <n v="0"/>
    <n v="0"/>
    <n v="1"/>
    <x v="0"/>
    <n v="25.5"/>
    <x v="63"/>
  </r>
  <r>
    <s v="TXN002603"/>
    <n v="1417.29"/>
    <n v="1417.29"/>
    <s v="FAILED"/>
    <s v="FAILED"/>
    <n v="1"/>
    <s v="found"/>
    <s v="Not Duplicate"/>
    <s v="match"/>
    <s v="match"/>
    <n v="0"/>
    <d v="2026-02-15T00:00:00"/>
    <n v="3"/>
    <s v="SLA Breached"/>
    <x v="0"/>
    <n v="0"/>
    <n v="0"/>
    <n v="0"/>
    <n v="0"/>
    <n v="1"/>
    <x v="1"/>
    <n v="43.6"/>
    <x v="89"/>
  </r>
  <r>
    <s v="TXN002604"/>
    <n v="16743.55"/>
    <n v="16743.55"/>
    <s v="SUCCESS"/>
    <s v="SUCCESS"/>
    <n v="1"/>
    <s v="found"/>
    <s v="Not Duplicate"/>
    <s v="match"/>
    <s v="match"/>
    <n v="0"/>
    <d v="2026-02-20T00:00:00"/>
    <n v="3"/>
    <s v="SLA Breached"/>
    <x v="2"/>
    <n v="0"/>
    <n v="0"/>
    <n v="0"/>
    <n v="0"/>
    <n v="1"/>
    <x v="0"/>
    <n v="28.7"/>
    <x v="58"/>
  </r>
  <r>
    <s v="TXN002605"/>
    <n v="904.55"/>
    <n v="904.55"/>
    <s v="REVERSED"/>
    <s v="REVERSED"/>
    <n v="1"/>
    <s v="found"/>
    <s v="Not Duplicate"/>
    <s v="match"/>
    <s v="match"/>
    <n v="0"/>
    <d v="2026-03-21T00:00:00"/>
    <n v="1"/>
    <s v="Within SLA"/>
    <x v="0"/>
    <n v="0"/>
    <n v="0"/>
    <n v="0"/>
    <n v="0"/>
    <n v="0"/>
    <x v="0"/>
    <n v="10.3"/>
    <x v="17"/>
  </r>
  <r>
    <s v="TXN002606"/>
    <n v="3667.65"/>
    <n v="3667.65"/>
    <s v="SUCCESS"/>
    <s v="SUCCESS"/>
    <n v="1"/>
    <s v="found"/>
    <s v="Not Duplicate"/>
    <s v="match"/>
    <s v="match"/>
    <n v="0"/>
    <d v="2026-03-05T00:00:00"/>
    <n v="1"/>
    <s v="Within SLA"/>
    <x v="0"/>
    <n v="0"/>
    <n v="0"/>
    <n v="0"/>
    <n v="0"/>
    <n v="0"/>
    <x v="0"/>
    <n v="43.5"/>
    <x v="85"/>
  </r>
  <r>
    <s v="TXN002607"/>
    <n v="922.4"/>
    <n v="922.4"/>
    <s v="SUCCESS"/>
    <s v="SUCCESS"/>
    <n v="1"/>
    <s v="found"/>
    <s v="Not Duplicate"/>
    <s v="match"/>
    <s v="match"/>
    <n v="0"/>
    <d v="2026-03-12T00:00:00"/>
    <n v="0"/>
    <s v="Within SLA"/>
    <x v="1"/>
    <n v="0"/>
    <n v="0"/>
    <n v="0"/>
    <n v="0"/>
    <n v="0"/>
    <x v="0"/>
    <n v="11.2"/>
    <x v="47"/>
  </r>
  <r>
    <s v="TXN002608"/>
    <n v="17432.47"/>
    <n v="17432.47"/>
    <s v="SUCCESS"/>
    <s v="SUCCESS"/>
    <n v="1"/>
    <s v="found"/>
    <s v="Not Duplicate"/>
    <s v="match"/>
    <s v="match"/>
    <n v="0"/>
    <d v="2026-03-15T00:00:00"/>
    <n v="2"/>
    <s v="Within SLA"/>
    <x v="0"/>
    <n v="0"/>
    <n v="0"/>
    <n v="0"/>
    <n v="0"/>
    <n v="0"/>
    <x v="1"/>
    <n v="21"/>
    <x v="14"/>
  </r>
  <r>
    <s v="TXN002609"/>
    <n v="11795.96"/>
    <n v="11795.96"/>
    <s v="SUCCESS"/>
    <s v="SUCCESS"/>
    <n v="1"/>
    <s v="found"/>
    <s v="Not Duplicate"/>
    <s v="match"/>
    <s v="match"/>
    <n v="0"/>
    <d v="2026-01-24T00:00:00"/>
    <n v="3"/>
    <s v="SLA Breached"/>
    <x v="3"/>
    <n v="0"/>
    <n v="0"/>
    <n v="0"/>
    <n v="0"/>
    <n v="1"/>
    <x v="2"/>
    <n v="18.600000000000001"/>
    <x v="25"/>
  </r>
  <r>
    <s v="TXN002610"/>
    <n v="14696.44"/>
    <n v="14696.44"/>
    <s v="SUCCESS"/>
    <s v="SUCCESS"/>
    <n v="1"/>
    <s v="found"/>
    <s v="Not Duplicate"/>
    <s v="match"/>
    <s v="match"/>
    <n v="0"/>
    <d v="2026-04-01T00:00:00"/>
    <n v="1"/>
    <s v="Within SLA"/>
    <x v="2"/>
    <n v="0"/>
    <n v="0"/>
    <n v="0"/>
    <n v="0"/>
    <n v="0"/>
    <x v="2"/>
    <n v="71.2"/>
    <x v="80"/>
  </r>
  <r>
    <s v="TXN002611"/>
    <n v="19082.11"/>
    <n v="19082.11"/>
    <s v="SUCCESS"/>
    <s v="SUCCESS"/>
    <n v="1"/>
    <s v="found"/>
    <s v="Not Duplicate"/>
    <s v="match"/>
    <s v="match"/>
    <n v="0"/>
    <d v="2026-01-12T00:00:00"/>
    <n v="0"/>
    <s v="Within SLA"/>
    <x v="2"/>
    <n v="0"/>
    <n v="0"/>
    <n v="0"/>
    <n v="0"/>
    <n v="0"/>
    <x v="0"/>
    <n v="9.9"/>
    <x v="77"/>
  </r>
  <r>
    <s v="TXN002612"/>
    <n v="16768.84"/>
    <n v="16768.84"/>
    <s v="SUCCESS"/>
    <s v="SUCCESS"/>
    <n v="1"/>
    <s v="found"/>
    <s v="Not Duplicate"/>
    <s v="match"/>
    <s v="match"/>
    <n v="0"/>
    <d v="2026-03-21T00:00:00"/>
    <n v="2"/>
    <s v="Within SLA"/>
    <x v="0"/>
    <n v="0"/>
    <n v="0"/>
    <n v="0"/>
    <n v="0"/>
    <n v="0"/>
    <x v="1"/>
    <n v="40.6"/>
    <x v="59"/>
  </r>
  <r>
    <s v="TXN002613"/>
    <n v="3524.21"/>
    <n v="3524.21"/>
    <s v="SUCCESS"/>
    <s v="SUCCESS"/>
    <n v="1"/>
    <s v="found"/>
    <s v="Not Duplicate"/>
    <s v="match"/>
    <s v="match"/>
    <n v="0"/>
    <d v="2026-01-27T00:00:00"/>
    <n v="1"/>
    <s v="Within SLA"/>
    <x v="0"/>
    <n v="0"/>
    <n v="0"/>
    <n v="0"/>
    <n v="0"/>
    <n v="0"/>
    <x v="3"/>
    <n v="26.7"/>
    <x v="71"/>
  </r>
  <r>
    <s v="TXN002614"/>
    <n v="29105.32"/>
    <n v="29105.32"/>
    <s v="SUCCESS"/>
    <s v="SUCCESS"/>
    <n v="1"/>
    <s v="found"/>
    <s v="Not Duplicate"/>
    <s v="match"/>
    <s v="match"/>
    <n v="0"/>
    <d v="2026-03-03T00:00:00"/>
    <n v="2"/>
    <s v="Within SLA"/>
    <x v="2"/>
    <n v="0"/>
    <n v="0"/>
    <n v="0"/>
    <n v="0"/>
    <n v="0"/>
    <x v="1"/>
    <n v="37.200000000000003"/>
    <x v="32"/>
  </r>
  <r>
    <s v="TXN002615"/>
    <n v="1572.42"/>
    <n v="1572.42"/>
    <s v="SUCCESS"/>
    <s v="SUCCESS"/>
    <n v="1"/>
    <s v="found"/>
    <s v="Not Duplicate"/>
    <s v="match"/>
    <s v="match"/>
    <n v="0"/>
    <d v="2026-01-05T00:00:00"/>
    <n v="0"/>
    <s v="Within SLA"/>
    <x v="1"/>
    <n v="0"/>
    <n v="0"/>
    <n v="0"/>
    <n v="0"/>
    <n v="0"/>
    <x v="2"/>
    <n v="37.5"/>
    <x v="11"/>
  </r>
  <r>
    <s v="TXN002616"/>
    <n v="1397.04"/>
    <n v="1397.04"/>
    <s v="SUCCESS"/>
    <s v="SUCCESS"/>
    <n v="1"/>
    <s v="found"/>
    <s v="Not Duplicate"/>
    <s v="match"/>
    <s v="match"/>
    <n v="0"/>
    <d v="2026-01-16T00:00:00"/>
    <n v="3"/>
    <s v="SLA Breached"/>
    <x v="1"/>
    <n v="0"/>
    <n v="0"/>
    <n v="0"/>
    <n v="0"/>
    <n v="1"/>
    <x v="0"/>
    <n v="7.5"/>
    <x v="3"/>
  </r>
  <r>
    <s v="TXN002617"/>
    <n v="35227.71"/>
    <n v="35227.71"/>
    <s v="SUCCESS"/>
    <s v="SUCCESS"/>
    <n v="1"/>
    <s v="found"/>
    <s v="Not Duplicate"/>
    <s v="match"/>
    <s v="match"/>
    <n v="0"/>
    <d v="2026-01-27T00:00:00"/>
    <n v="0"/>
    <s v="Within SLA"/>
    <x v="0"/>
    <n v="0"/>
    <n v="0"/>
    <n v="0"/>
    <n v="0"/>
    <n v="0"/>
    <x v="2"/>
    <n v="45.1"/>
    <x v="74"/>
  </r>
  <r>
    <s v="TXN002618"/>
    <n v="4217.6000000000004"/>
    <n v="5061.12"/>
    <s v="SUCCESS"/>
    <s v="SUCCESS"/>
    <n v="1"/>
    <s v="found"/>
    <s v="Not Duplicate"/>
    <s v="mismatch"/>
    <s v="match"/>
    <n v="843.51999999999953"/>
    <d v="2026-02-03T00:00:00"/>
    <n v="2"/>
    <s v="Within SLA"/>
    <x v="2"/>
    <n v="0"/>
    <n v="0"/>
    <n v="1"/>
    <n v="0"/>
    <n v="0"/>
    <x v="1"/>
    <n v="3"/>
    <x v="35"/>
  </r>
  <r>
    <s v="TXN002619"/>
    <n v="39011.08"/>
    <n v="39011.08"/>
    <s v="SUCCESS"/>
    <s v="SUCCESS"/>
    <n v="1"/>
    <s v="found"/>
    <s v="Not Duplicate"/>
    <s v="match"/>
    <s v="match"/>
    <n v="0"/>
    <d v="2026-01-04T00:00:00"/>
    <n v="2"/>
    <s v="Within SLA"/>
    <x v="2"/>
    <n v="0"/>
    <n v="0"/>
    <n v="0"/>
    <n v="0"/>
    <n v="0"/>
    <x v="2"/>
    <n v="16.600000000000001"/>
    <x v="49"/>
  </r>
  <r>
    <s v="TXN002620"/>
    <n v="4927.13"/>
    <n v="4927.13"/>
    <s v="SUCCESS"/>
    <s v="SUCCESS"/>
    <n v="1"/>
    <s v="found"/>
    <s v="Not Duplicate"/>
    <s v="match"/>
    <s v="match"/>
    <n v="0"/>
    <d v="2026-02-21T00:00:00"/>
    <n v="3"/>
    <s v="SLA Breached"/>
    <x v="0"/>
    <n v="0"/>
    <n v="0"/>
    <n v="0"/>
    <n v="0"/>
    <n v="1"/>
    <x v="1"/>
    <n v="29.4"/>
    <x v="82"/>
  </r>
  <r>
    <s v="TXN002621"/>
    <n v="1779.83"/>
    <n v="1779.83"/>
    <s v="SUCCESS"/>
    <s v="SUCCESS"/>
    <n v="1"/>
    <s v="found"/>
    <s v="Not Duplicate"/>
    <s v="match"/>
    <s v="match"/>
    <n v="0"/>
    <d v="2026-03-30T00:00:00"/>
    <n v="1"/>
    <s v="Within SLA"/>
    <x v="4"/>
    <n v="0"/>
    <n v="0"/>
    <n v="0"/>
    <n v="0"/>
    <n v="0"/>
    <x v="1"/>
    <n v="32.5"/>
    <x v="36"/>
  </r>
  <r>
    <s v="TXN002622"/>
    <n v="4122.0200000000004"/>
    <n v="4122.0200000000004"/>
    <s v="SUCCESS"/>
    <s v="SUCCESS"/>
    <n v="1"/>
    <s v="found"/>
    <s v="Not Duplicate"/>
    <s v="match"/>
    <s v="match"/>
    <n v="0"/>
    <d v="2026-01-17T00:00:00"/>
    <n v="3"/>
    <s v="SLA Breached"/>
    <x v="3"/>
    <n v="0"/>
    <n v="0"/>
    <n v="0"/>
    <n v="0"/>
    <n v="1"/>
    <x v="2"/>
    <n v="32.200000000000003"/>
    <x v="44"/>
  </r>
  <r>
    <s v="TXN002623"/>
    <n v="22186.58"/>
    <n v="22186.58"/>
    <s v="SUCCESS"/>
    <s v="SUCCESS"/>
    <n v="1"/>
    <s v="found"/>
    <s v="Not Duplicate"/>
    <s v="match"/>
    <s v="match"/>
    <n v="0"/>
    <d v="2026-03-28T00:00:00"/>
    <n v="1"/>
    <s v="Within SLA"/>
    <x v="0"/>
    <n v="0"/>
    <n v="0"/>
    <n v="0"/>
    <n v="0"/>
    <n v="0"/>
    <x v="2"/>
    <n v="21.2"/>
    <x v="60"/>
  </r>
  <r>
    <s v="TXN002624"/>
    <n v="6921.78"/>
    <n v="6921.78"/>
    <s v="SUCCESS"/>
    <s v="SUCCESS"/>
    <n v="1"/>
    <s v="found"/>
    <s v="Not Duplicate"/>
    <s v="match"/>
    <s v="match"/>
    <n v="0"/>
    <d v="2026-03-23T00:00:00"/>
    <n v="1"/>
    <s v="Within SLA"/>
    <x v="0"/>
    <n v="0"/>
    <n v="0"/>
    <n v="0"/>
    <n v="0"/>
    <n v="0"/>
    <x v="1"/>
    <n v="50.2"/>
    <x v="29"/>
  </r>
  <r>
    <s v="TXN002625"/>
    <n v="1222.73"/>
    <n v="1222.73"/>
    <s v="SUCCESS"/>
    <s v="SUCCESS"/>
    <n v="1"/>
    <s v="found"/>
    <s v="Not Duplicate"/>
    <s v="match"/>
    <s v="match"/>
    <n v="0"/>
    <d v="2026-02-13T00:00:00"/>
    <n v="3"/>
    <s v="SLA Breached"/>
    <x v="1"/>
    <n v="0"/>
    <n v="0"/>
    <n v="0"/>
    <n v="0"/>
    <n v="1"/>
    <x v="0"/>
    <n v="6.8"/>
    <x v="55"/>
  </r>
  <r>
    <s v="TXN002626"/>
    <n v="4688.78"/>
    <n v="4688.78"/>
    <s v="SUCCESS"/>
    <s v="SUCCESS"/>
    <n v="1"/>
    <s v="found"/>
    <s v="Not Duplicate"/>
    <s v="match"/>
    <s v="match"/>
    <n v="0"/>
    <d v="2026-01-06T00:00:00"/>
    <n v="2"/>
    <s v="Within SLA"/>
    <x v="1"/>
    <n v="0"/>
    <n v="0"/>
    <n v="0"/>
    <n v="0"/>
    <n v="0"/>
    <x v="2"/>
    <n v="22.4"/>
    <x v="19"/>
  </r>
  <r>
    <s v="TXN002627"/>
    <n v="1484.75"/>
    <n v="1484.75"/>
    <s v="SUCCESS"/>
    <s v="SUCCESS"/>
    <n v="1"/>
    <s v="found"/>
    <s v="Not Duplicate"/>
    <s v="match"/>
    <s v="match"/>
    <n v="0"/>
    <d v="2026-01-19T00:00:00"/>
    <n v="0"/>
    <s v="Within SLA"/>
    <x v="3"/>
    <n v="0"/>
    <n v="0"/>
    <n v="0"/>
    <n v="0"/>
    <n v="0"/>
    <x v="0"/>
    <n v="42.4"/>
    <x v="34"/>
  </r>
  <r>
    <s v="TXN002628"/>
    <n v="1017.99"/>
    <n v="1017.99"/>
    <s v="SUCCESS"/>
    <s v="SUCCESS"/>
    <n v="1"/>
    <s v="found"/>
    <s v="Not Duplicate"/>
    <s v="match"/>
    <s v="match"/>
    <n v="0"/>
    <d v="2026-03-23T00:00:00"/>
    <n v="1"/>
    <s v="Within SLA"/>
    <x v="1"/>
    <n v="0"/>
    <n v="0"/>
    <n v="0"/>
    <n v="0"/>
    <n v="0"/>
    <x v="3"/>
    <n v="15.8"/>
    <x v="29"/>
  </r>
  <r>
    <s v="TXN002629"/>
    <n v="7675.31"/>
    <n v="7675.31"/>
    <s v="SUCCESS"/>
    <s v="SUCCESS"/>
    <n v="1"/>
    <s v="found"/>
    <s v="Not Duplicate"/>
    <s v="match"/>
    <s v="match"/>
    <n v="0"/>
    <d v="2026-02-26T00:00:00"/>
    <n v="2"/>
    <s v="Within SLA"/>
    <x v="0"/>
    <n v="0"/>
    <n v="0"/>
    <n v="0"/>
    <n v="0"/>
    <n v="0"/>
    <x v="0"/>
    <n v="31.8"/>
    <x v="40"/>
  </r>
  <r>
    <s v="TXN002630"/>
    <n v="9359.11"/>
    <n v="9359.11"/>
    <s v="SUCCESS"/>
    <s v="SUCCESS"/>
    <n v="1"/>
    <s v="found"/>
    <s v="Not Duplicate"/>
    <s v="match"/>
    <s v="match"/>
    <n v="0"/>
    <d v="2026-03-08T00:00:00"/>
    <n v="1"/>
    <s v="Within SLA"/>
    <x v="0"/>
    <n v="0"/>
    <n v="0"/>
    <n v="0"/>
    <n v="0"/>
    <n v="0"/>
    <x v="3"/>
    <n v="56.9"/>
    <x v="33"/>
  </r>
  <r>
    <s v="TXN002631"/>
    <n v="9387.49"/>
    <n v="9387.49"/>
    <s v="SUCCESS"/>
    <s v="SUCCESS"/>
    <n v="1"/>
    <s v="found"/>
    <s v="Not Duplicate"/>
    <s v="match"/>
    <s v="match"/>
    <n v="0"/>
    <d v="2026-03-18T00:00:00"/>
    <n v="3"/>
    <s v="SLA Breached"/>
    <x v="0"/>
    <n v="0"/>
    <n v="0"/>
    <n v="0"/>
    <n v="0"/>
    <n v="1"/>
    <x v="2"/>
    <n v="5.2"/>
    <x v="54"/>
  </r>
  <r>
    <s v="TXN002632"/>
    <n v="5341.63"/>
    <n v="5341.63"/>
    <s v="REVERSED"/>
    <s v="REVERSED"/>
    <n v="1"/>
    <s v="found"/>
    <s v="Not Duplicate"/>
    <s v="match"/>
    <s v="match"/>
    <n v="0"/>
    <d v="2026-01-15T00:00:00"/>
    <n v="5"/>
    <s v="SLA Breached"/>
    <x v="3"/>
    <n v="0"/>
    <n v="0"/>
    <n v="0"/>
    <n v="0"/>
    <n v="1"/>
    <x v="3"/>
    <n v="21.2"/>
    <x v="76"/>
  </r>
  <r>
    <s v="TXN002633"/>
    <n v="7621.12"/>
    <n v="7621.12"/>
    <s v="SUCCESS"/>
    <s v="SUCCESS"/>
    <n v="1"/>
    <s v="found"/>
    <s v="Not Duplicate"/>
    <s v="match"/>
    <s v="match"/>
    <n v="0"/>
    <d v="2026-01-23T00:00:00"/>
    <n v="5"/>
    <s v="SLA Breached"/>
    <x v="0"/>
    <n v="0"/>
    <n v="0"/>
    <n v="0"/>
    <n v="0"/>
    <n v="1"/>
    <x v="3"/>
    <n v="15"/>
    <x v="45"/>
  </r>
  <r>
    <s v="TXN002634"/>
    <n v="3136.45"/>
    <n v="3136.45"/>
    <s v="SUCCESS"/>
    <s v="SUCCESS"/>
    <n v="1"/>
    <s v="found"/>
    <s v="Not Duplicate"/>
    <s v="match"/>
    <s v="match"/>
    <n v="0"/>
    <d v="2026-03-05T00:00:00"/>
    <n v="0"/>
    <s v="Within SLA"/>
    <x v="2"/>
    <n v="0"/>
    <n v="0"/>
    <n v="0"/>
    <n v="0"/>
    <n v="0"/>
    <x v="0"/>
    <n v="6.9"/>
    <x v="28"/>
  </r>
  <r>
    <s v="TXN002635"/>
    <n v="7658.57"/>
    <n v="7658.57"/>
    <s v="SUCCESS"/>
    <s v="SUCCESS"/>
    <n v="1"/>
    <s v="found"/>
    <s v="Not Duplicate"/>
    <s v="match"/>
    <s v="match"/>
    <n v="0"/>
    <d v="2026-01-13T00:00:00"/>
    <n v="2"/>
    <s v="Within SLA"/>
    <x v="3"/>
    <n v="0"/>
    <n v="0"/>
    <n v="0"/>
    <n v="0"/>
    <n v="0"/>
    <x v="1"/>
    <n v="37.700000000000003"/>
    <x v="22"/>
  </r>
  <r>
    <s v="TXN002636"/>
    <n v="3036.36"/>
    <n v="3036.36"/>
    <s v="SUCCESS"/>
    <s v="SUCCESS"/>
    <n v="1"/>
    <s v="found"/>
    <s v="Not Duplicate"/>
    <s v="match"/>
    <s v="match"/>
    <n v="0"/>
    <d v="2026-02-08T00:00:00"/>
    <n v="2"/>
    <s v="Within SLA"/>
    <x v="1"/>
    <n v="0"/>
    <n v="0"/>
    <n v="0"/>
    <n v="0"/>
    <n v="0"/>
    <x v="3"/>
    <n v="10.8"/>
    <x v="69"/>
  </r>
  <r>
    <s v="TXN002637"/>
    <n v="5821.77"/>
    <n v="5821.77"/>
    <s v="SUCCESS"/>
    <s v="SUCCESS"/>
    <n v="1"/>
    <s v="found"/>
    <s v="Not Duplicate"/>
    <s v="match"/>
    <s v="match"/>
    <n v="0"/>
    <d v="2026-03-25T00:00:00"/>
    <n v="3"/>
    <s v="SLA Breached"/>
    <x v="0"/>
    <n v="0"/>
    <n v="0"/>
    <n v="0"/>
    <n v="0"/>
    <n v="1"/>
    <x v="2"/>
    <n v="21.1"/>
    <x v="29"/>
  </r>
  <r>
    <s v="TXN002638"/>
    <n v="2773.84"/>
    <n v="2773.84"/>
    <s v="SUCCESS"/>
    <s v="SUCCESS"/>
    <n v="1"/>
    <s v="found"/>
    <s v="Not Duplicate"/>
    <s v="match"/>
    <s v="match"/>
    <n v="0"/>
    <d v="2026-01-21T00:00:00"/>
    <n v="5"/>
    <s v="SLA Breached"/>
    <x v="2"/>
    <n v="0"/>
    <n v="0"/>
    <n v="0"/>
    <n v="0"/>
    <n v="1"/>
    <x v="3"/>
    <n v="38.4"/>
    <x v="23"/>
  </r>
  <r>
    <s v="TXN002639"/>
    <n v="2615.5100000000002"/>
    <n v="2615.5100000000002"/>
    <s v="SUCCESS"/>
    <s v="SUCCESS"/>
    <n v="1"/>
    <s v="found"/>
    <s v="Not Duplicate"/>
    <s v="match"/>
    <s v="match"/>
    <n v="0"/>
    <d v="2026-01-09T00:00:00"/>
    <n v="2"/>
    <s v="Within SLA"/>
    <x v="3"/>
    <n v="0"/>
    <n v="0"/>
    <n v="0"/>
    <n v="0"/>
    <n v="0"/>
    <x v="1"/>
    <n v="16.100000000000001"/>
    <x v="78"/>
  </r>
  <r>
    <s v="TXN002640"/>
    <n v="47035.39"/>
    <n v="47035.39"/>
    <s v="SUCCESS"/>
    <s v="SUCCESS"/>
    <n v="1"/>
    <s v="found"/>
    <s v="Not Duplicate"/>
    <s v="match"/>
    <s v="match"/>
    <n v="0"/>
    <d v="2026-03-06T00:00:00"/>
    <n v="3"/>
    <s v="SLA Breached"/>
    <x v="0"/>
    <n v="0"/>
    <n v="0"/>
    <n v="0"/>
    <n v="0"/>
    <n v="1"/>
    <x v="0"/>
    <n v="30.2"/>
    <x v="56"/>
  </r>
  <r>
    <s v="TXN002641"/>
    <n v="7100.67"/>
    <n v="7100.67"/>
    <s v="SUCCESS"/>
    <s v="SUCCESS"/>
    <n v="1"/>
    <s v="found"/>
    <s v="Not Duplicate"/>
    <s v="match"/>
    <s v="match"/>
    <n v="0"/>
    <d v="2026-02-24T00:00:00"/>
    <n v="1"/>
    <s v="Within SLA"/>
    <x v="1"/>
    <n v="0"/>
    <n v="0"/>
    <n v="0"/>
    <n v="0"/>
    <n v="0"/>
    <x v="3"/>
    <n v="12.8"/>
    <x v="39"/>
  </r>
  <r>
    <s v="TXN002642"/>
    <n v="10975.49"/>
    <n v="10975.49"/>
    <s v="SUCCESS"/>
    <s v="SUCCESS"/>
    <n v="1"/>
    <s v="found"/>
    <s v="Not Duplicate"/>
    <s v="match"/>
    <s v="match"/>
    <n v="0"/>
    <d v="2026-03-15T00:00:00"/>
    <n v="2"/>
    <s v="Within SLA"/>
    <x v="2"/>
    <n v="0"/>
    <n v="0"/>
    <n v="0"/>
    <n v="0"/>
    <n v="0"/>
    <x v="1"/>
    <n v="88.9"/>
    <x v="14"/>
  </r>
  <r>
    <s v="TXN002643"/>
    <n v="564.57000000000005"/>
    <n v="564.57000000000005"/>
    <s v="SUCCESS"/>
    <s v="SUCCESS"/>
    <n v="1"/>
    <s v="found"/>
    <s v="Not Duplicate"/>
    <s v="match"/>
    <s v="match"/>
    <n v="0"/>
    <d v="2026-03-22T00:00:00"/>
    <n v="1"/>
    <s v="Within SLA"/>
    <x v="0"/>
    <n v="0"/>
    <n v="0"/>
    <n v="0"/>
    <n v="0"/>
    <n v="0"/>
    <x v="1"/>
    <n v="14.5"/>
    <x v="63"/>
  </r>
  <r>
    <s v="TXN002644"/>
    <n v="308.62"/>
    <e v="#N/A"/>
    <s v="SUCCESS"/>
    <e v="#N/A"/>
    <n v="0"/>
    <s v="missing"/>
    <s v="Not Duplicate"/>
    <s v="not processed"/>
    <s v="not processed"/>
    <s v="missing"/>
    <s v="not processed"/>
    <s v="not processed"/>
    <s v="Not Processed"/>
    <x v="4"/>
    <n v="1"/>
    <n v="0"/>
    <n v="0"/>
    <n v="0"/>
    <n v="0"/>
    <x v="1"/>
    <s v=""/>
    <x v="29"/>
  </r>
  <r>
    <s v="TXN002645"/>
    <n v="2084.1"/>
    <n v="2084.1"/>
    <s v="SUCCESS"/>
    <s v="SUCCESS"/>
    <n v="1"/>
    <s v="found"/>
    <s v="Not Duplicate"/>
    <s v="match"/>
    <s v="match"/>
    <n v="0"/>
    <d v="2026-01-15T00:00:00"/>
    <n v="3"/>
    <s v="SLA Breached"/>
    <x v="0"/>
    <n v="0"/>
    <n v="0"/>
    <n v="0"/>
    <n v="0"/>
    <n v="1"/>
    <x v="0"/>
    <n v="25.9"/>
    <x v="77"/>
  </r>
  <r>
    <s v="TXN002646"/>
    <n v="2174.81"/>
    <n v="2174.81"/>
    <s v="SUCCESS"/>
    <s v="SUCCESS"/>
    <n v="1"/>
    <s v="found"/>
    <s v="Not Duplicate"/>
    <s v="match"/>
    <s v="match"/>
    <n v="0"/>
    <d v="2026-01-03T00:00:00"/>
    <n v="1"/>
    <s v="Within SLA"/>
    <x v="2"/>
    <n v="0"/>
    <n v="0"/>
    <n v="0"/>
    <n v="0"/>
    <n v="0"/>
    <x v="0"/>
    <n v="72.7"/>
    <x v="49"/>
  </r>
  <r>
    <s v="TXN002647"/>
    <n v="2252.94"/>
    <n v="2252.94"/>
    <s v="SUCCESS"/>
    <s v="SUCCESS"/>
    <n v="1"/>
    <s v="found"/>
    <s v="Not Duplicate"/>
    <s v="match"/>
    <s v="match"/>
    <n v="0"/>
    <d v="2026-03-05T00:00:00"/>
    <n v="1"/>
    <s v="Within SLA"/>
    <x v="3"/>
    <n v="0"/>
    <n v="0"/>
    <n v="0"/>
    <n v="0"/>
    <n v="0"/>
    <x v="3"/>
    <n v="44.5"/>
    <x v="85"/>
  </r>
  <r>
    <s v="TXN002648"/>
    <n v="1444.47"/>
    <n v="1444.47"/>
    <s v="REVERSED"/>
    <s v="REVERSED"/>
    <n v="1"/>
    <s v="found"/>
    <s v="Not Duplicate"/>
    <s v="match"/>
    <s v="match"/>
    <n v="0"/>
    <d v="2026-02-10T00:00:00"/>
    <n v="2"/>
    <s v="Within SLA"/>
    <x v="0"/>
    <n v="0"/>
    <n v="0"/>
    <n v="0"/>
    <n v="0"/>
    <n v="0"/>
    <x v="1"/>
    <n v="18.8"/>
    <x v="24"/>
  </r>
  <r>
    <s v="TXN002649"/>
    <n v="4829.51"/>
    <n v="4829.51"/>
    <s v="SUCCESS"/>
    <s v="SUCCESS"/>
    <n v="1"/>
    <s v="found"/>
    <s v="Not Duplicate"/>
    <s v="match"/>
    <s v="match"/>
    <n v="0"/>
    <d v="2026-04-01T00:00:00"/>
    <n v="2"/>
    <s v="Within SLA"/>
    <x v="3"/>
    <n v="0"/>
    <n v="0"/>
    <n v="0"/>
    <n v="0"/>
    <n v="0"/>
    <x v="0"/>
    <n v="35.1"/>
    <x v="15"/>
  </r>
  <r>
    <s v="TXN002650"/>
    <n v="2970.84"/>
    <n v="2970.84"/>
    <s v="SUCCESS"/>
    <s v="SUCCESS"/>
    <n v="1"/>
    <s v="found"/>
    <s v="Not Duplicate"/>
    <s v="match"/>
    <s v="match"/>
    <n v="0"/>
    <d v="2026-03-25T00:00:00"/>
    <n v="3"/>
    <s v="SLA Breached"/>
    <x v="1"/>
    <n v="0"/>
    <n v="0"/>
    <n v="0"/>
    <n v="0"/>
    <n v="1"/>
    <x v="0"/>
    <n v="8.5"/>
    <x v="29"/>
  </r>
  <r>
    <s v="TXN002651"/>
    <n v="2925.24"/>
    <n v="2925.24"/>
    <s v="SUCCESS"/>
    <s v="SUCCESS"/>
    <n v="1"/>
    <s v="found"/>
    <s v="Not Duplicate"/>
    <s v="match"/>
    <s v="match"/>
    <n v="0"/>
    <d v="2026-01-22T00:00:00"/>
    <n v="3"/>
    <s v="SLA Breached"/>
    <x v="0"/>
    <n v="0"/>
    <n v="0"/>
    <n v="0"/>
    <n v="0"/>
    <n v="1"/>
    <x v="0"/>
    <n v="12.4"/>
    <x v="34"/>
  </r>
  <r>
    <s v="TXN002652"/>
    <n v="2949.57"/>
    <n v="2949.57"/>
    <s v="SUCCESS"/>
    <s v="SUCCESS"/>
    <n v="1"/>
    <s v="found"/>
    <s v="Not Duplicate"/>
    <s v="match"/>
    <s v="match"/>
    <n v="0"/>
    <d v="2026-01-16T00:00:00"/>
    <n v="3"/>
    <s v="SLA Breached"/>
    <x v="0"/>
    <n v="0"/>
    <n v="0"/>
    <n v="0"/>
    <n v="0"/>
    <n v="1"/>
    <x v="0"/>
    <n v="3.6"/>
    <x v="3"/>
  </r>
  <r>
    <s v="TXN002653"/>
    <n v="1964.35"/>
    <n v="1964.35"/>
    <s v="SUCCESS"/>
    <s v="SUCCESS"/>
    <n v="1"/>
    <s v="found"/>
    <s v="Not Duplicate"/>
    <s v="match"/>
    <s v="match"/>
    <n v="0"/>
    <d v="2026-01-05T00:00:00"/>
    <n v="0"/>
    <s v="Within SLA"/>
    <x v="0"/>
    <n v="0"/>
    <n v="0"/>
    <n v="0"/>
    <n v="0"/>
    <n v="0"/>
    <x v="3"/>
    <n v="10.1"/>
    <x v="11"/>
  </r>
  <r>
    <s v="TXN002654"/>
    <n v="7875.37"/>
    <n v="7875.37"/>
    <s v="SUCCESS"/>
    <s v="SUCCESS"/>
    <n v="1"/>
    <s v="found"/>
    <s v="Not Duplicate"/>
    <s v="match"/>
    <s v="match"/>
    <n v="0"/>
    <d v="2026-03-22T00:00:00"/>
    <n v="1"/>
    <s v="Within SLA"/>
    <x v="0"/>
    <n v="0"/>
    <n v="0"/>
    <n v="0"/>
    <n v="0"/>
    <n v="0"/>
    <x v="0"/>
    <n v="20.399999999999999"/>
    <x v="63"/>
  </r>
  <r>
    <s v="TXN002655"/>
    <n v="9221.7000000000007"/>
    <n v="9221.7000000000007"/>
    <s v="FAILED"/>
    <s v="FAILED"/>
    <n v="1"/>
    <s v="found"/>
    <s v="Not Duplicate"/>
    <s v="match"/>
    <s v="match"/>
    <n v="0"/>
    <d v="2026-02-23T00:00:00"/>
    <n v="2"/>
    <s v="Within SLA"/>
    <x v="1"/>
    <n v="0"/>
    <n v="0"/>
    <n v="0"/>
    <n v="0"/>
    <n v="0"/>
    <x v="0"/>
    <n v="14.9"/>
    <x v="26"/>
  </r>
  <r>
    <s v="TXN002656"/>
    <n v="18799.3"/>
    <n v="18799.3"/>
    <s v="FAILED"/>
    <s v="FAILED"/>
    <n v="1"/>
    <s v="found"/>
    <s v="Not Duplicate"/>
    <s v="match"/>
    <s v="match"/>
    <n v="0"/>
    <d v="2026-02-19T00:00:00"/>
    <n v="1"/>
    <s v="Within SLA"/>
    <x v="0"/>
    <n v="0"/>
    <n v="0"/>
    <n v="0"/>
    <n v="0"/>
    <n v="0"/>
    <x v="3"/>
    <n v="26.7"/>
    <x v="82"/>
  </r>
  <r>
    <s v="TXN002657"/>
    <n v="1586.49"/>
    <n v="1586.49"/>
    <s v="SUCCESS"/>
    <s v="SUCCESS"/>
    <n v="1"/>
    <s v="found"/>
    <s v="Not Duplicate"/>
    <s v="match"/>
    <s v="match"/>
    <n v="0"/>
    <d v="2026-03-02T00:00:00"/>
    <n v="0"/>
    <s v="Within SLA"/>
    <x v="0"/>
    <n v="0"/>
    <n v="0"/>
    <n v="0"/>
    <n v="0"/>
    <n v="0"/>
    <x v="0"/>
    <n v="9.1999999999999993"/>
    <x v="6"/>
  </r>
  <r>
    <s v="TXN002658"/>
    <n v="9260.58"/>
    <n v="9260.58"/>
    <s v="SUCCESS"/>
    <s v="SUCCESS"/>
    <n v="1"/>
    <s v="found"/>
    <s v="Not Duplicate"/>
    <s v="match"/>
    <s v="match"/>
    <n v="0"/>
    <d v="2026-02-02T00:00:00"/>
    <n v="1"/>
    <s v="Within SLA"/>
    <x v="2"/>
    <n v="0"/>
    <n v="0"/>
    <n v="0"/>
    <n v="0"/>
    <n v="0"/>
    <x v="0"/>
    <n v="32.200000000000003"/>
    <x v="35"/>
  </r>
  <r>
    <s v="TXN002659"/>
    <n v="9038.89"/>
    <n v="9038.89"/>
    <s v="SUCCESS"/>
    <s v="SUCCESS"/>
    <n v="1"/>
    <s v="found"/>
    <s v="Not Duplicate"/>
    <s v="match"/>
    <s v="match"/>
    <n v="0"/>
    <d v="2026-02-08T00:00:00"/>
    <n v="0"/>
    <s v="Within SLA"/>
    <x v="4"/>
    <n v="0"/>
    <n v="0"/>
    <n v="0"/>
    <n v="0"/>
    <n v="0"/>
    <x v="2"/>
    <n v="26.1"/>
    <x v="24"/>
  </r>
  <r>
    <s v="TXN002660"/>
    <n v="19774.46"/>
    <n v="19774.46"/>
    <s v="SUCCESS"/>
    <s v="SUCCESS"/>
    <n v="1"/>
    <s v="found"/>
    <s v="Not Duplicate"/>
    <s v="match"/>
    <s v="match"/>
    <n v="0"/>
    <d v="2026-03-17T00:00:00"/>
    <n v="0"/>
    <s v="Within SLA"/>
    <x v="2"/>
    <n v="0"/>
    <n v="0"/>
    <n v="0"/>
    <n v="0"/>
    <n v="0"/>
    <x v="0"/>
    <n v="15.8"/>
    <x v="84"/>
  </r>
  <r>
    <s v="TXN002661"/>
    <n v="56422.41"/>
    <n v="56422.41"/>
    <s v="SUCCESS"/>
    <s v="SUCCESS"/>
    <n v="1"/>
    <s v="found"/>
    <s v="Not Duplicate"/>
    <s v="match"/>
    <s v="match"/>
    <n v="0"/>
    <d v="2026-02-03T00:00:00"/>
    <n v="2"/>
    <s v="Within SLA"/>
    <x v="0"/>
    <n v="0"/>
    <n v="0"/>
    <n v="0"/>
    <n v="0"/>
    <n v="0"/>
    <x v="1"/>
    <n v="13.7"/>
    <x v="35"/>
  </r>
  <r>
    <s v="TXN002662"/>
    <n v="289.29000000000002"/>
    <n v="289.29000000000002"/>
    <s v="SUCCESS"/>
    <s v="SUCCESS"/>
    <n v="1"/>
    <s v="found"/>
    <s v="Not Duplicate"/>
    <s v="match"/>
    <s v="match"/>
    <n v="0"/>
    <d v="2026-02-20T00:00:00"/>
    <n v="0"/>
    <s v="Within SLA"/>
    <x v="0"/>
    <n v="0"/>
    <n v="0"/>
    <n v="0"/>
    <n v="0"/>
    <n v="0"/>
    <x v="1"/>
    <n v="21.1"/>
    <x v="79"/>
  </r>
  <r>
    <s v="TXN002663"/>
    <n v="24028.03"/>
    <n v="24028.03"/>
    <s v="SUCCESS"/>
    <s v="SUCCESS"/>
    <n v="1"/>
    <s v="found"/>
    <s v="Not Duplicate"/>
    <s v="match"/>
    <s v="match"/>
    <n v="0"/>
    <d v="2026-02-05T00:00:00"/>
    <n v="3"/>
    <s v="SLA Breached"/>
    <x v="0"/>
    <n v="0"/>
    <n v="0"/>
    <n v="0"/>
    <n v="0"/>
    <n v="1"/>
    <x v="1"/>
    <n v="44.4"/>
    <x v="81"/>
  </r>
  <r>
    <s v="TXN002664"/>
    <n v="3580.06"/>
    <n v="3580.06"/>
    <s v="SUCCESS"/>
    <s v="SUCCESS"/>
    <n v="1"/>
    <s v="found"/>
    <s v="Not Duplicate"/>
    <s v="match"/>
    <s v="match"/>
    <n v="0"/>
    <d v="2026-02-08T00:00:00"/>
    <n v="0"/>
    <s v="Within SLA"/>
    <x v="2"/>
    <n v="0"/>
    <n v="0"/>
    <n v="0"/>
    <n v="0"/>
    <n v="0"/>
    <x v="1"/>
    <n v="11.8"/>
    <x v="24"/>
  </r>
  <r>
    <s v="TXN002665"/>
    <n v="2173.35"/>
    <n v="2173.35"/>
    <s v="SUCCESS"/>
    <s v="SUCCESS"/>
    <n v="1"/>
    <s v="found"/>
    <s v="Not Duplicate"/>
    <s v="match"/>
    <s v="match"/>
    <n v="0"/>
    <d v="2026-01-22T00:00:00"/>
    <n v="1"/>
    <s v="Within SLA"/>
    <x v="4"/>
    <n v="0"/>
    <n v="0"/>
    <n v="0"/>
    <n v="0"/>
    <n v="0"/>
    <x v="1"/>
    <n v="47.9"/>
    <x v="25"/>
  </r>
  <r>
    <s v="TXN002666"/>
    <n v="2319.5100000000002"/>
    <n v="2319.5100000000002"/>
    <s v="SUCCESS"/>
    <s v="SUCCESS"/>
    <n v="1"/>
    <s v="found"/>
    <s v="Not Duplicate"/>
    <s v="match"/>
    <s v="match"/>
    <n v="0"/>
    <d v="2026-02-28T00:00:00"/>
    <n v="2"/>
    <s v="Within SLA"/>
    <x v="0"/>
    <n v="0"/>
    <n v="0"/>
    <n v="0"/>
    <n v="0"/>
    <n v="0"/>
    <x v="0"/>
    <n v="42.9"/>
    <x v="4"/>
  </r>
  <r>
    <s v="TXN002667"/>
    <n v="20031.849999999999"/>
    <n v="20031.849999999999"/>
    <s v="SUCCESS"/>
    <s v="SUCCESS"/>
    <n v="1"/>
    <s v="found"/>
    <s v="Not Duplicate"/>
    <s v="match"/>
    <s v="match"/>
    <n v="0"/>
    <d v="2026-03-08T00:00:00"/>
    <n v="3"/>
    <s v="SLA Breached"/>
    <x v="3"/>
    <n v="0"/>
    <n v="0"/>
    <n v="0"/>
    <n v="0"/>
    <n v="1"/>
    <x v="3"/>
    <n v="14.6"/>
    <x v="28"/>
  </r>
  <r>
    <s v="TXN002668"/>
    <n v="8053.29"/>
    <n v="8053.29"/>
    <s v="SUCCESS"/>
    <s v="SUCCESS"/>
    <n v="1"/>
    <s v="found"/>
    <s v="Not Duplicate"/>
    <s v="match"/>
    <s v="match"/>
    <n v="0"/>
    <d v="2026-01-08T00:00:00"/>
    <n v="1"/>
    <s v="Within SLA"/>
    <x v="3"/>
    <n v="0"/>
    <n v="0"/>
    <n v="0"/>
    <n v="0"/>
    <n v="0"/>
    <x v="0"/>
    <n v="5.5"/>
    <x v="78"/>
  </r>
  <r>
    <s v="TXN002669"/>
    <n v="3691.33"/>
    <n v="3691.33"/>
    <s v="SUCCESS"/>
    <s v="SUCCESS"/>
    <n v="1"/>
    <s v="found"/>
    <s v="Not Duplicate"/>
    <s v="match"/>
    <s v="match"/>
    <n v="0"/>
    <d v="2026-01-19T00:00:00"/>
    <n v="2"/>
    <s v="Within SLA"/>
    <x v="0"/>
    <n v="0"/>
    <n v="0"/>
    <n v="0"/>
    <n v="0"/>
    <n v="0"/>
    <x v="0"/>
    <n v="21.4"/>
    <x v="0"/>
  </r>
  <r>
    <s v="TXN002670"/>
    <n v="4081.89"/>
    <n v="4081.89"/>
    <s v="SUCCESS"/>
    <s v="SUCCESS"/>
    <n v="1"/>
    <s v="found"/>
    <s v="Not Duplicate"/>
    <s v="match"/>
    <s v="match"/>
    <n v="0"/>
    <d v="2026-02-02T00:00:00"/>
    <n v="2"/>
    <s v="Within SLA"/>
    <x v="4"/>
    <n v="0"/>
    <n v="0"/>
    <n v="0"/>
    <n v="0"/>
    <n v="0"/>
    <x v="0"/>
    <n v="25.2"/>
    <x v="46"/>
  </r>
  <r>
    <s v="TXN002671"/>
    <n v="4852.09"/>
    <n v="4852.09"/>
    <s v="SUCCESS"/>
    <s v="SUCCESS"/>
    <n v="1"/>
    <s v="found"/>
    <s v="Not Duplicate"/>
    <s v="match"/>
    <s v="match"/>
    <n v="0"/>
    <d v="2026-02-17T00:00:00"/>
    <n v="2"/>
    <s v="Within SLA"/>
    <x v="3"/>
    <n v="0"/>
    <n v="0"/>
    <n v="0"/>
    <n v="0"/>
    <n v="0"/>
    <x v="1"/>
    <n v="30"/>
    <x v="37"/>
  </r>
  <r>
    <s v="TXN002672"/>
    <n v="1136.05"/>
    <n v="1136.05"/>
    <s v="SUCCESS"/>
    <s v="SUCCESS"/>
    <n v="1"/>
    <s v="found"/>
    <s v="Not Duplicate"/>
    <s v="match"/>
    <s v="match"/>
    <n v="0"/>
    <d v="2026-02-04T00:00:00"/>
    <n v="3"/>
    <s v="SLA Breached"/>
    <x v="3"/>
    <n v="0"/>
    <n v="0"/>
    <n v="0"/>
    <n v="0"/>
    <n v="1"/>
    <x v="0"/>
    <n v="13"/>
    <x v="35"/>
  </r>
  <r>
    <s v="TXN002673"/>
    <n v="206.26"/>
    <n v="206.26"/>
    <s v="SUCCESS"/>
    <s v="SUCCESS"/>
    <n v="1"/>
    <s v="found"/>
    <s v="Not Duplicate"/>
    <s v="match"/>
    <s v="match"/>
    <n v="0"/>
    <d v="2026-02-05T00:00:00"/>
    <n v="3"/>
    <s v="SLA Breached"/>
    <x v="0"/>
    <n v="0"/>
    <n v="0"/>
    <n v="0"/>
    <n v="0"/>
    <n v="1"/>
    <x v="2"/>
    <n v="11.6"/>
    <x v="81"/>
  </r>
  <r>
    <s v="TXN002674"/>
    <n v="267.64999999999998"/>
    <n v="267.64999999999998"/>
    <s v="SUCCESS"/>
    <s v="SUCCESS"/>
    <n v="1"/>
    <s v="found"/>
    <s v="Not Duplicate"/>
    <s v="match"/>
    <s v="match"/>
    <n v="0"/>
    <d v="2026-02-08T00:00:00"/>
    <n v="3"/>
    <s v="SLA Breached"/>
    <x v="1"/>
    <n v="0"/>
    <n v="0"/>
    <n v="0"/>
    <n v="0"/>
    <n v="1"/>
    <x v="0"/>
    <n v="13.5"/>
    <x v="65"/>
  </r>
  <r>
    <s v="TXN002675"/>
    <n v="18736.349999999999"/>
    <n v="18736.349999999999"/>
    <s v="SUCCESS"/>
    <s v="SUCCESS"/>
    <n v="1"/>
    <s v="found"/>
    <s v="Not Duplicate"/>
    <s v="match"/>
    <s v="match"/>
    <n v="0"/>
    <d v="2026-02-11T00:00:00"/>
    <n v="1"/>
    <s v="Within SLA"/>
    <x v="0"/>
    <n v="0"/>
    <n v="0"/>
    <n v="0"/>
    <n v="0"/>
    <n v="0"/>
    <x v="3"/>
    <n v="7.5"/>
    <x v="55"/>
  </r>
  <r>
    <s v="TXN002676"/>
    <n v="9620.77"/>
    <n v="9620.77"/>
    <s v="SUCCESS"/>
    <s v="SUCCESS"/>
    <n v="1"/>
    <s v="found"/>
    <s v="Not Duplicate"/>
    <s v="match"/>
    <s v="match"/>
    <n v="0"/>
    <d v="2026-03-11T00:00:00"/>
    <n v="3"/>
    <s v="SLA Breached"/>
    <x v="0"/>
    <n v="0"/>
    <n v="0"/>
    <n v="0"/>
    <n v="0"/>
    <n v="1"/>
    <x v="2"/>
    <n v="32"/>
    <x v="16"/>
  </r>
  <r>
    <s v="TXN002677"/>
    <n v="18040.990000000002"/>
    <n v="18040.990000000002"/>
    <s v="SUCCESS"/>
    <s v="SUCCESS"/>
    <n v="1"/>
    <s v="found"/>
    <s v="Not Duplicate"/>
    <s v="match"/>
    <s v="match"/>
    <n v="0"/>
    <d v="2026-03-03T00:00:00"/>
    <n v="0"/>
    <s v="Within SLA"/>
    <x v="0"/>
    <n v="0"/>
    <n v="0"/>
    <n v="0"/>
    <n v="0"/>
    <n v="0"/>
    <x v="2"/>
    <n v="13.3"/>
    <x v="56"/>
  </r>
  <r>
    <s v="TXN002678"/>
    <n v="2964.37"/>
    <n v="2964.37"/>
    <s v="SUCCESS"/>
    <s v="SUCCESS"/>
    <n v="1"/>
    <s v="found"/>
    <s v="Not Duplicate"/>
    <s v="match"/>
    <s v="match"/>
    <n v="0"/>
    <d v="2026-01-14T00:00:00"/>
    <n v="0"/>
    <s v="Within SLA"/>
    <x v="0"/>
    <n v="0"/>
    <n v="0"/>
    <n v="0"/>
    <n v="0"/>
    <n v="0"/>
    <x v="0"/>
    <n v="115.6"/>
    <x v="44"/>
  </r>
  <r>
    <s v="TXN002679"/>
    <n v="5399.05"/>
    <n v="5399.05"/>
    <s v="SUCCESS"/>
    <s v="SUCCESS"/>
    <n v="1"/>
    <s v="found"/>
    <s v="Not Duplicate"/>
    <s v="match"/>
    <s v="match"/>
    <n v="0"/>
    <d v="2026-02-10T00:00:00"/>
    <n v="2"/>
    <s v="Within SLA"/>
    <x v="3"/>
    <n v="0"/>
    <n v="0"/>
    <n v="0"/>
    <n v="0"/>
    <n v="0"/>
    <x v="1"/>
    <n v="22.2"/>
    <x v="24"/>
  </r>
  <r>
    <s v="TXN002680"/>
    <n v="2489.56"/>
    <n v="2489.56"/>
    <s v="SUCCESS"/>
    <s v="SUCCESS"/>
    <n v="1"/>
    <s v="found"/>
    <s v="Not Duplicate"/>
    <s v="match"/>
    <s v="match"/>
    <n v="0"/>
    <d v="2026-04-02T00:00:00"/>
    <n v="3"/>
    <s v="SLA Breached"/>
    <x v="0"/>
    <n v="0"/>
    <n v="0"/>
    <n v="0"/>
    <n v="0"/>
    <n v="1"/>
    <x v="2"/>
    <n v="46.7"/>
    <x v="15"/>
  </r>
  <r>
    <s v="TXN002681"/>
    <n v="16578.45"/>
    <n v="16578.45"/>
    <s v="SUCCESS"/>
    <s v="SUCCESS"/>
    <n v="1"/>
    <s v="found"/>
    <s v="Not Duplicate"/>
    <s v="match"/>
    <s v="match"/>
    <n v="0"/>
    <d v="2026-01-17T00:00:00"/>
    <n v="2"/>
    <s v="Within SLA"/>
    <x v="2"/>
    <n v="0"/>
    <n v="0"/>
    <n v="0"/>
    <n v="0"/>
    <n v="0"/>
    <x v="0"/>
    <n v="94.1"/>
    <x v="1"/>
  </r>
  <r>
    <s v="TXN002682"/>
    <n v="1469.81"/>
    <n v="1469.81"/>
    <s v="SUCCESS"/>
    <s v="SUCCESS"/>
    <n v="1"/>
    <s v="found"/>
    <s v="Not Duplicate"/>
    <s v="match"/>
    <s v="match"/>
    <n v="0"/>
    <d v="2026-02-24T00:00:00"/>
    <n v="0"/>
    <s v="Within SLA"/>
    <x v="3"/>
    <n v="0"/>
    <n v="0"/>
    <n v="0"/>
    <n v="0"/>
    <n v="0"/>
    <x v="3"/>
    <n v="18"/>
    <x v="40"/>
  </r>
  <r>
    <s v="TXN002683"/>
    <n v="2271.59"/>
    <n v="2271.59"/>
    <s v="SUCCESS"/>
    <s v="SUCCESS"/>
    <n v="1"/>
    <s v="found"/>
    <s v="Not Duplicate"/>
    <s v="match"/>
    <s v="match"/>
    <n v="0"/>
    <d v="2026-01-22T00:00:00"/>
    <n v="1"/>
    <s v="Within SLA"/>
    <x v="3"/>
    <n v="0"/>
    <n v="0"/>
    <n v="0"/>
    <n v="0"/>
    <n v="0"/>
    <x v="3"/>
    <n v="52.6"/>
    <x v="25"/>
  </r>
  <r>
    <s v="TXN002684"/>
    <n v="3061.9"/>
    <n v="3061.9"/>
    <s v="SUCCESS"/>
    <s v="SUCCESS"/>
    <n v="1"/>
    <s v="found"/>
    <s v="Not Duplicate"/>
    <s v="match"/>
    <s v="match"/>
    <n v="0"/>
    <d v="2026-03-27T00:00:00"/>
    <n v="0"/>
    <s v="Within SLA"/>
    <x v="2"/>
    <n v="0"/>
    <n v="0"/>
    <n v="0"/>
    <n v="0"/>
    <n v="0"/>
    <x v="0"/>
    <n v="75.8"/>
    <x v="60"/>
  </r>
  <r>
    <s v="TXN002685"/>
    <n v="4420.05"/>
    <n v="4420.05"/>
    <s v="SUCCESS"/>
    <s v="SUCCESS"/>
    <n v="1"/>
    <s v="found"/>
    <s v="Not Duplicate"/>
    <s v="match"/>
    <s v="match"/>
    <n v="0"/>
    <d v="2026-01-15T00:00:00"/>
    <n v="2"/>
    <s v="Within SLA"/>
    <x v="0"/>
    <n v="0"/>
    <n v="0"/>
    <n v="0"/>
    <n v="0"/>
    <n v="0"/>
    <x v="3"/>
    <n v="18.8"/>
    <x v="3"/>
  </r>
  <r>
    <s v="TXN002686"/>
    <n v="2107.34"/>
    <n v="2107.34"/>
    <s v="SUCCESS"/>
    <s v="SUCCESS"/>
    <n v="1"/>
    <s v="found"/>
    <s v="Not Duplicate"/>
    <s v="match"/>
    <s v="match"/>
    <n v="0"/>
    <d v="2026-03-22T00:00:00"/>
    <n v="1"/>
    <s v="Within SLA"/>
    <x v="1"/>
    <n v="0"/>
    <n v="0"/>
    <n v="0"/>
    <n v="0"/>
    <n v="0"/>
    <x v="0"/>
    <n v="29.1"/>
    <x v="63"/>
  </r>
  <r>
    <s v="TXN002687"/>
    <n v="8299.5"/>
    <n v="8299.5"/>
    <s v="SUCCESS"/>
    <s v="SUCCESS"/>
    <n v="1"/>
    <s v="found"/>
    <s v="Not Duplicate"/>
    <s v="match"/>
    <s v="match"/>
    <n v="0"/>
    <d v="2026-02-25T00:00:00"/>
    <n v="3"/>
    <s v="SLA Breached"/>
    <x v="4"/>
    <n v="0"/>
    <n v="0"/>
    <n v="0"/>
    <n v="0"/>
    <n v="1"/>
    <x v="2"/>
    <n v="10.199999999999999"/>
    <x v="13"/>
  </r>
  <r>
    <s v="TXN002688"/>
    <n v="892.64"/>
    <n v="892.64"/>
    <s v="SUCCESS"/>
    <s v="SUCCESS"/>
    <n v="1"/>
    <s v="found"/>
    <s v="Not Duplicate"/>
    <s v="match"/>
    <s v="match"/>
    <n v="0"/>
    <d v="2026-02-07T00:00:00"/>
    <n v="1"/>
    <s v="Within SLA"/>
    <x v="0"/>
    <n v="0"/>
    <n v="0"/>
    <n v="0"/>
    <n v="0"/>
    <n v="0"/>
    <x v="1"/>
    <n v="58.7"/>
    <x v="69"/>
  </r>
  <r>
    <s v="TXN002689"/>
    <n v="6667.18"/>
    <n v="6667.18"/>
    <s v="SUCCESS"/>
    <s v="SUCCESS"/>
    <n v="1"/>
    <s v="found"/>
    <s v="Not Duplicate"/>
    <s v="match"/>
    <s v="match"/>
    <n v="0"/>
    <d v="2026-01-05T00:00:00"/>
    <n v="3"/>
    <s v="SLA Breached"/>
    <x v="1"/>
    <n v="0"/>
    <n v="0"/>
    <n v="0"/>
    <n v="0"/>
    <n v="1"/>
    <x v="0"/>
    <n v="10.7"/>
    <x v="49"/>
  </r>
  <r>
    <s v="TXN002690"/>
    <n v="2845.42"/>
    <n v="2845.42"/>
    <s v="SUCCESS"/>
    <s v="SUCCESS"/>
    <n v="1"/>
    <s v="found"/>
    <s v="Not Duplicate"/>
    <s v="match"/>
    <s v="match"/>
    <n v="0"/>
    <d v="2026-02-13T00:00:00"/>
    <n v="0"/>
    <s v="Within SLA"/>
    <x v="0"/>
    <n v="0"/>
    <n v="0"/>
    <n v="0"/>
    <n v="0"/>
    <n v="0"/>
    <x v="0"/>
    <n v="17.100000000000001"/>
    <x v="38"/>
  </r>
  <r>
    <s v="TXN002691"/>
    <n v="2889.18"/>
    <n v="2889.18"/>
    <s v="SUCCESS"/>
    <s v="SUCCESS"/>
    <n v="1"/>
    <s v="found"/>
    <s v="Not Duplicate"/>
    <s v="match"/>
    <s v="match"/>
    <n v="0"/>
    <d v="2026-02-13T00:00:00"/>
    <n v="2"/>
    <s v="Within SLA"/>
    <x v="1"/>
    <n v="0"/>
    <n v="0"/>
    <n v="0"/>
    <n v="0"/>
    <n v="0"/>
    <x v="2"/>
    <n v="26.9"/>
    <x v="41"/>
  </r>
  <r>
    <s v="TXN002692"/>
    <n v="5255.68"/>
    <n v="5255.68"/>
    <s v="SUCCESS"/>
    <s v="SUCCESS"/>
    <n v="1"/>
    <s v="found"/>
    <s v="Not Duplicate"/>
    <s v="match"/>
    <s v="match"/>
    <n v="0"/>
    <d v="2026-01-08T00:00:00"/>
    <n v="1"/>
    <s v="Within SLA"/>
    <x v="0"/>
    <n v="0"/>
    <n v="0"/>
    <n v="0"/>
    <n v="0"/>
    <n v="0"/>
    <x v="1"/>
    <n v="51.6"/>
    <x v="78"/>
  </r>
  <r>
    <s v="TXN002693"/>
    <n v="3063.52"/>
    <n v="3063.52"/>
    <s v="SUCCESS"/>
    <s v="SUCCESS"/>
    <n v="1"/>
    <s v="found"/>
    <s v="Not Duplicate"/>
    <s v="match"/>
    <s v="match"/>
    <n v="0"/>
    <d v="2026-01-30T00:00:00"/>
    <n v="2"/>
    <s v="Within SLA"/>
    <x v="2"/>
    <n v="0"/>
    <n v="0"/>
    <n v="0"/>
    <n v="0"/>
    <n v="0"/>
    <x v="0"/>
    <n v="28.7"/>
    <x v="7"/>
  </r>
  <r>
    <s v="TXN002694"/>
    <n v="3933.91"/>
    <n v="3933.91"/>
    <s v="REVERSED"/>
    <s v="REVERSED"/>
    <n v="1"/>
    <s v="found"/>
    <s v="Not Duplicate"/>
    <s v="match"/>
    <s v="match"/>
    <n v="0"/>
    <d v="2026-02-08T00:00:00"/>
    <n v="2"/>
    <s v="Within SLA"/>
    <x v="0"/>
    <n v="0"/>
    <n v="0"/>
    <n v="0"/>
    <n v="0"/>
    <n v="0"/>
    <x v="0"/>
    <n v="15.7"/>
    <x v="69"/>
  </r>
  <r>
    <s v="TXN002695"/>
    <n v="4900.91"/>
    <n v="4900.91"/>
    <s v="SUCCESS"/>
    <s v="SUCCESS"/>
    <n v="1"/>
    <s v="found"/>
    <s v="Not Duplicate"/>
    <s v="match"/>
    <s v="match"/>
    <n v="0"/>
    <d v="2026-03-20T00:00:00"/>
    <n v="0"/>
    <s v="Within SLA"/>
    <x v="1"/>
    <n v="0"/>
    <n v="0"/>
    <n v="0"/>
    <n v="0"/>
    <n v="0"/>
    <x v="3"/>
    <n v="8.6"/>
    <x v="17"/>
  </r>
  <r>
    <s v="TXN002696"/>
    <n v="962.71"/>
    <n v="962.71"/>
    <s v="SUCCESS"/>
    <s v="SUCCESS"/>
    <n v="1"/>
    <s v="found"/>
    <s v="Not Duplicate"/>
    <s v="match"/>
    <s v="match"/>
    <n v="0"/>
    <d v="2026-03-04T00:00:00"/>
    <n v="1"/>
    <s v="Within SLA"/>
    <x v="0"/>
    <n v="0"/>
    <n v="0"/>
    <n v="0"/>
    <n v="0"/>
    <n v="0"/>
    <x v="3"/>
    <n v="32.4"/>
    <x v="56"/>
  </r>
  <r>
    <s v="TXN002697"/>
    <n v="2727.78"/>
    <n v="2727.78"/>
    <s v="SUCCESS"/>
    <s v="SUCCESS"/>
    <n v="1"/>
    <s v="found"/>
    <s v="Not Duplicate"/>
    <s v="match"/>
    <s v="match"/>
    <n v="0"/>
    <d v="2026-01-31T00:00:00"/>
    <n v="1"/>
    <s v="Within SLA"/>
    <x v="0"/>
    <n v="0"/>
    <n v="0"/>
    <n v="0"/>
    <n v="0"/>
    <n v="0"/>
    <x v="3"/>
    <n v="28.9"/>
    <x v="27"/>
  </r>
  <r>
    <s v="TXN002698"/>
    <n v="18964.77"/>
    <n v="18964.77"/>
    <s v="SUCCESS"/>
    <s v="SUCCESS"/>
    <n v="1"/>
    <s v="found"/>
    <s v="Not Duplicate"/>
    <s v="match"/>
    <s v="match"/>
    <n v="0"/>
    <d v="2026-03-17T00:00:00"/>
    <n v="3"/>
    <s v="SLA Breached"/>
    <x v="0"/>
    <n v="0"/>
    <n v="0"/>
    <n v="0"/>
    <n v="0"/>
    <n v="1"/>
    <x v="1"/>
    <n v="39.5"/>
    <x v="53"/>
  </r>
  <r>
    <s v="TXN002699"/>
    <n v="10518.94"/>
    <n v="10518.94"/>
    <s v="SUCCESS"/>
    <s v="SUCCESS"/>
    <n v="1"/>
    <s v="found"/>
    <s v="Not Duplicate"/>
    <s v="match"/>
    <s v="match"/>
    <n v="0"/>
    <d v="2026-03-02T00:00:00"/>
    <n v="0"/>
    <s v="Within SLA"/>
    <x v="0"/>
    <n v="0"/>
    <n v="0"/>
    <n v="0"/>
    <n v="0"/>
    <n v="0"/>
    <x v="0"/>
    <n v="32.200000000000003"/>
    <x v="6"/>
  </r>
  <r>
    <s v="TXN002700"/>
    <n v="7141.34"/>
    <n v="7141.34"/>
    <s v="REVERSED"/>
    <s v="REVERSED"/>
    <n v="1"/>
    <s v="found"/>
    <s v="Not Duplicate"/>
    <s v="match"/>
    <s v="match"/>
    <n v="0"/>
    <d v="2026-01-22T00:00:00"/>
    <n v="0"/>
    <s v="Within SLA"/>
    <x v="0"/>
    <n v="0"/>
    <n v="0"/>
    <n v="0"/>
    <n v="0"/>
    <n v="0"/>
    <x v="0"/>
    <n v="50.5"/>
    <x v="51"/>
  </r>
  <r>
    <s v="TXN002701"/>
    <n v="2530.69"/>
    <n v="3036.83"/>
    <s v="SUCCESS"/>
    <s v="SUCCESS"/>
    <n v="1"/>
    <s v="found"/>
    <s v="Not Duplicate"/>
    <s v="mismatch"/>
    <s v="match"/>
    <n v="506.13999999999987"/>
    <d v="2026-01-06T00:00:00"/>
    <n v="2"/>
    <s v="Within SLA"/>
    <x v="0"/>
    <n v="0"/>
    <n v="0"/>
    <n v="1"/>
    <n v="0"/>
    <n v="0"/>
    <x v="3"/>
    <n v="21.4"/>
    <x v="19"/>
  </r>
  <r>
    <s v="TXN002702"/>
    <n v="10595.75"/>
    <n v="10595.75"/>
    <s v="SUCCESS"/>
    <s v="SUCCESS"/>
    <n v="1"/>
    <s v="found"/>
    <s v="Not Duplicate"/>
    <s v="match"/>
    <s v="match"/>
    <n v="0"/>
    <d v="2026-03-03T00:00:00"/>
    <n v="2"/>
    <s v="Within SLA"/>
    <x v="0"/>
    <n v="0"/>
    <n v="0"/>
    <n v="0"/>
    <n v="0"/>
    <n v="0"/>
    <x v="0"/>
    <n v="111.7"/>
    <x v="32"/>
  </r>
  <r>
    <s v="TXN002703"/>
    <n v="6234.29"/>
    <n v="6234.29"/>
    <s v="SUCCESS"/>
    <s v="SUCCESS"/>
    <n v="1"/>
    <s v="found"/>
    <s v="Not Duplicate"/>
    <s v="match"/>
    <s v="match"/>
    <n v="0"/>
    <d v="2026-01-24T00:00:00"/>
    <n v="2"/>
    <s v="Within SLA"/>
    <x v="0"/>
    <n v="0"/>
    <n v="0"/>
    <n v="0"/>
    <n v="0"/>
    <n v="0"/>
    <x v="2"/>
    <n v="51.5"/>
    <x v="51"/>
  </r>
  <r>
    <s v="TXN002704"/>
    <n v="6386.95"/>
    <n v="6386.95"/>
    <s v="SUCCESS"/>
    <s v="SUCCESS"/>
    <n v="1"/>
    <s v="found"/>
    <s v="Not Duplicate"/>
    <s v="match"/>
    <s v="match"/>
    <n v="0"/>
    <d v="2026-01-26T00:00:00"/>
    <n v="0"/>
    <s v="Within SLA"/>
    <x v="0"/>
    <n v="0"/>
    <n v="0"/>
    <n v="0"/>
    <n v="0"/>
    <n v="0"/>
    <x v="0"/>
    <n v="67.099999999999994"/>
    <x v="71"/>
  </r>
  <r>
    <s v="TXN002705"/>
    <n v="5731.91"/>
    <n v="5731.91"/>
    <s v="SUCCESS"/>
    <s v="SUCCESS"/>
    <n v="1"/>
    <s v="found"/>
    <s v="Not Duplicate"/>
    <s v="match"/>
    <s v="match"/>
    <n v="0"/>
    <d v="2026-02-04T00:00:00"/>
    <n v="0"/>
    <s v="Within SLA"/>
    <x v="3"/>
    <n v="0"/>
    <n v="0"/>
    <n v="0"/>
    <n v="0"/>
    <n v="0"/>
    <x v="0"/>
    <n v="15.5"/>
    <x v="66"/>
  </r>
  <r>
    <s v="TXN002706"/>
    <n v="27360.18"/>
    <n v="27360.18"/>
    <s v="SUCCESS"/>
    <s v="SUCCESS"/>
    <n v="1"/>
    <s v="found"/>
    <s v="Not Duplicate"/>
    <s v="match"/>
    <s v="match"/>
    <n v="0"/>
    <d v="2026-02-11T00:00:00"/>
    <n v="2"/>
    <s v="Within SLA"/>
    <x v="1"/>
    <n v="0"/>
    <n v="0"/>
    <n v="0"/>
    <n v="0"/>
    <n v="0"/>
    <x v="0"/>
    <n v="18"/>
    <x v="43"/>
  </r>
  <r>
    <s v="TXN002707"/>
    <n v="1355.33"/>
    <n v="1355.33"/>
    <s v="SUCCESS"/>
    <s v="SUCCESS"/>
    <n v="1"/>
    <s v="found"/>
    <s v="Not Duplicate"/>
    <s v="match"/>
    <s v="match"/>
    <n v="0"/>
    <d v="2026-03-07T00:00:00"/>
    <n v="1"/>
    <s v="Within SLA"/>
    <x v="0"/>
    <n v="0"/>
    <n v="0"/>
    <n v="0"/>
    <n v="0"/>
    <n v="0"/>
    <x v="0"/>
    <n v="21.4"/>
    <x v="57"/>
  </r>
  <r>
    <s v="TXN002708"/>
    <n v="7425.89"/>
    <n v="8911.07"/>
    <s v="SUCCESS"/>
    <s v="SUCCESS"/>
    <n v="1"/>
    <s v="found"/>
    <s v="Not Duplicate"/>
    <s v="mismatch"/>
    <s v="match"/>
    <n v="1485.1799999999994"/>
    <d v="2026-03-21T00:00:00"/>
    <n v="3"/>
    <s v="SLA Breached"/>
    <x v="3"/>
    <n v="0"/>
    <n v="0"/>
    <n v="1"/>
    <n v="0"/>
    <n v="1"/>
    <x v="0"/>
    <n v="29.1"/>
    <x v="31"/>
  </r>
  <r>
    <s v="TXN002709"/>
    <n v="4083.61"/>
    <n v="4083.61"/>
    <s v="SUCCESS"/>
    <s v="SUCCESS"/>
    <n v="1"/>
    <s v="found"/>
    <s v="Not Duplicate"/>
    <s v="match"/>
    <s v="match"/>
    <n v="0"/>
    <d v="2026-02-18T00:00:00"/>
    <n v="2"/>
    <s v="Within SLA"/>
    <x v="2"/>
    <n v="0"/>
    <n v="0"/>
    <n v="0"/>
    <n v="0"/>
    <n v="0"/>
    <x v="0"/>
    <n v="54.5"/>
    <x v="68"/>
  </r>
  <r>
    <s v="TXN002710"/>
    <n v="190.05"/>
    <n v="190.05"/>
    <s v="SUCCESS"/>
    <s v="SUCCESS"/>
    <n v="1"/>
    <s v="found"/>
    <s v="Not Duplicate"/>
    <s v="match"/>
    <s v="match"/>
    <n v="0"/>
    <d v="2026-03-11T00:00:00"/>
    <n v="2"/>
    <s v="Within SLA"/>
    <x v="0"/>
    <n v="0"/>
    <n v="0"/>
    <n v="0"/>
    <n v="0"/>
    <n v="0"/>
    <x v="3"/>
    <n v="26.3"/>
    <x v="87"/>
  </r>
  <r>
    <s v="TXN002711"/>
    <n v="3051.43"/>
    <n v="3051.43"/>
    <s v="REVERSED"/>
    <s v="REVERSED"/>
    <n v="1"/>
    <s v="found"/>
    <s v="Not Duplicate"/>
    <s v="match"/>
    <s v="match"/>
    <n v="0"/>
    <d v="2026-03-03T00:00:00"/>
    <n v="3"/>
    <s v="SLA Breached"/>
    <x v="1"/>
    <n v="0"/>
    <n v="0"/>
    <n v="0"/>
    <n v="0"/>
    <n v="1"/>
    <x v="2"/>
    <n v="68.599999999999994"/>
    <x v="72"/>
  </r>
  <r>
    <s v="TXN002712"/>
    <n v="7939.04"/>
    <n v="7939.04"/>
    <s v="SUCCESS"/>
    <s v="SUCCESS"/>
    <n v="1"/>
    <s v="found"/>
    <s v="Not Duplicate"/>
    <s v="match"/>
    <s v="match"/>
    <n v="0"/>
    <d v="2026-02-21T00:00:00"/>
    <n v="2"/>
    <s v="Within SLA"/>
    <x v="0"/>
    <n v="0"/>
    <n v="0"/>
    <n v="0"/>
    <n v="0"/>
    <n v="0"/>
    <x v="2"/>
    <n v="54"/>
    <x v="10"/>
  </r>
  <r>
    <s v="TXN002713"/>
    <n v="10721.19"/>
    <n v="10721.19"/>
    <s v="SUCCESS"/>
    <s v="SUCCESS"/>
    <n v="1"/>
    <s v="found"/>
    <s v="Not Duplicate"/>
    <s v="match"/>
    <s v="match"/>
    <n v="0"/>
    <d v="2026-01-30T00:00:00"/>
    <n v="3"/>
    <s v="SLA Breached"/>
    <x v="4"/>
    <n v="0"/>
    <n v="0"/>
    <n v="0"/>
    <n v="0"/>
    <n v="1"/>
    <x v="0"/>
    <n v="31"/>
    <x v="74"/>
  </r>
  <r>
    <s v="TXN002714"/>
    <n v="4836.8900000000003"/>
    <n v="4836.8900000000003"/>
    <s v="SUCCESS"/>
    <s v="SUCCESS"/>
    <n v="1"/>
    <s v="found"/>
    <s v="Not Duplicate"/>
    <s v="match"/>
    <s v="match"/>
    <n v="0"/>
    <d v="2026-01-25T00:00:00"/>
    <n v="0"/>
    <s v="Within SLA"/>
    <x v="0"/>
    <n v="0"/>
    <n v="0"/>
    <n v="0"/>
    <n v="0"/>
    <n v="0"/>
    <x v="0"/>
    <n v="9.9"/>
    <x v="12"/>
  </r>
  <r>
    <s v="TXN002715"/>
    <n v="4009.72"/>
    <n v="4009.72"/>
    <s v="REVERSED"/>
    <s v="REVERSED"/>
    <n v="1"/>
    <s v="found"/>
    <s v="Not Duplicate"/>
    <s v="match"/>
    <s v="match"/>
    <n v="0"/>
    <d v="2026-01-11T00:00:00"/>
    <n v="0"/>
    <s v="Within SLA"/>
    <x v="1"/>
    <n v="0"/>
    <n v="0"/>
    <n v="0"/>
    <n v="0"/>
    <n v="0"/>
    <x v="2"/>
    <n v="25.4"/>
    <x v="22"/>
  </r>
  <r>
    <s v="TXN002716"/>
    <n v="902.01"/>
    <n v="902.01"/>
    <s v="SUCCESS"/>
    <s v="SUCCESS"/>
    <n v="1"/>
    <s v="found"/>
    <s v="Not Duplicate"/>
    <s v="match"/>
    <s v="match"/>
    <n v="0"/>
    <d v="2026-02-25T00:00:00"/>
    <n v="1"/>
    <s v="Within SLA"/>
    <x v="2"/>
    <n v="0"/>
    <n v="0"/>
    <n v="0"/>
    <n v="0"/>
    <n v="0"/>
    <x v="3"/>
    <n v="35.9"/>
    <x v="40"/>
  </r>
  <r>
    <s v="TXN002717"/>
    <n v="4600.76"/>
    <n v="4600.76"/>
    <s v="FAILED"/>
    <s v="FAILED"/>
    <n v="1"/>
    <s v="found"/>
    <s v="Not Duplicate"/>
    <s v="match"/>
    <s v="match"/>
    <n v="0"/>
    <d v="2026-03-06T00:00:00"/>
    <n v="3"/>
    <s v="SLA Breached"/>
    <x v="0"/>
    <n v="0"/>
    <n v="0"/>
    <n v="0"/>
    <n v="0"/>
    <n v="1"/>
    <x v="3"/>
    <n v="31.2"/>
    <x v="56"/>
  </r>
  <r>
    <s v="TXN002718"/>
    <n v="4191.18"/>
    <n v="4191.18"/>
    <s v="SUCCESS"/>
    <s v="SUCCESS"/>
    <n v="1"/>
    <s v="found"/>
    <s v="Not Duplicate"/>
    <s v="match"/>
    <s v="match"/>
    <n v="0"/>
    <d v="2026-03-13T00:00:00"/>
    <n v="3"/>
    <s v="SLA Breached"/>
    <x v="1"/>
    <n v="0"/>
    <n v="0"/>
    <n v="0"/>
    <n v="0"/>
    <n v="1"/>
    <x v="3"/>
    <n v="40.5"/>
    <x v="67"/>
  </r>
  <r>
    <s v="TXN002719"/>
    <n v="924.9"/>
    <n v="924.9"/>
    <s v="SUCCESS"/>
    <s v="SUCCESS"/>
    <n v="1"/>
    <s v="found"/>
    <s v="Not Duplicate"/>
    <s v="match"/>
    <s v="match"/>
    <n v="0"/>
    <d v="2026-03-27T00:00:00"/>
    <n v="1"/>
    <s v="Within SLA"/>
    <x v="3"/>
    <n v="0"/>
    <n v="0"/>
    <n v="0"/>
    <n v="0"/>
    <n v="0"/>
    <x v="0"/>
    <n v="27.6"/>
    <x v="9"/>
  </r>
  <r>
    <s v="TXN002720"/>
    <n v="2016.91"/>
    <n v="2016.91"/>
    <s v="SUCCESS"/>
    <s v="SUCCESS"/>
    <n v="1"/>
    <s v="found"/>
    <s v="Not Duplicate"/>
    <s v="match"/>
    <s v="match"/>
    <n v="0"/>
    <d v="2026-01-23T00:00:00"/>
    <n v="3"/>
    <s v="SLA Breached"/>
    <x v="4"/>
    <n v="0"/>
    <n v="0"/>
    <n v="0"/>
    <n v="0"/>
    <n v="1"/>
    <x v="2"/>
    <n v="24.9"/>
    <x v="75"/>
  </r>
  <r>
    <s v="TXN002721"/>
    <n v="1224.8699999999999"/>
    <n v="1224.8699999999999"/>
    <s v="SUCCESS"/>
    <s v="SUCCESS"/>
    <n v="1"/>
    <s v="found"/>
    <s v="Not Duplicate"/>
    <s v="match"/>
    <s v="match"/>
    <n v="0"/>
    <d v="2026-01-23T00:00:00"/>
    <n v="1"/>
    <s v="Within SLA"/>
    <x v="2"/>
    <n v="0"/>
    <n v="0"/>
    <n v="0"/>
    <n v="0"/>
    <n v="0"/>
    <x v="1"/>
    <n v="37.799999999999997"/>
    <x v="51"/>
  </r>
  <r>
    <s v="TXN002722"/>
    <n v="1829.6"/>
    <e v="#N/A"/>
    <s v="SUCCESS"/>
    <e v="#N/A"/>
    <n v="0"/>
    <s v="missing"/>
    <s v="Not Duplicate"/>
    <s v="not processed"/>
    <s v="not processed"/>
    <s v="missing"/>
    <s v="not processed"/>
    <s v="not processed"/>
    <s v="Not Processed"/>
    <x v="2"/>
    <n v="1"/>
    <n v="0"/>
    <n v="0"/>
    <n v="0"/>
    <n v="0"/>
    <x v="1"/>
    <s v=""/>
    <x v="5"/>
  </r>
  <r>
    <s v="TXN002723"/>
    <n v="5513.16"/>
    <n v="5513.16"/>
    <s v="SUCCESS"/>
    <s v="SUCCESS"/>
    <n v="1"/>
    <s v="found"/>
    <s v="Not Duplicate"/>
    <s v="match"/>
    <s v="match"/>
    <n v="0"/>
    <d v="2026-02-07T00:00:00"/>
    <n v="1"/>
    <s v="Within SLA"/>
    <x v="0"/>
    <n v="0"/>
    <n v="0"/>
    <n v="0"/>
    <n v="0"/>
    <n v="0"/>
    <x v="1"/>
    <n v="26.7"/>
    <x v="69"/>
  </r>
  <r>
    <s v="TXN002724"/>
    <n v="14250.65"/>
    <n v="14250.65"/>
    <s v="SUCCESS"/>
    <s v="SUCCESS"/>
    <n v="1"/>
    <s v="found"/>
    <s v="Not Duplicate"/>
    <s v="match"/>
    <s v="match"/>
    <n v="0"/>
    <d v="2026-02-23T00:00:00"/>
    <n v="1"/>
    <s v="Within SLA"/>
    <x v="0"/>
    <n v="0"/>
    <n v="0"/>
    <n v="0"/>
    <n v="0"/>
    <n v="0"/>
    <x v="1"/>
    <n v="29.6"/>
    <x v="13"/>
  </r>
  <r>
    <s v="TXN002725"/>
    <n v="10199.61"/>
    <n v="9179.65"/>
    <s v="SUCCESS"/>
    <s v="SUCCESS"/>
    <n v="1"/>
    <s v="found"/>
    <s v="Not Duplicate"/>
    <s v="mismatch"/>
    <s v="match"/>
    <n v="1019.9600000000009"/>
    <d v="2026-03-12T00:00:00"/>
    <n v="3"/>
    <s v="SLA Breached"/>
    <x v="0"/>
    <n v="0"/>
    <n v="0"/>
    <n v="1"/>
    <n v="0"/>
    <n v="1"/>
    <x v="1"/>
    <n v="23.9"/>
    <x v="87"/>
  </r>
  <r>
    <s v="TXN002726"/>
    <n v="3958.89"/>
    <n v="3958.89"/>
    <s v="SUCCESS"/>
    <s v="SUCCESS"/>
    <n v="1"/>
    <s v="found"/>
    <s v="Not Duplicate"/>
    <s v="match"/>
    <s v="match"/>
    <n v="0"/>
    <d v="2026-01-30T00:00:00"/>
    <n v="1"/>
    <s v="Within SLA"/>
    <x v="4"/>
    <n v="0"/>
    <n v="0"/>
    <n v="0"/>
    <n v="0"/>
    <n v="0"/>
    <x v="2"/>
    <n v="45.5"/>
    <x v="5"/>
  </r>
  <r>
    <s v="TXN002727"/>
    <n v="7104.84"/>
    <n v="7104.84"/>
    <s v="SUCCESS"/>
    <s v="SUCCESS"/>
    <n v="1"/>
    <s v="found"/>
    <s v="Not Duplicate"/>
    <s v="match"/>
    <s v="match"/>
    <n v="0"/>
    <d v="2026-03-02T00:00:00"/>
    <n v="0"/>
    <s v="Within SLA"/>
    <x v="0"/>
    <n v="0"/>
    <n v="0"/>
    <n v="0"/>
    <n v="0"/>
    <n v="0"/>
    <x v="2"/>
    <n v="29.1"/>
    <x v="6"/>
  </r>
  <r>
    <s v="TXN002728"/>
    <n v="137725.57999999999"/>
    <n v="137725.57999999999"/>
    <s v="SUCCESS"/>
    <s v="SUCCESS"/>
    <n v="1"/>
    <s v="found"/>
    <s v="Not Duplicate"/>
    <s v="match"/>
    <s v="match"/>
    <n v="0"/>
    <d v="2026-01-18T00:00:00"/>
    <n v="0"/>
    <s v="Within SLA"/>
    <x v="1"/>
    <n v="0"/>
    <n v="0"/>
    <n v="0"/>
    <n v="0"/>
    <n v="0"/>
    <x v="3"/>
    <n v="17.100000000000001"/>
    <x v="45"/>
  </r>
  <r>
    <s v="TXN002729"/>
    <n v="1891.69"/>
    <n v="1891.69"/>
    <s v="SUCCESS"/>
    <s v="SUCCESS"/>
    <n v="1"/>
    <s v="found"/>
    <s v="Not Duplicate"/>
    <s v="match"/>
    <s v="match"/>
    <n v="0"/>
    <d v="2026-02-03T00:00:00"/>
    <n v="0"/>
    <s v="Within SLA"/>
    <x v="0"/>
    <n v="0"/>
    <n v="0"/>
    <n v="0"/>
    <n v="0"/>
    <n v="0"/>
    <x v="3"/>
    <n v="10.3"/>
    <x v="83"/>
  </r>
  <r>
    <s v="TXN002730"/>
    <n v="15225.61"/>
    <n v="15225.61"/>
    <s v="SUCCESS"/>
    <s v="SUCCESS"/>
    <n v="1"/>
    <s v="found"/>
    <s v="Not Duplicate"/>
    <s v="match"/>
    <s v="match"/>
    <n v="0"/>
    <d v="2026-02-27T00:00:00"/>
    <n v="0"/>
    <s v="Within SLA"/>
    <x v="0"/>
    <n v="0"/>
    <n v="0"/>
    <n v="0"/>
    <n v="0"/>
    <n v="0"/>
    <x v="0"/>
    <n v="29.4"/>
    <x v="2"/>
  </r>
  <r>
    <s v="TXN002731"/>
    <n v="6169.15"/>
    <n v="6169.15"/>
    <s v="SUCCESS"/>
    <s v="SUCCESS"/>
    <n v="1"/>
    <s v="found"/>
    <s v="Not Duplicate"/>
    <s v="match"/>
    <s v="match"/>
    <n v="0"/>
    <d v="2026-03-17T00:00:00"/>
    <n v="1"/>
    <s v="Within SLA"/>
    <x v="3"/>
    <n v="0"/>
    <n v="0"/>
    <n v="0"/>
    <n v="0"/>
    <n v="0"/>
    <x v="0"/>
    <n v="4.8"/>
    <x v="30"/>
  </r>
  <r>
    <s v="TXN002732"/>
    <n v="7172.93"/>
    <n v="7172.93"/>
    <s v="SUCCESS"/>
    <s v="SUCCESS"/>
    <n v="1"/>
    <s v="found"/>
    <s v="Not Duplicate"/>
    <s v="match"/>
    <s v="match"/>
    <n v="0"/>
    <d v="2026-01-27T00:00:00"/>
    <n v="0"/>
    <s v="Within SLA"/>
    <x v="4"/>
    <n v="0"/>
    <n v="0"/>
    <n v="0"/>
    <n v="0"/>
    <n v="0"/>
    <x v="1"/>
    <n v="25.1"/>
    <x v="74"/>
  </r>
  <r>
    <s v="TXN002733"/>
    <n v="2284.73"/>
    <n v="2284.73"/>
    <s v="REVERSED"/>
    <s v="REVERSED"/>
    <n v="1"/>
    <s v="found"/>
    <s v="Not Duplicate"/>
    <s v="match"/>
    <s v="match"/>
    <n v="0"/>
    <d v="2026-01-04T00:00:00"/>
    <n v="0"/>
    <s v="Within SLA"/>
    <x v="0"/>
    <n v="0"/>
    <n v="0"/>
    <n v="0"/>
    <n v="0"/>
    <n v="0"/>
    <x v="3"/>
    <n v="27"/>
    <x v="19"/>
  </r>
  <r>
    <s v="TXN002734"/>
    <n v="1056.46"/>
    <n v="1056.46"/>
    <s v="SUCCESS"/>
    <s v="SUCCESS"/>
    <n v="1"/>
    <s v="found"/>
    <s v="Not Duplicate"/>
    <s v="match"/>
    <s v="match"/>
    <n v="0"/>
    <d v="2026-01-31T00:00:00"/>
    <n v="3"/>
    <s v="SLA Breached"/>
    <x v="1"/>
    <n v="0"/>
    <n v="0"/>
    <n v="0"/>
    <n v="0"/>
    <n v="1"/>
    <x v="0"/>
    <n v="81.2"/>
    <x v="7"/>
  </r>
  <r>
    <s v="TXN002735"/>
    <n v="7710.59"/>
    <n v="7710.59"/>
    <s v="FAILED"/>
    <s v="FAILED"/>
    <n v="1"/>
    <s v="found"/>
    <s v="Not Duplicate"/>
    <s v="match"/>
    <s v="match"/>
    <n v="0"/>
    <d v="2026-02-04T00:00:00"/>
    <n v="1"/>
    <s v="Within SLA"/>
    <x v="1"/>
    <n v="0"/>
    <n v="0"/>
    <n v="0"/>
    <n v="0"/>
    <n v="0"/>
    <x v="3"/>
    <n v="4.3"/>
    <x v="83"/>
  </r>
  <r>
    <s v="TXN002736"/>
    <n v="19241.84"/>
    <n v="19241.84"/>
    <s v="SUCCESS"/>
    <s v="SUCCESS"/>
    <n v="1"/>
    <s v="found"/>
    <s v="Not Duplicate"/>
    <s v="match"/>
    <s v="match"/>
    <n v="0"/>
    <d v="2026-03-06T00:00:00"/>
    <n v="2"/>
    <s v="Within SLA"/>
    <x v="1"/>
    <n v="0"/>
    <n v="0"/>
    <n v="0"/>
    <n v="0"/>
    <n v="0"/>
    <x v="0"/>
    <n v="10.199999999999999"/>
    <x v="85"/>
  </r>
  <r>
    <s v="TXN002737"/>
    <n v="13005.82"/>
    <n v="13005.82"/>
    <s v="SUCCESS"/>
    <s v="SUCCESS"/>
    <n v="1"/>
    <s v="found"/>
    <s v="Not Duplicate"/>
    <s v="match"/>
    <s v="match"/>
    <n v="0"/>
    <d v="2026-01-23T00:00:00"/>
    <n v="0"/>
    <s v="Within SLA"/>
    <x v="0"/>
    <n v="0"/>
    <n v="0"/>
    <n v="0"/>
    <n v="0"/>
    <n v="0"/>
    <x v="2"/>
    <n v="29.3"/>
    <x v="42"/>
  </r>
  <r>
    <s v="TXN002738"/>
    <n v="1748.47"/>
    <n v="1748.47"/>
    <s v="SUCCESS"/>
    <s v="SUCCESS"/>
    <n v="1"/>
    <s v="found"/>
    <s v="Not Duplicate"/>
    <s v="match"/>
    <s v="match"/>
    <n v="0"/>
    <d v="2026-02-09T00:00:00"/>
    <n v="2"/>
    <s v="Within SLA"/>
    <x v="2"/>
    <n v="0"/>
    <n v="0"/>
    <n v="0"/>
    <n v="0"/>
    <n v="0"/>
    <x v="2"/>
    <n v="37.4"/>
    <x v="64"/>
  </r>
  <r>
    <s v="TXN002739"/>
    <n v="33064.71"/>
    <n v="33064.71"/>
    <s v="SUCCESS"/>
    <s v="SUCCESS"/>
    <n v="1"/>
    <s v="found"/>
    <s v="Not Duplicate"/>
    <s v="match"/>
    <s v="match"/>
    <n v="0"/>
    <d v="2026-01-20T00:00:00"/>
    <n v="3"/>
    <s v="SLA Breached"/>
    <x v="1"/>
    <n v="0"/>
    <n v="0"/>
    <n v="0"/>
    <n v="0"/>
    <n v="1"/>
    <x v="2"/>
    <n v="6.4"/>
    <x v="0"/>
  </r>
  <r>
    <s v="TXN002740"/>
    <n v="14530.83"/>
    <n v="14530.83"/>
    <s v="SUCCESS"/>
    <s v="SUCCESS"/>
    <n v="1"/>
    <s v="found"/>
    <s v="Not Duplicate"/>
    <s v="match"/>
    <s v="match"/>
    <n v="0"/>
    <d v="2026-01-23T00:00:00"/>
    <n v="0"/>
    <s v="Within SLA"/>
    <x v="2"/>
    <n v="0"/>
    <n v="0"/>
    <n v="0"/>
    <n v="0"/>
    <n v="0"/>
    <x v="0"/>
    <n v="3.2"/>
    <x v="42"/>
  </r>
  <r>
    <s v="TXN002741"/>
    <n v="5910.19"/>
    <n v="5910.19"/>
    <s v="SUCCESS"/>
    <s v="SUCCESS"/>
    <n v="1"/>
    <s v="found"/>
    <s v="Not Duplicate"/>
    <s v="match"/>
    <s v="match"/>
    <n v="0"/>
    <d v="2026-02-27T00:00:00"/>
    <n v="2"/>
    <s v="Within SLA"/>
    <x v="1"/>
    <n v="0"/>
    <n v="0"/>
    <n v="0"/>
    <n v="0"/>
    <n v="0"/>
    <x v="2"/>
    <n v="73"/>
    <x v="73"/>
  </r>
  <r>
    <s v="TXN002742"/>
    <n v="3461.19"/>
    <n v="3461.19"/>
    <s v="SUCCESS"/>
    <s v="SUCCESS"/>
    <n v="1"/>
    <s v="found"/>
    <s v="Not Duplicate"/>
    <s v="match"/>
    <s v="match"/>
    <n v="0"/>
    <d v="2026-03-31T00:00:00"/>
    <n v="2"/>
    <s v="Within SLA"/>
    <x v="3"/>
    <n v="0"/>
    <n v="0"/>
    <n v="0"/>
    <n v="0"/>
    <n v="0"/>
    <x v="3"/>
    <n v="16.8"/>
    <x v="36"/>
  </r>
  <r>
    <s v="TXN002743"/>
    <n v="4199.67"/>
    <n v="4199.67"/>
    <s v="SUCCESS"/>
    <s v="SUCCESS"/>
    <n v="1"/>
    <s v="found"/>
    <s v="Not Duplicate"/>
    <s v="match"/>
    <s v="match"/>
    <n v="0"/>
    <d v="2026-02-20T00:00:00"/>
    <n v="2"/>
    <s v="Within SLA"/>
    <x v="0"/>
    <n v="0"/>
    <n v="0"/>
    <n v="0"/>
    <n v="0"/>
    <n v="0"/>
    <x v="1"/>
    <n v="37.700000000000003"/>
    <x v="82"/>
  </r>
  <r>
    <s v="TXN002744"/>
    <n v="4902.1000000000004"/>
    <n v="4902.1000000000004"/>
    <s v="SUCCESS"/>
    <s v="SUCCESS"/>
    <n v="1"/>
    <s v="found"/>
    <s v="Not Duplicate"/>
    <s v="match"/>
    <s v="match"/>
    <n v="0"/>
    <d v="2026-02-28T00:00:00"/>
    <n v="1"/>
    <s v="Within SLA"/>
    <x v="1"/>
    <n v="0"/>
    <n v="0"/>
    <n v="0"/>
    <n v="0"/>
    <n v="0"/>
    <x v="0"/>
    <n v="39.799999999999997"/>
    <x v="2"/>
  </r>
  <r>
    <s v="TXN002745"/>
    <n v="745.64"/>
    <n v="745.64"/>
    <s v="FAILED"/>
    <s v="FAILED"/>
    <n v="1"/>
    <s v="found"/>
    <s v="Not Duplicate"/>
    <s v="match"/>
    <s v="match"/>
    <n v="0"/>
    <d v="2026-02-20T00:00:00"/>
    <n v="1"/>
    <s v="Within SLA"/>
    <x v="0"/>
    <n v="0"/>
    <n v="0"/>
    <n v="0"/>
    <n v="0"/>
    <n v="0"/>
    <x v="0"/>
    <n v="27.7"/>
    <x v="10"/>
  </r>
  <r>
    <s v="TXN002746"/>
    <n v="10484.790000000001"/>
    <n v="10484.790000000001"/>
    <s v="SUCCESS"/>
    <s v="SUCCESS"/>
    <n v="1"/>
    <s v="found"/>
    <s v="Not Duplicate"/>
    <s v="match"/>
    <s v="match"/>
    <n v="0"/>
    <d v="2026-02-27T00:00:00"/>
    <n v="3"/>
    <s v="SLA Breached"/>
    <x v="2"/>
    <n v="0"/>
    <n v="0"/>
    <n v="0"/>
    <n v="0"/>
    <n v="1"/>
    <x v="2"/>
    <n v="8.6999999999999993"/>
    <x v="40"/>
  </r>
  <r>
    <s v="TXN002747"/>
    <n v="18805.3"/>
    <n v="18805.3"/>
    <s v="SUCCESS"/>
    <s v="SUCCESS"/>
    <n v="1"/>
    <s v="found"/>
    <s v="Not Duplicate"/>
    <s v="match"/>
    <s v="match"/>
    <n v="0"/>
    <d v="2026-03-08T00:00:00"/>
    <n v="0"/>
    <s v="Within SLA"/>
    <x v="2"/>
    <n v="0"/>
    <n v="0"/>
    <n v="0"/>
    <n v="0"/>
    <n v="0"/>
    <x v="3"/>
    <n v="48.6"/>
    <x v="16"/>
  </r>
  <r>
    <s v="TXN002748"/>
    <n v="2687.12"/>
    <n v="2687.12"/>
    <s v="SUCCESS"/>
    <s v="SUCCESS"/>
    <n v="1"/>
    <s v="found"/>
    <s v="Not Duplicate"/>
    <s v="match"/>
    <s v="match"/>
    <n v="0"/>
    <d v="2026-03-09T00:00:00"/>
    <n v="1"/>
    <s v="Within SLA"/>
    <x v="3"/>
    <n v="0"/>
    <n v="0"/>
    <n v="0"/>
    <n v="0"/>
    <n v="0"/>
    <x v="1"/>
    <n v="5.7"/>
    <x v="16"/>
  </r>
  <r>
    <s v="TXN002749"/>
    <n v="18819.79"/>
    <n v="18819.79"/>
    <s v="SUCCESS"/>
    <s v="SUCCESS"/>
    <n v="1"/>
    <s v="found"/>
    <s v="Not Duplicate"/>
    <s v="match"/>
    <s v="match"/>
    <n v="0"/>
    <d v="2026-02-26T00:00:00"/>
    <n v="2"/>
    <s v="Within SLA"/>
    <x v="1"/>
    <n v="0"/>
    <n v="0"/>
    <n v="0"/>
    <n v="0"/>
    <n v="0"/>
    <x v="2"/>
    <n v="39.4"/>
    <x v="40"/>
  </r>
  <r>
    <s v="TXN002750"/>
    <n v="5846.55"/>
    <n v="5846.55"/>
    <s v="SUCCESS"/>
    <s v="SUCCESS"/>
    <n v="1"/>
    <s v="found"/>
    <s v="Not Duplicate"/>
    <s v="match"/>
    <s v="match"/>
    <n v="0"/>
    <d v="2026-01-04T00:00:00"/>
    <n v="0"/>
    <s v="Within SLA"/>
    <x v="0"/>
    <n v="0"/>
    <n v="0"/>
    <n v="0"/>
    <n v="0"/>
    <n v="0"/>
    <x v="0"/>
    <n v="12.2"/>
    <x v="19"/>
  </r>
  <r>
    <s v="TXN002751"/>
    <n v="4374.3900000000003"/>
    <n v="4374.3900000000003"/>
    <s v="SUCCESS"/>
    <s v="SUCCESS"/>
    <n v="1"/>
    <s v="found"/>
    <s v="Not Duplicate"/>
    <s v="match"/>
    <s v="match"/>
    <n v="0"/>
    <d v="2026-01-13T00:00:00"/>
    <n v="1"/>
    <s v="Within SLA"/>
    <x v="0"/>
    <n v="0"/>
    <n v="0"/>
    <n v="0"/>
    <n v="0"/>
    <n v="0"/>
    <x v="0"/>
    <n v="9.1999999999999993"/>
    <x v="77"/>
  </r>
  <r>
    <s v="TXN002752"/>
    <n v="10757.8"/>
    <n v="10757.8"/>
    <s v="SUCCESS"/>
    <s v="SUCCESS"/>
    <n v="1"/>
    <s v="found"/>
    <s v="Not Duplicate"/>
    <s v="match"/>
    <s v="match"/>
    <n v="0"/>
    <d v="2026-02-11T00:00:00"/>
    <n v="1"/>
    <s v="Within SLA"/>
    <x v="0"/>
    <n v="0"/>
    <n v="0"/>
    <n v="0"/>
    <n v="0"/>
    <n v="0"/>
    <x v="3"/>
    <n v="17.8"/>
    <x v="55"/>
  </r>
  <r>
    <s v="TXN002753"/>
    <n v="4143.25"/>
    <n v="4143.25"/>
    <s v="SUCCESS"/>
    <s v="SUCCESS"/>
    <n v="1"/>
    <s v="found"/>
    <s v="Not Duplicate"/>
    <s v="match"/>
    <s v="match"/>
    <n v="0"/>
    <d v="2026-02-13T00:00:00"/>
    <n v="3"/>
    <s v="SLA Breached"/>
    <x v="0"/>
    <n v="0"/>
    <n v="0"/>
    <n v="0"/>
    <n v="0"/>
    <n v="1"/>
    <x v="2"/>
    <n v="30.5"/>
    <x v="55"/>
  </r>
  <r>
    <s v="TXN002754"/>
    <n v="3725.64"/>
    <n v="3725.64"/>
    <s v="SUCCESS"/>
    <s v="SUCCESS"/>
    <n v="1"/>
    <s v="found"/>
    <s v="Not Duplicate"/>
    <s v="match"/>
    <s v="match"/>
    <n v="0"/>
    <d v="2026-01-30T00:00:00"/>
    <n v="2"/>
    <s v="Within SLA"/>
    <x v="1"/>
    <n v="0"/>
    <n v="0"/>
    <n v="0"/>
    <n v="0"/>
    <n v="0"/>
    <x v="2"/>
    <n v="44.8"/>
    <x v="7"/>
  </r>
  <r>
    <s v="TXN002755"/>
    <n v="218.43"/>
    <n v="218.43"/>
    <s v="SUCCESS"/>
    <s v="SUCCESS"/>
    <n v="1"/>
    <s v="found"/>
    <s v="Not Duplicate"/>
    <s v="match"/>
    <s v="match"/>
    <n v="0"/>
    <d v="2026-02-25T00:00:00"/>
    <n v="3"/>
    <s v="SLA Breached"/>
    <x v="3"/>
    <n v="0"/>
    <n v="0"/>
    <n v="0"/>
    <n v="0"/>
    <n v="1"/>
    <x v="2"/>
    <n v="20.5"/>
    <x v="13"/>
  </r>
  <r>
    <s v="TXN002756"/>
    <n v="9251.75"/>
    <n v="9251.75"/>
    <s v="SUCCESS"/>
    <s v="SUCCESS"/>
    <n v="1"/>
    <s v="found"/>
    <s v="Not Duplicate"/>
    <s v="match"/>
    <s v="match"/>
    <n v="0"/>
    <d v="2026-02-08T00:00:00"/>
    <n v="0"/>
    <s v="Within SLA"/>
    <x v="3"/>
    <n v="0"/>
    <n v="0"/>
    <n v="0"/>
    <n v="0"/>
    <n v="0"/>
    <x v="0"/>
    <n v="19.8"/>
    <x v="24"/>
  </r>
  <r>
    <s v="TXN002757"/>
    <n v="8838.77"/>
    <n v="8838.77"/>
    <s v="SUCCESS"/>
    <s v="SUCCESS"/>
    <n v="1"/>
    <s v="found"/>
    <s v="Not Duplicate"/>
    <s v="match"/>
    <s v="match"/>
    <n v="0"/>
    <d v="2026-02-02T00:00:00"/>
    <n v="1"/>
    <s v="Within SLA"/>
    <x v="3"/>
    <n v="0"/>
    <n v="0"/>
    <n v="0"/>
    <n v="0"/>
    <n v="0"/>
    <x v="3"/>
    <n v="65.400000000000006"/>
    <x v="35"/>
  </r>
  <r>
    <s v="TXN002758"/>
    <n v="8280.9500000000007"/>
    <n v="8280.9500000000007"/>
    <s v="SUCCESS"/>
    <s v="SUCCESS"/>
    <n v="1"/>
    <s v="found"/>
    <s v="Not Duplicate"/>
    <s v="match"/>
    <s v="match"/>
    <n v="0"/>
    <d v="2026-03-12T00:00:00"/>
    <n v="3"/>
    <s v="SLA Breached"/>
    <x v="2"/>
    <n v="0"/>
    <n v="0"/>
    <n v="0"/>
    <n v="0"/>
    <n v="1"/>
    <x v="2"/>
    <n v="20.6"/>
    <x v="87"/>
  </r>
  <r>
    <s v="TXN002759"/>
    <n v="7993.8"/>
    <n v="7993.8"/>
    <s v="SUCCESS"/>
    <s v="SUCCESS"/>
    <n v="1"/>
    <s v="found"/>
    <s v="Not Duplicate"/>
    <s v="match"/>
    <s v="match"/>
    <n v="0"/>
    <d v="2026-01-30T00:00:00"/>
    <n v="3"/>
    <s v="SLA Breached"/>
    <x v="3"/>
    <n v="0"/>
    <n v="0"/>
    <n v="0"/>
    <n v="0"/>
    <n v="1"/>
    <x v="1"/>
    <n v="15.2"/>
    <x v="74"/>
  </r>
  <r>
    <s v="TXN002760"/>
    <n v="2107.4499999999998"/>
    <n v="2107.4499999999998"/>
    <s v="SUCCESS"/>
    <s v="SUCCESS"/>
    <n v="1"/>
    <s v="found"/>
    <s v="Not Duplicate"/>
    <s v="match"/>
    <s v="match"/>
    <n v="0"/>
    <d v="2026-01-04T00:00:00"/>
    <n v="1"/>
    <s v="Within SLA"/>
    <x v="2"/>
    <n v="0"/>
    <n v="0"/>
    <n v="0"/>
    <n v="0"/>
    <n v="0"/>
    <x v="2"/>
    <n v="33.6"/>
    <x v="62"/>
  </r>
  <r>
    <s v="TXN002761"/>
    <n v="3997.56"/>
    <n v="3997.56"/>
    <s v="SUCCESS"/>
    <s v="SUCCESS"/>
    <n v="1"/>
    <s v="found"/>
    <s v="Not Duplicate"/>
    <s v="match"/>
    <s v="match"/>
    <n v="0"/>
    <d v="2026-03-06T00:00:00"/>
    <n v="3"/>
    <s v="SLA Breached"/>
    <x v="3"/>
    <n v="0"/>
    <n v="0"/>
    <n v="0"/>
    <n v="0"/>
    <n v="1"/>
    <x v="3"/>
    <n v="12.9"/>
    <x v="56"/>
  </r>
  <r>
    <s v="TXN002762"/>
    <n v="14662.13"/>
    <n v="14662.13"/>
    <s v="SUCCESS"/>
    <s v="SUCCESS"/>
    <n v="1"/>
    <s v="found"/>
    <s v="Not Duplicate"/>
    <s v="match"/>
    <s v="match"/>
    <n v="0"/>
    <d v="2026-02-01T00:00:00"/>
    <n v="3"/>
    <s v="SLA Breached"/>
    <x v="2"/>
    <n v="0"/>
    <n v="0"/>
    <n v="0"/>
    <n v="0"/>
    <n v="1"/>
    <x v="2"/>
    <n v="13.9"/>
    <x v="5"/>
  </r>
  <r>
    <s v="TXN002763"/>
    <n v="955"/>
    <n v="955"/>
    <s v="SUCCESS"/>
    <s v="SUCCESS"/>
    <n v="1"/>
    <s v="found"/>
    <s v="Not Duplicate"/>
    <s v="match"/>
    <s v="match"/>
    <n v="0"/>
    <d v="2026-01-04T00:00:00"/>
    <n v="1"/>
    <s v="Within SLA"/>
    <x v="3"/>
    <n v="0"/>
    <n v="0"/>
    <n v="0"/>
    <n v="0"/>
    <n v="0"/>
    <x v="3"/>
    <n v="11.7"/>
    <x v="62"/>
  </r>
  <r>
    <s v="TXN002764"/>
    <n v="6953.74"/>
    <n v="6953.74"/>
    <s v="SUCCESS"/>
    <s v="SUCCESS"/>
    <n v="1"/>
    <s v="found"/>
    <s v="Not Duplicate"/>
    <s v="match"/>
    <s v="match"/>
    <n v="0"/>
    <d v="2026-02-11T00:00:00"/>
    <n v="2"/>
    <s v="Within SLA"/>
    <x v="0"/>
    <n v="0"/>
    <n v="0"/>
    <n v="0"/>
    <n v="0"/>
    <n v="0"/>
    <x v="3"/>
    <n v="4.0999999999999996"/>
    <x v="43"/>
  </r>
  <r>
    <s v="TXN002765"/>
    <n v="17779.900000000001"/>
    <n v="17779.900000000001"/>
    <s v="SUCCESS"/>
    <s v="SUCCESS"/>
    <n v="1"/>
    <s v="found"/>
    <s v="Not Duplicate"/>
    <s v="match"/>
    <s v="match"/>
    <n v="0"/>
    <d v="2026-02-20T00:00:00"/>
    <n v="0"/>
    <s v="Within SLA"/>
    <x v="0"/>
    <n v="0"/>
    <n v="0"/>
    <n v="0"/>
    <n v="0"/>
    <n v="0"/>
    <x v="1"/>
    <n v="29.4"/>
    <x v="79"/>
  </r>
  <r>
    <s v="TXN002766"/>
    <n v="3145.22"/>
    <n v="3145.22"/>
    <s v="SUCCESS"/>
    <s v="SUCCESS"/>
    <n v="1"/>
    <s v="found"/>
    <s v="Not Duplicate"/>
    <s v="match"/>
    <s v="match"/>
    <n v="0"/>
    <d v="2026-03-17T00:00:00"/>
    <n v="0"/>
    <s v="Within SLA"/>
    <x v="0"/>
    <n v="0"/>
    <n v="0"/>
    <n v="0"/>
    <n v="0"/>
    <n v="0"/>
    <x v="1"/>
    <n v="20.9"/>
    <x v="84"/>
  </r>
  <r>
    <s v="TXN002767"/>
    <n v="1638.47"/>
    <n v="1638.47"/>
    <s v="SUCCESS"/>
    <s v="SUCCESS"/>
    <n v="1"/>
    <s v="found"/>
    <s v="Not Duplicate"/>
    <s v="match"/>
    <s v="match"/>
    <n v="0"/>
    <d v="2026-02-11T00:00:00"/>
    <n v="1"/>
    <s v="Within SLA"/>
    <x v="2"/>
    <n v="0"/>
    <n v="0"/>
    <n v="0"/>
    <n v="0"/>
    <n v="0"/>
    <x v="3"/>
    <n v="25.9"/>
    <x v="55"/>
  </r>
  <r>
    <s v="TXN002768"/>
    <n v="2001.27"/>
    <n v="2001.27"/>
    <s v="SUCCESS"/>
    <s v="SUCCESS"/>
    <n v="1"/>
    <s v="found"/>
    <s v="Not Duplicate"/>
    <s v="match"/>
    <s v="match"/>
    <n v="0"/>
    <d v="2026-02-28T00:00:00"/>
    <n v="2"/>
    <s v="Within SLA"/>
    <x v="0"/>
    <n v="0"/>
    <n v="0"/>
    <n v="0"/>
    <n v="0"/>
    <n v="0"/>
    <x v="0"/>
    <n v="25"/>
    <x v="4"/>
  </r>
  <r>
    <s v="TXN002769"/>
    <n v="5103.08"/>
    <n v="5103.08"/>
    <s v="SUCCESS"/>
    <s v="SUCCESS"/>
    <n v="1"/>
    <s v="found"/>
    <s v="Not Duplicate"/>
    <s v="match"/>
    <s v="match"/>
    <n v="0"/>
    <d v="2026-03-23T00:00:00"/>
    <n v="3"/>
    <s v="SLA Breached"/>
    <x v="3"/>
    <n v="0"/>
    <n v="0"/>
    <n v="0"/>
    <n v="0"/>
    <n v="1"/>
    <x v="0"/>
    <n v="24.8"/>
    <x v="17"/>
  </r>
  <r>
    <s v="TXN002770"/>
    <n v="12377.92"/>
    <n v="12377.92"/>
    <s v="SUCCESS"/>
    <s v="SUCCESS"/>
    <n v="1"/>
    <s v="found"/>
    <s v="Not Duplicate"/>
    <s v="match"/>
    <s v="match"/>
    <n v="0"/>
    <d v="2026-03-15T00:00:00"/>
    <n v="1"/>
    <s v="Within SLA"/>
    <x v="2"/>
    <n v="0"/>
    <n v="0"/>
    <n v="0"/>
    <n v="0"/>
    <n v="0"/>
    <x v="3"/>
    <n v="29.4"/>
    <x v="53"/>
  </r>
  <r>
    <s v="TXN002771"/>
    <n v="11114.06"/>
    <n v="11114.06"/>
    <s v="SUCCESS"/>
    <s v="SUCCESS"/>
    <n v="1"/>
    <s v="found"/>
    <s v="Not Duplicate"/>
    <s v="match"/>
    <s v="match"/>
    <n v="0"/>
    <d v="2026-03-09T00:00:00"/>
    <n v="2"/>
    <s v="Within SLA"/>
    <x v="0"/>
    <n v="0"/>
    <n v="0"/>
    <n v="0"/>
    <n v="0"/>
    <n v="0"/>
    <x v="0"/>
    <n v="12.4"/>
    <x v="33"/>
  </r>
  <r>
    <s v="TXN002772"/>
    <n v="5346.46"/>
    <n v="5881.11"/>
    <s v="SUCCESS"/>
    <s v="SUCCESS"/>
    <n v="1"/>
    <s v="found"/>
    <s v="Not Duplicate"/>
    <s v="mismatch"/>
    <s v="match"/>
    <n v="534.64999999999964"/>
    <d v="2026-02-06T00:00:00"/>
    <n v="2"/>
    <s v="Within SLA"/>
    <x v="1"/>
    <n v="0"/>
    <n v="0"/>
    <n v="1"/>
    <n v="0"/>
    <n v="0"/>
    <x v="2"/>
    <n v="18.2"/>
    <x v="66"/>
  </r>
  <r>
    <s v="TXN002773"/>
    <n v="2818.61"/>
    <n v="2818.61"/>
    <s v="SUCCESS"/>
    <s v="SUCCESS"/>
    <n v="1"/>
    <s v="found"/>
    <s v="Not Duplicate"/>
    <s v="match"/>
    <s v="match"/>
    <n v="0"/>
    <d v="2026-02-11T00:00:00"/>
    <n v="0"/>
    <s v="Within SLA"/>
    <x v="0"/>
    <n v="0"/>
    <n v="0"/>
    <n v="0"/>
    <n v="0"/>
    <n v="0"/>
    <x v="1"/>
    <n v="72.7"/>
    <x v="41"/>
  </r>
  <r>
    <s v="TXN002774"/>
    <n v="16096.82"/>
    <n v="16096.82"/>
    <s v="FAILED"/>
    <s v="FAILED"/>
    <n v="1"/>
    <s v="found"/>
    <s v="Not Duplicate"/>
    <s v="match"/>
    <s v="match"/>
    <n v="0"/>
    <d v="2026-03-04T00:00:00"/>
    <n v="3"/>
    <s v="SLA Breached"/>
    <x v="0"/>
    <n v="0"/>
    <n v="0"/>
    <n v="0"/>
    <n v="0"/>
    <n v="1"/>
    <x v="0"/>
    <n v="10.3"/>
    <x v="32"/>
  </r>
  <r>
    <s v="TXN002775"/>
    <n v="16696.240000000002"/>
    <n v="16696.240000000002"/>
    <s v="SUCCESS"/>
    <s v="SUCCESS"/>
    <n v="1"/>
    <s v="found"/>
    <s v="Not Duplicate"/>
    <s v="match"/>
    <s v="match"/>
    <n v="0"/>
    <d v="2026-03-07T00:00:00"/>
    <n v="2"/>
    <s v="Within SLA"/>
    <x v="3"/>
    <n v="0"/>
    <n v="0"/>
    <n v="0"/>
    <n v="0"/>
    <n v="0"/>
    <x v="1"/>
    <n v="63.6"/>
    <x v="28"/>
  </r>
  <r>
    <s v="TXN002776"/>
    <n v="20872.89"/>
    <n v="20872.89"/>
    <s v="SUCCESS"/>
    <s v="SUCCESS"/>
    <n v="1"/>
    <s v="found"/>
    <s v="Not Duplicate"/>
    <s v="match"/>
    <s v="match"/>
    <n v="0"/>
    <d v="2026-03-14T00:00:00"/>
    <n v="1"/>
    <s v="Within SLA"/>
    <x v="0"/>
    <n v="0"/>
    <n v="0"/>
    <n v="0"/>
    <n v="0"/>
    <n v="0"/>
    <x v="0"/>
    <n v="43.1"/>
    <x v="14"/>
  </r>
  <r>
    <s v="TXN002777"/>
    <n v="3459.43"/>
    <n v="3459.43"/>
    <s v="SUCCESS"/>
    <s v="SUCCESS"/>
    <n v="1"/>
    <s v="found"/>
    <s v="Not Duplicate"/>
    <s v="match"/>
    <s v="match"/>
    <n v="0"/>
    <d v="2026-01-19T00:00:00"/>
    <n v="3"/>
    <s v="SLA Breached"/>
    <x v="0"/>
    <n v="0"/>
    <n v="0"/>
    <n v="0"/>
    <n v="0"/>
    <n v="1"/>
    <x v="1"/>
    <n v="10.4"/>
    <x v="23"/>
  </r>
  <r>
    <s v="TXN002778"/>
    <n v="1166.44"/>
    <n v="1166.44"/>
    <s v="SUCCESS"/>
    <s v="SUCCESS"/>
    <n v="1"/>
    <s v="found"/>
    <s v="Not Duplicate"/>
    <s v="match"/>
    <s v="match"/>
    <n v="0"/>
    <d v="2026-01-28T00:00:00"/>
    <n v="0"/>
    <s v="Within SLA"/>
    <x v="0"/>
    <n v="0"/>
    <n v="0"/>
    <n v="0"/>
    <n v="0"/>
    <n v="0"/>
    <x v="0"/>
    <n v="42.8"/>
    <x v="7"/>
  </r>
  <r>
    <s v="TXN002779"/>
    <n v="9494.94"/>
    <n v="9494.94"/>
    <s v="SUCCESS"/>
    <s v="SUCCESS"/>
    <n v="1"/>
    <s v="found"/>
    <s v="Not Duplicate"/>
    <s v="match"/>
    <s v="match"/>
    <n v="0"/>
    <d v="2026-03-27T00:00:00"/>
    <n v="3"/>
    <s v="SLA Breached"/>
    <x v="0"/>
    <n v="0"/>
    <n v="0"/>
    <n v="0"/>
    <n v="0"/>
    <n v="1"/>
    <x v="2"/>
    <n v="62.8"/>
    <x v="20"/>
  </r>
  <r>
    <s v="TXN002780"/>
    <n v="15997.85"/>
    <n v="15997.85"/>
    <s v="SUCCESS"/>
    <s v="SUCCESS"/>
    <n v="2"/>
    <s v="found"/>
    <s v="Duplicate"/>
    <s v="match"/>
    <s v="match"/>
    <n v="0"/>
    <d v="2026-03-03T00:00:00"/>
    <n v="2"/>
    <s v="Within SLA"/>
    <x v="0"/>
    <n v="0"/>
    <n v="1"/>
    <n v="0"/>
    <n v="0"/>
    <n v="0"/>
    <x v="3"/>
    <n v="21.1"/>
    <x v="32"/>
  </r>
  <r>
    <s v="TXN002781"/>
    <n v="1513.36"/>
    <n v="1513.36"/>
    <s v="SUCCESS"/>
    <s v="SUCCESS"/>
    <n v="1"/>
    <s v="found"/>
    <s v="Not Duplicate"/>
    <s v="match"/>
    <s v="match"/>
    <n v="0"/>
    <d v="2026-02-15T00:00:00"/>
    <n v="2"/>
    <s v="Within SLA"/>
    <x v="0"/>
    <n v="0"/>
    <n v="0"/>
    <n v="0"/>
    <n v="0"/>
    <n v="0"/>
    <x v="0"/>
    <n v="5.8"/>
    <x v="38"/>
  </r>
  <r>
    <s v="TXN002782"/>
    <n v="39188.89"/>
    <n v="39188.89"/>
    <s v="SUCCESS"/>
    <s v="SUCCESS"/>
    <n v="1"/>
    <s v="found"/>
    <s v="Not Duplicate"/>
    <s v="match"/>
    <s v="match"/>
    <n v="0"/>
    <d v="2026-01-05T00:00:00"/>
    <n v="2"/>
    <s v="Within SLA"/>
    <x v="1"/>
    <n v="0"/>
    <n v="0"/>
    <n v="0"/>
    <n v="0"/>
    <n v="0"/>
    <x v="1"/>
    <n v="38.799999999999997"/>
    <x v="62"/>
  </r>
  <r>
    <s v="TXN002783"/>
    <n v="110584.64"/>
    <n v="110584.64"/>
    <s v="SUCCESS"/>
    <s v="SUCCESS"/>
    <n v="1"/>
    <s v="found"/>
    <s v="Not Duplicate"/>
    <s v="match"/>
    <s v="match"/>
    <n v="0"/>
    <d v="2026-04-03T00:00:00"/>
    <n v="3"/>
    <s v="SLA Breached"/>
    <x v="1"/>
    <n v="0"/>
    <n v="0"/>
    <n v="0"/>
    <n v="0"/>
    <n v="1"/>
    <x v="2"/>
    <n v="38.799999999999997"/>
    <x v="80"/>
  </r>
  <r>
    <s v="TXN002784"/>
    <n v="744.01"/>
    <e v="#N/A"/>
    <s v="SUCCESS"/>
    <e v="#N/A"/>
    <n v="0"/>
    <s v="missing"/>
    <s v="Not Duplicate"/>
    <s v="not processed"/>
    <s v="not processed"/>
    <s v="missing"/>
    <s v="not processed"/>
    <s v="not processed"/>
    <s v="Not Processed"/>
    <x v="2"/>
    <n v="1"/>
    <n v="0"/>
    <n v="0"/>
    <n v="0"/>
    <n v="0"/>
    <x v="2"/>
    <s v=""/>
    <x v="31"/>
  </r>
  <r>
    <s v="TXN002785"/>
    <n v="1147.1500000000001"/>
    <n v="1147.1500000000001"/>
    <s v="SUCCESS"/>
    <s v="SUCCESS"/>
    <n v="1"/>
    <s v="found"/>
    <s v="Not Duplicate"/>
    <s v="match"/>
    <s v="match"/>
    <n v="0"/>
    <d v="2026-03-05T00:00:00"/>
    <n v="2"/>
    <s v="Within SLA"/>
    <x v="1"/>
    <n v="0"/>
    <n v="0"/>
    <n v="0"/>
    <n v="0"/>
    <n v="0"/>
    <x v="1"/>
    <n v="97"/>
    <x v="56"/>
  </r>
  <r>
    <s v="TXN002786"/>
    <n v="1711.12"/>
    <n v="1711.12"/>
    <s v="SUCCESS"/>
    <s v="SUCCESS"/>
    <n v="1"/>
    <s v="found"/>
    <s v="Not Duplicate"/>
    <s v="match"/>
    <s v="match"/>
    <n v="0"/>
    <d v="2026-01-28T00:00:00"/>
    <n v="2"/>
    <s v="Within SLA"/>
    <x v="3"/>
    <n v="0"/>
    <n v="0"/>
    <n v="0"/>
    <n v="0"/>
    <n v="0"/>
    <x v="3"/>
    <n v="56.9"/>
    <x v="71"/>
  </r>
  <r>
    <s v="TXN002787"/>
    <n v="974.12"/>
    <n v="974.12"/>
    <s v="SUCCESS"/>
    <s v="SUCCESS"/>
    <n v="1"/>
    <s v="found"/>
    <s v="Not Duplicate"/>
    <s v="match"/>
    <s v="match"/>
    <n v="0"/>
    <d v="2026-03-08T00:00:00"/>
    <n v="2"/>
    <s v="Within SLA"/>
    <x v="0"/>
    <n v="0"/>
    <n v="0"/>
    <n v="0"/>
    <n v="0"/>
    <n v="0"/>
    <x v="0"/>
    <n v="18.2"/>
    <x v="57"/>
  </r>
  <r>
    <s v="TXN002788"/>
    <n v="2172.75"/>
    <n v="2172.75"/>
    <s v="SUCCESS"/>
    <s v="SUCCESS"/>
    <n v="1"/>
    <s v="found"/>
    <s v="Not Duplicate"/>
    <s v="match"/>
    <s v="match"/>
    <n v="0"/>
    <d v="2026-02-10T00:00:00"/>
    <n v="3"/>
    <s v="SLA Breached"/>
    <x v="0"/>
    <n v="0"/>
    <n v="0"/>
    <n v="0"/>
    <n v="0"/>
    <n v="1"/>
    <x v="0"/>
    <n v="99.1"/>
    <x v="64"/>
  </r>
  <r>
    <s v="TXN002789"/>
    <n v="1402.76"/>
    <n v="1402.76"/>
    <s v="SUCCESS"/>
    <s v="SUCCESS"/>
    <n v="1"/>
    <s v="found"/>
    <s v="Not Duplicate"/>
    <s v="match"/>
    <s v="match"/>
    <n v="0"/>
    <d v="2026-01-06T00:00:00"/>
    <n v="0"/>
    <s v="Within SLA"/>
    <x v="2"/>
    <n v="0"/>
    <n v="0"/>
    <n v="0"/>
    <n v="0"/>
    <n v="0"/>
    <x v="0"/>
    <n v="39.6"/>
    <x v="18"/>
  </r>
  <r>
    <s v="TXN002790"/>
    <n v="3152.28"/>
    <n v="3152.28"/>
    <s v="SUCCESS"/>
    <s v="SUCCESS"/>
    <n v="1"/>
    <s v="found"/>
    <s v="Not Duplicate"/>
    <s v="match"/>
    <s v="match"/>
    <n v="0"/>
    <d v="2026-03-21T00:00:00"/>
    <n v="1"/>
    <s v="Within SLA"/>
    <x v="0"/>
    <n v="0"/>
    <n v="0"/>
    <n v="0"/>
    <n v="0"/>
    <n v="0"/>
    <x v="1"/>
    <n v="35.4"/>
    <x v="17"/>
  </r>
  <r>
    <s v="TXN002791"/>
    <n v="20673.66"/>
    <n v="20673.66"/>
    <s v="SUCCESS"/>
    <s v="SUCCESS"/>
    <n v="1"/>
    <s v="found"/>
    <s v="Not Duplicate"/>
    <s v="match"/>
    <s v="match"/>
    <n v="0"/>
    <d v="2026-01-11T00:00:00"/>
    <n v="1"/>
    <s v="Within SLA"/>
    <x v="0"/>
    <n v="0"/>
    <n v="0"/>
    <n v="0"/>
    <n v="0"/>
    <n v="0"/>
    <x v="1"/>
    <n v="23.7"/>
    <x v="76"/>
  </r>
  <r>
    <s v="TXN002792"/>
    <n v="9132.35"/>
    <n v="9132.35"/>
    <s v="SUCCESS"/>
    <s v="SUCCESS"/>
    <n v="1"/>
    <s v="found"/>
    <s v="Not Duplicate"/>
    <s v="match"/>
    <s v="match"/>
    <n v="0"/>
    <d v="2026-03-02T00:00:00"/>
    <n v="1"/>
    <s v="Within SLA"/>
    <x v="3"/>
    <n v="0"/>
    <n v="0"/>
    <n v="0"/>
    <n v="0"/>
    <n v="0"/>
    <x v="3"/>
    <n v="25.6"/>
    <x v="32"/>
  </r>
  <r>
    <s v="TXN002793"/>
    <n v="46536.76"/>
    <n v="46536.76"/>
    <s v="SUCCESS"/>
    <s v="SUCCESS"/>
    <n v="1"/>
    <s v="found"/>
    <s v="Not Duplicate"/>
    <s v="match"/>
    <s v="match"/>
    <n v="0"/>
    <d v="2026-01-20T00:00:00"/>
    <n v="2"/>
    <s v="Within SLA"/>
    <x v="0"/>
    <n v="0"/>
    <n v="0"/>
    <n v="0"/>
    <n v="0"/>
    <n v="0"/>
    <x v="1"/>
    <n v="40.1"/>
    <x v="45"/>
  </r>
  <r>
    <s v="TXN002794"/>
    <n v="8557.7199999999993"/>
    <n v="8557.7199999999993"/>
    <s v="SUCCESS"/>
    <s v="SUCCESS"/>
    <n v="1"/>
    <s v="found"/>
    <s v="Not Duplicate"/>
    <s v="match"/>
    <s v="match"/>
    <n v="0"/>
    <d v="2026-03-13T00:00:00"/>
    <n v="1"/>
    <s v="Within SLA"/>
    <x v="1"/>
    <n v="0"/>
    <n v="0"/>
    <n v="0"/>
    <n v="0"/>
    <n v="0"/>
    <x v="0"/>
    <n v="21.6"/>
    <x v="47"/>
  </r>
  <r>
    <s v="TXN002795"/>
    <n v="2685.5"/>
    <n v="2685.5"/>
    <s v="SUCCESS"/>
    <s v="SUCCESS"/>
    <n v="1"/>
    <s v="found"/>
    <s v="Not Duplicate"/>
    <s v="match"/>
    <s v="match"/>
    <n v="0"/>
    <d v="2026-03-09T00:00:00"/>
    <n v="5"/>
    <s v="SLA Breached"/>
    <x v="0"/>
    <n v="0"/>
    <n v="0"/>
    <n v="0"/>
    <n v="0"/>
    <n v="1"/>
    <x v="0"/>
    <n v="35.1"/>
    <x v="85"/>
  </r>
  <r>
    <s v="TXN002796"/>
    <n v="1867.66"/>
    <n v="1867.66"/>
    <s v="REVERSED"/>
    <s v="SUCCESS"/>
    <n v="1"/>
    <s v="found"/>
    <s v="Not Duplicate"/>
    <s v="match"/>
    <s v="mismatch"/>
    <n v="0"/>
    <d v="2026-02-01T00:00:00"/>
    <n v="0"/>
    <s v="Within SLA"/>
    <x v="0"/>
    <n v="0"/>
    <n v="0"/>
    <n v="0"/>
    <n v="1"/>
    <n v="0"/>
    <x v="0"/>
    <n v="6"/>
    <x v="35"/>
  </r>
  <r>
    <s v="TXN002797"/>
    <n v="367.66"/>
    <n v="367.66"/>
    <s v="SUCCESS"/>
    <s v="SUCCESS"/>
    <n v="1"/>
    <s v="found"/>
    <s v="Not Duplicate"/>
    <s v="match"/>
    <s v="match"/>
    <n v="0"/>
    <d v="2026-02-20T00:00:00"/>
    <n v="1"/>
    <s v="Within SLA"/>
    <x v="3"/>
    <n v="0"/>
    <n v="0"/>
    <n v="0"/>
    <n v="0"/>
    <n v="0"/>
    <x v="0"/>
    <n v="9.1999999999999993"/>
    <x v="10"/>
  </r>
  <r>
    <s v="TXN002798"/>
    <n v="4103.87"/>
    <n v="4103.87"/>
    <s v="SUCCESS"/>
    <s v="SUCCESS"/>
    <n v="1"/>
    <s v="found"/>
    <s v="Not Duplicate"/>
    <s v="match"/>
    <s v="match"/>
    <n v="0"/>
    <d v="2026-03-10T00:00:00"/>
    <n v="1"/>
    <s v="Within SLA"/>
    <x v="0"/>
    <n v="0"/>
    <n v="0"/>
    <n v="0"/>
    <n v="0"/>
    <n v="0"/>
    <x v="0"/>
    <n v="28.3"/>
    <x v="87"/>
  </r>
  <r>
    <s v="TXN002799"/>
    <n v="1707.95"/>
    <n v="1878.74"/>
    <s v="SUCCESS"/>
    <s v="SUCCESS"/>
    <n v="1"/>
    <s v="found"/>
    <s v="Not Duplicate"/>
    <s v="mismatch"/>
    <s v="match"/>
    <n v="170.78999999999996"/>
    <d v="2026-01-17T00:00:00"/>
    <n v="1"/>
    <s v="Within SLA"/>
    <x v="1"/>
    <n v="0"/>
    <n v="0"/>
    <n v="1"/>
    <n v="0"/>
    <n v="0"/>
    <x v="0"/>
    <n v="32.5"/>
    <x v="23"/>
  </r>
  <r>
    <s v="TXN002800"/>
    <n v="521.13"/>
    <n v="521.13"/>
    <s v="SUCCESS"/>
    <s v="SUCCESS"/>
    <n v="1"/>
    <s v="found"/>
    <s v="Not Duplicate"/>
    <s v="match"/>
    <s v="match"/>
    <n v="0"/>
    <d v="2026-01-11T00:00:00"/>
    <n v="3"/>
    <s v="SLA Breached"/>
    <x v="2"/>
    <n v="0"/>
    <n v="0"/>
    <n v="0"/>
    <n v="0"/>
    <n v="1"/>
    <x v="2"/>
    <n v="23.9"/>
    <x v="8"/>
  </r>
  <r>
    <s v="TXN002801"/>
    <n v="855.11"/>
    <n v="855.11"/>
    <s v="SUCCESS"/>
    <s v="SUCCESS"/>
    <n v="1"/>
    <s v="found"/>
    <s v="Not Duplicate"/>
    <s v="match"/>
    <s v="match"/>
    <n v="0"/>
    <d v="2026-03-27T00:00:00"/>
    <n v="2"/>
    <s v="Within SLA"/>
    <x v="4"/>
    <n v="0"/>
    <n v="0"/>
    <n v="0"/>
    <n v="0"/>
    <n v="0"/>
    <x v="1"/>
    <n v="48.7"/>
    <x v="21"/>
  </r>
  <r>
    <s v="TXN002802"/>
    <n v="3826.83"/>
    <n v="3826.83"/>
    <s v="SUCCESS"/>
    <s v="SUCCESS"/>
    <n v="1"/>
    <s v="found"/>
    <s v="Not Duplicate"/>
    <s v="match"/>
    <s v="match"/>
    <n v="0"/>
    <d v="2026-03-13T00:00:00"/>
    <n v="2"/>
    <s v="Within SLA"/>
    <x v="0"/>
    <n v="0"/>
    <n v="0"/>
    <n v="0"/>
    <n v="0"/>
    <n v="0"/>
    <x v="3"/>
    <n v="25.7"/>
    <x v="70"/>
  </r>
  <r>
    <s v="TXN002803"/>
    <n v="8566.27"/>
    <n v="8566.27"/>
    <s v="SUCCESS"/>
    <s v="SUCCESS"/>
    <n v="1"/>
    <s v="found"/>
    <s v="Not Duplicate"/>
    <s v="match"/>
    <s v="match"/>
    <n v="0"/>
    <d v="2026-01-06T00:00:00"/>
    <n v="2"/>
    <s v="Within SLA"/>
    <x v="0"/>
    <n v="0"/>
    <n v="0"/>
    <n v="0"/>
    <n v="0"/>
    <n v="0"/>
    <x v="3"/>
    <n v="23.6"/>
    <x v="19"/>
  </r>
  <r>
    <s v="TXN002804"/>
    <n v="5541.08"/>
    <n v="5541.08"/>
    <s v="SUCCESS"/>
    <s v="SUCCESS"/>
    <n v="1"/>
    <s v="found"/>
    <s v="Not Duplicate"/>
    <s v="match"/>
    <s v="match"/>
    <n v="0"/>
    <d v="2026-02-04T00:00:00"/>
    <n v="3"/>
    <s v="SLA Breached"/>
    <x v="2"/>
    <n v="0"/>
    <n v="0"/>
    <n v="0"/>
    <n v="0"/>
    <n v="1"/>
    <x v="2"/>
    <n v="20.3"/>
    <x v="35"/>
  </r>
  <r>
    <s v="TXN002805"/>
    <n v="98577.51"/>
    <n v="98577.51"/>
    <s v="SUCCESS"/>
    <s v="SUCCESS"/>
    <n v="1"/>
    <s v="found"/>
    <s v="Not Duplicate"/>
    <s v="match"/>
    <s v="match"/>
    <n v="0"/>
    <d v="2026-02-28T00:00:00"/>
    <n v="2"/>
    <s v="Within SLA"/>
    <x v="1"/>
    <n v="0"/>
    <n v="0"/>
    <n v="0"/>
    <n v="0"/>
    <n v="0"/>
    <x v="0"/>
    <n v="22.1"/>
    <x v="4"/>
  </r>
  <r>
    <s v="TXN002806"/>
    <n v="10268.33"/>
    <n v="10268.33"/>
    <s v="SUCCESS"/>
    <s v="SUCCESS"/>
    <n v="1"/>
    <s v="found"/>
    <s v="Not Duplicate"/>
    <s v="match"/>
    <s v="match"/>
    <n v="0"/>
    <d v="2026-02-12T00:00:00"/>
    <n v="0"/>
    <s v="Within SLA"/>
    <x v="0"/>
    <n v="0"/>
    <n v="0"/>
    <n v="0"/>
    <n v="0"/>
    <n v="0"/>
    <x v="0"/>
    <n v="33.200000000000003"/>
    <x v="89"/>
  </r>
  <r>
    <s v="TXN002807"/>
    <n v="4138.1099999999997"/>
    <n v="4138.1099999999997"/>
    <s v="SUCCESS"/>
    <s v="SUCCESS"/>
    <n v="1"/>
    <s v="found"/>
    <s v="Not Duplicate"/>
    <s v="match"/>
    <s v="match"/>
    <n v="0"/>
    <d v="2026-02-05T00:00:00"/>
    <n v="2"/>
    <s v="Within SLA"/>
    <x v="3"/>
    <n v="0"/>
    <n v="0"/>
    <n v="0"/>
    <n v="0"/>
    <n v="0"/>
    <x v="1"/>
    <n v="55.8"/>
    <x v="83"/>
  </r>
  <r>
    <s v="TXN002808"/>
    <n v="951.98"/>
    <n v="951.98"/>
    <s v="SUCCESS"/>
    <s v="SUCCESS"/>
    <n v="1"/>
    <s v="found"/>
    <s v="Not Duplicate"/>
    <s v="match"/>
    <s v="match"/>
    <n v="0"/>
    <d v="2026-01-28T00:00:00"/>
    <n v="0"/>
    <s v="Within SLA"/>
    <x v="0"/>
    <n v="0"/>
    <n v="0"/>
    <n v="0"/>
    <n v="0"/>
    <n v="0"/>
    <x v="3"/>
    <n v="17.100000000000001"/>
    <x v="7"/>
  </r>
  <r>
    <s v="TXN002809"/>
    <n v="3450.96"/>
    <n v="3450.96"/>
    <s v="SUCCESS"/>
    <s v="SUCCESS"/>
    <n v="1"/>
    <s v="found"/>
    <s v="Not Duplicate"/>
    <s v="match"/>
    <s v="match"/>
    <n v="0"/>
    <d v="2026-02-23T00:00:00"/>
    <n v="2"/>
    <s v="Within SLA"/>
    <x v="3"/>
    <n v="0"/>
    <n v="0"/>
    <n v="0"/>
    <n v="0"/>
    <n v="0"/>
    <x v="1"/>
    <n v="28.1"/>
    <x v="26"/>
  </r>
  <r>
    <s v="TXN002810"/>
    <n v="27503.599999999999"/>
    <n v="27503.599999999999"/>
    <s v="SUCCESS"/>
    <s v="SUCCESS"/>
    <n v="2"/>
    <s v="found"/>
    <s v="Duplicate"/>
    <s v="match"/>
    <s v="match"/>
    <n v="0"/>
    <d v="2026-03-25T00:00:00"/>
    <n v="1"/>
    <s v="Within SLA"/>
    <x v="3"/>
    <n v="0"/>
    <n v="1"/>
    <n v="0"/>
    <n v="0"/>
    <n v="0"/>
    <x v="2"/>
    <n v="30.5"/>
    <x v="20"/>
  </r>
  <r>
    <s v="TXN002811"/>
    <n v="39592.81"/>
    <n v="39592.81"/>
    <s v="SUCCESS"/>
    <s v="SUCCESS"/>
    <n v="1"/>
    <s v="found"/>
    <s v="Not Duplicate"/>
    <s v="match"/>
    <s v="match"/>
    <n v="0"/>
    <d v="2026-01-18T00:00:00"/>
    <n v="2"/>
    <s v="Within SLA"/>
    <x v="0"/>
    <n v="0"/>
    <n v="0"/>
    <n v="0"/>
    <n v="0"/>
    <n v="0"/>
    <x v="3"/>
    <n v="22.9"/>
    <x v="23"/>
  </r>
  <r>
    <s v="TXN002812"/>
    <n v="9967.17"/>
    <n v="9967.17"/>
    <s v="SUCCESS"/>
    <s v="SUCCESS"/>
    <n v="1"/>
    <s v="found"/>
    <s v="Not Duplicate"/>
    <s v="match"/>
    <s v="match"/>
    <n v="0"/>
    <d v="2026-03-02T00:00:00"/>
    <n v="2"/>
    <s v="Within SLA"/>
    <x v="0"/>
    <n v="0"/>
    <n v="0"/>
    <n v="0"/>
    <n v="0"/>
    <n v="0"/>
    <x v="0"/>
    <n v="37.5"/>
    <x v="72"/>
  </r>
  <r>
    <s v="TXN002813"/>
    <n v="8373"/>
    <n v="8373"/>
    <s v="FAILED"/>
    <s v="FAILED"/>
    <n v="1"/>
    <s v="found"/>
    <s v="Not Duplicate"/>
    <s v="match"/>
    <s v="match"/>
    <n v="0"/>
    <d v="2026-03-18T00:00:00"/>
    <n v="3"/>
    <s v="SLA Breached"/>
    <x v="0"/>
    <n v="0"/>
    <n v="0"/>
    <n v="0"/>
    <n v="0"/>
    <n v="1"/>
    <x v="1"/>
    <n v="47.6"/>
    <x v="54"/>
  </r>
  <r>
    <s v="TXN002814"/>
    <n v="1596.6"/>
    <n v="1596.6"/>
    <s v="SUCCESS"/>
    <s v="SUCCESS"/>
    <n v="1"/>
    <s v="found"/>
    <s v="Not Duplicate"/>
    <s v="match"/>
    <s v="match"/>
    <n v="0"/>
    <d v="2026-03-16T00:00:00"/>
    <n v="2"/>
    <s v="Within SLA"/>
    <x v="2"/>
    <n v="0"/>
    <n v="0"/>
    <n v="0"/>
    <n v="0"/>
    <n v="0"/>
    <x v="0"/>
    <n v="12.1"/>
    <x v="53"/>
  </r>
  <r>
    <s v="TXN002815"/>
    <n v="2017.01"/>
    <n v="2017.01"/>
    <s v="SUCCESS"/>
    <s v="SUCCESS"/>
    <n v="1"/>
    <s v="found"/>
    <s v="Not Duplicate"/>
    <s v="match"/>
    <s v="match"/>
    <n v="0"/>
    <d v="2026-02-07T00:00:00"/>
    <n v="3"/>
    <s v="SLA Breached"/>
    <x v="0"/>
    <n v="0"/>
    <n v="0"/>
    <n v="0"/>
    <n v="0"/>
    <n v="1"/>
    <x v="1"/>
    <n v="23.6"/>
    <x v="66"/>
  </r>
  <r>
    <s v="TXN002816"/>
    <n v="2486.0300000000002"/>
    <n v="2486.0300000000002"/>
    <s v="SUCCESS"/>
    <s v="SUCCESS"/>
    <n v="1"/>
    <s v="found"/>
    <s v="Not Duplicate"/>
    <s v="match"/>
    <s v="match"/>
    <n v="0"/>
    <d v="2026-03-31T00:00:00"/>
    <n v="0"/>
    <s v="Within SLA"/>
    <x v="1"/>
    <n v="0"/>
    <n v="0"/>
    <n v="0"/>
    <n v="0"/>
    <n v="0"/>
    <x v="3"/>
    <n v="15.6"/>
    <x v="80"/>
  </r>
  <r>
    <s v="TXN002817"/>
    <n v="10778.61"/>
    <n v="10778.61"/>
    <s v="SUCCESS"/>
    <s v="SUCCESS"/>
    <n v="1"/>
    <s v="found"/>
    <s v="Not Duplicate"/>
    <s v="match"/>
    <s v="match"/>
    <n v="0"/>
    <d v="2026-02-19T00:00:00"/>
    <n v="2"/>
    <s v="Within SLA"/>
    <x v="0"/>
    <n v="0"/>
    <n v="0"/>
    <n v="0"/>
    <n v="0"/>
    <n v="0"/>
    <x v="3"/>
    <n v="20.2"/>
    <x v="58"/>
  </r>
  <r>
    <s v="TXN002818"/>
    <n v="10192.99"/>
    <n v="10192.99"/>
    <s v="REVERSED"/>
    <s v="REVERSED"/>
    <n v="1"/>
    <s v="found"/>
    <s v="Not Duplicate"/>
    <s v="match"/>
    <s v="match"/>
    <n v="0"/>
    <d v="2026-01-13T00:00:00"/>
    <n v="3"/>
    <s v="SLA Breached"/>
    <x v="0"/>
    <n v="0"/>
    <n v="0"/>
    <n v="0"/>
    <n v="0"/>
    <n v="1"/>
    <x v="3"/>
    <n v="58.7"/>
    <x v="76"/>
  </r>
  <r>
    <s v="TXN002819"/>
    <n v="1409.49"/>
    <n v="1409.49"/>
    <s v="SUCCESS"/>
    <s v="SUCCESS"/>
    <n v="1"/>
    <s v="found"/>
    <s v="Not Duplicate"/>
    <s v="match"/>
    <s v="match"/>
    <n v="0"/>
    <d v="2026-04-04T00:00:00"/>
    <n v="5"/>
    <s v="SLA Breached"/>
    <x v="1"/>
    <n v="0"/>
    <n v="0"/>
    <n v="0"/>
    <n v="0"/>
    <n v="1"/>
    <x v="3"/>
    <n v="35.6"/>
    <x v="15"/>
  </r>
  <r>
    <s v="TXN002820"/>
    <n v="3441.3"/>
    <n v="3441.3"/>
    <s v="SUCCESS"/>
    <s v="SUCCESS"/>
    <n v="1"/>
    <s v="found"/>
    <s v="Not Duplicate"/>
    <s v="match"/>
    <s v="match"/>
    <n v="0"/>
    <d v="2026-01-22T00:00:00"/>
    <n v="2"/>
    <s v="Within SLA"/>
    <x v="1"/>
    <n v="0"/>
    <n v="0"/>
    <n v="0"/>
    <n v="0"/>
    <n v="0"/>
    <x v="1"/>
    <n v="49.4"/>
    <x v="75"/>
  </r>
  <r>
    <s v="TXN002821"/>
    <n v="2100.91"/>
    <n v="2100.91"/>
    <s v="SUCCESS"/>
    <s v="SUCCESS"/>
    <n v="1"/>
    <s v="found"/>
    <s v="Not Duplicate"/>
    <s v="match"/>
    <s v="match"/>
    <n v="0"/>
    <d v="2026-03-11T00:00:00"/>
    <n v="2"/>
    <s v="Within SLA"/>
    <x v="0"/>
    <n v="0"/>
    <n v="0"/>
    <n v="0"/>
    <n v="0"/>
    <n v="0"/>
    <x v="3"/>
    <n v="23"/>
    <x v="87"/>
  </r>
  <r>
    <s v="TXN002822"/>
    <n v="32437.08"/>
    <n v="32437.08"/>
    <s v="SUCCESS"/>
    <s v="SUCCESS"/>
    <n v="1"/>
    <s v="found"/>
    <s v="Not Duplicate"/>
    <s v="match"/>
    <s v="match"/>
    <n v="0"/>
    <d v="2026-03-22T00:00:00"/>
    <n v="2"/>
    <s v="Within SLA"/>
    <x v="2"/>
    <n v="0"/>
    <n v="0"/>
    <n v="0"/>
    <n v="0"/>
    <n v="0"/>
    <x v="0"/>
    <n v="48.5"/>
    <x v="17"/>
  </r>
  <r>
    <s v="TXN002823"/>
    <n v="26569.54"/>
    <n v="26569.54"/>
    <s v="SUCCESS"/>
    <s v="SUCCESS"/>
    <n v="1"/>
    <s v="found"/>
    <s v="Not Duplicate"/>
    <s v="match"/>
    <s v="match"/>
    <n v="0"/>
    <d v="2026-02-12T00:00:00"/>
    <n v="2"/>
    <s v="Within SLA"/>
    <x v="1"/>
    <n v="0"/>
    <n v="0"/>
    <n v="0"/>
    <n v="0"/>
    <n v="0"/>
    <x v="0"/>
    <n v="18.2"/>
    <x v="55"/>
  </r>
  <r>
    <s v="TXN002824"/>
    <n v="7665.27"/>
    <n v="7665.27"/>
    <s v="SUCCESS"/>
    <s v="SUCCESS"/>
    <n v="1"/>
    <s v="found"/>
    <s v="Not Duplicate"/>
    <s v="match"/>
    <s v="match"/>
    <n v="0"/>
    <d v="2026-01-27T00:00:00"/>
    <n v="2"/>
    <s v="Within SLA"/>
    <x v="4"/>
    <n v="0"/>
    <n v="0"/>
    <n v="0"/>
    <n v="0"/>
    <n v="0"/>
    <x v="2"/>
    <n v="8"/>
    <x v="12"/>
  </r>
  <r>
    <s v="TXN002825"/>
    <n v="2638.85"/>
    <n v="2638.85"/>
    <s v="SUCCESS"/>
    <s v="SUCCESS"/>
    <n v="1"/>
    <s v="found"/>
    <s v="Not Duplicate"/>
    <s v="match"/>
    <s v="match"/>
    <n v="0"/>
    <d v="2026-01-20T00:00:00"/>
    <n v="3"/>
    <s v="SLA Breached"/>
    <x v="0"/>
    <n v="0"/>
    <n v="0"/>
    <n v="0"/>
    <n v="0"/>
    <n v="1"/>
    <x v="0"/>
    <n v="18.5"/>
    <x v="0"/>
  </r>
  <r>
    <s v="TXN002826"/>
    <n v="1764.89"/>
    <n v="1764.89"/>
    <s v="SUCCESS"/>
    <s v="SUCCESS"/>
    <n v="1"/>
    <s v="found"/>
    <s v="Not Duplicate"/>
    <s v="match"/>
    <s v="match"/>
    <n v="0"/>
    <d v="2026-02-25T00:00:00"/>
    <n v="1"/>
    <s v="Within SLA"/>
    <x v="0"/>
    <n v="0"/>
    <n v="0"/>
    <n v="0"/>
    <n v="0"/>
    <n v="0"/>
    <x v="3"/>
    <n v="100.9"/>
    <x v="40"/>
  </r>
  <r>
    <s v="TXN002827"/>
    <n v="2283.12"/>
    <n v="2283.12"/>
    <s v="SUCCESS"/>
    <s v="FAILED"/>
    <n v="1"/>
    <s v="found"/>
    <s v="Not Duplicate"/>
    <s v="match"/>
    <s v="mismatch"/>
    <n v="0"/>
    <d v="2026-01-13T00:00:00"/>
    <n v="3"/>
    <s v="SLA Breached"/>
    <x v="2"/>
    <n v="0"/>
    <n v="0"/>
    <n v="0"/>
    <n v="1"/>
    <n v="1"/>
    <x v="3"/>
    <n v="29.6"/>
    <x v="76"/>
  </r>
  <r>
    <s v="TXN002828"/>
    <n v="133.41"/>
    <n v="133.41"/>
    <s v="SUCCESS"/>
    <s v="SUCCESS"/>
    <n v="1"/>
    <s v="found"/>
    <s v="Not Duplicate"/>
    <s v="match"/>
    <s v="match"/>
    <n v="0"/>
    <d v="2026-01-11T00:00:00"/>
    <n v="2"/>
    <s v="Within SLA"/>
    <x v="0"/>
    <n v="0"/>
    <n v="0"/>
    <n v="0"/>
    <n v="0"/>
    <n v="0"/>
    <x v="0"/>
    <n v="70.5"/>
    <x v="86"/>
  </r>
  <r>
    <s v="TXN002829"/>
    <n v="7457.34"/>
    <n v="7457.34"/>
    <s v="FAILED"/>
    <s v="FAILED"/>
    <n v="1"/>
    <s v="found"/>
    <s v="Not Duplicate"/>
    <s v="match"/>
    <s v="match"/>
    <n v="0"/>
    <d v="2026-02-02T00:00:00"/>
    <n v="3"/>
    <s v="SLA Breached"/>
    <x v="0"/>
    <n v="0"/>
    <n v="0"/>
    <n v="0"/>
    <n v="0"/>
    <n v="1"/>
    <x v="3"/>
    <n v="18.8"/>
    <x v="27"/>
  </r>
  <r>
    <s v="TXN002830"/>
    <n v="1172.17"/>
    <n v="1172.17"/>
    <s v="SUCCESS"/>
    <s v="SUCCESS"/>
    <n v="1"/>
    <s v="found"/>
    <s v="Not Duplicate"/>
    <s v="match"/>
    <s v="match"/>
    <n v="0"/>
    <d v="2026-03-12T00:00:00"/>
    <n v="0"/>
    <s v="Within SLA"/>
    <x v="0"/>
    <n v="0"/>
    <n v="0"/>
    <n v="0"/>
    <n v="0"/>
    <n v="0"/>
    <x v="1"/>
    <n v="10.199999999999999"/>
    <x v="47"/>
  </r>
  <r>
    <s v="TXN002831"/>
    <n v="58220.78"/>
    <n v="58220.78"/>
    <s v="SUCCESS"/>
    <s v="SUCCESS"/>
    <n v="1"/>
    <s v="found"/>
    <s v="Not Duplicate"/>
    <s v="match"/>
    <s v="match"/>
    <n v="0"/>
    <d v="2026-03-31T00:00:00"/>
    <n v="1"/>
    <s v="Within SLA"/>
    <x v="3"/>
    <n v="0"/>
    <n v="0"/>
    <n v="0"/>
    <n v="0"/>
    <n v="0"/>
    <x v="3"/>
    <n v="20.2"/>
    <x v="15"/>
  </r>
  <r>
    <s v="TXN002832"/>
    <n v="3117.42"/>
    <n v="3117.42"/>
    <s v="SUCCESS"/>
    <s v="SUCCESS"/>
    <n v="1"/>
    <s v="found"/>
    <s v="Not Duplicate"/>
    <s v="match"/>
    <s v="match"/>
    <n v="0"/>
    <d v="2026-03-12T00:00:00"/>
    <n v="1"/>
    <s v="Within SLA"/>
    <x v="3"/>
    <n v="0"/>
    <n v="0"/>
    <n v="0"/>
    <n v="0"/>
    <n v="0"/>
    <x v="0"/>
    <n v="90.5"/>
    <x v="70"/>
  </r>
  <r>
    <s v="TXN002833"/>
    <n v="5219.47"/>
    <n v="5219.47"/>
    <s v="SUCCESS"/>
    <s v="SUCCESS"/>
    <n v="1"/>
    <s v="found"/>
    <s v="Not Duplicate"/>
    <s v="match"/>
    <s v="match"/>
    <n v="0"/>
    <d v="2026-04-02T00:00:00"/>
    <n v="2"/>
    <s v="Within SLA"/>
    <x v="4"/>
    <n v="0"/>
    <n v="0"/>
    <n v="0"/>
    <n v="0"/>
    <n v="0"/>
    <x v="3"/>
    <n v="7.5"/>
    <x v="80"/>
  </r>
  <r>
    <s v="TXN002834"/>
    <n v="3018.45"/>
    <n v="3018.45"/>
    <s v="SUCCESS"/>
    <s v="SUCCESS"/>
    <n v="1"/>
    <s v="found"/>
    <s v="Not Duplicate"/>
    <s v="match"/>
    <s v="match"/>
    <n v="0"/>
    <d v="2026-02-27T00:00:00"/>
    <n v="0"/>
    <s v="Within SLA"/>
    <x v="3"/>
    <n v="0"/>
    <n v="0"/>
    <n v="0"/>
    <n v="0"/>
    <n v="0"/>
    <x v="3"/>
    <n v="18.100000000000001"/>
    <x v="2"/>
  </r>
  <r>
    <s v="TXN002835"/>
    <n v="2316.0500000000002"/>
    <n v="2316.0500000000002"/>
    <s v="SUCCESS"/>
    <s v="SUCCESS"/>
    <n v="1"/>
    <s v="found"/>
    <s v="Not Duplicate"/>
    <s v="match"/>
    <s v="match"/>
    <n v="0"/>
    <d v="2026-02-27T00:00:00"/>
    <n v="2"/>
    <s v="Within SLA"/>
    <x v="0"/>
    <n v="0"/>
    <n v="0"/>
    <n v="0"/>
    <n v="0"/>
    <n v="0"/>
    <x v="3"/>
    <n v="20.2"/>
    <x v="73"/>
  </r>
  <r>
    <s v="TXN002836"/>
    <n v="18001.740000000002"/>
    <n v="18001.740000000002"/>
    <s v="SUCCESS"/>
    <s v="SUCCESS"/>
    <n v="1"/>
    <s v="found"/>
    <s v="Not Duplicate"/>
    <s v="match"/>
    <s v="match"/>
    <n v="0"/>
    <d v="2026-03-10T00:00:00"/>
    <n v="3"/>
    <s v="SLA Breached"/>
    <x v="0"/>
    <n v="0"/>
    <n v="0"/>
    <n v="0"/>
    <n v="0"/>
    <n v="1"/>
    <x v="0"/>
    <n v="29.8"/>
    <x v="33"/>
  </r>
  <r>
    <s v="TXN002837"/>
    <n v="3721.99"/>
    <n v="3721.99"/>
    <s v="SUCCESS"/>
    <s v="SUCCESS"/>
    <n v="1"/>
    <s v="found"/>
    <s v="Not Duplicate"/>
    <s v="match"/>
    <s v="match"/>
    <n v="0"/>
    <d v="2026-02-12T00:00:00"/>
    <n v="2"/>
    <s v="Within SLA"/>
    <x v="0"/>
    <n v="0"/>
    <n v="0"/>
    <n v="0"/>
    <n v="0"/>
    <n v="0"/>
    <x v="3"/>
    <n v="45.3"/>
    <x v="55"/>
  </r>
  <r>
    <s v="TXN002838"/>
    <n v="10510.6"/>
    <n v="10510.6"/>
    <s v="SUCCESS"/>
    <s v="SUCCESS"/>
    <n v="1"/>
    <s v="found"/>
    <s v="Not Duplicate"/>
    <s v="match"/>
    <s v="match"/>
    <n v="0"/>
    <d v="2026-01-19T00:00:00"/>
    <n v="2"/>
    <s v="Within SLA"/>
    <x v="3"/>
    <n v="0"/>
    <n v="0"/>
    <n v="0"/>
    <n v="0"/>
    <n v="0"/>
    <x v="0"/>
    <n v="38.299999999999997"/>
    <x v="0"/>
  </r>
  <r>
    <s v="TXN002839"/>
    <n v="2103.67"/>
    <n v="2103.67"/>
    <s v="SUCCESS"/>
    <s v="SUCCESS"/>
    <n v="1"/>
    <s v="found"/>
    <s v="Not Duplicate"/>
    <s v="match"/>
    <s v="match"/>
    <n v="0"/>
    <d v="2026-01-13T00:00:00"/>
    <n v="2"/>
    <s v="Within SLA"/>
    <x v="3"/>
    <n v="0"/>
    <n v="0"/>
    <n v="0"/>
    <n v="0"/>
    <n v="0"/>
    <x v="0"/>
    <n v="20"/>
    <x v="22"/>
  </r>
  <r>
    <s v="TXN002840"/>
    <n v="2122.2800000000002"/>
    <n v="2122.2800000000002"/>
    <s v="SUCCESS"/>
    <s v="SUCCESS"/>
    <n v="1"/>
    <s v="found"/>
    <s v="Not Duplicate"/>
    <s v="match"/>
    <s v="match"/>
    <n v="0"/>
    <d v="2026-02-24T00:00:00"/>
    <n v="3"/>
    <s v="SLA Breached"/>
    <x v="2"/>
    <n v="0"/>
    <n v="0"/>
    <n v="0"/>
    <n v="0"/>
    <n v="1"/>
    <x v="3"/>
    <n v="12"/>
    <x v="26"/>
  </r>
  <r>
    <s v="TXN002841"/>
    <n v="4120.28"/>
    <n v="4120.28"/>
    <s v="SUCCESS"/>
    <s v="SUCCESS"/>
    <n v="1"/>
    <s v="found"/>
    <s v="Not Duplicate"/>
    <s v="match"/>
    <s v="match"/>
    <n v="0"/>
    <d v="2026-01-10T00:00:00"/>
    <n v="0"/>
    <s v="Within SLA"/>
    <x v="1"/>
    <n v="0"/>
    <n v="0"/>
    <n v="0"/>
    <n v="0"/>
    <n v="0"/>
    <x v="3"/>
    <n v="16.3"/>
    <x v="76"/>
  </r>
  <r>
    <s v="TXN002842"/>
    <n v="6355.67"/>
    <n v="6355.67"/>
    <s v="SUCCESS"/>
    <s v="SUCCESS"/>
    <n v="1"/>
    <s v="found"/>
    <s v="Not Duplicate"/>
    <s v="match"/>
    <s v="match"/>
    <n v="0"/>
    <d v="2026-01-26T00:00:00"/>
    <n v="3"/>
    <s v="SLA Breached"/>
    <x v="0"/>
    <n v="0"/>
    <n v="0"/>
    <n v="0"/>
    <n v="0"/>
    <n v="1"/>
    <x v="1"/>
    <n v="78.8"/>
    <x v="42"/>
  </r>
  <r>
    <s v="TXN002843"/>
    <n v="3055.62"/>
    <n v="3055.62"/>
    <s v="SUCCESS"/>
    <s v="SUCCESS"/>
    <n v="1"/>
    <s v="found"/>
    <s v="Not Duplicate"/>
    <s v="match"/>
    <s v="match"/>
    <n v="0"/>
    <d v="2026-02-15T00:00:00"/>
    <n v="3"/>
    <s v="SLA Breached"/>
    <x v="0"/>
    <n v="0"/>
    <n v="0"/>
    <n v="0"/>
    <n v="0"/>
    <n v="1"/>
    <x v="0"/>
    <n v="28.7"/>
    <x v="89"/>
  </r>
  <r>
    <s v="TXN002844"/>
    <n v="11502.8"/>
    <n v="11502.8"/>
    <s v="SUCCESS"/>
    <s v="SUCCESS"/>
    <n v="1"/>
    <s v="found"/>
    <s v="Not Duplicate"/>
    <s v="match"/>
    <s v="match"/>
    <n v="0"/>
    <d v="2026-03-28T00:00:00"/>
    <n v="2"/>
    <s v="Within SLA"/>
    <x v="2"/>
    <n v="0"/>
    <n v="0"/>
    <n v="0"/>
    <n v="0"/>
    <n v="0"/>
    <x v="3"/>
    <n v="44.8"/>
    <x v="9"/>
  </r>
  <r>
    <s v="TXN002845"/>
    <n v="6297.42"/>
    <n v="6297.42"/>
    <s v="SUCCESS"/>
    <s v="SUCCESS"/>
    <n v="1"/>
    <s v="found"/>
    <s v="Not Duplicate"/>
    <s v="match"/>
    <s v="match"/>
    <n v="0"/>
    <d v="2026-02-10T00:00:00"/>
    <n v="0"/>
    <s v="Within SLA"/>
    <x v="0"/>
    <n v="0"/>
    <n v="0"/>
    <n v="0"/>
    <n v="0"/>
    <n v="0"/>
    <x v="0"/>
    <n v="39.200000000000003"/>
    <x v="55"/>
  </r>
  <r>
    <s v="TXN002846"/>
    <n v="3530.1"/>
    <n v="3530.1"/>
    <s v="SUCCESS"/>
    <s v="SUCCESS"/>
    <n v="1"/>
    <s v="found"/>
    <s v="Not Duplicate"/>
    <s v="match"/>
    <s v="match"/>
    <n v="0"/>
    <d v="2026-01-19T00:00:00"/>
    <n v="1"/>
    <s v="Within SLA"/>
    <x v="2"/>
    <n v="0"/>
    <n v="0"/>
    <n v="0"/>
    <n v="0"/>
    <n v="0"/>
    <x v="2"/>
    <n v="20.9"/>
    <x v="45"/>
  </r>
  <r>
    <s v="TXN002847"/>
    <n v="1671.87"/>
    <n v="1671.87"/>
    <s v="SUCCESS"/>
    <s v="SUCCESS"/>
    <n v="1"/>
    <s v="found"/>
    <s v="Not Duplicate"/>
    <s v="match"/>
    <s v="match"/>
    <n v="0"/>
    <d v="2026-02-03T00:00:00"/>
    <n v="3"/>
    <s v="SLA Breached"/>
    <x v="1"/>
    <n v="0"/>
    <n v="0"/>
    <n v="0"/>
    <n v="0"/>
    <n v="1"/>
    <x v="2"/>
    <n v="38.6"/>
    <x v="46"/>
  </r>
  <r>
    <s v="TXN002848"/>
    <n v="2954.12"/>
    <n v="2954.12"/>
    <s v="SUCCESS"/>
    <s v="SUCCESS"/>
    <n v="1"/>
    <s v="found"/>
    <s v="Not Duplicate"/>
    <s v="match"/>
    <s v="match"/>
    <n v="0"/>
    <d v="2026-02-06T00:00:00"/>
    <n v="2"/>
    <s v="Within SLA"/>
    <x v="3"/>
    <n v="0"/>
    <n v="0"/>
    <n v="0"/>
    <n v="0"/>
    <n v="0"/>
    <x v="0"/>
    <n v="10.6"/>
    <x v="66"/>
  </r>
  <r>
    <s v="TXN002849"/>
    <n v="8842.0400000000009"/>
    <n v="8842.0400000000009"/>
    <s v="FAILED"/>
    <s v="FAILED"/>
    <n v="1"/>
    <s v="found"/>
    <s v="Not Duplicate"/>
    <s v="match"/>
    <s v="match"/>
    <n v="0"/>
    <d v="2026-01-23T00:00:00"/>
    <n v="1"/>
    <s v="Within SLA"/>
    <x v="1"/>
    <n v="0"/>
    <n v="0"/>
    <n v="0"/>
    <n v="0"/>
    <n v="0"/>
    <x v="3"/>
    <n v="11.6"/>
    <x v="51"/>
  </r>
  <r>
    <s v="TXN002850"/>
    <n v="697.37"/>
    <n v="697.37"/>
    <s v="SUCCESS"/>
    <s v="SUCCESS"/>
    <n v="1"/>
    <s v="found"/>
    <s v="Not Duplicate"/>
    <s v="match"/>
    <s v="match"/>
    <n v="0"/>
    <d v="2026-03-24T00:00:00"/>
    <n v="2"/>
    <s v="Within SLA"/>
    <x v="1"/>
    <n v="0"/>
    <n v="0"/>
    <n v="0"/>
    <n v="0"/>
    <n v="0"/>
    <x v="1"/>
    <n v="23.7"/>
    <x v="29"/>
  </r>
  <r>
    <s v="TXN002851"/>
    <n v="1599.35"/>
    <n v="1599.35"/>
    <s v="SUCCESS"/>
    <s v="SUCCESS"/>
    <n v="1"/>
    <s v="found"/>
    <s v="Not Duplicate"/>
    <s v="match"/>
    <s v="match"/>
    <n v="0"/>
    <d v="2026-01-26T00:00:00"/>
    <n v="2"/>
    <s v="Within SLA"/>
    <x v="2"/>
    <n v="0"/>
    <n v="0"/>
    <n v="0"/>
    <n v="0"/>
    <n v="0"/>
    <x v="2"/>
    <n v="14.4"/>
    <x v="61"/>
  </r>
  <r>
    <s v="TXN002852"/>
    <n v="7084.22"/>
    <n v="7084.22"/>
    <s v="SUCCESS"/>
    <s v="SUCCESS"/>
    <n v="1"/>
    <s v="found"/>
    <s v="Not Duplicate"/>
    <s v="match"/>
    <s v="match"/>
    <n v="0"/>
    <d v="2026-02-24T00:00:00"/>
    <n v="0"/>
    <s v="Within SLA"/>
    <x v="1"/>
    <n v="0"/>
    <n v="0"/>
    <n v="0"/>
    <n v="0"/>
    <n v="0"/>
    <x v="3"/>
    <n v="28.1"/>
    <x v="40"/>
  </r>
  <r>
    <s v="TXN002853"/>
    <n v="1716.47"/>
    <n v="1716.47"/>
    <s v="SUCCESS"/>
    <s v="SUCCESS"/>
    <n v="1"/>
    <s v="found"/>
    <s v="Not Duplicate"/>
    <s v="match"/>
    <s v="match"/>
    <n v="0"/>
    <d v="2026-02-14T00:00:00"/>
    <n v="3"/>
    <s v="SLA Breached"/>
    <x v="0"/>
    <n v="0"/>
    <n v="0"/>
    <n v="0"/>
    <n v="0"/>
    <n v="1"/>
    <x v="0"/>
    <n v="38"/>
    <x v="41"/>
  </r>
  <r>
    <s v="TXN002854"/>
    <n v="2694.77"/>
    <n v="2694.77"/>
    <s v="SUCCESS"/>
    <s v="SUCCESS"/>
    <n v="1"/>
    <s v="found"/>
    <s v="Not Duplicate"/>
    <s v="match"/>
    <s v="match"/>
    <n v="0"/>
    <d v="2026-02-07T00:00:00"/>
    <n v="1"/>
    <s v="Within SLA"/>
    <x v="1"/>
    <n v="0"/>
    <n v="0"/>
    <n v="0"/>
    <n v="0"/>
    <n v="0"/>
    <x v="0"/>
    <n v="16.8"/>
    <x v="69"/>
  </r>
  <r>
    <s v="TXN002855"/>
    <n v="6673.25"/>
    <n v="6673.25"/>
    <s v="SUCCESS"/>
    <s v="SUCCESS"/>
    <n v="1"/>
    <s v="found"/>
    <s v="Not Duplicate"/>
    <s v="match"/>
    <s v="match"/>
    <n v="0"/>
    <d v="2026-01-31T00:00:00"/>
    <n v="3"/>
    <s v="SLA Breached"/>
    <x v="0"/>
    <n v="0"/>
    <n v="0"/>
    <n v="0"/>
    <n v="0"/>
    <n v="1"/>
    <x v="0"/>
    <n v="49.2"/>
    <x v="7"/>
  </r>
  <r>
    <s v="TXN002856"/>
    <n v="4420.97"/>
    <n v="4420.97"/>
    <s v="FAILED"/>
    <s v="FAILED"/>
    <n v="1"/>
    <s v="found"/>
    <s v="Not Duplicate"/>
    <s v="match"/>
    <s v="match"/>
    <n v="0"/>
    <d v="2026-02-04T00:00:00"/>
    <n v="0"/>
    <s v="Within SLA"/>
    <x v="0"/>
    <n v="0"/>
    <n v="0"/>
    <n v="0"/>
    <n v="0"/>
    <n v="0"/>
    <x v="3"/>
    <n v="29.2"/>
    <x v="66"/>
  </r>
  <r>
    <s v="TXN002857"/>
    <n v="223.84"/>
    <n v="223.84"/>
    <s v="SUCCESS"/>
    <s v="SUCCESS"/>
    <n v="1"/>
    <s v="found"/>
    <s v="Not Duplicate"/>
    <s v="match"/>
    <s v="match"/>
    <n v="0"/>
    <d v="2026-02-03T00:00:00"/>
    <n v="0"/>
    <s v="Within SLA"/>
    <x v="2"/>
    <n v="0"/>
    <n v="0"/>
    <n v="0"/>
    <n v="0"/>
    <n v="0"/>
    <x v="0"/>
    <n v="41.8"/>
    <x v="83"/>
  </r>
  <r>
    <s v="TXN002858"/>
    <n v="3749.28"/>
    <n v="3749.28"/>
    <s v="SUCCESS"/>
    <s v="SUCCESS"/>
    <n v="1"/>
    <s v="found"/>
    <s v="Not Duplicate"/>
    <s v="match"/>
    <s v="match"/>
    <n v="0"/>
    <d v="2026-01-05T00:00:00"/>
    <n v="2"/>
    <s v="Within SLA"/>
    <x v="0"/>
    <n v="0"/>
    <n v="0"/>
    <n v="0"/>
    <n v="0"/>
    <n v="0"/>
    <x v="1"/>
    <n v="36.299999999999997"/>
    <x v="62"/>
  </r>
  <r>
    <s v="TXN002859"/>
    <n v="6398.64"/>
    <n v="6398.64"/>
    <s v="SUCCESS"/>
    <s v="SUCCESS"/>
    <n v="1"/>
    <s v="found"/>
    <s v="Not Duplicate"/>
    <s v="match"/>
    <s v="match"/>
    <n v="0"/>
    <d v="2026-03-28T00:00:00"/>
    <n v="3"/>
    <s v="SLA Breached"/>
    <x v="2"/>
    <n v="0"/>
    <n v="0"/>
    <n v="0"/>
    <n v="0"/>
    <n v="1"/>
    <x v="1"/>
    <n v="40.299999999999997"/>
    <x v="21"/>
  </r>
  <r>
    <s v="TXN002860"/>
    <n v="36291.99"/>
    <n v="36291.99"/>
    <s v="SUCCESS"/>
    <s v="SUCCESS"/>
    <n v="1"/>
    <s v="found"/>
    <s v="Not Duplicate"/>
    <s v="match"/>
    <s v="match"/>
    <n v="0"/>
    <d v="2026-01-14T00:00:00"/>
    <n v="2"/>
    <s v="Within SLA"/>
    <x v="1"/>
    <n v="0"/>
    <n v="0"/>
    <n v="0"/>
    <n v="0"/>
    <n v="0"/>
    <x v="0"/>
    <n v="5.7"/>
    <x v="77"/>
  </r>
  <r>
    <s v="TXN002861"/>
    <n v="1804.12"/>
    <n v="1804.12"/>
    <s v="SUCCESS"/>
    <s v="SUCCESS"/>
    <n v="1"/>
    <s v="found"/>
    <s v="Not Duplicate"/>
    <s v="match"/>
    <s v="match"/>
    <n v="0"/>
    <d v="2026-02-07T00:00:00"/>
    <n v="1"/>
    <s v="Within SLA"/>
    <x v="0"/>
    <n v="0"/>
    <n v="0"/>
    <n v="0"/>
    <n v="0"/>
    <n v="0"/>
    <x v="0"/>
    <n v="9.5"/>
    <x v="69"/>
  </r>
  <r>
    <s v="TXN002862"/>
    <n v="6046.43"/>
    <n v="6046.43"/>
    <s v="SUCCESS"/>
    <s v="SUCCESS"/>
    <n v="1"/>
    <s v="found"/>
    <s v="Not Duplicate"/>
    <s v="match"/>
    <s v="match"/>
    <n v="0"/>
    <d v="2026-01-22T00:00:00"/>
    <n v="3"/>
    <s v="SLA Breached"/>
    <x v="1"/>
    <n v="0"/>
    <n v="0"/>
    <n v="0"/>
    <n v="0"/>
    <n v="1"/>
    <x v="0"/>
    <n v="31.2"/>
    <x v="34"/>
  </r>
  <r>
    <s v="TXN002863"/>
    <n v="19412.080000000002"/>
    <n v="19412.080000000002"/>
    <s v="SUCCESS"/>
    <s v="SUCCESS"/>
    <n v="1"/>
    <s v="found"/>
    <s v="Not Duplicate"/>
    <s v="match"/>
    <s v="match"/>
    <n v="0"/>
    <d v="2026-01-19T00:00:00"/>
    <n v="2"/>
    <s v="Within SLA"/>
    <x v="2"/>
    <n v="0"/>
    <n v="0"/>
    <n v="0"/>
    <n v="0"/>
    <n v="0"/>
    <x v="3"/>
    <n v="55.6"/>
    <x v="0"/>
  </r>
  <r>
    <s v="TXN002864"/>
    <n v="1429.61"/>
    <n v="1429.61"/>
    <s v="SUCCESS"/>
    <s v="SUCCESS"/>
    <n v="1"/>
    <s v="found"/>
    <s v="Not Duplicate"/>
    <s v="match"/>
    <s v="match"/>
    <n v="0"/>
    <d v="2026-01-03T00:00:00"/>
    <n v="1"/>
    <s v="Within SLA"/>
    <x v="3"/>
    <n v="0"/>
    <n v="0"/>
    <n v="0"/>
    <n v="0"/>
    <n v="0"/>
    <x v="0"/>
    <n v="17.399999999999999"/>
    <x v="49"/>
  </r>
  <r>
    <s v="TXN002865"/>
    <n v="3871.4"/>
    <n v="3871.4"/>
    <s v="SUCCESS"/>
    <s v="FAILED"/>
    <n v="1"/>
    <s v="found"/>
    <s v="Not Duplicate"/>
    <s v="match"/>
    <s v="mismatch"/>
    <n v="0"/>
    <d v="2026-01-13T00:00:00"/>
    <n v="2"/>
    <s v="Within SLA"/>
    <x v="2"/>
    <n v="0"/>
    <n v="0"/>
    <n v="0"/>
    <n v="1"/>
    <n v="0"/>
    <x v="0"/>
    <n v="19.5"/>
    <x v="22"/>
  </r>
  <r>
    <s v="TXN002866"/>
    <n v="5148.6400000000003"/>
    <n v="5148.6400000000003"/>
    <s v="SUCCESS"/>
    <s v="SUCCESS"/>
    <n v="1"/>
    <s v="found"/>
    <s v="Not Duplicate"/>
    <s v="match"/>
    <s v="match"/>
    <n v="0"/>
    <d v="2026-01-09T00:00:00"/>
    <n v="2"/>
    <s v="Within SLA"/>
    <x v="1"/>
    <n v="0"/>
    <n v="0"/>
    <n v="0"/>
    <n v="0"/>
    <n v="0"/>
    <x v="1"/>
    <n v="25.1"/>
    <x v="78"/>
  </r>
  <r>
    <s v="TXN002867"/>
    <n v="9063.64"/>
    <n v="9063.64"/>
    <s v="FAILED"/>
    <s v="FAILED"/>
    <n v="1"/>
    <s v="found"/>
    <s v="Not Duplicate"/>
    <s v="match"/>
    <s v="match"/>
    <n v="0"/>
    <d v="2026-03-03T00:00:00"/>
    <n v="2"/>
    <s v="Within SLA"/>
    <x v="1"/>
    <n v="0"/>
    <n v="0"/>
    <n v="0"/>
    <n v="0"/>
    <n v="0"/>
    <x v="0"/>
    <n v="23.7"/>
    <x v="32"/>
  </r>
  <r>
    <s v="TXN002868"/>
    <n v="2296.44"/>
    <n v="2296.44"/>
    <s v="SUCCESS"/>
    <s v="SUCCESS"/>
    <n v="1"/>
    <s v="found"/>
    <s v="Not Duplicate"/>
    <s v="match"/>
    <s v="match"/>
    <n v="0"/>
    <d v="2026-02-27T00:00:00"/>
    <n v="2"/>
    <s v="Within SLA"/>
    <x v="0"/>
    <n v="0"/>
    <n v="0"/>
    <n v="0"/>
    <n v="0"/>
    <n v="0"/>
    <x v="0"/>
    <n v="62.7"/>
    <x v="73"/>
  </r>
  <r>
    <s v="TXN002869"/>
    <n v="427.51"/>
    <n v="427.51"/>
    <s v="SUCCESS"/>
    <s v="SUCCESS"/>
    <n v="1"/>
    <s v="found"/>
    <s v="Not Duplicate"/>
    <s v="match"/>
    <s v="match"/>
    <n v="0"/>
    <d v="2026-03-28T00:00:00"/>
    <n v="5"/>
    <s v="SLA Breached"/>
    <x v="4"/>
    <n v="0"/>
    <n v="0"/>
    <n v="0"/>
    <n v="0"/>
    <n v="1"/>
    <x v="0"/>
    <n v="37.299999999999997"/>
    <x v="50"/>
  </r>
  <r>
    <s v="TXN002870"/>
    <n v="13286.53"/>
    <n v="13286.53"/>
    <s v="SUCCESS"/>
    <s v="SUCCESS"/>
    <n v="1"/>
    <s v="found"/>
    <s v="Not Duplicate"/>
    <s v="match"/>
    <s v="match"/>
    <n v="0"/>
    <d v="2026-02-15T00:00:00"/>
    <n v="2"/>
    <s v="Within SLA"/>
    <x v="2"/>
    <n v="0"/>
    <n v="0"/>
    <n v="0"/>
    <n v="0"/>
    <n v="0"/>
    <x v="1"/>
    <n v="12.7"/>
    <x v="38"/>
  </r>
  <r>
    <s v="TXN002871"/>
    <n v="11963.57"/>
    <n v="11963.57"/>
    <s v="SUCCESS"/>
    <s v="SUCCESS"/>
    <n v="1"/>
    <s v="found"/>
    <s v="Not Duplicate"/>
    <s v="match"/>
    <s v="match"/>
    <n v="0"/>
    <d v="2026-02-23T00:00:00"/>
    <n v="2"/>
    <s v="Within SLA"/>
    <x v="3"/>
    <n v="0"/>
    <n v="0"/>
    <n v="0"/>
    <n v="0"/>
    <n v="0"/>
    <x v="0"/>
    <n v="36.200000000000003"/>
    <x v="26"/>
  </r>
  <r>
    <s v="TXN002872"/>
    <n v="2296.52"/>
    <n v="2296.52"/>
    <s v="SUCCESS"/>
    <s v="SUCCESS"/>
    <n v="1"/>
    <s v="found"/>
    <s v="Not Duplicate"/>
    <s v="match"/>
    <s v="match"/>
    <n v="0"/>
    <d v="2026-03-25T00:00:00"/>
    <n v="0"/>
    <s v="Within SLA"/>
    <x v="1"/>
    <n v="0"/>
    <n v="0"/>
    <n v="0"/>
    <n v="0"/>
    <n v="0"/>
    <x v="2"/>
    <n v="17.7"/>
    <x v="21"/>
  </r>
  <r>
    <s v="TXN002873"/>
    <n v="2593.1"/>
    <n v="2593.1"/>
    <s v="SUCCESS"/>
    <s v="SUCCESS"/>
    <n v="1"/>
    <s v="found"/>
    <s v="Not Duplicate"/>
    <s v="match"/>
    <s v="match"/>
    <n v="0"/>
    <d v="2026-03-16T00:00:00"/>
    <n v="2"/>
    <s v="Within SLA"/>
    <x v="2"/>
    <n v="0"/>
    <n v="0"/>
    <n v="0"/>
    <n v="0"/>
    <n v="0"/>
    <x v="1"/>
    <n v="31.3"/>
    <x v="53"/>
  </r>
  <r>
    <s v="TXN002874"/>
    <n v="5898.66"/>
    <n v="5898.66"/>
    <s v="SUCCESS"/>
    <s v="SUCCESS"/>
    <n v="1"/>
    <s v="found"/>
    <s v="Not Duplicate"/>
    <s v="match"/>
    <s v="match"/>
    <n v="0"/>
    <d v="2026-03-27T00:00:00"/>
    <n v="1"/>
    <s v="Within SLA"/>
    <x v="0"/>
    <n v="0"/>
    <n v="0"/>
    <n v="0"/>
    <n v="0"/>
    <n v="0"/>
    <x v="2"/>
    <n v="20.100000000000001"/>
    <x v="9"/>
  </r>
  <r>
    <s v="TXN002875"/>
    <n v="1134.47"/>
    <n v="1134.47"/>
    <s v="SUCCESS"/>
    <s v="SUCCESS"/>
    <n v="1"/>
    <s v="found"/>
    <s v="Not Duplicate"/>
    <s v="match"/>
    <s v="match"/>
    <n v="0"/>
    <d v="2026-01-03T00:00:00"/>
    <n v="2"/>
    <s v="Within SLA"/>
    <x v="2"/>
    <n v="0"/>
    <n v="0"/>
    <n v="0"/>
    <n v="0"/>
    <n v="0"/>
    <x v="1"/>
    <n v="36.6"/>
    <x v="88"/>
  </r>
  <r>
    <s v="TXN002876"/>
    <n v="19604.810000000001"/>
    <n v="19604.810000000001"/>
    <s v="SUCCESS"/>
    <s v="SUCCESS"/>
    <n v="1"/>
    <s v="found"/>
    <s v="Not Duplicate"/>
    <s v="match"/>
    <s v="match"/>
    <n v="0"/>
    <d v="2026-02-13T00:00:00"/>
    <n v="1"/>
    <s v="Within SLA"/>
    <x v="1"/>
    <n v="0"/>
    <n v="0"/>
    <n v="0"/>
    <n v="0"/>
    <n v="0"/>
    <x v="0"/>
    <n v="37.700000000000003"/>
    <x v="89"/>
  </r>
  <r>
    <s v="TXN002877"/>
    <n v="8640.7000000000007"/>
    <n v="8640.7000000000007"/>
    <s v="FAILED"/>
    <s v="FAILED"/>
    <n v="1"/>
    <s v="found"/>
    <s v="Not Duplicate"/>
    <s v="match"/>
    <s v="match"/>
    <n v="0"/>
    <d v="2026-04-02T00:00:00"/>
    <n v="3"/>
    <s v="SLA Breached"/>
    <x v="2"/>
    <n v="0"/>
    <n v="0"/>
    <n v="0"/>
    <n v="0"/>
    <n v="1"/>
    <x v="1"/>
    <n v="29.1"/>
    <x v="15"/>
  </r>
  <r>
    <s v="TXN002878"/>
    <n v="17019.39"/>
    <n v="17019.39"/>
    <s v="SUCCESS"/>
    <s v="SUCCESS"/>
    <n v="1"/>
    <s v="found"/>
    <s v="Not Duplicate"/>
    <s v="match"/>
    <s v="match"/>
    <n v="0"/>
    <d v="2026-03-29T00:00:00"/>
    <n v="1"/>
    <s v="Within SLA"/>
    <x v="3"/>
    <n v="0"/>
    <n v="0"/>
    <n v="0"/>
    <n v="0"/>
    <n v="0"/>
    <x v="1"/>
    <n v="23.2"/>
    <x v="52"/>
  </r>
  <r>
    <s v="TXN002879"/>
    <n v="20609.75"/>
    <e v="#N/A"/>
    <s v="SUCCESS"/>
    <e v="#N/A"/>
    <n v="0"/>
    <s v="missing"/>
    <s v="Not Duplicate"/>
    <s v="not processed"/>
    <s v="not processed"/>
    <s v="missing"/>
    <s v="not processed"/>
    <s v="not processed"/>
    <s v="Not Processed"/>
    <x v="3"/>
    <n v="1"/>
    <n v="0"/>
    <n v="0"/>
    <n v="0"/>
    <n v="0"/>
    <x v="2"/>
    <s v=""/>
    <x v="86"/>
  </r>
  <r>
    <s v="TXN002880"/>
    <n v="3024.19"/>
    <n v="3024.19"/>
    <s v="SUCCESS"/>
    <s v="SUCCESS"/>
    <n v="1"/>
    <s v="found"/>
    <s v="Not Duplicate"/>
    <s v="match"/>
    <s v="match"/>
    <n v="0"/>
    <d v="2026-03-03T00:00:00"/>
    <n v="0"/>
    <s v="Within SLA"/>
    <x v="0"/>
    <n v="0"/>
    <n v="0"/>
    <n v="0"/>
    <n v="0"/>
    <n v="0"/>
    <x v="3"/>
    <n v="26.1"/>
    <x v="56"/>
  </r>
  <r>
    <s v="TXN002881"/>
    <n v="23909.61"/>
    <n v="23909.61"/>
    <s v="SUCCESS"/>
    <s v="SUCCESS"/>
    <n v="1"/>
    <s v="found"/>
    <s v="Not Duplicate"/>
    <s v="match"/>
    <s v="match"/>
    <n v="0"/>
    <d v="2026-02-21T00:00:00"/>
    <n v="1"/>
    <s v="Within SLA"/>
    <x v="0"/>
    <n v="0"/>
    <n v="0"/>
    <n v="0"/>
    <n v="0"/>
    <n v="0"/>
    <x v="3"/>
    <n v="26.7"/>
    <x v="79"/>
  </r>
  <r>
    <s v="TXN002882"/>
    <n v="4327.2299999999996"/>
    <n v="4327.2299999999996"/>
    <s v="SUCCESS"/>
    <s v="SUCCESS"/>
    <n v="1"/>
    <s v="found"/>
    <s v="Not Duplicate"/>
    <s v="match"/>
    <s v="match"/>
    <n v="0"/>
    <d v="2026-02-18T00:00:00"/>
    <n v="2"/>
    <s v="Within SLA"/>
    <x v="0"/>
    <n v="0"/>
    <n v="0"/>
    <n v="0"/>
    <n v="0"/>
    <n v="0"/>
    <x v="0"/>
    <n v="55.5"/>
    <x v="68"/>
  </r>
  <r>
    <s v="TXN002883"/>
    <n v="1767.44"/>
    <n v="1767.44"/>
    <s v="SUCCESS"/>
    <s v="SUCCESS"/>
    <n v="1"/>
    <s v="found"/>
    <s v="Not Duplicate"/>
    <s v="match"/>
    <s v="match"/>
    <n v="0"/>
    <d v="2026-01-24T00:00:00"/>
    <n v="1"/>
    <s v="Within SLA"/>
    <x v="0"/>
    <n v="0"/>
    <n v="0"/>
    <n v="0"/>
    <n v="0"/>
    <n v="0"/>
    <x v="3"/>
    <n v="8.3000000000000007"/>
    <x v="42"/>
  </r>
  <r>
    <s v="TXN002884"/>
    <n v="1103.48"/>
    <n v="1103.48"/>
    <s v="SUCCESS"/>
    <s v="SUCCESS"/>
    <n v="1"/>
    <s v="found"/>
    <s v="Not Duplicate"/>
    <s v="match"/>
    <s v="match"/>
    <n v="0"/>
    <d v="2026-03-11T00:00:00"/>
    <n v="0"/>
    <s v="Within SLA"/>
    <x v="0"/>
    <n v="0"/>
    <n v="0"/>
    <n v="0"/>
    <n v="0"/>
    <n v="0"/>
    <x v="3"/>
    <n v="31.3"/>
    <x v="70"/>
  </r>
  <r>
    <s v="TXN002885"/>
    <n v="6417.05"/>
    <n v="6417.05"/>
    <s v="SUCCESS"/>
    <s v="SUCCESS"/>
    <n v="1"/>
    <s v="found"/>
    <s v="Not Duplicate"/>
    <s v="match"/>
    <s v="match"/>
    <n v="0"/>
    <d v="2026-02-25T00:00:00"/>
    <n v="2"/>
    <s v="Within SLA"/>
    <x v="1"/>
    <n v="0"/>
    <n v="0"/>
    <n v="0"/>
    <n v="0"/>
    <n v="0"/>
    <x v="3"/>
    <n v="45.2"/>
    <x v="39"/>
  </r>
  <r>
    <s v="TXN002886"/>
    <n v="791.17"/>
    <n v="791.17"/>
    <s v="SUCCESS"/>
    <s v="SUCCESS"/>
    <n v="1"/>
    <s v="found"/>
    <s v="Not Duplicate"/>
    <s v="match"/>
    <s v="match"/>
    <n v="0"/>
    <d v="2026-03-29T00:00:00"/>
    <n v="1"/>
    <s v="Within SLA"/>
    <x v="2"/>
    <n v="0"/>
    <n v="0"/>
    <n v="0"/>
    <n v="0"/>
    <n v="0"/>
    <x v="2"/>
    <n v="13.3"/>
    <x v="52"/>
  </r>
  <r>
    <s v="TXN002887"/>
    <n v="36167.64"/>
    <n v="36167.64"/>
    <s v="FAILED"/>
    <s v="FAILED"/>
    <n v="1"/>
    <s v="found"/>
    <s v="Not Duplicate"/>
    <s v="match"/>
    <s v="match"/>
    <n v="0"/>
    <d v="2026-02-16T00:00:00"/>
    <n v="3"/>
    <s v="SLA Breached"/>
    <x v="0"/>
    <n v="0"/>
    <n v="0"/>
    <n v="0"/>
    <n v="0"/>
    <n v="1"/>
    <x v="1"/>
    <n v="38.200000000000003"/>
    <x v="38"/>
  </r>
  <r>
    <s v="TXN002888"/>
    <n v="5380.86"/>
    <n v="5380.86"/>
    <s v="SUCCESS"/>
    <s v="SUCCESS"/>
    <n v="1"/>
    <s v="found"/>
    <s v="Not Duplicate"/>
    <s v="match"/>
    <s v="match"/>
    <n v="0"/>
    <d v="2026-02-28T00:00:00"/>
    <n v="1"/>
    <s v="Within SLA"/>
    <x v="2"/>
    <n v="0"/>
    <n v="0"/>
    <n v="0"/>
    <n v="0"/>
    <n v="0"/>
    <x v="3"/>
    <n v="21.2"/>
    <x v="2"/>
  </r>
  <r>
    <s v="TXN002889"/>
    <n v="5541.24"/>
    <n v="5541.24"/>
    <s v="SUCCESS"/>
    <s v="SUCCESS"/>
    <n v="1"/>
    <s v="found"/>
    <s v="Not Duplicate"/>
    <s v="match"/>
    <s v="match"/>
    <n v="0"/>
    <d v="2026-03-08T00:00:00"/>
    <n v="2"/>
    <s v="Within SLA"/>
    <x v="3"/>
    <n v="0"/>
    <n v="0"/>
    <n v="0"/>
    <n v="0"/>
    <n v="0"/>
    <x v="0"/>
    <n v="22.1"/>
    <x v="57"/>
  </r>
  <r>
    <s v="TXN002890"/>
    <n v="4629.6000000000004"/>
    <n v="4629.6000000000004"/>
    <s v="SUCCESS"/>
    <s v="SUCCESS"/>
    <n v="1"/>
    <s v="found"/>
    <s v="Not Duplicate"/>
    <s v="match"/>
    <s v="match"/>
    <n v="0"/>
    <d v="2026-03-20T00:00:00"/>
    <n v="0"/>
    <s v="Within SLA"/>
    <x v="1"/>
    <n v="0"/>
    <n v="0"/>
    <n v="0"/>
    <n v="0"/>
    <n v="0"/>
    <x v="3"/>
    <n v="34.700000000000003"/>
    <x v="17"/>
  </r>
  <r>
    <s v="TXN002891"/>
    <n v="3316.6"/>
    <n v="3316.6"/>
    <s v="SUCCESS"/>
    <s v="SUCCESS"/>
    <n v="1"/>
    <s v="found"/>
    <s v="Not Duplicate"/>
    <s v="match"/>
    <s v="match"/>
    <n v="0"/>
    <d v="2026-02-21T00:00:00"/>
    <n v="2"/>
    <s v="Within SLA"/>
    <x v="1"/>
    <n v="0"/>
    <n v="0"/>
    <n v="0"/>
    <n v="0"/>
    <n v="0"/>
    <x v="0"/>
    <n v="46.8"/>
    <x v="10"/>
  </r>
  <r>
    <s v="TXN002892"/>
    <n v="5822.19"/>
    <n v="5822.19"/>
    <s v="SUCCESS"/>
    <s v="SUCCESS"/>
    <n v="1"/>
    <s v="found"/>
    <s v="Not Duplicate"/>
    <s v="match"/>
    <s v="match"/>
    <n v="0"/>
    <d v="2026-01-25T00:00:00"/>
    <n v="3"/>
    <s v="SLA Breached"/>
    <x v="2"/>
    <n v="0"/>
    <n v="0"/>
    <n v="0"/>
    <n v="0"/>
    <n v="1"/>
    <x v="0"/>
    <n v="67.8"/>
    <x v="51"/>
  </r>
  <r>
    <s v="TXN002893"/>
    <n v="2008.34"/>
    <n v="2008.34"/>
    <s v="SUCCESS"/>
    <s v="SUCCESS"/>
    <n v="1"/>
    <s v="found"/>
    <s v="Not Duplicate"/>
    <s v="match"/>
    <s v="match"/>
    <n v="0"/>
    <d v="2026-03-04T00:00:00"/>
    <n v="1"/>
    <s v="Within SLA"/>
    <x v="2"/>
    <n v="0"/>
    <n v="0"/>
    <n v="0"/>
    <n v="0"/>
    <n v="0"/>
    <x v="3"/>
    <n v="35.299999999999997"/>
    <x v="56"/>
  </r>
  <r>
    <s v="TXN002894"/>
    <n v="3373.97"/>
    <n v="3373.97"/>
    <s v="SUCCESS"/>
    <s v="SUCCESS"/>
    <n v="1"/>
    <s v="found"/>
    <s v="Not Duplicate"/>
    <s v="match"/>
    <s v="match"/>
    <n v="0"/>
    <d v="2026-04-02T00:00:00"/>
    <n v="2"/>
    <s v="Within SLA"/>
    <x v="2"/>
    <n v="0"/>
    <n v="0"/>
    <n v="0"/>
    <n v="0"/>
    <n v="0"/>
    <x v="0"/>
    <n v="38.6"/>
    <x v="80"/>
  </r>
  <r>
    <s v="TXN002895"/>
    <n v="3632.84"/>
    <n v="3632.84"/>
    <s v="SUCCESS"/>
    <s v="SUCCESS"/>
    <n v="1"/>
    <s v="found"/>
    <s v="Not Duplicate"/>
    <s v="match"/>
    <s v="match"/>
    <n v="0"/>
    <d v="2026-01-24T00:00:00"/>
    <n v="0"/>
    <s v="Within SLA"/>
    <x v="0"/>
    <n v="0"/>
    <n v="0"/>
    <n v="0"/>
    <n v="0"/>
    <n v="0"/>
    <x v="1"/>
    <n v="5.2"/>
    <x v="61"/>
  </r>
  <r>
    <s v="TXN002896"/>
    <n v="14210.44"/>
    <n v="14210.44"/>
    <s v="SUCCESS"/>
    <s v="SUCCESS"/>
    <n v="1"/>
    <s v="found"/>
    <s v="Not Duplicate"/>
    <s v="match"/>
    <s v="match"/>
    <n v="0"/>
    <d v="2026-01-27T00:00:00"/>
    <n v="2"/>
    <s v="Within SLA"/>
    <x v="1"/>
    <n v="0"/>
    <n v="0"/>
    <n v="0"/>
    <n v="0"/>
    <n v="0"/>
    <x v="3"/>
    <n v="89.5"/>
    <x v="12"/>
  </r>
  <r>
    <s v="TXN002897"/>
    <n v="50666.7"/>
    <n v="50666.7"/>
    <s v="SUCCESS"/>
    <s v="SUCCESS"/>
    <n v="1"/>
    <s v="found"/>
    <s v="Not Duplicate"/>
    <s v="match"/>
    <s v="match"/>
    <n v="0"/>
    <d v="2026-02-02T00:00:00"/>
    <n v="2"/>
    <s v="Within SLA"/>
    <x v="3"/>
    <n v="0"/>
    <n v="0"/>
    <n v="0"/>
    <n v="0"/>
    <n v="0"/>
    <x v="0"/>
    <n v="8.4"/>
    <x v="46"/>
  </r>
  <r>
    <s v="TXN002898"/>
    <n v="5071.46"/>
    <n v="5071.46"/>
    <s v="SUCCESS"/>
    <s v="SUCCESS"/>
    <n v="1"/>
    <s v="found"/>
    <s v="Not Duplicate"/>
    <s v="match"/>
    <s v="match"/>
    <n v="0"/>
    <d v="2026-03-22T00:00:00"/>
    <n v="2"/>
    <s v="Within SLA"/>
    <x v="2"/>
    <n v="0"/>
    <n v="0"/>
    <n v="0"/>
    <n v="0"/>
    <n v="0"/>
    <x v="1"/>
    <n v="6.4"/>
    <x v="17"/>
  </r>
  <r>
    <s v="TXN002899"/>
    <n v="6549.08"/>
    <n v="6549.08"/>
    <s v="SUCCESS"/>
    <s v="SUCCESS"/>
    <n v="1"/>
    <s v="found"/>
    <s v="Not Duplicate"/>
    <s v="match"/>
    <s v="match"/>
    <n v="0"/>
    <d v="2026-03-07T00:00:00"/>
    <n v="2"/>
    <s v="Within SLA"/>
    <x v="0"/>
    <n v="0"/>
    <n v="0"/>
    <n v="0"/>
    <n v="0"/>
    <n v="0"/>
    <x v="2"/>
    <n v="14.9"/>
    <x v="28"/>
  </r>
  <r>
    <s v="TXN002900"/>
    <n v="6104.74"/>
    <n v="6104.74"/>
    <s v="SUCCESS"/>
    <s v="SUCCESS"/>
    <n v="1"/>
    <s v="found"/>
    <s v="Not Duplicate"/>
    <s v="match"/>
    <s v="match"/>
    <n v="0"/>
    <d v="2026-02-23T00:00:00"/>
    <n v="2"/>
    <s v="Within SLA"/>
    <x v="1"/>
    <n v="0"/>
    <n v="0"/>
    <n v="0"/>
    <n v="0"/>
    <n v="0"/>
    <x v="3"/>
    <n v="39.6"/>
    <x v="26"/>
  </r>
  <r>
    <s v="TXN002901"/>
    <n v="6109.15"/>
    <n v="6109.15"/>
    <s v="SUCCESS"/>
    <s v="SUCCESS"/>
    <n v="1"/>
    <s v="found"/>
    <s v="Not Duplicate"/>
    <s v="match"/>
    <s v="match"/>
    <n v="0"/>
    <d v="2026-01-31T00:00:00"/>
    <n v="3"/>
    <s v="SLA Breached"/>
    <x v="1"/>
    <n v="0"/>
    <n v="0"/>
    <n v="0"/>
    <n v="0"/>
    <n v="1"/>
    <x v="1"/>
    <n v="5.9"/>
    <x v="7"/>
  </r>
  <r>
    <s v="TXN002902"/>
    <n v="13286.79"/>
    <n v="13286.79"/>
    <s v="SUCCESS"/>
    <s v="SUCCESS"/>
    <n v="1"/>
    <s v="found"/>
    <s v="Not Duplicate"/>
    <s v="match"/>
    <s v="match"/>
    <n v="0"/>
    <d v="2026-03-18T00:00:00"/>
    <n v="0"/>
    <s v="Within SLA"/>
    <x v="0"/>
    <n v="0"/>
    <n v="0"/>
    <n v="0"/>
    <n v="0"/>
    <n v="0"/>
    <x v="0"/>
    <n v="72.400000000000006"/>
    <x v="31"/>
  </r>
  <r>
    <s v="TXN002903"/>
    <n v="1153.5999999999999"/>
    <e v="#N/A"/>
    <s v="SUCCESS"/>
    <e v="#N/A"/>
    <n v="0"/>
    <s v="missing"/>
    <s v="Not Duplicate"/>
    <s v="not processed"/>
    <s v="not processed"/>
    <s v="missing"/>
    <s v="not processed"/>
    <s v="not processed"/>
    <s v="Not Processed"/>
    <x v="0"/>
    <n v="1"/>
    <n v="0"/>
    <n v="0"/>
    <n v="0"/>
    <n v="0"/>
    <x v="1"/>
    <s v=""/>
    <x v="42"/>
  </r>
  <r>
    <s v="TXN002904"/>
    <n v="700.63"/>
    <n v="700.63"/>
    <s v="SUCCESS"/>
    <s v="SUCCESS"/>
    <n v="1"/>
    <s v="found"/>
    <s v="Not Duplicate"/>
    <s v="match"/>
    <s v="match"/>
    <n v="0"/>
    <d v="2026-01-23T00:00:00"/>
    <n v="2"/>
    <s v="Within SLA"/>
    <x v="3"/>
    <n v="0"/>
    <n v="0"/>
    <n v="0"/>
    <n v="0"/>
    <n v="0"/>
    <x v="0"/>
    <n v="25.7"/>
    <x v="25"/>
  </r>
  <r>
    <s v="TXN002905"/>
    <n v="1279.1099999999999"/>
    <n v="1279.1099999999999"/>
    <s v="SUCCESS"/>
    <s v="SUCCESS"/>
    <n v="1"/>
    <s v="found"/>
    <s v="Not Duplicate"/>
    <s v="match"/>
    <s v="match"/>
    <n v="0"/>
    <d v="2026-03-19T00:00:00"/>
    <n v="3"/>
    <s v="SLA Breached"/>
    <x v="0"/>
    <n v="0"/>
    <n v="0"/>
    <n v="0"/>
    <n v="0"/>
    <n v="1"/>
    <x v="1"/>
    <n v="37.799999999999997"/>
    <x v="30"/>
  </r>
  <r>
    <s v="TXN002906"/>
    <n v="735.97"/>
    <n v="735.97"/>
    <s v="SUCCESS"/>
    <s v="SUCCESS"/>
    <n v="1"/>
    <s v="found"/>
    <s v="Not Duplicate"/>
    <s v="match"/>
    <s v="match"/>
    <n v="0"/>
    <d v="2026-03-04T00:00:00"/>
    <n v="2"/>
    <s v="Within SLA"/>
    <x v="1"/>
    <n v="0"/>
    <n v="0"/>
    <n v="0"/>
    <n v="0"/>
    <n v="0"/>
    <x v="0"/>
    <n v="41.5"/>
    <x v="6"/>
  </r>
  <r>
    <s v="TXN002907"/>
    <n v="5974.95"/>
    <n v="5974.95"/>
    <s v="SUCCESS"/>
    <s v="SUCCESS"/>
    <n v="1"/>
    <s v="found"/>
    <s v="Not Duplicate"/>
    <s v="match"/>
    <s v="match"/>
    <n v="0"/>
    <d v="2026-01-27T00:00:00"/>
    <n v="1"/>
    <s v="Within SLA"/>
    <x v="2"/>
    <n v="0"/>
    <n v="0"/>
    <n v="0"/>
    <n v="0"/>
    <n v="0"/>
    <x v="0"/>
    <n v="22.6"/>
    <x v="71"/>
  </r>
  <r>
    <s v="TXN002908"/>
    <n v="2823.61"/>
    <n v="2823.61"/>
    <s v="SUCCESS"/>
    <s v="SUCCESS"/>
    <n v="1"/>
    <s v="found"/>
    <s v="Not Duplicate"/>
    <s v="match"/>
    <s v="match"/>
    <n v="0"/>
    <d v="2026-02-27T00:00:00"/>
    <n v="0"/>
    <s v="Within SLA"/>
    <x v="0"/>
    <n v="0"/>
    <n v="0"/>
    <n v="0"/>
    <n v="0"/>
    <n v="0"/>
    <x v="0"/>
    <n v="19.5"/>
    <x v="2"/>
  </r>
  <r>
    <s v="TXN002909"/>
    <n v="18943.97"/>
    <n v="18943.97"/>
    <s v="SUCCESS"/>
    <s v="SUCCESS"/>
    <n v="1"/>
    <s v="found"/>
    <s v="Not Duplicate"/>
    <s v="match"/>
    <s v="match"/>
    <n v="0"/>
    <d v="2026-01-04T00:00:00"/>
    <n v="1"/>
    <s v="Within SLA"/>
    <x v="3"/>
    <n v="0"/>
    <n v="0"/>
    <n v="0"/>
    <n v="0"/>
    <n v="0"/>
    <x v="2"/>
    <n v="8.3000000000000007"/>
    <x v="62"/>
  </r>
  <r>
    <s v="TXN002910"/>
    <n v="5930.03"/>
    <n v="7116.04"/>
    <s v="SUCCESS"/>
    <s v="SUCCESS"/>
    <n v="1"/>
    <s v="found"/>
    <s v="Not Duplicate"/>
    <s v="mismatch"/>
    <s v="match"/>
    <n v="1186.0100000000002"/>
    <d v="2026-03-01T00:00:00"/>
    <n v="0"/>
    <s v="Within SLA"/>
    <x v="0"/>
    <n v="0"/>
    <n v="0"/>
    <n v="1"/>
    <n v="0"/>
    <n v="0"/>
    <x v="2"/>
    <n v="17.8"/>
    <x v="32"/>
  </r>
  <r>
    <s v="TXN002911"/>
    <n v="8353.84"/>
    <n v="8353.84"/>
    <s v="SUCCESS"/>
    <s v="SUCCESS"/>
    <n v="1"/>
    <s v="found"/>
    <s v="Not Duplicate"/>
    <s v="match"/>
    <s v="match"/>
    <n v="0"/>
    <d v="2026-02-28T00:00:00"/>
    <n v="0"/>
    <s v="Within SLA"/>
    <x v="0"/>
    <n v="0"/>
    <n v="0"/>
    <n v="0"/>
    <n v="0"/>
    <n v="0"/>
    <x v="3"/>
    <n v="8.6"/>
    <x v="72"/>
  </r>
  <r>
    <s v="TXN002912"/>
    <n v="1446.3"/>
    <n v="1446.3"/>
    <s v="SUCCESS"/>
    <s v="SUCCESS"/>
    <n v="1"/>
    <s v="found"/>
    <s v="Not Duplicate"/>
    <s v="match"/>
    <s v="match"/>
    <n v="0"/>
    <d v="2026-02-26T00:00:00"/>
    <n v="1"/>
    <s v="Within SLA"/>
    <x v="2"/>
    <n v="0"/>
    <n v="0"/>
    <n v="0"/>
    <n v="0"/>
    <n v="0"/>
    <x v="2"/>
    <n v="11.3"/>
    <x v="73"/>
  </r>
  <r>
    <s v="TXN002913"/>
    <n v="18310.990000000002"/>
    <n v="18310.990000000002"/>
    <s v="SUCCESS"/>
    <s v="SUCCESS"/>
    <n v="1"/>
    <s v="found"/>
    <s v="Not Duplicate"/>
    <s v="match"/>
    <s v="match"/>
    <n v="0"/>
    <d v="2026-01-07T00:00:00"/>
    <n v="1"/>
    <s v="Within SLA"/>
    <x v="0"/>
    <n v="0"/>
    <n v="0"/>
    <n v="0"/>
    <n v="0"/>
    <n v="0"/>
    <x v="0"/>
    <n v="62.1"/>
    <x v="18"/>
  </r>
  <r>
    <s v="TXN002914"/>
    <n v="6285.99"/>
    <n v="6285.99"/>
    <s v="SUCCESS"/>
    <s v="SUCCESS"/>
    <n v="1"/>
    <s v="found"/>
    <s v="Not Duplicate"/>
    <s v="match"/>
    <s v="match"/>
    <n v="0"/>
    <d v="2026-02-20T00:00:00"/>
    <n v="2"/>
    <s v="Within SLA"/>
    <x v="0"/>
    <n v="0"/>
    <n v="0"/>
    <n v="0"/>
    <n v="0"/>
    <n v="0"/>
    <x v="0"/>
    <n v="10.3"/>
    <x v="82"/>
  </r>
  <r>
    <s v="TXN002915"/>
    <n v="2361.4"/>
    <n v="2361.4"/>
    <s v="SUCCESS"/>
    <s v="SUCCESS"/>
    <n v="1"/>
    <s v="found"/>
    <s v="Not Duplicate"/>
    <s v="match"/>
    <s v="match"/>
    <n v="0"/>
    <d v="2026-01-22T00:00:00"/>
    <n v="2"/>
    <s v="Within SLA"/>
    <x v="2"/>
    <n v="0"/>
    <n v="0"/>
    <n v="0"/>
    <n v="0"/>
    <n v="0"/>
    <x v="2"/>
    <n v="4.5999999999999996"/>
    <x v="75"/>
  </r>
  <r>
    <s v="TXN002916"/>
    <n v="814.99"/>
    <n v="814.99"/>
    <s v="SUCCESS"/>
    <s v="SUCCESS"/>
    <n v="1"/>
    <s v="found"/>
    <s v="Not Duplicate"/>
    <s v="match"/>
    <s v="match"/>
    <n v="0"/>
    <d v="2026-03-16T00:00:00"/>
    <n v="3"/>
    <s v="SLA Breached"/>
    <x v="2"/>
    <n v="0"/>
    <n v="0"/>
    <n v="0"/>
    <n v="0"/>
    <n v="1"/>
    <x v="1"/>
    <n v="28.6"/>
    <x v="14"/>
  </r>
  <r>
    <s v="TXN002917"/>
    <n v="5194.46"/>
    <n v="5194.46"/>
    <s v="SUCCESS"/>
    <s v="SUCCESS"/>
    <n v="1"/>
    <s v="found"/>
    <s v="Not Duplicate"/>
    <s v="match"/>
    <s v="match"/>
    <n v="0"/>
    <d v="2026-01-18T00:00:00"/>
    <n v="2"/>
    <s v="Within SLA"/>
    <x v="0"/>
    <n v="0"/>
    <n v="0"/>
    <n v="0"/>
    <n v="0"/>
    <n v="0"/>
    <x v="1"/>
    <n v="40.9"/>
    <x v="23"/>
  </r>
  <r>
    <s v="TXN002918"/>
    <n v="43331.21"/>
    <n v="43331.21"/>
    <s v="SUCCESS"/>
    <s v="SUCCESS"/>
    <n v="1"/>
    <s v="found"/>
    <s v="Not Duplicate"/>
    <s v="match"/>
    <s v="match"/>
    <n v="0"/>
    <d v="2026-03-04T00:00:00"/>
    <n v="3"/>
    <s v="SLA Breached"/>
    <x v="4"/>
    <n v="0"/>
    <n v="0"/>
    <n v="0"/>
    <n v="0"/>
    <n v="1"/>
    <x v="3"/>
    <n v="45.5"/>
    <x v="32"/>
  </r>
  <r>
    <s v="TXN002919"/>
    <n v="471.13"/>
    <n v="471.13"/>
    <s v="SUCCESS"/>
    <s v="SUCCESS"/>
    <n v="1"/>
    <s v="found"/>
    <s v="Not Duplicate"/>
    <s v="match"/>
    <s v="match"/>
    <n v="0"/>
    <d v="2026-02-16T00:00:00"/>
    <n v="3"/>
    <s v="SLA Breached"/>
    <x v="2"/>
    <n v="0"/>
    <n v="0"/>
    <n v="0"/>
    <n v="0"/>
    <n v="1"/>
    <x v="0"/>
    <n v="22.8"/>
    <x v="38"/>
  </r>
  <r>
    <s v="TXN002920"/>
    <n v="4919.93"/>
    <n v="4919.93"/>
    <s v="SUCCESS"/>
    <s v="SUCCESS"/>
    <n v="1"/>
    <s v="found"/>
    <s v="Not Duplicate"/>
    <s v="match"/>
    <s v="match"/>
    <n v="0"/>
    <d v="2026-03-10T00:00:00"/>
    <n v="3"/>
    <s v="SLA Breached"/>
    <x v="0"/>
    <n v="0"/>
    <n v="0"/>
    <n v="0"/>
    <n v="0"/>
    <n v="1"/>
    <x v="0"/>
    <n v="136.6"/>
    <x v="33"/>
  </r>
  <r>
    <s v="TXN002921"/>
    <n v="11042.25"/>
    <n v="11042.25"/>
    <s v="SUCCESS"/>
    <s v="SUCCESS"/>
    <n v="1"/>
    <s v="found"/>
    <s v="Not Duplicate"/>
    <s v="match"/>
    <s v="match"/>
    <n v="0"/>
    <d v="2026-01-29T00:00:00"/>
    <n v="1"/>
    <s v="Within SLA"/>
    <x v="1"/>
    <n v="0"/>
    <n v="0"/>
    <n v="0"/>
    <n v="0"/>
    <n v="0"/>
    <x v="2"/>
    <n v="14.7"/>
    <x v="7"/>
  </r>
  <r>
    <s v="TXN002922"/>
    <n v="2487.9499999999998"/>
    <n v="2487.9499999999998"/>
    <s v="SUCCESS"/>
    <s v="SUCCESS"/>
    <n v="1"/>
    <s v="found"/>
    <s v="Not Duplicate"/>
    <s v="match"/>
    <s v="match"/>
    <n v="0"/>
    <d v="2026-01-29T00:00:00"/>
    <n v="3"/>
    <s v="SLA Breached"/>
    <x v="2"/>
    <n v="0"/>
    <n v="0"/>
    <n v="0"/>
    <n v="0"/>
    <n v="1"/>
    <x v="1"/>
    <n v="16.7"/>
    <x v="71"/>
  </r>
  <r>
    <s v="TXN002923"/>
    <n v="1312.18"/>
    <n v="1312.18"/>
    <s v="SUCCESS"/>
    <s v="SUCCESS"/>
    <n v="1"/>
    <s v="found"/>
    <s v="Not Duplicate"/>
    <s v="match"/>
    <s v="match"/>
    <n v="0"/>
    <d v="2026-02-03T00:00:00"/>
    <n v="0"/>
    <s v="Within SLA"/>
    <x v="0"/>
    <n v="0"/>
    <n v="0"/>
    <n v="0"/>
    <n v="0"/>
    <n v="0"/>
    <x v="0"/>
    <n v="10.199999999999999"/>
    <x v="83"/>
  </r>
  <r>
    <s v="TXN002924"/>
    <n v="1032.58"/>
    <n v="1032.58"/>
    <s v="SUCCESS"/>
    <s v="SUCCESS"/>
    <n v="1"/>
    <s v="found"/>
    <s v="Not Duplicate"/>
    <s v="match"/>
    <s v="match"/>
    <n v="0"/>
    <d v="2026-02-10T00:00:00"/>
    <n v="1"/>
    <s v="Within SLA"/>
    <x v="2"/>
    <n v="0"/>
    <n v="0"/>
    <n v="0"/>
    <n v="0"/>
    <n v="0"/>
    <x v="0"/>
    <n v="46.4"/>
    <x v="43"/>
  </r>
  <r>
    <s v="TXN002925"/>
    <n v="8207.2999999999993"/>
    <n v="8207.2999999999993"/>
    <s v="SUCCESS"/>
    <s v="SUCCESS"/>
    <n v="1"/>
    <s v="found"/>
    <s v="Not Duplicate"/>
    <s v="match"/>
    <s v="match"/>
    <n v="0"/>
    <d v="2026-02-20T00:00:00"/>
    <n v="3"/>
    <s v="SLA Breached"/>
    <x v="0"/>
    <n v="0"/>
    <n v="0"/>
    <n v="0"/>
    <n v="0"/>
    <n v="1"/>
    <x v="0"/>
    <n v="6.7"/>
    <x v="58"/>
  </r>
  <r>
    <s v="TXN002926"/>
    <n v="4634.97"/>
    <n v="4634.97"/>
    <s v="SUCCESS"/>
    <s v="SUCCESS"/>
    <n v="1"/>
    <s v="found"/>
    <s v="Not Duplicate"/>
    <s v="match"/>
    <s v="match"/>
    <n v="0"/>
    <d v="2026-01-12T00:00:00"/>
    <n v="3"/>
    <s v="SLA Breached"/>
    <x v="3"/>
    <n v="0"/>
    <n v="0"/>
    <n v="0"/>
    <n v="0"/>
    <n v="1"/>
    <x v="1"/>
    <n v="58.4"/>
    <x v="86"/>
  </r>
  <r>
    <s v="TXN002927"/>
    <n v="4532.2700000000004"/>
    <n v="4532.2700000000004"/>
    <s v="SUCCESS"/>
    <s v="SUCCESS"/>
    <n v="1"/>
    <s v="found"/>
    <s v="Not Duplicate"/>
    <s v="match"/>
    <s v="match"/>
    <n v="0"/>
    <d v="2026-01-16T00:00:00"/>
    <n v="2"/>
    <s v="Within SLA"/>
    <x v="2"/>
    <n v="0"/>
    <n v="0"/>
    <n v="0"/>
    <n v="0"/>
    <n v="0"/>
    <x v="1"/>
    <n v="33.799999999999997"/>
    <x v="44"/>
  </r>
  <r>
    <s v="TXN002928"/>
    <n v="3852.98"/>
    <n v="3852.98"/>
    <s v="SUCCESS"/>
    <s v="SUCCESS"/>
    <n v="1"/>
    <s v="found"/>
    <s v="Not Duplicate"/>
    <s v="match"/>
    <s v="match"/>
    <n v="0"/>
    <d v="2026-03-03T00:00:00"/>
    <n v="2"/>
    <s v="Within SLA"/>
    <x v="3"/>
    <n v="0"/>
    <n v="0"/>
    <n v="0"/>
    <n v="0"/>
    <n v="0"/>
    <x v="3"/>
    <n v="35.9"/>
    <x v="32"/>
  </r>
  <r>
    <s v="TXN002929"/>
    <n v="23951.35"/>
    <n v="23951.35"/>
    <s v="SUCCESS"/>
    <s v="SUCCESS"/>
    <n v="1"/>
    <s v="found"/>
    <s v="Not Duplicate"/>
    <s v="match"/>
    <s v="match"/>
    <n v="0"/>
    <d v="2026-02-11T00:00:00"/>
    <n v="1"/>
    <s v="Within SLA"/>
    <x v="2"/>
    <n v="0"/>
    <n v="0"/>
    <n v="0"/>
    <n v="0"/>
    <n v="0"/>
    <x v="3"/>
    <n v="16.8"/>
    <x v="55"/>
  </r>
  <r>
    <s v="TXN002930"/>
    <n v="4406.88"/>
    <n v="4406.88"/>
    <s v="SUCCESS"/>
    <s v="SUCCESS"/>
    <n v="1"/>
    <s v="found"/>
    <s v="Not Duplicate"/>
    <s v="match"/>
    <s v="match"/>
    <n v="0"/>
    <d v="2026-03-10T00:00:00"/>
    <n v="0"/>
    <s v="Within SLA"/>
    <x v="3"/>
    <n v="0"/>
    <n v="0"/>
    <n v="0"/>
    <n v="0"/>
    <n v="0"/>
    <x v="2"/>
    <n v="18.899999999999999"/>
    <x v="67"/>
  </r>
  <r>
    <s v="TXN002931"/>
    <n v="3835.02"/>
    <n v="3835.02"/>
    <s v="SUCCESS"/>
    <s v="SUCCESS"/>
    <n v="1"/>
    <s v="found"/>
    <s v="Not Duplicate"/>
    <s v="match"/>
    <s v="match"/>
    <n v="0"/>
    <d v="2026-03-05T00:00:00"/>
    <n v="2"/>
    <s v="Within SLA"/>
    <x v="0"/>
    <n v="0"/>
    <n v="0"/>
    <n v="0"/>
    <n v="0"/>
    <n v="0"/>
    <x v="0"/>
    <n v="25.5"/>
    <x v="56"/>
  </r>
  <r>
    <s v="TXN002932"/>
    <n v="6772.57"/>
    <n v="6772.57"/>
    <s v="SUCCESS"/>
    <s v="SUCCESS"/>
    <n v="1"/>
    <s v="found"/>
    <s v="Not Duplicate"/>
    <s v="match"/>
    <s v="match"/>
    <n v="0"/>
    <d v="2026-03-30T00:00:00"/>
    <n v="5"/>
    <s v="SLA Breached"/>
    <x v="0"/>
    <n v="0"/>
    <n v="0"/>
    <n v="0"/>
    <n v="0"/>
    <n v="1"/>
    <x v="2"/>
    <n v="48.2"/>
    <x v="21"/>
  </r>
  <r>
    <s v="TXN002933"/>
    <n v="1478.24"/>
    <n v="1478.24"/>
    <s v="SUCCESS"/>
    <s v="SUCCESS"/>
    <n v="1"/>
    <s v="found"/>
    <s v="Not Duplicate"/>
    <s v="match"/>
    <s v="match"/>
    <n v="0"/>
    <d v="2026-02-17T00:00:00"/>
    <n v="2"/>
    <s v="Within SLA"/>
    <x v="2"/>
    <n v="0"/>
    <n v="0"/>
    <n v="0"/>
    <n v="0"/>
    <n v="0"/>
    <x v="3"/>
    <n v="6.5"/>
    <x v="37"/>
  </r>
  <r>
    <s v="TXN002934"/>
    <n v="6723.92"/>
    <n v="6723.92"/>
    <s v="SUCCESS"/>
    <s v="SUCCESS"/>
    <n v="1"/>
    <s v="found"/>
    <s v="Not Duplicate"/>
    <s v="match"/>
    <s v="match"/>
    <n v="0"/>
    <d v="2026-01-11T00:00:00"/>
    <n v="3"/>
    <s v="SLA Breached"/>
    <x v="0"/>
    <n v="0"/>
    <n v="0"/>
    <n v="0"/>
    <n v="0"/>
    <n v="1"/>
    <x v="1"/>
    <n v="26"/>
    <x v="8"/>
  </r>
  <r>
    <s v="TXN002935"/>
    <n v="14583.48"/>
    <n v="14583.48"/>
    <s v="SUCCESS"/>
    <s v="SUCCESS"/>
    <n v="1"/>
    <s v="found"/>
    <s v="Not Duplicate"/>
    <s v="match"/>
    <s v="match"/>
    <n v="0"/>
    <d v="2026-03-22T00:00:00"/>
    <n v="0"/>
    <s v="Within SLA"/>
    <x v="0"/>
    <n v="0"/>
    <n v="0"/>
    <n v="0"/>
    <n v="0"/>
    <n v="0"/>
    <x v="1"/>
    <n v="69.5"/>
    <x v="29"/>
  </r>
  <r>
    <s v="TXN002936"/>
    <n v="11220.52"/>
    <n v="11220.52"/>
    <s v="FAILED"/>
    <s v="FAILED"/>
    <n v="1"/>
    <s v="found"/>
    <s v="Not Duplicate"/>
    <s v="match"/>
    <s v="match"/>
    <n v="0"/>
    <d v="2026-02-25T00:00:00"/>
    <n v="0"/>
    <s v="Within SLA"/>
    <x v="2"/>
    <n v="0"/>
    <n v="0"/>
    <n v="0"/>
    <n v="0"/>
    <n v="0"/>
    <x v="0"/>
    <n v="45.2"/>
    <x v="73"/>
  </r>
  <r>
    <s v="TXN002937"/>
    <n v="5541.38"/>
    <n v="5541.38"/>
    <s v="SUCCESS"/>
    <s v="SUCCESS"/>
    <n v="1"/>
    <s v="found"/>
    <s v="Not Duplicate"/>
    <s v="match"/>
    <s v="match"/>
    <n v="0"/>
    <d v="2026-02-05T00:00:00"/>
    <n v="2"/>
    <s v="Within SLA"/>
    <x v="0"/>
    <n v="0"/>
    <n v="0"/>
    <n v="0"/>
    <n v="0"/>
    <n v="0"/>
    <x v="0"/>
    <n v="40.700000000000003"/>
    <x v="83"/>
  </r>
  <r>
    <s v="TXN002938"/>
    <n v="3634.81"/>
    <n v="3634.81"/>
    <s v="SUCCESS"/>
    <s v="SUCCESS"/>
    <n v="1"/>
    <s v="found"/>
    <s v="Not Duplicate"/>
    <s v="match"/>
    <s v="match"/>
    <n v="0"/>
    <d v="2026-03-14T00:00:00"/>
    <n v="3"/>
    <s v="SLA Breached"/>
    <x v="2"/>
    <n v="0"/>
    <n v="0"/>
    <n v="0"/>
    <n v="0"/>
    <n v="1"/>
    <x v="0"/>
    <n v="4.0999999999999996"/>
    <x v="70"/>
  </r>
  <r>
    <s v="TXN002939"/>
    <n v="17892"/>
    <n v="17892"/>
    <s v="SUCCESS"/>
    <s v="SUCCESS"/>
    <n v="1"/>
    <s v="found"/>
    <s v="Not Duplicate"/>
    <s v="match"/>
    <s v="match"/>
    <n v="0"/>
    <d v="2026-03-02T00:00:00"/>
    <n v="0"/>
    <s v="Within SLA"/>
    <x v="0"/>
    <n v="0"/>
    <n v="0"/>
    <n v="0"/>
    <n v="0"/>
    <n v="0"/>
    <x v="3"/>
    <n v="23.4"/>
    <x v="6"/>
  </r>
  <r>
    <s v="TXN002940"/>
    <n v="2799.31"/>
    <n v="2799.31"/>
    <s v="SUCCESS"/>
    <s v="SUCCESS"/>
    <n v="1"/>
    <s v="found"/>
    <s v="Not Duplicate"/>
    <s v="match"/>
    <s v="match"/>
    <n v="0"/>
    <d v="2026-01-29T00:00:00"/>
    <n v="1"/>
    <s v="Within SLA"/>
    <x v="2"/>
    <n v="0"/>
    <n v="0"/>
    <n v="0"/>
    <n v="0"/>
    <n v="0"/>
    <x v="2"/>
    <n v="30.3"/>
    <x v="7"/>
  </r>
  <r>
    <s v="TXN002941"/>
    <n v="4494.74"/>
    <n v="4494.74"/>
    <s v="SUCCESS"/>
    <s v="SUCCESS"/>
    <n v="1"/>
    <s v="found"/>
    <s v="Not Duplicate"/>
    <s v="match"/>
    <s v="match"/>
    <n v="0"/>
    <d v="2026-04-01T00:00:00"/>
    <n v="2"/>
    <s v="Within SLA"/>
    <x v="1"/>
    <n v="0"/>
    <n v="0"/>
    <n v="0"/>
    <n v="0"/>
    <n v="0"/>
    <x v="3"/>
    <n v="13"/>
    <x v="15"/>
  </r>
  <r>
    <s v="TXN002942"/>
    <n v="9847.65"/>
    <n v="9847.65"/>
    <s v="REVERSED"/>
    <s v="REVERSED"/>
    <n v="1"/>
    <s v="found"/>
    <s v="Not Duplicate"/>
    <s v="match"/>
    <s v="match"/>
    <n v="0"/>
    <d v="2026-02-12T00:00:00"/>
    <n v="0"/>
    <s v="Within SLA"/>
    <x v="0"/>
    <n v="0"/>
    <n v="0"/>
    <n v="0"/>
    <n v="0"/>
    <n v="0"/>
    <x v="2"/>
    <n v="39.6"/>
    <x v="89"/>
  </r>
  <r>
    <s v="TXN002943"/>
    <n v="39283.49"/>
    <n v="39283.49"/>
    <s v="SUCCESS"/>
    <s v="SUCCESS"/>
    <n v="1"/>
    <s v="found"/>
    <s v="Not Duplicate"/>
    <s v="match"/>
    <s v="match"/>
    <n v="0"/>
    <d v="2026-02-21T00:00:00"/>
    <n v="1"/>
    <s v="Within SLA"/>
    <x v="2"/>
    <n v="0"/>
    <n v="0"/>
    <n v="0"/>
    <n v="0"/>
    <n v="0"/>
    <x v="3"/>
    <n v="30.5"/>
    <x v="79"/>
  </r>
  <r>
    <s v="TXN002944"/>
    <n v="12559.86"/>
    <n v="12559.86"/>
    <s v="SUCCESS"/>
    <s v="SUCCESS"/>
    <n v="1"/>
    <s v="found"/>
    <s v="Not Duplicate"/>
    <s v="match"/>
    <s v="match"/>
    <n v="0"/>
    <d v="2026-02-19T00:00:00"/>
    <n v="3"/>
    <s v="SLA Breached"/>
    <x v="0"/>
    <n v="0"/>
    <n v="0"/>
    <n v="0"/>
    <n v="0"/>
    <n v="1"/>
    <x v="0"/>
    <n v="24.6"/>
    <x v="68"/>
  </r>
  <r>
    <s v="TXN002945"/>
    <n v="3459.21"/>
    <n v="3459.21"/>
    <s v="SUCCESS"/>
    <s v="SUCCESS"/>
    <n v="1"/>
    <s v="found"/>
    <s v="Not Duplicate"/>
    <s v="match"/>
    <s v="match"/>
    <n v="0"/>
    <d v="2026-04-05T00:00:00"/>
    <n v="5"/>
    <s v="SLA Breached"/>
    <x v="0"/>
    <n v="0"/>
    <n v="0"/>
    <n v="0"/>
    <n v="0"/>
    <n v="1"/>
    <x v="1"/>
    <n v="12.4"/>
    <x v="80"/>
  </r>
  <r>
    <s v="TXN002946"/>
    <n v="31610.97"/>
    <n v="31610.97"/>
    <s v="SUCCESS"/>
    <s v="SUCCESS"/>
    <n v="1"/>
    <s v="found"/>
    <s v="Not Duplicate"/>
    <s v="match"/>
    <s v="match"/>
    <n v="0"/>
    <d v="2026-02-12T00:00:00"/>
    <n v="1"/>
    <s v="Within SLA"/>
    <x v="0"/>
    <n v="0"/>
    <n v="0"/>
    <n v="0"/>
    <n v="0"/>
    <n v="0"/>
    <x v="2"/>
    <n v="34.6"/>
    <x v="41"/>
  </r>
  <r>
    <s v="TXN002947"/>
    <n v="3162.7"/>
    <n v="3162.7"/>
    <s v="SUCCESS"/>
    <s v="SUCCESS"/>
    <n v="1"/>
    <s v="found"/>
    <s v="Not Duplicate"/>
    <s v="match"/>
    <s v="match"/>
    <n v="0"/>
    <d v="2026-01-21T00:00:00"/>
    <n v="0"/>
    <s v="Within SLA"/>
    <x v="0"/>
    <n v="0"/>
    <n v="0"/>
    <n v="0"/>
    <n v="0"/>
    <n v="0"/>
    <x v="0"/>
    <n v="25.4"/>
    <x v="25"/>
  </r>
  <r>
    <s v="TXN002948"/>
    <n v="13424.42"/>
    <n v="13424.42"/>
    <s v="SUCCESS"/>
    <s v="SUCCESS"/>
    <n v="1"/>
    <s v="found"/>
    <s v="Not Duplicate"/>
    <s v="match"/>
    <s v="match"/>
    <n v="0"/>
    <d v="2026-01-06T00:00:00"/>
    <n v="1"/>
    <s v="Within SLA"/>
    <x v="0"/>
    <n v="0"/>
    <n v="0"/>
    <n v="0"/>
    <n v="0"/>
    <n v="0"/>
    <x v="2"/>
    <n v="20.6"/>
    <x v="11"/>
  </r>
  <r>
    <s v="TXN002949"/>
    <n v="1086.06"/>
    <n v="1086.06"/>
    <s v="SUCCESS"/>
    <s v="SUCCESS"/>
    <n v="1"/>
    <s v="found"/>
    <s v="Not Duplicate"/>
    <s v="match"/>
    <s v="match"/>
    <n v="0"/>
    <d v="2026-02-27T00:00:00"/>
    <n v="1"/>
    <s v="Within SLA"/>
    <x v="2"/>
    <n v="0"/>
    <n v="0"/>
    <n v="0"/>
    <n v="0"/>
    <n v="0"/>
    <x v="3"/>
    <n v="15.4"/>
    <x v="4"/>
  </r>
  <r>
    <s v="TXN002950"/>
    <n v="438.96"/>
    <n v="438.96"/>
    <s v="SUCCESS"/>
    <s v="SUCCESS"/>
    <n v="1"/>
    <s v="found"/>
    <s v="Not Duplicate"/>
    <s v="match"/>
    <s v="match"/>
    <n v="0"/>
    <d v="2026-03-28T00:00:00"/>
    <n v="2"/>
    <s v="Within SLA"/>
    <x v="3"/>
    <n v="0"/>
    <n v="0"/>
    <n v="0"/>
    <n v="0"/>
    <n v="0"/>
    <x v="1"/>
    <n v="14.1"/>
    <x v="9"/>
  </r>
  <r>
    <s v="TXN002951"/>
    <n v="2369.5100000000002"/>
    <n v="2369.5100000000002"/>
    <s v="SUCCESS"/>
    <s v="SUCCESS"/>
    <n v="1"/>
    <s v="found"/>
    <s v="Not Duplicate"/>
    <s v="match"/>
    <s v="match"/>
    <n v="0"/>
    <d v="2026-02-05T00:00:00"/>
    <n v="0"/>
    <s v="Within SLA"/>
    <x v="0"/>
    <n v="0"/>
    <n v="0"/>
    <n v="0"/>
    <n v="0"/>
    <n v="0"/>
    <x v="0"/>
    <n v="36.6"/>
    <x v="65"/>
  </r>
  <r>
    <s v="TXN002952"/>
    <n v="1074.96"/>
    <n v="1074.96"/>
    <s v="FAILED"/>
    <s v="FAILED"/>
    <n v="1"/>
    <s v="found"/>
    <s v="Not Duplicate"/>
    <s v="match"/>
    <s v="match"/>
    <n v="0"/>
    <d v="2026-03-18T00:00:00"/>
    <n v="2"/>
    <s v="Within SLA"/>
    <x v="2"/>
    <n v="0"/>
    <n v="0"/>
    <n v="0"/>
    <n v="0"/>
    <n v="0"/>
    <x v="2"/>
    <n v="14.5"/>
    <x v="30"/>
  </r>
  <r>
    <s v="TXN002953"/>
    <n v="781.01"/>
    <n v="781.01"/>
    <s v="SUCCESS"/>
    <s v="SUCCESS"/>
    <n v="1"/>
    <s v="found"/>
    <s v="Not Duplicate"/>
    <s v="match"/>
    <s v="match"/>
    <n v="0"/>
    <d v="2026-01-09T00:00:00"/>
    <n v="2"/>
    <s v="Within SLA"/>
    <x v="3"/>
    <n v="0"/>
    <n v="0"/>
    <n v="0"/>
    <n v="0"/>
    <n v="0"/>
    <x v="3"/>
    <n v="22.4"/>
    <x v="78"/>
  </r>
  <r>
    <s v="TXN002954"/>
    <n v="46780.51"/>
    <n v="46780.51"/>
    <s v="SUCCESS"/>
    <s v="SUCCESS"/>
    <n v="1"/>
    <s v="found"/>
    <s v="Not Duplicate"/>
    <s v="match"/>
    <s v="match"/>
    <n v="0"/>
    <d v="2026-03-24T00:00:00"/>
    <n v="0"/>
    <s v="Within SLA"/>
    <x v="3"/>
    <n v="0"/>
    <n v="0"/>
    <n v="0"/>
    <n v="0"/>
    <n v="0"/>
    <x v="1"/>
    <n v="21.3"/>
    <x v="20"/>
  </r>
  <r>
    <s v="TXN002955"/>
    <n v="14128.68"/>
    <n v="14128.68"/>
    <s v="SUCCESS"/>
    <s v="SUCCESS"/>
    <n v="1"/>
    <s v="found"/>
    <s v="Not Duplicate"/>
    <s v="match"/>
    <s v="match"/>
    <n v="0"/>
    <d v="2026-01-28T00:00:00"/>
    <n v="0"/>
    <s v="Within SLA"/>
    <x v="1"/>
    <n v="0"/>
    <n v="0"/>
    <n v="0"/>
    <n v="0"/>
    <n v="0"/>
    <x v="2"/>
    <n v="19.399999999999999"/>
    <x v="7"/>
  </r>
  <r>
    <s v="TXN002956"/>
    <n v="10511.19"/>
    <n v="10511.19"/>
    <s v="SUCCESS"/>
    <s v="SUCCESS"/>
    <n v="1"/>
    <s v="found"/>
    <s v="Not Duplicate"/>
    <s v="match"/>
    <s v="match"/>
    <n v="0"/>
    <d v="2026-01-07T00:00:00"/>
    <n v="1"/>
    <s v="Within SLA"/>
    <x v="0"/>
    <n v="0"/>
    <n v="0"/>
    <n v="0"/>
    <n v="0"/>
    <n v="0"/>
    <x v="0"/>
    <n v="35.799999999999997"/>
    <x v="18"/>
  </r>
  <r>
    <s v="TXN002957"/>
    <n v="28782.95"/>
    <e v="#N/A"/>
    <s v="SUCCESS"/>
    <e v="#N/A"/>
    <n v="0"/>
    <s v="missing"/>
    <s v="Not Duplicate"/>
    <s v="not processed"/>
    <s v="not processed"/>
    <s v="missing"/>
    <s v="not processed"/>
    <s v="not processed"/>
    <s v="Not Processed"/>
    <x v="0"/>
    <n v="1"/>
    <n v="0"/>
    <n v="0"/>
    <n v="0"/>
    <n v="0"/>
    <x v="0"/>
    <s v=""/>
    <x v="14"/>
  </r>
  <r>
    <s v="TXN002958"/>
    <n v="265.58999999999997"/>
    <n v="265.58999999999997"/>
    <s v="SUCCESS"/>
    <s v="SUCCESS"/>
    <n v="1"/>
    <s v="found"/>
    <s v="Not Duplicate"/>
    <s v="match"/>
    <s v="match"/>
    <n v="0"/>
    <d v="2026-03-07T00:00:00"/>
    <n v="0"/>
    <s v="Within SLA"/>
    <x v="0"/>
    <n v="0"/>
    <n v="0"/>
    <n v="0"/>
    <n v="0"/>
    <n v="0"/>
    <x v="2"/>
    <n v="9.6999999999999993"/>
    <x v="33"/>
  </r>
  <r>
    <s v="TXN002959"/>
    <n v="2008.82"/>
    <n v="2008.82"/>
    <s v="SUCCESS"/>
    <s v="SUCCESS"/>
    <n v="1"/>
    <s v="found"/>
    <s v="Not Duplicate"/>
    <s v="match"/>
    <s v="match"/>
    <n v="0"/>
    <d v="2026-03-30T00:00:00"/>
    <n v="3"/>
    <s v="SLA Breached"/>
    <x v="0"/>
    <n v="0"/>
    <n v="0"/>
    <n v="0"/>
    <n v="0"/>
    <n v="1"/>
    <x v="3"/>
    <n v="24.7"/>
    <x v="60"/>
  </r>
  <r>
    <s v="TXN002960"/>
    <n v="4913.93"/>
    <n v="4913.93"/>
    <s v="SUCCESS"/>
    <s v="SUCCESS"/>
    <n v="1"/>
    <s v="found"/>
    <s v="Not Duplicate"/>
    <s v="match"/>
    <s v="match"/>
    <n v="0"/>
    <d v="2026-02-18T00:00:00"/>
    <n v="0"/>
    <s v="Within SLA"/>
    <x v="0"/>
    <n v="0"/>
    <n v="0"/>
    <n v="0"/>
    <n v="0"/>
    <n v="0"/>
    <x v="0"/>
    <n v="46.7"/>
    <x v="82"/>
  </r>
  <r>
    <s v="TXN002961"/>
    <n v="9384.48"/>
    <n v="9384.48"/>
    <s v="SUCCESS"/>
    <s v="SUCCESS"/>
    <n v="1"/>
    <s v="found"/>
    <s v="Not Duplicate"/>
    <s v="match"/>
    <s v="match"/>
    <n v="0"/>
    <d v="2026-02-17T00:00:00"/>
    <n v="3"/>
    <s v="SLA Breached"/>
    <x v="0"/>
    <n v="0"/>
    <n v="0"/>
    <n v="0"/>
    <n v="0"/>
    <n v="1"/>
    <x v="1"/>
    <n v="52.8"/>
    <x v="48"/>
  </r>
  <r>
    <s v="TXN002962"/>
    <n v="930.82"/>
    <n v="930.82"/>
    <s v="SUCCESS"/>
    <s v="SUCCESS"/>
    <n v="1"/>
    <s v="found"/>
    <s v="Not Duplicate"/>
    <s v="match"/>
    <s v="match"/>
    <n v="0"/>
    <d v="2026-01-29T00:00:00"/>
    <n v="0"/>
    <s v="Within SLA"/>
    <x v="0"/>
    <n v="0"/>
    <n v="0"/>
    <n v="0"/>
    <n v="0"/>
    <n v="0"/>
    <x v="3"/>
    <n v="50.8"/>
    <x v="5"/>
  </r>
  <r>
    <s v="TXN002963"/>
    <n v="21575.06"/>
    <n v="21575.06"/>
    <s v="SUCCESS"/>
    <s v="SUCCESS"/>
    <n v="1"/>
    <s v="found"/>
    <s v="Not Duplicate"/>
    <s v="match"/>
    <s v="match"/>
    <n v="0"/>
    <d v="2026-03-04T00:00:00"/>
    <n v="2"/>
    <s v="Within SLA"/>
    <x v="3"/>
    <n v="0"/>
    <n v="0"/>
    <n v="0"/>
    <n v="0"/>
    <n v="0"/>
    <x v="3"/>
    <n v="40.200000000000003"/>
    <x v="6"/>
  </r>
  <r>
    <s v="TXN002964"/>
    <n v="24871.56"/>
    <n v="24871.56"/>
    <s v="SUCCESS"/>
    <s v="SUCCESS"/>
    <n v="1"/>
    <s v="found"/>
    <s v="Not Duplicate"/>
    <s v="match"/>
    <s v="match"/>
    <n v="0"/>
    <d v="2026-01-23T00:00:00"/>
    <n v="2"/>
    <s v="Within SLA"/>
    <x v="0"/>
    <n v="0"/>
    <n v="0"/>
    <n v="0"/>
    <n v="0"/>
    <n v="0"/>
    <x v="3"/>
    <n v="35.799999999999997"/>
    <x v="25"/>
  </r>
  <r>
    <s v="TXN002965"/>
    <n v="2640.32"/>
    <n v="2640.32"/>
    <s v="SUCCESS"/>
    <s v="SUCCESS"/>
    <n v="1"/>
    <s v="found"/>
    <s v="Not Duplicate"/>
    <s v="match"/>
    <s v="match"/>
    <n v="0"/>
    <d v="2026-01-13T00:00:00"/>
    <n v="2"/>
    <s v="Within SLA"/>
    <x v="2"/>
    <n v="0"/>
    <n v="0"/>
    <n v="0"/>
    <n v="0"/>
    <n v="0"/>
    <x v="2"/>
    <n v="48.1"/>
    <x v="22"/>
  </r>
  <r>
    <s v="TXN002966"/>
    <n v="25903.77"/>
    <n v="25903.77"/>
    <s v="SUCCESS"/>
    <s v="SUCCESS"/>
    <n v="1"/>
    <s v="found"/>
    <s v="Not Duplicate"/>
    <s v="match"/>
    <s v="match"/>
    <n v="0"/>
    <d v="2026-02-08T00:00:00"/>
    <n v="0"/>
    <s v="Within SLA"/>
    <x v="1"/>
    <n v="0"/>
    <n v="0"/>
    <n v="0"/>
    <n v="0"/>
    <n v="0"/>
    <x v="1"/>
    <n v="84.3"/>
    <x v="24"/>
  </r>
  <r>
    <s v="TXN002967"/>
    <n v="3422.26"/>
    <n v="3422.26"/>
    <s v="SUCCESS"/>
    <s v="SUCCESS"/>
    <n v="1"/>
    <s v="found"/>
    <s v="Not Duplicate"/>
    <s v="match"/>
    <s v="match"/>
    <n v="0"/>
    <d v="2026-03-06T00:00:00"/>
    <n v="3"/>
    <s v="SLA Breached"/>
    <x v="3"/>
    <n v="0"/>
    <n v="0"/>
    <n v="0"/>
    <n v="0"/>
    <n v="1"/>
    <x v="2"/>
    <n v="5.3"/>
    <x v="56"/>
  </r>
  <r>
    <s v="TXN002968"/>
    <n v="6176.34"/>
    <n v="6176.34"/>
    <s v="SUCCESS"/>
    <s v="SUCCESS"/>
    <n v="1"/>
    <s v="found"/>
    <s v="Not Duplicate"/>
    <s v="match"/>
    <s v="match"/>
    <n v="0"/>
    <d v="2026-02-02T00:00:00"/>
    <n v="2"/>
    <s v="Within SLA"/>
    <x v="3"/>
    <n v="0"/>
    <n v="0"/>
    <n v="0"/>
    <n v="0"/>
    <n v="0"/>
    <x v="3"/>
    <n v="3.6"/>
    <x v="46"/>
  </r>
  <r>
    <s v="TXN002969"/>
    <n v="1721"/>
    <e v="#N/A"/>
    <s v="SUCCESS"/>
    <e v="#N/A"/>
    <n v="0"/>
    <s v="missing"/>
    <s v="Not Duplicate"/>
    <s v="not processed"/>
    <s v="not processed"/>
    <s v="missing"/>
    <s v="not processed"/>
    <s v="not processed"/>
    <s v="Not Processed"/>
    <x v="1"/>
    <n v="1"/>
    <n v="0"/>
    <n v="0"/>
    <n v="0"/>
    <n v="0"/>
    <x v="3"/>
    <s v=""/>
    <x v="65"/>
  </r>
  <r>
    <s v="TXN002970"/>
    <n v="1267.52"/>
    <n v="1267.52"/>
    <s v="SUCCESS"/>
    <s v="SUCCESS"/>
    <n v="1"/>
    <s v="found"/>
    <s v="Not Duplicate"/>
    <s v="match"/>
    <s v="match"/>
    <n v="0"/>
    <d v="2026-01-28T00:00:00"/>
    <n v="3"/>
    <s v="SLA Breached"/>
    <x v="0"/>
    <n v="0"/>
    <n v="0"/>
    <n v="0"/>
    <n v="0"/>
    <n v="1"/>
    <x v="0"/>
    <n v="3.1"/>
    <x v="12"/>
  </r>
  <r>
    <s v="TXN002971"/>
    <n v="4813.6000000000004"/>
    <n v="4813.6000000000004"/>
    <s v="SUCCESS"/>
    <s v="SUCCESS"/>
    <n v="1"/>
    <s v="found"/>
    <s v="Not Duplicate"/>
    <s v="match"/>
    <s v="match"/>
    <n v="0"/>
    <d v="2026-02-28T00:00:00"/>
    <n v="0"/>
    <s v="Within SLA"/>
    <x v="2"/>
    <n v="0"/>
    <n v="0"/>
    <n v="0"/>
    <n v="0"/>
    <n v="0"/>
    <x v="0"/>
    <n v="50.4"/>
    <x v="72"/>
  </r>
  <r>
    <s v="TXN002972"/>
    <n v="3637.52"/>
    <n v="3637.52"/>
    <s v="SUCCESS"/>
    <s v="SUCCESS"/>
    <n v="1"/>
    <s v="found"/>
    <s v="Not Duplicate"/>
    <s v="match"/>
    <s v="match"/>
    <n v="0"/>
    <d v="2026-02-17T00:00:00"/>
    <n v="1"/>
    <s v="Within SLA"/>
    <x v="0"/>
    <n v="0"/>
    <n v="0"/>
    <n v="0"/>
    <n v="0"/>
    <n v="0"/>
    <x v="0"/>
    <n v="12"/>
    <x v="68"/>
  </r>
  <r>
    <s v="TXN002973"/>
    <n v="27852.41"/>
    <n v="27852.41"/>
    <s v="SUCCESS"/>
    <s v="SUCCESS"/>
    <n v="1"/>
    <s v="found"/>
    <s v="Not Duplicate"/>
    <s v="match"/>
    <s v="match"/>
    <n v="0"/>
    <d v="2026-02-10T00:00:00"/>
    <n v="3"/>
    <s v="SLA Breached"/>
    <x v="4"/>
    <n v="0"/>
    <n v="0"/>
    <n v="0"/>
    <n v="0"/>
    <n v="1"/>
    <x v="3"/>
    <n v="7.7"/>
    <x v="64"/>
  </r>
  <r>
    <s v="TXN002974"/>
    <n v="4737.57"/>
    <n v="4737.57"/>
    <s v="SUCCESS"/>
    <s v="SUCCESS"/>
    <n v="1"/>
    <s v="found"/>
    <s v="Not Duplicate"/>
    <s v="match"/>
    <s v="match"/>
    <n v="0"/>
    <d v="2026-01-08T00:00:00"/>
    <n v="0"/>
    <s v="Within SLA"/>
    <x v="4"/>
    <n v="0"/>
    <n v="0"/>
    <n v="0"/>
    <n v="0"/>
    <n v="0"/>
    <x v="1"/>
    <n v="26.3"/>
    <x v="8"/>
  </r>
  <r>
    <s v="TXN002975"/>
    <n v="7527.7"/>
    <n v="7527.7"/>
    <s v="SUCCESS"/>
    <s v="SUCCESS"/>
    <n v="1"/>
    <s v="found"/>
    <s v="Not Duplicate"/>
    <s v="match"/>
    <s v="match"/>
    <n v="0"/>
    <d v="2026-03-30T00:00:00"/>
    <n v="3"/>
    <s v="SLA Breached"/>
    <x v="1"/>
    <n v="0"/>
    <n v="0"/>
    <n v="0"/>
    <n v="0"/>
    <n v="1"/>
    <x v="3"/>
    <n v="30.9"/>
    <x v="60"/>
  </r>
  <r>
    <s v="TXN002976"/>
    <n v="16426.509999999998"/>
    <n v="16426.509999999998"/>
    <s v="SUCCESS"/>
    <s v="SUCCESS"/>
    <n v="1"/>
    <s v="found"/>
    <s v="Not Duplicate"/>
    <s v="match"/>
    <s v="match"/>
    <n v="0"/>
    <d v="2026-01-04T00:00:00"/>
    <n v="2"/>
    <s v="Within SLA"/>
    <x v="1"/>
    <n v="0"/>
    <n v="0"/>
    <n v="0"/>
    <n v="0"/>
    <n v="0"/>
    <x v="1"/>
    <n v="38.4"/>
    <x v="49"/>
  </r>
  <r>
    <s v="TXN002977"/>
    <n v="2724.37"/>
    <n v="3269.24"/>
    <s v="SUCCESS"/>
    <s v="SUCCESS"/>
    <n v="1"/>
    <s v="found"/>
    <s v="Not Duplicate"/>
    <s v="mismatch"/>
    <s v="match"/>
    <n v="544.86999999999989"/>
    <d v="2026-01-09T00:00:00"/>
    <n v="1"/>
    <s v="Within SLA"/>
    <x v="0"/>
    <n v="0"/>
    <n v="0"/>
    <n v="1"/>
    <n v="0"/>
    <n v="0"/>
    <x v="0"/>
    <n v="27.4"/>
    <x v="8"/>
  </r>
  <r>
    <s v="TXN002978"/>
    <n v="714.47"/>
    <n v="714.47"/>
    <s v="SUCCESS"/>
    <s v="SUCCESS"/>
    <n v="1"/>
    <s v="found"/>
    <s v="Not Duplicate"/>
    <s v="match"/>
    <s v="match"/>
    <n v="0"/>
    <d v="2026-02-04T00:00:00"/>
    <n v="2"/>
    <s v="Within SLA"/>
    <x v="0"/>
    <n v="0"/>
    <n v="0"/>
    <n v="0"/>
    <n v="0"/>
    <n v="0"/>
    <x v="0"/>
    <n v="67.900000000000006"/>
    <x v="81"/>
  </r>
  <r>
    <s v="TXN002979"/>
    <n v="28200.46"/>
    <n v="28200.46"/>
    <s v="SUCCESS"/>
    <s v="SUCCESS"/>
    <n v="1"/>
    <s v="found"/>
    <s v="Not Duplicate"/>
    <s v="match"/>
    <s v="match"/>
    <n v="0"/>
    <d v="2026-03-29T00:00:00"/>
    <n v="0"/>
    <s v="Within SLA"/>
    <x v="0"/>
    <n v="0"/>
    <n v="0"/>
    <n v="0"/>
    <n v="0"/>
    <n v="0"/>
    <x v="0"/>
    <n v="10.6"/>
    <x v="36"/>
  </r>
  <r>
    <s v="TXN002980"/>
    <n v="1789.86"/>
    <n v="1789.86"/>
    <s v="SUCCESS"/>
    <s v="SUCCESS"/>
    <n v="1"/>
    <s v="found"/>
    <s v="Not Duplicate"/>
    <s v="match"/>
    <s v="match"/>
    <n v="0"/>
    <d v="2026-02-12T00:00:00"/>
    <n v="1"/>
    <s v="Within SLA"/>
    <x v="2"/>
    <n v="0"/>
    <n v="0"/>
    <n v="0"/>
    <n v="0"/>
    <n v="0"/>
    <x v="2"/>
    <n v="73.400000000000006"/>
    <x v="41"/>
  </r>
  <r>
    <s v="TXN002981"/>
    <n v="9086.83"/>
    <n v="9086.83"/>
    <s v="SUCCESS"/>
    <s v="SUCCESS"/>
    <n v="1"/>
    <s v="found"/>
    <s v="Not Duplicate"/>
    <s v="match"/>
    <s v="match"/>
    <n v="0"/>
    <d v="2026-01-18T00:00:00"/>
    <n v="2"/>
    <s v="Within SLA"/>
    <x v="2"/>
    <n v="0"/>
    <n v="0"/>
    <n v="0"/>
    <n v="0"/>
    <n v="0"/>
    <x v="3"/>
    <n v="8.9"/>
    <x v="23"/>
  </r>
  <r>
    <s v="TXN002982"/>
    <n v="28707.83"/>
    <n v="28707.83"/>
    <s v="SUCCESS"/>
    <s v="SUCCESS"/>
    <n v="1"/>
    <s v="found"/>
    <s v="Not Duplicate"/>
    <s v="match"/>
    <s v="match"/>
    <n v="0"/>
    <d v="2026-02-09T00:00:00"/>
    <n v="3"/>
    <s v="SLA Breached"/>
    <x v="0"/>
    <n v="0"/>
    <n v="0"/>
    <n v="0"/>
    <n v="0"/>
    <n v="1"/>
    <x v="0"/>
    <n v="57.3"/>
    <x v="69"/>
  </r>
  <r>
    <s v="TXN002983"/>
    <n v="2742.54"/>
    <n v="2742.54"/>
    <s v="SUCCESS"/>
    <s v="SUCCESS"/>
    <n v="1"/>
    <s v="found"/>
    <s v="Not Duplicate"/>
    <s v="match"/>
    <s v="match"/>
    <n v="0"/>
    <d v="2026-01-06T00:00:00"/>
    <n v="3"/>
    <s v="SLA Breached"/>
    <x v="0"/>
    <n v="0"/>
    <n v="0"/>
    <n v="0"/>
    <n v="0"/>
    <n v="1"/>
    <x v="3"/>
    <n v="5"/>
    <x v="62"/>
  </r>
  <r>
    <s v="TXN002984"/>
    <n v="1288.5899999999999"/>
    <n v="1288.5899999999999"/>
    <s v="SUCCESS"/>
    <s v="SUCCESS"/>
    <n v="1"/>
    <s v="found"/>
    <s v="Not Duplicate"/>
    <s v="match"/>
    <s v="match"/>
    <n v="0"/>
    <d v="2026-02-11T00:00:00"/>
    <n v="1"/>
    <s v="Within SLA"/>
    <x v="0"/>
    <n v="0"/>
    <n v="0"/>
    <n v="0"/>
    <n v="0"/>
    <n v="0"/>
    <x v="0"/>
    <n v="1.8"/>
    <x v="55"/>
  </r>
  <r>
    <s v="TXN002985"/>
    <n v="1958.22"/>
    <n v="1958.22"/>
    <s v="FAILED"/>
    <s v="FAILED"/>
    <n v="1"/>
    <s v="found"/>
    <s v="Not Duplicate"/>
    <s v="match"/>
    <s v="match"/>
    <n v="0"/>
    <d v="2026-03-20T00:00:00"/>
    <n v="3"/>
    <s v="SLA Breached"/>
    <x v="0"/>
    <n v="0"/>
    <n v="0"/>
    <n v="0"/>
    <n v="0"/>
    <n v="1"/>
    <x v="0"/>
    <n v="29"/>
    <x v="84"/>
  </r>
  <r>
    <s v="TXN002986"/>
    <n v="37998.42"/>
    <n v="37998.42"/>
    <s v="SUCCESS"/>
    <s v="SUCCESS"/>
    <n v="1"/>
    <s v="found"/>
    <s v="Not Duplicate"/>
    <s v="match"/>
    <s v="match"/>
    <n v="0"/>
    <d v="2026-02-22T00:00:00"/>
    <n v="1"/>
    <s v="Within SLA"/>
    <x v="0"/>
    <n v="0"/>
    <n v="0"/>
    <n v="0"/>
    <n v="0"/>
    <n v="0"/>
    <x v="1"/>
    <n v="23.2"/>
    <x v="26"/>
  </r>
  <r>
    <s v="TXN002987"/>
    <n v="38961.67"/>
    <n v="38961.67"/>
    <s v="SUCCESS"/>
    <s v="SUCCESS"/>
    <n v="1"/>
    <s v="found"/>
    <s v="Not Duplicate"/>
    <s v="match"/>
    <s v="match"/>
    <n v="0"/>
    <d v="2026-03-09T00:00:00"/>
    <n v="2"/>
    <s v="Within SLA"/>
    <x v="2"/>
    <n v="0"/>
    <n v="0"/>
    <n v="0"/>
    <n v="0"/>
    <n v="0"/>
    <x v="1"/>
    <n v="28.2"/>
    <x v="33"/>
  </r>
  <r>
    <s v="TXN002988"/>
    <n v="1964.82"/>
    <n v="1964.82"/>
    <s v="SUCCESS"/>
    <s v="SUCCESS"/>
    <n v="1"/>
    <s v="found"/>
    <s v="Not Duplicate"/>
    <s v="match"/>
    <s v="match"/>
    <n v="0"/>
    <d v="2026-01-31T00:00:00"/>
    <n v="0"/>
    <s v="Within SLA"/>
    <x v="0"/>
    <n v="0"/>
    <n v="0"/>
    <n v="0"/>
    <n v="0"/>
    <n v="0"/>
    <x v="3"/>
    <n v="55.5"/>
    <x v="46"/>
  </r>
  <r>
    <s v="TXN002989"/>
    <n v="2194.98"/>
    <n v="2194.98"/>
    <s v="SUCCESS"/>
    <s v="SUCCESS"/>
    <n v="1"/>
    <s v="found"/>
    <s v="Not Duplicate"/>
    <s v="match"/>
    <s v="match"/>
    <n v="0"/>
    <d v="2026-02-14T00:00:00"/>
    <n v="0"/>
    <s v="Within SLA"/>
    <x v="0"/>
    <n v="0"/>
    <n v="0"/>
    <n v="0"/>
    <n v="0"/>
    <n v="0"/>
    <x v="2"/>
    <n v="34"/>
    <x v="48"/>
  </r>
  <r>
    <s v="TXN002990"/>
    <n v="9720.07"/>
    <n v="9720.07"/>
    <s v="SUCCESS"/>
    <s v="SUCCESS"/>
    <n v="1"/>
    <s v="found"/>
    <s v="Not Duplicate"/>
    <s v="match"/>
    <s v="match"/>
    <n v="0"/>
    <d v="2026-02-13T00:00:00"/>
    <n v="3"/>
    <s v="SLA Breached"/>
    <x v="0"/>
    <n v="0"/>
    <n v="0"/>
    <n v="0"/>
    <n v="0"/>
    <n v="1"/>
    <x v="0"/>
    <n v="18"/>
    <x v="55"/>
  </r>
  <r>
    <s v="TXN002991"/>
    <n v="5829.49"/>
    <n v="5829.49"/>
    <s v="SUCCESS"/>
    <s v="SUCCESS"/>
    <n v="1"/>
    <s v="found"/>
    <s v="Not Duplicate"/>
    <s v="match"/>
    <s v="match"/>
    <n v="0"/>
    <d v="2026-01-31T00:00:00"/>
    <n v="1"/>
    <s v="Within SLA"/>
    <x v="4"/>
    <n v="0"/>
    <n v="0"/>
    <n v="0"/>
    <n v="0"/>
    <n v="0"/>
    <x v="3"/>
    <n v="42"/>
    <x v="27"/>
  </r>
  <r>
    <s v="TXN002992"/>
    <n v="2316.17"/>
    <n v="2316.17"/>
    <s v="SUCCESS"/>
    <s v="SUCCESS"/>
    <n v="1"/>
    <s v="found"/>
    <s v="Not Duplicate"/>
    <s v="match"/>
    <s v="match"/>
    <n v="0"/>
    <d v="2026-02-26T00:00:00"/>
    <n v="1"/>
    <s v="Within SLA"/>
    <x v="0"/>
    <n v="0"/>
    <n v="0"/>
    <n v="0"/>
    <n v="0"/>
    <n v="0"/>
    <x v="0"/>
    <n v="45.5"/>
    <x v="73"/>
  </r>
  <r>
    <s v="TXN002993"/>
    <n v="28154.55"/>
    <n v="28154.55"/>
    <s v="SUCCESS"/>
    <s v="SUCCESS"/>
    <n v="1"/>
    <s v="found"/>
    <s v="Not Duplicate"/>
    <s v="match"/>
    <s v="match"/>
    <n v="0"/>
    <d v="2026-01-09T00:00:00"/>
    <n v="2"/>
    <s v="Within SLA"/>
    <x v="0"/>
    <n v="0"/>
    <n v="0"/>
    <n v="0"/>
    <n v="0"/>
    <n v="0"/>
    <x v="3"/>
    <n v="33.200000000000003"/>
    <x v="78"/>
  </r>
  <r>
    <s v="TXN002994"/>
    <n v="24387.16"/>
    <n v="24387.16"/>
    <s v="SUCCESS"/>
    <s v="SUCCESS"/>
    <n v="1"/>
    <s v="found"/>
    <s v="Not Duplicate"/>
    <s v="match"/>
    <s v="match"/>
    <n v="0"/>
    <d v="2026-03-08T00:00:00"/>
    <n v="1"/>
    <s v="Within SLA"/>
    <x v="0"/>
    <n v="0"/>
    <n v="0"/>
    <n v="0"/>
    <n v="0"/>
    <n v="0"/>
    <x v="0"/>
    <n v="43.8"/>
    <x v="33"/>
  </r>
  <r>
    <s v="TXN002995"/>
    <n v="35656.43"/>
    <n v="35656.43"/>
    <s v="SUCCESS"/>
    <s v="SUCCESS"/>
    <n v="1"/>
    <s v="found"/>
    <s v="Not Duplicate"/>
    <s v="match"/>
    <s v="match"/>
    <n v="0"/>
    <d v="2026-02-02T00:00:00"/>
    <n v="0"/>
    <s v="Within SLA"/>
    <x v="0"/>
    <n v="0"/>
    <n v="0"/>
    <n v="0"/>
    <n v="0"/>
    <n v="0"/>
    <x v="1"/>
    <n v="96.8"/>
    <x v="81"/>
  </r>
  <r>
    <s v="TXN002996"/>
    <n v="2899.01"/>
    <n v="2899.01"/>
    <s v="SUCCESS"/>
    <s v="SUCCESS"/>
    <n v="1"/>
    <s v="found"/>
    <s v="Not Duplicate"/>
    <s v="match"/>
    <s v="match"/>
    <n v="0"/>
    <d v="2026-01-20T00:00:00"/>
    <n v="1"/>
    <s v="Within SLA"/>
    <x v="1"/>
    <n v="0"/>
    <n v="0"/>
    <n v="0"/>
    <n v="0"/>
    <n v="0"/>
    <x v="2"/>
    <n v="75.900000000000006"/>
    <x v="34"/>
  </r>
  <r>
    <s v="TXN002997"/>
    <n v="8026.62"/>
    <n v="8026.62"/>
    <s v="SUCCESS"/>
    <s v="SUCCESS"/>
    <n v="1"/>
    <s v="found"/>
    <s v="Not Duplicate"/>
    <s v="match"/>
    <s v="match"/>
    <n v="0"/>
    <d v="2026-01-05T00:00:00"/>
    <n v="2"/>
    <s v="Within SLA"/>
    <x v="3"/>
    <n v="0"/>
    <n v="0"/>
    <n v="0"/>
    <n v="0"/>
    <n v="0"/>
    <x v="1"/>
    <n v="49.2"/>
    <x v="62"/>
  </r>
  <r>
    <s v="TXN002998"/>
    <n v="4122.79"/>
    <n v="4122.79"/>
    <s v="SUCCESS"/>
    <s v="SUCCESS"/>
    <n v="1"/>
    <s v="found"/>
    <s v="Not Duplicate"/>
    <s v="match"/>
    <s v="match"/>
    <n v="0"/>
    <d v="2026-03-03T00:00:00"/>
    <n v="3"/>
    <s v="SLA Breached"/>
    <x v="0"/>
    <n v="0"/>
    <n v="0"/>
    <n v="0"/>
    <n v="0"/>
    <n v="1"/>
    <x v="0"/>
    <n v="8.1"/>
    <x v="72"/>
  </r>
  <r>
    <s v="TXN002999"/>
    <n v="2847.75"/>
    <n v="2847.75"/>
    <s v="FAILED"/>
    <s v="FAILED"/>
    <n v="1"/>
    <s v="found"/>
    <s v="Not Duplicate"/>
    <s v="match"/>
    <s v="match"/>
    <n v="0"/>
    <d v="2026-02-11T00:00:00"/>
    <n v="3"/>
    <s v="SLA Breached"/>
    <x v="0"/>
    <n v="0"/>
    <n v="0"/>
    <n v="0"/>
    <n v="0"/>
    <n v="1"/>
    <x v="2"/>
    <n v="3.3"/>
    <x v="24"/>
  </r>
  <r>
    <s v="TXN003000"/>
    <n v="5826.66"/>
    <n v="5826.66"/>
    <s v="SUCCESS"/>
    <s v="SUCCESS"/>
    <n v="1"/>
    <s v="found"/>
    <s v="Not Duplicate"/>
    <s v="match"/>
    <s v="match"/>
    <n v="0"/>
    <d v="2026-01-11T00:00:00"/>
    <n v="1"/>
    <s v="Within SLA"/>
    <x v="1"/>
    <n v="0"/>
    <n v="0"/>
    <n v="0"/>
    <n v="0"/>
    <n v="0"/>
    <x v="1"/>
    <n v="31.4"/>
    <x v="76"/>
  </r>
  <r>
    <s v="TXN003001"/>
    <n v="7991.03"/>
    <n v="7991.03"/>
    <s v="SUCCESS"/>
    <s v="SUCCESS"/>
    <n v="1"/>
    <s v="found"/>
    <s v="Not Duplicate"/>
    <s v="match"/>
    <s v="match"/>
    <n v="0"/>
    <d v="2026-01-15T00:00:00"/>
    <n v="1"/>
    <s v="Within SLA"/>
    <x v="2"/>
    <n v="0"/>
    <n v="0"/>
    <n v="0"/>
    <n v="0"/>
    <n v="0"/>
    <x v="3"/>
    <n v="17.399999999999999"/>
    <x v="44"/>
  </r>
  <r>
    <s v="TXN003002"/>
    <n v="11331.49"/>
    <n v="11331.49"/>
    <s v="SUCCESS"/>
    <s v="FAILED"/>
    <n v="1"/>
    <s v="found"/>
    <s v="Not Duplicate"/>
    <s v="match"/>
    <s v="mismatch"/>
    <n v="0"/>
    <d v="2026-01-30T00:00:00"/>
    <n v="1"/>
    <s v="Within SLA"/>
    <x v="3"/>
    <n v="0"/>
    <n v="0"/>
    <n v="0"/>
    <n v="1"/>
    <n v="0"/>
    <x v="2"/>
    <n v="28.3"/>
    <x v="5"/>
  </r>
  <r>
    <s v="TXN003003"/>
    <n v="18037.43"/>
    <n v="18037.43"/>
    <s v="SUCCESS"/>
    <s v="SUCCESS"/>
    <n v="1"/>
    <s v="found"/>
    <s v="Not Duplicate"/>
    <s v="match"/>
    <s v="match"/>
    <n v="0"/>
    <d v="2026-03-27T00:00:00"/>
    <n v="1"/>
    <s v="Within SLA"/>
    <x v="0"/>
    <n v="0"/>
    <n v="0"/>
    <n v="0"/>
    <n v="0"/>
    <n v="0"/>
    <x v="1"/>
    <n v="27.9"/>
    <x v="9"/>
  </r>
  <r>
    <s v="TXN003004"/>
    <n v="3059.69"/>
    <n v="3059.69"/>
    <s v="SUCCESS"/>
    <s v="SUCCESS"/>
    <n v="1"/>
    <s v="found"/>
    <s v="Not Duplicate"/>
    <s v="match"/>
    <s v="match"/>
    <n v="0"/>
    <d v="2026-02-23T00:00:00"/>
    <n v="1"/>
    <s v="Within SLA"/>
    <x v="1"/>
    <n v="0"/>
    <n v="0"/>
    <n v="0"/>
    <n v="0"/>
    <n v="0"/>
    <x v="3"/>
    <n v="48.5"/>
    <x v="13"/>
  </r>
  <r>
    <s v="TXN003005"/>
    <n v="2178.31"/>
    <n v="2178.31"/>
    <s v="SUCCESS"/>
    <s v="SUCCESS"/>
    <n v="1"/>
    <s v="found"/>
    <s v="Not Duplicate"/>
    <s v="match"/>
    <s v="match"/>
    <n v="0"/>
    <d v="2026-02-06T00:00:00"/>
    <n v="2"/>
    <s v="Within SLA"/>
    <x v="3"/>
    <n v="0"/>
    <n v="0"/>
    <n v="0"/>
    <n v="0"/>
    <n v="0"/>
    <x v="0"/>
    <n v="49.3"/>
    <x v="66"/>
  </r>
  <r>
    <s v="TXN003006"/>
    <n v="3735.35"/>
    <n v="3735.35"/>
    <s v="SUCCESS"/>
    <s v="SUCCESS"/>
    <n v="1"/>
    <s v="found"/>
    <s v="Not Duplicate"/>
    <s v="match"/>
    <s v="match"/>
    <n v="0"/>
    <d v="2026-03-10T00:00:00"/>
    <n v="0"/>
    <s v="Within SLA"/>
    <x v="1"/>
    <n v="0"/>
    <n v="0"/>
    <n v="0"/>
    <n v="0"/>
    <n v="0"/>
    <x v="1"/>
    <n v="5.6"/>
    <x v="67"/>
  </r>
  <r>
    <s v="TXN003007"/>
    <n v="2133.31"/>
    <n v="2133.31"/>
    <s v="SUCCESS"/>
    <s v="SUCCESS"/>
    <n v="1"/>
    <s v="found"/>
    <s v="Not Duplicate"/>
    <s v="match"/>
    <s v="match"/>
    <n v="0"/>
    <d v="2026-01-19T00:00:00"/>
    <n v="1"/>
    <s v="Within SLA"/>
    <x v="2"/>
    <n v="0"/>
    <n v="0"/>
    <n v="0"/>
    <n v="0"/>
    <n v="0"/>
    <x v="0"/>
    <n v="8"/>
    <x v="45"/>
  </r>
  <r>
    <s v="TXN003008"/>
    <n v="6687.57"/>
    <n v="6687.57"/>
    <s v="SUCCESS"/>
    <s v="SUCCESS"/>
    <n v="1"/>
    <s v="found"/>
    <s v="Not Duplicate"/>
    <s v="match"/>
    <s v="match"/>
    <n v="0"/>
    <d v="2026-01-05T00:00:00"/>
    <n v="0"/>
    <s v="Within SLA"/>
    <x v="3"/>
    <n v="0"/>
    <n v="0"/>
    <n v="0"/>
    <n v="0"/>
    <n v="0"/>
    <x v="0"/>
    <n v="111.9"/>
    <x v="11"/>
  </r>
  <r>
    <s v="TXN003009"/>
    <n v="16125.93"/>
    <n v="16125.93"/>
    <s v="SUCCESS"/>
    <s v="SUCCESS"/>
    <n v="1"/>
    <s v="found"/>
    <s v="Not Duplicate"/>
    <s v="match"/>
    <s v="match"/>
    <n v="0"/>
    <d v="2026-03-28T00:00:00"/>
    <n v="0"/>
    <s v="Within SLA"/>
    <x v="2"/>
    <n v="0"/>
    <n v="0"/>
    <n v="0"/>
    <n v="0"/>
    <n v="0"/>
    <x v="0"/>
    <n v="40.700000000000003"/>
    <x v="52"/>
  </r>
  <r>
    <s v="TXN003010"/>
    <n v="4609.8900000000003"/>
    <n v="4609.8900000000003"/>
    <s v="SUCCESS"/>
    <s v="SUCCESS"/>
    <n v="1"/>
    <s v="found"/>
    <s v="Not Duplicate"/>
    <s v="match"/>
    <s v="match"/>
    <n v="0"/>
    <d v="2026-01-15T00:00:00"/>
    <n v="1"/>
    <s v="Within SLA"/>
    <x v="0"/>
    <n v="0"/>
    <n v="0"/>
    <n v="0"/>
    <n v="0"/>
    <n v="0"/>
    <x v="3"/>
    <n v="1.7"/>
    <x v="44"/>
  </r>
  <r>
    <s v="TXN003011"/>
    <n v="465.22"/>
    <n v="465.22"/>
    <s v="SUCCESS"/>
    <s v="SUCCESS"/>
    <n v="1"/>
    <s v="found"/>
    <s v="Not Duplicate"/>
    <s v="match"/>
    <s v="match"/>
    <n v="0"/>
    <d v="2026-03-17T00:00:00"/>
    <n v="0"/>
    <s v="Within SLA"/>
    <x v="1"/>
    <n v="0"/>
    <n v="0"/>
    <n v="0"/>
    <n v="0"/>
    <n v="0"/>
    <x v="3"/>
    <n v="51.3"/>
    <x v="84"/>
  </r>
  <r>
    <s v="TXN003012"/>
    <n v="12637.28"/>
    <e v="#N/A"/>
    <s v="SUCCESS"/>
    <e v="#N/A"/>
    <n v="0"/>
    <s v="missing"/>
    <s v="Not Duplicate"/>
    <s v="not processed"/>
    <s v="not processed"/>
    <s v="missing"/>
    <s v="not processed"/>
    <s v="not processed"/>
    <s v="Not Processed"/>
    <x v="0"/>
    <n v="1"/>
    <n v="0"/>
    <n v="0"/>
    <n v="0"/>
    <n v="0"/>
    <x v="0"/>
    <s v=""/>
    <x v="66"/>
  </r>
  <r>
    <s v="TXN003013"/>
    <n v="590.63"/>
    <n v="590.63"/>
    <s v="SUCCESS"/>
    <s v="SUCCESS"/>
    <n v="1"/>
    <s v="found"/>
    <s v="Not Duplicate"/>
    <s v="match"/>
    <s v="match"/>
    <n v="0"/>
    <d v="2026-02-12T00:00:00"/>
    <n v="1"/>
    <s v="Within SLA"/>
    <x v="0"/>
    <n v="0"/>
    <n v="0"/>
    <n v="0"/>
    <n v="0"/>
    <n v="0"/>
    <x v="0"/>
    <n v="27.9"/>
    <x v="41"/>
  </r>
  <r>
    <s v="TXN003014"/>
    <n v="746.81"/>
    <n v="746.81"/>
    <s v="SUCCESS"/>
    <s v="SUCCESS"/>
    <n v="1"/>
    <s v="found"/>
    <s v="Not Duplicate"/>
    <s v="match"/>
    <s v="match"/>
    <n v="0"/>
    <d v="2026-02-07T00:00:00"/>
    <n v="3"/>
    <s v="SLA Breached"/>
    <x v="2"/>
    <n v="0"/>
    <n v="0"/>
    <n v="0"/>
    <n v="0"/>
    <n v="1"/>
    <x v="0"/>
    <n v="39.299999999999997"/>
    <x v="66"/>
  </r>
  <r>
    <s v="TXN003015"/>
    <n v="471.97"/>
    <n v="471.97"/>
    <s v="SUCCESS"/>
    <s v="SUCCESS"/>
    <n v="1"/>
    <s v="found"/>
    <s v="Not Duplicate"/>
    <s v="match"/>
    <s v="match"/>
    <n v="0"/>
    <d v="2026-03-27T00:00:00"/>
    <n v="0"/>
    <s v="Within SLA"/>
    <x v="4"/>
    <n v="0"/>
    <n v="0"/>
    <n v="0"/>
    <n v="0"/>
    <n v="0"/>
    <x v="3"/>
    <n v="23.4"/>
    <x v="60"/>
  </r>
  <r>
    <s v="TXN003016"/>
    <n v="2962.03"/>
    <n v="2962.03"/>
    <s v="SUCCESS"/>
    <s v="SUCCESS"/>
    <n v="1"/>
    <s v="found"/>
    <s v="Not Duplicate"/>
    <s v="match"/>
    <s v="match"/>
    <n v="0"/>
    <d v="2026-02-09T00:00:00"/>
    <n v="2"/>
    <s v="Within SLA"/>
    <x v="0"/>
    <n v="0"/>
    <n v="0"/>
    <n v="0"/>
    <n v="0"/>
    <n v="0"/>
    <x v="1"/>
    <n v="38.9"/>
    <x v="64"/>
  </r>
  <r>
    <s v="TXN003017"/>
    <n v="19676.62"/>
    <n v="19676.62"/>
    <s v="SUCCESS"/>
    <s v="SUCCESS"/>
    <n v="1"/>
    <s v="found"/>
    <s v="Not Duplicate"/>
    <s v="match"/>
    <s v="match"/>
    <n v="0"/>
    <d v="2026-02-04T00:00:00"/>
    <n v="2"/>
    <s v="Within SLA"/>
    <x v="1"/>
    <n v="0"/>
    <n v="0"/>
    <n v="0"/>
    <n v="0"/>
    <n v="0"/>
    <x v="0"/>
    <n v="70.099999999999994"/>
    <x v="81"/>
  </r>
  <r>
    <s v="TXN003018"/>
    <n v="2215.11"/>
    <n v="2215.11"/>
    <s v="SUCCESS"/>
    <s v="SUCCESS"/>
    <n v="1"/>
    <s v="found"/>
    <s v="Not Duplicate"/>
    <s v="match"/>
    <s v="match"/>
    <n v="0"/>
    <d v="2026-01-06T00:00:00"/>
    <n v="3"/>
    <s v="SLA Breached"/>
    <x v="2"/>
    <n v="0"/>
    <n v="0"/>
    <n v="0"/>
    <n v="0"/>
    <n v="1"/>
    <x v="3"/>
    <n v="8.8000000000000007"/>
    <x v="62"/>
  </r>
  <r>
    <s v="TXN003019"/>
    <n v="1510.43"/>
    <n v="1510.43"/>
    <s v="SUCCESS"/>
    <s v="SUCCESS"/>
    <n v="1"/>
    <s v="found"/>
    <s v="Not Duplicate"/>
    <s v="match"/>
    <s v="match"/>
    <n v="0"/>
    <d v="2026-01-12T00:00:00"/>
    <n v="2"/>
    <s v="Within SLA"/>
    <x v="0"/>
    <n v="0"/>
    <n v="0"/>
    <n v="0"/>
    <n v="0"/>
    <n v="0"/>
    <x v="2"/>
    <n v="39.799999999999997"/>
    <x v="76"/>
  </r>
  <r>
    <s v="TXN003020"/>
    <n v="7623.17"/>
    <n v="7623.17"/>
    <s v="FAILED"/>
    <s v="FAILED"/>
    <n v="1"/>
    <s v="found"/>
    <s v="Not Duplicate"/>
    <s v="match"/>
    <s v="match"/>
    <n v="0"/>
    <d v="2026-03-22T00:00:00"/>
    <n v="1"/>
    <s v="Within SLA"/>
    <x v="0"/>
    <n v="0"/>
    <n v="0"/>
    <n v="0"/>
    <n v="0"/>
    <n v="0"/>
    <x v="3"/>
    <n v="27.2"/>
    <x v="63"/>
  </r>
  <r>
    <s v="TXN003021"/>
    <n v="4640.25"/>
    <n v="4640.25"/>
    <s v="SUCCESS"/>
    <s v="SUCCESS"/>
    <n v="1"/>
    <s v="found"/>
    <s v="Not Duplicate"/>
    <s v="match"/>
    <s v="match"/>
    <n v="0"/>
    <d v="2026-02-15T00:00:00"/>
    <n v="5"/>
    <s v="SLA Breached"/>
    <x v="1"/>
    <n v="0"/>
    <n v="0"/>
    <n v="0"/>
    <n v="0"/>
    <n v="1"/>
    <x v="2"/>
    <n v="47.1"/>
    <x v="55"/>
  </r>
  <r>
    <s v="TXN003022"/>
    <n v="8894.35"/>
    <n v="8894.35"/>
    <s v="SUCCESS"/>
    <s v="SUCCESS"/>
    <n v="1"/>
    <s v="found"/>
    <s v="Not Duplicate"/>
    <s v="match"/>
    <s v="match"/>
    <n v="0"/>
    <d v="2026-01-16T00:00:00"/>
    <n v="2"/>
    <s v="Within SLA"/>
    <x v="4"/>
    <n v="0"/>
    <n v="0"/>
    <n v="0"/>
    <n v="0"/>
    <n v="0"/>
    <x v="0"/>
    <n v="29.4"/>
    <x v="44"/>
  </r>
  <r>
    <s v="TXN003023"/>
    <n v="51602.19"/>
    <n v="51602.19"/>
    <s v="FAILED"/>
    <s v="FAILED"/>
    <n v="1"/>
    <s v="found"/>
    <s v="Not Duplicate"/>
    <s v="match"/>
    <s v="match"/>
    <n v="0"/>
    <d v="2026-02-08T00:00:00"/>
    <n v="3"/>
    <s v="SLA Breached"/>
    <x v="2"/>
    <n v="0"/>
    <n v="0"/>
    <n v="0"/>
    <n v="0"/>
    <n v="1"/>
    <x v="0"/>
    <n v="19.3"/>
    <x v="65"/>
  </r>
  <r>
    <s v="TXN003024"/>
    <n v="2664.24"/>
    <n v="2664.24"/>
    <s v="SUCCESS"/>
    <s v="SUCCESS"/>
    <n v="1"/>
    <s v="found"/>
    <s v="Not Duplicate"/>
    <s v="match"/>
    <s v="match"/>
    <n v="0"/>
    <d v="2026-02-23T00:00:00"/>
    <n v="0"/>
    <s v="Within SLA"/>
    <x v="0"/>
    <n v="0"/>
    <n v="0"/>
    <n v="0"/>
    <n v="0"/>
    <n v="0"/>
    <x v="3"/>
    <n v="20.2"/>
    <x v="39"/>
  </r>
  <r>
    <s v="TXN003025"/>
    <n v="11695.07"/>
    <n v="11695.07"/>
    <s v="SUCCESS"/>
    <s v="SUCCESS"/>
    <n v="1"/>
    <s v="found"/>
    <s v="Not Duplicate"/>
    <s v="match"/>
    <s v="match"/>
    <n v="0"/>
    <d v="2026-02-05T00:00:00"/>
    <n v="5"/>
    <s v="SLA Breached"/>
    <x v="2"/>
    <n v="0"/>
    <n v="0"/>
    <n v="0"/>
    <n v="0"/>
    <n v="1"/>
    <x v="3"/>
    <n v="37.5"/>
    <x v="46"/>
  </r>
  <r>
    <s v="TXN003026"/>
    <n v="4208.8599999999997"/>
    <n v="4208.8599999999997"/>
    <s v="SUCCESS"/>
    <s v="SUCCESS"/>
    <n v="1"/>
    <s v="found"/>
    <s v="Not Duplicate"/>
    <s v="match"/>
    <s v="match"/>
    <n v="0"/>
    <d v="2026-02-03T00:00:00"/>
    <n v="1"/>
    <s v="Within SLA"/>
    <x v="3"/>
    <n v="0"/>
    <n v="0"/>
    <n v="0"/>
    <n v="0"/>
    <n v="0"/>
    <x v="3"/>
    <n v="70.3"/>
    <x v="81"/>
  </r>
  <r>
    <s v="TXN003027"/>
    <n v="13732.72"/>
    <n v="13732.72"/>
    <s v="SUCCESS"/>
    <s v="SUCCESS"/>
    <n v="1"/>
    <s v="found"/>
    <s v="Not Duplicate"/>
    <s v="match"/>
    <s v="match"/>
    <n v="0"/>
    <d v="2026-02-23T00:00:00"/>
    <n v="3"/>
    <s v="SLA Breached"/>
    <x v="3"/>
    <n v="0"/>
    <n v="0"/>
    <n v="0"/>
    <n v="0"/>
    <n v="1"/>
    <x v="0"/>
    <n v="34.799999999999997"/>
    <x v="79"/>
  </r>
  <r>
    <s v="TXN003028"/>
    <n v="3853.81"/>
    <n v="3853.81"/>
    <s v="SUCCESS"/>
    <s v="SUCCESS"/>
    <n v="1"/>
    <s v="found"/>
    <s v="Not Duplicate"/>
    <s v="match"/>
    <s v="match"/>
    <n v="0"/>
    <d v="2026-01-31T00:00:00"/>
    <n v="3"/>
    <s v="SLA Breached"/>
    <x v="0"/>
    <n v="0"/>
    <n v="0"/>
    <n v="0"/>
    <n v="0"/>
    <n v="1"/>
    <x v="0"/>
    <n v="12.3"/>
    <x v="7"/>
  </r>
  <r>
    <s v="TXN003029"/>
    <n v="35292.22"/>
    <n v="35292.22"/>
    <s v="SUCCESS"/>
    <s v="SUCCESS"/>
    <n v="1"/>
    <s v="found"/>
    <s v="Not Duplicate"/>
    <s v="match"/>
    <s v="match"/>
    <n v="0"/>
    <d v="2026-01-26T00:00:00"/>
    <n v="0"/>
    <s v="Within SLA"/>
    <x v="3"/>
    <n v="0"/>
    <n v="0"/>
    <n v="0"/>
    <n v="0"/>
    <n v="0"/>
    <x v="0"/>
    <n v="19.2"/>
    <x v="71"/>
  </r>
  <r>
    <s v="TXN003030"/>
    <n v="4019.92"/>
    <n v="4019.92"/>
    <s v="SUCCESS"/>
    <s v="SUCCESS"/>
    <n v="1"/>
    <s v="found"/>
    <s v="Not Duplicate"/>
    <s v="match"/>
    <s v="match"/>
    <n v="0"/>
    <d v="2026-03-25T00:00:00"/>
    <n v="1"/>
    <s v="Within SLA"/>
    <x v="2"/>
    <n v="0"/>
    <n v="0"/>
    <n v="0"/>
    <n v="0"/>
    <n v="0"/>
    <x v="0"/>
    <n v="35.5"/>
    <x v="20"/>
  </r>
  <r>
    <s v="TXN003031"/>
    <n v="1114.04"/>
    <n v="1114.04"/>
    <s v="FAILED"/>
    <s v="FAILED"/>
    <n v="1"/>
    <s v="found"/>
    <s v="Not Duplicate"/>
    <s v="match"/>
    <s v="match"/>
    <n v="0"/>
    <d v="2026-01-18T00:00:00"/>
    <n v="2"/>
    <s v="Within SLA"/>
    <x v="3"/>
    <n v="0"/>
    <n v="0"/>
    <n v="0"/>
    <n v="0"/>
    <n v="0"/>
    <x v="2"/>
    <n v="10.8"/>
    <x v="23"/>
  </r>
  <r>
    <s v="TXN003032"/>
    <n v="11885.25"/>
    <n v="11885.25"/>
    <s v="SUCCESS"/>
    <s v="SUCCESS"/>
    <n v="1"/>
    <s v="found"/>
    <s v="Not Duplicate"/>
    <s v="match"/>
    <s v="match"/>
    <n v="0"/>
    <d v="2026-01-13T00:00:00"/>
    <n v="3"/>
    <s v="SLA Breached"/>
    <x v="2"/>
    <n v="0"/>
    <n v="0"/>
    <n v="0"/>
    <n v="0"/>
    <n v="1"/>
    <x v="0"/>
    <n v="4"/>
    <x v="76"/>
  </r>
  <r>
    <s v="TXN003033"/>
    <n v="1084.5899999999999"/>
    <n v="1084.5899999999999"/>
    <s v="SUCCESS"/>
    <s v="SUCCESS"/>
    <n v="1"/>
    <s v="found"/>
    <s v="Not Duplicate"/>
    <s v="match"/>
    <s v="match"/>
    <n v="0"/>
    <d v="2026-01-06T00:00:00"/>
    <n v="0"/>
    <s v="Within SLA"/>
    <x v="0"/>
    <n v="0"/>
    <n v="0"/>
    <n v="0"/>
    <n v="0"/>
    <n v="0"/>
    <x v="0"/>
    <n v="29.1"/>
    <x v="18"/>
  </r>
  <r>
    <s v="TXN003034"/>
    <n v="5406.15"/>
    <n v="5406.15"/>
    <s v="SUCCESS"/>
    <s v="SUCCESS"/>
    <n v="1"/>
    <s v="found"/>
    <s v="Not Duplicate"/>
    <s v="match"/>
    <s v="match"/>
    <n v="0"/>
    <d v="2026-01-30T00:00:00"/>
    <n v="0"/>
    <s v="Within SLA"/>
    <x v="0"/>
    <n v="0"/>
    <n v="0"/>
    <n v="0"/>
    <n v="0"/>
    <n v="0"/>
    <x v="0"/>
    <n v="14.5"/>
    <x v="27"/>
  </r>
  <r>
    <s v="TXN003035"/>
    <n v="7966.72"/>
    <n v="7966.72"/>
    <s v="SUCCESS"/>
    <s v="SUCCESS"/>
    <n v="1"/>
    <s v="found"/>
    <s v="Not Duplicate"/>
    <s v="match"/>
    <s v="match"/>
    <n v="0"/>
    <d v="2026-02-17T00:00:00"/>
    <n v="0"/>
    <s v="Within SLA"/>
    <x v="4"/>
    <n v="0"/>
    <n v="0"/>
    <n v="0"/>
    <n v="0"/>
    <n v="0"/>
    <x v="3"/>
    <n v="61.3"/>
    <x v="58"/>
  </r>
  <r>
    <s v="TXN003036"/>
    <n v="18078.009999999998"/>
    <n v="18078.009999999998"/>
    <s v="SUCCESS"/>
    <s v="SUCCESS"/>
    <n v="1"/>
    <s v="found"/>
    <s v="Not Duplicate"/>
    <s v="match"/>
    <s v="match"/>
    <n v="0"/>
    <d v="2026-02-13T00:00:00"/>
    <n v="1"/>
    <s v="Within SLA"/>
    <x v="3"/>
    <n v="0"/>
    <n v="0"/>
    <n v="0"/>
    <n v="0"/>
    <n v="0"/>
    <x v="1"/>
    <n v="11.6"/>
    <x v="89"/>
  </r>
  <r>
    <s v="TXN003037"/>
    <n v="2244.62"/>
    <n v="2244.62"/>
    <s v="SUCCESS"/>
    <s v="SUCCESS"/>
    <n v="1"/>
    <s v="found"/>
    <s v="Not Duplicate"/>
    <s v="match"/>
    <s v="match"/>
    <n v="0"/>
    <d v="2026-02-23T00:00:00"/>
    <n v="3"/>
    <s v="SLA Breached"/>
    <x v="0"/>
    <n v="0"/>
    <n v="0"/>
    <n v="0"/>
    <n v="0"/>
    <n v="1"/>
    <x v="3"/>
    <n v="19.7"/>
    <x v="79"/>
  </r>
  <r>
    <s v="TXN003038"/>
    <n v="2106.29"/>
    <n v="2106.29"/>
    <s v="SUCCESS"/>
    <s v="SUCCESS"/>
    <n v="1"/>
    <s v="found"/>
    <s v="Not Duplicate"/>
    <s v="match"/>
    <s v="match"/>
    <n v="0"/>
    <d v="2026-03-06T00:00:00"/>
    <n v="0"/>
    <s v="Within SLA"/>
    <x v="3"/>
    <n v="0"/>
    <n v="0"/>
    <n v="0"/>
    <n v="0"/>
    <n v="0"/>
    <x v="3"/>
    <n v="25.1"/>
    <x v="57"/>
  </r>
  <r>
    <s v="TXN003039"/>
    <n v="21875.54"/>
    <n v="21875.54"/>
    <s v="SUCCESS"/>
    <s v="SUCCESS"/>
    <n v="1"/>
    <s v="found"/>
    <s v="Not Duplicate"/>
    <s v="match"/>
    <s v="match"/>
    <n v="0"/>
    <d v="2026-04-01T00:00:00"/>
    <n v="2"/>
    <s v="Within SLA"/>
    <x v="3"/>
    <n v="0"/>
    <n v="0"/>
    <n v="0"/>
    <n v="0"/>
    <n v="0"/>
    <x v="1"/>
    <n v="23.8"/>
    <x v="15"/>
  </r>
  <r>
    <s v="TXN003040"/>
    <n v="28532.84"/>
    <n v="28532.84"/>
    <s v="SUCCESS"/>
    <s v="SUCCESS"/>
    <n v="1"/>
    <s v="found"/>
    <s v="Not Duplicate"/>
    <s v="match"/>
    <s v="match"/>
    <n v="0"/>
    <d v="2026-03-23T00:00:00"/>
    <n v="0"/>
    <s v="Within SLA"/>
    <x v="0"/>
    <n v="0"/>
    <n v="0"/>
    <n v="0"/>
    <n v="0"/>
    <n v="0"/>
    <x v="2"/>
    <n v="24.7"/>
    <x v="50"/>
  </r>
  <r>
    <s v="TXN003041"/>
    <n v="5640.61"/>
    <n v="5640.61"/>
    <s v="SUCCESS"/>
    <s v="SUCCESS"/>
    <n v="1"/>
    <s v="found"/>
    <s v="Not Duplicate"/>
    <s v="match"/>
    <s v="match"/>
    <n v="0"/>
    <d v="2026-02-22T00:00:00"/>
    <n v="0"/>
    <s v="Within SLA"/>
    <x v="3"/>
    <n v="0"/>
    <n v="0"/>
    <n v="0"/>
    <n v="0"/>
    <n v="0"/>
    <x v="3"/>
    <n v="54.2"/>
    <x v="13"/>
  </r>
  <r>
    <s v="TXN003042"/>
    <n v="6607.65"/>
    <n v="6607.65"/>
    <s v="SUCCESS"/>
    <s v="SUCCESS"/>
    <n v="1"/>
    <s v="found"/>
    <s v="Not Duplicate"/>
    <s v="match"/>
    <s v="match"/>
    <n v="0"/>
    <d v="2026-01-10T00:00:00"/>
    <n v="0"/>
    <s v="Within SLA"/>
    <x v="3"/>
    <n v="0"/>
    <n v="0"/>
    <n v="0"/>
    <n v="0"/>
    <n v="0"/>
    <x v="0"/>
    <n v="24.8"/>
    <x v="76"/>
  </r>
  <r>
    <s v="TXN003043"/>
    <n v="11602.12"/>
    <n v="11602.12"/>
    <s v="SUCCESS"/>
    <s v="SUCCESS"/>
    <n v="1"/>
    <s v="found"/>
    <s v="Not Duplicate"/>
    <s v="match"/>
    <s v="match"/>
    <n v="0"/>
    <d v="2026-01-24T00:00:00"/>
    <n v="1"/>
    <s v="Within SLA"/>
    <x v="3"/>
    <n v="0"/>
    <n v="0"/>
    <n v="0"/>
    <n v="0"/>
    <n v="0"/>
    <x v="1"/>
    <n v="32.6"/>
    <x v="42"/>
  </r>
  <r>
    <s v="TXN003044"/>
    <n v="11332.41"/>
    <n v="11332.41"/>
    <s v="SUCCESS"/>
    <s v="SUCCESS"/>
    <n v="1"/>
    <s v="found"/>
    <s v="Not Duplicate"/>
    <s v="match"/>
    <s v="match"/>
    <n v="0"/>
    <d v="2026-01-07T00:00:00"/>
    <n v="1"/>
    <s v="Within SLA"/>
    <x v="0"/>
    <n v="0"/>
    <n v="0"/>
    <n v="0"/>
    <n v="0"/>
    <n v="0"/>
    <x v="0"/>
    <n v="19"/>
    <x v="18"/>
  </r>
  <r>
    <s v="TXN003045"/>
    <n v="5867.83"/>
    <n v="5867.83"/>
    <s v="SUCCESS"/>
    <s v="SUCCESS"/>
    <n v="1"/>
    <s v="found"/>
    <s v="Not Duplicate"/>
    <s v="match"/>
    <s v="match"/>
    <n v="0"/>
    <d v="2026-02-26T00:00:00"/>
    <n v="1"/>
    <s v="Within SLA"/>
    <x v="0"/>
    <n v="0"/>
    <n v="0"/>
    <n v="0"/>
    <n v="0"/>
    <n v="0"/>
    <x v="3"/>
    <n v="36.700000000000003"/>
    <x v="73"/>
  </r>
  <r>
    <s v="TXN003046"/>
    <n v="941.83"/>
    <n v="941.83"/>
    <s v="SUCCESS"/>
    <s v="SUCCESS"/>
    <n v="1"/>
    <s v="found"/>
    <s v="Not Duplicate"/>
    <s v="match"/>
    <s v="match"/>
    <n v="0"/>
    <d v="2026-01-27T00:00:00"/>
    <n v="1"/>
    <s v="Within SLA"/>
    <x v="0"/>
    <n v="0"/>
    <n v="0"/>
    <n v="0"/>
    <n v="0"/>
    <n v="0"/>
    <x v="1"/>
    <n v="16.600000000000001"/>
    <x v="71"/>
  </r>
  <r>
    <s v="TXN003047"/>
    <n v="16949.560000000001"/>
    <n v="16949.560000000001"/>
    <s v="SUCCESS"/>
    <s v="SUCCESS"/>
    <n v="1"/>
    <s v="found"/>
    <s v="Not Duplicate"/>
    <s v="match"/>
    <s v="match"/>
    <n v="0"/>
    <d v="2026-01-15T00:00:00"/>
    <n v="2"/>
    <s v="Within SLA"/>
    <x v="0"/>
    <n v="0"/>
    <n v="0"/>
    <n v="0"/>
    <n v="0"/>
    <n v="0"/>
    <x v="1"/>
    <n v="33.6"/>
    <x v="3"/>
  </r>
  <r>
    <s v="TXN003048"/>
    <n v="4195.8"/>
    <n v="4195.8"/>
    <s v="SUCCESS"/>
    <s v="SUCCESS"/>
    <n v="1"/>
    <s v="found"/>
    <s v="Not Duplicate"/>
    <s v="match"/>
    <s v="match"/>
    <n v="0"/>
    <d v="2026-01-19T00:00:00"/>
    <n v="0"/>
    <s v="Within SLA"/>
    <x v="0"/>
    <n v="0"/>
    <n v="0"/>
    <n v="0"/>
    <n v="0"/>
    <n v="0"/>
    <x v="2"/>
    <n v="8.1999999999999993"/>
    <x v="34"/>
  </r>
  <r>
    <s v="TXN003049"/>
    <n v="4317.6000000000004"/>
    <n v="4317.6000000000004"/>
    <s v="FAILED"/>
    <s v="FAILED"/>
    <n v="1"/>
    <s v="found"/>
    <s v="Not Duplicate"/>
    <s v="match"/>
    <s v="match"/>
    <n v="0"/>
    <d v="2026-03-22T00:00:00"/>
    <n v="3"/>
    <s v="SLA Breached"/>
    <x v="0"/>
    <n v="0"/>
    <n v="0"/>
    <n v="0"/>
    <n v="0"/>
    <n v="1"/>
    <x v="2"/>
    <n v="38"/>
    <x v="59"/>
  </r>
  <r>
    <s v="TXN003050"/>
    <n v="11488.53"/>
    <n v="11488.53"/>
    <s v="FAILED"/>
    <s v="FAILED"/>
    <n v="1"/>
    <s v="found"/>
    <s v="Not Duplicate"/>
    <s v="match"/>
    <s v="match"/>
    <n v="0"/>
    <d v="2026-01-08T00:00:00"/>
    <n v="3"/>
    <s v="SLA Breached"/>
    <x v="1"/>
    <n v="0"/>
    <n v="0"/>
    <n v="0"/>
    <n v="0"/>
    <n v="1"/>
    <x v="2"/>
    <n v="7"/>
    <x v="11"/>
  </r>
  <r>
    <s v="TXN003051"/>
    <n v="13780.5"/>
    <n v="13780.5"/>
    <s v="SUCCESS"/>
    <s v="SUCCESS"/>
    <n v="1"/>
    <s v="found"/>
    <s v="Not Duplicate"/>
    <s v="match"/>
    <s v="match"/>
    <n v="0"/>
    <d v="2026-01-18T00:00:00"/>
    <n v="1"/>
    <s v="Within SLA"/>
    <x v="2"/>
    <n v="0"/>
    <n v="0"/>
    <n v="0"/>
    <n v="0"/>
    <n v="0"/>
    <x v="3"/>
    <n v="28.5"/>
    <x v="0"/>
  </r>
  <r>
    <s v="TXN003052"/>
    <n v="3414.62"/>
    <n v="3414.62"/>
    <s v="SUCCESS"/>
    <s v="SUCCESS"/>
    <n v="1"/>
    <s v="found"/>
    <s v="Not Duplicate"/>
    <s v="match"/>
    <s v="match"/>
    <n v="0"/>
    <d v="2026-02-19T00:00:00"/>
    <n v="1"/>
    <s v="Within SLA"/>
    <x v="2"/>
    <n v="0"/>
    <n v="0"/>
    <n v="0"/>
    <n v="0"/>
    <n v="0"/>
    <x v="0"/>
    <n v="34.5"/>
    <x v="82"/>
  </r>
  <r>
    <s v="TXN003053"/>
    <n v="1448.15"/>
    <n v="1448.15"/>
    <s v="REVERSED"/>
    <s v="REVERSED"/>
    <n v="1"/>
    <s v="found"/>
    <s v="Not Duplicate"/>
    <s v="match"/>
    <s v="match"/>
    <n v="0"/>
    <d v="2026-03-06T00:00:00"/>
    <n v="2"/>
    <s v="Within SLA"/>
    <x v="3"/>
    <n v="0"/>
    <n v="0"/>
    <n v="0"/>
    <n v="0"/>
    <n v="0"/>
    <x v="1"/>
    <n v="43.9"/>
    <x v="85"/>
  </r>
  <r>
    <s v="TXN003054"/>
    <n v="55900"/>
    <n v="55900"/>
    <s v="SUCCESS"/>
    <s v="SUCCESS"/>
    <n v="1"/>
    <s v="found"/>
    <s v="Not Duplicate"/>
    <s v="match"/>
    <s v="match"/>
    <n v="0"/>
    <d v="2026-03-11T00:00:00"/>
    <n v="1"/>
    <s v="Within SLA"/>
    <x v="0"/>
    <n v="0"/>
    <n v="0"/>
    <n v="0"/>
    <n v="0"/>
    <n v="0"/>
    <x v="2"/>
    <n v="27.3"/>
    <x v="67"/>
  </r>
  <r>
    <s v="TXN003055"/>
    <n v="5212.87"/>
    <n v="5212.87"/>
    <s v="SUCCESS"/>
    <s v="SUCCESS"/>
    <n v="1"/>
    <s v="found"/>
    <s v="Not Duplicate"/>
    <s v="match"/>
    <s v="match"/>
    <n v="0"/>
    <d v="2026-02-18T00:00:00"/>
    <n v="2"/>
    <s v="Within SLA"/>
    <x v="3"/>
    <n v="0"/>
    <n v="0"/>
    <n v="0"/>
    <n v="0"/>
    <n v="0"/>
    <x v="1"/>
    <n v="30.1"/>
    <x v="68"/>
  </r>
  <r>
    <s v="TXN003056"/>
    <n v="8308.77"/>
    <n v="8308.77"/>
    <s v="SUCCESS"/>
    <s v="SUCCESS"/>
    <n v="1"/>
    <s v="found"/>
    <s v="Not Duplicate"/>
    <s v="match"/>
    <s v="match"/>
    <n v="0"/>
    <d v="2026-01-21T00:00:00"/>
    <n v="3"/>
    <s v="SLA Breached"/>
    <x v="0"/>
    <n v="0"/>
    <n v="0"/>
    <n v="0"/>
    <n v="0"/>
    <n v="1"/>
    <x v="0"/>
    <n v="13.3"/>
    <x v="45"/>
  </r>
  <r>
    <s v="TXN003057"/>
    <n v="7086.17"/>
    <n v="7086.17"/>
    <s v="SUCCESS"/>
    <s v="SUCCESS"/>
    <n v="1"/>
    <s v="found"/>
    <s v="Not Duplicate"/>
    <s v="match"/>
    <s v="match"/>
    <n v="0"/>
    <d v="2026-03-23T00:00:00"/>
    <n v="3"/>
    <s v="SLA Breached"/>
    <x v="3"/>
    <n v="0"/>
    <n v="0"/>
    <n v="0"/>
    <n v="0"/>
    <n v="1"/>
    <x v="0"/>
    <n v="31.4"/>
    <x v="17"/>
  </r>
  <r>
    <s v="TXN003058"/>
    <n v="2314.12"/>
    <n v="2314.12"/>
    <s v="FAILED"/>
    <s v="FAILED"/>
    <n v="1"/>
    <s v="found"/>
    <s v="Not Duplicate"/>
    <s v="match"/>
    <s v="match"/>
    <n v="0"/>
    <d v="2026-01-30T00:00:00"/>
    <n v="3"/>
    <s v="SLA Breached"/>
    <x v="0"/>
    <n v="0"/>
    <n v="0"/>
    <n v="0"/>
    <n v="0"/>
    <n v="1"/>
    <x v="3"/>
    <n v="15.8"/>
    <x v="74"/>
  </r>
  <r>
    <s v="TXN003059"/>
    <n v="2061.2399999999998"/>
    <n v="2061.2399999999998"/>
    <s v="SUCCESS"/>
    <s v="SUCCESS"/>
    <n v="1"/>
    <s v="found"/>
    <s v="Not Duplicate"/>
    <s v="match"/>
    <s v="match"/>
    <n v="0"/>
    <d v="2026-01-06T00:00:00"/>
    <n v="0"/>
    <s v="Within SLA"/>
    <x v="2"/>
    <n v="0"/>
    <n v="0"/>
    <n v="0"/>
    <n v="0"/>
    <n v="0"/>
    <x v="3"/>
    <n v="13"/>
    <x v="18"/>
  </r>
  <r>
    <s v="TXN003060"/>
    <n v="9408.11"/>
    <n v="9408.11"/>
    <s v="SUCCESS"/>
    <s v="SUCCESS"/>
    <n v="1"/>
    <s v="found"/>
    <s v="Not Duplicate"/>
    <s v="match"/>
    <s v="match"/>
    <n v="0"/>
    <d v="2026-03-23T00:00:00"/>
    <n v="0"/>
    <s v="Within SLA"/>
    <x v="0"/>
    <n v="0"/>
    <n v="0"/>
    <n v="0"/>
    <n v="0"/>
    <n v="0"/>
    <x v="2"/>
    <n v="13.4"/>
    <x v="50"/>
  </r>
  <r>
    <s v="TXN003061"/>
    <n v="17885.72"/>
    <n v="17885.72"/>
    <s v="SUCCESS"/>
    <s v="SUCCESS"/>
    <n v="1"/>
    <s v="found"/>
    <s v="Not Duplicate"/>
    <s v="match"/>
    <s v="match"/>
    <n v="0"/>
    <d v="2026-02-07T00:00:00"/>
    <n v="3"/>
    <s v="SLA Breached"/>
    <x v="2"/>
    <n v="0"/>
    <n v="0"/>
    <n v="0"/>
    <n v="0"/>
    <n v="1"/>
    <x v="1"/>
    <n v="15.4"/>
    <x v="66"/>
  </r>
  <r>
    <s v="TXN003062"/>
    <n v="10872.21"/>
    <n v="10872.21"/>
    <s v="SUCCESS"/>
    <s v="SUCCESS"/>
    <n v="1"/>
    <s v="found"/>
    <s v="Not Duplicate"/>
    <s v="match"/>
    <s v="match"/>
    <n v="0"/>
    <d v="2026-03-31T00:00:00"/>
    <n v="1"/>
    <s v="Within SLA"/>
    <x v="0"/>
    <n v="0"/>
    <n v="0"/>
    <n v="0"/>
    <n v="0"/>
    <n v="0"/>
    <x v="3"/>
    <n v="17.2"/>
    <x v="15"/>
  </r>
  <r>
    <s v="TXN003063"/>
    <n v="6515.62"/>
    <n v="6515.62"/>
    <s v="SUCCESS"/>
    <s v="SUCCESS"/>
    <n v="1"/>
    <s v="found"/>
    <s v="Not Duplicate"/>
    <s v="match"/>
    <s v="match"/>
    <n v="0"/>
    <d v="2026-01-03T00:00:00"/>
    <n v="1"/>
    <s v="Within SLA"/>
    <x v="2"/>
    <n v="0"/>
    <n v="0"/>
    <n v="0"/>
    <n v="0"/>
    <n v="0"/>
    <x v="0"/>
    <n v="18.7"/>
    <x v="49"/>
  </r>
  <r>
    <s v="TXN003064"/>
    <n v="2884.46"/>
    <n v="2884.46"/>
    <s v="SUCCESS"/>
    <s v="SUCCESS"/>
    <n v="1"/>
    <s v="found"/>
    <s v="Not Duplicate"/>
    <s v="match"/>
    <s v="match"/>
    <n v="0"/>
    <d v="2026-03-05T00:00:00"/>
    <n v="0"/>
    <s v="Within SLA"/>
    <x v="1"/>
    <n v="0"/>
    <n v="0"/>
    <n v="0"/>
    <n v="0"/>
    <n v="0"/>
    <x v="2"/>
    <n v="20.2"/>
    <x v="28"/>
  </r>
  <r>
    <s v="TXN003065"/>
    <n v="32260.32"/>
    <n v="32260.32"/>
    <s v="SUCCESS"/>
    <s v="SUCCESS"/>
    <n v="1"/>
    <s v="found"/>
    <s v="Not Duplicate"/>
    <s v="match"/>
    <s v="match"/>
    <n v="0"/>
    <d v="2026-01-04T00:00:00"/>
    <n v="1"/>
    <s v="Within SLA"/>
    <x v="2"/>
    <n v="0"/>
    <n v="0"/>
    <n v="0"/>
    <n v="0"/>
    <n v="0"/>
    <x v="0"/>
    <n v="37.6"/>
    <x v="62"/>
  </r>
  <r>
    <s v="TXN003066"/>
    <n v="3815.65"/>
    <n v="3815.65"/>
    <s v="SUCCESS"/>
    <s v="SUCCESS"/>
    <n v="1"/>
    <s v="found"/>
    <s v="Not Duplicate"/>
    <s v="match"/>
    <s v="match"/>
    <n v="0"/>
    <d v="2026-02-21T00:00:00"/>
    <n v="2"/>
    <s v="Within SLA"/>
    <x v="3"/>
    <n v="0"/>
    <n v="0"/>
    <n v="0"/>
    <n v="0"/>
    <n v="0"/>
    <x v="3"/>
    <n v="72.8"/>
    <x v="10"/>
  </r>
  <r>
    <s v="TXN003067"/>
    <n v="3735.94"/>
    <n v="3735.94"/>
    <s v="FAILED"/>
    <s v="FAILED"/>
    <n v="1"/>
    <s v="found"/>
    <s v="Not Duplicate"/>
    <s v="match"/>
    <s v="match"/>
    <n v="0"/>
    <d v="2026-01-18T00:00:00"/>
    <n v="1"/>
    <s v="Within SLA"/>
    <x v="3"/>
    <n v="0"/>
    <n v="0"/>
    <n v="0"/>
    <n v="0"/>
    <n v="0"/>
    <x v="0"/>
    <n v="109.5"/>
    <x v="0"/>
  </r>
  <r>
    <s v="TXN003068"/>
    <n v="4894.13"/>
    <n v="4894.13"/>
    <s v="SUCCESS"/>
    <s v="SUCCESS"/>
    <n v="1"/>
    <s v="found"/>
    <s v="Not Duplicate"/>
    <s v="match"/>
    <s v="match"/>
    <n v="0"/>
    <d v="2026-03-29T00:00:00"/>
    <n v="2"/>
    <s v="Within SLA"/>
    <x v="0"/>
    <n v="0"/>
    <n v="0"/>
    <n v="0"/>
    <n v="0"/>
    <n v="0"/>
    <x v="0"/>
    <n v="15.6"/>
    <x v="60"/>
  </r>
  <r>
    <s v="TXN003069"/>
    <n v="550.9"/>
    <n v="550.9"/>
    <s v="SUCCESS"/>
    <s v="SUCCESS"/>
    <n v="1"/>
    <s v="found"/>
    <s v="Not Duplicate"/>
    <s v="match"/>
    <s v="match"/>
    <n v="0"/>
    <d v="2026-02-23T00:00:00"/>
    <n v="0"/>
    <s v="Within SLA"/>
    <x v="4"/>
    <n v="0"/>
    <n v="0"/>
    <n v="0"/>
    <n v="0"/>
    <n v="0"/>
    <x v="0"/>
    <n v="14.5"/>
    <x v="39"/>
  </r>
  <r>
    <s v="TXN003070"/>
    <n v="3298.47"/>
    <n v="3298.47"/>
    <s v="SUCCESS"/>
    <s v="SUCCESS"/>
    <n v="1"/>
    <s v="found"/>
    <s v="Not Duplicate"/>
    <s v="match"/>
    <s v="match"/>
    <n v="0"/>
    <d v="2026-03-11T00:00:00"/>
    <n v="0"/>
    <s v="Within SLA"/>
    <x v="0"/>
    <n v="0"/>
    <n v="0"/>
    <n v="0"/>
    <n v="0"/>
    <n v="0"/>
    <x v="0"/>
    <n v="46.7"/>
    <x v="70"/>
  </r>
  <r>
    <s v="TXN003071"/>
    <n v="4131.3900000000003"/>
    <n v="4131.3900000000003"/>
    <s v="FAILED"/>
    <s v="FAILED"/>
    <n v="1"/>
    <s v="found"/>
    <s v="Not Duplicate"/>
    <s v="match"/>
    <s v="match"/>
    <n v="0"/>
    <d v="2026-01-16T00:00:00"/>
    <n v="0"/>
    <s v="Within SLA"/>
    <x v="2"/>
    <n v="0"/>
    <n v="0"/>
    <n v="0"/>
    <n v="0"/>
    <n v="0"/>
    <x v="2"/>
    <n v="28.7"/>
    <x v="23"/>
  </r>
  <r>
    <s v="TXN003072"/>
    <n v="29982.66"/>
    <n v="29982.66"/>
    <s v="SUCCESS"/>
    <s v="SUCCESS"/>
    <n v="1"/>
    <s v="found"/>
    <s v="Not Duplicate"/>
    <s v="match"/>
    <s v="match"/>
    <n v="0"/>
    <d v="2026-03-07T00:00:00"/>
    <n v="3"/>
    <s v="SLA Breached"/>
    <x v="0"/>
    <n v="0"/>
    <n v="0"/>
    <n v="0"/>
    <n v="0"/>
    <n v="1"/>
    <x v="3"/>
    <n v="13"/>
    <x v="85"/>
  </r>
  <r>
    <s v="TXN003073"/>
    <n v="1724.77"/>
    <n v="1724.77"/>
    <s v="SUCCESS"/>
    <s v="SUCCESS"/>
    <n v="1"/>
    <s v="found"/>
    <s v="Not Duplicate"/>
    <s v="match"/>
    <s v="match"/>
    <n v="0"/>
    <d v="2026-03-24T00:00:00"/>
    <n v="2"/>
    <s v="Within SLA"/>
    <x v="2"/>
    <n v="0"/>
    <n v="0"/>
    <n v="0"/>
    <n v="0"/>
    <n v="0"/>
    <x v="1"/>
    <n v="86.1"/>
    <x v="29"/>
  </r>
  <r>
    <s v="TXN003074"/>
    <n v="5220.8500000000004"/>
    <n v="5220.8500000000004"/>
    <s v="SUCCESS"/>
    <s v="SUCCESS"/>
    <n v="1"/>
    <s v="found"/>
    <s v="Not Duplicate"/>
    <s v="match"/>
    <s v="match"/>
    <n v="0"/>
    <d v="2026-03-05T00:00:00"/>
    <n v="2"/>
    <s v="Within SLA"/>
    <x v="3"/>
    <n v="0"/>
    <n v="0"/>
    <n v="0"/>
    <n v="0"/>
    <n v="0"/>
    <x v="0"/>
    <n v="36"/>
    <x v="56"/>
  </r>
  <r>
    <s v="TXN003075"/>
    <n v="7199.42"/>
    <n v="7199.42"/>
    <s v="SUCCESS"/>
    <s v="SUCCESS"/>
    <n v="1"/>
    <s v="found"/>
    <s v="Not Duplicate"/>
    <s v="match"/>
    <s v="match"/>
    <n v="0"/>
    <d v="2026-02-15T00:00:00"/>
    <n v="1"/>
    <s v="Within SLA"/>
    <x v="0"/>
    <n v="0"/>
    <n v="0"/>
    <n v="0"/>
    <n v="0"/>
    <n v="0"/>
    <x v="0"/>
    <n v="10.8"/>
    <x v="48"/>
  </r>
  <r>
    <s v="TXN003076"/>
    <n v="53074.42"/>
    <n v="53074.42"/>
    <s v="SUCCESS"/>
    <s v="SUCCESS"/>
    <n v="1"/>
    <s v="found"/>
    <s v="Not Duplicate"/>
    <s v="match"/>
    <s v="match"/>
    <n v="0"/>
    <d v="2026-01-06T00:00:00"/>
    <n v="2"/>
    <s v="Within SLA"/>
    <x v="1"/>
    <n v="0"/>
    <n v="0"/>
    <n v="0"/>
    <n v="0"/>
    <n v="0"/>
    <x v="0"/>
    <n v="34.1"/>
    <x v="19"/>
  </r>
  <r>
    <s v="TXN003077"/>
    <n v="3323.54"/>
    <n v="3323.54"/>
    <s v="SUCCESS"/>
    <s v="SUCCESS"/>
    <n v="1"/>
    <s v="found"/>
    <s v="Not Duplicate"/>
    <s v="match"/>
    <s v="match"/>
    <n v="0"/>
    <d v="2026-03-17T00:00:00"/>
    <n v="3"/>
    <s v="SLA Breached"/>
    <x v="3"/>
    <n v="0"/>
    <n v="0"/>
    <n v="0"/>
    <n v="0"/>
    <n v="1"/>
    <x v="0"/>
    <n v="28.3"/>
    <x v="53"/>
  </r>
  <r>
    <s v="TXN003078"/>
    <n v="9171.2900000000009"/>
    <n v="9171.2900000000009"/>
    <s v="SUCCESS"/>
    <s v="SUCCESS"/>
    <n v="1"/>
    <s v="found"/>
    <s v="Not Duplicate"/>
    <s v="match"/>
    <s v="match"/>
    <n v="0"/>
    <d v="2026-01-24T00:00:00"/>
    <n v="2"/>
    <s v="Within SLA"/>
    <x v="1"/>
    <n v="0"/>
    <n v="0"/>
    <n v="0"/>
    <n v="0"/>
    <n v="0"/>
    <x v="0"/>
    <n v="47.2"/>
    <x v="51"/>
  </r>
  <r>
    <s v="TXN003079"/>
    <n v="2516.09"/>
    <n v="2516.09"/>
    <s v="FAILED"/>
    <s v="FAILED"/>
    <n v="1"/>
    <s v="found"/>
    <s v="Not Duplicate"/>
    <s v="match"/>
    <s v="match"/>
    <n v="0"/>
    <d v="2026-03-03T00:00:00"/>
    <n v="0"/>
    <s v="Within SLA"/>
    <x v="4"/>
    <n v="0"/>
    <n v="0"/>
    <n v="0"/>
    <n v="0"/>
    <n v="0"/>
    <x v="0"/>
    <n v="5.8"/>
    <x v="56"/>
  </r>
  <r>
    <s v="TXN003080"/>
    <n v="3348.57"/>
    <n v="3348.57"/>
    <s v="SUCCESS"/>
    <s v="SUCCESS"/>
    <n v="1"/>
    <s v="found"/>
    <s v="Not Duplicate"/>
    <s v="match"/>
    <s v="match"/>
    <n v="0"/>
    <d v="2026-02-04T00:00:00"/>
    <n v="1"/>
    <s v="Within SLA"/>
    <x v="1"/>
    <n v="0"/>
    <n v="0"/>
    <n v="0"/>
    <n v="0"/>
    <n v="0"/>
    <x v="1"/>
    <n v="29.8"/>
    <x v="83"/>
  </r>
  <r>
    <s v="TXN003081"/>
    <n v="4148.47"/>
    <n v="4148.47"/>
    <s v="SUCCESS"/>
    <s v="FAILED"/>
    <n v="1"/>
    <s v="found"/>
    <s v="Not Duplicate"/>
    <s v="match"/>
    <s v="mismatch"/>
    <n v="0"/>
    <d v="2026-02-28T00:00:00"/>
    <n v="2"/>
    <s v="Within SLA"/>
    <x v="2"/>
    <n v="0"/>
    <n v="0"/>
    <n v="0"/>
    <n v="1"/>
    <n v="0"/>
    <x v="3"/>
    <n v="33.4"/>
    <x v="4"/>
  </r>
  <r>
    <s v="TXN003082"/>
    <n v="3280.98"/>
    <n v="3280.98"/>
    <s v="FAILED"/>
    <s v="FAILED"/>
    <n v="1"/>
    <s v="found"/>
    <s v="Not Duplicate"/>
    <s v="match"/>
    <s v="match"/>
    <n v="0"/>
    <d v="2026-01-20T00:00:00"/>
    <n v="1"/>
    <s v="Within SLA"/>
    <x v="1"/>
    <n v="0"/>
    <n v="0"/>
    <n v="0"/>
    <n v="0"/>
    <n v="0"/>
    <x v="0"/>
    <n v="58.3"/>
    <x v="34"/>
  </r>
  <r>
    <s v="TXN003083"/>
    <n v="12542.21"/>
    <n v="12542.21"/>
    <s v="SUCCESS"/>
    <s v="SUCCESS"/>
    <n v="1"/>
    <s v="found"/>
    <s v="Not Duplicate"/>
    <s v="match"/>
    <s v="match"/>
    <n v="0"/>
    <d v="2026-02-25T00:00:00"/>
    <n v="3"/>
    <s v="SLA Breached"/>
    <x v="0"/>
    <n v="0"/>
    <n v="0"/>
    <n v="0"/>
    <n v="0"/>
    <n v="1"/>
    <x v="1"/>
    <n v="60.1"/>
    <x v="13"/>
  </r>
  <r>
    <s v="TXN003084"/>
    <n v="1337.11"/>
    <n v="1337.11"/>
    <s v="SUCCESS"/>
    <s v="SUCCESS"/>
    <n v="1"/>
    <s v="found"/>
    <s v="Not Duplicate"/>
    <s v="match"/>
    <s v="match"/>
    <n v="0"/>
    <d v="2026-01-16T00:00:00"/>
    <n v="5"/>
    <s v="SLA Breached"/>
    <x v="2"/>
    <n v="0"/>
    <n v="0"/>
    <n v="0"/>
    <n v="0"/>
    <n v="1"/>
    <x v="1"/>
    <n v="11.4"/>
    <x v="22"/>
  </r>
  <r>
    <s v="TXN003085"/>
    <n v="8480.2999999999993"/>
    <n v="8480.2999999999993"/>
    <s v="SUCCESS"/>
    <s v="SUCCESS"/>
    <n v="1"/>
    <s v="found"/>
    <s v="Not Duplicate"/>
    <s v="match"/>
    <s v="match"/>
    <n v="0"/>
    <d v="2026-02-02T00:00:00"/>
    <n v="2"/>
    <s v="Within SLA"/>
    <x v="0"/>
    <n v="0"/>
    <n v="0"/>
    <n v="0"/>
    <n v="0"/>
    <n v="0"/>
    <x v="2"/>
    <n v="35.299999999999997"/>
    <x v="46"/>
  </r>
  <r>
    <s v="TXN003086"/>
    <n v="1008.01"/>
    <n v="1008.01"/>
    <s v="SUCCESS"/>
    <s v="SUCCESS"/>
    <n v="1"/>
    <s v="found"/>
    <s v="Not Duplicate"/>
    <s v="match"/>
    <s v="match"/>
    <n v="0"/>
    <d v="2026-02-23T00:00:00"/>
    <n v="2"/>
    <s v="Within SLA"/>
    <x v="0"/>
    <n v="0"/>
    <n v="0"/>
    <n v="0"/>
    <n v="0"/>
    <n v="0"/>
    <x v="0"/>
    <n v="13.2"/>
    <x v="26"/>
  </r>
  <r>
    <s v="TXN003087"/>
    <n v="7871.03"/>
    <n v="7871.03"/>
    <s v="SUCCESS"/>
    <s v="SUCCESS"/>
    <n v="1"/>
    <s v="found"/>
    <s v="Not Duplicate"/>
    <s v="match"/>
    <s v="match"/>
    <n v="0"/>
    <d v="2026-01-29T00:00:00"/>
    <n v="1"/>
    <s v="Within SLA"/>
    <x v="1"/>
    <n v="0"/>
    <n v="0"/>
    <n v="0"/>
    <n v="0"/>
    <n v="0"/>
    <x v="0"/>
    <n v="20.9"/>
    <x v="7"/>
  </r>
  <r>
    <s v="TXN003088"/>
    <n v="51434.35"/>
    <n v="51434.35"/>
    <s v="FAILED"/>
    <s v="FAILED"/>
    <n v="1"/>
    <s v="found"/>
    <s v="Not Duplicate"/>
    <s v="match"/>
    <s v="match"/>
    <n v="0"/>
    <d v="2026-02-21T00:00:00"/>
    <n v="2"/>
    <s v="Within SLA"/>
    <x v="0"/>
    <n v="0"/>
    <n v="0"/>
    <n v="0"/>
    <n v="0"/>
    <n v="0"/>
    <x v="3"/>
    <n v="38.9"/>
    <x v="10"/>
  </r>
  <r>
    <s v="TXN003089"/>
    <n v="29381.74"/>
    <n v="29381.74"/>
    <s v="SUCCESS"/>
    <s v="SUCCESS"/>
    <n v="1"/>
    <s v="found"/>
    <s v="Not Duplicate"/>
    <s v="match"/>
    <s v="match"/>
    <n v="0"/>
    <d v="2026-03-25T00:00:00"/>
    <n v="3"/>
    <s v="SLA Breached"/>
    <x v="0"/>
    <n v="0"/>
    <n v="0"/>
    <n v="0"/>
    <n v="0"/>
    <n v="1"/>
    <x v="3"/>
    <n v="10.3"/>
    <x v="29"/>
  </r>
  <r>
    <s v="TXN003090"/>
    <n v="3308.6"/>
    <n v="3308.6"/>
    <s v="SUCCESS"/>
    <s v="SUCCESS"/>
    <n v="1"/>
    <s v="found"/>
    <s v="Not Duplicate"/>
    <s v="match"/>
    <s v="match"/>
    <n v="0"/>
    <d v="2026-02-24T00:00:00"/>
    <n v="2"/>
    <s v="Within SLA"/>
    <x v="0"/>
    <n v="0"/>
    <n v="0"/>
    <n v="0"/>
    <n v="0"/>
    <n v="0"/>
    <x v="0"/>
    <n v="48.1"/>
    <x v="13"/>
  </r>
  <r>
    <s v="TXN003091"/>
    <n v="5457.74"/>
    <n v="5457.74"/>
    <s v="SUCCESS"/>
    <s v="SUCCESS"/>
    <n v="2"/>
    <s v="found"/>
    <s v="Duplicate"/>
    <s v="match"/>
    <s v="match"/>
    <n v="0"/>
    <d v="2026-01-28T00:00:00"/>
    <n v="0"/>
    <s v="Within SLA"/>
    <x v="0"/>
    <n v="0"/>
    <n v="1"/>
    <n v="0"/>
    <n v="0"/>
    <n v="0"/>
    <x v="3"/>
    <n v="53.2"/>
    <x v="7"/>
  </r>
  <r>
    <s v="TXN003092"/>
    <n v="4805.3599999999997"/>
    <n v="4805.3599999999997"/>
    <s v="SUCCESS"/>
    <s v="SUCCESS"/>
    <n v="1"/>
    <s v="found"/>
    <s v="Not Duplicate"/>
    <s v="match"/>
    <s v="match"/>
    <n v="0"/>
    <d v="2026-02-22T00:00:00"/>
    <n v="0"/>
    <s v="Within SLA"/>
    <x v="0"/>
    <n v="0"/>
    <n v="0"/>
    <n v="0"/>
    <n v="0"/>
    <n v="0"/>
    <x v="0"/>
    <n v="44.6"/>
    <x v="13"/>
  </r>
  <r>
    <s v="TXN003093"/>
    <n v="6625.54"/>
    <n v="6625.54"/>
    <s v="SUCCESS"/>
    <s v="SUCCESS"/>
    <n v="1"/>
    <s v="found"/>
    <s v="Not Duplicate"/>
    <s v="match"/>
    <s v="match"/>
    <n v="0"/>
    <d v="2026-02-06T00:00:00"/>
    <n v="2"/>
    <s v="Within SLA"/>
    <x v="0"/>
    <n v="0"/>
    <n v="0"/>
    <n v="0"/>
    <n v="0"/>
    <n v="0"/>
    <x v="2"/>
    <n v="23.2"/>
    <x v="66"/>
  </r>
  <r>
    <s v="TXN003094"/>
    <n v="3906.04"/>
    <n v="3906.04"/>
    <s v="SUCCESS"/>
    <s v="SUCCESS"/>
    <n v="1"/>
    <s v="found"/>
    <s v="Not Duplicate"/>
    <s v="match"/>
    <s v="match"/>
    <n v="0"/>
    <d v="2026-02-14T00:00:00"/>
    <n v="0"/>
    <s v="Within SLA"/>
    <x v="3"/>
    <n v="0"/>
    <n v="0"/>
    <n v="0"/>
    <n v="0"/>
    <n v="0"/>
    <x v="3"/>
    <n v="12.6"/>
    <x v="48"/>
  </r>
  <r>
    <s v="TXN003095"/>
    <n v="3273.69"/>
    <n v="3273.69"/>
    <s v="REVERSED"/>
    <s v="REVERSED"/>
    <n v="1"/>
    <s v="found"/>
    <s v="Not Duplicate"/>
    <s v="match"/>
    <s v="match"/>
    <n v="0"/>
    <d v="2026-02-10T00:00:00"/>
    <n v="1"/>
    <s v="Within SLA"/>
    <x v="0"/>
    <n v="0"/>
    <n v="0"/>
    <n v="0"/>
    <n v="0"/>
    <n v="0"/>
    <x v="1"/>
    <n v="14.8"/>
    <x v="43"/>
  </r>
  <r>
    <s v="TXN003096"/>
    <n v="929.3"/>
    <n v="929.3"/>
    <s v="SUCCESS"/>
    <s v="SUCCESS"/>
    <n v="1"/>
    <s v="found"/>
    <s v="Not Duplicate"/>
    <s v="match"/>
    <s v="match"/>
    <n v="0"/>
    <d v="2026-02-11T00:00:00"/>
    <n v="2"/>
    <s v="Within SLA"/>
    <x v="2"/>
    <n v="0"/>
    <n v="0"/>
    <n v="0"/>
    <n v="0"/>
    <n v="0"/>
    <x v="1"/>
    <n v="43.9"/>
    <x v="43"/>
  </r>
  <r>
    <s v="TXN003097"/>
    <n v="6616.11"/>
    <n v="6616.11"/>
    <s v="SUCCESS"/>
    <s v="SUCCESS"/>
    <n v="1"/>
    <s v="found"/>
    <s v="Not Duplicate"/>
    <s v="match"/>
    <s v="match"/>
    <n v="0"/>
    <d v="2026-03-01T00:00:00"/>
    <n v="3"/>
    <s v="SLA Breached"/>
    <x v="3"/>
    <n v="0"/>
    <n v="0"/>
    <n v="0"/>
    <n v="0"/>
    <n v="1"/>
    <x v="3"/>
    <n v="25.5"/>
    <x v="4"/>
  </r>
  <r>
    <s v="TXN003098"/>
    <n v="4722.84"/>
    <n v="4722.84"/>
    <s v="SUCCESS"/>
    <s v="SUCCESS"/>
    <n v="1"/>
    <s v="found"/>
    <s v="Not Duplicate"/>
    <s v="match"/>
    <s v="match"/>
    <n v="0"/>
    <d v="2026-03-17T00:00:00"/>
    <n v="3"/>
    <s v="SLA Breached"/>
    <x v="0"/>
    <n v="0"/>
    <n v="0"/>
    <n v="0"/>
    <n v="0"/>
    <n v="1"/>
    <x v="0"/>
    <n v="28.7"/>
    <x v="53"/>
  </r>
  <r>
    <s v="TXN003099"/>
    <n v="118310.88"/>
    <n v="118310.88"/>
    <s v="SUCCESS"/>
    <s v="SUCCESS"/>
    <n v="1"/>
    <s v="found"/>
    <s v="Not Duplicate"/>
    <s v="match"/>
    <s v="match"/>
    <n v="0"/>
    <d v="2026-02-02T00:00:00"/>
    <n v="3"/>
    <s v="SLA Breached"/>
    <x v="0"/>
    <n v="0"/>
    <n v="0"/>
    <n v="0"/>
    <n v="0"/>
    <n v="1"/>
    <x v="1"/>
    <n v="30.9"/>
    <x v="27"/>
  </r>
  <r>
    <s v="TXN003100"/>
    <n v="2510.33"/>
    <n v="2510.33"/>
    <s v="FAILED"/>
    <s v="FAILED"/>
    <n v="1"/>
    <s v="found"/>
    <s v="Not Duplicate"/>
    <s v="match"/>
    <s v="match"/>
    <n v="0"/>
    <d v="2026-03-11T00:00:00"/>
    <n v="3"/>
    <s v="SLA Breached"/>
    <x v="1"/>
    <n v="0"/>
    <n v="0"/>
    <n v="0"/>
    <n v="0"/>
    <n v="1"/>
    <x v="2"/>
    <n v="43.6"/>
    <x v="16"/>
  </r>
  <r>
    <s v="TXN003101"/>
    <n v="37198.589999999997"/>
    <n v="37198.589999999997"/>
    <s v="SUCCESS"/>
    <s v="SUCCESS"/>
    <n v="1"/>
    <s v="found"/>
    <s v="Not Duplicate"/>
    <s v="match"/>
    <s v="match"/>
    <n v="0"/>
    <d v="2026-02-24T00:00:00"/>
    <n v="3"/>
    <s v="SLA Breached"/>
    <x v="1"/>
    <n v="0"/>
    <n v="0"/>
    <n v="0"/>
    <n v="0"/>
    <n v="1"/>
    <x v="3"/>
    <n v="49.6"/>
    <x v="26"/>
  </r>
  <r>
    <s v="TXN003102"/>
    <n v="4163.13"/>
    <n v="4163.13"/>
    <s v="SUCCESS"/>
    <s v="SUCCESS"/>
    <n v="1"/>
    <s v="found"/>
    <s v="Not Duplicate"/>
    <s v="match"/>
    <s v="match"/>
    <n v="0"/>
    <d v="2026-03-03T00:00:00"/>
    <n v="2"/>
    <s v="Within SLA"/>
    <x v="4"/>
    <n v="0"/>
    <n v="0"/>
    <n v="0"/>
    <n v="0"/>
    <n v="0"/>
    <x v="3"/>
    <n v="16.2"/>
    <x v="32"/>
  </r>
  <r>
    <s v="TXN003103"/>
    <n v="3082.7"/>
    <n v="3082.7"/>
    <s v="SUCCESS"/>
    <s v="SUCCESS"/>
    <n v="1"/>
    <s v="found"/>
    <s v="Not Duplicate"/>
    <s v="match"/>
    <s v="match"/>
    <n v="0"/>
    <d v="2026-02-08T00:00:00"/>
    <n v="0"/>
    <s v="Within SLA"/>
    <x v="0"/>
    <n v="0"/>
    <n v="0"/>
    <n v="0"/>
    <n v="0"/>
    <n v="0"/>
    <x v="1"/>
    <n v="24.1"/>
    <x v="24"/>
  </r>
  <r>
    <s v="TXN003104"/>
    <n v="22575.66"/>
    <n v="22575.66"/>
    <s v="SUCCESS"/>
    <s v="SUCCESS"/>
    <n v="1"/>
    <s v="found"/>
    <s v="Not Duplicate"/>
    <s v="match"/>
    <s v="match"/>
    <n v="0"/>
    <d v="2026-03-26T00:00:00"/>
    <n v="2"/>
    <s v="Within SLA"/>
    <x v="4"/>
    <n v="0"/>
    <n v="0"/>
    <n v="0"/>
    <n v="0"/>
    <n v="0"/>
    <x v="1"/>
    <n v="36.200000000000003"/>
    <x v="20"/>
  </r>
  <r>
    <s v="TXN003105"/>
    <n v="4439.8100000000004"/>
    <n v="4439.8100000000004"/>
    <s v="SUCCESS"/>
    <s v="SUCCESS"/>
    <n v="1"/>
    <s v="found"/>
    <s v="Not Duplicate"/>
    <s v="match"/>
    <s v="match"/>
    <n v="0"/>
    <d v="2026-02-04T00:00:00"/>
    <n v="1"/>
    <s v="Within SLA"/>
    <x v="0"/>
    <n v="0"/>
    <n v="0"/>
    <n v="0"/>
    <n v="0"/>
    <n v="0"/>
    <x v="1"/>
    <n v="23.6"/>
    <x v="83"/>
  </r>
  <r>
    <s v="TXN003106"/>
    <n v="1059.21"/>
    <n v="1059.21"/>
    <s v="SUCCESS"/>
    <s v="SUCCESS"/>
    <n v="2"/>
    <s v="found"/>
    <s v="Duplicate"/>
    <s v="match"/>
    <s v="match"/>
    <n v="0"/>
    <d v="2026-02-02T00:00:00"/>
    <n v="0"/>
    <s v="Within SLA"/>
    <x v="2"/>
    <n v="0"/>
    <n v="1"/>
    <n v="0"/>
    <n v="0"/>
    <n v="0"/>
    <x v="1"/>
    <n v="46.3"/>
    <x v="81"/>
  </r>
  <r>
    <s v="TXN003107"/>
    <n v="6882.27"/>
    <n v="6882.27"/>
    <s v="SUCCESS"/>
    <s v="SUCCESS"/>
    <n v="1"/>
    <s v="found"/>
    <s v="Not Duplicate"/>
    <s v="match"/>
    <s v="match"/>
    <n v="0"/>
    <d v="2026-01-08T00:00:00"/>
    <n v="0"/>
    <s v="Within SLA"/>
    <x v="0"/>
    <n v="0"/>
    <n v="0"/>
    <n v="0"/>
    <n v="0"/>
    <n v="0"/>
    <x v="0"/>
    <n v="1.5"/>
    <x v="8"/>
  </r>
  <r>
    <s v="TXN003108"/>
    <n v="3765.85"/>
    <n v="3765.85"/>
    <s v="FAILED"/>
    <s v="FAILED"/>
    <n v="1"/>
    <s v="found"/>
    <s v="Not Duplicate"/>
    <s v="match"/>
    <s v="match"/>
    <n v="0"/>
    <d v="2026-01-21T00:00:00"/>
    <n v="1"/>
    <s v="Within SLA"/>
    <x v="1"/>
    <n v="0"/>
    <n v="0"/>
    <n v="0"/>
    <n v="0"/>
    <n v="0"/>
    <x v="0"/>
    <n v="22.8"/>
    <x v="75"/>
  </r>
  <r>
    <s v="TXN003109"/>
    <n v="5219.3599999999997"/>
    <n v="5219.3599999999997"/>
    <s v="SUCCESS"/>
    <s v="SUCCESS"/>
    <n v="1"/>
    <s v="found"/>
    <s v="Not Duplicate"/>
    <s v="match"/>
    <s v="match"/>
    <n v="0"/>
    <d v="2026-01-04T00:00:00"/>
    <n v="2"/>
    <s v="Within SLA"/>
    <x v="2"/>
    <n v="0"/>
    <n v="0"/>
    <n v="0"/>
    <n v="0"/>
    <n v="0"/>
    <x v="1"/>
    <n v="4.8"/>
    <x v="49"/>
  </r>
  <r>
    <s v="TXN003110"/>
    <n v="62619.22"/>
    <n v="62619.22"/>
    <s v="SUCCESS"/>
    <s v="SUCCESS"/>
    <n v="1"/>
    <s v="found"/>
    <s v="Not Duplicate"/>
    <s v="match"/>
    <s v="match"/>
    <n v="0"/>
    <d v="2026-02-02T00:00:00"/>
    <n v="2"/>
    <s v="Within SLA"/>
    <x v="2"/>
    <n v="0"/>
    <n v="0"/>
    <n v="0"/>
    <n v="0"/>
    <n v="0"/>
    <x v="0"/>
    <n v="36.799999999999997"/>
    <x v="46"/>
  </r>
  <r>
    <s v="TXN003111"/>
    <n v="13608.11"/>
    <n v="13608.11"/>
    <s v="SUCCESS"/>
    <s v="SUCCESS"/>
    <n v="1"/>
    <s v="found"/>
    <s v="Not Duplicate"/>
    <s v="match"/>
    <s v="match"/>
    <n v="0"/>
    <d v="2026-02-28T00:00:00"/>
    <n v="2"/>
    <s v="Within SLA"/>
    <x v="3"/>
    <n v="0"/>
    <n v="0"/>
    <n v="0"/>
    <n v="0"/>
    <n v="0"/>
    <x v="2"/>
    <n v="24.6"/>
    <x v="4"/>
  </r>
  <r>
    <s v="TXN003112"/>
    <n v="19047.73"/>
    <n v="19047.73"/>
    <s v="SUCCESS"/>
    <s v="SUCCESS"/>
    <n v="1"/>
    <s v="found"/>
    <s v="Not Duplicate"/>
    <s v="match"/>
    <s v="match"/>
    <n v="0"/>
    <d v="2026-01-30T00:00:00"/>
    <n v="1"/>
    <s v="Within SLA"/>
    <x v="2"/>
    <n v="0"/>
    <n v="0"/>
    <n v="0"/>
    <n v="0"/>
    <n v="0"/>
    <x v="1"/>
    <n v="17.7"/>
    <x v="5"/>
  </r>
  <r>
    <s v="TXN003113"/>
    <n v="2250.9699999999998"/>
    <n v="2250.9699999999998"/>
    <s v="SUCCESS"/>
    <s v="SUCCESS"/>
    <n v="1"/>
    <s v="found"/>
    <s v="Not Duplicate"/>
    <s v="match"/>
    <s v="match"/>
    <n v="0"/>
    <d v="2026-03-14T00:00:00"/>
    <n v="0"/>
    <s v="Within SLA"/>
    <x v="0"/>
    <n v="0"/>
    <n v="0"/>
    <n v="0"/>
    <n v="0"/>
    <n v="0"/>
    <x v="0"/>
    <n v="16.5"/>
    <x v="53"/>
  </r>
  <r>
    <s v="TXN003114"/>
    <n v="1215.06"/>
    <n v="1215.06"/>
    <s v="SUCCESS"/>
    <s v="SUCCESS"/>
    <n v="1"/>
    <s v="found"/>
    <s v="Not Duplicate"/>
    <s v="match"/>
    <s v="match"/>
    <n v="0"/>
    <d v="2026-01-08T00:00:00"/>
    <n v="0"/>
    <s v="Within SLA"/>
    <x v="0"/>
    <n v="0"/>
    <n v="0"/>
    <n v="0"/>
    <n v="0"/>
    <n v="0"/>
    <x v="3"/>
    <n v="20.5"/>
    <x v="8"/>
  </r>
  <r>
    <s v="TXN003115"/>
    <n v="2156.52"/>
    <n v="2156.52"/>
    <s v="SUCCESS"/>
    <s v="SUCCESS"/>
    <n v="1"/>
    <s v="found"/>
    <s v="Not Duplicate"/>
    <s v="match"/>
    <s v="match"/>
    <n v="0"/>
    <d v="2026-03-09T00:00:00"/>
    <n v="0"/>
    <s v="Within SLA"/>
    <x v="3"/>
    <n v="0"/>
    <n v="0"/>
    <n v="0"/>
    <n v="0"/>
    <n v="0"/>
    <x v="1"/>
    <n v="10"/>
    <x v="87"/>
  </r>
  <r>
    <s v="TXN003116"/>
    <n v="550.98"/>
    <n v="550.98"/>
    <s v="SUCCESS"/>
    <s v="SUCCESS"/>
    <n v="1"/>
    <s v="found"/>
    <s v="Not Duplicate"/>
    <s v="match"/>
    <s v="match"/>
    <n v="0"/>
    <d v="2026-01-15T00:00:00"/>
    <n v="2"/>
    <s v="Within SLA"/>
    <x v="2"/>
    <n v="0"/>
    <n v="0"/>
    <n v="0"/>
    <n v="0"/>
    <n v="0"/>
    <x v="1"/>
    <n v="31.5"/>
    <x v="3"/>
  </r>
  <r>
    <s v="TXN003117"/>
    <n v="33863.879999999997"/>
    <n v="33863.879999999997"/>
    <s v="SUCCESS"/>
    <s v="SUCCESS"/>
    <n v="1"/>
    <s v="found"/>
    <s v="Not Duplicate"/>
    <s v="match"/>
    <s v="match"/>
    <n v="0"/>
    <d v="2026-03-04T00:00:00"/>
    <n v="2"/>
    <s v="Within SLA"/>
    <x v="1"/>
    <n v="0"/>
    <n v="0"/>
    <n v="0"/>
    <n v="0"/>
    <n v="0"/>
    <x v="2"/>
    <n v="29.2"/>
    <x v="6"/>
  </r>
  <r>
    <s v="TXN003118"/>
    <n v="2006.1"/>
    <n v="2006.1"/>
    <s v="SUCCESS"/>
    <s v="SUCCESS"/>
    <n v="1"/>
    <s v="found"/>
    <s v="Not Duplicate"/>
    <s v="match"/>
    <s v="match"/>
    <n v="0"/>
    <d v="2026-01-23T00:00:00"/>
    <n v="3"/>
    <s v="SLA Breached"/>
    <x v="3"/>
    <n v="0"/>
    <n v="0"/>
    <n v="0"/>
    <n v="0"/>
    <n v="1"/>
    <x v="1"/>
    <n v="14.4"/>
    <x v="75"/>
  </r>
  <r>
    <s v="TXN003119"/>
    <n v="918.87"/>
    <n v="918.87"/>
    <s v="FAILED"/>
    <s v="FAILED"/>
    <n v="1"/>
    <s v="found"/>
    <s v="Not Duplicate"/>
    <s v="match"/>
    <s v="match"/>
    <n v="0"/>
    <d v="2026-03-17T00:00:00"/>
    <n v="1"/>
    <s v="Within SLA"/>
    <x v="3"/>
    <n v="0"/>
    <n v="0"/>
    <n v="0"/>
    <n v="0"/>
    <n v="0"/>
    <x v="1"/>
    <n v="65.7"/>
    <x v="30"/>
  </r>
  <r>
    <s v="TXN003120"/>
    <n v="3153.25"/>
    <n v="3153.25"/>
    <s v="REVERSED"/>
    <s v="REVERSED"/>
    <n v="1"/>
    <s v="found"/>
    <s v="Not Duplicate"/>
    <s v="match"/>
    <s v="match"/>
    <n v="0"/>
    <d v="2026-01-22T00:00:00"/>
    <n v="0"/>
    <s v="Within SLA"/>
    <x v="1"/>
    <n v="0"/>
    <n v="0"/>
    <n v="0"/>
    <n v="0"/>
    <n v="0"/>
    <x v="2"/>
    <n v="31.8"/>
    <x v="51"/>
  </r>
  <r>
    <s v="TXN003121"/>
    <n v="2183.7600000000002"/>
    <n v="2183.7600000000002"/>
    <s v="FAILED"/>
    <s v="FAILED"/>
    <n v="1"/>
    <s v="found"/>
    <s v="Not Duplicate"/>
    <s v="match"/>
    <s v="match"/>
    <n v="0"/>
    <d v="2026-04-02T00:00:00"/>
    <n v="3"/>
    <s v="SLA Breached"/>
    <x v="1"/>
    <n v="0"/>
    <n v="0"/>
    <n v="0"/>
    <n v="0"/>
    <n v="1"/>
    <x v="1"/>
    <n v="21.7"/>
    <x v="15"/>
  </r>
  <r>
    <s v="TXN003122"/>
    <n v="11973.32"/>
    <n v="11973.32"/>
    <s v="SUCCESS"/>
    <s v="SUCCESS"/>
    <n v="1"/>
    <s v="found"/>
    <s v="Not Duplicate"/>
    <s v="match"/>
    <s v="match"/>
    <n v="0"/>
    <d v="2026-03-29T00:00:00"/>
    <n v="2"/>
    <s v="Within SLA"/>
    <x v="3"/>
    <n v="0"/>
    <n v="0"/>
    <n v="0"/>
    <n v="0"/>
    <n v="0"/>
    <x v="1"/>
    <n v="41.6"/>
    <x v="60"/>
  </r>
  <r>
    <s v="TXN003123"/>
    <n v="1202.56"/>
    <n v="1202.56"/>
    <s v="SUCCESS"/>
    <s v="SUCCESS"/>
    <n v="1"/>
    <s v="found"/>
    <s v="Not Duplicate"/>
    <s v="match"/>
    <s v="match"/>
    <n v="0"/>
    <d v="2026-02-06T00:00:00"/>
    <n v="0"/>
    <s v="Within SLA"/>
    <x v="0"/>
    <n v="0"/>
    <n v="0"/>
    <n v="0"/>
    <n v="0"/>
    <n v="0"/>
    <x v="0"/>
    <n v="21.6"/>
    <x v="69"/>
  </r>
  <r>
    <s v="TXN003124"/>
    <n v="1415.35"/>
    <n v="1415.35"/>
    <s v="SUCCESS"/>
    <s v="SUCCESS"/>
    <n v="1"/>
    <s v="found"/>
    <s v="Not Duplicate"/>
    <s v="match"/>
    <s v="match"/>
    <n v="0"/>
    <d v="2026-02-16T00:00:00"/>
    <n v="3"/>
    <s v="SLA Breached"/>
    <x v="0"/>
    <n v="0"/>
    <n v="0"/>
    <n v="0"/>
    <n v="0"/>
    <n v="1"/>
    <x v="0"/>
    <n v="34.9"/>
    <x v="38"/>
  </r>
  <r>
    <s v="TXN003125"/>
    <n v="4799.93"/>
    <n v="4799.93"/>
    <s v="SUCCESS"/>
    <s v="SUCCESS"/>
    <n v="1"/>
    <s v="found"/>
    <s v="Not Duplicate"/>
    <s v="match"/>
    <s v="match"/>
    <n v="0"/>
    <d v="2026-03-11T00:00:00"/>
    <n v="2"/>
    <s v="Within SLA"/>
    <x v="4"/>
    <n v="0"/>
    <n v="0"/>
    <n v="0"/>
    <n v="0"/>
    <n v="0"/>
    <x v="0"/>
    <n v="61.4"/>
    <x v="87"/>
  </r>
  <r>
    <s v="TXN003126"/>
    <n v="2844.7"/>
    <n v="2844.7"/>
    <s v="REVERSED"/>
    <s v="REVERSED"/>
    <n v="1"/>
    <s v="found"/>
    <s v="Not Duplicate"/>
    <s v="match"/>
    <s v="match"/>
    <n v="0"/>
    <d v="2026-02-20T00:00:00"/>
    <n v="1"/>
    <s v="Within SLA"/>
    <x v="0"/>
    <n v="0"/>
    <n v="0"/>
    <n v="0"/>
    <n v="0"/>
    <n v="0"/>
    <x v="3"/>
    <n v="26.9"/>
    <x v="10"/>
  </r>
  <r>
    <s v="TXN003127"/>
    <n v="2065.7600000000002"/>
    <n v="2065.7600000000002"/>
    <s v="SUCCESS"/>
    <s v="SUCCESS"/>
    <n v="1"/>
    <s v="found"/>
    <s v="Not Duplicate"/>
    <s v="match"/>
    <s v="match"/>
    <n v="0"/>
    <d v="2026-03-30T00:00:00"/>
    <n v="0"/>
    <s v="Within SLA"/>
    <x v="3"/>
    <n v="0"/>
    <n v="0"/>
    <n v="0"/>
    <n v="0"/>
    <n v="0"/>
    <x v="0"/>
    <n v="14.7"/>
    <x v="15"/>
  </r>
  <r>
    <s v="TXN003128"/>
    <n v="3460.99"/>
    <n v="3460.99"/>
    <s v="SUCCESS"/>
    <s v="SUCCESS"/>
    <n v="1"/>
    <s v="found"/>
    <s v="Not Duplicate"/>
    <s v="match"/>
    <s v="match"/>
    <n v="0"/>
    <d v="2026-01-04T00:00:00"/>
    <n v="2"/>
    <s v="Within SLA"/>
    <x v="4"/>
    <n v="0"/>
    <n v="0"/>
    <n v="0"/>
    <n v="0"/>
    <n v="0"/>
    <x v="0"/>
    <n v="21.9"/>
    <x v="49"/>
  </r>
  <r>
    <s v="TXN003129"/>
    <n v="3234.78"/>
    <n v="3234.78"/>
    <s v="SUCCESS"/>
    <s v="SUCCESS"/>
    <n v="1"/>
    <s v="found"/>
    <s v="Not Duplicate"/>
    <s v="match"/>
    <s v="match"/>
    <n v="0"/>
    <d v="2026-02-11T00:00:00"/>
    <n v="1"/>
    <s v="Within SLA"/>
    <x v="0"/>
    <n v="0"/>
    <n v="0"/>
    <n v="0"/>
    <n v="0"/>
    <n v="0"/>
    <x v="0"/>
    <n v="41.4"/>
    <x v="55"/>
  </r>
  <r>
    <s v="TXN003130"/>
    <n v="13532.77"/>
    <n v="13532.77"/>
    <s v="SUCCESS"/>
    <s v="SUCCESS"/>
    <n v="1"/>
    <s v="found"/>
    <s v="Not Duplicate"/>
    <s v="match"/>
    <s v="match"/>
    <n v="0"/>
    <d v="2026-03-31T00:00:00"/>
    <n v="2"/>
    <s v="Within SLA"/>
    <x v="0"/>
    <n v="0"/>
    <n v="0"/>
    <n v="0"/>
    <n v="0"/>
    <n v="0"/>
    <x v="1"/>
    <n v="46.2"/>
    <x v="36"/>
  </r>
  <r>
    <s v="TXN003131"/>
    <n v="9996.7999999999993"/>
    <n v="9996.7999999999993"/>
    <s v="SUCCESS"/>
    <s v="SUCCESS"/>
    <n v="1"/>
    <s v="found"/>
    <s v="Not Duplicate"/>
    <s v="match"/>
    <s v="match"/>
    <n v="0"/>
    <d v="2026-02-21T00:00:00"/>
    <n v="1"/>
    <s v="Within SLA"/>
    <x v="1"/>
    <n v="0"/>
    <n v="0"/>
    <n v="0"/>
    <n v="0"/>
    <n v="0"/>
    <x v="2"/>
    <n v="11.4"/>
    <x v="79"/>
  </r>
  <r>
    <s v="TXN003132"/>
    <n v="1429.11"/>
    <n v="1429.11"/>
    <s v="SUCCESS"/>
    <s v="SUCCESS"/>
    <n v="1"/>
    <s v="found"/>
    <s v="Not Duplicate"/>
    <s v="match"/>
    <s v="match"/>
    <n v="0"/>
    <d v="2026-01-20T00:00:00"/>
    <n v="0"/>
    <s v="Within SLA"/>
    <x v="2"/>
    <n v="0"/>
    <n v="0"/>
    <n v="0"/>
    <n v="0"/>
    <n v="0"/>
    <x v="3"/>
    <n v="14.5"/>
    <x v="75"/>
  </r>
  <r>
    <s v="TXN003133"/>
    <n v="3792.21"/>
    <n v="3792.21"/>
    <s v="REVERSED"/>
    <s v="REVERSED"/>
    <n v="1"/>
    <s v="found"/>
    <s v="Not Duplicate"/>
    <s v="match"/>
    <s v="match"/>
    <n v="0"/>
    <d v="2026-04-01T00:00:00"/>
    <n v="3"/>
    <s v="SLA Breached"/>
    <x v="0"/>
    <n v="0"/>
    <n v="0"/>
    <n v="0"/>
    <n v="0"/>
    <n v="1"/>
    <x v="1"/>
    <n v="33.6"/>
    <x v="36"/>
  </r>
  <r>
    <s v="TXN003134"/>
    <n v="4908.55"/>
    <n v="4908.55"/>
    <s v="SUCCESS"/>
    <s v="SUCCESS"/>
    <n v="1"/>
    <s v="found"/>
    <s v="Not Duplicate"/>
    <s v="match"/>
    <s v="match"/>
    <n v="0"/>
    <d v="2026-02-21T00:00:00"/>
    <n v="0"/>
    <s v="Within SLA"/>
    <x v="1"/>
    <n v="0"/>
    <n v="0"/>
    <n v="0"/>
    <n v="0"/>
    <n v="0"/>
    <x v="0"/>
    <n v="19.2"/>
    <x v="26"/>
  </r>
  <r>
    <s v="TXN003135"/>
    <n v="3319.7"/>
    <n v="3319.7"/>
    <s v="SUCCESS"/>
    <s v="SUCCESS"/>
    <n v="1"/>
    <s v="found"/>
    <s v="Not Duplicate"/>
    <s v="match"/>
    <s v="match"/>
    <n v="0"/>
    <d v="2026-02-24T00:00:00"/>
    <n v="0"/>
    <s v="Within SLA"/>
    <x v="0"/>
    <n v="0"/>
    <n v="0"/>
    <n v="0"/>
    <n v="0"/>
    <n v="0"/>
    <x v="3"/>
    <n v="40"/>
    <x v="40"/>
  </r>
  <r>
    <s v="TXN003136"/>
    <n v="2072.0100000000002"/>
    <n v="2072.0100000000002"/>
    <s v="SUCCESS"/>
    <s v="SUCCESS"/>
    <n v="1"/>
    <s v="found"/>
    <s v="Not Duplicate"/>
    <s v="match"/>
    <s v="match"/>
    <n v="0"/>
    <d v="2026-01-07T00:00:00"/>
    <n v="3"/>
    <s v="SLA Breached"/>
    <x v="3"/>
    <n v="0"/>
    <n v="0"/>
    <n v="0"/>
    <n v="0"/>
    <n v="1"/>
    <x v="0"/>
    <n v="27.4"/>
    <x v="19"/>
  </r>
  <r>
    <s v="TXN003137"/>
    <n v="527.48"/>
    <n v="527.48"/>
    <s v="FAILED"/>
    <s v="FAILED"/>
    <n v="1"/>
    <s v="found"/>
    <s v="Not Duplicate"/>
    <s v="match"/>
    <s v="match"/>
    <n v="0"/>
    <d v="2026-01-08T00:00:00"/>
    <n v="0"/>
    <s v="Within SLA"/>
    <x v="0"/>
    <n v="0"/>
    <n v="0"/>
    <n v="0"/>
    <n v="0"/>
    <n v="0"/>
    <x v="0"/>
    <n v="62"/>
    <x v="8"/>
  </r>
  <r>
    <s v="TXN003138"/>
    <n v="7989.09"/>
    <n v="7989.09"/>
    <s v="SUCCESS"/>
    <s v="SUCCESS"/>
    <n v="1"/>
    <s v="found"/>
    <s v="Not Duplicate"/>
    <s v="match"/>
    <s v="match"/>
    <n v="0"/>
    <d v="2026-02-15T00:00:00"/>
    <n v="2"/>
    <s v="Within SLA"/>
    <x v="0"/>
    <n v="0"/>
    <n v="0"/>
    <n v="0"/>
    <n v="0"/>
    <n v="0"/>
    <x v="3"/>
    <n v="35.299999999999997"/>
    <x v="38"/>
  </r>
  <r>
    <s v="TXN003139"/>
    <n v="12828.57"/>
    <n v="12828.57"/>
    <s v="SUCCESS"/>
    <s v="SUCCESS"/>
    <n v="1"/>
    <s v="found"/>
    <s v="Not Duplicate"/>
    <s v="match"/>
    <s v="match"/>
    <n v="0"/>
    <d v="2026-01-11T00:00:00"/>
    <n v="0"/>
    <s v="Within SLA"/>
    <x v="1"/>
    <n v="0"/>
    <n v="0"/>
    <n v="0"/>
    <n v="0"/>
    <n v="0"/>
    <x v="1"/>
    <n v="11.4"/>
    <x v="22"/>
  </r>
  <r>
    <s v="TXN003140"/>
    <n v="47024.98"/>
    <n v="47024.98"/>
    <s v="SUCCESS"/>
    <s v="SUCCESS"/>
    <n v="1"/>
    <s v="found"/>
    <s v="Not Duplicate"/>
    <s v="match"/>
    <s v="match"/>
    <n v="0"/>
    <d v="2026-03-02T00:00:00"/>
    <n v="2"/>
    <s v="Within SLA"/>
    <x v="2"/>
    <n v="0"/>
    <n v="0"/>
    <n v="0"/>
    <n v="0"/>
    <n v="0"/>
    <x v="2"/>
    <n v="19.100000000000001"/>
    <x v="72"/>
  </r>
  <r>
    <s v="TXN003141"/>
    <n v="1049.1500000000001"/>
    <n v="1049.1500000000001"/>
    <s v="SUCCESS"/>
    <s v="SUCCESS"/>
    <n v="1"/>
    <s v="found"/>
    <s v="Not Duplicate"/>
    <s v="match"/>
    <s v="match"/>
    <n v="0"/>
    <d v="2026-03-27T00:00:00"/>
    <n v="1"/>
    <s v="Within SLA"/>
    <x v="3"/>
    <n v="0"/>
    <n v="0"/>
    <n v="0"/>
    <n v="0"/>
    <n v="0"/>
    <x v="1"/>
    <n v="29.7"/>
    <x v="9"/>
  </r>
  <r>
    <s v="TXN003142"/>
    <n v="4732.2299999999996"/>
    <n v="4732.2299999999996"/>
    <s v="SUCCESS"/>
    <s v="SUCCESS"/>
    <n v="1"/>
    <s v="found"/>
    <s v="Not Duplicate"/>
    <s v="match"/>
    <s v="match"/>
    <n v="0"/>
    <d v="2026-03-31T00:00:00"/>
    <n v="0"/>
    <s v="Within SLA"/>
    <x v="0"/>
    <n v="0"/>
    <n v="0"/>
    <n v="0"/>
    <n v="0"/>
    <n v="0"/>
    <x v="1"/>
    <n v="23"/>
    <x v="80"/>
  </r>
  <r>
    <s v="TXN003143"/>
    <n v="5511.24"/>
    <n v="5511.24"/>
    <s v="SUCCESS"/>
    <s v="SUCCESS"/>
    <n v="1"/>
    <s v="found"/>
    <s v="Not Duplicate"/>
    <s v="match"/>
    <s v="match"/>
    <n v="0"/>
    <d v="2026-03-25T00:00:00"/>
    <n v="1"/>
    <s v="Within SLA"/>
    <x v="0"/>
    <n v="0"/>
    <n v="0"/>
    <n v="0"/>
    <n v="0"/>
    <n v="0"/>
    <x v="0"/>
    <n v="23.7"/>
    <x v="20"/>
  </r>
  <r>
    <s v="TXN003144"/>
    <n v="2871.89"/>
    <n v="2871.89"/>
    <s v="SUCCESS"/>
    <s v="SUCCESS"/>
    <n v="1"/>
    <s v="found"/>
    <s v="Not Duplicate"/>
    <s v="match"/>
    <s v="match"/>
    <n v="0"/>
    <d v="2026-03-27T00:00:00"/>
    <n v="1"/>
    <s v="Within SLA"/>
    <x v="2"/>
    <n v="0"/>
    <n v="0"/>
    <n v="0"/>
    <n v="0"/>
    <n v="0"/>
    <x v="1"/>
    <n v="14"/>
    <x v="9"/>
  </r>
  <r>
    <s v="TXN003145"/>
    <n v="1521.06"/>
    <n v="1521.06"/>
    <s v="SUCCESS"/>
    <s v="SUCCESS"/>
    <n v="1"/>
    <s v="found"/>
    <s v="Not Duplicate"/>
    <s v="match"/>
    <s v="match"/>
    <n v="0"/>
    <d v="2026-03-25T00:00:00"/>
    <n v="2"/>
    <s v="Within SLA"/>
    <x v="0"/>
    <n v="0"/>
    <n v="0"/>
    <n v="0"/>
    <n v="0"/>
    <n v="0"/>
    <x v="0"/>
    <n v="8.5"/>
    <x v="50"/>
  </r>
  <r>
    <s v="TXN003146"/>
    <n v="3477.72"/>
    <n v="4173.26"/>
    <s v="SUCCESS"/>
    <s v="SUCCESS"/>
    <n v="1"/>
    <s v="found"/>
    <s v="Not Duplicate"/>
    <s v="mismatch"/>
    <s v="match"/>
    <n v="695.54000000000042"/>
    <d v="2026-03-28T00:00:00"/>
    <n v="3"/>
    <s v="SLA Breached"/>
    <x v="0"/>
    <n v="0"/>
    <n v="0"/>
    <n v="1"/>
    <n v="0"/>
    <n v="1"/>
    <x v="0"/>
    <n v="75.099999999999994"/>
    <x v="21"/>
  </r>
  <r>
    <s v="TXN003147"/>
    <n v="324.47000000000003"/>
    <n v="324.47000000000003"/>
    <s v="SUCCESS"/>
    <s v="SUCCESS"/>
    <n v="1"/>
    <s v="found"/>
    <s v="Not Duplicate"/>
    <s v="match"/>
    <s v="match"/>
    <n v="0"/>
    <d v="2026-02-05T00:00:00"/>
    <n v="5"/>
    <s v="SLA Breached"/>
    <x v="0"/>
    <n v="0"/>
    <n v="0"/>
    <n v="0"/>
    <n v="0"/>
    <n v="1"/>
    <x v="3"/>
    <n v="49.5"/>
    <x v="46"/>
  </r>
  <r>
    <s v="TXN003148"/>
    <n v="4303.3599999999997"/>
    <n v="4303.3599999999997"/>
    <s v="SUCCESS"/>
    <s v="SUCCESS"/>
    <n v="1"/>
    <s v="found"/>
    <s v="Not Duplicate"/>
    <s v="match"/>
    <s v="match"/>
    <n v="0"/>
    <d v="2026-02-17T00:00:00"/>
    <n v="2"/>
    <s v="Within SLA"/>
    <x v="3"/>
    <n v="0"/>
    <n v="0"/>
    <n v="0"/>
    <n v="0"/>
    <n v="0"/>
    <x v="1"/>
    <n v="45.2"/>
    <x v="37"/>
  </r>
  <r>
    <s v="TXN003149"/>
    <n v="12608.17"/>
    <n v="12608.17"/>
    <s v="SUCCESS"/>
    <s v="SUCCESS"/>
    <n v="1"/>
    <s v="found"/>
    <s v="Not Duplicate"/>
    <s v="match"/>
    <s v="match"/>
    <n v="0"/>
    <d v="2026-02-12T00:00:00"/>
    <n v="1"/>
    <s v="Within SLA"/>
    <x v="0"/>
    <n v="0"/>
    <n v="0"/>
    <n v="0"/>
    <n v="0"/>
    <n v="0"/>
    <x v="1"/>
    <n v="14.2"/>
    <x v="41"/>
  </r>
  <r>
    <s v="TXN003150"/>
    <n v="2240.52"/>
    <n v="2688.62"/>
    <s v="SUCCESS"/>
    <s v="SUCCESS"/>
    <n v="1"/>
    <s v="found"/>
    <s v="Not Duplicate"/>
    <s v="mismatch"/>
    <s v="match"/>
    <n v="448.09999999999991"/>
    <d v="2026-02-03T00:00:00"/>
    <n v="0"/>
    <s v="Within SLA"/>
    <x v="0"/>
    <n v="0"/>
    <n v="0"/>
    <n v="1"/>
    <n v="0"/>
    <n v="0"/>
    <x v="3"/>
    <n v="11.7"/>
    <x v="83"/>
  </r>
  <r>
    <s v="TXN003151"/>
    <n v="5917.1"/>
    <n v="5917.1"/>
    <s v="SUCCESS"/>
    <s v="SUCCESS"/>
    <n v="1"/>
    <s v="found"/>
    <s v="Not Duplicate"/>
    <s v="match"/>
    <s v="match"/>
    <n v="0"/>
    <d v="2026-03-17T00:00:00"/>
    <n v="2"/>
    <s v="Within SLA"/>
    <x v="4"/>
    <n v="0"/>
    <n v="0"/>
    <n v="0"/>
    <n v="0"/>
    <n v="0"/>
    <x v="0"/>
    <n v="39.9"/>
    <x v="54"/>
  </r>
  <r>
    <s v="TXN003152"/>
    <n v="914.23"/>
    <n v="914.23"/>
    <s v="SUCCESS"/>
    <s v="SUCCESS"/>
    <n v="1"/>
    <s v="found"/>
    <s v="Not Duplicate"/>
    <s v="match"/>
    <s v="match"/>
    <n v="0"/>
    <d v="2026-02-21T00:00:00"/>
    <n v="2"/>
    <s v="Within SLA"/>
    <x v="3"/>
    <n v="0"/>
    <n v="0"/>
    <n v="0"/>
    <n v="0"/>
    <n v="0"/>
    <x v="1"/>
    <n v="92.7"/>
    <x v="10"/>
  </r>
  <r>
    <s v="TXN003153"/>
    <n v="10812.42"/>
    <n v="10812.42"/>
    <s v="SUCCESS"/>
    <s v="SUCCESS"/>
    <n v="1"/>
    <s v="found"/>
    <s v="Not Duplicate"/>
    <s v="match"/>
    <s v="match"/>
    <n v="0"/>
    <d v="2026-02-28T00:00:00"/>
    <n v="2"/>
    <s v="Within SLA"/>
    <x v="0"/>
    <n v="0"/>
    <n v="0"/>
    <n v="0"/>
    <n v="0"/>
    <n v="0"/>
    <x v="0"/>
    <n v="12.3"/>
    <x v="4"/>
  </r>
  <r>
    <s v="TXN003154"/>
    <n v="2944.46"/>
    <n v="2944.46"/>
    <s v="SUCCESS"/>
    <s v="SUCCESS"/>
    <n v="1"/>
    <s v="found"/>
    <s v="Not Duplicate"/>
    <s v="match"/>
    <s v="match"/>
    <n v="0"/>
    <d v="2026-03-23T00:00:00"/>
    <n v="1"/>
    <s v="Within SLA"/>
    <x v="2"/>
    <n v="0"/>
    <n v="0"/>
    <n v="0"/>
    <n v="0"/>
    <n v="0"/>
    <x v="0"/>
    <n v="17"/>
    <x v="29"/>
  </r>
  <r>
    <s v="TXN003155"/>
    <n v="8942.15"/>
    <n v="8942.15"/>
    <s v="REVERSED"/>
    <s v="REVERSED"/>
    <n v="1"/>
    <s v="found"/>
    <s v="Not Duplicate"/>
    <s v="match"/>
    <s v="match"/>
    <n v="0"/>
    <d v="2026-01-25T00:00:00"/>
    <n v="1"/>
    <s v="Within SLA"/>
    <x v="1"/>
    <n v="0"/>
    <n v="0"/>
    <n v="0"/>
    <n v="0"/>
    <n v="0"/>
    <x v="0"/>
    <n v="34.9"/>
    <x v="61"/>
  </r>
  <r>
    <s v="TXN003156"/>
    <n v="3737.1"/>
    <n v="3737.1"/>
    <s v="SUCCESS"/>
    <s v="SUCCESS"/>
    <n v="1"/>
    <s v="found"/>
    <s v="Not Duplicate"/>
    <s v="match"/>
    <s v="match"/>
    <n v="0"/>
    <d v="2026-01-21T00:00:00"/>
    <n v="3"/>
    <s v="SLA Breached"/>
    <x v="0"/>
    <n v="0"/>
    <n v="0"/>
    <n v="0"/>
    <n v="0"/>
    <n v="1"/>
    <x v="1"/>
    <n v="17.600000000000001"/>
    <x v="45"/>
  </r>
  <r>
    <s v="TXN003157"/>
    <n v="11301.05"/>
    <n v="11301.05"/>
    <s v="SUCCESS"/>
    <s v="SUCCESS"/>
    <n v="1"/>
    <s v="found"/>
    <s v="Not Duplicate"/>
    <s v="match"/>
    <s v="match"/>
    <n v="0"/>
    <d v="2026-02-24T00:00:00"/>
    <n v="3"/>
    <s v="SLA Breached"/>
    <x v="1"/>
    <n v="0"/>
    <n v="0"/>
    <n v="0"/>
    <n v="0"/>
    <n v="1"/>
    <x v="0"/>
    <n v="9.9"/>
    <x v="26"/>
  </r>
  <r>
    <s v="TXN003158"/>
    <n v="5563.14"/>
    <n v="5563.14"/>
    <s v="SUCCESS"/>
    <s v="SUCCESS"/>
    <n v="1"/>
    <s v="found"/>
    <s v="Not Duplicate"/>
    <s v="match"/>
    <s v="match"/>
    <n v="0"/>
    <d v="2026-01-16T00:00:00"/>
    <n v="1"/>
    <s v="Within SLA"/>
    <x v="0"/>
    <n v="0"/>
    <n v="0"/>
    <n v="0"/>
    <n v="0"/>
    <n v="0"/>
    <x v="3"/>
    <n v="34.299999999999997"/>
    <x v="1"/>
  </r>
  <r>
    <s v="TXN003159"/>
    <n v="2024.25"/>
    <n v="2024.25"/>
    <s v="SUCCESS"/>
    <s v="SUCCESS"/>
    <n v="1"/>
    <s v="found"/>
    <s v="Not Duplicate"/>
    <s v="match"/>
    <s v="match"/>
    <n v="0"/>
    <d v="2026-01-05T00:00:00"/>
    <n v="3"/>
    <s v="SLA Breached"/>
    <x v="0"/>
    <n v="0"/>
    <n v="0"/>
    <n v="0"/>
    <n v="0"/>
    <n v="1"/>
    <x v="3"/>
    <n v="19.399999999999999"/>
    <x v="49"/>
  </r>
  <r>
    <s v="TXN003160"/>
    <n v="5762.32"/>
    <n v="5762.32"/>
    <s v="SUCCESS"/>
    <s v="SUCCESS"/>
    <n v="1"/>
    <s v="found"/>
    <s v="Not Duplicate"/>
    <s v="match"/>
    <s v="match"/>
    <n v="0"/>
    <d v="2026-01-21T00:00:00"/>
    <n v="1"/>
    <s v="Within SLA"/>
    <x v="1"/>
    <n v="0"/>
    <n v="0"/>
    <n v="0"/>
    <n v="0"/>
    <n v="0"/>
    <x v="3"/>
    <n v="28.8"/>
    <x v="75"/>
  </r>
  <r>
    <s v="TXN003161"/>
    <n v="5234.57"/>
    <n v="5234.57"/>
    <s v="SUCCESS"/>
    <s v="FAILED"/>
    <n v="1"/>
    <s v="found"/>
    <s v="Not Duplicate"/>
    <s v="match"/>
    <s v="mismatch"/>
    <n v="0"/>
    <d v="2026-03-23T00:00:00"/>
    <n v="2"/>
    <s v="Within SLA"/>
    <x v="3"/>
    <n v="0"/>
    <n v="0"/>
    <n v="0"/>
    <n v="1"/>
    <n v="0"/>
    <x v="3"/>
    <n v="19.8"/>
    <x v="63"/>
  </r>
  <r>
    <s v="TXN003162"/>
    <n v="53744.03"/>
    <n v="53744.03"/>
    <s v="SUCCESS"/>
    <s v="SUCCESS"/>
    <n v="1"/>
    <s v="found"/>
    <s v="Not Duplicate"/>
    <s v="match"/>
    <s v="match"/>
    <n v="0"/>
    <d v="2026-03-09T00:00:00"/>
    <n v="1"/>
    <s v="Within SLA"/>
    <x v="0"/>
    <n v="0"/>
    <n v="0"/>
    <n v="0"/>
    <n v="0"/>
    <n v="0"/>
    <x v="0"/>
    <n v="62.9"/>
    <x v="16"/>
  </r>
  <r>
    <s v="TXN003163"/>
    <n v="1313.2"/>
    <n v="1313.2"/>
    <s v="SUCCESS"/>
    <s v="SUCCESS"/>
    <n v="1"/>
    <s v="found"/>
    <s v="Not Duplicate"/>
    <s v="match"/>
    <s v="match"/>
    <n v="0"/>
    <d v="2026-02-03T00:00:00"/>
    <n v="1"/>
    <s v="Within SLA"/>
    <x v="0"/>
    <n v="0"/>
    <n v="0"/>
    <n v="0"/>
    <n v="0"/>
    <n v="0"/>
    <x v="0"/>
    <n v="14.8"/>
    <x v="81"/>
  </r>
  <r>
    <s v="TXN003164"/>
    <n v="200.72"/>
    <n v="200.72"/>
    <s v="SUCCESS"/>
    <s v="SUCCESS"/>
    <n v="1"/>
    <s v="found"/>
    <s v="Not Duplicate"/>
    <s v="match"/>
    <s v="match"/>
    <n v="0"/>
    <d v="2026-01-04T00:00:00"/>
    <n v="1"/>
    <s v="Within SLA"/>
    <x v="0"/>
    <n v="0"/>
    <n v="0"/>
    <n v="0"/>
    <n v="0"/>
    <n v="0"/>
    <x v="3"/>
    <n v="3.2"/>
    <x v="62"/>
  </r>
  <r>
    <s v="TXN003165"/>
    <n v="350.68"/>
    <n v="350.68"/>
    <s v="SUCCESS"/>
    <s v="SUCCESS"/>
    <n v="1"/>
    <s v="found"/>
    <s v="Not Duplicate"/>
    <s v="match"/>
    <s v="match"/>
    <n v="0"/>
    <d v="2026-03-20T00:00:00"/>
    <n v="3"/>
    <s v="SLA Breached"/>
    <x v="0"/>
    <n v="0"/>
    <n v="0"/>
    <n v="0"/>
    <n v="0"/>
    <n v="1"/>
    <x v="0"/>
    <n v="23.2"/>
    <x v="84"/>
  </r>
  <r>
    <s v="TXN003166"/>
    <n v="2624.72"/>
    <e v="#N/A"/>
    <s v="SUCCESS"/>
    <e v="#N/A"/>
    <n v="0"/>
    <s v="missing"/>
    <s v="Not Duplicate"/>
    <s v="not processed"/>
    <s v="not processed"/>
    <s v="missing"/>
    <s v="not processed"/>
    <s v="not processed"/>
    <s v="Not Processed"/>
    <x v="2"/>
    <n v="1"/>
    <n v="0"/>
    <n v="0"/>
    <n v="0"/>
    <n v="0"/>
    <x v="0"/>
    <s v=""/>
    <x v="27"/>
  </r>
  <r>
    <s v="TXN003167"/>
    <n v="13304.29"/>
    <n v="13304.29"/>
    <s v="SUCCESS"/>
    <s v="SUCCESS"/>
    <n v="1"/>
    <s v="found"/>
    <s v="Not Duplicate"/>
    <s v="match"/>
    <s v="match"/>
    <n v="0"/>
    <d v="2026-04-01T00:00:00"/>
    <n v="3"/>
    <s v="SLA Breached"/>
    <x v="0"/>
    <n v="0"/>
    <n v="0"/>
    <n v="0"/>
    <n v="0"/>
    <n v="1"/>
    <x v="1"/>
    <n v="16.3"/>
    <x v="36"/>
  </r>
  <r>
    <s v="TXN003168"/>
    <n v="3693.1"/>
    <n v="3693.1"/>
    <s v="FAILED"/>
    <s v="FAILED"/>
    <n v="1"/>
    <s v="found"/>
    <s v="Not Duplicate"/>
    <s v="match"/>
    <s v="match"/>
    <n v="0"/>
    <d v="2026-03-03T00:00:00"/>
    <n v="0"/>
    <s v="Within SLA"/>
    <x v="3"/>
    <n v="0"/>
    <n v="0"/>
    <n v="0"/>
    <n v="0"/>
    <n v="0"/>
    <x v="0"/>
    <n v="18.399999999999999"/>
    <x v="56"/>
  </r>
  <r>
    <s v="TXN003169"/>
    <n v="6878.17"/>
    <e v="#N/A"/>
    <s v="SUCCESS"/>
    <e v="#N/A"/>
    <n v="0"/>
    <s v="missing"/>
    <s v="Not Duplicate"/>
    <s v="not processed"/>
    <s v="not processed"/>
    <s v="missing"/>
    <s v="not processed"/>
    <s v="not processed"/>
    <s v="Not Processed"/>
    <x v="3"/>
    <n v="1"/>
    <n v="0"/>
    <n v="0"/>
    <n v="0"/>
    <n v="0"/>
    <x v="1"/>
    <s v=""/>
    <x v="82"/>
  </r>
  <r>
    <s v="TXN003170"/>
    <n v="3290.83"/>
    <n v="3290.83"/>
    <s v="SUCCESS"/>
    <s v="SUCCESS"/>
    <n v="1"/>
    <s v="found"/>
    <s v="Not Duplicate"/>
    <s v="match"/>
    <s v="match"/>
    <n v="0"/>
    <d v="2026-03-02T00:00:00"/>
    <n v="5"/>
    <s v="SLA Breached"/>
    <x v="0"/>
    <n v="0"/>
    <n v="0"/>
    <n v="0"/>
    <n v="0"/>
    <n v="1"/>
    <x v="2"/>
    <n v="20.399999999999999"/>
    <x v="73"/>
  </r>
  <r>
    <s v="TXN003171"/>
    <n v="251.81"/>
    <n v="251.81"/>
    <s v="SUCCESS"/>
    <s v="SUCCESS"/>
    <n v="1"/>
    <s v="found"/>
    <s v="Not Duplicate"/>
    <s v="match"/>
    <s v="match"/>
    <n v="0"/>
    <d v="2026-01-20T00:00:00"/>
    <n v="1"/>
    <s v="Within SLA"/>
    <x v="2"/>
    <n v="0"/>
    <n v="0"/>
    <n v="0"/>
    <n v="0"/>
    <n v="0"/>
    <x v="0"/>
    <n v="3.3"/>
    <x v="34"/>
  </r>
  <r>
    <s v="TXN003172"/>
    <n v="2392.29"/>
    <n v="2392.29"/>
    <s v="SUCCESS"/>
    <s v="SUCCESS"/>
    <n v="1"/>
    <s v="found"/>
    <s v="Not Duplicate"/>
    <s v="match"/>
    <s v="match"/>
    <n v="0"/>
    <d v="2026-03-17T00:00:00"/>
    <n v="3"/>
    <s v="SLA Breached"/>
    <x v="0"/>
    <n v="0"/>
    <n v="0"/>
    <n v="0"/>
    <n v="0"/>
    <n v="1"/>
    <x v="0"/>
    <n v="16.399999999999999"/>
    <x v="53"/>
  </r>
  <r>
    <s v="TXN003173"/>
    <n v="3685.36"/>
    <n v="3685.36"/>
    <s v="FAILED"/>
    <s v="FAILED"/>
    <n v="1"/>
    <s v="found"/>
    <s v="Not Duplicate"/>
    <s v="match"/>
    <s v="match"/>
    <n v="0"/>
    <d v="2026-01-11T00:00:00"/>
    <n v="0"/>
    <s v="Within SLA"/>
    <x v="0"/>
    <n v="0"/>
    <n v="0"/>
    <n v="0"/>
    <n v="0"/>
    <n v="0"/>
    <x v="0"/>
    <n v="41.4"/>
    <x v="22"/>
  </r>
  <r>
    <s v="TXN003174"/>
    <n v="13403.01"/>
    <n v="13403.01"/>
    <s v="SUCCESS"/>
    <s v="SUCCESS"/>
    <n v="1"/>
    <s v="found"/>
    <s v="Not Duplicate"/>
    <s v="match"/>
    <s v="match"/>
    <n v="0"/>
    <d v="2026-03-26T00:00:00"/>
    <n v="1"/>
    <s v="Within SLA"/>
    <x v="3"/>
    <n v="0"/>
    <n v="0"/>
    <n v="0"/>
    <n v="0"/>
    <n v="0"/>
    <x v="2"/>
    <n v="27.7"/>
    <x v="21"/>
  </r>
  <r>
    <s v="TXN003175"/>
    <n v="6026.25"/>
    <n v="6026.25"/>
    <s v="REVERSED"/>
    <s v="REVERSED"/>
    <n v="1"/>
    <s v="found"/>
    <s v="Not Duplicate"/>
    <s v="match"/>
    <s v="match"/>
    <n v="0"/>
    <d v="2026-03-17T00:00:00"/>
    <n v="0"/>
    <s v="Within SLA"/>
    <x v="2"/>
    <n v="0"/>
    <n v="0"/>
    <n v="0"/>
    <n v="0"/>
    <n v="0"/>
    <x v="3"/>
    <n v="12.9"/>
    <x v="84"/>
  </r>
  <r>
    <s v="TXN003176"/>
    <n v="81511.009999999995"/>
    <n v="81511.009999999995"/>
    <s v="FAILED"/>
    <s v="FAILED"/>
    <n v="1"/>
    <s v="found"/>
    <s v="Not Duplicate"/>
    <s v="match"/>
    <s v="match"/>
    <n v="0"/>
    <d v="2026-02-25T00:00:00"/>
    <n v="3"/>
    <s v="SLA Breached"/>
    <x v="2"/>
    <n v="0"/>
    <n v="0"/>
    <n v="0"/>
    <n v="0"/>
    <n v="1"/>
    <x v="0"/>
    <n v="59.9"/>
    <x v="13"/>
  </r>
  <r>
    <s v="TXN003177"/>
    <n v="6869.67"/>
    <n v="6869.67"/>
    <s v="SUCCESS"/>
    <s v="SUCCESS"/>
    <n v="1"/>
    <s v="found"/>
    <s v="Not Duplicate"/>
    <s v="match"/>
    <s v="match"/>
    <n v="0"/>
    <d v="2026-03-07T00:00:00"/>
    <n v="1"/>
    <s v="Within SLA"/>
    <x v="0"/>
    <n v="0"/>
    <n v="0"/>
    <n v="0"/>
    <n v="0"/>
    <n v="0"/>
    <x v="0"/>
    <n v="14.1"/>
    <x v="57"/>
  </r>
  <r>
    <s v="TXN003178"/>
    <n v="4482.87"/>
    <n v="4482.87"/>
    <s v="SUCCESS"/>
    <s v="SUCCESS"/>
    <n v="1"/>
    <s v="found"/>
    <s v="Not Duplicate"/>
    <s v="match"/>
    <s v="match"/>
    <n v="0"/>
    <d v="2026-04-01T00:00:00"/>
    <n v="3"/>
    <s v="SLA Breached"/>
    <x v="2"/>
    <n v="0"/>
    <n v="0"/>
    <n v="0"/>
    <n v="0"/>
    <n v="1"/>
    <x v="1"/>
    <n v="4.5"/>
    <x v="36"/>
  </r>
  <r>
    <s v="TXN003179"/>
    <n v="3529.74"/>
    <n v="3529.74"/>
    <s v="SUCCESS"/>
    <s v="SUCCESS"/>
    <n v="1"/>
    <s v="found"/>
    <s v="Not Duplicate"/>
    <s v="match"/>
    <s v="match"/>
    <n v="0"/>
    <d v="2026-02-19T00:00:00"/>
    <n v="2"/>
    <s v="Within SLA"/>
    <x v="1"/>
    <n v="0"/>
    <n v="0"/>
    <n v="0"/>
    <n v="0"/>
    <n v="0"/>
    <x v="1"/>
    <n v="33.700000000000003"/>
    <x v="58"/>
  </r>
  <r>
    <s v="TXN003180"/>
    <n v="2711.44"/>
    <n v="2711.44"/>
    <s v="SUCCESS"/>
    <s v="SUCCESS"/>
    <n v="1"/>
    <s v="found"/>
    <s v="Not Duplicate"/>
    <s v="match"/>
    <s v="match"/>
    <n v="0"/>
    <d v="2026-03-30T00:00:00"/>
    <n v="1"/>
    <s v="Within SLA"/>
    <x v="0"/>
    <n v="0"/>
    <n v="0"/>
    <n v="0"/>
    <n v="0"/>
    <n v="0"/>
    <x v="0"/>
    <n v="28.5"/>
    <x v="36"/>
  </r>
  <r>
    <s v="TXN003181"/>
    <n v="1712.71"/>
    <n v="1712.71"/>
    <s v="SUCCESS"/>
    <s v="SUCCESS"/>
    <n v="1"/>
    <s v="found"/>
    <s v="Not Duplicate"/>
    <s v="match"/>
    <s v="match"/>
    <n v="0"/>
    <d v="2026-03-17T00:00:00"/>
    <n v="1"/>
    <s v="Within SLA"/>
    <x v="3"/>
    <n v="0"/>
    <n v="0"/>
    <n v="0"/>
    <n v="0"/>
    <n v="0"/>
    <x v="1"/>
    <n v="46.8"/>
    <x v="30"/>
  </r>
  <r>
    <s v="TXN003182"/>
    <n v="8877.7099999999991"/>
    <n v="8877.7099999999991"/>
    <s v="SUCCESS"/>
    <s v="SUCCESS"/>
    <n v="1"/>
    <s v="found"/>
    <s v="Not Duplicate"/>
    <s v="match"/>
    <s v="match"/>
    <n v="0"/>
    <d v="2026-02-17T00:00:00"/>
    <n v="2"/>
    <s v="Within SLA"/>
    <x v="3"/>
    <n v="0"/>
    <n v="0"/>
    <n v="0"/>
    <n v="0"/>
    <n v="0"/>
    <x v="0"/>
    <n v="25.2"/>
    <x v="37"/>
  </r>
  <r>
    <s v="TXN003183"/>
    <n v="2213.08"/>
    <n v="2213.08"/>
    <s v="SUCCESS"/>
    <s v="SUCCESS"/>
    <n v="1"/>
    <s v="found"/>
    <s v="Not Duplicate"/>
    <s v="match"/>
    <s v="match"/>
    <n v="0"/>
    <d v="2026-03-26T00:00:00"/>
    <n v="1"/>
    <s v="Within SLA"/>
    <x v="2"/>
    <n v="0"/>
    <n v="0"/>
    <n v="0"/>
    <n v="0"/>
    <n v="0"/>
    <x v="0"/>
    <n v="25.6"/>
    <x v="21"/>
  </r>
  <r>
    <s v="TXN003184"/>
    <n v="21040.45"/>
    <n v="21040.45"/>
    <s v="SUCCESS"/>
    <s v="SUCCESS"/>
    <n v="1"/>
    <s v="found"/>
    <s v="Not Duplicate"/>
    <s v="match"/>
    <s v="match"/>
    <n v="0"/>
    <d v="2026-03-26T00:00:00"/>
    <n v="0"/>
    <s v="Within SLA"/>
    <x v="2"/>
    <n v="0"/>
    <n v="0"/>
    <n v="0"/>
    <n v="0"/>
    <n v="0"/>
    <x v="2"/>
    <n v="48.9"/>
    <x v="9"/>
  </r>
  <r>
    <s v="TXN003185"/>
    <n v="2518.1999999999998"/>
    <n v="2518.1999999999998"/>
    <s v="SUCCESS"/>
    <s v="SUCCESS"/>
    <n v="1"/>
    <s v="found"/>
    <s v="Not Duplicate"/>
    <s v="match"/>
    <s v="match"/>
    <n v="0"/>
    <d v="2026-02-02T00:00:00"/>
    <n v="2"/>
    <s v="Within SLA"/>
    <x v="0"/>
    <n v="0"/>
    <n v="0"/>
    <n v="0"/>
    <n v="0"/>
    <n v="0"/>
    <x v="1"/>
    <n v="20.9"/>
    <x v="46"/>
  </r>
  <r>
    <s v="TXN003186"/>
    <n v="1597.48"/>
    <n v="1597.48"/>
    <s v="SUCCESS"/>
    <s v="SUCCESS"/>
    <n v="1"/>
    <s v="found"/>
    <s v="Not Duplicate"/>
    <s v="match"/>
    <s v="match"/>
    <n v="0"/>
    <d v="2026-03-20T00:00:00"/>
    <n v="2"/>
    <s v="Within SLA"/>
    <x v="0"/>
    <n v="0"/>
    <n v="0"/>
    <n v="0"/>
    <n v="0"/>
    <n v="0"/>
    <x v="2"/>
    <n v="9.5"/>
    <x v="31"/>
  </r>
  <r>
    <s v="TXN003187"/>
    <n v="3268.46"/>
    <n v="3268.46"/>
    <s v="FAILED"/>
    <s v="FAILED"/>
    <n v="1"/>
    <s v="found"/>
    <s v="Not Duplicate"/>
    <s v="match"/>
    <s v="match"/>
    <n v="0"/>
    <d v="2026-01-07T00:00:00"/>
    <n v="1"/>
    <s v="Within SLA"/>
    <x v="2"/>
    <n v="0"/>
    <n v="0"/>
    <n v="0"/>
    <n v="0"/>
    <n v="0"/>
    <x v="2"/>
    <n v="44.7"/>
    <x v="18"/>
  </r>
  <r>
    <s v="TXN003188"/>
    <n v="127216.34"/>
    <n v="127216.34"/>
    <s v="SUCCESS"/>
    <s v="SUCCESS"/>
    <n v="1"/>
    <s v="found"/>
    <s v="Not Duplicate"/>
    <s v="match"/>
    <s v="match"/>
    <n v="0"/>
    <d v="2026-03-18T00:00:00"/>
    <n v="0"/>
    <s v="Within SLA"/>
    <x v="2"/>
    <n v="0"/>
    <n v="0"/>
    <n v="0"/>
    <n v="0"/>
    <n v="0"/>
    <x v="1"/>
    <n v="15.9"/>
    <x v="31"/>
  </r>
  <r>
    <s v="TXN003189"/>
    <n v="16387.91"/>
    <n v="16387.91"/>
    <s v="SUCCESS"/>
    <s v="SUCCESS"/>
    <n v="1"/>
    <s v="found"/>
    <s v="Not Duplicate"/>
    <s v="match"/>
    <s v="match"/>
    <n v="0"/>
    <d v="2026-03-01T00:00:00"/>
    <n v="5"/>
    <s v="SLA Breached"/>
    <x v="0"/>
    <n v="0"/>
    <n v="0"/>
    <n v="0"/>
    <n v="0"/>
    <n v="1"/>
    <x v="0"/>
    <n v="36.299999999999997"/>
    <x v="40"/>
  </r>
  <r>
    <s v="TXN003190"/>
    <n v="13348.68"/>
    <n v="13348.68"/>
    <s v="SUCCESS"/>
    <s v="SUCCESS"/>
    <n v="1"/>
    <s v="found"/>
    <s v="Not Duplicate"/>
    <s v="match"/>
    <s v="match"/>
    <n v="0"/>
    <d v="2026-03-19T00:00:00"/>
    <n v="1"/>
    <s v="Within SLA"/>
    <x v="3"/>
    <n v="0"/>
    <n v="0"/>
    <n v="0"/>
    <n v="0"/>
    <n v="0"/>
    <x v="3"/>
    <n v="5.8"/>
    <x v="31"/>
  </r>
  <r>
    <s v="TXN003191"/>
    <n v="2803.83"/>
    <n v="2803.83"/>
    <s v="REVERSED"/>
    <s v="REVERSED"/>
    <n v="1"/>
    <s v="found"/>
    <s v="Not Duplicate"/>
    <s v="match"/>
    <s v="match"/>
    <n v="0"/>
    <d v="2026-01-13T00:00:00"/>
    <n v="1"/>
    <s v="Within SLA"/>
    <x v="0"/>
    <n v="0"/>
    <n v="0"/>
    <n v="0"/>
    <n v="0"/>
    <n v="0"/>
    <x v="3"/>
    <n v="15"/>
    <x v="77"/>
  </r>
  <r>
    <s v="TXN003192"/>
    <n v="7306.3"/>
    <n v="7306.3"/>
    <s v="SUCCESS"/>
    <s v="SUCCESS"/>
    <n v="1"/>
    <s v="found"/>
    <s v="Not Duplicate"/>
    <s v="match"/>
    <s v="match"/>
    <n v="0"/>
    <d v="2026-03-18T00:00:00"/>
    <n v="0"/>
    <s v="Within SLA"/>
    <x v="0"/>
    <n v="0"/>
    <n v="0"/>
    <n v="0"/>
    <n v="0"/>
    <n v="0"/>
    <x v="1"/>
    <n v="22.2"/>
    <x v="31"/>
  </r>
  <r>
    <s v="TXN003193"/>
    <n v="4114.3900000000003"/>
    <n v="4114.3900000000003"/>
    <s v="SUCCESS"/>
    <s v="SUCCESS"/>
    <n v="1"/>
    <s v="found"/>
    <s v="Not Duplicate"/>
    <s v="match"/>
    <s v="match"/>
    <n v="0"/>
    <d v="2026-03-24T00:00:00"/>
    <n v="2"/>
    <s v="Within SLA"/>
    <x v="3"/>
    <n v="0"/>
    <n v="0"/>
    <n v="0"/>
    <n v="0"/>
    <n v="0"/>
    <x v="1"/>
    <n v="11.3"/>
    <x v="29"/>
  </r>
  <r>
    <s v="TXN003194"/>
    <n v="6416.84"/>
    <n v="6416.84"/>
    <s v="SUCCESS"/>
    <s v="SUCCESS"/>
    <n v="1"/>
    <s v="found"/>
    <s v="Not Duplicate"/>
    <s v="match"/>
    <s v="match"/>
    <n v="0"/>
    <d v="2026-01-20T00:00:00"/>
    <n v="2"/>
    <s v="Within SLA"/>
    <x v="0"/>
    <n v="0"/>
    <n v="0"/>
    <n v="0"/>
    <n v="0"/>
    <n v="0"/>
    <x v="3"/>
    <n v="39.9"/>
    <x v="45"/>
  </r>
  <r>
    <s v="TXN003195"/>
    <n v="15334.65"/>
    <n v="15334.65"/>
    <s v="SUCCESS"/>
    <s v="SUCCESS"/>
    <n v="1"/>
    <s v="found"/>
    <s v="Not Duplicate"/>
    <s v="match"/>
    <s v="match"/>
    <n v="0"/>
    <d v="2026-02-01T00:00:00"/>
    <n v="2"/>
    <s v="Within SLA"/>
    <x v="2"/>
    <n v="0"/>
    <n v="0"/>
    <n v="0"/>
    <n v="0"/>
    <n v="0"/>
    <x v="1"/>
    <n v="46.3"/>
    <x v="27"/>
  </r>
  <r>
    <s v="TXN003196"/>
    <n v="10160.91"/>
    <n v="10160.91"/>
    <s v="SUCCESS"/>
    <s v="SUCCESS"/>
    <n v="1"/>
    <s v="found"/>
    <s v="Not Duplicate"/>
    <s v="match"/>
    <s v="match"/>
    <n v="0"/>
    <d v="2026-01-12T00:00:00"/>
    <n v="1"/>
    <s v="Within SLA"/>
    <x v="3"/>
    <n v="0"/>
    <n v="0"/>
    <n v="0"/>
    <n v="0"/>
    <n v="0"/>
    <x v="3"/>
    <n v="12.1"/>
    <x v="22"/>
  </r>
  <r>
    <s v="TXN003197"/>
    <n v="1919.88"/>
    <n v="1919.88"/>
    <s v="SUCCESS"/>
    <s v="SUCCESS"/>
    <n v="1"/>
    <s v="found"/>
    <s v="Not Duplicate"/>
    <s v="match"/>
    <s v="match"/>
    <n v="0"/>
    <d v="2026-03-23T00:00:00"/>
    <n v="1"/>
    <s v="Within SLA"/>
    <x v="1"/>
    <n v="0"/>
    <n v="0"/>
    <n v="0"/>
    <n v="0"/>
    <n v="0"/>
    <x v="0"/>
    <n v="35.1"/>
    <x v="29"/>
  </r>
  <r>
    <s v="TXN003198"/>
    <n v="24383.34"/>
    <n v="24383.34"/>
    <s v="SUCCESS"/>
    <s v="SUCCESS"/>
    <n v="1"/>
    <s v="found"/>
    <s v="Not Duplicate"/>
    <s v="match"/>
    <s v="match"/>
    <n v="0"/>
    <d v="2026-03-04T00:00:00"/>
    <n v="3"/>
    <s v="SLA Breached"/>
    <x v="0"/>
    <n v="0"/>
    <n v="0"/>
    <n v="0"/>
    <n v="0"/>
    <n v="1"/>
    <x v="0"/>
    <n v="39.1"/>
    <x v="32"/>
  </r>
  <r>
    <s v="TXN003199"/>
    <n v="1646.48"/>
    <n v="1646.48"/>
    <s v="SUCCESS"/>
    <s v="SUCCESS"/>
    <n v="1"/>
    <s v="found"/>
    <s v="Not Duplicate"/>
    <s v="match"/>
    <s v="match"/>
    <n v="0"/>
    <d v="2026-02-07T00:00:00"/>
    <n v="0"/>
    <s v="Within SLA"/>
    <x v="0"/>
    <n v="0"/>
    <n v="0"/>
    <n v="0"/>
    <n v="0"/>
    <n v="0"/>
    <x v="3"/>
    <n v="33"/>
    <x v="64"/>
  </r>
  <r>
    <s v="TXN003200"/>
    <n v="580.76"/>
    <n v="580.76"/>
    <s v="SUCCESS"/>
    <s v="SUCCESS"/>
    <n v="1"/>
    <s v="found"/>
    <s v="Not Duplicate"/>
    <s v="match"/>
    <s v="match"/>
    <n v="0"/>
    <d v="2026-01-06T00:00:00"/>
    <n v="5"/>
    <s v="SLA Breached"/>
    <x v="1"/>
    <n v="0"/>
    <n v="0"/>
    <n v="0"/>
    <n v="0"/>
    <n v="1"/>
    <x v="1"/>
    <n v="37.6"/>
    <x v="88"/>
  </r>
  <r>
    <s v="TXN003201"/>
    <n v="1785.34"/>
    <n v="1785.34"/>
    <s v="SUCCESS"/>
    <s v="SUCCESS"/>
    <n v="1"/>
    <s v="found"/>
    <s v="Not Duplicate"/>
    <s v="match"/>
    <s v="match"/>
    <n v="0"/>
    <d v="2026-03-20T00:00:00"/>
    <n v="0"/>
    <s v="Within SLA"/>
    <x v="3"/>
    <n v="0"/>
    <n v="0"/>
    <n v="0"/>
    <n v="0"/>
    <n v="0"/>
    <x v="0"/>
    <n v="52.7"/>
    <x v="17"/>
  </r>
  <r>
    <s v="TXN003202"/>
    <n v="1568.53"/>
    <n v="1568.53"/>
    <s v="SUCCESS"/>
    <s v="SUCCESS"/>
    <n v="1"/>
    <s v="found"/>
    <s v="Not Duplicate"/>
    <s v="match"/>
    <s v="match"/>
    <n v="0"/>
    <d v="2026-03-10T00:00:00"/>
    <n v="0"/>
    <s v="Within SLA"/>
    <x v="0"/>
    <n v="0"/>
    <n v="0"/>
    <n v="0"/>
    <n v="0"/>
    <n v="0"/>
    <x v="0"/>
    <n v="31.6"/>
    <x v="67"/>
  </r>
  <r>
    <s v="TXN003203"/>
    <n v="1482.71"/>
    <n v="1482.71"/>
    <s v="SUCCESS"/>
    <s v="SUCCESS"/>
    <n v="1"/>
    <s v="found"/>
    <s v="Not Duplicate"/>
    <s v="match"/>
    <s v="match"/>
    <n v="0"/>
    <d v="2026-02-21T00:00:00"/>
    <n v="3"/>
    <s v="SLA Breached"/>
    <x v="2"/>
    <n v="0"/>
    <n v="0"/>
    <n v="0"/>
    <n v="0"/>
    <n v="1"/>
    <x v="3"/>
    <n v="6"/>
    <x v="82"/>
  </r>
  <r>
    <s v="TXN003204"/>
    <n v="9343"/>
    <n v="9343"/>
    <s v="SUCCESS"/>
    <s v="SUCCESS"/>
    <n v="1"/>
    <s v="found"/>
    <s v="Not Duplicate"/>
    <s v="match"/>
    <s v="match"/>
    <n v="0"/>
    <d v="2026-02-28T00:00:00"/>
    <n v="3"/>
    <s v="SLA Breached"/>
    <x v="0"/>
    <n v="0"/>
    <n v="0"/>
    <n v="0"/>
    <n v="0"/>
    <n v="1"/>
    <x v="1"/>
    <n v="3.4"/>
    <x v="73"/>
  </r>
  <r>
    <s v="TXN003205"/>
    <n v="2886.97"/>
    <n v="2886.97"/>
    <s v="SUCCESS"/>
    <s v="SUCCESS"/>
    <n v="1"/>
    <s v="found"/>
    <s v="Not Duplicate"/>
    <s v="match"/>
    <s v="match"/>
    <n v="0"/>
    <d v="2026-03-14T00:00:00"/>
    <n v="1"/>
    <s v="Within SLA"/>
    <x v="1"/>
    <n v="0"/>
    <n v="0"/>
    <n v="0"/>
    <n v="0"/>
    <n v="0"/>
    <x v="3"/>
    <n v="25.8"/>
    <x v="14"/>
  </r>
  <r>
    <s v="TXN003206"/>
    <n v="21655.79"/>
    <n v="21655.79"/>
    <s v="FAILED"/>
    <s v="FAILED"/>
    <n v="1"/>
    <s v="found"/>
    <s v="Not Duplicate"/>
    <s v="match"/>
    <s v="match"/>
    <n v="0"/>
    <d v="2026-02-21T00:00:00"/>
    <n v="0"/>
    <s v="Within SLA"/>
    <x v="3"/>
    <n v="0"/>
    <n v="0"/>
    <n v="0"/>
    <n v="0"/>
    <n v="0"/>
    <x v="3"/>
    <n v="29.7"/>
    <x v="26"/>
  </r>
  <r>
    <s v="TXN003207"/>
    <n v="5632.06"/>
    <n v="5632.06"/>
    <s v="SUCCESS"/>
    <s v="SUCCESS"/>
    <n v="1"/>
    <s v="found"/>
    <s v="Not Duplicate"/>
    <s v="match"/>
    <s v="match"/>
    <n v="0"/>
    <d v="2026-01-17T00:00:00"/>
    <n v="1"/>
    <s v="Within SLA"/>
    <x v="0"/>
    <n v="0"/>
    <n v="0"/>
    <n v="0"/>
    <n v="0"/>
    <n v="0"/>
    <x v="3"/>
    <n v="4.5"/>
    <x v="23"/>
  </r>
  <r>
    <s v="TXN003208"/>
    <n v="7189.31"/>
    <n v="7189.31"/>
    <s v="SUCCESS"/>
    <s v="SUCCESS"/>
    <n v="1"/>
    <s v="found"/>
    <s v="Not Duplicate"/>
    <s v="match"/>
    <s v="match"/>
    <n v="0"/>
    <d v="2026-02-19T00:00:00"/>
    <n v="3"/>
    <s v="SLA Breached"/>
    <x v="0"/>
    <n v="0"/>
    <n v="0"/>
    <n v="0"/>
    <n v="0"/>
    <n v="1"/>
    <x v="3"/>
    <n v="6.3"/>
    <x v="68"/>
  </r>
  <r>
    <s v="TXN003209"/>
    <n v="4759.46"/>
    <n v="4759.46"/>
    <s v="SUCCESS"/>
    <s v="SUCCESS"/>
    <n v="1"/>
    <s v="found"/>
    <s v="Not Duplicate"/>
    <s v="match"/>
    <s v="match"/>
    <n v="0"/>
    <d v="2026-03-07T00:00:00"/>
    <n v="1"/>
    <s v="Within SLA"/>
    <x v="1"/>
    <n v="0"/>
    <n v="0"/>
    <n v="0"/>
    <n v="0"/>
    <n v="0"/>
    <x v="0"/>
    <n v="33.799999999999997"/>
    <x v="57"/>
  </r>
  <r>
    <s v="TXN003210"/>
    <n v="1781.92"/>
    <n v="1603.73"/>
    <s v="REVERSED"/>
    <s v="REVERSED"/>
    <n v="1"/>
    <s v="found"/>
    <s v="Not Duplicate"/>
    <s v="mismatch"/>
    <s v="match"/>
    <n v="178.19000000000005"/>
    <d v="2026-03-19T00:00:00"/>
    <n v="3"/>
    <s v="SLA Breached"/>
    <x v="1"/>
    <n v="0"/>
    <n v="0"/>
    <n v="1"/>
    <n v="0"/>
    <n v="1"/>
    <x v="3"/>
    <n v="39.700000000000003"/>
    <x v="30"/>
  </r>
  <r>
    <s v="TXN003211"/>
    <n v="24478.68"/>
    <n v="24478.68"/>
    <s v="SUCCESS"/>
    <s v="SUCCESS"/>
    <n v="1"/>
    <s v="found"/>
    <s v="Not Duplicate"/>
    <s v="match"/>
    <s v="match"/>
    <n v="0"/>
    <d v="2026-02-18T00:00:00"/>
    <n v="0"/>
    <s v="Within SLA"/>
    <x v="0"/>
    <n v="0"/>
    <n v="0"/>
    <n v="0"/>
    <n v="0"/>
    <n v="0"/>
    <x v="1"/>
    <n v="34"/>
    <x v="82"/>
  </r>
  <r>
    <s v="TXN003212"/>
    <n v="5593.5"/>
    <n v="5593.5"/>
    <s v="SUCCESS"/>
    <s v="SUCCESS"/>
    <n v="1"/>
    <s v="found"/>
    <s v="Not Duplicate"/>
    <s v="match"/>
    <s v="match"/>
    <n v="0"/>
    <d v="2026-02-17T00:00:00"/>
    <n v="2"/>
    <s v="Within SLA"/>
    <x v="0"/>
    <n v="0"/>
    <n v="0"/>
    <n v="0"/>
    <n v="0"/>
    <n v="0"/>
    <x v="1"/>
    <n v="12.4"/>
    <x v="37"/>
  </r>
  <r>
    <s v="TXN003213"/>
    <n v="3897.82"/>
    <n v="3897.82"/>
    <s v="FAILED"/>
    <s v="FAILED"/>
    <n v="1"/>
    <s v="found"/>
    <s v="Not Duplicate"/>
    <s v="match"/>
    <s v="match"/>
    <n v="0"/>
    <d v="2026-03-19T00:00:00"/>
    <n v="3"/>
    <s v="SLA Breached"/>
    <x v="0"/>
    <n v="0"/>
    <n v="0"/>
    <n v="0"/>
    <n v="0"/>
    <n v="1"/>
    <x v="3"/>
    <n v="45"/>
    <x v="30"/>
  </r>
  <r>
    <s v="TXN003214"/>
    <n v="495.98"/>
    <n v="495.98"/>
    <s v="SUCCESS"/>
    <s v="SUCCESS"/>
    <n v="1"/>
    <s v="found"/>
    <s v="Not Duplicate"/>
    <s v="match"/>
    <s v="match"/>
    <n v="0"/>
    <d v="2026-01-18T00:00:00"/>
    <n v="3"/>
    <s v="SLA Breached"/>
    <x v="0"/>
    <n v="0"/>
    <n v="0"/>
    <n v="0"/>
    <n v="0"/>
    <n v="1"/>
    <x v="0"/>
    <n v="16.7"/>
    <x v="1"/>
  </r>
  <r>
    <s v="TXN003215"/>
    <n v="8071.51"/>
    <n v="8071.51"/>
    <s v="SUCCESS"/>
    <s v="SUCCESS"/>
    <n v="1"/>
    <s v="found"/>
    <s v="Not Duplicate"/>
    <s v="match"/>
    <s v="match"/>
    <n v="0"/>
    <d v="2026-01-03T00:00:00"/>
    <n v="1"/>
    <s v="Within SLA"/>
    <x v="2"/>
    <n v="0"/>
    <n v="0"/>
    <n v="0"/>
    <n v="0"/>
    <n v="0"/>
    <x v="2"/>
    <n v="20.100000000000001"/>
    <x v="49"/>
  </r>
  <r>
    <s v="TXN003216"/>
    <n v="41422.46"/>
    <n v="41422.46"/>
    <s v="SUCCESS"/>
    <s v="SUCCESS"/>
    <n v="1"/>
    <s v="found"/>
    <s v="Not Duplicate"/>
    <s v="match"/>
    <s v="match"/>
    <n v="0"/>
    <d v="2026-02-13T00:00:00"/>
    <n v="2"/>
    <s v="Within SLA"/>
    <x v="0"/>
    <n v="0"/>
    <n v="0"/>
    <n v="0"/>
    <n v="0"/>
    <n v="0"/>
    <x v="1"/>
    <n v="28.2"/>
    <x v="41"/>
  </r>
  <r>
    <s v="TXN003217"/>
    <n v="16780.009999999998"/>
    <n v="16780.009999999998"/>
    <s v="FAILED"/>
    <s v="FAILED"/>
    <n v="1"/>
    <s v="found"/>
    <s v="Not Duplicate"/>
    <s v="match"/>
    <s v="match"/>
    <n v="0"/>
    <d v="2026-03-30T00:00:00"/>
    <n v="0"/>
    <s v="Within SLA"/>
    <x v="3"/>
    <n v="0"/>
    <n v="0"/>
    <n v="0"/>
    <n v="0"/>
    <n v="0"/>
    <x v="1"/>
    <n v="27.2"/>
    <x v="15"/>
  </r>
  <r>
    <s v="TXN003218"/>
    <n v="2770.67"/>
    <n v="2770.67"/>
    <s v="SUCCESS"/>
    <s v="SUCCESS"/>
    <n v="1"/>
    <s v="found"/>
    <s v="Not Duplicate"/>
    <s v="match"/>
    <s v="match"/>
    <n v="0"/>
    <d v="2026-02-21T00:00:00"/>
    <n v="1"/>
    <s v="Within SLA"/>
    <x v="1"/>
    <n v="0"/>
    <n v="0"/>
    <n v="0"/>
    <n v="0"/>
    <n v="0"/>
    <x v="0"/>
    <n v="18.3"/>
    <x v="79"/>
  </r>
  <r>
    <s v="TXN003219"/>
    <n v="28306.77"/>
    <n v="28306.77"/>
    <s v="SUCCESS"/>
    <s v="SUCCESS"/>
    <n v="1"/>
    <s v="found"/>
    <s v="Not Duplicate"/>
    <s v="match"/>
    <s v="match"/>
    <n v="0"/>
    <d v="2026-02-11T00:00:00"/>
    <n v="2"/>
    <s v="Within SLA"/>
    <x v="0"/>
    <n v="0"/>
    <n v="0"/>
    <n v="0"/>
    <n v="0"/>
    <n v="0"/>
    <x v="0"/>
    <n v="39.1"/>
    <x v="43"/>
  </r>
  <r>
    <s v="TXN003220"/>
    <n v="2570.62"/>
    <n v="2570.62"/>
    <s v="SUCCESS"/>
    <s v="SUCCESS"/>
    <n v="1"/>
    <s v="found"/>
    <s v="Not Duplicate"/>
    <s v="match"/>
    <s v="match"/>
    <n v="0"/>
    <d v="2026-02-09T00:00:00"/>
    <n v="2"/>
    <s v="Within SLA"/>
    <x v="1"/>
    <n v="0"/>
    <n v="0"/>
    <n v="0"/>
    <n v="0"/>
    <n v="0"/>
    <x v="2"/>
    <n v="14.7"/>
    <x v="64"/>
  </r>
  <r>
    <s v="TXN003221"/>
    <n v="2103.25"/>
    <n v="2103.25"/>
    <s v="SUCCESS"/>
    <s v="SUCCESS"/>
    <n v="1"/>
    <s v="found"/>
    <s v="Not Duplicate"/>
    <s v="match"/>
    <s v="match"/>
    <n v="0"/>
    <d v="2026-02-22T00:00:00"/>
    <n v="2"/>
    <s v="Within SLA"/>
    <x v="0"/>
    <n v="0"/>
    <n v="0"/>
    <n v="0"/>
    <n v="0"/>
    <n v="0"/>
    <x v="1"/>
    <n v="18"/>
    <x v="79"/>
  </r>
  <r>
    <s v="TXN003222"/>
    <n v="1854.05"/>
    <n v="1854.05"/>
    <s v="SUCCESS"/>
    <s v="SUCCESS"/>
    <n v="1"/>
    <s v="found"/>
    <s v="Not Duplicate"/>
    <s v="match"/>
    <s v="match"/>
    <n v="0"/>
    <d v="2026-03-17T00:00:00"/>
    <n v="3"/>
    <s v="SLA Breached"/>
    <x v="0"/>
    <n v="0"/>
    <n v="0"/>
    <n v="0"/>
    <n v="0"/>
    <n v="1"/>
    <x v="1"/>
    <n v="11.1"/>
    <x v="53"/>
  </r>
  <r>
    <s v="TXN003223"/>
    <n v="13614.15"/>
    <n v="13614.15"/>
    <s v="SUCCESS"/>
    <s v="SUCCESS"/>
    <n v="1"/>
    <s v="found"/>
    <s v="Not Duplicate"/>
    <s v="match"/>
    <s v="match"/>
    <n v="0"/>
    <d v="2026-03-14T00:00:00"/>
    <n v="3"/>
    <s v="SLA Breached"/>
    <x v="0"/>
    <n v="0"/>
    <n v="0"/>
    <n v="0"/>
    <n v="0"/>
    <n v="1"/>
    <x v="3"/>
    <n v="49.7"/>
    <x v="70"/>
  </r>
  <r>
    <s v="TXN003224"/>
    <n v="2153.48"/>
    <n v="2153.48"/>
    <s v="SUCCESS"/>
    <s v="SUCCESS"/>
    <n v="1"/>
    <s v="found"/>
    <s v="Not Duplicate"/>
    <s v="match"/>
    <s v="match"/>
    <n v="0"/>
    <d v="2026-03-06T00:00:00"/>
    <n v="3"/>
    <s v="SLA Breached"/>
    <x v="1"/>
    <n v="0"/>
    <n v="0"/>
    <n v="0"/>
    <n v="0"/>
    <n v="1"/>
    <x v="0"/>
    <n v="25.5"/>
    <x v="56"/>
  </r>
  <r>
    <s v="TXN003225"/>
    <n v="362.54"/>
    <n v="362.54"/>
    <s v="SUCCESS"/>
    <s v="SUCCESS"/>
    <n v="1"/>
    <s v="found"/>
    <s v="Not Duplicate"/>
    <s v="match"/>
    <s v="match"/>
    <n v="0"/>
    <d v="2026-01-07T00:00:00"/>
    <n v="1"/>
    <s v="Within SLA"/>
    <x v="1"/>
    <n v="0"/>
    <n v="0"/>
    <n v="0"/>
    <n v="0"/>
    <n v="0"/>
    <x v="1"/>
    <n v="53.8"/>
    <x v="18"/>
  </r>
  <r>
    <s v="TXN003226"/>
    <n v="8030.56"/>
    <n v="8030.56"/>
    <s v="FAILED"/>
    <s v="FAILED"/>
    <n v="1"/>
    <s v="found"/>
    <s v="Not Duplicate"/>
    <s v="match"/>
    <s v="match"/>
    <n v="0"/>
    <d v="2026-01-30T00:00:00"/>
    <n v="3"/>
    <s v="SLA Breached"/>
    <x v="0"/>
    <n v="0"/>
    <n v="0"/>
    <n v="0"/>
    <n v="0"/>
    <n v="1"/>
    <x v="2"/>
    <n v="36.9"/>
    <x v="74"/>
  </r>
  <r>
    <s v="TXN003227"/>
    <n v="4770.8599999999997"/>
    <e v="#N/A"/>
    <s v="SUCCESS"/>
    <e v="#N/A"/>
    <n v="0"/>
    <s v="missing"/>
    <s v="Not Duplicate"/>
    <s v="not processed"/>
    <s v="not processed"/>
    <s v="missing"/>
    <s v="not processed"/>
    <s v="not processed"/>
    <s v="Not Processed"/>
    <x v="2"/>
    <n v="1"/>
    <n v="0"/>
    <n v="0"/>
    <n v="0"/>
    <n v="0"/>
    <x v="3"/>
    <s v=""/>
    <x v="5"/>
  </r>
  <r>
    <s v="TXN003228"/>
    <n v="7483.27"/>
    <n v="7483.27"/>
    <s v="SUCCESS"/>
    <s v="SUCCESS"/>
    <n v="1"/>
    <s v="found"/>
    <s v="Not Duplicate"/>
    <s v="match"/>
    <s v="match"/>
    <n v="0"/>
    <d v="2026-03-25T00:00:00"/>
    <n v="1"/>
    <s v="Within SLA"/>
    <x v="0"/>
    <n v="0"/>
    <n v="0"/>
    <n v="0"/>
    <n v="0"/>
    <n v="0"/>
    <x v="0"/>
    <n v="23.9"/>
    <x v="20"/>
  </r>
  <r>
    <s v="TXN003229"/>
    <n v="15086.77"/>
    <n v="15086.77"/>
    <s v="SUCCESS"/>
    <s v="SUCCESS"/>
    <n v="1"/>
    <s v="found"/>
    <s v="Not Duplicate"/>
    <s v="match"/>
    <s v="match"/>
    <n v="0"/>
    <d v="2026-04-01T00:00:00"/>
    <n v="2"/>
    <s v="Within SLA"/>
    <x v="0"/>
    <n v="0"/>
    <n v="0"/>
    <n v="0"/>
    <n v="0"/>
    <n v="0"/>
    <x v="3"/>
    <n v="24.9"/>
    <x v="15"/>
  </r>
  <r>
    <s v="TXN003230"/>
    <n v="9601.3799999999992"/>
    <n v="9601.3799999999992"/>
    <s v="SUCCESS"/>
    <s v="SUCCESS"/>
    <n v="1"/>
    <s v="found"/>
    <s v="Not Duplicate"/>
    <s v="match"/>
    <s v="match"/>
    <n v="0"/>
    <d v="2026-01-17T00:00:00"/>
    <n v="3"/>
    <s v="SLA Breached"/>
    <x v="4"/>
    <n v="0"/>
    <n v="0"/>
    <n v="0"/>
    <n v="0"/>
    <n v="1"/>
    <x v="3"/>
    <n v="28.6"/>
    <x v="44"/>
  </r>
  <r>
    <s v="TXN003231"/>
    <n v="1204.6500000000001"/>
    <n v="1204.6500000000001"/>
    <s v="FAILED"/>
    <s v="FAILED"/>
    <n v="1"/>
    <s v="found"/>
    <s v="Not Duplicate"/>
    <s v="match"/>
    <s v="match"/>
    <n v="0"/>
    <d v="2026-02-04T00:00:00"/>
    <n v="3"/>
    <s v="SLA Breached"/>
    <x v="0"/>
    <n v="0"/>
    <n v="0"/>
    <n v="0"/>
    <n v="0"/>
    <n v="1"/>
    <x v="1"/>
    <n v="29.3"/>
    <x v="35"/>
  </r>
  <r>
    <s v="TXN003232"/>
    <n v="7715.94"/>
    <e v="#N/A"/>
    <s v="SUCCESS"/>
    <e v="#N/A"/>
    <n v="0"/>
    <s v="missing"/>
    <s v="Not Duplicate"/>
    <s v="not processed"/>
    <s v="not processed"/>
    <s v="missing"/>
    <s v="not processed"/>
    <s v="not processed"/>
    <s v="Not Processed"/>
    <x v="0"/>
    <n v="1"/>
    <n v="0"/>
    <n v="0"/>
    <n v="0"/>
    <n v="0"/>
    <x v="3"/>
    <s v=""/>
    <x v="6"/>
  </r>
  <r>
    <s v="TXN003233"/>
    <n v="21383.68"/>
    <n v="21383.68"/>
    <s v="SUCCESS"/>
    <s v="SUCCESS"/>
    <n v="1"/>
    <s v="found"/>
    <s v="Not Duplicate"/>
    <s v="match"/>
    <s v="match"/>
    <n v="0"/>
    <d v="2026-01-14T00:00:00"/>
    <n v="0"/>
    <s v="Within SLA"/>
    <x v="3"/>
    <n v="0"/>
    <n v="0"/>
    <n v="0"/>
    <n v="0"/>
    <n v="0"/>
    <x v="0"/>
    <n v="18"/>
    <x v="44"/>
  </r>
  <r>
    <s v="TXN003234"/>
    <n v="2794"/>
    <n v="2794"/>
    <s v="SUCCESS"/>
    <s v="SUCCESS"/>
    <n v="1"/>
    <s v="found"/>
    <s v="Not Duplicate"/>
    <s v="match"/>
    <s v="match"/>
    <n v="0"/>
    <d v="2026-03-27T00:00:00"/>
    <n v="0"/>
    <s v="Within SLA"/>
    <x v="0"/>
    <n v="0"/>
    <n v="0"/>
    <n v="0"/>
    <n v="0"/>
    <n v="0"/>
    <x v="1"/>
    <n v="31.8"/>
    <x v="60"/>
  </r>
  <r>
    <s v="TXN003235"/>
    <n v="3955.08"/>
    <n v="3955.08"/>
    <s v="SUCCESS"/>
    <s v="SUCCESS"/>
    <n v="1"/>
    <s v="found"/>
    <s v="Not Duplicate"/>
    <s v="match"/>
    <s v="match"/>
    <n v="0"/>
    <d v="2026-02-13T00:00:00"/>
    <n v="2"/>
    <s v="Within SLA"/>
    <x v="2"/>
    <n v="0"/>
    <n v="0"/>
    <n v="0"/>
    <n v="0"/>
    <n v="0"/>
    <x v="3"/>
    <n v="7.2"/>
    <x v="41"/>
  </r>
  <r>
    <s v="TXN003236"/>
    <n v="3655.11"/>
    <n v="3655.11"/>
    <s v="SUCCESS"/>
    <s v="SUCCESS"/>
    <n v="1"/>
    <s v="found"/>
    <s v="Not Duplicate"/>
    <s v="match"/>
    <s v="match"/>
    <n v="0"/>
    <d v="2026-01-08T00:00:00"/>
    <n v="0"/>
    <s v="Within SLA"/>
    <x v="0"/>
    <n v="0"/>
    <n v="0"/>
    <n v="0"/>
    <n v="0"/>
    <n v="0"/>
    <x v="0"/>
    <n v="26.5"/>
    <x v="8"/>
  </r>
  <r>
    <s v="TXN003237"/>
    <n v="8637.7099999999991"/>
    <n v="8637.7099999999991"/>
    <s v="SUCCESS"/>
    <s v="SUCCESS"/>
    <n v="1"/>
    <s v="found"/>
    <s v="Not Duplicate"/>
    <s v="match"/>
    <s v="match"/>
    <n v="0"/>
    <d v="2026-03-01T00:00:00"/>
    <n v="3"/>
    <s v="SLA Breached"/>
    <x v="1"/>
    <n v="0"/>
    <n v="0"/>
    <n v="0"/>
    <n v="0"/>
    <n v="1"/>
    <x v="1"/>
    <n v="15.9"/>
    <x v="4"/>
  </r>
  <r>
    <s v="TXN003238"/>
    <n v="1255.73"/>
    <n v="1255.73"/>
    <s v="SUCCESS"/>
    <s v="SUCCESS"/>
    <n v="1"/>
    <s v="found"/>
    <s v="Not Duplicate"/>
    <s v="match"/>
    <s v="match"/>
    <n v="0"/>
    <d v="2026-01-14T00:00:00"/>
    <n v="0"/>
    <s v="Within SLA"/>
    <x v="0"/>
    <n v="0"/>
    <n v="0"/>
    <n v="0"/>
    <n v="0"/>
    <n v="0"/>
    <x v="3"/>
    <n v="18.2"/>
    <x v="44"/>
  </r>
  <r>
    <s v="TXN003239"/>
    <n v="13371.48"/>
    <n v="13371.48"/>
    <s v="SUCCESS"/>
    <s v="SUCCESS"/>
    <n v="1"/>
    <s v="found"/>
    <s v="Not Duplicate"/>
    <s v="match"/>
    <s v="match"/>
    <n v="0"/>
    <d v="2026-02-07T00:00:00"/>
    <n v="2"/>
    <s v="Within SLA"/>
    <x v="3"/>
    <n v="0"/>
    <n v="0"/>
    <n v="0"/>
    <n v="0"/>
    <n v="0"/>
    <x v="1"/>
    <n v="37.799999999999997"/>
    <x v="65"/>
  </r>
  <r>
    <s v="TXN003240"/>
    <n v="3815.5"/>
    <n v="3815.5"/>
    <s v="REVERSED"/>
    <s v="REVERSED"/>
    <n v="2"/>
    <s v="found"/>
    <s v="Duplicate"/>
    <s v="match"/>
    <s v="match"/>
    <n v="0"/>
    <d v="2026-02-27T00:00:00"/>
    <n v="0"/>
    <s v="Within SLA"/>
    <x v="0"/>
    <n v="0"/>
    <n v="1"/>
    <n v="0"/>
    <n v="0"/>
    <n v="0"/>
    <x v="3"/>
    <n v="12.1"/>
    <x v="2"/>
  </r>
  <r>
    <s v="TXN003241"/>
    <n v="1596.24"/>
    <n v="1596.24"/>
    <s v="SUCCESS"/>
    <s v="SUCCESS"/>
    <n v="1"/>
    <s v="found"/>
    <s v="Not Duplicate"/>
    <s v="match"/>
    <s v="match"/>
    <n v="0"/>
    <d v="2026-01-14T00:00:00"/>
    <n v="0"/>
    <s v="Within SLA"/>
    <x v="0"/>
    <n v="0"/>
    <n v="0"/>
    <n v="0"/>
    <n v="0"/>
    <n v="0"/>
    <x v="1"/>
    <n v="136"/>
    <x v="44"/>
  </r>
  <r>
    <s v="TXN003242"/>
    <n v="9031.09"/>
    <n v="9031.09"/>
    <s v="SUCCESS"/>
    <s v="SUCCESS"/>
    <n v="1"/>
    <s v="found"/>
    <s v="Not Duplicate"/>
    <s v="match"/>
    <s v="match"/>
    <n v="0"/>
    <d v="2026-02-22T00:00:00"/>
    <n v="0"/>
    <s v="Within SLA"/>
    <x v="1"/>
    <n v="0"/>
    <n v="0"/>
    <n v="0"/>
    <n v="0"/>
    <n v="0"/>
    <x v="1"/>
    <n v="36.200000000000003"/>
    <x v="13"/>
  </r>
  <r>
    <s v="TXN003243"/>
    <n v="1997.79"/>
    <n v="1997.79"/>
    <s v="SUCCESS"/>
    <s v="SUCCESS"/>
    <n v="1"/>
    <s v="found"/>
    <s v="Not Duplicate"/>
    <s v="match"/>
    <s v="match"/>
    <n v="0"/>
    <d v="2026-03-17T00:00:00"/>
    <n v="2"/>
    <s v="Within SLA"/>
    <x v="3"/>
    <n v="0"/>
    <n v="0"/>
    <n v="0"/>
    <n v="0"/>
    <n v="0"/>
    <x v="0"/>
    <n v="72.7"/>
    <x v="54"/>
  </r>
  <r>
    <s v="TXN003244"/>
    <n v="11992.7"/>
    <n v="11992.7"/>
    <s v="SUCCESS"/>
    <s v="SUCCESS"/>
    <n v="1"/>
    <s v="found"/>
    <s v="Not Duplicate"/>
    <s v="match"/>
    <s v="match"/>
    <n v="0"/>
    <d v="2026-03-07T00:00:00"/>
    <n v="1"/>
    <s v="Within SLA"/>
    <x v="0"/>
    <n v="0"/>
    <n v="0"/>
    <n v="0"/>
    <n v="0"/>
    <n v="0"/>
    <x v="0"/>
    <n v="31.6"/>
    <x v="57"/>
  </r>
  <r>
    <s v="TXN003245"/>
    <n v="1534.94"/>
    <n v="1534.94"/>
    <s v="REVERSED"/>
    <s v="REVERSED"/>
    <n v="1"/>
    <s v="found"/>
    <s v="Not Duplicate"/>
    <s v="match"/>
    <s v="match"/>
    <n v="0"/>
    <d v="2026-02-04T00:00:00"/>
    <n v="5"/>
    <s v="SLA Breached"/>
    <x v="2"/>
    <n v="0"/>
    <n v="0"/>
    <n v="0"/>
    <n v="0"/>
    <n v="1"/>
    <x v="2"/>
    <n v="33"/>
    <x v="27"/>
  </r>
  <r>
    <s v="TXN003246"/>
    <n v="9529.0300000000007"/>
    <n v="9529.0300000000007"/>
    <s v="SUCCESS"/>
    <s v="SUCCESS"/>
    <n v="1"/>
    <s v="found"/>
    <s v="Not Duplicate"/>
    <s v="match"/>
    <s v="match"/>
    <n v="0"/>
    <d v="2026-01-02T00:00:00"/>
    <n v="1"/>
    <s v="Within SLA"/>
    <x v="2"/>
    <n v="0"/>
    <n v="0"/>
    <n v="0"/>
    <n v="0"/>
    <n v="0"/>
    <x v="3"/>
    <n v="25.9"/>
    <x v="88"/>
  </r>
  <r>
    <s v="TXN003247"/>
    <n v="1958.6"/>
    <n v="1958.6"/>
    <s v="SUCCESS"/>
    <s v="SUCCESS"/>
    <n v="1"/>
    <s v="found"/>
    <s v="Not Duplicate"/>
    <s v="match"/>
    <s v="match"/>
    <n v="0"/>
    <d v="2026-02-10T00:00:00"/>
    <n v="2"/>
    <s v="Within SLA"/>
    <x v="1"/>
    <n v="0"/>
    <n v="0"/>
    <n v="0"/>
    <n v="0"/>
    <n v="0"/>
    <x v="0"/>
    <n v="10.199999999999999"/>
    <x v="24"/>
  </r>
  <r>
    <s v="TXN003248"/>
    <n v="4510.21"/>
    <n v="4510.21"/>
    <s v="SUCCESS"/>
    <s v="SUCCESS"/>
    <n v="1"/>
    <s v="found"/>
    <s v="Not Duplicate"/>
    <s v="match"/>
    <s v="match"/>
    <n v="0"/>
    <d v="2026-03-29T00:00:00"/>
    <n v="2"/>
    <s v="Within SLA"/>
    <x v="1"/>
    <n v="0"/>
    <n v="0"/>
    <n v="0"/>
    <n v="0"/>
    <n v="0"/>
    <x v="1"/>
    <n v="35.9"/>
    <x v="60"/>
  </r>
  <r>
    <s v="TXN003249"/>
    <n v="41148.57"/>
    <n v="41148.57"/>
    <s v="SUCCESS"/>
    <s v="SUCCESS"/>
    <n v="1"/>
    <s v="found"/>
    <s v="Not Duplicate"/>
    <s v="match"/>
    <s v="match"/>
    <n v="0"/>
    <d v="2026-01-26T00:00:00"/>
    <n v="1"/>
    <s v="Within SLA"/>
    <x v="1"/>
    <n v="0"/>
    <n v="0"/>
    <n v="0"/>
    <n v="0"/>
    <n v="0"/>
    <x v="1"/>
    <n v="25.3"/>
    <x v="12"/>
  </r>
  <r>
    <s v="TXN003250"/>
    <n v="24195.95"/>
    <n v="24195.95"/>
    <s v="SUCCESS"/>
    <s v="SUCCESS"/>
    <n v="1"/>
    <s v="found"/>
    <s v="Not Duplicate"/>
    <s v="match"/>
    <s v="match"/>
    <n v="0"/>
    <d v="2026-01-07T00:00:00"/>
    <n v="0"/>
    <s v="Within SLA"/>
    <x v="3"/>
    <n v="0"/>
    <n v="0"/>
    <n v="0"/>
    <n v="0"/>
    <n v="0"/>
    <x v="2"/>
    <n v="8"/>
    <x v="78"/>
  </r>
  <r>
    <s v="TXN003251"/>
    <n v="4021.17"/>
    <n v="4021.17"/>
    <s v="SUCCESS"/>
    <s v="SUCCESS"/>
    <n v="1"/>
    <s v="found"/>
    <s v="Not Duplicate"/>
    <s v="match"/>
    <s v="match"/>
    <n v="0"/>
    <d v="2026-02-20T00:00:00"/>
    <n v="2"/>
    <s v="Within SLA"/>
    <x v="3"/>
    <n v="0"/>
    <n v="0"/>
    <n v="0"/>
    <n v="0"/>
    <n v="0"/>
    <x v="1"/>
    <n v="60.5"/>
    <x v="82"/>
  </r>
  <r>
    <s v="TXN003252"/>
    <n v="5555.75"/>
    <n v="5555.75"/>
    <s v="SUCCESS"/>
    <s v="SUCCESS"/>
    <n v="1"/>
    <s v="found"/>
    <s v="Not Duplicate"/>
    <s v="match"/>
    <s v="match"/>
    <n v="0"/>
    <d v="2026-03-21T00:00:00"/>
    <n v="0"/>
    <s v="Within SLA"/>
    <x v="1"/>
    <n v="0"/>
    <n v="0"/>
    <n v="0"/>
    <n v="0"/>
    <n v="0"/>
    <x v="3"/>
    <n v="11.6"/>
    <x v="63"/>
  </r>
  <r>
    <s v="TXN003253"/>
    <n v="27813.93"/>
    <n v="27813.93"/>
    <s v="SUCCESS"/>
    <s v="SUCCESS"/>
    <n v="1"/>
    <s v="found"/>
    <s v="Not Duplicate"/>
    <s v="match"/>
    <s v="match"/>
    <n v="0"/>
    <d v="2026-03-30T00:00:00"/>
    <n v="0"/>
    <s v="Within SLA"/>
    <x v="0"/>
    <n v="0"/>
    <n v="0"/>
    <n v="0"/>
    <n v="0"/>
    <n v="0"/>
    <x v="3"/>
    <n v="20.3"/>
    <x v="15"/>
  </r>
  <r>
    <s v="TXN003254"/>
    <n v="22810.240000000002"/>
    <n v="22810.240000000002"/>
    <s v="FAILED"/>
    <s v="FAILED"/>
    <n v="1"/>
    <s v="found"/>
    <s v="Not Duplicate"/>
    <s v="match"/>
    <s v="match"/>
    <n v="0"/>
    <d v="2026-02-06T00:00:00"/>
    <n v="2"/>
    <s v="Within SLA"/>
    <x v="3"/>
    <n v="0"/>
    <n v="0"/>
    <n v="0"/>
    <n v="0"/>
    <n v="0"/>
    <x v="0"/>
    <n v="8.5"/>
    <x v="66"/>
  </r>
  <r>
    <s v="TXN003255"/>
    <n v="1531.45"/>
    <n v="1531.45"/>
    <s v="SUCCESS"/>
    <s v="SUCCESS"/>
    <n v="1"/>
    <s v="found"/>
    <s v="Not Duplicate"/>
    <s v="match"/>
    <s v="match"/>
    <n v="0"/>
    <d v="2026-02-22T00:00:00"/>
    <n v="3"/>
    <s v="SLA Breached"/>
    <x v="3"/>
    <n v="0"/>
    <n v="0"/>
    <n v="0"/>
    <n v="0"/>
    <n v="1"/>
    <x v="1"/>
    <n v="28.9"/>
    <x v="10"/>
  </r>
  <r>
    <s v="TXN003256"/>
    <n v="208.79"/>
    <n v="208.79"/>
    <s v="SUCCESS"/>
    <s v="SUCCESS"/>
    <n v="1"/>
    <s v="found"/>
    <s v="Not Duplicate"/>
    <s v="match"/>
    <s v="match"/>
    <n v="0"/>
    <d v="2026-02-11T00:00:00"/>
    <n v="3"/>
    <s v="SLA Breached"/>
    <x v="2"/>
    <n v="0"/>
    <n v="0"/>
    <n v="0"/>
    <n v="0"/>
    <n v="1"/>
    <x v="2"/>
    <n v="21.2"/>
    <x v="24"/>
  </r>
  <r>
    <s v="TXN003257"/>
    <n v="2581.48"/>
    <n v="2581.48"/>
    <s v="SUCCESS"/>
    <s v="SUCCESS"/>
    <n v="1"/>
    <s v="found"/>
    <s v="Not Duplicate"/>
    <s v="match"/>
    <s v="match"/>
    <n v="0"/>
    <d v="2026-03-02T00:00:00"/>
    <n v="0"/>
    <s v="Within SLA"/>
    <x v="2"/>
    <n v="0"/>
    <n v="0"/>
    <n v="0"/>
    <n v="0"/>
    <n v="0"/>
    <x v="1"/>
    <n v="8.1999999999999993"/>
    <x v="6"/>
  </r>
  <r>
    <s v="TXN003258"/>
    <n v="1904.03"/>
    <n v="1904.03"/>
    <s v="SUCCESS"/>
    <s v="SUCCESS"/>
    <n v="1"/>
    <s v="found"/>
    <s v="Not Duplicate"/>
    <s v="match"/>
    <s v="match"/>
    <n v="0"/>
    <d v="2026-03-25T00:00:00"/>
    <n v="5"/>
    <s v="SLA Breached"/>
    <x v="3"/>
    <n v="0"/>
    <n v="0"/>
    <n v="0"/>
    <n v="0"/>
    <n v="1"/>
    <x v="0"/>
    <n v="34.9"/>
    <x v="17"/>
  </r>
  <r>
    <s v="TXN003259"/>
    <n v="7070.05"/>
    <n v="7070.05"/>
    <s v="SUCCESS"/>
    <s v="SUCCESS"/>
    <n v="1"/>
    <s v="found"/>
    <s v="Not Duplicate"/>
    <s v="match"/>
    <s v="match"/>
    <n v="0"/>
    <d v="2026-01-04T00:00:00"/>
    <n v="1"/>
    <s v="Within SLA"/>
    <x v="2"/>
    <n v="0"/>
    <n v="0"/>
    <n v="0"/>
    <n v="0"/>
    <n v="0"/>
    <x v="0"/>
    <n v="17.3"/>
    <x v="62"/>
  </r>
  <r>
    <s v="TXN003260"/>
    <n v="10709.1"/>
    <n v="10709.1"/>
    <s v="FAILED"/>
    <s v="FAILED"/>
    <n v="1"/>
    <s v="found"/>
    <s v="Not Duplicate"/>
    <s v="match"/>
    <s v="match"/>
    <n v="0"/>
    <d v="2026-03-29T00:00:00"/>
    <n v="2"/>
    <s v="Within SLA"/>
    <x v="0"/>
    <n v="0"/>
    <n v="0"/>
    <n v="0"/>
    <n v="0"/>
    <n v="0"/>
    <x v="0"/>
    <n v="31.7"/>
    <x v="60"/>
  </r>
  <r>
    <s v="TXN003261"/>
    <n v="8289.34"/>
    <n v="8289.34"/>
    <s v="SUCCESS"/>
    <s v="SUCCESS"/>
    <n v="1"/>
    <s v="found"/>
    <s v="Not Duplicate"/>
    <s v="match"/>
    <s v="match"/>
    <n v="0"/>
    <d v="2026-02-06T00:00:00"/>
    <n v="1"/>
    <s v="Within SLA"/>
    <x v="2"/>
    <n v="0"/>
    <n v="0"/>
    <n v="0"/>
    <n v="0"/>
    <n v="0"/>
    <x v="1"/>
    <n v="26.4"/>
    <x v="65"/>
  </r>
  <r>
    <s v="TXN003262"/>
    <n v="2376.5100000000002"/>
    <n v="2376.5100000000002"/>
    <s v="SUCCESS"/>
    <s v="SUCCESS"/>
    <n v="1"/>
    <s v="found"/>
    <s v="Not Duplicate"/>
    <s v="match"/>
    <s v="match"/>
    <n v="0"/>
    <d v="2026-03-18T00:00:00"/>
    <n v="2"/>
    <s v="Within SLA"/>
    <x v="2"/>
    <n v="0"/>
    <n v="0"/>
    <n v="0"/>
    <n v="0"/>
    <n v="0"/>
    <x v="1"/>
    <n v="35.4"/>
    <x v="30"/>
  </r>
  <r>
    <s v="TXN003263"/>
    <n v="2149.9499999999998"/>
    <n v="2149.9499999999998"/>
    <s v="SUCCESS"/>
    <s v="SUCCESS"/>
    <n v="1"/>
    <s v="found"/>
    <s v="Not Duplicate"/>
    <s v="match"/>
    <s v="match"/>
    <n v="0"/>
    <d v="2026-03-01T00:00:00"/>
    <n v="3"/>
    <s v="SLA Breached"/>
    <x v="0"/>
    <n v="0"/>
    <n v="0"/>
    <n v="0"/>
    <n v="0"/>
    <n v="1"/>
    <x v="3"/>
    <n v="11.1"/>
    <x v="4"/>
  </r>
  <r>
    <s v="TXN003264"/>
    <n v="647.21"/>
    <n v="647.21"/>
    <s v="SUCCESS"/>
    <s v="SUCCESS"/>
    <n v="1"/>
    <s v="found"/>
    <s v="Not Duplicate"/>
    <s v="match"/>
    <s v="match"/>
    <n v="0"/>
    <d v="2026-01-19T00:00:00"/>
    <n v="3"/>
    <s v="SLA Breached"/>
    <x v="0"/>
    <n v="0"/>
    <n v="0"/>
    <n v="0"/>
    <n v="0"/>
    <n v="1"/>
    <x v="2"/>
    <n v="48.4"/>
    <x v="23"/>
  </r>
  <r>
    <s v="TXN003265"/>
    <n v="2175.89"/>
    <n v="2175.89"/>
    <s v="SUCCESS"/>
    <s v="SUCCESS"/>
    <n v="1"/>
    <s v="found"/>
    <s v="Not Duplicate"/>
    <s v="match"/>
    <s v="match"/>
    <n v="0"/>
    <d v="2026-03-02T00:00:00"/>
    <n v="1"/>
    <s v="Within SLA"/>
    <x v="0"/>
    <n v="0"/>
    <n v="0"/>
    <n v="0"/>
    <n v="0"/>
    <n v="0"/>
    <x v="2"/>
    <n v="23.6"/>
    <x v="32"/>
  </r>
  <r>
    <s v="TXN003266"/>
    <n v="2306.48"/>
    <n v="2306.48"/>
    <s v="SUCCESS"/>
    <s v="SUCCESS"/>
    <n v="1"/>
    <s v="found"/>
    <s v="Not Duplicate"/>
    <s v="match"/>
    <s v="match"/>
    <n v="0"/>
    <d v="2026-02-09T00:00:00"/>
    <n v="0"/>
    <s v="Within SLA"/>
    <x v="0"/>
    <n v="0"/>
    <n v="0"/>
    <n v="0"/>
    <n v="0"/>
    <n v="0"/>
    <x v="2"/>
    <n v="31"/>
    <x v="43"/>
  </r>
  <r>
    <s v="TXN003267"/>
    <n v="12616.42"/>
    <n v="12616.42"/>
    <s v="SUCCESS"/>
    <s v="SUCCESS"/>
    <n v="1"/>
    <s v="found"/>
    <s v="Not Duplicate"/>
    <s v="match"/>
    <s v="match"/>
    <n v="0"/>
    <d v="2026-04-01T00:00:00"/>
    <n v="1"/>
    <s v="Within SLA"/>
    <x v="4"/>
    <n v="0"/>
    <n v="0"/>
    <n v="0"/>
    <n v="0"/>
    <n v="0"/>
    <x v="2"/>
    <n v="36.299999999999997"/>
    <x v="80"/>
  </r>
  <r>
    <s v="TXN003268"/>
    <n v="5297.92"/>
    <n v="5297.92"/>
    <s v="SUCCESS"/>
    <s v="FAILED"/>
    <n v="1"/>
    <s v="found"/>
    <s v="Not Duplicate"/>
    <s v="match"/>
    <s v="mismatch"/>
    <n v="0"/>
    <d v="2026-01-09T00:00:00"/>
    <n v="2"/>
    <s v="Within SLA"/>
    <x v="3"/>
    <n v="0"/>
    <n v="0"/>
    <n v="0"/>
    <n v="1"/>
    <n v="0"/>
    <x v="0"/>
    <n v="44.9"/>
    <x v="78"/>
  </r>
  <r>
    <s v="TXN003269"/>
    <n v="2327.04"/>
    <n v="2327.04"/>
    <s v="SUCCESS"/>
    <s v="SUCCESS"/>
    <n v="1"/>
    <s v="found"/>
    <s v="Not Duplicate"/>
    <s v="match"/>
    <s v="match"/>
    <n v="0"/>
    <d v="2026-02-21T00:00:00"/>
    <n v="0"/>
    <s v="Within SLA"/>
    <x v="3"/>
    <n v="0"/>
    <n v="0"/>
    <n v="0"/>
    <n v="0"/>
    <n v="0"/>
    <x v="0"/>
    <n v="53.9"/>
    <x v="26"/>
  </r>
  <r>
    <s v="TXN003270"/>
    <n v="3291.31"/>
    <n v="3291.31"/>
    <s v="FAILED"/>
    <s v="FAILED"/>
    <n v="1"/>
    <s v="found"/>
    <s v="Not Duplicate"/>
    <s v="match"/>
    <s v="match"/>
    <n v="0"/>
    <d v="2026-03-28T00:00:00"/>
    <n v="1"/>
    <s v="Within SLA"/>
    <x v="4"/>
    <n v="0"/>
    <n v="0"/>
    <n v="0"/>
    <n v="0"/>
    <n v="0"/>
    <x v="3"/>
    <n v="9"/>
    <x v="60"/>
  </r>
  <r>
    <s v="TXN003271"/>
    <n v="7909.4"/>
    <n v="7909.4"/>
    <s v="SUCCESS"/>
    <s v="SUCCESS"/>
    <n v="1"/>
    <s v="found"/>
    <s v="Not Duplicate"/>
    <s v="match"/>
    <s v="match"/>
    <n v="0"/>
    <d v="2026-03-24T00:00:00"/>
    <n v="3"/>
    <s v="SLA Breached"/>
    <x v="2"/>
    <n v="0"/>
    <n v="0"/>
    <n v="0"/>
    <n v="0"/>
    <n v="1"/>
    <x v="0"/>
    <n v="2"/>
    <x v="63"/>
  </r>
  <r>
    <s v="TXN003272"/>
    <n v="2871.79"/>
    <n v="2871.79"/>
    <s v="SUCCESS"/>
    <s v="SUCCESS"/>
    <n v="1"/>
    <s v="found"/>
    <s v="Not Duplicate"/>
    <s v="match"/>
    <s v="match"/>
    <n v="0"/>
    <d v="2026-01-31T00:00:00"/>
    <n v="1"/>
    <s v="Within SLA"/>
    <x v="0"/>
    <n v="0"/>
    <n v="0"/>
    <n v="0"/>
    <n v="0"/>
    <n v="0"/>
    <x v="2"/>
    <n v="43.3"/>
    <x v="27"/>
  </r>
  <r>
    <s v="TXN003273"/>
    <n v="374.46"/>
    <n v="374.46"/>
    <s v="FAILED"/>
    <s v="FAILED"/>
    <n v="1"/>
    <s v="found"/>
    <s v="Not Duplicate"/>
    <s v="match"/>
    <s v="match"/>
    <n v="0"/>
    <d v="2026-03-21T00:00:00"/>
    <n v="3"/>
    <s v="SLA Breached"/>
    <x v="4"/>
    <n v="0"/>
    <n v="0"/>
    <n v="0"/>
    <n v="0"/>
    <n v="1"/>
    <x v="1"/>
    <n v="30.1"/>
    <x v="31"/>
  </r>
  <r>
    <s v="TXN003274"/>
    <n v="2242.6999999999998"/>
    <n v="2242.6999999999998"/>
    <s v="SUCCESS"/>
    <s v="FAILED"/>
    <n v="1"/>
    <s v="found"/>
    <s v="Not Duplicate"/>
    <s v="match"/>
    <s v="mismatch"/>
    <n v="0"/>
    <d v="2026-01-30T00:00:00"/>
    <n v="2"/>
    <s v="Within SLA"/>
    <x v="0"/>
    <n v="0"/>
    <n v="0"/>
    <n v="0"/>
    <n v="1"/>
    <n v="0"/>
    <x v="0"/>
    <n v="23.2"/>
    <x v="7"/>
  </r>
  <r>
    <s v="TXN003275"/>
    <n v="23654.84"/>
    <n v="23654.84"/>
    <s v="SUCCESS"/>
    <s v="SUCCESS"/>
    <n v="1"/>
    <s v="found"/>
    <s v="Not Duplicate"/>
    <s v="match"/>
    <s v="match"/>
    <n v="0"/>
    <d v="2026-03-08T00:00:00"/>
    <n v="0"/>
    <s v="Within SLA"/>
    <x v="0"/>
    <n v="0"/>
    <n v="0"/>
    <n v="0"/>
    <n v="0"/>
    <n v="0"/>
    <x v="2"/>
    <n v="10"/>
    <x v="16"/>
  </r>
  <r>
    <s v="TXN003276"/>
    <n v="1250.5999999999999"/>
    <n v="1250.5999999999999"/>
    <s v="FAILED"/>
    <s v="FAILED"/>
    <n v="1"/>
    <s v="found"/>
    <s v="Not Duplicate"/>
    <s v="match"/>
    <s v="match"/>
    <n v="0"/>
    <d v="2026-03-27T00:00:00"/>
    <n v="1"/>
    <s v="Within SLA"/>
    <x v="1"/>
    <n v="0"/>
    <n v="0"/>
    <n v="0"/>
    <n v="0"/>
    <n v="0"/>
    <x v="1"/>
    <n v="25.6"/>
    <x v="9"/>
  </r>
  <r>
    <s v="TXN003277"/>
    <n v="11388.63"/>
    <n v="11388.63"/>
    <s v="SUCCESS"/>
    <s v="SUCCESS"/>
    <n v="1"/>
    <s v="found"/>
    <s v="Not Duplicate"/>
    <s v="match"/>
    <s v="match"/>
    <n v="0"/>
    <d v="2026-03-03T00:00:00"/>
    <n v="3"/>
    <s v="SLA Breached"/>
    <x v="3"/>
    <n v="0"/>
    <n v="0"/>
    <n v="0"/>
    <n v="0"/>
    <n v="1"/>
    <x v="1"/>
    <n v="50.1"/>
    <x v="72"/>
  </r>
  <r>
    <s v="TXN003278"/>
    <n v="11408.37"/>
    <n v="11408.37"/>
    <s v="SUCCESS"/>
    <s v="SUCCESS"/>
    <n v="1"/>
    <s v="found"/>
    <s v="Not Duplicate"/>
    <s v="match"/>
    <s v="match"/>
    <n v="0"/>
    <d v="2026-01-14T00:00:00"/>
    <n v="2"/>
    <s v="Within SLA"/>
    <x v="0"/>
    <n v="0"/>
    <n v="0"/>
    <n v="0"/>
    <n v="0"/>
    <n v="0"/>
    <x v="2"/>
    <n v="57.8"/>
    <x v="77"/>
  </r>
  <r>
    <s v="TXN003279"/>
    <n v="4207.9399999999996"/>
    <n v="4207.9399999999996"/>
    <s v="SUCCESS"/>
    <s v="SUCCESS"/>
    <n v="1"/>
    <s v="found"/>
    <s v="Not Duplicate"/>
    <s v="match"/>
    <s v="match"/>
    <n v="0"/>
    <d v="2026-01-06T00:00:00"/>
    <n v="1"/>
    <s v="Within SLA"/>
    <x v="0"/>
    <n v="0"/>
    <n v="0"/>
    <n v="0"/>
    <n v="0"/>
    <n v="0"/>
    <x v="1"/>
    <n v="40.4"/>
    <x v="11"/>
  </r>
  <r>
    <s v="TXN003280"/>
    <n v="25818.639999999999"/>
    <n v="25818.639999999999"/>
    <s v="SUCCESS"/>
    <s v="SUCCESS"/>
    <n v="1"/>
    <s v="found"/>
    <s v="Not Duplicate"/>
    <s v="match"/>
    <s v="match"/>
    <n v="0"/>
    <d v="2026-02-05T00:00:00"/>
    <n v="0"/>
    <s v="Within SLA"/>
    <x v="2"/>
    <n v="0"/>
    <n v="0"/>
    <n v="0"/>
    <n v="0"/>
    <n v="0"/>
    <x v="1"/>
    <n v="39.299999999999997"/>
    <x v="65"/>
  </r>
  <r>
    <s v="TXN003281"/>
    <n v="1338.7"/>
    <n v="1338.7"/>
    <s v="SUCCESS"/>
    <s v="SUCCESS"/>
    <n v="1"/>
    <s v="found"/>
    <s v="Not Duplicate"/>
    <s v="match"/>
    <s v="match"/>
    <n v="0"/>
    <d v="2026-03-23T00:00:00"/>
    <n v="2"/>
    <s v="Within SLA"/>
    <x v="3"/>
    <n v="0"/>
    <n v="0"/>
    <n v="0"/>
    <n v="0"/>
    <n v="0"/>
    <x v="3"/>
    <n v="4.7"/>
    <x v="63"/>
  </r>
  <r>
    <s v="TXN003282"/>
    <n v="1776.75"/>
    <n v="1776.75"/>
    <s v="SUCCESS"/>
    <s v="SUCCESS"/>
    <n v="1"/>
    <s v="found"/>
    <s v="Not Duplicate"/>
    <s v="match"/>
    <s v="match"/>
    <n v="0"/>
    <d v="2026-01-19T00:00:00"/>
    <n v="3"/>
    <s v="SLA Breached"/>
    <x v="0"/>
    <n v="0"/>
    <n v="0"/>
    <n v="0"/>
    <n v="0"/>
    <n v="1"/>
    <x v="2"/>
    <n v="8.6"/>
    <x v="23"/>
  </r>
  <r>
    <s v="TXN003283"/>
    <n v="1012.2"/>
    <n v="1012.2"/>
    <s v="SUCCESS"/>
    <s v="SUCCESS"/>
    <n v="1"/>
    <s v="found"/>
    <s v="Not Duplicate"/>
    <s v="match"/>
    <s v="match"/>
    <n v="0"/>
    <d v="2026-01-11T00:00:00"/>
    <n v="0"/>
    <s v="Within SLA"/>
    <x v="0"/>
    <n v="0"/>
    <n v="0"/>
    <n v="0"/>
    <n v="0"/>
    <n v="0"/>
    <x v="1"/>
    <n v="27"/>
    <x v="22"/>
  </r>
  <r>
    <s v="TXN003284"/>
    <n v="1179.18"/>
    <n v="1179.18"/>
    <s v="SUCCESS"/>
    <s v="SUCCESS"/>
    <n v="1"/>
    <s v="found"/>
    <s v="Not Duplicate"/>
    <s v="match"/>
    <s v="match"/>
    <n v="0"/>
    <d v="2026-04-03T00:00:00"/>
    <n v="3"/>
    <s v="SLA Breached"/>
    <x v="3"/>
    <n v="0"/>
    <n v="0"/>
    <n v="0"/>
    <n v="0"/>
    <n v="1"/>
    <x v="3"/>
    <n v="46.8"/>
    <x v="80"/>
  </r>
  <r>
    <s v="TXN003285"/>
    <n v="26088.18"/>
    <n v="26088.18"/>
    <s v="SUCCESS"/>
    <s v="SUCCESS"/>
    <n v="1"/>
    <s v="found"/>
    <s v="Not Duplicate"/>
    <s v="match"/>
    <s v="match"/>
    <n v="0"/>
    <d v="2026-03-13T00:00:00"/>
    <n v="1"/>
    <s v="Within SLA"/>
    <x v="2"/>
    <n v="0"/>
    <n v="0"/>
    <n v="0"/>
    <n v="0"/>
    <n v="0"/>
    <x v="3"/>
    <n v="36.6"/>
    <x v="47"/>
  </r>
  <r>
    <s v="TXN003286"/>
    <n v="47201.15"/>
    <n v="47201.15"/>
    <s v="SUCCESS"/>
    <s v="SUCCESS"/>
    <n v="1"/>
    <s v="found"/>
    <s v="Not Duplicate"/>
    <s v="match"/>
    <s v="match"/>
    <n v="0"/>
    <d v="2026-01-06T00:00:00"/>
    <n v="1"/>
    <s v="Within SLA"/>
    <x v="1"/>
    <n v="0"/>
    <n v="0"/>
    <n v="0"/>
    <n v="0"/>
    <n v="0"/>
    <x v="3"/>
    <n v="11.5"/>
    <x v="11"/>
  </r>
  <r>
    <s v="TXN003287"/>
    <n v="9385.18"/>
    <n v="9385.18"/>
    <s v="SUCCESS"/>
    <s v="SUCCESS"/>
    <n v="1"/>
    <s v="found"/>
    <s v="Not Duplicate"/>
    <s v="match"/>
    <s v="match"/>
    <n v="0"/>
    <d v="2026-03-17T00:00:00"/>
    <n v="3"/>
    <s v="SLA Breached"/>
    <x v="0"/>
    <n v="0"/>
    <n v="0"/>
    <n v="0"/>
    <n v="0"/>
    <n v="1"/>
    <x v="0"/>
    <n v="19.899999999999999"/>
    <x v="53"/>
  </r>
  <r>
    <s v="TXN003288"/>
    <n v="6885.98"/>
    <n v="6885.98"/>
    <s v="SUCCESS"/>
    <s v="SUCCESS"/>
    <n v="1"/>
    <s v="found"/>
    <s v="Not Duplicate"/>
    <s v="match"/>
    <s v="match"/>
    <n v="0"/>
    <d v="2026-03-16T00:00:00"/>
    <n v="3"/>
    <s v="SLA Breached"/>
    <x v="4"/>
    <n v="0"/>
    <n v="0"/>
    <n v="0"/>
    <n v="0"/>
    <n v="1"/>
    <x v="1"/>
    <n v="40.1"/>
    <x v="14"/>
  </r>
  <r>
    <s v="TXN003289"/>
    <n v="22034.76"/>
    <n v="22034.76"/>
    <s v="SUCCESS"/>
    <s v="SUCCESS"/>
    <n v="1"/>
    <s v="found"/>
    <s v="Not Duplicate"/>
    <s v="match"/>
    <s v="match"/>
    <n v="0"/>
    <d v="2026-02-21T00:00:00"/>
    <n v="2"/>
    <s v="Within SLA"/>
    <x v="4"/>
    <n v="0"/>
    <n v="0"/>
    <n v="0"/>
    <n v="0"/>
    <n v="0"/>
    <x v="1"/>
    <n v="34.1"/>
    <x v="10"/>
  </r>
  <r>
    <s v="TXN003290"/>
    <n v="929.31"/>
    <n v="929.31"/>
    <s v="SUCCESS"/>
    <s v="SUCCESS"/>
    <n v="1"/>
    <s v="found"/>
    <s v="Not Duplicate"/>
    <s v="match"/>
    <s v="match"/>
    <n v="0"/>
    <d v="2026-02-27T00:00:00"/>
    <n v="3"/>
    <s v="SLA Breached"/>
    <x v="1"/>
    <n v="0"/>
    <n v="0"/>
    <n v="0"/>
    <n v="0"/>
    <n v="1"/>
    <x v="0"/>
    <n v="31.6"/>
    <x v="40"/>
  </r>
  <r>
    <s v="TXN003291"/>
    <n v="16734.060000000001"/>
    <n v="16734.060000000001"/>
    <s v="SUCCESS"/>
    <s v="SUCCESS"/>
    <n v="1"/>
    <s v="found"/>
    <s v="Not Duplicate"/>
    <s v="match"/>
    <s v="match"/>
    <n v="0"/>
    <d v="2026-03-24T00:00:00"/>
    <n v="3"/>
    <s v="SLA Breached"/>
    <x v="4"/>
    <n v="0"/>
    <n v="0"/>
    <n v="0"/>
    <n v="0"/>
    <n v="1"/>
    <x v="3"/>
    <n v="46.3"/>
    <x v="63"/>
  </r>
  <r>
    <s v="TXN003292"/>
    <n v="5405.1"/>
    <n v="5405.1"/>
    <s v="SUCCESS"/>
    <s v="SUCCESS"/>
    <n v="1"/>
    <s v="found"/>
    <s v="Not Duplicate"/>
    <s v="match"/>
    <s v="match"/>
    <n v="0"/>
    <d v="2026-01-09T00:00:00"/>
    <n v="0"/>
    <s v="Within SLA"/>
    <x v="0"/>
    <n v="0"/>
    <n v="0"/>
    <n v="0"/>
    <n v="0"/>
    <n v="0"/>
    <x v="1"/>
    <n v="25.2"/>
    <x v="86"/>
  </r>
  <r>
    <s v="TXN003293"/>
    <n v="3179.58"/>
    <n v="3179.58"/>
    <s v="SUCCESS"/>
    <s v="SUCCESS"/>
    <n v="1"/>
    <s v="found"/>
    <s v="Not Duplicate"/>
    <s v="match"/>
    <s v="match"/>
    <n v="0"/>
    <d v="2026-02-22T00:00:00"/>
    <n v="5"/>
    <s v="SLA Breached"/>
    <x v="3"/>
    <n v="0"/>
    <n v="0"/>
    <n v="0"/>
    <n v="0"/>
    <n v="1"/>
    <x v="3"/>
    <n v="49.6"/>
    <x v="58"/>
  </r>
  <r>
    <s v="TXN003294"/>
    <n v="3564.59"/>
    <n v="3564.59"/>
    <s v="SUCCESS"/>
    <s v="SUCCESS"/>
    <n v="1"/>
    <s v="found"/>
    <s v="Not Duplicate"/>
    <s v="match"/>
    <s v="match"/>
    <n v="0"/>
    <d v="2026-01-28T00:00:00"/>
    <n v="2"/>
    <s v="Within SLA"/>
    <x v="1"/>
    <n v="0"/>
    <n v="0"/>
    <n v="0"/>
    <n v="0"/>
    <n v="0"/>
    <x v="0"/>
    <n v="7.7"/>
    <x v="71"/>
  </r>
  <r>
    <s v="TXN003295"/>
    <n v="1995.29"/>
    <n v="1995.29"/>
    <s v="SUCCESS"/>
    <s v="SUCCESS"/>
    <n v="1"/>
    <s v="found"/>
    <s v="Not Duplicate"/>
    <s v="match"/>
    <s v="match"/>
    <n v="0"/>
    <d v="2026-03-07T00:00:00"/>
    <n v="3"/>
    <s v="SLA Breached"/>
    <x v="0"/>
    <n v="0"/>
    <n v="0"/>
    <n v="0"/>
    <n v="0"/>
    <n v="1"/>
    <x v="0"/>
    <n v="16.5"/>
    <x v="85"/>
  </r>
  <r>
    <s v="TXN003296"/>
    <n v="9386.9"/>
    <n v="9386.9"/>
    <s v="SUCCESS"/>
    <s v="SUCCESS"/>
    <n v="1"/>
    <s v="found"/>
    <s v="Not Duplicate"/>
    <s v="match"/>
    <s v="match"/>
    <n v="0"/>
    <d v="2026-01-05T00:00:00"/>
    <n v="2"/>
    <s v="Within SLA"/>
    <x v="0"/>
    <n v="0"/>
    <n v="0"/>
    <n v="0"/>
    <n v="0"/>
    <n v="0"/>
    <x v="3"/>
    <n v="16.5"/>
    <x v="62"/>
  </r>
  <r>
    <s v="TXN003297"/>
    <n v="4222.17"/>
    <n v="4222.17"/>
    <s v="SUCCESS"/>
    <s v="SUCCESS"/>
    <n v="1"/>
    <s v="found"/>
    <s v="Not Duplicate"/>
    <s v="match"/>
    <s v="match"/>
    <n v="0"/>
    <d v="2026-01-05T00:00:00"/>
    <n v="2"/>
    <s v="Within SLA"/>
    <x v="0"/>
    <n v="0"/>
    <n v="0"/>
    <n v="0"/>
    <n v="0"/>
    <n v="0"/>
    <x v="2"/>
    <n v="43.7"/>
    <x v="62"/>
  </r>
  <r>
    <s v="TXN003298"/>
    <n v="1259.5999999999999"/>
    <n v="1259.5999999999999"/>
    <s v="SUCCESS"/>
    <s v="SUCCESS"/>
    <n v="1"/>
    <s v="found"/>
    <s v="Not Duplicate"/>
    <s v="match"/>
    <s v="match"/>
    <n v="0"/>
    <d v="2026-02-18T00:00:00"/>
    <n v="0"/>
    <s v="Within SLA"/>
    <x v="4"/>
    <n v="0"/>
    <n v="0"/>
    <n v="0"/>
    <n v="0"/>
    <n v="0"/>
    <x v="0"/>
    <n v="43.7"/>
    <x v="82"/>
  </r>
  <r>
    <s v="TXN003299"/>
    <n v="1065.2"/>
    <n v="1065.2"/>
    <s v="SUCCESS"/>
    <s v="SUCCESS"/>
    <n v="1"/>
    <s v="found"/>
    <s v="Not Duplicate"/>
    <s v="match"/>
    <s v="match"/>
    <n v="0"/>
    <d v="2026-02-04T00:00:00"/>
    <n v="2"/>
    <s v="Within SLA"/>
    <x v="4"/>
    <n v="0"/>
    <n v="0"/>
    <n v="0"/>
    <n v="0"/>
    <n v="0"/>
    <x v="1"/>
    <n v="60.8"/>
    <x v="81"/>
  </r>
  <r>
    <s v="TXN003300"/>
    <n v="13946.23"/>
    <n v="13946.23"/>
    <s v="SUCCESS"/>
    <s v="SUCCESS"/>
    <n v="1"/>
    <s v="found"/>
    <s v="Not Duplicate"/>
    <s v="match"/>
    <s v="match"/>
    <n v="0"/>
    <d v="2026-02-19T00:00:00"/>
    <n v="1"/>
    <s v="Within SLA"/>
    <x v="2"/>
    <n v="0"/>
    <n v="0"/>
    <n v="0"/>
    <n v="0"/>
    <n v="0"/>
    <x v="1"/>
    <n v="57.4"/>
    <x v="82"/>
  </r>
  <r>
    <s v="TXN003301"/>
    <n v="46979.1"/>
    <n v="46979.1"/>
    <s v="SUCCESS"/>
    <s v="SUCCESS"/>
    <n v="1"/>
    <s v="found"/>
    <s v="Not Duplicate"/>
    <s v="match"/>
    <s v="match"/>
    <n v="0"/>
    <d v="2026-02-06T00:00:00"/>
    <n v="2"/>
    <s v="Within SLA"/>
    <x v="2"/>
    <n v="0"/>
    <n v="0"/>
    <n v="0"/>
    <n v="0"/>
    <n v="0"/>
    <x v="0"/>
    <n v="99"/>
    <x v="66"/>
  </r>
  <r>
    <s v="TXN003302"/>
    <n v="12243.43"/>
    <n v="12243.43"/>
    <s v="SUCCESS"/>
    <s v="SUCCESS"/>
    <n v="1"/>
    <s v="found"/>
    <s v="Not Duplicate"/>
    <s v="match"/>
    <s v="match"/>
    <n v="0"/>
    <d v="2026-02-02T00:00:00"/>
    <n v="0"/>
    <s v="Within SLA"/>
    <x v="2"/>
    <n v="0"/>
    <n v="0"/>
    <n v="0"/>
    <n v="0"/>
    <n v="0"/>
    <x v="0"/>
    <n v="13.6"/>
    <x v="81"/>
  </r>
  <r>
    <s v="TXN003303"/>
    <n v="4617.45"/>
    <n v="4617.45"/>
    <s v="SUCCESS"/>
    <s v="SUCCESS"/>
    <n v="1"/>
    <s v="found"/>
    <s v="Not Duplicate"/>
    <s v="match"/>
    <s v="match"/>
    <n v="0"/>
    <d v="2026-03-15T00:00:00"/>
    <n v="5"/>
    <s v="SLA Breached"/>
    <x v="2"/>
    <n v="0"/>
    <n v="0"/>
    <n v="0"/>
    <n v="0"/>
    <n v="1"/>
    <x v="0"/>
    <n v="22.1"/>
    <x v="67"/>
  </r>
  <r>
    <s v="TXN003304"/>
    <n v="5366.19"/>
    <n v="5366.19"/>
    <s v="SUCCESS"/>
    <s v="SUCCESS"/>
    <n v="1"/>
    <s v="found"/>
    <s v="Not Duplicate"/>
    <s v="match"/>
    <s v="match"/>
    <n v="0"/>
    <d v="2026-02-02T00:00:00"/>
    <n v="1"/>
    <s v="Within SLA"/>
    <x v="1"/>
    <n v="0"/>
    <n v="0"/>
    <n v="0"/>
    <n v="0"/>
    <n v="0"/>
    <x v="3"/>
    <n v="13.6"/>
    <x v="35"/>
  </r>
  <r>
    <s v="TXN003305"/>
    <n v="8967.1299999999992"/>
    <n v="8967.1299999999992"/>
    <s v="SUCCESS"/>
    <s v="SUCCESS"/>
    <n v="1"/>
    <s v="found"/>
    <s v="Not Duplicate"/>
    <s v="match"/>
    <s v="match"/>
    <n v="0"/>
    <d v="2026-01-11T00:00:00"/>
    <n v="1"/>
    <s v="Within SLA"/>
    <x v="1"/>
    <n v="0"/>
    <n v="0"/>
    <n v="0"/>
    <n v="0"/>
    <n v="0"/>
    <x v="2"/>
    <n v="14.1"/>
    <x v="76"/>
  </r>
  <r>
    <s v="TXN003306"/>
    <n v="1849.01"/>
    <n v="1849.01"/>
    <s v="SUCCESS"/>
    <s v="SUCCESS"/>
    <n v="1"/>
    <s v="found"/>
    <s v="Not Duplicate"/>
    <s v="match"/>
    <s v="match"/>
    <n v="0"/>
    <d v="2026-01-29T00:00:00"/>
    <n v="2"/>
    <s v="Within SLA"/>
    <x v="3"/>
    <n v="0"/>
    <n v="0"/>
    <n v="0"/>
    <n v="0"/>
    <n v="0"/>
    <x v="1"/>
    <n v="42.5"/>
    <x v="74"/>
  </r>
  <r>
    <s v="TXN003307"/>
    <n v="3941.15"/>
    <n v="3941.15"/>
    <s v="SUCCESS"/>
    <s v="SUCCESS"/>
    <n v="1"/>
    <s v="found"/>
    <s v="Not Duplicate"/>
    <s v="match"/>
    <s v="match"/>
    <n v="0"/>
    <d v="2026-03-27T00:00:00"/>
    <n v="0"/>
    <s v="Within SLA"/>
    <x v="0"/>
    <n v="0"/>
    <n v="0"/>
    <n v="0"/>
    <n v="0"/>
    <n v="0"/>
    <x v="0"/>
    <n v="36.299999999999997"/>
    <x v="60"/>
  </r>
  <r>
    <s v="TXN003308"/>
    <n v="162146.46"/>
    <n v="162146.46"/>
    <s v="SUCCESS"/>
    <s v="SUCCESS"/>
    <n v="1"/>
    <s v="found"/>
    <s v="Not Duplicate"/>
    <s v="match"/>
    <s v="match"/>
    <n v="0"/>
    <d v="2026-02-22T00:00:00"/>
    <n v="3"/>
    <s v="SLA Breached"/>
    <x v="2"/>
    <n v="0"/>
    <n v="0"/>
    <n v="0"/>
    <n v="0"/>
    <n v="1"/>
    <x v="3"/>
    <n v="6.3"/>
    <x v="10"/>
  </r>
  <r>
    <s v="TXN003309"/>
    <n v="14578.15"/>
    <n v="14578.15"/>
    <s v="SUCCESS"/>
    <s v="SUCCESS"/>
    <n v="1"/>
    <s v="found"/>
    <s v="Not Duplicate"/>
    <s v="match"/>
    <s v="match"/>
    <n v="0"/>
    <d v="2026-01-27T00:00:00"/>
    <n v="0"/>
    <s v="Within SLA"/>
    <x v="3"/>
    <n v="0"/>
    <n v="0"/>
    <n v="0"/>
    <n v="0"/>
    <n v="0"/>
    <x v="1"/>
    <n v="32.299999999999997"/>
    <x v="74"/>
  </r>
  <r>
    <s v="TXN003310"/>
    <n v="7876.32"/>
    <n v="7876.32"/>
    <s v="FAILED"/>
    <s v="FAILED"/>
    <n v="1"/>
    <s v="found"/>
    <s v="Not Duplicate"/>
    <s v="match"/>
    <s v="match"/>
    <n v="0"/>
    <d v="2026-03-17T00:00:00"/>
    <n v="3"/>
    <s v="SLA Breached"/>
    <x v="3"/>
    <n v="0"/>
    <n v="0"/>
    <n v="0"/>
    <n v="0"/>
    <n v="1"/>
    <x v="3"/>
    <n v="36.4"/>
    <x v="53"/>
  </r>
  <r>
    <s v="TXN003311"/>
    <n v="1559.32"/>
    <n v="1559.32"/>
    <s v="SUCCESS"/>
    <s v="SUCCESS"/>
    <n v="1"/>
    <s v="found"/>
    <s v="Not Duplicate"/>
    <s v="match"/>
    <s v="match"/>
    <n v="0"/>
    <d v="2026-02-25T00:00:00"/>
    <n v="3"/>
    <s v="SLA Breached"/>
    <x v="1"/>
    <n v="0"/>
    <n v="0"/>
    <n v="0"/>
    <n v="0"/>
    <n v="1"/>
    <x v="0"/>
    <n v="17"/>
    <x v="13"/>
  </r>
  <r>
    <s v="TXN003312"/>
    <n v="3637.05"/>
    <n v="3637.05"/>
    <s v="FAILED"/>
    <s v="FAILED"/>
    <n v="1"/>
    <s v="found"/>
    <s v="Not Duplicate"/>
    <s v="match"/>
    <s v="match"/>
    <n v="0"/>
    <d v="2026-02-05T00:00:00"/>
    <n v="0"/>
    <s v="Within SLA"/>
    <x v="3"/>
    <n v="0"/>
    <n v="0"/>
    <n v="0"/>
    <n v="0"/>
    <n v="0"/>
    <x v="2"/>
    <n v="30.1"/>
    <x v="65"/>
  </r>
  <r>
    <s v="TXN003313"/>
    <n v="11632.29"/>
    <n v="11632.29"/>
    <s v="SUCCESS"/>
    <s v="SUCCESS"/>
    <n v="1"/>
    <s v="found"/>
    <s v="Not Duplicate"/>
    <s v="match"/>
    <s v="match"/>
    <n v="0"/>
    <d v="2026-01-21T00:00:00"/>
    <n v="1"/>
    <s v="Within SLA"/>
    <x v="1"/>
    <n v="0"/>
    <n v="0"/>
    <n v="0"/>
    <n v="0"/>
    <n v="0"/>
    <x v="3"/>
    <n v="40.299999999999997"/>
    <x v="75"/>
  </r>
  <r>
    <s v="TXN003314"/>
    <n v="12089.65"/>
    <n v="12089.65"/>
    <s v="SUCCESS"/>
    <s v="SUCCESS"/>
    <n v="1"/>
    <s v="found"/>
    <s v="Not Duplicate"/>
    <s v="match"/>
    <s v="match"/>
    <n v="0"/>
    <d v="2026-01-07T00:00:00"/>
    <n v="2"/>
    <s v="Within SLA"/>
    <x v="0"/>
    <n v="0"/>
    <n v="0"/>
    <n v="0"/>
    <n v="0"/>
    <n v="0"/>
    <x v="1"/>
    <n v="25.5"/>
    <x v="11"/>
  </r>
  <r>
    <s v="TXN003315"/>
    <n v="29778.03"/>
    <n v="29778.03"/>
    <s v="SUCCESS"/>
    <s v="SUCCESS"/>
    <n v="1"/>
    <s v="found"/>
    <s v="Not Duplicate"/>
    <s v="match"/>
    <s v="match"/>
    <n v="0"/>
    <d v="2026-01-28T00:00:00"/>
    <n v="1"/>
    <s v="Within SLA"/>
    <x v="2"/>
    <n v="0"/>
    <n v="0"/>
    <n v="0"/>
    <n v="0"/>
    <n v="0"/>
    <x v="1"/>
    <n v="20.3"/>
    <x v="74"/>
  </r>
  <r>
    <s v="TXN003316"/>
    <n v="2548.9699999999998"/>
    <n v="2548.9699999999998"/>
    <s v="SUCCESS"/>
    <s v="SUCCESS"/>
    <n v="1"/>
    <s v="found"/>
    <s v="Not Duplicate"/>
    <s v="match"/>
    <s v="match"/>
    <n v="0"/>
    <d v="2026-02-17T00:00:00"/>
    <n v="2"/>
    <s v="Within SLA"/>
    <x v="0"/>
    <n v="0"/>
    <n v="0"/>
    <n v="0"/>
    <n v="0"/>
    <n v="0"/>
    <x v="0"/>
    <n v="6.4"/>
    <x v="37"/>
  </r>
  <r>
    <s v="TXN003317"/>
    <n v="4057.42"/>
    <n v="4057.42"/>
    <s v="SUCCESS"/>
    <s v="SUCCESS"/>
    <n v="1"/>
    <s v="found"/>
    <s v="Not Duplicate"/>
    <s v="match"/>
    <s v="match"/>
    <n v="0"/>
    <d v="2026-01-24T00:00:00"/>
    <n v="3"/>
    <s v="SLA Breached"/>
    <x v="0"/>
    <n v="0"/>
    <n v="0"/>
    <n v="0"/>
    <n v="0"/>
    <n v="1"/>
    <x v="2"/>
    <n v="45.5"/>
    <x v="25"/>
  </r>
  <r>
    <s v="TXN003318"/>
    <n v="4180.62"/>
    <n v="4180.62"/>
    <s v="SUCCESS"/>
    <s v="SUCCESS"/>
    <n v="1"/>
    <s v="found"/>
    <s v="Not Duplicate"/>
    <s v="match"/>
    <s v="match"/>
    <n v="0"/>
    <d v="2026-03-08T00:00:00"/>
    <n v="2"/>
    <s v="Within SLA"/>
    <x v="0"/>
    <n v="0"/>
    <n v="0"/>
    <n v="0"/>
    <n v="0"/>
    <n v="0"/>
    <x v="2"/>
    <n v="14.6"/>
    <x v="57"/>
  </r>
  <r>
    <s v="TXN003319"/>
    <n v="1856.55"/>
    <n v="1856.55"/>
    <s v="FAILED"/>
    <s v="FAILED"/>
    <n v="1"/>
    <s v="found"/>
    <s v="Not Duplicate"/>
    <s v="match"/>
    <s v="match"/>
    <n v="0"/>
    <d v="2026-03-07T00:00:00"/>
    <n v="3"/>
    <s v="SLA Breached"/>
    <x v="1"/>
    <n v="0"/>
    <n v="0"/>
    <n v="0"/>
    <n v="0"/>
    <n v="1"/>
    <x v="0"/>
    <n v="23.1"/>
    <x v="85"/>
  </r>
  <r>
    <s v="TXN003320"/>
    <n v="1444.5"/>
    <n v="1444.5"/>
    <s v="SUCCESS"/>
    <s v="SUCCESS"/>
    <n v="1"/>
    <s v="found"/>
    <s v="Not Duplicate"/>
    <s v="match"/>
    <s v="match"/>
    <n v="0"/>
    <d v="2026-01-27T00:00:00"/>
    <n v="1"/>
    <s v="Within SLA"/>
    <x v="2"/>
    <n v="0"/>
    <n v="0"/>
    <n v="0"/>
    <n v="0"/>
    <n v="0"/>
    <x v="2"/>
    <n v="6"/>
    <x v="71"/>
  </r>
  <r>
    <s v="TXN003321"/>
    <n v="3099.21"/>
    <n v="3099.21"/>
    <s v="REVERSED"/>
    <s v="REVERSED"/>
    <n v="1"/>
    <s v="found"/>
    <s v="Not Duplicate"/>
    <s v="match"/>
    <s v="match"/>
    <n v="0"/>
    <d v="2026-03-19T00:00:00"/>
    <n v="2"/>
    <s v="Within SLA"/>
    <x v="4"/>
    <n v="0"/>
    <n v="0"/>
    <n v="0"/>
    <n v="0"/>
    <n v="0"/>
    <x v="3"/>
    <n v="17.3"/>
    <x v="84"/>
  </r>
  <r>
    <s v="TXN003322"/>
    <n v="1200.81"/>
    <n v="1200.81"/>
    <s v="SUCCESS"/>
    <s v="SUCCESS"/>
    <n v="1"/>
    <s v="found"/>
    <s v="Not Duplicate"/>
    <s v="match"/>
    <s v="match"/>
    <n v="0"/>
    <d v="2026-02-19T00:00:00"/>
    <n v="5"/>
    <s v="SLA Breached"/>
    <x v="2"/>
    <n v="0"/>
    <n v="0"/>
    <n v="0"/>
    <n v="0"/>
    <n v="1"/>
    <x v="0"/>
    <n v="45.6"/>
    <x v="48"/>
  </r>
  <r>
    <s v="TXN003323"/>
    <n v="1729.15"/>
    <n v="1729.15"/>
    <s v="SUCCESS"/>
    <s v="SUCCESS"/>
    <n v="1"/>
    <s v="found"/>
    <s v="Not Duplicate"/>
    <s v="match"/>
    <s v="match"/>
    <n v="0"/>
    <d v="2026-03-21T00:00:00"/>
    <n v="3"/>
    <s v="SLA Breached"/>
    <x v="1"/>
    <n v="0"/>
    <n v="0"/>
    <n v="0"/>
    <n v="0"/>
    <n v="1"/>
    <x v="1"/>
    <n v="25.4"/>
    <x v="31"/>
  </r>
  <r>
    <s v="TXN003324"/>
    <n v="5102.7299999999996"/>
    <n v="5102.7299999999996"/>
    <s v="SUCCESS"/>
    <s v="SUCCESS"/>
    <n v="1"/>
    <s v="found"/>
    <s v="Not Duplicate"/>
    <s v="match"/>
    <s v="match"/>
    <n v="0"/>
    <d v="2026-01-31T00:00:00"/>
    <n v="2"/>
    <s v="Within SLA"/>
    <x v="0"/>
    <n v="0"/>
    <n v="0"/>
    <n v="0"/>
    <n v="0"/>
    <n v="0"/>
    <x v="3"/>
    <n v="66"/>
    <x v="5"/>
  </r>
  <r>
    <s v="TXN003325"/>
    <n v="6637.76"/>
    <n v="6637.76"/>
    <s v="FAILED"/>
    <s v="FAILED"/>
    <n v="1"/>
    <s v="found"/>
    <s v="Not Duplicate"/>
    <s v="match"/>
    <s v="match"/>
    <n v="0"/>
    <d v="2026-02-23T00:00:00"/>
    <n v="0"/>
    <s v="Within SLA"/>
    <x v="0"/>
    <n v="0"/>
    <n v="0"/>
    <n v="0"/>
    <n v="0"/>
    <n v="0"/>
    <x v="0"/>
    <n v="34.9"/>
    <x v="39"/>
  </r>
  <r>
    <s v="TXN003326"/>
    <n v="1741.6"/>
    <n v="1741.6"/>
    <s v="SUCCESS"/>
    <s v="SUCCESS"/>
    <n v="1"/>
    <s v="found"/>
    <s v="Not Duplicate"/>
    <s v="match"/>
    <s v="match"/>
    <n v="0"/>
    <d v="2026-03-22T00:00:00"/>
    <n v="0"/>
    <s v="Within SLA"/>
    <x v="2"/>
    <n v="0"/>
    <n v="0"/>
    <n v="0"/>
    <n v="0"/>
    <n v="0"/>
    <x v="0"/>
    <n v="56.1"/>
    <x v="29"/>
  </r>
  <r>
    <s v="TXN003327"/>
    <n v="3254.5"/>
    <n v="3254.5"/>
    <s v="SUCCESS"/>
    <s v="SUCCESS"/>
    <n v="1"/>
    <s v="found"/>
    <s v="Not Duplicate"/>
    <s v="match"/>
    <s v="match"/>
    <n v="0"/>
    <d v="2026-02-21T00:00:00"/>
    <n v="2"/>
    <s v="Within SLA"/>
    <x v="0"/>
    <n v="0"/>
    <n v="0"/>
    <n v="0"/>
    <n v="0"/>
    <n v="0"/>
    <x v="0"/>
    <n v="12"/>
    <x v="10"/>
  </r>
  <r>
    <s v="TXN003328"/>
    <n v="2752.12"/>
    <n v="2752.12"/>
    <s v="SUCCESS"/>
    <s v="SUCCESS"/>
    <n v="1"/>
    <s v="found"/>
    <s v="Not Duplicate"/>
    <s v="match"/>
    <s v="match"/>
    <n v="0"/>
    <d v="2026-01-21T00:00:00"/>
    <n v="2"/>
    <s v="Within SLA"/>
    <x v="0"/>
    <n v="0"/>
    <n v="0"/>
    <n v="0"/>
    <n v="0"/>
    <n v="0"/>
    <x v="1"/>
    <n v="9.1999999999999993"/>
    <x v="34"/>
  </r>
  <r>
    <s v="TXN003329"/>
    <n v="22156.04"/>
    <n v="22156.04"/>
    <s v="SUCCESS"/>
    <s v="SUCCESS"/>
    <n v="1"/>
    <s v="found"/>
    <s v="Not Duplicate"/>
    <s v="match"/>
    <s v="match"/>
    <n v="0"/>
    <d v="2026-03-16T00:00:00"/>
    <n v="0"/>
    <s v="Within SLA"/>
    <x v="3"/>
    <n v="0"/>
    <n v="0"/>
    <n v="0"/>
    <n v="0"/>
    <n v="0"/>
    <x v="0"/>
    <n v="12.9"/>
    <x v="30"/>
  </r>
  <r>
    <s v="TXN003330"/>
    <n v="5532.83"/>
    <n v="5532.83"/>
    <s v="SUCCESS"/>
    <s v="SUCCESS"/>
    <n v="1"/>
    <s v="found"/>
    <s v="Not Duplicate"/>
    <s v="match"/>
    <s v="match"/>
    <n v="0"/>
    <d v="2026-02-11T00:00:00"/>
    <n v="2"/>
    <s v="Within SLA"/>
    <x v="0"/>
    <n v="0"/>
    <n v="0"/>
    <n v="0"/>
    <n v="0"/>
    <n v="0"/>
    <x v="3"/>
    <n v="27.3"/>
    <x v="43"/>
  </r>
  <r>
    <s v="TXN003331"/>
    <n v="1867.59"/>
    <n v="1867.59"/>
    <s v="SUCCESS"/>
    <s v="SUCCESS"/>
    <n v="1"/>
    <s v="found"/>
    <s v="Not Duplicate"/>
    <s v="match"/>
    <s v="match"/>
    <n v="0"/>
    <d v="2026-03-26T00:00:00"/>
    <n v="0"/>
    <s v="Within SLA"/>
    <x v="0"/>
    <n v="0"/>
    <n v="0"/>
    <n v="0"/>
    <n v="0"/>
    <n v="0"/>
    <x v="2"/>
    <n v="30.2"/>
    <x v="9"/>
  </r>
  <r>
    <s v="TXN003332"/>
    <n v="24433.439999999999"/>
    <n v="24433.439999999999"/>
    <s v="FAILED"/>
    <s v="FAILED"/>
    <n v="1"/>
    <s v="found"/>
    <s v="Not Duplicate"/>
    <s v="match"/>
    <s v="match"/>
    <n v="0"/>
    <d v="2026-03-19T00:00:00"/>
    <n v="3"/>
    <s v="SLA Breached"/>
    <x v="0"/>
    <n v="0"/>
    <n v="0"/>
    <n v="0"/>
    <n v="0"/>
    <n v="1"/>
    <x v="1"/>
    <n v="27.5"/>
    <x v="30"/>
  </r>
  <r>
    <s v="TXN003333"/>
    <n v="11844.44"/>
    <n v="11844.44"/>
    <s v="SUCCESS"/>
    <s v="SUCCESS"/>
    <n v="1"/>
    <s v="found"/>
    <s v="Not Duplicate"/>
    <s v="match"/>
    <s v="match"/>
    <n v="0"/>
    <d v="2026-01-28T00:00:00"/>
    <n v="1"/>
    <s v="Within SLA"/>
    <x v="0"/>
    <n v="0"/>
    <n v="0"/>
    <n v="0"/>
    <n v="0"/>
    <n v="0"/>
    <x v="2"/>
    <n v="28"/>
    <x v="74"/>
  </r>
  <r>
    <s v="TXN003334"/>
    <n v="6035.55"/>
    <n v="6035.55"/>
    <s v="SUCCESS"/>
    <s v="SUCCESS"/>
    <n v="1"/>
    <s v="found"/>
    <s v="Not Duplicate"/>
    <s v="match"/>
    <s v="match"/>
    <n v="0"/>
    <d v="2026-01-03T00:00:00"/>
    <n v="0"/>
    <s v="Within SLA"/>
    <x v="0"/>
    <n v="0"/>
    <n v="0"/>
    <n v="0"/>
    <n v="0"/>
    <n v="0"/>
    <x v="2"/>
    <n v="17.100000000000001"/>
    <x v="62"/>
  </r>
  <r>
    <s v="TXN003335"/>
    <n v="28840.93"/>
    <n v="28840.93"/>
    <s v="SUCCESS"/>
    <s v="SUCCESS"/>
    <n v="1"/>
    <s v="found"/>
    <s v="Not Duplicate"/>
    <s v="match"/>
    <s v="match"/>
    <n v="0"/>
    <d v="2026-01-28T00:00:00"/>
    <n v="0"/>
    <s v="Within SLA"/>
    <x v="2"/>
    <n v="0"/>
    <n v="0"/>
    <n v="0"/>
    <n v="0"/>
    <n v="0"/>
    <x v="1"/>
    <n v="23.1"/>
    <x v="7"/>
  </r>
  <r>
    <s v="TXN003336"/>
    <n v="1827.1"/>
    <n v="1827.1"/>
    <s v="SUCCESS"/>
    <s v="SUCCESS"/>
    <n v="1"/>
    <s v="found"/>
    <s v="Not Duplicate"/>
    <s v="match"/>
    <s v="match"/>
    <n v="0"/>
    <d v="2026-02-19T00:00:00"/>
    <n v="1"/>
    <s v="Within SLA"/>
    <x v="1"/>
    <n v="0"/>
    <n v="0"/>
    <n v="0"/>
    <n v="0"/>
    <n v="0"/>
    <x v="2"/>
    <n v="33.1"/>
    <x v="82"/>
  </r>
  <r>
    <s v="TXN003337"/>
    <n v="5164.43"/>
    <n v="5164.43"/>
    <s v="SUCCESS"/>
    <s v="SUCCESS"/>
    <n v="1"/>
    <s v="found"/>
    <s v="Not Duplicate"/>
    <s v="match"/>
    <s v="match"/>
    <n v="0"/>
    <d v="2026-01-20T00:00:00"/>
    <n v="3"/>
    <s v="SLA Breached"/>
    <x v="1"/>
    <n v="0"/>
    <n v="0"/>
    <n v="0"/>
    <n v="0"/>
    <n v="1"/>
    <x v="3"/>
    <n v="27.6"/>
    <x v="0"/>
  </r>
  <r>
    <s v="TXN003338"/>
    <n v="4236.46"/>
    <n v="4236.46"/>
    <s v="SUCCESS"/>
    <s v="SUCCESS"/>
    <n v="1"/>
    <s v="found"/>
    <s v="Not Duplicate"/>
    <s v="match"/>
    <s v="match"/>
    <n v="0"/>
    <d v="2026-01-02T00:00:00"/>
    <n v="1"/>
    <s v="Within SLA"/>
    <x v="2"/>
    <n v="0"/>
    <n v="0"/>
    <n v="0"/>
    <n v="0"/>
    <n v="0"/>
    <x v="1"/>
    <n v="64.7"/>
    <x v="88"/>
  </r>
  <r>
    <s v="TXN003339"/>
    <n v="7052.88"/>
    <n v="7052.88"/>
    <s v="FAILED"/>
    <s v="FAILED"/>
    <n v="1"/>
    <s v="found"/>
    <s v="Not Duplicate"/>
    <s v="match"/>
    <s v="match"/>
    <n v="0"/>
    <d v="2026-01-31T00:00:00"/>
    <n v="2"/>
    <s v="Within SLA"/>
    <x v="4"/>
    <n v="0"/>
    <n v="0"/>
    <n v="0"/>
    <n v="0"/>
    <n v="0"/>
    <x v="1"/>
    <n v="25.6"/>
    <x v="5"/>
  </r>
  <r>
    <s v="TXN003340"/>
    <n v="2012.67"/>
    <n v="2012.67"/>
    <s v="SUCCESS"/>
    <s v="SUCCESS"/>
    <n v="1"/>
    <s v="found"/>
    <s v="Not Duplicate"/>
    <s v="match"/>
    <s v="match"/>
    <n v="0"/>
    <d v="2026-02-24T00:00:00"/>
    <n v="1"/>
    <s v="Within SLA"/>
    <x v="0"/>
    <n v="0"/>
    <n v="0"/>
    <n v="0"/>
    <n v="0"/>
    <n v="0"/>
    <x v="0"/>
    <n v="20.7"/>
    <x v="39"/>
  </r>
  <r>
    <s v="TXN003341"/>
    <n v="1626.59"/>
    <n v="1626.59"/>
    <s v="SUCCESS"/>
    <s v="SUCCESS"/>
    <n v="1"/>
    <s v="found"/>
    <s v="Not Duplicate"/>
    <s v="match"/>
    <s v="match"/>
    <n v="0"/>
    <d v="2026-03-17T00:00:00"/>
    <n v="3"/>
    <s v="SLA Breached"/>
    <x v="2"/>
    <n v="0"/>
    <n v="0"/>
    <n v="0"/>
    <n v="0"/>
    <n v="1"/>
    <x v="1"/>
    <n v="49"/>
    <x v="53"/>
  </r>
  <r>
    <s v="TXN003342"/>
    <n v="3662.61"/>
    <n v="3662.61"/>
    <s v="SUCCESS"/>
    <s v="SUCCESS"/>
    <n v="1"/>
    <s v="found"/>
    <s v="Not Duplicate"/>
    <s v="match"/>
    <s v="match"/>
    <n v="0"/>
    <d v="2026-03-06T00:00:00"/>
    <n v="3"/>
    <s v="SLA Breached"/>
    <x v="0"/>
    <n v="0"/>
    <n v="0"/>
    <n v="0"/>
    <n v="0"/>
    <n v="1"/>
    <x v="3"/>
    <n v="43.5"/>
    <x v="56"/>
  </r>
  <r>
    <s v="TXN003343"/>
    <n v="938.83"/>
    <n v="938.83"/>
    <s v="SUCCESS"/>
    <s v="SUCCESS"/>
    <n v="1"/>
    <s v="found"/>
    <s v="Not Duplicate"/>
    <s v="match"/>
    <s v="match"/>
    <n v="0"/>
    <d v="2026-02-13T00:00:00"/>
    <n v="2"/>
    <s v="Within SLA"/>
    <x v="2"/>
    <n v="0"/>
    <n v="0"/>
    <n v="0"/>
    <n v="0"/>
    <n v="0"/>
    <x v="0"/>
    <n v="48.5"/>
    <x v="41"/>
  </r>
  <r>
    <s v="TXN003344"/>
    <n v="4594.88"/>
    <n v="4594.88"/>
    <s v="SUCCESS"/>
    <s v="SUCCESS"/>
    <n v="1"/>
    <s v="found"/>
    <s v="Not Duplicate"/>
    <s v="match"/>
    <s v="match"/>
    <n v="0"/>
    <d v="2026-01-16T00:00:00"/>
    <n v="5"/>
    <s v="SLA Breached"/>
    <x v="0"/>
    <n v="0"/>
    <n v="0"/>
    <n v="0"/>
    <n v="0"/>
    <n v="1"/>
    <x v="3"/>
    <n v="11.7"/>
    <x v="22"/>
  </r>
  <r>
    <s v="TXN003345"/>
    <n v="3420.33"/>
    <n v="3078.3"/>
    <s v="SUCCESS"/>
    <s v="SUCCESS"/>
    <n v="1"/>
    <s v="found"/>
    <s v="Not Duplicate"/>
    <s v="mismatch"/>
    <s v="match"/>
    <n v="342.02999999999975"/>
    <d v="2026-03-19T00:00:00"/>
    <n v="0"/>
    <s v="Within SLA"/>
    <x v="0"/>
    <n v="0"/>
    <n v="0"/>
    <n v="1"/>
    <n v="0"/>
    <n v="0"/>
    <x v="0"/>
    <n v="2.2999999999999998"/>
    <x v="59"/>
  </r>
  <r>
    <s v="TXN003346"/>
    <n v="7146.88"/>
    <n v="7146.88"/>
    <s v="SUCCESS"/>
    <s v="SUCCESS"/>
    <n v="1"/>
    <s v="found"/>
    <s v="Not Duplicate"/>
    <s v="match"/>
    <s v="match"/>
    <n v="0"/>
    <d v="2026-02-07T00:00:00"/>
    <n v="1"/>
    <s v="Within SLA"/>
    <x v="1"/>
    <n v="0"/>
    <n v="0"/>
    <n v="0"/>
    <n v="0"/>
    <n v="0"/>
    <x v="0"/>
    <n v="15.3"/>
    <x v="69"/>
  </r>
  <r>
    <s v="TXN003347"/>
    <n v="1658.21"/>
    <n v="1658.21"/>
    <s v="SUCCESS"/>
    <s v="SUCCESS"/>
    <n v="1"/>
    <s v="found"/>
    <s v="Not Duplicate"/>
    <s v="match"/>
    <s v="match"/>
    <n v="0"/>
    <d v="2026-01-27T00:00:00"/>
    <n v="5"/>
    <s v="SLA Breached"/>
    <x v="3"/>
    <n v="0"/>
    <n v="0"/>
    <n v="0"/>
    <n v="0"/>
    <n v="1"/>
    <x v="2"/>
    <n v="33.799999999999997"/>
    <x v="51"/>
  </r>
  <r>
    <s v="TXN003348"/>
    <n v="54254.69"/>
    <n v="54254.69"/>
    <s v="SUCCESS"/>
    <s v="SUCCESS"/>
    <n v="2"/>
    <s v="found"/>
    <s v="Duplicate"/>
    <s v="match"/>
    <s v="match"/>
    <n v="0"/>
    <d v="2026-01-07T00:00:00"/>
    <n v="1"/>
    <s v="Within SLA"/>
    <x v="1"/>
    <n v="0"/>
    <n v="1"/>
    <n v="0"/>
    <n v="0"/>
    <n v="0"/>
    <x v="2"/>
    <n v="17.600000000000001"/>
    <x v="18"/>
  </r>
  <r>
    <s v="TXN003349"/>
    <n v="11377.69"/>
    <n v="11377.69"/>
    <s v="FAILED"/>
    <s v="FAILED"/>
    <n v="1"/>
    <s v="found"/>
    <s v="Not Duplicate"/>
    <s v="match"/>
    <s v="match"/>
    <n v="0"/>
    <d v="2026-03-23T00:00:00"/>
    <n v="5"/>
    <s v="SLA Breached"/>
    <x v="0"/>
    <n v="0"/>
    <n v="0"/>
    <n v="0"/>
    <n v="0"/>
    <n v="1"/>
    <x v="0"/>
    <n v="22.1"/>
    <x v="31"/>
  </r>
  <r>
    <s v="TXN003350"/>
    <n v="6645.46"/>
    <n v="6645.46"/>
    <s v="FAILED"/>
    <s v="FAILED"/>
    <n v="1"/>
    <s v="found"/>
    <s v="Not Duplicate"/>
    <s v="match"/>
    <s v="match"/>
    <n v="0"/>
    <d v="2026-03-12T00:00:00"/>
    <n v="0"/>
    <s v="Within SLA"/>
    <x v="3"/>
    <n v="0"/>
    <n v="0"/>
    <n v="0"/>
    <n v="0"/>
    <n v="0"/>
    <x v="2"/>
    <n v="63.5"/>
    <x v="47"/>
  </r>
  <r>
    <s v="TXN003351"/>
    <n v="4439.53"/>
    <n v="4439.53"/>
    <s v="SUCCESS"/>
    <s v="SUCCESS"/>
    <n v="1"/>
    <s v="found"/>
    <s v="Not Duplicate"/>
    <s v="match"/>
    <s v="match"/>
    <n v="0"/>
    <d v="2026-01-27T00:00:00"/>
    <n v="1"/>
    <s v="Within SLA"/>
    <x v="3"/>
    <n v="0"/>
    <n v="0"/>
    <n v="0"/>
    <n v="0"/>
    <n v="0"/>
    <x v="0"/>
    <n v="15.5"/>
    <x v="71"/>
  </r>
  <r>
    <s v="TXN003352"/>
    <n v="1270.52"/>
    <n v="1270.52"/>
    <s v="SUCCESS"/>
    <s v="SUCCESS"/>
    <n v="1"/>
    <s v="found"/>
    <s v="Not Duplicate"/>
    <s v="match"/>
    <s v="match"/>
    <n v="0"/>
    <d v="2026-01-07T00:00:00"/>
    <n v="1"/>
    <s v="Within SLA"/>
    <x v="4"/>
    <n v="0"/>
    <n v="0"/>
    <n v="0"/>
    <n v="0"/>
    <n v="0"/>
    <x v="2"/>
    <n v="52.3"/>
    <x v="18"/>
  </r>
  <r>
    <s v="TXN003353"/>
    <n v="7914.94"/>
    <n v="7914.94"/>
    <s v="SUCCESS"/>
    <s v="SUCCESS"/>
    <n v="1"/>
    <s v="found"/>
    <s v="Not Duplicate"/>
    <s v="match"/>
    <s v="match"/>
    <n v="0"/>
    <d v="2026-01-19T00:00:00"/>
    <n v="0"/>
    <s v="Within SLA"/>
    <x v="0"/>
    <n v="0"/>
    <n v="0"/>
    <n v="0"/>
    <n v="0"/>
    <n v="0"/>
    <x v="2"/>
    <n v="6.6"/>
    <x v="34"/>
  </r>
  <r>
    <s v="TXN003354"/>
    <n v="17787.400000000001"/>
    <n v="17787.400000000001"/>
    <s v="SUCCESS"/>
    <s v="SUCCESS"/>
    <n v="1"/>
    <s v="found"/>
    <s v="Not Duplicate"/>
    <s v="match"/>
    <s v="match"/>
    <n v="0"/>
    <d v="2026-01-30T00:00:00"/>
    <n v="1"/>
    <s v="Within SLA"/>
    <x v="3"/>
    <n v="0"/>
    <n v="0"/>
    <n v="0"/>
    <n v="0"/>
    <n v="0"/>
    <x v="3"/>
    <n v="20.399999999999999"/>
    <x v="5"/>
  </r>
  <r>
    <s v="TXN003355"/>
    <n v="6673.71"/>
    <n v="6673.71"/>
    <s v="SUCCESS"/>
    <s v="SUCCESS"/>
    <n v="1"/>
    <s v="found"/>
    <s v="Not Duplicate"/>
    <s v="match"/>
    <s v="match"/>
    <n v="0"/>
    <d v="2026-03-22T00:00:00"/>
    <n v="0"/>
    <s v="Within SLA"/>
    <x v="0"/>
    <n v="0"/>
    <n v="0"/>
    <n v="0"/>
    <n v="0"/>
    <n v="0"/>
    <x v="0"/>
    <n v="10.6"/>
    <x v="29"/>
  </r>
  <r>
    <s v="TXN003356"/>
    <n v="2795.06"/>
    <n v="2795.06"/>
    <s v="SUCCESS"/>
    <s v="SUCCESS"/>
    <n v="1"/>
    <s v="found"/>
    <s v="Not Duplicate"/>
    <s v="match"/>
    <s v="match"/>
    <n v="0"/>
    <d v="2026-02-21T00:00:00"/>
    <n v="5"/>
    <s v="SLA Breached"/>
    <x v="2"/>
    <n v="0"/>
    <n v="0"/>
    <n v="0"/>
    <n v="0"/>
    <n v="1"/>
    <x v="0"/>
    <n v="17.2"/>
    <x v="68"/>
  </r>
  <r>
    <s v="TXN003357"/>
    <n v="758.29"/>
    <n v="758.29"/>
    <s v="SUCCESS"/>
    <s v="SUCCESS"/>
    <n v="1"/>
    <s v="found"/>
    <s v="Not Duplicate"/>
    <s v="match"/>
    <s v="match"/>
    <n v="0"/>
    <d v="2026-02-04T00:00:00"/>
    <n v="0"/>
    <s v="Within SLA"/>
    <x v="2"/>
    <n v="0"/>
    <n v="0"/>
    <n v="0"/>
    <n v="0"/>
    <n v="0"/>
    <x v="1"/>
    <n v="33"/>
    <x v="66"/>
  </r>
  <r>
    <s v="TXN003358"/>
    <n v="1271.0899999999999"/>
    <n v="1271.0899999999999"/>
    <s v="SUCCESS"/>
    <s v="SUCCESS"/>
    <n v="1"/>
    <s v="found"/>
    <s v="Not Duplicate"/>
    <s v="match"/>
    <s v="match"/>
    <n v="0"/>
    <d v="2026-01-14T00:00:00"/>
    <n v="3"/>
    <s v="SLA Breached"/>
    <x v="0"/>
    <n v="0"/>
    <n v="0"/>
    <n v="0"/>
    <n v="0"/>
    <n v="1"/>
    <x v="0"/>
    <n v="14"/>
    <x v="22"/>
  </r>
  <r>
    <s v="TXN003359"/>
    <n v="43927.63"/>
    <n v="52713.16"/>
    <s v="SUCCESS"/>
    <s v="SUCCESS"/>
    <n v="1"/>
    <s v="found"/>
    <s v="Not Duplicate"/>
    <s v="mismatch"/>
    <s v="match"/>
    <n v="8785.5300000000061"/>
    <d v="2026-02-04T00:00:00"/>
    <n v="3"/>
    <s v="SLA Breached"/>
    <x v="2"/>
    <n v="0"/>
    <n v="0"/>
    <n v="1"/>
    <n v="0"/>
    <n v="1"/>
    <x v="0"/>
    <n v="42.4"/>
    <x v="35"/>
  </r>
  <r>
    <s v="TXN003360"/>
    <n v="3368.02"/>
    <n v="3368.02"/>
    <s v="SUCCESS"/>
    <s v="SUCCESS"/>
    <n v="1"/>
    <s v="found"/>
    <s v="Not Duplicate"/>
    <s v="match"/>
    <s v="match"/>
    <n v="0"/>
    <d v="2026-02-08T00:00:00"/>
    <n v="0"/>
    <s v="Within SLA"/>
    <x v="0"/>
    <n v="0"/>
    <n v="0"/>
    <n v="0"/>
    <n v="0"/>
    <n v="0"/>
    <x v="2"/>
    <n v="13.8"/>
    <x v="24"/>
  </r>
  <r>
    <s v="TXN003361"/>
    <n v="12048.89"/>
    <n v="12048.89"/>
    <s v="SUCCESS"/>
    <s v="SUCCESS"/>
    <n v="1"/>
    <s v="found"/>
    <s v="Not Duplicate"/>
    <s v="match"/>
    <s v="match"/>
    <n v="0"/>
    <d v="2026-01-15T00:00:00"/>
    <n v="1"/>
    <s v="Within SLA"/>
    <x v="1"/>
    <n v="0"/>
    <n v="0"/>
    <n v="0"/>
    <n v="0"/>
    <n v="0"/>
    <x v="1"/>
    <n v="35.9"/>
    <x v="44"/>
  </r>
  <r>
    <s v="TXN003362"/>
    <n v="596.11"/>
    <n v="596.11"/>
    <s v="SUCCESS"/>
    <s v="SUCCESS"/>
    <n v="1"/>
    <s v="found"/>
    <s v="Not Duplicate"/>
    <s v="match"/>
    <s v="match"/>
    <n v="0"/>
    <d v="2026-03-02T00:00:00"/>
    <n v="0"/>
    <s v="Within SLA"/>
    <x v="1"/>
    <n v="0"/>
    <n v="0"/>
    <n v="0"/>
    <n v="0"/>
    <n v="0"/>
    <x v="0"/>
    <n v="50.5"/>
    <x v="6"/>
  </r>
  <r>
    <s v="TXN003363"/>
    <n v="2000.63"/>
    <n v="2000.63"/>
    <s v="SUCCESS"/>
    <s v="SUCCESS"/>
    <n v="1"/>
    <s v="found"/>
    <s v="Not Duplicate"/>
    <s v="match"/>
    <s v="match"/>
    <n v="0"/>
    <d v="2026-01-08T00:00:00"/>
    <n v="1"/>
    <s v="Within SLA"/>
    <x v="2"/>
    <n v="0"/>
    <n v="0"/>
    <n v="0"/>
    <n v="0"/>
    <n v="0"/>
    <x v="1"/>
    <n v="9.3000000000000007"/>
    <x v="78"/>
  </r>
  <r>
    <s v="TXN003364"/>
    <n v="767.55"/>
    <n v="767.55"/>
    <s v="SUCCESS"/>
    <s v="SUCCESS"/>
    <n v="1"/>
    <s v="found"/>
    <s v="Not Duplicate"/>
    <s v="match"/>
    <s v="match"/>
    <n v="0"/>
    <d v="2026-01-31T00:00:00"/>
    <n v="3"/>
    <s v="SLA Breached"/>
    <x v="3"/>
    <n v="0"/>
    <n v="0"/>
    <n v="0"/>
    <n v="0"/>
    <n v="1"/>
    <x v="0"/>
    <n v="53.5"/>
    <x v="7"/>
  </r>
  <r>
    <s v="TXN003365"/>
    <n v="23629.21"/>
    <n v="23629.21"/>
    <s v="SUCCESS"/>
    <s v="SUCCESS"/>
    <n v="1"/>
    <s v="found"/>
    <s v="Not Duplicate"/>
    <s v="match"/>
    <s v="match"/>
    <n v="0"/>
    <d v="2026-03-20T00:00:00"/>
    <n v="0"/>
    <s v="Within SLA"/>
    <x v="0"/>
    <n v="0"/>
    <n v="0"/>
    <n v="0"/>
    <n v="0"/>
    <n v="0"/>
    <x v="2"/>
    <n v="23.2"/>
    <x v="17"/>
  </r>
  <r>
    <s v="TXN003366"/>
    <n v="4489.3"/>
    <n v="4489.3"/>
    <s v="SUCCESS"/>
    <s v="SUCCESS"/>
    <n v="1"/>
    <s v="found"/>
    <s v="Not Duplicate"/>
    <s v="match"/>
    <s v="match"/>
    <n v="0"/>
    <d v="2026-01-01T00:00:00"/>
    <n v="0"/>
    <s v="Within SLA"/>
    <x v="2"/>
    <n v="0"/>
    <n v="0"/>
    <n v="0"/>
    <n v="0"/>
    <n v="0"/>
    <x v="1"/>
    <n v="25.9"/>
    <x v="88"/>
  </r>
  <r>
    <s v="TXN003367"/>
    <n v="592.16"/>
    <n v="592.16"/>
    <s v="SUCCESS"/>
    <s v="SUCCESS"/>
    <n v="1"/>
    <s v="found"/>
    <s v="Not Duplicate"/>
    <s v="match"/>
    <s v="match"/>
    <n v="0"/>
    <d v="2026-02-11T00:00:00"/>
    <n v="3"/>
    <s v="SLA Breached"/>
    <x v="0"/>
    <n v="0"/>
    <n v="0"/>
    <n v="0"/>
    <n v="0"/>
    <n v="1"/>
    <x v="0"/>
    <n v="63.6"/>
    <x v="24"/>
  </r>
  <r>
    <s v="TXN003368"/>
    <n v="9822.59"/>
    <n v="9822.59"/>
    <s v="SUCCESS"/>
    <s v="SUCCESS"/>
    <n v="1"/>
    <s v="found"/>
    <s v="Not Duplicate"/>
    <s v="match"/>
    <s v="match"/>
    <n v="0"/>
    <d v="2026-02-10T00:00:00"/>
    <n v="2"/>
    <s v="Within SLA"/>
    <x v="2"/>
    <n v="0"/>
    <n v="0"/>
    <n v="0"/>
    <n v="0"/>
    <n v="0"/>
    <x v="0"/>
    <n v="30"/>
    <x v="24"/>
  </r>
  <r>
    <s v="TXN003369"/>
    <n v="4705.08"/>
    <n v="4705.08"/>
    <s v="SUCCESS"/>
    <s v="SUCCESS"/>
    <n v="1"/>
    <s v="found"/>
    <s v="Not Duplicate"/>
    <s v="match"/>
    <s v="match"/>
    <n v="0"/>
    <d v="2026-01-21T00:00:00"/>
    <n v="1"/>
    <s v="Within SLA"/>
    <x v="0"/>
    <n v="0"/>
    <n v="0"/>
    <n v="0"/>
    <n v="0"/>
    <n v="0"/>
    <x v="0"/>
    <n v="57.3"/>
    <x v="75"/>
  </r>
  <r>
    <s v="TXN003370"/>
    <n v="11691.08"/>
    <n v="11691.08"/>
    <s v="SUCCESS"/>
    <s v="SUCCESS"/>
    <n v="1"/>
    <s v="found"/>
    <s v="Not Duplicate"/>
    <s v="match"/>
    <s v="match"/>
    <n v="0"/>
    <d v="2026-02-13T00:00:00"/>
    <n v="1"/>
    <s v="Within SLA"/>
    <x v="0"/>
    <n v="0"/>
    <n v="0"/>
    <n v="0"/>
    <n v="0"/>
    <n v="0"/>
    <x v="1"/>
    <n v="24.3"/>
    <x v="89"/>
  </r>
  <r>
    <s v="TXN003371"/>
    <n v="4551.0200000000004"/>
    <n v="4551.0200000000004"/>
    <s v="SUCCESS"/>
    <s v="SUCCESS"/>
    <n v="1"/>
    <s v="found"/>
    <s v="Not Duplicate"/>
    <s v="match"/>
    <s v="match"/>
    <n v="0"/>
    <d v="2026-02-14T00:00:00"/>
    <n v="2"/>
    <s v="Within SLA"/>
    <x v="0"/>
    <n v="0"/>
    <n v="0"/>
    <n v="0"/>
    <n v="0"/>
    <n v="0"/>
    <x v="2"/>
    <n v="6.8"/>
    <x v="89"/>
  </r>
  <r>
    <s v="TXN003372"/>
    <n v="1584.28"/>
    <n v="1584.28"/>
    <s v="SUCCESS"/>
    <s v="SUCCESS"/>
    <n v="1"/>
    <s v="found"/>
    <s v="Not Duplicate"/>
    <s v="match"/>
    <s v="match"/>
    <n v="0"/>
    <d v="2026-02-01T00:00:00"/>
    <n v="0"/>
    <s v="Within SLA"/>
    <x v="4"/>
    <n v="0"/>
    <n v="0"/>
    <n v="0"/>
    <n v="0"/>
    <n v="0"/>
    <x v="1"/>
    <n v="23.8"/>
    <x v="35"/>
  </r>
  <r>
    <s v="TXN003373"/>
    <n v="12165.7"/>
    <n v="12165.7"/>
    <s v="SUCCESS"/>
    <s v="SUCCESS"/>
    <n v="1"/>
    <s v="found"/>
    <s v="Not Duplicate"/>
    <s v="match"/>
    <s v="match"/>
    <n v="0"/>
    <d v="2026-02-01T00:00:00"/>
    <n v="3"/>
    <s v="SLA Breached"/>
    <x v="2"/>
    <n v="0"/>
    <n v="0"/>
    <n v="0"/>
    <n v="0"/>
    <n v="1"/>
    <x v="3"/>
    <n v="37.200000000000003"/>
    <x v="5"/>
  </r>
  <r>
    <s v="TXN003374"/>
    <n v="3825.34"/>
    <n v="3825.34"/>
    <s v="SUCCESS"/>
    <s v="SUCCESS"/>
    <n v="1"/>
    <s v="found"/>
    <s v="Not Duplicate"/>
    <s v="match"/>
    <s v="match"/>
    <n v="0"/>
    <d v="2026-01-24T00:00:00"/>
    <n v="0"/>
    <s v="Within SLA"/>
    <x v="4"/>
    <n v="0"/>
    <n v="0"/>
    <n v="0"/>
    <n v="0"/>
    <n v="0"/>
    <x v="0"/>
    <n v="18.899999999999999"/>
    <x v="61"/>
  </r>
  <r>
    <s v="TXN003375"/>
    <n v="2512"/>
    <n v="2512"/>
    <s v="SUCCESS"/>
    <s v="SUCCESS"/>
    <n v="1"/>
    <s v="found"/>
    <s v="Not Duplicate"/>
    <s v="match"/>
    <s v="match"/>
    <n v="0"/>
    <d v="2026-01-17T00:00:00"/>
    <n v="3"/>
    <s v="SLA Breached"/>
    <x v="3"/>
    <n v="0"/>
    <n v="0"/>
    <n v="0"/>
    <n v="0"/>
    <n v="1"/>
    <x v="3"/>
    <n v="62.7"/>
    <x v="44"/>
  </r>
  <r>
    <s v="TXN003376"/>
    <n v="3026.4"/>
    <n v="3026.4"/>
    <s v="SUCCESS"/>
    <s v="SUCCESS"/>
    <n v="1"/>
    <s v="found"/>
    <s v="Not Duplicate"/>
    <s v="match"/>
    <s v="match"/>
    <n v="0"/>
    <d v="2026-03-31T00:00:00"/>
    <n v="0"/>
    <s v="Within SLA"/>
    <x v="1"/>
    <n v="0"/>
    <n v="0"/>
    <n v="0"/>
    <n v="0"/>
    <n v="0"/>
    <x v="0"/>
    <n v="16.899999999999999"/>
    <x v="80"/>
  </r>
  <r>
    <s v="TXN003377"/>
    <n v="2548.4299999999998"/>
    <n v="2548.4299999999998"/>
    <s v="SUCCESS"/>
    <s v="SUCCESS"/>
    <n v="1"/>
    <s v="found"/>
    <s v="Not Duplicate"/>
    <s v="match"/>
    <s v="match"/>
    <n v="0"/>
    <d v="2026-02-23T00:00:00"/>
    <n v="0"/>
    <s v="Within SLA"/>
    <x v="2"/>
    <n v="0"/>
    <n v="0"/>
    <n v="0"/>
    <n v="0"/>
    <n v="0"/>
    <x v="0"/>
    <n v="14.5"/>
    <x v="39"/>
  </r>
  <r>
    <s v="TXN003378"/>
    <n v="4210.6499999999996"/>
    <n v="4210.6499999999996"/>
    <s v="SUCCESS"/>
    <s v="SUCCESS"/>
    <n v="1"/>
    <s v="found"/>
    <s v="Not Duplicate"/>
    <s v="match"/>
    <s v="match"/>
    <n v="0"/>
    <d v="2026-02-09T00:00:00"/>
    <n v="0"/>
    <s v="Within SLA"/>
    <x v="2"/>
    <n v="0"/>
    <n v="0"/>
    <n v="0"/>
    <n v="0"/>
    <n v="0"/>
    <x v="1"/>
    <n v="37.200000000000003"/>
    <x v="43"/>
  </r>
  <r>
    <s v="TXN003379"/>
    <n v="2091.9499999999998"/>
    <n v="2091.9499999999998"/>
    <s v="SUCCESS"/>
    <s v="SUCCESS"/>
    <n v="1"/>
    <s v="found"/>
    <s v="Not Duplicate"/>
    <s v="match"/>
    <s v="match"/>
    <n v="0"/>
    <d v="2026-01-15T00:00:00"/>
    <n v="3"/>
    <s v="SLA Breached"/>
    <x v="0"/>
    <n v="0"/>
    <n v="0"/>
    <n v="0"/>
    <n v="0"/>
    <n v="1"/>
    <x v="0"/>
    <n v="3"/>
    <x v="77"/>
  </r>
  <r>
    <s v="TXN003380"/>
    <n v="1237.6099999999999"/>
    <n v="1237.6099999999999"/>
    <s v="SUCCESS"/>
    <s v="SUCCESS"/>
    <n v="1"/>
    <s v="found"/>
    <s v="Not Duplicate"/>
    <s v="match"/>
    <s v="match"/>
    <n v="0"/>
    <d v="2026-01-19T00:00:00"/>
    <n v="1"/>
    <s v="Within SLA"/>
    <x v="0"/>
    <n v="0"/>
    <n v="0"/>
    <n v="0"/>
    <n v="0"/>
    <n v="0"/>
    <x v="1"/>
    <n v="50.7"/>
    <x v="45"/>
  </r>
  <r>
    <s v="TXN003381"/>
    <n v="1569.47"/>
    <n v="1569.47"/>
    <s v="REVERSED"/>
    <s v="REVERSED"/>
    <n v="1"/>
    <s v="found"/>
    <s v="Not Duplicate"/>
    <s v="match"/>
    <s v="match"/>
    <n v="0"/>
    <d v="2026-03-29T00:00:00"/>
    <n v="1"/>
    <s v="Within SLA"/>
    <x v="0"/>
    <n v="0"/>
    <n v="0"/>
    <n v="0"/>
    <n v="0"/>
    <n v="0"/>
    <x v="1"/>
    <n v="33.299999999999997"/>
    <x v="52"/>
  </r>
  <r>
    <s v="TXN003382"/>
    <n v="7329.64"/>
    <n v="8795.57"/>
    <s v="SUCCESS"/>
    <s v="SUCCESS"/>
    <n v="1"/>
    <s v="found"/>
    <s v="Not Duplicate"/>
    <s v="mismatch"/>
    <s v="match"/>
    <n v="1465.9299999999994"/>
    <d v="2026-01-18T00:00:00"/>
    <n v="0"/>
    <s v="Within SLA"/>
    <x v="2"/>
    <n v="0"/>
    <n v="0"/>
    <n v="1"/>
    <n v="0"/>
    <n v="0"/>
    <x v="0"/>
    <n v="15.5"/>
    <x v="45"/>
  </r>
  <r>
    <s v="TXN003383"/>
    <n v="570.55999999999995"/>
    <n v="570.55999999999995"/>
    <s v="FAILED"/>
    <s v="FAILED"/>
    <n v="1"/>
    <s v="found"/>
    <s v="Not Duplicate"/>
    <s v="match"/>
    <s v="match"/>
    <n v="0"/>
    <d v="2026-02-25T00:00:00"/>
    <n v="3"/>
    <s v="SLA Breached"/>
    <x v="0"/>
    <n v="0"/>
    <n v="0"/>
    <n v="0"/>
    <n v="0"/>
    <n v="1"/>
    <x v="3"/>
    <n v="20.7"/>
    <x v="13"/>
  </r>
  <r>
    <s v="TXN003384"/>
    <n v="5515.14"/>
    <n v="5515.14"/>
    <s v="SUCCESS"/>
    <s v="SUCCESS"/>
    <n v="1"/>
    <s v="found"/>
    <s v="Not Duplicate"/>
    <s v="match"/>
    <s v="match"/>
    <n v="0"/>
    <d v="2026-01-21T00:00:00"/>
    <n v="2"/>
    <s v="Within SLA"/>
    <x v="3"/>
    <n v="0"/>
    <n v="0"/>
    <n v="0"/>
    <n v="0"/>
    <n v="0"/>
    <x v="2"/>
    <n v="20.8"/>
    <x v="34"/>
  </r>
  <r>
    <s v="TXN003385"/>
    <n v="4234.1400000000003"/>
    <n v="4234.1400000000003"/>
    <s v="SUCCESS"/>
    <s v="SUCCESS"/>
    <n v="1"/>
    <s v="found"/>
    <s v="Not Duplicate"/>
    <s v="match"/>
    <s v="match"/>
    <n v="0"/>
    <d v="2026-02-14T00:00:00"/>
    <n v="0"/>
    <s v="Within SLA"/>
    <x v="2"/>
    <n v="0"/>
    <n v="0"/>
    <n v="0"/>
    <n v="0"/>
    <n v="0"/>
    <x v="0"/>
    <n v="26.6"/>
    <x v="48"/>
  </r>
  <r>
    <s v="TXN003386"/>
    <n v="2338.39"/>
    <n v="2338.39"/>
    <s v="SUCCESS"/>
    <s v="SUCCESS"/>
    <n v="1"/>
    <s v="found"/>
    <s v="Not Duplicate"/>
    <s v="match"/>
    <s v="match"/>
    <n v="0"/>
    <d v="2026-01-13T00:00:00"/>
    <n v="0"/>
    <s v="Within SLA"/>
    <x v="2"/>
    <n v="0"/>
    <n v="0"/>
    <n v="0"/>
    <n v="0"/>
    <n v="0"/>
    <x v="1"/>
    <n v="35"/>
    <x v="3"/>
  </r>
  <r>
    <s v="TXN003387"/>
    <n v="11352.34"/>
    <n v="11352.34"/>
    <s v="FAILED"/>
    <s v="FAILED"/>
    <n v="1"/>
    <s v="found"/>
    <s v="Not Duplicate"/>
    <s v="match"/>
    <s v="match"/>
    <n v="0"/>
    <d v="2026-01-12T00:00:00"/>
    <n v="3"/>
    <s v="SLA Breached"/>
    <x v="0"/>
    <n v="0"/>
    <n v="0"/>
    <n v="0"/>
    <n v="0"/>
    <n v="1"/>
    <x v="1"/>
    <n v="82.5"/>
    <x v="86"/>
  </r>
  <r>
    <s v="TXN003388"/>
    <n v="1224.2"/>
    <n v="1224.2"/>
    <s v="SUCCESS"/>
    <s v="SUCCESS"/>
    <n v="1"/>
    <s v="found"/>
    <s v="Not Duplicate"/>
    <s v="match"/>
    <s v="match"/>
    <n v="0"/>
    <d v="2026-03-19T00:00:00"/>
    <n v="3"/>
    <s v="SLA Breached"/>
    <x v="4"/>
    <n v="0"/>
    <n v="0"/>
    <n v="0"/>
    <n v="0"/>
    <n v="1"/>
    <x v="1"/>
    <n v="43.6"/>
    <x v="30"/>
  </r>
  <r>
    <s v="TXN003389"/>
    <n v="4590.0600000000004"/>
    <n v="4590.0600000000004"/>
    <s v="SUCCESS"/>
    <s v="FAILED"/>
    <n v="1"/>
    <s v="found"/>
    <s v="Not Duplicate"/>
    <s v="match"/>
    <s v="mismatch"/>
    <n v="0"/>
    <d v="2026-03-06T00:00:00"/>
    <n v="3"/>
    <s v="SLA Breached"/>
    <x v="0"/>
    <n v="0"/>
    <n v="0"/>
    <n v="0"/>
    <n v="1"/>
    <n v="1"/>
    <x v="2"/>
    <n v="15.2"/>
    <x v="56"/>
  </r>
  <r>
    <s v="TXN003390"/>
    <n v="2549.11"/>
    <n v="2549.11"/>
    <s v="SUCCESS"/>
    <s v="SUCCESS"/>
    <n v="1"/>
    <s v="found"/>
    <s v="Not Duplicate"/>
    <s v="match"/>
    <s v="match"/>
    <n v="0"/>
    <d v="2026-03-26T00:00:00"/>
    <n v="2"/>
    <s v="Within SLA"/>
    <x v="1"/>
    <n v="0"/>
    <n v="0"/>
    <n v="0"/>
    <n v="0"/>
    <n v="0"/>
    <x v="2"/>
    <n v="24.6"/>
    <x v="20"/>
  </r>
  <r>
    <s v="TXN003391"/>
    <n v="7864.04"/>
    <n v="7864.04"/>
    <s v="SUCCESS"/>
    <s v="SUCCESS"/>
    <n v="1"/>
    <s v="found"/>
    <s v="Not Duplicate"/>
    <s v="match"/>
    <s v="match"/>
    <n v="0"/>
    <d v="2026-01-16T00:00:00"/>
    <n v="2"/>
    <s v="Within SLA"/>
    <x v="4"/>
    <n v="0"/>
    <n v="0"/>
    <n v="0"/>
    <n v="0"/>
    <n v="0"/>
    <x v="3"/>
    <n v="14.1"/>
    <x v="44"/>
  </r>
  <r>
    <s v="TXN003392"/>
    <n v="4161.42"/>
    <n v="4161.42"/>
    <s v="SUCCESS"/>
    <s v="SUCCESS"/>
    <n v="1"/>
    <s v="found"/>
    <s v="Not Duplicate"/>
    <s v="match"/>
    <s v="match"/>
    <n v="0"/>
    <d v="2026-02-20T00:00:00"/>
    <n v="3"/>
    <s v="SLA Breached"/>
    <x v="3"/>
    <n v="0"/>
    <n v="0"/>
    <n v="0"/>
    <n v="0"/>
    <n v="1"/>
    <x v="0"/>
    <n v="42.7"/>
    <x v="58"/>
  </r>
  <r>
    <s v="TXN003393"/>
    <n v="1087.74"/>
    <n v="1087.74"/>
    <s v="SUCCESS"/>
    <s v="SUCCESS"/>
    <n v="1"/>
    <s v="found"/>
    <s v="Not Duplicate"/>
    <s v="match"/>
    <s v="match"/>
    <n v="0"/>
    <d v="2026-02-20T00:00:00"/>
    <n v="3"/>
    <s v="SLA Breached"/>
    <x v="4"/>
    <n v="0"/>
    <n v="0"/>
    <n v="0"/>
    <n v="0"/>
    <n v="1"/>
    <x v="0"/>
    <n v="25"/>
    <x v="58"/>
  </r>
  <r>
    <s v="TXN003394"/>
    <n v="10462.68"/>
    <n v="10462.68"/>
    <s v="SUCCESS"/>
    <s v="SUCCESS"/>
    <n v="1"/>
    <s v="found"/>
    <s v="Not Duplicate"/>
    <s v="match"/>
    <s v="match"/>
    <n v="0"/>
    <d v="2026-03-15T00:00:00"/>
    <n v="0"/>
    <s v="Within SLA"/>
    <x v="1"/>
    <n v="0"/>
    <n v="0"/>
    <n v="0"/>
    <n v="0"/>
    <n v="0"/>
    <x v="3"/>
    <n v="17.3"/>
    <x v="54"/>
  </r>
  <r>
    <s v="TXN003395"/>
    <n v="14536.29"/>
    <n v="14536.29"/>
    <s v="SUCCESS"/>
    <s v="SUCCESS"/>
    <n v="1"/>
    <s v="found"/>
    <s v="Not Duplicate"/>
    <s v="match"/>
    <s v="match"/>
    <n v="0"/>
    <d v="2026-02-08T00:00:00"/>
    <n v="0"/>
    <s v="Within SLA"/>
    <x v="0"/>
    <n v="0"/>
    <n v="0"/>
    <n v="0"/>
    <n v="0"/>
    <n v="0"/>
    <x v="2"/>
    <n v="10.6"/>
    <x v="24"/>
  </r>
  <r>
    <s v="TXN003396"/>
    <n v="5227.5"/>
    <n v="5227.5"/>
    <s v="SUCCESS"/>
    <s v="SUCCESS"/>
    <n v="1"/>
    <s v="found"/>
    <s v="Not Duplicate"/>
    <s v="match"/>
    <s v="match"/>
    <n v="0"/>
    <d v="2026-01-18T00:00:00"/>
    <n v="0"/>
    <s v="Within SLA"/>
    <x v="3"/>
    <n v="0"/>
    <n v="0"/>
    <n v="0"/>
    <n v="0"/>
    <n v="0"/>
    <x v="0"/>
    <n v="18.399999999999999"/>
    <x v="45"/>
  </r>
  <r>
    <s v="TXN003397"/>
    <n v="31036.65"/>
    <n v="31036.65"/>
    <s v="SUCCESS"/>
    <s v="SUCCESS"/>
    <n v="1"/>
    <s v="found"/>
    <s v="Not Duplicate"/>
    <s v="match"/>
    <s v="match"/>
    <n v="0"/>
    <d v="2026-01-24T00:00:00"/>
    <n v="2"/>
    <s v="Within SLA"/>
    <x v="2"/>
    <n v="0"/>
    <n v="0"/>
    <n v="0"/>
    <n v="0"/>
    <n v="0"/>
    <x v="0"/>
    <n v="20"/>
    <x v="51"/>
  </r>
  <r>
    <s v="TXN003398"/>
    <n v="7022.67"/>
    <n v="7022.67"/>
    <s v="SUCCESS"/>
    <s v="SUCCESS"/>
    <n v="1"/>
    <s v="found"/>
    <s v="Not Duplicate"/>
    <s v="match"/>
    <s v="match"/>
    <n v="0"/>
    <d v="2026-03-12T00:00:00"/>
    <n v="0"/>
    <s v="Within SLA"/>
    <x v="2"/>
    <n v="0"/>
    <n v="0"/>
    <n v="0"/>
    <n v="0"/>
    <n v="0"/>
    <x v="3"/>
    <n v="59.5"/>
    <x v="47"/>
  </r>
  <r>
    <s v="TXN003399"/>
    <n v="8010.88"/>
    <n v="8010.88"/>
    <s v="SUCCESS"/>
    <s v="SUCCESS"/>
    <n v="1"/>
    <s v="found"/>
    <s v="Not Duplicate"/>
    <s v="match"/>
    <s v="match"/>
    <n v="0"/>
    <d v="2026-04-01T00:00:00"/>
    <n v="2"/>
    <s v="Within SLA"/>
    <x v="2"/>
    <n v="0"/>
    <n v="0"/>
    <n v="0"/>
    <n v="0"/>
    <n v="0"/>
    <x v="0"/>
    <n v="10.8"/>
    <x v="15"/>
  </r>
  <r>
    <s v="TXN003400"/>
    <n v="11240.22"/>
    <n v="11240.22"/>
    <s v="SUCCESS"/>
    <s v="SUCCESS"/>
    <n v="1"/>
    <s v="found"/>
    <s v="Not Duplicate"/>
    <s v="match"/>
    <s v="match"/>
    <n v="0"/>
    <d v="2026-03-21T00:00:00"/>
    <n v="5"/>
    <s v="SLA Breached"/>
    <x v="0"/>
    <n v="0"/>
    <n v="0"/>
    <n v="0"/>
    <n v="0"/>
    <n v="1"/>
    <x v="2"/>
    <n v="30"/>
    <x v="30"/>
  </r>
  <r>
    <s v="TXN003401"/>
    <n v="2243.94"/>
    <n v="2243.94"/>
    <s v="SUCCESS"/>
    <s v="SUCCESS"/>
    <n v="1"/>
    <s v="found"/>
    <s v="Not Duplicate"/>
    <s v="match"/>
    <s v="match"/>
    <n v="0"/>
    <d v="2026-01-19T00:00:00"/>
    <n v="1"/>
    <s v="Within SLA"/>
    <x v="2"/>
    <n v="0"/>
    <n v="0"/>
    <n v="0"/>
    <n v="0"/>
    <n v="0"/>
    <x v="3"/>
    <n v="13.1"/>
    <x v="45"/>
  </r>
  <r>
    <s v="TXN003402"/>
    <n v="953.44"/>
    <n v="953.44"/>
    <s v="SUCCESS"/>
    <s v="SUCCESS"/>
    <n v="1"/>
    <s v="found"/>
    <s v="Not Duplicate"/>
    <s v="match"/>
    <s v="match"/>
    <n v="0"/>
    <d v="2026-01-05T00:00:00"/>
    <n v="2"/>
    <s v="Within SLA"/>
    <x v="3"/>
    <n v="0"/>
    <n v="0"/>
    <n v="0"/>
    <n v="0"/>
    <n v="0"/>
    <x v="0"/>
    <n v="49"/>
    <x v="62"/>
  </r>
  <r>
    <s v="TXN003403"/>
    <n v="742.85"/>
    <n v="742.85"/>
    <s v="SUCCESS"/>
    <s v="SUCCESS"/>
    <n v="1"/>
    <s v="found"/>
    <s v="Not Duplicate"/>
    <s v="match"/>
    <s v="match"/>
    <n v="0"/>
    <d v="2026-02-06T00:00:00"/>
    <n v="2"/>
    <s v="Within SLA"/>
    <x v="2"/>
    <n v="0"/>
    <n v="0"/>
    <n v="0"/>
    <n v="0"/>
    <n v="0"/>
    <x v="3"/>
    <n v="9.8000000000000007"/>
    <x v="66"/>
  </r>
  <r>
    <s v="TXN003404"/>
    <n v="34241.11"/>
    <e v="#N/A"/>
    <s v="SUCCESS"/>
    <e v="#N/A"/>
    <n v="0"/>
    <s v="missing"/>
    <s v="Not Duplicate"/>
    <s v="not processed"/>
    <s v="not processed"/>
    <s v="missing"/>
    <s v="not processed"/>
    <s v="not processed"/>
    <s v="Not Processed"/>
    <x v="0"/>
    <n v="1"/>
    <n v="0"/>
    <n v="0"/>
    <n v="0"/>
    <n v="0"/>
    <x v="2"/>
    <s v=""/>
    <x v="62"/>
  </r>
  <r>
    <s v="TXN003405"/>
    <n v="3653.57"/>
    <n v="3653.57"/>
    <s v="SUCCESS"/>
    <s v="SUCCESS"/>
    <n v="1"/>
    <s v="found"/>
    <s v="Not Duplicate"/>
    <s v="match"/>
    <s v="match"/>
    <n v="0"/>
    <d v="2026-01-16T00:00:00"/>
    <n v="1"/>
    <s v="Within SLA"/>
    <x v="0"/>
    <n v="0"/>
    <n v="0"/>
    <n v="0"/>
    <n v="0"/>
    <n v="0"/>
    <x v="1"/>
    <n v="6.2"/>
    <x v="1"/>
  </r>
  <r>
    <s v="TXN003406"/>
    <n v="3521.23"/>
    <n v="3521.23"/>
    <s v="SUCCESS"/>
    <s v="SUCCESS"/>
    <n v="1"/>
    <s v="found"/>
    <s v="Not Duplicate"/>
    <s v="match"/>
    <s v="match"/>
    <n v="0"/>
    <d v="2026-02-03T00:00:00"/>
    <n v="1"/>
    <s v="Within SLA"/>
    <x v="0"/>
    <n v="0"/>
    <n v="0"/>
    <n v="0"/>
    <n v="0"/>
    <n v="0"/>
    <x v="1"/>
    <n v="11.3"/>
    <x v="81"/>
  </r>
  <r>
    <s v="TXN003407"/>
    <n v="6361.18"/>
    <n v="6361.18"/>
    <s v="SUCCESS"/>
    <s v="SUCCESS"/>
    <n v="1"/>
    <s v="found"/>
    <s v="Not Duplicate"/>
    <s v="match"/>
    <s v="match"/>
    <n v="0"/>
    <d v="2026-01-08T00:00:00"/>
    <n v="2"/>
    <s v="Within SLA"/>
    <x v="0"/>
    <n v="0"/>
    <n v="0"/>
    <n v="0"/>
    <n v="0"/>
    <n v="0"/>
    <x v="0"/>
    <n v="66.5"/>
    <x v="18"/>
  </r>
  <r>
    <s v="TXN003408"/>
    <n v="3062.59"/>
    <n v="3062.59"/>
    <s v="SUCCESS"/>
    <s v="SUCCESS"/>
    <n v="1"/>
    <s v="found"/>
    <s v="Not Duplicate"/>
    <s v="match"/>
    <s v="match"/>
    <n v="0"/>
    <d v="2026-01-22T00:00:00"/>
    <n v="1"/>
    <s v="Within SLA"/>
    <x v="0"/>
    <n v="0"/>
    <n v="0"/>
    <n v="0"/>
    <n v="0"/>
    <n v="0"/>
    <x v="3"/>
    <n v="16.7"/>
    <x v="25"/>
  </r>
  <r>
    <s v="TXN003409"/>
    <n v="2269.34"/>
    <n v="2269.34"/>
    <s v="SUCCESS"/>
    <s v="SUCCESS"/>
    <n v="1"/>
    <s v="found"/>
    <s v="Not Duplicate"/>
    <s v="match"/>
    <s v="match"/>
    <n v="0"/>
    <d v="2026-03-01T00:00:00"/>
    <n v="2"/>
    <s v="Within SLA"/>
    <x v="2"/>
    <n v="0"/>
    <n v="0"/>
    <n v="0"/>
    <n v="0"/>
    <n v="0"/>
    <x v="2"/>
    <n v="75.8"/>
    <x v="2"/>
  </r>
  <r>
    <s v="TXN003410"/>
    <n v="786.25"/>
    <n v="786.25"/>
    <s v="SUCCESS"/>
    <s v="SUCCESS"/>
    <n v="1"/>
    <s v="found"/>
    <s v="Not Duplicate"/>
    <s v="match"/>
    <s v="match"/>
    <n v="0"/>
    <d v="2026-03-18T00:00:00"/>
    <n v="3"/>
    <s v="SLA Breached"/>
    <x v="3"/>
    <n v="0"/>
    <n v="0"/>
    <n v="0"/>
    <n v="0"/>
    <n v="1"/>
    <x v="1"/>
    <n v="42.2"/>
    <x v="54"/>
  </r>
  <r>
    <s v="TXN003411"/>
    <n v="9280.43"/>
    <n v="9280.43"/>
    <s v="SUCCESS"/>
    <s v="SUCCESS"/>
    <n v="1"/>
    <s v="found"/>
    <s v="Not Duplicate"/>
    <s v="match"/>
    <s v="match"/>
    <n v="0"/>
    <d v="2026-03-12T00:00:00"/>
    <n v="2"/>
    <s v="Within SLA"/>
    <x v="0"/>
    <n v="0"/>
    <n v="0"/>
    <n v="0"/>
    <n v="0"/>
    <n v="0"/>
    <x v="3"/>
    <n v="34.6"/>
    <x v="67"/>
  </r>
  <r>
    <s v="TXN003412"/>
    <n v="277.64999999999998"/>
    <n v="277.64999999999998"/>
    <s v="SUCCESS"/>
    <s v="SUCCESS"/>
    <n v="1"/>
    <s v="found"/>
    <s v="Not Duplicate"/>
    <s v="match"/>
    <s v="match"/>
    <n v="0"/>
    <d v="2026-03-28T00:00:00"/>
    <n v="2"/>
    <s v="Within SLA"/>
    <x v="4"/>
    <n v="0"/>
    <n v="0"/>
    <n v="0"/>
    <n v="0"/>
    <n v="0"/>
    <x v="3"/>
    <n v="12.3"/>
    <x v="9"/>
  </r>
  <r>
    <s v="TXN003413"/>
    <n v="12007.67"/>
    <n v="12007.67"/>
    <s v="SUCCESS"/>
    <s v="SUCCESS"/>
    <n v="1"/>
    <s v="found"/>
    <s v="Not Duplicate"/>
    <s v="match"/>
    <s v="match"/>
    <n v="0"/>
    <d v="2026-01-12T00:00:00"/>
    <n v="2"/>
    <s v="Within SLA"/>
    <x v="0"/>
    <n v="0"/>
    <n v="0"/>
    <n v="0"/>
    <n v="0"/>
    <n v="0"/>
    <x v="1"/>
    <n v="46"/>
    <x v="76"/>
  </r>
  <r>
    <s v="TXN003414"/>
    <n v="18447.05"/>
    <n v="20291.759999999998"/>
    <s v="SUCCESS"/>
    <s v="SUCCESS"/>
    <n v="1"/>
    <s v="found"/>
    <s v="Not Duplicate"/>
    <s v="mismatch"/>
    <s v="match"/>
    <n v="1844.7099999999991"/>
    <d v="2026-03-21T00:00:00"/>
    <n v="0"/>
    <s v="Within SLA"/>
    <x v="0"/>
    <n v="0"/>
    <n v="0"/>
    <n v="1"/>
    <n v="0"/>
    <n v="0"/>
    <x v="1"/>
    <n v="22.2"/>
    <x v="63"/>
  </r>
  <r>
    <s v="TXN003415"/>
    <n v="8385.4599999999991"/>
    <n v="8385.4599999999991"/>
    <s v="SUCCESS"/>
    <s v="SUCCESS"/>
    <n v="1"/>
    <s v="found"/>
    <s v="Not Duplicate"/>
    <s v="match"/>
    <s v="match"/>
    <n v="0"/>
    <d v="2026-02-14T00:00:00"/>
    <n v="2"/>
    <s v="Within SLA"/>
    <x v="0"/>
    <n v="0"/>
    <n v="0"/>
    <n v="0"/>
    <n v="0"/>
    <n v="0"/>
    <x v="3"/>
    <n v="12.6"/>
    <x v="89"/>
  </r>
  <r>
    <s v="TXN003416"/>
    <n v="3802.79"/>
    <n v="3802.79"/>
    <s v="SUCCESS"/>
    <s v="SUCCESS"/>
    <n v="1"/>
    <s v="found"/>
    <s v="Not Duplicate"/>
    <s v="match"/>
    <s v="match"/>
    <n v="0"/>
    <d v="2026-01-27T00:00:00"/>
    <n v="2"/>
    <s v="Within SLA"/>
    <x v="0"/>
    <n v="0"/>
    <n v="0"/>
    <n v="0"/>
    <n v="0"/>
    <n v="0"/>
    <x v="3"/>
    <n v="55.5"/>
    <x v="12"/>
  </r>
  <r>
    <s v="TXN003417"/>
    <n v="8195.68"/>
    <n v="8195.68"/>
    <s v="SUCCESS"/>
    <s v="SUCCESS"/>
    <n v="1"/>
    <s v="found"/>
    <s v="Not Duplicate"/>
    <s v="match"/>
    <s v="match"/>
    <n v="0"/>
    <d v="2026-03-08T00:00:00"/>
    <n v="3"/>
    <s v="SLA Breached"/>
    <x v="1"/>
    <n v="0"/>
    <n v="0"/>
    <n v="0"/>
    <n v="0"/>
    <n v="1"/>
    <x v="3"/>
    <n v="43.2"/>
    <x v="28"/>
  </r>
  <r>
    <s v="TXN003418"/>
    <n v="6268.84"/>
    <n v="6268.84"/>
    <s v="SUCCESS"/>
    <s v="SUCCESS"/>
    <n v="1"/>
    <s v="found"/>
    <s v="Not Duplicate"/>
    <s v="match"/>
    <s v="match"/>
    <n v="0"/>
    <d v="2026-01-28T00:00:00"/>
    <n v="1"/>
    <s v="Within SLA"/>
    <x v="0"/>
    <n v="0"/>
    <n v="0"/>
    <n v="0"/>
    <n v="0"/>
    <n v="0"/>
    <x v="3"/>
    <n v="13.9"/>
    <x v="74"/>
  </r>
  <r>
    <s v="TXN003419"/>
    <n v="2322.21"/>
    <n v="2322.21"/>
    <s v="SUCCESS"/>
    <s v="SUCCESS"/>
    <n v="1"/>
    <s v="found"/>
    <s v="Not Duplicate"/>
    <s v="match"/>
    <s v="match"/>
    <n v="0"/>
    <d v="2026-02-28T00:00:00"/>
    <n v="0"/>
    <s v="Within SLA"/>
    <x v="1"/>
    <n v="0"/>
    <n v="0"/>
    <n v="0"/>
    <n v="0"/>
    <n v="0"/>
    <x v="0"/>
    <n v="17.2"/>
    <x v="72"/>
  </r>
  <r>
    <s v="TXN003420"/>
    <n v="5070.1499999999996"/>
    <n v="5070.1499999999996"/>
    <s v="SUCCESS"/>
    <s v="SUCCESS"/>
    <n v="1"/>
    <s v="found"/>
    <s v="Not Duplicate"/>
    <s v="match"/>
    <s v="match"/>
    <n v="0"/>
    <d v="2026-02-27T00:00:00"/>
    <n v="0"/>
    <s v="Within SLA"/>
    <x v="0"/>
    <n v="0"/>
    <n v="0"/>
    <n v="0"/>
    <n v="0"/>
    <n v="0"/>
    <x v="0"/>
    <n v="22.9"/>
    <x v="2"/>
  </r>
  <r>
    <s v="TXN003421"/>
    <n v="1076.18"/>
    <n v="1076.18"/>
    <s v="SUCCESS"/>
    <s v="SUCCESS"/>
    <n v="1"/>
    <s v="found"/>
    <s v="Not Duplicate"/>
    <s v="match"/>
    <s v="match"/>
    <n v="0"/>
    <d v="2026-04-03T00:00:00"/>
    <n v="3"/>
    <s v="SLA Breached"/>
    <x v="3"/>
    <n v="0"/>
    <n v="0"/>
    <n v="0"/>
    <n v="0"/>
    <n v="1"/>
    <x v="0"/>
    <n v="30.6"/>
    <x v="80"/>
  </r>
  <r>
    <s v="TXN003422"/>
    <n v="6184.68"/>
    <n v="6184.68"/>
    <s v="SUCCESS"/>
    <s v="SUCCESS"/>
    <n v="1"/>
    <s v="found"/>
    <s v="Not Duplicate"/>
    <s v="match"/>
    <s v="match"/>
    <n v="0"/>
    <d v="2026-04-02T00:00:00"/>
    <n v="2"/>
    <s v="Within SLA"/>
    <x v="3"/>
    <n v="0"/>
    <n v="0"/>
    <n v="0"/>
    <n v="0"/>
    <n v="0"/>
    <x v="0"/>
    <n v="44.9"/>
    <x v="80"/>
  </r>
  <r>
    <s v="TXN003423"/>
    <n v="2618.66"/>
    <n v="2618.66"/>
    <s v="FAILED"/>
    <s v="FAILED"/>
    <n v="1"/>
    <s v="found"/>
    <s v="Not Duplicate"/>
    <s v="match"/>
    <s v="match"/>
    <n v="0"/>
    <d v="2026-02-13T00:00:00"/>
    <n v="1"/>
    <s v="Within SLA"/>
    <x v="1"/>
    <n v="0"/>
    <n v="0"/>
    <n v="0"/>
    <n v="0"/>
    <n v="0"/>
    <x v="2"/>
    <n v="12.8"/>
    <x v="89"/>
  </r>
  <r>
    <s v="TXN003424"/>
    <n v="14955.85"/>
    <n v="14955.85"/>
    <s v="SUCCESS"/>
    <s v="SUCCESS"/>
    <n v="1"/>
    <s v="found"/>
    <s v="Not Duplicate"/>
    <s v="match"/>
    <s v="match"/>
    <n v="0"/>
    <d v="2026-03-14T00:00:00"/>
    <n v="1"/>
    <s v="Within SLA"/>
    <x v="1"/>
    <n v="0"/>
    <n v="0"/>
    <n v="0"/>
    <n v="0"/>
    <n v="0"/>
    <x v="3"/>
    <n v="17.5"/>
    <x v="14"/>
  </r>
  <r>
    <s v="TXN003425"/>
    <n v="5123.5"/>
    <n v="5123.5"/>
    <s v="SUCCESS"/>
    <s v="SUCCESS"/>
    <n v="1"/>
    <s v="found"/>
    <s v="Not Duplicate"/>
    <s v="match"/>
    <s v="match"/>
    <n v="0"/>
    <d v="2026-03-22T00:00:00"/>
    <n v="2"/>
    <s v="Within SLA"/>
    <x v="2"/>
    <n v="0"/>
    <n v="0"/>
    <n v="0"/>
    <n v="0"/>
    <n v="0"/>
    <x v="3"/>
    <n v="19.2"/>
    <x v="17"/>
  </r>
  <r>
    <s v="TXN003426"/>
    <n v="997.51"/>
    <n v="997.51"/>
    <s v="SUCCESS"/>
    <s v="SUCCESS"/>
    <n v="1"/>
    <s v="found"/>
    <s v="Not Duplicate"/>
    <s v="match"/>
    <s v="match"/>
    <n v="0"/>
    <d v="2026-02-22T00:00:00"/>
    <n v="3"/>
    <s v="SLA Breached"/>
    <x v="3"/>
    <n v="0"/>
    <n v="0"/>
    <n v="0"/>
    <n v="0"/>
    <n v="1"/>
    <x v="2"/>
    <n v="109.8"/>
    <x v="10"/>
  </r>
  <r>
    <s v="TXN003427"/>
    <n v="12657.29"/>
    <n v="12657.29"/>
    <s v="SUCCESS"/>
    <s v="SUCCESS"/>
    <n v="1"/>
    <s v="found"/>
    <s v="Not Duplicate"/>
    <s v="match"/>
    <s v="match"/>
    <n v="0"/>
    <d v="2026-03-08T00:00:00"/>
    <n v="2"/>
    <s v="Within SLA"/>
    <x v="3"/>
    <n v="0"/>
    <n v="0"/>
    <n v="0"/>
    <n v="0"/>
    <n v="0"/>
    <x v="3"/>
    <n v="43.4"/>
    <x v="57"/>
  </r>
  <r>
    <s v="TXN003428"/>
    <n v="23914.799999999999"/>
    <n v="23914.799999999999"/>
    <s v="SUCCESS"/>
    <s v="SUCCESS"/>
    <n v="1"/>
    <s v="found"/>
    <s v="Not Duplicate"/>
    <s v="match"/>
    <s v="match"/>
    <n v="0"/>
    <d v="2026-03-23T00:00:00"/>
    <n v="5"/>
    <s v="SLA Breached"/>
    <x v="2"/>
    <n v="0"/>
    <n v="0"/>
    <n v="0"/>
    <n v="0"/>
    <n v="1"/>
    <x v="3"/>
    <n v="14.4"/>
    <x v="31"/>
  </r>
  <r>
    <s v="TXN003429"/>
    <n v="388.73"/>
    <n v="388.73"/>
    <s v="SUCCESS"/>
    <s v="SUCCESS"/>
    <n v="1"/>
    <s v="found"/>
    <s v="Not Duplicate"/>
    <s v="match"/>
    <s v="match"/>
    <n v="0"/>
    <d v="2026-01-21T00:00:00"/>
    <n v="1"/>
    <s v="Within SLA"/>
    <x v="2"/>
    <n v="0"/>
    <n v="0"/>
    <n v="0"/>
    <n v="0"/>
    <n v="0"/>
    <x v="2"/>
    <n v="8.6"/>
    <x v="75"/>
  </r>
  <r>
    <s v="TXN003430"/>
    <n v="15787.95"/>
    <n v="15787.95"/>
    <s v="SUCCESS"/>
    <s v="SUCCESS"/>
    <n v="1"/>
    <s v="found"/>
    <s v="Not Duplicate"/>
    <s v="match"/>
    <s v="match"/>
    <n v="0"/>
    <d v="2026-01-10T00:00:00"/>
    <n v="0"/>
    <s v="Within SLA"/>
    <x v="1"/>
    <n v="0"/>
    <n v="0"/>
    <n v="0"/>
    <n v="0"/>
    <n v="0"/>
    <x v="0"/>
    <n v="32"/>
    <x v="76"/>
  </r>
  <r>
    <s v="TXN003431"/>
    <n v="5480.73"/>
    <n v="5480.73"/>
    <s v="SUCCESS"/>
    <s v="SUCCESS"/>
    <n v="1"/>
    <s v="found"/>
    <s v="Not Duplicate"/>
    <s v="match"/>
    <s v="match"/>
    <n v="0"/>
    <d v="2026-01-15T00:00:00"/>
    <n v="3"/>
    <s v="SLA Breached"/>
    <x v="0"/>
    <n v="0"/>
    <n v="0"/>
    <n v="0"/>
    <n v="0"/>
    <n v="1"/>
    <x v="0"/>
    <n v="26.3"/>
    <x v="77"/>
  </r>
  <r>
    <s v="TXN003432"/>
    <n v="10022.540000000001"/>
    <n v="10022.540000000001"/>
    <s v="SUCCESS"/>
    <s v="SUCCESS"/>
    <n v="1"/>
    <s v="found"/>
    <s v="Not Duplicate"/>
    <s v="match"/>
    <s v="match"/>
    <n v="0"/>
    <d v="2026-03-22T00:00:00"/>
    <n v="2"/>
    <s v="Within SLA"/>
    <x v="1"/>
    <n v="0"/>
    <n v="0"/>
    <n v="0"/>
    <n v="0"/>
    <n v="0"/>
    <x v="0"/>
    <n v="30.3"/>
    <x v="17"/>
  </r>
  <r>
    <s v="TXN003433"/>
    <n v="3315.09"/>
    <n v="3315.09"/>
    <s v="SUCCESS"/>
    <s v="SUCCESS"/>
    <n v="1"/>
    <s v="found"/>
    <s v="Not Duplicate"/>
    <s v="match"/>
    <s v="match"/>
    <n v="0"/>
    <d v="2026-01-06T00:00:00"/>
    <n v="3"/>
    <s v="SLA Breached"/>
    <x v="0"/>
    <n v="0"/>
    <n v="0"/>
    <n v="0"/>
    <n v="0"/>
    <n v="1"/>
    <x v="0"/>
    <n v="70.3"/>
    <x v="62"/>
  </r>
  <r>
    <s v="TXN003434"/>
    <n v="1000.58"/>
    <n v="1000.58"/>
    <s v="SUCCESS"/>
    <s v="SUCCESS"/>
    <n v="1"/>
    <s v="found"/>
    <s v="Not Duplicate"/>
    <s v="match"/>
    <s v="match"/>
    <n v="0"/>
    <d v="2026-01-20T00:00:00"/>
    <n v="5"/>
    <s v="SLA Breached"/>
    <x v="0"/>
    <n v="0"/>
    <n v="0"/>
    <n v="0"/>
    <n v="0"/>
    <n v="1"/>
    <x v="0"/>
    <n v="44.2"/>
    <x v="1"/>
  </r>
  <r>
    <s v="TXN003435"/>
    <n v="4450.91"/>
    <n v="4450.91"/>
    <s v="SUCCESS"/>
    <s v="SUCCESS"/>
    <n v="1"/>
    <s v="found"/>
    <s v="Not Duplicate"/>
    <s v="match"/>
    <s v="match"/>
    <n v="0"/>
    <d v="2026-01-19T00:00:00"/>
    <n v="0"/>
    <s v="Within SLA"/>
    <x v="2"/>
    <n v="0"/>
    <n v="0"/>
    <n v="0"/>
    <n v="0"/>
    <n v="0"/>
    <x v="0"/>
    <n v="54.4"/>
    <x v="34"/>
  </r>
  <r>
    <s v="TXN003436"/>
    <n v="8452.07"/>
    <n v="8452.07"/>
    <s v="SUCCESS"/>
    <s v="SUCCESS"/>
    <n v="1"/>
    <s v="found"/>
    <s v="Not Duplicate"/>
    <s v="match"/>
    <s v="match"/>
    <n v="0"/>
    <d v="2026-03-20T00:00:00"/>
    <n v="0"/>
    <s v="Within SLA"/>
    <x v="1"/>
    <n v="0"/>
    <n v="0"/>
    <n v="0"/>
    <n v="0"/>
    <n v="0"/>
    <x v="0"/>
    <n v="12"/>
    <x v="17"/>
  </r>
  <r>
    <s v="TXN003437"/>
    <n v="1256.3599999999999"/>
    <n v="1256.3599999999999"/>
    <s v="SUCCESS"/>
    <s v="SUCCESS"/>
    <n v="1"/>
    <s v="found"/>
    <s v="Not Duplicate"/>
    <s v="match"/>
    <s v="match"/>
    <n v="0"/>
    <d v="2026-03-03T00:00:00"/>
    <n v="0"/>
    <s v="Within SLA"/>
    <x v="0"/>
    <n v="0"/>
    <n v="0"/>
    <n v="0"/>
    <n v="0"/>
    <n v="0"/>
    <x v="3"/>
    <n v="13.8"/>
    <x v="56"/>
  </r>
  <r>
    <s v="TXN003438"/>
    <n v="838"/>
    <n v="838"/>
    <s v="FAILED"/>
    <s v="FAILED"/>
    <n v="1"/>
    <s v="found"/>
    <s v="Not Duplicate"/>
    <s v="match"/>
    <s v="match"/>
    <n v="0"/>
    <d v="2026-03-16T00:00:00"/>
    <n v="2"/>
    <s v="Within SLA"/>
    <x v="1"/>
    <n v="0"/>
    <n v="0"/>
    <n v="0"/>
    <n v="0"/>
    <n v="0"/>
    <x v="0"/>
    <n v="42.3"/>
    <x v="53"/>
  </r>
  <r>
    <s v="TXN003439"/>
    <n v="4503.7"/>
    <n v="4503.7"/>
    <s v="SUCCESS"/>
    <s v="SUCCESS"/>
    <n v="1"/>
    <s v="found"/>
    <s v="Not Duplicate"/>
    <s v="match"/>
    <s v="match"/>
    <n v="0"/>
    <d v="2026-02-05T00:00:00"/>
    <n v="2"/>
    <s v="Within SLA"/>
    <x v="2"/>
    <n v="0"/>
    <n v="0"/>
    <n v="0"/>
    <n v="0"/>
    <n v="0"/>
    <x v="0"/>
    <n v="61.5"/>
    <x v="83"/>
  </r>
  <r>
    <s v="TXN003440"/>
    <n v="22211.09"/>
    <n v="22211.09"/>
    <s v="SUCCESS"/>
    <s v="SUCCESS"/>
    <n v="1"/>
    <s v="found"/>
    <s v="Not Duplicate"/>
    <s v="match"/>
    <s v="match"/>
    <n v="0"/>
    <d v="2026-03-02T00:00:00"/>
    <n v="0"/>
    <s v="Within SLA"/>
    <x v="3"/>
    <n v="0"/>
    <n v="0"/>
    <n v="0"/>
    <n v="0"/>
    <n v="0"/>
    <x v="0"/>
    <n v="12.3"/>
    <x v="6"/>
  </r>
  <r>
    <s v="TXN003441"/>
    <n v="26732.13"/>
    <n v="26732.13"/>
    <s v="SUCCESS"/>
    <s v="SUCCESS"/>
    <n v="1"/>
    <s v="found"/>
    <s v="Not Duplicate"/>
    <s v="match"/>
    <s v="match"/>
    <n v="0"/>
    <d v="2026-02-23T00:00:00"/>
    <n v="3"/>
    <s v="SLA Breached"/>
    <x v="3"/>
    <n v="0"/>
    <n v="0"/>
    <n v="0"/>
    <n v="0"/>
    <n v="1"/>
    <x v="3"/>
    <n v="31.7"/>
    <x v="79"/>
  </r>
  <r>
    <s v="TXN003442"/>
    <n v="1814.15"/>
    <n v="1814.15"/>
    <s v="SUCCESS"/>
    <s v="SUCCESS"/>
    <n v="1"/>
    <s v="found"/>
    <s v="Not Duplicate"/>
    <s v="match"/>
    <s v="match"/>
    <n v="0"/>
    <d v="2026-01-13T00:00:00"/>
    <n v="3"/>
    <s v="SLA Breached"/>
    <x v="2"/>
    <n v="0"/>
    <n v="0"/>
    <n v="0"/>
    <n v="0"/>
    <n v="1"/>
    <x v="0"/>
    <n v="115.3"/>
    <x v="76"/>
  </r>
  <r>
    <s v="TXN003443"/>
    <n v="14297.84"/>
    <e v="#N/A"/>
    <s v="SUCCESS"/>
    <e v="#N/A"/>
    <n v="0"/>
    <s v="missing"/>
    <s v="Not Duplicate"/>
    <s v="not processed"/>
    <s v="not processed"/>
    <s v="missing"/>
    <s v="not processed"/>
    <s v="not processed"/>
    <s v="Not Processed"/>
    <x v="0"/>
    <n v="1"/>
    <n v="0"/>
    <n v="0"/>
    <n v="0"/>
    <n v="0"/>
    <x v="2"/>
    <s v=""/>
    <x v="18"/>
  </r>
  <r>
    <s v="TXN003444"/>
    <n v="3873.61"/>
    <n v="3873.61"/>
    <s v="SUCCESS"/>
    <s v="SUCCESS"/>
    <n v="1"/>
    <s v="found"/>
    <s v="Not Duplicate"/>
    <s v="match"/>
    <s v="match"/>
    <n v="0"/>
    <d v="2026-03-10T00:00:00"/>
    <n v="0"/>
    <s v="Within SLA"/>
    <x v="2"/>
    <n v="0"/>
    <n v="0"/>
    <n v="0"/>
    <n v="0"/>
    <n v="0"/>
    <x v="2"/>
    <n v="38.700000000000003"/>
    <x v="67"/>
  </r>
  <r>
    <s v="TXN003445"/>
    <n v="3807.98"/>
    <n v="3807.98"/>
    <s v="SUCCESS"/>
    <s v="SUCCESS"/>
    <n v="1"/>
    <s v="found"/>
    <s v="Not Duplicate"/>
    <s v="match"/>
    <s v="match"/>
    <n v="0"/>
    <d v="2026-04-02T00:00:00"/>
    <n v="2"/>
    <s v="Within SLA"/>
    <x v="0"/>
    <n v="0"/>
    <n v="0"/>
    <n v="0"/>
    <n v="0"/>
    <n v="0"/>
    <x v="2"/>
    <n v="31.5"/>
    <x v="80"/>
  </r>
  <r>
    <s v="TXN003446"/>
    <n v="5695.05"/>
    <n v="5695.05"/>
    <s v="SUCCESS"/>
    <s v="SUCCESS"/>
    <n v="1"/>
    <s v="found"/>
    <s v="Not Duplicate"/>
    <s v="match"/>
    <s v="match"/>
    <n v="0"/>
    <d v="2026-02-10T00:00:00"/>
    <n v="1"/>
    <s v="Within SLA"/>
    <x v="3"/>
    <n v="0"/>
    <n v="0"/>
    <n v="0"/>
    <n v="0"/>
    <n v="0"/>
    <x v="3"/>
    <n v="13.6"/>
    <x v="43"/>
  </r>
  <r>
    <s v="TXN003447"/>
    <n v="17435.96"/>
    <n v="17435.96"/>
    <s v="FAILED"/>
    <s v="FAILED"/>
    <n v="1"/>
    <s v="found"/>
    <s v="Not Duplicate"/>
    <s v="match"/>
    <s v="match"/>
    <n v="0"/>
    <d v="2026-03-24T00:00:00"/>
    <n v="2"/>
    <s v="Within SLA"/>
    <x v="0"/>
    <n v="0"/>
    <n v="0"/>
    <n v="0"/>
    <n v="0"/>
    <n v="0"/>
    <x v="0"/>
    <n v="24.5"/>
    <x v="29"/>
  </r>
  <r>
    <s v="TXN003448"/>
    <n v="4486.9399999999996"/>
    <n v="4486.9399999999996"/>
    <s v="SUCCESS"/>
    <s v="SUCCESS"/>
    <n v="1"/>
    <s v="found"/>
    <s v="Not Duplicate"/>
    <s v="match"/>
    <s v="match"/>
    <n v="0"/>
    <d v="2026-01-11T00:00:00"/>
    <n v="2"/>
    <s v="Within SLA"/>
    <x v="0"/>
    <n v="0"/>
    <n v="0"/>
    <n v="0"/>
    <n v="0"/>
    <n v="0"/>
    <x v="3"/>
    <n v="7.9"/>
    <x v="86"/>
  </r>
  <r>
    <s v="TXN003449"/>
    <n v="22733.57"/>
    <n v="22733.57"/>
    <s v="SUCCESS"/>
    <s v="SUCCESS"/>
    <n v="1"/>
    <s v="found"/>
    <s v="Not Duplicate"/>
    <s v="match"/>
    <s v="match"/>
    <n v="0"/>
    <d v="2026-01-30T00:00:00"/>
    <n v="3"/>
    <s v="SLA Breached"/>
    <x v="3"/>
    <n v="0"/>
    <n v="0"/>
    <n v="0"/>
    <n v="0"/>
    <n v="1"/>
    <x v="1"/>
    <n v="60.5"/>
    <x v="74"/>
  </r>
  <r>
    <s v="TXN003450"/>
    <n v="2999.51"/>
    <n v="2999.51"/>
    <s v="SUCCESS"/>
    <s v="SUCCESS"/>
    <n v="1"/>
    <s v="found"/>
    <s v="Not Duplicate"/>
    <s v="match"/>
    <s v="match"/>
    <n v="0"/>
    <d v="2026-01-09T00:00:00"/>
    <n v="1"/>
    <s v="Within SLA"/>
    <x v="2"/>
    <n v="0"/>
    <n v="0"/>
    <n v="0"/>
    <n v="0"/>
    <n v="0"/>
    <x v="1"/>
    <n v="30"/>
    <x v="8"/>
  </r>
  <r>
    <s v="TXN003451"/>
    <n v="6449.92"/>
    <e v="#N/A"/>
    <s v="SUCCESS"/>
    <e v="#N/A"/>
    <n v="0"/>
    <s v="missing"/>
    <s v="Not Duplicate"/>
    <s v="not processed"/>
    <s v="not processed"/>
    <s v="missing"/>
    <s v="not processed"/>
    <s v="not processed"/>
    <s v="Not Processed"/>
    <x v="1"/>
    <n v="1"/>
    <n v="0"/>
    <n v="0"/>
    <n v="0"/>
    <n v="0"/>
    <x v="0"/>
    <s v=""/>
    <x v="18"/>
  </r>
  <r>
    <s v="TXN003452"/>
    <n v="42499.14"/>
    <n v="42499.14"/>
    <s v="SUCCESS"/>
    <s v="SUCCESS"/>
    <n v="1"/>
    <s v="found"/>
    <s v="Not Duplicate"/>
    <s v="match"/>
    <s v="match"/>
    <n v="0"/>
    <d v="2026-02-06T00:00:00"/>
    <n v="0"/>
    <s v="Within SLA"/>
    <x v="0"/>
    <n v="0"/>
    <n v="0"/>
    <n v="0"/>
    <n v="0"/>
    <n v="0"/>
    <x v="1"/>
    <n v="32.799999999999997"/>
    <x v="69"/>
  </r>
  <r>
    <s v="TXN003453"/>
    <n v="6577.95"/>
    <n v="6577.95"/>
    <s v="SUCCESS"/>
    <s v="SUCCESS"/>
    <n v="1"/>
    <s v="found"/>
    <s v="Not Duplicate"/>
    <s v="match"/>
    <s v="match"/>
    <n v="0"/>
    <d v="2026-01-27T00:00:00"/>
    <n v="0"/>
    <s v="Within SLA"/>
    <x v="2"/>
    <n v="0"/>
    <n v="0"/>
    <n v="0"/>
    <n v="0"/>
    <n v="0"/>
    <x v="0"/>
    <n v="15.2"/>
    <x v="74"/>
  </r>
  <r>
    <s v="TXN003454"/>
    <n v="4333.6899999999996"/>
    <n v="4333.6899999999996"/>
    <s v="SUCCESS"/>
    <s v="SUCCESS"/>
    <n v="1"/>
    <s v="found"/>
    <s v="Not Duplicate"/>
    <s v="match"/>
    <s v="match"/>
    <n v="0"/>
    <d v="2026-02-04T00:00:00"/>
    <n v="1"/>
    <s v="Within SLA"/>
    <x v="2"/>
    <n v="0"/>
    <n v="0"/>
    <n v="0"/>
    <n v="0"/>
    <n v="0"/>
    <x v="0"/>
    <n v="32.799999999999997"/>
    <x v="83"/>
  </r>
  <r>
    <s v="TXN003455"/>
    <n v="11060.57"/>
    <n v="11060.57"/>
    <s v="SUCCESS"/>
    <s v="SUCCESS"/>
    <n v="1"/>
    <s v="found"/>
    <s v="Not Duplicate"/>
    <s v="match"/>
    <s v="match"/>
    <n v="0"/>
    <d v="2026-03-01T00:00:00"/>
    <n v="5"/>
    <s v="SLA Breached"/>
    <x v="2"/>
    <n v="0"/>
    <n v="0"/>
    <n v="0"/>
    <n v="0"/>
    <n v="1"/>
    <x v="0"/>
    <n v="22.1"/>
    <x v="40"/>
  </r>
  <r>
    <s v="TXN003456"/>
    <n v="5642.59"/>
    <n v="5642.59"/>
    <s v="SUCCESS"/>
    <s v="SUCCESS"/>
    <n v="1"/>
    <s v="found"/>
    <s v="Not Duplicate"/>
    <s v="match"/>
    <s v="match"/>
    <n v="0"/>
    <d v="2026-03-31T00:00:00"/>
    <n v="1"/>
    <s v="Within SLA"/>
    <x v="0"/>
    <n v="0"/>
    <n v="0"/>
    <n v="0"/>
    <n v="0"/>
    <n v="0"/>
    <x v="0"/>
    <n v="36.1"/>
    <x v="15"/>
  </r>
  <r>
    <s v="TXN003457"/>
    <n v="35989.81"/>
    <n v="35989.81"/>
    <s v="SUCCESS"/>
    <s v="SUCCESS"/>
    <n v="1"/>
    <s v="found"/>
    <s v="Not Duplicate"/>
    <s v="match"/>
    <s v="match"/>
    <n v="0"/>
    <d v="2026-04-02T00:00:00"/>
    <n v="3"/>
    <s v="SLA Breached"/>
    <x v="4"/>
    <n v="0"/>
    <n v="0"/>
    <n v="0"/>
    <n v="0"/>
    <n v="1"/>
    <x v="3"/>
    <n v="65"/>
    <x v="15"/>
  </r>
  <r>
    <s v="TXN003458"/>
    <n v="1665.35"/>
    <n v="1665.35"/>
    <s v="SUCCESS"/>
    <s v="SUCCESS"/>
    <n v="1"/>
    <s v="found"/>
    <s v="Not Duplicate"/>
    <s v="match"/>
    <s v="match"/>
    <n v="0"/>
    <d v="2026-02-21T00:00:00"/>
    <n v="1"/>
    <s v="Within SLA"/>
    <x v="0"/>
    <n v="0"/>
    <n v="0"/>
    <n v="0"/>
    <n v="0"/>
    <n v="0"/>
    <x v="0"/>
    <n v="34.299999999999997"/>
    <x v="79"/>
  </r>
  <r>
    <s v="TXN003459"/>
    <n v="3628.84"/>
    <n v="3628.84"/>
    <s v="SUCCESS"/>
    <s v="SUCCESS"/>
    <n v="1"/>
    <s v="found"/>
    <s v="Not Duplicate"/>
    <s v="match"/>
    <s v="match"/>
    <n v="0"/>
    <d v="2026-01-23T00:00:00"/>
    <n v="3"/>
    <s v="SLA Breached"/>
    <x v="0"/>
    <n v="0"/>
    <n v="0"/>
    <n v="0"/>
    <n v="0"/>
    <n v="1"/>
    <x v="0"/>
    <n v="42.1"/>
    <x v="75"/>
  </r>
  <r>
    <s v="TXN003460"/>
    <n v="2371.59"/>
    <n v="2371.59"/>
    <s v="SUCCESS"/>
    <s v="SUCCESS"/>
    <n v="1"/>
    <s v="found"/>
    <s v="Not Duplicate"/>
    <s v="match"/>
    <s v="match"/>
    <n v="0"/>
    <d v="2026-01-10T00:00:00"/>
    <n v="1"/>
    <s v="Within SLA"/>
    <x v="0"/>
    <n v="0"/>
    <n v="0"/>
    <n v="0"/>
    <n v="0"/>
    <n v="0"/>
    <x v="2"/>
    <n v="12.5"/>
    <x v="86"/>
  </r>
  <r>
    <s v="TXN003461"/>
    <n v="6535.6"/>
    <n v="6535.6"/>
    <s v="SUCCESS"/>
    <s v="SUCCESS"/>
    <n v="1"/>
    <s v="found"/>
    <s v="Not Duplicate"/>
    <s v="match"/>
    <s v="match"/>
    <n v="0"/>
    <d v="2026-02-21T00:00:00"/>
    <n v="5"/>
    <s v="SLA Breached"/>
    <x v="0"/>
    <n v="0"/>
    <n v="0"/>
    <n v="0"/>
    <n v="0"/>
    <n v="1"/>
    <x v="2"/>
    <n v="5.8"/>
    <x v="68"/>
  </r>
  <r>
    <s v="TXN003462"/>
    <n v="3873.18"/>
    <n v="3873.18"/>
    <s v="SUCCESS"/>
    <s v="SUCCESS"/>
    <n v="1"/>
    <s v="found"/>
    <s v="Not Duplicate"/>
    <s v="match"/>
    <s v="match"/>
    <n v="0"/>
    <d v="2026-02-17T00:00:00"/>
    <n v="3"/>
    <s v="SLA Breached"/>
    <x v="0"/>
    <n v="0"/>
    <n v="0"/>
    <n v="0"/>
    <n v="0"/>
    <n v="1"/>
    <x v="3"/>
    <n v="66.7"/>
    <x v="48"/>
  </r>
  <r>
    <s v="TXN003463"/>
    <n v="23846.29"/>
    <n v="23846.29"/>
    <s v="SUCCESS"/>
    <s v="SUCCESS"/>
    <n v="1"/>
    <s v="found"/>
    <s v="Not Duplicate"/>
    <s v="match"/>
    <s v="match"/>
    <n v="0"/>
    <d v="2026-01-07T00:00:00"/>
    <n v="1"/>
    <s v="Within SLA"/>
    <x v="1"/>
    <n v="0"/>
    <n v="0"/>
    <n v="0"/>
    <n v="0"/>
    <n v="0"/>
    <x v="1"/>
    <n v="18.5"/>
    <x v="18"/>
  </r>
  <r>
    <s v="TXN003464"/>
    <n v="4040.67"/>
    <n v="4040.67"/>
    <s v="SUCCESS"/>
    <s v="SUCCESS"/>
    <n v="1"/>
    <s v="found"/>
    <s v="Not Duplicate"/>
    <s v="match"/>
    <s v="match"/>
    <n v="0"/>
    <d v="2026-03-31T00:00:00"/>
    <n v="2"/>
    <s v="Within SLA"/>
    <x v="0"/>
    <n v="0"/>
    <n v="0"/>
    <n v="0"/>
    <n v="0"/>
    <n v="0"/>
    <x v="0"/>
    <n v="19.7"/>
    <x v="36"/>
  </r>
  <r>
    <s v="TXN003465"/>
    <n v="2573.65"/>
    <n v="2573.65"/>
    <s v="SUCCESS"/>
    <s v="SUCCESS"/>
    <n v="1"/>
    <s v="found"/>
    <s v="Not Duplicate"/>
    <s v="match"/>
    <s v="match"/>
    <n v="0"/>
    <d v="2026-03-03T00:00:00"/>
    <n v="3"/>
    <s v="SLA Breached"/>
    <x v="3"/>
    <n v="0"/>
    <n v="0"/>
    <n v="0"/>
    <n v="0"/>
    <n v="1"/>
    <x v="3"/>
    <n v="27.8"/>
    <x v="72"/>
  </r>
  <r>
    <s v="TXN003466"/>
    <n v="4191.29"/>
    <n v="4191.29"/>
    <s v="FAILED"/>
    <s v="FAILED"/>
    <n v="1"/>
    <s v="found"/>
    <s v="Not Duplicate"/>
    <s v="match"/>
    <s v="match"/>
    <n v="0"/>
    <d v="2026-02-08T00:00:00"/>
    <n v="5"/>
    <s v="SLA Breached"/>
    <x v="4"/>
    <n v="0"/>
    <n v="0"/>
    <n v="0"/>
    <n v="0"/>
    <n v="1"/>
    <x v="0"/>
    <n v="53.5"/>
    <x v="83"/>
  </r>
  <r>
    <s v="TXN003467"/>
    <n v="3166.22"/>
    <n v="3166.22"/>
    <s v="SUCCESS"/>
    <s v="SUCCESS"/>
    <n v="1"/>
    <s v="found"/>
    <s v="Not Duplicate"/>
    <s v="match"/>
    <s v="match"/>
    <n v="0"/>
    <d v="2026-02-17T00:00:00"/>
    <n v="3"/>
    <s v="SLA Breached"/>
    <x v="1"/>
    <n v="0"/>
    <n v="0"/>
    <n v="0"/>
    <n v="0"/>
    <n v="1"/>
    <x v="1"/>
    <n v="29.5"/>
    <x v="48"/>
  </r>
  <r>
    <s v="TXN003468"/>
    <n v="6667.01"/>
    <n v="6667.01"/>
    <s v="SUCCESS"/>
    <s v="SUCCESS"/>
    <n v="1"/>
    <s v="found"/>
    <s v="Not Duplicate"/>
    <s v="match"/>
    <s v="match"/>
    <n v="0"/>
    <d v="2026-03-01T00:00:00"/>
    <n v="0"/>
    <s v="Within SLA"/>
    <x v="0"/>
    <n v="0"/>
    <n v="0"/>
    <n v="0"/>
    <n v="0"/>
    <n v="0"/>
    <x v="3"/>
    <n v="20.9"/>
    <x v="32"/>
  </r>
  <r>
    <s v="TXN003469"/>
    <n v="9630.15"/>
    <n v="9630.15"/>
    <s v="SUCCESS"/>
    <s v="SUCCESS"/>
    <n v="1"/>
    <s v="found"/>
    <s v="Not Duplicate"/>
    <s v="match"/>
    <s v="match"/>
    <n v="0"/>
    <d v="2026-01-21T00:00:00"/>
    <n v="2"/>
    <s v="Within SLA"/>
    <x v="0"/>
    <n v="0"/>
    <n v="0"/>
    <n v="0"/>
    <n v="0"/>
    <n v="0"/>
    <x v="1"/>
    <n v="81.3"/>
    <x v="34"/>
  </r>
  <r>
    <s v="TXN003470"/>
    <n v="1504.03"/>
    <n v="1504.03"/>
    <s v="SUCCESS"/>
    <s v="SUCCESS"/>
    <n v="1"/>
    <s v="found"/>
    <s v="Not Duplicate"/>
    <s v="match"/>
    <s v="match"/>
    <n v="0"/>
    <d v="2026-02-13T00:00:00"/>
    <n v="0"/>
    <s v="Within SLA"/>
    <x v="3"/>
    <n v="0"/>
    <n v="0"/>
    <n v="0"/>
    <n v="0"/>
    <n v="0"/>
    <x v="0"/>
    <n v="63"/>
    <x v="38"/>
  </r>
  <r>
    <s v="TXN003471"/>
    <n v="22045.39"/>
    <n v="22045.39"/>
    <s v="SUCCESS"/>
    <s v="SUCCESS"/>
    <n v="1"/>
    <s v="found"/>
    <s v="Not Duplicate"/>
    <s v="match"/>
    <s v="match"/>
    <n v="0"/>
    <d v="2026-01-07T00:00:00"/>
    <n v="3"/>
    <s v="SLA Breached"/>
    <x v="1"/>
    <n v="0"/>
    <n v="0"/>
    <n v="0"/>
    <n v="0"/>
    <n v="1"/>
    <x v="3"/>
    <n v="15.9"/>
    <x v="19"/>
  </r>
  <r>
    <s v="TXN003472"/>
    <n v="5695.75"/>
    <n v="5695.75"/>
    <s v="SUCCESS"/>
    <s v="SUCCESS"/>
    <n v="1"/>
    <s v="found"/>
    <s v="Not Duplicate"/>
    <s v="match"/>
    <s v="match"/>
    <n v="0"/>
    <d v="2026-01-11T00:00:00"/>
    <n v="2"/>
    <s v="Within SLA"/>
    <x v="3"/>
    <n v="0"/>
    <n v="0"/>
    <n v="0"/>
    <n v="0"/>
    <n v="0"/>
    <x v="0"/>
    <n v="55.2"/>
    <x v="86"/>
  </r>
  <r>
    <s v="TXN003473"/>
    <n v="2507.41"/>
    <n v="2507.41"/>
    <s v="SUCCESS"/>
    <s v="SUCCESS"/>
    <n v="1"/>
    <s v="found"/>
    <s v="Not Duplicate"/>
    <s v="match"/>
    <s v="match"/>
    <n v="0"/>
    <d v="2026-03-01T00:00:00"/>
    <n v="5"/>
    <s v="SLA Breached"/>
    <x v="4"/>
    <n v="0"/>
    <n v="0"/>
    <n v="0"/>
    <n v="0"/>
    <n v="1"/>
    <x v="3"/>
    <n v="16.7"/>
    <x v="40"/>
  </r>
  <r>
    <s v="TXN003474"/>
    <n v="1133.98"/>
    <n v="1133.98"/>
    <s v="SUCCESS"/>
    <s v="SUCCESS"/>
    <n v="2"/>
    <s v="found"/>
    <s v="Duplicate"/>
    <s v="match"/>
    <s v="match"/>
    <n v="0"/>
    <d v="2026-04-02T00:00:00"/>
    <n v="2"/>
    <s v="Within SLA"/>
    <x v="3"/>
    <n v="0"/>
    <n v="1"/>
    <n v="0"/>
    <n v="0"/>
    <n v="0"/>
    <x v="3"/>
    <n v="5.3"/>
    <x v="80"/>
  </r>
  <r>
    <s v="TXN003475"/>
    <n v="1962.55"/>
    <n v="1962.55"/>
    <s v="SUCCESS"/>
    <s v="SUCCESS"/>
    <n v="1"/>
    <s v="found"/>
    <s v="Not Duplicate"/>
    <s v="match"/>
    <s v="match"/>
    <n v="0"/>
    <d v="2026-01-27T00:00:00"/>
    <n v="0"/>
    <s v="Within SLA"/>
    <x v="0"/>
    <n v="0"/>
    <n v="0"/>
    <n v="0"/>
    <n v="0"/>
    <n v="0"/>
    <x v="1"/>
    <n v="18.100000000000001"/>
    <x v="74"/>
  </r>
  <r>
    <s v="TXN003476"/>
    <n v="387.97"/>
    <n v="387.97"/>
    <s v="SUCCESS"/>
    <s v="SUCCESS"/>
    <n v="1"/>
    <s v="found"/>
    <s v="Not Duplicate"/>
    <s v="match"/>
    <s v="match"/>
    <n v="0"/>
    <d v="2026-02-27T00:00:00"/>
    <n v="5"/>
    <s v="SLA Breached"/>
    <x v="3"/>
    <n v="0"/>
    <n v="0"/>
    <n v="0"/>
    <n v="0"/>
    <n v="1"/>
    <x v="0"/>
    <n v="43.8"/>
    <x v="13"/>
  </r>
  <r>
    <s v="TXN003477"/>
    <n v="6083.22"/>
    <n v="6083.22"/>
    <s v="SUCCESS"/>
    <s v="SUCCESS"/>
    <n v="1"/>
    <s v="found"/>
    <s v="Not Duplicate"/>
    <s v="match"/>
    <s v="match"/>
    <n v="0"/>
    <d v="2026-01-07T00:00:00"/>
    <n v="3"/>
    <s v="SLA Breached"/>
    <x v="2"/>
    <n v="0"/>
    <n v="0"/>
    <n v="0"/>
    <n v="0"/>
    <n v="1"/>
    <x v="2"/>
    <n v="18.3"/>
    <x v="19"/>
  </r>
  <r>
    <s v="TXN003478"/>
    <n v="2098.63"/>
    <e v="#N/A"/>
    <s v="SUCCESS"/>
    <e v="#N/A"/>
    <n v="0"/>
    <s v="missing"/>
    <s v="Not Duplicate"/>
    <s v="not processed"/>
    <s v="not processed"/>
    <s v="missing"/>
    <s v="not processed"/>
    <s v="not processed"/>
    <s v="Not Processed"/>
    <x v="1"/>
    <n v="1"/>
    <n v="0"/>
    <n v="0"/>
    <n v="0"/>
    <n v="0"/>
    <x v="0"/>
    <s v=""/>
    <x v="7"/>
  </r>
  <r>
    <s v="TXN003479"/>
    <n v="3191.37"/>
    <n v="3191.37"/>
    <s v="SUCCESS"/>
    <s v="SUCCESS"/>
    <n v="1"/>
    <s v="found"/>
    <s v="Not Duplicate"/>
    <s v="match"/>
    <s v="match"/>
    <n v="0"/>
    <d v="2026-01-04T00:00:00"/>
    <n v="2"/>
    <s v="Within SLA"/>
    <x v="2"/>
    <n v="0"/>
    <n v="0"/>
    <n v="0"/>
    <n v="0"/>
    <n v="0"/>
    <x v="0"/>
    <n v="9.4"/>
    <x v="49"/>
  </r>
  <r>
    <s v="TXN003480"/>
    <n v="1462.89"/>
    <n v="1462.89"/>
    <s v="SUCCESS"/>
    <s v="SUCCESS"/>
    <n v="1"/>
    <s v="found"/>
    <s v="Not Duplicate"/>
    <s v="match"/>
    <s v="match"/>
    <n v="0"/>
    <d v="2026-02-04T00:00:00"/>
    <n v="0"/>
    <s v="Within SLA"/>
    <x v="1"/>
    <n v="0"/>
    <n v="0"/>
    <n v="0"/>
    <n v="0"/>
    <n v="0"/>
    <x v="0"/>
    <n v="42.3"/>
    <x v="66"/>
  </r>
  <r>
    <s v="TXN003481"/>
    <n v="1513.7"/>
    <n v="1513.7"/>
    <s v="SUCCESS"/>
    <s v="SUCCESS"/>
    <n v="1"/>
    <s v="found"/>
    <s v="Not Duplicate"/>
    <s v="match"/>
    <s v="match"/>
    <n v="0"/>
    <d v="2026-03-25T00:00:00"/>
    <n v="3"/>
    <s v="SLA Breached"/>
    <x v="3"/>
    <n v="0"/>
    <n v="0"/>
    <n v="0"/>
    <n v="0"/>
    <n v="1"/>
    <x v="0"/>
    <n v="9.6999999999999993"/>
    <x v="29"/>
  </r>
  <r>
    <s v="TXN003482"/>
    <n v="4626.9399999999996"/>
    <n v="4626.9399999999996"/>
    <s v="SUCCESS"/>
    <s v="SUCCESS"/>
    <n v="1"/>
    <s v="found"/>
    <s v="Not Duplicate"/>
    <s v="match"/>
    <s v="match"/>
    <n v="0"/>
    <d v="2026-03-05T00:00:00"/>
    <n v="0"/>
    <s v="Within SLA"/>
    <x v="2"/>
    <n v="0"/>
    <n v="0"/>
    <n v="0"/>
    <n v="0"/>
    <n v="0"/>
    <x v="3"/>
    <n v="11.2"/>
    <x v="28"/>
  </r>
  <r>
    <s v="TXN003483"/>
    <n v="1681.31"/>
    <n v="1681.31"/>
    <s v="SUCCESS"/>
    <s v="SUCCESS"/>
    <n v="1"/>
    <s v="found"/>
    <s v="Not Duplicate"/>
    <s v="match"/>
    <s v="match"/>
    <n v="0"/>
    <d v="2026-03-23T00:00:00"/>
    <n v="3"/>
    <s v="SLA Breached"/>
    <x v="3"/>
    <n v="0"/>
    <n v="0"/>
    <n v="0"/>
    <n v="0"/>
    <n v="1"/>
    <x v="0"/>
    <n v="22.5"/>
    <x v="17"/>
  </r>
  <r>
    <s v="TXN003484"/>
    <n v="7401.56"/>
    <n v="7401.56"/>
    <s v="SUCCESS"/>
    <s v="SUCCESS"/>
    <n v="1"/>
    <s v="found"/>
    <s v="Not Duplicate"/>
    <s v="match"/>
    <s v="match"/>
    <n v="0"/>
    <d v="2026-03-19T00:00:00"/>
    <n v="0"/>
    <s v="Within SLA"/>
    <x v="0"/>
    <n v="0"/>
    <n v="0"/>
    <n v="0"/>
    <n v="0"/>
    <n v="0"/>
    <x v="3"/>
    <n v="18"/>
    <x v="59"/>
  </r>
  <r>
    <s v="TXN003485"/>
    <n v="1438.42"/>
    <n v="1438.42"/>
    <s v="SUCCESS"/>
    <s v="SUCCESS"/>
    <n v="1"/>
    <s v="found"/>
    <s v="Not Duplicate"/>
    <s v="match"/>
    <s v="match"/>
    <n v="0"/>
    <d v="2026-01-09T00:00:00"/>
    <n v="3"/>
    <s v="SLA Breached"/>
    <x v="3"/>
    <n v="0"/>
    <n v="0"/>
    <n v="0"/>
    <n v="0"/>
    <n v="1"/>
    <x v="2"/>
    <n v="39.1"/>
    <x v="18"/>
  </r>
  <r>
    <s v="TXN003486"/>
    <n v="6838.7"/>
    <n v="6838.7"/>
    <s v="SUCCESS"/>
    <s v="SUCCESS"/>
    <n v="1"/>
    <s v="found"/>
    <s v="Not Duplicate"/>
    <s v="match"/>
    <s v="match"/>
    <n v="0"/>
    <d v="2026-03-11T00:00:00"/>
    <n v="3"/>
    <s v="SLA Breached"/>
    <x v="0"/>
    <n v="0"/>
    <n v="0"/>
    <n v="0"/>
    <n v="0"/>
    <n v="1"/>
    <x v="3"/>
    <n v="42"/>
    <x v="16"/>
  </r>
  <r>
    <s v="TXN003487"/>
    <n v="2148.6999999999998"/>
    <n v="2148.6999999999998"/>
    <s v="REVERSED"/>
    <s v="REVERSED"/>
    <n v="1"/>
    <s v="found"/>
    <s v="Not Duplicate"/>
    <s v="match"/>
    <s v="match"/>
    <n v="0"/>
    <d v="2026-01-27T00:00:00"/>
    <n v="3"/>
    <s v="SLA Breached"/>
    <x v="2"/>
    <n v="0"/>
    <n v="0"/>
    <n v="0"/>
    <n v="0"/>
    <n v="1"/>
    <x v="0"/>
    <n v="1.8"/>
    <x v="61"/>
  </r>
  <r>
    <s v="TXN003488"/>
    <n v="4100.57"/>
    <n v="4100.57"/>
    <s v="SUCCESS"/>
    <s v="SUCCESS"/>
    <n v="1"/>
    <s v="found"/>
    <s v="Not Duplicate"/>
    <s v="match"/>
    <s v="match"/>
    <n v="0"/>
    <d v="2026-02-16T00:00:00"/>
    <n v="5"/>
    <s v="SLA Breached"/>
    <x v="4"/>
    <n v="0"/>
    <n v="0"/>
    <n v="0"/>
    <n v="0"/>
    <n v="1"/>
    <x v="0"/>
    <n v="9.4"/>
    <x v="41"/>
  </r>
  <r>
    <s v="TXN003489"/>
    <n v="2594.1799999999998"/>
    <n v="2594.1799999999998"/>
    <s v="SUCCESS"/>
    <s v="SUCCESS"/>
    <n v="1"/>
    <s v="found"/>
    <s v="Not Duplicate"/>
    <s v="match"/>
    <s v="match"/>
    <n v="0"/>
    <d v="2026-03-05T00:00:00"/>
    <n v="5"/>
    <s v="SLA Breached"/>
    <x v="0"/>
    <n v="0"/>
    <n v="0"/>
    <n v="0"/>
    <n v="0"/>
    <n v="1"/>
    <x v="0"/>
    <n v="18.600000000000001"/>
    <x v="72"/>
  </r>
  <r>
    <s v="TXN003490"/>
    <n v="2965.56"/>
    <n v="2965.56"/>
    <s v="SUCCESS"/>
    <s v="SUCCESS"/>
    <n v="1"/>
    <s v="found"/>
    <s v="Not Duplicate"/>
    <s v="match"/>
    <s v="match"/>
    <n v="0"/>
    <d v="2026-03-09T00:00:00"/>
    <n v="3"/>
    <s v="SLA Breached"/>
    <x v="2"/>
    <n v="0"/>
    <n v="0"/>
    <n v="0"/>
    <n v="0"/>
    <n v="1"/>
    <x v="1"/>
    <n v="31.1"/>
    <x v="57"/>
  </r>
  <r>
    <s v="TXN003491"/>
    <n v="3339.2"/>
    <n v="3339.2"/>
    <s v="SUCCESS"/>
    <s v="SUCCESS"/>
    <n v="1"/>
    <s v="found"/>
    <s v="Not Duplicate"/>
    <s v="match"/>
    <s v="match"/>
    <n v="0"/>
    <d v="2026-02-24T00:00:00"/>
    <n v="1"/>
    <s v="Within SLA"/>
    <x v="2"/>
    <n v="0"/>
    <n v="0"/>
    <n v="0"/>
    <n v="0"/>
    <n v="0"/>
    <x v="0"/>
    <n v="6"/>
    <x v="39"/>
  </r>
  <r>
    <s v="TXN003492"/>
    <n v="10787.73"/>
    <n v="10787.73"/>
    <s v="SUCCESS"/>
    <s v="SUCCESS"/>
    <n v="2"/>
    <s v="found"/>
    <s v="Duplicate"/>
    <s v="match"/>
    <s v="match"/>
    <n v="0"/>
    <d v="2026-03-13T00:00:00"/>
    <n v="1"/>
    <s v="Within SLA"/>
    <x v="0"/>
    <n v="0"/>
    <n v="1"/>
    <n v="0"/>
    <n v="0"/>
    <n v="0"/>
    <x v="3"/>
    <n v="26.2"/>
    <x v="47"/>
  </r>
  <r>
    <s v="TXN003493"/>
    <n v="12196.87"/>
    <n v="12196.87"/>
    <s v="SUCCESS"/>
    <s v="SUCCESS"/>
    <n v="2"/>
    <s v="found"/>
    <s v="Duplicate"/>
    <s v="match"/>
    <s v="match"/>
    <n v="0"/>
    <d v="2026-03-17T00:00:00"/>
    <n v="2"/>
    <s v="Within SLA"/>
    <x v="2"/>
    <n v="0"/>
    <n v="1"/>
    <n v="0"/>
    <n v="0"/>
    <n v="0"/>
    <x v="3"/>
    <n v="24.6"/>
    <x v="54"/>
  </r>
  <r>
    <s v="TXN003494"/>
    <n v="35888.769999999997"/>
    <n v="35888.769999999997"/>
    <s v="SUCCESS"/>
    <s v="SUCCESS"/>
    <n v="1"/>
    <s v="found"/>
    <s v="Not Duplicate"/>
    <s v="match"/>
    <s v="match"/>
    <n v="0"/>
    <d v="2026-01-03T00:00:00"/>
    <n v="1"/>
    <s v="Within SLA"/>
    <x v="0"/>
    <n v="0"/>
    <n v="0"/>
    <n v="0"/>
    <n v="0"/>
    <n v="0"/>
    <x v="0"/>
    <n v="29.2"/>
    <x v="49"/>
  </r>
  <r>
    <s v="TXN003495"/>
    <n v="12630.62"/>
    <n v="12630.62"/>
    <s v="SUCCESS"/>
    <s v="SUCCESS"/>
    <n v="1"/>
    <s v="found"/>
    <s v="Not Duplicate"/>
    <s v="match"/>
    <s v="match"/>
    <n v="0"/>
    <d v="2026-01-10T00:00:00"/>
    <n v="3"/>
    <s v="SLA Breached"/>
    <x v="0"/>
    <n v="0"/>
    <n v="0"/>
    <n v="0"/>
    <n v="0"/>
    <n v="1"/>
    <x v="0"/>
    <n v="43.4"/>
    <x v="78"/>
  </r>
  <r>
    <s v="TXN003496"/>
    <n v="22145.22"/>
    <n v="22145.22"/>
    <s v="SUCCESS"/>
    <s v="SUCCESS"/>
    <n v="1"/>
    <s v="found"/>
    <s v="Not Duplicate"/>
    <s v="match"/>
    <s v="match"/>
    <n v="0"/>
    <d v="2026-03-01T00:00:00"/>
    <n v="1"/>
    <s v="Within SLA"/>
    <x v="0"/>
    <n v="0"/>
    <n v="0"/>
    <n v="0"/>
    <n v="0"/>
    <n v="0"/>
    <x v="2"/>
    <n v="34.6"/>
    <x v="72"/>
  </r>
  <r>
    <s v="TXN003497"/>
    <n v="2078.79"/>
    <n v="2078.79"/>
    <s v="SUCCESS"/>
    <s v="SUCCESS"/>
    <n v="1"/>
    <s v="found"/>
    <s v="Not Duplicate"/>
    <s v="match"/>
    <s v="match"/>
    <n v="0"/>
    <d v="2026-02-04T00:00:00"/>
    <n v="0"/>
    <s v="Within SLA"/>
    <x v="0"/>
    <n v="0"/>
    <n v="0"/>
    <n v="0"/>
    <n v="0"/>
    <n v="0"/>
    <x v="3"/>
    <n v="40.1"/>
    <x v="66"/>
  </r>
  <r>
    <s v="TXN003498"/>
    <n v="41266.589999999997"/>
    <n v="41266.589999999997"/>
    <s v="SUCCESS"/>
    <s v="SUCCESS"/>
    <n v="1"/>
    <s v="found"/>
    <s v="Not Duplicate"/>
    <s v="match"/>
    <s v="match"/>
    <n v="0"/>
    <d v="2026-01-04T00:00:00"/>
    <n v="3"/>
    <s v="SLA Breached"/>
    <x v="2"/>
    <n v="0"/>
    <n v="0"/>
    <n v="0"/>
    <n v="0"/>
    <n v="1"/>
    <x v="3"/>
    <n v="53.5"/>
    <x v="88"/>
  </r>
  <r>
    <s v="TXN003499"/>
    <n v="10424.74"/>
    <n v="10424.74"/>
    <s v="SUCCESS"/>
    <s v="SUCCESS"/>
    <n v="1"/>
    <s v="found"/>
    <s v="Not Duplicate"/>
    <s v="match"/>
    <s v="match"/>
    <n v="0"/>
    <d v="2026-02-06T00:00:00"/>
    <n v="0"/>
    <s v="Within SLA"/>
    <x v="2"/>
    <n v="0"/>
    <n v="0"/>
    <n v="0"/>
    <n v="0"/>
    <n v="0"/>
    <x v="0"/>
    <n v="9.5"/>
    <x v="69"/>
  </r>
  <r>
    <s v="TXN003500"/>
    <n v="3605.29"/>
    <n v="3605.29"/>
    <s v="SUCCESS"/>
    <s v="SUCCESS"/>
    <n v="1"/>
    <s v="found"/>
    <s v="Not Duplicate"/>
    <s v="match"/>
    <s v="match"/>
    <n v="0"/>
    <d v="2026-02-09T00:00:00"/>
    <n v="1"/>
    <s v="Within SLA"/>
    <x v="3"/>
    <n v="0"/>
    <n v="0"/>
    <n v="0"/>
    <n v="0"/>
    <n v="0"/>
    <x v="3"/>
    <n v="51.6"/>
    <x v="24"/>
  </r>
  <r>
    <s v="TXN003501"/>
    <n v="4629.62"/>
    <n v="4629.62"/>
    <s v="SUCCESS"/>
    <s v="SUCCESS"/>
    <n v="1"/>
    <s v="found"/>
    <s v="Not Duplicate"/>
    <s v="match"/>
    <s v="match"/>
    <n v="0"/>
    <d v="2026-03-24T00:00:00"/>
    <n v="3"/>
    <s v="SLA Breached"/>
    <x v="1"/>
    <n v="0"/>
    <n v="0"/>
    <n v="0"/>
    <n v="0"/>
    <n v="1"/>
    <x v="3"/>
    <n v="45"/>
    <x v="63"/>
  </r>
  <r>
    <s v="TXN003502"/>
    <n v="997.58"/>
    <n v="997.58"/>
    <s v="REVERSED"/>
    <s v="REVERSED"/>
    <n v="1"/>
    <s v="found"/>
    <s v="Not Duplicate"/>
    <s v="match"/>
    <s v="match"/>
    <n v="0"/>
    <d v="2026-03-30T00:00:00"/>
    <n v="3"/>
    <s v="SLA Breached"/>
    <x v="0"/>
    <n v="0"/>
    <n v="0"/>
    <n v="0"/>
    <n v="0"/>
    <n v="1"/>
    <x v="1"/>
    <n v="26"/>
    <x v="60"/>
  </r>
  <r>
    <s v="TXN003503"/>
    <n v="6970.76"/>
    <n v="6970.76"/>
    <s v="SUCCESS"/>
    <s v="SUCCESS"/>
    <n v="1"/>
    <s v="found"/>
    <s v="Not Duplicate"/>
    <s v="match"/>
    <s v="match"/>
    <n v="0"/>
    <d v="2026-03-19T00:00:00"/>
    <n v="0"/>
    <s v="Within SLA"/>
    <x v="0"/>
    <n v="0"/>
    <n v="0"/>
    <n v="0"/>
    <n v="0"/>
    <n v="0"/>
    <x v="0"/>
    <n v="49.4"/>
    <x v="59"/>
  </r>
  <r>
    <s v="TXN003504"/>
    <n v="2836.18"/>
    <n v="2836.18"/>
    <s v="FAILED"/>
    <s v="FAILED"/>
    <n v="1"/>
    <s v="found"/>
    <s v="Not Duplicate"/>
    <s v="match"/>
    <s v="match"/>
    <n v="0"/>
    <d v="2026-01-16T00:00:00"/>
    <n v="2"/>
    <s v="Within SLA"/>
    <x v="3"/>
    <n v="0"/>
    <n v="0"/>
    <n v="0"/>
    <n v="0"/>
    <n v="0"/>
    <x v="0"/>
    <n v="26.4"/>
    <x v="44"/>
  </r>
  <r>
    <s v="TXN003505"/>
    <n v="12025.5"/>
    <n v="12025.5"/>
    <s v="SUCCESS"/>
    <s v="SUCCESS"/>
    <n v="1"/>
    <s v="found"/>
    <s v="Not Duplicate"/>
    <s v="match"/>
    <s v="match"/>
    <n v="0"/>
    <d v="2026-02-20T00:00:00"/>
    <n v="1"/>
    <s v="Within SLA"/>
    <x v="0"/>
    <n v="0"/>
    <n v="0"/>
    <n v="0"/>
    <n v="0"/>
    <n v="0"/>
    <x v="2"/>
    <n v="25"/>
    <x v="10"/>
  </r>
  <r>
    <s v="TXN003506"/>
    <n v="2818.72"/>
    <n v="2818.72"/>
    <s v="SUCCESS"/>
    <s v="SUCCESS"/>
    <n v="1"/>
    <s v="found"/>
    <s v="Not Duplicate"/>
    <s v="match"/>
    <s v="match"/>
    <n v="0"/>
    <d v="2026-02-19T00:00:00"/>
    <n v="1"/>
    <s v="Within SLA"/>
    <x v="0"/>
    <n v="0"/>
    <n v="0"/>
    <n v="0"/>
    <n v="0"/>
    <n v="0"/>
    <x v="2"/>
    <n v="22.9"/>
    <x v="82"/>
  </r>
  <r>
    <s v="TXN003507"/>
    <n v="30338.75"/>
    <n v="30338.75"/>
    <s v="SUCCESS"/>
    <s v="FAILED"/>
    <n v="1"/>
    <s v="found"/>
    <s v="Not Duplicate"/>
    <s v="match"/>
    <s v="mismatch"/>
    <n v="0"/>
    <d v="2026-03-08T00:00:00"/>
    <n v="1"/>
    <s v="Within SLA"/>
    <x v="0"/>
    <n v="0"/>
    <n v="0"/>
    <n v="0"/>
    <n v="1"/>
    <n v="0"/>
    <x v="3"/>
    <n v="16.5"/>
    <x v="33"/>
  </r>
  <r>
    <s v="TXN003508"/>
    <n v="5644.18"/>
    <n v="5644.18"/>
    <s v="SUCCESS"/>
    <s v="SUCCESS"/>
    <n v="1"/>
    <s v="found"/>
    <s v="Not Duplicate"/>
    <s v="match"/>
    <s v="match"/>
    <n v="0"/>
    <d v="2026-01-20T00:00:00"/>
    <n v="3"/>
    <s v="SLA Breached"/>
    <x v="0"/>
    <n v="0"/>
    <n v="0"/>
    <n v="0"/>
    <n v="0"/>
    <n v="1"/>
    <x v="1"/>
    <n v="29"/>
    <x v="0"/>
  </r>
  <r>
    <s v="TXN003509"/>
    <n v="8358.23"/>
    <n v="8358.23"/>
    <s v="SUCCESS"/>
    <s v="SUCCESS"/>
    <n v="1"/>
    <s v="found"/>
    <s v="Not Duplicate"/>
    <s v="match"/>
    <s v="match"/>
    <n v="0"/>
    <d v="2026-03-28T00:00:00"/>
    <n v="1"/>
    <s v="Within SLA"/>
    <x v="3"/>
    <n v="0"/>
    <n v="0"/>
    <n v="0"/>
    <n v="0"/>
    <n v="0"/>
    <x v="0"/>
    <n v="42.1"/>
    <x v="60"/>
  </r>
  <r>
    <s v="TXN003510"/>
    <n v="11752.4"/>
    <n v="11752.4"/>
    <s v="SUCCESS"/>
    <s v="SUCCESS"/>
    <n v="1"/>
    <s v="found"/>
    <s v="Not Duplicate"/>
    <s v="match"/>
    <s v="match"/>
    <n v="0"/>
    <d v="2026-01-10T00:00:00"/>
    <n v="3"/>
    <s v="SLA Breached"/>
    <x v="0"/>
    <n v="0"/>
    <n v="0"/>
    <n v="0"/>
    <n v="0"/>
    <n v="1"/>
    <x v="3"/>
    <n v="17.899999999999999"/>
    <x v="78"/>
  </r>
  <r>
    <s v="TXN003511"/>
    <n v="71114.070000000007"/>
    <n v="71114.070000000007"/>
    <s v="SUCCESS"/>
    <s v="SUCCESS"/>
    <n v="1"/>
    <s v="found"/>
    <s v="Not Duplicate"/>
    <s v="match"/>
    <s v="match"/>
    <n v="0"/>
    <d v="2026-01-27T00:00:00"/>
    <n v="1"/>
    <s v="Within SLA"/>
    <x v="0"/>
    <n v="0"/>
    <n v="0"/>
    <n v="0"/>
    <n v="0"/>
    <n v="0"/>
    <x v="1"/>
    <n v="7.2"/>
    <x v="71"/>
  </r>
  <r>
    <s v="TXN003512"/>
    <n v="9696.7900000000009"/>
    <n v="9696.7900000000009"/>
    <s v="SUCCESS"/>
    <s v="SUCCESS"/>
    <n v="1"/>
    <s v="found"/>
    <s v="Not Duplicate"/>
    <s v="match"/>
    <s v="match"/>
    <n v="0"/>
    <d v="2026-02-19T00:00:00"/>
    <n v="3"/>
    <s v="SLA Breached"/>
    <x v="1"/>
    <n v="0"/>
    <n v="0"/>
    <n v="0"/>
    <n v="0"/>
    <n v="1"/>
    <x v="2"/>
    <n v="47.1"/>
    <x v="68"/>
  </r>
  <r>
    <s v="TXN003513"/>
    <n v="3983.85"/>
    <n v="3983.85"/>
    <s v="SUCCESS"/>
    <s v="SUCCESS"/>
    <n v="1"/>
    <s v="found"/>
    <s v="Not Duplicate"/>
    <s v="match"/>
    <s v="match"/>
    <n v="0"/>
    <d v="2026-03-19T00:00:00"/>
    <n v="0"/>
    <s v="Within SLA"/>
    <x v="0"/>
    <n v="0"/>
    <n v="0"/>
    <n v="0"/>
    <n v="0"/>
    <n v="0"/>
    <x v="0"/>
    <n v="4.9000000000000004"/>
    <x v="59"/>
  </r>
  <r>
    <s v="TXN003514"/>
    <n v="1319.3"/>
    <n v="1319.3"/>
    <s v="SUCCESS"/>
    <s v="SUCCESS"/>
    <n v="1"/>
    <s v="found"/>
    <s v="Not Duplicate"/>
    <s v="match"/>
    <s v="match"/>
    <n v="0"/>
    <d v="2026-01-26T00:00:00"/>
    <n v="3"/>
    <s v="SLA Breached"/>
    <x v="0"/>
    <n v="0"/>
    <n v="0"/>
    <n v="0"/>
    <n v="0"/>
    <n v="1"/>
    <x v="1"/>
    <n v="41"/>
    <x v="42"/>
  </r>
  <r>
    <s v="TXN003515"/>
    <n v="5330.61"/>
    <n v="5330.61"/>
    <s v="SUCCESS"/>
    <s v="SUCCESS"/>
    <n v="1"/>
    <s v="found"/>
    <s v="Not Duplicate"/>
    <s v="match"/>
    <s v="match"/>
    <n v="0"/>
    <d v="2026-02-28T00:00:00"/>
    <n v="2"/>
    <s v="Within SLA"/>
    <x v="0"/>
    <n v="0"/>
    <n v="0"/>
    <n v="0"/>
    <n v="0"/>
    <n v="0"/>
    <x v="1"/>
    <n v="25.4"/>
    <x v="4"/>
  </r>
  <r>
    <s v="TXN003516"/>
    <n v="2377.98"/>
    <n v="2377.98"/>
    <s v="SUCCESS"/>
    <s v="SUCCESS"/>
    <n v="1"/>
    <s v="found"/>
    <s v="Not Duplicate"/>
    <s v="match"/>
    <s v="match"/>
    <n v="0"/>
    <d v="2026-02-25T00:00:00"/>
    <n v="1"/>
    <s v="Within SLA"/>
    <x v="3"/>
    <n v="0"/>
    <n v="0"/>
    <n v="0"/>
    <n v="0"/>
    <n v="0"/>
    <x v="1"/>
    <n v="11.8"/>
    <x v="40"/>
  </r>
  <r>
    <s v="TXN003517"/>
    <n v="3330.54"/>
    <n v="3330.54"/>
    <s v="SUCCESS"/>
    <s v="SUCCESS"/>
    <n v="1"/>
    <s v="found"/>
    <s v="Not Duplicate"/>
    <s v="match"/>
    <s v="match"/>
    <n v="0"/>
    <d v="2026-02-24T00:00:00"/>
    <n v="0"/>
    <s v="Within SLA"/>
    <x v="0"/>
    <n v="0"/>
    <n v="0"/>
    <n v="0"/>
    <n v="0"/>
    <n v="0"/>
    <x v="0"/>
    <n v="9.1999999999999993"/>
    <x v="40"/>
  </r>
  <r>
    <s v="TXN003518"/>
    <n v="2325.3200000000002"/>
    <n v="2325.3200000000002"/>
    <s v="SUCCESS"/>
    <s v="SUCCESS"/>
    <n v="1"/>
    <s v="found"/>
    <s v="Not Duplicate"/>
    <s v="match"/>
    <s v="match"/>
    <n v="0"/>
    <d v="2026-02-12T00:00:00"/>
    <n v="1"/>
    <s v="Within SLA"/>
    <x v="2"/>
    <n v="0"/>
    <n v="0"/>
    <n v="0"/>
    <n v="0"/>
    <n v="0"/>
    <x v="0"/>
    <n v="32.5"/>
    <x v="41"/>
  </r>
  <r>
    <s v="TXN003519"/>
    <n v="8581.27"/>
    <n v="8581.27"/>
    <s v="SUCCESS"/>
    <s v="SUCCESS"/>
    <n v="1"/>
    <s v="found"/>
    <s v="Not Duplicate"/>
    <s v="match"/>
    <s v="match"/>
    <n v="0"/>
    <d v="2026-03-27T00:00:00"/>
    <n v="0"/>
    <s v="Within SLA"/>
    <x v="0"/>
    <n v="0"/>
    <n v="0"/>
    <n v="0"/>
    <n v="0"/>
    <n v="0"/>
    <x v="1"/>
    <n v="10.5"/>
    <x v="60"/>
  </r>
  <r>
    <s v="TXN003520"/>
    <n v="2035.18"/>
    <n v="2035.18"/>
    <s v="SUCCESS"/>
    <s v="SUCCESS"/>
    <n v="1"/>
    <s v="found"/>
    <s v="Not Duplicate"/>
    <s v="match"/>
    <s v="match"/>
    <n v="0"/>
    <d v="2026-03-07T00:00:00"/>
    <n v="3"/>
    <s v="SLA Breached"/>
    <x v="0"/>
    <n v="0"/>
    <n v="0"/>
    <n v="0"/>
    <n v="0"/>
    <n v="1"/>
    <x v="3"/>
    <n v="33"/>
    <x v="85"/>
  </r>
  <r>
    <s v="TXN003521"/>
    <n v="3648"/>
    <n v="3648"/>
    <s v="SUCCESS"/>
    <s v="SUCCESS"/>
    <n v="1"/>
    <s v="found"/>
    <s v="Not Duplicate"/>
    <s v="match"/>
    <s v="match"/>
    <n v="0"/>
    <d v="2026-01-23T00:00:00"/>
    <n v="3"/>
    <s v="SLA Breached"/>
    <x v="3"/>
    <n v="0"/>
    <n v="0"/>
    <n v="0"/>
    <n v="0"/>
    <n v="1"/>
    <x v="2"/>
    <n v="110.1"/>
    <x v="75"/>
  </r>
  <r>
    <s v="TXN003522"/>
    <n v="2187.5"/>
    <e v="#N/A"/>
    <s v="SUCCESS"/>
    <e v="#N/A"/>
    <n v="0"/>
    <s v="missing"/>
    <s v="Not Duplicate"/>
    <s v="not processed"/>
    <s v="not processed"/>
    <s v="missing"/>
    <s v="not processed"/>
    <s v="not processed"/>
    <s v="Not Processed"/>
    <x v="4"/>
    <n v="1"/>
    <n v="0"/>
    <n v="0"/>
    <n v="0"/>
    <n v="0"/>
    <x v="3"/>
    <s v=""/>
    <x v="60"/>
  </r>
  <r>
    <s v="TXN003523"/>
    <n v="2997.06"/>
    <n v="2997.06"/>
    <s v="SUCCESS"/>
    <s v="SUCCESS"/>
    <n v="1"/>
    <s v="found"/>
    <s v="Not Duplicate"/>
    <s v="match"/>
    <s v="match"/>
    <n v="0"/>
    <d v="2026-01-25T00:00:00"/>
    <n v="2"/>
    <s v="Within SLA"/>
    <x v="0"/>
    <n v="0"/>
    <n v="0"/>
    <n v="0"/>
    <n v="0"/>
    <n v="0"/>
    <x v="3"/>
    <n v="23.5"/>
    <x v="42"/>
  </r>
  <r>
    <s v="TXN003524"/>
    <n v="2867.44"/>
    <n v="2867.44"/>
    <s v="SUCCESS"/>
    <s v="SUCCESS"/>
    <n v="1"/>
    <s v="found"/>
    <s v="Not Duplicate"/>
    <s v="match"/>
    <s v="match"/>
    <n v="0"/>
    <d v="2026-02-10T00:00:00"/>
    <n v="1"/>
    <s v="Within SLA"/>
    <x v="0"/>
    <n v="0"/>
    <n v="0"/>
    <n v="0"/>
    <n v="0"/>
    <n v="0"/>
    <x v="3"/>
    <n v="26.7"/>
    <x v="43"/>
  </r>
  <r>
    <s v="TXN003525"/>
    <n v="2691.56"/>
    <n v="2691.56"/>
    <s v="SUCCESS"/>
    <s v="SUCCESS"/>
    <n v="1"/>
    <s v="found"/>
    <s v="Not Duplicate"/>
    <s v="match"/>
    <s v="match"/>
    <n v="0"/>
    <d v="2026-02-27T00:00:00"/>
    <n v="3"/>
    <s v="SLA Breached"/>
    <x v="0"/>
    <n v="0"/>
    <n v="0"/>
    <n v="0"/>
    <n v="0"/>
    <n v="1"/>
    <x v="2"/>
    <n v="25.9"/>
    <x v="40"/>
  </r>
  <r>
    <s v="TXN003526"/>
    <n v="23175.86"/>
    <n v="23175.86"/>
    <s v="SUCCESS"/>
    <s v="SUCCESS"/>
    <n v="1"/>
    <s v="found"/>
    <s v="Not Duplicate"/>
    <s v="match"/>
    <s v="match"/>
    <n v="0"/>
    <d v="2026-03-20T00:00:00"/>
    <n v="0"/>
    <s v="Within SLA"/>
    <x v="1"/>
    <n v="0"/>
    <n v="0"/>
    <n v="0"/>
    <n v="0"/>
    <n v="0"/>
    <x v="3"/>
    <n v="53.2"/>
    <x v="17"/>
  </r>
  <r>
    <s v="TXN003527"/>
    <n v="4790.54"/>
    <n v="4790.54"/>
    <s v="FAILED"/>
    <s v="FAILED"/>
    <n v="1"/>
    <s v="found"/>
    <s v="Not Duplicate"/>
    <s v="match"/>
    <s v="match"/>
    <n v="0"/>
    <d v="2026-01-07T00:00:00"/>
    <n v="0"/>
    <s v="Within SLA"/>
    <x v="0"/>
    <n v="0"/>
    <n v="0"/>
    <n v="0"/>
    <n v="0"/>
    <n v="0"/>
    <x v="1"/>
    <n v="28.9"/>
    <x v="78"/>
  </r>
  <r>
    <s v="TXN003528"/>
    <n v="53145.36"/>
    <n v="53145.36"/>
    <s v="SUCCESS"/>
    <s v="SUCCESS"/>
    <n v="1"/>
    <s v="found"/>
    <s v="Not Duplicate"/>
    <s v="match"/>
    <s v="match"/>
    <n v="0"/>
    <d v="2026-02-10T00:00:00"/>
    <n v="1"/>
    <s v="Within SLA"/>
    <x v="2"/>
    <n v="0"/>
    <n v="0"/>
    <n v="0"/>
    <n v="0"/>
    <n v="0"/>
    <x v="1"/>
    <n v="32.5"/>
    <x v="43"/>
  </r>
  <r>
    <s v="TXN003529"/>
    <n v="5881.9"/>
    <n v="5881.9"/>
    <s v="FAILED"/>
    <s v="FAILED"/>
    <n v="1"/>
    <s v="found"/>
    <s v="Not Duplicate"/>
    <s v="match"/>
    <s v="match"/>
    <n v="0"/>
    <d v="2026-03-10T00:00:00"/>
    <n v="3"/>
    <s v="SLA Breached"/>
    <x v="3"/>
    <n v="0"/>
    <n v="0"/>
    <n v="0"/>
    <n v="0"/>
    <n v="1"/>
    <x v="2"/>
    <n v="49"/>
    <x v="33"/>
  </r>
  <r>
    <s v="TXN003530"/>
    <n v="5606.58"/>
    <n v="5606.58"/>
    <s v="SUCCESS"/>
    <s v="SUCCESS"/>
    <n v="1"/>
    <s v="found"/>
    <s v="Not Duplicate"/>
    <s v="match"/>
    <s v="match"/>
    <n v="0"/>
    <d v="2026-03-24T00:00:00"/>
    <n v="3"/>
    <s v="SLA Breached"/>
    <x v="2"/>
    <n v="0"/>
    <n v="0"/>
    <n v="0"/>
    <n v="0"/>
    <n v="1"/>
    <x v="0"/>
    <n v="91.4"/>
    <x v="63"/>
  </r>
  <r>
    <s v="TXN003531"/>
    <n v="6872.29"/>
    <n v="6872.29"/>
    <s v="SUCCESS"/>
    <s v="SUCCESS"/>
    <n v="1"/>
    <s v="found"/>
    <s v="Not Duplicate"/>
    <s v="match"/>
    <s v="match"/>
    <n v="0"/>
    <d v="2026-03-12T00:00:00"/>
    <n v="3"/>
    <s v="SLA Breached"/>
    <x v="2"/>
    <n v="0"/>
    <n v="0"/>
    <n v="0"/>
    <n v="0"/>
    <n v="1"/>
    <x v="0"/>
    <n v="26.3"/>
    <x v="87"/>
  </r>
  <r>
    <s v="TXN003532"/>
    <n v="11245.66"/>
    <n v="11245.66"/>
    <s v="SUCCESS"/>
    <s v="SUCCESS"/>
    <n v="1"/>
    <s v="found"/>
    <s v="Not Duplicate"/>
    <s v="match"/>
    <s v="match"/>
    <n v="0"/>
    <d v="2026-02-02T00:00:00"/>
    <n v="3"/>
    <s v="SLA Breached"/>
    <x v="0"/>
    <n v="0"/>
    <n v="0"/>
    <n v="0"/>
    <n v="0"/>
    <n v="1"/>
    <x v="1"/>
    <n v="33.1"/>
    <x v="27"/>
  </r>
  <r>
    <s v="TXN003533"/>
    <n v="3863.59"/>
    <n v="3863.59"/>
    <s v="SUCCESS"/>
    <s v="SUCCESS"/>
    <n v="1"/>
    <s v="found"/>
    <s v="Not Duplicate"/>
    <s v="match"/>
    <s v="match"/>
    <n v="0"/>
    <d v="2026-03-04T00:00:00"/>
    <n v="5"/>
    <s v="SLA Breached"/>
    <x v="0"/>
    <n v="0"/>
    <n v="0"/>
    <n v="0"/>
    <n v="0"/>
    <n v="1"/>
    <x v="3"/>
    <n v="73.5"/>
    <x v="2"/>
  </r>
  <r>
    <s v="TXN003534"/>
    <n v="1299.69"/>
    <n v="1299.69"/>
    <s v="SUCCESS"/>
    <s v="SUCCESS"/>
    <n v="1"/>
    <s v="found"/>
    <s v="Not Duplicate"/>
    <s v="match"/>
    <s v="match"/>
    <n v="0"/>
    <d v="2026-03-31T00:00:00"/>
    <n v="0"/>
    <s v="Within SLA"/>
    <x v="0"/>
    <n v="0"/>
    <n v="0"/>
    <n v="0"/>
    <n v="0"/>
    <n v="0"/>
    <x v="0"/>
    <n v="56"/>
    <x v="80"/>
  </r>
  <r>
    <s v="TXN003535"/>
    <n v="5820.3"/>
    <n v="5820.3"/>
    <s v="SUCCESS"/>
    <s v="SUCCESS"/>
    <n v="1"/>
    <s v="found"/>
    <s v="Not Duplicate"/>
    <s v="match"/>
    <s v="match"/>
    <n v="0"/>
    <d v="2026-01-31T00:00:00"/>
    <n v="3"/>
    <s v="SLA Breached"/>
    <x v="3"/>
    <n v="0"/>
    <n v="0"/>
    <n v="0"/>
    <n v="0"/>
    <n v="1"/>
    <x v="3"/>
    <n v="11.2"/>
    <x v="7"/>
  </r>
  <r>
    <s v="TXN003536"/>
    <n v="3885.48"/>
    <n v="3885.48"/>
    <s v="SUCCESS"/>
    <s v="SUCCESS"/>
    <n v="1"/>
    <s v="found"/>
    <s v="Not Duplicate"/>
    <s v="match"/>
    <s v="match"/>
    <n v="0"/>
    <d v="2026-03-03T00:00:00"/>
    <n v="1"/>
    <s v="Within SLA"/>
    <x v="0"/>
    <n v="0"/>
    <n v="0"/>
    <n v="0"/>
    <n v="0"/>
    <n v="0"/>
    <x v="3"/>
    <n v="16.2"/>
    <x v="6"/>
  </r>
  <r>
    <s v="TXN003537"/>
    <n v="1245.56"/>
    <n v="1245.56"/>
    <s v="SUCCESS"/>
    <s v="SUCCESS"/>
    <n v="1"/>
    <s v="found"/>
    <s v="Not Duplicate"/>
    <s v="match"/>
    <s v="match"/>
    <n v="0"/>
    <d v="2026-02-17T00:00:00"/>
    <n v="0"/>
    <s v="Within SLA"/>
    <x v="1"/>
    <n v="0"/>
    <n v="0"/>
    <n v="0"/>
    <n v="0"/>
    <n v="0"/>
    <x v="0"/>
    <n v="24.4"/>
    <x v="58"/>
  </r>
  <r>
    <s v="TXN003538"/>
    <n v="8610.0300000000007"/>
    <n v="8610.0300000000007"/>
    <s v="SUCCESS"/>
    <s v="SUCCESS"/>
    <n v="1"/>
    <s v="found"/>
    <s v="Not Duplicate"/>
    <s v="match"/>
    <s v="match"/>
    <n v="0"/>
    <d v="2026-02-27T00:00:00"/>
    <n v="0"/>
    <s v="Within SLA"/>
    <x v="1"/>
    <n v="0"/>
    <n v="0"/>
    <n v="0"/>
    <n v="0"/>
    <n v="0"/>
    <x v="0"/>
    <n v="63.4"/>
    <x v="2"/>
  </r>
  <r>
    <s v="TXN003539"/>
    <n v="1537.54"/>
    <n v="1537.54"/>
    <s v="SUCCESS"/>
    <s v="SUCCESS"/>
    <n v="1"/>
    <s v="found"/>
    <s v="Not Duplicate"/>
    <s v="match"/>
    <s v="match"/>
    <n v="0"/>
    <d v="2026-03-29T00:00:00"/>
    <n v="3"/>
    <s v="SLA Breached"/>
    <x v="0"/>
    <n v="0"/>
    <n v="0"/>
    <n v="0"/>
    <n v="0"/>
    <n v="1"/>
    <x v="0"/>
    <n v="6.1"/>
    <x v="9"/>
  </r>
  <r>
    <s v="TXN003540"/>
    <n v="2158.02"/>
    <n v="2158.02"/>
    <s v="SUCCESS"/>
    <s v="SUCCESS"/>
    <n v="1"/>
    <s v="found"/>
    <s v="Not Duplicate"/>
    <s v="match"/>
    <s v="match"/>
    <n v="0"/>
    <d v="2026-01-24T00:00:00"/>
    <n v="0"/>
    <s v="Within SLA"/>
    <x v="0"/>
    <n v="0"/>
    <n v="0"/>
    <n v="0"/>
    <n v="0"/>
    <n v="0"/>
    <x v="0"/>
    <n v="21.5"/>
    <x v="61"/>
  </r>
  <r>
    <s v="TXN003541"/>
    <n v="7347.49"/>
    <n v="7347.49"/>
    <s v="SUCCESS"/>
    <s v="SUCCESS"/>
    <n v="1"/>
    <s v="found"/>
    <s v="Not Duplicate"/>
    <s v="match"/>
    <s v="match"/>
    <n v="0"/>
    <d v="2026-03-22T00:00:00"/>
    <n v="3"/>
    <s v="SLA Breached"/>
    <x v="0"/>
    <n v="0"/>
    <n v="0"/>
    <n v="0"/>
    <n v="0"/>
    <n v="1"/>
    <x v="3"/>
    <n v="10"/>
    <x v="59"/>
  </r>
  <r>
    <s v="TXN003542"/>
    <n v="1985.33"/>
    <n v="1985.33"/>
    <s v="SUCCESS"/>
    <s v="SUCCESS"/>
    <n v="1"/>
    <s v="found"/>
    <s v="Not Duplicate"/>
    <s v="match"/>
    <s v="match"/>
    <n v="0"/>
    <d v="2026-01-30T00:00:00"/>
    <n v="3"/>
    <s v="SLA Breached"/>
    <x v="0"/>
    <n v="0"/>
    <n v="0"/>
    <n v="0"/>
    <n v="0"/>
    <n v="1"/>
    <x v="2"/>
    <n v="41"/>
    <x v="74"/>
  </r>
  <r>
    <s v="TXN003543"/>
    <n v="5584.8"/>
    <n v="5584.8"/>
    <s v="SUCCESS"/>
    <s v="SUCCESS"/>
    <n v="1"/>
    <s v="found"/>
    <s v="Not Duplicate"/>
    <s v="match"/>
    <s v="match"/>
    <n v="0"/>
    <d v="2026-03-13T00:00:00"/>
    <n v="5"/>
    <s v="SLA Breached"/>
    <x v="2"/>
    <n v="0"/>
    <n v="0"/>
    <n v="0"/>
    <n v="0"/>
    <n v="1"/>
    <x v="3"/>
    <n v="17.899999999999999"/>
    <x v="16"/>
  </r>
  <r>
    <s v="TXN003544"/>
    <n v="4506.7700000000004"/>
    <n v="4506.7700000000004"/>
    <s v="SUCCESS"/>
    <s v="SUCCESS"/>
    <n v="1"/>
    <s v="found"/>
    <s v="Not Duplicate"/>
    <s v="match"/>
    <s v="match"/>
    <n v="0"/>
    <d v="2026-01-17T00:00:00"/>
    <n v="2"/>
    <s v="Within SLA"/>
    <x v="1"/>
    <n v="0"/>
    <n v="0"/>
    <n v="0"/>
    <n v="0"/>
    <n v="0"/>
    <x v="0"/>
    <n v="19.8"/>
    <x v="1"/>
  </r>
  <r>
    <s v="TXN003545"/>
    <n v="21035.73"/>
    <n v="21035.73"/>
    <s v="SUCCESS"/>
    <s v="SUCCESS"/>
    <n v="1"/>
    <s v="found"/>
    <s v="Not Duplicate"/>
    <s v="match"/>
    <s v="match"/>
    <n v="0"/>
    <d v="2026-01-27T00:00:00"/>
    <n v="0"/>
    <s v="Within SLA"/>
    <x v="3"/>
    <n v="0"/>
    <n v="0"/>
    <n v="0"/>
    <n v="0"/>
    <n v="0"/>
    <x v="1"/>
    <n v="35.799999999999997"/>
    <x v="74"/>
  </r>
  <r>
    <s v="TXN003546"/>
    <n v="9864.31"/>
    <n v="9864.31"/>
    <s v="SUCCESS"/>
    <s v="SUCCESS"/>
    <n v="1"/>
    <s v="found"/>
    <s v="Not Duplicate"/>
    <s v="match"/>
    <s v="match"/>
    <n v="0"/>
    <d v="2026-02-04T00:00:00"/>
    <n v="3"/>
    <s v="SLA Breached"/>
    <x v="0"/>
    <n v="0"/>
    <n v="0"/>
    <n v="0"/>
    <n v="0"/>
    <n v="1"/>
    <x v="1"/>
    <n v="6.4"/>
    <x v="35"/>
  </r>
  <r>
    <s v="TXN003547"/>
    <n v="4003.38"/>
    <e v="#N/A"/>
    <s v="SUCCESS"/>
    <e v="#N/A"/>
    <n v="0"/>
    <s v="missing"/>
    <s v="Not Duplicate"/>
    <s v="not processed"/>
    <s v="not processed"/>
    <s v="missing"/>
    <s v="not processed"/>
    <s v="not processed"/>
    <s v="Not Processed"/>
    <x v="0"/>
    <n v="1"/>
    <n v="0"/>
    <n v="0"/>
    <n v="0"/>
    <n v="0"/>
    <x v="2"/>
    <s v=""/>
    <x v="62"/>
  </r>
  <r>
    <s v="TXN003548"/>
    <n v="3658.81"/>
    <n v="3658.81"/>
    <s v="SUCCESS"/>
    <s v="SUCCESS"/>
    <n v="1"/>
    <s v="found"/>
    <s v="Not Duplicate"/>
    <s v="match"/>
    <s v="match"/>
    <n v="0"/>
    <d v="2026-03-21T00:00:00"/>
    <n v="0"/>
    <s v="Within SLA"/>
    <x v="3"/>
    <n v="0"/>
    <n v="0"/>
    <n v="0"/>
    <n v="0"/>
    <n v="0"/>
    <x v="3"/>
    <n v="12.4"/>
    <x v="63"/>
  </r>
  <r>
    <s v="TXN003549"/>
    <n v="839.2"/>
    <n v="839.2"/>
    <s v="SUCCESS"/>
    <s v="SUCCESS"/>
    <n v="1"/>
    <s v="found"/>
    <s v="Not Duplicate"/>
    <s v="match"/>
    <s v="match"/>
    <n v="0"/>
    <d v="2026-03-07T00:00:00"/>
    <n v="0"/>
    <s v="Within SLA"/>
    <x v="1"/>
    <n v="0"/>
    <n v="0"/>
    <n v="0"/>
    <n v="0"/>
    <n v="0"/>
    <x v="3"/>
    <n v="19.8"/>
    <x v="33"/>
  </r>
  <r>
    <s v="TXN003550"/>
    <n v="1521.2"/>
    <n v="1521.2"/>
    <s v="SUCCESS"/>
    <s v="SUCCESS"/>
    <n v="1"/>
    <s v="found"/>
    <s v="Not Duplicate"/>
    <s v="match"/>
    <s v="match"/>
    <n v="0"/>
    <d v="2026-03-10T00:00:00"/>
    <n v="1"/>
    <s v="Within SLA"/>
    <x v="3"/>
    <n v="0"/>
    <n v="0"/>
    <n v="0"/>
    <n v="0"/>
    <n v="0"/>
    <x v="2"/>
    <n v="35.799999999999997"/>
    <x v="87"/>
  </r>
  <r>
    <s v="TXN003551"/>
    <n v="263.73"/>
    <n v="263.73"/>
    <s v="SUCCESS"/>
    <s v="SUCCESS"/>
    <n v="1"/>
    <s v="found"/>
    <s v="Not Duplicate"/>
    <s v="match"/>
    <s v="match"/>
    <n v="0"/>
    <d v="2026-01-18T00:00:00"/>
    <n v="0"/>
    <s v="Within SLA"/>
    <x v="0"/>
    <n v="0"/>
    <n v="0"/>
    <n v="0"/>
    <n v="0"/>
    <n v="0"/>
    <x v="0"/>
    <n v="77.599999999999994"/>
    <x v="45"/>
  </r>
  <r>
    <s v="TXN003552"/>
    <n v="3418.98"/>
    <n v="3418.98"/>
    <s v="SUCCESS"/>
    <s v="SUCCESS"/>
    <n v="1"/>
    <s v="found"/>
    <s v="Not Duplicate"/>
    <s v="match"/>
    <s v="match"/>
    <n v="0"/>
    <d v="2026-01-10T00:00:00"/>
    <n v="2"/>
    <s v="Within SLA"/>
    <x v="1"/>
    <n v="0"/>
    <n v="0"/>
    <n v="0"/>
    <n v="0"/>
    <n v="0"/>
    <x v="0"/>
    <n v="32.799999999999997"/>
    <x v="8"/>
  </r>
  <r>
    <s v="TXN003553"/>
    <n v="3942.78"/>
    <n v="3942.78"/>
    <s v="SUCCESS"/>
    <s v="SUCCESS"/>
    <n v="1"/>
    <s v="found"/>
    <s v="Not Duplicate"/>
    <s v="match"/>
    <s v="match"/>
    <n v="0"/>
    <d v="2026-01-28T00:00:00"/>
    <n v="2"/>
    <s v="Within SLA"/>
    <x v="0"/>
    <n v="0"/>
    <n v="0"/>
    <n v="0"/>
    <n v="0"/>
    <n v="0"/>
    <x v="1"/>
    <n v="30.8"/>
    <x v="71"/>
  </r>
  <r>
    <s v="TXN003554"/>
    <n v="21744.32"/>
    <e v="#N/A"/>
    <s v="SUCCESS"/>
    <e v="#N/A"/>
    <n v="0"/>
    <s v="missing"/>
    <s v="Not Duplicate"/>
    <s v="not processed"/>
    <s v="not processed"/>
    <s v="missing"/>
    <s v="not processed"/>
    <s v="not processed"/>
    <s v="Not Processed"/>
    <x v="0"/>
    <n v="1"/>
    <n v="0"/>
    <n v="0"/>
    <n v="0"/>
    <n v="0"/>
    <x v="0"/>
    <s v=""/>
    <x v="0"/>
  </r>
  <r>
    <s v="TXN003555"/>
    <n v="12145.94"/>
    <n v="12145.94"/>
    <s v="SUCCESS"/>
    <s v="SUCCESS"/>
    <n v="1"/>
    <s v="found"/>
    <s v="Not Duplicate"/>
    <s v="match"/>
    <s v="match"/>
    <n v="0"/>
    <d v="2026-03-03T00:00:00"/>
    <n v="1"/>
    <s v="Within SLA"/>
    <x v="0"/>
    <n v="0"/>
    <n v="0"/>
    <n v="0"/>
    <n v="0"/>
    <n v="0"/>
    <x v="3"/>
    <n v="40"/>
    <x v="6"/>
  </r>
  <r>
    <s v="TXN003556"/>
    <n v="557.1"/>
    <n v="557.1"/>
    <s v="SUCCESS"/>
    <s v="SUCCESS"/>
    <n v="1"/>
    <s v="found"/>
    <s v="Not Duplicate"/>
    <s v="match"/>
    <s v="match"/>
    <n v="0"/>
    <d v="2026-01-02T00:00:00"/>
    <n v="1"/>
    <s v="Within SLA"/>
    <x v="0"/>
    <n v="0"/>
    <n v="0"/>
    <n v="0"/>
    <n v="0"/>
    <n v="0"/>
    <x v="1"/>
    <n v="30.5"/>
    <x v="88"/>
  </r>
  <r>
    <s v="TXN003557"/>
    <n v="2297.7399999999998"/>
    <n v="2297.7399999999998"/>
    <s v="SUCCESS"/>
    <s v="SUCCESS"/>
    <n v="1"/>
    <s v="found"/>
    <s v="Not Duplicate"/>
    <s v="match"/>
    <s v="match"/>
    <n v="0"/>
    <d v="2026-02-05T00:00:00"/>
    <n v="2"/>
    <s v="Within SLA"/>
    <x v="2"/>
    <n v="0"/>
    <n v="0"/>
    <n v="0"/>
    <n v="0"/>
    <n v="0"/>
    <x v="2"/>
    <n v="52.6"/>
    <x v="83"/>
  </r>
  <r>
    <s v="TXN003558"/>
    <n v="10604.04"/>
    <n v="10604.04"/>
    <s v="SUCCESS"/>
    <s v="SUCCESS"/>
    <n v="1"/>
    <s v="found"/>
    <s v="Not Duplicate"/>
    <s v="match"/>
    <s v="match"/>
    <n v="0"/>
    <d v="2026-02-20T00:00:00"/>
    <n v="2"/>
    <s v="Within SLA"/>
    <x v="0"/>
    <n v="0"/>
    <n v="0"/>
    <n v="0"/>
    <n v="0"/>
    <n v="0"/>
    <x v="3"/>
    <n v="42.7"/>
    <x v="82"/>
  </r>
  <r>
    <s v="TXN003559"/>
    <n v="12422.78"/>
    <n v="12422.78"/>
    <s v="SUCCESS"/>
    <s v="SUCCESS"/>
    <n v="1"/>
    <s v="found"/>
    <s v="Not Duplicate"/>
    <s v="match"/>
    <s v="match"/>
    <n v="0"/>
    <d v="2026-02-02T00:00:00"/>
    <n v="3"/>
    <s v="SLA Breached"/>
    <x v="0"/>
    <n v="0"/>
    <n v="0"/>
    <n v="0"/>
    <n v="0"/>
    <n v="1"/>
    <x v="3"/>
    <n v="27.4"/>
    <x v="27"/>
  </r>
  <r>
    <s v="TXN003560"/>
    <n v="236.23"/>
    <n v="236.23"/>
    <s v="SUCCESS"/>
    <s v="SUCCESS"/>
    <n v="1"/>
    <s v="found"/>
    <s v="Not Duplicate"/>
    <s v="match"/>
    <s v="match"/>
    <n v="0"/>
    <d v="2026-02-15T00:00:00"/>
    <n v="0"/>
    <s v="Within SLA"/>
    <x v="3"/>
    <n v="0"/>
    <n v="0"/>
    <n v="0"/>
    <n v="0"/>
    <n v="0"/>
    <x v="3"/>
    <n v="23.6"/>
    <x v="37"/>
  </r>
  <r>
    <s v="TXN003561"/>
    <n v="809.23"/>
    <n v="809.23"/>
    <s v="SUCCESS"/>
    <s v="SUCCESS"/>
    <n v="1"/>
    <s v="found"/>
    <s v="Not Duplicate"/>
    <s v="match"/>
    <s v="match"/>
    <n v="0"/>
    <d v="2026-02-09T00:00:00"/>
    <n v="5"/>
    <s v="SLA Breached"/>
    <x v="2"/>
    <n v="0"/>
    <n v="0"/>
    <n v="0"/>
    <n v="0"/>
    <n v="1"/>
    <x v="0"/>
    <n v="41.5"/>
    <x v="66"/>
  </r>
  <r>
    <s v="TXN003562"/>
    <n v="2683.3"/>
    <n v="2683.3"/>
    <s v="SUCCESS"/>
    <s v="SUCCESS"/>
    <n v="1"/>
    <s v="found"/>
    <s v="Not Duplicate"/>
    <s v="match"/>
    <s v="match"/>
    <n v="0"/>
    <d v="2026-02-05T00:00:00"/>
    <n v="1"/>
    <s v="Within SLA"/>
    <x v="2"/>
    <n v="0"/>
    <n v="0"/>
    <n v="0"/>
    <n v="0"/>
    <n v="0"/>
    <x v="2"/>
    <n v="8.9"/>
    <x v="66"/>
  </r>
  <r>
    <s v="TXN003563"/>
    <n v="7523.16"/>
    <n v="7523.16"/>
    <s v="SUCCESS"/>
    <s v="SUCCESS"/>
    <n v="1"/>
    <s v="found"/>
    <s v="Not Duplicate"/>
    <s v="match"/>
    <s v="match"/>
    <n v="0"/>
    <d v="2026-02-16T00:00:00"/>
    <n v="3"/>
    <s v="SLA Breached"/>
    <x v="2"/>
    <n v="0"/>
    <n v="0"/>
    <n v="0"/>
    <n v="0"/>
    <n v="1"/>
    <x v="3"/>
    <n v="21.9"/>
    <x v="38"/>
  </r>
  <r>
    <s v="TXN003564"/>
    <n v="1746.67"/>
    <n v="1746.67"/>
    <s v="SUCCESS"/>
    <s v="SUCCESS"/>
    <n v="1"/>
    <s v="found"/>
    <s v="Not Duplicate"/>
    <s v="match"/>
    <s v="match"/>
    <n v="0"/>
    <d v="2026-03-18T00:00:00"/>
    <n v="3"/>
    <s v="SLA Breached"/>
    <x v="2"/>
    <n v="0"/>
    <n v="0"/>
    <n v="0"/>
    <n v="0"/>
    <n v="1"/>
    <x v="2"/>
    <n v="23.1"/>
    <x v="54"/>
  </r>
  <r>
    <s v="TXN003565"/>
    <n v="4858.3"/>
    <n v="5829.96"/>
    <s v="SUCCESS"/>
    <s v="SUCCESS"/>
    <n v="1"/>
    <s v="found"/>
    <s v="Not Duplicate"/>
    <s v="mismatch"/>
    <s v="match"/>
    <n v="971.65999999999985"/>
    <d v="2026-02-15T00:00:00"/>
    <n v="1"/>
    <s v="Within SLA"/>
    <x v="0"/>
    <n v="0"/>
    <n v="0"/>
    <n v="1"/>
    <n v="0"/>
    <n v="0"/>
    <x v="0"/>
    <n v="13.7"/>
    <x v="48"/>
  </r>
  <r>
    <s v="TXN003566"/>
    <n v="22346.16"/>
    <n v="22346.16"/>
    <s v="SUCCESS"/>
    <s v="SUCCESS"/>
    <n v="1"/>
    <s v="found"/>
    <s v="Not Duplicate"/>
    <s v="match"/>
    <s v="match"/>
    <n v="0"/>
    <d v="2026-03-20T00:00:00"/>
    <n v="3"/>
    <s v="SLA Breached"/>
    <x v="0"/>
    <n v="0"/>
    <n v="0"/>
    <n v="0"/>
    <n v="0"/>
    <n v="1"/>
    <x v="0"/>
    <n v="11.4"/>
    <x v="84"/>
  </r>
  <r>
    <s v="TXN003567"/>
    <n v="5621.25"/>
    <n v="5621.25"/>
    <s v="SUCCESS"/>
    <s v="SUCCESS"/>
    <n v="1"/>
    <s v="found"/>
    <s v="Not Duplicate"/>
    <s v="match"/>
    <s v="match"/>
    <n v="0"/>
    <d v="2026-02-22T00:00:00"/>
    <n v="1"/>
    <s v="Within SLA"/>
    <x v="3"/>
    <n v="0"/>
    <n v="0"/>
    <n v="0"/>
    <n v="0"/>
    <n v="0"/>
    <x v="1"/>
    <n v="27.5"/>
    <x v="26"/>
  </r>
  <r>
    <s v="TXN003568"/>
    <n v="5826.98"/>
    <n v="5826.98"/>
    <s v="SUCCESS"/>
    <s v="SUCCESS"/>
    <n v="1"/>
    <s v="found"/>
    <s v="Not Duplicate"/>
    <s v="match"/>
    <s v="match"/>
    <n v="0"/>
    <d v="2026-01-12T00:00:00"/>
    <n v="2"/>
    <s v="Within SLA"/>
    <x v="4"/>
    <n v="0"/>
    <n v="0"/>
    <n v="0"/>
    <n v="0"/>
    <n v="0"/>
    <x v="0"/>
    <n v="55.1"/>
    <x v="76"/>
  </r>
  <r>
    <s v="TXN003569"/>
    <n v="13559.29"/>
    <n v="13559.29"/>
    <s v="SUCCESS"/>
    <s v="SUCCESS"/>
    <n v="1"/>
    <s v="found"/>
    <s v="Not Duplicate"/>
    <s v="match"/>
    <s v="match"/>
    <n v="0"/>
    <d v="2026-01-13T00:00:00"/>
    <n v="3"/>
    <s v="SLA Breached"/>
    <x v="0"/>
    <n v="0"/>
    <n v="0"/>
    <n v="0"/>
    <n v="0"/>
    <n v="1"/>
    <x v="1"/>
    <n v="44.5"/>
    <x v="76"/>
  </r>
  <r>
    <s v="TXN003570"/>
    <n v="1967.61"/>
    <n v="1967.61"/>
    <s v="SUCCESS"/>
    <s v="SUCCESS"/>
    <n v="1"/>
    <s v="found"/>
    <s v="Not Duplicate"/>
    <s v="match"/>
    <s v="match"/>
    <n v="0"/>
    <d v="2026-01-05T00:00:00"/>
    <n v="2"/>
    <s v="Within SLA"/>
    <x v="2"/>
    <n v="0"/>
    <n v="0"/>
    <n v="0"/>
    <n v="0"/>
    <n v="0"/>
    <x v="0"/>
    <n v="50"/>
    <x v="62"/>
  </r>
  <r>
    <s v="TXN003571"/>
    <n v="2565.5500000000002"/>
    <n v="2565.5500000000002"/>
    <s v="SUCCESS"/>
    <s v="SUCCESS"/>
    <n v="1"/>
    <s v="found"/>
    <s v="Not Duplicate"/>
    <s v="match"/>
    <s v="match"/>
    <n v="0"/>
    <d v="2026-03-04T00:00:00"/>
    <n v="2"/>
    <s v="Within SLA"/>
    <x v="0"/>
    <n v="0"/>
    <n v="0"/>
    <n v="0"/>
    <n v="0"/>
    <n v="0"/>
    <x v="1"/>
    <n v="44.7"/>
    <x v="6"/>
  </r>
  <r>
    <s v="TXN003572"/>
    <n v="20663.2"/>
    <n v="20663.2"/>
    <s v="SUCCESS"/>
    <s v="SUCCESS"/>
    <n v="1"/>
    <s v="found"/>
    <s v="Not Duplicate"/>
    <s v="match"/>
    <s v="match"/>
    <n v="0"/>
    <d v="2026-03-20T00:00:00"/>
    <n v="5"/>
    <s v="SLA Breached"/>
    <x v="0"/>
    <n v="0"/>
    <n v="0"/>
    <n v="0"/>
    <n v="0"/>
    <n v="1"/>
    <x v="2"/>
    <n v="19.8"/>
    <x v="54"/>
  </r>
  <r>
    <s v="TXN003573"/>
    <n v="2918.71"/>
    <n v="2918.71"/>
    <s v="SUCCESS"/>
    <s v="SUCCESS"/>
    <n v="1"/>
    <s v="found"/>
    <s v="Not Duplicate"/>
    <s v="match"/>
    <s v="match"/>
    <n v="0"/>
    <d v="2026-01-03T00:00:00"/>
    <n v="0"/>
    <s v="Within SLA"/>
    <x v="2"/>
    <n v="0"/>
    <n v="0"/>
    <n v="0"/>
    <n v="0"/>
    <n v="0"/>
    <x v="1"/>
    <n v="82.1"/>
    <x v="62"/>
  </r>
  <r>
    <s v="TXN003574"/>
    <n v="697.58"/>
    <n v="697.58"/>
    <s v="SUCCESS"/>
    <s v="SUCCESS"/>
    <n v="1"/>
    <s v="found"/>
    <s v="Not Duplicate"/>
    <s v="match"/>
    <s v="match"/>
    <n v="0"/>
    <d v="2026-03-28T00:00:00"/>
    <n v="2"/>
    <s v="Within SLA"/>
    <x v="1"/>
    <n v="0"/>
    <n v="0"/>
    <n v="0"/>
    <n v="0"/>
    <n v="0"/>
    <x v="1"/>
    <n v="53.3"/>
    <x v="9"/>
  </r>
  <r>
    <s v="TXN003575"/>
    <n v="5601.17"/>
    <n v="5601.17"/>
    <s v="SUCCESS"/>
    <s v="SUCCESS"/>
    <n v="1"/>
    <s v="found"/>
    <s v="Not Duplicate"/>
    <s v="match"/>
    <s v="match"/>
    <n v="0"/>
    <d v="2026-04-01T00:00:00"/>
    <n v="2"/>
    <s v="Within SLA"/>
    <x v="4"/>
    <n v="0"/>
    <n v="0"/>
    <n v="0"/>
    <n v="0"/>
    <n v="0"/>
    <x v="0"/>
    <n v="34"/>
    <x v="15"/>
  </r>
  <r>
    <s v="TXN003576"/>
    <n v="8871.67"/>
    <n v="8871.67"/>
    <s v="SUCCESS"/>
    <s v="SUCCESS"/>
    <n v="1"/>
    <s v="found"/>
    <s v="Not Duplicate"/>
    <s v="match"/>
    <s v="match"/>
    <n v="0"/>
    <d v="2026-02-10T00:00:00"/>
    <n v="1"/>
    <s v="Within SLA"/>
    <x v="2"/>
    <n v="0"/>
    <n v="0"/>
    <n v="0"/>
    <n v="0"/>
    <n v="0"/>
    <x v="3"/>
    <n v="6.8"/>
    <x v="43"/>
  </r>
  <r>
    <s v="TXN003577"/>
    <n v="8176.24"/>
    <n v="8176.24"/>
    <s v="SUCCESS"/>
    <s v="SUCCESS"/>
    <n v="1"/>
    <s v="found"/>
    <s v="Not Duplicate"/>
    <s v="match"/>
    <s v="match"/>
    <n v="0"/>
    <d v="2026-02-25T00:00:00"/>
    <n v="2"/>
    <s v="Within SLA"/>
    <x v="2"/>
    <n v="0"/>
    <n v="0"/>
    <n v="0"/>
    <n v="0"/>
    <n v="0"/>
    <x v="3"/>
    <n v="51.7"/>
    <x v="39"/>
  </r>
  <r>
    <s v="TXN003578"/>
    <n v="8134.67"/>
    <n v="8134.67"/>
    <s v="SUCCESS"/>
    <s v="SUCCESS"/>
    <n v="1"/>
    <s v="found"/>
    <s v="Not Duplicate"/>
    <s v="match"/>
    <s v="match"/>
    <n v="0"/>
    <d v="2026-03-03T00:00:00"/>
    <n v="1"/>
    <s v="Within SLA"/>
    <x v="2"/>
    <n v="0"/>
    <n v="0"/>
    <n v="0"/>
    <n v="0"/>
    <n v="0"/>
    <x v="0"/>
    <n v="24.3"/>
    <x v="6"/>
  </r>
  <r>
    <s v="TXN003579"/>
    <n v="22504.09"/>
    <n v="22504.09"/>
    <s v="SUCCESS"/>
    <s v="SUCCESS"/>
    <n v="1"/>
    <s v="found"/>
    <s v="Not Duplicate"/>
    <s v="match"/>
    <s v="match"/>
    <n v="0"/>
    <d v="2026-02-25T00:00:00"/>
    <n v="3"/>
    <s v="SLA Breached"/>
    <x v="0"/>
    <n v="0"/>
    <n v="0"/>
    <n v="0"/>
    <n v="0"/>
    <n v="1"/>
    <x v="0"/>
    <n v="37.5"/>
    <x v="13"/>
  </r>
  <r>
    <s v="TXN003580"/>
    <n v="2980.62"/>
    <n v="2980.62"/>
    <s v="SUCCESS"/>
    <s v="SUCCESS"/>
    <n v="1"/>
    <s v="found"/>
    <s v="Not Duplicate"/>
    <s v="match"/>
    <s v="match"/>
    <n v="0"/>
    <d v="2026-02-10T00:00:00"/>
    <n v="1"/>
    <s v="Within SLA"/>
    <x v="1"/>
    <n v="0"/>
    <n v="0"/>
    <n v="0"/>
    <n v="0"/>
    <n v="0"/>
    <x v="0"/>
    <n v="56.7"/>
    <x v="43"/>
  </r>
  <r>
    <s v="TXN003581"/>
    <n v="39114.239999999998"/>
    <n v="39114.239999999998"/>
    <s v="SUCCESS"/>
    <s v="SUCCESS"/>
    <n v="1"/>
    <s v="found"/>
    <s v="Not Duplicate"/>
    <s v="match"/>
    <s v="match"/>
    <n v="0"/>
    <d v="2026-03-16T00:00:00"/>
    <n v="2"/>
    <s v="Within SLA"/>
    <x v="0"/>
    <n v="0"/>
    <n v="0"/>
    <n v="0"/>
    <n v="0"/>
    <n v="0"/>
    <x v="3"/>
    <n v="10.4"/>
    <x v="53"/>
  </r>
  <r>
    <s v="TXN003582"/>
    <n v="4568.41"/>
    <n v="4568.41"/>
    <s v="SUCCESS"/>
    <s v="SUCCESS"/>
    <n v="1"/>
    <s v="found"/>
    <s v="Not Duplicate"/>
    <s v="match"/>
    <s v="match"/>
    <n v="0"/>
    <d v="2026-01-15T00:00:00"/>
    <n v="1"/>
    <s v="Within SLA"/>
    <x v="2"/>
    <n v="0"/>
    <n v="0"/>
    <n v="0"/>
    <n v="0"/>
    <n v="0"/>
    <x v="1"/>
    <n v="40.1"/>
    <x v="44"/>
  </r>
  <r>
    <s v="TXN003583"/>
    <n v="14645.09"/>
    <n v="14645.09"/>
    <s v="REVERSED"/>
    <s v="REVERSED"/>
    <n v="1"/>
    <s v="found"/>
    <s v="Not Duplicate"/>
    <s v="match"/>
    <s v="match"/>
    <n v="0"/>
    <d v="2026-02-28T00:00:00"/>
    <n v="2"/>
    <s v="Within SLA"/>
    <x v="4"/>
    <n v="0"/>
    <n v="0"/>
    <n v="0"/>
    <n v="0"/>
    <n v="0"/>
    <x v="3"/>
    <n v="19.2"/>
    <x v="4"/>
  </r>
  <r>
    <s v="TXN003584"/>
    <n v="2733.99"/>
    <n v="2733.99"/>
    <s v="SUCCESS"/>
    <s v="SUCCESS"/>
    <n v="1"/>
    <s v="found"/>
    <s v="Not Duplicate"/>
    <s v="match"/>
    <s v="match"/>
    <n v="0"/>
    <d v="2026-03-05T00:00:00"/>
    <n v="2"/>
    <s v="Within SLA"/>
    <x v="1"/>
    <n v="0"/>
    <n v="0"/>
    <n v="0"/>
    <n v="0"/>
    <n v="0"/>
    <x v="0"/>
    <n v="11.6"/>
    <x v="56"/>
  </r>
  <r>
    <s v="TXN003585"/>
    <n v="12192.77"/>
    <n v="12192.77"/>
    <s v="SUCCESS"/>
    <s v="SUCCESS"/>
    <n v="1"/>
    <s v="found"/>
    <s v="Not Duplicate"/>
    <s v="match"/>
    <s v="match"/>
    <n v="0"/>
    <d v="2026-01-31T00:00:00"/>
    <n v="0"/>
    <s v="Within SLA"/>
    <x v="0"/>
    <n v="0"/>
    <n v="0"/>
    <n v="0"/>
    <n v="0"/>
    <n v="0"/>
    <x v="1"/>
    <n v="3.6"/>
    <x v="46"/>
  </r>
  <r>
    <s v="TXN003586"/>
    <n v="11707.24"/>
    <n v="11707.24"/>
    <s v="SUCCESS"/>
    <s v="SUCCESS"/>
    <n v="1"/>
    <s v="found"/>
    <s v="Not Duplicate"/>
    <s v="match"/>
    <s v="match"/>
    <n v="0"/>
    <d v="2026-02-22T00:00:00"/>
    <n v="3"/>
    <s v="SLA Breached"/>
    <x v="3"/>
    <n v="0"/>
    <n v="0"/>
    <n v="0"/>
    <n v="0"/>
    <n v="1"/>
    <x v="3"/>
    <n v="10"/>
    <x v="10"/>
  </r>
  <r>
    <s v="TXN003587"/>
    <n v="8122.29"/>
    <n v="8122.29"/>
    <s v="SUCCESS"/>
    <s v="SUCCESS"/>
    <n v="1"/>
    <s v="found"/>
    <s v="Not Duplicate"/>
    <s v="match"/>
    <s v="match"/>
    <n v="0"/>
    <d v="2026-01-29T00:00:00"/>
    <n v="0"/>
    <s v="Within SLA"/>
    <x v="1"/>
    <n v="0"/>
    <n v="0"/>
    <n v="0"/>
    <n v="0"/>
    <n v="0"/>
    <x v="0"/>
    <n v="7.7"/>
    <x v="5"/>
  </r>
  <r>
    <s v="TXN003588"/>
    <n v="9824.76"/>
    <n v="9824.76"/>
    <s v="SUCCESS"/>
    <s v="SUCCESS"/>
    <n v="1"/>
    <s v="found"/>
    <s v="Not Duplicate"/>
    <s v="match"/>
    <s v="match"/>
    <n v="0"/>
    <d v="2026-01-20T00:00:00"/>
    <n v="3"/>
    <s v="SLA Breached"/>
    <x v="0"/>
    <n v="0"/>
    <n v="0"/>
    <n v="0"/>
    <n v="0"/>
    <n v="1"/>
    <x v="0"/>
    <n v="35.9"/>
    <x v="0"/>
  </r>
  <r>
    <s v="TXN003589"/>
    <n v="3523.5"/>
    <n v="3523.5"/>
    <s v="SUCCESS"/>
    <s v="SUCCESS"/>
    <n v="1"/>
    <s v="found"/>
    <s v="Not Duplicate"/>
    <s v="match"/>
    <s v="match"/>
    <n v="0"/>
    <d v="2026-01-21T00:00:00"/>
    <n v="3"/>
    <s v="SLA Breached"/>
    <x v="2"/>
    <n v="0"/>
    <n v="0"/>
    <n v="0"/>
    <n v="0"/>
    <n v="1"/>
    <x v="2"/>
    <n v="8.6999999999999993"/>
    <x v="45"/>
  </r>
  <r>
    <s v="TXN003590"/>
    <n v="2157.37"/>
    <n v="2157.37"/>
    <s v="SUCCESS"/>
    <s v="SUCCESS"/>
    <n v="1"/>
    <s v="found"/>
    <s v="Not Duplicate"/>
    <s v="match"/>
    <s v="match"/>
    <n v="0"/>
    <d v="2026-03-11T00:00:00"/>
    <n v="0"/>
    <s v="Within SLA"/>
    <x v="3"/>
    <n v="0"/>
    <n v="0"/>
    <n v="0"/>
    <n v="0"/>
    <n v="0"/>
    <x v="2"/>
    <n v="38.299999999999997"/>
    <x v="70"/>
  </r>
  <r>
    <s v="TXN003591"/>
    <n v="8243.4599999999991"/>
    <n v="8243.4599999999991"/>
    <s v="SUCCESS"/>
    <s v="SUCCESS"/>
    <n v="1"/>
    <s v="found"/>
    <s v="Not Duplicate"/>
    <s v="match"/>
    <s v="match"/>
    <n v="0"/>
    <d v="2026-02-07T00:00:00"/>
    <n v="1"/>
    <s v="Within SLA"/>
    <x v="2"/>
    <n v="0"/>
    <n v="0"/>
    <n v="0"/>
    <n v="0"/>
    <n v="0"/>
    <x v="0"/>
    <n v="51.6"/>
    <x v="69"/>
  </r>
  <r>
    <s v="TXN003592"/>
    <n v="679.36"/>
    <n v="679.36"/>
    <s v="SUCCESS"/>
    <s v="SUCCESS"/>
    <n v="1"/>
    <s v="found"/>
    <s v="Not Duplicate"/>
    <s v="match"/>
    <s v="match"/>
    <n v="0"/>
    <d v="2026-01-14T00:00:00"/>
    <n v="0"/>
    <s v="Within SLA"/>
    <x v="3"/>
    <n v="0"/>
    <n v="0"/>
    <n v="0"/>
    <n v="0"/>
    <n v="0"/>
    <x v="1"/>
    <n v="38.799999999999997"/>
    <x v="44"/>
  </r>
  <r>
    <s v="TXN003593"/>
    <n v="3616.02"/>
    <n v="3616.02"/>
    <s v="SUCCESS"/>
    <s v="SUCCESS"/>
    <n v="1"/>
    <s v="found"/>
    <s v="Not Duplicate"/>
    <s v="match"/>
    <s v="match"/>
    <n v="0"/>
    <d v="2026-01-03T00:00:00"/>
    <n v="0"/>
    <s v="Within SLA"/>
    <x v="3"/>
    <n v="0"/>
    <n v="0"/>
    <n v="0"/>
    <n v="0"/>
    <n v="0"/>
    <x v="3"/>
    <n v="29.2"/>
    <x v="62"/>
  </r>
  <r>
    <s v="TXN003594"/>
    <n v="2888.27"/>
    <n v="2888.27"/>
    <s v="SUCCESS"/>
    <s v="SUCCESS"/>
    <n v="1"/>
    <s v="found"/>
    <s v="Not Duplicate"/>
    <s v="match"/>
    <s v="match"/>
    <n v="0"/>
    <d v="2026-01-27T00:00:00"/>
    <n v="3"/>
    <s v="SLA Breached"/>
    <x v="2"/>
    <n v="0"/>
    <n v="0"/>
    <n v="0"/>
    <n v="0"/>
    <n v="1"/>
    <x v="0"/>
    <n v="39"/>
    <x v="61"/>
  </r>
  <r>
    <s v="TXN003595"/>
    <n v="754.09"/>
    <n v="754.09"/>
    <s v="SUCCESS"/>
    <s v="SUCCESS"/>
    <n v="1"/>
    <s v="found"/>
    <s v="Not Duplicate"/>
    <s v="match"/>
    <s v="match"/>
    <n v="0"/>
    <d v="2026-01-21T00:00:00"/>
    <n v="1"/>
    <s v="Within SLA"/>
    <x v="2"/>
    <n v="0"/>
    <n v="0"/>
    <n v="0"/>
    <n v="0"/>
    <n v="0"/>
    <x v="3"/>
    <n v="21.6"/>
    <x v="75"/>
  </r>
  <r>
    <s v="TXN003596"/>
    <n v="2013.44"/>
    <n v="2013.44"/>
    <s v="FAILED"/>
    <s v="FAILED"/>
    <n v="1"/>
    <s v="found"/>
    <s v="Not Duplicate"/>
    <s v="match"/>
    <s v="match"/>
    <n v="0"/>
    <d v="2026-02-19T00:00:00"/>
    <n v="3"/>
    <s v="SLA Breached"/>
    <x v="2"/>
    <n v="0"/>
    <n v="0"/>
    <n v="0"/>
    <n v="0"/>
    <n v="1"/>
    <x v="0"/>
    <n v="7.5"/>
    <x v="68"/>
  </r>
  <r>
    <s v="TXN003597"/>
    <n v="10744.67"/>
    <n v="10744.67"/>
    <s v="SUCCESS"/>
    <s v="SUCCESS"/>
    <n v="1"/>
    <s v="found"/>
    <s v="Not Duplicate"/>
    <s v="match"/>
    <s v="match"/>
    <n v="0"/>
    <d v="2026-03-19T00:00:00"/>
    <n v="3"/>
    <s v="SLA Breached"/>
    <x v="1"/>
    <n v="0"/>
    <n v="0"/>
    <n v="0"/>
    <n v="0"/>
    <n v="1"/>
    <x v="0"/>
    <n v="16.600000000000001"/>
    <x v="30"/>
  </r>
  <r>
    <s v="TXN003598"/>
    <n v="4056.53"/>
    <n v="4056.53"/>
    <s v="SUCCESS"/>
    <s v="SUCCESS"/>
    <n v="1"/>
    <s v="found"/>
    <s v="Not Duplicate"/>
    <s v="match"/>
    <s v="match"/>
    <n v="0"/>
    <d v="2026-03-30T00:00:00"/>
    <n v="0"/>
    <s v="Within SLA"/>
    <x v="0"/>
    <n v="0"/>
    <n v="0"/>
    <n v="0"/>
    <n v="0"/>
    <n v="0"/>
    <x v="2"/>
    <n v="51.4"/>
    <x v="15"/>
  </r>
  <r>
    <s v="TXN003599"/>
    <n v="14269.14"/>
    <n v="14269.14"/>
    <s v="FAILED"/>
    <s v="FAILED"/>
    <n v="1"/>
    <s v="found"/>
    <s v="Not Duplicate"/>
    <s v="match"/>
    <s v="match"/>
    <n v="0"/>
    <d v="2026-01-07T00:00:00"/>
    <n v="2"/>
    <s v="Within SLA"/>
    <x v="1"/>
    <n v="0"/>
    <n v="0"/>
    <n v="0"/>
    <n v="0"/>
    <n v="0"/>
    <x v="0"/>
    <n v="54.1"/>
    <x v="11"/>
  </r>
  <r>
    <s v="TXN003600"/>
    <n v="3477.46"/>
    <n v="3477.46"/>
    <s v="SUCCESS"/>
    <s v="SUCCESS"/>
    <n v="1"/>
    <s v="found"/>
    <s v="Not Duplicate"/>
    <s v="match"/>
    <s v="match"/>
    <n v="0"/>
    <d v="2026-02-19T00:00:00"/>
    <n v="2"/>
    <s v="Within SLA"/>
    <x v="0"/>
    <n v="0"/>
    <n v="0"/>
    <n v="0"/>
    <n v="0"/>
    <n v="0"/>
    <x v="0"/>
    <n v="29.6"/>
    <x v="58"/>
  </r>
  <r>
    <s v="TXN003601"/>
    <n v="1566.87"/>
    <n v="1566.87"/>
    <s v="SUCCESS"/>
    <s v="SUCCESS"/>
    <n v="1"/>
    <s v="found"/>
    <s v="Not Duplicate"/>
    <s v="match"/>
    <s v="match"/>
    <n v="0"/>
    <d v="2026-03-27T00:00:00"/>
    <n v="0"/>
    <s v="Within SLA"/>
    <x v="0"/>
    <n v="0"/>
    <n v="0"/>
    <n v="0"/>
    <n v="0"/>
    <n v="0"/>
    <x v="1"/>
    <n v="18.7"/>
    <x v="60"/>
  </r>
  <r>
    <s v="TXN003602"/>
    <n v="2976.07"/>
    <n v="2976.07"/>
    <s v="SUCCESS"/>
    <s v="SUCCESS"/>
    <n v="1"/>
    <s v="found"/>
    <s v="Not Duplicate"/>
    <s v="match"/>
    <s v="match"/>
    <n v="0"/>
    <d v="2026-01-19T00:00:00"/>
    <n v="2"/>
    <s v="Within SLA"/>
    <x v="1"/>
    <n v="0"/>
    <n v="0"/>
    <n v="0"/>
    <n v="0"/>
    <n v="0"/>
    <x v="2"/>
    <n v="8.9"/>
    <x v="0"/>
  </r>
  <r>
    <s v="TXN003603"/>
    <n v="2740.38"/>
    <n v="2740.38"/>
    <s v="FAILED"/>
    <s v="FAILED"/>
    <n v="1"/>
    <s v="found"/>
    <s v="Not Duplicate"/>
    <s v="match"/>
    <s v="match"/>
    <n v="0"/>
    <d v="2026-03-11T00:00:00"/>
    <n v="0"/>
    <s v="Within SLA"/>
    <x v="1"/>
    <n v="0"/>
    <n v="0"/>
    <n v="0"/>
    <n v="0"/>
    <n v="0"/>
    <x v="0"/>
    <n v="47.2"/>
    <x v="70"/>
  </r>
  <r>
    <s v="TXN003604"/>
    <n v="14346.73"/>
    <n v="14346.73"/>
    <s v="SUCCESS"/>
    <s v="SUCCESS"/>
    <n v="1"/>
    <s v="found"/>
    <s v="Not Duplicate"/>
    <s v="match"/>
    <s v="match"/>
    <n v="0"/>
    <d v="2026-02-24T00:00:00"/>
    <n v="2"/>
    <s v="Within SLA"/>
    <x v="1"/>
    <n v="0"/>
    <n v="0"/>
    <n v="0"/>
    <n v="0"/>
    <n v="0"/>
    <x v="3"/>
    <n v="13.2"/>
    <x v="13"/>
  </r>
  <r>
    <s v="TXN003605"/>
    <n v="7545.69"/>
    <n v="7545.69"/>
    <s v="SUCCESS"/>
    <s v="SUCCESS"/>
    <n v="1"/>
    <s v="found"/>
    <s v="Not Duplicate"/>
    <s v="match"/>
    <s v="match"/>
    <n v="0"/>
    <d v="2026-01-12T00:00:00"/>
    <n v="2"/>
    <s v="Within SLA"/>
    <x v="4"/>
    <n v="0"/>
    <n v="0"/>
    <n v="0"/>
    <n v="0"/>
    <n v="0"/>
    <x v="0"/>
    <n v="7.5"/>
    <x v="76"/>
  </r>
  <r>
    <s v="TXN003606"/>
    <n v="1554.42"/>
    <e v="#N/A"/>
    <s v="SUCCESS"/>
    <e v="#N/A"/>
    <n v="0"/>
    <s v="missing"/>
    <s v="Not Duplicate"/>
    <s v="not processed"/>
    <s v="not processed"/>
    <s v="missing"/>
    <s v="not processed"/>
    <s v="not processed"/>
    <s v="Not Processed"/>
    <x v="2"/>
    <n v="1"/>
    <n v="0"/>
    <n v="0"/>
    <n v="0"/>
    <n v="0"/>
    <x v="1"/>
    <s v=""/>
    <x v="22"/>
  </r>
  <r>
    <s v="TXN003607"/>
    <n v="1570.85"/>
    <n v="1570.85"/>
    <s v="SUCCESS"/>
    <s v="SUCCESS"/>
    <n v="1"/>
    <s v="found"/>
    <s v="Not Duplicate"/>
    <s v="match"/>
    <s v="match"/>
    <n v="0"/>
    <d v="2026-03-21T00:00:00"/>
    <n v="0"/>
    <s v="Within SLA"/>
    <x v="0"/>
    <n v="0"/>
    <n v="0"/>
    <n v="0"/>
    <n v="0"/>
    <n v="0"/>
    <x v="0"/>
    <n v="38.6"/>
    <x v="63"/>
  </r>
  <r>
    <s v="TXN003608"/>
    <n v="202.45"/>
    <n v="202.45"/>
    <s v="FAILED"/>
    <s v="FAILED"/>
    <n v="1"/>
    <s v="found"/>
    <s v="Not Duplicate"/>
    <s v="match"/>
    <s v="match"/>
    <n v="0"/>
    <d v="2026-01-09T00:00:00"/>
    <n v="1"/>
    <s v="Within SLA"/>
    <x v="2"/>
    <n v="0"/>
    <n v="0"/>
    <n v="0"/>
    <n v="0"/>
    <n v="0"/>
    <x v="1"/>
    <n v="16.8"/>
    <x v="8"/>
  </r>
  <r>
    <s v="TXN003609"/>
    <n v="1906.33"/>
    <n v="1906.33"/>
    <s v="SUCCESS"/>
    <s v="SUCCESS"/>
    <n v="1"/>
    <s v="found"/>
    <s v="Not Duplicate"/>
    <s v="match"/>
    <s v="match"/>
    <n v="0"/>
    <d v="2026-03-26T00:00:00"/>
    <n v="0"/>
    <s v="Within SLA"/>
    <x v="2"/>
    <n v="0"/>
    <n v="0"/>
    <n v="0"/>
    <n v="0"/>
    <n v="0"/>
    <x v="1"/>
    <n v="50.6"/>
    <x v="9"/>
  </r>
  <r>
    <s v="TXN003610"/>
    <n v="2896.82"/>
    <n v="3476.18"/>
    <s v="SUCCESS"/>
    <s v="SUCCESS"/>
    <n v="1"/>
    <s v="found"/>
    <s v="Not Duplicate"/>
    <s v="mismatch"/>
    <s v="match"/>
    <n v="579.35999999999967"/>
    <d v="2026-02-07T00:00:00"/>
    <n v="1"/>
    <s v="Within SLA"/>
    <x v="0"/>
    <n v="0"/>
    <n v="0"/>
    <n v="1"/>
    <n v="0"/>
    <n v="0"/>
    <x v="2"/>
    <n v="22.2"/>
    <x v="69"/>
  </r>
  <r>
    <s v="TXN003611"/>
    <n v="13890.8"/>
    <n v="13890.8"/>
    <s v="REVERSED"/>
    <s v="REVERSED"/>
    <n v="1"/>
    <s v="found"/>
    <s v="Not Duplicate"/>
    <s v="match"/>
    <s v="match"/>
    <n v="0"/>
    <d v="2026-01-26T00:00:00"/>
    <n v="0"/>
    <s v="Within SLA"/>
    <x v="0"/>
    <n v="0"/>
    <n v="0"/>
    <n v="0"/>
    <n v="0"/>
    <n v="0"/>
    <x v="3"/>
    <n v="32.799999999999997"/>
    <x v="71"/>
  </r>
  <r>
    <s v="TXN003612"/>
    <n v="4205.87"/>
    <n v="4205.87"/>
    <s v="SUCCESS"/>
    <s v="SUCCESS"/>
    <n v="1"/>
    <s v="found"/>
    <s v="Not Duplicate"/>
    <s v="match"/>
    <s v="match"/>
    <n v="0"/>
    <d v="2026-02-13T00:00:00"/>
    <n v="1"/>
    <s v="Within SLA"/>
    <x v="0"/>
    <n v="0"/>
    <n v="0"/>
    <n v="0"/>
    <n v="0"/>
    <n v="0"/>
    <x v="1"/>
    <n v="21.8"/>
    <x v="89"/>
  </r>
  <r>
    <s v="TXN003613"/>
    <n v="1434.29"/>
    <n v="1434.29"/>
    <s v="SUCCESS"/>
    <s v="SUCCESS"/>
    <n v="1"/>
    <s v="found"/>
    <s v="Not Duplicate"/>
    <s v="match"/>
    <s v="match"/>
    <n v="0"/>
    <d v="2026-02-20T00:00:00"/>
    <n v="0"/>
    <s v="Within SLA"/>
    <x v="2"/>
    <n v="0"/>
    <n v="0"/>
    <n v="0"/>
    <n v="0"/>
    <n v="0"/>
    <x v="3"/>
    <n v="27.8"/>
    <x v="79"/>
  </r>
  <r>
    <s v="TXN003614"/>
    <n v="13641.72"/>
    <n v="13641.72"/>
    <s v="SUCCESS"/>
    <s v="SUCCESS"/>
    <n v="1"/>
    <s v="found"/>
    <s v="Not Duplicate"/>
    <s v="match"/>
    <s v="match"/>
    <n v="0"/>
    <d v="2026-03-16T00:00:00"/>
    <n v="1"/>
    <s v="Within SLA"/>
    <x v="0"/>
    <n v="0"/>
    <n v="0"/>
    <n v="0"/>
    <n v="0"/>
    <n v="0"/>
    <x v="1"/>
    <n v="54.1"/>
    <x v="54"/>
  </r>
  <r>
    <s v="TXN003615"/>
    <n v="1626.94"/>
    <n v="1626.94"/>
    <s v="SUCCESS"/>
    <s v="SUCCESS"/>
    <n v="1"/>
    <s v="found"/>
    <s v="Not Duplicate"/>
    <s v="match"/>
    <s v="match"/>
    <n v="0"/>
    <d v="2026-01-16T00:00:00"/>
    <n v="3"/>
    <s v="SLA Breached"/>
    <x v="2"/>
    <n v="0"/>
    <n v="0"/>
    <n v="0"/>
    <n v="0"/>
    <n v="1"/>
    <x v="0"/>
    <n v="9"/>
    <x v="3"/>
  </r>
  <r>
    <s v="TXN003616"/>
    <n v="1353.17"/>
    <n v="1353.17"/>
    <s v="SUCCESS"/>
    <s v="SUCCESS"/>
    <n v="1"/>
    <s v="found"/>
    <s v="Not Duplicate"/>
    <s v="match"/>
    <s v="match"/>
    <n v="0"/>
    <d v="2026-03-28T00:00:00"/>
    <n v="1"/>
    <s v="Within SLA"/>
    <x v="0"/>
    <n v="0"/>
    <n v="0"/>
    <n v="0"/>
    <n v="0"/>
    <n v="0"/>
    <x v="0"/>
    <n v="63.1"/>
    <x v="60"/>
  </r>
  <r>
    <s v="TXN003617"/>
    <n v="2217.02"/>
    <n v="2217.02"/>
    <s v="FAILED"/>
    <s v="FAILED"/>
    <n v="1"/>
    <s v="found"/>
    <s v="Not Duplicate"/>
    <s v="match"/>
    <s v="match"/>
    <n v="0"/>
    <d v="2026-01-28T00:00:00"/>
    <n v="2"/>
    <s v="Within SLA"/>
    <x v="0"/>
    <n v="0"/>
    <n v="0"/>
    <n v="0"/>
    <n v="0"/>
    <n v="0"/>
    <x v="2"/>
    <n v="44.5"/>
    <x v="71"/>
  </r>
  <r>
    <s v="TXN003618"/>
    <n v="844.59"/>
    <n v="844.59"/>
    <s v="REVERSED"/>
    <s v="REVERSED"/>
    <n v="1"/>
    <s v="found"/>
    <s v="Not Duplicate"/>
    <s v="match"/>
    <s v="match"/>
    <n v="0"/>
    <d v="2026-04-01T00:00:00"/>
    <n v="1"/>
    <s v="Within SLA"/>
    <x v="1"/>
    <n v="0"/>
    <n v="0"/>
    <n v="0"/>
    <n v="0"/>
    <n v="0"/>
    <x v="0"/>
    <n v="10.5"/>
    <x v="80"/>
  </r>
  <r>
    <s v="TXN003619"/>
    <n v="1498.33"/>
    <n v="1498.33"/>
    <s v="SUCCESS"/>
    <s v="SUCCESS"/>
    <n v="1"/>
    <s v="found"/>
    <s v="Not Duplicate"/>
    <s v="match"/>
    <s v="match"/>
    <n v="0"/>
    <d v="2026-01-20T00:00:00"/>
    <n v="0"/>
    <s v="Within SLA"/>
    <x v="0"/>
    <n v="0"/>
    <n v="0"/>
    <n v="0"/>
    <n v="0"/>
    <n v="0"/>
    <x v="3"/>
    <n v="36.200000000000003"/>
    <x v="75"/>
  </r>
  <r>
    <s v="TXN003620"/>
    <n v="4572.43"/>
    <n v="4572.43"/>
    <s v="SUCCESS"/>
    <s v="SUCCESS"/>
    <n v="1"/>
    <s v="found"/>
    <s v="Not Duplicate"/>
    <s v="match"/>
    <s v="match"/>
    <n v="0"/>
    <d v="2026-03-18T00:00:00"/>
    <n v="0"/>
    <s v="Within SLA"/>
    <x v="1"/>
    <n v="0"/>
    <n v="0"/>
    <n v="0"/>
    <n v="0"/>
    <n v="0"/>
    <x v="3"/>
    <n v="5.2"/>
    <x v="31"/>
  </r>
  <r>
    <s v="TXN003621"/>
    <n v="6447.74"/>
    <n v="6447.74"/>
    <s v="SUCCESS"/>
    <s v="SUCCESS"/>
    <n v="1"/>
    <s v="found"/>
    <s v="Not Duplicate"/>
    <s v="match"/>
    <s v="match"/>
    <n v="0"/>
    <d v="2026-03-10T00:00:00"/>
    <n v="1"/>
    <s v="Within SLA"/>
    <x v="0"/>
    <n v="0"/>
    <n v="0"/>
    <n v="0"/>
    <n v="0"/>
    <n v="0"/>
    <x v="3"/>
    <n v="20.5"/>
    <x v="87"/>
  </r>
  <r>
    <s v="TXN003622"/>
    <n v="7376.92"/>
    <n v="7376.92"/>
    <s v="SUCCESS"/>
    <s v="SUCCESS"/>
    <n v="1"/>
    <s v="found"/>
    <s v="Not Duplicate"/>
    <s v="match"/>
    <s v="match"/>
    <n v="0"/>
    <d v="2026-03-11T00:00:00"/>
    <n v="1"/>
    <s v="Within SLA"/>
    <x v="0"/>
    <n v="0"/>
    <n v="0"/>
    <n v="0"/>
    <n v="0"/>
    <n v="0"/>
    <x v="2"/>
    <n v="4.7"/>
    <x v="67"/>
  </r>
  <r>
    <s v="TXN003623"/>
    <n v="5855.29"/>
    <n v="5855.29"/>
    <s v="SUCCESS"/>
    <s v="SUCCESS"/>
    <n v="1"/>
    <s v="found"/>
    <s v="Not Duplicate"/>
    <s v="match"/>
    <s v="match"/>
    <n v="0"/>
    <d v="2026-02-03T00:00:00"/>
    <n v="0"/>
    <s v="Within SLA"/>
    <x v="0"/>
    <n v="0"/>
    <n v="0"/>
    <n v="0"/>
    <n v="0"/>
    <n v="0"/>
    <x v="1"/>
    <n v="29.2"/>
    <x v="83"/>
  </r>
  <r>
    <s v="TXN003624"/>
    <n v="9672.2900000000009"/>
    <n v="9672.2900000000009"/>
    <s v="SUCCESS"/>
    <s v="SUCCESS"/>
    <n v="1"/>
    <s v="found"/>
    <s v="Not Duplicate"/>
    <s v="match"/>
    <s v="match"/>
    <n v="0"/>
    <d v="2026-03-11T00:00:00"/>
    <n v="0"/>
    <s v="Within SLA"/>
    <x v="0"/>
    <n v="0"/>
    <n v="0"/>
    <n v="0"/>
    <n v="0"/>
    <n v="0"/>
    <x v="0"/>
    <n v="34.799999999999997"/>
    <x v="70"/>
  </r>
  <r>
    <s v="TXN003625"/>
    <n v="1339.06"/>
    <n v="1339.06"/>
    <s v="SUCCESS"/>
    <s v="SUCCESS"/>
    <n v="1"/>
    <s v="found"/>
    <s v="Not Duplicate"/>
    <s v="match"/>
    <s v="match"/>
    <n v="0"/>
    <d v="2026-02-02T00:00:00"/>
    <n v="2"/>
    <s v="Within SLA"/>
    <x v="0"/>
    <n v="0"/>
    <n v="0"/>
    <n v="0"/>
    <n v="0"/>
    <n v="0"/>
    <x v="1"/>
    <n v="49.5"/>
    <x v="46"/>
  </r>
  <r>
    <s v="TXN003626"/>
    <n v="1121.6300000000001"/>
    <n v="1121.6300000000001"/>
    <s v="SUCCESS"/>
    <s v="SUCCESS"/>
    <n v="1"/>
    <s v="found"/>
    <s v="Not Duplicate"/>
    <s v="match"/>
    <s v="match"/>
    <n v="0"/>
    <d v="2026-02-10T00:00:00"/>
    <n v="2"/>
    <s v="Within SLA"/>
    <x v="1"/>
    <n v="0"/>
    <n v="0"/>
    <n v="0"/>
    <n v="0"/>
    <n v="0"/>
    <x v="2"/>
    <n v="14.7"/>
    <x v="24"/>
  </r>
  <r>
    <s v="TXN003627"/>
    <n v="1800.12"/>
    <n v="1800.12"/>
    <s v="SUCCESS"/>
    <s v="SUCCESS"/>
    <n v="1"/>
    <s v="found"/>
    <s v="Not Duplicate"/>
    <s v="match"/>
    <s v="match"/>
    <n v="0"/>
    <d v="2026-03-22T00:00:00"/>
    <n v="0"/>
    <s v="Within SLA"/>
    <x v="3"/>
    <n v="0"/>
    <n v="0"/>
    <n v="0"/>
    <n v="0"/>
    <n v="0"/>
    <x v="1"/>
    <n v="81.3"/>
    <x v="29"/>
  </r>
  <r>
    <s v="TXN003628"/>
    <n v="3760.42"/>
    <n v="3760.42"/>
    <s v="SUCCESS"/>
    <s v="SUCCESS"/>
    <n v="1"/>
    <s v="found"/>
    <s v="Not Duplicate"/>
    <s v="match"/>
    <s v="match"/>
    <n v="0"/>
    <d v="2026-01-18T00:00:00"/>
    <n v="1"/>
    <s v="Within SLA"/>
    <x v="1"/>
    <n v="0"/>
    <n v="0"/>
    <n v="0"/>
    <n v="0"/>
    <n v="0"/>
    <x v="1"/>
    <n v="33"/>
    <x v="0"/>
  </r>
  <r>
    <s v="TXN003629"/>
    <n v="16853.669999999998"/>
    <n v="16853.669999999998"/>
    <s v="SUCCESS"/>
    <s v="SUCCESS"/>
    <n v="1"/>
    <s v="found"/>
    <s v="Not Duplicate"/>
    <s v="match"/>
    <s v="match"/>
    <n v="0"/>
    <d v="2026-02-17T00:00:00"/>
    <n v="3"/>
    <s v="SLA Breached"/>
    <x v="0"/>
    <n v="0"/>
    <n v="0"/>
    <n v="0"/>
    <n v="0"/>
    <n v="1"/>
    <x v="3"/>
    <n v="36.700000000000003"/>
    <x v="48"/>
  </r>
  <r>
    <s v="TXN003630"/>
    <n v="1305.9100000000001"/>
    <n v="1305.9100000000001"/>
    <s v="SUCCESS"/>
    <s v="SUCCESS"/>
    <n v="1"/>
    <s v="found"/>
    <s v="Not Duplicate"/>
    <s v="match"/>
    <s v="match"/>
    <n v="0"/>
    <d v="2026-02-06T00:00:00"/>
    <n v="0"/>
    <s v="Within SLA"/>
    <x v="2"/>
    <n v="0"/>
    <n v="0"/>
    <n v="0"/>
    <n v="0"/>
    <n v="0"/>
    <x v="1"/>
    <n v="30.1"/>
    <x v="69"/>
  </r>
  <r>
    <s v="TXN003631"/>
    <n v="28876.06"/>
    <n v="28876.06"/>
    <s v="SUCCESS"/>
    <s v="SUCCESS"/>
    <n v="1"/>
    <s v="found"/>
    <s v="Not Duplicate"/>
    <s v="match"/>
    <s v="match"/>
    <n v="0"/>
    <d v="2026-02-24T00:00:00"/>
    <n v="2"/>
    <s v="Within SLA"/>
    <x v="0"/>
    <n v="0"/>
    <n v="0"/>
    <n v="0"/>
    <n v="0"/>
    <n v="0"/>
    <x v="2"/>
    <n v="37.299999999999997"/>
    <x v="13"/>
  </r>
  <r>
    <s v="TXN003632"/>
    <n v="891.38"/>
    <n v="891.38"/>
    <s v="SUCCESS"/>
    <s v="SUCCESS"/>
    <n v="1"/>
    <s v="found"/>
    <s v="Not Duplicate"/>
    <s v="match"/>
    <s v="match"/>
    <n v="0"/>
    <d v="2026-03-17T00:00:00"/>
    <n v="1"/>
    <s v="Within SLA"/>
    <x v="2"/>
    <n v="0"/>
    <n v="0"/>
    <n v="0"/>
    <n v="0"/>
    <n v="0"/>
    <x v="0"/>
    <n v="51.2"/>
    <x v="30"/>
  </r>
  <r>
    <s v="TXN003633"/>
    <n v="4191.4399999999996"/>
    <n v="4191.4399999999996"/>
    <s v="SUCCESS"/>
    <s v="SUCCESS"/>
    <n v="1"/>
    <s v="found"/>
    <s v="Not Duplicate"/>
    <s v="match"/>
    <s v="match"/>
    <n v="0"/>
    <d v="2026-01-28T00:00:00"/>
    <n v="5"/>
    <s v="SLA Breached"/>
    <x v="3"/>
    <n v="0"/>
    <n v="0"/>
    <n v="0"/>
    <n v="0"/>
    <n v="1"/>
    <x v="0"/>
    <n v="75.900000000000006"/>
    <x v="42"/>
  </r>
  <r>
    <s v="TXN003634"/>
    <n v="4424.72"/>
    <n v="4424.72"/>
    <s v="SUCCESS"/>
    <s v="SUCCESS"/>
    <n v="1"/>
    <s v="found"/>
    <s v="Not Duplicate"/>
    <s v="match"/>
    <s v="match"/>
    <n v="0"/>
    <d v="2026-02-28T00:00:00"/>
    <n v="0"/>
    <s v="Within SLA"/>
    <x v="0"/>
    <n v="0"/>
    <n v="0"/>
    <n v="0"/>
    <n v="0"/>
    <n v="0"/>
    <x v="0"/>
    <n v="40"/>
    <x v="72"/>
  </r>
  <r>
    <s v="TXN003635"/>
    <n v="8032.34"/>
    <n v="8032.34"/>
    <s v="SUCCESS"/>
    <s v="SUCCESS"/>
    <n v="1"/>
    <s v="found"/>
    <s v="Not Duplicate"/>
    <s v="match"/>
    <s v="match"/>
    <n v="0"/>
    <d v="2026-02-14T00:00:00"/>
    <n v="0"/>
    <s v="Within SLA"/>
    <x v="1"/>
    <n v="0"/>
    <n v="0"/>
    <n v="0"/>
    <n v="0"/>
    <n v="0"/>
    <x v="3"/>
    <n v="16"/>
    <x v="48"/>
  </r>
  <r>
    <s v="TXN003636"/>
    <n v="149647.4"/>
    <n v="149647.4"/>
    <s v="SUCCESS"/>
    <s v="SUCCESS"/>
    <n v="1"/>
    <s v="found"/>
    <s v="Not Duplicate"/>
    <s v="match"/>
    <s v="match"/>
    <n v="0"/>
    <d v="2026-03-01T00:00:00"/>
    <n v="2"/>
    <s v="Within SLA"/>
    <x v="0"/>
    <n v="0"/>
    <n v="0"/>
    <n v="0"/>
    <n v="0"/>
    <n v="0"/>
    <x v="3"/>
    <n v="31.7"/>
    <x v="2"/>
  </r>
  <r>
    <s v="TXN003637"/>
    <n v="1019.38"/>
    <n v="1019.38"/>
    <s v="SUCCESS"/>
    <s v="SUCCESS"/>
    <n v="1"/>
    <s v="found"/>
    <s v="Not Duplicate"/>
    <s v="match"/>
    <s v="match"/>
    <n v="0"/>
    <d v="2026-03-23T00:00:00"/>
    <n v="0"/>
    <s v="Within SLA"/>
    <x v="2"/>
    <n v="0"/>
    <n v="0"/>
    <n v="0"/>
    <n v="0"/>
    <n v="0"/>
    <x v="2"/>
    <n v="47.7"/>
    <x v="50"/>
  </r>
  <r>
    <s v="TXN003638"/>
    <n v="394.9"/>
    <n v="394.9"/>
    <s v="SUCCESS"/>
    <s v="SUCCESS"/>
    <n v="1"/>
    <s v="found"/>
    <s v="Not Duplicate"/>
    <s v="match"/>
    <s v="match"/>
    <n v="0"/>
    <d v="2026-03-28T00:00:00"/>
    <n v="1"/>
    <s v="Within SLA"/>
    <x v="3"/>
    <n v="0"/>
    <n v="0"/>
    <n v="0"/>
    <n v="0"/>
    <n v="0"/>
    <x v="0"/>
    <n v="23"/>
    <x v="60"/>
  </r>
  <r>
    <s v="TXN003639"/>
    <n v="5241.25"/>
    <n v="5241.25"/>
    <s v="SUCCESS"/>
    <s v="SUCCESS"/>
    <n v="1"/>
    <s v="found"/>
    <s v="Not Duplicate"/>
    <s v="match"/>
    <s v="match"/>
    <n v="0"/>
    <d v="2026-03-29T00:00:00"/>
    <n v="0"/>
    <s v="Within SLA"/>
    <x v="3"/>
    <n v="0"/>
    <n v="0"/>
    <n v="0"/>
    <n v="0"/>
    <n v="0"/>
    <x v="2"/>
    <n v="28.8"/>
    <x v="36"/>
  </r>
  <r>
    <s v="TXN003640"/>
    <n v="7663.26"/>
    <e v="#N/A"/>
    <s v="SUCCESS"/>
    <e v="#N/A"/>
    <n v="0"/>
    <s v="missing"/>
    <s v="Not Duplicate"/>
    <s v="not processed"/>
    <s v="not processed"/>
    <s v="missing"/>
    <s v="not processed"/>
    <s v="not processed"/>
    <s v="Not Processed"/>
    <x v="3"/>
    <n v="1"/>
    <n v="0"/>
    <n v="0"/>
    <n v="0"/>
    <n v="0"/>
    <x v="0"/>
    <s v=""/>
    <x v="65"/>
  </r>
  <r>
    <s v="TXN003641"/>
    <n v="1112.97"/>
    <n v="1112.97"/>
    <s v="SUCCESS"/>
    <s v="SUCCESS"/>
    <n v="1"/>
    <s v="found"/>
    <s v="Not Duplicate"/>
    <s v="match"/>
    <s v="match"/>
    <n v="0"/>
    <d v="2026-01-07T00:00:00"/>
    <n v="3"/>
    <s v="SLA Breached"/>
    <x v="3"/>
    <n v="0"/>
    <n v="0"/>
    <n v="0"/>
    <n v="0"/>
    <n v="1"/>
    <x v="1"/>
    <n v="47.4"/>
    <x v="19"/>
  </r>
  <r>
    <s v="TXN003642"/>
    <n v="420.11"/>
    <n v="420.11"/>
    <s v="SUCCESS"/>
    <s v="SUCCESS"/>
    <n v="1"/>
    <s v="found"/>
    <s v="Not Duplicate"/>
    <s v="match"/>
    <s v="match"/>
    <n v="0"/>
    <d v="2026-03-17T00:00:00"/>
    <n v="5"/>
    <s v="SLA Breached"/>
    <x v="4"/>
    <n v="0"/>
    <n v="0"/>
    <n v="0"/>
    <n v="0"/>
    <n v="1"/>
    <x v="0"/>
    <n v="9.9"/>
    <x v="47"/>
  </r>
  <r>
    <s v="TXN003643"/>
    <n v="5009.6000000000004"/>
    <n v="5009.6000000000004"/>
    <s v="SUCCESS"/>
    <s v="SUCCESS"/>
    <n v="1"/>
    <s v="found"/>
    <s v="Not Duplicate"/>
    <s v="match"/>
    <s v="match"/>
    <n v="0"/>
    <d v="2026-03-06T00:00:00"/>
    <n v="1"/>
    <s v="Within SLA"/>
    <x v="0"/>
    <n v="0"/>
    <n v="0"/>
    <n v="0"/>
    <n v="0"/>
    <n v="0"/>
    <x v="2"/>
    <n v="61.3"/>
    <x v="28"/>
  </r>
  <r>
    <s v="TXN003644"/>
    <n v="36876.269999999997"/>
    <n v="36876.269999999997"/>
    <s v="SUCCESS"/>
    <s v="SUCCESS"/>
    <n v="1"/>
    <s v="found"/>
    <s v="Not Duplicate"/>
    <s v="match"/>
    <s v="match"/>
    <n v="0"/>
    <d v="2026-04-02T00:00:00"/>
    <n v="3"/>
    <s v="SLA Breached"/>
    <x v="0"/>
    <n v="0"/>
    <n v="0"/>
    <n v="0"/>
    <n v="0"/>
    <n v="1"/>
    <x v="0"/>
    <n v="25.9"/>
    <x v="15"/>
  </r>
  <r>
    <s v="TXN003645"/>
    <n v="4718.6400000000003"/>
    <n v="4718.6400000000003"/>
    <s v="SUCCESS"/>
    <s v="SUCCESS"/>
    <n v="1"/>
    <s v="found"/>
    <s v="Not Duplicate"/>
    <s v="match"/>
    <s v="match"/>
    <n v="0"/>
    <d v="2026-03-14T00:00:00"/>
    <n v="2"/>
    <s v="Within SLA"/>
    <x v="1"/>
    <n v="0"/>
    <n v="0"/>
    <n v="0"/>
    <n v="0"/>
    <n v="0"/>
    <x v="0"/>
    <n v="42.5"/>
    <x v="47"/>
  </r>
  <r>
    <s v="TXN003646"/>
    <n v="9682.98"/>
    <n v="9682.98"/>
    <s v="SUCCESS"/>
    <s v="SUCCESS"/>
    <n v="1"/>
    <s v="found"/>
    <s v="Not Duplicate"/>
    <s v="match"/>
    <s v="match"/>
    <n v="0"/>
    <d v="2026-02-15T00:00:00"/>
    <n v="1"/>
    <s v="Within SLA"/>
    <x v="1"/>
    <n v="0"/>
    <n v="0"/>
    <n v="0"/>
    <n v="0"/>
    <n v="0"/>
    <x v="1"/>
    <n v="20.3"/>
    <x v="48"/>
  </r>
  <r>
    <s v="TXN003647"/>
    <n v="24861.37"/>
    <n v="24861.37"/>
    <s v="SUCCESS"/>
    <s v="SUCCESS"/>
    <n v="1"/>
    <s v="found"/>
    <s v="Not Duplicate"/>
    <s v="match"/>
    <s v="match"/>
    <n v="0"/>
    <d v="2026-03-09T00:00:00"/>
    <n v="2"/>
    <s v="Within SLA"/>
    <x v="1"/>
    <n v="0"/>
    <n v="0"/>
    <n v="0"/>
    <n v="0"/>
    <n v="0"/>
    <x v="0"/>
    <n v="53.8"/>
    <x v="33"/>
  </r>
  <r>
    <s v="TXN003648"/>
    <n v="2734.58"/>
    <n v="2734.58"/>
    <s v="SUCCESS"/>
    <s v="SUCCESS"/>
    <n v="1"/>
    <s v="found"/>
    <s v="Not Duplicate"/>
    <s v="match"/>
    <s v="match"/>
    <n v="0"/>
    <d v="2026-03-24T00:00:00"/>
    <n v="3"/>
    <s v="SLA Breached"/>
    <x v="1"/>
    <n v="0"/>
    <n v="0"/>
    <n v="0"/>
    <n v="0"/>
    <n v="1"/>
    <x v="0"/>
    <n v="26.4"/>
    <x v="63"/>
  </r>
  <r>
    <s v="TXN003649"/>
    <n v="8584.65"/>
    <n v="8584.65"/>
    <s v="SUCCESS"/>
    <s v="SUCCESS"/>
    <n v="1"/>
    <s v="found"/>
    <s v="Not Duplicate"/>
    <s v="match"/>
    <s v="match"/>
    <n v="0"/>
    <d v="2026-02-19T00:00:00"/>
    <n v="1"/>
    <s v="Within SLA"/>
    <x v="0"/>
    <n v="0"/>
    <n v="0"/>
    <n v="0"/>
    <n v="0"/>
    <n v="0"/>
    <x v="0"/>
    <n v="24.3"/>
    <x v="82"/>
  </r>
  <r>
    <s v="TXN003650"/>
    <n v="3308.24"/>
    <n v="3308.24"/>
    <s v="SUCCESS"/>
    <s v="SUCCESS"/>
    <n v="1"/>
    <s v="found"/>
    <s v="Not Duplicate"/>
    <s v="match"/>
    <s v="match"/>
    <n v="0"/>
    <d v="2026-03-19T00:00:00"/>
    <n v="0"/>
    <s v="Within SLA"/>
    <x v="1"/>
    <n v="0"/>
    <n v="0"/>
    <n v="0"/>
    <n v="0"/>
    <n v="0"/>
    <x v="2"/>
    <n v="19.7"/>
    <x v="59"/>
  </r>
  <r>
    <s v="TXN003651"/>
    <n v="2909.24"/>
    <n v="2909.24"/>
    <s v="SUCCESS"/>
    <s v="SUCCESS"/>
    <n v="1"/>
    <s v="found"/>
    <s v="Not Duplicate"/>
    <s v="match"/>
    <s v="match"/>
    <n v="0"/>
    <d v="2026-03-19T00:00:00"/>
    <n v="0"/>
    <s v="Within SLA"/>
    <x v="3"/>
    <n v="0"/>
    <n v="0"/>
    <n v="0"/>
    <n v="0"/>
    <n v="0"/>
    <x v="1"/>
    <n v="30.9"/>
    <x v="59"/>
  </r>
  <r>
    <s v="TXN003652"/>
    <n v="24533.1"/>
    <n v="24533.1"/>
    <s v="FAILED"/>
    <s v="FAILED"/>
    <n v="1"/>
    <s v="found"/>
    <s v="Not Duplicate"/>
    <s v="match"/>
    <s v="match"/>
    <n v="0"/>
    <d v="2026-01-11T00:00:00"/>
    <n v="1"/>
    <s v="Within SLA"/>
    <x v="0"/>
    <n v="0"/>
    <n v="0"/>
    <n v="0"/>
    <n v="0"/>
    <n v="0"/>
    <x v="0"/>
    <n v="39"/>
    <x v="76"/>
  </r>
  <r>
    <s v="TXN003653"/>
    <n v="2063.5700000000002"/>
    <n v="2063.5700000000002"/>
    <s v="SUCCESS"/>
    <s v="SUCCESS"/>
    <n v="1"/>
    <s v="found"/>
    <s v="Not Duplicate"/>
    <s v="match"/>
    <s v="match"/>
    <n v="0"/>
    <d v="2026-01-27T00:00:00"/>
    <n v="1"/>
    <s v="Within SLA"/>
    <x v="1"/>
    <n v="0"/>
    <n v="0"/>
    <n v="0"/>
    <n v="0"/>
    <n v="0"/>
    <x v="3"/>
    <n v="55"/>
    <x v="71"/>
  </r>
  <r>
    <s v="TXN003654"/>
    <n v="618.08000000000004"/>
    <n v="618.08000000000004"/>
    <s v="SUCCESS"/>
    <s v="SUCCESS"/>
    <n v="1"/>
    <s v="found"/>
    <s v="Not Duplicate"/>
    <s v="match"/>
    <s v="match"/>
    <n v="0"/>
    <d v="2026-02-01T00:00:00"/>
    <n v="2"/>
    <s v="Within SLA"/>
    <x v="1"/>
    <n v="0"/>
    <n v="0"/>
    <n v="0"/>
    <n v="0"/>
    <n v="0"/>
    <x v="2"/>
    <n v="19.100000000000001"/>
    <x v="27"/>
  </r>
  <r>
    <s v="TXN003655"/>
    <n v="52610.77"/>
    <n v="52610.77"/>
    <s v="SUCCESS"/>
    <s v="SUCCESS"/>
    <n v="1"/>
    <s v="found"/>
    <s v="Not Duplicate"/>
    <s v="match"/>
    <s v="match"/>
    <n v="0"/>
    <d v="2026-02-13T00:00:00"/>
    <n v="0"/>
    <s v="Within SLA"/>
    <x v="2"/>
    <n v="0"/>
    <n v="0"/>
    <n v="0"/>
    <n v="0"/>
    <n v="0"/>
    <x v="0"/>
    <n v="13.2"/>
    <x v="38"/>
  </r>
  <r>
    <s v="TXN003656"/>
    <n v="1450.87"/>
    <n v="1450.87"/>
    <s v="SUCCESS"/>
    <s v="SUCCESS"/>
    <n v="1"/>
    <s v="found"/>
    <s v="Not Duplicate"/>
    <s v="match"/>
    <s v="match"/>
    <n v="0"/>
    <d v="2026-01-11T00:00:00"/>
    <n v="1"/>
    <s v="Within SLA"/>
    <x v="0"/>
    <n v="0"/>
    <n v="0"/>
    <n v="0"/>
    <n v="0"/>
    <n v="0"/>
    <x v="1"/>
    <n v="47.9"/>
    <x v="76"/>
  </r>
  <r>
    <s v="TXN003657"/>
    <n v="6130.37"/>
    <n v="6130.37"/>
    <s v="SUCCESS"/>
    <s v="SUCCESS"/>
    <n v="1"/>
    <s v="found"/>
    <s v="Not Duplicate"/>
    <s v="match"/>
    <s v="match"/>
    <n v="0"/>
    <d v="2026-03-25T00:00:00"/>
    <n v="0"/>
    <s v="Within SLA"/>
    <x v="0"/>
    <n v="0"/>
    <n v="0"/>
    <n v="0"/>
    <n v="0"/>
    <n v="0"/>
    <x v="2"/>
    <n v="16.899999999999999"/>
    <x v="21"/>
  </r>
  <r>
    <s v="TXN003658"/>
    <n v="1235.93"/>
    <n v="1235.93"/>
    <s v="SUCCESS"/>
    <s v="SUCCESS"/>
    <n v="1"/>
    <s v="found"/>
    <s v="Not Duplicate"/>
    <s v="match"/>
    <s v="match"/>
    <n v="0"/>
    <d v="2026-01-24T00:00:00"/>
    <n v="2"/>
    <s v="Within SLA"/>
    <x v="0"/>
    <n v="0"/>
    <n v="0"/>
    <n v="0"/>
    <n v="0"/>
    <n v="0"/>
    <x v="3"/>
    <n v="7.7"/>
    <x v="51"/>
  </r>
  <r>
    <s v="TXN003659"/>
    <n v="27381.759999999998"/>
    <n v="32858.11"/>
    <s v="SUCCESS"/>
    <s v="SUCCESS"/>
    <n v="1"/>
    <s v="found"/>
    <s v="Not Duplicate"/>
    <s v="mismatch"/>
    <s v="match"/>
    <n v="5476.3500000000022"/>
    <d v="2026-03-06T00:00:00"/>
    <n v="1"/>
    <s v="Within SLA"/>
    <x v="0"/>
    <n v="0"/>
    <n v="0"/>
    <n v="1"/>
    <n v="0"/>
    <n v="0"/>
    <x v="3"/>
    <n v="42.5"/>
    <x v="28"/>
  </r>
  <r>
    <s v="TXN003660"/>
    <n v="6455.84"/>
    <n v="6455.84"/>
    <s v="SUCCESS"/>
    <s v="SUCCESS"/>
    <n v="1"/>
    <s v="found"/>
    <s v="Not Duplicate"/>
    <s v="match"/>
    <s v="match"/>
    <n v="0"/>
    <d v="2026-03-30T00:00:00"/>
    <n v="2"/>
    <s v="Within SLA"/>
    <x v="0"/>
    <n v="0"/>
    <n v="0"/>
    <n v="0"/>
    <n v="0"/>
    <n v="0"/>
    <x v="2"/>
    <n v="26.1"/>
    <x v="52"/>
  </r>
  <r>
    <s v="TXN003661"/>
    <n v="1056.94"/>
    <n v="1056.94"/>
    <s v="SUCCESS"/>
    <s v="SUCCESS"/>
    <n v="1"/>
    <s v="found"/>
    <s v="Not Duplicate"/>
    <s v="match"/>
    <s v="match"/>
    <n v="0"/>
    <d v="2026-02-20T00:00:00"/>
    <n v="0"/>
    <s v="Within SLA"/>
    <x v="0"/>
    <n v="0"/>
    <n v="0"/>
    <n v="0"/>
    <n v="0"/>
    <n v="0"/>
    <x v="0"/>
    <n v="60.3"/>
    <x v="79"/>
  </r>
  <r>
    <s v="TXN003662"/>
    <n v="4442.6899999999996"/>
    <n v="4442.6899999999996"/>
    <s v="SUCCESS"/>
    <s v="SUCCESS"/>
    <n v="1"/>
    <s v="found"/>
    <s v="Not Duplicate"/>
    <s v="match"/>
    <s v="match"/>
    <n v="0"/>
    <d v="2026-02-07T00:00:00"/>
    <n v="0"/>
    <s v="Within SLA"/>
    <x v="0"/>
    <n v="0"/>
    <n v="0"/>
    <n v="0"/>
    <n v="0"/>
    <n v="0"/>
    <x v="0"/>
    <n v="29.2"/>
    <x v="64"/>
  </r>
  <r>
    <s v="TXN003663"/>
    <n v="951.95"/>
    <n v="951.95"/>
    <s v="SUCCESS"/>
    <s v="SUCCESS"/>
    <n v="1"/>
    <s v="found"/>
    <s v="Not Duplicate"/>
    <s v="match"/>
    <s v="match"/>
    <n v="0"/>
    <d v="2026-01-17T00:00:00"/>
    <n v="1"/>
    <s v="Within SLA"/>
    <x v="0"/>
    <n v="0"/>
    <n v="0"/>
    <n v="0"/>
    <n v="0"/>
    <n v="0"/>
    <x v="1"/>
    <n v="35.4"/>
    <x v="23"/>
  </r>
  <r>
    <s v="TXN003664"/>
    <n v="3967.62"/>
    <n v="3967.62"/>
    <s v="SUCCESS"/>
    <s v="SUCCESS"/>
    <n v="1"/>
    <s v="found"/>
    <s v="Not Duplicate"/>
    <s v="match"/>
    <s v="match"/>
    <n v="0"/>
    <d v="2026-01-18T00:00:00"/>
    <n v="1"/>
    <s v="Within SLA"/>
    <x v="0"/>
    <n v="0"/>
    <n v="0"/>
    <n v="0"/>
    <n v="0"/>
    <n v="0"/>
    <x v="3"/>
    <n v="93.6"/>
    <x v="0"/>
  </r>
  <r>
    <s v="TXN003665"/>
    <n v="2992.41"/>
    <n v="2992.41"/>
    <s v="SUCCESS"/>
    <s v="SUCCESS"/>
    <n v="1"/>
    <s v="found"/>
    <s v="Not Duplicate"/>
    <s v="match"/>
    <s v="match"/>
    <n v="0"/>
    <d v="2026-03-24T00:00:00"/>
    <n v="1"/>
    <s v="Within SLA"/>
    <x v="1"/>
    <n v="0"/>
    <n v="0"/>
    <n v="0"/>
    <n v="0"/>
    <n v="0"/>
    <x v="0"/>
    <n v="78.2"/>
    <x v="50"/>
  </r>
  <r>
    <s v="TXN003666"/>
    <n v="17702.78"/>
    <n v="17702.78"/>
    <s v="SUCCESS"/>
    <s v="SUCCESS"/>
    <n v="1"/>
    <s v="found"/>
    <s v="Not Duplicate"/>
    <s v="match"/>
    <s v="match"/>
    <n v="0"/>
    <d v="2026-03-15T00:00:00"/>
    <n v="1"/>
    <s v="Within SLA"/>
    <x v="2"/>
    <n v="0"/>
    <n v="0"/>
    <n v="0"/>
    <n v="0"/>
    <n v="0"/>
    <x v="0"/>
    <n v="6.4"/>
    <x v="53"/>
  </r>
  <r>
    <s v="TXN003667"/>
    <n v="3523.74"/>
    <n v="4228.49"/>
    <s v="SUCCESS"/>
    <s v="SUCCESS"/>
    <n v="1"/>
    <s v="found"/>
    <s v="Not Duplicate"/>
    <s v="mismatch"/>
    <s v="match"/>
    <n v="704.75"/>
    <d v="2026-02-10T00:00:00"/>
    <n v="1"/>
    <s v="Within SLA"/>
    <x v="0"/>
    <n v="0"/>
    <n v="0"/>
    <n v="1"/>
    <n v="0"/>
    <n v="0"/>
    <x v="3"/>
    <n v="41.8"/>
    <x v="43"/>
  </r>
  <r>
    <s v="TXN003668"/>
    <n v="21483.49"/>
    <n v="21483.49"/>
    <s v="SUCCESS"/>
    <s v="SUCCESS"/>
    <n v="1"/>
    <s v="found"/>
    <s v="Not Duplicate"/>
    <s v="match"/>
    <s v="match"/>
    <n v="0"/>
    <d v="2026-02-23T00:00:00"/>
    <n v="1"/>
    <s v="Within SLA"/>
    <x v="0"/>
    <n v="0"/>
    <n v="0"/>
    <n v="0"/>
    <n v="0"/>
    <n v="0"/>
    <x v="3"/>
    <n v="17.600000000000001"/>
    <x v="13"/>
  </r>
  <r>
    <s v="TXN003669"/>
    <n v="1619.56"/>
    <n v="1619.56"/>
    <s v="SUCCESS"/>
    <s v="SUCCESS"/>
    <n v="1"/>
    <s v="found"/>
    <s v="Not Duplicate"/>
    <s v="match"/>
    <s v="match"/>
    <n v="0"/>
    <d v="2026-03-27T00:00:00"/>
    <n v="1"/>
    <s v="Within SLA"/>
    <x v="0"/>
    <n v="0"/>
    <n v="0"/>
    <n v="0"/>
    <n v="0"/>
    <n v="0"/>
    <x v="3"/>
    <n v="82.1"/>
    <x v="9"/>
  </r>
  <r>
    <s v="TXN003670"/>
    <n v="25264.14"/>
    <n v="25264.14"/>
    <s v="SUCCESS"/>
    <s v="SUCCESS"/>
    <n v="1"/>
    <s v="found"/>
    <s v="Not Duplicate"/>
    <s v="match"/>
    <s v="match"/>
    <n v="0"/>
    <d v="2026-03-21T00:00:00"/>
    <n v="2"/>
    <s v="Within SLA"/>
    <x v="2"/>
    <n v="0"/>
    <n v="0"/>
    <n v="0"/>
    <n v="0"/>
    <n v="0"/>
    <x v="1"/>
    <n v="6.5"/>
    <x v="59"/>
  </r>
  <r>
    <s v="TXN003671"/>
    <n v="7272.99"/>
    <n v="7272.99"/>
    <s v="SUCCESS"/>
    <s v="SUCCESS"/>
    <n v="1"/>
    <s v="found"/>
    <s v="Not Duplicate"/>
    <s v="match"/>
    <s v="match"/>
    <n v="0"/>
    <d v="2026-02-05T00:00:00"/>
    <n v="0"/>
    <s v="Within SLA"/>
    <x v="3"/>
    <n v="0"/>
    <n v="0"/>
    <n v="0"/>
    <n v="0"/>
    <n v="0"/>
    <x v="2"/>
    <n v="15.8"/>
    <x v="65"/>
  </r>
  <r>
    <s v="TXN003672"/>
    <n v="3941.04"/>
    <n v="3941.04"/>
    <s v="SUCCESS"/>
    <s v="SUCCESS"/>
    <n v="1"/>
    <s v="found"/>
    <s v="Not Duplicate"/>
    <s v="match"/>
    <s v="match"/>
    <n v="0"/>
    <d v="2026-03-06T00:00:00"/>
    <n v="3"/>
    <s v="SLA Breached"/>
    <x v="2"/>
    <n v="0"/>
    <n v="0"/>
    <n v="0"/>
    <n v="0"/>
    <n v="1"/>
    <x v="0"/>
    <n v="25.8"/>
    <x v="56"/>
  </r>
  <r>
    <s v="TXN003673"/>
    <n v="897.14"/>
    <n v="897.14"/>
    <s v="SUCCESS"/>
    <s v="SUCCESS"/>
    <n v="1"/>
    <s v="found"/>
    <s v="Not Duplicate"/>
    <s v="match"/>
    <s v="match"/>
    <n v="0"/>
    <d v="2026-02-07T00:00:00"/>
    <n v="3"/>
    <s v="SLA Breached"/>
    <x v="4"/>
    <n v="0"/>
    <n v="0"/>
    <n v="0"/>
    <n v="0"/>
    <n v="1"/>
    <x v="1"/>
    <n v="36.5"/>
    <x v="66"/>
  </r>
  <r>
    <s v="TXN003674"/>
    <n v="2864.59"/>
    <n v="2864.59"/>
    <s v="REVERSED"/>
    <s v="REVERSED"/>
    <n v="1"/>
    <s v="found"/>
    <s v="Not Duplicate"/>
    <s v="match"/>
    <s v="match"/>
    <n v="0"/>
    <d v="2026-02-02T00:00:00"/>
    <n v="3"/>
    <s v="SLA Breached"/>
    <x v="4"/>
    <n v="0"/>
    <n v="0"/>
    <n v="0"/>
    <n v="0"/>
    <n v="1"/>
    <x v="3"/>
    <n v="39.6"/>
    <x v="27"/>
  </r>
  <r>
    <s v="TXN003675"/>
    <n v="5775.78"/>
    <n v="5775.78"/>
    <s v="SUCCESS"/>
    <s v="SUCCESS"/>
    <n v="1"/>
    <s v="found"/>
    <s v="Not Duplicate"/>
    <s v="match"/>
    <s v="match"/>
    <n v="0"/>
    <d v="2026-02-22T00:00:00"/>
    <n v="2"/>
    <s v="Within SLA"/>
    <x v="2"/>
    <n v="0"/>
    <n v="0"/>
    <n v="0"/>
    <n v="0"/>
    <n v="0"/>
    <x v="0"/>
    <n v="13.4"/>
    <x v="79"/>
  </r>
  <r>
    <s v="TXN003676"/>
    <n v="10620.88"/>
    <n v="10620.88"/>
    <s v="SUCCESS"/>
    <s v="SUCCESS"/>
    <n v="1"/>
    <s v="found"/>
    <s v="Not Duplicate"/>
    <s v="match"/>
    <s v="match"/>
    <n v="0"/>
    <d v="2026-02-07T00:00:00"/>
    <n v="2"/>
    <s v="Within SLA"/>
    <x v="3"/>
    <n v="0"/>
    <n v="0"/>
    <n v="0"/>
    <n v="0"/>
    <n v="0"/>
    <x v="3"/>
    <n v="54.5"/>
    <x v="65"/>
  </r>
  <r>
    <s v="TXN003677"/>
    <n v="1413.12"/>
    <n v="1413.12"/>
    <s v="SUCCESS"/>
    <s v="SUCCESS"/>
    <n v="1"/>
    <s v="found"/>
    <s v="Not Duplicate"/>
    <s v="match"/>
    <s v="match"/>
    <n v="0"/>
    <d v="2026-02-15T00:00:00"/>
    <n v="1"/>
    <s v="Within SLA"/>
    <x v="0"/>
    <n v="0"/>
    <n v="0"/>
    <n v="0"/>
    <n v="0"/>
    <n v="0"/>
    <x v="2"/>
    <n v="9.4"/>
    <x v="48"/>
  </r>
  <r>
    <s v="TXN003678"/>
    <n v="6064.47"/>
    <n v="6064.47"/>
    <s v="FAILED"/>
    <s v="FAILED"/>
    <n v="1"/>
    <s v="found"/>
    <s v="Not Duplicate"/>
    <s v="match"/>
    <s v="match"/>
    <n v="0"/>
    <d v="2026-03-19T00:00:00"/>
    <n v="1"/>
    <s v="Within SLA"/>
    <x v="0"/>
    <n v="0"/>
    <n v="0"/>
    <n v="0"/>
    <n v="0"/>
    <n v="0"/>
    <x v="3"/>
    <n v="25.2"/>
    <x v="31"/>
  </r>
  <r>
    <s v="TXN003679"/>
    <n v="42096.74"/>
    <n v="42096.74"/>
    <s v="SUCCESS"/>
    <s v="SUCCESS"/>
    <n v="1"/>
    <s v="found"/>
    <s v="Not Duplicate"/>
    <s v="match"/>
    <s v="match"/>
    <n v="0"/>
    <d v="2026-02-05T00:00:00"/>
    <n v="3"/>
    <s v="SLA Breached"/>
    <x v="0"/>
    <n v="0"/>
    <n v="0"/>
    <n v="0"/>
    <n v="0"/>
    <n v="1"/>
    <x v="1"/>
    <n v="59.7"/>
    <x v="81"/>
  </r>
  <r>
    <s v="TXN003680"/>
    <n v="9332.66"/>
    <n v="9332.66"/>
    <s v="SUCCESS"/>
    <s v="SUCCESS"/>
    <n v="1"/>
    <s v="found"/>
    <s v="Not Duplicate"/>
    <s v="match"/>
    <s v="match"/>
    <n v="0"/>
    <d v="2026-03-19T00:00:00"/>
    <n v="2"/>
    <s v="Within SLA"/>
    <x v="3"/>
    <n v="0"/>
    <n v="0"/>
    <n v="0"/>
    <n v="0"/>
    <n v="0"/>
    <x v="0"/>
    <n v="42.9"/>
    <x v="84"/>
  </r>
  <r>
    <s v="TXN003681"/>
    <n v="7673.82"/>
    <n v="7673.82"/>
    <s v="SUCCESS"/>
    <s v="SUCCESS"/>
    <n v="1"/>
    <s v="found"/>
    <s v="Not Duplicate"/>
    <s v="match"/>
    <s v="match"/>
    <n v="0"/>
    <d v="2026-03-08T00:00:00"/>
    <n v="1"/>
    <s v="Within SLA"/>
    <x v="0"/>
    <n v="0"/>
    <n v="0"/>
    <n v="0"/>
    <n v="0"/>
    <n v="0"/>
    <x v="0"/>
    <n v="59.8"/>
    <x v="33"/>
  </r>
  <r>
    <s v="TXN003682"/>
    <n v="10127.31"/>
    <n v="10127.31"/>
    <s v="SUCCESS"/>
    <s v="SUCCESS"/>
    <n v="1"/>
    <s v="found"/>
    <s v="Not Duplicate"/>
    <s v="match"/>
    <s v="match"/>
    <n v="0"/>
    <d v="2026-01-08T00:00:00"/>
    <n v="2"/>
    <s v="Within SLA"/>
    <x v="3"/>
    <n v="0"/>
    <n v="0"/>
    <n v="0"/>
    <n v="0"/>
    <n v="0"/>
    <x v="2"/>
    <n v="28"/>
    <x v="18"/>
  </r>
  <r>
    <s v="TXN003683"/>
    <n v="16016.15"/>
    <n v="16016.15"/>
    <s v="SUCCESS"/>
    <s v="SUCCESS"/>
    <n v="1"/>
    <s v="found"/>
    <s v="Not Duplicate"/>
    <s v="match"/>
    <s v="match"/>
    <n v="0"/>
    <d v="2026-03-20T00:00:00"/>
    <n v="3"/>
    <s v="SLA Breached"/>
    <x v="0"/>
    <n v="0"/>
    <n v="0"/>
    <n v="0"/>
    <n v="0"/>
    <n v="1"/>
    <x v="0"/>
    <n v="28.1"/>
    <x v="84"/>
  </r>
  <r>
    <s v="TXN003684"/>
    <n v="3109.14"/>
    <n v="3109.14"/>
    <s v="SUCCESS"/>
    <s v="SUCCESS"/>
    <n v="1"/>
    <s v="found"/>
    <s v="Not Duplicate"/>
    <s v="match"/>
    <s v="match"/>
    <n v="0"/>
    <d v="2026-02-28T00:00:00"/>
    <n v="1"/>
    <s v="Within SLA"/>
    <x v="0"/>
    <n v="0"/>
    <n v="0"/>
    <n v="0"/>
    <n v="0"/>
    <n v="0"/>
    <x v="0"/>
    <n v="79.900000000000006"/>
    <x v="2"/>
  </r>
  <r>
    <s v="TXN003685"/>
    <n v="1484.1"/>
    <n v="1484.1"/>
    <s v="SUCCESS"/>
    <s v="SUCCESS"/>
    <n v="1"/>
    <s v="found"/>
    <s v="Not Duplicate"/>
    <s v="match"/>
    <s v="match"/>
    <n v="0"/>
    <d v="2026-03-24T00:00:00"/>
    <n v="2"/>
    <s v="Within SLA"/>
    <x v="2"/>
    <n v="0"/>
    <n v="0"/>
    <n v="0"/>
    <n v="0"/>
    <n v="0"/>
    <x v="1"/>
    <n v="26.8"/>
    <x v="29"/>
  </r>
  <r>
    <s v="TXN003686"/>
    <n v="17353.28"/>
    <n v="17353.28"/>
    <s v="SUCCESS"/>
    <s v="SUCCESS"/>
    <n v="1"/>
    <s v="found"/>
    <s v="Not Duplicate"/>
    <s v="match"/>
    <s v="match"/>
    <n v="0"/>
    <d v="2026-02-10T00:00:00"/>
    <n v="0"/>
    <s v="Within SLA"/>
    <x v="0"/>
    <n v="0"/>
    <n v="0"/>
    <n v="0"/>
    <n v="0"/>
    <n v="0"/>
    <x v="0"/>
    <n v="21.6"/>
    <x v="55"/>
  </r>
  <r>
    <s v="TXN003687"/>
    <n v="9137.98"/>
    <n v="9137.98"/>
    <s v="SUCCESS"/>
    <s v="SUCCESS"/>
    <n v="1"/>
    <s v="found"/>
    <s v="Not Duplicate"/>
    <s v="match"/>
    <s v="match"/>
    <n v="0"/>
    <d v="2026-01-29T00:00:00"/>
    <n v="0"/>
    <s v="Within SLA"/>
    <x v="3"/>
    <n v="0"/>
    <n v="0"/>
    <n v="0"/>
    <n v="0"/>
    <n v="0"/>
    <x v="1"/>
    <n v="5"/>
    <x v="5"/>
  </r>
  <r>
    <s v="TXN003688"/>
    <n v="1479.06"/>
    <n v="1479.06"/>
    <s v="REVERSED"/>
    <s v="REVERSED"/>
    <n v="1"/>
    <s v="found"/>
    <s v="Not Duplicate"/>
    <s v="match"/>
    <s v="match"/>
    <n v="0"/>
    <d v="2026-03-29T00:00:00"/>
    <n v="5"/>
    <s v="SLA Breached"/>
    <x v="3"/>
    <n v="0"/>
    <n v="0"/>
    <n v="0"/>
    <n v="0"/>
    <n v="1"/>
    <x v="2"/>
    <n v="39.700000000000003"/>
    <x v="20"/>
  </r>
  <r>
    <s v="TXN003689"/>
    <n v="3097.39"/>
    <n v="3097.39"/>
    <s v="SUCCESS"/>
    <s v="SUCCESS"/>
    <n v="1"/>
    <s v="found"/>
    <s v="Not Duplicate"/>
    <s v="match"/>
    <s v="match"/>
    <n v="0"/>
    <d v="2026-03-03T00:00:00"/>
    <n v="0"/>
    <s v="Within SLA"/>
    <x v="0"/>
    <n v="0"/>
    <n v="0"/>
    <n v="0"/>
    <n v="0"/>
    <n v="0"/>
    <x v="0"/>
    <n v="16.3"/>
    <x v="56"/>
  </r>
  <r>
    <s v="TXN003690"/>
    <n v="1207.8900000000001"/>
    <n v="1207.8900000000001"/>
    <s v="SUCCESS"/>
    <s v="SUCCESS"/>
    <n v="1"/>
    <s v="found"/>
    <s v="Not Duplicate"/>
    <s v="match"/>
    <s v="match"/>
    <n v="0"/>
    <d v="2026-03-23T00:00:00"/>
    <n v="0"/>
    <s v="Within SLA"/>
    <x v="3"/>
    <n v="0"/>
    <n v="0"/>
    <n v="0"/>
    <n v="0"/>
    <n v="0"/>
    <x v="3"/>
    <n v="19.899999999999999"/>
    <x v="50"/>
  </r>
  <r>
    <s v="TXN003691"/>
    <n v="2649.29"/>
    <n v="2649.29"/>
    <s v="SUCCESS"/>
    <s v="SUCCESS"/>
    <n v="1"/>
    <s v="found"/>
    <s v="Not Duplicate"/>
    <s v="match"/>
    <s v="match"/>
    <n v="0"/>
    <d v="2026-01-12T00:00:00"/>
    <n v="0"/>
    <s v="Within SLA"/>
    <x v="0"/>
    <n v="0"/>
    <n v="0"/>
    <n v="0"/>
    <n v="0"/>
    <n v="0"/>
    <x v="0"/>
    <n v="33.799999999999997"/>
    <x v="77"/>
  </r>
  <r>
    <s v="TXN003692"/>
    <n v="905"/>
    <n v="905"/>
    <s v="SUCCESS"/>
    <s v="SUCCESS"/>
    <n v="1"/>
    <s v="found"/>
    <s v="Not Duplicate"/>
    <s v="match"/>
    <s v="match"/>
    <n v="0"/>
    <d v="2026-02-27T00:00:00"/>
    <n v="0"/>
    <s v="Within SLA"/>
    <x v="2"/>
    <n v="0"/>
    <n v="0"/>
    <n v="0"/>
    <n v="0"/>
    <n v="0"/>
    <x v="2"/>
    <n v="30.2"/>
    <x v="2"/>
  </r>
  <r>
    <s v="TXN003693"/>
    <n v="1486.05"/>
    <n v="1486.05"/>
    <s v="FAILED"/>
    <s v="FAILED"/>
    <n v="1"/>
    <s v="found"/>
    <s v="Not Duplicate"/>
    <s v="match"/>
    <s v="match"/>
    <n v="0"/>
    <d v="2026-01-18T00:00:00"/>
    <n v="1"/>
    <s v="Within SLA"/>
    <x v="0"/>
    <n v="0"/>
    <n v="0"/>
    <n v="0"/>
    <n v="0"/>
    <n v="0"/>
    <x v="3"/>
    <n v="16.2"/>
    <x v="0"/>
  </r>
  <r>
    <s v="TXN003694"/>
    <n v="4100.47"/>
    <n v="4100.47"/>
    <s v="FAILED"/>
    <s v="FAILED"/>
    <n v="1"/>
    <s v="found"/>
    <s v="Not Duplicate"/>
    <s v="match"/>
    <s v="match"/>
    <n v="0"/>
    <d v="2026-01-13T00:00:00"/>
    <n v="1"/>
    <s v="Within SLA"/>
    <x v="2"/>
    <n v="0"/>
    <n v="0"/>
    <n v="0"/>
    <n v="0"/>
    <n v="0"/>
    <x v="1"/>
    <n v="37.700000000000003"/>
    <x v="77"/>
  </r>
  <r>
    <s v="TXN003695"/>
    <n v="527.83000000000004"/>
    <n v="527.83000000000004"/>
    <s v="SUCCESS"/>
    <s v="SUCCESS"/>
    <n v="1"/>
    <s v="found"/>
    <s v="Not Duplicate"/>
    <s v="match"/>
    <s v="match"/>
    <n v="0"/>
    <d v="2026-02-15T00:00:00"/>
    <n v="0"/>
    <s v="Within SLA"/>
    <x v="0"/>
    <n v="0"/>
    <n v="0"/>
    <n v="0"/>
    <n v="0"/>
    <n v="0"/>
    <x v="1"/>
    <n v="41.7"/>
    <x v="37"/>
  </r>
  <r>
    <s v="TXN003696"/>
    <n v="5475.4"/>
    <n v="5475.4"/>
    <s v="SUCCESS"/>
    <s v="SUCCESS"/>
    <n v="1"/>
    <s v="found"/>
    <s v="Not Duplicate"/>
    <s v="match"/>
    <s v="match"/>
    <n v="0"/>
    <d v="2026-01-12T00:00:00"/>
    <n v="2"/>
    <s v="Within SLA"/>
    <x v="4"/>
    <n v="0"/>
    <n v="0"/>
    <n v="0"/>
    <n v="0"/>
    <n v="0"/>
    <x v="0"/>
    <n v="22.6"/>
    <x v="76"/>
  </r>
  <r>
    <s v="TXN003697"/>
    <n v="1198.22"/>
    <n v="1198.22"/>
    <s v="SUCCESS"/>
    <s v="SUCCESS"/>
    <n v="1"/>
    <s v="found"/>
    <s v="Not Duplicate"/>
    <s v="match"/>
    <s v="match"/>
    <n v="0"/>
    <d v="2026-03-05T00:00:00"/>
    <n v="1"/>
    <s v="Within SLA"/>
    <x v="0"/>
    <n v="0"/>
    <n v="0"/>
    <n v="0"/>
    <n v="0"/>
    <n v="0"/>
    <x v="3"/>
    <n v="29.3"/>
    <x v="85"/>
  </r>
  <r>
    <s v="TXN003698"/>
    <n v="2135.3000000000002"/>
    <n v="2135.3000000000002"/>
    <s v="SUCCESS"/>
    <s v="SUCCESS"/>
    <n v="1"/>
    <s v="found"/>
    <s v="Not Duplicate"/>
    <s v="match"/>
    <s v="match"/>
    <n v="0"/>
    <d v="2026-03-09T00:00:00"/>
    <n v="3"/>
    <s v="SLA Breached"/>
    <x v="0"/>
    <n v="0"/>
    <n v="0"/>
    <n v="0"/>
    <n v="0"/>
    <n v="1"/>
    <x v="3"/>
    <n v="36.200000000000003"/>
    <x v="57"/>
  </r>
  <r>
    <s v="TXN003699"/>
    <n v="5575.28"/>
    <n v="5575.28"/>
    <s v="SUCCESS"/>
    <s v="SUCCESS"/>
    <n v="1"/>
    <s v="found"/>
    <s v="Not Duplicate"/>
    <s v="match"/>
    <s v="match"/>
    <n v="0"/>
    <d v="2026-02-11T00:00:00"/>
    <n v="0"/>
    <s v="Within SLA"/>
    <x v="2"/>
    <n v="0"/>
    <n v="0"/>
    <n v="0"/>
    <n v="0"/>
    <n v="0"/>
    <x v="3"/>
    <n v="27.9"/>
    <x v="41"/>
  </r>
  <r>
    <s v="TXN003700"/>
    <n v="5486.49"/>
    <n v="5486.49"/>
    <s v="SUCCESS"/>
    <s v="SUCCESS"/>
    <n v="1"/>
    <s v="found"/>
    <s v="Not Duplicate"/>
    <s v="match"/>
    <s v="match"/>
    <n v="0"/>
    <d v="2026-03-24T00:00:00"/>
    <n v="0"/>
    <s v="Within SLA"/>
    <x v="0"/>
    <n v="0"/>
    <n v="0"/>
    <n v="0"/>
    <n v="0"/>
    <n v="0"/>
    <x v="0"/>
    <n v="63.3"/>
    <x v="20"/>
  </r>
  <r>
    <s v="TXN003701"/>
    <n v="4376.28"/>
    <n v="4376.28"/>
    <s v="FAILED"/>
    <s v="FAILED"/>
    <n v="1"/>
    <s v="found"/>
    <s v="Not Duplicate"/>
    <s v="match"/>
    <s v="match"/>
    <n v="0"/>
    <d v="2026-02-28T00:00:00"/>
    <n v="0"/>
    <s v="Within SLA"/>
    <x v="3"/>
    <n v="0"/>
    <n v="0"/>
    <n v="0"/>
    <n v="0"/>
    <n v="0"/>
    <x v="3"/>
    <n v="44.4"/>
    <x v="72"/>
  </r>
  <r>
    <s v="TXN003702"/>
    <n v="1911.82"/>
    <n v="1911.82"/>
    <s v="SUCCESS"/>
    <s v="SUCCESS"/>
    <n v="1"/>
    <s v="found"/>
    <s v="Not Duplicate"/>
    <s v="match"/>
    <s v="match"/>
    <n v="0"/>
    <d v="2026-03-30T00:00:00"/>
    <n v="2"/>
    <s v="Within SLA"/>
    <x v="4"/>
    <n v="0"/>
    <n v="0"/>
    <n v="0"/>
    <n v="0"/>
    <n v="0"/>
    <x v="0"/>
    <n v="39.6"/>
    <x v="52"/>
  </r>
  <r>
    <s v="TXN003703"/>
    <n v="805.25"/>
    <n v="805.25"/>
    <s v="SUCCESS"/>
    <s v="SUCCESS"/>
    <n v="1"/>
    <s v="found"/>
    <s v="Not Duplicate"/>
    <s v="match"/>
    <s v="match"/>
    <n v="0"/>
    <d v="2026-03-13T00:00:00"/>
    <n v="3"/>
    <s v="SLA Breached"/>
    <x v="0"/>
    <n v="0"/>
    <n v="0"/>
    <n v="0"/>
    <n v="0"/>
    <n v="1"/>
    <x v="1"/>
    <n v="9.1"/>
    <x v="67"/>
  </r>
  <r>
    <s v="TXN003704"/>
    <n v="4333.3"/>
    <n v="4333.3"/>
    <s v="SUCCESS"/>
    <s v="SUCCESS"/>
    <n v="1"/>
    <s v="found"/>
    <s v="Not Duplicate"/>
    <s v="match"/>
    <s v="match"/>
    <n v="0"/>
    <d v="2026-02-08T00:00:00"/>
    <n v="0"/>
    <s v="Within SLA"/>
    <x v="2"/>
    <n v="0"/>
    <n v="0"/>
    <n v="0"/>
    <n v="0"/>
    <n v="0"/>
    <x v="1"/>
    <n v="19.2"/>
    <x v="24"/>
  </r>
  <r>
    <s v="TXN003705"/>
    <n v="4356.82"/>
    <n v="4356.82"/>
    <s v="SUCCESS"/>
    <s v="SUCCESS"/>
    <n v="1"/>
    <s v="found"/>
    <s v="Not Duplicate"/>
    <s v="match"/>
    <s v="match"/>
    <n v="0"/>
    <d v="2026-01-27T00:00:00"/>
    <n v="3"/>
    <s v="SLA Breached"/>
    <x v="0"/>
    <n v="0"/>
    <n v="0"/>
    <n v="0"/>
    <n v="0"/>
    <n v="1"/>
    <x v="2"/>
    <n v="36.700000000000003"/>
    <x v="61"/>
  </r>
  <r>
    <s v="TXN003706"/>
    <n v="1411.08"/>
    <n v="1411.08"/>
    <s v="SUCCESS"/>
    <s v="SUCCESS"/>
    <n v="1"/>
    <s v="found"/>
    <s v="Not Duplicate"/>
    <s v="match"/>
    <s v="match"/>
    <n v="0"/>
    <d v="2026-02-17T00:00:00"/>
    <n v="2"/>
    <s v="Within SLA"/>
    <x v="2"/>
    <n v="0"/>
    <n v="0"/>
    <n v="0"/>
    <n v="0"/>
    <n v="0"/>
    <x v="2"/>
    <n v="28.7"/>
    <x v="37"/>
  </r>
  <r>
    <s v="TXN003707"/>
    <n v="6111.75"/>
    <n v="6111.75"/>
    <s v="SUCCESS"/>
    <s v="SUCCESS"/>
    <n v="1"/>
    <s v="found"/>
    <s v="Not Duplicate"/>
    <s v="match"/>
    <s v="match"/>
    <n v="0"/>
    <d v="2026-01-06T00:00:00"/>
    <n v="1"/>
    <s v="Within SLA"/>
    <x v="1"/>
    <n v="0"/>
    <n v="0"/>
    <n v="0"/>
    <n v="0"/>
    <n v="0"/>
    <x v="0"/>
    <n v="32.6"/>
    <x v="11"/>
  </r>
  <r>
    <s v="TXN003708"/>
    <n v="10659.5"/>
    <n v="10659.5"/>
    <s v="SUCCESS"/>
    <s v="SUCCESS"/>
    <n v="1"/>
    <s v="found"/>
    <s v="Not Duplicate"/>
    <s v="match"/>
    <s v="match"/>
    <n v="0"/>
    <d v="2026-03-22T00:00:00"/>
    <n v="0"/>
    <s v="Within SLA"/>
    <x v="1"/>
    <n v="0"/>
    <n v="0"/>
    <n v="0"/>
    <n v="0"/>
    <n v="0"/>
    <x v="1"/>
    <n v="35.4"/>
    <x v="29"/>
  </r>
  <r>
    <s v="TXN003709"/>
    <n v="2212.34"/>
    <n v="2212.34"/>
    <s v="SUCCESS"/>
    <s v="SUCCESS"/>
    <n v="1"/>
    <s v="found"/>
    <s v="Not Duplicate"/>
    <s v="match"/>
    <s v="match"/>
    <n v="0"/>
    <d v="2026-04-03T00:00:00"/>
    <n v="5"/>
    <s v="SLA Breached"/>
    <x v="1"/>
    <n v="0"/>
    <n v="0"/>
    <n v="0"/>
    <n v="0"/>
    <n v="1"/>
    <x v="0"/>
    <n v="36.1"/>
    <x v="36"/>
  </r>
  <r>
    <s v="TXN003710"/>
    <n v="8637.2000000000007"/>
    <n v="8637.2000000000007"/>
    <s v="SUCCESS"/>
    <s v="SUCCESS"/>
    <n v="1"/>
    <s v="found"/>
    <s v="Not Duplicate"/>
    <s v="match"/>
    <s v="match"/>
    <n v="0"/>
    <d v="2026-01-12T00:00:00"/>
    <n v="0"/>
    <s v="Within SLA"/>
    <x v="0"/>
    <n v="0"/>
    <n v="0"/>
    <n v="0"/>
    <n v="0"/>
    <n v="0"/>
    <x v="0"/>
    <n v="43.3"/>
    <x v="77"/>
  </r>
  <r>
    <s v="TXN003711"/>
    <n v="2660.81"/>
    <n v="2660.81"/>
    <s v="SUCCESS"/>
    <s v="SUCCESS"/>
    <n v="1"/>
    <s v="found"/>
    <s v="Not Duplicate"/>
    <s v="match"/>
    <s v="match"/>
    <n v="0"/>
    <d v="2026-03-01T00:00:00"/>
    <n v="3"/>
    <s v="SLA Breached"/>
    <x v="3"/>
    <n v="0"/>
    <n v="0"/>
    <n v="0"/>
    <n v="0"/>
    <n v="1"/>
    <x v="1"/>
    <n v="25.7"/>
    <x v="4"/>
  </r>
  <r>
    <s v="TXN003712"/>
    <n v="2282.6999999999998"/>
    <n v="2282.6999999999998"/>
    <s v="FAILED"/>
    <s v="FAILED"/>
    <n v="1"/>
    <s v="found"/>
    <s v="Not Duplicate"/>
    <s v="match"/>
    <s v="match"/>
    <n v="0"/>
    <d v="2026-02-14T00:00:00"/>
    <n v="5"/>
    <s v="SLA Breached"/>
    <x v="3"/>
    <n v="0"/>
    <n v="0"/>
    <n v="0"/>
    <n v="0"/>
    <n v="1"/>
    <x v="0"/>
    <n v="1.6"/>
    <x v="43"/>
  </r>
  <r>
    <s v="TXN003713"/>
    <n v="9733.3799999999992"/>
    <n v="9733.3799999999992"/>
    <s v="SUCCESS"/>
    <s v="SUCCESS"/>
    <n v="1"/>
    <s v="found"/>
    <s v="Not Duplicate"/>
    <s v="match"/>
    <s v="match"/>
    <n v="0"/>
    <d v="2026-03-03T00:00:00"/>
    <n v="1"/>
    <s v="Within SLA"/>
    <x v="2"/>
    <n v="0"/>
    <n v="0"/>
    <n v="0"/>
    <n v="0"/>
    <n v="0"/>
    <x v="3"/>
    <n v="22.7"/>
    <x v="6"/>
  </r>
  <r>
    <s v="TXN003714"/>
    <n v="5680.57"/>
    <n v="5680.57"/>
    <s v="SUCCESS"/>
    <s v="SUCCESS"/>
    <n v="1"/>
    <s v="found"/>
    <s v="Not Duplicate"/>
    <s v="match"/>
    <s v="match"/>
    <n v="0"/>
    <d v="2026-04-01T00:00:00"/>
    <n v="1"/>
    <s v="Within SLA"/>
    <x v="4"/>
    <n v="0"/>
    <n v="0"/>
    <n v="0"/>
    <n v="0"/>
    <n v="0"/>
    <x v="0"/>
    <n v="21.5"/>
    <x v="80"/>
  </r>
  <r>
    <s v="TXN003715"/>
    <n v="43303.45"/>
    <n v="43303.45"/>
    <s v="SUCCESS"/>
    <s v="SUCCESS"/>
    <n v="1"/>
    <s v="found"/>
    <s v="Not Duplicate"/>
    <s v="match"/>
    <s v="match"/>
    <n v="0"/>
    <d v="2026-02-14T00:00:00"/>
    <n v="1"/>
    <s v="Within SLA"/>
    <x v="3"/>
    <n v="0"/>
    <n v="0"/>
    <n v="0"/>
    <n v="0"/>
    <n v="0"/>
    <x v="1"/>
    <n v="26.5"/>
    <x v="38"/>
  </r>
  <r>
    <s v="TXN003716"/>
    <n v="3306.82"/>
    <n v="3306.82"/>
    <s v="SUCCESS"/>
    <s v="SUCCESS"/>
    <n v="1"/>
    <s v="found"/>
    <s v="Not Duplicate"/>
    <s v="match"/>
    <s v="match"/>
    <n v="0"/>
    <d v="2026-02-02T00:00:00"/>
    <n v="0"/>
    <s v="Within SLA"/>
    <x v="3"/>
    <n v="0"/>
    <n v="0"/>
    <n v="0"/>
    <n v="0"/>
    <n v="0"/>
    <x v="0"/>
    <n v="6.1"/>
    <x v="81"/>
  </r>
  <r>
    <s v="TXN003717"/>
    <n v="4651.72"/>
    <n v="4651.72"/>
    <s v="SUCCESS"/>
    <s v="SUCCESS"/>
    <n v="1"/>
    <s v="found"/>
    <s v="Not Duplicate"/>
    <s v="match"/>
    <s v="match"/>
    <n v="0"/>
    <d v="2026-03-12T00:00:00"/>
    <n v="1"/>
    <s v="Within SLA"/>
    <x v="0"/>
    <n v="0"/>
    <n v="0"/>
    <n v="0"/>
    <n v="0"/>
    <n v="0"/>
    <x v="2"/>
    <n v="13.7"/>
    <x v="70"/>
  </r>
  <r>
    <s v="TXN003718"/>
    <n v="1443.04"/>
    <n v="1443.04"/>
    <s v="SUCCESS"/>
    <s v="SUCCESS"/>
    <n v="1"/>
    <s v="found"/>
    <s v="Not Duplicate"/>
    <s v="match"/>
    <s v="match"/>
    <n v="0"/>
    <d v="2026-03-24T00:00:00"/>
    <n v="3"/>
    <s v="SLA Breached"/>
    <x v="0"/>
    <n v="0"/>
    <n v="0"/>
    <n v="0"/>
    <n v="0"/>
    <n v="1"/>
    <x v="0"/>
    <n v="67.400000000000006"/>
    <x v="63"/>
  </r>
  <r>
    <s v="TXN003719"/>
    <n v="8538.7099999999991"/>
    <n v="8538.7099999999991"/>
    <s v="SUCCESS"/>
    <s v="SUCCESS"/>
    <n v="1"/>
    <s v="found"/>
    <s v="Not Duplicate"/>
    <s v="match"/>
    <s v="match"/>
    <n v="0"/>
    <d v="2026-02-03T00:00:00"/>
    <n v="3"/>
    <s v="SLA Breached"/>
    <x v="3"/>
    <n v="0"/>
    <n v="0"/>
    <n v="0"/>
    <n v="0"/>
    <n v="1"/>
    <x v="2"/>
    <n v="26.4"/>
    <x v="46"/>
  </r>
  <r>
    <s v="TXN003720"/>
    <n v="5008.37"/>
    <n v="5008.37"/>
    <s v="SUCCESS"/>
    <s v="SUCCESS"/>
    <n v="1"/>
    <s v="found"/>
    <s v="Not Duplicate"/>
    <s v="match"/>
    <s v="match"/>
    <n v="0"/>
    <d v="2026-01-30T00:00:00"/>
    <n v="3"/>
    <s v="SLA Breached"/>
    <x v="0"/>
    <n v="0"/>
    <n v="0"/>
    <n v="0"/>
    <n v="0"/>
    <n v="1"/>
    <x v="0"/>
    <n v="38.299999999999997"/>
    <x v="74"/>
  </r>
  <r>
    <s v="TXN003721"/>
    <n v="2317.54"/>
    <n v="2317.54"/>
    <s v="SUCCESS"/>
    <s v="SUCCESS"/>
    <n v="1"/>
    <s v="found"/>
    <s v="Not Duplicate"/>
    <s v="match"/>
    <s v="match"/>
    <n v="0"/>
    <d v="2026-03-31T00:00:00"/>
    <n v="2"/>
    <s v="Within SLA"/>
    <x v="0"/>
    <n v="0"/>
    <n v="0"/>
    <n v="0"/>
    <n v="0"/>
    <n v="0"/>
    <x v="3"/>
    <n v="27.6"/>
    <x v="36"/>
  </r>
  <r>
    <s v="TXN003722"/>
    <n v="494.58"/>
    <n v="494.58"/>
    <s v="SUCCESS"/>
    <s v="SUCCESS"/>
    <n v="1"/>
    <s v="found"/>
    <s v="Not Duplicate"/>
    <s v="match"/>
    <s v="match"/>
    <n v="0"/>
    <d v="2026-01-04T00:00:00"/>
    <n v="0"/>
    <s v="Within SLA"/>
    <x v="0"/>
    <n v="0"/>
    <n v="0"/>
    <n v="0"/>
    <n v="0"/>
    <n v="0"/>
    <x v="0"/>
    <n v="19.7"/>
    <x v="19"/>
  </r>
  <r>
    <s v="TXN003723"/>
    <n v="22008.73"/>
    <n v="22008.73"/>
    <s v="SUCCESS"/>
    <s v="SUCCESS"/>
    <n v="1"/>
    <s v="found"/>
    <s v="Not Duplicate"/>
    <s v="match"/>
    <s v="match"/>
    <n v="0"/>
    <d v="2026-02-28T00:00:00"/>
    <n v="1"/>
    <s v="Within SLA"/>
    <x v="2"/>
    <n v="0"/>
    <n v="0"/>
    <n v="0"/>
    <n v="0"/>
    <n v="0"/>
    <x v="1"/>
    <n v="27.3"/>
    <x v="2"/>
  </r>
  <r>
    <s v="TXN003724"/>
    <n v="10940.66"/>
    <n v="10940.66"/>
    <s v="SUCCESS"/>
    <s v="SUCCESS"/>
    <n v="1"/>
    <s v="found"/>
    <s v="Not Duplicate"/>
    <s v="match"/>
    <s v="match"/>
    <n v="0"/>
    <d v="2026-03-09T00:00:00"/>
    <n v="0"/>
    <s v="Within SLA"/>
    <x v="0"/>
    <n v="0"/>
    <n v="0"/>
    <n v="0"/>
    <n v="0"/>
    <n v="0"/>
    <x v="2"/>
    <n v="27.9"/>
    <x v="87"/>
  </r>
  <r>
    <s v="TXN003725"/>
    <n v="4937.7700000000004"/>
    <n v="4937.7700000000004"/>
    <s v="SUCCESS"/>
    <s v="SUCCESS"/>
    <n v="1"/>
    <s v="found"/>
    <s v="Not Duplicate"/>
    <s v="match"/>
    <s v="match"/>
    <n v="0"/>
    <d v="2026-02-14T00:00:00"/>
    <n v="3"/>
    <s v="SLA Breached"/>
    <x v="3"/>
    <n v="0"/>
    <n v="0"/>
    <n v="0"/>
    <n v="0"/>
    <n v="1"/>
    <x v="1"/>
    <n v="34.6"/>
    <x v="41"/>
  </r>
  <r>
    <s v="TXN003726"/>
    <n v="526.36"/>
    <n v="526.36"/>
    <s v="SUCCESS"/>
    <s v="SUCCESS"/>
    <n v="1"/>
    <s v="found"/>
    <s v="Not Duplicate"/>
    <s v="match"/>
    <s v="match"/>
    <n v="0"/>
    <d v="2026-02-24T00:00:00"/>
    <n v="1"/>
    <s v="Within SLA"/>
    <x v="3"/>
    <n v="0"/>
    <n v="0"/>
    <n v="0"/>
    <n v="0"/>
    <n v="0"/>
    <x v="0"/>
    <n v="30"/>
    <x v="39"/>
  </r>
  <r>
    <s v="TXN003727"/>
    <n v="640.59"/>
    <n v="640.59"/>
    <s v="REVERSED"/>
    <s v="REVERSED"/>
    <n v="1"/>
    <s v="found"/>
    <s v="Not Duplicate"/>
    <s v="match"/>
    <s v="match"/>
    <n v="0"/>
    <d v="2026-02-17T00:00:00"/>
    <n v="3"/>
    <s v="SLA Breached"/>
    <x v="0"/>
    <n v="0"/>
    <n v="0"/>
    <n v="0"/>
    <n v="0"/>
    <n v="1"/>
    <x v="0"/>
    <n v="7.8"/>
    <x v="48"/>
  </r>
  <r>
    <s v="TXN003728"/>
    <n v="4110.01"/>
    <n v="4110.01"/>
    <s v="SUCCESS"/>
    <s v="SUCCESS"/>
    <n v="1"/>
    <s v="found"/>
    <s v="Not Duplicate"/>
    <s v="match"/>
    <s v="match"/>
    <n v="0"/>
    <d v="2026-03-30T00:00:00"/>
    <n v="3"/>
    <s v="SLA Breached"/>
    <x v="1"/>
    <n v="0"/>
    <n v="0"/>
    <n v="0"/>
    <n v="0"/>
    <n v="1"/>
    <x v="0"/>
    <n v="62.5"/>
    <x v="60"/>
  </r>
  <r>
    <s v="TXN003729"/>
    <n v="3984.81"/>
    <n v="3984.81"/>
    <s v="SUCCESS"/>
    <s v="SUCCESS"/>
    <n v="1"/>
    <s v="found"/>
    <s v="Not Duplicate"/>
    <s v="match"/>
    <s v="match"/>
    <n v="0"/>
    <d v="2026-02-28T00:00:00"/>
    <n v="3"/>
    <s v="SLA Breached"/>
    <x v="2"/>
    <n v="0"/>
    <n v="0"/>
    <n v="0"/>
    <n v="0"/>
    <n v="1"/>
    <x v="3"/>
    <n v="17.399999999999999"/>
    <x v="73"/>
  </r>
  <r>
    <s v="TXN003730"/>
    <n v="2461.77"/>
    <n v="2461.77"/>
    <s v="SUCCESS"/>
    <s v="SUCCESS"/>
    <n v="1"/>
    <s v="found"/>
    <s v="Not Duplicate"/>
    <s v="match"/>
    <s v="match"/>
    <n v="0"/>
    <d v="2026-04-03T00:00:00"/>
    <n v="3"/>
    <s v="SLA Breached"/>
    <x v="3"/>
    <n v="0"/>
    <n v="0"/>
    <n v="0"/>
    <n v="0"/>
    <n v="1"/>
    <x v="1"/>
    <n v="28"/>
    <x v="80"/>
  </r>
  <r>
    <s v="TXN003731"/>
    <n v="4995.42"/>
    <n v="4995.42"/>
    <s v="SUCCESS"/>
    <s v="SUCCESS"/>
    <n v="1"/>
    <s v="found"/>
    <s v="Not Duplicate"/>
    <s v="match"/>
    <s v="match"/>
    <n v="0"/>
    <d v="2026-02-03T00:00:00"/>
    <n v="1"/>
    <s v="Within SLA"/>
    <x v="0"/>
    <n v="0"/>
    <n v="0"/>
    <n v="0"/>
    <n v="0"/>
    <n v="0"/>
    <x v="0"/>
    <n v="25.8"/>
    <x v="81"/>
  </r>
  <r>
    <s v="TXN003732"/>
    <n v="3172.41"/>
    <n v="3172.41"/>
    <s v="SUCCESS"/>
    <s v="SUCCESS"/>
    <n v="1"/>
    <s v="found"/>
    <s v="Not Duplicate"/>
    <s v="match"/>
    <s v="match"/>
    <n v="0"/>
    <d v="2026-01-11T00:00:00"/>
    <n v="3"/>
    <s v="SLA Breached"/>
    <x v="4"/>
    <n v="0"/>
    <n v="0"/>
    <n v="0"/>
    <n v="0"/>
    <n v="1"/>
    <x v="0"/>
    <n v="20.3"/>
    <x v="8"/>
  </r>
  <r>
    <s v="TXN003733"/>
    <n v="1093.81"/>
    <n v="1093.81"/>
    <s v="SUCCESS"/>
    <s v="SUCCESS"/>
    <n v="1"/>
    <s v="found"/>
    <s v="Not Duplicate"/>
    <s v="match"/>
    <s v="match"/>
    <n v="0"/>
    <d v="2026-01-03T00:00:00"/>
    <n v="0"/>
    <s v="Within SLA"/>
    <x v="0"/>
    <n v="0"/>
    <n v="0"/>
    <n v="0"/>
    <n v="0"/>
    <n v="0"/>
    <x v="0"/>
    <n v="36"/>
    <x v="62"/>
  </r>
  <r>
    <s v="TXN003734"/>
    <n v="5900.06"/>
    <n v="5900.06"/>
    <s v="FAILED"/>
    <s v="FAILED"/>
    <n v="1"/>
    <s v="found"/>
    <s v="Not Duplicate"/>
    <s v="match"/>
    <s v="match"/>
    <n v="0"/>
    <d v="2026-02-22T00:00:00"/>
    <n v="3"/>
    <s v="SLA Breached"/>
    <x v="0"/>
    <n v="0"/>
    <n v="0"/>
    <n v="0"/>
    <n v="0"/>
    <n v="1"/>
    <x v="0"/>
    <n v="65.5"/>
    <x v="10"/>
  </r>
  <r>
    <s v="TXN003735"/>
    <n v="52511.78"/>
    <n v="57762.96"/>
    <s v="SUCCESS"/>
    <s v="SUCCESS"/>
    <n v="1"/>
    <s v="found"/>
    <s v="Not Duplicate"/>
    <s v="mismatch"/>
    <s v="match"/>
    <n v="5251.18"/>
    <d v="2026-03-24T00:00:00"/>
    <n v="1"/>
    <s v="Within SLA"/>
    <x v="3"/>
    <n v="0"/>
    <n v="0"/>
    <n v="1"/>
    <n v="0"/>
    <n v="0"/>
    <x v="3"/>
    <n v="67.5"/>
    <x v="50"/>
  </r>
  <r>
    <s v="TXN003736"/>
    <n v="33563.629999999997"/>
    <n v="33563.629999999997"/>
    <s v="SUCCESS"/>
    <s v="SUCCESS"/>
    <n v="1"/>
    <s v="found"/>
    <s v="Not Duplicate"/>
    <s v="match"/>
    <s v="match"/>
    <n v="0"/>
    <d v="2026-03-18T00:00:00"/>
    <n v="2"/>
    <s v="Within SLA"/>
    <x v="0"/>
    <n v="0"/>
    <n v="0"/>
    <n v="0"/>
    <n v="0"/>
    <n v="0"/>
    <x v="1"/>
    <n v="5.6"/>
    <x v="30"/>
  </r>
  <r>
    <s v="TXN003737"/>
    <n v="1934.14"/>
    <n v="1934.14"/>
    <s v="SUCCESS"/>
    <s v="SUCCESS"/>
    <n v="1"/>
    <s v="found"/>
    <s v="Not Duplicate"/>
    <s v="match"/>
    <s v="match"/>
    <n v="0"/>
    <d v="2026-03-04T00:00:00"/>
    <n v="3"/>
    <s v="SLA Breached"/>
    <x v="1"/>
    <n v="0"/>
    <n v="0"/>
    <n v="0"/>
    <n v="0"/>
    <n v="1"/>
    <x v="0"/>
    <n v="6.9"/>
    <x v="32"/>
  </r>
  <r>
    <s v="TXN003738"/>
    <n v="4626.76"/>
    <n v="4626.76"/>
    <s v="SUCCESS"/>
    <s v="SUCCESS"/>
    <n v="1"/>
    <s v="found"/>
    <s v="Not Duplicate"/>
    <s v="match"/>
    <s v="match"/>
    <n v="0"/>
    <d v="2026-01-16T00:00:00"/>
    <n v="0"/>
    <s v="Within SLA"/>
    <x v="2"/>
    <n v="0"/>
    <n v="0"/>
    <n v="0"/>
    <n v="0"/>
    <n v="0"/>
    <x v="2"/>
    <n v="4"/>
    <x v="23"/>
  </r>
  <r>
    <s v="TXN003739"/>
    <n v="10550.97"/>
    <n v="10550.97"/>
    <s v="SUCCESS"/>
    <s v="SUCCESS"/>
    <n v="1"/>
    <s v="found"/>
    <s v="Not Duplicate"/>
    <s v="match"/>
    <s v="match"/>
    <n v="0"/>
    <d v="2026-03-29T00:00:00"/>
    <n v="1"/>
    <s v="Within SLA"/>
    <x v="3"/>
    <n v="0"/>
    <n v="0"/>
    <n v="0"/>
    <n v="0"/>
    <n v="0"/>
    <x v="0"/>
    <n v="22"/>
    <x v="52"/>
  </r>
  <r>
    <s v="TXN003740"/>
    <n v="732.49"/>
    <n v="732.49"/>
    <s v="SUCCESS"/>
    <s v="SUCCESS"/>
    <n v="1"/>
    <s v="found"/>
    <s v="Not Duplicate"/>
    <s v="match"/>
    <s v="match"/>
    <n v="0"/>
    <d v="2026-01-27T00:00:00"/>
    <n v="1"/>
    <s v="Within SLA"/>
    <x v="0"/>
    <n v="0"/>
    <n v="0"/>
    <n v="0"/>
    <n v="0"/>
    <n v="0"/>
    <x v="1"/>
    <n v="104.4"/>
    <x v="71"/>
  </r>
  <r>
    <s v="TXN003741"/>
    <n v="1390.22"/>
    <n v="1390.22"/>
    <s v="SUCCESS"/>
    <s v="SUCCESS"/>
    <n v="1"/>
    <s v="found"/>
    <s v="Not Duplicate"/>
    <s v="match"/>
    <s v="match"/>
    <n v="0"/>
    <d v="2026-02-03T00:00:00"/>
    <n v="1"/>
    <s v="Within SLA"/>
    <x v="1"/>
    <n v="0"/>
    <n v="0"/>
    <n v="0"/>
    <n v="0"/>
    <n v="0"/>
    <x v="0"/>
    <n v="42.1"/>
    <x v="81"/>
  </r>
  <r>
    <s v="TXN003742"/>
    <n v="1210.6600000000001"/>
    <n v="1210.6600000000001"/>
    <s v="SUCCESS"/>
    <s v="SUCCESS"/>
    <n v="1"/>
    <s v="found"/>
    <s v="Not Duplicate"/>
    <s v="match"/>
    <s v="match"/>
    <n v="0"/>
    <d v="2026-02-02T00:00:00"/>
    <n v="3"/>
    <s v="SLA Breached"/>
    <x v="2"/>
    <n v="0"/>
    <n v="0"/>
    <n v="0"/>
    <n v="0"/>
    <n v="1"/>
    <x v="0"/>
    <n v="26.1"/>
    <x v="27"/>
  </r>
  <r>
    <s v="TXN003743"/>
    <n v="19923.310000000001"/>
    <n v="19923.310000000001"/>
    <s v="SUCCESS"/>
    <s v="SUCCESS"/>
    <n v="1"/>
    <s v="found"/>
    <s v="Not Duplicate"/>
    <s v="match"/>
    <s v="match"/>
    <n v="0"/>
    <d v="2026-03-21T00:00:00"/>
    <n v="0"/>
    <s v="Within SLA"/>
    <x v="0"/>
    <n v="0"/>
    <n v="0"/>
    <n v="0"/>
    <n v="0"/>
    <n v="0"/>
    <x v="0"/>
    <n v="33.6"/>
    <x v="63"/>
  </r>
  <r>
    <s v="TXN003744"/>
    <n v="6559.89"/>
    <n v="6559.89"/>
    <s v="SUCCESS"/>
    <s v="SUCCESS"/>
    <n v="1"/>
    <s v="found"/>
    <s v="Not Duplicate"/>
    <s v="match"/>
    <s v="match"/>
    <n v="0"/>
    <d v="2026-04-02T00:00:00"/>
    <n v="3"/>
    <s v="SLA Breached"/>
    <x v="3"/>
    <n v="0"/>
    <n v="0"/>
    <n v="0"/>
    <n v="0"/>
    <n v="1"/>
    <x v="0"/>
    <n v="21.3"/>
    <x v="15"/>
  </r>
  <r>
    <s v="TXN003745"/>
    <n v="19160.03"/>
    <n v="19160.03"/>
    <s v="SUCCESS"/>
    <s v="SUCCESS"/>
    <n v="1"/>
    <s v="found"/>
    <s v="Not Duplicate"/>
    <s v="match"/>
    <s v="match"/>
    <n v="0"/>
    <d v="2026-02-23T00:00:00"/>
    <n v="5"/>
    <s v="SLA Breached"/>
    <x v="0"/>
    <n v="0"/>
    <n v="0"/>
    <n v="0"/>
    <n v="0"/>
    <n v="1"/>
    <x v="1"/>
    <n v="23.2"/>
    <x v="82"/>
  </r>
  <r>
    <s v="TXN003746"/>
    <n v="734.62"/>
    <n v="734.62"/>
    <s v="SUCCESS"/>
    <s v="SUCCESS"/>
    <n v="1"/>
    <s v="found"/>
    <s v="Not Duplicate"/>
    <s v="match"/>
    <s v="match"/>
    <n v="0"/>
    <d v="2026-01-23T00:00:00"/>
    <n v="3"/>
    <s v="SLA Breached"/>
    <x v="3"/>
    <n v="0"/>
    <n v="0"/>
    <n v="0"/>
    <n v="0"/>
    <n v="1"/>
    <x v="1"/>
    <n v="32.700000000000003"/>
    <x v="75"/>
  </r>
  <r>
    <s v="TXN003747"/>
    <n v="3068.43"/>
    <n v="3068.43"/>
    <s v="SUCCESS"/>
    <s v="SUCCESS"/>
    <n v="1"/>
    <s v="found"/>
    <s v="Not Duplicate"/>
    <s v="match"/>
    <s v="match"/>
    <n v="0"/>
    <d v="2026-03-26T00:00:00"/>
    <n v="5"/>
    <s v="SLA Breached"/>
    <x v="0"/>
    <n v="0"/>
    <n v="0"/>
    <n v="0"/>
    <n v="0"/>
    <n v="1"/>
    <x v="3"/>
    <n v="27.8"/>
    <x v="63"/>
  </r>
  <r>
    <s v="TXN003748"/>
    <n v="1929.31"/>
    <n v="1929.31"/>
    <s v="SUCCESS"/>
    <s v="SUCCESS"/>
    <n v="1"/>
    <s v="found"/>
    <s v="Not Duplicate"/>
    <s v="match"/>
    <s v="match"/>
    <n v="0"/>
    <d v="2026-03-04T00:00:00"/>
    <n v="1"/>
    <s v="Within SLA"/>
    <x v="2"/>
    <n v="0"/>
    <n v="0"/>
    <n v="0"/>
    <n v="0"/>
    <n v="0"/>
    <x v="0"/>
    <n v="26.4"/>
    <x v="56"/>
  </r>
  <r>
    <s v="TXN003749"/>
    <n v="5819.48"/>
    <n v="5819.48"/>
    <s v="SUCCESS"/>
    <s v="SUCCESS"/>
    <n v="1"/>
    <s v="found"/>
    <s v="Not Duplicate"/>
    <s v="match"/>
    <s v="match"/>
    <n v="0"/>
    <d v="2026-01-12T00:00:00"/>
    <n v="3"/>
    <s v="SLA Breached"/>
    <x v="1"/>
    <n v="0"/>
    <n v="0"/>
    <n v="0"/>
    <n v="0"/>
    <n v="1"/>
    <x v="2"/>
    <n v="37.5"/>
    <x v="86"/>
  </r>
  <r>
    <s v="TXN003750"/>
    <n v="9509.91"/>
    <n v="9509.91"/>
    <s v="SUCCESS"/>
    <s v="SUCCESS"/>
    <n v="1"/>
    <s v="found"/>
    <s v="Not Duplicate"/>
    <s v="match"/>
    <s v="match"/>
    <n v="0"/>
    <d v="2026-03-26T00:00:00"/>
    <n v="2"/>
    <s v="Within SLA"/>
    <x v="0"/>
    <n v="0"/>
    <n v="0"/>
    <n v="0"/>
    <n v="0"/>
    <n v="0"/>
    <x v="0"/>
    <n v="6.4"/>
    <x v="20"/>
  </r>
  <r>
    <s v="TXN003751"/>
    <n v="1052.44"/>
    <n v="1052.44"/>
    <s v="FAILED"/>
    <s v="FAILED"/>
    <n v="1"/>
    <s v="found"/>
    <s v="Not Duplicate"/>
    <s v="match"/>
    <s v="match"/>
    <n v="0"/>
    <d v="2026-03-07T00:00:00"/>
    <n v="2"/>
    <s v="Within SLA"/>
    <x v="0"/>
    <n v="0"/>
    <n v="0"/>
    <n v="0"/>
    <n v="0"/>
    <n v="0"/>
    <x v="3"/>
    <n v="36.5"/>
    <x v="28"/>
  </r>
  <r>
    <s v="TXN003752"/>
    <n v="8421.61"/>
    <n v="8421.61"/>
    <s v="REVERSED"/>
    <s v="REVERSED"/>
    <n v="1"/>
    <s v="found"/>
    <s v="Not Duplicate"/>
    <s v="match"/>
    <s v="match"/>
    <n v="0"/>
    <d v="2026-03-29T00:00:00"/>
    <n v="3"/>
    <s v="SLA Breached"/>
    <x v="1"/>
    <n v="0"/>
    <n v="0"/>
    <n v="0"/>
    <n v="0"/>
    <n v="1"/>
    <x v="3"/>
    <n v="8.5"/>
    <x v="9"/>
  </r>
  <r>
    <s v="TXN003753"/>
    <n v="1618.57"/>
    <n v="1618.57"/>
    <s v="SUCCESS"/>
    <s v="SUCCESS"/>
    <n v="1"/>
    <s v="found"/>
    <s v="Not Duplicate"/>
    <s v="match"/>
    <s v="match"/>
    <n v="0"/>
    <d v="2026-01-08T00:00:00"/>
    <n v="5"/>
    <s v="SLA Breached"/>
    <x v="0"/>
    <n v="0"/>
    <n v="0"/>
    <n v="0"/>
    <n v="0"/>
    <n v="1"/>
    <x v="0"/>
    <n v="31.2"/>
    <x v="62"/>
  </r>
  <r>
    <s v="TXN003754"/>
    <n v="6514.43"/>
    <n v="6514.43"/>
    <s v="FAILED"/>
    <s v="FAILED"/>
    <n v="1"/>
    <s v="found"/>
    <s v="Not Duplicate"/>
    <s v="match"/>
    <s v="match"/>
    <n v="0"/>
    <d v="2026-03-13T00:00:00"/>
    <n v="1"/>
    <s v="Within SLA"/>
    <x v="0"/>
    <n v="0"/>
    <n v="0"/>
    <n v="0"/>
    <n v="0"/>
    <n v="0"/>
    <x v="1"/>
    <n v="14.3"/>
    <x v="47"/>
  </r>
  <r>
    <s v="TXN003755"/>
    <n v="2208.98"/>
    <n v="2208.98"/>
    <s v="SUCCESS"/>
    <s v="SUCCESS"/>
    <n v="1"/>
    <s v="found"/>
    <s v="Not Duplicate"/>
    <s v="match"/>
    <s v="match"/>
    <n v="0"/>
    <d v="2026-03-16T00:00:00"/>
    <n v="5"/>
    <s v="SLA Breached"/>
    <x v="0"/>
    <n v="0"/>
    <n v="0"/>
    <n v="0"/>
    <n v="0"/>
    <n v="1"/>
    <x v="0"/>
    <n v="56.9"/>
    <x v="70"/>
  </r>
  <r>
    <s v="TXN003756"/>
    <n v="2873.08"/>
    <n v="2873.08"/>
    <s v="REVERSED"/>
    <s v="REVERSED"/>
    <n v="1"/>
    <s v="found"/>
    <s v="Not Duplicate"/>
    <s v="match"/>
    <s v="match"/>
    <n v="0"/>
    <d v="2026-02-20T00:00:00"/>
    <n v="2"/>
    <s v="Within SLA"/>
    <x v="1"/>
    <n v="0"/>
    <n v="0"/>
    <n v="0"/>
    <n v="0"/>
    <n v="0"/>
    <x v="1"/>
    <n v="18.600000000000001"/>
    <x v="82"/>
  </r>
  <r>
    <s v="TXN003757"/>
    <n v="776.61"/>
    <n v="776.61"/>
    <s v="SUCCESS"/>
    <s v="SUCCESS"/>
    <n v="1"/>
    <s v="found"/>
    <s v="Not Duplicate"/>
    <s v="match"/>
    <s v="match"/>
    <n v="0"/>
    <d v="2026-03-11T00:00:00"/>
    <n v="2"/>
    <s v="Within SLA"/>
    <x v="2"/>
    <n v="0"/>
    <n v="0"/>
    <n v="0"/>
    <n v="0"/>
    <n v="0"/>
    <x v="0"/>
    <n v="54.5"/>
    <x v="87"/>
  </r>
  <r>
    <s v="TXN003758"/>
    <n v="4950.7"/>
    <n v="4950.7"/>
    <s v="SUCCESS"/>
    <s v="SUCCESS"/>
    <n v="1"/>
    <s v="found"/>
    <s v="Not Duplicate"/>
    <s v="match"/>
    <s v="match"/>
    <n v="0"/>
    <d v="2026-01-25T00:00:00"/>
    <n v="3"/>
    <s v="SLA Breached"/>
    <x v="3"/>
    <n v="0"/>
    <n v="0"/>
    <n v="0"/>
    <n v="0"/>
    <n v="1"/>
    <x v="0"/>
    <n v="23.8"/>
    <x v="51"/>
  </r>
  <r>
    <s v="TXN003759"/>
    <n v="3881.03"/>
    <n v="3881.03"/>
    <s v="SUCCESS"/>
    <s v="SUCCESS"/>
    <n v="2"/>
    <s v="found"/>
    <s v="Duplicate"/>
    <s v="match"/>
    <s v="match"/>
    <n v="0"/>
    <d v="2026-02-21T00:00:00"/>
    <n v="0"/>
    <s v="Within SLA"/>
    <x v="0"/>
    <n v="0"/>
    <n v="1"/>
    <n v="0"/>
    <n v="0"/>
    <n v="0"/>
    <x v="3"/>
    <n v="35.1"/>
    <x v="26"/>
  </r>
  <r>
    <s v="TXN003760"/>
    <n v="3726.68"/>
    <n v="3726.68"/>
    <s v="SUCCESS"/>
    <s v="SUCCESS"/>
    <n v="1"/>
    <s v="found"/>
    <s v="Not Duplicate"/>
    <s v="match"/>
    <s v="match"/>
    <n v="0"/>
    <d v="2026-02-04T00:00:00"/>
    <n v="1"/>
    <s v="Within SLA"/>
    <x v="0"/>
    <n v="0"/>
    <n v="0"/>
    <n v="0"/>
    <n v="0"/>
    <n v="0"/>
    <x v="0"/>
    <n v="2.2000000000000002"/>
    <x v="83"/>
  </r>
  <r>
    <s v="TXN003761"/>
    <n v="4528.6499999999996"/>
    <n v="4528.6499999999996"/>
    <s v="SUCCESS"/>
    <s v="SUCCESS"/>
    <n v="1"/>
    <s v="found"/>
    <s v="Not Duplicate"/>
    <s v="match"/>
    <s v="match"/>
    <n v="0"/>
    <d v="2026-02-19T00:00:00"/>
    <n v="3"/>
    <s v="SLA Breached"/>
    <x v="0"/>
    <n v="0"/>
    <n v="0"/>
    <n v="0"/>
    <n v="0"/>
    <n v="1"/>
    <x v="3"/>
    <n v="10.9"/>
    <x v="68"/>
  </r>
  <r>
    <s v="TXN003762"/>
    <n v="8822.4"/>
    <n v="8822.4"/>
    <s v="SUCCESS"/>
    <s v="SUCCESS"/>
    <n v="1"/>
    <s v="found"/>
    <s v="Not Duplicate"/>
    <s v="match"/>
    <s v="match"/>
    <n v="0"/>
    <d v="2026-01-22T00:00:00"/>
    <n v="0"/>
    <s v="Within SLA"/>
    <x v="0"/>
    <n v="0"/>
    <n v="0"/>
    <n v="0"/>
    <n v="0"/>
    <n v="0"/>
    <x v="1"/>
    <n v="36.700000000000003"/>
    <x v="51"/>
  </r>
  <r>
    <s v="TXN003763"/>
    <n v="1611.75"/>
    <n v="1611.75"/>
    <s v="SUCCESS"/>
    <s v="SUCCESS"/>
    <n v="1"/>
    <s v="found"/>
    <s v="Not Duplicate"/>
    <s v="match"/>
    <s v="match"/>
    <n v="0"/>
    <d v="2026-03-07T00:00:00"/>
    <n v="1"/>
    <s v="Within SLA"/>
    <x v="2"/>
    <n v="0"/>
    <n v="0"/>
    <n v="0"/>
    <n v="0"/>
    <n v="0"/>
    <x v="2"/>
    <n v="15.2"/>
    <x v="57"/>
  </r>
  <r>
    <s v="TXN003764"/>
    <n v="3823.41"/>
    <n v="3823.41"/>
    <s v="FAILED"/>
    <s v="FAILED"/>
    <n v="1"/>
    <s v="found"/>
    <s v="Not Duplicate"/>
    <s v="match"/>
    <s v="match"/>
    <n v="0"/>
    <d v="2026-01-06T00:00:00"/>
    <n v="3"/>
    <s v="SLA Breached"/>
    <x v="0"/>
    <n v="0"/>
    <n v="0"/>
    <n v="0"/>
    <n v="0"/>
    <n v="1"/>
    <x v="0"/>
    <n v="48.2"/>
    <x v="62"/>
  </r>
  <r>
    <s v="TXN003765"/>
    <n v="5798.85"/>
    <n v="5798.85"/>
    <s v="SUCCESS"/>
    <s v="SUCCESS"/>
    <n v="1"/>
    <s v="found"/>
    <s v="Not Duplicate"/>
    <s v="match"/>
    <s v="match"/>
    <n v="0"/>
    <d v="2026-01-29T00:00:00"/>
    <n v="2"/>
    <s v="Within SLA"/>
    <x v="0"/>
    <n v="0"/>
    <n v="0"/>
    <n v="0"/>
    <n v="0"/>
    <n v="0"/>
    <x v="0"/>
    <n v="34.9"/>
    <x v="74"/>
  </r>
  <r>
    <s v="TXN003766"/>
    <n v="9804.0499999999993"/>
    <n v="9804.0499999999993"/>
    <s v="SUCCESS"/>
    <s v="SUCCESS"/>
    <n v="1"/>
    <s v="found"/>
    <s v="Not Duplicate"/>
    <s v="match"/>
    <s v="match"/>
    <n v="0"/>
    <d v="2026-01-12T00:00:00"/>
    <n v="5"/>
    <s v="SLA Breached"/>
    <x v="2"/>
    <n v="0"/>
    <n v="0"/>
    <n v="0"/>
    <n v="0"/>
    <n v="1"/>
    <x v="0"/>
    <n v="80.3"/>
    <x v="78"/>
  </r>
  <r>
    <s v="TXN003767"/>
    <n v="733.66"/>
    <n v="733.66"/>
    <s v="SUCCESS"/>
    <s v="FAILED"/>
    <n v="1"/>
    <s v="found"/>
    <s v="Not Duplicate"/>
    <s v="match"/>
    <s v="mismatch"/>
    <n v="0"/>
    <d v="2026-03-13T00:00:00"/>
    <n v="3"/>
    <s v="SLA Breached"/>
    <x v="0"/>
    <n v="0"/>
    <n v="0"/>
    <n v="0"/>
    <n v="1"/>
    <n v="1"/>
    <x v="3"/>
    <n v="29.7"/>
    <x v="67"/>
  </r>
  <r>
    <s v="TXN003768"/>
    <n v="12663.77"/>
    <n v="12663.77"/>
    <s v="FAILED"/>
    <s v="FAILED"/>
    <n v="1"/>
    <s v="found"/>
    <s v="Not Duplicate"/>
    <s v="match"/>
    <s v="match"/>
    <n v="0"/>
    <d v="2026-01-17T00:00:00"/>
    <n v="1"/>
    <s v="Within SLA"/>
    <x v="0"/>
    <n v="0"/>
    <n v="0"/>
    <n v="0"/>
    <n v="0"/>
    <n v="0"/>
    <x v="1"/>
    <n v="60.4"/>
    <x v="23"/>
  </r>
  <r>
    <s v="TXN003769"/>
    <n v="6286.03"/>
    <n v="6286.03"/>
    <s v="FAILED"/>
    <s v="FAILED"/>
    <n v="1"/>
    <s v="found"/>
    <s v="Not Duplicate"/>
    <s v="match"/>
    <s v="match"/>
    <n v="0"/>
    <d v="2026-03-19T00:00:00"/>
    <n v="0"/>
    <s v="Within SLA"/>
    <x v="0"/>
    <n v="0"/>
    <n v="0"/>
    <n v="0"/>
    <n v="0"/>
    <n v="0"/>
    <x v="2"/>
    <n v="44.8"/>
    <x v="59"/>
  </r>
  <r>
    <s v="TXN003770"/>
    <n v="662.79"/>
    <n v="662.79"/>
    <s v="SUCCESS"/>
    <s v="SUCCESS"/>
    <n v="1"/>
    <s v="found"/>
    <s v="Not Duplicate"/>
    <s v="match"/>
    <s v="match"/>
    <n v="0"/>
    <d v="2026-03-16T00:00:00"/>
    <n v="3"/>
    <s v="SLA Breached"/>
    <x v="3"/>
    <n v="0"/>
    <n v="0"/>
    <n v="0"/>
    <n v="0"/>
    <n v="1"/>
    <x v="2"/>
    <n v="51.3"/>
    <x v="14"/>
  </r>
  <r>
    <s v="TXN003771"/>
    <n v="7671.42"/>
    <n v="7671.42"/>
    <s v="SUCCESS"/>
    <s v="SUCCESS"/>
    <n v="1"/>
    <s v="found"/>
    <s v="Not Duplicate"/>
    <s v="match"/>
    <s v="match"/>
    <n v="0"/>
    <d v="2026-03-06T00:00:00"/>
    <n v="3"/>
    <s v="SLA Breached"/>
    <x v="0"/>
    <n v="0"/>
    <n v="0"/>
    <n v="0"/>
    <n v="0"/>
    <n v="1"/>
    <x v="2"/>
    <n v="17.3"/>
    <x v="56"/>
  </r>
  <r>
    <s v="TXN003772"/>
    <n v="1326.95"/>
    <n v="1326.95"/>
    <s v="SUCCESS"/>
    <s v="SUCCESS"/>
    <n v="1"/>
    <s v="found"/>
    <s v="Not Duplicate"/>
    <s v="match"/>
    <s v="match"/>
    <n v="0"/>
    <d v="2026-01-08T00:00:00"/>
    <n v="0"/>
    <s v="Within SLA"/>
    <x v="3"/>
    <n v="0"/>
    <n v="0"/>
    <n v="0"/>
    <n v="0"/>
    <n v="0"/>
    <x v="0"/>
    <n v="25.3"/>
    <x v="8"/>
  </r>
  <r>
    <s v="TXN003773"/>
    <n v="1374.64"/>
    <n v="1374.64"/>
    <s v="SUCCESS"/>
    <s v="SUCCESS"/>
    <n v="1"/>
    <s v="found"/>
    <s v="Not Duplicate"/>
    <s v="match"/>
    <s v="match"/>
    <n v="0"/>
    <d v="2026-03-22T00:00:00"/>
    <n v="1"/>
    <s v="Within SLA"/>
    <x v="1"/>
    <n v="0"/>
    <n v="0"/>
    <n v="0"/>
    <n v="0"/>
    <n v="0"/>
    <x v="3"/>
    <n v="10.1"/>
    <x v="63"/>
  </r>
  <r>
    <s v="TXN003774"/>
    <n v="3401.12"/>
    <n v="3401.12"/>
    <s v="SUCCESS"/>
    <s v="SUCCESS"/>
    <n v="1"/>
    <s v="found"/>
    <s v="Not Duplicate"/>
    <s v="match"/>
    <s v="match"/>
    <n v="0"/>
    <d v="2026-02-26T00:00:00"/>
    <n v="2"/>
    <s v="Within SLA"/>
    <x v="3"/>
    <n v="0"/>
    <n v="0"/>
    <n v="0"/>
    <n v="0"/>
    <n v="0"/>
    <x v="1"/>
    <n v="51.6"/>
    <x v="40"/>
  </r>
  <r>
    <s v="TXN003775"/>
    <n v="24096.560000000001"/>
    <n v="24096.560000000001"/>
    <s v="SUCCESS"/>
    <s v="SUCCESS"/>
    <n v="1"/>
    <s v="found"/>
    <s v="Not Duplicate"/>
    <s v="match"/>
    <s v="match"/>
    <n v="0"/>
    <d v="2026-01-21T00:00:00"/>
    <n v="1"/>
    <s v="Within SLA"/>
    <x v="3"/>
    <n v="0"/>
    <n v="0"/>
    <n v="0"/>
    <n v="0"/>
    <n v="0"/>
    <x v="0"/>
    <n v="32.6"/>
    <x v="75"/>
  </r>
  <r>
    <s v="TXN003776"/>
    <n v="3538.66"/>
    <n v="3538.66"/>
    <s v="SUCCESS"/>
    <s v="SUCCESS"/>
    <n v="1"/>
    <s v="found"/>
    <s v="Not Duplicate"/>
    <s v="match"/>
    <s v="match"/>
    <n v="0"/>
    <d v="2026-03-24T00:00:00"/>
    <n v="2"/>
    <s v="Within SLA"/>
    <x v="0"/>
    <n v="0"/>
    <n v="0"/>
    <n v="0"/>
    <n v="0"/>
    <n v="0"/>
    <x v="3"/>
    <n v="71.099999999999994"/>
    <x v="29"/>
  </r>
  <r>
    <s v="TXN003777"/>
    <n v="1368.5"/>
    <n v="1368.5"/>
    <s v="SUCCESS"/>
    <s v="SUCCESS"/>
    <n v="1"/>
    <s v="found"/>
    <s v="Not Duplicate"/>
    <s v="match"/>
    <s v="match"/>
    <n v="0"/>
    <d v="2026-03-18T00:00:00"/>
    <n v="3"/>
    <s v="SLA Breached"/>
    <x v="0"/>
    <n v="0"/>
    <n v="0"/>
    <n v="0"/>
    <n v="0"/>
    <n v="1"/>
    <x v="1"/>
    <n v="53.5"/>
    <x v="54"/>
  </r>
  <r>
    <s v="TXN003778"/>
    <n v="2593.9299999999998"/>
    <n v="2593.9299999999998"/>
    <s v="SUCCESS"/>
    <s v="SUCCESS"/>
    <n v="1"/>
    <s v="found"/>
    <s v="Not Duplicate"/>
    <s v="match"/>
    <s v="match"/>
    <n v="0"/>
    <d v="2026-01-16T00:00:00"/>
    <n v="0"/>
    <s v="Within SLA"/>
    <x v="2"/>
    <n v="0"/>
    <n v="0"/>
    <n v="0"/>
    <n v="0"/>
    <n v="0"/>
    <x v="2"/>
    <n v="111.3"/>
    <x v="23"/>
  </r>
  <r>
    <s v="TXN003779"/>
    <n v="8059.01"/>
    <n v="8059.01"/>
    <s v="SUCCESS"/>
    <s v="SUCCESS"/>
    <n v="1"/>
    <s v="found"/>
    <s v="Not Duplicate"/>
    <s v="match"/>
    <s v="match"/>
    <n v="0"/>
    <d v="2026-02-13T00:00:00"/>
    <n v="0"/>
    <s v="Within SLA"/>
    <x v="4"/>
    <n v="0"/>
    <n v="0"/>
    <n v="0"/>
    <n v="0"/>
    <n v="0"/>
    <x v="0"/>
    <n v="28.9"/>
    <x v="38"/>
  </r>
  <r>
    <s v="TXN003780"/>
    <n v="898.39"/>
    <n v="898.39"/>
    <s v="SUCCESS"/>
    <s v="SUCCESS"/>
    <n v="1"/>
    <s v="found"/>
    <s v="Not Duplicate"/>
    <s v="match"/>
    <s v="match"/>
    <n v="0"/>
    <d v="2026-03-25T00:00:00"/>
    <n v="0"/>
    <s v="Within SLA"/>
    <x v="0"/>
    <n v="0"/>
    <n v="0"/>
    <n v="0"/>
    <n v="0"/>
    <n v="0"/>
    <x v="3"/>
    <n v="22.7"/>
    <x v="21"/>
  </r>
  <r>
    <s v="TXN003781"/>
    <n v="3518.21"/>
    <n v="3518.21"/>
    <s v="SUCCESS"/>
    <s v="SUCCESS"/>
    <n v="1"/>
    <s v="found"/>
    <s v="Not Duplicate"/>
    <s v="match"/>
    <s v="match"/>
    <n v="0"/>
    <d v="2026-03-09T00:00:00"/>
    <n v="0"/>
    <s v="Within SLA"/>
    <x v="2"/>
    <n v="0"/>
    <n v="0"/>
    <n v="0"/>
    <n v="0"/>
    <n v="0"/>
    <x v="0"/>
    <n v="91.9"/>
    <x v="87"/>
  </r>
  <r>
    <s v="TXN003782"/>
    <n v="701.48"/>
    <n v="701.48"/>
    <s v="SUCCESS"/>
    <s v="SUCCESS"/>
    <n v="1"/>
    <s v="found"/>
    <s v="Not Duplicate"/>
    <s v="match"/>
    <s v="match"/>
    <n v="0"/>
    <d v="2026-01-20T00:00:00"/>
    <n v="0"/>
    <s v="Within SLA"/>
    <x v="0"/>
    <n v="0"/>
    <n v="0"/>
    <n v="0"/>
    <n v="0"/>
    <n v="0"/>
    <x v="0"/>
    <n v="61"/>
    <x v="75"/>
  </r>
  <r>
    <s v="TXN003783"/>
    <n v="8190.62"/>
    <n v="9009.68"/>
    <s v="FAILED"/>
    <s v="FAILED"/>
    <n v="1"/>
    <s v="found"/>
    <s v="Not Duplicate"/>
    <s v="mismatch"/>
    <s v="match"/>
    <n v="819.0600000000004"/>
    <d v="2026-01-09T00:00:00"/>
    <n v="3"/>
    <s v="SLA Breached"/>
    <x v="0"/>
    <n v="0"/>
    <n v="0"/>
    <n v="1"/>
    <n v="0"/>
    <n v="1"/>
    <x v="0"/>
    <n v="65.7"/>
    <x v="18"/>
  </r>
  <r>
    <s v="TXN003784"/>
    <n v="1097.1099999999999"/>
    <e v="#N/A"/>
    <s v="SUCCESS"/>
    <e v="#N/A"/>
    <n v="0"/>
    <s v="missing"/>
    <s v="Not Duplicate"/>
    <s v="not processed"/>
    <s v="not processed"/>
    <s v="missing"/>
    <s v="not processed"/>
    <s v="not processed"/>
    <s v="Not Processed"/>
    <x v="0"/>
    <n v="1"/>
    <n v="0"/>
    <n v="0"/>
    <n v="0"/>
    <n v="0"/>
    <x v="1"/>
    <s v=""/>
    <x v="24"/>
  </r>
  <r>
    <s v="TXN003785"/>
    <n v="27607.16"/>
    <n v="27607.16"/>
    <s v="SUCCESS"/>
    <s v="SUCCESS"/>
    <n v="1"/>
    <s v="found"/>
    <s v="Not Duplicate"/>
    <s v="match"/>
    <s v="match"/>
    <n v="0"/>
    <d v="2026-02-21T00:00:00"/>
    <n v="1"/>
    <s v="Within SLA"/>
    <x v="0"/>
    <n v="0"/>
    <n v="0"/>
    <n v="0"/>
    <n v="0"/>
    <n v="0"/>
    <x v="1"/>
    <n v="15"/>
    <x v="79"/>
  </r>
  <r>
    <s v="TXN003786"/>
    <n v="2981.4"/>
    <n v="2981.4"/>
    <s v="SUCCESS"/>
    <s v="SUCCESS"/>
    <n v="2"/>
    <s v="found"/>
    <s v="Duplicate"/>
    <s v="match"/>
    <s v="match"/>
    <n v="0"/>
    <d v="2026-02-20T00:00:00"/>
    <n v="1"/>
    <s v="Within SLA"/>
    <x v="2"/>
    <n v="0"/>
    <n v="1"/>
    <n v="0"/>
    <n v="0"/>
    <n v="0"/>
    <x v="2"/>
    <n v="29.6"/>
    <x v="10"/>
  </r>
  <r>
    <s v="TXN003787"/>
    <n v="6517.29"/>
    <n v="6517.29"/>
    <s v="SUCCESS"/>
    <s v="SUCCESS"/>
    <n v="1"/>
    <s v="found"/>
    <s v="Not Duplicate"/>
    <s v="match"/>
    <s v="match"/>
    <n v="0"/>
    <d v="2026-01-28T00:00:00"/>
    <n v="2"/>
    <s v="Within SLA"/>
    <x v="1"/>
    <n v="0"/>
    <n v="0"/>
    <n v="0"/>
    <n v="0"/>
    <n v="0"/>
    <x v="0"/>
    <n v="23.9"/>
    <x v="71"/>
  </r>
  <r>
    <s v="TXN003788"/>
    <n v="1119.03"/>
    <n v="1119.03"/>
    <s v="SUCCESS"/>
    <s v="SUCCESS"/>
    <n v="1"/>
    <s v="found"/>
    <s v="Not Duplicate"/>
    <s v="match"/>
    <s v="match"/>
    <n v="0"/>
    <d v="2026-02-04T00:00:00"/>
    <n v="0"/>
    <s v="Within SLA"/>
    <x v="0"/>
    <n v="0"/>
    <n v="0"/>
    <n v="0"/>
    <n v="0"/>
    <n v="0"/>
    <x v="1"/>
    <n v="6.2"/>
    <x v="66"/>
  </r>
  <r>
    <s v="TXN003789"/>
    <n v="28120.46"/>
    <n v="28120.46"/>
    <s v="SUCCESS"/>
    <s v="SUCCESS"/>
    <n v="1"/>
    <s v="found"/>
    <s v="Not Duplicate"/>
    <s v="match"/>
    <s v="match"/>
    <n v="0"/>
    <d v="2026-03-06T00:00:00"/>
    <n v="1"/>
    <s v="Within SLA"/>
    <x v="0"/>
    <n v="0"/>
    <n v="0"/>
    <n v="0"/>
    <n v="0"/>
    <n v="0"/>
    <x v="3"/>
    <n v="13.6"/>
    <x v="28"/>
  </r>
  <r>
    <s v="TXN003790"/>
    <n v="6952.56"/>
    <n v="6952.56"/>
    <s v="SUCCESS"/>
    <s v="SUCCESS"/>
    <n v="1"/>
    <s v="found"/>
    <s v="Not Duplicate"/>
    <s v="match"/>
    <s v="match"/>
    <n v="0"/>
    <d v="2026-01-10T00:00:00"/>
    <n v="3"/>
    <s v="SLA Breached"/>
    <x v="1"/>
    <n v="0"/>
    <n v="0"/>
    <n v="0"/>
    <n v="0"/>
    <n v="1"/>
    <x v="0"/>
    <n v="43.6"/>
    <x v="78"/>
  </r>
  <r>
    <s v="TXN003791"/>
    <n v="7137.54"/>
    <n v="7137.54"/>
    <s v="SUCCESS"/>
    <s v="SUCCESS"/>
    <n v="1"/>
    <s v="found"/>
    <s v="Not Duplicate"/>
    <s v="match"/>
    <s v="match"/>
    <n v="0"/>
    <d v="2026-02-04T00:00:00"/>
    <n v="1"/>
    <s v="Within SLA"/>
    <x v="2"/>
    <n v="0"/>
    <n v="0"/>
    <n v="0"/>
    <n v="0"/>
    <n v="0"/>
    <x v="1"/>
    <n v="19.8"/>
    <x v="83"/>
  </r>
  <r>
    <s v="TXN003792"/>
    <n v="4157.32"/>
    <n v="4157.32"/>
    <s v="SUCCESS"/>
    <s v="SUCCESS"/>
    <n v="1"/>
    <s v="found"/>
    <s v="Not Duplicate"/>
    <s v="match"/>
    <s v="match"/>
    <n v="0"/>
    <d v="2026-02-20T00:00:00"/>
    <n v="0"/>
    <s v="Within SLA"/>
    <x v="3"/>
    <n v="0"/>
    <n v="0"/>
    <n v="0"/>
    <n v="0"/>
    <n v="0"/>
    <x v="0"/>
    <n v="33.799999999999997"/>
    <x v="79"/>
  </r>
  <r>
    <s v="TXN003793"/>
    <n v="2660.11"/>
    <n v="2660.11"/>
    <s v="REVERSED"/>
    <s v="REVERSED"/>
    <n v="1"/>
    <s v="found"/>
    <s v="Not Duplicate"/>
    <s v="match"/>
    <s v="match"/>
    <n v="0"/>
    <d v="2026-01-31T00:00:00"/>
    <n v="3"/>
    <s v="SLA Breached"/>
    <x v="0"/>
    <n v="0"/>
    <n v="0"/>
    <n v="0"/>
    <n v="0"/>
    <n v="1"/>
    <x v="3"/>
    <n v="27.8"/>
    <x v="7"/>
  </r>
  <r>
    <s v="TXN003794"/>
    <n v="1262.8399999999999"/>
    <n v="1262.8399999999999"/>
    <s v="SUCCESS"/>
    <s v="SUCCESS"/>
    <n v="1"/>
    <s v="found"/>
    <s v="Not Duplicate"/>
    <s v="match"/>
    <s v="match"/>
    <n v="0"/>
    <d v="2026-02-28T00:00:00"/>
    <n v="3"/>
    <s v="SLA Breached"/>
    <x v="3"/>
    <n v="0"/>
    <n v="0"/>
    <n v="0"/>
    <n v="0"/>
    <n v="1"/>
    <x v="3"/>
    <n v="39.700000000000003"/>
    <x v="73"/>
  </r>
  <r>
    <s v="TXN003795"/>
    <n v="2702.3"/>
    <n v="2702.3"/>
    <s v="SUCCESS"/>
    <s v="SUCCESS"/>
    <n v="1"/>
    <s v="found"/>
    <s v="Not Duplicate"/>
    <s v="match"/>
    <s v="match"/>
    <n v="0"/>
    <d v="2026-02-04T00:00:00"/>
    <n v="3"/>
    <s v="SLA Breached"/>
    <x v="2"/>
    <n v="0"/>
    <n v="0"/>
    <n v="0"/>
    <n v="0"/>
    <n v="1"/>
    <x v="0"/>
    <n v="11.5"/>
    <x v="35"/>
  </r>
  <r>
    <s v="TXN003796"/>
    <n v="4284.99"/>
    <n v="4284.99"/>
    <s v="SUCCESS"/>
    <s v="SUCCESS"/>
    <n v="1"/>
    <s v="found"/>
    <s v="Not Duplicate"/>
    <s v="match"/>
    <s v="match"/>
    <n v="0"/>
    <d v="2026-01-21T00:00:00"/>
    <n v="2"/>
    <s v="Within SLA"/>
    <x v="1"/>
    <n v="0"/>
    <n v="0"/>
    <n v="0"/>
    <n v="0"/>
    <n v="0"/>
    <x v="3"/>
    <n v="21.5"/>
    <x v="34"/>
  </r>
  <r>
    <s v="TXN003797"/>
    <n v="39795.17"/>
    <n v="39795.17"/>
    <s v="SUCCESS"/>
    <s v="SUCCESS"/>
    <n v="1"/>
    <s v="found"/>
    <s v="Not Duplicate"/>
    <s v="match"/>
    <s v="match"/>
    <n v="0"/>
    <d v="2026-01-08T00:00:00"/>
    <n v="2"/>
    <s v="Within SLA"/>
    <x v="3"/>
    <n v="0"/>
    <n v="0"/>
    <n v="0"/>
    <n v="0"/>
    <n v="0"/>
    <x v="2"/>
    <n v="6.1"/>
    <x v="18"/>
  </r>
  <r>
    <s v="TXN003798"/>
    <n v="2742.03"/>
    <n v="2742.03"/>
    <s v="SUCCESS"/>
    <s v="SUCCESS"/>
    <n v="1"/>
    <s v="found"/>
    <s v="Not Duplicate"/>
    <s v="match"/>
    <s v="match"/>
    <n v="0"/>
    <d v="2026-01-10T00:00:00"/>
    <n v="1"/>
    <s v="Within SLA"/>
    <x v="4"/>
    <n v="0"/>
    <n v="0"/>
    <n v="0"/>
    <n v="0"/>
    <n v="0"/>
    <x v="3"/>
    <n v="13"/>
    <x v="86"/>
  </r>
  <r>
    <s v="TXN003799"/>
    <n v="3131.07"/>
    <n v="3131.07"/>
    <s v="SUCCESS"/>
    <s v="SUCCESS"/>
    <n v="1"/>
    <s v="found"/>
    <s v="Not Duplicate"/>
    <s v="match"/>
    <s v="match"/>
    <n v="0"/>
    <d v="2026-01-21T00:00:00"/>
    <n v="2"/>
    <s v="Within SLA"/>
    <x v="2"/>
    <n v="0"/>
    <n v="0"/>
    <n v="0"/>
    <n v="0"/>
    <n v="0"/>
    <x v="3"/>
    <n v="40.200000000000003"/>
    <x v="34"/>
  </r>
  <r>
    <s v="TXN003800"/>
    <n v="2087.21"/>
    <n v="2087.21"/>
    <s v="SUCCESS"/>
    <s v="SUCCESS"/>
    <n v="1"/>
    <s v="found"/>
    <s v="Not Duplicate"/>
    <s v="match"/>
    <s v="match"/>
    <n v="0"/>
    <d v="2026-02-25T00:00:00"/>
    <n v="1"/>
    <s v="Within SLA"/>
    <x v="2"/>
    <n v="0"/>
    <n v="0"/>
    <n v="0"/>
    <n v="0"/>
    <n v="0"/>
    <x v="1"/>
    <n v="11.4"/>
    <x v="40"/>
  </r>
  <r>
    <s v="TXN003801"/>
    <n v="4784.5"/>
    <n v="4784.5"/>
    <s v="SUCCESS"/>
    <s v="SUCCESS"/>
    <n v="1"/>
    <s v="found"/>
    <s v="Not Duplicate"/>
    <s v="match"/>
    <s v="match"/>
    <n v="0"/>
    <d v="2026-03-31T00:00:00"/>
    <n v="3"/>
    <s v="SLA Breached"/>
    <x v="2"/>
    <n v="0"/>
    <n v="0"/>
    <n v="0"/>
    <n v="0"/>
    <n v="1"/>
    <x v="0"/>
    <n v="12.6"/>
    <x v="52"/>
  </r>
  <r>
    <s v="TXN003802"/>
    <n v="1674.71"/>
    <n v="1674.71"/>
    <s v="SUCCESS"/>
    <s v="SUCCESS"/>
    <n v="1"/>
    <s v="found"/>
    <s v="Not Duplicate"/>
    <s v="match"/>
    <s v="match"/>
    <n v="0"/>
    <d v="2026-01-14T00:00:00"/>
    <n v="0"/>
    <s v="Within SLA"/>
    <x v="3"/>
    <n v="0"/>
    <n v="0"/>
    <n v="0"/>
    <n v="0"/>
    <n v="0"/>
    <x v="0"/>
    <n v="33.9"/>
    <x v="44"/>
  </r>
  <r>
    <s v="TXN003803"/>
    <n v="2620.4"/>
    <n v="2620.4"/>
    <s v="SUCCESS"/>
    <s v="SUCCESS"/>
    <n v="1"/>
    <s v="found"/>
    <s v="Not Duplicate"/>
    <s v="match"/>
    <s v="match"/>
    <n v="0"/>
    <d v="2026-03-08T00:00:00"/>
    <n v="1"/>
    <s v="Within SLA"/>
    <x v="2"/>
    <n v="0"/>
    <n v="0"/>
    <n v="0"/>
    <n v="0"/>
    <n v="0"/>
    <x v="0"/>
    <n v="23.1"/>
    <x v="33"/>
  </r>
  <r>
    <s v="TXN003804"/>
    <n v="13728.9"/>
    <n v="13728.9"/>
    <s v="SUCCESS"/>
    <s v="SUCCESS"/>
    <n v="1"/>
    <s v="found"/>
    <s v="Not Duplicate"/>
    <s v="match"/>
    <s v="match"/>
    <n v="0"/>
    <d v="2026-01-24T00:00:00"/>
    <n v="1"/>
    <s v="Within SLA"/>
    <x v="4"/>
    <n v="0"/>
    <n v="0"/>
    <n v="0"/>
    <n v="0"/>
    <n v="0"/>
    <x v="1"/>
    <n v="71.3"/>
    <x v="42"/>
  </r>
  <r>
    <s v="TXN003805"/>
    <n v="2687.95"/>
    <n v="2687.95"/>
    <s v="SUCCESS"/>
    <s v="SUCCESS"/>
    <n v="1"/>
    <s v="found"/>
    <s v="Not Duplicate"/>
    <s v="match"/>
    <s v="match"/>
    <n v="0"/>
    <d v="2026-02-02T00:00:00"/>
    <n v="2"/>
    <s v="Within SLA"/>
    <x v="2"/>
    <n v="0"/>
    <n v="0"/>
    <n v="0"/>
    <n v="0"/>
    <n v="0"/>
    <x v="3"/>
    <n v="11.6"/>
    <x v="46"/>
  </r>
  <r>
    <s v="TXN003806"/>
    <n v="3720.24"/>
    <n v="3720.24"/>
    <s v="SUCCESS"/>
    <s v="SUCCESS"/>
    <n v="1"/>
    <s v="found"/>
    <s v="Not Duplicate"/>
    <s v="match"/>
    <s v="match"/>
    <n v="0"/>
    <d v="2026-02-12T00:00:00"/>
    <n v="1"/>
    <s v="Within SLA"/>
    <x v="2"/>
    <n v="0"/>
    <n v="0"/>
    <n v="0"/>
    <n v="0"/>
    <n v="0"/>
    <x v="1"/>
    <n v="14.9"/>
    <x v="41"/>
  </r>
  <r>
    <s v="TXN003807"/>
    <n v="718.44"/>
    <n v="790.28"/>
    <s v="SUCCESS"/>
    <s v="SUCCESS"/>
    <n v="1"/>
    <s v="found"/>
    <s v="Not Duplicate"/>
    <s v="mismatch"/>
    <s v="match"/>
    <n v="71.839999999999918"/>
    <d v="2026-03-21T00:00:00"/>
    <n v="1"/>
    <s v="Within SLA"/>
    <x v="0"/>
    <n v="0"/>
    <n v="0"/>
    <n v="1"/>
    <n v="0"/>
    <n v="0"/>
    <x v="0"/>
    <n v="3.4"/>
    <x v="17"/>
  </r>
  <r>
    <s v="TXN003808"/>
    <n v="3467.15"/>
    <n v="3467.15"/>
    <s v="SUCCESS"/>
    <s v="SUCCESS"/>
    <n v="1"/>
    <s v="found"/>
    <s v="Not Duplicate"/>
    <s v="match"/>
    <s v="match"/>
    <n v="0"/>
    <d v="2026-01-14T00:00:00"/>
    <n v="0"/>
    <s v="Within SLA"/>
    <x v="0"/>
    <n v="0"/>
    <n v="0"/>
    <n v="0"/>
    <n v="0"/>
    <n v="0"/>
    <x v="3"/>
    <n v="25"/>
    <x v="44"/>
  </r>
  <r>
    <s v="TXN003809"/>
    <n v="2138"/>
    <n v="2138"/>
    <s v="SUCCESS"/>
    <s v="SUCCESS"/>
    <n v="1"/>
    <s v="found"/>
    <s v="Not Duplicate"/>
    <s v="match"/>
    <s v="match"/>
    <n v="0"/>
    <d v="2026-03-03T00:00:00"/>
    <n v="1"/>
    <s v="Within SLA"/>
    <x v="1"/>
    <n v="0"/>
    <n v="0"/>
    <n v="0"/>
    <n v="0"/>
    <n v="0"/>
    <x v="0"/>
    <n v="17.8"/>
    <x v="6"/>
  </r>
  <r>
    <s v="TXN003810"/>
    <n v="2033.22"/>
    <n v="2033.22"/>
    <s v="SUCCESS"/>
    <s v="SUCCESS"/>
    <n v="1"/>
    <s v="found"/>
    <s v="Not Duplicate"/>
    <s v="match"/>
    <s v="match"/>
    <n v="0"/>
    <d v="2026-03-22T00:00:00"/>
    <n v="3"/>
    <s v="SLA Breached"/>
    <x v="0"/>
    <n v="0"/>
    <n v="0"/>
    <n v="0"/>
    <n v="0"/>
    <n v="1"/>
    <x v="0"/>
    <n v="33.799999999999997"/>
    <x v="59"/>
  </r>
  <r>
    <s v="TXN003811"/>
    <n v="362.06"/>
    <n v="325.85000000000002"/>
    <s v="SUCCESS"/>
    <s v="SUCCESS"/>
    <n v="1"/>
    <s v="found"/>
    <s v="Not Duplicate"/>
    <s v="mismatch"/>
    <s v="match"/>
    <n v="36.20999999999998"/>
    <d v="2026-01-05T00:00:00"/>
    <n v="0"/>
    <s v="Within SLA"/>
    <x v="0"/>
    <n v="0"/>
    <n v="0"/>
    <n v="1"/>
    <n v="0"/>
    <n v="0"/>
    <x v="0"/>
    <n v="10.8"/>
    <x v="11"/>
  </r>
  <r>
    <s v="TXN003812"/>
    <n v="9786.0499999999993"/>
    <n v="9786.0499999999993"/>
    <s v="SUCCESS"/>
    <s v="SUCCESS"/>
    <n v="1"/>
    <s v="found"/>
    <s v="Not Duplicate"/>
    <s v="match"/>
    <s v="match"/>
    <n v="0"/>
    <d v="2026-03-11T00:00:00"/>
    <n v="0"/>
    <s v="Within SLA"/>
    <x v="3"/>
    <n v="0"/>
    <n v="0"/>
    <n v="0"/>
    <n v="0"/>
    <n v="0"/>
    <x v="2"/>
    <n v="36.5"/>
    <x v="70"/>
  </r>
  <r>
    <s v="TXN003813"/>
    <n v="10788.28"/>
    <n v="10788.28"/>
    <s v="SUCCESS"/>
    <s v="SUCCESS"/>
    <n v="1"/>
    <s v="found"/>
    <s v="Not Duplicate"/>
    <s v="match"/>
    <s v="match"/>
    <n v="0"/>
    <d v="2026-03-04T00:00:00"/>
    <n v="3"/>
    <s v="SLA Breached"/>
    <x v="0"/>
    <n v="0"/>
    <n v="0"/>
    <n v="0"/>
    <n v="0"/>
    <n v="1"/>
    <x v="0"/>
    <n v="39.5"/>
    <x v="32"/>
  </r>
  <r>
    <s v="TXN003814"/>
    <n v="2796.51"/>
    <n v="2796.51"/>
    <s v="SUCCESS"/>
    <s v="SUCCESS"/>
    <n v="1"/>
    <s v="found"/>
    <s v="Not Duplicate"/>
    <s v="match"/>
    <s v="match"/>
    <n v="0"/>
    <d v="2026-01-21T00:00:00"/>
    <n v="1"/>
    <s v="Within SLA"/>
    <x v="4"/>
    <n v="0"/>
    <n v="0"/>
    <n v="0"/>
    <n v="0"/>
    <n v="0"/>
    <x v="3"/>
    <n v="25.5"/>
    <x v="75"/>
  </r>
  <r>
    <s v="TXN003815"/>
    <n v="10056.17"/>
    <n v="10056.17"/>
    <s v="SUCCESS"/>
    <s v="SUCCESS"/>
    <n v="1"/>
    <s v="found"/>
    <s v="Not Duplicate"/>
    <s v="match"/>
    <s v="match"/>
    <n v="0"/>
    <d v="2026-03-11T00:00:00"/>
    <n v="3"/>
    <s v="SLA Breached"/>
    <x v="3"/>
    <n v="0"/>
    <n v="0"/>
    <n v="0"/>
    <n v="0"/>
    <n v="1"/>
    <x v="0"/>
    <n v="29.1"/>
    <x v="16"/>
  </r>
  <r>
    <s v="TXN003816"/>
    <n v="1792.82"/>
    <n v="1792.82"/>
    <s v="SUCCESS"/>
    <s v="SUCCESS"/>
    <n v="1"/>
    <s v="found"/>
    <s v="Not Duplicate"/>
    <s v="match"/>
    <s v="match"/>
    <n v="0"/>
    <d v="2026-02-26T00:00:00"/>
    <n v="1"/>
    <s v="Within SLA"/>
    <x v="0"/>
    <n v="0"/>
    <n v="0"/>
    <n v="0"/>
    <n v="0"/>
    <n v="0"/>
    <x v="1"/>
    <n v="40.1"/>
    <x v="73"/>
  </r>
  <r>
    <s v="TXN003817"/>
    <n v="3640.38"/>
    <n v="3640.38"/>
    <s v="SUCCESS"/>
    <s v="SUCCESS"/>
    <n v="1"/>
    <s v="found"/>
    <s v="Not Duplicate"/>
    <s v="match"/>
    <s v="match"/>
    <n v="0"/>
    <d v="2026-03-05T00:00:00"/>
    <n v="2"/>
    <s v="Within SLA"/>
    <x v="0"/>
    <n v="0"/>
    <n v="0"/>
    <n v="0"/>
    <n v="0"/>
    <n v="0"/>
    <x v="0"/>
    <n v="48.9"/>
    <x v="56"/>
  </r>
  <r>
    <s v="TXN003818"/>
    <n v="24819.38"/>
    <n v="24819.38"/>
    <s v="SUCCESS"/>
    <s v="SUCCESS"/>
    <n v="1"/>
    <s v="found"/>
    <s v="Not Duplicate"/>
    <s v="match"/>
    <s v="match"/>
    <n v="0"/>
    <d v="2026-02-06T00:00:00"/>
    <n v="0"/>
    <s v="Within SLA"/>
    <x v="1"/>
    <n v="0"/>
    <n v="0"/>
    <n v="0"/>
    <n v="0"/>
    <n v="0"/>
    <x v="2"/>
    <n v="33.4"/>
    <x v="69"/>
  </r>
  <r>
    <s v="TXN003819"/>
    <n v="5722.19"/>
    <n v="5722.19"/>
    <s v="SUCCESS"/>
    <s v="SUCCESS"/>
    <n v="1"/>
    <s v="found"/>
    <s v="Not Duplicate"/>
    <s v="match"/>
    <s v="match"/>
    <n v="0"/>
    <d v="2026-03-14T00:00:00"/>
    <n v="0"/>
    <s v="Within SLA"/>
    <x v="1"/>
    <n v="0"/>
    <n v="0"/>
    <n v="0"/>
    <n v="0"/>
    <n v="0"/>
    <x v="0"/>
    <n v="20.9"/>
    <x v="53"/>
  </r>
  <r>
    <s v="TXN003820"/>
    <n v="19926.39"/>
    <n v="19926.39"/>
    <s v="SUCCESS"/>
    <s v="SUCCESS"/>
    <n v="1"/>
    <s v="found"/>
    <s v="Not Duplicate"/>
    <s v="match"/>
    <s v="match"/>
    <n v="0"/>
    <d v="2026-03-23T00:00:00"/>
    <n v="3"/>
    <s v="SLA Breached"/>
    <x v="1"/>
    <n v="0"/>
    <n v="0"/>
    <n v="0"/>
    <n v="0"/>
    <n v="1"/>
    <x v="3"/>
    <n v="41.9"/>
    <x v="17"/>
  </r>
  <r>
    <s v="TXN003821"/>
    <n v="899.71"/>
    <n v="899.71"/>
    <s v="SUCCESS"/>
    <s v="SUCCESS"/>
    <n v="1"/>
    <s v="found"/>
    <s v="Not Duplicate"/>
    <s v="match"/>
    <s v="match"/>
    <n v="0"/>
    <d v="2026-03-10T00:00:00"/>
    <n v="2"/>
    <s v="Within SLA"/>
    <x v="1"/>
    <n v="0"/>
    <n v="0"/>
    <n v="0"/>
    <n v="0"/>
    <n v="0"/>
    <x v="2"/>
    <n v="18.100000000000001"/>
    <x v="16"/>
  </r>
  <r>
    <s v="TXN003822"/>
    <n v="822.28"/>
    <n v="822.28"/>
    <s v="FAILED"/>
    <s v="FAILED"/>
    <n v="1"/>
    <s v="found"/>
    <s v="Not Duplicate"/>
    <s v="match"/>
    <s v="match"/>
    <n v="0"/>
    <d v="2026-01-17T00:00:00"/>
    <n v="1"/>
    <s v="Within SLA"/>
    <x v="1"/>
    <n v="0"/>
    <n v="0"/>
    <n v="0"/>
    <n v="0"/>
    <n v="0"/>
    <x v="1"/>
    <n v="15.7"/>
    <x v="23"/>
  </r>
  <r>
    <s v="TXN003823"/>
    <n v="2284.29"/>
    <n v="2512.7199999999998"/>
    <s v="FAILED"/>
    <s v="FAILED"/>
    <n v="1"/>
    <s v="found"/>
    <s v="Not Duplicate"/>
    <s v="mismatch"/>
    <s v="match"/>
    <n v="228.42999999999984"/>
    <d v="2026-03-23T00:00:00"/>
    <n v="3"/>
    <s v="SLA Breached"/>
    <x v="0"/>
    <n v="0"/>
    <n v="0"/>
    <n v="1"/>
    <n v="0"/>
    <n v="1"/>
    <x v="3"/>
    <n v="66.7"/>
    <x v="17"/>
  </r>
  <r>
    <s v="TXN003824"/>
    <n v="5276.91"/>
    <n v="5276.91"/>
    <s v="SUCCESS"/>
    <s v="SUCCESS"/>
    <n v="1"/>
    <s v="found"/>
    <s v="Not Duplicate"/>
    <s v="match"/>
    <s v="match"/>
    <n v="0"/>
    <d v="2026-01-12T00:00:00"/>
    <n v="2"/>
    <s v="Within SLA"/>
    <x v="3"/>
    <n v="0"/>
    <n v="0"/>
    <n v="0"/>
    <n v="0"/>
    <n v="0"/>
    <x v="0"/>
    <n v="47.5"/>
    <x v="76"/>
  </r>
  <r>
    <s v="TXN003825"/>
    <n v="7159.21"/>
    <n v="7159.21"/>
    <s v="FAILED"/>
    <s v="FAILED"/>
    <n v="1"/>
    <s v="found"/>
    <s v="Not Duplicate"/>
    <s v="match"/>
    <s v="match"/>
    <n v="0"/>
    <d v="2026-03-25T00:00:00"/>
    <n v="3"/>
    <s v="SLA Breached"/>
    <x v="2"/>
    <n v="0"/>
    <n v="0"/>
    <n v="0"/>
    <n v="0"/>
    <n v="1"/>
    <x v="2"/>
    <n v="58.8"/>
    <x v="29"/>
  </r>
  <r>
    <s v="TXN003826"/>
    <n v="3955.51"/>
    <n v="3955.51"/>
    <s v="SUCCESS"/>
    <s v="SUCCESS"/>
    <n v="1"/>
    <s v="found"/>
    <s v="Not Duplicate"/>
    <s v="match"/>
    <s v="match"/>
    <n v="0"/>
    <d v="2026-03-13T00:00:00"/>
    <n v="2"/>
    <s v="Within SLA"/>
    <x v="2"/>
    <n v="0"/>
    <n v="0"/>
    <n v="0"/>
    <n v="0"/>
    <n v="0"/>
    <x v="1"/>
    <n v="40"/>
    <x v="70"/>
  </r>
  <r>
    <s v="TXN003827"/>
    <n v="18906.490000000002"/>
    <n v="18906.490000000002"/>
    <s v="SUCCESS"/>
    <s v="SUCCESS"/>
    <n v="1"/>
    <s v="found"/>
    <s v="Not Duplicate"/>
    <s v="match"/>
    <s v="match"/>
    <n v="0"/>
    <d v="2026-01-16T00:00:00"/>
    <n v="0"/>
    <s v="Within SLA"/>
    <x v="0"/>
    <n v="0"/>
    <n v="0"/>
    <n v="0"/>
    <n v="0"/>
    <n v="0"/>
    <x v="3"/>
    <n v="29.3"/>
    <x v="23"/>
  </r>
  <r>
    <s v="TXN003828"/>
    <n v="8301.36"/>
    <n v="8301.36"/>
    <s v="SUCCESS"/>
    <s v="SUCCESS"/>
    <n v="1"/>
    <s v="found"/>
    <s v="Not Duplicate"/>
    <s v="match"/>
    <s v="match"/>
    <n v="0"/>
    <d v="2026-01-19T00:00:00"/>
    <n v="2"/>
    <s v="Within SLA"/>
    <x v="1"/>
    <n v="0"/>
    <n v="0"/>
    <n v="0"/>
    <n v="0"/>
    <n v="0"/>
    <x v="0"/>
    <n v="25.2"/>
    <x v="0"/>
  </r>
  <r>
    <s v="TXN003829"/>
    <n v="1990.82"/>
    <n v="1990.82"/>
    <s v="SUCCESS"/>
    <s v="SUCCESS"/>
    <n v="1"/>
    <s v="found"/>
    <s v="Not Duplicate"/>
    <s v="match"/>
    <s v="match"/>
    <n v="0"/>
    <d v="2026-03-09T00:00:00"/>
    <n v="3"/>
    <s v="SLA Breached"/>
    <x v="1"/>
    <n v="0"/>
    <n v="0"/>
    <n v="0"/>
    <n v="0"/>
    <n v="1"/>
    <x v="3"/>
    <n v="49.8"/>
    <x v="57"/>
  </r>
  <r>
    <s v="TXN003830"/>
    <n v="3401.09"/>
    <n v="3401.09"/>
    <s v="SUCCESS"/>
    <s v="SUCCESS"/>
    <n v="1"/>
    <s v="found"/>
    <s v="Not Duplicate"/>
    <s v="match"/>
    <s v="match"/>
    <n v="0"/>
    <d v="2026-01-16T00:00:00"/>
    <n v="2"/>
    <s v="Within SLA"/>
    <x v="0"/>
    <n v="0"/>
    <n v="0"/>
    <n v="0"/>
    <n v="0"/>
    <n v="0"/>
    <x v="0"/>
    <n v="13"/>
    <x v="44"/>
  </r>
  <r>
    <s v="TXN003831"/>
    <n v="2250.13"/>
    <n v="2250.13"/>
    <s v="SUCCESS"/>
    <s v="SUCCESS"/>
    <n v="1"/>
    <s v="found"/>
    <s v="Not Duplicate"/>
    <s v="match"/>
    <s v="match"/>
    <n v="0"/>
    <d v="2026-02-27T00:00:00"/>
    <n v="1"/>
    <s v="Within SLA"/>
    <x v="0"/>
    <n v="0"/>
    <n v="0"/>
    <n v="0"/>
    <n v="0"/>
    <n v="0"/>
    <x v="2"/>
    <n v="38"/>
    <x v="4"/>
  </r>
  <r>
    <s v="TXN003832"/>
    <n v="1446.11"/>
    <n v="1446.11"/>
    <s v="SUCCESS"/>
    <s v="SUCCESS"/>
    <n v="1"/>
    <s v="found"/>
    <s v="Not Duplicate"/>
    <s v="match"/>
    <s v="match"/>
    <n v="0"/>
    <d v="2026-03-22T00:00:00"/>
    <n v="2"/>
    <s v="Within SLA"/>
    <x v="2"/>
    <n v="0"/>
    <n v="0"/>
    <n v="0"/>
    <n v="0"/>
    <n v="0"/>
    <x v="0"/>
    <n v="16.5"/>
    <x v="17"/>
  </r>
  <r>
    <s v="TXN003833"/>
    <n v="9745.26"/>
    <n v="9745.26"/>
    <s v="SUCCESS"/>
    <s v="SUCCESS"/>
    <n v="1"/>
    <s v="found"/>
    <s v="Not Duplicate"/>
    <s v="match"/>
    <s v="match"/>
    <n v="0"/>
    <d v="2026-01-08T00:00:00"/>
    <n v="3"/>
    <s v="SLA Breached"/>
    <x v="0"/>
    <n v="0"/>
    <n v="0"/>
    <n v="0"/>
    <n v="0"/>
    <n v="1"/>
    <x v="3"/>
    <n v="17.2"/>
    <x v="11"/>
  </r>
  <r>
    <s v="TXN003834"/>
    <n v="1303"/>
    <n v="1303"/>
    <s v="SUCCESS"/>
    <s v="SUCCESS"/>
    <n v="1"/>
    <s v="found"/>
    <s v="Not Duplicate"/>
    <s v="match"/>
    <s v="match"/>
    <n v="0"/>
    <d v="2026-03-15T00:00:00"/>
    <n v="1"/>
    <s v="Within SLA"/>
    <x v="1"/>
    <n v="0"/>
    <n v="0"/>
    <n v="0"/>
    <n v="0"/>
    <n v="0"/>
    <x v="3"/>
    <n v="68"/>
    <x v="53"/>
  </r>
  <r>
    <s v="TXN003835"/>
    <n v="874.35"/>
    <n v="874.35"/>
    <s v="SUCCESS"/>
    <s v="SUCCESS"/>
    <n v="1"/>
    <s v="found"/>
    <s v="Not Duplicate"/>
    <s v="match"/>
    <s v="match"/>
    <n v="0"/>
    <d v="2026-03-17T00:00:00"/>
    <n v="1"/>
    <s v="Within SLA"/>
    <x v="0"/>
    <n v="0"/>
    <n v="0"/>
    <n v="0"/>
    <n v="0"/>
    <n v="0"/>
    <x v="1"/>
    <n v="22.9"/>
    <x v="30"/>
  </r>
  <r>
    <s v="TXN003836"/>
    <n v="1944.38"/>
    <n v="1944.38"/>
    <s v="FAILED"/>
    <s v="FAILED"/>
    <n v="1"/>
    <s v="found"/>
    <s v="Not Duplicate"/>
    <s v="match"/>
    <s v="match"/>
    <n v="0"/>
    <d v="2026-01-25T00:00:00"/>
    <n v="0"/>
    <s v="Within SLA"/>
    <x v="0"/>
    <n v="0"/>
    <n v="0"/>
    <n v="0"/>
    <n v="0"/>
    <n v="0"/>
    <x v="0"/>
    <n v="11.8"/>
    <x v="12"/>
  </r>
  <r>
    <s v="TXN003837"/>
    <n v="578.62"/>
    <n v="578.62"/>
    <s v="SUCCESS"/>
    <s v="SUCCESS"/>
    <n v="1"/>
    <s v="found"/>
    <s v="Not Duplicate"/>
    <s v="match"/>
    <s v="match"/>
    <n v="0"/>
    <d v="2026-03-09T00:00:00"/>
    <n v="3"/>
    <s v="SLA Breached"/>
    <x v="0"/>
    <n v="0"/>
    <n v="0"/>
    <n v="0"/>
    <n v="0"/>
    <n v="1"/>
    <x v="1"/>
    <n v="42.1"/>
    <x v="57"/>
  </r>
  <r>
    <s v="TXN003838"/>
    <n v="10473.280000000001"/>
    <n v="10473.280000000001"/>
    <s v="SUCCESS"/>
    <s v="SUCCESS"/>
    <n v="1"/>
    <s v="found"/>
    <s v="Not Duplicate"/>
    <s v="match"/>
    <s v="match"/>
    <n v="0"/>
    <d v="2026-03-08T00:00:00"/>
    <n v="0"/>
    <s v="Within SLA"/>
    <x v="1"/>
    <n v="0"/>
    <n v="0"/>
    <n v="0"/>
    <n v="0"/>
    <n v="0"/>
    <x v="0"/>
    <n v="24.5"/>
    <x v="16"/>
  </r>
  <r>
    <s v="TXN003839"/>
    <n v="9453.91"/>
    <n v="9453.91"/>
    <s v="SUCCESS"/>
    <s v="SUCCESS"/>
    <n v="1"/>
    <s v="found"/>
    <s v="Not Duplicate"/>
    <s v="match"/>
    <s v="match"/>
    <n v="0"/>
    <d v="2026-03-08T00:00:00"/>
    <n v="3"/>
    <s v="SLA Breached"/>
    <x v="0"/>
    <n v="0"/>
    <n v="0"/>
    <n v="0"/>
    <n v="0"/>
    <n v="1"/>
    <x v="3"/>
    <n v="11.2"/>
    <x v="28"/>
  </r>
  <r>
    <s v="TXN003840"/>
    <n v="13475.03"/>
    <n v="13475.03"/>
    <s v="SUCCESS"/>
    <s v="SUCCESS"/>
    <n v="1"/>
    <s v="found"/>
    <s v="Not Duplicate"/>
    <s v="match"/>
    <s v="match"/>
    <n v="0"/>
    <d v="2026-01-02T00:00:00"/>
    <n v="0"/>
    <s v="Within SLA"/>
    <x v="3"/>
    <n v="0"/>
    <n v="0"/>
    <n v="0"/>
    <n v="0"/>
    <n v="0"/>
    <x v="1"/>
    <n v="40.200000000000003"/>
    <x v="49"/>
  </r>
  <r>
    <s v="TXN003841"/>
    <n v="295.76"/>
    <n v="295.76"/>
    <s v="SUCCESS"/>
    <s v="SUCCESS"/>
    <n v="1"/>
    <s v="found"/>
    <s v="Not Duplicate"/>
    <s v="match"/>
    <s v="match"/>
    <n v="0"/>
    <d v="2026-02-14T00:00:00"/>
    <n v="2"/>
    <s v="Within SLA"/>
    <x v="2"/>
    <n v="0"/>
    <n v="0"/>
    <n v="0"/>
    <n v="0"/>
    <n v="0"/>
    <x v="0"/>
    <n v="47.8"/>
    <x v="89"/>
  </r>
  <r>
    <s v="TXN003842"/>
    <n v="4392.75"/>
    <n v="4392.75"/>
    <s v="SUCCESS"/>
    <s v="SUCCESS"/>
    <n v="1"/>
    <s v="found"/>
    <s v="Not Duplicate"/>
    <s v="match"/>
    <s v="match"/>
    <n v="0"/>
    <d v="2026-01-17T00:00:00"/>
    <n v="1"/>
    <s v="Within SLA"/>
    <x v="0"/>
    <n v="0"/>
    <n v="0"/>
    <n v="0"/>
    <n v="0"/>
    <n v="0"/>
    <x v="0"/>
    <n v="17.899999999999999"/>
    <x v="23"/>
  </r>
  <r>
    <s v="TXN003843"/>
    <n v="1445.06"/>
    <n v="1445.06"/>
    <s v="SUCCESS"/>
    <s v="SUCCESS"/>
    <n v="2"/>
    <s v="found"/>
    <s v="Duplicate"/>
    <s v="match"/>
    <s v="match"/>
    <n v="0"/>
    <d v="2026-03-10T00:00:00"/>
    <n v="0"/>
    <s v="Within SLA"/>
    <x v="0"/>
    <n v="0"/>
    <n v="1"/>
    <n v="0"/>
    <n v="0"/>
    <n v="0"/>
    <x v="3"/>
    <n v="38"/>
    <x v="67"/>
  </r>
  <r>
    <s v="TXN003844"/>
    <n v="9988.3700000000008"/>
    <n v="9988.3700000000008"/>
    <s v="SUCCESS"/>
    <s v="SUCCESS"/>
    <n v="1"/>
    <s v="found"/>
    <s v="Not Duplicate"/>
    <s v="match"/>
    <s v="match"/>
    <n v="0"/>
    <d v="2026-01-20T00:00:00"/>
    <n v="0"/>
    <s v="Within SLA"/>
    <x v="0"/>
    <n v="0"/>
    <n v="0"/>
    <n v="0"/>
    <n v="0"/>
    <n v="0"/>
    <x v="0"/>
    <n v="80.2"/>
    <x v="75"/>
  </r>
  <r>
    <s v="TXN003845"/>
    <n v="3478.68"/>
    <n v="3478.68"/>
    <s v="SUCCESS"/>
    <s v="SUCCESS"/>
    <n v="1"/>
    <s v="found"/>
    <s v="Not Duplicate"/>
    <s v="match"/>
    <s v="match"/>
    <n v="0"/>
    <d v="2026-03-11T00:00:00"/>
    <n v="2"/>
    <s v="Within SLA"/>
    <x v="3"/>
    <n v="0"/>
    <n v="0"/>
    <n v="0"/>
    <n v="0"/>
    <n v="0"/>
    <x v="2"/>
    <n v="13"/>
    <x v="87"/>
  </r>
  <r>
    <s v="TXN003846"/>
    <n v="5860.24"/>
    <n v="5860.24"/>
    <s v="SUCCESS"/>
    <s v="SUCCESS"/>
    <n v="1"/>
    <s v="found"/>
    <s v="Not Duplicate"/>
    <s v="match"/>
    <s v="match"/>
    <n v="0"/>
    <d v="2026-01-03T00:00:00"/>
    <n v="1"/>
    <s v="Within SLA"/>
    <x v="2"/>
    <n v="0"/>
    <n v="0"/>
    <n v="0"/>
    <n v="0"/>
    <n v="0"/>
    <x v="1"/>
    <n v="28.7"/>
    <x v="49"/>
  </r>
  <r>
    <s v="TXN003847"/>
    <n v="9861.02"/>
    <n v="9861.02"/>
    <s v="SUCCESS"/>
    <s v="SUCCESS"/>
    <n v="1"/>
    <s v="found"/>
    <s v="Not Duplicate"/>
    <s v="match"/>
    <s v="match"/>
    <n v="0"/>
    <d v="2026-02-10T00:00:00"/>
    <n v="1"/>
    <s v="Within SLA"/>
    <x v="2"/>
    <n v="0"/>
    <n v="0"/>
    <n v="0"/>
    <n v="0"/>
    <n v="0"/>
    <x v="2"/>
    <n v="36.4"/>
    <x v="43"/>
  </r>
  <r>
    <s v="TXN003848"/>
    <n v="4360.28"/>
    <n v="4360.28"/>
    <s v="SUCCESS"/>
    <s v="SUCCESS"/>
    <n v="1"/>
    <s v="found"/>
    <s v="Not Duplicate"/>
    <s v="match"/>
    <s v="match"/>
    <n v="0"/>
    <d v="2026-01-28T00:00:00"/>
    <n v="0"/>
    <s v="Within SLA"/>
    <x v="3"/>
    <n v="0"/>
    <n v="0"/>
    <n v="0"/>
    <n v="0"/>
    <n v="0"/>
    <x v="2"/>
    <n v="7.4"/>
    <x v="7"/>
  </r>
  <r>
    <s v="TXN003849"/>
    <n v="449.73"/>
    <n v="449.73"/>
    <s v="SUCCESS"/>
    <s v="SUCCESS"/>
    <n v="1"/>
    <s v="found"/>
    <s v="Not Duplicate"/>
    <s v="match"/>
    <s v="match"/>
    <n v="0"/>
    <d v="2026-02-11T00:00:00"/>
    <n v="0"/>
    <s v="Within SLA"/>
    <x v="0"/>
    <n v="0"/>
    <n v="0"/>
    <n v="0"/>
    <n v="0"/>
    <n v="0"/>
    <x v="2"/>
    <n v="70.7"/>
    <x v="41"/>
  </r>
  <r>
    <s v="TXN003850"/>
    <n v="4161.38"/>
    <n v="4161.38"/>
    <s v="SUCCESS"/>
    <s v="SUCCESS"/>
    <n v="1"/>
    <s v="found"/>
    <s v="Not Duplicate"/>
    <s v="match"/>
    <s v="match"/>
    <n v="0"/>
    <d v="2026-02-15T00:00:00"/>
    <n v="2"/>
    <s v="Within SLA"/>
    <x v="1"/>
    <n v="0"/>
    <n v="0"/>
    <n v="0"/>
    <n v="0"/>
    <n v="0"/>
    <x v="1"/>
    <n v="32.4"/>
    <x v="38"/>
  </r>
  <r>
    <s v="TXN003851"/>
    <n v="4343.1099999999997"/>
    <n v="4343.1099999999997"/>
    <s v="FAILED"/>
    <s v="FAILED"/>
    <n v="1"/>
    <s v="found"/>
    <s v="Not Duplicate"/>
    <s v="match"/>
    <s v="match"/>
    <n v="0"/>
    <d v="2026-01-27T00:00:00"/>
    <n v="3"/>
    <s v="SLA Breached"/>
    <x v="0"/>
    <n v="0"/>
    <n v="0"/>
    <n v="0"/>
    <n v="0"/>
    <n v="1"/>
    <x v="0"/>
    <n v="3.6"/>
    <x v="61"/>
  </r>
  <r>
    <s v="TXN003852"/>
    <n v="5342.66"/>
    <n v="5342.66"/>
    <s v="SUCCESS"/>
    <s v="SUCCESS"/>
    <n v="1"/>
    <s v="found"/>
    <s v="Not Duplicate"/>
    <s v="match"/>
    <s v="match"/>
    <n v="0"/>
    <d v="2026-03-30T00:00:00"/>
    <n v="1"/>
    <s v="Within SLA"/>
    <x v="4"/>
    <n v="0"/>
    <n v="0"/>
    <n v="0"/>
    <n v="0"/>
    <n v="0"/>
    <x v="0"/>
    <n v="22.3"/>
    <x v="36"/>
  </r>
  <r>
    <s v="TXN003853"/>
    <n v="765.92"/>
    <n v="765.92"/>
    <s v="SUCCESS"/>
    <s v="SUCCESS"/>
    <n v="1"/>
    <s v="found"/>
    <s v="Not Duplicate"/>
    <s v="match"/>
    <s v="match"/>
    <n v="0"/>
    <d v="2026-01-19T00:00:00"/>
    <n v="0"/>
    <s v="Within SLA"/>
    <x v="2"/>
    <n v="0"/>
    <n v="0"/>
    <n v="0"/>
    <n v="0"/>
    <n v="0"/>
    <x v="0"/>
    <n v="7.2"/>
    <x v="34"/>
  </r>
  <r>
    <s v="TXN003854"/>
    <n v="2284.09"/>
    <n v="2284.09"/>
    <s v="FAILED"/>
    <s v="FAILED"/>
    <n v="1"/>
    <s v="found"/>
    <s v="Not Duplicate"/>
    <s v="match"/>
    <s v="match"/>
    <n v="0"/>
    <d v="2026-01-25T00:00:00"/>
    <n v="1"/>
    <s v="Within SLA"/>
    <x v="2"/>
    <n v="0"/>
    <n v="0"/>
    <n v="0"/>
    <n v="0"/>
    <n v="0"/>
    <x v="2"/>
    <n v="20.7"/>
    <x v="61"/>
  </r>
  <r>
    <s v="TXN003855"/>
    <n v="769.13"/>
    <n v="769.13"/>
    <s v="SUCCESS"/>
    <s v="SUCCESS"/>
    <n v="1"/>
    <s v="found"/>
    <s v="Not Duplicate"/>
    <s v="match"/>
    <s v="match"/>
    <n v="0"/>
    <d v="2026-01-05T00:00:00"/>
    <n v="1"/>
    <s v="Within SLA"/>
    <x v="0"/>
    <n v="0"/>
    <n v="0"/>
    <n v="0"/>
    <n v="0"/>
    <n v="0"/>
    <x v="2"/>
    <n v="33"/>
    <x v="19"/>
  </r>
  <r>
    <s v="TXN003856"/>
    <n v="19035.98"/>
    <n v="19035.98"/>
    <s v="SUCCESS"/>
    <s v="SUCCESS"/>
    <n v="1"/>
    <s v="found"/>
    <s v="Not Duplicate"/>
    <s v="match"/>
    <s v="match"/>
    <n v="0"/>
    <d v="2026-03-22T00:00:00"/>
    <n v="3"/>
    <s v="SLA Breached"/>
    <x v="0"/>
    <n v="0"/>
    <n v="0"/>
    <n v="0"/>
    <n v="0"/>
    <n v="1"/>
    <x v="1"/>
    <n v="25.1"/>
    <x v="59"/>
  </r>
  <r>
    <s v="TXN003857"/>
    <n v="690.94"/>
    <n v="690.94"/>
    <s v="FAILED"/>
    <s v="FAILED"/>
    <n v="1"/>
    <s v="found"/>
    <s v="Not Duplicate"/>
    <s v="match"/>
    <s v="match"/>
    <n v="0"/>
    <d v="2026-03-27T00:00:00"/>
    <n v="3"/>
    <s v="SLA Breached"/>
    <x v="3"/>
    <n v="0"/>
    <n v="0"/>
    <n v="0"/>
    <n v="0"/>
    <n v="1"/>
    <x v="1"/>
    <n v="37.700000000000003"/>
    <x v="20"/>
  </r>
  <r>
    <s v="TXN003858"/>
    <n v="15259.39"/>
    <n v="15259.39"/>
    <s v="SUCCESS"/>
    <s v="SUCCESS"/>
    <n v="1"/>
    <s v="found"/>
    <s v="Not Duplicate"/>
    <s v="match"/>
    <s v="match"/>
    <n v="0"/>
    <d v="2026-01-26T00:00:00"/>
    <n v="2"/>
    <s v="Within SLA"/>
    <x v="0"/>
    <n v="0"/>
    <n v="0"/>
    <n v="0"/>
    <n v="0"/>
    <n v="0"/>
    <x v="0"/>
    <n v="11.4"/>
    <x v="61"/>
  </r>
  <r>
    <s v="TXN003859"/>
    <n v="7479.83"/>
    <n v="7479.83"/>
    <s v="SUCCESS"/>
    <s v="SUCCESS"/>
    <n v="1"/>
    <s v="found"/>
    <s v="Not Duplicate"/>
    <s v="match"/>
    <s v="match"/>
    <n v="0"/>
    <d v="2026-01-03T00:00:00"/>
    <n v="2"/>
    <s v="Within SLA"/>
    <x v="4"/>
    <n v="0"/>
    <n v="0"/>
    <n v="0"/>
    <n v="0"/>
    <n v="0"/>
    <x v="3"/>
    <n v="15.5"/>
    <x v="88"/>
  </r>
  <r>
    <s v="TXN003860"/>
    <n v="1410.26"/>
    <n v="1410.26"/>
    <s v="SUCCESS"/>
    <s v="SUCCESS"/>
    <n v="1"/>
    <s v="found"/>
    <s v="Not Duplicate"/>
    <s v="match"/>
    <s v="match"/>
    <n v="0"/>
    <d v="2026-01-13T00:00:00"/>
    <n v="1"/>
    <s v="Within SLA"/>
    <x v="0"/>
    <n v="0"/>
    <n v="0"/>
    <n v="0"/>
    <n v="0"/>
    <n v="0"/>
    <x v="3"/>
    <n v="31.6"/>
    <x v="77"/>
  </r>
  <r>
    <s v="TXN003861"/>
    <n v="9059.81"/>
    <n v="9059.81"/>
    <s v="SUCCESS"/>
    <s v="SUCCESS"/>
    <n v="1"/>
    <s v="found"/>
    <s v="Not Duplicate"/>
    <s v="match"/>
    <s v="match"/>
    <n v="0"/>
    <d v="2026-02-01T00:00:00"/>
    <n v="3"/>
    <s v="SLA Breached"/>
    <x v="0"/>
    <n v="0"/>
    <n v="0"/>
    <n v="0"/>
    <n v="0"/>
    <n v="1"/>
    <x v="0"/>
    <n v="32"/>
    <x v="5"/>
  </r>
  <r>
    <s v="TXN003862"/>
    <n v="2701.17"/>
    <n v="2701.17"/>
    <s v="SUCCESS"/>
    <s v="SUCCESS"/>
    <n v="1"/>
    <s v="found"/>
    <s v="Not Duplicate"/>
    <s v="match"/>
    <s v="match"/>
    <n v="0"/>
    <d v="2026-03-06T00:00:00"/>
    <n v="2"/>
    <s v="Within SLA"/>
    <x v="0"/>
    <n v="0"/>
    <n v="0"/>
    <n v="0"/>
    <n v="0"/>
    <n v="0"/>
    <x v="1"/>
    <n v="24.7"/>
    <x v="85"/>
  </r>
  <r>
    <s v="TXN003863"/>
    <n v="2511.7399999999998"/>
    <n v="2511.7399999999998"/>
    <s v="REVERSED"/>
    <s v="REVERSED"/>
    <n v="1"/>
    <s v="found"/>
    <s v="Not Duplicate"/>
    <s v="match"/>
    <s v="match"/>
    <n v="0"/>
    <d v="2026-01-06T00:00:00"/>
    <n v="2"/>
    <s v="Within SLA"/>
    <x v="3"/>
    <n v="0"/>
    <n v="0"/>
    <n v="0"/>
    <n v="0"/>
    <n v="0"/>
    <x v="0"/>
    <n v="31.6"/>
    <x v="19"/>
  </r>
  <r>
    <s v="TXN003864"/>
    <n v="9499.1200000000008"/>
    <n v="9499.1200000000008"/>
    <s v="SUCCESS"/>
    <s v="SUCCESS"/>
    <n v="1"/>
    <s v="found"/>
    <s v="Not Duplicate"/>
    <s v="match"/>
    <s v="match"/>
    <n v="0"/>
    <d v="2026-02-09T00:00:00"/>
    <n v="0"/>
    <s v="Within SLA"/>
    <x v="1"/>
    <n v="0"/>
    <n v="0"/>
    <n v="0"/>
    <n v="0"/>
    <n v="0"/>
    <x v="3"/>
    <n v="9.1999999999999993"/>
    <x v="43"/>
  </r>
  <r>
    <s v="TXN003865"/>
    <n v="4463.46"/>
    <n v="4463.46"/>
    <s v="SUCCESS"/>
    <s v="SUCCESS"/>
    <n v="1"/>
    <s v="found"/>
    <s v="Not Duplicate"/>
    <s v="match"/>
    <s v="match"/>
    <n v="0"/>
    <d v="2026-03-25T00:00:00"/>
    <n v="1"/>
    <s v="Within SLA"/>
    <x v="2"/>
    <n v="0"/>
    <n v="0"/>
    <n v="0"/>
    <n v="0"/>
    <n v="0"/>
    <x v="2"/>
    <n v="15.9"/>
    <x v="20"/>
  </r>
  <r>
    <s v="TXN003866"/>
    <n v="16027.2"/>
    <n v="16027.2"/>
    <s v="SUCCESS"/>
    <s v="SUCCESS"/>
    <n v="1"/>
    <s v="found"/>
    <s v="Not Duplicate"/>
    <s v="match"/>
    <s v="match"/>
    <n v="0"/>
    <d v="2026-02-24T00:00:00"/>
    <n v="1"/>
    <s v="Within SLA"/>
    <x v="3"/>
    <n v="0"/>
    <n v="0"/>
    <n v="0"/>
    <n v="0"/>
    <n v="0"/>
    <x v="3"/>
    <n v="12.9"/>
    <x v="39"/>
  </r>
  <r>
    <s v="TXN003867"/>
    <n v="3494.56"/>
    <n v="3494.56"/>
    <s v="SUCCESS"/>
    <s v="SUCCESS"/>
    <n v="1"/>
    <s v="found"/>
    <s v="Not Duplicate"/>
    <s v="match"/>
    <s v="match"/>
    <n v="0"/>
    <d v="2026-03-31T00:00:00"/>
    <n v="0"/>
    <s v="Within SLA"/>
    <x v="3"/>
    <n v="0"/>
    <n v="0"/>
    <n v="0"/>
    <n v="0"/>
    <n v="0"/>
    <x v="0"/>
    <n v="23.2"/>
    <x v="80"/>
  </r>
  <r>
    <s v="TXN003868"/>
    <n v="21807.62"/>
    <n v="21807.62"/>
    <s v="REVERSED"/>
    <s v="SUCCESS"/>
    <n v="1"/>
    <s v="found"/>
    <s v="Not Duplicate"/>
    <s v="match"/>
    <s v="mismatch"/>
    <n v="0"/>
    <d v="2026-01-22T00:00:00"/>
    <n v="3"/>
    <s v="SLA Breached"/>
    <x v="3"/>
    <n v="0"/>
    <n v="0"/>
    <n v="0"/>
    <n v="1"/>
    <n v="1"/>
    <x v="0"/>
    <n v="37.200000000000003"/>
    <x v="34"/>
  </r>
  <r>
    <s v="TXN003869"/>
    <n v="8410.68"/>
    <n v="8410.68"/>
    <s v="SUCCESS"/>
    <s v="SUCCESS"/>
    <n v="1"/>
    <s v="found"/>
    <s v="Not Duplicate"/>
    <s v="match"/>
    <s v="match"/>
    <n v="0"/>
    <d v="2026-01-20T00:00:00"/>
    <n v="2"/>
    <s v="Within SLA"/>
    <x v="2"/>
    <n v="0"/>
    <n v="0"/>
    <n v="0"/>
    <n v="0"/>
    <n v="0"/>
    <x v="0"/>
    <n v="27.9"/>
    <x v="45"/>
  </r>
  <r>
    <s v="TXN003870"/>
    <n v="8383.2000000000007"/>
    <n v="8383.2000000000007"/>
    <s v="SUCCESS"/>
    <s v="SUCCESS"/>
    <n v="1"/>
    <s v="found"/>
    <s v="Not Duplicate"/>
    <s v="match"/>
    <s v="match"/>
    <n v="0"/>
    <d v="2026-02-26T00:00:00"/>
    <n v="0"/>
    <s v="Within SLA"/>
    <x v="1"/>
    <n v="0"/>
    <n v="0"/>
    <n v="0"/>
    <n v="0"/>
    <n v="0"/>
    <x v="3"/>
    <n v="16.3"/>
    <x v="4"/>
  </r>
  <r>
    <s v="TXN003871"/>
    <n v="12662.09"/>
    <n v="12662.09"/>
    <s v="SUCCESS"/>
    <s v="SUCCESS"/>
    <n v="1"/>
    <s v="found"/>
    <s v="Not Duplicate"/>
    <s v="match"/>
    <s v="match"/>
    <n v="0"/>
    <d v="2026-02-07T00:00:00"/>
    <n v="3"/>
    <s v="SLA Breached"/>
    <x v="0"/>
    <n v="0"/>
    <n v="0"/>
    <n v="0"/>
    <n v="0"/>
    <n v="1"/>
    <x v="0"/>
    <n v="32.9"/>
    <x v="66"/>
  </r>
  <r>
    <s v="TXN003872"/>
    <n v="11913.42"/>
    <n v="11913.42"/>
    <s v="SUCCESS"/>
    <s v="SUCCESS"/>
    <n v="1"/>
    <s v="found"/>
    <s v="Not Duplicate"/>
    <s v="match"/>
    <s v="match"/>
    <n v="0"/>
    <d v="2026-01-02T00:00:00"/>
    <n v="0"/>
    <s v="Within SLA"/>
    <x v="3"/>
    <n v="0"/>
    <n v="0"/>
    <n v="0"/>
    <n v="0"/>
    <n v="0"/>
    <x v="2"/>
    <n v="39.299999999999997"/>
    <x v="49"/>
  </r>
  <r>
    <s v="TXN003873"/>
    <n v="908.79"/>
    <n v="908.79"/>
    <s v="SUCCESS"/>
    <s v="SUCCESS"/>
    <n v="1"/>
    <s v="found"/>
    <s v="Not Duplicate"/>
    <s v="match"/>
    <s v="match"/>
    <n v="0"/>
    <d v="2026-01-19T00:00:00"/>
    <n v="1"/>
    <s v="Within SLA"/>
    <x v="3"/>
    <n v="0"/>
    <n v="0"/>
    <n v="0"/>
    <n v="0"/>
    <n v="0"/>
    <x v="2"/>
    <n v="17.899999999999999"/>
    <x v="45"/>
  </r>
  <r>
    <s v="TXN003874"/>
    <n v="4542.84"/>
    <n v="4542.84"/>
    <s v="SUCCESS"/>
    <s v="SUCCESS"/>
    <n v="1"/>
    <s v="found"/>
    <s v="Not Duplicate"/>
    <s v="match"/>
    <s v="match"/>
    <n v="0"/>
    <d v="2026-03-19T00:00:00"/>
    <n v="2"/>
    <s v="Within SLA"/>
    <x v="0"/>
    <n v="0"/>
    <n v="0"/>
    <n v="0"/>
    <n v="0"/>
    <n v="0"/>
    <x v="3"/>
    <n v="16.3"/>
    <x v="84"/>
  </r>
  <r>
    <s v="TXN003875"/>
    <n v="12240.82"/>
    <n v="12240.82"/>
    <s v="SUCCESS"/>
    <s v="SUCCESS"/>
    <n v="1"/>
    <s v="found"/>
    <s v="Not Duplicate"/>
    <s v="match"/>
    <s v="match"/>
    <n v="0"/>
    <d v="2026-03-02T00:00:00"/>
    <n v="3"/>
    <s v="SLA Breached"/>
    <x v="2"/>
    <n v="0"/>
    <n v="0"/>
    <n v="0"/>
    <n v="0"/>
    <n v="1"/>
    <x v="3"/>
    <n v="23.9"/>
    <x v="2"/>
  </r>
  <r>
    <s v="TXN003876"/>
    <n v="1153.51"/>
    <n v="1153.51"/>
    <s v="SUCCESS"/>
    <s v="SUCCESS"/>
    <n v="1"/>
    <s v="found"/>
    <s v="Not Duplicate"/>
    <s v="match"/>
    <s v="match"/>
    <n v="0"/>
    <d v="2026-02-14T00:00:00"/>
    <n v="1"/>
    <s v="Within SLA"/>
    <x v="0"/>
    <n v="0"/>
    <n v="0"/>
    <n v="0"/>
    <n v="0"/>
    <n v="0"/>
    <x v="1"/>
    <n v="15.9"/>
    <x v="38"/>
  </r>
  <r>
    <s v="TXN003877"/>
    <n v="6867.89"/>
    <n v="6867.89"/>
    <s v="SUCCESS"/>
    <s v="SUCCESS"/>
    <n v="1"/>
    <s v="found"/>
    <s v="Not Duplicate"/>
    <s v="match"/>
    <s v="match"/>
    <n v="0"/>
    <d v="2026-03-06T00:00:00"/>
    <n v="2"/>
    <s v="Within SLA"/>
    <x v="3"/>
    <n v="0"/>
    <n v="0"/>
    <n v="0"/>
    <n v="0"/>
    <n v="0"/>
    <x v="3"/>
    <n v="21.4"/>
    <x v="85"/>
  </r>
  <r>
    <s v="TXN003878"/>
    <n v="4629.6099999999997"/>
    <n v="4629.6099999999997"/>
    <s v="SUCCESS"/>
    <s v="SUCCESS"/>
    <n v="1"/>
    <s v="found"/>
    <s v="Not Duplicate"/>
    <s v="match"/>
    <s v="match"/>
    <n v="0"/>
    <d v="2026-01-31T00:00:00"/>
    <n v="3"/>
    <s v="SLA Breached"/>
    <x v="3"/>
    <n v="0"/>
    <n v="0"/>
    <n v="0"/>
    <n v="0"/>
    <n v="1"/>
    <x v="1"/>
    <n v="33.799999999999997"/>
    <x v="7"/>
  </r>
  <r>
    <s v="TXN003879"/>
    <n v="41001.71"/>
    <n v="41001.71"/>
    <s v="SUCCESS"/>
    <s v="SUCCESS"/>
    <n v="1"/>
    <s v="found"/>
    <s v="Not Duplicate"/>
    <s v="match"/>
    <s v="match"/>
    <n v="0"/>
    <d v="2026-02-18T00:00:00"/>
    <n v="1"/>
    <s v="Within SLA"/>
    <x v="0"/>
    <n v="0"/>
    <n v="0"/>
    <n v="0"/>
    <n v="0"/>
    <n v="0"/>
    <x v="1"/>
    <n v="19.899999999999999"/>
    <x v="58"/>
  </r>
  <r>
    <s v="TXN003880"/>
    <n v="20852.150000000001"/>
    <n v="20852.150000000001"/>
    <s v="SUCCESS"/>
    <s v="SUCCESS"/>
    <n v="1"/>
    <s v="found"/>
    <s v="Not Duplicate"/>
    <s v="match"/>
    <s v="match"/>
    <n v="0"/>
    <d v="2026-02-11T00:00:00"/>
    <n v="2"/>
    <s v="Within SLA"/>
    <x v="0"/>
    <n v="0"/>
    <n v="0"/>
    <n v="0"/>
    <n v="0"/>
    <n v="0"/>
    <x v="1"/>
    <n v="23"/>
    <x v="43"/>
  </r>
  <r>
    <s v="TXN003881"/>
    <n v="1694.01"/>
    <e v="#N/A"/>
    <s v="SUCCESS"/>
    <e v="#N/A"/>
    <n v="0"/>
    <s v="missing"/>
    <s v="Not Duplicate"/>
    <s v="not processed"/>
    <s v="not processed"/>
    <s v="missing"/>
    <s v="not processed"/>
    <s v="not processed"/>
    <s v="Not Processed"/>
    <x v="2"/>
    <n v="1"/>
    <n v="0"/>
    <n v="0"/>
    <n v="0"/>
    <n v="0"/>
    <x v="0"/>
    <s v=""/>
    <x v="83"/>
  </r>
  <r>
    <s v="TXN003882"/>
    <n v="4452.26"/>
    <n v="4452.26"/>
    <s v="SUCCESS"/>
    <s v="SUCCESS"/>
    <n v="1"/>
    <s v="found"/>
    <s v="Not Duplicate"/>
    <s v="match"/>
    <s v="match"/>
    <n v="0"/>
    <d v="2026-02-19T00:00:00"/>
    <n v="5"/>
    <s v="SLA Breached"/>
    <x v="0"/>
    <n v="0"/>
    <n v="0"/>
    <n v="0"/>
    <n v="0"/>
    <n v="1"/>
    <x v="0"/>
    <n v="30.3"/>
    <x v="48"/>
  </r>
  <r>
    <s v="TXN003883"/>
    <n v="10848.19"/>
    <n v="10848.19"/>
    <s v="SUCCESS"/>
    <s v="SUCCESS"/>
    <n v="1"/>
    <s v="found"/>
    <s v="Not Duplicate"/>
    <s v="match"/>
    <s v="match"/>
    <n v="0"/>
    <d v="2026-02-04T00:00:00"/>
    <n v="2"/>
    <s v="Within SLA"/>
    <x v="3"/>
    <n v="0"/>
    <n v="0"/>
    <n v="0"/>
    <n v="0"/>
    <n v="0"/>
    <x v="0"/>
    <n v="33.6"/>
    <x v="81"/>
  </r>
  <r>
    <s v="TXN003884"/>
    <n v="4267.24"/>
    <n v="4267.24"/>
    <s v="SUCCESS"/>
    <s v="SUCCESS"/>
    <n v="1"/>
    <s v="found"/>
    <s v="Not Duplicate"/>
    <s v="match"/>
    <s v="match"/>
    <n v="0"/>
    <d v="2026-01-08T00:00:00"/>
    <n v="1"/>
    <s v="Within SLA"/>
    <x v="0"/>
    <n v="0"/>
    <n v="0"/>
    <n v="0"/>
    <n v="0"/>
    <n v="0"/>
    <x v="3"/>
    <n v="16.100000000000001"/>
    <x v="78"/>
  </r>
  <r>
    <s v="TXN003885"/>
    <n v="680.01"/>
    <n v="680.01"/>
    <s v="SUCCESS"/>
    <s v="SUCCESS"/>
    <n v="1"/>
    <s v="found"/>
    <s v="Not Duplicate"/>
    <s v="match"/>
    <s v="match"/>
    <n v="0"/>
    <d v="2026-03-29T00:00:00"/>
    <n v="3"/>
    <s v="SLA Breached"/>
    <x v="1"/>
    <n v="0"/>
    <n v="0"/>
    <n v="0"/>
    <n v="0"/>
    <n v="1"/>
    <x v="2"/>
    <n v="16.399999999999999"/>
    <x v="9"/>
  </r>
  <r>
    <s v="TXN003886"/>
    <n v="1100.73"/>
    <n v="1100.73"/>
    <s v="SUCCESS"/>
    <s v="SUCCESS"/>
    <n v="1"/>
    <s v="found"/>
    <s v="Not Duplicate"/>
    <s v="match"/>
    <s v="match"/>
    <n v="0"/>
    <d v="2026-03-18T00:00:00"/>
    <n v="2"/>
    <s v="Within SLA"/>
    <x v="0"/>
    <n v="0"/>
    <n v="0"/>
    <n v="0"/>
    <n v="0"/>
    <n v="0"/>
    <x v="3"/>
    <n v="44.6"/>
    <x v="30"/>
  </r>
  <r>
    <s v="TXN003887"/>
    <n v="1047.28"/>
    <n v="1047.28"/>
    <s v="SUCCESS"/>
    <s v="SUCCESS"/>
    <n v="1"/>
    <s v="found"/>
    <s v="Not Duplicate"/>
    <s v="match"/>
    <s v="match"/>
    <n v="0"/>
    <d v="2026-04-01T00:00:00"/>
    <n v="1"/>
    <s v="Within SLA"/>
    <x v="0"/>
    <n v="0"/>
    <n v="0"/>
    <n v="0"/>
    <n v="0"/>
    <n v="0"/>
    <x v="0"/>
    <n v="11.9"/>
    <x v="80"/>
  </r>
  <r>
    <s v="TXN003888"/>
    <n v="1253.75"/>
    <n v="1253.75"/>
    <s v="FAILED"/>
    <s v="FAILED"/>
    <n v="1"/>
    <s v="found"/>
    <s v="Not Duplicate"/>
    <s v="match"/>
    <s v="match"/>
    <n v="0"/>
    <d v="2026-01-21T00:00:00"/>
    <n v="3"/>
    <s v="SLA Breached"/>
    <x v="0"/>
    <n v="0"/>
    <n v="0"/>
    <n v="0"/>
    <n v="0"/>
    <n v="1"/>
    <x v="1"/>
    <n v="55"/>
    <x v="45"/>
  </r>
  <r>
    <s v="TXN003889"/>
    <n v="5817.19"/>
    <n v="5817.19"/>
    <s v="SUCCESS"/>
    <s v="SUCCESS"/>
    <n v="1"/>
    <s v="found"/>
    <s v="Not Duplicate"/>
    <s v="match"/>
    <s v="match"/>
    <n v="0"/>
    <d v="2026-03-06T00:00:00"/>
    <n v="2"/>
    <s v="Within SLA"/>
    <x v="2"/>
    <n v="0"/>
    <n v="0"/>
    <n v="0"/>
    <n v="0"/>
    <n v="0"/>
    <x v="0"/>
    <n v="84.4"/>
    <x v="85"/>
  </r>
  <r>
    <s v="TXN003890"/>
    <n v="16153.11"/>
    <n v="16153.11"/>
    <s v="SUCCESS"/>
    <s v="SUCCESS"/>
    <n v="1"/>
    <s v="found"/>
    <s v="Not Duplicate"/>
    <s v="match"/>
    <s v="match"/>
    <n v="0"/>
    <d v="2026-03-26T00:00:00"/>
    <n v="1"/>
    <s v="Within SLA"/>
    <x v="3"/>
    <n v="0"/>
    <n v="0"/>
    <n v="0"/>
    <n v="0"/>
    <n v="0"/>
    <x v="0"/>
    <n v="26.9"/>
    <x v="21"/>
  </r>
  <r>
    <s v="TXN003891"/>
    <n v="1030.58"/>
    <n v="1030.58"/>
    <s v="SUCCESS"/>
    <s v="SUCCESS"/>
    <n v="1"/>
    <s v="found"/>
    <s v="Not Duplicate"/>
    <s v="match"/>
    <s v="match"/>
    <n v="0"/>
    <d v="2026-01-04T00:00:00"/>
    <n v="1"/>
    <s v="Within SLA"/>
    <x v="1"/>
    <n v="0"/>
    <n v="0"/>
    <n v="0"/>
    <n v="0"/>
    <n v="0"/>
    <x v="0"/>
    <n v="19.899999999999999"/>
    <x v="62"/>
  </r>
  <r>
    <s v="TXN003892"/>
    <n v="2376.25"/>
    <n v="2376.25"/>
    <s v="SUCCESS"/>
    <s v="SUCCESS"/>
    <n v="1"/>
    <s v="found"/>
    <s v="Not Duplicate"/>
    <s v="match"/>
    <s v="match"/>
    <n v="0"/>
    <d v="2026-02-09T00:00:00"/>
    <n v="2"/>
    <s v="Within SLA"/>
    <x v="2"/>
    <n v="0"/>
    <n v="0"/>
    <n v="0"/>
    <n v="0"/>
    <n v="0"/>
    <x v="2"/>
    <n v="32.6"/>
    <x v="64"/>
  </r>
  <r>
    <s v="TXN003893"/>
    <n v="2257.79"/>
    <n v="2257.79"/>
    <s v="SUCCESS"/>
    <s v="SUCCESS"/>
    <n v="1"/>
    <s v="found"/>
    <s v="Not Duplicate"/>
    <s v="match"/>
    <s v="match"/>
    <n v="0"/>
    <d v="2026-01-10T00:00:00"/>
    <n v="3"/>
    <s v="SLA Breached"/>
    <x v="2"/>
    <n v="0"/>
    <n v="0"/>
    <n v="0"/>
    <n v="0"/>
    <n v="1"/>
    <x v="0"/>
    <n v="33"/>
    <x v="78"/>
  </r>
  <r>
    <s v="TXN003894"/>
    <n v="4354.55"/>
    <n v="4354.55"/>
    <s v="SUCCESS"/>
    <s v="SUCCESS"/>
    <n v="1"/>
    <s v="found"/>
    <s v="Not Duplicate"/>
    <s v="match"/>
    <s v="match"/>
    <n v="0"/>
    <d v="2026-03-14T00:00:00"/>
    <n v="2"/>
    <s v="Within SLA"/>
    <x v="3"/>
    <n v="0"/>
    <n v="0"/>
    <n v="0"/>
    <n v="0"/>
    <n v="0"/>
    <x v="3"/>
    <n v="37.1"/>
    <x v="47"/>
  </r>
  <r>
    <s v="TXN003895"/>
    <n v="29741.48"/>
    <n v="29741.48"/>
    <s v="SUCCESS"/>
    <s v="SUCCESS"/>
    <n v="1"/>
    <s v="found"/>
    <s v="Not Duplicate"/>
    <s v="match"/>
    <s v="match"/>
    <n v="0"/>
    <d v="2026-03-01T00:00:00"/>
    <n v="0"/>
    <s v="Within SLA"/>
    <x v="2"/>
    <n v="0"/>
    <n v="0"/>
    <n v="0"/>
    <n v="0"/>
    <n v="0"/>
    <x v="2"/>
    <n v="21.9"/>
    <x v="32"/>
  </r>
  <r>
    <s v="TXN003896"/>
    <n v="8382.0300000000007"/>
    <n v="8382.0300000000007"/>
    <s v="SUCCESS"/>
    <s v="SUCCESS"/>
    <n v="1"/>
    <s v="found"/>
    <s v="Not Duplicate"/>
    <s v="match"/>
    <s v="match"/>
    <n v="0"/>
    <d v="2026-01-17T00:00:00"/>
    <n v="3"/>
    <s v="SLA Breached"/>
    <x v="2"/>
    <n v="0"/>
    <n v="0"/>
    <n v="0"/>
    <n v="0"/>
    <n v="1"/>
    <x v="1"/>
    <n v="26.9"/>
    <x v="44"/>
  </r>
  <r>
    <s v="TXN003897"/>
    <n v="9507.56"/>
    <n v="9507.56"/>
    <s v="SUCCESS"/>
    <s v="SUCCESS"/>
    <n v="1"/>
    <s v="found"/>
    <s v="Not Duplicate"/>
    <s v="match"/>
    <s v="match"/>
    <n v="0"/>
    <d v="2026-02-21T00:00:00"/>
    <n v="2"/>
    <s v="Within SLA"/>
    <x v="3"/>
    <n v="0"/>
    <n v="0"/>
    <n v="0"/>
    <n v="0"/>
    <n v="0"/>
    <x v="0"/>
    <n v="67.2"/>
    <x v="10"/>
  </r>
  <r>
    <s v="TXN003898"/>
    <n v="7800.24"/>
    <n v="7800.24"/>
    <s v="SUCCESS"/>
    <s v="SUCCESS"/>
    <n v="1"/>
    <s v="found"/>
    <s v="Not Duplicate"/>
    <s v="match"/>
    <s v="match"/>
    <n v="0"/>
    <d v="2026-01-21T00:00:00"/>
    <n v="3"/>
    <s v="SLA Breached"/>
    <x v="4"/>
    <n v="0"/>
    <n v="0"/>
    <n v="0"/>
    <n v="0"/>
    <n v="1"/>
    <x v="0"/>
    <n v="47.3"/>
    <x v="45"/>
  </r>
  <r>
    <s v="TXN003899"/>
    <n v="5549"/>
    <n v="5549"/>
    <s v="FAILED"/>
    <s v="FAILED"/>
    <n v="1"/>
    <s v="found"/>
    <s v="Not Duplicate"/>
    <s v="match"/>
    <s v="match"/>
    <n v="0"/>
    <d v="2026-01-17T00:00:00"/>
    <n v="0"/>
    <s v="Within SLA"/>
    <x v="0"/>
    <n v="0"/>
    <n v="0"/>
    <n v="0"/>
    <n v="0"/>
    <n v="0"/>
    <x v="0"/>
    <n v="42.7"/>
    <x v="0"/>
  </r>
  <r>
    <s v="TXN003900"/>
    <n v="1981.43"/>
    <n v="1981.43"/>
    <s v="SUCCESS"/>
    <s v="SUCCESS"/>
    <n v="1"/>
    <s v="found"/>
    <s v="Not Duplicate"/>
    <s v="match"/>
    <s v="match"/>
    <n v="0"/>
    <d v="2026-03-24T00:00:00"/>
    <n v="1"/>
    <s v="Within SLA"/>
    <x v="2"/>
    <n v="0"/>
    <n v="0"/>
    <n v="0"/>
    <n v="0"/>
    <n v="0"/>
    <x v="1"/>
    <n v="36.799999999999997"/>
    <x v="50"/>
  </r>
  <r>
    <s v="TXN003901"/>
    <n v="3694.62"/>
    <n v="3694.62"/>
    <s v="SUCCESS"/>
    <s v="SUCCESS"/>
    <n v="1"/>
    <s v="found"/>
    <s v="Not Duplicate"/>
    <s v="match"/>
    <s v="match"/>
    <n v="0"/>
    <d v="2026-01-15T00:00:00"/>
    <n v="0"/>
    <s v="Within SLA"/>
    <x v="0"/>
    <n v="0"/>
    <n v="0"/>
    <n v="0"/>
    <n v="0"/>
    <n v="0"/>
    <x v="3"/>
    <n v="17.7"/>
    <x v="1"/>
  </r>
  <r>
    <s v="TXN003902"/>
    <n v="4352.74"/>
    <n v="4352.74"/>
    <s v="FAILED"/>
    <s v="FAILED"/>
    <n v="1"/>
    <s v="found"/>
    <s v="Not Duplicate"/>
    <s v="match"/>
    <s v="match"/>
    <n v="0"/>
    <d v="2026-02-07T00:00:00"/>
    <n v="1"/>
    <s v="Within SLA"/>
    <x v="2"/>
    <n v="0"/>
    <n v="0"/>
    <n v="0"/>
    <n v="0"/>
    <n v="0"/>
    <x v="1"/>
    <n v="31.7"/>
    <x v="69"/>
  </r>
  <r>
    <s v="TXN003903"/>
    <n v="782.18"/>
    <n v="782.18"/>
    <s v="FAILED"/>
    <s v="FAILED"/>
    <n v="1"/>
    <s v="found"/>
    <s v="Not Duplicate"/>
    <s v="match"/>
    <s v="match"/>
    <n v="0"/>
    <d v="2026-02-18T00:00:00"/>
    <n v="3"/>
    <s v="SLA Breached"/>
    <x v="0"/>
    <n v="0"/>
    <n v="0"/>
    <n v="0"/>
    <n v="0"/>
    <n v="1"/>
    <x v="1"/>
    <n v="14"/>
    <x v="37"/>
  </r>
  <r>
    <s v="TXN003904"/>
    <n v="4425.9399999999996"/>
    <n v="4425.9399999999996"/>
    <s v="SUCCESS"/>
    <s v="SUCCESS"/>
    <n v="1"/>
    <s v="found"/>
    <s v="Not Duplicate"/>
    <s v="match"/>
    <s v="match"/>
    <n v="0"/>
    <d v="2026-02-09T00:00:00"/>
    <n v="1"/>
    <s v="Within SLA"/>
    <x v="0"/>
    <n v="0"/>
    <n v="0"/>
    <n v="0"/>
    <n v="0"/>
    <n v="0"/>
    <x v="2"/>
    <n v="45.5"/>
    <x v="24"/>
  </r>
  <r>
    <s v="TXN003905"/>
    <n v="1397.25"/>
    <n v="1397.25"/>
    <s v="SUCCESS"/>
    <s v="SUCCESS"/>
    <n v="1"/>
    <s v="found"/>
    <s v="Not Duplicate"/>
    <s v="match"/>
    <s v="match"/>
    <n v="0"/>
    <d v="2026-01-19T00:00:00"/>
    <n v="0"/>
    <s v="Within SLA"/>
    <x v="2"/>
    <n v="0"/>
    <n v="0"/>
    <n v="0"/>
    <n v="0"/>
    <n v="0"/>
    <x v="3"/>
    <n v="80.3"/>
    <x v="34"/>
  </r>
  <r>
    <s v="TXN003906"/>
    <n v="14046.84"/>
    <n v="14046.84"/>
    <s v="SUCCESS"/>
    <s v="SUCCESS"/>
    <n v="1"/>
    <s v="found"/>
    <s v="Not Duplicate"/>
    <s v="match"/>
    <s v="match"/>
    <n v="0"/>
    <d v="2026-03-29T00:00:00"/>
    <n v="2"/>
    <s v="Within SLA"/>
    <x v="0"/>
    <n v="0"/>
    <n v="0"/>
    <n v="0"/>
    <n v="0"/>
    <n v="0"/>
    <x v="3"/>
    <n v="47.5"/>
    <x v="60"/>
  </r>
  <r>
    <s v="TXN003907"/>
    <n v="7072.76"/>
    <n v="7072.76"/>
    <s v="SUCCESS"/>
    <s v="SUCCESS"/>
    <n v="1"/>
    <s v="found"/>
    <s v="Not Duplicate"/>
    <s v="match"/>
    <s v="match"/>
    <n v="0"/>
    <d v="2026-01-11T00:00:00"/>
    <n v="3"/>
    <s v="SLA Breached"/>
    <x v="0"/>
    <n v="0"/>
    <n v="0"/>
    <n v="0"/>
    <n v="0"/>
    <n v="1"/>
    <x v="0"/>
    <n v="44.1"/>
    <x v="8"/>
  </r>
  <r>
    <s v="TXN003908"/>
    <n v="7324.42"/>
    <n v="7324.42"/>
    <s v="SUCCESS"/>
    <s v="SUCCESS"/>
    <n v="1"/>
    <s v="found"/>
    <s v="Not Duplicate"/>
    <s v="match"/>
    <s v="match"/>
    <n v="0"/>
    <d v="2026-01-18T00:00:00"/>
    <n v="2"/>
    <s v="Within SLA"/>
    <x v="1"/>
    <n v="0"/>
    <n v="0"/>
    <n v="0"/>
    <n v="0"/>
    <n v="0"/>
    <x v="0"/>
    <n v="23.6"/>
    <x v="23"/>
  </r>
  <r>
    <s v="TXN003909"/>
    <n v="19675.189999999999"/>
    <n v="19675.189999999999"/>
    <s v="SUCCESS"/>
    <s v="SUCCESS"/>
    <n v="1"/>
    <s v="found"/>
    <s v="Not Duplicate"/>
    <s v="match"/>
    <s v="match"/>
    <n v="0"/>
    <d v="2026-01-15T00:00:00"/>
    <n v="2"/>
    <s v="Within SLA"/>
    <x v="3"/>
    <n v="0"/>
    <n v="0"/>
    <n v="0"/>
    <n v="0"/>
    <n v="0"/>
    <x v="1"/>
    <n v="17.100000000000001"/>
    <x v="3"/>
  </r>
  <r>
    <s v="TXN003910"/>
    <n v="4343.72"/>
    <n v="4343.72"/>
    <s v="SUCCESS"/>
    <s v="SUCCESS"/>
    <n v="1"/>
    <s v="found"/>
    <s v="Not Duplicate"/>
    <s v="match"/>
    <s v="match"/>
    <n v="0"/>
    <d v="2026-01-22T00:00:00"/>
    <n v="5"/>
    <s v="SLA Breached"/>
    <x v="0"/>
    <n v="0"/>
    <n v="0"/>
    <n v="0"/>
    <n v="0"/>
    <n v="1"/>
    <x v="2"/>
    <n v="22.7"/>
    <x v="0"/>
  </r>
  <r>
    <s v="TXN003911"/>
    <n v="8828.7000000000007"/>
    <n v="8828.7000000000007"/>
    <s v="SUCCESS"/>
    <s v="SUCCESS"/>
    <n v="1"/>
    <s v="found"/>
    <s v="Not Duplicate"/>
    <s v="match"/>
    <s v="match"/>
    <n v="0"/>
    <d v="2026-01-18T00:00:00"/>
    <n v="3"/>
    <s v="SLA Breached"/>
    <x v="0"/>
    <n v="0"/>
    <n v="0"/>
    <n v="0"/>
    <n v="0"/>
    <n v="1"/>
    <x v="0"/>
    <n v="154.5"/>
    <x v="1"/>
  </r>
  <r>
    <s v="TXN003912"/>
    <n v="26872.799999999999"/>
    <n v="26872.799999999999"/>
    <s v="SUCCESS"/>
    <s v="SUCCESS"/>
    <n v="1"/>
    <s v="found"/>
    <s v="Not Duplicate"/>
    <s v="match"/>
    <s v="match"/>
    <n v="0"/>
    <d v="2026-03-16T00:00:00"/>
    <n v="1"/>
    <s v="Within SLA"/>
    <x v="2"/>
    <n v="0"/>
    <n v="0"/>
    <n v="0"/>
    <n v="0"/>
    <n v="0"/>
    <x v="3"/>
    <n v="39.9"/>
    <x v="54"/>
  </r>
  <r>
    <s v="TXN003913"/>
    <n v="9835.08"/>
    <n v="9835.08"/>
    <s v="SUCCESS"/>
    <s v="SUCCESS"/>
    <n v="1"/>
    <s v="found"/>
    <s v="Not Duplicate"/>
    <s v="match"/>
    <s v="match"/>
    <n v="0"/>
    <d v="2026-03-06T00:00:00"/>
    <n v="3"/>
    <s v="SLA Breached"/>
    <x v="3"/>
    <n v="0"/>
    <n v="0"/>
    <n v="0"/>
    <n v="0"/>
    <n v="1"/>
    <x v="3"/>
    <n v="38.6"/>
    <x v="56"/>
  </r>
  <r>
    <s v="TXN003914"/>
    <n v="2493.2600000000002"/>
    <n v="2493.2600000000002"/>
    <s v="SUCCESS"/>
    <s v="SUCCESS"/>
    <n v="1"/>
    <s v="found"/>
    <s v="Not Duplicate"/>
    <s v="match"/>
    <s v="match"/>
    <n v="0"/>
    <d v="2026-03-18T00:00:00"/>
    <n v="0"/>
    <s v="Within SLA"/>
    <x v="3"/>
    <n v="0"/>
    <n v="0"/>
    <n v="0"/>
    <n v="0"/>
    <n v="0"/>
    <x v="0"/>
    <n v="17.7"/>
    <x v="31"/>
  </r>
  <r>
    <s v="TXN003915"/>
    <n v="72100.639999999999"/>
    <n v="72100.639999999999"/>
    <s v="SUCCESS"/>
    <s v="SUCCESS"/>
    <n v="1"/>
    <s v="found"/>
    <s v="Not Duplicate"/>
    <s v="match"/>
    <s v="match"/>
    <n v="0"/>
    <d v="2026-02-14T00:00:00"/>
    <n v="1"/>
    <s v="Within SLA"/>
    <x v="3"/>
    <n v="0"/>
    <n v="0"/>
    <n v="0"/>
    <n v="0"/>
    <n v="0"/>
    <x v="3"/>
    <n v="20.3"/>
    <x v="38"/>
  </r>
  <r>
    <s v="TXN003916"/>
    <n v="3159.05"/>
    <n v="3159.05"/>
    <s v="FAILED"/>
    <s v="FAILED"/>
    <n v="1"/>
    <s v="found"/>
    <s v="Not Duplicate"/>
    <s v="match"/>
    <s v="match"/>
    <n v="0"/>
    <d v="2026-02-21T00:00:00"/>
    <n v="0"/>
    <s v="Within SLA"/>
    <x v="2"/>
    <n v="0"/>
    <n v="0"/>
    <n v="0"/>
    <n v="0"/>
    <n v="0"/>
    <x v="0"/>
    <n v="10"/>
    <x v="26"/>
  </r>
  <r>
    <s v="TXN003917"/>
    <n v="11158.6"/>
    <n v="11158.6"/>
    <s v="SUCCESS"/>
    <s v="SUCCESS"/>
    <n v="1"/>
    <s v="found"/>
    <s v="Not Duplicate"/>
    <s v="match"/>
    <s v="match"/>
    <n v="0"/>
    <d v="2026-01-16T00:00:00"/>
    <n v="2"/>
    <s v="Within SLA"/>
    <x v="0"/>
    <n v="0"/>
    <n v="0"/>
    <n v="0"/>
    <n v="0"/>
    <n v="0"/>
    <x v="0"/>
    <n v="20.5"/>
    <x v="44"/>
  </r>
  <r>
    <s v="TXN003918"/>
    <n v="1021.42"/>
    <n v="1021.42"/>
    <s v="SUCCESS"/>
    <s v="SUCCESS"/>
    <n v="1"/>
    <s v="found"/>
    <s v="Not Duplicate"/>
    <s v="match"/>
    <s v="match"/>
    <n v="0"/>
    <d v="2026-03-13T00:00:00"/>
    <n v="2"/>
    <s v="Within SLA"/>
    <x v="0"/>
    <n v="0"/>
    <n v="0"/>
    <n v="0"/>
    <n v="0"/>
    <n v="0"/>
    <x v="0"/>
    <n v="26.9"/>
    <x v="70"/>
  </r>
  <r>
    <s v="TXN003919"/>
    <n v="2637.96"/>
    <n v="2637.96"/>
    <s v="SUCCESS"/>
    <s v="SUCCESS"/>
    <n v="1"/>
    <s v="found"/>
    <s v="Not Duplicate"/>
    <s v="match"/>
    <s v="match"/>
    <n v="0"/>
    <d v="2026-03-17T00:00:00"/>
    <n v="3"/>
    <s v="SLA Breached"/>
    <x v="0"/>
    <n v="0"/>
    <n v="0"/>
    <n v="0"/>
    <n v="0"/>
    <n v="1"/>
    <x v="0"/>
    <n v="47.4"/>
    <x v="53"/>
  </r>
  <r>
    <s v="TXN003920"/>
    <n v="38053.85"/>
    <n v="38053.85"/>
    <s v="SUCCESS"/>
    <s v="SUCCESS"/>
    <n v="1"/>
    <s v="found"/>
    <s v="Not Duplicate"/>
    <s v="match"/>
    <s v="match"/>
    <n v="0"/>
    <d v="2026-02-05T00:00:00"/>
    <n v="2"/>
    <s v="Within SLA"/>
    <x v="3"/>
    <n v="0"/>
    <n v="0"/>
    <n v="0"/>
    <n v="0"/>
    <n v="0"/>
    <x v="3"/>
    <n v="29.5"/>
    <x v="83"/>
  </r>
  <r>
    <s v="TXN003921"/>
    <n v="21602.959999999999"/>
    <n v="21602.959999999999"/>
    <s v="SUCCESS"/>
    <s v="SUCCESS"/>
    <n v="1"/>
    <s v="found"/>
    <s v="Not Duplicate"/>
    <s v="match"/>
    <s v="match"/>
    <n v="0"/>
    <d v="2026-03-18T00:00:00"/>
    <n v="3"/>
    <s v="SLA Breached"/>
    <x v="0"/>
    <n v="0"/>
    <n v="0"/>
    <n v="0"/>
    <n v="0"/>
    <n v="1"/>
    <x v="3"/>
    <n v="41.5"/>
    <x v="54"/>
  </r>
  <r>
    <s v="TXN003922"/>
    <n v="1372.95"/>
    <n v="1372.95"/>
    <s v="FAILED"/>
    <s v="FAILED"/>
    <n v="1"/>
    <s v="found"/>
    <s v="Not Duplicate"/>
    <s v="match"/>
    <s v="match"/>
    <n v="0"/>
    <d v="2026-01-21T00:00:00"/>
    <n v="2"/>
    <s v="Within SLA"/>
    <x v="2"/>
    <n v="0"/>
    <n v="0"/>
    <n v="0"/>
    <n v="0"/>
    <n v="0"/>
    <x v="1"/>
    <n v="43.3"/>
    <x v="34"/>
  </r>
  <r>
    <s v="TXN003923"/>
    <n v="8041.01"/>
    <n v="8041.01"/>
    <s v="FAILED"/>
    <s v="FAILED"/>
    <n v="1"/>
    <s v="found"/>
    <s v="Not Duplicate"/>
    <s v="match"/>
    <s v="match"/>
    <n v="0"/>
    <d v="2026-01-22T00:00:00"/>
    <n v="0"/>
    <s v="Within SLA"/>
    <x v="1"/>
    <n v="0"/>
    <n v="0"/>
    <n v="0"/>
    <n v="0"/>
    <n v="0"/>
    <x v="1"/>
    <n v="2.4"/>
    <x v="51"/>
  </r>
  <r>
    <s v="TXN003924"/>
    <n v="1179.68"/>
    <n v="1179.68"/>
    <s v="SUCCESS"/>
    <s v="SUCCESS"/>
    <n v="1"/>
    <s v="found"/>
    <s v="Not Duplicate"/>
    <s v="match"/>
    <s v="match"/>
    <n v="0"/>
    <d v="2026-02-26T00:00:00"/>
    <n v="0"/>
    <s v="Within SLA"/>
    <x v="0"/>
    <n v="0"/>
    <n v="0"/>
    <n v="0"/>
    <n v="0"/>
    <n v="0"/>
    <x v="0"/>
    <n v="7.6"/>
    <x v="4"/>
  </r>
  <r>
    <s v="TXN003925"/>
    <n v="2534.34"/>
    <n v="2534.34"/>
    <s v="SUCCESS"/>
    <s v="SUCCESS"/>
    <n v="1"/>
    <s v="found"/>
    <s v="Not Duplicate"/>
    <s v="match"/>
    <s v="match"/>
    <n v="0"/>
    <d v="2026-03-15T00:00:00"/>
    <n v="3"/>
    <s v="SLA Breached"/>
    <x v="1"/>
    <n v="0"/>
    <n v="0"/>
    <n v="0"/>
    <n v="0"/>
    <n v="1"/>
    <x v="0"/>
    <n v="75.7"/>
    <x v="47"/>
  </r>
  <r>
    <s v="TXN003926"/>
    <n v="1935.98"/>
    <n v="1935.98"/>
    <s v="SUCCESS"/>
    <s v="SUCCESS"/>
    <n v="1"/>
    <s v="found"/>
    <s v="Not Duplicate"/>
    <s v="match"/>
    <s v="match"/>
    <n v="0"/>
    <d v="2026-04-01T00:00:00"/>
    <n v="2"/>
    <s v="Within SLA"/>
    <x v="0"/>
    <n v="0"/>
    <n v="0"/>
    <n v="0"/>
    <n v="0"/>
    <n v="0"/>
    <x v="1"/>
    <n v="46.4"/>
    <x v="15"/>
  </r>
  <r>
    <s v="TXN003927"/>
    <n v="1122.94"/>
    <n v="1122.94"/>
    <s v="SUCCESS"/>
    <s v="SUCCESS"/>
    <n v="1"/>
    <s v="found"/>
    <s v="Not Duplicate"/>
    <s v="match"/>
    <s v="match"/>
    <n v="0"/>
    <d v="2026-03-14T00:00:00"/>
    <n v="2"/>
    <s v="Within SLA"/>
    <x v="3"/>
    <n v="0"/>
    <n v="0"/>
    <n v="0"/>
    <n v="0"/>
    <n v="0"/>
    <x v="3"/>
    <n v="9.3000000000000007"/>
    <x v="47"/>
  </r>
  <r>
    <s v="TXN003928"/>
    <n v="3477.26"/>
    <n v="3477.26"/>
    <s v="SUCCESS"/>
    <s v="SUCCESS"/>
    <n v="1"/>
    <s v="found"/>
    <s v="Not Duplicate"/>
    <s v="match"/>
    <s v="match"/>
    <n v="0"/>
    <d v="2026-03-16T00:00:00"/>
    <n v="0"/>
    <s v="Within SLA"/>
    <x v="4"/>
    <n v="0"/>
    <n v="0"/>
    <n v="0"/>
    <n v="0"/>
    <n v="0"/>
    <x v="0"/>
    <n v="13.5"/>
    <x v="30"/>
  </r>
  <r>
    <s v="TXN003929"/>
    <n v="6492.26"/>
    <n v="6492.26"/>
    <s v="SUCCESS"/>
    <s v="SUCCESS"/>
    <n v="1"/>
    <s v="found"/>
    <s v="Not Duplicate"/>
    <s v="match"/>
    <s v="match"/>
    <n v="0"/>
    <d v="2026-03-11T00:00:00"/>
    <n v="1"/>
    <s v="Within SLA"/>
    <x v="0"/>
    <n v="0"/>
    <n v="0"/>
    <n v="0"/>
    <n v="0"/>
    <n v="0"/>
    <x v="2"/>
    <n v="70.599999999999994"/>
    <x v="67"/>
  </r>
  <r>
    <s v="TXN003930"/>
    <n v="6604.05"/>
    <n v="6604.05"/>
    <s v="SUCCESS"/>
    <s v="SUCCESS"/>
    <n v="1"/>
    <s v="found"/>
    <s v="Not Duplicate"/>
    <s v="match"/>
    <s v="match"/>
    <n v="0"/>
    <d v="2026-03-15T00:00:00"/>
    <n v="2"/>
    <s v="Within SLA"/>
    <x v="0"/>
    <n v="0"/>
    <n v="0"/>
    <n v="0"/>
    <n v="0"/>
    <n v="0"/>
    <x v="0"/>
    <n v="26.6"/>
    <x v="14"/>
  </r>
  <r>
    <s v="TXN003931"/>
    <n v="18660.419999999998"/>
    <n v="18660.419999999998"/>
    <s v="SUCCESS"/>
    <s v="SUCCESS"/>
    <n v="1"/>
    <s v="found"/>
    <s v="Not Duplicate"/>
    <s v="match"/>
    <s v="match"/>
    <n v="0"/>
    <d v="2026-02-16T00:00:00"/>
    <n v="5"/>
    <s v="SLA Breached"/>
    <x v="0"/>
    <n v="0"/>
    <n v="0"/>
    <n v="0"/>
    <n v="0"/>
    <n v="1"/>
    <x v="0"/>
    <n v="8.6999999999999993"/>
    <x v="41"/>
  </r>
  <r>
    <s v="TXN003932"/>
    <n v="3574.73"/>
    <n v="3574.73"/>
    <s v="SUCCESS"/>
    <s v="SUCCESS"/>
    <n v="1"/>
    <s v="found"/>
    <s v="Not Duplicate"/>
    <s v="match"/>
    <s v="match"/>
    <n v="0"/>
    <d v="2026-02-15T00:00:00"/>
    <n v="2"/>
    <s v="Within SLA"/>
    <x v="2"/>
    <n v="0"/>
    <n v="0"/>
    <n v="0"/>
    <n v="0"/>
    <n v="0"/>
    <x v="1"/>
    <n v="26.6"/>
    <x v="38"/>
  </r>
  <r>
    <s v="TXN003933"/>
    <n v="709.56"/>
    <n v="709.56"/>
    <s v="SUCCESS"/>
    <s v="SUCCESS"/>
    <n v="1"/>
    <s v="found"/>
    <s v="Not Duplicate"/>
    <s v="match"/>
    <s v="match"/>
    <n v="0"/>
    <d v="2026-01-15T00:00:00"/>
    <n v="5"/>
    <s v="SLA Breached"/>
    <x v="2"/>
    <n v="0"/>
    <n v="0"/>
    <n v="0"/>
    <n v="0"/>
    <n v="1"/>
    <x v="0"/>
    <n v="17.399999999999999"/>
    <x v="76"/>
  </r>
  <r>
    <s v="TXN003934"/>
    <n v="1713.43"/>
    <n v="1713.43"/>
    <s v="SUCCESS"/>
    <s v="SUCCESS"/>
    <n v="1"/>
    <s v="found"/>
    <s v="Not Duplicate"/>
    <s v="match"/>
    <s v="match"/>
    <n v="0"/>
    <d v="2026-01-21T00:00:00"/>
    <n v="0"/>
    <s v="Within SLA"/>
    <x v="3"/>
    <n v="0"/>
    <n v="0"/>
    <n v="0"/>
    <n v="0"/>
    <n v="0"/>
    <x v="3"/>
    <n v="7.1"/>
    <x v="25"/>
  </r>
  <r>
    <s v="TXN003935"/>
    <n v="4977.8"/>
    <n v="4977.8"/>
    <s v="FAILED"/>
    <s v="FAILED"/>
    <n v="1"/>
    <s v="found"/>
    <s v="Not Duplicate"/>
    <s v="match"/>
    <s v="match"/>
    <n v="0"/>
    <d v="2026-02-26T00:00:00"/>
    <n v="0"/>
    <s v="Within SLA"/>
    <x v="3"/>
    <n v="0"/>
    <n v="0"/>
    <n v="0"/>
    <n v="0"/>
    <n v="0"/>
    <x v="0"/>
    <n v="29.8"/>
    <x v="4"/>
  </r>
  <r>
    <s v="TXN003936"/>
    <n v="1351.31"/>
    <n v="1351.31"/>
    <s v="SUCCESS"/>
    <s v="SUCCESS"/>
    <n v="1"/>
    <s v="found"/>
    <s v="Not Duplicate"/>
    <s v="match"/>
    <s v="match"/>
    <n v="0"/>
    <d v="2026-03-14T00:00:00"/>
    <n v="3"/>
    <s v="SLA Breached"/>
    <x v="2"/>
    <n v="0"/>
    <n v="0"/>
    <n v="0"/>
    <n v="0"/>
    <n v="1"/>
    <x v="0"/>
    <n v="65.900000000000006"/>
    <x v="70"/>
  </r>
  <r>
    <s v="TXN003937"/>
    <n v="14430.26"/>
    <n v="14430.26"/>
    <s v="SUCCESS"/>
    <s v="SUCCESS"/>
    <n v="1"/>
    <s v="found"/>
    <s v="Not Duplicate"/>
    <s v="match"/>
    <s v="match"/>
    <n v="0"/>
    <d v="2026-02-28T00:00:00"/>
    <n v="3"/>
    <s v="SLA Breached"/>
    <x v="0"/>
    <n v="0"/>
    <n v="0"/>
    <n v="0"/>
    <n v="0"/>
    <n v="1"/>
    <x v="3"/>
    <n v="56.2"/>
    <x v="73"/>
  </r>
  <r>
    <s v="TXN003938"/>
    <n v="1382.04"/>
    <n v="1382.04"/>
    <s v="SUCCESS"/>
    <s v="SUCCESS"/>
    <n v="1"/>
    <s v="found"/>
    <s v="Not Duplicate"/>
    <s v="match"/>
    <s v="match"/>
    <n v="0"/>
    <d v="2026-02-11T00:00:00"/>
    <n v="0"/>
    <s v="Within SLA"/>
    <x v="0"/>
    <n v="0"/>
    <n v="0"/>
    <n v="0"/>
    <n v="0"/>
    <n v="0"/>
    <x v="1"/>
    <n v="56.4"/>
    <x v="41"/>
  </r>
  <r>
    <s v="TXN003939"/>
    <n v="1458.87"/>
    <n v="1750.64"/>
    <s v="SUCCESS"/>
    <s v="SUCCESS"/>
    <n v="1"/>
    <s v="found"/>
    <s v="Not Duplicate"/>
    <s v="mismatch"/>
    <s v="match"/>
    <n v="291.77000000000021"/>
    <d v="2026-01-25T00:00:00"/>
    <n v="3"/>
    <s v="SLA Breached"/>
    <x v="3"/>
    <n v="0"/>
    <n v="0"/>
    <n v="1"/>
    <n v="0"/>
    <n v="1"/>
    <x v="2"/>
    <n v="22.7"/>
    <x v="51"/>
  </r>
  <r>
    <s v="TXN003940"/>
    <n v="14269.1"/>
    <n v="14269.1"/>
    <s v="SUCCESS"/>
    <s v="SUCCESS"/>
    <n v="1"/>
    <s v="found"/>
    <s v="Not Duplicate"/>
    <s v="match"/>
    <s v="match"/>
    <n v="0"/>
    <d v="2026-03-09T00:00:00"/>
    <n v="1"/>
    <s v="Within SLA"/>
    <x v="0"/>
    <n v="0"/>
    <n v="0"/>
    <n v="0"/>
    <n v="0"/>
    <n v="0"/>
    <x v="0"/>
    <n v="30.2"/>
    <x v="16"/>
  </r>
  <r>
    <s v="TXN003941"/>
    <n v="14339.75"/>
    <n v="14339.75"/>
    <s v="SUCCESS"/>
    <s v="SUCCESS"/>
    <n v="1"/>
    <s v="found"/>
    <s v="Not Duplicate"/>
    <s v="match"/>
    <s v="match"/>
    <n v="0"/>
    <d v="2026-02-18T00:00:00"/>
    <n v="2"/>
    <s v="Within SLA"/>
    <x v="0"/>
    <n v="0"/>
    <n v="0"/>
    <n v="0"/>
    <n v="0"/>
    <n v="0"/>
    <x v="2"/>
    <n v="29.1"/>
    <x v="68"/>
  </r>
  <r>
    <s v="TXN003942"/>
    <n v="1737.28"/>
    <n v="1737.28"/>
    <s v="FAILED"/>
    <s v="FAILED"/>
    <n v="1"/>
    <s v="found"/>
    <s v="Not Duplicate"/>
    <s v="match"/>
    <s v="match"/>
    <n v="0"/>
    <d v="2026-03-31T00:00:00"/>
    <n v="5"/>
    <s v="SLA Breached"/>
    <x v="0"/>
    <n v="0"/>
    <n v="0"/>
    <n v="0"/>
    <n v="0"/>
    <n v="1"/>
    <x v="0"/>
    <n v="46.4"/>
    <x v="9"/>
  </r>
  <r>
    <s v="TXN003943"/>
    <n v="1400.55"/>
    <n v="1400.55"/>
    <s v="SUCCESS"/>
    <s v="SUCCESS"/>
    <n v="1"/>
    <s v="found"/>
    <s v="Not Duplicate"/>
    <s v="match"/>
    <s v="match"/>
    <n v="0"/>
    <d v="2026-03-07T00:00:00"/>
    <n v="3"/>
    <s v="SLA Breached"/>
    <x v="0"/>
    <n v="0"/>
    <n v="0"/>
    <n v="0"/>
    <n v="0"/>
    <n v="1"/>
    <x v="3"/>
    <n v="22.5"/>
    <x v="85"/>
  </r>
  <r>
    <s v="TXN003944"/>
    <n v="18566.59"/>
    <n v="18566.59"/>
    <s v="SUCCESS"/>
    <s v="SUCCESS"/>
    <n v="1"/>
    <s v="found"/>
    <s v="Not Duplicate"/>
    <s v="match"/>
    <s v="match"/>
    <n v="0"/>
    <d v="2026-02-23T00:00:00"/>
    <n v="0"/>
    <s v="Within SLA"/>
    <x v="2"/>
    <n v="0"/>
    <n v="0"/>
    <n v="0"/>
    <n v="0"/>
    <n v="0"/>
    <x v="0"/>
    <n v="39"/>
    <x v="39"/>
  </r>
  <r>
    <s v="TXN003945"/>
    <n v="131281.97"/>
    <n v="131281.97"/>
    <s v="SUCCESS"/>
    <s v="SUCCESS"/>
    <n v="1"/>
    <s v="found"/>
    <s v="Not Duplicate"/>
    <s v="match"/>
    <s v="match"/>
    <n v="0"/>
    <d v="2026-01-18T00:00:00"/>
    <n v="2"/>
    <s v="Within SLA"/>
    <x v="0"/>
    <n v="0"/>
    <n v="0"/>
    <n v="0"/>
    <n v="0"/>
    <n v="0"/>
    <x v="1"/>
    <n v="20.2"/>
    <x v="23"/>
  </r>
  <r>
    <s v="TXN003946"/>
    <n v="2463.66"/>
    <n v="2463.66"/>
    <s v="SUCCESS"/>
    <s v="SUCCESS"/>
    <n v="1"/>
    <s v="found"/>
    <s v="Not Duplicate"/>
    <s v="match"/>
    <s v="match"/>
    <n v="0"/>
    <d v="2026-02-06T00:00:00"/>
    <n v="1"/>
    <s v="Within SLA"/>
    <x v="0"/>
    <n v="0"/>
    <n v="0"/>
    <n v="0"/>
    <n v="0"/>
    <n v="0"/>
    <x v="2"/>
    <n v="12.5"/>
    <x v="65"/>
  </r>
  <r>
    <s v="TXN003947"/>
    <n v="5907.26"/>
    <n v="5907.26"/>
    <s v="SUCCESS"/>
    <s v="SUCCESS"/>
    <n v="1"/>
    <s v="found"/>
    <s v="Not Duplicate"/>
    <s v="match"/>
    <s v="match"/>
    <n v="0"/>
    <d v="2026-02-21T00:00:00"/>
    <n v="0"/>
    <s v="Within SLA"/>
    <x v="4"/>
    <n v="0"/>
    <n v="0"/>
    <n v="0"/>
    <n v="0"/>
    <n v="0"/>
    <x v="2"/>
    <n v="32.6"/>
    <x v="26"/>
  </r>
  <r>
    <s v="TXN003948"/>
    <n v="7247.73"/>
    <n v="7247.73"/>
    <s v="FAILED"/>
    <s v="FAILED"/>
    <n v="1"/>
    <s v="found"/>
    <s v="Not Duplicate"/>
    <s v="match"/>
    <s v="match"/>
    <n v="0"/>
    <d v="2026-02-06T00:00:00"/>
    <n v="2"/>
    <s v="Within SLA"/>
    <x v="0"/>
    <n v="0"/>
    <n v="0"/>
    <n v="0"/>
    <n v="0"/>
    <n v="0"/>
    <x v="0"/>
    <n v="26.8"/>
    <x v="66"/>
  </r>
  <r>
    <s v="TXN003949"/>
    <n v="10260.07"/>
    <n v="10260.07"/>
    <s v="SUCCESS"/>
    <s v="SUCCESS"/>
    <n v="1"/>
    <s v="found"/>
    <s v="Not Duplicate"/>
    <s v="match"/>
    <s v="match"/>
    <n v="0"/>
    <d v="2026-01-20T00:00:00"/>
    <n v="0"/>
    <s v="Within SLA"/>
    <x v="3"/>
    <n v="0"/>
    <n v="0"/>
    <n v="0"/>
    <n v="0"/>
    <n v="0"/>
    <x v="3"/>
    <n v="22.5"/>
    <x v="75"/>
  </r>
  <r>
    <s v="TXN003950"/>
    <n v="3135.37"/>
    <n v="3135.37"/>
    <s v="SUCCESS"/>
    <s v="SUCCESS"/>
    <n v="1"/>
    <s v="found"/>
    <s v="Not Duplicate"/>
    <s v="match"/>
    <s v="match"/>
    <n v="0"/>
    <d v="2026-01-06T00:00:00"/>
    <n v="0"/>
    <s v="Within SLA"/>
    <x v="3"/>
    <n v="0"/>
    <n v="0"/>
    <n v="0"/>
    <n v="0"/>
    <n v="0"/>
    <x v="1"/>
    <n v="56.2"/>
    <x v="18"/>
  </r>
  <r>
    <s v="TXN003951"/>
    <n v="29881.71"/>
    <n v="29881.71"/>
    <s v="SUCCESS"/>
    <s v="SUCCESS"/>
    <n v="1"/>
    <s v="found"/>
    <s v="Not Duplicate"/>
    <s v="match"/>
    <s v="match"/>
    <n v="0"/>
    <d v="2026-01-28T00:00:00"/>
    <n v="1"/>
    <s v="Within SLA"/>
    <x v="0"/>
    <n v="0"/>
    <n v="0"/>
    <n v="0"/>
    <n v="0"/>
    <n v="0"/>
    <x v="3"/>
    <n v="25.5"/>
    <x v="74"/>
  </r>
  <r>
    <s v="TXN003952"/>
    <n v="7734.75"/>
    <n v="7734.75"/>
    <s v="SUCCESS"/>
    <s v="SUCCESS"/>
    <n v="1"/>
    <s v="found"/>
    <s v="Not Duplicate"/>
    <s v="match"/>
    <s v="match"/>
    <n v="0"/>
    <d v="2026-02-18T00:00:00"/>
    <n v="3"/>
    <s v="SLA Breached"/>
    <x v="0"/>
    <n v="0"/>
    <n v="0"/>
    <n v="0"/>
    <n v="0"/>
    <n v="1"/>
    <x v="2"/>
    <n v="78.099999999999994"/>
    <x v="37"/>
  </r>
  <r>
    <s v="TXN003953"/>
    <n v="2185.41"/>
    <n v="2185.41"/>
    <s v="SUCCESS"/>
    <s v="SUCCESS"/>
    <n v="1"/>
    <s v="found"/>
    <s v="Not Duplicate"/>
    <s v="match"/>
    <s v="match"/>
    <n v="0"/>
    <d v="2026-03-12T00:00:00"/>
    <n v="3"/>
    <s v="SLA Breached"/>
    <x v="1"/>
    <n v="0"/>
    <n v="0"/>
    <n v="0"/>
    <n v="0"/>
    <n v="1"/>
    <x v="2"/>
    <n v="62.4"/>
    <x v="87"/>
  </r>
  <r>
    <s v="TXN003954"/>
    <n v="18960.16"/>
    <n v="18960.16"/>
    <s v="SUCCESS"/>
    <s v="SUCCESS"/>
    <n v="1"/>
    <s v="found"/>
    <s v="Not Duplicate"/>
    <s v="match"/>
    <s v="match"/>
    <n v="0"/>
    <d v="2026-02-22T00:00:00"/>
    <n v="2"/>
    <s v="Within SLA"/>
    <x v="4"/>
    <n v="0"/>
    <n v="0"/>
    <n v="0"/>
    <n v="0"/>
    <n v="0"/>
    <x v="3"/>
    <n v="52.3"/>
    <x v="79"/>
  </r>
  <r>
    <s v="TXN003955"/>
    <n v="1135.0999999999999"/>
    <n v="1135.0999999999999"/>
    <s v="SUCCESS"/>
    <s v="SUCCESS"/>
    <n v="1"/>
    <s v="found"/>
    <s v="Not Duplicate"/>
    <s v="match"/>
    <s v="match"/>
    <n v="0"/>
    <d v="2026-03-26T00:00:00"/>
    <n v="0"/>
    <s v="Within SLA"/>
    <x v="3"/>
    <n v="0"/>
    <n v="0"/>
    <n v="0"/>
    <n v="0"/>
    <n v="0"/>
    <x v="3"/>
    <n v="53.5"/>
    <x v="9"/>
  </r>
  <r>
    <s v="TXN003956"/>
    <n v="4047.38"/>
    <n v="4047.38"/>
    <s v="SUCCESS"/>
    <s v="SUCCESS"/>
    <n v="1"/>
    <s v="found"/>
    <s v="Not Duplicate"/>
    <s v="match"/>
    <s v="match"/>
    <n v="0"/>
    <d v="2026-01-30T00:00:00"/>
    <n v="1"/>
    <s v="Within SLA"/>
    <x v="0"/>
    <n v="0"/>
    <n v="0"/>
    <n v="0"/>
    <n v="0"/>
    <n v="0"/>
    <x v="0"/>
    <n v="16.100000000000001"/>
    <x v="5"/>
  </r>
  <r>
    <s v="TXN003957"/>
    <n v="19729.86"/>
    <n v="19729.86"/>
    <s v="SUCCESS"/>
    <s v="SUCCESS"/>
    <n v="1"/>
    <s v="found"/>
    <s v="Not Duplicate"/>
    <s v="match"/>
    <s v="match"/>
    <n v="0"/>
    <d v="2026-03-15T00:00:00"/>
    <n v="2"/>
    <s v="Within SLA"/>
    <x v="2"/>
    <n v="0"/>
    <n v="0"/>
    <n v="0"/>
    <n v="0"/>
    <n v="0"/>
    <x v="0"/>
    <n v="59.3"/>
    <x v="14"/>
  </r>
  <r>
    <s v="TXN003958"/>
    <n v="3224.17"/>
    <n v="3224.17"/>
    <s v="SUCCESS"/>
    <s v="SUCCESS"/>
    <n v="1"/>
    <s v="found"/>
    <s v="Not Duplicate"/>
    <s v="match"/>
    <s v="match"/>
    <n v="0"/>
    <d v="2026-03-12T00:00:00"/>
    <n v="1"/>
    <s v="Within SLA"/>
    <x v="3"/>
    <n v="0"/>
    <n v="0"/>
    <n v="0"/>
    <n v="0"/>
    <n v="0"/>
    <x v="1"/>
    <n v="18.3"/>
    <x v="70"/>
  </r>
  <r>
    <s v="TXN003959"/>
    <n v="29754.75"/>
    <n v="29754.75"/>
    <s v="FAILED"/>
    <s v="FAILED"/>
    <n v="1"/>
    <s v="found"/>
    <s v="Not Duplicate"/>
    <s v="match"/>
    <s v="match"/>
    <n v="0"/>
    <d v="2026-02-15T00:00:00"/>
    <n v="1"/>
    <s v="Within SLA"/>
    <x v="3"/>
    <n v="0"/>
    <n v="0"/>
    <n v="0"/>
    <n v="0"/>
    <n v="0"/>
    <x v="0"/>
    <n v="48.3"/>
    <x v="48"/>
  </r>
  <r>
    <s v="TXN003960"/>
    <n v="15204.55"/>
    <n v="15204.55"/>
    <s v="FAILED"/>
    <s v="FAILED"/>
    <n v="1"/>
    <s v="found"/>
    <s v="Not Duplicate"/>
    <s v="match"/>
    <s v="match"/>
    <n v="0"/>
    <d v="2026-01-30T00:00:00"/>
    <n v="5"/>
    <s v="SLA Breached"/>
    <x v="0"/>
    <n v="0"/>
    <n v="0"/>
    <n v="0"/>
    <n v="0"/>
    <n v="1"/>
    <x v="1"/>
    <n v="28.2"/>
    <x v="12"/>
  </r>
  <r>
    <s v="TXN003961"/>
    <n v="1494.57"/>
    <n v="1494.57"/>
    <s v="SUCCESS"/>
    <s v="SUCCESS"/>
    <n v="1"/>
    <s v="found"/>
    <s v="Not Duplicate"/>
    <s v="match"/>
    <s v="match"/>
    <n v="0"/>
    <d v="2026-03-24T00:00:00"/>
    <n v="0"/>
    <s v="Within SLA"/>
    <x v="1"/>
    <n v="0"/>
    <n v="0"/>
    <n v="0"/>
    <n v="0"/>
    <n v="0"/>
    <x v="3"/>
    <n v="10.199999999999999"/>
    <x v="20"/>
  </r>
  <r>
    <s v="TXN003962"/>
    <n v="13438.52"/>
    <n v="13438.52"/>
    <s v="SUCCESS"/>
    <s v="SUCCESS"/>
    <n v="1"/>
    <s v="found"/>
    <s v="Not Duplicate"/>
    <s v="match"/>
    <s v="match"/>
    <n v="0"/>
    <d v="2026-01-11T00:00:00"/>
    <n v="1"/>
    <s v="Within SLA"/>
    <x v="2"/>
    <n v="0"/>
    <n v="0"/>
    <n v="0"/>
    <n v="0"/>
    <n v="0"/>
    <x v="1"/>
    <n v="11.9"/>
    <x v="76"/>
  </r>
  <r>
    <s v="TXN003963"/>
    <n v="16303.8"/>
    <n v="16303.8"/>
    <s v="SUCCESS"/>
    <s v="SUCCESS"/>
    <n v="1"/>
    <s v="found"/>
    <s v="Not Duplicate"/>
    <s v="match"/>
    <s v="match"/>
    <n v="0"/>
    <d v="2026-01-30T00:00:00"/>
    <n v="1"/>
    <s v="Within SLA"/>
    <x v="3"/>
    <n v="0"/>
    <n v="0"/>
    <n v="0"/>
    <n v="0"/>
    <n v="0"/>
    <x v="1"/>
    <n v="24.9"/>
    <x v="5"/>
  </r>
  <r>
    <s v="TXN003964"/>
    <n v="4579.96"/>
    <n v="4579.96"/>
    <s v="SUCCESS"/>
    <s v="SUCCESS"/>
    <n v="1"/>
    <s v="found"/>
    <s v="Not Duplicate"/>
    <s v="match"/>
    <s v="match"/>
    <n v="0"/>
    <d v="2026-02-20T00:00:00"/>
    <n v="3"/>
    <s v="SLA Breached"/>
    <x v="2"/>
    <n v="0"/>
    <n v="0"/>
    <n v="0"/>
    <n v="0"/>
    <n v="1"/>
    <x v="1"/>
    <n v="31.6"/>
    <x v="58"/>
  </r>
  <r>
    <s v="TXN003965"/>
    <n v="2751.72"/>
    <e v="#N/A"/>
    <s v="SUCCESS"/>
    <e v="#N/A"/>
    <n v="0"/>
    <s v="missing"/>
    <s v="Not Duplicate"/>
    <s v="not processed"/>
    <s v="not processed"/>
    <s v="missing"/>
    <s v="not processed"/>
    <s v="not processed"/>
    <s v="Not Processed"/>
    <x v="3"/>
    <n v="1"/>
    <n v="0"/>
    <n v="0"/>
    <n v="0"/>
    <n v="0"/>
    <x v="0"/>
    <s v=""/>
    <x v="57"/>
  </r>
  <r>
    <s v="TXN003966"/>
    <n v="1001.46"/>
    <n v="1001.46"/>
    <s v="SUCCESS"/>
    <s v="SUCCESS"/>
    <n v="1"/>
    <s v="found"/>
    <s v="Not Duplicate"/>
    <s v="match"/>
    <s v="match"/>
    <n v="0"/>
    <d v="2026-02-27T00:00:00"/>
    <n v="0"/>
    <s v="Within SLA"/>
    <x v="0"/>
    <n v="0"/>
    <n v="0"/>
    <n v="0"/>
    <n v="0"/>
    <n v="0"/>
    <x v="0"/>
    <n v="2.7"/>
    <x v="2"/>
  </r>
  <r>
    <s v="TXN003967"/>
    <n v="30059.01"/>
    <n v="30059.01"/>
    <s v="SUCCESS"/>
    <s v="SUCCESS"/>
    <n v="1"/>
    <s v="found"/>
    <s v="Not Duplicate"/>
    <s v="match"/>
    <s v="match"/>
    <n v="0"/>
    <d v="2026-01-11T00:00:00"/>
    <n v="2"/>
    <s v="Within SLA"/>
    <x v="4"/>
    <n v="0"/>
    <n v="0"/>
    <n v="0"/>
    <n v="0"/>
    <n v="0"/>
    <x v="1"/>
    <n v="24.6"/>
    <x v="86"/>
  </r>
  <r>
    <s v="TXN003968"/>
    <n v="4372.2"/>
    <n v="4372.2"/>
    <s v="SUCCESS"/>
    <s v="SUCCESS"/>
    <n v="1"/>
    <s v="found"/>
    <s v="Not Duplicate"/>
    <s v="match"/>
    <s v="match"/>
    <n v="0"/>
    <d v="2026-02-08T00:00:00"/>
    <n v="2"/>
    <s v="Within SLA"/>
    <x v="2"/>
    <n v="0"/>
    <n v="0"/>
    <n v="0"/>
    <n v="0"/>
    <n v="0"/>
    <x v="0"/>
    <n v="31.4"/>
    <x v="69"/>
  </r>
  <r>
    <s v="TXN003969"/>
    <n v="1433.2"/>
    <n v="1433.2"/>
    <s v="SUCCESS"/>
    <s v="SUCCESS"/>
    <n v="1"/>
    <s v="found"/>
    <s v="Not Duplicate"/>
    <s v="match"/>
    <s v="match"/>
    <n v="0"/>
    <d v="2026-01-25T00:00:00"/>
    <n v="3"/>
    <s v="SLA Breached"/>
    <x v="2"/>
    <n v="0"/>
    <n v="0"/>
    <n v="0"/>
    <n v="0"/>
    <n v="1"/>
    <x v="0"/>
    <n v="24.1"/>
    <x v="51"/>
  </r>
  <r>
    <s v="TXN003970"/>
    <n v="20764.259999999998"/>
    <n v="20764.259999999998"/>
    <s v="SUCCESS"/>
    <s v="SUCCESS"/>
    <n v="1"/>
    <s v="found"/>
    <s v="Not Duplicate"/>
    <s v="match"/>
    <s v="match"/>
    <n v="0"/>
    <d v="2026-02-11T00:00:00"/>
    <n v="3"/>
    <s v="SLA Breached"/>
    <x v="3"/>
    <n v="0"/>
    <n v="0"/>
    <n v="0"/>
    <n v="0"/>
    <n v="1"/>
    <x v="1"/>
    <n v="4.0999999999999996"/>
    <x v="24"/>
  </r>
  <r>
    <s v="TXN003971"/>
    <n v="12598.67"/>
    <n v="12598.67"/>
    <s v="SUCCESS"/>
    <s v="SUCCESS"/>
    <n v="1"/>
    <s v="found"/>
    <s v="Not Duplicate"/>
    <s v="match"/>
    <s v="match"/>
    <n v="0"/>
    <d v="2026-03-14T00:00:00"/>
    <n v="0"/>
    <s v="Within SLA"/>
    <x v="3"/>
    <n v="0"/>
    <n v="0"/>
    <n v="0"/>
    <n v="0"/>
    <n v="0"/>
    <x v="0"/>
    <n v="43"/>
    <x v="53"/>
  </r>
  <r>
    <s v="TXN003972"/>
    <n v="1143.27"/>
    <n v="1143.27"/>
    <s v="SUCCESS"/>
    <s v="SUCCESS"/>
    <n v="1"/>
    <s v="found"/>
    <s v="Not Duplicate"/>
    <s v="match"/>
    <s v="match"/>
    <n v="0"/>
    <d v="2026-02-17T00:00:00"/>
    <n v="0"/>
    <s v="Within SLA"/>
    <x v="2"/>
    <n v="0"/>
    <n v="0"/>
    <n v="0"/>
    <n v="0"/>
    <n v="0"/>
    <x v="3"/>
    <n v="41"/>
    <x v="58"/>
  </r>
  <r>
    <s v="TXN003973"/>
    <n v="1279.8800000000001"/>
    <n v="1279.8800000000001"/>
    <s v="SUCCESS"/>
    <s v="SUCCESS"/>
    <n v="1"/>
    <s v="found"/>
    <s v="Not Duplicate"/>
    <s v="match"/>
    <s v="match"/>
    <n v="0"/>
    <d v="2026-03-20T00:00:00"/>
    <n v="3"/>
    <s v="SLA Breached"/>
    <x v="3"/>
    <n v="0"/>
    <n v="0"/>
    <n v="0"/>
    <n v="0"/>
    <n v="1"/>
    <x v="3"/>
    <n v="36.299999999999997"/>
    <x v="84"/>
  </r>
  <r>
    <s v="TXN003974"/>
    <n v="7216.73"/>
    <n v="7216.73"/>
    <s v="SUCCESS"/>
    <s v="SUCCESS"/>
    <n v="1"/>
    <s v="found"/>
    <s v="Not Duplicate"/>
    <s v="match"/>
    <s v="match"/>
    <n v="0"/>
    <d v="2026-02-27T00:00:00"/>
    <n v="3"/>
    <s v="SLA Breached"/>
    <x v="0"/>
    <n v="0"/>
    <n v="0"/>
    <n v="0"/>
    <n v="0"/>
    <n v="1"/>
    <x v="1"/>
    <n v="25"/>
    <x v="40"/>
  </r>
  <r>
    <s v="TXN003975"/>
    <n v="4950.84"/>
    <n v="4950.84"/>
    <s v="SUCCESS"/>
    <s v="SUCCESS"/>
    <n v="1"/>
    <s v="found"/>
    <s v="Not Duplicate"/>
    <s v="match"/>
    <s v="match"/>
    <n v="0"/>
    <d v="2026-01-13T00:00:00"/>
    <n v="0"/>
    <s v="Within SLA"/>
    <x v="1"/>
    <n v="0"/>
    <n v="0"/>
    <n v="0"/>
    <n v="0"/>
    <n v="0"/>
    <x v="0"/>
    <n v="71.3"/>
    <x v="3"/>
  </r>
  <r>
    <s v="TXN003976"/>
    <n v="4338.28"/>
    <n v="4338.28"/>
    <s v="SUCCESS"/>
    <s v="SUCCESS"/>
    <n v="1"/>
    <s v="found"/>
    <s v="Not Duplicate"/>
    <s v="match"/>
    <s v="match"/>
    <n v="0"/>
    <d v="2026-04-02T00:00:00"/>
    <n v="2"/>
    <s v="Within SLA"/>
    <x v="2"/>
    <n v="0"/>
    <n v="0"/>
    <n v="0"/>
    <n v="0"/>
    <n v="0"/>
    <x v="0"/>
    <n v="99"/>
    <x v="80"/>
  </r>
  <r>
    <s v="TXN003977"/>
    <n v="2344.84"/>
    <n v="2344.84"/>
    <s v="SUCCESS"/>
    <s v="FAILED"/>
    <n v="1"/>
    <s v="found"/>
    <s v="Not Duplicate"/>
    <s v="match"/>
    <s v="mismatch"/>
    <n v="0"/>
    <d v="2026-01-27T00:00:00"/>
    <n v="3"/>
    <s v="SLA Breached"/>
    <x v="3"/>
    <n v="0"/>
    <n v="0"/>
    <n v="0"/>
    <n v="1"/>
    <n v="1"/>
    <x v="2"/>
    <n v="27.7"/>
    <x v="61"/>
  </r>
  <r>
    <s v="TXN003978"/>
    <n v="1250.03"/>
    <n v="1250.03"/>
    <s v="SUCCESS"/>
    <s v="SUCCESS"/>
    <n v="1"/>
    <s v="found"/>
    <s v="Not Duplicate"/>
    <s v="match"/>
    <s v="match"/>
    <n v="0"/>
    <d v="2026-01-13T00:00:00"/>
    <n v="1"/>
    <s v="Within SLA"/>
    <x v="3"/>
    <n v="0"/>
    <n v="0"/>
    <n v="0"/>
    <n v="0"/>
    <n v="0"/>
    <x v="3"/>
    <n v="55"/>
    <x v="77"/>
  </r>
  <r>
    <s v="TXN003979"/>
    <n v="1410.59"/>
    <n v="1410.59"/>
    <s v="SUCCESS"/>
    <s v="SUCCESS"/>
    <n v="1"/>
    <s v="found"/>
    <s v="Not Duplicate"/>
    <s v="match"/>
    <s v="match"/>
    <n v="0"/>
    <d v="2026-02-12T00:00:00"/>
    <n v="3"/>
    <s v="SLA Breached"/>
    <x v="0"/>
    <n v="0"/>
    <n v="0"/>
    <n v="0"/>
    <n v="0"/>
    <n v="1"/>
    <x v="3"/>
    <n v="19"/>
    <x v="43"/>
  </r>
  <r>
    <s v="TXN003980"/>
    <n v="10343.77"/>
    <n v="10343.77"/>
    <s v="FAILED"/>
    <s v="FAILED"/>
    <n v="1"/>
    <s v="found"/>
    <s v="Not Duplicate"/>
    <s v="match"/>
    <s v="match"/>
    <n v="0"/>
    <d v="2026-02-09T00:00:00"/>
    <n v="2"/>
    <s v="Within SLA"/>
    <x v="0"/>
    <n v="0"/>
    <n v="0"/>
    <n v="0"/>
    <n v="0"/>
    <n v="0"/>
    <x v="0"/>
    <n v="60.6"/>
    <x v="64"/>
  </r>
  <r>
    <s v="TXN003981"/>
    <n v="735.06"/>
    <n v="735.06"/>
    <s v="SUCCESS"/>
    <s v="SUCCESS"/>
    <n v="1"/>
    <s v="found"/>
    <s v="Not Duplicate"/>
    <s v="match"/>
    <s v="match"/>
    <n v="0"/>
    <d v="2026-01-31T00:00:00"/>
    <n v="3"/>
    <s v="SLA Breached"/>
    <x v="0"/>
    <n v="0"/>
    <n v="0"/>
    <n v="0"/>
    <n v="0"/>
    <n v="1"/>
    <x v="3"/>
    <n v="48.2"/>
    <x v="7"/>
  </r>
  <r>
    <s v="TXN003982"/>
    <n v="8864.19"/>
    <n v="10637.03"/>
    <s v="SUCCESS"/>
    <s v="SUCCESS"/>
    <n v="1"/>
    <s v="found"/>
    <s v="Not Duplicate"/>
    <s v="mismatch"/>
    <s v="match"/>
    <n v="1772.8400000000001"/>
    <d v="2026-01-27T00:00:00"/>
    <n v="0"/>
    <s v="Within SLA"/>
    <x v="0"/>
    <n v="0"/>
    <n v="0"/>
    <n v="1"/>
    <n v="0"/>
    <n v="0"/>
    <x v="0"/>
    <n v="20.399999999999999"/>
    <x v="74"/>
  </r>
  <r>
    <s v="TXN003983"/>
    <n v="2509.94"/>
    <n v="2509.94"/>
    <s v="SUCCESS"/>
    <s v="SUCCESS"/>
    <n v="1"/>
    <s v="found"/>
    <s v="Not Duplicate"/>
    <s v="match"/>
    <s v="match"/>
    <n v="0"/>
    <d v="2026-02-14T00:00:00"/>
    <n v="2"/>
    <s v="Within SLA"/>
    <x v="0"/>
    <n v="0"/>
    <n v="0"/>
    <n v="0"/>
    <n v="0"/>
    <n v="0"/>
    <x v="1"/>
    <n v="19.2"/>
    <x v="89"/>
  </r>
  <r>
    <s v="TXN003984"/>
    <n v="6774.97"/>
    <n v="6774.97"/>
    <s v="SUCCESS"/>
    <s v="SUCCESS"/>
    <n v="1"/>
    <s v="found"/>
    <s v="Not Duplicate"/>
    <s v="match"/>
    <s v="match"/>
    <n v="0"/>
    <d v="2026-01-30T00:00:00"/>
    <n v="2"/>
    <s v="Within SLA"/>
    <x v="1"/>
    <n v="0"/>
    <n v="0"/>
    <n v="0"/>
    <n v="0"/>
    <n v="0"/>
    <x v="1"/>
    <n v="22.9"/>
    <x v="7"/>
  </r>
  <r>
    <s v="TXN003985"/>
    <n v="4461.7"/>
    <n v="4461.7"/>
    <s v="SUCCESS"/>
    <s v="SUCCESS"/>
    <n v="1"/>
    <s v="found"/>
    <s v="Not Duplicate"/>
    <s v="match"/>
    <s v="match"/>
    <n v="0"/>
    <d v="2026-02-16T00:00:00"/>
    <n v="3"/>
    <s v="SLA Breached"/>
    <x v="0"/>
    <n v="0"/>
    <n v="0"/>
    <n v="0"/>
    <n v="0"/>
    <n v="1"/>
    <x v="0"/>
    <n v="54.2"/>
    <x v="38"/>
  </r>
  <r>
    <s v="TXN003986"/>
    <n v="4354.41"/>
    <n v="4354.41"/>
    <s v="SUCCESS"/>
    <s v="SUCCESS"/>
    <n v="1"/>
    <s v="found"/>
    <s v="Not Duplicate"/>
    <s v="match"/>
    <s v="match"/>
    <n v="0"/>
    <d v="2026-01-06T00:00:00"/>
    <n v="2"/>
    <s v="Within SLA"/>
    <x v="0"/>
    <n v="0"/>
    <n v="0"/>
    <n v="0"/>
    <n v="0"/>
    <n v="0"/>
    <x v="3"/>
    <n v="47.5"/>
    <x v="19"/>
  </r>
  <r>
    <s v="TXN003987"/>
    <n v="2790.08"/>
    <e v="#N/A"/>
    <s v="SUCCESS"/>
    <e v="#N/A"/>
    <n v="0"/>
    <s v="missing"/>
    <s v="Not Duplicate"/>
    <s v="not processed"/>
    <s v="not processed"/>
    <s v="missing"/>
    <s v="not processed"/>
    <s v="not processed"/>
    <s v="Not Processed"/>
    <x v="3"/>
    <n v="1"/>
    <n v="0"/>
    <n v="0"/>
    <n v="0"/>
    <n v="0"/>
    <x v="0"/>
    <s v=""/>
    <x v="52"/>
  </r>
  <r>
    <s v="TXN003988"/>
    <n v="419.42"/>
    <n v="419.42"/>
    <s v="FAILED"/>
    <s v="FAILED"/>
    <n v="1"/>
    <s v="found"/>
    <s v="Not Duplicate"/>
    <s v="match"/>
    <s v="match"/>
    <n v="0"/>
    <d v="2026-03-31T00:00:00"/>
    <n v="1"/>
    <s v="Within SLA"/>
    <x v="1"/>
    <n v="0"/>
    <n v="0"/>
    <n v="0"/>
    <n v="0"/>
    <n v="0"/>
    <x v="1"/>
    <n v="7.3"/>
    <x v="15"/>
  </r>
  <r>
    <s v="TXN003989"/>
    <n v="2968.51"/>
    <n v="2968.51"/>
    <s v="SUCCESS"/>
    <s v="SUCCESS"/>
    <n v="1"/>
    <s v="found"/>
    <s v="Not Duplicate"/>
    <s v="match"/>
    <s v="match"/>
    <n v="0"/>
    <d v="2026-02-21T00:00:00"/>
    <n v="2"/>
    <s v="Within SLA"/>
    <x v="1"/>
    <n v="0"/>
    <n v="0"/>
    <n v="0"/>
    <n v="0"/>
    <n v="0"/>
    <x v="1"/>
    <n v="27.3"/>
    <x v="10"/>
  </r>
  <r>
    <s v="TXN003990"/>
    <n v="5550.77"/>
    <n v="5550.77"/>
    <s v="REVERSED"/>
    <s v="REVERSED"/>
    <n v="1"/>
    <s v="found"/>
    <s v="Not Duplicate"/>
    <s v="match"/>
    <s v="match"/>
    <n v="0"/>
    <d v="2026-02-19T00:00:00"/>
    <n v="0"/>
    <s v="Within SLA"/>
    <x v="2"/>
    <n v="0"/>
    <n v="0"/>
    <n v="0"/>
    <n v="0"/>
    <n v="0"/>
    <x v="3"/>
    <n v="61.4"/>
    <x v="10"/>
  </r>
  <r>
    <s v="TXN003991"/>
    <n v="9773.25"/>
    <n v="9773.25"/>
    <s v="SUCCESS"/>
    <s v="SUCCESS"/>
    <n v="2"/>
    <s v="found"/>
    <s v="Duplicate"/>
    <s v="match"/>
    <s v="match"/>
    <n v="0"/>
    <d v="2026-03-12T00:00:00"/>
    <n v="0"/>
    <s v="Within SLA"/>
    <x v="0"/>
    <n v="0"/>
    <n v="1"/>
    <n v="0"/>
    <n v="0"/>
    <n v="0"/>
    <x v="0"/>
    <n v="23.9"/>
    <x v="47"/>
  </r>
  <r>
    <s v="TXN003992"/>
    <n v="3920.47"/>
    <n v="3920.47"/>
    <s v="SUCCESS"/>
    <s v="SUCCESS"/>
    <n v="1"/>
    <s v="found"/>
    <s v="Not Duplicate"/>
    <s v="match"/>
    <s v="match"/>
    <n v="0"/>
    <d v="2026-03-17T00:00:00"/>
    <n v="3"/>
    <s v="SLA Breached"/>
    <x v="2"/>
    <n v="0"/>
    <n v="0"/>
    <n v="0"/>
    <n v="0"/>
    <n v="1"/>
    <x v="0"/>
    <n v="10"/>
    <x v="53"/>
  </r>
  <r>
    <s v="TXN003993"/>
    <n v="51345.2"/>
    <n v="51345.2"/>
    <s v="SUCCESS"/>
    <s v="SUCCESS"/>
    <n v="1"/>
    <s v="found"/>
    <s v="Not Duplicate"/>
    <s v="match"/>
    <s v="match"/>
    <n v="0"/>
    <d v="2026-04-02T00:00:00"/>
    <n v="3"/>
    <s v="SLA Breached"/>
    <x v="0"/>
    <n v="0"/>
    <n v="0"/>
    <n v="0"/>
    <n v="0"/>
    <n v="1"/>
    <x v="2"/>
    <n v="54.3"/>
    <x v="15"/>
  </r>
  <r>
    <s v="TXN003994"/>
    <n v="2363.39"/>
    <n v="2363.39"/>
    <s v="SUCCESS"/>
    <s v="SUCCESS"/>
    <n v="1"/>
    <s v="found"/>
    <s v="Not Duplicate"/>
    <s v="match"/>
    <s v="match"/>
    <n v="0"/>
    <d v="2026-02-17T00:00:00"/>
    <n v="1"/>
    <s v="Within SLA"/>
    <x v="0"/>
    <n v="0"/>
    <n v="0"/>
    <n v="0"/>
    <n v="0"/>
    <n v="0"/>
    <x v="1"/>
    <n v="27.6"/>
    <x v="68"/>
  </r>
  <r>
    <s v="TXN003995"/>
    <n v="1083.6300000000001"/>
    <n v="1083.6300000000001"/>
    <s v="SUCCESS"/>
    <s v="SUCCESS"/>
    <n v="1"/>
    <s v="found"/>
    <s v="Not Duplicate"/>
    <s v="match"/>
    <s v="match"/>
    <n v="0"/>
    <d v="2026-02-22T00:00:00"/>
    <n v="3"/>
    <s v="SLA Breached"/>
    <x v="0"/>
    <n v="0"/>
    <n v="0"/>
    <n v="0"/>
    <n v="0"/>
    <n v="1"/>
    <x v="0"/>
    <n v="67"/>
    <x v="10"/>
  </r>
  <r>
    <s v="TXN003996"/>
    <n v="4671.9399999999996"/>
    <n v="4671.9399999999996"/>
    <s v="SUCCESS"/>
    <s v="SUCCESS"/>
    <n v="1"/>
    <s v="found"/>
    <s v="Not Duplicate"/>
    <s v="match"/>
    <s v="match"/>
    <n v="0"/>
    <d v="2026-03-06T00:00:00"/>
    <n v="1"/>
    <s v="Within SLA"/>
    <x v="3"/>
    <n v="0"/>
    <n v="0"/>
    <n v="0"/>
    <n v="0"/>
    <n v="0"/>
    <x v="3"/>
    <n v="31.6"/>
    <x v="28"/>
  </r>
  <r>
    <s v="TXN003997"/>
    <n v="656.7"/>
    <n v="656.7"/>
    <s v="FAILED"/>
    <s v="FAILED"/>
    <n v="1"/>
    <s v="found"/>
    <s v="Not Duplicate"/>
    <s v="match"/>
    <s v="match"/>
    <n v="0"/>
    <d v="2026-02-18T00:00:00"/>
    <n v="2"/>
    <s v="Within SLA"/>
    <x v="2"/>
    <n v="0"/>
    <n v="0"/>
    <n v="0"/>
    <n v="0"/>
    <n v="0"/>
    <x v="0"/>
    <n v="48.5"/>
    <x v="68"/>
  </r>
  <r>
    <s v="TXN003998"/>
    <n v="931.76"/>
    <n v="931.76"/>
    <s v="SUCCESS"/>
    <s v="SUCCESS"/>
    <n v="1"/>
    <s v="found"/>
    <s v="Not Duplicate"/>
    <s v="match"/>
    <s v="match"/>
    <n v="0"/>
    <d v="2026-02-27T00:00:00"/>
    <n v="2"/>
    <s v="Within SLA"/>
    <x v="0"/>
    <n v="0"/>
    <n v="0"/>
    <n v="0"/>
    <n v="0"/>
    <n v="0"/>
    <x v="0"/>
    <n v="21.6"/>
    <x v="73"/>
  </r>
  <r>
    <s v="TXN003999"/>
    <n v="4335.71"/>
    <n v="4335.71"/>
    <s v="SUCCESS"/>
    <s v="SUCCESS"/>
    <n v="1"/>
    <s v="found"/>
    <s v="Not Duplicate"/>
    <s v="match"/>
    <s v="match"/>
    <n v="0"/>
    <d v="2026-03-18T00:00:00"/>
    <n v="0"/>
    <s v="Within SLA"/>
    <x v="0"/>
    <n v="0"/>
    <n v="0"/>
    <n v="0"/>
    <n v="0"/>
    <n v="0"/>
    <x v="0"/>
    <n v="21.8"/>
    <x v="31"/>
  </r>
  <r>
    <s v="TXN004000"/>
    <n v="13973.08"/>
    <n v="13973.08"/>
    <s v="SUCCESS"/>
    <s v="SUCCESS"/>
    <n v="1"/>
    <s v="found"/>
    <s v="Not Duplicate"/>
    <s v="match"/>
    <s v="match"/>
    <n v="0"/>
    <d v="2026-01-18T00:00:00"/>
    <n v="0"/>
    <s v="Within SLA"/>
    <x v="0"/>
    <n v="0"/>
    <n v="0"/>
    <n v="0"/>
    <n v="0"/>
    <n v="0"/>
    <x v="2"/>
    <n v="41.2"/>
    <x v="45"/>
  </r>
  <r>
    <s v="TXN004001"/>
    <n v="2609.36"/>
    <n v="2609.36"/>
    <s v="REVERSED"/>
    <s v="REVERSED"/>
    <n v="1"/>
    <s v="found"/>
    <s v="Not Duplicate"/>
    <s v="match"/>
    <s v="match"/>
    <n v="0"/>
    <d v="2026-01-22T00:00:00"/>
    <n v="3"/>
    <s v="SLA Breached"/>
    <x v="3"/>
    <n v="0"/>
    <n v="0"/>
    <n v="0"/>
    <n v="0"/>
    <n v="1"/>
    <x v="3"/>
    <n v="13.7"/>
    <x v="34"/>
  </r>
  <r>
    <s v="TXN004002"/>
    <n v="3402.88"/>
    <n v="3402.88"/>
    <s v="SUCCESS"/>
    <s v="SUCCESS"/>
    <n v="1"/>
    <s v="found"/>
    <s v="Not Duplicate"/>
    <s v="match"/>
    <s v="match"/>
    <n v="0"/>
    <d v="2026-04-01T00:00:00"/>
    <n v="3"/>
    <s v="SLA Breached"/>
    <x v="0"/>
    <n v="0"/>
    <n v="0"/>
    <n v="0"/>
    <n v="0"/>
    <n v="1"/>
    <x v="0"/>
    <n v="47.1"/>
    <x v="36"/>
  </r>
  <r>
    <s v="TXN004003"/>
    <n v="3720.26"/>
    <n v="3720.26"/>
    <s v="SUCCESS"/>
    <s v="SUCCESS"/>
    <n v="1"/>
    <s v="found"/>
    <s v="Not Duplicate"/>
    <s v="match"/>
    <s v="match"/>
    <n v="0"/>
    <d v="2026-01-16T00:00:00"/>
    <n v="2"/>
    <s v="Within SLA"/>
    <x v="2"/>
    <n v="0"/>
    <n v="0"/>
    <n v="0"/>
    <n v="0"/>
    <n v="0"/>
    <x v="3"/>
    <n v="22.8"/>
    <x v="44"/>
  </r>
  <r>
    <s v="TXN004004"/>
    <n v="1421.13"/>
    <n v="1421.13"/>
    <s v="SUCCESS"/>
    <s v="SUCCESS"/>
    <n v="1"/>
    <s v="found"/>
    <s v="Not Duplicate"/>
    <s v="match"/>
    <s v="match"/>
    <n v="0"/>
    <d v="2026-02-06T00:00:00"/>
    <n v="2"/>
    <s v="Within SLA"/>
    <x v="1"/>
    <n v="0"/>
    <n v="0"/>
    <n v="0"/>
    <n v="0"/>
    <n v="0"/>
    <x v="1"/>
    <n v="7.7"/>
    <x v="66"/>
  </r>
  <r>
    <s v="TXN004005"/>
    <n v="13701.55"/>
    <n v="13701.55"/>
    <s v="SUCCESS"/>
    <s v="SUCCESS"/>
    <n v="1"/>
    <s v="found"/>
    <s v="Not Duplicate"/>
    <s v="match"/>
    <s v="match"/>
    <n v="0"/>
    <d v="2026-01-30T00:00:00"/>
    <n v="1"/>
    <s v="Within SLA"/>
    <x v="2"/>
    <n v="0"/>
    <n v="0"/>
    <n v="0"/>
    <n v="0"/>
    <n v="0"/>
    <x v="0"/>
    <n v="46.8"/>
    <x v="5"/>
  </r>
  <r>
    <s v="TXN004006"/>
    <n v="4584.8900000000003"/>
    <e v="#N/A"/>
    <s v="SUCCESS"/>
    <e v="#N/A"/>
    <n v="0"/>
    <s v="missing"/>
    <s v="Not Duplicate"/>
    <s v="not processed"/>
    <s v="not processed"/>
    <s v="missing"/>
    <s v="not processed"/>
    <s v="not processed"/>
    <s v="Not Processed"/>
    <x v="0"/>
    <n v="1"/>
    <n v="0"/>
    <n v="0"/>
    <n v="0"/>
    <n v="0"/>
    <x v="3"/>
    <s v=""/>
    <x v="72"/>
  </r>
  <r>
    <s v="TXN004007"/>
    <n v="8624.11"/>
    <n v="8624.11"/>
    <s v="SUCCESS"/>
    <s v="SUCCESS"/>
    <n v="1"/>
    <s v="found"/>
    <s v="Not Duplicate"/>
    <s v="match"/>
    <s v="match"/>
    <n v="0"/>
    <d v="2026-01-05T00:00:00"/>
    <n v="3"/>
    <s v="SLA Breached"/>
    <x v="0"/>
    <n v="0"/>
    <n v="0"/>
    <n v="0"/>
    <n v="0"/>
    <n v="1"/>
    <x v="2"/>
    <n v="5.6"/>
    <x v="49"/>
  </r>
  <r>
    <s v="TXN004008"/>
    <n v="42542.71"/>
    <n v="42542.71"/>
    <s v="SUCCESS"/>
    <s v="SUCCESS"/>
    <n v="1"/>
    <s v="found"/>
    <s v="Not Duplicate"/>
    <s v="match"/>
    <s v="match"/>
    <n v="0"/>
    <d v="2026-01-21T00:00:00"/>
    <n v="0"/>
    <s v="Within SLA"/>
    <x v="0"/>
    <n v="0"/>
    <n v="0"/>
    <n v="0"/>
    <n v="0"/>
    <n v="0"/>
    <x v="1"/>
    <n v="11.5"/>
    <x v="25"/>
  </r>
  <r>
    <s v="TXN004009"/>
    <n v="6118.42"/>
    <n v="6118.42"/>
    <s v="SUCCESS"/>
    <s v="SUCCESS"/>
    <n v="1"/>
    <s v="found"/>
    <s v="Not Duplicate"/>
    <s v="match"/>
    <s v="match"/>
    <n v="0"/>
    <d v="2026-03-12T00:00:00"/>
    <n v="5"/>
    <s v="SLA Breached"/>
    <x v="0"/>
    <n v="0"/>
    <n v="0"/>
    <n v="0"/>
    <n v="0"/>
    <n v="1"/>
    <x v="1"/>
    <n v="23.6"/>
    <x v="33"/>
  </r>
  <r>
    <s v="TXN004010"/>
    <n v="17724.669999999998"/>
    <n v="17724.669999999998"/>
    <s v="SUCCESS"/>
    <s v="SUCCESS"/>
    <n v="1"/>
    <s v="found"/>
    <s v="Not Duplicate"/>
    <s v="match"/>
    <s v="match"/>
    <n v="0"/>
    <d v="2026-03-31T00:00:00"/>
    <n v="5"/>
    <s v="SLA Breached"/>
    <x v="1"/>
    <n v="0"/>
    <n v="0"/>
    <n v="0"/>
    <n v="0"/>
    <n v="1"/>
    <x v="3"/>
    <n v="52.9"/>
    <x v="9"/>
  </r>
  <r>
    <s v="TXN004011"/>
    <n v="16181.44"/>
    <n v="16181.44"/>
    <s v="SUCCESS"/>
    <s v="SUCCESS"/>
    <n v="1"/>
    <s v="found"/>
    <s v="Not Duplicate"/>
    <s v="match"/>
    <s v="match"/>
    <n v="0"/>
    <d v="2026-01-29T00:00:00"/>
    <n v="2"/>
    <s v="Within SLA"/>
    <x v="0"/>
    <n v="0"/>
    <n v="0"/>
    <n v="0"/>
    <n v="0"/>
    <n v="0"/>
    <x v="3"/>
    <n v="47.4"/>
    <x v="74"/>
  </r>
  <r>
    <s v="TXN004012"/>
    <n v="9765.3799999999992"/>
    <n v="9765.3799999999992"/>
    <s v="SUCCESS"/>
    <s v="SUCCESS"/>
    <n v="1"/>
    <s v="found"/>
    <s v="Not Duplicate"/>
    <s v="match"/>
    <s v="match"/>
    <n v="0"/>
    <d v="2026-03-04T00:00:00"/>
    <n v="0"/>
    <s v="Within SLA"/>
    <x v="3"/>
    <n v="0"/>
    <n v="0"/>
    <n v="0"/>
    <n v="0"/>
    <n v="0"/>
    <x v="2"/>
    <n v="18.7"/>
    <x v="85"/>
  </r>
  <r>
    <s v="TXN004013"/>
    <n v="19100.98"/>
    <n v="19100.98"/>
    <s v="SUCCESS"/>
    <s v="SUCCESS"/>
    <n v="1"/>
    <s v="found"/>
    <s v="Not Duplicate"/>
    <s v="match"/>
    <s v="match"/>
    <n v="0"/>
    <d v="2026-03-21T00:00:00"/>
    <n v="5"/>
    <s v="SLA Breached"/>
    <x v="3"/>
    <n v="0"/>
    <n v="0"/>
    <n v="0"/>
    <n v="0"/>
    <n v="1"/>
    <x v="2"/>
    <n v="45.2"/>
    <x v="30"/>
  </r>
  <r>
    <s v="TXN004014"/>
    <n v="1119.28"/>
    <n v="1119.28"/>
    <s v="SUCCESS"/>
    <s v="SUCCESS"/>
    <n v="1"/>
    <s v="found"/>
    <s v="Not Duplicate"/>
    <s v="match"/>
    <s v="match"/>
    <n v="0"/>
    <d v="2026-02-12T00:00:00"/>
    <n v="2"/>
    <s v="Within SLA"/>
    <x v="0"/>
    <n v="0"/>
    <n v="0"/>
    <n v="0"/>
    <n v="0"/>
    <n v="0"/>
    <x v="1"/>
    <n v="31.9"/>
    <x v="55"/>
  </r>
  <r>
    <s v="TXN004015"/>
    <n v="577.41999999999996"/>
    <n v="577.41999999999996"/>
    <s v="SUCCESS"/>
    <s v="SUCCESS"/>
    <n v="1"/>
    <s v="found"/>
    <s v="Not Duplicate"/>
    <s v="match"/>
    <s v="match"/>
    <n v="0"/>
    <d v="2026-01-05T00:00:00"/>
    <n v="0"/>
    <s v="Within SLA"/>
    <x v="0"/>
    <n v="0"/>
    <n v="0"/>
    <n v="0"/>
    <n v="0"/>
    <n v="0"/>
    <x v="3"/>
    <n v="24.9"/>
    <x v="11"/>
  </r>
  <r>
    <s v="TXN004016"/>
    <n v="4237.05"/>
    <n v="4237.05"/>
    <s v="SUCCESS"/>
    <s v="SUCCESS"/>
    <n v="1"/>
    <s v="found"/>
    <s v="Not Duplicate"/>
    <s v="match"/>
    <s v="match"/>
    <n v="0"/>
    <d v="2026-04-01T00:00:00"/>
    <n v="1"/>
    <s v="Within SLA"/>
    <x v="0"/>
    <n v="0"/>
    <n v="0"/>
    <n v="0"/>
    <n v="0"/>
    <n v="0"/>
    <x v="0"/>
    <n v="54.8"/>
    <x v="80"/>
  </r>
  <r>
    <s v="TXN004017"/>
    <n v="10580.29"/>
    <n v="10580.29"/>
    <s v="SUCCESS"/>
    <s v="SUCCESS"/>
    <n v="1"/>
    <s v="found"/>
    <s v="Not Duplicate"/>
    <s v="match"/>
    <s v="match"/>
    <n v="0"/>
    <d v="2026-03-17T00:00:00"/>
    <n v="0"/>
    <s v="Within SLA"/>
    <x v="3"/>
    <n v="0"/>
    <n v="0"/>
    <n v="0"/>
    <n v="0"/>
    <n v="0"/>
    <x v="1"/>
    <n v="42.2"/>
    <x v="84"/>
  </r>
  <r>
    <s v="TXN004018"/>
    <n v="3280.01"/>
    <n v="3280.01"/>
    <s v="SUCCESS"/>
    <s v="SUCCESS"/>
    <n v="1"/>
    <s v="found"/>
    <s v="Not Duplicate"/>
    <s v="match"/>
    <s v="match"/>
    <n v="0"/>
    <d v="2026-03-04T00:00:00"/>
    <n v="5"/>
    <s v="SLA Breached"/>
    <x v="0"/>
    <n v="0"/>
    <n v="0"/>
    <n v="0"/>
    <n v="0"/>
    <n v="1"/>
    <x v="2"/>
    <n v="16.600000000000001"/>
    <x v="2"/>
  </r>
  <r>
    <s v="TXN004019"/>
    <n v="2971.49"/>
    <n v="2971.49"/>
    <s v="SUCCESS"/>
    <s v="SUCCESS"/>
    <n v="1"/>
    <s v="found"/>
    <s v="Not Duplicate"/>
    <s v="match"/>
    <s v="match"/>
    <n v="0"/>
    <d v="2026-01-09T00:00:00"/>
    <n v="1"/>
    <s v="Within SLA"/>
    <x v="2"/>
    <n v="0"/>
    <n v="0"/>
    <n v="0"/>
    <n v="0"/>
    <n v="0"/>
    <x v="0"/>
    <n v="23.6"/>
    <x v="8"/>
  </r>
  <r>
    <s v="TXN004020"/>
    <n v="17546.11"/>
    <n v="17546.11"/>
    <s v="SUCCESS"/>
    <s v="SUCCESS"/>
    <n v="1"/>
    <s v="found"/>
    <s v="Not Duplicate"/>
    <s v="match"/>
    <s v="match"/>
    <n v="0"/>
    <d v="2026-01-06T00:00:00"/>
    <n v="3"/>
    <s v="SLA Breached"/>
    <x v="0"/>
    <n v="0"/>
    <n v="0"/>
    <n v="0"/>
    <n v="0"/>
    <n v="1"/>
    <x v="3"/>
    <n v="5"/>
    <x v="62"/>
  </r>
  <r>
    <s v="TXN004021"/>
    <n v="1694.27"/>
    <n v="1694.27"/>
    <s v="REVERSED"/>
    <s v="REVERSED"/>
    <n v="1"/>
    <s v="found"/>
    <s v="Not Duplicate"/>
    <s v="match"/>
    <s v="match"/>
    <n v="0"/>
    <d v="2026-02-12T00:00:00"/>
    <n v="0"/>
    <s v="Within SLA"/>
    <x v="0"/>
    <n v="0"/>
    <n v="0"/>
    <n v="0"/>
    <n v="0"/>
    <n v="0"/>
    <x v="1"/>
    <n v="47.1"/>
    <x v="89"/>
  </r>
  <r>
    <s v="TXN004022"/>
    <n v="22560.799999999999"/>
    <n v="22560.799999999999"/>
    <s v="SUCCESS"/>
    <s v="SUCCESS"/>
    <n v="1"/>
    <s v="found"/>
    <s v="Not Duplicate"/>
    <s v="match"/>
    <s v="match"/>
    <n v="0"/>
    <d v="2026-02-23T00:00:00"/>
    <n v="0"/>
    <s v="Within SLA"/>
    <x v="2"/>
    <n v="0"/>
    <n v="0"/>
    <n v="0"/>
    <n v="0"/>
    <n v="0"/>
    <x v="2"/>
    <n v="28.7"/>
    <x v="39"/>
  </r>
  <r>
    <s v="TXN004023"/>
    <n v="3156.6"/>
    <n v="3156.6"/>
    <s v="SUCCESS"/>
    <s v="SUCCESS"/>
    <n v="1"/>
    <s v="found"/>
    <s v="Not Duplicate"/>
    <s v="match"/>
    <s v="match"/>
    <n v="0"/>
    <d v="2026-03-05T00:00:00"/>
    <n v="2"/>
    <s v="Within SLA"/>
    <x v="3"/>
    <n v="0"/>
    <n v="0"/>
    <n v="0"/>
    <n v="0"/>
    <n v="0"/>
    <x v="3"/>
    <n v="21.8"/>
    <x v="56"/>
  </r>
  <r>
    <s v="TXN004024"/>
    <n v="2261.3000000000002"/>
    <n v="2261.3000000000002"/>
    <s v="SUCCESS"/>
    <s v="SUCCESS"/>
    <n v="1"/>
    <s v="found"/>
    <s v="Not Duplicate"/>
    <s v="match"/>
    <s v="match"/>
    <n v="0"/>
    <d v="2026-02-21T00:00:00"/>
    <n v="1"/>
    <s v="Within SLA"/>
    <x v="2"/>
    <n v="0"/>
    <n v="0"/>
    <n v="0"/>
    <n v="0"/>
    <n v="0"/>
    <x v="3"/>
    <n v="24.3"/>
    <x v="79"/>
  </r>
  <r>
    <s v="TXN004025"/>
    <n v="489.72"/>
    <n v="489.72"/>
    <s v="SUCCESS"/>
    <s v="SUCCESS"/>
    <n v="1"/>
    <s v="found"/>
    <s v="Not Duplicate"/>
    <s v="match"/>
    <s v="match"/>
    <n v="0"/>
    <d v="2026-02-11T00:00:00"/>
    <n v="3"/>
    <s v="SLA Breached"/>
    <x v="0"/>
    <n v="0"/>
    <n v="0"/>
    <n v="0"/>
    <n v="0"/>
    <n v="1"/>
    <x v="1"/>
    <n v="38.700000000000003"/>
    <x v="24"/>
  </r>
  <r>
    <s v="TXN004026"/>
    <n v="3505.1"/>
    <n v="3505.1"/>
    <s v="SUCCESS"/>
    <s v="SUCCESS"/>
    <n v="1"/>
    <s v="found"/>
    <s v="Not Duplicate"/>
    <s v="match"/>
    <s v="match"/>
    <n v="0"/>
    <d v="2026-03-17T00:00:00"/>
    <n v="2"/>
    <s v="Within SLA"/>
    <x v="1"/>
    <n v="0"/>
    <n v="0"/>
    <n v="0"/>
    <n v="0"/>
    <n v="0"/>
    <x v="2"/>
    <n v="26.2"/>
    <x v="54"/>
  </r>
  <r>
    <s v="TXN004027"/>
    <n v="5300.4"/>
    <n v="5300.4"/>
    <s v="SUCCESS"/>
    <s v="SUCCESS"/>
    <n v="1"/>
    <s v="found"/>
    <s v="Not Duplicate"/>
    <s v="match"/>
    <s v="match"/>
    <n v="0"/>
    <d v="2026-03-21T00:00:00"/>
    <n v="3"/>
    <s v="SLA Breached"/>
    <x v="3"/>
    <n v="0"/>
    <n v="0"/>
    <n v="0"/>
    <n v="0"/>
    <n v="1"/>
    <x v="3"/>
    <n v="32.1"/>
    <x v="31"/>
  </r>
  <r>
    <s v="TXN004028"/>
    <n v="5701.87"/>
    <n v="5701.87"/>
    <s v="SUCCESS"/>
    <s v="SUCCESS"/>
    <n v="1"/>
    <s v="found"/>
    <s v="Not Duplicate"/>
    <s v="match"/>
    <s v="match"/>
    <n v="0"/>
    <d v="2026-02-26T00:00:00"/>
    <n v="0"/>
    <s v="Within SLA"/>
    <x v="0"/>
    <n v="0"/>
    <n v="0"/>
    <n v="0"/>
    <n v="0"/>
    <n v="0"/>
    <x v="3"/>
    <n v="13.2"/>
    <x v="4"/>
  </r>
  <r>
    <s v="TXN004029"/>
    <n v="7185.31"/>
    <n v="7185.31"/>
    <s v="SUCCESS"/>
    <s v="SUCCESS"/>
    <n v="1"/>
    <s v="found"/>
    <s v="Not Duplicate"/>
    <s v="match"/>
    <s v="match"/>
    <n v="0"/>
    <d v="2026-03-20T00:00:00"/>
    <n v="0"/>
    <s v="Within SLA"/>
    <x v="1"/>
    <n v="0"/>
    <n v="0"/>
    <n v="0"/>
    <n v="0"/>
    <n v="0"/>
    <x v="1"/>
    <n v="37.6"/>
    <x v="17"/>
  </r>
  <r>
    <s v="TXN004030"/>
    <n v="2057.36"/>
    <n v="2057.36"/>
    <s v="SUCCESS"/>
    <s v="SUCCESS"/>
    <n v="1"/>
    <s v="found"/>
    <s v="Not Duplicate"/>
    <s v="match"/>
    <s v="match"/>
    <n v="0"/>
    <d v="2026-01-12T00:00:00"/>
    <n v="1"/>
    <s v="Within SLA"/>
    <x v="4"/>
    <n v="0"/>
    <n v="0"/>
    <n v="0"/>
    <n v="0"/>
    <n v="0"/>
    <x v="2"/>
    <n v="23.6"/>
    <x v="22"/>
  </r>
  <r>
    <s v="TXN004031"/>
    <n v="14263.52"/>
    <n v="14263.52"/>
    <s v="SUCCESS"/>
    <s v="SUCCESS"/>
    <n v="1"/>
    <s v="found"/>
    <s v="Not Duplicate"/>
    <s v="match"/>
    <s v="match"/>
    <n v="0"/>
    <d v="2026-03-04T00:00:00"/>
    <n v="0"/>
    <s v="Within SLA"/>
    <x v="3"/>
    <n v="0"/>
    <n v="0"/>
    <n v="0"/>
    <n v="0"/>
    <n v="0"/>
    <x v="3"/>
    <n v="13.5"/>
    <x v="85"/>
  </r>
  <r>
    <s v="TXN004032"/>
    <n v="1011.29"/>
    <n v="1112.42"/>
    <s v="SUCCESS"/>
    <s v="SUCCESS"/>
    <n v="1"/>
    <s v="found"/>
    <s v="Not Duplicate"/>
    <s v="mismatch"/>
    <s v="match"/>
    <n v="101.13000000000011"/>
    <d v="2026-03-06T00:00:00"/>
    <n v="2"/>
    <s v="Within SLA"/>
    <x v="0"/>
    <n v="0"/>
    <n v="0"/>
    <n v="1"/>
    <n v="0"/>
    <n v="0"/>
    <x v="3"/>
    <n v="26.1"/>
    <x v="85"/>
  </r>
  <r>
    <s v="TXN004033"/>
    <n v="1589.5"/>
    <n v="1589.5"/>
    <s v="SUCCESS"/>
    <s v="SUCCESS"/>
    <n v="1"/>
    <s v="found"/>
    <s v="Not Duplicate"/>
    <s v="match"/>
    <s v="match"/>
    <n v="0"/>
    <d v="2026-01-02T00:00:00"/>
    <n v="0"/>
    <s v="Within SLA"/>
    <x v="2"/>
    <n v="0"/>
    <n v="0"/>
    <n v="0"/>
    <n v="0"/>
    <n v="0"/>
    <x v="0"/>
    <n v="44.9"/>
    <x v="49"/>
  </r>
  <r>
    <s v="TXN004034"/>
    <n v="27311.74"/>
    <n v="27311.74"/>
    <s v="SUCCESS"/>
    <s v="SUCCESS"/>
    <n v="1"/>
    <s v="found"/>
    <s v="Not Duplicate"/>
    <s v="match"/>
    <s v="match"/>
    <n v="0"/>
    <d v="2026-01-26T00:00:00"/>
    <n v="1"/>
    <s v="Within SLA"/>
    <x v="1"/>
    <n v="0"/>
    <n v="0"/>
    <n v="0"/>
    <n v="0"/>
    <n v="0"/>
    <x v="3"/>
    <n v="27.5"/>
    <x v="12"/>
  </r>
  <r>
    <s v="TXN004035"/>
    <n v="2116.85"/>
    <n v="2116.85"/>
    <s v="SUCCESS"/>
    <s v="SUCCESS"/>
    <n v="1"/>
    <s v="found"/>
    <s v="Not Duplicate"/>
    <s v="match"/>
    <s v="match"/>
    <n v="0"/>
    <d v="2026-01-29T00:00:00"/>
    <n v="3"/>
    <s v="SLA Breached"/>
    <x v="0"/>
    <n v="0"/>
    <n v="0"/>
    <n v="0"/>
    <n v="0"/>
    <n v="1"/>
    <x v="3"/>
    <n v="10.5"/>
    <x v="71"/>
  </r>
  <r>
    <s v="TXN004036"/>
    <n v="5234.74"/>
    <n v="5234.74"/>
    <s v="SUCCESS"/>
    <s v="SUCCESS"/>
    <n v="1"/>
    <s v="found"/>
    <s v="Not Duplicate"/>
    <s v="match"/>
    <s v="match"/>
    <n v="0"/>
    <d v="2026-03-10T00:00:00"/>
    <n v="2"/>
    <s v="Within SLA"/>
    <x v="2"/>
    <n v="0"/>
    <n v="0"/>
    <n v="0"/>
    <n v="0"/>
    <n v="0"/>
    <x v="3"/>
    <n v="10"/>
    <x v="16"/>
  </r>
  <r>
    <s v="TXN004037"/>
    <n v="7144.71"/>
    <n v="6430.24"/>
    <s v="SUCCESS"/>
    <s v="SUCCESS"/>
    <n v="1"/>
    <s v="found"/>
    <s v="Not Duplicate"/>
    <s v="mismatch"/>
    <s v="match"/>
    <n v="714.47000000000025"/>
    <d v="2026-02-22T00:00:00"/>
    <n v="1"/>
    <s v="Within SLA"/>
    <x v="0"/>
    <n v="0"/>
    <n v="0"/>
    <n v="1"/>
    <n v="0"/>
    <n v="0"/>
    <x v="2"/>
    <n v="28.1"/>
    <x v="26"/>
  </r>
  <r>
    <s v="TXN004038"/>
    <n v="851.14"/>
    <n v="851.14"/>
    <s v="SUCCESS"/>
    <s v="SUCCESS"/>
    <n v="1"/>
    <s v="found"/>
    <s v="Not Duplicate"/>
    <s v="match"/>
    <s v="match"/>
    <n v="0"/>
    <d v="2026-01-05T00:00:00"/>
    <n v="0"/>
    <s v="Within SLA"/>
    <x v="2"/>
    <n v="0"/>
    <n v="0"/>
    <n v="0"/>
    <n v="0"/>
    <n v="0"/>
    <x v="3"/>
    <n v="32.299999999999997"/>
    <x v="11"/>
  </r>
  <r>
    <s v="TXN004039"/>
    <n v="7949.15"/>
    <n v="7949.15"/>
    <s v="SUCCESS"/>
    <s v="SUCCESS"/>
    <n v="1"/>
    <s v="found"/>
    <s v="Not Duplicate"/>
    <s v="match"/>
    <s v="match"/>
    <n v="0"/>
    <d v="2026-03-29T00:00:00"/>
    <n v="3"/>
    <s v="SLA Breached"/>
    <x v="4"/>
    <n v="0"/>
    <n v="0"/>
    <n v="0"/>
    <n v="0"/>
    <n v="1"/>
    <x v="1"/>
    <n v="11.5"/>
    <x v="9"/>
  </r>
  <r>
    <s v="TXN004040"/>
    <n v="3648.46"/>
    <n v="3648.46"/>
    <s v="SUCCESS"/>
    <s v="SUCCESS"/>
    <n v="1"/>
    <s v="found"/>
    <s v="Not Duplicate"/>
    <s v="match"/>
    <s v="match"/>
    <n v="0"/>
    <d v="2026-03-18T00:00:00"/>
    <n v="3"/>
    <s v="SLA Breached"/>
    <x v="3"/>
    <n v="0"/>
    <n v="0"/>
    <n v="0"/>
    <n v="0"/>
    <n v="1"/>
    <x v="3"/>
    <n v="47.8"/>
    <x v="54"/>
  </r>
  <r>
    <s v="TXN004041"/>
    <n v="1476.23"/>
    <n v="1476.23"/>
    <s v="SUCCESS"/>
    <s v="SUCCESS"/>
    <n v="1"/>
    <s v="found"/>
    <s v="Not Duplicate"/>
    <s v="match"/>
    <s v="match"/>
    <n v="0"/>
    <d v="2026-03-07T00:00:00"/>
    <n v="0"/>
    <s v="Within SLA"/>
    <x v="1"/>
    <n v="0"/>
    <n v="0"/>
    <n v="0"/>
    <n v="0"/>
    <n v="0"/>
    <x v="2"/>
    <n v="6.6"/>
    <x v="33"/>
  </r>
  <r>
    <s v="TXN004042"/>
    <n v="7919.78"/>
    <n v="7919.78"/>
    <s v="SUCCESS"/>
    <s v="SUCCESS"/>
    <n v="1"/>
    <s v="found"/>
    <s v="Not Duplicate"/>
    <s v="match"/>
    <s v="match"/>
    <n v="0"/>
    <d v="2026-02-07T00:00:00"/>
    <n v="1"/>
    <s v="Within SLA"/>
    <x v="0"/>
    <n v="0"/>
    <n v="0"/>
    <n v="0"/>
    <n v="0"/>
    <n v="0"/>
    <x v="2"/>
    <n v="14.7"/>
    <x v="69"/>
  </r>
  <r>
    <s v="TXN004043"/>
    <n v="21257.62"/>
    <n v="21257.62"/>
    <s v="SUCCESS"/>
    <s v="FAILED"/>
    <n v="1"/>
    <s v="found"/>
    <s v="Not Duplicate"/>
    <s v="match"/>
    <s v="mismatch"/>
    <n v="0"/>
    <d v="2026-02-12T00:00:00"/>
    <n v="0"/>
    <s v="Within SLA"/>
    <x v="0"/>
    <n v="0"/>
    <n v="0"/>
    <n v="0"/>
    <n v="1"/>
    <n v="0"/>
    <x v="1"/>
    <n v="13.5"/>
    <x v="89"/>
  </r>
  <r>
    <s v="TXN004044"/>
    <n v="2822.24"/>
    <n v="2822.24"/>
    <s v="SUCCESS"/>
    <s v="SUCCESS"/>
    <n v="1"/>
    <s v="found"/>
    <s v="Not Duplicate"/>
    <s v="match"/>
    <s v="match"/>
    <n v="0"/>
    <d v="2026-01-13T00:00:00"/>
    <n v="3"/>
    <s v="SLA Breached"/>
    <x v="2"/>
    <n v="0"/>
    <n v="0"/>
    <n v="0"/>
    <n v="0"/>
    <n v="1"/>
    <x v="0"/>
    <n v="28.2"/>
    <x v="76"/>
  </r>
  <r>
    <s v="TXN004045"/>
    <n v="8491.4699999999993"/>
    <n v="8491.4699999999993"/>
    <s v="SUCCESS"/>
    <s v="SUCCESS"/>
    <n v="1"/>
    <s v="found"/>
    <s v="Not Duplicate"/>
    <s v="match"/>
    <s v="match"/>
    <n v="0"/>
    <d v="2026-01-11T00:00:00"/>
    <n v="5"/>
    <s v="SLA Breached"/>
    <x v="3"/>
    <n v="0"/>
    <n v="0"/>
    <n v="0"/>
    <n v="0"/>
    <n v="1"/>
    <x v="2"/>
    <n v="40.200000000000003"/>
    <x v="18"/>
  </r>
  <r>
    <s v="TXN004046"/>
    <n v="101102.11"/>
    <n v="101102.11"/>
    <s v="SUCCESS"/>
    <s v="SUCCESS"/>
    <n v="1"/>
    <s v="found"/>
    <s v="Not Duplicate"/>
    <s v="match"/>
    <s v="match"/>
    <n v="0"/>
    <d v="2026-03-31T00:00:00"/>
    <n v="3"/>
    <s v="SLA Breached"/>
    <x v="3"/>
    <n v="0"/>
    <n v="0"/>
    <n v="0"/>
    <n v="0"/>
    <n v="1"/>
    <x v="0"/>
    <n v="42.6"/>
    <x v="52"/>
  </r>
  <r>
    <s v="TXN004047"/>
    <n v="4324.33"/>
    <n v="4324.33"/>
    <s v="SUCCESS"/>
    <s v="SUCCESS"/>
    <n v="1"/>
    <s v="found"/>
    <s v="Not Duplicate"/>
    <s v="match"/>
    <s v="match"/>
    <n v="0"/>
    <d v="2026-02-09T00:00:00"/>
    <n v="2"/>
    <s v="Within SLA"/>
    <x v="0"/>
    <n v="0"/>
    <n v="0"/>
    <n v="0"/>
    <n v="0"/>
    <n v="0"/>
    <x v="0"/>
    <n v="70.5"/>
    <x v="64"/>
  </r>
  <r>
    <s v="TXN004048"/>
    <n v="3529.45"/>
    <n v="3529.45"/>
    <s v="SUCCESS"/>
    <s v="SUCCESS"/>
    <n v="1"/>
    <s v="found"/>
    <s v="Not Duplicate"/>
    <s v="match"/>
    <s v="match"/>
    <n v="0"/>
    <d v="2026-01-07T00:00:00"/>
    <n v="2"/>
    <s v="Within SLA"/>
    <x v="0"/>
    <n v="0"/>
    <n v="0"/>
    <n v="0"/>
    <n v="0"/>
    <n v="0"/>
    <x v="1"/>
    <n v="30.9"/>
    <x v="11"/>
  </r>
  <r>
    <s v="TXN004049"/>
    <n v="5383.3"/>
    <n v="5383.3"/>
    <s v="SUCCESS"/>
    <s v="SUCCESS"/>
    <n v="1"/>
    <s v="found"/>
    <s v="Not Duplicate"/>
    <s v="match"/>
    <s v="match"/>
    <n v="0"/>
    <d v="2026-01-19T00:00:00"/>
    <n v="3"/>
    <s v="SLA Breached"/>
    <x v="0"/>
    <n v="0"/>
    <n v="0"/>
    <n v="0"/>
    <n v="0"/>
    <n v="1"/>
    <x v="1"/>
    <n v="79.8"/>
    <x v="23"/>
  </r>
  <r>
    <s v="TXN004050"/>
    <n v="5054.87"/>
    <n v="5054.87"/>
    <s v="SUCCESS"/>
    <s v="SUCCESS"/>
    <n v="1"/>
    <s v="found"/>
    <s v="Not Duplicate"/>
    <s v="match"/>
    <s v="match"/>
    <n v="0"/>
    <d v="2026-03-12T00:00:00"/>
    <n v="2"/>
    <s v="Within SLA"/>
    <x v="3"/>
    <n v="0"/>
    <n v="0"/>
    <n v="0"/>
    <n v="0"/>
    <n v="0"/>
    <x v="0"/>
    <n v="40.4"/>
    <x v="67"/>
  </r>
  <r>
    <s v="TXN004051"/>
    <n v="7146.91"/>
    <n v="7146.91"/>
    <s v="SUCCESS"/>
    <s v="SUCCESS"/>
    <n v="1"/>
    <s v="found"/>
    <s v="Not Duplicate"/>
    <s v="match"/>
    <s v="match"/>
    <n v="0"/>
    <d v="2026-03-06T00:00:00"/>
    <n v="3"/>
    <s v="SLA Breached"/>
    <x v="0"/>
    <n v="0"/>
    <n v="0"/>
    <n v="0"/>
    <n v="0"/>
    <n v="1"/>
    <x v="3"/>
    <n v="37.1"/>
    <x v="56"/>
  </r>
  <r>
    <s v="TXN004052"/>
    <n v="272.14"/>
    <n v="272.14"/>
    <s v="SUCCESS"/>
    <s v="SUCCESS"/>
    <n v="1"/>
    <s v="found"/>
    <s v="Not Duplicate"/>
    <s v="match"/>
    <s v="match"/>
    <n v="0"/>
    <d v="2026-03-05T00:00:00"/>
    <n v="3"/>
    <s v="SLA Breached"/>
    <x v="2"/>
    <n v="0"/>
    <n v="0"/>
    <n v="0"/>
    <n v="0"/>
    <n v="1"/>
    <x v="3"/>
    <n v="33.1"/>
    <x v="6"/>
  </r>
  <r>
    <s v="TXN004053"/>
    <n v="464.89"/>
    <n v="464.89"/>
    <s v="SUCCESS"/>
    <s v="SUCCESS"/>
    <n v="2"/>
    <s v="found"/>
    <s v="Duplicate"/>
    <s v="match"/>
    <s v="match"/>
    <n v="0"/>
    <d v="2026-04-02T00:00:00"/>
    <n v="3"/>
    <s v="SLA Breached"/>
    <x v="2"/>
    <n v="0"/>
    <n v="1"/>
    <n v="0"/>
    <n v="0"/>
    <n v="1"/>
    <x v="2"/>
    <n v="16.8"/>
    <x v="15"/>
  </r>
  <r>
    <s v="TXN004054"/>
    <n v="2622.97"/>
    <n v="2622.97"/>
    <s v="SUCCESS"/>
    <s v="SUCCESS"/>
    <n v="1"/>
    <s v="found"/>
    <s v="Not Duplicate"/>
    <s v="match"/>
    <s v="match"/>
    <n v="0"/>
    <d v="2026-02-28T00:00:00"/>
    <n v="3"/>
    <s v="SLA Breached"/>
    <x v="2"/>
    <n v="0"/>
    <n v="0"/>
    <n v="0"/>
    <n v="0"/>
    <n v="1"/>
    <x v="3"/>
    <n v="38"/>
    <x v="73"/>
  </r>
  <r>
    <s v="TXN004055"/>
    <n v="6598.53"/>
    <n v="6598.53"/>
    <s v="SUCCESS"/>
    <s v="SUCCESS"/>
    <n v="1"/>
    <s v="found"/>
    <s v="Not Duplicate"/>
    <s v="match"/>
    <s v="match"/>
    <n v="0"/>
    <d v="2026-02-03T00:00:00"/>
    <n v="1"/>
    <s v="Within SLA"/>
    <x v="2"/>
    <n v="0"/>
    <n v="0"/>
    <n v="0"/>
    <n v="0"/>
    <n v="0"/>
    <x v="0"/>
    <n v="41"/>
    <x v="81"/>
  </r>
  <r>
    <s v="TXN004056"/>
    <n v="6825.11"/>
    <n v="6825.11"/>
    <s v="SUCCESS"/>
    <s v="SUCCESS"/>
    <n v="1"/>
    <s v="found"/>
    <s v="Not Duplicate"/>
    <s v="match"/>
    <s v="match"/>
    <n v="0"/>
    <d v="2026-02-16T00:00:00"/>
    <n v="1"/>
    <s v="Within SLA"/>
    <x v="2"/>
    <n v="0"/>
    <n v="0"/>
    <n v="0"/>
    <n v="0"/>
    <n v="0"/>
    <x v="0"/>
    <n v="50.8"/>
    <x v="37"/>
  </r>
  <r>
    <s v="TXN004057"/>
    <n v="2581.9"/>
    <n v="2581.9"/>
    <s v="SUCCESS"/>
    <s v="SUCCESS"/>
    <n v="1"/>
    <s v="found"/>
    <s v="Not Duplicate"/>
    <s v="match"/>
    <s v="match"/>
    <n v="0"/>
    <d v="2026-02-24T00:00:00"/>
    <n v="0"/>
    <s v="Within SLA"/>
    <x v="0"/>
    <n v="0"/>
    <n v="0"/>
    <n v="0"/>
    <n v="0"/>
    <n v="0"/>
    <x v="0"/>
    <n v="11.3"/>
    <x v="40"/>
  </r>
  <r>
    <s v="TXN004058"/>
    <n v="4647.04"/>
    <n v="4647.04"/>
    <s v="SUCCESS"/>
    <s v="SUCCESS"/>
    <n v="1"/>
    <s v="found"/>
    <s v="Not Duplicate"/>
    <s v="match"/>
    <s v="match"/>
    <n v="0"/>
    <d v="2026-01-17T00:00:00"/>
    <n v="3"/>
    <s v="SLA Breached"/>
    <x v="3"/>
    <n v="0"/>
    <n v="0"/>
    <n v="0"/>
    <n v="0"/>
    <n v="1"/>
    <x v="0"/>
    <n v="12.1"/>
    <x v="44"/>
  </r>
  <r>
    <s v="TXN004059"/>
    <n v="3218.11"/>
    <n v="3218.11"/>
    <s v="SUCCESS"/>
    <s v="SUCCESS"/>
    <n v="1"/>
    <s v="found"/>
    <s v="Not Duplicate"/>
    <s v="match"/>
    <s v="match"/>
    <n v="0"/>
    <d v="2026-02-15T00:00:00"/>
    <n v="2"/>
    <s v="Within SLA"/>
    <x v="3"/>
    <n v="0"/>
    <n v="0"/>
    <n v="0"/>
    <n v="0"/>
    <n v="0"/>
    <x v="0"/>
    <n v="36.299999999999997"/>
    <x v="38"/>
  </r>
  <r>
    <s v="TXN004060"/>
    <n v="5680.95"/>
    <n v="5680.95"/>
    <s v="SUCCESS"/>
    <s v="SUCCESS"/>
    <n v="1"/>
    <s v="found"/>
    <s v="Not Duplicate"/>
    <s v="match"/>
    <s v="match"/>
    <n v="0"/>
    <d v="2026-03-22T00:00:00"/>
    <n v="0"/>
    <s v="Within SLA"/>
    <x v="0"/>
    <n v="0"/>
    <n v="0"/>
    <n v="0"/>
    <n v="0"/>
    <n v="0"/>
    <x v="2"/>
    <n v="9.5"/>
    <x v="29"/>
  </r>
  <r>
    <s v="TXN004061"/>
    <n v="460.15"/>
    <n v="460.15"/>
    <s v="SUCCESS"/>
    <s v="SUCCESS"/>
    <n v="1"/>
    <s v="found"/>
    <s v="Not Duplicate"/>
    <s v="match"/>
    <s v="match"/>
    <n v="0"/>
    <d v="2026-01-13T00:00:00"/>
    <n v="1"/>
    <s v="Within SLA"/>
    <x v="2"/>
    <n v="0"/>
    <n v="0"/>
    <n v="0"/>
    <n v="0"/>
    <n v="0"/>
    <x v="2"/>
    <n v="40.799999999999997"/>
    <x v="77"/>
  </r>
  <r>
    <s v="TXN004062"/>
    <n v="26032.400000000001"/>
    <n v="26032.400000000001"/>
    <s v="SUCCESS"/>
    <s v="SUCCESS"/>
    <n v="1"/>
    <s v="found"/>
    <s v="Not Duplicate"/>
    <s v="match"/>
    <s v="match"/>
    <n v="0"/>
    <d v="2026-01-17T00:00:00"/>
    <n v="3"/>
    <s v="SLA Breached"/>
    <x v="0"/>
    <n v="0"/>
    <n v="0"/>
    <n v="0"/>
    <n v="0"/>
    <n v="1"/>
    <x v="0"/>
    <n v="16.7"/>
    <x v="44"/>
  </r>
  <r>
    <s v="TXN004063"/>
    <n v="2688.97"/>
    <n v="2688.97"/>
    <s v="SUCCESS"/>
    <s v="SUCCESS"/>
    <n v="1"/>
    <s v="found"/>
    <s v="Not Duplicate"/>
    <s v="match"/>
    <s v="match"/>
    <n v="0"/>
    <d v="2026-03-03T00:00:00"/>
    <n v="3"/>
    <s v="SLA Breached"/>
    <x v="1"/>
    <n v="0"/>
    <n v="0"/>
    <n v="0"/>
    <n v="0"/>
    <n v="1"/>
    <x v="0"/>
    <n v="33.6"/>
    <x v="72"/>
  </r>
  <r>
    <s v="TXN004064"/>
    <n v="1156.53"/>
    <n v="1156.53"/>
    <s v="SUCCESS"/>
    <s v="SUCCESS"/>
    <n v="1"/>
    <s v="found"/>
    <s v="Not Duplicate"/>
    <s v="match"/>
    <s v="match"/>
    <n v="0"/>
    <d v="2026-01-23T00:00:00"/>
    <n v="0"/>
    <s v="Within SLA"/>
    <x v="2"/>
    <n v="0"/>
    <n v="0"/>
    <n v="0"/>
    <n v="0"/>
    <n v="0"/>
    <x v="2"/>
    <n v="2.8"/>
    <x v="42"/>
  </r>
  <r>
    <s v="TXN004065"/>
    <n v="8845.73"/>
    <e v="#N/A"/>
    <s v="SUCCESS"/>
    <e v="#N/A"/>
    <n v="0"/>
    <s v="missing"/>
    <s v="Not Duplicate"/>
    <s v="not processed"/>
    <s v="not processed"/>
    <s v="missing"/>
    <s v="not processed"/>
    <s v="not processed"/>
    <s v="Not Processed"/>
    <x v="2"/>
    <n v="1"/>
    <n v="0"/>
    <n v="0"/>
    <n v="0"/>
    <n v="0"/>
    <x v="0"/>
    <s v=""/>
    <x v="20"/>
  </r>
  <r>
    <s v="TXN004066"/>
    <n v="1676.37"/>
    <n v="1676.37"/>
    <s v="SUCCESS"/>
    <s v="SUCCESS"/>
    <n v="2"/>
    <s v="found"/>
    <s v="Duplicate"/>
    <s v="match"/>
    <s v="match"/>
    <n v="0"/>
    <d v="2026-02-24T00:00:00"/>
    <n v="1"/>
    <s v="Within SLA"/>
    <x v="0"/>
    <n v="0"/>
    <n v="1"/>
    <n v="0"/>
    <n v="0"/>
    <n v="0"/>
    <x v="0"/>
    <n v="19.5"/>
    <x v="39"/>
  </r>
  <r>
    <s v="TXN004067"/>
    <n v="4303.24"/>
    <n v="4303.24"/>
    <s v="SUCCESS"/>
    <s v="SUCCESS"/>
    <n v="2"/>
    <s v="found"/>
    <s v="Duplicate"/>
    <s v="match"/>
    <s v="match"/>
    <n v="0"/>
    <d v="2026-03-30T00:00:00"/>
    <n v="1"/>
    <s v="Within SLA"/>
    <x v="0"/>
    <n v="0"/>
    <n v="1"/>
    <n v="0"/>
    <n v="0"/>
    <n v="0"/>
    <x v="3"/>
    <n v="11.6"/>
    <x v="36"/>
  </r>
  <r>
    <s v="TXN004068"/>
    <n v="1333.59"/>
    <n v="1333.59"/>
    <s v="SUCCESS"/>
    <s v="SUCCESS"/>
    <n v="1"/>
    <s v="found"/>
    <s v="Not Duplicate"/>
    <s v="match"/>
    <s v="match"/>
    <n v="0"/>
    <d v="2026-03-13T00:00:00"/>
    <n v="3"/>
    <s v="SLA Breached"/>
    <x v="1"/>
    <n v="0"/>
    <n v="0"/>
    <n v="0"/>
    <n v="0"/>
    <n v="1"/>
    <x v="1"/>
    <n v="22"/>
    <x v="67"/>
  </r>
  <r>
    <s v="TXN004069"/>
    <n v="6345.71"/>
    <n v="6345.71"/>
    <s v="SUCCESS"/>
    <s v="SUCCESS"/>
    <n v="1"/>
    <s v="found"/>
    <s v="Not Duplicate"/>
    <s v="match"/>
    <s v="match"/>
    <n v="0"/>
    <d v="2026-03-02T00:00:00"/>
    <n v="2"/>
    <s v="Within SLA"/>
    <x v="0"/>
    <n v="0"/>
    <n v="0"/>
    <n v="0"/>
    <n v="0"/>
    <n v="0"/>
    <x v="1"/>
    <n v="27.4"/>
    <x v="72"/>
  </r>
  <r>
    <s v="TXN004070"/>
    <n v="12898.29"/>
    <n v="12898.29"/>
    <s v="SUCCESS"/>
    <s v="SUCCESS"/>
    <n v="1"/>
    <s v="found"/>
    <s v="Not Duplicate"/>
    <s v="match"/>
    <s v="match"/>
    <n v="0"/>
    <d v="2026-02-19T00:00:00"/>
    <n v="2"/>
    <s v="Within SLA"/>
    <x v="0"/>
    <n v="0"/>
    <n v="0"/>
    <n v="0"/>
    <n v="0"/>
    <n v="0"/>
    <x v="0"/>
    <n v="12.1"/>
    <x v="58"/>
  </r>
  <r>
    <s v="TXN004071"/>
    <n v="1484.63"/>
    <n v="1484.63"/>
    <s v="SUCCESS"/>
    <s v="SUCCESS"/>
    <n v="1"/>
    <s v="found"/>
    <s v="Not Duplicate"/>
    <s v="match"/>
    <s v="match"/>
    <n v="0"/>
    <d v="2026-01-26T00:00:00"/>
    <n v="3"/>
    <s v="SLA Breached"/>
    <x v="2"/>
    <n v="0"/>
    <n v="0"/>
    <n v="0"/>
    <n v="0"/>
    <n v="1"/>
    <x v="3"/>
    <n v="55.8"/>
    <x v="42"/>
  </r>
  <r>
    <s v="TXN004072"/>
    <n v="1353.16"/>
    <n v="1353.16"/>
    <s v="SUCCESS"/>
    <s v="SUCCESS"/>
    <n v="1"/>
    <s v="found"/>
    <s v="Not Duplicate"/>
    <s v="match"/>
    <s v="match"/>
    <n v="0"/>
    <d v="2026-03-24T00:00:00"/>
    <n v="3"/>
    <s v="SLA Breached"/>
    <x v="3"/>
    <n v="0"/>
    <n v="0"/>
    <n v="0"/>
    <n v="0"/>
    <n v="1"/>
    <x v="3"/>
    <n v="71.099999999999994"/>
    <x v="63"/>
  </r>
  <r>
    <s v="TXN004073"/>
    <n v="2098.21"/>
    <n v="2098.21"/>
    <s v="SUCCESS"/>
    <s v="SUCCESS"/>
    <n v="1"/>
    <s v="found"/>
    <s v="Not Duplicate"/>
    <s v="match"/>
    <s v="match"/>
    <n v="0"/>
    <d v="2026-02-03T00:00:00"/>
    <n v="3"/>
    <s v="SLA Breached"/>
    <x v="1"/>
    <n v="0"/>
    <n v="0"/>
    <n v="0"/>
    <n v="0"/>
    <n v="1"/>
    <x v="0"/>
    <n v="54.1"/>
    <x v="46"/>
  </r>
  <r>
    <s v="TXN004074"/>
    <n v="42607.94"/>
    <n v="42607.94"/>
    <s v="SUCCESS"/>
    <s v="SUCCESS"/>
    <n v="1"/>
    <s v="found"/>
    <s v="Not Duplicate"/>
    <s v="match"/>
    <s v="match"/>
    <n v="0"/>
    <d v="2026-03-11T00:00:00"/>
    <n v="2"/>
    <s v="Within SLA"/>
    <x v="2"/>
    <n v="0"/>
    <n v="0"/>
    <n v="0"/>
    <n v="0"/>
    <n v="0"/>
    <x v="0"/>
    <n v="16.100000000000001"/>
    <x v="87"/>
  </r>
  <r>
    <s v="TXN004075"/>
    <n v="5810.82"/>
    <n v="5810.82"/>
    <s v="SUCCESS"/>
    <s v="SUCCESS"/>
    <n v="1"/>
    <s v="found"/>
    <s v="Not Duplicate"/>
    <s v="match"/>
    <s v="match"/>
    <n v="0"/>
    <d v="2026-01-17T00:00:00"/>
    <n v="3"/>
    <s v="SLA Breached"/>
    <x v="3"/>
    <n v="0"/>
    <n v="0"/>
    <n v="0"/>
    <n v="0"/>
    <n v="1"/>
    <x v="0"/>
    <n v="30.5"/>
    <x v="44"/>
  </r>
  <r>
    <s v="TXN004076"/>
    <n v="7392.45"/>
    <n v="7392.45"/>
    <s v="SUCCESS"/>
    <s v="SUCCESS"/>
    <n v="1"/>
    <s v="found"/>
    <s v="Not Duplicate"/>
    <s v="match"/>
    <s v="match"/>
    <n v="0"/>
    <d v="2026-02-01T00:00:00"/>
    <n v="2"/>
    <s v="Within SLA"/>
    <x v="0"/>
    <n v="0"/>
    <n v="0"/>
    <n v="0"/>
    <n v="0"/>
    <n v="0"/>
    <x v="3"/>
    <n v="19.899999999999999"/>
    <x v="27"/>
  </r>
  <r>
    <s v="TXN004077"/>
    <n v="2853.21"/>
    <n v="2853.21"/>
    <s v="SUCCESS"/>
    <s v="SUCCESS"/>
    <n v="1"/>
    <s v="found"/>
    <s v="Not Duplicate"/>
    <s v="match"/>
    <s v="match"/>
    <n v="0"/>
    <d v="2026-01-27T00:00:00"/>
    <n v="3"/>
    <s v="SLA Breached"/>
    <x v="4"/>
    <n v="0"/>
    <n v="0"/>
    <n v="0"/>
    <n v="0"/>
    <n v="1"/>
    <x v="2"/>
    <n v="33.9"/>
    <x v="61"/>
  </r>
  <r>
    <s v="TXN004078"/>
    <n v="30233.27"/>
    <n v="30233.27"/>
    <s v="SUCCESS"/>
    <s v="SUCCESS"/>
    <n v="1"/>
    <s v="found"/>
    <s v="Not Duplicate"/>
    <s v="match"/>
    <s v="match"/>
    <n v="0"/>
    <d v="2026-02-12T00:00:00"/>
    <n v="3"/>
    <s v="SLA Breached"/>
    <x v="3"/>
    <n v="0"/>
    <n v="0"/>
    <n v="0"/>
    <n v="0"/>
    <n v="1"/>
    <x v="2"/>
    <n v="13.6"/>
    <x v="43"/>
  </r>
  <r>
    <s v="TXN004079"/>
    <n v="5918.98"/>
    <n v="5918.98"/>
    <s v="SUCCESS"/>
    <s v="SUCCESS"/>
    <n v="1"/>
    <s v="found"/>
    <s v="Not Duplicate"/>
    <s v="match"/>
    <s v="match"/>
    <n v="0"/>
    <d v="2026-01-09T00:00:00"/>
    <n v="0"/>
    <s v="Within SLA"/>
    <x v="0"/>
    <n v="0"/>
    <n v="0"/>
    <n v="0"/>
    <n v="0"/>
    <n v="0"/>
    <x v="3"/>
    <n v="25.1"/>
    <x v="86"/>
  </r>
  <r>
    <s v="TXN004080"/>
    <n v="3996.67"/>
    <n v="3996.67"/>
    <s v="SUCCESS"/>
    <s v="SUCCESS"/>
    <n v="1"/>
    <s v="found"/>
    <s v="Not Duplicate"/>
    <s v="match"/>
    <s v="match"/>
    <n v="0"/>
    <d v="2026-02-16T00:00:00"/>
    <n v="3"/>
    <s v="SLA Breached"/>
    <x v="0"/>
    <n v="0"/>
    <n v="0"/>
    <n v="0"/>
    <n v="0"/>
    <n v="1"/>
    <x v="0"/>
    <n v="16.399999999999999"/>
    <x v="38"/>
  </r>
  <r>
    <s v="TXN004081"/>
    <n v="1437.41"/>
    <n v="1437.41"/>
    <s v="SUCCESS"/>
    <s v="SUCCESS"/>
    <n v="1"/>
    <s v="found"/>
    <s v="Not Duplicate"/>
    <s v="match"/>
    <s v="match"/>
    <n v="0"/>
    <d v="2026-02-27T00:00:00"/>
    <n v="2"/>
    <s v="Within SLA"/>
    <x v="3"/>
    <n v="0"/>
    <n v="0"/>
    <n v="0"/>
    <n v="0"/>
    <n v="0"/>
    <x v="1"/>
    <n v="20.6"/>
    <x v="73"/>
  </r>
  <r>
    <s v="TXN004082"/>
    <n v="7350.41"/>
    <n v="7350.41"/>
    <s v="SUCCESS"/>
    <s v="SUCCESS"/>
    <n v="1"/>
    <s v="found"/>
    <s v="Not Duplicate"/>
    <s v="match"/>
    <s v="match"/>
    <n v="0"/>
    <d v="2026-01-05T00:00:00"/>
    <n v="0"/>
    <s v="Within SLA"/>
    <x v="2"/>
    <n v="0"/>
    <n v="0"/>
    <n v="0"/>
    <n v="0"/>
    <n v="0"/>
    <x v="1"/>
    <n v="29.5"/>
    <x v="11"/>
  </r>
  <r>
    <s v="TXN004083"/>
    <n v="4530.87"/>
    <n v="4530.87"/>
    <s v="SUCCESS"/>
    <s v="SUCCESS"/>
    <n v="1"/>
    <s v="found"/>
    <s v="Not Duplicate"/>
    <s v="match"/>
    <s v="match"/>
    <n v="0"/>
    <d v="2026-03-29T00:00:00"/>
    <n v="3"/>
    <s v="SLA Breached"/>
    <x v="0"/>
    <n v="0"/>
    <n v="0"/>
    <n v="0"/>
    <n v="0"/>
    <n v="1"/>
    <x v="2"/>
    <n v="37.5"/>
    <x v="9"/>
  </r>
  <r>
    <s v="TXN004084"/>
    <n v="15521.09"/>
    <n v="15521.09"/>
    <s v="SUCCESS"/>
    <s v="SUCCESS"/>
    <n v="1"/>
    <s v="found"/>
    <s v="Not Duplicate"/>
    <s v="match"/>
    <s v="match"/>
    <n v="0"/>
    <d v="2026-01-15T00:00:00"/>
    <n v="2"/>
    <s v="Within SLA"/>
    <x v="0"/>
    <n v="0"/>
    <n v="0"/>
    <n v="0"/>
    <n v="0"/>
    <n v="0"/>
    <x v="1"/>
    <n v="24.9"/>
    <x v="3"/>
  </r>
  <r>
    <s v="TXN004085"/>
    <n v="1227.08"/>
    <n v="1227.08"/>
    <s v="SUCCESS"/>
    <s v="SUCCESS"/>
    <n v="1"/>
    <s v="found"/>
    <s v="Not Duplicate"/>
    <s v="match"/>
    <s v="match"/>
    <n v="0"/>
    <d v="2026-03-10T00:00:00"/>
    <n v="3"/>
    <s v="SLA Breached"/>
    <x v="0"/>
    <n v="0"/>
    <n v="0"/>
    <n v="0"/>
    <n v="0"/>
    <n v="1"/>
    <x v="1"/>
    <n v="5.7"/>
    <x v="33"/>
  </r>
  <r>
    <s v="TXN004086"/>
    <n v="2450.39"/>
    <n v="2450.39"/>
    <s v="SUCCESS"/>
    <s v="SUCCESS"/>
    <n v="1"/>
    <s v="found"/>
    <s v="Not Duplicate"/>
    <s v="match"/>
    <s v="match"/>
    <n v="0"/>
    <d v="2026-02-06T00:00:00"/>
    <n v="0"/>
    <s v="Within SLA"/>
    <x v="0"/>
    <n v="0"/>
    <n v="0"/>
    <n v="0"/>
    <n v="0"/>
    <n v="0"/>
    <x v="0"/>
    <n v="41.7"/>
    <x v="69"/>
  </r>
  <r>
    <s v="TXN004087"/>
    <n v="6569.78"/>
    <n v="6569.78"/>
    <s v="SUCCESS"/>
    <s v="SUCCESS"/>
    <n v="1"/>
    <s v="found"/>
    <s v="Not Duplicate"/>
    <s v="match"/>
    <s v="match"/>
    <n v="0"/>
    <d v="2026-04-02T00:00:00"/>
    <n v="2"/>
    <s v="Within SLA"/>
    <x v="0"/>
    <n v="0"/>
    <n v="0"/>
    <n v="0"/>
    <n v="0"/>
    <n v="0"/>
    <x v="1"/>
    <n v="8.5"/>
    <x v="80"/>
  </r>
  <r>
    <s v="TXN004088"/>
    <n v="8461.1"/>
    <n v="8461.1"/>
    <s v="SUCCESS"/>
    <s v="SUCCESS"/>
    <n v="1"/>
    <s v="found"/>
    <s v="Not Duplicate"/>
    <s v="match"/>
    <s v="match"/>
    <n v="0"/>
    <d v="2026-03-08T00:00:00"/>
    <n v="3"/>
    <s v="SLA Breached"/>
    <x v="2"/>
    <n v="0"/>
    <n v="0"/>
    <n v="0"/>
    <n v="0"/>
    <n v="1"/>
    <x v="2"/>
    <n v="37.799999999999997"/>
    <x v="28"/>
  </r>
  <r>
    <s v="TXN004089"/>
    <n v="6680.02"/>
    <n v="6680.02"/>
    <s v="SUCCESS"/>
    <s v="SUCCESS"/>
    <n v="1"/>
    <s v="found"/>
    <s v="Not Duplicate"/>
    <s v="match"/>
    <s v="match"/>
    <n v="0"/>
    <d v="2026-01-13T00:00:00"/>
    <n v="2"/>
    <s v="Within SLA"/>
    <x v="0"/>
    <n v="0"/>
    <n v="0"/>
    <n v="0"/>
    <n v="0"/>
    <n v="0"/>
    <x v="2"/>
    <n v="11.8"/>
    <x v="22"/>
  </r>
  <r>
    <s v="TXN004090"/>
    <n v="1571.65"/>
    <n v="1571.65"/>
    <s v="SUCCESS"/>
    <s v="SUCCESS"/>
    <n v="1"/>
    <s v="found"/>
    <s v="Not Duplicate"/>
    <s v="match"/>
    <s v="match"/>
    <n v="0"/>
    <d v="2026-02-11T00:00:00"/>
    <n v="1"/>
    <s v="Within SLA"/>
    <x v="0"/>
    <n v="0"/>
    <n v="0"/>
    <n v="0"/>
    <n v="0"/>
    <n v="0"/>
    <x v="2"/>
    <n v="10.5"/>
    <x v="55"/>
  </r>
  <r>
    <s v="TXN004091"/>
    <n v="1824.87"/>
    <n v="1824.87"/>
    <s v="REVERSED"/>
    <s v="REVERSED"/>
    <n v="1"/>
    <s v="found"/>
    <s v="Not Duplicate"/>
    <s v="match"/>
    <s v="match"/>
    <n v="0"/>
    <d v="2026-01-09T00:00:00"/>
    <n v="2"/>
    <s v="Within SLA"/>
    <x v="1"/>
    <n v="0"/>
    <n v="0"/>
    <n v="0"/>
    <n v="0"/>
    <n v="0"/>
    <x v="3"/>
    <n v="22.4"/>
    <x v="78"/>
  </r>
  <r>
    <s v="TXN004092"/>
    <n v="2216.41"/>
    <n v="2216.41"/>
    <s v="SUCCESS"/>
    <s v="SUCCESS"/>
    <n v="1"/>
    <s v="found"/>
    <s v="Not Duplicate"/>
    <s v="match"/>
    <s v="match"/>
    <n v="0"/>
    <d v="2026-02-19T00:00:00"/>
    <n v="0"/>
    <s v="Within SLA"/>
    <x v="0"/>
    <n v="0"/>
    <n v="0"/>
    <n v="0"/>
    <n v="0"/>
    <n v="0"/>
    <x v="1"/>
    <n v="23.4"/>
    <x v="10"/>
  </r>
  <r>
    <s v="TXN004093"/>
    <n v="1964.22"/>
    <n v="1964.22"/>
    <s v="SUCCESS"/>
    <s v="SUCCESS"/>
    <n v="1"/>
    <s v="found"/>
    <s v="Not Duplicate"/>
    <s v="match"/>
    <s v="match"/>
    <n v="0"/>
    <d v="2026-01-14T00:00:00"/>
    <n v="3"/>
    <s v="SLA Breached"/>
    <x v="4"/>
    <n v="0"/>
    <n v="0"/>
    <n v="0"/>
    <n v="0"/>
    <n v="1"/>
    <x v="1"/>
    <n v="19.5"/>
    <x v="22"/>
  </r>
  <r>
    <s v="TXN004094"/>
    <n v="7176.46"/>
    <e v="#N/A"/>
    <s v="SUCCESS"/>
    <e v="#N/A"/>
    <n v="0"/>
    <s v="missing"/>
    <s v="Not Duplicate"/>
    <s v="not processed"/>
    <s v="not processed"/>
    <s v="missing"/>
    <s v="not processed"/>
    <s v="not processed"/>
    <s v="Not Processed"/>
    <x v="0"/>
    <n v="1"/>
    <n v="0"/>
    <n v="0"/>
    <n v="0"/>
    <n v="0"/>
    <x v="1"/>
    <s v=""/>
    <x v="82"/>
  </r>
  <r>
    <s v="TXN004095"/>
    <n v="9701.0400000000009"/>
    <n v="9701.0400000000009"/>
    <s v="SUCCESS"/>
    <s v="SUCCESS"/>
    <n v="1"/>
    <s v="found"/>
    <s v="Not Duplicate"/>
    <s v="match"/>
    <s v="match"/>
    <n v="0"/>
    <d v="2026-03-20T00:00:00"/>
    <n v="3"/>
    <s v="SLA Breached"/>
    <x v="0"/>
    <n v="0"/>
    <n v="0"/>
    <n v="0"/>
    <n v="0"/>
    <n v="1"/>
    <x v="3"/>
    <n v="32.799999999999997"/>
    <x v="84"/>
  </r>
  <r>
    <s v="TXN004096"/>
    <n v="3331.8"/>
    <e v="#N/A"/>
    <s v="SUCCESS"/>
    <e v="#N/A"/>
    <n v="0"/>
    <s v="missing"/>
    <s v="Not Duplicate"/>
    <s v="not processed"/>
    <s v="not processed"/>
    <s v="missing"/>
    <s v="not processed"/>
    <s v="not processed"/>
    <s v="Not Processed"/>
    <x v="4"/>
    <n v="1"/>
    <n v="0"/>
    <n v="0"/>
    <n v="0"/>
    <n v="0"/>
    <x v="2"/>
    <s v=""/>
    <x v="38"/>
  </r>
  <r>
    <s v="TXN004097"/>
    <n v="18348.5"/>
    <n v="18348.5"/>
    <s v="SUCCESS"/>
    <s v="SUCCESS"/>
    <n v="1"/>
    <s v="found"/>
    <s v="Not Duplicate"/>
    <s v="match"/>
    <s v="match"/>
    <n v="0"/>
    <d v="2026-03-26T00:00:00"/>
    <n v="1"/>
    <s v="Within SLA"/>
    <x v="2"/>
    <n v="0"/>
    <n v="0"/>
    <n v="0"/>
    <n v="0"/>
    <n v="0"/>
    <x v="2"/>
    <n v="39.5"/>
    <x v="21"/>
  </r>
  <r>
    <s v="TXN004098"/>
    <n v="1260.51"/>
    <n v="1260.51"/>
    <s v="SUCCESS"/>
    <s v="SUCCESS"/>
    <n v="1"/>
    <s v="found"/>
    <s v="Not Duplicate"/>
    <s v="match"/>
    <s v="match"/>
    <n v="0"/>
    <d v="2026-03-02T00:00:00"/>
    <n v="2"/>
    <s v="Within SLA"/>
    <x v="3"/>
    <n v="0"/>
    <n v="0"/>
    <n v="0"/>
    <n v="0"/>
    <n v="0"/>
    <x v="1"/>
    <n v="56.8"/>
    <x v="72"/>
  </r>
  <r>
    <s v="TXN004099"/>
    <n v="2805.19"/>
    <n v="2805.19"/>
    <s v="SUCCESS"/>
    <s v="SUCCESS"/>
    <n v="1"/>
    <s v="found"/>
    <s v="Not Duplicate"/>
    <s v="match"/>
    <s v="match"/>
    <n v="0"/>
    <d v="2026-01-12T00:00:00"/>
    <n v="2"/>
    <s v="Within SLA"/>
    <x v="0"/>
    <n v="0"/>
    <n v="0"/>
    <n v="0"/>
    <n v="0"/>
    <n v="0"/>
    <x v="0"/>
    <n v="150.19999999999999"/>
    <x v="76"/>
  </r>
  <r>
    <s v="TXN004100"/>
    <n v="1341.49"/>
    <n v="1341.49"/>
    <s v="SUCCESS"/>
    <s v="SUCCESS"/>
    <n v="1"/>
    <s v="found"/>
    <s v="Not Duplicate"/>
    <s v="match"/>
    <s v="match"/>
    <n v="0"/>
    <d v="2026-02-03T00:00:00"/>
    <n v="3"/>
    <s v="SLA Breached"/>
    <x v="3"/>
    <n v="0"/>
    <n v="0"/>
    <n v="0"/>
    <n v="0"/>
    <n v="1"/>
    <x v="1"/>
    <n v="36.9"/>
    <x v="46"/>
  </r>
  <r>
    <s v="TXN004101"/>
    <n v="6814.99"/>
    <n v="6814.99"/>
    <s v="SUCCESS"/>
    <s v="SUCCESS"/>
    <n v="1"/>
    <s v="found"/>
    <s v="Not Duplicate"/>
    <s v="match"/>
    <s v="match"/>
    <n v="0"/>
    <d v="2026-01-10T00:00:00"/>
    <n v="3"/>
    <s v="SLA Breached"/>
    <x v="1"/>
    <n v="0"/>
    <n v="0"/>
    <n v="0"/>
    <n v="0"/>
    <n v="1"/>
    <x v="0"/>
    <n v="31.7"/>
    <x v="78"/>
  </r>
  <r>
    <s v="TXN004102"/>
    <n v="15323.55"/>
    <n v="15323.55"/>
    <s v="SUCCESS"/>
    <s v="SUCCESS"/>
    <n v="1"/>
    <s v="found"/>
    <s v="Not Duplicate"/>
    <s v="match"/>
    <s v="match"/>
    <n v="0"/>
    <d v="2026-03-14T00:00:00"/>
    <n v="3"/>
    <s v="SLA Breached"/>
    <x v="0"/>
    <n v="0"/>
    <n v="0"/>
    <n v="0"/>
    <n v="0"/>
    <n v="1"/>
    <x v="3"/>
    <n v="41.5"/>
    <x v="70"/>
  </r>
  <r>
    <s v="TXN004103"/>
    <n v="1366.15"/>
    <n v="1366.15"/>
    <s v="FAILED"/>
    <s v="FAILED"/>
    <n v="1"/>
    <s v="found"/>
    <s v="Not Duplicate"/>
    <s v="match"/>
    <s v="match"/>
    <n v="0"/>
    <d v="2026-01-24T00:00:00"/>
    <n v="3"/>
    <s v="SLA Breached"/>
    <x v="0"/>
    <n v="0"/>
    <n v="0"/>
    <n v="0"/>
    <n v="0"/>
    <n v="1"/>
    <x v="2"/>
    <n v="45"/>
    <x v="25"/>
  </r>
  <r>
    <s v="TXN004104"/>
    <n v="4397.21"/>
    <n v="4397.21"/>
    <s v="SUCCESS"/>
    <s v="SUCCESS"/>
    <n v="1"/>
    <s v="found"/>
    <s v="Not Duplicate"/>
    <s v="match"/>
    <s v="match"/>
    <n v="0"/>
    <d v="2026-01-15T00:00:00"/>
    <n v="0"/>
    <s v="Within SLA"/>
    <x v="0"/>
    <n v="0"/>
    <n v="0"/>
    <n v="0"/>
    <n v="0"/>
    <n v="0"/>
    <x v="0"/>
    <n v="2.4"/>
    <x v="1"/>
  </r>
  <r>
    <s v="TXN004105"/>
    <n v="2915.13"/>
    <n v="2915.13"/>
    <s v="REVERSED"/>
    <s v="REVERSED"/>
    <n v="1"/>
    <s v="found"/>
    <s v="Not Duplicate"/>
    <s v="match"/>
    <s v="match"/>
    <n v="0"/>
    <d v="2026-01-08T00:00:00"/>
    <n v="2"/>
    <s v="Within SLA"/>
    <x v="0"/>
    <n v="0"/>
    <n v="0"/>
    <n v="0"/>
    <n v="0"/>
    <n v="0"/>
    <x v="1"/>
    <n v="16.600000000000001"/>
    <x v="18"/>
  </r>
  <r>
    <s v="TXN004106"/>
    <n v="10770.94"/>
    <n v="11848.03"/>
    <s v="SUCCESS"/>
    <s v="SUCCESS"/>
    <n v="1"/>
    <s v="found"/>
    <s v="Not Duplicate"/>
    <s v="mismatch"/>
    <s v="match"/>
    <n v="1077.0900000000001"/>
    <d v="2026-03-11T00:00:00"/>
    <n v="0"/>
    <s v="Within SLA"/>
    <x v="0"/>
    <n v="0"/>
    <n v="0"/>
    <n v="1"/>
    <n v="0"/>
    <n v="0"/>
    <x v="0"/>
    <n v="57.6"/>
    <x v="70"/>
  </r>
  <r>
    <s v="TXN004107"/>
    <n v="712.38"/>
    <n v="712.38"/>
    <s v="SUCCESS"/>
    <s v="SUCCESS"/>
    <n v="1"/>
    <s v="found"/>
    <s v="Not Duplicate"/>
    <s v="match"/>
    <s v="match"/>
    <n v="0"/>
    <d v="2026-02-04T00:00:00"/>
    <n v="1"/>
    <s v="Within SLA"/>
    <x v="3"/>
    <n v="0"/>
    <n v="0"/>
    <n v="0"/>
    <n v="0"/>
    <n v="0"/>
    <x v="1"/>
    <n v="23.4"/>
    <x v="83"/>
  </r>
  <r>
    <s v="TXN004108"/>
    <n v="8308.61"/>
    <n v="8308.61"/>
    <s v="SUCCESS"/>
    <s v="SUCCESS"/>
    <n v="1"/>
    <s v="found"/>
    <s v="Not Duplicate"/>
    <s v="match"/>
    <s v="match"/>
    <n v="0"/>
    <d v="2026-03-13T00:00:00"/>
    <n v="3"/>
    <s v="SLA Breached"/>
    <x v="0"/>
    <n v="0"/>
    <n v="0"/>
    <n v="0"/>
    <n v="0"/>
    <n v="1"/>
    <x v="1"/>
    <n v="36"/>
    <x v="67"/>
  </r>
  <r>
    <s v="TXN004109"/>
    <n v="2415.7399999999998"/>
    <n v="2415.7399999999998"/>
    <s v="SUCCESS"/>
    <s v="SUCCESS"/>
    <n v="1"/>
    <s v="found"/>
    <s v="Not Duplicate"/>
    <s v="match"/>
    <s v="match"/>
    <n v="0"/>
    <d v="2026-03-31T00:00:00"/>
    <n v="3"/>
    <s v="SLA Breached"/>
    <x v="2"/>
    <n v="0"/>
    <n v="0"/>
    <n v="0"/>
    <n v="0"/>
    <n v="1"/>
    <x v="2"/>
    <n v="30.9"/>
    <x v="52"/>
  </r>
  <r>
    <s v="TXN004110"/>
    <n v="6092.17"/>
    <n v="6092.17"/>
    <s v="SUCCESS"/>
    <s v="SUCCESS"/>
    <n v="1"/>
    <s v="found"/>
    <s v="Not Duplicate"/>
    <s v="match"/>
    <s v="match"/>
    <n v="0"/>
    <d v="2026-02-26T00:00:00"/>
    <n v="2"/>
    <s v="Within SLA"/>
    <x v="0"/>
    <n v="0"/>
    <n v="0"/>
    <n v="0"/>
    <n v="0"/>
    <n v="0"/>
    <x v="0"/>
    <n v="26.6"/>
    <x v="40"/>
  </r>
  <r>
    <s v="TXN004111"/>
    <n v="1986.46"/>
    <n v="1986.46"/>
    <s v="SUCCESS"/>
    <s v="SUCCESS"/>
    <n v="1"/>
    <s v="found"/>
    <s v="Not Duplicate"/>
    <s v="match"/>
    <s v="match"/>
    <n v="0"/>
    <d v="2026-03-07T00:00:00"/>
    <n v="1"/>
    <s v="Within SLA"/>
    <x v="2"/>
    <n v="0"/>
    <n v="0"/>
    <n v="0"/>
    <n v="0"/>
    <n v="0"/>
    <x v="1"/>
    <n v="32.6"/>
    <x v="57"/>
  </r>
  <r>
    <s v="TXN004112"/>
    <n v="2208.33"/>
    <n v="2208.33"/>
    <s v="SUCCESS"/>
    <s v="SUCCESS"/>
    <n v="1"/>
    <s v="found"/>
    <s v="Not Duplicate"/>
    <s v="match"/>
    <s v="match"/>
    <n v="0"/>
    <d v="2026-01-12T00:00:00"/>
    <n v="3"/>
    <s v="SLA Breached"/>
    <x v="3"/>
    <n v="0"/>
    <n v="0"/>
    <n v="0"/>
    <n v="0"/>
    <n v="1"/>
    <x v="0"/>
    <n v="55.6"/>
    <x v="86"/>
  </r>
  <r>
    <s v="TXN004113"/>
    <n v="15365.19"/>
    <n v="15365.19"/>
    <s v="SUCCESS"/>
    <s v="SUCCESS"/>
    <n v="1"/>
    <s v="found"/>
    <s v="Not Duplicate"/>
    <s v="match"/>
    <s v="match"/>
    <n v="0"/>
    <d v="2026-03-02T00:00:00"/>
    <n v="1"/>
    <s v="Within SLA"/>
    <x v="0"/>
    <n v="0"/>
    <n v="0"/>
    <n v="0"/>
    <n v="0"/>
    <n v="0"/>
    <x v="1"/>
    <n v="27.1"/>
    <x v="32"/>
  </r>
  <r>
    <s v="TXN004114"/>
    <n v="3269.74"/>
    <n v="3269.74"/>
    <s v="SUCCESS"/>
    <s v="SUCCESS"/>
    <n v="1"/>
    <s v="found"/>
    <s v="Not Duplicate"/>
    <s v="match"/>
    <s v="match"/>
    <n v="0"/>
    <d v="2026-01-04T00:00:00"/>
    <n v="1"/>
    <s v="Within SLA"/>
    <x v="0"/>
    <n v="0"/>
    <n v="0"/>
    <n v="0"/>
    <n v="0"/>
    <n v="0"/>
    <x v="1"/>
    <n v="47.9"/>
    <x v="62"/>
  </r>
  <r>
    <s v="TXN004115"/>
    <n v="1332.26"/>
    <n v="1332.26"/>
    <s v="SUCCESS"/>
    <s v="SUCCESS"/>
    <n v="1"/>
    <s v="found"/>
    <s v="Not Duplicate"/>
    <s v="match"/>
    <s v="match"/>
    <n v="0"/>
    <d v="2026-03-29T00:00:00"/>
    <n v="2"/>
    <s v="Within SLA"/>
    <x v="3"/>
    <n v="0"/>
    <n v="0"/>
    <n v="0"/>
    <n v="0"/>
    <n v="0"/>
    <x v="0"/>
    <n v="29.3"/>
    <x v="60"/>
  </r>
  <r>
    <s v="TXN004116"/>
    <n v="17924.259999999998"/>
    <n v="17924.259999999998"/>
    <s v="SUCCESS"/>
    <s v="SUCCESS"/>
    <n v="1"/>
    <s v="found"/>
    <s v="Not Duplicate"/>
    <s v="match"/>
    <s v="match"/>
    <n v="0"/>
    <d v="2026-01-21T00:00:00"/>
    <n v="0"/>
    <s v="Within SLA"/>
    <x v="0"/>
    <n v="0"/>
    <n v="0"/>
    <n v="0"/>
    <n v="0"/>
    <n v="0"/>
    <x v="3"/>
    <n v="17"/>
    <x v="25"/>
  </r>
  <r>
    <s v="TXN004117"/>
    <n v="4925.3599999999997"/>
    <n v="4925.3599999999997"/>
    <s v="SUCCESS"/>
    <s v="SUCCESS"/>
    <n v="1"/>
    <s v="found"/>
    <s v="Not Duplicate"/>
    <s v="match"/>
    <s v="match"/>
    <n v="0"/>
    <d v="2026-01-04T00:00:00"/>
    <n v="3"/>
    <s v="SLA Breached"/>
    <x v="0"/>
    <n v="0"/>
    <n v="0"/>
    <n v="0"/>
    <n v="0"/>
    <n v="1"/>
    <x v="0"/>
    <n v="49.7"/>
    <x v="88"/>
  </r>
  <r>
    <s v="TXN004118"/>
    <n v="4572.1899999999996"/>
    <n v="4572.1899999999996"/>
    <s v="SUCCESS"/>
    <s v="SUCCESS"/>
    <n v="1"/>
    <s v="found"/>
    <s v="Not Duplicate"/>
    <s v="match"/>
    <s v="match"/>
    <n v="0"/>
    <d v="2026-01-26T00:00:00"/>
    <n v="0"/>
    <s v="Within SLA"/>
    <x v="0"/>
    <n v="0"/>
    <n v="0"/>
    <n v="0"/>
    <n v="0"/>
    <n v="0"/>
    <x v="0"/>
    <n v="36.9"/>
    <x v="71"/>
  </r>
  <r>
    <s v="TXN004119"/>
    <n v="17932.23"/>
    <n v="17932.23"/>
    <s v="SUCCESS"/>
    <s v="SUCCESS"/>
    <n v="1"/>
    <s v="found"/>
    <s v="Not Duplicate"/>
    <s v="match"/>
    <s v="match"/>
    <n v="0"/>
    <d v="2026-01-24T00:00:00"/>
    <n v="0"/>
    <s v="Within SLA"/>
    <x v="2"/>
    <n v="0"/>
    <n v="0"/>
    <n v="0"/>
    <n v="0"/>
    <n v="0"/>
    <x v="3"/>
    <n v="10.9"/>
    <x v="61"/>
  </r>
  <r>
    <s v="TXN004120"/>
    <n v="4187.71"/>
    <n v="4187.71"/>
    <s v="SUCCESS"/>
    <s v="SUCCESS"/>
    <n v="1"/>
    <s v="found"/>
    <s v="Not Duplicate"/>
    <s v="match"/>
    <s v="match"/>
    <n v="0"/>
    <d v="2026-01-30T00:00:00"/>
    <n v="2"/>
    <s v="Within SLA"/>
    <x v="0"/>
    <n v="0"/>
    <n v="0"/>
    <n v="0"/>
    <n v="0"/>
    <n v="0"/>
    <x v="0"/>
    <n v="35.200000000000003"/>
    <x v="7"/>
  </r>
  <r>
    <s v="TXN004121"/>
    <n v="15270.23"/>
    <n v="15270.23"/>
    <s v="SUCCESS"/>
    <s v="SUCCESS"/>
    <n v="1"/>
    <s v="found"/>
    <s v="Not Duplicate"/>
    <s v="match"/>
    <s v="match"/>
    <n v="0"/>
    <d v="2026-02-21T00:00:00"/>
    <n v="2"/>
    <s v="Within SLA"/>
    <x v="3"/>
    <n v="0"/>
    <n v="0"/>
    <n v="0"/>
    <n v="0"/>
    <n v="0"/>
    <x v="1"/>
    <n v="32.799999999999997"/>
    <x v="10"/>
  </r>
  <r>
    <s v="TXN004122"/>
    <n v="14593.63"/>
    <n v="14593.63"/>
    <s v="SUCCESS"/>
    <s v="SUCCESS"/>
    <n v="1"/>
    <s v="found"/>
    <s v="Not Duplicate"/>
    <s v="match"/>
    <s v="match"/>
    <n v="0"/>
    <d v="2026-03-25T00:00:00"/>
    <n v="1"/>
    <s v="Within SLA"/>
    <x v="2"/>
    <n v="0"/>
    <n v="0"/>
    <n v="0"/>
    <n v="0"/>
    <n v="0"/>
    <x v="2"/>
    <n v="17.3"/>
    <x v="20"/>
  </r>
  <r>
    <s v="TXN004123"/>
    <n v="2173.73"/>
    <n v="2173.73"/>
    <s v="SUCCESS"/>
    <s v="SUCCESS"/>
    <n v="1"/>
    <s v="found"/>
    <s v="Not Duplicate"/>
    <s v="match"/>
    <s v="match"/>
    <n v="0"/>
    <d v="2026-01-12T00:00:00"/>
    <n v="0"/>
    <s v="Within SLA"/>
    <x v="1"/>
    <n v="0"/>
    <n v="0"/>
    <n v="0"/>
    <n v="0"/>
    <n v="0"/>
    <x v="3"/>
    <n v="8.5"/>
    <x v="77"/>
  </r>
  <r>
    <s v="TXN004124"/>
    <n v="1513.23"/>
    <n v="1513.23"/>
    <s v="SUCCESS"/>
    <s v="SUCCESS"/>
    <n v="1"/>
    <s v="found"/>
    <s v="Not Duplicate"/>
    <s v="match"/>
    <s v="match"/>
    <n v="0"/>
    <d v="2026-01-05T00:00:00"/>
    <n v="1"/>
    <s v="Within SLA"/>
    <x v="0"/>
    <n v="0"/>
    <n v="0"/>
    <n v="0"/>
    <n v="0"/>
    <n v="0"/>
    <x v="0"/>
    <n v="26.9"/>
    <x v="19"/>
  </r>
  <r>
    <s v="TXN004125"/>
    <n v="4440.62"/>
    <n v="4440.62"/>
    <s v="SUCCESS"/>
    <s v="SUCCESS"/>
    <n v="1"/>
    <s v="found"/>
    <s v="Not Duplicate"/>
    <s v="match"/>
    <s v="match"/>
    <n v="0"/>
    <d v="2026-02-18T00:00:00"/>
    <n v="2"/>
    <s v="Within SLA"/>
    <x v="3"/>
    <n v="0"/>
    <n v="0"/>
    <n v="0"/>
    <n v="0"/>
    <n v="0"/>
    <x v="2"/>
    <n v="3.9"/>
    <x v="68"/>
  </r>
  <r>
    <s v="TXN004126"/>
    <n v="1525.47"/>
    <n v="1525.47"/>
    <s v="SUCCESS"/>
    <s v="SUCCESS"/>
    <n v="1"/>
    <s v="found"/>
    <s v="Not Duplicate"/>
    <s v="match"/>
    <s v="match"/>
    <n v="0"/>
    <d v="2026-02-26T00:00:00"/>
    <n v="0"/>
    <s v="Within SLA"/>
    <x v="0"/>
    <n v="0"/>
    <n v="0"/>
    <n v="0"/>
    <n v="0"/>
    <n v="0"/>
    <x v="3"/>
    <n v="24"/>
    <x v="4"/>
  </r>
  <r>
    <s v="TXN004127"/>
    <n v="2018.5"/>
    <n v="2018.5"/>
    <s v="SUCCESS"/>
    <s v="SUCCESS"/>
    <n v="1"/>
    <s v="found"/>
    <s v="Not Duplicate"/>
    <s v="match"/>
    <s v="match"/>
    <n v="0"/>
    <d v="2026-01-21T00:00:00"/>
    <n v="2"/>
    <s v="Within SLA"/>
    <x v="0"/>
    <n v="0"/>
    <n v="0"/>
    <n v="0"/>
    <n v="0"/>
    <n v="0"/>
    <x v="0"/>
    <n v="66"/>
    <x v="34"/>
  </r>
  <r>
    <s v="TXN004128"/>
    <n v="1402.87"/>
    <n v="1402.87"/>
    <s v="SUCCESS"/>
    <s v="SUCCESS"/>
    <n v="1"/>
    <s v="found"/>
    <s v="Not Duplicate"/>
    <s v="match"/>
    <s v="match"/>
    <n v="0"/>
    <d v="2026-02-24T00:00:00"/>
    <n v="0"/>
    <s v="Within SLA"/>
    <x v="3"/>
    <n v="0"/>
    <n v="0"/>
    <n v="0"/>
    <n v="0"/>
    <n v="0"/>
    <x v="1"/>
    <n v="19.5"/>
    <x v="40"/>
  </r>
  <r>
    <s v="TXN004129"/>
    <n v="2527.06"/>
    <n v="2527.06"/>
    <s v="SUCCESS"/>
    <s v="SUCCESS"/>
    <n v="1"/>
    <s v="found"/>
    <s v="Not Duplicate"/>
    <s v="match"/>
    <s v="match"/>
    <n v="0"/>
    <d v="2026-02-11T00:00:00"/>
    <n v="0"/>
    <s v="Within SLA"/>
    <x v="0"/>
    <n v="0"/>
    <n v="0"/>
    <n v="0"/>
    <n v="0"/>
    <n v="0"/>
    <x v="2"/>
    <n v="33.799999999999997"/>
    <x v="41"/>
  </r>
  <r>
    <s v="TXN004130"/>
    <n v="11363.38"/>
    <n v="11363.38"/>
    <s v="SUCCESS"/>
    <s v="SUCCESS"/>
    <n v="1"/>
    <s v="found"/>
    <s v="Not Duplicate"/>
    <s v="match"/>
    <s v="match"/>
    <n v="0"/>
    <d v="2026-03-26T00:00:00"/>
    <n v="1"/>
    <s v="Within SLA"/>
    <x v="3"/>
    <n v="0"/>
    <n v="0"/>
    <n v="0"/>
    <n v="0"/>
    <n v="0"/>
    <x v="2"/>
    <n v="13.4"/>
    <x v="21"/>
  </r>
  <r>
    <s v="TXN004131"/>
    <n v="4644.83"/>
    <n v="4644.83"/>
    <s v="SUCCESS"/>
    <s v="SUCCESS"/>
    <n v="1"/>
    <s v="found"/>
    <s v="Not Duplicate"/>
    <s v="match"/>
    <s v="match"/>
    <n v="0"/>
    <d v="2026-02-15T00:00:00"/>
    <n v="0"/>
    <s v="Within SLA"/>
    <x v="0"/>
    <n v="0"/>
    <n v="0"/>
    <n v="0"/>
    <n v="0"/>
    <n v="0"/>
    <x v="0"/>
    <n v="27.9"/>
    <x v="37"/>
  </r>
  <r>
    <s v="TXN004132"/>
    <n v="560.02"/>
    <n v="560.02"/>
    <s v="SUCCESS"/>
    <s v="SUCCESS"/>
    <n v="1"/>
    <s v="found"/>
    <s v="Not Duplicate"/>
    <s v="match"/>
    <s v="match"/>
    <n v="0"/>
    <d v="2026-01-25T00:00:00"/>
    <n v="3"/>
    <s v="SLA Breached"/>
    <x v="0"/>
    <n v="0"/>
    <n v="0"/>
    <n v="0"/>
    <n v="0"/>
    <n v="1"/>
    <x v="0"/>
    <n v="18.100000000000001"/>
    <x v="51"/>
  </r>
  <r>
    <s v="TXN004133"/>
    <n v="250000"/>
    <n v="250000"/>
    <s v="SUCCESS"/>
    <s v="SUCCESS"/>
    <n v="1"/>
    <s v="found"/>
    <s v="Not Duplicate"/>
    <s v="match"/>
    <s v="match"/>
    <n v="0"/>
    <d v="2026-02-13T00:00:00"/>
    <n v="2"/>
    <s v="Within SLA"/>
    <x v="0"/>
    <n v="0"/>
    <n v="0"/>
    <n v="0"/>
    <n v="0"/>
    <n v="0"/>
    <x v="0"/>
    <n v="3.4"/>
    <x v="41"/>
  </r>
  <r>
    <s v="TXN004134"/>
    <n v="697.76"/>
    <n v="697.76"/>
    <s v="SUCCESS"/>
    <s v="SUCCESS"/>
    <n v="1"/>
    <s v="found"/>
    <s v="Not Duplicate"/>
    <s v="match"/>
    <s v="match"/>
    <n v="0"/>
    <d v="2026-01-04T00:00:00"/>
    <n v="3"/>
    <s v="SLA Breached"/>
    <x v="2"/>
    <n v="0"/>
    <n v="0"/>
    <n v="0"/>
    <n v="0"/>
    <n v="1"/>
    <x v="3"/>
    <n v="37.5"/>
    <x v="88"/>
  </r>
  <r>
    <s v="TXN004135"/>
    <n v="5574.43"/>
    <n v="5574.43"/>
    <s v="SUCCESS"/>
    <s v="SUCCESS"/>
    <n v="1"/>
    <s v="found"/>
    <s v="Not Duplicate"/>
    <s v="match"/>
    <s v="match"/>
    <n v="0"/>
    <d v="2026-01-06T00:00:00"/>
    <n v="1"/>
    <s v="Within SLA"/>
    <x v="2"/>
    <n v="0"/>
    <n v="0"/>
    <n v="0"/>
    <n v="0"/>
    <n v="0"/>
    <x v="1"/>
    <n v="11"/>
    <x v="11"/>
  </r>
  <r>
    <s v="TXN004136"/>
    <n v="8549.91"/>
    <n v="8549.91"/>
    <s v="REVERSED"/>
    <s v="REVERSED"/>
    <n v="1"/>
    <s v="found"/>
    <s v="Not Duplicate"/>
    <s v="match"/>
    <s v="match"/>
    <n v="0"/>
    <d v="2026-02-19T00:00:00"/>
    <n v="1"/>
    <s v="Within SLA"/>
    <x v="2"/>
    <n v="0"/>
    <n v="0"/>
    <n v="0"/>
    <n v="0"/>
    <n v="0"/>
    <x v="0"/>
    <n v="75.400000000000006"/>
    <x v="82"/>
  </r>
  <r>
    <s v="TXN004137"/>
    <n v="2725.44"/>
    <n v="2725.44"/>
    <s v="SUCCESS"/>
    <s v="SUCCESS"/>
    <n v="1"/>
    <s v="found"/>
    <s v="Not Duplicate"/>
    <s v="match"/>
    <s v="match"/>
    <n v="0"/>
    <d v="2026-02-03T00:00:00"/>
    <n v="1"/>
    <s v="Within SLA"/>
    <x v="2"/>
    <n v="0"/>
    <n v="0"/>
    <n v="0"/>
    <n v="0"/>
    <n v="0"/>
    <x v="1"/>
    <n v="14.3"/>
    <x v="81"/>
  </r>
  <r>
    <s v="TXN004138"/>
    <n v="1000.36"/>
    <n v="1000.36"/>
    <s v="SUCCESS"/>
    <s v="SUCCESS"/>
    <n v="1"/>
    <s v="found"/>
    <s v="Not Duplicate"/>
    <s v="match"/>
    <s v="match"/>
    <n v="0"/>
    <d v="2026-02-21T00:00:00"/>
    <n v="1"/>
    <s v="Within SLA"/>
    <x v="0"/>
    <n v="0"/>
    <n v="0"/>
    <n v="0"/>
    <n v="0"/>
    <n v="0"/>
    <x v="2"/>
    <n v="20.3"/>
    <x v="79"/>
  </r>
  <r>
    <s v="TXN004139"/>
    <n v="34206.199999999997"/>
    <n v="34206.199999999997"/>
    <s v="SUCCESS"/>
    <s v="SUCCESS"/>
    <n v="1"/>
    <s v="found"/>
    <s v="Not Duplicate"/>
    <s v="match"/>
    <s v="match"/>
    <n v="0"/>
    <d v="2026-02-27T00:00:00"/>
    <n v="1"/>
    <s v="Within SLA"/>
    <x v="2"/>
    <n v="0"/>
    <n v="0"/>
    <n v="0"/>
    <n v="0"/>
    <n v="0"/>
    <x v="2"/>
    <n v="42.4"/>
    <x v="4"/>
  </r>
  <r>
    <s v="TXN004140"/>
    <n v="5425.59"/>
    <n v="5425.59"/>
    <s v="FAILED"/>
    <s v="FAILED"/>
    <n v="1"/>
    <s v="found"/>
    <s v="Not Duplicate"/>
    <s v="match"/>
    <s v="match"/>
    <n v="0"/>
    <d v="2026-03-11T00:00:00"/>
    <n v="3"/>
    <s v="SLA Breached"/>
    <x v="4"/>
    <n v="0"/>
    <n v="0"/>
    <n v="0"/>
    <n v="0"/>
    <n v="1"/>
    <x v="1"/>
    <n v="63.4"/>
    <x v="16"/>
  </r>
  <r>
    <s v="TXN004141"/>
    <n v="1699.85"/>
    <n v="1699.85"/>
    <s v="SUCCESS"/>
    <s v="SUCCESS"/>
    <n v="1"/>
    <s v="found"/>
    <s v="Not Duplicate"/>
    <s v="match"/>
    <s v="match"/>
    <n v="0"/>
    <d v="2026-01-29T00:00:00"/>
    <n v="1"/>
    <s v="Within SLA"/>
    <x v="2"/>
    <n v="0"/>
    <n v="0"/>
    <n v="0"/>
    <n v="0"/>
    <n v="0"/>
    <x v="1"/>
    <n v="45.3"/>
    <x v="7"/>
  </r>
  <r>
    <s v="TXN004142"/>
    <n v="22674.639999999999"/>
    <n v="22674.639999999999"/>
    <s v="SUCCESS"/>
    <s v="SUCCESS"/>
    <n v="1"/>
    <s v="found"/>
    <s v="Not Duplicate"/>
    <s v="match"/>
    <s v="match"/>
    <n v="0"/>
    <d v="2026-03-11T00:00:00"/>
    <n v="3"/>
    <s v="SLA Breached"/>
    <x v="2"/>
    <n v="0"/>
    <n v="0"/>
    <n v="0"/>
    <n v="0"/>
    <n v="1"/>
    <x v="0"/>
    <n v="23.6"/>
    <x v="16"/>
  </r>
  <r>
    <s v="TXN004143"/>
    <n v="13570.71"/>
    <n v="13570.71"/>
    <s v="SUCCESS"/>
    <s v="SUCCESS"/>
    <n v="1"/>
    <s v="found"/>
    <s v="Not Duplicate"/>
    <s v="match"/>
    <s v="match"/>
    <n v="0"/>
    <d v="2026-01-03T00:00:00"/>
    <n v="2"/>
    <s v="Within SLA"/>
    <x v="0"/>
    <n v="0"/>
    <n v="0"/>
    <n v="0"/>
    <n v="0"/>
    <n v="0"/>
    <x v="3"/>
    <n v="23.8"/>
    <x v="88"/>
  </r>
  <r>
    <s v="TXN004144"/>
    <n v="7793.41"/>
    <n v="7793.41"/>
    <s v="SUCCESS"/>
    <s v="SUCCESS"/>
    <n v="2"/>
    <s v="found"/>
    <s v="Duplicate"/>
    <s v="match"/>
    <s v="match"/>
    <n v="0"/>
    <d v="2026-01-30T00:00:00"/>
    <n v="2"/>
    <s v="Within SLA"/>
    <x v="0"/>
    <n v="0"/>
    <n v="1"/>
    <n v="0"/>
    <n v="0"/>
    <n v="0"/>
    <x v="0"/>
    <n v="49.3"/>
    <x v="7"/>
  </r>
  <r>
    <s v="TXN004145"/>
    <n v="27608.13"/>
    <n v="27608.13"/>
    <s v="SUCCESS"/>
    <s v="SUCCESS"/>
    <n v="1"/>
    <s v="found"/>
    <s v="Not Duplicate"/>
    <s v="match"/>
    <s v="match"/>
    <n v="0"/>
    <d v="2026-03-10T00:00:00"/>
    <n v="2"/>
    <s v="Within SLA"/>
    <x v="3"/>
    <n v="0"/>
    <n v="0"/>
    <n v="0"/>
    <n v="0"/>
    <n v="0"/>
    <x v="3"/>
    <n v="13"/>
    <x v="16"/>
  </r>
  <r>
    <s v="TXN004146"/>
    <n v="3631.98"/>
    <n v="3631.98"/>
    <s v="SUCCESS"/>
    <s v="SUCCESS"/>
    <n v="1"/>
    <s v="found"/>
    <s v="Not Duplicate"/>
    <s v="match"/>
    <s v="match"/>
    <n v="0"/>
    <d v="2026-03-12T00:00:00"/>
    <n v="2"/>
    <s v="Within SLA"/>
    <x v="3"/>
    <n v="0"/>
    <n v="0"/>
    <n v="0"/>
    <n v="0"/>
    <n v="0"/>
    <x v="0"/>
    <n v="5.7"/>
    <x v="67"/>
  </r>
  <r>
    <s v="TXN004147"/>
    <n v="6916.51"/>
    <n v="6916.51"/>
    <s v="FAILED"/>
    <s v="FAILED"/>
    <n v="1"/>
    <s v="found"/>
    <s v="Not Duplicate"/>
    <s v="match"/>
    <s v="match"/>
    <n v="0"/>
    <d v="2026-03-03T00:00:00"/>
    <n v="0"/>
    <s v="Within SLA"/>
    <x v="0"/>
    <n v="0"/>
    <n v="0"/>
    <n v="0"/>
    <n v="0"/>
    <n v="0"/>
    <x v="0"/>
    <n v="10.199999999999999"/>
    <x v="56"/>
  </r>
  <r>
    <s v="TXN004148"/>
    <n v="641.34"/>
    <n v="641.34"/>
    <s v="SUCCESS"/>
    <s v="SUCCESS"/>
    <n v="1"/>
    <s v="found"/>
    <s v="Not Duplicate"/>
    <s v="match"/>
    <s v="match"/>
    <n v="0"/>
    <d v="2026-03-15T00:00:00"/>
    <n v="2"/>
    <s v="Within SLA"/>
    <x v="1"/>
    <n v="0"/>
    <n v="0"/>
    <n v="0"/>
    <n v="0"/>
    <n v="0"/>
    <x v="0"/>
    <n v="50.8"/>
    <x v="14"/>
  </r>
  <r>
    <s v="TXN004149"/>
    <n v="2750.17"/>
    <n v="2750.17"/>
    <s v="SUCCESS"/>
    <s v="SUCCESS"/>
    <n v="1"/>
    <s v="found"/>
    <s v="Not Duplicate"/>
    <s v="match"/>
    <s v="match"/>
    <n v="0"/>
    <d v="2026-03-17T00:00:00"/>
    <n v="0"/>
    <s v="Within SLA"/>
    <x v="1"/>
    <n v="0"/>
    <n v="0"/>
    <n v="0"/>
    <n v="0"/>
    <n v="0"/>
    <x v="1"/>
    <n v="14.2"/>
    <x v="84"/>
  </r>
  <r>
    <s v="TXN004150"/>
    <n v="1361.91"/>
    <n v="1361.91"/>
    <s v="SUCCESS"/>
    <s v="SUCCESS"/>
    <n v="1"/>
    <s v="found"/>
    <s v="Not Duplicate"/>
    <s v="match"/>
    <s v="match"/>
    <n v="0"/>
    <d v="2026-02-01T00:00:00"/>
    <n v="3"/>
    <s v="SLA Breached"/>
    <x v="0"/>
    <n v="0"/>
    <n v="0"/>
    <n v="0"/>
    <n v="0"/>
    <n v="1"/>
    <x v="2"/>
    <n v="13.5"/>
    <x v="5"/>
  </r>
  <r>
    <s v="TXN004151"/>
    <n v="7059.24"/>
    <n v="7059.24"/>
    <s v="SUCCESS"/>
    <s v="SUCCESS"/>
    <n v="1"/>
    <s v="found"/>
    <s v="Not Duplicate"/>
    <s v="match"/>
    <s v="match"/>
    <n v="0"/>
    <d v="2026-01-30T00:00:00"/>
    <n v="0"/>
    <s v="Within SLA"/>
    <x v="1"/>
    <n v="0"/>
    <n v="0"/>
    <n v="0"/>
    <n v="0"/>
    <n v="0"/>
    <x v="3"/>
    <n v="6.1"/>
    <x v="27"/>
  </r>
  <r>
    <s v="TXN004152"/>
    <n v="2076.4299999999998"/>
    <n v="2076.4299999999998"/>
    <s v="SUCCESS"/>
    <s v="SUCCESS"/>
    <n v="1"/>
    <s v="found"/>
    <s v="Not Duplicate"/>
    <s v="match"/>
    <s v="match"/>
    <n v="0"/>
    <d v="2026-03-06T00:00:00"/>
    <n v="2"/>
    <s v="Within SLA"/>
    <x v="2"/>
    <n v="0"/>
    <n v="0"/>
    <n v="0"/>
    <n v="0"/>
    <n v="0"/>
    <x v="1"/>
    <n v="40"/>
    <x v="85"/>
  </r>
  <r>
    <s v="TXN004153"/>
    <n v="36404.050000000003"/>
    <n v="36404.050000000003"/>
    <s v="SUCCESS"/>
    <s v="SUCCESS"/>
    <n v="1"/>
    <s v="found"/>
    <s v="Not Duplicate"/>
    <s v="match"/>
    <s v="match"/>
    <n v="0"/>
    <d v="2026-03-16T00:00:00"/>
    <n v="0"/>
    <s v="Within SLA"/>
    <x v="0"/>
    <n v="0"/>
    <n v="0"/>
    <n v="0"/>
    <n v="0"/>
    <n v="0"/>
    <x v="0"/>
    <n v="7"/>
    <x v="30"/>
  </r>
  <r>
    <s v="TXN004154"/>
    <n v="768.25"/>
    <n v="768.25"/>
    <s v="SUCCESS"/>
    <s v="SUCCESS"/>
    <n v="1"/>
    <s v="found"/>
    <s v="Not Duplicate"/>
    <s v="match"/>
    <s v="match"/>
    <n v="0"/>
    <d v="2026-03-03T00:00:00"/>
    <n v="2"/>
    <s v="Within SLA"/>
    <x v="0"/>
    <n v="0"/>
    <n v="0"/>
    <n v="0"/>
    <n v="0"/>
    <n v="0"/>
    <x v="0"/>
    <n v="52.4"/>
    <x v="32"/>
  </r>
  <r>
    <s v="TXN004155"/>
    <n v="11977.75"/>
    <n v="11977.75"/>
    <s v="SUCCESS"/>
    <s v="SUCCESS"/>
    <n v="1"/>
    <s v="found"/>
    <s v="Not Duplicate"/>
    <s v="match"/>
    <s v="match"/>
    <n v="0"/>
    <d v="2026-03-10T00:00:00"/>
    <n v="0"/>
    <s v="Within SLA"/>
    <x v="2"/>
    <n v="0"/>
    <n v="0"/>
    <n v="0"/>
    <n v="0"/>
    <n v="0"/>
    <x v="0"/>
    <n v="31.1"/>
    <x v="67"/>
  </r>
  <r>
    <s v="TXN004156"/>
    <n v="10292.44"/>
    <n v="10292.44"/>
    <s v="REVERSED"/>
    <s v="REVERSED"/>
    <n v="1"/>
    <s v="found"/>
    <s v="Not Duplicate"/>
    <s v="match"/>
    <s v="match"/>
    <n v="0"/>
    <d v="2026-04-01T00:00:00"/>
    <n v="3"/>
    <s v="SLA Breached"/>
    <x v="2"/>
    <n v="0"/>
    <n v="0"/>
    <n v="0"/>
    <n v="0"/>
    <n v="1"/>
    <x v="3"/>
    <n v="35.5"/>
    <x v="36"/>
  </r>
  <r>
    <s v="TXN004157"/>
    <n v="3384.64"/>
    <n v="3384.64"/>
    <s v="SUCCESS"/>
    <s v="SUCCESS"/>
    <n v="1"/>
    <s v="found"/>
    <s v="Not Duplicate"/>
    <s v="match"/>
    <s v="match"/>
    <n v="0"/>
    <d v="2026-03-09T00:00:00"/>
    <n v="3"/>
    <s v="SLA Breached"/>
    <x v="3"/>
    <n v="0"/>
    <n v="0"/>
    <n v="0"/>
    <n v="0"/>
    <n v="1"/>
    <x v="1"/>
    <n v="66.900000000000006"/>
    <x v="57"/>
  </r>
  <r>
    <s v="TXN004158"/>
    <n v="15363.98"/>
    <n v="15363.98"/>
    <s v="SUCCESS"/>
    <s v="SUCCESS"/>
    <n v="1"/>
    <s v="found"/>
    <s v="Not Duplicate"/>
    <s v="match"/>
    <s v="match"/>
    <n v="0"/>
    <d v="2026-02-11T00:00:00"/>
    <n v="0"/>
    <s v="Within SLA"/>
    <x v="3"/>
    <n v="0"/>
    <n v="0"/>
    <n v="0"/>
    <n v="0"/>
    <n v="0"/>
    <x v="2"/>
    <n v="22"/>
    <x v="41"/>
  </r>
  <r>
    <s v="TXN004159"/>
    <n v="11306.8"/>
    <n v="11306.8"/>
    <s v="SUCCESS"/>
    <s v="SUCCESS"/>
    <n v="1"/>
    <s v="found"/>
    <s v="Not Duplicate"/>
    <s v="match"/>
    <s v="match"/>
    <n v="0"/>
    <d v="2026-03-19T00:00:00"/>
    <n v="2"/>
    <s v="Within SLA"/>
    <x v="0"/>
    <n v="0"/>
    <n v="0"/>
    <n v="0"/>
    <n v="0"/>
    <n v="0"/>
    <x v="2"/>
    <n v="30.7"/>
    <x v="84"/>
  </r>
  <r>
    <s v="TXN004160"/>
    <n v="1342.46"/>
    <n v="1342.46"/>
    <s v="SUCCESS"/>
    <s v="SUCCESS"/>
    <n v="1"/>
    <s v="found"/>
    <s v="Not Duplicate"/>
    <s v="match"/>
    <s v="match"/>
    <n v="0"/>
    <d v="2026-03-07T00:00:00"/>
    <n v="3"/>
    <s v="SLA Breached"/>
    <x v="0"/>
    <n v="0"/>
    <n v="0"/>
    <n v="0"/>
    <n v="0"/>
    <n v="1"/>
    <x v="0"/>
    <n v="53.2"/>
    <x v="85"/>
  </r>
  <r>
    <s v="TXN004161"/>
    <n v="13611.86"/>
    <n v="13611.86"/>
    <s v="SUCCESS"/>
    <s v="SUCCESS"/>
    <n v="1"/>
    <s v="found"/>
    <s v="Not Duplicate"/>
    <s v="match"/>
    <s v="match"/>
    <n v="0"/>
    <d v="2026-01-29T00:00:00"/>
    <n v="0"/>
    <s v="Within SLA"/>
    <x v="2"/>
    <n v="0"/>
    <n v="0"/>
    <n v="0"/>
    <n v="0"/>
    <n v="0"/>
    <x v="2"/>
    <n v="49.7"/>
    <x v="5"/>
  </r>
  <r>
    <s v="TXN004162"/>
    <n v="4419.83"/>
    <n v="4419.83"/>
    <s v="SUCCESS"/>
    <s v="SUCCESS"/>
    <n v="1"/>
    <s v="found"/>
    <s v="Not Duplicate"/>
    <s v="match"/>
    <s v="match"/>
    <n v="0"/>
    <d v="2026-01-18T00:00:00"/>
    <n v="0"/>
    <s v="Within SLA"/>
    <x v="3"/>
    <n v="0"/>
    <n v="0"/>
    <n v="0"/>
    <n v="0"/>
    <n v="0"/>
    <x v="0"/>
    <n v="33.299999999999997"/>
    <x v="45"/>
  </r>
  <r>
    <s v="TXN004163"/>
    <n v="7734.49"/>
    <n v="7734.49"/>
    <s v="SUCCESS"/>
    <s v="SUCCESS"/>
    <n v="1"/>
    <s v="found"/>
    <s v="Not Duplicate"/>
    <s v="match"/>
    <s v="match"/>
    <n v="0"/>
    <d v="2026-01-11T00:00:00"/>
    <n v="2"/>
    <s v="Within SLA"/>
    <x v="2"/>
    <n v="0"/>
    <n v="0"/>
    <n v="0"/>
    <n v="0"/>
    <n v="0"/>
    <x v="3"/>
    <n v="46.8"/>
    <x v="86"/>
  </r>
  <r>
    <s v="TXN004164"/>
    <n v="5778.17"/>
    <n v="5778.17"/>
    <s v="SUCCESS"/>
    <s v="SUCCESS"/>
    <n v="1"/>
    <s v="found"/>
    <s v="Not Duplicate"/>
    <s v="match"/>
    <s v="match"/>
    <n v="0"/>
    <d v="2026-03-28T00:00:00"/>
    <n v="3"/>
    <s v="SLA Breached"/>
    <x v="0"/>
    <n v="0"/>
    <n v="0"/>
    <n v="0"/>
    <n v="0"/>
    <n v="1"/>
    <x v="0"/>
    <n v="25.3"/>
    <x v="21"/>
  </r>
  <r>
    <s v="TXN004165"/>
    <n v="2493.44"/>
    <n v="2493.44"/>
    <s v="SUCCESS"/>
    <s v="SUCCESS"/>
    <n v="1"/>
    <s v="found"/>
    <s v="Not Duplicate"/>
    <s v="match"/>
    <s v="match"/>
    <n v="0"/>
    <d v="2026-02-07T00:00:00"/>
    <n v="1"/>
    <s v="Within SLA"/>
    <x v="2"/>
    <n v="0"/>
    <n v="0"/>
    <n v="0"/>
    <n v="0"/>
    <n v="0"/>
    <x v="3"/>
    <n v="20.3"/>
    <x v="69"/>
  </r>
  <r>
    <s v="TXN004166"/>
    <n v="1481.45"/>
    <n v="1481.45"/>
    <s v="SUCCESS"/>
    <s v="SUCCESS"/>
    <n v="1"/>
    <s v="found"/>
    <s v="Not Duplicate"/>
    <s v="match"/>
    <s v="match"/>
    <n v="0"/>
    <d v="2026-01-11T00:00:00"/>
    <n v="0"/>
    <s v="Within SLA"/>
    <x v="3"/>
    <n v="0"/>
    <n v="0"/>
    <n v="0"/>
    <n v="0"/>
    <n v="0"/>
    <x v="2"/>
    <n v="27.9"/>
    <x v="22"/>
  </r>
  <r>
    <s v="TXN004167"/>
    <n v="29666.9"/>
    <n v="29666.9"/>
    <s v="SUCCESS"/>
    <s v="SUCCESS"/>
    <n v="1"/>
    <s v="found"/>
    <s v="Not Duplicate"/>
    <s v="match"/>
    <s v="match"/>
    <n v="0"/>
    <d v="2026-01-30T00:00:00"/>
    <n v="2"/>
    <s v="Within SLA"/>
    <x v="3"/>
    <n v="0"/>
    <n v="0"/>
    <n v="0"/>
    <n v="0"/>
    <n v="0"/>
    <x v="0"/>
    <n v="49.6"/>
    <x v="7"/>
  </r>
  <r>
    <s v="TXN004168"/>
    <n v="3902.92"/>
    <n v="3902.92"/>
    <s v="REVERSED"/>
    <s v="REVERSED"/>
    <n v="1"/>
    <s v="found"/>
    <s v="Not Duplicate"/>
    <s v="match"/>
    <s v="match"/>
    <n v="0"/>
    <d v="2026-03-22T00:00:00"/>
    <n v="3"/>
    <s v="SLA Breached"/>
    <x v="3"/>
    <n v="0"/>
    <n v="0"/>
    <n v="0"/>
    <n v="0"/>
    <n v="1"/>
    <x v="0"/>
    <n v="22.9"/>
    <x v="59"/>
  </r>
  <r>
    <s v="TXN004169"/>
    <n v="7425.44"/>
    <n v="7425.44"/>
    <s v="SUCCESS"/>
    <s v="SUCCESS"/>
    <n v="1"/>
    <s v="found"/>
    <s v="Not Duplicate"/>
    <s v="match"/>
    <s v="match"/>
    <n v="0"/>
    <d v="2026-03-10T00:00:00"/>
    <n v="1"/>
    <s v="Within SLA"/>
    <x v="3"/>
    <n v="0"/>
    <n v="0"/>
    <n v="0"/>
    <n v="0"/>
    <n v="0"/>
    <x v="0"/>
    <n v="6.4"/>
    <x v="87"/>
  </r>
  <r>
    <s v="TXN004170"/>
    <n v="1441.77"/>
    <n v="1441.77"/>
    <s v="SUCCESS"/>
    <s v="SUCCESS"/>
    <n v="1"/>
    <s v="found"/>
    <s v="Not Duplicate"/>
    <s v="match"/>
    <s v="match"/>
    <n v="0"/>
    <d v="2026-02-20T00:00:00"/>
    <n v="2"/>
    <s v="Within SLA"/>
    <x v="1"/>
    <n v="0"/>
    <n v="0"/>
    <n v="0"/>
    <n v="0"/>
    <n v="0"/>
    <x v="1"/>
    <n v="46.1"/>
    <x v="82"/>
  </r>
  <r>
    <s v="TXN004171"/>
    <n v="5024.8100000000004"/>
    <n v="5024.8100000000004"/>
    <s v="SUCCESS"/>
    <s v="SUCCESS"/>
    <n v="1"/>
    <s v="found"/>
    <s v="Not Duplicate"/>
    <s v="match"/>
    <s v="match"/>
    <n v="0"/>
    <d v="2026-02-22T00:00:00"/>
    <n v="1"/>
    <s v="Within SLA"/>
    <x v="2"/>
    <n v="0"/>
    <n v="0"/>
    <n v="0"/>
    <n v="0"/>
    <n v="0"/>
    <x v="0"/>
    <n v="22.5"/>
    <x v="26"/>
  </r>
  <r>
    <s v="TXN004172"/>
    <n v="9586.83"/>
    <n v="11504.2"/>
    <s v="SUCCESS"/>
    <s v="SUCCESS"/>
    <n v="1"/>
    <s v="found"/>
    <s v="Not Duplicate"/>
    <s v="mismatch"/>
    <s v="match"/>
    <n v="1917.3700000000008"/>
    <d v="2026-03-29T00:00:00"/>
    <n v="3"/>
    <s v="SLA Breached"/>
    <x v="0"/>
    <n v="0"/>
    <n v="0"/>
    <n v="1"/>
    <n v="0"/>
    <n v="1"/>
    <x v="1"/>
    <n v="8.6"/>
    <x v="9"/>
  </r>
  <r>
    <s v="TXN004173"/>
    <n v="2829.26"/>
    <n v="2829.26"/>
    <s v="SUCCESS"/>
    <s v="SUCCESS"/>
    <n v="1"/>
    <s v="found"/>
    <s v="Not Duplicate"/>
    <s v="match"/>
    <s v="match"/>
    <n v="0"/>
    <d v="2026-01-22T00:00:00"/>
    <n v="3"/>
    <s v="SLA Breached"/>
    <x v="3"/>
    <n v="0"/>
    <n v="0"/>
    <n v="0"/>
    <n v="0"/>
    <n v="1"/>
    <x v="0"/>
    <n v="18.399999999999999"/>
    <x v="34"/>
  </r>
  <r>
    <s v="TXN004174"/>
    <n v="24332.37"/>
    <n v="24332.37"/>
    <s v="SUCCESS"/>
    <s v="SUCCESS"/>
    <n v="1"/>
    <s v="found"/>
    <s v="Not Duplicate"/>
    <s v="match"/>
    <s v="match"/>
    <n v="0"/>
    <d v="2026-02-18T00:00:00"/>
    <n v="5"/>
    <s v="SLA Breached"/>
    <x v="1"/>
    <n v="0"/>
    <n v="0"/>
    <n v="0"/>
    <n v="0"/>
    <n v="1"/>
    <x v="3"/>
    <n v="91.2"/>
    <x v="38"/>
  </r>
  <r>
    <s v="TXN004175"/>
    <n v="1431.02"/>
    <n v="1431.02"/>
    <s v="SUCCESS"/>
    <s v="SUCCESS"/>
    <n v="1"/>
    <s v="found"/>
    <s v="Not Duplicate"/>
    <s v="match"/>
    <s v="match"/>
    <n v="0"/>
    <d v="2026-02-11T00:00:00"/>
    <n v="3"/>
    <s v="SLA Breached"/>
    <x v="1"/>
    <n v="0"/>
    <n v="0"/>
    <n v="0"/>
    <n v="0"/>
    <n v="1"/>
    <x v="0"/>
    <n v="17.899999999999999"/>
    <x v="24"/>
  </r>
  <r>
    <s v="TXN004176"/>
    <n v="5250.87"/>
    <e v="#N/A"/>
    <s v="SUCCESS"/>
    <e v="#N/A"/>
    <n v="0"/>
    <s v="missing"/>
    <s v="Not Duplicate"/>
    <s v="not processed"/>
    <s v="not processed"/>
    <s v="missing"/>
    <s v="not processed"/>
    <s v="not processed"/>
    <s v="Not Processed"/>
    <x v="0"/>
    <n v="1"/>
    <n v="0"/>
    <n v="0"/>
    <n v="0"/>
    <n v="0"/>
    <x v="3"/>
    <s v=""/>
    <x v="44"/>
  </r>
  <r>
    <s v="TXN004177"/>
    <n v="464.55"/>
    <n v="464.55"/>
    <s v="SUCCESS"/>
    <s v="SUCCESS"/>
    <n v="1"/>
    <s v="found"/>
    <s v="Not Duplicate"/>
    <s v="match"/>
    <s v="match"/>
    <n v="0"/>
    <d v="2026-02-12T00:00:00"/>
    <n v="2"/>
    <s v="Within SLA"/>
    <x v="1"/>
    <n v="0"/>
    <n v="0"/>
    <n v="0"/>
    <n v="0"/>
    <n v="0"/>
    <x v="1"/>
    <n v="4.9000000000000004"/>
    <x v="55"/>
  </r>
  <r>
    <s v="TXN004178"/>
    <n v="10799.02"/>
    <n v="10799.02"/>
    <s v="SUCCESS"/>
    <s v="SUCCESS"/>
    <n v="1"/>
    <s v="found"/>
    <s v="Not Duplicate"/>
    <s v="match"/>
    <s v="match"/>
    <n v="0"/>
    <d v="2026-03-14T00:00:00"/>
    <n v="2"/>
    <s v="Within SLA"/>
    <x v="0"/>
    <n v="0"/>
    <n v="0"/>
    <n v="0"/>
    <n v="0"/>
    <n v="0"/>
    <x v="1"/>
    <n v="24.7"/>
    <x v="47"/>
  </r>
  <r>
    <s v="TXN004179"/>
    <n v="16524.93"/>
    <n v="16524.93"/>
    <s v="SUCCESS"/>
    <s v="SUCCESS"/>
    <n v="1"/>
    <s v="found"/>
    <s v="Not Duplicate"/>
    <s v="match"/>
    <s v="match"/>
    <n v="0"/>
    <d v="2026-03-07T00:00:00"/>
    <n v="0"/>
    <s v="Within SLA"/>
    <x v="1"/>
    <n v="0"/>
    <n v="0"/>
    <n v="0"/>
    <n v="0"/>
    <n v="0"/>
    <x v="1"/>
    <n v="46.9"/>
    <x v="33"/>
  </r>
  <r>
    <s v="TXN004180"/>
    <n v="14646.35"/>
    <n v="14646.35"/>
    <s v="SUCCESS"/>
    <s v="SUCCESS"/>
    <n v="1"/>
    <s v="found"/>
    <s v="Not Duplicate"/>
    <s v="match"/>
    <s v="match"/>
    <n v="0"/>
    <d v="2026-03-30T00:00:00"/>
    <n v="0"/>
    <s v="Within SLA"/>
    <x v="2"/>
    <n v="0"/>
    <n v="0"/>
    <n v="0"/>
    <n v="0"/>
    <n v="0"/>
    <x v="0"/>
    <n v="22.7"/>
    <x v="15"/>
  </r>
  <r>
    <s v="TXN004181"/>
    <n v="3970.66"/>
    <n v="3970.66"/>
    <s v="SUCCESS"/>
    <s v="SUCCESS"/>
    <n v="1"/>
    <s v="found"/>
    <s v="Not Duplicate"/>
    <s v="match"/>
    <s v="match"/>
    <n v="0"/>
    <d v="2026-03-03T00:00:00"/>
    <n v="2"/>
    <s v="Within SLA"/>
    <x v="0"/>
    <n v="0"/>
    <n v="0"/>
    <n v="0"/>
    <n v="0"/>
    <n v="0"/>
    <x v="0"/>
    <n v="43.9"/>
    <x v="32"/>
  </r>
  <r>
    <s v="TXN004182"/>
    <n v="5402.47"/>
    <n v="5402.47"/>
    <s v="SUCCESS"/>
    <s v="SUCCESS"/>
    <n v="1"/>
    <s v="found"/>
    <s v="Not Duplicate"/>
    <s v="match"/>
    <s v="match"/>
    <n v="0"/>
    <d v="2026-03-31T00:00:00"/>
    <n v="2"/>
    <s v="Within SLA"/>
    <x v="1"/>
    <n v="0"/>
    <n v="0"/>
    <n v="0"/>
    <n v="0"/>
    <n v="0"/>
    <x v="3"/>
    <n v="42.8"/>
    <x v="36"/>
  </r>
  <r>
    <s v="TXN004183"/>
    <n v="8131.63"/>
    <n v="8131.63"/>
    <s v="SUCCESS"/>
    <s v="SUCCESS"/>
    <n v="1"/>
    <s v="found"/>
    <s v="Not Duplicate"/>
    <s v="match"/>
    <s v="match"/>
    <n v="0"/>
    <d v="2026-02-11T00:00:00"/>
    <n v="0"/>
    <s v="Within SLA"/>
    <x v="2"/>
    <n v="0"/>
    <n v="0"/>
    <n v="0"/>
    <n v="0"/>
    <n v="0"/>
    <x v="0"/>
    <n v="26.8"/>
    <x v="41"/>
  </r>
  <r>
    <s v="TXN004184"/>
    <n v="129"/>
    <n v="129"/>
    <s v="SUCCESS"/>
    <s v="SUCCESS"/>
    <n v="1"/>
    <s v="found"/>
    <s v="Not Duplicate"/>
    <s v="match"/>
    <s v="match"/>
    <n v="0"/>
    <d v="2026-03-22T00:00:00"/>
    <n v="1"/>
    <s v="Within SLA"/>
    <x v="4"/>
    <n v="0"/>
    <n v="0"/>
    <n v="0"/>
    <n v="0"/>
    <n v="0"/>
    <x v="0"/>
    <n v="27.2"/>
    <x v="63"/>
  </r>
  <r>
    <s v="TXN004185"/>
    <n v="5033.45"/>
    <n v="5033.45"/>
    <s v="FAILED"/>
    <s v="SUCCESS"/>
    <n v="1"/>
    <s v="found"/>
    <s v="Not Duplicate"/>
    <s v="match"/>
    <s v="mismatch"/>
    <n v="0"/>
    <d v="2026-03-11T00:00:00"/>
    <n v="1"/>
    <s v="Within SLA"/>
    <x v="4"/>
    <n v="0"/>
    <n v="0"/>
    <n v="0"/>
    <n v="1"/>
    <n v="0"/>
    <x v="2"/>
    <n v="46"/>
    <x v="67"/>
  </r>
  <r>
    <s v="TXN004186"/>
    <n v="1017.34"/>
    <n v="1017.34"/>
    <s v="SUCCESS"/>
    <s v="SUCCESS"/>
    <n v="1"/>
    <s v="found"/>
    <s v="Not Duplicate"/>
    <s v="match"/>
    <s v="match"/>
    <n v="0"/>
    <d v="2026-03-28T00:00:00"/>
    <n v="1"/>
    <s v="Within SLA"/>
    <x v="3"/>
    <n v="0"/>
    <n v="0"/>
    <n v="0"/>
    <n v="0"/>
    <n v="0"/>
    <x v="3"/>
    <n v="44.4"/>
    <x v="60"/>
  </r>
  <r>
    <s v="TXN004187"/>
    <n v="3588.7"/>
    <n v="3588.7"/>
    <s v="REVERSED"/>
    <s v="REVERSED"/>
    <n v="1"/>
    <s v="found"/>
    <s v="Not Duplicate"/>
    <s v="match"/>
    <s v="match"/>
    <n v="0"/>
    <d v="2026-01-18T00:00:00"/>
    <n v="1"/>
    <s v="Within SLA"/>
    <x v="1"/>
    <n v="0"/>
    <n v="0"/>
    <n v="0"/>
    <n v="0"/>
    <n v="0"/>
    <x v="0"/>
    <n v="67"/>
    <x v="0"/>
  </r>
  <r>
    <s v="TXN004188"/>
    <n v="16758.419999999998"/>
    <n v="16758.419999999998"/>
    <s v="SUCCESS"/>
    <s v="SUCCESS"/>
    <n v="1"/>
    <s v="found"/>
    <s v="Not Duplicate"/>
    <s v="match"/>
    <s v="match"/>
    <n v="0"/>
    <d v="2026-03-05T00:00:00"/>
    <n v="2"/>
    <s v="Within SLA"/>
    <x v="3"/>
    <n v="0"/>
    <n v="0"/>
    <n v="0"/>
    <n v="0"/>
    <n v="0"/>
    <x v="0"/>
    <n v="43"/>
    <x v="56"/>
  </r>
  <r>
    <s v="TXN004189"/>
    <n v="6940.19"/>
    <n v="6940.19"/>
    <s v="SUCCESS"/>
    <s v="SUCCESS"/>
    <n v="1"/>
    <s v="found"/>
    <s v="Not Duplicate"/>
    <s v="match"/>
    <s v="match"/>
    <n v="0"/>
    <d v="2026-03-31T00:00:00"/>
    <n v="2"/>
    <s v="Within SLA"/>
    <x v="2"/>
    <n v="0"/>
    <n v="0"/>
    <n v="0"/>
    <n v="0"/>
    <n v="0"/>
    <x v="0"/>
    <n v="81"/>
    <x v="36"/>
  </r>
  <r>
    <s v="TXN004190"/>
    <n v="7218.68"/>
    <n v="7218.68"/>
    <s v="SUCCESS"/>
    <s v="SUCCESS"/>
    <n v="1"/>
    <s v="found"/>
    <s v="Not Duplicate"/>
    <s v="match"/>
    <s v="match"/>
    <n v="0"/>
    <d v="2026-03-18T00:00:00"/>
    <n v="0"/>
    <s v="Within SLA"/>
    <x v="0"/>
    <n v="0"/>
    <n v="0"/>
    <n v="0"/>
    <n v="0"/>
    <n v="0"/>
    <x v="0"/>
    <n v="4.2"/>
    <x v="31"/>
  </r>
  <r>
    <s v="TXN004191"/>
    <n v="11141.37"/>
    <n v="11141.37"/>
    <s v="SUCCESS"/>
    <s v="SUCCESS"/>
    <n v="1"/>
    <s v="found"/>
    <s v="Not Duplicate"/>
    <s v="match"/>
    <s v="match"/>
    <n v="0"/>
    <d v="2026-03-30T00:00:00"/>
    <n v="3"/>
    <s v="SLA Breached"/>
    <x v="0"/>
    <n v="0"/>
    <n v="0"/>
    <n v="0"/>
    <n v="0"/>
    <n v="1"/>
    <x v="1"/>
    <n v="41.9"/>
    <x v="60"/>
  </r>
  <r>
    <s v="TXN004192"/>
    <n v="12600.05"/>
    <n v="12600.05"/>
    <s v="SUCCESS"/>
    <s v="SUCCESS"/>
    <n v="1"/>
    <s v="found"/>
    <s v="Not Duplicate"/>
    <s v="match"/>
    <s v="match"/>
    <n v="0"/>
    <d v="2026-03-22T00:00:00"/>
    <n v="0"/>
    <s v="Within SLA"/>
    <x v="3"/>
    <n v="0"/>
    <n v="0"/>
    <n v="0"/>
    <n v="0"/>
    <n v="0"/>
    <x v="0"/>
    <n v="41.9"/>
    <x v="29"/>
  </r>
  <r>
    <s v="TXN004193"/>
    <n v="13933.03"/>
    <n v="13933.03"/>
    <s v="SUCCESS"/>
    <s v="SUCCESS"/>
    <n v="1"/>
    <s v="found"/>
    <s v="Not Duplicate"/>
    <s v="match"/>
    <s v="match"/>
    <n v="0"/>
    <d v="2026-03-07T00:00:00"/>
    <n v="2"/>
    <s v="Within SLA"/>
    <x v="0"/>
    <n v="0"/>
    <n v="0"/>
    <n v="0"/>
    <n v="0"/>
    <n v="0"/>
    <x v="0"/>
    <n v="8.6999999999999993"/>
    <x v="28"/>
  </r>
  <r>
    <s v="TXN004194"/>
    <n v="4900.8"/>
    <n v="4900.8"/>
    <s v="SUCCESS"/>
    <s v="SUCCESS"/>
    <n v="1"/>
    <s v="found"/>
    <s v="Not Duplicate"/>
    <s v="match"/>
    <s v="match"/>
    <n v="0"/>
    <d v="2026-03-12T00:00:00"/>
    <n v="0"/>
    <s v="Within SLA"/>
    <x v="0"/>
    <n v="0"/>
    <n v="0"/>
    <n v="0"/>
    <n v="0"/>
    <n v="0"/>
    <x v="1"/>
    <n v="10.4"/>
    <x v="47"/>
  </r>
  <r>
    <s v="TXN004195"/>
    <n v="1613.22"/>
    <n v="1613.22"/>
    <s v="SUCCESS"/>
    <s v="SUCCESS"/>
    <n v="1"/>
    <s v="found"/>
    <s v="Not Duplicate"/>
    <s v="match"/>
    <s v="match"/>
    <n v="0"/>
    <d v="2026-01-08T00:00:00"/>
    <n v="0"/>
    <s v="Within SLA"/>
    <x v="0"/>
    <n v="0"/>
    <n v="0"/>
    <n v="0"/>
    <n v="0"/>
    <n v="0"/>
    <x v="3"/>
    <n v="74.599999999999994"/>
    <x v="8"/>
  </r>
  <r>
    <s v="TXN004196"/>
    <n v="4340.49"/>
    <n v="4340.49"/>
    <s v="FAILED"/>
    <s v="FAILED"/>
    <n v="1"/>
    <s v="found"/>
    <s v="Not Duplicate"/>
    <s v="match"/>
    <s v="match"/>
    <n v="0"/>
    <d v="2026-02-27T00:00:00"/>
    <n v="3"/>
    <s v="SLA Breached"/>
    <x v="1"/>
    <n v="0"/>
    <n v="0"/>
    <n v="0"/>
    <n v="0"/>
    <n v="1"/>
    <x v="3"/>
    <n v="7.4"/>
    <x v="40"/>
  </r>
  <r>
    <s v="TXN004197"/>
    <n v="1717.86"/>
    <n v="1717.86"/>
    <s v="SUCCESS"/>
    <s v="SUCCESS"/>
    <n v="1"/>
    <s v="found"/>
    <s v="Not Duplicate"/>
    <s v="match"/>
    <s v="match"/>
    <n v="0"/>
    <d v="2026-01-24T00:00:00"/>
    <n v="3"/>
    <s v="SLA Breached"/>
    <x v="3"/>
    <n v="0"/>
    <n v="0"/>
    <n v="0"/>
    <n v="0"/>
    <n v="1"/>
    <x v="1"/>
    <n v="12.9"/>
    <x v="25"/>
  </r>
  <r>
    <s v="TXN004198"/>
    <n v="1575.74"/>
    <n v="1575.74"/>
    <s v="SUCCESS"/>
    <s v="SUCCESS"/>
    <n v="1"/>
    <s v="found"/>
    <s v="Not Duplicate"/>
    <s v="match"/>
    <s v="match"/>
    <n v="0"/>
    <d v="2026-01-23T00:00:00"/>
    <n v="3"/>
    <s v="SLA Breached"/>
    <x v="1"/>
    <n v="0"/>
    <n v="0"/>
    <n v="0"/>
    <n v="0"/>
    <n v="1"/>
    <x v="0"/>
    <n v="15.4"/>
    <x v="75"/>
  </r>
  <r>
    <s v="TXN004199"/>
    <n v="6736.67"/>
    <n v="6736.67"/>
    <s v="SUCCESS"/>
    <s v="SUCCESS"/>
    <n v="1"/>
    <s v="found"/>
    <s v="Not Duplicate"/>
    <s v="match"/>
    <s v="match"/>
    <n v="0"/>
    <d v="2026-03-22T00:00:00"/>
    <n v="3"/>
    <s v="SLA Breached"/>
    <x v="0"/>
    <n v="0"/>
    <n v="0"/>
    <n v="0"/>
    <n v="0"/>
    <n v="1"/>
    <x v="0"/>
    <n v="21.3"/>
    <x v="59"/>
  </r>
  <r>
    <s v="TXN004200"/>
    <n v="2838.04"/>
    <n v="3405.65"/>
    <s v="REVERSED"/>
    <s v="REVERSED"/>
    <n v="1"/>
    <s v="found"/>
    <s v="Not Duplicate"/>
    <s v="mismatch"/>
    <s v="match"/>
    <n v="567.61000000000013"/>
    <d v="2026-03-16T00:00:00"/>
    <n v="3"/>
    <s v="SLA Breached"/>
    <x v="1"/>
    <n v="0"/>
    <n v="0"/>
    <n v="1"/>
    <n v="0"/>
    <n v="1"/>
    <x v="0"/>
    <n v="15.4"/>
    <x v="14"/>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D2E4876C-0D4B-4207-B936-C2599ADF8B03}" name="PivotTable2" cacheId="94"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3:G9" firstHeaderRow="0" firstDataRow="1" firstDataCol="1"/>
  <pivotFields count="2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Row" showAll="0">
      <items count="6">
        <item x="4"/>
        <item x="1"/>
        <item x="3"/>
        <item x="2"/>
        <item x="0"/>
        <item t="default"/>
      </items>
    </pivotField>
    <pivotField dataField="1" showAll="0"/>
    <pivotField dataField="1" showAll="0"/>
    <pivotField dataField="1" showAll="0"/>
    <pivotField dataField="1" showAll="0"/>
    <pivotField dataField="1" showAll="0"/>
  </pivotFields>
  <rowFields count="1">
    <field x="14"/>
  </rowFields>
  <rowItems count="6">
    <i>
      <x/>
    </i>
    <i>
      <x v="1"/>
    </i>
    <i>
      <x v="2"/>
    </i>
    <i>
      <x v="3"/>
    </i>
    <i>
      <x v="4"/>
    </i>
    <i t="grand">
      <x/>
    </i>
  </rowItems>
  <colFields count="1">
    <field x="-2"/>
  </colFields>
  <colItems count="6">
    <i>
      <x/>
    </i>
    <i i="1">
      <x v="1"/>
    </i>
    <i i="2">
      <x v="2"/>
    </i>
    <i i="3">
      <x v="3"/>
    </i>
    <i i="4">
      <x v="4"/>
    </i>
    <i i="5">
      <x v="5"/>
    </i>
  </colItems>
  <dataFields count="6">
    <dataField name="Count of Transaction ID" fld="0" subtotal="count" baseField="0" baseItem="0"/>
    <dataField name="Sum of Missing Flag" fld="15" baseField="0" baseItem="0"/>
    <dataField name="Sum of Duplicate Flag" fld="16" baseField="0" baseItem="0"/>
    <dataField name="Sum of Amount Flag" fld="17" baseField="0" baseItem="0"/>
    <dataField name="Sum of Status Flag" fld="18" baseField="0" baseItem="0"/>
    <dataField name="Sum of Sla Breach Flag" fld="19"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4C58CC0B-E28D-4353-94EB-9CA0ADD8B128}" name="PivotTable3" cacheId="147"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location ref="A3:G5" firstHeaderRow="0" firstDataRow="1" firstDataCol="1"/>
  <pivotFields count="23">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items count="7">
        <item x="4"/>
        <item x="1"/>
        <item x="3"/>
        <item x="2"/>
        <item x="0"/>
        <item m="1" x="5"/>
        <item t="default"/>
      </items>
    </pivotField>
    <pivotField dataField="1" showAll="0"/>
    <pivotField dataField="1" showAll="0"/>
    <pivotField dataField="1" showAll="0"/>
    <pivotField dataField="1" showAll="0"/>
    <pivotField dataField="1" showAll="0"/>
    <pivotField axis="axisRow" showAll="0">
      <items count="6">
        <item h="1" m="1" x="4"/>
        <item h="1" x="3"/>
        <item x="0"/>
        <item h="1" x="1"/>
        <item h="1" x="2"/>
        <item t="default"/>
      </items>
    </pivotField>
    <pivotField showAll="0"/>
    <pivotField showAll="0">
      <items count="91">
        <item x="88"/>
        <item x="49"/>
        <item x="62"/>
        <item x="19"/>
        <item x="11"/>
        <item x="18"/>
        <item x="78"/>
        <item x="8"/>
        <item x="86"/>
        <item x="76"/>
        <item x="22"/>
        <item x="77"/>
        <item x="3"/>
        <item x="44"/>
        <item x="1"/>
        <item x="23"/>
        <item x="0"/>
        <item x="45"/>
        <item x="34"/>
        <item x="75"/>
        <item x="25"/>
        <item x="51"/>
        <item x="42"/>
        <item x="61"/>
        <item x="12"/>
        <item x="71"/>
        <item x="74"/>
        <item x="7"/>
        <item x="5"/>
        <item x="27"/>
        <item x="46"/>
        <item x="35"/>
        <item x="81"/>
        <item x="83"/>
        <item x="66"/>
        <item x="65"/>
        <item x="69"/>
        <item x="64"/>
        <item x="24"/>
        <item x="43"/>
        <item x="55"/>
        <item x="41"/>
        <item x="89"/>
        <item x="38"/>
        <item x="48"/>
        <item x="37"/>
        <item x="68"/>
        <item x="58"/>
        <item x="82"/>
        <item x="10"/>
        <item x="79"/>
        <item x="26"/>
        <item x="13"/>
        <item x="39"/>
        <item x="40"/>
        <item x="73"/>
        <item x="4"/>
        <item x="2"/>
        <item x="72"/>
        <item x="32"/>
        <item x="6"/>
        <item x="56"/>
        <item x="85"/>
        <item x="28"/>
        <item x="57"/>
        <item x="33"/>
        <item x="16"/>
        <item x="87"/>
        <item x="67"/>
        <item x="70"/>
        <item x="47"/>
        <item x="14"/>
        <item x="53"/>
        <item x="54"/>
        <item x="30"/>
        <item x="84"/>
        <item x="31"/>
        <item x="59"/>
        <item x="17"/>
        <item x="63"/>
        <item x="29"/>
        <item x="50"/>
        <item x="20"/>
        <item x="21"/>
        <item x="9"/>
        <item x="60"/>
        <item x="52"/>
        <item x="36"/>
        <item x="15"/>
        <item x="80"/>
        <item t="default"/>
      </items>
    </pivotField>
  </pivotFields>
  <rowFields count="1">
    <field x="20"/>
  </rowFields>
  <rowItems count="2">
    <i>
      <x v="2"/>
    </i>
    <i t="grand">
      <x/>
    </i>
  </rowItems>
  <colFields count="1">
    <field x="-2"/>
  </colFields>
  <colItems count="6">
    <i>
      <x/>
    </i>
    <i i="1">
      <x v="1"/>
    </i>
    <i i="2">
      <x v="2"/>
    </i>
    <i i="3">
      <x v="3"/>
    </i>
    <i i="4">
      <x v="4"/>
    </i>
    <i i="5">
      <x v="5"/>
    </i>
  </colItems>
  <dataFields count="6">
    <dataField name="Count of Transaction ID" fld="0" subtotal="count" baseField="0" baseItem="0"/>
    <dataField name="Sum of Missing Flag" fld="15" baseField="0" baseItem="0"/>
    <dataField name="Sum of Duplicate Flag" fld="16" baseField="0" baseItem="0"/>
    <dataField name="Sum of Amount Flag" fld="17" baseField="0" baseItem="0"/>
    <dataField name="Sum of Status Flag" fld="18" baseField="0" baseItem="0"/>
    <dataField name="Sum of Sla Breach Flag" fld="19" baseField="0" baseItem="0"/>
  </dataFields>
  <pivotTableStyleInfo name="PivotStyleLight16" showRowHeaders="1" showColHeaders="1" showRowStripes="0" showColStripes="0" showLastColumn="1"/>
  <filters count="1">
    <filter fld="22" type="dateBetween" evalOrder="-1" id="124" name="Transaction Date">
      <autoFilter ref="A1">
        <filterColumn colId="0">
          <customFilters and="1">
            <customFilter operator="greaterThanOrEqual" val="46054"/>
            <customFilter operator="lessThanOrEqual" val="46081"/>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18D2AA39-3EEB-4F14-ACFB-4C6279A42354}" name="PivotTable1" cacheId="9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4:D8" firstHeaderRow="0" firstDataRow="1" firstDataCol="1"/>
  <pivotFields count="11">
    <pivotField dataField="1" showAll="0"/>
    <pivotField numFmtId="14" showAll="0"/>
    <pivotField showAll="0"/>
    <pivotField showAll="0"/>
    <pivotField showAll="0"/>
    <pivotField showAll="0"/>
    <pivotField showAll="0"/>
    <pivotField numFmtId="14" showAll="0"/>
    <pivotField axis="axisRow" showAll="0">
      <items count="4">
        <item x="2"/>
        <item x="1"/>
        <item x="0"/>
        <item t="default"/>
      </items>
    </pivotField>
    <pivotField dataField="1" showAll="0"/>
    <pivotField showAll="0"/>
  </pivotFields>
  <rowFields count="1">
    <field x="8"/>
  </rowFields>
  <rowItems count="4">
    <i>
      <x/>
    </i>
    <i>
      <x v="1"/>
    </i>
    <i>
      <x v="2"/>
    </i>
    <i t="grand">
      <x/>
    </i>
  </rowItems>
  <colFields count="1">
    <field x="-2"/>
  </colFields>
  <colItems count="3">
    <i>
      <x/>
    </i>
    <i i="1">
      <x v="1"/>
    </i>
    <i i="2">
      <x v="2"/>
    </i>
  </colItems>
  <dataFields count="3">
    <dataField name="Count of transaction_id" fld="0" subtotal="count" baseField="0" baseItem="0"/>
    <dataField name="Sum of processing_minutes" fld="9" baseField="0" baseItem="0"/>
    <dataField name="Average of processing_minutes2" fld="9" subtotal="average" baseField="0" baseItem="0" numFmtId="2"/>
  </dataFields>
  <formats count="1">
    <format dxfId="105">
      <pivotArea outline="0" collapsedLevelsAreSubtotals="1" fieldPosition="0">
        <references count="1">
          <reference field="4294967294" count="1" selected="0">
            <x v="2"/>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3D9FDCB9-55AF-4C61-ABEC-67340A5ED0B0}" name="PivotTable2" cacheId="147"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4">
  <location ref="A4:B10" firstHeaderRow="1" firstDataRow="1" firstDataCol="1" rowPageCount="1" colPageCount="1"/>
  <pivotFields count="23">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Row" showAll="0">
      <items count="7">
        <item x="4"/>
        <item x="1"/>
        <item x="3"/>
        <item x="2"/>
        <item x="0"/>
        <item m="1" x="5"/>
        <item t="default"/>
      </items>
    </pivotField>
    <pivotField showAll="0"/>
    <pivotField showAll="0"/>
    <pivotField showAll="0"/>
    <pivotField showAll="0"/>
    <pivotField showAll="0"/>
    <pivotField showAll="0">
      <items count="6">
        <item h="1" m="1" x="4"/>
        <item h="1" x="3"/>
        <item x="0"/>
        <item h="1" x="1"/>
        <item h="1" x="2"/>
        <item t="default"/>
      </items>
    </pivotField>
    <pivotField showAll="0"/>
    <pivotField axis="axisPage" showAll="0">
      <items count="91">
        <item x="88"/>
        <item x="49"/>
        <item x="62"/>
        <item x="19"/>
        <item x="11"/>
        <item x="18"/>
        <item x="78"/>
        <item x="8"/>
        <item x="86"/>
        <item x="76"/>
        <item x="22"/>
        <item x="77"/>
        <item x="3"/>
        <item x="44"/>
        <item x="1"/>
        <item x="23"/>
        <item x="0"/>
        <item x="45"/>
        <item x="34"/>
        <item x="75"/>
        <item x="25"/>
        <item x="51"/>
        <item x="42"/>
        <item x="61"/>
        <item x="12"/>
        <item x="71"/>
        <item x="74"/>
        <item x="7"/>
        <item x="5"/>
        <item x="27"/>
        <item x="46"/>
        <item x="35"/>
        <item x="81"/>
        <item x="83"/>
        <item x="66"/>
        <item x="65"/>
        <item x="69"/>
        <item x="64"/>
        <item x="24"/>
        <item x="43"/>
        <item x="55"/>
        <item x="41"/>
        <item x="89"/>
        <item x="38"/>
        <item x="48"/>
        <item x="37"/>
        <item x="68"/>
        <item x="58"/>
        <item x="82"/>
        <item x="10"/>
        <item x="79"/>
        <item x="26"/>
        <item x="13"/>
        <item x="39"/>
        <item x="40"/>
        <item x="73"/>
        <item x="4"/>
        <item x="2"/>
        <item x="72"/>
        <item x="32"/>
        <item x="6"/>
        <item x="56"/>
        <item x="85"/>
        <item x="28"/>
        <item x="57"/>
        <item x="33"/>
        <item x="16"/>
        <item x="87"/>
        <item x="67"/>
        <item x="70"/>
        <item x="47"/>
        <item x="14"/>
        <item x="53"/>
        <item x="54"/>
        <item x="30"/>
        <item x="84"/>
        <item x="31"/>
        <item x="59"/>
        <item x="17"/>
        <item x="63"/>
        <item x="29"/>
        <item x="50"/>
        <item x="20"/>
        <item x="21"/>
        <item x="9"/>
        <item x="60"/>
        <item x="52"/>
        <item x="36"/>
        <item x="15"/>
        <item x="80"/>
        <item t="default"/>
      </items>
    </pivotField>
  </pivotFields>
  <rowFields count="1">
    <field x="14"/>
  </rowFields>
  <rowItems count="6">
    <i>
      <x/>
    </i>
    <i>
      <x v="1"/>
    </i>
    <i>
      <x v="2"/>
    </i>
    <i>
      <x v="3"/>
    </i>
    <i>
      <x v="4"/>
    </i>
    <i t="grand">
      <x/>
    </i>
  </rowItems>
  <colItems count="1">
    <i/>
  </colItems>
  <pageFields count="1">
    <pageField fld="22" hier="-1"/>
  </pageFields>
  <dataFields count="1">
    <dataField name="Count of Transaction ID" fld="0" subtotal="count" baseField="0" baseItem="0"/>
  </dataFields>
  <chartFormats count="2">
    <chartFormat chart="0" format="0" series="1">
      <pivotArea type="data" outline="0" fieldPosition="0">
        <references count="1">
          <reference field="4294967294" count="1" selected="0">
            <x v="0"/>
          </reference>
        </references>
      </pivotArea>
    </chartFormat>
    <chartFormat chart="3"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22" type="dateBetween" evalOrder="-1" id="184" name="Transaction Date">
      <autoFilter ref="A1">
        <filterColumn colId="0">
          <customFilters and="1">
            <customFilter operator="greaterThanOrEqual" val="46054"/>
            <customFilter operator="lessThanOrEqual" val="46081"/>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2BBE4DC3-6303-47D6-9341-52C0CD4FD132}" name="PivotTable6" cacheId="147"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10">
  <location ref="M20:N26" firstHeaderRow="1" firstDataRow="1" firstDataCol="1" rowPageCount="1" colPageCount="1"/>
  <pivotFields count="23">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Row" showAll="0">
      <items count="7">
        <item x="4"/>
        <item x="1"/>
        <item x="3"/>
        <item x="2"/>
        <item x="0"/>
        <item m="1" x="5"/>
        <item t="default"/>
      </items>
    </pivotField>
    <pivotField showAll="0"/>
    <pivotField showAll="0"/>
    <pivotField showAll="0"/>
    <pivotField showAll="0"/>
    <pivotField showAll="0"/>
    <pivotField showAll="0">
      <items count="6">
        <item h="1" m="1" x="4"/>
        <item h="1" x="3"/>
        <item x="0"/>
        <item h="1" x="1"/>
        <item h="1" x="2"/>
        <item t="default"/>
      </items>
    </pivotField>
    <pivotField dataField="1" showAll="0"/>
    <pivotField axis="axisPage" showAll="0">
      <items count="91">
        <item x="88"/>
        <item x="49"/>
        <item x="62"/>
        <item x="19"/>
        <item x="11"/>
        <item x="18"/>
        <item x="78"/>
        <item x="8"/>
        <item x="86"/>
        <item x="76"/>
        <item x="22"/>
        <item x="77"/>
        <item x="3"/>
        <item x="44"/>
        <item x="1"/>
        <item x="23"/>
        <item x="0"/>
        <item x="45"/>
        <item x="34"/>
        <item x="75"/>
        <item x="25"/>
        <item x="51"/>
        <item x="42"/>
        <item x="61"/>
        <item x="12"/>
        <item x="71"/>
        <item x="74"/>
        <item x="7"/>
        <item x="5"/>
        <item x="27"/>
        <item x="46"/>
        <item x="35"/>
        <item x="81"/>
        <item x="83"/>
        <item x="66"/>
        <item x="65"/>
        <item x="69"/>
        <item x="64"/>
        <item x="24"/>
        <item x="43"/>
        <item x="55"/>
        <item x="41"/>
        <item x="89"/>
        <item x="38"/>
        <item x="48"/>
        <item x="37"/>
        <item x="68"/>
        <item x="58"/>
        <item x="82"/>
        <item x="10"/>
        <item x="79"/>
        <item x="26"/>
        <item x="13"/>
        <item x="39"/>
        <item x="40"/>
        <item x="73"/>
        <item x="4"/>
        <item x="2"/>
        <item x="72"/>
        <item x="32"/>
        <item x="6"/>
        <item x="56"/>
        <item x="85"/>
        <item x="28"/>
        <item x="57"/>
        <item x="33"/>
        <item x="16"/>
        <item x="87"/>
        <item x="67"/>
        <item x="70"/>
        <item x="47"/>
        <item x="14"/>
        <item x="53"/>
        <item x="54"/>
        <item x="30"/>
        <item x="84"/>
        <item x="31"/>
        <item x="59"/>
        <item x="17"/>
        <item x="63"/>
        <item x="29"/>
        <item x="50"/>
        <item x="20"/>
        <item x="21"/>
        <item x="9"/>
        <item x="60"/>
        <item x="52"/>
        <item x="36"/>
        <item x="15"/>
        <item x="80"/>
        <item t="default"/>
      </items>
    </pivotField>
  </pivotFields>
  <rowFields count="1">
    <field x="14"/>
  </rowFields>
  <rowItems count="6">
    <i>
      <x/>
    </i>
    <i>
      <x v="1"/>
    </i>
    <i>
      <x v="2"/>
    </i>
    <i>
      <x v="3"/>
    </i>
    <i>
      <x v="4"/>
    </i>
    <i t="grand">
      <x/>
    </i>
  </rowItems>
  <colItems count="1">
    <i/>
  </colItems>
  <pageFields count="1">
    <pageField fld="22" hier="-1"/>
  </pageFields>
  <dataFields count="1">
    <dataField name="Average of Processing Min" fld="21" subtotal="average" baseField="14" baseItem="0"/>
  </dataFields>
  <formats count="2">
    <format dxfId="80">
      <pivotArea collapsedLevelsAreSubtotals="1" fieldPosition="0">
        <references count="1">
          <reference field="14" count="0"/>
        </references>
      </pivotArea>
    </format>
    <format dxfId="79">
      <pivotArea grandRow="1" outline="0" collapsedLevelsAreSubtotals="1" fieldPosition="0"/>
    </format>
  </formats>
  <chartFormats count="2">
    <chartFormat chart="0" format="0" series="1">
      <pivotArea type="data" outline="0" fieldPosition="0">
        <references count="1">
          <reference field="4294967294" count="1" selected="0">
            <x v="0"/>
          </reference>
        </references>
      </pivotArea>
    </chartFormat>
    <chartFormat chart="9"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22" type="dateBetween" evalOrder="-1" id="128" name="Transaction Date">
      <autoFilter ref="A1">
        <filterColumn colId="0">
          <customFilters and="1">
            <customFilter operator="greaterThanOrEqual" val="46054"/>
            <customFilter operator="lessThanOrEqual" val="46081"/>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00DFA9BC-FBD9-4DCE-A53D-7619793EE015}" name="PivotTable5" cacheId="147"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4">
  <location ref="M3:N9" firstHeaderRow="1" firstDataRow="1" firstDataCol="1" rowPageCount="1" colPageCount="1"/>
  <pivotFields count="23">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Row" showAll="0">
      <items count="7">
        <item x="4"/>
        <item x="1"/>
        <item x="3"/>
        <item x="2"/>
        <item x="0"/>
        <item m="1" x="5"/>
        <item t="default"/>
      </items>
    </pivotField>
    <pivotField dataField="1" showAll="0"/>
    <pivotField showAll="0"/>
    <pivotField showAll="0"/>
    <pivotField showAll="0"/>
    <pivotField showAll="0"/>
    <pivotField showAll="0">
      <items count="6">
        <item h="1" m="1" x="4"/>
        <item h="1" x="3"/>
        <item x="0"/>
        <item h="1" x="1"/>
        <item h="1" x="2"/>
        <item t="default"/>
      </items>
    </pivotField>
    <pivotField showAll="0"/>
    <pivotField axis="axisPage" showAll="0">
      <items count="91">
        <item x="88"/>
        <item x="49"/>
        <item x="62"/>
        <item x="19"/>
        <item x="11"/>
        <item x="18"/>
        <item x="78"/>
        <item x="8"/>
        <item x="86"/>
        <item x="76"/>
        <item x="22"/>
        <item x="77"/>
        <item x="3"/>
        <item x="44"/>
        <item x="1"/>
        <item x="23"/>
        <item x="0"/>
        <item x="45"/>
        <item x="34"/>
        <item x="75"/>
        <item x="25"/>
        <item x="51"/>
        <item x="42"/>
        <item x="61"/>
        <item x="12"/>
        <item x="71"/>
        <item x="74"/>
        <item x="7"/>
        <item x="5"/>
        <item x="27"/>
        <item x="46"/>
        <item x="35"/>
        <item x="81"/>
        <item x="83"/>
        <item x="66"/>
        <item x="65"/>
        <item x="69"/>
        <item x="64"/>
        <item x="24"/>
        <item x="43"/>
        <item x="55"/>
        <item x="41"/>
        <item x="89"/>
        <item x="38"/>
        <item x="48"/>
        <item x="37"/>
        <item x="68"/>
        <item x="58"/>
        <item x="82"/>
        <item x="10"/>
        <item x="79"/>
        <item x="26"/>
        <item x="13"/>
        <item x="39"/>
        <item x="40"/>
        <item x="73"/>
        <item x="4"/>
        <item x="2"/>
        <item x="72"/>
        <item x="32"/>
        <item x="6"/>
        <item x="56"/>
        <item x="85"/>
        <item x="28"/>
        <item x="57"/>
        <item x="33"/>
        <item x="16"/>
        <item x="87"/>
        <item x="67"/>
        <item x="70"/>
        <item x="47"/>
        <item x="14"/>
        <item x="53"/>
        <item x="54"/>
        <item x="30"/>
        <item x="84"/>
        <item x="31"/>
        <item x="59"/>
        <item x="17"/>
        <item x="63"/>
        <item x="29"/>
        <item x="50"/>
        <item x="20"/>
        <item x="21"/>
        <item x="9"/>
        <item x="60"/>
        <item x="52"/>
        <item x="36"/>
        <item x="15"/>
        <item x="80"/>
        <item t="default"/>
      </items>
    </pivotField>
  </pivotFields>
  <rowFields count="1">
    <field x="14"/>
  </rowFields>
  <rowItems count="6">
    <i>
      <x/>
    </i>
    <i>
      <x v="1"/>
    </i>
    <i>
      <x v="2"/>
    </i>
    <i>
      <x v="3"/>
    </i>
    <i>
      <x v="4"/>
    </i>
    <i t="grand">
      <x/>
    </i>
  </rowItems>
  <colItems count="1">
    <i/>
  </colItems>
  <pageFields count="1">
    <pageField fld="22" hier="-1"/>
  </pageFields>
  <dataFields count="1">
    <dataField name="Sum of Missing Flag" fld="15" baseField="0" baseItem="0"/>
  </dataFields>
  <chartFormats count="2">
    <chartFormat chart="0" format="0" series="1">
      <pivotArea type="data" outline="0" fieldPosition="0">
        <references count="1">
          <reference field="4294967294" count="1" selected="0">
            <x v="0"/>
          </reference>
        </references>
      </pivotArea>
    </chartFormat>
    <chartFormat chart="3"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22" type="dateBetween" evalOrder="-1" id="184" name="Transaction Date">
      <autoFilter ref="A1">
        <filterColumn colId="0">
          <customFilters and="1">
            <customFilter operator="greaterThanOrEqual" val="46054"/>
            <customFilter operator="lessThanOrEqual" val="46081"/>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B5BCC869-6272-4332-A0DD-9402D61BDD2F}" name="PivotTable4" cacheId="147"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14">
  <location ref="A20:B26" firstHeaderRow="1" firstDataRow="1" firstDataCol="1" rowPageCount="1" colPageCount="1"/>
  <pivotFields count="23">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Row" showAll="0">
      <items count="7">
        <item x="4"/>
        <item x="1"/>
        <item x="3"/>
        <item x="2"/>
        <item x="0"/>
        <item m="1" x="5"/>
        <item t="default"/>
      </items>
    </pivotField>
    <pivotField showAll="0"/>
    <pivotField showAll="0"/>
    <pivotField showAll="0"/>
    <pivotField showAll="0"/>
    <pivotField dataField="1" showAll="0"/>
    <pivotField showAll="0">
      <items count="6">
        <item h="1" m="1" x="4"/>
        <item h="1" x="3"/>
        <item x="0"/>
        <item h="1" x="1"/>
        <item h="1" x="2"/>
        <item t="default"/>
      </items>
    </pivotField>
    <pivotField showAll="0"/>
    <pivotField axis="axisPage" showAll="0">
      <items count="91">
        <item x="88"/>
        <item x="49"/>
        <item x="62"/>
        <item x="19"/>
        <item x="11"/>
        <item x="18"/>
        <item x="78"/>
        <item x="8"/>
        <item x="86"/>
        <item x="76"/>
        <item x="22"/>
        <item x="77"/>
        <item x="3"/>
        <item x="44"/>
        <item x="1"/>
        <item x="23"/>
        <item x="0"/>
        <item x="45"/>
        <item x="34"/>
        <item x="75"/>
        <item x="25"/>
        <item x="51"/>
        <item x="42"/>
        <item x="61"/>
        <item x="12"/>
        <item x="71"/>
        <item x="74"/>
        <item x="7"/>
        <item x="5"/>
        <item x="27"/>
        <item x="46"/>
        <item x="35"/>
        <item x="81"/>
        <item x="83"/>
        <item x="66"/>
        <item x="65"/>
        <item x="69"/>
        <item x="64"/>
        <item x="24"/>
        <item x="43"/>
        <item x="55"/>
        <item x="41"/>
        <item x="89"/>
        <item x="38"/>
        <item x="48"/>
        <item x="37"/>
        <item x="68"/>
        <item x="58"/>
        <item x="82"/>
        <item x="10"/>
        <item x="79"/>
        <item x="26"/>
        <item x="13"/>
        <item x="39"/>
        <item x="40"/>
        <item x="73"/>
        <item x="4"/>
        <item x="2"/>
        <item x="72"/>
        <item x="32"/>
        <item x="6"/>
        <item x="56"/>
        <item x="85"/>
        <item x="28"/>
        <item x="57"/>
        <item x="33"/>
        <item x="16"/>
        <item x="87"/>
        <item x="67"/>
        <item x="70"/>
        <item x="47"/>
        <item x="14"/>
        <item x="53"/>
        <item x="54"/>
        <item x="30"/>
        <item x="84"/>
        <item x="31"/>
        <item x="59"/>
        <item x="17"/>
        <item x="63"/>
        <item x="29"/>
        <item x="50"/>
        <item x="20"/>
        <item x="21"/>
        <item x="9"/>
        <item x="60"/>
        <item x="52"/>
        <item x="36"/>
        <item x="15"/>
        <item x="80"/>
        <item t="default"/>
      </items>
    </pivotField>
  </pivotFields>
  <rowFields count="1">
    <field x="14"/>
  </rowFields>
  <rowItems count="6">
    <i>
      <x/>
    </i>
    <i>
      <x v="1"/>
    </i>
    <i>
      <x v="2"/>
    </i>
    <i>
      <x v="3"/>
    </i>
    <i>
      <x v="4"/>
    </i>
    <i t="grand">
      <x/>
    </i>
  </rowItems>
  <colItems count="1">
    <i/>
  </colItems>
  <pageFields count="1">
    <pageField fld="22" hier="-1"/>
  </pageFields>
  <dataFields count="1">
    <dataField name="Sum of SlA Breach Flag" fld="19" baseField="0" baseItem="0"/>
  </dataFields>
  <chartFormats count="2">
    <chartFormat chart="0" format="1" series="1">
      <pivotArea type="data" outline="0" fieldPosition="0">
        <references count="1">
          <reference field="4294967294" count="1" selected="0">
            <x v="0"/>
          </reference>
        </references>
      </pivotArea>
    </chartFormat>
    <chartFormat chart="9" format="3"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22" type="dateBetween" evalOrder="-1" id="184" name="Transaction Date">
      <autoFilter ref="A1">
        <filterColumn colId="0">
          <customFilters and="1">
            <customFilter operator="greaterThanOrEqual" val="46054"/>
            <customFilter operator="lessThanOrEqual" val="46081"/>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2" connectionId="2" xr16:uid="{E2982EA6-C957-4381-968F-9F3DAB03CB80}" autoFormatId="16" applyNumberFormats="0" applyBorderFormats="0" applyFontFormats="0" applyPatternFormats="0" applyAlignmentFormats="0" applyWidthHeightFormats="0">
  <queryTableRefresh nextId="8">
    <queryTableFields count="7">
      <queryTableField id="1" name="transaction_id" tableColumnId="1"/>
      <queryTableField id="2" name="transaction_date" tableColumnId="2"/>
      <queryTableField id="3" name="account_id" tableColumnId="3"/>
      <queryTableField id="4" name="channel" tableColumnId="4"/>
      <queryTableField id="5" name="branch" tableColumnId="5"/>
      <queryTableField id="6" name="amount_inr" tableColumnId="6"/>
      <queryTableField id="7" name="transaction_status" tableColumnId="7"/>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7FBC2BB3-25EB-450C-B174-80FC17CC0CD7}" autoFormatId="16" applyNumberFormats="0" applyBorderFormats="0" applyFontFormats="0" applyPatternFormats="0" applyAlignmentFormats="0" applyWidthHeightFormats="0">
  <queryTableRefresh nextId="12" unboundColumnsRight="1">
    <queryTableFields count="11">
      <queryTableField id="1" name="transaction_id" tableColumnId="1"/>
      <queryTableField id="2" name="transaction_date" tableColumnId="2"/>
      <queryTableField id="3" name="account_id" tableColumnId="3"/>
      <queryTableField id="4" name="channel" tableColumnId="4"/>
      <queryTableField id="5" name="branch" tableColumnId="5"/>
      <queryTableField id="6" name="amount_inr" tableColumnId="6"/>
      <queryTableField id="7" name="transaction_status" tableColumnId="7"/>
      <queryTableField id="8" name="processed_date" tableColumnId="8"/>
      <queryTableField id="9" name="analyst_team" tableColumnId="9"/>
      <queryTableField id="10" name="processing_minutes" tableColumnId="10"/>
      <queryTableField id="11" dataBound="0" tableColumnId="11"/>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Branch" xr10:uid="{1E81ACDB-8BC2-4425-8D69-62CA7842554E}" sourceName="Branch">
  <pivotTables>
    <pivotTable tabId="10" name="PivotTable4"/>
    <pivotTable tabId="10" name="PivotTable2"/>
    <pivotTable tabId="10" name="PivotTable5"/>
    <pivotTable tabId="10" name="PivotTable6"/>
  </pivotTables>
  <data>
    <tabular pivotCacheId="663141255">
      <items count="5">
        <i x="3"/>
        <i x="0" s="1"/>
        <i x="1"/>
        <i x="2"/>
        <i x="4"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hannel" xr10:uid="{327B37D2-2F0D-4B22-A0C9-64454DC7DA8D}" sourceName="Channel">
  <pivotTables>
    <pivotTable tabId="10" name="PivotTable2"/>
    <pivotTable tabId="10" name="PivotTable4"/>
    <pivotTable tabId="10" name="PivotTable5"/>
    <pivotTable tabId="10" name="PivotTable6"/>
  </pivotTables>
  <data>
    <tabular pivotCacheId="663141255">
      <items count="6">
        <i x="4" s="1"/>
        <i x="1" s="1"/>
        <i x="3" s="1"/>
        <i x="2" s="1"/>
        <i x="0" s="1"/>
        <i x="5"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Branch" xr10:uid="{7DF570C4-74A1-4DB9-AFB1-68B812740BC2}" cache="Slicer_Branch" caption="Branch" rowHeight="247650"/>
  <slicer name="Channel" xr10:uid="{70C61B14-0D9E-4FFB-9FEA-4D2C81C1E934}" cache="Slicer_Channel" caption="Channel" rowHeight="24765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AD75F36-829C-43FE-B860-F5F5054AF5DC}" name="bank_source_transactions__1" displayName="bank_source_transactions__1" ref="A1:G4201" tableType="queryTable" totalsRowShown="0" dataDxfId="118">
  <autoFilter ref="A1:G4201" xr:uid="{7AD75F36-829C-43FE-B860-F5F5054AF5DC}"/>
  <sortState xmlns:xlrd2="http://schemas.microsoft.com/office/spreadsheetml/2017/richdata2" ref="A2:G4201">
    <sortCondition ref="A1:A4201"/>
  </sortState>
  <tableColumns count="7">
    <tableColumn id="1" xr3:uid="{DC49BC27-74EC-4B35-BF89-E9546BAF8A21}" uniqueName="1" name="transaction_id" queryTableFieldId="1" dataDxfId="117"/>
    <tableColumn id="2" xr3:uid="{341AEDF9-5F00-441D-8455-CD244D63FF38}" uniqueName="2" name="transaction_date" queryTableFieldId="2" dataDxfId="116"/>
    <tableColumn id="3" xr3:uid="{C70F0ABC-2E52-4F84-A84F-9B49B0BC43C2}" uniqueName="3" name="account_id" queryTableFieldId="3" dataDxfId="115"/>
    <tableColumn id="4" xr3:uid="{97D1D780-1B24-4C8D-BE56-2FBEB3D4A870}" uniqueName="4" name="channel" queryTableFieldId="4" dataDxfId="114"/>
    <tableColumn id="5" xr3:uid="{70590BAD-B85E-4C3A-B429-D48A8DC23E76}" uniqueName="5" name="branch" queryTableFieldId="5" dataDxfId="113"/>
    <tableColumn id="6" xr3:uid="{690A7E9E-70F5-44E2-951D-9C86A364DD93}" uniqueName="6" name="amount_inr" queryTableFieldId="6" dataDxfId="112"/>
    <tableColumn id="7" xr3:uid="{505DCE9B-DFFA-4BAA-BAE9-D1E697404B9D}" uniqueName="7" name="transaction_status" queryTableFieldId="7" dataDxfId="111"/>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99BF746F-3234-4263-A9A2-82C1CAE77A75}" name="bank_processed_transactions" displayName="bank_processed_transactions" ref="A1:K4157" tableType="queryTable" totalsRowShown="0" dataDxfId="110">
  <autoFilter ref="A1:K4157" xr:uid="{99BF746F-3234-4263-A9A2-82C1CAE77A75}"/>
  <sortState xmlns:xlrd2="http://schemas.microsoft.com/office/spreadsheetml/2017/richdata2" ref="A2:K4157">
    <sortCondition ref="A1:A4157"/>
  </sortState>
  <tableColumns count="11">
    <tableColumn id="1" xr3:uid="{0F3F5E62-A2BA-4623-ACCB-21F48902E0F6}" uniqueName="1" name="transaction_id" queryTableFieldId="1" dataDxfId="78"/>
    <tableColumn id="2" xr3:uid="{4E90F9EB-D946-4C42-9363-5986E929E6C9}" uniqueName="2" name="transaction_date" queryTableFieldId="2" dataDxfId="77"/>
    <tableColumn id="3" xr3:uid="{8ED118C3-10F8-4889-9E90-04CEE11BF671}" uniqueName="3" name="account_id" queryTableFieldId="3" dataDxfId="76"/>
    <tableColumn id="4" xr3:uid="{0500D262-9028-4E79-AC7A-F37F9E00B338}" uniqueName="4" name="channel" queryTableFieldId="4" dataDxfId="75"/>
    <tableColumn id="5" xr3:uid="{8E6A2230-B8F6-4A7E-855C-99FA557398A1}" uniqueName="5" name="branch" queryTableFieldId="5" dataDxfId="74"/>
    <tableColumn id="6" xr3:uid="{056A397F-5789-4696-A69C-301E360BCD08}" uniqueName="6" name="amount_inr" queryTableFieldId="6" dataDxfId="73"/>
    <tableColumn id="7" xr3:uid="{358CC924-0915-47AC-B022-79663942775D}" uniqueName="7" name="transaction_status" queryTableFieldId="7" dataDxfId="72"/>
    <tableColumn id="8" xr3:uid="{26EE8933-1FFD-4963-ABF2-9FD4A819FE88}" uniqueName="8" name="processed_date" queryTableFieldId="8" dataDxfId="71"/>
    <tableColumn id="9" xr3:uid="{4FEBD40C-7C70-4783-B897-D1AB8D931B06}" uniqueName="9" name="analyst_team" queryTableFieldId="9" dataDxfId="70"/>
    <tableColumn id="10" xr3:uid="{339197D0-3267-43A2-8465-F1C0AF39C644}" uniqueName="10" name="processing_minutes" queryTableFieldId="10" dataDxfId="69"/>
    <tableColumn id="11" xr3:uid="{EDEB22F2-5362-41AA-A1F7-3A9AF95406A6}" uniqueName="11" name="Duplciate Count" queryTableFieldId="11" dataDxfId="68">
      <calculatedColumnFormula>COUNTIF(A:A,bank_processed_transactions[[#This Row],[transaction_id]])</calculatedColumnFormula>
    </tableColumn>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268B4BC2-64C7-4DA9-841D-A8311D6A123E}" name="Table3" displayName="Table3" ref="A1:W4201" totalsRowShown="0" headerRowDxfId="104" dataDxfId="103">
  <autoFilter ref="A1:W4201" xr:uid="{268B4BC2-64C7-4DA9-841D-A8311D6A123E}"/>
  <tableColumns count="23">
    <tableColumn id="1" xr3:uid="{09AF2FEE-575F-459F-9BBF-6162F688ADC7}" name="Transaction ID"/>
    <tableColumn id="2" xr3:uid="{2CB4D729-42C4-4E3B-992C-B76FD25A5AE7}" name="Source Amount" dataDxfId="102"/>
    <tableColumn id="3" xr3:uid="{19D78951-1ABA-4D45-92D2-FF850C125E58}" name="Processed Amount" dataDxfId="101"/>
    <tableColumn id="4" xr3:uid="{48591CEF-CDCA-4CBA-A14A-15077EECB917}" name="Source Status" dataDxfId="100"/>
    <tableColumn id="5" xr3:uid="{A553BCB2-D48A-414B-897D-B8AECB063B51}" name="Processed Status" dataDxfId="99"/>
    <tableColumn id="6" xr3:uid="{FEE15AEB-8D97-4335-9CC4-3CF1961E2427}" name="Processed Count" dataDxfId="98"/>
    <tableColumn id="7" xr3:uid="{4ECFE7E2-2DAC-4F94-A13F-3BAF6A9D8CF4}" name="Missing Check" dataDxfId="97"/>
    <tableColumn id="8" xr3:uid="{4EB579B6-AE04-4C86-A45B-3D9779EA7884}" name="Duplicate Check" dataDxfId="96"/>
    <tableColumn id="9" xr3:uid="{20D1DBC4-8BB5-4325-8B5F-FDEA911D33A5}" name="Amount Check " dataDxfId="95"/>
    <tableColumn id="10" xr3:uid="{EC2818FB-D568-44F9-9C05-5CFDF5973C83}" name="Status Check" dataDxfId="94"/>
    <tableColumn id="11" xr3:uid="{9D807380-75B0-4B8F-8D7E-57F3C34C471A}" name="Amount Difference" dataDxfId="93"/>
    <tableColumn id="12" xr3:uid="{F623D195-EABB-488E-B141-78B8F403B2FF}" name="First Processed Date" dataDxfId="92"/>
    <tableColumn id="13" xr3:uid="{CA78EBC0-5B5C-4C47-B6D9-8C01D9F645C6}" name="Turn Around Days" dataDxfId="91"/>
    <tableColumn id="14" xr3:uid="{66D626BC-B5F6-4BB3-91EE-0E586A9E41E8}" name="SLA Status" dataDxfId="90"/>
    <tableColumn id="15" xr3:uid="{883C7A62-23D9-42C5-8682-4EA73849135D}" name="Channel" dataDxfId="89"/>
    <tableColumn id="16" xr3:uid="{A603BEA9-7BDF-4032-8E70-4151DFDA4D66}" name="Missing Flag" dataDxfId="88"/>
    <tableColumn id="17" xr3:uid="{DB14D05D-394A-4934-9DFD-A6D2AFBFEB9C}" name="Duplicate Flag" dataDxfId="87"/>
    <tableColumn id="18" xr3:uid="{923B8541-99D9-4CB3-9C3B-2C2AE37997EC}" name="Amount Flag" dataDxfId="86"/>
    <tableColumn id="19" xr3:uid="{A2AA082E-2D84-434B-A33E-73CA17939FAE}" name="Status Flag" dataDxfId="85"/>
    <tableColumn id="20" xr3:uid="{62E63DD0-6735-4BEB-B66E-B15BB6B6BE41}" name="SlA Breach Flag" dataDxfId="84"/>
    <tableColumn id="21" xr3:uid="{77FB519F-8646-403A-BBCB-03E835DC9F01}" name="Branch" dataDxfId="83">
      <calculatedColumnFormula>_xlfn.XLOOKUP(Table3[[#This Row],[Transaction ID]],Source_data!A:A,Source_data!E:E)</calculatedColumnFormula>
    </tableColumn>
    <tableColumn id="22" xr3:uid="{E7597DB4-6DA2-4F55-BCCE-ECC04070C32A}" name="Processing Min" dataDxfId="82">
      <calculatedColumnFormula>_xlfn.IFNA(_xlfn.XLOOKUP(A2,bank_processed_transactions[transaction_id],bank_processed_transactions[processing_minutes]),"")</calculatedColumnFormula>
    </tableColumn>
    <tableColumn id="23" xr3:uid="{1C3A6204-FBDF-4D04-BE95-30988BFED229}" name="Transaction Date" dataDxfId="81">
      <calculatedColumnFormula>_xlfn.XLOOKUP(A2,Source_data!A:A,Source_data!B:B)</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timelineCaches/timelineCache1.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NativeTimeline_Transaction_Date" xr10:uid="{BA57DAB8-BCF0-4DFF-AA42-8B02E5CCEB13}" sourceName="Transaction Date">
  <pivotTables>
    <pivotTable tabId="10" name="PivotTable4"/>
    <pivotTable tabId="10" name="PivotTable2"/>
    <pivotTable tabId="10" name="PivotTable5"/>
    <pivotTable tabId="7" name="PivotTable3"/>
    <pivotTable tabId="10" name="PivotTable6"/>
  </pivotTables>
  <state minimalRefreshVersion="6" lastRefreshVersion="6" pivotCacheId="663141255" filterType="dateBetween">
    <selection startDate="2026-02-01T00:00:00" endDate="2026-02-28T00:00:00"/>
    <bounds startDate="2026-01-01T00:00:00" endDate="2027-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Transaction Date" xr10:uid="{BBA10E5B-8DE4-48BF-8A45-6F166A590A77}" cache="NativeTimeline_Transaction_Date" caption="Transaction Date" level="2" selectionLevel="2" scrollPosition="2026-01-01T00:00:00"/>
</timelines>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410" row="7">
    <wetp:webextensionref xmlns:r="http://schemas.openxmlformats.org/officeDocument/2006/relationships" r:id="rId1"/>
  </wetp:taskpane>
</wetp:taskpanes>
</file>

<file path=xl/webextensions/webextension1.xml><?xml version="1.0" encoding="utf-8"?>
<we:webextension xmlns:we="http://schemas.microsoft.com/office/webextensions/webextension/2010/11" id="{BECEDABC-F1EE-44B4-9B36-A39EA77A1A8C}">
  <we:reference id="wa200010215" version="2.0.0.1" store="en-US" storeType="OMEX"/>
  <we:alternateReferences>
    <we:reference id="wa200010215" version="2.0.0.1" store="wa200010215" storeType="OMEX"/>
  </we:alternateReferences>
  <we:properties>
    <we:property name="bps.codex_control.document_id" value="&quot;3866c28f-00b7-493c-8e2b-447e2eec210d&quot;"/>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4.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5.xml.rels><?xml version="1.0" encoding="UTF-8" standalone="yes"?>
<Relationships xmlns="http://schemas.openxmlformats.org/package/2006/relationships"><Relationship Id="rId1" Type="http://schemas.openxmlformats.org/officeDocument/2006/relationships/pivotTable" Target="../pivotTables/pivotTable2.xml"/></Relationships>
</file>

<file path=xl/worksheets/_rels/sheet6.xml.rels><?xml version="1.0" encoding="UTF-8" standalone="yes"?>
<Relationships xmlns="http://schemas.openxmlformats.org/package/2006/relationships"><Relationship Id="rId1" Type="http://schemas.openxmlformats.org/officeDocument/2006/relationships/pivotTable" Target="../pivotTables/pivotTable3.xml"/></Relationships>
</file>

<file path=xl/worksheets/_rels/sheet7.xml.rels><?xml version="1.0" encoding="UTF-8" standalone="yes"?>
<Relationships xmlns="http://schemas.openxmlformats.org/package/2006/relationships"><Relationship Id="rId1" Type="http://schemas.openxmlformats.org/officeDocument/2006/relationships/table" Target="../tables/table3.xml"/></Relationships>
</file>

<file path=xl/worksheets/_rels/sheet8.xml.rels><?xml version="1.0" encoding="UTF-8" standalone="yes"?>
<Relationships xmlns="http://schemas.openxmlformats.org/package/2006/relationships"><Relationship Id="rId3" Type="http://schemas.openxmlformats.org/officeDocument/2006/relationships/pivotTable" Target="../pivotTables/pivotTable6.xml"/><Relationship Id="rId2" Type="http://schemas.openxmlformats.org/officeDocument/2006/relationships/pivotTable" Target="../pivotTables/pivotTable5.xml"/><Relationship Id="rId1" Type="http://schemas.openxmlformats.org/officeDocument/2006/relationships/pivotTable" Target="../pivotTables/pivotTable4.xml"/><Relationship Id="rId5" Type="http://schemas.openxmlformats.org/officeDocument/2006/relationships/drawing" Target="../drawings/drawing1.xml"/><Relationship Id="rId4" Type="http://schemas.openxmlformats.org/officeDocument/2006/relationships/pivotTable" Target="../pivotTables/pivotTable7.xml"/></Relationships>
</file>

<file path=xl/worksheets/_rels/sheet9.xml.rels><?xml version="1.0" encoding="UTF-8" standalone="yes"?>
<Relationships xmlns="http://schemas.openxmlformats.org/package/2006/relationships"><Relationship Id="rId3" Type="http://schemas.microsoft.com/office/2011/relationships/timeline" Target="../timelines/timeline1.xml"/><Relationship Id="rId2" Type="http://schemas.microsoft.com/office/2007/relationships/slicer" Target="../slicers/slicer1.xml"/><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4A0469-AAFC-4C00-88C0-EE13BA39128C}">
  <sheetPr codeName="Sheet1"/>
  <dimension ref="A1:G4201"/>
  <sheetViews>
    <sheetView workbookViewId="0">
      <selection activeCell="B1" sqref="B1:B1048576"/>
    </sheetView>
  </sheetViews>
  <sheetFormatPr defaultRowHeight="14.4" x14ac:dyDescent="0.3"/>
  <cols>
    <col min="1" max="1" width="15.109375" bestFit="1" customWidth="1"/>
    <col min="2" max="2" width="17.33203125" style="11" bestFit="1" customWidth="1"/>
    <col min="3" max="3" width="12.33203125" bestFit="1" customWidth="1"/>
    <col min="4" max="4" width="9.77734375" bestFit="1" customWidth="1"/>
    <col min="5" max="5" width="11.88671875" customWidth="1"/>
    <col min="6" max="6" width="12.5546875" bestFit="1" customWidth="1"/>
    <col min="7" max="7" width="18.6640625" bestFit="1" customWidth="1"/>
  </cols>
  <sheetData>
    <row r="1" spans="1:7" x14ac:dyDescent="0.3">
      <c r="A1" t="s">
        <v>0</v>
      </c>
      <c r="B1" s="11" t="s">
        <v>1</v>
      </c>
      <c r="C1" t="s">
        <v>2</v>
      </c>
      <c r="D1" t="s">
        <v>3</v>
      </c>
      <c r="E1" t="s">
        <v>4</v>
      </c>
      <c r="F1" t="s">
        <v>5</v>
      </c>
      <c r="G1" t="s">
        <v>6</v>
      </c>
    </row>
    <row r="2" spans="1:7" x14ac:dyDescent="0.3">
      <c r="A2" s="1" t="s">
        <v>2533</v>
      </c>
      <c r="B2" s="2">
        <v>46039</v>
      </c>
      <c r="C2" s="1" t="s">
        <v>1674</v>
      </c>
      <c r="D2" s="1" t="s">
        <v>12</v>
      </c>
      <c r="E2" s="1" t="s">
        <v>13</v>
      </c>
      <c r="F2" s="1">
        <v>41823.46</v>
      </c>
      <c r="G2" s="1" t="s">
        <v>14</v>
      </c>
    </row>
    <row r="3" spans="1:7" x14ac:dyDescent="0.3">
      <c r="A3" s="1" t="s">
        <v>2749</v>
      </c>
      <c r="B3" s="2">
        <v>46037</v>
      </c>
      <c r="C3" s="1" t="s">
        <v>909</v>
      </c>
      <c r="D3" s="1" t="s">
        <v>12</v>
      </c>
      <c r="E3" s="1" t="s">
        <v>21</v>
      </c>
      <c r="F3" s="1">
        <v>6915.05</v>
      </c>
      <c r="G3" s="1" t="s">
        <v>14</v>
      </c>
    </row>
    <row r="4" spans="1:7" x14ac:dyDescent="0.3">
      <c r="A4" s="1" t="s">
        <v>2728</v>
      </c>
      <c r="B4" s="2">
        <v>46080</v>
      </c>
      <c r="C4" s="1" t="s">
        <v>278</v>
      </c>
      <c r="D4" s="1" t="s">
        <v>66</v>
      </c>
      <c r="E4" s="1" t="s">
        <v>13</v>
      </c>
      <c r="F4" s="1">
        <v>7161.27</v>
      </c>
      <c r="G4" s="1" t="s">
        <v>14</v>
      </c>
    </row>
    <row r="5" spans="1:7" x14ac:dyDescent="0.3">
      <c r="A5" s="1" t="s">
        <v>4766</v>
      </c>
      <c r="B5" s="2">
        <v>46035</v>
      </c>
      <c r="C5" s="1" t="s">
        <v>2803</v>
      </c>
      <c r="D5" s="1" t="s">
        <v>12</v>
      </c>
      <c r="E5" s="1" t="s">
        <v>13</v>
      </c>
      <c r="F5" s="1">
        <v>7402.78</v>
      </c>
      <c r="G5" s="1" t="s">
        <v>14</v>
      </c>
    </row>
    <row r="6" spans="1:7" x14ac:dyDescent="0.3">
      <c r="A6" s="1" t="s">
        <v>1510</v>
      </c>
      <c r="B6" s="2">
        <v>46079</v>
      </c>
      <c r="C6" s="1" t="s">
        <v>508</v>
      </c>
      <c r="D6" s="1" t="s">
        <v>66</v>
      </c>
      <c r="E6" s="1" t="s">
        <v>55</v>
      </c>
      <c r="F6" s="1">
        <v>5303.75</v>
      </c>
      <c r="G6" s="1" t="s">
        <v>14</v>
      </c>
    </row>
    <row r="7" spans="1:7" x14ac:dyDescent="0.3">
      <c r="A7" s="1" t="s">
        <v>4864</v>
      </c>
      <c r="B7" s="2">
        <v>46051</v>
      </c>
      <c r="C7" s="1" t="s">
        <v>233</v>
      </c>
      <c r="D7" s="1" t="s">
        <v>12</v>
      </c>
      <c r="E7" s="1" t="s">
        <v>13</v>
      </c>
      <c r="F7" s="1">
        <v>6958.26</v>
      </c>
      <c r="G7" s="1" t="s">
        <v>14</v>
      </c>
    </row>
    <row r="8" spans="1:7" x14ac:dyDescent="0.3">
      <c r="A8" s="1" t="s">
        <v>1865</v>
      </c>
      <c r="B8" s="2">
        <v>46080</v>
      </c>
      <c r="C8" s="1" t="s">
        <v>1385</v>
      </c>
      <c r="D8" s="1" t="s">
        <v>12</v>
      </c>
      <c r="E8" s="1" t="s">
        <v>21</v>
      </c>
      <c r="F8" s="1">
        <v>61762.75</v>
      </c>
      <c r="G8" s="1" t="s">
        <v>14</v>
      </c>
    </row>
    <row r="9" spans="1:7" x14ac:dyDescent="0.3">
      <c r="A9" s="1" t="s">
        <v>1431</v>
      </c>
      <c r="B9" s="2">
        <v>46083</v>
      </c>
      <c r="C9" s="1" t="s">
        <v>1432</v>
      </c>
      <c r="D9" s="1" t="s">
        <v>18</v>
      </c>
      <c r="E9" s="1" t="s">
        <v>21</v>
      </c>
      <c r="F9" s="1">
        <v>19414.490000000002</v>
      </c>
      <c r="G9" s="1" t="s">
        <v>14</v>
      </c>
    </row>
    <row r="10" spans="1:7" x14ac:dyDescent="0.3">
      <c r="A10" s="1" t="s">
        <v>4541</v>
      </c>
      <c r="B10" s="2">
        <v>46050</v>
      </c>
      <c r="C10" s="1" t="s">
        <v>1072</v>
      </c>
      <c r="D10" s="1" t="s">
        <v>66</v>
      </c>
      <c r="E10" s="1" t="s">
        <v>55</v>
      </c>
      <c r="F10" s="1">
        <v>6260.86</v>
      </c>
      <c r="G10" s="1" t="s">
        <v>89</v>
      </c>
    </row>
    <row r="11" spans="1:7" x14ac:dyDescent="0.3">
      <c r="A11" s="1" t="s">
        <v>4666</v>
      </c>
      <c r="B11" s="2">
        <v>46030</v>
      </c>
      <c r="C11" s="1" t="s">
        <v>544</v>
      </c>
      <c r="D11" s="1" t="s">
        <v>18</v>
      </c>
      <c r="E11" s="1" t="s">
        <v>13</v>
      </c>
      <c r="F11" s="1">
        <v>19659.169999999998</v>
      </c>
      <c r="G11" s="1" t="s">
        <v>14</v>
      </c>
    </row>
    <row r="12" spans="1:7" x14ac:dyDescent="0.3">
      <c r="A12" s="1" t="s">
        <v>2569</v>
      </c>
      <c r="B12" s="2">
        <v>46107</v>
      </c>
      <c r="C12" s="1" t="s">
        <v>2175</v>
      </c>
      <c r="D12" s="1" t="s">
        <v>35</v>
      </c>
      <c r="E12" s="1" t="s">
        <v>55</v>
      </c>
      <c r="F12" s="1">
        <v>1279.46</v>
      </c>
      <c r="G12" s="1" t="s">
        <v>14</v>
      </c>
    </row>
    <row r="13" spans="1:7" x14ac:dyDescent="0.3">
      <c r="A13" s="1" t="s">
        <v>1125</v>
      </c>
      <c r="B13" s="2">
        <v>46072</v>
      </c>
      <c r="C13" s="1" t="s">
        <v>220</v>
      </c>
      <c r="D13" s="1" t="s">
        <v>18</v>
      </c>
      <c r="E13" s="1" t="s">
        <v>27</v>
      </c>
      <c r="F13" s="1">
        <v>15962.37</v>
      </c>
      <c r="G13" s="1" t="s">
        <v>14</v>
      </c>
    </row>
    <row r="14" spans="1:7" x14ac:dyDescent="0.3">
      <c r="A14" s="1" t="s">
        <v>3572</v>
      </c>
      <c r="B14" s="2">
        <v>46027</v>
      </c>
      <c r="C14" s="1" t="s">
        <v>525</v>
      </c>
      <c r="D14" s="1" t="s">
        <v>35</v>
      </c>
      <c r="E14" s="1" t="s">
        <v>13</v>
      </c>
      <c r="F14" s="1">
        <v>4941.2299999999996</v>
      </c>
      <c r="G14" s="1" t="s">
        <v>14</v>
      </c>
    </row>
    <row r="15" spans="1:7" x14ac:dyDescent="0.3">
      <c r="A15" s="1" t="s">
        <v>3944</v>
      </c>
      <c r="B15" s="2">
        <v>46051</v>
      </c>
      <c r="C15" s="1" t="s">
        <v>476</v>
      </c>
      <c r="D15" s="1" t="s">
        <v>18</v>
      </c>
      <c r="E15" s="1" t="s">
        <v>13</v>
      </c>
      <c r="F15" s="1">
        <v>10961.69</v>
      </c>
      <c r="G15" s="1" t="s">
        <v>14</v>
      </c>
    </row>
    <row r="16" spans="1:7" x14ac:dyDescent="0.3">
      <c r="A16" s="1" t="s">
        <v>447</v>
      </c>
      <c r="B16" s="2">
        <v>46047</v>
      </c>
      <c r="C16" s="1" t="s">
        <v>409</v>
      </c>
      <c r="D16" s="1" t="s">
        <v>46</v>
      </c>
      <c r="E16" s="1" t="s">
        <v>21</v>
      </c>
      <c r="F16" s="1">
        <v>8131.08</v>
      </c>
      <c r="G16" s="1" t="s">
        <v>14</v>
      </c>
    </row>
    <row r="17" spans="1:7" x14ac:dyDescent="0.3">
      <c r="A17" s="1" t="s">
        <v>4288</v>
      </c>
      <c r="B17" s="2">
        <v>46072</v>
      </c>
      <c r="C17" s="1" t="s">
        <v>322</v>
      </c>
      <c r="D17" s="1" t="s">
        <v>12</v>
      </c>
      <c r="E17" s="1" t="s">
        <v>13</v>
      </c>
      <c r="F17" s="1">
        <v>713.87</v>
      </c>
      <c r="G17" s="1" t="s">
        <v>14</v>
      </c>
    </row>
    <row r="18" spans="1:7" x14ac:dyDescent="0.3">
      <c r="A18" s="1" t="s">
        <v>3522</v>
      </c>
      <c r="B18" s="2">
        <v>46075</v>
      </c>
      <c r="C18" s="1" t="s">
        <v>159</v>
      </c>
      <c r="D18" s="1" t="s">
        <v>12</v>
      </c>
      <c r="E18" s="1" t="s">
        <v>27</v>
      </c>
      <c r="F18" s="1">
        <v>17422.78</v>
      </c>
      <c r="G18" s="1" t="s">
        <v>14</v>
      </c>
    </row>
    <row r="19" spans="1:7" x14ac:dyDescent="0.3">
      <c r="A19" s="1" t="s">
        <v>2609</v>
      </c>
      <c r="B19" s="2">
        <v>46094</v>
      </c>
      <c r="C19" s="1" t="s">
        <v>251</v>
      </c>
      <c r="D19" s="1" t="s">
        <v>18</v>
      </c>
      <c r="E19" s="1" t="s">
        <v>27</v>
      </c>
      <c r="F19" s="1">
        <v>1963.06</v>
      </c>
      <c r="G19" s="1" t="s">
        <v>14</v>
      </c>
    </row>
    <row r="20" spans="1:7" x14ac:dyDescent="0.3">
      <c r="A20" s="1" t="s">
        <v>3417</v>
      </c>
      <c r="B20" s="2">
        <v>46111</v>
      </c>
      <c r="C20" s="1" t="s">
        <v>292</v>
      </c>
      <c r="D20" s="1" t="s">
        <v>12</v>
      </c>
      <c r="E20" s="1" t="s">
        <v>21</v>
      </c>
      <c r="F20" s="1">
        <v>13942.61</v>
      </c>
      <c r="G20" s="1" t="s">
        <v>14</v>
      </c>
    </row>
    <row r="21" spans="1:7" x14ac:dyDescent="0.3">
      <c r="A21" s="1" t="s">
        <v>2583</v>
      </c>
      <c r="B21" s="2">
        <v>46080</v>
      </c>
      <c r="C21" s="1" t="s">
        <v>752</v>
      </c>
      <c r="D21" s="1" t="s">
        <v>66</v>
      </c>
      <c r="E21" s="1" t="s">
        <v>13</v>
      </c>
      <c r="F21" s="1">
        <v>1840.9</v>
      </c>
      <c r="G21" s="1" t="s">
        <v>14</v>
      </c>
    </row>
    <row r="22" spans="1:7" x14ac:dyDescent="0.3">
      <c r="A22" s="1" t="s">
        <v>4583</v>
      </c>
      <c r="B22" s="2">
        <v>46089</v>
      </c>
      <c r="C22" s="1" t="s">
        <v>2342</v>
      </c>
      <c r="D22" s="1" t="s">
        <v>66</v>
      </c>
      <c r="E22" s="1" t="s">
        <v>55</v>
      </c>
      <c r="F22" s="1">
        <v>7862.16</v>
      </c>
      <c r="G22" s="1" t="s">
        <v>14</v>
      </c>
    </row>
    <row r="23" spans="1:7" x14ac:dyDescent="0.3">
      <c r="A23" s="1" t="s">
        <v>4192</v>
      </c>
      <c r="B23" s="2">
        <v>46101</v>
      </c>
      <c r="C23" s="1" t="s">
        <v>122</v>
      </c>
      <c r="D23" s="1" t="s">
        <v>12</v>
      </c>
      <c r="E23" s="1" t="s">
        <v>13</v>
      </c>
      <c r="F23" s="1">
        <v>869.18</v>
      </c>
      <c r="G23" s="1" t="s">
        <v>14</v>
      </c>
    </row>
    <row r="24" spans="1:7" x14ac:dyDescent="0.3">
      <c r="A24" s="1" t="s">
        <v>3308</v>
      </c>
      <c r="B24" s="2">
        <v>46028</v>
      </c>
      <c r="C24" s="1" t="s">
        <v>740</v>
      </c>
      <c r="D24" s="1" t="s">
        <v>46</v>
      </c>
      <c r="E24" s="1" t="s">
        <v>55</v>
      </c>
      <c r="F24" s="1">
        <v>10773.95</v>
      </c>
      <c r="G24" s="1" t="s">
        <v>14</v>
      </c>
    </row>
    <row r="25" spans="1:7" x14ac:dyDescent="0.3">
      <c r="A25" s="1" t="s">
        <v>2725</v>
      </c>
      <c r="B25" s="2">
        <v>46026</v>
      </c>
      <c r="C25" s="1" t="s">
        <v>742</v>
      </c>
      <c r="D25" s="1" t="s">
        <v>18</v>
      </c>
      <c r="E25" s="1" t="s">
        <v>21</v>
      </c>
      <c r="F25" s="1">
        <v>2467.79</v>
      </c>
      <c r="G25" s="1" t="s">
        <v>14</v>
      </c>
    </row>
    <row r="26" spans="1:7" x14ac:dyDescent="0.3">
      <c r="A26" s="1" t="s">
        <v>2345</v>
      </c>
      <c r="B26" s="2">
        <v>46079</v>
      </c>
      <c r="C26" s="1" t="s">
        <v>269</v>
      </c>
      <c r="D26" s="1" t="s">
        <v>35</v>
      </c>
      <c r="E26" s="1" t="s">
        <v>55</v>
      </c>
      <c r="F26" s="1">
        <v>3738.85</v>
      </c>
      <c r="G26" s="1" t="s">
        <v>14</v>
      </c>
    </row>
    <row r="27" spans="1:7" x14ac:dyDescent="0.3">
      <c r="A27" s="1" t="s">
        <v>4282</v>
      </c>
      <c r="B27" s="2">
        <v>46105</v>
      </c>
      <c r="C27" s="1" t="s">
        <v>1339</v>
      </c>
      <c r="D27" s="1" t="s">
        <v>66</v>
      </c>
      <c r="E27" s="1" t="s">
        <v>55</v>
      </c>
      <c r="F27" s="1">
        <v>8639.7999999999993</v>
      </c>
      <c r="G27" s="1" t="s">
        <v>14</v>
      </c>
    </row>
    <row r="28" spans="1:7" x14ac:dyDescent="0.3">
      <c r="A28" s="1" t="s">
        <v>2306</v>
      </c>
      <c r="B28" s="2">
        <v>46106</v>
      </c>
      <c r="C28" s="1" t="s">
        <v>1344</v>
      </c>
      <c r="D28" s="1" t="s">
        <v>18</v>
      </c>
      <c r="E28" s="1" t="s">
        <v>21</v>
      </c>
      <c r="F28" s="1">
        <v>12712.51</v>
      </c>
      <c r="G28" s="1" t="s">
        <v>14</v>
      </c>
    </row>
    <row r="29" spans="1:7" x14ac:dyDescent="0.3">
      <c r="A29" s="1" t="s">
        <v>3925</v>
      </c>
      <c r="B29" s="2">
        <v>46033</v>
      </c>
      <c r="C29" s="1" t="s">
        <v>1163</v>
      </c>
      <c r="D29" s="1" t="s">
        <v>12</v>
      </c>
      <c r="E29" s="1" t="s">
        <v>13</v>
      </c>
      <c r="F29" s="1">
        <v>721.38</v>
      </c>
      <c r="G29" s="1" t="s">
        <v>14</v>
      </c>
    </row>
    <row r="30" spans="1:7" x14ac:dyDescent="0.3">
      <c r="A30" s="1" t="s">
        <v>1687</v>
      </c>
      <c r="B30" s="2">
        <v>46038</v>
      </c>
      <c r="C30" s="1" t="s">
        <v>1376</v>
      </c>
      <c r="D30" s="1" t="s">
        <v>18</v>
      </c>
      <c r="E30" s="1" t="s">
        <v>13</v>
      </c>
      <c r="F30" s="1">
        <v>4246.45</v>
      </c>
      <c r="G30" s="1" t="s">
        <v>14</v>
      </c>
    </row>
    <row r="31" spans="1:7" x14ac:dyDescent="0.3">
      <c r="A31" s="1" t="s">
        <v>2992</v>
      </c>
      <c r="B31" s="2">
        <v>46061</v>
      </c>
      <c r="C31" s="1" t="s">
        <v>296</v>
      </c>
      <c r="D31" s="1" t="s">
        <v>35</v>
      </c>
      <c r="E31" s="1" t="s">
        <v>21</v>
      </c>
      <c r="F31" s="1">
        <v>774.37</v>
      </c>
      <c r="G31" s="1" t="s">
        <v>14</v>
      </c>
    </row>
    <row r="32" spans="1:7" x14ac:dyDescent="0.3">
      <c r="A32" s="1" t="s">
        <v>3353</v>
      </c>
      <c r="B32" s="2">
        <v>46043</v>
      </c>
      <c r="C32" s="1" t="s">
        <v>2627</v>
      </c>
      <c r="D32" s="1" t="s">
        <v>12</v>
      </c>
      <c r="E32" s="1" t="s">
        <v>27</v>
      </c>
      <c r="F32" s="1">
        <v>1072.7</v>
      </c>
      <c r="G32" s="1" t="s">
        <v>14</v>
      </c>
    </row>
    <row r="33" spans="1:7" x14ac:dyDescent="0.3">
      <c r="A33" s="1" t="s">
        <v>3598</v>
      </c>
      <c r="B33" s="2">
        <v>46107</v>
      </c>
      <c r="C33" s="1" t="s">
        <v>421</v>
      </c>
      <c r="D33" s="1" t="s">
        <v>66</v>
      </c>
      <c r="E33" s="1" t="s">
        <v>21</v>
      </c>
      <c r="F33" s="1">
        <v>95278.94</v>
      </c>
      <c r="G33" s="1" t="s">
        <v>14</v>
      </c>
    </row>
    <row r="34" spans="1:7" x14ac:dyDescent="0.3">
      <c r="A34" s="1" t="s">
        <v>572</v>
      </c>
      <c r="B34" s="2">
        <v>46074</v>
      </c>
      <c r="C34" s="1" t="s">
        <v>573</v>
      </c>
      <c r="D34" s="1" t="s">
        <v>12</v>
      </c>
      <c r="E34" s="1" t="s">
        <v>21</v>
      </c>
      <c r="F34" s="1">
        <v>17892.21</v>
      </c>
      <c r="G34" s="1" t="s">
        <v>14</v>
      </c>
    </row>
    <row r="35" spans="1:7" x14ac:dyDescent="0.3">
      <c r="A35" s="1" t="s">
        <v>1755</v>
      </c>
      <c r="B35" s="2">
        <v>46052</v>
      </c>
      <c r="C35" s="1" t="s">
        <v>1362</v>
      </c>
      <c r="D35" s="1" t="s">
        <v>12</v>
      </c>
      <c r="E35" s="1" t="s">
        <v>27</v>
      </c>
      <c r="F35" s="1">
        <v>3050.56</v>
      </c>
      <c r="G35" s="1" t="s">
        <v>14</v>
      </c>
    </row>
    <row r="36" spans="1:7" x14ac:dyDescent="0.3">
      <c r="A36" s="1" t="s">
        <v>2855</v>
      </c>
      <c r="B36" s="2">
        <v>46086</v>
      </c>
      <c r="C36" s="1" t="s">
        <v>2328</v>
      </c>
      <c r="D36" s="1" t="s">
        <v>12</v>
      </c>
      <c r="E36" s="1" t="s">
        <v>13</v>
      </c>
      <c r="F36" s="1">
        <v>4047.69</v>
      </c>
      <c r="G36" s="1" t="s">
        <v>14</v>
      </c>
    </row>
    <row r="37" spans="1:7" x14ac:dyDescent="0.3">
      <c r="A37" s="1" t="s">
        <v>4776</v>
      </c>
      <c r="B37" s="2">
        <v>46103</v>
      </c>
      <c r="C37" s="1" t="s">
        <v>2204</v>
      </c>
      <c r="D37" s="1" t="s">
        <v>66</v>
      </c>
      <c r="E37" s="1" t="s">
        <v>13</v>
      </c>
      <c r="F37" s="1">
        <v>20265.099999999999</v>
      </c>
      <c r="G37" s="1" t="s">
        <v>14</v>
      </c>
    </row>
    <row r="38" spans="1:7" x14ac:dyDescent="0.3">
      <c r="A38" s="1" t="s">
        <v>4527</v>
      </c>
      <c r="B38" s="2">
        <v>46097</v>
      </c>
      <c r="C38" s="1" t="s">
        <v>942</v>
      </c>
      <c r="D38" s="1" t="s">
        <v>12</v>
      </c>
      <c r="E38" s="1" t="s">
        <v>27</v>
      </c>
      <c r="F38" s="1">
        <v>1262.2</v>
      </c>
      <c r="G38" s="1" t="s">
        <v>14</v>
      </c>
    </row>
    <row r="39" spans="1:7" x14ac:dyDescent="0.3">
      <c r="A39" s="1" t="s">
        <v>2279</v>
      </c>
      <c r="B39" s="2">
        <v>46099</v>
      </c>
      <c r="C39" s="1" t="s">
        <v>1336</v>
      </c>
      <c r="D39" s="1" t="s">
        <v>12</v>
      </c>
      <c r="E39" s="1" t="s">
        <v>13</v>
      </c>
      <c r="F39" s="1">
        <v>522.27</v>
      </c>
      <c r="G39" s="1" t="s">
        <v>14</v>
      </c>
    </row>
    <row r="40" spans="1:7" x14ac:dyDescent="0.3">
      <c r="A40" s="1" t="s">
        <v>1672</v>
      </c>
      <c r="B40" s="2">
        <v>46072</v>
      </c>
      <c r="C40" s="1" t="s">
        <v>182</v>
      </c>
      <c r="D40" s="1" t="s">
        <v>12</v>
      </c>
      <c r="E40" s="1" t="s">
        <v>55</v>
      </c>
      <c r="F40" s="1">
        <v>1260.8900000000001</v>
      </c>
      <c r="G40" s="1" t="s">
        <v>94</v>
      </c>
    </row>
    <row r="41" spans="1:7" x14ac:dyDescent="0.3">
      <c r="A41" s="1" t="s">
        <v>4862</v>
      </c>
      <c r="B41" s="2">
        <v>46082</v>
      </c>
      <c r="C41" s="1" t="s">
        <v>3616</v>
      </c>
      <c r="D41" s="1" t="s">
        <v>12</v>
      </c>
      <c r="E41" s="1" t="s">
        <v>13</v>
      </c>
      <c r="F41" s="1">
        <v>9813.73</v>
      </c>
      <c r="G41" s="1" t="s">
        <v>14</v>
      </c>
    </row>
    <row r="42" spans="1:7" x14ac:dyDescent="0.3">
      <c r="A42" s="1" t="s">
        <v>4269</v>
      </c>
      <c r="B42" s="2">
        <v>46088</v>
      </c>
      <c r="C42" s="1" t="s">
        <v>514</v>
      </c>
      <c r="D42" s="1" t="s">
        <v>12</v>
      </c>
      <c r="E42" s="1" t="s">
        <v>13</v>
      </c>
      <c r="F42" s="1">
        <v>578.21</v>
      </c>
      <c r="G42" s="1" t="s">
        <v>14</v>
      </c>
    </row>
    <row r="43" spans="1:7" x14ac:dyDescent="0.3">
      <c r="A43" s="1" t="s">
        <v>394</v>
      </c>
      <c r="B43" s="2">
        <v>46041</v>
      </c>
      <c r="C43" s="1" t="s">
        <v>395</v>
      </c>
      <c r="D43" s="1" t="s">
        <v>66</v>
      </c>
      <c r="E43" s="1" t="s">
        <v>55</v>
      </c>
      <c r="F43" s="1">
        <v>47272.45</v>
      </c>
      <c r="G43" s="1" t="s">
        <v>14</v>
      </c>
    </row>
    <row r="44" spans="1:7" x14ac:dyDescent="0.3">
      <c r="A44" s="1" t="s">
        <v>1317</v>
      </c>
      <c r="B44" s="2">
        <v>46054</v>
      </c>
      <c r="C44" s="1" t="s">
        <v>643</v>
      </c>
      <c r="D44" s="1" t="s">
        <v>12</v>
      </c>
      <c r="E44" s="1" t="s">
        <v>13</v>
      </c>
      <c r="F44" s="1">
        <v>4784.5600000000004</v>
      </c>
      <c r="G44" s="1" t="s">
        <v>14</v>
      </c>
    </row>
    <row r="45" spans="1:7" x14ac:dyDescent="0.3">
      <c r="A45" s="1" t="s">
        <v>4610</v>
      </c>
      <c r="B45" s="2">
        <v>46110</v>
      </c>
      <c r="C45" s="1" t="s">
        <v>1007</v>
      </c>
      <c r="D45" s="1" t="s">
        <v>18</v>
      </c>
      <c r="E45" s="1" t="s">
        <v>13</v>
      </c>
      <c r="F45" s="1">
        <v>18501.599999999999</v>
      </c>
      <c r="G45" s="1" t="s">
        <v>14</v>
      </c>
    </row>
    <row r="46" spans="1:7" x14ac:dyDescent="0.3">
      <c r="A46" s="1" t="s">
        <v>4575</v>
      </c>
      <c r="B46" s="2">
        <v>46074</v>
      </c>
      <c r="C46" s="1" t="s">
        <v>577</v>
      </c>
      <c r="D46" s="1" t="s">
        <v>12</v>
      </c>
      <c r="E46" s="1" t="s">
        <v>13</v>
      </c>
      <c r="F46" s="1">
        <v>2977.11</v>
      </c>
      <c r="G46" s="1" t="s">
        <v>14</v>
      </c>
    </row>
    <row r="47" spans="1:7" x14ac:dyDescent="0.3">
      <c r="A47" s="1" t="s">
        <v>3985</v>
      </c>
      <c r="B47" s="2">
        <v>46033</v>
      </c>
      <c r="C47" s="1" t="s">
        <v>2313</v>
      </c>
      <c r="D47" s="1" t="s">
        <v>18</v>
      </c>
      <c r="E47" s="1" t="s">
        <v>21</v>
      </c>
      <c r="F47" s="1">
        <v>22054.39</v>
      </c>
      <c r="G47" s="1" t="s">
        <v>14</v>
      </c>
    </row>
    <row r="48" spans="1:7" x14ac:dyDescent="0.3">
      <c r="A48" s="1" t="s">
        <v>3703</v>
      </c>
      <c r="B48" s="2">
        <v>46082</v>
      </c>
      <c r="C48" s="1" t="s">
        <v>3704</v>
      </c>
      <c r="D48" s="1" t="s">
        <v>35</v>
      </c>
      <c r="E48" s="1" t="s">
        <v>21</v>
      </c>
      <c r="F48" s="1">
        <v>10417.67</v>
      </c>
      <c r="G48" s="1" t="s">
        <v>14</v>
      </c>
    </row>
    <row r="49" spans="1:7" x14ac:dyDescent="0.3">
      <c r="A49" s="1" t="s">
        <v>2949</v>
      </c>
      <c r="B49" s="2">
        <v>46068</v>
      </c>
      <c r="C49" s="1" t="s">
        <v>1072</v>
      </c>
      <c r="D49" s="1" t="s">
        <v>12</v>
      </c>
      <c r="E49" s="1" t="s">
        <v>55</v>
      </c>
      <c r="F49" s="1">
        <v>7409.19</v>
      </c>
      <c r="G49" s="1" t="s">
        <v>14</v>
      </c>
    </row>
    <row r="50" spans="1:7" x14ac:dyDescent="0.3">
      <c r="A50" s="1" t="s">
        <v>485</v>
      </c>
      <c r="B50" s="2">
        <v>46038</v>
      </c>
      <c r="C50" s="1" t="s">
        <v>486</v>
      </c>
      <c r="D50" s="1" t="s">
        <v>12</v>
      </c>
      <c r="E50" s="1" t="s">
        <v>13</v>
      </c>
      <c r="F50" s="1">
        <v>7139.2</v>
      </c>
      <c r="G50" s="1" t="s">
        <v>14</v>
      </c>
    </row>
    <row r="51" spans="1:7" x14ac:dyDescent="0.3">
      <c r="A51" s="1" t="s">
        <v>2226</v>
      </c>
      <c r="B51" s="2">
        <v>46082</v>
      </c>
      <c r="C51" s="1" t="s">
        <v>446</v>
      </c>
      <c r="D51" s="1" t="s">
        <v>18</v>
      </c>
      <c r="E51" s="1" t="s">
        <v>13</v>
      </c>
      <c r="F51" s="1">
        <v>4812.87</v>
      </c>
      <c r="G51" s="1" t="s">
        <v>14</v>
      </c>
    </row>
    <row r="52" spans="1:7" x14ac:dyDescent="0.3">
      <c r="A52" s="1" t="s">
        <v>4352</v>
      </c>
      <c r="B52" s="2">
        <v>46030</v>
      </c>
      <c r="C52" s="1" t="s">
        <v>1588</v>
      </c>
      <c r="D52" s="1" t="s">
        <v>46</v>
      </c>
      <c r="E52" s="1" t="s">
        <v>13</v>
      </c>
      <c r="F52" s="1">
        <v>5385.44</v>
      </c>
      <c r="G52" s="1" t="s">
        <v>14</v>
      </c>
    </row>
    <row r="53" spans="1:7" x14ac:dyDescent="0.3">
      <c r="A53" s="1" t="s">
        <v>3531</v>
      </c>
      <c r="B53" s="2">
        <v>46066</v>
      </c>
      <c r="C53" s="1" t="s">
        <v>220</v>
      </c>
      <c r="D53" s="1" t="s">
        <v>66</v>
      </c>
      <c r="E53" s="1" t="s">
        <v>55</v>
      </c>
      <c r="F53" s="1">
        <v>1720.22</v>
      </c>
      <c r="G53" s="1" t="s">
        <v>14</v>
      </c>
    </row>
    <row r="54" spans="1:7" x14ac:dyDescent="0.3">
      <c r="A54" s="1" t="s">
        <v>1959</v>
      </c>
      <c r="B54" s="2">
        <v>46028</v>
      </c>
      <c r="C54" s="1" t="s">
        <v>1007</v>
      </c>
      <c r="D54" s="1" t="s">
        <v>18</v>
      </c>
      <c r="E54" s="1" t="s">
        <v>21</v>
      </c>
      <c r="F54" s="1">
        <v>3900.67</v>
      </c>
      <c r="G54" s="1" t="s">
        <v>14</v>
      </c>
    </row>
    <row r="55" spans="1:7" x14ac:dyDescent="0.3">
      <c r="A55" s="1" t="s">
        <v>4953</v>
      </c>
      <c r="B55" s="2">
        <v>46082</v>
      </c>
      <c r="C55" s="1" t="s">
        <v>796</v>
      </c>
      <c r="D55" s="1" t="s">
        <v>12</v>
      </c>
      <c r="E55" s="1" t="s">
        <v>21</v>
      </c>
      <c r="F55" s="1">
        <v>58003.66</v>
      </c>
      <c r="G55" s="1" t="s">
        <v>14</v>
      </c>
    </row>
    <row r="56" spans="1:7" x14ac:dyDescent="0.3">
      <c r="A56" s="1" t="s">
        <v>274</v>
      </c>
      <c r="B56" s="2">
        <v>46089</v>
      </c>
      <c r="C56" s="1" t="s">
        <v>275</v>
      </c>
      <c r="D56" s="1" t="s">
        <v>66</v>
      </c>
      <c r="E56" s="1" t="s">
        <v>27</v>
      </c>
      <c r="F56" s="1">
        <v>4595.38</v>
      </c>
      <c r="G56" s="1" t="s">
        <v>14</v>
      </c>
    </row>
    <row r="57" spans="1:7" x14ac:dyDescent="0.3">
      <c r="A57" s="1" t="s">
        <v>4784</v>
      </c>
      <c r="B57" s="2">
        <v>46050</v>
      </c>
      <c r="C57" s="1" t="s">
        <v>3012</v>
      </c>
      <c r="D57" s="1" t="s">
        <v>66</v>
      </c>
      <c r="E57" s="1" t="s">
        <v>55</v>
      </c>
      <c r="F57" s="1">
        <v>513.88</v>
      </c>
      <c r="G57" s="1" t="s">
        <v>14</v>
      </c>
    </row>
    <row r="58" spans="1:7" x14ac:dyDescent="0.3">
      <c r="A58" s="1" t="s">
        <v>1971</v>
      </c>
      <c r="B58" s="2">
        <v>46076</v>
      </c>
      <c r="C58" s="1" t="s">
        <v>332</v>
      </c>
      <c r="D58" s="1" t="s">
        <v>18</v>
      </c>
      <c r="E58" s="1" t="s">
        <v>13</v>
      </c>
      <c r="F58" s="1">
        <v>4854.55</v>
      </c>
      <c r="G58" s="1" t="s">
        <v>14</v>
      </c>
    </row>
    <row r="59" spans="1:7" x14ac:dyDescent="0.3">
      <c r="A59" s="1" t="s">
        <v>4619</v>
      </c>
      <c r="B59" s="2">
        <v>46077</v>
      </c>
      <c r="C59" s="1" t="s">
        <v>2469</v>
      </c>
      <c r="D59" s="1" t="s">
        <v>18</v>
      </c>
      <c r="E59" s="1" t="s">
        <v>55</v>
      </c>
      <c r="F59" s="1">
        <v>3906.33</v>
      </c>
      <c r="G59" s="1" t="s">
        <v>14</v>
      </c>
    </row>
    <row r="60" spans="1:7" x14ac:dyDescent="0.3">
      <c r="A60" s="1" t="s">
        <v>3884</v>
      </c>
      <c r="B60" s="2">
        <v>46064</v>
      </c>
      <c r="C60" s="1" t="s">
        <v>2671</v>
      </c>
      <c r="D60" s="1" t="s">
        <v>12</v>
      </c>
      <c r="E60" s="1" t="s">
        <v>21</v>
      </c>
      <c r="F60" s="1">
        <v>3670.99</v>
      </c>
      <c r="G60" s="1" t="s">
        <v>14</v>
      </c>
    </row>
    <row r="61" spans="1:7" x14ac:dyDescent="0.3">
      <c r="A61" s="1" t="s">
        <v>1440</v>
      </c>
      <c r="B61" s="2">
        <v>46106</v>
      </c>
      <c r="C61" s="1" t="s">
        <v>54</v>
      </c>
      <c r="D61" s="1" t="s">
        <v>35</v>
      </c>
      <c r="E61" s="1" t="s">
        <v>21</v>
      </c>
      <c r="F61" s="1">
        <v>19572.48</v>
      </c>
      <c r="G61" s="1" t="s">
        <v>14</v>
      </c>
    </row>
    <row r="62" spans="1:7" x14ac:dyDescent="0.3">
      <c r="A62" s="1" t="s">
        <v>3325</v>
      </c>
      <c r="B62" s="2">
        <v>46043</v>
      </c>
      <c r="C62" s="1" t="s">
        <v>1050</v>
      </c>
      <c r="D62" s="1" t="s">
        <v>18</v>
      </c>
      <c r="E62" s="1" t="s">
        <v>13</v>
      </c>
      <c r="F62" s="1">
        <v>19165.900000000001</v>
      </c>
      <c r="G62" s="1" t="s">
        <v>14</v>
      </c>
    </row>
    <row r="63" spans="1:7" x14ac:dyDescent="0.3">
      <c r="A63" s="1" t="s">
        <v>2255</v>
      </c>
      <c r="B63" s="2">
        <v>46045</v>
      </c>
      <c r="C63" s="1" t="s">
        <v>736</v>
      </c>
      <c r="D63" s="1" t="s">
        <v>12</v>
      </c>
      <c r="E63" s="1" t="s">
        <v>55</v>
      </c>
      <c r="F63" s="1">
        <v>2420.56</v>
      </c>
      <c r="G63" s="1" t="s">
        <v>14</v>
      </c>
    </row>
    <row r="64" spans="1:7" x14ac:dyDescent="0.3">
      <c r="A64" s="1" t="s">
        <v>3899</v>
      </c>
      <c r="B64" s="2">
        <v>46041</v>
      </c>
      <c r="C64" s="1" t="s">
        <v>194</v>
      </c>
      <c r="D64" s="1" t="s">
        <v>66</v>
      </c>
      <c r="E64" s="1" t="s">
        <v>13</v>
      </c>
      <c r="F64" s="1">
        <v>1804.26</v>
      </c>
      <c r="G64" s="1" t="s">
        <v>14</v>
      </c>
    </row>
    <row r="65" spans="1:7" x14ac:dyDescent="0.3">
      <c r="A65" s="1" t="s">
        <v>4865</v>
      </c>
      <c r="B65" s="2">
        <v>46062</v>
      </c>
      <c r="C65" s="1" t="s">
        <v>880</v>
      </c>
      <c r="D65" s="1" t="s">
        <v>35</v>
      </c>
      <c r="E65" s="1" t="s">
        <v>13</v>
      </c>
      <c r="F65" s="1">
        <v>11139.79</v>
      </c>
      <c r="G65" s="1" t="s">
        <v>14</v>
      </c>
    </row>
    <row r="66" spans="1:7" x14ac:dyDescent="0.3">
      <c r="A66" s="1" t="s">
        <v>2548</v>
      </c>
      <c r="B66" s="2">
        <v>46045</v>
      </c>
      <c r="C66" s="1" t="s">
        <v>2459</v>
      </c>
      <c r="D66" s="1" t="s">
        <v>66</v>
      </c>
      <c r="E66" s="1" t="s">
        <v>55</v>
      </c>
      <c r="F66" s="1">
        <v>951.26</v>
      </c>
      <c r="G66" s="1" t="s">
        <v>14</v>
      </c>
    </row>
    <row r="67" spans="1:7" x14ac:dyDescent="0.3">
      <c r="A67" s="1" t="s">
        <v>4245</v>
      </c>
      <c r="B67" s="2">
        <v>46036</v>
      </c>
      <c r="C67" s="1" t="s">
        <v>1050</v>
      </c>
      <c r="D67" s="1" t="s">
        <v>35</v>
      </c>
      <c r="E67" s="1" t="s">
        <v>13</v>
      </c>
      <c r="F67" s="1">
        <v>15978.4</v>
      </c>
      <c r="G67" s="1" t="s">
        <v>14</v>
      </c>
    </row>
    <row r="68" spans="1:7" x14ac:dyDescent="0.3">
      <c r="A68" s="1" t="s">
        <v>3414</v>
      </c>
      <c r="B68" s="2">
        <v>46040</v>
      </c>
      <c r="C68" s="1" t="s">
        <v>2414</v>
      </c>
      <c r="D68" s="1" t="s">
        <v>18</v>
      </c>
      <c r="E68" s="1" t="s">
        <v>55</v>
      </c>
      <c r="F68" s="1">
        <v>4562.7</v>
      </c>
      <c r="G68" s="1" t="s">
        <v>14</v>
      </c>
    </row>
    <row r="69" spans="1:7" x14ac:dyDescent="0.3">
      <c r="A69" s="1" t="s">
        <v>2858</v>
      </c>
      <c r="B69" s="2">
        <v>46077</v>
      </c>
      <c r="C69" s="1" t="s">
        <v>421</v>
      </c>
      <c r="D69" s="1" t="s">
        <v>66</v>
      </c>
      <c r="E69" s="1" t="s">
        <v>21</v>
      </c>
      <c r="F69" s="1">
        <v>5406.25</v>
      </c>
      <c r="G69" s="1" t="s">
        <v>14</v>
      </c>
    </row>
    <row r="70" spans="1:7" x14ac:dyDescent="0.3">
      <c r="A70" s="1" t="s">
        <v>4532</v>
      </c>
      <c r="B70" s="2">
        <v>46053</v>
      </c>
      <c r="C70" s="1" t="s">
        <v>326</v>
      </c>
      <c r="D70" s="1" t="s">
        <v>18</v>
      </c>
      <c r="E70" s="1" t="s">
        <v>21</v>
      </c>
      <c r="F70" s="1">
        <v>10409.82</v>
      </c>
      <c r="G70" s="1" t="s">
        <v>14</v>
      </c>
    </row>
    <row r="71" spans="1:7" x14ac:dyDescent="0.3">
      <c r="A71" s="1" t="s">
        <v>3068</v>
      </c>
      <c r="B71" s="2">
        <v>46099</v>
      </c>
      <c r="C71" s="1" t="s">
        <v>2037</v>
      </c>
      <c r="D71" s="1" t="s">
        <v>12</v>
      </c>
      <c r="E71" s="1" t="s">
        <v>27</v>
      </c>
      <c r="F71" s="1">
        <v>3243.39</v>
      </c>
      <c r="G71" s="1" t="s">
        <v>14</v>
      </c>
    </row>
    <row r="72" spans="1:7" x14ac:dyDescent="0.3">
      <c r="A72" s="1" t="s">
        <v>2150</v>
      </c>
      <c r="B72" s="2">
        <v>46093</v>
      </c>
      <c r="C72" s="1" t="s">
        <v>1939</v>
      </c>
      <c r="D72" s="1" t="s">
        <v>12</v>
      </c>
      <c r="E72" s="1" t="s">
        <v>13</v>
      </c>
      <c r="F72" s="1">
        <v>1594.6</v>
      </c>
      <c r="G72" s="1" t="s">
        <v>14</v>
      </c>
    </row>
    <row r="73" spans="1:7" x14ac:dyDescent="0.3">
      <c r="A73" s="1" t="s">
        <v>4258</v>
      </c>
      <c r="B73" s="2">
        <v>46079</v>
      </c>
      <c r="C73" s="1" t="s">
        <v>1515</v>
      </c>
      <c r="D73" s="1" t="s">
        <v>35</v>
      </c>
      <c r="E73" s="1" t="s">
        <v>27</v>
      </c>
      <c r="F73" s="1">
        <v>3128.58</v>
      </c>
      <c r="G73" s="1" t="s">
        <v>14</v>
      </c>
    </row>
    <row r="74" spans="1:7" x14ac:dyDescent="0.3">
      <c r="A74" s="1" t="s">
        <v>1546</v>
      </c>
      <c r="B74" s="2">
        <v>46067</v>
      </c>
      <c r="C74" s="1" t="s">
        <v>1046</v>
      </c>
      <c r="D74" s="1" t="s">
        <v>12</v>
      </c>
      <c r="E74" s="1" t="s">
        <v>27</v>
      </c>
      <c r="F74" s="1">
        <v>2063.0500000000002</v>
      </c>
      <c r="G74" s="1" t="s">
        <v>14</v>
      </c>
    </row>
    <row r="75" spans="1:7" x14ac:dyDescent="0.3">
      <c r="A75" s="1" t="s">
        <v>3526</v>
      </c>
      <c r="B75" s="2">
        <v>46024</v>
      </c>
      <c r="C75" s="1" t="s">
        <v>3527</v>
      </c>
      <c r="D75" s="1" t="s">
        <v>66</v>
      </c>
      <c r="E75" s="1" t="s">
        <v>13</v>
      </c>
      <c r="F75" s="1">
        <v>4093.8</v>
      </c>
      <c r="G75" s="1" t="s">
        <v>14</v>
      </c>
    </row>
    <row r="76" spans="1:7" x14ac:dyDescent="0.3">
      <c r="A76" s="1" t="s">
        <v>1685</v>
      </c>
      <c r="B76" s="2">
        <v>46027</v>
      </c>
      <c r="C76" s="1" t="s">
        <v>1003</v>
      </c>
      <c r="D76" s="1" t="s">
        <v>18</v>
      </c>
      <c r="E76" s="1" t="s">
        <v>21</v>
      </c>
      <c r="F76" s="1">
        <v>2628.58</v>
      </c>
      <c r="G76" s="1" t="s">
        <v>14</v>
      </c>
    </row>
    <row r="77" spans="1:7" x14ac:dyDescent="0.3">
      <c r="A77" s="1" t="s">
        <v>1760</v>
      </c>
      <c r="B77" s="2">
        <v>46104</v>
      </c>
      <c r="C77" s="1" t="s">
        <v>544</v>
      </c>
      <c r="D77" s="1" t="s">
        <v>35</v>
      </c>
      <c r="E77" s="1" t="s">
        <v>21</v>
      </c>
      <c r="F77" s="1">
        <v>4420.5200000000004</v>
      </c>
      <c r="G77" s="1" t="s">
        <v>14</v>
      </c>
    </row>
    <row r="78" spans="1:7" x14ac:dyDescent="0.3">
      <c r="A78" s="1" t="s">
        <v>1825</v>
      </c>
      <c r="B78" s="2">
        <v>46044</v>
      </c>
      <c r="C78" s="1" t="s">
        <v>1274</v>
      </c>
      <c r="D78" s="1" t="s">
        <v>12</v>
      </c>
      <c r="E78" s="1" t="s">
        <v>27</v>
      </c>
      <c r="F78" s="1">
        <v>2297.1</v>
      </c>
      <c r="G78" s="1" t="s">
        <v>14</v>
      </c>
    </row>
    <row r="79" spans="1:7" x14ac:dyDescent="0.3">
      <c r="A79" s="1" t="s">
        <v>2502</v>
      </c>
      <c r="B79" s="2">
        <v>46088</v>
      </c>
      <c r="C79" s="1" t="s">
        <v>302</v>
      </c>
      <c r="D79" s="1" t="s">
        <v>12</v>
      </c>
      <c r="E79" s="1" t="s">
        <v>27</v>
      </c>
      <c r="F79" s="1">
        <v>3213.59</v>
      </c>
      <c r="G79" s="1" t="s">
        <v>14</v>
      </c>
    </row>
    <row r="80" spans="1:7" x14ac:dyDescent="0.3">
      <c r="A80" s="1" t="s">
        <v>3913</v>
      </c>
      <c r="B80" s="2">
        <v>46075</v>
      </c>
      <c r="C80" s="1" t="s">
        <v>2082</v>
      </c>
      <c r="D80" s="1" t="s">
        <v>12</v>
      </c>
      <c r="E80" s="1" t="s">
        <v>55</v>
      </c>
      <c r="F80" s="1">
        <v>3464.28</v>
      </c>
      <c r="G80" s="1" t="s">
        <v>14</v>
      </c>
    </row>
    <row r="81" spans="1:7" x14ac:dyDescent="0.3">
      <c r="A81" s="1" t="s">
        <v>576</v>
      </c>
      <c r="B81" s="2">
        <v>46076</v>
      </c>
      <c r="C81" s="1" t="s">
        <v>577</v>
      </c>
      <c r="D81" s="1" t="s">
        <v>12</v>
      </c>
      <c r="E81" s="1" t="s">
        <v>13</v>
      </c>
      <c r="F81" s="1">
        <v>6555.28</v>
      </c>
      <c r="G81" s="1" t="s">
        <v>14</v>
      </c>
    </row>
    <row r="82" spans="1:7" x14ac:dyDescent="0.3">
      <c r="A82" s="1" t="s">
        <v>2525</v>
      </c>
      <c r="B82" s="2">
        <v>46109</v>
      </c>
      <c r="C82" s="1" t="s">
        <v>669</v>
      </c>
      <c r="D82" s="1" t="s">
        <v>35</v>
      </c>
      <c r="E82" s="1" t="s">
        <v>13</v>
      </c>
      <c r="F82" s="1">
        <v>1926.11</v>
      </c>
      <c r="G82" s="1" t="s">
        <v>14</v>
      </c>
    </row>
    <row r="83" spans="1:7" x14ac:dyDescent="0.3">
      <c r="A83" s="1" t="s">
        <v>1190</v>
      </c>
      <c r="B83" s="2">
        <v>46095</v>
      </c>
      <c r="C83" s="1" t="s">
        <v>1191</v>
      </c>
      <c r="D83" s="1" t="s">
        <v>66</v>
      </c>
      <c r="E83" s="1" t="s">
        <v>21</v>
      </c>
      <c r="F83" s="1">
        <v>28811.71</v>
      </c>
      <c r="G83" s="1" t="s">
        <v>94</v>
      </c>
    </row>
    <row r="84" spans="1:7" x14ac:dyDescent="0.3">
      <c r="A84" s="1" t="s">
        <v>4340</v>
      </c>
      <c r="B84" s="2">
        <v>46101</v>
      </c>
      <c r="C84" s="1" t="s">
        <v>288</v>
      </c>
      <c r="D84" s="1" t="s">
        <v>12</v>
      </c>
      <c r="E84" s="1" t="s">
        <v>13</v>
      </c>
      <c r="F84" s="1">
        <v>4263.25</v>
      </c>
      <c r="G84" s="1" t="s">
        <v>14</v>
      </c>
    </row>
    <row r="85" spans="1:7" x14ac:dyDescent="0.3">
      <c r="A85" s="1" t="s">
        <v>3760</v>
      </c>
      <c r="B85" s="2">
        <v>46062</v>
      </c>
      <c r="C85" s="1" t="s">
        <v>3761</v>
      </c>
      <c r="D85" s="1" t="s">
        <v>18</v>
      </c>
      <c r="E85" s="1" t="s">
        <v>13</v>
      </c>
      <c r="F85" s="1">
        <v>11730.67</v>
      </c>
      <c r="G85" s="1" t="s">
        <v>14</v>
      </c>
    </row>
    <row r="86" spans="1:7" x14ac:dyDescent="0.3">
      <c r="A86" s="1" t="s">
        <v>4506</v>
      </c>
      <c r="B86" s="2">
        <v>46096</v>
      </c>
      <c r="C86" s="1" t="s">
        <v>801</v>
      </c>
      <c r="D86" s="1" t="s">
        <v>66</v>
      </c>
      <c r="E86" s="1" t="s">
        <v>27</v>
      </c>
      <c r="F86" s="1">
        <v>6607.83</v>
      </c>
      <c r="G86" s="1" t="s">
        <v>14</v>
      </c>
    </row>
    <row r="87" spans="1:7" x14ac:dyDescent="0.3">
      <c r="A87" s="1" t="s">
        <v>1412</v>
      </c>
      <c r="B87" s="2">
        <v>46035</v>
      </c>
      <c r="C87" s="1" t="s">
        <v>577</v>
      </c>
      <c r="D87" s="1" t="s">
        <v>12</v>
      </c>
      <c r="E87" s="1" t="s">
        <v>27</v>
      </c>
      <c r="F87" s="1">
        <v>1125.54</v>
      </c>
      <c r="G87" s="1" t="s">
        <v>14</v>
      </c>
    </row>
    <row r="88" spans="1:7" x14ac:dyDescent="0.3">
      <c r="A88" s="1" t="s">
        <v>1108</v>
      </c>
      <c r="B88" s="2">
        <v>46103</v>
      </c>
      <c r="C88" s="1" t="s">
        <v>467</v>
      </c>
      <c r="D88" s="1" t="s">
        <v>35</v>
      </c>
      <c r="E88" s="1" t="s">
        <v>13</v>
      </c>
      <c r="F88" s="1">
        <v>2061.7800000000002</v>
      </c>
      <c r="G88" s="1" t="s">
        <v>14</v>
      </c>
    </row>
    <row r="89" spans="1:7" x14ac:dyDescent="0.3">
      <c r="A89" s="1" t="s">
        <v>578</v>
      </c>
      <c r="B89" s="2">
        <v>46063</v>
      </c>
      <c r="C89" s="1" t="s">
        <v>520</v>
      </c>
      <c r="D89" s="1" t="s">
        <v>35</v>
      </c>
      <c r="E89" s="1" t="s">
        <v>55</v>
      </c>
      <c r="F89" s="1">
        <v>4316.3999999999996</v>
      </c>
      <c r="G89" s="1" t="s">
        <v>14</v>
      </c>
    </row>
    <row r="90" spans="1:7" x14ac:dyDescent="0.3">
      <c r="A90" s="1" t="s">
        <v>4930</v>
      </c>
      <c r="B90" s="2">
        <v>46074</v>
      </c>
      <c r="C90" s="1" t="s">
        <v>1097</v>
      </c>
      <c r="D90" s="1" t="s">
        <v>12</v>
      </c>
      <c r="E90" s="1" t="s">
        <v>21</v>
      </c>
      <c r="F90" s="1">
        <v>13374.25</v>
      </c>
      <c r="G90" s="1" t="s">
        <v>14</v>
      </c>
    </row>
    <row r="91" spans="1:7" x14ac:dyDescent="0.3">
      <c r="A91" s="1" t="s">
        <v>3234</v>
      </c>
      <c r="B91" s="2">
        <v>46075</v>
      </c>
      <c r="C91" s="1" t="s">
        <v>397</v>
      </c>
      <c r="D91" s="1" t="s">
        <v>12</v>
      </c>
      <c r="E91" s="1" t="s">
        <v>55</v>
      </c>
      <c r="F91" s="1">
        <v>5556.96</v>
      </c>
      <c r="G91" s="1" t="s">
        <v>94</v>
      </c>
    </row>
    <row r="92" spans="1:7" x14ac:dyDescent="0.3">
      <c r="A92" s="1" t="s">
        <v>4612</v>
      </c>
      <c r="B92" s="2">
        <v>46084</v>
      </c>
      <c r="C92" s="1" t="s">
        <v>470</v>
      </c>
      <c r="D92" s="1" t="s">
        <v>12</v>
      </c>
      <c r="E92" s="1" t="s">
        <v>13</v>
      </c>
      <c r="F92" s="1">
        <v>1362.32</v>
      </c>
      <c r="G92" s="1" t="s">
        <v>14</v>
      </c>
    </row>
    <row r="93" spans="1:7" x14ac:dyDescent="0.3">
      <c r="A93" s="1" t="s">
        <v>1552</v>
      </c>
      <c r="B93" s="2">
        <v>46063</v>
      </c>
      <c r="C93" s="1" t="s">
        <v>1553</v>
      </c>
      <c r="D93" s="1" t="s">
        <v>12</v>
      </c>
      <c r="E93" s="1" t="s">
        <v>13</v>
      </c>
      <c r="F93" s="1">
        <v>1438.21</v>
      </c>
      <c r="G93" s="1" t="s">
        <v>14</v>
      </c>
    </row>
    <row r="94" spans="1:7" x14ac:dyDescent="0.3">
      <c r="A94" s="1" t="s">
        <v>1940</v>
      </c>
      <c r="B94" s="2">
        <v>46088</v>
      </c>
      <c r="C94" s="1" t="s">
        <v>1941</v>
      </c>
      <c r="D94" s="1" t="s">
        <v>12</v>
      </c>
      <c r="E94" s="1" t="s">
        <v>27</v>
      </c>
      <c r="F94" s="1">
        <v>2483.23</v>
      </c>
      <c r="G94" s="1" t="s">
        <v>14</v>
      </c>
    </row>
    <row r="95" spans="1:7" x14ac:dyDescent="0.3">
      <c r="A95" s="1" t="s">
        <v>1803</v>
      </c>
      <c r="B95" s="2">
        <v>46099</v>
      </c>
      <c r="C95" s="1" t="s">
        <v>318</v>
      </c>
      <c r="D95" s="1" t="s">
        <v>12</v>
      </c>
      <c r="E95" s="1" t="s">
        <v>13</v>
      </c>
      <c r="F95" s="1">
        <v>12963.11</v>
      </c>
      <c r="G95" s="1" t="s">
        <v>14</v>
      </c>
    </row>
    <row r="96" spans="1:7" x14ac:dyDescent="0.3">
      <c r="A96" s="1" t="s">
        <v>2449</v>
      </c>
      <c r="B96" s="2">
        <v>46087</v>
      </c>
      <c r="C96" s="1" t="s">
        <v>621</v>
      </c>
      <c r="D96" s="1" t="s">
        <v>18</v>
      </c>
      <c r="E96" s="1" t="s">
        <v>13</v>
      </c>
      <c r="F96" s="1">
        <v>9015.67</v>
      </c>
      <c r="G96" s="1" t="s">
        <v>14</v>
      </c>
    </row>
    <row r="97" spans="1:7" x14ac:dyDescent="0.3">
      <c r="A97" s="1" t="s">
        <v>3405</v>
      </c>
      <c r="B97" s="2">
        <v>46062</v>
      </c>
      <c r="C97" s="1" t="s">
        <v>1359</v>
      </c>
      <c r="D97" s="1" t="s">
        <v>66</v>
      </c>
      <c r="E97" s="1" t="s">
        <v>21</v>
      </c>
      <c r="F97" s="1">
        <v>1783.49</v>
      </c>
      <c r="G97" s="1" t="s">
        <v>14</v>
      </c>
    </row>
    <row r="98" spans="1:7" x14ac:dyDescent="0.3">
      <c r="A98" s="1" t="s">
        <v>2484</v>
      </c>
      <c r="B98" s="2">
        <v>46054</v>
      </c>
      <c r="C98" s="1" t="s">
        <v>2037</v>
      </c>
      <c r="D98" s="1" t="s">
        <v>66</v>
      </c>
      <c r="E98" s="1" t="s">
        <v>27</v>
      </c>
      <c r="F98" s="1">
        <v>2067.39</v>
      </c>
      <c r="G98" s="1" t="s">
        <v>14</v>
      </c>
    </row>
    <row r="99" spans="1:7" x14ac:dyDescent="0.3">
      <c r="A99" s="1" t="s">
        <v>4059</v>
      </c>
      <c r="B99" s="2">
        <v>46024</v>
      </c>
      <c r="C99" s="1" t="s">
        <v>525</v>
      </c>
      <c r="D99" s="1" t="s">
        <v>12</v>
      </c>
      <c r="E99" s="1" t="s">
        <v>27</v>
      </c>
      <c r="F99" s="1">
        <v>4709.76</v>
      </c>
      <c r="G99" s="1" t="s">
        <v>14</v>
      </c>
    </row>
    <row r="100" spans="1:7" x14ac:dyDescent="0.3">
      <c r="A100" s="1" t="s">
        <v>2512</v>
      </c>
      <c r="B100" s="2">
        <v>46070</v>
      </c>
      <c r="C100" s="1" t="s">
        <v>1287</v>
      </c>
      <c r="D100" s="1" t="s">
        <v>35</v>
      </c>
      <c r="E100" s="1" t="s">
        <v>21</v>
      </c>
      <c r="F100" s="1">
        <v>2363.33</v>
      </c>
      <c r="G100" s="1" t="s">
        <v>14</v>
      </c>
    </row>
    <row r="101" spans="1:7" x14ac:dyDescent="0.3">
      <c r="A101" s="1" t="s">
        <v>2372</v>
      </c>
      <c r="B101" s="2">
        <v>46100</v>
      </c>
      <c r="C101" s="1" t="s">
        <v>1447</v>
      </c>
      <c r="D101" s="1" t="s">
        <v>12</v>
      </c>
      <c r="E101" s="1" t="s">
        <v>13</v>
      </c>
      <c r="F101" s="1">
        <v>899.78</v>
      </c>
      <c r="G101" s="1" t="s">
        <v>14</v>
      </c>
    </row>
    <row r="102" spans="1:7" x14ac:dyDescent="0.3">
      <c r="A102" s="1" t="s">
        <v>1458</v>
      </c>
      <c r="B102" s="2">
        <v>46108</v>
      </c>
      <c r="C102" s="1" t="s">
        <v>537</v>
      </c>
      <c r="D102" s="1" t="s">
        <v>12</v>
      </c>
      <c r="E102" s="1" t="s">
        <v>13</v>
      </c>
      <c r="F102" s="1">
        <v>3083.67</v>
      </c>
      <c r="G102" s="1" t="s">
        <v>14</v>
      </c>
    </row>
    <row r="103" spans="1:7" x14ac:dyDescent="0.3">
      <c r="A103" s="1" t="s">
        <v>1844</v>
      </c>
      <c r="B103" s="2">
        <v>46046</v>
      </c>
      <c r="C103" s="1" t="s">
        <v>207</v>
      </c>
      <c r="D103" s="1" t="s">
        <v>12</v>
      </c>
      <c r="E103" s="1" t="s">
        <v>13</v>
      </c>
      <c r="F103" s="1">
        <v>8219.77</v>
      </c>
      <c r="G103" s="1" t="s">
        <v>14</v>
      </c>
    </row>
    <row r="104" spans="1:7" x14ac:dyDescent="0.3">
      <c r="A104" s="1" t="s">
        <v>2891</v>
      </c>
      <c r="B104" s="2">
        <v>46106</v>
      </c>
      <c r="C104" s="1" t="s">
        <v>1087</v>
      </c>
      <c r="D104" s="1" t="s">
        <v>35</v>
      </c>
      <c r="E104" s="1" t="s">
        <v>13</v>
      </c>
      <c r="F104" s="1">
        <v>5754.99</v>
      </c>
      <c r="G104" s="1" t="s">
        <v>14</v>
      </c>
    </row>
    <row r="105" spans="1:7" x14ac:dyDescent="0.3">
      <c r="A105" s="1" t="s">
        <v>4053</v>
      </c>
      <c r="B105" s="2">
        <v>46063</v>
      </c>
      <c r="C105" s="1" t="s">
        <v>391</v>
      </c>
      <c r="D105" s="1" t="s">
        <v>66</v>
      </c>
      <c r="E105" s="1" t="s">
        <v>21</v>
      </c>
      <c r="F105" s="1">
        <v>19963.66</v>
      </c>
      <c r="G105" s="1" t="s">
        <v>89</v>
      </c>
    </row>
    <row r="106" spans="1:7" x14ac:dyDescent="0.3">
      <c r="A106" s="1" t="s">
        <v>3651</v>
      </c>
      <c r="B106" s="2">
        <v>46025</v>
      </c>
      <c r="C106" s="1" t="s">
        <v>680</v>
      </c>
      <c r="D106" s="1" t="s">
        <v>12</v>
      </c>
      <c r="E106" s="1" t="s">
        <v>13</v>
      </c>
      <c r="F106" s="1">
        <v>7462.79</v>
      </c>
      <c r="G106" s="1" t="s">
        <v>14</v>
      </c>
    </row>
    <row r="107" spans="1:7" x14ac:dyDescent="0.3">
      <c r="A107" s="1" t="s">
        <v>3051</v>
      </c>
      <c r="B107" s="2">
        <v>46105</v>
      </c>
      <c r="C107" s="1" t="s">
        <v>619</v>
      </c>
      <c r="D107" s="1" t="s">
        <v>12</v>
      </c>
      <c r="E107" s="1" t="s">
        <v>27</v>
      </c>
      <c r="F107" s="1">
        <v>37289.5</v>
      </c>
      <c r="G107" s="1" t="s">
        <v>14</v>
      </c>
    </row>
    <row r="108" spans="1:7" x14ac:dyDescent="0.3">
      <c r="A108" s="1" t="s">
        <v>168</v>
      </c>
      <c r="B108" s="2">
        <v>46053</v>
      </c>
      <c r="C108" s="1" t="s">
        <v>169</v>
      </c>
      <c r="D108" s="1" t="s">
        <v>12</v>
      </c>
      <c r="E108" s="1" t="s">
        <v>13</v>
      </c>
      <c r="F108" s="1">
        <v>28627.42</v>
      </c>
      <c r="G108" s="1" t="s">
        <v>14</v>
      </c>
    </row>
    <row r="109" spans="1:7" x14ac:dyDescent="0.3">
      <c r="A109" s="1" t="s">
        <v>4853</v>
      </c>
      <c r="B109" s="2">
        <v>46030</v>
      </c>
      <c r="C109" s="1" t="s">
        <v>502</v>
      </c>
      <c r="D109" s="1" t="s">
        <v>12</v>
      </c>
      <c r="E109" s="1" t="s">
        <v>55</v>
      </c>
      <c r="F109" s="1">
        <v>4881.9399999999996</v>
      </c>
      <c r="G109" s="1" t="s">
        <v>14</v>
      </c>
    </row>
    <row r="110" spans="1:7" x14ac:dyDescent="0.3">
      <c r="A110" s="1" t="s">
        <v>4295</v>
      </c>
      <c r="B110" s="2">
        <v>46111</v>
      </c>
      <c r="C110" s="1" t="s">
        <v>472</v>
      </c>
      <c r="D110" s="1" t="s">
        <v>12</v>
      </c>
      <c r="E110" s="1" t="s">
        <v>55</v>
      </c>
      <c r="F110" s="1">
        <v>6425.57</v>
      </c>
      <c r="G110" s="1" t="s">
        <v>14</v>
      </c>
    </row>
    <row r="111" spans="1:7" x14ac:dyDescent="0.3">
      <c r="A111" s="1" t="s">
        <v>3918</v>
      </c>
      <c r="B111" s="2">
        <v>46101</v>
      </c>
      <c r="C111" s="1" t="s">
        <v>1664</v>
      </c>
      <c r="D111" s="1" t="s">
        <v>46</v>
      </c>
      <c r="E111" s="1" t="s">
        <v>21</v>
      </c>
      <c r="F111" s="1">
        <v>13514.56</v>
      </c>
      <c r="G111" s="1" t="s">
        <v>14</v>
      </c>
    </row>
    <row r="112" spans="1:7" x14ac:dyDescent="0.3">
      <c r="A112" s="1" t="s">
        <v>212</v>
      </c>
      <c r="B112" s="2">
        <v>46074</v>
      </c>
      <c r="C112" s="1" t="s">
        <v>213</v>
      </c>
      <c r="D112" s="1" t="s">
        <v>12</v>
      </c>
      <c r="E112" s="1" t="s">
        <v>21</v>
      </c>
      <c r="F112" s="1">
        <v>6174.05</v>
      </c>
      <c r="G112" s="1" t="s">
        <v>14</v>
      </c>
    </row>
    <row r="113" spans="1:7" x14ac:dyDescent="0.3">
      <c r="A113" s="1" t="s">
        <v>2821</v>
      </c>
      <c r="B113" s="2">
        <v>46039</v>
      </c>
      <c r="C113" s="1" t="s">
        <v>2105</v>
      </c>
      <c r="D113" s="1" t="s">
        <v>12</v>
      </c>
      <c r="E113" s="1" t="s">
        <v>27</v>
      </c>
      <c r="F113" s="1">
        <v>4029.79</v>
      </c>
      <c r="G113" s="1" t="s">
        <v>14</v>
      </c>
    </row>
    <row r="114" spans="1:7" x14ac:dyDescent="0.3">
      <c r="A114" s="1" t="s">
        <v>3143</v>
      </c>
      <c r="B114" s="2">
        <v>46053</v>
      </c>
      <c r="C114" s="1" t="s">
        <v>654</v>
      </c>
      <c r="D114" s="1" t="s">
        <v>12</v>
      </c>
      <c r="E114" s="1" t="s">
        <v>21</v>
      </c>
      <c r="F114" s="1">
        <v>4533.0200000000004</v>
      </c>
      <c r="G114" s="1" t="s">
        <v>14</v>
      </c>
    </row>
    <row r="115" spans="1:7" x14ac:dyDescent="0.3">
      <c r="A115" s="1" t="s">
        <v>2325</v>
      </c>
      <c r="B115" s="2">
        <v>46102</v>
      </c>
      <c r="C115" s="1" t="s">
        <v>169</v>
      </c>
      <c r="D115" s="1" t="s">
        <v>66</v>
      </c>
      <c r="E115" s="1" t="s">
        <v>21</v>
      </c>
      <c r="F115" s="1">
        <v>5255.12</v>
      </c>
      <c r="G115" s="1" t="s">
        <v>14</v>
      </c>
    </row>
    <row r="116" spans="1:7" x14ac:dyDescent="0.3">
      <c r="A116" s="1" t="s">
        <v>1850</v>
      </c>
      <c r="B116" s="2">
        <v>46061</v>
      </c>
      <c r="C116" s="1" t="s">
        <v>1851</v>
      </c>
      <c r="D116" s="1" t="s">
        <v>18</v>
      </c>
      <c r="E116" s="1" t="s">
        <v>13</v>
      </c>
      <c r="F116" s="1">
        <v>1792.38</v>
      </c>
      <c r="G116" s="1" t="s">
        <v>14</v>
      </c>
    </row>
    <row r="117" spans="1:7" x14ac:dyDescent="0.3">
      <c r="A117" s="1" t="s">
        <v>166</v>
      </c>
      <c r="B117" s="2">
        <v>46103</v>
      </c>
      <c r="C117" s="1" t="s">
        <v>167</v>
      </c>
      <c r="D117" s="1" t="s">
        <v>12</v>
      </c>
      <c r="E117" s="1" t="s">
        <v>21</v>
      </c>
      <c r="F117" s="1">
        <v>529.91999999999996</v>
      </c>
      <c r="G117" s="1" t="s">
        <v>94</v>
      </c>
    </row>
    <row r="118" spans="1:7" x14ac:dyDescent="0.3">
      <c r="A118" s="1" t="s">
        <v>3060</v>
      </c>
      <c r="B118" s="2">
        <v>46096</v>
      </c>
      <c r="C118" s="1" t="s">
        <v>750</v>
      </c>
      <c r="D118" s="1" t="s">
        <v>18</v>
      </c>
      <c r="E118" s="1" t="s">
        <v>13</v>
      </c>
      <c r="F118" s="1">
        <v>5120.46</v>
      </c>
      <c r="G118" s="1" t="s">
        <v>14</v>
      </c>
    </row>
    <row r="119" spans="1:7" x14ac:dyDescent="0.3">
      <c r="A119" s="1" t="s">
        <v>3447</v>
      </c>
      <c r="B119" s="2">
        <v>46089</v>
      </c>
      <c r="C119" s="1" t="s">
        <v>30</v>
      </c>
      <c r="D119" s="1" t="s">
        <v>12</v>
      </c>
      <c r="E119" s="1" t="s">
        <v>13</v>
      </c>
      <c r="F119" s="1">
        <v>3677.77</v>
      </c>
      <c r="G119" s="1" t="s">
        <v>14</v>
      </c>
    </row>
    <row r="120" spans="1:7" x14ac:dyDescent="0.3">
      <c r="A120" s="1" t="s">
        <v>1413</v>
      </c>
      <c r="B120" s="2">
        <v>46079</v>
      </c>
      <c r="C120" s="1" t="s">
        <v>360</v>
      </c>
      <c r="D120" s="1" t="s">
        <v>35</v>
      </c>
      <c r="E120" s="1" t="s">
        <v>21</v>
      </c>
      <c r="F120" s="1">
        <v>4108.8500000000004</v>
      </c>
      <c r="G120" s="1" t="s">
        <v>14</v>
      </c>
    </row>
    <row r="121" spans="1:7" x14ac:dyDescent="0.3">
      <c r="A121" s="1" t="s">
        <v>1138</v>
      </c>
      <c r="B121" s="2">
        <v>46066</v>
      </c>
      <c r="C121" s="1" t="s">
        <v>1139</v>
      </c>
      <c r="D121" s="1" t="s">
        <v>12</v>
      </c>
      <c r="E121" s="1" t="s">
        <v>55</v>
      </c>
      <c r="F121" s="1">
        <v>4486.2700000000004</v>
      </c>
      <c r="G121" s="1" t="s">
        <v>14</v>
      </c>
    </row>
    <row r="122" spans="1:7" x14ac:dyDescent="0.3">
      <c r="A122" s="1" t="s">
        <v>3175</v>
      </c>
      <c r="B122" s="2">
        <v>46077</v>
      </c>
      <c r="C122" s="1" t="s">
        <v>869</v>
      </c>
      <c r="D122" s="1" t="s">
        <v>12</v>
      </c>
      <c r="E122" s="1" t="s">
        <v>27</v>
      </c>
      <c r="F122" s="1">
        <v>2878.19</v>
      </c>
      <c r="G122" s="1" t="s">
        <v>14</v>
      </c>
    </row>
    <row r="123" spans="1:7" x14ac:dyDescent="0.3">
      <c r="A123" s="1" t="s">
        <v>3050</v>
      </c>
      <c r="B123" s="2">
        <v>46060</v>
      </c>
      <c r="C123" s="1" t="s">
        <v>1699</v>
      </c>
      <c r="D123" s="1" t="s">
        <v>12</v>
      </c>
      <c r="E123" s="1" t="s">
        <v>27</v>
      </c>
      <c r="F123" s="1">
        <v>5080.8500000000004</v>
      </c>
      <c r="G123" s="1" t="s">
        <v>14</v>
      </c>
    </row>
    <row r="124" spans="1:7" x14ac:dyDescent="0.3">
      <c r="A124" s="1" t="s">
        <v>3892</v>
      </c>
      <c r="B124" s="2">
        <v>46058</v>
      </c>
      <c r="C124" s="1" t="s">
        <v>186</v>
      </c>
      <c r="D124" s="1" t="s">
        <v>12</v>
      </c>
      <c r="E124" s="1" t="s">
        <v>55</v>
      </c>
      <c r="F124" s="1">
        <v>5837.84</v>
      </c>
      <c r="G124" s="1" t="s">
        <v>94</v>
      </c>
    </row>
    <row r="125" spans="1:7" x14ac:dyDescent="0.3">
      <c r="A125" s="1" t="s">
        <v>2482</v>
      </c>
      <c r="B125" s="2">
        <v>46066</v>
      </c>
      <c r="C125" s="1" t="s">
        <v>1823</v>
      </c>
      <c r="D125" s="1" t="s">
        <v>12</v>
      </c>
      <c r="E125" s="1" t="s">
        <v>13</v>
      </c>
      <c r="F125" s="1">
        <v>36272.65</v>
      </c>
      <c r="G125" s="1" t="s">
        <v>14</v>
      </c>
    </row>
    <row r="126" spans="1:7" x14ac:dyDescent="0.3">
      <c r="A126" s="1" t="s">
        <v>877</v>
      </c>
      <c r="B126" s="2">
        <v>46027</v>
      </c>
      <c r="C126" s="1" t="s">
        <v>878</v>
      </c>
      <c r="D126" s="1" t="s">
        <v>18</v>
      </c>
      <c r="E126" s="1" t="s">
        <v>55</v>
      </c>
      <c r="F126" s="1">
        <v>6218.33</v>
      </c>
      <c r="G126" s="1" t="s">
        <v>14</v>
      </c>
    </row>
    <row r="127" spans="1:7" x14ac:dyDescent="0.3">
      <c r="A127" s="1" t="s">
        <v>1179</v>
      </c>
      <c r="B127" s="2">
        <v>46037</v>
      </c>
      <c r="C127" s="1" t="s">
        <v>300</v>
      </c>
      <c r="D127" s="1" t="s">
        <v>66</v>
      </c>
      <c r="E127" s="1" t="s">
        <v>13</v>
      </c>
      <c r="F127" s="1">
        <v>1357.02</v>
      </c>
      <c r="G127" s="1" t="s">
        <v>14</v>
      </c>
    </row>
    <row r="128" spans="1:7" x14ac:dyDescent="0.3">
      <c r="A128" s="1" t="s">
        <v>1002</v>
      </c>
      <c r="B128" s="2">
        <v>46084</v>
      </c>
      <c r="C128" s="1" t="s">
        <v>1003</v>
      </c>
      <c r="D128" s="1" t="s">
        <v>35</v>
      </c>
      <c r="E128" s="1" t="s">
        <v>13</v>
      </c>
      <c r="F128" s="1">
        <v>4202.49</v>
      </c>
      <c r="G128" s="1" t="s">
        <v>14</v>
      </c>
    </row>
    <row r="129" spans="1:7" x14ac:dyDescent="0.3">
      <c r="A129" s="1" t="s">
        <v>2516</v>
      </c>
      <c r="B129" s="2">
        <v>46043</v>
      </c>
      <c r="C129" s="1" t="s">
        <v>1798</v>
      </c>
      <c r="D129" s="1" t="s">
        <v>46</v>
      </c>
      <c r="E129" s="1" t="s">
        <v>13</v>
      </c>
      <c r="F129" s="1">
        <v>3437.58</v>
      </c>
      <c r="G129" s="1" t="s">
        <v>14</v>
      </c>
    </row>
    <row r="130" spans="1:7" x14ac:dyDescent="0.3">
      <c r="A130" s="1" t="s">
        <v>2152</v>
      </c>
      <c r="B130" s="2">
        <v>46057</v>
      </c>
      <c r="C130" s="1" t="s">
        <v>667</v>
      </c>
      <c r="D130" s="1" t="s">
        <v>66</v>
      </c>
      <c r="E130" s="1" t="s">
        <v>13</v>
      </c>
      <c r="F130" s="1">
        <v>11627.07</v>
      </c>
      <c r="G130" s="1" t="s">
        <v>14</v>
      </c>
    </row>
    <row r="131" spans="1:7" x14ac:dyDescent="0.3">
      <c r="A131" s="1" t="s">
        <v>2539</v>
      </c>
      <c r="B131" s="2">
        <v>46070</v>
      </c>
      <c r="C131" s="1" t="s">
        <v>1438</v>
      </c>
      <c r="D131" s="1" t="s">
        <v>35</v>
      </c>
      <c r="E131" s="1" t="s">
        <v>13</v>
      </c>
      <c r="F131" s="1">
        <v>2876.94</v>
      </c>
      <c r="G131" s="1" t="s">
        <v>94</v>
      </c>
    </row>
    <row r="132" spans="1:7" x14ac:dyDescent="0.3">
      <c r="A132" s="1" t="s">
        <v>3650</v>
      </c>
      <c r="B132" s="2">
        <v>46062</v>
      </c>
      <c r="C132" s="1" t="s">
        <v>306</v>
      </c>
      <c r="D132" s="1" t="s">
        <v>12</v>
      </c>
      <c r="E132" s="1" t="s">
        <v>27</v>
      </c>
      <c r="F132" s="1">
        <v>14421.02</v>
      </c>
      <c r="G132" s="1" t="s">
        <v>14</v>
      </c>
    </row>
    <row r="133" spans="1:7" x14ac:dyDescent="0.3">
      <c r="A133" s="1" t="s">
        <v>4801</v>
      </c>
      <c r="B133" s="2">
        <v>46091</v>
      </c>
      <c r="C133" s="1" t="s">
        <v>1052</v>
      </c>
      <c r="D133" s="1" t="s">
        <v>18</v>
      </c>
      <c r="E133" s="1" t="s">
        <v>13</v>
      </c>
      <c r="F133" s="1">
        <v>1114.67</v>
      </c>
      <c r="G133" s="1" t="s">
        <v>14</v>
      </c>
    </row>
    <row r="134" spans="1:7" x14ac:dyDescent="0.3">
      <c r="A134" s="1" t="s">
        <v>3502</v>
      </c>
      <c r="B134" s="2">
        <v>46100</v>
      </c>
      <c r="C134" s="1" t="s">
        <v>391</v>
      </c>
      <c r="D134" s="1" t="s">
        <v>18</v>
      </c>
      <c r="E134" s="1" t="s">
        <v>13</v>
      </c>
      <c r="F134" s="1">
        <v>3204.38</v>
      </c>
      <c r="G134" s="1" t="s">
        <v>14</v>
      </c>
    </row>
    <row r="135" spans="1:7" x14ac:dyDescent="0.3">
      <c r="A135" s="1" t="s">
        <v>799</v>
      </c>
      <c r="B135" s="2">
        <v>46103</v>
      </c>
      <c r="C135" s="1" t="s">
        <v>798</v>
      </c>
      <c r="D135" s="1" t="s">
        <v>66</v>
      </c>
      <c r="E135" s="1" t="s">
        <v>55</v>
      </c>
      <c r="F135" s="1">
        <v>17355.43</v>
      </c>
      <c r="G135" s="1" t="s">
        <v>14</v>
      </c>
    </row>
    <row r="136" spans="1:7" x14ac:dyDescent="0.3">
      <c r="A136" s="1" t="s">
        <v>1634</v>
      </c>
      <c r="B136" s="2">
        <v>46104</v>
      </c>
      <c r="C136" s="1" t="s">
        <v>1003</v>
      </c>
      <c r="D136" s="1" t="s">
        <v>12</v>
      </c>
      <c r="E136" s="1" t="s">
        <v>21</v>
      </c>
      <c r="F136" s="1">
        <v>15384.24</v>
      </c>
      <c r="G136" s="1" t="s">
        <v>14</v>
      </c>
    </row>
    <row r="137" spans="1:7" x14ac:dyDescent="0.3">
      <c r="A137" s="1" t="s">
        <v>488</v>
      </c>
      <c r="B137" s="2">
        <v>46069</v>
      </c>
      <c r="C137" s="1" t="s">
        <v>489</v>
      </c>
      <c r="D137" s="1" t="s">
        <v>18</v>
      </c>
      <c r="E137" s="1" t="s">
        <v>27</v>
      </c>
      <c r="F137" s="1">
        <v>38202.57</v>
      </c>
      <c r="G137" s="1" t="s">
        <v>14</v>
      </c>
    </row>
    <row r="138" spans="1:7" x14ac:dyDescent="0.3">
      <c r="A138" s="1" t="s">
        <v>3419</v>
      </c>
      <c r="B138" s="2">
        <v>46059</v>
      </c>
      <c r="C138" s="1" t="s">
        <v>304</v>
      </c>
      <c r="D138" s="1" t="s">
        <v>66</v>
      </c>
      <c r="E138" s="1" t="s">
        <v>27</v>
      </c>
      <c r="F138" s="1">
        <v>5212.34</v>
      </c>
      <c r="G138" s="1" t="s">
        <v>14</v>
      </c>
    </row>
    <row r="139" spans="1:7" x14ac:dyDescent="0.3">
      <c r="A139" s="1" t="s">
        <v>3348</v>
      </c>
      <c r="B139" s="2">
        <v>46092</v>
      </c>
      <c r="C139" s="1" t="s">
        <v>1148</v>
      </c>
      <c r="D139" s="1" t="s">
        <v>18</v>
      </c>
      <c r="E139" s="1" t="s">
        <v>13</v>
      </c>
      <c r="F139" s="1">
        <v>7000.91</v>
      </c>
      <c r="G139" s="1" t="s">
        <v>14</v>
      </c>
    </row>
    <row r="140" spans="1:7" x14ac:dyDescent="0.3">
      <c r="A140" s="1" t="s">
        <v>3339</v>
      </c>
      <c r="B140" s="2">
        <v>46043</v>
      </c>
      <c r="C140" s="1" t="s">
        <v>1575</v>
      </c>
      <c r="D140" s="1" t="s">
        <v>18</v>
      </c>
      <c r="E140" s="1" t="s">
        <v>13</v>
      </c>
      <c r="F140" s="1">
        <v>1092.58</v>
      </c>
      <c r="G140" s="1" t="s">
        <v>14</v>
      </c>
    </row>
    <row r="141" spans="1:7" x14ac:dyDescent="0.3">
      <c r="A141" s="1" t="s">
        <v>2426</v>
      </c>
      <c r="B141" s="2">
        <v>46024</v>
      </c>
      <c r="C141" s="1" t="s">
        <v>366</v>
      </c>
      <c r="D141" s="1" t="s">
        <v>66</v>
      </c>
      <c r="E141" s="1" t="s">
        <v>55</v>
      </c>
      <c r="F141" s="1">
        <v>27117.19</v>
      </c>
      <c r="G141" s="1" t="s">
        <v>14</v>
      </c>
    </row>
    <row r="142" spans="1:7" x14ac:dyDescent="0.3">
      <c r="A142" s="1" t="s">
        <v>2433</v>
      </c>
      <c r="B142" s="2">
        <v>46104</v>
      </c>
      <c r="C142" s="1" t="s">
        <v>356</v>
      </c>
      <c r="D142" s="1" t="s">
        <v>12</v>
      </c>
      <c r="E142" s="1" t="s">
        <v>27</v>
      </c>
      <c r="F142" s="1">
        <v>5592.19</v>
      </c>
      <c r="G142" s="1" t="s">
        <v>14</v>
      </c>
    </row>
    <row r="143" spans="1:7" x14ac:dyDescent="0.3">
      <c r="A143" s="1" t="s">
        <v>3840</v>
      </c>
      <c r="B143" s="2">
        <v>46053</v>
      </c>
      <c r="C143" s="1" t="s">
        <v>1193</v>
      </c>
      <c r="D143" s="1" t="s">
        <v>35</v>
      </c>
      <c r="E143" s="1" t="s">
        <v>21</v>
      </c>
      <c r="F143" s="1">
        <v>3178.79</v>
      </c>
      <c r="G143" s="1" t="s">
        <v>14</v>
      </c>
    </row>
    <row r="144" spans="1:7" x14ac:dyDescent="0.3">
      <c r="A144" s="1" t="s">
        <v>3890</v>
      </c>
      <c r="B144" s="2">
        <v>46059</v>
      </c>
      <c r="C144" s="1" t="s">
        <v>885</v>
      </c>
      <c r="D144" s="1" t="s">
        <v>12</v>
      </c>
      <c r="E144" s="1" t="s">
        <v>13</v>
      </c>
      <c r="F144" s="1">
        <v>7005.39</v>
      </c>
      <c r="G144" s="1" t="s">
        <v>14</v>
      </c>
    </row>
    <row r="145" spans="1:7" x14ac:dyDescent="0.3">
      <c r="A145" s="1" t="s">
        <v>1978</v>
      </c>
      <c r="B145" s="2">
        <v>46074</v>
      </c>
      <c r="C145" s="1" t="s">
        <v>182</v>
      </c>
      <c r="D145" s="1" t="s">
        <v>35</v>
      </c>
      <c r="E145" s="1" t="s">
        <v>21</v>
      </c>
      <c r="F145" s="1">
        <v>1280.19</v>
      </c>
      <c r="G145" s="1" t="s">
        <v>14</v>
      </c>
    </row>
    <row r="146" spans="1:7" x14ac:dyDescent="0.3">
      <c r="A146" s="1" t="s">
        <v>1279</v>
      </c>
      <c r="B146" s="2">
        <v>46050</v>
      </c>
      <c r="C146" s="1" t="s">
        <v>484</v>
      </c>
      <c r="D146" s="1" t="s">
        <v>12</v>
      </c>
      <c r="E146" s="1" t="s">
        <v>21</v>
      </c>
      <c r="F146" s="1">
        <v>4615.6899999999996</v>
      </c>
      <c r="G146" s="1" t="s">
        <v>14</v>
      </c>
    </row>
    <row r="147" spans="1:7" x14ac:dyDescent="0.3">
      <c r="A147" s="1" t="s">
        <v>2917</v>
      </c>
      <c r="B147" s="2">
        <v>46087</v>
      </c>
      <c r="C147" s="1" t="s">
        <v>1211</v>
      </c>
      <c r="D147" s="1" t="s">
        <v>12</v>
      </c>
      <c r="E147" s="1" t="s">
        <v>21</v>
      </c>
      <c r="F147" s="1">
        <v>143.5</v>
      </c>
      <c r="G147" s="1" t="s">
        <v>14</v>
      </c>
    </row>
    <row r="148" spans="1:7" x14ac:dyDescent="0.3">
      <c r="A148" s="1" t="s">
        <v>1914</v>
      </c>
      <c r="B148" s="2">
        <v>46063</v>
      </c>
      <c r="C148" s="1" t="s">
        <v>1915</v>
      </c>
      <c r="D148" s="1" t="s">
        <v>66</v>
      </c>
      <c r="E148" s="1" t="s">
        <v>27</v>
      </c>
      <c r="F148" s="1">
        <v>6614.78</v>
      </c>
      <c r="G148" s="1" t="s">
        <v>14</v>
      </c>
    </row>
    <row r="149" spans="1:7" x14ac:dyDescent="0.3">
      <c r="A149" s="1" t="s">
        <v>2197</v>
      </c>
      <c r="B149" s="2">
        <v>46043</v>
      </c>
      <c r="C149" s="1" t="s">
        <v>962</v>
      </c>
      <c r="D149" s="1" t="s">
        <v>46</v>
      </c>
      <c r="E149" s="1" t="s">
        <v>13</v>
      </c>
      <c r="F149" s="1">
        <v>9181.58</v>
      </c>
      <c r="G149" s="1" t="s">
        <v>14</v>
      </c>
    </row>
    <row r="150" spans="1:7" x14ac:dyDescent="0.3">
      <c r="A150" s="1" t="s">
        <v>455</v>
      </c>
      <c r="B150" s="2">
        <v>46106</v>
      </c>
      <c r="C150" s="1" t="s">
        <v>421</v>
      </c>
      <c r="D150" s="1" t="s">
        <v>12</v>
      </c>
      <c r="E150" s="1" t="s">
        <v>13</v>
      </c>
      <c r="F150" s="1">
        <v>3843.98</v>
      </c>
      <c r="G150" s="1" t="s">
        <v>14</v>
      </c>
    </row>
    <row r="151" spans="1:7" x14ac:dyDescent="0.3">
      <c r="A151" s="1" t="s">
        <v>4476</v>
      </c>
      <c r="B151" s="2">
        <v>46052</v>
      </c>
      <c r="C151" s="1" t="s">
        <v>953</v>
      </c>
      <c r="D151" s="1" t="s">
        <v>66</v>
      </c>
      <c r="E151" s="1" t="s">
        <v>55</v>
      </c>
      <c r="F151" s="1">
        <v>4557.59</v>
      </c>
      <c r="G151" s="1" t="s">
        <v>14</v>
      </c>
    </row>
    <row r="152" spans="1:7" x14ac:dyDescent="0.3">
      <c r="A152" s="1" t="s">
        <v>551</v>
      </c>
      <c r="B152" s="2">
        <v>46048</v>
      </c>
      <c r="C152" s="1" t="s">
        <v>116</v>
      </c>
      <c r="D152" s="1" t="s">
        <v>12</v>
      </c>
      <c r="E152" s="1" t="s">
        <v>13</v>
      </c>
      <c r="F152" s="1">
        <v>1766.54</v>
      </c>
      <c r="G152" s="1" t="s">
        <v>14</v>
      </c>
    </row>
    <row r="153" spans="1:7" x14ac:dyDescent="0.3">
      <c r="A153" s="1" t="s">
        <v>3806</v>
      </c>
      <c r="B153" s="2">
        <v>46103</v>
      </c>
      <c r="C153" s="1" t="s">
        <v>1738</v>
      </c>
      <c r="D153" s="1" t="s">
        <v>35</v>
      </c>
      <c r="E153" s="1" t="s">
        <v>27</v>
      </c>
      <c r="F153" s="1">
        <v>4530.6499999999996</v>
      </c>
      <c r="G153" s="1" t="s">
        <v>14</v>
      </c>
    </row>
    <row r="154" spans="1:7" x14ac:dyDescent="0.3">
      <c r="A154" s="1" t="s">
        <v>2143</v>
      </c>
      <c r="B154" s="2">
        <v>46037</v>
      </c>
      <c r="C154" s="1" t="s">
        <v>672</v>
      </c>
      <c r="D154" s="1" t="s">
        <v>46</v>
      </c>
      <c r="E154" s="1" t="s">
        <v>13</v>
      </c>
      <c r="F154" s="1">
        <v>1349.69</v>
      </c>
      <c r="G154" s="1" t="s">
        <v>14</v>
      </c>
    </row>
    <row r="155" spans="1:7" x14ac:dyDescent="0.3">
      <c r="A155" s="1" t="s">
        <v>2713</v>
      </c>
      <c r="B155" s="2">
        <v>46081</v>
      </c>
      <c r="C155" s="1" t="s">
        <v>2714</v>
      </c>
      <c r="D155" s="1" t="s">
        <v>12</v>
      </c>
      <c r="E155" s="1" t="s">
        <v>21</v>
      </c>
      <c r="F155" s="1">
        <v>53824.28</v>
      </c>
      <c r="G155" s="1" t="s">
        <v>14</v>
      </c>
    </row>
    <row r="156" spans="1:7" x14ac:dyDescent="0.3">
      <c r="A156" s="1" t="s">
        <v>4320</v>
      </c>
      <c r="B156" s="2">
        <v>46100</v>
      </c>
      <c r="C156" s="1" t="s">
        <v>1330</v>
      </c>
      <c r="D156" s="1" t="s">
        <v>35</v>
      </c>
      <c r="E156" s="1" t="s">
        <v>27</v>
      </c>
      <c r="F156" s="1">
        <v>1217.81</v>
      </c>
      <c r="G156" s="1" t="s">
        <v>14</v>
      </c>
    </row>
    <row r="157" spans="1:7" x14ac:dyDescent="0.3">
      <c r="A157" s="1" t="s">
        <v>4449</v>
      </c>
      <c r="B157" s="2">
        <v>46070</v>
      </c>
      <c r="C157" s="1" t="s">
        <v>2693</v>
      </c>
      <c r="D157" s="1" t="s">
        <v>35</v>
      </c>
      <c r="E157" s="1" t="s">
        <v>13</v>
      </c>
      <c r="F157" s="1">
        <v>3144.5</v>
      </c>
      <c r="G157" s="1" t="s">
        <v>14</v>
      </c>
    </row>
    <row r="158" spans="1:7" x14ac:dyDescent="0.3">
      <c r="A158" s="1" t="s">
        <v>2864</v>
      </c>
      <c r="B158" s="2">
        <v>46050</v>
      </c>
      <c r="C158" s="1" t="s">
        <v>1056</v>
      </c>
      <c r="D158" s="1" t="s">
        <v>12</v>
      </c>
      <c r="E158" s="1" t="s">
        <v>21</v>
      </c>
      <c r="F158" s="1">
        <v>13531.93</v>
      </c>
      <c r="G158" s="1" t="s">
        <v>94</v>
      </c>
    </row>
    <row r="159" spans="1:7" x14ac:dyDescent="0.3">
      <c r="A159" s="1" t="s">
        <v>4976</v>
      </c>
      <c r="B159" s="2">
        <v>46037</v>
      </c>
      <c r="C159" s="1" t="s">
        <v>1112</v>
      </c>
      <c r="D159" s="1" t="s">
        <v>12</v>
      </c>
      <c r="E159" s="1" t="s">
        <v>13</v>
      </c>
      <c r="F159" s="1">
        <v>7124.1</v>
      </c>
      <c r="G159" s="1" t="s">
        <v>14</v>
      </c>
    </row>
    <row r="160" spans="1:7" x14ac:dyDescent="0.3">
      <c r="A160" s="1" t="s">
        <v>3241</v>
      </c>
      <c r="B160" s="2">
        <v>46101</v>
      </c>
      <c r="C160" s="1" t="s">
        <v>1879</v>
      </c>
      <c r="D160" s="1" t="s">
        <v>66</v>
      </c>
      <c r="E160" s="1" t="s">
        <v>13</v>
      </c>
      <c r="F160" s="1">
        <v>10187.52</v>
      </c>
      <c r="G160" s="1" t="s">
        <v>14</v>
      </c>
    </row>
    <row r="161" spans="1:7" x14ac:dyDescent="0.3">
      <c r="A161" s="1" t="s">
        <v>2045</v>
      </c>
      <c r="B161" s="2">
        <v>46096</v>
      </c>
      <c r="C161" s="1" t="s">
        <v>2046</v>
      </c>
      <c r="D161" s="1" t="s">
        <v>12</v>
      </c>
      <c r="E161" s="1" t="s">
        <v>27</v>
      </c>
      <c r="F161" s="1">
        <v>7772.33</v>
      </c>
      <c r="G161" s="1" t="s">
        <v>14</v>
      </c>
    </row>
    <row r="162" spans="1:7" x14ac:dyDescent="0.3">
      <c r="A162" s="1" t="s">
        <v>2885</v>
      </c>
      <c r="B162" s="2">
        <v>46104</v>
      </c>
      <c r="C162" s="1" t="s">
        <v>601</v>
      </c>
      <c r="D162" s="1" t="s">
        <v>12</v>
      </c>
      <c r="E162" s="1" t="s">
        <v>27</v>
      </c>
      <c r="F162" s="1">
        <v>8804.17</v>
      </c>
      <c r="G162" s="1" t="s">
        <v>14</v>
      </c>
    </row>
    <row r="163" spans="1:7" x14ac:dyDescent="0.3">
      <c r="A163" s="1" t="s">
        <v>1509</v>
      </c>
      <c r="B163" s="2">
        <v>46035</v>
      </c>
      <c r="C163" s="1" t="s">
        <v>867</v>
      </c>
      <c r="D163" s="1" t="s">
        <v>46</v>
      </c>
      <c r="E163" s="1" t="s">
        <v>21</v>
      </c>
      <c r="F163" s="1">
        <v>10237.73</v>
      </c>
      <c r="G163" s="1" t="s">
        <v>14</v>
      </c>
    </row>
    <row r="164" spans="1:7" x14ac:dyDescent="0.3">
      <c r="A164" s="1" t="s">
        <v>2667</v>
      </c>
      <c r="B164" s="2">
        <v>46092</v>
      </c>
      <c r="C164" s="1" t="s">
        <v>977</v>
      </c>
      <c r="D164" s="1" t="s">
        <v>12</v>
      </c>
      <c r="E164" s="1" t="s">
        <v>13</v>
      </c>
      <c r="F164" s="1">
        <v>6551.02</v>
      </c>
      <c r="G164" s="1" t="s">
        <v>14</v>
      </c>
    </row>
    <row r="165" spans="1:7" x14ac:dyDescent="0.3">
      <c r="A165" s="1" t="s">
        <v>4728</v>
      </c>
      <c r="B165" s="2">
        <v>46088</v>
      </c>
      <c r="C165" s="1" t="s">
        <v>1928</v>
      </c>
      <c r="D165" s="1" t="s">
        <v>12</v>
      </c>
      <c r="E165" s="1" t="s">
        <v>27</v>
      </c>
      <c r="F165" s="1">
        <v>1320.06</v>
      </c>
      <c r="G165" s="1" t="s">
        <v>14</v>
      </c>
    </row>
    <row r="166" spans="1:7" x14ac:dyDescent="0.3">
      <c r="A166" s="1" t="s">
        <v>2498</v>
      </c>
      <c r="B166" s="2">
        <v>46067</v>
      </c>
      <c r="C166" s="1" t="s">
        <v>1879</v>
      </c>
      <c r="D166" s="1" t="s">
        <v>46</v>
      </c>
      <c r="E166" s="1" t="s">
        <v>55</v>
      </c>
      <c r="F166" s="1">
        <v>30843.23</v>
      </c>
      <c r="G166" s="1" t="s">
        <v>14</v>
      </c>
    </row>
    <row r="167" spans="1:7" x14ac:dyDescent="0.3">
      <c r="A167" s="1" t="s">
        <v>3546</v>
      </c>
      <c r="B167" s="2">
        <v>46037</v>
      </c>
      <c r="C167" s="1" t="s">
        <v>1294</v>
      </c>
      <c r="D167" s="1" t="s">
        <v>12</v>
      </c>
      <c r="E167" s="1" t="s">
        <v>55</v>
      </c>
      <c r="F167" s="1">
        <v>42672.58</v>
      </c>
      <c r="G167" s="1" t="s">
        <v>14</v>
      </c>
    </row>
    <row r="168" spans="1:7" x14ac:dyDescent="0.3">
      <c r="A168" s="1" t="s">
        <v>2726</v>
      </c>
      <c r="B168" s="2">
        <v>46083</v>
      </c>
      <c r="C168" s="1" t="s">
        <v>149</v>
      </c>
      <c r="D168" s="1" t="s">
        <v>18</v>
      </c>
      <c r="E168" s="1" t="s">
        <v>27</v>
      </c>
      <c r="F168" s="1">
        <v>12594.88</v>
      </c>
      <c r="G168" s="1" t="s">
        <v>14</v>
      </c>
    </row>
    <row r="169" spans="1:7" x14ac:dyDescent="0.3">
      <c r="A169" s="1" t="s">
        <v>4238</v>
      </c>
      <c r="B169" s="2">
        <v>46050</v>
      </c>
      <c r="C169" s="1" t="s">
        <v>4239</v>
      </c>
      <c r="D169" s="1" t="s">
        <v>18</v>
      </c>
      <c r="E169" s="1" t="s">
        <v>27</v>
      </c>
      <c r="F169" s="1">
        <v>5896.16</v>
      </c>
      <c r="G169" s="1" t="s">
        <v>94</v>
      </c>
    </row>
    <row r="170" spans="1:7" x14ac:dyDescent="0.3">
      <c r="A170" s="1" t="s">
        <v>60</v>
      </c>
      <c r="B170" s="2">
        <v>46047</v>
      </c>
      <c r="C170" s="1" t="s">
        <v>61</v>
      </c>
      <c r="D170" s="1" t="s">
        <v>12</v>
      </c>
      <c r="E170" s="1" t="s">
        <v>55</v>
      </c>
      <c r="F170" s="1">
        <v>630.91999999999996</v>
      </c>
      <c r="G170" s="1" t="s">
        <v>14</v>
      </c>
    </row>
    <row r="171" spans="1:7" x14ac:dyDescent="0.3">
      <c r="A171" s="1" t="s">
        <v>1616</v>
      </c>
      <c r="B171" s="2">
        <v>46050</v>
      </c>
      <c r="C171" s="1" t="s">
        <v>1544</v>
      </c>
      <c r="D171" s="1" t="s">
        <v>66</v>
      </c>
      <c r="E171" s="1" t="s">
        <v>13</v>
      </c>
      <c r="F171" s="1">
        <v>9962.2800000000007</v>
      </c>
      <c r="G171" s="1" t="s">
        <v>14</v>
      </c>
    </row>
    <row r="172" spans="1:7" x14ac:dyDescent="0.3">
      <c r="A172" s="1" t="s">
        <v>2678</v>
      </c>
      <c r="B172" s="2">
        <v>46072</v>
      </c>
      <c r="C172" s="1" t="s">
        <v>510</v>
      </c>
      <c r="D172" s="1" t="s">
        <v>18</v>
      </c>
      <c r="E172" s="1" t="s">
        <v>55</v>
      </c>
      <c r="F172" s="1">
        <v>1173.19</v>
      </c>
      <c r="G172" s="1" t="s">
        <v>14</v>
      </c>
    </row>
    <row r="173" spans="1:7" x14ac:dyDescent="0.3">
      <c r="A173" s="1" t="s">
        <v>3939</v>
      </c>
      <c r="B173" s="2">
        <v>46078</v>
      </c>
      <c r="C173" s="1" t="s">
        <v>20</v>
      </c>
      <c r="D173" s="1" t="s">
        <v>35</v>
      </c>
      <c r="E173" s="1" t="s">
        <v>13</v>
      </c>
      <c r="F173" s="1">
        <v>18510.080000000002</v>
      </c>
      <c r="G173" s="1" t="s">
        <v>14</v>
      </c>
    </row>
    <row r="174" spans="1:7" x14ac:dyDescent="0.3">
      <c r="A174" s="1" t="s">
        <v>630</v>
      </c>
      <c r="B174" s="2">
        <v>46030</v>
      </c>
      <c r="C174" s="1" t="s">
        <v>631</v>
      </c>
      <c r="D174" s="1" t="s">
        <v>12</v>
      </c>
      <c r="E174" s="1" t="s">
        <v>55</v>
      </c>
      <c r="F174" s="1">
        <v>760.89</v>
      </c>
      <c r="G174" s="1" t="s">
        <v>14</v>
      </c>
    </row>
    <row r="175" spans="1:7" x14ac:dyDescent="0.3">
      <c r="A175" s="1" t="s">
        <v>83</v>
      </c>
      <c r="B175" s="2">
        <v>46067</v>
      </c>
      <c r="C175" s="1" t="s">
        <v>84</v>
      </c>
      <c r="D175" s="1" t="s">
        <v>12</v>
      </c>
      <c r="E175" s="1" t="s">
        <v>21</v>
      </c>
      <c r="F175" s="1">
        <v>1496.08</v>
      </c>
      <c r="G175" s="1" t="s">
        <v>14</v>
      </c>
    </row>
    <row r="176" spans="1:7" x14ac:dyDescent="0.3">
      <c r="A176" s="1" t="s">
        <v>2755</v>
      </c>
      <c r="B176" s="2">
        <v>46049</v>
      </c>
      <c r="C176" s="1" t="s">
        <v>134</v>
      </c>
      <c r="D176" s="1" t="s">
        <v>46</v>
      </c>
      <c r="E176" s="1" t="s">
        <v>21</v>
      </c>
      <c r="F176" s="1">
        <v>2125.29</v>
      </c>
      <c r="G176" s="1" t="s">
        <v>14</v>
      </c>
    </row>
    <row r="177" spans="1:7" x14ac:dyDescent="0.3">
      <c r="A177" s="1" t="s">
        <v>739</v>
      </c>
      <c r="B177" s="2">
        <v>46033</v>
      </c>
      <c r="C177" s="1" t="s">
        <v>740</v>
      </c>
      <c r="D177" s="1" t="s">
        <v>18</v>
      </c>
      <c r="E177" s="1" t="s">
        <v>21</v>
      </c>
      <c r="F177" s="1">
        <v>2266.48</v>
      </c>
      <c r="G177" s="1" t="s">
        <v>14</v>
      </c>
    </row>
    <row r="178" spans="1:7" x14ac:dyDescent="0.3">
      <c r="A178" s="1" t="s">
        <v>1512</v>
      </c>
      <c r="B178" s="2">
        <v>46061</v>
      </c>
      <c r="C178" s="1" t="s">
        <v>689</v>
      </c>
      <c r="D178" s="1" t="s">
        <v>66</v>
      </c>
      <c r="E178" s="1" t="s">
        <v>21</v>
      </c>
      <c r="F178" s="1">
        <v>2617.98</v>
      </c>
      <c r="G178" s="1" t="s">
        <v>14</v>
      </c>
    </row>
    <row r="179" spans="1:7" x14ac:dyDescent="0.3">
      <c r="A179" s="1" t="s">
        <v>2901</v>
      </c>
      <c r="B179" s="2">
        <v>46051</v>
      </c>
      <c r="C179" s="1" t="s">
        <v>715</v>
      </c>
      <c r="D179" s="1" t="s">
        <v>35</v>
      </c>
      <c r="E179" s="1" t="s">
        <v>27</v>
      </c>
      <c r="F179" s="1">
        <v>3870.97</v>
      </c>
      <c r="G179" s="1" t="s">
        <v>14</v>
      </c>
    </row>
    <row r="180" spans="1:7" x14ac:dyDescent="0.3">
      <c r="A180" s="1" t="s">
        <v>142</v>
      </c>
      <c r="B180" s="2">
        <v>46064</v>
      </c>
      <c r="C180" s="1" t="s">
        <v>143</v>
      </c>
      <c r="D180" s="1" t="s">
        <v>12</v>
      </c>
      <c r="E180" s="1" t="s">
        <v>21</v>
      </c>
      <c r="F180" s="1">
        <v>4985.6499999999996</v>
      </c>
      <c r="G180" s="1" t="s">
        <v>94</v>
      </c>
    </row>
    <row r="181" spans="1:7" x14ac:dyDescent="0.3">
      <c r="A181" s="1" t="s">
        <v>4665</v>
      </c>
      <c r="B181" s="2">
        <v>46074</v>
      </c>
      <c r="C181" s="1" t="s">
        <v>3538</v>
      </c>
      <c r="D181" s="1" t="s">
        <v>35</v>
      </c>
      <c r="E181" s="1" t="s">
        <v>27</v>
      </c>
      <c r="F181" s="1">
        <v>3394.1</v>
      </c>
      <c r="G181" s="1" t="s">
        <v>89</v>
      </c>
    </row>
    <row r="182" spans="1:7" x14ac:dyDescent="0.3">
      <c r="A182" s="1" t="s">
        <v>133</v>
      </c>
      <c r="B182" s="2">
        <v>46040</v>
      </c>
      <c r="C182" s="1" t="s">
        <v>134</v>
      </c>
      <c r="D182" s="1" t="s">
        <v>66</v>
      </c>
      <c r="E182" s="1" t="s">
        <v>21</v>
      </c>
      <c r="F182" s="1">
        <v>5698.81</v>
      </c>
      <c r="G182" s="1" t="s">
        <v>14</v>
      </c>
    </row>
    <row r="183" spans="1:7" x14ac:dyDescent="0.3">
      <c r="A183" s="1" t="s">
        <v>1677</v>
      </c>
      <c r="B183" s="2">
        <v>46084</v>
      </c>
      <c r="C183" s="1" t="s">
        <v>1678</v>
      </c>
      <c r="D183" s="1" t="s">
        <v>12</v>
      </c>
      <c r="E183" s="1" t="s">
        <v>27</v>
      </c>
      <c r="F183" s="1">
        <v>10087.86</v>
      </c>
      <c r="G183" s="1" t="s">
        <v>14</v>
      </c>
    </row>
    <row r="184" spans="1:7" x14ac:dyDescent="0.3">
      <c r="A184" s="1" t="s">
        <v>2567</v>
      </c>
      <c r="B184" s="2">
        <v>46111</v>
      </c>
      <c r="C184" s="1" t="s">
        <v>202</v>
      </c>
      <c r="D184" s="1" t="s">
        <v>18</v>
      </c>
      <c r="E184" s="1" t="s">
        <v>27</v>
      </c>
      <c r="F184" s="1">
        <v>4192.9799999999996</v>
      </c>
      <c r="G184" s="1" t="s">
        <v>14</v>
      </c>
    </row>
    <row r="185" spans="1:7" x14ac:dyDescent="0.3">
      <c r="A185" s="1" t="s">
        <v>2697</v>
      </c>
      <c r="B185" s="2">
        <v>46033</v>
      </c>
      <c r="C185" s="1" t="s">
        <v>1030</v>
      </c>
      <c r="D185" s="1" t="s">
        <v>46</v>
      </c>
      <c r="E185" s="1" t="s">
        <v>13</v>
      </c>
      <c r="F185" s="1">
        <v>1371.59</v>
      </c>
      <c r="G185" s="1" t="s">
        <v>14</v>
      </c>
    </row>
    <row r="186" spans="1:7" x14ac:dyDescent="0.3">
      <c r="A186" s="1" t="s">
        <v>1726</v>
      </c>
      <c r="B186" s="2">
        <v>46059</v>
      </c>
      <c r="C186" s="1" t="s">
        <v>1127</v>
      </c>
      <c r="D186" s="1" t="s">
        <v>46</v>
      </c>
      <c r="E186" s="1" t="s">
        <v>13</v>
      </c>
      <c r="F186" s="1">
        <v>7110.98</v>
      </c>
      <c r="G186" s="1" t="s">
        <v>89</v>
      </c>
    </row>
    <row r="187" spans="1:7" x14ac:dyDescent="0.3">
      <c r="A187" s="1" t="s">
        <v>2381</v>
      </c>
      <c r="B187" s="2">
        <v>46035</v>
      </c>
      <c r="C187" s="1" t="s">
        <v>718</v>
      </c>
      <c r="D187" s="1" t="s">
        <v>12</v>
      </c>
      <c r="E187" s="1" t="s">
        <v>13</v>
      </c>
      <c r="F187" s="1">
        <v>1691.28</v>
      </c>
      <c r="G187" s="1" t="s">
        <v>14</v>
      </c>
    </row>
    <row r="188" spans="1:7" x14ac:dyDescent="0.3">
      <c r="A188" s="1" t="s">
        <v>2075</v>
      </c>
      <c r="B188" s="2">
        <v>46106</v>
      </c>
      <c r="C188" s="1" t="s">
        <v>1034</v>
      </c>
      <c r="D188" s="1" t="s">
        <v>12</v>
      </c>
      <c r="E188" s="1" t="s">
        <v>13</v>
      </c>
      <c r="F188" s="1">
        <v>8324</v>
      </c>
      <c r="G188" s="1" t="s">
        <v>14</v>
      </c>
    </row>
    <row r="189" spans="1:7" x14ac:dyDescent="0.3">
      <c r="A189" s="1" t="s">
        <v>3034</v>
      </c>
      <c r="B189" s="2">
        <v>46068</v>
      </c>
      <c r="C189" s="1" t="s">
        <v>917</v>
      </c>
      <c r="D189" s="1" t="s">
        <v>46</v>
      </c>
      <c r="E189" s="1" t="s">
        <v>13</v>
      </c>
      <c r="F189" s="1">
        <v>8941.51</v>
      </c>
      <c r="G189" s="1" t="s">
        <v>14</v>
      </c>
    </row>
    <row r="190" spans="1:7" x14ac:dyDescent="0.3">
      <c r="A190" s="1" t="s">
        <v>2066</v>
      </c>
      <c r="B190" s="2">
        <v>46045</v>
      </c>
      <c r="C190" s="1" t="s">
        <v>732</v>
      </c>
      <c r="D190" s="1" t="s">
        <v>12</v>
      </c>
      <c r="E190" s="1" t="s">
        <v>13</v>
      </c>
      <c r="F190" s="1">
        <v>13728.83</v>
      </c>
      <c r="G190" s="1" t="s">
        <v>14</v>
      </c>
    </row>
    <row r="191" spans="1:7" x14ac:dyDescent="0.3">
      <c r="A191" s="1" t="s">
        <v>4504</v>
      </c>
      <c r="B191" s="2">
        <v>46102</v>
      </c>
      <c r="C191" s="1" t="s">
        <v>1087</v>
      </c>
      <c r="D191" s="1" t="s">
        <v>12</v>
      </c>
      <c r="E191" s="1" t="s">
        <v>21</v>
      </c>
      <c r="F191" s="1">
        <v>1731.56</v>
      </c>
      <c r="G191" s="1" t="s">
        <v>14</v>
      </c>
    </row>
    <row r="192" spans="1:7" x14ac:dyDescent="0.3">
      <c r="A192" s="1" t="s">
        <v>4461</v>
      </c>
      <c r="B192" s="2">
        <v>46070</v>
      </c>
      <c r="C192" s="1" t="s">
        <v>497</v>
      </c>
      <c r="D192" s="1" t="s">
        <v>12</v>
      </c>
      <c r="E192" s="1" t="s">
        <v>21</v>
      </c>
      <c r="F192" s="1">
        <v>2564.5</v>
      </c>
      <c r="G192" s="1" t="s">
        <v>14</v>
      </c>
    </row>
    <row r="193" spans="1:7" x14ac:dyDescent="0.3">
      <c r="A193" s="1" t="s">
        <v>574</v>
      </c>
      <c r="B193" s="2">
        <v>46040</v>
      </c>
      <c r="C193" s="1" t="s">
        <v>575</v>
      </c>
      <c r="D193" s="1" t="s">
        <v>12</v>
      </c>
      <c r="E193" s="1" t="s">
        <v>55</v>
      </c>
      <c r="F193" s="1">
        <v>5209.76</v>
      </c>
      <c r="G193" s="1" t="s">
        <v>14</v>
      </c>
    </row>
    <row r="194" spans="1:7" x14ac:dyDescent="0.3">
      <c r="A194" s="1" t="s">
        <v>1621</v>
      </c>
      <c r="B194" s="2">
        <v>46042</v>
      </c>
      <c r="C194" s="1" t="s">
        <v>1622</v>
      </c>
      <c r="D194" s="1" t="s">
        <v>12</v>
      </c>
      <c r="E194" s="1" t="s">
        <v>21</v>
      </c>
      <c r="F194" s="1">
        <v>6512.78</v>
      </c>
      <c r="G194" s="1" t="s">
        <v>14</v>
      </c>
    </row>
    <row r="195" spans="1:7" x14ac:dyDescent="0.3">
      <c r="A195" s="1" t="s">
        <v>3464</v>
      </c>
      <c r="B195" s="2">
        <v>46032</v>
      </c>
      <c r="C195" s="1" t="s">
        <v>514</v>
      </c>
      <c r="D195" s="1" t="s">
        <v>12</v>
      </c>
      <c r="E195" s="1" t="s">
        <v>13</v>
      </c>
      <c r="F195" s="1">
        <v>6020.49</v>
      </c>
      <c r="G195" s="1" t="s">
        <v>14</v>
      </c>
    </row>
    <row r="196" spans="1:7" x14ac:dyDescent="0.3">
      <c r="A196" s="1" t="s">
        <v>4432</v>
      </c>
      <c r="B196" s="2">
        <v>46066</v>
      </c>
      <c r="C196" s="1" t="s">
        <v>2032</v>
      </c>
      <c r="D196" s="1" t="s">
        <v>35</v>
      </c>
      <c r="E196" s="1" t="s">
        <v>27</v>
      </c>
      <c r="F196" s="1">
        <v>46182.43</v>
      </c>
      <c r="G196" s="1" t="s">
        <v>14</v>
      </c>
    </row>
    <row r="197" spans="1:7" x14ac:dyDescent="0.3">
      <c r="A197" s="1" t="s">
        <v>4954</v>
      </c>
      <c r="B197" s="2">
        <v>46034</v>
      </c>
      <c r="C197" s="1" t="s">
        <v>771</v>
      </c>
      <c r="D197" s="1" t="s">
        <v>66</v>
      </c>
      <c r="E197" s="1" t="s">
        <v>27</v>
      </c>
      <c r="F197" s="1">
        <v>3653.21</v>
      </c>
      <c r="G197" s="1" t="s">
        <v>14</v>
      </c>
    </row>
    <row r="198" spans="1:7" x14ac:dyDescent="0.3">
      <c r="A198" s="1" t="s">
        <v>1471</v>
      </c>
      <c r="B198" s="2">
        <v>46100</v>
      </c>
      <c r="C198" s="1" t="s">
        <v>284</v>
      </c>
      <c r="D198" s="1" t="s">
        <v>12</v>
      </c>
      <c r="E198" s="1" t="s">
        <v>55</v>
      </c>
      <c r="F198" s="1">
        <v>15038.05</v>
      </c>
      <c r="G198" s="1" t="s">
        <v>14</v>
      </c>
    </row>
    <row r="199" spans="1:7" x14ac:dyDescent="0.3">
      <c r="A199" s="1" t="s">
        <v>3707</v>
      </c>
      <c r="B199" s="2">
        <v>46077</v>
      </c>
      <c r="C199" s="1" t="s">
        <v>2435</v>
      </c>
      <c r="D199" s="1" t="s">
        <v>12</v>
      </c>
      <c r="E199" s="1" t="s">
        <v>21</v>
      </c>
      <c r="F199" s="1">
        <v>5584.04</v>
      </c>
      <c r="G199" s="1" t="s">
        <v>14</v>
      </c>
    </row>
    <row r="200" spans="1:7" x14ac:dyDescent="0.3">
      <c r="A200" s="1" t="s">
        <v>3095</v>
      </c>
      <c r="B200" s="2">
        <v>46082</v>
      </c>
      <c r="C200" s="1" t="s">
        <v>120</v>
      </c>
      <c r="D200" s="1" t="s">
        <v>18</v>
      </c>
      <c r="E200" s="1" t="s">
        <v>21</v>
      </c>
      <c r="F200" s="1">
        <v>8916.15</v>
      </c>
      <c r="G200" s="1" t="s">
        <v>14</v>
      </c>
    </row>
    <row r="201" spans="1:7" x14ac:dyDescent="0.3">
      <c r="A201" s="1" t="s">
        <v>2270</v>
      </c>
      <c r="B201" s="2">
        <v>46106</v>
      </c>
      <c r="C201" s="1" t="s">
        <v>1928</v>
      </c>
      <c r="D201" s="1" t="s">
        <v>18</v>
      </c>
      <c r="E201" s="1" t="s">
        <v>21</v>
      </c>
      <c r="F201" s="1">
        <v>8502.42</v>
      </c>
      <c r="G201" s="1" t="s">
        <v>94</v>
      </c>
    </row>
    <row r="202" spans="1:7" x14ac:dyDescent="0.3">
      <c r="A202" s="1" t="s">
        <v>2729</v>
      </c>
      <c r="B202" s="2">
        <v>46029</v>
      </c>
      <c r="C202" s="1" t="s">
        <v>1376</v>
      </c>
      <c r="D202" s="1" t="s">
        <v>46</v>
      </c>
      <c r="E202" s="1" t="s">
        <v>13</v>
      </c>
      <c r="F202" s="1">
        <v>30039.07</v>
      </c>
      <c r="G202" s="1" t="s">
        <v>14</v>
      </c>
    </row>
    <row r="203" spans="1:7" x14ac:dyDescent="0.3">
      <c r="A203" s="1" t="s">
        <v>51</v>
      </c>
      <c r="B203" s="2">
        <v>46073</v>
      </c>
      <c r="C203" s="1" t="s">
        <v>52</v>
      </c>
      <c r="D203" s="1" t="s">
        <v>18</v>
      </c>
      <c r="E203" s="1" t="s">
        <v>21</v>
      </c>
      <c r="F203" s="1">
        <v>12561.27</v>
      </c>
      <c r="G203" s="1" t="s">
        <v>14</v>
      </c>
    </row>
    <row r="204" spans="1:7" x14ac:dyDescent="0.3">
      <c r="A204" s="1" t="s">
        <v>2085</v>
      </c>
      <c r="B204" s="2">
        <v>46110</v>
      </c>
      <c r="C204" s="1" t="s">
        <v>1104</v>
      </c>
      <c r="D204" s="1" t="s">
        <v>12</v>
      </c>
      <c r="E204" s="1" t="s">
        <v>13</v>
      </c>
      <c r="F204" s="1">
        <v>8767.92</v>
      </c>
      <c r="G204" s="1" t="s">
        <v>14</v>
      </c>
    </row>
    <row r="205" spans="1:7" x14ac:dyDescent="0.3">
      <c r="A205" s="1" t="s">
        <v>1639</v>
      </c>
      <c r="B205" s="2">
        <v>46044</v>
      </c>
      <c r="C205" s="1" t="s">
        <v>292</v>
      </c>
      <c r="D205" s="1" t="s">
        <v>66</v>
      </c>
      <c r="E205" s="1" t="s">
        <v>55</v>
      </c>
      <c r="F205" s="1">
        <v>13445.62</v>
      </c>
      <c r="G205" s="1" t="s">
        <v>14</v>
      </c>
    </row>
    <row r="206" spans="1:7" x14ac:dyDescent="0.3">
      <c r="A206" s="1" t="s">
        <v>4119</v>
      </c>
      <c r="B206" s="2">
        <v>46067</v>
      </c>
      <c r="C206" s="1" t="s">
        <v>1221</v>
      </c>
      <c r="D206" s="1" t="s">
        <v>35</v>
      </c>
      <c r="E206" s="1" t="s">
        <v>21</v>
      </c>
      <c r="F206" s="1">
        <v>28196.7</v>
      </c>
      <c r="G206" s="1" t="s">
        <v>14</v>
      </c>
    </row>
    <row r="207" spans="1:7" x14ac:dyDescent="0.3">
      <c r="A207" s="1" t="s">
        <v>3137</v>
      </c>
      <c r="B207" s="2">
        <v>46043</v>
      </c>
      <c r="C207" s="1" t="s">
        <v>1114</v>
      </c>
      <c r="D207" s="1" t="s">
        <v>12</v>
      </c>
      <c r="E207" s="1" t="s">
        <v>27</v>
      </c>
      <c r="F207" s="1">
        <v>6122.15</v>
      </c>
      <c r="G207" s="1" t="s">
        <v>14</v>
      </c>
    </row>
    <row r="208" spans="1:7" x14ac:dyDescent="0.3">
      <c r="A208" s="1" t="s">
        <v>3461</v>
      </c>
      <c r="B208" s="2">
        <v>46043</v>
      </c>
      <c r="C208" s="1" t="s">
        <v>1808</v>
      </c>
      <c r="D208" s="1" t="s">
        <v>18</v>
      </c>
      <c r="E208" s="1" t="s">
        <v>13</v>
      </c>
      <c r="F208" s="1">
        <v>789.55</v>
      </c>
      <c r="G208" s="1" t="s">
        <v>14</v>
      </c>
    </row>
    <row r="209" spans="1:7" x14ac:dyDescent="0.3">
      <c r="A209" s="1" t="s">
        <v>2730</v>
      </c>
      <c r="B209" s="2">
        <v>46084</v>
      </c>
      <c r="C209" s="1" t="s">
        <v>1989</v>
      </c>
      <c r="D209" s="1" t="s">
        <v>12</v>
      </c>
      <c r="E209" s="1" t="s">
        <v>13</v>
      </c>
      <c r="F209" s="1">
        <v>10848.1</v>
      </c>
      <c r="G209" s="1" t="s">
        <v>94</v>
      </c>
    </row>
    <row r="210" spans="1:7" x14ac:dyDescent="0.3">
      <c r="A210" s="1" t="s">
        <v>2837</v>
      </c>
      <c r="B210" s="2">
        <v>46100</v>
      </c>
      <c r="C210" s="1" t="s">
        <v>427</v>
      </c>
      <c r="D210" s="1" t="s">
        <v>35</v>
      </c>
      <c r="E210" s="1" t="s">
        <v>27</v>
      </c>
      <c r="F210" s="1">
        <v>3091.57</v>
      </c>
      <c r="G210" s="1" t="s">
        <v>14</v>
      </c>
    </row>
    <row r="211" spans="1:7" x14ac:dyDescent="0.3">
      <c r="A211" s="1" t="s">
        <v>1980</v>
      </c>
      <c r="B211" s="2">
        <v>46096</v>
      </c>
      <c r="C211" s="1" t="s">
        <v>74</v>
      </c>
      <c r="D211" s="1" t="s">
        <v>18</v>
      </c>
      <c r="E211" s="1" t="s">
        <v>13</v>
      </c>
      <c r="F211" s="1">
        <v>377.05</v>
      </c>
      <c r="G211" s="1" t="s">
        <v>14</v>
      </c>
    </row>
    <row r="212" spans="1:7" x14ac:dyDescent="0.3">
      <c r="A212" s="1" t="s">
        <v>4024</v>
      </c>
      <c r="B212" s="2">
        <v>46093</v>
      </c>
      <c r="C212" s="1" t="s">
        <v>1102</v>
      </c>
      <c r="D212" s="1" t="s">
        <v>35</v>
      </c>
      <c r="E212" s="1" t="s">
        <v>27</v>
      </c>
      <c r="F212" s="1">
        <v>6611.02</v>
      </c>
      <c r="G212" s="1" t="s">
        <v>14</v>
      </c>
    </row>
    <row r="213" spans="1:7" x14ac:dyDescent="0.3">
      <c r="A213" s="1" t="s">
        <v>3670</v>
      </c>
      <c r="B213" s="2">
        <v>46047</v>
      </c>
      <c r="C213" s="1" t="s">
        <v>294</v>
      </c>
      <c r="D213" s="1" t="s">
        <v>12</v>
      </c>
      <c r="E213" s="1" t="s">
        <v>13</v>
      </c>
      <c r="F213" s="1">
        <v>3101.08</v>
      </c>
      <c r="G213" s="1" t="s">
        <v>14</v>
      </c>
    </row>
    <row r="214" spans="1:7" x14ac:dyDescent="0.3">
      <c r="A214" s="1" t="s">
        <v>2429</v>
      </c>
      <c r="B214" s="2">
        <v>46028</v>
      </c>
      <c r="C214" s="1" t="s">
        <v>362</v>
      </c>
      <c r="D214" s="1" t="s">
        <v>66</v>
      </c>
      <c r="E214" s="1" t="s">
        <v>27</v>
      </c>
      <c r="F214" s="1">
        <v>736.94</v>
      </c>
      <c r="G214" s="1" t="s">
        <v>14</v>
      </c>
    </row>
    <row r="215" spans="1:7" x14ac:dyDescent="0.3">
      <c r="A215" s="1" t="s">
        <v>4831</v>
      </c>
      <c r="B215" s="2">
        <v>46048</v>
      </c>
      <c r="C215" s="1" t="s">
        <v>1813</v>
      </c>
      <c r="D215" s="1" t="s">
        <v>12</v>
      </c>
      <c r="E215" s="1" t="s">
        <v>27</v>
      </c>
      <c r="F215" s="1">
        <v>2435.0100000000002</v>
      </c>
      <c r="G215" s="1" t="s">
        <v>14</v>
      </c>
    </row>
    <row r="216" spans="1:7" x14ac:dyDescent="0.3">
      <c r="A216" s="1" t="s">
        <v>724</v>
      </c>
      <c r="B216" s="2">
        <v>46097</v>
      </c>
      <c r="C216" s="1" t="s">
        <v>725</v>
      </c>
      <c r="D216" s="1" t="s">
        <v>12</v>
      </c>
      <c r="E216" s="1" t="s">
        <v>13</v>
      </c>
      <c r="F216" s="1">
        <v>10017.799999999999</v>
      </c>
      <c r="G216" s="1" t="s">
        <v>14</v>
      </c>
    </row>
    <row r="217" spans="1:7" x14ac:dyDescent="0.3">
      <c r="A217" s="1" t="s">
        <v>2870</v>
      </c>
      <c r="B217" s="2">
        <v>46025</v>
      </c>
      <c r="C217" s="1" t="s">
        <v>2074</v>
      </c>
      <c r="D217" s="1" t="s">
        <v>66</v>
      </c>
      <c r="E217" s="1" t="s">
        <v>13</v>
      </c>
      <c r="F217" s="1">
        <v>1912.11</v>
      </c>
      <c r="G217" s="1" t="s">
        <v>14</v>
      </c>
    </row>
    <row r="218" spans="1:7" x14ac:dyDescent="0.3">
      <c r="A218" s="1" t="s">
        <v>3093</v>
      </c>
      <c r="B218" s="2">
        <v>46105</v>
      </c>
      <c r="C218" s="1" t="s">
        <v>947</v>
      </c>
      <c r="D218" s="1" t="s">
        <v>12</v>
      </c>
      <c r="E218" s="1" t="s">
        <v>13</v>
      </c>
      <c r="F218" s="1">
        <v>10591.22</v>
      </c>
      <c r="G218" s="1" t="s">
        <v>14</v>
      </c>
    </row>
    <row r="219" spans="1:7" x14ac:dyDescent="0.3">
      <c r="A219" s="1" t="s">
        <v>2355</v>
      </c>
      <c r="B219" s="2">
        <v>46086</v>
      </c>
      <c r="C219" s="1" t="s">
        <v>831</v>
      </c>
      <c r="D219" s="1" t="s">
        <v>12</v>
      </c>
      <c r="E219" s="1" t="s">
        <v>13</v>
      </c>
      <c r="F219" s="1">
        <v>13958.09</v>
      </c>
      <c r="G219" s="1" t="s">
        <v>14</v>
      </c>
    </row>
    <row r="220" spans="1:7" x14ac:dyDescent="0.3">
      <c r="A220" s="1" t="s">
        <v>884</v>
      </c>
      <c r="B220" s="2">
        <v>46028</v>
      </c>
      <c r="C220" s="1" t="s">
        <v>885</v>
      </c>
      <c r="D220" s="1" t="s">
        <v>12</v>
      </c>
      <c r="E220" s="1" t="s">
        <v>13</v>
      </c>
      <c r="F220" s="1">
        <v>1337.39</v>
      </c>
      <c r="G220" s="1" t="s">
        <v>14</v>
      </c>
    </row>
    <row r="221" spans="1:7" x14ac:dyDescent="0.3">
      <c r="A221" s="1" t="s">
        <v>4431</v>
      </c>
      <c r="B221" s="2">
        <v>46049</v>
      </c>
      <c r="C221" s="1" t="s">
        <v>4022</v>
      </c>
      <c r="D221" s="1" t="s">
        <v>12</v>
      </c>
      <c r="E221" s="1" t="s">
        <v>13</v>
      </c>
      <c r="F221" s="1">
        <v>1029.73</v>
      </c>
      <c r="G221" s="1" t="s">
        <v>14</v>
      </c>
    </row>
    <row r="222" spans="1:7" x14ac:dyDescent="0.3">
      <c r="A222" s="1" t="s">
        <v>3666</v>
      </c>
      <c r="B222" s="2">
        <v>46080</v>
      </c>
      <c r="C222" s="1" t="s">
        <v>1354</v>
      </c>
      <c r="D222" s="1" t="s">
        <v>12</v>
      </c>
      <c r="E222" s="1" t="s">
        <v>27</v>
      </c>
      <c r="F222" s="1">
        <v>913.51</v>
      </c>
      <c r="G222" s="1" t="s">
        <v>14</v>
      </c>
    </row>
    <row r="223" spans="1:7" x14ac:dyDescent="0.3">
      <c r="A223" s="1" t="s">
        <v>1901</v>
      </c>
      <c r="B223" s="2">
        <v>46029</v>
      </c>
      <c r="C223" s="1" t="s">
        <v>686</v>
      </c>
      <c r="D223" s="1" t="s">
        <v>12</v>
      </c>
      <c r="E223" s="1" t="s">
        <v>27</v>
      </c>
      <c r="F223" s="1">
        <v>14103.24</v>
      </c>
      <c r="G223" s="1" t="s">
        <v>14</v>
      </c>
    </row>
    <row r="224" spans="1:7" x14ac:dyDescent="0.3">
      <c r="A224" s="1" t="s">
        <v>4344</v>
      </c>
      <c r="B224" s="2">
        <v>46078</v>
      </c>
      <c r="C224" s="1" t="s">
        <v>2803</v>
      </c>
      <c r="D224" s="1" t="s">
        <v>35</v>
      </c>
      <c r="E224" s="1" t="s">
        <v>55</v>
      </c>
      <c r="F224" s="1">
        <v>4612.45</v>
      </c>
      <c r="G224" s="1" t="s">
        <v>14</v>
      </c>
    </row>
    <row r="225" spans="1:7" x14ac:dyDescent="0.3">
      <c r="A225" s="1" t="s">
        <v>4580</v>
      </c>
      <c r="B225" s="2">
        <v>46033</v>
      </c>
      <c r="C225" s="1" t="s">
        <v>1724</v>
      </c>
      <c r="D225" s="1" t="s">
        <v>35</v>
      </c>
      <c r="E225" s="1" t="s">
        <v>27</v>
      </c>
      <c r="F225" s="1">
        <v>6848.99</v>
      </c>
      <c r="G225" s="1" t="s">
        <v>14</v>
      </c>
    </row>
    <row r="226" spans="1:7" x14ac:dyDescent="0.3">
      <c r="A226" s="1" t="s">
        <v>4305</v>
      </c>
      <c r="B226" s="2">
        <v>46062</v>
      </c>
      <c r="C226" s="1" t="s">
        <v>1139</v>
      </c>
      <c r="D226" s="1" t="s">
        <v>18</v>
      </c>
      <c r="E226" s="1" t="s">
        <v>21</v>
      </c>
      <c r="F226" s="1">
        <v>2706.34</v>
      </c>
      <c r="G226" s="1" t="s">
        <v>14</v>
      </c>
    </row>
    <row r="227" spans="1:7" x14ac:dyDescent="0.3">
      <c r="A227" s="1" t="s">
        <v>4425</v>
      </c>
      <c r="B227" s="2">
        <v>46063</v>
      </c>
      <c r="C227" s="1" t="s">
        <v>810</v>
      </c>
      <c r="D227" s="1" t="s">
        <v>46</v>
      </c>
      <c r="E227" s="1" t="s">
        <v>21</v>
      </c>
      <c r="F227" s="1">
        <v>11459.44</v>
      </c>
      <c r="G227" s="1" t="s">
        <v>94</v>
      </c>
    </row>
    <row r="228" spans="1:7" x14ac:dyDescent="0.3">
      <c r="A228" s="1" t="s">
        <v>2993</v>
      </c>
      <c r="B228" s="2">
        <v>46086</v>
      </c>
      <c r="C228" s="1" t="s">
        <v>1939</v>
      </c>
      <c r="D228" s="1" t="s">
        <v>18</v>
      </c>
      <c r="E228" s="1" t="s">
        <v>21</v>
      </c>
      <c r="F228" s="1">
        <v>12294.87</v>
      </c>
      <c r="G228" s="1" t="s">
        <v>14</v>
      </c>
    </row>
    <row r="229" spans="1:7" x14ac:dyDescent="0.3">
      <c r="A229" s="1" t="s">
        <v>3970</v>
      </c>
      <c r="B229" s="2">
        <v>46099</v>
      </c>
      <c r="C229" s="1" t="s">
        <v>362</v>
      </c>
      <c r="D229" s="1" t="s">
        <v>12</v>
      </c>
      <c r="E229" s="1" t="s">
        <v>13</v>
      </c>
      <c r="F229" s="1">
        <v>2082.5</v>
      </c>
      <c r="G229" s="1" t="s">
        <v>14</v>
      </c>
    </row>
    <row r="230" spans="1:7" x14ac:dyDescent="0.3">
      <c r="A230" s="1" t="s">
        <v>2013</v>
      </c>
      <c r="B230" s="2">
        <v>46028</v>
      </c>
      <c r="C230" s="1" t="s">
        <v>2014</v>
      </c>
      <c r="D230" s="1" t="s">
        <v>12</v>
      </c>
      <c r="E230" s="1" t="s">
        <v>13</v>
      </c>
      <c r="F230" s="1">
        <v>5517.52</v>
      </c>
      <c r="G230" s="1" t="s">
        <v>14</v>
      </c>
    </row>
    <row r="231" spans="1:7" x14ac:dyDescent="0.3">
      <c r="A231" s="1" t="s">
        <v>802</v>
      </c>
      <c r="B231" s="2">
        <v>46096</v>
      </c>
      <c r="C231" s="1" t="s">
        <v>385</v>
      </c>
      <c r="D231" s="1" t="s">
        <v>12</v>
      </c>
      <c r="E231" s="1" t="s">
        <v>55</v>
      </c>
      <c r="F231" s="1">
        <v>1607.58</v>
      </c>
      <c r="G231" s="1" t="s">
        <v>14</v>
      </c>
    </row>
    <row r="232" spans="1:7" x14ac:dyDescent="0.3">
      <c r="A232" s="1" t="s">
        <v>944</v>
      </c>
      <c r="B232" s="2">
        <v>46077</v>
      </c>
      <c r="C232" s="1" t="s">
        <v>482</v>
      </c>
      <c r="D232" s="1" t="s">
        <v>18</v>
      </c>
      <c r="E232" s="1" t="s">
        <v>55</v>
      </c>
      <c r="F232" s="1">
        <v>12195.4</v>
      </c>
      <c r="G232" s="1" t="s">
        <v>14</v>
      </c>
    </row>
    <row r="233" spans="1:7" x14ac:dyDescent="0.3">
      <c r="A233" s="1" t="s">
        <v>4096</v>
      </c>
      <c r="B233" s="2">
        <v>46091</v>
      </c>
      <c r="C233" s="1" t="s">
        <v>231</v>
      </c>
      <c r="D233" s="1" t="s">
        <v>12</v>
      </c>
      <c r="E233" s="1" t="s">
        <v>55</v>
      </c>
      <c r="F233" s="1">
        <v>1438.21</v>
      </c>
      <c r="G233" s="1" t="s">
        <v>14</v>
      </c>
    </row>
    <row r="234" spans="1:7" x14ac:dyDescent="0.3">
      <c r="A234" s="1" t="s">
        <v>4805</v>
      </c>
      <c r="B234" s="2">
        <v>46112</v>
      </c>
      <c r="C234" s="1" t="s">
        <v>395</v>
      </c>
      <c r="D234" s="1" t="s">
        <v>12</v>
      </c>
      <c r="E234" s="1" t="s">
        <v>27</v>
      </c>
      <c r="F234" s="1">
        <v>952.74</v>
      </c>
      <c r="G234" s="1" t="s">
        <v>14</v>
      </c>
    </row>
    <row r="235" spans="1:7" x14ac:dyDescent="0.3">
      <c r="A235" s="1" t="s">
        <v>1088</v>
      </c>
      <c r="B235" s="2">
        <v>46076</v>
      </c>
      <c r="C235" s="1" t="s">
        <v>775</v>
      </c>
      <c r="D235" s="1" t="s">
        <v>66</v>
      </c>
      <c r="E235" s="1" t="s">
        <v>21</v>
      </c>
      <c r="F235" s="1">
        <v>1694.34</v>
      </c>
      <c r="G235" s="1" t="s">
        <v>14</v>
      </c>
    </row>
    <row r="236" spans="1:7" x14ac:dyDescent="0.3">
      <c r="A236" s="1" t="s">
        <v>160</v>
      </c>
      <c r="B236" s="2">
        <v>46063</v>
      </c>
      <c r="C236" s="1" t="s">
        <v>161</v>
      </c>
      <c r="D236" s="1" t="s">
        <v>12</v>
      </c>
      <c r="E236" s="1" t="s">
        <v>21</v>
      </c>
      <c r="F236" s="1">
        <v>4304.97</v>
      </c>
      <c r="G236" s="1" t="s">
        <v>14</v>
      </c>
    </row>
    <row r="237" spans="1:7" x14ac:dyDescent="0.3">
      <c r="A237" s="1" t="s">
        <v>3206</v>
      </c>
      <c r="B237" s="2">
        <v>46054</v>
      </c>
      <c r="C237" s="1" t="s">
        <v>161</v>
      </c>
      <c r="D237" s="1" t="s">
        <v>12</v>
      </c>
      <c r="E237" s="1" t="s">
        <v>55</v>
      </c>
      <c r="F237" s="1">
        <v>2658.43</v>
      </c>
      <c r="G237" s="1" t="s">
        <v>89</v>
      </c>
    </row>
    <row r="238" spans="1:7" x14ac:dyDescent="0.3">
      <c r="A238" s="1" t="s">
        <v>1919</v>
      </c>
      <c r="B238" s="2">
        <v>46092</v>
      </c>
      <c r="C238" s="1" t="s">
        <v>348</v>
      </c>
      <c r="D238" s="1" t="s">
        <v>66</v>
      </c>
      <c r="E238" s="1" t="s">
        <v>13</v>
      </c>
      <c r="F238" s="1">
        <v>4253.76</v>
      </c>
      <c r="G238" s="1" t="s">
        <v>94</v>
      </c>
    </row>
    <row r="239" spans="1:7" x14ac:dyDescent="0.3">
      <c r="A239" s="1" t="s">
        <v>743</v>
      </c>
      <c r="B239" s="2">
        <v>46028</v>
      </c>
      <c r="C239" s="1" t="s">
        <v>744</v>
      </c>
      <c r="D239" s="1" t="s">
        <v>66</v>
      </c>
      <c r="E239" s="1" t="s">
        <v>13</v>
      </c>
      <c r="F239" s="1">
        <v>1875.31</v>
      </c>
      <c r="G239" s="1" t="s">
        <v>14</v>
      </c>
    </row>
    <row r="240" spans="1:7" x14ac:dyDescent="0.3">
      <c r="A240" s="1" t="s">
        <v>270</v>
      </c>
      <c r="B240" s="2">
        <v>46110</v>
      </c>
      <c r="C240" s="1" t="s">
        <v>271</v>
      </c>
      <c r="D240" s="1" t="s">
        <v>66</v>
      </c>
      <c r="E240" s="1" t="s">
        <v>13</v>
      </c>
      <c r="F240" s="1">
        <v>19300.2</v>
      </c>
      <c r="G240" s="1" t="s">
        <v>14</v>
      </c>
    </row>
    <row r="241" spans="1:7" x14ac:dyDescent="0.3">
      <c r="A241" s="1" t="s">
        <v>2779</v>
      </c>
      <c r="B241" s="2">
        <v>46053</v>
      </c>
      <c r="C241" s="1" t="s">
        <v>525</v>
      </c>
      <c r="D241" s="1" t="s">
        <v>12</v>
      </c>
      <c r="E241" s="1" t="s">
        <v>13</v>
      </c>
      <c r="F241" s="1">
        <v>24615.13</v>
      </c>
      <c r="G241" s="1" t="s">
        <v>14</v>
      </c>
    </row>
    <row r="242" spans="1:7" x14ac:dyDescent="0.3">
      <c r="A242" s="1" t="s">
        <v>868</v>
      </c>
      <c r="B242" s="2">
        <v>46044</v>
      </c>
      <c r="C242" s="1" t="s">
        <v>869</v>
      </c>
      <c r="D242" s="1" t="s">
        <v>12</v>
      </c>
      <c r="E242" s="1" t="s">
        <v>21</v>
      </c>
      <c r="F242" s="1">
        <v>751.89</v>
      </c>
      <c r="G242" s="1" t="s">
        <v>14</v>
      </c>
    </row>
    <row r="243" spans="1:7" x14ac:dyDescent="0.3">
      <c r="A243" s="1" t="s">
        <v>681</v>
      </c>
      <c r="B243" s="2">
        <v>46043</v>
      </c>
      <c r="C243" s="1" t="s">
        <v>682</v>
      </c>
      <c r="D243" s="1" t="s">
        <v>12</v>
      </c>
      <c r="E243" s="1" t="s">
        <v>13</v>
      </c>
      <c r="F243" s="1">
        <v>6187.51</v>
      </c>
      <c r="G243" s="1" t="s">
        <v>14</v>
      </c>
    </row>
    <row r="244" spans="1:7" x14ac:dyDescent="0.3">
      <c r="A244" s="1" t="s">
        <v>1417</v>
      </c>
      <c r="B244" s="2">
        <v>46061</v>
      </c>
      <c r="C244" s="1" t="s">
        <v>1418</v>
      </c>
      <c r="D244" s="1" t="s">
        <v>35</v>
      </c>
      <c r="E244" s="1" t="s">
        <v>21</v>
      </c>
      <c r="F244" s="1">
        <v>1727.55</v>
      </c>
      <c r="G244" s="1" t="s">
        <v>14</v>
      </c>
    </row>
    <row r="245" spans="1:7" x14ac:dyDescent="0.3">
      <c r="A245" s="1" t="s">
        <v>4601</v>
      </c>
      <c r="B245" s="2">
        <v>46094</v>
      </c>
      <c r="C245" s="1" t="s">
        <v>1701</v>
      </c>
      <c r="D245" s="1" t="s">
        <v>35</v>
      </c>
      <c r="E245" s="1" t="s">
        <v>27</v>
      </c>
      <c r="F245" s="1">
        <v>9441.2099999999991</v>
      </c>
      <c r="G245" s="1" t="s">
        <v>14</v>
      </c>
    </row>
    <row r="246" spans="1:7" x14ac:dyDescent="0.3">
      <c r="A246" s="1" t="s">
        <v>3662</v>
      </c>
      <c r="B246" s="2">
        <v>46033</v>
      </c>
      <c r="C246" s="1" t="s">
        <v>278</v>
      </c>
      <c r="D246" s="1" t="s">
        <v>46</v>
      </c>
      <c r="E246" s="1" t="s">
        <v>21</v>
      </c>
      <c r="F246" s="1">
        <v>4070.14</v>
      </c>
      <c r="G246" s="1" t="s">
        <v>14</v>
      </c>
    </row>
    <row r="247" spans="1:7" x14ac:dyDescent="0.3">
      <c r="A247" s="1" t="s">
        <v>2660</v>
      </c>
      <c r="B247" s="2">
        <v>46072</v>
      </c>
      <c r="C247" s="1" t="s">
        <v>237</v>
      </c>
      <c r="D247" s="1" t="s">
        <v>12</v>
      </c>
      <c r="E247" s="1" t="s">
        <v>21</v>
      </c>
      <c r="F247" s="1">
        <v>1771.68</v>
      </c>
      <c r="G247" s="1" t="s">
        <v>14</v>
      </c>
    </row>
    <row r="248" spans="1:7" x14ac:dyDescent="0.3">
      <c r="A248" s="1" t="s">
        <v>2323</v>
      </c>
      <c r="B248" s="2">
        <v>46059</v>
      </c>
      <c r="C248" s="1" t="s">
        <v>2324</v>
      </c>
      <c r="D248" s="1" t="s">
        <v>18</v>
      </c>
      <c r="E248" s="1" t="s">
        <v>27</v>
      </c>
      <c r="F248" s="1">
        <v>2849.33</v>
      </c>
      <c r="G248" s="1" t="s">
        <v>14</v>
      </c>
    </row>
    <row r="249" spans="1:7" x14ac:dyDescent="0.3">
      <c r="A249" s="1" t="s">
        <v>2710</v>
      </c>
      <c r="B249" s="2">
        <v>46025</v>
      </c>
      <c r="C249" s="1" t="s">
        <v>658</v>
      </c>
      <c r="D249" s="1" t="s">
        <v>12</v>
      </c>
      <c r="E249" s="1" t="s">
        <v>13</v>
      </c>
      <c r="F249" s="1">
        <v>1121.46</v>
      </c>
      <c r="G249" s="1" t="s">
        <v>14</v>
      </c>
    </row>
    <row r="250" spans="1:7" x14ac:dyDescent="0.3">
      <c r="A250" s="1" t="s">
        <v>636</v>
      </c>
      <c r="B250" s="2">
        <v>46055</v>
      </c>
      <c r="C250" s="1" t="s">
        <v>637</v>
      </c>
      <c r="D250" s="1" t="s">
        <v>18</v>
      </c>
      <c r="E250" s="1" t="s">
        <v>21</v>
      </c>
      <c r="F250" s="1">
        <v>3750.42</v>
      </c>
      <c r="G250" s="1" t="s">
        <v>14</v>
      </c>
    </row>
    <row r="251" spans="1:7" x14ac:dyDescent="0.3">
      <c r="A251" s="1" t="s">
        <v>4743</v>
      </c>
      <c r="B251" s="2">
        <v>46064</v>
      </c>
      <c r="C251" s="1" t="s">
        <v>239</v>
      </c>
      <c r="D251" s="1" t="s">
        <v>12</v>
      </c>
      <c r="E251" s="1" t="s">
        <v>13</v>
      </c>
      <c r="F251" s="1">
        <v>9392.9500000000007</v>
      </c>
      <c r="G251" s="1" t="s">
        <v>14</v>
      </c>
    </row>
    <row r="252" spans="1:7" x14ac:dyDescent="0.3">
      <c r="A252" s="1" t="s">
        <v>782</v>
      </c>
      <c r="B252" s="2">
        <v>46027</v>
      </c>
      <c r="C252" s="1" t="s">
        <v>571</v>
      </c>
      <c r="D252" s="1" t="s">
        <v>12</v>
      </c>
      <c r="E252" s="1" t="s">
        <v>21</v>
      </c>
      <c r="F252" s="1">
        <v>2358.3200000000002</v>
      </c>
      <c r="G252" s="1" t="s">
        <v>14</v>
      </c>
    </row>
    <row r="253" spans="1:7" x14ac:dyDescent="0.3">
      <c r="A253" s="1" t="s">
        <v>842</v>
      </c>
      <c r="B253" s="2">
        <v>46025</v>
      </c>
      <c r="C253" s="1" t="s">
        <v>843</v>
      </c>
      <c r="D253" s="1" t="s">
        <v>35</v>
      </c>
      <c r="E253" s="1" t="s">
        <v>27</v>
      </c>
      <c r="F253" s="1">
        <v>12350.88</v>
      </c>
      <c r="G253" s="1" t="s">
        <v>14</v>
      </c>
    </row>
    <row r="254" spans="1:7" x14ac:dyDescent="0.3">
      <c r="A254" s="1" t="s">
        <v>2742</v>
      </c>
      <c r="B254" s="2">
        <v>46033</v>
      </c>
      <c r="C254" s="1" t="s">
        <v>2743</v>
      </c>
      <c r="D254" s="1" t="s">
        <v>46</v>
      </c>
      <c r="E254" s="1" t="s">
        <v>27</v>
      </c>
      <c r="F254" s="1">
        <v>4049.7</v>
      </c>
      <c r="G254" s="1" t="s">
        <v>94</v>
      </c>
    </row>
    <row r="255" spans="1:7" x14ac:dyDescent="0.3">
      <c r="A255" s="1" t="s">
        <v>1619</v>
      </c>
      <c r="B255" s="2">
        <v>46033</v>
      </c>
      <c r="C255" s="1" t="s">
        <v>1352</v>
      </c>
      <c r="D255" s="1" t="s">
        <v>18</v>
      </c>
      <c r="E255" s="1" t="s">
        <v>13</v>
      </c>
      <c r="F255" s="1">
        <v>3883.72</v>
      </c>
      <c r="G255" s="1" t="s">
        <v>14</v>
      </c>
    </row>
    <row r="256" spans="1:7" x14ac:dyDescent="0.3">
      <c r="A256" s="1" t="s">
        <v>4654</v>
      </c>
      <c r="B256" s="2">
        <v>46032</v>
      </c>
      <c r="C256" s="1" t="s">
        <v>2608</v>
      </c>
      <c r="D256" s="1" t="s">
        <v>12</v>
      </c>
      <c r="E256" s="1" t="s">
        <v>13</v>
      </c>
      <c r="F256" s="1">
        <v>4341.79</v>
      </c>
      <c r="G256" s="1" t="s">
        <v>14</v>
      </c>
    </row>
    <row r="257" spans="1:7" x14ac:dyDescent="0.3">
      <c r="A257" s="1" t="s">
        <v>3189</v>
      </c>
      <c r="B257" s="2">
        <v>46068</v>
      </c>
      <c r="C257" s="1" t="s">
        <v>1438</v>
      </c>
      <c r="D257" s="1" t="s">
        <v>66</v>
      </c>
      <c r="E257" s="1" t="s">
        <v>13</v>
      </c>
      <c r="F257" s="1">
        <v>9532.2800000000007</v>
      </c>
      <c r="G257" s="1" t="s">
        <v>14</v>
      </c>
    </row>
    <row r="258" spans="1:7" x14ac:dyDescent="0.3">
      <c r="A258" s="1" t="s">
        <v>1640</v>
      </c>
      <c r="B258" s="2">
        <v>46101</v>
      </c>
      <c r="C258" s="1" t="s">
        <v>1641</v>
      </c>
      <c r="D258" s="1" t="s">
        <v>12</v>
      </c>
      <c r="E258" s="1" t="s">
        <v>27</v>
      </c>
      <c r="F258" s="1">
        <v>5154.96</v>
      </c>
      <c r="G258" s="1" t="s">
        <v>14</v>
      </c>
    </row>
    <row r="259" spans="1:7" x14ac:dyDescent="0.3">
      <c r="A259" s="1" t="s">
        <v>1494</v>
      </c>
      <c r="B259" s="2">
        <v>46044</v>
      </c>
      <c r="C259" s="1" t="s">
        <v>1003</v>
      </c>
      <c r="D259" s="1" t="s">
        <v>18</v>
      </c>
      <c r="E259" s="1" t="s">
        <v>13</v>
      </c>
      <c r="F259" s="1">
        <v>5343.44</v>
      </c>
      <c r="G259" s="1" t="s">
        <v>94</v>
      </c>
    </row>
    <row r="260" spans="1:7" x14ac:dyDescent="0.3">
      <c r="A260" s="1" t="s">
        <v>2267</v>
      </c>
      <c r="B260" s="2">
        <v>46096</v>
      </c>
      <c r="C260" s="1" t="s">
        <v>2268</v>
      </c>
      <c r="D260" s="1" t="s">
        <v>35</v>
      </c>
      <c r="E260" s="1" t="s">
        <v>13</v>
      </c>
      <c r="F260" s="1">
        <v>1461.93</v>
      </c>
      <c r="G260" s="1" t="s">
        <v>14</v>
      </c>
    </row>
    <row r="261" spans="1:7" x14ac:dyDescent="0.3">
      <c r="A261" s="1" t="s">
        <v>1369</v>
      </c>
      <c r="B261" s="2">
        <v>46026</v>
      </c>
      <c r="C261" s="1" t="s">
        <v>784</v>
      </c>
      <c r="D261" s="1" t="s">
        <v>12</v>
      </c>
      <c r="E261" s="1" t="s">
        <v>13</v>
      </c>
      <c r="F261" s="1">
        <v>4303.5</v>
      </c>
      <c r="G261" s="1" t="s">
        <v>14</v>
      </c>
    </row>
    <row r="262" spans="1:7" x14ac:dyDescent="0.3">
      <c r="A262" s="1" t="s">
        <v>4198</v>
      </c>
      <c r="B262" s="2">
        <v>46046</v>
      </c>
      <c r="C262" s="1" t="s">
        <v>2046</v>
      </c>
      <c r="D262" s="1" t="s">
        <v>35</v>
      </c>
      <c r="E262" s="1" t="s">
        <v>27</v>
      </c>
      <c r="F262" s="1">
        <v>512.53</v>
      </c>
      <c r="G262" s="1" t="s">
        <v>89</v>
      </c>
    </row>
    <row r="263" spans="1:7" x14ac:dyDescent="0.3">
      <c r="A263" s="1" t="s">
        <v>2599</v>
      </c>
      <c r="B263" s="2">
        <v>46076</v>
      </c>
      <c r="C263" s="1" t="s">
        <v>759</v>
      </c>
      <c r="D263" s="1" t="s">
        <v>35</v>
      </c>
      <c r="E263" s="1" t="s">
        <v>13</v>
      </c>
      <c r="F263" s="1">
        <v>22953.5</v>
      </c>
      <c r="G263" s="1" t="s">
        <v>14</v>
      </c>
    </row>
    <row r="264" spans="1:7" x14ac:dyDescent="0.3">
      <c r="A264" s="1" t="s">
        <v>2613</v>
      </c>
      <c r="B264" s="2">
        <v>46043</v>
      </c>
      <c r="C264" s="1" t="s">
        <v>352</v>
      </c>
      <c r="D264" s="1" t="s">
        <v>12</v>
      </c>
      <c r="E264" s="1" t="s">
        <v>21</v>
      </c>
      <c r="F264" s="1">
        <v>3867.92</v>
      </c>
      <c r="G264" s="1" t="s">
        <v>14</v>
      </c>
    </row>
    <row r="265" spans="1:7" x14ac:dyDescent="0.3">
      <c r="A265" s="1" t="s">
        <v>4977</v>
      </c>
      <c r="B265" s="2">
        <v>46052</v>
      </c>
      <c r="C265" s="1" t="s">
        <v>1300</v>
      </c>
      <c r="D265" s="1" t="s">
        <v>18</v>
      </c>
      <c r="E265" s="1" t="s">
        <v>13</v>
      </c>
      <c r="F265" s="1">
        <v>8510.75</v>
      </c>
      <c r="G265" s="1" t="s">
        <v>14</v>
      </c>
    </row>
    <row r="266" spans="1:7" x14ac:dyDescent="0.3">
      <c r="A266" s="1" t="s">
        <v>2954</v>
      </c>
      <c r="B266" s="2">
        <v>46075</v>
      </c>
      <c r="C266" s="1" t="s">
        <v>848</v>
      </c>
      <c r="D266" s="1" t="s">
        <v>35</v>
      </c>
      <c r="E266" s="1" t="s">
        <v>21</v>
      </c>
      <c r="F266" s="1">
        <v>1675.19</v>
      </c>
      <c r="G266" s="1" t="s">
        <v>14</v>
      </c>
    </row>
    <row r="267" spans="1:7" x14ac:dyDescent="0.3">
      <c r="A267" s="1" t="s">
        <v>402</v>
      </c>
      <c r="B267" s="2">
        <v>46068</v>
      </c>
      <c r="C267" s="1" t="s">
        <v>403</v>
      </c>
      <c r="D267" s="1" t="s">
        <v>12</v>
      </c>
      <c r="E267" s="1" t="s">
        <v>21</v>
      </c>
      <c r="F267" s="1">
        <v>7053.65</v>
      </c>
      <c r="G267" s="1" t="s">
        <v>14</v>
      </c>
    </row>
    <row r="268" spans="1:7" x14ac:dyDescent="0.3">
      <c r="A268" s="1" t="s">
        <v>4562</v>
      </c>
      <c r="B268" s="2">
        <v>46088</v>
      </c>
      <c r="C268" s="1" t="s">
        <v>1853</v>
      </c>
      <c r="D268" s="1" t="s">
        <v>12</v>
      </c>
      <c r="E268" s="1" t="s">
        <v>21</v>
      </c>
      <c r="F268" s="1">
        <v>4327.76</v>
      </c>
      <c r="G268" s="1" t="s">
        <v>89</v>
      </c>
    </row>
    <row r="269" spans="1:7" x14ac:dyDescent="0.3">
      <c r="A269" s="1" t="s">
        <v>1271</v>
      </c>
      <c r="B269" s="2">
        <v>46096</v>
      </c>
      <c r="C269" s="1" t="s">
        <v>981</v>
      </c>
      <c r="D269" s="1" t="s">
        <v>18</v>
      </c>
      <c r="E269" s="1" t="s">
        <v>21</v>
      </c>
      <c r="F269" s="1">
        <v>5150.5600000000004</v>
      </c>
      <c r="G269" s="1" t="s">
        <v>14</v>
      </c>
    </row>
    <row r="270" spans="1:7" x14ac:dyDescent="0.3">
      <c r="A270" s="1" t="s">
        <v>4964</v>
      </c>
      <c r="B270" s="2">
        <v>46099</v>
      </c>
      <c r="C270" s="1" t="s">
        <v>2537</v>
      </c>
      <c r="D270" s="1" t="s">
        <v>35</v>
      </c>
      <c r="E270" s="1" t="s">
        <v>13</v>
      </c>
      <c r="F270" s="1">
        <v>7635.3</v>
      </c>
      <c r="G270" s="1" t="s">
        <v>14</v>
      </c>
    </row>
    <row r="271" spans="1:7" x14ac:dyDescent="0.3">
      <c r="A271" s="1" t="s">
        <v>4382</v>
      </c>
      <c r="B271" s="2">
        <v>46032</v>
      </c>
      <c r="C271" s="1" t="s">
        <v>1941</v>
      </c>
      <c r="D271" s="1" t="s">
        <v>46</v>
      </c>
      <c r="E271" s="1" t="s">
        <v>21</v>
      </c>
      <c r="F271" s="1">
        <v>3230</v>
      </c>
      <c r="G271" s="1" t="s">
        <v>14</v>
      </c>
    </row>
    <row r="272" spans="1:7" x14ac:dyDescent="0.3">
      <c r="A272" s="1" t="s">
        <v>2774</v>
      </c>
      <c r="B272" s="2">
        <v>46107</v>
      </c>
      <c r="C272" s="1" t="s">
        <v>474</v>
      </c>
      <c r="D272" s="1" t="s">
        <v>18</v>
      </c>
      <c r="E272" s="1" t="s">
        <v>21</v>
      </c>
      <c r="F272" s="1">
        <v>4622.7700000000004</v>
      </c>
      <c r="G272" s="1" t="s">
        <v>14</v>
      </c>
    </row>
    <row r="273" spans="1:7" x14ac:dyDescent="0.3">
      <c r="A273" s="1" t="s">
        <v>1392</v>
      </c>
      <c r="B273" s="2">
        <v>46062</v>
      </c>
      <c r="C273" s="1" t="s">
        <v>65</v>
      </c>
      <c r="D273" s="1" t="s">
        <v>12</v>
      </c>
      <c r="E273" s="1" t="s">
        <v>27</v>
      </c>
      <c r="F273" s="1">
        <v>4618.1400000000003</v>
      </c>
      <c r="G273" s="1" t="s">
        <v>14</v>
      </c>
    </row>
    <row r="274" spans="1:7" x14ac:dyDescent="0.3">
      <c r="A274" s="1" t="s">
        <v>2733</v>
      </c>
      <c r="B274" s="2">
        <v>46071</v>
      </c>
      <c r="C274" s="1" t="s">
        <v>1050</v>
      </c>
      <c r="D274" s="1" t="s">
        <v>12</v>
      </c>
      <c r="E274" s="1" t="s">
        <v>13</v>
      </c>
      <c r="F274" s="1">
        <v>3942.36</v>
      </c>
      <c r="G274" s="1" t="s">
        <v>14</v>
      </c>
    </row>
    <row r="275" spans="1:7" x14ac:dyDescent="0.3">
      <c r="A275" s="1" t="s">
        <v>4626</v>
      </c>
      <c r="B275" s="2">
        <v>46058</v>
      </c>
      <c r="C275" s="1" t="s">
        <v>723</v>
      </c>
      <c r="D275" s="1" t="s">
        <v>35</v>
      </c>
      <c r="E275" s="1" t="s">
        <v>27</v>
      </c>
      <c r="F275" s="1">
        <v>8556.2099999999991</v>
      </c>
      <c r="G275" s="1" t="s">
        <v>14</v>
      </c>
    </row>
    <row r="276" spans="1:7" x14ac:dyDescent="0.3">
      <c r="A276" s="1" t="s">
        <v>1946</v>
      </c>
      <c r="B276" s="2">
        <v>46032</v>
      </c>
      <c r="C276" s="1" t="s">
        <v>1915</v>
      </c>
      <c r="D276" s="1" t="s">
        <v>35</v>
      </c>
      <c r="E276" s="1" t="s">
        <v>55</v>
      </c>
      <c r="F276" s="1">
        <v>7861.37</v>
      </c>
      <c r="G276" s="1" t="s">
        <v>14</v>
      </c>
    </row>
    <row r="277" spans="1:7" x14ac:dyDescent="0.3">
      <c r="A277" s="1" t="s">
        <v>1893</v>
      </c>
      <c r="B277" s="2">
        <v>46097</v>
      </c>
      <c r="C277" s="1" t="s">
        <v>1894</v>
      </c>
      <c r="D277" s="1" t="s">
        <v>12</v>
      </c>
      <c r="E277" s="1" t="s">
        <v>21</v>
      </c>
      <c r="F277" s="1">
        <v>2382.8000000000002</v>
      </c>
      <c r="G277" s="1" t="s">
        <v>14</v>
      </c>
    </row>
    <row r="278" spans="1:7" x14ac:dyDescent="0.3">
      <c r="A278" s="1" t="s">
        <v>471</v>
      </c>
      <c r="B278" s="2">
        <v>46036</v>
      </c>
      <c r="C278" s="1" t="s">
        <v>472</v>
      </c>
      <c r="D278" s="1" t="s">
        <v>18</v>
      </c>
      <c r="E278" s="1" t="s">
        <v>13</v>
      </c>
      <c r="F278" s="1">
        <v>2365.75</v>
      </c>
      <c r="G278" s="1" t="s">
        <v>14</v>
      </c>
    </row>
    <row r="279" spans="1:7" x14ac:dyDescent="0.3">
      <c r="A279" s="1" t="s">
        <v>4847</v>
      </c>
      <c r="B279" s="2">
        <v>46102</v>
      </c>
      <c r="C279" s="1" t="s">
        <v>887</v>
      </c>
      <c r="D279" s="1" t="s">
        <v>12</v>
      </c>
      <c r="E279" s="1" t="s">
        <v>21</v>
      </c>
      <c r="F279" s="1">
        <v>1293.77</v>
      </c>
      <c r="G279" s="1" t="s">
        <v>14</v>
      </c>
    </row>
    <row r="280" spans="1:7" x14ac:dyDescent="0.3">
      <c r="A280" s="1" t="s">
        <v>3735</v>
      </c>
      <c r="B280" s="2">
        <v>46056</v>
      </c>
      <c r="C280" s="1" t="s">
        <v>2160</v>
      </c>
      <c r="D280" s="1" t="s">
        <v>35</v>
      </c>
      <c r="E280" s="1" t="s">
        <v>55</v>
      </c>
      <c r="F280" s="1">
        <v>16277.87</v>
      </c>
      <c r="G280" s="1" t="s">
        <v>94</v>
      </c>
    </row>
    <row r="281" spans="1:7" x14ac:dyDescent="0.3">
      <c r="A281" s="1" t="s">
        <v>4978</v>
      </c>
      <c r="B281" s="2">
        <v>46066</v>
      </c>
      <c r="C281" s="1" t="s">
        <v>2759</v>
      </c>
      <c r="D281" s="1" t="s">
        <v>12</v>
      </c>
      <c r="E281" s="1" t="s">
        <v>13</v>
      </c>
      <c r="F281" s="1">
        <v>8160.82</v>
      </c>
      <c r="G281" s="1" t="s">
        <v>14</v>
      </c>
    </row>
    <row r="282" spans="1:7" x14ac:dyDescent="0.3">
      <c r="A282" s="1" t="s">
        <v>2110</v>
      </c>
      <c r="B282" s="2">
        <v>46057</v>
      </c>
      <c r="C282" s="1" t="s">
        <v>1200</v>
      </c>
      <c r="D282" s="1" t="s">
        <v>18</v>
      </c>
      <c r="E282" s="1" t="s">
        <v>21</v>
      </c>
      <c r="F282" s="1">
        <v>4194.1899999999996</v>
      </c>
      <c r="G282" s="1" t="s">
        <v>14</v>
      </c>
    </row>
    <row r="283" spans="1:7" x14ac:dyDescent="0.3">
      <c r="A283" s="1" t="s">
        <v>3848</v>
      </c>
      <c r="B283" s="2">
        <v>46094</v>
      </c>
      <c r="C283" s="1" t="s">
        <v>65</v>
      </c>
      <c r="D283" s="1" t="s">
        <v>12</v>
      </c>
      <c r="E283" s="1" t="s">
        <v>13</v>
      </c>
      <c r="F283" s="1">
        <v>5568.88</v>
      </c>
      <c r="G283" s="1" t="s">
        <v>14</v>
      </c>
    </row>
    <row r="284" spans="1:7" x14ac:dyDescent="0.3">
      <c r="A284" s="1" t="s">
        <v>264</v>
      </c>
      <c r="B284" s="2">
        <v>46089</v>
      </c>
      <c r="C284" s="1" t="s">
        <v>265</v>
      </c>
      <c r="D284" s="1" t="s">
        <v>12</v>
      </c>
      <c r="E284" s="1" t="s">
        <v>27</v>
      </c>
      <c r="F284" s="1">
        <v>9916.9</v>
      </c>
      <c r="G284" s="1" t="s">
        <v>14</v>
      </c>
    </row>
    <row r="285" spans="1:7" x14ac:dyDescent="0.3">
      <c r="A285" s="1" t="s">
        <v>3144</v>
      </c>
      <c r="B285" s="2">
        <v>46026</v>
      </c>
      <c r="C285" s="1" t="s">
        <v>1325</v>
      </c>
      <c r="D285" s="1" t="s">
        <v>35</v>
      </c>
      <c r="E285" s="1" t="s">
        <v>27</v>
      </c>
      <c r="F285" s="1">
        <v>2951.13</v>
      </c>
      <c r="G285" s="1" t="s">
        <v>14</v>
      </c>
    </row>
    <row r="286" spans="1:7" x14ac:dyDescent="0.3">
      <c r="A286" s="1" t="s">
        <v>1834</v>
      </c>
      <c r="B286" s="2">
        <v>46038</v>
      </c>
      <c r="C286" s="1" t="s">
        <v>767</v>
      </c>
      <c r="D286" s="1" t="s">
        <v>12</v>
      </c>
      <c r="E286" s="1" t="s">
        <v>13</v>
      </c>
      <c r="F286" s="1">
        <v>405.3</v>
      </c>
      <c r="G286" s="1" t="s">
        <v>14</v>
      </c>
    </row>
    <row r="287" spans="1:7" x14ac:dyDescent="0.3">
      <c r="A287" s="1" t="s">
        <v>4080</v>
      </c>
      <c r="B287" s="2">
        <v>46099</v>
      </c>
      <c r="C287" s="1" t="s">
        <v>2244</v>
      </c>
      <c r="D287" s="1" t="s">
        <v>12</v>
      </c>
      <c r="E287" s="1" t="s">
        <v>21</v>
      </c>
      <c r="F287" s="1">
        <v>20295.689999999999</v>
      </c>
      <c r="G287" s="1" t="s">
        <v>14</v>
      </c>
    </row>
    <row r="288" spans="1:7" x14ac:dyDescent="0.3">
      <c r="A288" s="1" t="s">
        <v>4107</v>
      </c>
      <c r="B288" s="2">
        <v>46074</v>
      </c>
      <c r="C288" s="1" t="s">
        <v>98</v>
      </c>
      <c r="D288" s="1" t="s">
        <v>35</v>
      </c>
      <c r="E288" s="1" t="s">
        <v>27</v>
      </c>
      <c r="F288" s="1">
        <v>5112.92</v>
      </c>
      <c r="G288" s="1" t="s">
        <v>14</v>
      </c>
    </row>
    <row r="289" spans="1:7" x14ac:dyDescent="0.3">
      <c r="A289" s="1" t="s">
        <v>4880</v>
      </c>
      <c r="B289" s="2">
        <v>46055</v>
      </c>
      <c r="C289" s="1" t="s">
        <v>440</v>
      </c>
      <c r="D289" s="1" t="s">
        <v>18</v>
      </c>
      <c r="E289" s="1" t="s">
        <v>13</v>
      </c>
      <c r="F289" s="1">
        <v>6065.55</v>
      </c>
      <c r="G289" s="1" t="s">
        <v>14</v>
      </c>
    </row>
    <row r="290" spans="1:7" x14ac:dyDescent="0.3">
      <c r="A290" s="1" t="s">
        <v>4313</v>
      </c>
      <c r="B290" s="2">
        <v>46086</v>
      </c>
      <c r="C290" s="1" t="s">
        <v>461</v>
      </c>
      <c r="D290" s="1" t="s">
        <v>12</v>
      </c>
      <c r="E290" s="1" t="s">
        <v>21</v>
      </c>
      <c r="F290" s="1">
        <v>1969.5</v>
      </c>
      <c r="G290" s="1" t="s">
        <v>14</v>
      </c>
    </row>
    <row r="291" spans="1:7" x14ac:dyDescent="0.3">
      <c r="A291" s="1" t="s">
        <v>642</v>
      </c>
      <c r="B291" s="2">
        <v>46081</v>
      </c>
      <c r="C291" s="1" t="s">
        <v>643</v>
      </c>
      <c r="D291" s="1" t="s">
        <v>12</v>
      </c>
      <c r="E291" s="1" t="s">
        <v>21</v>
      </c>
      <c r="F291" s="1">
        <v>886.91</v>
      </c>
      <c r="G291" s="1" t="s">
        <v>14</v>
      </c>
    </row>
    <row r="292" spans="1:7" x14ac:dyDescent="0.3">
      <c r="A292" s="1" t="s">
        <v>4310</v>
      </c>
      <c r="B292" s="2">
        <v>46032</v>
      </c>
      <c r="C292" s="1" t="s">
        <v>786</v>
      </c>
      <c r="D292" s="1" t="s">
        <v>12</v>
      </c>
      <c r="E292" s="1" t="s">
        <v>13</v>
      </c>
      <c r="F292" s="1">
        <v>1316.75</v>
      </c>
      <c r="G292" s="1" t="s">
        <v>14</v>
      </c>
    </row>
    <row r="293" spans="1:7" x14ac:dyDescent="0.3">
      <c r="A293" s="1" t="s">
        <v>4440</v>
      </c>
      <c r="B293" s="2">
        <v>46107</v>
      </c>
      <c r="C293" s="1" t="s">
        <v>4441</v>
      </c>
      <c r="D293" s="1" t="s">
        <v>66</v>
      </c>
      <c r="E293" s="1" t="s">
        <v>27</v>
      </c>
      <c r="F293" s="1">
        <v>5053.3599999999997</v>
      </c>
      <c r="G293" s="1" t="s">
        <v>89</v>
      </c>
    </row>
    <row r="294" spans="1:7" x14ac:dyDescent="0.3">
      <c r="A294" s="1" t="s">
        <v>4649</v>
      </c>
      <c r="B294" s="2">
        <v>46042</v>
      </c>
      <c r="C294" s="1" t="s">
        <v>2634</v>
      </c>
      <c r="D294" s="1" t="s">
        <v>35</v>
      </c>
      <c r="E294" s="1" t="s">
        <v>13</v>
      </c>
      <c r="F294" s="1">
        <v>2808.84</v>
      </c>
      <c r="G294" s="1" t="s">
        <v>94</v>
      </c>
    </row>
    <row r="295" spans="1:7" x14ac:dyDescent="0.3">
      <c r="A295" s="1" t="s">
        <v>2741</v>
      </c>
      <c r="B295" s="2">
        <v>46037</v>
      </c>
      <c r="C295" s="1" t="s">
        <v>873</v>
      </c>
      <c r="D295" s="1" t="s">
        <v>35</v>
      </c>
      <c r="E295" s="1" t="s">
        <v>21</v>
      </c>
      <c r="F295" s="1">
        <v>5059.67</v>
      </c>
      <c r="G295" s="1" t="s">
        <v>14</v>
      </c>
    </row>
    <row r="296" spans="1:7" x14ac:dyDescent="0.3">
      <c r="A296" s="1" t="s">
        <v>1123</v>
      </c>
      <c r="B296" s="2">
        <v>46064</v>
      </c>
      <c r="C296" s="1" t="s">
        <v>1124</v>
      </c>
      <c r="D296" s="1" t="s">
        <v>66</v>
      </c>
      <c r="E296" s="1" t="s">
        <v>13</v>
      </c>
      <c r="F296" s="1">
        <v>1686.6</v>
      </c>
      <c r="G296" s="1" t="s">
        <v>14</v>
      </c>
    </row>
    <row r="297" spans="1:7" x14ac:dyDescent="0.3">
      <c r="A297" s="1" t="s">
        <v>2238</v>
      </c>
      <c r="B297" s="2">
        <v>46088</v>
      </c>
      <c r="C297" s="1" t="s">
        <v>1114</v>
      </c>
      <c r="D297" s="1" t="s">
        <v>46</v>
      </c>
      <c r="E297" s="1" t="s">
        <v>55</v>
      </c>
      <c r="F297" s="1">
        <v>1753.37</v>
      </c>
      <c r="G297" s="1" t="s">
        <v>14</v>
      </c>
    </row>
    <row r="298" spans="1:7" x14ac:dyDescent="0.3">
      <c r="A298" s="1" t="s">
        <v>2390</v>
      </c>
      <c r="B298" s="2">
        <v>46069</v>
      </c>
      <c r="C298" s="1" t="s">
        <v>1116</v>
      </c>
      <c r="D298" s="1" t="s">
        <v>35</v>
      </c>
      <c r="E298" s="1" t="s">
        <v>13</v>
      </c>
      <c r="F298" s="1">
        <v>16983.77</v>
      </c>
      <c r="G298" s="1" t="s">
        <v>14</v>
      </c>
    </row>
    <row r="299" spans="1:7" x14ac:dyDescent="0.3">
      <c r="A299" s="1" t="s">
        <v>3876</v>
      </c>
      <c r="B299" s="2">
        <v>46045</v>
      </c>
      <c r="C299" s="1" t="s">
        <v>527</v>
      </c>
      <c r="D299" s="1" t="s">
        <v>12</v>
      </c>
      <c r="E299" s="1" t="s">
        <v>55</v>
      </c>
      <c r="F299" s="1">
        <v>3817.45</v>
      </c>
      <c r="G299" s="1" t="s">
        <v>89</v>
      </c>
    </row>
    <row r="300" spans="1:7" x14ac:dyDescent="0.3">
      <c r="A300" s="1" t="s">
        <v>4228</v>
      </c>
      <c r="B300" s="2">
        <v>46081</v>
      </c>
      <c r="C300" s="1" t="s">
        <v>639</v>
      </c>
      <c r="D300" s="1" t="s">
        <v>66</v>
      </c>
      <c r="E300" s="1" t="s">
        <v>55</v>
      </c>
      <c r="F300" s="1">
        <v>13447.79</v>
      </c>
      <c r="G300" s="1" t="s">
        <v>14</v>
      </c>
    </row>
    <row r="301" spans="1:7" x14ac:dyDescent="0.3">
      <c r="A301" s="1" t="s">
        <v>1323</v>
      </c>
      <c r="B301" s="2">
        <v>46088</v>
      </c>
      <c r="C301" s="1" t="s">
        <v>474</v>
      </c>
      <c r="D301" s="1" t="s">
        <v>18</v>
      </c>
      <c r="E301" s="1" t="s">
        <v>55</v>
      </c>
      <c r="F301" s="1">
        <v>1056.28</v>
      </c>
      <c r="G301" s="1" t="s">
        <v>14</v>
      </c>
    </row>
    <row r="302" spans="1:7" x14ac:dyDescent="0.3">
      <c r="A302" s="1" t="s">
        <v>3672</v>
      </c>
      <c r="B302" s="2">
        <v>46028</v>
      </c>
      <c r="C302" s="1" t="s">
        <v>1607</v>
      </c>
      <c r="D302" s="1" t="s">
        <v>12</v>
      </c>
      <c r="E302" s="1" t="s">
        <v>13</v>
      </c>
      <c r="F302" s="1">
        <v>16659.97</v>
      </c>
      <c r="G302" s="1" t="s">
        <v>14</v>
      </c>
    </row>
    <row r="303" spans="1:7" x14ac:dyDescent="0.3">
      <c r="A303" s="1" t="s">
        <v>1278</v>
      </c>
      <c r="B303" s="2">
        <v>46064</v>
      </c>
      <c r="C303" s="1" t="s">
        <v>889</v>
      </c>
      <c r="D303" s="1" t="s">
        <v>12</v>
      </c>
      <c r="E303" s="1" t="s">
        <v>55</v>
      </c>
      <c r="F303" s="1">
        <v>22828.76</v>
      </c>
      <c r="G303" s="1" t="s">
        <v>14</v>
      </c>
    </row>
    <row r="304" spans="1:7" x14ac:dyDescent="0.3">
      <c r="A304" s="1" t="s">
        <v>2042</v>
      </c>
      <c r="B304" s="2">
        <v>46112</v>
      </c>
      <c r="C304" s="1" t="s">
        <v>1287</v>
      </c>
      <c r="D304" s="1" t="s">
        <v>35</v>
      </c>
      <c r="E304" s="1" t="s">
        <v>13</v>
      </c>
      <c r="F304" s="1">
        <v>36771.58</v>
      </c>
      <c r="G304" s="1" t="s">
        <v>14</v>
      </c>
    </row>
    <row r="305" spans="1:7" x14ac:dyDescent="0.3">
      <c r="A305" s="1" t="s">
        <v>4759</v>
      </c>
      <c r="B305" s="2">
        <v>46030</v>
      </c>
      <c r="C305" s="1" t="s">
        <v>57</v>
      </c>
      <c r="D305" s="1" t="s">
        <v>18</v>
      </c>
      <c r="E305" s="1" t="s">
        <v>13</v>
      </c>
      <c r="F305" s="1">
        <v>431.99</v>
      </c>
      <c r="G305" s="1" t="s">
        <v>14</v>
      </c>
    </row>
    <row r="306" spans="1:7" x14ac:dyDescent="0.3">
      <c r="A306" s="1" t="s">
        <v>1450</v>
      </c>
      <c r="B306" s="2">
        <v>46044</v>
      </c>
      <c r="C306" s="1" t="s">
        <v>1339</v>
      </c>
      <c r="D306" s="1" t="s">
        <v>66</v>
      </c>
      <c r="E306" s="1" t="s">
        <v>21</v>
      </c>
      <c r="F306" s="1">
        <v>1811.87</v>
      </c>
      <c r="G306" s="1" t="s">
        <v>14</v>
      </c>
    </row>
    <row r="307" spans="1:7" x14ac:dyDescent="0.3">
      <c r="A307" s="1" t="s">
        <v>963</v>
      </c>
      <c r="B307" s="2">
        <v>46059</v>
      </c>
      <c r="C307" s="1" t="s">
        <v>631</v>
      </c>
      <c r="D307" s="1" t="s">
        <v>12</v>
      </c>
      <c r="E307" s="1" t="s">
        <v>13</v>
      </c>
      <c r="F307" s="1">
        <v>1577.18</v>
      </c>
      <c r="G307" s="1" t="s">
        <v>14</v>
      </c>
    </row>
    <row r="308" spans="1:7" x14ac:dyDescent="0.3">
      <c r="A308" s="1" t="s">
        <v>3460</v>
      </c>
      <c r="B308" s="2">
        <v>46107</v>
      </c>
      <c r="C308" s="1" t="s">
        <v>588</v>
      </c>
      <c r="D308" s="1" t="s">
        <v>12</v>
      </c>
      <c r="E308" s="1" t="s">
        <v>13</v>
      </c>
      <c r="F308" s="1">
        <v>2008.99</v>
      </c>
      <c r="G308" s="1" t="s">
        <v>14</v>
      </c>
    </row>
    <row r="309" spans="1:7" x14ac:dyDescent="0.3">
      <c r="A309" s="1" t="s">
        <v>3605</v>
      </c>
      <c r="B309" s="2">
        <v>46050</v>
      </c>
      <c r="C309" s="1" t="s">
        <v>2068</v>
      </c>
      <c r="D309" s="1" t="s">
        <v>12</v>
      </c>
      <c r="E309" s="1" t="s">
        <v>21</v>
      </c>
      <c r="F309" s="1">
        <v>37316.480000000003</v>
      </c>
      <c r="G309" s="1" t="s">
        <v>14</v>
      </c>
    </row>
    <row r="310" spans="1:7" x14ac:dyDescent="0.3">
      <c r="A310" s="1" t="s">
        <v>2898</v>
      </c>
      <c r="B310" s="2">
        <v>46093</v>
      </c>
      <c r="C310" s="1" t="s">
        <v>611</v>
      </c>
      <c r="D310" s="1" t="s">
        <v>18</v>
      </c>
      <c r="E310" s="1" t="s">
        <v>13</v>
      </c>
      <c r="F310" s="1">
        <v>1461.52</v>
      </c>
      <c r="G310" s="1" t="s">
        <v>94</v>
      </c>
    </row>
    <row r="311" spans="1:7" x14ac:dyDescent="0.3">
      <c r="A311" s="1" t="s">
        <v>4686</v>
      </c>
      <c r="B311" s="2">
        <v>46110</v>
      </c>
      <c r="C311" s="1" t="s">
        <v>744</v>
      </c>
      <c r="D311" s="1" t="s">
        <v>46</v>
      </c>
      <c r="E311" s="1" t="s">
        <v>27</v>
      </c>
      <c r="F311" s="1">
        <v>5997.08</v>
      </c>
      <c r="G311" s="1" t="s">
        <v>14</v>
      </c>
    </row>
    <row r="312" spans="1:7" x14ac:dyDescent="0.3">
      <c r="A312" s="1" t="s">
        <v>3352</v>
      </c>
      <c r="B312" s="2">
        <v>46072</v>
      </c>
      <c r="C312" s="1" t="s">
        <v>626</v>
      </c>
      <c r="D312" s="1" t="s">
        <v>12</v>
      </c>
      <c r="E312" s="1" t="s">
        <v>13</v>
      </c>
      <c r="F312" s="1">
        <v>7631.83</v>
      </c>
      <c r="G312" s="1" t="s">
        <v>14</v>
      </c>
    </row>
    <row r="313" spans="1:7" x14ac:dyDescent="0.3">
      <c r="A313" s="1" t="s">
        <v>1259</v>
      </c>
      <c r="B313" s="2">
        <v>46098</v>
      </c>
      <c r="C313" s="1" t="s">
        <v>1046</v>
      </c>
      <c r="D313" s="1" t="s">
        <v>35</v>
      </c>
      <c r="E313" s="1" t="s">
        <v>13</v>
      </c>
      <c r="F313" s="1">
        <v>7615.16</v>
      </c>
      <c r="G313" s="1" t="s">
        <v>14</v>
      </c>
    </row>
    <row r="314" spans="1:7" x14ac:dyDescent="0.3">
      <c r="A314" s="1" t="s">
        <v>4842</v>
      </c>
      <c r="B314" s="2">
        <v>46047</v>
      </c>
      <c r="C314" s="1" t="s">
        <v>3238</v>
      </c>
      <c r="D314" s="1" t="s">
        <v>35</v>
      </c>
      <c r="E314" s="1" t="s">
        <v>21</v>
      </c>
      <c r="F314" s="1">
        <v>1491.59</v>
      </c>
      <c r="G314" s="1" t="s">
        <v>14</v>
      </c>
    </row>
    <row r="315" spans="1:7" x14ac:dyDescent="0.3">
      <c r="A315" s="1" t="s">
        <v>3751</v>
      </c>
      <c r="B315" s="2">
        <v>46087</v>
      </c>
      <c r="C315" s="1" t="s">
        <v>2244</v>
      </c>
      <c r="D315" s="1" t="s">
        <v>12</v>
      </c>
      <c r="E315" s="1" t="s">
        <v>55</v>
      </c>
      <c r="F315" s="1">
        <v>9524.39</v>
      </c>
      <c r="G315" s="1" t="s">
        <v>14</v>
      </c>
    </row>
    <row r="316" spans="1:7" x14ac:dyDescent="0.3">
      <c r="A316" s="1" t="s">
        <v>4179</v>
      </c>
      <c r="B316" s="2">
        <v>46086</v>
      </c>
      <c r="C316" s="1" t="s">
        <v>70</v>
      </c>
      <c r="D316" s="1" t="s">
        <v>66</v>
      </c>
      <c r="E316" s="1" t="s">
        <v>55</v>
      </c>
      <c r="F316" s="1">
        <v>13786.34</v>
      </c>
      <c r="G316" s="1" t="s">
        <v>14</v>
      </c>
    </row>
    <row r="317" spans="1:7" x14ac:dyDescent="0.3">
      <c r="A317" s="1" t="s">
        <v>2638</v>
      </c>
      <c r="B317" s="2">
        <v>46039</v>
      </c>
      <c r="C317" s="1" t="s">
        <v>748</v>
      </c>
      <c r="D317" s="1" t="s">
        <v>18</v>
      </c>
      <c r="E317" s="1" t="s">
        <v>55</v>
      </c>
      <c r="F317" s="1">
        <v>15650.2</v>
      </c>
      <c r="G317" s="1" t="s">
        <v>14</v>
      </c>
    </row>
    <row r="318" spans="1:7" x14ac:dyDescent="0.3">
      <c r="A318" s="1" t="s">
        <v>4546</v>
      </c>
      <c r="B318" s="2">
        <v>46034</v>
      </c>
      <c r="C318" s="1" t="s">
        <v>1336</v>
      </c>
      <c r="D318" s="1" t="s">
        <v>12</v>
      </c>
      <c r="E318" s="1" t="s">
        <v>13</v>
      </c>
      <c r="F318" s="1">
        <v>6431.07</v>
      </c>
      <c r="G318" s="1" t="s">
        <v>14</v>
      </c>
    </row>
    <row r="319" spans="1:7" x14ac:dyDescent="0.3">
      <c r="A319" s="1" t="s">
        <v>3119</v>
      </c>
      <c r="B319" s="2">
        <v>46068</v>
      </c>
      <c r="C319" s="1" t="s">
        <v>3120</v>
      </c>
      <c r="D319" s="1" t="s">
        <v>12</v>
      </c>
      <c r="E319" s="1" t="s">
        <v>55</v>
      </c>
      <c r="F319" s="1">
        <v>988.39</v>
      </c>
      <c r="G319" s="1" t="s">
        <v>14</v>
      </c>
    </row>
    <row r="320" spans="1:7" x14ac:dyDescent="0.3">
      <c r="A320" s="1" t="s">
        <v>4405</v>
      </c>
      <c r="B320" s="2">
        <v>46062</v>
      </c>
      <c r="C320" s="1" t="s">
        <v>684</v>
      </c>
      <c r="D320" s="1" t="s">
        <v>12</v>
      </c>
      <c r="E320" s="1" t="s">
        <v>13</v>
      </c>
      <c r="F320" s="1">
        <v>9478.08</v>
      </c>
      <c r="G320" s="1" t="s">
        <v>14</v>
      </c>
    </row>
    <row r="321" spans="1:7" x14ac:dyDescent="0.3">
      <c r="A321" s="1" t="s">
        <v>123</v>
      </c>
      <c r="B321" s="2">
        <v>46032</v>
      </c>
      <c r="C321" s="1" t="s">
        <v>124</v>
      </c>
      <c r="D321" s="1" t="s">
        <v>18</v>
      </c>
      <c r="E321" s="1" t="s">
        <v>27</v>
      </c>
      <c r="F321" s="1">
        <v>7513.43</v>
      </c>
      <c r="G321" s="1" t="s">
        <v>14</v>
      </c>
    </row>
    <row r="322" spans="1:7" x14ac:dyDescent="0.3">
      <c r="A322" s="1" t="s">
        <v>3131</v>
      </c>
      <c r="B322" s="2">
        <v>46100</v>
      </c>
      <c r="C322" s="1" t="s">
        <v>1155</v>
      </c>
      <c r="D322" s="1" t="s">
        <v>12</v>
      </c>
      <c r="E322" s="1" t="s">
        <v>13</v>
      </c>
      <c r="F322" s="1">
        <v>5935.01</v>
      </c>
      <c r="G322" s="1" t="s">
        <v>14</v>
      </c>
    </row>
    <row r="323" spans="1:7" x14ac:dyDescent="0.3">
      <c r="A323" s="1" t="s">
        <v>3329</v>
      </c>
      <c r="B323" s="2">
        <v>46089</v>
      </c>
      <c r="C323" s="1" t="s">
        <v>3330</v>
      </c>
      <c r="D323" s="1" t="s">
        <v>18</v>
      </c>
      <c r="E323" s="1" t="s">
        <v>13</v>
      </c>
      <c r="F323" s="1">
        <v>2849.71</v>
      </c>
      <c r="G323" s="1" t="s">
        <v>14</v>
      </c>
    </row>
    <row r="324" spans="1:7" x14ac:dyDescent="0.3">
      <c r="A324" s="1" t="s">
        <v>183</v>
      </c>
      <c r="B324" s="2">
        <v>46052</v>
      </c>
      <c r="C324" s="1" t="s">
        <v>184</v>
      </c>
      <c r="D324" s="1" t="s">
        <v>12</v>
      </c>
      <c r="E324" s="1" t="s">
        <v>21</v>
      </c>
      <c r="F324" s="1">
        <v>3517.63</v>
      </c>
      <c r="G324" s="1" t="s">
        <v>14</v>
      </c>
    </row>
    <row r="325" spans="1:7" x14ac:dyDescent="0.3">
      <c r="A325" s="1" t="s">
        <v>4199</v>
      </c>
      <c r="B325" s="2">
        <v>46054</v>
      </c>
      <c r="C325" s="1" t="s">
        <v>421</v>
      </c>
      <c r="D325" s="1" t="s">
        <v>18</v>
      </c>
      <c r="E325" s="1" t="s">
        <v>13</v>
      </c>
      <c r="F325" s="1">
        <v>4020.56</v>
      </c>
      <c r="G325" s="1" t="s">
        <v>14</v>
      </c>
    </row>
    <row r="326" spans="1:7" x14ac:dyDescent="0.3">
      <c r="A326" s="1" t="s">
        <v>1819</v>
      </c>
      <c r="B326" s="2">
        <v>46043</v>
      </c>
      <c r="C326" s="1" t="s">
        <v>1120</v>
      </c>
      <c r="D326" s="1" t="s">
        <v>35</v>
      </c>
      <c r="E326" s="1" t="s">
        <v>55</v>
      </c>
      <c r="F326" s="1">
        <v>33841.29</v>
      </c>
      <c r="G326" s="1" t="s">
        <v>14</v>
      </c>
    </row>
    <row r="327" spans="1:7" x14ac:dyDescent="0.3">
      <c r="A327" s="1" t="s">
        <v>2930</v>
      </c>
      <c r="B327" s="2">
        <v>46061</v>
      </c>
      <c r="C327" s="1" t="s">
        <v>2704</v>
      </c>
      <c r="D327" s="1" t="s">
        <v>12</v>
      </c>
      <c r="E327" s="1" t="s">
        <v>27</v>
      </c>
      <c r="F327" s="1">
        <v>4679.3900000000003</v>
      </c>
      <c r="G327" s="1" t="s">
        <v>14</v>
      </c>
    </row>
    <row r="328" spans="1:7" x14ac:dyDescent="0.3">
      <c r="A328" s="1" t="s">
        <v>3222</v>
      </c>
      <c r="B328" s="2">
        <v>46041</v>
      </c>
      <c r="C328" s="1" t="s">
        <v>1022</v>
      </c>
      <c r="D328" s="1" t="s">
        <v>18</v>
      </c>
      <c r="E328" s="1" t="s">
        <v>13</v>
      </c>
      <c r="F328" s="1">
        <v>10819.17</v>
      </c>
      <c r="G328" s="1" t="s">
        <v>14</v>
      </c>
    </row>
    <row r="329" spans="1:7" x14ac:dyDescent="0.3">
      <c r="A329" s="1" t="s">
        <v>2616</v>
      </c>
      <c r="B329" s="2">
        <v>46085</v>
      </c>
      <c r="C329" s="1" t="s">
        <v>198</v>
      </c>
      <c r="D329" s="1" t="s">
        <v>12</v>
      </c>
      <c r="E329" s="1" t="s">
        <v>21</v>
      </c>
      <c r="F329" s="1">
        <v>5523.86</v>
      </c>
      <c r="G329" s="1" t="s">
        <v>14</v>
      </c>
    </row>
    <row r="330" spans="1:7" x14ac:dyDescent="0.3">
      <c r="A330" s="1" t="s">
        <v>4950</v>
      </c>
      <c r="B330" s="2">
        <v>46078</v>
      </c>
      <c r="C330" s="1" t="s">
        <v>1515</v>
      </c>
      <c r="D330" s="1" t="s">
        <v>66</v>
      </c>
      <c r="E330" s="1" t="s">
        <v>27</v>
      </c>
      <c r="F330" s="1">
        <v>1399.69</v>
      </c>
      <c r="G330" s="1" t="s">
        <v>14</v>
      </c>
    </row>
    <row r="331" spans="1:7" x14ac:dyDescent="0.3">
      <c r="A331" s="1" t="s">
        <v>1406</v>
      </c>
      <c r="B331" s="2">
        <v>46040</v>
      </c>
      <c r="C331" s="1" t="s">
        <v>1407</v>
      </c>
      <c r="D331" s="1" t="s">
        <v>12</v>
      </c>
      <c r="E331" s="1" t="s">
        <v>55</v>
      </c>
      <c r="F331" s="1">
        <v>938.79</v>
      </c>
      <c r="G331" s="1" t="s">
        <v>14</v>
      </c>
    </row>
    <row r="332" spans="1:7" x14ac:dyDescent="0.3">
      <c r="A332" s="1" t="s">
        <v>3766</v>
      </c>
      <c r="B332" s="2">
        <v>46105</v>
      </c>
      <c r="C332" s="1" t="s">
        <v>1591</v>
      </c>
      <c r="D332" s="1" t="s">
        <v>12</v>
      </c>
      <c r="E332" s="1" t="s">
        <v>13</v>
      </c>
      <c r="F332" s="1">
        <v>12357.86</v>
      </c>
      <c r="G332" s="1" t="s">
        <v>14</v>
      </c>
    </row>
    <row r="333" spans="1:7" x14ac:dyDescent="0.3">
      <c r="A333" s="1" t="s">
        <v>4401</v>
      </c>
      <c r="B333" s="2">
        <v>46045</v>
      </c>
      <c r="C333" s="1" t="s">
        <v>654</v>
      </c>
      <c r="D333" s="1" t="s">
        <v>12</v>
      </c>
      <c r="E333" s="1" t="s">
        <v>27</v>
      </c>
      <c r="F333" s="1">
        <v>5929.83</v>
      </c>
      <c r="G333" s="1" t="s">
        <v>14</v>
      </c>
    </row>
    <row r="334" spans="1:7" x14ac:dyDescent="0.3">
      <c r="A334" s="1" t="s">
        <v>2920</v>
      </c>
      <c r="B334" s="2">
        <v>46059</v>
      </c>
      <c r="C334" s="1" t="s">
        <v>1046</v>
      </c>
      <c r="D334" s="1" t="s">
        <v>66</v>
      </c>
      <c r="E334" s="1" t="s">
        <v>55</v>
      </c>
      <c r="F334" s="1">
        <v>6011.25</v>
      </c>
      <c r="G334" s="1" t="s">
        <v>14</v>
      </c>
    </row>
    <row r="335" spans="1:7" x14ac:dyDescent="0.3">
      <c r="A335" s="1" t="s">
        <v>4196</v>
      </c>
      <c r="B335" s="2">
        <v>46045</v>
      </c>
      <c r="C335" s="1" t="s">
        <v>1356</v>
      </c>
      <c r="D335" s="1" t="s">
        <v>12</v>
      </c>
      <c r="E335" s="1" t="s">
        <v>27</v>
      </c>
      <c r="F335" s="1">
        <v>5179.62</v>
      </c>
      <c r="G335" s="1" t="s">
        <v>14</v>
      </c>
    </row>
    <row r="336" spans="1:7" x14ac:dyDescent="0.3">
      <c r="A336" s="1" t="s">
        <v>2131</v>
      </c>
      <c r="B336" s="2">
        <v>46081</v>
      </c>
      <c r="C336" s="1" t="s">
        <v>2107</v>
      </c>
      <c r="D336" s="1" t="s">
        <v>18</v>
      </c>
      <c r="E336" s="1" t="s">
        <v>21</v>
      </c>
      <c r="F336" s="1">
        <v>6129.95</v>
      </c>
      <c r="G336" s="1" t="s">
        <v>14</v>
      </c>
    </row>
    <row r="337" spans="1:7" x14ac:dyDescent="0.3">
      <c r="A337" s="1" t="s">
        <v>4363</v>
      </c>
      <c r="B337" s="2">
        <v>46030</v>
      </c>
      <c r="C337" s="1" t="s">
        <v>1036</v>
      </c>
      <c r="D337" s="1" t="s">
        <v>12</v>
      </c>
      <c r="E337" s="1" t="s">
        <v>13</v>
      </c>
      <c r="F337" s="1">
        <v>5377.9</v>
      </c>
      <c r="G337" s="1" t="s">
        <v>14</v>
      </c>
    </row>
    <row r="338" spans="1:7" x14ac:dyDescent="0.3">
      <c r="A338" s="1" t="s">
        <v>2265</v>
      </c>
      <c r="B338" s="2">
        <v>46031</v>
      </c>
      <c r="C338" s="1" t="s">
        <v>1517</v>
      </c>
      <c r="D338" s="1" t="s">
        <v>66</v>
      </c>
      <c r="E338" s="1" t="s">
        <v>13</v>
      </c>
      <c r="F338" s="1">
        <v>9022.57</v>
      </c>
      <c r="G338" s="1" t="s">
        <v>14</v>
      </c>
    </row>
    <row r="339" spans="1:7" x14ac:dyDescent="0.3">
      <c r="A339" s="1" t="s">
        <v>3043</v>
      </c>
      <c r="B339" s="2">
        <v>46111</v>
      </c>
      <c r="C339" s="1" t="s">
        <v>806</v>
      </c>
      <c r="D339" s="1" t="s">
        <v>46</v>
      </c>
      <c r="E339" s="1" t="s">
        <v>27</v>
      </c>
      <c r="F339" s="1">
        <v>6166.22</v>
      </c>
      <c r="G339" s="1" t="s">
        <v>14</v>
      </c>
    </row>
    <row r="340" spans="1:7" x14ac:dyDescent="0.3">
      <c r="A340" s="1" t="s">
        <v>4042</v>
      </c>
      <c r="B340" s="2">
        <v>46094</v>
      </c>
      <c r="C340" s="1" t="s">
        <v>288</v>
      </c>
      <c r="D340" s="1" t="s">
        <v>12</v>
      </c>
      <c r="E340" s="1" t="s">
        <v>21</v>
      </c>
      <c r="F340" s="1">
        <v>11587.79</v>
      </c>
      <c r="G340" s="1" t="s">
        <v>14</v>
      </c>
    </row>
    <row r="341" spans="1:7" x14ac:dyDescent="0.3">
      <c r="A341" s="1" t="s">
        <v>4225</v>
      </c>
      <c r="B341" s="2">
        <v>46071</v>
      </c>
      <c r="C341" s="1" t="s">
        <v>4027</v>
      </c>
      <c r="D341" s="1" t="s">
        <v>18</v>
      </c>
      <c r="E341" s="1" t="s">
        <v>13</v>
      </c>
      <c r="F341" s="1">
        <v>22199.25</v>
      </c>
      <c r="G341" s="1" t="s">
        <v>14</v>
      </c>
    </row>
    <row r="342" spans="1:7" x14ac:dyDescent="0.3">
      <c r="A342" s="1" t="s">
        <v>2577</v>
      </c>
      <c r="B342" s="2">
        <v>46062</v>
      </c>
      <c r="C342" s="1" t="s">
        <v>294</v>
      </c>
      <c r="D342" s="1" t="s">
        <v>12</v>
      </c>
      <c r="E342" s="1" t="s">
        <v>21</v>
      </c>
      <c r="F342" s="1">
        <v>5382.76</v>
      </c>
      <c r="G342" s="1" t="s">
        <v>14</v>
      </c>
    </row>
    <row r="343" spans="1:7" x14ac:dyDescent="0.3">
      <c r="A343" s="1" t="s">
        <v>1602</v>
      </c>
      <c r="B343" s="2">
        <v>46081</v>
      </c>
      <c r="C343" s="1" t="s">
        <v>382</v>
      </c>
      <c r="D343" s="1" t="s">
        <v>12</v>
      </c>
      <c r="E343" s="1" t="s">
        <v>13</v>
      </c>
      <c r="F343" s="1">
        <v>6632.78</v>
      </c>
      <c r="G343" s="1" t="s">
        <v>14</v>
      </c>
    </row>
    <row r="344" spans="1:7" x14ac:dyDescent="0.3">
      <c r="A344" s="1" t="s">
        <v>3528</v>
      </c>
      <c r="B344" s="2">
        <v>46092</v>
      </c>
      <c r="C344" s="1" t="s">
        <v>151</v>
      </c>
      <c r="D344" s="1" t="s">
        <v>35</v>
      </c>
      <c r="E344" s="1" t="s">
        <v>55</v>
      </c>
      <c r="F344" s="1">
        <v>1795.24</v>
      </c>
      <c r="G344" s="1" t="s">
        <v>14</v>
      </c>
    </row>
    <row r="345" spans="1:7" x14ac:dyDescent="0.3">
      <c r="A345" s="1" t="s">
        <v>4888</v>
      </c>
      <c r="B345" s="2">
        <v>46060</v>
      </c>
      <c r="C345" s="1" t="s">
        <v>292</v>
      </c>
      <c r="D345" s="1" t="s">
        <v>66</v>
      </c>
      <c r="E345" s="1" t="s">
        <v>13</v>
      </c>
      <c r="F345" s="1">
        <v>2264.37</v>
      </c>
      <c r="G345" s="1" t="s">
        <v>14</v>
      </c>
    </row>
    <row r="346" spans="1:7" x14ac:dyDescent="0.3">
      <c r="A346" s="1" t="s">
        <v>3902</v>
      </c>
      <c r="B346" s="2">
        <v>46088</v>
      </c>
      <c r="C346" s="1" t="s">
        <v>3903</v>
      </c>
      <c r="D346" s="1" t="s">
        <v>12</v>
      </c>
      <c r="E346" s="1" t="s">
        <v>21</v>
      </c>
      <c r="F346" s="1">
        <v>4022.48</v>
      </c>
      <c r="G346" s="1" t="s">
        <v>14</v>
      </c>
    </row>
    <row r="347" spans="1:7" x14ac:dyDescent="0.3">
      <c r="A347" s="1" t="s">
        <v>4613</v>
      </c>
      <c r="B347" s="2">
        <v>46099</v>
      </c>
      <c r="C347" s="1" t="s">
        <v>4165</v>
      </c>
      <c r="D347" s="1" t="s">
        <v>12</v>
      </c>
      <c r="E347" s="1" t="s">
        <v>21</v>
      </c>
      <c r="F347" s="1">
        <v>3573.78</v>
      </c>
      <c r="G347" s="1" t="s">
        <v>14</v>
      </c>
    </row>
    <row r="348" spans="1:7" x14ac:dyDescent="0.3">
      <c r="A348" s="1" t="s">
        <v>2059</v>
      </c>
      <c r="B348" s="2">
        <v>46074</v>
      </c>
      <c r="C348" s="1" t="s">
        <v>182</v>
      </c>
      <c r="D348" s="1" t="s">
        <v>35</v>
      </c>
      <c r="E348" s="1" t="s">
        <v>13</v>
      </c>
      <c r="F348" s="1">
        <v>25422.959999999999</v>
      </c>
      <c r="G348" s="1" t="s">
        <v>14</v>
      </c>
    </row>
    <row r="349" spans="1:7" x14ac:dyDescent="0.3">
      <c r="A349" s="1" t="s">
        <v>3706</v>
      </c>
      <c r="B349" s="2">
        <v>46045</v>
      </c>
      <c r="C349" s="1" t="s">
        <v>105</v>
      </c>
      <c r="D349" s="1" t="s">
        <v>35</v>
      </c>
      <c r="E349" s="1" t="s">
        <v>27</v>
      </c>
      <c r="F349" s="1">
        <v>2306.11</v>
      </c>
      <c r="G349" s="1" t="s">
        <v>14</v>
      </c>
    </row>
    <row r="350" spans="1:7" x14ac:dyDescent="0.3">
      <c r="A350" s="1" t="s">
        <v>1057</v>
      </c>
      <c r="B350" s="2">
        <v>46093</v>
      </c>
      <c r="C350" s="1" t="s">
        <v>253</v>
      </c>
      <c r="D350" s="1" t="s">
        <v>12</v>
      </c>
      <c r="E350" s="1" t="s">
        <v>55</v>
      </c>
      <c r="F350" s="1">
        <v>15999.83</v>
      </c>
      <c r="G350" s="1" t="s">
        <v>14</v>
      </c>
    </row>
    <row r="351" spans="1:7" x14ac:dyDescent="0.3">
      <c r="A351" s="1" t="s">
        <v>4621</v>
      </c>
      <c r="B351" s="2">
        <v>46103</v>
      </c>
      <c r="C351" s="1" t="s">
        <v>320</v>
      </c>
      <c r="D351" s="1" t="s">
        <v>46</v>
      </c>
      <c r="E351" s="1" t="s">
        <v>55</v>
      </c>
      <c r="F351" s="1">
        <v>1038.55</v>
      </c>
      <c r="G351" s="1" t="s">
        <v>14</v>
      </c>
    </row>
    <row r="352" spans="1:7" x14ac:dyDescent="0.3">
      <c r="A352" s="1" t="s">
        <v>3847</v>
      </c>
      <c r="B352" s="2">
        <v>46059</v>
      </c>
      <c r="C352" s="1" t="s">
        <v>1894</v>
      </c>
      <c r="D352" s="1" t="s">
        <v>66</v>
      </c>
      <c r="E352" s="1" t="s">
        <v>13</v>
      </c>
      <c r="F352" s="1">
        <v>8821.89</v>
      </c>
      <c r="G352" s="1" t="s">
        <v>14</v>
      </c>
    </row>
    <row r="353" spans="1:7" x14ac:dyDescent="0.3">
      <c r="A353" s="1" t="s">
        <v>1347</v>
      </c>
      <c r="B353" s="2">
        <v>46098</v>
      </c>
      <c r="C353" s="1" t="s">
        <v>906</v>
      </c>
      <c r="D353" s="1" t="s">
        <v>35</v>
      </c>
      <c r="E353" s="1" t="s">
        <v>27</v>
      </c>
      <c r="F353" s="1">
        <v>7986.45</v>
      </c>
      <c r="G353" s="1" t="s">
        <v>14</v>
      </c>
    </row>
    <row r="354" spans="1:7" x14ac:dyDescent="0.3">
      <c r="A354" s="1" t="s">
        <v>1203</v>
      </c>
      <c r="B354" s="2">
        <v>46089</v>
      </c>
      <c r="C354" s="1" t="s">
        <v>1204</v>
      </c>
      <c r="D354" s="1" t="s">
        <v>66</v>
      </c>
      <c r="E354" s="1" t="s">
        <v>21</v>
      </c>
      <c r="F354" s="1">
        <v>12802.09</v>
      </c>
      <c r="G354" s="1" t="s">
        <v>14</v>
      </c>
    </row>
    <row r="355" spans="1:7" x14ac:dyDescent="0.3">
      <c r="A355" s="1" t="s">
        <v>4115</v>
      </c>
      <c r="B355" s="2">
        <v>46100</v>
      </c>
      <c r="C355" s="1" t="s">
        <v>654</v>
      </c>
      <c r="D355" s="1" t="s">
        <v>12</v>
      </c>
      <c r="E355" s="1" t="s">
        <v>55</v>
      </c>
      <c r="F355" s="1">
        <v>2397.44</v>
      </c>
      <c r="G355" s="1" t="s">
        <v>14</v>
      </c>
    </row>
    <row r="356" spans="1:7" x14ac:dyDescent="0.3">
      <c r="A356" s="1" t="s">
        <v>3421</v>
      </c>
      <c r="B356" s="2">
        <v>46080</v>
      </c>
      <c r="C356" s="1" t="s">
        <v>2454</v>
      </c>
      <c r="D356" s="1" t="s">
        <v>12</v>
      </c>
      <c r="E356" s="1" t="s">
        <v>13</v>
      </c>
      <c r="F356" s="1">
        <v>1379.04</v>
      </c>
      <c r="G356" s="1" t="s">
        <v>14</v>
      </c>
    </row>
    <row r="357" spans="1:7" x14ac:dyDescent="0.3">
      <c r="A357" s="1" t="s">
        <v>2708</v>
      </c>
      <c r="B357" s="2">
        <v>46083</v>
      </c>
      <c r="C357" s="1" t="s">
        <v>2709</v>
      </c>
      <c r="D357" s="1" t="s">
        <v>12</v>
      </c>
      <c r="E357" s="1" t="s">
        <v>21</v>
      </c>
      <c r="F357" s="1">
        <v>1312.16</v>
      </c>
      <c r="G357" s="1" t="s">
        <v>14</v>
      </c>
    </row>
    <row r="358" spans="1:7" x14ac:dyDescent="0.3">
      <c r="A358" s="1" t="s">
        <v>847</v>
      </c>
      <c r="B358" s="2">
        <v>46108</v>
      </c>
      <c r="C358" s="1" t="s">
        <v>848</v>
      </c>
      <c r="D358" s="1" t="s">
        <v>12</v>
      </c>
      <c r="E358" s="1" t="s">
        <v>21</v>
      </c>
      <c r="F358" s="1">
        <v>1316.05</v>
      </c>
      <c r="G358" s="1" t="s">
        <v>14</v>
      </c>
    </row>
    <row r="359" spans="1:7" x14ac:dyDescent="0.3">
      <c r="A359" s="1" t="s">
        <v>3445</v>
      </c>
      <c r="B359" s="2">
        <v>46044</v>
      </c>
      <c r="C359" s="1" t="s">
        <v>1114</v>
      </c>
      <c r="D359" s="1" t="s">
        <v>66</v>
      </c>
      <c r="E359" s="1" t="s">
        <v>13</v>
      </c>
      <c r="F359" s="1">
        <v>4994.1400000000003</v>
      </c>
      <c r="G359" s="1" t="s">
        <v>14</v>
      </c>
    </row>
    <row r="360" spans="1:7" x14ac:dyDescent="0.3">
      <c r="A360" s="1" t="s">
        <v>4521</v>
      </c>
      <c r="B360" s="2">
        <v>46111</v>
      </c>
      <c r="C360" s="1" t="s">
        <v>3704</v>
      </c>
      <c r="D360" s="1" t="s">
        <v>18</v>
      </c>
      <c r="E360" s="1" t="s">
        <v>27</v>
      </c>
      <c r="F360" s="1">
        <v>8654.49</v>
      </c>
      <c r="G360" s="1" t="s">
        <v>14</v>
      </c>
    </row>
    <row r="361" spans="1:7" x14ac:dyDescent="0.3">
      <c r="A361" s="1" t="s">
        <v>3877</v>
      </c>
      <c r="B361" s="2">
        <v>46062</v>
      </c>
      <c r="C361" s="1" t="s">
        <v>70</v>
      </c>
      <c r="D361" s="1" t="s">
        <v>66</v>
      </c>
      <c r="E361" s="1" t="s">
        <v>27</v>
      </c>
      <c r="F361" s="1">
        <v>24860.89</v>
      </c>
      <c r="G361" s="1" t="s">
        <v>14</v>
      </c>
    </row>
    <row r="362" spans="1:7" x14ac:dyDescent="0.3">
      <c r="A362" s="1" t="s">
        <v>4637</v>
      </c>
      <c r="B362" s="2">
        <v>46033</v>
      </c>
      <c r="C362" s="1" t="s">
        <v>1645</v>
      </c>
      <c r="D362" s="1" t="s">
        <v>12</v>
      </c>
      <c r="E362" s="1" t="s">
        <v>21</v>
      </c>
      <c r="F362" s="1">
        <v>245.64</v>
      </c>
      <c r="G362" s="1" t="s">
        <v>14</v>
      </c>
    </row>
    <row r="363" spans="1:7" x14ac:dyDescent="0.3">
      <c r="A363" s="1" t="s">
        <v>1957</v>
      </c>
      <c r="B363" s="2">
        <v>46095</v>
      </c>
      <c r="C363" s="1" t="s">
        <v>553</v>
      </c>
      <c r="D363" s="1" t="s">
        <v>18</v>
      </c>
      <c r="E363" s="1" t="s">
        <v>21</v>
      </c>
      <c r="F363" s="1">
        <v>2665.15</v>
      </c>
      <c r="G363" s="1" t="s">
        <v>14</v>
      </c>
    </row>
    <row r="364" spans="1:7" x14ac:dyDescent="0.3">
      <c r="A364" s="1" t="s">
        <v>1338</v>
      </c>
      <c r="B364" s="2">
        <v>46064</v>
      </c>
      <c r="C364" s="1" t="s">
        <v>1339</v>
      </c>
      <c r="D364" s="1" t="s">
        <v>66</v>
      </c>
      <c r="E364" s="1" t="s">
        <v>27</v>
      </c>
      <c r="F364" s="1">
        <v>4808.3</v>
      </c>
      <c r="G364" s="1" t="s">
        <v>14</v>
      </c>
    </row>
    <row r="365" spans="1:7" x14ac:dyDescent="0.3">
      <c r="A365" s="1" t="s">
        <v>1597</v>
      </c>
      <c r="B365" s="2">
        <v>46095</v>
      </c>
      <c r="C365" s="1" t="s">
        <v>1598</v>
      </c>
      <c r="D365" s="1" t="s">
        <v>12</v>
      </c>
      <c r="E365" s="1" t="s">
        <v>13</v>
      </c>
      <c r="F365" s="1">
        <v>3076.94</v>
      </c>
      <c r="G365" s="1" t="s">
        <v>14</v>
      </c>
    </row>
    <row r="366" spans="1:7" x14ac:dyDescent="0.3">
      <c r="A366" s="1" t="s">
        <v>4725</v>
      </c>
      <c r="B366" s="2">
        <v>46094</v>
      </c>
      <c r="C366" s="1" t="s">
        <v>643</v>
      </c>
      <c r="D366" s="1" t="s">
        <v>35</v>
      </c>
      <c r="E366" s="1" t="s">
        <v>27</v>
      </c>
      <c r="F366" s="1">
        <v>6165.11</v>
      </c>
      <c r="G366" s="1" t="s">
        <v>14</v>
      </c>
    </row>
    <row r="367" spans="1:7" x14ac:dyDescent="0.3">
      <c r="A367" s="1" t="s">
        <v>4051</v>
      </c>
      <c r="B367" s="2">
        <v>46063</v>
      </c>
      <c r="C367" s="1" t="s">
        <v>1136</v>
      </c>
      <c r="D367" s="1" t="s">
        <v>18</v>
      </c>
      <c r="E367" s="1" t="s">
        <v>27</v>
      </c>
      <c r="F367" s="1">
        <v>5343.35</v>
      </c>
      <c r="G367" s="1" t="s">
        <v>14</v>
      </c>
    </row>
    <row r="368" spans="1:7" x14ac:dyDescent="0.3">
      <c r="A368" s="1" t="s">
        <v>1080</v>
      </c>
      <c r="B368" s="2">
        <v>46081</v>
      </c>
      <c r="C368" s="1" t="s">
        <v>436</v>
      </c>
      <c r="D368" s="1" t="s">
        <v>12</v>
      </c>
      <c r="E368" s="1" t="s">
        <v>13</v>
      </c>
      <c r="F368" s="1">
        <v>2168.1799999999998</v>
      </c>
      <c r="G368" s="1" t="s">
        <v>94</v>
      </c>
    </row>
    <row r="369" spans="1:7" x14ac:dyDescent="0.3">
      <c r="A369" s="1" t="s">
        <v>2043</v>
      </c>
      <c r="B369" s="2">
        <v>46108</v>
      </c>
      <c r="C369" s="1" t="s">
        <v>78</v>
      </c>
      <c r="D369" s="1" t="s">
        <v>66</v>
      </c>
      <c r="E369" s="1" t="s">
        <v>21</v>
      </c>
      <c r="F369" s="1">
        <v>3574.46</v>
      </c>
      <c r="G369" s="1" t="s">
        <v>14</v>
      </c>
    </row>
    <row r="370" spans="1:7" x14ac:dyDescent="0.3">
      <c r="A370" s="1" t="s">
        <v>2851</v>
      </c>
      <c r="B370" s="2">
        <v>46036</v>
      </c>
      <c r="C370" s="1" t="s">
        <v>151</v>
      </c>
      <c r="D370" s="1" t="s">
        <v>12</v>
      </c>
      <c r="E370" s="1" t="s">
        <v>27</v>
      </c>
      <c r="F370" s="1">
        <v>654.87</v>
      </c>
      <c r="G370" s="1" t="s">
        <v>14</v>
      </c>
    </row>
    <row r="371" spans="1:7" x14ac:dyDescent="0.3">
      <c r="A371" s="1" t="s">
        <v>3429</v>
      </c>
      <c r="B371" s="2">
        <v>46094</v>
      </c>
      <c r="C371" s="1" t="s">
        <v>626</v>
      </c>
      <c r="D371" s="1" t="s">
        <v>12</v>
      </c>
      <c r="E371" s="1" t="s">
        <v>55</v>
      </c>
      <c r="F371" s="1">
        <v>1467.12</v>
      </c>
      <c r="G371" s="1" t="s">
        <v>14</v>
      </c>
    </row>
    <row r="372" spans="1:7" x14ac:dyDescent="0.3">
      <c r="A372" s="1" t="s">
        <v>4108</v>
      </c>
      <c r="B372" s="2">
        <v>46031</v>
      </c>
      <c r="C372" s="1" t="s">
        <v>1482</v>
      </c>
      <c r="D372" s="1" t="s">
        <v>12</v>
      </c>
      <c r="E372" s="1" t="s">
        <v>13</v>
      </c>
      <c r="F372" s="1">
        <v>1696.27</v>
      </c>
      <c r="G372" s="1" t="s">
        <v>14</v>
      </c>
    </row>
    <row r="373" spans="1:7" x14ac:dyDescent="0.3">
      <c r="A373" s="1" t="s">
        <v>4646</v>
      </c>
      <c r="B373" s="2">
        <v>46061</v>
      </c>
      <c r="C373" s="1" t="s">
        <v>419</v>
      </c>
      <c r="D373" s="1" t="s">
        <v>18</v>
      </c>
      <c r="E373" s="1" t="s">
        <v>21</v>
      </c>
      <c r="F373" s="1">
        <v>4368.6499999999996</v>
      </c>
      <c r="G373" s="1" t="s">
        <v>14</v>
      </c>
    </row>
    <row r="374" spans="1:7" x14ac:dyDescent="0.3">
      <c r="A374" s="1" t="s">
        <v>2513</v>
      </c>
      <c r="B374" s="2">
        <v>46093</v>
      </c>
      <c r="C374" s="1" t="s">
        <v>2514</v>
      </c>
      <c r="D374" s="1" t="s">
        <v>12</v>
      </c>
      <c r="E374" s="1" t="s">
        <v>27</v>
      </c>
      <c r="F374" s="1">
        <v>4227.82</v>
      </c>
      <c r="G374" s="1" t="s">
        <v>94</v>
      </c>
    </row>
    <row r="375" spans="1:7" x14ac:dyDescent="0.3">
      <c r="A375" s="1" t="s">
        <v>3389</v>
      </c>
      <c r="B375" s="2">
        <v>46087</v>
      </c>
      <c r="C375" s="1" t="s">
        <v>209</v>
      </c>
      <c r="D375" s="1" t="s">
        <v>12</v>
      </c>
      <c r="E375" s="1" t="s">
        <v>21</v>
      </c>
      <c r="F375" s="1">
        <v>4382.7299999999996</v>
      </c>
      <c r="G375" s="1" t="s">
        <v>14</v>
      </c>
    </row>
    <row r="376" spans="1:7" x14ac:dyDescent="0.3">
      <c r="A376" s="1" t="s">
        <v>2208</v>
      </c>
      <c r="B376" s="2">
        <v>46042</v>
      </c>
      <c r="C376" s="1" t="s">
        <v>2163</v>
      </c>
      <c r="D376" s="1" t="s">
        <v>12</v>
      </c>
      <c r="E376" s="1" t="s">
        <v>13</v>
      </c>
      <c r="F376" s="1">
        <v>866.06</v>
      </c>
      <c r="G376" s="1" t="s">
        <v>14</v>
      </c>
    </row>
    <row r="377" spans="1:7" x14ac:dyDescent="0.3">
      <c r="A377" s="1" t="s">
        <v>2675</v>
      </c>
      <c r="B377" s="2">
        <v>46039</v>
      </c>
      <c r="C377" s="1" t="s">
        <v>2414</v>
      </c>
      <c r="D377" s="1" t="s">
        <v>18</v>
      </c>
      <c r="E377" s="1" t="s">
        <v>27</v>
      </c>
      <c r="F377" s="1">
        <v>673.09</v>
      </c>
      <c r="G377" s="1" t="s">
        <v>14</v>
      </c>
    </row>
    <row r="378" spans="1:7" x14ac:dyDescent="0.3">
      <c r="A378" s="1" t="s">
        <v>1315</v>
      </c>
      <c r="B378" s="2">
        <v>46052</v>
      </c>
      <c r="C378" s="1" t="s">
        <v>1316</v>
      </c>
      <c r="D378" s="1" t="s">
        <v>46</v>
      </c>
      <c r="E378" s="1" t="s">
        <v>13</v>
      </c>
      <c r="F378" s="1">
        <v>5868.7</v>
      </c>
      <c r="G378" s="1" t="s">
        <v>14</v>
      </c>
    </row>
    <row r="379" spans="1:7" x14ac:dyDescent="0.3">
      <c r="A379" s="1" t="s">
        <v>4851</v>
      </c>
      <c r="B379" s="2">
        <v>46073</v>
      </c>
      <c r="C379" s="1" t="s">
        <v>988</v>
      </c>
      <c r="D379" s="1" t="s">
        <v>12</v>
      </c>
      <c r="E379" s="1" t="s">
        <v>55</v>
      </c>
      <c r="F379" s="1">
        <v>7404.62</v>
      </c>
      <c r="G379" s="1" t="s">
        <v>14</v>
      </c>
    </row>
    <row r="380" spans="1:7" x14ac:dyDescent="0.3">
      <c r="A380" s="1" t="s">
        <v>4076</v>
      </c>
      <c r="B380" s="2">
        <v>46105</v>
      </c>
      <c r="C380" s="1" t="s">
        <v>721</v>
      </c>
      <c r="D380" s="1" t="s">
        <v>66</v>
      </c>
      <c r="E380" s="1" t="s">
        <v>21</v>
      </c>
      <c r="F380" s="1">
        <v>2175.64</v>
      </c>
      <c r="G380" s="1" t="s">
        <v>14</v>
      </c>
    </row>
    <row r="381" spans="1:7" x14ac:dyDescent="0.3">
      <c r="A381" s="1" t="s">
        <v>4013</v>
      </c>
      <c r="B381" s="2">
        <v>46106</v>
      </c>
      <c r="C381" s="1" t="s">
        <v>1059</v>
      </c>
      <c r="D381" s="1" t="s">
        <v>12</v>
      </c>
      <c r="E381" s="1" t="s">
        <v>13</v>
      </c>
      <c r="F381" s="1">
        <v>5778.97</v>
      </c>
      <c r="G381" s="1" t="s">
        <v>14</v>
      </c>
    </row>
    <row r="382" spans="1:7" x14ac:dyDescent="0.3">
      <c r="A382" s="1" t="s">
        <v>3112</v>
      </c>
      <c r="B382" s="2">
        <v>46078</v>
      </c>
      <c r="C382" s="1" t="s">
        <v>678</v>
      </c>
      <c r="D382" s="1" t="s">
        <v>12</v>
      </c>
      <c r="E382" s="1" t="s">
        <v>13</v>
      </c>
      <c r="F382" s="1">
        <v>60139.53</v>
      </c>
      <c r="G382" s="1" t="s">
        <v>14</v>
      </c>
    </row>
    <row r="383" spans="1:7" x14ac:dyDescent="0.3">
      <c r="A383" s="1" t="s">
        <v>2504</v>
      </c>
      <c r="B383" s="2">
        <v>46089</v>
      </c>
      <c r="C383" s="1" t="s">
        <v>882</v>
      </c>
      <c r="D383" s="1" t="s">
        <v>12</v>
      </c>
      <c r="E383" s="1" t="s">
        <v>27</v>
      </c>
      <c r="F383" s="1">
        <v>5684.72</v>
      </c>
      <c r="G383" s="1" t="s">
        <v>14</v>
      </c>
    </row>
    <row r="384" spans="1:7" x14ac:dyDescent="0.3">
      <c r="A384" s="1" t="s">
        <v>4861</v>
      </c>
      <c r="B384" s="2">
        <v>46029</v>
      </c>
      <c r="C384" s="1" t="s">
        <v>1482</v>
      </c>
      <c r="D384" s="1" t="s">
        <v>18</v>
      </c>
      <c r="E384" s="1" t="s">
        <v>55</v>
      </c>
      <c r="F384" s="1">
        <v>3613.68</v>
      </c>
      <c r="G384" s="1" t="s">
        <v>14</v>
      </c>
    </row>
    <row r="385" spans="1:7" x14ac:dyDescent="0.3">
      <c r="A385" s="1" t="s">
        <v>2682</v>
      </c>
      <c r="B385" s="2">
        <v>46028</v>
      </c>
      <c r="C385" s="1" t="s">
        <v>1678</v>
      </c>
      <c r="D385" s="1" t="s">
        <v>46</v>
      </c>
      <c r="E385" s="1" t="s">
        <v>13</v>
      </c>
      <c r="F385" s="1">
        <v>1397.61</v>
      </c>
      <c r="G385" s="1" t="s">
        <v>14</v>
      </c>
    </row>
    <row r="386" spans="1:7" x14ac:dyDescent="0.3">
      <c r="A386" s="1" t="s">
        <v>4979</v>
      </c>
      <c r="B386" s="2">
        <v>46094</v>
      </c>
      <c r="C386" s="1" t="s">
        <v>2438</v>
      </c>
      <c r="D386" s="1" t="s">
        <v>12</v>
      </c>
      <c r="E386" s="1" t="s">
        <v>13</v>
      </c>
      <c r="F386" s="1">
        <v>9651.75</v>
      </c>
      <c r="G386" s="1" t="s">
        <v>14</v>
      </c>
    </row>
    <row r="387" spans="1:7" x14ac:dyDescent="0.3">
      <c r="A387" s="1" t="s">
        <v>3859</v>
      </c>
      <c r="B387" s="2">
        <v>46046</v>
      </c>
      <c r="C387" s="1" t="s">
        <v>1728</v>
      </c>
      <c r="D387" s="1" t="s">
        <v>35</v>
      </c>
      <c r="E387" s="1" t="s">
        <v>27</v>
      </c>
      <c r="F387" s="1">
        <v>601.46</v>
      </c>
      <c r="G387" s="1" t="s">
        <v>14</v>
      </c>
    </row>
    <row r="388" spans="1:7" x14ac:dyDescent="0.3">
      <c r="A388" s="1" t="s">
        <v>2299</v>
      </c>
      <c r="B388" s="2">
        <v>46035</v>
      </c>
      <c r="C388" s="1" t="s">
        <v>2300</v>
      </c>
      <c r="D388" s="1" t="s">
        <v>66</v>
      </c>
      <c r="E388" s="1" t="s">
        <v>21</v>
      </c>
      <c r="F388" s="1">
        <v>10790.71</v>
      </c>
      <c r="G388" s="1" t="s">
        <v>94</v>
      </c>
    </row>
    <row r="389" spans="1:7" x14ac:dyDescent="0.3">
      <c r="A389" s="1" t="s">
        <v>3654</v>
      </c>
      <c r="B389" s="2">
        <v>46109</v>
      </c>
      <c r="C389" s="1" t="s">
        <v>962</v>
      </c>
      <c r="D389" s="1" t="s">
        <v>66</v>
      </c>
      <c r="E389" s="1" t="s">
        <v>13</v>
      </c>
      <c r="F389" s="1">
        <v>2420.35</v>
      </c>
      <c r="G389" s="1" t="s">
        <v>14</v>
      </c>
    </row>
    <row r="390" spans="1:7" x14ac:dyDescent="0.3">
      <c r="A390" s="1" t="s">
        <v>2612</v>
      </c>
      <c r="B390" s="2">
        <v>46086</v>
      </c>
      <c r="C390" s="1" t="s">
        <v>1533</v>
      </c>
      <c r="D390" s="1" t="s">
        <v>12</v>
      </c>
      <c r="E390" s="1" t="s">
        <v>27</v>
      </c>
      <c r="F390" s="1">
        <v>9217.43</v>
      </c>
      <c r="G390" s="1" t="s">
        <v>14</v>
      </c>
    </row>
    <row r="391" spans="1:7" x14ac:dyDescent="0.3">
      <c r="A391" s="1" t="s">
        <v>4241</v>
      </c>
      <c r="B391" s="2">
        <v>46053</v>
      </c>
      <c r="C391" s="1" t="s">
        <v>1025</v>
      </c>
      <c r="D391" s="1" t="s">
        <v>18</v>
      </c>
      <c r="E391" s="1" t="s">
        <v>13</v>
      </c>
      <c r="F391" s="1">
        <v>1620.93</v>
      </c>
      <c r="G391" s="1" t="s">
        <v>14</v>
      </c>
    </row>
    <row r="392" spans="1:7" x14ac:dyDescent="0.3">
      <c r="A392" s="1" t="s">
        <v>2334</v>
      </c>
      <c r="B392" s="2">
        <v>46087</v>
      </c>
      <c r="C392" s="1" t="s">
        <v>1667</v>
      </c>
      <c r="D392" s="1" t="s">
        <v>18</v>
      </c>
      <c r="E392" s="1" t="s">
        <v>27</v>
      </c>
      <c r="F392" s="1">
        <v>67398.350000000006</v>
      </c>
      <c r="G392" s="1" t="s">
        <v>14</v>
      </c>
    </row>
    <row r="393" spans="1:7" x14ac:dyDescent="0.3">
      <c r="A393" s="1" t="s">
        <v>2679</v>
      </c>
      <c r="B393" s="2">
        <v>46088</v>
      </c>
      <c r="C393" s="1" t="s">
        <v>2680</v>
      </c>
      <c r="D393" s="1" t="s">
        <v>12</v>
      </c>
      <c r="E393" s="1" t="s">
        <v>13</v>
      </c>
      <c r="F393" s="1">
        <v>733.68</v>
      </c>
      <c r="G393" s="1" t="s">
        <v>14</v>
      </c>
    </row>
    <row r="394" spans="1:7" x14ac:dyDescent="0.3">
      <c r="A394" s="1" t="s">
        <v>4980</v>
      </c>
      <c r="B394" s="2">
        <v>46078</v>
      </c>
      <c r="C394" s="1" t="s">
        <v>658</v>
      </c>
      <c r="D394" s="1" t="s">
        <v>18</v>
      </c>
      <c r="E394" s="1" t="s">
        <v>13</v>
      </c>
      <c r="F394" s="1">
        <v>389.21</v>
      </c>
      <c r="G394" s="1" t="s">
        <v>14</v>
      </c>
    </row>
    <row r="395" spans="1:7" x14ac:dyDescent="0.3">
      <c r="A395" s="1" t="s">
        <v>2006</v>
      </c>
      <c r="B395" s="2">
        <v>46063</v>
      </c>
      <c r="C395" s="1" t="s">
        <v>1573</v>
      </c>
      <c r="D395" s="1" t="s">
        <v>12</v>
      </c>
      <c r="E395" s="1" t="s">
        <v>27</v>
      </c>
      <c r="F395" s="1">
        <v>8181.86</v>
      </c>
      <c r="G395" s="1" t="s">
        <v>14</v>
      </c>
    </row>
    <row r="396" spans="1:7" x14ac:dyDescent="0.3">
      <c r="A396" s="1" t="s">
        <v>3371</v>
      </c>
      <c r="B396" s="2">
        <v>46046</v>
      </c>
      <c r="C396" s="1" t="s">
        <v>2438</v>
      </c>
      <c r="D396" s="1" t="s">
        <v>12</v>
      </c>
      <c r="E396" s="1" t="s">
        <v>13</v>
      </c>
      <c r="F396" s="1">
        <v>4584.3500000000004</v>
      </c>
      <c r="G396" s="1" t="s">
        <v>14</v>
      </c>
    </row>
    <row r="397" spans="1:7" x14ac:dyDescent="0.3">
      <c r="A397" s="1" t="s">
        <v>4822</v>
      </c>
      <c r="B397" s="2">
        <v>46068</v>
      </c>
      <c r="C397" s="1" t="s">
        <v>259</v>
      </c>
      <c r="D397" s="1" t="s">
        <v>66</v>
      </c>
      <c r="E397" s="1" t="s">
        <v>21</v>
      </c>
      <c r="F397" s="1">
        <v>2971.88</v>
      </c>
      <c r="G397" s="1" t="s">
        <v>14</v>
      </c>
    </row>
    <row r="398" spans="1:7" x14ac:dyDescent="0.3">
      <c r="A398" s="1" t="s">
        <v>959</v>
      </c>
      <c r="B398" s="2">
        <v>46036</v>
      </c>
      <c r="C398" s="1" t="s">
        <v>960</v>
      </c>
      <c r="D398" s="1" t="s">
        <v>35</v>
      </c>
      <c r="E398" s="1" t="s">
        <v>13</v>
      </c>
      <c r="F398" s="1">
        <v>1048.26</v>
      </c>
      <c r="G398" s="1" t="s">
        <v>14</v>
      </c>
    </row>
    <row r="399" spans="1:7" x14ac:dyDescent="0.3">
      <c r="A399" s="1" t="s">
        <v>517</v>
      </c>
      <c r="B399" s="2">
        <v>46044</v>
      </c>
      <c r="C399" s="1" t="s">
        <v>518</v>
      </c>
      <c r="D399" s="1" t="s">
        <v>12</v>
      </c>
      <c r="E399" s="1" t="s">
        <v>27</v>
      </c>
      <c r="F399" s="1">
        <v>16866.5</v>
      </c>
      <c r="G399" s="1" t="s">
        <v>89</v>
      </c>
    </row>
    <row r="400" spans="1:7" x14ac:dyDescent="0.3">
      <c r="A400" s="1" t="s">
        <v>2932</v>
      </c>
      <c r="B400" s="2">
        <v>46070</v>
      </c>
      <c r="C400" s="1" t="s">
        <v>1678</v>
      </c>
      <c r="D400" s="1" t="s">
        <v>66</v>
      </c>
      <c r="E400" s="1" t="s">
        <v>55</v>
      </c>
      <c r="F400" s="1">
        <v>2593.13</v>
      </c>
      <c r="G400" s="1" t="s">
        <v>14</v>
      </c>
    </row>
    <row r="401" spans="1:7" x14ac:dyDescent="0.3">
      <c r="A401" s="1" t="s">
        <v>49</v>
      </c>
      <c r="B401" s="2">
        <v>46037</v>
      </c>
      <c r="C401" s="1" t="s">
        <v>50</v>
      </c>
      <c r="D401" s="1" t="s">
        <v>18</v>
      </c>
      <c r="E401" s="1" t="s">
        <v>13</v>
      </c>
      <c r="F401" s="1">
        <v>10467.51</v>
      </c>
      <c r="G401" s="1" t="s">
        <v>14</v>
      </c>
    </row>
    <row r="402" spans="1:7" x14ac:dyDescent="0.3">
      <c r="A402" s="1" t="s">
        <v>464</v>
      </c>
      <c r="B402" s="2">
        <v>46073</v>
      </c>
      <c r="C402" s="1" t="s">
        <v>465</v>
      </c>
      <c r="D402" s="1" t="s">
        <v>46</v>
      </c>
      <c r="E402" s="1" t="s">
        <v>27</v>
      </c>
      <c r="F402" s="1">
        <v>5355.97</v>
      </c>
      <c r="G402" s="1" t="s">
        <v>14</v>
      </c>
    </row>
    <row r="403" spans="1:7" x14ac:dyDescent="0.3">
      <c r="A403" s="1" t="s">
        <v>563</v>
      </c>
      <c r="B403" s="2">
        <v>46057</v>
      </c>
      <c r="C403" s="1" t="s">
        <v>564</v>
      </c>
      <c r="D403" s="1" t="s">
        <v>66</v>
      </c>
      <c r="E403" s="1" t="s">
        <v>13</v>
      </c>
      <c r="F403" s="1">
        <v>3455.94</v>
      </c>
      <c r="G403" s="1" t="s">
        <v>14</v>
      </c>
    </row>
    <row r="404" spans="1:7" x14ac:dyDescent="0.3">
      <c r="A404" s="1" t="s">
        <v>3487</v>
      </c>
      <c r="B404" s="2">
        <v>46057</v>
      </c>
      <c r="C404" s="1" t="s">
        <v>3065</v>
      </c>
      <c r="D404" s="1" t="s">
        <v>12</v>
      </c>
      <c r="E404" s="1" t="s">
        <v>55</v>
      </c>
      <c r="F404" s="1">
        <v>7611.26</v>
      </c>
      <c r="G404" s="1" t="s">
        <v>14</v>
      </c>
    </row>
    <row r="405" spans="1:7" x14ac:dyDescent="0.3">
      <c r="A405" s="1" t="s">
        <v>1731</v>
      </c>
      <c r="B405" s="2">
        <v>46032</v>
      </c>
      <c r="C405" s="1" t="s">
        <v>1223</v>
      </c>
      <c r="D405" s="1" t="s">
        <v>12</v>
      </c>
      <c r="E405" s="1" t="s">
        <v>27</v>
      </c>
      <c r="F405" s="1">
        <v>5768.33</v>
      </c>
      <c r="G405" s="1" t="s">
        <v>14</v>
      </c>
    </row>
    <row r="406" spans="1:7" x14ac:dyDescent="0.3">
      <c r="A406" s="1" t="s">
        <v>2859</v>
      </c>
      <c r="B406" s="2">
        <v>46039</v>
      </c>
      <c r="C406" s="1" t="s">
        <v>1556</v>
      </c>
      <c r="D406" s="1" t="s">
        <v>12</v>
      </c>
      <c r="E406" s="1" t="s">
        <v>27</v>
      </c>
      <c r="F406" s="1">
        <v>8934.59</v>
      </c>
      <c r="G406" s="1" t="s">
        <v>14</v>
      </c>
    </row>
    <row r="407" spans="1:7" x14ac:dyDescent="0.3">
      <c r="A407" s="1" t="s">
        <v>2413</v>
      </c>
      <c r="B407" s="2">
        <v>46050</v>
      </c>
      <c r="C407" s="1" t="s">
        <v>2414</v>
      </c>
      <c r="D407" s="1" t="s">
        <v>12</v>
      </c>
      <c r="E407" s="1" t="s">
        <v>13</v>
      </c>
      <c r="F407" s="1">
        <v>7712.17</v>
      </c>
      <c r="G407" s="1" t="s">
        <v>14</v>
      </c>
    </row>
    <row r="408" spans="1:7" x14ac:dyDescent="0.3">
      <c r="A408" s="1" t="s">
        <v>2280</v>
      </c>
      <c r="B408" s="2">
        <v>46097</v>
      </c>
      <c r="C408" s="1" t="s">
        <v>2037</v>
      </c>
      <c r="D408" s="1" t="s">
        <v>66</v>
      </c>
      <c r="E408" s="1" t="s">
        <v>55</v>
      </c>
      <c r="F408" s="1">
        <v>376.95</v>
      </c>
      <c r="G408" s="1" t="s">
        <v>14</v>
      </c>
    </row>
    <row r="409" spans="1:7" x14ac:dyDescent="0.3">
      <c r="A409" s="1" t="s">
        <v>558</v>
      </c>
      <c r="B409" s="2">
        <v>46047</v>
      </c>
      <c r="C409" s="1" t="s">
        <v>559</v>
      </c>
      <c r="D409" s="1" t="s">
        <v>18</v>
      </c>
      <c r="E409" s="1" t="s">
        <v>13</v>
      </c>
      <c r="F409" s="1">
        <v>13434.76</v>
      </c>
      <c r="G409" s="1" t="s">
        <v>94</v>
      </c>
    </row>
    <row r="410" spans="1:7" x14ac:dyDescent="0.3">
      <c r="A410" s="1" t="s">
        <v>1177</v>
      </c>
      <c r="B410" s="2">
        <v>46091</v>
      </c>
      <c r="C410" s="1" t="s">
        <v>1178</v>
      </c>
      <c r="D410" s="1" t="s">
        <v>35</v>
      </c>
      <c r="E410" s="1" t="s">
        <v>55</v>
      </c>
      <c r="F410" s="1">
        <v>3932.03</v>
      </c>
      <c r="G410" s="1" t="s">
        <v>14</v>
      </c>
    </row>
    <row r="411" spans="1:7" x14ac:dyDescent="0.3">
      <c r="A411" s="1" t="s">
        <v>4457</v>
      </c>
      <c r="B411" s="2">
        <v>46075</v>
      </c>
      <c r="C411" s="1" t="s">
        <v>1537</v>
      </c>
      <c r="D411" s="1" t="s">
        <v>12</v>
      </c>
      <c r="E411" s="1" t="s">
        <v>13</v>
      </c>
      <c r="F411" s="1">
        <v>3127.74</v>
      </c>
      <c r="G411" s="1" t="s">
        <v>14</v>
      </c>
    </row>
    <row r="412" spans="1:7" x14ac:dyDescent="0.3">
      <c r="A412" s="1" t="s">
        <v>2281</v>
      </c>
      <c r="B412" s="2">
        <v>46053</v>
      </c>
      <c r="C412" s="1" t="s">
        <v>643</v>
      </c>
      <c r="D412" s="1" t="s">
        <v>66</v>
      </c>
      <c r="E412" s="1" t="s">
        <v>21</v>
      </c>
      <c r="F412" s="1">
        <v>2384</v>
      </c>
      <c r="G412" s="1" t="s">
        <v>14</v>
      </c>
    </row>
    <row r="413" spans="1:7" x14ac:dyDescent="0.3">
      <c r="A413" s="1" t="s">
        <v>3446</v>
      </c>
      <c r="B413" s="2">
        <v>46037</v>
      </c>
      <c r="C413" s="1" t="s">
        <v>284</v>
      </c>
      <c r="D413" s="1" t="s">
        <v>12</v>
      </c>
      <c r="E413" s="1" t="s">
        <v>27</v>
      </c>
      <c r="F413" s="1">
        <v>17890.36</v>
      </c>
      <c r="G413" s="1" t="s">
        <v>14</v>
      </c>
    </row>
    <row r="414" spans="1:7" x14ac:dyDescent="0.3">
      <c r="A414" s="1" t="s">
        <v>4793</v>
      </c>
      <c r="B414" s="2">
        <v>46090</v>
      </c>
      <c r="C414" s="1" t="s">
        <v>478</v>
      </c>
      <c r="D414" s="1" t="s">
        <v>66</v>
      </c>
      <c r="E414" s="1" t="s">
        <v>55</v>
      </c>
      <c r="F414" s="1">
        <v>27759.1</v>
      </c>
      <c r="G414" s="1" t="s">
        <v>14</v>
      </c>
    </row>
    <row r="415" spans="1:7" x14ac:dyDescent="0.3">
      <c r="A415" s="1" t="s">
        <v>1009</v>
      </c>
      <c r="B415" s="2">
        <v>46071</v>
      </c>
      <c r="C415" s="1" t="s">
        <v>271</v>
      </c>
      <c r="D415" s="1" t="s">
        <v>12</v>
      </c>
      <c r="E415" s="1" t="s">
        <v>21</v>
      </c>
      <c r="F415" s="1">
        <v>16062.22</v>
      </c>
      <c r="G415" s="1" t="s">
        <v>14</v>
      </c>
    </row>
    <row r="416" spans="1:7" x14ac:dyDescent="0.3">
      <c r="A416" s="1" t="s">
        <v>4943</v>
      </c>
      <c r="B416" s="2">
        <v>46036</v>
      </c>
      <c r="C416" s="1" t="s">
        <v>742</v>
      </c>
      <c r="D416" s="1" t="s">
        <v>35</v>
      </c>
      <c r="E416" s="1" t="s">
        <v>27</v>
      </c>
      <c r="F416" s="1">
        <v>6554.13</v>
      </c>
      <c r="G416" s="1" t="s">
        <v>14</v>
      </c>
    </row>
    <row r="417" spans="1:7" x14ac:dyDescent="0.3">
      <c r="A417" s="1" t="s">
        <v>932</v>
      </c>
      <c r="B417" s="2">
        <v>46074</v>
      </c>
      <c r="C417" s="1" t="s">
        <v>118</v>
      </c>
      <c r="D417" s="1" t="s">
        <v>12</v>
      </c>
      <c r="E417" s="1" t="s">
        <v>13</v>
      </c>
      <c r="F417" s="1">
        <v>9578.9699999999993</v>
      </c>
      <c r="G417" s="1" t="s">
        <v>14</v>
      </c>
    </row>
    <row r="418" spans="1:7" x14ac:dyDescent="0.3">
      <c r="A418" s="1" t="s">
        <v>1337</v>
      </c>
      <c r="B418" s="2">
        <v>46034</v>
      </c>
      <c r="C418" s="1" t="s">
        <v>1172</v>
      </c>
      <c r="D418" s="1" t="s">
        <v>12</v>
      </c>
      <c r="E418" s="1" t="s">
        <v>55</v>
      </c>
      <c r="F418" s="1">
        <v>1694.05</v>
      </c>
      <c r="G418" s="1" t="s">
        <v>14</v>
      </c>
    </row>
    <row r="419" spans="1:7" x14ac:dyDescent="0.3">
      <c r="A419" s="1" t="s">
        <v>1042</v>
      </c>
      <c r="B419" s="2">
        <v>46060</v>
      </c>
      <c r="C419" s="1" t="s">
        <v>401</v>
      </c>
      <c r="D419" s="1" t="s">
        <v>18</v>
      </c>
      <c r="E419" s="1" t="s">
        <v>21</v>
      </c>
      <c r="F419" s="1">
        <v>3788.6</v>
      </c>
      <c r="G419" s="1" t="s">
        <v>14</v>
      </c>
    </row>
    <row r="420" spans="1:7" x14ac:dyDescent="0.3">
      <c r="A420" s="1" t="s">
        <v>4217</v>
      </c>
      <c r="B420" s="2">
        <v>46064</v>
      </c>
      <c r="C420" s="1" t="s">
        <v>1903</v>
      </c>
      <c r="D420" s="1" t="s">
        <v>35</v>
      </c>
      <c r="E420" s="1" t="s">
        <v>27</v>
      </c>
      <c r="F420" s="1">
        <v>4587.13</v>
      </c>
      <c r="G420" s="1" t="s">
        <v>89</v>
      </c>
    </row>
    <row r="421" spans="1:7" x14ac:dyDescent="0.3">
      <c r="A421" s="1" t="s">
        <v>1240</v>
      </c>
      <c r="B421" s="2">
        <v>46036</v>
      </c>
      <c r="C421" s="1" t="s">
        <v>1241</v>
      </c>
      <c r="D421" s="1" t="s">
        <v>66</v>
      </c>
      <c r="E421" s="1" t="s">
        <v>27</v>
      </c>
      <c r="F421" s="1">
        <v>15088.43</v>
      </c>
      <c r="G421" s="1" t="s">
        <v>94</v>
      </c>
    </row>
    <row r="422" spans="1:7" x14ac:dyDescent="0.3">
      <c r="A422" s="1" t="s">
        <v>1309</v>
      </c>
      <c r="B422" s="2">
        <v>46026</v>
      </c>
      <c r="C422" s="1" t="s">
        <v>17</v>
      </c>
      <c r="D422" s="1" t="s">
        <v>18</v>
      </c>
      <c r="E422" s="1" t="s">
        <v>13</v>
      </c>
      <c r="F422" s="1">
        <v>2749.41</v>
      </c>
      <c r="G422" s="1" t="s">
        <v>14</v>
      </c>
    </row>
    <row r="423" spans="1:7" x14ac:dyDescent="0.3">
      <c r="A423" s="1" t="s">
        <v>2173</v>
      </c>
      <c r="B423" s="2">
        <v>46046</v>
      </c>
      <c r="C423" s="1" t="s">
        <v>1221</v>
      </c>
      <c r="D423" s="1" t="s">
        <v>35</v>
      </c>
      <c r="E423" s="1" t="s">
        <v>21</v>
      </c>
      <c r="F423" s="1">
        <v>634.51</v>
      </c>
      <c r="G423" s="1" t="s">
        <v>14</v>
      </c>
    </row>
    <row r="424" spans="1:7" x14ac:dyDescent="0.3">
      <c r="A424" s="1" t="s">
        <v>2955</v>
      </c>
      <c r="B424" s="2">
        <v>46049</v>
      </c>
      <c r="C424" s="1" t="s">
        <v>2956</v>
      </c>
      <c r="D424" s="1" t="s">
        <v>12</v>
      </c>
      <c r="E424" s="1" t="s">
        <v>21</v>
      </c>
      <c r="F424" s="1">
        <v>5681.31</v>
      </c>
      <c r="G424" s="1" t="s">
        <v>14</v>
      </c>
    </row>
    <row r="425" spans="1:7" x14ac:dyDescent="0.3">
      <c r="A425" s="1" t="s">
        <v>783</v>
      </c>
      <c r="B425" s="2">
        <v>46103</v>
      </c>
      <c r="C425" s="1" t="s">
        <v>784</v>
      </c>
      <c r="D425" s="1" t="s">
        <v>12</v>
      </c>
      <c r="E425" s="1" t="s">
        <v>13</v>
      </c>
      <c r="F425" s="1">
        <v>4586.13</v>
      </c>
      <c r="G425" s="1" t="s">
        <v>14</v>
      </c>
    </row>
    <row r="426" spans="1:7" x14ac:dyDescent="0.3">
      <c r="A426" s="1" t="s">
        <v>2951</v>
      </c>
      <c r="B426" s="2">
        <v>46086</v>
      </c>
      <c r="C426" s="1" t="s">
        <v>2952</v>
      </c>
      <c r="D426" s="1" t="s">
        <v>18</v>
      </c>
      <c r="E426" s="1" t="s">
        <v>13</v>
      </c>
      <c r="F426" s="1">
        <v>7323.67</v>
      </c>
      <c r="G426" s="1" t="s">
        <v>14</v>
      </c>
    </row>
    <row r="427" spans="1:7" x14ac:dyDescent="0.3">
      <c r="A427" s="1" t="s">
        <v>1713</v>
      </c>
      <c r="B427" s="2">
        <v>46098</v>
      </c>
      <c r="C427" s="1" t="s">
        <v>1059</v>
      </c>
      <c r="D427" s="1" t="s">
        <v>18</v>
      </c>
      <c r="E427" s="1" t="s">
        <v>13</v>
      </c>
      <c r="F427" s="1">
        <v>1300.3599999999999</v>
      </c>
      <c r="G427" s="1" t="s">
        <v>14</v>
      </c>
    </row>
    <row r="428" spans="1:7" x14ac:dyDescent="0.3">
      <c r="A428" s="1" t="s">
        <v>2199</v>
      </c>
      <c r="B428" s="2">
        <v>46088</v>
      </c>
      <c r="C428" s="1" t="s">
        <v>342</v>
      </c>
      <c r="D428" s="1" t="s">
        <v>35</v>
      </c>
      <c r="E428" s="1" t="s">
        <v>21</v>
      </c>
      <c r="F428" s="1">
        <v>4558.2</v>
      </c>
      <c r="G428" s="1" t="s">
        <v>14</v>
      </c>
    </row>
    <row r="429" spans="1:7" x14ac:dyDescent="0.3">
      <c r="A429" s="1" t="s">
        <v>53</v>
      </c>
      <c r="B429" s="2">
        <v>46092</v>
      </c>
      <c r="C429" s="1" t="s">
        <v>54</v>
      </c>
      <c r="D429" s="1" t="s">
        <v>12</v>
      </c>
      <c r="E429" s="1" t="s">
        <v>55</v>
      </c>
      <c r="F429" s="1">
        <v>2285.96</v>
      </c>
      <c r="G429" s="1" t="s">
        <v>14</v>
      </c>
    </row>
    <row r="430" spans="1:7" x14ac:dyDescent="0.3">
      <c r="A430" s="1" t="s">
        <v>3785</v>
      </c>
      <c r="B430" s="2">
        <v>46087</v>
      </c>
      <c r="C430" s="1" t="s">
        <v>3540</v>
      </c>
      <c r="D430" s="1" t="s">
        <v>66</v>
      </c>
      <c r="E430" s="1" t="s">
        <v>13</v>
      </c>
      <c r="F430" s="1">
        <v>7788.97</v>
      </c>
      <c r="G430" s="1" t="s">
        <v>14</v>
      </c>
    </row>
    <row r="431" spans="1:7" x14ac:dyDescent="0.3">
      <c r="A431" s="1" t="s">
        <v>4695</v>
      </c>
      <c r="B431" s="2">
        <v>46024</v>
      </c>
      <c r="C431" s="1" t="s">
        <v>1204</v>
      </c>
      <c r="D431" s="1" t="s">
        <v>12</v>
      </c>
      <c r="E431" s="1" t="s">
        <v>13</v>
      </c>
      <c r="F431" s="1">
        <v>4667.1499999999996</v>
      </c>
      <c r="G431" s="1" t="s">
        <v>14</v>
      </c>
    </row>
    <row r="432" spans="1:7" x14ac:dyDescent="0.3">
      <c r="A432" s="1" t="s">
        <v>2881</v>
      </c>
      <c r="B432" s="2">
        <v>46075</v>
      </c>
      <c r="C432" s="1" t="s">
        <v>2790</v>
      </c>
      <c r="D432" s="1" t="s">
        <v>35</v>
      </c>
      <c r="E432" s="1" t="s">
        <v>21</v>
      </c>
      <c r="F432" s="1">
        <v>46393.760000000002</v>
      </c>
      <c r="G432" s="1" t="s">
        <v>14</v>
      </c>
    </row>
    <row r="433" spans="1:7" x14ac:dyDescent="0.3">
      <c r="A433" s="1" t="s">
        <v>4879</v>
      </c>
      <c r="B433" s="2">
        <v>46054</v>
      </c>
      <c r="C433" s="1" t="s">
        <v>1877</v>
      </c>
      <c r="D433" s="1" t="s">
        <v>12</v>
      </c>
      <c r="E433" s="1" t="s">
        <v>13</v>
      </c>
      <c r="F433" s="1">
        <v>4272.3900000000003</v>
      </c>
      <c r="G433" s="1" t="s">
        <v>14</v>
      </c>
    </row>
    <row r="434" spans="1:7" x14ac:dyDescent="0.3">
      <c r="A434" s="1" t="s">
        <v>4341</v>
      </c>
      <c r="B434" s="2">
        <v>46024</v>
      </c>
      <c r="C434" s="1" t="s">
        <v>1928</v>
      </c>
      <c r="D434" s="1" t="s">
        <v>18</v>
      </c>
      <c r="E434" s="1" t="s">
        <v>13</v>
      </c>
      <c r="F434" s="1">
        <v>34494.370000000003</v>
      </c>
      <c r="G434" s="1" t="s">
        <v>14</v>
      </c>
    </row>
    <row r="435" spans="1:7" x14ac:dyDescent="0.3">
      <c r="A435" s="1" t="s">
        <v>2734</v>
      </c>
      <c r="B435" s="2">
        <v>46088</v>
      </c>
      <c r="C435" s="1" t="s">
        <v>423</v>
      </c>
      <c r="D435" s="1" t="s">
        <v>12</v>
      </c>
      <c r="E435" s="1" t="s">
        <v>21</v>
      </c>
      <c r="F435" s="1">
        <v>9648.1200000000008</v>
      </c>
      <c r="G435" s="1" t="s">
        <v>14</v>
      </c>
    </row>
    <row r="436" spans="1:7" x14ac:dyDescent="0.3">
      <c r="A436" s="1" t="s">
        <v>2139</v>
      </c>
      <c r="B436" s="2">
        <v>46032</v>
      </c>
      <c r="C436" s="1" t="s">
        <v>1050</v>
      </c>
      <c r="D436" s="1" t="s">
        <v>66</v>
      </c>
      <c r="E436" s="1" t="s">
        <v>21</v>
      </c>
      <c r="F436" s="1">
        <v>8178.94</v>
      </c>
      <c r="G436" s="1" t="s">
        <v>14</v>
      </c>
    </row>
    <row r="437" spans="1:7" x14ac:dyDescent="0.3">
      <c r="A437" s="1" t="s">
        <v>3410</v>
      </c>
      <c r="B437" s="2">
        <v>46037</v>
      </c>
      <c r="C437" s="1" t="s">
        <v>3411</v>
      </c>
      <c r="D437" s="1" t="s">
        <v>12</v>
      </c>
      <c r="E437" s="1" t="s">
        <v>27</v>
      </c>
      <c r="F437" s="1">
        <v>384.92</v>
      </c>
      <c r="G437" s="1" t="s">
        <v>14</v>
      </c>
    </row>
    <row r="438" spans="1:7" x14ac:dyDescent="0.3">
      <c r="A438" s="1" t="s">
        <v>3519</v>
      </c>
      <c r="B438" s="2">
        <v>46086</v>
      </c>
      <c r="C438" s="1" t="s">
        <v>1127</v>
      </c>
      <c r="D438" s="1" t="s">
        <v>12</v>
      </c>
      <c r="E438" s="1" t="s">
        <v>55</v>
      </c>
      <c r="F438" s="1">
        <v>6544.19</v>
      </c>
      <c r="G438" s="1" t="s">
        <v>14</v>
      </c>
    </row>
    <row r="439" spans="1:7" x14ac:dyDescent="0.3">
      <c r="A439" s="1" t="s">
        <v>4167</v>
      </c>
      <c r="B439" s="2">
        <v>46062</v>
      </c>
      <c r="C439" s="1" t="s">
        <v>1407</v>
      </c>
      <c r="D439" s="1" t="s">
        <v>18</v>
      </c>
      <c r="E439" s="1" t="s">
        <v>55</v>
      </c>
      <c r="F439" s="1">
        <v>2902.12</v>
      </c>
      <c r="G439" s="1" t="s">
        <v>14</v>
      </c>
    </row>
    <row r="440" spans="1:7" x14ac:dyDescent="0.3">
      <c r="A440" s="1" t="s">
        <v>4981</v>
      </c>
      <c r="B440" s="2">
        <v>46098</v>
      </c>
      <c r="C440" s="1" t="s">
        <v>1556</v>
      </c>
      <c r="D440" s="1" t="s">
        <v>12</v>
      </c>
      <c r="E440" s="1" t="s">
        <v>27</v>
      </c>
      <c r="F440" s="1">
        <v>21059.97</v>
      </c>
      <c r="G440" s="1" t="s">
        <v>14</v>
      </c>
    </row>
    <row r="441" spans="1:7" x14ac:dyDescent="0.3">
      <c r="A441" s="1" t="s">
        <v>1571</v>
      </c>
      <c r="B441" s="2">
        <v>46070</v>
      </c>
      <c r="C441" s="1" t="s">
        <v>235</v>
      </c>
      <c r="D441" s="1" t="s">
        <v>12</v>
      </c>
      <c r="E441" s="1" t="s">
        <v>27</v>
      </c>
      <c r="F441" s="1">
        <v>25415.08</v>
      </c>
      <c r="G441" s="1" t="s">
        <v>14</v>
      </c>
    </row>
    <row r="442" spans="1:7" x14ac:dyDescent="0.3">
      <c r="A442" s="1" t="s">
        <v>792</v>
      </c>
      <c r="B442" s="2">
        <v>46040</v>
      </c>
      <c r="C442" s="1" t="s">
        <v>374</v>
      </c>
      <c r="D442" s="1" t="s">
        <v>12</v>
      </c>
      <c r="E442" s="1" t="s">
        <v>21</v>
      </c>
      <c r="F442" s="1">
        <v>13735.64</v>
      </c>
      <c r="G442" s="1" t="s">
        <v>14</v>
      </c>
    </row>
    <row r="443" spans="1:7" x14ac:dyDescent="0.3">
      <c r="A443" s="1" t="s">
        <v>3454</v>
      </c>
      <c r="B443" s="2">
        <v>46073</v>
      </c>
      <c r="C443" s="1" t="s">
        <v>220</v>
      </c>
      <c r="D443" s="1" t="s">
        <v>12</v>
      </c>
      <c r="E443" s="1" t="s">
        <v>13</v>
      </c>
      <c r="F443" s="1">
        <v>12459.68</v>
      </c>
      <c r="G443" s="1" t="s">
        <v>14</v>
      </c>
    </row>
    <row r="444" spans="1:7" x14ac:dyDescent="0.3">
      <c r="A444" s="1" t="s">
        <v>990</v>
      </c>
      <c r="B444" s="2">
        <v>46082</v>
      </c>
      <c r="C444" s="1" t="s">
        <v>991</v>
      </c>
      <c r="D444" s="1" t="s">
        <v>18</v>
      </c>
      <c r="E444" s="1" t="s">
        <v>13</v>
      </c>
      <c r="F444" s="1">
        <v>6747</v>
      </c>
      <c r="G444" s="1" t="s">
        <v>14</v>
      </c>
    </row>
    <row r="445" spans="1:7" x14ac:dyDescent="0.3">
      <c r="A445" s="1" t="s">
        <v>2316</v>
      </c>
      <c r="B445" s="2">
        <v>46075</v>
      </c>
      <c r="C445" s="1" t="s">
        <v>2317</v>
      </c>
      <c r="D445" s="1" t="s">
        <v>12</v>
      </c>
      <c r="E445" s="1" t="s">
        <v>27</v>
      </c>
      <c r="F445" s="1">
        <v>754.51</v>
      </c>
      <c r="G445" s="1" t="s">
        <v>14</v>
      </c>
    </row>
    <row r="446" spans="1:7" x14ac:dyDescent="0.3">
      <c r="A446" s="1" t="s">
        <v>4161</v>
      </c>
      <c r="B446" s="2">
        <v>46039</v>
      </c>
      <c r="C446" s="1" t="s">
        <v>1104</v>
      </c>
      <c r="D446" s="1" t="s">
        <v>12</v>
      </c>
      <c r="E446" s="1" t="s">
        <v>21</v>
      </c>
      <c r="F446" s="1">
        <v>13985.97</v>
      </c>
      <c r="G446" s="1" t="s">
        <v>14</v>
      </c>
    </row>
    <row r="447" spans="1:7" x14ac:dyDescent="0.3">
      <c r="A447" s="1" t="s">
        <v>3640</v>
      </c>
      <c r="B447" s="2">
        <v>46099</v>
      </c>
      <c r="C447" s="1" t="s">
        <v>555</v>
      </c>
      <c r="D447" s="1" t="s">
        <v>18</v>
      </c>
      <c r="E447" s="1" t="s">
        <v>13</v>
      </c>
      <c r="F447" s="1">
        <v>24980.01</v>
      </c>
      <c r="G447" s="1" t="s">
        <v>14</v>
      </c>
    </row>
    <row r="448" spans="1:7" x14ac:dyDescent="0.3">
      <c r="A448" s="1" t="s">
        <v>2529</v>
      </c>
      <c r="B448" s="2">
        <v>46023</v>
      </c>
      <c r="C448" s="1" t="s">
        <v>1798</v>
      </c>
      <c r="D448" s="1" t="s">
        <v>12</v>
      </c>
      <c r="E448" s="1" t="s">
        <v>27</v>
      </c>
      <c r="F448" s="1">
        <v>54201.64</v>
      </c>
      <c r="G448" s="1" t="s">
        <v>14</v>
      </c>
    </row>
    <row r="449" spans="1:7" x14ac:dyDescent="0.3">
      <c r="A449" s="1" t="s">
        <v>4463</v>
      </c>
      <c r="B449" s="2">
        <v>46110</v>
      </c>
      <c r="C449" s="1" t="s">
        <v>362</v>
      </c>
      <c r="D449" s="1" t="s">
        <v>18</v>
      </c>
      <c r="E449" s="1" t="s">
        <v>55</v>
      </c>
      <c r="F449" s="1">
        <v>2900.58</v>
      </c>
      <c r="G449" s="1" t="s">
        <v>14</v>
      </c>
    </row>
    <row r="450" spans="1:7" x14ac:dyDescent="0.3">
      <c r="A450" s="1" t="s">
        <v>114</v>
      </c>
      <c r="B450" s="2">
        <v>46042</v>
      </c>
      <c r="C450" s="1" t="s">
        <v>78</v>
      </c>
      <c r="D450" s="1" t="s">
        <v>18</v>
      </c>
      <c r="E450" s="1" t="s">
        <v>27</v>
      </c>
      <c r="F450" s="1">
        <v>18384.88</v>
      </c>
      <c r="G450" s="1" t="s">
        <v>14</v>
      </c>
    </row>
    <row r="451" spans="1:7" x14ac:dyDescent="0.3">
      <c r="A451" s="1" t="s">
        <v>3841</v>
      </c>
      <c r="B451" s="2">
        <v>46049</v>
      </c>
      <c r="C451" s="1" t="s">
        <v>1465</v>
      </c>
      <c r="D451" s="1" t="s">
        <v>12</v>
      </c>
      <c r="E451" s="1" t="s">
        <v>13</v>
      </c>
      <c r="F451" s="1">
        <v>411.53</v>
      </c>
      <c r="G451" s="1" t="s">
        <v>14</v>
      </c>
    </row>
    <row r="452" spans="1:7" x14ac:dyDescent="0.3">
      <c r="A452" s="1" t="s">
        <v>1709</v>
      </c>
      <c r="B452" s="2">
        <v>46088</v>
      </c>
      <c r="C452" s="1" t="s">
        <v>100</v>
      </c>
      <c r="D452" s="1" t="s">
        <v>12</v>
      </c>
      <c r="E452" s="1" t="s">
        <v>13</v>
      </c>
      <c r="F452" s="1">
        <v>3142.18</v>
      </c>
      <c r="G452" s="1" t="s">
        <v>14</v>
      </c>
    </row>
    <row r="453" spans="1:7" x14ac:dyDescent="0.3">
      <c r="A453" s="1" t="s">
        <v>1355</v>
      </c>
      <c r="B453" s="2">
        <v>46103</v>
      </c>
      <c r="C453" s="1" t="s">
        <v>1356</v>
      </c>
      <c r="D453" s="1" t="s">
        <v>18</v>
      </c>
      <c r="E453" s="1" t="s">
        <v>13</v>
      </c>
      <c r="F453" s="1">
        <v>5208.5</v>
      </c>
      <c r="G453" s="1" t="s">
        <v>14</v>
      </c>
    </row>
    <row r="454" spans="1:7" x14ac:dyDescent="0.3">
      <c r="A454" s="1" t="s">
        <v>735</v>
      </c>
      <c r="B454" s="2">
        <v>46029</v>
      </c>
      <c r="C454" s="1" t="s">
        <v>736</v>
      </c>
      <c r="D454" s="1" t="s">
        <v>12</v>
      </c>
      <c r="E454" s="1" t="s">
        <v>13</v>
      </c>
      <c r="F454" s="1">
        <v>730.53</v>
      </c>
      <c r="G454" s="1" t="s">
        <v>14</v>
      </c>
    </row>
    <row r="455" spans="1:7" x14ac:dyDescent="0.3">
      <c r="A455" s="1" t="s">
        <v>677</v>
      </c>
      <c r="B455" s="2">
        <v>46107</v>
      </c>
      <c r="C455" s="1" t="s">
        <v>678</v>
      </c>
      <c r="D455" s="1" t="s">
        <v>18</v>
      </c>
      <c r="E455" s="1" t="s">
        <v>21</v>
      </c>
      <c r="F455" s="1">
        <v>235.94</v>
      </c>
      <c r="G455" s="1" t="s">
        <v>14</v>
      </c>
    </row>
    <row r="456" spans="1:7" x14ac:dyDescent="0.3">
      <c r="A456" s="1" t="s">
        <v>4262</v>
      </c>
      <c r="B456" s="2">
        <v>46090</v>
      </c>
      <c r="C456" s="1" t="s">
        <v>818</v>
      </c>
      <c r="D456" s="1" t="s">
        <v>46</v>
      </c>
      <c r="E456" s="1" t="s">
        <v>13</v>
      </c>
      <c r="F456" s="1">
        <v>3217.12</v>
      </c>
      <c r="G456" s="1" t="s">
        <v>14</v>
      </c>
    </row>
    <row r="457" spans="1:7" x14ac:dyDescent="0.3">
      <c r="A457" s="1" t="s">
        <v>1098</v>
      </c>
      <c r="B457" s="2">
        <v>46028</v>
      </c>
      <c r="C457" s="1" t="s">
        <v>641</v>
      </c>
      <c r="D457" s="1" t="s">
        <v>12</v>
      </c>
      <c r="E457" s="1" t="s">
        <v>21</v>
      </c>
      <c r="F457" s="1">
        <v>21065.48</v>
      </c>
      <c r="G457" s="1" t="s">
        <v>14</v>
      </c>
    </row>
    <row r="458" spans="1:7" x14ac:dyDescent="0.3">
      <c r="A458" s="1" t="s">
        <v>3960</v>
      </c>
      <c r="B458" s="2">
        <v>46110</v>
      </c>
      <c r="C458" s="1" t="s">
        <v>641</v>
      </c>
      <c r="D458" s="1" t="s">
        <v>12</v>
      </c>
      <c r="E458" s="1" t="s">
        <v>13</v>
      </c>
      <c r="F458" s="1">
        <v>1091.7</v>
      </c>
      <c r="G458" s="1" t="s">
        <v>14</v>
      </c>
    </row>
    <row r="459" spans="1:7" x14ac:dyDescent="0.3">
      <c r="A459" s="1" t="s">
        <v>687</v>
      </c>
      <c r="B459" s="2">
        <v>46098</v>
      </c>
      <c r="C459" s="1" t="s">
        <v>529</v>
      </c>
      <c r="D459" s="1" t="s">
        <v>18</v>
      </c>
      <c r="E459" s="1" t="s">
        <v>27</v>
      </c>
      <c r="F459" s="1">
        <v>6867.93</v>
      </c>
      <c r="G459" s="1" t="s">
        <v>14</v>
      </c>
    </row>
    <row r="460" spans="1:7" x14ac:dyDescent="0.3">
      <c r="A460" s="1" t="s">
        <v>1075</v>
      </c>
      <c r="B460" s="2">
        <v>46050</v>
      </c>
      <c r="C460" s="1" t="s">
        <v>233</v>
      </c>
      <c r="D460" s="1" t="s">
        <v>18</v>
      </c>
      <c r="E460" s="1" t="s">
        <v>13</v>
      </c>
      <c r="F460" s="1">
        <v>4587.59</v>
      </c>
      <c r="G460" s="1" t="s">
        <v>14</v>
      </c>
    </row>
    <row r="461" spans="1:7" x14ac:dyDescent="0.3">
      <c r="A461" s="1" t="s">
        <v>844</v>
      </c>
      <c r="B461" s="2">
        <v>46067</v>
      </c>
      <c r="C461" s="1" t="s">
        <v>845</v>
      </c>
      <c r="D461" s="1" t="s">
        <v>12</v>
      </c>
      <c r="E461" s="1" t="s">
        <v>13</v>
      </c>
      <c r="F461" s="1">
        <v>3914.6</v>
      </c>
      <c r="G461" s="1" t="s">
        <v>14</v>
      </c>
    </row>
    <row r="462" spans="1:7" x14ac:dyDescent="0.3">
      <c r="A462" s="1" t="s">
        <v>982</v>
      </c>
      <c r="B462" s="2">
        <v>46043</v>
      </c>
      <c r="C462" s="1" t="s">
        <v>983</v>
      </c>
      <c r="D462" s="1" t="s">
        <v>12</v>
      </c>
      <c r="E462" s="1" t="s">
        <v>27</v>
      </c>
      <c r="F462" s="1">
        <v>2625.04</v>
      </c>
      <c r="G462" s="1" t="s">
        <v>14</v>
      </c>
    </row>
    <row r="463" spans="1:7" x14ac:dyDescent="0.3">
      <c r="A463" s="1" t="s">
        <v>2561</v>
      </c>
      <c r="B463" s="2">
        <v>46064</v>
      </c>
      <c r="C463" s="1" t="s">
        <v>1697</v>
      </c>
      <c r="D463" s="1" t="s">
        <v>66</v>
      </c>
      <c r="E463" s="1" t="s">
        <v>21</v>
      </c>
      <c r="F463" s="1">
        <v>32485.07</v>
      </c>
      <c r="G463" s="1" t="s">
        <v>14</v>
      </c>
    </row>
    <row r="464" spans="1:7" x14ac:dyDescent="0.3">
      <c r="A464" s="1" t="s">
        <v>3712</v>
      </c>
      <c r="B464" s="2">
        <v>46049</v>
      </c>
      <c r="C464" s="1" t="s">
        <v>122</v>
      </c>
      <c r="D464" s="1" t="s">
        <v>12</v>
      </c>
      <c r="E464" s="1" t="s">
        <v>21</v>
      </c>
      <c r="F464" s="1">
        <v>2653.76</v>
      </c>
      <c r="G464" s="1" t="s">
        <v>14</v>
      </c>
    </row>
    <row r="465" spans="1:7" x14ac:dyDescent="0.3">
      <c r="A465" s="1" t="s">
        <v>4403</v>
      </c>
      <c r="B465" s="2">
        <v>46084</v>
      </c>
      <c r="C465" s="1" t="s">
        <v>645</v>
      </c>
      <c r="D465" s="1" t="s">
        <v>12</v>
      </c>
      <c r="E465" s="1" t="s">
        <v>13</v>
      </c>
      <c r="F465" s="1">
        <v>37428.910000000003</v>
      </c>
      <c r="G465" s="1" t="s">
        <v>14</v>
      </c>
    </row>
    <row r="466" spans="1:7" x14ac:dyDescent="0.3">
      <c r="A466" s="1" t="s">
        <v>3633</v>
      </c>
      <c r="B466" s="2">
        <v>46084</v>
      </c>
      <c r="C466" s="1" t="s">
        <v>769</v>
      </c>
      <c r="D466" s="1" t="s">
        <v>12</v>
      </c>
      <c r="E466" s="1" t="s">
        <v>13</v>
      </c>
      <c r="F466" s="1">
        <v>3391.95</v>
      </c>
      <c r="G466" s="1" t="s">
        <v>14</v>
      </c>
    </row>
    <row r="467" spans="1:7" x14ac:dyDescent="0.3">
      <c r="A467" s="1" t="s">
        <v>2817</v>
      </c>
      <c r="B467" s="2">
        <v>46099</v>
      </c>
      <c r="C467" s="1" t="s">
        <v>1322</v>
      </c>
      <c r="D467" s="1" t="s">
        <v>12</v>
      </c>
      <c r="E467" s="1" t="s">
        <v>21</v>
      </c>
      <c r="F467" s="1">
        <v>4380.2299999999996</v>
      </c>
      <c r="G467" s="1" t="s">
        <v>14</v>
      </c>
    </row>
    <row r="468" spans="1:7" x14ac:dyDescent="0.3">
      <c r="A468" s="1" t="s">
        <v>772</v>
      </c>
      <c r="B468" s="2">
        <v>46104</v>
      </c>
      <c r="C468" s="1" t="s">
        <v>773</v>
      </c>
      <c r="D468" s="1" t="s">
        <v>12</v>
      </c>
      <c r="E468" s="1" t="s">
        <v>13</v>
      </c>
      <c r="F468" s="1">
        <v>2118.59</v>
      </c>
      <c r="G468" s="1" t="s">
        <v>14</v>
      </c>
    </row>
    <row r="469" spans="1:7" x14ac:dyDescent="0.3">
      <c r="A469" s="1" t="s">
        <v>2128</v>
      </c>
      <c r="B469" s="2">
        <v>46043</v>
      </c>
      <c r="C469" s="1" t="s">
        <v>1915</v>
      </c>
      <c r="D469" s="1" t="s">
        <v>18</v>
      </c>
      <c r="E469" s="1" t="s">
        <v>27</v>
      </c>
      <c r="F469" s="1">
        <v>1098.57</v>
      </c>
      <c r="G469" s="1" t="s">
        <v>14</v>
      </c>
    </row>
    <row r="470" spans="1:7" x14ac:dyDescent="0.3">
      <c r="A470" s="1" t="s">
        <v>1222</v>
      </c>
      <c r="B470" s="2">
        <v>46088</v>
      </c>
      <c r="C470" s="1" t="s">
        <v>1223</v>
      </c>
      <c r="D470" s="1" t="s">
        <v>12</v>
      </c>
      <c r="E470" s="1" t="s">
        <v>13</v>
      </c>
      <c r="F470" s="1">
        <v>4235.96</v>
      </c>
      <c r="G470" s="1" t="s">
        <v>14</v>
      </c>
    </row>
    <row r="471" spans="1:7" x14ac:dyDescent="0.3">
      <c r="A471" s="1" t="s">
        <v>1368</v>
      </c>
      <c r="B471" s="2">
        <v>46031</v>
      </c>
      <c r="C471" s="1" t="s">
        <v>665</v>
      </c>
      <c r="D471" s="1" t="s">
        <v>35</v>
      </c>
      <c r="E471" s="1" t="s">
        <v>21</v>
      </c>
      <c r="F471" s="1">
        <v>5812.42</v>
      </c>
      <c r="G471" s="1" t="s">
        <v>14</v>
      </c>
    </row>
    <row r="472" spans="1:7" x14ac:dyDescent="0.3">
      <c r="A472" s="1" t="s">
        <v>3954</v>
      </c>
      <c r="B472" s="2">
        <v>46057</v>
      </c>
      <c r="C472" s="1" t="s">
        <v>1418</v>
      </c>
      <c r="D472" s="1" t="s">
        <v>18</v>
      </c>
      <c r="E472" s="1" t="s">
        <v>13</v>
      </c>
      <c r="F472" s="1">
        <v>3651.2</v>
      </c>
      <c r="G472" s="1" t="s">
        <v>14</v>
      </c>
    </row>
    <row r="473" spans="1:7" x14ac:dyDescent="0.3">
      <c r="A473" s="1" t="s">
        <v>3408</v>
      </c>
      <c r="B473" s="2">
        <v>46067</v>
      </c>
      <c r="C473" s="1" t="s">
        <v>130</v>
      </c>
      <c r="D473" s="1" t="s">
        <v>66</v>
      </c>
      <c r="E473" s="1" t="s">
        <v>27</v>
      </c>
      <c r="F473" s="1">
        <v>783.98</v>
      </c>
      <c r="G473" s="1" t="s">
        <v>14</v>
      </c>
    </row>
    <row r="474" spans="1:7" x14ac:dyDescent="0.3">
      <c r="A474" s="1" t="s">
        <v>2664</v>
      </c>
      <c r="B474" s="2">
        <v>46104</v>
      </c>
      <c r="C474" s="1" t="s">
        <v>1059</v>
      </c>
      <c r="D474" s="1" t="s">
        <v>66</v>
      </c>
      <c r="E474" s="1" t="s">
        <v>13</v>
      </c>
      <c r="F474" s="1">
        <v>14713.42</v>
      </c>
      <c r="G474" s="1" t="s">
        <v>14</v>
      </c>
    </row>
    <row r="475" spans="1:7" x14ac:dyDescent="0.3">
      <c r="A475" s="1" t="s">
        <v>864</v>
      </c>
      <c r="B475" s="2">
        <v>46099</v>
      </c>
      <c r="C475" s="1" t="s">
        <v>165</v>
      </c>
      <c r="D475" s="1" t="s">
        <v>35</v>
      </c>
      <c r="E475" s="1" t="s">
        <v>55</v>
      </c>
      <c r="F475" s="1">
        <v>2270.19</v>
      </c>
      <c r="G475" s="1" t="s">
        <v>14</v>
      </c>
    </row>
    <row r="476" spans="1:7" x14ac:dyDescent="0.3">
      <c r="A476" s="1" t="s">
        <v>1314</v>
      </c>
      <c r="B476" s="2">
        <v>46044</v>
      </c>
      <c r="C476" s="1" t="s">
        <v>590</v>
      </c>
      <c r="D476" s="1" t="s">
        <v>12</v>
      </c>
      <c r="E476" s="1" t="s">
        <v>21</v>
      </c>
      <c r="F476" s="1">
        <v>7059.5</v>
      </c>
      <c r="G476" s="1" t="s">
        <v>14</v>
      </c>
    </row>
    <row r="477" spans="1:7" x14ac:dyDescent="0.3">
      <c r="A477" s="1" t="s">
        <v>625</v>
      </c>
      <c r="B477" s="2">
        <v>46094</v>
      </c>
      <c r="C477" s="1" t="s">
        <v>626</v>
      </c>
      <c r="D477" s="1" t="s">
        <v>12</v>
      </c>
      <c r="E477" s="1" t="s">
        <v>21</v>
      </c>
      <c r="F477" s="1">
        <v>3085.46</v>
      </c>
      <c r="G477" s="1" t="s">
        <v>14</v>
      </c>
    </row>
    <row r="478" spans="1:7" x14ac:dyDescent="0.3">
      <c r="A478" s="1" t="s">
        <v>1343</v>
      </c>
      <c r="B478" s="2">
        <v>46072</v>
      </c>
      <c r="C478" s="1" t="s">
        <v>1344</v>
      </c>
      <c r="D478" s="1" t="s">
        <v>18</v>
      </c>
      <c r="E478" s="1" t="s">
        <v>27</v>
      </c>
      <c r="F478" s="1">
        <v>8066.45</v>
      </c>
      <c r="G478" s="1" t="s">
        <v>14</v>
      </c>
    </row>
    <row r="479" spans="1:7" x14ac:dyDescent="0.3">
      <c r="A479" s="1" t="s">
        <v>1998</v>
      </c>
      <c r="B479" s="2">
        <v>46069</v>
      </c>
      <c r="C479" s="1" t="s">
        <v>1291</v>
      </c>
      <c r="D479" s="1" t="s">
        <v>66</v>
      </c>
      <c r="E479" s="1" t="s">
        <v>13</v>
      </c>
      <c r="F479" s="1">
        <v>1231.54</v>
      </c>
      <c r="G479" s="1" t="s">
        <v>14</v>
      </c>
    </row>
    <row r="480" spans="1:7" x14ac:dyDescent="0.3">
      <c r="A480" s="1" t="s">
        <v>2647</v>
      </c>
      <c r="B480" s="2">
        <v>46037</v>
      </c>
      <c r="C480" s="1" t="s">
        <v>806</v>
      </c>
      <c r="D480" s="1" t="s">
        <v>18</v>
      </c>
      <c r="E480" s="1" t="s">
        <v>13</v>
      </c>
      <c r="F480" s="1">
        <v>495.16</v>
      </c>
      <c r="G480" s="1" t="s">
        <v>14</v>
      </c>
    </row>
    <row r="481" spans="1:7" x14ac:dyDescent="0.3">
      <c r="A481" s="1" t="s">
        <v>431</v>
      </c>
      <c r="B481" s="2">
        <v>46096</v>
      </c>
      <c r="C481" s="1" t="s">
        <v>432</v>
      </c>
      <c r="D481" s="1" t="s">
        <v>12</v>
      </c>
      <c r="E481" s="1" t="s">
        <v>13</v>
      </c>
      <c r="F481" s="1">
        <v>510.88</v>
      </c>
      <c r="G481" s="1" t="s">
        <v>14</v>
      </c>
    </row>
    <row r="482" spans="1:7" x14ac:dyDescent="0.3">
      <c r="A482" s="1" t="s">
        <v>3488</v>
      </c>
      <c r="B482" s="2">
        <v>46033</v>
      </c>
      <c r="C482" s="1" t="s">
        <v>1354</v>
      </c>
      <c r="D482" s="1" t="s">
        <v>12</v>
      </c>
      <c r="E482" s="1" t="s">
        <v>27</v>
      </c>
      <c r="F482" s="1">
        <v>2771.5</v>
      </c>
      <c r="G482" s="1" t="s">
        <v>14</v>
      </c>
    </row>
    <row r="483" spans="1:7" x14ac:dyDescent="0.3">
      <c r="A483" s="1" t="s">
        <v>987</v>
      </c>
      <c r="B483" s="2">
        <v>46102</v>
      </c>
      <c r="C483" s="1" t="s">
        <v>988</v>
      </c>
      <c r="D483" s="1" t="s">
        <v>12</v>
      </c>
      <c r="E483" s="1" t="s">
        <v>55</v>
      </c>
      <c r="F483" s="1">
        <v>4596.5200000000004</v>
      </c>
      <c r="G483" s="1" t="s">
        <v>14</v>
      </c>
    </row>
    <row r="484" spans="1:7" x14ac:dyDescent="0.3">
      <c r="A484" s="1" t="s">
        <v>4410</v>
      </c>
      <c r="B484" s="2">
        <v>46052</v>
      </c>
      <c r="C484" s="1" t="s">
        <v>463</v>
      </c>
      <c r="D484" s="1" t="s">
        <v>12</v>
      </c>
      <c r="E484" s="1" t="s">
        <v>21</v>
      </c>
      <c r="F484" s="1">
        <v>2451.14</v>
      </c>
      <c r="G484" s="1" t="s">
        <v>14</v>
      </c>
    </row>
    <row r="485" spans="1:7" x14ac:dyDescent="0.3">
      <c r="A485" s="1" t="s">
        <v>4174</v>
      </c>
      <c r="B485" s="2">
        <v>46031</v>
      </c>
      <c r="C485" s="1" t="s">
        <v>934</v>
      </c>
      <c r="D485" s="1" t="s">
        <v>12</v>
      </c>
      <c r="E485" s="1" t="s">
        <v>13</v>
      </c>
      <c r="F485" s="1">
        <v>7365.44</v>
      </c>
      <c r="G485" s="1" t="s">
        <v>14</v>
      </c>
    </row>
    <row r="486" spans="1:7" x14ac:dyDescent="0.3">
      <c r="A486" s="1" t="s">
        <v>3875</v>
      </c>
      <c r="B486" s="2">
        <v>46070</v>
      </c>
      <c r="C486" s="1" t="s">
        <v>1447</v>
      </c>
      <c r="D486" s="1" t="s">
        <v>18</v>
      </c>
      <c r="E486" s="1" t="s">
        <v>21</v>
      </c>
      <c r="F486" s="1">
        <v>26610.26</v>
      </c>
      <c r="G486" s="1" t="s">
        <v>14</v>
      </c>
    </row>
    <row r="487" spans="1:7" x14ac:dyDescent="0.3">
      <c r="A487" s="1" t="s">
        <v>338</v>
      </c>
      <c r="B487" s="2">
        <v>46066</v>
      </c>
      <c r="C487" s="1" t="s">
        <v>339</v>
      </c>
      <c r="D487" s="1" t="s">
        <v>18</v>
      </c>
      <c r="E487" s="1" t="s">
        <v>13</v>
      </c>
      <c r="F487" s="1">
        <v>46199.519999999997</v>
      </c>
      <c r="G487" s="1" t="s">
        <v>14</v>
      </c>
    </row>
    <row r="488" spans="1:7" x14ac:dyDescent="0.3">
      <c r="A488" s="1" t="s">
        <v>4749</v>
      </c>
      <c r="B488" s="2">
        <v>46047</v>
      </c>
      <c r="C488" s="1" t="s">
        <v>138</v>
      </c>
      <c r="D488" s="1" t="s">
        <v>12</v>
      </c>
      <c r="E488" s="1" t="s">
        <v>13</v>
      </c>
      <c r="F488" s="1">
        <v>11431.48</v>
      </c>
      <c r="G488" s="1" t="s">
        <v>14</v>
      </c>
    </row>
    <row r="489" spans="1:7" x14ac:dyDescent="0.3">
      <c r="A489" s="1" t="s">
        <v>562</v>
      </c>
      <c r="B489" s="2">
        <v>46027</v>
      </c>
      <c r="C489" s="1" t="s">
        <v>118</v>
      </c>
      <c r="D489" s="1" t="s">
        <v>12</v>
      </c>
      <c r="E489" s="1" t="s">
        <v>13</v>
      </c>
      <c r="F489" s="1">
        <v>7017.43</v>
      </c>
      <c r="G489" s="1" t="s">
        <v>14</v>
      </c>
    </row>
    <row r="490" spans="1:7" x14ac:dyDescent="0.3">
      <c r="A490" s="1" t="s">
        <v>2740</v>
      </c>
      <c r="B490" s="2">
        <v>46107</v>
      </c>
      <c r="C490" s="1" t="s">
        <v>461</v>
      </c>
      <c r="D490" s="1" t="s">
        <v>12</v>
      </c>
      <c r="E490" s="1" t="s">
        <v>27</v>
      </c>
      <c r="F490" s="1">
        <v>3810.16</v>
      </c>
      <c r="G490" s="1" t="s">
        <v>94</v>
      </c>
    </row>
    <row r="491" spans="1:7" x14ac:dyDescent="0.3">
      <c r="A491" s="1" t="s">
        <v>4330</v>
      </c>
      <c r="B491" s="2">
        <v>46035</v>
      </c>
      <c r="C491" s="1" t="s">
        <v>2594</v>
      </c>
      <c r="D491" s="1" t="s">
        <v>12</v>
      </c>
      <c r="E491" s="1" t="s">
        <v>13</v>
      </c>
      <c r="F491" s="1">
        <v>4310.29</v>
      </c>
      <c r="G491" s="1" t="s">
        <v>14</v>
      </c>
    </row>
    <row r="492" spans="1:7" x14ac:dyDescent="0.3">
      <c r="A492" s="1" t="s">
        <v>1692</v>
      </c>
      <c r="B492" s="2">
        <v>46039</v>
      </c>
      <c r="C492" s="1" t="s">
        <v>122</v>
      </c>
      <c r="D492" s="1" t="s">
        <v>12</v>
      </c>
      <c r="E492" s="1" t="s">
        <v>13</v>
      </c>
      <c r="F492" s="1">
        <v>5008.67</v>
      </c>
      <c r="G492" s="1" t="s">
        <v>94</v>
      </c>
    </row>
    <row r="493" spans="1:7" x14ac:dyDescent="0.3">
      <c r="A493" s="1" t="s">
        <v>4214</v>
      </c>
      <c r="B493" s="2">
        <v>46048</v>
      </c>
      <c r="C493" s="1" t="s">
        <v>804</v>
      </c>
      <c r="D493" s="1" t="s">
        <v>12</v>
      </c>
      <c r="E493" s="1" t="s">
        <v>13</v>
      </c>
      <c r="F493" s="1">
        <v>15272.17</v>
      </c>
      <c r="G493" s="1" t="s">
        <v>14</v>
      </c>
    </row>
    <row r="494" spans="1:7" x14ac:dyDescent="0.3">
      <c r="A494" s="1" t="s">
        <v>498</v>
      </c>
      <c r="B494" s="2">
        <v>46102</v>
      </c>
      <c r="C494" s="1" t="s">
        <v>499</v>
      </c>
      <c r="D494" s="1" t="s">
        <v>12</v>
      </c>
      <c r="E494" s="1" t="s">
        <v>13</v>
      </c>
      <c r="F494" s="1">
        <v>5064.43</v>
      </c>
      <c r="G494" s="1" t="s">
        <v>14</v>
      </c>
    </row>
    <row r="495" spans="1:7" x14ac:dyDescent="0.3">
      <c r="A495" s="1" t="s">
        <v>4365</v>
      </c>
      <c r="B495" s="2">
        <v>46111</v>
      </c>
      <c r="C495" s="1" t="s">
        <v>566</v>
      </c>
      <c r="D495" s="1" t="s">
        <v>18</v>
      </c>
      <c r="E495" s="1" t="s">
        <v>13</v>
      </c>
      <c r="F495" s="1">
        <v>1378.93</v>
      </c>
      <c r="G495" s="1" t="s">
        <v>14</v>
      </c>
    </row>
    <row r="496" spans="1:7" x14ac:dyDescent="0.3">
      <c r="A496" s="1" t="s">
        <v>904</v>
      </c>
      <c r="B496" s="2">
        <v>46051</v>
      </c>
      <c r="C496" s="1" t="s">
        <v>887</v>
      </c>
      <c r="D496" s="1" t="s">
        <v>12</v>
      </c>
      <c r="E496" s="1" t="s">
        <v>13</v>
      </c>
      <c r="F496" s="1">
        <v>19257.29</v>
      </c>
      <c r="G496" s="1" t="s">
        <v>14</v>
      </c>
    </row>
    <row r="497" spans="1:7" x14ac:dyDescent="0.3">
      <c r="A497" s="1" t="s">
        <v>1907</v>
      </c>
      <c r="B497" s="2">
        <v>46043</v>
      </c>
      <c r="C497" s="1" t="s">
        <v>202</v>
      </c>
      <c r="D497" s="1" t="s">
        <v>18</v>
      </c>
      <c r="E497" s="1" t="s">
        <v>27</v>
      </c>
      <c r="F497" s="1">
        <v>902.66</v>
      </c>
      <c r="G497" s="1" t="s">
        <v>14</v>
      </c>
    </row>
    <row r="498" spans="1:7" x14ac:dyDescent="0.3">
      <c r="A498" s="1" t="s">
        <v>2471</v>
      </c>
      <c r="B498" s="2">
        <v>46102</v>
      </c>
      <c r="C498" s="1" t="s">
        <v>1611</v>
      </c>
      <c r="D498" s="1" t="s">
        <v>66</v>
      </c>
      <c r="E498" s="1" t="s">
        <v>21</v>
      </c>
      <c r="F498" s="1">
        <v>9432.3799999999992</v>
      </c>
      <c r="G498" s="1" t="s">
        <v>14</v>
      </c>
    </row>
    <row r="499" spans="1:7" x14ac:dyDescent="0.3">
      <c r="A499" s="1" t="s">
        <v>2452</v>
      </c>
      <c r="B499" s="2">
        <v>46084</v>
      </c>
      <c r="C499" s="1" t="s">
        <v>1359</v>
      </c>
      <c r="D499" s="1" t="s">
        <v>12</v>
      </c>
      <c r="E499" s="1" t="s">
        <v>13</v>
      </c>
      <c r="F499" s="1">
        <v>898.9</v>
      </c>
      <c r="G499" s="1" t="s">
        <v>14</v>
      </c>
    </row>
    <row r="500" spans="1:7" x14ac:dyDescent="0.3">
      <c r="A500" s="1" t="s">
        <v>1942</v>
      </c>
      <c r="B500" s="2">
        <v>46091</v>
      </c>
      <c r="C500" s="1" t="s">
        <v>124</v>
      </c>
      <c r="D500" s="1" t="s">
        <v>35</v>
      </c>
      <c r="E500" s="1" t="s">
        <v>27</v>
      </c>
      <c r="F500" s="1">
        <v>1093.05</v>
      </c>
      <c r="G500" s="1" t="s">
        <v>89</v>
      </c>
    </row>
    <row r="501" spans="1:7" x14ac:dyDescent="0.3">
      <c r="A501" s="1" t="s">
        <v>2801</v>
      </c>
      <c r="B501" s="2">
        <v>46100</v>
      </c>
      <c r="C501" s="1" t="s">
        <v>2289</v>
      </c>
      <c r="D501" s="1" t="s">
        <v>12</v>
      </c>
      <c r="E501" s="1" t="s">
        <v>21</v>
      </c>
      <c r="F501" s="1">
        <v>6090.24</v>
      </c>
      <c r="G501" s="1" t="s">
        <v>94</v>
      </c>
    </row>
    <row r="502" spans="1:7" x14ac:dyDescent="0.3">
      <c r="A502" s="1" t="s">
        <v>460</v>
      </c>
      <c r="B502" s="2">
        <v>46062</v>
      </c>
      <c r="C502" s="1" t="s">
        <v>461</v>
      </c>
      <c r="D502" s="1" t="s">
        <v>35</v>
      </c>
      <c r="E502" s="1" t="s">
        <v>21</v>
      </c>
      <c r="F502" s="1">
        <v>8867.4500000000007</v>
      </c>
      <c r="G502" s="1" t="s">
        <v>14</v>
      </c>
    </row>
    <row r="503" spans="1:7" x14ac:dyDescent="0.3">
      <c r="A503" s="1" t="s">
        <v>56</v>
      </c>
      <c r="B503" s="2">
        <v>46051</v>
      </c>
      <c r="C503" s="1" t="s">
        <v>57</v>
      </c>
      <c r="D503" s="1" t="s">
        <v>35</v>
      </c>
      <c r="E503" s="1" t="s">
        <v>13</v>
      </c>
      <c r="F503" s="1">
        <v>20898.439999999999</v>
      </c>
      <c r="G503" s="1" t="s">
        <v>14</v>
      </c>
    </row>
    <row r="504" spans="1:7" x14ac:dyDescent="0.3">
      <c r="A504" s="1" t="s">
        <v>1832</v>
      </c>
      <c r="B504" s="2">
        <v>46107</v>
      </c>
      <c r="C504" s="1" t="s">
        <v>461</v>
      </c>
      <c r="D504" s="1" t="s">
        <v>12</v>
      </c>
      <c r="E504" s="1" t="s">
        <v>27</v>
      </c>
      <c r="F504" s="1">
        <v>12683.31</v>
      </c>
      <c r="G504" s="1" t="s">
        <v>14</v>
      </c>
    </row>
    <row r="505" spans="1:7" x14ac:dyDescent="0.3">
      <c r="A505" s="1" t="s">
        <v>148</v>
      </c>
      <c r="B505" s="2">
        <v>46064</v>
      </c>
      <c r="C505" s="1" t="s">
        <v>149</v>
      </c>
      <c r="D505" s="1" t="s">
        <v>12</v>
      </c>
      <c r="E505" s="1" t="s">
        <v>27</v>
      </c>
      <c r="F505" s="1">
        <v>3559.97</v>
      </c>
      <c r="G505" s="1" t="s">
        <v>14</v>
      </c>
    </row>
    <row r="506" spans="1:7" x14ac:dyDescent="0.3">
      <c r="A506" s="1" t="s">
        <v>4689</v>
      </c>
      <c r="B506" s="2">
        <v>46030</v>
      </c>
      <c r="C506" s="1" t="s">
        <v>1120</v>
      </c>
      <c r="D506" s="1" t="s">
        <v>18</v>
      </c>
      <c r="E506" s="1" t="s">
        <v>13</v>
      </c>
      <c r="F506" s="1">
        <v>1991.42</v>
      </c>
      <c r="G506" s="1" t="s">
        <v>14</v>
      </c>
    </row>
    <row r="507" spans="1:7" x14ac:dyDescent="0.3">
      <c r="A507" s="1" t="s">
        <v>2607</v>
      </c>
      <c r="B507" s="2">
        <v>46104</v>
      </c>
      <c r="C507" s="1" t="s">
        <v>2608</v>
      </c>
      <c r="D507" s="1" t="s">
        <v>18</v>
      </c>
      <c r="E507" s="1" t="s">
        <v>13</v>
      </c>
      <c r="F507" s="1">
        <v>1211.53</v>
      </c>
      <c r="G507" s="1" t="s">
        <v>14</v>
      </c>
    </row>
    <row r="508" spans="1:7" x14ac:dyDescent="0.3">
      <c r="A508" s="1" t="s">
        <v>2353</v>
      </c>
      <c r="B508" s="2">
        <v>46036</v>
      </c>
      <c r="C508" s="1" t="s">
        <v>827</v>
      </c>
      <c r="D508" s="1" t="s">
        <v>66</v>
      </c>
      <c r="E508" s="1" t="s">
        <v>27</v>
      </c>
      <c r="F508" s="1">
        <v>2112.89</v>
      </c>
      <c r="G508" s="1" t="s">
        <v>14</v>
      </c>
    </row>
    <row r="509" spans="1:7" x14ac:dyDescent="0.3">
      <c r="A509" s="1" t="s">
        <v>3362</v>
      </c>
      <c r="B509" s="2">
        <v>46095</v>
      </c>
      <c r="C509" s="1" t="s">
        <v>292</v>
      </c>
      <c r="D509" s="1" t="s">
        <v>12</v>
      </c>
      <c r="E509" s="1" t="s">
        <v>27</v>
      </c>
      <c r="F509" s="1">
        <v>11561.47</v>
      </c>
      <c r="G509" s="1" t="s">
        <v>14</v>
      </c>
    </row>
    <row r="510" spans="1:7" x14ac:dyDescent="0.3">
      <c r="A510" s="1" t="s">
        <v>902</v>
      </c>
      <c r="B510" s="2">
        <v>46086</v>
      </c>
      <c r="C510" s="1" t="s">
        <v>903</v>
      </c>
      <c r="D510" s="1" t="s">
        <v>12</v>
      </c>
      <c r="E510" s="1" t="s">
        <v>21</v>
      </c>
      <c r="F510" s="1">
        <v>16256.97</v>
      </c>
      <c r="G510" s="1" t="s">
        <v>14</v>
      </c>
    </row>
    <row r="511" spans="1:7" x14ac:dyDescent="0.3">
      <c r="A511" s="1" t="s">
        <v>968</v>
      </c>
      <c r="B511" s="2">
        <v>46099</v>
      </c>
      <c r="C511" s="1" t="s">
        <v>790</v>
      </c>
      <c r="D511" s="1" t="s">
        <v>66</v>
      </c>
      <c r="E511" s="1" t="s">
        <v>21</v>
      </c>
      <c r="F511" s="1">
        <v>4883.12</v>
      </c>
      <c r="G511" s="1" t="s">
        <v>14</v>
      </c>
    </row>
    <row r="512" spans="1:7" x14ac:dyDescent="0.3">
      <c r="A512" s="1" t="s">
        <v>1841</v>
      </c>
      <c r="B512" s="2">
        <v>46034</v>
      </c>
      <c r="C512" s="1" t="s">
        <v>898</v>
      </c>
      <c r="D512" s="1" t="s">
        <v>66</v>
      </c>
      <c r="E512" s="1" t="s">
        <v>13</v>
      </c>
      <c r="F512" s="1">
        <v>21066.560000000001</v>
      </c>
      <c r="G512" s="1" t="s">
        <v>14</v>
      </c>
    </row>
    <row r="513" spans="1:7" x14ac:dyDescent="0.3">
      <c r="A513" s="1" t="s">
        <v>4492</v>
      </c>
      <c r="B513" s="2">
        <v>46040</v>
      </c>
      <c r="C513" s="1" t="s">
        <v>130</v>
      </c>
      <c r="D513" s="1" t="s">
        <v>12</v>
      </c>
      <c r="E513" s="1" t="s">
        <v>21</v>
      </c>
      <c r="F513" s="1">
        <v>3852.61</v>
      </c>
      <c r="G513" s="1" t="s">
        <v>14</v>
      </c>
    </row>
    <row r="514" spans="1:7" x14ac:dyDescent="0.3">
      <c r="A514" s="1" t="s">
        <v>2508</v>
      </c>
      <c r="B514" s="2">
        <v>46105</v>
      </c>
      <c r="C514" s="1" t="s">
        <v>198</v>
      </c>
      <c r="D514" s="1" t="s">
        <v>46</v>
      </c>
      <c r="E514" s="1" t="s">
        <v>21</v>
      </c>
      <c r="F514" s="1">
        <v>7279.01</v>
      </c>
      <c r="G514" s="1" t="s">
        <v>94</v>
      </c>
    </row>
    <row r="515" spans="1:7" x14ac:dyDescent="0.3">
      <c r="A515" s="1" t="s">
        <v>1288</v>
      </c>
      <c r="B515" s="2">
        <v>46059</v>
      </c>
      <c r="C515" s="1" t="s">
        <v>237</v>
      </c>
      <c r="D515" s="1" t="s">
        <v>35</v>
      </c>
      <c r="E515" s="1" t="s">
        <v>13</v>
      </c>
      <c r="F515" s="1">
        <v>5539.4</v>
      </c>
      <c r="G515" s="1" t="s">
        <v>14</v>
      </c>
    </row>
    <row r="516" spans="1:7" x14ac:dyDescent="0.3">
      <c r="A516" s="1" t="s">
        <v>4289</v>
      </c>
      <c r="B516" s="2">
        <v>46079</v>
      </c>
      <c r="C516" s="1" t="s">
        <v>656</v>
      </c>
      <c r="D516" s="1" t="s">
        <v>12</v>
      </c>
      <c r="E516" s="1" t="s">
        <v>13</v>
      </c>
      <c r="F516" s="1">
        <v>2190.73</v>
      </c>
      <c r="G516" s="1" t="s">
        <v>14</v>
      </c>
    </row>
    <row r="517" spans="1:7" x14ac:dyDescent="0.3">
      <c r="A517" s="1" t="s">
        <v>1092</v>
      </c>
      <c r="B517" s="2">
        <v>46037</v>
      </c>
      <c r="C517" s="1" t="s">
        <v>590</v>
      </c>
      <c r="D517" s="1" t="s">
        <v>12</v>
      </c>
      <c r="E517" s="1" t="s">
        <v>13</v>
      </c>
      <c r="F517" s="1">
        <v>410.44</v>
      </c>
      <c r="G517" s="1" t="s">
        <v>14</v>
      </c>
    </row>
    <row r="518" spans="1:7" x14ac:dyDescent="0.3">
      <c r="A518" s="1" t="s">
        <v>3066</v>
      </c>
      <c r="B518" s="2">
        <v>46046</v>
      </c>
      <c r="C518" s="1" t="s">
        <v>643</v>
      </c>
      <c r="D518" s="1" t="s">
        <v>12</v>
      </c>
      <c r="E518" s="1" t="s">
        <v>13</v>
      </c>
      <c r="F518" s="1">
        <v>4245.4399999999996</v>
      </c>
      <c r="G518" s="1" t="s">
        <v>14</v>
      </c>
    </row>
    <row r="519" spans="1:7" x14ac:dyDescent="0.3">
      <c r="A519" s="1" t="s">
        <v>4188</v>
      </c>
      <c r="B519" s="2">
        <v>46028</v>
      </c>
      <c r="C519" s="1" t="s">
        <v>755</v>
      </c>
      <c r="D519" s="1" t="s">
        <v>18</v>
      </c>
      <c r="E519" s="1" t="s">
        <v>27</v>
      </c>
      <c r="F519" s="1">
        <v>5985.08</v>
      </c>
      <c r="G519" s="1" t="s">
        <v>14</v>
      </c>
    </row>
    <row r="520" spans="1:7" x14ac:dyDescent="0.3">
      <c r="A520" s="1" t="s">
        <v>2024</v>
      </c>
      <c r="B520" s="2">
        <v>46099</v>
      </c>
      <c r="C520" s="1" t="s">
        <v>449</v>
      </c>
      <c r="D520" s="1" t="s">
        <v>35</v>
      </c>
      <c r="E520" s="1" t="s">
        <v>55</v>
      </c>
      <c r="F520" s="1">
        <v>2337.88</v>
      </c>
      <c r="G520" s="1" t="s">
        <v>14</v>
      </c>
    </row>
    <row r="521" spans="1:7" x14ac:dyDescent="0.3">
      <c r="A521" s="1" t="s">
        <v>4460</v>
      </c>
      <c r="B521" s="2">
        <v>46091</v>
      </c>
      <c r="C521" s="1" t="s">
        <v>3267</v>
      </c>
      <c r="D521" s="1" t="s">
        <v>12</v>
      </c>
      <c r="E521" s="1" t="s">
        <v>13</v>
      </c>
      <c r="F521" s="1">
        <v>5760.26</v>
      </c>
      <c r="G521" s="1" t="s">
        <v>14</v>
      </c>
    </row>
    <row r="522" spans="1:7" x14ac:dyDescent="0.3">
      <c r="A522" s="1" t="s">
        <v>4982</v>
      </c>
      <c r="B522" s="2">
        <v>46096</v>
      </c>
      <c r="C522" s="1" t="s">
        <v>2289</v>
      </c>
      <c r="D522" s="1" t="s">
        <v>35</v>
      </c>
      <c r="E522" s="1" t="s">
        <v>13</v>
      </c>
      <c r="F522" s="1">
        <v>2724.47</v>
      </c>
      <c r="G522" s="1" t="s">
        <v>94</v>
      </c>
    </row>
    <row r="523" spans="1:7" x14ac:dyDescent="0.3">
      <c r="A523" s="1" t="s">
        <v>3435</v>
      </c>
      <c r="B523" s="2">
        <v>46053</v>
      </c>
      <c r="C523" s="1" t="s">
        <v>3370</v>
      </c>
      <c r="D523" s="1" t="s">
        <v>35</v>
      </c>
      <c r="E523" s="1" t="s">
        <v>13</v>
      </c>
      <c r="F523" s="1">
        <v>1435.35</v>
      </c>
      <c r="G523" s="1" t="s">
        <v>14</v>
      </c>
    </row>
    <row r="524" spans="1:7" x14ac:dyDescent="0.3">
      <c r="A524" s="1" t="s">
        <v>176</v>
      </c>
      <c r="B524" s="2">
        <v>46047</v>
      </c>
      <c r="C524" s="1" t="s">
        <v>177</v>
      </c>
      <c r="D524" s="1" t="s">
        <v>12</v>
      </c>
      <c r="E524" s="1" t="s">
        <v>13</v>
      </c>
      <c r="F524" s="1">
        <v>14027.78</v>
      </c>
      <c r="G524" s="1" t="s">
        <v>14</v>
      </c>
    </row>
    <row r="525" spans="1:7" x14ac:dyDescent="0.3">
      <c r="A525" s="1" t="s">
        <v>2398</v>
      </c>
      <c r="B525" s="2">
        <v>46090</v>
      </c>
      <c r="C525" s="1" t="s">
        <v>366</v>
      </c>
      <c r="D525" s="1" t="s">
        <v>12</v>
      </c>
      <c r="E525" s="1" t="s">
        <v>55</v>
      </c>
      <c r="F525" s="1">
        <v>262.52</v>
      </c>
      <c r="G525" s="1" t="s">
        <v>14</v>
      </c>
    </row>
    <row r="526" spans="1:7" x14ac:dyDescent="0.3">
      <c r="A526" s="1" t="s">
        <v>1970</v>
      </c>
      <c r="B526" s="2">
        <v>46085</v>
      </c>
      <c r="C526" s="1" t="s">
        <v>1941</v>
      </c>
      <c r="D526" s="1" t="s">
        <v>12</v>
      </c>
      <c r="E526" s="1" t="s">
        <v>13</v>
      </c>
      <c r="F526" s="1">
        <v>10168.540000000001</v>
      </c>
      <c r="G526" s="1" t="s">
        <v>14</v>
      </c>
    </row>
    <row r="527" spans="1:7" x14ac:dyDescent="0.3">
      <c r="A527" s="1" t="s">
        <v>1580</v>
      </c>
      <c r="B527" s="2">
        <v>46083</v>
      </c>
      <c r="C527" s="1" t="s">
        <v>130</v>
      </c>
      <c r="D527" s="1" t="s">
        <v>12</v>
      </c>
      <c r="E527" s="1" t="s">
        <v>55</v>
      </c>
      <c r="F527" s="1">
        <v>3480.69</v>
      </c>
      <c r="G527" s="1" t="s">
        <v>14</v>
      </c>
    </row>
    <row r="528" spans="1:7" x14ac:dyDescent="0.3">
      <c r="A528" s="1" t="s">
        <v>1811</v>
      </c>
      <c r="B528" s="2">
        <v>46067</v>
      </c>
      <c r="C528" s="1" t="s">
        <v>192</v>
      </c>
      <c r="D528" s="1" t="s">
        <v>12</v>
      </c>
      <c r="E528" s="1" t="s">
        <v>13</v>
      </c>
      <c r="F528" s="1">
        <v>628.78</v>
      </c>
      <c r="G528" s="1" t="s">
        <v>14</v>
      </c>
    </row>
    <row r="529" spans="1:7" x14ac:dyDescent="0.3">
      <c r="A529" s="1" t="s">
        <v>3671</v>
      </c>
      <c r="B529" s="2">
        <v>46049</v>
      </c>
      <c r="C529" s="1" t="s">
        <v>257</v>
      </c>
      <c r="D529" s="1" t="s">
        <v>12</v>
      </c>
      <c r="E529" s="1" t="s">
        <v>13</v>
      </c>
      <c r="F529" s="1">
        <v>8174.67</v>
      </c>
      <c r="G529" s="1" t="s">
        <v>14</v>
      </c>
    </row>
    <row r="530" spans="1:7" x14ac:dyDescent="0.3">
      <c r="A530" s="1" t="s">
        <v>1614</v>
      </c>
      <c r="B530" s="2">
        <v>46027</v>
      </c>
      <c r="C530" s="1" t="s">
        <v>1615</v>
      </c>
      <c r="D530" s="1" t="s">
        <v>18</v>
      </c>
      <c r="E530" s="1" t="s">
        <v>13</v>
      </c>
      <c r="F530" s="1">
        <v>48834.71</v>
      </c>
      <c r="G530" s="1" t="s">
        <v>14</v>
      </c>
    </row>
    <row r="531" spans="1:7" x14ac:dyDescent="0.3">
      <c r="A531" s="1" t="s">
        <v>638</v>
      </c>
      <c r="B531" s="2">
        <v>46050</v>
      </c>
      <c r="C531" s="1" t="s">
        <v>639</v>
      </c>
      <c r="D531" s="1" t="s">
        <v>12</v>
      </c>
      <c r="E531" s="1" t="s">
        <v>13</v>
      </c>
      <c r="F531" s="1">
        <v>10092.58</v>
      </c>
      <c r="G531" s="1" t="s">
        <v>14</v>
      </c>
    </row>
    <row r="532" spans="1:7" x14ac:dyDescent="0.3">
      <c r="A532" s="1" t="s">
        <v>4983</v>
      </c>
      <c r="B532" s="2">
        <v>46058</v>
      </c>
      <c r="C532" s="1" t="s">
        <v>732</v>
      </c>
      <c r="D532" s="1" t="s">
        <v>12</v>
      </c>
      <c r="E532" s="1" t="s">
        <v>27</v>
      </c>
      <c r="F532" s="1">
        <v>6061.85</v>
      </c>
      <c r="G532" s="1" t="s">
        <v>14</v>
      </c>
    </row>
    <row r="533" spans="1:7" x14ac:dyDescent="0.3">
      <c r="A533" s="1" t="s">
        <v>614</v>
      </c>
      <c r="B533" s="2">
        <v>46033</v>
      </c>
      <c r="C533" s="1" t="s">
        <v>615</v>
      </c>
      <c r="D533" s="1" t="s">
        <v>12</v>
      </c>
      <c r="E533" s="1" t="s">
        <v>13</v>
      </c>
      <c r="F533" s="1">
        <v>25119.89</v>
      </c>
      <c r="G533" s="1" t="s">
        <v>14</v>
      </c>
    </row>
    <row r="534" spans="1:7" x14ac:dyDescent="0.3">
      <c r="A534" s="1" t="s">
        <v>1548</v>
      </c>
      <c r="B534" s="2">
        <v>46042</v>
      </c>
      <c r="C534" s="1" t="s">
        <v>822</v>
      </c>
      <c r="D534" s="1" t="s">
        <v>18</v>
      </c>
      <c r="E534" s="1" t="s">
        <v>55</v>
      </c>
      <c r="F534" s="1">
        <v>7241.93</v>
      </c>
      <c r="G534" s="1" t="s">
        <v>14</v>
      </c>
    </row>
    <row r="535" spans="1:7" x14ac:dyDescent="0.3">
      <c r="A535" s="1" t="s">
        <v>1644</v>
      </c>
      <c r="B535" s="2">
        <v>46041</v>
      </c>
      <c r="C535" s="1" t="s">
        <v>1645</v>
      </c>
      <c r="D535" s="1" t="s">
        <v>12</v>
      </c>
      <c r="E535" s="1" t="s">
        <v>55</v>
      </c>
      <c r="F535" s="1">
        <v>1329.17</v>
      </c>
      <c r="G535" s="1" t="s">
        <v>14</v>
      </c>
    </row>
    <row r="536" spans="1:7" x14ac:dyDescent="0.3">
      <c r="A536" s="1" t="s">
        <v>4756</v>
      </c>
      <c r="B536" s="2">
        <v>46105</v>
      </c>
      <c r="C536" s="1" t="s">
        <v>2103</v>
      </c>
      <c r="D536" s="1" t="s">
        <v>12</v>
      </c>
      <c r="E536" s="1" t="s">
        <v>13</v>
      </c>
      <c r="F536" s="1">
        <v>2890.7</v>
      </c>
      <c r="G536" s="1" t="s">
        <v>14</v>
      </c>
    </row>
    <row r="537" spans="1:7" x14ac:dyDescent="0.3">
      <c r="A537" s="1" t="s">
        <v>3732</v>
      </c>
      <c r="B537" s="2">
        <v>46099</v>
      </c>
      <c r="C537" s="1" t="s">
        <v>3733</v>
      </c>
      <c r="D537" s="1" t="s">
        <v>12</v>
      </c>
      <c r="E537" s="1" t="s">
        <v>13</v>
      </c>
      <c r="F537" s="1">
        <v>9908.14</v>
      </c>
      <c r="G537" s="1" t="s">
        <v>14</v>
      </c>
    </row>
    <row r="538" spans="1:7" x14ac:dyDescent="0.3">
      <c r="A538" s="1" t="s">
        <v>3185</v>
      </c>
      <c r="B538" s="2">
        <v>46094</v>
      </c>
      <c r="C538" s="1" t="s">
        <v>2632</v>
      </c>
      <c r="D538" s="1" t="s">
        <v>35</v>
      </c>
      <c r="E538" s="1" t="s">
        <v>13</v>
      </c>
      <c r="F538" s="1">
        <v>14725.7</v>
      </c>
      <c r="G538" s="1" t="s">
        <v>14</v>
      </c>
    </row>
    <row r="539" spans="1:7" x14ac:dyDescent="0.3">
      <c r="A539" s="1" t="s">
        <v>1293</v>
      </c>
      <c r="B539" s="2">
        <v>46048</v>
      </c>
      <c r="C539" s="1" t="s">
        <v>1294</v>
      </c>
      <c r="D539" s="1" t="s">
        <v>35</v>
      </c>
      <c r="E539" s="1" t="s">
        <v>27</v>
      </c>
      <c r="F539" s="1">
        <v>28255.08</v>
      </c>
      <c r="G539" s="1" t="s">
        <v>14</v>
      </c>
    </row>
    <row r="540" spans="1:7" x14ac:dyDescent="0.3">
      <c r="A540" s="1" t="s">
        <v>579</v>
      </c>
      <c r="B540" s="2">
        <v>46080</v>
      </c>
      <c r="C540" s="1" t="s">
        <v>580</v>
      </c>
      <c r="D540" s="1" t="s">
        <v>35</v>
      </c>
      <c r="E540" s="1" t="s">
        <v>21</v>
      </c>
      <c r="F540" s="1">
        <v>4798.6499999999996</v>
      </c>
      <c r="G540" s="1" t="s">
        <v>14</v>
      </c>
    </row>
    <row r="541" spans="1:7" x14ac:dyDescent="0.3">
      <c r="A541" s="1" t="s">
        <v>4984</v>
      </c>
      <c r="B541" s="2">
        <v>46090</v>
      </c>
      <c r="C541" s="1" t="s">
        <v>1964</v>
      </c>
      <c r="D541" s="1" t="s">
        <v>12</v>
      </c>
      <c r="E541" s="1" t="s">
        <v>55</v>
      </c>
      <c r="F541" s="1">
        <v>5957.83</v>
      </c>
      <c r="G541" s="1" t="s">
        <v>14</v>
      </c>
    </row>
    <row r="542" spans="1:7" x14ac:dyDescent="0.3">
      <c r="A542" s="1" t="s">
        <v>2133</v>
      </c>
      <c r="B542" s="2">
        <v>46054</v>
      </c>
      <c r="C542" s="1" t="s">
        <v>2010</v>
      </c>
      <c r="D542" s="1" t="s">
        <v>66</v>
      </c>
      <c r="E542" s="1" t="s">
        <v>21</v>
      </c>
      <c r="F542" s="1">
        <v>14878.53</v>
      </c>
      <c r="G542" s="1" t="s">
        <v>14</v>
      </c>
    </row>
    <row r="543" spans="1:7" x14ac:dyDescent="0.3">
      <c r="A543" s="1" t="s">
        <v>3159</v>
      </c>
      <c r="B543" s="2">
        <v>46106</v>
      </c>
      <c r="C543" s="1" t="s">
        <v>2956</v>
      </c>
      <c r="D543" s="1" t="s">
        <v>12</v>
      </c>
      <c r="E543" s="1" t="s">
        <v>27</v>
      </c>
      <c r="F543" s="1">
        <v>4853.6099999999997</v>
      </c>
      <c r="G543" s="1" t="s">
        <v>94</v>
      </c>
    </row>
    <row r="544" spans="1:7" x14ac:dyDescent="0.3">
      <c r="A544" s="1" t="s">
        <v>2899</v>
      </c>
      <c r="B544" s="2">
        <v>46038</v>
      </c>
      <c r="C544" s="1" t="s">
        <v>2696</v>
      </c>
      <c r="D544" s="1" t="s">
        <v>66</v>
      </c>
      <c r="E544" s="1" t="s">
        <v>13</v>
      </c>
      <c r="F544" s="1">
        <v>994.62</v>
      </c>
      <c r="G544" s="1" t="s">
        <v>14</v>
      </c>
    </row>
    <row r="545" spans="1:7" x14ac:dyDescent="0.3">
      <c r="A545" s="1" t="s">
        <v>1627</v>
      </c>
      <c r="B545" s="2">
        <v>46112</v>
      </c>
      <c r="C545" s="1" t="s">
        <v>913</v>
      </c>
      <c r="D545" s="1" t="s">
        <v>66</v>
      </c>
      <c r="E545" s="1" t="s">
        <v>27</v>
      </c>
      <c r="F545" s="1">
        <v>23725.96</v>
      </c>
      <c r="G545" s="1" t="s">
        <v>89</v>
      </c>
    </row>
    <row r="546" spans="1:7" x14ac:dyDescent="0.3">
      <c r="A546" s="1" t="s">
        <v>4572</v>
      </c>
      <c r="B546" s="2">
        <v>46096</v>
      </c>
      <c r="C546" s="1" t="s">
        <v>1334</v>
      </c>
      <c r="D546" s="1" t="s">
        <v>66</v>
      </c>
      <c r="E546" s="1" t="s">
        <v>55</v>
      </c>
      <c r="F546" s="1">
        <v>50183.65</v>
      </c>
      <c r="G546" s="1" t="s">
        <v>14</v>
      </c>
    </row>
    <row r="547" spans="1:7" x14ac:dyDescent="0.3">
      <c r="A547" s="1" t="s">
        <v>4180</v>
      </c>
      <c r="B547" s="2">
        <v>46105</v>
      </c>
      <c r="C547" s="1" t="s">
        <v>2210</v>
      </c>
      <c r="D547" s="1" t="s">
        <v>12</v>
      </c>
      <c r="E547" s="1" t="s">
        <v>13</v>
      </c>
      <c r="F547" s="1">
        <v>13997.81</v>
      </c>
      <c r="G547" s="1" t="s">
        <v>14</v>
      </c>
    </row>
    <row r="548" spans="1:7" x14ac:dyDescent="0.3">
      <c r="A548" s="1" t="s">
        <v>874</v>
      </c>
      <c r="B548" s="2">
        <v>46093</v>
      </c>
      <c r="C548" s="1" t="s">
        <v>280</v>
      </c>
      <c r="D548" s="1" t="s">
        <v>46</v>
      </c>
      <c r="E548" s="1" t="s">
        <v>13</v>
      </c>
      <c r="F548" s="1">
        <v>1328.05</v>
      </c>
      <c r="G548" s="1" t="s">
        <v>14</v>
      </c>
    </row>
    <row r="549" spans="1:7" x14ac:dyDescent="0.3">
      <c r="A549" s="1" t="s">
        <v>3359</v>
      </c>
      <c r="B549" s="2">
        <v>46095</v>
      </c>
      <c r="C549" s="1" t="s">
        <v>767</v>
      </c>
      <c r="D549" s="1" t="s">
        <v>12</v>
      </c>
      <c r="E549" s="1" t="s">
        <v>13</v>
      </c>
      <c r="F549" s="1">
        <v>11255.69</v>
      </c>
      <c r="G549" s="1" t="s">
        <v>14</v>
      </c>
    </row>
    <row r="550" spans="1:7" x14ac:dyDescent="0.3">
      <c r="A550" s="1" t="s">
        <v>1038</v>
      </c>
      <c r="B550" s="2">
        <v>46052</v>
      </c>
      <c r="C550" s="1" t="s">
        <v>1039</v>
      </c>
      <c r="D550" s="1" t="s">
        <v>12</v>
      </c>
      <c r="E550" s="1" t="s">
        <v>13</v>
      </c>
      <c r="F550" s="1">
        <v>22269.47</v>
      </c>
      <c r="G550" s="1" t="s">
        <v>14</v>
      </c>
    </row>
    <row r="551" spans="1:7" x14ac:dyDescent="0.3">
      <c r="A551" s="1" t="s">
        <v>3783</v>
      </c>
      <c r="B551" s="2">
        <v>46035</v>
      </c>
      <c r="C551" s="1" t="s">
        <v>2010</v>
      </c>
      <c r="D551" s="1" t="s">
        <v>35</v>
      </c>
      <c r="E551" s="1" t="s">
        <v>13</v>
      </c>
      <c r="F551" s="1">
        <v>736.13</v>
      </c>
      <c r="G551" s="1" t="s">
        <v>14</v>
      </c>
    </row>
    <row r="552" spans="1:7" x14ac:dyDescent="0.3">
      <c r="A552" s="1" t="s">
        <v>4642</v>
      </c>
      <c r="B552" s="2">
        <v>46106</v>
      </c>
      <c r="C552" s="1" t="s">
        <v>582</v>
      </c>
      <c r="D552" s="1" t="s">
        <v>18</v>
      </c>
      <c r="E552" s="1" t="s">
        <v>13</v>
      </c>
      <c r="F552" s="1">
        <v>11222.39</v>
      </c>
      <c r="G552" s="1" t="s">
        <v>14</v>
      </c>
    </row>
    <row r="553" spans="1:7" x14ac:dyDescent="0.3">
      <c r="A553" s="1" t="s">
        <v>1783</v>
      </c>
      <c r="B553" s="2">
        <v>46084</v>
      </c>
      <c r="C553" s="1" t="s">
        <v>1748</v>
      </c>
      <c r="D553" s="1" t="s">
        <v>12</v>
      </c>
      <c r="E553" s="1" t="s">
        <v>55</v>
      </c>
      <c r="F553" s="1">
        <v>2534.42</v>
      </c>
      <c r="G553" s="1" t="s">
        <v>14</v>
      </c>
    </row>
    <row r="554" spans="1:7" x14ac:dyDescent="0.3">
      <c r="A554" s="1" t="s">
        <v>833</v>
      </c>
      <c r="B554" s="2">
        <v>46057</v>
      </c>
      <c r="C554" s="1" t="s">
        <v>72</v>
      </c>
      <c r="D554" s="1" t="s">
        <v>66</v>
      </c>
      <c r="E554" s="1" t="s">
        <v>55</v>
      </c>
      <c r="F554" s="1">
        <v>1316.13</v>
      </c>
      <c r="G554" s="1" t="s">
        <v>14</v>
      </c>
    </row>
    <row r="555" spans="1:7" x14ac:dyDescent="0.3">
      <c r="A555" s="1" t="s">
        <v>422</v>
      </c>
      <c r="B555" s="2">
        <v>46064</v>
      </c>
      <c r="C555" s="1" t="s">
        <v>423</v>
      </c>
      <c r="D555" s="1" t="s">
        <v>12</v>
      </c>
      <c r="E555" s="1" t="s">
        <v>13</v>
      </c>
      <c r="F555" s="1">
        <v>20426.93</v>
      </c>
      <c r="G555" s="1" t="s">
        <v>14</v>
      </c>
    </row>
    <row r="556" spans="1:7" x14ac:dyDescent="0.3">
      <c r="A556" s="1" t="s">
        <v>204</v>
      </c>
      <c r="B556" s="2">
        <v>46071</v>
      </c>
      <c r="C556" s="1" t="s">
        <v>205</v>
      </c>
      <c r="D556" s="1" t="s">
        <v>18</v>
      </c>
      <c r="E556" s="1" t="s">
        <v>13</v>
      </c>
      <c r="F556" s="1">
        <v>7829.12</v>
      </c>
      <c r="G556" s="1" t="s">
        <v>14</v>
      </c>
    </row>
    <row r="557" spans="1:7" x14ac:dyDescent="0.3">
      <c r="A557" s="1" t="s">
        <v>935</v>
      </c>
      <c r="B557" s="2">
        <v>46085</v>
      </c>
      <c r="C557" s="1" t="s">
        <v>438</v>
      </c>
      <c r="D557" s="1" t="s">
        <v>12</v>
      </c>
      <c r="E557" s="1" t="s">
        <v>13</v>
      </c>
      <c r="F557" s="1">
        <v>2176.58</v>
      </c>
      <c r="G557" s="1" t="s">
        <v>14</v>
      </c>
    </row>
    <row r="558" spans="1:7" x14ac:dyDescent="0.3">
      <c r="A558" s="1" t="s">
        <v>283</v>
      </c>
      <c r="B558" s="2">
        <v>46090</v>
      </c>
      <c r="C558" s="1" t="s">
        <v>284</v>
      </c>
      <c r="D558" s="1" t="s">
        <v>35</v>
      </c>
      <c r="E558" s="1" t="s">
        <v>21</v>
      </c>
      <c r="F558" s="1">
        <v>3625.47</v>
      </c>
      <c r="G558" s="1" t="s">
        <v>14</v>
      </c>
    </row>
    <row r="559" spans="1:7" x14ac:dyDescent="0.3">
      <c r="A559" s="1" t="s">
        <v>154</v>
      </c>
      <c r="B559" s="2">
        <v>46027</v>
      </c>
      <c r="C559" s="1" t="s">
        <v>155</v>
      </c>
      <c r="D559" s="1" t="s">
        <v>12</v>
      </c>
      <c r="E559" s="1" t="s">
        <v>21</v>
      </c>
      <c r="F559" s="1">
        <v>3002.84</v>
      </c>
      <c r="G559" s="1" t="s">
        <v>14</v>
      </c>
    </row>
    <row r="560" spans="1:7" x14ac:dyDescent="0.3">
      <c r="A560" s="1" t="s">
        <v>2269</v>
      </c>
      <c r="B560" s="2">
        <v>46096</v>
      </c>
      <c r="C560" s="1" t="s">
        <v>116</v>
      </c>
      <c r="D560" s="1" t="s">
        <v>12</v>
      </c>
      <c r="E560" s="1" t="s">
        <v>27</v>
      </c>
      <c r="F560" s="1">
        <v>511.51</v>
      </c>
      <c r="G560" s="1" t="s">
        <v>14</v>
      </c>
    </row>
    <row r="561" spans="1:7" x14ac:dyDescent="0.3">
      <c r="A561" s="1" t="s">
        <v>2521</v>
      </c>
      <c r="B561" s="2">
        <v>46104</v>
      </c>
      <c r="C561" s="1" t="s">
        <v>1344</v>
      </c>
      <c r="D561" s="1" t="s">
        <v>12</v>
      </c>
      <c r="E561" s="1" t="s">
        <v>21</v>
      </c>
      <c r="F561" s="1">
        <v>16887.96</v>
      </c>
      <c r="G561" s="1" t="s">
        <v>14</v>
      </c>
    </row>
    <row r="562" spans="1:7" x14ac:dyDescent="0.3">
      <c r="A562" s="1" t="s">
        <v>3129</v>
      </c>
      <c r="B562" s="2">
        <v>46081</v>
      </c>
      <c r="C562" s="1" t="s">
        <v>39</v>
      </c>
      <c r="D562" s="1" t="s">
        <v>18</v>
      </c>
      <c r="E562" s="1" t="s">
        <v>21</v>
      </c>
      <c r="F562" s="1">
        <v>6361.5</v>
      </c>
      <c r="G562" s="1" t="s">
        <v>14</v>
      </c>
    </row>
    <row r="563" spans="1:7" x14ac:dyDescent="0.3">
      <c r="A563" s="1" t="s">
        <v>4124</v>
      </c>
      <c r="B563" s="2">
        <v>46064</v>
      </c>
      <c r="C563" s="1" t="s">
        <v>3704</v>
      </c>
      <c r="D563" s="1" t="s">
        <v>35</v>
      </c>
      <c r="E563" s="1" t="s">
        <v>13</v>
      </c>
      <c r="F563" s="1">
        <v>13892.56</v>
      </c>
      <c r="G563" s="1" t="s">
        <v>14</v>
      </c>
    </row>
    <row r="564" spans="1:7" x14ac:dyDescent="0.3">
      <c r="A564" s="1" t="s">
        <v>1711</v>
      </c>
      <c r="B564" s="2">
        <v>46024</v>
      </c>
      <c r="C564" s="1" t="s">
        <v>482</v>
      </c>
      <c r="D564" s="1" t="s">
        <v>35</v>
      </c>
      <c r="E564" s="1" t="s">
        <v>13</v>
      </c>
      <c r="F564" s="1">
        <v>3688.22</v>
      </c>
      <c r="G564" s="1" t="s">
        <v>14</v>
      </c>
    </row>
    <row r="565" spans="1:7" x14ac:dyDescent="0.3">
      <c r="A565" s="1" t="s">
        <v>1091</v>
      </c>
      <c r="B565" s="2">
        <v>46073</v>
      </c>
      <c r="C565" s="1" t="s">
        <v>637</v>
      </c>
      <c r="D565" s="1" t="s">
        <v>12</v>
      </c>
      <c r="E565" s="1" t="s">
        <v>13</v>
      </c>
      <c r="F565" s="1">
        <v>11652.34</v>
      </c>
      <c r="G565" s="1" t="s">
        <v>14</v>
      </c>
    </row>
    <row r="566" spans="1:7" x14ac:dyDescent="0.3">
      <c r="A566" s="1" t="s">
        <v>1638</v>
      </c>
      <c r="B566" s="2">
        <v>46062</v>
      </c>
      <c r="C566" s="1" t="s">
        <v>695</v>
      </c>
      <c r="D566" s="1" t="s">
        <v>12</v>
      </c>
      <c r="E566" s="1" t="s">
        <v>55</v>
      </c>
      <c r="F566" s="1">
        <v>7559.77</v>
      </c>
      <c r="G566" s="1" t="s">
        <v>14</v>
      </c>
    </row>
    <row r="567" spans="1:7" x14ac:dyDescent="0.3">
      <c r="A567" s="1" t="s">
        <v>3556</v>
      </c>
      <c r="B567" s="2">
        <v>46094</v>
      </c>
      <c r="C567" s="1" t="s">
        <v>1823</v>
      </c>
      <c r="D567" s="1" t="s">
        <v>12</v>
      </c>
      <c r="E567" s="1" t="s">
        <v>55</v>
      </c>
      <c r="F567" s="1">
        <v>6880.1</v>
      </c>
      <c r="G567" s="1" t="s">
        <v>89</v>
      </c>
    </row>
    <row r="568" spans="1:7" x14ac:dyDescent="0.3">
      <c r="A568" s="1" t="s">
        <v>1771</v>
      </c>
      <c r="B568" s="2">
        <v>46108</v>
      </c>
      <c r="C568" s="1" t="s">
        <v>639</v>
      </c>
      <c r="D568" s="1" t="s">
        <v>12</v>
      </c>
      <c r="E568" s="1" t="s">
        <v>55</v>
      </c>
      <c r="F568" s="1">
        <v>13992.5</v>
      </c>
      <c r="G568" s="1" t="s">
        <v>14</v>
      </c>
    </row>
    <row r="569" spans="1:7" x14ac:dyDescent="0.3">
      <c r="A569" s="1" t="s">
        <v>3608</v>
      </c>
      <c r="B569" s="2">
        <v>46089</v>
      </c>
      <c r="C569" s="1" t="s">
        <v>395</v>
      </c>
      <c r="D569" s="1" t="s">
        <v>12</v>
      </c>
      <c r="E569" s="1" t="s">
        <v>27</v>
      </c>
      <c r="F569" s="1">
        <v>3092.79</v>
      </c>
      <c r="G569" s="1" t="s">
        <v>14</v>
      </c>
    </row>
    <row r="570" spans="1:7" x14ac:dyDescent="0.3">
      <c r="A570" s="1" t="s">
        <v>4609</v>
      </c>
      <c r="B570" s="2">
        <v>46088</v>
      </c>
      <c r="C570" s="1" t="s">
        <v>243</v>
      </c>
      <c r="D570" s="1" t="s">
        <v>12</v>
      </c>
      <c r="E570" s="1" t="s">
        <v>13</v>
      </c>
      <c r="F570" s="1">
        <v>4935.17</v>
      </c>
      <c r="G570" s="1" t="s">
        <v>14</v>
      </c>
    </row>
    <row r="571" spans="1:7" x14ac:dyDescent="0.3">
      <c r="A571" s="1" t="s">
        <v>4557</v>
      </c>
      <c r="B571" s="2">
        <v>46108</v>
      </c>
      <c r="C571" s="1" t="s">
        <v>580</v>
      </c>
      <c r="D571" s="1" t="s">
        <v>12</v>
      </c>
      <c r="E571" s="1" t="s">
        <v>27</v>
      </c>
      <c r="F571" s="1">
        <v>5293.82</v>
      </c>
      <c r="G571" s="1" t="s">
        <v>14</v>
      </c>
    </row>
    <row r="572" spans="1:7" x14ac:dyDescent="0.3">
      <c r="A572" s="1" t="s">
        <v>3837</v>
      </c>
      <c r="B572" s="2">
        <v>46037</v>
      </c>
      <c r="C572" s="1" t="s">
        <v>364</v>
      </c>
      <c r="D572" s="1" t="s">
        <v>12</v>
      </c>
      <c r="E572" s="1" t="s">
        <v>13</v>
      </c>
      <c r="F572" s="1">
        <v>3886.09</v>
      </c>
      <c r="G572" s="1" t="s">
        <v>14</v>
      </c>
    </row>
    <row r="573" spans="1:7" x14ac:dyDescent="0.3">
      <c r="A573" s="1" t="s">
        <v>4782</v>
      </c>
      <c r="B573" s="2">
        <v>46044</v>
      </c>
      <c r="C573" s="1" t="s">
        <v>335</v>
      </c>
      <c r="D573" s="1" t="s">
        <v>12</v>
      </c>
      <c r="E573" s="1" t="s">
        <v>13</v>
      </c>
      <c r="F573" s="1">
        <v>5668.19</v>
      </c>
      <c r="G573" s="1" t="s">
        <v>14</v>
      </c>
    </row>
    <row r="574" spans="1:7" x14ac:dyDescent="0.3">
      <c r="A574" s="1" t="s">
        <v>1441</v>
      </c>
      <c r="B574" s="2">
        <v>46035</v>
      </c>
      <c r="C574" s="1" t="s">
        <v>304</v>
      </c>
      <c r="D574" s="1" t="s">
        <v>18</v>
      </c>
      <c r="E574" s="1" t="s">
        <v>13</v>
      </c>
      <c r="F574" s="1">
        <v>20524.64</v>
      </c>
      <c r="G574" s="1" t="s">
        <v>14</v>
      </c>
    </row>
    <row r="575" spans="1:7" x14ac:dyDescent="0.3">
      <c r="A575" s="1" t="s">
        <v>4733</v>
      </c>
      <c r="B575" s="2">
        <v>46035</v>
      </c>
      <c r="C575" s="1" t="s">
        <v>1223</v>
      </c>
      <c r="D575" s="1" t="s">
        <v>18</v>
      </c>
      <c r="E575" s="1" t="s">
        <v>55</v>
      </c>
      <c r="F575" s="1">
        <v>3592.48</v>
      </c>
      <c r="G575" s="1" t="s">
        <v>14</v>
      </c>
    </row>
    <row r="576" spans="1:7" x14ac:dyDescent="0.3">
      <c r="A576" s="1" t="s">
        <v>1461</v>
      </c>
      <c r="B576" s="2">
        <v>46094</v>
      </c>
      <c r="C576" s="1" t="s">
        <v>1432</v>
      </c>
      <c r="D576" s="1" t="s">
        <v>12</v>
      </c>
      <c r="E576" s="1" t="s">
        <v>27</v>
      </c>
      <c r="F576" s="1">
        <v>11737.45</v>
      </c>
      <c r="G576" s="1" t="s">
        <v>14</v>
      </c>
    </row>
    <row r="577" spans="1:7" x14ac:dyDescent="0.3">
      <c r="A577" s="1" t="s">
        <v>4090</v>
      </c>
      <c r="B577" s="2">
        <v>46029</v>
      </c>
      <c r="C577" s="1" t="s">
        <v>17</v>
      </c>
      <c r="D577" s="1" t="s">
        <v>12</v>
      </c>
      <c r="E577" s="1" t="s">
        <v>27</v>
      </c>
      <c r="F577" s="1">
        <v>467.47</v>
      </c>
      <c r="G577" s="1" t="s">
        <v>14</v>
      </c>
    </row>
    <row r="578" spans="1:7" x14ac:dyDescent="0.3">
      <c r="A578" s="1" t="s">
        <v>3907</v>
      </c>
      <c r="B578" s="2">
        <v>46079</v>
      </c>
      <c r="C578" s="1" t="s">
        <v>251</v>
      </c>
      <c r="D578" s="1" t="s">
        <v>12</v>
      </c>
      <c r="E578" s="1" t="s">
        <v>13</v>
      </c>
      <c r="F578" s="1">
        <v>2181.1</v>
      </c>
      <c r="G578" s="1" t="s">
        <v>94</v>
      </c>
    </row>
    <row r="579" spans="1:7" x14ac:dyDescent="0.3">
      <c r="A579" s="1" t="s">
        <v>3338</v>
      </c>
      <c r="B579" s="2">
        <v>46066</v>
      </c>
      <c r="C579" s="1" t="s">
        <v>233</v>
      </c>
      <c r="D579" s="1" t="s">
        <v>66</v>
      </c>
      <c r="E579" s="1" t="s">
        <v>13</v>
      </c>
      <c r="F579" s="1">
        <v>1067.8399999999999</v>
      </c>
      <c r="G579" s="1" t="s">
        <v>14</v>
      </c>
    </row>
    <row r="580" spans="1:7" x14ac:dyDescent="0.3">
      <c r="A580" s="1" t="s">
        <v>4758</v>
      </c>
      <c r="B580" s="2">
        <v>46092</v>
      </c>
      <c r="C580" s="1" t="s">
        <v>725</v>
      </c>
      <c r="D580" s="1" t="s">
        <v>35</v>
      </c>
      <c r="E580" s="1" t="s">
        <v>13</v>
      </c>
      <c r="F580" s="1">
        <v>19715.740000000002</v>
      </c>
      <c r="G580" s="1" t="s">
        <v>14</v>
      </c>
    </row>
    <row r="581" spans="1:7" x14ac:dyDescent="0.3">
      <c r="A581" s="1" t="s">
        <v>741</v>
      </c>
      <c r="B581" s="2">
        <v>46108</v>
      </c>
      <c r="C581" s="1" t="s">
        <v>742</v>
      </c>
      <c r="D581" s="1" t="s">
        <v>12</v>
      </c>
      <c r="E581" s="1" t="s">
        <v>21</v>
      </c>
      <c r="F581" s="1">
        <v>8510.44</v>
      </c>
      <c r="G581" s="1" t="s">
        <v>14</v>
      </c>
    </row>
    <row r="582" spans="1:7" x14ac:dyDescent="0.3">
      <c r="A582" s="1" t="s">
        <v>1249</v>
      </c>
      <c r="B582" s="2">
        <v>46110</v>
      </c>
      <c r="C582" s="1" t="s">
        <v>1127</v>
      </c>
      <c r="D582" s="1" t="s">
        <v>12</v>
      </c>
      <c r="E582" s="1" t="s">
        <v>27</v>
      </c>
      <c r="F582" s="1">
        <v>23231.96</v>
      </c>
      <c r="G582" s="1" t="s">
        <v>14</v>
      </c>
    </row>
    <row r="583" spans="1:7" x14ac:dyDescent="0.3">
      <c r="A583" s="1" t="s">
        <v>2091</v>
      </c>
      <c r="B583" s="2">
        <v>46031</v>
      </c>
      <c r="C583" s="1" t="s">
        <v>84</v>
      </c>
      <c r="D583" s="1" t="s">
        <v>18</v>
      </c>
      <c r="E583" s="1" t="s">
        <v>55</v>
      </c>
      <c r="F583" s="1">
        <v>732.76</v>
      </c>
      <c r="G583" s="1" t="s">
        <v>14</v>
      </c>
    </row>
    <row r="584" spans="1:7" x14ac:dyDescent="0.3">
      <c r="A584" s="1" t="s">
        <v>1220</v>
      </c>
      <c r="B584" s="2">
        <v>46099</v>
      </c>
      <c r="C584" s="1" t="s">
        <v>1221</v>
      </c>
      <c r="D584" s="1" t="s">
        <v>12</v>
      </c>
      <c r="E584" s="1" t="s">
        <v>27</v>
      </c>
      <c r="F584" s="1">
        <v>718.12</v>
      </c>
      <c r="G584" s="1" t="s">
        <v>14</v>
      </c>
    </row>
    <row r="585" spans="1:7" x14ac:dyDescent="0.3">
      <c r="A585" s="1" t="s">
        <v>2968</v>
      </c>
      <c r="B585" s="2">
        <v>46061</v>
      </c>
      <c r="C585" s="1" t="s">
        <v>771</v>
      </c>
      <c r="D585" s="1" t="s">
        <v>66</v>
      </c>
      <c r="E585" s="1" t="s">
        <v>21</v>
      </c>
      <c r="F585" s="1">
        <v>2129.4699999999998</v>
      </c>
      <c r="G585" s="1" t="s">
        <v>14</v>
      </c>
    </row>
    <row r="586" spans="1:7" x14ac:dyDescent="0.3">
      <c r="A586" s="1" t="s">
        <v>3491</v>
      </c>
      <c r="B586" s="2">
        <v>46108</v>
      </c>
      <c r="C586" s="1" t="s">
        <v>463</v>
      </c>
      <c r="D586" s="1" t="s">
        <v>66</v>
      </c>
      <c r="E586" s="1" t="s">
        <v>21</v>
      </c>
      <c r="F586" s="1">
        <v>500.67</v>
      </c>
      <c r="G586" s="1" t="s">
        <v>14</v>
      </c>
    </row>
    <row r="587" spans="1:7" x14ac:dyDescent="0.3">
      <c r="A587" s="1" t="s">
        <v>2560</v>
      </c>
      <c r="B587" s="2">
        <v>46107</v>
      </c>
      <c r="C587" s="1" t="s">
        <v>423</v>
      </c>
      <c r="D587" s="1" t="s">
        <v>12</v>
      </c>
      <c r="E587" s="1" t="s">
        <v>13</v>
      </c>
      <c r="F587" s="1">
        <v>1156.69</v>
      </c>
      <c r="G587" s="1" t="s">
        <v>14</v>
      </c>
    </row>
    <row r="588" spans="1:7" x14ac:dyDescent="0.3">
      <c r="A588" s="1" t="s">
        <v>1733</v>
      </c>
      <c r="B588" s="2">
        <v>46079</v>
      </c>
      <c r="C588" s="1" t="s">
        <v>748</v>
      </c>
      <c r="D588" s="1" t="s">
        <v>66</v>
      </c>
      <c r="E588" s="1" t="s">
        <v>27</v>
      </c>
      <c r="F588" s="1">
        <v>31606.91</v>
      </c>
      <c r="G588" s="1" t="s">
        <v>14</v>
      </c>
    </row>
    <row r="589" spans="1:7" x14ac:dyDescent="0.3">
      <c r="A589" s="1" t="s">
        <v>4985</v>
      </c>
      <c r="B589" s="2">
        <v>46047</v>
      </c>
      <c r="C589" s="1" t="s">
        <v>1641</v>
      </c>
      <c r="D589" s="1" t="s">
        <v>66</v>
      </c>
      <c r="E589" s="1" t="s">
        <v>55</v>
      </c>
      <c r="F589" s="1">
        <v>642.54999999999995</v>
      </c>
      <c r="G589" s="1" t="s">
        <v>14</v>
      </c>
    </row>
    <row r="590" spans="1:7" x14ac:dyDescent="0.3">
      <c r="A590" s="1" t="s">
        <v>3273</v>
      </c>
      <c r="B590" s="2">
        <v>46049</v>
      </c>
      <c r="C590" s="1" t="s">
        <v>1116</v>
      </c>
      <c r="D590" s="1" t="s">
        <v>12</v>
      </c>
      <c r="E590" s="1" t="s">
        <v>13</v>
      </c>
      <c r="F590" s="1">
        <v>2778.76</v>
      </c>
      <c r="G590" s="1" t="s">
        <v>94</v>
      </c>
    </row>
    <row r="591" spans="1:7" x14ac:dyDescent="0.3">
      <c r="A591" s="1" t="s">
        <v>4274</v>
      </c>
      <c r="B591" s="2">
        <v>46037</v>
      </c>
      <c r="C591" s="1" t="s">
        <v>449</v>
      </c>
      <c r="D591" s="1" t="s">
        <v>18</v>
      </c>
      <c r="E591" s="1" t="s">
        <v>13</v>
      </c>
      <c r="F591" s="1">
        <v>4243.47</v>
      </c>
      <c r="G591" s="1" t="s">
        <v>14</v>
      </c>
    </row>
    <row r="592" spans="1:7" x14ac:dyDescent="0.3">
      <c r="A592" s="1" t="s">
        <v>4788</v>
      </c>
      <c r="B592" s="2">
        <v>46112</v>
      </c>
      <c r="C592" s="1" t="s">
        <v>1855</v>
      </c>
      <c r="D592" s="1" t="s">
        <v>12</v>
      </c>
      <c r="E592" s="1" t="s">
        <v>21</v>
      </c>
      <c r="F592" s="1">
        <v>8775.42</v>
      </c>
      <c r="G592" s="1" t="s">
        <v>94</v>
      </c>
    </row>
    <row r="593" spans="1:7" x14ac:dyDescent="0.3">
      <c r="A593" s="1" t="s">
        <v>2100</v>
      </c>
      <c r="B593" s="2">
        <v>46025</v>
      </c>
      <c r="C593" s="1" t="s">
        <v>709</v>
      </c>
      <c r="D593" s="1" t="s">
        <v>66</v>
      </c>
      <c r="E593" s="1" t="s">
        <v>27</v>
      </c>
      <c r="F593" s="1">
        <v>11241.02</v>
      </c>
      <c r="G593" s="1" t="s">
        <v>14</v>
      </c>
    </row>
    <row r="594" spans="1:7" x14ac:dyDescent="0.3">
      <c r="A594" s="1" t="s">
        <v>2025</v>
      </c>
      <c r="B594" s="2">
        <v>46043</v>
      </c>
      <c r="C594" s="1" t="s">
        <v>1172</v>
      </c>
      <c r="D594" s="1" t="s">
        <v>35</v>
      </c>
      <c r="E594" s="1" t="s">
        <v>21</v>
      </c>
      <c r="F594" s="1">
        <v>3846.4</v>
      </c>
      <c r="G594" s="1" t="s">
        <v>14</v>
      </c>
    </row>
    <row r="595" spans="1:7" x14ac:dyDescent="0.3">
      <c r="A595" s="1" t="s">
        <v>2419</v>
      </c>
      <c r="B595" s="2">
        <v>46112</v>
      </c>
      <c r="C595" s="1" t="s">
        <v>235</v>
      </c>
      <c r="D595" s="1" t="s">
        <v>12</v>
      </c>
      <c r="E595" s="1" t="s">
        <v>21</v>
      </c>
      <c r="F595" s="1">
        <v>3832.54</v>
      </c>
      <c r="G595" s="1" t="s">
        <v>14</v>
      </c>
    </row>
    <row r="596" spans="1:7" x14ac:dyDescent="0.3">
      <c r="A596" s="1" t="s">
        <v>4235</v>
      </c>
      <c r="B596" s="2">
        <v>46075</v>
      </c>
      <c r="C596" s="1" t="s">
        <v>177</v>
      </c>
      <c r="D596" s="1" t="s">
        <v>18</v>
      </c>
      <c r="E596" s="1" t="s">
        <v>13</v>
      </c>
      <c r="F596" s="1">
        <v>4625.24</v>
      </c>
      <c r="G596" s="1" t="s">
        <v>14</v>
      </c>
    </row>
    <row r="597" spans="1:7" x14ac:dyDescent="0.3">
      <c r="A597" s="1" t="s">
        <v>3582</v>
      </c>
      <c r="B597" s="2">
        <v>46055</v>
      </c>
      <c r="C597" s="1" t="s">
        <v>171</v>
      </c>
      <c r="D597" s="1" t="s">
        <v>12</v>
      </c>
      <c r="E597" s="1" t="s">
        <v>13</v>
      </c>
      <c r="F597" s="1">
        <v>1410.14</v>
      </c>
      <c r="G597" s="1" t="s">
        <v>14</v>
      </c>
    </row>
    <row r="598" spans="1:7" x14ac:dyDescent="0.3">
      <c r="A598" s="1" t="s">
        <v>3949</v>
      </c>
      <c r="B598" s="2">
        <v>46049</v>
      </c>
      <c r="C598" s="1" t="s">
        <v>1223</v>
      </c>
      <c r="D598" s="1" t="s">
        <v>12</v>
      </c>
      <c r="E598" s="1" t="s">
        <v>27</v>
      </c>
      <c r="F598" s="1">
        <v>3007.65</v>
      </c>
      <c r="G598" s="1" t="s">
        <v>14</v>
      </c>
    </row>
    <row r="599" spans="1:7" x14ac:dyDescent="0.3">
      <c r="A599" s="1" t="s">
        <v>712</v>
      </c>
      <c r="B599" s="2">
        <v>46051</v>
      </c>
      <c r="C599" s="1" t="s">
        <v>713</v>
      </c>
      <c r="D599" s="1" t="s">
        <v>66</v>
      </c>
      <c r="E599" s="1" t="s">
        <v>27</v>
      </c>
      <c r="F599" s="1">
        <v>3411.42</v>
      </c>
      <c r="G599" s="1" t="s">
        <v>14</v>
      </c>
    </row>
    <row r="600" spans="1:7" x14ac:dyDescent="0.3">
      <c r="A600" s="1" t="s">
        <v>3752</v>
      </c>
      <c r="B600" s="2">
        <v>46066</v>
      </c>
      <c r="C600" s="1" t="s">
        <v>1383</v>
      </c>
      <c r="D600" s="1" t="s">
        <v>12</v>
      </c>
      <c r="E600" s="1" t="s">
        <v>21</v>
      </c>
      <c r="F600" s="1">
        <v>14260.67</v>
      </c>
      <c r="G600" s="1" t="s">
        <v>14</v>
      </c>
    </row>
    <row r="601" spans="1:7" x14ac:dyDescent="0.3">
      <c r="A601" s="1" t="s">
        <v>4170</v>
      </c>
      <c r="B601" s="2">
        <v>46078</v>
      </c>
      <c r="C601" s="1" t="s">
        <v>718</v>
      </c>
      <c r="D601" s="1" t="s">
        <v>66</v>
      </c>
      <c r="E601" s="1" t="s">
        <v>13</v>
      </c>
      <c r="F601" s="1">
        <v>2311.9299999999998</v>
      </c>
      <c r="G601" s="1" t="s">
        <v>14</v>
      </c>
    </row>
    <row r="602" spans="1:7" x14ac:dyDescent="0.3">
      <c r="A602" s="1" t="s">
        <v>3415</v>
      </c>
      <c r="B602" s="2">
        <v>46037</v>
      </c>
      <c r="C602" s="1" t="s">
        <v>259</v>
      </c>
      <c r="D602" s="1" t="s">
        <v>12</v>
      </c>
      <c r="E602" s="1" t="s">
        <v>13</v>
      </c>
      <c r="F602" s="1">
        <v>1669.1</v>
      </c>
      <c r="G602" s="1" t="s">
        <v>14</v>
      </c>
    </row>
    <row r="603" spans="1:7" x14ac:dyDescent="0.3">
      <c r="A603" s="1" t="s">
        <v>1626</v>
      </c>
      <c r="B603" s="2">
        <v>46029</v>
      </c>
      <c r="C603" s="1" t="s">
        <v>427</v>
      </c>
      <c r="D603" s="1" t="s">
        <v>12</v>
      </c>
      <c r="E603" s="1" t="s">
        <v>27</v>
      </c>
      <c r="F603" s="1">
        <v>9057.31</v>
      </c>
      <c r="G603" s="1" t="s">
        <v>94</v>
      </c>
    </row>
    <row r="604" spans="1:7" x14ac:dyDescent="0.3">
      <c r="A604" s="1" t="s">
        <v>4000</v>
      </c>
      <c r="B604" s="2">
        <v>46063</v>
      </c>
      <c r="C604" s="1" t="s">
        <v>1427</v>
      </c>
      <c r="D604" s="1" t="s">
        <v>12</v>
      </c>
      <c r="E604" s="1" t="s">
        <v>21</v>
      </c>
      <c r="F604" s="1">
        <v>2097.11</v>
      </c>
      <c r="G604" s="1" t="s">
        <v>14</v>
      </c>
    </row>
    <row r="605" spans="1:7" x14ac:dyDescent="0.3">
      <c r="A605" s="1" t="s">
        <v>4705</v>
      </c>
      <c r="B605" s="2">
        <v>46053</v>
      </c>
      <c r="C605" s="1" t="s">
        <v>981</v>
      </c>
      <c r="D605" s="1" t="s">
        <v>66</v>
      </c>
      <c r="E605" s="1" t="s">
        <v>21</v>
      </c>
      <c r="F605" s="1">
        <v>2803.25</v>
      </c>
      <c r="G605" s="1" t="s">
        <v>14</v>
      </c>
    </row>
    <row r="606" spans="1:7" x14ac:dyDescent="0.3">
      <c r="A606" s="1" t="s">
        <v>661</v>
      </c>
      <c r="B606" s="2">
        <v>46099</v>
      </c>
      <c r="C606" s="1" t="s">
        <v>662</v>
      </c>
      <c r="D606" s="1" t="s">
        <v>12</v>
      </c>
      <c r="E606" s="1" t="s">
        <v>13</v>
      </c>
      <c r="F606" s="1">
        <v>29262.25</v>
      </c>
      <c r="G606" s="1" t="s">
        <v>94</v>
      </c>
    </row>
    <row r="607" spans="1:7" x14ac:dyDescent="0.3">
      <c r="A607" s="1" t="s">
        <v>4164</v>
      </c>
      <c r="B607" s="2">
        <v>46023</v>
      </c>
      <c r="C607" s="1" t="s">
        <v>4165</v>
      </c>
      <c r="D607" s="1" t="s">
        <v>12</v>
      </c>
      <c r="E607" s="1" t="s">
        <v>21</v>
      </c>
      <c r="F607" s="1">
        <v>1609.92</v>
      </c>
      <c r="G607" s="1" t="s">
        <v>14</v>
      </c>
    </row>
    <row r="608" spans="1:7" x14ac:dyDescent="0.3">
      <c r="A608" s="1" t="s">
        <v>2078</v>
      </c>
      <c r="B608" s="2">
        <v>46057</v>
      </c>
      <c r="C608" s="1" t="s">
        <v>122</v>
      </c>
      <c r="D608" s="1" t="s">
        <v>66</v>
      </c>
      <c r="E608" s="1" t="s">
        <v>21</v>
      </c>
      <c r="F608" s="1">
        <v>6246.53</v>
      </c>
      <c r="G608" s="1" t="s">
        <v>14</v>
      </c>
    </row>
    <row r="609" spans="1:7" x14ac:dyDescent="0.3">
      <c r="A609" s="1" t="s">
        <v>3620</v>
      </c>
      <c r="B609" s="2">
        <v>46028</v>
      </c>
      <c r="C609" s="1" t="s">
        <v>520</v>
      </c>
      <c r="D609" s="1" t="s">
        <v>12</v>
      </c>
      <c r="E609" s="1" t="s">
        <v>13</v>
      </c>
      <c r="F609" s="1">
        <v>2378.5300000000002</v>
      </c>
      <c r="G609" s="1" t="s">
        <v>14</v>
      </c>
    </row>
    <row r="610" spans="1:7" x14ac:dyDescent="0.3">
      <c r="A610" s="1" t="s">
        <v>4110</v>
      </c>
      <c r="B610" s="2">
        <v>46025</v>
      </c>
      <c r="C610" s="1" t="s">
        <v>718</v>
      </c>
      <c r="D610" s="1" t="s">
        <v>12</v>
      </c>
      <c r="E610" s="1" t="s">
        <v>13</v>
      </c>
      <c r="F610" s="1">
        <v>4202.1899999999996</v>
      </c>
      <c r="G610" s="1" t="s">
        <v>89</v>
      </c>
    </row>
    <row r="611" spans="1:7" x14ac:dyDescent="0.3">
      <c r="A611" s="1" t="s">
        <v>2108</v>
      </c>
      <c r="B611" s="2">
        <v>46062</v>
      </c>
      <c r="C611" s="1" t="s">
        <v>1148</v>
      </c>
      <c r="D611" s="1" t="s">
        <v>66</v>
      </c>
      <c r="E611" s="1" t="s">
        <v>21</v>
      </c>
      <c r="F611" s="1">
        <v>4453.16</v>
      </c>
      <c r="G611" s="1" t="s">
        <v>89</v>
      </c>
    </row>
    <row r="612" spans="1:7" x14ac:dyDescent="0.3">
      <c r="A612" s="1" t="s">
        <v>1987</v>
      </c>
      <c r="B612" s="2">
        <v>46097</v>
      </c>
      <c r="C612" s="1" t="s">
        <v>198</v>
      </c>
      <c r="D612" s="1" t="s">
        <v>35</v>
      </c>
      <c r="E612" s="1" t="s">
        <v>27</v>
      </c>
      <c r="F612" s="1">
        <v>1189.9000000000001</v>
      </c>
      <c r="G612" s="1" t="s">
        <v>14</v>
      </c>
    </row>
    <row r="613" spans="1:7" x14ac:dyDescent="0.3">
      <c r="A613" s="1" t="s">
        <v>4528</v>
      </c>
      <c r="B613" s="2">
        <v>46037</v>
      </c>
      <c r="C613" s="1" t="s">
        <v>981</v>
      </c>
      <c r="D613" s="1" t="s">
        <v>12</v>
      </c>
      <c r="E613" s="1" t="s">
        <v>21</v>
      </c>
      <c r="F613" s="1">
        <v>4744.6000000000004</v>
      </c>
      <c r="G613" s="1" t="s">
        <v>14</v>
      </c>
    </row>
    <row r="614" spans="1:7" x14ac:dyDescent="0.3">
      <c r="A614" s="1" t="s">
        <v>3469</v>
      </c>
      <c r="B614" s="2">
        <v>46103</v>
      </c>
      <c r="C614" s="1" t="s">
        <v>391</v>
      </c>
      <c r="D614" s="1" t="s">
        <v>18</v>
      </c>
      <c r="E614" s="1" t="s">
        <v>13</v>
      </c>
      <c r="F614" s="1">
        <v>9929.3799999999992</v>
      </c>
      <c r="G614" s="1" t="s">
        <v>14</v>
      </c>
    </row>
    <row r="615" spans="1:7" x14ac:dyDescent="0.3">
      <c r="A615" s="1" t="s">
        <v>2278</v>
      </c>
      <c r="B615" s="2">
        <v>46086</v>
      </c>
      <c r="C615" s="1" t="s">
        <v>173</v>
      </c>
      <c r="D615" s="1" t="s">
        <v>18</v>
      </c>
      <c r="E615" s="1" t="s">
        <v>13</v>
      </c>
      <c r="F615" s="1">
        <v>4147.41</v>
      </c>
      <c r="G615" s="1" t="s">
        <v>14</v>
      </c>
    </row>
    <row r="616" spans="1:7" x14ac:dyDescent="0.3">
      <c r="A616" s="1" t="s">
        <v>4651</v>
      </c>
      <c r="B616" s="2">
        <v>46034</v>
      </c>
      <c r="C616" s="1" t="s">
        <v>942</v>
      </c>
      <c r="D616" s="1" t="s">
        <v>18</v>
      </c>
      <c r="E616" s="1" t="s">
        <v>55</v>
      </c>
      <c r="F616" s="1">
        <v>12928.3</v>
      </c>
      <c r="G616" s="1" t="s">
        <v>14</v>
      </c>
    </row>
    <row r="617" spans="1:7" x14ac:dyDescent="0.3">
      <c r="A617" s="1" t="s">
        <v>4721</v>
      </c>
      <c r="B617" s="2">
        <v>46082</v>
      </c>
      <c r="C617" s="1" t="s">
        <v>427</v>
      </c>
      <c r="D617" s="1" t="s">
        <v>35</v>
      </c>
      <c r="E617" s="1" t="s">
        <v>27</v>
      </c>
      <c r="F617" s="1">
        <v>627.26</v>
      </c>
      <c r="G617" s="1" t="s">
        <v>14</v>
      </c>
    </row>
    <row r="618" spans="1:7" x14ac:dyDescent="0.3">
      <c r="A618" s="1" t="s">
        <v>4848</v>
      </c>
      <c r="B618" s="2">
        <v>46032</v>
      </c>
      <c r="C618" s="1" t="s">
        <v>470</v>
      </c>
      <c r="D618" s="1" t="s">
        <v>18</v>
      </c>
      <c r="E618" s="1" t="s">
        <v>13</v>
      </c>
      <c r="F618" s="1">
        <v>2314.73</v>
      </c>
      <c r="G618" s="1" t="s">
        <v>14</v>
      </c>
    </row>
    <row r="619" spans="1:7" x14ac:dyDescent="0.3">
      <c r="A619" s="1" t="s">
        <v>3232</v>
      </c>
      <c r="B619" s="2">
        <v>46102</v>
      </c>
      <c r="C619" s="1" t="s">
        <v>155</v>
      </c>
      <c r="D619" s="1" t="s">
        <v>12</v>
      </c>
      <c r="E619" s="1" t="s">
        <v>21</v>
      </c>
      <c r="F619" s="1">
        <v>24336.560000000001</v>
      </c>
      <c r="G619" s="1" t="s">
        <v>14</v>
      </c>
    </row>
    <row r="620" spans="1:7" x14ac:dyDescent="0.3">
      <c r="A620" s="1" t="s">
        <v>1864</v>
      </c>
      <c r="B620" s="2">
        <v>46049</v>
      </c>
      <c r="C620" s="1" t="s">
        <v>837</v>
      </c>
      <c r="D620" s="1" t="s">
        <v>12</v>
      </c>
      <c r="E620" s="1" t="s">
        <v>27</v>
      </c>
      <c r="F620" s="1">
        <v>6367.26</v>
      </c>
      <c r="G620" s="1" t="s">
        <v>14</v>
      </c>
    </row>
    <row r="621" spans="1:7" x14ac:dyDescent="0.3">
      <c r="A621" s="1" t="s">
        <v>2563</v>
      </c>
      <c r="B621" s="2">
        <v>46032</v>
      </c>
      <c r="C621" s="1" t="s">
        <v>1699</v>
      </c>
      <c r="D621" s="1" t="s">
        <v>12</v>
      </c>
      <c r="E621" s="1" t="s">
        <v>13</v>
      </c>
      <c r="F621" s="1">
        <v>3055.28</v>
      </c>
      <c r="G621" s="1" t="s">
        <v>14</v>
      </c>
    </row>
    <row r="622" spans="1:7" x14ac:dyDescent="0.3">
      <c r="A622" s="1" t="s">
        <v>3821</v>
      </c>
      <c r="B622" s="2">
        <v>46104</v>
      </c>
      <c r="C622" s="1" t="s">
        <v>2261</v>
      </c>
      <c r="D622" s="1" t="s">
        <v>12</v>
      </c>
      <c r="E622" s="1" t="s">
        <v>27</v>
      </c>
      <c r="F622" s="1">
        <v>9052.31</v>
      </c>
      <c r="G622" s="1" t="s">
        <v>14</v>
      </c>
    </row>
    <row r="623" spans="1:7" x14ac:dyDescent="0.3">
      <c r="A623" s="1" t="s">
        <v>2939</v>
      </c>
      <c r="B623" s="2">
        <v>46045</v>
      </c>
      <c r="C623" s="1" t="s">
        <v>107</v>
      </c>
      <c r="D623" s="1" t="s">
        <v>12</v>
      </c>
      <c r="E623" s="1" t="s">
        <v>27</v>
      </c>
      <c r="F623" s="1">
        <v>6504.8</v>
      </c>
      <c r="G623" s="1" t="s">
        <v>14</v>
      </c>
    </row>
    <row r="624" spans="1:7" x14ac:dyDescent="0.3">
      <c r="A624" s="1" t="s">
        <v>1543</v>
      </c>
      <c r="B624" s="2">
        <v>46067</v>
      </c>
      <c r="C624" s="1" t="s">
        <v>1544</v>
      </c>
      <c r="D624" s="1" t="s">
        <v>12</v>
      </c>
      <c r="E624" s="1" t="s">
        <v>21</v>
      </c>
      <c r="F624" s="1">
        <v>1158.27</v>
      </c>
      <c r="G624" s="1" t="s">
        <v>14</v>
      </c>
    </row>
    <row r="625" spans="1:7" x14ac:dyDescent="0.3">
      <c r="A625" s="1" t="s">
        <v>430</v>
      </c>
      <c r="B625" s="2">
        <v>46095</v>
      </c>
      <c r="C625" s="1" t="s">
        <v>109</v>
      </c>
      <c r="D625" s="1" t="s">
        <v>18</v>
      </c>
      <c r="E625" s="1" t="s">
        <v>21</v>
      </c>
      <c r="F625" s="1">
        <v>7964.04</v>
      </c>
      <c r="G625" s="1" t="s">
        <v>94</v>
      </c>
    </row>
    <row r="626" spans="1:7" x14ac:dyDescent="0.3">
      <c r="A626" s="1" t="s">
        <v>1859</v>
      </c>
      <c r="B626" s="2">
        <v>46084</v>
      </c>
      <c r="C626" s="1" t="s">
        <v>1082</v>
      </c>
      <c r="D626" s="1" t="s">
        <v>18</v>
      </c>
      <c r="E626" s="1" t="s">
        <v>27</v>
      </c>
      <c r="F626" s="1">
        <v>1431.74</v>
      </c>
      <c r="G626" s="1" t="s">
        <v>14</v>
      </c>
    </row>
    <row r="627" spans="1:7" x14ac:dyDescent="0.3">
      <c r="A627" s="1" t="s">
        <v>1290</v>
      </c>
      <c r="B627" s="2">
        <v>46062</v>
      </c>
      <c r="C627" s="1" t="s">
        <v>1291</v>
      </c>
      <c r="D627" s="1" t="s">
        <v>12</v>
      </c>
      <c r="E627" s="1" t="s">
        <v>21</v>
      </c>
      <c r="F627" s="1">
        <v>15724.93</v>
      </c>
      <c r="G627" s="1" t="s">
        <v>14</v>
      </c>
    </row>
    <row r="628" spans="1:7" x14ac:dyDescent="0.3">
      <c r="A628" s="1" t="s">
        <v>4820</v>
      </c>
      <c r="B628" s="2">
        <v>46060</v>
      </c>
      <c r="C628" s="1" t="s">
        <v>2975</v>
      </c>
      <c r="D628" s="1" t="s">
        <v>66</v>
      </c>
      <c r="E628" s="1" t="s">
        <v>55</v>
      </c>
      <c r="F628" s="1">
        <v>11496.36</v>
      </c>
      <c r="G628" s="1" t="s">
        <v>14</v>
      </c>
    </row>
    <row r="629" spans="1:7" x14ac:dyDescent="0.3">
      <c r="A629" s="1" t="s">
        <v>4830</v>
      </c>
      <c r="B629" s="2">
        <v>46079</v>
      </c>
      <c r="C629" s="1" t="s">
        <v>1300</v>
      </c>
      <c r="D629" s="1" t="s">
        <v>35</v>
      </c>
      <c r="E629" s="1" t="s">
        <v>21</v>
      </c>
      <c r="F629" s="1">
        <v>3392.11</v>
      </c>
      <c r="G629" s="1" t="s">
        <v>14</v>
      </c>
    </row>
    <row r="630" spans="1:7" x14ac:dyDescent="0.3">
      <c r="A630" s="1" t="s">
        <v>2792</v>
      </c>
      <c r="B630" s="2">
        <v>46111</v>
      </c>
      <c r="C630" s="1" t="s">
        <v>1667</v>
      </c>
      <c r="D630" s="1" t="s">
        <v>12</v>
      </c>
      <c r="E630" s="1" t="s">
        <v>27</v>
      </c>
      <c r="F630" s="1">
        <v>21812.799999999999</v>
      </c>
      <c r="G630" s="1" t="s">
        <v>14</v>
      </c>
    </row>
    <row r="631" spans="1:7" x14ac:dyDescent="0.3">
      <c r="A631" s="1" t="s">
        <v>4189</v>
      </c>
      <c r="B631" s="2">
        <v>46081</v>
      </c>
      <c r="C631" s="1" t="s">
        <v>1801</v>
      </c>
      <c r="D631" s="1" t="s">
        <v>18</v>
      </c>
      <c r="E631" s="1" t="s">
        <v>13</v>
      </c>
      <c r="F631" s="1">
        <v>972.03</v>
      </c>
      <c r="G631" s="1" t="s">
        <v>14</v>
      </c>
    </row>
    <row r="632" spans="1:7" x14ac:dyDescent="0.3">
      <c r="A632" s="1" t="s">
        <v>2540</v>
      </c>
      <c r="B632" s="2">
        <v>46073</v>
      </c>
      <c r="C632" s="1" t="s">
        <v>2261</v>
      </c>
      <c r="D632" s="1" t="s">
        <v>18</v>
      </c>
      <c r="E632" s="1" t="s">
        <v>13</v>
      </c>
      <c r="F632" s="1">
        <v>962.87</v>
      </c>
      <c r="G632" s="1" t="s">
        <v>14</v>
      </c>
    </row>
    <row r="633" spans="1:7" x14ac:dyDescent="0.3">
      <c r="A633" s="1" t="s">
        <v>3994</v>
      </c>
      <c r="B633" s="2">
        <v>46044</v>
      </c>
      <c r="C633" s="1" t="s">
        <v>887</v>
      </c>
      <c r="D633" s="1" t="s">
        <v>12</v>
      </c>
      <c r="E633" s="1" t="s">
        <v>13</v>
      </c>
      <c r="F633" s="1">
        <v>16426.580000000002</v>
      </c>
      <c r="G633" s="1" t="s">
        <v>14</v>
      </c>
    </row>
    <row r="634" spans="1:7" x14ac:dyDescent="0.3">
      <c r="A634" s="1" t="s">
        <v>2477</v>
      </c>
      <c r="B634" s="2">
        <v>46045</v>
      </c>
      <c r="C634" s="1" t="s">
        <v>652</v>
      </c>
      <c r="D634" s="1" t="s">
        <v>12</v>
      </c>
      <c r="E634" s="1" t="s">
        <v>21</v>
      </c>
      <c r="F634" s="1">
        <v>13200.82</v>
      </c>
      <c r="G634" s="1" t="s">
        <v>14</v>
      </c>
    </row>
    <row r="635" spans="1:7" x14ac:dyDescent="0.3">
      <c r="A635" s="1" t="s">
        <v>4093</v>
      </c>
      <c r="B635" s="2">
        <v>46096</v>
      </c>
      <c r="C635" s="1" t="s">
        <v>1344</v>
      </c>
      <c r="D635" s="1" t="s">
        <v>46</v>
      </c>
      <c r="E635" s="1" t="s">
        <v>27</v>
      </c>
      <c r="F635" s="1">
        <v>3025.63</v>
      </c>
      <c r="G635" s="1" t="s">
        <v>89</v>
      </c>
    </row>
    <row r="636" spans="1:7" x14ac:dyDescent="0.3">
      <c r="A636" s="1" t="s">
        <v>763</v>
      </c>
      <c r="B636" s="2">
        <v>46092</v>
      </c>
      <c r="C636" s="1" t="s">
        <v>643</v>
      </c>
      <c r="D636" s="1" t="s">
        <v>35</v>
      </c>
      <c r="E636" s="1" t="s">
        <v>27</v>
      </c>
      <c r="F636" s="1">
        <v>43974.03</v>
      </c>
      <c r="G636" s="1" t="s">
        <v>14</v>
      </c>
    </row>
    <row r="637" spans="1:7" x14ac:dyDescent="0.3">
      <c r="A637" s="1" t="s">
        <v>2677</v>
      </c>
      <c r="B637" s="2">
        <v>46077</v>
      </c>
      <c r="C637" s="1" t="s">
        <v>70</v>
      </c>
      <c r="D637" s="1" t="s">
        <v>35</v>
      </c>
      <c r="E637" s="1" t="s">
        <v>27</v>
      </c>
      <c r="F637" s="1">
        <v>2104.08</v>
      </c>
      <c r="G637" s="1" t="s">
        <v>14</v>
      </c>
    </row>
    <row r="638" spans="1:7" x14ac:dyDescent="0.3">
      <c r="A638" s="1" t="s">
        <v>1582</v>
      </c>
      <c r="B638" s="2">
        <v>46074</v>
      </c>
      <c r="C638" s="1" t="s">
        <v>486</v>
      </c>
      <c r="D638" s="1" t="s">
        <v>12</v>
      </c>
      <c r="E638" s="1" t="s">
        <v>21</v>
      </c>
      <c r="F638" s="1">
        <v>3420.81</v>
      </c>
      <c r="G638" s="1" t="s">
        <v>14</v>
      </c>
    </row>
    <row r="639" spans="1:7" x14ac:dyDescent="0.3">
      <c r="A639" s="1" t="s">
        <v>1444</v>
      </c>
      <c r="B639" s="2">
        <v>46108</v>
      </c>
      <c r="C639" s="1" t="s">
        <v>1445</v>
      </c>
      <c r="D639" s="1" t="s">
        <v>66</v>
      </c>
      <c r="E639" s="1" t="s">
        <v>13</v>
      </c>
      <c r="F639" s="1">
        <v>1235.02</v>
      </c>
      <c r="G639" s="1" t="s">
        <v>14</v>
      </c>
    </row>
    <row r="640" spans="1:7" x14ac:dyDescent="0.3">
      <c r="A640" s="1" t="s">
        <v>4230</v>
      </c>
      <c r="B640" s="2">
        <v>46045</v>
      </c>
      <c r="C640" s="1" t="s">
        <v>4231</v>
      </c>
      <c r="D640" s="1" t="s">
        <v>12</v>
      </c>
      <c r="E640" s="1" t="s">
        <v>21</v>
      </c>
      <c r="F640" s="1">
        <v>4391.4399999999996</v>
      </c>
      <c r="G640" s="1" t="s">
        <v>14</v>
      </c>
    </row>
    <row r="641" spans="1:7" x14ac:dyDescent="0.3">
      <c r="A641" s="1" t="s">
        <v>2294</v>
      </c>
      <c r="B641" s="2">
        <v>46048</v>
      </c>
      <c r="C641" s="1" t="s">
        <v>486</v>
      </c>
      <c r="D641" s="1" t="s">
        <v>18</v>
      </c>
      <c r="E641" s="1" t="s">
        <v>27</v>
      </c>
      <c r="F641" s="1">
        <v>8277.5400000000009</v>
      </c>
      <c r="G641" s="1" t="s">
        <v>14</v>
      </c>
    </row>
    <row r="642" spans="1:7" x14ac:dyDescent="0.3">
      <c r="A642" s="1" t="s">
        <v>4203</v>
      </c>
      <c r="B642" s="2">
        <v>46046</v>
      </c>
      <c r="C642" s="1" t="s">
        <v>1539</v>
      </c>
      <c r="D642" s="1" t="s">
        <v>35</v>
      </c>
      <c r="E642" s="1" t="s">
        <v>55</v>
      </c>
      <c r="F642" s="1">
        <v>5109.38</v>
      </c>
      <c r="G642" s="1" t="s">
        <v>14</v>
      </c>
    </row>
    <row r="643" spans="1:7" x14ac:dyDescent="0.3">
      <c r="A643" s="1" t="s">
        <v>3581</v>
      </c>
      <c r="B643" s="2">
        <v>46056</v>
      </c>
      <c r="C643" s="1" t="s">
        <v>522</v>
      </c>
      <c r="D643" s="1" t="s">
        <v>66</v>
      </c>
      <c r="E643" s="1" t="s">
        <v>13</v>
      </c>
      <c r="F643" s="1">
        <v>1123.92</v>
      </c>
      <c r="G643" s="1" t="s">
        <v>94</v>
      </c>
    </row>
    <row r="644" spans="1:7" x14ac:dyDescent="0.3">
      <c r="A644" s="1" t="s">
        <v>420</v>
      </c>
      <c r="B644" s="2">
        <v>46041</v>
      </c>
      <c r="C644" s="1" t="s">
        <v>421</v>
      </c>
      <c r="D644" s="1" t="s">
        <v>18</v>
      </c>
      <c r="E644" s="1" t="s">
        <v>13</v>
      </c>
      <c r="F644" s="1">
        <v>4819.17</v>
      </c>
      <c r="G644" s="1" t="s">
        <v>14</v>
      </c>
    </row>
    <row r="645" spans="1:7" x14ac:dyDescent="0.3">
      <c r="A645" s="1" t="s">
        <v>236</v>
      </c>
      <c r="B645" s="2">
        <v>46067</v>
      </c>
      <c r="C645" s="1" t="s">
        <v>237</v>
      </c>
      <c r="D645" s="1" t="s">
        <v>12</v>
      </c>
      <c r="E645" s="1" t="s">
        <v>27</v>
      </c>
      <c r="F645" s="1">
        <v>562.07000000000005</v>
      </c>
      <c r="G645" s="1" t="s">
        <v>89</v>
      </c>
    </row>
    <row r="646" spans="1:7" x14ac:dyDescent="0.3">
      <c r="A646" s="1" t="s">
        <v>1933</v>
      </c>
      <c r="B646" s="2">
        <v>46090</v>
      </c>
      <c r="C646" s="1" t="s">
        <v>292</v>
      </c>
      <c r="D646" s="1" t="s">
        <v>12</v>
      </c>
      <c r="E646" s="1" t="s">
        <v>27</v>
      </c>
      <c r="F646" s="1">
        <v>3097.83</v>
      </c>
      <c r="G646" s="1" t="s">
        <v>14</v>
      </c>
    </row>
    <row r="647" spans="1:7" x14ac:dyDescent="0.3">
      <c r="A647" s="1" t="s">
        <v>4671</v>
      </c>
      <c r="B647" s="2">
        <v>46023</v>
      </c>
      <c r="C647" s="1" t="s">
        <v>1112</v>
      </c>
      <c r="D647" s="1" t="s">
        <v>12</v>
      </c>
      <c r="E647" s="1" t="s">
        <v>27</v>
      </c>
      <c r="F647" s="1">
        <v>1747.48</v>
      </c>
      <c r="G647" s="1" t="s">
        <v>14</v>
      </c>
    </row>
    <row r="648" spans="1:7" x14ac:dyDescent="0.3">
      <c r="A648" s="1" t="s">
        <v>872</v>
      </c>
      <c r="B648" s="2">
        <v>46105</v>
      </c>
      <c r="C648" s="1" t="s">
        <v>873</v>
      </c>
      <c r="D648" s="1" t="s">
        <v>12</v>
      </c>
      <c r="E648" s="1" t="s">
        <v>27</v>
      </c>
      <c r="F648" s="1">
        <v>1138.19</v>
      </c>
      <c r="G648" s="1" t="s">
        <v>94</v>
      </c>
    </row>
    <row r="649" spans="1:7" x14ac:dyDescent="0.3">
      <c r="A649" s="1" t="s">
        <v>2393</v>
      </c>
      <c r="B649" s="2">
        <v>46087</v>
      </c>
      <c r="C649" s="1" t="s">
        <v>502</v>
      </c>
      <c r="D649" s="1" t="s">
        <v>12</v>
      </c>
      <c r="E649" s="1" t="s">
        <v>13</v>
      </c>
      <c r="F649" s="1">
        <v>8922.6299999999992</v>
      </c>
      <c r="G649" s="1" t="s">
        <v>14</v>
      </c>
    </row>
    <row r="650" spans="1:7" x14ac:dyDescent="0.3">
      <c r="A650" s="1" t="s">
        <v>3896</v>
      </c>
      <c r="B650" s="2">
        <v>46112</v>
      </c>
      <c r="C650" s="1" t="s">
        <v>472</v>
      </c>
      <c r="D650" s="1" t="s">
        <v>18</v>
      </c>
      <c r="E650" s="1" t="s">
        <v>21</v>
      </c>
      <c r="F650" s="1">
        <v>3199.25</v>
      </c>
      <c r="G650" s="1" t="s">
        <v>14</v>
      </c>
    </row>
    <row r="651" spans="1:7" x14ac:dyDescent="0.3">
      <c r="A651" s="1" t="s">
        <v>4113</v>
      </c>
      <c r="B651" s="2">
        <v>46041</v>
      </c>
      <c r="C651" s="1" t="s">
        <v>806</v>
      </c>
      <c r="D651" s="1" t="s">
        <v>18</v>
      </c>
      <c r="E651" s="1" t="s">
        <v>55</v>
      </c>
      <c r="F651" s="1">
        <v>10396.6</v>
      </c>
      <c r="G651" s="1" t="s">
        <v>14</v>
      </c>
    </row>
    <row r="652" spans="1:7" x14ac:dyDescent="0.3">
      <c r="A652" s="1" t="s">
        <v>3354</v>
      </c>
      <c r="B652" s="2">
        <v>46048</v>
      </c>
      <c r="C652" s="1" t="s">
        <v>2952</v>
      </c>
      <c r="D652" s="1" t="s">
        <v>12</v>
      </c>
      <c r="E652" s="1" t="s">
        <v>21</v>
      </c>
      <c r="F652" s="1">
        <v>6437.59</v>
      </c>
      <c r="G652" s="1" t="s">
        <v>14</v>
      </c>
    </row>
    <row r="653" spans="1:7" x14ac:dyDescent="0.3">
      <c r="A653" s="1" t="s">
        <v>2142</v>
      </c>
      <c r="B653" s="2">
        <v>46105</v>
      </c>
      <c r="C653" s="1" t="s">
        <v>601</v>
      </c>
      <c r="D653" s="1" t="s">
        <v>12</v>
      </c>
      <c r="E653" s="1" t="s">
        <v>21</v>
      </c>
      <c r="F653" s="1">
        <v>8455.86</v>
      </c>
      <c r="G653" s="1" t="s">
        <v>14</v>
      </c>
    </row>
    <row r="654" spans="1:7" x14ac:dyDescent="0.3">
      <c r="A654" s="1" t="s">
        <v>1073</v>
      </c>
      <c r="B654" s="2">
        <v>46112</v>
      </c>
      <c r="C654" s="1" t="s">
        <v>1074</v>
      </c>
      <c r="D654" s="1" t="s">
        <v>12</v>
      </c>
      <c r="E654" s="1" t="s">
        <v>13</v>
      </c>
      <c r="F654" s="1">
        <v>2745.64</v>
      </c>
      <c r="G654" s="1" t="s">
        <v>14</v>
      </c>
    </row>
    <row r="655" spans="1:7" x14ac:dyDescent="0.3">
      <c r="A655" s="1" t="s">
        <v>2336</v>
      </c>
      <c r="B655" s="2">
        <v>46036</v>
      </c>
      <c r="C655" s="1" t="s">
        <v>2337</v>
      </c>
      <c r="D655" s="1" t="s">
        <v>12</v>
      </c>
      <c r="E655" s="1" t="s">
        <v>21</v>
      </c>
      <c r="F655" s="1">
        <v>12985.12</v>
      </c>
      <c r="G655" s="1" t="s">
        <v>14</v>
      </c>
    </row>
    <row r="656" spans="1:7" x14ac:dyDescent="0.3">
      <c r="A656" s="1" t="s">
        <v>1181</v>
      </c>
      <c r="B656" s="2">
        <v>46085</v>
      </c>
      <c r="C656" s="1" t="s">
        <v>527</v>
      </c>
      <c r="D656" s="1" t="s">
        <v>66</v>
      </c>
      <c r="E656" s="1" t="s">
        <v>13</v>
      </c>
      <c r="F656" s="1">
        <v>7945.66</v>
      </c>
      <c r="G656" s="1" t="s">
        <v>14</v>
      </c>
    </row>
    <row r="657" spans="1:7" x14ac:dyDescent="0.3">
      <c r="A657" s="1" t="s">
        <v>1488</v>
      </c>
      <c r="B657" s="2">
        <v>46037</v>
      </c>
      <c r="C657" s="1" t="s">
        <v>1489</v>
      </c>
      <c r="D657" s="1" t="s">
        <v>66</v>
      </c>
      <c r="E657" s="1" t="s">
        <v>27</v>
      </c>
      <c r="F657" s="1">
        <v>141.36000000000001</v>
      </c>
      <c r="G657" s="1" t="s">
        <v>14</v>
      </c>
    </row>
    <row r="658" spans="1:7" x14ac:dyDescent="0.3">
      <c r="A658" s="1" t="s">
        <v>2035</v>
      </c>
      <c r="B658" s="2">
        <v>46069</v>
      </c>
      <c r="C658" s="1" t="s">
        <v>2002</v>
      </c>
      <c r="D658" s="1" t="s">
        <v>12</v>
      </c>
      <c r="E658" s="1" t="s">
        <v>27</v>
      </c>
      <c r="F658" s="1">
        <v>12442.94</v>
      </c>
      <c r="G658" s="1" t="s">
        <v>14</v>
      </c>
    </row>
    <row r="659" spans="1:7" x14ac:dyDescent="0.3">
      <c r="A659" s="1" t="s">
        <v>4986</v>
      </c>
      <c r="B659" s="2">
        <v>46036</v>
      </c>
      <c r="C659" s="1" t="s">
        <v>2459</v>
      </c>
      <c r="D659" s="1" t="s">
        <v>12</v>
      </c>
      <c r="E659" s="1" t="s">
        <v>21</v>
      </c>
      <c r="F659" s="1">
        <v>9210.82</v>
      </c>
      <c r="G659" s="1" t="s">
        <v>14</v>
      </c>
    </row>
    <row r="660" spans="1:7" x14ac:dyDescent="0.3">
      <c r="A660" s="1" t="s">
        <v>4680</v>
      </c>
      <c r="B660" s="2">
        <v>46108</v>
      </c>
      <c r="C660" s="1" t="s">
        <v>871</v>
      </c>
      <c r="D660" s="1" t="s">
        <v>35</v>
      </c>
      <c r="E660" s="1" t="s">
        <v>13</v>
      </c>
      <c r="F660" s="1">
        <v>11996.51</v>
      </c>
      <c r="G660" s="1" t="s">
        <v>14</v>
      </c>
    </row>
    <row r="661" spans="1:7" x14ac:dyDescent="0.3">
      <c r="A661" s="1" t="s">
        <v>2106</v>
      </c>
      <c r="B661" s="2">
        <v>46055</v>
      </c>
      <c r="C661" s="1" t="s">
        <v>2107</v>
      </c>
      <c r="D661" s="1" t="s">
        <v>18</v>
      </c>
      <c r="E661" s="1" t="s">
        <v>27</v>
      </c>
      <c r="F661" s="1">
        <v>6679.95</v>
      </c>
      <c r="G661" s="1" t="s">
        <v>14</v>
      </c>
    </row>
    <row r="662" spans="1:7" x14ac:dyDescent="0.3">
      <c r="A662" s="1" t="s">
        <v>1037</v>
      </c>
      <c r="B662" s="2">
        <v>46070</v>
      </c>
      <c r="C662" s="1" t="s">
        <v>385</v>
      </c>
      <c r="D662" s="1" t="s">
        <v>12</v>
      </c>
      <c r="E662" s="1" t="s">
        <v>55</v>
      </c>
      <c r="F662" s="1">
        <v>1197.69</v>
      </c>
      <c r="G662" s="1" t="s">
        <v>14</v>
      </c>
    </row>
    <row r="663" spans="1:7" x14ac:dyDescent="0.3">
      <c r="A663" s="1" t="s">
        <v>1821</v>
      </c>
      <c r="B663" s="2">
        <v>46099</v>
      </c>
      <c r="C663" s="1" t="s">
        <v>566</v>
      </c>
      <c r="D663" s="1" t="s">
        <v>18</v>
      </c>
      <c r="E663" s="1" t="s">
        <v>27</v>
      </c>
      <c r="F663" s="1">
        <v>1200.42</v>
      </c>
      <c r="G663" s="1" t="s">
        <v>14</v>
      </c>
    </row>
    <row r="664" spans="1:7" x14ac:dyDescent="0.3">
      <c r="A664" s="1" t="s">
        <v>1905</v>
      </c>
      <c r="B664" s="2">
        <v>46060</v>
      </c>
      <c r="C664" s="1" t="s">
        <v>239</v>
      </c>
      <c r="D664" s="1" t="s">
        <v>46</v>
      </c>
      <c r="E664" s="1" t="s">
        <v>55</v>
      </c>
      <c r="F664" s="1">
        <v>1466.21</v>
      </c>
      <c r="G664" s="1" t="s">
        <v>14</v>
      </c>
    </row>
    <row r="665" spans="1:7" x14ac:dyDescent="0.3">
      <c r="A665" s="1" t="s">
        <v>2815</v>
      </c>
      <c r="B665" s="2">
        <v>46082</v>
      </c>
      <c r="C665" s="1" t="s">
        <v>2189</v>
      </c>
      <c r="D665" s="1" t="s">
        <v>46</v>
      </c>
      <c r="E665" s="1" t="s">
        <v>27</v>
      </c>
      <c r="F665" s="1">
        <v>11916.14</v>
      </c>
      <c r="G665" s="1" t="s">
        <v>14</v>
      </c>
    </row>
    <row r="666" spans="1:7" x14ac:dyDescent="0.3">
      <c r="A666" s="1" t="s">
        <v>2999</v>
      </c>
      <c r="B666" s="2">
        <v>46084</v>
      </c>
      <c r="C666" s="1" t="s">
        <v>1172</v>
      </c>
      <c r="D666" s="1" t="s">
        <v>18</v>
      </c>
      <c r="E666" s="1" t="s">
        <v>21</v>
      </c>
      <c r="F666" s="1">
        <v>10393.77</v>
      </c>
      <c r="G666" s="1" t="s">
        <v>94</v>
      </c>
    </row>
    <row r="667" spans="1:7" x14ac:dyDescent="0.3">
      <c r="A667" s="1" t="s">
        <v>2184</v>
      </c>
      <c r="B667" s="2">
        <v>46054</v>
      </c>
      <c r="C667" s="1" t="s">
        <v>1862</v>
      </c>
      <c r="D667" s="1" t="s">
        <v>12</v>
      </c>
      <c r="E667" s="1" t="s">
        <v>21</v>
      </c>
      <c r="F667" s="1">
        <v>14927.83</v>
      </c>
      <c r="G667" s="1" t="s">
        <v>14</v>
      </c>
    </row>
    <row r="668" spans="1:7" x14ac:dyDescent="0.3">
      <c r="A668" s="1" t="s">
        <v>4434</v>
      </c>
      <c r="B668" s="2">
        <v>46098</v>
      </c>
      <c r="C668" s="1" t="s">
        <v>350</v>
      </c>
      <c r="D668" s="1" t="s">
        <v>66</v>
      </c>
      <c r="E668" s="1" t="s">
        <v>21</v>
      </c>
      <c r="F668" s="1">
        <v>1360.97</v>
      </c>
      <c r="G668" s="1" t="s">
        <v>14</v>
      </c>
    </row>
    <row r="669" spans="1:7" x14ac:dyDescent="0.3">
      <c r="A669" s="1" t="s">
        <v>4468</v>
      </c>
      <c r="B669" s="2">
        <v>46110</v>
      </c>
      <c r="C669" s="1" t="s">
        <v>1537</v>
      </c>
      <c r="D669" s="1" t="s">
        <v>35</v>
      </c>
      <c r="E669" s="1" t="s">
        <v>55</v>
      </c>
      <c r="F669" s="1">
        <v>4399.2299999999996</v>
      </c>
      <c r="G669" s="1" t="s">
        <v>14</v>
      </c>
    </row>
    <row r="670" spans="1:7" x14ac:dyDescent="0.3">
      <c r="A670" s="1" t="s">
        <v>1491</v>
      </c>
      <c r="B670" s="2">
        <v>46064</v>
      </c>
      <c r="C670" s="1" t="s">
        <v>769</v>
      </c>
      <c r="D670" s="1" t="s">
        <v>66</v>
      </c>
      <c r="E670" s="1" t="s">
        <v>27</v>
      </c>
      <c r="F670" s="1">
        <v>2877.99</v>
      </c>
      <c r="G670" s="1" t="s">
        <v>94</v>
      </c>
    </row>
    <row r="671" spans="1:7" x14ac:dyDescent="0.3">
      <c r="A671" s="1" t="s">
        <v>711</v>
      </c>
      <c r="B671" s="2">
        <v>46087</v>
      </c>
      <c r="C671" s="1" t="s">
        <v>454</v>
      </c>
      <c r="D671" s="1" t="s">
        <v>12</v>
      </c>
      <c r="E671" s="1" t="s">
        <v>27</v>
      </c>
      <c r="F671" s="1">
        <v>16618.43</v>
      </c>
      <c r="G671" s="1" t="s">
        <v>89</v>
      </c>
    </row>
    <row r="672" spans="1:7" x14ac:dyDescent="0.3">
      <c r="A672" s="1" t="s">
        <v>4645</v>
      </c>
      <c r="B672" s="2">
        <v>46066</v>
      </c>
      <c r="C672" s="1" t="s">
        <v>3933</v>
      </c>
      <c r="D672" s="1" t="s">
        <v>18</v>
      </c>
      <c r="E672" s="1" t="s">
        <v>13</v>
      </c>
      <c r="F672" s="1">
        <v>24771.16</v>
      </c>
      <c r="G672" s="1" t="s">
        <v>14</v>
      </c>
    </row>
    <row r="673" spans="1:7" x14ac:dyDescent="0.3">
      <c r="A673" s="1" t="s">
        <v>1770</v>
      </c>
      <c r="B673" s="2">
        <v>46030</v>
      </c>
      <c r="C673" s="1" t="s">
        <v>1374</v>
      </c>
      <c r="D673" s="1" t="s">
        <v>18</v>
      </c>
      <c r="E673" s="1" t="s">
        <v>13</v>
      </c>
      <c r="F673" s="1">
        <v>991.78</v>
      </c>
      <c r="G673" s="1" t="s">
        <v>14</v>
      </c>
    </row>
    <row r="674" spans="1:7" x14ac:dyDescent="0.3">
      <c r="A674" s="1" t="s">
        <v>1637</v>
      </c>
      <c r="B674" s="2">
        <v>46102</v>
      </c>
      <c r="C674" s="1" t="s">
        <v>603</v>
      </c>
      <c r="D674" s="1" t="s">
        <v>66</v>
      </c>
      <c r="E674" s="1" t="s">
        <v>55</v>
      </c>
      <c r="F674" s="1">
        <v>1156.75</v>
      </c>
      <c r="G674" s="1" t="s">
        <v>14</v>
      </c>
    </row>
    <row r="675" spans="1:7" x14ac:dyDescent="0.3">
      <c r="A675" s="1" t="s">
        <v>3400</v>
      </c>
      <c r="B675" s="2">
        <v>46078</v>
      </c>
      <c r="C675" s="1" t="s">
        <v>1300</v>
      </c>
      <c r="D675" s="1" t="s">
        <v>12</v>
      </c>
      <c r="E675" s="1" t="s">
        <v>21</v>
      </c>
      <c r="F675" s="1">
        <v>1082.98</v>
      </c>
      <c r="G675" s="1" t="s">
        <v>14</v>
      </c>
    </row>
    <row r="676" spans="1:7" x14ac:dyDescent="0.3">
      <c r="A676" s="1" t="s">
        <v>359</v>
      </c>
      <c r="B676" s="2">
        <v>46111</v>
      </c>
      <c r="C676" s="1" t="s">
        <v>360</v>
      </c>
      <c r="D676" s="1" t="s">
        <v>12</v>
      </c>
      <c r="E676" s="1" t="s">
        <v>13</v>
      </c>
      <c r="F676" s="1">
        <v>1157.08</v>
      </c>
      <c r="G676" s="1" t="s">
        <v>14</v>
      </c>
    </row>
    <row r="677" spans="1:7" x14ac:dyDescent="0.3">
      <c r="A677" s="1" t="s">
        <v>4826</v>
      </c>
      <c r="B677" s="2">
        <v>46081</v>
      </c>
      <c r="C677" s="1" t="s">
        <v>478</v>
      </c>
      <c r="D677" s="1" t="s">
        <v>66</v>
      </c>
      <c r="E677" s="1" t="s">
        <v>21</v>
      </c>
      <c r="F677" s="1">
        <v>1715.9</v>
      </c>
      <c r="G677" s="1" t="s">
        <v>14</v>
      </c>
    </row>
    <row r="678" spans="1:7" x14ac:dyDescent="0.3">
      <c r="A678" s="1" t="s">
        <v>4907</v>
      </c>
      <c r="B678" s="2">
        <v>46068</v>
      </c>
      <c r="C678" s="1" t="s">
        <v>1336</v>
      </c>
      <c r="D678" s="1" t="s">
        <v>18</v>
      </c>
      <c r="E678" s="1" t="s">
        <v>21</v>
      </c>
      <c r="F678" s="1">
        <v>3587.29</v>
      </c>
      <c r="G678" s="1" t="s">
        <v>14</v>
      </c>
    </row>
    <row r="679" spans="1:7" x14ac:dyDescent="0.3">
      <c r="A679" s="1" t="s">
        <v>2845</v>
      </c>
      <c r="B679" s="2">
        <v>46107</v>
      </c>
      <c r="C679" s="1" t="s">
        <v>370</v>
      </c>
      <c r="D679" s="1" t="s">
        <v>18</v>
      </c>
      <c r="E679" s="1" t="s">
        <v>55</v>
      </c>
      <c r="F679" s="1">
        <v>654.07000000000005</v>
      </c>
      <c r="G679" s="1" t="s">
        <v>14</v>
      </c>
    </row>
    <row r="680" spans="1:7" x14ac:dyDescent="0.3">
      <c r="A680" s="1" t="s">
        <v>2401</v>
      </c>
      <c r="B680" s="2">
        <v>46047</v>
      </c>
      <c r="C680" s="1" t="s">
        <v>730</v>
      </c>
      <c r="D680" s="1" t="s">
        <v>46</v>
      </c>
      <c r="E680" s="1" t="s">
        <v>27</v>
      </c>
      <c r="F680" s="1">
        <v>1143.1600000000001</v>
      </c>
      <c r="G680" s="1" t="s">
        <v>14</v>
      </c>
    </row>
    <row r="681" spans="1:7" x14ac:dyDescent="0.3">
      <c r="A681" s="1" t="s">
        <v>3515</v>
      </c>
      <c r="B681" s="2">
        <v>46082</v>
      </c>
      <c r="C681" s="1" t="s">
        <v>217</v>
      </c>
      <c r="D681" s="1" t="s">
        <v>12</v>
      </c>
      <c r="E681" s="1" t="s">
        <v>55</v>
      </c>
      <c r="F681" s="1">
        <v>3903.69</v>
      </c>
      <c r="G681" s="1" t="s">
        <v>14</v>
      </c>
    </row>
    <row r="682" spans="1:7" x14ac:dyDescent="0.3">
      <c r="A682" s="1" t="s">
        <v>2496</v>
      </c>
      <c r="B682" s="2">
        <v>46031</v>
      </c>
      <c r="C682" s="1" t="s">
        <v>1350</v>
      </c>
      <c r="D682" s="1" t="s">
        <v>66</v>
      </c>
      <c r="E682" s="1" t="s">
        <v>27</v>
      </c>
      <c r="F682" s="1">
        <v>7211.52</v>
      </c>
      <c r="G682" s="1" t="s">
        <v>14</v>
      </c>
    </row>
    <row r="683" spans="1:7" x14ac:dyDescent="0.3">
      <c r="A683" s="1" t="s">
        <v>2019</v>
      </c>
      <c r="B683" s="2">
        <v>46104</v>
      </c>
      <c r="C683" s="1" t="s">
        <v>288</v>
      </c>
      <c r="D683" s="1" t="s">
        <v>18</v>
      </c>
      <c r="E683" s="1" t="s">
        <v>55</v>
      </c>
      <c r="F683" s="1">
        <v>24504.46</v>
      </c>
      <c r="G683" s="1" t="s">
        <v>14</v>
      </c>
    </row>
    <row r="684" spans="1:7" x14ac:dyDescent="0.3">
      <c r="A684" s="1" t="s">
        <v>2072</v>
      </c>
      <c r="B684" s="2">
        <v>46033</v>
      </c>
      <c r="C684" s="1" t="s">
        <v>296</v>
      </c>
      <c r="D684" s="1" t="s">
        <v>12</v>
      </c>
      <c r="E684" s="1" t="s">
        <v>13</v>
      </c>
      <c r="F684" s="1">
        <v>1272.07</v>
      </c>
      <c r="G684" s="1" t="s">
        <v>14</v>
      </c>
    </row>
    <row r="685" spans="1:7" x14ac:dyDescent="0.3">
      <c r="A685" s="1" t="s">
        <v>1784</v>
      </c>
      <c r="B685" s="2">
        <v>46080</v>
      </c>
      <c r="C685" s="1" t="s">
        <v>1228</v>
      </c>
      <c r="D685" s="1" t="s">
        <v>66</v>
      </c>
      <c r="E685" s="1" t="s">
        <v>13</v>
      </c>
      <c r="F685" s="1">
        <v>317.94</v>
      </c>
      <c r="G685" s="1" t="s">
        <v>14</v>
      </c>
    </row>
    <row r="686" spans="1:7" x14ac:dyDescent="0.3">
      <c r="A686" s="1" t="s">
        <v>315</v>
      </c>
      <c r="B686" s="2">
        <v>46039</v>
      </c>
      <c r="C686" s="1" t="s">
        <v>316</v>
      </c>
      <c r="D686" s="1" t="s">
        <v>18</v>
      </c>
      <c r="E686" s="1" t="s">
        <v>13</v>
      </c>
      <c r="F686" s="1">
        <v>16714.79</v>
      </c>
      <c r="G686" s="1" t="s">
        <v>14</v>
      </c>
    </row>
    <row r="687" spans="1:7" x14ac:dyDescent="0.3">
      <c r="A687" s="1" t="s">
        <v>453</v>
      </c>
      <c r="B687" s="2">
        <v>46082</v>
      </c>
      <c r="C687" s="1" t="s">
        <v>454</v>
      </c>
      <c r="D687" s="1" t="s">
        <v>66</v>
      </c>
      <c r="E687" s="1" t="s">
        <v>21</v>
      </c>
      <c r="F687" s="1">
        <v>2837.45</v>
      </c>
      <c r="G687" s="1" t="s">
        <v>14</v>
      </c>
    </row>
    <row r="688" spans="1:7" x14ac:dyDescent="0.3">
      <c r="A688" s="1" t="s">
        <v>3450</v>
      </c>
      <c r="B688" s="2">
        <v>46080</v>
      </c>
      <c r="C688" s="1" t="s">
        <v>1362</v>
      </c>
      <c r="D688" s="1" t="s">
        <v>12</v>
      </c>
      <c r="E688" s="1" t="s">
        <v>13</v>
      </c>
      <c r="F688" s="1">
        <v>8660.52</v>
      </c>
      <c r="G688" s="1" t="s">
        <v>14</v>
      </c>
    </row>
    <row r="689" spans="1:7" x14ac:dyDescent="0.3">
      <c r="A689" s="1" t="s">
        <v>4186</v>
      </c>
      <c r="B689" s="2">
        <v>46033</v>
      </c>
      <c r="C689" s="1" t="s">
        <v>2380</v>
      </c>
      <c r="D689" s="1" t="s">
        <v>66</v>
      </c>
      <c r="E689" s="1" t="s">
        <v>55</v>
      </c>
      <c r="F689" s="1">
        <v>1209.18</v>
      </c>
      <c r="G689" s="1" t="s">
        <v>14</v>
      </c>
    </row>
    <row r="690" spans="1:7" x14ac:dyDescent="0.3">
      <c r="A690" s="1" t="s">
        <v>3594</v>
      </c>
      <c r="B690" s="2">
        <v>46075</v>
      </c>
      <c r="C690" s="1" t="s">
        <v>1573</v>
      </c>
      <c r="D690" s="1" t="s">
        <v>66</v>
      </c>
      <c r="E690" s="1" t="s">
        <v>21</v>
      </c>
      <c r="F690" s="1">
        <v>2848.1</v>
      </c>
      <c r="G690" s="1" t="s">
        <v>14</v>
      </c>
    </row>
    <row r="691" spans="1:7" x14ac:dyDescent="0.3">
      <c r="A691" s="1" t="s">
        <v>1370</v>
      </c>
      <c r="B691" s="2">
        <v>46071</v>
      </c>
      <c r="C691" s="1" t="s">
        <v>1371</v>
      </c>
      <c r="D691" s="1" t="s">
        <v>12</v>
      </c>
      <c r="E691" s="1" t="s">
        <v>13</v>
      </c>
      <c r="F691" s="1">
        <v>14973.99</v>
      </c>
      <c r="G691" s="1" t="s">
        <v>14</v>
      </c>
    </row>
    <row r="692" spans="1:7" x14ac:dyDescent="0.3">
      <c r="A692" s="1" t="s">
        <v>4747</v>
      </c>
      <c r="B692" s="2">
        <v>46055</v>
      </c>
      <c r="C692" s="1" t="s">
        <v>880</v>
      </c>
      <c r="D692" s="1" t="s">
        <v>12</v>
      </c>
      <c r="E692" s="1" t="s">
        <v>27</v>
      </c>
      <c r="F692" s="1">
        <v>14528.5</v>
      </c>
      <c r="G692" s="1" t="s">
        <v>94</v>
      </c>
    </row>
    <row r="693" spans="1:7" x14ac:dyDescent="0.3">
      <c r="A693" s="1" t="s">
        <v>131</v>
      </c>
      <c r="B693" s="2">
        <v>46076</v>
      </c>
      <c r="C693" s="1" t="s">
        <v>132</v>
      </c>
      <c r="D693" s="1" t="s">
        <v>66</v>
      </c>
      <c r="E693" s="1" t="s">
        <v>13</v>
      </c>
      <c r="F693" s="1">
        <v>1010.23</v>
      </c>
      <c r="G693" s="1" t="s">
        <v>14</v>
      </c>
    </row>
    <row r="694" spans="1:7" x14ac:dyDescent="0.3">
      <c r="A694" s="1" t="s">
        <v>4001</v>
      </c>
      <c r="B694" s="2">
        <v>46046</v>
      </c>
      <c r="C694" s="1" t="s">
        <v>267</v>
      </c>
      <c r="D694" s="1" t="s">
        <v>35</v>
      </c>
      <c r="E694" s="1" t="s">
        <v>13</v>
      </c>
      <c r="F694" s="1">
        <v>4130.8900000000003</v>
      </c>
      <c r="G694" s="1" t="s">
        <v>14</v>
      </c>
    </row>
    <row r="695" spans="1:7" x14ac:dyDescent="0.3">
      <c r="A695" s="1" t="s">
        <v>4809</v>
      </c>
      <c r="B695" s="2">
        <v>46047</v>
      </c>
      <c r="C695" s="1" t="s">
        <v>514</v>
      </c>
      <c r="D695" s="1" t="s">
        <v>46</v>
      </c>
      <c r="E695" s="1" t="s">
        <v>21</v>
      </c>
      <c r="F695" s="1">
        <v>1256.9100000000001</v>
      </c>
      <c r="G695" s="1" t="s">
        <v>14</v>
      </c>
    </row>
    <row r="696" spans="1:7" x14ac:dyDescent="0.3">
      <c r="A696" s="1" t="s">
        <v>3028</v>
      </c>
      <c r="B696" s="2">
        <v>46062</v>
      </c>
      <c r="C696" s="1" t="s">
        <v>237</v>
      </c>
      <c r="D696" s="1" t="s">
        <v>35</v>
      </c>
      <c r="E696" s="1" t="s">
        <v>21</v>
      </c>
      <c r="F696" s="1">
        <v>1448.04</v>
      </c>
      <c r="G696" s="1" t="s">
        <v>14</v>
      </c>
    </row>
    <row r="697" spans="1:7" x14ac:dyDescent="0.3">
      <c r="A697" s="1" t="s">
        <v>3693</v>
      </c>
      <c r="B697" s="2">
        <v>46060</v>
      </c>
      <c r="C697" s="1" t="s">
        <v>684</v>
      </c>
      <c r="D697" s="1" t="s">
        <v>35</v>
      </c>
      <c r="E697" s="1" t="s">
        <v>13</v>
      </c>
      <c r="F697" s="1">
        <v>5019.58</v>
      </c>
      <c r="G697" s="1" t="s">
        <v>14</v>
      </c>
    </row>
    <row r="698" spans="1:7" x14ac:dyDescent="0.3">
      <c r="A698" s="1" t="s">
        <v>4246</v>
      </c>
      <c r="B698" s="2">
        <v>46034</v>
      </c>
      <c r="C698" s="1" t="s">
        <v>217</v>
      </c>
      <c r="D698" s="1" t="s">
        <v>12</v>
      </c>
      <c r="E698" s="1" t="s">
        <v>13</v>
      </c>
      <c r="F698" s="1">
        <v>1345.56</v>
      </c>
      <c r="G698" s="1" t="s">
        <v>14</v>
      </c>
    </row>
    <row r="699" spans="1:7" x14ac:dyDescent="0.3">
      <c r="A699" s="1" t="s">
        <v>2211</v>
      </c>
      <c r="B699" s="2">
        <v>46090</v>
      </c>
      <c r="C699" s="1" t="s">
        <v>465</v>
      </c>
      <c r="D699" s="1" t="s">
        <v>12</v>
      </c>
      <c r="E699" s="1" t="s">
        <v>13</v>
      </c>
      <c r="F699" s="1">
        <v>1327.72</v>
      </c>
      <c r="G699" s="1" t="s">
        <v>14</v>
      </c>
    </row>
    <row r="700" spans="1:7" x14ac:dyDescent="0.3">
      <c r="A700" s="1" t="s">
        <v>4734</v>
      </c>
      <c r="B700" s="2">
        <v>46023</v>
      </c>
      <c r="C700" s="1" t="s">
        <v>474</v>
      </c>
      <c r="D700" s="1" t="s">
        <v>18</v>
      </c>
      <c r="E700" s="1" t="s">
        <v>55</v>
      </c>
      <c r="F700" s="1">
        <v>10858.77</v>
      </c>
      <c r="G700" s="1" t="s">
        <v>89</v>
      </c>
    </row>
    <row r="701" spans="1:7" x14ac:dyDescent="0.3">
      <c r="A701" s="1" t="s">
        <v>234</v>
      </c>
      <c r="B701" s="2">
        <v>46074</v>
      </c>
      <c r="C701" s="1" t="s">
        <v>235</v>
      </c>
      <c r="D701" s="1" t="s">
        <v>12</v>
      </c>
      <c r="E701" s="1" t="s">
        <v>27</v>
      </c>
      <c r="F701" s="1">
        <v>7113.9</v>
      </c>
      <c r="G701" s="1" t="s">
        <v>14</v>
      </c>
    </row>
    <row r="702" spans="1:7" x14ac:dyDescent="0.3">
      <c r="A702" s="1" t="s">
        <v>3221</v>
      </c>
      <c r="B702" s="2">
        <v>46066</v>
      </c>
      <c r="C702" s="1" t="s">
        <v>3118</v>
      </c>
      <c r="D702" s="1" t="s">
        <v>12</v>
      </c>
      <c r="E702" s="1" t="s">
        <v>55</v>
      </c>
      <c r="F702" s="1">
        <v>1673.74</v>
      </c>
      <c r="G702" s="1" t="s">
        <v>14</v>
      </c>
    </row>
    <row r="703" spans="1:7" x14ac:dyDescent="0.3">
      <c r="A703" s="1" t="s">
        <v>2621</v>
      </c>
      <c r="B703" s="2">
        <v>46030</v>
      </c>
      <c r="C703" s="1" t="s">
        <v>2622</v>
      </c>
      <c r="D703" s="1" t="s">
        <v>46</v>
      </c>
      <c r="E703" s="1" t="s">
        <v>21</v>
      </c>
      <c r="F703" s="1">
        <v>3530.39</v>
      </c>
      <c r="G703" s="1" t="s">
        <v>14</v>
      </c>
    </row>
    <row r="704" spans="1:7" x14ac:dyDescent="0.3">
      <c r="A704" s="1" t="s">
        <v>3835</v>
      </c>
      <c r="B704" s="2">
        <v>46074</v>
      </c>
      <c r="C704" s="1" t="s">
        <v>518</v>
      </c>
      <c r="D704" s="1" t="s">
        <v>35</v>
      </c>
      <c r="E704" s="1" t="s">
        <v>27</v>
      </c>
      <c r="F704" s="1">
        <v>20757.810000000001</v>
      </c>
      <c r="G704" s="1" t="s">
        <v>14</v>
      </c>
    </row>
    <row r="705" spans="1:7" x14ac:dyDescent="0.3">
      <c r="A705" s="1" t="s">
        <v>4311</v>
      </c>
      <c r="B705" s="2">
        <v>46100</v>
      </c>
      <c r="C705" s="1" t="s">
        <v>1041</v>
      </c>
      <c r="D705" s="1" t="s">
        <v>35</v>
      </c>
      <c r="E705" s="1" t="s">
        <v>27</v>
      </c>
      <c r="F705" s="1">
        <v>1860.26</v>
      </c>
      <c r="G705" s="1" t="s">
        <v>14</v>
      </c>
    </row>
    <row r="706" spans="1:7" x14ac:dyDescent="0.3">
      <c r="A706" s="1" t="s">
        <v>2166</v>
      </c>
      <c r="B706" s="2">
        <v>46086</v>
      </c>
      <c r="C706" s="1" t="s">
        <v>1074</v>
      </c>
      <c r="D706" s="1" t="s">
        <v>12</v>
      </c>
      <c r="E706" s="1" t="s">
        <v>27</v>
      </c>
      <c r="F706" s="1">
        <v>4742.2700000000004</v>
      </c>
      <c r="G706" s="1" t="s">
        <v>14</v>
      </c>
    </row>
    <row r="707" spans="1:7" x14ac:dyDescent="0.3">
      <c r="A707" s="1" t="s">
        <v>2361</v>
      </c>
      <c r="B707" s="2">
        <v>46051</v>
      </c>
      <c r="C707" s="1" t="s">
        <v>1267</v>
      </c>
      <c r="D707" s="1" t="s">
        <v>35</v>
      </c>
      <c r="E707" s="1" t="s">
        <v>27</v>
      </c>
      <c r="F707" s="1">
        <v>3993.62</v>
      </c>
      <c r="G707" s="1" t="s">
        <v>14</v>
      </c>
    </row>
    <row r="708" spans="1:7" x14ac:dyDescent="0.3">
      <c r="A708" s="1" t="s">
        <v>2326</v>
      </c>
      <c r="B708" s="2">
        <v>46044</v>
      </c>
      <c r="C708" s="1" t="s">
        <v>557</v>
      </c>
      <c r="D708" s="1" t="s">
        <v>18</v>
      </c>
      <c r="E708" s="1" t="s">
        <v>13</v>
      </c>
      <c r="F708" s="1">
        <v>1786.57</v>
      </c>
      <c r="G708" s="1" t="s">
        <v>14</v>
      </c>
    </row>
    <row r="709" spans="1:7" x14ac:dyDescent="0.3">
      <c r="A709" s="1" t="s">
        <v>2384</v>
      </c>
      <c r="B709" s="2">
        <v>46062</v>
      </c>
      <c r="C709" s="1" t="s">
        <v>2191</v>
      </c>
      <c r="D709" s="1" t="s">
        <v>12</v>
      </c>
      <c r="E709" s="1" t="s">
        <v>13</v>
      </c>
      <c r="F709" s="1">
        <v>1651.25</v>
      </c>
      <c r="G709" s="1" t="s">
        <v>94</v>
      </c>
    </row>
    <row r="710" spans="1:7" x14ac:dyDescent="0.3">
      <c r="A710" s="1" t="s">
        <v>2473</v>
      </c>
      <c r="B710" s="2">
        <v>46095</v>
      </c>
      <c r="C710" s="1" t="s">
        <v>1928</v>
      </c>
      <c r="D710" s="1" t="s">
        <v>18</v>
      </c>
      <c r="E710" s="1" t="s">
        <v>55</v>
      </c>
      <c r="F710" s="1">
        <v>7787.98</v>
      </c>
      <c r="G710" s="1" t="s">
        <v>94</v>
      </c>
    </row>
    <row r="711" spans="1:7" x14ac:dyDescent="0.3">
      <c r="A711" s="1" t="s">
        <v>4332</v>
      </c>
      <c r="B711" s="2">
        <v>46039</v>
      </c>
      <c r="C711" s="1" t="s">
        <v>906</v>
      </c>
      <c r="D711" s="1" t="s">
        <v>12</v>
      </c>
      <c r="E711" s="1" t="s">
        <v>13</v>
      </c>
      <c r="F711" s="1">
        <v>39978.230000000003</v>
      </c>
      <c r="G711" s="1" t="s">
        <v>14</v>
      </c>
    </row>
    <row r="712" spans="1:7" x14ac:dyDescent="0.3">
      <c r="A712" s="1" t="s">
        <v>4395</v>
      </c>
      <c r="B712" s="2">
        <v>46079</v>
      </c>
      <c r="C712" s="1" t="s">
        <v>2629</v>
      </c>
      <c r="D712" s="1" t="s">
        <v>12</v>
      </c>
      <c r="E712" s="1" t="s">
        <v>13</v>
      </c>
      <c r="F712" s="1">
        <v>2284.96</v>
      </c>
      <c r="G712" s="1" t="s">
        <v>14</v>
      </c>
    </row>
    <row r="713" spans="1:7" x14ac:dyDescent="0.3">
      <c r="A713" s="1" t="s">
        <v>2875</v>
      </c>
      <c r="B713" s="2">
        <v>46102</v>
      </c>
      <c r="C713" s="1" t="s">
        <v>1034</v>
      </c>
      <c r="D713" s="1" t="s">
        <v>12</v>
      </c>
      <c r="E713" s="1" t="s">
        <v>55</v>
      </c>
      <c r="F713" s="1">
        <v>6114.76</v>
      </c>
      <c r="G713" s="1" t="s">
        <v>14</v>
      </c>
    </row>
    <row r="714" spans="1:7" x14ac:dyDescent="0.3">
      <c r="A714" s="1" t="s">
        <v>2360</v>
      </c>
      <c r="B714" s="2">
        <v>46068</v>
      </c>
      <c r="C714" s="1" t="s">
        <v>1827</v>
      </c>
      <c r="D714" s="1" t="s">
        <v>66</v>
      </c>
      <c r="E714" s="1" t="s">
        <v>27</v>
      </c>
      <c r="F714" s="1">
        <v>2321.36</v>
      </c>
      <c r="G714" s="1" t="s">
        <v>14</v>
      </c>
    </row>
    <row r="715" spans="1:7" x14ac:dyDescent="0.3">
      <c r="A715" s="1" t="s">
        <v>1931</v>
      </c>
      <c r="B715" s="2">
        <v>46100</v>
      </c>
      <c r="C715" s="1" t="s">
        <v>1223</v>
      </c>
      <c r="D715" s="1" t="s">
        <v>66</v>
      </c>
      <c r="E715" s="1" t="s">
        <v>13</v>
      </c>
      <c r="F715" s="1">
        <v>8009.34</v>
      </c>
      <c r="G715" s="1" t="s">
        <v>14</v>
      </c>
    </row>
    <row r="716" spans="1:7" x14ac:dyDescent="0.3">
      <c r="A716" s="1" t="s">
        <v>4200</v>
      </c>
      <c r="B716" s="2">
        <v>46062</v>
      </c>
      <c r="C716" s="1" t="s">
        <v>470</v>
      </c>
      <c r="D716" s="1" t="s">
        <v>46</v>
      </c>
      <c r="E716" s="1" t="s">
        <v>21</v>
      </c>
      <c r="F716" s="1">
        <v>9359.02</v>
      </c>
      <c r="G716" s="1" t="s">
        <v>14</v>
      </c>
    </row>
    <row r="717" spans="1:7" x14ac:dyDescent="0.3">
      <c r="A717" s="1" t="s">
        <v>2717</v>
      </c>
      <c r="B717" s="2">
        <v>46102</v>
      </c>
      <c r="C717" s="1" t="s">
        <v>102</v>
      </c>
      <c r="D717" s="1" t="s">
        <v>12</v>
      </c>
      <c r="E717" s="1" t="s">
        <v>27</v>
      </c>
      <c r="F717" s="1">
        <v>13432.74</v>
      </c>
      <c r="G717" s="1" t="s">
        <v>14</v>
      </c>
    </row>
    <row r="718" spans="1:7" x14ac:dyDescent="0.3">
      <c r="A718" s="1" t="s">
        <v>3298</v>
      </c>
      <c r="B718" s="2">
        <v>46069</v>
      </c>
      <c r="C718" s="1" t="s">
        <v>575</v>
      </c>
      <c r="D718" s="1" t="s">
        <v>12</v>
      </c>
      <c r="E718" s="1" t="s">
        <v>13</v>
      </c>
      <c r="F718" s="1">
        <v>5914.4</v>
      </c>
      <c r="G718" s="1" t="s">
        <v>14</v>
      </c>
    </row>
    <row r="719" spans="1:7" x14ac:dyDescent="0.3">
      <c r="A719" s="1" t="s">
        <v>3042</v>
      </c>
      <c r="B719" s="2">
        <v>46100</v>
      </c>
      <c r="C719" s="1" t="s">
        <v>237</v>
      </c>
      <c r="D719" s="1" t="s">
        <v>18</v>
      </c>
      <c r="E719" s="1" t="s">
        <v>13</v>
      </c>
      <c r="F719" s="1">
        <v>8766.0400000000009</v>
      </c>
      <c r="G719" s="1" t="s">
        <v>14</v>
      </c>
    </row>
    <row r="720" spans="1:7" x14ac:dyDescent="0.3">
      <c r="A720" s="1" t="s">
        <v>4932</v>
      </c>
      <c r="B720" s="2">
        <v>46063</v>
      </c>
      <c r="C720" s="1" t="s">
        <v>752</v>
      </c>
      <c r="D720" s="1" t="s">
        <v>66</v>
      </c>
      <c r="E720" s="1" t="s">
        <v>13</v>
      </c>
      <c r="F720" s="1">
        <v>1295.24</v>
      </c>
      <c r="G720" s="1" t="s">
        <v>14</v>
      </c>
    </row>
    <row r="721" spans="1:7" x14ac:dyDescent="0.3">
      <c r="A721" s="1" t="s">
        <v>4947</v>
      </c>
      <c r="B721" s="2">
        <v>46107</v>
      </c>
      <c r="C721" s="1" t="s">
        <v>1015</v>
      </c>
      <c r="D721" s="1" t="s">
        <v>12</v>
      </c>
      <c r="E721" s="1" t="s">
        <v>13</v>
      </c>
      <c r="F721" s="1">
        <v>44917.2</v>
      </c>
      <c r="G721" s="1" t="s">
        <v>14</v>
      </c>
    </row>
    <row r="722" spans="1:7" x14ac:dyDescent="0.3">
      <c r="A722" s="1" t="s">
        <v>655</v>
      </c>
      <c r="B722" s="2">
        <v>46107</v>
      </c>
      <c r="C722" s="1" t="s">
        <v>656</v>
      </c>
      <c r="D722" s="1" t="s">
        <v>35</v>
      </c>
      <c r="E722" s="1" t="s">
        <v>13</v>
      </c>
      <c r="F722" s="1">
        <v>812.21</v>
      </c>
      <c r="G722" s="1" t="s">
        <v>14</v>
      </c>
    </row>
    <row r="723" spans="1:7" x14ac:dyDescent="0.3">
      <c r="A723" s="1" t="s">
        <v>4633</v>
      </c>
      <c r="B723" s="2">
        <v>46045</v>
      </c>
      <c r="C723" s="1" t="s">
        <v>856</v>
      </c>
      <c r="D723" s="1" t="s">
        <v>35</v>
      </c>
      <c r="E723" s="1" t="s">
        <v>21</v>
      </c>
      <c r="F723" s="1">
        <v>6504.97</v>
      </c>
      <c r="G723" s="1" t="s">
        <v>14</v>
      </c>
    </row>
    <row r="724" spans="1:7" x14ac:dyDescent="0.3">
      <c r="A724" s="1" t="s">
        <v>2405</v>
      </c>
      <c r="B724" s="2">
        <v>46092</v>
      </c>
      <c r="C724" s="1" t="s">
        <v>2406</v>
      </c>
      <c r="D724" s="1" t="s">
        <v>66</v>
      </c>
      <c r="E724" s="1" t="s">
        <v>55</v>
      </c>
      <c r="F724" s="1">
        <v>2099.13</v>
      </c>
      <c r="G724" s="1" t="s">
        <v>14</v>
      </c>
    </row>
    <row r="725" spans="1:7" x14ac:dyDescent="0.3">
      <c r="A725" s="1" t="s">
        <v>2655</v>
      </c>
      <c r="B725" s="2">
        <v>46036</v>
      </c>
      <c r="C725" s="1" t="s">
        <v>1039</v>
      </c>
      <c r="D725" s="1" t="s">
        <v>66</v>
      </c>
      <c r="E725" s="1" t="s">
        <v>27</v>
      </c>
      <c r="F725" s="1">
        <v>4272.5600000000004</v>
      </c>
      <c r="G725" s="1" t="s">
        <v>14</v>
      </c>
    </row>
    <row r="726" spans="1:7" x14ac:dyDescent="0.3">
      <c r="A726" s="1" t="s">
        <v>1705</v>
      </c>
      <c r="B726" s="2">
        <v>46023</v>
      </c>
      <c r="C726" s="1" t="s">
        <v>128</v>
      </c>
      <c r="D726" s="1" t="s">
        <v>12</v>
      </c>
      <c r="E726" s="1" t="s">
        <v>27</v>
      </c>
      <c r="F726" s="1">
        <v>5122.1400000000003</v>
      </c>
      <c r="G726" s="1" t="s">
        <v>14</v>
      </c>
    </row>
    <row r="727" spans="1:7" x14ac:dyDescent="0.3">
      <c r="A727" s="1" t="s">
        <v>3554</v>
      </c>
      <c r="B727" s="2">
        <v>46045</v>
      </c>
      <c r="C727" s="1" t="s">
        <v>3102</v>
      </c>
      <c r="D727" s="1" t="s">
        <v>18</v>
      </c>
      <c r="E727" s="1" t="s">
        <v>13</v>
      </c>
      <c r="F727" s="1">
        <v>7576.84</v>
      </c>
      <c r="G727" s="1" t="s">
        <v>94</v>
      </c>
    </row>
    <row r="728" spans="1:7" x14ac:dyDescent="0.3">
      <c r="A728" s="1" t="s">
        <v>1192</v>
      </c>
      <c r="B728" s="2">
        <v>46059</v>
      </c>
      <c r="C728" s="1" t="s">
        <v>1193</v>
      </c>
      <c r="D728" s="1" t="s">
        <v>12</v>
      </c>
      <c r="E728" s="1" t="s">
        <v>13</v>
      </c>
      <c r="F728" s="1">
        <v>10893.31</v>
      </c>
      <c r="G728" s="1" t="s">
        <v>14</v>
      </c>
    </row>
    <row r="729" spans="1:7" x14ac:dyDescent="0.3">
      <c r="A729" s="1" t="s">
        <v>2703</v>
      </c>
      <c r="B729" s="2">
        <v>46058</v>
      </c>
      <c r="C729" s="1" t="s">
        <v>2704</v>
      </c>
      <c r="D729" s="1" t="s">
        <v>46</v>
      </c>
      <c r="E729" s="1" t="s">
        <v>27</v>
      </c>
      <c r="F729" s="1">
        <v>4096.3</v>
      </c>
      <c r="G729" s="1" t="s">
        <v>14</v>
      </c>
    </row>
    <row r="730" spans="1:7" x14ac:dyDescent="0.3">
      <c r="A730" s="1" t="s">
        <v>972</v>
      </c>
      <c r="B730" s="2">
        <v>46111</v>
      </c>
      <c r="C730" s="1" t="s">
        <v>457</v>
      </c>
      <c r="D730" s="1" t="s">
        <v>12</v>
      </c>
      <c r="E730" s="1" t="s">
        <v>13</v>
      </c>
      <c r="F730" s="1">
        <v>4330.38</v>
      </c>
      <c r="G730" s="1" t="s">
        <v>94</v>
      </c>
    </row>
    <row r="731" spans="1:7" x14ac:dyDescent="0.3">
      <c r="A731" s="1" t="s">
        <v>4014</v>
      </c>
      <c r="B731" s="2">
        <v>46048</v>
      </c>
      <c r="C731" s="1" t="s">
        <v>2300</v>
      </c>
      <c r="D731" s="1" t="s">
        <v>12</v>
      </c>
      <c r="E731" s="1" t="s">
        <v>27</v>
      </c>
      <c r="F731" s="1">
        <v>7333.57</v>
      </c>
      <c r="G731" s="1" t="s">
        <v>14</v>
      </c>
    </row>
    <row r="732" spans="1:7" x14ac:dyDescent="0.3">
      <c r="A732" s="1" t="s">
        <v>2338</v>
      </c>
      <c r="B732" s="2">
        <v>46109</v>
      </c>
      <c r="C732" s="1" t="s">
        <v>1050</v>
      </c>
      <c r="D732" s="1" t="s">
        <v>35</v>
      </c>
      <c r="E732" s="1" t="s">
        <v>27</v>
      </c>
      <c r="F732" s="1">
        <v>11332.03</v>
      </c>
      <c r="G732" s="1" t="s">
        <v>94</v>
      </c>
    </row>
    <row r="733" spans="1:7" x14ac:dyDescent="0.3">
      <c r="A733" s="1" t="s">
        <v>75</v>
      </c>
      <c r="B733" s="2">
        <v>46028</v>
      </c>
      <c r="C733" s="1" t="s">
        <v>76</v>
      </c>
      <c r="D733" s="1" t="s">
        <v>12</v>
      </c>
      <c r="E733" s="1" t="s">
        <v>55</v>
      </c>
      <c r="F733" s="1">
        <v>4077.85</v>
      </c>
      <c r="G733" s="1" t="s">
        <v>14</v>
      </c>
    </row>
    <row r="734" spans="1:7" x14ac:dyDescent="0.3">
      <c r="A734" s="1" t="s">
        <v>2994</v>
      </c>
      <c r="B734" s="2">
        <v>46084</v>
      </c>
      <c r="C734" s="1" t="s">
        <v>1161</v>
      </c>
      <c r="D734" s="1" t="s">
        <v>12</v>
      </c>
      <c r="E734" s="1" t="s">
        <v>55</v>
      </c>
      <c r="F734" s="1">
        <v>3867.43</v>
      </c>
      <c r="G734" s="1" t="s">
        <v>14</v>
      </c>
    </row>
    <row r="735" spans="1:7" x14ac:dyDescent="0.3">
      <c r="A735" s="1" t="s">
        <v>694</v>
      </c>
      <c r="B735" s="2">
        <v>46044</v>
      </c>
      <c r="C735" s="1" t="s">
        <v>695</v>
      </c>
      <c r="D735" s="1" t="s">
        <v>18</v>
      </c>
      <c r="E735" s="1" t="s">
        <v>13</v>
      </c>
      <c r="F735" s="1">
        <v>6346.89</v>
      </c>
      <c r="G735" s="1" t="s">
        <v>14</v>
      </c>
    </row>
    <row r="736" spans="1:7" x14ac:dyDescent="0.3">
      <c r="A736" s="1" t="s">
        <v>1479</v>
      </c>
      <c r="B736" s="2">
        <v>46034</v>
      </c>
      <c r="C736" s="1" t="s">
        <v>533</v>
      </c>
      <c r="D736" s="1" t="s">
        <v>66</v>
      </c>
      <c r="E736" s="1" t="s">
        <v>27</v>
      </c>
      <c r="F736" s="1">
        <v>910.82</v>
      </c>
      <c r="G736" s="1" t="s">
        <v>14</v>
      </c>
    </row>
    <row r="737" spans="1:7" x14ac:dyDescent="0.3">
      <c r="A737" s="1" t="s">
        <v>974</v>
      </c>
      <c r="B737" s="2">
        <v>46091</v>
      </c>
      <c r="C737" s="1" t="s">
        <v>96</v>
      </c>
      <c r="D737" s="1" t="s">
        <v>12</v>
      </c>
      <c r="E737" s="1" t="s">
        <v>55</v>
      </c>
      <c r="F737" s="1">
        <v>3456.73</v>
      </c>
      <c r="G737" s="1" t="s">
        <v>14</v>
      </c>
    </row>
    <row r="738" spans="1:7" x14ac:dyDescent="0.3">
      <c r="A738" s="1" t="s">
        <v>2235</v>
      </c>
      <c r="B738" s="2">
        <v>46057</v>
      </c>
      <c r="C738" s="1" t="s">
        <v>2236</v>
      </c>
      <c r="D738" s="1" t="s">
        <v>46</v>
      </c>
      <c r="E738" s="1" t="s">
        <v>21</v>
      </c>
      <c r="F738" s="1">
        <v>2156.9</v>
      </c>
      <c r="G738" s="1" t="s">
        <v>14</v>
      </c>
    </row>
    <row r="739" spans="1:7" x14ac:dyDescent="0.3">
      <c r="A739" s="1" t="s">
        <v>2965</v>
      </c>
      <c r="B739" s="2">
        <v>46040</v>
      </c>
      <c r="C739" s="1" t="s">
        <v>177</v>
      </c>
      <c r="D739" s="1" t="s">
        <v>18</v>
      </c>
      <c r="E739" s="1" t="s">
        <v>21</v>
      </c>
      <c r="F739" s="1">
        <v>5893.05</v>
      </c>
      <c r="G739" s="1" t="s">
        <v>14</v>
      </c>
    </row>
    <row r="740" spans="1:7" x14ac:dyDescent="0.3">
      <c r="A740" s="1" t="s">
        <v>1302</v>
      </c>
      <c r="B740" s="2">
        <v>46090</v>
      </c>
      <c r="C740" s="1" t="s">
        <v>621</v>
      </c>
      <c r="D740" s="1" t="s">
        <v>12</v>
      </c>
      <c r="E740" s="1" t="s">
        <v>13</v>
      </c>
      <c r="F740" s="1">
        <v>16584.150000000001</v>
      </c>
      <c r="G740" s="1" t="s">
        <v>94</v>
      </c>
    </row>
    <row r="741" spans="1:7" x14ac:dyDescent="0.3">
      <c r="A741" s="1" t="s">
        <v>1487</v>
      </c>
      <c r="B741" s="2">
        <v>46040</v>
      </c>
      <c r="C741" s="1" t="s">
        <v>423</v>
      </c>
      <c r="D741" s="1" t="s">
        <v>12</v>
      </c>
      <c r="E741" s="1" t="s">
        <v>21</v>
      </c>
      <c r="F741" s="1">
        <v>1439.14</v>
      </c>
      <c r="G741" s="1" t="s">
        <v>14</v>
      </c>
    </row>
    <row r="742" spans="1:7" x14ac:dyDescent="0.3">
      <c r="A742" s="1" t="s">
        <v>4326</v>
      </c>
      <c r="B742" s="2">
        <v>46073</v>
      </c>
      <c r="C742" s="1" t="s">
        <v>522</v>
      </c>
      <c r="D742" s="1" t="s">
        <v>12</v>
      </c>
      <c r="E742" s="1" t="s">
        <v>21</v>
      </c>
      <c r="F742" s="1">
        <v>175.15</v>
      </c>
      <c r="G742" s="1" t="s">
        <v>14</v>
      </c>
    </row>
    <row r="743" spans="1:7" x14ac:dyDescent="0.3">
      <c r="A743" s="1" t="s">
        <v>3256</v>
      </c>
      <c r="B743" s="2">
        <v>46047</v>
      </c>
      <c r="C743" s="1" t="s">
        <v>665</v>
      </c>
      <c r="D743" s="1" t="s">
        <v>12</v>
      </c>
      <c r="E743" s="1" t="s">
        <v>21</v>
      </c>
      <c r="F743" s="1">
        <v>2132.48</v>
      </c>
      <c r="G743" s="1" t="s">
        <v>14</v>
      </c>
    </row>
    <row r="744" spans="1:7" x14ac:dyDescent="0.3">
      <c r="A744" s="1" t="s">
        <v>3705</v>
      </c>
      <c r="B744" s="2">
        <v>46076</v>
      </c>
      <c r="C744" s="1" t="s">
        <v>467</v>
      </c>
      <c r="D744" s="1" t="s">
        <v>35</v>
      </c>
      <c r="E744" s="1" t="s">
        <v>13</v>
      </c>
      <c r="F744" s="1">
        <v>1460.92</v>
      </c>
      <c r="G744" s="1" t="s">
        <v>14</v>
      </c>
    </row>
    <row r="745" spans="1:7" x14ac:dyDescent="0.3">
      <c r="A745" s="1" t="s">
        <v>4417</v>
      </c>
      <c r="B745" s="2">
        <v>46038</v>
      </c>
      <c r="C745" s="1" t="s">
        <v>366</v>
      </c>
      <c r="D745" s="1" t="s">
        <v>12</v>
      </c>
      <c r="E745" s="1" t="s">
        <v>13</v>
      </c>
      <c r="F745" s="1">
        <v>4512.07</v>
      </c>
      <c r="G745" s="1" t="s">
        <v>14</v>
      </c>
    </row>
    <row r="746" spans="1:7" x14ac:dyDescent="0.3">
      <c r="A746" s="1" t="s">
        <v>3644</v>
      </c>
      <c r="B746" s="2">
        <v>46097</v>
      </c>
      <c r="C746" s="1" t="s">
        <v>2115</v>
      </c>
      <c r="D746" s="1" t="s">
        <v>18</v>
      </c>
      <c r="E746" s="1" t="s">
        <v>13</v>
      </c>
      <c r="F746" s="1">
        <v>4632.54</v>
      </c>
      <c r="G746" s="1" t="s">
        <v>94</v>
      </c>
    </row>
    <row r="747" spans="1:7" x14ac:dyDescent="0.3">
      <c r="A747" s="1" t="s">
        <v>1348</v>
      </c>
      <c r="B747" s="2">
        <v>46098</v>
      </c>
      <c r="C747" s="1" t="s">
        <v>382</v>
      </c>
      <c r="D747" s="1" t="s">
        <v>12</v>
      </c>
      <c r="E747" s="1" t="s">
        <v>27</v>
      </c>
      <c r="F747" s="1">
        <v>4763.6099999999997</v>
      </c>
      <c r="G747" s="1" t="s">
        <v>14</v>
      </c>
    </row>
    <row r="748" spans="1:7" x14ac:dyDescent="0.3">
      <c r="A748" s="1" t="s">
        <v>4467</v>
      </c>
      <c r="B748" s="2">
        <v>46097</v>
      </c>
      <c r="C748" s="1" t="s">
        <v>1445</v>
      </c>
      <c r="D748" s="1" t="s">
        <v>35</v>
      </c>
      <c r="E748" s="1" t="s">
        <v>21</v>
      </c>
      <c r="F748" s="1">
        <v>1471.04</v>
      </c>
      <c r="G748" s="1" t="s">
        <v>14</v>
      </c>
    </row>
    <row r="749" spans="1:7" x14ac:dyDescent="0.3">
      <c r="A749" s="1" t="s">
        <v>2936</v>
      </c>
      <c r="B749" s="2">
        <v>46110</v>
      </c>
      <c r="C749" s="1" t="s">
        <v>1791</v>
      </c>
      <c r="D749" s="1" t="s">
        <v>12</v>
      </c>
      <c r="E749" s="1" t="s">
        <v>13</v>
      </c>
      <c r="F749" s="1">
        <v>8384.89</v>
      </c>
      <c r="G749" s="1" t="s">
        <v>14</v>
      </c>
    </row>
    <row r="750" spans="1:7" x14ac:dyDescent="0.3">
      <c r="A750" s="1" t="s">
        <v>2335</v>
      </c>
      <c r="B750" s="2">
        <v>46080</v>
      </c>
      <c r="C750" s="1" t="s">
        <v>124</v>
      </c>
      <c r="D750" s="1" t="s">
        <v>66</v>
      </c>
      <c r="E750" s="1" t="s">
        <v>21</v>
      </c>
      <c r="F750" s="1">
        <v>8121.68</v>
      </c>
      <c r="G750" s="1" t="s">
        <v>14</v>
      </c>
    </row>
    <row r="751" spans="1:7" x14ac:dyDescent="0.3">
      <c r="A751" s="1" t="s">
        <v>1276</v>
      </c>
      <c r="B751" s="2">
        <v>46096</v>
      </c>
      <c r="C751" s="1" t="s">
        <v>1277</v>
      </c>
      <c r="D751" s="1" t="s">
        <v>18</v>
      </c>
      <c r="E751" s="1" t="s">
        <v>13</v>
      </c>
      <c r="F751" s="1">
        <v>4565.45</v>
      </c>
      <c r="G751" s="1" t="s">
        <v>14</v>
      </c>
    </row>
    <row r="752" spans="1:7" x14ac:dyDescent="0.3">
      <c r="A752" s="1" t="s">
        <v>4859</v>
      </c>
      <c r="B752" s="2">
        <v>46079</v>
      </c>
      <c r="C752" s="1" t="s">
        <v>350</v>
      </c>
      <c r="D752" s="1" t="s">
        <v>66</v>
      </c>
      <c r="E752" s="1" t="s">
        <v>27</v>
      </c>
      <c r="F752" s="1">
        <v>21760.5</v>
      </c>
      <c r="G752" s="1" t="s">
        <v>14</v>
      </c>
    </row>
    <row r="753" spans="1:7" x14ac:dyDescent="0.3">
      <c r="A753" s="1" t="s">
        <v>793</v>
      </c>
      <c r="B753" s="2">
        <v>46033</v>
      </c>
      <c r="C753" s="1" t="s">
        <v>457</v>
      </c>
      <c r="D753" s="1" t="s">
        <v>35</v>
      </c>
      <c r="E753" s="1" t="s">
        <v>13</v>
      </c>
      <c r="F753" s="1">
        <v>1287.6300000000001</v>
      </c>
      <c r="G753" s="1" t="s">
        <v>14</v>
      </c>
    </row>
    <row r="754" spans="1:7" x14ac:dyDescent="0.3">
      <c r="A754" s="1" t="s">
        <v>1610</v>
      </c>
      <c r="B754" s="2">
        <v>46062</v>
      </c>
      <c r="C754" s="1" t="s">
        <v>1611</v>
      </c>
      <c r="D754" s="1" t="s">
        <v>12</v>
      </c>
      <c r="E754" s="1" t="s">
        <v>13</v>
      </c>
      <c r="F754" s="1">
        <v>1481.79</v>
      </c>
      <c r="G754" s="1" t="s">
        <v>14</v>
      </c>
    </row>
    <row r="755" spans="1:7" x14ac:dyDescent="0.3">
      <c r="A755" s="1" t="s">
        <v>1965</v>
      </c>
      <c r="B755" s="2">
        <v>46042</v>
      </c>
      <c r="C755" s="1" t="s">
        <v>957</v>
      </c>
      <c r="D755" s="1" t="s">
        <v>12</v>
      </c>
      <c r="E755" s="1" t="s">
        <v>21</v>
      </c>
      <c r="F755" s="1">
        <v>9492.2800000000007</v>
      </c>
      <c r="G755" s="1" t="s">
        <v>89</v>
      </c>
    </row>
    <row r="756" spans="1:7" x14ac:dyDescent="0.3">
      <c r="A756" s="1" t="s">
        <v>2991</v>
      </c>
      <c r="B756" s="2">
        <v>46075</v>
      </c>
      <c r="C756" s="1" t="s">
        <v>86</v>
      </c>
      <c r="D756" s="1" t="s">
        <v>66</v>
      </c>
      <c r="E756" s="1" t="s">
        <v>21</v>
      </c>
      <c r="F756" s="1">
        <v>40855.040000000001</v>
      </c>
      <c r="G756" s="1" t="s">
        <v>14</v>
      </c>
    </row>
    <row r="757" spans="1:7" x14ac:dyDescent="0.3">
      <c r="A757" s="1" t="s">
        <v>2464</v>
      </c>
      <c r="B757" s="2">
        <v>46045</v>
      </c>
      <c r="C757" s="1" t="s">
        <v>2465</v>
      </c>
      <c r="D757" s="1" t="s">
        <v>66</v>
      </c>
      <c r="E757" s="1" t="s">
        <v>55</v>
      </c>
      <c r="F757" s="1">
        <v>31963.86</v>
      </c>
      <c r="G757" s="1" t="s">
        <v>14</v>
      </c>
    </row>
    <row r="758" spans="1:7" x14ac:dyDescent="0.3">
      <c r="A758" s="1" t="s">
        <v>4103</v>
      </c>
      <c r="B758" s="2">
        <v>46076</v>
      </c>
      <c r="C758" s="1" t="s">
        <v>520</v>
      </c>
      <c r="D758" s="1" t="s">
        <v>12</v>
      </c>
      <c r="E758" s="1" t="s">
        <v>13</v>
      </c>
      <c r="F758" s="1">
        <v>1868.8</v>
      </c>
      <c r="G758" s="1" t="s">
        <v>14</v>
      </c>
    </row>
    <row r="759" spans="1:7" x14ac:dyDescent="0.3">
      <c r="A759" s="1" t="s">
        <v>3196</v>
      </c>
      <c r="B759" s="2">
        <v>46056</v>
      </c>
      <c r="C759" s="1" t="s">
        <v>401</v>
      </c>
      <c r="D759" s="1" t="s">
        <v>12</v>
      </c>
      <c r="E759" s="1" t="s">
        <v>27</v>
      </c>
      <c r="F759" s="1">
        <v>8811.1200000000008</v>
      </c>
      <c r="G759" s="1" t="s">
        <v>14</v>
      </c>
    </row>
    <row r="760" spans="1:7" x14ac:dyDescent="0.3">
      <c r="A760" s="1" t="s">
        <v>1428</v>
      </c>
      <c r="B760" s="2">
        <v>46093</v>
      </c>
      <c r="C760" s="1" t="s">
        <v>686</v>
      </c>
      <c r="D760" s="1" t="s">
        <v>12</v>
      </c>
      <c r="E760" s="1" t="s">
        <v>55</v>
      </c>
      <c r="F760" s="1">
        <v>1420.88</v>
      </c>
      <c r="G760" s="1" t="s">
        <v>14</v>
      </c>
    </row>
    <row r="761" spans="1:7" x14ac:dyDescent="0.3">
      <c r="A761" s="1" t="s">
        <v>3214</v>
      </c>
      <c r="B761" s="2">
        <v>46045</v>
      </c>
      <c r="C761" s="1" t="s">
        <v>157</v>
      </c>
      <c r="D761" s="1" t="s">
        <v>66</v>
      </c>
      <c r="E761" s="1" t="s">
        <v>55</v>
      </c>
      <c r="F761" s="1">
        <v>7236.61</v>
      </c>
      <c r="G761" s="1" t="s">
        <v>14</v>
      </c>
    </row>
    <row r="762" spans="1:7" x14ac:dyDescent="0.3">
      <c r="A762" s="1" t="s">
        <v>4421</v>
      </c>
      <c r="B762" s="2">
        <v>46083</v>
      </c>
      <c r="C762" s="1" t="s">
        <v>76</v>
      </c>
      <c r="D762" s="1" t="s">
        <v>12</v>
      </c>
      <c r="E762" s="1" t="s">
        <v>21</v>
      </c>
      <c r="F762" s="1">
        <v>37422.959999999999</v>
      </c>
      <c r="G762" s="1" t="s">
        <v>14</v>
      </c>
    </row>
    <row r="763" spans="1:7" x14ac:dyDescent="0.3">
      <c r="A763" s="1" t="s">
        <v>3361</v>
      </c>
      <c r="B763" s="2">
        <v>46064</v>
      </c>
      <c r="C763" s="1" t="s">
        <v>2904</v>
      </c>
      <c r="D763" s="1" t="s">
        <v>66</v>
      </c>
      <c r="E763" s="1" t="s">
        <v>27</v>
      </c>
      <c r="F763" s="1">
        <v>8102.85</v>
      </c>
      <c r="G763" s="1" t="s">
        <v>94</v>
      </c>
    </row>
    <row r="764" spans="1:7" x14ac:dyDescent="0.3">
      <c r="A764" s="1" t="s">
        <v>3475</v>
      </c>
      <c r="B764" s="2">
        <v>46075</v>
      </c>
      <c r="C764" s="1" t="s">
        <v>284</v>
      </c>
      <c r="D764" s="1" t="s">
        <v>18</v>
      </c>
      <c r="E764" s="1" t="s">
        <v>21</v>
      </c>
      <c r="F764" s="1">
        <v>18355.09</v>
      </c>
      <c r="G764" s="1" t="s">
        <v>14</v>
      </c>
    </row>
    <row r="765" spans="1:7" x14ac:dyDescent="0.3">
      <c r="A765" s="1" t="s">
        <v>3738</v>
      </c>
      <c r="B765" s="2">
        <v>46099</v>
      </c>
      <c r="C765" s="1" t="s">
        <v>2634</v>
      </c>
      <c r="D765" s="1" t="s">
        <v>12</v>
      </c>
      <c r="E765" s="1" t="s">
        <v>13</v>
      </c>
      <c r="F765" s="1">
        <v>11414.5</v>
      </c>
      <c r="G765" s="1" t="s">
        <v>14</v>
      </c>
    </row>
    <row r="766" spans="1:7" x14ac:dyDescent="0.3">
      <c r="A766" s="1" t="s">
        <v>1604</v>
      </c>
      <c r="B766" s="2">
        <v>46042</v>
      </c>
      <c r="C766" s="1" t="s">
        <v>1605</v>
      </c>
      <c r="D766" s="1" t="s">
        <v>35</v>
      </c>
      <c r="E766" s="1" t="s">
        <v>27</v>
      </c>
      <c r="F766" s="1">
        <v>12615.21</v>
      </c>
      <c r="G766" s="1" t="s">
        <v>14</v>
      </c>
    </row>
    <row r="767" spans="1:7" x14ac:dyDescent="0.3">
      <c r="A767" s="1" t="s">
        <v>3141</v>
      </c>
      <c r="B767" s="2">
        <v>46030</v>
      </c>
      <c r="C767" s="1" t="s">
        <v>880</v>
      </c>
      <c r="D767" s="1" t="s">
        <v>12</v>
      </c>
      <c r="E767" s="1" t="s">
        <v>55</v>
      </c>
      <c r="F767" s="1">
        <v>21601.24</v>
      </c>
      <c r="G767" s="1" t="s">
        <v>14</v>
      </c>
    </row>
    <row r="768" spans="1:7" x14ac:dyDescent="0.3">
      <c r="A768" s="1" t="s">
        <v>3769</v>
      </c>
      <c r="B768" s="2">
        <v>46092</v>
      </c>
      <c r="C768" s="1" t="s">
        <v>516</v>
      </c>
      <c r="D768" s="1" t="s">
        <v>18</v>
      </c>
      <c r="E768" s="1" t="s">
        <v>13</v>
      </c>
      <c r="F768" s="1">
        <v>4109.1000000000004</v>
      </c>
      <c r="G768" s="1" t="s">
        <v>94</v>
      </c>
    </row>
    <row r="769" spans="1:7" x14ac:dyDescent="0.3">
      <c r="A769" s="1" t="s">
        <v>4987</v>
      </c>
      <c r="B769" s="2">
        <v>46086</v>
      </c>
      <c r="C769" s="1" t="s">
        <v>4988</v>
      </c>
      <c r="D769" s="1" t="s">
        <v>18</v>
      </c>
      <c r="E769" s="1" t="s">
        <v>27</v>
      </c>
      <c r="F769" s="1">
        <v>1280.3399999999999</v>
      </c>
      <c r="G769" s="1" t="s">
        <v>94</v>
      </c>
    </row>
    <row r="770" spans="1:7" x14ac:dyDescent="0.3">
      <c r="A770" s="1" t="s">
        <v>3999</v>
      </c>
      <c r="B770" s="2">
        <v>46056</v>
      </c>
      <c r="C770" s="1" t="s">
        <v>1879</v>
      </c>
      <c r="D770" s="1" t="s">
        <v>35</v>
      </c>
      <c r="E770" s="1" t="s">
        <v>27</v>
      </c>
      <c r="F770" s="1">
        <v>9912.34</v>
      </c>
      <c r="G770" s="1" t="s">
        <v>14</v>
      </c>
    </row>
    <row r="771" spans="1:7" x14ac:dyDescent="0.3">
      <c r="A771" s="1" t="s">
        <v>4989</v>
      </c>
      <c r="B771" s="2">
        <v>46067</v>
      </c>
      <c r="C771" s="1" t="s">
        <v>674</v>
      </c>
      <c r="D771" s="1" t="s">
        <v>18</v>
      </c>
      <c r="E771" s="1" t="s">
        <v>55</v>
      </c>
      <c r="F771" s="1">
        <v>1546.48</v>
      </c>
      <c r="G771" s="1" t="s">
        <v>14</v>
      </c>
    </row>
    <row r="772" spans="1:7" x14ac:dyDescent="0.3">
      <c r="A772" s="1" t="s">
        <v>4973</v>
      </c>
      <c r="B772" s="2">
        <v>46104</v>
      </c>
      <c r="C772" s="1" t="s">
        <v>1738</v>
      </c>
      <c r="D772" s="1" t="s">
        <v>35</v>
      </c>
      <c r="E772" s="1" t="s">
        <v>13</v>
      </c>
      <c r="F772" s="1">
        <v>2074.35</v>
      </c>
      <c r="G772" s="1" t="s">
        <v>94</v>
      </c>
    </row>
    <row r="773" spans="1:7" x14ac:dyDescent="0.3">
      <c r="A773" s="1" t="s">
        <v>753</v>
      </c>
      <c r="B773" s="2">
        <v>46077</v>
      </c>
      <c r="C773" s="1" t="s">
        <v>141</v>
      </c>
      <c r="D773" s="1" t="s">
        <v>35</v>
      </c>
      <c r="E773" s="1" t="s">
        <v>13</v>
      </c>
      <c r="F773" s="1">
        <v>1386.63</v>
      </c>
      <c r="G773" s="1" t="s">
        <v>14</v>
      </c>
    </row>
    <row r="774" spans="1:7" x14ac:dyDescent="0.3">
      <c r="A774" s="1" t="s">
        <v>3242</v>
      </c>
      <c r="B774" s="2">
        <v>46111</v>
      </c>
      <c r="C774" s="1" t="s">
        <v>991</v>
      </c>
      <c r="D774" s="1" t="s">
        <v>66</v>
      </c>
      <c r="E774" s="1" t="s">
        <v>27</v>
      </c>
      <c r="F774" s="1">
        <v>991.21</v>
      </c>
      <c r="G774" s="1" t="s">
        <v>14</v>
      </c>
    </row>
    <row r="775" spans="1:7" x14ac:dyDescent="0.3">
      <c r="A775" s="1" t="s">
        <v>4249</v>
      </c>
      <c r="B775" s="2">
        <v>46075</v>
      </c>
      <c r="C775" s="1" t="s">
        <v>2246</v>
      </c>
      <c r="D775" s="1" t="s">
        <v>46</v>
      </c>
      <c r="E775" s="1" t="s">
        <v>13</v>
      </c>
      <c r="F775" s="1">
        <v>6585.62</v>
      </c>
      <c r="G775" s="1" t="s">
        <v>14</v>
      </c>
    </row>
    <row r="776" spans="1:7" x14ac:dyDescent="0.3">
      <c r="A776" s="1" t="s">
        <v>2925</v>
      </c>
      <c r="B776" s="2">
        <v>46056</v>
      </c>
      <c r="C776" s="1" t="s">
        <v>2926</v>
      </c>
      <c r="D776" s="1" t="s">
        <v>12</v>
      </c>
      <c r="E776" s="1" t="s">
        <v>27</v>
      </c>
      <c r="F776" s="1">
        <v>2024.79</v>
      </c>
      <c r="G776" s="1" t="s">
        <v>14</v>
      </c>
    </row>
    <row r="777" spans="1:7" x14ac:dyDescent="0.3">
      <c r="A777" s="1" t="s">
        <v>1715</v>
      </c>
      <c r="B777" s="2">
        <v>46085</v>
      </c>
      <c r="C777" s="1" t="s">
        <v>1139</v>
      </c>
      <c r="D777" s="1" t="s">
        <v>12</v>
      </c>
      <c r="E777" s="1" t="s">
        <v>21</v>
      </c>
      <c r="F777" s="1">
        <v>4431.99</v>
      </c>
      <c r="G777" s="1" t="s">
        <v>89</v>
      </c>
    </row>
    <row r="778" spans="1:7" x14ac:dyDescent="0.3">
      <c r="A778" s="1" t="s">
        <v>2478</v>
      </c>
      <c r="B778" s="2">
        <v>46112</v>
      </c>
      <c r="C778" s="1" t="s">
        <v>354</v>
      </c>
      <c r="D778" s="1" t="s">
        <v>18</v>
      </c>
      <c r="E778" s="1" t="s">
        <v>55</v>
      </c>
      <c r="F778" s="1">
        <v>1361.21</v>
      </c>
      <c r="G778" s="1" t="s">
        <v>14</v>
      </c>
    </row>
    <row r="779" spans="1:7" x14ac:dyDescent="0.3">
      <c r="A779" s="1" t="s">
        <v>2436</v>
      </c>
      <c r="B779" s="2">
        <v>46087</v>
      </c>
      <c r="C779" s="1" t="s">
        <v>2107</v>
      </c>
      <c r="D779" s="1" t="s">
        <v>12</v>
      </c>
      <c r="E779" s="1" t="s">
        <v>21</v>
      </c>
      <c r="F779" s="1">
        <v>609.70000000000005</v>
      </c>
      <c r="G779" s="1" t="s">
        <v>94</v>
      </c>
    </row>
    <row r="780" spans="1:7" x14ac:dyDescent="0.3">
      <c r="A780" s="1" t="s">
        <v>2829</v>
      </c>
      <c r="B780" s="2">
        <v>46100</v>
      </c>
      <c r="C780" s="1" t="s">
        <v>231</v>
      </c>
      <c r="D780" s="1" t="s">
        <v>18</v>
      </c>
      <c r="E780" s="1" t="s">
        <v>21</v>
      </c>
      <c r="F780" s="1">
        <v>6758.34</v>
      </c>
      <c r="G780" s="1" t="s">
        <v>14</v>
      </c>
    </row>
    <row r="781" spans="1:7" x14ac:dyDescent="0.3">
      <c r="A781" s="1" t="s">
        <v>4430</v>
      </c>
      <c r="B781" s="2">
        <v>46078</v>
      </c>
      <c r="C781" s="1" t="s">
        <v>1728</v>
      </c>
      <c r="D781" s="1" t="s">
        <v>12</v>
      </c>
      <c r="E781" s="1" t="s">
        <v>27</v>
      </c>
      <c r="F781" s="1">
        <v>21951.16</v>
      </c>
      <c r="G781" s="1" t="s">
        <v>14</v>
      </c>
    </row>
    <row r="782" spans="1:7" x14ac:dyDescent="0.3">
      <c r="A782" s="1" t="s">
        <v>794</v>
      </c>
      <c r="B782" s="2">
        <v>46044</v>
      </c>
      <c r="C782" s="1" t="s">
        <v>151</v>
      </c>
      <c r="D782" s="1" t="s">
        <v>35</v>
      </c>
      <c r="E782" s="1" t="s">
        <v>13</v>
      </c>
      <c r="F782" s="1">
        <v>12687.01</v>
      </c>
      <c r="G782" s="1" t="s">
        <v>94</v>
      </c>
    </row>
    <row r="783" spans="1:7" x14ac:dyDescent="0.3">
      <c r="A783" s="1" t="s">
        <v>2827</v>
      </c>
      <c r="B783" s="2">
        <v>46082</v>
      </c>
      <c r="C783" s="1" t="s">
        <v>1482</v>
      </c>
      <c r="D783" s="1" t="s">
        <v>12</v>
      </c>
      <c r="E783" s="1" t="s">
        <v>13</v>
      </c>
      <c r="F783" s="1">
        <v>10043.35</v>
      </c>
      <c r="G783" s="1" t="s">
        <v>14</v>
      </c>
    </row>
    <row r="784" spans="1:7" x14ac:dyDescent="0.3">
      <c r="A784" s="1" t="s">
        <v>1476</v>
      </c>
      <c r="B784" s="2">
        <v>46070</v>
      </c>
      <c r="C784" s="1" t="s">
        <v>132</v>
      </c>
      <c r="D784" s="1" t="s">
        <v>35</v>
      </c>
      <c r="E784" s="1" t="s">
        <v>13</v>
      </c>
      <c r="F784" s="1">
        <v>68970.7</v>
      </c>
      <c r="G784" s="1" t="s">
        <v>14</v>
      </c>
    </row>
    <row r="785" spans="1:7" x14ac:dyDescent="0.3">
      <c r="A785" s="1" t="s">
        <v>1214</v>
      </c>
      <c r="B785" s="2">
        <v>46064</v>
      </c>
      <c r="C785" s="1" t="s">
        <v>275</v>
      </c>
      <c r="D785" s="1" t="s">
        <v>46</v>
      </c>
      <c r="E785" s="1" t="s">
        <v>21</v>
      </c>
      <c r="F785" s="1">
        <v>18573.55</v>
      </c>
      <c r="G785" s="1" t="s">
        <v>14</v>
      </c>
    </row>
    <row r="786" spans="1:7" x14ac:dyDescent="0.3">
      <c r="A786" s="1" t="s">
        <v>386</v>
      </c>
      <c r="B786" s="2">
        <v>46079</v>
      </c>
      <c r="C786" s="1" t="s">
        <v>387</v>
      </c>
      <c r="D786" s="1" t="s">
        <v>18</v>
      </c>
      <c r="E786" s="1" t="s">
        <v>21</v>
      </c>
      <c r="F786" s="1">
        <v>1766.45</v>
      </c>
      <c r="G786" s="1" t="s">
        <v>14</v>
      </c>
    </row>
    <row r="787" spans="1:7" x14ac:dyDescent="0.3">
      <c r="A787" s="1" t="s">
        <v>4957</v>
      </c>
      <c r="B787" s="2">
        <v>46028</v>
      </c>
      <c r="C787" s="1" t="s">
        <v>190</v>
      </c>
      <c r="D787" s="1" t="s">
        <v>18</v>
      </c>
      <c r="E787" s="1" t="s">
        <v>13</v>
      </c>
      <c r="F787" s="1">
        <v>3069.73</v>
      </c>
      <c r="G787" s="1" t="s">
        <v>14</v>
      </c>
    </row>
    <row r="788" spans="1:7" x14ac:dyDescent="0.3">
      <c r="A788" s="1" t="s">
        <v>3327</v>
      </c>
      <c r="B788" s="2">
        <v>46098</v>
      </c>
      <c r="C788" s="1" t="s">
        <v>346</v>
      </c>
      <c r="D788" s="1" t="s">
        <v>18</v>
      </c>
      <c r="E788" s="1" t="s">
        <v>55</v>
      </c>
      <c r="F788" s="1">
        <v>2532.7199999999998</v>
      </c>
      <c r="G788" s="1" t="s">
        <v>14</v>
      </c>
    </row>
    <row r="789" spans="1:7" x14ac:dyDescent="0.3">
      <c r="A789" s="1" t="s">
        <v>4026</v>
      </c>
      <c r="B789" s="2">
        <v>46067</v>
      </c>
      <c r="C789" s="1" t="s">
        <v>4027</v>
      </c>
      <c r="D789" s="1" t="s">
        <v>12</v>
      </c>
      <c r="E789" s="1" t="s">
        <v>27</v>
      </c>
      <c r="F789" s="1">
        <v>2371.54</v>
      </c>
      <c r="G789" s="1" t="s">
        <v>14</v>
      </c>
    </row>
    <row r="790" spans="1:7" x14ac:dyDescent="0.3">
      <c r="A790" s="1" t="s">
        <v>4990</v>
      </c>
      <c r="B790" s="2">
        <v>46097</v>
      </c>
      <c r="C790" s="1" t="s">
        <v>615</v>
      </c>
      <c r="D790" s="1" t="s">
        <v>12</v>
      </c>
      <c r="E790" s="1" t="s">
        <v>21</v>
      </c>
      <c r="F790" s="1">
        <v>1964.05</v>
      </c>
      <c r="G790" s="1" t="s">
        <v>14</v>
      </c>
    </row>
    <row r="791" spans="1:7" x14ac:dyDescent="0.3">
      <c r="A791" s="1" t="s">
        <v>2271</v>
      </c>
      <c r="B791" s="2">
        <v>46068</v>
      </c>
      <c r="C791" s="1" t="s">
        <v>17</v>
      </c>
      <c r="D791" s="1" t="s">
        <v>35</v>
      </c>
      <c r="E791" s="1" t="s">
        <v>21</v>
      </c>
      <c r="F791" s="1">
        <v>525.88</v>
      </c>
      <c r="G791" s="1" t="s">
        <v>94</v>
      </c>
    </row>
    <row r="792" spans="1:7" x14ac:dyDescent="0.3">
      <c r="A792" s="1" t="s">
        <v>2061</v>
      </c>
      <c r="B792" s="2">
        <v>46101</v>
      </c>
      <c r="C792" s="1" t="s">
        <v>2062</v>
      </c>
      <c r="D792" s="1" t="s">
        <v>12</v>
      </c>
      <c r="E792" s="1" t="s">
        <v>13</v>
      </c>
      <c r="F792" s="1">
        <v>1660.45</v>
      </c>
      <c r="G792" s="1" t="s">
        <v>14</v>
      </c>
    </row>
    <row r="793" spans="1:7" x14ac:dyDescent="0.3">
      <c r="A793" s="1" t="s">
        <v>3653</v>
      </c>
      <c r="B793" s="2">
        <v>46108</v>
      </c>
      <c r="C793" s="1" t="s">
        <v>2709</v>
      </c>
      <c r="D793" s="1" t="s">
        <v>12</v>
      </c>
      <c r="E793" s="1" t="s">
        <v>13</v>
      </c>
      <c r="F793" s="1">
        <v>2656.69</v>
      </c>
      <c r="G793" s="1" t="s">
        <v>14</v>
      </c>
    </row>
    <row r="794" spans="1:7" x14ac:dyDescent="0.3">
      <c r="A794" s="1" t="s">
        <v>3452</v>
      </c>
      <c r="B794" s="2">
        <v>46064</v>
      </c>
      <c r="C794" s="1" t="s">
        <v>182</v>
      </c>
      <c r="D794" s="1" t="s">
        <v>46</v>
      </c>
      <c r="E794" s="1" t="s">
        <v>13</v>
      </c>
      <c r="F794" s="1">
        <v>576.63</v>
      </c>
      <c r="G794" s="1" t="s">
        <v>14</v>
      </c>
    </row>
    <row r="795" spans="1:7" x14ac:dyDescent="0.3">
      <c r="A795" s="1" t="s">
        <v>1119</v>
      </c>
      <c r="B795" s="2">
        <v>46065</v>
      </c>
      <c r="C795" s="1" t="s">
        <v>1120</v>
      </c>
      <c r="D795" s="1" t="s">
        <v>18</v>
      </c>
      <c r="E795" s="1" t="s">
        <v>21</v>
      </c>
      <c r="F795" s="1">
        <v>4419.5200000000004</v>
      </c>
      <c r="G795" s="1" t="s">
        <v>14</v>
      </c>
    </row>
    <row r="796" spans="1:7" x14ac:dyDescent="0.3">
      <c r="A796" s="1" t="s">
        <v>3319</v>
      </c>
      <c r="B796" s="2">
        <v>46032</v>
      </c>
      <c r="C796" s="1" t="s">
        <v>1894</v>
      </c>
      <c r="D796" s="1" t="s">
        <v>12</v>
      </c>
      <c r="E796" s="1" t="s">
        <v>13</v>
      </c>
      <c r="F796" s="1">
        <v>15723.08</v>
      </c>
      <c r="G796" s="1" t="s">
        <v>14</v>
      </c>
    </row>
    <row r="797" spans="1:7" x14ac:dyDescent="0.3">
      <c r="A797" s="1" t="s">
        <v>3870</v>
      </c>
      <c r="B797" s="2">
        <v>46028</v>
      </c>
      <c r="C797" s="1" t="s">
        <v>486</v>
      </c>
      <c r="D797" s="1" t="s">
        <v>18</v>
      </c>
      <c r="E797" s="1" t="s">
        <v>27</v>
      </c>
      <c r="F797" s="1">
        <v>414.16</v>
      </c>
      <c r="G797" s="1" t="s">
        <v>14</v>
      </c>
    </row>
    <row r="798" spans="1:7" x14ac:dyDescent="0.3">
      <c r="A798" s="1" t="s">
        <v>2396</v>
      </c>
      <c r="B798" s="2">
        <v>46108</v>
      </c>
      <c r="C798" s="1" t="s">
        <v>878</v>
      </c>
      <c r="D798" s="1" t="s">
        <v>12</v>
      </c>
      <c r="E798" s="1" t="s">
        <v>13</v>
      </c>
      <c r="F798" s="1">
        <v>815.13</v>
      </c>
      <c r="G798" s="1" t="s">
        <v>14</v>
      </c>
    </row>
    <row r="799" spans="1:7" x14ac:dyDescent="0.3">
      <c r="A799" s="1" t="s">
        <v>3434</v>
      </c>
      <c r="B799" s="2">
        <v>46079</v>
      </c>
      <c r="C799" s="1" t="s">
        <v>138</v>
      </c>
      <c r="D799" s="1" t="s">
        <v>18</v>
      </c>
      <c r="E799" s="1" t="s">
        <v>13</v>
      </c>
      <c r="F799" s="1">
        <v>17143.810000000001</v>
      </c>
      <c r="G799" s="1" t="s">
        <v>14</v>
      </c>
    </row>
    <row r="800" spans="1:7" x14ac:dyDescent="0.3">
      <c r="A800" s="1" t="s">
        <v>4299</v>
      </c>
      <c r="B800" s="2">
        <v>46088</v>
      </c>
      <c r="C800" s="1" t="s">
        <v>1277</v>
      </c>
      <c r="D800" s="1" t="s">
        <v>18</v>
      </c>
      <c r="E800" s="1" t="s">
        <v>55</v>
      </c>
      <c r="F800" s="1">
        <v>1208.1300000000001</v>
      </c>
      <c r="G800" s="1" t="s">
        <v>14</v>
      </c>
    </row>
    <row r="801" spans="1:7" x14ac:dyDescent="0.3">
      <c r="A801" s="1" t="s">
        <v>1936</v>
      </c>
      <c r="B801" s="2">
        <v>46082</v>
      </c>
      <c r="C801" s="1" t="s">
        <v>50</v>
      </c>
      <c r="D801" s="1" t="s">
        <v>12</v>
      </c>
      <c r="E801" s="1" t="s">
        <v>27</v>
      </c>
      <c r="F801" s="1">
        <v>34327.769999999997</v>
      </c>
      <c r="G801" s="1" t="s">
        <v>94</v>
      </c>
    </row>
    <row r="802" spans="1:7" x14ac:dyDescent="0.3">
      <c r="A802" s="1" t="s">
        <v>2873</v>
      </c>
      <c r="B802" s="2">
        <v>46058</v>
      </c>
      <c r="C802" s="1" t="s">
        <v>520</v>
      </c>
      <c r="D802" s="1" t="s">
        <v>35</v>
      </c>
      <c r="E802" s="1" t="s">
        <v>27</v>
      </c>
      <c r="F802" s="1">
        <v>51132.61</v>
      </c>
      <c r="G802" s="1" t="s">
        <v>94</v>
      </c>
    </row>
    <row r="803" spans="1:7" x14ac:dyDescent="0.3">
      <c r="A803" s="1" t="s">
        <v>4551</v>
      </c>
      <c r="B803" s="2">
        <v>46110</v>
      </c>
      <c r="C803" s="1" t="s">
        <v>1874</v>
      </c>
      <c r="D803" s="1" t="s">
        <v>66</v>
      </c>
      <c r="E803" s="1" t="s">
        <v>27</v>
      </c>
      <c r="F803" s="1">
        <v>446.7</v>
      </c>
      <c r="G803" s="1" t="s">
        <v>14</v>
      </c>
    </row>
    <row r="804" spans="1:7" x14ac:dyDescent="0.3">
      <c r="A804" s="1" t="s">
        <v>3293</v>
      </c>
      <c r="B804" s="2">
        <v>46048</v>
      </c>
      <c r="C804" s="1" t="s">
        <v>1541</v>
      </c>
      <c r="D804" s="1" t="s">
        <v>66</v>
      </c>
      <c r="E804" s="1" t="s">
        <v>13</v>
      </c>
      <c r="F804" s="1">
        <v>54763.08</v>
      </c>
      <c r="G804" s="1" t="s">
        <v>14</v>
      </c>
    </row>
    <row r="805" spans="1:7" x14ac:dyDescent="0.3">
      <c r="A805" s="1" t="s">
        <v>2903</v>
      </c>
      <c r="B805" s="2">
        <v>46107</v>
      </c>
      <c r="C805" s="1" t="s">
        <v>2904</v>
      </c>
      <c r="D805" s="1" t="s">
        <v>12</v>
      </c>
      <c r="E805" s="1" t="s">
        <v>21</v>
      </c>
      <c r="F805" s="1">
        <v>9427.6</v>
      </c>
      <c r="G805" s="1" t="s">
        <v>14</v>
      </c>
    </row>
    <row r="806" spans="1:7" x14ac:dyDescent="0.3">
      <c r="A806" s="1" t="s">
        <v>602</v>
      </c>
      <c r="B806" s="2">
        <v>46076</v>
      </c>
      <c r="C806" s="1" t="s">
        <v>603</v>
      </c>
      <c r="D806" s="1" t="s">
        <v>12</v>
      </c>
      <c r="E806" s="1" t="s">
        <v>55</v>
      </c>
      <c r="F806" s="1">
        <v>10442.290000000001</v>
      </c>
      <c r="G806" s="1" t="s">
        <v>14</v>
      </c>
    </row>
    <row r="807" spans="1:7" x14ac:dyDescent="0.3">
      <c r="A807" s="1" t="s">
        <v>3014</v>
      </c>
      <c r="B807" s="2">
        <v>46067</v>
      </c>
      <c r="C807" s="1" t="s">
        <v>1124</v>
      </c>
      <c r="D807" s="1" t="s">
        <v>12</v>
      </c>
      <c r="E807" s="1" t="s">
        <v>55</v>
      </c>
      <c r="F807" s="1">
        <v>8066.61</v>
      </c>
      <c r="G807" s="1" t="s">
        <v>14</v>
      </c>
    </row>
    <row r="808" spans="1:7" x14ac:dyDescent="0.3">
      <c r="A808" s="1" t="s">
        <v>2083</v>
      </c>
      <c r="B808" s="2">
        <v>46040</v>
      </c>
      <c r="C808" s="1" t="s">
        <v>1486</v>
      </c>
      <c r="D808" s="1" t="s">
        <v>35</v>
      </c>
      <c r="E808" s="1" t="s">
        <v>21</v>
      </c>
      <c r="F808" s="1">
        <v>2237.5300000000002</v>
      </c>
      <c r="G808" s="1" t="s">
        <v>14</v>
      </c>
    </row>
    <row r="809" spans="1:7" x14ac:dyDescent="0.3">
      <c r="A809" s="1" t="s">
        <v>4892</v>
      </c>
      <c r="B809" s="2">
        <v>46047</v>
      </c>
      <c r="C809" s="1" t="s">
        <v>730</v>
      </c>
      <c r="D809" s="1" t="s">
        <v>12</v>
      </c>
      <c r="E809" s="1" t="s">
        <v>55</v>
      </c>
      <c r="F809" s="1">
        <v>254.69</v>
      </c>
      <c r="G809" s="1" t="s">
        <v>14</v>
      </c>
    </row>
    <row r="810" spans="1:7" x14ac:dyDescent="0.3">
      <c r="A810" s="1" t="s">
        <v>2116</v>
      </c>
      <c r="B810" s="2">
        <v>46081</v>
      </c>
      <c r="C810" s="1" t="s">
        <v>2117</v>
      </c>
      <c r="D810" s="1" t="s">
        <v>46</v>
      </c>
      <c r="E810" s="1" t="s">
        <v>21</v>
      </c>
      <c r="F810" s="1">
        <v>4336.87</v>
      </c>
      <c r="G810" s="1" t="s">
        <v>14</v>
      </c>
    </row>
    <row r="811" spans="1:7" x14ac:dyDescent="0.3">
      <c r="A811" s="1" t="s">
        <v>1158</v>
      </c>
      <c r="B811" s="2">
        <v>46029</v>
      </c>
      <c r="C811" s="1" t="s">
        <v>715</v>
      </c>
      <c r="D811" s="1" t="s">
        <v>18</v>
      </c>
      <c r="E811" s="1" t="s">
        <v>27</v>
      </c>
      <c r="F811" s="1">
        <v>4671.18</v>
      </c>
      <c r="G811" s="1" t="s">
        <v>14</v>
      </c>
    </row>
    <row r="812" spans="1:7" x14ac:dyDescent="0.3">
      <c r="A812" s="1" t="s">
        <v>418</v>
      </c>
      <c r="B812" s="2">
        <v>46098</v>
      </c>
      <c r="C812" s="1" t="s">
        <v>419</v>
      </c>
      <c r="D812" s="1" t="s">
        <v>12</v>
      </c>
      <c r="E812" s="1" t="s">
        <v>21</v>
      </c>
      <c r="F812" s="1">
        <v>2351.5100000000002</v>
      </c>
      <c r="G812" s="1" t="s">
        <v>14</v>
      </c>
    </row>
    <row r="813" spans="1:7" x14ac:dyDescent="0.3">
      <c r="A813" s="1" t="s">
        <v>2865</v>
      </c>
      <c r="B813" s="2">
        <v>46091</v>
      </c>
      <c r="C813" s="1" t="s">
        <v>775</v>
      </c>
      <c r="D813" s="1" t="s">
        <v>66</v>
      </c>
      <c r="E813" s="1" t="s">
        <v>13</v>
      </c>
      <c r="F813" s="1">
        <v>5446.07</v>
      </c>
      <c r="G813" s="1" t="s">
        <v>14</v>
      </c>
    </row>
    <row r="814" spans="1:7" x14ac:dyDescent="0.3">
      <c r="A814" s="1" t="s">
        <v>4566</v>
      </c>
      <c r="B814" s="2">
        <v>46097</v>
      </c>
      <c r="C814" s="1" t="s">
        <v>672</v>
      </c>
      <c r="D814" s="1" t="s">
        <v>12</v>
      </c>
      <c r="E814" s="1" t="s">
        <v>13</v>
      </c>
      <c r="F814" s="1">
        <v>8674.09</v>
      </c>
      <c r="G814" s="1" t="s">
        <v>14</v>
      </c>
    </row>
    <row r="815" spans="1:7" x14ac:dyDescent="0.3">
      <c r="A815" s="1" t="s">
        <v>2509</v>
      </c>
      <c r="B815" s="2">
        <v>46032</v>
      </c>
      <c r="C815" s="1" t="s">
        <v>198</v>
      </c>
      <c r="D815" s="1" t="s">
        <v>12</v>
      </c>
      <c r="E815" s="1" t="s">
        <v>13</v>
      </c>
      <c r="F815" s="1">
        <v>5237.0600000000004</v>
      </c>
      <c r="G815" s="1" t="s">
        <v>89</v>
      </c>
    </row>
    <row r="816" spans="1:7" x14ac:dyDescent="0.3">
      <c r="A816" s="1" t="s">
        <v>4259</v>
      </c>
      <c r="B816" s="2">
        <v>46065</v>
      </c>
      <c r="C816" s="1" t="s">
        <v>633</v>
      </c>
      <c r="D816" s="1" t="s">
        <v>18</v>
      </c>
      <c r="E816" s="1" t="s">
        <v>27</v>
      </c>
      <c r="F816" s="1">
        <v>5219.1899999999996</v>
      </c>
      <c r="G816" s="1" t="s">
        <v>14</v>
      </c>
    </row>
    <row r="817" spans="1:7" x14ac:dyDescent="0.3">
      <c r="A817" s="1" t="s">
        <v>4437</v>
      </c>
      <c r="B817" s="2">
        <v>46061</v>
      </c>
      <c r="C817" s="1" t="s">
        <v>3733</v>
      </c>
      <c r="D817" s="1" t="s">
        <v>18</v>
      </c>
      <c r="E817" s="1" t="s">
        <v>27</v>
      </c>
      <c r="F817" s="1">
        <v>3541.4</v>
      </c>
      <c r="G817" s="1" t="s">
        <v>14</v>
      </c>
    </row>
    <row r="818" spans="1:7" x14ac:dyDescent="0.3">
      <c r="A818" s="1" t="s">
        <v>3020</v>
      </c>
      <c r="B818" s="2">
        <v>46106</v>
      </c>
      <c r="C818" s="1" t="s">
        <v>1015</v>
      </c>
      <c r="D818" s="1" t="s">
        <v>46</v>
      </c>
      <c r="E818" s="1" t="s">
        <v>55</v>
      </c>
      <c r="F818" s="1">
        <v>2369.44</v>
      </c>
      <c r="G818" s="1" t="s">
        <v>14</v>
      </c>
    </row>
    <row r="819" spans="1:7" x14ac:dyDescent="0.3">
      <c r="A819" s="1" t="s">
        <v>4511</v>
      </c>
      <c r="B819" s="2">
        <v>46094</v>
      </c>
      <c r="C819" s="1" t="s">
        <v>861</v>
      </c>
      <c r="D819" s="1" t="s">
        <v>66</v>
      </c>
      <c r="E819" s="1" t="s">
        <v>13</v>
      </c>
      <c r="F819" s="1">
        <v>10960.74</v>
      </c>
      <c r="G819" s="1" t="s">
        <v>14</v>
      </c>
    </row>
    <row r="820" spans="1:7" x14ac:dyDescent="0.3">
      <c r="A820" s="1" t="s">
        <v>3568</v>
      </c>
      <c r="B820" s="2">
        <v>46063</v>
      </c>
      <c r="C820" s="1" t="s">
        <v>613</v>
      </c>
      <c r="D820" s="1" t="s">
        <v>66</v>
      </c>
      <c r="E820" s="1" t="s">
        <v>27</v>
      </c>
      <c r="F820" s="1">
        <v>410.76</v>
      </c>
      <c r="G820" s="1" t="s">
        <v>14</v>
      </c>
    </row>
    <row r="821" spans="1:7" x14ac:dyDescent="0.3">
      <c r="A821" s="1" t="s">
        <v>1895</v>
      </c>
      <c r="B821" s="2">
        <v>46109</v>
      </c>
      <c r="C821" s="1" t="s">
        <v>245</v>
      </c>
      <c r="D821" s="1" t="s">
        <v>18</v>
      </c>
      <c r="E821" s="1" t="s">
        <v>21</v>
      </c>
      <c r="F821" s="1">
        <v>8120.74</v>
      </c>
      <c r="G821" s="1" t="s">
        <v>14</v>
      </c>
    </row>
    <row r="822" spans="1:7" x14ac:dyDescent="0.3">
      <c r="A822" s="1" t="s">
        <v>1599</v>
      </c>
      <c r="B822" s="2">
        <v>46091</v>
      </c>
      <c r="C822" s="1" t="s">
        <v>1600</v>
      </c>
      <c r="D822" s="1" t="s">
        <v>12</v>
      </c>
      <c r="E822" s="1" t="s">
        <v>13</v>
      </c>
      <c r="F822" s="1">
        <v>1399.95</v>
      </c>
      <c r="G822" s="1" t="s">
        <v>14</v>
      </c>
    </row>
    <row r="823" spans="1:7" x14ac:dyDescent="0.3">
      <c r="A823" s="1" t="s">
        <v>4991</v>
      </c>
      <c r="B823" s="2">
        <v>46080</v>
      </c>
      <c r="C823" s="1" t="s">
        <v>3012</v>
      </c>
      <c r="D823" s="1" t="s">
        <v>12</v>
      </c>
      <c r="E823" s="1" t="s">
        <v>27</v>
      </c>
      <c r="F823" s="1">
        <v>988.39</v>
      </c>
      <c r="G823" s="1" t="s">
        <v>14</v>
      </c>
    </row>
    <row r="824" spans="1:7" x14ac:dyDescent="0.3">
      <c r="A824" s="1" t="s">
        <v>404</v>
      </c>
      <c r="B824" s="2">
        <v>46027</v>
      </c>
      <c r="C824" s="1" t="s">
        <v>405</v>
      </c>
      <c r="D824" s="1" t="s">
        <v>18</v>
      </c>
      <c r="E824" s="1" t="s">
        <v>13</v>
      </c>
      <c r="F824" s="1">
        <v>2462.31</v>
      </c>
      <c r="G824" s="1" t="s">
        <v>14</v>
      </c>
    </row>
    <row r="825" spans="1:7" x14ac:dyDescent="0.3">
      <c r="A825" s="1" t="s">
        <v>4121</v>
      </c>
      <c r="B825" s="2">
        <v>46039</v>
      </c>
      <c r="C825" s="1" t="s">
        <v>350</v>
      </c>
      <c r="D825" s="1" t="s">
        <v>18</v>
      </c>
      <c r="E825" s="1" t="s">
        <v>13</v>
      </c>
      <c r="F825" s="1">
        <v>4278.6099999999997</v>
      </c>
      <c r="G825" s="1" t="s">
        <v>14</v>
      </c>
    </row>
    <row r="826" spans="1:7" x14ac:dyDescent="0.3">
      <c r="A826" s="1" t="s">
        <v>2500</v>
      </c>
      <c r="B826" s="2">
        <v>46063</v>
      </c>
      <c r="C826" s="1" t="s">
        <v>2177</v>
      </c>
      <c r="D826" s="1" t="s">
        <v>35</v>
      </c>
      <c r="E826" s="1" t="s">
        <v>27</v>
      </c>
      <c r="F826" s="1">
        <v>4042.73</v>
      </c>
      <c r="G826" s="1" t="s">
        <v>14</v>
      </c>
    </row>
    <row r="827" spans="1:7" x14ac:dyDescent="0.3">
      <c r="A827" s="1" t="s">
        <v>4033</v>
      </c>
      <c r="B827" s="2">
        <v>46041</v>
      </c>
      <c r="C827" s="1" t="s">
        <v>2438</v>
      </c>
      <c r="D827" s="1" t="s">
        <v>66</v>
      </c>
      <c r="E827" s="1" t="s">
        <v>13</v>
      </c>
      <c r="F827" s="1">
        <v>1258.68</v>
      </c>
      <c r="G827" s="1" t="s">
        <v>14</v>
      </c>
    </row>
    <row r="828" spans="1:7" x14ac:dyDescent="0.3">
      <c r="A828" s="1" t="s">
        <v>4863</v>
      </c>
      <c r="B828" s="2">
        <v>46099</v>
      </c>
      <c r="C828" s="1" t="s">
        <v>346</v>
      </c>
      <c r="D828" s="1" t="s">
        <v>66</v>
      </c>
      <c r="E828" s="1" t="s">
        <v>13</v>
      </c>
      <c r="F828" s="1">
        <v>34368.379999999997</v>
      </c>
      <c r="G828" s="1" t="s">
        <v>14</v>
      </c>
    </row>
    <row r="829" spans="1:7" x14ac:dyDescent="0.3">
      <c r="A829" s="1" t="s">
        <v>2786</v>
      </c>
      <c r="B829" s="2">
        <v>46053</v>
      </c>
      <c r="C829" s="1" t="s">
        <v>1061</v>
      </c>
      <c r="D829" s="1" t="s">
        <v>12</v>
      </c>
      <c r="E829" s="1" t="s">
        <v>13</v>
      </c>
      <c r="F829" s="1">
        <v>3523.91</v>
      </c>
      <c r="G829" s="1" t="s">
        <v>14</v>
      </c>
    </row>
    <row r="830" spans="1:7" x14ac:dyDescent="0.3">
      <c r="A830" s="1" t="s">
        <v>1814</v>
      </c>
      <c r="B830" s="2">
        <v>46033</v>
      </c>
      <c r="C830" s="1" t="s">
        <v>1680</v>
      </c>
      <c r="D830" s="1" t="s">
        <v>12</v>
      </c>
      <c r="E830" s="1" t="s">
        <v>27</v>
      </c>
      <c r="F830" s="1">
        <v>303.64999999999998</v>
      </c>
      <c r="G830" s="1" t="s">
        <v>14</v>
      </c>
    </row>
    <row r="831" spans="1:7" x14ac:dyDescent="0.3">
      <c r="A831" s="1" t="s">
        <v>3829</v>
      </c>
      <c r="B831" s="2">
        <v>46078</v>
      </c>
      <c r="C831" s="1" t="s">
        <v>111</v>
      </c>
      <c r="D831" s="1" t="s">
        <v>12</v>
      </c>
      <c r="E831" s="1" t="s">
        <v>27</v>
      </c>
      <c r="F831" s="1">
        <v>505.62</v>
      </c>
      <c r="G831" s="1" t="s">
        <v>14</v>
      </c>
    </row>
    <row r="832" spans="1:7" x14ac:dyDescent="0.3">
      <c r="A832" s="1" t="s">
        <v>3904</v>
      </c>
      <c r="B832" s="2">
        <v>46041</v>
      </c>
      <c r="C832" s="1" t="s">
        <v>1751</v>
      </c>
      <c r="D832" s="1" t="s">
        <v>35</v>
      </c>
      <c r="E832" s="1" t="s">
        <v>13</v>
      </c>
      <c r="F832" s="1">
        <v>8937.4599999999991</v>
      </c>
      <c r="G832" s="1" t="s">
        <v>14</v>
      </c>
    </row>
    <row r="833" spans="1:7" x14ac:dyDescent="0.3">
      <c r="A833" s="1" t="s">
        <v>3240</v>
      </c>
      <c r="B833" s="2">
        <v>46066</v>
      </c>
      <c r="C833" s="1" t="s">
        <v>3227</v>
      </c>
      <c r="D833" s="1" t="s">
        <v>12</v>
      </c>
      <c r="E833" s="1" t="s">
        <v>27</v>
      </c>
      <c r="F833" s="1">
        <v>529.05999999999995</v>
      </c>
      <c r="G833" s="1" t="s">
        <v>14</v>
      </c>
    </row>
    <row r="834" spans="1:7" x14ac:dyDescent="0.3">
      <c r="A834" s="1" t="s">
        <v>4077</v>
      </c>
      <c r="B834" s="2">
        <v>46079</v>
      </c>
      <c r="C834" s="1" t="s">
        <v>2074</v>
      </c>
      <c r="D834" s="1" t="s">
        <v>18</v>
      </c>
      <c r="E834" s="1" t="s">
        <v>55</v>
      </c>
      <c r="F834" s="1">
        <v>12123.12</v>
      </c>
      <c r="G834" s="1" t="s">
        <v>14</v>
      </c>
    </row>
    <row r="835" spans="1:7" x14ac:dyDescent="0.3">
      <c r="A835" s="1" t="s">
        <v>2762</v>
      </c>
      <c r="B835" s="2">
        <v>46029</v>
      </c>
      <c r="C835" s="1" t="s">
        <v>480</v>
      </c>
      <c r="D835" s="1" t="s">
        <v>12</v>
      </c>
      <c r="E835" s="1" t="s">
        <v>21</v>
      </c>
      <c r="F835" s="1">
        <v>2803.58</v>
      </c>
      <c r="G835" s="1" t="s">
        <v>14</v>
      </c>
    </row>
    <row r="836" spans="1:7" x14ac:dyDescent="0.3">
      <c r="A836" s="1" t="s">
        <v>1226</v>
      </c>
      <c r="B836" s="2">
        <v>46060</v>
      </c>
      <c r="C836" s="1" t="s">
        <v>17</v>
      </c>
      <c r="D836" s="1" t="s">
        <v>12</v>
      </c>
      <c r="E836" s="1" t="s">
        <v>27</v>
      </c>
      <c r="F836" s="1">
        <v>26020.98</v>
      </c>
      <c r="G836" s="1" t="s">
        <v>14</v>
      </c>
    </row>
    <row r="837" spans="1:7" x14ac:dyDescent="0.3">
      <c r="A837" s="1" t="s">
        <v>4669</v>
      </c>
      <c r="B837" s="2">
        <v>46101</v>
      </c>
      <c r="C837" s="1" t="s">
        <v>247</v>
      </c>
      <c r="D837" s="1" t="s">
        <v>12</v>
      </c>
      <c r="E837" s="1" t="s">
        <v>13</v>
      </c>
      <c r="F837" s="1">
        <v>27200.59</v>
      </c>
      <c r="G837" s="1" t="s">
        <v>14</v>
      </c>
    </row>
    <row r="838" spans="1:7" x14ac:dyDescent="0.3">
      <c r="A838" s="1" t="s">
        <v>4531</v>
      </c>
      <c r="B838" s="2">
        <v>46099</v>
      </c>
      <c r="C838" s="1" t="s">
        <v>775</v>
      </c>
      <c r="D838" s="1" t="s">
        <v>46</v>
      </c>
      <c r="E838" s="1" t="s">
        <v>13</v>
      </c>
      <c r="F838" s="1">
        <v>4179.16</v>
      </c>
      <c r="G838" s="1" t="s">
        <v>14</v>
      </c>
    </row>
    <row r="839" spans="1:7" x14ac:dyDescent="0.3">
      <c r="A839" s="1" t="s">
        <v>3044</v>
      </c>
      <c r="B839" s="2">
        <v>46069</v>
      </c>
      <c r="C839" s="1" t="s">
        <v>1926</v>
      </c>
      <c r="D839" s="1" t="s">
        <v>35</v>
      </c>
      <c r="E839" s="1" t="s">
        <v>21</v>
      </c>
      <c r="F839" s="1">
        <v>61647.3</v>
      </c>
      <c r="G839" s="1" t="s">
        <v>14</v>
      </c>
    </row>
    <row r="840" spans="1:7" x14ac:dyDescent="0.3">
      <c r="A840" s="1" t="s">
        <v>4693</v>
      </c>
      <c r="B840" s="2">
        <v>46039</v>
      </c>
      <c r="C840" s="1" t="s">
        <v>461</v>
      </c>
      <c r="D840" s="1" t="s">
        <v>12</v>
      </c>
      <c r="E840" s="1" t="s">
        <v>13</v>
      </c>
      <c r="F840" s="1">
        <v>529.17999999999995</v>
      </c>
      <c r="G840" s="1" t="s">
        <v>14</v>
      </c>
    </row>
    <row r="841" spans="1:7" x14ac:dyDescent="0.3">
      <c r="A841" s="1" t="s">
        <v>4817</v>
      </c>
      <c r="B841" s="2">
        <v>46060</v>
      </c>
      <c r="C841" s="1" t="s">
        <v>302</v>
      </c>
      <c r="D841" s="1" t="s">
        <v>12</v>
      </c>
      <c r="E841" s="1" t="s">
        <v>27</v>
      </c>
      <c r="F841" s="1">
        <v>1274.97</v>
      </c>
      <c r="G841" s="1" t="s">
        <v>14</v>
      </c>
    </row>
    <row r="842" spans="1:7" x14ac:dyDescent="0.3">
      <c r="A842" s="1" t="s">
        <v>1043</v>
      </c>
      <c r="B842" s="2">
        <v>46062</v>
      </c>
      <c r="C842" s="1" t="s">
        <v>686</v>
      </c>
      <c r="D842" s="1" t="s">
        <v>66</v>
      </c>
      <c r="E842" s="1" t="s">
        <v>27</v>
      </c>
      <c r="F842" s="1">
        <v>5428.46</v>
      </c>
      <c r="G842" s="1" t="s">
        <v>14</v>
      </c>
    </row>
    <row r="843" spans="1:7" x14ac:dyDescent="0.3">
      <c r="A843" s="1" t="s">
        <v>2984</v>
      </c>
      <c r="B843" s="2">
        <v>46074</v>
      </c>
      <c r="C843" s="1" t="s">
        <v>755</v>
      </c>
      <c r="D843" s="1" t="s">
        <v>35</v>
      </c>
      <c r="E843" s="1" t="s">
        <v>13</v>
      </c>
      <c r="F843" s="1">
        <v>8206.6</v>
      </c>
      <c r="G843" s="1" t="s">
        <v>14</v>
      </c>
    </row>
    <row r="844" spans="1:7" x14ac:dyDescent="0.3">
      <c r="A844" s="1" t="s">
        <v>3553</v>
      </c>
      <c r="B844" s="2">
        <v>46041</v>
      </c>
      <c r="C844" s="1" t="s">
        <v>438</v>
      </c>
      <c r="D844" s="1" t="s">
        <v>12</v>
      </c>
      <c r="E844" s="1" t="s">
        <v>21</v>
      </c>
      <c r="F844" s="1">
        <v>2800.52</v>
      </c>
      <c r="G844" s="1" t="s">
        <v>14</v>
      </c>
    </row>
    <row r="845" spans="1:7" x14ac:dyDescent="0.3">
      <c r="A845" s="1" t="s">
        <v>3230</v>
      </c>
      <c r="B845" s="2">
        <v>46024</v>
      </c>
      <c r="C845" s="1" t="s">
        <v>1674</v>
      </c>
      <c r="D845" s="1" t="s">
        <v>12</v>
      </c>
      <c r="E845" s="1" t="s">
        <v>27</v>
      </c>
      <c r="F845" s="1">
        <v>6646.24</v>
      </c>
      <c r="G845" s="1" t="s">
        <v>14</v>
      </c>
    </row>
    <row r="846" spans="1:7" x14ac:dyDescent="0.3">
      <c r="A846" s="1" t="s">
        <v>3588</v>
      </c>
      <c r="B846" s="2">
        <v>46111</v>
      </c>
      <c r="C846" s="1" t="s">
        <v>871</v>
      </c>
      <c r="D846" s="1" t="s">
        <v>12</v>
      </c>
      <c r="E846" s="1" t="s">
        <v>13</v>
      </c>
      <c r="F846" s="1">
        <v>1841.19</v>
      </c>
      <c r="G846" s="1" t="s">
        <v>14</v>
      </c>
    </row>
    <row r="847" spans="1:7" x14ac:dyDescent="0.3">
      <c r="A847" s="1" t="s">
        <v>3542</v>
      </c>
      <c r="B847" s="2">
        <v>46066</v>
      </c>
      <c r="C847" s="1" t="s">
        <v>1849</v>
      </c>
      <c r="D847" s="1" t="s">
        <v>66</v>
      </c>
      <c r="E847" s="1" t="s">
        <v>13</v>
      </c>
      <c r="F847" s="1">
        <v>3393.76</v>
      </c>
      <c r="G847" s="1" t="s">
        <v>14</v>
      </c>
    </row>
    <row r="848" spans="1:7" x14ac:dyDescent="0.3">
      <c r="A848" s="1" t="s">
        <v>1891</v>
      </c>
      <c r="B848" s="2">
        <v>46043</v>
      </c>
      <c r="C848" s="1" t="s">
        <v>1892</v>
      </c>
      <c r="D848" s="1" t="s">
        <v>35</v>
      </c>
      <c r="E848" s="1" t="s">
        <v>13</v>
      </c>
      <c r="F848" s="1">
        <v>1441.06</v>
      </c>
      <c r="G848" s="1" t="s">
        <v>14</v>
      </c>
    </row>
    <row r="849" spans="1:7" x14ac:dyDescent="0.3">
      <c r="A849" s="1" t="s">
        <v>1900</v>
      </c>
      <c r="B849" s="2">
        <v>46041</v>
      </c>
      <c r="C849" s="1" t="s">
        <v>403</v>
      </c>
      <c r="D849" s="1" t="s">
        <v>18</v>
      </c>
      <c r="E849" s="1" t="s">
        <v>27</v>
      </c>
      <c r="F849" s="1">
        <v>719.93</v>
      </c>
      <c r="G849" s="1" t="s">
        <v>14</v>
      </c>
    </row>
    <row r="850" spans="1:7" x14ac:dyDescent="0.3">
      <c r="A850" s="1" t="s">
        <v>4992</v>
      </c>
      <c r="B850" s="2">
        <v>46043</v>
      </c>
      <c r="C850" s="1" t="s">
        <v>3116</v>
      </c>
      <c r="D850" s="1" t="s">
        <v>12</v>
      </c>
      <c r="E850" s="1" t="s">
        <v>27</v>
      </c>
      <c r="F850" s="1">
        <v>870.65</v>
      </c>
      <c r="G850" s="1" t="s">
        <v>14</v>
      </c>
    </row>
    <row r="851" spans="1:7" x14ac:dyDescent="0.3">
      <c r="A851" s="1" t="s">
        <v>3125</v>
      </c>
      <c r="B851" s="2">
        <v>46094</v>
      </c>
      <c r="C851" s="1" t="s">
        <v>672</v>
      </c>
      <c r="D851" s="1" t="s">
        <v>35</v>
      </c>
      <c r="E851" s="1" t="s">
        <v>27</v>
      </c>
      <c r="F851" s="1">
        <v>22575.66</v>
      </c>
      <c r="G851" s="1" t="s">
        <v>14</v>
      </c>
    </row>
    <row r="852" spans="1:7" x14ac:dyDescent="0.3">
      <c r="A852" s="1" t="s">
        <v>4968</v>
      </c>
      <c r="B852" s="2">
        <v>46067</v>
      </c>
      <c r="C852" s="1" t="s">
        <v>113</v>
      </c>
      <c r="D852" s="1" t="s">
        <v>12</v>
      </c>
      <c r="E852" s="1" t="s">
        <v>13</v>
      </c>
      <c r="F852" s="1">
        <v>2465.91</v>
      </c>
      <c r="G852" s="1" t="s">
        <v>14</v>
      </c>
    </row>
    <row r="853" spans="1:7" x14ac:dyDescent="0.3">
      <c r="A853" s="1" t="s">
        <v>2418</v>
      </c>
      <c r="B853" s="2">
        <v>46033</v>
      </c>
      <c r="C853" s="1" t="s">
        <v>1366</v>
      </c>
      <c r="D853" s="1" t="s">
        <v>46</v>
      </c>
      <c r="E853" s="1" t="s">
        <v>21</v>
      </c>
      <c r="F853" s="1">
        <v>1603.08</v>
      </c>
      <c r="G853" s="1" t="s">
        <v>14</v>
      </c>
    </row>
    <row r="854" spans="1:7" x14ac:dyDescent="0.3">
      <c r="A854" s="1" t="s">
        <v>3048</v>
      </c>
      <c r="B854" s="2">
        <v>46093</v>
      </c>
      <c r="C854" s="1" t="s">
        <v>491</v>
      </c>
      <c r="D854" s="1" t="s">
        <v>46</v>
      </c>
      <c r="E854" s="1" t="s">
        <v>27</v>
      </c>
      <c r="F854" s="1">
        <v>6500.73</v>
      </c>
      <c r="G854" s="1" t="s">
        <v>14</v>
      </c>
    </row>
    <row r="855" spans="1:7" x14ac:dyDescent="0.3">
      <c r="A855" s="1" t="s">
        <v>3941</v>
      </c>
      <c r="B855" s="2">
        <v>46035</v>
      </c>
      <c r="C855" s="1" t="s">
        <v>535</v>
      </c>
      <c r="D855" s="1" t="s">
        <v>66</v>
      </c>
      <c r="E855" s="1" t="s">
        <v>21</v>
      </c>
      <c r="F855" s="1">
        <v>8059.17</v>
      </c>
      <c r="G855" s="1" t="s">
        <v>14</v>
      </c>
    </row>
    <row r="856" spans="1:7" x14ac:dyDescent="0.3">
      <c r="A856" s="1" t="s">
        <v>1227</v>
      </c>
      <c r="B856" s="2">
        <v>46038</v>
      </c>
      <c r="C856" s="1" t="s">
        <v>1228</v>
      </c>
      <c r="D856" s="1" t="s">
        <v>12</v>
      </c>
      <c r="E856" s="1" t="s">
        <v>13</v>
      </c>
      <c r="F856" s="1">
        <v>6697.92</v>
      </c>
      <c r="G856" s="1" t="s">
        <v>14</v>
      </c>
    </row>
    <row r="857" spans="1:7" x14ac:dyDescent="0.3">
      <c r="A857" s="1" t="s">
        <v>3844</v>
      </c>
      <c r="B857" s="2">
        <v>46030</v>
      </c>
      <c r="C857" s="1" t="s">
        <v>1017</v>
      </c>
      <c r="D857" s="1" t="s">
        <v>35</v>
      </c>
      <c r="E857" s="1" t="s">
        <v>27</v>
      </c>
      <c r="F857" s="1">
        <v>3360.33</v>
      </c>
      <c r="G857" s="1" t="s">
        <v>14</v>
      </c>
    </row>
    <row r="858" spans="1:7" x14ac:dyDescent="0.3">
      <c r="A858" s="1" t="s">
        <v>4267</v>
      </c>
      <c r="B858" s="2">
        <v>46067</v>
      </c>
      <c r="C858" s="1" t="s">
        <v>497</v>
      </c>
      <c r="D858" s="1" t="s">
        <v>46</v>
      </c>
      <c r="E858" s="1" t="s">
        <v>27</v>
      </c>
      <c r="F858" s="1">
        <v>3754.57</v>
      </c>
      <c r="G858" s="1" t="s">
        <v>14</v>
      </c>
    </row>
    <row r="859" spans="1:7" x14ac:dyDescent="0.3">
      <c r="A859" s="1" t="s">
        <v>1501</v>
      </c>
      <c r="B859" s="2">
        <v>46026</v>
      </c>
      <c r="C859" s="1" t="s">
        <v>730</v>
      </c>
      <c r="D859" s="1" t="s">
        <v>66</v>
      </c>
      <c r="E859" s="1" t="s">
        <v>55</v>
      </c>
      <c r="F859" s="1">
        <v>567.76</v>
      </c>
      <c r="G859" s="1" t="s">
        <v>14</v>
      </c>
    </row>
    <row r="860" spans="1:7" x14ac:dyDescent="0.3">
      <c r="A860" s="1" t="s">
        <v>2233</v>
      </c>
      <c r="B860" s="2">
        <v>46112</v>
      </c>
      <c r="C860" s="1" t="s">
        <v>403</v>
      </c>
      <c r="D860" s="1" t="s">
        <v>46</v>
      </c>
      <c r="E860" s="1" t="s">
        <v>13</v>
      </c>
      <c r="F860" s="1">
        <v>4411.5</v>
      </c>
      <c r="G860" s="1" t="s">
        <v>14</v>
      </c>
    </row>
    <row r="861" spans="1:7" x14ac:dyDescent="0.3">
      <c r="A861" s="1" t="s">
        <v>2761</v>
      </c>
      <c r="B861" s="2">
        <v>46071</v>
      </c>
      <c r="C861" s="1" t="s">
        <v>752</v>
      </c>
      <c r="D861" s="1" t="s">
        <v>35</v>
      </c>
      <c r="E861" s="1" t="s">
        <v>13</v>
      </c>
      <c r="F861" s="1">
        <v>8538.2900000000009</v>
      </c>
      <c r="G861" s="1" t="s">
        <v>14</v>
      </c>
    </row>
    <row r="862" spans="1:7" x14ac:dyDescent="0.3">
      <c r="A862" s="1" t="s">
        <v>4266</v>
      </c>
      <c r="B862" s="2">
        <v>46080</v>
      </c>
      <c r="C862" s="1" t="s">
        <v>320</v>
      </c>
      <c r="D862" s="1" t="s">
        <v>12</v>
      </c>
      <c r="E862" s="1" t="s">
        <v>13</v>
      </c>
      <c r="F862" s="1">
        <v>2443.1</v>
      </c>
      <c r="G862" s="1" t="s">
        <v>14</v>
      </c>
    </row>
    <row r="863" spans="1:7" x14ac:dyDescent="0.3">
      <c r="A863" s="1" t="s">
        <v>1966</v>
      </c>
      <c r="B863" s="2">
        <v>46070</v>
      </c>
      <c r="C863" s="1" t="s">
        <v>215</v>
      </c>
      <c r="D863" s="1" t="s">
        <v>66</v>
      </c>
      <c r="E863" s="1" t="s">
        <v>27</v>
      </c>
      <c r="F863" s="1">
        <v>5534.41</v>
      </c>
      <c r="G863" s="1" t="s">
        <v>14</v>
      </c>
    </row>
    <row r="864" spans="1:7" x14ac:dyDescent="0.3">
      <c r="A864" s="1" t="s">
        <v>4993</v>
      </c>
      <c r="B864" s="2">
        <v>46048</v>
      </c>
      <c r="C864" s="1" t="s">
        <v>761</v>
      </c>
      <c r="D864" s="1" t="s">
        <v>35</v>
      </c>
      <c r="E864" s="1" t="s">
        <v>27</v>
      </c>
      <c r="F864" s="1">
        <v>1335.46</v>
      </c>
      <c r="G864" s="1" t="s">
        <v>14</v>
      </c>
    </row>
    <row r="865" spans="1:7" x14ac:dyDescent="0.3">
      <c r="A865" s="1" t="s">
        <v>984</v>
      </c>
      <c r="B865" s="2">
        <v>46024</v>
      </c>
      <c r="C865" s="1" t="s">
        <v>411</v>
      </c>
      <c r="D865" s="1" t="s">
        <v>12</v>
      </c>
      <c r="E865" s="1" t="s">
        <v>27</v>
      </c>
      <c r="F865" s="1">
        <v>866.89</v>
      </c>
      <c r="G865" s="1" t="s">
        <v>14</v>
      </c>
    </row>
    <row r="866" spans="1:7" x14ac:dyDescent="0.3">
      <c r="A866" s="1" t="s">
        <v>3879</v>
      </c>
      <c r="B866" s="2">
        <v>46042</v>
      </c>
      <c r="C866" s="1" t="s">
        <v>878</v>
      </c>
      <c r="D866" s="1" t="s">
        <v>35</v>
      </c>
      <c r="E866" s="1" t="s">
        <v>13</v>
      </c>
      <c r="F866" s="1">
        <v>6012.24</v>
      </c>
      <c r="G866" s="1" t="s">
        <v>14</v>
      </c>
    </row>
    <row r="867" spans="1:7" x14ac:dyDescent="0.3">
      <c r="A867" s="1" t="s">
        <v>3237</v>
      </c>
      <c r="B867" s="2">
        <v>46036</v>
      </c>
      <c r="C867" s="1" t="s">
        <v>3238</v>
      </c>
      <c r="D867" s="1" t="s">
        <v>12</v>
      </c>
      <c r="E867" s="1" t="s">
        <v>21</v>
      </c>
      <c r="F867" s="1">
        <v>7689.76</v>
      </c>
      <c r="G867" s="1" t="s">
        <v>14</v>
      </c>
    </row>
    <row r="868" spans="1:7" x14ac:dyDescent="0.3">
      <c r="A868" s="1" t="s">
        <v>4257</v>
      </c>
      <c r="B868" s="2">
        <v>46059</v>
      </c>
      <c r="C868" s="1" t="s">
        <v>2634</v>
      </c>
      <c r="D868" s="1" t="s">
        <v>18</v>
      </c>
      <c r="E868" s="1" t="s">
        <v>55</v>
      </c>
      <c r="F868" s="1">
        <v>27119.8</v>
      </c>
      <c r="G868" s="1" t="s">
        <v>14</v>
      </c>
    </row>
    <row r="869" spans="1:7" x14ac:dyDescent="0.3">
      <c r="A869" s="1" t="s">
        <v>4746</v>
      </c>
      <c r="B869" s="2">
        <v>46057</v>
      </c>
      <c r="C869" s="1" t="s">
        <v>2444</v>
      </c>
      <c r="D869" s="1" t="s">
        <v>12</v>
      </c>
      <c r="E869" s="1" t="s">
        <v>55</v>
      </c>
      <c r="F869" s="1">
        <v>28352.05</v>
      </c>
      <c r="G869" s="1" t="s">
        <v>14</v>
      </c>
    </row>
    <row r="870" spans="1:7" x14ac:dyDescent="0.3">
      <c r="A870" s="1" t="s">
        <v>2462</v>
      </c>
      <c r="B870" s="2">
        <v>46052</v>
      </c>
      <c r="C870" s="1" t="s">
        <v>2463</v>
      </c>
      <c r="D870" s="1" t="s">
        <v>35</v>
      </c>
      <c r="E870" s="1" t="s">
        <v>21</v>
      </c>
      <c r="F870" s="1">
        <v>1241.1300000000001</v>
      </c>
      <c r="G870" s="1" t="s">
        <v>14</v>
      </c>
    </row>
    <row r="871" spans="1:7" x14ac:dyDescent="0.3">
      <c r="A871" s="1" t="s">
        <v>1421</v>
      </c>
      <c r="B871" s="2">
        <v>46107</v>
      </c>
      <c r="C871" s="1" t="s">
        <v>645</v>
      </c>
      <c r="D871" s="1" t="s">
        <v>12</v>
      </c>
      <c r="E871" s="1" t="s">
        <v>21</v>
      </c>
      <c r="F871" s="1">
        <v>38339.89</v>
      </c>
      <c r="G871" s="1" t="s">
        <v>14</v>
      </c>
    </row>
    <row r="872" spans="1:7" x14ac:dyDescent="0.3">
      <c r="A872" s="1" t="s">
        <v>1789</v>
      </c>
      <c r="B872" s="2">
        <v>46036</v>
      </c>
      <c r="C872" s="1" t="s">
        <v>1376</v>
      </c>
      <c r="D872" s="1" t="s">
        <v>12</v>
      </c>
      <c r="E872" s="1" t="s">
        <v>13</v>
      </c>
      <c r="F872" s="1">
        <v>2799.28</v>
      </c>
      <c r="G872" s="1" t="s">
        <v>94</v>
      </c>
    </row>
    <row r="873" spans="1:7" x14ac:dyDescent="0.3">
      <c r="A873" s="1" t="s">
        <v>2825</v>
      </c>
      <c r="B873" s="2">
        <v>46043</v>
      </c>
      <c r="C873" s="1" t="s">
        <v>2435</v>
      </c>
      <c r="D873" s="1" t="s">
        <v>12</v>
      </c>
      <c r="E873" s="1" t="s">
        <v>13</v>
      </c>
      <c r="F873" s="1">
        <v>9669.83</v>
      </c>
      <c r="G873" s="1" t="s">
        <v>89</v>
      </c>
    </row>
    <row r="874" spans="1:7" x14ac:dyDescent="0.3">
      <c r="A874" s="1" t="s">
        <v>1122</v>
      </c>
      <c r="B874" s="2">
        <v>46079</v>
      </c>
      <c r="C874" s="1" t="s">
        <v>582</v>
      </c>
      <c r="D874" s="1" t="s">
        <v>12</v>
      </c>
      <c r="E874" s="1" t="s">
        <v>21</v>
      </c>
      <c r="F874" s="1">
        <v>5358.32</v>
      </c>
      <c r="G874" s="1" t="s">
        <v>14</v>
      </c>
    </row>
    <row r="875" spans="1:7" x14ac:dyDescent="0.3">
      <c r="A875" s="1" t="s">
        <v>2646</v>
      </c>
      <c r="B875" s="2">
        <v>46039</v>
      </c>
      <c r="C875" s="1" t="s">
        <v>546</v>
      </c>
      <c r="D875" s="1" t="s">
        <v>12</v>
      </c>
      <c r="E875" s="1" t="s">
        <v>21</v>
      </c>
      <c r="F875" s="1">
        <v>3782.76</v>
      </c>
      <c r="G875" s="1" t="s">
        <v>14</v>
      </c>
    </row>
    <row r="876" spans="1:7" x14ac:dyDescent="0.3">
      <c r="A876" s="1" t="s">
        <v>2814</v>
      </c>
      <c r="B876" s="2">
        <v>46052</v>
      </c>
      <c r="C876" s="1" t="s">
        <v>522</v>
      </c>
      <c r="D876" s="1" t="s">
        <v>12</v>
      </c>
      <c r="E876" s="1" t="s">
        <v>27</v>
      </c>
      <c r="F876" s="1">
        <v>54305.91</v>
      </c>
      <c r="G876" s="1" t="s">
        <v>14</v>
      </c>
    </row>
    <row r="877" spans="1:7" x14ac:dyDescent="0.3">
      <c r="A877" s="1" t="s">
        <v>958</v>
      </c>
      <c r="B877" s="2">
        <v>46105</v>
      </c>
      <c r="C877" s="1" t="s">
        <v>452</v>
      </c>
      <c r="D877" s="1" t="s">
        <v>66</v>
      </c>
      <c r="E877" s="1" t="s">
        <v>27</v>
      </c>
      <c r="F877" s="1">
        <v>13093.62</v>
      </c>
      <c r="G877" s="1" t="s">
        <v>94</v>
      </c>
    </row>
    <row r="878" spans="1:7" x14ac:dyDescent="0.3">
      <c r="A878" s="1" t="s">
        <v>703</v>
      </c>
      <c r="B878" s="2">
        <v>46079</v>
      </c>
      <c r="C878" s="1" t="s">
        <v>346</v>
      </c>
      <c r="D878" s="1" t="s">
        <v>12</v>
      </c>
      <c r="E878" s="1" t="s">
        <v>55</v>
      </c>
      <c r="F878" s="1">
        <v>1159.8800000000001</v>
      </c>
      <c r="G878" s="1" t="s">
        <v>14</v>
      </c>
    </row>
    <row r="879" spans="1:7" x14ac:dyDescent="0.3">
      <c r="A879" s="1" t="s">
        <v>3187</v>
      </c>
      <c r="B879" s="2">
        <v>46057</v>
      </c>
      <c r="C879" s="1" t="s">
        <v>1334</v>
      </c>
      <c r="D879" s="1" t="s">
        <v>18</v>
      </c>
      <c r="E879" s="1" t="s">
        <v>13</v>
      </c>
      <c r="F879" s="1">
        <v>6162.34</v>
      </c>
      <c r="G879" s="1" t="s">
        <v>14</v>
      </c>
    </row>
    <row r="880" spans="1:7" x14ac:dyDescent="0.3">
      <c r="A880" s="1" t="s">
        <v>4047</v>
      </c>
      <c r="B880" s="2">
        <v>46035</v>
      </c>
      <c r="C880" s="1" t="s">
        <v>2608</v>
      </c>
      <c r="D880" s="1" t="s">
        <v>12</v>
      </c>
      <c r="E880" s="1" t="s">
        <v>21</v>
      </c>
      <c r="F880" s="1">
        <v>3052.22</v>
      </c>
      <c r="G880" s="1" t="s">
        <v>14</v>
      </c>
    </row>
    <row r="881" spans="1:7" x14ac:dyDescent="0.3">
      <c r="A881" s="1" t="s">
        <v>760</v>
      </c>
      <c r="B881" s="2">
        <v>46103</v>
      </c>
      <c r="C881" s="1" t="s">
        <v>761</v>
      </c>
      <c r="D881" s="1" t="s">
        <v>18</v>
      </c>
      <c r="E881" s="1" t="s">
        <v>21</v>
      </c>
      <c r="F881" s="1">
        <v>6978.75</v>
      </c>
      <c r="G881" s="1" t="s">
        <v>14</v>
      </c>
    </row>
    <row r="882" spans="1:7" x14ac:dyDescent="0.3">
      <c r="A882" s="1" t="s">
        <v>3974</v>
      </c>
      <c r="B882" s="2">
        <v>46101</v>
      </c>
      <c r="C882" s="1" t="s">
        <v>128</v>
      </c>
      <c r="D882" s="1" t="s">
        <v>12</v>
      </c>
      <c r="E882" s="1" t="s">
        <v>13</v>
      </c>
      <c r="F882" s="1">
        <v>3462.02</v>
      </c>
      <c r="G882" s="1" t="s">
        <v>14</v>
      </c>
    </row>
    <row r="883" spans="1:7" x14ac:dyDescent="0.3">
      <c r="A883" s="1" t="s">
        <v>840</v>
      </c>
      <c r="B883" s="2">
        <v>46105</v>
      </c>
      <c r="C883" s="1" t="s">
        <v>141</v>
      </c>
      <c r="D883" s="1" t="s">
        <v>35</v>
      </c>
      <c r="E883" s="1" t="s">
        <v>13</v>
      </c>
      <c r="F883" s="1">
        <v>9680.48</v>
      </c>
      <c r="G883" s="1" t="s">
        <v>14</v>
      </c>
    </row>
    <row r="884" spans="1:7" x14ac:dyDescent="0.3">
      <c r="A884" s="1" t="s">
        <v>834</v>
      </c>
      <c r="B884" s="2">
        <v>46047</v>
      </c>
      <c r="C884" s="1" t="s">
        <v>495</v>
      </c>
      <c r="D884" s="1" t="s">
        <v>18</v>
      </c>
      <c r="E884" s="1" t="s">
        <v>13</v>
      </c>
      <c r="F884" s="1">
        <v>12938.95</v>
      </c>
      <c r="G884" s="1" t="s">
        <v>14</v>
      </c>
    </row>
    <row r="885" spans="1:7" x14ac:dyDescent="0.3">
      <c r="A885" s="1" t="s">
        <v>4220</v>
      </c>
      <c r="B885" s="2">
        <v>46079</v>
      </c>
      <c r="C885" s="1" t="s">
        <v>629</v>
      </c>
      <c r="D885" s="1" t="s">
        <v>12</v>
      </c>
      <c r="E885" s="1" t="s">
        <v>13</v>
      </c>
      <c r="F885" s="1">
        <v>2984.27</v>
      </c>
      <c r="G885" s="1" t="s">
        <v>14</v>
      </c>
    </row>
    <row r="886" spans="1:7" x14ac:dyDescent="0.3">
      <c r="A886" s="1" t="s">
        <v>2250</v>
      </c>
      <c r="B886" s="2">
        <v>46061</v>
      </c>
      <c r="C886" s="1" t="s">
        <v>267</v>
      </c>
      <c r="D886" s="1" t="s">
        <v>18</v>
      </c>
      <c r="E886" s="1" t="s">
        <v>55</v>
      </c>
      <c r="F886" s="1">
        <v>4921.12</v>
      </c>
      <c r="G886" s="1" t="s">
        <v>14</v>
      </c>
    </row>
    <row r="887" spans="1:7" x14ac:dyDescent="0.3">
      <c r="A887" s="1" t="s">
        <v>4454</v>
      </c>
      <c r="B887" s="2">
        <v>46042</v>
      </c>
      <c r="C887" s="1" t="s">
        <v>429</v>
      </c>
      <c r="D887" s="1" t="s">
        <v>18</v>
      </c>
      <c r="E887" s="1" t="s">
        <v>27</v>
      </c>
      <c r="F887" s="1">
        <v>4374.92</v>
      </c>
      <c r="G887" s="1" t="s">
        <v>14</v>
      </c>
    </row>
    <row r="888" spans="1:7" x14ac:dyDescent="0.3">
      <c r="A888" s="1" t="s">
        <v>2519</v>
      </c>
      <c r="B888" s="2">
        <v>46033</v>
      </c>
      <c r="C888" s="1" t="s">
        <v>489</v>
      </c>
      <c r="D888" s="1" t="s">
        <v>12</v>
      </c>
      <c r="E888" s="1" t="s">
        <v>13</v>
      </c>
      <c r="F888" s="1">
        <v>1145.8499999999999</v>
      </c>
      <c r="G888" s="1" t="s">
        <v>14</v>
      </c>
    </row>
    <row r="889" spans="1:7" x14ac:dyDescent="0.3">
      <c r="A889" s="1" t="s">
        <v>3525</v>
      </c>
      <c r="B889" s="2">
        <v>46109</v>
      </c>
      <c r="C889" s="1" t="s">
        <v>1366</v>
      </c>
      <c r="D889" s="1" t="s">
        <v>66</v>
      </c>
      <c r="E889" s="1" t="s">
        <v>13</v>
      </c>
      <c r="F889" s="1">
        <v>1631.01</v>
      </c>
      <c r="G889" s="1" t="s">
        <v>94</v>
      </c>
    </row>
    <row r="890" spans="1:7" x14ac:dyDescent="0.3">
      <c r="A890" s="1" t="s">
        <v>3681</v>
      </c>
      <c r="B890" s="2">
        <v>46091</v>
      </c>
      <c r="C890" s="1" t="s">
        <v>619</v>
      </c>
      <c r="D890" s="1" t="s">
        <v>35</v>
      </c>
      <c r="E890" s="1" t="s">
        <v>55</v>
      </c>
      <c r="F890" s="1">
        <v>11224.7</v>
      </c>
      <c r="G890" s="1" t="s">
        <v>14</v>
      </c>
    </row>
    <row r="891" spans="1:7" x14ac:dyDescent="0.3">
      <c r="A891" s="1" t="s">
        <v>2934</v>
      </c>
      <c r="B891" s="2">
        <v>46041</v>
      </c>
      <c r="C891" s="1" t="s">
        <v>2663</v>
      </c>
      <c r="D891" s="1" t="s">
        <v>12</v>
      </c>
      <c r="E891" s="1" t="s">
        <v>21</v>
      </c>
      <c r="F891" s="1">
        <v>4596.96</v>
      </c>
      <c r="G891" s="1" t="s">
        <v>14</v>
      </c>
    </row>
    <row r="892" spans="1:7" x14ac:dyDescent="0.3">
      <c r="A892" s="1" t="s">
        <v>524</v>
      </c>
      <c r="B892" s="2">
        <v>46060</v>
      </c>
      <c r="C892" s="1" t="s">
        <v>525</v>
      </c>
      <c r="D892" s="1" t="s">
        <v>12</v>
      </c>
      <c r="E892" s="1" t="s">
        <v>13</v>
      </c>
      <c r="F892" s="1">
        <v>1220.79</v>
      </c>
      <c r="G892" s="1" t="s">
        <v>14</v>
      </c>
    </row>
    <row r="893" spans="1:7" x14ac:dyDescent="0.3">
      <c r="A893" s="1" t="s">
        <v>2011</v>
      </c>
      <c r="B893" s="2">
        <v>46041</v>
      </c>
      <c r="C893" s="1" t="s">
        <v>465</v>
      </c>
      <c r="D893" s="1" t="s">
        <v>35</v>
      </c>
      <c r="E893" s="1" t="s">
        <v>13</v>
      </c>
      <c r="F893" s="1">
        <v>1913.08</v>
      </c>
      <c r="G893" s="1" t="s">
        <v>14</v>
      </c>
    </row>
    <row r="894" spans="1:7" x14ac:dyDescent="0.3">
      <c r="A894" s="1" t="s">
        <v>3935</v>
      </c>
      <c r="B894" s="2">
        <v>46080</v>
      </c>
      <c r="C894" s="1" t="s">
        <v>678</v>
      </c>
      <c r="D894" s="1" t="s">
        <v>12</v>
      </c>
      <c r="E894" s="1" t="s">
        <v>27</v>
      </c>
      <c r="F894" s="1">
        <v>4538.1499999999996</v>
      </c>
      <c r="G894" s="1" t="s">
        <v>14</v>
      </c>
    </row>
    <row r="895" spans="1:7" x14ac:dyDescent="0.3">
      <c r="A895" s="1" t="s">
        <v>2069</v>
      </c>
      <c r="B895" s="2">
        <v>46058</v>
      </c>
      <c r="C895" s="1" t="s">
        <v>790</v>
      </c>
      <c r="D895" s="1" t="s">
        <v>12</v>
      </c>
      <c r="E895" s="1" t="s">
        <v>13</v>
      </c>
      <c r="F895" s="1">
        <v>736.53</v>
      </c>
      <c r="G895" s="1" t="s">
        <v>14</v>
      </c>
    </row>
    <row r="896" spans="1:7" x14ac:dyDescent="0.3">
      <c r="A896" s="1" t="s">
        <v>4854</v>
      </c>
      <c r="B896" s="2">
        <v>46090</v>
      </c>
      <c r="C896" s="1" t="s">
        <v>1588</v>
      </c>
      <c r="D896" s="1" t="s">
        <v>12</v>
      </c>
      <c r="E896" s="1" t="s">
        <v>13</v>
      </c>
      <c r="F896" s="1">
        <v>3921.92</v>
      </c>
      <c r="G896" s="1" t="s">
        <v>14</v>
      </c>
    </row>
    <row r="897" spans="1:7" x14ac:dyDescent="0.3">
      <c r="A897" s="1" t="s">
        <v>4867</v>
      </c>
      <c r="B897" s="2">
        <v>46045</v>
      </c>
      <c r="C897" s="1" t="s">
        <v>1605</v>
      </c>
      <c r="D897" s="1" t="s">
        <v>66</v>
      </c>
      <c r="E897" s="1" t="s">
        <v>21</v>
      </c>
      <c r="F897" s="1">
        <v>3410.29</v>
      </c>
      <c r="G897" s="1" t="s">
        <v>94</v>
      </c>
    </row>
    <row r="898" spans="1:7" x14ac:dyDescent="0.3">
      <c r="A898" s="1" t="s">
        <v>2874</v>
      </c>
      <c r="B898" s="2">
        <v>46086</v>
      </c>
      <c r="C898" s="1" t="s">
        <v>619</v>
      </c>
      <c r="D898" s="1" t="s">
        <v>35</v>
      </c>
      <c r="E898" s="1" t="s">
        <v>13</v>
      </c>
      <c r="F898" s="1">
        <v>919.27</v>
      </c>
      <c r="G898" s="1" t="s">
        <v>14</v>
      </c>
    </row>
    <row r="899" spans="1:7" x14ac:dyDescent="0.3">
      <c r="A899" s="1" t="s">
        <v>795</v>
      </c>
      <c r="B899" s="2">
        <v>46068</v>
      </c>
      <c r="C899" s="1" t="s">
        <v>796</v>
      </c>
      <c r="D899" s="1" t="s">
        <v>35</v>
      </c>
      <c r="E899" s="1" t="s">
        <v>13</v>
      </c>
      <c r="F899" s="1">
        <v>14071.29</v>
      </c>
      <c r="G899" s="1" t="s">
        <v>14</v>
      </c>
    </row>
    <row r="900" spans="1:7" x14ac:dyDescent="0.3">
      <c r="A900" s="1" t="s">
        <v>4994</v>
      </c>
      <c r="B900" s="2">
        <v>46072</v>
      </c>
      <c r="C900" s="1" t="s">
        <v>372</v>
      </c>
      <c r="D900" s="1" t="s">
        <v>18</v>
      </c>
      <c r="E900" s="1" t="s">
        <v>21</v>
      </c>
      <c r="F900" s="1">
        <v>9824</v>
      </c>
      <c r="G900" s="1" t="s">
        <v>14</v>
      </c>
    </row>
    <row r="901" spans="1:7" x14ac:dyDescent="0.3">
      <c r="A901" s="1" t="s">
        <v>4684</v>
      </c>
      <c r="B901" s="2">
        <v>46045</v>
      </c>
      <c r="C901" s="1" t="s">
        <v>4423</v>
      </c>
      <c r="D901" s="1" t="s">
        <v>12</v>
      </c>
      <c r="E901" s="1" t="s">
        <v>13</v>
      </c>
      <c r="F901" s="1">
        <v>2839.19</v>
      </c>
      <c r="G901" s="1" t="s">
        <v>14</v>
      </c>
    </row>
    <row r="902" spans="1:7" x14ac:dyDescent="0.3">
      <c r="A902" s="1" t="s">
        <v>3006</v>
      </c>
      <c r="B902" s="2">
        <v>46075</v>
      </c>
      <c r="C902" s="1" t="s">
        <v>211</v>
      </c>
      <c r="D902" s="1" t="s">
        <v>35</v>
      </c>
      <c r="E902" s="1" t="s">
        <v>27</v>
      </c>
      <c r="F902" s="1">
        <v>2183.67</v>
      </c>
      <c r="G902" s="1" t="s">
        <v>14</v>
      </c>
    </row>
    <row r="903" spans="1:7" x14ac:dyDescent="0.3">
      <c r="A903" s="1" t="s">
        <v>1881</v>
      </c>
      <c r="B903" s="2">
        <v>46097</v>
      </c>
      <c r="C903" s="1" t="s">
        <v>1001</v>
      </c>
      <c r="D903" s="1" t="s">
        <v>12</v>
      </c>
      <c r="E903" s="1" t="s">
        <v>27</v>
      </c>
      <c r="F903" s="1">
        <v>7006.07</v>
      </c>
      <c r="G903" s="1" t="s">
        <v>14</v>
      </c>
    </row>
    <row r="904" spans="1:7" x14ac:dyDescent="0.3">
      <c r="A904" s="1" t="s">
        <v>1799</v>
      </c>
      <c r="B904" s="2">
        <v>46033</v>
      </c>
      <c r="C904" s="1" t="s">
        <v>1680</v>
      </c>
      <c r="D904" s="1" t="s">
        <v>66</v>
      </c>
      <c r="E904" s="1" t="s">
        <v>21</v>
      </c>
      <c r="F904" s="1">
        <v>31673.37</v>
      </c>
      <c r="G904" s="1" t="s">
        <v>14</v>
      </c>
    </row>
    <row r="905" spans="1:7" x14ac:dyDescent="0.3">
      <c r="A905" s="1" t="s">
        <v>340</v>
      </c>
      <c r="B905" s="2">
        <v>46046</v>
      </c>
      <c r="C905" s="1" t="s">
        <v>78</v>
      </c>
      <c r="D905" s="1" t="s">
        <v>12</v>
      </c>
      <c r="E905" s="1" t="s">
        <v>55</v>
      </c>
      <c r="F905" s="1">
        <v>6069.5</v>
      </c>
      <c r="G905" s="1" t="s">
        <v>14</v>
      </c>
    </row>
    <row r="906" spans="1:7" x14ac:dyDescent="0.3">
      <c r="A906" s="1" t="s">
        <v>648</v>
      </c>
      <c r="B906" s="2">
        <v>46084</v>
      </c>
      <c r="C906" s="1" t="s">
        <v>440</v>
      </c>
      <c r="D906" s="1" t="s">
        <v>12</v>
      </c>
      <c r="E906" s="1" t="s">
        <v>27</v>
      </c>
      <c r="F906" s="1">
        <v>7935.77</v>
      </c>
      <c r="G906" s="1" t="s">
        <v>14</v>
      </c>
    </row>
    <row r="907" spans="1:7" x14ac:dyDescent="0.3">
      <c r="A907" s="1" t="s">
        <v>768</v>
      </c>
      <c r="B907" s="2">
        <v>46101</v>
      </c>
      <c r="C907" s="1" t="s">
        <v>769</v>
      </c>
      <c r="D907" s="1" t="s">
        <v>35</v>
      </c>
      <c r="E907" s="1" t="s">
        <v>13</v>
      </c>
      <c r="F907" s="1">
        <v>348.02</v>
      </c>
      <c r="G907" s="1" t="s">
        <v>14</v>
      </c>
    </row>
    <row r="908" spans="1:7" x14ac:dyDescent="0.3">
      <c r="A908" s="1" t="s">
        <v>778</v>
      </c>
      <c r="B908" s="2">
        <v>46038</v>
      </c>
      <c r="C908" s="1" t="s">
        <v>779</v>
      </c>
      <c r="D908" s="1" t="s">
        <v>12</v>
      </c>
      <c r="E908" s="1" t="s">
        <v>55</v>
      </c>
      <c r="F908" s="1">
        <v>22893.62</v>
      </c>
      <c r="G908" s="1" t="s">
        <v>14</v>
      </c>
    </row>
    <row r="909" spans="1:7" x14ac:dyDescent="0.3">
      <c r="A909" s="1" t="s">
        <v>922</v>
      </c>
      <c r="B909" s="2">
        <v>46069</v>
      </c>
      <c r="C909" s="1" t="s">
        <v>861</v>
      </c>
      <c r="D909" s="1" t="s">
        <v>66</v>
      </c>
      <c r="E909" s="1" t="s">
        <v>13</v>
      </c>
      <c r="F909" s="1">
        <v>22280.44</v>
      </c>
      <c r="G909" s="1" t="s">
        <v>94</v>
      </c>
    </row>
    <row r="910" spans="1:7" x14ac:dyDescent="0.3">
      <c r="A910" s="1" t="s">
        <v>3700</v>
      </c>
      <c r="B910" s="2">
        <v>46046</v>
      </c>
      <c r="C910" s="1" t="s">
        <v>1146</v>
      </c>
      <c r="D910" s="1" t="s">
        <v>18</v>
      </c>
      <c r="E910" s="1" t="s">
        <v>13</v>
      </c>
      <c r="F910" s="1">
        <v>1854.58</v>
      </c>
      <c r="G910" s="1" t="s">
        <v>14</v>
      </c>
    </row>
    <row r="911" spans="1:7" x14ac:dyDescent="0.3">
      <c r="A911" s="1" t="s">
        <v>2686</v>
      </c>
      <c r="B911" s="2">
        <v>46030</v>
      </c>
      <c r="C911" s="1" t="s">
        <v>224</v>
      </c>
      <c r="D911" s="1" t="s">
        <v>35</v>
      </c>
      <c r="E911" s="1" t="s">
        <v>13</v>
      </c>
      <c r="F911" s="1">
        <v>6838.11</v>
      </c>
      <c r="G911" s="1" t="s">
        <v>14</v>
      </c>
    </row>
    <row r="912" spans="1:7" x14ac:dyDescent="0.3">
      <c r="A912" s="1" t="s">
        <v>1142</v>
      </c>
      <c r="B912" s="2">
        <v>46094</v>
      </c>
      <c r="C912" s="1" t="s">
        <v>1143</v>
      </c>
      <c r="D912" s="1" t="s">
        <v>12</v>
      </c>
      <c r="E912" s="1" t="s">
        <v>13</v>
      </c>
      <c r="F912" s="1">
        <v>2360.7399999999998</v>
      </c>
      <c r="G912" s="1" t="s">
        <v>94</v>
      </c>
    </row>
    <row r="913" spans="1:7" x14ac:dyDescent="0.3">
      <c r="A913" s="1" t="s">
        <v>4683</v>
      </c>
      <c r="B913" s="2">
        <v>46035</v>
      </c>
      <c r="C913" s="1" t="s">
        <v>957</v>
      </c>
      <c r="D913" s="1" t="s">
        <v>12</v>
      </c>
      <c r="E913" s="1" t="s">
        <v>55</v>
      </c>
      <c r="F913" s="1">
        <v>33972.36</v>
      </c>
      <c r="G913" s="1" t="s">
        <v>14</v>
      </c>
    </row>
    <row r="914" spans="1:7" x14ac:dyDescent="0.3">
      <c r="A914" s="1" t="s">
        <v>1207</v>
      </c>
      <c r="B914" s="2">
        <v>46112</v>
      </c>
      <c r="C914" s="1" t="s">
        <v>1168</v>
      </c>
      <c r="D914" s="1" t="s">
        <v>66</v>
      </c>
      <c r="E914" s="1" t="s">
        <v>27</v>
      </c>
      <c r="F914" s="1">
        <v>3647.75</v>
      </c>
      <c r="G914" s="1" t="s">
        <v>14</v>
      </c>
    </row>
    <row r="915" spans="1:7" x14ac:dyDescent="0.3">
      <c r="A915" s="1" t="s">
        <v>3503</v>
      </c>
      <c r="B915" s="2">
        <v>46055</v>
      </c>
      <c r="C915" s="1" t="s">
        <v>1283</v>
      </c>
      <c r="D915" s="1" t="s">
        <v>66</v>
      </c>
      <c r="E915" s="1" t="s">
        <v>27</v>
      </c>
      <c r="F915" s="1">
        <v>20332.5</v>
      </c>
      <c r="G915" s="1" t="s">
        <v>14</v>
      </c>
    </row>
    <row r="916" spans="1:7" x14ac:dyDescent="0.3">
      <c r="A916" s="1" t="s">
        <v>2151</v>
      </c>
      <c r="B916" s="2">
        <v>46054</v>
      </c>
      <c r="C916" s="1" t="s">
        <v>779</v>
      </c>
      <c r="D916" s="1" t="s">
        <v>12</v>
      </c>
      <c r="E916" s="1" t="s">
        <v>13</v>
      </c>
      <c r="F916" s="1">
        <v>8198.2900000000009</v>
      </c>
      <c r="G916" s="1" t="s">
        <v>14</v>
      </c>
    </row>
    <row r="917" spans="1:7" x14ac:dyDescent="0.3">
      <c r="A917" s="1" t="s">
        <v>355</v>
      </c>
      <c r="B917" s="2">
        <v>46049</v>
      </c>
      <c r="C917" s="1" t="s">
        <v>356</v>
      </c>
      <c r="D917" s="1" t="s">
        <v>66</v>
      </c>
      <c r="E917" s="1" t="s">
        <v>13</v>
      </c>
      <c r="F917" s="1">
        <v>2651.18</v>
      </c>
      <c r="G917" s="1" t="s">
        <v>14</v>
      </c>
    </row>
    <row r="918" spans="1:7" x14ac:dyDescent="0.3">
      <c r="A918" s="1" t="s">
        <v>2132</v>
      </c>
      <c r="B918" s="2">
        <v>46079</v>
      </c>
      <c r="C918" s="1" t="s">
        <v>188</v>
      </c>
      <c r="D918" s="1" t="s">
        <v>12</v>
      </c>
      <c r="E918" s="1" t="s">
        <v>55</v>
      </c>
      <c r="F918" s="1">
        <v>13508.11</v>
      </c>
      <c r="G918" s="1" t="s">
        <v>14</v>
      </c>
    </row>
    <row r="919" spans="1:7" x14ac:dyDescent="0.3">
      <c r="A919" s="1" t="s">
        <v>4832</v>
      </c>
      <c r="B919" s="2">
        <v>46069</v>
      </c>
      <c r="C919" s="1" t="s">
        <v>727</v>
      </c>
      <c r="D919" s="1" t="s">
        <v>18</v>
      </c>
      <c r="E919" s="1" t="s">
        <v>13</v>
      </c>
      <c r="F919" s="1">
        <v>23011.05</v>
      </c>
      <c r="G919" s="1" t="s">
        <v>14</v>
      </c>
    </row>
    <row r="920" spans="1:7" x14ac:dyDescent="0.3">
      <c r="A920" s="1" t="s">
        <v>1948</v>
      </c>
      <c r="B920" s="2">
        <v>46092</v>
      </c>
      <c r="C920" s="1" t="s">
        <v>153</v>
      </c>
      <c r="D920" s="1" t="s">
        <v>35</v>
      </c>
      <c r="E920" s="1" t="s">
        <v>27</v>
      </c>
      <c r="F920" s="1">
        <v>11852.74</v>
      </c>
      <c r="G920" s="1" t="s">
        <v>14</v>
      </c>
    </row>
    <row r="921" spans="1:7" x14ac:dyDescent="0.3">
      <c r="A921" s="1" t="s">
        <v>4845</v>
      </c>
      <c r="B921" s="2">
        <v>46106</v>
      </c>
      <c r="C921" s="1" t="s">
        <v>1311</v>
      </c>
      <c r="D921" s="1" t="s">
        <v>35</v>
      </c>
      <c r="E921" s="1" t="s">
        <v>27</v>
      </c>
      <c r="F921" s="1">
        <v>3526.74</v>
      </c>
      <c r="G921" s="1" t="s">
        <v>14</v>
      </c>
    </row>
    <row r="922" spans="1:7" x14ac:dyDescent="0.3">
      <c r="A922" s="1" t="s">
        <v>4871</v>
      </c>
      <c r="B922" s="2">
        <v>46048</v>
      </c>
      <c r="C922" s="1" t="s">
        <v>249</v>
      </c>
      <c r="D922" s="1" t="s">
        <v>12</v>
      </c>
      <c r="E922" s="1" t="s">
        <v>13</v>
      </c>
      <c r="F922" s="1">
        <v>17556.12</v>
      </c>
      <c r="G922" s="1" t="s">
        <v>14</v>
      </c>
    </row>
    <row r="923" spans="1:7" x14ac:dyDescent="0.3">
      <c r="A923" s="1" t="s">
        <v>3987</v>
      </c>
      <c r="B923" s="2">
        <v>46102</v>
      </c>
      <c r="C923" s="1" t="s">
        <v>2010</v>
      </c>
      <c r="D923" s="1" t="s">
        <v>35</v>
      </c>
      <c r="E923" s="1" t="s">
        <v>21</v>
      </c>
      <c r="F923" s="1">
        <v>9573.69</v>
      </c>
      <c r="G923" s="1" t="s">
        <v>14</v>
      </c>
    </row>
    <row r="924" spans="1:7" x14ac:dyDescent="0.3">
      <c r="A924" s="1" t="s">
        <v>1456</v>
      </c>
      <c r="B924" s="2">
        <v>46053</v>
      </c>
      <c r="C924" s="1" t="s">
        <v>1457</v>
      </c>
      <c r="D924" s="1" t="s">
        <v>35</v>
      </c>
      <c r="E924" s="1" t="s">
        <v>13</v>
      </c>
      <c r="F924" s="1">
        <v>1113.92</v>
      </c>
      <c r="G924" s="1" t="s">
        <v>14</v>
      </c>
    </row>
    <row r="925" spans="1:7" x14ac:dyDescent="0.3">
      <c r="A925" s="1" t="s">
        <v>4941</v>
      </c>
      <c r="B925" s="2">
        <v>46111</v>
      </c>
      <c r="C925" s="1" t="s">
        <v>1330</v>
      </c>
      <c r="D925" s="1" t="s">
        <v>66</v>
      </c>
      <c r="E925" s="1" t="s">
        <v>27</v>
      </c>
      <c r="F925" s="1">
        <v>1677.71</v>
      </c>
      <c r="G925" s="1" t="s">
        <v>94</v>
      </c>
    </row>
    <row r="926" spans="1:7" x14ac:dyDescent="0.3">
      <c r="A926" s="1" t="s">
        <v>830</v>
      </c>
      <c r="B926" s="2">
        <v>46046</v>
      </c>
      <c r="C926" s="1" t="s">
        <v>831</v>
      </c>
      <c r="D926" s="1" t="s">
        <v>35</v>
      </c>
      <c r="E926" s="1" t="s">
        <v>21</v>
      </c>
      <c r="F926" s="1">
        <v>5280.87</v>
      </c>
      <c r="G926" s="1" t="s">
        <v>14</v>
      </c>
    </row>
    <row r="927" spans="1:7" x14ac:dyDescent="0.3">
      <c r="A927" s="1" t="s">
        <v>3893</v>
      </c>
      <c r="B927" s="2">
        <v>46054</v>
      </c>
      <c r="C927" s="1" t="s">
        <v>1283</v>
      </c>
      <c r="D927" s="1" t="s">
        <v>18</v>
      </c>
      <c r="E927" s="1" t="s">
        <v>27</v>
      </c>
      <c r="F927" s="1">
        <v>548.07000000000005</v>
      </c>
      <c r="G927" s="1" t="s">
        <v>14</v>
      </c>
    </row>
    <row r="928" spans="1:7" x14ac:dyDescent="0.3">
      <c r="A928" s="1" t="s">
        <v>4995</v>
      </c>
      <c r="B928" s="2">
        <v>46057</v>
      </c>
      <c r="C928" s="1" t="s">
        <v>1124</v>
      </c>
      <c r="D928" s="1" t="s">
        <v>12</v>
      </c>
      <c r="E928" s="1" t="s">
        <v>55</v>
      </c>
      <c r="F928" s="1">
        <v>4012.48</v>
      </c>
      <c r="G928" s="1" t="s">
        <v>14</v>
      </c>
    </row>
    <row r="929" spans="1:7" x14ac:dyDescent="0.3">
      <c r="A929" s="1" t="s">
        <v>853</v>
      </c>
      <c r="B929" s="2">
        <v>46066</v>
      </c>
      <c r="C929" s="1" t="s">
        <v>354</v>
      </c>
      <c r="D929" s="1" t="s">
        <v>18</v>
      </c>
      <c r="E929" s="1" t="s">
        <v>13</v>
      </c>
      <c r="F929" s="1">
        <v>5983.38</v>
      </c>
      <c r="G929" s="1" t="s">
        <v>14</v>
      </c>
    </row>
    <row r="930" spans="1:7" x14ac:dyDescent="0.3">
      <c r="A930" s="1" t="s">
        <v>4650</v>
      </c>
      <c r="B930" s="2">
        <v>46107</v>
      </c>
      <c r="C930" s="1" t="s">
        <v>2423</v>
      </c>
      <c r="D930" s="1" t="s">
        <v>12</v>
      </c>
      <c r="E930" s="1" t="s">
        <v>13</v>
      </c>
      <c r="F930" s="1">
        <v>5673.85</v>
      </c>
      <c r="G930" s="1" t="s">
        <v>14</v>
      </c>
    </row>
    <row r="931" spans="1:7" x14ac:dyDescent="0.3">
      <c r="A931" s="1" t="s">
        <v>805</v>
      </c>
      <c r="B931" s="2">
        <v>46050</v>
      </c>
      <c r="C931" s="1" t="s">
        <v>806</v>
      </c>
      <c r="D931" s="1" t="s">
        <v>35</v>
      </c>
      <c r="E931" s="1" t="s">
        <v>13</v>
      </c>
      <c r="F931" s="1">
        <v>6749.97</v>
      </c>
      <c r="G931" s="1" t="s">
        <v>14</v>
      </c>
    </row>
    <row r="932" spans="1:7" x14ac:dyDescent="0.3">
      <c r="A932" s="1" t="s">
        <v>4139</v>
      </c>
      <c r="B932" s="2">
        <v>46094</v>
      </c>
      <c r="C932" s="1" t="s">
        <v>3479</v>
      </c>
      <c r="D932" s="1" t="s">
        <v>12</v>
      </c>
      <c r="E932" s="1" t="s">
        <v>27</v>
      </c>
      <c r="F932" s="1">
        <v>1613.47</v>
      </c>
      <c r="G932" s="1" t="s">
        <v>14</v>
      </c>
    </row>
    <row r="933" spans="1:7" x14ac:dyDescent="0.3">
      <c r="A933" s="1" t="s">
        <v>3427</v>
      </c>
      <c r="B933" s="2">
        <v>46095</v>
      </c>
      <c r="C933" s="1" t="s">
        <v>1664</v>
      </c>
      <c r="D933" s="1" t="s">
        <v>35</v>
      </c>
      <c r="E933" s="1" t="s">
        <v>13</v>
      </c>
      <c r="F933" s="1">
        <v>4602.7</v>
      </c>
      <c r="G933" s="1" t="s">
        <v>14</v>
      </c>
    </row>
    <row r="934" spans="1:7" x14ac:dyDescent="0.3">
      <c r="A934" s="1" t="s">
        <v>1164</v>
      </c>
      <c r="B934" s="2">
        <v>46059</v>
      </c>
      <c r="C934" s="1" t="s">
        <v>1165</v>
      </c>
      <c r="D934" s="1" t="s">
        <v>12</v>
      </c>
      <c r="E934" s="1" t="s">
        <v>21</v>
      </c>
      <c r="F934" s="1">
        <v>57133.26</v>
      </c>
      <c r="G934" s="1" t="s">
        <v>14</v>
      </c>
    </row>
    <row r="935" spans="1:7" x14ac:dyDescent="0.3">
      <c r="A935" s="1" t="s">
        <v>4498</v>
      </c>
      <c r="B935" s="2">
        <v>46091</v>
      </c>
      <c r="C935" s="1" t="s">
        <v>617</v>
      </c>
      <c r="D935" s="1" t="s">
        <v>66</v>
      </c>
      <c r="E935" s="1" t="s">
        <v>13</v>
      </c>
      <c r="F935" s="1">
        <v>1399.53</v>
      </c>
      <c r="G935" s="1" t="s">
        <v>14</v>
      </c>
    </row>
    <row r="936" spans="1:7" x14ac:dyDescent="0.3">
      <c r="A936" s="1" t="s">
        <v>4536</v>
      </c>
      <c r="B936" s="2">
        <v>46112</v>
      </c>
      <c r="C936" s="1" t="s">
        <v>1870</v>
      </c>
      <c r="D936" s="1" t="s">
        <v>35</v>
      </c>
      <c r="E936" s="1" t="s">
        <v>27</v>
      </c>
      <c r="F936" s="1">
        <v>1512.3</v>
      </c>
      <c r="G936" s="1" t="s">
        <v>14</v>
      </c>
    </row>
    <row r="937" spans="1:7" x14ac:dyDescent="0.3">
      <c r="A937" s="1" t="s">
        <v>3049</v>
      </c>
      <c r="B937" s="2">
        <v>46107</v>
      </c>
      <c r="C937" s="1" t="s">
        <v>1754</v>
      </c>
      <c r="D937" s="1" t="s">
        <v>12</v>
      </c>
      <c r="E937" s="1" t="s">
        <v>27</v>
      </c>
      <c r="F937" s="1">
        <v>370.96</v>
      </c>
      <c r="G937" s="1" t="s">
        <v>14</v>
      </c>
    </row>
    <row r="938" spans="1:7" x14ac:dyDescent="0.3">
      <c r="A938" s="1" t="s">
        <v>308</v>
      </c>
      <c r="B938" s="2">
        <v>46053</v>
      </c>
      <c r="C938" s="1" t="s">
        <v>309</v>
      </c>
      <c r="D938" s="1" t="s">
        <v>12</v>
      </c>
      <c r="E938" s="1" t="s">
        <v>21</v>
      </c>
      <c r="F938" s="1">
        <v>3670.77</v>
      </c>
      <c r="G938" s="1" t="s">
        <v>14</v>
      </c>
    </row>
    <row r="939" spans="1:7" x14ac:dyDescent="0.3">
      <c r="A939" s="1" t="s">
        <v>3078</v>
      </c>
      <c r="B939" s="2">
        <v>46100</v>
      </c>
      <c r="C939" s="1" t="s">
        <v>2926</v>
      </c>
      <c r="D939" s="1" t="s">
        <v>12</v>
      </c>
      <c r="E939" s="1" t="s">
        <v>55</v>
      </c>
      <c r="F939" s="1">
        <v>2101.36</v>
      </c>
      <c r="G939" s="1" t="s">
        <v>14</v>
      </c>
    </row>
    <row r="940" spans="1:7" x14ac:dyDescent="0.3">
      <c r="A940" s="1" t="s">
        <v>1198</v>
      </c>
      <c r="B940" s="2">
        <v>46060</v>
      </c>
      <c r="C940" s="1" t="s">
        <v>617</v>
      </c>
      <c r="D940" s="1" t="s">
        <v>12</v>
      </c>
      <c r="E940" s="1" t="s">
        <v>13</v>
      </c>
      <c r="F940" s="1">
        <v>1724.18</v>
      </c>
      <c r="G940" s="1" t="s">
        <v>14</v>
      </c>
    </row>
    <row r="941" spans="1:7" x14ac:dyDescent="0.3">
      <c r="A941" s="1" t="s">
        <v>2057</v>
      </c>
      <c r="B941" s="2">
        <v>46064</v>
      </c>
      <c r="C941" s="1" t="s">
        <v>508</v>
      </c>
      <c r="D941" s="1" t="s">
        <v>66</v>
      </c>
      <c r="E941" s="1" t="s">
        <v>21</v>
      </c>
      <c r="F941" s="1">
        <v>14049.03</v>
      </c>
      <c r="G941" s="1" t="s">
        <v>14</v>
      </c>
    </row>
    <row r="942" spans="1:7" x14ac:dyDescent="0.3">
      <c r="A942" s="1" t="s">
        <v>592</v>
      </c>
      <c r="B942" s="2">
        <v>46073</v>
      </c>
      <c r="C942" s="1" t="s">
        <v>593</v>
      </c>
      <c r="D942" s="1" t="s">
        <v>18</v>
      </c>
      <c r="E942" s="1" t="s">
        <v>13</v>
      </c>
      <c r="F942" s="1">
        <v>10007.67</v>
      </c>
      <c r="G942" s="1" t="s">
        <v>14</v>
      </c>
    </row>
    <row r="943" spans="1:7" x14ac:dyDescent="0.3">
      <c r="A943" s="1" t="s">
        <v>2193</v>
      </c>
      <c r="B943" s="2">
        <v>46103</v>
      </c>
      <c r="C943" s="1" t="s">
        <v>54</v>
      </c>
      <c r="D943" s="1" t="s">
        <v>46</v>
      </c>
      <c r="E943" s="1" t="s">
        <v>55</v>
      </c>
      <c r="F943" s="1">
        <v>8124.92</v>
      </c>
      <c r="G943" s="1" t="s">
        <v>14</v>
      </c>
    </row>
    <row r="944" spans="1:7" x14ac:dyDescent="0.3">
      <c r="A944" s="1" t="s">
        <v>4308</v>
      </c>
      <c r="B944" s="2">
        <v>46055</v>
      </c>
      <c r="C944" s="1" t="s">
        <v>2313</v>
      </c>
      <c r="D944" s="1" t="s">
        <v>12</v>
      </c>
      <c r="E944" s="1" t="s">
        <v>21</v>
      </c>
      <c r="F944" s="1">
        <v>3040.15</v>
      </c>
      <c r="G944" s="1" t="s">
        <v>14</v>
      </c>
    </row>
    <row r="945" spans="1:7" x14ac:dyDescent="0.3">
      <c r="A945" s="1" t="s">
        <v>569</v>
      </c>
      <c r="B945" s="2">
        <v>46033</v>
      </c>
      <c r="C945" s="1" t="s">
        <v>309</v>
      </c>
      <c r="D945" s="1" t="s">
        <v>66</v>
      </c>
      <c r="E945" s="1" t="s">
        <v>13</v>
      </c>
      <c r="F945" s="1">
        <v>5820.83</v>
      </c>
      <c r="G945" s="1" t="s">
        <v>14</v>
      </c>
    </row>
    <row r="946" spans="1:7" x14ac:dyDescent="0.3">
      <c r="A946" s="1" t="s">
        <v>4996</v>
      </c>
      <c r="B946" s="2">
        <v>46102</v>
      </c>
      <c r="C946" s="1" t="s">
        <v>629</v>
      </c>
      <c r="D946" s="1" t="s">
        <v>35</v>
      </c>
      <c r="E946" s="1" t="s">
        <v>13</v>
      </c>
      <c r="F946" s="1">
        <v>4585.66</v>
      </c>
      <c r="G946" s="1" t="s">
        <v>14</v>
      </c>
    </row>
    <row r="947" spans="1:7" x14ac:dyDescent="0.3">
      <c r="A947" s="1" t="s">
        <v>2222</v>
      </c>
      <c r="B947" s="2">
        <v>46103</v>
      </c>
      <c r="C947" s="1" t="s">
        <v>1102</v>
      </c>
      <c r="D947" s="1" t="s">
        <v>66</v>
      </c>
      <c r="E947" s="1" t="s">
        <v>13</v>
      </c>
      <c r="F947" s="1">
        <v>8754.89</v>
      </c>
      <c r="G947" s="1" t="s">
        <v>14</v>
      </c>
    </row>
    <row r="948" spans="1:7" x14ac:dyDescent="0.3">
      <c r="A948" s="1" t="s">
        <v>303</v>
      </c>
      <c r="B948" s="2">
        <v>46040</v>
      </c>
      <c r="C948" s="1" t="s">
        <v>304</v>
      </c>
      <c r="D948" s="1" t="s">
        <v>18</v>
      </c>
      <c r="E948" s="1" t="s">
        <v>27</v>
      </c>
      <c r="F948" s="1">
        <v>3340.49</v>
      </c>
      <c r="G948" s="1" t="s">
        <v>14</v>
      </c>
    </row>
    <row r="949" spans="1:7" x14ac:dyDescent="0.3">
      <c r="A949" s="1" t="s">
        <v>4166</v>
      </c>
      <c r="B949" s="2">
        <v>46065</v>
      </c>
      <c r="C949" s="1" t="s">
        <v>502</v>
      </c>
      <c r="D949" s="1" t="s">
        <v>12</v>
      </c>
      <c r="E949" s="1" t="s">
        <v>21</v>
      </c>
      <c r="F949" s="1">
        <v>1153.99</v>
      </c>
      <c r="G949" s="1" t="s">
        <v>14</v>
      </c>
    </row>
    <row r="950" spans="1:7" x14ac:dyDescent="0.3">
      <c r="A950" s="1" t="s">
        <v>4712</v>
      </c>
      <c r="B950" s="2">
        <v>46062</v>
      </c>
      <c r="C950" s="1" t="s">
        <v>873</v>
      </c>
      <c r="D950" s="1" t="s">
        <v>35</v>
      </c>
      <c r="E950" s="1" t="s">
        <v>13</v>
      </c>
      <c r="F950" s="1">
        <v>15858.93</v>
      </c>
      <c r="G950" s="1" t="s">
        <v>14</v>
      </c>
    </row>
    <row r="951" spans="1:7" x14ac:dyDescent="0.3">
      <c r="A951" s="1" t="s">
        <v>2990</v>
      </c>
      <c r="B951" s="2">
        <v>46025</v>
      </c>
      <c r="C951" s="1" t="s">
        <v>777</v>
      </c>
      <c r="D951" s="1" t="s">
        <v>12</v>
      </c>
      <c r="E951" s="1" t="s">
        <v>21</v>
      </c>
      <c r="F951" s="1">
        <v>29581.68</v>
      </c>
      <c r="G951" s="1" t="s">
        <v>14</v>
      </c>
    </row>
    <row r="952" spans="1:7" x14ac:dyDescent="0.3">
      <c r="A952" s="1" t="s">
        <v>334</v>
      </c>
      <c r="B952" s="2">
        <v>46073</v>
      </c>
      <c r="C952" s="1" t="s">
        <v>335</v>
      </c>
      <c r="D952" s="1" t="s">
        <v>18</v>
      </c>
      <c r="E952" s="1" t="s">
        <v>13</v>
      </c>
      <c r="F952" s="1">
        <v>1184.56</v>
      </c>
      <c r="G952" s="1" t="s">
        <v>89</v>
      </c>
    </row>
    <row r="953" spans="1:7" x14ac:dyDescent="0.3">
      <c r="A953" s="1" t="s">
        <v>2295</v>
      </c>
      <c r="B953" s="2">
        <v>46034</v>
      </c>
      <c r="C953" s="1" t="s">
        <v>63</v>
      </c>
      <c r="D953" s="1" t="s">
        <v>18</v>
      </c>
      <c r="E953" s="1" t="s">
        <v>13</v>
      </c>
      <c r="F953" s="1">
        <v>26057.62</v>
      </c>
      <c r="G953" s="1" t="s">
        <v>14</v>
      </c>
    </row>
    <row r="954" spans="1:7" x14ac:dyDescent="0.3">
      <c r="A954" s="1" t="s">
        <v>956</v>
      </c>
      <c r="B954" s="2">
        <v>46112</v>
      </c>
      <c r="C954" s="1" t="s">
        <v>957</v>
      </c>
      <c r="D954" s="1" t="s">
        <v>46</v>
      </c>
      <c r="E954" s="1" t="s">
        <v>27</v>
      </c>
      <c r="F954" s="1">
        <v>5206.1899999999996</v>
      </c>
      <c r="G954" s="1" t="s">
        <v>14</v>
      </c>
    </row>
    <row r="955" spans="1:7" x14ac:dyDescent="0.3">
      <c r="A955" s="1" t="s">
        <v>4011</v>
      </c>
      <c r="B955" s="2">
        <v>46068</v>
      </c>
      <c r="C955" s="1" t="s">
        <v>2952</v>
      </c>
      <c r="D955" s="1" t="s">
        <v>35</v>
      </c>
      <c r="E955" s="1" t="s">
        <v>27</v>
      </c>
      <c r="F955" s="1">
        <v>1957.88</v>
      </c>
      <c r="G955" s="1" t="s">
        <v>14</v>
      </c>
    </row>
    <row r="956" spans="1:7" x14ac:dyDescent="0.3">
      <c r="A956" s="1" t="s">
        <v>1358</v>
      </c>
      <c r="B956" s="2">
        <v>46024</v>
      </c>
      <c r="C956" s="1" t="s">
        <v>1359</v>
      </c>
      <c r="D956" s="1" t="s">
        <v>12</v>
      </c>
      <c r="E956" s="1" t="s">
        <v>13</v>
      </c>
      <c r="F956" s="1">
        <v>1409.31</v>
      </c>
      <c r="G956" s="1" t="s">
        <v>14</v>
      </c>
    </row>
    <row r="957" spans="1:7" x14ac:dyDescent="0.3">
      <c r="A957" s="1" t="s">
        <v>3632</v>
      </c>
      <c r="B957" s="2">
        <v>46078</v>
      </c>
      <c r="C957" s="1" t="s">
        <v>2432</v>
      </c>
      <c r="D957" s="1" t="s">
        <v>12</v>
      </c>
      <c r="E957" s="1" t="s">
        <v>21</v>
      </c>
      <c r="F957" s="1">
        <v>1637.22</v>
      </c>
      <c r="G957" s="1" t="s">
        <v>14</v>
      </c>
    </row>
    <row r="958" spans="1:7" x14ac:dyDescent="0.3">
      <c r="A958" s="1" t="s">
        <v>4357</v>
      </c>
      <c r="B958" s="2">
        <v>46110</v>
      </c>
      <c r="C958" s="1" t="s">
        <v>656</v>
      </c>
      <c r="D958" s="1" t="s">
        <v>46</v>
      </c>
      <c r="E958" s="1" t="s">
        <v>21</v>
      </c>
      <c r="F958" s="1">
        <v>6361.79</v>
      </c>
      <c r="G958" s="1" t="s">
        <v>14</v>
      </c>
    </row>
    <row r="959" spans="1:7" x14ac:dyDescent="0.3">
      <c r="A959" s="1" t="s">
        <v>4592</v>
      </c>
      <c r="B959" s="2">
        <v>46103</v>
      </c>
      <c r="C959" s="1" t="s">
        <v>409</v>
      </c>
      <c r="D959" s="1" t="s">
        <v>12</v>
      </c>
      <c r="E959" s="1" t="s">
        <v>55</v>
      </c>
      <c r="F959" s="1">
        <v>375.86</v>
      </c>
      <c r="G959" s="1" t="s">
        <v>14</v>
      </c>
    </row>
    <row r="960" spans="1:7" x14ac:dyDescent="0.3">
      <c r="A960" s="1" t="s">
        <v>4148</v>
      </c>
      <c r="B960" s="2">
        <v>46036</v>
      </c>
      <c r="C960" s="1" t="s">
        <v>1007</v>
      </c>
      <c r="D960" s="1" t="s">
        <v>12</v>
      </c>
      <c r="E960" s="1" t="s">
        <v>27</v>
      </c>
      <c r="F960" s="1">
        <v>2318.7600000000002</v>
      </c>
      <c r="G960" s="1" t="s">
        <v>14</v>
      </c>
    </row>
    <row r="961" spans="1:7" x14ac:dyDescent="0.3">
      <c r="A961" s="1" t="s">
        <v>3830</v>
      </c>
      <c r="B961" s="2">
        <v>46045</v>
      </c>
      <c r="C961" s="1" t="s">
        <v>2956</v>
      </c>
      <c r="D961" s="1" t="s">
        <v>18</v>
      </c>
      <c r="E961" s="1" t="s">
        <v>21</v>
      </c>
      <c r="F961" s="1">
        <v>2501.19</v>
      </c>
      <c r="G961" s="1" t="s">
        <v>14</v>
      </c>
    </row>
    <row r="962" spans="1:7" x14ac:dyDescent="0.3">
      <c r="A962" s="1" t="s">
        <v>4717</v>
      </c>
      <c r="B962" s="2">
        <v>46083</v>
      </c>
      <c r="C962" s="1" t="s">
        <v>1849</v>
      </c>
      <c r="D962" s="1" t="s">
        <v>18</v>
      </c>
      <c r="E962" s="1" t="s">
        <v>27</v>
      </c>
      <c r="F962" s="1">
        <v>35768.9</v>
      </c>
      <c r="G962" s="1" t="s">
        <v>14</v>
      </c>
    </row>
    <row r="963" spans="1:7" x14ac:dyDescent="0.3">
      <c r="A963" s="1" t="s">
        <v>4887</v>
      </c>
      <c r="B963" s="2">
        <v>46105</v>
      </c>
      <c r="C963" s="1" t="s">
        <v>1855</v>
      </c>
      <c r="D963" s="1" t="s">
        <v>12</v>
      </c>
      <c r="E963" s="1" t="s">
        <v>27</v>
      </c>
      <c r="F963" s="1">
        <v>18383.77</v>
      </c>
      <c r="G963" s="1" t="s">
        <v>14</v>
      </c>
    </row>
    <row r="964" spans="1:7" x14ac:dyDescent="0.3">
      <c r="A964" s="1" t="s">
        <v>4132</v>
      </c>
      <c r="B964" s="2">
        <v>46057</v>
      </c>
      <c r="C964" s="1" t="s">
        <v>2189</v>
      </c>
      <c r="D964" s="1" t="s">
        <v>35</v>
      </c>
      <c r="E964" s="1" t="s">
        <v>27</v>
      </c>
      <c r="F964" s="1">
        <v>4128.91</v>
      </c>
      <c r="G964" s="1" t="s">
        <v>14</v>
      </c>
    </row>
    <row r="965" spans="1:7" x14ac:dyDescent="0.3">
      <c r="A965" s="1" t="s">
        <v>2778</v>
      </c>
      <c r="B965" s="2">
        <v>46112</v>
      </c>
      <c r="C965" s="1" t="s">
        <v>2491</v>
      </c>
      <c r="D965" s="1" t="s">
        <v>66</v>
      </c>
      <c r="E965" s="1" t="s">
        <v>21</v>
      </c>
      <c r="F965" s="1">
        <v>3196.13</v>
      </c>
      <c r="G965" s="1" t="s">
        <v>14</v>
      </c>
    </row>
    <row r="966" spans="1:7" x14ac:dyDescent="0.3">
      <c r="A966" s="1" t="s">
        <v>2198</v>
      </c>
      <c r="B966" s="2">
        <v>46105</v>
      </c>
      <c r="C966" s="1" t="s">
        <v>786</v>
      </c>
      <c r="D966" s="1" t="s">
        <v>35</v>
      </c>
      <c r="E966" s="1" t="s">
        <v>13</v>
      </c>
      <c r="F966" s="1">
        <v>1152.92</v>
      </c>
      <c r="G966" s="1" t="s">
        <v>94</v>
      </c>
    </row>
    <row r="967" spans="1:7" x14ac:dyDescent="0.3">
      <c r="A967" s="1" t="s">
        <v>2442</v>
      </c>
      <c r="B967" s="2">
        <v>46050</v>
      </c>
      <c r="C967" s="1" t="s">
        <v>32</v>
      </c>
      <c r="D967" s="1" t="s">
        <v>66</v>
      </c>
      <c r="E967" s="1" t="s">
        <v>27</v>
      </c>
      <c r="F967" s="1">
        <v>12355.58</v>
      </c>
      <c r="G967" s="1" t="s">
        <v>14</v>
      </c>
    </row>
    <row r="968" spans="1:7" x14ac:dyDescent="0.3">
      <c r="A968" s="1" t="s">
        <v>4221</v>
      </c>
      <c r="B968" s="2">
        <v>46078</v>
      </c>
      <c r="C968" s="1" t="s">
        <v>4222</v>
      </c>
      <c r="D968" s="1" t="s">
        <v>12</v>
      </c>
      <c r="E968" s="1" t="s">
        <v>27</v>
      </c>
      <c r="F968" s="1">
        <v>2096.08</v>
      </c>
      <c r="G968" s="1" t="s">
        <v>14</v>
      </c>
    </row>
    <row r="969" spans="1:7" x14ac:dyDescent="0.3">
      <c r="A969" s="1" t="s">
        <v>2053</v>
      </c>
      <c r="B969" s="2">
        <v>46083</v>
      </c>
      <c r="C969" s="1" t="s">
        <v>1418</v>
      </c>
      <c r="D969" s="1" t="s">
        <v>66</v>
      </c>
      <c r="E969" s="1" t="s">
        <v>13</v>
      </c>
      <c r="F969" s="1">
        <v>12437.58</v>
      </c>
      <c r="G969" s="1" t="s">
        <v>14</v>
      </c>
    </row>
    <row r="970" spans="1:7" x14ac:dyDescent="0.3">
      <c r="A970" s="1" t="s">
        <v>1817</v>
      </c>
      <c r="B970" s="2">
        <v>46043</v>
      </c>
      <c r="C970" s="1" t="s">
        <v>449</v>
      </c>
      <c r="D970" s="1" t="s">
        <v>18</v>
      </c>
      <c r="E970" s="1" t="s">
        <v>55</v>
      </c>
      <c r="F970" s="1">
        <v>1477.46</v>
      </c>
      <c r="G970" s="1" t="s">
        <v>14</v>
      </c>
    </row>
    <row r="971" spans="1:7" x14ac:dyDescent="0.3">
      <c r="A971" s="1" t="s">
        <v>1714</v>
      </c>
      <c r="B971" s="2">
        <v>46074</v>
      </c>
      <c r="C971" s="1" t="s">
        <v>452</v>
      </c>
      <c r="D971" s="1" t="s">
        <v>12</v>
      </c>
      <c r="E971" s="1" t="s">
        <v>13</v>
      </c>
      <c r="F971" s="1">
        <v>371.4</v>
      </c>
      <c r="G971" s="1" t="s">
        <v>94</v>
      </c>
    </row>
    <row r="972" spans="1:7" x14ac:dyDescent="0.3">
      <c r="A972" s="1" t="s">
        <v>705</v>
      </c>
      <c r="B972" s="2">
        <v>46101</v>
      </c>
      <c r="C972" s="1" t="s">
        <v>706</v>
      </c>
      <c r="D972" s="1" t="s">
        <v>12</v>
      </c>
      <c r="E972" s="1" t="s">
        <v>27</v>
      </c>
      <c r="F972" s="1">
        <v>1548.25</v>
      </c>
      <c r="G972" s="1" t="s">
        <v>14</v>
      </c>
    </row>
    <row r="973" spans="1:7" x14ac:dyDescent="0.3">
      <c r="A973" s="1" t="s">
        <v>1335</v>
      </c>
      <c r="B973" s="2">
        <v>46077</v>
      </c>
      <c r="C973" s="1" t="s">
        <v>1336</v>
      </c>
      <c r="D973" s="1" t="s">
        <v>18</v>
      </c>
      <c r="E973" s="1" t="s">
        <v>21</v>
      </c>
      <c r="F973" s="1">
        <v>98732.21</v>
      </c>
      <c r="G973" s="1" t="s">
        <v>14</v>
      </c>
    </row>
    <row r="974" spans="1:7" x14ac:dyDescent="0.3">
      <c r="A974" s="1" t="s">
        <v>528</v>
      </c>
      <c r="B974" s="2">
        <v>46100</v>
      </c>
      <c r="C974" s="1" t="s">
        <v>529</v>
      </c>
      <c r="D974" s="1" t="s">
        <v>18</v>
      </c>
      <c r="E974" s="1" t="s">
        <v>21</v>
      </c>
      <c r="F974" s="1">
        <v>535.19000000000005</v>
      </c>
      <c r="G974" s="1" t="s">
        <v>89</v>
      </c>
    </row>
    <row r="975" spans="1:7" x14ac:dyDescent="0.3">
      <c r="A975" s="1" t="s">
        <v>1596</v>
      </c>
      <c r="B975" s="2">
        <v>46050</v>
      </c>
      <c r="C975" s="1" t="s">
        <v>885</v>
      </c>
      <c r="D975" s="1" t="s">
        <v>35</v>
      </c>
      <c r="E975" s="1" t="s">
        <v>13</v>
      </c>
      <c r="F975" s="1">
        <v>2331.9699999999998</v>
      </c>
      <c r="G975" s="1" t="s">
        <v>14</v>
      </c>
    </row>
    <row r="976" spans="1:7" x14ac:dyDescent="0.3">
      <c r="A976" s="1" t="s">
        <v>3466</v>
      </c>
      <c r="B976" s="2">
        <v>46054</v>
      </c>
      <c r="C976" s="1" t="s">
        <v>2438</v>
      </c>
      <c r="D976" s="1" t="s">
        <v>35</v>
      </c>
      <c r="E976" s="1" t="s">
        <v>13</v>
      </c>
      <c r="F976" s="1">
        <v>15925.99</v>
      </c>
      <c r="G976" s="1" t="s">
        <v>14</v>
      </c>
    </row>
    <row r="977" spans="1:7" x14ac:dyDescent="0.3">
      <c r="A977" s="1" t="s">
        <v>4265</v>
      </c>
      <c r="B977" s="2">
        <v>46093</v>
      </c>
      <c r="C977" s="1" t="s">
        <v>852</v>
      </c>
      <c r="D977" s="1" t="s">
        <v>66</v>
      </c>
      <c r="E977" s="1" t="s">
        <v>27</v>
      </c>
      <c r="F977" s="1">
        <v>5273.8</v>
      </c>
      <c r="G977" s="1" t="s">
        <v>14</v>
      </c>
    </row>
    <row r="978" spans="1:7" x14ac:dyDescent="0.3">
      <c r="A978" s="1" t="s">
        <v>2015</v>
      </c>
      <c r="B978" s="2">
        <v>46077</v>
      </c>
      <c r="C978" s="1" t="s">
        <v>171</v>
      </c>
      <c r="D978" s="1" t="s">
        <v>12</v>
      </c>
      <c r="E978" s="1" t="s">
        <v>13</v>
      </c>
      <c r="F978" s="1">
        <v>2522.29</v>
      </c>
      <c r="G978" s="1" t="s">
        <v>14</v>
      </c>
    </row>
    <row r="979" spans="1:7" x14ac:dyDescent="0.3">
      <c r="A979" s="1" t="s">
        <v>2852</v>
      </c>
      <c r="B979" s="2">
        <v>46044</v>
      </c>
      <c r="C979" s="1" t="s">
        <v>11</v>
      </c>
      <c r="D979" s="1" t="s">
        <v>35</v>
      </c>
      <c r="E979" s="1" t="s">
        <v>55</v>
      </c>
      <c r="F979" s="1">
        <v>6640.6</v>
      </c>
      <c r="G979" s="1" t="s">
        <v>94</v>
      </c>
    </row>
    <row r="980" spans="1:7" x14ac:dyDescent="0.3">
      <c r="A980" s="1" t="s">
        <v>3561</v>
      </c>
      <c r="B980" s="2">
        <v>46109</v>
      </c>
      <c r="C980" s="1" t="s">
        <v>1322</v>
      </c>
      <c r="D980" s="1" t="s">
        <v>12</v>
      </c>
      <c r="E980" s="1" t="s">
        <v>13</v>
      </c>
      <c r="F980" s="1">
        <v>1807.01</v>
      </c>
      <c r="G980" s="1" t="s">
        <v>14</v>
      </c>
    </row>
    <row r="981" spans="1:7" x14ac:dyDescent="0.3">
      <c r="A981" s="1" t="s">
        <v>3477</v>
      </c>
      <c r="B981" s="2">
        <v>46047</v>
      </c>
      <c r="C981" s="1" t="s">
        <v>2803</v>
      </c>
      <c r="D981" s="1" t="s">
        <v>35</v>
      </c>
      <c r="E981" s="1" t="s">
        <v>13</v>
      </c>
      <c r="F981" s="1">
        <v>793.88</v>
      </c>
      <c r="G981" s="1" t="s">
        <v>14</v>
      </c>
    </row>
    <row r="982" spans="1:7" x14ac:dyDescent="0.3">
      <c r="A982" s="1" t="s">
        <v>1774</v>
      </c>
      <c r="B982" s="2">
        <v>46039</v>
      </c>
      <c r="C982" s="1" t="s">
        <v>906</v>
      </c>
      <c r="D982" s="1" t="s">
        <v>12</v>
      </c>
      <c r="E982" s="1" t="s">
        <v>13</v>
      </c>
      <c r="F982" s="1">
        <v>2754.41</v>
      </c>
      <c r="G982" s="1" t="s">
        <v>14</v>
      </c>
    </row>
    <row r="983" spans="1:7" x14ac:dyDescent="0.3">
      <c r="A983" s="1" t="s">
        <v>4874</v>
      </c>
      <c r="B983" s="2">
        <v>46068</v>
      </c>
      <c r="C983" s="1" t="s">
        <v>1720</v>
      </c>
      <c r="D983" s="1" t="s">
        <v>18</v>
      </c>
      <c r="E983" s="1" t="s">
        <v>21</v>
      </c>
      <c r="F983" s="1">
        <v>1507.2</v>
      </c>
      <c r="G983" s="1" t="s">
        <v>14</v>
      </c>
    </row>
    <row r="984" spans="1:7" x14ac:dyDescent="0.3">
      <c r="A984" s="1" t="s">
        <v>2293</v>
      </c>
      <c r="B984" s="2">
        <v>46077</v>
      </c>
      <c r="C984" s="1" t="s">
        <v>514</v>
      </c>
      <c r="D984" s="1" t="s">
        <v>66</v>
      </c>
      <c r="E984" s="1" t="s">
        <v>13</v>
      </c>
      <c r="F984" s="1">
        <v>3687.08</v>
      </c>
      <c r="G984" s="1" t="s">
        <v>14</v>
      </c>
    </row>
    <row r="985" spans="1:7" x14ac:dyDescent="0.3">
      <c r="A985" s="1" t="s">
        <v>2541</v>
      </c>
      <c r="B985" s="2">
        <v>46037</v>
      </c>
      <c r="C985" s="1" t="s">
        <v>2542</v>
      </c>
      <c r="D985" s="1" t="s">
        <v>12</v>
      </c>
      <c r="E985" s="1" t="s">
        <v>21</v>
      </c>
      <c r="F985" s="1">
        <v>2196.27</v>
      </c>
      <c r="G985" s="1" t="s">
        <v>14</v>
      </c>
    </row>
    <row r="986" spans="1:7" x14ac:dyDescent="0.3">
      <c r="A986" s="1" t="s">
        <v>3772</v>
      </c>
      <c r="B986" s="2">
        <v>46111</v>
      </c>
      <c r="C986" s="1" t="s">
        <v>405</v>
      </c>
      <c r="D986" s="1" t="s">
        <v>18</v>
      </c>
      <c r="E986" s="1" t="s">
        <v>13</v>
      </c>
      <c r="F986" s="1">
        <v>510.63</v>
      </c>
      <c r="G986" s="1" t="s">
        <v>14</v>
      </c>
    </row>
    <row r="987" spans="1:7" x14ac:dyDescent="0.3">
      <c r="A987" s="1" t="s">
        <v>4050</v>
      </c>
      <c r="B987" s="2">
        <v>46064</v>
      </c>
      <c r="C987" s="1" t="s">
        <v>937</v>
      </c>
      <c r="D987" s="1" t="s">
        <v>18</v>
      </c>
      <c r="E987" s="1" t="s">
        <v>13</v>
      </c>
      <c r="F987" s="1">
        <v>28192.95</v>
      </c>
      <c r="G987" s="1" t="s">
        <v>14</v>
      </c>
    </row>
    <row r="988" spans="1:7" x14ac:dyDescent="0.3">
      <c r="A988" s="1" t="s">
        <v>1205</v>
      </c>
      <c r="B988" s="2">
        <v>46029</v>
      </c>
      <c r="C988" s="1" t="s">
        <v>389</v>
      </c>
      <c r="D988" s="1" t="s">
        <v>66</v>
      </c>
      <c r="E988" s="1" t="s">
        <v>21</v>
      </c>
      <c r="F988" s="1">
        <v>4148.1000000000004</v>
      </c>
      <c r="G988" s="1" t="s">
        <v>14</v>
      </c>
    </row>
    <row r="989" spans="1:7" x14ac:dyDescent="0.3">
      <c r="A989" s="1" t="s">
        <v>333</v>
      </c>
      <c r="B989" s="2">
        <v>46058</v>
      </c>
      <c r="C989" s="1" t="s">
        <v>237</v>
      </c>
      <c r="D989" s="1" t="s">
        <v>66</v>
      </c>
      <c r="E989" s="1" t="s">
        <v>21</v>
      </c>
      <c r="F989" s="1">
        <v>348.08</v>
      </c>
      <c r="G989" s="1" t="s">
        <v>14</v>
      </c>
    </row>
    <row r="990" spans="1:7" x14ac:dyDescent="0.3">
      <c r="A990" s="1" t="s">
        <v>809</v>
      </c>
      <c r="B990" s="2">
        <v>46040</v>
      </c>
      <c r="C990" s="1" t="s">
        <v>810</v>
      </c>
      <c r="D990" s="1" t="s">
        <v>12</v>
      </c>
      <c r="E990" s="1" t="s">
        <v>27</v>
      </c>
      <c r="F990" s="1">
        <v>272.52999999999997</v>
      </c>
      <c r="G990" s="1" t="s">
        <v>14</v>
      </c>
    </row>
    <row r="991" spans="1:7" x14ac:dyDescent="0.3">
      <c r="A991" s="1" t="s">
        <v>1767</v>
      </c>
      <c r="B991" s="2">
        <v>46025</v>
      </c>
      <c r="C991" s="1" t="s">
        <v>740</v>
      </c>
      <c r="D991" s="1" t="s">
        <v>66</v>
      </c>
      <c r="E991" s="1" t="s">
        <v>27</v>
      </c>
      <c r="F991" s="1">
        <v>6776.62</v>
      </c>
      <c r="G991" s="1" t="s">
        <v>14</v>
      </c>
    </row>
    <row r="992" spans="1:7" x14ac:dyDescent="0.3">
      <c r="A992" s="1" t="s">
        <v>2394</v>
      </c>
      <c r="B992" s="2">
        <v>46077</v>
      </c>
      <c r="C992" s="1" t="s">
        <v>1600</v>
      </c>
      <c r="D992" s="1" t="s">
        <v>12</v>
      </c>
      <c r="E992" s="1" t="s">
        <v>21</v>
      </c>
      <c r="F992" s="1">
        <v>1847.75</v>
      </c>
      <c r="G992" s="1" t="s">
        <v>14</v>
      </c>
    </row>
    <row r="993" spans="1:7" x14ac:dyDescent="0.3">
      <c r="A993" s="1" t="s">
        <v>4754</v>
      </c>
      <c r="B993" s="2">
        <v>46024</v>
      </c>
      <c r="C993" s="1" t="s">
        <v>1001</v>
      </c>
      <c r="D993" s="1" t="s">
        <v>18</v>
      </c>
      <c r="E993" s="1" t="s">
        <v>21</v>
      </c>
      <c r="F993" s="1">
        <v>4958.1000000000004</v>
      </c>
      <c r="G993" s="1" t="s">
        <v>14</v>
      </c>
    </row>
    <row r="994" spans="1:7" x14ac:dyDescent="0.3">
      <c r="A994" s="1" t="s">
        <v>3529</v>
      </c>
      <c r="B994" s="2">
        <v>46078</v>
      </c>
      <c r="C994" s="1" t="s">
        <v>2987</v>
      </c>
      <c r="D994" s="1" t="s">
        <v>18</v>
      </c>
      <c r="E994" s="1" t="s">
        <v>27</v>
      </c>
      <c r="F994" s="1">
        <v>1068.4100000000001</v>
      </c>
      <c r="G994" s="1" t="s">
        <v>14</v>
      </c>
    </row>
    <row r="995" spans="1:7" x14ac:dyDescent="0.3">
      <c r="A995" s="1" t="s">
        <v>240</v>
      </c>
      <c r="B995" s="2">
        <v>46061</v>
      </c>
      <c r="C995" s="1" t="s">
        <v>171</v>
      </c>
      <c r="D995" s="1" t="s">
        <v>66</v>
      </c>
      <c r="E995" s="1" t="s">
        <v>27</v>
      </c>
      <c r="F995" s="1">
        <v>15408.29</v>
      </c>
      <c r="G995" s="1" t="s">
        <v>14</v>
      </c>
    </row>
    <row r="996" spans="1:7" x14ac:dyDescent="0.3">
      <c r="A996" s="1" t="s">
        <v>3266</v>
      </c>
      <c r="B996" s="2">
        <v>46066</v>
      </c>
      <c r="C996" s="1" t="s">
        <v>3267</v>
      </c>
      <c r="D996" s="1" t="s">
        <v>18</v>
      </c>
      <c r="E996" s="1" t="s">
        <v>21</v>
      </c>
      <c r="F996" s="1">
        <v>3072.62</v>
      </c>
      <c r="G996" s="1" t="s">
        <v>14</v>
      </c>
    </row>
    <row r="997" spans="1:7" x14ac:dyDescent="0.3">
      <c r="A997" s="1" t="s">
        <v>1470</v>
      </c>
      <c r="B997" s="2">
        <v>46074</v>
      </c>
      <c r="C997" s="1" t="s">
        <v>786</v>
      </c>
      <c r="D997" s="1" t="s">
        <v>12</v>
      </c>
      <c r="E997" s="1" t="s">
        <v>27</v>
      </c>
      <c r="F997" s="1">
        <v>6769.5</v>
      </c>
      <c r="G997" s="1" t="s">
        <v>14</v>
      </c>
    </row>
    <row r="998" spans="1:7" x14ac:dyDescent="0.3">
      <c r="A998" s="1" t="s">
        <v>4745</v>
      </c>
      <c r="B998" s="2">
        <v>46101</v>
      </c>
      <c r="C998" s="1" t="s">
        <v>2475</v>
      </c>
      <c r="D998" s="1" t="s">
        <v>12</v>
      </c>
      <c r="E998" s="1" t="s">
        <v>27</v>
      </c>
      <c r="F998" s="1">
        <v>1305.1099999999999</v>
      </c>
      <c r="G998" s="1" t="s">
        <v>14</v>
      </c>
    </row>
    <row r="999" spans="1:7" x14ac:dyDescent="0.3">
      <c r="A999" s="1" t="s">
        <v>4065</v>
      </c>
      <c r="B999" s="2">
        <v>46076</v>
      </c>
      <c r="C999" s="1" t="s">
        <v>167</v>
      </c>
      <c r="D999" s="1" t="s">
        <v>35</v>
      </c>
      <c r="E999" s="1" t="s">
        <v>13</v>
      </c>
      <c r="F999" s="1">
        <v>397.16</v>
      </c>
      <c r="G999" s="1" t="s">
        <v>14</v>
      </c>
    </row>
    <row r="1000" spans="1:7" x14ac:dyDescent="0.3">
      <c r="A1000" s="1" t="s">
        <v>2359</v>
      </c>
      <c r="B1000" s="2">
        <v>46037</v>
      </c>
      <c r="C1000" s="1" t="s">
        <v>339</v>
      </c>
      <c r="D1000" s="1" t="s">
        <v>66</v>
      </c>
      <c r="E1000" s="1" t="s">
        <v>13</v>
      </c>
      <c r="F1000" s="1">
        <v>1512.65</v>
      </c>
      <c r="G1000" s="1" t="s">
        <v>14</v>
      </c>
    </row>
    <row r="1001" spans="1:7" x14ac:dyDescent="0.3">
      <c r="A1001" s="1" t="s">
        <v>4997</v>
      </c>
      <c r="B1001" s="2">
        <v>46094</v>
      </c>
      <c r="C1001" s="1" t="s">
        <v>2386</v>
      </c>
      <c r="D1001" s="1" t="s">
        <v>66</v>
      </c>
      <c r="E1001" s="1" t="s">
        <v>55</v>
      </c>
      <c r="F1001" s="1">
        <v>20963.740000000002</v>
      </c>
      <c r="G1001" s="1" t="s">
        <v>14</v>
      </c>
    </row>
    <row r="1002" spans="1:7" x14ac:dyDescent="0.3">
      <c r="A1002" s="1" t="s">
        <v>179</v>
      </c>
      <c r="B1002" s="2">
        <v>46053</v>
      </c>
      <c r="C1002" s="1" t="s">
        <v>180</v>
      </c>
      <c r="D1002" s="1" t="s">
        <v>18</v>
      </c>
      <c r="E1002" s="1" t="s">
        <v>13</v>
      </c>
      <c r="F1002" s="1">
        <v>13369.53</v>
      </c>
      <c r="G1002" s="1" t="s">
        <v>94</v>
      </c>
    </row>
    <row r="1003" spans="1:7" x14ac:dyDescent="0.3">
      <c r="A1003" s="1" t="s">
        <v>4544</v>
      </c>
      <c r="B1003" s="2">
        <v>46066</v>
      </c>
      <c r="C1003" s="1" t="s">
        <v>227</v>
      </c>
      <c r="D1003" s="1" t="s">
        <v>66</v>
      </c>
      <c r="E1003" s="1" t="s">
        <v>21</v>
      </c>
      <c r="F1003" s="1">
        <v>562.16</v>
      </c>
      <c r="G1003" s="1" t="s">
        <v>14</v>
      </c>
    </row>
    <row r="1004" spans="1:7" x14ac:dyDescent="0.3">
      <c r="A1004" s="1" t="s">
        <v>4015</v>
      </c>
      <c r="B1004" s="2">
        <v>46031</v>
      </c>
      <c r="C1004" s="1" t="s">
        <v>662</v>
      </c>
      <c r="D1004" s="1" t="s">
        <v>12</v>
      </c>
      <c r="E1004" s="1" t="s">
        <v>13</v>
      </c>
      <c r="F1004" s="1">
        <v>16239.73</v>
      </c>
      <c r="G1004" s="1" t="s">
        <v>14</v>
      </c>
    </row>
    <row r="1005" spans="1:7" x14ac:dyDescent="0.3">
      <c r="A1005" s="1" t="s">
        <v>3950</v>
      </c>
      <c r="B1005" s="2">
        <v>46046</v>
      </c>
      <c r="C1005" s="1" t="s">
        <v>845</v>
      </c>
      <c r="D1005" s="1" t="s">
        <v>12</v>
      </c>
      <c r="E1005" s="1" t="s">
        <v>55</v>
      </c>
      <c r="F1005" s="1">
        <v>6442.97</v>
      </c>
      <c r="G1005" s="1" t="s">
        <v>14</v>
      </c>
    </row>
    <row r="1006" spans="1:7" x14ac:dyDescent="0.3">
      <c r="A1006" s="1" t="s">
        <v>4004</v>
      </c>
      <c r="B1006" s="2">
        <v>46064</v>
      </c>
      <c r="C1006" s="1" t="s">
        <v>2289</v>
      </c>
      <c r="D1006" s="1" t="s">
        <v>66</v>
      </c>
      <c r="E1006" s="1" t="s">
        <v>13</v>
      </c>
      <c r="F1006" s="1">
        <v>4961.3900000000003</v>
      </c>
      <c r="G1006" s="1" t="s">
        <v>14</v>
      </c>
    </row>
    <row r="1007" spans="1:7" x14ac:dyDescent="0.3">
      <c r="A1007" s="1" t="s">
        <v>3086</v>
      </c>
      <c r="B1007" s="2">
        <v>46079</v>
      </c>
      <c r="C1007" s="1" t="s">
        <v>1500</v>
      </c>
      <c r="D1007" s="1" t="s">
        <v>66</v>
      </c>
      <c r="E1007" s="1" t="s">
        <v>13</v>
      </c>
      <c r="F1007" s="1">
        <v>17959.89</v>
      </c>
      <c r="G1007" s="1" t="s">
        <v>14</v>
      </c>
    </row>
    <row r="1008" spans="1:7" x14ac:dyDescent="0.3">
      <c r="A1008" s="1" t="s">
        <v>1623</v>
      </c>
      <c r="B1008" s="2">
        <v>46108</v>
      </c>
      <c r="C1008" s="1" t="s">
        <v>497</v>
      </c>
      <c r="D1008" s="1" t="s">
        <v>12</v>
      </c>
      <c r="E1008" s="1" t="s">
        <v>55</v>
      </c>
      <c r="F1008" s="1">
        <v>1785.73</v>
      </c>
      <c r="G1008" s="1" t="s">
        <v>14</v>
      </c>
    </row>
    <row r="1009" spans="1:7" x14ac:dyDescent="0.3">
      <c r="A1009" s="1" t="s">
        <v>1857</v>
      </c>
      <c r="B1009" s="2">
        <v>46098</v>
      </c>
      <c r="C1009" s="1" t="s">
        <v>1438</v>
      </c>
      <c r="D1009" s="1" t="s">
        <v>66</v>
      </c>
      <c r="E1009" s="1" t="s">
        <v>21</v>
      </c>
      <c r="F1009" s="1">
        <v>779.79</v>
      </c>
      <c r="G1009" s="1" t="s">
        <v>14</v>
      </c>
    </row>
    <row r="1010" spans="1:7" x14ac:dyDescent="0.3">
      <c r="A1010" s="1" t="s">
        <v>3376</v>
      </c>
      <c r="B1010" s="2">
        <v>46080</v>
      </c>
      <c r="C1010" s="1" t="s">
        <v>2105</v>
      </c>
      <c r="D1010" s="1" t="s">
        <v>18</v>
      </c>
      <c r="E1010" s="1" t="s">
        <v>13</v>
      </c>
      <c r="F1010" s="1">
        <v>315.83</v>
      </c>
      <c r="G1010" s="1" t="s">
        <v>14</v>
      </c>
    </row>
    <row r="1011" spans="1:7" x14ac:dyDescent="0.3">
      <c r="A1011" s="1" t="s">
        <v>2425</v>
      </c>
      <c r="B1011" s="2">
        <v>46068</v>
      </c>
      <c r="C1011" s="1" t="s">
        <v>1560</v>
      </c>
      <c r="D1011" s="1" t="s">
        <v>35</v>
      </c>
      <c r="E1011" s="1" t="s">
        <v>21</v>
      </c>
      <c r="F1011" s="1">
        <v>8733.93</v>
      </c>
      <c r="G1011" s="1" t="s">
        <v>14</v>
      </c>
    </row>
    <row r="1012" spans="1:7" x14ac:dyDescent="0.3">
      <c r="A1012" s="1" t="s">
        <v>726</v>
      </c>
      <c r="B1012" s="2">
        <v>46101</v>
      </c>
      <c r="C1012" s="1" t="s">
        <v>727</v>
      </c>
      <c r="D1012" s="1" t="s">
        <v>46</v>
      </c>
      <c r="E1012" s="1" t="s">
        <v>21</v>
      </c>
      <c r="F1012" s="1">
        <v>721.78</v>
      </c>
      <c r="G1012" s="1" t="s">
        <v>14</v>
      </c>
    </row>
    <row r="1013" spans="1:7" x14ac:dyDescent="0.3">
      <c r="A1013" s="1" t="s">
        <v>2998</v>
      </c>
      <c r="B1013" s="2">
        <v>46067</v>
      </c>
      <c r="C1013" s="1" t="s">
        <v>2117</v>
      </c>
      <c r="D1013" s="1" t="s">
        <v>35</v>
      </c>
      <c r="E1013" s="1" t="s">
        <v>13</v>
      </c>
      <c r="F1013" s="1">
        <v>6785.23</v>
      </c>
      <c r="G1013" s="1" t="s">
        <v>14</v>
      </c>
    </row>
    <row r="1014" spans="1:7" x14ac:dyDescent="0.3">
      <c r="A1014" s="1" t="s">
        <v>2526</v>
      </c>
      <c r="B1014" s="2">
        <v>46099</v>
      </c>
      <c r="C1014" s="1" t="s">
        <v>691</v>
      </c>
      <c r="D1014" s="1" t="s">
        <v>12</v>
      </c>
      <c r="E1014" s="1" t="s">
        <v>21</v>
      </c>
      <c r="F1014" s="1">
        <v>1267.5999999999999</v>
      </c>
      <c r="G1014" s="1" t="s">
        <v>14</v>
      </c>
    </row>
    <row r="1015" spans="1:7" x14ac:dyDescent="0.3">
      <c r="A1015" s="1" t="s">
        <v>4323</v>
      </c>
      <c r="B1015" s="2">
        <v>46096</v>
      </c>
      <c r="C1015" s="1" t="s">
        <v>134</v>
      </c>
      <c r="D1015" s="1" t="s">
        <v>12</v>
      </c>
      <c r="E1015" s="1" t="s">
        <v>55</v>
      </c>
      <c r="F1015" s="1">
        <v>21265.66</v>
      </c>
      <c r="G1015" s="1" t="s">
        <v>89</v>
      </c>
    </row>
    <row r="1016" spans="1:7" x14ac:dyDescent="0.3">
      <c r="A1016" s="1" t="s">
        <v>4049</v>
      </c>
      <c r="B1016" s="2">
        <v>46087</v>
      </c>
      <c r="C1016" s="1" t="s">
        <v>2622</v>
      </c>
      <c r="D1016" s="1" t="s">
        <v>66</v>
      </c>
      <c r="E1016" s="1" t="s">
        <v>55</v>
      </c>
      <c r="F1016" s="1">
        <v>12795.27</v>
      </c>
      <c r="G1016" s="1" t="s">
        <v>14</v>
      </c>
    </row>
    <row r="1017" spans="1:7" x14ac:dyDescent="0.3">
      <c r="A1017" s="1" t="s">
        <v>4998</v>
      </c>
      <c r="B1017" s="2">
        <v>46049</v>
      </c>
      <c r="C1017" s="1" t="s">
        <v>1097</v>
      </c>
      <c r="D1017" s="1" t="s">
        <v>35</v>
      </c>
      <c r="E1017" s="1" t="s">
        <v>27</v>
      </c>
      <c r="F1017" s="1">
        <v>2678.46</v>
      </c>
      <c r="G1017" s="1" t="s">
        <v>14</v>
      </c>
    </row>
    <row r="1018" spans="1:7" x14ac:dyDescent="0.3">
      <c r="A1018" s="1" t="s">
        <v>4349</v>
      </c>
      <c r="B1018" s="2">
        <v>46048</v>
      </c>
      <c r="C1018" s="1" t="s">
        <v>247</v>
      </c>
      <c r="D1018" s="1" t="s">
        <v>35</v>
      </c>
      <c r="E1018" s="1" t="s">
        <v>27</v>
      </c>
      <c r="F1018" s="1">
        <v>11274.51</v>
      </c>
      <c r="G1018" s="1" t="s">
        <v>14</v>
      </c>
    </row>
    <row r="1019" spans="1:7" x14ac:dyDescent="0.3">
      <c r="A1019" s="1" t="s">
        <v>3082</v>
      </c>
      <c r="B1019" s="2">
        <v>46112</v>
      </c>
      <c r="C1019" s="1" t="s">
        <v>237</v>
      </c>
      <c r="D1019" s="1" t="s">
        <v>12</v>
      </c>
      <c r="E1019" s="1" t="s">
        <v>27</v>
      </c>
      <c r="F1019" s="1">
        <v>1093.24</v>
      </c>
      <c r="G1019" s="1" t="s">
        <v>14</v>
      </c>
    </row>
    <row r="1020" spans="1:7" x14ac:dyDescent="0.3">
      <c r="A1020" s="1" t="s">
        <v>4574</v>
      </c>
      <c r="B1020" s="2">
        <v>46072</v>
      </c>
      <c r="C1020" s="1" t="s">
        <v>903</v>
      </c>
      <c r="D1020" s="1" t="s">
        <v>35</v>
      </c>
      <c r="E1020" s="1" t="s">
        <v>21</v>
      </c>
      <c r="F1020" s="1">
        <v>1436.34</v>
      </c>
      <c r="G1020" s="1" t="s">
        <v>14</v>
      </c>
    </row>
    <row r="1021" spans="1:7" x14ac:dyDescent="0.3">
      <c r="A1021" s="1" t="s">
        <v>4866</v>
      </c>
      <c r="B1021" s="2">
        <v>46110</v>
      </c>
      <c r="C1021" s="1" t="s">
        <v>1829</v>
      </c>
      <c r="D1021" s="1" t="s">
        <v>12</v>
      </c>
      <c r="E1021" s="1" t="s">
        <v>13</v>
      </c>
      <c r="F1021" s="1">
        <v>20268.46</v>
      </c>
      <c r="G1021" s="1" t="s">
        <v>14</v>
      </c>
    </row>
    <row r="1022" spans="1:7" x14ac:dyDescent="0.3">
      <c r="A1022" s="1" t="s">
        <v>3323</v>
      </c>
      <c r="B1022" s="2">
        <v>46031</v>
      </c>
      <c r="C1022" s="1" t="s">
        <v>1354</v>
      </c>
      <c r="D1022" s="1" t="s">
        <v>18</v>
      </c>
      <c r="E1022" s="1" t="s">
        <v>27</v>
      </c>
      <c r="F1022" s="1">
        <v>31689.82</v>
      </c>
      <c r="G1022" s="1" t="s">
        <v>14</v>
      </c>
    </row>
    <row r="1023" spans="1:7" x14ac:dyDescent="0.3">
      <c r="A1023" s="1" t="s">
        <v>933</v>
      </c>
      <c r="B1023" s="2">
        <v>46025</v>
      </c>
      <c r="C1023" s="1" t="s">
        <v>934</v>
      </c>
      <c r="D1023" s="1" t="s">
        <v>35</v>
      </c>
      <c r="E1023" s="1" t="s">
        <v>13</v>
      </c>
      <c r="F1023" s="1">
        <v>1134.02</v>
      </c>
      <c r="G1023" s="1" t="s">
        <v>14</v>
      </c>
    </row>
    <row r="1024" spans="1:7" x14ac:dyDescent="0.3">
      <c r="A1024" s="1" t="s">
        <v>4760</v>
      </c>
      <c r="B1024" s="2">
        <v>46091</v>
      </c>
      <c r="C1024" s="1" t="s">
        <v>3238</v>
      </c>
      <c r="D1024" s="1" t="s">
        <v>12</v>
      </c>
      <c r="E1024" s="1" t="s">
        <v>21</v>
      </c>
      <c r="F1024" s="1">
        <v>2256.38</v>
      </c>
      <c r="G1024" s="1" t="s">
        <v>14</v>
      </c>
    </row>
    <row r="1025" spans="1:7" x14ac:dyDescent="0.3">
      <c r="A1025" s="1" t="s">
        <v>2775</v>
      </c>
      <c r="B1025" s="2">
        <v>46053</v>
      </c>
      <c r="C1025" s="1" t="s">
        <v>706</v>
      </c>
      <c r="D1025" s="1" t="s">
        <v>35</v>
      </c>
      <c r="E1025" s="1" t="s">
        <v>13</v>
      </c>
      <c r="F1025" s="1">
        <v>13379.74</v>
      </c>
      <c r="G1025" s="1" t="s">
        <v>14</v>
      </c>
    </row>
    <row r="1026" spans="1:7" x14ac:dyDescent="0.3">
      <c r="A1026" s="1" t="s">
        <v>4999</v>
      </c>
      <c r="B1026" s="2">
        <v>46110</v>
      </c>
      <c r="C1026" s="1" t="s">
        <v>669</v>
      </c>
      <c r="D1026" s="1" t="s">
        <v>12</v>
      </c>
      <c r="E1026" s="1" t="s">
        <v>55</v>
      </c>
      <c r="F1026" s="1">
        <v>9238.14</v>
      </c>
      <c r="G1026" s="1" t="s">
        <v>14</v>
      </c>
    </row>
    <row r="1027" spans="1:7" x14ac:dyDescent="0.3">
      <c r="A1027" s="1" t="s">
        <v>1741</v>
      </c>
      <c r="B1027" s="2">
        <v>46112</v>
      </c>
      <c r="C1027" s="1" t="s">
        <v>1742</v>
      </c>
      <c r="D1027" s="1" t="s">
        <v>35</v>
      </c>
      <c r="E1027" s="1" t="s">
        <v>27</v>
      </c>
      <c r="F1027" s="1">
        <v>1071.1400000000001</v>
      </c>
      <c r="G1027" s="1" t="s">
        <v>14</v>
      </c>
    </row>
    <row r="1028" spans="1:7" x14ac:dyDescent="0.3">
      <c r="A1028" s="1" t="s">
        <v>2217</v>
      </c>
      <c r="B1028" s="2">
        <v>46104</v>
      </c>
      <c r="C1028" s="1" t="s">
        <v>298</v>
      </c>
      <c r="D1028" s="1" t="s">
        <v>12</v>
      </c>
      <c r="E1028" s="1" t="s">
        <v>13</v>
      </c>
      <c r="F1028" s="1">
        <v>1222.33</v>
      </c>
      <c r="G1028" s="1" t="s">
        <v>14</v>
      </c>
    </row>
    <row r="1029" spans="1:7" x14ac:dyDescent="0.3">
      <c r="A1029" s="1" t="s">
        <v>4070</v>
      </c>
      <c r="B1029" s="2">
        <v>46073</v>
      </c>
      <c r="C1029" s="1" t="s">
        <v>328</v>
      </c>
      <c r="D1029" s="1" t="s">
        <v>12</v>
      </c>
      <c r="E1029" s="1" t="s">
        <v>27</v>
      </c>
      <c r="F1029" s="1">
        <v>3696.38</v>
      </c>
      <c r="G1029" s="1" t="s">
        <v>14</v>
      </c>
    </row>
    <row r="1030" spans="1:7" x14ac:dyDescent="0.3">
      <c r="A1030" s="1" t="s">
        <v>4926</v>
      </c>
      <c r="B1030" s="2">
        <v>46034</v>
      </c>
      <c r="C1030" s="1" t="s">
        <v>324</v>
      </c>
      <c r="D1030" s="1" t="s">
        <v>18</v>
      </c>
      <c r="E1030" s="1" t="s">
        <v>27</v>
      </c>
      <c r="F1030" s="1">
        <v>2508.7600000000002</v>
      </c>
      <c r="G1030" s="1" t="s">
        <v>94</v>
      </c>
    </row>
    <row r="1031" spans="1:7" x14ac:dyDescent="0.3">
      <c r="A1031" s="1" t="s">
        <v>2340</v>
      </c>
      <c r="B1031" s="2">
        <v>46033</v>
      </c>
      <c r="C1031" s="1" t="s">
        <v>1748</v>
      </c>
      <c r="D1031" s="1" t="s">
        <v>12</v>
      </c>
      <c r="E1031" s="1" t="s">
        <v>13</v>
      </c>
      <c r="F1031" s="1">
        <v>14223.75</v>
      </c>
      <c r="G1031" s="1" t="s">
        <v>14</v>
      </c>
    </row>
    <row r="1032" spans="1:7" x14ac:dyDescent="0.3">
      <c r="A1032" s="1" t="s">
        <v>492</v>
      </c>
      <c r="B1032" s="2">
        <v>46098</v>
      </c>
      <c r="C1032" s="1" t="s">
        <v>493</v>
      </c>
      <c r="D1032" s="1" t="s">
        <v>12</v>
      </c>
      <c r="E1032" s="1" t="s">
        <v>13</v>
      </c>
      <c r="F1032" s="1">
        <v>1963.64</v>
      </c>
      <c r="G1032" s="1" t="s">
        <v>14</v>
      </c>
    </row>
    <row r="1033" spans="1:7" x14ac:dyDescent="0.3">
      <c r="A1033" s="1" t="s">
        <v>426</v>
      </c>
      <c r="B1033" s="2">
        <v>46095</v>
      </c>
      <c r="C1033" s="1" t="s">
        <v>427</v>
      </c>
      <c r="D1033" s="1" t="s">
        <v>12</v>
      </c>
      <c r="E1033" s="1" t="s">
        <v>13</v>
      </c>
      <c r="F1033" s="1">
        <v>71320.100000000006</v>
      </c>
      <c r="G1033" s="1" t="s">
        <v>14</v>
      </c>
    </row>
    <row r="1034" spans="1:7" x14ac:dyDescent="0.3">
      <c r="A1034" s="1" t="s">
        <v>238</v>
      </c>
      <c r="B1034" s="2">
        <v>46078</v>
      </c>
      <c r="C1034" s="1" t="s">
        <v>239</v>
      </c>
      <c r="D1034" s="1" t="s">
        <v>12</v>
      </c>
      <c r="E1034" s="1" t="s">
        <v>13</v>
      </c>
      <c r="F1034" s="1">
        <v>1026.08</v>
      </c>
      <c r="G1034" s="1" t="s">
        <v>14</v>
      </c>
    </row>
    <row r="1035" spans="1:7" x14ac:dyDescent="0.3">
      <c r="A1035" s="1" t="s">
        <v>3521</v>
      </c>
      <c r="B1035" s="2">
        <v>46043</v>
      </c>
      <c r="C1035" s="1" t="s">
        <v>2163</v>
      </c>
      <c r="D1035" s="1" t="s">
        <v>18</v>
      </c>
      <c r="E1035" s="1" t="s">
        <v>27</v>
      </c>
      <c r="F1035" s="1">
        <v>3302.88</v>
      </c>
      <c r="G1035" s="1" t="s">
        <v>14</v>
      </c>
    </row>
    <row r="1036" spans="1:7" x14ac:dyDescent="0.3">
      <c r="A1036" s="1" t="s">
        <v>2929</v>
      </c>
      <c r="B1036" s="2">
        <v>46083</v>
      </c>
      <c r="C1036" s="1" t="s">
        <v>1325</v>
      </c>
      <c r="D1036" s="1" t="s">
        <v>12</v>
      </c>
      <c r="E1036" s="1" t="s">
        <v>21</v>
      </c>
      <c r="F1036" s="1">
        <v>1073.08</v>
      </c>
      <c r="G1036" s="1" t="s">
        <v>89</v>
      </c>
    </row>
    <row r="1037" spans="1:7" x14ac:dyDescent="0.3">
      <c r="A1037" s="1" t="s">
        <v>3303</v>
      </c>
      <c r="B1037" s="2">
        <v>46026</v>
      </c>
      <c r="C1037" s="1" t="s">
        <v>843</v>
      </c>
      <c r="D1037" s="1" t="s">
        <v>12</v>
      </c>
      <c r="E1037" s="1" t="s">
        <v>55</v>
      </c>
      <c r="F1037" s="1">
        <v>6322.92</v>
      </c>
      <c r="G1037" s="1" t="s">
        <v>14</v>
      </c>
    </row>
    <row r="1038" spans="1:7" x14ac:dyDescent="0.3">
      <c r="A1038" s="1" t="s">
        <v>2822</v>
      </c>
      <c r="B1038" s="2">
        <v>46112</v>
      </c>
      <c r="C1038" s="1" t="s">
        <v>141</v>
      </c>
      <c r="D1038" s="1" t="s">
        <v>12</v>
      </c>
      <c r="E1038" s="1" t="s">
        <v>21</v>
      </c>
      <c r="F1038" s="1">
        <v>1390.56</v>
      </c>
      <c r="G1038" s="1" t="s">
        <v>14</v>
      </c>
    </row>
    <row r="1039" spans="1:7" x14ac:dyDescent="0.3">
      <c r="A1039" s="1" t="s">
        <v>1212</v>
      </c>
      <c r="B1039" s="2">
        <v>46079</v>
      </c>
      <c r="C1039" s="1" t="s">
        <v>1213</v>
      </c>
      <c r="D1039" s="1" t="s">
        <v>18</v>
      </c>
      <c r="E1039" s="1" t="s">
        <v>13</v>
      </c>
      <c r="F1039" s="1">
        <v>4266.72</v>
      </c>
      <c r="G1039" s="1" t="s">
        <v>14</v>
      </c>
    </row>
    <row r="1040" spans="1:7" x14ac:dyDescent="0.3">
      <c r="A1040" s="1" t="s">
        <v>3113</v>
      </c>
      <c r="B1040" s="2">
        <v>46046</v>
      </c>
      <c r="C1040" s="1" t="s">
        <v>298</v>
      </c>
      <c r="D1040" s="1" t="s">
        <v>18</v>
      </c>
      <c r="E1040" s="1" t="s">
        <v>27</v>
      </c>
      <c r="F1040" s="1">
        <v>1634.41</v>
      </c>
      <c r="G1040" s="1" t="s">
        <v>14</v>
      </c>
    </row>
    <row r="1041" spans="1:7" x14ac:dyDescent="0.3">
      <c r="A1041" s="1" t="s">
        <v>4018</v>
      </c>
      <c r="B1041" s="2">
        <v>46056</v>
      </c>
      <c r="C1041" s="1" t="s">
        <v>2191</v>
      </c>
      <c r="D1041" s="1" t="s">
        <v>46</v>
      </c>
      <c r="E1041" s="1" t="s">
        <v>55</v>
      </c>
      <c r="F1041" s="1">
        <v>3280.66</v>
      </c>
      <c r="G1041" s="1" t="s">
        <v>14</v>
      </c>
    </row>
    <row r="1042" spans="1:7" x14ac:dyDescent="0.3">
      <c r="A1042" s="1" t="s">
        <v>776</v>
      </c>
      <c r="B1042" s="2">
        <v>46081</v>
      </c>
      <c r="C1042" s="1" t="s">
        <v>777</v>
      </c>
      <c r="D1042" s="1" t="s">
        <v>12</v>
      </c>
      <c r="E1042" s="1" t="s">
        <v>55</v>
      </c>
      <c r="F1042" s="1">
        <v>3643.71</v>
      </c>
      <c r="G1042" s="1" t="s">
        <v>14</v>
      </c>
    </row>
    <row r="1043" spans="1:7" x14ac:dyDescent="0.3">
      <c r="A1043" s="1" t="s">
        <v>3786</v>
      </c>
      <c r="B1043" s="2">
        <v>46085</v>
      </c>
      <c r="C1043" s="1" t="s">
        <v>550</v>
      </c>
      <c r="D1043" s="1" t="s">
        <v>66</v>
      </c>
      <c r="E1043" s="1" t="s">
        <v>13</v>
      </c>
      <c r="F1043" s="1">
        <v>4579.08</v>
      </c>
      <c r="G1043" s="1" t="s">
        <v>14</v>
      </c>
    </row>
    <row r="1044" spans="1:7" x14ac:dyDescent="0.3">
      <c r="A1044" s="1" t="s">
        <v>2515</v>
      </c>
      <c r="B1044" s="2">
        <v>46046</v>
      </c>
      <c r="C1044" s="1" t="s">
        <v>186</v>
      </c>
      <c r="D1044" s="1" t="s">
        <v>18</v>
      </c>
      <c r="E1044" s="1" t="s">
        <v>27</v>
      </c>
      <c r="F1044" s="1">
        <v>476.49</v>
      </c>
      <c r="G1044" s="1" t="s">
        <v>14</v>
      </c>
    </row>
    <row r="1045" spans="1:7" x14ac:dyDescent="0.3">
      <c r="A1045" s="1" t="s">
        <v>4109</v>
      </c>
      <c r="B1045" s="2">
        <v>46091</v>
      </c>
      <c r="C1045" s="1" t="s">
        <v>827</v>
      </c>
      <c r="D1045" s="1" t="s">
        <v>12</v>
      </c>
      <c r="E1045" s="1" t="s">
        <v>21</v>
      </c>
      <c r="F1045" s="1">
        <v>9160.7099999999991</v>
      </c>
      <c r="G1045" s="1" t="s">
        <v>14</v>
      </c>
    </row>
    <row r="1046" spans="1:7" x14ac:dyDescent="0.3">
      <c r="A1046" s="1" t="s">
        <v>1550</v>
      </c>
      <c r="B1046" s="2">
        <v>46023</v>
      </c>
      <c r="C1046" s="1" t="s">
        <v>326</v>
      </c>
      <c r="D1046" s="1" t="s">
        <v>12</v>
      </c>
      <c r="E1046" s="1" t="s">
        <v>21</v>
      </c>
      <c r="F1046" s="1">
        <v>1506.65</v>
      </c>
      <c r="G1046" s="1" t="s">
        <v>14</v>
      </c>
    </row>
    <row r="1047" spans="1:7" x14ac:dyDescent="0.3">
      <c r="A1047" s="1" t="s">
        <v>424</v>
      </c>
      <c r="B1047" s="2">
        <v>46065</v>
      </c>
      <c r="C1047" s="1" t="s">
        <v>425</v>
      </c>
      <c r="D1047" s="1" t="s">
        <v>18</v>
      </c>
      <c r="E1047" s="1" t="s">
        <v>55</v>
      </c>
      <c r="F1047" s="1">
        <v>9543.23</v>
      </c>
      <c r="G1047" s="1" t="s">
        <v>14</v>
      </c>
    </row>
    <row r="1048" spans="1:7" x14ac:dyDescent="0.3">
      <c r="A1048" s="1" t="s">
        <v>4482</v>
      </c>
      <c r="B1048" s="2">
        <v>46078</v>
      </c>
      <c r="C1048" s="1" t="s">
        <v>261</v>
      </c>
      <c r="D1048" s="1" t="s">
        <v>12</v>
      </c>
      <c r="E1048" s="1" t="s">
        <v>21</v>
      </c>
      <c r="F1048" s="1">
        <v>5362.09</v>
      </c>
      <c r="G1048" s="1" t="s">
        <v>14</v>
      </c>
    </row>
    <row r="1049" spans="1:7" x14ac:dyDescent="0.3">
      <c r="A1049" s="1" t="s">
        <v>4828</v>
      </c>
      <c r="B1049" s="2">
        <v>46034</v>
      </c>
      <c r="C1049" s="1" t="s">
        <v>3886</v>
      </c>
      <c r="D1049" s="1" t="s">
        <v>66</v>
      </c>
      <c r="E1049" s="1" t="s">
        <v>13</v>
      </c>
      <c r="F1049" s="1">
        <v>835.12</v>
      </c>
      <c r="G1049" s="1" t="s">
        <v>14</v>
      </c>
    </row>
    <row r="1050" spans="1:7" x14ac:dyDescent="0.3">
      <c r="A1050" s="1" t="s">
        <v>1787</v>
      </c>
      <c r="B1050" s="2">
        <v>46112</v>
      </c>
      <c r="C1050" s="1" t="s">
        <v>1378</v>
      </c>
      <c r="D1050" s="1" t="s">
        <v>12</v>
      </c>
      <c r="E1050" s="1" t="s">
        <v>13</v>
      </c>
      <c r="F1050" s="1">
        <v>10230.290000000001</v>
      </c>
      <c r="G1050" s="1" t="s">
        <v>14</v>
      </c>
    </row>
    <row r="1051" spans="1:7" x14ac:dyDescent="0.3">
      <c r="A1051" s="1" t="s">
        <v>4465</v>
      </c>
      <c r="B1051" s="2">
        <v>46037</v>
      </c>
      <c r="C1051" s="1" t="s">
        <v>1894</v>
      </c>
      <c r="D1051" s="1" t="s">
        <v>12</v>
      </c>
      <c r="E1051" s="1" t="s">
        <v>13</v>
      </c>
      <c r="F1051" s="1">
        <v>20322.37</v>
      </c>
      <c r="G1051" s="1" t="s">
        <v>14</v>
      </c>
    </row>
    <row r="1052" spans="1:7" x14ac:dyDescent="0.3">
      <c r="A1052" s="1" t="s">
        <v>2630</v>
      </c>
      <c r="B1052" s="2">
        <v>46039</v>
      </c>
      <c r="C1052" s="1" t="s">
        <v>84</v>
      </c>
      <c r="D1052" s="1" t="s">
        <v>18</v>
      </c>
      <c r="E1052" s="1" t="s">
        <v>21</v>
      </c>
      <c r="F1052" s="1">
        <v>1314.08</v>
      </c>
      <c r="G1052" s="1" t="s">
        <v>94</v>
      </c>
    </row>
    <row r="1053" spans="1:7" x14ac:dyDescent="0.3">
      <c r="A1053" s="1" t="s">
        <v>3495</v>
      </c>
      <c r="B1053" s="2">
        <v>46078</v>
      </c>
      <c r="C1053" s="1" t="s">
        <v>759</v>
      </c>
      <c r="D1053" s="1" t="s">
        <v>12</v>
      </c>
      <c r="E1053" s="1" t="s">
        <v>27</v>
      </c>
      <c r="F1053" s="1">
        <v>4066.01</v>
      </c>
      <c r="G1053" s="1" t="s">
        <v>14</v>
      </c>
    </row>
    <row r="1054" spans="1:7" x14ac:dyDescent="0.3">
      <c r="A1054" s="1" t="s">
        <v>3744</v>
      </c>
      <c r="B1054" s="2">
        <v>46098</v>
      </c>
      <c r="C1054" s="1" t="s">
        <v>467</v>
      </c>
      <c r="D1054" s="1" t="s">
        <v>12</v>
      </c>
      <c r="E1054" s="1" t="s">
        <v>13</v>
      </c>
      <c r="F1054" s="1">
        <v>28945.64</v>
      </c>
      <c r="G1054" s="1" t="s">
        <v>14</v>
      </c>
    </row>
    <row r="1055" spans="1:7" x14ac:dyDescent="0.3">
      <c r="A1055" s="1" t="s">
        <v>4502</v>
      </c>
      <c r="B1055" s="2">
        <v>46052</v>
      </c>
      <c r="C1055" s="1" t="s">
        <v>211</v>
      </c>
      <c r="D1055" s="1" t="s">
        <v>35</v>
      </c>
      <c r="E1055" s="1" t="s">
        <v>21</v>
      </c>
      <c r="F1055" s="1">
        <v>2001.71</v>
      </c>
      <c r="G1055" s="1" t="s">
        <v>14</v>
      </c>
    </row>
    <row r="1056" spans="1:7" x14ac:dyDescent="0.3">
      <c r="A1056" s="1" t="s">
        <v>4318</v>
      </c>
      <c r="B1056" s="2">
        <v>46062</v>
      </c>
      <c r="C1056" s="1" t="s">
        <v>2337</v>
      </c>
      <c r="D1056" s="1" t="s">
        <v>12</v>
      </c>
      <c r="E1056" s="1" t="s">
        <v>27</v>
      </c>
      <c r="F1056" s="1">
        <v>4829.2700000000004</v>
      </c>
      <c r="G1056" s="1" t="s">
        <v>14</v>
      </c>
    </row>
    <row r="1057" spans="1:7" x14ac:dyDescent="0.3">
      <c r="A1057" s="1" t="s">
        <v>3397</v>
      </c>
      <c r="B1057" s="2">
        <v>46038</v>
      </c>
      <c r="C1057" s="1" t="s">
        <v>1939</v>
      </c>
      <c r="D1057" s="1" t="s">
        <v>12</v>
      </c>
      <c r="E1057" s="1" t="s">
        <v>55</v>
      </c>
      <c r="F1057" s="1">
        <v>2136.0500000000002</v>
      </c>
      <c r="G1057" s="1" t="s">
        <v>94</v>
      </c>
    </row>
    <row r="1058" spans="1:7" x14ac:dyDescent="0.3">
      <c r="A1058" s="1" t="s">
        <v>108</v>
      </c>
      <c r="B1058" s="2">
        <v>46056</v>
      </c>
      <c r="C1058" s="1" t="s">
        <v>109</v>
      </c>
      <c r="D1058" s="1" t="s">
        <v>12</v>
      </c>
      <c r="E1058" s="1" t="s">
        <v>13</v>
      </c>
      <c r="F1058" s="1">
        <v>37670.559999999998</v>
      </c>
      <c r="G1058" s="1" t="s">
        <v>14</v>
      </c>
    </row>
    <row r="1059" spans="1:7" x14ac:dyDescent="0.3">
      <c r="A1059" s="1" t="s">
        <v>5000</v>
      </c>
      <c r="B1059" s="2">
        <v>46094</v>
      </c>
      <c r="C1059" s="1" t="s">
        <v>654</v>
      </c>
      <c r="D1059" s="1" t="s">
        <v>12</v>
      </c>
      <c r="E1059" s="1" t="s">
        <v>21</v>
      </c>
      <c r="F1059" s="1">
        <v>12233.69</v>
      </c>
      <c r="G1059" s="1" t="s">
        <v>14</v>
      </c>
    </row>
    <row r="1060" spans="1:7" x14ac:dyDescent="0.3">
      <c r="A1060" s="1" t="s">
        <v>3134</v>
      </c>
      <c r="B1060" s="2">
        <v>46081</v>
      </c>
      <c r="C1060" s="1" t="s">
        <v>378</v>
      </c>
      <c r="D1060" s="1" t="s">
        <v>66</v>
      </c>
      <c r="E1060" s="1" t="s">
        <v>21</v>
      </c>
      <c r="F1060" s="1">
        <v>10268.49</v>
      </c>
      <c r="G1060" s="1" t="s">
        <v>14</v>
      </c>
    </row>
    <row r="1061" spans="1:7" x14ac:dyDescent="0.3">
      <c r="A1061" s="1" t="s">
        <v>4737</v>
      </c>
      <c r="B1061" s="2">
        <v>46073</v>
      </c>
      <c r="C1061" s="1" t="s">
        <v>1003</v>
      </c>
      <c r="D1061" s="1" t="s">
        <v>35</v>
      </c>
      <c r="E1061" s="1" t="s">
        <v>13</v>
      </c>
      <c r="F1061" s="1">
        <v>11423.56</v>
      </c>
      <c r="G1061" s="1" t="s">
        <v>94</v>
      </c>
    </row>
    <row r="1062" spans="1:7" x14ac:dyDescent="0.3">
      <c r="A1062" s="1" t="s">
        <v>644</v>
      </c>
      <c r="B1062" s="2">
        <v>46112</v>
      </c>
      <c r="C1062" s="1" t="s">
        <v>645</v>
      </c>
      <c r="D1062" s="1" t="s">
        <v>35</v>
      </c>
      <c r="E1062" s="1" t="s">
        <v>13</v>
      </c>
      <c r="F1062" s="1">
        <v>1394.59</v>
      </c>
      <c r="G1062" s="1" t="s">
        <v>14</v>
      </c>
    </row>
    <row r="1063" spans="1:7" x14ac:dyDescent="0.3">
      <c r="A1063" s="1" t="s">
        <v>2631</v>
      </c>
      <c r="B1063" s="2">
        <v>46082</v>
      </c>
      <c r="C1063" s="1" t="s">
        <v>2632</v>
      </c>
      <c r="D1063" s="1" t="s">
        <v>12</v>
      </c>
      <c r="E1063" s="1" t="s">
        <v>27</v>
      </c>
      <c r="F1063" s="1">
        <v>2797.74</v>
      </c>
      <c r="G1063" s="1" t="s">
        <v>14</v>
      </c>
    </row>
    <row r="1064" spans="1:7" x14ac:dyDescent="0.3">
      <c r="A1064" s="1" t="s">
        <v>2333</v>
      </c>
      <c r="B1064" s="2">
        <v>46043</v>
      </c>
      <c r="C1064" s="1" t="s">
        <v>227</v>
      </c>
      <c r="D1064" s="1" t="s">
        <v>12</v>
      </c>
      <c r="E1064" s="1" t="s">
        <v>27</v>
      </c>
      <c r="F1064" s="1">
        <v>2864.42</v>
      </c>
      <c r="G1064" s="1" t="s">
        <v>14</v>
      </c>
    </row>
    <row r="1065" spans="1:7" x14ac:dyDescent="0.3">
      <c r="A1065" s="1" t="s">
        <v>1854</v>
      </c>
      <c r="B1065" s="2">
        <v>46075</v>
      </c>
      <c r="C1065" s="1" t="s">
        <v>1855</v>
      </c>
      <c r="D1065" s="1" t="s">
        <v>12</v>
      </c>
      <c r="E1065" s="1" t="s">
        <v>27</v>
      </c>
      <c r="F1065" s="1">
        <v>1897.69</v>
      </c>
      <c r="G1065" s="1" t="s">
        <v>14</v>
      </c>
    </row>
    <row r="1066" spans="1:7" x14ac:dyDescent="0.3">
      <c r="A1066" s="1" t="s">
        <v>3164</v>
      </c>
      <c r="B1066" s="2">
        <v>46100</v>
      </c>
      <c r="C1066" s="1" t="s">
        <v>374</v>
      </c>
      <c r="D1066" s="1" t="s">
        <v>12</v>
      </c>
      <c r="E1066" s="1" t="s">
        <v>13</v>
      </c>
      <c r="F1066" s="1">
        <v>15933.05</v>
      </c>
      <c r="G1066" s="1" t="s">
        <v>14</v>
      </c>
    </row>
    <row r="1067" spans="1:7" x14ac:dyDescent="0.3">
      <c r="A1067" s="1" t="s">
        <v>4253</v>
      </c>
      <c r="B1067" s="2">
        <v>46069</v>
      </c>
      <c r="C1067" s="1" t="s">
        <v>298</v>
      </c>
      <c r="D1067" s="1" t="s">
        <v>12</v>
      </c>
      <c r="E1067" s="1" t="s">
        <v>13</v>
      </c>
      <c r="F1067" s="1">
        <v>4242.2299999999996</v>
      </c>
      <c r="G1067" s="1" t="s">
        <v>14</v>
      </c>
    </row>
    <row r="1068" spans="1:7" x14ac:dyDescent="0.3">
      <c r="A1068" s="1" t="s">
        <v>623</v>
      </c>
      <c r="B1068" s="2">
        <v>46112</v>
      </c>
      <c r="C1068" s="1" t="s">
        <v>472</v>
      </c>
      <c r="D1068" s="1" t="s">
        <v>18</v>
      </c>
      <c r="E1068" s="1" t="s">
        <v>21</v>
      </c>
      <c r="F1068" s="1">
        <v>390.76</v>
      </c>
      <c r="G1068" s="1" t="s">
        <v>14</v>
      </c>
    </row>
    <row r="1069" spans="1:7" x14ac:dyDescent="0.3">
      <c r="A1069" s="1" t="s">
        <v>4971</v>
      </c>
      <c r="B1069" s="2">
        <v>46081</v>
      </c>
      <c r="C1069" s="1" t="s">
        <v>1465</v>
      </c>
      <c r="D1069" s="1" t="s">
        <v>18</v>
      </c>
      <c r="E1069" s="1" t="s">
        <v>13</v>
      </c>
      <c r="F1069" s="1">
        <v>2539.42</v>
      </c>
      <c r="G1069" s="1" t="s">
        <v>14</v>
      </c>
    </row>
    <row r="1070" spans="1:7" x14ac:dyDescent="0.3">
      <c r="A1070" s="1" t="s">
        <v>1773</v>
      </c>
      <c r="B1070" s="2">
        <v>46081</v>
      </c>
      <c r="C1070" s="1" t="s">
        <v>1605</v>
      </c>
      <c r="D1070" s="1" t="s">
        <v>18</v>
      </c>
      <c r="E1070" s="1" t="s">
        <v>13</v>
      </c>
      <c r="F1070" s="1">
        <v>929.12</v>
      </c>
      <c r="G1070" s="1" t="s">
        <v>14</v>
      </c>
    </row>
    <row r="1071" spans="1:7" x14ac:dyDescent="0.3">
      <c r="A1071" s="1" t="s">
        <v>3010</v>
      </c>
      <c r="B1071" s="2">
        <v>46089</v>
      </c>
      <c r="C1071" s="1" t="s">
        <v>1151</v>
      </c>
      <c r="D1071" s="1" t="s">
        <v>66</v>
      </c>
      <c r="E1071" s="1" t="s">
        <v>13</v>
      </c>
      <c r="F1071" s="1">
        <v>5502.47</v>
      </c>
      <c r="G1071" s="1" t="s">
        <v>14</v>
      </c>
    </row>
    <row r="1072" spans="1:7" x14ac:dyDescent="0.3">
      <c r="A1072" s="1" t="s">
        <v>4037</v>
      </c>
      <c r="B1072" s="2">
        <v>46024</v>
      </c>
      <c r="C1072" s="1" t="s">
        <v>70</v>
      </c>
      <c r="D1072" s="1" t="s">
        <v>12</v>
      </c>
      <c r="E1072" s="1" t="s">
        <v>13</v>
      </c>
      <c r="F1072" s="1">
        <v>6848.7</v>
      </c>
      <c r="G1072" s="1" t="s">
        <v>14</v>
      </c>
    </row>
    <row r="1073" spans="1:7" x14ac:dyDescent="0.3">
      <c r="A1073" s="1" t="s">
        <v>3315</v>
      </c>
      <c r="B1073" s="2">
        <v>46079</v>
      </c>
      <c r="C1073" s="1" t="s">
        <v>352</v>
      </c>
      <c r="D1073" s="1" t="s">
        <v>18</v>
      </c>
      <c r="E1073" s="1" t="s">
        <v>27</v>
      </c>
      <c r="F1073" s="1">
        <v>25512.92</v>
      </c>
      <c r="G1073" s="1" t="s">
        <v>14</v>
      </c>
    </row>
    <row r="1074" spans="1:7" x14ac:dyDescent="0.3">
      <c r="A1074" s="1" t="s">
        <v>3958</v>
      </c>
      <c r="B1074" s="2">
        <v>46079</v>
      </c>
      <c r="C1074" s="1" t="s">
        <v>852</v>
      </c>
      <c r="D1074" s="1" t="s">
        <v>66</v>
      </c>
      <c r="E1074" s="1" t="s">
        <v>27</v>
      </c>
      <c r="F1074" s="1">
        <v>4408.2</v>
      </c>
      <c r="G1074" s="1" t="s">
        <v>14</v>
      </c>
    </row>
    <row r="1075" spans="1:7" x14ac:dyDescent="0.3">
      <c r="A1075" s="1" t="s">
        <v>312</v>
      </c>
      <c r="B1075" s="2">
        <v>46034</v>
      </c>
      <c r="C1075" s="1" t="s">
        <v>300</v>
      </c>
      <c r="D1075" s="1" t="s">
        <v>35</v>
      </c>
      <c r="E1075" s="1" t="s">
        <v>13</v>
      </c>
      <c r="F1075" s="1">
        <v>1374.63</v>
      </c>
      <c r="G1075" s="1" t="s">
        <v>14</v>
      </c>
    </row>
    <row r="1076" spans="1:7" x14ac:dyDescent="0.3">
      <c r="A1076" s="1" t="s">
        <v>3253</v>
      </c>
      <c r="B1076" s="2">
        <v>46038</v>
      </c>
      <c r="C1076" s="1" t="s">
        <v>1003</v>
      </c>
      <c r="D1076" s="1" t="s">
        <v>12</v>
      </c>
      <c r="E1076" s="1" t="s">
        <v>13</v>
      </c>
      <c r="F1076" s="1">
        <v>3732.98</v>
      </c>
      <c r="G1076" s="1" t="s">
        <v>14</v>
      </c>
    </row>
    <row r="1077" spans="1:7" x14ac:dyDescent="0.3">
      <c r="A1077" s="1" t="s">
        <v>4005</v>
      </c>
      <c r="B1077" s="2">
        <v>46108</v>
      </c>
      <c r="C1077" s="1" t="s">
        <v>957</v>
      </c>
      <c r="D1077" s="1" t="s">
        <v>12</v>
      </c>
      <c r="E1077" s="1" t="s">
        <v>27</v>
      </c>
      <c r="F1077" s="1">
        <v>9107.2900000000009</v>
      </c>
      <c r="G1077" s="1" t="s">
        <v>14</v>
      </c>
    </row>
    <row r="1078" spans="1:7" x14ac:dyDescent="0.3">
      <c r="A1078" s="1" t="s">
        <v>4556</v>
      </c>
      <c r="B1078" s="2">
        <v>46074</v>
      </c>
      <c r="C1078" s="1" t="s">
        <v>786</v>
      </c>
      <c r="D1078" s="1" t="s">
        <v>46</v>
      </c>
      <c r="E1078" s="1" t="s">
        <v>27</v>
      </c>
      <c r="F1078" s="1">
        <v>18401.400000000001</v>
      </c>
      <c r="G1078" s="1" t="s">
        <v>14</v>
      </c>
    </row>
    <row r="1079" spans="1:7" x14ac:dyDescent="0.3">
      <c r="A1079" s="1" t="s">
        <v>5001</v>
      </c>
      <c r="B1079" s="2">
        <v>46102</v>
      </c>
      <c r="C1079" s="1" t="s">
        <v>320</v>
      </c>
      <c r="D1079" s="1" t="s">
        <v>18</v>
      </c>
      <c r="E1079" s="1" t="s">
        <v>27</v>
      </c>
      <c r="F1079" s="1">
        <v>982.55</v>
      </c>
      <c r="G1079" s="1" t="s">
        <v>14</v>
      </c>
    </row>
    <row r="1080" spans="1:7" x14ac:dyDescent="0.3">
      <c r="A1080" s="1" t="s">
        <v>4881</v>
      </c>
      <c r="B1080" s="2">
        <v>46068</v>
      </c>
      <c r="C1080" s="1" t="s">
        <v>267</v>
      </c>
      <c r="D1080" s="1" t="s">
        <v>35</v>
      </c>
      <c r="E1080" s="1" t="s">
        <v>13</v>
      </c>
      <c r="F1080" s="1">
        <v>3839.84</v>
      </c>
      <c r="G1080" s="1" t="s">
        <v>14</v>
      </c>
    </row>
    <row r="1081" spans="1:7" x14ac:dyDescent="0.3">
      <c r="A1081" s="1" t="s">
        <v>2518</v>
      </c>
      <c r="B1081" s="2">
        <v>46039</v>
      </c>
      <c r="C1081" s="1" t="s">
        <v>1274</v>
      </c>
      <c r="D1081" s="1" t="s">
        <v>12</v>
      </c>
      <c r="E1081" s="1" t="s">
        <v>27</v>
      </c>
      <c r="F1081" s="1">
        <v>2169.13</v>
      </c>
      <c r="G1081" s="1" t="s">
        <v>14</v>
      </c>
    </row>
    <row r="1082" spans="1:7" x14ac:dyDescent="0.3">
      <c r="A1082" s="1" t="s">
        <v>353</v>
      </c>
      <c r="B1082" s="2">
        <v>46052</v>
      </c>
      <c r="C1082" s="1" t="s">
        <v>354</v>
      </c>
      <c r="D1082" s="1" t="s">
        <v>35</v>
      </c>
      <c r="E1082" s="1" t="s">
        <v>21</v>
      </c>
      <c r="F1082" s="1">
        <v>19154.080000000002</v>
      </c>
      <c r="G1082" s="1" t="s">
        <v>14</v>
      </c>
    </row>
    <row r="1083" spans="1:7" x14ac:dyDescent="0.3">
      <c r="A1083" s="1" t="s">
        <v>5002</v>
      </c>
      <c r="B1083" s="2">
        <v>46082</v>
      </c>
      <c r="C1083" s="1" t="s">
        <v>1438</v>
      </c>
      <c r="D1083" s="1" t="s">
        <v>12</v>
      </c>
      <c r="E1083" s="1" t="s">
        <v>55</v>
      </c>
      <c r="F1083" s="1">
        <v>2209.6</v>
      </c>
      <c r="G1083" s="1" t="s">
        <v>14</v>
      </c>
    </row>
    <row r="1084" spans="1:7" x14ac:dyDescent="0.3">
      <c r="A1084" s="1" t="s">
        <v>2263</v>
      </c>
      <c r="B1084" s="2">
        <v>46042</v>
      </c>
      <c r="C1084" s="1" t="s">
        <v>1903</v>
      </c>
      <c r="D1084" s="1" t="s">
        <v>18</v>
      </c>
      <c r="E1084" s="1" t="s">
        <v>55</v>
      </c>
      <c r="F1084" s="1">
        <v>3938.54</v>
      </c>
      <c r="G1084" s="1" t="s">
        <v>14</v>
      </c>
    </row>
    <row r="1085" spans="1:7" x14ac:dyDescent="0.3">
      <c r="A1085" s="1" t="s">
        <v>4391</v>
      </c>
      <c r="B1085" s="2">
        <v>46097</v>
      </c>
      <c r="C1085" s="1" t="s">
        <v>518</v>
      </c>
      <c r="D1085" s="1" t="s">
        <v>66</v>
      </c>
      <c r="E1085" s="1" t="s">
        <v>27</v>
      </c>
      <c r="F1085" s="1">
        <v>11317.54</v>
      </c>
      <c r="G1085" s="1" t="s">
        <v>14</v>
      </c>
    </row>
    <row r="1086" spans="1:7" x14ac:dyDescent="0.3">
      <c r="A1086" s="1" t="s">
        <v>4660</v>
      </c>
      <c r="B1086" s="2">
        <v>46033</v>
      </c>
      <c r="C1086" s="1" t="s">
        <v>2082</v>
      </c>
      <c r="D1086" s="1" t="s">
        <v>66</v>
      </c>
      <c r="E1086" s="1" t="s">
        <v>27</v>
      </c>
      <c r="F1086" s="1">
        <v>6245.01</v>
      </c>
      <c r="G1086" s="1" t="s">
        <v>14</v>
      </c>
    </row>
    <row r="1087" spans="1:7" x14ac:dyDescent="0.3">
      <c r="A1087" s="1" t="s">
        <v>2902</v>
      </c>
      <c r="B1087" s="2">
        <v>46044</v>
      </c>
      <c r="C1087" s="1" t="s">
        <v>1061</v>
      </c>
      <c r="D1087" s="1" t="s">
        <v>35</v>
      </c>
      <c r="E1087" s="1" t="s">
        <v>21</v>
      </c>
      <c r="F1087" s="1">
        <v>3300.14</v>
      </c>
      <c r="G1087" s="1" t="s">
        <v>14</v>
      </c>
    </row>
    <row r="1088" spans="1:7" x14ac:dyDescent="0.3">
      <c r="A1088" s="1" t="s">
        <v>1558</v>
      </c>
      <c r="B1088" s="2">
        <v>46107</v>
      </c>
      <c r="C1088" s="1" t="s">
        <v>157</v>
      </c>
      <c r="D1088" s="1" t="s">
        <v>35</v>
      </c>
      <c r="E1088" s="1" t="s">
        <v>21</v>
      </c>
      <c r="F1088" s="1">
        <v>32718.240000000002</v>
      </c>
      <c r="G1088" s="1" t="s">
        <v>14</v>
      </c>
    </row>
    <row r="1089" spans="1:7" x14ac:dyDescent="0.3">
      <c r="A1089" s="1" t="s">
        <v>4336</v>
      </c>
      <c r="B1089" s="2">
        <v>46032</v>
      </c>
      <c r="C1089" s="1" t="s">
        <v>2916</v>
      </c>
      <c r="D1089" s="1" t="s">
        <v>66</v>
      </c>
      <c r="E1089" s="1" t="s">
        <v>27</v>
      </c>
      <c r="F1089" s="1">
        <v>1476.41</v>
      </c>
      <c r="G1089" s="1" t="s">
        <v>14</v>
      </c>
    </row>
    <row r="1090" spans="1:7" x14ac:dyDescent="0.3">
      <c r="A1090" s="1" t="s">
        <v>1345</v>
      </c>
      <c r="B1090" s="2">
        <v>46088</v>
      </c>
      <c r="C1090" s="1" t="s">
        <v>261</v>
      </c>
      <c r="D1090" s="1" t="s">
        <v>12</v>
      </c>
      <c r="E1090" s="1" t="s">
        <v>13</v>
      </c>
      <c r="F1090" s="1">
        <v>2205.2399999999998</v>
      </c>
      <c r="G1090" s="1" t="s">
        <v>14</v>
      </c>
    </row>
    <row r="1091" spans="1:7" x14ac:dyDescent="0.3">
      <c r="A1091" s="1" t="s">
        <v>2727</v>
      </c>
      <c r="B1091" s="2">
        <v>46109</v>
      </c>
      <c r="C1091" s="1" t="s">
        <v>209</v>
      </c>
      <c r="D1091" s="1" t="s">
        <v>12</v>
      </c>
      <c r="E1091" s="1" t="s">
        <v>13</v>
      </c>
      <c r="F1091" s="1">
        <v>7082.95</v>
      </c>
      <c r="G1091" s="1" t="s">
        <v>94</v>
      </c>
    </row>
    <row r="1092" spans="1:7" x14ac:dyDescent="0.3">
      <c r="A1092" s="1" t="s">
        <v>1967</v>
      </c>
      <c r="B1092" s="2">
        <v>46032</v>
      </c>
      <c r="C1092" s="1" t="s">
        <v>730</v>
      </c>
      <c r="D1092" s="1" t="s">
        <v>12</v>
      </c>
      <c r="E1092" s="1" t="s">
        <v>21</v>
      </c>
      <c r="F1092" s="1">
        <v>15331.99</v>
      </c>
      <c r="G1092" s="1" t="s">
        <v>14</v>
      </c>
    </row>
    <row r="1093" spans="1:7" x14ac:dyDescent="0.3">
      <c r="A1093" s="1" t="s">
        <v>2071</v>
      </c>
      <c r="B1093" s="2">
        <v>46105</v>
      </c>
      <c r="C1093" s="1" t="s">
        <v>1862</v>
      </c>
      <c r="D1093" s="1" t="s">
        <v>35</v>
      </c>
      <c r="E1093" s="1" t="s">
        <v>21</v>
      </c>
      <c r="F1093" s="1">
        <v>3296.91</v>
      </c>
      <c r="G1093" s="1" t="s">
        <v>14</v>
      </c>
    </row>
    <row r="1094" spans="1:7" x14ac:dyDescent="0.3">
      <c r="A1094" s="1" t="s">
        <v>1906</v>
      </c>
      <c r="B1094" s="2">
        <v>46041</v>
      </c>
      <c r="C1094" s="1" t="s">
        <v>1556</v>
      </c>
      <c r="D1094" s="1" t="s">
        <v>12</v>
      </c>
      <c r="E1094" s="1" t="s">
        <v>21</v>
      </c>
      <c r="F1094" s="1">
        <v>8563.7900000000009</v>
      </c>
      <c r="G1094" s="1" t="s">
        <v>14</v>
      </c>
    </row>
    <row r="1095" spans="1:7" x14ac:dyDescent="0.3">
      <c r="A1095" s="1" t="s">
        <v>4329</v>
      </c>
      <c r="B1095" s="2">
        <v>46051</v>
      </c>
      <c r="C1095" s="1" t="s">
        <v>2491</v>
      </c>
      <c r="D1095" s="1" t="s">
        <v>12</v>
      </c>
      <c r="E1095" s="1" t="s">
        <v>27</v>
      </c>
      <c r="F1095" s="1">
        <v>1622.84</v>
      </c>
      <c r="G1095" s="1" t="s">
        <v>14</v>
      </c>
    </row>
    <row r="1096" spans="1:7" x14ac:dyDescent="0.3">
      <c r="A1096" s="1" t="s">
        <v>1968</v>
      </c>
      <c r="B1096" s="2">
        <v>46026</v>
      </c>
      <c r="C1096" s="1" t="s">
        <v>788</v>
      </c>
      <c r="D1096" s="1" t="s">
        <v>35</v>
      </c>
      <c r="E1096" s="1" t="s">
        <v>21</v>
      </c>
      <c r="F1096" s="1">
        <v>2233.67</v>
      </c>
      <c r="G1096" s="1" t="s">
        <v>14</v>
      </c>
    </row>
    <row r="1097" spans="1:7" x14ac:dyDescent="0.3">
      <c r="A1097" s="1" t="s">
        <v>25</v>
      </c>
      <c r="B1097" s="2">
        <v>46050</v>
      </c>
      <c r="C1097" s="1" t="s">
        <v>26</v>
      </c>
      <c r="D1097" s="1" t="s">
        <v>12</v>
      </c>
      <c r="E1097" s="1" t="s">
        <v>27</v>
      </c>
      <c r="F1097" s="1">
        <v>806.19</v>
      </c>
      <c r="G1097" s="1" t="s">
        <v>14</v>
      </c>
    </row>
    <row r="1098" spans="1:7" x14ac:dyDescent="0.3">
      <c r="A1098" s="1" t="s">
        <v>1924</v>
      </c>
      <c r="B1098" s="2">
        <v>46034</v>
      </c>
      <c r="C1098" s="1" t="s">
        <v>11</v>
      </c>
      <c r="D1098" s="1" t="s">
        <v>12</v>
      </c>
      <c r="E1098" s="1" t="s">
        <v>13</v>
      </c>
      <c r="F1098" s="1">
        <v>19721.91</v>
      </c>
      <c r="G1098" s="1" t="s">
        <v>14</v>
      </c>
    </row>
    <row r="1099" spans="1:7" x14ac:dyDescent="0.3">
      <c r="A1099" s="1" t="s">
        <v>3180</v>
      </c>
      <c r="B1099" s="2">
        <v>46062</v>
      </c>
      <c r="C1099" s="1" t="s">
        <v>639</v>
      </c>
      <c r="D1099" s="1" t="s">
        <v>66</v>
      </c>
      <c r="E1099" s="1" t="s">
        <v>21</v>
      </c>
      <c r="F1099" s="1">
        <v>12433.47</v>
      </c>
      <c r="G1099" s="1" t="s">
        <v>14</v>
      </c>
    </row>
    <row r="1100" spans="1:7" x14ac:dyDescent="0.3">
      <c r="A1100" s="1" t="s">
        <v>1999</v>
      </c>
      <c r="B1100" s="2">
        <v>46096</v>
      </c>
      <c r="C1100" s="1" t="s">
        <v>533</v>
      </c>
      <c r="D1100" s="1" t="s">
        <v>12</v>
      </c>
      <c r="E1100" s="1" t="s">
        <v>13</v>
      </c>
      <c r="F1100" s="1">
        <v>10778.69</v>
      </c>
      <c r="G1100" s="1" t="s">
        <v>14</v>
      </c>
    </row>
    <row r="1101" spans="1:7" x14ac:dyDescent="0.3">
      <c r="A1101" s="1" t="s">
        <v>293</v>
      </c>
      <c r="B1101" s="2">
        <v>46025</v>
      </c>
      <c r="C1101" s="1" t="s">
        <v>294</v>
      </c>
      <c r="D1101" s="1" t="s">
        <v>18</v>
      </c>
      <c r="E1101" s="1" t="s">
        <v>27</v>
      </c>
      <c r="F1101" s="1">
        <v>2596.7399999999998</v>
      </c>
      <c r="G1101" s="1" t="s">
        <v>14</v>
      </c>
    </row>
    <row r="1102" spans="1:7" x14ac:dyDescent="0.3">
      <c r="A1102" s="1" t="s">
        <v>3604</v>
      </c>
      <c r="B1102" s="2">
        <v>46032</v>
      </c>
      <c r="C1102" s="1" t="s">
        <v>2169</v>
      </c>
      <c r="D1102" s="1" t="s">
        <v>46</v>
      </c>
      <c r="E1102" s="1" t="s">
        <v>55</v>
      </c>
      <c r="F1102" s="1">
        <v>2176.44</v>
      </c>
      <c r="G1102" s="1" t="s">
        <v>14</v>
      </c>
    </row>
    <row r="1103" spans="1:7" x14ac:dyDescent="0.3">
      <c r="A1103" s="1" t="s">
        <v>3368</v>
      </c>
      <c r="B1103" s="2">
        <v>46084</v>
      </c>
      <c r="C1103" s="1" t="s">
        <v>529</v>
      </c>
      <c r="D1103" s="1" t="s">
        <v>66</v>
      </c>
      <c r="E1103" s="1" t="s">
        <v>13</v>
      </c>
      <c r="F1103" s="1">
        <v>464.06</v>
      </c>
      <c r="G1103" s="1" t="s">
        <v>14</v>
      </c>
    </row>
    <row r="1104" spans="1:7" x14ac:dyDescent="0.3">
      <c r="A1104" s="1" t="s">
        <v>2748</v>
      </c>
      <c r="B1104" s="2">
        <v>46066</v>
      </c>
      <c r="C1104" s="1" t="s">
        <v>709</v>
      </c>
      <c r="D1104" s="1" t="s">
        <v>12</v>
      </c>
      <c r="E1104" s="1" t="s">
        <v>13</v>
      </c>
      <c r="F1104" s="1">
        <v>3174.81</v>
      </c>
      <c r="G1104" s="1" t="s">
        <v>14</v>
      </c>
    </row>
    <row r="1105" spans="1:7" x14ac:dyDescent="0.3">
      <c r="A1105" s="1" t="s">
        <v>2322</v>
      </c>
      <c r="B1105" s="2">
        <v>46023</v>
      </c>
      <c r="C1105" s="1" t="s">
        <v>1823</v>
      </c>
      <c r="D1105" s="1" t="s">
        <v>18</v>
      </c>
      <c r="E1105" s="1" t="s">
        <v>27</v>
      </c>
      <c r="F1105" s="1">
        <v>723.26</v>
      </c>
      <c r="G1105" s="1" t="s">
        <v>14</v>
      </c>
    </row>
    <row r="1106" spans="1:7" x14ac:dyDescent="0.3">
      <c r="A1106" s="1" t="s">
        <v>1353</v>
      </c>
      <c r="B1106" s="2">
        <v>46087</v>
      </c>
      <c r="C1106" s="1" t="s">
        <v>1354</v>
      </c>
      <c r="D1106" s="1" t="s">
        <v>12</v>
      </c>
      <c r="E1106" s="1" t="s">
        <v>27</v>
      </c>
      <c r="F1106" s="1">
        <v>1828.75</v>
      </c>
      <c r="G1106" s="1" t="s">
        <v>89</v>
      </c>
    </row>
    <row r="1107" spans="1:7" x14ac:dyDescent="0.3">
      <c r="A1107" s="1" t="s">
        <v>4952</v>
      </c>
      <c r="B1107" s="2">
        <v>46050</v>
      </c>
      <c r="C1107" s="1" t="s">
        <v>635</v>
      </c>
      <c r="D1107" s="1" t="s">
        <v>12</v>
      </c>
      <c r="E1107" s="1" t="s">
        <v>55</v>
      </c>
      <c r="F1107" s="1">
        <v>921.92</v>
      </c>
      <c r="G1107" s="1" t="s">
        <v>14</v>
      </c>
    </row>
    <row r="1108" spans="1:7" x14ac:dyDescent="0.3">
      <c r="A1108" s="1" t="s">
        <v>4697</v>
      </c>
      <c r="B1108" s="2">
        <v>46082</v>
      </c>
      <c r="C1108" s="1" t="s">
        <v>1447</v>
      </c>
      <c r="D1108" s="1" t="s">
        <v>66</v>
      </c>
      <c r="E1108" s="1" t="s">
        <v>13</v>
      </c>
      <c r="F1108" s="1">
        <v>6311.42</v>
      </c>
      <c r="G1108" s="1" t="s">
        <v>14</v>
      </c>
    </row>
    <row r="1109" spans="1:7" x14ac:dyDescent="0.3">
      <c r="A1109" s="1" t="s">
        <v>3039</v>
      </c>
      <c r="B1109" s="2">
        <v>46027</v>
      </c>
      <c r="C1109" s="1" t="s">
        <v>1707</v>
      </c>
      <c r="D1109" s="1" t="s">
        <v>66</v>
      </c>
      <c r="E1109" s="1" t="s">
        <v>55</v>
      </c>
      <c r="F1109" s="1">
        <v>4051.69</v>
      </c>
      <c r="G1109" s="1" t="s">
        <v>14</v>
      </c>
    </row>
    <row r="1110" spans="1:7" x14ac:dyDescent="0.3">
      <c r="A1110" s="1" t="s">
        <v>2644</v>
      </c>
      <c r="B1110" s="2">
        <v>46082</v>
      </c>
      <c r="C1110" s="1" t="s">
        <v>1607</v>
      </c>
      <c r="D1110" s="1" t="s">
        <v>46</v>
      </c>
      <c r="E1110" s="1" t="s">
        <v>55</v>
      </c>
      <c r="F1110" s="1">
        <v>2727.5</v>
      </c>
      <c r="G1110" s="1" t="s">
        <v>14</v>
      </c>
    </row>
    <row r="1111" spans="1:7" x14ac:dyDescent="0.3">
      <c r="A1111" s="1" t="s">
        <v>4301</v>
      </c>
      <c r="B1111" s="2">
        <v>46067</v>
      </c>
      <c r="C1111" s="1" t="s">
        <v>645</v>
      </c>
      <c r="D1111" s="1" t="s">
        <v>66</v>
      </c>
      <c r="E1111" s="1" t="s">
        <v>13</v>
      </c>
      <c r="F1111" s="1">
        <v>4413.88</v>
      </c>
      <c r="G1111" s="1" t="s">
        <v>14</v>
      </c>
    </row>
    <row r="1112" spans="1:7" x14ac:dyDescent="0.3">
      <c r="A1112" s="1" t="s">
        <v>2886</v>
      </c>
      <c r="B1112" s="2">
        <v>46056</v>
      </c>
      <c r="C1112" s="1" t="s">
        <v>2887</v>
      </c>
      <c r="D1112" s="1" t="s">
        <v>18</v>
      </c>
      <c r="E1112" s="1" t="s">
        <v>27</v>
      </c>
      <c r="F1112" s="1">
        <v>2482.71</v>
      </c>
      <c r="G1112" s="1" t="s">
        <v>14</v>
      </c>
    </row>
    <row r="1113" spans="1:7" x14ac:dyDescent="0.3">
      <c r="A1113" s="1" t="s">
        <v>2711</v>
      </c>
      <c r="B1113" s="2">
        <v>46105</v>
      </c>
      <c r="C1113" s="1" t="s">
        <v>1397</v>
      </c>
      <c r="D1113" s="1" t="s">
        <v>18</v>
      </c>
      <c r="E1113" s="1" t="s">
        <v>13</v>
      </c>
      <c r="F1113" s="1">
        <v>5463.28</v>
      </c>
      <c r="G1113" s="1" t="s">
        <v>14</v>
      </c>
    </row>
    <row r="1114" spans="1:7" x14ac:dyDescent="0.3">
      <c r="A1114" s="1" t="s">
        <v>1734</v>
      </c>
      <c r="B1114" s="2">
        <v>46054</v>
      </c>
      <c r="C1114" s="1" t="s">
        <v>438</v>
      </c>
      <c r="D1114" s="1" t="s">
        <v>35</v>
      </c>
      <c r="E1114" s="1" t="s">
        <v>21</v>
      </c>
      <c r="F1114" s="1">
        <v>10202.27</v>
      </c>
      <c r="G1114" s="1" t="s">
        <v>14</v>
      </c>
    </row>
    <row r="1115" spans="1:7" x14ac:dyDescent="0.3">
      <c r="A1115" s="1" t="s">
        <v>3663</v>
      </c>
      <c r="B1115" s="2">
        <v>46098</v>
      </c>
      <c r="C1115" s="1" t="s">
        <v>1657</v>
      </c>
      <c r="D1115" s="1" t="s">
        <v>66</v>
      </c>
      <c r="E1115" s="1" t="s">
        <v>27</v>
      </c>
      <c r="F1115" s="1">
        <v>650.65</v>
      </c>
      <c r="G1115" s="1" t="s">
        <v>14</v>
      </c>
    </row>
    <row r="1116" spans="1:7" x14ac:dyDescent="0.3">
      <c r="A1116" s="1" t="s">
        <v>2844</v>
      </c>
      <c r="B1116" s="2">
        <v>46069</v>
      </c>
      <c r="C1116" s="1" t="s">
        <v>1862</v>
      </c>
      <c r="D1116" s="1" t="s">
        <v>46</v>
      </c>
      <c r="E1116" s="1" t="s">
        <v>21</v>
      </c>
      <c r="F1116" s="1">
        <v>7836.34</v>
      </c>
      <c r="G1116" s="1" t="s">
        <v>14</v>
      </c>
    </row>
    <row r="1117" spans="1:7" x14ac:dyDescent="0.3">
      <c r="A1117" s="1" t="s">
        <v>1810</v>
      </c>
      <c r="B1117" s="2">
        <v>46084</v>
      </c>
      <c r="C1117" s="1" t="s">
        <v>516</v>
      </c>
      <c r="D1117" s="1" t="s">
        <v>35</v>
      </c>
      <c r="E1117" s="1" t="s">
        <v>27</v>
      </c>
      <c r="F1117" s="1">
        <v>21925.66</v>
      </c>
      <c r="G1117" s="1" t="s">
        <v>14</v>
      </c>
    </row>
    <row r="1118" spans="1:7" x14ac:dyDescent="0.3">
      <c r="A1118" s="1" t="s">
        <v>5003</v>
      </c>
      <c r="B1118" s="2">
        <v>46102</v>
      </c>
      <c r="C1118" s="1" t="s">
        <v>68</v>
      </c>
      <c r="D1118" s="1" t="s">
        <v>12</v>
      </c>
      <c r="E1118" s="1" t="s">
        <v>13</v>
      </c>
      <c r="F1118" s="1">
        <v>2353.23</v>
      </c>
      <c r="G1118" s="1" t="s">
        <v>14</v>
      </c>
    </row>
    <row r="1119" spans="1:7" x14ac:dyDescent="0.3">
      <c r="A1119" s="1" t="s">
        <v>2412</v>
      </c>
      <c r="B1119" s="2">
        <v>46081</v>
      </c>
      <c r="C1119" s="1" t="s">
        <v>253</v>
      </c>
      <c r="D1119" s="1" t="s">
        <v>46</v>
      </c>
      <c r="E1119" s="1" t="s">
        <v>27</v>
      </c>
      <c r="F1119" s="1">
        <v>879.38</v>
      </c>
      <c r="G1119" s="1" t="s">
        <v>14</v>
      </c>
    </row>
    <row r="1120" spans="1:7" x14ac:dyDescent="0.3">
      <c r="A1120" s="1" t="s">
        <v>1121</v>
      </c>
      <c r="B1120" s="2">
        <v>46077</v>
      </c>
      <c r="C1120" s="1" t="s">
        <v>34</v>
      </c>
      <c r="D1120" s="1" t="s">
        <v>12</v>
      </c>
      <c r="E1120" s="1" t="s">
        <v>13</v>
      </c>
      <c r="F1120" s="1">
        <v>6639.06</v>
      </c>
      <c r="G1120" s="1" t="s">
        <v>14</v>
      </c>
    </row>
    <row r="1121" spans="1:7" x14ac:dyDescent="0.3">
      <c r="A1121" s="1" t="s">
        <v>1433</v>
      </c>
      <c r="B1121" s="2">
        <v>46023</v>
      </c>
      <c r="C1121" s="1" t="s">
        <v>1395</v>
      </c>
      <c r="D1121" s="1" t="s">
        <v>12</v>
      </c>
      <c r="E1121" s="1" t="s">
        <v>55</v>
      </c>
      <c r="F1121" s="1">
        <v>4339.8999999999996</v>
      </c>
      <c r="G1121" s="1" t="s">
        <v>14</v>
      </c>
    </row>
    <row r="1122" spans="1:7" x14ac:dyDescent="0.3">
      <c r="A1122" s="1" t="s">
        <v>4343</v>
      </c>
      <c r="B1122" s="2">
        <v>46047</v>
      </c>
      <c r="C1122" s="1" t="s">
        <v>2414</v>
      </c>
      <c r="D1122" s="1" t="s">
        <v>12</v>
      </c>
      <c r="E1122" s="1" t="s">
        <v>21</v>
      </c>
      <c r="F1122" s="1">
        <v>2303.39</v>
      </c>
      <c r="G1122" s="1" t="s">
        <v>14</v>
      </c>
    </row>
    <row r="1123" spans="1:7" x14ac:dyDescent="0.3">
      <c r="A1123" s="1" t="s">
        <v>3623</v>
      </c>
      <c r="B1123" s="2">
        <v>46037</v>
      </c>
      <c r="C1123" s="1" t="s">
        <v>1068</v>
      </c>
      <c r="D1123" s="1" t="s">
        <v>66</v>
      </c>
      <c r="E1123" s="1" t="s">
        <v>13</v>
      </c>
      <c r="F1123" s="1">
        <v>1773.19</v>
      </c>
      <c r="G1123" s="1" t="s">
        <v>14</v>
      </c>
    </row>
    <row r="1124" spans="1:7" x14ac:dyDescent="0.3">
      <c r="A1124" s="1" t="s">
        <v>3530</v>
      </c>
      <c r="B1124" s="2">
        <v>46086</v>
      </c>
      <c r="C1124" s="1" t="s">
        <v>2879</v>
      </c>
      <c r="D1124" s="1" t="s">
        <v>12</v>
      </c>
      <c r="E1124" s="1" t="s">
        <v>55</v>
      </c>
      <c r="F1124" s="1">
        <v>21810.43</v>
      </c>
      <c r="G1124" s="1" t="s">
        <v>14</v>
      </c>
    </row>
    <row r="1125" spans="1:7" x14ac:dyDescent="0.3">
      <c r="A1125" s="1" t="s">
        <v>3694</v>
      </c>
      <c r="B1125" s="2">
        <v>46044</v>
      </c>
      <c r="C1125" s="1" t="s">
        <v>91</v>
      </c>
      <c r="D1125" s="1" t="s">
        <v>12</v>
      </c>
      <c r="E1125" s="1" t="s">
        <v>55</v>
      </c>
      <c r="F1125" s="1">
        <v>12372.49</v>
      </c>
      <c r="G1125" s="1" t="s">
        <v>14</v>
      </c>
    </row>
    <row r="1126" spans="1:7" x14ac:dyDescent="0.3">
      <c r="A1126" s="1" t="s">
        <v>701</v>
      </c>
      <c r="B1126" s="2">
        <v>46040</v>
      </c>
      <c r="C1126" s="1" t="s">
        <v>702</v>
      </c>
      <c r="D1126" s="1" t="s">
        <v>12</v>
      </c>
      <c r="E1126" s="1" t="s">
        <v>13</v>
      </c>
      <c r="F1126" s="1">
        <v>2081.77</v>
      </c>
      <c r="G1126" s="1" t="s">
        <v>14</v>
      </c>
    </row>
    <row r="1127" spans="1:7" x14ac:dyDescent="0.3">
      <c r="A1127" s="1" t="s">
        <v>3357</v>
      </c>
      <c r="B1127" s="2">
        <v>46038</v>
      </c>
      <c r="C1127" s="1" t="s">
        <v>1724</v>
      </c>
      <c r="D1127" s="1" t="s">
        <v>12</v>
      </c>
      <c r="E1127" s="1" t="s">
        <v>13</v>
      </c>
      <c r="F1127" s="1">
        <v>6684.65</v>
      </c>
      <c r="G1127" s="1" t="s">
        <v>14</v>
      </c>
    </row>
    <row r="1128" spans="1:7" x14ac:dyDescent="0.3">
      <c r="A1128" s="1" t="s">
        <v>970</v>
      </c>
      <c r="B1128" s="2">
        <v>46068</v>
      </c>
      <c r="C1128" s="1" t="s">
        <v>971</v>
      </c>
      <c r="D1128" s="1" t="s">
        <v>12</v>
      </c>
      <c r="E1128" s="1" t="s">
        <v>21</v>
      </c>
      <c r="F1128" s="1">
        <v>993.48</v>
      </c>
      <c r="G1128" s="1" t="s">
        <v>14</v>
      </c>
    </row>
    <row r="1129" spans="1:7" x14ac:dyDescent="0.3">
      <c r="A1129" s="1" t="s">
        <v>1937</v>
      </c>
      <c r="B1129" s="2">
        <v>46111</v>
      </c>
      <c r="C1129" s="1" t="s">
        <v>767</v>
      </c>
      <c r="D1129" s="1" t="s">
        <v>35</v>
      </c>
      <c r="E1129" s="1" t="s">
        <v>55</v>
      </c>
      <c r="F1129" s="1">
        <v>8395.7199999999993</v>
      </c>
      <c r="G1129" s="1" t="s">
        <v>14</v>
      </c>
    </row>
    <row r="1130" spans="1:7" x14ac:dyDescent="0.3">
      <c r="A1130" s="1" t="s">
        <v>4894</v>
      </c>
      <c r="B1130" s="2">
        <v>46061</v>
      </c>
      <c r="C1130" s="1" t="s">
        <v>2432</v>
      </c>
      <c r="D1130" s="1" t="s">
        <v>12</v>
      </c>
      <c r="E1130" s="1" t="s">
        <v>13</v>
      </c>
      <c r="F1130" s="1">
        <v>5365.32</v>
      </c>
      <c r="G1130" s="1" t="s">
        <v>14</v>
      </c>
    </row>
    <row r="1131" spans="1:7" x14ac:dyDescent="0.3">
      <c r="A1131" s="1" t="s">
        <v>329</v>
      </c>
      <c r="B1131" s="2">
        <v>46098</v>
      </c>
      <c r="C1131" s="1" t="s">
        <v>330</v>
      </c>
      <c r="D1131" s="1" t="s">
        <v>66</v>
      </c>
      <c r="E1131" s="1" t="s">
        <v>13</v>
      </c>
      <c r="F1131" s="1">
        <v>14877.44</v>
      </c>
      <c r="G1131" s="1" t="s">
        <v>14</v>
      </c>
    </row>
    <row r="1132" spans="1:7" x14ac:dyDescent="0.3">
      <c r="A1132" s="1" t="s">
        <v>2808</v>
      </c>
      <c r="B1132" s="2">
        <v>46097</v>
      </c>
      <c r="C1132" s="1" t="s">
        <v>282</v>
      </c>
      <c r="D1132" s="1" t="s">
        <v>18</v>
      </c>
      <c r="E1132" s="1" t="s">
        <v>55</v>
      </c>
      <c r="F1132" s="1">
        <v>1350.78</v>
      </c>
      <c r="G1132" s="1" t="s">
        <v>94</v>
      </c>
    </row>
    <row r="1133" spans="1:7" x14ac:dyDescent="0.3">
      <c r="A1133" s="1" t="s">
        <v>4872</v>
      </c>
      <c r="B1133" s="2">
        <v>46089</v>
      </c>
      <c r="C1133" s="1" t="s">
        <v>595</v>
      </c>
      <c r="D1133" s="1" t="s">
        <v>18</v>
      </c>
      <c r="E1133" s="1" t="s">
        <v>21</v>
      </c>
      <c r="F1133" s="1">
        <v>2010.82</v>
      </c>
      <c r="G1133" s="1" t="s">
        <v>14</v>
      </c>
    </row>
    <row r="1134" spans="1:7" x14ac:dyDescent="0.3">
      <c r="A1134" s="1" t="s">
        <v>3940</v>
      </c>
      <c r="B1134" s="2">
        <v>46074</v>
      </c>
      <c r="C1134" s="1" t="s">
        <v>1130</v>
      </c>
      <c r="D1134" s="1" t="s">
        <v>66</v>
      </c>
      <c r="E1134" s="1" t="s">
        <v>27</v>
      </c>
      <c r="F1134" s="1">
        <v>1858.07</v>
      </c>
      <c r="G1134" s="1" t="s">
        <v>14</v>
      </c>
    </row>
    <row r="1135" spans="1:7" x14ac:dyDescent="0.3">
      <c r="A1135" s="1" t="s">
        <v>1040</v>
      </c>
      <c r="B1135" s="2">
        <v>46090</v>
      </c>
      <c r="C1135" s="1" t="s">
        <v>1041</v>
      </c>
      <c r="D1135" s="1" t="s">
        <v>66</v>
      </c>
      <c r="E1135" s="1" t="s">
        <v>55</v>
      </c>
      <c r="F1135" s="1">
        <v>2590.19</v>
      </c>
      <c r="G1135" s="1" t="s">
        <v>14</v>
      </c>
    </row>
    <row r="1136" spans="1:7" x14ac:dyDescent="0.3">
      <c r="A1136" s="1" t="s">
        <v>3798</v>
      </c>
      <c r="B1136" s="2">
        <v>46105</v>
      </c>
      <c r="C1136" s="1" t="s">
        <v>2671</v>
      </c>
      <c r="D1136" s="1" t="s">
        <v>12</v>
      </c>
      <c r="E1136" s="1" t="s">
        <v>27</v>
      </c>
      <c r="F1136" s="1">
        <v>15434.13</v>
      </c>
      <c r="G1136" s="1" t="s">
        <v>14</v>
      </c>
    </row>
    <row r="1137" spans="1:7" x14ac:dyDescent="0.3">
      <c r="A1137" s="1" t="s">
        <v>4117</v>
      </c>
      <c r="B1137" s="2">
        <v>46064</v>
      </c>
      <c r="C1137" s="1" t="s">
        <v>1443</v>
      </c>
      <c r="D1137" s="1" t="s">
        <v>12</v>
      </c>
      <c r="E1137" s="1" t="s">
        <v>27</v>
      </c>
      <c r="F1137" s="1">
        <v>12920.12</v>
      </c>
      <c r="G1137" s="1" t="s">
        <v>14</v>
      </c>
    </row>
    <row r="1138" spans="1:7" x14ac:dyDescent="0.3">
      <c r="A1138" s="1" t="s">
        <v>4007</v>
      </c>
      <c r="B1138" s="2">
        <v>46042</v>
      </c>
      <c r="C1138" s="1" t="s">
        <v>2189</v>
      </c>
      <c r="D1138" s="1" t="s">
        <v>12</v>
      </c>
      <c r="E1138" s="1" t="s">
        <v>55</v>
      </c>
      <c r="F1138" s="1">
        <v>18081.490000000002</v>
      </c>
      <c r="G1138" s="1" t="s">
        <v>14</v>
      </c>
    </row>
    <row r="1139" spans="1:7" x14ac:dyDescent="0.3">
      <c r="A1139" s="1" t="s">
        <v>3945</v>
      </c>
      <c r="B1139" s="2">
        <v>46061</v>
      </c>
      <c r="C1139" s="1" t="s">
        <v>267</v>
      </c>
      <c r="D1139" s="1" t="s">
        <v>18</v>
      </c>
      <c r="E1139" s="1" t="s">
        <v>21</v>
      </c>
      <c r="F1139" s="1">
        <v>2410.0500000000002</v>
      </c>
      <c r="G1139" s="1" t="s">
        <v>14</v>
      </c>
    </row>
    <row r="1140" spans="1:7" x14ac:dyDescent="0.3">
      <c r="A1140" s="1" t="s">
        <v>1706</v>
      </c>
      <c r="B1140" s="2">
        <v>46039</v>
      </c>
      <c r="C1140" s="1" t="s">
        <v>1707</v>
      </c>
      <c r="D1140" s="1" t="s">
        <v>18</v>
      </c>
      <c r="E1140" s="1" t="s">
        <v>21</v>
      </c>
      <c r="F1140" s="1">
        <v>4258.25</v>
      </c>
      <c r="G1140" s="1" t="s">
        <v>14</v>
      </c>
    </row>
    <row r="1141" spans="1:7" x14ac:dyDescent="0.3">
      <c r="A1141" s="1" t="s">
        <v>4692</v>
      </c>
      <c r="B1141" s="2">
        <v>46041</v>
      </c>
      <c r="C1141" s="1" t="s">
        <v>2115</v>
      </c>
      <c r="D1141" s="1" t="s">
        <v>66</v>
      </c>
      <c r="E1141" s="1" t="s">
        <v>13</v>
      </c>
      <c r="F1141" s="1">
        <v>894.05</v>
      </c>
      <c r="G1141" s="1" t="s">
        <v>14</v>
      </c>
    </row>
    <row r="1142" spans="1:7" x14ac:dyDescent="0.3">
      <c r="A1142" s="1" t="s">
        <v>2760</v>
      </c>
      <c r="B1142" s="2">
        <v>46106</v>
      </c>
      <c r="C1142" s="1" t="s">
        <v>207</v>
      </c>
      <c r="D1142" s="1" t="s">
        <v>12</v>
      </c>
      <c r="E1142" s="1" t="s">
        <v>55</v>
      </c>
      <c r="F1142" s="1">
        <v>4287.16</v>
      </c>
      <c r="G1142" s="1" t="s">
        <v>14</v>
      </c>
    </row>
    <row r="1143" spans="1:7" x14ac:dyDescent="0.3">
      <c r="A1143" s="1" t="s">
        <v>3631</v>
      </c>
      <c r="B1143" s="2">
        <v>46058</v>
      </c>
      <c r="C1143" s="1" t="s">
        <v>518</v>
      </c>
      <c r="D1143" s="1" t="s">
        <v>35</v>
      </c>
      <c r="E1143" s="1" t="s">
        <v>13</v>
      </c>
      <c r="F1143" s="1">
        <v>1077.24</v>
      </c>
      <c r="G1143" s="1" t="s">
        <v>14</v>
      </c>
    </row>
    <row r="1144" spans="1:7" x14ac:dyDescent="0.3">
      <c r="A1144" s="1" t="s">
        <v>2656</v>
      </c>
      <c r="B1144" s="2">
        <v>46094</v>
      </c>
      <c r="C1144" s="1" t="s">
        <v>1438</v>
      </c>
      <c r="D1144" s="1" t="s">
        <v>66</v>
      </c>
      <c r="E1144" s="1" t="s">
        <v>13</v>
      </c>
      <c r="F1144" s="1">
        <v>34428.18</v>
      </c>
      <c r="G1144" s="1" t="s">
        <v>14</v>
      </c>
    </row>
    <row r="1145" spans="1:7" x14ac:dyDescent="0.3">
      <c r="A1145" s="1" t="s">
        <v>4350</v>
      </c>
      <c r="B1145" s="2">
        <v>46070</v>
      </c>
      <c r="C1145" s="1" t="s">
        <v>1074</v>
      </c>
      <c r="D1145" s="1" t="s">
        <v>66</v>
      </c>
      <c r="E1145" s="1" t="s">
        <v>21</v>
      </c>
      <c r="F1145" s="1">
        <v>10729.51</v>
      </c>
      <c r="G1145" s="1" t="s">
        <v>14</v>
      </c>
    </row>
    <row r="1146" spans="1:7" x14ac:dyDescent="0.3">
      <c r="A1146" s="1" t="s">
        <v>242</v>
      </c>
      <c r="B1146" s="2">
        <v>46048</v>
      </c>
      <c r="C1146" s="1" t="s">
        <v>243</v>
      </c>
      <c r="D1146" s="1" t="s">
        <v>35</v>
      </c>
      <c r="E1146" s="1" t="s">
        <v>13</v>
      </c>
      <c r="F1146" s="1">
        <v>2033.15</v>
      </c>
      <c r="G1146" s="1" t="s">
        <v>14</v>
      </c>
    </row>
    <row r="1147" spans="1:7" x14ac:dyDescent="0.3">
      <c r="A1147" s="1" t="s">
        <v>4046</v>
      </c>
      <c r="B1147" s="2">
        <v>46044</v>
      </c>
      <c r="C1147" s="1" t="s">
        <v>2095</v>
      </c>
      <c r="D1147" s="1" t="s">
        <v>12</v>
      </c>
      <c r="E1147" s="1" t="s">
        <v>55</v>
      </c>
      <c r="F1147" s="1">
        <v>2397.96</v>
      </c>
      <c r="G1147" s="1" t="s">
        <v>14</v>
      </c>
    </row>
    <row r="1148" spans="1:7" x14ac:dyDescent="0.3">
      <c r="A1148" s="1" t="s">
        <v>4181</v>
      </c>
      <c r="B1148" s="2">
        <v>46053</v>
      </c>
      <c r="C1148" s="1" t="s">
        <v>2002</v>
      </c>
      <c r="D1148" s="1" t="s">
        <v>66</v>
      </c>
      <c r="E1148" s="1" t="s">
        <v>13</v>
      </c>
      <c r="F1148" s="1">
        <v>431.81</v>
      </c>
      <c r="G1148" s="1" t="s">
        <v>14</v>
      </c>
    </row>
    <row r="1149" spans="1:7" x14ac:dyDescent="0.3">
      <c r="A1149" s="1" t="s">
        <v>129</v>
      </c>
      <c r="B1149" s="2">
        <v>46105</v>
      </c>
      <c r="C1149" s="1" t="s">
        <v>130</v>
      </c>
      <c r="D1149" s="1" t="s">
        <v>66</v>
      </c>
      <c r="E1149" s="1" t="s">
        <v>13</v>
      </c>
      <c r="F1149" s="1">
        <v>197.24</v>
      </c>
      <c r="G1149" s="1" t="s">
        <v>14</v>
      </c>
    </row>
    <row r="1150" spans="1:7" x14ac:dyDescent="0.3">
      <c r="A1150" s="1" t="s">
        <v>3183</v>
      </c>
      <c r="B1150" s="2">
        <v>46109</v>
      </c>
      <c r="C1150" s="1" t="s">
        <v>566</v>
      </c>
      <c r="D1150" s="1" t="s">
        <v>46</v>
      </c>
      <c r="E1150" s="1" t="s">
        <v>13</v>
      </c>
      <c r="F1150" s="1">
        <v>9622.14</v>
      </c>
      <c r="G1150" s="1" t="s">
        <v>14</v>
      </c>
    </row>
    <row r="1151" spans="1:7" x14ac:dyDescent="0.3">
      <c r="A1151" s="1" t="s">
        <v>2973</v>
      </c>
      <c r="B1151" s="2">
        <v>46098</v>
      </c>
      <c r="C1151" s="1" t="s">
        <v>1304</v>
      </c>
      <c r="D1151" s="1" t="s">
        <v>12</v>
      </c>
      <c r="E1151" s="1" t="s">
        <v>21</v>
      </c>
      <c r="F1151" s="1">
        <v>9227.2900000000009</v>
      </c>
      <c r="G1151" s="1" t="s">
        <v>14</v>
      </c>
    </row>
    <row r="1152" spans="1:7" x14ac:dyDescent="0.3">
      <c r="A1152" s="1" t="s">
        <v>4219</v>
      </c>
      <c r="B1152" s="2">
        <v>46027</v>
      </c>
      <c r="C1152" s="1" t="s">
        <v>76</v>
      </c>
      <c r="D1152" s="1" t="s">
        <v>12</v>
      </c>
      <c r="E1152" s="1" t="s">
        <v>13</v>
      </c>
      <c r="F1152" s="1">
        <v>4319.93</v>
      </c>
      <c r="G1152" s="1" t="s">
        <v>14</v>
      </c>
    </row>
    <row r="1153" spans="1:7" x14ac:dyDescent="0.3">
      <c r="A1153" s="1" t="s">
        <v>44</v>
      </c>
      <c r="B1153" s="2">
        <v>46047</v>
      </c>
      <c r="C1153" s="1" t="s">
        <v>45</v>
      </c>
      <c r="D1153" s="1" t="s">
        <v>46</v>
      </c>
      <c r="E1153" s="1" t="s">
        <v>21</v>
      </c>
      <c r="F1153" s="1">
        <v>6200.09</v>
      </c>
      <c r="G1153" s="1" t="s">
        <v>14</v>
      </c>
    </row>
    <row r="1154" spans="1:7" x14ac:dyDescent="0.3">
      <c r="A1154" s="1" t="s">
        <v>4072</v>
      </c>
      <c r="B1154" s="2">
        <v>46090</v>
      </c>
      <c r="C1154" s="1" t="s">
        <v>1175</v>
      </c>
      <c r="D1154" s="1" t="s">
        <v>66</v>
      </c>
      <c r="E1154" s="1" t="s">
        <v>21</v>
      </c>
      <c r="F1154" s="1">
        <v>6809.04</v>
      </c>
      <c r="G1154" s="1" t="s">
        <v>14</v>
      </c>
    </row>
    <row r="1155" spans="1:7" x14ac:dyDescent="0.3">
      <c r="A1155" s="1" t="s">
        <v>5004</v>
      </c>
      <c r="B1155" s="2">
        <v>46090</v>
      </c>
      <c r="C1155" s="1" t="s">
        <v>2214</v>
      </c>
      <c r="D1155" s="1" t="s">
        <v>18</v>
      </c>
      <c r="E1155" s="1" t="s">
        <v>27</v>
      </c>
      <c r="F1155" s="1">
        <v>23640.68</v>
      </c>
      <c r="G1155" s="1" t="s">
        <v>14</v>
      </c>
    </row>
    <row r="1156" spans="1:7" x14ac:dyDescent="0.3">
      <c r="A1156" s="1" t="s">
        <v>1935</v>
      </c>
      <c r="B1156" s="2">
        <v>46041</v>
      </c>
      <c r="C1156" s="1" t="s">
        <v>397</v>
      </c>
      <c r="D1156" s="1" t="s">
        <v>35</v>
      </c>
      <c r="E1156" s="1" t="s">
        <v>27</v>
      </c>
      <c r="F1156" s="1">
        <v>7603.21</v>
      </c>
      <c r="G1156" s="1" t="s">
        <v>14</v>
      </c>
    </row>
    <row r="1157" spans="1:7" x14ac:dyDescent="0.3">
      <c r="A1157" s="1" t="s">
        <v>3027</v>
      </c>
      <c r="B1157" s="2">
        <v>46100</v>
      </c>
      <c r="C1157" s="1" t="s">
        <v>1283</v>
      </c>
      <c r="D1157" s="1" t="s">
        <v>12</v>
      </c>
      <c r="E1157" s="1" t="s">
        <v>13</v>
      </c>
      <c r="F1157" s="1">
        <v>25831.68</v>
      </c>
      <c r="G1157" s="1" t="s">
        <v>14</v>
      </c>
    </row>
    <row r="1158" spans="1:7" x14ac:dyDescent="0.3">
      <c r="A1158" s="1" t="s">
        <v>1477</v>
      </c>
      <c r="B1158" s="2">
        <v>46089</v>
      </c>
      <c r="C1158" s="1" t="s">
        <v>1478</v>
      </c>
      <c r="D1158" s="1" t="s">
        <v>12</v>
      </c>
      <c r="E1158" s="1" t="s">
        <v>13</v>
      </c>
      <c r="F1158" s="1">
        <v>607.91999999999996</v>
      </c>
      <c r="G1158" s="1" t="s">
        <v>14</v>
      </c>
    </row>
    <row r="1159" spans="1:7" x14ac:dyDescent="0.3">
      <c r="A1159" s="1" t="s">
        <v>1436</v>
      </c>
      <c r="B1159" s="2">
        <v>46029</v>
      </c>
      <c r="C1159" s="1" t="s">
        <v>84</v>
      </c>
      <c r="D1159" s="1" t="s">
        <v>35</v>
      </c>
      <c r="E1159" s="1" t="s">
        <v>13</v>
      </c>
      <c r="F1159" s="1">
        <v>3135.02</v>
      </c>
      <c r="G1159" s="1" t="s">
        <v>14</v>
      </c>
    </row>
    <row r="1160" spans="1:7" x14ac:dyDescent="0.3">
      <c r="A1160" s="1" t="s">
        <v>4142</v>
      </c>
      <c r="B1160" s="2">
        <v>46054</v>
      </c>
      <c r="C1160" s="1" t="s">
        <v>818</v>
      </c>
      <c r="D1160" s="1" t="s">
        <v>46</v>
      </c>
      <c r="E1160" s="1" t="s">
        <v>27</v>
      </c>
      <c r="F1160" s="1">
        <v>3213.07</v>
      </c>
      <c r="G1160" s="1" t="s">
        <v>14</v>
      </c>
    </row>
    <row r="1161" spans="1:7" x14ac:dyDescent="0.3">
      <c r="A1161" s="1" t="s">
        <v>1743</v>
      </c>
      <c r="B1161" s="2">
        <v>46070</v>
      </c>
      <c r="C1161" s="1" t="s">
        <v>120</v>
      </c>
      <c r="D1161" s="1" t="s">
        <v>12</v>
      </c>
      <c r="E1161" s="1" t="s">
        <v>13</v>
      </c>
      <c r="F1161" s="1">
        <v>2670.26</v>
      </c>
      <c r="G1161" s="1" t="s">
        <v>14</v>
      </c>
    </row>
    <row r="1162" spans="1:7" x14ac:dyDescent="0.3">
      <c r="A1162" s="1" t="s">
        <v>4155</v>
      </c>
      <c r="B1162" s="2">
        <v>46085</v>
      </c>
      <c r="C1162" s="1" t="s">
        <v>2634</v>
      </c>
      <c r="D1162" s="1" t="s">
        <v>12</v>
      </c>
      <c r="E1162" s="1" t="s">
        <v>13</v>
      </c>
      <c r="F1162" s="1">
        <v>1909.59</v>
      </c>
      <c r="G1162" s="1" t="s">
        <v>14</v>
      </c>
    </row>
    <row r="1163" spans="1:7" x14ac:dyDescent="0.3">
      <c r="A1163" s="1" t="s">
        <v>4585</v>
      </c>
      <c r="B1163" s="2">
        <v>46108</v>
      </c>
      <c r="C1163" s="1" t="s">
        <v>2017</v>
      </c>
      <c r="D1163" s="1" t="s">
        <v>12</v>
      </c>
      <c r="E1163" s="1" t="s">
        <v>21</v>
      </c>
      <c r="F1163" s="1">
        <v>13630.29</v>
      </c>
      <c r="G1163" s="1" t="s">
        <v>14</v>
      </c>
    </row>
    <row r="1164" spans="1:7" x14ac:dyDescent="0.3">
      <c r="A1164" s="1" t="s">
        <v>1067</v>
      </c>
      <c r="B1164" s="2">
        <v>46058</v>
      </c>
      <c r="C1164" s="1" t="s">
        <v>1068</v>
      </c>
      <c r="D1164" s="1" t="s">
        <v>12</v>
      </c>
      <c r="E1164" s="1" t="s">
        <v>27</v>
      </c>
      <c r="F1164" s="1">
        <v>1450.38</v>
      </c>
      <c r="G1164" s="1" t="s">
        <v>14</v>
      </c>
    </row>
    <row r="1165" spans="1:7" x14ac:dyDescent="0.3">
      <c r="A1165" s="1" t="s">
        <v>5005</v>
      </c>
      <c r="B1165" s="2">
        <v>46064</v>
      </c>
      <c r="C1165" s="1" t="s">
        <v>463</v>
      </c>
      <c r="D1165" s="1" t="s">
        <v>66</v>
      </c>
      <c r="E1165" s="1" t="s">
        <v>13</v>
      </c>
      <c r="F1165" s="1">
        <v>7905.77</v>
      </c>
      <c r="G1165" s="1" t="s">
        <v>94</v>
      </c>
    </row>
    <row r="1166" spans="1:7" x14ac:dyDescent="0.3">
      <c r="A1166" s="1" t="s">
        <v>808</v>
      </c>
      <c r="B1166" s="2">
        <v>46040</v>
      </c>
      <c r="C1166" s="1" t="s">
        <v>486</v>
      </c>
      <c r="D1166" s="1" t="s">
        <v>46</v>
      </c>
      <c r="E1166" s="1" t="s">
        <v>13</v>
      </c>
      <c r="F1166" s="1">
        <v>576.33000000000004</v>
      </c>
      <c r="G1166" s="1" t="s">
        <v>14</v>
      </c>
    </row>
    <row r="1167" spans="1:7" x14ac:dyDescent="0.3">
      <c r="A1167" s="1" t="s">
        <v>441</v>
      </c>
      <c r="B1167" s="2">
        <v>46087</v>
      </c>
      <c r="C1167" s="1" t="s">
        <v>442</v>
      </c>
      <c r="D1167" s="1" t="s">
        <v>18</v>
      </c>
      <c r="E1167" s="1" t="s">
        <v>21</v>
      </c>
      <c r="F1167" s="1">
        <v>1496.38</v>
      </c>
      <c r="G1167" s="1" t="s">
        <v>14</v>
      </c>
    </row>
    <row r="1168" spans="1:7" x14ac:dyDescent="0.3">
      <c r="A1168" s="1" t="s">
        <v>2467</v>
      </c>
      <c r="B1168" s="2">
        <v>46061</v>
      </c>
      <c r="C1168" s="1" t="s">
        <v>107</v>
      </c>
      <c r="D1168" s="1" t="s">
        <v>18</v>
      </c>
      <c r="E1168" s="1" t="s">
        <v>13</v>
      </c>
      <c r="F1168" s="1">
        <v>1930.94</v>
      </c>
      <c r="G1168" s="1" t="s">
        <v>14</v>
      </c>
    </row>
    <row r="1169" spans="1:7" x14ac:dyDescent="0.3">
      <c r="A1169" s="1" t="s">
        <v>3539</v>
      </c>
      <c r="B1169" s="2">
        <v>46094</v>
      </c>
      <c r="C1169" s="1" t="s">
        <v>3540</v>
      </c>
      <c r="D1169" s="1" t="s">
        <v>46</v>
      </c>
      <c r="E1169" s="1" t="s">
        <v>13</v>
      </c>
      <c r="F1169" s="1">
        <v>7510.63</v>
      </c>
      <c r="G1169" s="1" t="s">
        <v>14</v>
      </c>
    </row>
    <row r="1170" spans="1:7" x14ac:dyDescent="0.3">
      <c r="A1170" s="1" t="s">
        <v>506</v>
      </c>
      <c r="B1170" s="2">
        <v>46039</v>
      </c>
      <c r="C1170" s="1" t="s">
        <v>177</v>
      </c>
      <c r="D1170" s="1" t="s">
        <v>18</v>
      </c>
      <c r="E1170" s="1" t="s">
        <v>27</v>
      </c>
      <c r="F1170" s="1">
        <v>16329.04</v>
      </c>
      <c r="G1170" s="1" t="s">
        <v>94</v>
      </c>
    </row>
    <row r="1171" spans="1:7" x14ac:dyDescent="0.3">
      <c r="A1171" s="1" t="s">
        <v>1218</v>
      </c>
      <c r="B1171" s="2">
        <v>46036</v>
      </c>
      <c r="C1171" s="1" t="s">
        <v>1077</v>
      </c>
      <c r="D1171" s="1" t="s">
        <v>12</v>
      </c>
      <c r="E1171" s="1" t="s">
        <v>27</v>
      </c>
      <c r="F1171" s="1">
        <v>2874.58</v>
      </c>
      <c r="G1171" s="1" t="s">
        <v>14</v>
      </c>
    </row>
    <row r="1172" spans="1:7" x14ac:dyDescent="0.3">
      <c r="A1172" s="1" t="s">
        <v>2699</v>
      </c>
      <c r="B1172" s="2">
        <v>46084</v>
      </c>
      <c r="C1172" s="1" t="s">
        <v>122</v>
      </c>
      <c r="D1172" s="1" t="s">
        <v>18</v>
      </c>
      <c r="E1172" s="1" t="s">
        <v>55</v>
      </c>
      <c r="F1172" s="1">
        <v>12757.85</v>
      </c>
      <c r="G1172" s="1" t="s">
        <v>14</v>
      </c>
    </row>
    <row r="1173" spans="1:7" x14ac:dyDescent="0.3">
      <c r="A1173" s="1" t="s">
        <v>4545</v>
      </c>
      <c r="B1173" s="2">
        <v>46097</v>
      </c>
      <c r="C1173" s="1" t="s">
        <v>4416</v>
      </c>
      <c r="D1173" s="1" t="s">
        <v>12</v>
      </c>
      <c r="E1173" s="1" t="s">
        <v>13</v>
      </c>
      <c r="F1173" s="1">
        <v>28159.09</v>
      </c>
      <c r="G1173" s="1" t="s">
        <v>14</v>
      </c>
    </row>
    <row r="1174" spans="1:7" x14ac:dyDescent="0.3">
      <c r="A1174" s="1" t="s">
        <v>1572</v>
      </c>
      <c r="B1174" s="2">
        <v>46049</v>
      </c>
      <c r="C1174" s="1" t="s">
        <v>1573</v>
      </c>
      <c r="D1174" s="1" t="s">
        <v>35</v>
      </c>
      <c r="E1174" s="1" t="s">
        <v>21</v>
      </c>
      <c r="F1174" s="1">
        <v>6510.06</v>
      </c>
      <c r="G1174" s="1" t="s">
        <v>14</v>
      </c>
    </row>
    <row r="1175" spans="1:7" x14ac:dyDescent="0.3">
      <c r="A1175" s="1" t="s">
        <v>1725</v>
      </c>
      <c r="B1175" s="2">
        <v>46066</v>
      </c>
      <c r="C1175" s="1" t="s">
        <v>806</v>
      </c>
      <c r="D1175" s="1" t="s">
        <v>35</v>
      </c>
      <c r="E1175" s="1" t="s">
        <v>55</v>
      </c>
      <c r="F1175" s="1">
        <v>744.18</v>
      </c>
      <c r="G1175" s="1" t="s">
        <v>14</v>
      </c>
    </row>
    <row r="1176" spans="1:7" x14ac:dyDescent="0.3">
      <c r="A1176" s="1" t="s">
        <v>2172</v>
      </c>
      <c r="B1176" s="2">
        <v>46068</v>
      </c>
      <c r="C1176" s="1" t="s">
        <v>1989</v>
      </c>
      <c r="D1176" s="1" t="s">
        <v>66</v>
      </c>
      <c r="E1176" s="1" t="s">
        <v>27</v>
      </c>
      <c r="F1176" s="1">
        <v>1479.01</v>
      </c>
      <c r="G1176" s="1" t="s">
        <v>94</v>
      </c>
    </row>
    <row r="1177" spans="1:7" x14ac:dyDescent="0.3">
      <c r="A1177" s="1" t="s">
        <v>392</v>
      </c>
      <c r="B1177" s="2">
        <v>46095</v>
      </c>
      <c r="C1177" s="1" t="s">
        <v>54</v>
      </c>
      <c r="D1177" s="1" t="s">
        <v>12</v>
      </c>
      <c r="E1177" s="1" t="s">
        <v>21</v>
      </c>
      <c r="F1177" s="1">
        <v>5614.32</v>
      </c>
      <c r="G1177" s="1" t="s">
        <v>14</v>
      </c>
    </row>
    <row r="1178" spans="1:7" x14ac:dyDescent="0.3">
      <c r="A1178" s="1" t="s">
        <v>1729</v>
      </c>
      <c r="B1178" s="2">
        <v>46046</v>
      </c>
      <c r="C1178" s="1" t="s">
        <v>1730</v>
      </c>
      <c r="D1178" s="1" t="s">
        <v>12</v>
      </c>
      <c r="E1178" s="1" t="s">
        <v>21</v>
      </c>
      <c r="F1178" s="1">
        <v>3220.03</v>
      </c>
      <c r="G1178" s="1" t="s">
        <v>14</v>
      </c>
    </row>
    <row r="1179" spans="1:7" x14ac:dyDescent="0.3">
      <c r="A1179" s="1" t="s">
        <v>4085</v>
      </c>
      <c r="B1179" s="2">
        <v>46057</v>
      </c>
      <c r="C1179" s="1" t="s">
        <v>2916</v>
      </c>
      <c r="D1179" s="1" t="s">
        <v>35</v>
      </c>
      <c r="E1179" s="1" t="s">
        <v>13</v>
      </c>
      <c r="F1179" s="1">
        <v>5770.96</v>
      </c>
      <c r="G1179" s="1" t="s">
        <v>14</v>
      </c>
    </row>
    <row r="1180" spans="1:7" x14ac:dyDescent="0.3">
      <c r="A1180" s="1" t="s">
        <v>1498</v>
      </c>
      <c r="B1180" s="2">
        <v>46036</v>
      </c>
      <c r="C1180" s="1" t="s">
        <v>518</v>
      </c>
      <c r="D1180" s="1" t="s">
        <v>12</v>
      </c>
      <c r="E1180" s="1" t="s">
        <v>13</v>
      </c>
      <c r="F1180" s="1">
        <v>4851.1099999999997</v>
      </c>
      <c r="G1180" s="1" t="s">
        <v>14</v>
      </c>
    </row>
    <row r="1181" spans="1:7" x14ac:dyDescent="0.3">
      <c r="A1181" s="1" t="s">
        <v>4069</v>
      </c>
      <c r="B1181" s="2">
        <v>46098</v>
      </c>
      <c r="C1181" s="1" t="s">
        <v>3863</v>
      </c>
      <c r="D1181" s="1" t="s">
        <v>12</v>
      </c>
      <c r="E1181" s="1" t="s">
        <v>13</v>
      </c>
      <c r="F1181" s="1">
        <v>43067.49</v>
      </c>
      <c r="G1181" s="1" t="s">
        <v>14</v>
      </c>
    </row>
    <row r="1182" spans="1:7" x14ac:dyDescent="0.3">
      <c r="A1182" s="1" t="s">
        <v>3105</v>
      </c>
      <c r="B1182" s="2">
        <v>46044</v>
      </c>
      <c r="C1182" s="1" t="s">
        <v>2956</v>
      </c>
      <c r="D1182" s="1" t="s">
        <v>18</v>
      </c>
      <c r="E1182" s="1" t="s">
        <v>21</v>
      </c>
      <c r="F1182" s="1">
        <v>7868.82</v>
      </c>
      <c r="G1182" s="1" t="s">
        <v>14</v>
      </c>
    </row>
    <row r="1183" spans="1:7" x14ac:dyDescent="0.3">
      <c r="A1183" s="1" t="s">
        <v>4485</v>
      </c>
      <c r="B1183" s="2">
        <v>46056</v>
      </c>
      <c r="C1183" s="1" t="s">
        <v>960</v>
      </c>
      <c r="D1183" s="1" t="s">
        <v>12</v>
      </c>
      <c r="E1183" s="1" t="s">
        <v>13</v>
      </c>
      <c r="F1183" s="1">
        <v>12671.34</v>
      </c>
      <c r="G1183" s="1" t="s">
        <v>14</v>
      </c>
    </row>
    <row r="1184" spans="1:7" x14ac:dyDescent="0.3">
      <c r="A1184" s="1" t="s">
        <v>5006</v>
      </c>
      <c r="B1184" s="2">
        <v>46023</v>
      </c>
      <c r="C1184" s="1" t="s">
        <v>237</v>
      </c>
      <c r="D1184" s="1" t="s">
        <v>35</v>
      </c>
      <c r="E1184" s="1" t="s">
        <v>13</v>
      </c>
      <c r="F1184" s="1">
        <v>859.58</v>
      </c>
      <c r="G1184" s="1" t="s">
        <v>14</v>
      </c>
    </row>
    <row r="1185" spans="1:7" x14ac:dyDescent="0.3">
      <c r="A1185" s="1" t="s">
        <v>2770</v>
      </c>
      <c r="B1185" s="2">
        <v>46043</v>
      </c>
      <c r="C1185" s="1" t="s">
        <v>2771</v>
      </c>
      <c r="D1185" s="1" t="s">
        <v>35</v>
      </c>
      <c r="E1185" s="1" t="s">
        <v>13</v>
      </c>
      <c r="F1185" s="1">
        <v>259.39</v>
      </c>
      <c r="G1185" s="1" t="s">
        <v>14</v>
      </c>
    </row>
    <row r="1186" spans="1:7" x14ac:dyDescent="0.3">
      <c r="A1186" s="1" t="s">
        <v>241</v>
      </c>
      <c r="B1186" s="2">
        <v>46072</v>
      </c>
      <c r="C1186" s="1" t="s">
        <v>231</v>
      </c>
      <c r="D1186" s="1" t="s">
        <v>12</v>
      </c>
      <c r="E1186" s="1" t="s">
        <v>13</v>
      </c>
      <c r="F1186" s="1">
        <v>2847.21</v>
      </c>
      <c r="G1186" s="1" t="s">
        <v>14</v>
      </c>
    </row>
    <row r="1187" spans="1:7" x14ac:dyDescent="0.3">
      <c r="A1187" s="1" t="s">
        <v>1377</v>
      </c>
      <c r="B1187" s="2">
        <v>46034</v>
      </c>
      <c r="C1187" s="1" t="s">
        <v>1378</v>
      </c>
      <c r="D1187" s="1" t="s">
        <v>12</v>
      </c>
      <c r="E1187" s="1" t="s">
        <v>21</v>
      </c>
      <c r="F1187" s="1">
        <v>290.79000000000002</v>
      </c>
      <c r="G1187" s="1" t="s">
        <v>94</v>
      </c>
    </row>
    <row r="1188" spans="1:7" x14ac:dyDescent="0.3">
      <c r="A1188" s="1" t="s">
        <v>3369</v>
      </c>
      <c r="B1188" s="2">
        <v>46066</v>
      </c>
      <c r="C1188" s="1" t="s">
        <v>3370</v>
      </c>
      <c r="D1188" s="1" t="s">
        <v>12</v>
      </c>
      <c r="E1188" s="1" t="s">
        <v>13</v>
      </c>
      <c r="F1188" s="1">
        <v>2493.9499999999998</v>
      </c>
      <c r="G1188" s="1" t="s">
        <v>14</v>
      </c>
    </row>
    <row r="1189" spans="1:7" x14ac:dyDescent="0.3">
      <c r="A1189" s="1" t="s">
        <v>3004</v>
      </c>
      <c r="B1189" s="2">
        <v>46060</v>
      </c>
      <c r="C1189" s="1" t="s">
        <v>1909</v>
      </c>
      <c r="D1189" s="1" t="s">
        <v>18</v>
      </c>
      <c r="E1189" s="1" t="s">
        <v>13</v>
      </c>
      <c r="F1189" s="1">
        <v>2611.2199999999998</v>
      </c>
      <c r="G1189" s="1" t="s">
        <v>14</v>
      </c>
    </row>
    <row r="1190" spans="1:7" x14ac:dyDescent="0.3">
      <c r="A1190" s="1" t="s">
        <v>3017</v>
      </c>
      <c r="B1190" s="2">
        <v>46061</v>
      </c>
      <c r="C1190" s="1" t="s">
        <v>207</v>
      </c>
      <c r="D1190" s="1" t="s">
        <v>66</v>
      </c>
      <c r="E1190" s="1" t="s">
        <v>13</v>
      </c>
      <c r="F1190" s="1">
        <v>4990.33</v>
      </c>
      <c r="G1190" s="1" t="s">
        <v>14</v>
      </c>
    </row>
    <row r="1191" spans="1:7" x14ac:dyDescent="0.3">
      <c r="A1191" s="1" t="s">
        <v>3432</v>
      </c>
      <c r="B1191" s="2">
        <v>46060</v>
      </c>
      <c r="C1191" s="1" t="s">
        <v>2191</v>
      </c>
      <c r="D1191" s="1" t="s">
        <v>12</v>
      </c>
      <c r="E1191" s="1" t="s">
        <v>13</v>
      </c>
      <c r="F1191" s="1">
        <v>4194.62</v>
      </c>
      <c r="G1191" s="1" t="s">
        <v>94</v>
      </c>
    </row>
    <row r="1192" spans="1:7" x14ac:dyDescent="0.3">
      <c r="A1192" s="1" t="s">
        <v>1137</v>
      </c>
      <c r="B1192" s="2">
        <v>46045</v>
      </c>
      <c r="C1192" s="1" t="s">
        <v>188</v>
      </c>
      <c r="D1192" s="1" t="s">
        <v>12</v>
      </c>
      <c r="E1192" s="1" t="s">
        <v>21</v>
      </c>
      <c r="F1192" s="1">
        <v>5423.01</v>
      </c>
      <c r="G1192" s="1" t="s">
        <v>14</v>
      </c>
    </row>
    <row r="1193" spans="1:7" x14ac:dyDescent="0.3">
      <c r="A1193" s="1" t="s">
        <v>2654</v>
      </c>
      <c r="B1193" s="2">
        <v>46071</v>
      </c>
      <c r="C1193" s="1" t="s">
        <v>829</v>
      </c>
      <c r="D1193" s="1" t="s">
        <v>12</v>
      </c>
      <c r="E1193" s="1" t="s">
        <v>55</v>
      </c>
      <c r="F1193" s="1">
        <v>28735.25</v>
      </c>
      <c r="G1193" s="1" t="s">
        <v>94</v>
      </c>
    </row>
    <row r="1194" spans="1:7" x14ac:dyDescent="0.3">
      <c r="A1194" s="1" t="s">
        <v>4353</v>
      </c>
      <c r="B1194" s="2">
        <v>46087</v>
      </c>
      <c r="C1194" s="1" t="s">
        <v>320</v>
      </c>
      <c r="D1194" s="1" t="s">
        <v>66</v>
      </c>
      <c r="E1194" s="1" t="s">
        <v>55</v>
      </c>
      <c r="F1194" s="1">
        <v>1129.57</v>
      </c>
      <c r="G1194" s="1" t="s">
        <v>14</v>
      </c>
    </row>
    <row r="1195" spans="1:7" x14ac:dyDescent="0.3">
      <c r="A1195" s="1" t="s">
        <v>1065</v>
      </c>
      <c r="B1195" s="2">
        <v>46074</v>
      </c>
      <c r="C1195" s="1" t="s">
        <v>784</v>
      </c>
      <c r="D1195" s="1" t="s">
        <v>35</v>
      </c>
      <c r="E1195" s="1" t="s">
        <v>13</v>
      </c>
      <c r="F1195" s="1">
        <v>21250.03</v>
      </c>
      <c r="G1195" s="1" t="s">
        <v>14</v>
      </c>
    </row>
    <row r="1196" spans="1:7" x14ac:dyDescent="0.3">
      <c r="A1196" s="1" t="s">
        <v>4351</v>
      </c>
      <c r="B1196" s="2">
        <v>46056</v>
      </c>
      <c r="C1196" s="1" t="s">
        <v>848</v>
      </c>
      <c r="D1196" s="1" t="s">
        <v>35</v>
      </c>
      <c r="E1196" s="1" t="s">
        <v>27</v>
      </c>
      <c r="F1196" s="1">
        <v>1897.85</v>
      </c>
      <c r="G1196" s="1" t="s">
        <v>14</v>
      </c>
    </row>
    <row r="1197" spans="1:7" x14ac:dyDescent="0.3">
      <c r="A1197" s="1" t="s">
        <v>1988</v>
      </c>
      <c r="B1197" s="2">
        <v>46084</v>
      </c>
      <c r="C1197" s="1" t="s">
        <v>1989</v>
      </c>
      <c r="D1197" s="1" t="s">
        <v>35</v>
      </c>
      <c r="E1197" s="1" t="s">
        <v>55</v>
      </c>
      <c r="F1197" s="1">
        <v>997.92</v>
      </c>
      <c r="G1197" s="1" t="s">
        <v>14</v>
      </c>
    </row>
    <row r="1198" spans="1:7" x14ac:dyDescent="0.3">
      <c r="A1198" s="1" t="s">
        <v>3787</v>
      </c>
      <c r="B1198" s="2">
        <v>46044</v>
      </c>
      <c r="C1198" s="1" t="s">
        <v>1879</v>
      </c>
      <c r="D1198" s="1" t="s">
        <v>12</v>
      </c>
      <c r="E1198" s="1" t="s">
        <v>13</v>
      </c>
      <c r="F1198" s="1">
        <v>8067.12</v>
      </c>
      <c r="G1198" s="1" t="s">
        <v>14</v>
      </c>
    </row>
    <row r="1199" spans="1:7" x14ac:dyDescent="0.3">
      <c r="A1199" s="1" t="s">
        <v>3030</v>
      </c>
      <c r="B1199" s="2">
        <v>46058</v>
      </c>
      <c r="C1199" s="1" t="s">
        <v>132</v>
      </c>
      <c r="D1199" s="1" t="s">
        <v>46</v>
      </c>
      <c r="E1199" s="1" t="s">
        <v>13</v>
      </c>
      <c r="F1199" s="1">
        <v>953.21</v>
      </c>
      <c r="G1199" s="1" t="s">
        <v>14</v>
      </c>
    </row>
    <row r="1200" spans="1:7" x14ac:dyDescent="0.3">
      <c r="A1200" s="1" t="s">
        <v>2652</v>
      </c>
      <c r="B1200" s="2">
        <v>46108</v>
      </c>
      <c r="C1200" s="1" t="s">
        <v>2653</v>
      </c>
      <c r="D1200" s="1" t="s">
        <v>12</v>
      </c>
      <c r="E1200" s="1" t="s">
        <v>55</v>
      </c>
      <c r="F1200" s="1">
        <v>626.76</v>
      </c>
      <c r="G1200" s="1" t="s">
        <v>14</v>
      </c>
    </row>
    <row r="1201" spans="1:7" x14ac:dyDescent="0.3">
      <c r="A1201" s="1" t="s">
        <v>5007</v>
      </c>
      <c r="B1201" s="2">
        <v>46036</v>
      </c>
      <c r="C1201" s="1" t="s">
        <v>434</v>
      </c>
      <c r="D1201" s="1" t="s">
        <v>12</v>
      </c>
      <c r="E1201" s="1" t="s">
        <v>21</v>
      </c>
      <c r="F1201" s="1">
        <v>7844.96</v>
      </c>
      <c r="G1201" s="1" t="s">
        <v>14</v>
      </c>
    </row>
    <row r="1202" spans="1:7" x14ac:dyDescent="0.3">
      <c r="A1202" s="1" t="s">
        <v>1265</v>
      </c>
      <c r="B1202" s="2">
        <v>46105</v>
      </c>
      <c r="C1202" s="1" t="s">
        <v>818</v>
      </c>
      <c r="D1202" s="1" t="s">
        <v>12</v>
      </c>
      <c r="E1202" s="1" t="s">
        <v>55</v>
      </c>
      <c r="F1202" s="1">
        <v>2666.5</v>
      </c>
      <c r="G1202" s="1" t="s">
        <v>14</v>
      </c>
    </row>
    <row r="1203" spans="1:7" x14ac:dyDescent="0.3">
      <c r="A1203" s="1" t="s">
        <v>16</v>
      </c>
      <c r="B1203" s="2">
        <v>46104</v>
      </c>
      <c r="C1203" s="1" t="s">
        <v>17</v>
      </c>
      <c r="D1203" s="1" t="s">
        <v>18</v>
      </c>
      <c r="E1203" s="1" t="s">
        <v>13</v>
      </c>
      <c r="F1203" s="1">
        <v>7748.08</v>
      </c>
      <c r="G1203" s="1" t="s">
        <v>14</v>
      </c>
    </row>
    <row r="1204" spans="1:7" x14ac:dyDescent="0.3">
      <c r="A1204" s="1" t="s">
        <v>4021</v>
      </c>
      <c r="B1204" s="2">
        <v>46084</v>
      </c>
      <c r="C1204" s="1" t="s">
        <v>4022</v>
      </c>
      <c r="D1204" s="1" t="s">
        <v>12</v>
      </c>
      <c r="E1204" s="1" t="s">
        <v>13</v>
      </c>
      <c r="F1204" s="1">
        <v>89.62</v>
      </c>
      <c r="G1204" s="1" t="s">
        <v>14</v>
      </c>
    </row>
    <row r="1205" spans="1:7" x14ac:dyDescent="0.3">
      <c r="A1205" s="1" t="s">
        <v>3846</v>
      </c>
      <c r="B1205" s="2">
        <v>46033</v>
      </c>
      <c r="C1205" s="1" t="s">
        <v>2743</v>
      </c>
      <c r="D1205" s="1" t="s">
        <v>12</v>
      </c>
      <c r="E1205" s="1" t="s">
        <v>21</v>
      </c>
      <c r="F1205" s="1">
        <v>7200.63</v>
      </c>
      <c r="G1205" s="1" t="s">
        <v>14</v>
      </c>
    </row>
    <row r="1206" spans="1:7" x14ac:dyDescent="0.3">
      <c r="A1206" s="1" t="s">
        <v>2980</v>
      </c>
      <c r="B1206" s="2">
        <v>46037</v>
      </c>
      <c r="C1206" s="1" t="s">
        <v>626</v>
      </c>
      <c r="D1206" s="1" t="s">
        <v>12</v>
      </c>
      <c r="E1206" s="1" t="s">
        <v>27</v>
      </c>
      <c r="F1206" s="1">
        <v>1593.43</v>
      </c>
      <c r="G1206" s="1" t="s">
        <v>14</v>
      </c>
    </row>
    <row r="1207" spans="1:7" x14ac:dyDescent="0.3">
      <c r="A1207" s="1" t="s">
        <v>2000</v>
      </c>
      <c r="B1207" s="2">
        <v>46073</v>
      </c>
      <c r="C1207" s="1" t="s">
        <v>988</v>
      </c>
      <c r="D1207" s="1" t="s">
        <v>18</v>
      </c>
      <c r="E1207" s="1" t="s">
        <v>21</v>
      </c>
      <c r="F1207" s="1">
        <v>3029.21</v>
      </c>
      <c r="G1207" s="1" t="s">
        <v>14</v>
      </c>
    </row>
    <row r="1208" spans="1:7" x14ac:dyDescent="0.3">
      <c r="A1208" s="1" t="s">
        <v>1878</v>
      </c>
      <c r="B1208" s="2">
        <v>46040</v>
      </c>
      <c r="C1208" s="1" t="s">
        <v>1879</v>
      </c>
      <c r="D1208" s="1" t="s">
        <v>12</v>
      </c>
      <c r="E1208" s="1" t="s">
        <v>13</v>
      </c>
      <c r="F1208" s="1">
        <v>10581.36</v>
      </c>
      <c r="G1208" s="1" t="s">
        <v>14</v>
      </c>
    </row>
    <row r="1209" spans="1:7" x14ac:dyDescent="0.3">
      <c r="A1209" s="1" t="s">
        <v>3664</v>
      </c>
      <c r="B1209" s="2">
        <v>46037</v>
      </c>
      <c r="C1209" s="1" t="s">
        <v>1486</v>
      </c>
      <c r="D1209" s="1" t="s">
        <v>12</v>
      </c>
      <c r="E1209" s="1" t="s">
        <v>55</v>
      </c>
      <c r="F1209" s="1">
        <v>2514.66</v>
      </c>
      <c r="G1209" s="1" t="s">
        <v>14</v>
      </c>
    </row>
    <row r="1210" spans="1:7" x14ac:dyDescent="0.3">
      <c r="A1210" s="1" t="s">
        <v>1889</v>
      </c>
      <c r="B1210" s="2">
        <v>46077</v>
      </c>
      <c r="C1210" s="1" t="s">
        <v>1890</v>
      </c>
      <c r="D1210" s="1" t="s">
        <v>18</v>
      </c>
      <c r="E1210" s="1" t="s">
        <v>27</v>
      </c>
      <c r="F1210" s="1">
        <v>4950.91</v>
      </c>
      <c r="G1210" s="1" t="s">
        <v>14</v>
      </c>
    </row>
    <row r="1211" spans="1:7" x14ac:dyDescent="0.3">
      <c r="A1211" s="1" t="s">
        <v>3215</v>
      </c>
      <c r="B1211" s="2">
        <v>46112</v>
      </c>
      <c r="C1211" s="1" t="s">
        <v>1202</v>
      </c>
      <c r="D1211" s="1" t="s">
        <v>12</v>
      </c>
      <c r="E1211" s="1" t="s">
        <v>21</v>
      </c>
      <c r="F1211" s="1">
        <v>6089.26</v>
      </c>
      <c r="G1211" s="1" t="s">
        <v>14</v>
      </c>
    </row>
    <row r="1212" spans="1:7" x14ac:dyDescent="0.3">
      <c r="A1212" s="1" t="s">
        <v>1169</v>
      </c>
      <c r="B1212" s="2">
        <v>46032</v>
      </c>
      <c r="C1212" s="1" t="s">
        <v>1170</v>
      </c>
      <c r="D1212" s="1" t="s">
        <v>66</v>
      </c>
      <c r="E1212" s="1" t="s">
        <v>21</v>
      </c>
      <c r="F1212" s="1">
        <v>1345.45</v>
      </c>
      <c r="G1212" s="1" t="s">
        <v>14</v>
      </c>
    </row>
    <row r="1213" spans="1:7" x14ac:dyDescent="0.3">
      <c r="A1213" s="1" t="s">
        <v>1173</v>
      </c>
      <c r="B1213" s="2">
        <v>46056</v>
      </c>
      <c r="C1213" s="1" t="s">
        <v>568</v>
      </c>
      <c r="D1213" s="1" t="s">
        <v>18</v>
      </c>
      <c r="E1213" s="1" t="s">
        <v>13</v>
      </c>
      <c r="F1213" s="1">
        <v>4385.91</v>
      </c>
      <c r="G1213" s="1" t="s">
        <v>94</v>
      </c>
    </row>
    <row r="1214" spans="1:7" x14ac:dyDescent="0.3">
      <c r="A1214" s="1" t="s">
        <v>2005</v>
      </c>
      <c r="B1214" s="2">
        <v>46069</v>
      </c>
      <c r="C1214" s="1" t="s">
        <v>1085</v>
      </c>
      <c r="D1214" s="1" t="s">
        <v>66</v>
      </c>
      <c r="E1214" s="1" t="s">
        <v>13</v>
      </c>
      <c r="F1214" s="1">
        <v>1983.92</v>
      </c>
      <c r="G1214" s="1" t="s">
        <v>94</v>
      </c>
    </row>
    <row r="1215" spans="1:7" x14ac:dyDescent="0.3">
      <c r="A1215" s="1" t="s">
        <v>3576</v>
      </c>
      <c r="B1215" s="2">
        <v>46024</v>
      </c>
      <c r="C1215" s="1" t="s">
        <v>2246</v>
      </c>
      <c r="D1215" s="1" t="s">
        <v>12</v>
      </c>
      <c r="E1215" s="1" t="s">
        <v>55</v>
      </c>
      <c r="F1215" s="1">
        <v>6015.26</v>
      </c>
      <c r="G1215" s="1" t="s">
        <v>14</v>
      </c>
    </row>
    <row r="1216" spans="1:7" x14ac:dyDescent="0.3">
      <c r="A1216" s="1" t="s">
        <v>3955</v>
      </c>
      <c r="B1216" s="2">
        <v>46063</v>
      </c>
      <c r="C1216" s="1" t="s">
        <v>557</v>
      </c>
      <c r="D1216" s="1" t="s">
        <v>66</v>
      </c>
      <c r="E1216" s="1" t="s">
        <v>55</v>
      </c>
      <c r="F1216" s="1">
        <v>3900.32</v>
      </c>
      <c r="G1216" s="1" t="s">
        <v>14</v>
      </c>
    </row>
    <row r="1217" spans="1:7" x14ac:dyDescent="0.3">
      <c r="A1217" s="1" t="s">
        <v>4602</v>
      </c>
      <c r="B1217" s="2">
        <v>46076</v>
      </c>
      <c r="C1217" s="1" t="s">
        <v>680</v>
      </c>
      <c r="D1217" s="1" t="s">
        <v>66</v>
      </c>
      <c r="E1217" s="1" t="s">
        <v>13</v>
      </c>
      <c r="F1217" s="1">
        <v>1581.85</v>
      </c>
      <c r="G1217" s="1" t="s">
        <v>14</v>
      </c>
    </row>
    <row r="1218" spans="1:7" x14ac:dyDescent="0.3">
      <c r="A1218" s="1" t="s">
        <v>4104</v>
      </c>
      <c r="B1218" s="2">
        <v>46081</v>
      </c>
      <c r="C1218" s="1" t="s">
        <v>213</v>
      </c>
      <c r="D1218" s="1" t="s">
        <v>35</v>
      </c>
      <c r="E1218" s="1" t="s">
        <v>13</v>
      </c>
      <c r="F1218" s="1">
        <v>2084.4499999999998</v>
      </c>
      <c r="G1218" s="1" t="s">
        <v>14</v>
      </c>
    </row>
    <row r="1219" spans="1:7" x14ac:dyDescent="0.3">
      <c r="A1219" s="1" t="s">
        <v>400</v>
      </c>
      <c r="B1219" s="2">
        <v>46034</v>
      </c>
      <c r="C1219" s="1" t="s">
        <v>401</v>
      </c>
      <c r="D1219" s="1" t="s">
        <v>35</v>
      </c>
      <c r="E1219" s="1" t="s">
        <v>13</v>
      </c>
      <c r="F1219" s="1">
        <v>4671.43</v>
      </c>
      <c r="G1219" s="1" t="s">
        <v>94</v>
      </c>
    </row>
    <row r="1220" spans="1:7" x14ac:dyDescent="0.3">
      <c r="A1220" s="1" t="s">
        <v>2370</v>
      </c>
      <c r="B1220" s="2">
        <v>46100</v>
      </c>
      <c r="C1220" s="1" t="s">
        <v>151</v>
      </c>
      <c r="D1220" s="1" t="s">
        <v>18</v>
      </c>
      <c r="E1220" s="1" t="s">
        <v>55</v>
      </c>
      <c r="F1220" s="1">
        <v>9256.69</v>
      </c>
      <c r="G1220" s="1" t="s">
        <v>14</v>
      </c>
    </row>
    <row r="1221" spans="1:7" x14ac:dyDescent="0.3">
      <c r="A1221" s="1" t="s">
        <v>2963</v>
      </c>
      <c r="B1221" s="2">
        <v>46073</v>
      </c>
      <c r="C1221" s="1" t="s">
        <v>1269</v>
      </c>
      <c r="D1221" s="1" t="s">
        <v>66</v>
      </c>
      <c r="E1221" s="1" t="s">
        <v>55</v>
      </c>
      <c r="F1221" s="1">
        <v>74871.14</v>
      </c>
      <c r="G1221" s="1" t="s">
        <v>14</v>
      </c>
    </row>
    <row r="1222" spans="1:7" x14ac:dyDescent="0.3">
      <c r="A1222" s="1" t="s">
        <v>1650</v>
      </c>
      <c r="B1222" s="2">
        <v>46042</v>
      </c>
      <c r="C1222" s="1" t="s">
        <v>1651</v>
      </c>
      <c r="D1222" s="1" t="s">
        <v>35</v>
      </c>
      <c r="E1222" s="1" t="s">
        <v>21</v>
      </c>
      <c r="F1222" s="1">
        <v>1254.0899999999999</v>
      </c>
      <c r="G1222" s="1" t="s">
        <v>14</v>
      </c>
    </row>
    <row r="1223" spans="1:7" x14ac:dyDescent="0.3">
      <c r="A1223" s="1" t="s">
        <v>1425</v>
      </c>
      <c r="B1223" s="2">
        <v>46106</v>
      </c>
      <c r="C1223" s="1" t="s">
        <v>815</v>
      </c>
      <c r="D1223" s="1" t="s">
        <v>12</v>
      </c>
      <c r="E1223" s="1" t="s">
        <v>13</v>
      </c>
      <c r="F1223" s="1">
        <v>5935.37</v>
      </c>
      <c r="G1223" s="1" t="s">
        <v>14</v>
      </c>
    </row>
    <row r="1224" spans="1:7" x14ac:dyDescent="0.3">
      <c r="A1224" s="1" t="s">
        <v>3602</v>
      </c>
      <c r="B1224" s="2">
        <v>46103</v>
      </c>
      <c r="C1224" s="1" t="s">
        <v>2117</v>
      </c>
      <c r="D1224" s="1" t="s">
        <v>35</v>
      </c>
      <c r="E1224" s="1" t="s">
        <v>21</v>
      </c>
      <c r="F1224" s="1">
        <v>2841.34</v>
      </c>
      <c r="G1224" s="1" t="s">
        <v>14</v>
      </c>
    </row>
    <row r="1225" spans="1:7" x14ac:dyDescent="0.3">
      <c r="A1225" s="1" t="s">
        <v>1684</v>
      </c>
      <c r="B1225" s="2">
        <v>46029</v>
      </c>
      <c r="C1225" s="1" t="s">
        <v>815</v>
      </c>
      <c r="D1225" s="1" t="s">
        <v>66</v>
      </c>
      <c r="E1225" s="1" t="s">
        <v>55</v>
      </c>
      <c r="F1225" s="1">
        <v>2670.06</v>
      </c>
      <c r="G1225" s="1" t="s">
        <v>14</v>
      </c>
    </row>
    <row r="1226" spans="1:7" x14ac:dyDescent="0.3">
      <c r="A1226" s="1" t="s">
        <v>3649</v>
      </c>
      <c r="B1226" s="2">
        <v>46024</v>
      </c>
      <c r="C1226" s="1" t="s">
        <v>132</v>
      </c>
      <c r="D1226" s="1" t="s">
        <v>18</v>
      </c>
      <c r="E1226" s="1" t="s">
        <v>27</v>
      </c>
      <c r="F1226" s="1">
        <v>2782.22</v>
      </c>
      <c r="G1226" s="1" t="s">
        <v>14</v>
      </c>
    </row>
    <row r="1227" spans="1:7" x14ac:dyDescent="0.3">
      <c r="A1227" s="1" t="s">
        <v>4588</v>
      </c>
      <c r="B1227" s="2">
        <v>46099</v>
      </c>
      <c r="C1227" s="1" t="s">
        <v>1056</v>
      </c>
      <c r="D1227" s="1" t="s">
        <v>35</v>
      </c>
      <c r="E1227" s="1" t="s">
        <v>55</v>
      </c>
      <c r="F1227" s="1">
        <v>16377.43</v>
      </c>
      <c r="G1227" s="1" t="s">
        <v>14</v>
      </c>
    </row>
    <row r="1228" spans="1:7" x14ac:dyDescent="0.3">
      <c r="A1228" s="1" t="s">
        <v>4442</v>
      </c>
      <c r="B1228" s="2">
        <v>46037</v>
      </c>
      <c r="C1228" s="1" t="s">
        <v>88</v>
      </c>
      <c r="D1228" s="1" t="s">
        <v>12</v>
      </c>
      <c r="E1228" s="1" t="s">
        <v>13</v>
      </c>
      <c r="F1228" s="1">
        <v>749.38</v>
      </c>
      <c r="G1228" s="1" t="s">
        <v>14</v>
      </c>
    </row>
    <row r="1229" spans="1:7" x14ac:dyDescent="0.3">
      <c r="A1229" s="1" t="s">
        <v>4486</v>
      </c>
      <c r="B1229" s="2">
        <v>46052</v>
      </c>
      <c r="C1229" s="1" t="s">
        <v>1438</v>
      </c>
      <c r="D1229" s="1" t="s">
        <v>12</v>
      </c>
      <c r="E1229" s="1" t="s">
        <v>27</v>
      </c>
      <c r="F1229" s="1">
        <v>11123.96</v>
      </c>
      <c r="G1229" s="1" t="s">
        <v>14</v>
      </c>
    </row>
    <row r="1230" spans="1:7" x14ac:dyDescent="0.3">
      <c r="A1230" s="1" t="s">
        <v>2050</v>
      </c>
      <c r="B1230" s="2">
        <v>46098</v>
      </c>
      <c r="C1230" s="1" t="s">
        <v>107</v>
      </c>
      <c r="D1230" s="1" t="s">
        <v>35</v>
      </c>
      <c r="E1230" s="1" t="s">
        <v>55</v>
      </c>
      <c r="F1230" s="1">
        <v>3382.15</v>
      </c>
      <c r="G1230" s="1" t="s">
        <v>14</v>
      </c>
    </row>
    <row r="1231" spans="1:7" x14ac:dyDescent="0.3">
      <c r="A1231" s="1" t="s">
        <v>3351</v>
      </c>
      <c r="B1231" s="2">
        <v>46079</v>
      </c>
      <c r="C1231" s="1" t="s">
        <v>220</v>
      </c>
      <c r="D1231" s="1" t="s">
        <v>66</v>
      </c>
      <c r="E1231" s="1" t="s">
        <v>27</v>
      </c>
      <c r="F1231" s="1">
        <v>3664.9</v>
      </c>
      <c r="G1231" s="1" t="s">
        <v>14</v>
      </c>
    </row>
    <row r="1232" spans="1:7" x14ac:dyDescent="0.3">
      <c r="A1232" s="1" t="s">
        <v>2619</v>
      </c>
      <c r="B1232" s="2">
        <v>46094</v>
      </c>
      <c r="C1232" s="1" t="s">
        <v>442</v>
      </c>
      <c r="D1232" s="1" t="s">
        <v>12</v>
      </c>
      <c r="E1232" s="1" t="s">
        <v>21</v>
      </c>
      <c r="F1232" s="1">
        <v>8193.33</v>
      </c>
      <c r="G1232" s="1" t="s">
        <v>14</v>
      </c>
    </row>
    <row r="1233" spans="1:7" x14ac:dyDescent="0.3">
      <c r="A1233" s="1" t="s">
        <v>4393</v>
      </c>
      <c r="B1233" s="2">
        <v>46031</v>
      </c>
      <c r="C1233" s="1" t="s">
        <v>611</v>
      </c>
      <c r="D1233" s="1" t="s">
        <v>66</v>
      </c>
      <c r="E1233" s="1" t="s">
        <v>13</v>
      </c>
      <c r="F1233" s="1">
        <v>2994.04</v>
      </c>
      <c r="G1233" s="1" t="s">
        <v>94</v>
      </c>
    </row>
    <row r="1234" spans="1:7" x14ac:dyDescent="0.3">
      <c r="A1234" s="1" t="s">
        <v>1099</v>
      </c>
      <c r="B1234" s="2">
        <v>46097</v>
      </c>
      <c r="C1234" s="1" t="s">
        <v>269</v>
      </c>
      <c r="D1234" s="1" t="s">
        <v>12</v>
      </c>
      <c r="E1234" s="1" t="s">
        <v>55</v>
      </c>
      <c r="F1234" s="1">
        <v>3510.75</v>
      </c>
      <c r="G1234" s="1" t="s">
        <v>89</v>
      </c>
    </row>
    <row r="1235" spans="1:7" x14ac:dyDescent="0.3">
      <c r="A1235" s="1" t="s">
        <v>3145</v>
      </c>
      <c r="B1235" s="2">
        <v>46069</v>
      </c>
      <c r="C1235" s="1" t="s">
        <v>790</v>
      </c>
      <c r="D1235" s="1" t="s">
        <v>18</v>
      </c>
      <c r="E1235" s="1" t="s">
        <v>21</v>
      </c>
      <c r="F1235" s="1">
        <v>2368.17</v>
      </c>
      <c r="G1235" s="1" t="s">
        <v>94</v>
      </c>
    </row>
    <row r="1236" spans="1:7" x14ac:dyDescent="0.3">
      <c r="A1236" s="1" t="s">
        <v>4207</v>
      </c>
      <c r="B1236" s="2">
        <v>46077</v>
      </c>
      <c r="C1236" s="1" t="s">
        <v>1443</v>
      </c>
      <c r="D1236" s="1" t="s">
        <v>12</v>
      </c>
      <c r="E1236" s="1" t="s">
        <v>55</v>
      </c>
      <c r="F1236" s="1">
        <v>2428.85</v>
      </c>
      <c r="G1236" s="1" t="s">
        <v>14</v>
      </c>
    </row>
    <row r="1237" spans="1:7" x14ac:dyDescent="0.3">
      <c r="A1237" s="1" t="s">
        <v>2626</v>
      </c>
      <c r="B1237" s="2">
        <v>46094</v>
      </c>
      <c r="C1237" s="1" t="s">
        <v>2627</v>
      </c>
      <c r="D1237" s="1" t="s">
        <v>12</v>
      </c>
      <c r="E1237" s="1" t="s">
        <v>55</v>
      </c>
      <c r="F1237" s="1">
        <v>20682.8</v>
      </c>
      <c r="G1237" s="1" t="s">
        <v>94</v>
      </c>
    </row>
    <row r="1238" spans="1:7" x14ac:dyDescent="0.3">
      <c r="A1238" s="1" t="s">
        <v>4564</v>
      </c>
      <c r="B1238" s="2">
        <v>46097</v>
      </c>
      <c r="C1238" s="1" t="s">
        <v>259</v>
      </c>
      <c r="D1238" s="1" t="s">
        <v>66</v>
      </c>
      <c r="E1238" s="1" t="s">
        <v>27</v>
      </c>
      <c r="F1238" s="1">
        <v>1890.68</v>
      </c>
      <c r="G1238" s="1" t="s">
        <v>14</v>
      </c>
    </row>
    <row r="1239" spans="1:7" x14ac:dyDescent="0.3">
      <c r="A1239" s="1" t="s">
        <v>4122</v>
      </c>
      <c r="B1239" s="2">
        <v>46045</v>
      </c>
      <c r="C1239" s="1" t="s">
        <v>1243</v>
      </c>
      <c r="D1239" s="1" t="s">
        <v>66</v>
      </c>
      <c r="E1239" s="1" t="s">
        <v>13</v>
      </c>
      <c r="F1239" s="1">
        <v>32011.62</v>
      </c>
      <c r="G1239" s="1" t="s">
        <v>14</v>
      </c>
    </row>
    <row r="1240" spans="1:7" x14ac:dyDescent="0.3">
      <c r="A1240" s="1" t="s">
        <v>3381</v>
      </c>
      <c r="B1240" s="2">
        <v>46069</v>
      </c>
      <c r="C1240" s="1" t="s">
        <v>1613</v>
      </c>
      <c r="D1240" s="1" t="s">
        <v>12</v>
      </c>
      <c r="E1240" s="1" t="s">
        <v>55</v>
      </c>
      <c r="F1240" s="1">
        <v>5953.2</v>
      </c>
      <c r="G1240" s="1" t="s">
        <v>14</v>
      </c>
    </row>
    <row r="1241" spans="1:7" x14ac:dyDescent="0.3">
      <c r="A1241" s="1" t="s">
        <v>2633</v>
      </c>
      <c r="B1241" s="2">
        <v>46084</v>
      </c>
      <c r="C1241" s="1" t="s">
        <v>2634</v>
      </c>
      <c r="D1241" s="1" t="s">
        <v>66</v>
      </c>
      <c r="E1241" s="1" t="s">
        <v>21</v>
      </c>
      <c r="F1241" s="1">
        <v>16366.66</v>
      </c>
      <c r="G1241" s="1" t="s">
        <v>14</v>
      </c>
    </row>
    <row r="1242" spans="1:7" x14ac:dyDescent="0.3">
      <c r="A1242" s="1" t="s">
        <v>4002</v>
      </c>
      <c r="B1242" s="2">
        <v>46037</v>
      </c>
      <c r="C1242" s="1" t="s">
        <v>514</v>
      </c>
      <c r="D1242" s="1" t="s">
        <v>18</v>
      </c>
      <c r="E1242" s="1" t="s">
        <v>13</v>
      </c>
      <c r="F1242" s="1">
        <v>644.28</v>
      </c>
      <c r="G1242" s="1" t="s">
        <v>14</v>
      </c>
    </row>
    <row r="1243" spans="1:7" x14ac:dyDescent="0.3">
      <c r="A1243" s="1" t="s">
        <v>2846</v>
      </c>
      <c r="B1243" s="2">
        <v>46074</v>
      </c>
      <c r="C1243" s="1" t="s">
        <v>818</v>
      </c>
      <c r="D1243" s="1" t="s">
        <v>18</v>
      </c>
      <c r="E1243" s="1" t="s">
        <v>13</v>
      </c>
      <c r="F1243" s="1">
        <v>28725.16</v>
      </c>
      <c r="G1243" s="1" t="s">
        <v>14</v>
      </c>
    </row>
    <row r="1244" spans="1:7" x14ac:dyDescent="0.3">
      <c r="A1244" s="1" t="s">
        <v>1360</v>
      </c>
      <c r="B1244" s="2">
        <v>46100</v>
      </c>
      <c r="C1244" s="1" t="s">
        <v>637</v>
      </c>
      <c r="D1244" s="1" t="s">
        <v>35</v>
      </c>
      <c r="E1244" s="1" t="s">
        <v>13</v>
      </c>
      <c r="F1244" s="1">
        <v>2023.15</v>
      </c>
      <c r="G1244" s="1" t="s">
        <v>14</v>
      </c>
    </row>
    <row r="1245" spans="1:7" x14ac:dyDescent="0.3">
      <c r="A1245" s="1" t="s">
        <v>925</v>
      </c>
      <c r="B1245" s="2">
        <v>46025</v>
      </c>
      <c r="C1245" s="1" t="s">
        <v>320</v>
      </c>
      <c r="D1245" s="1" t="s">
        <v>18</v>
      </c>
      <c r="E1245" s="1" t="s">
        <v>55</v>
      </c>
      <c r="F1245" s="1">
        <v>12438.77</v>
      </c>
      <c r="G1245" s="1" t="s">
        <v>14</v>
      </c>
    </row>
    <row r="1246" spans="1:7" x14ac:dyDescent="0.3">
      <c r="A1246" s="1" t="s">
        <v>1055</v>
      </c>
      <c r="B1246" s="2">
        <v>46052</v>
      </c>
      <c r="C1246" s="1" t="s">
        <v>1056</v>
      </c>
      <c r="D1246" s="1" t="s">
        <v>18</v>
      </c>
      <c r="E1246" s="1" t="s">
        <v>21</v>
      </c>
      <c r="F1246" s="1">
        <v>7852.25</v>
      </c>
      <c r="G1246" s="1" t="s">
        <v>14</v>
      </c>
    </row>
    <row r="1247" spans="1:7" x14ac:dyDescent="0.3">
      <c r="A1247" s="1" t="s">
        <v>4529</v>
      </c>
      <c r="B1247" s="2">
        <v>46108</v>
      </c>
      <c r="C1247" s="1" t="s">
        <v>1405</v>
      </c>
      <c r="D1247" s="1" t="s">
        <v>66</v>
      </c>
      <c r="E1247" s="1" t="s">
        <v>21</v>
      </c>
      <c r="F1247" s="1">
        <v>3066.51</v>
      </c>
      <c r="G1247" s="1" t="s">
        <v>14</v>
      </c>
    </row>
    <row r="1248" spans="1:7" x14ac:dyDescent="0.3">
      <c r="A1248" s="1" t="s">
        <v>3178</v>
      </c>
      <c r="B1248" s="2">
        <v>46102</v>
      </c>
      <c r="C1248" s="1" t="s">
        <v>454</v>
      </c>
      <c r="D1248" s="1" t="s">
        <v>46</v>
      </c>
      <c r="E1248" s="1" t="s">
        <v>13</v>
      </c>
      <c r="F1248" s="1">
        <v>3399.5</v>
      </c>
      <c r="G1248" s="1" t="s">
        <v>14</v>
      </c>
    </row>
    <row r="1249" spans="1:7" x14ac:dyDescent="0.3">
      <c r="A1249" s="1" t="s">
        <v>1459</v>
      </c>
      <c r="B1249" s="2">
        <v>46078</v>
      </c>
      <c r="C1249" s="1" t="s">
        <v>1362</v>
      </c>
      <c r="D1249" s="1" t="s">
        <v>46</v>
      </c>
      <c r="E1249" s="1" t="s">
        <v>27</v>
      </c>
      <c r="F1249" s="1">
        <v>4735.2</v>
      </c>
      <c r="G1249" s="1" t="s">
        <v>14</v>
      </c>
    </row>
    <row r="1250" spans="1:7" x14ac:dyDescent="0.3">
      <c r="A1250" s="1" t="s">
        <v>3936</v>
      </c>
      <c r="B1250" s="2">
        <v>46087</v>
      </c>
      <c r="C1250" s="1" t="s">
        <v>991</v>
      </c>
      <c r="D1250" s="1" t="s">
        <v>46</v>
      </c>
      <c r="E1250" s="1" t="s">
        <v>27</v>
      </c>
      <c r="F1250" s="1">
        <v>12746.62</v>
      </c>
      <c r="G1250" s="1" t="s">
        <v>14</v>
      </c>
    </row>
    <row r="1251" spans="1:7" x14ac:dyDescent="0.3">
      <c r="A1251" s="1" t="s">
        <v>3244</v>
      </c>
      <c r="B1251" s="2">
        <v>46067</v>
      </c>
      <c r="C1251" s="1" t="s">
        <v>2095</v>
      </c>
      <c r="D1251" s="1" t="s">
        <v>12</v>
      </c>
      <c r="E1251" s="1" t="s">
        <v>55</v>
      </c>
      <c r="F1251" s="1">
        <v>27913.41</v>
      </c>
      <c r="G1251" s="1" t="s">
        <v>14</v>
      </c>
    </row>
    <row r="1252" spans="1:7" x14ac:dyDescent="0.3">
      <c r="A1252" s="1" t="s">
        <v>4368</v>
      </c>
      <c r="B1252" s="2">
        <v>46099</v>
      </c>
      <c r="C1252" s="1" t="s">
        <v>1251</v>
      </c>
      <c r="D1252" s="1" t="s">
        <v>18</v>
      </c>
      <c r="E1252" s="1" t="s">
        <v>13</v>
      </c>
      <c r="F1252" s="1">
        <v>796.36</v>
      </c>
      <c r="G1252" s="1" t="s">
        <v>14</v>
      </c>
    </row>
    <row r="1253" spans="1:7" x14ac:dyDescent="0.3">
      <c r="A1253" s="1" t="s">
        <v>1254</v>
      </c>
      <c r="B1253" s="2">
        <v>46110</v>
      </c>
      <c r="C1253" s="1" t="s">
        <v>658</v>
      </c>
      <c r="D1253" s="1" t="s">
        <v>35</v>
      </c>
      <c r="E1253" s="1" t="s">
        <v>21</v>
      </c>
      <c r="F1253" s="1">
        <v>3379.58</v>
      </c>
      <c r="G1253" s="1" t="s">
        <v>14</v>
      </c>
    </row>
    <row r="1254" spans="1:7" x14ac:dyDescent="0.3">
      <c r="A1254" s="1" t="s">
        <v>3426</v>
      </c>
      <c r="B1254" s="2">
        <v>46054</v>
      </c>
      <c r="C1254" s="1" t="s">
        <v>3227</v>
      </c>
      <c r="D1254" s="1" t="s">
        <v>66</v>
      </c>
      <c r="E1254" s="1" t="s">
        <v>21</v>
      </c>
      <c r="F1254" s="1">
        <v>3280.34</v>
      </c>
      <c r="G1254" s="1" t="s">
        <v>94</v>
      </c>
    </row>
    <row r="1255" spans="1:7" x14ac:dyDescent="0.3">
      <c r="A1255" s="1" t="s">
        <v>5008</v>
      </c>
      <c r="B1255" s="2">
        <v>46093</v>
      </c>
      <c r="C1255" s="1" t="s">
        <v>2317</v>
      </c>
      <c r="D1255" s="1" t="s">
        <v>35</v>
      </c>
      <c r="E1255" s="1" t="s">
        <v>13</v>
      </c>
      <c r="F1255" s="1">
        <v>5571.72</v>
      </c>
      <c r="G1255" s="1" t="s">
        <v>14</v>
      </c>
    </row>
    <row r="1256" spans="1:7" x14ac:dyDescent="0.3">
      <c r="A1256" s="1" t="s">
        <v>3823</v>
      </c>
      <c r="B1256" s="2">
        <v>46025</v>
      </c>
      <c r="C1256" s="1" t="s">
        <v>171</v>
      </c>
      <c r="D1256" s="1" t="s">
        <v>66</v>
      </c>
      <c r="E1256" s="1" t="s">
        <v>21</v>
      </c>
      <c r="F1256" s="1">
        <v>18970.62</v>
      </c>
      <c r="G1256" s="1" t="s">
        <v>14</v>
      </c>
    </row>
    <row r="1257" spans="1:7" x14ac:dyDescent="0.3">
      <c r="A1257" s="1" t="s">
        <v>4398</v>
      </c>
      <c r="B1257" s="2">
        <v>46062</v>
      </c>
      <c r="C1257" s="1" t="s">
        <v>128</v>
      </c>
      <c r="D1257" s="1" t="s">
        <v>12</v>
      </c>
      <c r="E1257" s="1" t="s">
        <v>55</v>
      </c>
      <c r="F1257" s="1">
        <v>74499.520000000004</v>
      </c>
      <c r="G1257" s="1" t="s">
        <v>14</v>
      </c>
    </row>
    <row r="1258" spans="1:7" x14ac:dyDescent="0.3">
      <c r="A1258" s="1" t="s">
        <v>3972</v>
      </c>
      <c r="B1258" s="2">
        <v>46052</v>
      </c>
      <c r="C1258" s="1" t="s">
        <v>1130</v>
      </c>
      <c r="D1258" s="1" t="s">
        <v>66</v>
      </c>
      <c r="E1258" s="1" t="s">
        <v>55</v>
      </c>
      <c r="F1258" s="1">
        <v>5652.5</v>
      </c>
      <c r="G1258" s="1" t="s">
        <v>14</v>
      </c>
    </row>
    <row r="1259" spans="1:7" x14ac:dyDescent="0.3">
      <c r="A1259" s="1" t="s">
        <v>1764</v>
      </c>
      <c r="B1259" s="2">
        <v>46033</v>
      </c>
      <c r="C1259" s="1" t="s">
        <v>251</v>
      </c>
      <c r="D1259" s="1" t="s">
        <v>66</v>
      </c>
      <c r="E1259" s="1" t="s">
        <v>21</v>
      </c>
      <c r="F1259" s="1">
        <v>7598.03</v>
      </c>
      <c r="G1259" s="1" t="s">
        <v>94</v>
      </c>
    </row>
    <row r="1260" spans="1:7" x14ac:dyDescent="0.3">
      <c r="A1260" s="1" t="s">
        <v>1521</v>
      </c>
      <c r="B1260" s="2">
        <v>46065</v>
      </c>
      <c r="C1260" s="1" t="s">
        <v>1342</v>
      </c>
      <c r="D1260" s="1" t="s">
        <v>18</v>
      </c>
      <c r="E1260" s="1" t="s">
        <v>13</v>
      </c>
      <c r="F1260" s="1">
        <v>4280.04</v>
      </c>
      <c r="G1260" s="1" t="s">
        <v>14</v>
      </c>
    </row>
    <row r="1261" spans="1:7" x14ac:dyDescent="0.3">
      <c r="A1261" s="1" t="s">
        <v>2839</v>
      </c>
      <c r="B1261" s="2">
        <v>46106</v>
      </c>
      <c r="C1261" s="1" t="s">
        <v>603</v>
      </c>
      <c r="D1261" s="1" t="s">
        <v>12</v>
      </c>
      <c r="E1261" s="1" t="s">
        <v>55</v>
      </c>
      <c r="F1261" s="1">
        <v>1961.15</v>
      </c>
      <c r="G1261" s="1" t="s">
        <v>14</v>
      </c>
    </row>
    <row r="1262" spans="1:7" x14ac:dyDescent="0.3">
      <c r="A1262" s="1" t="s">
        <v>2385</v>
      </c>
      <c r="B1262" s="2">
        <v>46090</v>
      </c>
      <c r="C1262" s="1" t="s">
        <v>2386</v>
      </c>
      <c r="D1262" s="1" t="s">
        <v>66</v>
      </c>
      <c r="E1262" s="1" t="s">
        <v>13</v>
      </c>
      <c r="F1262" s="1">
        <v>3355.12</v>
      </c>
      <c r="G1262" s="1" t="s">
        <v>14</v>
      </c>
    </row>
    <row r="1263" spans="1:7" x14ac:dyDescent="0.3">
      <c r="A1263" s="1" t="s">
        <v>4292</v>
      </c>
      <c r="B1263" s="2">
        <v>46108</v>
      </c>
      <c r="C1263" s="1" t="s">
        <v>354</v>
      </c>
      <c r="D1263" s="1" t="s">
        <v>35</v>
      </c>
      <c r="E1263" s="1" t="s">
        <v>55</v>
      </c>
      <c r="F1263" s="1">
        <v>5256.52</v>
      </c>
      <c r="G1263" s="1" t="s">
        <v>94</v>
      </c>
    </row>
    <row r="1264" spans="1:7" x14ac:dyDescent="0.3">
      <c r="A1264" s="1" t="s">
        <v>101</v>
      </c>
      <c r="B1264" s="2">
        <v>46042</v>
      </c>
      <c r="C1264" s="1" t="s">
        <v>102</v>
      </c>
      <c r="D1264" s="1" t="s">
        <v>12</v>
      </c>
      <c r="E1264" s="1" t="s">
        <v>27</v>
      </c>
      <c r="F1264" s="1">
        <v>4676.8599999999997</v>
      </c>
      <c r="G1264" s="1" t="s">
        <v>89</v>
      </c>
    </row>
    <row r="1265" spans="1:7" x14ac:dyDescent="0.3">
      <c r="A1265" s="1" t="s">
        <v>2857</v>
      </c>
      <c r="B1265" s="2">
        <v>46053</v>
      </c>
      <c r="C1265" s="1" t="s">
        <v>1291</v>
      </c>
      <c r="D1265" s="1" t="s">
        <v>35</v>
      </c>
      <c r="E1265" s="1" t="s">
        <v>27</v>
      </c>
      <c r="F1265" s="1">
        <v>143365.45000000001</v>
      </c>
      <c r="G1265" s="1" t="s">
        <v>14</v>
      </c>
    </row>
    <row r="1266" spans="1:7" x14ac:dyDescent="0.3">
      <c r="A1266" s="1" t="s">
        <v>2806</v>
      </c>
      <c r="B1266" s="2">
        <v>46106</v>
      </c>
      <c r="C1266" s="1" t="s">
        <v>1269</v>
      </c>
      <c r="D1266" s="1" t="s">
        <v>12</v>
      </c>
      <c r="E1266" s="1" t="s">
        <v>27</v>
      </c>
      <c r="F1266" s="1">
        <v>33887.040000000001</v>
      </c>
      <c r="G1266" s="1" t="s">
        <v>14</v>
      </c>
    </row>
    <row r="1267" spans="1:7" x14ac:dyDescent="0.3">
      <c r="A1267" s="1" t="s">
        <v>1394</v>
      </c>
      <c r="B1267" s="2">
        <v>46036</v>
      </c>
      <c r="C1267" s="1" t="s">
        <v>1395</v>
      </c>
      <c r="D1267" s="1" t="s">
        <v>35</v>
      </c>
      <c r="E1267" s="1" t="s">
        <v>27</v>
      </c>
      <c r="F1267" s="1">
        <v>758.17</v>
      </c>
      <c r="G1267" s="1" t="s">
        <v>14</v>
      </c>
    </row>
    <row r="1268" spans="1:7" x14ac:dyDescent="0.3">
      <c r="A1268" s="1" t="s">
        <v>4542</v>
      </c>
      <c r="B1268" s="2">
        <v>46082</v>
      </c>
      <c r="C1268" s="1" t="s">
        <v>1294</v>
      </c>
      <c r="D1268" s="1" t="s">
        <v>66</v>
      </c>
      <c r="E1268" s="1" t="s">
        <v>55</v>
      </c>
      <c r="F1268" s="1">
        <v>11692.32</v>
      </c>
      <c r="G1268" s="1" t="s">
        <v>89</v>
      </c>
    </row>
    <row r="1269" spans="1:7" x14ac:dyDescent="0.3">
      <c r="A1269" s="1" t="s">
        <v>2254</v>
      </c>
      <c r="B1269" s="2">
        <v>46025</v>
      </c>
      <c r="C1269" s="1" t="s">
        <v>667</v>
      </c>
      <c r="D1269" s="1" t="s">
        <v>66</v>
      </c>
      <c r="E1269" s="1" t="s">
        <v>27</v>
      </c>
      <c r="F1269" s="1">
        <v>5276.75</v>
      </c>
      <c r="G1269" s="1" t="s">
        <v>14</v>
      </c>
    </row>
    <row r="1270" spans="1:7" x14ac:dyDescent="0.3">
      <c r="A1270" s="1" t="s">
        <v>4945</v>
      </c>
      <c r="B1270" s="2">
        <v>46051</v>
      </c>
      <c r="C1270" s="1" t="s">
        <v>322</v>
      </c>
      <c r="D1270" s="1" t="s">
        <v>12</v>
      </c>
      <c r="E1270" s="1" t="s">
        <v>13</v>
      </c>
      <c r="F1270" s="1">
        <v>14615.04</v>
      </c>
      <c r="G1270" s="1" t="s">
        <v>14</v>
      </c>
    </row>
    <row r="1271" spans="1:7" x14ac:dyDescent="0.3">
      <c r="A1271" s="1" t="s">
        <v>3328</v>
      </c>
      <c r="B1271" s="2">
        <v>46040</v>
      </c>
      <c r="C1271" s="1" t="s">
        <v>20</v>
      </c>
      <c r="D1271" s="1" t="s">
        <v>18</v>
      </c>
      <c r="E1271" s="1" t="s">
        <v>13</v>
      </c>
      <c r="F1271" s="1">
        <v>1914.74</v>
      </c>
      <c r="G1271" s="1" t="s">
        <v>14</v>
      </c>
    </row>
    <row r="1272" spans="1:7" x14ac:dyDescent="0.3">
      <c r="A1272" s="1" t="s">
        <v>2220</v>
      </c>
      <c r="B1272" s="2">
        <v>46056</v>
      </c>
      <c r="C1272" s="1" t="s">
        <v>843</v>
      </c>
      <c r="D1272" s="1" t="s">
        <v>12</v>
      </c>
      <c r="E1272" s="1" t="s">
        <v>21</v>
      </c>
      <c r="F1272" s="1">
        <v>12351.64</v>
      </c>
      <c r="G1272" s="1" t="s">
        <v>14</v>
      </c>
    </row>
    <row r="1273" spans="1:7" x14ac:dyDescent="0.3">
      <c r="A1273" s="1" t="s">
        <v>4910</v>
      </c>
      <c r="B1273" s="2">
        <v>46030</v>
      </c>
      <c r="C1273" s="1" t="s">
        <v>1874</v>
      </c>
      <c r="D1273" s="1" t="s">
        <v>35</v>
      </c>
      <c r="E1273" s="1" t="s">
        <v>27</v>
      </c>
      <c r="F1273" s="1">
        <v>5567.61</v>
      </c>
      <c r="G1273" s="1" t="s">
        <v>94</v>
      </c>
    </row>
    <row r="1274" spans="1:7" x14ac:dyDescent="0.3">
      <c r="A1274" s="1" t="s">
        <v>1985</v>
      </c>
      <c r="B1274" s="2">
        <v>46041</v>
      </c>
      <c r="C1274" s="1" t="s">
        <v>1553</v>
      </c>
      <c r="D1274" s="1" t="s">
        <v>18</v>
      </c>
      <c r="E1274" s="1" t="s">
        <v>55</v>
      </c>
      <c r="F1274" s="1">
        <v>32190.6</v>
      </c>
      <c r="G1274" s="1" t="s">
        <v>14</v>
      </c>
    </row>
    <row r="1275" spans="1:7" x14ac:dyDescent="0.3">
      <c r="A1275" s="1" t="s">
        <v>4781</v>
      </c>
      <c r="B1275" s="2">
        <v>46053</v>
      </c>
      <c r="C1275" s="1" t="s">
        <v>813</v>
      </c>
      <c r="D1275" s="1" t="s">
        <v>18</v>
      </c>
      <c r="E1275" s="1" t="s">
        <v>21</v>
      </c>
      <c r="F1275" s="1">
        <v>2456.2199999999998</v>
      </c>
      <c r="G1275" s="1" t="s">
        <v>14</v>
      </c>
    </row>
    <row r="1276" spans="1:7" x14ac:dyDescent="0.3">
      <c r="A1276" s="1" t="s">
        <v>1464</v>
      </c>
      <c r="B1276" s="2">
        <v>46051</v>
      </c>
      <c r="C1276" s="1" t="s">
        <v>1465</v>
      </c>
      <c r="D1276" s="1" t="s">
        <v>12</v>
      </c>
      <c r="E1276" s="1" t="s">
        <v>27</v>
      </c>
      <c r="F1276" s="1">
        <v>11932.06</v>
      </c>
      <c r="G1276" s="1" t="s">
        <v>94</v>
      </c>
    </row>
    <row r="1277" spans="1:7" x14ac:dyDescent="0.3">
      <c r="A1277" s="1" t="s">
        <v>2113</v>
      </c>
      <c r="B1277" s="2">
        <v>46048</v>
      </c>
      <c r="C1277" s="1" t="s">
        <v>1336</v>
      </c>
      <c r="D1277" s="1" t="s">
        <v>12</v>
      </c>
      <c r="E1277" s="1" t="s">
        <v>21</v>
      </c>
      <c r="F1277" s="1">
        <v>1727.01</v>
      </c>
      <c r="G1277" s="1" t="s">
        <v>14</v>
      </c>
    </row>
    <row r="1278" spans="1:7" x14ac:dyDescent="0.3">
      <c r="A1278" s="1" t="s">
        <v>2272</v>
      </c>
      <c r="B1278" s="2">
        <v>46083</v>
      </c>
      <c r="C1278" s="1" t="s">
        <v>2273</v>
      </c>
      <c r="D1278" s="1" t="s">
        <v>35</v>
      </c>
      <c r="E1278" s="1" t="s">
        <v>21</v>
      </c>
      <c r="F1278" s="1">
        <v>1919.69</v>
      </c>
      <c r="G1278" s="1" t="s">
        <v>14</v>
      </c>
    </row>
    <row r="1279" spans="1:7" x14ac:dyDescent="0.3">
      <c r="A1279" s="1" t="s">
        <v>1620</v>
      </c>
      <c r="B1279" s="2">
        <v>46058</v>
      </c>
      <c r="C1279" s="1" t="s">
        <v>136</v>
      </c>
      <c r="D1279" s="1" t="s">
        <v>35</v>
      </c>
      <c r="E1279" s="1" t="s">
        <v>55</v>
      </c>
      <c r="F1279" s="1">
        <v>12007.07</v>
      </c>
      <c r="G1279" s="1" t="s">
        <v>14</v>
      </c>
    </row>
    <row r="1280" spans="1:7" x14ac:dyDescent="0.3">
      <c r="A1280" s="1" t="s">
        <v>854</v>
      </c>
      <c r="B1280" s="2">
        <v>46089</v>
      </c>
      <c r="C1280" s="1" t="s">
        <v>452</v>
      </c>
      <c r="D1280" s="1" t="s">
        <v>12</v>
      </c>
      <c r="E1280" s="1" t="s">
        <v>55</v>
      </c>
      <c r="F1280" s="1">
        <v>10144.17</v>
      </c>
      <c r="G1280" s="1" t="s">
        <v>14</v>
      </c>
    </row>
    <row r="1281" spans="1:7" x14ac:dyDescent="0.3">
      <c r="A1281" s="1" t="s">
        <v>2366</v>
      </c>
      <c r="B1281" s="2">
        <v>46098</v>
      </c>
      <c r="C1281" s="1" t="s">
        <v>1890</v>
      </c>
      <c r="D1281" s="1" t="s">
        <v>12</v>
      </c>
      <c r="E1281" s="1" t="s">
        <v>27</v>
      </c>
      <c r="F1281" s="1">
        <v>237.47</v>
      </c>
      <c r="G1281" s="1" t="s">
        <v>14</v>
      </c>
    </row>
    <row r="1282" spans="1:7" x14ac:dyDescent="0.3">
      <c r="A1282" s="1" t="s">
        <v>1451</v>
      </c>
      <c r="B1282" s="2">
        <v>46050</v>
      </c>
      <c r="C1282" s="1" t="s">
        <v>1452</v>
      </c>
      <c r="D1282" s="1" t="s">
        <v>66</v>
      </c>
      <c r="E1282" s="1" t="s">
        <v>27</v>
      </c>
      <c r="F1282" s="1">
        <v>3496.59</v>
      </c>
      <c r="G1282" s="1" t="s">
        <v>14</v>
      </c>
    </row>
    <row r="1283" spans="1:7" x14ac:dyDescent="0.3">
      <c r="A1283" s="1" t="s">
        <v>1408</v>
      </c>
      <c r="B1283" s="2">
        <v>46099</v>
      </c>
      <c r="C1283" s="1" t="s">
        <v>607</v>
      </c>
      <c r="D1283" s="1" t="s">
        <v>35</v>
      </c>
      <c r="E1283" s="1" t="s">
        <v>27</v>
      </c>
      <c r="F1283" s="1">
        <v>3627.98</v>
      </c>
      <c r="G1283" s="1" t="s">
        <v>14</v>
      </c>
    </row>
    <row r="1284" spans="1:7" x14ac:dyDescent="0.3">
      <c r="A1284" s="1" t="s">
        <v>3513</v>
      </c>
      <c r="B1284" s="2">
        <v>46050</v>
      </c>
      <c r="C1284" s="1" t="s">
        <v>1322</v>
      </c>
      <c r="D1284" s="1" t="s">
        <v>35</v>
      </c>
      <c r="E1284" s="1" t="s">
        <v>27</v>
      </c>
      <c r="F1284" s="1">
        <v>10081.67</v>
      </c>
      <c r="G1284" s="1" t="s">
        <v>14</v>
      </c>
    </row>
    <row r="1285" spans="1:7" x14ac:dyDescent="0.3">
      <c r="A1285" s="1" t="s">
        <v>1737</v>
      </c>
      <c r="B1285" s="2">
        <v>46028</v>
      </c>
      <c r="C1285" s="1" t="s">
        <v>1738</v>
      </c>
      <c r="D1285" s="1" t="s">
        <v>66</v>
      </c>
      <c r="E1285" s="1" t="s">
        <v>13</v>
      </c>
      <c r="F1285" s="1">
        <v>3936.22</v>
      </c>
      <c r="G1285" s="1" t="s">
        <v>14</v>
      </c>
    </row>
    <row r="1286" spans="1:7" x14ac:dyDescent="0.3">
      <c r="A1286" s="1" t="s">
        <v>859</v>
      </c>
      <c r="B1286" s="2">
        <v>46077</v>
      </c>
      <c r="C1286" s="1" t="s">
        <v>155</v>
      </c>
      <c r="D1286" s="1" t="s">
        <v>66</v>
      </c>
      <c r="E1286" s="1" t="s">
        <v>13</v>
      </c>
      <c r="F1286" s="1">
        <v>5016.07</v>
      </c>
      <c r="G1286" s="1" t="s">
        <v>14</v>
      </c>
    </row>
    <row r="1287" spans="1:7" x14ac:dyDescent="0.3">
      <c r="A1287" s="1" t="s">
        <v>1949</v>
      </c>
      <c r="B1287" s="2">
        <v>46073</v>
      </c>
      <c r="C1287" s="1" t="s">
        <v>425</v>
      </c>
      <c r="D1287" s="1" t="s">
        <v>35</v>
      </c>
      <c r="E1287" s="1" t="s">
        <v>55</v>
      </c>
      <c r="F1287" s="1">
        <v>2076.09</v>
      </c>
      <c r="G1287" s="1" t="s">
        <v>14</v>
      </c>
    </row>
    <row r="1288" spans="1:7" x14ac:dyDescent="0.3">
      <c r="A1288" s="1" t="s">
        <v>3081</v>
      </c>
      <c r="B1288" s="2">
        <v>46094</v>
      </c>
      <c r="C1288" s="1" t="s">
        <v>2907</v>
      </c>
      <c r="D1288" s="1" t="s">
        <v>66</v>
      </c>
      <c r="E1288" s="1" t="s">
        <v>27</v>
      </c>
      <c r="F1288" s="1">
        <v>5595.43</v>
      </c>
      <c r="G1288" s="1" t="s">
        <v>14</v>
      </c>
    </row>
    <row r="1289" spans="1:7" x14ac:dyDescent="0.3">
      <c r="A1289" s="1" t="s">
        <v>3658</v>
      </c>
      <c r="B1289" s="2">
        <v>46037</v>
      </c>
      <c r="C1289" s="1" t="s">
        <v>713</v>
      </c>
      <c r="D1289" s="1" t="s">
        <v>12</v>
      </c>
      <c r="E1289" s="1" t="s">
        <v>27</v>
      </c>
      <c r="F1289" s="1">
        <v>4355.01</v>
      </c>
      <c r="G1289" s="1" t="s">
        <v>14</v>
      </c>
    </row>
    <row r="1290" spans="1:7" x14ac:dyDescent="0.3">
      <c r="A1290" s="1" t="s">
        <v>3551</v>
      </c>
      <c r="B1290" s="2">
        <v>46106</v>
      </c>
      <c r="C1290" s="1" t="s">
        <v>1651</v>
      </c>
      <c r="D1290" s="1" t="s">
        <v>35</v>
      </c>
      <c r="E1290" s="1" t="s">
        <v>13</v>
      </c>
      <c r="F1290" s="1">
        <v>8848.1</v>
      </c>
      <c r="G1290" s="1" t="s">
        <v>14</v>
      </c>
    </row>
    <row r="1291" spans="1:7" x14ac:dyDescent="0.3">
      <c r="A1291" s="1" t="s">
        <v>1297</v>
      </c>
      <c r="B1291" s="2">
        <v>46101</v>
      </c>
      <c r="C1291" s="1" t="s">
        <v>962</v>
      </c>
      <c r="D1291" s="1" t="s">
        <v>12</v>
      </c>
      <c r="E1291" s="1" t="s">
        <v>13</v>
      </c>
      <c r="F1291" s="1">
        <v>19647.34</v>
      </c>
      <c r="G1291" s="1" t="s">
        <v>14</v>
      </c>
    </row>
    <row r="1292" spans="1:7" x14ac:dyDescent="0.3">
      <c r="A1292" s="1" t="s">
        <v>1299</v>
      </c>
      <c r="B1292" s="2">
        <v>46104</v>
      </c>
      <c r="C1292" s="1" t="s">
        <v>1300</v>
      </c>
      <c r="D1292" s="1" t="s">
        <v>18</v>
      </c>
      <c r="E1292" s="1" t="s">
        <v>13</v>
      </c>
      <c r="F1292" s="1">
        <v>4956.9399999999996</v>
      </c>
      <c r="G1292" s="1" t="s">
        <v>14</v>
      </c>
    </row>
    <row r="1293" spans="1:7" x14ac:dyDescent="0.3">
      <c r="A1293" s="1" t="s">
        <v>675</v>
      </c>
      <c r="B1293" s="2">
        <v>46069</v>
      </c>
      <c r="C1293" s="1" t="s">
        <v>676</v>
      </c>
      <c r="D1293" s="1" t="s">
        <v>18</v>
      </c>
      <c r="E1293" s="1" t="s">
        <v>21</v>
      </c>
      <c r="F1293" s="1">
        <v>18516.55</v>
      </c>
      <c r="G1293" s="1" t="s">
        <v>14</v>
      </c>
    </row>
    <row r="1294" spans="1:7" x14ac:dyDescent="0.3">
      <c r="A1294" s="1" t="s">
        <v>2798</v>
      </c>
      <c r="B1294" s="2">
        <v>46036</v>
      </c>
      <c r="C1294" s="1" t="s">
        <v>2799</v>
      </c>
      <c r="D1294" s="1" t="s">
        <v>12</v>
      </c>
      <c r="E1294" s="1" t="s">
        <v>27</v>
      </c>
      <c r="F1294" s="1">
        <v>1394.02</v>
      </c>
      <c r="G1294" s="1" t="s">
        <v>14</v>
      </c>
    </row>
    <row r="1295" spans="1:7" x14ac:dyDescent="0.3">
      <c r="A1295" s="1" t="s">
        <v>3229</v>
      </c>
      <c r="B1295" s="2">
        <v>46050</v>
      </c>
      <c r="C1295" s="1" t="s">
        <v>184</v>
      </c>
      <c r="D1295" s="1" t="s">
        <v>18</v>
      </c>
      <c r="E1295" s="1" t="s">
        <v>27</v>
      </c>
      <c r="F1295" s="1">
        <v>7200.84</v>
      </c>
      <c r="G1295" s="1" t="s">
        <v>14</v>
      </c>
    </row>
    <row r="1296" spans="1:7" x14ac:dyDescent="0.3">
      <c r="A1296" s="1" t="s">
        <v>1917</v>
      </c>
      <c r="B1296" s="2">
        <v>46089</v>
      </c>
      <c r="C1296" s="1" t="s">
        <v>1918</v>
      </c>
      <c r="D1296" s="1" t="s">
        <v>46</v>
      </c>
      <c r="E1296" s="1" t="s">
        <v>21</v>
      </c>
      <c r="F1296" s="1">
        <v>12425.01</v>
      </c>
      <c r="G1296" s="1" t="s">
        <v>14</v>
      </c>
    </row>
    <row r="1297" spans="1:7" x14ac:dyDescent="0.3">
      <c r="A1297" s="1" t="s">
        <v>507</v>
      </c>
      <c r="B1297" s="2">
        <v>46025</v>
      </c>
      <c r="C1297" s="1" t="s">
        <v>508</v>
      </c>
      <c r="D1297" s="1" t="s">
        <v>12</v>
      </c>
      <c r="E1297" s="1" t="s">
        <v>21</v>
      </c>
      <c r="F1297" s="1">
        <v>5722.79</v>
      </c>
      <c r="G1297" s="1" t="s">
        <v>14</v>
      </c>
    </row>
    <row r="1298" spans="1:7" x14ac:dyDescent="0.3">
      <c r="A1298" s="1" t="s">
        <v>277</v>
      </c>
      <c r="B1298" s="2">
        <v>46098</v>
      </c>
      <c r="C1298" s="1" t="s">
        <v>278</v>
      </c>
      <c r="D1298" s="1" t="s">
        <v>46</v>
      </c>
      <c r="E1298" s="1" t="s">
        <v>13</v>
      </c>
      <c r="F1298" s="1">
        <v>7391.51</v>
      </c>
      <c r="G1298" s="1" t="s">
        <v>14</v>
      </c>
    </row>
    <row r="1299" spans="1:7" x14ac:dyDescent="0.3">
      <c r="A1299" s="1" t="s">
        <v>487</v>
      </c>
      <c r="B1299" s="2">
        <v>46101</v>
      </c>
      <c r="C1299" s="1" t="s">
        <v>63</v>
      </c>
      <c r="D1299" s="1" t="s">
        <v>18</v>
      </c>
      <c r="E1299" s="1" t="s">
        <v>21</v>
      </c>
      <c r="F1299" s="1">
        <v>1563.83</v>
      </c>
      <c r="G1299" s="1" t="s">
        <v>14</v>
      </c>
    </row>
    <row r="1300" spans="1:7" x14ac:dyDescent="0.3">
      <c r="A1300" s="1" t="s">
        <v>4028</v>
      </c>
      <c r="B1300" s="2">
        <v>46107</v>
      </c>
      <c r="C1300" s="1" t="s">
        <v>1823</v>
      </c>
      <c r="D1300" s="1" t="s">
        <v>12</v>
      </c>
      <c r="E1300" s="1" t="s">
        <v>13</v>
      </c>
      <c r="F1300" s="1">
        <v>2137.33</v>
      </c>
      <c r="G1300" s="1" t="s">
        <v>14</v>
      </c>
    </row>
    <row r="1301" spans="1:7" x14ac:dyDescent="0.3">
      <c r="A1301" s="1" t="s">
        <v>4901</v>
      </c>
      <c r="B1301" s="2">
        <v>46062</v>
      </c>
      <c r="C1301" s="1" t="s">
        <v>1342</v>
      </c>
      <c r="D1301" s="1" t="s">
        <v>66</v>
      </c>
      <c r="E1301" s="1" t="s">
        <v>55</v>
      </c>
      <c r="F1301" s="1">
        <v>17918.150000000001</v>
      </c>
      <c r="G1301" s="1" t="s">
        <v>14</v>
      </c>
    </row>
    <row r="1302" spans="1:7" x14ac:dyDescent="0.3">
      <c r="A1302" s="1" t="s">
        <v>437</v>
      </c>
      <c r="B1302" s="2">
        <v>46063</v>
      </c>
      <c r="C1302" s="1" t="s">
        <v>438</v>
      </c>
      <c r="D1302" s="1" t="s">
        <v>66</v>
      </c>
      <c r="E1302" s="1" t="s">
        <v>55</v>
      </c>
      <c r="F1302" s="1">
        <v>23271</v>
      </c>
      <c r="G1302" s="1" t="s">
        <v>94</v>
      </c>
    </row>
    <row r="1303" spans="1:7" x14ac:dyDescent="0.3">
      <c r="A1303" s="1" t="s">
        <v>5009</v>
      </c>
      <c r="B1303" s="2">
        <v>46034</v>
      </c>
      <c r="C1303" s="1" t="s">
        <v>906</v>
      </c>
      <c r="D1303" s="1" t="s">
        <v>18</v>
      </c>
      <c r="E1303" s="1" t="s">
        <v>27</v>
      </c>
      <c r="F1303" s="1">
        <v>21083.67</v>
      </c>
      <c r="G1303" s="1" t="s">
        <v>14</v>
      </c>
    </row>
    <row r="1304" spans="1:7" x14ac:dyDescent="0.3">
      <c r="A1304" s="1" t="s">
        <v>3711</v>
      </c>
      <c r="B1304" s="2">
        <v>46037</v>
      </c>
      <c r="C1304" s="1" t="s">
        <v>1664</v>
      </c>
      <c r="D1304" s="1" t="s">
        <v>46</v>
      </c>
      <c r="E1304" s="1" t="s">
        <v>21</v>
      </c>
      <c r="F1304" s="1">
        <v>175610.15</v>
      </c>
      <c r="G1304" s="1" t="s">
        <v>14</v>
      </c>
    </row>
    <row r="1305" spans="1:7" x14ac:dyDescent="0.3">
      <c r="A1305" s="1" t="s">
        <v>140</v>
      </c>
      <c r="B1305" s="2">
        <v>46099</v>
      </c>
      <c r="C1305" s="1" t="s">
        <v>141</v>
      </c>
      <c r="D1305" s="1" t="s">
        <v>18</v>
      </c>
      <c r="E1305" s="1" t="s">
        <v>55</v>
      </c>
      <c r="F1305" s="1">
        <v>4990.0200000000004</v>
      </c>
      <c r="G1305" s="1" t="s">
        <v>14</v>
      </c>
    </row>
    <row r="1306" spans="1:7" x14ac:dyDescent="0.3">
      <c r="A1306" s="1" t="s">
        <v>4582</v>
      </c>
      <c r="B1306" s="2">
        <v>46110</v>
      </c>
      <c r="C1306" s="1" t="s">
        <v>1178</v>
      </c>
      <c r="D1306" s="1" t="s">
        <v>12</v>
      </c>
      <c r="E1306" s="1" t="s">
        <v>55</v>
      </c>
      <c r="F1306" s="1">
        <v>11833.18</v>
      </c>
      <c r="G1306" s="1" t="s">
        <v>14</v>
      </c>
    </row>
    <row r="1307" spans="1:7" x14ac:dyDescent="0.3">
      <c r="A1307" s="1" t="s">
        <v>3709</v>
      </c>
      <c r="B1307" s="2">
        <v>46041</v>
      </c>
      <c r="C1307" s="1" t="s">
        <v>328</v>
      </c>
      <c r="D1307" s="1" t="s">
        <v>12</v>
      </c>
      <c r="E1307" s="1" t="s">
        <v>13</v>
      </c>
      <c r="F1307" s="1">
        <v>2550.5100000000002</v>
      </c>
      <c r="G1307" s="1" t="s">
        <v>14</v>
      </c>
    </row>
    <row r="1308" spans="1:7" x14ac:dyDescent="0.3">
      <c r="A1308" s="1" t="s">
        <v>1497</v>
      </c>
      <c r="B1308" s="2">
        <v>46078</v>
      </c>
      <c r="C1308" s="1" t="s">
        <v>1032</v>
      </c>
      <c r="D1308" s="1" t="s">
        <v>12</v>
      </c>
      <c r="E1308" s="1" t="s">
        <v>55</v>
      </c>
      <c r="F1308" s="1">
        <v>19699.61</v>
      </c>
      <c r="G1308" s="1" t="s">
        <v>14</v>
      </c>
    </row>
    <row r="1309" spans="1:7" x14ac:dyDescent="0.3">
      <c r="A1309" s="1" t="s">
        <v>4043</v>
      </c>
      <c r="B1309" s="2">
        <v>46082</v>
      </c>
      <c r="C1309" s="1" t="s">
        <v>1808</v>
      </c>
      <c r="D1309" s="1" t="s">
        <v>12</v>
      </c>
      <c r="E1309" s="1" t="s">
        <v>27</v>
      </c>
      <c r="F1309" s="1">
        <v>14669.29</v>
      </c>
      <c r="G1309" s="1" t="s">
        <v>14</v>
      </c>
    </row>
    <row r="1310" spans="1:7" x14ac:dyDescent="0.3">
      <c r="A1310" s="1" t="s">
        <v>4882</v>
      </c>
      <c r="B1310" s="2">
        <v>46037</v>
      </c>
      <c r="C1310" s="1" t="s">
        <v>4762</v>
      </c>
      <c r="D1310" s="1" t="s">
        <v>18</v>
      </c>
      <c r="E1310" s="1" t="s">
        <v>13</v>
      </c>
      <c r="F1310" s="1">
        <v>6356.7</v>
      </c>
      <c r="G1310" s="1" t="s">
        <v>14</v>
      </c>
    </row>
    <row r="1311" spans="1:7" x14ac:dyDescent="0.3">
      <c r="A1311" s="1" t="s">
        <v>849</v>
      </c>
      <c r="B1311" s="2">
        <v>46037</v>
      </c>
      <c r="C1311" s="1" t="s">
        <v>850</v>
      </c>
      <c r="D1311" s="1" t="s">
        <v>12</v>
      </c>
      <c r="E1311" s="1" t="s">
        <v>13</v>
      </c>
      <c r="F1311" s="1">
        <v>5501.42</v>
      </c>
      <c r="G1311" s="1" t="s">
        <v>14</v>
      </c>
    </row>
    <row r="1312" spans="1:7" x14ac:dyDescent="0.3">
      <c r="A1312" s="1" t="s">
        <v>5010</v>
      </c>
      <c r="B1312" s="2">
        <v>46038</v>
      </c>
      <c r="C1312" s="1" t="s">
        <v>3118</v>
      </c>
      <c r="D1312" s="1" t="s">
        <v>35</v>
      </c>
      <c r="E1312" s="1" t="s">
        <v>13</v>
      </c>
      <c r="F1312" s="1">
        <v>3887.84</v>
      </c>
      <c r="G1312" s="1" t="s">
        <v>14</v>
      </c>
    </row>
    <row r="1313" spans="1:7" x14ac:dyDescent="0.3">
      <c r="A1313" s="1" t="s">
        <v>4407</v>
      </c>
      <c r="B1313" s="2">
        <v>46053</v>
      </c>
      <c r="C1313" s="1" t="s">
        <v>1178</v>
      </c>
      <c r="D1313" s="1" t="s">
        <v>18</v>
      </c>
      <c r="E1313" s="1" t="s">
        <v>21</v>
      </c>
      <c r="F1313" s="1">
        <v>20175.84</v>
      </c>
      <c r="G1313" s="1" t="s">
        <v>14</v>
      </c>
    </row>
    <row r="1314" spans="1:7" x14ac:dyDescent="0.3">
      <c r="A1314" s="1" t="s">
        <v>1083</v>
      </c>
      <c r="B1314" s="2">
        <v>46023</v>
      </c>
      <c r="C1314" s="1" t="s">
        <v>773</v>
      </c>
      <c r="D1314" s="1" t="s">
        <v>12</v>
      </c>
      <c r="E1314" s="1" t="s">
        <v>13</v>
      </c>
      <c r="F1314" s="1">
        <v>14207.28</v>
      </c>
      <c r="G1314" s="1" t="s">
        <v>14</v>
      </c>
    </row>
    <row r="1315" spans="1:7" x14ac:dyDescent="0.3">
      <c r="A1315" s="1" t="s">
        <v>800</v>
      </c>
      <c r="B1315" s="2">
        <v>46032</v>
      </c>
      <c r="C1315" s="1" t="s">
        <v>801</v>
      </c>
      <c r="D1315" s="1" t="s">
        <v>12</v>
      </c>
      <c r="E1315" s="1" t="s">
        <v>21</v>
      </c>
      <c r="F1315" s="1">
        <v>2131.4499999999998</v>
      </c>
      <c r="G1315" s="1" t="s">
        <v>14</v>
      </c>
    </row>
    <row r="1316" spans="1:7" x14ac:dyDescent="0.3">
      <c r="A1316" s="1" t="s">
        <v>2354</v>
      </c>
      <c r="B1316" s="2">
        <v>46045</v>
      </c>
      <c r="C1316" s="1" t="s">
        <v>1482</v>
      </c>
      <c r="D1316" s="1" t="s">
        <v>18</v>
      </c>
      <c r="E1316" s="1" t="s">
        <v>13</v>
      </c>
      <c r="F1316" s="1">
        <v>9656.89</v>
      </c>
      <c r="G1316" s="1" t="s">
        <v>14</v>
      </c>
    </row>
    <row r="1317" spans="1:7" x14ac:dyDescent="0.3">
      <c r="A1317" s="1" t="s">
        <v>4576</v>
      </c>
      <c r="B1317" s="2">
        <v>46096</v>
      </c>
      <c r="C1317" s="1" t="s">
        <v>3501</v>
      </c>
      <c r="D1317" s="1" t="s">
        <v>35</v>
      </c>
      <c r="E1317" s="1" t="s">
        <v>27</v>
      </c>
      <c r="F1317" s="1">
        <v>479.04</v>
      </c>
      <c r="G1317" s="1" t="s">
        <v>14</v>
      </c>
    </row>
    <row r="1318" spans="1:7" x14ac:dyDescent="0.3">
      <c r="A1318" s="1" t="s">
        <v>4073</v>
      </c>
      <c r="B1318" s="2">
        <v>46090</v>
      </c>
      <c r="C1318" s="1" t="s">
        <v>1699</v>
      </c>
      <c r="D1318" s="1" t="s">
        <v>12</v>
      </c>
      <c r="E1318" s="1" t="s">
        <v>27</v>
      </c>
      <c r="F1318" s="1">
        <v>21798.49</v>
      </c>
      <c r="G1318" s="1" t="s">
        <v>14</v>
      </c>
    </row>
    <row r="1319" spans="1:7" x14ac:dyDescent="0.3">
      <c r="A1319" s="1" t="s">
        <v>2476</v>
      </c>
      <c r="B1319" s="2">
        <v>46081</v>
      </c>
      <c r="C1319" s="1" t="s">
        <v>1701</v>
      </c>
      <c r="D1319" s="1" t="s">
        <v>12</v>
      </c>
      <c r="E1319" s="1" t="s">
        <v>55</v>
      </c>
      <c r="F1319" s="1">
        <v>19318.97</v>
      </c>
      <c r="G1319" s="1" t="s">
        <v>14</v>
      </c>
    </row>
    <row r="1320" spans="1:7" x14ac:dyDescent="0.3">
      <c r="A1320" s="1" t="s">
        <v>2603</v>
      </c>
      <c r="B1320" s="2">
        <v>46082</v>
      </c>
      <c r="C1320" s="1" t="s">
        <v>1678</v>
      </c>
      <c r="D1320" s="1" t="s">
        <v>12</v>
      </c>
      <c r="E1320" s="1" t="s">
        <v>21</v>
      </c>
      <c r="F1320" s="1">
        <v>23969.49</v>
      </c>
      <c r="G1320" s="1" t="s">
        <v>14</v>
      </c>
    </row>
    <row r="1321" spans="1:7" x14ac:dyDescent="0.3">
      <c r="A1321" s="1" t="s">
        <v>2787</v>
      </c>
      <c r="B1321" s="2">
        <v>46036</v>
      </c>
      <c r="C1321" s="1" t="s">
        <v>919</v>
      </c>
      <c r="D1321" s="1" t="s">
        <v>66</v>
      </c>
      <c r="E1321" s="1" t="s">
        <v>55</v>
      </c>
      <c r="F1321" s="1">
        <v>1468.54</v>
      </c>
      <c r="G1321" s="1" t="s">
        <v>14</v>
      </c>
    </row>
    <row r="1322" spans="1:7" x14ac:dyDescent="0.3">
      <c r="A1322" s="1" t="s">
        <v>1006</v>
      </c>
      <c r="B1322" s="2">
        <v>46097</v>
      </c>
      <c r="C1322" s="1" t="s">
        <v>1007</v>
      </c>
      <c r="D1322" s="1" t="s">
        <v>12</v>
      </c>
      <c r="E1322" s="1" t="s">
        <v>55</v>
      </c>
      <c r="F1322" s="1">
        <v>1864.61</v>
      </c>
      <c r="G1322" s="1" t="s">
        <v>14</v>
      </c>
    </row>
    <row r="1323" spans="1:7" x14ac:dyDescent="0.3">
      <c r="A1323" s="1" t="s">
        <v>1752</v>
      </c>
      <c r="B1323" s="2">
        <v>46041</v>
      </c>
      <c r="C1323" s="1" t="s">
        <v>1622</v>
      </c>
      <c r="D1323" s="1" t="s">
        <v>12</v>
      </c>
      <c r="E1323" s="1" t="s">
        <v>21</v>
      </c>
      <c r="F1323" s="1">
        <v>27619.86</v>
      </c>
      <c r="G1323" s="1" t="s">
        <v>89</v>
      </c>
    </row>
    <row r="1324" spans="1:7" x14ac:dyDescent="0.3">
      <c r="A1324" s="1" t="s">
        <v>110</v>
      </c>
      <c r="B1324" s="2">
        <v>46102</v>
      </c>
      <c r="C1324" s="1" t="s">
        <v>111</v>
      </c>
      <c r="D1324" s="1" t="s">
        <v>12</v>
      </c>
      <c r="E1324" s="1" t="s">
        <v>55</v>
      </c>
      <c r="F1324" s="1">
        <v>4672.9399999999996</v>
      </c>
      <c r="G1324" s="1" t="s">
        <v>14</v>
      </c>
    </row>
    <row r="1325" spans="1:7" x14ac:dyDescent="0.3">
      <c r="A1325" s="1" t="s">
        <v>1766</v>
      </c>
      <c r="B1325" s="2">
        <v>46034</v>
      </c>
      <c r="C1325" s="1" t="s">
        <v>734</v>
      </c>
      <c r="D1325" s="1" t="s">
        <v>46</v>
      </c>
      <c r="E1325" s="1" t="s">
        <v>13</v>
      </c>
      <c r="F1325" s="1">
        <v>12464.33</v>
      </c>
      <c r="G1325" s="1" t="s">
        <v>14</v>
      </c>
    </row>
    <row r="1326" spans="1:7" x14ac:dyDescent="0.3">
      <c r="A1326" s="1" t="s">
        <v>3573</v>
      </c>
      <c r="B1326" s="2">
        <v>46102</v>
      </c>
      <c r="C1326" s="1" t="s">
        <v>382</v>
      </c>
      <c r="D1326" s="1" t="s">
        <v>12</v>
      </c>
      <c r="E1326" s="1" t="s">
        <v>13</v>
      </c>
      <c r="F1326" s="1">
        <v>10194.82</v>
      </c>
      <c r="G1326" s="1" t="s">
        <v>14</v>
      </c>
    </row>
    <row r="1327" spans="1:7" x14ac:dyDescent="0.3">
      <c r="A1327" s="1" t="s">
        <v>3757</v>
      </c>
      <c r="B1327" s="2">
        <v>46040</v>
      </c>
      <c r="C1327" s="1" t="s">
        <v>1354</v>
      </c>
      <c r="D1327" s="1" t="s">
        <v>35</v>
      </c>
      <c r="E1327" s="1" t="s">
        <v>13</v>
      </c>
      <c r="F1327" s="1">
        <v>18340.919999999998</v>
      </c>
      <c r="G1327" s="1" t="s">
        <v>14</v>
      </c>
    </row>
    <row r="1328" spans="1:7" x14ac:dyDescent="0.3">
      <c r="A1328" s="1" t="s">
        <v>4128</v>
      </c>
      <c r="B1328" s="2">
        <v>46063</v>
      </c>
      <c r="C1328" s="1" t="s">
        <v>1170</v>
      </c>
      <c r="D1328" s="1" t="s">
        <v>18</v>
      </c>
      <c r="E1328" s="1" t="s">
        <v>27</v>
      </c>
      <c r="F1328" s="1">
        <v>50340.53</v>
      </c>
      <c r="G1328" s="1" t="s">
        <v>14</v>
      </c>
    </row>
    <row r="1329" spans="1:7" x14ac:dyDescent="0.3">
      <c r="A1329" s="1" t="s">
        <v>1086</v>
      </c>
      <c r="B1329" s="2">
        <v>46076</v>
      </c>
      <c r="C1329" s="1" t="s">
        <v>1087</v>
      </c>
      <c r="D1329" s="1" t="s">
        <v>18</v>
      </c>
      <c r="E1329" s="1" t="s">
        <v>27</v>
      </c>
      <c r="F1329" s="1">
        <v>6147.32</v>
      </c>
      <c r="G1329" s="1" t="s">
        <v>14</v>
      </c>
    </row>
    <row r="1330" spans="1:7" x14ac:dyDescent="0.3">
      <c r="A1330" s="1" t="s">
        <v>2347</v>
      </c>
      <c r="B1330" s="2">
        <v>46027</v>
      </c>
      <c r="C1330" s="1" t="s">
        <v>32</v>
      </c>
      <c r="D1330" s="1" t="s">
        <v>12</v>
      </c>
      <c r="E1330" s="1" t="s">
        <v>55</v>
      </c>
      <c r="F1330" s="1">
        <v>3093.58</v>
      </c>
      <c r="G1330" s="1" t="s">
        <v>14</v>
      </c>
    </row>
    <row r="1331" spans="1:7" x14ac:dyDescent="0.3">
      <c r="A1331" s="1" t="s">
        <v>860</v>
      </c>
      <c r="B1331" s="2">
        <v>46029</v>
      </c>
      <c r="C1331" s="1" t="s">
        <v>861</v>
      </c>
      <c r="D1331" s="1" t="s">
        <v>18</v>
      </c>
      <c r="E1331" s="1" t="s">
        <v>27</v>
      </c>
      <c r="F1331" s="1">
        <v>7163.65</v>
      </c>
      <c r="G1331" s="1" t="s">
        <v>14</v>
      </c>
    </row>
    <row r="1332" spans="1:7" x14ac:dyDescent="0.3">
      <c r="A1332" s="1" t="s">
        <v>4655</v>
      </c>
      <c r="B1332" s="2">
        <v>46088</v>
      </c>
      <c r="C1332" s="1" t="s">
        <v>2799</v>
      </c>
      <c r="D1332" s="1" t="s">
        <v>12</v>
      </c>
      <c r="E1332" s="1" t="s">
        <v>13</v>
      </c>
      <c r="F1332" s="1">
        <v>30577.58</v>
      </c>
      <c r="G1332" s="1" t="s">
        <v>89</v>
      </c>
    </row>
    <row r="1333" spans="1:7" x14ac:dyDescent="0.3">
      <c r="A1333" s="1" t="s">
        <v>1318</v>
      </c>
      <c r="B1333" s="2">
        <v>46095</v>
      </c>
      <c r="C1333" s="1" t="s">
        <v>1319</v>
      </c>
      <c r="D1333" s="1" t="s">
        <v>12</v>
      </c>
      <c r="E1333" s="1" t="s">
        <v>13</v>
      </c>
      <c r="F1333" s="1">
        <v>1384.38</v>
      </c>
      <c r="G1333" s="1" t="s">
        <v>14</v>
      </c>
    </row>
    <row r="1334" spans="1:7" x14ac:dyDescent="0.3">
      <c r="A1334" s="1" t="s">
        <v>722</v>
      </c>
      <c r="B1334" s="2">
        <v>46085</v>
      </c>
      <c r="C1334" s="1" t="s">
        <v>723</v>
      </c>
      <c r="D1334" s="1" t="s">
        <v>35</v>
      </c>
      <c r="E1334" s="1" t="s">
        <v>21</v>
      </c>
      <c r="F1334" s="1">
        <v>3132.83</v>
      </c>
      <c r="G1334" s="1" t="s">
        <v>94</v>
      </c>
    </row>
    <row r="1335" spans="1:7" x14ac:dyDescent="0.3">
      <c r="A1335" s="1" t="s">
        <v>1384</v>
      </c>
      <c r="B1335" s="2">
        <v>46073</v>
      </c>
      <c r="C1335" s="1" t="s">
        <v>1385</v>
      </c>
      <c r="D1335" s="1" t="s">
        <v>12</v>
      </c>
      <c r="E1335" s="1" t="s">
        <v>21</v>
      </c>
      <c r="F1335" s="1">
        <v>18298.689999999999</v>
      </c>
      <c r="G1335" s="1" t="s">
        <v>14</v>
      </c>
    </row>
    <row r="1336" spans="1:7" x14ac:dyDescent="0.3">
      <c r="A1336" s="1" t="s">
        <v>5011</v>
      </c>
      <c r="B1336" s="2">
        <v>46085</v>
      </c>
      <c r="C1336" s="1" t="s">
        <v>2907</v>
      </c>
      <c r="D1336" s="1" t="s">
        <v>12</v>
      </c>
      <c r="E1336" s="1" t="s">
        <v>27</v>
      </c>
      <c r="F1336" s="1">
        <v>6199.28</v>
      </c>
      <c r="G1336" s="1" t="s">
        <v>14</v>
      </c>
    </row>
    <row r="1337" spans="1:7" x14ac:dyDescent="0.3">
      <c r="A1337" s="1" t="s">
        <v>886</v>
      </c>
      <c r="B1337" s="2">
        <v>46028</v>
      </c>
      <c r="C1337" s="1" t="s">
        <v>887</v>
      </c>
      <c r="D1337" s="1" t="s">
        <v>35</v>
      </c>
      <c r="E1337" s="1" t="s">
        <v>13</v>
      </c>
      <c r="F1337" s="1">
        <v>16147.46</v>
      </c>
      <c r="G1337" s="1" t="s">
        <v>14</v>
      </c>
    </row>
    <row r="1338" spans="1:7" x14ac:dyDescent="0.3">
      <c r="A1338" s="1" t="s">
        <v>4911</v>
      </c>
      <c r="B1338" s="2">
        <v>46088</v>
      </c>
      <c r="C1338" s="1" t="s">
        <v>827</v>
      </c>
      <c r="D1338" s="1" t="s">
        <v>12</v>
      </c>
      <c r="E1338" s="1" t="s">
        <v>13</v>
      </c>
      <c r="F1338" s="1">
        <v>1073.5</v>
      </c>
      <c r="G1338" s="1" t="s">
        <v>14</v>
      </c>
    </row>
    <row r="1339" spans="1:7" x14ac:dyDescent="0.3">
      <c r="A1339" s="1" t="s">
        <v>2499</v>
      </c>
      <c r="B1339" s="2">
        <v>46050</v>
      </c>
      <c r="C1339" s="1" t="s">
        <v>153</v>
      </c>
      <c r="D1339" s="1" t="s">
        <v>12</v>
      </c>
      <c r="E1339" s="1" t="s">
        <v>13</v>
      </c>
      <c r="F1339" s="1">
        <v>1643.52</v>
      </c>
      <c r="G1339" s="1" t="s">
        <v>14</v>
      </c>
    </row>
    <row r="1340" spans="1:7" x14ac:dyDescent="0.3">
      <c r="A1340" s="1" t="s">
        <v>3090</v>
      </c>
      <c r="B1340" s="2">
        <v>46083</v>
      </c>
      <c r="C1340" s="1" t="s">
        <v>194</v>
      </c>
      <c r="D1340" s="1" t="s">
        <v>18</v>
      </c>
      <c r="E1340" s="1" t="s">
        <v>21</v>
      </c>
      <c r="F1340" s="1">
        <v>2654.84</v>
      </c>
      <c r="G1340" s="1" t="s">
        <v>14</v>
      </c>
    </row>
    <row r="1341" spans="1:7" x14ac:dyDescent="0.3">
      <c r="A1341" s="1" t="s">
        <v>223</v>
      </c>
      <c r="B1341" s="2">
        <v>46107</v>
      </c>
      <c r="C1341" s="1" t="s">
        <v>224</v>
      </c>
      <c r="D1341" s="1" t="s">
        <v>66</v>
      </c>
      <c r="E1341" s="1" t="s">
        <v>55</v>
      </c>
      <c r="F1341" s="1">
        <v>24443.040000000001</v>
      </c>
      <c r="G1341" s="1" t="s">
        <v>14</v>
      </c>
    </row>
    <row r="1342" spans="1:7" x14ac:dyDescent="0.3">
      <c r="A1342" s="1" t="s">
        <v>1574</v>
      </c>
      <c r="B1342" s="2">
        <v>46078</v>
      </c>
      <c r="C1342" s="1" t="s">
        <v>1575</v>
      </c>
      <c r="D1342" s="1" t="s">
        <v>18</v>
      </c>
      <c r="E1342" s="1" t="s">
        <v>21</v>
      </c>
      <c r="F1342" s="1">
        <v>44054.36</v>
      </c>
      <c r="G1342" s="1" t="s">
        <v>14</v>
      </c>
    </row>
    <row r="1343" spans="1:7" x14ac:dyDescent="0.3">
      <c r="A1343" s="1" t="s">
        <v>523</v>
      </c>
      <c r="B1343" s="2">
        <v>46023</v>
      </c>
      <c r="C1343" s="1" t="s">
        <v>417</v>
      </c>
      <c r="D1343" s="1" t="s">
        <v>12</v>
      </c>
      <c r="E1343" s="1" t="s">
        <v>55</v>
      </c>
      <c r="F1343" s="1">
        <v>22319.57</v>
      </c>
      <c r="G1343" s="1" t="s">
        <v>14</v>
      </c>
    </row>
    <row r="1344" spans="1:7" x14ac:dyDescent="0.3">
      <c r="A1344" s="1" t="s">
        <v>3139</v>
      </c>
      <c r="B1344" s="2">
        <v>46061</v>
      </c>
      <c r="C1344" s="1" t="s">
        <v>3053</v>
      </c>
      <c r="D1344" s="1" t="s">
        <v>18</v>
      </c>
      <c r="E1344" s="1" t="s">
        <v>13</v>
      </c>
      <c r="F1344" s="1">
        <v>15570.08</v>
      </c>
      <c r="G1344" s="1" t="s">
        <v>14</v>
      </c>
    </row>
    <row r="1345" spans="1:7" x14ac:dyDescent="0.3">
      <c r="A1345" s="1" t="s">
        <v>3657</v>
      </c>
      <c r="B1345" s="2">
        <v>46066</v>
      </c>
      <c r="C1345" s="1" t="s">
        <v>271</v>
      </c>
      <c r="D1345" s="1" t="s">
        <v>35</v>
      </c>
      <c r="E1345" s="1" t="s">
        <v>55</v>
      </c>
      <c r="F1345" s="1">
        <v>3397.5</v>
      </c>
      <c r="G1345" s="1" t="s">
        <v>14</v>
      </c>
    </row>
    <row r="1346" spans="1:7" x14ac:dyDescent="0.3">
      <c r="A1346" s="1" t="s">
        <v>2283</v>
      </c>
      <c r="B1346" s="2">
        <v>46060</v>
      </c>
      <c r="C1346" s="1" t="s">
        <v>603</v>
      </c>
      <c r="D1346" s="1" t="s">
        <v>18</v>
      </c>
      <c r="E1346" s="1" t="s">
        <v>27</v>
      </c>
      <c r="F1346" s="1">
        <v>2698.44</v>
      </c>
      <c r="G1346" s="1" t="s">
        <v>14</v>
      </c>
    </row>
    <row r="1347" spans="1:7" x14ac:dyDescent="0.3">
      <c r="A1347" s="1" t="s">
        <v>2200</v>
      </c>
      <c r="B1347" s="2">
        <v>46026</v>
      </c>
      <c r="C1347" s="1" t="s">
        <v>508</v>
      </c>
      <c r="D1347" s="1" t="s">
        <v>18</v>
      </c>
      <c r="E1347" s="1" t="s">
        <v>55</v>
      </c>
      <c r="F1347" s="1">
        <v>1254.51</v>
      </c>
      <c r="G1347" s="1" t="s">
        <v>14</v>
      </c>
    </row>
    <row r="1348" spans="1:7" x14ac:dyDescent="0.3">
      <c r="A1348" s="1" t="s">
        <v>189</v>
      </c>
      <c r="B1348" s="2">
        <v>46073</v>
      </c>
      <c r="C1348" s="1" t="s">
        <v>190</v>
      </c>
      <c r="D1348" s="1" t="s">
        <v>12</v>
      </c>
      <c r="E1348" s="1" t="s">
        <v>55</v>
      </c>
      <c r="F1348" s="1">
        <v>274.24</v>
      </c>
      <c r="G1348" s="1" t="s">
        <v>14</v>
      </c>
    </row>
    <row r="1349" spans="1:7" x14ac:dyDescent="0.3">
      <c r="A1349" s="1" t="s">
        <v>2096</v>
      </c>
      <c r="B1349" s="2">
        <v>46059</v>
      </c>
      <c r="C1349" s="1" t="s">
        <v>337</v>
      </c>
      <c r="D1349" s="1" t="s">
        <v>12</v>
      </c>
      <c r="E1349" s="1" t="s">
        <v>13</v>
      </c>
      <c r="F1349" s="1">
        <v>10949.4</v>
      </c>
      <c r="G1349" s="1" t="s">
        <v>14</v>
      </c>
    </row>
    <row r="1350" spans="1:7" x14ac:dyDescent="0.3">
      <c r="A1350" s="1" t="s">
        <v>5012</v>
      </c>
      <c r="B1350" s="2">
        <v>46108</v>
      </c>
      <c r="C1350" s="1" t="s">
        <v>98</v>
      </c>
      <c r="D1350" s="1" t="s">
        <v>66</v>
      </c>
      <c r="E1350" s="1" t="s">
        <v>27</v>
      </c>
      <c r="F1350" s="1">
        <v>3211.52</v>
      </c>
      <c r="G1350" s="1" t="s">
        <v>14</v>
      </c>
    </row>
    <row r="1351" spans="1:7" x14ac:dyDescent="0.3">
      <c r="A1351" s="1" t="s">
        <v>4729</v>
      </c>
      <c r="B1351" s="2">
        <v>46051</v>
      </c>
      <c r="C1351" s="1" t="s">
        <v>555</v>
      </c>
      <c r="D1351" s="1" t="s">
        <v>66</v>
      </c>
      <c r="E1351" s="1" t="s">
        <v>13</v>
      </c>
      <c r="F1351" s="1">
        <v>7919.53</v>
      </c>
      <c r="G1351" s="1" t="s">
        <v>14</v>
      </c>
    </row>
    <row r="1352" spans="1:7" x14ac:dyDescent="0.3">
      <c r="A1352" s="1" t="s">
        <v>2586</v>
      </c>
      <c r="B1352" s="2">
        <v>46084</v>
      </c>
      <c r="C1352" s="1" t="s">
        <v>324</v>
      </c>
      <c r="D1352" s="1" t="s">
        <v>46</v>
      </c>
      <c r="E1352" s="1" t="s">
        <v>27</v>
      </c>
      <c r="F1352" s="1">
        <v>1347.47</v>
      </c>
      <c r="G1352" s="1" t="s">
        <v>14</v>
      </c>
    </row>
    <row r="1353" spans="1:7" x14ac:dyDescent="0.3">
      <c r="A1353" s="1" t="s">
        <v>1063</v>
      </c>
      <c r="B1353" s="2">
        <v>46024</v>
      </c>
      <c r="C1353" s="1" t="s">
        <v>1064</v>
      </c>
      <c r="D1353" s="1" t="s">
        <v>18</v>
      </c>
      <c r="E1353" s="1" t="s">
        <v>55</v>
      </c>
      <c r="F1353" s="1">
        <v>7952.19</v>
      </c>
      <c r="G1353" s="1" t="s">
        <v>14</v>
      </c>
    </row>
    <row r="1354" spans="1:7" x14ac:dyDescent="0.3">
      <c r="A1354" s="1" t="s">
        <v>3375</v>
      </c>
      <c r="B1354" s="2">
        <v>46079</v>
      </c>
      <c r="C1354" s="1" t="s">
        <v>669</v>
      </c>
      <c r="D1354" s="1" t="s">
        <v>66</v>
      </c>
      <c r="E1354" s="1" t="s">
        <v>55</v>
      </c>
      <c r="F1354" s="1">
        <v>12260.32</v>
      </c>
      <c r="G1354" s="1" t="s">
        <v>14</v>
      </c>
    </row>
    <row r="1355" spans="1:7" x14ac:dyDescent="0.3">
      <c r="A1355" s="1" t="s">
        <v>1430</v>
      </c>
      <c r="B1355" s="2">
        <v>46074</v>
      </c>
      <c r="C1355" s="1" t="s">
        <v>850</v>
      </c>
      <c r="D1355" s="1" t="s">
        <v>35</v>
      </c>
      <c r="E1355" s="1" t="s">
        <v>27</v>
      </c>
      <c r="F1355" s="1">
        <v>5756.25</v>
      </c>
      <c r="G1355" s="1" t="s">
        <v>14</v>
      </c>
    </row>
    <row r="1356" spans="1:7" x14ac:dyDescent="0.3">
      <c r="A1356" s="1" t="s">
        <v>5013</v>
      </c>
      <c r="B1356" s="2">
        <v>46072</v>
      </c>
      <c r="C1356" s="1" t="s">
        <v>34</v>
      </c>
      <c r="D1356" s="1" t="s">
        <v>66</v>
      </c>
      <c r="E1356" s="1" t="s">
        <v>13</v>
      </c>
      <c r="F1356" s="1">
        <v>47629.02</v>
      </c>
      <c r="G1356" s="1" t="s">
        <v>94</v>
      </c>
    </row>
    <row r="1357" spans="1:7" x14ac:dyDescent="0.3">
      <c r="A1357" s="1" t="s">
        <v>3002</v>
      </c>
      <c r="B1357" s="2">
        <v>46072</v>
      </c>
      <c r="C1357" s="1" t="s">
        <v>1622</v>
      </c>
      <c r="D1357" s="1" t="s">
        <v>66</v>
      </c>
      <c r="E1357" s="1" t="s">
        <v>13</v>
      </c>
      <c r="F1357" s="1">
        <v>976.39</v>
      </c>
      <c r="G1357" s="1" t="s">
        <v>14</v>
      </c>
    </row>
    <row r="1358" spans="1:7" x14ac:dyDescent="0.3">
      <c r="A1358" s="1" t="s">
        <v>936</v>
      </c>
      <c r="B1358" s="2">
        <v>46054</v>
      </c>
      <c r="C1358" s="1" t="s">
        <v>937</v>
      </c>
      <c r="D1358" s="1" t="s">
        <v>18</v>
      </c>
      <c r="E1358" s="1" t="s">
        <v>21</v>
      </c>
      <c r="F1358" s="1">
        <v>5879.3</v>
      </c>
      <c r="G1358" s="1" t="s">
        <v>14</v>
      </c>
    </row>
    <row r="1359" spans="1:7" x14ac:dyDescent="0.3">
      <c r="A1359" s="1" t="s">
        <v>3076</v>
      </c>
      <c r="B1359" s="2">
        <v>46096</v>
      </c>
      <c r="C1359" s="1" t="s">
        <v>1385</v>
      </c>
      <c r="D1359" s="1" t="s">
        <v>18</v>
      </c>
      <c r="E1359" s="1" t="s">
        <v>27</v>
      </c>
      <c r="F1359" s="1">
        <v>5288.15</v>
      </c>
      <c r="G1359" s="1" t="s">
        <v>14</v>
      </c>
    </row>
    <row r="1360" spans="1:7" x14ac:dyDescent="0.3">
      <c r="A1360" s="1" t="s">
        <v>3784</v>
      </c>
      <c r="B1360" s="2">
        <v>46060</v>
      </c>
      <c r="C1360" s="1" t="s">
        <v>2155</v>
      </c>
      <c r="D1360" s="1" t="s">
        <v>18</v>
      </c>
      <c r="E1360" s="1" t="s">
        <v>13</v>
      </c>
      <c r="F1360" s="1">
        <v>9612.11</v>
      </c>
      <c r="G1360" s="1" t="s">
        <v>14</v>
      </c>
    </row>
    <row r="1361" spans="1:7" x14ac:dyDescent="0.3">
      <c r="A1361" s="1" t="s">
        <v>3885</v>
      </c>
      <c r="B1361" s="2">
        <v>46052</v>
      </c>
      <c r="C1361" s="1" t="s">
        <v>3886</v>
      </c>
      <c r="D1361" s="1" t="s">
        <v>12</v>
      </c>
      <c r="E1361" s="1" t="s">
        <v>27</v>
      </c>
      <c r="F1361" s="1">
        <v>6940.61</v>
      </c>
      <c r="G1361" s="1" t="s">
        <v>14</v>
      </c>
    </row>
    <row r="1362" spans="1:7" x14ac:dyDescent="0.3">
      <c r="A1362" s="1" t="s">
        <v>4629</v>
      </c>
      <c r="B1362" s="2">
        <v>46030</v>
      </c>
      <c r="C1362" s="1" t="s">
        <v>403</v>
      </c>
      <c r="D1362" s="1" t="s">
        <v>66</v>
      </c>
      <c r="E1362" s="1" t="s">
        <v>27</v>
      </c>
      <c r="F1362" s="1">
        <v>2536</v>
      </c>
      <c r="G1362" s="1" t="s">
        <v>14</v>
      </c>
    </row>
    <row r="1363" spans="1:7" x14ac:dyDescent="0.3">
      <c r="A1363" s="1" t="s">
        <v>754</v>
      </c>
      <c r="B1363" s="2">
        <v>46069</v>
      </c>
      <c r="C1363" s="1" t="s">
        <v>755</v>
      </c>
      <c r="D1363" s="1" t="s">
        <v>18</v>
      </c>
      <c r="E1363" s="1" t="s">
        <v>55</v>
      </c>
      <c r="F1363" s="1">
        <v>16316.41</v>
      </c>
      <c r="G1363" s="1" t="s">
        <v>14</v>
      </c>
    </row>
    <row r="1364" spans="1:7" x14ac:dyDescent="0.3">
      <c r="A1364" s="1" t="s">
        <v>4202</v>
      </c>
      <c r="B1364" s="2">
        <v>46034</v>
      </c>
      <c r="C1364" s="1" t="s">
        <v>2160</v>
      </c>
      <c r="D1364" s="1" t="s">
        <v>35</v>
      </c>
      <c r="E1364" s="1" t="s">
        <v>55</v>
      </c>
      <c r="F1364" s="1">
        <v>11006.52</v>
      </c>
      <c r="G1364" s="1" t="s">
        <v>94</v>
      </c>
    </row>
    <row r="1365" spans="1:7" x14ac:dyDescent="0.3">
      <c r="A1365" s="1" t="s">
        <v>384</v>
      </c>
      <c r="B1365" s="2">
        <v>46028</v>
      </c>
      <c r="C1365" s="1" t="s">
        <v>385</v>
      </c>
      <c r="D1365" s="1" t="s">
        <v>46</v>
      </c>
      <c r="E1365" s="1" t="s">
        <v>21</v>
      </c>
      <c r="F1365" s="1">
        <v>2038.65</v>
      </c>
      <c r="G1365" s="1" t="s">
        <v>14</v>
      </c>
    </row>
    <row r="1366" spans="1:7" x14ac:dyDescent="0.3">
      <c r="A1366" s="1" t="s">
        <v>549</v>
      </c>
      <c r="B1366" s="2">
        <v>46028</v>
      </c>
      <c r="C1366" s="1" t="s">
        <v>550</v>
      </c>
      <c r="D1366" s="1" t="s">
        <v>35</v>
      </c>
      <c r="E1366" s="1" t="s">
        <v>13</v>
      </c>
      <c r="F1366" s="1">
        <v>10561.14</v>
      </c>
      <c r="G1366" s="1" t="s">
        <v>14</v>
      </c>
    </row>
    <row r="1367" spans="1:7" x14ac:dyDescent="0.3">
      <c r="A1367" s="1" t="s">
        <v>1660</v>
      </c>
      <c r="B1367" s="2">
        <v>46076</v>
      </c>
      <c r="C1367" s="1" t="s">
        <v>1661</v>
      </c>
      <c r="D1367" s="1" t="s">
        <v>12</v>
      </c>
      <c r="E1367" s="1" t="s">
        <v>13</v>
      </c>
      <c r="F1367" s="1">
        <v>7479.92</v>
      </c>
      <c r="G1367" s="1" t="s">
        <v>14</v>
      </c>
    </row>
    <row r="1368" spans="1:7" x14ac:dyDescent="0.3">
      <c r="A1368" s="1" t="s">
        <v>1642</v>
      </c>
      <c r="B1368" s="2">
        <v>46084</v>
      </c>
      <c r="C1368" s="1" t="s">
        <v>247</v>
      </c>
      <c r="D1368" s="1" t="s">
        <v>46</v>
      </c>
      <c r="E1368" s="1" t="s">
        <v>13</v>
      </c>
      <c r="F1368" s="1">
        <v>6430.42</v>
      </c>
      <c r="G1368" s="1" t="s">
        <v>14</v>
      </c>
    </row>
    <row r="1369" spans="1:7" x14ac:dyDescent="0.3">
      <c r="A1369" s="1" t="s">
        <v>3152</v>
      </c>
      <c r="B1369" s="2">
        <v>46069</v>
      </c>
      <c r="C1369" s="1" t="s">
        <v>1366</v>
      </c>
      <c r="D1369" s="1" t="s">
        <v>12</v>
      </c>
      <c r="E1369" s="1" t="s">
        <v>21</v>
      </c>
      <c r="F1369" s="1">
        <v>3716.79</v>
      </c>
      <c r="G1369" s="1" t="s">
        <v>14</v>
      </c>
    </row>
    <row r="1370" spans="1:7" x14ac:dyDescent="0.3">
      <c r="A1370" s="1" t="s">
        <v>2960</v>
      </c>
      <c r="B1370" s="2">
        <v>46084</v>
      </c>
      <c r="C1370" s="1" t="s">
        <v>678</v>
      </c>
      <c r="D1370" s="1" t="s">
        <v>18</v>
      </c>
      <c r="E1370" s="1" t="s">
        <v>21</v>
      </c>
      <c r="F1370" s="1">
        <v>4781.21</v>
      </c>
      <c r="G1370" s="1" t="s">
        <v>14</v>
      </c>
    </row>
    <row r="1371" spans="1:7" x14ac:dyDescent="0.3">
      <c r="A1371" s="1" t="s">
        <v>894</v>
      </c>
      <c r="B1371" s="2">
        <v>46057</v>
      </c>
      <c r="C1371" s="1" t="s">
        <v>267</v>
      </c>
      <c r="D1371" s="1" t="s">
        <v>12</v>
      </c>
      <c r="E1371" s="1" t="s">
        <v>27</v>
      </c>
      <c r="F1371" s="1">
        <v>8897.81</v>
      </c>
      <c r="G1371" s="1" t="s">
        <v>14</v>
      </c>
    </row>
    <row r="1372" spans="1:7" x14ac:dyDescent="0.3">
      <c r="A1372" s="1" t="s">
        <v>3132</v>
      </c>
      <c r="B1372" s="2">
        <v>46023</v>
      </c>
      <c r="C1372" s="1" t="s">
        <v>198</v>
      </c>
      <c r="D1372" s="1" t="s">
        <v>12</v>
      </c>
      <c r="E1372" s="1" t="s">
        <v>13</v>
      </c>
      <c r="F1372" s="1">
        <v>8410.94</v>
      </c>
      <c r="G1372" s="1" t="s">
        <v>14</v>
      </c>
    </row>
    <row r="1373" spans="1:7" x14ac:dyDescent="0.3">
      <c r="A1373" s="1" t="s">
        <v>2141</v>
      </c>
      <c r="B1373" s="2">
        <v>46059</v>
      </c>
      <c r="C1373" s="1" t="s">
        <v>78</v>
      </c>
      <c r="D1373" s="1" t="s">
        <v>46</v>
      </c>
      <c r="E1373" s="1" t="s">
        <v>21</v>
      </c>
      <c r="F1373" s="1">
        <v>4669.63</v>
      </c>
      <c r="G1373" s="1" t="s">
        <v>14</v>
      </c>
    </row>
    <row r="1374" spans="1:7" x14ac:dyDescent="0.3">
      <c r="A1374" s="1" t="s">
        <v>4102</v>
      </c>
      <c r="B1374" s="2">
        <v>46049</v>
      </c>
      <c r="C1374" s="1" t="s">
        <v>1082</v>
      </c>
      <c r="D1374" s="1" t="s">
        <v>12</v>
      </c>
      <c r="E1374" s="1" t="s">
        <v>55</v>
      </c>
      <c r="F1374" s="1">
        <v>14985.53</v>
      </c>
      <c r="G1374" s="1" t="s">
        <v>94</v>
      </c>
    </row>
    <row r="1375" spans="1:7" x14ac:dyDescent="0.3">
      <c r="A1375" s="1" t="s">
        <v>4627</v>
      </c>
      <c r="B1375" s="2">
        <v>46056</v>
      </c>
      <c r="C1375" s="1" t="s">
        <v>3722</v>
      </c>
      <c r="D1375" s="1" t="s">
        <v>12</v>
      </c>
      <c r="E1375" s="1" t="s">
        <v>55</v>
      </c>
      <c r="F1375" s="1">
        <v>1821.2</v>
      </c>
      <c r="G1375" s="1" t="s">
        <v>14</v>
      </c>
    </row>
    <row r="1376" spans="1:7" x14ac:dyDescent="0.3">
      <c r="A1376" s="1" t="s">
        <v>4054</v>
      </c>
      <c r="B1376" s="2">
        <v>46042</v>
      </c>
      <c r="C1376" s="1" t="s">
        <v>1344</v>
      </c>
      <c r="D1376" s="1" t="s">
        <v>18</v>
      </c>
      <c r="E1376" s="1" t="s">
        <v>21</v>
      </c>
      <c r="F1376" s="1">
        <v>16590.07</v>
      </c>
      <c r="G1376" s="1" t="s">
        <v>14</v>
      </c>
    </row>
    <row r="1377" spans="1:7" x14ac:dyDescent="0.3">
      <c r="A1377" s="1" t="s">
        <v>443</v>
      </c>
      <c r="B1377" s="2">
        <v>46108</v>
      </c>
      <c r="C1377" s="1" t="s">
        <v>444</v>
      </c>
      <c r="D1377" s="1" t="s">
        <v>66</v>
      </c>
      <c r="E1377" s="1" t="s">
        <v>21</v>
      </c>
      <c r="F1377" s="1">
        <v>2949.17</v>
      </c>
      <c r="G1377" s="1" t="s">
        <v>14</v>
      </c>
    </row>
    <row r="1378" spans="1:7" x14ac:dyDescent="0.3">
      <c r="A1378" s="1" t="s">
        <v>2447</v>
      </c>
      <c r="B1378" s="2">
        <v>46080</v>
      </c>
      <c r="C1378" s="1" t="s">
        <v>529</v>
      </c>
      <c r="D1378" s="1" t="s">
        <v>18</v>
      </c>
      <c r="E1378" s="1" t="s">
        <v>13</v>
      </c>
      <c r="F1378" s="1">
        <v>8850.4</v>
      </c>
      <c r="G1378" s="1" t="s">
        <v>14</v>
      </c>
    </row>
    <row r="1379" spans="1:7" x14ac:dyDescent="0.3">
      <c r="A1379" s="1" t="s">
        <v>3781</v>
      </c>
      <c r="B1379" s="2">
        <v>46111</v>
      </c>
      <c r="C1379" s="1" t="s">
        <v>2337</v>
      </c>
      <c r="D1379" s="1" t="s">
        <v>12</v>
      </c>
      <c r="E1379" s="1" t="s">
        <v>27</v>
      </c>
      <c r="F1379" s="1">
        <v>1400.98</v>
      </c>
      <c r="G1379" s="1" t="s">
        <v>14</v>
      </c>
    </row>
    <row r="1380" spans="1:7" x14ac:dyDescent="0.3">
      <c r="A1380" s="1" t="s">
        <v>3947</v>
      </c>
      <c r="B1380" s="2">
        <v>46071</v>
      </c>
      <c r="C1380" s="1" t="s">
        <v>512</v>
      </c>
      <c r="D1380" s="1" t="s">
        <v>35</v>
      </c>
      <c r="E1380" s="1" t="s">
        <v>13</v>
      </c>
      <c r="F1380" s="1">
        <v>1221.71</v>
      </c>
      <c r="G1380" s="1" t="s">
        <v>14</v>
      </c>
    </row>
    <row r="1381" spans="1:7" x14ac:dyDescent="0.3">
      <c r="A1381" s="1" t="s">
        <v>2687</v>
      </c>
      <c r="B1381" s="2">
        <v>46081</v>
      </c>
      <c r="C1381" s="1" t="s">
        <v>693</v>
      </c>
      <c r="D1381" s="1" t="s">
        <v>18</v>
      </c>
      <c r="E1381" s="1" t="s">
        <v>13</v>
      </c>
      <c r="F1381" s="1">
        <v>2101.4299999999998</v>
      </c>
      <c r="G1381" s="1" t="s">
        <v>14</v>
      </c>
    </row>
    <row r="1382" spans="1:7" x14ac:dyDescent="0.3">
      <c r="A1382" s="1" t="s">
        <v>2604</v>
      </c>
      <c r="B1382" s="2">
        <v>46065</v>
      </c>
      <c r="C1382" s="1" t="s">
        <v>1184</v>
      </c>
      <c r="D1382" s="1" t="s">
        <v>12</v>
      </c>
      <c r="E1382" s="1" t="s">
        <v>27</v>
      </c>
      <c r="F1382" s="1">
        <v>1174.26</v>
      </c>
      <c r="G1382" s="1" t="s">
        <v>14</v>
      </c>
    </row>
    <row r="1383" spans="1:7" x14ac:dyDescent="0.3">
      <c r="A1383" s="1" t="s">
        <v>4342</v>
      </c>
      <c r="B1383" s="2">
        <v>46076</v>
      </c>
      <c r="C1383" s="1" t="s">
        <v>845</v>
      </c>
      <c r="D1383" s="1" t="s">
        <v>12</v>
      </c>
      <c r="E1383" s="1" t="s">
        <v>27</v>
      </c>
      <c r="F1383" s="1">
        <v>4843.8</v>
      </c>
      <c r="G1383" s="1" t="s">
        <v>14</v>
      </c>
    </row>
    <row r="1384" spans="1:7" x14ac:dyDescent="0.3">
      <c r="A1384" s="1" t="s">
        <v>2012</v>
      </c>
      <c r="B1384" s="2">
        <v>46050</v>
      </c>
      <c r="C1384" s="1" t="s">
        <v>1438</v>
      </c>
      <c r="D1384" s="1" t="s">
        <v>12</v>
      </c>
      <c r="E1384" s="1" t="s">
        <v>21</v>
      </c>
      <c r="F1384" s="1">
        <v>702.31</v>
      </c>
      <c r="G1384" s="1" t="s">
        <v>14</v>
      </c>
    </row>
    <row r="1385" spans="1:7" x14ac:dyDescent="0.3">
      <c r="A1385" s="1" t="s">
        <v>3284</v>
      </c>
      <c r="B1385" s="2">
        <v>46091</v>
      </c>
      <c r="C1385" s="1" t="s">
        <v>744</v>
      </c>
      <c r="D1385" s="1" t="s">
        <v>12</v>
      </c>
      <c r="E1385" s="1" t="s">
        <v>13</v>
      </c>
      <c r="F1385" s="1">
        <v>6434.17</v>
      </c>
      <c r="G1385" s="1" t="s">
        <v>14</v>
      </c>
    </row>
    <row r="1386" spans="1:7" x14ac:dyDescent="0.3">
      <c r="A1386" s="1" t="s">
        <v>3263</v>
      </c>
      <c r="B1386" s="2">
        <v>46045</v>
      </c>
      <c r="C1386" s="1" t="s">
        <v>885</v>
      </c>
      <c r="D1386" s="1" t="s">
        <v>66</v>
      </c>
      <c r="E1386" s="1" t="s">
        <v>13</v>
      </c>
      <c r="F1386" s="1">
        <v>13739.44</v>
      </c>
      <c r="G1386" s="1" t="s">
        <v>14</v>
      </c>
    </row>
    <row r="1387" spans="1:7" x14ac:dyDescent="0.3">
      <c r="A1387" s="1" t="s">
        <v>1559</v>
      </c>
      <c r="B1387" s="2">
        <v>46086</v>
      </c>
      <c r="C1387" s="1" t="s">
        <v>1560</v>
      </c>
      <c r="D1387" s="1" t="s">
        <v>66</v>
      </c>
      <c r="E1387" s="1" t="s">
        <v>27</v>
      </c>
      <c r="F1387" s="1">
        <v>10499.1</v>
      </c>
      <c r="G1387" s="1" t="s">
        <v>14</v>
      </c>
    </row>
    <row r="1388" spans="1:7" x14ac:dyDescent="0.3">
      <c r="A1388" s="1" t="s">
        <v>4905</v>
      </c>
      <c r="B1388" s="2">
        <v>46028</v>
      </c>
      <c r="C1388" s="1" t="s">
        <v>1565</v>
      </c>
      <c r="D1388" s="1" t="s">
        <v>12</v>
      </c>
      <c r="E1388" s="1" t="s">
        <v>13</v>
      </c>
      <c r="F1388" s="1">
        <v>4203.3999999999996</v>
      </c>
      <c r="G1388" s="1" t="s">
        <v>14</v>
      </c>
    </row>
    <row r="1389" spans="1:7" x14ac:dyDescent="0.3">
      <c r="A1389" s="1" t="s">
        <v>2376</v>
      </c>
      <c r="B1389" s="2">
        <v>46064</v>
      </c>
      <c r="C1389" s="1" t="s">
        <v>788</v>
      </c>
      <c r="D1389" s="1" t="s">
        <v>12</v>
      </c>
      <c r="E1389" s="1" t="s">
        <v>13</v>
      </c>
      <c r="F1389" s="1">
        <v>948.18</v>
      </c>
      <c r="G1389" s="1" t="s">
        <v>14</v>
      </c>
    </row>
    <row r="1390" spans="1:7" x14ac:dyDescent="0.3">
      <c r="A1390" s="1" t="s">
        <v>117</v>
      </c>
      <c r="B1390" s="2">
        <v>46064</v>
      </c>
      <c r="C1390" s="1" t="s">
        <v>118</v>
      </c>
      <c r="D1390" s="1" t="s">
        <v>12</v>
      </c>
      <c r="E1390" s="1" t="s">
        <v>13</v>
      </c>
      <c r="F1390" s="1">
        <v>5818.13</v>
      </c>
      <c r="G1390" s="1" t="s">
        <v>14</v>
      </c>
    </row>
    <row r="1391" spans="1:7" x14ac:dyDescent="0.3">
      <c r="A1391" s="1" t="s">
        <v>3914</v>
      </c>
      <c r="B1391" s="2">
        <v>46106</v>
      </c>
      <c r="C1391" s="1" t="s">
        <v>2475</v>
      </c>
      <c r="D1391" s="1" t="s">
        <v>18</v>
      </c>
      <c r="E1391" s="1" t="s">
        <v>27</v>
      </c>
      <c r="F1391" s="1">
        <v>14614.79</v>
      </c>
      <c r="G1391" s="1" t="s">
        <v>14</v>
      </c>
    </row>
    <row r="1392" spans="1:7" x14ac:dyDescent="0.3">
      <c r="A1392" s="1" t="s">
        <v>4507</v>
      </c>
      <c r="B1392" s="2">
        <v>46112</v>
      </c>
      <c r="C1392" s="1" t="s">
        <v>951</v>
      </c>
      <c r="D1392" s="1" t="s">
        <v>18</v>
      </c>
      <c r="E1392" s="1" t="s">
        <v>27</v>
      </c>
      <c r="F1392" s="1">
        <v>2873.44</v>
      </c>
      <c r="G1392" s="1" t="s">
        <v>89</v>
      </c>
    </row>
    <row r="1393" spans="1:7" x14ac:dyDescent="0.3">
      <c r="A1393" s="1" t="s">
        <v>4970</v>
      </c>
      <c r="B1393" s="2">
        <v>46026</v>
      </c>
      <c r="C1393" s="1" t="s">
        <v>557</v>
      </c>
      <c r="D1393" s="1" t="s">
        <v>66</v>
      </c>
      <c r="E1393" s="1" t="s">
        <v>13</v>
      </c>
      <c r="F1393" s="1">
        <v>3815.52</v>
      </c>
      <c r="G1393" s="1" t="s">
        <v>89</v>
      </c>
    </row>
    <row r="1394" spans="1:7" x14ac:dyDescent="0.3">
      <c r="A1394" s="1" t="s">
        <v>2789</v>
      </c>
      <c r="B1394" s="2">
        <v>46089</v>
      </c>
      <c r="C1394" s="1" t="s">
        <v>2790</v>
      </c>
      <c r="D1394" s="1" t="s">
        <v>12</v>
      </c>
      <c r="E1394" s="1" t="s">
        <v>21</v>
      </c>
      <c r="F1394" s="1">
        <v>7838.17</v>
      </c>
      <c r="G1394" s="1" t="s">
        <v>14</v>
      </c>
    </row>
    <row r="1395" spans="1:7" x14ac:dyDescent="0.3">
      <c r="A1395" s="1" t="s">
        <v>3073</v>
      </c>
      <c r="B1395" s="2">
        <v>46039</v>
      </c>
      <c r="C1395" s="1" t="s">
        <v>429</v>
      </c>
      <c r="D1395" s="1" t="s">
        <v>35</v>
      </c>
      <c r="E1395" s="1" t="s">
        <v>13</v>
      </c>
      <c r="F1395" s="1">
        <v>7559.5</v>
      </c>
      <c r="G1395" s="1" t="s">
        <v>14</v>
      </c>
    </row>
    <row r="1396" spans="1:7" x14ac:dyDescent="0.3">
      <c r="A1396" s="1" t="s">
        <v>3122</v>
      </c>
      <c r="B1396" s="2">
        <v>46041</v>
      </c>
      <c r="C1396" s="1" t="s">
        <v>2105</v>
      </c>
      <c r="D1396" s="1" t="s">
        <v>12</v>
      </c>
      <c r="E1396" s="1" t="s">
        <v>21</v>
      </c>
      <c r="F1396" s="1">
        <v>4123.87</v>
      </c>
      <c r="G1396" s="1" t="s">
        <v>14</v>
      </c>
    </row>
    <row r="1397" spans="1:7" x14ac:dyDescent="0.3">
      <c r="A1397" s="1" t="s">
        <v>3684</v>
      </c>
      <c r="B1397" s="2">
        <v>46093</v>
      </c>
      <c r="C1397" s="1" t="s">
        <v>267</v>
      </c>
      <c r="D1397" s="1" t="s">
        <v>18</v>
      </c>
      <c r="E1397" s="1" t="s">
        <v>27</v>
      </c>
      <c r="F1397" s="1">
        <v>1361.61</v>
      </c>
      <c r="G1397" s="1" t="s">
        <v>14</v>
      </c>
    </row>
    <row r="1398" spans="1:7" x14ac:dyDescent="0.3">
      <c r="A1398" s="1" t="s">
        <v>731</v>
      </c>
      <c r="B1398" s="2">
        <v>46026</v>
      </c>
      <c r="C1398" s="1" t="s">
        <v>732</v>
      </c>
      <c r="D1398" s="1" t="s">
        <v>12</v>
      </c>
      <c r="E1398" s="1" t="s">
        <v>13</v>
      </c>
      <c r="F1398" s="1">
        <v>9056.09</v>
      </c>
      <c r="G1398" s="1" t="s">
        <v>14</v>
      </c>
    </row>
    <row r="1399" spans="1:7" x14ac:dyDescent="0.3">
      <c r="A1399" s="1" t="s">
        <v>2897</v>
      </c>
      <c r="B1399" s="2">
        <v>46111</v>
      </c>
      <c r="C1399" s="1" t="s">
        <v>249</v>
      </c>
      <c r="D1399" s="1" t="s">
        <v>12</v>
      </c>
      <c r="E1399" s="1" t="s">
        <v>13</v>
      </c>
      <c r="F1399" s="1">
        <v>2409.6</v>
      </c>
      <c r="G1399" s="1" t="s">
        <v>14</v>
      </c>
    </row>
    <row r="1400" spans="1:7" x14ac:dyDescent="0.3">
      <c r="A1400" s="1" t="s">
        <v>539</v>
      </c>
      <c r="B1400" s="2">
        <v>46086</v>
      </c>
      <c r="C1400" s="1" t="s">
        <v>198</v>
      </c>
      <c r="D1400" s="1" t="s">
        <v>18</v>
      </c>
      <c r="E1400" s="1" t="s">
        <v>21</v>
      </c>
      <c r="F1400" s="1">
        <v>3715.31</v>
      </c>
      <c r="G1400" s="1" t="s">
        <v>14</v>
      </c>
    </row>
    <row r="1401" spans="1:7" x14ac:dyDescent="0.3">
      <c r="A1401" s="1" t="s">
        <v>3040</v>
      </c>
      <c r="B1401" s="2">
        <v>46110</v>
      </c>
      <c r="C1401" s="1" t="s">
        <v>960</v>
      </c>
      <c r="D1401" s="1" t="s">
        <v>35</v>
      </c>
      <c r="E1401" s="1" t="s">
        <v>55</v>
      </c>
      <c r="F1401" s="1">
        <v>73411.61</v>
      </c>
      <c r="G1401" s="1" t="s">
        <v>14</v>
      </c>
    </row>
    <row r="1402" spans="1:7" x14ac:dyDescent="0.3">
      <c r="A1402" s="1" t="s">
        <v>1021</v>
      </c>
      <c r="B1402" s="2">
        <v>46061</v>
      </c>
      <c r="C1402" s="1" t="s">
        <v>1022</v>
      </c>
      <c r="D1402" s="1" t="s">
        <v>12</v>
      </c>
      <c r="E1402" s="1" t="s">
        <v>13</v>
      </c>
      <c r="F1402" s="1">
        <v>3653.76</v>
      </c>
      <c r="G1402" s="1" t="s">
        <v>14</v>
      </c>
    </row>
    <row r="1403" spans="1:7" x14ac:dyDescent="0.3">
      <c r="A1403" s="1" t="s">
        <v>3652</v>
      </c>
      <c r="B1403" s="2">
        <v>46105</v>
      </c>
      <c r="C1403" s="1" t="s">
        <v>2454</v>
      </c>
      <c r="D1403" s="1" t="s">
        <v>12</v>
      </c>
      <c r="E1403" s="1" t="s">
        <v>55</v>
      </c>
      <c r="F1403" s="1">
        <v>1861.12</v>
      </c>
      <c r="G1403" s="1" t="s">
        <v>14</v>
      </c>
    </row>
    <row r="1404" spans="1:7" x14ac:dyDescent="0.3">
      <c r="A1404" s="1" t="s">
        <v>4138</v>
      </c>
      <c r="B1404" s="2">
        <v>46067</v>
      </c>
      <c r="C1404" s="1" t="s">
        <v>831</v>
      </c>
      <c r="D1404" s="1" t="s">
        <v>18</v>
      </c>
      <c r="E1404" s="1" t="s">
        <v>55</v>
      </c>
      <c r="F1404" s="1">
        <v>8865.06</v>
      </c>
      <c r="G1404" s="1" t="s">
        <v>94</v>
      </c>
    </row>
    <row r="1405" spans="1:7" x14ac:dyDescent="0.3">
      <c r="A1405" s="1" t="s">
        <v>2574</v>
      </c>
      <c r="B1405" s="2">
        <v>46066</v>
      </c>
      <c r="C1405" s="1" t="s">
        <v>848</v>
      </c>
      <c r="D1405" s="1" t="s">
        <v>66</v>
      </c>
      <c r="E1405" s="1" t="s">
        <v>27</v>
      </c>
      <c r="F1405" s="1">
        <v>2247.67</v>
      </c>
      <c r="G1405" s="1" t="s">
        <v>14</v>
      </c>
    </row>
    <row r="1406" spans="1:7" x14ac:dyDescent="0.3">
      <c r="A1406" s="1" t="s">
        <v>1923</v>
      </c>
      <c r="B1406" s="2">
        <v>46098</v>
      </c>
      <c r="C1406" s="1" t="s">
        <v>1457</v>
      </c>
      <c r="D1406" s="1" t="s">
        <v>46</v>
      </c>
      <c r="E1406" s="1" t="s">
        <v>27</v>
      </c>
      <c r="F1406" s="1">
        <v>15676.86</v>
      </c>
      <c r="G1406" s="1" t="s">
        <v>94</v>
      </c>
    </row>
    <row r="1407" spans="1:7" x14ac:dyDescent="0.3">
      <c r="A1407" s="1" t="s">
        <v>1746</v>
      </c>
      <c r="B1407" s="2">
        <v>46060</v>
      </c>
      <c r="C1407" s="1" t="s">
        <v>1615</v>
      </c>
      <c r="D1407" s="1" t="s">
        <v>12</v>
      </c>
      <c r="E1407" s="1" t="s">
        <v>27</v>
      </c>
      <c r="F1407" s="1">
        <v>227.27</v>
      </c>
      <c r="G1407" s="1" t="s">
        <v>14</v>
      </c>
    </row>
    <row r="1408" spans="1:7" x14ac:dyDescent="0.3">
      <c r="A1408" s="1" t="s">
        <v>4816</v>
      </c>
      <c r="B1408" s="2">
        <v>46102</v>
      </c>
      <c r="C1408" s="1" t="s">
        <v>2714</v>
      </c>
      <c r="D1408" s="1" t="s">
        <v>35</v>
      </c>
      <c r="E1408" s="1" t="s">
        <v>27</v>
      </c>
      <c r="F1408" s="1">
        <v>1623.52</v>
      </c>
      <c r="G1408" s="1" t="s">
        <v>14</v>
      </c>
    </row>
    <row r="1409" spans="1:7" x14ac:dyDescent="0.3">
      <c r="A1409" s="1" t="s">
        <v>624</v>
      </c>
      <c r="B1409" s="2">
        <v>46063</v>
      </c>
      <c r="C1409" s="1" t="s">
        <v>161</v>
      </c>
      <c r="D1409" s="1" t="s">
        <v>12</v>
      </c>
      <c r="E1409" s="1" t="s">
        <v>27</v>
      </c>
      <c r="F1409" s="1">
        <v>10094.11</v>
      </c>
      <c r="G1409" s="1" t="s">
        <v>89</v>
      </c>
    </row>
    <row r="1410" spans="1:7" x14ac:dyDescent="0.3">
      <c r="A1410" s="1" t="s">
        <v>2260</v>
      </c>
      <c r="B1410" s="2">
        <v>46024</v>
      </c>
      <c r="C1410" s="1" t="s">
        <v>2261</v>
      </c>
      <c r="D1410" s="1" t="s">
        <v>35</v>
      </c>
      <c r="E1410" s="1" t="s">
        <v>27</v>
      </c>
      <c r="F1410" s="1">
        <v>4237.18</v>
      </c>
      <c r="G1410" s="1" t="s">
        <v>14</v>
      </c>
    </row>
    <row r="1411" spans="1:7" x14ac:dyDescent="0.3">
      <c r="A1411" s="1" t="s">
        <v>4268</v>
      </c>
      <c r="B1411" s="2">
        <v>46045</v>
      </c>
      <c r="C1411" s="1" t="s">
        <v>157</v>
      </c>
      <c r="D1411" s="1" t="s">
        <v>12</v>
      </c>
      <c r="E1411" s="1" t="s">
        <v>21</v>
      </c>
      <c r="F1411" s="1">
        <v>6312.36</v>
      </c>
      <c r="G1411" s="1" t="s">
        <v>14</v>
      </c>
    </row>
    <row r="1412" spans="1:7" x14ac:dyDescent="0.3">
      <c r="A1412" s="1" t="s">
        <v>2427</v>
      </c>
      <c r="B1412" s="2">
        <v>46102</v>
      </c>
      <c r="C1412" s="1" t="s">
        <v>2127</v>
      </c>
      <c r="D1412" s="1" t="s">
        <v>35</v>
      </c>
      <c r="E1412" s="1" t="s">
        <v>13</v>
      </c>
      <c r="F1412" s="1">
        <v>2005.81</v>
      </c>
      <c r="G1412" s="1" t="s">
        <v>14</v>
      </c>
    </row>
    <row r="1413" spans="1:7" x14ac:dyDescent="0.3">
      <c r="A1413" s="1" t="s">
        <v>3689</v>
      </c>
      <c r="B1413" s="2">
        <v>46064</v>
      </c>
      <c r="C1413" s="1" t="s">
        <v>147</v>
      </c>
      <c r="D1413" s="1" t="s">
        <v>18</v>
      </c>
      <c r="E1413" s="1" t="s">
        <v>13</v>
      </c>
      <c r="F1413" s="1">
        <v>4984.18</v>
      </c>
      <c r="G1413" s="1" t="s">
        <v>94</v>
      </c>
    </row>
    <row r="1414" spans="1:7" x14ac:dyDescent="0.3">
      <c r="A1414" s="1" t="s">
        <v>3952</v>
      </c>
      <c r="B1414" s="2">
        <v>46053</v>
      </c>
      <c r="C1414" s="1" t="s">
        <v>1039</v>
      </c>
      <c r="D1414" s="1" t="s">
        <v>12</v>
      </c>
      <c r="E1414" s="1" t="s">
        <v>21</v>
      </c>
      <c r="F1414" s="1">
        <v>10585.72</v>
      </c>
      <c r="G1414" s="1" t="s">
        <v>14</v>
      </c>
    </row>
    <row r="1415" spans="1:7" x14ac:dyDescent="0.3">
      <c r="A1415" s="1" t="s">
        <v>3281</v>
      </c>
      <c r="B1415" s="2">
        <v>46054</v>
      </c>
      <c r="C1415" s="1" t="s">
        <v>358</v>
      </c>
      <c r="D1415" s="1" t="s">
        <v>12</v>
      </c>
      <c r="E1415" s="1" t="s">
        <v>55</v>
      </c>
      <c r="F1415" s="1">
        <v>2085.59</v>
      </c>
      <c r="G1415" s="1" t="s">
        <v>14</v>
      </c>
    </row>
    <row r="1416" spans="1:7" x14ac:dyDescent="0.3">
      <c r="A1416" s="1" t="s">
        <v>2251</v>
      </c>
      <c r="B1416" s="2">
        <v>46080</v>
      </c>
      <c r="C1416" s="1" t="s">
        <v>669</v>
      </c>
      <c r="D1416" s="1" t="s">
        <v>12</v>
      </c>
      <c r="E1416" s="1" t="s">
        <v>13</v>
      </c>
      <c r="F1416" s="1">
        <v>35820.75</v>
      </c>
      <c r="G1416" s="1" t="s">
        <v>14</v>
      </c>
    </row>
    <row r="1417" spans="1:7" x14ac:dyDescent="0.3">
      <c r="A1417" s="1" t="s">
        <v>4972</v>
      </c>
      <c r="B1417" s="2">
        <v>46023</v>
      </c>
      <c r="C1417" s="1" t="s">
        <v>1059</v>
      </c>
      <c r="D1417" s="1" t="s">
        <v>12</v>
      </c>
      <c r="E1417" s="1" t="s">
        <v>21</v>
      </c>
      <c r="F1417" s="1">
        <v>1198.49</v>
      </c>
      <c r="G1417" s="1" t="s">
        <v>14</v>
      </c>
    </row>
    <row r="1418" spans="1:7" x14ac:dyDescent="0.3">
      <c r="A1418" s="1" t="s">
        <v>4524</v>
      </c>
      <c r="B1418" s="2">
        <v>46049</v>
      </c>
      <c r="C1418" s="1" t="s">
        <v>2365</v>
      </c>
      <c r="D1418" s="1" t="s">
        <v>46</v>
      </c>
      <c r="E1418" s="1" t="s">
        <v>13</v>
      </c>
      <c r="F1418" s="1">
        <v>832.06</v>
      </c>
      <c r="G1418" s="1" t="s">
        <v>14</v>
      </c>
    </row>
    <row r="1419" spans="1:7" x14ac:dyDescent="0.3">
      <c r="A1419" s="1" t="s">
        <v>3969</v>
      </c>
      <c r="B1419" s="2">
        <v>46029</v>
      </c>
      <c r="C1419" s="1" t="s">
        <v>1322</v>
      </c>
      <c r="D1419" s="1" t="s">
        <v>12</v>
      </c>
      <c r="E1419" s="1" t="s">
        <v>21</v>
      </c>
      <c r="F1419" s="1">
        <v>2423.1</v>
      </c>
      <c r="G1419" s="1" t="s">
        <v>14</v>
      </c>
    </row>
    <row r="1420" spans="1:7" x14ac:dyDescent="0.3">
      <c r="A1420" s="1" t="s">
        <v>494</v>
      </c>
      <c r="B1420" s="2">
        <v>46098</v>
      </c>
      <c r="C1420" s="1" t="s">
        <v>495</v>
      </c>
      <c r="D1420" s="1" t="s">
        <v>18</v>
      </c>
      <c r="E1420" s="1" t="s">
        <v>21</v>
      </c>
      <c r="F1420" s="1">
        <v>2053.77</v>
      </c>
      <c r="G1420" s="1" t="s">
        <v>14</v>
      </c>
    </row>
    <row r="1421" spans="1:7" x14ac:dyDescent="0.3">
      <c r="A1421" s="1" t="s">
        <v>4893</v>
      </c>
      <c r="B1421" s="2">
        <v>46046</v>
      </c>
      <c r="C1421" s="1" t="s">
        <v>2300</v>
      </c>
      <c r="D1421" s="1" t="s">
        <v>12</v>
      </c>
      <c r="E1421" s="1" t="s">
        <v>27</v>
      </c>
      <c r="F1421" s="1">
        <v>5937.69</v>
      </c>
      <c r="G1421" s="1" t="s">
        <v>14</v>
      </c>
    </row>
    <row r="1422" spans="1:7" x14ac:dyDescent="0.3">
      <c r="A1422" s="1" t="s">
        <v>2894</v>
      </c>
      <c r="B1422" s="2">
        <v>46026</v>
      </c>
      <c r="C1422" s="1" t="s">
        <v>928</v>
      </c>
      <c r="D1422" s="1" t="s">
        <v>18</v>
      </c>
      <c r="E1422" s="1" t="s">
        <v>55</v>
      </c>
      <c r="F1422" s="1">
        <v>13651.61</v>
      </c>
      <c r="G1422" s="1" t="s">
        <v>14</v>
      </c>
    </row>
    <row r="1423" spans="1:7" x14ac:dyDescent="0.3">
      <c r="A1423" s="1" t="s">
        <v>3036</v>
      </c>
      <c r="B1423" s="2">
        <v>46108</v>
      </c>
      <c r="C1423" s="1" t="s">
        <v>1195</v>
      </c>
      <c r="D1423" s="1" t="s">
        <v>66</v>
      </c>
      <c r="E1423" s="1" t="s">
        <v>13</v>
      </c>
      <c r="F1423" s="1">
        <v>2264.91</v>
      </c>
      <c r="G1423" s="1" t="s">
        <v>14</v>
      </c>
    </row>
    <row r="1424" spans="1:7" x14ac:dyDescent="0.3">
      <c r="A1424" s="1" t="s">
        <v>2009</v>
      </c>
      <c r="B1424" s="2">
        <v>46094</v>
      </c>
      <c r="C1424" s="1" t="s">
        <v>2010</v>
      </c>
      <c r="D1424" s="1" t="s">
        <v>12</v>
      </c>
      <c r="E1424" s="1" t="s">
        <v>27</v>
      </c>
      <c r="F1424" s="1">
        <v>745.66</v>
      </c>
      <c r="G1424" s="1" t="s">
        <v>14</v>
      </c>
    </row>
    <row r="1425" spans="1:7" x14ac:dyDescent="0.3">
      <c r="A1425" s="1" t="s">
        <v>1744</v>
      </c>
      <c r="B1425" s="2">
        <v>46083</v>
      </c>
      <c r="C1425" s="1" t="s">
        <v>1745</v>
      </c>
      <c r="D1425" s="1" t="s">
        <v>12</v>
      </c>
      <c r="E1425" s="1" t="s">
        <v>27</v>
      </c>
      <c r="F1425" s="1">
        <v>10090.120000000001</v>
      </c>
      <c r="G1425" s="1" t="s">
        <v>14</v>
      </c>
    </row>
    <row r="1426" spans="1:7" x14ac:dyDescent="0.3">
      <c r="A1426" s="1" t="s">
        <v>632</v>
      </c>
      <c r="B1426" s="2">
        <v>46035</v>
      </c>
      <c r="C1426" s="1" t="s">
        <v>633</v>
      </c>
      <c r="D1426" s="1" t="s">
        <v>12</v>
      </c>
      <c r="E1426" s="1" t="s">
        <v>21</v>
      </c>
      <c r="F1426" s="1">
        <v>2757.47</v>
      </c>
      <c r="G1426" s="1" t="s">
        <v>14</v>
      </c>
    </row>
    <row r="1427" spans="1:7" x14ac:dyDescent="0.3">
      <c r="A1427" s="1" t="s">
        <v>4101</v>
      </c>
      <c r="B1427" s="2">
        <v>46024</v>
      </c>
      <c r="C1427" s="1" t="s">
        <v>3395</v>
      </c>
      <c r="D1427" s="1" t="s">
        <v>12</v>
      </c>
      <c r="E1427" s="1" t="s">
        <v>21</v>
      </c>
      <c r="F1427" s="1">
        <v>6280.63</v>
      </c>
      <c r="G1427" s="1" t="s">
        <v>14</v>
      </c>
    </row>
    <row r="1428" spans="1:7" x14ac:dyDescent="0.3">
      <c r="A1428" s="1" t="s">
        <v>4595</v>
      </c>
      <c r="B1428" s="2">
        <v>46070</v>
      </c>
      <c r="C1428" s="1" t="s">
        <v>590</v>
      </c>
      <c r="D1428" s="1" t="s">
        <v>12</v>
      </c>
      <c r="E1428" s="1" t="s">
        <v>55</v>
      </c>
      <c r="F1428" s="1">
        <v>33280.400000000001</v>
      </c>
      <c r="G1428" s="1" t="s">
        <v>14</v>
      </c>
    </row>
    <row r="1429" spans="1:7" x14ac:dyDescent="0.3">
      <c r="A1429" s="1" t="s">
        <v>4699</v>
      </c>
      <c r="B1429" s="2">
        <v>46037</v>
      </c>
      <c r="C1429" s="1" t="s">
        <v>684</v>
      </c>
      <c r="D1429" s="1" t="s">
        <v>18</v>
      </c>
      <c r="E1429" s="1" t="s">
        <v>27</v>
      </c>
      <c r="F1429" s="1">
        <v>413.12</v>
      </c>
      <c r="G1429" s="1" t="s">
        <v>94</v>
      </c>
    </row>
    <row r="1430" spans="1:7" x14ac:dyDescent="0.3">
      <c r="A1430" s="1" t="s">
        <v>2536</v>
      </c>
      <c r="B1430" s="2">
        <v>46048</v>
      </c>
      <c r="C1430" s="1" t="s">
        <v>2537</v>
      </c>
      <c r="D1430" s="1" t="s">
        <v>35</v>
      </c>
      <c r="E1430" s="1" t="s">
        <v>13</v>
      </c>
      <c r="F1430" s="1">
        <v>10946.82</v>
      </c>
      <c r="G1430" s="1" t="s">
        <v>14</v>
      </c>
    </row>
    <row r="1431" spans="1:7" x14ac:dyDescent="0.3">
      <c r="A1431" s="1" t="s">
        <v>2676</v>
      </c>
      <c r="B1431" s="2">
        <v>46092</v>
      </c>
      <c r="C1431" s="1" t="s">
        <v>1359</v>
      </c>
      <c r="D1431" s="1" t="s">
        <v>66</v>
      </c>
      <c r="E1431" s="1" t="s">
        <v>21</v>
      </c>
      <c r="F1431" s="1">
        <v>3740.85</v>
      </c>
      <c r="G1431" s="1" t="s">
        <v>14</v>
      </c>
    </row>
    <row r="1432" spans="1:7" x14ac:dyDescent="0.3">
      <c r="A1432" s="1" t="s">
        <v>4034</v>
      </c>
      <c r="B1432" s="2">
        <v>46108</v>
      </c>
      <c r="C1432" s="1" t="s">
        <v>1330</v>
      </c>
      <c r="D1432" s="1" t="s">
        <v>66</v>
      </c>
      <c r="E1432" s="1" t="s">
        <v>13</v>
      </c>
      <c r="F1432" s="1">
        <v>14020.23</v>
      </c>
      <c r="G1432" s="1" t="s">
        <v>14</v>
      </c>
    </row>
    <row r="1433" spans="1:7" x14ac:dyDescent="0.3">
      <c r="A1433" s="1" t="s">
        <v>4328</v>
      </c>
      <c r="B1433" s="2">
        <v>46033</v>
      </c>
      <c r="C1433" s="1" t="s">
        <v>59</v>
      </c>
      <c r="D1433" s="1" t="s">
        <v>35</v>
      </c>
      <c r="E1433" s="1" t="s">
        <v>55</v>
      </c>
      <c r="F1433" s="1">
        <v>1867.23</v>
      </c>
      <c r="G1433" s="1" t="s">
        <v>14</v>
      </c>
    </row>
    <row r="1434" spans="1:7" x14ac:dyDescent="0.3">
      <c r="A1434" s="1" t="s">
        <v>1526</v>
      </c>
      <c r="B1434" s="2">
        <v>46050</v>
      </c>
      <c r="C1434" s="1" t="s">
        <v>1116</v>
      </c>
      <c r="D1434" s="1" t="s">
        <v>35</v>
      </c>
      <c r="E1434" s="1" t="s">
        <v>13</v>
      </c>
      <c r="F1434" s="1">
        <v>4028.29</v>
      </c>
      <c r="G1434" s="1" t="s">
        <v>14</v>
      </c>
    </row>
    <row r="1435" spans="1:7" x14ac:dyDescent="0.3">
      <c r="A1435" s="1" t="s">
        <v>3223</v>
      </c>
      <c r="B1435" s="2">
        <v>46060</v>
      </c>
      <c r="C1435" s="1" t="s">
        <v>601</v>
      </c>
      <c r="D1435" s="1" t="s">
        <v>35</v>
      </c>
      <c r="E1435" s="1" t="s">
        <v>27</v>
      </c>
      <c r="F1435" s="1">
        <v>2556.64</v>
      </c>
      <c r="G1435" s="1" t="s">
        <v>14</v>
      </c>
    </row>
    <row r="1436" spans="1:7" x14ac:dyDescent="0.3">
      <c r="A1436" s="1" t="s">
        <v>1975</v>
      </c>
      <c r="B1436" s="2">
        <v>46068</v>
      </c>
      <c r="C1436" s="1" t="s">
        <v>259</v>
      </c>
      <c r="D1436" s="1" t="s">
        <v>66</v>
      </c>
      <c r="E1436" s="1" t="s">
        <v>55</v>
      </c>
      <c r="F1436" s="1">
        <v>5832.34</v>
      </c>
      <c r="G1436" s="1" t="s">
        <v>14</v>
      </c>
    </row>
    <row r="1437" spans="1:7" x14ac:dyDescent="0.3">
      <c r="A1437" s="1" t="s">
        <v>295</v>
      </c>
      <c r="B1437" s="2">
        <v>46056</v>
      </c>
      <c r="C1437" s="1" t="s">
        <v>296</v>
      </c>
      <c r="D1437" s="1" t="s">
        <v>12</v>
      </c>
      <c r="E1437" s="1" t="s">
        <v>27</v>
      </c>
      <c r="F1437" s="1">
        <v>13402.33</v>
      </c>
      <c r="G1437" s="1" t="s">
        <v>14</v>
      </c>
    </row>
    <row r="1438" spans="1:7" x14ac:dyDescent="0.3">
      <c r="A1438" s="1" t="s">
        <v>1830</v>
      </c>
      <c r="B1438" s="2">
        <v>46081</v>
      </c>
      <c r="C1438" s="1" t="s">
        <v>1655</v>
      </c>
      <c r="D1438" s="1" t="s">
        <v>46</v>
      </c>
      <c r="E1438" s="1" t="s">
        <v>13</v>
      </c>
      <c r="F1438" s="1">
        <v>15171.4</v>
      </c>
      <c r="G1438" s="1" t="s">
        <v>14</v>
      </c>
    </row>
    <row r="1439" spans="1:7" x14ac:dyDescent="0.3">
      <c r="A1439" s="1" t="s">
        <v>1282</v>
      </c>
      <c r="B1439" s="2">
        <v>46040</v>
      </c>
      <c r="C1439" s="1" t="s">
        <v>1283</v>
      </c>
      <c r="D1439" s="1" t="s">
        <v>18</v>
      </c>
      <c r="E1439" s="1" t="s">
        <v>27</v>
      </c>
      <c r="F1439" s="1">
        <v>3047.12</v>
      </c>
      <c r="G1439" s="1" t="s">
        <v>14</v>
      </c>
    </row>
    <row r="1440" spans="1:7" x14ac:dyDescent="0.3">
      <c r="A1440" s="1" t="s">
        <v>481</v>
      </c>
      <c r="B1440" s="2">
        <v>46108</v>
      </c>
      <c r="C1440" s="1" t="s">
        <v>482</v>
      </c>
      <c r="D1440" s="1" t="s">
        <v>18</v>
      </c>
      <c r="E1440" s="1" t="s">
        <v>27</v>
      </c>
      <c r="F1440" s="1">
        <v>37289.18</v>
      </c>
      <c r="G1440" s="1" t="s">
        <v>14</v>
      </c>
    </row>
    <row r="1441" spans="1:7" x14ac:dyDescent="0.3">
      <c r="A1441" s="1" t="s">
        <v>2997</v>
      </c>
      <c r="B1441" s="2">
        <v>46105</v>
      </c>
      <c r="C1441" s="1" t="s">
        <v>662</v>
      </c>
      <c r="D1441" s="1" t="s">
        <v>35</v>
      </c>
      <c r="E1441" s="1" t="s">
        <v>27</v>
      </c>
      <c r="F1441" s="1">
        <v>1341.35</v>
      </c>
      <c r="G1441" s="1" t="s">
        <v>94</v>
      </c>
    </row>
    <row r="1442" spans="1:7" x14ac:dyDescent="0.3">
      <c r="A1442" s="1" t="s">
        <v>4386</v>
      </c>
      <c r="B1442" s="2">
        <v>46069</v>
      </c>
      <c r="C1442" s="1" t="s">
        <v>1267</v>
      </c>
      <c r="D1442" s="1" t="s">
        <v>18</v>
      </c>
      <c r="E1442" s="1" t="s">
        <v>13</v>
      </c>
      <c r="F1442" s="1">
        <v>9432.15</v>
      </c>
      <c r="G1442" s="1" t="s">
        <v>14</v>
      </c>
    </row>
    <row r="1443" spans="1:7" x14ac:dyDescent="0.3">
      <c r="A1443" s="1" t="s">
        <v>1858</v>
      </c>
      <c r="B1443" s="2">
        <v>46038</v>
      </c>
      <c r="C1443" s="1" t="s">
        <v>354</v>
      </c>
      <c r="D1443" s="1" t="s">
        <v>18</v>
      </c>
      <c r="E1443" s="1" t="s">
        <v>27</v>
      </c>
      <c r="F1443" s="1">
        <v>100935.65</v>
      </c>
      <c r="G1443" s="1" t="s">
        <v>14</v>
      </c>
    </row>
    <row r="1444" spans="1:7" x14ac:dyDescent="0.3">
      <c r="A1444" s="1" t="s">
        <v>448</v>
      </c>
      <c r="B1444" s="2">
        <v>46069</v>
      </c>
      <c r="C1444" s="1" t="s">
        <v>449</v>
      </c>
      <c r="D1444" s="1" t="s">
        <v>12</v>
      </c>
      <c r="E1444" s="1" t="s">
        <v>21</v>
      </c>
      <c r="F1444" s="1">
        <v>25926.95</v>
      </c>
      <c r="G1444" s="1" t="s">
        <v>14</v>
      </c>
    </row>
    <row r="1445" spans="1:7" x14ac:dyDescent="0.3">
      <c r="A1445" s="1" t="s">
        <v>373</v>
      </c>
      <c r="B1445" s="2">
        <v>46056</v>
      </c>
      <c r="C1445" s="1" t="s">
        <v>374</v>
      </c>
      <c r="D1445" s="1" t="s">
        <v>18</v>
      </c>
      <c r="E1445" s="1" t="s">
        <v>55</v>
      </c>
      <c r="F1445" s="1">
        <v>9424.92</v>
      </c>
      <c r="G1445" s="1" t="s">
        <v>14</v>
      </c>
    </row>
    <row r="1446" spans="1:7" x14ac:dyDescent="0.3">
      <c r="A1446" s="1" t="s">
        <v>3275</v>
      </c>
      <c r="B1446" s="2">
        <v>46032</v>
      </c>
      <c r="C1446" s="1" t="s">
        <v>1034</v>
      </c>
      <c r="D1446" s="1" t="s">
        <v>12</v>
      </c>
      <c r="E1446" s="1" t="s">
        <v>27</v>
      </c>
      <c r="F1446" s="1">
        <v>1362.24</v>
      </c>
      <c r="G1446" s="1" t="s">
        <v>14</v>
      </c>
    </row>
    <row r="1447" spans="1:7" x14ac:dyDescent="0.3">
      <c r="A1447" s="1" t="s">
        <v>127</v>
      </c>
      <c r="B1447" s="2">
        <v>46074</v>
      </c>
      <c r="C1447" s="1" t="s">
        <v>128</v>
      </c>
      <c r="D1447" s="1" t="s">
        <v>12</v>
      </c>
      <c r="E1447" s="1" t="s">
        <v>55</v>
      </c>
      <c r="F1447" s="1">
        <v>6142.26</v>
      </c>
      <c r="G1447" s="1" t="s">
        <v>14</v>
      </c>
    </row>
    <row r="1448" spans="1:7" x14ac:dyDescent="0.3">
      <c r="A1448" s="1" t="s">
        <v>2362</v>
      </c>
      <c r="B1448" s="2">
        <v>46069</v>
      </c>
      <c r="C1448" s="1" t="s">
        <v>2363</v>
      </c>
      <c r="D1448" s="1" t="s">
        <v>12</v>
      </c>
      <c r="E1448" s="1" t="s">
        <v>21</v>
      </c>
      <c r="F1448" s="1">
        <v>1521.03</v>
      </c>
      <c r="G1448" s="1" t="s">
        <v>14</v>
      </c>
    </row>
    <row r="1449" spans="1:7" x14ac:dyDescent="0.3">
      <c r="A1449" s="1" t="s">
        <v>505</v>
      </c>
      <c r="B1449" s="2">
        <v>46061</v>
      </c>
      <c r="C1449" s="1" t="s">
        <v>330</v>
      </c>
      <c r="D1449" s="1" t="s">
        <v>66</v>
      </c>
      <c r="E1449" s="1" t="s">
        <v>21</v>
      </c>
      <c r="F1449" s="1">
        <v>1251.19</v>
      </c>
      <c r="G1449" s="1" t="s">
        <v>14</v>
      </c>
    </row>
    <row r="1450" spans="1:7" x14ac:dyDescent="0.3">
      <c r="A1450" s="1" t="s">
        <v>875</v>
      </c>
      <c r="B1450" s="2">
        <v>46058</v>
      </c>
      <c r="C1450" s="1" t="s">
        <v>876</v>
      </c>
      <c r="D1450" s="1" t="s">
        <v>18</v>
      </c>
      <c r="E1450" s="1" t="s">
        <v>27</v>
      </c>
      <c r="F1450" s="1">
        <v>5636.63</v>
      </c>
      <c r="G1450" s="1" t="s">
        <v>94</v>
      </c>
    </row>
    <row r="1451" spans="1:7" x14ac:dyDescent="0.3">
      <c r="A1451" s="1" t="s">
        <v>3860</v>
      </c>
      <c r="B1451" s="2">
        <v>46085</v>
      </c>
      <c r="C1451" s="1" t="s">
        <v>202</v>
      </c>
      <c r="D1451" s="1" t="s">
        <v>46</v>
      </c>
      <c r="E1451" s="1" t="s">
        <v>13</v>
      </c>
      <c r="F1451" s="1">
        <v>2590.4</v>
      </c>
      <c r="G1451" s="1" t="s">
        <v>14</v>
      </c>
    </row>
    <row r="1452" spans="1:7" x14ac:dyDescent="0.3">
      <c r="A1452" s="1" t="s">
        <v>4240</v>
      </c>
      <c r="B1452" s="2">
        <v>46034</v>
      </c>
      <c r="C1452" s="1" t="s">
        <v>3538</v>
      </c>
      <c r="D1452" s="1" t="s">
        <v>46</v>
      </c>
      <c r="E1452" s="1" t="s">
        <v>13</v>
      </c>
      <c r="F1452" s="1">
        <v>8272.33</v>
      </c>
      <c r="G1452" s="1" t="s">
        <v>14</v>
      </c>
    </row>
    <row r="1453" spans="1:7" x14ac:dyDescent="0.3">
      <c r="A1453" s="1" t="s">
        <v>666</v>
      </c>
      <c r="B1453" s="2">
        <v>46081</v>
      </c>
      <c r="C1453" s="1" t="s">
        <v>667</v>
      </c>
      <c r="D1453" s="1" t="s">
        <v>46</v>
      </c>
      <c r="E1453" s="1" t="s">
        <v>21</v>
      </c>
      <c r="F1453" s="1">
        <v>825.97</v>
      </c>
      <c r="G1453" s="1" t="s">
        <v>14</v>
      </c>
    </row>
    <row r="1454" spans="1:7" x14ac:dyDescent="0.3">
      <c r="A1454" s="1" t="s">
        <v>4474</v>
      </c>
      <c r="B1454" s="2">
        <v>46088</v>
      </c>
      <c r="C1454" s="1" t="s">
        <v>2021</v>
      </c>
      <c r="D1454" s="1" t="s">
        <v>35</v>
      </c>
      <c r="E1454" s="1" t="s">
        <v>13</v>
      </c>
      <c r="F1454" s="1">
        <v>43753.05</v>
      </c>
      <c r="G1454" s="1" t="s">
        <v>14</v>
      </c>
    </row>
    <row r="1455" spans="1:7" x14ac:dyDescent="0.3">
      <c r="A1455" s="1" t="s">
        <v>3867</v>
      </c>
      <c r="B1455" s="2">
        <v>46104</v>
      </c>
      <c r="C1455" s="1" t="s">
        <v>284</v>
      </c>
      <c r="D1455" s="1" t="s">
        <v>12</v>
      </c>
      <c r="E1455" s="1" t="s">
        <v>21</v>
      </c>
      <c r="F1455" s="1">
        <v>21858.38</v>
      </c>
      <c r="G1455" s="1" t="s">
        <v>14</v>
      </c>
    </row>
    <row r="1456" spans="1:7" x14ac:dyDescent="0.3">
      <c r="A1456" s="1" t="s">
        <v>719</v>
      </c>
      <c r="B1456" s="2">
        <v>46084</v>
      </c>
      <c r="C1456" s="1" t="s">
        <v>429</v>
      </c>
      <c r="D1456" s="1" t="s">
        <v>66</v>
      </c>
      <c r="E1456" s="1" t="s">
        <v>21</v>
      </c>
      <c r="F1456" s="1">
        <v>5936.4</v>
      </c>
      <c r="G1456" s="1" t="s">
        <v>14</v>
      </c>
    </row>
    <row r="1457" spans="1:7" x14ac:dyDescent="0.3">
      <c r="A1457" s="1" t="s">
        <v>4731</v>
      </c>
      <c r="B1457" s="2">
        <v>46094</v>
      </c>
      <c r="C1457" s="1" t="s">
        <v>124</v>
      </c>
      <c r="D1457" s="1" t="s">
        <v>12</v>
      </c>
      <c r="E1457" s="1" t="s">
        <v>21</v>
      </c>
      <c r="F1457" s="1">
        <v>2744.92</v>
      </c>
      <c r="G1457" s="1" t="s">
        <v>14</v>
      </c>
    </row>
    <row r="1458" spans="1:7" x14ac:dyDescent="0.3">
      <c r="A1458" s="1" t="s">
        <v>3702</v>
      </c>
      <c r="B1458" s="2">
        <v>46030</v>
      </c>
      <c r="C1458" s="1" t="s">
        <v>2357</v>
      </c>
      <c r="D1458" s="1" t="s">
        <v>35</v>
      </c>
      <c r="E1458" s="1" t="s">
        <v>21</v>
      </c>
      <c r="F1458" s="1">
        <v>1419.82</v>
      </c>
      <c r="G1458" s="1" t="s">
        <v>14</v>
      </c>
    </row>
    <row r="1459" spans="1:7" x14ac:dyDescent="0.3">
      <c r="A1459" s="1" t="s">
        <v>3509</v>
      </c>
      <c r="B1459" s="2">
        <v>46111</v>
      </c>
      <c r="C1459" s="1" t="s">
        <v>2037</v>
      </c>
      <c r="D1459" s="1" t="s">
        <v>46</v>
      </c>
      <c r="E1459" s="1" t="s">
        <v>13</v>
      </c>
      <c r="F1459" s="1">
        <v>1542.66</v>
      </c>
      <c r="G1459" s="1" t="s">
        <v>14</v>
      </c>
    </row>
    <row r="1460" spans="1:7" x14ac:dyDescent="0.3">
      <c r="A1460" s="1" t="s">
        <v>3377</v>
      </c>
      <c r="B1460" s="2">
        <v>46023</v>
      </c>
      <c r="C1460" s="1" t="s">
        <v>2155</v>
      </c>
      <c r="D1460" s="1" t="s">
        <v>12</v>
      </c>
      <c r="E1460" s="1" t="s">
        <v>13</v>
      </c>
      <c r="F1460" s="1">
        <v>17690.990000000002</v>
      </c>
      <c r="G1460" s="1" t="s">
        <v>14</v>
      </c>
    </row>
    <row r="1461" spans="1:7" x14ac:dyDescent="0.3">
      <c r="A1461" s="1" t="s">
        <v>1365</v>
      </c>
      <c r="B1461" s="2">
        <v>46072</v>
      </c>
      <c r="C1461" s="1" t="s">
        <v>1366</v>
      </c>
      <c r="D1461" s="1" t="s">
        <v>66</v>
      </c>
      <c r="E1461" s="1" t="s">
        <v>21</v>
      </c>
      <c r="F1461" s="1">
        <v>6062.73</v>
      </c>
      <c r="G1461" s="1" t="s">
        <v>14</v>
      </c>
    </row>
    <row r="1462" spans="1:7" x14ac:dyDescent="0.3">
      <c r="A1462" s="1" t="s">
        <v>3472</v>
      </c>
      <c r="B1462" s="2">
        <v>46034</v>
      </c>
      <c r="C1462" s="1" t="s">
        <v>1170</v>
      </c>
      <c r="D1462" s="1" t="s">
        <v>12</v>
      </c>
      <c r="E1462" s="1" t="s">
        <v>27</v>
      </c>
      <c r="F1462" s="1">
        <v>768.15</v>
      </c>
      <c r="G1462" s="1" t="s">
        <v>14</v>
      </c>
    </row>
    <row r="1463" spans="1:7" x14ac:dyDescent="0.3">
      <c r="A1463" s="1" t="s">
        <v>978</v>
      </c>
      <c r="B1463" s="2">
        <v>46078</v>
      </c>
      <c r="C1463" s="1" t="s">
        <v>385</v>
      </c>
      <c r="D1463" s="1" t="s">
        <v>12</v>
      </c>
      <c r="E1463" s="1" t="s">
        <v>13</v>
      </c>
      <c r="F1463" s="1">
        <v>1526.61</v>
      </c>
      <c r="G1463" s="1" t="s">
        <v>14</v>
      </c>
    </row>
    <row r="1464" spans="1:7" x14ac:dyDescent="0.3">
      <c r="A1464" s="1" t="s">
        <v>698</v>
      </c>
      <c r="B1464" s="2">
        <v>46038</v>
      </c>
      <c r="C1464" s="1" t="s">
        <v>522</v>
      </c>
      <c r="D1464" s="1" t="s">
        <v>12</v>
      </c>
      <c r="E1464" s="1" t="s">
        <v>13</v>
      </c>
      <c r="F1464" s="1">
        <v>12612.23</v>
      </c>
      <c r="G1464" s="1" t="s">
        <v>14</v>
      </c>
    </row>
    <row r="1465" spans="1:7" x14ac:dyDescent="0.3">
      <c r="A1465" s="1" t="s">
        <v>1327</v>
      </c>
      <c r="B1465" s="2">
        <v>46075</v>
      </c>
      <c r="C1465" s="1" t="s">
        <v>1328</v>
      </c>
      <c r="D1465" s="1" t="s">
        <v>18</v>
      </c>
      <c r="E1465" s="1" t="s">
        <v>13</v>
      </c>
      <c r="F1465" s="1">
        <v>6830.25</v>
      </c>
      <c r="G1465" s="1" t="s">
        <v>14</v>
      </c>
    </row>
    <row r="1466" spans="1:7" x14ac:dyDescent="0.3">
      <c r="A1466" s="1" t="s">
        <v>4913</v>
      </c>
      <c r="B1466" s="2">
        <v>46037</v>
      </c>
      <c r="C1466" s="1" t="s">
        <v>1443</v>
      </c>
      <c r="D1466" s="1" t="s">
        <v>46</v>
      </c>
      <c r="E1466" s="1" t="s">
        <v>55</v>
      </c>
      <c r="F1466" s="1">
        <v>6472.44</v>
      </c>
      <c r="G1466" s="1" t="s">
        <v>14</v>
      </c>
    </row>
    <row r="1467" spans="1:7" x14ac:dyDescent="0.3">
      <c r="A1467" s="1" t="s">
        <v>1653</v>
      </c>
      <c r="B1467" s="2">
        <v>46098</v>
      </c>
      <c r="C1467" s="1" t="s">
        <v>300</v>
      </c>
      <c r="D1467" s="1" t="s">
        <v>35</v>
      </c>
      <c r="E1467" s="1" t="s">
        <v>21</v>
      </c>
      <c r="F1467" s="1">
        <v>8004.16</v>
      </c>
      <c r="G1467" s="1" t="s">
        <v>14</v>
      </c>
    </row>
    <row r="1468" spans="1:7" x14ac:dyDescent="0.3">
      <c r="A1468" s="1" t="s">
        <v>2458</v>
      </c>
      <c r="B1468" s="2">
        <v>46031</v>
      </c>
      <c r="C1468" s="1" t="s">
        <v>2459</v>
      </c>
      <c r="D1468" s="1" t="s">
        <v>46</v>
      </c>
      <c r="E1468" s="1" t="s">
        <v>27</v>
      </c>
      <c r="F1468" s="1">
        <v>4405.71</v>
      </c>
      <c r="G1468" s="1" t="s">
        <v>94</v>
      </c>
    </row>
    <row r="1469" spans="1:7" x14ac:dyDescent="0.3">
      <c r="A1469" s="1" t="s">
        <v>64</v>
      </c>
      <c r="B1469" s="2">
        <v>46028</v>
      </c>
      <c r="C1469" s="1" t="s">
        <v>65</v>
      </c>
      <c r="D1469" s="1" t="s">
        <v>66</v>
      </c>
      <c r="E1469" s="1" t="s">
        <v>27</v>
      </c>
      <c r="F1469" s="1">
        <v>30621.59</v>
      </c>
      <c r="G1469" s="1" t="s">
        <v>14</v>
      </c>
    </row>
    <row r="1470" spans="1:7" x14ac:dyDescent="0.3">
      <c r="A1470" s="1" t="s">
        <v>3584</v>
      </c>
      <c r="B1470" s="2">
        <v>46067</v>
      </c>
      <c r="C1470" s="1" t="s">
        <v>3120</v>
      </c>
      <c r="D1470" s="1" t="s">
        <v>12</v>
      </c>
      <c r="E1470" s="1" t="s">
        <v>27</v>
      </c>
      <c r="F1470" s="1">
        <v>2451.58</v>
      </c>
      <c r="G1470" s="1" t="s">
        <v>14</v>
      </c>
    </row>
    <row r="1471" spans="1:7" x14ac:dyDescent="0.3">
      <c r="A1471" s="1" t="s">
        <v>3895</v>
      </c>
      <c r="B1471" s="2">
        <v>46095</v>
      </c>
      <c r="C1471" s="1" t="s">
        <v>482</v>
      </c>
      <c r="D1471" s="1" t="s">
        <v>18</v>
      </c>
      <c r="E1471" s="1" t="s">
        <v>13</v>
      </c>
      <c r="F1471" s="1">
        <v>2805.65</v>
      </c>
      <c r="G1471" s="1" t="s">
        <v>14</v>
      </c>
    </row>
    <row r="1472" spans="1:7" x14ac:dyDescent="0.3">
      <c r="A1472" s="1" t="s">
        <v>3317</v>
      </c>
      <c r="B1472" s="2">
        <v>46073</v>
      </c>
      <c r="C1472" s="1" t="s">
        <v>1541</v>
      </c>
      <c r="D1472" s="1" t="s">
        <v>12</v>
      </c>
      <c r="E1472" s="1" t="s">
        <v>13</v>
      </c>
      <c r="F1472" s="1">
        <v>8771.8700000000008</v>
      </c>
      <c r="G1472" s="1" t="s">
        <v>14</v>
      </c>
    </row>
    <row r="1473" spans="1:7" x14ac:dyDescent="0.3">
      <c r="A1473" s="1" t="s">
        <v>3197</v>
      </c>
      <c r="B1473" s="2">
        <v>46030</v>
      </c>
      <c r="C1473" s="1" t="s">
        <v>709</v>
      </c>
      <c r="D1473" s="1" t="s">
        <v>35</v>
      </c>
      <c r="E1473" s="1" t="s">
        <v>55</v>
      </c>
      <c r="F1473" s="1">
        <v>3096.3</v>
      </c>
      <c r="G1473" s="1" t="s">
        <v>14</v>
      </c>
    </row>
    <row r="1474" spans="1:7" x14ac:dyDescent="0.3">
      <c r="A1474" s="1" t="s">
        <v>3260</v>
      </c>
      <c r="B1474" s="2">
        <v>46103</v>
      </c>
      <c r="C1474" s="1" t="s">
        <v>1124</v>
      </c>
      <c r="D1474" s="1" t="s">
        <v>18</v>
      </c>
      <c r="E1474" s="1" t="s">
        <v>55</v>
      </c>
      <c r="F1474" s="1">
        <v>1048.55</v>
      </c>
      <c r="G1474" s="1" t="s">
        <v>14</v>
      </c>
    </row>
    <row r="1475" spans="1:7" x14ac:dyDescent="0.3">
      <c r="A1475" s="1" t="s">
        <v>29</v>
      </c>
      <c r="B1475" s="2">
        <v>46061</v>
      </c>
      <c r="C1475" s="1" t="s">
        <v>30</v>
      </c>
      <c r="D1475" s="1" t="s">
        <v>12</v>
      </c>
      <c r="E1475" s="1" t="s">
        <v>13</v>
      </c>
      <c r="F1475" s="1">
        <v>11515.56</v>
      </c>
      <c r="G1475" s="1" t="s">
        <v>14</v>
      </c>
    </row>
    <row r="1476" spans="1:7" x14ac:dyDescent="0.3">
      <c r="A1476" s="1" t="s">
        <v>4916</v>
      </c>
      <c r="B1476" s="2">
        <v>46077</v>
      </c>
      <c r="C1476" s="1" t="s">
        <v>652</v>
      </c>
      <c r="D1476" s="1" t="s">
        <v>66</v>
      </c>
      <c r="E1476" s="1" t="s">
        <v>13</v>
      </c>
      <c r="F1476" s="1">
        <v>6818.37</v>
      </c>
      <c r="G1476" s="1" t="s">
        <v>14</v>
      </c>
    </row>
    <row r="1477" spans="1:7" x14ac:dyDescent="0.3">
      <c r="A1477" s="1" t="s">
        <v>2140</v>
      </c>
      <c r="B1477" s="2">
        <v>46079</v>
      </c>
      <c r="C1477" s="1" t="s">
        <v>1068</v>
      </c>
      <c r="D1477" s="1" t="s">
        <v>12</v>
      </c>
      <c r="E1477" s="1" t="s">
        <v>21</v>
      </c>
      <c r="F1477" s="1">
        <v>5919.69</v>
      </c>
      <c r="G1477" s="1" t="s">
        <v>14</v>
      </c>
    </row>
    <row r="1478" spans="1:7" x14ac:dyDescent="0.3">
      <c r="A1478" s="1" t="s">
        <v>3258</v>
      </c>
      <c r="B1478" s="2">
        <v>46039</v>
      </c>
      <c r="C1478" s="1" t="s">
        <v>207</v>
      </c>
      <c r="D1478" s="1" t="s">
        <v>18</v>
      </c>
      <c r="E1478" s="1" t="s">
        <v>13</v>
      </c>
      <c r="F1478" s="1">
        <v>1968.44</v>
      </c>
      <c r="G1478" s="1" t="s">
        <v>14</v>
      </c>
    </row>
    <row r="1479" spans="1:7" x14ac:dyDescent="0.3">
      <c r="A1479" s="1" t="s">
        <v>3989</v>
      </c>
      <c r="B1479" s="2">
        <v>46110</v>
      </c>
      <c r="C1479" s="1" t="s">
        <v>145</v>
      </c>
      <c r="D1479" s="1" t="s">
        <v>35</v>
      </c>
      <c r="E1479" s="1" t="s">
        <v>13</v>
      </c>
      <c r="F1479" s="1">
        <v>8635.5400000000009</v>
      </c>
      <c r="G1479" s="1" t="s">
        <v>89</v>
      </c>
    </row>
    <row r="1480" spans="1:7" x14ac:dyDescent="0.3">
      <c r="A1480" s="1" t="s">
        <v>90</v>
      </c>
      <c r="B1480" s="2">
        <v>46050</v>
      </c>
      <c r="C1480" s="1" t="s">
        <v>91</v>
      </c>
      <c r="D1480" s="1" t="s">
        <v>12</v>
      </c>
      <c r="E1480" s="1" t="s">
        <v>13</v>
      </c>
      <c r="F1480" s="1">
        <v>918.89</v>
      </c>
      <c r="G1480" s="1" t="s">
        <v>14</v>
      </c>
    </row>
    <row r="1481" spans="1:7" x14ac:dyDescent="0.3">
      <c r="A1481" s="1" t="s">
        <v>2651</v>
      </c>
      <c r="B1481" s="2">
        <v>46094</v>
      </c>
      <c r="C1481" s="1" t="s">
        <v>1175</v>
      </c>
      <c r="D1481" s="1" t="s">
        <v>12</v>
      </c>
      <c r="E1481" s="1" t="s">
        <v>55</v>
      </c>
      <c r="F1481" s="1">
        <v>4217.1499999999996</v>
      </c>
      <c r="G1481" s="1" t="s">
        <v>14</v>
      </c>
    </row>
    <row r="1482" spans="1:7" x14ac:dyDescent="0.3">
      <c r="A1482" s="1" t="s">
        <v>5014</v>
      </c>
      <c r="B1482" s="2">
        <v>46092</v>
      </c>
      <c r="C1482" s="1" t="s">
        <v>955</v>
      </c>
      <c r="D1482" s="1" t="s">
        <v>12</v>
      </c>
      <c r="E1482" s="1" t="s">
        <v>13</v>
      </c>
      <c r="F1482" s="1">
        <v>4797.03</v>
      </c>
      <c r="G1482" s="1" t="s">
        <v>14</v>
      </c>
    </row>
    <row r="1483" spans="1:7" x14ac:dyDescent="0.3">
      <c r="A1483" s="1" t="s">
        <v>916</v>
      </c>
      <c r="B1483" s="2">
        <v>46110</v>
      </c>
      <c r="C1483" s="1" t="s">
        <v>917</v>
      </c>
      <c r="D1483" s="1" t="s">
        <v>12</v>
      </c>
      <c r="E1483" s="1" t="s">
        <v>27</v>
      </c>
      <c r="F1483" s="1">
        <v>3144</v>
      </c>
      <c r="G1483" s="1" t="s">
        <v>14</v>
      </c>
    </row>
    <row r="1484" spans="1:7" x14ac:dyDescent="0.3">
      <c r="A1484" s="1" t="s">
        <v>4263</v>
      </c>
      <c r="B1484" s="2">
        <v>46108</v>
      </c>
      <c r="C1484" s="1" t="s">
        <v>1228</v>
      </c>
      <c r="D1484" s="1" t="s">
        <v>35</v>
      </c>
      <c r="E1484" s="1" t="s">
        <v>21</v>
      </c>
      <c r="F1484" s="1">
        <v>10524.5</v>
      </c>
      <c r="G1484" s="1" t="s">
        <v>14</v>
      </c>
    </row>
    <row r="1485" spans="1:7" x14ac:dyDescent="0.3">
      <c r="A1485" s="1" t="s">
        <v>1886</v>
      </c>
      <c r="B1485" s="2">
        <v>46035</v>
      </c>
      <c r="C1485" s="1" t="s">
        <v>1124</v>
      </c>
      <c r="D1485" s="1" t="s">
        <v>35</v>
      </c>
      <c r="E1485" s="1" t="s">
        <v>13</v>
      </c>
      <c r="F1485" s="1">
        <v>1311.22</v>
      </c>
      <c r="G1485" s="1" t="s">
        <v>14</v>
      </c>
    </row>
    <row r="1486" spans="1:7" x14ac:dyDescent="0.3">
      <c r="A1486" s="1" t="s">
        <v>3239</v>
      </c>
      <c r="B1486" s="2">
        <v>46029</v>
      </c>
      <c r="C1486" s="1" t="s">
        <v>370</v>
      </c>
      <c r="D1486" s="1" t="s">
        <v>46</v>
      </c>
      <c r="E1486" s="1" t="s">
        <v>13</v>
      </c>
      <c r="F1486" s="1">
        <v>2616.09</v>
      </c>
      <c r="G1486" s="1" t="s">
        <v>14</v>
      </c>
    </row>
    <row r="1487" spans="1:7" x14ac:dyDescent="0.3">
      <c r="A1487" s="1" t="s">
        <v>3107</v>
      </c>
      <c r="B1487" s="2">
        <v>46068</v>
      </c>
      <c r="C1487" s="1" t="s">
        <v>2634</v>
      </c>
      <c r="D1487" s="1" t="s">
        <v>66</v>
      </c>
      <c r="E1487" s="1" t="s">
        <v>13</v>
      </c>
      <c r="F1487" s="1">
        <v>7078.85</v>
      </c>
      <c r="G1487" s="1" t="s">
        <v>14</v>
      </c>
    </row>
    <row r="1488" spans="1:7" x14ac:dyDescent="0.3">
      <c r="A1488" s="1" t="s">
        <v>3767</v>
      </c>
      <c r="B1488" s="2">
        <v>46082</v>
      </c>
      <c r="C1488" s="1" t="s">
        <v>981</v>
      </c>
      <c r="D1488" s="1" t="s">
        <v>35</v>
      </c>
      <c r="E1488" s="1" t="s">
        <v>55</v>
      </c>
      <c r="F1488" s="1">
        <v>3353.7</v>
      </c>
      <c r="G1488" s="1" t="s">
        <v>94</v>
      </c>
    </row>
    <row r="1489" spans="1:7" x14ac:dyDescent="0.3">
      <c r="A1489" s="1" t="s">
        <v>2833</v>
      </c>
      <c r="B1489" s="2">
        <v>46058</v>
      </c>
      <c r="C1489" s="1" t="s">
        <v>678</v>
      </c>
      <c r="D1489" s="1" t="s">
        <v>66</v>
      </c>
      <c r="E1489" s="1" t="s">
        <v>13</v>
      </c>
      <c r="F1489" s="1">
        <v>399.6</v>
      </c>
      <c r="G1489" s="1" t="s">
        <v>14</v>
      </c>
    </row>
    <row r="1490" spans="1:7" x14ac:dyDescent="0.3">
      <c r="A1490" s="1" t="s">
        <v>3399</v>
      </c>
      <c r="B1490" s="2">
        <v>46063</v>
      </c>
      <c r="C1490" s="1" t="s">
        <v>434</v>
      </c>
      <c r="D1490" s="1" t="s">
        <v>12</v>
      </c>
      <c r="E1490" s="1" t="s">
        <v>27</v>
      </c>
      <c r="F1490" s="1">
        <v>6615.45</v>
      </c>
      <c r="G1490" s="1" t="s">
        <v>14</v>
      </c>
    </row>
    <row r="1491" spans="1:7" x14ac:dyDescent="0.3">
      <c r="A1491" s="1" t="s">
        <v>4519</v>
      </c>
      <c r="B1491" s="2">
        <v>46037</v>
      </c>
      <c r="C1491" s="1" t="s">
        <v>440</v>
      </c>
      <c r="D1491" s="1" t="s">
        <v>12</v>
      </c>
      <c r="E1491" s="1" t="s">
        <v>55</v>
      </c>
      <c r="F1491" s="1">
        <v>7879.87</v>
      </c>
      <c r="G1491" s="1" t="s">
        <v>14</v>
      </c>
    </row>
    <row r="1492" spans="1:7" x14ac:dyDescent="0.3">
      <c r="A1492" s="1" t="s">
        <v>1629</v>
      </c>
      <c r="B1492" s="2">
        <v>46045</v>
      </c>
      <c r="C1492" s="1" t="s">
        <v>672</v>
      </c>
      <c r="D1492" s="1" t="s">
        <v>46</v>
      </c>
      <c r="E1492" s="1" t="s">
        <v>21</v>
      </c>
      <c r="F1492" s="1">
        <v>4526</v>
      </c>
      <c r="G1492" s="1" t="s">
        <v>14</v>
      </c>
    </row>
    <row r="1493" spans="1:7" x14ac:dyDescent="0.3">
      <c r="A1493" s="1" t="s">
        <v>1149</v>
      </c>
      <c r="B1493" s="2">
        <v>46068</v>
      </c>
      <c r="C1493" s="1" t="s">
        <v>224</v>
      </c>
      <c r="D1493" s="1" t="s">
        <v>35</v>
      </c>
      <c r="E1493" s="1" t="s">
        <v>13</v>
      </c>
      <c r="F1493" s="1">
        <v>821.2</v>
      </c>
      <c r="G1493" s="1" t="s">
        <v>14</v>
      </c>
    </row>
    <row r="1494" spans="1:7" x14ac:dyDescent="0.3">
      <c r="A1494" s="1" t="s">
        <v>2862</v>
      </c>
      <c r="B1494" s="2">
        <v>46103</v>
      </c>
      <c r="C1494" s="1" t="s">
        <v>265</v>
      </c>
      <c r="D1494" s="1" t="s">
        <v>12</v>
      </c>
      <c r="E1494" s="1" t="s">
        <v>27</v>
      </c>
      <c r="F1494" s="1">
        <v>3223.24</v>
      </c>
      <c r="G1494" s="1" t="s">
        <v>14</v>
      </c>
    </row>
    <row r="1495" spans="1:7" x14ac:dyDescent="0.3">
      <c r="A1495" s="1" t="s">
        <v>1535</v>
      </c>
      <c r="B1495" s="2">
        <v>46088</v>
      </c>
      <c r="C1495" s="1" t="s">
        <v>601</v>
      </c>
      <c r="D1495" s="1" t="s">
        <v>12</v>
      </c>
      <c r="E1495" s="1" t="s">
        <v>55</v>
      </c>
      <c r="F1495" s="1">
        <v>356.61</v>
      </c>
      <c r="G1495" s="1" t="s">
        <v>14</v>
      </c>
    </row>
    <row r="1496" spans="1:7" x14ac:dyDescent="0.3">
      <c r="A1496" s="1" t="s">
        <v>3607</v>
      </c>
      <c r="B1496" s="2">
        <v>46106</v>
      </c>
      <c r="C1496" s="1" t="s">
        <v>3118</v>
      </c>
      <c r="D1496" s="1" t="s">
        <v>18</v>
      </c>
      <c r="E1496" s="1" t="s">
        <v>27</v>
      </c>
      <c r="F1496" s="1">
        <v>7074.78</v>
      </c>
      <c r="G1496" s="1" t="s">
        <v>14</v>
      </c>
    </row>
    <row r="1497" spans="1:7" x14ac:dyDescent="0.3">
      <c r="A1497" s="1" t="s">
        <v>4611</v>
      </c>
      <c r="B1497" s="2">
        <v>46083</v>
      </c>
      <c r="C1497" s="1" t="s">
        <v>1330</v>
      </c>
      <c r="D1497" s="1" t="s">
        <v>35</v>
      </c>
      <c r="E1497" s="1" t="s">
        <v>13</v>
      </c>
      <c r="F1497" s="1">
        <v>4685.3999999999996</v>
      </c>
      <c r="G1497" s="1" t="s">
        <v>14</v>
      </c>
    </row>
    <row r="1498" spans="1:7" x14ac:dyDescent="0.3">
      <c r="A1498" s="1" t="s">
        <v>716</v>
      </c>
      <c r="B1498" s="2">
        <v>46100</v>
      </c>
      <c r="C1498" s="1" t="s">
        <v>385</v>
      </c>
      <c r="D1498" s="1" t="s">
        <v>18</v>
      </c>
      <c r="E1498" s="1" t="s">
        <v>21</v>
      </c>
      <c r="F1498" s="1">
        <v>5619.16</v>
      </c>
      <c r="G1498" s="1" t="s">
        <v>89</v>
      </c>
    </row>
    <row r="1499" spans="1:7" x14ac:dyDescent="0.3">
      <c r="A1499" s="1" t="s">
        <v>5015</v>
      </c>
      <c r="B1499" s="2">
        <v>46101</v>
      </c>
      <c r="C1499" s="1" t="s">
        <v>2002</v>
      </c>
      <c r="D1499" s="1" t="s">
        <v>12</v>
      </c>
      <c r="E1499" s="1" t="s">
        <v>27</v>
      </c>
      <c r="F1499" s="1">
        <v>12752.12</v>
      </c>
      <c r="G1499" s="1" t="s">
        <v>14</v>
      </c>
    </row>
    <row r="1500" spans="1:7" x14ac:dyDescent="0.3">
      <c r="A1500" s="1" t="s">
        <v>2983</v>
      </c>
      <c r="B1500" s="2">
        <v>46054</v>
      </c>
      <c r="C1500" s="1" t="s">
        <v>2352</v>
      </c>
      <c r="D1500" s="1" t="s">
        <v>18</v>
      </c>
      <c r="E1500" s="1" t="s">
        <v>27</v>
      </c>
      <c r="F1500" s="1">
        <v>6815.5</v>
      </c>
      <c r="G1500" s="1" t="s">
        <v>14</v>
      </c>
    </row>
    <row r="1501" spans="1:7" x14ac:dyDescent="0.3">
      <c r="A1501" s="1" t="s">
        <v>3510</v>
      </c>
      <c r="B1501" s="2">
        <v>46092</v>
      </c>
      <c r="C1501" s="1" t="s">
        <v>147</v>
      </c>
      <c r="D1501" s="1" t="s">
        <v>12</v>
      </c>
      <c r="E1501" s="1" t="s">
        <v>13</v>
      </c>
      <c r="F1501" s="1">
        <v>819.32</v>
      </c>
      <c r="G1501" s="1" t="s">
        <v>14</v>
      </c>
    </row>
    <row r="1502" spans="1:7" x14ac:dyDescent="0.3">
      <c r="A1502" s="1" t="s">
        <v>1398</v>
      </c>
      <c r="B1502" s="2">
        <v>46060</v>
      </c>
      <c r="C1502" s="1" t="s">
        <v>1399</v>
      </c>
      <c r="D1502" s="1" t="s">
        <v>66</v>
      </c>
      <c r="E1502" s="1" t="s">
        <v>55</v>
      </c>
      <c r="F1502" s="1">
        <v>13656.49</v>
      </c>
      <c r="G1502" s="1" t="s">
        <v>14</v>
      </c>
    </row>
    <row r="1503" spans="1:7" x14ac:dyDescent="0.3">
      <c r="A1503" s="1" t="s">
        <v>1375</v>
      </c>
      <c r="B1503" s="2">
        <v>46042</v>
      </c>
      <c r="C1503" s="1" t="s">
        <v>1376</v>
      </c>
      <c r="D1503" s="1" t="s">
        <v>66</v>
      </c>
      <c r="E1503" s="1" t="s">
        <v>21</v>
      </c>
      <c r="F1503" s="1">
        <v>5333.89</v>
      </c>
      <c r="G1503" s="1" t="s">
        <v>14</v>
      </c>
    </row>
    <row r="1504" spans="1:7" x14ac:dyDescent="0.3">
      <c r="A1504" s="1" t="s">
        <v>2935</v>
      </c>
      <c r="B1504" s="2">
        <v>46042</v>
      </c>
      <c r="C1504" s="1" t="s">
        <v>213</v>
      </c>
      <c r="D1504" s="1" t="s">
        <v>18</v>
      </c>
      <c r="E1504" s="1" t="s">
        <v>27</v>
      </c>
      <c r="F1504" s="1">
        <v>710.45</v>
      </c>
      <c r="G1504" s="1" t="s">
        <v>14</v>
      </c>
    </row>
    <row r="1505" spans="1:7" x14ac:dyDescent="0.3">
      <c r="A1505" s="1" t="s">
        <v>4060</v>
      </c>
      <c r="B1505" s="2">
        <v>46057</v>
      </c>
      <c r="C1505" s="1" t="s">
        <v>548</v>
      </c>
      <c r="D1505" s="1" t="s">
        <v>18</v>
      </c>
      <c r="E1505" s="1" t="s">
        <v>27</v>
      </c>
      <c r="F1505" s="1">
        <v>11677.3</v>
      </c>
      <c r="G1505" s="1" t="s">
        <v>14</v>
      </c>
    </row>
    <row r="1506" spans="1:7" x14ac:dyDescent="0.3">
      <c r="A1506" s="1" t="s">
        <v>3770</v>
      </c>
      <c r="B1506" s="2">
        <v>46059</v>
      </c>
      <c r="C1506" s="1" t="s">
        <v>229</v>
      </c>
      <c r="D1506" s="1" t="s">
        <v>18</v>
      </c>
      <c r="E1506" s="1" t="s">
        <v>13</v>
      </c>
      <c r="F1506" s="1">
        <v>1312.74</v>
      </c>
      <c r="G1506" s="1" t="s">
        <v>14</v>
      </c>
    </row>
    <row r="1507" spans="1:7" x14ac:dyDescent="0.3">
      <c r="A1507" s="1" t="s">
        <v>4316</v>
      </c>
      <c r="B1507" s="2">
        <v>46050</v>
      </c>
      <c r="C1507" s="1" t="s">
        <v>773</v>
      </c>
      <c r="D1507" s="1" t="s">
        <v>66</v>
      </c>
      <c r="E1507" s="1" t="s">
        <v>21</v>
      </c>
      <c r="F1507" s="1">
        <v>2133.34</v>
      </c>
      <c r="G1507" s="1" t="s">
        <v>14</v>
      </c>
    </row>
    <row r="1508" spans="1:7" x14ac:dyDescent="0.3">
      <c r="A1508" s="1" t="s">
        <v>3690</v>
      </c>
      <c r="B1508" s="2">
        <v>46045</v>
      </c>
      <c r="C1508" s="1" t="s">
        <v>582</v>
      </c>
      <c r="D1508" s="1" t="s">
        <v>12</v>
      </c>
      <c r="E1508" s="1" t="s">
        <v>27</v>
      </c>
      <c r="F1508" s="1">
        <v>2506.9899999999998</v>
      </c>
      <c r="G1508" s="1" t="s">
        <v>14</v>
      </c>
    </row>
    <row r="1509" spans="1:7" x14ac:dyDescent="0.3">
      <c r="A1509" s="1" t="s">
        <v>1785</v>
      </c>
      <c r="B1509" s="2">
        <v>46111</v>
      </c>
      <c r="C1509" s="1" t="s">
        <v>951</v>
      </c>
      <c r="D1509" s="1" t="s">
        <v>18</v>
      </c>
      <c r="E1509" s="1" t="s">
        <v>27</v>
      </c>
      <c r="F1509" s="1">
        <v>1634.27</v>
      </c>
      <c r="G1509" s="1" t="s">
        <v>14</v>
      </c>
    </row>
    <row r="1510" spans="1:7" x14ac:dyDescent="0.3">
      <c r="A1510" s="1" t="s">
        <v>1628</v>
      </c>
      <c r="B1510" s="2">
        <v>46065</v>
      </c>
      <c r="C1510" s="1" t="s">
        <v>1339</v>
      </c>
      <c r="D1510" s="1" t="s">
        <v>12</v>
      </c>
      <c r="E1510" s="1" t="s">
        <v>27</v>
      </c>
      <c r="F1510" s="1">
        <v>2216.14</v>
      </c>
      <c r="G1510" s="1" t="s">
        <v>14</v>
      </c>
    </row>
    <row r="1511" spans="1:7" x14ac:dyDescent="0.3">
      <c r="A1511" s="1" t="s">
        <v>4513</v>
      </c>
      <c r="B1511" s="2">
        <v>46048</v>
      </c>
      <c r="C1511" s="1" t="s">
        <v>1277</v>
      </c>
      <c r="D1511" s="1" t="s">
        <v>18</v>
      </c>
      <c r="E1511" s="1" t="s">
        <v>27</v>
      </c>
      <c r="F1511" s="1">
        <v>8264.73</v>
      </c>
      <c r="G1511" s="1" t="s">
        <v>14</v>
      </c>
    </row>
    <row r="1512" spans="1:7" x14ac:dyDescent="0.3">
      <c r="A1512" s="1" t="s">
        <v>4123</v>
      </c>
      <c r="B1512" s="2">
        <v>46098</v>
      </c>
      <c r="C1512" s="1" t="s">
        <v>11</v>
      </c>
      <c r="D1512" s="1" t="s">
        <v>46</v>
      </c>
      <c r="E1512" s="1" t="s">
        <v>27</v>
      </c>
      <c r="F1512" s="1">
        <v>4710.04</v>
      </c>
      <c r="G1512" s="1" t="s">
        <v>14</v>
      </c>
    </row>
    <row r="1513" spans="1:7" x14ac:dyDescent="0.3">
      <c r="A1513" s="1" t="s">
        <v>900</v>
      </c>
      <c r="B1513" s="2">
        <v>46098</v>
      </c>
      <c r="C1513" s="1" t="s">
        <v>548</v>
      </c>
      <c r="D1513" s="1" t="s">
        <v>12</v>
      </c>
      <c r="E1513" s="1" t="s">
        <v>13</v>
      </c>
      <c r="F1513" s="1">
        <v>44290.99</v>
      </c>
      <c r="G1513" s="1" t="s">
        <v>14</v>
      </c>
    </row>
    <row r="1514" spans="1:7" x14ac:dyDescent="0.3">
      <c r="A1514" s="1" t="s">
        <v>369</v>
      </c>
      <c r="B1514" s="2">
        <v>46054</v>
      </c>
      <c r="C1514" s="1" t="s">
        <v>370</v>
      </c>
      <c r="D1514" s="1" t="s">
        <v>66</v>
      </c>
      <c r="E1514" s="1" t="s">
        <v>21</v>
      </c>
      <c r="F1514" s="1">
        <v>6391.24</v>
      </c>
      <c r="G1514" s="1" t="s">
        <v>14</v>
      </c>
    </row>
    <row r="1515" spans="1:7" x14ac:dyDescent="0.3">
      <c r="A1515" s="1" t="s">
        <v>4291</v>
      </c>
      <c r="B1515" s="2">
        <v>46028</v>
      </c>
      <c r="C1515" s="1" t="s">
        <v>2191</v>
      </c>
      <c r="D1515" s="1" t="s">
        <v>66</v>
      </c>
      <c r="E1515" s="1" t="s">
        <v>21</v>
      </c>
      <c r="F1515" s="1">
        <v>2798.28</v>
      </c>
      <c r="G1515" s="1" t="s">
        <v>14</v>
      </c>
    </row>
    <row r="1516" spans="1:7" x14ac:dyDescent="0.3">
      <c r="A1516" s="1" t="s">
        <v>2109</v>
      </c>
      <c r="B1516" s="2">
        <v>46044</v>
      </c>
      <c r="C1516" s="1" t="s">
        <v>409</v>
      </c>
      <c r="D1516" s="1" t="s">
        <v>66</v>
      </c>
      <c r="E1516" s="1" t="s">
        <v>21</v>
      </c>
      <c r="F1516" s="1">
        <v>46991.65</v>
      </c>
      <c r="G1516" s="1" t="s">
        <v>14</v>
      </c>
    </row>
    <row r="1517" spans="1:7" x14ac:dyDescent="0.3">
      <c r="A1517" s="1" t="s">
        <v>3827</v>
      </c>
      <c r="B1517" s="2">
        <v>46094</v>
      </c>
      <c r="C1517" s="1" t="s">
        <v>3100</v>
      </c>
      <c r="D1517" s="1" t="s">
        <v>18</v>
      </c>
      <c r="E1517" s="1" t="s">
        <v>13</v>
      </c>
      <c r="F1517" s="1">
        <v>14491.91</v>
      </c>
      <c r="G1517" s="1" t="s">
        <v>14</v>
      </c>
    </row>
    <row r="1518" spans="1:7" x14ac:dyDescent="0.3">
      <c r="A1518" s="1" t="s">
        <v>1927</v>
      </c>
      <c r="B1518" s="2">
        <v>46064</v>
      </c>
      <c r="C1518" s="1" t="s">
        <v>1928</v>
      </c>
      <c r="D1518" s="1" t="s">
        <v>66</v>
      </c>
      <c r="E1518" s="1" t="s">
        <v>21</v>
      </c>
      <c r="F1518" s="1">
        <v>6212.65</v>
      </c>
      <c r="G1518" s="1" t="s">
        <v>14</v>
      </c>
    </row>
    <row r="1519" spans="1:7" x14ac:dyDescent="0.3">
      <c r="A1519" s="1" t="s">
        <v>4525</v>
      </c>
      <c r="B1519" s="2">
        <v>46090</v>
      </c>
      <c r="C1519" s="1" t="s">
        <v>1127</v>
      </c>
      <c r="D1519" s="1" t="s">
        <v>35</v>
      </c>
      <c r="E1519" s="1" t="s">
        <v>55</v>
      </c>
      <c r="F1519" s="1">
        <v>665.98</v>
      </c>
      <c r="G1519" s="1" t="s">
        <v>89</v>
      </c>
    </row>
    <row r="1520" spans="1:7" x14ac:dyDescent="0.3">
      <c r="A1520" s="1" t="s">
        <v>2937</v>
      </c>
      <c r="B1520" s="2">
        <v>46063</v>
      </c>
      <c r="C1520" s="1" t="s">
        <v>2127</v>
      </c>
      <c r="D1520" s="1" t="s">
        <v>66</v>
      </c>
      <c r="E1520" s="1" t="s">
        <v>13</v>
      </c>
      <c r="F1520" s="1">
        <v>3607.82</v>
      </c>
      <c r="G1520" s="1" t="s">
        <v>14</v>
      </c>
    </row>
    <row r="1521" spans="1:7" x14ac:dyDescent="0.3">
      <c r="A1521" s="1" t="s">
        <v>4234</v>
      </c>
      <c r="B1521" s="2">
        <v>46104</v>
      </c>
      <c r="C1521" s="1" t="s">
        <v>1195</v>
      </c>
      <c r="D1521" s="1" t="s">
        <v>66</v>
      </c>
      <c r="E1521" s="1" t="s">
        <v>27</v>
      </c>
      <c r="F1521" s="1">
        <v>6174.72</v>
      </c>
      <c r="G1521" s="1" t="s">
        <v>14</v>
      </c>
    </row>
    <row r="1522" spans="1:7" x14ac:dyDescent="0.3">
      <c r="A1522" s="1" t="s">
        <v>3278</v>
      </c>
      <c r="B1522" s="2">
        <v>46054</v>
      </c>
      <c r="C1522" s="1" t="s">
        <v>1622</v>
      </c>
      <c r="D1522" s="1" t="s">
        <v>18</v>
      </c>
      <c r="E1522" s="1" t="s">
        <v>13</v>
      </c>
      <c r="F1522" s="1">
        <v>24257.21</v>
      </c>
      <c r="G1522" s="1" t="s">
        <v>14</v>
      </c>
    </row>
    <row r="1523" spans="1:7" x14ac:dyDescent="0.3">
      <c r="A1523" s="1" t="s">
        <v>668</v>
      </c>
      <c r="B1523" s="2">
        <v>46039</v>
      </c>
      <c r="C1523" s="1" t="s">
        <v>669</v>
      </c>
      <c r="D1523" s="1" t="s">
        <v>12</v>
      </c>
      <c r="E1523" s="1" t="s">
        <v>21</v>
      </c>
      <c r="F1523" s="1">
        <v>2626.18</v>
      </c>
      <c r="G1523" s="1" t="s">
        <v>94</v>
      </c>
    </row>
    <row r="1524" spans="1:7" x14ac:dyDescent="0.3">
      <c r="A1524" s="1" t="s">
        <v>3047</v>
      </c>
      <c r="B1524" s="2">
        <v>46090</v>
      </c>
      <c r="C1524" s="1" t="s">
        <v>525</v>
      </c>
      <c r="D1524" s="1" t="s">
        <v>18</v>
      </c>
      <c r="E1524" s="1" t="s">
        <v>27</v>
      </c>
      <c r="F1524" s="1">
        <v>7247.37</v>
      </c>
      <c r="G1524" s="1" t="s">
        <v>94</v>
      </c>
    </row>
    <row r="1525" spans="1:7" x14ac:dyDescent="0.3">
      <c r="A1525" s="1" t="s">
        <v>1176</v>
      </c>
      <c r="B1525" s="2">
        <v>46093</v>
      </c>
      <c r="C1525" s="1" t="s">
        <v>643</v>
      </c>
      <c r="D1525" s="1" t="s">
        <v>18</v>
      </c>
      <c r="E1525" s="1" t="s">
        <v>13</v>
      </c>
      <c r="F1525" s="1">
        <v>7534.5</v>
      </c>
      <c r="G1525" s="1" t="s">
        <v>14</v>
      </c>
    </row>
    <row r="1526" spans="1:7" x14ac:dyDescent="0.3">
      <c r="A1526" s="1" t="s">
        <v>3182</v>
      </c>
      <c r="B1526" s="2">
        <v>46044</v>
      </c>
      <c r="C1526" s="1" t="s">
        <v>74</v>
      </c>
      <c r="D1526" s="1" t="s">
        <v>12</v>
      </c>
      <c r="E1526" s="1" t="s">
        <v>13</v>
      </c>
      <c r="F1526" s="1">
        <v>910.32</v>
      </c>
      <c r="G1526" s="1" t="s">
        <v>14</v>
      </c>
    </row>
    <row r="1527" spans="1:7" x14ac:dyDescent="0.3">
      <c r="A1527" s="1" t="s">
        <v>4824</v>
      </c>
      <c r="B1527" s="2">
        <v>46083</v>
      </c>
      <c r="C1527" s="1" t="s">
        <v>2771</v>
      </c>
      <c r="D1527" s="1" t="s">
        <v>46</v>
      </c>
      <c r="E1527" s="1" t="s">
        <v>13</v>
      </c>
      <c r="F1527" s="1">
        <v>6662.73</v>
      </c>
      <c r="G1527" s="1" t="s">
        <v>14</v>
      </c>
    </row>
    <row r="1528" spans="1:7" x14ac:dyDescent="0.3">
      <c r="A1528" s="1" t="s">
        <v>2307</v>
      </c>
      <c r="B1528" s="2">
        <v>46084</v>
      </c>
      <c r="C1528" s="1" t="s">
        <v>1694</v>
      </c>
      <c r="D1528" s="1" t="s">
        <v>66</v>
      </c>
      <c r="E1528" s="1" t="s">
        <v>13</v>
      </c>
      <c r="F1528" s="1">
        <v>23316.68</v>
      </c>
      <c r="G1528" s="1" t="s">
        <v>14</v>
      </c>
    </row>
    <row r="1529" spans="1:7" x14ac:dyDescent="0.3">
      <c r="A1529" s="1" t="s">
        <v>5016</v>
      </c>
      <c r="B1529" s="2">
        <v>46036</v>
      </c>
      <c r="C1529" s="1" t="s">
        <v>1046</v>
      </c>
      <c r="D1529" s="1" t="s">
        <v>66</v>
      </c>
      <c r="E1529" s="1" t="s">
        <v>55</v>
      </c>
      <c r="F1529" s="1">
        <v>7132.54</v>
      </c>
      <c r="G1529" s="1" t="s">
        <v>14</v>
      </c>
    </row>
    <row r="1530" spans="1:7" x14ac:dyDescent="0.3">
      <c r="A1530" s="1" t="s">
        <v>3176</v>
      </c>
      <c r="B1530" s="2">
        <v>46062</v>
      </c>
      <c r="C1530" s="1" t="s">
        <v>261</v>
      </c>
      <c r="D1530" s="1" t="s">
        <v>12</v>
      </c>
      <c r="E1530" s="1" t="s">
        <v>21</v>
      </c>
      <c r="F1530" s="1">
        <v>2109.25</v>
      </c>
      <c r="G1530" s="1" t="s">
        <v>14</v>
      </c>
    </row>
    <row r="1531" spans="1:7" x14ac:dyDescent="0.3">
      <c r="A1531" s="1" t="s">
        <v>119</v>
      </c>
      <c r="B1531" s="2">
        <v>46079</v>
      </c>
      <c r="C1531" s="1" t="s">
        <v>120</v>
      </c>
      <c r="D1531" s="1" t="s">
        <v>35</v>
      </c>
      <c r="E1531" s="1" t="s">
        <v>21</v>
      </c>
      <c r="F1531" s="1">
        <v>654.94000000000005</v>
      </c>
      <c r="G1531" s="1" t="s">
        <v>14</v>
      </c>
    </row>
    <row r="1532" spans="1:7" x14ac:dyDescent="0.3">
      <c r="A1532" s="1" t="s">
        <v>172</v>
      </c>
      <c r="B1532" s="2">
        <v>46077</v>
      </c>
      <c r="C1532" s="1" t="s">
        <v>173</v>
      </c>
      <c r="D1532" s="1" t="s">
        <v>66</v>
      </c>
      <c r="E1532" s="1" t="s">
        <v>27</v>
      </c>
      <c r="F1532" s="1">
        <v>5668.65</v>
      </c>
      <c r="G1532" s="1" t="s">
        <v>14</v>
      </c>
    </row>
    <row r="1533" spans="1:7" x14ac:dyDescent="0.3">
      <c r="A1533" s="1" t="s">
        <v>733</v>
      </c>
      <c r="B1533" s="2">
        <v>46057</v>
      </c>
      <c r="C1533" s="1" t="s">
        <v>734</v>
      </c>
      <c r="D1533" s="1" t="s">
        <v>12</v>
      </c>
      <c r="E1533" s="1" t="s">
        <v>13</v>
      </c>
      <c r="F1533" s="1">
        <v>2205.58</v>
      </c>
      <c r="G1533" s="1" t="s">
        <v>14</v>
      </c>
    </row>
    <row r="1534" spans="1:7" x14ac:dyDescent="0.3">
      <c r="A1534" s="1" t="s">
        <v>3508</v>
      </c>
      <c r="B1534" s="2">
        <v>46112</v>
      </c>
      <c r="C1534" s="1" t="s">
        <v>17</v>
      </c>
      <c r="D1534" s="1" t="s">
        <v>66</v>
      </c>
      <c r="E1534" s="1" t="s">
        <v>27</v>
      </c>
      <c r="F1534" s="1">
        <v>4351.6499999999996</v>
      </c>
      <c r="G1534" s="1" t="s">
        <v>89</v>
      </c>
    </row>
    <row r="1535" spans="1:7" x14ac:dyDescent="0.3">
      <c r="A1535" s="1" t="s">
        <v>785</v>
      </c>
      <c r="B1535" s="2">
        <v>46059</v>
      </c>
      <c r="C1535" s="1" t="s">
        <v>786</v>
      </c>
      <c r="D1535" s="1" t="s">
        <v>12</v>
      </c>
      <c r="E1535" s="1" t="s">
        <v>21</v>
      </c>
      <c r="F1535" s="1">
        <v>10365.93</v>
      </c>
      <c r="G1535" s="1" t="s">
        <v>14</v>
      </c>
    </row>
    <row r="1536" spans="1:7" x14ac:dyDescent="0.3">
      <c r="A1536" s="1" t="s">
        <v>3583</v>
      </c>
      <c r="B1536" s="2">
        <v>46080</v>
      </c>
      <c r="C1536" s="1" t="s">
        <v>645</v>
      </c>
      <c r="D1536" s="1" t="s">
        <v>18</v>
      </c>
      <c r="E1536" s="1" t="s">
        <v>13</v>
      </c>
      <c r="F1536" s="1">
        <v>3640.28</v>
      </c>
      <c r="G1536" s="1" t="s">
        <v>14</v>
      </c>
    </row>
    <row r="1537" spans="1:7" x14ac:dyDescent="0.3">
      <c r="A1537" s="1" t="s">
        <v>3396</v>
      </c>
      <c r="B1537" s="2">
        <v>46034</v>
      </c>
      <c r="C1537" s="1" t="s">
        <v>465</v>
      </c>
      <c r="D1537" s="1" t="s">
        <v>35</v>
      </c>
      <c r="E1537" s="1" t="s">
        <v>27</v>
      </c>
      <c r="F1537" s="1">
        <v>2707.07</v>
      </c>
      <c r="G1537" s="1" t="s">
        <v>14</v>
      </c>
    </row>
    <row r="1538" spans="1:7" x14ac:dyDescent="0.3">
      <c r="A1538" s="1" t="s">
        <v>5017</v>
      </c>
      <c r="B1538" s="2">
        <v>46102</v>
      </c>
      <c r="C1538" s="1" t="s">
        <v>557</v>
      </c>
      <c r="D1538" s="1" t="s">
        <v>18</v>
      </c>
      <c r="E1538" s="1" t="s">
        <v>21</v>
      </c>
      <c r="F1538" s="1">
        <v>58350.34</v>
      </c>
      <c r="G1538" s="1" t="s">
        <v>14</v>
      </c>
    </row>
    <row r="1539" spans="1:7" x14ac:dyDescent="0.3">
      <c r="A1539" s="1" t="s">
        <v>1617</v>
      </c>
      <c r="B1539" s="2">
        <v>46057</v>
      </c>
      <c r="C1539" s="1" t="s">
        <v>1005</v>
      </c>
      <c r="D1539" s="1" t="s">
        <v>18</v>
      </c>
      <c r="E1539" s="1" t="s">
        <v>13</v>
      </c>
      <c r="F1539" s="1">
        <v>3722.47</v>
      </c>
      <c r="G1539" s="1" t="s">
        <v>94</v>
      </c>
    </row>
    <row r="1540" spans="1:7" x14ac:dyDescent="0.3">
      <c r="A1540" s="1" t="s">
        <v>2327</v>
      </c>
      <c r="B1540" s="2">
        <v>46068</v>
      </c>
      <c r="C1540" s="1" t="s">
        <v>2328</v>
      </c>
      <c r="D1540" s="1" t="s">
        <v>35</v>
      </c>
      <c r="E1540" s="1" t="s">
        <v>13</v>
      </c>
      <c r="F1540" s="1">
        <v>17741.34</v>
      </c>
      <c r="G1540" s="1" t="s">
        <v>14</v>
      </c>
    </row>
    <row r="1541" spans="1:7" x14ac:dyDescent="0.3">
      <c r="A1541" s="1" t="s">
        <v>4934</v>
      </c>
      <c r="B1541" s="2">
        <v>46105</v>
      </c>
      <c r="C1541" s="1" t="s">
        <v>376</v>
      </c>
      <c r="D1541" s="1" t="s">
        <v>18</v>
      </c>
      <c r="E1541" s="1" t="s">
        <v>13</v>
      </c>
      <c r="F1541" s="1">
        <v>5999.41</v>
      </c>
      <c r="G1541" s="1" t="s">
        <v>14</v>
      </c>
    </row>
    <row r="1542" spans="1:7" x14ac:dyDescent="0.3">
      <c r="A1542" s="1" t="s">
        <v>3776</v>
      </c>
      <c r="B1542" s="2">
        <v>46071</v>
      </c>
      <c r="C1542" s="1" t="s">
        <v>527</v>
      </c>
      <c r="D1542" s="1" t="s">
        <v>12</v>
      </c>
      <c r="E1542" s="1" t="s">
        <v>13</v>
      </c>
      <c r="F1542" s="1">
        <v>6090.66</v>
      </c>
      <c r="G1542" s="1" t="s">
        <v>14</v>
      </c>
    </row>
    <row r="1543" spans="1:7" x14ac:dyDescent="0.3">
      <c r="A1543" s="1" t="s">
        <v>4662</v>
      </c>
      <c r="B1543" s="2">
        <v>46071</v>
      </c>
      <c r="C1543" s="1" t="s">
        <v>977</v>
      </c>
      <c r="D1543" s="1" t="s">
        <v>12</v>
      </c>
      <c r="E1543" s="1" t="s">
        <v>13</v>
      </c>
      <c r="F1543" s="1">
        <v>1910.64</v>
      </c>
      <c r="G1543" s="1" t="s">
        <v>14</v>
      </c>
    </row>
    <row r="1544" spans="1:7" x14ac:dyDescent="0.3">
      <c r="A1544" s="1" t="s">
        <v>1095</v>
      </c>
      <c r="B1544" s="2">
        <v>46062</v>
      </c>
      <c r="C1544" s="1" t="s">
        <v>438</v>
      </c>
      <c r="D1544" s="1" t="s">
        <v>12</v>
      </c>
      <c r="E1544" s="1" t="s">
        <v>21</v>
      </c>
      <c r="F1544" s="1">
        <v>3049.94</v>
      </c>
      <c r="G1544" s="1" t="s">
        <v>14</v>
      </c>
    </row>
    <row r="1545" spans="1:7" x14ac:dyDescent="0.3">
      <c r="A1545" s="1" t="s">
        <v>3440</v>
      </c>
      <c r="B1545" s="2">
        <v>46093</v>
      </c>
      <c r="C1545" s="1" t="s">
        <v>382</v>
      </c>
      <c r="D1545" s="1" t="s">
        <v>12</v>
      </c>
      <c r="E1545" s="1" t="s">
        <v>27</v>
      </c>
      <c r="F1545" s="1">
        <v>42687.51</v>
      </c>
      <c r="G1545" s="1" t="s">
        <v>14</v>
      </c>
    </row>
    <row r="1546" spans="1:7" x14ac:dyDescent="0.3">
      <c r="A1546" s="1" t="s">
        <v>1566</v>
      </c>
      <c r="B1546" s="2">
        <v>46083</v>
      </c>
      <c r="C1546" s="1" t="s">
        <v>54</v>
      </c>
      <c r="D1546" s="1" t="s">
        <v>35</v>
      </c>
      <c r="E1546" s="1" t="s">
        <v>13</v>
      </c>
      <c r="F1546" s="1">
        <v>73077.679999999993</v>
      </c>
      <c r="G1546" s="1" t="s">
        <v>14</v>
      </c>
    </row>
    <row r="1547" spans="1:7" x14ac:dyDescent="0.3">
      <c r="A1547" s="1" t="s">
        <v>570</v>
      </c>
      <c r="B1547" s="2">
        <v>46076</v>
      </c>
      <c r="C1547" s="1" t="s">
        <v>571</v>
      </c>
      <c r="D1547" s="1" t="s">
        <v>18</v>
      </c>
      <c r="E1547" s="1" t="s">
        <v>27</v>
      </c>
      <c r="F1547" s="1">
        <v>1344.61</v>
      </c>
      <c r="G1547" s="1" t="s">
        <v>14</v>
      </c>
    </row>
    <row r="1548" spans="1:7" x14ac:dyDescent="0.3">
      <c r="A1548" s="1" t="s">
        <v>1848</v>
      </c>
      <c r="B1548" s="2">
        <v>46033</v>
      </c>
      <c r="C1548" s="1" t="s">
        <v>1849</v>
      </c>
      <c r="D1548" s="1" t="s">
        <v>12</v>
      </c>
      <c r="E1548" s="1" t="s">
        <v>13</v>
      </c>
      <c r="F1548" s="1">
        <v>1008.48</v>
      </c>
      <c r="G1548" s="1" t="s">
        <v>14</v>
      </c>
    </row>
    <row r="1549" spans="1:7" x14ac:dyDescent="0.3">
      <c r="A1549" s="1" t="s">
        <v>1551</v>
      </c>
      <c r="B1549" s="2">
        <v>46055</v>
      </c>
      <c r="C1549" s="1" t="s">
        <v>1283</v>
      </c>
      <c r="D1549" s="1" t="s">
        <v>66</v>
      </c>
      <c r="E1549" s="1" t="s">
        <v>27</v>
      </c>
      <c r="F1549" s="1">
        <v>1268.3900000000001</v>
      </c>
      <c r="G1549" s="1" t="s">
        <v>14</v>
      </c>
    </row>
    <row r="1550" spans="1:7" x14ac:dyDescent="0.3">
      <c r="A1550" s="1" t="s">
        <v>4456</v>
      </c>
      <c r="B1550" s="2">
        <v>46032</v>
      </c>
      <c r="C1550" s="1" t="s">
        <v>1486</v>
      </c>
      <c r="D1550" s="1" t="s">
        <v>12</v>
      </c>
      <c r="E1550" s="1" t="s">
        <v>13</v>
      </c>
      <c r="F1550" s="1">
        <v>3039.75</v>
      </c>
      <c r="G1550" s="1" t="s">
        <v>94</v>
      </c>
    </row>
    <row r="1551" spans="1:7" x14ac:dyDescent="0.3">
      <c r="A1551" s="1" t="s">
        <v>2995</v>
      </c>
      <c r="B1551" s="2">
        <v>46099</v>
      </c>
      <c r="C1551" s="1" t="s">
        <v>2790</v>
      </c>
      <c r="D1551" s="1" t="s">
        <v>18</v>
      </c>
      <c r="E1551" s="1" t="s">
        <v>55</v>
      </c>
      <c r="F1551" s="1">
        <v>2269.89</v>
      </c>
      <c r="G1551" s="1" t="s">
        <v>14</v>
      </c>
    </row>
    <row r="1552" spans="1:7" x14ac:dyDescent="0.3">
      <c r="A1552" s="1" t="s">
        <v>2830</v>
      </c>
      <c r="B1552" s="2">
        <v>46111</v>
      </c>
      <c r="C1552" s="1" t="s">
        <v>1465</v>
      </c>
      <c r="D1552" s="1" t="s">
        <v>12</v>
      </c>
      <c r="E1552" s="1" t="s">
        <v>13</v>
      </c>
      <c r="F1552" s="1">
        <v>7600.28</v>
      </c>
      <c r="G1552" s="1" t="s">
        <v>14</v>
      </c>
    </row>
    <row r="1553" spans="1:7" x14ac:dyDescent="0.3">
      <c r="A1553" s="1" t="s">
        <v>1071</v>
      </c>
      <c r="B1553" s="2">
        <v>46059</v>
      </c>
      <c r="C1553" s="1" t="s">
        <v>1072</v>
      </c>
      <c r="D1553" s="1" t="s">
        <v>12</v>
      </c>
      <c r="E1553" s="1" t="s">
        <v>21</v>
      </c>
      <c r="F1553" s="1">
        <v>5799.29</v>
      </c>
      <c r="G1553" s="1" t="s">
        <v>14</v>
      </c>
    </row>
    <row r="1554" spans="1:7" x14ac:dyDescent="0.3">
      <c r="A1554" s="1" t="s">
        <v>4678</v>
      </c>
      <c r="B1554" s="2">
        <v>46046</v>
      </c>
      <c r="C1554" s="1" t="s">
        <v>957</v>
      </c>
      <c r="D1554" s="1" t="s">
        <v>66</v>
      </c>
      <c r="E1554" s="1" t="s">
        <v>55</v>
      </c>
      <c r="F1554" s="1">
        <v>1491.74</v>
      </c>
      <c r="G1554" s="1" t="s">
        <v>14</v>
      </c>
    </row>
    <row r="1555" spans="1:7" x14ac:dyDescent="0.3">
      <c r="A1555" s="1" t="s">
        <v>2876</v>
      </c>
      <c r="B1555" s="2">
        <v>46110</v>
      </c>
      <c r="C1555" s="1" t="s">
        <v>157</v>
      </c>
      <c r="D1555" s="1" t="s">
        <v>35</v>
      </c>
      <c r="E1555" s="1" t="s">
        <v>27</v>
      </c>
      <c r="F1555" s="1">
        <v>7125.24</v>
      </c>
      <c r="G1555" s="1" t="s">
        <v>14</v>
      </c>
    </row>
    <row r="1556" spans="1:7" x14ac:dyDescent="0.3">
      <c r="A1556" s="1" t="s">
        <v>2428</v>
      </c>
      <c r="B1556" s="2">
        <v>46064</v>
      </c>
      <c r="C1556" s="1" t="s">
        <v>1808</v>
      </c>
      <c r="D1556" s="1" t="s">
        <v>18</v>
      </c>
      <c r="E1556" s="1" t="s">
        <v>27</v>
      </c>
      <c r="F1556" s="1">
        <v>45810.89</v>
      </c>
      <c r="G1556" s="1" t="s">
        <v>14</v>
      </c>
    </row>
    <row r="1557" spans="1:7" x14ac:dyDescent="0.3">
      <c r="A1557" s="1" t="s">
        <v>3003</v>
      </c>
      <c r="B1557" s="2">
        <v>46086</v>
      </c>
      <c r="C1557" s="1" t="s">
        <v>508</v>
      </c>
      <c r="D1557" s="1" t="s">
        <v>66</v>
      </c>
      <c r="E1557" s="1" t="s">
        <v>21</v>
      </c>
      <c r="F1557" s="1">
        <v>22322.79</v>
      </c>
      <c r="G1557" s="1" t="s">
        <v>89</v>
      </c>
    </row>
    <row r="1558" spans="1:7" x14ac:dyDescent="0.3">
      <c r="A1558" s="1" t="s">
        <v>4886</v>
      </c>
      <c r="B1558" s="2">
        <v>46048</v>
      </c>
      <c r="C1558" s="1" t="s">
        <v>725</v>
      </c>
      <c r="D1558" s="1" t="s">
        <v>35</v>
      </c>
      <c r="E1558" s="1" t="s">
        <v>13</v>
      </c>
      <c r="F1558" s="1">
        <v>6658.92</v>
      </c>
      <c r="G1558" s="1" t="s">
        <v>14</v>
      </c>
    </row>
    <row r="1559" spans="1:7" x14ac:dyDescent="0.3">
      <c r="A1559" s="1" t="s">
        <v>1035</v>
      </c>
      <c r="B1559" s="2">
        <v>46031</v>
      </c>
      <c r="C1559" s="1" t="s">
        <v>1036</v>
      </c>
      <c r="D1559" s="1" t="s">
        <v>18</v>
      </c>
      <c r="E1559" s="1" t="s">
        <v>27</v>
      </c>
      <c r="F1559" s="1">
        <v>1881.12</v>
      </c>
      <c r="G1559" s="1" t="s">
        <v>14</v>
      </c>
    </row>
    <row r="1560" spans="1:7" x14ac:dyDescent="0.3">
      <c r="A1560" s="1" t="s">
        <v>289</v>
      </c>
      <c r="B1560" s="2">
        <v>46081</v>
      </c>
      <c r="C1560" s="1" t="s">
        <v>290</v>
      </c>
      <c r="D1560" s="1" t="s">
        <v>35</v>
      </c>
      <c r="E1560" s="1" t="s">
        <v>21</v>
      </c>
      <c r="F1560" s="1">
        <v>2513.42</v>
      </c>
      <c r="G1560" s="1" t="s">
        <v>14</v>
      </c>
    </row>
    <row r="1561" spans="1:7" x14ac:dyDescent="0.3">
      <c r="A1561" s="1" t="s">
        <v>1758</v>
      </c>
      <c r="B1561" s="2">
        <v>46030</v>
      </c>
      <c r="C1561" s="1" t="s">
        <v>1759</v>
      </c>
      <c r="D1561" s="1" t="s">
        <v>12</v>
      </c>
      <c r="E1561" s="1" t="s">
        <v>13</v>
      </c>
      <c r="F1561" s="1">
        <v>1242.56</v>
      </c>
      <c r="G1561" s="1" t="s">
        <v>14</v>
      </c>
    </row>
    <row r="1562" spans="1:7" x14ac:dyDescent="0.3">
      <c r="A1562" s="1" t="s">
        <v>1134</v>
      </c>
      <c r="B1562" s="2">
        <v>46048</v>
      </c>
      <c r="C1562" s="1" t="s">
        <v>32</v>
      </c>
      <c r="D1562" s="1" t="s">
        <v>12</v>
      </c>
      <c r="E1562" s="1" t="s">
        <v>13</v>
      </c>
      <c r="F1562" s="1">
        <v>4753.7299999999996</v>
      </c>
      <c r="G1562" s="1" t="s">
        <v>14</v>
      </c>
    </row>
    <row r="1563" spans="1:7" x14ac:dyDescent="0.3">
      <c r="A1563" s="1" t="s">
        <v>3332</v>
      </c>
      <c r="B1563" s="2">
        <v>46044</v>
      </c>
      <c r="C1563" s="1" t="s">
        <v>454</v>
      </c>
      <c r="D1563" s="1" t="s">
        <v>66</v>
      </c>
      <c r="E1563" s="1" t="s">
        <v>21</v>
      </c>
      <c r="F1563" s="1">
        <v>1751.42</v>
      </c>
      <c r="G1563" s="1" t="s">
        <v>89</v>
      </c>
    </row>
    <row r="1564" spans="1:7" x14ac:dyDescent="0.3">
      <c r="A1564" s="1" t="s">
        <v>4591</v>
      </c>
      <c r="B1564" s="2">
        <v>46100</v>
      </c>
      <c r="C1564" s="1" t="s">
        <v>1952</v>
      </c>
      <c r="D1564" s="1" t="s">
        <v>18</v>
      </c>
      <c r="E1564" s="1" t="s">
        <v>27</v>
      </c>
      <c r="F1564" s="1">
        <v>1550.24</v>
      </c>
      <c r="G1564" s="1" t="s">
        <v>94</v>
      </c>
    </row>
    <row r="1565" spans="1:7" x14ac:dyDescent="0.3">
      <c r="A1565" s="1" t="s">
        <v>4095</v>
      </c>
      <c r="B1565" s="2">
        <v>46024</v>
      </c>
      <c r="C1565" s="1" t="s">
        <v>656</v>
      </c>
      <c r="D1565" s="1" t="s">
        <v>46</v>
      </c>
      <c r="E1565" s="1" t="s">
        <v>27</v>
      </c>
      <c r="F1565" s="1">
        <v>1067.96</v>
      </c>
      <c r="G1565" s="1" t="s">
        <v>14</v>
      </c>
    </row>
    <row r="1566" spans="1:7" x14ac:dyDescent="0.3">
      <c r="A1566" s="1" t="s">
        <v>4086</v>
      </c>
      <c r="B1566" s="2">
        <v>46085</v>
      </c>
      <c r="C1566" s="1" t="s">
        <v>1870</v>
      </c>
      <c r="D1566" s="1" t="s">
        <v>35</v>
      </c>
      <c r="E1566" s="1" t="s">
        <v>27</v>
      </c>
      <c r="F1566" s="1">
        <v>5717.25</v>
      </c>
      <c r="G1566" s="1" t="s">
        <v>14</v>
      </c>
    </row>
    <row r="1567" spans="1:7" x14ac:dyDescent="0.3">
      <c r="A1567" s="1" t="s">
        <v>1863</v>
      </c>
      <c r="B1567" s="2">
        <v>46066</v>
      </c>
      <c r="C1567" s="1" t="s">
        <v>533</v>
      </c>
      <c r="D1567" s="1" t="s">
        <v>12</v>
      </c>
      <c r="E1567" s="1" t="s">
        <v>27</v>
      </c>
      <c r="F1567" s="1">
        <v>3011.87</v>
      </c>
      <c r="G1567" s="1" t="s">
        <v>14</v>
      </c>
    </row>
    <row r="1568" spans="1:7" x14ac:dyDescent="0.3">
      <c r="A1568" s="1" t="s">
        <v>4150</v>
      </c>
      <c r="B1568" s="2">
        <v>46107</v>
      </c>
      <c r="C1568" s="1" t="s">
        <v>180</v>
      </c>
      <c r="D1568" s="1" t="s">
        <v>12</v>
      </c>
      <c r="E1568" s="1" t="s">
        <v>13</v>
      </c>
      <c r="F1568" s="1">
        <v>13802</v>
      </c>
      <c r="G1568" s="1" t="s">
        <v>14</v>
      </c>
    </row>
    <row r="1569" spans="1:7" x14ac:dyDescent="0.3">
      <c r="A1569" s="1" t="s">
        <v>671</v>
      </c>
      <c r="B1569" s="2">
        <v>46093</v>
      </c>
      <c r="C1569" s="1" t="s">
        <v>672</v>
      </c>
      <c r="D1569" s="1" t="s">
        <v>18</v>
      </c>
      <c r="E1569" s="1" t="s">
        <v>21</v>
      </c>
      <c r="F1569" s="1">
        <v>6688.84</v>
      </c>
      <c r="G1569" s="1" t="s">
        <v>94</v>
      </c>
    </row>
    <row r="1570" spans="1:7" x14ac:dyDescent="0.3">
      <c r="A1570" s="1" t="s">
        <v>1887</v>
      </c>
      <c r="B1570" s="2">
        <v>46054</v>
      </c>
      <c r="C1570" s="1" t="s">
        <v>257</v>
      </c>
      <c r="D1570" s="1" t="s">
        <v>66</v>
      </c>
      <c r="E1570" s="1" t="s">
        <v>13</v>
      </c>
      <c r="F1570" s="1">
        <v>1805.98</v>
      </c>
      <c r="G1570" s="1" t="s">
        <v>14</v>
      </c>
    </row>
    <row r="1571" spans="1:7" x14ac:dyDescent="0.3">
      <c r="A1571" s="1" t="s">
        <v>4370</v>
      </c>
      <c r="B1571" s="2">
        <v>46056</v>
      </c>
      <c r="C1571" s="1" t="s">
        <v>940</v>
      </c>
      <c r="D1571" s="1" t="s">
        <v>12</v>
      </c>
      <c r="E1571" s="1" t="s">
        <v>13</v>
      </c>
      <c r="F1571" s="1">
        <v>1440.07</v>
      </c>
      <c r="G1571" s="1" t="s">
        <v>14</v>
      </c>
    </row>
    <row r="1572" spans="1:7" x14ac:dyDescent="0.3">
      <c r="A1572" s="1" t="s">
        <v>4017</v>
      </c>
      <c r="B1572" s="2">
        <v>46082</v>
      </c>
      <c r="C1572" s="1" t="s">
        <v>2887</v>
      </c>
      <c r="D1572" s="1" t="s">
        <v>12</v>
      </c>
      <c r="E1572" s="1" t="s">
        <v>27</v>
      </c>
      <c r="F1572" s="1">
        <v>2726.09</v>
      </c>
      <c r="G1572" s="1" t="s">
        <v>14</v>
      </c>
    </row>
    <row r="1573" spans="1:7" x14ac:dyDescent="0.3">
      <c r="A1573" s="1" t="s">
        <v>3746</v>
      </c>
      <c r="B1573" s="2">
        <v>46086</v>
      </c>
      <c r="C1573" s="1" t="s">
        <v>20</v>
      </c>
      <c r="D1573" s="1" t="s">
        <v>12</v>
      </c>
      <c r="E1573" s="1" t="s">
        <v>13</v>
      </c>
      <c r="F1573" s="1">
        <v>3782.24</v>
      </c>
      <c r="G1573" s="1" t="s">
        <v>14</v>
      </c>
    </row>
    <row r="1574" spans="1:7" x14ac:dyDescent="0.3">
      <c r="A1574" s="1" t="s">
        <v>4765</v>
      </c>
      <c r="B1574" s="2">
        <v>46051</v>
      </c>
      <c r="C1574" s="1" t="s">
        <v>898</v>
      </c>
      <c r="D1574" s="1" t="s">
        <v>12</v>
      </c>
      <c r="E1574" s="1" t="s">
        <v>27</v>
      </c>
      <c r="F1574" s="1">
        <v>2506.7800000000002</v>
      </c>
      <c r="G1574" s="1" t="s">
        <v>14</v>
      </c>
    </row>
    <row r="1575" spans="1:7" x14ac:dyDescent="0.3">
      <c r="A1575" s="1" t="s">
        <v>3402</v>
      </c>
      <c r="B1575" s="2">
        <v>46048</v>
      </c>
      <c r="C1575" s="1" t="s">
        <v>1013</v>
      </c>
      <c r="D1575" s="1" t="s">
        <v>66</v>
      </c>
      <c r="E1575" s="1" t="s">
        <v>21</v>
      </c>
      <c r="F1575" s="1">
        <v>4142.3999999999996</v>
      </c>
      <c r="G1575" s="1" t="s">
        <v>14</v>
      </c>
    </row>
    <row r="1576" spans="1:7" x14ac:dyDescent="0.3">
      <c r="A1576" s="1" t="s">
        <v>4515</v>
      </c>
      <c r="B1576" s="2">
        <v>46087</v>
      </c>
      <c r="C1576" s="1" t="s">
        <v>559</v>
      </c>
      <c r="D1576" s="1" t="s">
        <v>35</v>
      </c>
      <c r="E1576" s="1" t="s">
        <v>27</v>
      </c>
      <c r="F1576" s="1">
        <v>7264.51</v>
      </c>
      <c r="G1576" s="1" t="s">
        <v>14</v>
      </c>
    </row>
    <row r="1577" spans="1:7" x14ac:dyDescent="0.3">
      <c r="A1577" s="1" t="s">
        <v>1765</v>
      </c>
      <c r="B1577" s="2">
        <v>46066</v>
      </c>
      <c r="C1577" s="1" t="s">
        <v>364</v>
      </c>
      <c r="D1577" s="1" t="s">
        <v>35</v>
      </c>
      <c r="E1577" s="1" t="s">
        <v>27</v>
      </c>
      <c r="F1577" s="1">
        <v>2837.12</v>
      </c>
      <c r="G1577" s="1" t="s">
        <v>14</v>
      </c>
    </row>
    <row r="1578" spans="1:7" x14ac:dyDescent="0.3">
      <c r="A1578" s="1" t="s">
        <v>4209</v>
      </c>
      <c r="B1578" s="2">
        <v>46023</v>
      </c>
      <c r="C1578" s="1" t="s">
        <v>637</v>
      </c>
      <c r="D1578" s="1" t="s">
        <v>18</v>
      </c>
      <c r="E1578" s="1" t="s">
        <v>27</v>
      </c>
      <c r="F1578" s="1">
        <v>2677.86</v>
      </c>
      <c r="G1578" s="1" t="s">
        <v>14</v>
      </c>
    </row>
    <row r="1579" spans="1:7" x14ac:dyDescent="0.3">
      <c r="A1579" s="1" t="s">
        <v>3205</v>
      </c>
      <c r="B1579" s="2">
        <v>46053</v>
      </c>
      <c r="C1579" s="1" t="s">
        <v>45</v>
      </c>
      <c r="D1579" s="1" t="s">
        <v>18</v>
      </c>
      <c r="E1579" s="1" t="s">
        <v>27</v>
      </c>
      <c r="F1579" s="1">
        <v>14006.99</v>
      </c>
      <c r="G1579" s="1" t="s">
        <v>94</v>
      </c>
    </row>
    <row r="1580" spans="1:7" x14ac:dyDescent="0.3">
      <c r="A1580" s="1" t="s">
        <v>2961</v>
      </c>
      <c r="B1580" s="2">
        <v>46047</v>
      </c>
      <c r="C1580" s="1" t="s">
        <v>730</v>
      </c>
      <c r="D1580" s="1" t="s">
        <v>66</v>
      </c>
      <c r="E1580" s="1" t="s">
        <v>13</v>
      </c>
      <c r="F1580" s="1">
        <v>2691.88</v>
      </c>
      <c r="G1580" s="1" t="s">
        <v>14</v>
      </c>
    </row>
    <row r="1581" spans="1:7" x14ac:dyDescent="0.3">
      <c r="A1581" s="1" t="s">
        <v>3613</v>
      </c>
      <c r="B1581" s="2">
        <v>46071</v>
      </c>
      <c r="C1581" s="1" t="s">
        <v>801</v>
      </c>
      <c r="D1581" s="1" t="s">
        <v>46</v>
      </c>
      <c r="E1581" s="1" t="s">
        <v>13</v>
      </c>
      <c r="F1581" s="1">
        <v>6006.41</v>
      </c>
      <c r="G1581" s="1" t="s">
        <v>14</v>
      </c>
    </row>
    <row r="1582" spans="1:7" x14ac:dyDescent="0.3">
      <c r="A1582" s="1" t="s">
        <v>4377</v>
      </c>
      <c r="B1582" s="2">
        <v>46070</v>
      </c>
      <c r="C1582" s="1" t="s">
        <v>750</v>
      </c>
      <c r="D1582" s="1" t="s">
        <v>66</v>
      </c>
      <c r="E1582" s="1" t="s">
        <v>27</v>
      </c>
      <c r="F1582" s="1">
        <v>42164.21</v>
      </c>
      <c r="G1582" s="1" t="s">
        <v>14</v>
      </c>
    </row>
    <row r="1583" spans="1:7" x14ac:dyDescent="0.3">
      <c r="A1583" s="1" t="s">
        <v>2008</v>
      </c>
      <c r="B1583" s="2">
        <v>46108</v>
      </c>
      <c r="C1583" s="1" t="s">
        <v>45</v>
      </c>
      <c r="D1583" s="1" t="s">
        <v>12</v>
      </c>
      <c r="E1583" s="1" t="s">
        <v>21</v>
      </c>
      <c r="F1583" s="1">
        <v>23568.23</v>
      </c>
      <c r="G1583" s="1" t="s">
        <v>14</v>
      </c>
    </row>
    <row r="1584" spans="1:7" x14ac:dyDescent="0.3">
      <c r="A1584" s="1" t="s">
        <v>2988</v>
      </c>
      <c r="B1584" s="2">
        <v>46071</v>
      </c>
      <c r="C1584" s="1" t="s">
        <v>2160</v>
      </c>
      <c r="D1584" s="1" t="s">
        <v>12</v>
      </c>
      <c r="E1584" s="1" t="s">
        <v>21</v>
      </c>
      <c r="F1584" s="1">
        <v>662.6</v>
      </c>
      <c r="G1584" s="1" t="s">
        <v>14</v>
      </c>
    </row>
    <row r="1585" spans="1:7" x14ac:dyDescent="0.3">
      <c r="A1585" s="1" t="s">
        <v>3406</v>
      </c>
      <c r="B1585" s="2">
        <v>46086</v>
      </c>
      <c r="C1585" s="1" t="s">
        <v>17</v>
      </c>
      <c r="D1585" s="1" t="s">
        <v>12</v>
      </c>
      <c r="E1585" s="1" t="s">
        <v>21</v>
      </c>
      <c r="F1585" s="1">
        <v>4815.01</v>
      </c>
      <c r="G1585" s="1" t="s">
        <v>14</v>
      </c>
    </row>
    <row r="1586" spans="1:7" x14ac:dyDescent="0.3">
      <c r="A1586" s="1" t="s">
        <v>2284</v>
      </c>
      <c r="B1586" s="2">
        <v>46045</v>
      </c>
      <c r="C1586" s="1" t="s">
        <v>843</v>
      </c>
      <c r="D1586" s="1" t="s">
        <v>35</v>
      </c>
      <c r="E1586" s="1" t="s">
        <v>27</v>
      </c>
      <c r="F1586" s="1">
        <v>4715.5</v>
      </c>
      <c r="G1586" s="1" t="s">
        <v>14</v>
      </c>
    </row>
    <row r="1587" spans="1:7" x14ac:dyDescent="0.3">
      <c r="A1587" s="1" t="s">
        <v>4083</v>
      </c>
      <c r="B1587" s="2">
        <v>46045</v>
      </c>
      <c r="C1587" s="1" t="s">
        <v>109</v>
      </c>
      <c r="D1587" s="1" t="s">
        <v>12</v>
      </c>
      <c r="E1587" s="1" t="s">
        <v>27</v>
      </c>
      <c r="F1587" s="1">
        <v>8110.37</v>
      </c>
      <c r="G1587" s="1" t="s">
        <v>14</v>
      </c>
    </row>
    <row r="1588" spans="1:7" x14ac:dyDescent="0.3">
      <c r="A1588" s="1" t="s">
        <v>2602</v>
      </c>
      <c r="B1588" s="2">
        <v>46103</v>
      </c>
      <c r="C1588" s="1" t="s">
        <v>1354</v>
      </c>
      <c r="D1588" s="1" t="s">
        <v>12</v>
      </c>
      <c r="E1588" s="1" t="s">
        <v>13</v>
      </c>
      <c r="F1588" s="1">
        <v>1442.87</v>
      </c>
      <c r="G1588" s="1" t="s">
        <v>14</v>
      </c>
    </row>
    <row r="1589" spans="1:7" x14ac:dyDescent="0.3">
      <c r="A1589" s="1" t="s">
        <v>2063</v>
      </c>
      <c r="B1589" s="2">
        <v>46041</v>
      </c>
      <c r="C1589" s="1" t="s">
        <v>1325</v>
      </c>
      <c r="D1589" s="1" t="s">
        <v>66</v>
      </c>
      <c r="E1589" s="1" t="s">
        <v>13</v>
      </c>
      <c r="F1589" s="1">
        <v>9052.92</v>
      </c>
      <c r="G1589" s="1" t="s">
        <v>14</v>
      </c>
    </row>
    <row r="1590" spans="1:7" x14ac:dyDescent="0.3">
      <c r="A1590" s="1" t="s">
        <v>2430</v>
      </c>
      <c r="B1590" s="2">
        <v>46090</v>
      </c>
      <c r="C1590" s="1" t="s">
        <v>564</v>
      </c>
      <c r="D1590" s="1" t="s">
        <v>18</v>
      </c>
      <c r="E1590" s="1" t="s">
        <v>27</v>
      </c>
      <c r="F1590" s="1">
        <v>7120.83</v>
      </c>
      <c r="G1590" s="1" t="s">
        <v>94</v>
      </c>
    </row>
    <row r="1591" spans="1:7" x14ac:dyDescent="0.3">
      <c r="A1591" s="1" t="s">
        <v>1224</v>
      </c>
      <c r="B1591" s="2">
        <v>46045</v>
      </c>
      <c r="C1591" s="1" t="s">
        <v>1225</v>
      </c>
      <c r="D1591" s="1" t="s">
        <v>18</v>
      </c>
      <c r="E1591" s="1" t="s">
        <v>13</v>
      </c>
      <c r="F1591" s="1">
        <v>3746.49</v>
      </c>
      <c r="G1591" s="1" t="s">
        <v>14</v>
      </c>
    </row>
    <row r="1592" spans="1:7" x14ac:dyDescent="0.3">
      <c r="A1592" s="1" t="s">
        <v>926</v>
      </c>
      <c r="B1592" s="2">
        <v>46076</v>
      </c>
      <c r="C1592" s="1" t="s">
        <v>11</v>
      </c>
      <c r="D1592" s="1" t="s">
        <v>35</v>
      </c>
      <c r="E1592" s="1" t="s">
        <v>27</v>
      </c>
      <c r="F1592" s="1">
        <v>1281.2</v>
      </c>
      <c r="G1592" s="1" t="s">
        <v>14</v>
      </c>
    </row>
    <row r="1593" spans="1:7" x14ac:dyDescent="0.3">
      <c r="A1593" s="1" t="s">
        <v>3079</v>
      </c>
      <c r="B1593" s="2">
        <v>46026</v>
      </c>
      <c r="C1593" s="1" t="s">
        <v>601</v>
      </c>
      <c r="D1593" s="1" t="s">
        <v>66</v>
      </c>
      <c r="E1593" s="1" t="s">
        <v>13</v>
      </c>
      <c r="F1593" s="1">
        <v>17127.580000000002</v>
      </c>
      <c r="G1593" s="1" t="s">
        <v>89</v>
      </c>
    </row>
    <row r="1594" spans="1:7" x14ac:dyDescent="0.3">
      <c r="A1594" s="1" t="s">
        <v>1777</v>
      </c>
      <c r="B1594" s="2">
        <v>46023</v>
      </c>
      <c r="C1594" s="1" t="s">
        <v>1778</v>
      </c>
      <c r="D1594" s="1" t="s">
        <v>35</v>
      </c>
      <c r="E1594" s="1" t="s">
        <v>21</v>
      </c>
      <c r="F1594" s="1">
        <v>31015.82</v>
      </c>
      <c r="G1594" s="1" t="s">
        <v>14</v>
      </c>
    </row>
    <row r="1595" spans="1:7" x14ac:dyDescent="0.3">
      <c r="A1595" s="1" t="s">
        <v>2953</v>
      </c>
      <c r="B1595" s="2">
        <v>46079</v>
      </c>
      <c r="C1595" s="1" t="s">
        <v>1560</v>
      </c>
      <c r="D1595" s="1" t="s">
        <v>12</v>
      </c>
      <c r="E1595" s="1" t="s">
        <v>27</v>
      </c>
      <c r="F1595" s="1">
        <v>2818.97</v>
      </c>
      <c r="G1595" s="1" t="s">
        <v>94</v>
      </c>
    </row>
    <row r="1596" spans="1:7" x14ac:dyDescent="0.3">
      <c r="A1596" s="1" t="s">
        <v>4277</v>
      </c>
      <c r="B1596" s="2">
        <v>46047</v>
      </c>
      <c r="C1596" s="1" t="s">
        <v>773</v>
      </c>
      <c r="D1596" s="1" t="s">
        <v>12</v>
      </c>
      <c r="E1596" s="1" t="s">
        <v>55</v>
      </c>
      <c r="F1596" s="1">
        <v>1028.3</v>
      </c>
      <c r="G1596" s="1" t="s">
        <v>14</v>
      </c>
    </row>
    <row r="1597" spans="1:7" x14ac:dyDescent="0.3">
      <c r="A1597" s="1" t="s">
        <v>4006</v>
      </c>
      <c r="B1597" s="2">
        <v>46049</v>
      </c>
      <c r="C1597" s="1" t="s">
        <v>231</v>
      </c>
      <c r="D1597" s="1" t="s">
        <v>12</v>
      </c>
      <c r="E1597" s="1" t="s">
        <v>13</v>
      </c>
      <c r="F1597" s="1">
        <v>2379.21</v>
      </c>
      <c r="G1597" s="1" t="s">
        <v>14</v>
      </c>
    </row>
    <row r="1598" spans="1:7" x14ac:dyDescent="0.3">
      <c r="A1598" s="1" t="s">
        <v>4057</v>
      </c>
      <c r="B1598" s="2">
        <v>46047</v>
      </c>
      <c r="C1598" s="1" t="s">
        <v>1877</v>
      </c>
      <c r="D1598" s="1" t="s">
        <v>18</v>
      </c>
      <c r="E1598" s="1" t="s">
        <v>13</v>
      </c>
      <c r="F1598" s="1">
        <v>13888.18</v>
      </c>
      <c r="G1598" s="1" t="s">
        <v>14</v>
      </c>
    </row>
    <row r="1599" spans="1:7" x14ac:dyDescent="0.3">
      <c r="A1599" s="1" t="s">
        <v>4670</v>
      </c>
      <c r="B1599" s="2">
        <v>46093</v>
      </c>
      <c r="C1599" s="1" t="s">
        <v>1107</v>
      </c>
      <c r="D1599" s="1" t="s">
        <v>35</v>
      </c>
      <c r="E1599" s="1" t="s">
        <v>13</v>
      </c>
      <c r="F1599" s="1">
        <v>2591.87</v>
      </c>
      <c r="G1599" s="1" t="s">
        <v>14</v>
      </c>
    </row>
    <row r="1600" spans="1:7" x14ac:dyDescent="0.3">
      <c r="A1600" s="1" t="s">
        <v>3517</v>
      </c>
      <c r="B1600" s="2">
        <v>46063</v>
      </c>
      <c r="C1600" s="1" t="s">
        <v>1307</v>
      </c>
      <c r="D1600" s="1" t="s">
        <v>12</v>
      </c>
      <c r="E1600" s="1" t="s">
        <v>21</v>
      </c>
      <c r="F1600" s="1">
        <v>2365.08</v>
      </c>
      <c r="G1600" s="1" t="s">
        <v>14</v>
      </c>
    </row>
    <row r="1601" spans="1:7" x14ac:dyDescent="0.3">
      <c r="A1601" s="1" t="s">
        <v>4844</v>
      </c>
      <c r="B1601" s="2">
        <v>46037</v>
      </c>
      <c r="C1601" s="1" t="s">
        <v>2693</v>
      </c>
      <c r="D1601" s="1" t="s">
        <v>12</v>
      </c>
      <c r="E1601" s="1" t="s">
        <v>55</v>
      </c>
      <c r="F1601" s="1">
        <v>2988.18</v>
      </c>
      <c r="G1601" s="1" t="s">
        <v>14</v>
      </c>
    </row>
    <row r="1602" spans="1:7" x14ac:dyDescent="0.3">
      <c r="A1602" s="1" t="s">
        <v>2911</v>
      </c>
      <c r="B1602" s="2">
        <v>46072</v>
      </c>
      <c r="C1602" s="1" t="s">
        <v>261</v>
      </c>
      <c r="D1602" s="1" t="s">
        <v>18</v>
      </c>
      <c r="E1602" s="1" t="s">
        <v>13</v>
      </c>
      <c r="F1602" s="1">
        <v>4062.96</v>
      </c>
      <c r="G1602" s="1" t="s">
        <v>14</v>
      </c>
    </row>
    <row r="1603" spans="1:7" x14ac:dyDescent="0.3">
      <c r="A1603" s="1" t="s">
        <v>2225</v>
      </c>
      <c r="B1603" s="2">
        <v>46099</v>
      </c>
      <c r="C1603" s="1" t="s">
        <v>1155</v>
      </c>
      <c r="D1603" s="1" t="s">
        <v>66</v>
      </c>
      <c r="E1603" s="1" t="s">
        <v>21</v>
      </c>
      <c r="F1603" s="1">
        <v>29695.77</v>
      </c>
      <c r="G1603" s="1" t="s">
        <v>14</v>
      </c>
    </row>
    <row r="1604" spans="1:7" x14ac:dyDescent="0.3">
      <c r="A1604" s="1" t="s">
        <v>4394</v>
      </c>
      <c r="B1604" s="2">
        <v>46061</v>
      </c>
      <c r="C1604" s="1" t="s">
        <v>2790</v>
      </c>
      <c r="D1604" s="1" t="s">
        <v>18</v>
      </c>
      <c r="E1604" s="1" t="s">
        <v>21</v>
      </c>
      <c r="F1604" s="1">
        <v>2896.28</v>
      </c>
      <c r="G1604" s="1" t="s">
        <v>14</v>
      </c>
    </row>
    <row r="1605" spans="1:7" x14ac:dyDescent="0.3">
      <c r="A1605" s="1" t="s">
        <v>1419</v>
      </c>
      <c r="B1605" s="2">
        <v>46066</v>
      </c>
      <c r="C1605" s="1" t="s">
        <v>1420</v>
      </c>
      <c r="D1605" s="1" t="s">
        <v>35</v>
      </c>
      <c r="E1605" s="1" t="s">
        <v>21</v>
      </c>
      <c r="F1605" s="1">
        <v>891.63</v>
      </c>
      <c r="G1605" s="1" t="s">
        <v>14</v>
      </c>
    </row>
    <row r="1606" spans="1:7" x14ac:dyDescent="0.3">
      <c r="A1606" s="1" t="s">
        <v>2532</v>
      </c>
      <c r="B1606" s="2">
        <v>46030</v>
      </c>
      <c r="C1606" s="1" t="s">
        <v>1383</v>
      </c>
      <c r="D1606" s="1" t="s">
        <v>12</v>
      </c>
      <c r="E1606" s="1" t="s">
        <v>21</v>
      </c>
      <c r="F1606" s="1">
        <v>17966.18</v>
      </c>
      <c r="G1606" s="1" t="s">
        <v>14</v>
      </c>
    </row>
    <row r="1607" spans="1:7" x14ac:dyDescent="0.3">
      <c r="A1607" s="1" t="s">
        <v>2958</v>
      </c>
      <c r="B1607" s="2">
        <v>46088</v>
      </c>
      <c r="C1607" s="1" t="s">
        <v>1385</v>
      </c>
      <c r="D1607" s="1" t="s">
        <v>12</v>
      </c>
      <c r="E1607" s="1" t="s">
        <v>13</v>
      </c>
      <c r="F1607" s="1">
        <v>255</v>
      </c>
      <c r="G1607" s="1" t="s">
        <v>14</v>
      </c>
    </row>
    <row r="1608" spans="1:7" x14ac:dyDescent="0.3">
      <c r="A1608" s="1" t="s">
        <v>2796</v>
      </c>
      <c r="B1608" s="2">
        <v>46075</v>
      </c>
      <c r="C1608" s="1" t="s">
        <v>2115</v>
      </c>
      <c r="D1608" s="1" t="s">
        <v>18</v>
      </c>
      <c r="E1608" s="1" t="s">
        <v>27</v>
      </c>
      <c r="F1608" s="1">
        <v>8321.14</v>
      </c>
      <c r="G1608" s="1" t="s">
        <v>14</v>
      </c>
    </row>
    <row r="1609" spans="1:7" x14ac:dyDescent="0.3">
      <c r="A1609" s="1" t="s">
        <v>191</v>
      </c>
      <c r="B1609" s="2">
        <v>46107</v>
      </c>
      <c r="C1609" s="1" t="s">
        <v>192</v>
      </c>
      <c r="D1609" s="1" t="s">
        <v>12</v>
      </c>
      <c r="E1609" s="1" t="s">
        <v>21</v>
      </c>
      <c r="F1609" s="1">
        <v>4303.63</v>
      </c>
      <c r="G1609" s="1" t="s">
        <v>14</v>
      </c>
    </row>
    <row r="1610" spans="1:7" x14ac:dyDescent="0.3">
      <c r="A1610" s="1" t="s">
        <v>3851</v>
      </c>
      <c r="B1610" s="2">
        <v>46046</v>
      </c>
      <c r="C1610" s="1" t="s">
        <v>493</v>
      </c>
      <c r="D1610" s="1" t="s">
        <v>12</v>
      </c>
      <c r="E1610" s="1" t="s">
        <v>13</v>
      </c>
      <c r="F1610" s="1">
        <v>2240.5700000000002</v>
      </c>
      <c r="G1610" s="1" t="s">
        <v>14</v>
      </c>
    </row>
    <row r="1611" spans="1:7" x14ac:dyDescent="0.3">
      <c r="A1611" s="1" t="s">
        <v>2754</v>
      </c>
      <c r="B1611" s="2">
        <v>46083</v>
      </c>
      <c r="C1611" s="1" t="s">
        <v>100</v>
      </c>
      <c r="D1611" s="1" t="s">
        <v>35</v>
      </c>
      <c r="E1611" s="1" t="s">
        <v>21</v>
      </c>
      <c r="F1611" s="1">
        <v>2276.67</v>
      </c>
      <c r="G1611" s="1" t="s">
        <v>14</v>
      </c>
    </row>
    <row r="1612" spans="1:7" x14ac:dyDescent="0.3">
      <c r="A1612" s="1" t="s">
        <v>4668</v>
      </c>
      <c r="B1612" s="2">
        <v>46033</v>
      </c>
      <c r="C1612" s="1" t="s">
        <v>573</v>
      </c>
      <c r="D1612" s="1" t="s">
        <v>12</v>
      </c>
      <c r="E1612" s="1" t="s">
        <v>13</v>
      </c>
      <c r="F1612" s="1">
        <v>1001.63</v>
      </c>
      <c r="G1612" s="1" t="s">
        <v>94</v>
      </c>
    </row>
    <row r="1613" spans="1:7" x14ac:dyDescent="0.3">
      <c r="A1613" s="1" t="s">
        <v>3741</v>
      </c>
      <c r="B1613" s="2">
        <v>46062</v>
      </c>
      <c r="C1613" s="1" t="s">
        <v>395</v>
      </c>
      <c r="D1613" s="1" t="s">
        <v>35</v>
      </c>
      <c r="E1613" s="1" t="s">
        <v>13</v>
      </c>
      <c r="F1613" s="1">
        <v>11941.12</v>
      </c>
      <c r="G1613" s="1" t="s">
        <v>14</v>
      </c>
    </row>
    <row r="1614" spans="1:7" x14ac:dyDescent="0.3">
      <c r="A1614" s="1" t="s">
        <v>4752</v>
      </c>
      <c r="B1614" s="2">
        <v>46075</v>
      </c>
      <c r="C1614" s="1" t="s">
        <v>639</v>
      </c>
      <c r="D1614" s="1" t="s">
        <v>66</v>
      </c>
      <c r="E1614" s="1" t="s">
        <v>21</v>
      </c>
      <c r="F1614" s="1">
        <v>701.35</v>
      </c>
      <c r="G1614" s="1" t="s">
        <v>14</v>
      </c>
    </row>
    <row r="1615" spans="1:7" x14ac:dyDescent="0.3">
      <c r="A1615" s="1" t="s">
        <v>2304</v>
      </c>
      <c r="B1615" s="2">
        <v>46070</v>
      </c>
      <c r="C1615" s="1" t="s">
        <v>1059</v>
      </c>
      <c r="D1615" s="1" t="s">
        <v>12</v>
      </c>
      <c r="E1615" s="1" t="s">
        <v>21</v>
      </c>
      <c r="F1615" s="1">
        <v>1603.64</v>
      </c>
      <c r="G1615" s="1" t="s">
        <v>14</v>
      </c>
    </row>
    <row r="1616" spans="1:7" x14ac:dyDescent="0.3">
      <c r="A1616" s="1" t="s">
        <v>950</v>
      </c>
      <c r="B1616" s="2">
        <v>46095</v>
      </c>
      <c r="C1616" s="1" t="s">
        <v>951</v>
      </c>
      <c r="D1616" s="1" t="s">
        <v>18</v>
      </c>
      <c r="E1616" s="1" t="s">
        <v>27</v>
      </c>
      <c r="F1616" s="1">
        <v>1667.17</v>
      </c>
      <c r="G1616" s="1" t="s">
        <v>14</v>
      </c>
    </row>
    <row r="1617" spans="1:7" x14ac:dyDescent="0.3">
      <c r="A1617" s="1" t="s">
        <v>3493</v>
      </c>
      <c r="B1617" s="2">
        <v>46051</v>
      </c>
      <c r="C1617" s="1" t="s">
        <v>1389</v>
      </c>
      <c r="D1617" s="1" t="s">
        <v>12</v>
      </c>
      <c r="E1617" s="1" t="s">
        <v>27</v>
      </c>
      <c r="F1617" s="1">
        <v>2930.15</v>
      </c>
      <c r="G1617" s="1" t="s">
        <v>14</v>
      </c>
    </row>
    <row r="1618" spans="1:7" x14ac:dyDescent="0.3">
      <c r="A1618" s="1" t="s">
        <v>857</v>
      </c>
      <c r="B1618" s="2">
        <v>46112</v>
      </c>
      <c r="C1618" s="1" t="s">
        <v>858</v>
      </c>
      <c r="D1618" s="1" t="s">
        <v>12</v>
      </c>
      <c r="E1618" s="1" t="s">
        <v>13</v>
      </c>
      <c r="F1618" s="1">
        <v>23016.16</v>
      </c>
      <c r="G1618" s="1" t="s">
        <v>14</v>
      </c>
    </row>
    <row r="1619" spans="1:7" x14ac:dyDescent="0.3">
      <c r="A1619" s="1" t="s">
        <v>2673</v>
      </c>
      <c r="B1619" s="2">
        <v>46031</v>
      </c>
      <c r="C1619" s="1" t="s">
        <v>1221</v>
      </c>
      <c r="D1619" s="1" t="s">
        <v>35</v>
      </c>
      <c r="E1619" s="1" t="s">
        <v>13</v>
      </c>
      <c r="F1619" s="1">
        <v>908.96</v>
      </c>
      <c r="G1619" s="1" t="s">
        <v>14</v>
      </c>
    </row>
    <row r="1620" spans="1:7" x14ac:dyDescent="0.3">
      <c r="A1620" s="1" t="s">
        <v>3217</v>
      </c>
      <c r="B1620" s="2">
        <v>46041</v>
      </c>
      <c r="C1620" s="1" t="s">
        <v>314</v>
      </c>
      <c r="D1620" s="1" t="s">
        <v>35</v>
      </c>
      <c r="E1620" s="1" t="s">
        <v>55</v>
      </c>
      <c r="F1620" s="1">
        <v>2636.98</v>
      </c>
      <c r="G1620" s="1" t="s">
        <v>14</v>
      </c>
    </row>
    <row r="1621" spans="1:7" x14ac:dyDescent="0.3">
      <c r="A1621" s="1" t="s">
        <v>2040</v>
      </c>
      <c r="B1621" s="2">
        <v>46047</v>
      </c>
      <c r="C1621" s="1" t="s">
        <v>265</v>
      </c>
      <c r="D1621" s="1" t="s">
        <v>66</v>
      </c>
      <c r="E1621" s="1" t="s">
        <v>27</v>
      </c>
      <c r="F1621" s="1">
        <v>8470.77</v>
      </c>
      <c r="G1621" s="1" t="s">
        <v>14</v>
      </c>
    </row>
    <row r="1622" spans="1:7" x14ac:dyDescent="0.3">
      <c r="A1622" s="1" t="s">
        <v>4223</v>
      </c>
      <c r="B1622" s="2">
        <v>46041</v>
      </c>
      <c r="C1622" s="1" t="s">
        <v>3458</v>
      </c>
      <c r="D1622" s="1" t="s">
        <v>12</v>
      </c>
      <c r="E1622" s="1" t="s">
        <v>27</v>
      </c>
      <c r="F1622" s="1">
        <v>7191.21</v>
      </c>
      <c r="G1622" s="1" t="s">
        <v>94</v>
      </c>
    </row>
    <row r="1623" spans="1:7" x14ac:dyDescent="0.3">
      <c r="A1623" s="1" t="s">
        <v>3810</v>
      </c>
      <c r="B1623" s="2">
        <v>46032</v>
      </c>
      <c r="C1623" s="1" t="s">
        <v>2592</v>
      </c>
      <c r="D1623" s="1" t="s">
        <v>12</v>
      </c>
      <c r="E1623" s="1" t="s">
        <v>13</v>
      </c>
      <c r="F1623" s="1">
        <v>1671.18</v>
      </c>
      <c r="G1623" s="1" t="s">
        <v>14</v>
      </c>
    </row>
    <row r="1624" spans="1:7" x14ac:dyDescent="0.3">
      <c r="A1624" s="1" t="s">
        <v>892</v>
      </c>
      <c r="B1624" s="2">
        <v>46057</v>
      </c>
      <c r="C1624" s="1" t="s">
        <v>113</v>
      </c>
      <c r="D1624" s="1" t="s">
        <v>46</v>
      </c>
      <c r="E1624" s="1" t="s">
        <v>13</v>
      </c>
      <c r="F1624" s="1">
        <v>4147.57</v>
      </c>
      <c r="G1624" s="1" t="s">
        <v>14</v>
      </c>
    </row>
    <row r="1625" spans="1:7" x14ac:dyDescent="0.3">
      <c r="A1625" s="1" t="s">
        <v>4906</v>
      </c>
      <c r="B1625" s="2">
        <v>46023</v>
      </c>
      <c r="C1625" s="1" t="s">
        <v>118</v>
      </c>
      <c r="D1625" s="1" t="s">
        <v>18</v>
      </c>
      <c r="E1625" s="1" t="s">
        <v>21</v>
      </c>
      <c r="F1625" s="1">
        <v>13610.02</v>
      </c>
      <c r="G1625" s="1" t="s">
        <v>94</v>
      </c>
    </row>
    <row r="1626" spans="1:7" x14ac:dyDescent="0.3">
      <c r="A1626" s="1" t="s">
        <v>3148</v>
      </c>
      <c r="B1626" s="2">
        <v>46083</v>
      </c>
      <c r="C1626" s="1" t="s">
        <v>1221</v>
      </c>
      <c r="D1626" s="1" t="s">
        <v>18</v>
      </c>
      <c r="E1626" s="1" t="s">
        <v>21</v>
      </c>
      <c r="F1626" s="1">
        <v>1783.2</v>
      </c>
      <c r="G1626" s="1" t="s">
        <v>14</v>
      </c>
    </row>
    <row r="1627" spans="1:7" x14ac:dyDescent="0.3">
      <c r="A1627" s="1" t="s">
        <v>2648</v>
      </c>
      <c r="B1627" s="2">
        <v>46093</v>
      </c>
      <c r="C1627" s="1" t="s">
        <v>2062</v>
      </c>
      <c r="D1627" s="1" t="s">
        <v>35</v>
      </c>
      <c r="E1627" s="1" t="s">
        <v>13</v>
      </c>
      <c r="F1627" s="1">
        <v>2636.76</v>
      </c>
      <c r="G1627" s="1" t="s">
        <v>14</v>
      </c>
    </row>
    <row r="1628" spans="1:7" x14ac:dyDescent="0.3">
      <c r="A1628" s="1" t="s">
        <v>3777</v>
      </c>
      <c r="B1628" s="2">
        <v>46054</v>
      </c>
      <c r="C1628" s="1" t="s">
        <v>3248</v>
      </c>
      <c r="D1628" s="1" t="s">
        <v>12</v>
      </c>
      <c r="E1628" s="1" t="s">
        <v>13</v>
      </c>
      <c r="F1628" s="1">
        <v>8542.4599999999991</v>
      </c>
      <c r="G1628" s="1" t="s">
        <v>14</v>
      </c>
    </row>
    <row r="1629" spans="1:7" x14ac:dyDescent="0.3">
      <c r="A1629" s="1" t="s">
        <v>927</v>
      </c>
      <c r="B1629" s="2">
        <v>46062</v>
      </c>
      <c r="C1629" s="1" t="s">
        <v>928</v>
      </c>
      <c r="D1629" s="1" t="s">
        <v>35</v>
      </c>
      <c r="E1629" s="1" t="s">
        <v>27</v>
      </c>
      <c r="F1629" s="1">
        <v>2917.84</v>
      </c>
      <c r="G1629" s="1" t="s">
        <v>14</v>
      </c>
    </row>
    <row r="1630" spans="1:7" x14ac:dyDescent="0.3">
      <c r="A1630" s="1" t="s">
        <v>3099</v>
      </c>
      <c r="B1630" s="2">
        <v>46105</v>
      </c>
      <c r="C1630" s="1" t="s">
        <v>3100</v>
      </c>
      <c r="D1630" s="1" t="s">
        <v>12</v>
      </c>
      <c r="E1630" s="1" t="s">
        <v>27</v>
      </c>
      <c r="F1630" s="1">
        <v>9664.74</v>
      </c>
      <c r="G1630" s="1" t="s">
        <v>94</v>
      </c>
    </row>
    <row r="1631" spans="1:7" x14ac:dyDescent="0.3">
      <c r="A1631" s="1" t="s">
        <v>1885</v>
      </c>
      <c r="B1631" s="2">
        <v>46082</v>
      </c>
      <c r="C1631" s="1" t="s">
        <v>1189</v>
      </c>
      <c r="D1631" s="1" t="s">
        <v>12</v>
      </c>
      <c r="E1631" s="1" t="s">
        <v>21</v>
      </c>
      <c r="F1631" s="1">
        <v>6123.91</v>
      </c>
      <c r="G1631" s="1" t="s">
        <v>14</v>
      </c>
    </row>
    <row r="1632" spans="1:7" x14ac:dyDescent="0.3">
      <c r="A1632" s="1" t="s">
        <v>1183</v>
      </c>
      <c r="B1632" s="2">
        <v>46093</v>
      </c>
      <c r="C1632" s="1" t="s">
        <v>1184</v>
      </c>
      <c r="D1632" s="1" t="s">
        <v>66</v>
      </c>
      <c r="E1632" s="1" t="s">
        <v>55</v>
      </c>
      <c r="F1632" s="1">
        <v>1610.78</v>
      </c>
      <c r="G1632" s="1" t="s">
        <v>14</v>
      </c>
    </row>
    <row r="1633" spans="1:7" x14ac:dyDescent="0.3">
      <c r="A1633" s="1" t="s">
        <v>1105</v>
      </c>
      <c r="B1633" s="2">
        <v>46076</v>
      </c>
      <c r="C1633" s="1" t="s">
        <v>82</v>
      </c>
      <c r="D1633" s="1" t="s">
        <v>12</v>
      </c>
      <c r="E1633" s="1" t="s">
        <v>13</v>
      </c>
      <c r="F1633" s="1">
        <v>13341.93</v>
      </c>
      <c r="G1633" s="1" t="s">
        <v>14</v>
      </c>
    </row>
    <row r="1634" spans="1:7" x14ac:dyDescent="0.3">
      <c r="A1634" s="1" t="s">
        <v>2506</v>
      </c>
      <c r="B1634" s="2">
        <v>46085</v>
      </c>
      <c r="C1634" s="1" t="s">
        <v>1751</v>
      </c>
      <c r="D1634" s="1" t="s">
        <v>18</v>
      </c>
      <c r="E1634" s="1" t="s">
        <v>55</v>
      </c>
      <c r="F1634" s="1">
        <v>6862.38</v>
      </c>
      <c r="G1634" s="1" t="s">
        <v>14</v>
      </c>
    </row>
    <row r="1635" spans="1:7" x14ac:dyDescent="0.3">
      <c r="A1635" s="1" t="s">
        <v>3211</v>
      </c>
      <c r="B1635" s="2">
        <v>46026</v>
      </c>
      <c r="C1635" s="1" t="s">
        <v>409</v>
      </c>
      <c r="D1635" s="1" t="s">
        <v>12</v>
      </c>
      <c r="E1635" s="1" t="s">
        <v>13</v>
      </c>
      <c r="F1635" s="1">
        <v>2036.83</v>
      </c>
      <c r="G1635" s="1" t="s">
        <v>14</v>
      </c>
    </row>
    <row r="1636" spans="1:7" x14ac:dyDescent="0.3">
      <c r="A1636" s="1" t="s">
        <v>3436</v>
      </c>
      <c r="B1636" s="2">
        <v>46076</v>
      </c>
      <c r="C1636" s="1" t="s">
        <v>397</v>
      </c>
      <c r="D1636" s="1" t="s">
        <v>12</v>
      </c>
      <c r="E1636" s="1" t="s">
        <v>13</v>
      </c>
      <c r="F1636" s="1">
        <v>7391.18</v>
      </c>
      <c r="G1636" s="1" t="s">
        <v>14</v>
      </c>
    </row>
    <row r="1637" spans="1:7" x14ac:dyDescent="0.3">
      <c r="A1637" s="1" t="s">
        <v>3552</v>
      </c>
      <c r="B1637" s="2">
        <v>46046</v>
      </c>
      <c r="C1637" s="1" t="s">
        <v>1241</v>
      </c>
      <c r="D1637" s="1" t="s">
        <v>66</v>
      </c>
      <c r="E1637" s="1" t="s">
        <v>55</v>
      </c>
      <c r="F1637" s="1">
        <v>2531.33</v>
      </c>
      <c r="G1637" s="1" t="s">
        <v>14</v>
      </c>
    </row>
    <row r="1638" spans="1:7" x14ac:dyDescent="0.3">
      <c r="A1638" s="1" t="s">
        <v>4278</v>
      </c>
      <c r="B1638" s="2">
        <v>46093</v>
      </c>
      <c r="C1638" s="1" t="s">
        <v>463</v>
      </c>
      <c r="D1638" s="1" t="s">
        <v>12</v>
      </c>
      <c r="E1638" s="1" t="s">
        <v>13</v>
      </c>
      <c r="F1638" s="1">
        <v>11314.91</v>
      </c>
      <c r="G1638" s="1" t="s">
        <v>14</v>
      </c>
    </row>
    <row r="1639" spans="1:7" x14ac:dyDescent="0.3">
      <c r="A1639" s="1" t="s">
        <v>1154</v>
      </c>
      <c r="B1639" s="2">
        <v>46023</v>
      </c>
      <c r="C1639" s="1" t="s">
        <v>1155</v>
      </c>
      <c r="D1639" s="1" t="s">
        <v>12</v>
      </c>
      <c r="E1639" s="1" t="s">
        <v>21</v>
      </c>
      <c r="F1639" s="1">
        <v>4452.74</v>
      </c>
      <c r="G1639" s="1" t="s">
        <v>14</v>
      </c>
    </row>
    <row r="1640" spans="1:7" x14ac:dyDescent="0.3">
      <c r="A1640" s="1" t="s">
        <v>3668</v>
      </c>
      <c r="B1640" s="2">
        <v>46026</v>
      </c>
      <c r="C1640" s="1" t="s">
        <v>337</v>
      </c>
      <c r="D1640" s="1" t="s">
        <v>18</v>
      </c>
      <c r="E1640" s="1" t="s">
        <v>55</v>
      </c>
      <c r="F1640" s="1">
        <v>2487.66</v>
      </c>
      <c r="G1640" s="1" t="s">
        <v>14</v>
      </c>
    </row>
    <row r="1641" spans="1:7" x14ac:dyDescent="0.3">
      <c r="A1641" s="1" t="s">
        <v>3213</v>
      </c>
      <c r="B1641" s="2">
        <v>46052</v>
      </c>
      <c r="C1641" s="1" t="s">
        <v>2975</v>
      </c>
      <c r="D1641" s="1" t="s">
        <v>12</v>
      </c>
      <c r="E1641" s="1" t="s">
        <v>13</v>
      </c>
      <c r="F1641" s="1">
        <v>31472.79</v>
      </c>
      <c r="G1641" s="1" t="s">
        <v>14</v>
      </c>
    </row>
    <row r="1642" spans="1:7" x14ac:dyDescent="0.3">
      <c r="A1642" s="1" t="s">
        <v>1569</v>
      </c>
      <c r="B1642" s="2">
        <v>46108</v>
      </c>
      <c r="C1642" s="1" t="s">
        <v>781</v>
      </c>
      <c r="D1642" s="1" t="s">
        <v>12</v>
      </c>
      <c r="E1642" s="1" t="s">
        <v>27</v>
      </c>
      <c r="F1642" s="1">
        <v>4396.8599999999997</v>
      </c>
      <c r="G1642" s="1" t="s">
        <v>14</v>
      </c>
    </row>
    <row r="1643" spans="1:7" x14ac:dyDescent="0.3">
      <c r="A1643" s="1" t="s">
        <v>881</v>
      </c>
      <c r="B1643" s="2">
        <v>46060</v>
      </c>
      <c r="C1643" s="1" t="s">
        <v>882</v>
      </c>
      <c r="D1643" s="1" t="s">
        <v>18</v>
      </c>
      <c r="E1643" s="1" t="s">
        <v>21</v>
      </c>
      <c r="F1643" s="1">
        <v>5124.3100000000004</v>
      </c>
      <c r="G1643" s="1" t="s">
        <v>14</v>
      </c>
    </row>
    <row r="1644" spans="1:7" x14ac:dyDescent="0.3">
      <c r="A1644" s="1" t="s">
        <v>3069</v>
      </c>
      <c r="B1644" s="2">
        <v>46102</v>
      </c>
      <c r="C1644" s="1" t="s">
        <v>2352</v>
      </c>
      <c r="D1644" s="1" t="s">
        <v>12</v>
      </c>
      <c r="E1644" s="1" t="s">
        <v>13</v>
      </c>
      <c r="F1644" s="1">
        <v>2389.77</v>
      </c>
      <c r="G1644" s="1" t="s">
        <v>14</v>
      </c>
    </row>
    <row r="1645" spans="1:7" x14ac:dyDescent="0.3">
      <c r="A1645" s="1" t="s">
        <v>3254</v>
      </c>
      <c r="B1645" s="2">
        <v>46048</v>
      </c>
      <c r="C1645" s="1" t="s">
        <v>362</v>
      </c>
      <c r="D1645" s="1" t="s">
        <v>35</v>
      </c>
      <c r="E1645" s="1" t="s">
        <v>13</v>
      </c>
      <c r="F1645" s="1">
        <v>1745.12</v>
      </c>
      <c r="G1645" s="1" t="s">
        <v>14</v>
      </c>
    </row>
    <row r="1646" spans="1:7" x14ac:dyDescent="0.3">
      <c r="A1646" s="1" t="s">
        <v>4009</v>
      </c>
      <c r="B1646" s="2">
        <v>46096</v>
      </c>
      <c r="C1646" s="1" t="s">
        <v>122</v>
      </c>
      <c r="D1646" s="1" t="s">
        <v>12</v>
      </c>
      <c r="E1646" s="1" t="s">
        <v>13</v>
      </c>
      <c r="F1646" s="1">
        <v>3954.49</v>
      </c>
      <c r="G1646" s="1" t="s">
        <v>14</v>
      </c>
    </row>
    <row r="1647" spans="1:7" x14ac:dyDescent="0.3">
      <c r="A1647" s="1" t="s">
        <v>1542</v>
      </c>
      <c r="B1647" s="2">
        <v>46105</v>
      </c>
      <c r="C1647" s="1" t="s">
        <v>1155</v>
      </c>
      <c r="D1647" s="1" t="s">
        <v>35</v>
      </c>
      <c r="E1647" s="1" t="s">
        <v>21</v>
      </c>
      <c r="F1647" s="1">
        <v>784.54</v>
      </c>
      <c r="G1647" s="1" t="s">
        <v>94</v>
      </c>
    </row>
    <row r="1648" spans="1:7" x14ac:dyDescent="0.3">
      <c r="A1648" s="1" t="s">
        <v>2332</v>
      </c>
      <c r="B1648" s="2">
        <v>46051</v>
      </c>
      <c r="C1648" s="1" t="s">
        <v>2021</v>
      </c>
      <c r="D1648" s="1" t="s">
        <v>12</v>
      </c>
      <c r="E1648" s="1" t="s">
        <v>13</v>
      </c>
      <c r="F1648" s="1">
        <v>9713.36</v>
      </c>
      <c r="G1648" s="1" t="s">
        <v>14</v>
      </c>
    </row>
    <row r="1649" spans="1:7" x14ac:dyDescent="0.3">
      <c r="A1649" s="1" t="s">
        <v>2882</v>
      </c>
      <c r="B1649" s="2">
        <v>46023</v>
      </c>
      <c r="C1649" s="1" t="s">
        <v>2163</v>
      </c>
      <c r="D1649" s="1" t="s">
        <v>12</v>
      </c>
      <c r="E1649" s="1" t="s">
        <v>13</v>
      </c>
      <c r="F1649" s="1">
        <v>6766.82</v>
      </c>
      <c r="G1649" s="1" t="s">
        <v>14</v>
      </c>
    </row>
    <row r="1650" spans="1:7" x14ac:dyDescent="0.3">
      <c r="A1650" s="1" t="s">
        <v>5018</v>
      </c>
      <c r="B1650" s="2">
        <v>46043</v>
      </c>
      <c r="C1650" s="1" t="s">
        <v>4222</v>
      </c>
      <c r="D1650" s="1" t="s">
        <v>66</v>
      </c>
      <c r="E1650" s="1" t="s">
        <v>13</v>
      </c>
      <c r="F1650" s="1">
        <v>12344.3</v>
      </c>
      <c r="G1650" s="1" t="s">
        <v>14</v>
      </c>
    </row>
    <row r="1651" spans="1:7" x14ac:dyDescent="0.3">
      <c r="A1651" s="1" t="s">
        <v>3630</v>
      </c>
      <c r="B1651" s="2">
        <v>46106</v>
      </c>
      <c r="C1651" s="1" t="s">
        <v>2693</v>
      </c>
      <c r="D1651" s="1" t="s">
        <v>12</v>
      </c>
      <c r="E1651" s="1" t="s">
        <v>13</v>
      </c>
      <c r="F1651" s="1">
        <v>4625.3</v>
      </c>
      <c r="G1651" s="1" t="s">
        <v>14</v>
      </c>
    </row>
    <row r="1652" spans="1:7" x14ac:dyDescent="0.3">
      <c r="A1652" s="1" t="s">
        <v>3462</v>
      </c>
      <c r="B1652" s="2">
        <v>46042</v>
      </c>
      <c r="C1652" s="1" t="s">
        <v>702</v>
      </c>
      <c r="D1652" s="1" t="s">
        <v>18</v>
      </c>
      <c r="E1652" s="1" t="s">
        <v>55</v>
      </c>
      <c r="F1652" s="1">
        <v>727.12</v>
      </c>
      <c r="G1652" s="1" t="s">
        <v>14</v>
      </c>
    </row>
    <row r="1653" spans="1:7" x14ac:dyDescent="0.3">
      <c r="A1653" s="1" t="s">
        <v>2232</v>
      </c>
      <c r="B1653" s="2">
        <v>46039</v>
      </c>
      <c r="C1653" s="1" t="s">
        <v>302</v>
      </c>
      <c r="D1653" s="1" t="s">
        <v>35</v>
      </c>
      <c r="E1653" s="1" t="s">
        <v>27</v>
      </c>
      <c r="F1653" s="1">
        <v>3300.1</v>
      </c>
      <c r="G1653" s="1" t="s">
        <v>14</v>
      </c>
    </row>
    <row r="1654" spans="1:7" x14ac:dyDescent="0.3">
      <c r="A1654" s="1" t="s">
        <v>3736</v>
      </c>
      <c r="B1654" s="2">
        <v>46112</v>
      </c>
      <c r="C1654" s="1" t="s">
        <v>691</v>
      </c>
      <c r="D1654" s="1" t="s">
        <v>18</v>
      </c>
      <c r="E1654" s="1" t="s">
        <v>27</v>
      </c>
      <c r="F1654" s="1">
        <v>4179.75</v>
      </c>
      <c r="G1654" s="1" t="s">
        <v>14</v>
      </c>
    </row>
    <row r="1655" spans="1:7" x14ac:dyDescent="0.3">
      <c r="A1655" s="1" t="s">
        <v>3304</v>
      </c>
      <c r="B1655" s="2">
        <v>46054</v>
      </c>
      <c r="C1655" s="1" t="s">
        <v>1352</v>
      </c>
      <c r="D1655" s="1" t="s">
        <v>35</v>
      </c>
      <c r="E1655" s="1" t="s">
        <v>21</v>
      </c>
      <c r="F1655" s="1">
        <v>2536.0500000000002</v>
      </c>
      <c r="G1655" s="1" t="s">
        <v>94</v>
      </c>
    </row>
    <row r="1656" spans="1:7" x14ac:dyDescent="0.3">
      <c r="A1656" s="1" t="s">
        <v>1492</v>
      </c>
      <c r="B1656" s="2">
        <v>46063</v>
      </c>
      <c r="C1656" s="1" t="s">
        <v>1493</v>
      </c>
      <c r="D1656" s="1" t="s">
        <v>35</v>
      </c>
      <c r="E1656" s="1" t="s">
        <v>13</v>
      </c>
      <c r="F1656" s="1">
        <v>58411.29</v>
      </c>
      <c r="G1656" s="1" t="s">
        <v>14</v>
      </c>
    </row>
    <row r="1657" spans="1:7" x14ac:dyDescent="0.3">
      <c r="A1657" s="1" t="s">
        <v>1454</v>
      </c>
      <c r="B1657" s="2">
        <v>46103</v>
      </c>
      <c r="C1657" s="1" t="s">
        <v>1455</v>
      </c>
      <c r="D1657" s="1" t="s">
        <v>12</v>
      </c>
      <c r="E1657" s="1" t="s">
        <v>13</v>
      </c>
      <c r="F1657" s="1">
        <v>5213.9399999999996</v>
      </c>
      <c r="G1657" s="1" t="s">
        <v>14</v>
      </c>
    </row>
    <row r="1658" spans="1:7" x14ac:dyDescent="0.3">
      <c r="A1658" s="1" t="s">
        <v>1578</v>
      </c>
      <c r="B1658" s="2">
        <v>46101</v>
      </c>
      <c r="C1658" s="1" t="s">
        <v>253</v>
      </c>
      <c r="D1658" s="1" t="s">
        <v>12</v>
      </c>
      <c r="E1658" s="1" t="s">
        <v>13</v>
      </c>
      <c r="F1658" s="1">
        <v>6929.41</v>
      </c>
      <c r="G1658" s="1" t="s">
        <v>14</v>
      </c>
    </row>
    <row r="1659" spans="1:7" x14ac:dyDescent="0.3">
      <c r="A1659" s="1" t="s">
        <v>5019</v>
      </c>
      <c r="B1659" s="2">
        <v>46051</v>
      </c>
      <c r="C1659" s="1" t="s">
        <v>3704</v>
      </c>
      <c r="D1659" s="1" t="s">
        <v>12</v>
      </c>
      <c r="E1659" s="1" t="s">
        <v>21</v>
      </c>
      <c r="F1659" s="1">
        <v>5877.28</v>
      </c>
      <c r="G1659" s="1" t="s">
        <v>14</v>
      </c>
    </row>
    <row r="1660" spans="1:7" x14ac:dyDescent="0.3">
      <c r="A1660" s="1" t="s">
        <v>4023</v>
      </c>
      <c r="B1660" s="2">
        <v>46024</v>
      </c>
      <c r="C1660" s="1" t="s">
        <v>91</v>
      </c>
      <c r="D1660" s="1" t="s">
        <v>35</v>
      </c>
      <c r="E1660" s="1" t="s">
        <v>55</v>
      </c>
      <c r="F1660" s="1">
        <v>2941.73</v>
      </c>
      <c r="G1660" s="1" t="s">
        <v>14</v>
      </c>
    </row>
    <row r="1661" spans="1:7" x14ac:dyDescent="0.3">
      <c r="A1661" s="1" t="s">
        <v>2581</v>
      </c>
      <c r="B1661" s="2">
        <v>46111</v>
      </c>
      <c r="C1661" s="1" t="s">
        <v>427</v>
      </c>
      <c r="D1661" s="1" t="s">
        <v>18</v>
      </c>
      <c r="E1661" s="1" t="s">
        <v>27</v>
      </c>
      <c r="F1661" s="1">
        <v>897.38</v>
      </c>
      <c r="G1661" s="1" t="s">
        <v>14</v>
      </c>
    </row>
    <row r="1662" spans="1:7" x14ac:dyDescent="0.3">
      <c r="A1662" s="1" t="s">
        <v>1843</v>
      </c>
      <c r="B1662" s="2">
        <v>46042</v>
      </c>
      <c r="C1662" s="1" t="s">
        <v>132</v>
      </c>
      <c r="D1662" s="1" t="s">
        <v>35</v>
      </c>
      <c r="E1662" s="1" t="s">
        <v>13</v>
      </c>
      <c r="F1662" s="1">
        <v>4023.38</v>
      </c>
      <c r="G1662" s="1" t="s">
        <v>14</v>
      </c>
    </row>
    <row r="1663" spans="1:7" x14ac:dyDescent="0.3">
      <c r="A1663" s="1" t="s">
        <v>2407</v>
      </c>
      <c r="B1663" s="2">
        <v>46106</v>
      </c>
      <c r="C1663" s="1" t="s">
        <v>1251</v>
      </c>
      <c r="D1663" s="1" t="s">
        <v>35</v>
      </c>
      <c r="E1663" s="1" t="s">
        <v>13</v>
      </c>
      <c r="F1663" s="1">
        <v>4442.3999999999996</v>
      </c>
      <c r="G1663" s="1" t="s">
        <v>14</v>
      </c>
    </row>
    <row r="1664" spans="1:7" x14ac:dyDescent="0.3">
      <c r="A1664" s="1" t="s">
        <v>2640</v>
      </c>
      <c r="B1664" s="2">
        <v>46089</v>
      </c>
      <c r="C1664" s="1" t="s">
        <v>873</v>
      </c>
      <c r="D1664" s="1" t="s">
        <v>12</v>
      </c>
      <c r="E1664" s="1" t="s">
        <v>21</v>
      </c>
      <c r="F1664" s="1">
        <v>956.91</v>
      </c>
      <c r="G1664" s="1" t="s">
        <v>14</v>
      </c>
    </row>
    <row r="1665" spans="1:7" x14ac:dyDescent="0.3">
      <c r="A1665" s="1" t="s">
        <v>193</v>
      </c>
      <c r="B1665" s="2">
        <v>46057</v>
      </c>
      <c r="C1665" s="1" t="s">
        <v>194</v>
      </c>
      <c r="D1665" s="1" t="s">
        <v>66</v>
      </c>
      <c r="E1665" s="1" t="s">
        <v>13</v>
      </c>
      <c r="F1665" s="1">
        <v>55392.95</v>
      </c>
      <c r="G1665" s="1" t="s">
        <v>94</v>
      </c>
    </row>
    <row r="1666" spans="1:7" x14ac:dyDescent="0.3">
      <c r="A1666" s="1" t="s">
        <v>3149</v>
      </c>
      <c r="B1666" s="2">
        <v>46090</v>
      </c>
      <c r="C1666" s="1" t="s">
        <v>1068</v>
      </c>
      <c r="D1666" s="1" t="s">
        <v>18</v>
      </c>
      <c r="E1666" s="1" t="s">
        <v>21</v>
      </c>
      <c r="F1666" s="1">
        <v>2990.94</v>
      </c>
      <c r="G1666" s="1" t="s">
        <v>14</v>
      </c>
    </row>
    <row r="1667" spans="1:7" x14ac:dyDescent="0.3">
      <c r="A1667" s="1" t="s">
        <v>3311</v>
      </c>
      <c r="B1667" s="2">
        <v>46054</v>
      </c>
      <c r="C1667" s="1" t="s">
        <v>1277</v>
      </c>
      <c r="D1667" s="1" t="s">
        <v>18</v>
      </c>
      <c r="E1667" s="1" t="s">
        <v>27</v>
      </c>
      <c r="F1667" s="1">
        <v>869.79</v>
      </c>
      <c r="G1667" s="1" t="s">
        <v>94</v>
      </c>
    </row>
    <row r="1668" spans="1:7" x14ac:dyDescent="0.3">
      <c r="A1668" s="1" t="s">
        <v>2610</v>
      </c>
      <c r="B1668" s="2">
        <v>46104</v>
      </c>
      <c r="C1668" s="1" t="s">
        <v>113</v>
      </c>
      <c r="D1668" s="1" t="s">
        <v>12</v>
      </c>
      <c r="E1668" s="1" t="s">
        <v>27</v>
      </c>
      <c r="F1668" s="1">
        <v>17919.82</v>
      </c>
      <c r="G1668" s="1" t="s">
        <v>14</v>
      </c>
    </row>
    <row r="1669" spans="1:7" x14ac:dyDescent="0.3">
      <c r="A1669" s="1" t="s">
        <v>3645</v>
      </c>
      <c r="B1669" s="2">
        <v>46093</v>
      </c>
      <c r="C1669" s="1" t="s">
        <v>684</v>
      </c>
      <c r="D1669" s="1" t="s">
        <v>35</v>
      </c>
      <c r="E1669" s="1" t="s">
        <v>55</v>
      </c>
      <c r="F1669" s="1">
        <v>31236.95</v>
      </c>
      <c r="G1669" s="1" t="s">
        <v>14</v>
      </c>
    </row>
    <row r="1670" spans="1:7" x14ac:dyDescent="0.3">
      <c r="A1670" s="1" t="s">
        <v>3979</v>
      </c>
      <c r="B1670" s="2">
        <v>46105</v>
      </c>
      <c r="C1670" s="1" t="s">
        <v>867</v>
      </c>
      <c r="D1670" s="1" t="s">
        <v>66</v>
      </c>
      <c r="E1670" s="1" t="s">
        <v>13</v>
      </c>
      <c r="F1670" s="1">
        <v>7631.2</v>
      </c>
      <c r="G1670" s="1" t="s">
        <v>14</v>
      </c>
    </row>
    <row r="1671" spans="1:7" x14ac:dyDescent="0.3">
      <c r="A1671" s="1" t="s">
        <v>1842</v>
      </c>
      <c r="B1671" s="2">
        <v>46089</v>
      </c>
      <c r="C1671" s="1" t="s">
        <v>588</v>
      </c>
      <c r="D1671" s="1" t="s">
        <v>12</v>
      </c>
      <c r="E1671" s="1" t="s">
        <v>13</v>
      </c>
      <c r="F1671" s="1">
        <v>5454.42</v>
      </c>
      <c r="G1671" s="1" t="s">
        <v>14</v>
      </c>
    </row>
    <row r="1672" spans="1:7" x14ac:dyDescent="0.3">
      <c r="A1672" s="1" t="s">
        <v>250</v>
      </c>
      <c r="B1672" s="2">
        <v>46112</v>
      </c>
      <c r="C1672" s="1" t="s">
        <v>251</v>
      </c>
      <c r="D1672" s="1" t="s">
        <v>18</v>
      </c>
      <c r="E1672" s="1" t="s">
        <v>21</v>
      </c>
      <c r="F1672" s="1">
        <v>7956.46</v>
      </c>
      <c r="G1672" s="1" t="s">
        <v>14</v>
      </c>
    </row>
    <row r="1673" spans="1:7" x14ac:dyDescent="0.3">
      <c r="A1673" s="1" t="s">
        <v>1962</v>
      </c>
      <c r="B1673" s="2">
        <v>46097</v>
      </c>
      <c r="C1673" s="1" t="s">
        <v>1600</v>
      </c>
      <c r="D1673" s="1" t="s">
        <v>35</v>
      </c>
      <c r="E1673" s="1" t="s">
        <v>55</v>
      </c>
      <c r="F1673" s="1">
        <v>4947.43</v>
      </c>
      <c r="G1673" s="1" t="s">
        <v>14</v>
      </c>
    </row>
    <row r="1674" spans="1:7" x14ac:dyDescent="0.3">
      <c r="A1674" s="1" t="s">
        <v>1513</v>
      </c>
      <c r="B1674" s="2">
        <v>46091</v>
      </c>
      <c r="C1674" s="1" t="s">
        <v>605</v>
      </c>
      <c r="D1674" s="1" t="s">
        <v>66</v>
      </c>
      <c r="E1674" s="1" t="s">
        <v>55</v>
      </c>
      <c r="F1674" s="1">
        <v>2723.46</v>
      </c>
      <c r="G1674" s="1" t="s">
        <v>14</v>
      </c>
    </row>
    <row r="1675" spans="1:7" x14ac:dyDescent="0.3">
      <c r="A1675" s="1" t="s">
        <v>1648</v>
      </c>
      <c r="B1675" s="2">
        <v>46108</v>
      </c>
      <c r="C1675" s="1" t="s">
        <v>1649</v>
      </c>
      <c r="D1675" s="1" t="s">
        <v>12</v>
      </c>
      <c r="E1675" s="1" t="s">
        <v>27</v>
      </c>
      <c r="F1675" s="1">
        <v>599.89</v>
      </c>
      <c r="G1675" s="1" t="s">
        <v>14</v>
      </c>
    </row>
    <row r="1676" spans="1:7" x14ac:dyDescent="0.3">
      <c r="A1676" s="1" t="s">
        <v>4597</v>
      </c>
      <c r="B1676" s="2">
        <v>46083</v>
      </c>
      <c r="C1676" s="1" t="s">
        <v>1680</v>
      </c>
      <c r="D1676" s="1" t="s">
        <v>66</v>
      </c>
      <c r="E1676" s="1" t="s">
        <v>55</v>
      </c>
      <c r="F1676" s="1">
        <v>1759.36</v>
      </c>
      <c r="G1676" s="1" t="s">
        <v>14</v>
      </c>
    </row>
    <row r="1677" spans="1:7" x14ac:dyDescent="0.3">
      <c r="A1677" s="1" t="s">
        <v>4345</v>
      </c>
      <c r="B1677" s="2">
        <v>46042</v>
      </c>
      <c r="C1677" s="1" t="s">
        <v>2634</v>
      </c>
      <c r="D1677" s="1" t="s">
        <v>35</v>
      </c>
      <c r="E1677" s="1" t="s">
        <v>55</v>
      </c>
      <c r="F1677" s="1">
        <v>5285.9</v>
      </c>
      <c r="G1677" s="1" t="s">
        <v>14</v>
      </c>
    </row>
    <row r="1678" spans="1:7" x14ac:dyDescent="0.3">
      <c r="A1678" s="1" t="s">
        <v>4300</v>
      </c>
      <c r="B1678" s="2">
        <v>46096</v>
      </c>
      <c r="C1678" s="1" t="s">
        <v>1909</v>
      </c>
      <c r="D1678" s="1" t="s">
        <v>18</v>
      </c>
      <c r="E1678" s="1" t="s">
        <v>21</v>
      </c>
      <c r="F1678" s="1">
        <v>16815.3</v>
      </c>
      <c r="G1678" s="1" t="s">
        <v>14</v>
      </c>
    </row>
    <row r="1679" spans="1:7" x14ac:dyDescent="0.3">
      <c r="A1679" s="1" t="s">
        <v>3849</v>
      </c>
      <c r="B1679" s="2">
        <v>46064</v>
      </c>
      <c r="C1679" s="1" t="s">
        <v>571</v>
      </c>
      <c r="D1679" s="1" t="s">
        <v>18</v>
      </c>
      <c r="E1679" s="1" t="s">
        <v>13</v>
      </c>
      <c r="F1679" s="1">
        <v>920.48</v>
      </c>
      <c r="G1679" s="1" t="s">
        <v>94</v>
      </c>
    </row>
    <row r="1680" spans="1:7" x14ac:dyDescent="0.3">
      <c r="A1680" s="1" t="s">
        <v>1206</v>
      </c>
      <c r="B1680" s="2">
        <v>46055</v>
      </c>
      <c r="C1680" s="1" t="s">
        <v>255</v>
      </c>
      <c r="D1680" s="1" t="s">
        <v>18</v>
      </c>
      <c r="E1680" s="1" t="s">
        <v>13</v>
      </c>
      <c r="F1680" s="1">
        <v>1097.1400000000001</v>
      </c>
      <c r="G1680" s="1" t="s">
        <v>14</v>
      </c>
    </row>
    <row r="1681" spans="1:7" x14ac:dyDescent="0.3">
      <c r="A1681" s="1" t="s">
        <v>1669</v>
      </c>
      <c r="B1681" s="2">
        <v>46082</v>
      </c>
      <c r="C1681" s="1" t="s">
        <v>368</v>
      </c>
      <c r="D1681" s="1" t="s">
        <v>35</v>
      </c>
      <c r="E1681" s="1" t="s">
        <v>27</v>
      </c>
      <c r="F1681" s="1">
        <v>3144.63</v>
      </c>
      <c r="G1681" s="1" t="s">
        <v>14</v>
      </c>
    </row>
    <row r="1682" spans="1:7" x14ac:dyDescent="0.3">
      <c r="A1682" s="1" t="s">
        <v>2579</v>
      </c>
      <c r="B1682" s="2">
        <v>46067</v>
      </c>
      <c r="C1682" s="1" t="s">
        <v>306</v>
      </c>
      <c r="D1682" s="1" t="s">
        <v>12</v>
      </c>
      <c r="E1682" s="1" t="s">
        <v>13</v>
      </c>
      <c r="F1682" s="1">
        <v>4100.28</v>
      </c>
      <c r="G1682" s="1" t="s">
        <v>94</v>
      </c>
    </row>
    <row r="1683" spans="1:7" x14ac:dyDescent="0.3">
      <c r="A1683" s="1" t="s">
        <v>3820</v>
      </c>
      <c r="B1683" s="2">
        <v>46090</v>
      </c>
      <c r="C1683" s="1" t="s">
        <v>239</v>
      </c>
      <c r="D1683" s="1" t="s">
        <v>66</v>
      </c>
      <c r="E1683" s="1" t="s">
        <v>27</v>
      </c>
      <c r="F1683" s="1">
        <v>9251.91</v>
      </c>
      <c r="G1683" s="1" t="s">
        <v>14</v>
      </c>
    </row>
    <row r="1684" spans="1:7" x14ac:dyDescent="0.3">
      <c r="A1684" s="1" t="s">
        <v>515</v>
      </c>
      <c r="B1684" s="2">
        <v>46054</v>
      </c>
      <c r="C1684" s="1" t="s">
        <v>516</v>
      </c>
      <c r="D1684" s="1" t="s">
        <v>12</v>
      </c>
      <c r="E1684" s="1" t="s">
        <v>13</v>
      </c>
      <c r="F1684" s="1">
        <v>1705.6</v>
      </c>
      <c r="G1684" s="1" t="s">
        <v>14</v>
      </c>
    </row>
    <row r="1685" spans="1:7" x14ac:dyDescent="0.3">
      <c r="A1685" s="1" t="s">
        <v>67</v>
      </c>
      <c r="B1685" s="2">
        <v>46067</v>
      </c>
      <c r="C1685" s="1" t="s">
        <v>68</v>
      </c>
      <c r="D1685" s="1" t="s">
        <v>18</v>
      </c>
      <c r="E1685" s="1" t="s">
        <v>27</v>
      </c>
      <c r="F1685" s="1">
        <v>4859.58</v>
      </c>
      <c r="G1685" s="1" t="s">
        <v>14</v>
      </c>
    </row>
    <row r="1686" spans="1:7" x14ac:dyDescent="0.3">
      <c r="A1686" s="1" t="s">
        <v>3110</v>
      </c>
      <c r="B1686" s="2">
        <v>46052</v>
      </c>
      <c r="C1686" s="1" t="s">
        <v>2790</v>
      </c>
      <c r="D1686" s="1" t="s">
        <v>12</v>
      </c>
      <c r="E1686" s="1" t="s">
        <v>27</v>
      </c>
      <c r="F1686" s="1">
        <v>1731.48</v>
      </c>
      <c r="G1686" s="1" t="s">
        <v>14</v>
      </c>
    </row>
    <row r="1687" spans="1:7" x14ac:dyDescent="0.3">
      <c r="A1687" s="1" t="s">
        <v>4935</v>
      </c>
      <c r="B1687" s="2">
        <v>46096</v>
      </c>
      <c r="C1687" s="1" t="s">
        <v>1899</v>
      </c>
      <c r="D1687" s="1" t="s">
        <v>12</v>
      </c>
      <c r="E1687" s="1" t="s">
        <v>27</v>
      </c>
      <c r="F1687" s="1">
        <v>27663.14</v>
      </c>
      <c r="G1687" s="1" t="s">
        <v>14</v>
      </c>
    </row>
    <row r="1688" spans="1:7" x14ac:dyDescent="0.3">
      <c r="A1688" s="1" t="s">
        <v>2674</v>
      </c>
      <c r="B1688" s="2">
        <v>46039</v>
      </c>
      <c r="C1688" s="1" t="s">
        <v>2175</v>
      </c>
      <c r="D1688" s="1" t="s">
        <v>66</v>
      </c>
      <c r="E1688" s="1" t="s">
        <v>13</v>
      </c>
      <c r="F1688" s="1">
        <v>5345.38</v>
      </c>
      <c r="G1688" s="1" t="s">
        <v>14</v>
      </c>
    </row>
    <row r="1689" spans="1:7" x14ac:dyDescent="0.3">
      <c r="A1689" s="1" t="s">
        <v>3489</v>
      </c>
      <c r="B1689" s="2">
        <v>46029</v>
      </c>
      <c r="C1689" s="1" t="s">
        <v>856</v>
      </c>
      <c r="D1689" s="1" t="s">
        <v>12</v>
      </c>
      <c r="E1689" s="1" t="s">
        <v>27</v>
      </c>
      <c r="F1689" s="1">
        <v>4178.29</v>
      </c>
      <c r="G1689" s="1" t="s">
        <v>14</v>
      </c>
    </row>
    <row r="1690" spans="1:7" x14ac:dyDescent="0.3">
      <c r="A1690" s="1" t="s">
        <v>2308</v>
      </c>
      <c r="B1690" s="2">
        <v>46098</v>
      </c>
      <c r="C1690" s="1" t="s">
        <v>1598</v>
      </c>
      <c r="D1690" s="1" t="s">
        <v>12</v>
      </c>
      <c r="E1690" s="1" t="s">
        <v>27</v>
      </c>
      <c r="F1690" s="1">
        <v>67774.460000000006</v>
      </c>
      <c r="G1690" s="1" t="s">
        <v>14</v>
      </c>
    </row>
    <row r="1691" spans="1:7" x14ac:dyDescent="0.3">
      <c r="A1691" s="1" t="s">
        <v>4838</v>
      </c>
      <c r="B1691" s="2">
        <v>46095</v>
      </c>
      <c r="C1691" s="1" t="s">
        <v>1680</v>
      </c>
      <c r="D1691" s="1" t="s">
        <v>35</v>
      </c>
      <c r="E1691" s="1" t="s">
        <v>13</v>
      </c>
      <c r="F1691" s="1">
        <v>2455.7800000000002</v>
      </c>
      <c r="G1691" s="1" t="s">
        <v>14</v>
      </c>
    </row>
    <row r="1692" spans="1:7" x14ac:dyDescent="0.3">
      <c r="A1692" s="1" t="s">
        <v>998</v>
      </c>
      <c r="B1692" s="2">
        <v>46108</v>
      </c>
      <c r="C1692" s="1" t="s">
        <v>660</v>
      </c>
      <c r="D1692" s="1" t="s">
        <v>12</v>
      </c>
      <c r="E1692" s="1" t="s">
        <v>13</v>
      </c>
      <c r="F1692" s="1">
        <v>1415.28</v>
      </c>
      <c r="G1692" s="1" t="s">
        <v>14</v>
      </c>
    </row>
    <row r="1693" spans="1:7" x14ac:dyDescent="0.3">
      <c r="A1693" s="1" t="s">
        <v>2192</v>
      </c>
      <c r="B1693" s="2">
        <v>46065</v>
      </c>
      <c r="C1693" s="1" t="s">
        <v>535</v>
      </c>
      <c r="D1693" s="1" t="s">
        <v>12</v>
      </c>
      <c r="E1693" s="1" t="s">
        <v>55</v>
      </c>
      <c r="F1693" s="1">
        <v>4078.35</v>
      </c>
      <c r="G1693" s="1" t="s">
        <v>14</v>
      </c>
    </row>
    <row r="1694" spans="1:7" x14ac:dyDescent="0.3">
      <c r="A1694" s="1" t="s">
        <v>3170</v>
      </c>
      <c r="B1694" s="2">
        <v>46034</v>
      </c>
      <c r="C1694" s="1" t="s">
        <v>2629</v>
      </c>
      <c r="D1694" s="1" t="s">
        <v>66</v>
      </c>
      <c r="E1694" s="1" t="s">
        <v>27</v>
      </c>
      <c r="F1694" s="1">
        <v>34099.040000000001</v>
      </c>
      <c r="G1694" s="1" t="s">
        <v>14</v>
      </c>
    </row>
    <row r="1695" spans="1:7" x14ac:dyDescent="0.3">
      <c r="A1695" s="1" t="s">
        <v>1410</v>
      </c>
      <c r="B1695" s="2">
        <v>46091</v>
      </c>
      <c r="C1695" s="1" t="s">
        <v>962</v>
      </c>
      <c r="D1695" s="1" t="s">
        <v>12</v>
      </c>
      <c r="E1695" s="1" t="s">
        <v>13</v>
      </c>
      <c r="F1695" s="1">
        <v>8589.3700000000008</v>
      </c>
      <c r="G1695" s="1" t="s">
        <v>14</v>
      </c>
    </row>
    <row r="1696" spans="1:7" x14ac:dyDescent="0.3">
      <c r="A1696" s="1" t="s">
        <v>811</v>
      </c>
      <c r="B1696" s="2">
        <v>46064</v>
      </c>
      <c r="C1696" s="1" t="s">
        <v>102</v>
      </c>
      <c r="D1696" s="1" t="s">
        <v>66</v>
      </c>
      <c r="E1696" s="1" t="s">
        <v>13</v>
      </c>
      <c r="F1696" s="1">
        <v>9633.32</v>
      </c>
      <c r="G1696" s="1" t="s">
        <v>14</v>
      </c>
    </row>
    <row r="1697" spans="1:7" x14ac:dyDescent="0.3">
      <c r="A1697" s="1" t="s">
        <v>4127</v>
      </c>
      <c r="B1697" s="2">
        <v>46051</v>
      </c>
      <c r="C1697" s="1" t="s">
        <v>269</v>
      </c>
      <c r="D1697" s="1" t="s">
        <v>12</v>
      </c>
      <c r="E1697" s="1" t="s">
        <v>21</v>
      </c>
      <c r="F1697" s="1">
        <v>10516.46</v>
      </c>
      <c r="G1697" s="1" t="s">
        <v>14</v>
      </c>
    </row>
    <row r="1698" spans="1:7" x14ac:dyDescent="0.3">
      <c r="A1698" s="1" t="s">
        <v>2121</v>
      </c>
      <c r="B1698" s="2">
        <v>46106</v>
      </c>
      <c r="C1698" s="1" t="s">
        <v>850</v>
      </c>
      <c r="D1698" s="1" t="s">
        <v>12</v>
      </c>
      <c r="E1698" s="1" t="s">
        <v>13</v>
      </c>
      <c r="F1698" s="1">
        <v>869.4</v>
      </c>
      <c r="G1698" s="1" t="s">
        <v>14</v>
      </c>
    </row>
    <row r="1699" spans="1:7" x14ac:dyDescent="0.3">
      <c r="A1699" s="1" t="s">
        <v>1804</v>
      </c>
      <c r="B1699" s="2">
        <v>46094</v>
      </c>
      <c r="C1699" s="1" t="s">
        <v>1186</v>
      </c>
      <c r="D1699" s="1" t="s">
        <v>66</v>
      </c>
      <c r="E1699" s="1" t="s">
        <v>27</v>
      </c>
      <c r="F1699" s="1">
        <v>9135.59</v>
      </c>
      <c r="G1699" s="1" t="s">
        <v>14</v>
      </c>
    </row>
    <row r="1700" spans="1:7" x14ac:dyDescent="0.3">
      <c r="A1700" s="1" t="s">
        <v>3628</v>
      </c>
      <c r="B1700" s="2">
        <v>46081</v>
      </c>
      <c r="C1700" s="1" t="s">
        <v>713</v>
      </c>
      <c r="D1700" s="1" t="s">
        <v>35</v>
      </c>
      <c r="E1700" s="1" t="s">
        <v>13</v>
      </c>
      <c r="F1700" s="1">
        <v>1419.76</v>
      </c>
      <c r="G1700" s="1" t="s">
        <v>94</v>
      </c>
    </row>
    <row r="1701" spans="1:7" x14ac:dyDescent="0.3">
      <c r="A1701" s="1" t="s">
        <v>4409</v>
      </c>
      <c r="B1701" s="2">
        <v>46037</v>
      </c>
      <c r="C1701" s="1" t="s">
        <v>2261</v>
      </c>
      <c r="D1701" s="1" t="s">
        <v>46</v>
      </c>
      <c r="E1701" s="1" t="s">
        <v>27</v>
      </c>
      <c r="F1701" s="1">
        <v>3628.69</v>
      </c>
      <c r="G1701" s="1" t="s">
        <v>14</v>
      </c>
    </row>
    <row r="1702" spans="1:7" x14ac:dyDescent="0.3">
      <c r="A1702" s="1" t="s">
        <v>4390</v>
      </c>
      <c r="B1702" s="2">
        <v>46104</v>
      </c>
      <c r="C1702" s="1" t="s">
        <v>4022</v>
      </c>
      <c r="D1702" s="1" t="s">
        <v>66</v>
      </c>
      <c r="E1702" s="1" t="s">
        <v>21</v>
      </c>
      <c r="F1702" s="1">
        <v>3512.81</v>
      </c>
      <c r="G1702" s="1" t="s">
        <v>14</v>
      </c>
    </row>
    <row r="1703" spans="1:7" x14ac:dyDescent="0.3">
      <c r="A1703" s="1" t="s">
        <v>2593</v>
      </c>
      <c r="B1703" s="2">
        <v>46110</v>
      </c>
      <c r="C1703" s="1" t="s">
        <v>2594</v>
      </c>
      <c r="D1703" s="1" t="s">
        <v>35</v>
      </c>
      <c r="E1703" s="1" t="s">
        <v>13</v>
      </c>
      <c r="F1703" s="1">
        <v>1940.69</v>
      </c>
      <c r="G1703" s="1" t="s">
        <v>14</v>
      </c>
    </row>
    <row r="1704" spans="1:7" x14ac:dyDescent="0.3">
      <c r="A1704" s="1" t="s">
        <v>4508</v>
      </c>
      <c r="B1704" s="2">
        <v>46054</v>
      </c>
      <c r="C1704" s="1" t="s">
        <v>928</v>
      </c>
      <c r="D1704" s="1" t="s">
        <v>12</v>
      </c>
      <c r="E1704" s="1" t="s">
        <v>27</v>
      </c>
      <c r="F1704" s="1">
        <v>41929.269999999997</v>
      </c>
      <c r="G1704" s="1" t="s">
        <v>14</v>
      </c>
    </row>
    <row r="1705" spans="1:7" x14ac:dyDescent="0.3">
      <c r="A1705" s="1" t="s">
        <v>2552</v>
      </c>
      <c r="B1705" s="2">
        <v>46025</v>
      </c>
      <c r="C1705" s="1" t="s">
        <v>2553</v>
      </c>
      <c r="D1705" s="1" t="s">
        <v>66</v>
      </c>
      <c r="E1705" s="1" t="s">
        <v>55</v>
      </c>
      <c r="F1705" s="1">
        <v>2116.5100000000002</v>
      </c>
      <c r="G1705" s="1" t="s">
        <v>14</v>
      </c>
    </row>
    <row r="1706" spans="1:7" x14ac:dyDescent="0.3">
      <c r="A1706" s="1" t="s">
        <v>4702</v>
      </c>
      <c r="B1706" s="2">
        <v>46063</v>
      </c>
      <c r="C1706" s="1" t="s">
        <v>781</v>
      </c>
      <c r="D1706" s="1" t="s">
        <v>35</v>
      </c>
      <c r="E1706" s="1" t="s">
        <v>27</v>
      </c>
      <c r="F1706" s="1">
        <v>8082.46</v>
      </c>
      <c r="G1706" s="1" t="s">
        <v>14</v>
      </c>
    </row>
    <row r="1707" spans="1:7" x14ac:dyDescent="0.3">
      <c r="A1707" s="1" t="s">
        <v>1188</v>
      </c>
      <c r="B1707" s="2">
        <v>46048</v>
      </c>
      <c r="C1707" s="1" t="s">
        <v>1189</v>
      </c>
      <c r="D1707" s="1" t="s">
        <v>18</v>
      </c>
      <c r="E1707" s="1" t="s">
        <v>55</v>
      </c>
      <c r="F1707" s="1">
        <v>15381.29</v>
      </c>
      <c r="G1707" s="1" t="s">
        <v>14</v>
      </c>
    </row>
    <row r="1708" spans="1:7" x14ac:dyDescent="0.3">
      <c r="A1708" s="1" t="s">
        <v>2027</v>
      </c>
      <c r="B1708" s="2">
        <v>46077</v>
      </c>
      <c r="C1708" s="1" t="s">
        <v>1827</v>
      </c>
      <c r="D1708" s="1" t="s">
        <v>12</v>
      </c>
      <c r="E1708" s="1" t="s">
        <v>27</v>
      </c>
      <c r="F1708" s="1">
        <v>5910.63</v>
      </c>
      <c r="G1708" s="1" t="s">
        <v>14</v>
      </c>
    </row>
    <row r="1709" spans="1:7" x14ac:dyDescent="0.3">
      <c r="A1709" s="1" t="s">
        <v>4687</v>
      </c>
      <c r="B1709" s="2">
        <v>46045</v>
      </c>
      <c r="C1709" s="1" t="s">
        <v>1575</v>
      </c>
      <c r="D1709" s="1" t="s">
        <v>12</v>
      </c>
      <c r="E1709" s="1" t="s">
        <v>21</v>
      </c>
      <c r="F1709" s="1">
        <v>3613.73</v>
      </c>
      <c r="G1709" s="1" t="s">
        <v>14</v>
      </c>
    </row>
    <row r="1710" spans="1:7" x14ac:dyDescent="0.3">
      <c r="A1710" s="1" t="s">
        <v>5020</v>
      </c>
      <c r="B1710" s="2">
        <v>46044</v>
      </c>
      <c r="C1710" s="1" t="s">
        <v>37</v>
      </c>
      <c r="D1710" s="1" t="s">
        <v>12</v>
      </c>
      <c r="E1710" s="1" t="s">
        <v>21</v>
      </c>
      <c r="F1710" s="1">
        <v>346.71</v>
      </c>
      <c r="G1710" s="1" t="s">
        <v>14</v>
      </c>
    </row>
    <row r="1711" spans="1:7" x14ac:dyDescent="0.3">
      <c r="A1711" s="1" t="s">
        <v>628</v>
      </c>
      <c r="B1711" s="2">
        <v>46069</v>
      </c>
      <c r="C1711" s="1" t="s">
        <v>629</v>
      </c>
      <c r="D1711" s="1" t="s">
        <v>12</v>
      </c>
      <c r="E1711" s="1" t="s">
        <v>21</v>
      </c>
      <c r="F1711" s="1">
        <v>1132.98</v>
      </c>
      <c r="G1711" s="1" t="s">
        <v>14</v>
      </c>
    </row>
    <row r="1712" spans="1:7" x14ac:dyDescent="0.3">
      <c r="A1712" s="1" t="s">
        <v>1976</v>
      </c>
      <c r="B1712" s="2">
        <v>46101</v>
      </c>
      <c r="C1712" s="1" t="s">
        <v>1977</v>
      </c>
      <c r="D1712" s="1" t="s">
        <v>18</v>
      </c>
      <c r="E1712" s="1" t="s">
        <v>55</v>
      </c>
      <c r="F1712" s="1">
        <v>6351.05</v>
      </c>
      <c r="G1712" s="1" t="s">
        <v>14</v>
      </c>
    </row>
    <row r="1713" spans="1:7" x14ac:dyDescent="0.3">
      <c r="A1713" s="1" t="s">
        <v>2848</v>
      </c>
      <c r="B1713" s="2">
        <v>46039</v>
      </c>
      <c r="C1713" s="1" t="s">
        <v>1776</v>
      </c>
      <c r="D1713" s="1" t="s">
        <v>35</v>
      </c>
      <c r="E1713" s="1" t="s">
        <v>55</v>
      </c>
      <c r="F1713" s="1">
        <v>24970.48</v>
      </c>
      <c r="G1713" s="1" t="s">
        <v>14</v>
      </c>
    </row>
    <row r="1714" spans="1:7" x14ac:dyDescent="0.3">
      <c r="A1714" s="1" t="s">
        <v>2906</v>
      </c>
      <c r="B1714" s="2">
        <v>46059</v>
      </c>
      <c r="C1714" s="1" t="s">
        <v>2907</v>
      </c>
      <c r="D1714" s="1" t="s">
        <v>18</v>
      </c>
      <c r="E1714" s="1" t="s">
        <v>13</v>
      </c>
      <c r="F1714" s="1">
        <v>4347.83</v>
      </c>
      <c r="G1714" s="1" t="s">
        <v>14</v>
      </c>
    </row>
    <row r="1715" spans="1:7" x14ac:dyDescent="0.3">
      <c r="A1715" s="1" t="s">
        <v>659</v>
      </c>
      <c r="B1715" s="2">
        <v>46024</v>
      </c>
      <c r="C1715" s="1" t="s">
        <v>660</v>
      </c>
      <c r="D1715" s="1" t="s">
        <v>18</v>
      </c>
      <c r="E1715" s="1" t="s">
        <v>21</v>
      </c>
      <c r="F1715" s="1">
        <v>3347</v>
      </c>
      <c r="G1715" s="1" t="s">
        <v>14</v>
      </c>
    </row>
    <row r="1716" spans="1:7" x14ac:dyDescent="0.3">
      <c r="A1716" s="1" t="s">
        <v>4360</v>
      </c>
      <c r="B1716" s="2">
        <v>46099</v>
      </c>
      <c r="C1716" s="1" t="s">
        <v>1221</v>
      </c>
      <c r="D1716" s="1" t="s">
        <v>35</v>
      </c>
      <c r="E1716" s="1" t="s">
        <v>55</v>
      </c>
      <c r="F1716" s="1">
        <v>3202.35</v>
      </c>
      <c r="G1716" s="1" t="s">
        <v>94</v>
      </c>
    </row>
    <row r="1717" spans="1:7" x14ac:dyDescent="0.3">
      <c r="A1717" s="1" t="s">
        <v>3959</v>
      </c>
      <c r="B1717" s="2">
        <v>46056</v>
      </c>
      <c r="C1717" s="1" t="s">
        <v>120</v>
      </c>
      <c r="D1717" s="1" t="s">
        <v>12</v>
      </c>
      <c r="E1717" s="1" t="s">
        <v>27</v>
      </c>
      <c r="F1717" s="1">
        <v>1134.99</v>
      </c>
      <c r="G1717" s="1" t="s">
        <v>14</v>
      </c>
    </row>
    <row r="1718" spans="1:7" x14ac:dyDescent="0.3">
      <c r="A1718" s="1" t="s">
        <v>4355</v>
      </c>
      <c r="B1718" s="2">
        <v>46031</v>
      </c>
      <c r="C1718" s="1" t="s">
        <v>459</v>
      </c>
      <c r="D1718" s="1" t="s">
        <v>66</v>
      </c>
      <c r="E1718" s="1" t="s">
        <v>55</v>
      </c>
      <c r="F1718" s="1">
        <v>4099.2299999999996</v>
      </c>
      <c r="G1718" s="1" t="s">
        <v>14</v>
      </c>
    </row>
    <row r="1719" spans="1:7" x14ac:dyDescent="0.3">
      <c r="A1719" s="1" t="s">
        <v>4212</v>
      </c>
      <c r="B1719" s="2">
        <v>46049</v>
      </c>
      <c r="C1719" s="1" t="s">
        <v>867</v>
      </c>
      <c r="D1719" s="1" t="s">
        <v>12</v>
      </c>
      <c r="E1719" s="1" t="s">
        <v>27</v>
      </c>
      <c r="F1719" s="1">
        <v>2840.94</v>
      </c>
      <c r="G1719" s="1" t="s">
        <v>14</v>
      </c>
    </row>
    <row r="1720" spans="1:7" x14ac:dyDescent="0.3">
      <c r="A1720" s="1" t="s">
        <v>2321</v>
      </c>
      <c r="B1720" s="2">
        <v>46087</v>
      </c>
      <c r="C1720" s="1" t="s">
        <v>2236</v>
      </c>
      <c r="D1720" s="1" t="s">
        <v>18</v>
      </c>
      <c r="E1720" s="1" t="s">
        <v>13</v>
      </c>
      <c r="F1720" s="1">
        <v>4043.79</v>
      </c>
      <c r="G1720" s="1" t="s">
        <v>14</v>
      </c>
    </row>
    <row r="1721" spans="1:7" x14ac:dyDescent="0.3">
      <c r="A1721" s="1" t="s">
        <v>4698</v>
      </c>
      <c r="B1721" s="2">
        <v>46048</v>
      </c>
      <c r="C1721" s="1" t="s">
        <v>1730</v>
      </c>
      <c r="D1721" s="1" t="s">
        <v>12</v>
      </c>
      <c r="E1721" s="1" t="s">
        <v>27</v>
      </c>
      <c r="F1721" s="1">
        <v>5885.62</v>
      </c>
      <c r="G1721" s="1" t="s">
        <v>14</v>
      </c>
    </row>
    <row r="1722" spans="1:7" x14ac:dyDescent="0.3">
      <c r="A1722" s="1" t="s">
        <v>2237</v>
      </c>
      <c r="B1722" s="2">
        <v>46110</v>
      </c>
      <c r="C1722" s="1" t="s">
        <v>374</v>
      </c>
      <c r="D1722" s="1" t="s">
        <v>66</v>
      </c>
      <c r="E1722" s="1" t="s">
        <v>55</v>
      </c>
      <c r="F1722" s="1">
        <v>5080.32</v>
      </c>
      <c r="G1722" s="1" t="s">
        <v>14</v>
      </c>
    </row>
    <row r="1723" spans="1:7" x14ac:dyDescent="0.3">
      <c r="A1723" s="1" t="s">
        <v>1485</v>
      </c>
      <c r="B1723" s="2">
        <v>46099</v>
      </c>
      <c r="C1723" s="1" t="s">
        <v>1486</v>
      </c>
      <c r="D1723" s="1" t="s">
        <v>12</v>
      </c>
      <c r="E1723" s="1" t="s">
        <v>13</v>
      </c>
      <c r="F1723" s="1">
        <v>6434.55</v>
      </c>
      <c r="G1723" s="1" t="s">
        <v>14</v>
      </c>
    </row>
    <row r="1724" spans="1:7" x14ac:dyDescent="0.3">
      <c r="A1724" s="1" t="s">
        <v>1802</v>
      </c>
      <c r="B1724" s="2">
        <v>46047</v>
      </c>
      <c r="C1724" s="1" t="s">
        <v>882</v>
      </c>
      <c r="D1724" s="1" t="s">
        <v>18</v>
      </c>
      <c r="E1724" s="1" t="s">
        <v>55</v>
      </c>
      <c r="F1724" s="1">
        <v>7854.47</v>
      </c>
      <c r="G1724" s="1" t="s">
        <v>14</v>
      </c>
    </row>
    <row r="1725" spans="1:7" x14ac:dyDescent="0.3">
      <c r="A1725" s="1" t="s">
        <v>762</v>
      </c>
      <c r="B1725" s="2">
        <v>46090</v>
      </c>
      <c r="C1725" s="1" t="s">
        <v>220</v>
      </c>
      <c r="D1725" s="1" t="s">
        <v>18</v>
      </c>
      <c r="E1725" s="1" t="s">
        <v>13</v>
      </c>
      <c r="F1725" s="1">
        <v>1683.39</v>
      </c>
      <c r="G1725" s="1" t="s">
        <v>14</v>
      </c>
    </row>
    <row r="1726" spans="1:7" x14ac:dyDescent="0.3">
      <c r="A1726" s="1" t="s">
        <v>2094</v>
      </c>
      <c r="B1726" s="2">
        <v>46097</v>
      </c>
      <c r="C1726" s="1" t="s">
        <v>2095</v>
      </c>
      <c r="D1726" s="1" t="s">
        <v>12</v>
      </c>
      <c r="E1726" s="1" t="s">
        <v>13</v>
      </c>
      <c r="F1726" s="1">
        <v>12440.47</v>
      </c>
      <c r="G1726" s="1" t="s">
        <v>14</v>
      </c>
    </row>
    <row r="1727" spans="1:7" x14ac:dyDescent="0.3">
      <c r="A1727" s="1" t="s">
        <v>2382</v>
      </c>
      <c r="B1727" s="2">
        <v>46029</v>
      </c>
      <c r="C1727" s="1" t="s">
        <v>1489</v>
      </c>
      <c r="D1727" s="1" t="s">
        <v>12</v>
      </c>
      <c r="E1727" s="1" t="s">
        <v>13</v>
      </c>
      <c r="F1727" s="1">
        <v>41065.440000000002</v>
      </c>
      <c r="G1727" s="1" t="s">
        <v>14</v>
      </c>
    </row>
    <row r="1728" spans="1:7" x14ac:dyDescent="0.3">
      <c r="A1728" s="1" t="s">
        <v>2474</v>
      </c>
      <c r="B1728" s="2">
        <v>46040</v>
      </c>
      <c r="C1728" s="1" t="s">
        <v>2475</v>
      </c>
      <c r="D1728" s="1" t="s">
        <v>12</v>
      </c>
      <c r="E1728" s="1" t="s">
        <v>21</v>
      </c>
      <c r="F1728" s="1">
        <v>6463.19</v>
      </c>
      <c r="G1728" s="1" t="s">
        <v>14</v>
      </c>
    </row>
    <row r="1729" spans="1:7" x14ac:dyDescent="0.3">
      <c r="A1729" s="1" t="s">
        <v>4404</v>
      </c>
      <c r="B1729" s="2">
        <v>46069</v>
      </c>
      <c r="C1729" s="1" t="s">
        <v>302</v>
      </c>
      <c r="D1729" s="1" t="s">
        <v>12</v>
      </c>
      <c r="E1729" s="1" t="s">
        <v>55</v>
      </c>
      <c r="F1729" s="1">
        <v>2693.35</v>
      </c>
      <c r="G1729" s="1" t="s">
        <v>14</v>
      </c>
    </row>
    <row r="1730" spans="1:7" x14ac:dyDescent="0.3">
      <c r="A1730" s="1" t="s">
        <v>483</v>
      </c>
      <c r="B1730" s="2">
        <v>46073</v>
      </c>
      <c r="C1730" s="1" t="s">
        <v>484</v>
      </c>
      <c r="D1730" s="1" t="s">
        <v>18</v>
      </c>
      <c r="E1730" s="1" t="s">
        <v>13</v>
      </c>
      <c r="F1730" s="1">
        <v>20234.45</v>
      </c>
      <c r="G1730" s="1" t="s">
        <v>94</v>
      </c>
    </row>
    <row r="1731" spans="1:7" x14ac:dyDescent="0.3">
      <c r="A1731" s="1" t="s">
        <v>1583</v>
      </c>
      <c r="B1731" s="2">
        <v>46058</v>
      </c>
      <c r="C1731" s="1" t="s">
        <v>1041</v>
      </c>
      <c r="D1731" s="1" t="s">
        <v>12</v>
      </c>
      <c r="E1731" s="1" t="s">
        <v>55</v>
      </c>
      <c r="F1731" s="1">
        <v>20281.419999999998</v>
      </c>
      <c r="G1731" s="1" t="s">
        <v>14</v>
      </c>
    </row>
    <row r="1732" spans="1:7" x14ac:dyDescent="0.3">
      <c r="A1732" s="1" t="s">
        <v>199</v>
      </c>
      <c r="B1732" s="2">
        <v>46034</v>
      </c>
      <c r="C1732" s="1" t="s">
        <v>200</v>
      </c>
      <c r="D1732" s="1" t="s">
        <v>35</v>
      </c>
      <c r="E1732" s="1" t="s">
        <v>13</v>
      </c>
      <c r="F1732" s="1">
        <v>52751.44</v>
      </c>
      <c r="G1732" s="1" t="s">
        <v>14</v>
      </c>
    </row>
    <row r="1733" spans="1:7" x14ac:dyDescent="0.3">
      <c r="A1733" s="1" t="s">
        <v>3833</v>
      </c>
      <c r="B1733" s="2">
        <v>46111</v>
      </c>
      <c r="C1733" s="1" t="s">
        <v>718</v>
      </c>
      <c r="D1733" s="1" t="s">
        <v>18</v>
      </c>
      <c r="E1733" s="1" t="s">
        <v>21</v>
      </c>
      <c r="F1733" s="1">
        <v>7016.25</v>
      </c>
      <c r="G1733" s="1" t="s">
        <v>14</v>
      </c>
    </row>
    <row r="1734" spans="1:7" x14ac:dyDescent="0.3">
      <c r="A1734" s="1" t="s">
        <v>2305</v>
      </c>
      <c r="B1734" s="2">
        <v>46044</v>
      </c>
      <c r="C1734" s="1" t="s">
        <v>213</v>
      </c>
      <c r="D1734" s="1" t="s">
        <v>18</v>
      </c>
      <c r="E1734" s="1" t="s">
        <v>13</v>
      </c>
      <c r="F1734" s="1">
        <v>1307.17</v>
      </c>
      <c r="G1734" s="1" t="s">
        <v>14</v>
      </c>
    </row>
    <row r="1735" spans="1:7" x14ac:dyDescent="0.3">
      <c r="A1735" s="1" t="s">
        <v>3459</v>
      </c>
      <c r="B1735" s="2">
        <v>46026</v>
      </c>
      <c r="C1735" s="1" t="s">
        <v>2363</v>
      </c>
      <c r="D1735" s="1" t="s">
        <v>12</v>
      </c>
      <c r="E1735" s="1" t="s">
        <v>13</v>
      </c>
      <c r="F1735" s="1">
        <v>15656.59</v>
      </c>
      <c r="G1735" s="1" t="s">
        <v>94</v>
      </c>
    </row>
    <row r="1736" spans="1:7" x14ac:dyDescent="0.3">
      <c r="A1736" s="1" t="s">
        <v>4091</v>
      </c>
      <c r="B1736" s="2">
        <v>46048</v>
      </c>
      <c r="C1736" s="1" t="s">
        <v>1730</v>
      </c>
      <c r="D1736" s="1" t="s">
        <v>35</v>
      </c>
      <c r="E1736" s="1" t="s">
        <v>27</v>
      </c>
      <c r="F1736" s="1">
        <v>233.48</v>
      </c>
      <c r="G1736" s="1" t="s">
        <v>14</v>
      </c>
    </row>
    <row r="1737" spans="1:7" x14ac:dyDescent="0.3">
      <c r="A1737" s="1" t="s">
        <v>1448</v>
      </c>
      <c r="B1737" s="2">
        <v>46055</v>
      </c>
      <c r="C1737" s="1" t="s">
        <v>906</v>
      </c>
      <c r="D1737" s="1" t="s">
        <v>66</v>
      </c>
      <c r="E1737" s="1" t="s">
        <v>21</v>
      </c>
      <c r="F1737" s="1">
        <v>6474.02</v>
      </c>
      <c r="G1737" s="1" t="s">
        <v>14</v>
      </c>
    </row>
    <row r="1738" spans="1:7" x14ac:dyDescent="0.3">
      <c r="A1738" s="1" t="s">
        <v>3383</v>
      </c>
      <c r="B1738" s="2">
        <v>46053</v>
      </c>
      <c r="C1738" s="1" t="s">
        <v>1269</v>
      </c>
      <c r="D1738" s="1" t="s">
        <v>35</v>
      </c>
      <c r="E1738" s="1" t="s">
        <v>21</v>
      </c>
      <c r="F1738" s="1">
        <v>36333.78</v>
      </c>
      <c r="G1738" s="1" t="s">
        <v>14</v>
      </c>
    </row>
    <row r="1739" spans="1:7" x14ac:dyDescent="0.3">
      <c r="A1739" s="1" t="s">
        <v>81</v>
      </c>
      <c r="B1739" s="2">
        <v>46109</v>
      </c>
      <c r="C1739" s="1" t="s">
        <v>82</v>
      </c>
      <c r="D1739" s="1" t="s">
        <v>12</v>
      </c>
      <c r="E1739" s="1" t="s">
        <v>13</v>
      </c>
      <c r="F1739" s="1">
        <v>978.56</v>
      </c>
      <c r="G1739" s="1" t="s">
        <v>14</v>
      </c>
    </row>
    <row r="1740" spans="1:7" x14ac:dyDescent="0.3">
      <c r="A1740" s="1" t="s">
        <v>3930</v>
      </c>
      <c r="B1740" s="2">
        <v>46075</v>
      </c>
      <c r="C1740" s="1" t="s">
        <v>573</v>
      </c>
      <c r="D1740" s="1" t="s">
        <v>12</v>
      </c>
      <c r="E1740" s="1" t="s">
        <v>55</v>
      </c>
      <c r="F1740" s="1">
        <v>3198.87</v>
      </c>
      <c r="G1740" s="1" t="s">
        <v>14</v>
      </c>
    </row>
    <row r="1741" spans="1:7" x14ac:dyDescent="0.3">
      <c r="A1741" s="1" t="s">
        <v>5021</v>
      </c>
      <c r="B1741" s="2">
        <v>46106</v>
      </c>
      <c r="C1741" s="1" t="s">
        <v>779</v>
      </c>
      <c r="D1741" s="1" t="s">
        <v>12</v>
      </c>
      <c r="E1741" s="1" t="s">
        <v>21</v>
      </c>
      <c r="F1741" s="1">
        <v>10339.219999999999</v>
      </c>
      <c r="G1741" s="1" t="s">
        <v>14</v>
      </c>
    </row>
    <row r="1742" spans="1:7" x14ac:dyDescent="0.3">
      <c r="A1742" s="1" t="s">
        <v>3721</v>
      </c>
      <c r="B1742" s="2">
        <v>46074</v>
      </c>
      <c r="C1742" s="1" t="s">
        <v>3722</v>
      </c>
      <c r="D1742" s="1" t="s">
        <v>12</v>
      </c>
      <c r="E1742" s="1" t="s">
        <v>27</v>
      </c>
      <c r="F1742" s="1">
        <v>14214.77</v>
      </c>
      <c r="G1742" s="1" t="s">
        <v>14</v>
      </c>
    </row>
    <row r="1743" spans="1:7" x14ac:dyDescent="0.3">
      <c r="A1743" s="1" t="s">
        <v>2871</v>
      </c>
      <c r="B1743" s="2">
        <v>46049</v>
      </c>
      <c r="C1743" s="1" t="s">
        <v>1148</v>
      </c>
      <c r="D1743" s="1" t="s">
        <v>35</v>
      </c>
      <c r="E1743" s="1" t="s">
        <v>21</v>
      </c>
      <c r="F1743" s="1">
        <v>961.76</v>
      </c>
      <c r="G1743" s="1" t="s">
        <v>14</v>
      </c>
    </row>
    <row r="1744" spans="1:7" x14ac:dyDescent="0.3">
      <c r="A1744" s="1" t="s">
        <v>1250</v>
      </c>
      <c r="B1744" s="2">
        <v>46098</v>
      </c>
      <c r="C1744" s="1" t="s">
        <v>1251</v>
      </c>
      <c r="D1744" s="1" t="s">
        <v>18</v>
      </c>
      <c r="E1744" s="1" t="s">
        <v>21</v>
      </c>
      <c r="F1744" s="1">
        <v>12049.9</v>
      </c>
      <c r="G1744" s="1" t="s">
        <v>14</v>
      </c>
    </row>
    <row r="1745" spans="1:7" x14ac:dyDescent="0.3">
      <c r="A1745" s="1" t="s">
        <v>3474</v>
      </c>
      <c r="B1745" s="2">
        <v>46047</v>
      </c>
      <c r="C1745" s="1" t="s">
        <v>17</v>
      </c>
      <c r="D1745" s="1" t="s">
        <v>12</v>
      </c>
      <c r="E1745" s="1" t="s">
        <v>13</v>
      </c>
      <c r="F1745" s="1">
        <v>28751.51</v>
      </c>
      <c r="G1745" s="1" t="s">
        <v>14</v>
      </c>
    </row>
    <row r="1746" spans="1:7" x14ac:dyDescent="0.3">
      <c r="A1746" s="1" t="s">
        <v>4031</v>
      </c>
      <c r="B1746" s="2">
        <v>46040</v>
      </c>
      <c r="C1746" s="1" t="s">
        <v>2489</v>
      </c>
      <c r="D1746" s="1" t="s">
        <v>12</v>
      </c>
      <c r="E1746" s="1" t="s">
        <v>27</v>
      </c>
      <c r="F1746" s="1">
        <v>1445.96</v>
      </c>
      <c r="G1746" s="1" t="s">
        <v>14</v>
      </c>
    </row>
    <row r="1747" spans="1:7" x14ac:dyDescent="0.3">
      <c r="A1747" s="1" t="s">
        <v>3490</v>
      </c>
      <c r="B1747" s="2">
        <v>46081</v>
      </c>
      <c r="C1747" s="1" t="s">
        <v>2010</v>
      </c>
      <c r="D1747" s="1" t="s">
        <v>12</v>
      </c>
      <c r="E1747" s="1" t="s">
        <v>21</v>
      </c>
      <c r="F1747" s="1">
        <v>5019.4399999999996</v>
      </c>
      <c r="G1747" s="1" t="s">
        <v>14</v>
      </c>
    </row>
    <row r="1748" spans="1:7" x14ac:dyDescent="0.3">
      <c r="A1748" s="1" t="s">
        <v>3569</v>
      </c>
      <c r="B1748" s="2">
        <v>46052</v>
      </c>
      <c r="C1748" s="1" t="s">
        <v>1285</v>
      </c>
      <c r="D1748" s="1" t="s">
        <v>35</v>
      </c>
      <c r="E1748" s="1" t="s">
        <v>13</v>
      </c>
      <c r="F1748" s="1">
        <v>3985.36</v>
      </c>
      <c r="G1748" s="1" t="s">
        <v>14</v>
      </c>
    </row>
    <row r="1749" spans="1:7" x14ac:dyDescent="0.3">
      <c r="A1749" s="1" t="s">
        <v>1822</v>
      </c>
      <c r="B1749" s="2">
        <v>46071</v>
      </c>
      <c r="C1749" s="1" t="s">
        <v>1823</v>
      </c>
      <c r="D1749" s="1" t="s">
        <v>18</v>
      </c>
      <c r="E1749" s="1" t="s">
        <v>13</v>
      </c>
      <c r="F1749" s="1">
        <v>4028.18</v>
      </c>
      <c r="G1749" s="1" t="s">
        <v>14</v>
      </c>
    </row>
    <row r="1750" spans="1:7" x14ac:dyDescent="0.3">
      <c r="A1750" s="1" t="s">
        <v>3915</v>
      </c>
      <c r="B1750" s="2">
        <v>46043</v>
      </c>
      <c r="C1750" s="1" t="s">
        <v>322</v>
      </c>
      <c r="D1750" s="1" t="s">
        <v>66</v>
      </c>
      <c r="E1750" s="1" t="s">
        <v>27</v>
      </c>
      <c r="F1750" s="1">
        <v>492.56</v>
      </c>
      <c r="G1750" s="1" t="s">
        <v>14</v>
      </c>
    </row>
    <row r="1751" spans="1:7" x14ac:dyDescent="0.3">
      <c r="A1751" s="1" t="s">
        <v>3906</v>
      </c>
      <c r="B1751" s="2">
        <v>46046</v>
      </c>
      <c r="C1751" s="1" t="s">
        <v>342</v>
      </c>
      <c r="D1751" s="1" t="s">
        <v>12</v>
      </c>
      <c r="E1751" s="1" t="s">
        <v>27</v>
      </c>
      <c r="F1751" s="1">
        <v>4794.3500000000004</v>
      </c>
      <c r="G1751" s="1" t="s">
        <v>14</v>
      </c>
    </row>
    <row r="1752" spans="1:7" x14ac:dyDescent="0.3">
      <c r="A1752" s="1" t="s">
        <v>3951</v>
      </c>
      <c r="B1752" s="2">
        <v>46047</v>
      </c>
      <c r="C1752" s="1" t="s">
        <v>1632</v>
      </c>
      <c r="D1752" s="1" t="s">
        <v>12</v>
      </c>
      <c r="E1752" s="1" t="s">
        <v>13</v>
      </c>
      <c r="F1752" s="1">
        <v>1851.85</v>
      </c>
      <c r="G1752" s="1" t="s">
        <v>14</v>
      </c>
    </row>
    <row r="1753" spans="1:7" x14ac:dyDescent="0.3">
      <c r="A1753" s="1" t="s">
        <v>2672</v>
      </c>
      <c r="B1753" s="2">
        <v>46062</v>
      </c>
      <c r="C1753" s="1" t="s">
        <v>871</v>
      </c>
      <c r="D1753" s="1" t="s">
        <v>66</v>
      </c>
      <c r="E1753" s="1" t="s">
        <v>13</v>
      </c>
      <c r="F1753" s="1">
        <v>8110.22</v>
      </c>
      <c r="G1753" s="1" t="s">
        <v>89</v>
      </c>
    </row>
    <row r="1754" spans="1:7" x14ac:dyDescent="0.3">
      <c r="A1754" s="1" t="s">
        <v>135</v>
      </c>
      <c r="B1754" s="2">
        <v>46092</v>
      </c>
      <c r="C1754" s="1" t="s">
        <v>136</v>
      </c>
      <c r="D1754" s="1" t="s">
        <v>12</v>
      </c>
      <c r="E1754" s="1" t="s">
        <v>13</v>
      </c>
      <c r="F1754" s="1">
        <v>8158.93</v>
      </c>
      <c r="G1754" s="1" t="s">
        <v>14</v>
      </c>
    </row>
    <row r="1755" spans="1:7" x14ac:dyDescent="0.3">
      <c r="A1755" s="1" t="s">
        <v>4570</v>
      </c>
      <c r="B1755" s="2">
        <v>46047</v>
      </c>
      <c r="C1755" s="1" t="s">
        <v>2465</v>
      </c>
      <c r="D1755" s="1" t="s">
        <v>35</v>
      </c>
      <c r="E1755" s="1" t="s">
        <v>27</v>
      </c>
      <c r="F1755" s="1">
        <v>2718.19</v>
      </c>
      <c r="G1755" s="1" t="s">
        <v>14</v>
      </c>
    </row>
    <row r="1756" spans="1:7" x14ac:dyDescent="0.3">
      <c r="A1756" s="1" t="s">
        <v>4777</v>
      </c>
      <c r="B1756" s="2">
        <v>46042</v>
      </c>
      <c r="C1756" s="1" t="s">
        <v>4231</v>
      </c>
      <c r="D1756" s="1" t="s">
        <v>35</v>
      </c>
      <c r="E1756" s="1" t="s">
        <v>13</v>
      </c>
      <c r="F1756" s="1">
        <v>11095.46</v>
      </c>
      <c r="G1756" s="1" t="s">
        <v>14</v>
      </c>
    </row>
    <row r="1757" spans="1:7" x14ac:dyDescent="0.3">
      <c r="A1757" s="1" t="s">
        <v>2982</v>
      </c>
      <c r="B1757" s="2">
        <v>46044</v>
      </c>
      <c r="C1757" s="1" t="s">
        <v>603</v>
      </c>
      <c r="D1757" s="1" t="s">
        <v>18</v>
      </c>
      <c r="E1757" s="1" t="s">
        <v>13</v>
      </c>
      <c r="F1757" s="1">
        <v>2106.66</v>
      </c>
      <c r="G1757" s="1" t="s">
        <v>14</v>
      </c>
    </row>
    <row r="1758" spans="1:7" x14ac:dyDescent="0.3">
      <c r="A1758" s="1" t="s">
        <v>3091</v>
      </c>
      <c r="B1758" s="2">
        <v>46057</v>
      </c>
      <c r="C1758" s="1" t="s">
        <v>1588</v>
      </c>
      <c r="D1758" s="1" t="s">
        <v>66</v>
      </c>
      <c r="E1758" s="1" t="s">
        <v>55</v>
      </c>
      <c r="F1758" s="1">
        <v>4496.2</v>
      </c>
      <c r="G1758" s="1" t="s">
        <v>94</v>
      </c>
    </row>
    <row r="1759" spans="1:7" x14ac:dyDescent="0.3">
      <c r="A1759" s="1" t="s">
        <v>3177</v>
      </c>
      <c r="B1759" s="2">
        <v>46104</v>
      </c>
      <c r="C1759" s="1" t="s">
        <v>1478</v>
      </c>
      <c r="D1759" s="1" t="s">
        <v>66</v>
      </c>
      <c r="E1759" s="1" t="s">
        <v>21</v>
      </c>
      <c r="F1759" s="1">
        <v>4181.3500000000004</v>
      </c>
      <c r="G1759" s="1" t="s">
        <v>14</v>
      </c>
    </row>
    <row r="1760" spans="1:7" x14ac:dyDescent="0.3">
      <c r="A1760" s="1" t="s">
        <v>3790</v>
      </c>
      <c r="B1760" s="2">
        <v>46080</v>
      </c>
      <c r="C1760" s="1" t="s">
        <v>1632</v>
      </c>
      <c r="D1760" s="1" t="s">
        <v>66</v>
      </c>
      <c r="E1760" s="1" t="s">
        <v>21</v>
      </c>
      <c r="F1760" s="1">
        <v>8987.27</v>
      </c>
      <c r="G1760" s="1" t="s">
        <v>14</v>
      </c>
    </row>
    <row r="1761" spans="1:7" x14ac:dyDescent="0.3">
      <c r="A1761" s="1" t="s">
        <v>4261</v>
      </c>
      <c r="B1761" s="2">
        <v>46049</v>
      </c>
      <c r="C1761" s="1" t="s">
        <v>2317</v>
      </c>
      <c r="D1761" s="1" t="s">
        <v>35</v>
      </c>
      <c r="E1761" s="1" t="s">
        <v>13</v>
      </c>
      <c r="F1761" s="1">
        <v>3346.25</v>
      </c>
      <c r="G1761" s="1" t="s">
        <v>14</v>
      </c>
    </row>
    <row r="1762" spans="1:7" x14ac:dyDescent="0.3">
      <c r="A1762" s="1" t="s">
        <v>949</v>
      </c>
      <c r="B1762" s="2">
        <v>46051</v>
      </c>
      <c r="C1762" s="1" t="s">
        <v>229</v>
      </c>
      <c r="D1762" s="1" t="s">
        <v>12</v>
      </c>
      <c r="E1762" s="1" t="s">
        <v>21</v>
      </c>
      <c r="F1762" s="1">
        <v>12774.56</v>
      </c>
      <c r="G1762" s="1" t="s">
        <v>94</v>
      </c>
    </row>
    <row r="1763" spans="1:7" x14ac:dyDescent="0.3">
      <c r="A1763" s="1" t="s">
        <v>5022</v>
      </c>
      <c r="B1763" s="2">
        <v>46076</v>
      </c>
      <c r="C1763" s="1" t="s">
        <v>715</v>
      </c>
      <c r="D1763" s="1" t="s">
        <v>46</v>
      </c>
      <c r="E1763" s="1" t="s">
        <v>13</v>
      </c>
      <c r="F1763" s="1">
        <v>2023.82</v>
      </c>
      <c r="G1763" s="1" t="s">
        <v>14</v>
      </c>
    </row>
    <row r="1764" spans="1:7" x14ac:dyDescent="0.3">
      <c r="A1764" s="1" t="s">
        <v>4105</v>
      </c>
      <c r="B1764" s="2">
        <v>46030</v>
      </c>
      <c r="C1764" s="1" t="s">
        <v>1107</v>
      </c>
      <c r="D1764" s="1" t="s">
        <v>66</v>
      </c>
      <c r="E1764" s="1" t="s">
        <v>27</v>
      </c>
      <c r="F1764" s="1">
        <v>16421.77</v>
      </c>
      <c r="G1764" s="1" t="s">
        <v>14</v>
      </c>
    </row>
    <row r="1765" spans="1:7" x14ac:dyDescent="0.3">
      <c r="A1765" s="1" t="s">
        <v>3698</v>
      </c>
      <c r="B1765" s="2">
        <v>46071</v>
      </c>
      <c r="C1765" s="1" t="s">
        <v>1632</v>
      </c>
      <c r="D1765" s="1" t="s">
        <v>12</v>
      </c>
      <c r="E1765" s="1" t="s">
        <v>27</v>
      </c>
      <c r="F1765" s="1">
        <v>1221.8900000000001</v>
      </c>
      <c r="G1765" s="1" t="s">
        <v>14</v>
      </c>
    </row>
    <row r="1766" spans="1:7" x14ac:dyDescent="0.3">
      <c r="A1766" s="1" t="s">
        <v>1357</v>
      </c>
      <c r="B1766" s="2">
        <v>46040</v>
      </c>
      <c r="C1766" s="1" t="s">
        <v>734</v>
      </c>
      <c r="D1766" s="1" t="s">
        <v>12</v>
      </c>
      <c r="E1766" s="1" t="s">
        <v>55</v>
      </c>
      <c r="F1766" s="1">
        <v>2278.39</v>
      </c>
      <c r="G1766" s="1" t="s">
        <v>14</v>
      </c>
    </row>
    <row r="1767" spans="1:7" x14ac:dyDescent="0.3">
      <c r="A1767" s="1" t="s">
        <v>174</v>
      </c>
      <c r="B1767" s="2">
        <v>46109</v>
      </c>
      <c r="C1767" s="1" t="s">
        <v>109</v>
      </c>
      <c r="D1767" s="1" t="s">
        <v>66</v>
      </c>
      <c r="E1767" s="1" t="s">
        <v>13</v>
      </c>
      <c r="F1767" s="1">
        <v>3561.62</v>
      </c>
      <c r="G1767" s="1" t="s">
        <v>14</v>
      </c>
    </row>
    <row r="1768" spans="1:7" x14ac:dyDescent="0.3">
      <c r="A1768" s="1" t="s">
        <v>371</v>
      </c>
      <c r="B1768" s="2">
        <v>46091</v>
      </c>
      <c r="C1768" s="1" t="s">
        <v>372</v>
      </c>
      <c r="D1768" s="1" t="s">
        <v>46</v>
      </c>
      <c r="E1768" s="1" t="s">
        <v>27</v>
      </c>
      <c r="F1768" s="1">
        <v>2383.61</v>
      </c>
      <c r="G1768" s="1" t="s">
        <v>14</v>
      </c>
    </row>
    <row r="1769" spans="1:7" x14ac:dyDescent="0.3">
      <c r="A1769" s="1" t="s">
        <v>4364</v>
      </c>
      <c r="B1769" s="2">
        <v>46081</v>
      </c>
      <c r="C1769" s="1" t="s">
        <v>1742</v>
      </c>
      <c r="D1769" s="1" t="s">
        <v>35</v>
      </c>
      <c r="E1769" s="1" t="s">
        <v>27</v>
      </c>
      <c r="F1769" s="1">
        <v>7404.36</v>
      </c>
      <c r="G1769" s="1" t="s">
        <v>14</v>
      </c>
    </row>
    <row r="1770" spans="1:7" x14ac:dyDescent="0.3">
      <c r="A1770" s="1" t="s">
        <v>3075</v>
      </c>
      <c r="B1770" s="2">
        <v>46096</v>
      </c>
      <c r="C1770" s="1" t="s">
        <v>282</v>
      </c>
      <c r="D1770" s="1" t="s">
        <v>12</v>
      </c>
      <c r="E1770" s="1" t="s">
        <v>13</v>
      </c>
      <c r="F1770" s="1">
        <v>2478.77</v>
      </c>
      <c r="G1770" s="1" t="s">
        <v>14</v>
      </c>
    </row>
    <row r="1771" spans="1:7" x14ac:dyDescent="0.3">
      <c r="A1771" s="1" t="s">
        <v>1004</v>
      </c>
      <c r="B1771" s="2">
        <v>46075</v>
      </c>
      <c r="C1771" s="1" t="s">
        <v>1005</v>
      </c>
      <c r="D1771" s="1" t="s">
        <v>12</v>
      </c>
      <c r="E1771" s="1" t="s">
        <v>13</v>
      </c>
      <c r="F1771" s="1">
        <v>496.01</v>
      </c>
      <c r="G1771" s="1" t="s">
        <v>14</v>
      </c>
    </row>
    <row r="1772" spans="1:7" x14ac:dyDescent="0.3">
      <c r="A1772" s="1" t="s">
        <v>5023</v>
      </c>
      <c r="B1772" s="2">
        <v>46086</v>
      </c>
      <c r="C1772" s="1" t="s">
        <v>858</v>
      </c>
      <c r="D1772" s="1" t="s">
        <v>35</v>
      </c>
      <c r="E1772" s="1" t="s">
        <v>27</v>
      </c>
      <c r="F1772" s="1">
        <v>12239.93</v>
      </c>
      <c r="G1772" s="1" t="s">
        <v>14</v>
      </c>
    </row>
    <row r="1773" spans="1:7" x14ac:dyDescent="0.3">
      <c r="A1773" s="1" t="s">
        <v>2291</v>
      </c>
      <c r="B1773" s="2">
        <v>46036</v>
      </c>
      <c r="C1773" s="1" t="s">
        <v>78</v>
      </c>
      <c r="D1773" s="1" t="s">
        <v>12</v>
      </c>
      <c r="E1773" s="1" t="s">
        <v>27</v>
      </c>
      <c r="F1773" s="1">
        <v>5107.26</v>
      </c>
      <c r="G1773" s="1" t="s">
        <v>14</v>
      </c>
    </row>
    <row r="1774" spans="1:7" x14ac:dyDescent="0.3">
      <c r="A1774" s="1" t="s">
        <v>3216</v>
      </c>
      <c r="B1774" s="2">
        <v>46051</v>
      </c>
      <c r="C1774" s="1" t="s">
        <v>1745</v>
      </c>
      <c r="D1774" s="1" t="s">
        <v>66</v>
      </c>
      <c r="E1774" s="1" t="s">
        <v>55</v>
      </c>
      <c r="F1774" s="1">
        <v>1978.2</v>
      </c>
      <c r="G1774" s="1" t="s">
        <v>14</v>
      </c>
    </row>
    <row r="1775" spans="1:7" x14ac:dyDescent="0.3">
      <c r="A1775" s="1" t="s">
        <v>3384</v>
      </c>
      <c r="B1775" s="2">
        <v>46093</v>
      </c>
      <c r="C1775" s="1" t="s">
        <v>1759</v>
      </c>
      <c r="D1775" s="1" t="s">
        <v>35</v>
      </c>
      <c r="E1775" s="1" t="s">
        <v>13</v>
      </c>
      <c r="F1775" s="1">
        <v>4499.74</v>
      </c>
      <c r="G1775" s="1" t="s">
        <v>14</v>
      </c>
    </row>
    <row r="1776" spans="1:7" x14ac:dyDescent="0.3">
      <c r="A1776" s="1" t="s">
        <v>2495</v>
      </c>
      <c r="B1776" s="2">
        <v>46100</v>
      </c>
      <c r="C1776" s="1" t="s">
        <v>2117</v>
      </c>
      <c r="D1776" s="1" t="s">
        <v>46</v>
      </c>
      <c r="E1776" s="1" t="s">
        <v>13</v>
      </c>
      <c r="F1776" s="1">
        <v>10701.24</v>
      </c>
      <c r="G1776" s="1" t="s">
        <v>14</v>
      </c>
    </row>
    <row r="1777" spans="1:7" x14ac:dyDescent="0.3">
      <c r="A1777" s="1" t="s">
        <v>812</v>
      </c>
      <c r="B1777" s="2">
        <v>46081</v>
      </c>
      <c r="C1777" s="1" t="s">
        <v>813</v>
      </c>
      <c r="D1777" s="1" t="s">
        <v>12</v>
      </c>
      <c r="E1777" s="1" t="s">
        <v>13</v>
      </c>
      <c r="F1777" s="1">
        <v>1728.28</v>
      </c>
      <c r="G1777" s="1" t="s">
        <v>14</v>
      </c>
    </row>
    <row r="1778" spans="1:7" x14ac:dyDescent="0.3">
      <c r="A1778" s="1" t="s">
        <v>2866</v>
      </c>
      <c r="B1778" s="2">
        <v>46104</v>
      </c>
      <c r="C1778" s="1" t="s">
        <v>1307</v>
      </c>
      <c r="D1778" s="1" t="s">
        <v>35</v>
      </c>
      <c r="E1778" s="1" t="s">
        <v>27</v>
      </c>
      <c r="F1778" s="1">
        <v>9003.2000000000007</v>
      </c>
      <c r="G1778" s="1" t="s">
        <v>14</v>
      </c>
    </row>
    <row r="1779" spans="1:7" x14ac:dyDescent="0.3">
      <c r="A1779" s="1" t="s">
        <v>4462</v>
      </c>
      <c r="B1779" s="2">
        <v>46053</v>
      </c>
      <c r="C1779" s="1" t="s">
        <v>1124</v>
      </c>
      <c r="D1779" s="1" t="s">
        <v>18</v>
      </c>
      <c r="E1779" s="1" t="s">
        <v>27</v>
      </c>
      <c r="F1779" s="1">
        <v>19210.89</v>
      </c>
      <c r="G1779" s="1" t="s">
        <v>14</v>
      </c>
    </row>
    <row r="1780" spans="1:7" x14ac:dyDescent="0.3">
      <c r="A1780" s="1" t="s">
        <v>1875</v>
      </c>
      <c r="B1780" s="2">
        <v>46046</v>
      </c>
      <c r="C1780" s="1" t="s">
        <v>658</v>
      </c>
      <c r="D1780" s="1" t="s">
        <v>18</v>
      </c>
      <c r="E1780" s="1" t="s">
        <v>13</v>
      </c>
      <c r="F1780" s="1">
        <v>2288.42</v>
      </c>
      <c r="G1780" s="1" t="s">
        <v>14</v>
      </c>
    </row>
    <row r="1781" spans="1:7" x14ac:dyDescent="0.3">
      <c r="A1781" s="1" t="s">
        <v>3287</v>
      </c>
      <c r="B1781" s="2">
        <v>46090</v>
      </c>
      <c r="C1781" s="1" t="s">
        <v>667</v>
      </c>
      <c r="D1781" s="1" t="s">
        <v>12</v>
      </c>
      <c r="E1781" s="1" t="s">
        <v>55</v>
      </c>
      <c r="F1781" s="1">
        <v>11929.78</v>
      </c>
      <c r="G1781" s="1" t="s">
        <v>14</v>
      </c>
    </row>
    <row r="1782" spans="1:7" x14ac:dyDescent="0.3">
      <c r="A1782" s="1" t="s">
        <v>3648</v>
      </c>
      <c r="B1782" s="2">
        <v>46094</v>
      </c>
      <c r="C1782" s="1" t="s">
        <v>1533</v>
      </c>
      <c r="D1782" s="1" t="s">
        <v>46</v>
      </c>
      <c r="E1782" s="1" t="s">
        <v>13</v>
      </c>
      <c r="F1782" s="1">
        <v>922.04</v>
      </c>
      <c r="G1782" s="1" t="s">
        <v>14</v>
      </c>
    </row>
    <row r="1783" spans="1:7" x14ac:dyDescent="0.3">
      <c r="A1783" s="1" t="s">
        <v>3282</v>
      </c>
      <c r="B1783" s="2">
        <v>46096</v>
      </c>
      <c r="C1783" s="1" t="s">
        <v>2021</v>
      </c>
      <c r="D1783" s="1" t="s">
        <v>35</v>
      </c>
      <c r="E1783" s="1" t="s">
        <v>21</v>
      </c>
      <c r="F1783" s="1">
        <v>8782.82</v>
      </c>
      <c r="G1783" s="1" t="s">
        <v>14</v>
      </c>
    </row>
    <row r="1784" spans="1:7" x14ac:dyDescent="0.3">
      <c r="A1784" s="1" t="s">
        <v>1496</v>
      </c>
      <c r="B1784" s="2">
        <v>46104</v>
      </c>
      <c r="C1784" s="1" t="s">
        <v>1074</v>
      </c>
      <c r="D1784" s="1" t="s">
        <v>18</v>
      </c>
      <c r="E1784" s="1" t="s">
        <v>13</v>
      </c>
      <c r="F1784" s="1">
        <v>632.69000000000005</v>
      </c>
      <c r="G1784" s="1" t="s">
        <v>14</v>
      </c>
    </row>
    <row r="1785" spans="1:7" x14ac:dyDescent="0.3">
      <c r="A1785" s="1" t="s">
        <v>907</v>
      </c>
      <c r="B1785" s="2">
        <v>46107</v>
      </c>
      <c r="C1785" s="1" t="s">
        <v>652</v>
      </c>
      <c r="D1785" s="1" t="s">
        <v>66</v>
      </c>
      <c r="E1785" s="1" t="s">
        <v>13</v>
      </c>
      <c r="F1785" s="1">
        <v>1446.01</v>
      </c>
      <c r="G1785" s="1" t="s">
        <v>14</v>
      </c>
    </row>
    <row r="1786" spans="1:7" x14ac:dyDescent="0.3">
      <c r="A1786" s="1" t="s">
        <v>3059</v>
      </c>
      <c r="B1786" s="2">
        <v>46046</v>
      </c>
      <c r="C1786" s="1" t="s">
        <v>1116</v>
      </c>
      <c r="D1786" s="1" t="s">
        <v>35</v>
      </c>
      <c r="E1786" s="1" t="s">
        <v>27</v>
      </c>
      <c r="F1786" s="1">
        <v>1446.24</v>
      </c>
      <c r="G1786" s="1" t="s">
        <v>14</v>
      </c>
    </row>
    <row r="1787" spans="1:7" x14ac:dyDescent="0.3">
      <c r="A1787" s="1" t="s">
        <v>1838</v>
      </c>
      <c r="B1787" s="2">
        <v>46063</v>
      </c>
      <c r="C1787" s="1" t="s">
        <v>215</v>
      </c>
      <c r="D1787" s="1" t="s">
        <v>35</v>
      </c>
      <c r="E1787" s="1" t="s">
        <v>27</v>
      </c>
      <c r="F1787" s="1">
        <v>18311.64</v>
      </c>
      <c r="G1787" s="1" t="s">
        <v>14</v>
      </c>
    </row>
    <row r="1788" spans="1:7" x14ac:dyDescent="0.3">
      <c r="A1788" s="1" t="s">
        <v>3511</v>
      </c>
      <c r="B1788" s="2">
        <v>46072</v>
      </c>
      <c r="C1788" s="1" t="s">
        <v>2115</v>
      </c>
      <c r="D1788" s="1" t="s">
        <v>66</v>
      </c>
      <c r="E1788" s="1" t="s">
        <v>55</v>
      </c>
      <c r="F1788" s="1">
        <v>6886.73</v>
      </c>
      <c r="G1788" s="1" t="s">
        <v>14</v>
      </c>
    </row>
    <row r="1789" spans="1:7" x14ac:dyDescent="0.3">
      <c r="A1789" s="1" t="s">
        <v>399</v>
      </c>
      <c r="B1789" s="2">
        <v>46060</v>
      </c>
      <c r="C1789" s="1" t="s">
        <v>57</v>
      </c>
      <c r="D1789" s="1" t="s">
        <v>66</v>
      </c>
      <c r="E1789" s="1" t="s">
        <v>13</v>
      </c>
      <c r="F1789" s="1">
        <v>2839.49</v>
      </c>
      <c r="G1789" s="1" t="s">
        <v>14</v>
      </c>
    </row>
    <row r="1790" spans="1:7" x14ac:dyDescent="0.3">
      <c r="A1790" s="1" t="s">
        <v>521</v>
      </c>
      <c r="B1790" s="2">
        <v>46078</v>
      </c>
      <c r="C1790" s="1" t="s">
        <v>522</v>
      </c>
      <c r="D1790" s="1" t="s">
        <v>18</v>
      </c>
      <c r="E1790" s="1" t="s">
        <v>13</v>
      </c>
      <c r="F1790" s="1">
        <v>13708.5</v>
      </c>
      <c r="G1790" s="1" t="s">
        <v>14</v>
      </c>
    </row>
    <row r="1791" spans="1:7" x14ac:dyDescent="0.3">
      <c r="A1791" s="1" t="s">
        <v>1866</v>
      </c>
      <c r="B1791" s="2">
        <v>46063</v>
      </c>
      <c r="C1791" s="1" t="s">
        <v>107</v>
      </c>
      <c r="D1791" s="1" t="s">
        <v>12</v>
      </c>
      <c r="E1791" s="1" t="s">
        <v>13</v>
      </c>
      <c r="F1791" s="1">
        <v>9260.44</v>
      </c>
      <c r="G1791" s="1" t="s">
        <v>14</v>
      </c>
    </row>
    <row r="1792" spans="1:7" x14ac:dyDescent="0.3">
      <c r="A1792" s="1" t="s">
        <v>2485</v>
      </c>
      <c r="B1792" s="2">
        <v>46056</v>
      </c>
      <c r="C1792" s="1" t="s">
        <v>111</v>
      </c>
      <c r="D1792" s="1" t="s">
        <v>35</v>
      </c>
      <c r="E1792" s="1" t="s">
        <v>13</v>
      </c>
      <c r="F1792" s="1">
        <v>4715.3</v>
      </c>
      <c r="G1792" s="1" t="s">
        <v>14</v>
      </c>
    </row>
    <row r="1793" spans="1:7" x14ac:dyDescent="0.3">
      <c r="A1793" s="1" t="s">
        <v>3104</v>
      </c>
      <c r="B1793" s="2">
        <v>46084</v>
      </c>
      <c r="C1793" s="1" t="s">
        <v>470</v>
      </c>
      <c r="D1793" s="1" t="s">
        <v>35</v>
      </c>
      <c r="E1793" s="1" t="s">
        <v>27</v>
      </c>
      <c r="F1793" s="1">
        <v>1047.95</v>
      </c>
      <c r="G1793" s="1" t="s">
        <v>14</v>
      </c>
    </row>
    <row r="1794" spans="1:7" x14ac:dyDescent="0.3">
      <c r="A1794" s="1" t="s">
        <v>3334</v>
      </c>
      <c r="B1794" s="2">
        <v>46055</v>
      </c>
      <c r="C1794" s="1" t="s">
        <v>120</v>
      </c>
      <c r="D1794" s="1" t="s">
        <v>12</v>
      </c>
      <c r="E1794" s="1" t="s">
        <v>21</v>
      </c>
      <c r="F1794" s="1">
        <v>899.93</v>
      </c>
      <c r="G1794" s="1" t="s">
        <v>14</v>
      </c>
    </row>
    <row r="1795" spans="1:7" x14ac:dyDescent="0.3">
      <c r="A1795" s="1" t="s">
        <v>3326</v>
      </c>
      <c r="B1795" s="2">
        <v>46094</v>
      </c>
      <c r="C1795" s="1" t="s">
        <v>397</v>
      </c>
      <c r="D1795" s="1" t="s">
        <v>35</v>
      </c>
      <c r="E1795" s="1" t="s">
        <v>13</v>
      </c>
      <c r="F1795" s="1">
        <v>7851.86</v>
      </c>
      <c r="G1795" s="1" t="s">
        <v>14</v>
      </c>
    </row>
    <row r="1796" spans="1:7" x14ac:dyDescent="0.3">
      <c r="A1796" s="1" t="s">
        <v>4286</v>
      </c>
      <c r="B1796" s="2">
        <v>46099</v>
      </c>
      <c r="C1796" s="1" t="s">
        <v>906</v>
      </c>
      <c r="D1796" s="1" t="s">
        <v>12</v>
      </c>
      <c r="E1796" s="1" t="s">
        <v>27</v>
      </c>
      <c r="F1796" s="1">
        <v>9953.44</v>
      </c>
      <c r="G1796" s="1" t="s">
        <v>14</v>
      </c>
    </row>
    <row r="1797" spans="1:7" x14ac:dyDescent="0.3">
      <c r="A1797" s="1" t="s">
        <v>1422</v>
      </c>
      <c r="B1797" s="2">
        <v>46063</v>
      </c>
      <c r="C1797" s="1" t="s">
        <v>263</v>
      </c>
      <c r="D1797" s="1" t="s">
        <v>12</v>
      </c>
      <c r="E1797" s="1" t="s">
        <v>27</v>
      </c>
      <c r="F1797" s="1">
        <v>72974.95</v>
      </c>
      <c r="G1797" s="1" t="s">
        <v>14</v>
      </c>
    </row>
    <row r="1798" spans="1:7" x14ac:dyDescent="0.3">
      <c r="A1798" s="1" t="s">
        <v>4714</v>
      </c>
      <c r="B1798" s="2">
        <v>46053</v>
      </c>
      <c r="C1798" s="1" t="s">
        <v>1641</v>
      </c>
      <c r="D1798" s="1" t="s">
        <v>12</v>
      </c>
      <c r="E1798" s="1" t="s">
        <v>27</v>
      </c>
      <c r="F1798" s="1">
        <v>2428.14</v>
      </c>
      <c r="G1798" s="1" t="s">
        <v>14</v>
      </c>
    </row>
    <row r="1799" spans="1:7" x14ac:dyDescent="0.3">
      <c r="A1799" s="1" t="s">
        <v>4248</v>
      </c>
      <c r="B1799" s="2">
        <v>46043</v>
      </c>
      <c r="C1799" s="1" t="s">
        <v>484</v>
      </c>
      <c r="D1799" s="1" t="s">
        <v>12</v>
      </c>
      <c r="E1799" s="1" t="s">
        <v>13</v>
      </c>
      <c r="F1799" s="1">
        <v>68330.509999999995</v>
      </c>
      <c r="G1799" s="1" t="s">
        <v>14</v>
      </c>
    </row>
    <row r="1800" spans="1:7" x14ac:dyDescent="0.3">
      <c r="A1800" s="1" t="s">
        <v>3534</v>
      </c>
      <c r="B1800" s="2">
        <v>46099</v>
      </c>
      <c r="C1800" s="1" t="s">
        <v>493</v>
      </c>
      <c r="D1800" s="1" t="s">
        <v>12</v>
      </c>
      <c r="E1800" s="1" t="s">
        <v>21</v>
      </c>
      <c r="F1800" s="1">
        <v>876.75</v>
      </c>
      <c r="G1800" s="1" t="s">
        <v>14</v>
      </c>
    </row>
    <row r="1801" spans="1:7" x14ac:dyDescent="0.3">
      <c r="A1801" s="1" t="s">
        <v>2601</v>
      </c>
      <c r="B1801" s="2">
        <v>46072</v>
      </c>
      <c r="C1801" s="1" t="s">
        <v>824</v>
      </c>
      <c r="D1801" s="1" t="s">
        <v>18</v>
      </c>
      <c r="E1801" s="1" t="s">
        <v>13</v>
      </c>
      <c r="F1801" s="1">
        <v>2599.9299999999998</v>
      </c>
      <c r="G1801" s="1" t="s">
        <v>14</v>
      </c>
    </row>
    <row r="1802" spans="1:7" x14ac:dyDescent="0.3">
      <c r="A1802" s="1" t="s">
        <v>2031</v>
      </c>
      <c r="B1802" s="2">
        <v>46086</v>
      </c>
      <c r="C1802" s="1" t="s">
        <v>2032</v>
      </c>
      <c r="D1802" s="1" t="s">
        <v>12</v>
      </c>
      <c r="E1802" s="1" t="s">
        <v>27</v>
      </c>
      <c r="F1802" s="1">
        <v>2630.5</v>
      </c>
      <c r="G1802" s="1" t="s">
        <v>14</v>
      </c>
    </row>
    <row r="1803" spans="1:7" x14ac:dyDescent="0.3">
      <c r="A1803" s="1" t="s">
        <v>3085</v>
      </c>
      <c r="B1803" s="2">
        <v>46026</v>
      </c>
      <c r="C1803" s="1" t="s">
        <v>1107</v>
      </c>
      <c r="D1803" s="1" t="s">
        <v>35</v>
      </c>
      <c r="E1803" s="1" t="s">
        <v>55</v>
      </c>
      <c r="F1803" s="1">
        <v>2506.77</v>
      </c>
      <c r="G1803" s="1" t="s">
        <v>14</v>
      </c>
    </row>
    <row r="1804" spans="1:7" x14ac:dyDescent="0.3">
      <c r="A1804" s="1" t="s">
        <v>3444</v>
      </c>
      <c r="B1804" s="2">
        <v>46075</v>
      </c>
      <c r="C1804" s="1" t="s">
        <v>205</v>
      </c>
      <c r="D1804" s="1" t="s">
        <v>66</v>
      </c>
      <c r="E1804" s="1" t="s">
        <v>21</v>
      </c>
      <c r="F1804" s="1">
        <v>5291.35</v>
      </c>
      <c r="G1804" s="1" t="s">
        <v>14</v>
      </c>
    </row>
    <row r="1805" spans="1:7" x14ac:dyDescent="0.3">
      <c r="A1805" s="1" t="s">
        <v>4141</v>
      </c>
      <c r="B1805" s="2">
        <v>46099</v>
      </c>
      <c r="C1805" s="1" t="s">
        <v>1661</v>
      </c>
      <c r="D1805" s="1" t="s">
        <v>18</v>
      </c>
      <c r="E1805" s="1" t="s">
        <v>13</v>
      </c>
      <c r="F1805" s="1">
        <v>9059.2099999999991</v>
      </c>
      <c r="G1805" s="1" t="s">
        <v>94</v>
      </c>
    </row>
    <row r="1806" spans="1:7" x14ac:dyDescent="0.3">
      <c r="A1806" s="1" t="s">
        <v>973</v>
      </c>
      <c r="B1806" s="2">
        <v>46100</v>
      </c>
      <c r="C1806" s="1" t="s">
        <v>200</v>
      </c>
      <c r="D1806" s="1" t="s">
        <v>18</v>
      </c>
      <c r="E1806" s="1" t="s">
        <v>55</v>
      </c>
      <c r="F1806" s="1">
        <v>121.06</v>
      </c>
      <c r="G1806" s="1" t="s">
        <v>14</v>
      </c>
    </row>
    <row r="1807" spans="1:7" x14ac:dyDescent="0.3">
      <c r="A1807" s="1" t="s">
        <v>4244</v>
      </c>
      <c r="B1807" s="2">
        <v>46083</v>
      </c>
      <c r="C1807" s="1" t="s">
        <v>465</v>
      </c>
      <c r="D1807" s="1" t="s">
        <v>12</v>
      </c>
      <c r="E1807" s="1" t="s">
        <v>21</v>
      </c>
      <c r="F1807" s="1">
        <v>1619.1</v>
      </c>
      <c r="G1807" s="1" t="s">
        <v>14</v>
      </c>
    </row>
    <row r="1808" spans="1:7" x14ac:dyDescent="0.3">
      <c r="A1808" s="1" t="s">
        <v>2591</v>
      </c>
      <c r="B1808" s="2">
        <v>46036</v>
      </c>
      <c r="C1808" s="1" t="s">
        <v>2592</v>
      </c>
      <c r="D1808" s="1" t="s">
        <v>66</v>
      </c>
      <c r="E1808" s="1" t="s">
        <v>13</v>
      </c>
      <c r="F1808" s="1">
        <v>5560.59</v>
      </c>
      <c r="G1808" s="1" t="s">
        <v>14</v>
      </c>
    </row>
    <row r="1809" spans="1:7" x14ac:dyDescent="0.3">
      <c r="A1809" s="1" t="s">
        <v>4608</v>
      </c>
      <c r="B1809" s="2">
        <v>46069</v>
      </c>
      <c r="C1809" s="1" t="s">
        <v>660</v>
      </c>
      <c r="D1809" s="1" t="s">
        <v>35</v>
      </c>
      <c r="E1809" s="1" t="s">
        <v>13</v>
      </c>
      <c r="F1809" s="1">
        <v>3429.83</v>
      </c>
      <c r="G1809" s="1" t="s">
        <v>14</v>
      </c>
    </row>
    <row r="1810" spans="1:7" x14ac:dyDescent="0.3">
      <c r="A1810" s="1" t="s">
        <v>2818</v>
      </c>
      <c r="B1810" s="2">
        <v>46072</v>
      </c>
      <c r="C1810" s="1" t="s">
        <v>1853</v>
      </c>
      <c r="D1810" s="1" t="s">
        <v>12</v>
      </c>
      <c r="E1810" s="1" t="s">
        <v>13</v>
      </c>
      <c r="F1810" s="1">
        <v>6798.12</v>
      </c>
      <c r="G1810" s="1" t="s">
        <v>94</v>
      </c>
    </row>
    <row r="1811" spans="1:7" x14ac:dyDescent="0.3">
      <c r="A1811" s="1" t="s">
        <v>3208</v>
      </c>
      <c r="B1811" s="2">
        <v>46090</v>
      </c>
      <c r="C1811" s="1" t="s">
        <v>467</v>
      </c>
      <c r="D1811" s="1" t="s">
        <v>12</v>
      </c>
      <c r="E1811" s="1" t="s">
        <v>13</v>
      </c>
      <c r="F1811" s="1">
        <v>11398.77</v>
      </c>
      <c r="G1811" s="1" t="s">
        <v>14</v>
      </c>
    </row>
    <row r="1812" spans="1:7" x14ac:dyDescent="0.3">
      <c r="A1812" s="1" t="s">
        <v>4829</v>
      </c>
      <c r="B1812" s="2">
        <v>46099</v>
      </c>
      <c r="C1812" s="1" t="s">
        <v>682</v>
      </c>
      <c r="D1812" s="1" t="s">
        <v>66</v>
      </c>
      <c r="E1812" s="1" t="s">
        <v>13</v>
      </c>
      <c r="F1812" s="1">
        <v>14857.69</v>
      </c>
      <c r="G1812" s="1" t="s">
        <v>14</v>
      </c>
    </row>
    <row r="1813" spans="1:7" x14ac:dyDescent="0.3">
      <c r="A1813" s="1" t="s">
        <v>3018</v>
      </c>
      <c r="B1813" s="2">
        <v>46043</v>
      </c>
      <c r="C1813" s="1" t="s">
        <v>2608</v>
      </c>
      <c r="D1813" s="1" t="s">
        <v>12</v>
      </c>
      <c r="E1813" s="1" t="s">
        <v>13</v>
      </c>
      <c r="F1813" s="1">
        <v>1744.45</v>
      </c>
      <c r="G1813" s="1" t="s">
        <v>14</v>
      </c>
    </row>
    <row r="1814" spans="1:7" x14ac:dyDescent="0.3">
      <c r="A1814" s="1" t="s">
        <v>1386</v>
      </c>
      <c r="B1814" s="2">
        <v>46032</v>
      </c>
      <c r="C1814" s="1" t="s">
        <v>63</v>
      </c>
      <c r="D1814" s="1" t="s">
        <v>12</v>
      </c>
      <c r="E1814" s="1" t="s">
        <v>21</v>
      </c>
      <c r="F1814" s="1">
        <v>24332.61</v>
      </c>
      <c r="G1814" s="1" t="s">
        <v>14</v>
      </c>
    </row>
    <row r="1815" spans="1:7" x14ac:dyDescent="0.3">
      <c r="A1815" s="1" t="s">
        <v>4839</v>
      </c>
      <c r="B1815" s="2">
        <v>46029</v>
      </c>
      <c r="C1815" s="1" t="s">
        <v>607</v>
      </c>
      <c r="D1815" s="1" t="s">
        <v>12</v>
      </c>
      <c r="E1815" s="1" t="s">
        <v>13</v>
      </c>
      <c r="F1815" s="1">
        <v>7383.23</v>
      </c>
      <c r="G1815" s="1" t="s">
        <v>14</v>
      </c>
    </row>
    <row r="1816" spans="1:7" x14ac:dyDescent="0.3">
      <c r="A1816" s="1" t="s">
        <v>814</v>
      </c>
      <c r="B1816" s="2">
        <v>46090</v>
      </c>
      <c r="C1816" s="1" t="s">
        <v>815</v>
      </c>
      <c r="D1816" s="1" t="s">
        <v>12</v>
      </c>
      <c r="E1816" s="1" t="s">
        <v>55</v>
      </c>
      <c r="F1816" s="1">
        <v>1974.28</v>
      </c>
      <c r="G1816" s="1" t="s">
        <v>14</v>
      </c>
    </row>
    <row r="1817" spans="1:7" x14ac:dyDescent="0.3">
      <c r="A1817" s="1" t="s">
        <v>1911</v>
      </c>
      <c r="B1817" s="2">
        <v>46068</v>
      </c>
      <c r="C1817" s="1" t="s">
        <v>316</v>
      </c>
      <c r="D1817" s="1" t="s">
        <v>12</v>
      </c>
      <c r="E1817" s="1" t="s">
        <v>27</v>
      </c>
      <c r="F1817" s="1">
        <v>2344.38</v>
      </c>
      <c r="G1817" s="1" t="s">
        <v>14</v>
      </c>
    </row>
    <row r="1818" spans="1:7" x14ac:dyDescent="0.3">
      <c r="A1818" s="1" t="s">
        <v>4331</v>
      </c>
      <c r="B1818" s="2">
        <v>46103</v>
      </c>
      <c r="C1818" s="1" t="s">
        <v>1356</v>
      </c>
      <c r="D1818" s="1" t="s">
        <v>66</v>
      </c>
      <c r="E1818" s="1" t="s">
        <v>21</v>
      </c>
      <c r="F1818" s="1">
        <v>1163.3900000000001</v>
      </c>
      <c r="G1818" s="1" t="s">
        <v>14</v>
      </c>
    </row>
    <row r="1819" spans="1:7" x14ac:dyDescent="0.3">
      <c r="A1819" s="1" t="s">
        <v>4383</v>
      </c>
      <c r="B1819" s="2">
        <v>46077</v>
      </c>
      <c r="C1819" s="1" t="s">
        <v>1399</v>
      </c>
      <c r="D1819" s="1" t="s">
        <v>12</v>
      </c>
      <c r="E1819" s="1" t="s">
        <v>13</v>
      </c>
      <c r="F1819" s="1">
        <v>3370.15</v>
      </c>
      <c r="G1819" s="1" t="s">
        <v>14</v>
      </c>
    </row>
    <row r="1820" spans="1:7" x14ac:dyDescent="0.3">
      <c r="A1820" s="1" t="s">
        <v>1876</v>
      </c>
      <c r="B1820" s="2">
        <v>46036</v>
      </c>
      <c r="C1820" s="1" t="s">
        <v>1877</v>
      </c>
      <c r="D1820" s="1" t="s">
        <v>12</v>
      </c>
      <c r="E1820" s="1" t="s">
        <v>21</v>
      </c>
      <c r="F1820" s="1">
        <v>3152.94</v>
      </c>
      <c r="G1820" s="1" t="s">
        <v>14</v>
      </c>
    </row>
    <row r="1821" spans="1:7" x14ac:dyDescent="0.3">
      <c r="A1821" s="1" t="s">
        <v>3140</v>
      </c>
      <c r="B1821" s="2">
        <v>46038</v>
      </c>
      <c r="C1821" s="1" t="s">
        <v>1193</v>
      </c>
      <c r="D1821" s="1" t="s">
        <v>12</v>
      </c>
      <c r="E1821" s="1" t="s">
        <v>13</v>
      </c>
      <c r="F1821" s="1">
        <v>2646.86</v>
      </c>
      <c r="G1821" s="1" t="s">
        <v>14</v>
      </c>
    </row>
    <row r="1822" spans="1:7" x14ac:dyDescent="0.3">
      <c r="A1822" s="1" t="s">
        <v>2732</v>
      </c>
      <c r="B1822" s="2">
        <v>46047</v>
      </c>
      <c r="C1822" s="1" t="s">
        <v>2244</v>
      </c>
      <c r="D1822" s="1" t="s">
        <v>18</v>
      </c>
      <c r="E1822" s="1" t="s">
        <v>13</v>
      </c>
      <c r="F1822" s="1">
        <v>5865.98</v>
      </c>
      <c r="G1822" s="1" t="s">
        <v>14</v>
      </c>
    </row>
    <row r="1823" spans="1:7" x14ac:dyDescent="0.3">
      <c r="A1823" s="1" t="s">
        <v>1631</v>
      </c>
      <c r="B1823" s="2">
        <v>46055</v>
      </c>
      <c r="C1823" s="1" t="s">
        <v>1632</v>
      </c>
      <c r="D1823" s="1" t="s">
        <v>18</v>
      </c>
      <c r="E1823" s="1" t="s">
        <v>21</v>
      </c>
      <c r="F1823" s="1">
        <v>5048.16</v>
      </c>
      <c r="G1823" s="1" t="s">
        <v>14</v>
      </c>
    </row>
    <row r="1824" spans="1:7" x14ac:dyDescent="0.3">
      <c r="A1824" s="1" t="s">
        <v>1882</v>
      </c>
      <c r="B1824" s="2">
        <v>46082</v>
      </c>
      <c r="C1824" s="1" t="s">
        <v>1883</v>
      </c>
      <c r="D1824" s="1" t="s">
        <v>66</v>
      </c>
      <c r="E1824" s="1" t="s">
        <v>13</v>
      </c>
      <c r="F1824" s="1">
        <v>2586.77</v>
      </c>
      <c r="G1824" s="1" t="s">
        <v>14</v>
      </c>
    </row>
    <row r="1825" spans="1:7" x14ac:dyDescent="0.3">
      <c r="A1825" s="1" t="s">
        <v>4800</v>
      </c>
      <c r="B1825" s="2">
        <v>46059</v>
      </c>
      <c r="C1825" s="1" t="s">
        <v>942</v>
      </c>
      <c r="D1825" s="1" t="s">
        <v>46</v>
      </c>
      <c r="E1825" s="1" t="s">
        <v>13</v>
      </c>
      <c r="F1825" s="1">
        <v>4077.15</v>
      </c>
      <c r="G1825" s="1" t="s">
        <v>14</v>
      </c>
    </row>
    <row r="1826" spans="1:7" x14ac:dyDescent="0.3">
      <c r="A1826" s="1" t="s">
        <v>2758</v>
      </c>
      <c r="B1826" s="2">
        <v>46076</v>
      </c>
      <c r="C1826" s="1" t="s">
        <v>2759</v>
      </c>
      <c r="D1826" s="1" t="s">
        <v>46</v>
      </c>
      <c r="E1826" s="1" t="s">
        <v>21</v>
      </c>
      <c r="F1826" s="1">
        <v>8042.94</v>
      </c>
      <c r="G1826" s="1" t="s">
        <v>14</v>
      </c>
    </row>
    <row r="1827" spans="1:7" x14ac:dyDescent="0.3">
      <c r="A1827" s="1" t="s">
        <v>222</v>
      </c>
      <c r="B1827" s="2">
        <v>46076</v>
      </c>
      <c r="C1827" s="1" t="s">
        <v>205</v>
      </c>
      <c r="D1827" s="1" t="s">
        <v>35</v>
      </c>
      <c r="E1827" s="1" t="s">
        <v>27</v>
      </c>
      <c r="F1827" s="1">
        <v>5664.12</v>
      </c>
      <c r="G1827" s="1" t="s">
        <v>14</v>
      </c>
    </row>
    <row r="1828" spans="1:7" x14ac:dyDescent="0.3">
      <c r="A1828" s="1" t="s">
        <v>2665</v>
      </c>
      <c r="B1828" s="2">
        <v>46093</v>
      </c>
      <c r="C1828" s="1" t="s">
        <v>2074</v>
      </c>
      <c r="D1828" s="1" t="s">
        <v>35</v>
      </c>
      <c r="E1828" s="1" t="s">
        <v>21</v>
      </c>
      <c r="F1828" s="1">
        <v>1361.09</v>
      </c>
      <c r="G1828" s="1" t="s">
        <v>14</v>
      </c>
    </row>
    <row r="1829" spans="1:7" x14ac:dyDescent="0.3">
      <c r="A1829" s="1" t="s">
        <v>5024</v>
      </c>
      <c r="B1829" s="2">
        <v>46112</v>
      </c>
      <c r="C1829" s="1" t="s">
        <v>4921</v>
      </c>
      <c r="D1829" s="1" t="s">
        <v>12</v>
      </c>
      <c r="E1829" s="1" t="s">
        <v>55</v>
      </c>
      <c r="F1829" s="1">
        <v>34867.51</v>
      </c>
      <c r="G1829" s="1" t="s">
        <v>14</v>
      </c>
    </row>
    <row r="1830" spans="1:7" x14ac:dyDescent="0.3">
      <c r="A1830" s="1" t="s">
        <v>2086</v>
      </c>
      <c r="B1830" s="2">
        <v>46055</v>
      </c>
      <c r="C1830" s="1" t="s">
        <v>878</v>
      </c>
      <c r="D1830" s="1" t="s">
        <v>12</v>
      </c>
      <c r="E1830" s="1" t="s">
        <v>27</v>
      </c>
      <c r="F1830" s="1">
        <v>463.75</v>
      </c>
      <c r="G1830" s="1" t="s">
        <v>14</v>
      </c>
    </row>
    <row r="1831" spans="1:7" x14ac:dyDescent="0.3">
      <c r="A1831" s="1" t="s">
        <v>3956</v>
      </c>
      <c r="B1831" s="2">
        <v>46059</v>
      </c>
      <c r="C1831" s="1" t="s">
        <v>773</v>
      </c>
      <c r="D1831" s="1" t="s">
        <v>12</v>
      </c>
      <c r="E1831" s="1" t="s">
        <v>27</v>
      </c>
      <c r="F1831" s="1">
        <v>77702.87</v>
      </c>
      <c r="G1831" s="1" t="s">
        <v>14</v>
      </c>
    </row>
    <row r="1832" spans="1:7" x14ac:dyDescent="0.3">
      <c r="A1832" s="1" t="s">
        <v>4850</v>
      </c>
      <c r="B1832" s="2">
        <v>46107</v>
      </c>
      <c r="C1832" s="1" t="s">
        <v>444</v>
      </c>
      <c r="D1832" s="1" t="s">
        <v>18</v>
      </c>
      <c r="E1832" s="1" t="s">
        <v>13</v>
      </c>
      <c r="F1832" s="1">
        <v>2563.59</v>
      </c>
      <c r="G1832" s="1" t="s">
        <v>14</v>
      </c>
    </row>
    <row r="1833" spans="1:7" x14ac:dyDescent="0.3">
      <c r="A1833" s="1" t="s">
        <v>770</v>
      </c>
      <c r="B1833" s="2">
        <v>46027</v>
      </c>
      <c r="C1833" s="1" t="s">
        <v>771</v>
      </c>
      <c r="D1833" s="1" t="s">
        <v>18</v>
      </c>
      <c r="E1833" s="1" t="s">
        <v>13</v>
      </c>
      <c r="F1833" s="1">
        <v>13980.18</v>
      </c>
      <c r="G1833" s="1" t="s">
        <v>14</v>
      </c>
    </row>
    <row r="1834" spans="1:7" x14ac:dyDescent="0.3">
      <c r="A1834" s="1" t="s">
        <v>3697</v>
      </c>
      <c r="B1834" s="2">
        <v>46085</v>
      </c>
      <c r="C1834" s="1" t="s">
        <v>1795</v>
      </c>
      <c r="D1834" s="1" t="s">
        <v>12</v>
      </c>
      <c r="E1834" s="1" t="s">
        <v>27</v>
      </c>
      <c r="F1834" s="1">
        <v>4307.8900000000003</v>
      </c>
      <c r="G1834" s="1" t="s">
        <v>14</v>
      </c>
    </row>
    <row r="1835" spans="1:7" x14ac:dyDescent="0.3">
      <c r="A1835" s="1" t="s">
        <v>4255</v>
      </c>
      <c r="B1835" s="2">
        <v>46089</v>
      </c>
      <c r="C1835" s="1" t="s">
        <v>128</v>
      </c>
      <c r="D1835" s="1" t="s">
        <v>12</v>
      </c>
      <c r="E1835" s="1" t="s">
        <v>27</v>
      </c>
      <c r="F1835" s="1">
        <v>6376.84</v>
      </c>
      <c r="G1835" s="1" t="s">
        <v>14</v>
      </c>
    </row>
    <row r="1836" spans="1:7" x14ac:dyDescent="0.3">
      <c r="A1836" s="1" t="s">
        <v>2395</v>
      </c>
      <c r="B1836" s="2">
        <v>46054</v>
      </c>
      <c r="C1836" s="1" t="s">
        <v>788</v>
      </c>
      <c r="D1836" s="1" t="s">
        <v>18</v>
      </c>
      <c r="E1836" s="1" t="s">
        <v>27</v>
      </c>
      <c r="F1836" s="1">
        <v>699.72</v>
      </c>
      <c r="G1836" s="1" t="s">
        <v>14</v>
      </c>
    </row>
    <row r="1837" spans="1:7" x14ac:dyDescent="0.3">
      <c r="A1837" s="1" t="s">
        <v>244</v>
      </c>
      <c r="B1837" s="2">
        <v>46062</v>
      </c>
      <c r="C1837" s="1" t="s">
        <v>245</v>
      </c>
      <c r="D1837" s="1" t="s">
        <v>12</v>
      </c>
      <c r="E1837" s="1" t="s">
        <v>13</v>
      </c>
      <c r="F1837" s="1">
        <v>41188.519999999997</v>
      </c>
      <c r="G1837" s="1" t="s">
        <v>14</v>
      </c>
    </row>
    <row r="1838" spans="1:7" x14ac:dyDescent="0.3">
      <c r="A1838" s="1" t="s">
        <v>2841</v>
      </c>
      <c r="B1838" s="2">
        <v>46074</v>
      </c>
      <c r="C1838" s="1" t="s">
        <v>2240</v>
      </c>
      <c r="D1838" s="1" t="s">
        <v>12</v>
      </c>
      <c r="E1838" s="1" t="s">
        <v>21</v>
      </c>
      <c r="F1838" s="1">
        <v>106609.59</v>
      </c>
      <c r="G1838" s="1" t="s">
        <v>14</v>
      </c>
    </row>
    <row r="1839" spans="1:7" x14ac:dyDescent="0.3">
      <c r="A1839" s="1" t="s">
        <v>1525</v>
      </c>
      <c r="B1839" s="2">
        <v>46042</v>
      </c>
      <c r="C1839" s="1" t="s">
        <v>913</v>
      </c>
      <c r="D1839" s="1" t="s">
        <v>66</v>
      </c>
      <c r="E1839" s="1" t="s">
        <v>27</v>
      </c>
      <c r="F1839" s="1">
        <v>33011.94</v>
      </c>
      <c r="G1839" s="1" t="s">
        <v>14</v>
      </c>
    </row>
    <row r="1840" spans="1:7" x14ac:dyDescent="0.3">
      <c r="A1840" s="1" t="s">
        <v>3762</v>
      </c>
      <c r="B1840" s="2">
        <v>46057</v>
      </c>
      <c r="C1840" s="1" t="s">
        <v>981</v>
      </c>
      <c r="D1840" s="1" t="s">
        <v>66</v>
      </c>
      <c r="E1840" s="1" t="s">
        <v>13</v>
      </c>
      <c r="F1840" s="1">
        <v>292.10000000000002</v>
      </c>
      <c r="G1840" s="1" t="s">
        <v>14</v>
      </c>
    </row>
    <row r="1841" spans="1:7" x14ac:dyDescent="0.3">
      <c r="A1841" s="1" t="s">
        <v>3220</v>
      </c>
      <c r="B1841" s="2">
        <v>46060</v>
      </c>
      <c r="C1841" s="1" t="s">
        <v>1283</v>
      </c>
      <c r="D1841" s="1" t="s">
        <v>46</v>
      </c>
      <c r="E1841" s="1" t="s">
        <v>13</v>
      </c>
      <c r="F1841" s="1">
        <v>8704.5300000000007</v>
      </c>
      <c r="G1841" s="1" t="s">
        <v>89</v>
      </c>
    </row>
    <row r="1842" spans="1:7" x14ac:dyDescent="0.3">
      <c r="A1842" s="1" t="s">
        <v>692</v>
      </c>
      <c r="B1842" s="2">
        <v>46087</v>
      </c>
      <c r="C1842" s="1" t="s">
        <v>693</v>
      </c>
      <c r="D1842" s="1" t="s">
        <v>35</v>
      </c>
      <c r="E1842" s="1" t="s">
        <v>13</v>
      </c>
      <c r="F1842" s="1">
        <v>3365.78</v>
      </c>
      <c r="G1842" s="1" t="s">
        <v>14</v>
      </c>
    </row>
    <row r="1843" spans="1:7" x14ac:dyDescent="0.3">
      <c r="A1843" s="1" t="s">
        <v>1514</v>
      </c>
      <c r="B1843" s="2">
        <v>46034</v>
      </c>
      <c r="C1843" s="1" t="s">
        <v>1515</v>
      </c>
      <c r="D1843" s="1" t="s">
        <v>12</v>
      </c>
      <c r="E1843" s="1" t="s">
        <v>55</v>
      </c>
      <c r="F1843" s="1">
        <v>5147.2299999999996</v>
      </c>
      <c r="G1843" s="1" t="s">
        <v>14</v>
      </c>
    </row>
    <row r="1844" spans="1:7" x14ac:dyDescent="0.3">
      <c r="A1844" s="1" t="s">
        <v>3285</v>
      </c>
      <c r="B1844" s="2">
        <v>46053</v>
      </c>
      <c r="C1844" s="1" t="s">
        <v>157</v>
      </c>
      <c r="D1844" s="1" t="s">
        <v>12</v>
      </c>
      <c r="E1844" s="1" t="s">
        <v>27</v>
      </c>
      <c r="F1844" s="1">
        <v>19249.3</v>
      </c>
      <c r="G1844" s="1" t="s">
        <v>14</v>
      </c>
    </row>
    <row r="1845" spans="1:7" x14ac:dyDescent="0.3">
      <c r="A1845" s="1" t="s">
        <v>2377</v>
      </c>
      <c r="B1845" s="2">
        <v>46101</v>
      </c>
      <c r="C1845" s="1" t="s">
        <v>1148</v>
      </c>
      <c r="D1845" s="1" t="s">
        <v>12</v>
      </c>
      <c r="E1845" s="1" t="s">
        <v>13</v>
      </c>
      <c r="F1845" s="1">
        <v>39400.14</v>
      </c>
      <c r="G1845" s="1" t="s">
        <v>14</v>
      </c>
    </row>
    <row r="1846" spans="1:7" x14ac:dyDescent="0.3">
      <c r="A1846" s="1" t="s">
        <v>4814</v>
      </c>
      <c r="B1846" s="2">
        <v>46038</v>
      </c>
      <c r="C1846" s="1" t="s">
        <v>3874</v>
      </c>
      <c r="D1846" s="1" t="s">
        <v>18</v>
      </c>
      <c r="E1846" s="1" t="s">
        <v>27</v>
      </c>
      <c r="F1846" s="1">
        <v>11485.02</v>
      </c>
      <c r="G1846" s="1" t="s">
        <v>14</v>
      </c>
    </row>
    <row r="1847" spans="1:7" x14ac:dyDescent="0.3">
      <c r="A1847" s="1" t="s">
        <v>2719</v>
      </c>
      <c r="B1847" s="2">
        <v>46061</v>
      </c>
      <c r="C1847" s="1" t="s">
        <v>2062</v>
      </c>
      <c r="D1847" s="1" t="s">
        <v>66</v>
      </c>
      <c r="E1847" s="1" t="s">
        <v>55</v>
      </c>
      <c r="F1847" s="1">
        <v>1688.3</v>
      </c>
      <c r="G1847" s="1" t="s">
        <v>14</v>
      </c>
    </row>
    <row r="1848" spans="1:7" x14ac:dyDescent="0.3">
      <c r="A1848" s="1" t="s">
        <v>2351</v>
      </c>
      <c r="B1848" s="2">
        <v>46025</v>
      </c>
      <c r="C1848" s="1" t="s">
        <v>2352</v>
      </c>
      <c r="D1848" s="1" t="s">
        <v>12</v>
      </c>
      <c r="E1848" s="1" t="s">
        <v>13</v>
      </c>
      <c r="F1848" s="1">
        <v>3860.23</v>
      </c>
      <c r="G1848" s="1" t="s">
        <v>14</v>
      </c>
    </row>
    <row r="1849" spans="1:7" x14ac:dyDescent="0.3">
      <c r="A1849" s="1" t="s">
        <v>3147</v>
      </c>
      <c r="B1849" s="2">
        <v>46088</v>
      </c>
      <c r="C1849" s="1" t="s">
        <v>1189</v>
      </c>
      <c r="D1849" s="1" t="s">
        <v>12</v>
      </c>
      <c r="E1849" s="1" t="s">
        <v>55</v>
      </c>
      <c r="F1849" s="1">
        <v>1949.75</v>
      </c>
      <c r="G1849" s="1" t="s">
        <v>14</v>
      </c>
    </row>
    <row r="1850" spans="1:7" x14ac:dyDescent="0.3">
      <c r="A1850" s="1" t="s">
        <v>3764</v>
      </c>
      <c r="B1850" s="2">
        <v>46096</v>
      </c>
      <c r="C1850" s="1" t="s">
        <v>91</v>
      </c>
      <c r="D1850" s="1" t="s">
        <v>66</v>
      </c>
      <c r="E1850" s="1" t="s">
        <v>13</v>
      </c>
      <c r="F1850" s="1">
        <v>17027.12</v>
      </c>
      <c r="G1850" s="1" t="s">
        <v>14</v>
      </c>
    </row>
    <row r="1851" spans="1:7" x14ac:dyDescent="0.3">
      <c r="A1851" s="1" t="s">
        <v>2081</v>
      </c>
      <c r="B1851" s="2">
        <v>46044</v>
      </c>
      <c r="C1851" s="1" t="s">
        <v>2082</v>
      </c>
      <c r="D1851" s="1" t="s">
        <v>12</v>
      </c>
      <c r="E1851" s="1" t="s">
        <v>13</v>
      </c>
      <c r="F1851" s="1">
        <v>13990.45</v>
      </c>
      <c r="G1851" s="1" t="s">
        <v>14</v>
      </c>
    </row>
    <row r="1852" spans="1:7" x14ac:dyDescent="0.3">
      <c r="A1852" s="1" t="s">
        <v>3233</v>
      </c>
      <c r="B1852" s="2">
        <v>46051</v>
      </c>
      <c r="C1852" s="1" t="s">
        <v>1977</v>
      </c>
      <c r="D1852" s="1" t="s">
        <v>12</v>
      </c>
      <c r="E1852" s="1" t="s">
        <v>13</v>
      </c>
      <c r="F1852" s="1">
        <v>4501.49</v>
      </c>
      <c r="G1852" s="1" t="s">
        <v>14</v>
      </c>
    </row>
    <row r="1853" spans="1:7" x14ac:dyDescent="0.3">
      <c r="A1853" s="1" t="s">
        <v>3204</v>
      </c>
      <c r="B1853" s="2">
        <v>46110</v>
      </c>
      <c r="C1853" s="1" t="s">
        <v>1061</v>
      </c>
      <c r="D1853" s="1" t="s">
        <v>35</v>
      </c>
      <c r="E1853" s="1" t="s">
        <v>27</v>
      </c>
      <c r="F1853" s="1">
        <v>4075.89</v>
      </c>
      <c r="G1853" s="1" t="s">
        <v>14</v>
      </c>
    </row>
    <row r="1854" spans="1:7" x14ac:dyDescent="0.3">
      <c r="A1854" s="1" t="s">
        <v>3052</v>
      </c>
      <c r="B1854" s="2">
        <v>46045</v>
      </c>
      <c r="C1854" s="1" t="s">
        <v>3053</v>
      </c>
      <c r="D1854" s="1" t="s">
        <v>12</v>
      </c>
      <c r="E1854" s="1" t="s">
        <v>13</v>
      </c>
      <c r="F1854" s="1">
        <v>4806.57</v>
      </c>
      <c r="G1854" s="1" t="s">
        <v>14</v>
      </c>
    </row>
    <row r="1855" spans="1:7" x14ac:dyDescent="0.3">
      <c r="A1855" s="1" t="s">
        <v>393</v>
      </c>
      <c r="B1855" s="2">
        <v>46109</v>
      </c>
      <c r="C1855" s="1" t="s">
        <v>335</v>
      </c>
      <c r="D1855" s="1" t="s">
        <v>12</v>
      </c>
      <c r="E1855" s="1" t="s">
        <v>27</v>
      </c>
      <c r="F1855" s="1">
        <v>3634.03</v>
      </c>
      <c r="G1855" s="1" t="s">
        <v>14</v>
      </c>
    </row>
    <row r="1856" spans="1:7" x14ac:dyDescent="0.3">
      <c r="A1856" s="1" t="s">
        <v>3715</v>
      </c>
      <c r="B1856" s="2">
        <v>46073</v>
      </c>
      <c r="C1856" s="1" t="s">
        <v>1385</v>
      </c>
      <c r="D1856" s="1" t="s">
        <v>18</v>
      </c>
      <c r="E1856" s="1" t="s">
        <v>27</v>
      </c>
      <c r="F1856" s="1">
        <v>5208.83</v>
      </c>
      <c r="G1856" s="1" t="s">
        <v>14</v>
      </c>
    </row>
    <row r="1857" spans="1:7" x14ac:dyDescent="0.3">
      <c r="A1857" s="1" t="s">
        <v>3385</v>
      </c>
      <c r="B1857" s="2">
        <v>46042</v>
      </c>
      <c r="C1857" s="1" t="s">
        <v>1649</v>
      </c>
      <c r="D1857" s="1" t="s">
        <v>46</v>
      </c>
      <c r="E1857" s="1" t="s">
        <v>21</v>
      </c>
      <c r="F1857" s="1">
        <v>20941.61</v>
      </c>
      <c r="G1857" s="1" t="s">
        <v>14</v>
      </c>
    </row>
    <row r="1858" spans="1:7" x14ac:dyDescent="0.3">
      <c r="A1858" s="1" t="s">
        <v>4473</v>
      </c>
      <c r="B1858" s="2">
        <v>46092</v>
      </c>
      <c r="C1858" s="1" t="s">
        <v>186</v>
      </c>
      <c r="D1858" s="1" t="s">
        <v>12</v>
      </c>
      <c r="E1858" s="1" t="s">
        <v>21</v>
      </c>
      <c r="F1858" s="1">
        <v>1075.6600000000001</v>
      </c>
      <c r="G1858" s="1" t="s">
        <v>14</v>
      </c>
    </row>
    <row r="1859" spans="1:7" x14ac:dyDescent="0.3">
      <c r="A1859" s="1" t="s">
        <v>2744</v>
      </c>
      <c r="B1859" s="2">
        <v>46073</v>
      </c>
      <c r="C1859" s="1" t="s">
        <v>113</v>
      </c>
      <c r="D1859" s="1" t="s">
        <v>18</v>
      </c>
      <c r="E1859" s="1" t="s">
        <v>13</v>
      </c>
      <c r="F1859" s="1">
        <v>1593.21</v>
      </c>
      <c r="G1859" s="1" t="s">
        <v>14</v>
      </c>
    </row>
    <row r="1860" spans="1:7" x14ac:dyDescent="0.3">
      <c r="A1860" s="1" t="s">
        <v>1528</v>
      </c>
      <c r="B1860" s="2">
        <v>46104</v>
      </c>
      <c r="C1860" s="1" t="s">
        <v>981</v>
      </c>
      <c r="D1860" s="1" t="s">
        <v>18</v>
      </c>
      <c r="E1860" s="1" t="s">
        <v>13</v>
      </c>
      <c r="F1860" s="1">
        <v>7411.83</v>
      </c>
      <c r="G1860" s="1" t="s">
        <v>14</v>
      </c>
    </row>
    <row r="1861" spans="1:7" x14ac:dyDescent="0.3">
      <c r="A1861" s="1" t="s">
        <v>3292</v>
      </c>
      <c r="B1861" s="2">
        <v>46070</v>
      </c>
      <c r="C1861" s="1" t="s">
        <v>1724</v>
      </c>
      <c r="D1861" s="1" t="s">
        <v>46</v>
      </c>
      <c r="E1861" s="1" t="s">
        <v>21</v>
      </c>
      <c r="F1861" s="1">
        <v>2426.25</v>
      </c>
      <c r="G1861" s="1" t="s">
        <v>14</v>
      </c>
    </row>
    <row r="1862" spans="1:7" x14ac:dyDescent="0.3">
      <c r="A1862" s="1" t="s">
        <v>3887</v>
      </c>
      <c r="B1862" s="2">
        <v>46083</v>
      </c>
      <c r="C1862" s="1" t="s">
        <v>615</v>
      </c>
      <c r="D1862" s="1" t="s">
        <v>18</v>
      </c>
      <c r="E1862" s="1" t="s">
        <v>55</v>
      </c>
      <c r="F1862" s="1">
        <v>4915.3</v>
      </c>
      <c r="G1862" s="1" t="s">
        <v>14</v>
      </c>
    </row>
    <row r="1863" spans="1:7" x14ac:dyDescent="0.3">
      <c r="A1863" s="1" t="s">
        <v>717</v>
      </c>
      <c r="B1863" s="2">
        <v>46095</v>
      </c>
      <c r="C1863" s="1" t="s">
        <v>718</v>
      </c>
      <c r="D1863" s="1" t="s">
        <v>46</v>
      </c>
      <c r="E1863" s="1" t="s">
        <v>13</v>
      </c>
      <c r="F1863" s="1">
        <v>11246.13</v>
      </c>
      <c r="G1863" s="1" t="s">
        <v>14</v>
      </c>
    </row>
    <row r="1864" spans="1:7" x14ac:dyDescent="0.3">
      <c r="A1864" s="1" t="s">
        <v>3795</v>
      </c>
      <c r="B1864" s="2">
        <v>46074</v>
      </c>
      <c r="C1864" s="1" t="s">
        <v>1791</v>
      </c>
      <c r="D1864" s="1" t="s">
        <v>12</v>
      </c>
      <c r="E1864" s="1" t="s">
        <v>13</v>
      </c>
      <c r="F1864" s="1">
        <v>1847.28</v>
      </c>
      <c r="G1864" s="1" t="s">
        <v>94</v>
      </c>
    </row>
    <row r="1865" spans="1:7" x14ac:dyDescent="0.3">
      <c r="A1865" s="1" t="s">
        <v>556</v>
      </c>
      <c r="B1865" s="2">
        <v>46047</v>
      </c>
      <c r="C1865" s="1" t="s">
        <v>557</v>
      </c>
      <c r="D1865" s="1" t="s">
        <v>35</v>
      </c>
      <c r="E1865" s="1" t="s">
        <v>21</v>
      </c>
      <c r="F1865" s="1">
        <v>3978.5</v>
      </c>
      <c r="G1865" s="1" t="s">
        <v>14</v>
      </c>
    </row>
    <row r="1866" spans="1:7" x14ac:dyDescent="0.3">
      <c r="A1866" s="1" t="s">
        <v>1131</v>
      </c>
      <c r="B1866" s="2">
        <v>46101</v>
      </c>
      <c r="C1866" s="1" t="s">
        <v>856</v>
      </c>
      <c r="D1866" s="1" t="s">
        <v>35</v>
      </c>
      <c r="E1866" s="1" t="s">
        <v>27</v>
      </c>
      <c r="F1866" s="1">
        <v>721.03</v>
      </c>
      <c r="G1866" s="1" t="s">
        <v>14</v>
      </c>
    </row>
    <row r="1867" spans="1:7" x14ac:dyDescent="0.3">
      <c r="A1867" s="1" t="s">
        <v>4661</v>
      </c>
      <c r="B1867" s="2">
        <v>46100</v>
      </c>
      <c r="C1867" s="1" t="s">
        <v>3527</v>
      </c>
      <c r="D1867" s="1" t="s">
        <v>35</v>
      </c>
      <c r="E1867" s="1" t="s">
        <v>21</v>
      </c>
      <c r="F1867" s="1">
        <v>5838.14</v>
      </c>
      <c r="G1867" s="1" t="s">
        <v>14</v>
      </c>
    </row>
    <row r="1868" spans="1:7" x14ac:dyDescent="0.3">
      <c r="A1868" s="1" t="s">
        <v>616</v>
      </c>
      <c r="B1868" s="2">
        <v>46108</v>
      </c>
      <c r="C1868" s="1" t="s">
        <v>617</v>
      </c>
      <c r="D1868" s="1" t="s">
        <v>35</v>
      </c>
      <c r="E1868" s="1" t="s">
        <v>13</v>
      </c>
      <c r="F1868" s="1">
        <v>5395.69</v>
      </c>
      <c r="G1868" s="1" t="s">
        <v>14</v>
      </c>
    </row>
    <row r="1869" spans="1:7" x14ac:dyDescent="0.3">
      <c r="A1869" s="1" t="s">
        <v>2598</v>
      </c>
      <c r="B1869" s="2">
        <v>46074</v>
      </c>
      <c r="C1869" s="1" t="s">
        <v>306</v>
      </c>
      <c r="D1869" s="1" t="s">
        <v>12</v>
      </c>
      <c r="E1869" s="1" t="s">
        <v>55</v>
      </c>
      <c r="F1869" s="1">
        <v>11769.21</v>
      </c>
      <c r="G1869" s="1" t="s">
        <v>14</v>
      </c>
    </row>
    <row r="1870" spans="1:7" x14ac:dyDescent="0.3">
      <c r="A1870" s="1" t="s">
        <v>2505</v>
      </c>
      <c r="B1870" s="2">
        <v>46107</v>
      </c>
      <c r="C1870" s="1" t="s">
        <v>1595</v>
      </c>
      <c r="D1870" s="1" t="s">
        <v>12</v>
      </c>
      <c r="E1870" s="1" t="s">
        <v>27</v>
      </c>
      <c r="F1870" s="1">
        <v>15748.91</v>
      </c>
      <c r="G1870" s="1" t="s">
        <v>14</v>
      </c>
    </row>
    <row r="1871" spans="1:7" x14ac:dyDescent="0.3">
      <c r="A1871" s="1" t="s">
        <v>1958</v>
      </c>
      <c r="B1871" s="2">
        <v>46061</v>
      </c>
      <c r="C1871" s="1" t="s">
        <v>155</v>
      </c>
      <c r="D1871" s="1" t="s">
        <v>12</v>
      </c>
      <c r="E1871" s="1" t="s">
        <v>21</v>
      </c>
      <c r="F1871" s="1">
        <v>1311.11</v>
      </c>
      <c r="G1871" s="1" t="s">
        <v>14</v>
      </c>
    </row>
    <row r="1872" spans="1:7" x14ac:dyDescent="0.3">
      <c r="A1872" s="1" t="s">
        <v>1768</v>
      </c>
      <c r="B1872" s="2">
        <v>46058</v>
      </c>
      <c r="C1872" s="1" t="s">
        <v>796</v>
      </c>
      <c r="D1872" s="1" t="s">
        <v>66</v>
      </c>
      <c r="E1872" s="1" t="s">
        <v>27</v>
      </c>
      <c r="F1872" s="1">
        <v>2486.77</v>
      </c>
      <c r="G1872" s="1" t="s">
        <v>14</v>
      </c>
    </row>
    <row r="1873" spans="1:7" x14ac:dyDescent="0.3">
      <c r="A1873" s="1" t="s">
        <v>2550</v>
      </c>
      <c r="B1873" s="2">
        <v>46041</v>
      </c>
      <c r="C1873" s="1" t="s">
        <v>480</v>
      </c>
      <c r="D1873" s="1" t="s">
        <v>18</v>
      </c>
      <c r="E1873" s="1" t="s">
        <v>13</v>
      </c>
      <c r="F1873" s="1">
        <v>2901.7</v>
      </c>
      <c r="G1873" s="1" t="s">
        <v>89</v>
      </c>
    </row>
    <row r="1874" spans="1:7" x14ac:dyDescent="0.3">
      <c r="A1874" s="1" t="s">
        <v>5025</v>
      </c>
      <c r="B1874" s="2">
        <v>46084</v>
      </c>
      <c r="C1874" s="1" t="s">
        <v>2313</v>
      </c>
      <c r="D1874" s="1" t="s">
        <v>12</v>
      </c>
      <c r="E1874" s="1" t="s">
        <v>27</v>
      </c>
      <c r="F1874" s="1">
        <v>8432.39</v>
      </c>
      <c r="G1874" s="1" t="s">
        <v>14</v>
      </c>
    </row>
    <row r="1875" spans="1:7" x14ac:dyDescent="0.3">
      <c r="A1875" s="1" t="s">
        <v>4306</v>
      </c>
      <c r="B1875" s="2">
        <v>46079</v>
      </c>
      <c r="C1875" s="1" t="s">
        <v>510</v>
      </c>
      <c r="D1875" s="1" t="s">
        <v>12</v>
      </c>
      <c r="E1875" s="1" t="s">
        <v>55</v>
      </c>
      <c r="F1875" s="1">
        <v>5382.84</v>
      </c>
      <c r="G1875" s="1" t="s">
        <v>14</v>
      </c>
    </row>
    <row r="1876" spans="1:7" x14ac:dyDescent="0.3">
      <c r="A1876" s="1" t="s">
        <v>3013</v>
      </c>
      <c r="B1876" s="2">
        <v>46025</v>
      </c>
      <c r="C1876" s="1" t="s">
        <v>198</v>
      </c>
      <c r="D1876" s="1" t="s">
        <v>46</v>
      </c>
      <c r="E1876" s="1" t="s">
        <v>27</v>
      </c>
      <c r="F1876" s="1">
        <v>4198.3100000000004</v>
      </c>
      <c r="G1876" s="1" t="s">
        <v>14</v>
      </c>
    </row>
    <row r="1877" spans="1:7" x14ac:dyDescent="0.3">
      <c r="A1877" s="1" t="s">
        <v>1689</v>
      </c>
      <c r="B1877" s="2">
        <v>46097</v>
      </c>
      <c r="C1877" s="1" t="s">
        <v>149</v>
      </c>
      <c r="D1877" s="1" t="s">
        <v>46</v>
      </c>
      <c r="E1877" s="1" t="s">
        <v>13</v>
      </c>
      <c r="F1877" s="1">
        <v>6285.13</v>
      </c>
      <c r="G1877" s="1" t="s">
        <v>14</v>
      </c>
    </row>
    <row r="1878" spans="1:7" x14ac:dyDescent="0.3">
      <c r="A1878" s="1" t="s">
        <v>2231</v>
      </c>
      <c r="B1878" s="2">
        <v>46025</v>
      </c>
      <c r="C1878" s="1" t="s">
        <v>102</v>
      </c>
      <c r="D1878" s="1" t="s">
        <v>46</v>
      </c>
      <c r="E1878" s="1" t="s">
        <v>13</v>
      </c>
      <c r="F1878" s="1">
        <v>1596.15</v>
      </c>
      <c r="G1878" s="1" t="s">
        <v>14</v>
      </c>
    </row>
    <row r="1879" spans="1:7" x14ac:dyDescent="0.3">
      <c r="A1879" s="1" t="s">
        <v>1753</v>
      </c>
      <c r="B1879" s="2">
        <v>46109</v>
      </c>
      <c r="C1879" s="1" t="s">
        <v>1754</v>
      </c>
      <c r="D1879" s="1" t="s">
        <v>66</v>
      </c>
      <c r="E1879" s="1" t="s">
        <v>13</v>
      </c>
      <c r="F1879" s="1">
        <v>12503.69</v>
      </c>
      <c r="G1879" s="1" t="s">
        <v>14</v>
      </c>
    </row>
    <row r="1880" spans="1:7" x14ac:dyDescent="0.3">
      <c r="A1880" s="1" t="s">
        <v>3763</v>
      </c>
      <c r="B1880" s="2">
        <v>46037</v>
      </c>
      <c r="C1880" s="1" t="s">
        <v>1823</v>
      </c>
      <c r="D1880" s="1" t="s">
        <v>46</v>
      </c>
      <c r="E1880" s="1" t="s">
        <v>27</v>
      </c>
      <c r="F1880" s="1">
        <v>33003.31</v>
      </c>
      <c r="G1880" s="1" t="s">
        <v>89</v>
      </c>
    </row>
    <row r="1881" spans="1:7" x14ac:dyDescent="0.3">
      <c r="A1881" s="1" t="s">
        <v>1255</v>
      </c>
      <c r="B1881" s="2">
        <v>46060</v>
      </c>
      <c r="C1881" s="1" t="s">
        <v>1256</v>
      </c>
      <c r="D1881" s="1" t="s">
        <v>66</v>
      </c>
      <c r="E1881" s="1" t="s">
        <v>27</v>
      </c>
      <c r="F1881" s="1">
        <v>5785.29</v>
      </c>
      <c r="G1881" s="1" t="s">
        <v>14</v>
      </c>
    </row>
    <row r="1882" spans="1:7" x14ac:dyDescent="0.3">
      <c r="A1882" s="1" t="s">
        <v>4154</v>
      </c>
      <c r="B1882" s="2">
        <v>46072</v>
      </c>
      <c r="C1882" s="1" t="s">
        <v>298</v>
      </c>
      <c r="D1882" s="1" t="s">
        <v>35</v>
      </c>
      <c r="E1882" s="1" t="s">
        <v>27</v>
      </c>
      <c r="F1882" s="1">
        <v>4765.6499999999996</v>
      </c>
      <c r="G1882" s="1" t="s">
        <v>14</v>
      </c>
    </row>
    <row r="1883" spans="1:7" x14ac:dyDescent="0.3">
      <c r="A1883" s="1" t="s">
        <v>383</v>
      </c>
      <c r="B1883" s="2">
        <v>46034</v>
      </c>
      <c r="C1883" s="1" t="s">
        <v>192</v>
      </c>
      <c r="D1883" s="1" t="s">
        <v>66</v>
      </c>
      <c r="E1883" s="1" t="s">
        <v>13</v>
      </c>
      <c r="F1883" s="1">
        <v>4574.13</v>
      </c>
      <c r="G1883" s="1" t="s">
        <v>14</v>
      </c>
    </row>
    <row r="1884" spans="1:7" x14ac:dyDescent="0.3">
      <c r="A1884" s="1" t="s">
        <v>3586</v>
      </c>
      <c r="B1884" s="2">
        <v>46069</v>
      </c>
      <c r="C1884" s="1" t="s">
        <v>1378</v>
      </c>
      <c r="D1884" s="1" t="s">
        <v>18</v>
      </c>
      <c r="E1884" s="1" t="s">
        <v>21</v>
      </c>
      <c r="F1884" s="1">
        <v>1324</v>
      </c>
      <c r="G1884" s="1" t="s">
        <v>14</v>
      </c>
    </row>
    <row r="1885" spans="1:7" x14ac:dyDescent="0.3">
      <c r="A1885" s="1" t="s">
        <v>2534</v>
      </c>
      <c r="B1885" s="2">
        <v>46096</v>
      </c>
      <c r="C1885" s="1" t="s">
        <v>2414</v>
      </c>
      <c r="D1885" s="1" t="s">
        <v>66</v>
      </c>
      <c r="E1885" s="1" t="s">
        <v>27</v>
      </c>
      <c r="F1885" s="1">
        <v>2002.97</v>
      </c>
      <c r="G1885" s="1" t="s">
        <v>14</v>
      </c>
    </row>
    <row r="1886" spans="1:7" x14ac:dyDescent="0.3">
      <c r="A1886" s="1" t="s">
        <v>969</v>
      </c>
      <c r="B1886" s="2">
        <v>46098</v>
      </c>
      <c r="C1886" s="1" t="s">
        <v>314</v>
      </c>
      <c r="D1886" s="1" t="s">
        <v>18</v>
      </c>
      <c r="E1886" s="1" t="s">
        <v>21</v>
      </c>
      <c r="F1886" s="1">
        <v>4414.4399999999996</v>
      </c>
      <c r="G1886" s="1" t="s">
        <v>14</v>
      </c>
    </row>
    <row r="1887" spans="1:7" x14ac:dyDescent="0.3">
      <c r="A1887" s="1" t="s">
        <v>4514</v>
      </c>
      <c r="B1887" s="2">
        <v>46109</v>
      </c>
      <c r="C1887" s="1" t="s">
        <v>1939</v>
      </c>
      <c r="D1887" s="1" t="s">
        <v>18</v>
      </c>
      <c r="E1887" s="1" t="s">
        <v>55</v>
      </c>
      <c r="F1887" s="1">
        <v>6941.16</v>
      </c>
      <c r="G1887" s="1" t="s">
        <v>14</v>
      </c>
    </row>
    <row r="1888" spans="1:7" x14ac:dyDescent="0.3">
      <c r="A1888" s="1" t="s">
        <v>3852</v>
      </c>
      <c r="B1888" s="2">
        <v>46099</v>
      </c>
      <c r="C1888" s="1" t="s">
        <v>309</v>
      </c>
      <c r="D1888" s="1" t="s">
        <v>12</v>
      </c>
      <c r="E1888" s="1" t="s">
        <v>27</v>
      </c>
      <c r="F1888" s="1">
        <v>1868.79</v>
      </c>
      <c r="G1888" s="1" t="s">
        <v>14</v>
      </c>
    </row>
    <row r="1889" spans="1:7" x14ac:dyDescent="0.3">
      <c r="A1889" s="1" t="s">
        <v>930</v>
      </c>
      <c r="B1889" s="2">
        <v>46084</v>
      </c>
      <c r="C1889" s="1" t="s">
        <v>931</v>
      </c>
      <c r="D1889" s="1" t="s">
        <v>12</v>
      </c>
      <c r="E1889" s="1" t="s">
        <v>13</v>
      </c>
      <c r="F1889" s="1">
        <v>2607.88</v>
      </c>
      <c r="G1889" s="1" t="s">
        <v>14</v>
      </c>
    </row>
    <row r="1890" spans="1:7" x14ac:dyDescent="0.3">
      <c r="A1890" s="1" t="s">
        <v>3378</v>
      </c>
      <c r="B1890" s="2">
        <v>46078</v>
      </c>
      <c r="C1890" s="1" t="s">
        <v>3379</v>
      </c>
      <c r="D1890" s="1" t="s">
        <v>18</v>
      </c>
      <c r="E1890" s="1" t="s">
        <v>55</v>
      </c>
      <c r="F1890" s="1">
        <v>1330.78</v>
      </c>
      <c r="G1890" s="1" t="s">
        <v>14</v>
      </c>
    </row>
    <row r="1891" spans="1:7" x14ac:dyDescent="0.3">
      <c r="A1891" s="1" t="s">
        <v>4929</v>
      </c>
      <c r="B1891" s="2">
        <v>46089</v>
      </c>
      <c r="C1891" s="1" t="s">
        <v>3818</v>
      </c>
      <c r="D1891" s="1" t="s">
        <v>18</v>
      </c>
      <c r="E1891" s="1" t="s">
        <v>13</v>
      </c>
      <c r="F1891" s="1">
        <v>11497.59</v>
      </c>
      <c r="G1891" s="1" t="s">
        <v>14</v>
      </c>
    </row>
    <row r="1892" spans="1:7" x14ac:dyDescent="0.3">
      <c r="A1892" s="1" t="s">
        <v>408</v>
      </c>
      <c r="B1892" s="2">
        <v>46091</v>
      </c>
      <c r="C1892" s="1" t="s">
        <v>409</v>
      </c>
      <c r="D1892" s="1" t="s">
        <v>46</v>
      </c>
      <c r="E1892" s="1" t="s">
        <v>27</v>
      </c>
      <c r="F1892" s="1">
        <v>2113.9499999999998</v>
      </c>
      <c r="G1892" s="1" t="s">
        <v>14</v>
      </c>
    </row>
    <row r="1893" spans="1:7" x14ac:dyDescent="0.3">
      <c r="A1893" s="1" t="s">
        <v>2212</v>
      </c>
      <c r="B1893" s="2">
        <v>46102</v>
      </c>
      <c r="C1893" s="1" t="s">
        <v>510</v>
      </c>
      <c r="D1893" s="1" t="s">
        <v>12</v>
      </c>
      <c r="E1893" s="1" t="s">
        <v>13</v>
      </c>
      <c r="F1893" s="1">
        <v>12007.96</v>
      </c>
      <c r="G1893" s="1" t="s">
        <v>14</v>
      </c>
    </row>
    <row r="1894" spans="1:7" x14ac:dyDescent="0.3">
      <c r="A1894" s="1" t="s">
        <v>2314</v>
      </c>
      <c r="B1894" s="2">
        <v>46039</v>
      </c>
      <c r="C1894" s="1" t="s">
        <v>813</v>
      </c>
      <c r="D1894" s="1" t="s">
        <v>66</v>
      </c>
      <c r="E1894" s="1" t="s">
        <v>13</v>
      </c>
      <c r="F1894" s="1">
        <v>7715.87</v>
      </c>
      <c r="G1894" s="1" t="s">
        <v>14</v>
      </c>
    </row>
    <row r="1895" spans="1:7" x14ac:dyDescent="0.3">
      <c r="A1895" s="1" t="s">
        <v>2812</v>
      </c>
      <c r="B1895" s="2">
        <v>46083</v>
      </c>
      <c r="C1895" s="1" t="s">
        <v>2236</v>
      </c>
      <c r="D1895" s="1" t="s">
        <v>12</v>
      </c>
      <c r="E1895" s="1" t="s">
        <v>21</v>
      </c>
      <c r="F1895" s="1">
        <v>26759.32</v>
      </c>
      <c r="G1895" s="1" t="s">
        <v>14</v>
      </c>
    </row>
    <row r="1896" spans="1:7" x14ac:dyDescent="0.3">
      <c r="A1896" s="1" t="s">
        <v>1027</v>
      </c>
      <c r="B1896" s="2">
        <v>46082</v>
      </c>
      <c r="C1896" s="1" t="s">
        <v>314</v>
      </c>
      <c r="D1896" s="1" t="s">
        <v>66</v>
      </c>
      <c r="E1896" s="1" t="s">
        <v>13</v>
      </c>
      <c r="F1896" s="1">
        <v>21273.89</v>
      </c>
      <c r="G1896" s="1" t="s">
        <v>14</v>
      </c>
    </row>
    <row r="1897" spans="1:7" x14ac:dyDescent="0.3">
      <c r="A1897" s="1" t="s">
        <v>3019</v>
      </c>
      <c r="B1897" s="2">
        <v>46110</v>
      </c>
      <c r="C1897" s="1" t="s">
        <v>2469</v>
      </c>
      <c r="D1897" s="1" t="s">
        <v>12</v>
      </c>
      <c r="E1897" s="1" t="s">
        <v>21</v>
      </c>
      <c r="F1897" s="1">
        <v>61406.52</v>
      </c>
      <c r="G1897" s="1" t="s">
        <v>14</v>
      </c>
    </row>
    <row r="1898" spans="1:7" x14ac:dyDescent="0.3">
      <c r="A1898" s="1" t="s">
        <v>4647</v>
      </c>
      <c r="B1898" s="2">
        <v>46047</v>
      </c>
      <c r="C1898" s="1" t="s">
        <v>1694</v>
      </c>
      <c r="D1898" s="1" t="s">
        <v>12</v>
      </c>
      <c r="E1898" s="1" t="s">
        <v>21</v>
      </c>
      <c r="F1898" s="1">
        <v>920.91</v>
      </c>
      <c r="G1898" s="1" t="s">
        <v>14</v>
      </c>
    </row>
    <row r="1899" spans="1:7" x14ac:dyDescent="0.3">
      <c r="A1899" s="1" t="s">
        <v>2863</v>
      </c>
      <c r="B1899" s="2">
        <v>46087</v>
      </c>
      <c r="C1899" s="1" t="s">
        <v>1724</v>
      </c>
      <c r="D1899" s="1" t="s">
        <v>12</v>
      </c>
      <c r="E1899" s="1" t="s">
        <v>27</v>
      </c>
      <c r="F1899" s="1">
        <v>1680.41</v>
      </c>
      <c r="G1899" s="1" t="s">
        <v>14</v>
      </c>
    </row>
    <row r="1900" spans="1:7" x14ac:dyDescent="0.3">
      <c r="A1900" s="1" t="s">
        <v>327</v>
      </c>
      <c r="B1900" s="2">
        <v>46052</v>
      </c>
      <c r="C1900" s="1" t="s">
        <v>328</v>
      </c>
      <c r="D1900" s="1" t="s">
        <v>12</v>
      </c>
      <c r="E1900" s="1" t="s">
        <v>27</v>
      </c>
      <c r="F1900" s="1">
        <v>6946.58</v>
      </c>
      <c r="G1900" s="1" t="s">
        <v>14</v>
      </c>
    </row>
    <row r="1901" spans="1:7" x14ac:dyDescent="0.3">
      <c r="A1901" s="1" t="s">
        <v>4792</v>
      </c>
      <c r="B1901" s="2">
        <v>46031</v>
      </c>
      <c r="C1901" s="1" t="s">
        <v>141</v>
      </c>
      <c r="D1901" s="1" t="s">
        <v>12</v>
      </c>
      <c r="E1901" s="1" t="s">
        <v>21</v>
      </c>
      <c r="F1901" s="1">
        <v>2675.39</v>
      </c>
      <c r="G1901" s="1" t="s">
        <v>14</v>
      </c>
    </row>
    <row r="1902" spans="1:7" x14ac:dyDescent="0.3">
      <c r="A1902" s="1" t="s">
        <v>3133</v>
      </c>
      <c r="B1902" s="2">
        <v>46073</v>
      </c>
      <c r="C1902" s="1" t="s">
        <v>1405</v>
      </c>
      <c r="D1902" s="1" t="s">
        <v>18</v>
      </c>
      <c r="E1902" s="1" t="s">
        <v>21</v>
      </c>
      <c r="F1902" s="1">
        <v>506.35</v>
      </c>
      <c r="G1902" s="1" t="s">
        <v>14</v>
      </c>
    </row>
    <row r="1903" spans="1:7" x14ac:dyDescent="0.3">
      <c r="A1903" s="1" t="s">
        <v>3084</v>
      </c>
      <c r="B1903" s="2">
        <v>46039</v>
      </c>
      <c r="C1903" s="1" t="s">
        <v>1823</v>
      </c>
      <c r="D1903" s="1" t="s">
        <v>12</v>
      </c>
      <c r="E1903" s="1" t="s">
        <v>13</v>
      </c>
      <c r="F1903" s="1">
        <v>16541.330000000002</v>
      </c>
      <c r="G1903" s="1" t="s">
        <v>14</v>
      </c>
    </row>
    <row r="1904" spans="1:7" x14ac:dyDescent="0.3">
      <c r="A1904" s="1" t="s">
        <v>2339</v>
      </c>
      <c r="B1904" s="2">
        <v>46097</v>
      </c>
      <c r="C1904" s="1" t="s">
        <v>1455</v>
      </c>
      <c r="D1904" s="1" t="s">
        <v>18</v>
      </c>
      <c r="E1904" s="1" t="s">
        <v>13</v>
      </c>
      <c r="F1904" s="1">
        <v>1766.02</v>
      </c>
      <c r="G1904" s="1" t="s">
        <v>14</v>
      </c>
    </row>
    <row r="1905" spans="1:7" x14ac:dyDescent="0.3">
      <c r="A1905" s="1" t="s">
        <v>1298</v>
      </c>
      <c r="B1905" s="2">
        <v>46028</v>
      </c>
      <c r="C1905" s="1" t="s">
        <v>529</v>
      </c>
      <c r="D1905" s="1" t="s">
        <v>18</v>
      </c>
      <c r="E1905" s="1" t="s">
        <v>13</v>
      </c>
      <c r="F1905" s="1">
        <v>4027.05</v>
      </c>
      <c r="G1905" s="1" t="s">
        <v>94</v>
      </c>
    </row>
    <row r="1906" spans="1:7" x14ac:dyDescent="0.3">
      <c r="A1906" s="1" t="s">
        <v>789</v>
      </c>
      <c r="B1906" s="2">
        <v>46025</v>
      </c>
      <c r="C1906" s="1" t="s">
        <v>790</v>
      </c>
      <c r="D1906" s="1" t="s">
        <v>46</v>
      </c>
      <c r="E1906" s="1" t="s">
        <v>13</v>
      </c>
      <c r="F1906" s="1">
        <v>22170.01</v>
      </c>
      <c r="G1906" s="1" t="s">
        <v>14</v>
      </c>
    </row>
    <row r="1907" spans="1:7" x14ac:dyDescent="0.3">
      <c r="A1907" s="1" t="s">
        <v>3734</v>
      </c>
      <c r="B1907" s="2">
        <v>46065</v>
      </c>
      <c r="C1907" s="1" t="s">
        <v>165</v>
      </c>
      <c r="D1907" s="1" t="s">
        <v>35</v>
      </c>
      <c r="E1907" s="1" t="s">
        <v>21</v>
      </c>
      <c r="F1907" s="1">
        <v>11872.13</v>
      </c>
      <c r="G1907" s="1" t="s">
        <v>14</v>
      </c>
    </row>
    <row r="1908" spans="1:7" x14ac:dyDescent="0.3">
      <c r="A1908" s="1" t="s">
        <v>1044</v>
      </c>
      <c r="B1908" s="2">
        <v>46061</v>
      </c>
      <c r="C1908" s="1" t="s">
        <v>474</v>
      </c>
      <c r="D1908" s="1" t="s">
        <v>18</v>
      </c>
      <c r="E1908" s="1" t="s">
        <v>13</v>
      </c>
      <c r="F1908" s="1">
        <v>2643.03</v>
      </c>
      <c r="G1908" s="1" t="s">
        <v>14</v>
      </c>
    </row>
    <row r="1909" spans="1:7" x14ac:dyDescent="0.3">
      <c r="A1909" s="1" t="s">
        <v>2020</v>
      </c>
      <c r="B1909" s="2">
        <v>46063</v>
      </c>
      <c r="C1909" s="1" t="s">
        <v>2021</v>
      </c>
      <c r="D1909" s="1" t="s">
        <v>18</v>
      </c>
      <c r="E1909" s="1" t="s">
        <v>21</v>
      </c>
      <c r="F1909" s="1">
        <v>19446.14</v>
      </c>
      <c r="G1909" s="1" t="s">
        <v>14</v>
      </c>
    </row>
    <row r="1910" spans="1:7" x14ac:dyDescent="0.3">
      <c r="A1910" s="1" t="s">
        <v>178</v>
      </c>
      <c r="B1910" s="2">
        <v>46053</v>
      </c>
      <c r="C1910" s="1" t="s">
        <v>24</v>
      </c>
      <c r="D1910" s="1" t="s">
        <v>18</v>
      </c>
      <c r="E1910" s="1" t="s">
        <v>13</v>
      </c>
      <c r="F1910" s="1">
        <v>3054.21</v>
      </c>
      <c r="G1910" s="1" t="s">
        <v>14</v>
      </c>
    </row>
    <row r="1911" spans="1:7" x14ac:dyDescent="0.3">
      <c r="A1911" s="1" t="s">
        <v>4846</v>
      </c>
      <c r="B1911" s="2">
        <v>46038</v>
      </c>
      <c r="C1911" s="1" t="s">
        <v>309</v>
      </c>
      <c r="D1911" s="1" t="s">
        <v>35</v>
      </c>
      <c r="E1911" s="1" t="s">
        <v>21</v>
      </c>
      <c r="F1911" s="1">
        <v>4273.1899999999996</v>
      </c>
      <c r="G1911" s="1" t="s">
        <v>14</v>
      </c>
    </row>
    <row r="1912" spans="1:7" x14ac:dyDescent="0.3">
      <c r="A1912" s="1" t="s">
        <v>511</v>
      </c>
      <c r="B1912" s="2">
        <v>46085</v>
      </c>
      <c r="C1912" s="1" t="s">
        <v>512</v>
      </c>
      <c r="D1912" s="1" t="s">
        <v>35</v>
      </c>
      <c r="E1912" s="1" t="s">
        <v>13</v>
      </c>
      <c r="F1912" s="1">
        <v>36692.449999999997</v>
      </c>
      <c r="G1912" s="1" t="s">
        <v>14</v>
      </c>
    </row>
    <row r="1913" spans="1:7" x14ac:dyDescent="0.3">
      <c r="A1913" s="1" t="s">
        <v>4491</v>
      </c>
      <c r="B1913" s="2">
        <v>46039</v>
      </c>
      <c r="C1913" s="1" t="s">
        <v>871</v>
      </c>
      <c r="D1913" s="1" t="s">
        <v>18</v>
      </c>
      <c r="E1913" s="1" t="s">
        <v>21</v>
      </c>
      <c r="F1913" s="1">
        <v>16855.43</v>
      </c>
      <c r="G1913" s="1" t="s">
        <v>14</v>
      </c>
    </row>
    <row r="1914" spans="1:7" x14ac:dyDescent="0.3">
      <c r="A1914" s="1" t="s">
        <v>4927</v>
      </c>
      <c r="B1914" s="2">
        <v>46110</v>
      </c>
      <c r="C1914" s="1" t="s">
        <v>1036</v>
      </c>
      <c r="D1914" s="1" t="s">
        <v>12</v>
      </c>
      <c r="E1914" s="1" t="s">
        <v>13</v>
      </c>
      <c r="F1914" s="1">
        <v>1817.63</v>
      </c>
      <c r="G1914" s="1" t="s">
        <v>14</v>
      </c>
    </row>
    <row r="1915" spans="1:7" x14ac:dyDescent="0.3">
      <c r="A1915" s="1" t="s">
        <v>2178</v>
      </c>
      <c r="B1915" s="2">
        <v>46087</v>
      </c>
      <c r="C1915" s="1" t="s">
        <v>512</v>
      </c>
      <c r="D1915" s="1" t="s">
        <v>35</v>
      </c>
      <c r="E1915" s="1" t="s">
        <v>55</v>
      </c>
      <c r="F1915" s="1">
        <v>18275.22</v>
      </c>
      <c r="G1915" s="1" t="s">
        <v>14</v>
      </c>
    </row>
    <row r="1916" spans="1:7" x14ac:dyDescent="0.3">
      <c r="A1916" s="1" t="s">
        <v>4878</v>
      </c>
      <c r="B1916" s="2">
        <v>46085</v>
      </c>
      <c r="C1916" s="1" t="s">
        <v>452</v>
      </c>
      <c r="D1916" s="1" t="s">
        <v>18</v>
      </c>
      <c r="E1916" s="1" t="s">
        <v>27</v>
      </c>
      <c r="F1916" s="1">
        <v>23033.25</v>
      </c>
      <c r="G1916" s="1" t="s">
        <v>14</v>
      </c>
    </row>
    <row r="1917" spans="1:7" x14ac:dyDescent="0.3">
      <c r="A1917" s="1" t="s">
        <v>1209</v>
      </c>
      <c r="B1917" s="2">
        <v>46088</v>
      </c>
      <c r="C1917" s="1" t="s">
        <v>328</v>
      </c>
      <c r="D1917" s="1" t="s">
        <v>18</v>
      </c>
      <c r="E1917" s="1" t="s">
        <v>27</v>
      </c>
      <c r="F1917" s="1">
        <v>2539.84</v>
      </c>
      <c r="G1917" s="1" t="s">
        <v>14</v>
      </c>
    </row>
    <row r="1918" spans="1:7" x14ac:dyDescent="0.3">
      <c r="A1918" s="1" t="s">
        <v>985</v>
      </c>
      <c r="B1918" s="2">
        <v>46092</v>
      </c>
      <c r="C1918" s="1" t="s">
        <v>37</v>
      </c>
      <c r="D1918" s="1" t="s">
        <v>46</v>
      </c>
      <c r="E1918" s="1" t="s">
        <v>13</v>
      </c>
      <c r="F1918" s="1">
        <v>2991.68</v>
      </c>
      <c r="G1918" s="1" t="s">
        <v>14</v>
      </c>
    </row>
    <row r="1919" spans="1:7" x14ac:dyDescent="0.3">
      <c r="A1919" s="1" t="s">
        <v>4312</v>
      </c>
      <c r="B1919" s="2">
        <v>46110</v>
      </c>
      <c r="C1919" s="1" t="s">
        <v>3903</v>
      </c>
      <c r="D1919" s="1" t="s">
        <v>46</v>
      </c>
      <c r="E1919" s="1" t="s">
        <v>13</v>
      </c>
      <c r="F1919" s="1">
        <v>2043.39</v>
      </c>
      <c r="G1919" s="1" t="s">
        <v>14</v>
      </c>
    </row>
    <row r="1920" spans="1:7" x14ac:dyDescent="0.3">
      <c r="A1920" s="1" t="s">
        <v>1780</v>
      </c>
      <c r="B1920" s="2">
        <v>46056</v>
      </c>
      <c r="C1920" s="1" t="s">
        <v>635</v>
      </c>
      <c r="D1920" s="1" t="s">
        <v>12</v>
      </c>
      <c r="E1920" s="1" t="s">
        <v>55</v>
      </c>
      <c r="F1920" s="1">
        <v>6586.01</v>
      </c>
      <c r="G1920" s="1" t="s">
        <v>14</v>
      </c>
    </row>
    <row r="1921" spans="1:7" x14ac:dyDescent="0.3">
      <c r="A1921" s="1" t="s">
        <v>3647</v>
      </c>
      <c r="B1921" s="2">
        <v>46097</v>
      </c>
      <c r="C1921" s="1" t="s">
        <v>1751</v>
      </c>
      <c r="D1921" s="1" t="s">
        <v>12</v>
      </c>
      <c r="E1921" s="1" t="s">
        <v>13</v>
      </c>
      <c r="F1921" s="1">
        <v>1232.3699999999999</v>
      </c>
      <c r="G1921" s="1" t="s">
        <v>14</v>
      </c>
    </row>
    <row r="1922" spans="1:7" x14ac:dyDescent="0.3">
      <c r="A1922" s="1" t="s">
        <v>1717</v>
      </c>
      <c r="B1922" s="2">
        <v>46090</v>
      </c>
      <c r="C1922" s="1" t="s">
        <v>1718</v>
      </c>
      <c r="D1922" s="1" t="s">
        <v>18</v>
      </c>
      <c r="E1922" s="1" t="s">
        <v>27</v>
      </c>
      <c r="F1922" s="1">
        <v>8243.15</v>
      </c>
      <c r="G1922" s="1" t="s">
        <v>14</v>
      </c>
    </row>
    <row r="1923" spans="1:7" x14ac:dyDescent="0.3">
      <c r="A1923" s="1" t="s">
        <v>4098</v>
      </c>
      <c r="B1923" s="2">
        <v>46058</v>
      </c>
      <c r="C1923" s="1" t="s">
        <v>725</v>
      </c>
      <c r="D1923" s="1" t="s">
        <v>46</v>
      </c>
      <c r="E1923" s="1" t="s">
        <v>13</v>
      </c>
      <c r="F1923" s="1">
        <v>3322.61</v>
      </c>
      <c r="G1923" s="1" t="s">
        <v>14</v>
      </c>
    </row>
    <row r="1924" spans="1:7" x14ac:dyDescent="0.3">
      <c r="A1924" s="1" t="s">
        <v>4079</v>
      </c>
      <c r="B1924" s="2">
        <v>46062</v>
      </c>
      <c r="C1924" s="1" t="s">
        <v>635</v>
      </c>
      <c r="D1924" s="1" t="s">
        <v>35</v>
      </c>
      <c r="E1924" s="1" t="s">
        <v>13</v>
      </c>
      <c r="F1924" s="1">
        <v>1949.98</v>
      </c>
      <c r="G1924" s="1" t="s">
        <v>14</v>
      </c>
    </row>
    <row r="1925" spans="1:7" x14ac:dyDescent="0.3">
      <c r="A1925" s="1" t="s">
        <v>1671</v>
      </c>
      <c r="B1925" s="2">
        <v>46045</v>
      </c>
      <c r="C1925" s="1" t="s">
        <v>1243</v>
      </c>
      <c r="D1925" s="1" t="s">
        <v>35</v>
      </c>
      <c r="E1925" s="1" t="s">
        <v>27</v>
      </c>
      <c r="F1925" s="1">
        <v>1611.63</v>
      </c>
      <c r="G1925" s="1" t="s">
        <v>14</v>
      </c>
    </row>
    <row r="1926" spans="1:7" x14ac:dyDescent="0.3">
      <c r="A1926" s="1" t="s">
        <v>1115</v>
      </c>
      <c r="B1926" s="2">
        <v>46037</v>
      </c>
      <c r="C1926" s="1" t="s">
        <v>1116</v>
      </c>
      <c r="D1926" s="1" t="s">
        <v>35</v>
      </c>
      <c r="E1926" s="1" t="s">
        <v>55</v>
      </c>
      <c r="F1926" s="1">
        <v>1161.67</v>
      </c>
      <c r="G1926" s="1" t="s">
        <v>14</v>
      </c>
    </row>
    <row r="1927" spans="1:7" x14ac:dyDescent="0.3">
      <c r="A1927" s="1" t="s">
        <v>3593</v>
      </c>
      <c r="B1927" s="2">
        <v>46076</v>
      </c>
      <c r="C1927" s="1" t="s">
        <v>2017</v>
      </c>
      <c r="D1927" s="1" t="s">
        <v>18</v>
      </c>
      <c r="E1927" s="1" t="s">
        <v>27</v>
      </c>
      <c r="F1927" s="1">
        <v>2843.22</v>
      </c>
      <c r="G1927" s="1" t="s">
        <v>14</v>
      </c>
    </row>
    <row r="1928" spans="1:7" x14ac:dyDescent="0.3">
      <c r="A1928" s="1" t="s">
        <v>4857</v>
      </c>
      <c r="B1928" s="2">
        <v>46024</v>
      </c>
      <c r="C1928" s="1" t="s">
        <v>960</v>
      </c>
      <c r="D1928" s="1" t="s">
        <v>18</v>
      </c>
      <c r="E1928" s="1" t="s">
        <v>27</v>
      </c>
      <c r="F1928" s="1">
        <v>2538.38</v>
      </c>
      <c r="G1928" s="1" t="s">
        <v>14</v>
      </c>
    </row>
    <row r="1929" spans="1:7" x14ac:dyDescent="0.3">
      <c r="A1929" s="1" t="s">
        <v>980</v>
      </c>
      <c r="B1929" s="2">
        <v>46105</v>
      </c>
      <c r="C1929" s="1" t="s">
        <v>981</v>
      </c>
      <c r="D1929" s="1" t="s">
        <v>12</v>
      </c>
      <c r="E1929" s="1" t="s">
        <v>21</v>
      </c>
      <c r="F1929" s="1">
        <v>3108.04</v>
      </c>
      <c r="G1929" s="1" t="s">
        <v>14</v>
      </c>
    </row>
    <row r="1930" spans="1:7" x14ac:dyDescent="0.3">
      <c r="A1930" s="1" t="s">
        <v>2104</v>
      </c>
      <c r="B1930" s="2">
        <v>46092</v>
      </c>
      <c r="C1930" s="1" t="s">
        <v>2105</v>
      </c>
      <c r="D1930" s="1" t="s">
        <v>12</v>
      </c>
      <c r="E1930" s="1" t="s">
        <v>27</v>
      </c>
      <c r="F1930" s="1">
        <v>25172.22</v>
      </c>
      <c r="G1930" s="1" t="s">
        <v>14</v>
      </c>
    </row>
    <row r="1931" spans="1:7" x14ac:dyDescent="0.3">
      <c r="A1931" s="1" t="s">
        <v>3543</v>
      </c>
      <c r="B1931" s="2">
        <v>46082</v>
      </c>
      <c r="C1931" s="1" t="s">
        <v>806</v>
      </c>
      <c r="D1931" s="1" t="s">
        <v>12</v>
      </c>
      <c r="E1931" s="1" t="s">
        <v>55</v>
      </c>
      <c r="F1931" s="1">
        <v>9637.14</v>
      </c>
      <c r="G1931" s="1" t="s">
        <v>14</v>
      </c>
    </row>
    <row r="1932" spans="1:7" x14ac:dyDescent="0.3">
      <c r="A1932" s="1" t="s">
        <v>3864</v>
      </c>
      <c r="B1932" s="2">
        <v>46039</v>
      </c>
      <c r="C1932" s="1" t="s">
        <v>1267</v>
      </c>
      <c r="D1932" s="1" t="s">
        <v>12</v>
      </c>
      <c r="E1932" s="1" t="s">
        <v>55</v>
      </c>
      <c r="F1932" s="1">
        <v>1203.98</v>
      </c>
      <c r="G1932" s="1" t="s">
        <v>14</v>
      </c>
    </row>
    <row r="1933" spans="1:7" x14ac:dyDescent="0.3">
      <c r="A1933" s="1" t="s">
        <v>1922</v>
      </c>
      <c r="B1933" s="2">
        <v>46098</v>
      </c>
      <c r="C1933" s="1" t="s">
        <v>68</v>
      </c>
      <c r="D1933" s="1" t="s">
        <v>66</v>
      </c>
      <c r="E1933" s="1" t="s">
        <v>21</v>
      </c>
      <c r="F1933" s="1">
        <v>1727.45</v>
      </c>
      <c r="G1933" s="1" t="s">
        <v>14</v>
      </c>
    </row>
    <row r="1934" spans="1:7" x14ac:dyDescent="0.3">
      <c r="A1934" s="1" t="s">
        <v>4229</v>
      </c>
      <c r="B1934" s="2">
        <v>46047</v>
      </c>
      <c r="C1934" s="1" t="s">
        <v>442</v>
      </c>
      <c r="D1934" s="1" t="s">
        <v>66</v>
      </c>
      <c r="E1934" s="1" t="s">
        <v>27</v>
      </c>
      <c r="F1934" s="1">
        <v>5997.86</v>
      </c>
      <c r="G1934" s="1" t="s">
        <v>14</v>
      </c>
    </row>
    <row r="1935" spans="1:7" x14ac:dyDescent="0.3">
      <c r="A1935" s="1" t="s">
        <v>3001</v>
      </c>
      <c r="B1935" s="2">
        <v>46069</v>
      </c>
      <c r="C1935" s="1" t="s">
        <v>1573</v>
      </c>
      <c r="D1935" s="1" t="s">
        <v>66</v>
      </c>
      <c r="E1935" s="1" t="s">
        <v>13</v>
      </c>
      <c r="F1935" s="1">
        <v>2594.48</v>
      </c>
      <c r="G1935" s="1" t="s">
        <v>14</v>
      </c>
    </row>
    <row r="1936" spans="1:7" x14ac:dyDescent="0.3">
      <c r="A1936" s="1" t="s">
        <v>3067</v>
      </c>
      <c r="B1936" s="2">
        <v>46024</v>
      </c>
      <c r="C1936" s="1" t="s">
        <v>2743</v>
      </c>
      <c r="D1936" s="1" t="s">
        <v>35</v>
      </c>
      <c r="E1936" s="1" t="s">
        <v>13</v>
      </c>
      <c r="F1936" s="1">
        <v>5938.49</v>
      </c>
      <c r="G1936" s="1" t="s">
        <v>14</v>
      </c>
    </row>
    <row r="1937" spans="1:7" x14ac:dyDescent="0.3">
      <c r="A1937" s="1" t="s">
        <v>1058</v>
      </c>
      <c r="B1937" s="2">
        <v>46105</v>
      </c>
      <c r="C1937" s="1" t="s">
        <v>1059</v>
      </c>
      <c r="D1937" s="1" t="s">
        <v>35</v>
      </c>
      <c r="E1937" s="1" t="s">
        <v>55</v>
      </c>
      <c r="F1937" s="1">
        <v>8234.2800000000007</v>
      </c>
      <c r="G1937" s="1" t="s">
        <v>14</v>
      </c>
    </row>
    <row r="1938" spans="1:7" x14ac:dyDescent="0.3">
      <c r="A1938" s="1" t="s">
        <v>3575</v>
      </c>
      <c r="B1938" s="2">
        <v>46106</v>
      </c>
      <c r="C1938" s="1" t="s">
        <v>2465</v>
      </c>
      <c r="D1938" s="1" t="s">
        <v>18</v>
      </c>
      <c r="E1938" s="1" t="s">
        <v>13</v>
      </c>
      <c r="F1938" s="1">
        <v>399.45</v>
      </c>
      <c r="G1938" s="1" t="s">
        <v>14</v>
      </c>
    </row>
    <row r="1939" spans="1:7" x14ac:dyDescent="0.3">
      <c r="A1939" s="1" t="s">
        <v>2649</v>
      </c>
      <c r="B1939" s="2">
        <v>46078</v>
      </c>
      <c r="C1939" s="1" t="s">
        <v>723</v>
      </c>
      <c r="D1939" s="1" t="s">
        <v>18</v>
      </c>
      <c r="E1939" s="1" t="s">
        <v>21</v>
      </c>
      <c r="F1939" s="1">
        <v>6457.65</v>
      </c>
      <c r="G1939" s="1" t="s">
        <v>14</v>
      </c>
    </row>
    <row r="1940" spans="1:7" x14ac:dyDescent="0.3">
      <c r="A1940" s="1" t="s">
        <v>4387</v>
      </c>
      <c r="B1940" s="2">
        <v>46075</v>
      </c>
      <c r="C1940" s="1" t="s">
        <v>1243</v>
      </c>
      <c r="D1940" s="1" t="s">
        <v>12</v>
      </c>
      <c r="E1940" s="1" t="s">
        <v>27</v>
      </c>
      <c r="F1940" s="1">
        <v>4723.3900000000003</v>
      </c>
      <c r="G1940" s="1" t="s">
        <v>14</v>
      </c>
    </row>
    <row r="1941" spans="1:7" x14ac:dyDescent="0.3">
      <c r="A1941" s="1" t="s">
        <v>565</v>
      </c>
      <c r="B1941" s="2">
        <v>46074</v>
      </c>
      <c r="C1941" s="1" t="s">
        <v>566</v>
      </c>
      <c r="D1941" s="1" t="s">
        <v>66</v>
      </c>
      <c r="E1941" s="1" t="s">
        <v>21</v>
      </c>
      <c r="F1941" s="1">
        <v>816.88</v>
      </c>
      <c r="G1941" s="1" t="s">
        <v>14</v>
      </c>
    </row>
    <row r="1942" spans="1:7" x14ac:dyDescent="0.3">
      <c r="A1942" s="1" t="s">
        <v>4868</v>
      </c>
      <c r="B1942" s="2">
        <v>46051</v>
      </c>
      <c r="C1942" s="1" t="s">
        <v>1300</v>
      </c>
      <c r="D1942" s="1" t="s">
        <v>66</v>
      </c>
      <c r="E1942" s="1" t="s">
        <v>13</v>
      </c>
      <c r="F1942" s="1">
        <v>465.67</v>
      </c>
      <c r="G1942" s="1" t="s">
        <v>14</v>
      </c>
    </row>
    <row r="1943" spans="1:7" x14ac:dyDescent="0.3">
      <c r="A1943" s="1" t="s">
        <v>1564</v>
      </c>
      <c r="B1943" s="2">
        <v>46083</v>
      </c>
      <c r="C1943" s="1" t="s">
        <v>1565</v>
      </c>
      <c r="D1943" s="1" t="s">
        <v>12</v>
      </c>
      <c r="E1943" s="1" t="s">
        <v>21</v>
      </c>
      <c r="F1943" s="1">
        <v>7094.51</v>
      </c>
      <c r="G1943" s="1" t="s">
        <v>14</v>
      </c>
    </row>
    <row r="1944" spans="1:7" x14ac:dyDescent="0.3">
      <c r="A1944" s="1" t="s">
        <v>3908</v>
      </c>
      <c r="B1944" s="2">
        <v>46091</v>
      </c>
      <c r="C1944" s="1" t="s">
        <v>891</v>
      </c>
      <c r="D1944" s="1" t="s">
        <v>66</v>
      </c>
      <c r="E1944" s="1" t="s">
        <v>13</v>
      </c>
      <c r="F1944" s="1">
        <v>18904.400000000001</v>
      </c>
      <c r="G1944" s="1" t="s">
        <v>14</v>
      </c>
    </row>
    <row r="1945" spans="1:7" x14ac:dyDescent="0.3">
      <c r="A1945" s="1" t="s">
        <v>3881</v>
      </c>
      <c r="B1945" s="2">
        <v>46036</v>
      </c>
      <c r="C1945" s="1" t="s">
        <v>917</v>
      </c>
      <c r="D1945" s="1" t="s">
        <v>12</v>
      </c>
      <c r="E1945" s="1" t="s">
        <v>21</v>
      </c>
      <c r="F1945" s="1">
        <v>31073.41</v>
      </c>
      <c r="G1945" s="1" t="s">
        <v>14</v>
      </c>
    </row>
    <row r="1946" spans="1:7" x14ac:dyDescent="0.3">
      <c r="A1946" s="1" t="s">
        <v>1974</v>
      </c>
      <c r="B1946" s="2">
        <v>46088</v>
      </c>
      <c r="C1946" s="1" t="s">
        <v>80</v>
      </c>
      <c r="D1946" s="1" t="s">
        <v>12</v>
      </c>
      <c r="E1946" s="1" t="s">
        <v>13</v>
      </c>
      <c r="F1946" s="1">
        <v>9321.91</v>
      </c>
      <c r="G1946" s="1" t="s">
        <v>14</v>
      </c>
    </row>
    <row r="1947" spans="1:7" x14ac:dyDescent="0.3">
      <c r="A1947" s="1" t="s">
        <v>4951</v>
      </c>
      <c r="B1947" s="2">
        <v>46041</v>
      </c>
      <c r="C1947" s="1" t="s">
        <v>91</v>
      </c>
      <c r="D1947" s="1" t="s">
        <v>12</v>
      </c>
      <c r="E1947" s="1" t="s">
        <v>13</v>
      </c>
      <c r="F1947" s="1">
        <v>3087.34</v>
      </c>
      <c r="G1947" s="1" t="s">
        <v>89</v>
      </c>
    </row>
    <row r="1948" spans="1:7" x14ac:dyDescent="0.3">
      <c r="A1948" s="1" t="s">
        <v>3201</v>
      </c>
      <c r="B1948" s="2">
        <v>46081</v>
      </c>
      <c r="C1948" s="1" t="s">
        <v>417</v>
      </c>
      <c r="D1948" s="1" t="s">
        <v>12</v>
      </c>
      <c r="E1948" s="1" t="s">
        <v>13</v>
      </c>
      <c r="F1948" s="1">
        <v>5892.78</v>
      </c>
      <c r="G1948" s="1" t="s">
        <v>14</v>
      </c>
    </row>
    <row r="1949" spans="1:7" x14ac:dyDescent="0.3">
      <c r="A1949" s="1" t="s">
        <v>3857</v>
      </c>
      <c r="B1949" s="2">
        <v>46047</v>
      </c>
      <c r="C1949" s="1" t="s">
        <v>128</v>
      </c>
      <c r="D1949" s="1" t="s">
        <v>12</v>
      </c>
      <c r="E1949" s="1" t="s">
        <v>13</v>
      </c>
      <c r="F1949" s="1">
        <v>9866.7000000000007</v>
      </c>
      <c r="G1949" s="1" t="s">
        <v>94</v>
      </c>
    </row>
    <row r="1950" spans="1:7" x14ac:dyDescent="0.3">
      <c r="A1950" s="1" t="s">
        <v>3961</v>
      </c>
      <c r="B1950" s="2">
        <v>46025</v>
      </c>
      <c r="C1950" s="1" t="s">
        <v>205</v>
      </c>
      <c r="D1950" s="1" t="s">
        <v>18</v>
      </c>
      <c r="E1950" s="1" t="s">
        <v>13</v>
      </c>
      <c r="F1950" s="1">
        <v>6904.82</v>
      </c>
      <c r="G1950" s="1" t="s">
        <v>89</v>
      </c>
    </row>
    <row r="1951" spans="1:7" x14ac:dyDescent="0.3">
      <c r="A1951" s="1" t="s">
        <v>581</v>
      </c>
      <c r="B1951" s="2">
        <v>46034</v>
      </c>
      <c r="C1951" s="1" t="s">
        <v>582</v>
      </c>
      <c r="D1951" s="1" t="s">
        <v>12</v>
      </c>
      <c r="E1951" s="1" t="s">
        <v>27</v>
      </c>
      <c r="F1951" s="1">
        <v>74009.63</v>
      </c>
      <c r="G1951" s="1" t="s">
        <v>14</v>
      </c>
    </row>
    <row r="1952" spans="1:7" x14ac:dyDescent="0.3">
      <c r="A1952" s="1" t="s">
        <v>3290</v>
      </c>
      <c r="B1952" s="2">
        <v>46076</v>
      </c>
      <c r="C1952" s="1" t="s">
        <v>2155</v>
      </c>
      <c r="D1952" s="1" t="s">
        <v>12</v>
      </c>
      <c r="E1952" s="1" t="s">
        <v>13</v>
      </c>
      <c r="F1952" s="1">
        <v>2910.55</v>
      </c>
      <c r="G1952" s="1" t="s">
        <v>14</v>
      </c>
    </row>
    <row r="1953" spans="1:7" x14ac:dyDescent="0.3">
      <c r="A1953" s="1" t="s">
        <v>3300</v>
      </c>
      <c r="B1953" s="2">
        <v>46035</v>
      </c>
      <c r="C1953" s="1" t="s">
        <v>691</v>
      </c>
      <c r="D1953" s="1" t="s">
        <v>66</v>
      </c>
      <c r="E1953" s="1" t="s">
        <v>13</v>
      </c>
      <c r="F1953" s="1">
        <v>2992.61</v>
      </c>
      <c r="G1953" s="1" t="s">
        <v>14</v>
      </c>
    </row>
    <row r="1954" spans="1:7" x14ac:dyDescent="0.3">
      <c r="A1954" s="1" t="s">
        <v>554</v>
      </c>
      <c r="B1954" s="2">
        <v>46102</v>
      </c>
      <c r="C1954" s="1" t="s">
        <v>555</v>
      </c>
      <c r="D1954" s="1" t="s">
        <v>18</v>
      </c>
      <c r="E1954" s="1" t="s">
        <v>55</v>
      </c>
      <c r="F1954" s="1">
        <v>4412.3</v>
      </c>
      <c r="G1954" s="1" t="s">
        <v>94</v>
      </c>
    </row>
    <row r="1955" spans="1:7" x14ac:dyDescent="0.3">
      <c r="A1955" s="1" t="s">
        <v>5026</v>
      </c>
      <c r="B1955" s="2">
        <v>46033</v>
      </c>
      <c r="C1955" s="1" t="s">
        <v>1374</v>
      </c>
      <c r="D1955" s="1" t="s">
        <v>35</v>
      </c>
      <c r="E1955" s="1" t="s">
        <v>27</v>
      </c>
      <c r="F1955" s="1">
        <v>24289.15</v>
      </c>
      <c r="G1955" s="1" t="s">
        <v>89</v>
      </c>
    </row>
    <row r="1956" spans="1:7" x14ac:dyDescent="0.3">
      <c r="A1956" s="1" t="s">
        <v>1567</v>
      </c>
      <c r="B1956" s="2">
        <v>46077</v>
      </c>
      <c r="C1956" s="1" t="s">
        <v>1568</v>
      </c>
      <c r="D1956" s="1" t="s">
        <v>35</v>
      </c>
      <c r="E1956" s="1" t="s">
        <v>13</v>
      </c>
      <c r="F1956" s="1">
        <v>8334.73</v>
      </c>
      <c r="G1956" s="1" t="s">
        <v>14</v>
      </c>
    </row>
    <row r="1957" spans="1:7" x14ac:dyDescent="0.3">
      <c r="A1957" s="1" t="s">
        <v>4371</v>
      </c>
      <c r="B1957" s="2">
        <v>46064</v>
      </c>
      <c r="C1957" s="1" t="s">
        <v>70</v>
      </c>
      <c r="D1957" s="1" t="s">
        <v>18</v>
      </c>
      <c r="E1957" s="1" t="s">
        <v>27</v>
      </c>
      <c r="F1957" s="1">
        <v>4345.72</v>
      </c>
      <c r="G1957" s="1" t="s">
        <v>14</v>
      </c>
    </row>
    <row r="1958" spans="1:7" x14ac:dyDescent="0.3">
      <c r="A1958" s="1" t="s">
        <v>4593</v>
      </c>
      <c r="B1958" s="2">
        <v>46110</v>
      </c>
      <c r="C1958" s="1" t="s">
        <v>1605</v>
      </c>
      <c r="D1958" s="1" t="s">
        <v>18</v>
      </c>
      <c r="E1958" s="1" t="s">
        <v>27</v>
      </c>
      <c r="F1958" s="1">
        <v>2000.76</v>
      </c>
      <c r="G1958" s="1" t="s">
        <v>14</v>
      </c>
    </row>
    <row r="1959" spans="1:7" x14ac:dyDescent="0.3">
      <c r="A1959" s="1" t="s">
        <v>2606</v>
      </c>
      <c r="B1959" s="2">
        <v>46088</v>
      </c>
      <c r="C1959" s="1" t="s">
        <v>2328</v>
      </c>
      <c r="D1959" s="1" t="s">
        <v>35</v>
      </c>
      <c r="E1959" s="1" t="s">
        <v>13</v>
      </c>
      <c r="F1959" s="1">
        <v>4583.24</v>
      </c>
      <c r="G1959" s="1" t="s">
        <v>14</v>
      </c>
    </row>
    <row r="1960" spans="1:7" x14ac:dyDescent="0.3">
      <c r="A1960" s="1" t="s">
        <v>73</v>
      </c>
      <c r="B1960" s="2">
        <v>46110</v>
      </c>
      <c r="C1960" s="1" t="s">
        <v>74</v>
      </c>
      <c r="D1960" s="1" t="s">
        <v>18</v>
      </c>
      <c r="E1960" s="1" t="s">
        <v>21</v>
      </c>
      <c r="F1960" s="1">
        <v>1037.3599999999999</v>
      </c>
      <c r="G1960" s="1" t="s">
        <v>14</v>
      </c>
    </row>
    <row r="1961" spans="1:7" x14ac:dyDescent="0.3">
      <c r="A1961" s="1" t="s">
        <v>4483</v>
      </c>
      <c r="B1961" s="2">
        <v>46058</v>
      </c>
      <c r="C1961" s="1" t="s">
        <v>261</v>
      </c>
      <c r="D1961" s="1" t="s">
        <v>66</v>
      </c>
      <c r="E1961" s="1" t="s">
        <v>13</v>
      </c>
      <c r="F1961" s="1">
        <v>19598.759999999998</v>
      </c>
      <c r="G1961" s="1" t="s">
        <v>14</v>
      </c>
    </row>
    <row r="1962" spans="1:7" x14ac:dyDescent="0.3">
      <c r="A1962" s="1" t="s">
        <v>4112</v>
      </c>
      <c r="B1962" s="2">
        <v>46032</v>
      </c>
      <c r="C1962" s="1" t="s">
        <v>2062</v>
      </c>
      <c r="D1962" s="1" t="s">
        <v>12</v>
      </c>
      <c r="E1962" s="1" t="s">
        <v>21</v>
      </c>
      <c r="F1962" s="1">
        <v>3854.22</v>
      </c>
      <c r="G1962" s="1" t="s">
        <v>14</v>
      </c>
    </row>
    <row r="1963" spans="1:7" x14ac:dyDescent="0.3">
      <c r="A1963" s="1" t="s">
        <v>1529</v>
      </c>
      <c r="B1963" s="2">
        <v>46060</v>
      </c>
      <c r="C1963" s="1" t="s">
        <v>588</v>
      </c>
      <c r="D1963" s="1" t="s">
        <v>18</v>
      </c>
      <c r="E1963" s="1" t="s">
        <v>13</v>
      </c>
      <c r="F1963" s="1">
        <v>3246.42</v>
      </c>
      <c r="G1963" s="1" t="s">
        <v>14</v>
      </c>
    </row>
    <row r="1964" spans="1:7" x14ac:dyDescent="0.3">
      <c r="A1964" s="1" t="s">
        <v>3675</v>
      </c>
      <c r="B1964" s="2">
        <v>46106</v>
      </c>
      <c r="C1964" s="1" t="s">
        <v>76</v>
      </c>
      <c r="D1964" s="1" t="s">
        <v>18</v>
      </c>
      <c r="E1964" s="1" t="s">
        <v>27</v>
      </c>
      <c r="F1964" s="1">
        <v>1980.87</v>
      </c>
      <c r="G1964" s="1" t="s">
        <v>14</v>
      </c>
    </row>
    <row r="1965" spans="1:7" x14ac:dyDescent="0.3">
      <c r="A1965" s="1" t="s">
        <v>3920</v>
      </c>
      <c r="B1965" s="2">
        <v>46056</v>
      </c>
      <c r="C1965" s="1" t="s">
        <v>3921</v>
      </c>
      <c r="D1965" s="1" t="s">
        <v>12</v>
      </c>
      <c r="E1965" s="1" t="s">
        <v>13</v>
      </c>
      <c r="F1965" s="1">
        <v>13830.39</v>
      </c>
      <c r="G1965" s="1" t="s">
        <v>14</v>
      </c>
    </row>
    <row r="1966" spans="1:7" x14ac:dyDescent="0.3">
      <c r="A1966" s="1" t="s">
        <v>2368</v>
      </c>
      <c r="B1966" s="2">
        <v>46083</v>
      </c>
      <c r="C1966" s="1" t="s">
        <v>1039</v>
      </c>
      <c r="D1966" s="1" t="s">
        <v>18</v>
      </c>
      <c r="E1966" s="1" t="s">
        <v>55</v>
      </c>
      <c r="F1966" s="1">
        <v>2171.69</v>
      </c>
      <c r="G1966" s="1" t="s">
        <v>14</v>
      </c>
    </row>
    <row r="1967" spans="1:7" x14ac:dyDescent="0.3">
      <c r="A1967" s="1" t="s">
        <v>751</v>
      </c>
      <c r="B1967" s="2">
        <v>46060</v>
      </c>
      <c r="C1967" s="1" t="s">
        <v>752</v>
      </c>
      <c r="D1967" s="1" t="s">
        <v>12</v>
      </c>
      <c r="E1967" s="1" t="s">
        <v>27</v>
      </c>
      <c r="F1967" s="1">
        <v>5884.59</v>
      </c>
      <c r="G1967" s="1" t="s">
        <v>14</v>
      </c>
    </row>
    <row r="1968" spans="1:7" x14ac:dyDescent="0.3">
      <c r="A1968" s="1" t="s">
        <v>4281</v>
      </c>
      <c r="B1968" s="2">
        <v>46059</v>
      </c>
      <c r="C1968" s="1" t="s">
        <v>702</v>
      </c>
      <c r="D1968" s="1" t="s">
        <v>66</v>
      </c>
      <c r="E1968" s="1" t="s">
        <v>21</v>
      </c>
      <c r="F1968" s="1">
        <v>15169.51</v>
      </c>
      <c r="G1968" s="1" t="s">
        <v>14</v>
      </c>
    </row>
    <row r="1969" spans="1:7" x14ac:dyDescent="0.3">
      <c r="A1969" s="1" t="s">
        <v>1686</v>
      </c>
      <c r="B1969" s="2">
        <v>46028</v>
      </c>
      <c r="C1969" s="1" t="s">
        <v>80</v>
      </c>
      <c r="D1969" s="1" t="s">
        <v>12</v>
      </c>
      <c r="E1969" s="1" t="s">
        <v>55</v>
      </c>
      <c r="F1969" s="1">
        <v>2913.52</v>
      </c>
      <c r="G1969" s="1" t="s">
        <v>94</v>
      </c>
    </row>
    <row r="1970" spans="1:7" x14ac:dyDescent="0.3">
      <c r="A1970" s="1" t="s">
        <v>1845</v>
      </c>
      <c r="B1970" s="2">
        <v>46085</v>
      </c>
      <c r="C1970" s="1" t="s">
        <v>1694</v>
      </c>
      <c r="D1970" s="1" t="s">
        <v>18</v>
      </c>
      <c r="E1970" s="1" t="s">
        <v>21</v>
      </c>
      <c r="F1970" s="1">
        <v>10509.3</v>
      </c>
      <c r="G1970" s="1" t="s">
        <v>14</v>
      </c>
    </row>
    <row r="1971" spans="1:7" x14ac:dyDescent="0.3">
      <c r="A1971" s="1" t="s">
        <v>1232</v>
      </c>
      <c r="B1971" s="2">
        <v>46091</v>
      </c>
      <c r="C1971" s="1" t="s">
        <v>548</v>
      </c>
      <c r="D1971" s="1" t="s">
        <v>12</v>
      </c>
      <c r="E1971" s="1" t="s">
        <v>21</v>
      </c>
      <c r="F1971" s="1">
        <v>6563.06</v>
      </c>
      <c r="G1971" s="1" t="s">
        <v>14</v>
      </c>
    </row>
    <row r="1972" spans="1:7" x14ac:dyDescent="0.3">
      <c r="A1972" s="1" t="s">
        <v>4939</v>
      </c>
      <c r="B1972" s="2">
        <v>46036</v>
      </c>
      <c r="C1972" s="1" t="s">
        <v>1720</v>
      </c>
      <c r="D1972" s="1" t="s">
        <v>12</v>
      </c>
      <c r="E1972" s="1" t="s">
        <v>27</v>
      </c>
      <c r="F1972" s="1">
        <v>2234.36</v>
      </c>
      <c r="G1972" s="1" t="s">
        <v>14</v>
      </c>
    </row>
    <row r="1973" spans="1:7" x14ac:dyDescent="0.3">
      <c r="A1973" s="1" t="s">
        <v>5027</v>
      </c>
      <c r="B1973" s="2">
        <v>46088</v>
      </c>
      <c r="C1973" s="1" t="s">
        <v>190</v>
      </c>
      <c r="D1973" s="1" t="s">
        <v>18</v>
      </c>
      <c r="E1973" s="1" t="s">
        <v>27</v>
      </c>
      <c r="F1973" s="1">
        <v>3172.41</v>
      </c>
      <c r="G1973" s="1" t="s">
        <v>14</v>
      </c>
    </row>
    <row r="1974" spans="1:7" x14ac:dyDescent="0.3">
      <c r="A1974" s="1" t="s">
        <v>3358</v>
      </c>
      <c r="B1974" s="2">
        <v>46071</v>
      </c>
      <c r="C1974" s="1" t="s">
        <v>951</v>
      </c>
      <c r="D1974" s="1" t="s">
        <v>35</v>
      </c>
      <c r="E1974" s="1" t="s">
        <v>13</v>
      </c>
      <c r="F1974" s="1">
        <v>675.13</v>
      </c>
      <c r="G1974" s="1" t="s">
        <v>14</v>
      </c>
    </row>
    <row r="1975" spans="1:7" x14ac:dyDescent="0.3">
      <c r="A1975" s="1" t="s">
        <v>4797</v>
      </c>
      <c r="B1975" s="2">
        <v>46034</v>
      </c>
      <c r="C1975" s="1" t="s">
        <v>98</v>
      </c>
      <c r="D1975" s="1" t="s">
        <v>66</v>
      </c>
      <c r="E1975" s="1" t="s">
        <v>27</v>
      </c>
      <c r="F1975" s="1">
        <v>2349.3200000000002</v>
      </c>
      <c r="G1975" s="1" t="s">
        <v>14</v>
      </c>
    </row>
    <row r="1976" spans="1:7" x14ac:dyDescent="0.3">
      <c r="A1976" s="1" t="s">
        <v>3250</v>
      </c>
      <c r="B1976" s="2">
        <v>46076</v>
      </c>
      <c r="C1976" s="1" t="s">
        <v>153</v>
      </c>
      <c r="D1976" s="1" t="s">
        <v>35</v>
      </c>
      <c r="E1976" s="1" t="s">
        <v>21</v>
      </c>
      <c r="F1976" s="1">
        <v>4217.51</v>
      </c>
      <c r="G1976" s="1" t="s">
        <v>14</v>
      </c>
    </row>
    <row r="1977" spans="1:7" x14ac:dyDescent="0.3">
      <c r="A1977" s="1" t="s">
        <v>4497</v>
      </c>
      <c r="B1977" s="2">
        <v>46110</v>
      </c>
      <c r="C1977" s="1" t="s">
        <v>4165</v>
      </c>
      <c r="D1977" s="1" t="s">
        <v>12</v>
      </c>
      <c r="E1977" s="1" t="s">
        <v>13</v>
      </c>
      <c r="F1977" s="1">
        <v>3797.36</v>
      </c>
      <c r="G1977" s="1" t="s">
        <v>14</v>
      </c>
    </row>
    <row r="1978" spans="1:7" x14ac:dyDescent="0.3">
      <c r="A1978" s="1" t="s">
        <v>4321</v>
      </c>
      <c r="B1978" s="2">
        <v>46090</v>
      </c>
      <c r="C1978" s="1" t="s">
        <v>2342</v>
      </c>
      <c r="D1978" s="1" t="s">
        <v>18</v>
      </c>
      <c r="E1978" s="1" t="s">
        <v>13</v>
      </c>
      <c r="F1978" s="1">
        <v>1939.56</v>
      </c>
      <c r="G1978" s="1" t="s">
        <v>14</v>
      </c>
    </row>
    <row r="1979" spans="1:7" x14ac:dyDescent="0.3">
      <c r="A1979" s="1" t="s">
        <v>4496</v>
      </c>
      <c r="B1979" s="2">
        <v>46064</v>
      </c>
      <c r="C1979" s="1" t="s">
        <v>1104</v>
      </c>
      <c r="D1979" s="1" t="s">
        <v>12</v>
      </c>
      <c r="E1979" s="1" t="s">
        <v>13</v>
      </c>
      <c r="F1979" s="1">
        <v>4090.97</v>
      </c>
      <c r="G1979" s="1" t="s">
        <v>14</v>
      </c>
    </row>
    <row r="1980" spans="1:7" x14ac:dyDescent="0.3">
      <c r="A1980" s="1" t="s">
        <v>1437</v>
      </c>
      <c r="B1980" s="2">
        <v>46085</v>
      </c>
      <c r="C1980" s="1" t="s">
        <v>1438</v>
      </c>
      <c r="D1980" s="1" t="s">
        <v>35</v>
      </c>
      <c r="E1980" s="1" t="s">
        <v>13</v>
      </c>
      <c r="F1980" s="1">
        <v>4556.03</v>
      </c>
      <c r="G1980" s="1" t="s">
        <v>14</v>
      </c>
    </row>
    <row r="1981" spans="1:7" x14ac:dyDescent="0.3">
      <c r="A1981" s="1" t="s">
        <v>3294</v>
      </c>
      <c r="B1981" s="2">
        <v>46094</v>
      </c>
      <c r="C1981" s="1" t="s">
        <v>885</v>
      </c>
      <c r="D1981" s="1" t="s">
        <v>66</v>
      </c>
      <c r="E1981" s="1" t="s">
        <v>27</v>
      </c>
      <c r="F1981" s="1">
        <v>8327.5300000000007</v>
      </c>
      <c r="G1981" s="1" t="s">
        <v>14</v>
      </c>
    </row>
    <row r="1982" spans="1:7" x14ac:dyDescent="0.3">
      <c r="A1982" s="1" t="s">
        <v>5028</v>
      </c>
      <c r="B1982" s="2">
        <v>46041</v>
      </c>
      <c r="C1982" s="1" t="s">
        <v>3116</v>
      </c>
      <c r="D1982" s="1" t="s">
        <v>18</v>
      </c>
      <c r="E1982" s="1" t="s">
        <v>27</v>
      </c>
      <c r="F1982" s="1">
        <v>9026.6</v>
      </c>
      <c r="G1982" s="1" t="s">
        <v>14</v>
      </c>
    </row>
    <row r="1983" spans="1:7" x14ac:dyDescent="0.3">
      <c r="A1983" s="1" t="s">
        <v>536</v>
      </c>
      <c r="B1983" s="2">
        <v>46056</v>
      </c>
      <c r="C1983" s="1" t="s">
        <v>537</v>
      </c>
      <c r="D1983" s="1" t="s">
        <v>66</v>
      </c>
      <c r="E1983" s="1" t="s">
        <v>55</v>
      </c>
      <c r="F1983" s="1">
        <v>8333.25</v>
      </c>
      <c r="G1983" s="1" t="s">
        <v>14</v>
      </c>
    </row>
    <row r="1984" spans="1:7" x14ac:dyDescent="0.3">
      <c r="A1984" s="1" t="s">
        <v>3986</v>
      </c>
      <c r="B1984" s="2">
        <v>46100</v>
      </c>
      <c r="C1984" s="1" t="s">
        <v>1399</v>
      </c>
      <c r="D1984" s="1" t="s">
        <v>66</v>
      </c>
      <c r="E1984" s="1" t="s">
        <v>27</v>
      </c>
      <c r="F1984" s="1">
        <v>2671.44</v>
      </c>
      <c r="G1984" s="1" t="s">
        <v>14</v>
      </c>
    </row>
    <row r="1985" spans="1:7" x14ac:dyDescent="0.3">
      <c r="A1985" s="1" t="s">
        <v>4543</v>
      </c>
      <c r="B1985" s="2">
        <v>46042</v>
      </c>
      <c r="C1985" s="1" t="s">
        <v>80</v>
      </c>
      <c r="D1985" s="1" t="s">
        <v>12</v>
      </c>
      <c r="E1985" s="1" t="s">
        <v>13</v>
      </c>
      <c r="F1985" s="1">
        <v>23385.88</v>
      </c>
      <c r="G1985" s="1" t="s">
        <v>14</v>
      </c>
    </row>
    <row r="1986" spans="1:7" x14ac:dyDescent="0.3">
      <c r="A1986" s="1" t="s">
        <v>2023</v>
      </c>
      <c r="B1986" s="2">
        <v>46068</v>
      </c>
      <c r="C1986" s="1" t="s">
        <v>1553</v>
      </c>
      <c r="D1986" s="1" t="s">
        <v>12</v>
      </c>
      <c r="E1986" s="1" t="s">
        <v>55</v>
      </c>
      <c r="F1986" s="1">
        <v>629.86</v>
      </c>
      <c r="G1986" s="1" t="s">
        <v>94</v>
      </c>
    </row>
    <row r="1987" spans="1:7" x14ac:dyDescent="0.3">
      <c r="A1987" s="1" t="s">
        <v>2048</v>
      </c>
      <c r="B1987" s="2">
        <v>46028</v>
      </c>
      <c r="C1987" s="1" t="s">
        <v>1754</v>
      </c>
      <c r="D1987" s="1" t="s">
        <v>18</v>
      </c>
      <c r="E1987" s="1" t="s">
        <v>21</v>
      </c>
      <c r="F1987" s="1">
        <v>7923.54</v>
      </c>
      <c r="G1987" s="1" t="s">
        <v>14</v>
      </c>
    </row>
    <row r="1988" spans="1:7" x14ac:dyDescent="0.3">
      <c r="A1988" s="1" t="s">
        <v>201</v>
      </c>
      <c r="B1988" s="2">
        <v>46052</v>
      </c>
      <c r="C1988" s="1" t="s">
        <v>202</v>
      </c>
      <c r="D1988" s="1" t="s">
        <v>12</v>
      </c>
      <c r="E1988" s="1" t="s">
        <v>21</v>
      </c>
      <c r="F1988" s="1">
        <v>1686.15</v>
      </c>
      <c r="G1988" s="1" t="s">
        <v>14</v>
      </c>
    </row>
    <row r="1989" spans="1:7" x14ac:dyDescent="0.3">
      <c r="A1989" s="1" t="s">
        <v>3412</v>
      </c>
      <c r="B1989" s="2">
        <v>46054</v>
      </c>
      <c r="C1989" s="1" t="s">
        <v>1806</v>
      </c>
      <c r="D1989" s="1" t="s">
        <v>66</v>
      </c>
      <c r="E1989" s="1" t="s">
        <v>13</v>
      </c>
      <c r="F1989" s="1">
        <v>899.26</v>
      </c>
      <c r="G1989" s="1" t="s">
        <v>14</v>
      </c>
    </row>
    <row r="1990" spans="1:7" x14ac:dyDescent="0.3">
      <c r="A1990" s="1" t="s">
        <v>1301</v>
      </c>
      <c r="B1990" s="2">
        <v>46047</v>
      </c>
      <c r="C1990" s="1" t="s">
        <v>149</v>
      </c>
      <c r="D1990" s="1" t="s">
        <v>18</v>
      </c>
      <c r="E1990" s="1" t="s">
        <v>55</v>
      </c>
      <c r="F1990" s="1">
        <v>1995.39</v>
      </c>
      <c r="G1990" s="1" t="s">
        <v>14</v>
      </c>
    </row>
    <row r="1991" spans="1:7" x14ac:dyDescent="0.3">
      <c r="A1991" s="1" t="s">
        <v>3089</v>
      </c>
      <c r="B1991" s="2">
        <v>46089</v>
      </c>
      <c r="C1991" s="1" t="s">
        <v>184</v>
      </c>
      <c r="D1991" s="1" t="s">
        <v>66</v>
      </c>
      <c r="E1991" s="1" t="s">
        <v>27</v>
      </c>
      <c r="F1991" s="1">
        <v>7270.08</v>
      </c>
      <c r="G1991" s="1" t="s">
        <v>14</v>
      </c>
    </row>
    <row r="1992" spans="1:7" x14ac:dyDescent="0.3">
      <c r="A1992" s="1" t="s">
        <v>4056</v>
      </c>
      <c r="B1992" s="2">
        <v>46065</v>
      </c>
      <c r="C1992" s="1" t="s">
        <v>1204</v>
      </c>
      <c r="D1992" s="1" t="s">
        <v>12</v>
      </c>
      <c r="E1992" s="1" t="s">
        <v>13</v>
      </c>
      <c r="F1992" s="1">
        <v>7765.26</v>
      </c>
      <c r="G1992" s="1" t="s">
        <v>14</v>
      </c>
    </row>
    <row r="1993" spans="1:7" x14ac:dyDescent="0.3">
      <c r="A1993" s="1" t="s">
        <v>3567</v>
      </c>
      <c r="B1993" s="2">
        <v>46110</v>
      </c>
      <c r="C1993" s="1" t="s">
        <v>593</v>
      </c>
      <c r="D1993" s="1" t="s">
        <v>12</v>
      </c>
      <c r="E1993" s="1" t="s">
        <v>13</v>
      </c>
      <c r="F1993" s="1">
        <v>2008.39</v>
      </c>
      <c r="G1993" s="1" t="s">
        <v>14</v>
      </c>
    </row>
    <row r="1994" spans="1:7" x14ac:dyDescent="0.3">
      <c r="A1994" s="1" t="s">
        <v>1735</v>
      </c>
      <c r="B1994" s="2">
        <v>46085</v>
      </c>
      <c r="C1994" s="1" t="s">
        <v>403</v>
      </c>
      <c r="D1994" s="1" t="s">
        <v>12</v>
      </c>
      <c r="E1994" s="1" t="s">
        <v>55</v>
      </c>
      <c r="F1994" s="1">
        <v>4268.5</v>
      </c>
      <c r="G1994" s="1" t="s">
        <v>14</v>
      </c>
    </row>
    <row r="1995" spans="1:7" x14ac:dyDescent="0.3">
      <c r="A1995" s="1" t="s">
        <v>1897</v>
      </c>
      <c r="B1995" s="2">
        <v>46088</v>
      </c>
      <c r="C1995" s="1" t="s">
        <v>304</v>
      </c>
      <c r="D1995" s="1" t="s">
        <v>12</v>
      </c>
      <c r="E1995" s="1" t="s">
        <v>21</v>
      </c>
      <c r="F1995" s="1">
        <v>4995.3</v>
      </c>
      <c r="G1995" s="1" t="s">
        <v>14</v>
      </c>
    </row>
    <row r="1996" spans="1:7" x14ac:dyDescent="0.3">
      <c r="A1996" s="1" t="s">
        <v>1612</v>
      </c>
      <c r="B1996" s="2">
        <v>46112</v>
      </c>
      <c r="C1996" s="1" t="s">
        <v>1613</v>
      </c>
      <c r="D1996" s="1" t="s">
        <v>66</v>
      </c>
      <c r="E1996" s="1" t="s">
        <v>21</v>
      </c>
      <c r="F1996" s="1">
        <v>636.49</v>
      </c>
      <c r="G1996" s="1" t="s">
        <v>14</v>
      </c>
    </row>
    <row r="1997" spans="1:7" x14ac:dyDescent="0.3">
      <c r="A1997" s="1" t="s">
        <v>1145</v>
      </c>
      <c r="B1997" s="2">
        <v>46055</v>
      </c>
      <c r="C1997" s="1" t="s">
        <v>1146</v>
      </c>
      <c r="D1997" s="1" t="s">
        <v>12</v>
      </c>
      <c r="E1997" s="1" t="s">
        <v>27</v>
      </c>
      <c r="F1997" s="1">
        <v>1697.07</v>
      </c>
      <c r="G1997" s="1" t="s">
        <v>14</v>
      </c>
    </row>
    <row r="1998" spans="1:7" x14ac:dyDescent="0.3">
      <c r="A1998" s="1" t="s">
        <v>170</v>
      </c>
      <c r="B1998" s="2">
        <v>46094</v>
      </c>
      <c r="C1998" s="1" t="s">
        <v>171</v>
      </c>
      <c r="D1998" s="1" t="s">
        <v>18</v>
      </c>
      <c r="E1998" s="1" t="s">
        <v>21</v>
      </c>
      <c r="F1998" s="1">
        <v>826.86</v>
      </c>
      <c r="G1998" s="1" t="s">
        <v>14</v>
      </c>
    </row>
    <row r="1999" spans="1:7" x14ac:dyDescent="0.3">
      <c r="A1999" s="1" t="s">
        <v>4436</v>
      </c>
      <c r="B1999" s="2">
        <v>46075</v>
      </c>
      <c r="C1999" s="1" t="s">
        <v>169</v>
      </c>
      <c r="D1999" s="1" t="s">
        <v>12</v>
      </c>
      <c r="E1999" s="1" t="s">
        <v>27</v>
      </c>
      <c r="F1999" s="1">
        <v>1035.48</v>
      </c>
      <c r="G1999" s="1" t="s">
        <v>14</v>
      </c>
    </row>
    <row r="2000" spans="1:7" x14ac:dyDescent="0.3">
      <c r="A2000" s="1" t="s">
        <v>2840</v>
      </c>
      <c r="B2000" s="2">
        <v>46029</v>
      </c>
      <c r="C2000" s="1" t="s">
        <v>138</v>
      </c>
      <c r="D2000" s="1" t="s">
        <v>12</v>
      </c>
      <c r="E2000" s="1" t="s">
        <v>13</v>
      </c>
      <c r="F2000" s="1">
        <v>14891.7</v>
      </c>
      <c r="G2000" s="1" t="s">
        <v>14</v>
      </c>
    </row>
    <row r="2001" spans="1:7" x14ac:dyDescent="0.3">
      <c r="A2001" s="1" t="s">
        <v>5029</v>
      </c>
      <c r="B2001" s="2">
        <v>46069</v>
      </c>
      <c r="C2001" s="1" t="s">
        <v>229</v>
      </c>
      <c r="D2001" s="1" t="s">
        <v>18</v>
      </c>
      <c r="E2001" s="1" t="s">
        <v>55</v>
      </c>
      <c r="F2001" s="1">
        <v>15078.31</v>
      </c>
      <c r="G2001" s="1" t="s">
        <v>14</v>
      </c>
    </row>
    <row r="2002" spans="1:7" x14ac:dyDescent="0.3">
      <c r="A2002" s="1" t="s">
        <v>2867</v>
      </c>
      <c r="B2002" s="2">
        <v>46033</v>
      </c>
      <c r="C2002" s="1" t="s">
        <v>239</v>
      </c>
      <c r="D2002" s="1" t="s">
        <v>18</v>
      </c>
      <c r="E2002" s="1" t="s">
        <v>21</v>
      </c>
      <c r="F2002" s="1">
        <v>6775.79</v>
      </c>
      <c r="G2002" s="1" t="s">
        <v>14</v>
      </c>
    </row>
    <row r="2003" spans="1:7" x14ac:dyDescent="0.3">
      <c r="A2003" s="1" t="s">
        <v>3564</v>
      </c>
      <c r="B2003" s="2">
        <v>46042</v>
      </c>
      <c r="C2003" s="1" t="s">
        <v>324</v>
      </c>
      <c r="D2003" s="1" t="s">
        <v>18</v>
      </c>
      <c r="E2003" s="1" t="s">
        <v>21</v>
      </c>
      <c r="F2003" s="1">
        <v>431.84</v>
      </c>
      <c r="G2003" s="1" t="s">
        <v>14</v>
      </c>
    </row>
    <row r="2004" spans="1:7" x14ac:dyDescent="0.3">
      <c r="A2004" s="1" t="s">
        <v>2374</v>
      </c>
      <c r="B2004" s="2">
        <v>46070</v>
      </c>
      <c r="C2004" s="1" t="s">
        <v>790</v>
      </c>
      <c r="D2004" s="1" t="s">
        <v>12</v>
      </c>
      <c r="E2004" s="1" t="s">
        <v>27</v>
      </c>
      <c r="F2004" s="1">
        <v>9657.73</v>
      </c>
      <c r="G2004" s="1" t="s">
        <v>14</v>
      </c>
    </row>
    <row r="2005" spans="1:7" x14ac:dyDescent="0.3">
      <c r="A2005" s="1" t="s">
        <v>3524</v>
      </c>
      <c r="B2005" s="2">
        <v>46057</v>
      </c>
      <c r="C2005" s="1" t="s">
        <v>50</v>
      </c>
      <c r="D2005" s="1" t="s">
        <v>46</v>
      </c>
      <c r="E2005" s="1" t="s">
        <v>55</v>
      </c>
      <c r="F2005" s="1">
        <v>39211.68</v>
      </c>
      <c r="G2005" s="1" t="s">
        <v>14</v>
      </c>
    </row>
    <row r="2006" spans="1:7" x14ac:dyDescent="0.3">
      <c r="A2006" s="1" t="s">
        <v>1117</v>
      </c>
      <c r="B2006" s="2">
        <v>46097</v>
      </c>
      <c r="C2006" s="1" t="s">
        <v>1118</v>
      </c>
      <c r="D2006" s="1" t="s">
        <v>46</v>
      </c>
      <c r="E2006" s="1" t="s">
        <v>13</v>
      </c>
      <c r="F2006" s="1">
        <v>12803.33</v>
      </c>
      <c r="G2006" s="1" t="s">
        <v>14</v>
      </c>
    </row>
    <row r="2007" spans="1:7" x14ac:dyDescent="0.3">
      <c r="A2007" s="1" t="s">
        <v>1532</v>
      </c>
      <c r="B2007" s="2">
        <v>46068</v>
      </c>
      <c r="C2007" s="1" t="s">
        <v>1533</v>
      </c>
      <c r="D2007" s="1" t="s">
        <v>35</v>
      </c>
      <c r="E2007" s="1" t="s">
        <v>13</v>
      </c>
      <c r="F2007" s="1">
        <v>2802.88</v>
      </c>
      <c r="G2007" s="1" t="s">
        <v>14</v>
      </c>
    </row>
    <row r="2008" spans="1:7" x14ac:dyDescent="0.3">
      <c r="A2008" s="1" t="s">
        <v>4768</v>
      </c>
      <c r="B2008" s="2">
        <v>46088</v>
      </c>
      <c r="C2008" s="1" t="s">
        <v>34</v>
      </c>
      <c r="D2008" s="1" t="s">
        <v>12</v>
      </c>
      <c r="E2008" s="1" t="s">
        <v>13</v>
      </c>
      <c r="F2008" s="1">
        <v>3072.12</v>
      </c>
      <c r="G2008" s="1" t="s">
        <v>14</v>
      </c>
    </row>
    <row r="2009" spans="1:7" x14ac:dyDescent="0.3">
      <c r="A2009" s="1" t="s">
        <v>2547</v>
      </c>
      <c r="B2009" s="2">
        <v>46102</v>
      </c>
      <c r="C2009" s="1" t="s">
        <v>757</v>
      </c>
      <c r="D2009" s="1" t="s">
        <v>12</v>
      </c>
      <c r="E2009" s="1" t="s">
        <v>21</v>
      </c>
      <c r="F2009" s="1">
        <v>13645.48</v>
      </c>
      <c r="G2009" s="1" t="s">
        <v>14</v>
      </c>
    </row>
    <row r="2010" spans="1:7" x14ac:dyDescent="0.3">
      <c r="A2010" s="1" t="s">
        <v>688</v>
      </c>
      <c r="B2010" s="2">
        <v>46047</v>
      </c>
      <c r="C2010" s="1" t="s">
        <v>689</v>
      </c>
      <c r="D2010" s="1" t="s">
        <v>12</v>
      </c>
      <c r="E2010" s="1" t="s">
        <v>13</v>
      </c>
      <c r="F2010" s="1">
        <v>10545.02</v>
      </c>
      <c r="G2010" s="1" t="s">
        <v>14</v>
      </c>
    </row>
    <row r="2011" spans="1:7" x14ac:dyDescent="0.3">
      <c r="A2011" s="1" t="s">
        <v>2290</v>
      </c>
      <c r="B2011" s="2">
        <v>46070</v>
      </c>
      <c r="C2011" s="1" t="s">
        <v>50</v>
      </c>
      <c r="D2011" s="1" t="s">
        <v>66</v>
      </c>
      <c r="E2011" s="1" t="s">
        <v>21</v>
      </c>
      <c r="F2011" s="1">
        <v>3042.21</v>
      </c>
      <c r="G2011" s="1" t="s">
        <v>14</v>
      </c>
    </row>
    <row r="2012" spans="1:7" x14ac:dyDescent="0.3">
      <c r="A2012" s="1" t="s">
        <v>1953</v>
      </c>
      <c r="B2012" s="2">
        <v>46101</v>
      </c>
      <c r="C2012" s="1" t="s">
        <v>887</v>
      </c>
      <c r="D2012" s="1" t="s">
        <v>66</v>
      </c>
      <c r="E2012" s="1" t="s">
        <v>21</v>
      </c>
      <c r="F2012" s="1">
        <v>8636.43</v>
      </c>
      <c r="G2012" s="1" t="s">
        <v>14</v>
      </c>
    </row>
    <row r="2013" spans="1:7" x14ac:dyDescent="0.3">
      <c r="A2013" s="1" t="s">
        <v>1562</v>
      </c>
      <c r="B2013" s="2">
        <v>46078</v>
      </c>
      <c r="C2013" s="1" t="s">
        <v>1371</v>
      </c>
      <c r="D2013" s="1" t="s">
        <v>12</v>
      </c>
      <c r="E2013" s="1" t="s">
        <v>13</v>
      </c>
      <c r="F2013" s="1">
        <v>1200.81</v>
      </c>
      <c r="G2013" s="1" t="s">
        <v>14</v>
      </c>
    </row>
    <row r="2014" spans="1:7" x14ac:dyDescent="0.3">
      <c r="A2014" s="1" t="s">
        <v>1201</v>
      </c>
      <c r="B2014" s="2">
        <v>46059</v>
      </c>
      <c r="C2014" s="1" t="s">
        <v>1202</v>
      </c>
      <c r="D2014" s="1" t="s">
        <v>66</v>
      </c>
      <c r="E2014" s="1" t="s">
        <v>55</v>
      </c>
      <c r="F2014" s="1">
        <v>2041.19</v>
      </c>
      <c r="G2014" s="1" t="s">
        <v>14</v>
      </c>
    </row>
    <row r="2015" spans="1:7" x14ac:dyDescent="0.3">
      <c r="A2015" s="1" t="s">
        <v>2493</v>
      </c>
      <c r="B2015" s="2">
        <v>46057</v>
      </c>
      <c r="C2015" s="1" t="s">
        <v>1432</v>
      </c>
      <c r="D2015" s="1" t="s">
        <v>12</v>
      </c>
      <c r="E2015" s="1" t="s">
        <v>13</v>
      </c>
      <c r="F2015" s="1">
        <v>1504.7</v>
      </c>
      <c r="G2015" s="1" t="s">
        <v>14</v>
      </c>
    </row>
    <row r="2016" spans="1:7" x14ac:dyDescent="0.3">
      <c r="A2016" s="1" t="s">
        <v>1295</v>
      </c>
      <c r="B2016" s="2">
        <v>46104</v>
      </c>
      <c r="C2016" s="1" t="s">
        <v>718</v>
      </c>
      <c r="D2016" s="1" t="s">
        <v>66</v>
      </c>
      <c r="E2016" s="1" t="s">
        <v>55</v>
      </c>
      <c r="F2016" s="1">
        <v>17826.39</v>
      </c>
      <c r="G2016" s="1" t="s">
        <v>94</v>
      </c>
    </row>
    <row r="2017" spans="1:7" x14ac:dyDescent="0.3">
      <c r="A2017" s="1" t="s">
        <v>197</v>
      </c>
      <c r="B2017" s="2">
        <v>46053</v>
      </c>
      <c r="C2017" s="1" t="s">
        <v>198</v>
      </c>
      <c r="D2017" s="1" t="s">
        <v>12</v>
      </c>
      <c r="E2017" s="1" t="s">
        <v>27</v>
      </c>
      <c r="F2017" s="1">
        <v>17160.87</v>
      </c>
      <c r="G2017" s="1" t="s">
        <v>94</v>
      </c>
    </row>
    <row r="2018" spans="1:7" x14ac:dyDescent="0.3">
      <c r="A2018" s="1" t="s">
        <v>3165</v>
      </c>
      <c r="B2018" s="2">
        <v>46099</v>
      </c>
      <c r="C2018" s="1" t="s">
        <v>508</v>
      </c>
      <c r="D2018" s="1" t="s">
        <v>12</v>
      </c>
      <c r="E2018" s="1" t="s">
        <v>27</v>
      </c>
      <c r="F2018" s="1">
        <v>2330.25</v>
      </c>
      <c r="G2018" s="1" t="s">
        <v>14</v>
      </c>
    </row>
    <row r="2019" spans="1:7" x14ac:dyDescent="0.3">
      <c r="A2019" s="1" t="s">
        <v>4638</v>
      </c>
      <c r="B2019" s="2">
        <v>46055</v>
      </c>
      <c r="C2019" s="1" t="s">
        <v>1283</v>
      </c>
      <c r="D2019" s="1" t="s">
        <v>12</v>
      </c>
      <c r="E2019" s="1" t="s">
        <v>21</v>
      </c>
      <c r="F2019" s="1">
        <v>13825.13</v>
      </c>
      <c r="G2019" s="1" t="s">
        <v>14</v>
      </c>
    </row>
    <row r="2020" spans="1:7" x14ac:dyDescent="0.3">
      <c r="A2020" s="1" t="s">
        <v>3612</v>
      </c>
      <c r="B2020" s="2">
        <v>46095</v>
      </c>
      <c r="C2020" s="1" t="s">
        <v>818</v>
      </c>
      <c r="D2020" s="1" t="s">
        <v>35</v>
      </c>
      <c r="E2020" s="1" t="s">
        <v>21</v>
      </c>
      <c r="F2020" s="1">
        <v>10973.31</v>
      </c>
      <c r="G2020" s="1" t="s">
        <v>14</v>
      </c>
    </row>
    <row r="2021" spans="1:7" x14ac:dyDescent="0.3">
      <c r="A2021" s="1" t="s">
        <v>1963</v>
      </c>
      <c r="B2021" s="2">
        <v>46070</v>
      </c>
      <c r="C2021" s="1" t="s">
        <v>1964</v>
      </c>
      <c r="D2021" s="1" t="s">
        <v>12</v>
      </c>
      <c r="E2021" s="1" t="s">
        <v>13</v>
      </c>
      <c r="F2021" s="1">
        <v>3311.62</v>
      </c>
      <c r="G2021" s="1" t="s">
        <v>14</v>
      </c>
    </row>
    <row r="2022" spans="1:7" x14ac:dyDescent="0.3">
      <c r="A2022" s="1" t="s">
        <v>252</v>
      </c>
      <c r="B2022" s="2">
        <v>46068</v>
      </c>
      <c r="C2022" s="1" t="s">
        <v>253</v>
      </c>
      <c r="D2022" s="1" t="s">
        <v>18</v>
      </c>
      <c r="E2022" s="1" t="s">
        <v>27</v>
      </c>
      <c r="F2022" s="1">
        <v>3117.06</v>
      </c>
      <c r="G2022" s="1" t="s">
        <v>14</v>
      </c>
    </row>
    <row r="2023" spans="1:7" x14ac:dyDescent="0.3">
      <c r="A2023" s="1" t="s">
        <v>4375</v>
      </c>
      <c r="B2023" s="2">
        <v>46067</v>
      </c>
      <c r="C2023" s="1" t="s">
        <v>2653</v>
      </c>
      <c r="D2023" s="1" t="s">
        <v>66</v>
      </c>
      <c r="E2023" s="1" t="s">
        <v>27</v>
      </c>
      <c r="F2023" s="1">
        <v>2040.74</v>
      </c>
      <c r="G2023" s="1" t="s">
        <v>14</v>
      </c>
    </row>
    <row r="2024" spans="1:7" x14ac:dyDescent="0.3">
      <c r="A2024" s="1" t="s">
        <v>1666</v>
      </c>
      <c r="B2024" s="2">
        <v>46059</v>
      </c>
      <c r="C2024" s="1" t="s">
        <v>1667</v>
      </c>
      <c r="D2024" s="1" t="s">
        <v>66</v>
      </c>
      <c r="E2024" s="1" t="s">
        <v>27</v>
      </c>
      <c r="F2024" s="1">
        <v>16187.69</v>
      </c>
      <c r="G2024" s="1" t="s">
        <v>14</v>
      </c>
    </row>
    <row r="2025" spans="1:7" x14ac:dyDescent="0.3">
      <c r="A2025" s="1" t="s">
        <v>2065</v>
      </c>
      <c r="B2025" s="2">
        <v>46090</v>
      </c>
      <c r="C2025" s="1" t="s">
        <v>1465</v>
      </c>
      <c r="D2025" s="1" t="s">
        <v>66</v>
      </c>
      <c r="E2025" s="1" t="s">
        <v>21</v>
      </c>
      <c r="F2025" s="1">
        <v>2054.25</v>
      </c>
      <c r="G2025" s="1" t="s">
        <v>14</v>
      </c>
    </row>
    <row r="2026" spans="1:7" x14ac:dyDescent="0.3">
      <c r="A2026" s="1" t="s">
        <v>2343</v>
      </c>
      <c r="B2026" s="2">
        <v>46066</v>
      </c>
      <c r="C2026" s="1" t="s">
        <v>736</v>
      </c>
      <c r="D2026" s="1" t="s">
        <v>35</v>
      </c>
      <c r="E2026" s="1" t="s">
        <v>13</v>
      </c>
      <c r="F2026" s="1">
        <v>5319.52</v>
      </c>
      <c r="G2026" s="1" t="s">
        <v>14</v>
      </c>
    </row>
    <row r="2027" spans="1:7" x14ac:dyDescent="0.3">
      <c r="A2027" s="1" t="s">
        <v>2070</v>
      </c>
      <c r="B2027" s="2">
        <v>46089</v>
      </c>
      <c r="C2027" s="1" t="s">
        <v>882</v>
      </c>
      <c r="D2027" s="1" t="s">
        <v>18</v>
      </c>
      <c r="E2027" s="1" t="s">
        <v>13</v>
      </c>
      <c r="F2027" s="1">
        <v>6011.64</v>
      </c>
      <c r="G2027" s="1" t="s">
        <v>14</v>
      </c>
    </row>
    <row r="2028" spans="1:7" x14ac:dyDescent="0.3">
      <c r="A2028" s="1" t="s">
        <v>4211</v>
      </c>
      <c r="B2028" s="2">
        <v>46078</v>
      </c>
      <c r="C2028" s="1" t="s">
        <v>1228</v>
      </c>
      <c r="D2028" s="1" t="s">
        <v>12</v>
      </c>
      <c r="E2028" s="1" t="s">
        <v>13</v>
      </c>
      <c r="F2028" s="1">
        <v>7111.25</v>
      </c>
      <c r="G2028" s="1" t="s">
        <v>14</v>
      </c>
    </row>
    <row r="2029" spans="1:7" x14ac:dyDescent="0.3">
      <c r="A2029" s="1" t="s">
        <v>534</v>
      </c>
      <c r="B2029" s="2">
        <v>46027</v>
      </c>
      <c r="C2029" s="1" t="s">
        <v>535</v>
      </c>
      <c r="D2029" s="1" t="s">
        <v>18</v>
      </c>
      <c r="E2029" s="1" t="s">
        <v>55</v>
      </c>
      <c r="F2029" s="1">
        <v>1395.98</v>
      </c>
      <c r="G2029" s="1" t="s">
        <v>14</v>
      </c>
    </row>
    <row r="2030" spans="1:7" x14ac:dyDescent="0.3">
      <c r="A2030" s="1" t="s">
        <v>4796</v>
      </c>
      <c r="B2030" s="2">
        <v>46023</v>
      </c>
      <c r="C2030" s="1" t="s">
        <v>934</v>
      </c>
      <c r="D2030" s="1" t="s">
        <v>35</v>
      </c>
      <c r="E2030" s="1" t="s">
        <v>21</v>
      </c>
      <c r="F2030" s="1">
        <v>2189.04</v>
      </c>
      <c r="G2030" s="1" t="s">
        <v>14</v>
      </c>
    </row>
    <row r="2031" spans="1:7" x14ac:dyDescent="0.3">
      <c r="A2031" s="1" t="s">
        <v>4742</v>
      </c>
      <c r="B2031" s="2">
        <v>46067</v>
      </c>
      <c r="C2031" s="1" t="s">
        <v>1230</v>
      </c>
      <c r="D2031" s="1" t="s">
        <v>35</v>
      </c>
      <c r="E2031" s="1" t="s">
        <v>21</v>
      </c>
      <c r="F2031" s="1">
        <v>9020.48</v>
      </c>
      <c r="G2031" s="1" t="s">
        <v>14</v>
      </c>
    </row>
    <row r="2032" spans="1:7" x14ac:dyDescent="0.3">
      <c r="A2032" s="1" t="s">
        <v>3750</v>
      </c>
      <c r="B2032" s="2">
        <v>46086</v>
      </c>
      <c r="C2032" s="1" t="s">
        <v>541</v>
      </c>
      <c r="D2032" s="1" t="s">
        <v>46</v>
      </c>
      <c r="E2032" s="1" t="s">
        <v>21</v>
      </c>
      <c r="F2032" s="1">
        <v>7848.1</v>
      </c>
      <c r="G2032" s="1" t="s">
        <v>14</v>
      </c>
    </row>
    <row r="2033" spans="1:7" x14ac:dyDescent="0.3">
      <c r="A2033" s="1" t="s">
        <v>4931</v>
      </c>
      <c r="B2033" s="2">
        <v>46053</v>
      </c>
      <c r="C2033" s="1" t="s">
        <v>17</v>
      </c>
      <c r="D2033" s="1" t="s">
        <v>18</v>
      </c>
      <c r="E2033" s="1" t="s">
        <v>13</v>
      </c>
      <c r="F2033" s="1">
        <v>3878.53</v>
      </c>
      <c r="G2033" s="1" t="s">
        <v>14</v>
      </c>
    </row>
    <row r="2034" spans="1:7" x14ac:dyDescent="0.3">
      <c r="A2034" s="1" t="s">
        <v>3272</v>
      </c>
      <c r="B2034" s="2">
        <v>46066</v>
      </c>
      <c r="C2034" s="1" t="s">
        <v>20</v>
      </c>
      <c r="D2034" s="1" t="s">
        <v>12</v>
      </c>
      <c r="E2034" s="1" t="s">
        <v>13</v>
      </c>
      <c r="F2034" s="1">
        <v>8848.74</v>
      </c>
      <c r="G2034" s="1" t="s">
        <v>14</v>
      </c>
    </row>
    <row r="2035" spans="1:7" x14ac:dyDescent="0.3">
      <c r="A2035" s="1" t="s">
        <v>1635</v>
      </c>
      <c r="B2035" s="2">
        <v>46052</v>
      </c>
      <c r="C2035" s="1" t="s">
        <v>744</v>
      </c>
      <c r="D2035" s="1" t="s">
        <v>12</v>
      </c>
      <c r="E2035" s="1" t="s">
        <v>21</v>
      </c>
      <c r="F2035" s="1">
        <v>5760.3</v>
      </c>
      <c r="G2035" s="1" t="s">
        <v>14</v>
      </c>
    </row>
    <row r="2036" spans="1:7" x14ac:dyDescent="0.3">
      <c r="A2036" s="1" t="s">
        <v>4808</v>
      </c>
      <c r="B2036" s="2">
        <v>46085</v>
      </c>
      <c r="C2036" s="1" t="s">
        <v>3330</v>
      </c>
      <c r="D2036" s="1" t="s">
        <v>12</v>
      </c>
      <c r="E2036" s="1" t="s">
        <v>13</v>
      </c>
      <c r="F2036" s="1">
        <v>13614.98</v>
      </c>
      <c r="G2036" s="1" t="s">
        <v>14</v>
      </c>
    </row>
    <row r="2037" spans="1:7" x14ac:dyDescent="0.3">
      <c r="A2037" s="1" t="s">
        <v>228</v>
      </c>
      <c r="B2037" s="2">
        <v>46074</v>
      </c>
      <c r="C2037" s="1" t="s">
        <v>229</v>
      </c>
      <c r="D2037" s="1" t="s">
        <v>18</v>
      </c>
      <c r="E2037" s="1" t="s">
        <v>13</v>
      </c>
      <c r="F2037" s="1">
        <v>2007.52</v>
      </c>
      <c r="G2037" s="1" t="s">
        <v>14</v>
      </c>
    </row>
    <row r="2038" spans="1:7" x14ac:dyDescent="0.3">
      <c r="A2038" s="1" t="s">
        <v>756</v>
      </c>
      <c r="B2038" s="2">
        <v>46107</v>
      </c>
      <c r="C2038" s="1" t="s">
        <v>757</v>
      </c>
      <c r="D2038" s="1" t="s">
        <v>66</v>
      </c>
      <c r="E2038" s="1" t="s">
        <v>13</v>
      </c>
      <c r="F2038" s="1">
        <v>3298.73</v>
      </c>
      <c r="G2038" s="1" t="s">
        <v>14</v>
      </c>
    </row>
    <row r="2039" spans="1:7" x14ac:dyDescent="0.3">
      <c r="A2039" s="1" t="s">
        <v>1286</v>
      </c>
      <c r="B2039" s="2">
        <v>46039</v>
      </c>
      <c r="C2039" s="1" t="s">
        <v>1287</v>
      </c>
      <c r="D2039" s="1" t="s">
        <v>12</v>
      </c>
      <c r="E2039" s="1" t="s">
        <v>55</v>
      </c>
      <c r="F2039" s="1">
        <v>12683.31</v>
      </c>
      <c r="G2039" s="1" t="s">
        <v>14</v>
      </c>
    </row>
    <row r="2040" spans="1:7" x14ac:dyDescent="0.3">
      <c r="A2040" s="1" t="s">
        <v>2582</v>
      </c>
      <c r="B2040" s="2">
        <v>46047</v>
      </c>
      <c r="C2040" s="1" t="s">
        <v>2317</v>
      </c>
      <c r="D2040" s="1" t="s">
        <v>12</v>
      </c>
      <c r="E2040" s="1" t="s">
        <v>27</v>
      </c>
      <c r="F2040" s="1">
        <v>6716.27</v>
      </c>
      <c r="G2040" s="1" t="s">
        <v>14</v>
      </c>
    </row>
    <row r="2041" spans="1:7" x14ac:dyDescent="0.3">
      <c r="A2041" s="1" t="s">
        <v>2600</v>
      </c>
      <c r="B2041" s="2">
        <v>46047</v>
      </c>
      <c r="C2041" s="1" t="s">
        <v>37</v>
      </c>
      <c r="D2041" s="1" t="s">
        <v>18</v>
      </c>
      <c r="E2041" s="1" t="s">
        <v>21</v>
      </c>
      <c r="F2041" s="1">
        <v>2408.52</v>
      </c>
      <c r="G2041" s="1" t="s">
        <v>14</v>
      </c>
    </row>
    <row r="2042" spans="1:7" x14ac:dyDescent="0.3">
      <c r="A2042" s="1" t="s">
        <v>2528</v>
      </c>
      <c r="B2042" s="2">
        <v>46033</v>
      </c>
      <c r="C2042" s="1" t="s">
        <v>217</v>
      </c>
      <c r="D2042" s="1" t="s">
        <v>35</v>
      </c>
      <c r="E2042" s="1" t="s">
        <v>27</v>
      </c>
      <c r="F2042" s="1">
        <v>3570.25</v>
      </c>
      <c r="G2042" s="1" t="s">
        <v>14</v>
      </c>
    </row>
    <row r="2043" spans="1:7" x14ac:dyDescent="0.3">
      <c r="A2043" s="1" t="s">
        <v>4307</v>
      </c>
      <c r="B2043" s="2">
        <v>46067</v>
      </c>
      <c r="C2043" s="1" t="s">
        <v>2592</v>
      </c>
      <c r="D2043" s="1" t="s">
        <v>12</v>
      </c>
      <c r="E2043" s="1" t="s">
        <v>13</v>
      </c>
      <c r="F2043" s="1">
        <v>922.05</v>
      </c>
      <c r="G2043" s="1" t="s">
        <v>14</v>
      </c>
    </row>
    <row r="2044" spans="1:7" x14ac:dyDescent="0.3">
      <c r="A2044" s="1" t="s">
        <v>914</v>
      </c>
      <c r="B2044" s="2">
        <v>46100</v>
      </c>
      <c r="C2044" s="1" t="s">
        <v>915</v>
      </c>
      <c r="D2044" s="1" t="s">
        <v>35</v>
      </c>
      <c r="E2044" s="1" t="s">
        <v>55</v>
      </c>
      <c r="F2044" s="1">
        <v>14188.23</v>
      </c>
      <c r="G2044" s="1" t="s">
        <v>14</v>
      </c>
    </row>
    <row r="2045" spans="1:7" x14ac:dyDescent="0.3">
      <c r="A2045" s="1" t="s">
        <v>4290</v>
      </c>
      <c r="B2045" s="2">
        <v>46042</v>
      </c>
      <c r="C2045" s="1" t="s">
        <v>1939</v>
      </c>
      <c r="D2045" s="1" t="s">
        <v>12</v>
      </c>
      <c r="E2045" s="1" t="s">
        <v>21</v>
      </c>
      <c r="F2045" s="1">
        <v>429.96</v>
      </c>
      <c r="G2045" s="1" t="s">
        <v>14</v>
      </c>
    </row>
    <row r="2046" spans="1:7" x14ac:dyDescent="0.3">
      <c r="A2046" s="1" t="s">
        <v>2996</v>
      </c>
      <c r="B2046" s="2">
        <v>46094</v>
      </c>
      <c r="C2046" s="1" t="s">
        <v>1005</v>
      </c>
      <c r="D2046" s="1" t="s">
        <v>12</v>
      </c>
      <c r="E2046" s="1" t="s">
        <v>55</v>
      </c>
      <c r="F2046" s="1">
        <v>2275.86</v>
      </c>
      <c r="G2046" s="1" t="s">
        <v>14</v>
      </c>
    </row>
    <row r="2047" spans="1:7" x14ac:dyDescent="0.3">
      <c r="A2047" s="1" t="s">
        <v>4130</v>
      </c>
      <c r="B2047" s="2">
        <v>46087</v>
      </c>
      <c r="C2047" s="1" t="s">
        <v>1600</v>
      </c>
      <c r="D2047" s="1" t="s">
        <v>12</v>
      </c>
      <c r="E2047" s="1" t="s">
        <v>13</v>
      </c>
      <c r="F2047" s="1">
        <v>8798.7099999999991</v>
      </c>
      <c r="G2047" s="1" t="s">
        <v>14</v>
      </c>
    </row>
    <row r="2048" spans="1:7" x14ac:dyDescent="0.3">
      <c r="A2048" s="1" t="s">
        <v>4895</v>
      </c>
      <c r="B2048" s="2">
        <v>46044</v>
      </c>
      <c r="C2048" s="1" t="s">
        <v>233</v>
      </c>
      <c r="D2048" s="1" t="s">
        <v>35</v>
      </c>
      <c r="E2048" s="1" t="s">
        <v>13</v>
      </c>
      <c r="F2048" s="1">
        <v>1096.8900000000001</v>
      </c>
      <c r="G2048" s="1" t="s">
        <v>14</v>
      </c>
    </row>
    <row r="2049" spans="1:7" x14ac:dyDescent="0.3">
      <c r="A2049" s="1" t="s">
        <v>2185</v>
      </c>
      <c r="B2049" s="2">
        <v>46027</v>
      </c>
      <c r="C2049" s="1" t="s">
        <v>1319</v>
      </c>
      <c r="D2049" s="1" t="s">
        <v>66</v>
      </c>
      <c r="E2049" s="1" t="s">
        <v>13</v>
      </c>
      <c r="F2049" s="1">
        <v>1985.92</v>
      </c>
      <c r="G2049" s="1" t="s">
        <v>14</v>
      </c>
    </row>
    <row r="2050" spans="1:7" x14ac:dyDescent="0.3">
      <c r="A2050" s="1" t="s">
        <v>195</v>
      </c>
      <c r="B2050" s="2">
        <v>46034</v>
      </c>
      <c r="C2050" s="1" t="s">
        <v>196</v>
      </c>
      <c r="D2050" s="1" t="s">
        <v>12</v>
      </c>
      <c r="E2050" s="1" t="s">
        <v>13</v>
      </c>
      <c r="F2050" s="1">
        <v>1014.61</v>
      </c>
      <c r="G2050" s="1" t="s">
        <v>94</v>
      </c>
    </row>
    <row r="2051" spans="1:7" x14ac:dyDescent="0.3">
      <c r="A2051" s="1" t="s">
        <v>4586</v>
      </c>
      <c r="B2051" s="2">
        <v>46052</v>
      </c>
      <c r="C2051" s="1" t="s">
        <v>1336</v>
      </c>
      <c r="D2051" s="1" t="s">
        <v>35</v>
      </c>
      <c r="E2051" s="1" t="s">
        <v>13</v>
      </c>
      <c r="F2051" s="1">
        <v>2355.02</v>
      </c>
      <c r="G2051" s="1" t="s">
        <v>14</v>
      </c>
    </row>
    <row r="2052" spans="1:7" x14ac:dyDescent="0.3">
      <c r="A2052" s="1" t="s">
        <v>4739</v>
      </c>
      <c r="B2052" s="2">
        <v>46038</v>
      </c>
      <c r="C2052" s="1" t="s">
        <v>1808</v>
      </c>
      <c r="D2052" s="1" t="s">
        <v>35</v>
      </c>
      <c r="E2052" s="1" t="s">
        <v>55</v>
      </c>
      <c r="F2052" s="1">
        <v>13250.1</v>
      </c>
      <c r="G2052" s="1" t="s">
        <v>94</v>
      </c>
    </row>
    <row r="2053" spans="1:7" x14ac:dyDescent="0.3">
      <c r="A2053" s="1" t="s">
        <v>2252</v>
      </c>
      <c r="B2053" s="2">
        <v>46107</v>
      </c>
      <c r="C2053" s="1" t="s">
        <v>300</v>
      </c>
      <c r="D2053" s="1" t="s">
        <v>12</v>
      </c>
      <c r="E2053" s="1" t="s">
        <v>27</v>
      </c>
      <c r="F2053" s="1">
        <v>5607.96</v>
      </c>
      <c r="G2053" s="1" t="s">
        <v>14</v>
      </c>
    </row>
    <row r="2054" spans="1:7" x14ac:dyDescent="0.3">
      <c r="A2054" s="1" t="s">
        <v>2884</v>
      </c>
      <c r="B2054" s="2">
        <v>46067</v>
      </c>
      <c r="C2054" s="1" t="s">
        <v>446</v>
      </c>
      <c r="D2054" s="1" t="s">
        <v>66</v>
      </c>
      <c r="E2054" s="1" t="s">
        <v>13</v>
      </c>
      <c r="F2054" s="1">
        <v>955.14</v>
      </c>
      <c r="G2054" s="1" t="s">
        <v>14</v>
      </c>
    </row>
    <row r="2055" spans="1:7" x14ac:dyDescent="0.3">
      <c r="A2055" s="1" t="s">
        <v>4402</v>
      </c>
      <c r="B2055" s="2">
        <v>46081</v>
      </c>
      <c r="C2055" s="1" t="s">
        <v>171</v>
      </c>
      <c r="D2055" s="1" t="s">
        <v>66</v>
      </c>
      <c r="E2055" s="1" t="s">
        <v>13</v>
      </c>
      <c r="F2055" s="1">
        <v>5842.38</v>
      </c>
      <c r="G2055" s="1" t="s">
        <v>14</v>
      </c>
    </row>
    <row r="2056" spans="1:7" x14ac:dyDescent="0.3">
      <c r="A2056" s="1" t="s">
        <v>4860</v>
      </c>
      <c r="B2056" s="2">
        <v>46057</v>
      </c>
      <c r="C2056" s="1" t="s">
        <v>243</v>
      </c>
      <c r="D2056" s="1" t="s">
        <v>12</v>
      </c>
      <c r="E2056" s="1" t="s">
        <v>27</v>
      </c>
      <c r="F2056" s="1">
        <v>1169.8499999999999</v>
      </c>
      <c r="G2056" s="1" t="s">
        <v>14</v>
      </c>
    </row>
    <row r="2057" spans="1:7" x14ac:dyDescent="0.3">
      <c r="A2057" s="1" t="s">
        <v>1688</v>
      </c>
      <c r="B2057" s="2">
        <v>46039</v>
      </c>
      <c r="C2057" s="1" t="s">
        <v>1432</v>
      </c>
      <c r="D2057" s="1" t="s">
        <v>12</v>
      </c>
      <c r="E2057" s="1" t="s">
        <v>55</v>
      </c>
      <c r="F2057" s="1">
        <v>4490.79</v>
      </c>
      <c r="G2057" s="1" t="s">
        <v>14</v>
      </c>
    </row>
    <row r="2058" spans="1:7" x14ac:dyDescent="0.3">
      <c r="A2058" s="1" t="s">
        <v>2164</v>
      </c>
      <c r="B2058" s="2">
        <v>46037</v>
      </c>
      <c r="C2058" s="1" t="s">
        <v>2137</v>
      </c>
      <c r="D2058" s="1" t="s">
        <v>12</v>
      </c>
      <c r="E2058" s="1" t="s">
        <v>13</v>
      </c>
      <c r="F2058" s="1">
        <v>13697.83</v>
      </c>
      <c r="G2058" s="1" t="s">
        <v>14</v>
      </c>
    </row>
    <row r="2059" spans="1:7" x14ac:dyDescent="0.3">
      <c r="A2059" s="1" t="s">
        <v>4685</v>
      </c>
      <c r="B2059" s="2">
        <v>46025</v>
      </c>
      <c r="C2059" s="1" t="s">
        <v>1806</v>
      </c>
      <c r="D2059" s="1" t="s">
        <v>18</v>
      </c>
      <c r="E2059" s="1" t="s">
        <v>21</v>
      </c>
      <c r="F2059" s="1">
        <v>9199.44</v>
      </c>
      <c r="G2059" s="1" t="s">
        <v>14</v>
      </c>
    </row>
    <row r="2060" spans="1:7" x14ac:dyDescent="0.3">
      <c r="A2060" s="1" t="s">
        <v>993</v>
      </c>
      <c r="B2060" s="2">
        <v>46096</v>
      </c>
      <c r="C2060" s="1" t="s">
        <v>994</v>
      </c>
      <c r="D2060" s="1" t="s">
        <v>66</v>
      </c>
      <c r="E2060" s="1" t="s">
        <v>27</v>
      </c>
      <c r="F2060" s="1">
        <v>6923.01</v>
      </c>
      <c r="G2060" s="1" t="s">
        <v>14</v>
      </c>
    </row>
    <row r="2061" spans="1:7" x14ac:dyDescent="0.3">
      <c r="A2061" s="1" t="s">
        <v>1727</v>
      </c>
      <c r="B2061" s="2">
        <v>46084</v>
      </c>
      <c r="C2061" s="1" t="s">
        <v>1728</v>
      </c>
      <c r="D2061" s="1" t="s">
        <v>66</v>
      </c>
      <c r="E2061" s="1" t="s">
        <v>21</v>
      </c>
      <c r="F2061" s="1">
        <v>2189.69</v>
      </c>
      <c r="G2061" s="1" t="s">
        <v>14</v>
      </c>
    </row>
    <row r="2062" spans="1:7" x14ac:dyDescent="0.3">
      <c r="A2062" s="1" t="s">
        <v>4757</v>
      </c>
      <c r="B2062" s="2">
        <v>46046</v>
      </c>
      <c r="C2062" s="1" t="s">
        <v>2268</v>
      </c>
      <c r="D2062" s="1" t="s">
        <v>66</v>
      </c>
      <c r="E2062" s="1" t="s">
        <v>13</v>
      </c>
      <c r="F2062" s="1">
        <v>9912.52</v>
      </c>
      <c r="G2062" s="1" t="s">
        <v>14</v>
      </c>
    </row>
    <row r="2063" spans="1:7" x14ac:dyDescent="0.3">
      <c r="A2063" s="1" t="s">
        <v>1275</v>
      </c>
      <c r="B2063" s="2">
        <v>46048</v>
      </c>
      <c r="C2063" s="1" t="s">
        <v>1238</v>
      </c>
      <c r="D2063" s="1" t="s">
        <v>66</v>
      </c>
      <c r="E2063" s="1" t="s">
        <v>27</v>
      </c>
      <c r="F2063" s="1">
        <v>524.09</v>
      </c>
      <c r="G2063" s="1" t="s">
        <v>14</v>
      </c>
    </row>
    <row r="2064" spans="1:7" x14ac:dyDescent="0.3">
      <c r="A2064" s="1" t="s">
        <v>2058</v>
      </c>
      <c r="B2064" s="2">
        <v>46100</v>
      </c>
      <c r="C2064" s="1" t="s">
        <v>878</v>
      </c>
      <c r="D2064" s="1" t="s">
        <v>66</v>
      </c>
      <c r="E2064" s="1" t="s">
        <v>13</v>
      </c>
      <c r="F2064" s="1">
        <v>2876.39</v>
      </c>
      <c r="G2064" s="1" t="s">
        <v>14</v>
      </c>
    </row>
    <row r="2065" spans="1:7" x14ac:dyDescent="0.3">
      <c r="A2065" s="1" t="s">
        <v>4406</v>
      </c>
      <c r="B2065" s="2">
        <v>46038</v>
      </c>
      <c r="C2065" s="1" t="s">
        <v>3116</v>
      </c>
      <c r="D2065" s="1" t="s">
        <v>12</v>
      </c>
      <c r="E2065" s="1" t="s">
        <v>21</v>
      </c>
      <c r="F2065" s="1">
        <v>1484.13</v>
      </c>
      <c r="G2065" s="1" t="s">
        <v>14</v>
      </c>
    </row>
    <row r="2066" spans="1:7" x14ac:dyDescent="0.3">
      <c r="A2066" s="1" t="s">
        <v>4206</v>
      </c>
      <c r="B2066" s="2">
        <v>46084</v>
      </c>
      <c r="C2066" s="1" t="s">
        <v>1791</v>
      </c>
      <c r="D2066" s="1" t="s">
        <v>12</v>
      </c>
      <c r="E2066" s="1" t="s">
        <v>55</v>
      </c>
      <c r="F2066" s="1">
        <v>718.5</v>
      </c>
      <c r="G2066" s="1" t="s">
        <v>14</v>
      </c>
    </row>
    <row r="2067" spans="1:7" x14ac:dyDescent="0.3">
      <c r="A2067" s="1" t="s">
        <v>4755</v>
      </c>
      <c r="B2067" s="2">
        <v>46101</v>
      </c>
      <c r="C2067" s="1" t="s">
        <v>510</v>
      </c>
      <c r="D2067" s="1" t="s">
        <v>18</v>
      </c>
      <c r="E2067" s="1" t="s">
        <v>21</v>
      </c>
      <c r="F2067" s="1">
        <v>6380.72</v>
      </c>
      <c r="G2067" s="1" t="s">
        <v>14</v>
      </c>
    </row>
    <row r="2068" spans="1:7" x14ac:dyDescent="0.3">
      <c r="A2068" s="1" t="s">
        <v>2945</v>
      </c>
      <c r="B2068" s="2">
        <v>46097</v>
      </c>
      <c r="C2068" s="1" t="s">
        <v>1964</v>
      </c>
      <c r="D2068" s="1" t="s">
        <v>18</v>
      </c>
      <c r="E2068" s="1" t="s">
        <v>55</v>
      </c>
      <c r="F2068" s="1">
        <v>6357.58</v>
      </c>
      <c r="G2068" s="1" t="s">
        <v>14</v>
      </c>
    </row>
    <row r="2069" spans="1:7" x14ac:dyDescent="0.3">
      <c r="A2069" s="1" t="s">
        <v>2087</v>
      </c>
      <c r="B2069" s="2">
        <v>46069</v>
      </c>
      <c r="C2069" s="1" t="s">
        <v>1407</v>
      </c>
      <c r="D2069" s="1" t="s">
        <v>12</v>
      </c>
      <c r="E2069" s="1" t="s">
        <v>55</v>
      </c>
      <c r="F2069" s="1">
        <v>24460.47</v>
      </c>
      <c r="G2069" s="1" t="s">
        <v>14</v>
      </c>
    </row>
    <row r="2070" spans="1:7" x14ac:dyDescent="0.3">
      <c r="A2070" s="1" t="s">
        <v>1581</v>
      </c>
      <c r="B2070" s="2">
        <v>46087</v>
      </c>
      <c r="C2070" s="1" t="s">
        <v>1007</v>
      </c>
      <c r="D2070" s="1" t="s">
        <v>46</v>
      </c>
      <c r="E2070" s="1" t="s">
        <v>55</v>
      </c>
      <c r="F2070" s="1">
        <v>3381.66</v>
      </c>
      <c r="G2070" s="1" t="s">
        <v>14</v>
      </c>
    </row>
    <row r="2071" spans="1:7" x14ac:dyDescent="0.3">
      <c r="A2071" s="1" t="s">
        <v>2511</v>
      </c>
      <c r="B2071" s="2">
        <v>46052</v>
      </c>
      <c r="C2071" s="1" t="s">
        <v>425</v>
      </c>
      <c r="D2071" s="1" t="s">
        <v>12</v>
      </c>
      <c r="E2071" s="1" t="s">
        <v>55</v>
      </c>
      <c r="F2071" s="1">
        <v>15927.07</v>
      </c>
      <c r="G2071" s="1" t="s">
        <v>14</v>
      </c>
    </row>
    <row r="2072" spans="1:7" x14ac:dyDescent="0.3">
      <c r="A2072" s="1" t="s">
        <v>4899</v>
      </c>
      <c r="B2072" s="2">
        <v>46040</v>
      </c>
      <c r="C2072" s="1" t="s">
        <v>767</v>
      </c>
      <c r="D2072" s="1" t="s">
        <v>12</v>
      </c>
      <c r="E2072" s="1" t="s">
        <v>21</v>
      </c>
      <c r="F2072" s="1">
        <v>664.12</v>
      </c>
      <c r="G2072" s="1" t="s">
        <v>14</v>
      </c>
    </row>
    <row r="2073" spans="1:7" x14ac:dyDescent="0.3">
      <c r="A2073" s="1" t="s">
        <v>1217</v>
      </c>
      <c r="B2073" s="2">
        <v>46109</v>
      </c>
      <c r="C2073" s="1" t="s">
        <v>344</v>
      </c>
      <c r="D2073" s="1" t="s">
        <v>12</v>
      </c>
      <c r="E2073" s="1" t="s">
        <v>13</v>
      </c>
      <c r="F2073" s="1">
        <v>2955.6</v>
      </c>
      <c r="G2073" s="1" t="s">
        <v>89</v>
      </c>
    </row>
    <row r="2074" spans="1:7" x14ac:dyDescent="0.3">
      <c r="A2074" s="1" t="s">
        <v>5030</v>
      </c>
      <c r="B2074" s="2">
        <v>46026</v>
      </c>
      <c r="C2074" s="1" t="s">
        <v>491</v>
      </c>
      <c r="D2074" s="1" t="s">
        <v>35</v>
      </c>
      <c r="E2074" s="1" t="s">
        <v>13</v>
      </c>
      <c r="F2074" s="1">
        <v>3149.94</v>
      </c>
      <c r="G2074" s="1" t="s">
        <v>14</v>
      </c>
    </row>
    <row r="2075" spans="1:7" x14ac:dyDescent="0.3">
      <c r="A2075" s="1" t="s">
        <v>821</v>
      </c>
      <c r="B2075" s="2">
        <v>46103</v>
      </c>
      <c r="C2075" s="1" t="s">
        <v>822</v>
      </c>
      <c r="D2075" s="1" t="s">
        <v>12</v>
      </c>
      <c r="E2075" s="1" t="s">
        <v>21</v>
      </c>
      <c r="F2075" s="1">
        <v>7238.98</v>
      </c>
      <c r="G2075" s="1" t="s">
        <v>14</v>
      </c>
    </row>
    <row r="2076" spans="1:7" x14ac:dyDescent="0.3">
      <c r="A2076" s="1" t="s">
        <v>4479</v>
      </c>
      <c r="B2076" s="2">
        <v>46051</v>
      </c>
      <c r="C2076" s="1" t="s">
        <v>1344</v>
      </c>
      <c r="D2076" s="1" t="s">
        <v>18</v>
      </c>
      <c r="E2076" s="1" t="s">
        <v>55</v>
      </c>
      <c r="F2076" s="1">
        <v>12167.3</v>
      </c>
      <c r="G2076" s="1" t="s">
        <v>14</v>
      </c>
    </row>
    <row r="2077" spans="1:7" x14ac:dyDescent="0.3">
      <c r="A2077" s="1" t="s">
        <v>450</v>
      </c>
      <c r="B2077" s="2">
        <v>46069</v>
      </c>
      <c r="C2077" s="1" t="s">
        <v>434</v>
      </c>
      <c r="D2077" s="1" t="s">
        <v>18</v>
      </c>
      <c r="E2077" s="1" t="s">
        <v>27</v>
      </c>
      <c r="F2077" s="1">
        <v>7495.78</v>
      </c>
      <c r="G2077" s="1" t="s">
        <v>14</v>
      </c>
    </row>
    <row r="2078" spans="1:7" x14ac:dyDescent="0.3">
      <c r="A2078" s="1" t="s">
        <v>2181</v>
      </c>
      <c r="B2078" s="2">
        <v>46059</v>
      </c>
      <c r="C2078" s="1" t="s">
        <v>132</v>
      </c>
      <c r="D2078" s="1" t="s">
        <v>12</v>
      </c>
      <c r="E2078" s="1" t="s">
        <v>27</v>
      </c>
      <c r="F2078" s="1">
        <v>2651.5</v>
      </c>
      <c r="G2078" s="1" t="s">
        <v>14</v>
      </c>
    </row>
    <row r="2079" spans="1:7" x14ac:dyDescent="0.3">
      <c r="A2079" s="1" t="s">
        <v>2615</v>
      </c>
      <c r="B2079" s="2">
        <v>46072</v>
      </c>
      <c r="C2079" s="1" t="s">
        <v>2380</v>
      </c>
      <c r="D2079" s="1" t="s">
        <v>35</v>
      </c>
      <c r="E2079" s="1" t="s">
        <v>27</v>
      </c>
      <c r="F2079" s="1">
        <v>4005.76</v>
      </c>
      <c r="G2079" s="1" t="s">
        <v>14</v>
      </c>
    </row>
    <row r="2080" spans="1:7" x14ac:dyDescent="0.3">
      <c r="A2080" s="1" t="s">
        <v>4082</v>
      </c>
      <c r="B2080" s="2">
        <v>46069</v>
      </c>
      <c r="C2080" s="1" t="s">
        <v>3527</v>
      </c>
      <c r="D2080" s="1" t="s">
        <v>18</v>
      </c>
      <c r="E2080" s="1" t="s">
        <v>21</v>
      </c>
      <c r="F2080" s="1">
        <v>1723.93</v>
      </c>
      <c r="G2080" s="1" t="s">
        <v>14</v>
      </c>
    </row>
    <row r="2081" spans="1:7" x14ac:dyDescent="0.3">
      <c r="A2081" s="1" t="s">
        <v>999</v>
      </c>
      <c r="B2081" s="2">
        <v>46087</v>
      </c>
      <c r="C2081" s="1" t="s">
        <v>474</v>
      </c>
      <c r="D2081" s="1" t="s">
        <v>12</v>
      </c>
      <c r="E2081" s="1" t="s">
        <v>21</v>
      </c>
      <c r="F2081" s="1">
        <v>3422.17</v>
      </c>
      <c r="G2081" s="1" t="s">
        <v>14</v>
      </c>
    </row>
    <row r="2082" spans="1:7" x14ac:dyDescent="0.3">
      <c r="A2082" s="1" t="s">
        <v>2544</v>
      </c>
      <c r="B2082" s="2">
        <v>46037</v>
      </c>
      <c r="C2082" s="1" t="s">
        <v>727</v>
      </c>
      <c r="D2082" s="1" t="s">
        <v>12</v>
      </c>
      <c r="E2082" s="1" t="s">
        <v>13</v>
      </c>
      <c r="F2082" s="1">
        <v>654.58000000000004</v>
      </c>
      <c r="G2082" s="1" t="s">
        <v>94</v>
      </c>
    </row>
    <row r="2083" spans="1:7" x14ac:dyDescent="0.3">
      <c r="A2083" s="1" t="s">
        <v>2831</v>
      </c>
      <c r="B2083" s="2">
        <v>46096</v>
      </c>
      <c r="C2083" s="1" t="s">
        <v>1087</v>
      </c>
      <c r="D2083" s="1" t="s">
        <v>35</v>
      </c>
      <c r="E2083" s="1" t="s">
        <v>55</v>
      </c>
      <c r="F2083" s="1">
        <v>5118.54</v>
      </c>
      <c r="G2083" s="1" t="s">
        <v>14</v>
      </c>
    </row>
    <row r="2084" spans="1:7" x14ac:dyDescent="0.3">
      <c r="A2084" s="1" t="s">
        <v>1630</v>
      </c>
      <c r="B2084" s="2">
        <v>46055</v>
      </c>
      <c r="C2084" s="1" t="s">
        <v>134</v>
      </c>
      <c r="D2084" s="1" t="s">
        <v>66</v>
      </c>
      <c r="E2084" s="1" t="s">
        <v>13</v>
      </c>
      <c r="F2084" s="1">
        <v>6007.89</v>
      </c>
      <c r="G2084" s="1" t="s">
        <v>14</v>
      </c>
    </row>
    <row r="2085" spans="1:7" x14ac:dyDescent="0.3">
      <c r="A2085" s="1" t="s">
        <v>1066</v>
      </c>
      <c r="B2085" s="2">
        <v>46057</v>
      </c>
      <c r="C2085" s="1" t="s">
        <v>415</v>
      </c>
      <c r="D2085" s="1" t="s">
        <v>35</v>
      </c>
      <c r="E2085" s="1" t="s">
        <v>55</v>
      </c>
      <c r="F2085" s="1">
        <v>6554.61</v>
      </c>
      <c r="G2085" s="1" t="s">
        <v>14</v>
      </c>
    </row>
    <row r="2086" spans="1:7" x14ac:dyDescent="0.3">
      <c r="A2086" s="1" t="s">
        <v>3225</v>
      </c>
      <c r="B2086" s="2">
        <v>46075</v>
      </c>
      <c r="C2086" s="1" t="s">
        <v>2461</v>
      </c>
      <c r="D2086" s="1" t="s">
        <v>12</v>
      </c>
      <c r="E2086" s="1" t="s">
        <v>13</v>
      </c>
      <c r="F2086" s="1">
        <v>6609.2</v>
      </c>
      <c r="G2086" s="1" t="s">
        <v>14</v>
      </c>
    </row>
    <row r="2087" spans="1:7" x14ac:dyDescent="0.3">
      <c r="A2087" s="1" t="s">
        <v>3629</v>
      </c>
      <c r="B2087" s="2">
        <v>46081</v>
      </c>
      <c r="C2087" s="1" t="s">
        <v>296</v>
      </c>
      <c r="D2087" s="1" t="s">
        <v>46</v>
      </c>
      <c r="E2087" s="1" t="s">
        <v>21</v>
      </c>
      <c r="F2087" s="1">
        <v>5791.79</v>
      </c>
      <c r="G2087" s="1" t="s">
        <v>14</v>
      </c>
    </row>
    <row r="2088" spans="1:7" x14ac:dyDescent="0.3">
      <c r="A2088" s="1" t="s">
        <v>3031</v>
      </c>
      <c r="B2088" s="2">
        <v>46044</v>
      </c>
      <c r="C2088" s="1" t="s">
        <v>205</v>
      </c>
      <c r="D2088" s="1" t="s">
        <v>18</v>
      </c>
      <c r="E2088" s="1" t="s">
        <v>13</v>
      </c>
      <c r="F2088" s="1">
        <v>7425.71</v>
      </c>
      <c r="G2088" s="1" t="s">
        <v>14</v>
      </c>
    </row>
    <row r="2089" spans="1:7" x14ac:dyDescent="0.3">
      <c r="A2089" s="1" t="s">
        <v>3560</v>
      </c>
      <c r="B2089" s="2">
        <v>46051</v>
      </c>
      <c r="C2089" s="1" t="s">
        <v>1143</v>
      </c>
      <c r="D2089" s="1" t="s">
        <v>46</v>
      </c>
      <c r="E2089" s="1" t="s">
        <v>55</v>
      </c>
      <c r="F2089" s="1">
        <v>3766.04</v>
      </c>
      <c r="G2089" s="1" t="s">
        <v>14</v>
      </c>
    </row>
    <row r="2090" spans="1:7" x14ac:dyDescent="0.3">
      <c r="A2090" s="1" t="s">
        <v>248</v>
      </c>
      <c r="B2090" s="2">
        <v>46032</v>
      </c>
      <c r="C2090" s="1" t="s">
        <v>249</v>
      </c>
      <c r="D2090" s="1" t="s">
        <v>35</v>
      </c>
      <c r="E2090" s="1" t="s">
        <v>55</v>
      </c>
      <c r="F2090" s="1">
        <v>1378.32</v>
      </c>
      <c r="G2090" s="1" t="s">
        <v>14</v>
      </c>
    </row>
    <row r="2091" spans="1:7" x14ac:dyDescent="0.3">
      <c r="A2091" s="1" t="s">
        <v>3265</v>
      </c>
      <c r="B2091" s="2">
        <v>46108</v>
      </c>
      <c r="C2091" s="1" t="s">
        <v>235</v>
      </c>
      <c r="D2091" s="1" t="s">
        <v>12</v>
      </c>
      <c r="E2091" s="1" t="s">
        <v>13</v>
      </c>
      <c r="F2091" s="1">
        <v>29503.94</v>
      </c>
      <c r="G2091" s="1" t="s">
        <v>14</v>
      </c>
    </row>
    <row r="2092" spans="1:7" x14ac:dyDescent="0.3">
      <c r="A2092" s="1" t="s">
        <v>2756</v>
      </c>
      <c r="B2092" s="2">
        <v>46107</v>
      </c>
      <c r="C2092" s="1" t="s">
        <v>161</v>
      </c>
      <c r="D2092" s="1" t="s">
        <v>35</v>
      </c>
      <c r="E2092" s="1" t="s">
        <v>13</v>
      </c>
      <c r="F2092" s="1">
        <v>6907.72</v>
      </c>
      <c r="G2092" s="1" t="s">
        <v>14</v>
      </c>
    </row>
    <row r="2093" spans="1:7" x14ac:dyDescent="0.3">
      <c r="A2093" s="1" t="s">
        <v>3289</v>
      </c>
      <c r="B2093" s="2">
        <v>46093</v>
      </c>
      <c r="C2093" s="1" t="s">
        <v>1489</v>
      </c>
      <c r="D2093" s="1" t="s">
        <v>18</v>
      </c>
      <c r="E2093" s="1" t="s">
        <v>21</v>
      </c>
      <c r="F2093" s="1">
        <v>3618.06</v>
      </c>
      <c r="G2093" s="1" t="s">
        <v>14</v>
      </c>
    </row>
    <row r="2094" spans="1:7" x14ac:dyDescent="0.3">
      <c r="A2094" s="1" t="s">
        <v>2772</v>
      </c>
      <c r="B2094" s="2">
        <v>46086</v>
      </c>
      <c r="C2094" s="1" t="s">
        <v>1813</v>
      </c>
      <c r="D2094" s="1" t="s">
        <v>12</v>
      </c>
      <c r="E2094" s="1" t="s">
        <v>55</v>
      </c>
      <c r="F2094" s="1">
        <v>469.34</v>
      </c>
      <c r="G2094" s="1" t="s">
        <v>14</v>
      </c>
    </row>
    <row r="2095" spans="1:7" x14ac:dyDescent="0.3">
      <c r="A2095" s="1" t="s">
        <v>3424</v>
      </c>
      <c r="B2095" s="2">
        <v>46093</v>
      </c>
      <c r="C2095" s="1" t="s">
        <v>2276</v>
      </c>
      <c r="D2095" s="1" t="s">
        <v>18</v>
      </c>
      <c r="E2095" s="1" t="s">
        <v>13</v>
      </c>
      <c r="F2095" s="1">
        <v>11326</v>
      </c>
      <c r="G2095" s="1" t="s">
        <v>14</v>
      </c>
    </row>
    <row r="2096" spans="1:7" x14ac:dyDescent="0.3">
      <c r="A2096" s="1" t="s">
        <v>4256</v>
      </c>
      <c r="B2096" s="2">
        <v>46045</v>
      </c>
      <c r="C2096" s="1" t="s">
        <v>1457</v>
      </c>
      <c r="D2096" s="1" t="s">
        <v>18</v>
      </c>
      <c r="E2096" s="1" t="s">
        <v>27</v>
      </c>
      <c r="F2096" s="1">
        <v>9060.49</v>
      </c>
      <c r="G2096" s="1" t="s">
        <v>14</v>
      </c>
    </row>
    <row r="2097" spans="1:7" x14ac:dyDescent="0.3">
      <c r="A2097" s="1" t="s">
        <v>2597</v>
      </c>
      <c r="B2097" s="2">
        <v>46085</v>
      </c>
      <c r="C2097" s="1" t="s">
        <v>20</v>
      </c>
      <c r="D2097" s="1" t="s">
        <v>18</v>
      </c>
      <c r="E2097" s="1" t="s">
        <v>13</v>
      </c>
      <c r="F2097" s="1">
        <v>4352.5</v>
      </c>
      <c r="G2097" s="1" t="s">
        <v>14</v>
      </c>
    </row>
    <row r="2098" spans="1:7" x14ac:dyDescent="0.3">
      <c r="A2098" s="1" t="s">
        <v>3774</v>
      </c>
      <c r="B2098" s="2">
        <v>46083</v>
      </c>
      <c r="C2098" s="1" t="s">
        <v>2032</v>
      </c>
      <c r="D2098" s="1" t="s">
        <v>66</v>
      </c>
      <c r="E2098" s="1" t="s">
        <v>13</v>
      </c>
      <c r="F2098" s="1">
        <v>265.23</v>
      </c>
      <c r="G2098" s="1" t="s">
        <v>14</v>
      </c>
    </row>
    <row r="2099" spans="1:7" x14ac:dyDescent="0.3">
      <c r="A2099" s="1" t="s">
        <v>3545</v>
      </c>
      <c r="B2099" s="2">
        <v>46099</v>
      </c>
      <c r="C2099" s="1" t="s">
        <v>1032</v>
      </c>
      <c r="D2099" s="1" t="s">
        <v>35</v>
      </c>
      <c r="E2099" s="1" t="s">
        <v>13</v>
      </c>
      <c r="F2099" s="1">
        <v>18047.02</v>
      </c>
      <c r="G2099" s="1" t="s">
        <v>14</v>
      </c>
    </row>
    <row r="2100" spans="1:7" x14ac:dyDescent="0.3">
      <c r="A2100" s="1" t="s">
        <v>4317</v>
      </c>
      <c r="B2100" s="2">
        <v>46088</v>
      </c>
      <c r="C2100" s="1" t="s">
        <v>1443</v>
      </c>
      <c r="D2100" s="1" t="s">
        <v>18</v>
      </c>
      <c r="E2100" s="1" t="s">
        <v>13</v>
      </c>
      <c r="F2100" s="1">
        <v>12478.06</v>
      </c>
      <c r="G2100" s="1" t="s">
        <v>14</v>
      </c>
    </row>
    <row r="2101" spans="1:7" x14ac:dyDescent="0.3">
      <c r="A2101" s="1" t="s">
        <v>4594</v>
      </c>
      <c r="B2101" s="2">
        <v>46033</v>
      </c>
      <c r="C2101" s="1" t="s">
        <v>30</v>
      </c>
      <c r="D2101" s="1" t="s">
        <v>66</v>
      </c>
      <c r="E2101" s="1" t="s">
        <v>13</v>
      </c>
      <c r="F2101" s="1">
        <v>5099.01</v>
      </c>
      <c r="G2101" s="1" t="s">
        <v>14</v>
      </c>
    </row>
    <row r="2102" spans="1:7" x14ac:dyDescent="0.3">
      <c r="A2102" s="1" t="s">
        <v>258</v>
      </c>
      <c r="B2102" s="2">
        <v>46076</v>
      </c>
      <c r="C2102" s="1" t="s">
        <v>259</v>
      </c>
      <c r="D2102" s="1" t="s">
        <v>12</v>
      </c>
      <c r="E2102" s="1" t="s">
        <v>55</v>
      </c>
      <c r="F2102" s="1">
        <v>1995.97</v>
      </c>
      <c r="G2102" s="1" t="s">
        <v>14</v>
      </c>
    </row>
    <row r="2103" spans="1:7" x14ac:dyDescent="0.3">
      <c r="A2103" s="1" t="s">
        <v>3659</v>
      </c>
      <c r="B2103" s="2">
        <v>46087</v>
      </c>
      <c r="C2103" s="1" t="s">
        <v>1806</v>
      </c>
      <c r="D2103" s="1" t="s">
        <v>18</v>
      </c>
      <c r="E2103" s="1" t="s">
        <v>21</v>
      </c>
      <c r="F2103" s="1">
        <v>4549.84</v>
      </c>
      <c r="G2103" s="1" t="s">
        <v>14</v>
      </c>
    </row>
    <row r="2104" spans="1:7" x14ac:dyDescent="0.3">
      <c r="A2104" s="1" t="s">
        <v>3335</v>
      </c>
      <c r="B2104" s="2">
        <v>46085</v>
      </c>
      <c r="C2104" s="1" t="s">
        <v>658</v>
      </c>
      <c r="D2104" s="1" t="s">
        <v>12</v>
      </c>
      <c r="E2104" s="1" t="s">
        <v>27</v>
      </c>
      <c r="F2104" s="1">
        <v>10299.129999999999</v>
      </c>
      <c r="G2104" s="1" t="s">
        <v>89</v>
      </c>
    </row>
    <row r="2105" spans="1:7" x14ac:dyDescent="0.3">
      <c r="A2105" s="1" t="s">
        <v>4143</v>
      </c>
      <c r="B2105" s="2">
        <v>46081</v>
      </c>
      <c r="C2105" s="1" t="s">
        <v>1553</v>
      </c>
      <c r="D2105" s="1" t="s">
        <v>12</v>
      </c>
      <c r="E2105" s="1" t="s">
        <v>55</v>
      </c>
      <c r="F2105" s="1">
        <v>2055.7600000000002</v>
      </c>
      <c r="G2105" s="1" t="s">
        <v>14</v>
      </c>
    </row>
    <row r="2106" spans="1:7" x14ac:dyDescent="0.3">
      <c r="A2106" s="1" t="s">
        <v>2860</v>
      </c>
      <c r="B2106" s="2">
        <v>46044</v>
      </c>
      <c r="C2106" s="1" t="s">
        <v>1939</v>
      </c>
      <c r="D2106" s="1" t="s">
        <v>18</v>
      </c>
      <c r="E2106" s="1" t="s">
        <v>27</v>
      </c>
      <c r="F2106" s="1">
        <v>2913.32</v>
      </c>
      <c r="G2106" s="1" t="s">
        <v>14</v>
      </c>
    </row>
    <row r="2107" spans="1:7" x14ac:dyDescent="0.3">
      <c r="A2107" s="1" t="s">
        <v>4819</v>
      </c>
      <c r="B2107" s="2">
        <v>46035</v>
      </c>
      <c r="C2107" s="1" t="s">
        <v>209</v>
      </c>
      <c r="D2107" s="1" t="s">
        <v>12</v>
      </c>
      <c r="E2107" s="1" t="s">
        <v>13</v>
      </c>
      <c r="F2107" s="1">
        <v>4554.8</v>
      </c>
      <c r="G2107" s="1" t="s">
        <v>14</v>
      </c>
    </row>
    <row r="2108" spans="1:7" x14ac:dyDescent="0.3">
      <c r="A2108" s="1" t="s">
        <v>4799</v>
      </c>
      <c r="B2108" s="2">
        <v>46035</v>
      </c>
      <c r="C2108" s="1" t="s">
        <v>691</v>
      </c>
      <c r="D2108" s="1" t="s">
        <v>12</v>
      </c>
      <c r="E2108" s="1" t="s">
        <v>13</v>
      </c>
      <c r="F2108" s="1">
        <v>3684.09</v>
      </c>
      <c r="G2108" s="1" t="s">
        <v>14</v>
      </c>
    </row>
    <row r="2109" spans="1:7" x14ac:dyDescent="0.3">
      <c r="A2109" s="1" t="s">
        <v>3173</v>
      </c>
      <c r="B2109" s="2">
        <v>46098</v>
      </c>
      <c r="C2109" s="1" t="s">
        <v>2948</v>
      </c>
      <c r="D2109" s="1" t="s">
        <v>46</v>
      </c>
      <c r="E2109" s="1" t="s">
        <v>27</v>
      </c>
      <c r="F2109" s="1">
        <v>737.93</v>
      </c>
      <c r="G2109" s="1" t="s">
        <v>14</v>
      </c>
    </row>
    <row r="2110" spans="1:7" x14ac:dyDescent="0.3">
      <c r="A2110" s="1" t="s">
        <v>4153</v>
      </c>
      <c r="B2110" s="2">
        <v>46094</v>
      </c>
      <c r="C2110" s="1" t="s">
        <v>130</v>
      </c>
      <c r="D2110" s="1" t="s">
        <v>12</v>
      </c>
      <c r="E2110" s="1" t="s">
        <v>27</v>
      </c>
      <c r="F2110" s="1">
        <v>2392.4699999999998</v>
      </c>
      <c r="G2110" s="1" t="s">
        <v>14</v>
      </c>
    </row>
    <row r="2111" spans="1:7" x14ac:dyDescent="0.3">
      <c r="A2111" s="1" t="s">
        <v>5031</v>
      </c>
      <c r="B2111" s="2">
        <v>46030</v>
      </c>
      <c r="C2111" s="1" t="s">
        <v>1445</v>
      </c>
      <c r="D2111" s="1" t="s">
        <v>66</v>
      </c>
      <c r="E2111" s="1" t="s">
        <v>13</v>
      </c>
      <c r="F2111" s="1">
        <v>2150.5700000000002</v>
      </c>
      <c r="G2111" s="1" t="s">
        <v>14</v>
      </c>
    </row>
    <row r="2112" spans="1:7" x14ac:dyDescent="0.3">
      <c r="A2112" s="1" t="s">
        <v>4309</v>
      </c>
      <c r="B2112" s="2">
        <v>46068</v>
      </c>
      <c r="C2112" s="1" t="s">
        <v>454</v>
      </c>
      <c r="D2112" s="1" t="s">
        <v>12</v>
      </c>
      <c r="E2112" s="1" t="s">
        <v>55</v>
      </c>
      <c r="F2112" s="1">
        <v>1863.45</v>
      </c>
      <c r="G2112" s="1" t="s">
        <v>14</v>
      </c>
    </row>
    <row r="2113" spans="1:7" x14ac:dyDescent="0.3">
      <c r="A2113" s="1" t="s">
        <v>3224</v>
      </c>
      <c r="B2113" s="2">
        <v>46029</v>
      </c>
      <c r="C2113" s="1" t="s">
        <v>1376</v>
      </c>
      <c r="D2113" s="1" t="s">
        <v>12</v>
      </c>
      <c r="E2113" s="1" t="s">
        <v>13</v>
      </c>
      <c r="F2113" s="1">
        <v>645.79999999999995</v>
      </c>
      <c r="G2113" s="1" t="s">
        <v>14</v>
      </c>
    </row>
    <row r="2114" spans="1:7" x14ac:dyDescent="0.3">
      <c r="A2114" s="1" t="s">
        <v>4624</v>
      </c>
      <c r="B2114" s="2">
        <v>46083</v>
      </c>
      <c r="C2114" s="1" t="s">
        <v>605</v>
      </c>
      <c r="D2114" s="1" t="s">
        <v>12</v>
      </c>
      <c r="E2114" s="1" t="s">
        <v>55</v>
      </c>
      <c r="F2114" s="1">
        <v>2510.27</v>
      </c>
      <c r="G2114" s="1" t="s">
        <v>14</v>
      </c>
    </row>
    <row r="2115" spans="1:7" x14ac:dyDescent="0.3">
      <c r="A2115" s="1" t="s">
        <v>2249</v>
      </c>
      <c r="B2115" s="2">
        <v>46099</v>
      </c>
      <c r="C2115" s="1" t="s">
        <v>1751</v>
      </c>
      <c r="D2115" s="1" t="s">
        <v>46</v>
      </c>
      <c r="E2115" s="1" t="s">
        <v>21</v>
      </c>
      <c r="F2115" s="1">
        <v>11871.61</v>
      </c>
      <c r="G2115" s="1" t="s">
        <v>14</v>
      </c>
    </row>
    <row r="2116" spans="1:7" x14ac:dyDescent="0.3">
      <c r="A2116" s="1" t="s">
        <v>1943</v>
      </c>
      <c r="B2116" s="2">
        <v>46068</v>
      </c>
      <c r="C2116" s="1" t="s">
        <v>695</v>
      </c>
      <c r="D2116" s="1" t="s">
        <v>35</v>
      </c>
      <c r="E2116" s="1" t="s">
        <v>13</v>
      </c>
      <c r="F2116" s="1">
        <v>2609.7399999999998</v>
      </c>
      <c r="G2116" s="1" t="s">
        <v>94</v>
      </c>
    </row>
    <row r="2117" spans="1:7" x14ac:dyDescent="0.3">
      <c r="A2117" s="1" t="s">
        <v>4380</v>
      </c>
      <c r="B2117" s="2">
        <v>46042</v>
      </c>
      <c r="C2117" s="1" t="s">
        <v>2074</v>
      </c>
      <c r="D2117" s="1" t="s">
        <v>35</v>
      </c>
      <c r="E2117" s="1" t="s">
        <v>13</v>
      </c>
      <c r="F2117" s="1">
        <v>22683.21</v>
      </c>
      <c r="G2117" s="1" t="s">
        <v>14</v>
      </c>
    </row>
    <row r="2118" spans="1:7" x14ac:dyDescent="0.3">
      <c r="A2118" s="1" t="s">
        <v>3024</v>
      </c>
      <c r="B2118" s="2">
        <v>46112</v>
      </c>
      <c r="C2118" s="1" t="s">
        <v>1328</v>
      </c>
      <c r="D2118" s="1" t="s">
        <v>12</v>
      </c>
      <c r="E2118" s="1" t="s">
        <v>21</v>
      </c>
      <c r="F2118" s="1">
        <v>2035.97</v>
      </c>
      <c r="G2118" s="1" t="s">
        <v>14</v>
      </c>
    </row>
    <row r="2119" spans="1:7" x14ac:dyDescent="0.3">
      <c r="A2119" s="1" t="s">
        <v>3555</v>
      </c>
      <c r="B2119" s="2">
        <v>46079</v>
      </c>
      <c r="C2119" s="1" t="s">
        <v>1591</v>
      </c>
      <c r="D2119" s="1" t="s">
        <v>12</v>
      </c>
      <c r="E2119" s="1" t="s">
        <v>13</v>
      </c>
      <c r="F2119" s="1">
        <v>7120.6</v>
      </c>
      <c r="G2119" s="1" t="s">
        <v>14</v>
      </c>
    </row>
    <row r="2120" spans="1:7" x14ac:dyDescent="0.3">
      <c r="A2120" s="1" t="s">
        <v>2179</v>
      </c>
      <c r="B2120" s="2">
        <v>46105</v>
      </c>
      <c r="C2120" s="1" t="s">
        <v>621</v>
      </c>
      <c r="D2120" s="1" t="s">
        <v>12</v>
      </c>
      <c r="E2120" s="1" t="s">
        <v>13</v>
      </c>
      <c r="F2120" s="1">
        <v>3095.62</v>
      </c>
      <c r="G2120" s="1" t="s">
        <v>14</v>
      </c>
    </row>
    <row r="2121" spans="1:7" x14ac:dyDescent="0.3">
      <c r="A2121" s="1" t="s">
        <v>2522</v>
      </c>
      <c r="B2121" s="2">
        <v>46074</v>
      </c>
      <c r="C2121" s="1" t="s">
        <v>1005</v>
      </c>
      <c r="D2121" s="1" t="s">
        <v>12</v>
      </c>
      <c r="E2121" s="1" t="s">
        <v>55</v>
      </c>
      <c r="F2121" s="1">
        <v>3967.2</v>
      </c>
      <c r="G2121" s="1" t="s">
        <v>94</v>
      </c>
    </row>
    <row r="2122" spans="1:7" x14ac:dyDescent="0.3">
      <c r="A2122" s="1" t="s">
        <v>2691</v>
      </c>
      <c r="B2122" s="2">
        <v>46023</v>
      </c>
      <c r="C2122" s="1" t="s">
        <v>1801</v>
      </c>
      <c r="D2122" s="1" t="s">
        <v>18</v>
      </c>
      <c r="E2122" s="1" t="s">
        <v>13</v>
      </c>
      <c r="F2122" s="1">
        <v>11382.89</v>
      </c>
      <c r="G2122" s="1" t="s">
        <v>89</v>
      </c>
    </row>
    <row r="2123" spans="1:7" x14ac:dyDescent="0.3">
      <c r="A2123" s="1" t="s">
        <v>2877</v>
      </c>
      <c r="B2123" s="2">
        <v>46023</v>
      </c>
      <c r="C2123" s="1" t="s">
        <v>337</v>
      </c>
      <c r="D2123" s="1" t="s">
        <v>12</v>
      </c>
      <c r="E2123" s="1" t="s">
        <v>13</v>
      </c>
      <c r="F2123" s="1">
        <v>2783.22</v>
      </c>
      <c r="G2123" s="1" t="s">
        <v>14</v>
      </c>
    </row>
    <row r="2124" spans="1:7" x14ac:dyDescent="0.3">
      <c r="A2124" s="1" t="s">
        <v>1997</v>
      </c>
      <c r="B2124" s="2">
        <v>46095</v>
      </c>
      <c r="C2124" s="1" t="s">
        <v>149</v>
      </c>
      <c r="D2124" s="1" t="s">
        <v>12</v>
      </c>
      <c r="E2124" s="1" t="s">
        <v>27</v>
      </c>
      <c r="F2124" s="1">
        <v>606.20000000000005</v>
      </c>
      <c r="G2124" s="1" t="s">
        <v>14</v>
      </c>
    </row>
    <row r="2125" spans="1:7" x14ac:dyDescent="0.3">
      <c r="A2125" s="1" t="s">
        <v>2056</v>
      </c>
      <c r="B2125" s="2">
        <v>46080</v>
      </c>
      <c r="C2125" s="1" t="s">
        <v>767</v>
      </c>
      <c r="D2125" s="1" t="s">
        <v>35</v>
      </c>
      <c r="E2125" s="1" t="s">
        <v>21</v>
      </c>
      <c r="F2125" s="1">
        <v>3155.35</v>
      </c>
      <c r="G2125" s="1" t="s">
        <v>14</v>
      </c>
    </row>
    <row r="2126" spans="1:7" x14ac:dyDescent="0.3">
      <c r="A2126" s="1" t="s">
        <v>2915</v>
      </c>
      <c r="B2126" s="2">
        <v>46088</v>
      </c>
      <c r="C2126" s="1" t="s">
        <v>2916</v>
      </c>
      <c r="D2126" s="1" t="s">
        <v>12</v>
      </c>
      <c r="E2126" s="1" t="s">
        <v>13</v>
      </c>
      <c r="F2126" s="1">
        <v>3726.29</v>
      </c>
      <c r="G2126" s="1" t="s">
        <v>89</v>
      </c>
    </row>
    <row r="2127" spans="1:7" x14ac:dyDescent="0.3">
      <c r="A2127" s="1" t="s">
        <v>3342</v>
      </c>
      <c r="B2127" s="2">
        <v>46096</v>
      </c>
      <c r="C2127" s="1" t="s">
        <v>1478</v>
      </c>
      <c r="D2127" s="1" t="s">
        <v>18</v>
      </c>
      <c r="E2127" s="1" t="s">
        <v>55</v>
      </c>
      <c r="F2127" s="1">
        <v>10541.35</v>
      </c>
      <c r="G2127" s="1" t="s">
        <v>14</v>
      </c>
    </row>
    <row r="2128" spans="1:7" x14ac:dyDescent="0.3">
      <c r="A2128" s="1" t="s">
        <v>3331</v>
      </c>
      <c r="B2128" s="2">
        <v>46091</v>
      </c>
      <c r="C2128" s="1" t="s">
        <v>981</v>
      </c>
      <c r="D2128" s="1" t="s">
        <v>12</v>
      </c>
      <c r="E2128" s="1" t="s">
        <v>27</v>
      </c>
      <c r="F2128" s="1">
        <v>7929.57</v>
      </c>
      <c r="G2128" s="1" t="s">
        <v>14</v>
      </c>
    </row>
    <row r="2129" spans="1:7" x14ac:dyDescent="0.3">
      <c r="A2129" s="1" t="s">
        <v>2872</v>
      </c>
      <c r="B2129" s="2">
        <v>46105</v>
      </c>
      <c r="C2129" s="1" t="s">
        <v>1300</v>
      </c>
      <c r="D2129" s="1" t="s">
        <v>12</v>
      </c>
      <c r="E2129" s="1" t="s">
        <v>27</v>
      </c>
      <c r="F2129" s="1">
        <v>6540.71</v>
      </c>
      <c r="G2129" s="1" t="s">
        <v>14</v>
      </c>
    </row>
    <row r="2130" spans="1:7" x14ac:dyDescent="0.3">
      <c r="A2130" s="1" t="s">
        <v>2165</v>
      </c>
      <c r="B2130" s="2">
        <v>46074</v>
      </c>
      <c r="C2130" s="1" t="s">
        <v>1718</v>
      </c>
      <c r="D2130" s="1" t="s">
        <v>18</v>
      </c>
      <c r="E2130" s="1" t="s">
        <v>55</v>
      </c>
      <c r="F2130" s="1">
        <v>3210.22</v>
      </c>
      <c r="G2130" s="1" t="s">
        <v>94</v>
      </c>
    </row>
    <row r="2131" spans="1:7" x14ac:dyDescent="0.3">
      <c r="A2131" s="1" t="s">
        <v>3276</v>
      </c>
      <c r="B2131" s="2">
        <v>46028</v>
      </c>
      <c r="C2131" s="1" t="s">
        <v>190</v>
      </c>
      <c r="D2131" s="1" t="s">
        <v>12</v>
      </c>
      <c r="E2131" s="1" t="s">
        <v>27</v>
      </c>
      <c r="F2131" s="1">
        <v>63989</v>
      </c>
      <c r="G2131" s="1" t="s">
        <v>14</v>
      </c>
    </row>
    <row r="2132" spans="1:7" x14ac:dyDescent="0.3">
      <c r="A2132" s="1" t="s">
        <v>2556</v>
      </c>
      <c r="B2132" s="2">
        <v>46111</v>
      </c>
      <c r="C2132" s="1" t="s">
        <v>2416</v>
      </c>
      <c r="D2132" s="1" t="s">
        <v>12</v>
      </c>
      <c r="E2132" s="1" t="s">
        <v>13</v>
      </c>
      <c r="F2132" s="1">
        <v>2661.06</v>
      </c>
      <c r="G2132" s="1" t="s">
        <v>14</v>
      </c>
    </row>
    <row r="2133" spans="1:7" x14ac:dyDescent="0.3">
      <c r="A2133" s="1" t="s">
        <v>2611</v>
      </c>
      <c r="B2133" s="2">
        <v>46040</v>
      </c>
      <c r="C2133" s="1" t="s">
        <v>2342</v>
      </c>
      <c r="D2133" s="1" t="s">
        <v>12</v>
      </c>
      <c r="E2133" s="1" t="s">
        <v>27</v>
      </c>
      <c r="F2133" s="1">
        <v>7765.39</v>
      </c>
      <c r="G2133" s="1" t="s">
        <v>14</v>
      </c>
    </row>
    <row r="2134" spans="1:7" x14ac:dyDescent="0.3">
      <c r="A2134" s="1" t="s">
        <v>396</v>
      </c>
      <c r="B2134" s="2">
        <v>46081</v>
      </c>
      <c r="C2134" s="1" t="s">
        <v>397</v>
      </c>
      <c r="D2134" s="1" t="s">
        <v>18</v>
      </c>
      <c r="E2134" s="1" t="s">
        <v>21</v>
      </c>
      <c r="F2134" s="1">
        <v>7256.97</v>
      </c>
      <c r="G2134" s="1" t="s">
        <v>14</v>
      </c>
    </row>
    <row r="2135" spans="1:7" x14ac:dyDescent="0.3">
      <c r="A2135" s="1" t="s">
        <v>3032</v>
      </c>
      <c r="B2135" s="2">
        <v>46043</v>
      </c>
      <c r="C2135" s="1" t="s">
        <v>1178</v>
      </c>
      <c r="D2135" s="1" t="s">
        <v>12</v>
      </c>
      <c r="E2135" s="1" t="s">
        <v>21</v>
      </c>
      <c r="F2135" s="1">
        <v>20825.59</v>
      </c>
      <c r="G2135" s="1" t="s">
        <v>14</v>
      </c>
    </row>
    <row r="2136" spans="1:7" x14ac:dyDescent="0.3">
      <c r="A2136" s="1" t="s">
        <v>4367</v>
      </c>
      <c r="B2136" s="2">
        <v>46091</v>
      </c>
      <c r="C2136" s="1" t="s">
        <v>971</v>
      </c>
      <c r="D2136" s="1" t="s">
        <v>66</v>
      </c>
      <c r="E2136" s="1" t="s">
        <v>21</v>
      </c>
      <c r="F2136" s="1">
        <v>2510.09</v>
      </c>
      <c r="G2136" s="1" t="s">
        <v>14</v>
      </c>
    </row>
    <row r="2137" spans="1:7" x14ac:dyDescent="0.3">
      <c r="A2137" s="1" t="s">
        <v>3793</v>
      </c>
      <c r="B2137" s="2">
        <v>46036</v>
      </c>
      <c r="C2137" s="1" t="s">
        <v>284</v>
      </c>
      <c r="D2137" s="1" t="s">
        <v>18</v>
      </c>
      <c r="E2137" s="1" t="s">
        <v>27</v>
      </c>
      <c r="F2137" s="1">
        <v>874.25</v>
      </c>
      <c r="G2137" s="1" t="s">
        <v>14</v>
      </c>
    </row>
    <row r="2138" spans="1:7" x14ac:dyDescent="0.3">
      <c r="A2138" s="1" t="s">
        <v>4663</v>
      </c>
      <c r="B2138" s="2">
        <v>46077</v>
      </c>
      <c r="C2138" s="1" t="s">
        <v>217</v>
      </c>
      <c r="D2138" s="1" t="s">
        <v>12</v>
      </c>
      <c r="E2138" s="1" t="s">
        <v>13</v>
      </c>
      <c r="F2138" s="1">
        <v>4861.3999999999996</v>
      </c>
      <c r="G2138" s="1" t="s">
        <v>94</v>
      </c>
    </row>
    <row r="2139" spans="1:7" x14ac:dyDescent="0.3">
      <c r="A2139" s="1" t="s">
        <v>4748</v>
      </c>
      <c r="B2139" s="2">
        <v>46097</v>
      </c>
      <c r="C2139" s="1" t="s">
        <v>1541</v>
      </c>
      <c r="D2139" s="1" t="s">
        <v>18</v>
      </c>
      <c r="E2139" s="1" t="s">
        <v>55</v>
      </c>
      <c r="F2139" s="1">
        <v>2993.34</v>
      </c>
      <c r="G2139" s="1" t="s">
        <v>14</v>
      </c>
    </row>
    <row r="2140" spans="1:7" x14ac:dyDescent="0.3">
      <c r="A2140" s="1" t="s">
        <v>1266</v>
      </c>
      <c r="B2140" s="2">
        <v>46083</v>
      </c>
      <c r="C2140" s="1" t="s">
        <v>1267</v>
      </c>
      <c r="D2140" s="1" t="s">
        <v>18</v>
      </c>
      <c r="E2140" s="1" t="s">
        <v>13</v>
      </c>
      <c r="F2140" s="1">
        <v>1352.42</v>
      </c>
      <c r="G2140" s="1" t="s">
        <v>14</v>
      </c>
    </row>
    <row r="2141" spans="1:7" x14ac:dyDescent="0.3">
      <c r="A2141" s="1" t="s">
        <v>4062</v>
      </c>
      <c r="B2141" s="2">
        <v>46105</v>
      </c>
      <c r="C2141" s="1" t="s">
        <v>779</v>
      </c>
      <c r="D2141" s="1" t="s">
        <v>12</v>
      </c>
      <c r="E2141" s="1" t="s">
        <v>13</v>
      </c>
      <c r="F2141" s="1">
        <v>8956.02</v>
      </c>
      <c r="G2141" s="1" t="s">
        <v>94</v>
      </c>
    </row>
    <row r="2142" spans="1:7" x14ac:dyDescent="0.3">
      <c r="A2142" s="1" t="s">
        <v>2661</v>
      </c>
      <c r="B2142" s="2">
        <v>46042</v>
      </c>
      <c r="C2142" s="1" t="s">
        <v>656</v>
      </c>
      <c r="D2142" s="1" t="s">
        <v>35</v>
      </c>
      <c r="E2142" s="1" t="s">
        <v>27</v>
      </c>
      <c r="F2142" s="1">
        <v>10443.23</v>
      </c>
      <c r="G2142" s="1" t="s">
        <v>14</v>
      </c>
    </row>
    <row r="2143" spans="1:7" x14ac:dyDescent="0.3">
      <c r="A2143" s="1" t="s">
        <v>1983</v>
      </c>
      <c r="B2143" s="2">
        <v>46109</v>
      </c>
      <c r="C2143" s="1" t="s">
        <v>1356</v>
      </c>
      <c r="D2143" s="1" t="s">
        <v>18</v>
      </c>
      <c r="E2143" s="1" t="s">
        <v>27</v>
      </c>
      <c r="F2143" s="1">
        <v>7607.89</v>
      </c>
      <c r="G2143" s="1" t="s">
        <v>14</v>
      </c>
    </row>
    <row r="2144" spans="1:7" x14ac:dyDescent="0.3">
      <c r="A2144" s="1" t="s">
        <v>2157</v>
      </c>
      <c r="B2144" s="2">
        <v>46041</v>
      </c>
      <c r="C2144" s="1" t="s">
        <v>885</v>
      </c>
      <c r="D2144" s="1" t="s">
        <v>66</v>
      </c>
      <c r="E2144" s="1" t="s">
        <v>13</v>
      </c>
      <c r="F2144" s="1">
        <v>1644.19</v>
      </c>
      <c r="G2144" s="1" t="s">
        <v>14</v>
      </c>
    </row>
    <row r="2145" spans="1:7" x14ac:dyDescent="0.3">
      <c r="A2145" s="1" t="s">
        <v>2628</v>
      </c>
      <c r="B2145" s="2">
        <v>46053</v>
      </c>
      <c r="C2145" s="1" t="s">
        <v>2629</v>
      </c>
      <c r="D2145" s="1" t="s">
        <v>12</v>
      </c>
      <c r="E2145" s="1" t="s">
        <v>13</v>
      </c>
      <c r="F2145" s="1">
        <v>3992</v>
      </c>
      <c r="G2145" s="1" t="s">
        <v>14</v>
      </c>
    </row>
    <row r="2146" spans="1:7" x14ac:dyDescent="0.3">
      <c r="A2146" s="1" t="s">
        <v>3855</v>
      </c>
      <c r="B2146" s="2">
        <v>46077</v>
      </c>
      <c r="C2146" s="1" t="s">
        <v>116</v>
      </c>
      <c r="D2146" s="1" t="s">
        <v>12</v>
      </c>
      <c r="E2146" s="1" t="s">
        <v>55</v>
      </c>
      <c r="F2146" s="1">
        <v>2231.6799999999998</v>
      </c>
      <c r="G2146" s="1" t="s">
        <v>14</v>
      </c>
    </row>
    <row r="2147" spans="1:7" x14ac:dyDescent="0.3">
      <c r="A2147" s="1" t="s">
        <v>4484</v>
      </c>
      <c r="B2147" s="2">
        <v>46063</v>
      </c>
      <c r="C2147" s="1" t="s">
        <v>61</v>
      </c>
      <c r="D2147" s="1" t="s">
        <v>35</v>
      </c>
      <c r="E2147" s="1" t="s">
        <v>27</v>
      </c>
      <c r="F2147" s="1">
        <v>4722.0600000000004</v>
      </c>
      <c r="G2147" s="1" t="s">
        <v>14</v>
      </c>
    </row>
    <row r="2148" spans="1:7" x14ac:dyDescent="0.3">
      <c r="A2148" s="1" t="s">
        <v>4418</v>
      </c>
      <c r="B2148" s="2">
        <v>46060</v>
      </c>
      <c r="C2148" s="1" t="s">
        <v>906</v>
      </c>
      <c r="D2148" s="1" t="s">
        <v>12</v>
      </c>
      <c r="E2148" s="1" t="s">
        <v>21</v>
      </c>
      <c r="F2148" s="1">
        <v>560.45000000000005</v>
      </c>
      <c r="G2148" s="1" t="s">
        <v>14</v>
      </c>
    </row>
    <row r="2149" spans="1:7" x14ac:dyDescent="0.3">
      <c r="A2149" s="1" t="s">
        <v>4897</v>
      </c>
      <c r="B2149" s="2">
        <v>46083</v>
      </c>
      <c r="C2149" s="1" t="s">
        <v>362</v>
      </c>
      <c r="D2149" s="1" t="s">
        <v>18</v>
      </c>
      <c r="E2149" s="1" t="s">
        <v>55</v>
      </c>
      <c r="F2149" s="1">
        <v>5081.84</v>
      </c>
      <c r="G2149" s="1" t="s">
        <v>14</v>
      </c>
    </row>
    <row r="2150" spans="1:7" x14ac:dyDescent="0.3">
      <c r="A2150" s="1" t="s">
        <v>3978</v>
      </c>
      <c r="B2150" s="2">
        <v>46089</v>
      </c>
      <c r="C2150" s="1" t="s">
        <v>116</v>
      </c>
      <c r="D2150" s="1" t="s">
        <v>35</v>
      </c>
      <c r="E2150" s="1" t="s">
        <v>13</v>
      </c>
      <c r="F2150" s="1">
        <v>4597.58</v>
      </c>
      <c r="G2150" s="1" t="s">
        <v>14</v>
      </c>
    </row>
    <row r="2151" spans="1:7" x14ac:dyDescent="0.3">
      <c r="A2151" s="1" t="s">
        <v>2944</v>
      </c>
      <c r="B2151" s="2">
        <v>46070</v>
      </c>
      <c r="C2151" s="1" t="s">
        <v>2189</v>
      </c>
      <c r="D2151" s="1" t="s">
        <v>18</v>
      </c>
      <c r="E2151" s="1" t="s">
        <v>21</v>
      </c>
      <c r="F2151" s="1">
        <v>1632.98</v>
      </c>
      <c r="G2151" s="1" t="s">
        <v>14</v>
      </c>
    </row>
    <row r="2152" spans="1:7" x14ac:dyDescent="0.3">
      <c r="A2152" s="1" t="s">
        <v>2180</v>
      </c>
      <c r="B2152" s="2">
        <v>46070</v>
      </c>
      <c r="C2152" s="1" t="s">
        <v>955</v>
      </c>
      <c r="D2152" s="1" t="s">
        <v>66</v>
      </c>
      <c r="E2152" s="1" t="s">
        <v>27</v>
      </c>
      <c r="F2152" s="1">
        <v>8969.25</v>
      </c>
      <c r="G2152" s="1" t="s">
        <v>94</v>
      </c>
    </row>
    <row r="2153" spans="1:7" x14ac:dyDescent="0.3">
      <c r="A2153" s="1" t="s">
        <v>4146</v>
      </c>
      <c r="B2153" s="2">
        <v>46085</v>
      </c>
      <c r="C2153" s="1" t="s">
        <v>831</v>
      </c>
      <c r="D2153" s="1" t="s">
        <v>12</v>
      </c>
      <c r="E2153" s="1" t="s">
        <v>27</v>
      </c>
      <c r="F2153" s="1">
        <v>6174.66</v>
      </c>
      <c r="G2153" s="1" t="s">
        <v>14</v>
      </c>
    </row>
    <row r="2154" spans="1:7" x14ac:dyDescent="0.3">
      <c r="A2154" s="1" t="s">
        <v>2720</v>
      </c>
      <c r="B2154" s="2">
        <v>46065</v>
      </c>
      <c r="C2154" s="1" t="s">
        <v>2721</v>
      </c>
      <c r="D2154" s="1" t="s">
        <v>12</v>
      </c>
      <c r="E2154" s="1" t="s">
        <v>13</v>
      </c>
      <c r="F2154" s="1">
        <v>5026.8</v>
      </c>
      <c r="G2154" s="1" t="s">
        <v>14</v>
      </c>
    </row>
    <row r="2155" spans="1:7" x14ac:dyDescent="0.3">
      <c r="A2155" s="1" t="s">
        <v>3115</v>
      </c>
      <c r="B2155" s="2">
        <v>46108</v>
      </c>
      <c r="C2155" s="1" t="s">
        <v>3116</v>
      </c>
      <c r="D2155" s="1" t="s">
        <v>12</v>
      </c>
      <c r="E2155" s="1" t="s">
        <v>55</v>
      </c>
      <c r="F2155" s="1">
        <v>960.84</v>
      </c>
      <c r="G2155" s="1" t="s">
        <v>14</v>
      </c>
    </row>
    <row r="2156" spans="1:7" x14ac:dyDescent="0.3">
      <c r="A2156" s="1" t="s">
        <v>4875</v>
      </c>
      <c r="B2156" s="2">
        <v>46087</v>
      </c>
      <c r="C2156" s="1" t="s">
        <v>3238</v>
      </c>
      <c r="D2156" s="1" t="s">
        <v>46</v>
      </c>
      <c r="E2156" s="1" t="s">
        <v>13</v>
      </c>
      <c r="F2156" s="1">
        <v>2583.42</v>
      </c>
      <c r="G2156" s="1" t="s">
        <v>94</v>
      </c>
    </row>
    <row r="2157" spans="1:7" x14ac:dyDescent="0.3">
      <c r="A2157" s="1" t="s">
        <v>47</v>
      </c>
      <c r="B2157" s="2">
        <v>46090</v>
      </c>
      <c r="C2157" s="1" t="s">
        <v>48</v>
      </c>
      <c r="D2157" s="1" t="s">
        <v>35</v>
      </c>
      <c r="E2157" s="1" t="s">
        <v>27</v>
      </c>
      <c r="F2157" s="1">
        <v>11546.45</v>
      </c>
      <c r="G2157" s="1" t="s">
        <v>14</v>
      </c>
    </row>
    <row r="2158" spans="1:7" x14ac:dyDescent="0.3">
      <c r="A2158" s="1" t="s">
        <v>826</v>
      </c>
      <c r="B2158" s="2">
        <v>46108</v>
      </c>
      <c r="C2158" s="1" t="s">
        <v>827</v>
      </c>
      <c r="D2158" s="1" t="s">
        <v>12</v>
      </c>
      <c r="E2158" s="1" t="s">
        <v>27</v>
      </c>
      <c r="F2158" s="1">
        <v>820.4</v>
      </c>
      <c r="G2158" s="1" t="s">
        <v>14</v>
      </c>
    </row>
    <row r="2159" spans="1:7" x14ac:dyDescent="0.3">
      <c r="A2159" s="1" t="s">
        <v>2302</v>
      </c>
      <c r="B2159" s="2">
        <v>46054</v>
      </c>
      <c r="C2159" s="1" t="s">
        <v>607</v>
      </c>
      <c r="D2159" s="1" t="s">
        <v>18</v>
      </c>
      <c r="E2159" s="1" t="s">
        <v>55</v>
      </c>
      <c r="F2159" s="1">
        <v>5139.59</v>
      </c>
      <c r="G2159" s="1" t="s">
        <v>14</v>
      </c>
    </row>
    <row r="2160" spans="1:7" x14ac:dyDescent="0.3">
      <c r="A2160" s="1" t="s">
        <v>608</v>
      </c>
      <c r="B2160" s="2">
        <v>46093</v>
      </c>
      <c r="C2160" s="1" t="s">
        <v>504</v>
      </c>
      <c r="D2160" s="1" t="s">
        <v>35</v>
      </c>
      <c r="E2160" s="1" t="s">
        <v>27</v>
      </c>
      <c r="F2160" s="1">
        <v>8598.36</v>
      </c>
      <c r="G2160" s="1" t="s">
        <v>14</v>
      </c>
    </row>
    <row r="2161" spans="1:7" x14ac:dyDescent="0.3">
      <c r="A2161" s="1" t="s">
        <v>4676</v>
      </c>
      <c r="B2161" s="2">
        <v>46083</v>
      </c>
      <c r="C2161" s="1" t="s">
        <v>1366</v>
      </c>
      <c r="D2161" s="1" t="s">
        <v>12</v>
      </c>
      <c r="E2161" s="1" t="s">
        <v>27</v>
      </c>
      <c r="F2161" s="1">
        <v>9014.36</v>
      </c>
      <c r="G2161" s="1" t="s">
        <v>14</v>
      </c>
    </row>
    <row r="2162" spans="1:7" x14ac:dyDescent="0.3">
      <c r="A2162" s="1" t="s">
        <v>2566</v>
      </c>
      <c r="B2162" s="2">
        <v>46102</v>
      </c>
      <c r="C2162" s="1" t="s">
        <v>553</v>
      </c>
      <c r="D2162" s="1" t="s">
        <v>12</v>
      </c>
      <c r="E2162" s="1" t="s">
        <v>13</v>
      </c>
      <c r="F2162" s="1">
        <v>10572.92</v>
      </c>
      <c r="G2162" s="1" t="s">
        <v>14</v>
      </c>
    </row>
    <row r="2163" spans="1:7" x14ac:dyDescent="0.3">
      <c r="A2163" s="1" t="s">
        <v>975</v>
      </c>
      <c r="B2163" s="2">
        <v>46025</v>
      </c>
      <c r="C2163" s="1" t="s">
        <v>134</v>
      </c>
      <c r="D2163" s="1" t="s">
        <v>12</v>
      </c>
      <c r="E2163" s="1" t="s">
        <v>27</v>
      </c>
      <c r="F2163" s="1">
        <v>2794.12</v>
      </c>
      <c r="G2163" s="1" t="s">
        <v>14</v>
      </c>
    </row>
    <row r="2164" spans="1:7" x14ac:dyDescent="0.3">
      <c r="A2164" s="1" t="s">
        <v>3015</v>
      </c>
      <c r="B2164" s="2">
        <v>46104</v>
      </c>
      <c r="C2164" s="1" t="s">
        <v>2622</v>
      </c>
      <c r="D2164" s="1" t="s">
        <v>18</v>
      </c>
      <c r="E2164" s="1" t="s">
        <v>13</v>
      </c>
      <c r="F2164" s="1">
        <v>21493.15</v>
      </c>
      <c r="G2164" s="1" t="s">
        <v>14</v>
      </c>
    </row>
    <row r="2165" spans="1:7" x14ac:dyDescent="0.3">
      <c r="A2165" s="1" t="s">
        <v>2683</v>
      </c>
      <c r="B2165" s="2">
        <v>46103</v>
      </c>
      <c r="C2165" s="1" t="s">
        <v>255</v>
      </c>
      <c r="D2165" s="1" t="s">
        <v>35</v>
      </c>
      <c r="E2165" s="1" t="s">
        <v>55</v>
      </c>
      <c r="F2165" s="1">
        <v>3055.54</v>
      </c>
      <c r="G2165" s="1" t="s">
        <v>14</v>
      </c>
    </row>
    <row r="2166" spans="1:7" x14ac:dyDescent="0.3">
      <c r="A2166" s="1" t="s">
        <v>1676</v>
      </c>
      <c r="B2166" s="2">
        <v>46049</v>
      </c>
      <c r="C2166" s="1" t="s">
        <v>715</v>
      </c>
      <c r="D2166" s="1" t="s">
        <v>66</v>
      </c>
      <c r="E2166" s="1" t="s">
        <v>55</v>
      </c>
      <c r="F2166" s="1">
        <v>2361.58</v>
      </c>
      <c r="G2166" s="1" t="s">
        <v>14</v>
      </c>
    </row>
    <row r="2167" spans="1:7" x14ac:dyDescent="0.3">
      <c r="A2167" s="1" t="s">
        <v>2824</v>
      </c>
      <c r="B2167" s="2">
        <v>46107</v>
      </c>
      <c r="C2167" s="1" t="s">
        <v>529</v>
      </c>
      <c r="D2167" s="1" t="s">
        <v>46</v>
      </c>
      <c r="E2167" s="1" t="s">
        <v>55</v>
      </c>
      <c r="F2167" s="1">
        <v>496.05</v>
      </c>
      <c r="G2167" s="1" t="s">
        <v>14</v>
      </c>
    </row>
    <row r="2168" spans="1:7" x14ac:dyDescent="0.3">
      <c r="A2168" s="1" t="s">
        <v>4710</v>
      </c>
      <c r="B2168" s="2">
        <v>46083</v>
      </c>
      <c r="C2168" s="1" t="s">
        <v>354</v>
      </c>
      <c r="D2168" s="1" t="s">
        <v>12</v>
      </c>
      <c r="E2168" s="1" t="s">
        <v>27</v>
      </c>
      <c r="F2168" s="1">
        <v>1355.45</v>
      </c>
      <c r="G2168" s="1" t="s">
        <v>14</v>
      </c>
    </row>
    <row r="2169" spans="1:7" x14ac:dyDescent="0.3">
      <c r="A2169" s="1" t="s">
        <v>3832</v>
      </c>
      <c r="B2169" s="2">
        <v>46072</v>
      </c>
      <c r="C2169" s="1" t="s">
        <v>421</v>
      </c>
      <c r="D2169" s="1" t="s">
        <v>12</v>
      </c>
      <c r="E2169" s="1" t="s">
        <v>55</v>
      </c>
      <c r="F2169" s="1">
        <v>7142.83</v>
      </c>
      <c r="G2169" s="1" t="s">
        <v>14</v>
      </c>
    </row>
    <row r="2170" spans="1:7" x14ac:dyDescent="0.3">
      <c r="A2170" s="1" t="s">
        <v>3805</v>
      </c>
      <c r="B2170" s="2">
        <v>46103</v>
      </c>
      <c r="C2170" s="1" t="s">
        <v>1267</v>
      </c>
      <c r="D2170" s="1" t="s">
        <v>12</v>
      </c>
      <c r="E2170" s="1" t="s">
        <v>27</v>
      </c>
      <c r="F2170" s="1">
        <v>3242.92</v>
      </c>
      <c r="G2170" s="1" t="s">
        <v>14</v>
      </c>
    </row>
    <row r="2171" spans="1:7" x14ac:dyDescent="0.3">
      <c r="A2171" s="1" t="s">
        <v>1429</v>
      </c>
      <c r="B2171" s="2">
        <v>46030</v>
      </c>
      <c r="C2171" s="1" t="s">
        <v>147</v>
      </c>
      <c r="D2171" s="1" t="s">
        <v>35</v>
      </c>
      <c r="E2171" s="1" t="s">
        <v>13</v>
      </c>
      <c r="F2171" s="1">
        <v>3752.04</v>
      </c>
      <c r="G2171" s="1" t="s">
        <v>14</v>
      </c>
    </row>
    <row r="2172" spans="1:7" x14ac:dyDescent="0.3">
      <c r="A2172" s="1" t="s">
        <v>4232</v>
      </c>
      <c r="B2172" s="2">
        <v>46025</v>
      </c>
      <c r="C2172" s="1" t="s">
        <v>3100</v>
      </c>
      <c r="D2172" s="1" t="s">
        <v>12</v>
      </c>
      <c r="E2172" s="1" t="s">
        <v>13</v>
      </c>
      <c r="F2172" s="1">
        <v>2804.34</v>
      </c>
      <c r="G2172" s="1" t="s">
        <v>14</v>
      </c>
    </row>
    <row r="2173" spans="1:7" x14ac:dyDescent="0.3">
      <c r="A2173" s="1" t="s">
        <v>2243</v>
      </c>
      <c r="B2173" s="2">
        <v>46068</v>
      </c>
      <c r="C2173" s="1" t="s">
        <v>2244</v>
      </c>
      <c r="D2173" s="1" t="s">
        <v>12</v>
      </c>
      <c r="E2173" s="1" t="s">
        <v>27</v>
      </c>
      <c r="F2173" s="1">
        <v>2665.51</v>
      </c>
      <c r="G2173" s="1" t="s">
        <v>94</v>
      </c>
    </row>
    <row r="2174" spans="1:7" x14ac:dyDescent="0.3">
      <c r="A2174" s="1" t="s">
        <v>1196</v>
      </c>
      <c r="B2174" s="2">
        <v>46061</v>
      </c>
      <c r="C2174" s="1" t="s">
        <v>1197</v>
      </c>
      <c r="D2174" s="1" t="s">
        <v>46</v>
      </c>
      <c r="E2174" s="1" t="s">
        <v>13</v>
      </c>
      <c r="F2174" s="1">
        <v>4262.32</v>
      </c>
      <c r="G2174" s="1" t="s">
        <v>14</v>
      </c>
    </row>
    <row r="2175" spans="1:7" x14ac:dyDescent="0.3">
      <c r="A2175" s="1" t="s">
        <v>1518</v>
      </c>
      <c r="B2175" s="2">
        <v>46108</v>
      </c>
      <c r="C2175" s="1" t="s">
        <v>1325</v>
      </c>
      <c r="D2175" s="1" t="s">
        <v>35</v>
      </c>
      <c r="E2175" s="1" t="s">
        <v>13</v>
      </c>
      <c r="F2175" s="1">
        <v>7646.14</v>
      </c>
      <c r="G2175" s="1" t="s">
        <v>14</v>
      </c>
    </row>
    <row r="2176" spans="1:7" x14ac:dyDescent="0.3">
      <c r="A2176" s="1" t="s">
        <v>3448</v>
      </c>
      <c r="B2176" s="2">
        <v>46029</v>
      </c>
      <c r="C2176" s="1" t="s">
        <v>1052</v>
      </c>
      <c r="D2176" s="1" t="s">
        <v>35</v>
      </c>
      <c r="E2176" s="1" t="s">
        <v>13</v>
      </c>
      <c r="F2176" s="1">
        <v>760.34</v>
      </c>
      <c r="G2176" s="1" t="s">
        <v>14</v>
      </c>
    </row>
    <row r="2177" spans="1:7" x14ac:dyDescent="0.3">
      <c r="A2177" s="1" t="s">
        <v>4778</v>
      </c>
      <c r="B2177" s="2">
        <v>46064</v>
      </c>
      <c r="C2177" s="1" t="s">
        <v>1720</v>
      </c>
      <c r="D2177" s="1" t="s">
        <v>12</v>
      </c>
      <c r="E2177" s="1" t="s">
        <v>55</v>
      </c>
      <c r="F2177" s="1">
        <v>2802.55</v>
      </c>
      <c r="G2177" s="1" t="s">
        <v>14</v>
      </c>
    </row>
    <row r="2178" spans="1:7" x14ac:dyDescent="0.3">
      <c r="A2178" s="1" t="s">
        <v>2828</v>
      </c>
      <c r="B2178" s="2">
        <v>46111</v>
      </c>
      <c r="C2178" s="1" t="s">
        <v>2709</v>
      </c>
      <c r="D2178" s="1" t="s">
        <v>12</v>
      </c>
      <c r="E2178" s="1" t="s">
        <v>21</v>
      </c>
      <c r="F2178" s="1">
        <v>8172.73</v>
      </c>
      <c r="G2178" s="1" t="s">
        <v>14</v>
      </c>
    </row>
    <row r="2179" spans="1:7" x14ac:dyDescent="0.3">
      <c r="A2179" s="1" t="s">
        <v>3729</v>
      </c>
      <c r="B2179" s="2">
        <v>46054</v>
      </c>
      <c r="C2179" s="1" t="s">
        <v>759</v>
      </c>
      <c r="D2179" s="1" t="s">
        <v>18</v>
      </c>
      <c r="E2179" s="1" t="s">
        <v>13</v>
      </c>
      <c r="F2179" s="1">
        <v>5032.1000000000004</v>
      </c>
      <c r="G2179" s="1" t="s">
        <v>14</v>
      </c>
    </row>
    <row r="2180" spans="1:7" x14ac:dyDescent="0.3">
      <c r="A2180" s="1" t="s">
        <v>3889</v>
      </c>
      <c r="B2180" s="2">
        <v>46099</v>
      </c>
      <c r="C2180" s="1" t="s">
        <v>2771</v>
      </c>
      <c r="D2180" s="1" t="s">
        <v>35</v>
      </c>
      <c r="E2180" s="1" t="s">
        <v>27</v>
      </c>
      <c r="F2180" s="1">
        <v>13453.23</v>
      </c>
      <c r="G2180" s="1" t="s">
        <v>14</v>
      </c>
    </row>
    <row r="2181" spans="1:7" x14ac:dyDescent="0.3">
      <c r="A2181" s="1" t="s">
        <v>3975</v>
      </c>
      <c r="B2181" s="2">
        <v>46086</v>
      </c>
      <c r="C2181" s="1" t="s">
        <v>2357</v>
      </c>
      <c r="D2181" s="1" t="s">
        <v>12</v>
      </c>
      <c r="E2181" s="1" t="s">
        <v>27</v>
      </c>
      <c r="F2181" s="1">
        <v>5810.18</v>
      </c>
      <c r="G2181" s="1" t="s">
        <v>14</v>
      </c>
    </row>
    <row r="2182" spans="1:7" x14ac:dyDescent="0.3">
      <c r="A2182" s="1" t="s">
        <v>2190</v>
      </c>
      <c r="B2182" s="2">
        <v>46040</v>
      </c>
      <c r="C2182" s="1" t="s">
        <v>2191</v>
      </c>
      <c r="D2182" s="1" t="s">
        <v>12</v>
      </c>
      <c r="E2182" s="1" t="s">
        <v>55</v>
      </c>
      <c r="F2182" s="1">
        <v>2901.89</v>
      </c>
      <c r="G2182" s="1" t="s">
        <v>14</v>
      </c>
    </row>
    <row r="2183" spans="1:7" x14ac:dyDescent="0.3">
      <c r="A2183" s="1" t="s">
        <v>500</v>
      </c>
      <c r="B2183" s="2">
        <v>46076</v>
      </c>
      <c r="C2183" s="1" t="s">
        <v>136</v>
      </c>
      <c r="D2183" s="1" t="s">
        <v>66</v>
      </c>
      <c r="E2183" s="1" t="s">
        <v>21</v>
      </c>
      <c r="F2183" s="1">
        <v>3673.54</v>
      </c>
      <c r="G2183" s="1" t="s">
        <v>14</v>
      </c>
    </row>
    <row r="2184" spans="1:7" x14ac:dyDescent="0.3">
      <c r="A2184" s="1" t="s">
        <v>4118</v>
      </c>
      <c r="B2184" s="2">
        <v>46036</v>
      </c>
      <c r="C2184" s="1" t="s">
        <v>2103</v>
      </c>
      <c r="D2184" s="1" t="s">
        <v>35</v>
      </c>
      <c r="E2184" s="1" t="s">
        <v>21</v>
      </c>
      <c r="F2184" s="1">
        <v>1000.63</v>
      </c>
      <c r="G2184" s="1" t="s">
        <v>14</v>
      </c>
    </row>
    <row r="2185" spans="1:7" x14ac:dyDescent="0.3">
      <c r="A2185" s="1" t="s">
        <v>3270</v>
      </c>
      <c r="B2185" s="2">
        <v>46067</v>
      </c>
      <c r="C2185" s="1" t="s">
        <v>829</v>
      </c>
      <c r="D2185" s="1" t="s">
        <v>12</v>
      </c>
      <c r="E2185" s="1" t="s">
        <v>27</v>
      </c>
      <c r="F2185" s="1">
        <v>28614.23</v>
      </c>
      <c r="G2185" s="1" t="s">
        <v>14</v>
      </c>
    </row>
    <row r="2186" spans="1:7" x14ac:dyDescent="0.3">
      <c r="A2186" s="1" t="s">
        <v>3759</v>
      </c>
      <c r="B2186" s="2">
        <v>46036</v>
      </c>
      <c r="C2186" s="1" t="s">
        <v>2002</v>
      </c>
      <c r="D2186" s="1" t="s">
        <v>46</v>
      </c>
      <c r="E2186" s="1" t="s">
        <v>13</v>
      </c>
      <c r="F2186" s="1">
        <v>40437.53</v>
      </c>
      <c r="G2186" s="1" t="s">
        <v>14</v>
      </c>
    </row>
    <row r="2187" spans="1:7" x14ac:dyDescent="0.3">
      <c r="A2187" s="1" t="s">
        <v>4785</v>
      </c>
      <c r="B2187" s="2">
        <v>46045</v>
      </c>
      <c r="C2187" s="1" t="s">
        <v>459</v>
      </c>
      <c r="D2187" s="1" t="s">
        <v>35</v>
      </c>
      <c r="E2187" s="1" t="s">
        <v>21</v>
      </c>
      <c r="F2187" s="1">
        <v>10737.87</v>
      </c>
      <c r="G2187" s="1" t="s">
        <v>14</v>
      </c>
    </row>
    <row r="2188" spans="1:7" x14ac:dyDescent="0.3">
      <c r="A2188" s="1" t="s">
        <v>3842</v>
      </c>
      <c r="B2188" s="2">
        <v>46028</v>
      </c>
      <c r="C2188" s="1" t="s">
        <v>725</v>
      </c>
      <c r="D2188" s="1" t="s">
        <v>12</v>
      </c>
      <c r="E2188" s="1" t="s">
        <v>21</v>
      </c>
      <c r="F2188" s="1">
        <v>6882.27</v>
      </c>
      <c r="G2188" s="1" t="s">
        <v>14</v>
      </c>
    </row>
    <row r="2189" spans="1:7" x14ac:dyDescent="0.3">
      <c r="A2189" s="1" t="s">
        <v>1199</v>
      </c>
      <c r="B2189" s="2">
        <v>46024</v>
      </c>
      <c r="C2189" s="1" t="s">
        <v>1200</v>
      </c>
      <c r="D2189" s="1" t="s">
        <v>66</v>
      </c>
      <c r="E2189" s="1" t="s">
        <v>13</v>
      </c>
      <c r="F2189" s="1">
        <v>15873.76</v>
      </c>
      <c r="G2189" s="1" t="s">
        <v>14</v>
      </c>
    </row>
    <row r="2190" spans="1:7" x14ac:dyDescent="0.3">
      <c r="A2190" s="1" t="s">
        <v>2596</v>
      </c>
      <c r="B2190" s="2">
        <v>46057</v>
      </c>
      <c r="C2190" s="1" t="s">
        <v>2310</v>
      </c>
      <c r="D2190" s="1" t="s">
        <v>12</v>
      </c>
      <c r="E2190" s="1" t="s">
        <v>27</v>
      </c>
      <c r="F2190" s="1">
        <v>4662.5600000000004</v>
      </c>
      <c r="G2190" s="1" t="s">
        <v>14</v>
      </c>
    </row>
    <row r="2191" spans="1:7" x14ac:dyDescent="0.3">
      <c r="A2191" s="1" t="s">
        <v>2843</v>
      </c>
      <c r="B2191" s="2">
        <v>46033</v>
      </c>
      <c r="C2191" s="1" t="s">
        <v>626</v>
      </c>
      <c r="D2191" s="1" t="s">
        <v>35</v>
      </c>
      <c r="E2191" s="1" t="s">
        <v>13</v>
      </c>
      <c r="F2191" s="1">
        <v>15112.53</v>
      </c>
      <c r="G2191" s="1" t="s">
        <v>14</v>
      </c>
    </row>
    <row r="2192" spans="1:7" x14ac:dyDescent="0.3">
      <c r="A2192" s="1" t="s">
        <v>1031</v>
      </c>
      <c r="B2192" s="2">
        <v>46060</v>
      </c>
      <c r="C2192" s="1" t="s">
        <v>1032</v>
      </c>
      <c r="D2192" s="1" t="s">
        <v>12</v>
      </c>
      <c r="E2192" s="1" t="s">
        <v>27</v>
      </c>
      <c r="F2192" s="1">
        <v>6931.51</v>
      </c>
      <c r="G2192" s="1" t="s">
        <v>14</v>
      </c>
    </row>
    <row r="2193" spans="1:7" x14ac:dyDescent="0.3">
      <c r="A2193" s="1" t="s">
        <v>2912</v>
      </c>
      <c r="B2193" s="2">
        <v>46105</v>
      </c>
      <c r="C2193" s="1" t="s">
        <v>559</v>
      </c>
      <c r="D2193" s="1" t="s">
        <v>46</v>
      </c>
      <c r="E2193" s="1" t="s">
        <v>27</v>
      </c>
      <c r="F2193" s="1">
        <v>8210.5499999999993</v>
      </c>
      <c r="G2193" s="1" t="s">
        <v>14</v>
      </c>
    </row>
    <row r="2194" spans="1:7" x14ac:dyDescent="0.3">
      <c r="A2194" s="1" t="s">
        <v>2287</v>
      </c>
      <c r="B2194" s="2">
        <v>46054</v>
      </c>
      <c r="C2194" s="1" t="s">
        <v>48</v>
      </c>
      <c r="D2194" s="1" t="s">
        <v>12</v>
      </c>
      <c r="E2194" s="1" t="s">
        <v>21</v>
      </c>
      <c r="F2194" s="1">
        <v>36106.82</v>
      </c>
      <c r="G2194" s="1" t="s">
        <v>14</v>
      </c>
    </row>
    <row r="2195" spans="1:7" x14ac:dyDescent="0.3">
      <c r="A2195" s="1" t="s">
        <v>823</v>
      </c>
      <c r="B2195" s="2">
        <v>46088</v>
      </c>
      <c r="C2195" s="1" t="s">
        <v>824</v>
      </c>
      <c r="D2195" s="1" t="s">
        <v>12</v>
      </c>
      <c r="E2195" s="1" t="s">
        <v>13</v>
      </c>
      <c r="F2195" s="1">
        <v>22867.96</v>
      </c>
      <c r="G2195" s="1" t="s">
        <v>14</v>
      </c>
    </row>
    <row r="2196" spans="1:7" x14ac:dyDescent="0.3">
      <c r="A2196" s="1" t="s">
        <v>3126</v>
      </c>
      <c r="B2196" s="2">
        <v>46070</v>
      </c>
      <c r="C2196" s="1" t="s">
        <v>937</v>
      </c>
      <c r="D2196" s="1" t="s">
        <v>12</v>
      </c>
      <c r="E2196" s="1" t="s">
        <v>21</v>
      </c>
      <c r="F2196" s="1">
        <v>1525.07</v>
      </c>
      <c r="G2196" s="1" t="s">
        <v>14</v>
      </c>
    </row>
    <row r="2197" spans="1:7" x14ac:dyDescent="0.3">
      <c r="A2197" s="1" t="s">
        <v>3619</v>
      </c>
      <c r="B2197" s="2">
        <v>46047</v>
      </c>
      <c r="C2197" s="1" t="s">
        <v>143</v>
      </c>
      <c r="D2197" s="1" t="s">
        <v>12</v>
      </c>
      <c r="E2197" s="1" t="s">
        <v>27</v>
      </c>
      <c r="F2197" s="1">
        <v>6841.09</v>
      </c>
      <c r="G2197" s="1" t="s">
        <v>14</v>
      </c>
    </row>
    <row r="2198" spans="1:7" x14ac:dyDescent="0.3">
      <c r="A2198" s="1" t="s">
        <v>2480</v>
      </c>
      <c r="B2198" s="2">
        <v>46098</v>
      </c>
      <c r="C2198" s="1" t="s">
        <v>1001</v>
      </c>
      <c r="D2198" s="1" t="s">
        <v>18</v>
      </c>
      <c r="E2198" s="1" t="s">
        <v>13</v>
      </c>
      <c r="F2198" s="1">
        <v>847.25</v>
      </c>
      <c r="G2198" s="1" t="s">
        <v>14</v>
      </c>
    </row>
    <row r="2199" spans="1:7" x14ac:dyDescent="0.3">
      <c r="A2199" s="1" t="s">
        <v>2288</v>
      </c>
      <c r="B2199" s="2">
        <v>46092</v>
      </c>
      <c r="C2199" s="1" t="s">
        <v>2289</v>
      </c>
      <c r="D2199" s="1" t="s">
        <v>35</v>
      </c>
      <c r="E2199" s="1" t="s">
        <v>13</v>
      </c>
      <c r="F2199" s="1">
        <v>3638.26</v>
      </c>
      <c r="G2199" s="1" t="s">
        <v>14</v>
      </c>
    </row>
    <row r="2200" spans="1:7" x14ac:dyDescent="0.3">
      <c r="A2200" s="1" t="s">
        <v>490</v>
      </c>
      <c r="B2200" s="2">
        <v>46031</v>
      </c>
      <c r="C2200" s="1" t="s">
        <v>491</v>
      </c>
      <c r="D2200" s="1" t="s">
        <v>18</v>
      </c>
      <c r="E2200" s="1" t="s">
        <v>55</v>
      </c>
      <c r="F2200" s="1">
        <v>1543.71</v>
      </c>
      <c r="G2200" s="1" t="s">
        <v>14</v>
      </c>
    </row>
    <row r="2201" spans="1:7" x14ac:dyDescent="0.3">
      <c r="A2201" s="1" t="s">
        <v>679</v>
      </c>
      <c r="B2201" s="2">
        <v>46038</v>
      </c>
      <c r="C2201" s="1" t="s">
        <v>680</v>
      </c>
      <c r="D2201" s="1" t="s">
        <v>66</v>
      </c>
      <c r="E2201" s="1" t="s">
        <v>27</v>
      </c>
      <c r="F2201" s="1">
        <v>2438.29</v>
      </c>
      <c r="G2201" s="1" t="s">
        <v>14</v>
      </c>
    </row>
    <row r="2202" spans="1:7" x14ac:dyDescent="0.3">
      <c r="A2202" s="1" t="s">
        <v>3484</v>
      </c>
      <c r="B2202" s="2">
        <v>46071</v>
      </c>
      <c r="C2202" s="1" t="s">
        <v>678</v>
      </c>
      <c r="D2202" s="1" t="s">
        <v>12</v>
      </c>
      <c r="E2202" s="1" t="s">
        <v>27</v>
      </c>
      <c r="F2202" s="1">
        <v>889.34</v>
      </c>
      <c r="G2202" s="1" t="s">
        <v>14</v>
      </c>
    </row>
    <row r="2203" spans="1:7" x14ac:dyDescent="0.3">
      <c r="A2203" s="1" t="s">
        <v>2557</v>
      </c>
      <c r="B2203" s="2">
        <v>46055</v>
      </c>
      <c r="C2203" s="1" t="s">
        <v>813</v>
      </c>
      <c r="D2203" s="1" t="s">
        <v>35</v>
      </c>
      <c r="E2203" s="1" t="s">
        <v>21</v>
      </c>
      <c r="F2203" s="1">
        <v>8459.9</v>
      </c>
      <c r="G2203" s="1" t="s">
        <v>14</v>
      </c>
    </row>
    <row r="2204" spans="1:7" x14ac:dyDescent="0.3">
      <c r="A2204" s="1" t="s">
        <v>2373</v>
      </c>
      <c r="B2204" s="2">
        <v>46035</v>
      </c>
      <c r="C2204" s="1" t="s">
        <v>486</v>
      </c>
      <c r="D2204" s="1" t="s">
        <v>12</v>
      </c>
      <c r="E2204" s="1" t="s">
        <v>13</v>
      </c>
      <c r="F2204" s="1">
        <v>13270.85</v>
      </c>
      <c r="G2204" s="1" t="s">
        <v>14</v>
      </c>
    </row>
    <row r="2205" spans="1:7" x14ac:dyDescent="0.3">
      <c r="A2205" s="1" t="s">
        <v>2777</v>
      </c>
      <c r="B2205" s="2">
        <v>46092</v>
      </c>
      <c r="C2205" s="1" t="s">
        <v>557</v>
      </c>
      <c r="D2205" s="1" t="s">
        <v>18</v>
      </c>
      <c r="E2205" s="1" t="s">
        <v>13</v>
      </c>
      <c r="F2205" s="1">
        <v>6143.1</v>
      </c>
      <c r="G2205" s="1" t="s">
        <v>14</v>
      </c>
    </row>
    <row r="2206" spans="1:7" x14ac:dyDescent="0.3">
      <c r="A2206" s="1" t="s">
        <v>3997</v>
      </c>
      <c r="B2206" s="2">
        <v>46110</v>
      </c>
      <c r="C2206" s="1" t="s">
        <v>917</v>
      </c>
      <c r="D2206" s="1" t="s">
        <v>18</v>
      </c>
      <c r="E2206" s="1" t="s">
        <v>13</v>
      </c>
      <c r="F2206" s="1">
        <v>2464.8000000000002</v>
      </c>
      <c r="G2206" s="1" t="s">
        <v>94</v>
      </c>
    </row>
    <row r="2207" spans="1:7" x14ac:dyDescent="0.3">
      <c r="A2207" s="1" t="s">
        <v>1054</v>
      </c>
      <c r="B2207" s="2">
        <v>46034</v>
      </c>
      <c r="C2207" s="1" t="s">
        <v>798</v>
      </c>
      <c r="D2207" s="1" t="s">
        <v>18</v>
      </c>
      <c r="E2207" s="1" t="s">
        <v>13</v>
      </c>
      <c r="F2207" s="1">
        <v>19862.54</v>
      </c>
      <c r="G2207" s="1" t="s">
        <v>14</v>
      </c>
    </row>
    <row r="2208" spans="1:7" x14ac:dyDescent="0.3">
      <c r="A2208" s="1" t="s">
        <v>3442</v>
      </c>
      <c r="B2208" s="2">
        <v>46081</v>
      </c>
      <c r="C2208" s="1" t="s">
        <v>2175</v>
      </c>
      <c r="D2208" s="1" t="s">
        <v>18</v>
      </c>
      <c r="E2208" s="1" t="s">
        <v>13</v>
      </c>
      <c r="F2208" s="1">
        <v>1537.55</v>
      </c>
      <c r="G2208" s="1" t="s">
        <v>14</v>
      </c>
    </row>
    <row r="2209" spans="1:7" x14ac:dyDescent="0.3">
      <c r="A2209" s="1" t="s">
        <v>3416</v>
      </c>
      <c r="B2209" s="2">
        <v>46054</v>
      </c>
      <c r="C2209" s="1" t="s">
        <v>1110</v>
      </c>
      <c r="D2209" s="1" t="s">
        <v>18</v>
      </c>
      <c r="E2209" s="1" t="s">
        <v>27</v>
      </c>
      <c r="F2209" s="1">
        <v>3699.64</v>
      </c>
      <c r="G2209" s="1" t="s">
        <v>14</v>
      </c>
    </row>
    <row r="2210" spans="1:7" x14ac:dyDescent="0.3">
      <c r="A2210" s="1" t="s">
        <v>2028</v>
      </c>
      <c r="B2210" s="2">
        <v>46111</v>
      </c>
      <c r="C2210" s="1" t="s">
        <v>2017</v>
      </c>
      <c r="D2210" s="1" t="s">
        <v>18</v>
      </c>
      <c r="E2210" s="1" t="s">
        <v>13</v>
      </c>
      <c r="F2210" s="1">
        <v>5373.28</v>
      </c>
      <c r="G2210" s="1" t="s">
        <v>14</v>
      </c>
    </row>
    <row r="2211" spans="1:7" x14ac:dyDescent="0.3">
      <c r="A2211" s="1" t="s">
        <v>1147</v>
      </c>
      <c r="B2211" s="2">
        <v>46109</v>
      </c>
      <c r="C2211" s="1" t="s">
        <v>1148</v>
      </c>
      <c r="D2211" s="1" t="s">
        <v>35</v>
      </c>
      <c r="E2211" s="1" t="s">
        <v>21</v>
      </c>
      <c r="F2211" s="1">
        <v>8699.9500000000007</v>
      </c>
      <c r="G2211" s="1" t="s">
        <v>14</v>
      </c>
    </row>
    <row r="2212" spans="1:7" x14ac:dyDescent="0.3">
      <c r="A2212" s="1" t="s">
        <v>2052</v>
      </c>
      <c r="B2212" s="2">
        <v>46081</v>
      </c>
      <c r="C2212" s="1" t="s">
        <v>354</v>
      </c>
      <c r="D2212" s="1" t="s">
        <v>12</v>
      </c>
      <c r="E2212" s="1" t="s">
        <v>13</v>
      </c>
      <c r="F2212" s="1">
        <v>1937.67</v>
      </c>
      <c r="G2212" s="1" t="s">
        <v>14</v>
      </c>
    </row>
    <row r="2213" spans="1:7" x14ac:dyDescent="0.3">
      <c r="A2213" s="1" t="s">
        <v>2752</v>
      </c>
      <c r="B2213" s="2">
        <v>46073</v>
      </c>
      <c r="C2213" s="1" t="s">
        <v>294</v>
      </c>
      <c r="D2213" s="1" t="s">
        <v>12</v>
      </c>
      <c r="E2213" s="1" t="s">
        <v>21</v>
      </c>
      <c r="F2213" s="1">
        <v>12762.98</v>
      </c>
      <c r="G2213" s="1" t="s">
        <v>14</v>
      </c>
    </row>
    <row r="2214" spans="1:7" x14ac:dyDescent="0.3">
      <c r="A2214" s="1" t="s">
        <v>5032</v>
      </c>
      <c r="B2214" s="2">
        <v>46023</v>
      </c>
      <c r="C2214" s="1" t="s">
        <v>2454</v>
      </c>
      <c r="D2214" s="1" t="s">
        <v>18</v>
      </c>
      <c r="E2214" s="1" t="s">
        <v>27</v>
      </c>
      <c r="F2214" s="1">
        <v>6954.49</v>
      </c>
      <c r="G2214" s="1" t="s">
        <v>14</v>
      </c>
    </row>
    <row r="2215" spans="1:7" x14ac:dyDescent="0.3">
      <c r="A2215" s="1" t="s">
        <v>4780</v>
      </c>
      <c r="B2215" s="2">
        <v>46042</v>
      </c>
      <c r="C2215" s="1" t="s">
        <v>752</v>
      </c>
      <c r="D2215" s="1" t="s">
        <v>35</v>
      </c>
      <c r="E2215" s="1" t="s">
        <v>13</v>
      </c>
      <c r="F2215" s="1">
        <v>45279.47</v>
      </c>
      <c r="G2215" s="1" t="s">
        <v>14</v>
      </c>
    </row>
    <row r="2216" spans="1:7" x14ac:dyDescent="0.3">
      <c r="A2216" s="1" t="s">
        <v>3643</v>
      </c>
      <c r="B2216" s="2">
        <v>46078</v>
      </c>
      <c r="C2216" s="1" t="s">
        <v>2759</v>
      </c>
      <c r="D2216" s="1" t="s">
        <v>18</v>
      </c>
      <c r="E2216" s="1" t="s">
        <v>13</v>
      </c>
      <c r="F2216" s="1">
        <v>3030.29</v>
      </c>
      <c r="G2216" s="1" t="s">
        <v>14</v>
      </c>
    </row>
    <row r="2217" spans="1:7" x14ac:dyDescent="0.3">
      <c r="A2217" s="1" t="s">
        <v>3428</v>
      </c>
      <c r="B2217" s="2">
        <v>46042</v>
      </c>
      <c r="C2217" s="1" t="s">
        <v>76</v>
      </c>
      <c r="D2217" s="1" t="s">
        <v>12</v>
      </c>
      <c r="E2217" s="1" t="s">
        <v>13</v>
      </c>
      <c r="F2217" s="1">
        <v>8509.9599999999991</v>
      </c>
      <c r="G2217" s="1" t="s">
        <v>14</v>
      </c>
    </row>
    <row r="2218" spans="1:7" x14ac:dyDescent="0.3">
      <c r="A2218" s="1" t="s">
        <v>4489</v>
      </c>
      <c r="B2218" s="2">
        <v>46054</v>
      </c>
      <c r="C2218" s="1" t="s">
        <v>903</v>
      </c>
      <c r="D2218" s="1" t="s">
        <v>12</v>
      </c>
      <c r="E2218" s="1" t="s">
        <v>27</v>
      </c>
      <c r="F2218" s="1">
        <v>3140</v>
      </c>
      <c r="G2218" s="1" t="s">
        <v>14</v>
      </c>
    </row>
    <row r="2219" spans="1:7" x14ac:dyDescent="0.3">
      <c r="A2219" s="1" t="s">
        <v>4397</v>
      </c>
      <c r="B2219" s="2">
        <v>46108</v>
      </c>
      <c r="C2219" s="1" t="s">
        <v>822</v>
      </c>
      <c r="D2219" s="1" t="s">
        <v>12</v>
      </c>
      <c r="E2219" s="1" t="s">
        <v>13</v>
      </c>
      <c r="F2219" s="1">
        <v>4571.5200000000004</v>
      </c>
      <c r="G2219" s="1" t="s">
        <v>14</v>
      </c>
    </row>
    <row r="2220" spans="1:7" x14ac:dyDescent="0.3">
      <c r="A2220" s="1" t="s">
        <v>1782</v>
      </c>
      <c r="B2220" s="2">
        <v>46100</v>
      </c>
      <c r="C2220" s="1" t="s">
        <v>360</v>
      </c>
      <c r="D2220" s="1" t="s">
        <v>12</v>
      </c>
      <c r="E2220" s="1" t="s">
        <v>27</v>
      </c>
      <c r="F2220" s="1">
        <v>10055.58</v>
      </c>
      <c r="G2220" s="1" t="s">
        <v>14</v>
      </c>
    </row>
    <row r="2221" spans="1:7" x14ac:dyDescent="0.3">
      <c r="A2221" s="1" t="s">
        <v>4526</v>
      </c>
      <c r="B2221" s="2">
        <v>46038</v>
      </c>
      <c r="C2221" s="1" t="s">
        <v>822</v>
      </c>
      <c r="D2221" s="1" t="s">
        <v>35</v>
      </c>
      <c r="E2221" s="1" t="s">
        <v>55</v>
      </c>
      <c r="F2221" s="1">
        <v>3030.79</v>
      </c>
      <c r="G2221" s="1" t="s">
        <v>14</v>
      </c>
    </row>
    <row r="2222" spans="1:7" x14ac:dyDescent="0.3">
      <c r="A2222" s="1" t="s">
        <v>4841</v>
      </c>
      <c r="B2222" s="2">
        <v>46052</v>
      </c>
      <c r="C2222" s="1" t="s">
        <v>1909</v>
      </c>
      <c r="D2222" s="1" t="s">
        <v>12</v>
      </c>
      <c r="E2222" s="1" t="s">
        <v>21</v>
      </c>
      <c r="F2222" s="1">
        <v>6382.19</v>
      </c>
      <c r="G2222" s="1" t="s">
        <v>14</v>
      </c>
    </row>
    <row r="2223" spans="1:7" x14ac:dyDescent="0.3">
      <c r="A2223" s="1" t="s">
        <v>1960</v>
      </c>
      <c r="B2223" s="2">
        <v>46070</v>
      </c>
      <c r="C2223" s="1" t="s">
        <v>1894</v>
      </c>
      <c r="D2223" s="1" t="s">
        <v>12</v>
      </c>
      <c r="E2223" s="1" t="s">
        <v>13</v>
      </c>
      <c r="F2223" s="1">
        <v>336.74</v>
      </c>
      <c r="G2223" s="1" t="s">
        <v>14</v>
      </c>
    </row>
    <row r="2224" spans="1:7" x14ac:dyDescent="0.3">
      <c r="A2224" s="1" t="s">
        <v>908</v>
      </c>
      <c r="B2224" s="2">
        <v>46077</v>
      </c>
      <c r="C2224" s="1" t="s">
        <v>909</v>
      </c>
      <c r="D2224" s="1" t="s">
        <v>12</v>
      </c>
      <c r="E2224" s="1" t="s">
        <v>55</v>
      </c>
      <c r="F2224" s="1">
        <v>1634.91</v>
      </c>
      <c r="G2224" s="1" t="s">
        <v>14</v>
      </c>
    </row>
    <row r="2225" spans="1:7" x14ac:dyDescent="0.3">
      <c r="A2225" s="1" t="s">
        <v>862</v>
      </c>
      <c r="B2225" s="2">
        <v>46072</v>
      </c>
      <c r="C2225" s="1" t="s">
        <v>478</v>
      </c>
      <c r="D2225" s="1" t="s">
        <v>18</v>
      </c>
      <c r="E2225" s="1" t="s">
        <v>27</v>
      </c>
      <c r="F2225" s="1">
        <v>6707.83</v>
      </c>
      <c r="G2225" s="1" t="s">
        <v>14</v>
      </c>
    </row>
    <row r="2226" spans="1:7" x14ac:dyDescent="0.3">
      <c r="A2226" s="1" t="s">
        <v>185</v>
      </c>
      <c r="B2226" s="2">
        <v>46050</v>
      </c>
      <c r="C2226" s="1" t="s">
        <v>186</v>
      </c>
      <c r="D2226" s="1" t="s">
        <v>12</v>
      </c>
      <c r="E2226" s="1" t="s">
        <v>13</v>
      </c>
      <c r="F2226" s="1">
        <v>32666.95</v>
      </c>
      <c r="G2226" s="1" t="s">
        <v>14</v>
      </c>
    </row>
    <row r="2227" spans="1:7" x14ac:dyDescent="0.3">
      <c r="A2227" s="1" t="s">
        <v>1797</v>
      </c>
      <c r="B2227" s="2">
        <v>46076</v>
      </c>
      <c r="C2227" s="1" t="s">
        <v>1798</v>
      </c>
      <c r="D2227" s="1" t="s">
        <v>12</v>
      </c>
      <c r="E2227" s="1" t="s">
        <v>27</v>
      </c>
      <c r="F2227" s="1">
        <v>1815.02</v>
      </c>
      <c r="G2227" s="1" t="s">
        <v>14</v>
      </c>
    </row>
    <row r="2228" spans="1:7" x14ac:dyDescent="0.3">
      <c r="A2228" s="1" t="s">
        <v>2174</v>
      </c>
      <c r="B2228" s="2">
        <v>46056</v>
      </c>
      <c r="C2228" s="1" t="s">
        <v>2175</v>
      </c>
      <c r="D2228" s="1" t="s">
        <v>12</v>
      </c>
      <c r="E2228" s="1" t="s">
        <v>55</v>
      </c>
      <c r="F2228" s="1">
        <v>1644.01</v>
      </c>
      <c r="G2228" s="1" t="s">
        <v>14</v>
      </c>
    </row>
    <row r="2229" spans="1:7" x14ac:dyDescent="0.3">
      <c r="A2229" s="1" t="s">
        <v>1947</v>
      </c>
      <c r="B2229" s="2">
        <v>46045</v>
      </c>
      <c r="C2229" s="1" t="s">
        <v>190</v>
      </c>
      <c r="D2229" s="1" t="s">
        <v>66</v>
      </c>
      <c r="E2229" s="1" t="s">
        <v>21</v>
      </c>
      <c r="F2229" s="1">
        <v>4615.41</v>
      </c>
      <c r="G2229" s="1" t="s">
        <v>14</v>
      </c>
    </row>
    <row r="2230" spans="1:7" x14ac:dyDescent="0.3">
      <c r="A2230" s="1" t="s">
        <v>1938</v>
      </c>
      <c r="B2230" s="2">
        <v>46069</v>
      </c>
      <c r="C2230" s="1" t="s">
        <v>1939</v>
      </c>
      <c r="D2230" s="1" t="s">
        <v>35</v>
      </c>
      <c r="E2230" s="1" t="s">
        <v>55</v>
      </c>
      <c r="F2230" s="1">
        <v>9149.2999999999993</v>
      </c>
      <c r="G2230" s="1" t="s">
        <v>14</v>
      </c>
    </row>
    <row r="2231" spans="1:7" x14ac:dyDescent="0.3">
      <c r="A2231" s="1" t="s">
        <v>4902</v>
      </c>
      <c r="B2231" s="2">
        <v>46058</v>
      </c>
      <c r="C2231" s="1" t="s">
        <v>871</v>
      </c>
      <c r="D2231" s="1" t="s">
        <v>66</v>
      </c>
      <c r="E2231" s="1" t="s">
        <v>27</v>
      </c>
      <c r="F2231" s="1">
        <v>8663.0499999999993</v>
      </c>
      <c r="G2231" s="1" t="s">
        <v>14</v>
      </c>
    </row>
    <row r="2232" spans="1:7" x14ac:dyDescent="0.3">
      <c r="A2232" s="1" t="s">
        <v>1902</v>
      </c>
      <c r="B2232" s="2">
        <v>46076</v>
      </c>
      <c r="C2232" s="1" t="s">
        <v>1903</v>
      </c>
      <c r="D2232" s="1" t="s">
        <v>18</v>
      </c>
      <c r="E2232" s="1" t="s">
        <v>55</v>
      </c>
      <c r="F2232" s="1">
        <v>2320.0700000000002</v>
      </c>
      <c r="G2232" s="1" t="s">
        <v>94</v>
      </c>
    </row>
    <row r="2233" spans="1:7" x14ac:dyDescent="0.3">
      <c r="A2233" s="1" t="s">
        <v>4388</v>
      </c>
      <c r="B2233" s="2">
        <v>46107</v>
      </c>
      <c r="C2233" s="1" t="s">
        <v>586</v>
      </c>
      <c r="D2233" s="1" t="s">
        <v>35</v>
      </c>
      <c r="E2233" s="1" t="s">
        <v>27</v>
      </c>
      <c r="F2233" s="1">
        <v>5328.9</v>
      </c>
      <c r="G2233" s="1" t="s">
        <v>14</v>
      </c>
    </row>
    <row r="2234" spans="1:7" x14ac:dyDescent="0.3">
      <c r="A2234" s="1" t="s">
        <v>3635</v>
      </c>
      <c r="B2234" s="2">
        <v>46087</v>
      </c>
      <c r="C2234" s="1" t="s">
        <v>669</v>
      </c>
      <c r="D2234" s="1" t="s">
        <v>12</v>
      </c>
      <c r="E2234" s="1" t="s">
        <v>13</v>
      </c>
      <c r="F2234" s="1">
        <v>21337.86</v>
      </c>
      <c r="G2234" s="1" t="s">
        <v>14</v>
      </c>
    </row>
    <row r="2235" spans="1:7" x14ac:dyDescent="0.3">
      <c r="A2235" s="1" t="s">
        <v>3990</v>
      </c>
      <c r="B2235" s="2">
        <v>46098</v>
      </c>
      <c r="C2235" s="1" t="s">
        <v>207</v>
      </c>
      <c r="D2235" s="1" t="s">
        <v>12</v>
      </c>
      <c r="E2235" s="1" t="s">
        <v>13</v>
      </c>
      <c r="F2235" s="1">
        <v>1261.93</v>
      </c>
      <c r="G2235" s="1" t="s">
        <v>14</v>
      </c>
    </row>
    <row r="2236" spans="1:7" x14ac:dyDescent="0.3">
      <c r="A2236" s="1" t="s">
        <v>4538</v>
      </c>
      <c r="B2236" s="2">
        <v>46047</v>
      </c>
      <c r="C2236" s="1" t="s">
        <v>2975</v>
      </c>
      <c r="D2236" s="1" t="s">
        <v>66</v>
      </c>
      <c r="E2236" s="1" t="s">
        <v>21</v>
      </c>
      <c r="F2236" s="1">
        <v>10269.84</v>
      </c>
      <c r="G2236" s="1" t="s">
        <v>14</v>
      </c>
    </row>
    <row r="2237" spans="1:7" x14ac:dyDescent="0.3">
      <c r="A2237" s="1" t="s">
        <v>2551</v>
      </c>
      <c r="B2237" s="2">
        <v>46063</v>
      </c>
      <c r="C2237" s="1" t="s">
        <v>320</v>
      </c>
      <c r="D2237" s="1" t="s">
        <v>18</v>
      </c>
      <c r="E2237" s="1" t="s">
        <v>13</v>
      </c>
      <c r="F2237" s="1">
        <v>585.05999999999995</v>
      </c>
      <c r="G2237" s="1" t="s">
        <v>14</v>
      </c>
    </row>
    <row r="2238" spans="1:7" x14ac:dyDescent="0.3">
      <c r="A2238" s="1" t="s">
        <v>1601</v>
      </c>
      <c r="B2238" s="2">
        <v>46106</v>
      </c>
      <c r="C2238" s="1" t="s">
        <v>26</v>
      </c>
      <c r="D2238" s="1" t="s">
        <v>12</v>
      </c>
      <c r="E2238" s="1" t="s">
        <v>21</v>
      </c>
      <c r="F2238" s="1">
        <v>7161.35</v>
      </c>
      <c r="G2238" s="1" t="s">
        <v>14</v>
      </c>
    </row>
    <row r="2239" spans="1:7" x14ac:dyDescent="0.3">
      <c r="A2239" s="1" t="s">
        <v>3333</v>
      </c>
      <c r="B2239" s="2">
        <v>46033</v>
      </c>
      <c r="C2239" s="1" t="s">
        <v>3248</v>
      </c>
      <c r="D2239" s="1" t="s">
        <v>66</v>
      </c>
      <c r="E2239" s="1" t="s">
        <v>13</v>
      </c>
      <c r="F2239" s="1">
        <v>2270.08</v>
      </c>
      <c r="G2239" s="1" t="s">
        <v>14</v>
      </c>
    </row>
    <row r="2240" spans="1:7" x14ac:dyDescent="0.3">
      <c r="A2240" s="1" t="s">
        <v>3318</v>
      </c>
      <c r="B2240" s="2">
        <v>46107</v>
      </c>
      <c r="C2240" s="1" t="s">
        <v>3193</v>
      </c>
      <c r="D2240" s="1" t="s">
        <v>18</v>
      </c>
      <c r="E2240" s="1" t="s">
        <v>13</v>
      </c>
      <c r="F2240" s="1">
        <v>5756.91</v>
      </c>
      <c r="G2240" s="1" t="s">
        <v>14</v>
      </c>
    </row>
    <row r="2241" spans="1:7" x14ac:dyDescent="0.3">
      <c r="A2241" s="1" t="s">
        <v>1446</v>
      </c>
      <c r="B2241" s="2">
        <v>46045</v>
      </c>
      <c r="C2241" s="1" t="s">
        <v>1447</v>
      </c>
      <c r="D2241" s="1" t="s">
        <v>12</v>
      </c>
      <c r="E2241" s="1" t="s">
        <v>27</v>
      </c>
      <c r="F2241" s="1">
        <v>3069.5</v>
      </c>
      <c r="G2241" s="1" t="s">
        <v>14</v>
      </c>
    </row>
    <row r="2242" spans="1:7" x14ac:dyDescent="0.3">
      <c r="A2242" s="1" t="s">
        <v>4381</v>
      </c>
      <c r="B2242" s="2">
        <v>46087</v>
      </c>
      <c r="C2242" s="1" t="s">
        <v>1680</v>
      </c>
      <c r="D2242" s="1" t="s">
        <v>66</v>
      </c>
      <c r="E2242" s="1" t="s">
        <v>13</v>
      </c>
      <c r="F2242" s="1">
        <v>2293.1799999999998</v>
      </c>
      <c r="G2242" s="1" t="s">
        <v>14</v>
      </c>
    </row>
    <row r="2243" spans="1:7" x14ac:dyDescent="0.3">
      <c r="A2243" s="1" t="s">
        <v>4218</v>
      </c>
      <c r="B2243" s="2">
        <v>46111</v>
      </c>
      <c r="C2243" s="1" t="s">
        <v>2438</v>
      </c>
      <c r="D2243" s="1" t="s">
        <v>66</v>
      </c>
      <c r="E2243" s="1" t="s">
        <v>21</v>
      </c>
      <c r="F2243" s="1">
        <v>2362.19</v>
      </c>
      <c r="G2243" s="1" t="s">
        <v>14</v>
      </c>
    </row>
    <row r="2244" spans="1:7" x14ac:dyDescent="0.3">
      <c r="A2244" s="1" t="s">
        <v>4162</v>
      </c>
      <c r="B2244" s="2">
        <v>46024</v>
      </c>
      <c r="C2244" s="1" t="s">
        <v>205</v>
      </c>
      <c r="D2244" s="1" t="s">
        <v>66</v>
      </c>
      <c r="E2244" s="1" t="s">
        <v>27</v>
      </c>
      <c r="F2244" s="1">
        <v>727.88</v>
      </c>
      <c r="G2244" s="1" t="s">
        <v>14</v>
      </c>
    </row>
    <row r="2245" spans="1:7" x14ac:dyDescent="0.3">
      <c r="A2245" s="1" t="s">
        <v>2399</v>
      </c>
      <c r="B2245" s="2">
        <v>46083</v>
      </c>
      <c r="C2245" s="1" t="s">
        <v>354</v>
      </c>
      <c r="D2245" s="1" t="s">
        <v>46</v>
      </c>
      <c r="E2245" s="1" t="s">
        <v>27</v>
      </c>
      <c r="F2245" s="1">
        <v>17854.830000000002</v>
      </c>
      <c r="G2245" s="1" t="s">
        <v>14</v>
      </c>
    </row>
    <row r="2246" spans="1:7" x14ac:dyDescent="0.3">
      <c r="A2246" s="1" t="s">
        <v>336</v>
      </c>
      <c r="B2246" s="2">
        <v>46047</v>
      </c>
      <c r="C2246" s="1" t="s">
        <v>337</v>
      </c>
      <c r="D2246" s="1" t="s">
        <v>12</v>
      </c>
      <c r="E2246" s="1" t="s">
        <v>13</v>
      </c>
      <c r="F2246" s="1">
        <v>1697.5</v>
      </c>
      <c r="G2246" s="1" t="s">
        <v>14</v>
      </c>
    </row>
    <row r="2247" spans="1:7" x14ac:dyDescent="0.3">
      <c r="A2247" s="1" t="s">
        <v>3597</v>
      </c>
      <c r="B2247" s="2">
        <v>46078</v>
      </c>
      <c r="C2247" s="1" t="s">
        <v>1694</v>
      </c>
      <c r="D2247" s="1" t="s">
        <v>35</v>
      </c>
      <c r="E2247" s="1" t="s">
        <v>13</v>
      </c>
      <c r="F2247" s="1">
        <v>1406.27</v>
      </c>
      <c r="G2247" s="1" t="s">
        <v>14</v>
      </c>
    </row>
    <row r="2248" spans="1:7" x14ac:dyDescent="0.3">
      <c r="A2248" s="1" t="s">
        <v>4271</v>
      </c>
      <c r="B2248" s="2">
        <v>46036</v>
      </c>
      <c r="C2248" s="1" t="s">
        <v>1200</v>
      </c>
      <c r="D2248" s="1" t="s">
        <v>12</v>
      </c>
      <c r="E2248" s="1" t="s">
        <v>27</v>
      </c>
      <c r="F2248" s="1">
        <v>4208.01</v>
      </c>
      <c r="G2248" s="1" t="s">
        <v>14</v>
      </c>
    </row>
    <row r="2249" spans="1:7" x14ac:dyDescent="0.3">
      <c r="A2249" s="1" t="s">
        <v>4577</v>
      </c>
      <c r="B2249" s="2">
        <v>46052</v>
      </c>
      <c r="C2249" s="1" t="s">
        <v>2423</v>
      </c>
      <c r="D2249" s="1" t="s">
        <v>12</v>
      </c>
      <c r="E2249" s="1" t="s">
        <v>27</v>
      </c>
      <c r="F2249" s="1">
        <v>1035.19</v>
      </c>
      <c r="G2249" s="1" t="s">
        <v>94</v>
      </c>
    </row>
    <row r="2250" spans="1:7" x14ac:dyDescent="0.3">
      <c r="A2250" s="1" t="s">
        <v>627</v>
      </c>
      <c r="B2250" s="2">
        <v>46047</v>
      </c>
      <c r="C2250" s="1" t="s">
        <v>590</v>
      </c>
      <c r="D2250" s="1" t="s">
        <v>18</v>
      </c>
      <c r="E2250" s="1" t="s">
        <v>55</v>
      </c>
      <c r="F2250" s="1">
        <v>2077.4</v>
      </c>
      <c r="G2250" s="1" t="s">
        <v>14</v>
      </c>
    </row>
    <row r="2251" spans="1:7" x14ac:dyDescent="0.3">
      <c r="A2251" s="1" t="s">
        <v>3186</v>
      </c>
      <c r="B2251" s="2">
        <v>46056</v>
      </c>
      <c r="C2251" s="1" t="s">
        <v>1973</v>
      </c>
      <c r="D2251" s="1" t="s">
        <v>12</v>
      </c>
      <c r="E2251" s="1" t="s">
        <v>27</v>
      </c>
      <c r="F2251" s="1">
        <v>9299.99</v>
      </c>
      <c r="G2251" s="1" t="s">
        <v>14</v>
      </c>
    </row>
    <row r="2252" spans="1:7" x14ac:dyDescent="0.3">
      <c r="A2252" s="1" t="s">
        <v>4333</v>
      </c>
      <c r="B2252" s="2">
        <v>46095</v>
      </c>
      <c r="C2252" s="1" t="s">
        <v>409</v>
      </c>
      <c r="D2252" s="1" t="s">
        <v>66</v>
      </c>
      <c r="E2252" s="1" t="s">
        <v>27</v>
      </c>
      <c r="F2252" s="1">
        <v>2228.87</v>
      </c>
      <c r="G2252" s="1" t="s">
        <v>14</v>
      </c>
    </row>
    <row r="2253" spans="1:7" x14ac:dyDescent="0.3">
      <c r="A2253" s="1" t="s">
        <v>3815</v>
      </c>
      <c r="B2253" s="2">
        <v>46092</v>
      </c>
      <c r="C2253" s="1" t="s">
        <v>1989</v>
      </c>
      <c r="D2253" s="1" t="s">
        <v>12</v>
      </c>
      <c r="E2253" s="1" t="s">
        <v>13</v>
      </c>
      <c r="F2253" s="1">
        <v>5188.7700000000004</v>
      </c>
      <c r="G2253" s="1" t="s">
        <v>14</v>
      </c>
    </row>
    <row r="2254" spans="1:7" x14ac:dyDescent="0.3">
      <c r="A2254" s="1" t="s">
        <v>4658</v>
      </c>
      <c r="B2254" s="2">
        <v>46062</v>
      </c>
      <c r="C2254" s="1" t="s">
        <v>1754</v>
      </c>
      <c r="D2254" s="1" t="s">
        <v>12</v>
      </c>
      <c r="E2254" s="1" t="s">
        <v>27</v>
      </c>
      <c r="F2254" s="1">
        <v>3914.77</v>
      </c>
      <c r="G2254" s="1" t="s">
        <v>14</v>
      </c>
    </row>
    <row r="2255" spans="1:7" x14ac:dyDescent="0.3">
      <c r="A2255" s="1" t="s">
        <v>4672</v>
      </c>
      <c r="B2255" s="2">
        <v>46098</v>
      </c>
      <c r="C2255" s="1" t="s">
        <v>1052</v>
      </c>
      <c r="D2255" s="1" t="s">
        <v>12</v>
      </c>
      <c r="E2255" s="1" t="s">
        <v>21</v>
      </c>
      <c r="F2255" s="1">
        <v>52386.42</v>
      </c>
      <c r="G2255" s="1" t="s">
        <v>14</v>
      </c>
    </row>
    <row r="2256" spans="1:7" x14ac:dyDescent="0.3">
      <c r="A2256" s="1" t="s">
        <v>4224</v>
      </c>
      <c r="B2256" s="2">
        <v>46059</v>
      </c>
      <c r="C2256" s="1" t="s">
        <v>1325</v>
      </c>
      <c r="D2256" s="1" t="s">
        <v>12</v>
      </c>
      <c r="E2256" s="1" t="s">
        <v>13</v>
      </c>
      <c r="F2256" s="1">
        <v>32359.9</v>
      </c>
      <c r="G2256" s="1" t="s">
        <v>14</v>
      </c>
    </row>
    <row r="2257" spans="1:7" x14ac:dyDescent="0.3">
      <c r="A2257" s="1" t="s">
        <v>4314</v>
      </c>
      <c r="B2257" s="2">
        <v>46060</v>
      </c>
      <c r="C2257" s="1" t="s">
        <v>727</v>
      </c>
      <c r="D2257" s="1" t="s">
        <v>35</v>
      </c>
      <c r="E2257" s="1" t="s">
        <v>27</v>
      </c>
      <c r="F2257" s="1">
        <v>73775.240000000005</v>
      </c>
      <c r="G2257" s="1" t="s">
        <v>14</v>
      </c>
    </row>
    <row r="2258" spans="1:7" x14ac:dyDescent="0.3">
      <c r="A2258" s="1" t="s">
        <v>3280</v>
      </c>
      <c r="B2258" s="2">
        <v>46109</v>
      </c>
      <c r="C2258" s="1" t="s">
        <v>1517</v>
      </c>
      <c r="D2258" s="1" t="s">
        <v>66</v>
      </c>
      <c r="E2258" s="1" t="s">
        <v>21</v>
      </c>
      <c r="F2258" s="1">
        <v>674.1</v>
      </c>
      <c r="G2258" s="1" t="s">
        <v>14</v>
      </c>
    </row>
    <row r="2259" spans="1:7" x14ac:dyDescent="0.3">
      <c r="A2259" s="1" t="s">
        <v>2003</v>
      </c>
      <c r="B2259" s="2">
        <v>46051</v>
      </c>
      <c r="C2259" s="1" t="s">
        <v>611</v>
      </c>
      <c r="D2259" s="1" t="s">
        <v>12</v>
      </c>
      <c r="E2259" s="1" t="s">
        <v>55</v>
      </c>
      <c r="F2259" s="1">
        <v>15502.88</v>
      </c>
      <c r="G2259" s="1" t="s">
        <v>14</v>
      </c>
    </row>
    <row r="2260" spans="1:7" x14ac:dyDescent="0.3">
      <c r="A2260" s="1" t="s">
        <v>2275</v>
      </c>
      <c r="B2260" s="2">
        <v>46040</v>
      </c>
      <c r="C2260" s="1" t="s">
        <v>2276</v>
      </c>
      <c r="D2260" s="1" t="s">
        <v>18</v>
      </c>
      <c r="E2260" s="1" t="s">
        <v>13</v>
      </c>
      <c r="F2260" s="1">
        <v>83185.990000000005</v>
      </c>
      <c r="G2260" s="1" t="s">
        <v>14</v>
      </c>
    </row>
    <row r="2261" spans="1:7" x14ac:dyDescent="0.3">
      <c r="A2261" s="1" t="s">
        <v>279</v>
      </c>
      <c r="B2261" s="2">
        <v>46025</v>
      </c>
      <c r="C2261" s="1" t="s">
        <v>280</v>
      </c>
      <c r="D2261" s="1" t="s">
        <v>12</v>
      </c>
      <c r="E2261" s="1" t="s">
        <v>13</v>
      </c>
      <c r="F2261" s="1">
        <v>6729.1</v>
      </c>
      <c r="G2261" s="1" t="s">
        <v>14</v>
      </c>
    </row>
    <row r="2262" spans="1:7" x14ac:dyDescent="0.3">
      <c r="A2262" s="1" t="s">
        <v>4126</v>
      </c>
      <c r="B2262" s="2">
        <v>46048</v>
      </c>
      <c r="C2262" s="1" t="s">
        <v>1193</v>
      </c>
      <c r="D2262" s="1" t="s">
        <v>46</v>
      </c>
      <c r="E2262" s="1" t="s">
        <v>13</v>
      </c>
      <c r="F2262" s="1">
        <v>4500.9399999999996</v>
      </c>
      <c r="G2262" s="1" t="s">
        <v>14</v>
      </c>
    </row>
    <row r="2263" spans="1:7" x14ac:dyDescent="0.3">
      <c r="A2263" s="1" t="s">
        <v>3246</v>
      </c>
      <c r="B2263" s="2">
        <v>46064</v>
      </c>
      <c r="C2263" s="1" t="s">
        <v>652</v>
      </c>
      <c r="D2263" s="1" t="s">
        <v>46</v>
      </c>
      <c r="E2263" s="1" t="s">
        <v>21</v>
      </c>
      <c r="F2263" s="1">
        <v>7603.47</v>
      </c>
      <c r="G2263" s="1" t="s">
        <v>14</v>
      </c>
    </row>
    <row r="2264" spans="1:7" x14ac:dyDescent="0.3">
      <c r="A2264" s="1" t="s">
        <v>2570</v>
      </c>
      <c r="B2264" s="2">
        <v>46077</v>
      </c>
      <c r="C2264" s="1" t="s">
        <v>1445</v>
      </c>
      <c r="D2264" s="1" t="s">
        <v>12</v>
      </c>
      <c r="E2264" s="1" t="s">
        <v>21</v>
      </c>
      <c r="F2264" s="1">
        <v>3603.47</v>
      </c>
      <c r="G2264" s="1" t="s">
        <v>14</v>
      </c>
    </row>
    <row r="2265" spans="1:7" x14ac:dyDescent="0.3">
      <c r="A2265" s="1" t="s">
        <v>4657</v>
      </c>
      <c r="B2265" s="2">
        <v>46065</v>
      </c>
      <c r="C2265" s="1" t="s">
        <v>116</v>
      </c>
      <c r="D2265" s="1" t="s">
        <v>46</v>
      </c>
      <c r="E2265" s="1" t="s">
        <v>21</v>
      </c>
      <c r="F2265" s="1">
        <v>9774.15</v>
      </c>
      <c r="G2265" s="1" t="s">
        <v>14</v>
      </c>
    </row>
    <row r="2266" spans="1:7" x14ac:dyDescent="0.3">
      <c r="A2266" s="1" t="s">
        <v>2624</v>
      </c>
      <c r="B2266" s="2">
        <v>46072</v>
      </c>
      <c r="C2266" s="1" t="s">
        <v>1165</v>
      </c>
      <c r="D2266" s="1" t="s">
        <v>35</v>
      </c>
      <c r="E2266" s="1" t="s">
        <v>27</v>
      </c>
      <c r="F2266" s="1">
        <v>11819.71</v>
      </c>
      <c r="G2266" s="1" t="s">
        <v>14</v>
      </c>
    </row>
    <row r="2267" spans="1:7" x14ac:dyDescent="0.3">
      <c r="A2267" s="1" t="s">
        <v>2918</v>
      </c>
      <c r="B2267" s="2">
        <v>46035</v>
      </c>
      <c r="C2267" s="1" t="s">
        <v>2622</v>
      </c>
      <c r="D2267" s="1" t="s">
        <v>12</v>
      </c>
      <c r="E2267" s="1" t="s">
        <v>13</v>
      </c>
      <c r="F2267" s="1">
        <v>27180.03</v>
      </c>
      <c r="G2267" s="1" t="s">
        <v>14</v>
      </c>
    </row>
    <row r="2268" spans="1:7" x14ac:dyDescent="0.3">
      <c r="A2268" s="1" t="s">
        <v>1284</v>
      </c>
      <c r="B2268" s="2">
        <v>46109</v>
      </c>
      <c r="C2268" s="1" t="s">
        <v>1285</v>
      </c>
      <c r="D2268" s="1" t="s">
        <v>12</v>
      </c>
      <c r="E2268" s="1" t="s">
        <v>27</v>
      </c>
      <c r="F2268" s="1">
        <v>570.24</v>
      </c>
      <c r="G2268" s="1" t="s">
        <v>14</v>
      </c>
    </row>
    <row r="2269" spans="1:7" x14ac:dyDescent="0.3">
      <c r="A2269" s="1" t="s">
        <v>2112</v>
      </c>
      <c r="B2269" s="2">
        <v>46047</v>
      </c>
      <c r="C2269" s="1" t="s">
        <v>1568</v>
      </c>
      <c r="D2269" s="1" t="s">
        <v>12</v>
      </c>
      <c r="E2269" s="1" t="s">
        <v>21</v>
      </c>
      <c r="F2269" s="1">
        <v>297.47000000000003</v>
      </c>
      <c r="G2269" s="1" t="s">
        <v>14</v>
      </c>
    </row>
    <row r="2270" spans="1:7" x14ac:dyDescent="0.3">
      <c r="A2270" s="1" t="s">
        <v>1106</v>
      </c>
      <c r="B2270" s="2">
        <v>46057</v>
      </c>
      <c r="C2270" s="1" t="s">
        <v>1107</v>
      </c>
      <c r="D2270" s="1" t="s">
        <v>66</v>
      </c>
      <c r="E2270" s="1" t="s">
        <v>13</v>
      </c>
      <c r="F2270" s="1">
        <v>5381.91</v>
      </c>
      <c r="G2270" s="1" t="s">
        <v>14</v>
      </c>
    </row>
    <row r="2271" spans="1:7" x14ac:dyDescent="0.3">
      <c r="A2271" s="1" t="s">
        <v>2097</v>
      </c>
      <c r="B2271" s="2">
        <v>46058</v>
      </c>
      <c r="C2271" s="1" t="s">
        <v>320</v>
      </c>
      <c r="D2271" s="1" t="s">
        <v>12</v>
      </c>
      <c r="E2271" s="1" t="s">
        <v>27</v>
      </c>
      <c r="F2271" s="1">
        <v>6036.07</v>
      </c>
      <c r="G2271" s="1" t="s">
        <v>14</v>
      </c>
    </row>
    <row r="2272" spans="1:7" x14ac:dyDescent="0.3">
      <c r="A2272" s="1" t="s">
        <v>4618</v>
      </c>
      <c r="B2272" s="2">
        <v>46027</v>
      </c>
      <c r="C2272" s="1" t="s">
        <v>1143</v>
      </c>
      <c r="D2272" s="1" t="s">
        <v>12</v>
      </c>
      <c r="E2272" s="1" t="s">
        <v>27</v>
      </c>
      <c r="F2272" s="1">
        <v>2445.29</v>
      </c>
      <c r="G2272" s="1" t="s">
        <v>94</v>
      </c>
    </row>
    <row r="2273" spans="1:7" x14ac:dyDescent="0.3">
      <c r="A2273" s="1" t="s">
        <v>3172</v>
      </c>
      <c r="B2273" s="2">
        <v>46041</v>
      </c>
      <c r="C2273" s="1" t="s">
        <v>2975</v>
      </c>
      <c r="D2273" s="1" t="s">
        <v>35</v>
      </c>
      <c r="E2273" s="1" t="s">
        <v>13</v>
      </c>
      <c r="F2273" s="1">
        <v>6429.94</v>
      </c>
      <c r="G2273" s="1" t="s">
        <v>14</v>
      </c>
    </row>
    <row r="2274" spans="1:7" x14ac:dyDescent="0.3">
      <c r="A2274" s="1" t="s">
        <v>2896</v>
      </c>
      <c r="B2274" s="2">
        <v>46069</v>
      </c>
      <c r="C2274" s="1" t="s">
        <v>1928</v>
      </c>
      <c r="D2274" s="1" t="s">
        <v>35</v>
      </c>
      <c r="E2274" s="1" t="s">
        <v>27</v>
      </c>
      <c r="F2274" s="1">
        <v>2016.3</v>
      </c>
      <c r="G2274" s="1" t="s">
        <v>14</v>
      </c>
    </row>
    <row r="2275" spans="1:7" x14ac:dyDescent="0.3">
      <c r="A2275" s="1" t="s">
        <v>2800</v>
      </c>
      <c r="B2275" s="2">
        <v>46061</v>
      </c>
      <c r="C2275" s="1" t="s">
        <v>617</v>
      </c>
      <c r="D2275" s="1" t="s">
        <v>35</v>
      </c>
      <c r="E2275" s="1" t="s">
        <v>55</v>
      </c>
      <c r="F2275" s="1">
        <v>24841.59</v>
      </c>
      <c r="G2275" s="1" t="s">
        <v>14</v>
      </c>
    </row>
    <row r="2276" spans="1:7" x14ac:dyDescent="0.3">
      <c r="A2276" s="1" t="s">
        <v>5033</v>
      </c>
      <c r="B2276" s="2">
        <v>46036</v>
      </c>
      <c r="C2276" s="1" t="s">
        <v>449</v>
      </c>
      <c r="D2276" s="1" t="s">
        <v>12</v>
      </c>
      <c r="E2276" s="1" t="s">
        <v>13</v>
      </c>
      <c r="F2276" s="1">
        <v>2119.94</v>
      </c>
      <c r="G2276" s="1" t="s">
        <v>14</v>
      </c>
    </row>
    <row r="2277" spans="1:7" x14ac:dyDescent="0.3">
      <c r="A2277" s="1" t="s">
        <v>3614</v>
      </c>
      <c r="B2277" s="2">
        <v>46065</v>
      </c>
      <c r="C2277" s="1" t="s">
        <v>564</v>
      </c>
      <c r="D2277" s="1" t="s">
        <v>66</v>
      </c>
      <c r="E2277" s="1" t="s">
        <v>13</v>
      </c>
      <c r="F2277" s="1">
        <v>22417.37</v>
      </c>
      <c r="G2277" s="1" t="s">
        <v>14</v>
      </c>
    </row>
    <row r="2278" spans="1:7" x14ac:dyDescent="0.3">
      <c r="A2278" s="1" t="s">
        <v>1480</v>
      </c>
      <c r="B2278" s="2">
        <v>46086</v>
      </c>
      <c r="C2278" s="1" t="s">
        <v>413</v>
      </c>
      <c r="D2278" s="1" t="s">
        <v>66</v>
      </c>
      <c r="E2278" s="1" t="s">
        <v>27</v>
      </c>
      <c r="F2278" s="1">
        <v>924.9</v>
      </c>
      <c r="G2278" s="1" t="s">
        <v>14</v>
      </c>
    </row>
    <row r="2279" spans="1:7" x14ac:dyDescent="0.3">
      <c r="A2279" s="1" t="s">
        <v>2400</v>
      </c>
      <c r="B2279" s="2">
        <v>46026</v>
      </c>
      <c r="C2279" s="1" t="s">
        <v>1730</v>
      </c>
      <c r="D2279" s="1" t="s">
        <v>35</v>
      </c>
      <c r="E2279" s="1" t="s">
        <v>21</v>
      </c>
      <c r="F2279" s="1">
        <v>26537.9</v>
      </c>
      <c r="G2279" s="1" t="s">
        <v>14</v>
      </c>
    </row>
    <row r="2280" spans="1:7" x14ac:dyDescent="0.3">
      <c r="A2280" s="1" t="s">
        <v>1490</v>
      </c>
      <c r="B2280" s="2">
        <v>46107</v>
      </c>
      <c r="C2280" s="1" t="s">
        <v>917</v>
      </c>
      <c r="D2280" s="1" t="s">
        <v>35</v>
      </c>
      <c r="E2280" s="1" t="s">
        <v>21</v>
      </c>
      <c r="F2280" s="1">
        <v>3392.13</v>
      </c>
      <c r="G2280" s="1" t="s">
        <v>14</v>
      </c>
    </row>
    <row r="2281" spans="1:7" x14ac:dyDescent="0.3">
      <c r="A2281" s="1" t="s">
        <v>1570</v>
      </c>
      <c r="B2281" s="2">
        <v>46026</v>
      </c>
      <c r="C2281" s="1" t="s">
        <v>1202</v>
      </c>
      <c r="D2281" s="1" t="s">
        <v>12</v>
      </c>
      <c r="E2281" s="1" t="s">
        <v>13</v>
      </c>
      <c r="F2281" s="1">
        <v>2708.97</v>
      </c>
      <c r="G2281" s="1" t="s">
        <v>94</v>
      </c>
    </row>
    <row r="2282" spans="1:7" x14ac:dyDescent="0.3">
      <c r="A2282" s="1" t="s">
        <v>1403</v>
      </c>
      <c r="B2282" s="2">
        <v>46090</v>
      </c>
      <c r="C2282" s="1" t="s">
        <v>573</v>
      </c>
      <c r="D2282" s="1" t="s">
        <v>46</v>
      </c>
      <c r="E2282" s="1" t="s">
        <v>21</v>
      </c>
      <c r="F2282" s="1">
        <v>1844.76</v>
      </c>
      <c r="G2282" s="1" t="s">
        <v>14</v>
      </c>
    </row>
    <row r="2283" spans="1:7" x14ac:dyDescent="0.3">
      <c r="A2283" s="1" t="s">
        <v>1704</v>
      </c>
      <c r="B2283" s="2">
        <v>46056</v>
      </c>
      <c r="C2283" s="1" t="s">
        <v>275</v>
      </c>
      <c r="D2283" s="1" t="s">
        <v>12</v>
      </c>
      <c r="E2283" s="1" t="s">
        <v>27</v>
      </c>
      <c r="F2283" s="1">
        <v>6195.08</v>
      </c>
      <c r="G2283" s="1" t="s">
        <v>14</v>
      </c>
    </row>
    <row r="2284" spans="1:7" x14ac:dyDescent="0.3">
      <c r="A2284" s="1" t="s">
        <v>2905</v>
      </c>
      <c r="B2284" s="2">
        <v>46086</v>
      </c>
      <c r="C2284" s="1" t="s">
        <v>559</v>
      </c>
      <c r="D2284" s="1" t="s">
        <v>12</v>
      </c>
      <c r="E2284" s="1" t="s">
        <v>55</v>
      </c>
      <c r="F2284" s="1">
        <v>3700.62</v>
      </c>
      <c r="G2284" s="1" t="s">
        <v>14</v>
      </c>
    </row>
    <row r="2285" spans="1:7" x14ac:dyDescent="0.3">
      <c r="A2285" s="1" t="s">
        <v>3058</v>
      </c>
      <c r="B2285" s="2">
        <v>46075</v>
      </c>
      <c r="C2285" s="1" t="s">
        <v>878</v>
      </c>
      <c r="D2285" s="1" t="s">
        <v>35</v>
      </c>
      <c r="E2285" s="1" t="s">
        <v>55</v>
      </c>
      <c r="F2285" s="1">
        <v>2574.9899999999998</v>
      </c>
      <c r="G2285" s="1" t="s">
        <v>94</v>
      </c>
    </row>
    <row r="2286" spans="1:7" x14ac:dyDescent="0.3">
      <c r="A2286" s="1" t="s">
        <v>4579</v>
      </c>
      <c r="B2286" s="2">
        <v>46106</v>
      </c>
      <c r="C2286" s="1" t="s">
        <v>1853</v>
      </c>
      <c r="D2286" s="1" t="s">
        <v>12</v>
      </c>
      <c r="E2286" s="1" t="s">
        <v>55</v>
      </c>
      <c r="F2286" s="1">
        <v>4540.05</v>
      </c>
      <c r="G2286" s="1" t="s">
        <v>14</v>
      </c>
    </row>
    <row r="2287" spans="1:7" x14ac:dyDescent="0.3">
      <c r="A2287" s="1" t="s">
        <v>1160</v>
      </c>
      <c r="B2287" s="2">
        <v>46043</v>
      </c>
      <c r="C2287" s="1" t="s">
        <v>1161</v>
      </c>
      <c r="D2287" s="1" t="s">
        <v>66</v>
      </c>
      <c r="E2287" s="1" t="s">
        <v>21</v>
      </c>
      <c r="F2287" s="1">
        <v>670.59</v>
      </c>
      <c r="G2287" s="1" t="s">
        <v>14</v>
      </c>
    </row>
    <row r="2288" spans="1:7" x14ac:dyDescent="0.3">
      <c r="A2288" s="1" t="s">
        <v>3544</v>
      </c>
      <c r="B2288" s="2">
        <v>46030</v>
      </c>
      <c r="C2288" s="1" t="s">
        <v>1118</v>
      </c>
      <c r="D2288" s="1" t="s">
        <v>12</v>
      </c>
      <c r="E2288" s="1" t="s">
        <v>55</v>
      </c>
      <c r="F2288" s="1">
        <v>7556.12</v>
      </c>
      <c r="G2288" s="1" t="s">
        <v>14</v>
      </c>
    </row>
    <row r="2289" spans="1:7" x14ac:dyDescent="0.3">
      <c r="A2289" s="1" t="s">
        <v>3558</v>
      </c>
      <c r="B2289" s="2">
        <v>46054</v>
      </c>
      <c r="C2289" s="1" t="s">
        <v>1697</v>
      </c>
      <c r="D2289" s="1" t="s">
        <v>12</v>
      </c>
      <c r="E2289" s="1" t="s">
        <v>13</v>
      </c>
      <c r="F2289" s="1">
        <v>27546.5</v>
      </c>
      <c r="G2289" s="1" t="s">
        <v>14</v>
      </c>
    </row>
    <row r="2290" spans="1:7" x14ac:dyDescent="0.3">
      <c r="A2290" s="1" t="s">
        <v>2241</v>
      </c>
      <c r="B2290" s="2">
        <v>46084</v>
      </c>
      <c r="C2290" s="1" t="s">
        <v>631</v>
      </c>
      <c r="D2290" s="1" t="s">
        <v>18</v>
      </c>
      <c r="E2290" s="1" t="s">
        <v>13</v>
      </c>
      <c r="F2290" s="1">
        <v>5440.96</v>
      </c>
      <c r="G2290" s="1" t="s">
        <v>14</v>
      </c>
    </row>
    <row r="2291" spans="1:7" x14ac:dyDescent="0.3">
      <c r="A2291" s="1" t="s">
        <v>5034</v>
      </c>
      <c r="B2291" s="2">
        <v>46066</v>
      </c>
      <c r="C2291" s="1" t="s">
        <v>1269</v>
      </c>
      <c r="D2291" s="1" t="s">
        <v>12</v>
      </c>
      <c r="E2291" s="1" t="s">
        <v>13</v>
      </c>
      <c r="F2291" s="1">
        <v>16497.5</v>
      </c>
      <c r="G2291" s="1" t="s">
        <v>89</v>
      </c>
    </row>
    <row r="2292" spans="1:7" x14ac:dyDescent="0.3">
      <c r="A2292" s="1" t="s">
        <v>1388</v>
      </c>
      <c r="B2292" s="2">
        <v>46096</v>
      </c>
      <c r="C2292" s="1" t="s">
        <v>1389</v>
      </c>
      <c r="D2292" s="1" t="s">
        <v>66</v>
      </c>
      <c r="E2292" s="1" t="s">
        <v>27</v>
      </c>
      <c r="F2292" s="1">
        <v>3525.73</v>
      </c>
      <c r="G2292" s="1" t="s">
        <v>94</v>
      </c>
    </row>
    <row r="2293" spans="1:7" x14ac:dyDescent="0.3">
      <c r="A2293" s="1" t="s">
        <v>3688</v>
      </c>
      <c r="B2293" s="2">
        <v>46109</v>
      </c>
      <c r="C2293" s="1" t="s">
        <v>593</v>
      </c>
      <c r="D2293" s="1" t="s">
        <v>66</v>
      </c>
      <c r="E2293" s="1" t="s">
        <v>13</v>
      </c>
      <c r="F2293" s="1">
        <v>4056.88</v>
      </c>
      <c r="G2293" s="1" t="s">
        <v>14</v>
      </c>
    </row>
    <row r="2294" spans="1:7" x14ac:dyDescent="0.3">
      <c r="A2294" s="1" t="s">
        <v>325</v>
      </c>
      <c r="B2294" s="2">
        <v>46085</v>
      </c>
      <c r="C2294" s="1" t="s">
        <v>326</v>
      </c>
      <c r="D2294" s="1" t="s">
        <v>35</v>
      </c>
      <c r="E2294" s="1" t="s">
        <v>21</v>
      </c>
      <c r="F2294" s="1">
        <v>8349.82</v>
      </c>
      <c r="G2294" s="1" t="s">
        <v>14</v>
      </c>
    </row>
    <row r="2295" spans="1:7" x14ac:dyDescent="0.3">
      <c r="A2295" s="1" t="s">
        <v>2785</v>
      </c>
      <c r="B2295" s="2">
        <v>46072</v>
      </c>
      <c r="C2295" s="1" t="s">
        <v>1213</v>
      </c>
      <c r="D2295" s="1" t="s">
        <v>12</v>
      </c>
      <c r="E2295" s="1" t="s">
        <v>13</v>
      </c>
      <c r="F2295" s="1">
        <v>17726.349999999999</v>
      </c>
      <c r="G2295" s="1" t="s">
        <v>14</v>
      </c>
    </row>
    <row r="2296" spans="1:7" x14ac:dyDescent="0.3">
      <c r="A2296" s="1" t="s">
        <v>1272</v>
      </c>
      <c r="B2296" s="2">
        <v>46091</v>
      </c>
      <c r="C2296" s="1" t="s">
        <v>184</v>
      </c>
      <c r="D2296" s="1" t="s">
        <v>12</v>
      </c>
      <c r="E2296" s="1" t="s">
        <v>13</v>
      </c>
      <c r="F2296" s="1">
        <v>44153.57</v>
      </c>
      <c r="G2296" s="1" t="s">
        <v>14</v>
      </c>
    </row>
    <row r="2297" spans="1:7" x14ac:dyDescent="0.3">
      <c r="A2297" s="1" t="s">
        <v>3301</v>
      </c>
      <c r="B2297" s="2">
        <v>46108</v>
      </c>
      <c r="C2297" s="1" t="s">
        <v>1005</v>
      </c>
      <c r="D2297" s="1" t="s">
        <v>12</v>
      </c>
      <c r="E2297" s="1" t="s">
        <v>27</v>
      </c>
      <c r="F2297" s="1">
        <v>714.62</v>
      </c>
      <c r="G2297" s="1" t="s">
        <v>14</v>
      </c>
    </row>
    <row r="2298" spans="1:7" x14ac:dyDescent="0.3">
      <c r="A2298" s="1" t="s">
        <v>3831</v>
      </c>
      <c r="B2298" s="2">
        <v>46040</v>
      </c>
      <c r="C2298" s="1" t="s">
        <v>220</v>
      </c>
      <c r="D2298" s="1" t="s">
        <v>18</v>
      </c>
      <c r="E2298" s="1" t="s">
        <v>27</v>
      </c>
      <c r="F2298" s="1">
        <v>5081.12</v>
      </c>
      <c r="G2298" s="1" t="s">
        <v>14</v>
      </c>
    </row>
    <row r="2299" spans="1:7" x14ac:dyDescent="0.3">
      <c r="A2299" s="1" t="s">
        <v>3768</v>
      </c>
      <c r="B2299" s="2">
        <v>46098</v>
      </c>
      <c r="C2299" s="1" t="s">
        <v>425</v>
      </c>
      <c r="D2299" s="1" t="s">
        <v>35</v>
      </c>
      <c r="E2299" s="1" t="s">
        <v>55</v>
      </c>
      <c r="F2299" s="1">
        <v>1501.63</v>
      </c>
      <c r="G2299" s="1" t="s">
        <v>94</v>
      </c>
    </row>
    <row r="2300" spans="1:7" x14ac:dyDescent="0.3">
      <c r="A2300" s="1" t="s">
        <v>206</v>
      </c>
      <c r="B2300" s="2">
        <v>46102</v>
      </c>
      <c r="C2300" s="1" t="s">
        <v>207</v>
      </c>
      <c r="D2300" s="1" t="s">
        <v>18</v>
      </c>
      <c r="E2300" s="1" t="s">
        <v>27</v>
      </c>
      <c r="F2300" s="1">
        <v>765.48</v>
      </c>
      <c r="G2300" s="1" t="s">
        <v>14</v>
      </c>
    </row>
    <row r="2301" spans="1:7" x14ac:dyDescent="0.3">
      <c r="A2301" s="1" t="s">
        <v>1210</v>
      </c>
      <c r="B2301" s="2">
        <v>46104</v>
      </c>
      <c r="C2301" s="1" t="s">
        <v>1211</v>
      </c>
      <c r="D2301" s="1" t="s">
        <v>12</v>
      </c>
      <c r="E2301" s="1" t="s">
        <v>55</v>
      </c>
      <c r="F2301" s="1">
        <v>13774.92</v>
      </c>
      <c r="G2301" s="1" t="s">
        <v>14</v>
      </c>
    </row>
    <row r="2302" spans="1:7" x14ac:dyDescent="0.3">
      <c r="A2302" s="1" t="s">
        <v>2054</v>
      </c>
      <c r="B2302" s="2">
        <v>46048</v>
      </c>
      <c r="C2302" s="1" t="s">
        <v>286</v>
      </c>
      <c r="D2302" s="1" t="s">
        <v>12</v>
      </c>
      <c r="E2302" s="1" t="s">
        <v>13</v>
      </c>
      <c r="F2302" s="1">
        <v>7953.51</v>
      </c>
      <c r="G2302" s="1" t="s">
        <v>14</v>
      </c>
    </row>
    <row r="2303" spans="1:7" x14ac:dyDescent="0.3">
      <c r="A2303" s="1" t="s">
        <v>2387</v>
      </c>
      <c r="B2303" s="2">
        <v>46092</v>
      </c>
      <c r="C2303" s="1" t="s">
        <v>1304</v>
      </c>
      <c r="D2303" s="1" t="s">
        <v>12</v>
      </c>
      <c r="E2303" s="1" t="s">
        <v>13</v>
      </c>
      <c r="F2303" s="1">
        <v>13946.36</v>
      </c>
      <c r="G2303" s="1" t="s">
        <v>14</v>
      </c>
    </row>
    <row r="2304" spans="1:7" x14ac:dyDescent="0.3">
      <c r="A2304" s="1" t="s">
        <v>3063</v>
      </c>
      <c r="B2304" s="2">
        <v>46112</v>
      </c>
      <c r="C2304" s="1" t="s">
        <v>113</v>
      </c>
      <c r="D2304" s="1" t="s">
        <v>35</v>
      </c>
      <c r="E2304" s="1" t="s">
        <v>13</v>
      </c>
      <c r="F2304" s="1">
        <v>9764.18</v>
      </c>
      <c r="G2304" s="1" t="s">
        <v>14</v>
      </c>
    </row>
    <row r="2305" spans="1:7" x14ac:dyDescent="0.3">
      <c r="A2305" s="1" t="s">
        <v>4270</v>
      </c>
      <c r="B2305" s="2">
        <v>46107</v>
      </c>
      <c r="C2305" s="1" t="s">
        <v>429</v>
      </c>
      <c r="D2305" s="1" t="s">
        <v>18</v>
      </c>
      <c r="E2305" s="1" t="s">
        <v>13</v>
      </c>
      <c r="F2305" s="1">
        <v>4625.93</v>
      </c>
      <c r="G2305" s="1" t="s">
        <v>14</v>
      </c>
    </row>
    <row r="2306" spans="1:7" x14ac:dyDescent="0.3">
      <c r="A2306" s="1" t="s">
        <v>4914</v>
      </c>
      <c r="B2306" s="2">
        <v>46032</v>
      </c>
      <c r="C2306" s="1" t="s">
        <v>516</v>
      </c>
      <c r="D2306" s="1" t="s">
        <v>66</v>
      </c>
      <c r="E2306" s="1" t="s">
        <v>13</v>
      </c>
      <c r="F2306" s="1">
        <v>18347.7</v>
      </c>
      <c r="G2306" s="1" t="s">
        <v>14</v>
      </c>
    </row>
    <row r="2307" spans="1:7" x14ac:dyDescent="0.3">
      <c r="A2307" s="1" t="s">
        <v>2823</v>
      </c>
      <c r="B2307" s="2">
        <v>46035</v>
      </c>
      <c r="C2307" s="1" t="s">
        <v>1903</v>
      </c>
      <c r="D2307" s="1" t="s">
        <v>18</v>
      </c>
      <c r="E2307" s="1" t="s">
        <v>13</v>
      </c>
      <c r="F2307" s="1">
        <v>11787.25</v>
      </c>
      <c r="G2307" s="1" t="s">
        <v>89</v>
      </c>
    </row>
    <row r="2308" spans="1:7" x14ac:dyDescent="0.3">
      <c r="A2308" s="1" t="s">
        <v>4590</v>
      </c>
      <c r="B2308" s="2">
        <v>46059</v>
      </c>
      <c r="C2308" s="1" t="s">
        <v>1874</v>
      </c>
      <c r="D2308" s="1" t="s">
        <v>12</v>
      </c>
      <c r="E2308" s="1" t="s">
        <v>13</v>
      </c>
      <c r="F2308" s="1">
        <v>17650.490000000002</v>
      </c>
      <c r="G2308" s="1" t="s">
        <v>14</v>
      </c>
    </row>
    <row r="2309" spans="1:7" x14ac:dyDescent="0.3">
      <c r="A2309" s="1" t="s">
        <v>899</v>
      </c>
      <c r="B2309" s="2">
        <v>46096</v>
      </c>
      <c r="C2309" s="1" t="s">
        <v>86</v>
      </c>
      <c r="D2309" s="1" t="s">
        <v>66</v>
      </c>
      <c r="E2309" s="1" t="s">
        <v>13</v>
      </c>
      <c r="F2309" s="1">
        <v>835.34</v>
      </c>
      <c r="G2309" s="1" t="s">
        <v>14</v>
      </c>
    </row>
    <row r="2310" spans="1:7" x14ac:dyDescent="0.3">
      <c r="A2310" s="1" t="s">
        <v>2076</v>
      </c>
      <c r="B2310" s="2">
        <v>46028</v>
      </c>
      <c r="C2310" s="1" t="s">
        <v>37</v>
      </c>
      <c r="D2310" s="1" t="s">
        <v>12</v>
      </c>
      <c r="E2310" s="1" t="s">
        <v>55</v>
      </c>
      <c r="F2310" s="1">
        <v>4159.82</v>
      </c>
      <c r="G2310" s="1" t="s">
        <v>14</v>
      </c>
    </row>
    <row r="2311" spans="1:7" x14ac:dyDescent="0.3">
      <c r="A2311" s="1" t="s">
        <v>4958</v>
      </c>
      <c r="B2311" s="2">
        <v>46101</v>
      </c>
      <c r="C2311" s="1" t="s">
        <v>740</v>
      </c>
      <c r="D2311" s="1" t="s">
        <v>66</v>
      </c>
      <c r="E2311" s="1" t="s">
        <v>13</v>
      </c>
      <c r="F2311" s="1">
        <v>4351.78</v>
      </c>
      <c r="G2311" s="1" t="s">
        <v>94</v>
      </c>
    </row>
    <row r="2312" spans="1:7" x14ac:dyDescent="0.3">
      <c r="A2312" s="1" t="s">
        <v>1187</v>
      </c>
      <c r="B2312" s="2">
        <v>46083</v>
      </c>
      <c r="C2312" s="1" t="s">
        <v>934</v>
      </c>
      <c r="D2312" s="1" t="s">
        <v>12</v>
      </c>
      <c r="E2312" s="1" t="s">
        <v>55</v>
      </c>
      <c r="F2312" s="1">
        <v>3067.13</v>
      </c>
      <c r="G2312" s="1" t="s">
        <v>14</v>
      </c>
    </row>
    <row r="2313" spans="1:7" x14ac:dyDescent="0.3">
      <c r="A2313" s="1" t="s">
        <v>260</v>
      </c>
      <c r="B2313" s="2">
        <v>46079</v>
      </c>
      <c r="C2313" s="1" t="s">
        <v>261</v>
      </c>
      <c r="D2313" s="1" t="s">
        <v>46</v>
      </c>
      <c r="E2313" s="1" t="s">
        <v>13</v>
      </c>
      <c r="F2313" s="1">
        <v>13305.38</v>
      </c>
      <c r="G2313" s="1" t="s">
        <v>14</v>
      </c>
    </row>
    <row r="2314" spans="1:7" x14ac:dyDescent="0.3">
      <c r="A2314" s="1" t="s">
        <v>1691</v>
      </c>
      <c r="B2314" s="2">
        <v>46078</v>
      </c>
      <c r="C2314" s="1" t="s">
        <v>1482</v>
      </c>
      <c r="D2314" s="1" t="s">
        <v>12</v>
      </c>
      <c r="E2314" s="1" t="s">
        <v>13</v>
      </c>
      <c r="F2314" s="1">
        <v>3277.86</v>
      </c>
      <c r="G2314" s="1" t="s">
        <v>14</v>
      </c>
    </row>
    <row r="2315" spans="1:7" x14ac:dyDescent="0.3">
      <c r="A2315" s="1" t="s">
        <v>3577</v>
      </c>
      <c r="B2315" s="2">
        <v>46057</v>
      </c>
      <c r="C2315" s="1" t="s">
        <v>1264</v>
      </c>
      <c r="D2315" s="1" t="s">
        <v>12</v>
      </c>
      <c r="E2315" s="1" t="s">
        <v>13</v>
      </c>
      <c r="F2315" s="1">
        <v>3127.39</v>
      </c>
      <c r="G2315" s="1" t="s">
        <v>14</v>
      </c>
    </row>
    <row r="2316" spans="1:7" x14ac:dyDescent="0.3">
      <c r="A2316" s="1" t="s">
        <v>1326</v>
      </c>
      <c r="B2316" s="2">
        <v>46038</v>
      </c>
      <c r="C2316" s="1" t="s">
        <v>510</v>
      </c>
      <c r="D2316" s="1" t="s">
        <v>12</v>
      </c>
      <c r="E2316" s="1" t="s">
        <v>27</v>
      </c>
      <c r="F2316" s="1">
        <v>5871.12</v>
      </c>
      <c r="G2316" s="1" t="s">
        <v>14</v>
      </c>
    </row>
    <row r="2317" spans="1:7" x14ac:dyDescent="0.3">
      <c r="A2317" s="1" t="s">
        <v>4634</v>
      </c>
      <c r="B2317" s="2">
        <v>46089</v>
      </c>
      <c r="C2317" s="1" t="s">
        <v>586</v>
      </c>
      <c r="D2317" s="1" t="s">
        <v>12</v>
      </c>
      <c r="E2317" s="1" t="s">
        <v>55</v>
      </c>
      <c r="F2317" s="1">
        <v>9022.32</v>
      </c>
      <c r="G2317" s="1" t="s">
        <v>14</v>
      </c>
    </row>
    <row r="2318" spans="1:7" x14ac:dyDescent="0.3">
      <c r="A2318" s="1" t="s">
        <v>3087</v>
      </c>
      <c r="B2318" s="2">
        <v>46075</v>
      </c>
      <c r="C2318" s="1" t="s">
        <v>1395</v>
      </c>
      <c r="D2318" s="1" t="s">
        <v>12</v>
      </c>
      <c r="E2318" s="1" t="s">
        <v>27</v>
      </c>
      <c r="F2318" s="1">
        <v>833.63</v>
      </c>
      <c r="G2318" s="1" t="s">
        <v>14</v>
      </c>
    </row>
    <row r="2319" spans="1:7" x14ac:dyDescent="0.3">
      <c r="A2319" s="1" t="s">
        <v>1636</v>
      </c>
      <c r="B2319" s="2">
        <v>46029</v>
      </c>
      <c r="C2319" s="1" t="s">
        <v>520</v>
      </c>
      <c r="D2319" s="1" t="s">
        <v>35</v>
      </c>
      <c r="E2319" s="1" t="s">
        <v>13</v>
      </c>
      <c r="F2319" s="1">
        <v>1110.33</v>
      </c>
      <c r="G2319" s="1" t="s">
        <v>14</v>
      </c>
    </row>
    <row r="2320" spans="1:7" x14ac:dyDescent="0.3">
      <c r="A2320" s="1" t="s">
        <v>552</v>
      </c>
      <c r="B2320" s="2">
        <v>46073</v>
      </c>
      <c r="C2320" s="1" t="s">
        <v>553</v>
      </c>
      <c r="D2320" s="1" t="s">
        <v>12</v>
      </c>
      <c r="E2320" s="1" t="s">
        <v>13</v>
      </c>
      <c r="F2320" s="1">
        <v>6316.19</v>
      </c>
      <c r="G2320" s="1" t="s">
        <v>14</v>
      </c>
    </row>
    <row r="2321" spans="1:7" x14ac:dyDescent="0.3">
      <c r="A2321" s="1" t="s">
        <v>4201</v>
      </c>
      <c r="B2321" s="2">
        <v>46031</v>
      </c>
      <c r="C2321" s="1" t="s">
        <v>1077</v>
      </c>
      <c r="D2321" s="1" t="s">
        <v>18</v>
      </c>
      <c r="E2321" s="1" t="s">
        <v>13</v>
      </c>
      <c r="F2321" s="1">
        <v>5104.8500000000004</v>
      </c>
      <c r="G2321" s="1" t="s">
        <v>14</v>
      </c>
    </row>
    <row r="2322" spans="1:7" x14ac:dyDescent="0.3">
      <c r="A2322" s="1" t="s">
        <v>341</v>
      </c>
      <c r="B2322" s="2">
        <v>46099</v>
      </c>
      <c r="C2322" s="1" t="s">
        <v>342</v>
      </c>
      <c r="D2322" s="1" t="s">
        <v>18</v>
      </c>
      <c r="E2322" s="1" t="s">
        <v>21</v>
      </c>
      <c r="F2322" s="1">
        <v>4943.6899999999996</v>
      </c>
      <c r="G2322" s="1" t="s">
        <v>14</v>
      </c>
    </row>
    <row r="2323" spans="1:7" x14ac:dyDescent="0.3">
      <c r="A2323" s="1" t="s">
        <v>5035</v>
      </c>
      <c r="B2323" s="2">
        <v>46088</v>
      </c>
      <c r="C2323" s="1" t="s">
        <v>2177</v>
      </c>
      <c r="D2323" s="1" t="s">
        <v>12</v>
      </c>
      <c r="E2323" s="1" t="s">
        <v>27</v>
      </c>
      <c r="F2323" s="1">
        <v>2452.19</v>
      </c>
      <c r="G2323" s="1" t="s">
        <v>14</v>
      </c>
    </row>
    <row r="2324" spans="1:7" x14ac:dyDescent="0.3">
      <c r="A2324" s="1" t="s">
        <v>3271</v>
      </c>
      <c r="B2324" s="2">
        <v>46040</v>
      </c>
      <c r="C2324" s="1" t="s">
        <v>535</v>
      </c>
      <c r="D2324" s="1" t="s">
        <v>18</v>
      </c>
      <c r="E2324" s="1" t="s">
        <v>27</v>
      </c>
      <c r="F2324" s="1">
        <v>20551.38</v>
      </c>
      <c r="G2324" s="1" t="s">
        <v>14</v>
      </c>
    </row>
    <row r="2325" spans="1:7" x14ac:dyDescent="0.3">
      <c r="A2325" s="1" t="s">
        <v>4452</v>
      </c>
      <c r="B2325" s="2">
        <v>46029</v>
      </c>
      <c r="C2325" s="1" t="s">
        <v>537</v>
      </c>
      <c r="D2325" s="1" t="s">
        <v>12</v>
      </c>
      <c r="E2325" s="1" t="s">
        <v>27</v>
      </c>
      <c r="F2325" s="1">
        <v>2099.2600000000002</v>
      </c>
      <c r="G2325" s="1" t="s">
        <v>14</v>
      </c>
    </row>
    <row r="2326" spans="1:7" x14ac:dyDescent="0.3">
      <c r="A2326" s="1" t="s">
        <v>4296</v>
      </c>
      <c r="B2326" s="2">
        <v>46049</v>
      </c>
      <c r="C2326" s="1" t="s">
        <v>1883</v>
      </c>
      <c r="D2326" s="1" t="s">
        <v>18</v>
      </c>
      <c r="E2326" s="1" t="s">
        <v>21</v>
      </c>
      <c r="F2326" s="1">
        <v>6211.29</v>
      </c>
      <c r="G2326" s="1" t="s">
        <v>94</v>
      </c>
    </row>
    <row r="2327" spans="1:7" x14ac:dyDescent="0.3">
      <c r="A2327" s="1" t="s">
        <v>2921</v>
      </c>
      <c r="B2327" s="2">
        <v>46057</v>
      </c>
      <c r="C2327" s="1" t="s">
        <v>1223</v>
      </c>
      <c r="D2327" s="1" t="s">
        <v>12</v>
      </c>
      <c r="E2327" s="1" t="s">
        <v>13</v>
      </c>
      <c r="F2327" s="1">
        <v>3875.28</v>
      </c>
      <c r="G2327" s="1" t="s">
        <v>14</v>
      </c>
    </row>
    <row r="2328" spans="1:7" x14ac:dyDescent="0.3">
      <c r="A2328" s="1" t="s">
        <v>4173</v>
      </c>
      <c r="B2328" s="2">
        <v>46093</v>
      </c>
      <c r="C2328" s="1" t="s">
        <v>706</v>
      </c>
      <c r="D2328" s="1" t="s">
        <v>35</v>
      </c>
      <c r="E2328" s="1" t="s">
        <v>13</v>
      </c>
      <c r="F2328" s="1">
        <v>3494.66</v>
      </c>
      <c r="G2328" s="1" t="s">
        <v>14</v>
      </c>
    </row>
    <row r="2329" spans="1:7" x14ac:dyDescent="0.3">
      <c r="A2329" s="1" t="s">
        <v>2834</v>
      </c>
      <c r="B2329" s="2">
        <v>46069</v>
      </c>
      <c r="C2329" s="1" t="s">
        <v>2759</v>
      </c>
      <c r="D2329" s="1" t="s">
        <v>66</v>
      </c>
      <c r="E2329" s="1" t="s">
        <v>13</v>
      </c>
      <c r="F2329" s="1">
        <v>3966.51</v>
      </c>
      <c r="G2329" s="1" t="s">
        <v>14</v>
      </c>
    </row>
    <row r="2330" spans="1:7" x14ac:dyDescent="0.3">
      <c r="A2330" s="1" t="s">
        <v>2784</v>
      </c>
      <c r="B2330" s="2">
        <v>46111</v>
      </c>
      <c r="C2330" s="1" t="s">
        <v>257</v>
      </c>
      <c r="D2330" s="1" t="s">
        <v>35</v>
      </c>
      <c r="E2330" s="1" t="s">
        <v>55</v>
      </c>
      <c r="F2330" s="1">
        <v>7509.31</v>
      </c>
      <c r="G2330" s="1" t="s">
        <v>14</v>
      </c>
    </row>
    <row r="2331" spans="1:7" x14ac:dyDescent="0.3">
      <c r="A2331" s="1" t="s">
        <v>4446</v>
      </c>
      <c r="B2331" s="2">
        <v>46050</v>
      </c>
      <c r="C2331" s="1" t="s">
        <v>1124</v>
      </c>
      <c r="D2331" s="1" t="s">
        <v>46</v>
      </c>
      <c r="E2331" s="1" t="s">
        <v>27</v>
      </c>
      <c r="F2331" s="1">
        <v>1416.35</v>
      </c>
      <c r="G2331" s="1" t="s">
        <v>94</v>
      </c>
    </row>
    <row r="2332" spans="1:7" x14ac:dyDescent="0.3">
      <c r="A2332" s="1" t="s">
        <v>3500</v>
      </c>
      <c r="B2332" s="2">
        <v>46074</v>
      </c>
      <c r="C2332" s="1" t="s">
        <v>3501</v>
      </c>
      <c r="D2332" s="1" t="s">
        <v>35</v>
      </c>
      <c r="E2332" s="1" t="s">
        <v>27</v>
      </c>
      <c r="F2332" s="1">
        <v>1689.35</v>
      </c>
      <c r="G2332" s="1" t="s">
        <v>14</v>
      </c>
    </row>
    <row r="2333" spans="1:7" x14ac:dyDescent="0.3">
      <c r="A2333" s="1" t="s">
        <v>3980</v>
      </c>
      <c r="B2333" s="2">
        <v>46076</v>
      </c>
      <c r="C2333" s="1" t="s">
        <v>1146</v>
      </c>
      <c r="D2333" s="1" t="s">
        <v>35</v>
      </c>
      <c r="E2333" s="1" t="s">
        <v>13</v>
      </c>
      <c r="F2333" s="1">
        <v>8740.84</v>
      </c>
      <c r="G2333" s="1" t="s">
        <v>14</v>
      </c>
    </row>
    <row r="2334" spans="1:7" x14ac:dyDescent="0.3">
      <c r="A2334" s="1" t="s">
        <v>2969</v>
      </c>
      <c r="B2334" s="2">
        <v>46056</v>
      </c>
      <c r="C2334" s="1" t="s">
        <v>2155</v>
      </c>
      <c r="D2334" s="1" t="s">
        <v>12</v>
      </c>
      <c r="E2334" s="1" t="s">
        <v>27</v>
      </c>
      <c r="F2334" s="1">
        <v>10285.870000000001</v>
      </c>
      <c r="G2334" s="1" t="s">
        <v>14</v>
      </c>
    </row>
    <row r="2335" spans="1:7" x14ac:dyDescent="0.3">
      <c r="A2335" s="1" t="s">
        <v>3507</v>
      </c>
      <c r="B2335" s="2">
        <v>46040</v>
      </c>
      <c r="C2335" s="1" t="s">
        <v>757</v>
      </c>
      <c r="D2335" s="1" t="s">
        <v>18</v>
      </c>
      <c r="E2335" s="1" t="s">
        <v>21</v>
      </c>
      <c r="F2335" s="1">
        <v>2334.41</v>
      </c>
      <c r="G2335" s="1" t="s">
        <v>14</v>
      </c>
    </row>
    <row r="2336" spans="1:7" x14ac:dyDescent="0.3">
      <c r="A2336" s="1" t="s">
        <v>3946</v>
      </c>
      <c r="B2336" s="2">
        <v>46055</v>
      </c>
      <c r="C2336" s="1" t="s">
        <v>354</v>
      </c>
      <c r="D2336" s="1" t="s">
        <v>46</v>
      </c>
      <c r="E2336" s="1" t="s">
        <v>13</v>
      </c>
      <c r="F2336" s="1">
        <v>4496.6499999999996</v>
      </c>
      <c r="G2336" s="1" t="s">
        <v>14</v>
      </c>
    </row>
    <row r="2337" spans="1:7" x14ac:dyDescent="0.3">
      <c r="A2337" s="1" t="s">
        <v>4898</v>
      </c>
      <c r="B2337" s="2">
        <v>46058</v>
      </c>
      <c r="C2337" s="1" t="s">
        <v>1364</v>
      </c>
      <c r="D2337" s="1" t="s">
        <v>18</v>
      </c>
      <c r="E2337" s="1" t="s">
        <v>13</v>
      </c>
      <c r="F2337" s="1">
        <v>3868.63</v>
      </c>
      <c r="G2337" s="1" t="s">
        <v>14</v>
      </c>
    </row>
    <row r="2338" spans="1:7" x14ac:dyDescent="0.3">
      <c r="A2338" s="1" t="s">
        <v>2883</v>
      </c>
      <c r="B2338" s="2">
        <v>46060</v>
      </c>
      <c r="C2338" s="1" t="s">
        <v>660</v>
      </c>
      <c r="D2338" s="1" t="s">
        <v>12</v>
      </c>
      <c r="E2338" s="1" t="s">
        <v>21</v>
      </c>
      <c r="F2338" s="1">
        <v>943.55</v>
      </c>
      <c r="G2338" s="1" t="s">
        <v>14</v>
      </c>
    </row>
    <row r="2339" spans="1:7" x14ac:dyDescent="0.3">
      <c r="A2339" s="1" t="s">
        <v>4359</v>
      </c>
      <c r="B2339" s="2">
        <v>46067</v>
      </c>
      <c r="C2339" s="1" t="s">
        <v>1438</v>
      </c>
      <c r="D2339" s="1" t="s">
        <v>18</v>
      </c>
      <c r="E2339" s="1" t="s">
        <v>13</v>
      </c>
      <c r="F2339" s="1">
        <v>31752.42</v>
      </c>
      <c r="G2339" s="1" t="s">
        <v>14</v>
      </c>
    </row>
    <row r="2340" spans="1:7" x14ac:dyDescent="0.3">
      <c r="A2340" s="1" t="s">
        <v>4962</v>
      </c>
      <c r="B2340" s="2">
        <v>46110</v>
      </c>
      <c r="C2340" s="1" t="s">
        <v>1553</v>
      </c>
      <c r="D2340" s="1" t="s">
        <v>18</v>
      </c>
      <c r="E2340" s="1" t="s">
        <v>55</v>
      </c>
      <c r="F2340" s="1">
        <v>1530.96</v>
      </c>
      <c r="G2340" s="1" t="s">
        <v>14</v>
      </c>
    </row>
    <row r="2341" spans="1:7" x14ac:dyDescent="0.3">
      <c r="A2341" s="1" t="s">
        <v>4048</v>
      </c>
      <c r="B2341" s="2">
        <v>46108</v>
      </c>
      <c r="C2341" s="1" t="s">
        <v>777</v>
      </c>
      <c r="D2341" s="1" t="s">
        <v>12</v>
      </c>
      <c r="E2341" s="1" t="s">
        <v>27</v>
      </c>
      <c r="F2341" s="1">
        <v>2400.9499999999998</v>
      </c>
      <c r="G2341" s="1" t="s">
        <v>14</v>
      </c>
    </row>
    <row r="2342" spans="1:7" x14ac:dyDescent="0.3">
      <c r="A2342" s="1" t="s">
        <v>1372</v>
      </c>
      <c r="B2342" s="2">
        <v>46093</v>
      </c>
      <c r="C2342" s="1" t="s">
        <v>188</v>
      </c>
      <c r="D2342" s="1" t="s">
        <v>12</v>
      </c>
      <c r="E2342" s="1" t="s">
        <v>13</v>
      </c>
      <c r="F2342" s="1">
        <v>11826.65</v>
      </c>
      <c r="G2342" s="1" t="s">
        <v>14</v>
      </c>
    </row>
    <row r="2343" spans="1:7" x14ac:dyDescent="0.3">
      <c r="A2343" s="1" t="s">
        <v>3822</v>
      </c>
      <c r="B2343" s="2">
        <v>46023</v>
      </c>
      <c r="C2343" s="1" t="s">
        <v>480</v>
      </c>
      <c r="D2343" s="1" t="s">
        <v>35</v>
      </c>
      <c r="E2343" s="1" t="s">
        <v>13</v>
      </c>
      <c r="F2343" s="1">
        <v>322.94</v>
      </c>
      <c r="G2343" s="1" t="s">
        <v>14</v>
      </c>
    </row>
    <row r="2344" spans="1:7" x14ac:dyDescent="0.3">
      <c r="A2344" s="1" t="s">
        <v>4356</v>
      </c>
      <c r="B2344" s="2">
        <v>46026</v>
      </c>
      <c r="C2344" s="1" t="s">
        <v>2956</v>
      </c>
      <c r="D2344" s="1" t="s">
        <v>12</v>
      </c>
      <c r="E2344" s="1" t="s">
        <v>27</v>
      </c>
      <c r="F2344" s="1">
        <v>724.99</v>
      </c>
      <c r="G2344" s="1" t="s">
        <v>14</v>
      </c>
    </row>
    <row r="2345" spans="1:7" x14ac:dyDescent="0.3">
      <c r="A2345" s="1" t="s">
        <v>1749</v>
      </c>
      <c r="B2345" s="2">
        <v>46106</v>
      </c>
      <c r="C2345" s="1" t="s">
        <v>942</v>
      </c>
      <c r="D2345" s="1" t="s">
        <v>66</v>
      </c>
      <c r="E2345" s="1" t="s">
        <v>21</v>
      </c>
      <c r="F2345" s="1">
        <v>5754.31</v>
      </c>
      <c r="G2345" s="1" t="s">
        <v>14</v>
      </c>
    </row>
    <row r="2346" spans="1:7" x14ac:dyDescent="0.3">
      <c r="A2346" s="1" t="s">
        <v>2723</v>
      </c>
      <c r="B2346" s="2">
        <v>46080</v>
      </c>
      <c r="C2346" s="1" t="s">
        <v>577</v>
      </c>
      <c r="D2346" s="1" t="s">
        <v>12</v>
      </c>
      <c r="E2346" s="1" t="s">
        <v>27</v>
      </c>
      <c r="F2346" s="1">
        <v>2515.09</v>
      </c>
      <c r="G2346" s="1" t="s">
        <v>14</v>
      </c>
    </row>
    <row r="2347" spans="1:7" x14ac:dyDescent="0.3">
      <c r="A2347" s="1" t="s">
        <v>1658</v>
      </c>
      <c r="B2347" s="2">
        <v>46028</v>
      </c>
      <c r="C2347" s="1" t="s">
        <v>852</v>
      </c>
      <c r="D2347" s="1" t="s">
        <v>46</v>
      </c>
      <c r="E2347" s="1" t="s">
        <v>13</v>
      </c>
      <c r="F2347" s="1">
        <v>4748.76</v>
      </c>
      <c r="G2347" s="1" t="s">
        <v>14</v>
      </c>
    </row>
    <row r="2348" spans="1:7" x14ac:dyDescent="0.3">
      <c r="A2348" s="1" t="s">
        <v>3451</v>
      </c>
      <c r="B2348" s="2">
        <v>46065</v>
      </c>
      <c r="C2348" s="1" t="s">
        <v>233</v>
      </c>
      <c r="D2348" s="1" t="s">
        <v>12</v>
      </c>
      <c r="E2348" s="1" t="s">
        <v>27</v>
      </c>
      <c r="F2348" s="1">
        <v>3489.15</v>
      </c>
      <c r="G2348" s="1" t="s">
        <v>14</v>
      </c>
    </row>
    <row r="2349" spans="1:7" x14ac:dyDescent="0.3">
      <c r="A2349" s="1" t="s">
        <v>3480</v>
      </c>
      <c r="B2349" s="2">
        <v>46056</v>
      </c>
      <c r="C2349" s="1" t="s">
        <v>1300</v>
      </c>
      <c r="D2349" s="1" t="s">
        <v>18</v>
      </c>
      <c r="E2349" s="1" t="s">
        <v>13</v>
      </c>
      <c r="F2349" s="1">
        <v>3738.66</v>
      </c>
      <c r="G2349" s="1" t="s">
        <v>14</v>
      </c>
    </row>
    <row r="2350" spans="1:7" x14ac:dyDescent="0.3">
      <c r="A2350" s="1" t="s">
        <v>1310</v>
      </c>
      <c r="B2350" s="2">
        <v>46026</v>
      </c>
      <c r="C2350" s="1" t="s">
        <v>1311</v>
      </c>
      <c r="D2350" s="1" t="s">
        <v>66</v>
      </c>
      <c r="E2350" s="1" t="s">
        <v>27</v>
      </c>
      <c r="F2350" s="1">
        <v>2076.6</v>
      </c>
      <c r="G2350" s="1" t="s">
        <v>14</v>
      </c>
    </row>
    <row r="2351" spans="1:7" x14ac:dyDescent="0.3">
      <c r="A2351" s="1" t="s">
        <v>1652</v>
      </c>
      <c r="B2351" s="2">
        <v>46072</v>
      </c>
      <c r="C2351" s="1" t="s">
        <v>1168</v>
      </c>
      <c r="D2351" s="1" t="s">
        <v>18</v>
      </c>
      <c r="E2351" s="1" t="s">
        <v>55</v>
      </c>
      <c r="F2351" s="1">
        <v>250000</v>
      </c>
      <c r="G2351" s="1" t="s">
        <v>14</v>
      </c>
    </row>
    <row r="2352" spans="1:7" x14ac:dyDescent="0.3">
      <c r="A2352" s="1" t="s">
        <v>4171</v>
      </c>
      <c r="B2352" s="2">
        <v>46066</v>
      </c>
      <c r="C2352" s="1" t="s">
        <v>1059</v>
      </c>
      <c r="D2352" s="1" t="s">
        <v>46</v>
      </c>
      <c r="E2352" s="1" t="s">
        <v>27</v>
      </c>
      <c r="F2352" s="1">
        <v>10343.56</v>
      </c>
      <c r="G2352" s="1" t="s">
        <v>14</v>
      </c>
    </row>
    <row r="2353" spans="1:7" x14ac:dyDescent="0.3">
      <c r="A2353" s="1" t="s">
        <v>4787</v>
      </c>
      <c r="B2353" s="2">
        <v>46063</v>
      </c>
      <c r="C2353" s="1" t="s">
        <v>1068</v>
      </c>
      <c r="D2353" s="1" t="s">
        <v>12</v>
      </c>
      <c r="E2353" s="1" t="s">
        <v>55</v>
      </c>
      <c r="F2353" s="1">
        <v>5524.52</v>
      </c>
      <c r="G2353" s="1" t="s">
        <v>89</v>
      </c>
    </row>
    <row r="2354" spans="1:7" x14ac:dyDescent="0.3">
      <c r="A2354" s="1" t="s">
        <v>3438</v>
      </c>
      <c r="B2354" s="2">
        <v>46060</v>
      </c>
      <c r="C2354" s="1" t="s">
        <v>1432</v>
      </c>
      <c r="D2354" s="1" t="s">
        <v>12</v>
      </c>
      <c r="E2354" s="1" t="s">
        <v>27</v>
      </c>
      <c r="F2354" s="1">
        <v>4193.0600000000004</v>
      </c>
      <c r="G2354" s="1" t="s">
        <v>14</v>
      </c>
    </row>
    <row r="2355" spans="1:7" x14ac:dyDescent="0.3">
      <c r="A2355" s="1" t="s">
        <v>4445</v>
      </c>
      <c r="B2355" s="2">
        <v>46058</v>
      </c>
      <c r="C2355" s="1" t="s">
        <v>822</v>
      </c>
      <c r="D2355" s="1" t="s">
        <v>12</v>
      </c>
      <c r="E2355" s="1" t="s">
        <v>13</v>
      </c>
      <c r="F2355" s="1">
        <v>6673.18</v>
      </c>
      <c r="G2355" s="1" t="s">
        <v>14</v>
      </c>
    </row>
    <row r="2356" spans="1:7" x14ac:dyDescent="0.3">
      <c r="A2356" s="1" t="s">
        <v>3923</v>
      </c>
      <c r="B2356" s="2">
        <v>46066</v>
      </c>
      <c r="C2356" s="1" t="s">
        <v>3818</v>
      </c>
      <c r="D2356" s="1" t="s">
        <v>12</v>
      </c>
      <c r="E2356" s="1" t="s">
        <v>21</v>
      </c>
      <c r="F2356" s="1">
        <v>1776.46</v>
      </c>
      <c r="G2356" s="1" t="s">
        <v>14</v>
      </c>
    </row>
    <row r="2357" spans="1:7" x14ac:dyDescent="0.3">
      <c r="A2357" s="1" t="s">
        <v>1144</v>
      </c>
      <c r="B2357" s="2">
        <v>46064</v>
      </c>
      <c r="C2357" s="1" t="s">
        <v>559</v>
      </c>
      <c r="D2357" s="1" t="s">
        <v>12</v>
      </c>
      <c r="E2357" s="1" t="s">
        <v>55</v>
      </c>
      <c r="F2357" s="1">
        <v>76530.539999999994</v>
      </c>
      <c r="G2357" s="1" t="s">
        <v>14</v>
      </c>
    </row>
    <row r="2358" spans="1:7" x14ac:dyDescent="0.3">
      <c r="A2358" s="1" t="s">
        <v>1495</v>
      </c>
      <c r="B2358" s="2">
        <v>46093</v>
      </c>
      <c r="C2358" s="1" t="s">
        <v>605</v>
      </c>
      <c r="D2358" s="1" t="s">
        <v>35</v>
      </c>
      <c r="E2358" s="1" t="s">
        <v>27</v>
      </c>
      <c r="F2358" s="1">
        <v>853.76</v>
      </c>
      <c r="G2358" s="1" t="s">
        <v>14</v>
      </c>
    </row>
    <row r="2359" spans="1:7" x14ac:dyDescent="0.3">
      <c r="A2359" s="1" t="s">
        <v>1695</v>
      </c>
      <c r="B2359" s="2">
        <v>46102</v>
      </c>
      <c r="C2359" s="1" t="s">
        <v>595</v>
      </c>
      <c r="D2359" s="1" t="s">
        <v>35</v>
      </c>
      <c r="E2359" s="1" t="s">
        <v>27</v>
      </c>
      <c r="F2359" s="1">
        <v>2230.0300000000002</v>
      </c>
      <c r="G2359" s="1" t="s">
        <v>14</v>
      </c>
    </row>
    <row r="2360" spans="1:7" x14ac:dyDescent="0.3">
      <c r="A2360" s="1" t="s">
        <v>2503</v>
      </c>
      <c r="B2360" s="2">
        <v>46098</v>
      </c>
      <c r="C2360" s="1" t="s">
        <v>200</v>
      </c>
      <c r="D2360" s="1" t="s">
        <v>12</v>
      </c>
      <c r="E2360" s="1" t="s">
        <v>27</v>
      </c>
      <c r="F2360" s="1">
        <v>45037.93</v>
      </c>
      <c r="G2360" s="1" t="s">
        <v>14</v>
      </c>
    </row>
    <row r="2361" spans="1:7" x14ac:dyDescent="0.3">
      <c r="A2361" s="1" t="s">
        <v>2941</v>
      </c>
      <c r="B2361" s="2">
        <v>46084</v>
      </c>
      <c r="C2361" s="1" t="s">
        <v>2386</v>
      </c>
      <c r="D2361" s="1" t="s">
        <v>12</v>
      </c>
      <c r="E2361" s="1" t="s">
        <v>55</v>
      </c>
      <c r="F2361" s="1">
        <v>12151.35</v>
      </c>
      <c r="G2361" s="1" t="s">
        <v>14</v>
      </c>
    </row>
    <row r="2362" spans="1:7" x14ac:dyDescent="0.3">
      <c r="A2362" s="1" t="s">
        <v>1847</v>
      </c>
      <c r="B2362" s="2">
        <v>46098</v>
      </c>
      <c r="C2362" s="1" t="s">
        <v>478</v>
      </c>
      <c r="D2362" s="1" t="s">
        <v>18</v>
      </c>
      <c r="E2362" s="1" t="s">
        <v>21</v>
      </c>
      <c r="F2362" s="1">
        <v>1919.05</v>
      </c>
      <c r="G2362" s="1" t="s">
        <v>14</v>
      </c>
    </row>
    <row r="2363" spans="1:7" x14ac:dyDescent="0.3">
      <c r="A2363" s="1" t="s">
        <v>3403</v>
      </c>
      <c r="B2363" s="2">
        <v>46109</v>
      </c>
      <c r="C2363" s="1" t="s">
        <v>2491</v>
      </c>
      <c r="D2363" s="1" t="s">
        <v>66</v>
      </c>
      <c r="E2363" s="1" t="s">
        <v>55</v>
      </c>
      <c r="F2363" s="1">
        <v>507.24</v>
      </c>
      <c r="G2363" s="1" t="s">
        <v>14</v>
      </c>
    </row>
    <row r="2364" spans="1:7" x14ac:dyDescent="0.3">
      <c r="A2364" s="1" t="s">
        <v>4581</v>
      </c>
      <c r="B2364" s="2">
        <v>46026</v>
      </c>
      <c r="C2364" s="1" t="s">
        <v>1074</v>
      </c>
      <c r="D2364" s="1" t="s">
        <v>35</v>
      </c>
      <c r="E2364" s="1" t="s">
        <v>55</v>
      </c>
      <c r="F2364" s="1">
        <v>4365.04</v>
      </c>
      <c r="G2364" s="1" t="s">
        <v>14</v>
      </c>
    </row>
    <row r="2365" spans="1:7" x14ac:dyDescent="0.3">
      <c r="A2365" s="1" t="s">
        <v>519</v>
      </c>
      <c r="B2365" s="2">
        <v>46030</v>
      </c>
      <c r="C2365" s="1" t="s">
        <v>520</v>
      </c>
      <c r="D2365" s="1" t="s">
        <v>12</v>
      </c>
      <c r="E2365" s="1" t="s">
        <v>27</v>
      </c>
      <c r="F2365" s="1">
        <v>7072.31</v>
      </c>
      <c r="G2365" s="1" t="s">
        <v>14</v>
      </c>
    </row>
    <row r="2366" spans="1:7" x14ac:dyDescent="0.3">
      <c r="A2366" s="1" t="s">
        <v>3167</v>
      </c>
      <c r="B2366" s="2">
        <v>46101</v>
      </c>
      <c r="C2366" s="1" t="s">
        <v>366</v>
      </c>
      <c r="D2366" s="1" t="s">
        <v>35</v>
      </c>
      <c r="E2366" s="1" t="s">
        <v>55</v>
      </c>
      <c r="F2366" s="1">
        <v>14068.07</v>
      </c>
      <c r="G2366" s="1" t="s">
        <v>14</v>
      </c>
    </row>
    <row r="2367" spans="1:7" x14ac:dyDescent="0.3">
      <c r="A2367" s="1" t="s">
        <v>3882</v>
      </c>
      <c r="B2367" s="2">
        <v>46062</v>
      </c>
      <c r="C2367" s="1" t="s">
        <v>304</v>
      </c>
      <c r="D2367" s="1" t="s">
        <v>12</v>
      </c>
      <c r="E2367" s="1" t="s">
        <v>21</v>
      </c>
      <c r="F2367" s="1">
        <v>4548.6899999999996</v>
      </c>
      <c r="G2367" s="1" t="s">
        <v>14</v>
      </c>
    </row>
    <row r="2368" spans="1:7" x14ac:dyDescent="0.3">
      <c r="A2368" s="1" t="s">
        <v>4896</v>
      </c>
      <c r="B2368" s="2">
        <v>46066</v>
      </c>
      <c r="C2368" s="1" t="s">
        <v>3886</v>
      </c>
      <c r="D2368" s="1" t="s">
        <v>18</v>
      </c>
      <c r="E2368" s="1" t="s">
        <v>27</v>
      </c>
      <c r="F2368" s="1">
        <v>23129.54</v>
      </c>
      <c r="G2368" s="1" t="s">
        <v>14</v>
      </c>
    </row>
    <row r="2369" spans="1:7" x14ac:dyDescent="0.3">
      <c r="A2369" s="1" t="s">
        <v>591</v>
      </c>
      <c r="B2369" s="2">
        <v>46066</v>
      </c>
      <c r="C2369" s="1" t="s">
        <v>403</v>
      </c>
      <c r="D2369" s="1" t="s">
        <v>35</v>
      </c>
      <c r="E2369" s="1" t="s">
        <v>13</v>
      </c>
      <c r="F2369" s="1">
        <v>5406.93</v>
      </c>
      <c r="G2369" s="1" t="s">
        <v>14</v>
      </c>
    </row>
    <row r="2370" spans="1:7" x14ac:dyDescent="0.3">
      <c r="A2370" s="1" t="s">
        <v>3212</v>
      </c>
      <c r="B2370" s="2">
        <v>46066</v>
      </c>
      <c r="C2370" s="1" t="s">
        <v>1013</v>
      </c>
      <c r="D2370" s="1" t="s">
        <v>12</v>
      </c>
      <c r="E2370" s="1" t="s">
        <v>27</v>
      </c>
      <c r="F2370" s="1">
        <v>1961.11</v>
      </c>
      <c r="G2370" s="1" t="s">
        <v>14</v>
      </c>
    </row>
    <row r="2371" spans="1:7" x14ac:dyDescent="0.3">
      <c r="A2371" s="1" t="s">
        <v>3062</v>
      </c>
      <c r="B2371" s="2">
        <v>46066</v>
      </c>
      <c r="C2371" s="1" t="s">
        <v>1447</v>
      </c>
      <c r="D2371" s="1" t="s">
        <v>46</v>
      </c>
      <c r="E2371" s="1" t="s">
        <v>27</v>
      </c>
      <c r="F2371" s="1">
        <v>4393.51</v>
      </c>
      <c r="G2371" s="1" t="s">
        <v>14</v>
      </c>
    </row>
    <row r="2372" spans="1:7" x14ac:dyDescent="0.3">
      <c r="A2372" s="1" t="s">
        <v>1404</v>
      </c>
      <c r="B2372" s="2">
        <v>46043</v>
      </c>
      <c r="C2372" s="1" t="s">
        <v>1405</v>
      </c>
      <c r="D2372" s="1" t="s">
        <v>35</v>
      </c>
      <c r="E2372" s="1" t="s">
        <v>21</v>
      </c>
      <c r="F2372" s="1">
        <v>6146.55</v>
      </c>
      <c r="G2372" s="1" t="s">
        <v>14</v>
      </c>
    </row>
    <row r="2373" spans="1:7" x14ac:dyDescent="0.3">
      <c r="A2373" s="1" t="s">
        <v>3025</v>
      </c>
      <c r="B2373" s="2">
        <v>46057</v>
      </c>
      <c r="C2373" s="1" t="s">
        <v>1447</v>
      </c>
      <c r="D2373" s="1" t="s">
        <v>46</v>
      </c>
      <c r="E2373" s="1" t="s">
        <v>27</v>
      </c>
      <c r="F2373" s="1">
        <v>5385.34</v>
      </c>
      <c r="G2373" s="1" t="s">
        <v>14</v>
      </c>
    </row>
    <row r="2374" spans="1:7" x14ac:dyDescent="0.3">
      <c r="A2374" s="1" t="s">
        <v>2186</v>
      </c>
      <c r="B2374" s="2">
        <v>46029</v>
      </c>
      <c r="C2374" s="1" t="s">
        <v>2127</v>
      </c>
      <c r="D2374" s="1" t="s">
        <v>35</v>
      </c>
      <c r="E2374" s="1" t="s">
        <v>27</v>
      </c>
      <c r="F2374" s="1">
        <v>782.24</v>
      </c>
      <c r="G2374" s="1" t="s">
        <v>14</v>
      </c>
    </row>
    <row r="2375" spans="1:7" x14ac:dyDescent="0.3">
      <c r="A2375" s="1" t="s">
        <v>299</v>
      </c>
      <c r="B2375" s="2">
        <v>46041</v>
      </c>
      <c r="C2375" s="1" t="s">
        <v>300</v>
      </c>
      <c r="D2375" s="1" t="s">
        <v>12</v>
      </c>
      <c r="E2375" s="1" t="s">
        <v>13</v>
      </c>
      <c r="F2375" s="1">
        <v>18846.25</v>
      </c>
      <c r="G2375" s="1" t="s">
        <v>14</v>
      </c>
    </row>
    <row r="2376" spans="1:7" x14ac:dyDescent="0.3">
      <c r="A2376" s="1" t="s">
        <v>1468</v>
      </c>
      <c r="B2376" s="2">
        <v>46023</v>
      </c>
      <c r="C2376" s="1" t="s">
        <v>529</v>
      </c>
      <c r="D2376" s="1" t="s">
        <v>12</v>
      </c>
      <c r="E2376" s="1" t="s">
        <v>13</v>
      </c>
      <c r="F2376" s="1">
        <v>21175.05</v>
      </c>
      <c r="G2376" s="1" t="s">
        <v>94</v>
      </c>
    </row>
    <row r="2377" spans="1:7" x14ac:dyDescent="0.3">
      <c r="A2377" s="1" t="s">
        <v>4334</v>
      </c>
      <c r="B2377" s="2">
        <v>46063</v>
      </c>
      <c r="C2377" s="1" t="s">
        <v>2514</v>
      </c>
      <c r="D2377" s="1" t="s">
        <v>18</v>
      </c>
      <c r="E2377" s="1" t="s">
        <v>55</v>
      </c>
      <c r="F2377" s="1">
        <v>4243.71</v>
      </c>
      <c r="G2377" s="1" t="s">
        <v>14</v>
      </c>
    </row>
    <row r="2378" spans="1:7" x14ac:dyDescent="0.3">
      <c r="A2378" s="1" t="s">
        <v>663</v>
      </c>
      <c r="B2378" s="2">
        <v>46085</v>
      </c>
      <c r="C2378" s="1" t="s">
        <v>425</v>
      </c>
      <c r="D2378" s="1" t="s">
        <v>12</v>
      </c>
      <c r="E2378" s="1" t="s">
        <v>13</v>
      </c>
      <c r="F2378" s="1">
        <v>2657.78</v>
      </c>
      <c r="G2378" s="1" t="s">
        <v>14</v>
      </c>
    </row>
    <row r="2379" spans="1:7" x14ac:dyDescent="0.3">
      <c r="A2379" s="1" t="s">
        <v>152</v>
      </c>
      <c r="B2379" s="2">
        <v>46106</v>
      </c>
      <c r="C2379" s="1" t="s">
        <v>153</v>
      </c>
      <c r="D2379" s="1" t="s">
        <v>12</v>
      </c>
      <c r="E2379" s="1" t="s">
        <v>21</v>
      </c>
      <c r="F2379" s="1">
        <v>2993.92</v>
      </c>
      <c r="G2379" s="1" t="s">
        <v>14</v>
      </c>
    </row>
    <row r="2380" spans="1:7" x14ac:dyDescent="0.3">
      <c r="A2380" s="1" t="s">
        <v>3579</v>
      </c>
      <c r="B2380" s="2">
        <v>46041</v>
      </c>
      <c r="C2380" s="1" t="s">
        <v>284</v>
      </c>
      <c r="D2380" s="1" t="s">
        <v>35</v>
      </c>
      <c r="E2380" s="1" t="s">
        <v>13</v>
      </c>
      <c r="F2380" s="1">
        <v>17690.98</v>
      </c>
      <c r="G2380" s="1" t="s">
        <v>14</v>
      </c>
    </row>
    <row r="2381" spans="1:7" x14ac:dyDescent="0.3">
      <c r="A2381" s="1" t="s">
        <v>1643</v>
      </c>
      <c r="B2381" s="2">
        <v>46023</v>
      </c>
      <c r="C2381" s="1" t="s">
        <v>1070</v>
      </c>
      <c r="D2381" s="1" t="s">
        <v>12</v>
      </c>
      <c r="E2381" s="1" t="s">
        <v>27</v>
      </c>
      <c r="F2381" s="1">
        <v>19667.48</v>
      </c>
      <c r="G2381" s="1" t="s">
        <v>14</v>
      </c>
    </row>
    <row r="2382" spans="1:7" x14ac:dyDescent="0.3">
      <c r="A2382" s="1" t="s">
        <v>3372</v>
      </c>
      <c r="B2382" s="2">
        <v>46102</v>
      </c>
      <c r="C2382" s="1" t="s">
        <v>736</v>
      </c>
      <c r="D2382" s="1" t="s">
        <v>12</v>
      </c>
      <c r="E2382" s="1" t="s">
        <v>55</v>
      </c>
      <c r="F2382" s="1">
        <v>26993.14</v>
      </c>
      <c r="G2382" s="1" t="s">
        <v>14</v>
      </c>
    </row>
    <row r="2383" spans="1:7" x14ac:dyDescent="0.3">
      <c r="A2383" s="1" t="s">
        <v>1828</v>
      </c>
      <c r="B2383" s="2">
        <v>46094</v>
      </c>
      <c r="C2383" s="1" t="s">
        <v>1829</v>
      </c>
      <c r="D2383" s="1" t="s">
        <v>35</v>
      </c>
      <c r="E2383" s="1" t="s">
        <v>55</v>
      </c>
      <c r="F2383" s="1">
        <v>465.19</v>
      </c>
      <c r="G2383" s="1" t="s">
        <v>14</v>
      </c>
    </row>
    <row r="2384" spans="1:7" x14ac:dyDescent="0.3">
      <c r="A2384" s="1" t="s">
        <v>3307</v>
      </c>
      <c r="B2384" s="2">
        <v>46058</v>
      </c>
      <c r="C2384" s="1" t="s">
        <v>74</v>
      </c>
      <c r="D2384" s="1" t="s">
        <v>12</v>
      </c>
      <c r="E2384" s="1" t="s">
        <v>55</v>
      </c>
      <c r="F2384" s="1">
        <v>3179.53</v>
      </c>
      <c r="G2384" s="1" t="s">
        <v>14</v>
      </c>
    </row>
    <row r="2385" spans="1:7" x14ac:dyDescent="0.3">
      <c r="A2385" s="1" t="s">
        <v>2055</v>
      </c>
      <c r="B2385" s="2">
        <v>46061</v>
      </c>
      <c r="C2385" s="1" t="s">
        <v>1489</v>
      </c>
      <c r="D2385" s="1" t="s">
        <v>46</v>
      </c>
      <c r="E2385" s="1" t="s">
        <v>27</v>
      </c>
      <c r="F2385" s="1">
        <v>1417.91</v>
      </c>
      <c r="G2385" s="1" t="s">
        <v>14</v>
      </c>
    </row>
    <row r="2386" spans="1:7" x14ac:dyDescent="0.3">
      <c r="A2386" s="1" t="s">
        <v>87</v>
      </c>
      <c r="B2386" s="2">
        <v>46079</v>
      </c>
      <c r="C2386" s="1" t="s">
        <v>88</v>
      </c>
      <c r="D2386" s="1" t="s">
        <v>46</v>
      </c>
      <c r="E2386" s="1" t="s">
        <v>21</v>
      </c>
      <c r="F2386" s="1">
        <v>6636.52</v>
      </c>
      <c r="G2386" s="1" t="s">
        <v>89</v>
      </c>
    </row>
    <row r="2387" spans="1:7" x14ac:dyDescent="0.3">
      <c r="A2387" s="1" t="s">
        <v>901</v>
      </c>
      <c r="B2387" s="2">
        <v>46077</v>
      </c>
      <c r="C2387" s="1" t="s">
        <v>557</v>
      </c>
      <c r="D2387" s="1" t="s">
        <v>35</v>
      </c>
      <c r="E2387" s="1" t="s">
        <v>13</v>
      </c>
      <c r="F2387" s="1">
        <v>6135.15</v>
      </c>
      <c r="G2387" s="1" t="s">
        <v>14</v>
      </c>
    </row>
    <row r="2388" spans="1:7" x14ac:dyDescent="0.3">
      <c r="A2388" s="1" t="s">
        <v>3839</v>
      </c>
      <c r="B2388" s="2">
        <v>46070</v>
      </c>
      <c r="C2388" s="1" t="s">
        <v>247</v>
      </c>
      <c r="D2388" s="1" t="s">
        <v>66</v>
      </c>
      <c r="E2388" s="1" t="s">
        <v>27</v>
      </c>
      <c r="F2388" s="1">
        <v>2688.18</v>
      </c>
      <c r="G2388" s="1" t="s">
        <v>89</v>
      </c>
    </row>
    <row r="2389" spans="1:7" x14ac:dyDescent="0.3">
      <c r="A2389" s="1" t="s">
        <v>4372</v>
      </c>
      <c r="B2389" s="2">
        <v>46104</v>
      </c>
      <c r="C2389" s="1" t="s">
        <v>32</v>
      </c>
      <c r="D2389" s="1" t="s">
        <v>18</v>
      </c>
      <c r="E2389" s="1" t="s">
        <v>21</v>
      </c>
      <c r="F2389" s="1">
        <v>3167.1</v>
      </c>
      <c r="G2389" s="1" t="s">
        <v>14</v>
      </c>
    </row>
    <row r="2390" spans="1:7" x14ac:dyDescent="0.3">
      <c r="A2390" s="1" t="s">
        <v>3686</v>
      </c>
      <c r="B2390" s="2">
        <v>46033</v>
      </c>
      <c r="C2390" s="1" t="s">
        <v>1107</v>
      </c>
      <c r="D2390" s="1" t="s">
        <v>18</v>
      </c>
      <c r="E2390" s="1" t="s">
        <v>13</v>
      </c>
      <c r="F2390" s="1">
        <v>923.68</v>
      </c>
      <c r="G2390" s="1" t="s">
        <v>14</v>
      </c>
    </row>
    <row r="2391" spans="1:7" x14ac:dyDescent="0.3">
      <c r="A2391" s="1" t="s">
        <v>380</v>
      </c>
      <c r="B2391" s="2">
        <v>46106</v>
      </c>
      <c r="C2391" s="1" t="s">
        <v>163</v>
      </c>
      <c r="D2391" s="1" t="s">
        <v>18</v>
      </c>
      <c r="E2391" s="1" t="s">
        <v>21</v>
      </c>
      <c r="F2391" s="1">
        <v>5831.04</v>
      </c>
      <c r="G2391" s="1" t="s">
        <v>14</v>
      </c>
    </row>
    <row r="2392" spans="1:7" x14ac:dyDescent="0.3">
      <c r="A2392" s="1" t="s">
        <v>3305</v>
      </c>
      <c r="B2392" s="2">
        <v>46079</v>
      </c>
      <c r="C2392" s="1" t="s">
        <v>626</v>
      </c>
      <c r="D2392" s="1" t="s">
        <v>35</v>
      </c>
      <c r="E2392" s="1" t="s">
        <v>27</v>
      </c>
      <c r="F2392" s="1">
        <v>13542.4</v>
      </c>
      <c r="G2392" s="1" t="s">
        <v>14</v>
      </c>
    </row>
    <row r="2393" spans="1:7" x14ac:dyDescent="0.3">
      <c r="A2393" s="1" t="s">
        <v>3824</v>
      </c>
      <c r="B2393" s="2">
        <v>46079</v>
      </c>
      <c r="C2393" s="1" t="s">
        <v>3379</v>
      </c>
      <c r="D2393" s="1" t="s">
        <v>12</v>
      </c>
      <c r="E2393" s="1" t="s">
        <v>13</v>
      </c>
      <c r="F2393" s="1">
        <v>9727.5</v>
      </c>
      <c r="G2393" s="1" t="s">
        <v>14</v>
      </c>
    </row>
    <row r="2394" spans="1:7" x14ac:dyDescent="0.3">
      <c r="A2394" s="1" t="s">
        <v>2510</v>
      </c>
      <c r="B2394" s="2">
        <v>46110</v>
      </c>
      <c r="C2394" s="1" t="s">
        <v>742</v>
      </c>
      <c r="D2394" s="1" t="s">
        <v>18</v>
      </c>
      <c r="E2394" s="1" t="s">
        <v>27</v>
      </c>
      <c r="F2394" s="1">
        <v>1358.38</v>
      </c>
      <c r="G2394" s="1" t="s">
        <v>14</v>
      </c>
    </row>
    <row r="2395" spans="1:7" x14ac:dyDescent="0.3">
      <c r="A2395" s="1" t="s">
        <v>3101</v>
      </c>
      <c r="B2395" s="2">
        <v>46063</v>
      </c>
      <c r="C2395" s="1" t="s">
        <v>3102</v>
      </c>
      <c r="D2395" s="1" t="s">
        <v>35</v>
      </c>
      <c r="E2395" s="1" t="s">
        <v>13</v>
      </c>
      <c r="F2395" s="1">
        <v>702.35</v>
      </c>
      <c r="G2395" s="1" t="s">
        <v>14</v>
      </c>
    </row>
    <row r="2396" spans="1:7" x14ac:dyDescent="0.3">
      <c r="A2396" s="1" t="s">
        <v>2794</v>
      </c>
      <c r="B2396" s="2">
        <v>46047</v>
      </c>
      <c r="C2396" s="1" t="s">
        <v>752</v>
      </c>
      <c r="D2396" s="1" t="s">
        <v>12</v>
      </c>
      <c r="E2396" s="1" t="s">
        <v>13</v>
      </c>
      <c r="F2396" s="1">
        <v>4632.88</v>
      </c>
      <c r="G2396" s="1" t="s">
        <v>14</v>
      </c>
    </row>
    <row r="2397" spans="1:7" x14ac:dyDescent="0.3">
      <c r="A2397" s="1" t="s">
        <v>1236</v>
      </c>
      <c r="B2397" s="2">
        <v>46091</v>
      </c>
      <c r="C2397" s="1" t="s">
        <v>960</v>
      </c>
      <c r="D2397" s="1" t="s">
        <v>12</v>
      </c>
      <c r="E2397" s="1" t="s">
        <v>13</v>
      </c>
      <c r="F2397" s="1">
        <v>1630.62</v>
      </c>
      <c r="G2397" s="1" t="s">
        <v>14</v>
      </c>
    </row>
    <row r="2398" spans="1:7" x14ac:dyDescent="0.3">
      <c r="A2398" s="1" t="s">
        <v>3296</v>
      </c>
      <c r="B2398" s="2">
        <v>46030</v>
      </c>
      <c r="C2398" s="1" t="s">
        <v>34</v>
      </c>
      <c r="D2398" s="1" t="s">
        <v>12</v>
      </c>
      <c r="E2398" s="1" t="s">
        <v>21</v>
      </c>
      <c r="F2398" s="1">
        <v>22796.13</v>
      </c>
      <c r="G2398" s="1" t="s">
        <v>14</v>
      </c>
    </row>
    <row r="2399" spans="1:7" x14ac:dyDescent="0.3">
      <c r="A2399" s="1" t="s">
        <v>3350</v>
      </c>
      <c r="B2399" s="2">
        <v>46023</v>
      </c>
      <c r="C2399" s="1" t="s">
        <v>1641</v>
      </c>
      <c r="D2399" s="1" t="s">
        <v>46</v>
      </c>
      <c r="E2399" s="1" t="s">
        <v>13</v>
      </c>
      <c r="F2399" s="1">
        <v>9289.74</v>
      </c>
      <c r="G2399" s="1" t="s">
        <v>14</v>
      </c>
    </row>
    <row r="2400" spans="1:7" x14ac:dyDescent="0.3">
      <c r="A2400" s="1" t="s">
        <v>3088</v>
      </c>
      <c r="B2400" s="2">
        <v>46112</v>
      </c>
      <c r="C2400" s="1" t="s">
        <v>858</v>
      </c>
      <c r="D2400" s="1" t="s">
        <v>18</v>
      </c>
      <c r="E2400" s="1" t="s">
        <v>21</v>
      </c>
      <c r="F2400" s="1">
        <v>1811.77</v>
      </c>
      <c r="G2400" s="1" t="s">
        <v>14</v>
      </c>
    </row>
    <row r="2401" spans="1:7" x14ac:dyDescent="0.3">
      <c r="A2401" s="1" t="s">
        <v>1126</v>
      </c>
      <c r="B2401" s="2">
        <v>46052</v>
      </c>
      <c r="C2401" s="1" t="s">
        <v>1127</v>
      </c>
      <c r="D2401" s="1" t="s">
        <v>18</v>
      </c>
      <c r="E2401" s="1" t="s">
        <v>21</v>
      </c>
      <c r="F2401" s="1">
        <v>3522.53</v>
      </c>
      <c r="G2401" s="1" t="s">
        <v>14</v>
      </c>
    </row>
    <row r="2402" spans="1:7" x14ac:dyDescent="0.3">
      <c r="A2402" s="1" t="s">
        <v>3157</v>
      </c>
      <c r="B2402" s="2">
        <v>46074</v>
      </c>
      <c r="C2402" s="1" t="s">
        <v>1544</v>
      </c>
      <c r="D2402" s="1" t="s">
        <v>18</v>
      </c>
      <c r="E2402" s="1" t="s">
        <v>13</v>
      </c>
      <c r="F2402" s="1">
        <v>3647.88</v>
      </c>
      <c r="G2402" s="1" t="s">
        <v>14</v>
      </c>
    </row>
    <row r="2403" spans="1:7" x14ac:dyDescent="0.3">
      <c r="A2403" s="1" t="s">
        <v>4833</v>
      </c>
      <c r="B2403" s="2">
        <v>46031</v>
      </c>
      <c r="C2403" s="1" t="s">
        <v>278</v>
      </c>
      <c r="D2403" s="1" t="s">
        <v>66</v>
      </c>
      <c r="E2403" s="1" t="s">
        <v>13</v>
      </c>
      <c r="F2403" s="1">
        <v>10522.23</v>
      </c>
      <c r="G2403" s="1" t="s">
        <v>14</v>
      </c>
    </row>
    <row r="2404" spans="1:7" x14ac:dyDescent="0.3">
      <c r="A2404" s="1" t="s">
        <v>895</v>
      </c>
      <c r="B2404" s="2">
        <v>46104</v>
      </c>
      <c r="C2404" s="1" t="s">
        <v>896</v>
      </c>
      <c r="D2404" s="1" t="s">
        <v>12</v>
      </c>
      <c r="E2404" s="1" t="s">
        <v>27</v>
      </c>
      <c r="F2404" s="1">
        <v>4863.32</v>
      </c>
      <c r="G2404" s="1" t="s">
        <v>14</v>
      </c>
    </row>
    <row r="2405" spans="1:7" x14ac:dyDescent="0.3">
      <c r="A2405" s="1" t="s">
        <v>4038</v>
      </c>
      <c r="B2405" s="2">
        <v>46041</v>
      </c>
      <c r="C2405" s="1" t="s">
        <v>159</v>
      </c>
      <c r="D2405" s="1" t="s">
        <v>12</v>
      </c>
      <c r="E2405" s="1" t="s">
        <v>21</v>
      </c>
      <c r="F2405" s="1">
        <v>3067.23</v>
      </c>
      <c r="G2405" s="1" t="s">
        <v>14</v>
      </c>
    </row>
    <row r="2406" spans="1:7" x14ac:dyDescent="0.3">
      <c r="A2406" s="1" t="s">
        <v>1934</v>
      </c>
      <c r="B2406" s="2">
        <v>46025</v>
      </c>
      <c r="C2406" s="1" t="s">
        <v>1046</v>
      </c>
      <c r="D2406" s="1" t="s">
        <v>12</v>
      </c>
      <c r="E2406" s="1" t="s">
        <v>27</v>
      </c>
      <c r="F2406" s="1">
        <v>8553.18</v>
      </c>
      <c r="G2406" s="1" t="s">
        <v>14</v>
      </c>
    </row>
    <row r="2407" spans="1:7" x14ac:dyDescent="0.3">
      <c r="A2407" s="1" t="s">
        <v>3988</v>
      </c>
      <c r="B2407" s="2">
        <v>46024</v>
      </c>
      <c r="C2407" s="1" t="s">
        <v>20</v>
      </c>
      <c r="D2407" s="1" t="s">
        <v>66</v>
      </c>
      <c r="E2407" s="1" t="s">
        <v>21</v>
      </c>
      <c r="F2407" s="1">
        <v>8459.18</v>
      </c>
      <c r="G2407" s="1" t="s">
        <v>14</v>
      </c>
    </row>
    <row r="2408" spans="1:7" x14ac:dyDescent="0.3">
      <c r="A2408" s="1" t="s">
        <v>1994</v>
      </c>
      <c r="B2408" s="2">
        <v>46070</v>
      </c>
      <c r="C2408" s="1" t="s">
        <v>1277</v>
      </c>
      <c r="D2408" s="1" t="s">
        <v>46</v>
      </c>
      <c r="E2408" s="1" t="s">
        <v>21</v>
      </c>
      <c r="F2408" s="1">
        <v>2003.99</v>
      </c>
      <c r="G2408" s="1" t="s">
        <v>14</v>
      </c>
    </row>
    <row r="2409" spans="1:7" x14ac:dyDescent="0.3">
      <c r="A2409" s="1" t="s">
        <v>2404</v>
      </c>
      <c r="B2409" s="2">
        <v>46055</v>
      </c>
      <c r="C2409" s="1" t="s">
        <v>1197</v>
      </c>
      <c r="D2409" s="1" t="s">
        <v>18</v>
      </c>
      <c r="E2409" s="1" t="s">
        <v>21</v>
      </c>
      <c r="F2409" s="1">
        <v>996.77</v>
      </c>
      <c r="G2409" s="1" t="s">
        <v>14</v>
      </c>
    </row>
    <row r="2410" spans="1:7" x14ac:dyDescent="0.3">
      <c r="A2410" s="1" t="s">
        <v>3499</v>
      </c>
      <c r="B2410" s="2">
        <v>46090</v>
      </c>
      <c r="C2410" s="1" t="s">
        <v>541</v>
      </c>
      <c r="D2410" s="1" t="s">
        <v>18</v>
      </c>
      <c r="E2410" s="1" t="s">
        <v>13</v>
      </c>
      <c r="F2410" s="1">
        <v>4740.75</v>
      </c>
      <c r="G2410" s="1" t="s">
        <v>14</v>
      </c>
    </row>
    <row r="2411" spans="1:7" x14ac:dyDescent="0.3">
      <c r="A2411" s="1" t="s">
        <v>1831</v>
      </c>
      <c r="B2411" s="2">
        <v>46071</v>
      </c>
      <c r="C2411" s="1" t="s">
        <v>26</v>
      </c>
      <c r="D2411" s="1" t="s">
        <v>18</v>
      </c>
      <c r="E2411" s="1" t="s">
        <v>55</v>
      </c>
      <c r="F2411" s="1">
        <v>5668.59</v>
      </c>
      <c r="G2411" s="1" t="s">
        <v>14</v>
      </c>
    </row>
    <row r="2412" spans="1:7" x14ac:dyDescent="0.3">
      <c r="A2412" s="1" t="s">
        <v>4347</v>
      </c>
      <c r="B2412" s="2">
        <v>46096</v>
      </c>
      <c r="C2412" s="1" t="s">
        <v>1378</v>
      </c>
      <c r="D2412" s="1" t="s">
        <v>46</v>
      </c>
      <c r="E2412" s="1" t="s">
        <v>27</v>
      </c>
      <c r="F2412" s="1">
        <v>68238.759999999995</v>
      </c>
      <c r="G2412" s="1" t="s">
        <v>14</v>
      </c>
    </row>
    <row r="2413" spans="1:7" x14ac:dyDescent="0.3">
      <c r="A2413" s="1" t="s">
        <v>870</v>
      </c>
      <c r="B2413" s="2">
        <v>46062</v>
      </c>
      <c r="C2413" s="1" t="s">
        <v>871</v>
      </c>
      <c r="D2413" s="1" t="s">
        <v>18</v>
      </c>
      <c r="E2413" s="1" t="s">
        <v>13</v>
      </c>
      <c r="F2413" s="1">
        <v>2783.85</v>
      </c>
      <c r="G2413" s="1" t="s">
        <v>89</v>
      </c>
    </row>
    <row r="2414" spans="1:7" x14ac:dyDescent="0.3">
      <c r="A2414" s="1" t="s">
        <v>1868</v>
      </c>
      <c r="B2414" s="2">
        <v>46049</v>
      </c>
      <c r="C2414" s="1" t="s">
        <v>322</v>
      </c>
      <c r="D2414" s="1" t="s">
        <v>12</v>
      </c>
      <c r="E2414" s="1" t="s">
        <v>13</v>
      </c>
      <c r="F2414" s="1">
        <v>3594.96</v>
      </c>
      <c r="G2414" s="1" t="s">
        <v>14</v>
      </c>
    </row>
    <row r="2415" spans="1:7" x14ac:dyDescent="0.3">
      <c r="A2415" s="1" t="s">
        <v>2047</v>
      </c>
      <c r="B2415" s="2">
        <v>46089</v>
      </c>
      <c r="C2415" s="1" t="s">
        <v>928</v>
      </c>
      <c r="D2415" s="1" t="s">
        <v>35</v>
      </c>
      <c r="E2415" s="1" t="s">
        <v>13</v>
      </c>
      <c r="F2415" s="1">
        <v>4400.75</v>
      </c>
      <c r="G2415" s="1" t="s">
        <v>14</v>
      </c>
    </row>
    <row r="2416" spans="1:7" x14ac:dyDescent="0.3">
      <c r="A2416" s="1" t="s">
        <v>1094</v>
      </c>
      <c r="B2416" s="2">
        <v>46103</v>
      </c>
      <c r="C2416" s="1" t="s">
        <v>580</v>
      </c>
      <c r="D2416" s="1" t="s">
        <v>66</v>
      </c>
      <c r="E2416" s="1" t="s">
        <v>55</v>
      </c>
      <c r="F2416" s="1">
        <v>4082.64</v>
      </c>
      <c r="G2416" s="1" t="s">
        <v>14</v>
      </c>
    </row>
    <row r="2417" spans="1:7" x14ac:dyDescent="0.3">
      <c r="A2417" s="1" t="s">
        <v>1234</v>
      </c>
      <c r="B2417" s="2">
        <v>46064</v>
      </c>
      <c r="C2417" s="1" t="s">
        <v>518</v>
      </c>
      <c r="D2417" s="1" t="s">
        <v>18</v>
      </c>
      <c r="E2417" s="1" t="s">
        <v>27</v>
      </c>
      <c r="F2417" s="1">
        <v>1205.47</v>
      </c>
      <c r="G2417" s="1" t="s">
        <v>14</v>
      </c>
    </row>
    <row r="2418" spans="1:7" x14ac:dyDescent="0.3">
      <c r="A2418" s="1" t="s">
        <v>2625</v>
      </c>
      <c r="B2418" s="2">
        <v>46080</v>
      </c>
      <c r="C2418" s="1" t="s">
        <v>215</v>
      </c>
      <c r="D2418" s="1" t="s">
        <v>12</v>
      </c>
      <c r="E2418" s="1" t="s">
        <v>13</v>
      </c>
      <c r="F2418" s="1">
        <v>5776.31</v>
      </c>
      <c r="G2418" s="1" t="s">
        <v>14</v>
      </c>
    </row>
    <row r="2419" spans="1:7" x14ac:dyDescent="0.3">
      <c r="A2419" s="1" t="s">
        <v>4616</v>
      </c>
      <c r="B2419" s="2">
        <v>46082</v>
      </c>
      <c r="C2419" s="1" t="s">
        <v>1056</v>
      </c>
      <c r="D2419" s="1" t="s">
        <v>12</v>
      </c>
      <c r="E2419" s="1" t="s">
        <v>21</v>
      </c>
      <c r="F2419" s="1">
        <v>2529.98</v>
      </c>
      <c r="G2419" s="1" t="s">
        <v>14</v>
      </c>
    </row>
    <row r="2420" spans="1:7" x14ac:dyDescent="0.3">
      <c r="A2420" s="1" t="s">
        <v>3365</v>
      </c>
      <c r="B2420" s="2">
        <v>46101</v>
      </c>
      <c r="C2420" s="1" t="s">
        <v>2380</v>
      </c>
      <c r="D2420" s="1" t="s">
        <v>46</v>
      </c>
      <c r="E2420" s="1" t="s">
        <v>13</v>
      </c>
      <c r="F2420" s="1">
        <v>4608.6499999999996</v>
      </c>
      <c r="G2420" s="1" t="s">
        <v>14</v>
      </c>
    </row>
    <row r="2421" spans="1:7" x14ac:dyDescent="0.3">
      <c r="A2421" s="1" t="s">
        <v>4855</v>
      </c>
      <c r="B2421" s="2">
        <v>46102</v>
      </c>
      <c r="C2421" s="1" t="s">
        <v>330</v>
      </c>
      <c r="D2421" s="1" t="s">
        <v>18</v>
      </c>
      <c r="E2421" s="1" t="s">
        <v>13</v>
      </c>
      <c r="F2421" s="1">
        <v>1879.08</v>
      </c>
      <c r="G2421" s="1" t="s">
        <v>14</v>
      </c>
    </row>
    <row r="2422" spans="1:7" x14ac:dyDescent="0.3">
      <c r="A2422" s="1" t="s">
        <v>469</v>
      </c>
      <c r="B2422" s="2">
        <v>46051</v>
      </c>
      <c r="C2422" s="1" t="s">
        <v>470</v>
      </c>
      <c r="D2422" s="1" t="s">
        <v>18</v>
      </c>
      <c r="E2422" s="1" t="s">
        <v>21</v>
      </c>
      <c r="F2422" s="1">
        <v>1490.16</v>
      </c>
      <c r="G2422" s="1" t="s">
        <v>14</v>
      </c>
    </row>
    <row r="2423" spans="1:7" x14ac:dyDescent="0.3">
      <c r="A2423" s="1" t="s">
        <v>2111</v>
      </c>
      <c r="B2423" s="2">
        <v>46050</v>
      </c>
      <c r="C2423" s="1" t="s">
        <v>182</v>
      </c>
      <c r="D2423" s="1" t="s">
        <v>18</v>
      </c>
      <c r="E2423" s="1" t="s">
        <v>21</v>
      </c>
      <c r="F2423" s="1">
        <v>5693.71</v>
      </c>
      <c r="G2423" s="1" t="s">
        <v>14</v>
      </c>
    </row>
    <row r="2424" spans="1:7" x14ac:dyDescent="0.3">
      <c r="A2424" s="1" t="s">
        <v>2523</v>
      </c>
      <c r="B2424" s="2">
        <v>46055</v>
      </c>
      <c r="C2424" s="1" t="s">
        <v>734</v>
      </c>
      <c r="D2424" s="1" t="s">
        <v>18</v>
      </c>
      <c r="E2424" s="1" t="s">
        <v>13</v>
      </c>
      <c r="F2424" s="1">
        <v>1962.84</v>
      </c>
      <c r="G2424" s="1" t="s">
        <v>94</v>
      </c>
    </row>
    <row r="2425" spans="1:7" x14ac:dyDescent="0.3">
      <c r="A2425" s="1" t="s">
        <v>3723</v>
      </c>
      <c r="B2425" s="2">
        <v>46048</v>
      </c>
      <c r="C2425" s="1" t="s">
        <v>1352</v>
      </c>
      <c r="D2425" s="1" t="s">
        <v>66</v>
      </c>
      <c r="E2425" s="1" t="s">
        <v>27</v>
      </c>
      <c r="F2425" s="1">
        <v>37035.49</v>
      </c>
      <c r="G2425" s="1" t="s">
        <v>14</v>
      </c>
    </row>
    <row r="2426" spans="1:7" x14ac:dyDescent="0.3">
      <c r="A2426" s="1" t="s">
        <v>2481</v>
      </c>
      <c r="B2426" s="2">
        <v>46096</v>
      </c>
      <c r="C2426" s="1" t="s">
        <v>1645</v>
      </c>
      <c r="D2426" s="1" t="s">
        <v>18</v>
      </c>
      <c r="E2426" s="1" t="s">
        <v>13</v>
      </c>
      <c r="F2426" s="1">
        <v>1999.34</v>
      </c>
      <c r="G2426" s="1" t="s">
        <v>14</v>
      </c>
    </row>
    <row r="2427" spans="1:7" x14ac:dyDescent="0.3">
      <c r="A2427" s="1" t="s">
        <v>2946</v>
      </c>
      <c r="B2427" s="2">
        <v>46038</v>
      </c>
      <c r="C2427" s="1" t="s">
        <v>1493</v>
      </c>
      <c r="D2427" s="1" t="s">
        <v>18</v>
      </c>
      <c r="E2427" s="1" t="s">
        <v>55</v>
      </c>
      <c r="F2427" s="1">
        <v>2852.15</v>
      </c>
      <c r="G2427" s="1" t="s">
        <v>14</v>
      </c>
    </row>
    <row r="2428" spans="1:7" x14ac:dyDescent="0.3">
      <c r="A2428" s="1" t="s">
        <v>4723</v>
      </c>
      <c r="B2428" s="2">
        <v>46067</v>
      </c>
      <c r="C2428" s="1" t="s">
        <v>368</v>
      </c>
      <c r="D2428" s="1" t="s">
        <v>12</v>
      </c>
      <c r="E2428" s="1" t="s">
        <v>27</v>
      </c>
      <c r="F2428" s="1">
        <v>4499.9799999999996</v>
      </c>
      <c r="G2428" s="1" t="s">
        <v>14</v>
      </c>
    </row>
    <row r="2429" spans="1:7" x14ac:dyDescent="0.3">
      <c r="A2429" s="1" t="s">
        <v>3817</v>
      </c>
      <c r="B2429" s="2">
        <v>46089</v>
      </c>
      <c r="C2429" s="1" t="s">
        <v>3818</v>
      </c>
      <c r="D2429" s="1" t="s">
        <v>12</v>
      </c>
      <c r="E2429" s="1" t="s">
        <v>27</v>
      </c>
      <c r="F2429" s="1">
        <v>8499.0499999999993</v>
      </c>
      <c r="G2429" s="1" t="s">
        <v>14</v>
      </c>
    </row>
    <row r="2430" spans="1:7" x14ac:dyDescent="0.3">
      <c r="A2430" s="1" t="s">
        <v>2134</v>
      </c>
      <c r="B2430" s="2">
        <v>46105</v>
      </c>
      <c r="C2430" s="1" t="s">
        <v>82</v>
      </c>
      <c r="D2430" s="1" t="s">
        <v>35</v>
      </c>
      <c r="E2430" s="1" t="s">
        <v>55</v>
      </c>
      <c r="F2430" s="1">
        <v>11719.57</v>
      </c>
      <c r="G2430" s="1" t="s">
        <v>14</v>
      </c>
    </row>
    <row r="2431" spans="1:7" x14ac:dyDescent="0.3">
      <c r="A2431" s="1" t="s">
        <v>5036</v>
      </c>
      <c r="B2431" s="2">
        <v>46031</v>
      </c>
      <c r="C2431" s="1" t="s">
        <v>1791</v>
      </c>
      <c r="D2431" s="1" t="s">
        <v>46</v>
      </c>
      <c r="E2431" s="1" t="s">
        <v>13</v>
      </c>
      <c r="F2431" s="1">
        <v>10742.29</v>
      </c>
      <c r="G2431" s="1" t="s">
        <v>14</v>
      </c>
    </row>
    <row r="2432" spans="1:7" x14ac:dyDescent="0.3">
      <c r="A2432" s="1" t="s">
        <v>4475</v>
      </c>
      <c r="B2432" s="2">
        <v>46025</v>
      </c>
      <c r="C2432" s="1" t="s">
        <v>1221</v>
      </c>
      <c r="D2432" s="1" t="s">
        <v>35</v>
      </c>
      <c r="E2432" s="1" t="s">
        <v>13</v>
      </c>
      <c r="F2432" s="1">
        <v>480.24</v>
      </c>
      <c r="G2432" s="1" t="s">
        <v>14</v>
      </c>
    </row>
    <row r="2433" spans="1:7" x14ac:dyDescent="0.3">
      <c r="A2433" s="1" t="s">
        <v>2389</v>
      </c>
      <c r="B2433" s="2">
        <v>46035</v>
      </c>
      <c r="C2433" s="1" t="s">
        <v>1851</v>
      </c>
      <c r="D2433" s="1" t="s">
        <v>12</v>
      </c>
      <c r="E2433" s="1" t="s">
        <v>27</v>
      </c>
      <c r="F2433" s="1">
        <v>5020.07</v>
      </c>
      <c r="G2433" s="1" t="s">
        <v>14</v>
      </c>
    </row>
    <row r="2434" spans="1:7" x14ac:dyDescent="0.3">
      <c r="A2434" s="1" t="s">
        <v>2391</v>
      </c>
      <c r="B2434" s="2">
        <v>46109</v>
      </c>
      <c r="C2434" s="1" t="s">
        <v>1851</v>
      </c>
      <c r="D2434" s="1" t="s">
        <v>35</v>
      </c>
      <c r="E2434" s="1" t="s">
        <v>13</v>
      </c>
      <c r="F2434" s="1">
        <v>40683.050000000003</v>
      </c>
      <c r="G2434" s="1" t="s">
        <v>14</v>
      </c>
    </row>
    <row r="2435" spans="1:7" x14ac:dyDescent="0.3">
      <c r="A2435" s="1" t="s">
        <v>3512</v>
      </c>
      <c r="B2435" s="2">
        <v>46038</v>
      </c>
      <c r="C2435" s="1" t="s">
        <v>1556</v>
      </c>
      <c r="D2435" s="1" t="s">
        <v>12</v>
      </c>
      <c r="E2435" s="1" t="s">
        <v>27</v>
      </c>
      <c r="F2435" s="1">
        <v>6713.39</v>
      </c>
      <c r="G2435" s="1" t="s">
        <v>89</v>
      </c>
    </row>
    <row r="2436" spans="1:7" x14ac:dyDescent="0.3">
      <c r="A2436" s="1" t="s">
        <v>361</v>
      </c>
      <c r="B2436" s="2">
        <v>46046</v>
      </c>
      <c r="C2436" s="1" t="s">
        <v>362</v>
      </c>
      <c r="D2436" s="1" t="s">
        <v>12</v>
      </c>
      <c r="E2436" s="1" t="s">
        <v>13</v>
      </c>
      <c r="F2436" s="1">
        <v>9228.61</v>
      </c>
      <c r="G2436" s="1" t="s">
        <v>14</v>
      </c>
    </row>
    <row r="2437" spans="1:7" x14ac:dyDescent="0.3">
      <c r="A2437" s="1" t="s">
        <v>3789</v>
      </c>
      <c r="B2437" s="2">
        <v>46094</v>
      </c>
      <c r="C2437" s="1" t="s">
        <v>1017</v>
      </c>
      <c r="D2437" s="1" t="s">
        <v>66</v>
      </c>
      <c r="E2437" s="1" t="s">
        <v>27</v>
      </c>
      <c r="F2437" s="1">
        <v>5522.71</v>
      </c>
      <c r="G2437" s="1" t="s">
        <v>14</v>
      </c>
    </row>
    <row r="2438" spans="1:7" x14ac:dyDescent="0.3">
      <c r="A2438" s="1" t="s">
        <v>3404</v>
      </c>
      <c r="B2438" s="2">
        <v>46060</v>
      </c>
      <c r="C2438" s="1" t="s">
        <v>777</v>
      </c>
      <c r="D2438" s="1" t="s">
        <v>12</v>
      </c>
      <c r="E2438" s="1" t="s">
        <v>21</v>
      </c>
      <c r="F2438" s="1">
        <v>3922.79</v>
      </c>
      <c r="G2438" s="1" t="s">
        <v>14</v>
      </c>
    </row>
    <row r="2439" spans="1:7" x14ac:dyDescent="0.3">
      <c r="A2439" s="1" t="s">
        <v>2397</v>
      </c>
      <c r="B2439" s="2">
        <v>46040</v>
      </c>
      <c r="C2439" s="1" t="s">
        <v>1892</v>
      </c>
      <c r="D2439" s="1" t="s">
        <v>12</v>
      </c>
      <c r="E2439" s="1" t="s">
        <v>13</v>
      </c>
      <c r="F2439" s="1">
        <v>14495.26</v>
      </c>
      <c r="G2439" s="1" t="s">
        <v>14</v>
      </c>
    </row>
    <row r="2440" spans="1:7" x14ac:dyDescent="0.3">
      <c r="A2440" s="1" t="s">
        <v>4135</v>
      </c>
      <c r="B2440" s="2">
        <v>46096</v>
      </c>
      <c r="C2440" s="1" t="s">
        <v>376</v>
      </c>
      <c r="D2440" s="1" t="s">
        <v>66</v>
      </c>
      <c r="E2440" s="1" t="s">
        <v>21</v>
      </c>
      <c r="F2440" s="1">
        <v>3700.09</v>
      </c>
      <c r="G2440" s="1" t="s">
        <v>14</v>
      </c>
    </row>
    <row r="2441" spans="1:7" x14ac:dyDescent="0.3">
      <c r="A2441" s="1" t="s">
        <v>3692</v>
      </c>
      <c r="B2441" s="2">
        <v>46059</v>
      </c>
      <c r="C2441" s="1" t="s">
        <v>2956</v>
      </c>
      <c r="D2441" s="1" t="s">
        <v>12</v>
      </c>
      <c r="E2441" s="1" t="s">
        <v>13</v>
      </c>
      <c r="F2441" s="1">
        <v>10548.96</v>
      </c>
      <c r="G2441" s="1" t="s">
        <v>14</v>
      </c>
    </row>
    <row r="2442" spans="1:7" x14ac:dyDescent="0.3">
      <c r="A2442" s="1" t="s">
        <v>4917</v>
      </c>
      <c r="B2442" s="2">
        <v>46035</v>
      </c>
      <c r="C2442" s="1" t="s">
        <v>249</v>
      </c>
      <c r="D2442" s="1" t="s">
        <v>18</v>
      </c>
      <c r="E2442" s="1" t="s">
        <v>21</v>
      </c>
      <c r="F2442" s="1">
        <v>24100.1</v>
      </c>
      <c r="G2442" s="1" t="s">
        <v>14</v>
      </c>
    </row>
    <row r="2443" spans="1:7" x14ac:dyDescent="0.3">
      <c r="A2443" s="1" t="s">
        <v>3430</v>
      </c>
      <c r="B2443" s="2">
        <v>46054</v>
      </c>
      <c r="C2443" s="1" t="s">
        <v>1641</v>
      </c>
      <c r="D2443" s="1" t="s">
        <v>12</v>
      </c>
      <c r="E2443" s="1" t="s">
        <v>55</v>
      </c>
      <c r="F2443" s="1">
        <v>1664.45</v>
      </c>
      <c r="G2443" s="1" t="s">
        <v>14</v>
      </c>
    </row>
    <row r="2444" spans="1:7" x14ac:dyDescent="0.3">
      <c r="A2444" s="1" t="s">
        <v>585</v>
      </c>
      <c r="B2444" s="2">
        <v>46054</v>
      </c>
      <c r="C2444" s="1" t="s">
        <v>586</v>
      </c>
      <c r="D2444" s="1" t="s">
        <v>18</v>
      </c>
      <c r="E2444" s="1" t="s">
        <v>13</v>
      </c>
      <c r="F2444" s="1">
        <v>981.69</v>
      </c>
      <c r="G2444" s="1" t="s">
        <v>14</v>
      </c>
    </row>
    <row r="2445" spans="1:7" x14ac:dyDescent="0.3">
      <c r="A2445" s="1" t="s">
        <v>503</v>
      </c>
      <c r="B2445" s="2">
        <v>46081</v>
      </c>
      <c r="C2445" s="1" t="s">
        <v>504</v>
      </c>
      <c r="D2445" s="1" t="s">
        <v>46</v>
      </c>
      <c r="E2445" s="1" t="s">
        <v>13</v>
      </c>
      <c r="F2445" s="1">
        <v>2092.7199999999998</v>
      </c>
      <c r="G2445" s="1" t="s">
        <v>14</v>
      </c>
    </row>
    <row r="2446" spans="1:7" x14ac:dyDescent="0.3">
      <c r="A2446" s="1" t="s">
        <v>2018</v>
      </c>
      <c r="B2446" s="2">
        <v>46108</v>
      </c>
      <c r="C2446" s="1" t="s">
        <v>330</v>
      </c>
      <c r="D2446" s="1" t="s">
        <v>18</v>
      </c>
      <c r="E2446" s="1" t="s">
        <v>21</v>
      </c>
      <c r="F2446" s="1">
        <v>1805.2</v>
      </c>
      <c r="G2446" s="1" t="s">
        <v>89</v>
      </c>
    </row>
    <row r="2447" spans="1:7" x14ac:dyDescent="0.3">
      <c r="A2447" s="1" t="s">
        <v>3033</v>
      </c>
      <c r="B2447" s="2">
        <v>46088</v>
      </c>
      <c r="C2447" s="1" t="s">
        <v>2627</v>
      </c>
      <c r="D2447" s="1" t="s">
        <v>12</v>
      </c>
      <c r="E2447" s="1" t="s">
        <v>21</v>
      </c>
      <c r="F2447" s="1">
        <v>480.13</v>
      </c>
      <c r="G2447" s="1" t="s">
        <v>14</v>
      </c>
    </row>
    <row r="2448" spans="1:7" x14ac:dyDescent="0.3">
      <c r="A2448" s="1" t="s">
        <v>1719</v>
      </c>
      <c r="B2448" s="2">
        <v>46066</v>
      </c>
      <c r="C2448" s="1" t="s">
        <v>1720</v>
      </c>
      <c r="D2448" s="1" t="s">
        <v>12</v>
      </c>
      <c r="E2448" s="1" t="s">
        <v>13</v>
      </c>
      <c r="F2448" s="1">
        <v>1958.68</v>
      </c>
      <c r="G2448" s="1" t="s">
        <v>14</v>
      </c>
    </row>
    <row r="2449" spans="1:7" x14ac:dyDescent="0.3">
      <c r="A2449" s="1" t="s">
        <v>4208</v>
      </c>
      <c r="B2449" s="2">
        <v>46087</v>
      </c>
      <c r="C2449" s="1" t="s">
        <v>1107</v>
      </c>
      <c r="D2449" s="1" t="s">
        <v>46</v>
      </c>
      <c r="E2449" s="1" t="s">
        <v>55</v>
      </c>
      <c r="F2449" s="1">
        <v>10051.42</v>
      </c>
      <c r="G2449" s="1" t="s">
        <v>14</v>
      </c>
    </row>
    <row r="2450" spans="1:7" x14ac:dyDescent="0.3">
      <c r="A2450" s="1" t="s">
        <v>1049</v>
      </c>
      <c r="B2450" s="2">
        <v>46098</v>
      </c>
      <c r="C2450" s="1" t="s">
        <v>1050</v>
      </c>
      <c r="D2450" s="1" t="s">
        <v>66</v>
      </c>
      <c r="E2450" s="1" t="s">
        <v>13</v>
      </c>
      <c r="F2450" s="1">
        <v>24300.82</v>
      </c>
      <c r="G2450" s="1" t="s">
        <v>14</v>
      </c>
    </row>
    <row r="2451" spans="1:7" x14ac:dyDescent="0.3">
      <c r="A2451" s="1" t="s">
        <v>1646</v>
      </c>
      <c r="B2451" s="2">
        <v>46078</v>
      </c>
      <c r="C2451" s="1" t="s">
        <v>790</v>
      </c>
      <c r="D2451" s="1" t="s">
        <v>18</v>
      </c>
      <c r="E2451" s="1" t="s">
        <v>27</v>
      </c>
      <c r="F2451" s="1">
        <v>9686.89</v>
      </c>
      <c r="G2451" s="1" t="s">
        <v>14</v>
      </c>
    </row>
    <row r="2452" spans="1:7" x14ac:dyDescent="0.3">
      <c r="A2452" s="1" t="s">
        <v>272</v>
      </c>
      <c r="B2452" s="2">
        <v>46079</v>
      </c>
      <c r="C2452" s="1" t="s">
        <v>273</v>
      </c>
      <c r="D2452" s="1" t="s">
        <v>46</v>
      </c>
      <c r="E2452" s="1" t="s">
        <v>27</v>
      </c>
      <c r="F2452" s="1">
        <v>2218.86</v>
      </c>
      <c r="G2452" s="1" t="s">
        <v>14</v>
      </c>
    </row>
    <row r="2453" spans="1:7" x14ac:dyDescent="0.3">
      <c r="A2453" s="1" t="s">
        <v>4215</v>
      </c>
      <c r="B2453" s="2">
        <v>46088</v>
      </c>
      <c r="C2453" s="1" t="s">
        <v>529</v>
      </c>
      <c r="D2453" s="1" t="s">
        <v>12</v>
      </c>
      <c r="E2453" s="1" t="s">
        <v>27</v>
      </c>
      <c r="F2453" s="1">
        <v>10610.11</v>
      </c>
      <c r="G2453" s="1" t="s">
        <v>14</v>
      </c>
    </row>
    <row r="2454" spans="1:7" x14ac:dyDescent="0.3">
      <c r="A2454" s="1" t="s">
        <v>4510</v>
      </c>
      <c r="B2454" s="2">
        <v>46041</v>
      </c>
      <c r="C2454" s="1" t="s">
        <v>1172</v>
      </c>
      <c r="D2454" s="1" t="s">
        <v>35</v>
      </c>
      <c r="E2454" s="1" t="s">
        <v>27</v>
      </c>
      <c r="F2454" s="1">
        <v>8287.19</v>
      </c>
      <c r="G2454" s="1" t="s">
        <v>14</v>
      </c>
    </row>
    <row r="2455" spans="1:7" x14ac:dyDescent="0.3">
      <c r="A2455" s="1" t="s">
        <v>2793</v>
      </c>
      <c r="B2455" s="2">
        <v>46070</v>
      </c>
      <c r="C2455" s="1" t="s">
        <v>2115</v>
      </c>
      <c r="D2455" s="1" t="s">
        <v>12</v>
      </c>
      <c r="E2455" s="1" t="s">
        <v>27</v>
      </c>
      <c r="F2455" s="1">
        <v>2448.4299999999998</v>
      </c>
      <c r="G2455" s="1" t="s">
        <v>14</v>
      </c>
    </row>
    <row r="2456" spans="1:7" x14ac:dyDescent="0.3">
      <c r="A2456" s="1" t="s">
        <v>1951</v>
      </c>
      <c r="B2456" s="2">
        <v>46104</v>
      </c>
      <c r="C2456" s="1" t="s">
        <v>1952</v>
      </c>
      <c r="D2456" s="1" t="s">
        <v>12</v>
      </c>
      <c r="E2456" s="1" t="s">
        <v>13</v>
      </c>
      <c r="F2456" s="1">
        <v>5059.68</v>
      </c>
      <c r="G2456" s="1" t="s">
        <v>94</v>
      </c>
    </row>
    <row r="2457" spans="1:7" x14ac:dyDescent="0.3">
      <c r="A2457" s="1" t="s">
        <v>4753</v>
      </c>
      <c r="B2457" s="2">
        <v>46026</v>
      </c>
      <c r="C2457" s="1" t="s">
        <v>294</v>
      </c>
      <c r="D2457" s="1" t="s">
        <v>12</v>
      </c>
      <c r="E2457" s="1" t="s">
        <v>27</v>
      </c>
      <c r="F2457" s="1">
        <v>3948.69</v>
      </c>
      <c r="G2457" s="1" t="s">
        <v>14</v>
      </c>
    </row>
    <row r="2458" spans="1:7" x14ac:dyDescent="0.3">
      <c r="A2458" s="1" t="s">
        <v>1762</v>
      </c>
      <c r="B2458" s="2">
        <v>46107</v>
      </c>
      <c r="C2458" s="1" t="s">
        <v>1378</v>
      </c>
      <c r="D2458" s="1" t="s">
        <v>12</v>
      </c>
      <c r="E2458" s="1" t="s">
        <v>21</v>
      </c>
      <c r="F2458" s="1">
        <v>898.64</v>
      </c>
      <c r="G2458" s="1" t="s">
        <v>14</v>
      </c>
    </row>
    <row r="2459" spans="1:7" x14ac:dyDescent="0.3">
      <c r="A2459" s="1" t="s">
        <v>4285</v>
      </c>
      <c r="B2459" s="2">
        <v>46069</v>
      </c>
      <c r="C2459" s="1" t="s">
        <v>1287</v>
      </c>
      <c r="D2459" s="1" t="s">
        <v>12</v>
      </c>
      <c r="E2459" s="1" t="s">
        <v>27</v>
      </c>
      <c r="F2459" s="1">
        <v>3803.19</v>
      </c>
      <c r="G2459" s="1" t="s">
        <v>14</v>
      </c>
    </row>
    <row r="2460" spans="1:7" x14ac:dyDescent="0.3">
      <c r="A2460" s="1" t="s">
        <v>3262</v>
      </c>
      <c r="B2460" s="2">
        <v>46093</v>
      </c>
      <c r="C2460" s="1" t="s">
        <v>3193</v>
      </c>
      <c r="D2460" s="1" t="s">
        <v>46</v>
      </c>
      <c r="E2460" s="1" t="s">
        <v>27</v>
      </c>
      <c r="F2460" s="1">
        <v>23599.18</v>
      </c>
      <c r="G2460" s="1" t="s">
        <v>14</v>
      </c>
    </row>
    <row r="2461" spans="1:7" x14ac:dyDescent="0.3">
      <c r="A2461" s="1" t="s">
        <v>657</v>
      </c>
      <c r="B2461" s="2">
        <v>46087</v>
      </c>
      <c r="C2461" s="1" t="s">
        <v>658</v>
      </c>
      <c r="D2461" s="1" t="s">
        <v>12</v>
      </c>
      <c r="E2461" s="1" t="s">
        <v>27</v>
      </c>
      <c r="F2461" s="1">
        <v>10158.32</v>
      </c>
      <c r="G2461" s="1" t="s">
        <v>89</v>
      </c>
    </row>
    <row r="2462" spans="1:7" x14ac:dyDescent="0.3">
      <c r="A2462" s="1" t="s">
        <v>787</v>
      </c>
      <c r="B2462" s="2">
        <v>46025</v>
      </c>
      <c r="C2462" s="1" t="s">
        <v>788</v>
      </c>
      <c r="D2462" s="1" t="s">
        <v>18</v>
      </c>
      <c r="E2462" s="1" t="s">
        <v>55</v>
      </c>
      <c r="F2462" s="1">
        <v>10691.12</v>
      </c>
      <c r="G2462" s="1" t="s">
        <v>14</v>
      </c>
    </row>
    <row r="2463" spans="1:7" x14ac:dyDescent="0.3">
      <c r="A2463" s="1" t="s">
        <v>649</v>
      </c>
      <c r="B2463" s="2">
        <v>46052</v>
      </c>
      <c r="C2463" s="1" t="s">
        <v>650</v>
      </c>
      <c r="D2463" s="1" t="s">
        <v>35</v>
      </c>
      <c r="E2463" s="1" t="s">
        <v>13</v>
      </c>
      <c r="F2463" s="1">
        <v>809.92</v>
      </c>
      <c r="G2463" s="1" t="s">
        <v>14</v>
      </c>
    </row>
    <row r="2464" spans="1:7" x14ac:dyDescent="0.3">
      <c r="A2464" s="1" t="s">
        <v>2315</v>
      </c>
      <c r="B2464" s="2">
        <v>46060</v>
      </c>
      <c r="C2464" s="1" t="s">
        <v>1407</v>
      </c>
      <c r="D2464" s="1" t="s">
        <v>66</v>
      </c>
      <c r="E2464" s="1" t="s">
        <v>13</v>
      </c>
      <c r="F2464" s="1">
        <v>4834.59</v>
      </c>
      <c r="G2464" s="1" t="s">
        <v>14</v>
      </c>
    </row>
    <row r="2465" spans="1:7" x14ac:dyDescent="0.3">
      <c r="A2465" s="1" t="s">
        <v>2239</v>
      </c>
      <c r="B2465" s="2">
        <v>46081</v>
      </c>
      <c r="C2465" s="1" t="s">
        <v>2240</v>
      </c>
      <c r="D2465" s="1" t="s">
        <v>18</v>
      </c>
      <c r="E2465" s="1" t="s">
        <v>13</v>
      </c>
      <c r="F2465" s="1">
        <v>1686.24</v>
      </c>
      <c r="G2465" s="1" t="s">
        <v>94</v>
      </c>
    </row>
    <row r="2466" spans="1:7" x14ac:dyDescent="0.3">
      <c r="A2466" s="1" t="s">
        <v>4149</v>
      </c>
      <c r="B2466" s="2">
        <v>46061</v>
      </c>
      <c r="C2466" s="1" t="s">
        <v>205</v>
      </c>
      <c r="D2466" s="1" t="s">
        <v>12</v>
      </c>
      <c r="E2466" s="1" t="s">
        <v>27</v>
      </c>
      <c r="F2466" s="1">
        <v>3877.31</v>
      </c>
      <c r="G2466" s="1" t="s">
        <v>14</v>
      </c>
    </row>
    <row r="2467" spans="1:7" x14ac:dyDescent="0.3">
      <c r="A2467" s="1" t="s">
        <v>2657</v>
      </c>
      <c r="B2467" s="2">
        <v>46088</v>
      </c>
      <c r="C2467" s="1" t="s">
        <v>2276</v>
      </c>
      <c r="D2467" s="1" t="s">
        <v>18</v>
      </c>
      <c r="E2467" s="1" t="s">
        <v>55</v>
      </c>
      <c r="F2467" s="1">
        <v>14561.65</v>
      </c>
      <c r="G2467" s="1" t="s">
        <v>89</v>
      </c>
    </row>
    <row r="2468" spans="1:7" x14ac:dyDescent="0.3">
      <c r="A2468" s="1" t="s">
        <v>3590</v>
      </c>
      <c r="B2468" s="2">
        <v>46097</v>
      </c>
      <c r="C2468" s="1" t="s">
        <v>2300</v>
      </c>
      <c r="D2468" s="1" t="s">
        <v>12</v>
      </c>
      <c r="E2468" s="1" t="s">
        <v>13</v>
      </c>
      <c r="F2468" s="1">
        <v>2673.06</v>
      </c>
      <c r="G2468" s="1" t="s">
        <v>14</v>
      </c>
    </row>
    <row r="2469" spans="1:7" x14ac:dyDescent="0.3">
      <c r="A2469" s="1" t="s">
        <v>2986</v>
      </c>
      <c r="B2469" s="2">
        <v>46039</v>
      </c>
      <c r="C2469" s="1" t="s">
        <v>2987</v>
      </c>
      <c r="D2469" s="1" t="s">
        <v>12</v>
      </c>
      <c r="E2469" s="1" t="s">
        <v>21</v>
      </c>
      <c r="F2469" s="1">
        <v>4750.04</v>
      </c>
      <c r="G2469" s="1" t="s">
        <v>14</v>
      </c>
    </row>
    <row r="2470" spans="1:7" x14ac:dyDescent="0.3">
      <c r="A2470" s="1" t="s">
        <v>3203</v>
      </c>
      <c r="B2470" s="2">
        <v>46035</v>
      </c>
      <c r="C2470" s="1" t="s">
        <v>2904</v>
      </c>
      <c r="D2470" s="1" t="s">
        <v>46</v>
      </c>
      <c r="E2470" s="1" t="s">
        <v>27</v>
      </c>
      <c r="F2470" s="1">
        <v>405.32</v>
      </c>
      <c r="G2470" s="1" t="s">
        <v>14</v>
      </c>
    </row>
    <row r="2471" spans="1:7" x14ac:dyDescent="0.3">
      <c r="A2471" s="1" t="s">
        <v>2813</v>
      </c>
      <c r="B2471" s="2">
        <v>46054</v>
      </c>
      <c r="C2471" s="1" t="s">
        <v>1808</v>
      </c>
      <c r="D2471" s="1" t="s">
        <v>18</v>
      </c>
      <c r="E2471" s="1" t="s">
        <v>13</v>
      </c>
      <c r="F2471" s="1">
        <v>111605.27</v>
      </c>
      <c r="G2471" s="1" t="s">
        <v>14</v>
      </c>
    </row>
    <row r="2472" spans="1:7" x14ac:dyDescent="0.3">
      <c r="A2472" s="1" t="s">
        <v>5037</v>
      </c>
      <c r="B2472" s="2">
        <v>46035</v>
      </c>
      <c r="C2472" s="1" t="s">
        <v>346</v>
      </c>
      <c r="D2472" s="1" t="s">
        <v>18</v>
      </c>
      <c r="E2472" s="1" t="s">
        <v>13</v>
      </c>
      <c r="F2472" s="1">
        <v>2892.86</v>
      </c>
      <c r="G2472" s="1" t="s">
        <v>94</v>
      </c>
    </row>
    <row r="2473" spans="1:7" x14ac:dyDescent="0.3">
      <c r="A2473" s="1" t="s">
        <v>2764</v>
      </c>
      <c r="B2473" s="2">
        <v>46086</v>
      </c>
      <c r="C2473" s="1" t="s">
        <v>2765</v>
      </c>
      <c r="D2473" s="1" t="s">
        <v>12</v>
      </c>
      <c r="E2473" s="1" t="s">
        <v>21</v>
      </c>
      <c r="F2473" s="1">
        <v>6718.51</v>
      </c>
      <c r="G2473" s="1" t="s">
        <v>14</v>
      </c>
    </row>
    <row r="2474" spans="1:7" x14ac:dyDescent="0.3">
      <c r="A2474" s="1" t="s">
        <v>1590</v>
      </c>
      <c r="B2474" s="2">
        <v>46036</v>
      </c>
      <c r="C2474" s="1" t="s">
        <v>1591</v>
      </c>
      <c r="D2474" s="1" t="s">
        <v>12</v>
      </c>
      <c r="E2474" s="1" t="s">
        <v>13</v>
      </c>
      <c r="F2474" s="1">
        <v>8205.5300000000007</v>
      </c>
      <c r="G2474" s="1" t="s">
        <v>14</v>
      </c>
    </row>
    <row r="2475" spans="1:7" x14ac:dyDescent="0.3">
      <c r="A2475" s="1" t="s">
        <v>4963</v>
      </c>
      <c r="B2475" s="2">
        <v>46035</v>
      </c>
      <c r="C2475" s="1" t="s">
        <v>259</v>
      </c>
      <c r="D2475" s="1" t="s">
        <v>66</v>
      </c>
      <c r="E2475" s="1" t="s">
        <v>13</v>
      </c>
      <c r="F2475" s="1">
        <v>842.01</v>
      </c>
      <c r="G2475" s="1" t="s">
        <v>14</v>
      </c>
    </row>
    <row r="2476" spans="1:7" x14ac:dyDescent="0.3">
      <c r="A2476" s="1" t="s">
        <v>4439</v>
      </c>
      <c r="B2476" s="2">
        <v>46111</v>
      </c>
      <c r="C2476" s="1" t="s">
        <v>194</v>
      </c>
      <c r="D2476" s="1" t="s">
        <v>18</v>
      </c>
      <c r="E2476" s="1" t="s">
        <v>55</v>
      </c>
      <c r="F2476" s="1">
        <v>2221.67</v>
      </c>
      <c r="G2476" s="1" t="s">
        <v>14</v>
      </c>
    </row>
    <row r="2477" spans="1:7" x14ac:dyDescent="0.3">
      <c r="A2477" s="1" t="s">
        <v>2802</v>
      </c>
      <c r="B2477" s="2">
        <v>46029</v>
      </c>
      <c r="C2477" s="1" t="s">
        <v>2803</v>
      </c>
      <c r="D2477" s="1" t="s">
        <v>12</v>
      </c>
      <c r="E2477" s="1" t="s">
        <v>13</v>
      </c>
      <c r="F2477" s="1">
        <v>1440.3</v>
      </c>
      <c r="G2477" s="1" t="s">
        <v>14</v>
      </c>
    </row>
    <row r="2478" spans="1:7" x14ac:dyDescent="0.3">
      <c r="A2478" s="1" t="s">
        <v>4852</v>
      </c>
      <c r="B2478" s="2">
        <v>46107</v>
      </c>
      <c r="C2478" s="1" t="s">
        <v>205</v>
      </c>
      <c r="D2478" s="1" t="s">
        <v>18</v>
      </c>
      <c r="E2478" s="1" t="s">
        <v>21</v>
      </c>
      <c r="F2478" s="1">
        <v>4656.74</v>
      </c>
      <c r="G2478" s="1" t="s">
        <v>14</v>
      </c>
    </row>
    <row r="2479" spans="1:7" x14ac:dyDescent="0.3">
      <c r="A2479" s="1" t="s">
        <v>897</v>
      </c>
      <c r="B2479" s="2">
        <v>46046</v>
      </c>
      <c r="C2479" s="1" t="s">
        <v>898</v>
      </c>
      <c r="D2479" s="1" t="s">
        <v>12</v>
      </c>
      <c r="E2479" s="1" t="s">
        <v>21</v>
      </c>
      <c r="F2479" s="1">
        <v>3148.02</v>
      </c>
      <c r="G2479" s="1" t="s">
        <v>14</v>
      </c>
    </row>
    <row r="2480" spans="1:7" x14ac:dyDescent="0.3">
      <c r="A2480" s="1" t="s">
        <v>1979</v>
      </c>
      <c r="B2480" s="2">
        <v>46056</v>
      </c>
      <c r="C2480" s="1" t="s">
        <v>57</v>
      </c>
      <c r="D2480" s="1" t="s">
        <v>18</v>
      </c>
      <c r="E2480" s="1" t="s">
        <v>27</v>
      </c>
      <c r="F2480" s="1">
        <v>18701.47</v>
      </c>
      <c r="G2480" s="1" t="s">
        <v>14</v>
      </c>
    </row>
    <row r="2481" spans="1:7" x14ac:dyDescent="0.3">
      <c r="A2481" s="1" t="s">
        <v>3680</v>
      </c>
      <c r="B2481" s="2">
        <v>46086</v>
      </c>
      <c r="C2481" s="1" t="s">
        <v>478</v>
      </c>
      <c r="D2481" s="1" t="s">
        <v>12</v>
      </c>
      <c r="E2481" s="1" t="s">
        <v>13</v>
      </c>
      <c r="F2481" s="1">
        <v>1554.56</v>
      </c>
      <c r="G2481" s="1" t="s">
        <v>14</v>
      </c>
    </row>
    <row r="2482" spans="1:7" x14ac:dyDescent="0.3">
      <c r="A2482" s="1" t="s">
        <v>4494</v>
      </c>
      <c r="B2482" s="2">
        <v>46052</v>
      </c>
      <c r="C2482" s="1" t="s">
        <v>2155</v>
      </c>
      <c r="D2482" s="1" t="s">
        <v>35</v>
      </c>
      <c r="E2482" s="1" t="s">
        <v>21</v>
      </c>
      <c r="F2482" s="1">
        <v>5147.7</v>
      </c>
      <c r="G2482" s="1" t="s">
        <v>14</v>
      </c>
    </row>
    <row r="2483" spans="1:7" x14ac:dyDescent="0.3">
      <c r="A2483" s="1" t="s">
        <v>3195</v>
      </c>
      <c r="B2483" s="2">
        <v>46039</v>
      </c>
      <c r="C2483" s="1" t="s">
        <v>354</v>
      </c>
      <c r="D2483" s="1" t="s">
        <v>35</v>
      </c>
      <c r="E2483" s="1" t="s">
        <v>13</v>
      </c>
      <c r="F2483" s="1">
        <v>17583.23</v>
      </c>
      <c r="G2483" s="1" t="s">
        <v>94</v>
      </c>
    </row>
    <row r="2484" spans="1:7" x14ac:dyDescent="0.3">
      <c r="A2484" s="1" t="s">
        <v>3465</v>
      </c>
      <c r="B2484" s="2">
        <v>46044</v>
      </c>
      <c r="C2484" s="1" t="s">
        <v>2456</v>
      </c>
      <c r="D2484" s="1" t="s">
        <v>46</v>
      </c>
      <c r="E2484" s="1" t="s">
        <v>13</v>
      </c>
      <c r="F2484" s="1">
        <v>2201.85</v>
      </c>
      <c r="G2484" s="1" t="s">
        <v>14</v>
      </c>
    </row>
    <row r="2485" spans="1:7" x14ac:dyDescent="0.3">
      <c r="A2485" s="1" t="s">
        <v>3166</v>
      </c>
      <c r="B2485" s="2">
        <v>46048</v>
      </c>
      <c r="C2485" s="1" t="s">
        <v>231</v>
      </c>
      <c r="D2485" s="1" t="s">
        <v>18</v>
      </c>
      <c r="E2485" s="1" t="s">
        <v>21</v>
      </c>
      <c r="F2485" s="1">
        <v>7722.33</v>
      </c>
      <c r="G2485" s="1" t="s">
        <v>94</v>
      </c>
    </row>
    <row r="2486" spans="1:7" x14ac:dyDescent="0.3">
      <c r="A2486" s="1" t="s">
        <v>2218</v>
      </c>
      <c r="B2486" s="2">
        <v>46057</v>
      </c>
      <c r="C2486" s="1" t="s">
        <v>1211</v>
      </c>
      <c r="D2486" s="1" t="s">
        <v>35</v>
      </c>
      <c r="E2486" s="1" t="s">
        <v>27</v>
      </c>
      <c r="F2486" s="1">
        <v>2715.5</v>
      </c>
      <c r="G2486" s="1" t="s">
        <v>14</v>
      </c>
    </row>
    <row r="2487" spans="1:7" x14ac:dyDescent="0.3">
      <c r="A2487" s="1" t="s">
        <v>4438</v>
      </c>
      <c r="B2487" s="2">
        <v>46047</v>
      </c>
      <c r="C2487" s="1" t="s">
        <v>1107</v>
      </c>
      <c r="D2487" s="1" t="s">
        <v>12</v>
      </c>
      <c r="E2487" s="1" t="s">
        <v>27</v>
      </c>
      <c r="F2487" s="1">
        <v>1032.3599999999999</v>
      </c>
      <c r="G2487" s="1" t="s">
        <v>89</v>
      </c>
    </row>
    <row r="2488" spans="1:7" x14ac:dyDescent="0.3">
      <c r="A2488" s="1" t="s">
        <v>3486</v>
      </c>
      <c r="B2488" s="2">
        <v>46096</v>
      </c>
      <c r="C2488" s="1" t="s">
        <v>1017</v>
      </c>
      <c r="D2488" s="1" t="s">
        <v>12</v>
      </c>
      <c r="E2488" s="1" t="s">
        <v>13</v>
      </c>
      <c r="F2488" s="1">
        <v>4627.1000000000004</v>
      </c>
      <c r="G2488" s="1" t="s">
        <v>14</v>
      </c>
    </row>
    <row r="2489" spans="1:7" x14ac:dyDescent="0.3">
      <c r="A2489" s="1" t="s">
        <v>1530</v>
      </c>
      <c r="B2489" s="2">
        <v>46038</v>
      </c>
      <c r="C2489" s="1" t="s">
        <v>611</v>
      </c>
      <c r="D2489" s="1" t="s">
        <v>66</v>
      </c>
      <c r="E2489" s="1" t="s">
        <v>27</v>
      </c>
      <c r="F2489" s="1">
        <v>15605.53</v>
      </c>
      <c r="G2489" s="1" t="s">
        <v>14</v>
      </c>
    </row>
    <row r="2490" spans="1:7" x14ac:dyDescent="0.3">
      <c r="A2490" s="1" t="s">
        <v>3872</v>
      </c>
      <c r="B2490" s="2">
        <v>46039</v>
      </c>
      <c r="C2490" s="1" t="s">
        <v>1107</v>
      </c>
      <c r="D2490" s="1" t="s">
        <v>12</v>
      </c>
      <c r="E2490" s="1" t="s">
        <v>27</v>
      </c>
      <c r="F2490" s="1">
        <v>9200.09</v>
      </c>
      <c r="G2490" s="1" t="s">
        <v>14</v>
      </c>
    </row>
    <row r="2491" spans="1:7" x14ac:dyDescent="0.3">
      <c r="A2491" s="1" t="s">
        <v>618</v>
      </c>
      <c r="B2491" s="2">
        <v>46084</v>
      </c>
      <c r="C2491" s="1" t="s">
        <v>619</v>
      </c>
      <c r="D2491" s="1" t="s">
        <v>12</v>
      </c>
      <c r="E2491" s="1" t="s">
        <v>27</v>
      </c>
      <c r="F2491" s="1">
        <v>4266.07</v>
      </c>
      <c r="G2491" s="1" t="s">
        <v>14</v>
      </c>
    </row>
    <row r="2492" spans="1:7" x14ac:dyDescent="0.3">
      <c r="A2492" s="1" t="s">
        <v>2067</v>
      </c>
      <c r="B2492" s="2">
        <v>46029</v>
      </c>
      <c r="C2492" s="1" t="s">
        <v>2068</v>
      </c>
      <c r="D2492" s="1" t="s">
        <v>35</v>
      </c>
      <c r="E2492" s="1" t="s">
        <v>13</v>
      </c>
      <c r="F2492" s="1">
        <v>9722.25</v>
      </c>
      <c r="G2492" s="1" t="s">
        <v>14</v>
      </c>
    </row>
    <row r="2493" spans="1:7" x14ac:dyDescent="0.3">
      <c r="A2493" s="1" t="s">
        <v>1723</v>
      </c>
      <c r="B2493" s="2">
        <v>46084</v>
      </c>
      <c r="C2493" s="1" t="s">
        <v>1724</v>
      </c>
      <c r="D2493" s="1" t="s">
        <v>18</v>
      </c>
      <c r="E2493" s="1" t="s">
        <v>13</v>
      </c>
      <c r="F2493" s="1">
        <v>10462.39</v>
      </c>
      <c r="G2493" s="1" t="s">
        <v>14</v>
      </c>
    </row>
    <row r="2494" spans="1:7" x14ac:dyDescent="0.3">
      <c r="A2494" s="1" t="s">
        <v>1140</v>
      </c>
      <c r="B2494" s="2">
        <v>46097</v>
      </c>
      <c r="C2494" s="1" t="s">
        <v>761</v>
      </c>
      <c r="D2494" s="1" t="s">
        <v>66</v>
      </c>
      <c r="E2494" s="1" t="s">
        <v>27</v>
      </c>
      <c r="F2494" s="1">
        <v>4521.1400000000003</v>
      </c>
      <c r="G2494" s="1" t="s">
        <v>14</v>
      </c>
    </row>
    <row r="2495" spans="1:7" x14ac:dyDescent="0.3">
      <c r="A2495" s="1" t="s">
        <v>4635</v>
      </c>
      <c r="B2495" s="2">
        <v>46075</v>
      </c>
      <c r="C2495" s="1" t="s">
        <v>3863</v>
      </c>
      <c r="D2495" s="1" t="s">
        <v>35</v>
      </c>
      <c r="E2495" s="1" t="s">
        <v>13</v>
      </c>
      <c r="F2495" s="1">
        <v>1372.05</v>
      </c>
      <c r="G2495" s="1" t="s">
        <v>14</v>
      </c>
    </row>
    <row r="2496" spans="1:7" x14ac:dyDescent="0.3">
      <c r="A2496" s="1" t="s">
        <v>5038</v>
      </c>
      <c r="B2496" s="2">
        <v>46029</v>
      </c>
      <c r="C2496" s="1" t="s">
        <v>1952</v>
      </c>
      <c r="D2496" s="1" t="s">
        <v>12</v>
      </c>
      <c r="E2496" s="1" t="s">
        <v>13</v>
      </c>
      <c r="F2496" s="1">
        <v>7509.84</v>
      </c>
      <c r="G2496" s="1" t="s">
        <v>14</v>
      </c>
    </row>
    <row r="2497" spans="1:7" x14ac:dyDescent="0.3">
      <c r="A2497" s="1" t="s">
        <v>3401</v>
      </c>
      <c r="B2497" s="2">
        <v>46108</v>
      </c>
      <c r="C2497" s="1" t="s">
        <v>1104</v>
      </c>
      <c r="D2497" s="1" t="s">
        <v>12</v>
      </c>
      <c r="E2497" s="1" t="s">
        <v>13</v>
      </c>
      <c r="F2497" s="1">
        <v>2673.69</v>
      </c>
      <c r="G2497" s="1" t="s">
        <v>14</v>
      </c>
    </row>
    <row r="2498" spans="1:7" x14ac:dyDescent="0.3">
      <c r="A2498" s="1" t="s">
        <v>4764</v>
      </c>
      <c r="B2498" s="2">
        <v>46048</v>
      </c>
      <c r="C2498" s="1" t="s">
        <v>3370</v>
      </c>
      <c r="D2498" s="1" t="s">
        <v>35</v>
      </c>
      <c r="E2498" s="1" t="s">
        <v>21</v>
      </c>
      <c r="F2498" s="1">
        <v>5695.41</v>
      </c>
      <c r="G2498" s="1" t="s">
        <v>14</v>
      </c>
    </row>
    <row r="2499" spans="1:7" x14ac:dyDescent="0.3">
      <c r="A2499" s="1" t="s">
        <v>4168</v>
      </c>
      <c r="B2499" s="2">
        <v>46037</v>
      </c>
      <c r="C2499" s="1" t="s">
        <v>2887</v>
      </c>
      <c r="D2499" s="1" t="s">
        <v>12</v>
      </c>
      <c r="E2499" s="1" t="s">
        <v>13</v>
      </c>
      <c r="F2499" s="1">
        <v>10058</v>
      </c>
      <c r="G2499" s="1" t="s">
        <v>14</v>
      </c>
    </row>
    <row r="2500" spans="1:7" x14ac:dyDescent="0.3">
      <c r="A2500" s="1" t="s">
        <v>3184</v>
      </c>
      <c r="B2500" s="2">
        <v>46066</v>
      </c>
      <c r="C2500" s="1" t="s">
        <v>24</v>
      </c>
      <c r="D2500" s="1" t="s">
        <v>12</v>
      </c>
      <c r="E2500" s="1" t="s">
        <v>27</v>
      </c>
      <c r="F2500" s="1">
        <v>9873.7199999999993</v>
      </c>
      <c r="G2500" s="1" t="s">
        <v>14</v>
      </c>
    </row>
    <row r="2501" spans="1:7" x14ac:dyDescent="0.3">
      <c r="A2501" s="1" t="s">
        <v>1380</v>
      </c>
      <c r="B2501" s="2">
        <v>46030</v>
      </c>
      <c r="C2501" s="1" t="s">
        <v>885</v>
      </c>
      <c r="D2501" s="1" t="s">
        <v>12</v>
      </c>
      <c r="E2501" s="1" t="s">
        <v>13</v>
      </c>
      <c r="F2501" s="1">
        <v>31743.49</v>
      </c>
      <c r="G2501" s="1" t="s">
        <v>14</v>
      </c>
    </row>
    <row r="2502" spans="1:7" x14ac:dyDescent="0.3">
      <c r="A2502" s="1" t="s">
        <v>1396</v>
      </c>
      <c r="B2502" s="2">
        <v>46045</v>
      </c>
      <c r="C2502" s="1" t="s">
        <v>1397</v>
      </c>
      <c r="D2502" s="1" t="s">
        <v>46</v>
      </c>
      <c r="E2502" s="1" t="s">
        <v>21</v>
      </c>
      <c r="F2502" s="1">
        <v>48582.46</v>
      </c>
      <c r="G2502" s="1" t="s">
        <v>14</v>
      </c>
    </row>
    <row r="2503" spans="1:7" x14ac:dyDescent="0.3">
      <c r="A2503" s="1" t="s">
        <v>3367</v>
      </c>
      <c r="B2503" s="2">
        <v>46043</v>
      </c>
      <c r="C2503" s="1" t="s">
        <v>732</v>
      </c>
      <c r="D2503" s="1" t="s">
        <v>12</v>
      </c>
      <c r="E2503" s="1" t="s">
        <v>55</v>
      </c>
      <c r="F2503" s="1">
        <v>11980.49</v>
      </c>
      <c r="G2503" s="1" t="s">
        <v>14</v>
      </c>
    </row>
    <row r="2504" spans="1:7" x14ac:dyDescent="0.3">
      <c r="A2504" s="1" t="s">
        <v>1524</v>
      </c>
      <c r="B2504" s="2">
        <v>46066</v>
      </c>
      <c r="C2504" s="1" t="s">
        <v>231</v>
      </c>
      <c r="D2504" s="1" t="s">
        <v>12</v>
      </c>
      <c r="E2504" s="1" t="s">
        <v>13</v>
      </c>
      <c r="F2504" s="1">
        <v>6307.82</v>
      </c>
      <c r="G2504" s="1" t="s">
        <v>14</v>
      </c>
    </row>
    <row r="2505" spans="1:7" x14ac:dyDescent="0.3">
      <c r="A2505" s="1" t="s">
        <v>3673</v>
      </c>
      <c r="B2505" s="2">
        <v>46110</v>
      </c>
      <c r="C2505" s="1" t="s">
        <v>2068</v>
      </c>
      <c r="D2505" s="1" t="s">
        <v>46</v>
      </c>
      <c r="E2505" s="1" t="s">
        <v>13</v>
      </c>
      <c r="F2505" s="1">
        <v>10529.79</v>
      </c>
      <c r="G2505" s="1" t="s">
        <v>14</v>
      </c>
    </row>
    <row r="2506" spans="1:7" x14ac:dyDescent="0.3">
      <c r="A2506" s="1" t="s">
        <v>3476</v>
      </c>
      <c r="B2506" s="2">
        <v>46050</v>
      </c>
      <c r="C2506" s="1" t="s">
        <v>575</v>
      </c>
      <c r="D2506" s="1" t="s">
        <v>12</v>
      </c>
      <c r="E2506" s="1" t="s">
        <v>13</v>
      </c>
      <c r="F2506" s="1">
        <v>3433.03</v>
      </c>
      <c r="G2506" s="1" t="s">
        <v>14</v>
      </c>
    </row>
    <row r="2507" spans="1:7" x14ac:dyDescent="0.3">
      <c r="A2507" s="1" t="s">
        <v>1245</v>
      </c>
      <c r="B2507" s="2">
        <v>46033</v>
      </c>
      <c r="C2507" s="1" t="s">
        <v>389</v>
      </c>
      <c r="D2507" s="1" t="s">
        <v>35</v>
      </c>
      <c r="E2507" s="1" t="s">
        <v>13</v>
      </c>
      <c r="F2507" s="1">
        <v>95386.33</v>
      </c>
      <c r="G2507" s="1" t="s">
        <v>14</v>
      </c>
    </row>
    <row r="2508" spans="1:7" x14ac:dyDescent="0.3">
      <c r="A2508" s="1" t="s">
        <v>2490</v>
      </c>
      <c r="B2508" s="2">
        <v>46070</v>
      </c>
      <c r="C2508" s="1" t="s">
        <v>2491</v>
      </c>
      <c r="D2508" s="1" t="s">
        <v>12</v>
      </c>
      <c r="E2508" s="1" t="s">
        <v>27</v>
      </c>
      <c r="F2508" s="1">
        <v>1394.07</v>
      </c>
      <c r="G2508" s="1" t="s">
        <v>14</v>
      </c>
    </row>
    <row r="2509" spans="1:7" x14ac:dyDescent="0.3">
      <c r="A2509" s="1" t="s">
        <v>1673</v>
      </c>
      <c r="B2509" s="2">
        <v>46064</v>
      </c>
      <c r="C2509" s="1" t="s">
        <v>1674</v>
      </c>
      <c r="D2509" s="1" t="s">
        <v>18</v>
      </c>
      <c r="E2509" s="1" t="s">
        <v>13</v>
      </c>
      <c r="F2509" s="1">
        <v>615.74</v>
      </c>
      <c r="G2509" s="1" t="s">
        <v>14</v>
      </c>
    </row>
    <row r="2510" spans="1:7" x14ac:dyDescent="0.3">
      <c r="A2510" s="1" t="s">
        <v>1547</v>
      </c>
      <c r="B2510" s="2">
        <v>46057</v>
      </c>
      <c r="C2510" s="1" t="s">
        <v>354</v>
      </c>
      <c r="D2510" s="1" t="s">
        <v>66</v>
      </c>
      <c r="E2510" s="1" t="s">
        <v>13</v>
      </c>
      <c r="F2510" s="1">
        <v>1871.61</v>
      </c>
      <c r="G2510" s="1" t="s">
        <v>14</v>
      </c>
    </row>
    <row r="2511" spans="1:7" x14ac:dyDescent="0.3">
      <c r="A2511" s="1" t="s">
        <v>3739</v>
      </c>
      <c r="B2511" s="2">
        <v>46103</v>
      </c>
      <c r="C2511" s="1" t="s">
        <v>2714</v>
      </c>
      <c r="D2511" s="1" t="s">
        <v>35</v>
      </c>
      <c r="E2511" s="1" t="s">
        <v>27</v>
      </c>
      <c r="F2511" s="1">
        <v>14463.45</v>
      </c>
      <c r="G2511" s="1" t="s">
        <v>14</v>
      </c>
    </row>
    <row r="2512" spans="1:7" x14ac:dyDescent="0.3">
      <c r="A2512" s="1" t="s">
        <v>2938</v>
      </c>
      <c r="B2512" s="2">
        <v>46085</v>
      </c>
      <c r="C2512" s="1" t="s">
        <v>1560</v>
      </c>
      <c r="D2512" s="1" t="s">
        <v>18</v>
      </c>
      <c r="E2512" s="1" t="s">
        <v>55</v>
      </c>
      <c r="F2512" s="1">
        <v>4400.72</v>
      </c>
      <c r="G2512" s="1" t="s">
        <v>14</v>
      </c>
    </row>
    <row r="2513" spans="1:7" x14ac:dyDescent="0.3">
      <c r="A2513" s="1" t="s">
        <v>2555</v>
      </c>
      <c r="B2513" s="2">
        <v>46095</v>
      </c>
      <c r="C2513" s="1" t="s">
        <v>337</v>
      </c>
      <c r="D2513" s="1" t="s">
        <v>18</v>
      </c>
      <c r="E2513" s="1" t="s">
        <v>13</v>
      </c>
      <c r="F2513" s="1">
        <v>1894.21</v>
      </c>
      <c r="G2513" s="1" t="s">
        <v>14</v>
      </c>
    </row>
    <row r="2514" spans="1:7" x14ac:dyDescent="0.3">
      <c r="A2514" s="1" t="s">
        <v>496</v>
      </c>
      <c r="B2514" s="2">
        <v>46067</v>
      </c>
      <c r="C2514" s="1" t="s">
        <v>497</v>
      </c>
      <c r="D2514" s="1" t="s">
        <v>12</v>
      </c>
      <c r="E2514" s="1" t="s">
        <v>21</v>
      </c>
      <c r="F2514" s="1">
        <v>1263.31</v>
      </c>
      <c r="G2514" s="1" t="s">
        <v>14</v>
      </c>
    </row>
    <row r="2515" spans="1:7" x14ac:dyDescent="0.3">
      <c r="A2515" s="1" t="s">
        <v>2928</v>
      </c>
      <c r="B2515" s="2">
        <v>46077</v>
      </c>
      <c r="C2515" s="1" t="s">
        <v>1651</v>
      </c>
      <c r="D2515" s="1" t="s">
        <v>18</v>
      </c>
      <c r="E2515" s="1" t="s">
        <v>21</v>
      </c>
      <c r="F2515" s="1">
        <v>16054.29</v>
      </c>
      <c r="G2515" s="1" t="s">
        <v>14</v>
      </c>
    </row>
    <row r="2516" spans="1:7" x14ac:dyDescent="0.3">
      <c r="A2516" s="1" t="s">
        <v>466</v>
      </c>
      <c r="B2516" s="2">
        <v>46073</v>
      </c>
      <c r="C2516" s="1" t="s">
        <v>467</v>
      </c>
      <c r="D2516" s="1" t="s">
        <v>18</v>
      </c>
      <c r="E2516" s="1" t="s">
        <v>21</v>
      </c>
      <c r="F2516" s="1">
        <v>4457.1000000000004</v>
      </c>
      <c r="G2516" s="1" t="s">
        <v>14</v>
      </c>
    </row>
    <row r="2517" spans="1:7" x14ac:dyDescent="0.3">
      <c r="A2517" s="1" t="s">
        <v>530</v>
      </c>
      <c r="B2517" s="2">
        <v>46058</v>
      </c>
      <c r="C2517" s="1" t="s">
        <v>531</v>
      </c>
      <c r="D2517" s="1" t="s">
        <v>12</v>
      </c>
      <c r="E2517" s="1" t="s">
        <v>13</v>
      </c>
      <c r="F2517" s="1">
        <v>3401.26</v>
      </c>
      <c r="G2517" s="1" t="s">
        <v>14</v>
      </c>
    </row>
    <row r="2518" spans="1:7" x14ac:dyDescent="0.3">
      <c r="A2518" s="1" t="s">
        <v>2136</v>
      </c>
      <c r="B2518" s="2">
        <v>46064</v>
      </c>
      <c r="C2518" s="1" t="s">
        <v>2137</v>
      </c>
      <c r="D2518" s="1" t="s">
        <v>12</v>
      </c>
      <c r="E2518" s="1" t="s">
        <v>13</v>
      </c>
      <c r="F2518" s="1">
        <v>755.35</v>
      </c>
      <c r="G2518" s="1" t="s">
        <v>14</v>
      </c>
    </row>
    <row r="2519" spans="1:7" x14ac:dyDescent="0.3">
      <c r="A2519" s="1" t="s">
        <v>2614</v>
      </c>
      <c r="B2519" s="2">
        <v>46037</v>
      </c>
      <c r="C2519" s="1" t="s">
        <v>192</v>
      </c>
      <c r="D2519" s="1" t="s">
        <v>66</v>
      </c>
      <c r="E2519" s="1" t="s">
        <v>27</v>
      </c>
      <c r="F2519" s="1">
        <v>226.26</v>
      </c>
      <c r="G2519" s="1" t="s">
        <v>14</v>
      </c>
    </row>
    <row r="2520" spans="1:7" x14ac:dyDescent="0.3">
      <c r="A2520" s="1" t="s">
        <v>2964</v>
      </c>
      <c r="B2520" s="2">
        <v>46046</v>
      </c>
      <c r="C2520" s="1" t="s">
        <v>736</v>
      </c>
      <c r="D2520" s="1" t="s">
        <v>18</v>
      </c>
      <c r="E2520" s="1" t="s">
        <v>13</v>
      </c>
      <c r="F2520" s="1">
        <v>1140.44</v>
      </c>
      <c r="G2520" s="1" t="s">
        <v>14</v>
      </c>
    </row>
    <row r="2521" spans="1:7" x14ac:dyDescent="0.3">
      <c r="A2521" s="1" t="s">
        <v>1363</v>
      </c>
      <c r="B2521" s="2">
        <v>46111</v>
      </c>
      <c r="C2521" s="1" t="s">
        <v>1364</v>
      </c>
      <c r="D2521" s="1" t="s">
        <v>12</v>
      </c>
      <c r="E2521" s="1" t="s">
        <v>21</v>
      </c>
      <c r="F2521" s="1">
        <v>9006.24</v>
      </c>
      <c r="G2521" s="1" t="s">
        <v>14</v>
      </c>
    </row>
    <row r="2522" spans="1:7" x14ac:dyDescent="0.3">
      <c r="A2522" s="1" t="s">
        <v>3965</v>
      </c>
      <c r="B2522" s="2">
        <v>46100</v>
      </c>
      <c r="C2522" s="1" t="s">
        <v>440</v>
      </c>
      <c r="D2522" s="1" t="s">
        <v>18</v>
      </c>
      <c r="E2522" s="1" t="s">
        <v>21</v>
      </c>
      <c r="F2522" s="1">
        <v>4027.89</v>
      </c>
      <c r="G2522" s="1" t="s">
        <v>14</v>
      </c>
    </row>
    <row r="2523" spans="1:7" x14ac:dyDescent="0.3">
      <c r="A2523" s="1" t="s">
        <v>1414</v>
      </c>
      <c r="B2523" s="2">
        <v>46025</v>
      </c>
      <c r="C2523" s="1" t="s">
        <v>779</v>
      </c>
      <c r="D2523" s="1" t="s">
        <v>12</v>
      </c>
      <c r="E2523" s="1" t="s">
        <v>55</v>
      </c>
      <c r="F2523" s="1">
        <v>1568.45</v>
      </c>
      <c r="G2523" s="1" t="s">
        <v>14</v>
      </c>
    </row>
    <row r="2524" spans="1:7" x14ac:dyDescent="0.3">
      <c r="A2524" s="1" t="s">
        <v>3858</v>
      </c>
      <c r="B2524" s="2">
        <v>46046</v>
      </c>
      <c r="C2524" s="1" t="s">
        <v>1168</v>
      </c>
      <c r="D2524" s="1" t="s">
        <v>18</v>
      </c>
      <c r="E2524" s="1" t="s">
        <v>27</v>
      </c>
      <c r="F2524" s="1">
        <v>11604.46</v>
      </c>
      <c r="G2524" s="1" t="s">
        <v>14</v>
      </c>
    </row>
    <row r="2525" spans="1:7" x14ac:dyDescent="0.3">
      <c r="A2525" s="1" t="s">
        <v>390</v>
      </c>
      <c r="B2525" s="2">
        <v>46105</v>
      </c>
      <c r="C2525" s="1" t="s">
        <v>391</v>
      </c>
      <c r="D2525" s="1" t="s">
        <v>12</v>
      </c>
      <c r="E2525" s="1" t="s">
        <v>13</v>
      </c>
      <c r="F2525" s="1">
        <v>1794.72</v>
      </c>
      <c r="G2525" s="1" t="s">
        <v>14</v>
      </c>
    </row>
    <row r="2526" spans="1:7" x14ac:dyDescent="0.3">
      <c r="A2526" s="1" t="s">
        <v>3559</v>
      </c>
      <c r="B2526" s="2">
        <v>46083</v>
      </c>
      <c r="C2526" s="1" t="s">
        <v>376</v>
      </c>
      <c r="D2526" s="1" t="s">
        <v>18</v>
      </c>
      <c r="E2526" s="1" t="s">
        <v>13</v>
      </c>
      <c r="F2526" s="1">
        <v>983.27</v>
      </c>
      <c r="G2526" s="1" t="s">
        <v>14</v>
      </c>
    </row>
    <row r="2527" spans="1:7" x14ac:dyDescent="0.3">
      <c r="A2527" s="1" t="s">
        <v>2705</v>
      </c>
      <c r="B2527" s="2">
        <v>46039</v>
      </c>
      <c r="C2527" s="1" t="s">
        <v>1074</v>
      </c>
      <c r="D2527" s="1" t="s">
        <v>18</v>
      </c>
      <c r="E2527" s="1" t="s">
        <v>13</v>
      </c>
      <c r="F2527" s="1">
        <v>16281.4</v>
      </c>
      <c r="G2527" s="1" t="s">
        <v>14</v>
      </c>
    </row>
    <row r="2528" spans="1:7" x14ac:dyDescent="0.3">
      <c r="A2528" s="1" t="s">
        <v>4029</v>
      </c>
      <c r="B2528" s="2">
        <v>46054</v>
      </c>
      <c r="C2528" s="1" t="s">
        <v>2177</v>
      </c>
      <c r="D2528" s="1" t="s">
        <v>12</v>
      </c>
      <c r="E2528" s="1" t="s">
        <v>21</v>
      </c>
      <c r="F2528" s="1">
        <v>397.91</v>
      </c>
      <c r="G2528" s="1" t="s">
        <v>14</v>
      </c>
    </row>
    <row r="2529" spans="1:7" x14ac:dyDescent="0.3">
      <c r="A2529" s="1" t="s">
        <v>331</v>
      </c>
      <c r="B2529" s="2">
        <v>46097</v>
      </c>
      <c r="C2529" s="1" t="s">
        <v>332</v>
      </c>
      <c r="D2529" s="1" t="s">
        <v>35</v>
      </c>
      <c r="E2529" s="1" t="s">
        <v>55</v>
      </c>
      <c r="F2529" s="1">
        <v>4729.24</v>
      </c>
      <c r="G2529" s="1" t="s">
        <v>14</v>
      </c>
    </row>
    <row r="2530" spans="1:7" x14ac:dyDescent="0.3">
      <c r="A2530" s="1" t="s">
        <v>696</v>
      </c>
      <c r="B2530" s="2">
        <v>46077</v>
      </c>
      <c r="C2530" s="1" t="s">
        <v>151</v>
      </c>
      <c r="D2530" s="1" t="s">
        <v>12</v>
      </c>
      <c r="E2530" s="1" t="s">
        <v>13</v>
      </c>
      <c r="F2530" s="1">
        <v>13239.43</v>
      </c>
      <c r="G2530" s="1" t="s">
        <v>14</v>
      </c>
    </row>
    <row r="2531" spans="1:7" x14ac:dyDescent="0.3">
      <c r="A2531" s="1" t="s">
        <v>3218</v>
      </c>
      <c r="B2531" s="2">
        <v>46038</v>
      </c>
      <c r="C2531" s="1" t="s">
        <v>1533</v>
      </c>
      <c r="D2531" s="1" t="s">
        <v>18</v>
      </c>
      <c r="E2531" s="1" t="s">
        <v>13</v>
      </c>
      <c r="F2531" s="1">
        <v>6121.54</v>
      </c>
      <c r="G2531" s="1" t="s">
        <v>14</v>
      </c>
    </row>
    <row r="2532" spans="1:7" x14ac:dyDescent="0.3">
      <c r="A2532" s="1" t="s">
        <v>3135</v>
      </c>
      <c r="B2532" s="2">
        <v>46076</v>
      </c>
      <c r="C2532" s="1" t="s">
        <v>553</v>
      </c>
      <c r="D2532" s="1" t="s">
        <v>12</v>
      </c>
      <c r="E2532" s="1" t="s">
        <v>13</v>
      </c>
      <c r="F2532" s="1">
        <v>7190.53</v>
      </c>
      <c r="G2532" s="1" t="s">
        <v>14</v>
      </c>
    </row>
    <row r="2533" spans="1:7" x14ac:dyDescent="0.3">
      <c r="A2533" s="1" t="s">
        <v>2453</v>
      </c>
      <c r="B2533" s="2">
        <v>46078</v>
      </c>
      <c r="C2533" s="1" t="s">
        <v>2454</v>
      </c>
      <c r="D2533" s="1" t="s">
        <v>46</v>
      </c>
      <c r="E2533" s="1" t="s">
        <v>21</v>
      </c>
      <c r="F2533" s="1">
        <v>3845.39</v>
      </c>
      <c r="G2533" s="1" t="s">
        <v>14</v>
      </c>
    </row>
    <row r="2534" spans="1:7" x14ac:dyDescent="0.3">
      <c r="A2534" s="1" t="s">
        <v>1788</v>
      </c>
      <c r="B2534" s="2">
        <v>46054</v>
      </c>
      <c r="C2534" s="1" t="s">
        <v>1191</v>
      </c>
      <c r="D2534" s="1" t="s">
        <v>66</v>
      </c>
      <c r="E2534" s="1" t="s">
        <v>13</v>
      </c>
      <c r="F2534" s="1">
        <v>1662.97</v>
      </c>
      <c r="G2534" s="1" t="s">
        <v>14</v>
      </c>
    </row>
    <row r="2535" spans="1:7" x14ac:dyDescent="0.3">
      <c r="A2535" s="1" t="s">
        <v>3871</v>
      </c>
      <c r="B2535" s="2">
        <v>46029</v>
      </c>
      <c r="C2535" s="1" t="s">
        <v>1418</v>
      </c>
      <c r="D2535" s="1" t="s">
        <v>35</v>
      </c>
      <c r="E2535" s="1" t="s">
        <v>55</v>
      </c>
      <c r="F2535" s="1">
        <v>31266.560000000001</v>
      </c>
      <c r="G2535" s="1" t="s">
        <v>14</v>
      </c>
    </row>
    <row r="2536" spans="1:7" x14ac:dyDescent="0.3">
      <c r="A2536" s="1" t="s">
        <v>2909</v>
      </c>
      <c r="B2536" s="2">
        <v>46050</v>
      </c>
      <c r="C2536" s="1" t="s">
        <v>656</v>
      </c>
      <c r="D2536" s="1" t="s">
        <v>12</v>
      </c>
      <c r="E2536" s="1" t="s">
        <v>21</v>
      </c>
      <c r="F2536" s="1">
        <v>22723.46</v>
      </c>
      <c r="G2536" s="1" t="s">
        <v>94</v>
      </c>
    </row>
    <row r="2537" spans="1:7" x14ac:dyDescent="0.3">
      <c r="A2537" s="1" t="s">
        <v>4761</v>
      </c>
      <c r="B2537" s="2">
        <v>46044</v>
      </c>
      <c r="C2537" s="1" t="s">
        <v>4762</v>
      </c>
      <c r="D2537" s="1" t="s">
        <v>12</v>
      </c>
      <c r="E2537" s="1" t="s">
        <v>13</v>
      </c>
      <c r="F2537" s="1">
        <v>3038.97</v>
      </c>
      <c r="G2537" s="1" t="s">
        <v>14</v>
      </c>
    </row>
    <row r="2538" spans="1:7" x14ac:dyDescent="0.3">
      <c r="A2538" s="1" t="s">
        <v>1273</v>
      </c>
      <c r="B2538" s="2">
        <v>46049</v>
      </c>
      <c r="C2538" s="1" t="s">
        <v>1274</v>
      </c>
      <c r="D2538" s="1" t="s">
        <v>35</v>
      </c>
      <c r="E2538" s="1" t="s">
        <v>55</v>
      </c>
      <c r="F2538" s="1">
        <v>10433.469999999999</v>
      </c>
      <c r="G2538" s="1" t="s">
        <v>14</v>
      </c>
    </row>
    <row r="2539" spans="1:7" x14ac:dyDescent="0.3">
      <c r="A2539" s="1" t="s">
        <v>4555</v>
      </c>
      <c r="B2539" s="2">
        <v>46072</v>
      </c>
      <c r="C2539" s="1" t="s">
        <v>480</v>
      </c>
      <c r="D2539" s="1" t="s">
        <v>12</v>
      </c>
      <c r="E2539" s="1" t="s">
        <v>13</v>
      </c>
      <c r="F2539" s="1">
        <v>2069.1799999999998</v>
      </c>
      <c r="G2539" s="1" t="s">
        <v>14</v>
      </c>
    </row>
    <row r="2540" spans="1:7" x14ac:dyDescent="0.3">
      <c r="A2540" s="1" t="s">
        <v>1929</v>
      </c>
      <c r="B2540" s="2">
        <v>46097</v>
      </c>
      <c r="C2540" s="1" t="s">
        <v>626</v>
      </c>
      <c r="D2540" s="1" t="s">
        <v>66</v>
      </c>
      <c r="E2540" s="1" t="s">
        <v>13</v>
      </c>
      <c r="F2540" s="1">
        <v>3216.46</v>
      </c>
      <c r="G2540" s="1" t="s">
        <v>14</v>
      </c>
    </row>
    <row r="2541" spans="1:7" x14ac:dyDescent="0.3">
      <c r="A2541" s="1" t="s">
        <v>2158</v>
      </c>
      <c r="B2541" s="2">
        <v>46083</v>
      </c>
      <c r="C2541" s="1" t="s">
        <v>757</v>
      </c>
      <c r="D2541" s="1" t="s">
        <v>12</v>
      </c>
      <c r="E2541" s="1" t="s">
        <v>21</v>
      </c>
      <c r="F2541" s="1">
        <v>9117.41</v>
      </c>
      <c r="G2541" s="1" t="s">
        <v>14</v>
      </c>
    </row>
    <row r="2542" spans="1:7" x14ac:dyDescent="0.3">
      <c r="A2542" s="1" t="s">
        <v>797</v>
      </c>
      <c r="B2542" s="2">
        <v>46033</v>
      </c>
      <c r="C2542" s="1" t="s">
        <v>798</v>
      </c>
      <c r="D2542" s="1" t="s">
        <v>35</v>
      </c>
      <c r="E2542" s="1" t="s">
        <v>55</v>
      </c>
      <c r="F2542" s="1">
        <v>1928.39</v>
      </c>
      <c r="G2542" s="1" t="s">
        <v>14</v>
      </c>
    </row>
    <row r="2543" spans="1:7" x14ac:dyDescent="0.3">
      <c r="A2543" s="1" t="s">
        <v>2084</v>
      </c>
      <c r="B2543" s="2">
        <v>46040</v>
      </c>
      <c r="C2543" s="1" t="s">
        <v>810</v>
      </c>
      <c r="D2543" s="1" t="s">
        <v>12</v>
      </c>
      <c r="E2543" s="1" t="s">
        <v>55</v>
      </c>
      <c r="F2543" s="1">
        <v>2509.5</v>
      </c>
      <c r="G2543" s="1" t="s">
        <v>14</v>
      </c>
    </row>
    <row r="2544" spans="1:7" x14ac:dyDescent="0.3">
      <c r="A2544" s="1" t="s">
        <v>1824</v>
      </c>
      <c r="B2544" s="2">
        <v>46054</v>
      </c>
      <c r="C2544" s="1" t="s">
        <v>368</v>
      </c>
      <c r="D2544" s="1" t="s">
        <v>46</v>
      </c>
      <c r="E2544" s="1" t="s">
        <v>21</v>
      </c>
      <c r="F2544" s="1">
        <v>5892.77</v>
      </c>
      <c r="G2544" s="1" t="s">
        <v>14</v>
      </c>
    </row>
    <row r="2545" spans="1:7" x14ac:dyDescent="0.3">
      <c r="A2545" s="1" t="s">
        <v>3638</v>
      </c>
      <c r="B2545" s="2">
        <v>46036</v>
      </c>
      <c r="C2545" s="1" t="s">
        <v>788</v>
      </c>
      <c r="D2545" s="1" t="s">
        <v>18</v>
      </c>
      <c r="E2545" s="1" t="s">
        <v>55</v>
      </c>
      <c r="F2545" s="1">
        <v>3287.09</v>
      </c>
      <c r="G2545" s="1" t="s">
        <v>14</v>
      </c>
    </row>
    <row r="2546" spans="1:7" x14ac:dyDescent="0.3">
      <c r="A2546" s="1" t="s">
        <v>4151</v>
      </c>
      <c r="B2546" s="2">
        <v>46050</v>
      </c>
      <c r="C2546" s="1" t="s">
        <v>442</v>
      </c>
      <c r="D2546" s="1" t="s">
        <v>18</v>
      </c>
      <c r="E2546" s="1" t="s">
        <v>21</v>
      </c>
      <c r="F2546" s="1">
        <v>2713.99</v>
      </c>
      <c r="G2546" s="1" t="s">
        <v>14</v>
      </c>
    </row>
    <row r="2547" spans="1:7" x14ac:dyDescent="0.3">
      <c r="A2547" s="1" t="s">
        <v>4810</v>
      </c>
      <c r="B2547" s="2">
        <v>46057</v>
      </c>
      <c r="C2547" s="1" t="s">
        <v>971</v>
      </c>
      <c r="D2547" s="1" t="s">
        <v>66</v>
      </c>
      <c r="E2547" s="1" t="s">
        <v>13</v>
      </c>
      <c r="F2547" s="1">
        <v>2359.0300000000002</v>
      </c>
      <c r="G2547" s="1" t="s">
        <v>14</v>
      </c>
    </row>
    <row r="2548" spans="1:7" x14ac:dyDescent="0.3">
      <c r="A2548" s="1" t="s">
        <v>4700</v>
      </c>
      <c r="B2548" s="2">
        <v>46106</v>
      </c>
      <c r="C2548" s="1" t="s">
        <v>322</v>
      </c>
      <c r="D2548" s="1" t="s">
        <v>12</v>
      </c>
      <c r="E2548" s="1" t="s">
        <v>27</v>
      </c>
      <c r="F2548" s="1">
        <v>13017.62</v>
      </c>
      <c r="G2548" s="1" t="s">
        <v>14</v>
      </c>
    </row>
    <row r="2549" spans="1:7" x14ac:dyDescent="0.3">
      <c r="A2549" s="1" t="s">
        <v>2229</v>
      </c>
      <c r="B2549" s="2">
        <v>46057</v>
      </c>
      <c r="C2549" s="1" t="s">
        <v>70</v>
      </c>
      <c r="D2549" s="1" t="s">
        <v>12</v>
      </c>
      <c r="E2549" s="1" t="s">
        <v>27</v>
      </c>
      <c r="F2549" s="1">
        <v>4123.5600000000004</v>
      </c>
      <c r="G2549" s="1" t="s">
        <v>14</v>
      </c>
    </row>
    <row r="2550" spans="1:7" x14ac:dyDescent="0.3">
      <c r="A2550" s="1" t="s">
        <v>1244</v>
      </c>
      <c r="B2550" s="2">
        <v>46057</v>
      </c>
      <c r="C2550" s="1" t="s">
        <v>1007</v>
      </c>
      <c r="D2550" s="1" t="s">
        <v>12</v>
      </c>
      <c r="E2550" s="1" t="s">
        <v>27</v>
      </c>
      <c r="F2550" s="1">
        <v>6189.65</v>
      </c>
      <c r="G2550" s="1" t="s">
        <v>14</v>
      </c>
    </row>
    <row r="2551" spans="1:7" x14ac:dyDescent="0.3">
      <c r="A2551" s="1" t="s">
        <v>4187</v>
      </c>
      <c r="B2551" s="2">
        <v>46086</v>
      </c>
      <c r="C2551" s="1" t="s">
        <v>486</v>
      </c>
      <c r="D2551" s="1" t="s">
        <v>18</v>
      </c>
      <c r="E2551" s="1" t="s">
        <v>13</v>
      </c>
      <c r="F2551" s="1">
        <v>1725.69</v>
      </c>
      <c r="G2551" s="1" t="s">
        <v>94</v>
      </c>
    </row>
    <row r="2552" spans="1:7" x14ac:dyDescent="0.3">
      <c r="A2552" s="1" t="s">
        <v>4272</v>
      </c>
      <c r="B2552" s="2">
        <v>46057</v>
      </c>
      <c r="C2552" s="1" t="s">
        <v>858</v>
      </c>
      <c r="D2552" s="1" t="s">
        <v>35</v>
      </c>
      <c r="E2552" s="1" t="s">
        <v>21</v>
      </c>
      <c r="F2552" s="1">
        <v>62073.65</v>
      </c>
      <c r="G2552" s="1" t="s">
        <v>14</v>
      </c>
    </row>
    <row r="2553" spans="1:7" x14ac:dyDescent="0.3">
      <c r="A2553" s="1" t="s">
        <v>1840</v>
      </c>
      <c r="B2553" s="2">
        <v>46111</v>
      </c>
      <c r="C2553" s="1" t="s">
        <v>288</v>
      </c>
      <c r="D2553" s="1" t="s">
        <v>18</v>
      </c>
      <c r="E2553" s="1" t="s">
        <v>27</v>
      </c>
      <c r="F2553" s="1">
        <v>7527.49</v>
      </c>
      <c r="G2553" s="1" t="s">
        <v>14</v>
      </c>
    </row>
    <row r="2554" spans="1:7" x14ac:dyDescent="0.3">
      <c r="A2554" s="1" t="s">
        <v>2182</v>
      </c>
      <c r="B2554" s="2">
        <v>46072</v>
      </c>
      <c r="C2554" s="1" t="s">
        <v>2183</v>
      </c>
      <c r="D2554" s="1" t="s">
        <v>12</v>
      </c>
      <c r="E2554" s="1" t="s">
        <v>13</v>
      </c>
      <c r="F2554" s="1">
        <v>10240.58</v>
      </c>
      <c r="G2554" s="1" t="s">
        <v>14</v>
      </c>
    </row>
    <row r="2555" spans="1:7" x14ac:dyDescent="0.3">
      <c r="A2555" s="1" t="s">
        <v>3433</v>
      </c>
      <c r="B2555" s="2">
        <v>46045</v>
      </c>
      <c r="C2555" s="1" t="s">
        <v>427</v>
      </c>
      <c r="D2555" s="1" t="s">
        <v>12</v>
      </c>
      <c r="E2555" s="1" t="s">
        <v>13</v>
      </c>
      <c r="F2555" s="1">
        <v>1604.47</v>
      </c>
      <c r="G2555" s="1" t="s">
        <v>14</v>
      </c>
    </row>
    <row r="2556" spans="1:7" x14ac:dyDescent="0.3">
      <c r="A2556" s="1" t="s">
        <v>2205</v>
      </c>
      <c r="B2556" s="2">
        <v>46025</v>
      </c>
      <c r="C2556" s="1" t="s">
        <v>257</v>
      </c>
      <c r="D2556" s="1" t="s">
        <v>35</v>
      </c>
      <c r="E2556" s="1" t="s">
        <v>21</v>
      </c>
      <c r="F2556" s="1">
        <v>5412.98</v>
      </c>
      <c r="G2556" s="1" t="s">
        <v>14</v>
      </c>
    </row>
    <row r="2557" spans="1:7" x14ac:dyDescent="0.3">
      <c r="A2557" s="1" t="s">
        <v>1898</v>
      </c>
      <c r="B2557" s="2">
        <v>46037</v>
      </c>
      <c r="C2557" s="1" t="s">
        <v>1899</v>
      </c>
      <c r="D2557" s="1" t="s">
        <v>12</v>
      </c>
      <c r="E2557" s="1" t="s">
        <v>27</v>
      </c>
      <c r="F2557" s="1">
        <v>29301.09</v>
      </c>
      <c r="G2557" s="1" t="s">
        <v>14</v>
      </c>
    </row>
    <row r="2558" spans="1:7" x14ac:dyDescent="0.3">
      <c r="A2558" s="1" t="s">
        <v>1740</v>
      </c>
      <c r="B2558" s="2">
        <v>46028</v>
      </c>
      <c r="C2558" s="1" t="s">
        <v>1193</v>
      </c>
      <c r="D2558" s="1" t="s">
        <v>12</v>
      </c>
      <c r="E2558" s="1" t="s">
        <v>13</v>
      </c>
      <c r="F2558" s="1">
        <v>1639.57</v>
      </c>
      <c r="G2558" s="1" t="s">
        <v>14</v>
      </c>
    </row>
    <row r="2559" spans="1:7" x14ac:dyDescent="0.3">
      <c r="A2559" s="1" t="s">
        <v>3443</v>
      </c>
      <c r="B2559" s="2">
        <v>46104</v>
      </c>
      <c r="C2559" s="1" t="s">
        <v>200</v>
      </c>
      <c r="D2559" s="1" t="s">
        <v>18</v>
      </c>
      <c r="E2559" s="1" t="s">
        <v>13</v>
      </c>
      <c r="F2559" s="1">
        <v>1329.58</v>
      </c>
      <c r="G2559" s="1" t="s">
        <v>14</v>
      </c>
    </row>
    <row r="2560" spans="1:7" x14ac:dyDescent="0.3">
      <c r="A2560" s="1" t="s">
        <v>2330</v>
      </c>
      <c r="B2560" s="2">
        <v>46050</v>
      </c>
      <c r="C2560" s="1" t="s">
        <v>955</v>
      </c>
      <c r="D2560" s="1" t="s">
        <v>12</v>
      </c>
      <c r="E2560" s="1" t="s">
        <v>27</v>
      </c>
      <c r="F2560" s="1">
        <v>3850.44</v>
      </c>
      <c r="G2560" s="1" t="s">
        <v>14</v>
      </c>
    </row>
    <row r="2561" spans="1:7" x14ac:dyDescent="0.3">
      <c r="A2561" s="1" t="s">
        <v>3589</v>
      </c>
      <c r="B2561" s="2">
        <v>46025</v>
      </c>
      <c r="C2561" s="1" t="s">
        <v>951</v>
      </c>
      <c r="D2561" s="1" t="s">
        <v>66</v>
      </c>
      <c r="E2561" s="1" t="s">
        <v>13</v>
      </c>
      <c r="F2561" s="1">
        <v>2601.02</v>
      </c>
      <c r="G2561" s="1" t="s">
        <v>14</v>
      </c>
    </row>
    <row r="2562" spans="1:7" x14ac:dyDescent="0.3">
      <c r="A2562" s="1" t="s">
        <v>3016</v>
      </c>
      <c r="B2562" s="2">
        <v>46079</v>
      </c>
      <c r="C2562" s="1" t="s">
        <v>850</v>
      </c>
      <c r="D2562" s="1" t="s">
        <v>12</v>
      </c>
      <c r="E2562" s="1" t="s">
        <v>13</v>
      </c>
      <c r="F2562" s="1">
        <v>1151.24</v>
      </c>
      <c r="G2562" s="1" t="s">
        <v>94</v>
      </c>
    </row>
    <row r="2563" spans="1:7" x14ac:dyDescent="0.3">
      <c r="A2563" s="1" t="s">
        <v>1381</v>
      </c>
      <c r="B2563" s="2">
        <v>46023</v>
      </c>
      <c r="C2563" s="1" t="s">
        <v>742</v>
      </c>
      <c r="D2563" s="1" t="s">
        <v>18</v>
      </c>
      <c r="E2563" s="1" t="s">
        <v>13</v>
      </c>
      <c r="F2563" s="1">
        <v>7607.93</v>
      </c>
      <c r="G2563" s="1" t="s">
        <v>94</v>
      </c>
    </row>
    <row r="2564" spans="1:7" x14ac:dyDescent="0.3">
      <c r="A2564" s="1" t="s">
        <v>4354</v>
      </c>
      <c r="B2564" s="2">
        <v>46029</v>
      </c>
      <c r="C2564" s="1" t="s">
        <v>1281</v>
      </c>
      <c r="D2564" s="1" t="s">
        <v>18</v>
      </c>
      <c r="E2564" s="1" t="s">
        <v>13</v>
      </c>
      <c r="F2564" s="1">
        <v>42078.82</v>
      </c>
      <c r="G2564" s="1" t="s">
        <v>14</v>
      </c>
    </row>
    <row r="2565" spans="1:7" x14ac:dyDescent="0.3">
      <c r="A2565" s="1" t="s">
        <v>2972</v>
      </c>
      <c r="B2565" s="2">
        <v>46062</v>
      </c>
      <c r="C2565" s="1" t="s">
        <v>1418</v>
      </c>
      <c r="D2565" s="1" t="s">
        <v>18</v>
      </c>
      <c r="E2565" s="1" t="s">
        <v>27</v>
      </c>
      <c r="F2565" s="1">
        <v>6620.67</v>
      </c>
      <c r="G2565" s="1" t="s">
        <v>14</v>
      </c>
    </row>
    <row r="2566" spans="1:7" x14ac:dyDescent="0.3">
      <c r="A2566" s="1" t="s">
        <v>317</v>
      </c>
      <c r="B2566" s="2">
        <v>46050</v>
      </c>
      <c r="C2566" s="1" t="s">
        <v>318</v>
      </c>
      <c r="D2566" s="1" t="s">
        <v>18</v>
      </c>
      <c r="E2566" s="1" t="s">
        <v>13</v>
      </c>
      <c r="F2566" s="1">
        <v>3406.28</v>
      </c>
      <c r="G2566" s="1" t="s">
        <v>14</v>
      </c>
    </row>
    <row r="2567" spans="1:7" x14ac:dyDescent="0.3">
      <c r="A2567" s="1" t="s">
        <v>1577</v>
      </c>
      <c r="B2567" s="2">
        <v>46108</v>
      </c>
      <c r="C2567" s="1" t="s">
        <v>163</v>
      </c>
      <c r="D2567" s="1" t="s">
        <v>12</v>
      </c>
      <c r="E2567" s="1" t="s">
        <v>21</v>
      </c>
      <c r="F2567" s="1">
        <v>3676.77</v>
      </c>
      <c r="G2567" s="1" t="s">
        <v>14</v>
      </c>
    </row>
    <row r="2568" spans="1:7" x14ac:dyDescent="0.3">
      <c r="A2568" s="1" t="s">
        <v>4158</v>
      </c>
      <c r="B2568" s="2">
        <v>46092</v>
      </c>
      <c r="C2568" s="1" t="s">
        <v>2594</v>
      </c>
      <c r="D2568" s="1" t="s">
        <v>12</v>
      </c>
      <c r="E2568" s="1" t="s">
        <v>21</v>
      </c>
      <c r="F2568" s="1">
        <v>57837.24</v>
      </c>
      <c r="G2568" s="1" t="s">
        <v>14</v>
      </c>
    </row>
    <row r="2569" spans="1:7" x14ac:dyDescent="0.3">
      <c r="A2569" s="1" t="s">
        <v>4451</v>
      </c>
      <c r="B2569" s="2">
        <v>46044</v>
      </c>
      <c r="C2569" s="1" t="s">
        <v>2444</v>
      </c>
      <c r="D2569" s="1" t="s">
        <v>46</v>
      </c>
      <c r="E2569" s="1" t="s">
        <v>13</v>
      </c>
      <c r="F2569" s="1">
        <v>2293.1</v>
      </c>
      <c r="G2569" s="1" t="s">
        <v>14</v>
      </c>
    </row>
    <row r="2570" spans="1:7" x14ac:dyDescent="0.3">
      <c r="A2570" s="1" t="s">
        <v>4918</v>
      </c>
      <c r="B2570" s="2">
        <v>46058</v>
      </c>
      <c r="C2570" s="1" t="s">
        <v>374</v>
      </c>
      <c r="D2570" s="1" t="s">
        <v>46</v>
      </c>
      <c r="E2570" s="1" t="s">
        <v>27</v>
      </c>
      <c r="F2570" s="1">
        <v>3046.25</v>
      </c>
      <c r="G2570" s="1" t="s">
        <v>14</v>
      </c>
    </row>
    <row r="2571" spans="1:7" x14ac:dyDescent="0.3">
      <c r="A2571" s="1" t="s">
        <v>1010</v>
      </c>
      <c r="B2571" s="2">
        <v>46059</v>
      </c>
      <c r="C2571" s="1" t="s">
        <v>514</v>
      </c>
      <c r="D2571" s="1" t="s">
        <v>12</v>
      </c>
      <c r="E2571" s="1" t="s">
        <v>55</v>
      </c>
      <c r="F2571" s="1">
        <v>12327.1</v>
      </c>
      <c r="G2571" s="1" t="s">
        <v>14</v>
      </c>
    </row>
    <row r="2572" spans="1:7" x14ac:dyDescent="0.3">
      <c r="A2572" s="1" t="s">
        <v>4789</v>
      </c>
      <c r="B2572" s="2">
        <v>46086</v>
      </c>
      <c r="C2572" s="1" t="s">
        <v>1573</v>
      </c>
      <c r="D2572" s="1" t="s">
        <v>12</v>
      </c>
      <c r="E2572" s="1" t="s">
        <v>13</v>
      </c>
      <c r="F2572" s="1">
        <v>624.16</v>
      </c>
      <c r="G2572" s="1" t="s">
        <v>14</v>
      </c>
    </row>
    <row r="2573" spans="1:7" x14ac:dyDescent="0.3">
      <c r="A2573" s="1" t="s">
        <v>1423</v>
      </c>
      <c r="B2573" s="2">
        <v>46095</v>
      </c>
      <c r="C2573" s="1" t="s">
        <v>1424</v>
      </c>
      <c r="D2573" s="1" t="s">
        <v>35</v>
      </c>
      <c r="E2573" s="1" t="s">
        <v>13</v>
      </c>
      <c r="F2573" s="1">
        <v>4681.38</v>
      </c>
      <c r="G2573" s="1" t="s">
        <v>94</v>
      </c>
    </row>
    <row r="2574" spans="1:7" x14ac:dyDescent="0.3">
      <c r="A2574" s="1" t="s">
        <v>3259</v>
      </c>
      <c r="B2574" s="2">
        <v>46094</v>
      </c>
      <c r="C2574" s="1" t="s">
        <v>2191</v>
      </c>
      <c r="D2574" s="1" t="s">
        <v>12</v>
      </c>
      <c r="E2574" s="1" t="s">
        <v>13</v>
      </c>
      <c r="F2574" s="1">
        <v>31179.31</v>
      </c>
      <c r="G2574" s="1" t="s">
        <v>14</v>
      </c>
    </row>
    <row r="2575" spans="1:7" x14ac:dyDescent="0.3">
      <c r="A2575" s="1" t="s">
        <v>620</v>
      </c>
      <c r="B2575" s="2">
        <v>46036</v>
      </c>
      <c r="C2575" s="1" t="s">
        <v>621</v>
      </c>
      <c r="D2575" s="1" t="s">
        <v>12</v>
      </c>
      <c r="E2575" s="1" t="s">
        <v>13</v>
      </c>
      <c r="F2575" s="1">
        <v>561.21</v>
      </c>
      <c r="G2575" s="1" t="s">
        <v>14</v>
      </c>
    </row>
    <row r="2576" spans="1:7" x14ac:dyDescent="0.3">
      <c r="A2576" s="1" t="s">
        <v>4523</v>
      </c>
      <c r="B2576" s="2">
        <v>46106</v>
      </c>
      <c r="C2576" s="1" t="s">
        <v>1432</v>
      </c>
      <c r="D2576" s="1" t="s">
        <v>12</v>
      </c>
      <c r="E2576" s="1" t="s">
        <v>27</v>
      </c>
      <c r="F2576" s="1">
        <v>6662.93</v>
      </c>
      <c r="G2576" s="1" t="s">
        <v>14</v>
      </c>
    </row>
    <row r="2577" spans="1:7" x14ac:dyDescent="0.3">
      <c r="A2577" s="1" t="s">
        <v>313</v>
      </c>
      <c r="B2577" s="2">
        <v>46024</v>
      </c>
      <c r="C2577" s="1" t="s">
        <v>314</v>
      </c>
      <c r="D2577" s="1" t="s">
        <v>46</v>
      </c>
      <c r="E2577" s="1" t="s">
        <v>13</v>
      </c>
      <c r="F2577" s="1">
        <v>2691.76</v>
      </c>
      <c r="G2577" s="1" t="s">
        <v>14</v>
      </c>
    </row>
    <row r="2578" spans="1:7" x14ac:dyDescent="0.3">
      <c r="A2578" s="1" t="s">
        <v>92</v>
      </c>
      <c r="B2578" s="2">
        <v>46107</v>
      </c>
      <c r="C2578" s="1" t="s">
        <v>93</v>
      </c>
      <c r="D2578" s="1" t="s">
        <v>46</v>
      </c>
      <c r="E2578" s="1" t="s">
        <v>27</v>
      </c>
      <c r="F2578" s="1">
        <v>15715.88</v>
      </c>
      <c r="G2578" s="1" t="s">
        <v>94</v>
      </c>
    </row>
    <row r="2579" spans="1:7" x14ac:dyDescent="0.3">
      <c r="A2579" s="1" t="s">
        <v>1313</v>
      </c>
      <c r="B2579" s="2">
        <v>46081</v>
      </c>
      <c r="C2579" s="1" t="s">
        <v>626</v>
      </c>
      <c r="D2579" s="1" t="s">
        <v>12</v>
      </c>
      <c r="E2579" s="1" t="s">
        <v>55</v>
      </c>
      <c r="F2579" s="1">
        <v>39980.269999999997</v>
      </c>
      <c r="G2579" s="1" t="s">
        <v>14</v>
      </c>
    </row>
    <row r="2580" spans="1:7" x14ac:dyDescent="0.3">
      <c r="A2580" s="1" t="s">
        <v>3919</v>
      </c>
      <c r="B2580" s="2">
        <v>46108</v>
      </c>
      <c r="C2580" s="1" t="s">
        <v>1336</v>
      </c>
      <c r="D2580" s="1" t="s">
        <v>12</v>
      </c>
      <c r="E2580" s="1" t="s">
        <v>27</v>
      </c>
      <c r="F2580" s="1">
        <v>4741.8599999999997</v>
      </c>
      <c r="G2580" s="1" t="s">
        <v>14</v>
      </c>
    </row>
    <row r="2581" spans="1:7" x14ac:dyDescent="0.3">
      <c r="A2581" s="1" t="s">
        <v>1128</v>
      </c>
      <c r="B2581" s="2">
        <v>46076</v>
      </c>
      <c r="C2581" s="1" t="s">
        <v>1077</v>
      </c>
      <c r="D2581" s="1" t="s">
        <v>12</v>
      </c>
      <c r="E2581" s="1" t="s">
        <v>27</v>
      </c>
      <c r="F2581" s="1">
        <v>848.67</v>
      </c>
      <c r="G2581" s="1" t="s">
        <v>14</v>
      </c>
    </row>
    <row r="2582" spans="1:7" x14ac:dyDescent="0.3">
      <c r="A2582" s="1" t="s">
        <v>4039</v>
      </c>
      <c r="B2582" s="2">
        <v>46061</v>
      </c>
      <c r="C2582" s="1" t="s">
        <v>415</v>
      </c>
      <c r="D2582" s="1" t="s">
        <v>18</v>
      </c>
      <c r="E2582" s="1" t="s">
        <v>55</v>
      </c>
      <c r="F2582" s="1">
        <v>4166.72</v>
      </c>
      <c r="G2582" s="1" t="s">
        <v>14</v>
      </c>
    </row>
    <row r="2583" spans="1:7" x14ac:dyDescent="0.3">
      <c r="A2583" s="1" t="s">
        <v>1260</v>
      </c>
      <c r="B2583" s="2">
        <v>46068</v>
      </c>
      <c r="C2583" s="1" t="s">
        <v>296</v>
      </c>
      <c r="D2583" s="1" t="s">
        <v>12</v>
      </c>
      <c r="E2583" s="1" t="s">
        <v>13</v>
      </c>
      <c r="F2583" s="1">
        <v>18593.48</v>
      </c>
      <c r="G2583" s="1" t="s">
        <v>14</v>
      </c>
    </row>
    <row r="2584" spans="1:7" x14ac:dyDescent="0.3">
      <c r="A2584" s="1" t="s">
        <v>890</v>
      </c>
      <c r="B2584" s="2">
        <v>46109</v>
      </c>
      <c r="C2584" s="1" t="s">
        <v>891</v>
      </c>
      <c r="D2584" s="1" t="s">
        <v>12</v>
      </c>
      <c r="E2584" s="1" t="s">
        <v>55</v>
      </c>
      <c r="F2584" s="1">
        <v>310.70999999999998</v>
      </c>
      <c r="G2584" s="1" t="s">
        <v>14</v>
      </c>
    </row>
    <row r="2585" spans="1:7" x14ac:dyDescent="0.3">
      <c r="A2585" s="1" t="s">
        <v>4677</v>
      </c>
      <c r="B2585" s="2">
        <v>46097</v>
      </c>
      <c r="C2585" s="1" t="s">
        <v>275</v>
      </c>
      <c r="D2585" s="1" t="s">
        <v>12</v>
      </c>
      <c r="E2585" s="1" t="s">
        <v>21</v>
      </c>
      <c r="F2585" s="1">
        <v>7178.99</v>
      </c>
      <c r="G2585" s="1" t="s">
        <v>14</v>
      </c>
    </row>
    <row r="2586" spans="1:7" x14ac:dyDescent="0.3">
      <c r="A2586" s="1" t="s">
        <v>4304</v>
      </c>
      <c r="B2586" s="2">
        <v>46049</v>
      </c>
      <c r="C2586" s="1" t="s">
        <v>861</v>
      </c>
      <c r="D2586" s="1" t="s">
        <v>12</v>
      </c>
      <c r="E2586" s="1" t="s">
        <v>55</v>
      </c>
      <c r="F2586" s="1">
        <v>1306.77</v>
      </c>
      <c r="G2586" s="1" t="s">
        <v>14</v>
      </c>
    </row>
    <row r="2587" spans="1:7" x14ac:dyDescent="0.3">
      <c r="A2587" s="1" t="s">
        <v>3976</v>
      </c>
      <c r="B2587" s="2">
        <v>46038</v>
      </c>
      <c r="C2587" s="1" t="s">
        <v>1478</v>
      </c>
      <c r="D2587" s="1" t="s">
        <v>35</v>
      </c>
      <c r="E2587" s="1" t="s">
        <v>55</v>
      </c>
      <c r="F2587" s="1">
        <v>880.86</v>
      </c>
      <c r="G2587" s="1" t="s">
        <v>14</v>
      </c>
    </row>
    <row r="2588" spans="1:7" x14ac:dyDescent="0.3">
      <c r="A2588" s="1" t="s">
        <v>1826</v>
      </c>
      <c r="B2588" s="2">
        <v>46084</v>
      </c>
      <c r="C2588" s="1" t="s">
        <v>1827</v>
      </c>
      <c r="D2588" s="1" t="s">
        <v>12</v>
      </c>
      <c r="E2588" s="1" t="s">
        <v>27</v>
      </c>
      <c r="F2588" s="1">
        <v>158.84</v>
      </c>
      <c r="G2588" s="1" t="s">
        <v>14</v>
      </c>
    </row>
    <row r="2589" spans="1:7" x14ac:dyDescent="0.3">
      <c r="A2589" s="1" t="s">
        <v>433</v>
      </c>
      <c r="B2589" s="2">
        <v>46029</v>
      </c>
      <c r="C2589" s="1" t="s">
        <v>434</v>
      </c>
      <c r="D2589" s="1" t="s">
        <v>18</v>
      </c>
      <c r="E2589" s="1" t="s">
        <v>13</v>
      </c>
      <c r="F2589" s="1">
        <v>2433.1799999999998</v>
      </c>
      <c r="G2589" s="1" t="s">
        <v>14</v>
      </c>
    </row>
    <row r="2590" spans="1:7" x14ac:dyDescent="0.3">
      <c r="A2590" s="1" t="s">
        <v>4366</v>
      </c>
      <c r="B2590" s="2">
        <v>46044</v>
      </c>
      <c r="C2590" s="1" t="s">
        <v>626</v>
      </c>
      <c r="D2590" s="1" t="s">
        <v>35</v>
      </c>
      <c r="E2590" s="1" t="s">
        <v>55</v>
      </c>
      <c r="F2590" s="1">
        <v>2823.71</v>
      </c>
      <c r="G2590" s="1" t="s">
        <v>14</v>
      </c>
    </row>
    <row r="2591" spans="1:7" x14ac:dyDescent="0.3">
      <c r="A2591" s="1" t="s">
        <v>589</v>
      </c>
      <c r="B2591" s="2">
        <v>46031</v>
      </c>
      <c r="C2591" s="1" t="s">
        <v>590</v>
      </c>
      <c r="D2591" s="1" t="s">
        <v>12</v>
      </c>
      <c r="E2591" s="1" t="s">
        <v>13</v>
      </c>
      <c r="F2591" s="1">
        <v>2669.11</v>
      </c>
      <c r="G2591" s="1" t="s">
        <v>14</v>
      </c>
    </row>
    <row r="2592" spans="1:7" x14ac:dyDescent="0.3">
      <c r="A2592" s="1" t="s">
        <v>4237</v>
      </c>
      <c r="B2592" s="2">
        <v>46067</v>
      </c>
      <c r="C2592" s="1" t="s">
        <v>991</v>
      </c>
      <c r="D2592" s="1" t="s">
        <v>18</v>
      </c>
      <c r="E2592" s="1" t="s">
        <v>27</v>
      </c>
      <c r="F2592" s="1">
        <v>1852.29</v>
      </c>
      <c r="G2592" s="1" t="s">
        <v>14</v>
      </c>
    </row>
    <row r="2593" spans="1:7" x14ac:dyDescent="0.3">
      <c r="A2593" s="1" t="s">
        <v>1589</v>
      </c>
      <c r="B2593" s="2">
        <v>46063</v>
      </c>
      <c r="C2593" s="1" t="s">
        <v>126</v>
      </c>
      <c r="D2593" s="1" t="s">
        <v>12</v>
      </c>
      <c r="E2593" s="1" t="s">
        <v>27</v>
      </c>
      <c r="F2593" s="1">
        <v>9023.4</v>
      </c>
      <c r="G2593" s="1" t="s">
        <v>14</v>
      </c>
    </row>
    <row r="2594" spans="1:7" x14ac:dyDescent="0.3">
      <c r="A2594" s="1" t="s">
        <v>2030</v>
      </c>
      <c r="B2594" s="2">
        <v>46049</v>
      </c>
      <c r="C2594" s="1" t="s">
        <v>461</v>
      </c>
      <c r="D2594" s="1" t="s">
        <v>12</v>
      </c>
      <c r="E2594" s="1" t="s">
        <v>21</v>
      </c>
      <c r="F2594" s="1">
        <v>2382.21</v>
      </c>
      <c r="G2594" s="1" t="s">
        <v>14</v>
      </c>
    </row>
    <row r="2595" spans="1:7" x14ac:dyDescent="0.3">
      <c r="A2595" s="1" t="s">
        <v>749</v>
      </c>
      <c r="B2595" s="2">
        <v>46042</v>
      </c>
      <c r="C2595" s="1" t="s">
        <v>750</v>
      </c>
      <c r="D2595" s="1" t="s">
        <v>12</v>
      </c>
      <c r="E2595" s="1" t="s">
        <v>55</v>
      </c>
      <c r="F2595" s="1">
        <v>4050.84</v>
      </c>
      <c r="G2595" s="1" t="s">
        <v>14</v>
      </c>
    </row>
    <row r="2596" spans="1:7" x14ac:dyDescent="0.3">
      <c r="A2596" s="1" t="s">
        <v>3169</v>
      </c>
      <c r="B2596" s="2">
        <v>46032</v>
      </c>
      <c r="C2596" s="1" t="s">
        <v>3120</v>
      </c>
      <c r="D2596" s="1" t="s">
        <v>66</v>
      </c>
      <c r="E2596" s="1" t="s">
        <v>27</v>
      </c>
      <c r="F2596" s="1">
        <v>480.66</v>
      </c>
      <c r="G2596" s="1" t="s">
        <v>14</v>
      </c>
    </row>
    <row r="2597" spans="1:7" x14ac:dyDescent="0.3">
      <c r="A2597" s="1" t="s">
        <v>4074</v>
      </c>
      <c r="B2597" s="2">
        <v>46043</v>
      </c>
      <c r="C2597" s="1" t="s">
        <v>1541</v>
      </c>
      <c r="D2597" s="1" t="s">
        <v>12</v>
      </c>
      <c r="E2597" s="1" t="s">
        <v>13</v>
      </c>
      <c r="F2597" s="1">
        <v>732.8</v>
      </c>
      <c r="G2597" s="1" t="s">
        <v>14</v>
      </c>
    </row>
    <row r="2598" spans="1:7" x14ac:dyDescent="0.3">
      <c r="A2598" s="1" t="s">
        <v>1504</v>
      </c>
      <c r="B2598" s="2">
        <v>46092</v>
      </c>
      <c r="C2598" s="1" t="s">
        <v>665</v>
      </c>
      <c r="D2598" s="1" t="s">
        <v>66</v>
      </c>
      <c r="E2598" s="1" t="s">
        <v>13</v>
      </c>
      <c r="F2598" s="1">
        <v>2603.4</v>
      </c>
      <c r="G2598" s="1" t="s">
        <v>14</v>
      </c>
    </row>
    <row r="2599" spans="1:7" x14ac:dyDescent="0.3">
      <c r="A2599" s="1" t="s">
        <v>4379</v>
      </c>
      <c r="B2599" s="2">
        <v>46069</v>
      </c>
      <c r="C2599" s="1" t="s">
        <v>3733</v>
      </c>
      <c r="D2599" s="1" t="s">
        <v>12</v>
      </c>
      <c r="E2599" s="1" t="s">
        <v>55</v>
      </c>
      <c r="F2599" s="1">
        <v>1396.76</v>
      </c>
      <c r="G2599" s="1" t="s">
        <v>14</v>
      </c>
    </row>
    <row r="2600" spans="1:7" x14ac:dyDescent="0.3">
      <c r="A2600" s="1" t="s">
        <v>4890</v>
      </c>
      <c r="B2600" s="2">
        <v>46075</v>
      </c>
      <c r="C2600" s="1" t="s">
        <v>1163</v>
      </c>
      <c r="D2600" s="1" t="s">
        <v>12</v>
      </c>
      <c r="E2600" s="1" t="s">
        <v>13</v>
      </c>
      <c r="F2600" s="1">
        <v>7968.85</v>
      </c>
      <c r="G2600" s="1" t="s">
        <v>14</v>
      </c>
    </row>
    <row r="2601" spans="1:7" x14ac:dyDescent="0.3">
      <c r="A2601" s="1" t="s">
        <v>305</v>
      </c>
      <c r="B2601" s="2">
        <v>46084</v>
      </c>
      <c r="C2601" s="1" t="s">
        <v>306</v>
      </c>
      <c r="D2601" s="1" t="s">
        <v>12</v>
      </c>
      <c r="E2601" s="1" t="s">
        <v>13</v>
      </c>
      <c r="F2601" s="1">
        <v>12156.99</v>
      </c>
      <c r="G2601" s="1" t="s">
        <v>14</v>
      </c>
    </row>
    <row r="2602" spans="1:7" x14ac:dyDescent="0.3">
      <c r="A2602" s="1" t="s">
        <v>1171</v>
      </c>
      <c r="B2602" s="2">
        <v>46058</v>
      </c>
      <c r="C2602" s="1" t="s">
        <v>1172</v>
      </c>
      <c r="D2602" s="1" t="s">
        <v>12</v>
      </c>
      <c r="E2602" s="1" t="s">
        <v>13</v>
      </c>
      <c r="F2602" s="1">
        <v>17759.03</v>
      </c>
      <c r="G2602" s="1" t="s">
        <v>14</v>
      </c>
    </row>
    <row r="2603" spans="1:7" x14ac:dyDescent="0.3">
      <c r="A2603" s="1" t="s">
        <v>3866</v>
      </c>
      <c r="B2603" s="2">
        <v>46102</v>
      </c>
      <c r="C2603" s="1" t="s">
        <v>1050</v>
      </c>
      <c r="D2603" s="1" t="s">
        <v>12</v>
      </c>
      <c r="E2603" s="1" t="s">
        <v>13</v>
      </c>
      <c r="F2603" s="1">
        <v>1922.36</v>
      </c>
      <c r="G2603" s="1" t="s">
        <v>14</v>
      </c>
    </row>
    <row r="2604" spans="1:7" x14ac:dyDescent="0.3">
      <c r="A2604" s="1" t="s">
        <v>747</v>
      </c>
      <c r="B2604" s="2">
        <v>46065</v>
      </c>
      <c r="C2604" s="1" t="s">
        <v>748</v>
      </c>
      <c r="D2604" s="1" t="s">
        <v>12</v>
      </c>
      <c r="E2604" s="1" t="s">
        <v>21</v>
      </c>
      <c r="F2604" s="1">
        <v>1417.29</v>
      </c>
      <c r="G2604" s="1" t="s">
        <v>94</v>
      </c>
    </row>
    <row r="2605" spans="1:7" x14ac:dyDescent="0.3">
      <c r="A2605" s="1" t="s">
        <v>4184</v>
      </c>
      <c r="B2605" s="2">
        <v>46070</v>
      </c>
      <c r="C2605" s="1" t="s">
        <v>1849</v>
      </c>
      <c r="D2605" s="1" t="s">
        <v>18</v>
      </c>
      <c r="E2605" s="1" t="s">
        <v>13</v>
      </c>
      <c r="F2605" s="1">
        <v>16743.55</v>
      </c>
      <c r="G2605" s="1" t="s">
        <v>14</v>
      </c>
    </row>
    <row r="2606" spans="1:7" x14ac:dyDescent="0.3">
      <c r="A2606" s="1" t="s">
        <v>2022</v>
      </c>
      <c r="B2606" s="2">
        <v>46101</v>
      </c>
      <c r="C2606" s="1" t="s">
        <v>482</v>
      </c>
      <c r="D2606" s="1" t="s">
        <v>12</v>
      </c>
      <c r="E2606" s="1" t="s">
        <v>13</v>
      </c>
      <c r="F2606" s="1">
        <v>904.55</v>
      </c>
      <c r="G2606" s="1" t="s">
        <v>89</v>
      </c>
    </row>
    <row r="2607" spans="1:7" x14ac:dyDescent="0.3">
      <c r="A2607" s="1" t="s">
        <v>1871</v>
      </c>
      <c r="B2607" s="2">
        <v>46085</v>
      </c>
      <c r="C2607" s="1" t="s">
        <v>1070</v>
      </c>
      <c r="D2607" s="1" t="s">
        <v>12</v>
      </c>
      <c r="E2607" s="1" t="s">
        <v>13</v>
      </c>
      <c r="F2607" s="1">
        <v>3667.65</v>
      </c>
      <c r="G2607" s="1" t="s">
        <v>14</v>
      </c>
    </row>
    <row r="2608" spans="1:7" x14ac:dyDescent="0.3">
      <c r="A2608" s="1" t="s">
        <v>3929</v>
      </c>
      <c r="B2608" s="2">
        <v>46093</v>
      </c>
      <c r="C2608" s="1" t="s">
        <v>2240</v>
      </c>
      <c r="D2608" s="1" t="s">
        <v>66</v>
      </c>
      <c r="E2608" s="1" t="s">
        <v>13</v>
      </c>
      <c r="F2608" s="1">
        <v>922.4</v>
      </c>
      <c r="G2608" s="1" t="s">
        <v>14</v>
      </c>
    </row>
    <row r="2609" spans="1:7" x14ac:dyDescent="0.3">
      <c r="A2609" s="1" t="s">
        <v>1786</v>
      </c>
      <c r="B2609" s="2">
        <v>46094</v>
      </c>
      <c r="C2609" s="1" t="s">
        <v>34</v>
      </c>
      <c r="D2609" s="1" t="s">
        <v>12</v>
      </c>
      <c r="E2609" s="1" t="s">
        <v>21</v>
      </c>
      <c r="F2609" s="1">
        <v>17432.47</v>
      </c>
      <c r="G2609" s="1" t="s">
        <v>14</v>
      </c>
    </row>
    <row r="2610" spans="1:7" x14ac:dyDescent="0.3">
      <c r="A2610" s="1" t="s">
        <v>3046</v>
      </c>
      <c r="B2610" s="2">
        <v>46043</v>
      </c>
      <c r="C2610" s="1" t="s">
        <v>376</v>
      </c>
      <c r="D2610" s="1" t="s">
        <v>35</v>
      </c>
      <c r="E2610" s="1" t="s">
        <v>55</v>
      </c>
      <c r="F2610" s="1">
        <v>11795.96</v>
      </c>
      <c r="G2610" s="1" t="s">
        <v>14</v>
      </c>
    </row>
    <row r="2611" spans="1:7" x14ac:dyDescent="0.3">
      <c r="A2611" s="1" t="s">
        <v>307</v>
      </c>
      <c r="B2611" s="2">
        <v>46112</v>
      </c>
      <c r="C2611" s="1" t="s">
        <v>116</v>
      </c>
      <c r="D2611" s="1" t="s">
        <v>18</v>
      </c>
      <c r="E2611" s="1" t="s">
        <v>55</v>
      </c>
      <c r="F2611" s="1">
        <v>14696.44</v>
      </c>
      <c r="G2611" s="1" t="s">
        <v>14</v>
      </c>
    </row>
    <row r="2612" spans="1:7" x14ac:dyDescent="0.3">
      <c r="A2612" s="1" t="s">
        <v>4252</v>
      </c>
      <c r="B2612" s="2">
        <v>46034</v>
      </c>
      <c r="C2612" s="1" t="s">
        <v>1632</v>
      </c>
      <c r="D2612" s="1" t="s">
        <v>18</v>
      </c>
      <c r="E2612" s="1" t="s">
        <v>13</v>
      </c>
      <c r="F2612" s="1">
        <v>19082.11</v>
      </c>
      <c r="G2612" s="1" t="s">
        <v>14</v>
      </c>
    </row>
    <row r="2613" spans="1:7" x14ac:dyDescent="0.3">
      <c r="A2613" s="1" t="s">
        <v>1390</v>
      </c>
      <c r="B2613" s="2">
        <v>46100</v>
      </c>
      <c r="C2613" s="1" t="s">
        <v>873</v>
      </c>
      <c r="D2613" s="1" t="s">
        <v>12</v>
      </c>
      <c r="E2613" s="1" t="s">
        <v>21</v>
      </c>
      <c r="F2613" s="1">
        <v>16768.84</v>
      </c>
      <c r="G2613" s="1" t="s">
        <v>14</v>
      </c>
    </row>
    <row r="2614" spans="1:7" x14ac:dyDescent="0.3">
      <c r="A2614" s="1" t="s">
        <v>276</v>
      </c>
      <c r="B2614" s="2">
        <v>46048</v>
      </c>
      <c r="C2614" s="1" t="s">
        <v>93</v>
      </c>
      <c r="D2614" s="1" t="s">
        <v>12</v>
      </c>
      <c r="E2614" s="1" t="s">
        <v>27</v>
      </c>
      <c r="F2614" s="1">
        <v>3524.21</v>
      </c>
      <c r="G2614" s="1" t="s">
        <v>14</v>
      </c>
    </row>
    <row r="2615" spans="1:7" x14ac:dyDescent="0.3">
      <c r="A2615" s="1" t="s">
        <v>2816</v>
      </c>
      <c r="B2615" s="2">
        <v>46082</v>
      </c>
      <c r="C2615" s="1" t="s">
        <v>478</v>
      </c>
      <c r="D2615" s="1" t="s">
        <v>18</v>
      </c>
      <c r="E2615" s="1" t="s">
        <v>21</v>
      </c>
      <c r="F2615" s="1">
        <v>29105.32</v>
      </c>
      <c r="G2615" s="1" t="s">
        <v>14</v>
      </c>
    </row>
    <row r="2616" spans="1:7" x14ac:dyDescent="0.3">
      <c r="A2616" s="1" t="s">
        <v>3037</v>
      </c>
      <c r="B2616" s="2">
        <v>46027</v>
      </c>
      <c r="C2616" s="1" t="s">
        <v>227</v>
      </c>
      <c r="D2616" s="1" t="s">
        <v>66</v>
      </c>
      <c r="E2616" s="1" t="s">
        <v>55</v>
      </c>
      <c r="F2616" s="1">
        <v>1572.42</v>
      </c>
      <c r="G2616" s="1" t="s">
        <v>14</v>
      </c>
    </row>
    <row r="2617" spans="1:7" x14ac:dyDescent="0.3">
      <c r="A2617" s="1" t="s">
        <v>3725</v>
      </c>
      <c r="B2617" s="2">
        <v>46035</v>
      </c>
      <c r="C2617" s="1" t="s">
        <v>1034</v>
      </c>
      <c r="D2617" s="1" t="s">
        <v>66</v>
      </c>
      <c r="E2617" s="1" t="s">
        <v>13</v>
      </c>
      <c r="F2617" s="1">
        <v>1397.04</v>
      </c>
      <c r="G2617" s="1" t="s">
        <v>14</v>
      </c>
    </row>
    <row r="2618" spans="1:7" x14ac:dyDescent="0.3">
      <c r="A2618" s="1" t="s">
        <v>3938</v>
      </c>
      <c r="B2618" s="2">
        <v>46049</v>
      </c>
      <c r="C2618" s="1" t="s">
        <v>138</v>
      </c>
      <c r="D2618" s="1" t="s">
        <v>12</v>
      </c>
      <c r="E2618" s="1" t="s">
        <v>55</v>
      </c>
      <c r="F2618" s="1">
        <v>35227.71</v>
      </c>
      <c r="G2618" s="1" t="s">
        <v>14</v>
      </c>
    </row>
    <row r="2619" spans="1:7" x14ac:dyDescent="0.3">
      <c r="A2619" s="1" t="s">
        <v>4346</v>
      </c>
      <c r="B2619" s="2">
        <v>46054</v>
      </c>
      <c r="C2619" s="1" t="s">
        <v>34</v>
      </c>
      <c r="D2619" s="1" t="s">
        <v>18</v>
      </c>
      <c r="E2619" s="1" t="s">
        <v>21</v>
      </c>
      <c r="F2619" s="1">
        <v>4217.6000000000004</v>
      </c>
      <c r="G2619" s="1" t="s">
        <v>14</v>
      </c>
    </row>
    <row r="2620" spans="1:7" x14ac:dyDescent="0.3">
      <c r="A2620" s="1" t="s">
        <v>3983</v>
      </c>
      <c r="B2620" s="2">
        <v>46024</v>
      </c>
      <c r="C2620" s="1" t="s">
        <v>2671</v>
      </c>
      <c r="D2620" s="1" t="s">
        <v>18</v>
      </c>
      <c r="E2620" s="1" t="s">
        <v>55</v>
      </c>
      <c r="F2620" s="1">
        <v>39011.08</v>
      </c>
      <c r="G2620" s="1" t="s">
        <v>14</v>
      </c>
    </row>
    <row r="2621" spans="1:7" x14ac:dyDescent="0.3">
      <c r="A2621" s="1" t="s">
        <v>4560</v>
      </c>
      <c r="B2621" s="2">
        <v>46071</v>
      </c>
      <c r="C2621" s="1" t="s">
        <v>200</v>
      </c>
      <c r="D2621" s="1" t="s">
        <v>12</v>
      </c>
      <c r="E2621" s="1" t="s">
        <v>21</v>
      </c>
      <c r="F2621" s="1">
        <v>4927.13</v>
      </c>
      <c r="G2621" s="1" t="s">
        <v>14</v>
      </c>
    </row>
    <row r="2622" spans="1:7" x14ac:dyDescent="0.3">
      <c r="A2622" s="1" t="s">
        <v>4946</v>
      </c>
      <c r="B2622" s="2">
        <v>46110</v>
      </c>
      <c r="C2622" s="1" t="s">
        <v>1977</v>
      </c>
      <c r="D2622" s="1" t="s">
        <v>46</v>
      </c>
      <c r="E2622" s="1" t="s">
        <v>21</v>
      </c>
      <c r="F2622" s="1">
        <v>1779.83</v>
      </c>
      <c r="G2622" s="1" t="s">
        <v>14</v>
      </c>
    </row>
    <row r="2623" spans="1:7" x14ac:dyDescent="0.3">
      <c r="A2623" s="1" t="s">
        <v>4795</v>
      </c>
      <c r="B2623" s="2">
        <v>46036</v>
      </c>
      <c r="C2623" s="1" t="s">
        <v>769</v>
      </c>
      <c r="D2623" s="1" t="s">
        <v>35</v>
      </c>
      <c r="E2623" s="1" t="s">
        <v>55</v>
      </c>
      <c r="F2623" s="1">
        <v>4122.0200000000004</v>
      </c>
      <c r="G2623" s="1" t="s">
        <v>14</v>
      </c>
    </row>
    <row r="2624" spans="1:7" x14ac:dyDescent="0.3">
      <c r="A2624" s="1" t="s">
        <v>412</v>
      </c>
      <c r="B2624" s="2">
        <v>46108</v>
      </c>
      <c r="C2624" s="1" t="s">
        <v>413</v>
      </c>
      <c r="D2624" s="1" t="s">
        <v>12</v>
      </c>
      <c r="E2624" s="1" t="s">
        <v>55</v>
      </c>
      <c r="F2624" s="1">
        <v>22186.58</v>
      </c>
      <c r="G2624" s="1" t="s">
        <v>14</v>
      </c>
    </row>
    <row r="2625" spans="1:7" x14ac:dyDescent="0.3">
      <c r="A2625" s="1" t="s">
        <v>3580</v>
      </c>
      <c r="B2625" s="2">
        <v>46103</v>
      </c>
      <c r="C2625" s="1" t="s">
        <v>1443</v>
      </c>
      <c r="D2625" s="1" t="s">
        <v>12</v>
      </c>
      <c r="E2625" s="1" t="s">
        <v>21</v>
      </c>
      <c r="F2625" s="1">
        <v>6921.78</v>
      </c>
      <c r="G2625" s="1" t="s">
        <v>14</v>
      </c>
    </row>
    <row r="2626" spans="1:7" x14ac:dyDescent="0.3">
      <c r="A2626" s="1" t="s">
        <v>1772</v>
      </c>
      <c r="B2626" s="2">
        <v>46063</v>
      </c>
      <c r="C2626" s="1" t="s">
        <v>1294</v>
      </c>
      <c r="D2626" s="1" t="s">
        <v>66</v>
      </c>
      <c r="E2626" s="1" t="s">
        <v>13</v>
      </c>
      <c r="F2626" s="1">
        <v>1222.73</v>
      </c>
      <c r="G2626" s="1" t="s">
        <v>14</v>
      </c>
    </row>
    <row r="2627" spans="1:7" x14ac:dyDescent="0.3">
      <c r="A2627" s="1" t="s">
        <v>866</v>
      </c>
      <c r="B2627" s="2">
        <v>46026</v>
      </c>
      <c r="C2627" s="1" t="s">
        <v>867</v>
      </c>
      <c r="D2627" s="1" t="s">
        <v>66</v>
      </c>
      <c r="E2627" s="1" t="s">
        <v>55</v>
      </c>
      <c r="F2627" s="1">
        <v>4688.78</v>
      </c>
      <c r="G2627" s="1" t="s">
        <v>14</v>
      </c>
    </row>
    <row r="2628" spans="1:7" x14ac:dyDescent="0.3">
      <c r="A2628" s="1" t="s">
        <v>1231</v>
      </c>
      <c r="B2628" s="2">
        <v>46041</v>
      </c>
      <c r="C2628" s="1" t="s">
        <v>1052</v>
      </c>
      <c r="D2628" s="1" t="s">
        <v>35</v>
      </c>
      <c r="E2628" s="1" t="s">
        <v>13</v>
      </c>
      <c r="F2628" s="1">
        <v>1484.75</v>
      </c>
      <c r="G2628" s="1" t="s">
        <v>14</v>
      </c>
    </row>
    <row r="2629" spans="1:7" x14ac:dyDescent="0.3">
      <c r="A2629" s="1" t="s">
        <v>3422</v>
      </c>
      <c r="B2629" s="2">
        <v>46103</v>
      </c>
      <c r="C2629" s="1" t="s">
        <v>660</v>
      </c>
      <c r="D2629" s="1" t="s">
        <v>66</v>
      </c>
      <c r="E2629" s="1" t="s">
        <v>27</v>
      </c>
      <c r="F2629" s="1">
        <v>1017.99</v>
      </c>
      <c r="G2629" s="1" t="s">
        <v>14</v>
      </c>
    </row>
    <row r="2630" spans="1:7" x14ac:dyDescent="0.3">
      <c r="A2630" s="1" t="s">
        <v>3891</v>
      </c>
      <c r="B2630" s="2">
        <v>46077</v>
      </c>
      <c r="C2630" s="1" t="s">
        <v>2680</v>
      </c>
      <c r="D2630" s="1" t="s">
        <v>12</v>
      </c>
      <c r="E2630" s="1" t="s">
        <v>13</v>
      </c>
      <c r="F2630" s="1">
        <v>7675.31</v>
      </c>
      <c r="G2630" s="1" t="s">
        <v>14</v>
      </c>
    </row>
    <row r="2631" spans="1:7" x14ac:dyDescent="0.3">
      <c r="A2631" s="1" t="s">
        <v>1527</v>
      </c>
      <c r="B2631" s="2">
        <v>46088</v>
      </c>
      <c r="C2631" s="1" t="s">
        <v>818</v>
      </c>
      <c r="D2631" s="1" t="s">
        <v>12</v>
      </c>
      <c r="E2631" s="1" t="s">
        <v>27</v>
      </c>
      <c r="F2631" s="1">
        <v>9359.11</v>
      </c>
      <c r="G2631" s="1" t="s">
        <v>14</v>
      </c>
    </row>
    <row r="2632" spans="1:7" x14ac:dyDescent="0.3">
      <c r="A2632" s="1" t="s">
        <v>2698</v>
      </c>
      <c r="B2632" s="2">
        <v>46096</v>
      </c>
      <c r="C2632" s="1" t="s">
        <v>2342</v>
      </c>
      <c r="D2632" s="1" t="s">
        <v>12</v>
      </c>
      <c r="E2632" s="1" t="s">
        <v>55</v>
      </c>
      <c r="F2632" s="1">
        <v>9387.49</v>
      </c>
      <c r="G2632" s="1" t="s">
        <v>14</v>
      </c>
    </row>
    <row r="2633" spans="1:7" x14ac:dyDescent="0.3">
      <c r="A2633" s="1" t="s">
        <v>4706</v>
      </c>
      <c r="B2633" s="2">
        <v>46032</v>
      </c>
      <c r="C2633" s="1" t="s">
        <v>173</v>
      </c>
      <c r="D2633" s="1" t="s">
        <v>35</v>
      </c>
      <c r="E2633" s="1" t="s">
        <v>27</v>
      </c>
      <c r="F2633" s="1">
        <v>5341.63</v>
      </c>
      <c r="G2633" s="1" t="s">
        <v>89</v>
      </c>
    </row>
    <row r="2634" spans="1:7" x14ac:dyDescent="0.3">
      <c r="A2634" s="1" t="s">
        <v>4315</v>
      </c>
      <c r="B2634" s="2">
        <v>46040</v>
      </c>
      <c r="C2634" s="1" t="s">
        <v>3540</v>
      </c>
      <c r="D2634" s="1" t="s">
        <v>12</v>
      </c>
      <c r="E2634" s="1" t="s">
        <v>27</v>
      </c>
      <c r="F2634" s="1">
        <v>7621.12</v>
      </c>
      <c r="G2634" s="1" t="s">
        <v>14</v>
      </c>
    </row>
    <row r="2635" spans="1:7" x14ac:dyDescent="0.3">
      <c r="A2635" s="1" t="s">
        <v>1540</v>
      </c>
      <c r="B2635" s="2">
        <v>46086</v>
      </c>
      <c r="C2635" s="1" t="s">
        <v>1541</v>
      </c>
      <c r="D2635" s="1" t="s">
        <v>18</v>
      </c>
      <c r="E2635" s="1" t="s">
        <v>13</v>
      </c>
      <c r="F2635" s="1">
        <v>3136.45</v>
      </c>
      <c r="G2635" s="1" t="s">
        <v>14</v>
      </c>
    </row>
    <row r="2636" spans="1:7" x14ac:dyDescent="0.3">
      <c r="A2636" s="1" t="s">
        <v>3264</v>
      </c>
      <c r="B2636" s="2">
        <v>46033</v>
      </c>
      <c r="C2636" s="1" t="s">
        <v>845</v>
      </c>
      <c r="D2636" s="1" t="s">
        <v>35</v>
      </c>
      <c r="E2636" s="1" t="s">
        <v>21</v>
      </c>
      <c r="F2636" s="1">
        <v>7658.57</v>
      </c>
      <c r="G2636" s="1" t="s">
        <v>14</v>
      </c>
    </row>
    <row r="2637" spans="1:7" x14ac:dyDescent="0.3">
      <c r="A2637" s="1" t="s">
        <v>2120</v>
      </c>
      <c r="B2637" s="2">
        <v>46059</v>
      </c>
      <c r="C2637" s="1" t="s">
        <v>163</v>
      </c>
      <c r="D2637" s="1" t="s">
        <v>66</v>
      </c>
      <c r="E2637" s="1" t="s">
        <v>27</v>
      </c>
      <c r="F2637" s="1">
        <v>3036.36</v>
      </c>
      <c r="G2637" s="1" t="s">
        <v>14</v>
      </c>
    </row>
    <row r="2638" spans="1:7" x14ac:dyDescent="0.3">
      <c r="A2638" s="1" t="s">
        <v>4641</v>
      </c>
      <c r="B2638" s="2">
        <v>46103</v>
      </c>
      <c r="C2638" s="1" t="s">
        <v>1107</v>
      </c>
      <c r="D2638" s="1" t="s">
        <v>12</v>
      </c>
      <c r="E2638" s="1" t="s">
        <v>55</v>
      </c>
      <c r="F2638" s="1">
        <v>5821.77</v>
      </c>
      <c r="G2638" s="1" t="s">
        <v>14</v>
      </c>
    </row>
    <row r="2639" spans="1:7" x14ac:dyDescent="0.3">
      <c r="A2639" s="1" t="s">
        <v>2573</v>
      </c>
      <c r="B2639" s="2">
        <v>46038</v>
      </c>
      <c r="C2639" s="1" t="s">
        <v>2349</v>
      </c>
      <c r="D2639" s="1" t="s">
        <v>18</v>
      </c>
      <c r="E2639" s="1" t="s">
        <v>27</v>
      </c>
      <c r="F2639" s="1">
        <v>2773.84</v>
      </c>
      <c r="G2639" s="1" t="s">
        <v>14</v>
      </c>
    </row>
    <row r="2640" spans="1:7" x14ac:dyDescent="0.3">
      <c r="A2640" s="1" t="s">
        <v>2888</v>
      </c>
      <c r="B2640" s="2">
        <v>46029</v>
      </c>
      <c r="C2640" s="1" t="s">
        <v>541</v>
      </c>
      <c r="D2640" s="1" t="s">
        <v>35</v>
      </c>
      <c r="E2640" s="1" t="s">
        <v>21</v>
      </c>
      <c r="F2640" s="1">
        <v>2615.5100000000002</v>
      </c>
      <c r="G2640" s="1" t="s">
        <v>14</v>
      </c>
    </row>
    <row r="2641" spans="1:7" x14ac:dyDescent="0.3">
      <c r="A2641" s="1" t="s">
        <v>1896</v>
      </c>
      <c r="B2641" s="2">
        <v>46084</v>
      </c>
      <c r="C2641" s="1" t="s">
        <v>502</v>
      </c>
      <c r="D2641" s="1" t="s">
        <v>12</v>
      </c>
      <c r="E2641" s="1" t="s">
        <v>13</v>
      </c>
      <c r="F2641" s="1">
        <v>47035.39</v>
      </c>
      <c r="G2641" s="1" t="s">
        <v>14</v>
      </c>
    </row>
    <row r="2642" spans="1:7" x14ac:dyDescent="0.3">
      <c r="A2642" s="1" t="s">
        <v>4711</v>
      </c>
      <c r="B2642" s="2">
        <v>46076</v>
      </c>
      <c r="C2642" s="1" t="s">
        <v>533</v>
      </c>
      <c r="D2642" s="1" t="s">
        <v>66</v>
      </c>
      <c r="E2642" s="1" t="s">
        <v>27</v>
      </c>
      <c r="F2642" s="1">
        <v>7100.67</v>
      </c>
      <c r="G2642" s="1" t="s">
        <v>14</v>
      </c>
    </row>
    <row r="2643" spans="1:7" x14ac:dyDescent="0.3">
      <c r="A2643" s="1" t="s">
        <v>3523</v>
      </c>
      <c r="B2643" s="2">
        <v>46094</v>
      </c>
      <c r="C2643" s="1" t="s">
        <v>459</v>
      </c>
      <c r="D2643" s="1" t="s">
        <v>18</v>
      </c>
      <c r="E2643" s="1" t="s">
        <v>21</v>
      </c>
      <c r="F2643" s="1">
        <v>10975.49</v>
      </c>
      <c r="G2643" s="1" t="s">
        <v>14</v>
      </c>
    </row>
    <row r="2644" spans="1:7" x14ac:dyDescent="0.3">
      <c r="A2644" s="1" t="s">
        <v>3816</v>
      </c>
      <c r="B2644" s="2">
        <v>46102</v>
      </c>
      <c r="C2644" s="1" t="s">
        <v>889</v>
      </c>
      <c r="D2644" s="1" t="s">
        <v>12</v>
      </c>
      <c r="E2644" s="1" t="s">
        <v>21</v>
      </c>
      <c r="F2644" s="1">
        <v>564.57000000000005</v>
      </c>
      <c r="G2644" s="1" t="s">
        <v>14</v>
      </c>
    </row>
    <row r="2645" spans="1:7" x14ac:dyDescent="0.3">
      <c r="A2645" s="1" t="s">
        <v>5039</v>
      </c>
      <c r="B2645" s="2">
        <v>46103</v>
      </c>
      <c r="C2645" s="1" t="s">
        <v>652</v>
      </c>
      <c r="D2645" s="1" t="s">
        <v>46</v>
      </c>
      <c r="E2645" s="1" t="s">
        <v>21</v>
      </c>
      <c r="F2645" s="1">
        <v>308.62</v>
      </c>
      <c r="G2645" s="1" t="s">
        <v>14</v>
      </c>
    </row>
    <row r="2646" spans="1:7" x14ac:dyDescent="0.3">
      <c r="A2646" s="1" t="s">
        <v>4675</v>
      </c>
      <c r="B2646" s="2">
        <v>46034</v>
      </c>
      <c r="C2646" s="1" t="s">
        <v>1641</v>
      </c>
      <c r="D2646" s="1" t="s">
        <v>12</v>
      </c>
      <c r="E2646" s="1" t="s">
        <v>13</v>
      </c>
      <c r="F2646" s="1">
        <v>2084.1</v>
      </c>
      <c r="G2646" s="1" t="s">
        <v>14</v>
      </c>
    </row>
    <row r="2647" spans="1:7" x14ac:dyDescent="0.3">
      <c r="A2647" s="1" t="s">
        <v>4682</v>
      </c>
      <c r="B2647" s="2">
        <v>46024</v>
      </c>
      <c r="C2647" s="1" t="s">
        <v>896</v>
      </c>
      <c r="D2647" s="1" t="s">
        <v>18</v>
      </c>
      <c r="E2647" s="1" t="s">
        <v>13</v>
      </c>
      <c r="F2647" s="1">
        <v>2174.81</v>
      </c>
      <c r="G2647" s="1" t="s">
        <v>14</v>
      </c>
    </row>
    <row r="2648" spans="1:7" x14ac:dyDescent="0.3">
      <c r="A2648" s="1" t="s">
        <v>3557</v>
      </c>
      <c r="B2648" s="2">
        <v>46085</v>
      </c>
      <c r="C2648" s="1" t="s">
        <v>1903</v>
      </c>
      <c r="D2648" s="1" t="s">
        <v>35</v>
      </c>
      <c r="E2648" s="1" t="s">
        <v>27</v>
      </c>
      <c r="F2648" s="1">
        <v>2252.94</v>
      </c>
      <c r="G2648" s="1" t="s">
        <v>14</v>
      </c>
    </row>
    <row r="2649" spans="1:7" x14ac:dyDescent="0.3">
      <c r="A2649" s="1" t="s">
        <v>343</v>
      </c>
      <c r="B2649" s="2">
        <v>46061</v>
      </c>
      <c r="C2649" s="1" t="s">
        <v>344</v>
      </c>
      <c r="D2649" s="1" t="s">
        <v>12</v>
      </c>
      <c r="E2649" s="1" t="s">
        <v>21</v>
      </c>
      <c r="F2649" s="1">
        <v>1444.47</v>
      </c>
      <c r="G2649" s="1" t="s">
        <v>89</v>
      </c>
    </row>
    <row r="2650" spans="1:7" x14ac:dyDescent="0.3">
      <c r="A2650" s="1" t="s">
        <v>379</v>
      </c>
      <c r="B2650" s="2">
        <v>46111</v>
      </c>
      <c r="C2650" s="1" t="s">
        <v>32</v>
      </c>
      <c r="D2650" s="1" t="s">
        <v>35</v>
      </c>
      <c r="E2650" s="1" t="s">
        <v>13</v>
      </c>
      <c r="F2650" s="1">
        <v>4829.51</v>
      </c>
      <c r="G2650" s="1" t="s">
        <v>14</v>
      </c>
    </row>
    <row r="2651" spans="1:7" x14ac:dyDescent="0.3">
      <c r="A2651" s="1" t="s">
        <v>2102</v>
      </c>
      <c r="B2651" s="2">
        <v>46103</v>
      </c>
      <c r="C2651" s="1" t="s">
        <v>2103</v>
      </c>
      <c r="D2651" s="1" t="s">
        <v>66</v>
      </c>
      <c r="E2651" s="1" t="s">
        <v>13</v>
      </c>
      <c r="F2651" s="1">
        <v>2970.84</v>
      </c>
      <c r="G2651" s="1" t="s">
        <v>14</v>
      </c>
    </row>
    <row r="2652" spans="1:7" x14ac:dyDescent="0.3">
      <c r="A2652" s="1" t="s">
        <v>4250</v>
      </c>
      <c r="B2652" s="2">
        <v>46041</v>
      </c>
      <c r="C2652" s="1" t="s">
        <v>432</v>
      </c>
      <c r="D2652" s="1" t="s">
        <v>12</v>
      </c>
      <c r="E2652" s="1" t="s">
        <v>13</v>
      </c>
      <c r="F2652" s="1">
        <v>2925.24</v>
      </c>
      <c r="G2652" s="1" t="s">
        <v>14</v>
      </c>
    </row>
    <row r="2653" spans="1:7" x14ac:dyDescent="0.3">
      <c r="A2653" s="1" t="s">
        <v>4908</v>
      </c>
      <c r="B2653" s="2">
        <v>46035</v>
      </c>
      <c r="C2653" s="1" t="s">
        <v>957</v>
      </c>
      <c r="D2653" s="1" t="s">
        <v>12</v>
      </c>
      <c r="E2653" s="1" t="s">
        <v>13</v>
      </c>
      <c r="F2653" s="1">
        <v>2949.57</v>
      </c>
      <c r="G2653" s="1" t="s">
        <v>14</v>
      </c>
    </row>
    <row r="2654" spans="1:7" x14ac:dyDescent="0.3">
      <c r="A2654" s="1" t="s">
        <v>1100</v>
      </c>
      <c r="B2654" s="2">
        <v>46027</v>
      </c>
      <c r="C2654" s="1" t="s">
        <v>889</v>
      </c>
      <c r="D2654" s="1" t="s">
        <v>12</v>
      </c>
      <c r="E2654" s="1" t="s">
        <v>27</v>
      </c>
      <c r="F2654" s="1">
        <v>1964.35</v>
      </c>
      <c r="G2654" s="1" t="s">
        <v>14</v>
      </c>
    </row>
    <row r="2655" spans="1:7" x14ac:dyDescent="0.3">
      <c r="A2655" s="1" t="s">
        <v>745</v>
      </c>
      <c r="B2655" s="2">
        <v>46102</v>
      </c>
      <c r="C2655" s="1" t="s">
        <v>746</v>
      </c>
      <c r="D2655" s="1" t="s">
        <v>12</v>
      </c>
      <c r="E2655" s="1" t="s">
        <v>13</v>
      </c>
      <c r="F2655" s="1">
        <v>7875.37</v>
      </c>
      <c r="G2655" s="1" t="s">
        <v>14</v>
      </c>
    </row>
    <row r="2656" spans="1:7" x14ac:dyDescent="0.3">
      <c r="A2656" s="1" t="s">
        <v>3708</v>
      </c>
      <c r="B2656" s="2">
        <v>46074</v>
      </c>
      <c r="C2656" s="1" t="s">
        <v>715</v>
      </c>
      <c r="D2656" s="1" t="s">
        <v>66</v>
      </c>
      <c r="E2656" s="1" t="s">
        <v>13</v>
      </c>
      <c r="F2656" s="1">
        <v>9221.7000000000007</v>
      </c>
      <c r="G2656" s="1" t="s">
        <v>94</v>
      </c>
    </row>
    <row r="2657" spans="1:7" x14ac:dyDescent="0.3">
      <c r="A2657" s="1" t="s">
        <v>2797</v>
      </c>
      <c r="B2657" s="2">
        <v>46071</v>
      </c>
      <c r="C2657" s="1" t="s">
        <v>1039</v>
      </c>
      <c r="D2657" s="1" t="s">
        <v>12</v>
      </c>
      <c r="E2657" s="1" t="s">
        <v>27</v>
      </c>
      <c r="F2657" s="1">
        <v>18799.3</v>
      </c>
      <c r="G2657" s="1" t="s">
        <v>94</v>
      </c>
    </row>
    <row r="2658" spans="1:7" x14ac:dyDescent="0.3">
      <c r="A2658" s="1" t="s">
        <v>1185</v>
      </c>
      <c r="B2658" s="2">
        <v>46083</v>
      </c>
      <c r="C2658" s="1" t="s">
        <v>1186</v>
      </c>
      <c r="D2658" s="1" t="s">
        <v>12</v>
      </c>
      <c r="E2658" s="1" t="s">
        <v>13</v>
      </c>
      <c r="F2658" s="1">
        <v>1586.49</v>
      </c>
      <c r="G2658" s="1" t="s">
        <v>14</v>
      </c>
    </row>
    <row r="2659" spans="1:7" x14ac:dyDescent="0.3">
      <c r="A2659" s="1" t="s">
        <v>1681</v>
      </c>
      <c r="B2659" s="2">
        <v>46054</v>
      </c>
      <c r="C2659" s="1" t="s">
        <v>452</v>
      </c>
      <c r="D2659" s="1" t="s">
        <v>18</v>
      </c>
      <c r="E2659" s="1" t="s">
        <v>13</v>
      </c>
      <c r="F2659" s="1">
        <v>9260.58</v>
      </c>
      <c r="G2659" s="1" t="s">
        <v>14</v>
      </c>
    </row>
    <row r="2660" spans="1:7" x14ac:dyDescent="0.3">
      <c r="A2660" s="1" t="s">
        <v>3778</v>
      </c>
      <c r="B2660" s="2">
        <v>46061</v>
      </c>
      <c r="C2660" s="1" t="s">
        <v>3779</v>
      </c>
      <c r="D2660" s="1" t="s">
        <v>46</v>
      </c>
      <c r="E2660" s="1" t="s">
        <v>55</v>
      </c>
      <c r="F2660" s="1">
        <v>9038.89</v>
      </c>
      <c r="G2660" s="1" t="s">
        <v>14</v>
      </c>
    </row>
    <row r="2661" spans="1:7" x14ac:dyDescent="0.3">
      <c r="A2661" s="1" t="s">
        <v>3862</v>
      </c>
      <c r="B2661" s="2">
        <v>46098</v>
      </c>
      <c r="C2661" s="1" t="s">
        <v>3863</v>
      </c>
      <c r="D2661" s="1" t="s">
        <v>18</v>
      </c>
      <c r="E2661" s="1" t="s">
        <v>13</v>
      </c>
      <c r="F2661" s="1">
        <v>19774.46</v>
      </c>
      <c r="G2661" s="1" t="s">
        <v>14</v>
      </c>
    </row>
    <row r="2662" spans="1:7" x14ac:dyDescent="0.3">
      <c r="A2662" s="1" t="s">
        <v>1379</v>
      </c>
      <c r="B2662" s="2">
        <v>46054</v>
      </c>
      <c r="C2662" s="1" t="s">
        <v>480</v>
      </c>
      <c r="D2662" s="1" t="s">
        <v>12</v>
      </c>
      <c r="E2662" s="1" t="s">
        <v>21</v>
      </c>
      <c r="F2662" s="1">
        <v>56422.41</v>
      </c>
      <c r="G2662" s="1" t="s">
        <v>14</v>
      </c>
    </row>
    <row r="2663" spans="1:7" x14ac:dyDescent="0.3">
      <c r="A2663" s="1" t="s">
        <v>2957</v>
      </c>
      <c r="B2663" s="2">
        <v>46073</v>
      </c>
      <c r="C2663" s="1" t="s">
        <v>1344</v>
      </c>
      <c r="D2663" s="1" t="s">
        <v>12</v>
      </c>
      <c r="E2663" s="1" t="s">
        <v>21</v>
      </c>
      <c r="F2663" s="1">
        <v>289.29000000000002</v>
      </c>
      <c r="G2663" s="1" t="s">
        <v>14</v>
      </c>
    </row>
    <row r="2664" spans="1:7" x14ac:dyDescent="0.3">
      <c r="A2664" s="1" t="s">
        <v>2093</v>
      </c>
      <c r="B2664" s="2">
        <v>46055</v>
      </c>
      <c r="C2664" s="1" t="s">
        <v>1362</v>
      </c>
      <c r="D2664" s="1" t="s">
        <v>12</v>
      </c>
      <c r="E2664" s="1" t="s">
        <v>21</v>
      </c>
      <c r="F2664" s="1">
        <v>24028.03</v>
      </c>
      <c r="G2664" s="1" t="s">
        <v>14</v>
      </c>
    </row>
    <row r="2665" spans="1:7" x14ac:dyDescent="0.3">
      <c r="A2665" s="1" t="s">
        <v>3626</v>
      </c>
      <c r="B2665" s="2">
        <v>46061</v>
      </c>
      <c r="C2665" s="1" t="s">
        <v>3627</v>
      </c>
      <c r="D2665" s="1" t="s">
        <v>18</v>
      </c>
      <c r="E2665" s="1" t="s">
        <v>21</v>
      </c>
      <c r="F2665" s="1">
        <v>3580.06</v>
      </c>
      <c r="G2665" s="1" t="s">
        <v>14</v>
      </c>
    </row>
    <row r="2666" spans="1:7" x14ac:dyDescent="0.3">
      <c r="A2666" s="1" t="s">
        <v>3394</v>
      </c>
      <c r="B2666" s="2">
        <v>46043</v>
      </c>
      <c r="C2666" s="1" t="s">
        <v>3395</v>
      </c>
      <c r="D2666" s="1" t="s">
        <v>46</v>
      </c>
      <c r="E2666" s="1" t="s">
        <v>21</v>
      </c>
      <c r="F2666" s="1">
        <v>2173.35</v>
      </c>
      <c r="G2666" s="1" t="s">
        <v>14</v>
      </c>
    </row>
    <row r="2667" spans="1:7" x14ac:dyDescent="0.3">
      <c r="A2667" s="1" t="s">
        <v>729</v>
      </c>
      <c r="B2667" s="2">
        <v>46079</v>
      </c>
      <c r="C2667" s="1" t="s">
        <v>730</v>
      </c>
      <c r="D2667" s="1" t="s">
        <v>12</v>
      </c>
      <c r="E2667" s="1" t="s">
        <v>13</v>
      </c>
      <c r="F2667" s="1">
        <v>2319.5100000000002</v>
      </c>
      <c r="G2667" s="1" t="s">
        <v>14</v>
      </c>
    </row>
    <row r="2668" spans="1:7" x14ac:dyDescent="0.3">
      <c r="A2668" s="1" t="s">
        <v>3808</v>
      </c>
      <c r="B2668" s="2">
        <v>46086</v>
      </c>
      <c r="C2668" s="1" t="s">
        <v>1941</v>
      </c>
      <c r="D2668" s="1" t="s">
        <v>35</v>
      </c>
      <c r="E2668" s="1" t="s">
        <v>27</v>
      </c>
      <c r="F2668" s="1">
        <v>20031.849999999999</v>
      </c>
      <c r="G2668" s="1" t="s">
        <v>14</v>
      </c>
    </row>
    <row r="2669" spans="1:7" x14ac:dyDescent="0.3">
      <c r="A2669" s="1" t="s">
        <v>816</v>
      </c>
      <c r="B2669" s="2">
        <v>46029</v>
      </c>
      <c r="C2669" s="1" t="s">
        <v>354</v>
      </c>
      <c r="D2669" s="1" t="s">
        <v>35</v>
      </c>
      <c r="E2669" s="1" t="s">
        <v>13</v>
      </c>
      <c r="F2669" s="1">
        <v>8053.29</v>
      </c>
      <c r="G2669" s="1" t="s">
        <v>14</v>
      </c>
    </row>
    <row r="2670" spans="1:7" x14ac:dyDescent="0.3">
      <c r="A2670" s="1" t="s">
        <v>3570</v>
      </c>
      <c r="B2670" s="2">
        <v>46039</v>
      </c>
      <c r="C2670" s="1" t="s">
        <v>182</v>
      </c>
      <c r="D2670" s="1" t="s">
        <v>12</v>
      </c>
      <c r="E2670" s="1" t="s">
        <v>13</v>
      </c>
      <c r="F2670" s="1">
        <v>3691.33</v>
      </c>
      <c r="G2670" s="1" t="s">
        <v>14</v>
      </c>
    </row>
    <row r="2671" spans="1:7" x14ac:dyDescent="0.3">
      <c r="A2671" s="1" t="s">
        <v>2809</v>
      </c>
      <c r="B2671" s="2">
        <v>46053</v>
      </c>
      <c r="C2671" s="1" t="s">
        <v>1754</v>
      </c>
      <c r="D2671" s="1" t="s">
        <v>46</v>
      </c>
      <c r="E2671" s="1" t="s">
        <v>13</v>
      </c>
      <c r="F2671" s="1">
        <v>4081.89</v>
      </c>
      <c r="G2671" s="1" t="s">
        <v>14</v>
      </c>
    </row>
    <row r="2672" spans="1:7" x14ac:dyDescent="0.3">
      <c r="A2672" s="1" t="s">
        <v>1093</v>
      </c>
      <c r="B2672" s="2">
        <v>46068</v>
      </c>
      <c r="C2672" s="1" t="s">
        <v>217</v>
      </c>
      <c r="D2672" s="1" t="s">
        <v>35</v>
      </c>
      <c r="E2672" s="1" t="s">
        <v>21</v>
      </c>
      <c r="F2672" s="1">
        <v>4852.09</v>
      </c>
      <c r="G2672" s="1" t="s">
        <v>14</v>
      </c>
    </row>
    <row r="2673" spans="1:7" x14ac:dyDescent="0.3">
      <c r="A2673" s="1" t="s">
        <v>4348</v>
      </c>
      <c r="B2673" s="2">
        <v>46054</v>
      </c>
      <c r="C2673" s="1" t="s">
        <v>1172</v>
      </c>
      <c r="D2673" s="1" t="s">
        <v>35</v>
      </c>
      <c r="E2673" s="1" t="s">
        <v>13</v>
      </c>
      <c r="F2673" s="1">
        <v>1136.05</v>
      </c>
      <c r="G2673" s="1" t="s">
        <v>14</v>
      </c>
    </row>
    <row r="2674" spans="1:7" x14ac:dyDescent="0.3">
      <c r="A2674" s="1" t="s">
        <v>4145</v>
      </c>
      <c r="B2674" s="2">
        <v>46055</v>
      </c>
      <c r="C2674" s="1" t="s">
        <v>52</v>
      </c>
      <c r="D2674" s="1" t="s">
        <v>12</v>
      </c>
      <c r="E2674" s="1" t="s">
        <v>55</v>
      </c>
      <c r="F2674" s="1">
        <v>206.26</v>
      </c>
      <c r="G2674" s="1" t="s">
        <v>14</v>
      </c>
    </row>
    <row r="2675" spans="1:7" x14ac:dyDescent="0.3">
      <c r="A2675" s="1" t="s">
        <v>2811</v>
      </c>
      <c r="B2675" s="2">
        <v>46058</v>
      </c>
      <c r="C2675" s="1" t="s">
        <v>1322</v>
      </c>
      <c r="D2675" s="1" t="s">
        <v>66</v>
      </c>
      <c r="E2675" s="1" t="s">
        <v>13</v>
      </c>
      <c r="F2675" s="1">
        <v>267.64999999999998</v>
      </c>
      <c r="G2675" s="1" t="s">
        <v>14</v>
      </c>
    </row>
    <row r="2676" spans="1:7" x14ac:dyDescent="0.3">
      <c r="A2676" s="1" t="s">
        <v>1722</v>
      </c>
      <c r="B2676" s="2">
        <v>46063</v>
      </c>
      <c r="C2676" s="1" t="s">
        <v>662</v>
      </c>
      <c r="D2676" s="1" t="s">
        <v>12</v>
      </c>
      <c r="E2676" s="1" t="s">
        <v>27</v>
      </c>
      <c r="F2676" s="1">
        <v>18736.349999999999</v>
      </c>
      <c r="G2676" s="1" t="s">
        <v>14</v>
      </c>
    </row>
    <row r="2677" spans="1:7" x14ac:dyDescent="0.3">
      <c r="A2677" s="1" t="s">
        <v>600</v>
      </c>
      <c r="B2677" s="2">
        <v>46089</v>
      </c>
      <c r="C2677" s="1" t="s">
        <v>601</v>
      </c>
      <c r="D2677" s="1" t="s">
        <v>12</v>
      </c>
      <c r="E2677" s="1" t="s">
        <v>55</v>
      </c>
      <c r="F2677" s="1">
        <v>9620.77</v>
      </c>
      <c r="G2677" s="1" t="s">
        <v>14</v>
      </c>
    </row>
    <row r="2678" spans="1:7" x14ac:dyDescent="0.3">
      <c r="A2678" s="1" t="s">
        <v>4587</v>
      </c>
      <c r="B2678" s="2">
        <v>46084</v>
      </c>
      <c r="C2678" s="1" t="s">
        <v>102</v>
      </c>
      <c r="D2678" s="1" t="s">
        <v>12</v>
      </c>
      <c r="E2678" s="1" t="s">
        <v>55</v>
      </c>
      <c r="F2678" s="1">
        <v>18040.990000000002</v>
      </c>
      <c r="G2678" s="1" t="s">
        <v>14</v>
      </c>
    </row>
    <row r="2679" spans="1:7" x14ac:dyDescent="0.3">
      <c r="A2679" s="1" t="s">
        <v>2588</v>
      </c>
      <c r="B2679" s="2">
        <v>46036</v>
      </c>
      <c r="C2679" s="1" t="s">
        <v>546</v>
      </c>
      <c r="D2679" s="1" t="s">
        <v>12</v>
      </c>
      <c r="E2679" s="1" t="s">
        <v>13</v>
      </c>
      <c r="F2679" s="1">
        <v>2964.37</v>
      </c>
      <c r="G2679" s="1" t="s">
        <v>14</v>
      </c>
    </row>
    <row r="2680" spans="1:7" x14ac:dyDescent="0.3">
      <c r="A2680" s="1" t="s">
        <v>2206</v>
      </c>
      <c r="B2680" s="2">
        <v>46061</v>
      </c>
      <c r="C2680" s="1" t="s">
        <v>489</v>
      </c>
      <c r="D2680" s="1" t="s">
        <v>35</v>
      </c>
      <c r="E2680" s="1" t="s">
        <v>21</v>
      </c>
      <c r="F2680" s="1">
        <v>5399.05</v>
      </c>
      <c r="G2680" s="1" t="s">
        <v>14</v>
      </c>
    </row>
    <row r="2681" spans="1:7" x14ac:dyDescent="0.3">
      <c r="A2681" s="1" t="s">
        <v>3665</v>
      </c>
      <c r="B2681" s="2">
        <v>46111</v>
      </c>
      <c r="C2681" s="1" t="s">
        <v>153</v>
      </c>
      <c r="D2681" s="1" t="s">
        <v>12</v>
      </c>
      <c r="E2681" s="1" t="s">
        <v>55</v>
      </c>
      <c r="F2681" s="1">
        <v>2489.56</v>
      </c>
      <c r="G2681" s="1" t="s">
        <v>14</v>
      </c>
    </row>
    <row r="2682" spans="1:7" x14ac:dyDescent="0.3">
      <c r="A2682" s="1" t="s">
        <v>3138</v>
      </c>
      <c r="B2682" s="2">
        <v>46037</v>
      </c>
      <c r="C2682" s="1" t="s">
        <v>669</v>
      </c>
      <c r="D2682" s="1" t="s">
        <v>18</v>
      </c>
      <c r="E2682" s="1" t="s">
        <v>13</v>
      </c>
      <c r="F2682" s="1">
        <v>16578.45</v>
      </c>
      <c r="G2682" s="1" t="s">
        <v>14</v>
      </c>
    </row>
    <row r="2683" spans="1:7" x14ac:dyDescent="0.3">
      <c r="A2683" s="1" t="s">
        <v>3492</v>
      </c>
      <c r="B2683" s="2">
        <v>46077</v>
      </c>
      <c r="C2683" s="1" t="s">
        <v>459</v>
      </c>
      <c r="D2683" s="1" t="s">
        <v>35</v>
      </c>
      <c r="E2683" s="1" t="s">
        <v>27</v>
      </c>
      <c r="F2683" s="1">
        <v>1469.81</v>
      </c>
      <c r="G2683" s="1" t="s">
        <v>14</v>
      </c>
    </row>
    <row r="2684" spans="1:7" x14ac:dyDescent="0.3">
      <c r="A2684" s="1" t="s">
        <v>4099</v>
      </c>
      <c r="B2684" s="2">
        <v>46043</v>
      </c>
      <c r="C2684" s="1" t="s">
        <v>915</v>
      </c>
      <c r="D2684" s="1" t="s">
        <v>35</v>
      </c>
      <c r="E2684" s="1" t="s">
        <v>27</v>
      </c>
      <c r="F2684" s="1">
        <v>2271.59</v>
      </c>
      <c r="G2684" s="1" t="s">
        <v>14</v>
      </c>
    </row>
    <row r="2685" spans="1:7" x14ac:dyDescent="0.3">
      <c r="A2685" s="1" t="s">
        <v>3349</v>
      </c>
      <c r="B2685" s="2">
        <v>46108</v>
      </c>
      <c r="C2685" s="1" t="s">
        <v>1645</v>
      </c>
      <c r="D2685" s="1" t="s">
        <v>18</v>
      </c>
      <c r="E2685" s="1" t="s">
        <v>13</v>
      </c>
      <c r="F2685" s="1">
        <v>3061.9</v>
      </c>
      <c r="G2685" s="1" t="s">
        <v>14</v>
      </c>
    </row>
    <row r="2686" spans="1:7" x14ac:dyDescent="0.3">
      <c r="A2686" s="1" t="s">
        <v>1078</v>
      </c>
      <c r="B2686" s="2">
        <v>46035</v>
      </c>
      <c r="C2686" s="1" t="s">
        <v>80</v>
      </c>
      <c r="D2686" s="1" t="s">
        <v>12</v>
      </c>
      <c r="E2686" s="1" t="s">
        <v>27</v>
      </c>
      <c r="F2686" s="1">
        <v>4420.05</v>
      </c>
      <c r="G2686" s="1" t="s">
        <v>14</v>
      </c>
    </row>
    <row r="2687" spans="1:7" x14ac:dyDescent="0.3">
      <c r="A2687" s="1" t="s">
        <v>2319</v>
      </c>
      <c r="B2687" s="2">
        <v>46102</v>
      </c>
      <c r="C2687" s="1" t="s">
        <v>822</v>
      </c>
      <c r="D2687" s="1" t="s">
        <v>66</v>
      </c>
      <c r="E2687" s="1" t="s">
        <v>13</v>
      </c>
      <c r="F2687" s="1">
        <v>2107.34</v>
      </c>
      <c r="G2687" s="1" t="s">
        <v>14</v>
      </c>
    </row>
    <row r="2688" spans="1:7" x14ac:dyDescent="0.3">
      <c r="A2688" s="1" t="s">
        <v>3753</v>
      </c>
      <c r="B2688" s="2">
        <v>46075</v>
      </c>
      <c r="C2688" s="1" t="s">
        <v>259</v>
      </c>
      <c r="D2688" s="1" t="s">
        <v>46</v>
      </c>
      <c r="E2688" s="1" t="s">
        <v>55</v>
      </c>
      <c r="F2688" s="1">
        <v>8299.5</v>
      </c>
      <c r="G2688" s="1" t="s">
        <v>14</v>
      </c>
    </row>
    <row r="2689" spans="1:7" x14ac:dyDescent="0.3">
      <c r="A2689" s="1" t="s">
        <v>3745</v>
      </c>
      <c r="B2689" s="2">
        <v>46059</v>
      </c>
      <c r="C2689" s="1" t="s">
        <v>290</v>
      </c>
      <c r="D2689" s="1" t="s">
        <v>12</v>
      </c>
      <c r="E2689" s="1" t="s">
        <v>21</v>
      </c>
      <c r="F2689" s="1">
        <v>892.64</v>
      </c>
      <c r="G2689" s="1" t="s">
        <v>14</v>
      </c>
    </row>
    <row r="2690" spans="1:7" x14ac:dyDescent="0.3">
      <c r="A2690" s="1" t="s">
        <v>3878</v>
      </c>
      <c r="B2690" s="2">
        <v>46024</v>
      </c>
      <c r="C2690" s="1" t="s">
        <v>732</v>
      </c>
      <c r="D2690" s="1" t="s">
        <v>66</v>
      </c>
      <c r="E2690" s="1" t="s">
        <v>13</v>
      </c>
      <c r="F2690" s="1">
        <v>6667.18</v>
      </c>
      <c r="G2690" s="1" t="s">
        <v>14</v>
      </c>
    </row>
    <row r="2691" spans="1:7" x14ac:dyDescent="0.3">
      <c r="A2691" s="1" t="s">
        <v>836</v>
      </c>
      <c r="B2691" s="2">
        <v>46066</v>
      </c>
      <c r="C2691" s="1" t="s">
        <v>837</v>
      </c>
      <c r="D2691" s="1" t="s">
        <v>12</v>
      </c>
      <c r="E2691" s="1" t="s">
        <v>13</v>
      </c>
      <c r="F2691" s="1">
        <v>2845.42</v>
      </c>
      <c r="G2691" s="1" t="s">
        <v>14</v>
      </c>
    </row>
    <row r="2692" spans="1:7" x14ac:dyDescent="0.3">
      <c r="A2692" s="1" t="s">
        <v>912</v>
      </c>
      <c r="B2692" s="2">
        <v>46064</v>
      </c>
      <c r="C2692" s="1" t="s">
        <v>913</v>
      </c>
      <c r="D2692" s="1" t="s">
        <v>66</v>
      </c>
      <c r="E2692" s="1" t="s">
        <v>55</v>
      </c>
      <c r="F2692" s="1">
        <v>2889.18</v>
      </c>
      <c r="G2692" s="1" t="s">
        <v>14</v>
      </c>
    </row>
    <row r="2693" spans="1:7" x14ac:dyDescent="0.3">
      <c r="A2693" s="1" t="s">
        <v>208</v>
      </c>
      <c r="B2693" s="2">
        <v>46029</v>
      </c>
      <c r="C2693" s="1" t="s">
        <v>209</v>
      </c>
      <c r="D2693" s="1" t="s">
        <v>12</v>
      </c>
      <c r="E2693" s="1" t="s">
        <v>21</v>
      </c>
      <c r="F2693" s="1">
        <v>5255.68</v>
      </c>
      <c r="G2693" s="1" t="s">
        <v>14</v>
      </c>
    </row>
    <row r="2694" spans="1:7" x14ac:dyDescent="0.3">
      <c r="A2694" s="1" t="s">
        <v>2311</v>
      </c>
      <c r="B2694" s="2">
        <v>46050</v>
      </c>
      <c r="C2694" s="1" t="s">
        <v>1339</v>
      </c>
      <c r="D2694" s="1" t="s">
        <v>18</v>
      </c>
      <c r="E2694" s="1" t="s">
        <v>13</v>
      </c>
      <c r="F2694" s="1">
        <v>3063.52</v>
      </c>
      <c r="G2694" s="1" t="s">
        <v>14</v>
      </c>
    </row>
    <row r="2695" spans="1:7" x14ac:dyDescent="0.3">
      <c r="A2695" s="1" t="s">
        <v>3520</v>
      </c>
      <c r="B2695" s="2">
        <v>46059</v>
      </c>
      <c r="C2695" s="1" t="s">
        <v>588</v>
      </c>
      <c r="D2695" s="1" t="s">
        <v>12</v>
      </c>
      <c r="E2695" s="1" t="s">
        <v>13</v>
      </c>
      <c r="F2695" s="1">
        <v>3933.91</v>
      </c>
      <c r="G2695" s="1" t="s">
        <v>89</v>
      </c>
    </row>
    <row r="2696" spans="1:7" x14ac:dyDescent="0.3">
      <c r="A2696" s="1" t="s">
        <v>1815</v>
      </c>
      <c r="B2696" s="2">
        <v>46101</v>
      </c>
      <c r="C2696" s="1" t="s">
        <v>1816</v>
      </c>
      <c r="D2696" s="1" t="s">
        <v>66</v>
      </c>
      <c r="E2696" s="1" t="s">
        <v>27</v>
      </c>
      <c r="F2696" s="1">
        <v>4900.91</v>
      </c>
      <c r="G2696" s="1" t="s">
        <v>14</v>
      </c>
    </row>
    <row r="2697" spans="1:7" x14ac:dyDescent="0.3">
      <c r="A2697" s="1" t="s">
        <v>3727</v>
      </c>
      <c r="B2697" s="2">
        <v>46084</v>
      </c>
      <c r="C2697" s="1" t="s">
        <v>1050</v>
      </c>
      <c r="D2697" s="1" t="s">
        <v>12</v>
      </c>
      <c r="E2697" s="1" t="s">
        <v>27</v>
      </c>
      <c r="F2697" s="1">
        <v>962.71</v>
      </c>
      <c r="G2697" s="1" t="s">
        <v>14</v>
      </c>
    </row>
    <row r="2698" spans="1:7" x14ac:dyDescent="0.3">
      <c r="A2698" s="1" t="s">
        <v>4884</v>
      </c>
      <c r="B2698" s="2">
        <v>46052</v>
      </c>
      <c r="C2698" s="1" t="s">
        <v>376</v>
      </c>
      <c r="D2698" s="1" t="s">
        <v>12</v>
      </c>
      <c r="E2698" s="1" t="s">
        <v>27</v>
      </c>
      <c r="F2698" s="1">
        <v>2727.78</v>
      </c>
      <c r="G2698" s="1" t="s">
        <v>14</v>
      </c>
    </row>
    <row r="2699" spans="1:7" x14ac:dyDescent="0.3">
      <c r="A2699" s="1" t="s">
        <v>1750</v>
      </c>
      <c r="B2699" s="2">
        <v>46095</v>
      </c>
      <c r="C2699" s="1" t="s">
        <v>1751</v>
      </c>
      <c r="D2699" s="1" t="s">
        <v>12</v>
      </c>
      <c r="E2699" s="1" t="s">
        <v>21</v>
      </c>
      <c r="F2699" s="1">
        <v>18964.77</v>
      </c>
      <c r="G2699" s="1" t="s">
        <v>14</v>
      </c>
    </row>
    <row r="2700" spans="1:7" x14ac:dyDescent="0.3">
      <c r="A2700" s="1" t="s">
        <v>540</v>
      </c>
      <c r="B2700" s="2">
        <v>46083</v>
      </c>
      <c r="C2700" s="1" t="s">
        <v>541</v>
      </c>
      <c r="D2700" s="1" t="s">
        <v>12</v>
      </c>
      <c r="E2700" s="1" t="s">
        <v>13</v>
      </c>
      <c r="F2700" s="1">
        <v>10518.94</v>
      </c>
      <c r="G2700" s="1" t="s">
        <v>14</v>
      </c>
    </row>
    <row r="2701" spans="1:7" x14ac:dyDescent="0.3">
      <c r="A2701" s="1" t="s">
        <v>210</v>
      </c>
      <c r="B2701" s="2">
        <v>46044</v>
      </c>
      <c r="C2701" s="1" t="s">
        <v>211</v>
      </c>
      <c r="D2701" s="1" t="s">
        <v>12</v>
      </c>
      <c r="E2701" s="1" t="s">
        <v>13</v>
      </c>
      <c r="F2701" s="1">
        <v>7141.34</v>
      </c>
      <c r="G2701" s="1" t="s">
        <v>89</v>
      </c>
    </row>
    <row r="2702" spans="1:7" x14ac:dyDescent="0.3">
      <c r="A2702" s="1" t="s">
        <v>1474</v>
      </c>
      <c r="B2702" s="2">
        <v>46026</v>
      </c>
      <c r="C2702" s="1" t="s">
        <v>752</v>
      </c>
      <c r="D2702" s="1" t="s">
        <v>12</v>
      </c>
      <c r="E2702" s="1" t="s">
        <v>27</v>
      </c>
      <c r="F2702" s="1">
        <v>2530.69</v>
      </c>
      <c r="G2702" s="1" t="s">
        <v>14</v>
      </c>
    </row>
    <row r="2703" spans="1:7" x14ac:dyDescent="0.3">
      <c r="A2703" s="1" t="s">
        <v>1884</v>
      </c>
      <c r="B2703" s="2">
        <v>46082</v>
      </c>
      <c r="C2703" s="1" t="s">
        <v>100</v>
      </c>
      <c r="D2703" s="1" t="s">
        <v>12</v>
      </c>
      <c r="E2703" s="1" t="s">
        <v>13</v>
      </c>
      <c r="F2703" s="1">
        <v>10595.75</v>
      </c>
      <c r="G2703" s="1" t="s">
        <v>14</v>
      </c>
    </row>
    <row r="2704" spans="1:7" x14ac:dyDescent="0.3">
      <c r="A2704" s="1" t="s">
        <v>1235</v>
      </c>
      <c r="B2704" s="2">
        <v>46044</v>
      </c>
      <c r="C2704" s="1" t="s">
        <v>656</v>
      </c>
      <c r="D2704" s="1" t="s">
        <v>12</v>
      </c>
      <c r="E2704" s="1" t="s">
        <v>55</v>
      </c>
      <c r="F2704" s="1">
        <v>6234.29</v>
      </c>
      <c r="G2704" s="1" t="s">
        <v>14</v>
      </c>
    </row>
    <row r="2705" spans="1:7" x14ac:dyDescent="0.3">
      <c r="A2705" s="1" t="s">
        <v>1908</v>
      </c>
      <c r="B2705" s="2">
        <v>46048</v>
      </c>
      <c r="C2705" s="1" t="s">
        <v>1909</v>
      </c>
      <c r="D2705" s="1" t="s">
        <v>12</v>
      </c>
      <c r="E2705" s="1" t="s">
        <v>13</v>
      </c>
      <c r="F2705" s="1">
        <v>6386.95</v>
      </c>
      <c r="G2705" s="1" t="s">
        <v>14</v>
      </c>
    </row>
    <row r="2706" spans="1:7" x14ac:dyDescent="0.3">
      <c r="A2706" s="1" t="s">
        <v>4191</v>
      </c>
      <c r="B2706" s="2">
        <v>46057</v>
      </c>
      <c r="C2706" s="1" t="s">
        <v>171</v>
      </c>
      <c r="D2706" s="1" t="s">
        <v>35</v>
      </c>
      <c r="E2706" s="1" t="s">
        <v>13</v>
      </c>
      <c r="F2706" s="1">
        <v>5731.91</v>
      </c>
      <c r="G2706" s="1" t="s">
        <v>14</v>
      </c>
    </row>
    <row r="2707" spans="1:7" x14ac:dyDescent="0.3">
      <c r="A2707" s="1" t="s">
        <v>3160</v>
      </c>
      <c r="B2707" s="2">
        <v>46062</v>
      </c>
      <c r="C2707" s="1" t="s">
        <v>869</v>
      </c>
      <c r="D2707" s="1" t="s">
        <v>66</v>
      </c>
      <c r="E2707" s="1" t="s">
        <v>13</v>
      </c>
      <c r="F2707" s="1">
        <v>27360.18</v>
      </c>
      <c r="G2707" s="1" t="s">
        <v>14</v>
      </c>
    </row>
    <row r="2708" spans="1:7" x14ac:dyDescent="0.3">
      <c r="A2708" s="1" t="s">
        <v>3682</v>
      </c>
      <c r="B2708" s="2">
        <v>46087</v>
      </c>
      <c r="C2708" s="1" t="s">
        <v>167</v>
      </c>
      <c r="D2708" s="1" t="s">
        <v>12</v>
      </c>
      <c r="E2708" s="1" t="s">
        <v>13</v>
      </c>
      <c r="F2708" s="1">
        <v>1355.33</v>
      </c>
      <c r="G2708" s="1" t="s">
        <v>14</v>
      </c>
    </row>
    <row r="2709" spans="1:7" x14ac:dyDescent="0.3">
      <c r="A2709" s="1" t="s">
        <v>3991</v>
      </c>
      <c r="B2709" s="2">
        <v>46099</v>
      </c>
      <c r="C2709" s="1" t="s">
        <v>516</v>
      </c>
      <c r="D2709" s="1" t="s">
        <v>35</v>
      </c>
      <c r="E2709" s="1" t="s">
        <v>13</v>
      </c>
      <c r="F2709" s="1">
        <v>7425.89</v>
      </c>
      <c r="G2709" s="1" t="s">
        <v>14</v>
      </c>
    </row>
    <row r="2710" spans="1:7" x14ac:dyDescent="0.3">
      <c r="A2710" s="1" t="s">
        <v>4837</v>
      </c>
      <c r="B2710" s="2">
        <v>46069</v>
      </c>
      <c r="C2710" s="1" t="s">
        <v>3479</v>
      </c>
      <c r="D2710" s="1" t="s">
        <v>18</v>
      </c>
      <c r="E2710" s="1" t="s">
        <v>13</v>
      </c>
      <c r="F2710" s="1">
        <v>4083.61</v>
      </c>
      <c r="G2710" s="1" t="s">
        <v>14</v>
      </c>
    </row>
    <row r="2711" spans="1:7" x14ac:dyDescent="0.3">
      <c r="A2711" s="1" t="s">
        <v>3661</v>
      </c>
      <c r="B2711" s="2">
        <v>46090</v>
      </c>
      <c r="C2711" s="1" t="s">
        <v>676</v>
      </c>
      <c r="D2711" s="1" t="s">
        <v>12</v>
      </c>
      <c r="E2711" s="1" t="s">
        <v>27</v>
      </c>
      <c r="F2711" s="1">
        <v>190.05</v>
      </c>
      <c r="G2711" s="1" t="s">
        <v>14</v>
      </c>
    </row>
    <row r="2712" spans="1:7" x14ac:dyDescent="0.3">
      <c r="A2712" s="1" t="s">
        <v>4704</v>
      </c>
      <c r="B2712" s="2">
        <v>46081</v>
      </c>
      <c r="C2712" s="1" t="s">
        <v>2062</v>
      </c>
      <c r="D2712" s="1" t="s">
        <v>66</v>
      </c>
      <c r="E2712" s="1" t="s">
        <v>55</v>
      </c>
      <c r="F2712" s="1">
        <v>3051.43</v>
      </c>
      <c r="G2712" s="1" t="s">
        <v>89</v>
      </c>
    </row>
    <row r="2713" spans="1:7" x14ac:dyDescent="0.3">
      <c r="A2713" s="1" t="s">
        <v>1434</v>
      </c>
      <c r="B2713" s="2">
        <v>46072</v>
      </c>
      <c r="C2713" s="1" t="s">
        <v>798</v>
      </c>
      <c r="D2713" s="1" t="s">
        <v>12</v>
      </c>
      <c r="E2713" s="1" t="s">
        <v>55</v>
      </c>
      <c r="F2713" s="1">
        <v>7939.04</v>
      </c>
      <c r="G2713" s="1" t="s">
        <v>14</v>
      </c>
    </row>
    <row r="2714" spans="1:7" x14ac:dyDescent="0.3">
      <c r="A2714" s="1" t="s">
        <v>2959</v>
      </c>
      <c r="B2714" s="2">
        <v>46049</v>
      </c>
      <c r="C2714" s="1" t="s">
        <v>1915</v>
      </c>
      <c r="D2714" s="1" t="s">
        <v>46</v>
      </c>
      <c r="E2714" s="1" t="s">
        <v>13</v>
      </c>
      <c r="F2714" s="1">
        <v>10721.19</v>
      </c>
      <c r="G2714" s="1" t="s">
        <v>14</v>
      </c>
    </row>
    <row r="2715" spans="1:7" x14ac:dyDescent="0.3">
      <c r="A2715" s="1" t="s">
        <v>846</v>
      </c>
      <c r="B2715" s="2">
        <v>46047</v>
      </c>
      <c r="C2715" s="1" t="s">
        <v>372</v>
      </c>
      <c r="D2715" s="1" t="s">
        <v>12</v>
      </c>
      <c r="E2715" s="1" t="s">
        <v>13</v>
      </c>
      <c r="F2715" s="1">
        <v>4836.8900000000003</v>
      </c>
      <c r="G2715" s="1" t="s">
        <v>14</v>
      </c>
    </row>
    <row r="2716" spans="1:7" x14ac:dyDescent="0.3">
      <c r="A2716" s="1" t="s">
        <v>254</v>
      </c>
      <c r="B2716" s="2">
        <v>46033</v>
      </c>
      <c r="C2716" s="1" t="s">
        <v>255</v>
      </c>
      <c r="D2716" s="1" t="s">
        <v>66</v>
      </c>
      <c r="E2716" s="1" t="s">
        <v>55</v>
      </c>
      <c r="F2716" s="1">
        <v>4009.72</v>
      </c>
      <c r="G2716" s="1" t="s">
        <v>89</v>
      </c>
    </row>
    <row r="2717" spans="1:7" x14ac:dyDescent="0.3">
      <c r="A2717" s="1" t="s">
        <v>4362</v>
      </c>
      <c r="B2717" s="2">
        <v>46077</v>
      </c>
      <c r="C2717" s="1" t="s">
        <v>1228</v>
      </c>
      <c r="D2717" s="1" t="s">
        <v>18</v>
      </c>
      <c r="E2717" s="1" t="s">
        <v>27</v>
      </c>
      <c r="F2717" s="1">
        <v>902.01</v>
      </c>
      <c r="G2717" s="1" t="s">
        <v>14</v>
      </c>
    </row>
    <row r="2718" spans="1:7" x14ac:dyDescent="0.3">
      <c r="A2718" s="1" t="s">
        <v>3056</v>
      </c>
      <c r="B2718" s="2">
        <v>46084</v>
      </c>
      <c r="C2718" s="1" t="s">
        <v>3057</v>
      </c>
      <c r="D2718" s="1" t="s">
        <v>12</v>
      </c>
      <c r="E2718" s="1" t="s">
        <v>27</v>
      </c>
      <c r="F2718" s="1">
        <v>4600.76</v>
      </c>
      <c r="G2718" s="1" t="s">
        <v>94</v>
      </c>
    </row>
    <row r="2719" spans="1:7" x14ac:dyDescent="0.3">
      <c r="A2719" s="1" t="s">
        <v>3595</v>
      </c>
      <c r="B2719" s="2">
        <v>46091</v>
      </c>
      <c r="C2719" s="1" t="s">
        <v>463</v>
      </c>
      <c r="D2719" s="1" t="s">
        <v>66</v>
      </c>
      <c r="E2719" s="1" t="s">
        <v>27</v>
      </c>
      <c r="F2719" s="1">
        <v>4191.18</v>
      </c>
      <c r="G2719" s="1" t="s">
        <v>14</v>
      </c>
    </row>
    <row r="2720" spans="1:7" x14ac:dyDescent="0.3">
      <c r="A2720" s="1" t="s">
        <v>4177</v>
      </c>
      <c r="B2720" s="2">
        <v>46107</v>
      </c>
      <c r="C2720" s="1" t="s">
        <v>1615</v>
      </c>
      <c r="D2720" s="1" t="s">
        <v>35</v>
      </c>
      <c r="E2720" s="1" t="s">
        <v>13</v>
      </c>
      <c r="F2720" s="1">
        <v>924.9</v>
      </c>
      <c r="G2720" s="1" t="s">
        <v>14</v>
      </c>
    </row>
    <row r="2721" spans="1:7" x14ac:dyDescent="0.3">
      <c r="A2721" s="1" t="s">
        <v>1511</v>
      </c>
      <c r="B2721" s="2">
        <v>46042</v>
      </c>
      <c r="C2721" s="1" t="s">
        <v>1342</v>
      </c>
      <c r="D2721" s="1" t="s">
        <v>46</v>
      </c>
      <c r="E2721" s="1" t="s">
        <v>55</v>
      </c>
      <c r="F2721" s="1">
        <v>2016.91</v>
      </c>
      <c r="G2721" s="1" t="s">
        <v>14</v>
      </c>
    </row>
    <row r="2722" spans="1:7" x14ac:dyDescent="0.3">
      <c r="A2722" s="1" t="s">
        <v>1579</v>
      </c>
      <c r="B2722" s="2">
        <v>46044</v>
      </c>
      <c r="C2722" s="1" t="s">
        <v>217</v>
      </c>
      <c r="D2722" s="1" t="s">
        <v>18</v>
      </c>
      <c r="E2722" s="1" t="s">
        <v>21</v>
      </c>
      <c r="F2722" s="1">
        <v>1224.8699999999999</v>
      </c>
      <c r="G2722" s="1" t="s">
        <v>14</v>
      </c>
    </row>
    <row r="2723" spans="1:7" x14ac:dyDescent="0.3">
      <c r="A2723" s="1" t="s">
        <v>5040</v>
      </c>
      <c r="B2723" s="2">
        <v>46051</v>
      </c>
      <c r="C2723" s="1" t="s">
        <v>255</v>
      </c>
      <c r="D2723" s="1" t="s">
        <v>18</v>
      </c>
      <c r="E2723" s="1" t="s">
        <v>21</v>
      </c>
      <c r="F2723" s="1">
        <v>1829.6</v>
      </c>
      <c r="G2723" s="1" t="s">
        <v>14</v>
      </c>
    </row>
    <row r="2724" spans="1:7" x14ac:dyDescent="0.3">
      <c r="A2724" s="1" t="s">
        <v>287</v>
      </c>
      <c r="B2724" s="2">
        <v>46059</v>
      </c>
      <c r="C2724" s="1" t="s">
        <v>288</v>
      </c>
      <c r="D2724" s="1" t="s">
        <v>12</v>
      </c>
      <c r="E2724" s="1" t="s">
        <v>21</v>
      </c>
      <c r="F2724" s="1">
        <v>5513.16</v>
      </c>
      <c r="G2724" s="1" t="s">
        <v>14</v>
      </c>
    </row>
    <row r="2725" spans="1:7" x14ac:dyDescent="0.3">
      <c r="A2725" s="1" t="s">
        <v>4883</v>
      </c>
      <c r="B2725" s="2">
        <v>46075</v>
      </c>
      <c r="C2725" s="1" t="s">
        <v>126</v>
      </c>
      <c r="D2725" s="1" t="s">
        <v>12</v>
      </c>
      <c r="E2725" s="1" t="s">
        <v>21</v>
      </c>
      <c r="F2725" s="1">
        <v>14250.65</v>
      </c>
      <c r="G2725" s="1" t="s">
        <v>14</v>
      </c>
    </row>
    <row r="2726" spans="1:7" x14ac:dyDescent="0.3">
      <c r="A2726" s="1" t="s">
        <v>3571</v>
      </c>
      <c r="B2726" s="2">
        <v>46090</v>
      </c>
      <c r="C2726" s="1" t="s">
        <v>324</v>
      </c>
      <c r="D2726" s="1" t="s">
        <v>12</v>
      </c>
      <c r="E2726" s="1" t="s">
        <v>21</v>
      </c>
      <c r="F2726" s="1">
        <v>10199.61</v>
      </c>
      <c r="G2726" s="1" t="s">
        <v>14</v>
      </c>
    </row>
    <row r="2727" spans="1:7" x14ac:dyDescent="0.3">
      <c r="A2727" s="1" t="s">
        <v>2227</v>
      </c>
      <c r="B2727" s="2">
        <v>46051</v>
      </c>
      <c r="C2727" s="1" t="s">
        <v>499</v>
      </c>
      <c r="D2727" s="1" t="s">
        <v>46</v>
      </c>
      <c r="E2727" s="1" t="s">
        <v>55</v>
      </c>
      <c r="F2727" s="1">
        <v>3958.89</v>
      </c>
      <c r="G2727" s="1" t="s">
        <v>14</v>
      </c>
    </row>
    <row r="2728" spans="1:7" x14ac:dyDescent="0.3">
      <c r="A2728" s="1" t="s">
        <v>4923</v>
      </c>
      <c r="B2728" s="2">
        <v>46083</v>
      </c>
      <c r="C2728" s="1" t="s">
        <v>198</v>
      </c>
      <c r="D2728" s="1" t="s">
        <v>12</v>
      </c>
      <c r="E2728" s="1" t="s">
        <v>55</v>
      </c>
      <c r="F2728" s="1">
        <v>7104.84</v>
      </c>
      <c r="G2728" s="1" t="s">
        <v>14</v>
      </c>
    </row>
    <row r="2729" spans="1:7" x14ac:dyDescent="0.3">
      <c r="A2729" s="1" t="s">
        <v>4276</v>
      </c>
      <c r="B2729" s="2">
        <v>46040</v>
      </c>
      <c r="C2729" s="1" t="s">
        <v>1371</v>
      </c>
      <c r="D2729" s="1" t="s">
        <v>66</v>
      </c>
      <c r="E2729" s="1" t="s">
        <v>27</v>
      </c>
      <c r="F2729" s="1">
        <v>137725.57999999999</v>
      </c>
      <c r="G2729" s="1" t="s">
        <v>14</v>
      </c>
    </row>
    <row r="2730" spans="1:7" x14ac:dyDescent="0.3">
      <c r="A2730" s="1" t="s">
        <v>545</v>
      </c>
      <c r="B2730" s="2">
        <v>46056</v>
      </c>
      <c r="C2730" s="1" t="s">
        <v>546</v>
      </c>
      <c r="D2730" s="1" t="s">
        <v>12</v>
      </c>
      <c r="E2730" s="1" t="s">
        <v>27</v>
      </c>
      <c r="F2730" s="1">
        <v>1891.69</v>
      </c>
      <c r="G2730" s="1" t="s">
        <v>14</v>
      </c>
    </row>
    <row r="2731" spans="1:7" x14ac:dyDescent="0.3">
      <c r="A2731" s="1" t="s">
        <v>2694</v>
      </c>
      <c r="B2731" s="2">
        <v>46080</v>
      </c>
      <c r="C2731" s="1" t="s">
        <v>896</v>
      </c>
      <c r="D2731" s="1" t="s">
        <v>12</v>
      </c>
      <c r="E2731" s="1" t="s">
        <v>13</v>
      </c>
      <c r="F2731" s="1">
        <v>15225.61</v>
      </c>
      <c r="G2731" s="1" t="s">
        <v>14</v>
      </c>
    </row>
    <row r="2732" spans="1:7" x14ac:dyDescent="0.3">
      <c r="A2732" s="1" t="s">
        <v>1608</v>
      </c>
      <c r="B2732" s="2">
        <v>46097</v>
      </c>
      <c r="C2732" s="1" t="s">
        <v>1609</v>
      </c>
      <c r="D2732" s="1" t="s">
        <v>35</v>
      </c>
      <c r="E2732" s="1" t="s">
        <v>13</v>
      </c>
      <c r="F2732" s="1">
        <v>6169.15</v>
      </c>
      <c r="G2732" s="1" t="s">
        <v>14</v>
      </c>
    </row>
    <row r="2733" spans="1:7" x14ac:dyDescent="0.3">
      <c r="A2733" s="1" t="s">
        <v>1237</v>
      </c>
      <c r="B2733" s="2">
        <v>46049</v>
      </c>
      <c r="C2733" s="1" t="s">
        <v>1238</v>
      </c>
      <c r="D2733" s="1" t="s">
        <v>46</v>
      </c>
      <c r="E2733" s="1" t="s">
        <v>21</v>
      </c>
      <c r="F2733" s="1">
        <v>7172.93</v>
      </c>
      <c r="G2733" s="1" t="s">
        <v>14</v>
      </c>
    </row>
    <row r="2734" spans="1:7" x14ac:dyDescent="0.3">
      <c r="A2734" s="1" t="s">
        <v>567</v>
      </c>
      <c r="B2734" s="2">
        <v>46026</v>
      </c>
      <c r="C2734" s="1" t="s">
        <v>568</v>
      </c>
      <c r="D2734" s="1" t="s">
        <v>12</v>
      </c>
      <c r="E2734" s="1" t="s">
        <v>27</v>
      </c>
      <c r="F2734" s="1">
        <v>2284.73</v>
      </c>
      <c r="G2734" s="1" t="s">
        <v>89</v>
      </c>
    </row>
    <row r="2735" spans="1:7" x14ac:dyDescent="0.3">
      <c r="A2735" s="1" t="s">
        <v>4078</v>
      </c>
      <c r="B2735" s="2">
        <v>46050</v>
      </c>
      <c r="C2735" s="1" t="s">
        <v>391</v>
      </c>
      <c r="D2735" s="1" t="s">
        <v>66</v>
      </c>
      <c r="E2735" s="1" t="s">
        <v>13</v>
      </c>
      <c r="F2735" s="1">
        <v>1056.46</v>
      </c>
      <c r="G2735" s="1" t="s">
        <v>14</v>
      </c>
    </row>
    <row r="2736" spans="1:7" x14ac:dyDescent="0.3">
      <c r="A2736" s="1" t="s">
        <v>4974</v>
      </c>
      <c r="B2736" s="2">
        <v>46056</v>
      </c>
      <c r="C2736" s="1" t="s">
        <v>4975</v>
      </c>
      <c r="D2736" s="1" t="s">
        <v>66</v>
      </c>
      <c r="E2736" s="1" t="s">
        <v>27</v>
      </c>
      <c r="F2736" s="1">
        <v>7710.59</v>
      </c>
      <c r="G2736" s="1" t="s">
        <v>94</v>
      </c>
    </row>
    <row r="2737" spans="1:7" x14ac:dyDescent="0.3">
      <c r="A2737" s="1" t="s">
        <v>4058</v>
      </c>
      <c r="B2737" s="2">
        <v>46085</v>
      </c>
      <c r="C2737" s="1" t="s">
        <v>1915</v>
      </c>
      <c r="D2737" s="1" t="s">
        <v>66</v>
      </c>
      <c r="E2737" s="1" t="s">
        <v>13</v>
      </c>
      <c r="F2737" s="1">
        <v>19241.84</v>
      </c>
      <c r="G2737" s="1" t="s">
        <v>14</v>
      </c>
    </row>
    <row r="2738" spans="1:7" x14ac:dyDescent="0.3">
      <c r="A2738" s="1" t="s">
        <v>3953</v>
      </c>
      <c r="B2738" s="2">
        <v>46045</v>
      </c>
      <c r="C2738" s="1" t="s">
        <v>1465</v>
      </c>
      <c r="D2738" s="1" t="s">
        <v>12</v>
      </c>
      <c r="E2738" s="1" t="s">
        <v>55</v>
      </c>
      <c r="F2738" s="1">
        <v>13005.82</v>
      </c>
      <c r="G2738" s="1" t="s">
        <v>14</v>
      </c>
    </row>
    <row r="2739" spans="1:7" x14ac:dyDescent="0.3">
      <c r="A2739" s="1" t="s">
        <v>1229</v>
      </c>
      <c r="B2739" s="2">
        <v>46060</v>
      </c>
      <c r="C2739" s="1" t="s">
        <v>1230</v>
      </c>
      <c r="D2739" s="1" t="s">
        <v>18</v>
      </c>
      <c r="E2739" s="1" t="s">
        <v>55</v>
      </c>
      <c r="F2739" s="1">
        <v>1748.47</v>
      </c>
      <c r="G2739" s="1" t="s">
        <v>14</v>
      </c>
    </row>
    <row r="2740" spans="1:7" x14ac:dyDescent="0.3">
      <c r="A2740" s="1" t="s">
        <v>3811</v>
      </c>
      <c r="B2740" s="2">
        <v>46039</v>
      </c>
      <c r="C2740" s="1" t="s">
        <v>1256</v>
      </c>
      <c r="D2740" s="1" t="s">
        <v>66</v>
      </c>
      <c r="E2740" s="1" t="s">
        <v>55</v>
      </c>
      <c r="F2740" s="1">
        <v>33064.71</v>
      </c>
      <c r="G2740" s="1" t="s">
        <v>14</v>
      </c>
    </row>
    <row r="2741" spans="1:7" x14ac:dyDescent="0.3">
      <c r="A2741" s="1" t="s">
        <v>4644</v>
      </c>
      <c r="B2741" s="2">
        <v>46045</v>
      </c>
      <c r="C2741" s="1" t="s">
        <v>2103</v>
      </c>
      <c r="D2741" s="1" t="s">
        <v>18</v>
      </c>
      <c r="E2741" s="1" t="s">
        <v>13</v>
      </c>
      <c r="F2741" s="1">
        <v>14530.83</v>
      </c>
      <c r="G2741" s="1" t="s">
        <v>14</v>
      </c>
    </row>
    <row r="2742" spans="1:7" x14ac:dyDescent="0.3">
      <c r="A2742" s="1" t="s">
        <v>3179</v>
      </c>
      <c r="B2742" s="2">
        <v>46078</v>
      </c>
      <c r="C2742" s="1" t="s">
        <v>723</v>
      </c>
      <c r="D2742" s="1" t="s">
        <v>66</v>
      </c>
      <c r="E2742" s="1" t="s">
        <v>55</v>
      </c>
      <c r="F2742" s="1">
        <v>5910.19</v>
      </c>
      <c r="G2742" s="1" t="s">
        <v>14</v>
      </c>
    </row>
    <row r="2743" spans="1:7" x14ac:dyDescent="0.3">
      <c r="A2743" s="1" t="s">
        <v>714</v>
      </c>
      <c r="B2743" s="2">
        <v>46110</v>
      </c>
      <c r="C2743" s="1" t="s">
        <v>715</v>
      </c>
      <c r="D2743" s="1" t="s">
        <v>35</v>
      </c>
      <c r="E2743" s="1" t="s">
        <v>27</v>
      </c>
      <c r="F2743" s="1">
        <v>3461.19</v>
      </c>
      <c r="G2743" s="1" t="s">
        <v>14</v>
      </c>
    </row>
    <row r="2744" spans="1:7" x14ac:dyDescent="0.3">
      <c r="A2744" s="1" t="s">
        <v>2856</v>
      </c>
      <c r="B2744" s="2">
        <v>46071</v>
      </c>
      <c r="C2744" s="1" t="s">
        <v>2236</v>
      </c>
      <c r="D2744" s="1" t="s">
        <v>12</v>
      </c>
      <c r="E2744" s="1" t="s">
        <v>21</v>
      </c>
      <c r="F2744" s="1">
        <v>4199.67</v>
      </c>
      <c r="G2744" s="1" t="s">
        <v>14</v>
      </c>
    </row>
    <row r="2745" spans="1:7" x14ac:dyDescent="0.3">
      <c r="A2745" s="1" t="s">
        <v>4652</v>
      </c>
      <c r="B2745" s="2">
        <v>46080</v>
      </c>
      <c r="C2745" s="1" t="s">
        <v>1356</v>
      </c>
      <c r="D2745" s="1" t="s">
        <v>66</v>
      </c>
      <c r="E2745" s="1" t="s">
        <v>13</v>
      </c>
      <c r="F2745" s="1">
        <v>4902.1000000000004</v>
      </c>
      <c r="G2745" s="1" t="s">
        <v>14</v>
      </c>
    </row>
    <row r="2746" spans="1:7" x14ac:dyDescent="0.3">
      <c r="A2746" s="1" t="s">
        <v>547</v>
      </c>
      <c r="B2746" s="2">
        <v>46072</v>
      </c>
      <c r="C2746" s="1" t="s">
        <v>548</v>
      </c>
      <c r="D2746" s="1" t="s">
        <v>12</v>
      </c>
      <c r="E2746" s="1" t="s">
        <v>13</v>
      </c>
      <c r="F2746" s="1">
        <v>745.64</v>
      </c>
      <c r="G2746" s="1" t="s">
        <v>94</v>
      </c>
    </row>
    <row r="2747" spans="1:7" x14ac:dyDescent="0.3">
      <c r="A2747" s="1" t="s">
        <v>1053</v>
      </c>
      <c r="B2747" s="2">
        <v>46077</v>
      </c>
      <c r="C2747" s="1" t="s">
        <v>1039</v>
      </c>
      <c r="D2747" s="1" t="s">
        <v>18</v>
      </c>
      <c r="E2747" s="1" t="s">
        <v>55</v>
      </c>
      <c r="F2747" s="1">
        <v>10484.790000000001</v>
      </c>
      <c r="G2747" s="1" t="s">
        <v>14</v>
      </c>
    </row>
    <row r="2748" spans="1:7" x14ac:dyDescent="0.3">
      <c r="A2748" s="1" t="s">
        <v>4928</v>
      </c>
      <c r="B2748" s="2">
        <v>46089</v>
      </c>
      <c r="C2748" s="1" t="s">
        <v>3238</v>
      </c>
      <c r="D2748" s="1" t="s">
        <v>18</v>
      </c>
      <c r="E2748" s="1" t="s">
        <v>27</v>
      </c>
      <c r="F2748" s="1">
        <v>18805.3</v>
      </c>
      <c r="G2748" s="1" t="s">
        <v>14</v>
      </c>
    </row>
    <row r="2749" spans="1:7" x14ac:dyDescent="0.3">
      <c r="A2749" s="1" t="s">
        <v>2479</v>
      </c>
      <c r="B2749" s="2">
        <v>46089</v>
      </c>
      <c r="C2749" s="1" t="s">
        <v>255</v>
      </c>
      <c r="D2749" s="1" t="s">
        <v>35</v>
      </c>
      <c r="E2749" s="1" t="s">
        <v>21</v>
      </c>
      <c r="F2749" s="1">
        <v>2687.12</v>
      </c>
      <c r="G2749" s="1" t="s">
        <v>14</v>
      </c>
    </row>
    <row r="2750" spans="1:7" x14ac:dyDescent="0.3">
      <c r="A2750" s="1" t="s">
        <v>2224</v>
      </c>
      <c r="B2750" s="2">
        <v>46077</v>
      </c>
      <c r="C2750" s="1" t="s">
        <v>2169</v>
      </c>
      <c r="D2750" s="1" t="s">
        <v>66</v>
      </c>
      <c r="E2750" s="1" t="s">
        <v>55</v>
      </c>
      <c r="F2750" s="1">
        <v>18819.79</v>
      </c>
      <c r="G2750" s="1" t="s">
        <v>14</v>
      </c>
    </row>
    <row r="2751" spans="1:7" x14ac:dyDescent="0.3">
      <c r="A2751" s="1" t="s">
        <v>4623</v>
      </c>
      <c r="B2751" s="2">
        <v>46026</v>
      </c>
      <c r="C2751" s="1" t="s">
        <v>387</v>
      </c>
      <c r="D2751" s="1" t="s">
        <v>12</v>
      </c>
      <c r="E2751" s="1" t="s">
        <v>13</v>
      </c>
      <c r="F2751" s="1">
        <v>5846.55</v>
      </c>
      <c r="G2751" s="1" t="s">
        <v>14</v>
      </c>
    </row>
    <row r="2752" spans="1:7" x14ac:dyDescent="0.3">
      <c r="A2752" s="1" t="s">
        <v>4520</v>
      </c>
      <c r="B2752" s="2">
        <v>46034</v>
      </c>
      <c r="C2752" s="1" t="s">
        <v>1738</v>
      </c>
      <c r="D2752" s="1" t="s">
        <v>12</v>
      </c>
      <c r="E2752" s="1" t="s">
        <v>13</v>
      </c>
      <c r="F2752" s="1">
        <v>4374.3900000000003</v>
      </c>
      <c r="G2752" s="1" t="s">
        <v>14</v>
      </c>
    </row>
    <row r="2753" spans="1:7" x14ac:dyDescent="0.3">
      <c r="A2753" s="1" t="s">
        <v>4856</v>
      </c>
      <c r="B2753" s="2">
        <v>46063</v>
      </c>
      <c r="C2753" s="1" t="s">
        <v>798</v>
      </c>
      <c r="D2753" s="1" t="s">
        <v>12</v>
      </c>
      <c r="E2753" s="1" t="s">
        <v>27</v>
      </c>
      <c r="F2753" s="1">
        <v>10757.8</v>
      </c>
      <c r="G2753" s="1" t="s">
        <v>14</v>
      </c>
    </row>
    <row r="2754" spans="1:7" x14ac:dyDescent="0.3">
      <c r="A2754" s="1" t="s">
        <v>4550</v>
      </c>
      <c r="B2754" s="2">
        <v>46063</v>
      </c>
      <c r="C2754" s="1" t="s">
        <v>198</v>
      </c>
      <c r="D2754" s="1" t="s">
        <v>12</v>
      </c>
      <c r="E2754" s="1" t="s">
        <v>55</v>
      </c>
      <c r="F2754" s="1">
        <v>4143.25</v>
      </c>
      <c r="G2754" s="1" t="s">
        <v>14</v>
      </c>
    </row>
    <row r="2755" spans="1:7" x14ac:dyDescent="0.3">
      <c r="A2755" s="1" t="s">
        <v>3634</v>
      </c>
      <c r="B2755" s="2">
        <v>46050</v>
      </c>
      <c r="C2755" s="1" t="s">
        <v>2634</v>
      </c>
      <c r="D2755" s="1" t="s">
        <v>66</v>
      </c>
      <c r="E2755" s="1" t="s">
        <v>55</v>
      </c>
      <c r="F2755" s="1">
        <v>3725.64</v>
      </c>
      <c r="G2755" s="1" t="s">
        <v>14</v>
      </c>
    </row>
    <row r="2756" spans="1:7" x14ac:dyDescent="0.3">
      <c r="A2756" s="1" t="s">
        <v>3456</v>
      </c>
      <c r="B2756" s="2">
        <v>46075</v>
      </c>
      <c r="C2756" s="1" t="s">
        <v>1816</v>
      </c>
      <c r="D2756" s="1" t="s">
        <v>35</v>
      </c>
      <c r="E2756" s="1" t="s">
        <v>55</v>
      </c>
      <c r="F2756" s="1">
        <v>218.43</v>
      </c>
      <c r="G2756" s="1" t="s">
        <v>14</v>
      </c>
    </row>
    <row r="2757" spans="1:7" x14ac:dyDescent="0.3">
      <c r="A2757" s="1" t="s">
        <v>3192</v>
      </c>
      <c r="B2757" s="2">
        <v>46061</v>
      </c>
      <c r="C2757" s="1" t="s">
        <v>3193</v>
      </c>
      <c r="D2757" s="1" t="s">
        <v>35</v>
      </c>
      <c r="E2757" s="1" t="s">
        <v>13</v>
      </c>
      <c r="F2757" s="1">
        <v>9251.75</v>
      </c>
      <c r="G2757" s="1" t="s">
        <v>14</v>
      </c>
    </row>
    <row r="2758" spans="1:7" x14ac:dyDescent="0.3">
      <c r="A2758" s="1" t="s">
        <v>3699</v>
      </c>
      <c r="B2758" s="2">
        <v>46054</v>
      </c>
      <c r="C2758" s="1" t="s">
        <v>149</v>
      </c>
      <c r="D2758" s="1" t="s">
        <v>35</v>
      </c>
      <c r="E2758" s="1" t="s">
        <v>27</v>
      </c>
      <c r="F2758" s="1">
        <v>8838.77</v>
      </c>
      <c r="G2758" s="1" t="s">
        <v>14</v>
      </c>
    </row>
    <row r="2759" spans="1:7" x14ac:dyDescent="0.3">
      <c r="A2759" s="1" t="s">
        <v>1439</v>
      </c>
      <c r="B2759" s="2">
        <v>46090</v>
      </c>
      <c r="C2759" s="1" t="s">
        <v>409</v>
      </c>
      <c r="D2759" s="1" t="s">
        <v>18</v>
      </c>
      <c r="E2759" s="1" t="s">
        <v>55</v>
      </c>
      <c r="F2759" s="1">
        <v>8280.9500000000007</v>
      </c>
      <c r="G2759" s="1" t="s">
        <v>14</v>
      </c>
    </row>
    <row r="2760" spans="1:7" x14ac:dyDescent="0.3">
      <c r="A2760" s="1" t="s">
        <v>3932</v>
      </c>
      <c r="B2760" s="2">
        <v>46049</v>
      </c>
      <c r="C2760" s="1" t="s">
        <v>3933</v>
      </c>
      <c r="D2760" s="1" t="s">
        <v>35</v>
      </c>
      <c r="E2760" s="1" t="s">
        <v>21</v>
      </c>
      <c r="F2760" s="1">
        <v>7993.8</v>
      </c>
      <c r="G2760" s="1" t="s">
        <v>14</v>
      </c>
    </row>
    <row r="2761" spans="1:7" x14ac:dyDescent="0.3">
      <c r="A2761" s="1" t="s">
        <v>4499</v>
      </c>
      <c r="B2761" s="2">
        <v>46025</v>
      </c>
      <c r="C2761" s="1" t="s">
        <v>525</v>
      </c>
      <c r="D2761" s="1" t="s">
        <v>18</v>
      </c>
      <c r="E2761" s="1" t="s">
        <v>55</v>
      </c>
      <c r="F2761" s="1">
        <v>2107.4499999999998</v>
      </c>
      <c r="G2761" s="1" t="s">
        <v>14</v>
      </c>
    </row>
    <row r="2762" spans="1:7" x14ac:dyDescent="0.3">
      <c r="A2762" s="1" t="s">
        <v>3313</v>
      </c>
      <c r="B2762" s="2">
        <v>46084</v>
      </c>
      <c r="C2762" s="1" t="s">
        <v>919</v>
      </c>
      <c r="D2762" s="1" t="s">
        <v>35</v>
      </c>
      <c r="E2762" s="1" t="s">
        <v>27</v>
      </c>
      <c r="F2762" s="1">
        <v>3997.56</v>
      </c>
      <c r="G2762" s="1" t="s">
        <v>14</v>
      </c>
    </row>
    <row r="2763" spans="1:7" x14ac:dyDescent="0.3">
      <c r="A2763" s="1" t="s">
        <v>583</v>
      </c>
      <c r="B2763" s="2">
        <v>46051</v>
      </c>
      <c r="C2763" s="1" t="s">
        <v>584</v>
      </c>
      <c r="D2763" s="1" t="s">
        <v>18</v>
      </c>
      <c r="E2763" s="1" t="s">
        <v>55</v>
      </c>
      <c r="F2763" s="1">
        <v>14662.13</v>
      </c>
      <c r="G2763" s="1" t="s">
        <v>14</v>
      </c>
    </row>
    <row r="2764" spans="1:7" x14ac:dyDescent="0.3">
      <c r="A2764" s="1" t="s">
        <v>2605</v>
      </c>
      <c r="B2764" s="2">
        <v>46025</v>
      </c>
      <c r="C2764" s="1" t="s">
        <v>1791</v>
      </c>
      <c r="D2764" s="1" t="s">
        <v>35</v>
      </c>
      <c r="E2764" s="1" t="s">
        <v>27</v>
      </c>
      <c r="F2764" s="1">
        <v>955</v>
      </c>
      <c r="G2764" s="1" t="s">
        <v>14</v>
      </c>
    </row>
    <row r="2765" spans="1:7" x14ac:dyDescent="0.3">
      <c r="A2765" s="1" t="s">
        <v>4444</v>
      </c>
      <c r="B2765" s="2">
        <v>46062</v>
      </c>
      <c r="C2765" s="1" t="s">
        <v>2680</v>
      </c>
      <c r="D2765" s="1" t="s">
        <v>12</v>
      </c>
      <c r="E2765" s="1" t="s">
        <v>27</v>
      </c>
      <c r="F2765" s="1">
        <v>6953.74</v>
      </c>
      <c r="G2765" s="1" t="s">
        <v>14</v>
      </c>
    </row>
    <row r="2766" spans="1:7" x14ac:dyDescent="0.3">
      <c r="A2766" s="1" t="s">
        <v>3005</v>
      </c>
      <c r="B2766" s="2">
        <v>46073</v>
      </c>
      <c r="C2766" s="1" t="s">
        <v>672</v>
      </c>
      <c r="D2766" s="1" t="s">
        <v>12</v>
      </c>
      <c r="E2766" s="1" t="s">
        <v>21</v>
      </c>
      <c r="F2766" s="1">
        <v>17779.900000000001</v>
      </c>
      <c r="G2766" s="1" t="s">
        <v>14</v>
      </c>
    </row>
    <row r="2767" spans="1:7" x14ac:dyDescent="0.3">
      <c r="A2767" s="1" t="s">
        <v>1333</v>
      </c>
      <c r="B2767" s="2">
        <v>46098</v>
      </c>
      <c r="C2767" s="1" t="s">
        <v>1334</v>
      </c>
      <c r="D2767" s="1" t="s">
        <v>12</v>
      </c>
      <c r="E2767" s="1" t="s">
        <v>21</v>
      </c>
      <c r="F2767" s="1">
        <v>3145.22</v>
      </c>
      <c r="G2767" s="1" t="s">
        <v>14</v>
      </c>
    </row>
    <row r="2768" spans="1:7" x14ac:dyDescent="0.3">
      <c r="A2768" s="1" t="s">
        <v>4294</v>
      </c>
      <c r="B2768" s="2">
        <v>46063</v>
      </c>
      <c r="C2768" s="1" t="s">
        <v>3761</v>
      </c>
      <c r="D2768" s="1" t="s">
        <v>18</v>
      </c>
      <c r="E2768" s="1" t="s">
        <v>27</v>
      </c>
      <c r="F2768" s="1">
        <v>1638.47</v>
      </c>
      <c r="G2768" s="1" t="s">
        <v>14</v>
      </c>
    </row>
    <row r="2769" spans="1:7" x14ac:dyDescent="0.3">
      <c r="A2769" s="1" t="s">
        <v>2924</v>
      </c>
      <c r="B2769" s="2">
        <v>46079</v>
      </c>
      <c r="C2769" s="1" t="s">
        <v>463</v>
      </c>
      <c r="D2769" s="1" t="s">
        <v>12</v>
      </c>
      <c r="E2769" s="1" t="s">
        <v>13</v>
      </c>
      <c r="F2769" s="1">
        <v>2001.27</v>
      </c>
      <c r="G2769" s="1" t="s">
        <v>14</v>
      </c>
    </row>
    <row r="2770" spans="1:7" x14ac:dyDescent="0.3">
      <c r="A2770" s="1" t="s">
        <v>3696</v>
      </c>
      <c r="B2770" s="2">
        <v>46101</v>
      </c>
      <c r="C2770" s="1" t="s">
        <v>143</v>
      </c>
      <c r="D2770" s="1" t="s">
        <v>35</v>
      </c>
      <c r="E2770" s="1" t="s">
        <v>13</v>
      </c>
      <c r="F2770" s="1">
        <v>5103.08</v>
      </c>
      <c r="G2770" s="1" t="s">
        <v>14</v>
      </c>
    </row>
    <row r="2771" spans="1:7" x14ac:dyDescent="0.3">
      <c r="A2771" s="1" t="s">
        <v>4517</v>
      </c>
      <c r="B2771" s="2">
        <v>46095</v>
      </c>
      <c r="C2771" s="1" t="s">
        <v>1724</v>
      </c>
      <c r="D2771" s="1" t="s">
        <v>18</v>
      </c>
      <c r="E2771" s="1" t="s">
        <v>27</v>
      </c>
      <c r="F2771" s="1">
        <v>12377.92</v>
      </c>
      <c r="G2771" s="1" t="s">
        <v>14</v>
      </c>
    </row>
    <row r="2772" spans="1:7" x14ac:dyDescent="0.3">
      <c r="A2772" s="1" t="s">
        <v>2545</v>
      </c>
      <c r="B2772" s="2">
        <v>46088</v>
      </c>
      <c r="C2772" s="1" t="s">
        <v>919</v>
      </c>
      <c r="D2772" s="1" t="s">
        <v>12</v>
      </c>
      <c r="E2772" s="1" t="s">
        <v>13</v>
      </c>
      <c r="F2772" s="1">
        <v>11114.06</v>
      </c>
      <c r="G2772" s="1" t="s">
        <v>14</v>
      </c>
    </row>
    <row r="2773" spans="1:7" x14ac:dyDescent="0.3">
      <c r="A2773" s="1" t="s">
        <v>3592</v>
      </c>
      <c r="B2773" s="2">
        <v>46057</v>
      </c>
      <c r="C2773" s="1" t="s">
        <v>2459</v>
      </c>
      <c r="D2773" s="1" t="s">
        <v>66</v>
      </c>
      <c r="E2773" s="1" t="s">
        <v>55</v>
      </c>
      <c r="F2773" s="1">
        <v>5346.46</v>
      </c>
      <c r="G2773" s="1" t="s">
        <v>14</v>
      </c>
    </row>
    <row r="2774" spans="1:7" x14ac:dyDescent="0.3">
      <c r="A2774" s="1" t="s">
        <v>828</v>
      </c>
      <c r="B2774" s="2">
        <v>46064</v>
      </c>
      <c r="C2774" s="1" t="s">
        <v>829</v>
      </c>
      <c r="D2774" s="1" t="s">
        <v>12</v>
      </c>
      <c r="E2774" s="1" t="s">
        <v>21</v>
      </c>
      <c r="F2774" s="1">
        <v>2818.61</v>
      </c>
      <c r="G2774" s="1" t="s">
        <v>14</v>
      </c>
    </row>
    <row r="2775" spans="1:7" x14ac:dyDescent="0.3">
      <c r="A2775" s="1" t="s">
        <v>2402</v>
      </c>
      <c r="B2775" s="2">
        <v>46082</v>
      </c>
      <c r="C2775" s="1" t="s">
        <v>76</v>
      </c>
      <c r="D2775" s="1" t="s">
        <v>12</v>
      </c>
      <c r="E2775" s="1" t="s">
        <v>13</v>
      </c>
      <c r="F2775" s="1">
        <v>16096.82</v>
      </c>
      <c r="G2775" s="1" t="s">
        <v>94</v>
      </c>
    </row>
    <row r="2776" spans="1:7" x14ac:dyDescent="0.3">
      <c r="A2776" s="1" t="s">
        <v>462</v>
      </c>
      <c r="B2776" s="2">
        <v>46086</v>
      </c>
      <c r="C2776" s="1" t="s">
        <v>463</v>
      </c>
      <c r="D2776" s="1" t="s">
        <v>35</v>
      </c>
      <c r="E2776" s="1" t="s">
        <v>21</v>
      </c>
      <c r="F2776" s="1">
        <v>16696.240000000002</v>
      </c>
      <c r="G2776" s="1" t="s">
        <v>14</v>
      </c>
    </row>
    <row r="2777" spans="1:7" x14ac:dyDescent="0.3">
      <c r="A2777" s="1" t="s">
        <v>4821</v>
      </c>
      <c r="B2777" s="2">
        <v>46094</v>
      </c>
      <c r="C2777" s="1" t="s">
        <v>691</v>
      </c>
      <c r="D2777" s="1" t="s">
        <v>12</v>
      </c>
      <c r="E2777" s="1" t="s">
        <v>13</v>
      </c>
      <c r="F2777" s="1">
        <v>20872.89</v>
      </c>
      <c r="G2777" s="1" t="s">
        <v>14</v>
      </c>
    </row>
    <row r="2778" spans="1:7" x14ac:dyDescent="0.3">
      <c r="A2778" s="1" t="s">
        <v>4811</v>
      </c>
      <c r="B2778" s="2">
        <v>46038</v>
      </c>
      <c r="C2778" s="1" t="s">
        <v>70</v>
      </c>
      <c r="D2778" s="1" t="s">
        <v>12</v>
      </c>
      <c r="E2778" s="1" t="s">
        <v>21</v>
      </c>
      <c r="F2778" s="1">
        <v>3459.43</v>
      </c>
      <c r="G2778" s="1" t="s">
        <v>14</v>
      </c>
    </row>
    <row r="2779" spans="1:7" x14ac:dyDescent="0.3">
      <c r="A2779" s="1" t="s">
        <v>2296</v>
      </c>
      <c r="B2779" s="2">
        <v>46050</v>
      </c>
      <c r="C2779" s="1" t="s">
        <v>727</v>
      </c>
      <c r="D2779" s="1" t="s">
        <v>12</v>
      </c>
      <c r="E2779" s="1" t="s">
        <v>13</v>
      </c>
      <c r="F2779" s="1">
        <v>1166.44</v>
      </c>
      <c r="G2779" s="1" t="s">
        <v>14</v>
      </c>
    </row>
    <row r="2780" spans="1:7" x14ac:dyDescent="0.3">
      <c r="A2780" s="1" t="s">
        <v>1000</v>
      </c>
      <c r="B2780" s="2">
        <v>46105</v>
      </c>
      <c r="C2780" s="1" t="s">
        <v>1001</v>
      </c>
      <c r="D2780" s="1" t="s">
        <v>12</v>
      </c>
      <c r="E2780" s="1" t="s">
        <v>55</v>
      </c>
      <c r="F2780" s="1">
        <v>9494.94</v>
      </c>
      <c r="G2780" s="1" t="s">
        <v>14</v>
      </c>
    </row>
    <row r="2781" spans="1:7" x14ac:dyDescent="0.3">
      <c r="A2781" s="1" t="s">
        <v>1182</v>
      </c>
      <c r="B2781" s="2">
        <v>46082</v>
      </c>
      <c r="C2781" s="1" t="s">
        <v>84</v>
      </c>
      <c r="D2781" s="1" t="s">
        <v>12</v>
      </c>
      <c r="E2781" s="1" t="s">
        <v>27</v>
      </c>
      <c r="F2781" s="1">
        <v>15997.85</v>
      </c>
      <c r="G2781" s="1" t="s">
        <v>14</v>
      </c>
    </row>
    <row r="2782" spans="1:7" x14ac:dyDescent="0.3">
      <c r="A2782" s="1" t="s">
        <v>1769</v>
      </c>
      <c r="B2782" s="2">
        <v>46066</v>
      </c>
      <c r="C2782" s="1" t="s">
        <v>1541</v>
      </c>
      <c r="D2782" s="1" t="s">
        <v>12</v>
      </c>
      <c r="E2782" s="1" t="s">
        <v>13</v>
      </c>
      <c r="F2782" s="1">
        <v>1513.36</v>
      </c>
      <c r="G2782" s="1" t="s">
        <v>14</v>
      </c>
    </row>
    <row r="2783" spans="1:7" x14ac:dyDescent="0.3">
      <c r="A2783" s="1" t="s">
        <v>1113</v>
      </c>
      <c r="B2783" s="2">
        <v>46025</v>
      </c>
      <c r="C2783" s="1" t="s">
        <v>1114</v>
      </c>
      <c r="D2783" s="1" t="s">
        <v>66</v>
      </c>
      <c r="E2783" s="1" t="s">
        <v>21</v>
      </c>
      <c r="F2783" s="1">
        <v>39188.89</v>
      </c>
      <c r="G2783" s="1" t="s">
        <v>14</v>
      </c>
    </row>
    <row r="2784" spans="1:7" x14ac:dyDescent="0.3">
      <c r="A2784" s="1" t="s">
        <v>587</v>
      </c>
      <c r="B2784" s="2">
        <v>46112</v>
      </c>
      <c r="C2784" s="1" t="s">
        <v>588</v>
      </c>
      <c r="D2784" s="1" t="s">
        <v>66</v>
      </c>
      <c r="E2784" s="1" t="s">
        <v>55</v>
      </c>
      <c r="F2784" s="1">
        <v>110584.64</v>
      </c>
      <c r="G2784" s="1" t="s">
        <v>14</v>
      </c>
    </row>
    <row r="2785" spans="1:7" x14ac:dyDescent="0.3">
      <c r="A2785" s="1" t="s">
        <v>5041</v>
      </c>
      <c r="B2785" s="2">
        <v>46099</v>
      </c>
      <c r="C2785" s="1" t="s">
        <v>86</v>
      </c>
      <c r="D2785" s="1" t="s">
        <v>18</v>
      </c>
      <c r="E2785" s="1" t="s">
        <v>55</v>
      </c>
      <c r="F2785" s="1">
        <v>744.01</v>
      </c>
      <c r="G2785" s="1" t="s">
        <v>14</v>
      </c>
    </row>
    <row r="2786" spans="1:7" x14ac:dyDescent="0.3">
      <c r="A2786" s="1" t="s">
        <v>4298</v>
      </c>
      <c r="B2786" s="2">
        <v>46084</v>
      </c>
      <c r="C2786" s="1" t="s">
        <v>211</v>
      </c>
      <c r="D2786" s="1" t="s">
        <v>66</v>
      </c>
      <c r="E2786" s="1" t="s">
        <v>21</v>
      </c>
      <c r="F2786" s="1">
        <v>1147.1500000000001</v>
      </c>
      <c r="G2786" s="1" t="s">
        <v>14</v>
      </c>
    </row>
    <row r="2787" spans="1:7" x14ac:dyDescent="0.3">
      <c r="A2787" s="1" t="s">
        <v>2277</v>
      </c>
      <c r="B2787" s="2">
        <v>46048</v>
      </c>
      <c r="C2787" s="1" t="s">
        <v>271</v>
      </c>
      <c r="D2787" s="1" t="s">
        <v>35</v>
      </c>
      <c r="E2787" s="1" t="s">
        <v>27</v>
      </c>
      <c r="F2787" s="1">
        <v>1711.12</v>
      </c>
      <c r="G2787" s="1" t="s">
        <v>14</v>
      </c>
    </row>
    <row r="2788" spans="1:7" x14ac:dyDescent="0.3">
      <c r="A2788" s="1" t="s">
        <v>1442</v>
      </c>
      <c r="B2788" s="2">
        <v>46087</v>
      </c>
      <c r="C2788" s="1" t="s">
        <v>1443</v>
      </c>
      <c r="D2788" s="1" t="s">
        <v>12</v>
      </c>
      <c r="E2788" s="1" t="s">
        <v>13</v>
      </c>
      <c r="F2788" s="1">
        <v>974.12</v>
      </c>
      <c r="G2788" s="1" t="s">
        <v>14</v>
      </c>
    </row>
    <row r="2789" spans="1:7" x14ac:dyDescent="0.3">
      <c r="A2789" s="1" t="s">
        <v>3656</v>
      </c>
      <c r="B2789" s="2">
        <v>46060</v>
      </c>
      <c r="C2789" s="1" t="s">
        <v>397</v>
      </c>
      <c r="D2789" s="1" t="s">
        <v>12</v>
      </c>
      <c r="E2789" s="1" t="s">
        <v>13</v>
      </c>
      <c r="F2789" s="1">
        <v>2172.75</v>
      </c>
      <c r="G2789" s="1" t="s">
        <v>14</v>
      </c>
    </row>
    <row r="2790" spans="1:7" x14ac:dyDescent="0.3">
      <c r="A2790" s="1" t="s">
        <v>3880</v>
      </c>
      <c r="B2790" s="2">
        <v>46028</v>
      </c>
      <c r="C2790" s="1" t="s">
        <v>867</v>
      </c>
      <c r="D2790" s="1" t="s">
        <v>18</v>
      </c>
      <c r="E2790" s="1" t="s">
        <v>13</v>
      </c>
      <c r="F2790" s="1">
        <v>1402.76</v>
      </c>
      <c r="G2790" s="1" t="s">
        <v>14</v>
      </c>
    </row>
    <row r="2791" spans="1:7" x14ac:dyDescent="0.3">
      <c r="A2791" s="1" t="s">
        <v>3153</v>
      </c>
      <c r="B2791" s="2">
        <v>46101</v>
      </c>
      <c r="C2791" s="1" t="s">
        <v>1193</v>
      </c>
      <c r="D2791" s="1" t="s">
        <v>12</v>
      </c>
      <c r="E2791" s="1" t="s">
        <v>21</v>
      </c>
      <c r="F2791" s="1">
        <v>3152.28</v>
      </c>
      <c r="G2791" s="1" t="s">
        <v>14</v>
      </c>
    </row>
    <row r="2792" spans="1:7" x14ac:dyDescent="0.3">
      <c r="A2792" s="1" t="s">
        <v>97</v>
      </c>
      <c r="B2792" s="2">
        <v>46032</v>
      </c>
      <c r="C2792" s="1" t="s">
        <v>98</v>
      </c>
      <c r="D2792" s="1" t="s">
        <v>12</v>
      </c>
      <c r="E2792" s="1" t="s">
        <v>21</v>
      </c>
      <c r="F2792" s="1">
        <v>20673.66</v>
      </c>
      <c r="G2792" s="1" t="s">
        <v>14</v>
      </c>
    </row>
    <row r="2793" spans="1:7" x14ac:dyDescent="0.3">
      <c r="A2793" s="1" t="s">
        <v>4876</v>
      </c>
      <c r="B2793" s="2">
        <v>46082</v>
      </c>
      <c r="C2793" s="1" t="s">
        <v>603</v>
      </c>
      <c r="D2793" s="1" t="s">
        <v>35</v>
      </c>
      <c r="E2793" s="1" t="s">
        <v>27</v>
      </c>
      <c r="F2793" s="1">
        <v>9132.35</v>
      </c>
      <c r="G2793" s="1" t="s">
        <v>14</v>
      </c>
    </row>
    <row r="2794" spans="1:7" x14ac:dyDescent="0.3">
      <c r="A2794" s="1" t="s">
        <v>1904</v>
      </c>
      <c r="B2794" s="2">
        <v>46040</v>
      </c>
      <c r="C2794" s="1" t="s">
        <v>196</v>
      </c>
      <c r="D2794" s="1" t="s">
        <v>12</v>
      </c>
      <c r="E2794" s="1" t="s">
        <v>21</v>
      </c>
      <c r="F2794" s="1">
        <v>46536.76</v>
      </c>
      <c r="G2794" s="1" t="s">
        <v>14</v>
      </c>
    </row>
    <row r="2795" spans="1:7" x14ac:dyDescent="0.3">
      <c r="A2795" s="1" t="s">
        <v>2618</v>
      </c>
      <c r="B2795" s="2">
        <v>46093</v>
      </c>
      <c r="C2795" s="1" t="s">
        <v>249</v>
      </c>
      <c r="D2795" s="1" t="s">
        <v>66</v>
      </c>
      <c r="E2795" s="1" t="s">
        <v>13</v>
      </c>
      <c r="F2795" s="1">
        <v>8557.7199999999993</v>
      </c>
      <c r="G2795" s="1" t="s">
        <v>14</v>
      </c>
    </row>
    <row r="2796" spans="1:7" x14ac:dyDescent="0.3">
      <c r="A2796" s="1" t="s">
        <v>1109</v>
      </c>
      <c r="B2796" s="2">
        <v>46085</v>
      </c>
      <c r="C2796" s="1" t="s">
        <v>1110</v>
      </c>
      <c r="D2796" s="1" t="s">
        <v>12</v>
      </c>
      <c r="E2796" s="1" t="s">
        <v>13</v>
      </c>
      <c r="F2796" s="1">
        <v>2685.5</v>
      </c>
      <c r="G2796" s="1" t="s">
        <v>14</v>
      </c>
    </row>
    <row r="2797" spans="1:7" x14ac:dyDescent="0.3">
      <c r="A2797" s="1" t="s">
        <v>3431</v>
      </c>
      <c r="B2797" s="2">
        <v>46054</v>
      </c>
      <c r="C2797" s="1" t="s">
        <v>1899</v>
      </c>
      <c r="D2797" s="1" t="s">
        <v>12</v>
      </c>
      <c r="E2797" s="1" t="s">
        <v>13</v>
      </c>
      <c r="F2797" s="1">
        <v>1867.66</v>
      </c>
      <c r="G2797" s="1" t="s">
        <v>89</v>
      </c>
    </row>
    <row r="2798" spans="1:7" x14ac:dyDescent="0.3">
      <c r="A2798" s="1" t="s">
        <v>1618</v>
      </c>
      <c r="B2798" s="2">
        <v>46072</v>
      </c>
      <c r="C2798" s="1" t="s">
        <v>871</v>
      </c>
      <c r="D2798" s="1" t="s">
        <v>35</v>
      </c>
      <c r="E2798" s="1" t="s">
        <v>13</v>
      </c>
      <c r="F2798" s="1">
        <v>367.66</v>
      </c>
      <c r="G2798" s="1" t="s">
        <v>14</v>
      </c>
    </row>
    <row r="2799" spans="1:7" x14ac:dyDescent="0.3">
      <c r="A2799" s="1" t="s">
        <v>4664</v>
      </c>
      <c r="B2799" s="2">
        <v>46090</v>
      </c>
      <c r="C2799" s="1" t="s">
        <v>1455</v>
      </c>
      <c r="D2799" s="1" t="s">
        <v>12</v>
      </c>
      <c r="E2799" s="1" t="s">
        <v>13</v>
      </c>
      <c r="F2799" s="1">
        <v>4103.87</v>
      </c>
      <c r="G2799" s="1" t="s">
        <v>14</v>
      </c>
    </row>
    <row r="2800" spans="1:7" x14ac:dyDescent="0.3">
      <c r="A2800" s="1" t="s">
        <v>939</v>
      </c>
      <c r="B2800" s="2">
        <v>46038</v>
      </c>
      <c r="C2800" s="1" t="s">
        <v>940</v>
      </c>
      <c r="D2800" s="1" t="s">
        <v>66</v>
      </c>
      <c r="E2800" s="1" t="s">
        <v>13</v>
      </c>
      <c r="F2800" s="1">
        <v>1707.95</v>
      </c>
      <c r="G2800" s="1" t="s">
        <v>14</v>
      </c>
    </row>
    <row r="2801" spans="1:7" x14ac:dyDescent="0.3">
      <c r="A2801" s="1" t="s">
        <v>1662</v>
      </c>
      <c r="B2801" s="2">
        <v>46030</v>
      </c>
      <c r="C2801" s="1" t="s">
        <v>1645</v>
      </c>
      <c r="D2801" s="1" t="s">
        <v>18</v>
      </c>
      <c r="E2801" s="1" t="s">
        <v>55</v>
      </c>
      <c r="F2801" s="1">
        <v>521.13</v>
      </c>
      <c r="G2801" s="1" t="s">
        <v>14</v>
      </c>
    </row>
    <row r="2802" spans="1:7" x14ac:dyDescent="0.3">
      <c r="A2802" s="1" t="s">
        <v>1679</v>
      </c>
      <c r="B2802" s="2">
        <v>46106</v>
      </c>
      <c r="C2802" s="1" t="s">
        <v>1680</v>
      </c>
      <c r="D2802" s="1" t="s">
        <v>46</v>
      </c>
      <c r="E2802" s="1" t="s">
        <v>21</v>
      </c>
      <c r="F2802" s="1">
        <v>855.11</v>
      </c>
      <c r="G2802" s="1" t="s">
        <v>14</v>
      </c>
    </row>
    <row r="2803" spans="1:7" x14ac:dyDescent="0.3">
      <c r="A2803" s="1" t="s">
        <v>4322</v>
      </c>
      <c r="B2803" s="2">
        <v>46092</v>
      </c>
      <c r="C2803" s="1" t="s">
        <v>1515</v>
      </c>
      <c r="D2803" s="1" t="s">
        <v>12</v>
      </c>
      <c r="E2803" s="1" t="s">
        <v>27</v>
      </c>
      <c r="F2803" s="1">
        <v>3826.83</v>
      </c>
      <c r="G2803" s="1" t="s">
        <v>14</v>
      </c>
    </row>
    <row r="2804" spans="1:7" x14ac:dyDescent="0.3">
      <c r="A2804" s="1" t="s">
        <v>4598</v>
      </c>
      <c r="B2804" s="2">
        <v>46026</v>
      </c>
      <c r="C2804" s="1" t="s">
        <v>4599</v>
      </c>
      <c r="D2804" s="1" t="s">
        <v>12</v>
      </c>
      <c r="E2804" s="1" t="s">
        <v>27</v>
      </c>
      <c r="F2804" s="1">
        <v>8566.27</v>
      </c>
      <c r="G2804" s="1" t="s">
        <v>14</v>
      </c>
    </row>
    <row r="2805" spans="1:7" x14ac:dyDescent="0.3">
      <c r="A2805" s="1" t="s">
        <v>1668</v>
      </c>
      <c r="B2805" s="2">
        <v>46054</v>
      </c>
      <c r="C2805" s="1" t="s">
        <v>786</v>
      </c>
      <c r="D2805" s="1" t="s">
        <v>18</v>
      </c>
      <c r="E2805" s="1" t="s">
        <v>55</v>
      </c>
      <c r="F2805" s="1">
        <v>5541.08</v>
      </c>
      <c r="G2805" s="1" t="s">
        <v>14</v>
      </c>
    </row>
    <row r="2806" spans="1:7" x14ac:dyDescent="0.3">
      <c r="A2806" s="1" t="s">
        <v>3641</v>
      </c>
      <c r="B2806" s="2">
        <v>46079</v>
      </c>
      <c r="C2806" s="1" t="s">
        <v>2380</v>
      </c>
      <c r="D2806" s="1" t="s">
        <v>66</v>
      </c>
      <c r="E2806" s="1" t="s">
        <v>13</v>
      </c>
      <c r="F2806" s="1">
        <v>98577.51</v>
      </c>
      <c r="G2806" s="1" t="s">
        <v>14</v>
      </c>
    </row>
    <row r="2807" spans="1:7" x14ac:dyDescent="0.3">
      <c r="A2807" s="1" t="s">
        <v>4319</v>
      </c>
      <c r="B2807" s="2">
        <v>46065</v>
      </c>
      <c r="C2807" s="1" t="s">
        <v>566</v>
      </c>
      <c r="D2807" s="1" t="s">
        <v>12</v>
      </c>
      <c r="E2807" s="1" t="s">
        <v>13</v>
      </c>
      <c r="F2807" s="1">
        <v>10268.33</v>
      </c>
      <c r="G2807" s="1" t="s">
        <v>14</v>
      </c>
    </row>
    <row r="2808" spans="1:7" x14ac:dyDescent="0.3">
      <c r="A2808" s="1" t="s">
        <v>3247</v>
      </c>
      <c r="B2808" s="2">
        <v>46056</v>
      </c>
      <c r="C2808" s="1" t="s">
        <v>3248</v>
      </c>
      <c r="D2808" s="1" t="s">
        <v>35</v>
      </c>
      <c r="E2808" s="1" t="s">
        <v>21</v>
      </c>
      <c r="F2808" s="1">
        <v>4138.1099999999997</v>
      </c>
      <c r="G2808" s="1" t="s">
        <v>14</v>
      </c>
    </row>
    <row r="2809" spans="1:7" x14ac:dyDescent="0.3">
      <c r="A2809" s="1" t="s">
        <v>3726</v>
      </c>
      <c r="B2809" s="2">
        <v>46050</v>
      </c>
      <c r="C2809" s="1" t="s">
        <v>2276</v>
      </c>
      <c r="D2809" s="1" t="s">
        <v>12</v>
      </c>
      <c r="E2809" s="1" t="s">
        <v>27</v>
      </c>
      <c r="F2809" s="1">
        <v>951.98</v>
      </c>
      <c r="G2809" s="1" t="s">
        <v>14</v>
      </c>
    </row>
    <row r="2810" spans="1:7" x14ac:dyDescent="0.3">
      <c r="A2810" s="1" t="s">
        <v>2853</v>
      </c>
      <c r="B2810" s="2">
        <v>46074</v>
      </c>
      <c r="C2810" s="1" t="s">
        <v>472</v>
      </c>
      <c r="D2810" s="1" t="s">
        <v>35</v>
      </c>
      <c r="E2810" s="1" t="s">
        <v>21</v>
      </c>
      <c r="F2810" s="1">
        <v>3450.96</v>
      </c>
      <c r="G2810" s="1" t="s">
        <v>14</v>
      </c>
    </row>
    <row r="2811" spans="1:7" x14ac:dyDescent="0.3">
      <c r="A2811" s="1" t="s">
        <v>2658</v>
      </c>
      <c r="B2811" s="2">
        <v>46105</v>
      </c>
      <c r="C2811" s="1" t="s">
        <v>1823</v>
      </c>
      <c r="D2811" s="1" t="s">
        <v>35</v>
      </c>
      <c r="E2811" s="1" t="s">
        <v>55</v>
      </c>
      <c r="F2811" s="1">
        <v>27503.599999999999</v>
      </c>
      <c r="G2811" s="1" t="s">
        <v>14</v>
      </c>
    </row>
    <row r="2812" spans="1:7" x14ac:dyDescent="0.3">
      <c r="A2812" s="1" t="s">
        <v>4264</v>
      </c>
      <c r="B2812" s="2">
        <v>46038</v>
      </c>
      <c r="C2812" s="1" t="s">
        <v>1356</v>
      </c>
      <c r="D2812" s="1" t="s">
        <v>12</v>
      </c>
      <c r="E2812" s="1" t="s">
        <v>27</v>
      </c>
      <c r="F2812" s="1">
        <v>39592.81</v>
      </c>
      <c r="G2812" s="1" t="s">
        <v>14</v>
      </c>
    </row>
    <row r="2813" spans="1:7" x14ac:dyDescent="0.3">
      <c r="A2813" s="1" t="s">
        <v>2441</v>
      </c>
      <c r="B2813" s="2">
        <v>46081</v>
      </c>
      <c r="C2813" s="1" t="s">
        <v>1918</v>
      </c>
      <c r="D2813" s="1" t="s">
        <v>12</v>
      </c>
      <c r="E2813" s="1" t="s">
        <v>13</v>
      </c>
      <c r="F2813" s="1">
        <v>9967.17</v>
      </c>
      <c r="G2813" s="1" t="s">
        <v>14</v>
      </c>
    </row>
    <row r="2814" spans="1:7" x14ac:dyDescent="0.3">
      <c r="A2814" s="1" t="s">
        <v>2049</v>
      </c>
      <c r="B2814" s="2">
        <v>46096</v>
      </c>
      <c r="C2814" s="1" t="s">
        <v>861</v>
      </c>
      <c r="D2814" s="1" t="s">
        <v>12</v>
      </c>
      <c r="E2814" s="1" t="s">
        <v>21</v>
      </c>
      <c r="F2814" s="1">
        <v>8373</v>
      </c>
      <c r="G2814" s="1" t="s">
        <v>94</v>
      </c>
    </row>
    <row r="2815" spans="1:7" x14ac:dyDescent="0.3">
      <c r="A2815" s="1" t="s">
        <v>1982</v>
      </c>
      <c r="B2815" s="2">
        <v>46095</v>
      </c>
      <c r="C2815" s="1" t="s">
        <v>1104</v>
      </c>
      <c r="D2815" s="1" t="s">
        <v>18</v>
      </c>
      <c r="E2815" s="1" t="s">
        <v>13</v>
      </c>
      <c r="F2815" s="1">
        <v>1596.6</v>
      </c>
      <c r="G2815" s="1" t="s">
        <v>14</v>
      </c>
    </row>
    <row r="2816" spans="1:7" x14ac:dyDescent="0.3">
      <c r="A2816" s="1" t="s">
        <v>1880</v>
      </c>
      <c r="B2816" s="2">
        <v>46057</v>
      </c>
      <c r="C2816" s="1" t="s">
        <v>1264</v>
      </c>
      <c r="D2816" s="1" t="s">
        <v>12</v>
      </c>
      <c r="E2816" s="1" t="s">
        <v>21</v>
      </c>
      <c r="F2816" s="1">
        <v>2017.01</v>
      </c>
      <c r="G2816" s="1" t="s">
        <v>14</v>
      </c>
    </row>
    <row r="2817" spans="1:7" x14ac:dyDescent="0.3">
      <c r="A2817" s="1" t="s">
        <v>2507</v>
      </c>
      <c r="B2817" s="2">
        <v>46112</v>
      </c>
      <c r="C2817" s="1" t="s">
        <v>1359</v>
      </c>
      <c r="D2817" s="1" t="s">
        <v>66</v>
      </c>
      <c r="E2817" s="1" t="s">
        <v>27</v>
      </c>
      <c r="F2817" s="1">
        <v>2486.0300000000002</v>
      </c>
      <c r="G2817" s="1" t="s">
        <v>14</v>
      </c>
    </row>
    <row r="2818" spans="1:7" x14ac:dyDescent="0.3">
      <c r="A2818" s="1" t="s">
        <v>2747</v>
      </c>
      <c r="B2818" s="2">
        <v>46070</v>
      </c>
      <c r="C2818" s="1" t="s">
        <v>1816</v>
      </c>
      <c r="D2818" s="1" t="s">
        <v>12</v>
      </c>
      <c r="E2818" s="1" t="s">
        <v>27</v>
      </c>
      <c r="F2818" s="1">
        <v>10778.61</v>
      </c>
      <c r="G2818" s="1" t="s">
        <v>14</v>
      </c>
    </row>
    <row r="2819" spans="1:7" x14ac:dyDescent="0.3">
      <c r="A2819" s="1" t="s">
        <v>4578</v>
      </c>
      <c r="B2819" s="2">
        <v>46032</v>
      </c>
      <c r="C2819" s="1" t="s">
        <v>3637</v>
      </c>
      <c r="D2819" s="1" t="s">
        <v>12</v>
      </c>
      <c r="E2819" s="1" t="s">
        <v>27</v>
      </c>
      <c r="F2819" s="1">
        <v>10192.99</v>
      </c>
      <c r="G2819" s="1" t="s">
        <v>89</v>
      </c>
    </row>
    <row r="2820" spans="1:7" x14ac:dyDescent="0.3">
      <c r="A2820" s="1" t="s">
        <v>2256</v>
      </c>
      <c r="B2820" s="2">
        <v>46111</v>
      </c>
      <c r="C2820" s="1" t="s">
        <v>196</v>
      </c>
      <c r="D2820" s="1" t="s">
        <v>66</v>
      </c>
      <c r="E2820" s="1" t="s">
        <v>27</v>
      </c>
      <c r="F2820" s="1">
        <v>1409.49</v>
      </c>
      <c r="G2820" s="1" t="s">
        <v>14</v>
      </c>
    </row>
    <row r="2821" spans="1:7" x14ac:dyDescent="0.3">
      <c r="A2821" s="1" t="s">
        <v>4630</v>
      </c>
      <c r="B2821" s="2">
        <v>46042</v>
      </c>
      <c r="C2821" s="1" t="s">
        <v>1356</v>
      </c>
      <c r="D2821" s="1" t="s">
        <v>66</v>
      </c>
      <c r="E2821" s="1" t="s">
        <v>21</v>
      </c>
      <c r="F2821" s="1">
        <v>3441.3</v>
      </c>
      <c r="G2821" s="1" t="s">
        <v>14</v>
      </c>
    </row>
    <row r="2822" spans="1:7" x14ac:dyDescent="0.3">
      <c r="A2822" s="1" t="s">
        <v>69</v>
      </c>
      <c r="B2822" s="2">
        <v>46090</v>
      </c>
      <c r="C2822" s="1" t="s">
        <v>70</v>
      </c>
      <c r="D2822" s="1" t="s">
        <v>12</v>
      </c>
      <c r="E2822" s="1" t="s">
        <v>27</v>
      </c>
      <c r="F2822" s="1">
        <v>2100.91</v>
      </c>
      <c r="G2822" s="1" t="s">
        <v>14</v>
      </c>
    </row>
    <row r="2823" spans="1:7" x14ac:dyDescent="0.3">
      <c r="A2823" s="1" t="s">
        <v>929</v>
      </c>
      <c r="B2823" s="2">
        <v>46101</v>
      </c>
      <c r="C2823" s="1" t="s">
        <v>544</v>
      </c>
      <c r="D2823" s="1" t="s">
        <v>18</v>
      </c>
      <c r="E2823" s="1" t="s">
        <v>13</v>
      </c>
      <c r="F2823" s="1">
        <v>32437.08</v>
      </c>
      <c r="G2823" s="1" t="s">
        <v>14</v>
      </c>
    </row>
    <row r="2824" spans="1:7" x14ac:dyDescent="0.3">
      <c r="A2824" s="1" t="s">
        <v>2392</v>
      </c>
      <c r="B2824" s="2">
        <v>46063</v>
      </c>
      <c r="C2824" s="1" t="s">
        <v>1213</v>
      </c>
      <c r="D2824" s="1" t="s">
        <v>66</v>
      </c>
      <c r="E2824" s="1" t="s">
        <v>13</v>
      </c>
      <c r="F2824" s="1">
        <v>26569.54</v>
      </c>
      <c r="G2824" s="1" t="s">
        <v>14</v>
      </c>
    </row>
    <row r="2825" spans="1:7" x14ac:dyDescent="0.3">
      <c r="A2825" s="1" t="s">
        <v>1157</v>
      </c>
      <c r="B2825" s="2">
        <v>46047</v>
      </c>
      <c r="C2825" s="1" t="s">
        <v>504</v>
      </c>
      <c r="D2825" s="1" t="s">
        <v>46</v>
      </c>
      <c r="E2825" s="1" t="s">
        <v>55</v>
      </c>
      <c r="F2825" s="1">
        <v>7665.27</v>
      </c>
      <c r="G2825" s="1" t="s">
        <v>14</v>
      </c>
    </row>
    <row r="2826" spans="1:7" x14ac:dyDescent="0.3">
      <c r="A2826" s="1" t="s">
        <v>4327</v>
      </c>
      <c r="B2826" s="2">
        <v>46039</v>
      </c>
      <c r="C2826" s="1" t="s">
        <v>271</v>
      </c>
      <c r="D2826" s="1" t="s">
        <v>12</v>
      </c>
      <c r="E2826" s="1" t="s">
        <v>13</v>
      </c>
      <c r="F2826" s="1">
        <v>2638.85</v>
      </c>
      <c r="G2826" s="1" t="s">
        <v>14</v>
      </c>
    </row>
    <row r="2827" spans="1:7" x14ac:dyDescent="0.3">
      <c r="A2827" s="1" t="s">
        <v>42</v>
      </c>
      <c r="B2827" s="2">
        <v>46077</v>
      </c>
      <c r="C2827" s="1" t="s">
        <v>43</v>
      </c>
      <c r="D2827" s="1" t="s">
        <v>12</v>
      </c>
      <c r="E2827" s="1" t="s">
        <v>27</v>
      </c>
      <c r="F2827" s="1">
        <v>1764.89</v>
      </c>
      <c r="G2827" s="1" t="s">
        <v>14</v>
      </c>
    </row>
    <row r="2828" spans="1:7" x14ac:dyDescent="0.3">
      <c r="A2828" s="1" t="s">
        <v>1239</v>
      </c>
      <c r="B2828" s="2">
        <v>46032</v>
      </c>
      <c r="C2828" s="1" t="s">
        <v>1170</v>
      </c>
      <c r="D2828" s="1" t="s">
        <v>18</v>
      </c>
      <c r="E2828" s="1" t="s">
        <v>27</v>
      </c>
      <c r="F2828" s="1">
        <v>2283.12</v>
      </c>
      <c r="G2828" s="1" t="s">
        <v>14</v>
      </c>
    </row>
    <row r="2829" spans="1:7" x14ac:dyDescent="0.3">
      <c r="A2829" s="1" t="s">
        <v>1792</v>
      </c>
      <c r="B2829" s="2">
        <v>46031</v>
      </c>
      <c r="C2829" s="1" t="s">
        <v>541</v>
      </c>
      <c r="D2829" s="1" t="s">
        <v>12</v>
      </c>
      <c r="E2829" s="1" t="s">
        <v>13</v>
      </c>
      <c r="F2829" s="1">
        <v>133.41</v>
      </c>
      <c r="G2829" s="1" t="s">
        <v>14</v>
      </c>
    </row>
    <row r="2830" spans="1:7" x14ac:dyDescent="0.3">
      <c r="A2830" s="1" t="s">
        <v>3286</v>
      </c>
      <c r="B2830" s="2">
        <v>46052</v>
      </c>
      <c r="C2830" s="1" t="s">
        <v>721</v>
      </c>
      <c r="D2830" s="1" t="s">
        <v>12</v>
      </c>
      <c r="E2830" s="1" t="s">
        <v>27</v>
      </c>
      <c r="F2830" s="1">
        <v>7457.34</v>
      </c>
      <c r="G2830" s="1" t="s">
        <v>94</v>
      </c>
    </row>
    <row r="2831" spans="1:7" x14ac:dyDescent="0.3">
      <c r="A2831" s="1" t="s">
        <v>164</v>
      </c>
      <c r="B2831" s="2">
        <v>46093</v>
      </c>
      <c r="C2831" s="1" t="s">
        <v>165</v>
      </c>
      <c r="D2831" s="1" t="s">
        <v>12</v>
      </c>
      <c r="E2831" s="1" t="s">
        <v>21</v>
      </c>
      <c r="F2831" s="1">
        <v>1172.17</v>
      </c>
      <c r="G2831" s="1" t="s">
        <v>14</v>
      </c>
    </row>
    <row r="2832" spans="1:7" x14ac:dyDescent="0.3">
      <c r="A2832" s="1" t="s">
        <v>1818</v>
      </c>
      <c r="B2832" s="2">
        <v>46111</v>
      </c>
      <c r="C2832" s="1" t="s">
        <v>122</v>
      </c>
      <c r="D2832" s="1" t="s">
        <v>35</v>
      </c>
      <c r="E2832" s="1" t="s">
        <v>27</v>
      </c>
      <c r="F2832" s="1">
        <v>58220.78</v>
      </c>
      <c r="G2832" s="1" t="s">
        <v>14</v>
      </c>
    </row>
    <row r="2833" spans="1:7" x14ac:dyDescent="0.3">
      <c r="A2833" s="1" t="s">
        <v>1625</v>
      </c>
      <c r="B2833" s="2">
        <v>46092</v>
      </c>
      <c r="C2833" s="1" t="s">
        <v>798</v>
      </c>
      <c r="D2833" s="1" t="s">
        <v>35</v>
      </c>
      <c r="E2833" s="1" t="s">
        <v>13</v>
      </c>
      <c r="F2833" s="1">
        <v>3117.42</v>
      </c>
      <c r="G2833" s="1" t="s">
        <v>14</v>
      </c>
    </row>
    <row r="2834" spans="1:7" x14ac:dyDescent="0.3">
      <c r="A2834" s="1" t="s">
        <v>1268</v>
      </c>
      <c r="B2834" s="2">
        <v>46112</v>
      </c>
      <c r="C2834" s="1" t="s">
        <v>1269</v>
      </c>
      <c r="D2834" s="1" t="s">
        <v>46</v>
      </c>
      <c r="E2834" s="1" t="s">
        <v>27</v>
      </c>
      <c r="F2834" s="1">
        <v>5219.47</v>
      </c>
      <c r="G2834" s="1" t="s">
        <v>14</v>
      </c>
    </row>
    <row r="2835" spans="1:7" x14ac:dyDescent="0.3">
      <c r="A2835" s="1" t="s">
        <v>3865</v>
      </c>
      <c r="B2835" s="2">
        <v>46080</v>
      </c>
      <c r="C2835" s="1" t="s">
        <v>1005</v>
      </c>
      <c r="D2835" s="1" t="s">
        <v>35</v>
      </c>
      <c r="E2835" s="1" t="s">
        <v>27</v>
      </c>
      <c r="F2835" s="1">
        <v>3018.45</v>
      </c>
      <c r="G2835" s="1" t="s">
        <v>14</v>
      </c>
    </row>
    <row r="2836" spans="1:7" x14ac:dyDescent="0.3">
      <c r="A2836" s="1" t="s">
        <v>764</v>
      </c>
      <c r="B2836" s="2">
        <v>46078</v>
      </c>
      <c r="C2836" s="1" t="s">
        <v>180</v>
      </c>
      <c r="D2836" s="1" t="s">
        <v>12</v>
      </c>
      <c r="E2836" s="1" t="s">
        <v>27</v>
      </c>
      <c r="F2836" s="1">
        <v>2316.0500000000002</v>
      </c>
      <c r="G2836" s="1" t="s">
        <v>14</v>
      </c>
    </row>
    <row r="2837" spans="1:7" x14ac:dyDescent="0.3">
      <c r="A2837" s="1" t="s">
        <v>2501</v>
      </c>
      <c r="B2837" s="2">
        <v>46088</v>
      </c>
      <c r="C2837" s="1" t="s">
        <v>746</v>
      </c>
      <c r="D2837" s="1" t="s">
        <v>12</v>
      </c>
      <c r="E2837" s="1" t="s">
        <v>13</v>
      </c>
      <c r="F2837" s="1">
        <v>18001.740000000002</v>
      </c>
      <c r="G2837" s="1" t="s">
        <v>14</v>
      </c>
    </row>
    <row r="2838" spans="1:7" x14ac:dyDescent="0.3">
      <c r="A2838" s="1" t="s">
        <v>966</v>
      </c>
      <c r="B2838" s="2">
        <v>46063</v>
      </c>
      <c r="C2838" s="1" t="s">
        <v>967</v>
      </c>
      <c r="D2838" s="1" t="s">
        <v>12</v>
      </c>
      <c r="E2838" s="1" t="s">
        <v>27</v>
      </c>
      <c r="F2838" s="1">
        <v>3721.99</v>
      </c>
      <c r="G2838" s="1" t="s">
        <v>14</v>
      </c>
    </row>
    <row r="2839" spans="1:7" x14ac:dyDescent="0.3">
      <c r="A2839" s="1" t="s">
        <v>4636</v>
      </c>
      <c r="B2839" s="2">
        <v>46039</v>
      </c>
      <c r="C2839" s="1" t="s">
        <v>2438</v>
      </c>
      <c r="D2839" s="1" t="s">
        <v>35</v>
      </c>
      <c r="E2839" s="1" t="s">
        <v>13</v>
      </c>
      <c r="F2839" s="1">
        <v>10510.6</v>
      </c>
      <c r="G2839" s="1" t="s">
        <v>14</v>
      </c>
    </row>
    <row r="2840" spans="1:7" x14ac:dyDescent="0.3">
      <c r="A2840" s="1" t="s">
        <v>4823</v>
      </c>
      <c r="B2840" s="2">
        <v>46033</v>
      </c>
      <c r="C2840" s="1" t="s">
        <v>2759</v>
      </c>
      <c r="D2840" s="1" t="s">
        <v>35</v>
      </c>
      <c r="E2840" s="1" t="s">
        <v>13</v>
      </c>
      <c r="F2840" s="1">
        <v>2103.67</v>
      </c>
      <c r="G2840" s="1" t="s">
        <v>14</v>
      </c>
    </row>
    <row r="2841" spans="1:7" x14ac:dyDescent="0.3">
      <c r="A2841" s="1" t="s">
        <v>2460</v>
      </c>
      <c r="B2841" s="2">
        <v>46074</v>
      </c>
      <c r="C2841" s="1" t="s">
        <v>2461</v>
      </c>
      <c r="D2841" s="1" t="s">
        <v>18</v>
      </c>
      <c r="E2841" s="1" t="s">
        <v>27</v>
      </c>
      <c r="F2841" s="1">
        <v>2122.2800000000002</v>
      </c>
      <c r="G2841" s="1" t="s">
        <v>14</v>
      </c>
    </row>
    <row r="2842" spans="1:7" x14ac:dyDescent="0.3">
      <c r="A2842" s="1" t="s">
        <v>4936</v>
      </c>
      <c r="B2842" s="2">
        <v>46032</v>
      </c>
      <c r="C2842" s="1" t="s">
        <v>151</v>
      </c>
      <c r="D2842" s="1" t="s">
        <v>66</v>
      </c>
      <c r="E2842" s="1" t="s">
        <v>27</v>
      </c>
      <c r="F2842" s="1">
        <v>4120.28</v>
      </c>
      <c r="G2842" s="1" t="s">
        <v>14</v>
      </c>
    </row>
    <row r="2843" spans="1:7" x14ac:dyDescent="0.3">
      <c r="A2843" s="1" t="s">
        <v>1516</v>
      </c>
      <c r="B2843" s="2">
        <v>46045</v>
      </c>
      <c r="C2843" s="1" t="s">
        <v>1517</v>
      </c>
      <c r="D2843" s="1" t="s">
        <v>12</v>
      </c>
      <c r="E2843" s="1" t="s">
        <v>21</v>
      </c>
      <c r="F2843" s="1">
        <v>6355.67</v>
      </c>
      <c r="G2843" s="1" t="s">
        <v>14</v>
      </c>
    </row>
    <row r="2844" spans="1:7" x14ac:dyDescent="0.3">
      <c r="A2844" s="1" t="s">
        <v>4302</v>
      </c>
      <c r="B2844" s="2">
        <v>46065</v>
      </c>
      <c r="C2844" s="1" t="s">
        <v>858</v>
      </c>
      <c r="D2844" s="1" t="s">
        <v>12</v>
      </c>
      <c r="E2844" s="1" t="s">
        <v>13</v>
      </c>
      <c r="F2844" s="1">
        <v>3055.62</v>
      </c>
      <c r="G2844" s="1" t="s">
        <v>14</v>
      </c>
    </row>
    <row r="2845" spans="1:7" x14ac:dyDescent="0.3">
      <c r="A2845" s="1" t="s">
        <v>4008</v>
      </c>
      <c r="B2845" s="2">
        <v>46107</v>
      </c>
      <c r="C2845" s="1" t="s">
        <v>1202</v>
      </c>
      <c r="D2845" s="1" t="s">
        <v>18</v>
      </c>
      <c r="E2845" s="1" t="s">
        <v>27</v>
      </c>
      <c r="F2845" s="1">
        <v>11502.8</v>
      </c>
      <c r="G2845" s="1" t="s">
        <v>14</v>
      </c>
    </row>
    <row r="2846" spans="1:7" x14ac:dyDescent="0.3">
      <c r="A2846" s="1" t="s">
        <v>2207</v>
      </c>
      <c r="B2846" s="2">
        <v>46063</v>
      </c>
      <c r="C2846" s="1" t="s">
        <v>1228</v>
      </c>
      <c r="D2846" s="1" t="s">
        <v>12</v>
      </c>
      <c r="E2846" s="1" t="s">
        <v>13</v>
      </c>
      <c r="F2846" s="1">
        <v>6297.42</v>
      </c>
      <c r="G2846" s="1" t="s">
        <v>14</v>
      </c>
    </row>
    <row r="2847" spans="1:7" x14ac:dyDescent="0.3">
      <c r="A2847" s="1" t="s">
        <v>3407</v>
      </c>
      <c r="B2847" s="2">
        <v>46040</v>
      </c>
      <c r="C2847" s="1" t="s">
        <v>3116</v>
      </c>
      <c r="D2847" s="1" t="s">
        <v>18</v>
      </c>
      <c r="E2847" s="1" t="s">
        <v>55</v>
      </c>
      <c r="F2847" s="1">
        <v>3530.1</v>
      </c>
      <c r="G2847" s="1" t="s">
        <v>14</v>
      </c>
    </row>
    <row r="2848" spans="1:7" x14ac:dyDescent="0.3">
      <c r="A2848" s="1" t="s">
        <v>4450</v>
      </c>
      <c r="B2848" s="2">
        <v>46053</v>
      </c>
      <c r="C2848" s="1" t="s">
        <v>1155</v>
      </c>
      <c r="D2848" s="1" t="s">
        <v>66</v>
      </c>
      <c r="E2848" s="1" t="s">
        <v>55</v>
      </c>
      <c r="F2848" s="1">
        <v>1671.87</v>
      </c>
      <c r="G2848" s="1" t="s">
        <v>14</v>
      </c>
    </row>
    <row r="2849" spans="1:7" x14ac:dyDescent="0.3">
      <c r="A2849" s="1" t="s">
        <v>4279</v>
      </c>
      <c r="B2849" s="2">
        <v>46057</v>
      </c>
      <c r="C2849" s="1" t="s">
        <v>566</v>
      </c>
      <c r="D2849" s="1" t="s">
        <v>35</v>
      </c>
      <c r="E2849" s="1" t="s">
        <v>13</v>
      </c>
      <c r="F2849" s="1">
        <v>2954.12</v>
      </c>
      <c r="G2849" s="1" t="s">
        <v>14</v>
      </c>
    </row>
    <row r="2850" spans="1:7" x14ac:dyDescent="0.3">
      <c r="A2850" s="1" t="s">
        <v>918</v>
      </c>
      <c r="B2850" s="2">
        <v>46044</v>
      </c>
      <c r="C2850" s="1" t="s">
        <v>919</v>
      </c>
      <c r="D2850" s="1" t="s">
        <v>66</v>
      </c>
      <c r="E2850" s="1" t="s">
        <v>27</v>
      </c>
      <c r="F2850" s="1">
        <v>8842.0400000000009</v>
      </c>
      <c r="G2850" s="1" t="s">
        <v>94</v>
      </c>
    </row>
    <row r="2851" spans="1:7" x14ac:dyDescent="0.3">
      <c r="A2851" s="1" t="s">
        <v>3926</v>
      </c>
      <c r="B2851" s="2">
        <v>46103</v>
      </c>
      <c r="C2851" s="1" t="s">
        <v>182</v>
      </c>
      <c r="D2851" s="1" t="s">
        <v>66</v>
      </c>
      <c r="E2851" s="1" t="s">
        <v>21</v>
      </c>
      <c r="F2851" s="1">
        <v>697.37</v>
      </c>
      <c r="G2851" s="1" t="s">
        <v>14</v>
      </c>
    </row>
    <row r="2852" spans="1:7" x14ac:dyDescent="0.3">
      <c r="A2852" s="1" t="s">
        <v>3268</v>
      </c>
      <c r="B2852" s="2">
        <v>46046</v>
      </c>
      <c r="C2852" s="1" t="s">
        <v>2627</v>
      </c>
      <c r="D2852" s="1" t="s">
        <v>18</v>
      </c>
      <c r="E2852" s="1" t="s">
        <v>55</v>
      </c>
      <c r="F2852" s="1">
        <v>1599.35</v>
      </c>
      <c r="G2852" s="1" t="s">
        <v>14</v>
      </c>
    </row>
    <row r="2853" spans="1:7" x14ac:dyDescent="0.3">
      <c r="A2853" s="1" t="s">
        <v>807</v>
      </c>
      <c r="B2853" s="2">
        <v>46077</v>
      </c>
      <c r="C2853" s="1" t="s">
        <v>227</v>
      </c>
      <c r="D2853" s="1" t="s">
        <v>66</v>
      </c>
      <c r="E2853" s="1" t="s">
        <v>27</v>
      </c>
      <c r="F2853" s="1">
        <v>7084.22</v>
      </c>
      <c r="G2853" s="1" t="s">
        <v>14</v>
      </c>
    </row>
    <row r="2854" spans="1:7" x14ac:dyDescent="0.3">
      <c r="A2854" s="1" t="s">
        <v>3609</v>
      </c>
      <c r="B2854" s="2">
        <v>46064</v>
      </c>
      <c r="C2854" s="1" t="s">
        <v>873</v>
      </c>
      <c r="D2854" s="1" t="s">
        <v>12</v>
      </c>
      <c r="E2854" s="1" t="s">
        <v>13</v>
      </c>
      <c r="F2854" s="1">
        <v>1716.47</v>
      </c>
      <c r="G2854" s="1" t="s">
        <v>14</v>
      </c>
    </row>
    <row r="2855" spans="1:7" x14ac:dyDescent="0.3">
      <c r="A2855" s="1" t="s">
        <v>4718</v>
      </c>
      <c r="B2855" s="2">
        <v>46059</v>
      </c>
      <c r="C2855" s="1" t="s">
        <v>718</v>
      </c>
      <c r="D2855" s="1" t="s">
        <v>66</v>
      </c>
      <c r="E2855" s="1" t="s">
        <v>13</v>
      </c>
      <c r="F2855" s="1">
        <v>2694.77</v>
      </c>
      <c r="G2855" s="1" t="s">
        <v>14</v>
      </c>
    </row>
    <row r="2856" spans="1:7" x14ac:dyDescent="0.3">
      <c r="A2856" s="1" t="s">
        <v>4843</v>
      </c>
      <c r="B2856" s="2">
        <v>46050</v>
      </c>
      <c r="C2856" s="1" t="s">
        <v>1926</v>
      </c>
      <c r="D2856" s="1" t="s">
        <v>12</v>
      </c>
      <c r="E2856" s="1" t="s">
        <v>13</v>
      </c>
      <c r="F2856" s="1">
        <v>6673.25</v>
      </c>
      <c r="G2856" s="1" t="s">
        <v>14</v>
      </c>
    </row>
    <row r="2857" spans="1:7" x14ac:dyDescent="0.3">
      <c r="A2857" s="1" t="s">
        <v>1944</v>
      </c>
      <c r="B2857" s="2">
        <v>46057</v>
      </c>
      <c r="C2857" s="1" t="s">
        <v>1197</v>
      </c>
      <c r="D2857" s="1" t="s">
        <v>12</v>
      </c>
      <c r="E2857" s="1" t="s">
        <v>27</v>
      </c>
      <c r="F2857" s="1">
        <v>4420.97</v>
      </c>
      <c r="G2857" s="1" t="s">
        <v>94</v>
      </c>
    </row>
    <row r="2858" spans="1:7" x14ac:dyDescent="0.3">
      <c r="A2858" s="1" t="s">
        <v>3873</v>
      </c>
      <c r="B2858" s="2">
        <v>46056</v>
      </c>
      <c r="C2858" s="1" t="s">
        <v>3874</v>
      </c>
      <c r="D2858" s="1" t="s">
        <v>18</v>
      </c>
      <c r="E2858" s="1" t="s">
        <v>13</v>
      </c>
      <c r="F2858" s="1">
        <v>223.84</v>
      </c>
      <c r="G2858" s="1" t="s">
        <v>14</v>
      </c>
    </row>
    <row r="2859" spans="1:7" x14ac:dyDescent="0.3">
      <c r="A2859" s="1" t="s">
        <v>2437</v>
      </c>
      <c r="B2859" s="2">
        <v>46025</v>
      </c>
      <c r="C2859" s="1" t="s">
        <v>2438</v>
      </c>
      <c r="D2859" s="1" t="s">
        <v>12</v>
      </c>
      <c r="E2859" s="1" t="s">
        <v>21</v>
      </c>
      <c r="F2859" s="1">
        <v>3749.28</v>
      </c>
      <c r="G2859" s="1" t="s">
        <v>14</v>
      </c>
    </row>
    <row r="2860" spans="1:7" x14ac:dyDescent="0.3">
      <c r="A2860" s="1" t="s">
        <v>4827</v>
      </c>
      <c r="B2860" s="2">
        <v>46106</v>
      </c>
      <c r="C2860" s="1" t="s">
        <v>467</v>
      </c>
      <c r="D2860" s="1" t="s">
        <v>18</v>
      </c>
      <c r="E2860" s="1" t="s">
        <v>21</v>
      </c>
      <c r="F2860" s="1">
        <v>6398.64</v>
      </c>
      <c r="G2860" s="1" t="s">
        <v>14</v>
      </c>
    </row>
    <row r="2861" spans="1:7" x14ac:dyDescent="0.3">
      <c r="A2861" s="1" t="s">
        <v>1522</v>
      </c>
      <c r="B2861" s="2">
        <v>46034</v>
      </c>
      <c r="C2861" s="1" t="s">
        <v>725</v>
      </c>
      <c r="D2861" s="1" t="s">
        <v>66</v>
      </c>
      <c r="E2861" s="1" t="s">
        <v>13</v>
      </c>
      <c r="F2861" s="1">
        <v>36291.99</v>
      </c>
      <c r="G2861" s="1" t="s">
        <v>14</v>
      </c>
    </row>
    <row r="2862" spans="1:7" x14ac:dyDescent="0.3">
      <c r="A2862" s="1" t="s">
        <v>3937</v>
      </c>
      <c r="B2862" s="2">
        <v>46059</v>
      </c>
      <c r="C2862" s="1" t="s">
        <v>2767</v>
      </c>
      <c r="D2862" s="1" t="s">
        <v>12</v>
      </c>
      <c r="E2862" s="1" t="s">
        <v>13</v>
      </c>
      <c r="F2862" s="1">
        <v>1804.12</v>
      </c>
      <c r="G2862" s="1" t="s">
        <v>14</v>
      </c>
    </row>
    <row r="2863" spans="1:7" x14ac:dyDescent="0.3">
      <c r="A2863" s="1" t="s">
        <v>4836</v>
      </c>
      <c r="B2863" s="2">
        <v>46041</v>
      </c>
      <c r="C2863" s="1" t="s">
        <v>126</v>
      </c>
      <c r="D2863" s="1" t="s">
        <v>66</v>
      </c>
      <c r="E2863" s="1" t="s">
        <v>13</v>
      </c>
      <c r="F2863" s="1">
        <v>6046.43</v>
      </c>
      <c r="G2863" s="1" t="s">
        <v>14</v>
      </c>
    </row>
    <row r="2864" spans="1:7" x14ac:dyDescent="0.3">
      <c r="A2864" s="1" t="s">
        <v>3336</v>
      </c>
      <c r="B2864" s="2">
        <v>46039</v>
      </c>
      <c r="C2864" s="1" t="s">
        <v>1697</v>
      </c>
      <c r="D2864" s="1" t="s">
        <v>18</v>
      </c>
      <c r="E2864" s="1" t="s">
        <v>27</v>
      </c>
      <c r="F2864" s="1">
        <v>19412.080000000002</v>
      </c>
      <c r="G2864" s="1" t="s">
        <v>14</v>
      </c>
    </row>
    <row r="2865" spans="1:7" x14ac:dyDescent="0.3">
      <c r="A2865" s="1" t="s">
        <v>1008</v>
      </c>
      <c r="B2865" s="2">
        <v>46024</v>
      </c>
      <c r="C2865" s="1" t="s">
        <v>527</v>
      </c>
      <c r="D2865" s="1" t="s">
        <v>35</v>
      </c>
      <c r="E2865" s="1" t="s">
        <v>13</v>
      </c>
      <c r="F2865" s="1">
        <v>1429.61</v>
      </c>
      <c r="G2865" s="1" t="s">
        <v>14</v>
      </c>
    </row>
    <row r="2866" spans="1:7" x14ac:dyDescent="0.3">
      <c r="A2866" s="1" t="s">
        <v>3854</v>
      </c>
      <c r="B2866" s="2">
        <v>46033</v>
      </c>
      <c r="C2866" s="1" t="s">
        <v>790</v>
      </c>
      <c r="D2866" s="1" t="s">
        <v>18</v>
      </c>
      <c r="E2866" s="1" t="s">
        <v>13</v>
      </c>
      <c r="F2866" s="1">
        <v>3871.4</v>
      </c>
      <c r="G2866" s="1" t="s">
        <v>14</v>
      </c>
    </row>
    <row r="2867" spans="1:7" x14ac:dyDescent="0.3">
      <c r="A2867" s="1" t="s">
        <v>3819</v>
      </c>
      <c r="B2867" s="2">
        <v>46029</v>
      </c>
      <c r="C2867" s="1" t="s">
        <v>3627</v>
      </c>
      <c r="D2867" s="1" t="s">
        <v>66</v>
      </c>
      <c r="E2867" s="1" t="s">
        <v>21</v>
      </c>
      <c r="F2867" s="1">
        <v>5148.6400000000003</v>
      </c>
      <c r="G2867" s="1" t="s">
        <v>14</v>
      </c>
    </row>
    <row r="2868" spans="1:7" x14ac:dyDescent="0.3">
      <c r="A2868" s="1" t="s">
        <v>4606</v>
      </c>
      <c r="B2868" s="2">
        <v>46082</v>
      </c>
      <c r="C2868" s="1" t="s">
        <v>2127</v>
      </c>
      <c r="D2868" s="1" t="s">
        <v>66</v>
      </c>
      <c r="E2868" s="1" t="s">
        <v>13</v>
      </c>
      <c r="F2868" s="1">
        <v>9063.64</v>
      </c>
      <c r="G2868" s="1" t="s">
        <v>94</v>
      </c>
    </row>
    <row r="2869" spans="1:7" x14ac:dyDescent="0.3">
      <c r="A2869" s="1" t="s">
        <v>1033</v>
      </c>
      <c r="B2869" s="2">
        <v>46078</v>
      </c>
      <c r="C2869" s="1" t="s">
        <v>1034</v>
      </c>
      <c r="D2869" s="1" t="s">
        <v>12</v>
      </c>
      <c r="E2869" s="1" t="s">
        <v>13</v>
      </c>
      <c r="F2869" s="1">
        <v>2296.44</v>
      </c>
      <c r="G2869" s="1" t="s">
        <v>14</v>
      </c>
    </row>
    <row r="2870" spans="1:7" x14ac:dyDescent="0.3">
      <c r="A2870" s="1" t="s">
        <v>1852</v>
      </c>
      <c r="B2870" s="2">
        <v>46104</v>
      </c>
      <c r="C2870" s="1" t="s">
        <v>1853</v>
      </c>
      <c r="D2870" s="1" t="s">
        <v>46</v>
      </c>
      <c r="E2870" s="1" t="s">
        <v>13</v>
      </c>
      <c r="F2870" s="1">
        <v>427.51</v>
      </c>
      <c r="G2870" s="1" t="s">
        <v>14</v>
      </c>
    </row>
    <row r="2871" spans="1:7" x14ac:dyDescent="0.3">
      <c r="A2871" s="1" t="s">
        <v>923</v>
      </c>
      <c r="B2871" s="2">
        <v>46066</v>
      </c>
      <c r="C2871" s="1" t="s">
        <v>924</v>
      </c>
      <c r="D2871" s="1" t="s">
        <v>18</v>
      </c>
      <c r="E2871" s="1" t="s">
        <v>21</v>
      </c>
      <c r="F2871" s="1">
        <v>13286.53</v>
      </c>
      <c r="G2871" s="1" t="s">
        <v>14</v>
      </c>
    </row>
    <row r="2872" spans="1:7" x14ac:dyDescent="0.3">
      <c r="A2872" s="1" t="s">
        <v>3562</v>
      </c>
      <c r="B2872" s="2">
        <v>46074</v>
      </c>
      <c r="C2872" s="1" t="s">
        <v>1486</v>
      </c>
      <c r="D2872" s="1" t="s">
        <v>35</v>
      </c>
      <c r="E2872" s="1" t="s">
        <v>13</v>
      </c>
      <c r="F2872" s="1">
        <v>11963.57</v>
      </c>
      <c r="G2872" s="1" t="s">
        <v>14</v>
      </c>
    </row>
    <row r="2873" spans="1:7" x14ac:dyDescent="0.3">
      <c r="A2873" s="1" t="s">
        <v>4922</v>
      </c>
      <c r="B2873" s="2">
        <v>46106</v>
      </c>
      <c r="C2873" s="1" t="s">
        <v>3100</v>
      </c>
      <c r="D2873" s="1" t="s">
        <v>66</v>
      </c>
      <c r="E2873" s="1" t="s">
        <v>55</v>
      </c>
      <c r="F2873" s="1">
        <v>2296.52</v>
      </c>
      <c r="G2873" s="1" t="s">
        <v>14</v>
      </c>
    </row>
    <row r="2874" spans="1:7" x14ac:dyDescent="0.3">
      <c r="A2874" s="1" t="s">
        <v>780</v>
      </c>
      <c r="B2874" s="2">
        <v>46095</v>
      </c>
      <c r="C2874" s="1" t="s">
        <v>781</v>
      </c>
      <c r="D2874" s="1" t="s">
        <v>18</v>
      </c>
      <c r="E2874" s="1" t="s">
        <v>21</v>
      </c>
      <c r="F2874" s="1">
        <v>2593.1</v>
      </c>
      <c r="G2874" s="1" t="s">
        <v>14</v>
      </c>
    </row>
    <row r="2875" spans="1:7" x14ac:dyDescent="0.3">
      <c r="A2875" s="1" t="s">
        <v>720</v>
      </c>
      <c r="B2875" s="2">
        <v>46107</v>
      </c>
      <c r="C2875" s="1" t="s">
        <v>721</v>
      </c>
      <c r="D2875" s="1" t="s">
        <v>12</v>
      </c>
      <c r="E2875" s="1" t="s">
        <v>55</v>
      </c>
      <c r="F2875" s="1">
        <v>5898.66</v>
      </c>
      <c r="G2875" s="1" t="s">
        <v>14</v>
      </c>
    </row>
    <row r="2876" spans="1:7" x14ac:dyDescent="0.3">
      <c r="A2876" s="1" t="s">
        <v>3274</v>
      </c>
      <c r="B2876" s="2">
        <v>46023</v>
      </c>
      <c r="C2876" s="1" t="s">
        <v>41</v>
      </c>
      <c r="D2876" s="1" t="s">
        <v>18</v>
      </c>
      <c r="E2876" s="1" t="s">
        <v>21</v>
      </c>
      <c r="F2876" s="1">
        <v>1134.47</v>
      </c>
      <c r="G2876" s="1" t="s">
        <v>14</v>
      </c>
    </row>
    <row r="2877" spans="1:7" x14ac:dyDescent="0.3">
      <c r="A2877" s="1" t="s">
        <v>2880</v>
      </c>
      <c r="B2877" s="2">
        <v>46065</v>
      </c>
      <c r="C2877" s="1" t="s">
        <v>1853</v>
      </c>
      <c r="D2877" s="1" t="s">
        <v>66</v>
      </c>
      <c r="E2877" s="1" t="s">
        <v>13</v>
      </c>
      <c r="F2877" s="1">
        <v>19604.810000000001</v>
      </c>
      <c r="G2877" s="1" t="s">
        <v>14</v>
      </c>
    </row>
    <row r="2878" spans="1:7" x14ac:dyDescent="0.3">
      <c r="A2878" s="1" t="s">
        <v>2228</v>
      </c>
      <c r="B2878" s="2">
        <v>46111</v>
      </c>
      <c r="C2878" s="1" t="s">
        <v>1116</v>
      </c>
      <c r="D2878" s="1" t="s">
        <v>18</v>
      </c>
      <c r="E2878" s="1" t="s">
        <v>21</v>
      </c>
      <c r="F2878" s="1">
        <v>8640.7000000000007</v>
      </c>
      <c r="G2878" s="1" t="s">
        <v>94</v>
      </c>
    </row>
    <row r="2879" spans="1:7" x14ac:dyDescent="0.3">
      <c r="A2879" s="1" t="s">
        <v>310</v>
      </c>
      <c r="B2879" s="2">
        <v>46109</v>
      </c>
      <c r="C2879" s="1" t="s">
        <v>311</v>
      </c>
      <c r="D2879" s="1" t="s">
        <v>35</v>
      </c>
      <c r="E2879" s="1" t="s">
        <v>21</v>
      </c>
      <c r="F2879" s="1">
        <v>17019.39</v>
      </c>
      <c r="G2879" s="1" t="s">
        <v>14</v>
      </c>
    </row>
    <row r="2880" spans="1:7" x14ac:dyDescent="0.3">
      <c r="A2880" s="1" t="s">
        <v>5042</v>
      </c>
      <c r="B2880" s="2">
        <v>46031</v>
      </c>
      <c r="C2880" s="1" t="s">
        <v>2759</v>
      </c>
      <c r="D2880" s="1" t="s">
        <v>35</v>
      </c>
      <c r="E2880" s="1" t="s">
        <v>55</v>
      </c>
      <c r="F2880" s="1">
        <v>20609.75</v>
      </c>
      <c r="G2880" s="1" t="s">
        <v>14</v>
      </c>
    </row>
    <row r="2881" spans="1:7" x14ac:dyDescent="0.3">
      <c r="A2881" s="1" t="s">
        <v>2468</v>
      </c>
      <c r="B2881" s="2">
        <v>46084</v>
      </c>
      <c r="C2881" s="1" t="s">
        <v>2469</v>
      </c>
      <c r="D2881" s="1" t="s">
        <v>12</v>
      </c>
      <c r="E2881" s="1" t="s">
        <v>27</v>
      </c>
      <c r="F2881" s="1">
        <v>3024.19</v>
      </c>
      <c r="G2881" s="1" t="s">
        <v>14</v>
      </c>
    </row>
    <row r="2882" spans="1:7" x14ac:dyDescent="0.3">
      <c r="A2882" s="1" t="s">
        <v>3094</v>
      </c>
      <c r="B2882" s="2">
        <v>46073</v>
      </c>
      <c r="C2882" s="1" t="s">
        <v>401</v>
      </c>
      <c r="D2882" s="1" t="s">
        <v>12</v>
      </c>
      <c r="E2882" s="1" t="s">
        <v>27</v>
      </c>
      <c r="F2882" s="1">
        <v>23909.61</v>
      </c>
      <c r="G2882" s="1" t="s">
        <v>14</v>
      </c>
    </row>
    <row r="2883" spans="1:7" x14ac:dyDescent="0.3">
      <c r="A2883" s="1" t="s">
        <v>2201</v>
      </c>
      <c r="B2883" s="2">
        <v>46069</v>
      </c>
      <c r="C2883" s="1" t="s">
        <v>438</v>
      </c>
      <c r="D2883" s="1" t="s">
        <v>12</v>
      </c>
      <c r="E2883" s="1" t="s">
        <v>13</v>
      </c>
      <c r="F2883" s="1">
        <v>4327.2299999999996</v>
      </c>
      <c r="G2883" s="1" t="s">
        <v>14</v>
      </c>
    </row>
    <row r="2884" spans="1:7" x14ac:dyDescent="0.3">
      <c r="A2884" s="1" t="s">
        <v>3909</v>
      </c>
      <c r="B2884" s="2">
        <v>46045</v>
      </c>
      <c r="C2884" s="1" t="s">
        <v>1251</v>
      </c>
      <c r="D2884" s="1" t="s">
        <v>12</v>
      </c>
      <c r="E2884" s="1" t="s">
        <v>27</v>
      </c>
      <c r="F2884" s="1">
        <v>1767.44</v>
      </c>
      <c r="G2884" s="1" t="s">
        <v>14</v>
      </c>
    </row>
    <row r="2885" spans="1:7" x14ac:dyDescent="0.3">
      <c r="A2885" s="1" t="s">
        <v>4094</v>
      </c>
      <c r="B2885" s="2">
        <v>46092</v>
      </c>
      <c r="C2885" s="1" t="s">
        <v>557</v>
      </c>
      <c r="D2885" s="1" t="s">
        <v>12</v>
      </c>
      <c r="E2885" s="1" t="s">
        <v>27</v>
      </c>
      <c r="F2885" s="1">
        <v>1103.48</v>
      </c>
      <c r="G2885" s="1" t="s">
        <v>14</v>
      </c>
    </row>
    <row r="2886" spans="1:7" x14ac:dyDescent="0.3">
      <c r="A2886" s="1" t="s">
        <v>2571</v>
      </c>
      <c r="B2886" s="2">
        <v>46076</v>
      </c>
      <c r="C2886" s="1" t="s">
        <v>2149</v>
      </c>
      <c r="D2886" s="1" t="s">
        <v>66</v>
      </c>
      <c r="E2886" s="1" t="s">
        <v>27</v>
      </c>
      <c r="F2886" s="1">
        <v>6417.05</v>
      </c>
      <c r="G2886" s="1" t="s">
        <v>14</v>
      </c>
    </row>
    <row r="2887" spans="1:7" x14ac:dyDescent="0.3">
      <c r="A2887" s="1" t="s">
        <v>4589</v>
      </c>
      <c r="B2887" s="2">
        <v>46109</v>
      </c>
      <c r="C2887" s="1" t="s">
        <v>3818</v>
      </c>
      <c r="D2887" s="1" t="s">
        <v>18</v>
      </c>
      <c r="E2887" s="1" t="s">
        <v>55</v>
      </c>
      <c r="F2887" s="1">
        <v>791.17</v>
      </c>
      <c r="G2887" s="1" t="s">
        <v>14</v>
      </c>
    </row>
    <row r="2888" spans="1:7" x14ac:dyDescent="0.3">
      <c r="A2888" s="1" t="s">
        <v>1557</v>
      </c>
      <c r="B2888" s="2">
        <v>46066</v>
      </c>
      <c r="C2888" s="1" t="s">
        <v>314</v>
      </c>
      <c r="D2888" s="1" t="s">
        <v>12</v>
      </c>
      <c r="E2888" s="1" t="s">
        <v>21</v>
      </c>
      <c r="F2888" s="1">
        <v>36167.64</v>
      </c>
      <c r="G2888" s="1" t="s">
        <v>94</v>
      </c>
    </row>
    <row r="2889" spans="1:7" x14ac:dyDescent="0.3">
      <c r="A2889" s="1" t="s">
        <v>2440</v>
      </c>
      <c r="B2889" s="2">
        <v>46080</v>
      </c>
      <c r="C2889" s="1" t="s">
        <v>2082</v>
      </c>
      <c r="D2889" s="1" t="s">
        <v>18</v>
      </c>
      <c r="E2889" s="1" t="s">
        <v>27</v>
      </c>
      <c r="F2889" s="1">
        <v>5380.86</v>
      </c>
      <c r="G2889" s="1" t="s">
        <v>14</v>
      </c>
    </row>
    <row r="2890" spans="1:7" x14ac:dyDescent="0.3">
      <c r="A2890" s="1" t="s">
        <v>1912</v>
      </c>
      <c r="B2890" s="2">
        <v>46087</v>
      </c>
      <c r="C2890" s="1" t="s">
        <v>1754</v>
      </c>
      <c r="D2890" s="1" t="s">
        <v>35</v>
      </c>
      <c r="E2890" s="1" t="s">
        <v>13</v>
      </c>
      <c r="F2890" s="1">
        <v>5541.24</v>
      </c>
      <c r="G2890" s="1" t="s">
        <v>14</v>
      </c>
    </row>
    <row r="2891" spans="1:7" x14ac:dyDescent="0.3">
      <c r="A2891" s="1" t="s">
        <v>3363</v>
      </c>
      <c r="B2891" s="2">
        <v>46101</v>
      </c>
      <c r="C2891" s="1" t="s">
        <v>1632</v>
      </c>
      <c r="D2891" s="1" t="s">
        <v>66</v>
      </c>
      <c r="E2891" s="1" t="s">
        <v>27</v>
      </c>
      <c r="F2891" s="1">
        <v>4629.6000000000004</v>
      </c>
      <c r="G2891" s="1" t="s">
        <v>14</v>
      </c>
    </row>
    <row r="2892" spans="1:7" x14ac:dyDescent="0.3">
      <c r="A2892" s="1" t="s">
        <v>2535</v>
      </c>
      <c r="B2892" s="2">
        <v>46072</v>
      </c>
      <c r="C2892" s="1" t="s">
        <v>656</v>
      </c>
      <c r="D2892" s="1" t="s">
        <v>66</v>
      </c>
      <c r="E2892" s="1" t="s">
        <v>13</v>
      </c>
      <c r="F2892" s="1">
        <v>3316.6</v>
      </c>
      <c r="G2892" s="1" t="s">
        <v>14</v>
      </c>
    </row>
    <row r="2893" spans="1:7" x14ac:dyDescent="0.3">
      <c r="A2893" s="1" t="s">
        <v>4959</v>
      </c>
      <c r="B2893" s="2">
        <v>46044</v>
      </c>
      <c r="C2893" s="1" t="s">
        <v>566</v>
      </c>
      <c r="D2893" s="1" t="s">
        <v>18</v>
      </c>
      <c r="E2893" s="1" t="s">
        <v>13</v>
      </c>
      <c r="F2893" s="1">
        <v>5822.19</v>
      </c>
      <c r="G2893" s="1" t="s">
        <v>14</v>
      </c>
    </row>
    <row r="2894" spans="1:7" x14ac:dyDescent="0.3">
      <c r="A2894" s="1" t="s">
        <v>4937</v>
      </c>
      <c r="B2894" s="2">
        <v>46084</v>
      </c>
      <c r="C2894" s="1" t="s">
        <v>1795</v>
      </c>
      <c r="D2894" s="1" t="s">
        <v>18</v>
      </c>
      <c r="E2894" s="1" t="s">
        <v>27</v>
      </c>
      <c r="F2894" s="1">
        <v>2008.34</v>
      </c>
      <c r="G2894" s="1" t="s">
        <v>14</v>
      </c>
    </row>
    <row r="2895" spans="1:7" x14ac:dyDescent="0.3">
      <c r="A2895" s="1" t="s">
        <v>4719</v>
      </c>
      <c r="B2895" s="2">
        <v>46112</v>
      </c>
      <c r="C2895" s="1" t="s">
        <v>1568</v>
      </c>
      <c r="D2895" s="1" t="s">
        <v>18</v>
      </c>
      <c r="E2895" s="1" t="s">
        <v>13</v>
      </c>
      <c r="F2895" s="1">
        <v>3373.97</v>
      </c>
      <c r="G2895" s="1" t="s">
        <v>14</v>
      </c>
    </row>
    <row r="2896" spans="1:7" x14ac:dyDescent="0.3">
      <c r="A2896" s="1" t="s">
        <v>2215</v>
      </c>
      <c r="B2896" s="2">
        <v>46046</v>
      </c>
      <c r="C2896" s="1" t="s">
        <v>1661</v>
      </c>
      <c r="D2896" s="1" t="s">
        <v>12</v>
      </c>
      <c r="E2896" s="1" t="s">
        <v>21</v>
      </c>
      <c r="F2896" s="1">
        <v>3632.84</v>
      </c>
      <c r="G2896" s="1" t="s">
        <v>14</v>
      </c>
    </row>
    <row r="2897" spans="1:7" x14ac:dyDescent="0.3">
      <c r="A2897" s="1" t="s">
        <v>4160</v>
      </c>
      <c r="B2897" s="2">
        <v>46047</v>
      </c>
      <c r="C2897" s="1" t="s">
        <v>533</v>
      </c>
      <c r="D2897" s="1" t="s">
        <v>66</v>
      </c>
      <c r="E2897" s="1" t="s">
        <v>27</v>
      </c>
      <c r="F2897" s="1">
        <v>14210.44</v>
      </c>
      <c r="G2897" s="1" t="s">
        <v>14</v>
      </c>
    </row>
    <row r="2898" spans="1:7" x14ac:dyDescent="0.3">
      <c r="A2898" s="1" t="s">
        <v>2101</v>
      </c>
      <c r="B2898" s="2">
        <v>46053</v>
      </c>
      <c r="C2898" s="1" t="s">
        <v>641</v>
      </c>
      <c r="D2898" s="1" t="s">
        <v>35</v>
      </c>
      <c r="E2898" s="1" t="s">
        <v>13</v>
      </c>
      <c r="F2898" s="1">
        <v>50666.7</v>
      </c>
      <c r="G2898" s="1" t="s">
        <v>14</v>
      </c>
    </row>
    <row r="2899" spans="1:7" x14ac:dyDescent="0.3">
      <c r="A2899" s="1" t="s">
        <v>3610</v>
      </c>
      <c r="B2899" s="2">
        <v>46101</v>
      </c>
      <c r="C2899" s="1" t="s">
        <v>738</v>
      </c>
      <c r="D2899" s="1" t="s">
        <v>18</v>
      </c>
      <c r="E2899" s="1" t="s">
        <v>21</v>
      </c>
      <c r="F2899" s="1">
        <v>5071.46</v>
      </c>
      <c r="G2899" s="1" t="s">
        <v>14</v>
      </c>
    </row>
    <row r="2900" spans="1:7" x14ac:dyDescent="0.3">
      <c r="A2900" s="1" t="s">
        <v>2364</v>
      </c>
      <c r="B2900" s="2">
        <v>46086</v>
      </c>
      <c r="C2900" s="1" t="s">
        <v>2365</v>
      </c>
      <c r="D2900" s="1" t="s">
        <v>12</v>
      </c>
      <c r="E2900" s="1" t="s">
        <v>55</v>
      </c>
      <c r="F2900" s="1">
        <v>6549.08</v>
      </c>
      <c r="G2900" s="1" t="s">
        <v>14</v>
      </c>
    </row>
    <row r="2901" spans="1:7" x14ac:dyDescent="0.3">
      <c r="A2901" s="1" t="s">
        <v>3807</v>
      </c>
      <c r="B2901" s="2">
        <v>46074</v>
      </c>
      <c r="C2901" s="1" t="s">
        <v>1973</v>
      </c>
      <c r="D2901" s="1" t="s">
        <v>66</v>
      </c>
      <c r="E2901" s="1" t="s">
        <v>27</v>
      </c>
      <c r="F2901" s="1">
        <v>6104.74</v>
      </c>
      <c r="G2901" s="1" t="s">
        <v>14</v>
      </c>
    </row>
    <row r="2902" spans="1:7" x14ac:dyDescent="0.3">
      <c r="A2902" s="1" t="s">
        <v>2923</v>
      </c>
      <c r="B2902" s="2">
        <v>46050</v>
      </c>
      <c r="C2902" s="1" t="s">
        <v>2115</v>
      </c>
      <c r="D2902" s="1" t="s">
        <v>66</v>
      </c>
      <c r="E2902" s="1" t="s">
        <v>21</v>
      </c>
      <c r="F2902" s="1">
        <v>6109.15</v>
      </c>
      <c r="G2902" s="1" t="s">
        <v>14</v>
      </c>
    </row>
    <row r="2903" spans="1:7" x14ac:dyDescent="0.3">
      <c r="A2903" s="1" t="s">
        <v>3532</v>
      </c>
      <c r="B2903" s="2">
        <v>46099</v>
      </c>
      <c r="C2903" s="1" t="s">
        <v>215</v>
      </c>
      <c r="D2903" s="1" t="s">
        <v>12</v>
      </c>
      <c r="E2903" s="1" t="s">
        <v>13</v>
      </c>
      <c r="F2903" s="1">
        <v>13286.79</v>
      </c>
      <c r="G2903" s="1" t="s">
        <v>14</v>
      </c>
    </row>
    <row r="2904" spans="1:7" x14ac:dyDescent="0.3">
      <c r="A2904" s="1" t="s">
        <v>5043</v>
      </c>
      <c r="B2904" s="2">
        <v>46045</v>
      </c>
      <c r="C2904" s="1" t="s">
        <v>650</v>
      </c>
      <c r="D2904" s="1" t="s">
        <v>12</v>
      </c>
      <c r="E2904" s="1" t="s">
        <v>21</v>
      </c>
      <c r="F2904" s="1">
        <v>1153.5999999999999</v>
      </c>
      <c r="G2904" s="1" t="s">
        <v>14</v>
      </c>
    </row>
    <row r="2905" spans="1:7" x14ac:dyDescent="0.3">
      <c r="A2905" s="1" t="s">
        <v>3883</v>
      </c>
      <c r="B2905" s="2">
        <v>46043</v>
      </c>
      <c r="C2905" s="1" t="s">
        <v>177</v>
      </c>
      <c r="D2905" s="1" t="s">
        <v>35</v>
      </c>
      <c r="E2905" s="1" t="s">
        <v>13</v>
      </c>
      <c r="F2905" s="1">
        <v>700.63</v>
      </c>
      <c r="G2905" s="1" t="s">
        <v>14</v>
      </c>
    </row>
    <row r="2906" spans="1:7" x14ac:dyDescent="0.3">
      <c r="A2906" s="1" t="s">
        <v>3813</v>
      </c>
      <c r="B2906" s="2">
        <v>46097</v>
      </c>
      <c r="C2906" s="1" t="s">
        <v>845</v>
      </c>
      <c r="D2906" s="1" t="s">
        <v>12</v>
      </c>
      <c r="E2906" s="1" t="s">
        <v>21</v>
      </c>
      <c r="F2906" s="1">
        <v>1279.1099999999999</v>
      </c>
      <c r="G2906" s="1" t="s">
        <v>14</v>
      </c>
    </row>
    <row r="2907" spans="1:7" x14ac:dyDescent="0.3">
      <c r="A2907" s="1" t="s">
        <v>4455</v>
      </c>
      <c r="B2907" s="2">
        <v>46083</v>
      </c>
      <c r="C2907" s="1" t="s">
        <v>590</v>
      </c>
      <c r="D2907" s="1" t="s">
        <v>66</v>
      </c>
      <c r="E2907" s="1" t="s">
        <v>13</v>
      </c>
      <c r="F2907" s="1">
        <v>735.97</v>
      </c>
      <c r="G2907" s="1" t="s">
        <v>14</v>
      </c>
    </row>
    <row r="2908" spans="1:7" x14ac:dyDescent="0.3">
      <c r="A2908" s="1" t="s">
        <v>4157</v>
      </c>
      <c r="B2908" s="2">
        <v>46048</v>
      </c>
      <c r="C2908" s="1" t="s">
        <v>385</v>
      </c>
      <c r="D2908" s="1" t="s">
        <v>18</v>
      </c>
      <c r="E2908" s="1" t="s">
        <v>13</v>
      </c>
      <c r="F2908" s="1">
        <v>5974.95</v>
      </c>
      <c r="G2908" s="1" t="s">
        <v>14</v>
      </c>
    </row>
    <row r="2909" spans="1:7" x14ac:dyDescent="0.3">
      <c r="A2909" s="1" t="s">
        <v>1930</v>
      </c>
      <c r="B2909" s="2">
        <v>46080</v>
      </c>
      <c r="C2909" s="1" t="s">
        <v>1120</v>
      </c>
      <c r="D2909" s="1" t="s">
        <v>12</v>
      </c>
      <c r="E2909" s="1" t="s">
        <v>13</v>
      </c>
      <c r="F2909" s="1">
        <v>2823.61</v>
      </c>
      <c r="G2909" s="1" t="s">
        <v>14</v>
      </c>
    </row>
    <row r="2910" spans="1:7" x14ac:dyDescent="0.3">
      <c r="A2910" s="1" t="s">
        <v>3312</v>
      </c>
      <c r="B2910" s="2">
        <v>46025</v>
      </c>
      <c r="C2910" s="1" t="s">
        <v>1013</v>
      </c>
      <c r="D2910" s="1" t="s">
        <v>35</v>
      </c>
      <c r="E2910" s="1" t="s">
        <v>55</v>
      </c>
      <c r="F2910" s="1">
        <v>18943.97</v>
      </c>
      <c r="G2910" s="1" t="s">
        <v>14</v>
      </c>
    </row>
    <row r="2911" spans="1:7" x14ac:dyDescent="0.3">
      <c r="A2911" s="1" t="s">
        <v>1536</v>
      </c>
      <c r="B2911" s="2">
        <v>46082</v>
      </c>
      <c r="C2911" s="1" t="s">
        <v>1537</v>
      </c>
      <c r="D2911" s="1" t="s">
        <v>12</v>
      </c>
      <c r="E2911" s="1" t="s">
        <v>55</v>
      </c>
      <c r="F2911" s="1">
        <v>5930.03</v>
      </c>
      <c r="G2911" s="1" t="s">
        <v>14</v>
      </c>
    </row>
    <row r="2912" spans="1:7" x14ac:dyDescent="0.3">
      <c r="A2912" s="1" t="s">
        <v>941</v>
      </c>
      <c r="B2912" s="2">
        <v>46081</v>
      </c>
      <c r="C2912" s="1" t="s">
        <v>942</v>
      </c>
      <c r="D2912" s="1" t="s">
        <v>12</v>
      </c>
      <c r="E2912" s="1" t="s">
        <v>27</v>
      </c>
      <c r="F2912" s="1">
        <v>8353.84</v>
      </c>
      <c r="G2912" s="1" t="s">
        <v>14</v>
      </c>
    </row>
    <row r="2913" spans="1:7" x14ac:dyDescent="0.3">
      <c r="A2913" s="1" t="s">
        <v>2033</v>
      </c>
      <c r="B2913" s="2">
        <v>46078</v>
      </c>
      <c r="C2913" s="1" t="s">
        <v>1952</v>
      </c>
      <c r="D2913" s="1" t="s">
        <v>18</v>
      </c>
      <c r="E2913" s="1" t="s">
        <v>55</v>
      </c>
      <c r="F2913" s="1">
        <v>1446.3</v>
      </c>
      <c r="G2913" s="1" t="s">
        <v>14</v>
      </c>
    </row>
    <row r="2914" spans="1:7" x14ac:dyDescent="0.3">
      <c r="A2914" s="1" t="s">
        <v>4818</v>
      </c>
      <c r="B2914" s="2">
        <v>46028</v>
      </c>
      <c r="C2914" s="1" t="s">
        <v>43</v>
      </c>
      <c r="D2914" s="1" t="s">
        <v>12</v>
      </c>
      <c r="E2914" s="1" t="s">
        <v>13</v>
      </c>
      <c r="F2914" s="1">
        <v>18310.990000000002</v>
      </c>
      <c r="G2914" s="1" t="s">
        <v>14</v>
      </c>
    </row>
    <row r="2915" spans="1:7" x14ac:dyDescent="0.3">
      <c r="A2915" s="1" t="s">
        <v>62</v>
      </c>
      <c r="B2915" s="2">
        <v>46071</v>
      </c>
      <c r="C2915" s="1" t="s">
        <v>63</v>
      </c>
      <c r="D2915" s="1" t="s">
        <v>12</v>
      </c>
      <c r="E2915" s="1" t="s">
        <v>13</v>
      </c>
      <c r="F2915" s="1">
        <v>6285.99</v>
      </c>
      <c r="G2915" s="1" t="s">
        <v>14</v>
      </c>
    </row>
    <row r="2916" spans="1:7" x14ac:dyDescent="0.3">
      <c r="A2916" s="1" t="s">
        <v>1779</v>
      </c>
      <c r="B2916" s="2">
        <v>46042</v>
      </c>
      <c r="C2916" s="1" t="s">
        <v>529</v>
      </c>
      <c r="D2916" s="1" t="s">
        <v>18</v>
      </c>
      <c r="E2916" s="1" t="s">
        <v>55</v>
      </c>
      <c r="F2916" s="1">
        <v>2361.4</v>
      </c>
      <c r="G2916" s="1" t="s">
        <v>14</v>
      </c>
    </row>
    <row r="2917" spans="1:7" x14ac:dyDescent="0.3">
      <c r="A2917" s="1" t="s">
        <v>2088</v>
      </c>
      <c r="B2917" s="2">
        <v>46094</v>
      </c>
      <c r="C2917" s="1" t="s">
        <v>265</v>
      </c>
      <c r="D2917" s="1" t="s">
        <v>18</v>
      </c>
      <c r="E2917" s="1" t="s">
        <v>21</v>
      </c>
      <c r="F2917" s="1">
        <v>814.99</v>
      </c>
      <c r="G2917" s="1" t="s">
        <v>14</v>
      </c>
    </row>
    <row r="2918" spans="1:7" x14ac:dyDescent="0.3">
      <c r="A2918" s="1" t="s">
        <v>4500</v>
      </c>
      <c r="B2918" s="2">
        <v>46038</v>
      </c>
      <c r="C2918" s="1" t="s">
        <v>2210</v>
      </c>
      <c r="D2918" s="1" t="s">
        <v>12</v>
      </c>
      <c r="E2918" s="1" t="s">
        <v>21</v>
      </c>
      <c r="F2918" s="1">
        <v>5194.46</v>
      </c>
      <c r="G2918" s="1" t="s">
        <v>14</v>
      </c>
    </row>
    <row r="2919" spans="1:7" x14ac:dyDescent="0.3">
      <c r="A2919" s="1" t="s">
        <v>4673</v>
      </c>
      <c r="B2919" s="2">
        <v>46082</v>
      </c>
      <c r="C2919" s="1" t="s">
        <v>2169</v>
      </c>
      <c r="D2919" s="1" t="s">
        <v>46</v>
      </c>
      <c r="E2919" s="1" t="s">
        <v>27</v>
      </c>
      <c r="F2919" s="1">
        <v>43331.21</v>
      </c>
      <c r="G2919" s="1" t="s">
        <v>14</v>
      </c>
    </row>
    <row r="2920" spans="1:7" x14ac:dyDescent="0.3">
      <c r="A2920" s="1" t="s">
        <v>297</v>
      </c>
      <c r="B2920" s="2">
        <v>46066</v>
      </c>
      <c r="C2920" s="1" t="s">
        <v>298</v>
      </c>
      <c r="D2920" s="1" t="s">
        <v>18</v>
      </c>
      <c r="E2920" s="1" t="s">
        <v>13</v>
      </c>
      <c r="F2920" s="1">
        <v>471.13</v>
      </c>
      <c r="G2920" s="1" t="s">
        <v>14</v>
      </c>
    </row>
    <row r="2921" spans="1:7" x14ac:dyDescent="0.3">
      <c r="A2921" s="1" t="s">
        <v>596</v>
      </c>
      <c r="B2921" s="2">
        <v>46088</v>
      </c>
      <c r="C2921" s="1" t="s">
        <v>531</v>
      </c>
      <c r="D2921" s="1" t="s">
        <v>12</v>
      </c>
      <c r="E2921" s="1" t="s">
        <v>13</v>
      </c>
      <c r="F2921" s="1">
        <v>4919.93</v>
      </c>
      <c r="G2921" s="1" t="s">
        <v>14</v>
      </c>
    </row>
    <row r="2922" spans="1:7" x14ac:dyDescent="0.3">
      <c r="A2922" s="1" t="s">
        <v>1837</v>
      </c>
      <c r="B2922" s="2">
        <v>46050</v>
      </c>
      <c r="C2922" s="1" t="s">
        <v>1070</v>
      </c>
      <c r="D2922" s="1" t="s">
        <v>66</v>
      </c>
      <c r="E2922" s="1" t="s">
        <v>55</v>
      </c>
      <c r="F2922" s="1">
        <v>11042.25</v>
      </c>
      <c r="G2922" s="1" t="s">
        <v>14</v>
      </c>
    </row>
    <row r="2923" spans="1:7" x14ac:dyDescent="0.3">
      <c r="A2923" s="1" t="s">
        <v>2301</v>
      </c>
      <c r="B2923" s="2">
        <v>46048</v>
      </c>
      <c r="C2923" s="1" t="s">
        <v>1022</v>
      </c>
      <c r="D2923" s="1" t="s">
        <v>18</v>
      </c>
      <c r="E2923" s="1" t="s">
        <v>21</v>
      </c>
      <c r="F2923" s="1">
        <v>2487.9499999999998</v>
      </c>
      <c r="G2923" s="1" t="s">
        <v>14</v>
      </c>
    </row>
    <row r="2924" spans="1:7" x14ac:dyDescent="0.3">
      <c r="A2924" s="1" t="s">
        <v>3934</v>
      </c>
      <c r="B2924" s="2">
        <v>46056</v>
      </c>
      <c r="C2924" s="1" t="s">
        <v>2432</v>
      </c>
      <c r="D2924" s="1" t="s">
        <v>12</v>
      </c>
      <c r="E2924" s="1" t="s">
        <v>13</v>
      </c>
      <c r="F2924" s="1">
        <v>1312.18</v>
      </c>
      <c r="G2924" s="1" t="s">
        <v>14</v>
      </c>
    </row>
    <row r="2925" spans="1:7" x14ac:dyDescent="0.3">
      <c r="A2925" s="1" t="s">
        <v>2718</v>
      </c>
      <c r="B2925" s="2">
        <v>46062</v>
      </c>
      <c r="C2925" s="1" t="s">
        <v>1039</v>
      </c>
      <c r="D2925" s="1" t="s">
        <v>18</v>
      </c>
      <c r="E2925" s="1" t="s">
        <v>13</v>
      </c>
      <c r="F2925" s="1">
        <v>1032.58</v>
      </c>
      <c r="G2925" s="1" t="s">
        <v>14</v>
      </c>
    </row>
    <row r="2926" spans="1:7" x14ac:dyDescent="0.3">
      <c r="A2926" s="1" t="s">
        <v>4740</v>
      </c>
      <c r="B2926" s="2">
        <v>46070</v>
      </c>
      <c r="C2926" s="1" t="s">
        <v>645</v>
      </c>
      <c r="D2926" s="1" t="s">
        <v>12</v>
      </c>
      <c r="E2926" s="1" t="s">
        <v>13</v>
      </c>
      <c r="F2926" s="1">
        <v>8207.2999999999993</v>
      </c>
      <c r="G2926" s="1" t="s">
        <v>14</v>
      </c>
    </row>
    <row r="2927" spans="1:7" x14ac:dyDescent="0.3">
      <c r="A2927" s="1" t="s">
        <v>4035</v>
      </c>
      <c r="B2927" s="2">
        <v>46031</v>
      </c>
      <c r="C2927" s="1" t="s">
        <v>752</v>
      </c>
      <c r="D2927" s="1" t="s">
        <v>35</v>
      </c>
      <c r="E2927" s="1" t="s">
        <v>21</v>
      </c>
      <c r="F2927" s="1">
        <v>4634.97</v>
      </c>
      <c r="G2927" s="1" t="s">
        <v>14</v>
      </c>
    </row>
    <row r="2928" spans="1:7" x14ac:dyDescent="0.3">
      <c r="A2928" s="1" t="s">
        <v>1519</v>
      </c>
      <c r="B2928" s="2">
        <v>46036</v>
      </c>
      <c r="C2928" s="1" t="s">
        <v>24</v>
      </c>
      <c r="D2928" s="1" t="s">
        <v>18</v>
      </c>
      <c r="E2928" s="1" t="s">
        <v>21</v>
      </c>
      <c r="F2928" s="1">
        <v>4532.2700000000004</v>
      </c>
      <c r="G2928" s="1" t="s">
        <v>14</v>
      </c>
    </row>
    <row r="2929" spans="1:7" x14ac:dyDescent="0.3">
      <c r="A2929" s="1" t="s">
        <v>758</v>
      </c>
      <c r="B2929" s="2">
        <v>46082</v>
      </c>
      <c r="C2929" s="1" t="s">
        <v>759</v>
      </c>
      <c r="D2929" s="1" t="s">
        <v>35</v>
      </c>
      <c r="E2929" s="1" t="s">
        <v>27</v>
      </c>
      <c r="F2929" s="1">
        <v>3852.98</v>
      </c>
      <c r="G2929" s="1" t="s">
        <v>14</v>
      </c>
    </row>
    <row r="2930" spans="1:7" x14ac:dyDescent="0.3">
      <c r="A2930" s="1" t="s">
        <v>2919</v>
      </c>
      <c r="B2930" s="2">
        <v>46063</v>
      </c>
      <c r="C2930" s="1" t="s">
        <v>1565</v>
      </c>
      <c r="D2930" s="1" t="s">
        <v>18</v>
      </c>
      <c r="E2930" s="1" t="s">
        <v>27</v>
      </c>
      <c r="F2930" s="1">
        <v>23951.35</v>
      </c>
      <c r="G2930" s="1" t="s">
        <v>14</v>
      </c>
    </row>
    <row r="2931" spans="1:7" x14ac:dyDescent="0.3">
      <c r="A2931" s="1" t="s">
        <v>2688</v>
      </c>
      <c r="B2931" s="2">
        <v>46091</v>
      </c>
      <c r="C2931" s="1" t="s">
        <v>429</v>
      </c>
      <c r="D2931" s="1" t="s">
        <v>35</v>
      </c>
      <c r="E2931" s="1" t="s">
        <v>55</v>
      </c>
      <c r="F2931" s="1">
        <v>4406.88</v>
      </c>
      <c r="G2931" s="1" t="s">
        <v>14</v>
      </c>
    </row>
    <row r="2932" spans="1:7" x14ac:dyDescent="0.3">
      <c r="A2932" s="1" t="s">
        <v>4889</v>
      </c>
      <c r="B2932" s="2">
        <v>46084</v>
      </c>
      <c r="C2932" s="1" t="s">
        <v>41</v>
      </c>
      <c r="D2932" s="1" t="s">
        <v>12</v>
      </c>
      <c r="E2932" s="1" t="s">
        <v>13</v>
      </c>
      <c r="F2932" s="1">
        <v>3835.02</v>
      </c>
      <c r="G2932" s="1" t="s">
        <v>14</v>
      </c>
    </row>
    <row r="2933" spans="1:7" x14ac:dyDescent="0.3">
      <c r="A2933" s="1" t="s">
        <v>3108</v>
      </c>
      <c r="B2933" s="2">
        <v>46106</v>
      </c>
      <c r="C2933" s="1" t="s">
        <v>239</v>
      </c>
      <c r="D2933" s="1" t="s">
        <v>12</v>
      </c>
      <c r="E2933" s="1" t="s">
        <v>55</v>
      </c>
      <c r="F2933" s="1">
        <v>6772.57</v>
      </c>
      <c r="G2933" s="1" t="s">
        <v>14</v>
      </c>
    </row>
    <row r="2934" spans="1:7" x14ac:dyDescent="0.3">
      <c r="A2934" s="1" t="s">
        <v>4948</v>
      </c>
      <c r="B2934" s="2">
        <v>46068</v>
      </c>
      <c r="C2934" s="1" t="s">
        <v>2386</v>
      </c>
      <c r="D2934" s="1" t="s">
        <v>18</v>
      </c>
      <c r="E2934" s="1" t="s">
        <v>27</v>
      </c>
      <c r="F2934" s="1">
        <v>1478.24</v>
      </c>
      <c r="G2934" s="1" t="s">
        <v>14</v>
      </c>
    </row>
    <row r="2935" spans="1:7" x14ac:dyDescent="0.3">
      <c r="A2935" s="1" t="s">
        <v>4358</v>
      </c>
      <c r="B2935" s="2">
        <v>46030</v>
      </c>
      <c r="C2935" s="1" t="s">
        <v>465</v>
      </c>
      <c r="D2935" s="1" t="s">
        <v>12</v>
      </c>
      <c r="E2935" s="1" t="s">
        <v>21</v>
      </c>
      <c r="F2935" s="1">
        <v>6723.92</v>
      </c>
      <c r="G2935" s="1" t="s">
        <v>14</v>
      </c>
    </row>
    <row r="2936" spans="1:7" x14ac:dyDescent="0.3">
      <c r="A2936" s="1" t="s">
        <v>1132</v>
      </c>
      <c r="B2936" s="2">
        <v>46103</v>
      </c>
      <c r="C2936" s="1" t="s">
        <v>917</v>
      </c>
      <c r="D2936" s="1" t="s">
        <v>12</v>
      </c>
      <c r="E2936" s="1" t="s">
        <v>21</v>
      </c>
      <c r="F2936" s="1">
        <v>14583.48</v>
      </c>
      <c r="G2936" s="1" t="s">
        <v>14</v>
      </c>
    </row>
    <row r="2937" spans="1:7" x14ac:dyDescent="0.3">
      <c r="A2937" s="1" t="s">
        <v>1208</v>
      </c>
      <c r="B2937" s="2">
        <v>46078</v>
      </c>
      <c r="C2937" s="1" t="s">
        <v>522</v>
      </c>
      <c r="D2937" s="1" t="s">
        <v>18</v>
      </c>
      <c r="E2937" s="1" t="s">
        <v>13</v>
      </c>
      <c r="F2937" s="1">
        <v>11220.52</v>
      </c>
      <c r="G2937" s="1" t="s">
        <v>94</v>
      </c>
    </row>
    <row r="2938" spans="1:7" x14ac:dyDescent="0.3">
      <c r="A2938" s="1" t="s">
        <v>1633</v>
      </c>
      <c r="B2938" s="2">
        <v>46056</v>
      </c>
      <c r="C2938" s="1" t="s">
        <v>190</v>
      </c>
      <c r="D2938" s="1" t="s">
        <v>12</v>
      </c>
      <c r="E2938" s="1" t="s">
        <v>13</v>
      </c>
      <c r="F2938" s="1">
        <v>5541.38</v>
      </c>
      <c r="G2938" s="1" t="s">
        <v>14</v>
      </c>
    </row>
    <row r="2939" spans="1:7" x14ac:dyDescent="0.3">
      <c r="A2939" s="1" t="s">
        <v>2483</v>
      </c>
      <c r="B2939" s="2">
        <v>46092</v>
      </c>
      <c r="C2939" s="1" t="s">
        <v>2435</v>
      </c>
      <c r="D2939" s="1" t="s">
        <v>18</v>
      </c>
      <c r="E2939" s="1" t="s">
        <v>13</v>
      </c>
      <c r="F2939" s="1">
        <v>3634.81</v>
      </c>
      <c r="G2939" s="1" t="s">
        <v>14</v>
      </c>
    </row>
    <row r="2940" spans="1:7" x14ac:dyDescent="0.3">
      <c r="A2940" s="1" t="s">
        <v>3617</v>
      </c>
      <c r="B2940" s="2">
        <v>46083</v>
      </c>
      <c r="C2940" s="1" t="s">
        <v>2680</v>
      </c>
      <c r="D2940" s="1" t="s">
        <v>12</v>
      </c>
      <c r="E2940" s="1" t="s">
        <v>27</v>
      </c>
      <c r="F2940" s="1">
        <v>17892</v>
      </c>
      <c r="G2940" s="1" t="s">
        <v>14</v>
      </c>
    </row>
    <row r="2941" spans="1:7" x14ac:dyDescent="0.3">
      <c r="A2941" s="1" t="s">
        <v>2080</v>
      </c>
      <c r="B2941" s="2">
        <v>46050</v>
      </c>
      <c r="C2941" s="1" t="s">
        <v>59</v>
      </c>
      <c r="D2941" s="1" t="s">
        <v>18</v>
      </c>
      <c r="E2941" s="1" t="s">
        <v>55</v>
      </c>
      <c r="F2941" s="1">
        <v>2799.31</v>
      </c>
      <c r="G2941" s="1" t="s">
        <v>14</v>
      </c>
    </row>
    <row r="2942" spans="1:7" x14ac:dyDescent="0.3">
      <c r="A2942" s="1" t="s">
        <v>3910</v>
      </c>
      <c r="B2942" s="2">
        <v>46111</v>
      </c>
      <c r="C2942" s="1" t="s">
        <v>3911</v>
      </c>
      <c r="D2942" s="1" t="s">
        <v>66</v>
      </c>
      <c r="E2942" s="1" t="s">
        <v>27</v>
      </c>
      <c r="F2942" s="1">
        <v>4494.74</v>
      </c>
      <c r="G2942" s="1" t="s">
        <v>14</v>
      </c>
    </row>
    <row r="2943" spans="1:7" x14ac:dyDescent="0.3">
      <c r="A2943" s="1" t="s">
        <v>3306</v>
      </c>
      <c r="B2943" s="2">
        <v>46065</v>
      </c>
      <c r="C2943" s="1" t="s">
        <v>991</v>
      </c>
      <c r="D2943" s="1" t="s">
        <v>12</v>
      </c>
      <c r="E2943" s="1" t="s">
        <v>55</v>
      </c>
      <c r="F2943" s="1">
        <v>9847.65</v>
      </c>
      <c r="G2943" s="1" t="s">
        <v>89</v>
      </c>
    </row>
    <row r="2944" spans="1:7" x14ac:dyDescent="0.3">
      <c r="A2944" s="1" t="s">
        <v>3106</v>
      </c>
      <c r="B2944" s="2">
        <v>46073</v>
      </c>
      <c r="C2944" s="1" t="s">
        <v>689</v>
      </c>
      <c r="D2944" s="1" t="s">
        <v>18</v>
      </c>
      <c r="E2944" s="1" t="s">
        <v>27</v>
      </c>
      <c r="F2944" s="1">
        <v>39283.49</v>
      </c>
      <c r="G2944" s="1" t="s">
        <v>14</v>
      </c>
    </row>
    <row r="2945" spans="1:7" x14ac:dyDescent="0.3">
      <c r="A2945" s="1" t="s">
        <v>218</v>
      </c>
      <c r="B2945" s="2">
        <v>46069</v>
      </c>
      <c r="C2945" s="1" t="s">
        <v>192</v>
      </c>
      <c r="D2945" s="1" t="s">
        <v>12</v>
      </c>
      <c r="E2945" s="1" t="s">
        <v>13</v>
      </c>
      <c r="F2945" s="1">
        <v>12559.86</v>
      </c>
      <c r="G2945" s="1" t="s">
        <v>14</v>
      </c>
    </row>
    <row r="2946" spans="1:7" x14ac:dyDescent="0.3">
      <c r="A2946" s="1" t="s">
        <v>2230</v>
      </c>
      <c r="B2946" s="2">
        <v>46112</v>
      </c>
      <c r="C2946" s="1" t="s">
        <v>1465</v>
      </c>
      <c r="D2946" s="1" t="s">
        <v>12</v>
      </c>
      <c r="E2946" s="1" t="s">
        <v>21</v>
      </c>
      <c r="F2946" s="1">
        <v>3459.21</v>
      </c>
      <c r="G2946" s="1" t="s">
        <v>14</v>
      </c>
    </row>
    <row r="2947" spans="1:7" x14ac:dyDescent="0.3">
      <c r="A2947" s="1" t="s">
        <v>2595</v>
      </c>
      <c r="B2947" s="2">
        <v>46064</v>
      </c>
      <c r="C2947" s="1" t="s">
        <v>629</v>
      </c>
      <c r="D2947" s="1" t="s">
        <v>12</v>
      </c>
      <c r="E2947" s="1" t="s">
        <v>55</v>
      </c>
      <c r="F2947" s="1">
        <v>31610.97</v>
      </c>
      <c r="G2947" s="1" t="s">
        <v>14</v>
      </c>
    </row>
    <row r="2948" spans="1:7" x14ac:dyDescent="0.3">
      <c r="A2948" s="1" t="s">
        <v>4426</v>
      </c>
      <c r="B2948" s="2">
        <v>46043</v>
      </c>
      <c r="C2948" s="1" t="s">
        <v>267</v>
      </c>
      <c r="D2948" s="1" t="s">
        <v>12</v>
      </c>
      <c r="E2948" s="1" t="s">
        <v>13</v>
      </c>
      <c r="F2948" s="1">
        <v>3162.7</v>
      </c>
      <c r="G2948" s="1" t="s">
        <v>14</v>
      </c>
    </row>
    <row r="2949" spans="1:7" x14ac:dyDescent="0.3">
      <c r="A2949" s="1" t="s">
        <v>1351</v>
      </c>
      <c r="B2949" s="2">
        <v>46027</v>
      </c>
      <c r="C2949" s="1" t="s">
        <v>1352</v>
      </c>
      <c r="D2949" s="1" t="s">
        <v>12</v>
      </c>
      <c r="E2949" s="1" t="s">
        <v>55</v>
      </c>
      <c r="F2949" s="1">
        <v>13424.42</v>
      </c>
      <c r="G2949" s="1" t="s">
        <v>14</v>
      </c>
    </row>
    <row r="2950" spans="1:7" x14ac:dyDescent="0.3">
      <c r="A2950" s="1" t="s">
        <v>3249</v>
      </c>
      <c r="B2950" s="2">
        <v>46079</v>
      </c>
      <c r="C2950" s="1" t="s">
        <v>11</v>
      </c>
      <c r="D2950" s="1" t="s">
        <v>18</v>
      </c>
      <c r="E2950" s="1" t="s">
        <v>27</v>
      </c>
      <c r="F2950" s="1">
        <v>1086.06</v>
      </c>
      <c r="G2950" s="1" t="s">
        <v>14</v>
      </c>
    </row>
    <row r="2951" spans="1:7" x14ac:dyDescent="0.3">
      <c r="A2951" s="1" t="s">
        <v>2122</v>
      </c>
      <c r="B2951" s="2">
        <v>46107</v>
      </c>
      <c r="C2951" s="1" t="s">
        <v>1325</v>
      </c>
      <c r="D2951" s="1" t="s">
        <v>35</v>
      </c>
      <c r="E2951" s="1" t="s">
        <v>21</v>
      </c>
      <c r="F2951" s="1">
        <v>438.96</v>
      </c>
      <c r="G2951" s="1" t="s">
        <v>14</v>
      </c>
    </row>
    <row r="2952" spans="1:7" x14ac:dyDescent="0.3">
      <c r="A2952" s="1" t="s">
        <v>2448</v>
      </c>
      <c r="B2952" s="2">
        <v>46058</v>
      </c>
      <c r="C2952" s="1" t="s">
        <v>738</v>
      </c>
      <c r="D2952" s="1" t="s">
        <v>12</v>
      </c>
      <c r="E2952" s="1" t="s">
        <v>13</v>
      </c>
      <c r="F2952" s="1">
        <v>2369.5100000000002</v>
      </c>
      <c r="G2952" s="1" t="s">
        <v>14</v>
      </c>
    </row>
    <row r="2953" spans="1:7" x14ac:dyDescent="0.3">
      <c r="A2953" s="1" t="s">
        <v>2589</v>
      </c>
      <c r="B2953" s="2">
        <v>46097</v>
      </c>
      <c r="C2953" s="1" t="s">
        <v>257</v>
      </c>
      <c r="D2953" s="1" t="s">
        <v>18</v>
      </c>
      <c r="E2953" s="1" t="s">
        <v>55</v>
      </c>
      <c r="F2953" s="1">
        <v>1074.96</v>
      </c>
      <c r="G2953" s="1" t="s">
        <v>94</v>
      </c>
    </row>
    <row r="2954" spans="1:7" x14ac:dyDescent="0.3">
      <c r="A2954" s="1" t="s">
        <v>4944</v>
      </c>
      <c r="B2954" s="2">
        <v>46029</v>
      </c>
      <c r="C2954" s="1" t="s">
        <v>1395</v>
      </c>
      <c r="D2954" s="1" t="s">
        <v>35</v>
      </c>
      <c r="E2954" s="1" t="s">
        <v>27</v>
      </c>
      <c r="F2954" s="1">
        <v>781.01</v>
      </c>
      <c r="G2954" s="1" t="s">
        <v>14</v>
      </c>
    </row>
    <row r="2955" spans="1:7" x14ac:dyDescent="0.3">
      <c r="A2955" s="1" t="s">
        <v>1280</v>
      </c>
      <c r="B2955" s="2">
        <v>46105</v>
      </c>
      <c r="C2955" s="1" t="s">
        <v>1281</v>
      </c>
      <c r="D2955" s="1" t="s">
        <v>35</v>
      </c>
      <c r="E2955" s="1" t="s">
        <v>21</v>
      </c>
      <c r="F2955" s="1">
        <v>46780.51</v>
      </c>
      <c r="G2955" s="1" t="s">
        <v>14</v>
      </c>
    </row>
    <row r="2956" spans="1:7" x14ac:dyDescent="0.3">
      <c r="A2956" s="1" t="s">
        <v>2258</v>
      </c>
      <c r="B2956" s="2">
        <v>46050</v>
      </c>
      <c r="C2956" s="1" t="s">
        <v>878</v>
      </c>
      <c r="D2956" s="1" t="s">
        <v>66</v>
      </c>
      <c r="E2956" s="1" t="s">
        <v>55</v>
      </c>
      <c r="F2956" s="1">
        <v>14128.68</v>
      </c>
      <c r="G2956" s="1" t="s">
        <v>14</v>
      </c>
    </row>
    <row r="2957" spans="1:7" x14ac:dyDescent="0.3">
      <c r="A2957" s="1" t="s">
        <v>2123</v>
      </c>
      <c r="B2957" s="2">
        <v>46028</v>
      </c>
      <c r="C2957" s="1" t="s">
        <v>190</v>
      </c>
      <c r="D2957" s="1" t="s">
        <v>12</v>
      </c>
      <c r="E2957" s="1" t="s">
        <v>13</v>
      </c>
      <c r="F2957" s="1">
        <v>10511.19</v>
      </c>
      <c r="G2957" s="1" t="s">
        <v>14</v>
      </c>
    </row>
    <row r="2958" spans="1:7" x14ac:dyDescent="0.3">
      <c r="A2958" s="1" t="s">
        <v>5044</v>
      </c>
      <c r="B2958" s="2">
        <v>46094</v>
      </c>
      <c r="C2958" s="1" t="s">
        <v>1890</v>
      </c>
      <c r="D2958" s="1" t="s">
        <v>12</v>
      </c>
      <c r="E2958" s="1" t="s">
        <v>13</v>
      </c>
      <c r="F2958" s="1">
        <v>28782.95</v>
      </c>
      <c r="G2958" s="1" t="s">
        <v>14</v>
      </c>
    </row>
    <row r="2959" spans="1:7" x14ac:dyDescent="0.3">
      <c r="A2959" s="1" t="s">
        <v>125</v>
      </c>
      <c r="B2959" s="2">
        <v>46088</v>
      </c>
      <c r="C2959" s="1" t="s">
        <v>126</v>
      </c>
      <c r="D2959" s="1" t="s">
        <v>12</v>
      </c>
      <c r="E2959" s="1" t="s">
        <v>55</v>
      </c>
      <c r="F2959" s="1">
        <v>265.58999999999997</v>
      </c>
      <c r="G2959" s="1" t="s">
        <v>14</v>
      </c>
    </row>
    <row r="2960" spans="1:7" x14ac:dyDescent="0.3">
      <c r="A2960" s="1" t="s">
        <v>1320</v>
      </c>
      <c r="B2960" s="2">
        <v>46108</v>
      </c>
      <c r="C2960" s="1" t="s">
        <v>555</v>
      </c>
      <c r="D2960" s="1" t="s">
        <v>12</v>
      </c>
      <c r="E2960" s="1" t="s">
        <v>27</v>
      </c>
      <c r="F2960" s="1">
        <v>2008.82</v>
      </c>
      <c r="G2960" s="1" t="s">
        <v>14</v>
      </c>
    </row>
    <row r="2961" spans="1:7" x14ac:dyDescent="0.3">
      <c r="A2961" s="1" t="s">
        <v>3497</v>
      </c>
      <c r="B2961" s="2">
        <v>46071</v>
      </c>
      <c r="C2961" s="1" t="s">
        <v>903</v>
      </c>
      <c r="D2961" s="1" t="s">
        <v>12</v>
      </c>
      <c r="E2961" s="1" t="s">
        <v>13</v>
      </c>
      <c r="F2961" s="1">
        <v>4913.93</v>
      </c>
      <c r="G2961" s="1" t="s">
        <v>14</v>
      </c>
    </row>
    <row r="2962" spans="1:7" x14ac:dyDescent="0.3">
      <c r="A2962" s="1" t="s">
        <v>2154</v>
      </c>
      <c r="B2962" s="2">
        <v>46067</v>
      </c>
      <c r="C2962" s="1" t="s">
        <v>2155</v>
      </c>
      <c r="D2962" s="1" t="s">
        <v>12</v>
      </c>
      <c r="E2962" s="1" t="s">
        <v>21</v>
      </c>
      <c r="F2962" s="1">
        <v>9384.48</v>
      </c>
      <c r="G2962" s="1" t="s">
        <v>14</v>
      </c>
    </row>
    <row r="2963" spans="1:7" x14ac:dyDescent="0.3">
      <c r="A2963" s="1" t="s">
        <v>85</v>
      </c>
      <c r="B2963" s="2">
        <v>46051</v>
      </c>
      <c r="C2963" s="1" t="s">
        <v>86</v>
      </c>
      <c r="D2963" s="1" t="s">
        <v>12</v>
      </c>
      <c r="E2963" s="1" t="s">
        <v>27</v>
      </c>
      <c r="F2963" s="1">
        <v>930.82</v>
      </c>
      <c r="G2963" s="1" t="s">
        <v>14</v>
      </c>
    </row>
    <row r="2964" spans="1:7" x14ac:dyDescent="0.3">
      <c r="A2964" s="1" t="s">
        <v>3496</v>
      </c>
      <c r="B2964" s="2">
        <v>46083</v>
      </c>
      <c r="C2964" s="1" t="s">
        <v>502</v>
      </c>
      <c r="D2964" s="1" t="s">
        <v>35</v>
      </c>
      <c r="E2964" s="1" t="s">
        <v>27</v>
      </c>
      <c r="F2964" s="1">
        <v>21575.06</v>
      </c>
      <c r="G2964" s="1" t="s">
        <v>14</v>
      </c>
    </row>
    <row r="2965" spans="1:7" x14ac:dyDescent="0.3">
      <c r="A2965" s="1" t="s">
        <v>4019</v>
      </c>
      <c r="B2965" s="2">
        <v>46043</v>
      </c>
      <c r="C2965" s="1" t="s">
        <v>1465</v>
      </c>
      <c r="D2965" s="1" t="s">
        <v>12</v>
      </c>
      <c r="E2965" s="1" t="s">
        <v>27</v>
      </c>
      <c r="F2965" s="1">
        <v>24871.56</v>
      </c>
      <c r="G2965" s="1" t="s">
        <v>14</v>
      </c>
    </row>
    <row r="2966" spans="1:7" x14ac:dyDescent="0.3">
      <c r="A2966" s="1" t="s">
        <v>3797</v>
      </c>
      <c r="B2966" s="2">
        <v>46033</v>
      </c>
      <c r="C2966" s="1" t="s">
        <v>1486</v>
      </c>
      <c r="D2966" s="1" t="s">
        <v>18</v>
      </c>
      <c r="E2966" s="1" t="s">
        <v>55</v>
      </c>
      <c r="F2966" s="1">
        <v>2640.32</v>
      </c>
      <c r="G2966" s="1" t="s">
        <v>14</v>
      </c>
    </row>
    <row r="2967" spans="1:7" x14ac:dyDescent="0.3">
      <c r="A2967" s="1" t="s">
        <v>943</v>
      </c>
      <c r="B2967" s="2">
        <v>46061</v>
      </c>
      <c r="C2967" s="1" t="s">
        <v>909</v>
      </c>
      <c r="D2967" s="1" t="s">
        <v>66</v>
      </c>
      <c r="E2967" s="1" t="s">
        <v>21</v>
      </c>
      <c r="F2967" s="1">
        <v>25903.77</v>
      </c>
      <c r="G2967" s="1" t="s">
        <v>14</v>
      </c>
    </row>
    <row r="2968" spans="1:7" x14ac:dyDescent="0.3">
      <c r="A2968" s="1" t="s">
        <v>4720</v>
      </c>
      <c r="B2968" s="2">
        <v>46084</v>
      </c>
      <c r="C2968" s="1" t="s">
        <v>184</v>
      </c>
      <c r="D2968" s="1" t="s">
        <v>35</v>
      </c>
      <c r="E2968" s="1" t="s">
        <v>55</v>
      </c>
      <c r="F2968" s="1">
        <v>3422.26</v>
      </c>
      <c r="G2968" s="1" t="s">
        <v>14</v>
      </c>
    </row>
    <row r="2969" spans="1:7" x14ac:dyDescent="0.3">
      <c r="A2969" s="1" t="s">
        <v>2367</v>
      </c>
      <c r="B2969" s="2">
        <v>46053</v>
      </c>
      <c r="C2969" s="1" t="s">
        <v>732</v>
      </c>
      <c r="D2969" s="1" t="s">
        <v>35</v>
      </c>
      <c r="E2969" s="1" t="s">
        <v>27</v>
      </c>
      <c r="F2969" s="1">
        <v>6176.34</v>
      </c>
      <c r="G2969" s="1" t="s">
        <v>14</v>
      </c>
    </row>
    <row r="2970" spans="1:7" x14ac:dyDescent="0.3">
      <c r="A2970" s="1" t="s">
        <v>5045</v>
      </c>
      <c r="B2970" s="2">
        <v>46058</v>
      </c>
      <c r="C2970" s="1" t="s">
        <v>903</v>
      </c>
      <c r="D2970" s="1" t="s">
        <v>66</v>
      </c>
      <c r="E2970" s="1" t="s">
        <v>27</v>
      </c>
      <c r="F2970" s="1">
        <v>1721</v>
      </c>
      <c r="G2970" s="1" t="s">
        <v>14</v>
      </c>
    </row>
    <row r="2971" spans="1:7" x14ac:dyDescent="0.3">
      <c r="A2971" s="1" t="s">
        <v>1296</v>
      </c>
      <c r="B2971" s="2">
        <v>46047</v>
      </c>
      <c r="C2971" s="1" t="s">
        <v>1013</v>
      </c>
      <c r="D2971" s="1" t="s">
        <v>12</v>
      </c>
      <c r="E2971" s="1" t="s">
        <v>13</v>
      </c>
      <c r="F2971" s="1">
        <v>1267.52</v>
      </c>
      <c r="G2971" s="1" t="s">
        <v>14</v>
      </c>
    </row>
    <row r="2972" spans="1:7" x14ac:dyDescent="0.3">
      <c r="A2972" s="1" t="s">
        <v>4956</v>
      </c>
      <c r="B2972" s="2">
        <v>46081</v>
      </c>
      <c r="C2972" s="1" t="s">
        <v>619</v>
      </c>
      <c r="D2972" s="1" t="s">
        <v>18</v>
      </c>
      <c r="E2972" s="1" t="s">
        <v>13</v>
      </c>
      <c r="F2972" s="1">
        <v>4813.6000000000004</v>
      </c>
      <c r="G2972" s="1" t="s">
        <v>14</v>
      </c>
    </row>
    <row r="2973" spans="1:7" x14ac:dyDescent="0.3">
      <c r="A2973" s="1" t="s">
        <v>4114</v>
      </c>
      <c r="B2973" s="2">
        <v>46069</v>
      </c>
      <c r="C2973" s="1" t="s">
        <v>387</v>
      </c>
      <c r="D2973" s="1" t="s">
        <v>12</v>
      </c>
      <c r="E2973" s="1" t="s">
        <v>13</v>
      </c>
      <c r="F2973" s="1">
        <v>3637.52</v>
      </c>
      <c r="G2973" s="1" t="s">
        <v>14</v>
      </c>
    </row>
    <row r="2974" spans="1:7" x14ac:dyDescent="0.3">
      <c r="A2974" s="1" t="s">
        <v>2388</v>
      </c>
      <c r="B2974" s="2">
        <v>46060</v>
      </c>
      <c r="C2974" s="1" t="s">
        <v>1197</v>
      </c>
      <c r="D2974" s="1" t="s">
        <v>46</v>
      </c>
      <c r="E2974" s="1" t="s">
        <v>27</v>
      </c>
      <c r="F2974" s="1">
        <v>27852.41</v>
      </c>
      <c r="G2974" s="1" t="s">
        <v>14</v>
      </c>
    </row>
    <row r="2975" spans="1:7" x14ac:dyDescent="0.3">
      <c r="A2975" s="1" t="s">
        <v>3171</v>
      </c>
      <c r="B2975" s="2">
        <v>46030</v>
      </c>
      <c r="C2975" s="1" t="s">
        <v>1438</v>
      </c>
      <c r="D2975" s="1" t="s">
        <v>46</v>
      </c>
      <c r="E2975" s="1" t="s">
        <v>21</v>
      </c>
      <c r="F2975" s="1">
        <v>4737.57</v>
      </c>
      <c r="G2975" s="1" t="s">
        <v>14</v>
      </c>
    </row>
    <row r="2976" spans="1:7" x14ac:dyDescent="0.3">
      <c r="A2976" s="1" t="s">
        <v>3181</v>
      </c>
      <c r="B2976" s="2">
        <v>46108</v>
      </c>
      <c r="C2976" s="1" t="s">
        <v>2175</v>
      </c>
      <c r="D2976" s="1" t="s">
        <v>66</v>
      </c>
      <c r="E2976" s="1" t="s">
        <v>27</v>
      </c>
      <c r="F2976" s="1">
        <v>7527.7</v>
      </c>
      <c r="G2976" s="1" t="s">
        <v>14</v>
      </c>
    </row>
    <row r="2977" spans="1:7" x14ac:dyDescent="0.3">
      <c r="A2977" s="1" t="s">
        <v>3964</v>
      </c>
      <c r="B2977" s="2">
        <v>46024</v>
      </c>
      <c r="C2977" s="1" t="s">
        <v>575</v>
      </c>
      <c r="D2977" s="1" t="s">
        <v>66</v>
      </c>
      <c r="E2977" s="1" t="s">
        <v>21</v>
      </c>
      <c r="F2977" s="1">
        <v>16426.509999999998</v>
      </c>
      <c r="G2977" s="1" t="s">
        <v>14</v>
      </c>
    </row>
    <row r="2978" spans="1:7" x14ac:dyDescent="0.3">
      <c r="A2978" s="1" t="s">
        <v>2262</v>
      </c>
      <c r="B2978" s="2">
        <v>46030</v>
      </c>
      <c r="C2978" s="1" t="s">
        <v>960</v>
      </c>
      <c r="D2978" s="1" t="s">
        <v>12</v>
      </c>
      <c r="E2978" s="1" t="s">
        <v>13</v>
      </c>
      <c r="F2978" s="1">
        <v>2724.37</v>
      </c>
      <c r="G2978" s="1" t="s">
        <v>14</v>
      </c>
    </row>
    <row r="2979" spans="1:7" x14ac:dyDescent="0.3">
      <c r="A2979" s="1" t="s">
        <v>2378</v>
      </c>
      <c r="B2979" s="2">
        <v>46055</v>
      </c>
      <c r="C2979" s="1" t="s">
        <v>514</v>
      </c>
      <c r="D2979" s="1" t="s">
        <v>12</v>
      </c>
      <c r="E2979" s="1" t="s">
        <v>13</v>
      </c>
      <c r="F2979" s="1">
        <v>714.47</v>
      </c>
      <c r="G2979" s="1" t="s">
        <v>14</v>
      </c>
    </row>
    <row r="2980" spans="1:7" x14ac:dyDescent="0.3">
      <c r="A2980" s="1" t="s">
        <v>1710</v>
      </c>
      <c r="B2980" s="2">
        <v>46110</v>
      </c>
      <c r="C2980" s="1" t="s">
        <v>1189</v>
      </c>
      <c r="D2980" s="1" t="s">
        <v>12</v>
      </c>
      <c r="E2980" s="1" t="s">
        <v>13</v>
      </c>
      <c r="F2980" s="1">
        <v>28200.46</v>
      </c>
      <c r="G2980" s="1" t="s">
        <v>14</v>
      </c>
    </row>
    <row r="2981" spans="1:7" x14ac:dyDescent="0.3">
      <c r="A2981" s="1" t="s">
        <v>1270</v>
      </c>
      <c r="B2981" s="2">
        <v>46064</v>
      </c>
      <c r="C2981" s="1" t="s">
        <v>434</v>
      </c>
      <c r="D2981" s="1" t="s">
        <v>18</v>
      </c>
      <c r="E2981" s="1" t="s">
        <v>55</v>
      </c>
      <c r="F2981" s="1">
        <v>1789.86</v>
      </c>
      <c r="G2981" s="1" t="s">
        <v>14</v>
      </c>
    </row>
    <row r="2982" spans="1:7" x14ac:dyDescent="0.3">
      <c r="A2982" s="1" t="s">
        <v>3077</v>
      </c>
      <c r="B2982" s="2">
        <v>46038</v>
      </c>
      <c r="C2982" s="1" t="s">
        <v>427</v>
      </c>
      <c r="D2982" s="1" t="s">
        <v>18</v>
      </c>
      <c r="E2982" s="1" t="s">
        <v>27</v>
      </c>
      <c r="F2982" s="1">
        <v>9086.83</v>
      </c>
      <c r="G2982" s="1" t="s">
        <v>14</v>
      </c>
    </row>
    <row r="2983" spans="1:7" x14ac:dyDescent="0.3">
      <c r="A2983" s="1" t="s">
        <v>965</v>
      </c>
      <c r="B2983" s="2">
        <v>46059</v>
      </c>
      <c r="C2983" s="1" t="s">
        <v>537</v>
      </c>
      <c r="D2983" s="1" t="s">
        <v>12</v>
      </c>
      <c r="E2983" s="1" t="s">
        <v>13</v>
      </c>
      <c r="F2983" s="1">
        <v>28707.83</v>
      </c>
      <c r="G2983" s="1" t="s">
        <v>14</v>
      </c>
    </row>
    <row r="2984" spans="1:7" x14ac:dyDescent="0.3">
      <c r="A2984" s="1" t="s">
        <v>4919</v>
      </c>
      <c r="B2984" s="2">
        <v>46025</v>
      </c>
      <c r="C2984" s="1" t="s">
        <v>395</v>
      </c>
      <c r="D2984" s="1" t="s">
        <v>12</v>
      </c>
      <c r="E2984" s="1" t="s">
        <v>27</v>
      </c>
      <c r="F2984" s="1">
        <v>2742.54</v>
      </c>
      <c r="G2984" s="1" t="s">
        <v>14</v>
      </c>
    </row>
    <row r="2985" spans="1:7" x14ac:dyDescent="0.3">
      <c r="A2985" s="1" t="s">
        <v>1793</v>
      </c>
      <c r="B2985" s="2">
        <v>46063</v>
      </c>
      <c r="C2985" s="1" t="s">
        <v>180</v>
      </c>
      <c r="D2985" s="1" t="s">
        <v>12</v>
      </c>
      <c r="E2985" s="1" t="s">
        <v>13</v>
      </c>
      <c r="F2985" s="1">
        <v>1288.5899999999999</v>
      </c>
      <c r="G2985" s="1" t="s">
        <v>14</v>
      </c>
    </row>
    <row r="2986" spans="1:7" x14ac:dyDescent="0.3">
      <c r="A2986" s="1" t="s">
        <v>1969</v>
      </c>
      <c r="B2986" s="2">
        <v>46098</v>
      </c>
      <c r="C2986" s="1" t="s">
        <v>1651</v>
      </c>
      <c r="D2986" s="1" t="s">
        <v>12</v>
      </c>
      <c r="E2986" s="1" t="s">
        <v>13</v>
      </c>
      <c r="F2986" s="1">
        <v>1958.22</v>
      </c>
      <c r="G2986" s="1" t="s">
        <v>94</v>
      </c>
    </row>
    <row r="2987" spans="1:7" x14ac:dyDescent="0.3">
      <c r="A2987" s="1" t="s">
        <v>560</v>
      </c>
      <c r="B2987" s="2">
        <v>46074</v>
      </c>
      <c r="C2987" s="1" t="s">
        <v>561</v>
      </c>
      <c r="D2987" s="1" t="s">
        <v>12</v>
      </c>
      <c r="E2987" s="1" t="s">
        <v>21</v>
      </c>
      <c r="F2987" s="1">
        <v>37998.42</v>
      </c>
      <c r="G2987" s="1" t="s">
        <v>14</v>
      </c>
    </row>
    <row r="2988" spans="1:7" x14ac:dyDescent="0.3">
      <c r="A2988" s="1" t="s">
        <v>4955</v>
      </c>
      <c r="B2988" s="2">
        <v>46088</v>
      </c>
      <c r="C2988" s="1" t="s">
        <v>366</v>
      </c>
      <c r="D2988" s="1" t="s">
        <v>18</v>
      </c>
      <c r="E2988" s="1" t="s">
        <v>21</v>
      </c>
      <c r="F2988" s="1">
        <v>38961.67</v>
      </c>
      <c r="G2988" s="1" t="s">
        <v>14</v>
      </c>
    </row>
    <row r="2989" spans="1:7" x14ac:dyDescent="0.3">
      <c r="A2989" s="1" t="s">
        <v>2034</v>
      </c>
      <c r="B2989" s="2">
        <v>46053</v>
      </c>
      <c r="C2989" s="1" t="s">
        <v>1829</v>
      </c>
      <c r="D2989" s="1" t="s">
        <v>12</v>
      </c>
      <c r="E2989" s="1" t="s">
        <v>27</v>
      </c>
      <c r="F2989" s="1">
        <v>1964.82</v>
      </c>
      <c r="G2989" s="1" t="s">
        <v>14</v>
      </c>
    </row>
    <row r="2990" spans="1:7" x14ac:dyDescent="0.3">
      <c r="A2990" s="1" t="s">
        <v>232</v>
      </c>
      <c r="B2990" s="2">
        <v>46067</v>
      </c>
      <c r="C2990" s="1" t="s">
        <v>233</v>
      </c>
      <c r="D2990" s="1" t="s">
        <v>12</v>
      </c>
      <c r="E2990" s="1" t="s">
        <v>55</v>
      </c>
      <c r="F2990" s="1">
        <v>2194.98</v>
      </c>
      <c r="G2990" s="1" t="s">
        <v>14</v>
      </c>
    </row>
    <row r="2991" spans="1:7" x14ac:dyDescent="0.3">
      <c r="A2991" s="1" t="s">
        <v>4925</v>
      </c>
      <c r="B2991" s="2">
        <v>46063</v>
      </c>
      <c r="C2991" s="1" t="s">
        <v>588</v>
      </c>
      <c r="D2991" s="1" t="s">
        <v>12</v>
      </c>
      <c r="E2991" s="1" t="s">
        <v>13</v>
      </c>
      <c r="F2991" s="1">
        <v>9720.07</v>
      </c>
      <c r="G2991" s="1" t="s">
        <v>14</v>
      </c>
    </row>
    <row r="2992" spans="1:7" x14ac:dyDescent="0.3">
      <c r="A2992" s="1" t="s">
        <v>3251</v>
      </c>
      <c r="B2992" s="2">
        <v>46052</v>
      </c>
      <c r="C2992" s="1" t="s">
        <v>294</v>
      </c>
      <c r="D2992" s="1" t="s">
        <v>46</v>
      </c>
      <c r="E2992" s="1" t="s">
        <v>27</v>
      </c>
      <c r="F2992" s="1">
        <v>5829.49</v>
      </c>
      <c r="G2992" s="1" t="s">
        <v>14</v>
      </c>
    </row>
    <row r="2993" spans="1:7" x14ac:dyDescent="0.3">
      <c r="A2993" s="1" t="s">
        <v>3482</v>
      </c>
      <c r="B2993" s="2">
        <v>46078</v>
      </c>
      <c r="C2993" s="1" t="s">
        <v>848</v>
      </c>
      <c r="D2993" s="1" t="s">
        <v>12</v>
      </c>
      <c r="E2993" s="1" t="s">
        <v>13</v>
      </c>
      <c r="F2993" s="1">
        <v>2316.17</v>
      </c>
      <c r="G2993" s="1" t="s">
        <v>14</v>
      </c>
    </row>
    <row r="2994" spans="1:7" x14ac:dyDescent="0.3">
      <c r="A2994" s="1" t="s">
        <v>2546</v>
      </c>
      <c r="B2994" s="2">
        <v>46029</v>
      </c>
      <c r="C2994" s="1" t="s">
        <v>237</v>
      </c>
      <c r="D2994" s="1" t="s">
        <v>12</v>
      </c>
      <c r="E2994" s="1" t="s">
        <v>27</v>
      </c>
      <c r="F2994" s="1">
        <v>28154.55</v>
      </c>
      <c r="G2994" s="1" t="s">
        <v>14</v>
      </c>
    </row>
    <row r="2995" spans="1:7" x14ac:dyDescent="0.3">
      <c r="A2995" s="1" t="s">
        <v>634</v>
      </c>
      <c r="B2995" s="2">
        <v>46088</v>
      </c>
      <c r="C2995" s="1" t="s">
        <v>635</v>
      </c>
      <c r="D2995" s="1" t="s">
        <v>12</v>
      </c>
      <c r="E2995" s="1" t="s">
        <v>13</v>
      </c>
      <c r="F2995" s="1">
        <v>24387.16</v>
      </c>
      <c r="G2995" s="1" t="s">
        <v>14</v>
      </c>
    </row>
    <row r="2996" spans="1:7" x14ac:dyDescent="0.3">
      <c r="A2996" s="1" t="s">
        <v>319</v>
      </c>
      <c r="B2996" s="2">
        <v>46055</v>
      </c>
      <c r="C2996" s="1" t="s">
        <v>320</v>
      </c>
      <c r="D2996" s="1" t="s">
        <v>12</v>
      </c>
      <c r="E2996" s="1" t="s">
        <v>21</v>
      </c>
      <c r="F2996" s="1">
        <v>35656.43</v>
      </c>
      <c r="G2996" s="1" t="s">
        <v>14</v>
      </c>
    </row>
    <row r="2997" spans="1:7" x14ac:dyDescent="0.3">
      <c r="A2997" s="1" t="s">
        <v>3360</v>
      </c>
      <c r="B2997" s="2">
        <v>46041</v>
      </c>
      <c r="C2997" s="1" t="s">
        <v>107</v>
      </c>
      <c r="D2997" s="1" t="s">
        <v>66</v>
      </c>
      <c r="E2997" s="1" t="s">
        <v>55</v>
      </c>
      <c r="F2997" s="1">
        <v>2899.01</v>
      </c>
      <c r="G2997" s="1" t="s">
        <v>14</v>
      </c>
    </row>
    <row r="2998" spans="1:7" x14ac:dyDescent="0.3">
      <c r="A2998" s="1" t="s">
        <v>1340</v>
      </c>
      <c r="B2998" s="2">
        <v>46025</v>
      </c>
      <c r="C2998" s="1" t="s">
        <v>913</v>
      </c>
      <c r="D2998" s="1" t="s">
        <v>35</v>
      </c>
      <c r="E2998" s="1" t="s">
        <v>21</v>
      </c>
      <c r="F2998" s="1">
        <v>8026.62</v>
      </c>
      <c r="G2998" s="1" t="s">
        <v>14</v>
      </c>
    </row>
    <row r="2999" spans="1:7" x14ac:dyDescent="0.3">
      <c r="A2999" s="1" t="s">
        <v>3478</v>
      </c>
      <c r="B2999" s="2">
        <v>46081</v>
      </c>
      <c r="C2999" s="1" t="s">
        <v>3479</v>
      </c>
      <c r="D2999" s="1" t="s">
        <v>12</v>
      </c>
      <c r="E2999" s="1" t="s">
        <v>13</v>
      </c>
      <c r="F2999" s="1">
        <v>4122.79</v>
      </c>
      <c r="G2999" s="1" t="s">
        <v>14</v>
      </c>
    </row>
    <row r="3000" spans="1:7" x14ac:dyDescent="0.3">
      <c r="A3000" s="1" t="s">
        <v>4197</v>
      </c>
      <c r="B3000" s="2">
        <v>46061</v>
      </c>
      <c r="C3000" s="1" t="s">
        <v>2491</v>
      </c>
      <c r="D3000" s="1" t="s">
        <v>12</v>
      </c>
      <c r="E3000" s="1" t="s">
        <v>55</v>
      </c>
      <c r="F3000" s="1">
        <v>2847.75</v>
      </c>
      <c r="G3000" s="1" t="s">
        <v>94</v>
      </c>
    </row>
    <row r="3001" spans="1:7" x14ac:dyDescent="0.3">
      <c r="A3001" s="1" t="s">
        <v>2219</v>
      </c>
      <c r="B3001" s="2">
        <v>46032</v>
      </c>
      <c r="C3001" s="1" t="s">
        <v>45</v>
      </c>
      <c r="D3001" s="1" t="s">
        <v>66</v>
      </c>
      <c r="E3001" s="1" t="s">
        <v>21</v>
      </c>
      <c r="F3001" s="1">
        <v>5826.66</v>
      </c>
      <c r="G3001" s="1" t="s">
        <v>14</v>
      </c>
    </row>
    <row r="3002" spans="1:7" x14ac:dyDescent="0.3">
      <c r="A3002" s="1" t="s">
        <v>4369</v>
      </c>
      <c r="B3002" s="2">
        <v>46036</v>
      </c>
      <c r="C3002" s="1" t="s">
        <v>951</v>
      </c>
      <c r="D3002" s="1" t="s">
        <v>18</v>
      </c>
      <c r="E3002" s="1" t="s">
        <v>27</v>
      </c>
      <c r="F3002" s="1">
        <v>7991.03</v>
      </c>
      <c r="G3002" s="1" t="s">
        <v>14</v>
      </c>
    </row>
    <row r="3003" spans="1:7" x14ac:dyDescent="0.3">
      <c r="A3003" s="1" t="s">
        <v>3235</v>
      </c>
      <c r="B3003" s="2">
        <v>46051</v>
      </c>
      <c r="C3003" s="1" t="s">
        <v>1238</v>
      </c>
      <c r="D3003" s="1" t="s">
        <v>35</v>
      </c>
      <c r="E3003" s="1" t="s">
        <v>55</v>
      </c>
      <c r="F3003" s="1">
        <v>11331.49</v>
      </c>
      <c r="G3003" s="1" t="s">
        <v>14</v>
      </c>
    </row>
    <row r="3004" spans="1:7" x14ac:dyDescent="0.3">
      <c r="A3004" s="1" t="s">
        <v>2669</v>
      </c>
      <c r="B3004" s="2">
        <v>46107</v>
      </c>
      <c r="C3004" s="1" t="s">
        <v>1274</v>
      </c>
      <c r="D3004" s="1" t="s">
        <v>12</v>
      </c>
      <c r="E3004" s="1" t="s">
        <v>21</v>
      </c>
      <c r="F3004" s="1">
        <v>18037.43</v>
      </c>
      <c r="G3004" s="1" t="s">
        <v>14</v>
      </c>
    </row>
    <row r="3005" spans="1:7" x14ac:dyDescent="0.3">
      <c r="A3005" s="1" t="s">
        <v>2750</v>
      </c>
      <c r="B3005" s="2">
        <v>46075</v>
      </c>
      <c r="C3005" s="1" t="s">
        <v>553</v>
      </c>
      <c r="D3005" s="1" t="s">
        <v>66</v>
      </c>
      <c r="E3005" s="1" t="s">
        <v>27</v>
      </c>
      <c r="F3005" s="1">
        <v>3059.69</v>
      </c>
      <c r="G3005" s="1" t="s">
        <v>14</v>
      </c>
    </row>
    <row r="3006" spans="1:7" x14ac:dyDescent="0.3">
      <c r="A3006" s="1" t="s">
        <v>2659</v>
      </c>
      <c r="B3006" s="2">
        <v>46057</v>
      </c>
      <c r="C3006" s="1" t="s">
        <v>1883</v>
      </c>
      <c r="D3006" s="1" t="s">
        <v>35</v>
      </c>
      <c r="E3006" s="1" t="s">
        <v>13</v>
      </c>
      <c r="F3006" s="1">
        <v>2178.31</v>
      </c>
      <c r="G3006" s="1" t="s">
        <v>14</v>
      </c>
    </row>
    <row r="3007" spans="1:7" x14ac:dyDescent="0.3">
      <c r="A3007" s="1" t="s">
        <v>2769</v>
      </c>
      <c r="B3007" s="2">
        <v>46091</v>
      </c>
      <c r="C3007" s="1" t="s">
        <v>1813</v>
      </c>
      <c r="D3007" s="1" t="s">
        <v>66</v>
      </c>
      <c r="E3007" s="1" t="s">
        <v>21</v>
      </c>
      <c r="F3007" s="1">
        <v>3735.35</v>
      </c>
      <c r="G3007" s="1" t="s">
        <v>14</v>
      </c>
    </row>
    <row r="3008" spans="1:7" x14ac:dyDescent="0.3">
      <c r="A3008" s="1" t="s">
        <v>3252</v>
      </c>
      <c r="B3008" s="2">
        <v>46040</v>
      </c>
      <c r="C3008" s="1" t="s">
        <v>555</v>
      </c>
      <c r="D3008" s="1" t="s">
        <v>18</v>
      </c>
      <c r="E3008" s="1" t="s">
        <v>13</v>
      </c>
      <c r="F3008" s="1">
        <v>2133.31</v>
      </c>
      <c r="G3008" s="1" t="s">
        <v>14</v>
      </c>
    </row>
    <row r="3009" spans="1:7" x14ac:dyDescent="0.3">
      <c r="A3009" s="1" t="s">
        <v>4849</v>
      </c>
      <c r="B3009" s="2">
        <v>46027</v>
      </c>
      <c r="C3009" s="1" t="s">
        <v>3933</v>
      </c>
      <c r="D3009" s="1" t="s">
        <v>35</v>
      </c>
      <c r="E3009" s="1" t="s">
        <v>13</v>
      </c>
      <c r="F3009" s="1">
        <v>6687.57</v>
      </c>
      <c r="G3009" s="1" t="s">
        <v>14</v>
      </c>
    </row>
    <row r="3010" spans="1:7" x14ac:dyDescent="0.3">
      <c r="A3010" s="1" t="s">
        <v>3168</v>
      </c>
      <c r="B3010" s="2">
        <v>46109</v>
      </c>
      <c r="C3010" s="1" t="s">
        <v>525</v>
      </c>
      <c r="D3010" s="1" t="s">
        <v>18</v>
      </c>
      <c r="E3010" s="1" t="s">
        <v>13</v>
      </c>
      <c r="F3010" s="1">
        <v>16125.93</v>
      </c>
      <c r="G3010" s="1" t="s">
        <v>14</v>
      </c>
    </row>
    <row r="3011" spans="1:7" x14ac:dyDescent="0.3">
      <c r="A3011" s="1" t="s">
        <v>4283</v>
      </c>
      <c r="B3011" s="2">
        <v>46036</v>
      </c>
      <c r="C3011" s="1" t="s">
        <v>4284</v>
      </c>
      <c r="D3011" s="1" t="s">
        <v>12</v>
      </c>
      <c r="E3011" s="1" t="s">
        <v>27</v>
      </c>
      <c r="F3011" s="1">
        <v>4609.8900000000003</v>
      </c>
      <c r="G3011" s="1" t="s">
        <v>14</v>
      </c>
    </row>
    <row r="3012" spans="1:7" x14ac:dyDescent="0.3">
      <c r="A3012" s="1" t="s">
        <v>2119</v>
      </c>
      <c r="B3012" s="2">
        <v>46098</v>
      </c>
      <c r="C3012" s="1" t="s">
        <v>577</v>
      </c>
      <c r="D3012" s="1" t="s">
        <v>66</v>
      </c>
      <c r="E3012" s="1" t="s">
        <v>27</v>
      </c>
      <c r="F3012" s="1">
        <v>465.22</v>
      </c>
      <c r="G3012" s="1" t="s">
        <v>14</v>
      </c>
    </row>
    <row r="3013" spans="1:7" x14ac:dyDescent="0.3">
      <c r="A3013" s="1" t="s">
        <v>5046</v>
      </c>
      <c r="B3013" s="2">
        <v>46057</v>
      </c>
      <c r="C3013" s="1" t="s">
        <v>495</v>
      </c>
      <c r="D3013" s="1" t="s">
        <v>12</v>
      </c>
      <c r="E3013" s="1" t="s">
        <v>13</v>
      </c>
      <c r="F3013" s="1">
        <v>12637.28</v>
      </c>
      <c r="G3013" s="1" t="s">
        <v>14</v>
      </c>
    </row>
    <row r="3014" spans="1:7" x14ac:dyDescent="0.3">
      <c r="A3014" s="1" t="s">
        <v>3355</v>
      </c>
      <c r="B3014" s="2">
        <v>46064</v>
      </c>
      <c r="C3014" s="1" t="s">
        <v>2014</v>
      </c>
      <c r="D3014" s="1" t="s">
        <v>12</v>
      </c>
      <c r="E3014" s="1" t="s">
        <v>13</v>
      </c>
      <c r="F3014" s="1">
        <v>590.63</v>
      </c>
      <c r="G3014" s="1" t="s">
        <v>14</v>
      </c>
    </row>
    <row r="3015" spans="1:7" x14ac:dyDescent="0.3">
      <c r="A3015" s="1" t="s">
        <v>3420</v>
      </c>
      <c r="B3015" s="2">
        <v>46057</v>
      </c>
      <c r="C3015" s="1" t="s">
        <v>815</v>
      </c>
      <c r="D3015" s="1" t="s">
        <v>18</v>
      </c>
      <c r="E3015" s="1" t="s">
        <v>13</v>
      </c>
      <c r="F3015" s="1">
        <v>746.81</v>
      </c>
      <c r="G3015" s="1" t="s">
        <v>14</v>
      </c>
    </row>
    <row r="3016" spans="1:7" x14ac:dyDescent="0.3">
      <c r="A3016" s="1" t="s">
        <v>2635</v>
      </c>
      <c r="B3016" s="2">
        <v>46108</v>
      </c>
      <c r="C3016" s="1" t="s">
        <v>1344</v>
      </c>
      <c r="D3016" s="1" t="s">
        <v>46</v>
      </c>
      <c r="E3016" s="1" t="s">
        <v>27</v>
      </c>
      <c r="F3016" s="1">
        <v>471.97</v>
      </c>
      <c r="G3016" s="1" t="s">
        <v>14</v>
      </c>
    </row>
    <row r="3017" spans="1:7" x14ac:dyDescent="0.3">
      <c r="A3017" s="1" t="s">
        <v>3740</v>
      </c>
      <c r="B3017" s="2">
        <v>46060</v>
      </c>
      <c r="C3017" s="1" t="s">
        <v>2349</v>
      </c>
      <c r="D3017" s="1" t="s">
        <v>12</v>
      </c>
      <c r="E3017" s="1" t="s">
        <v>21</v>
      </c>
      <c r="F3017" s="1">
        <v>2962.03</v>
      </c>
      <c r="G3017" s="1" t="s">
        <v>14</v>
      </c>
    </row>
    <row r="3018" spans="1:7" x14ac:dyDescent="0.3">
      <c r="A3018" s="1" t="s">
        <v>4378</v>
      </c>
      <c r="B3018" s="2">
        <v>46055</v>
      </c>
      <c r="C3018" s="1" t="s">
        <v>1399</v>
      </c>
      <c r="D3018" s="1" t="s">
        <v>66</v>
      </c>
      <c r="E3018" s="1" t="s">
        <v>13</v>
      </c>
      <c r="F3018" s="1">
        <v>19676.62</v>
      </c>
      <c r="G3018" s="1" t="s">
        <v>14</v>
      </c>
    </row>
    <row r="3019" spans="1:7" x14ac:dyDescent="0.3">
      <c r="A3019" s="1" t="s">
        <v>2692</v>
      </c>
      <c r="B3019" s="2">
        <v>46025</v>
      </c>
      <c r="C3019" s="1" t="s">
        <v>2693</v>
      </c>
      <c r="D3019" s="1" t="s">
        <v>18</v>
      </c>
      <c r="E3019" s="1" t="s">
        <v>27</v>
      </c>
      <c r="F3019" s="1">
        <v>2215.11</v>
      </c>
      <c r="G3019" s="1" t="s">
        <v>14</v>
      </c>
    </row>
    <row r="3020" spans="1:7" x14ac:dyDescent="0.3">
      <c r="A3020" s="1" t="s">
        <v>2466</v>
      </c>
      <c r="B3020" s="2">
        <v>46032</v>
      </c>
      <c r="C3020" s="1" t="s">
        <v>1915</v>
      </c>
      <c r="D3020" s="1" t="s">
        <v>12</v>
      </c>
      <c r="E3020" s="1" t="s">
        <v>55</v>
      </c>
      <c r="F3020" s="1">
        <v>1510.43</v>
      </c>
      <c r="G3020" s="1" t="s">
        <v>14</v>
      </c>
    </row>
    <row r="3021" spans="1:7" x14ac:dyDescent="0.3">
      <c r="A3021" s="1" t="s">
        <v>2684</v>
      </c>
      <c r="B3021" s="2">
        <v>46102</v>
      </c>
      <c r="C3021" s="1" t="s">
        <v>1926</v>
      </c>
      <c r="D3021" s="1" t="s">
        <v>12</v>
      </c>
      <c r="E3021" s="1" t="s">
        <v>27</v>
      </c>
      <c r="F3021" s="1">
        <v>7623.17</v>
      </c>
      <c r="G3021" s="1" t="s">
        <v>94</v>
      </c>
    </row>
    <row r="3022" spans="1:7" x14ac:dyDescent="0.3">
      <c r="A3022" s="1" t="s">
        <v>3199</v>
      </c>
      <c r="B3022" s="2">
        <v>46063</v>
      </c>
      <c r="C3022" s="1" t="s">
        <v>245</v>
      </c>
      <c r="D3022" s="1" t="s">
        <v>66</v>
      </c>
      <c r="E3022" s="1" t="s">
        <v>55</v>
      </c>
      <c r="F3022" s="1">
        <v>4640.25</v>
      </c>
      <c r="G3022" s="1" t="s">
        <v>14</v>
      </c>
    </row>
    <row r="3023" spans="1:7" x14ac:dyDescent="0.3">
      <c r="A3023" s="1" t="s">
        <v>1159</v>
      </c>
      <c r="B3023" s="2">
        <v>46036</v>
      </c>
      <c r="C3023" s="1" t="s">
        <v>231</v>
      </c>
      <c r="D3023" s="1" t="s">
        <v>46</v>
      </c>
      <c r="E3023" s="1" t="s">
        <v>13</v>
      </c>
      <c r="F3023" s="1">
        <v>8894.35</v>
      </c>
      <c r="G3023" s="1" t="s">
        <v>14</v>
      </c>
    </row>
    <row r="3024" spans="1:7" x14ac:dyDescent="0.3">
      <c r="A3024" s="1" t="s">
        <v>428</v>
      </c>
      <c r="B3024" s="2">
        <v>46058</v>
      </c>
      <c r="C3024" s="1" t="s">
        <v>429</v>
      </c>
      <c r="D3024" s="1" t="s">
        <v>18</v>
      </c>
      <c r="E3024" s="1" t="s">
        <v>13</v>
      </c>
      <c r="F3024" s="1">
        <v>51602.19</v>
      </c>
      <c r="G3024" s="1" t="s">
        <v>94</v>
      </c>
    </row>
    <row r="3025" spans="1:7" x14ac:dyDescent="0.3">
      <c r="A3025" s="1" t="s">
        <v>2568</v>
      </c>
      <c r="B3025" s="2">
        <v>46076</v>
      </c>
      <c r="C3025" s="1" t="s">
        <v>2039</v>
      </c>
      <c r="D3025" s="1" t="s">
        <v>12</v>
      </c>
      <c r="E3025" s="1" t="s">
        <v>27</v>
      </c>
      <c r="F3025" s="1">
        <v>2664.24</v>
      </c>
      <c r="G3025" s="1" t="s">
        <v>14</v>
      </c>
    </row>
    <row r="3026" spans="1:7" x14ac:dyDescent="0.3">
      <c r="A3026" s="1" t="s">
        <v>920</v>
      </c>
      <c r="B3026" s="2">
        <v>46053</v>
      </c>
      <c r="C3026" s="1" t="s">
        <v>296</v>
      </c>
      <c r="D3026" s="1" t="s">
        <v>18</v>
      </c>
      <c r="E3026" s="1" t="s">
        <v>27</v>
      </c>
      <c r="F3026" s="1">
        <v>11695.07</v>
      </c>
      <c r="G3026" s="1" t="s">
        <v>14</v>
      </c>
    </row>
    <row r="3027" spans="1:7" x14ac:dyDescent="0.3">
      <c r="A3027" s="1" t="s">
        <v>2375</v>
      </c>
      <c r="B3027" s="2">
        <v>46055</v>
      </c>
      <c r="C3027" s="1" t="s">
        <v>436</v>
      </c>
      <c r="D3027" s="1" t="s">
        <v>35</v>
      </c>
      <c r="E3027" s="1" t="s">
        <v>27</v>
      </c>
      <c r="F3027" s="1">
        <v>4208.8599999999997</v>
      </c>
      <c r="G3027" s="1" t="s">
        <v>14</v>
      </c>
    </row>
    <row r="3028" spans="1:7" x14ac:dyDescent="0.3">
      <c r="A3028" s="1" t="s">
        <v>2753</v>
      </c>
      <c r="B3028" s="2">
        <v>46073</v>
      </c>
      <c r="C3028" s="1" t="s">
        <v>878</v>
      </c>
      <c r="D3028" s="1" t="s">
        <v>35</v>
      </c>
      <c r="E3028" s="1" t="s">
        <v>13</v>
      </c>
      <c r="F3028" s="1">
        <v>13732.72</v>
      </c>
      <c r="G3028" s="1" t="s">
        <v>14</v>
      </c>
    </row>
    <row r="3029" spans="1:7" x14ac:dyDescent="0.3">
      <c r="A3029" s="1" t="s">
        <v>2913</v>
      </c>
      <c r="B3029" s="2">
        <v>46050</v>
      </c>
      <c r="C3029" s="1" t="s">
        <v>2653</v>
      </c>
      <c r="D3029" s="1" t="s">
        <v>12</v>
      </c>
      <c r="E3029" s="1" t="s">
        <v>13</v>
      </c>
      <c r="F3029" s="1">
        <v>3853.81</v>
      </c>
      <c r="G3029" s="1" t="s">
        <v>14</v>
      </c>
    </row>
    <row r="3030" spans="1:7" x14ac:dyDescent="0.3">
      <c r="A3030" s="1" t="s">
        <v>33</v>
      </c>
      <c r="B3030" s="2">
        <v>46048</v>
      </c>
      <c r="C3030" s="1" t="s">
        <v>34</v>
      </c>
      <c r="D3030" s="1" t="s">
        <v>35</v>
      </c>
      <c r="E3030" s="1" t="s">
        <v>13</v>
      </c>
      <c r="F3030" s="1">
        <v>35292.22</v>
      </c>
      <c r="G3030" s="1" t="s">
        <v>14</v>
      </c>
    </row>
    <row r="3031" spans="1:7" x14ac:dyDescent="0.3">
      <c r="A3031" s="1" t="s">
        <v>2562</v>
      </c>
      <c r="B3031" s="2">
        <v>46105</v>
      </c>
      <c r="C3031" s="1" t="s">
        <v>2491</v>
      </c>
      <c r="D3031" s="1" t="s">
        <v>18</v>
      </c>
      <c r="E3031" s="1" t="s">
        <v>13</v>
      </c>
      <c r="F3031" s="1">
        <v>4019.92</v>
      </c>
      <c r="G3031" s="1" t="s">
        <v>14</v>
      </c>
    </row>
    <row r="3032" spans="1:7" x14ac:dyDescent="0.3">
      <c r="A3032" s="1" t="s">
        <v>2893</v>
      </c>
      <c r="B3032" s="2">
        <v>46038</v>
      </c>
      <c r="C3032" s="1" t="s">
        <v>541</v>
      </c>
      <c r="D3032" s="1" t="s">
        <v>35</v>
      </c>
      <c r="E3032" s="1" t="s">
        <v>55</v>
      </c>
      <c r="F3032" s="1">
        <v>1114.04</v>
      </c>
      <c r="G3032" s="1" t="s">
        <v>94</v>
      </c>
    </row>
    <row r="3033" spans="1:7" x14ac:dyDescent="0.3">
      <c r="A3033" s="1" t="s">
        <v>357</v>
      </c>
      <c r="B3033" s="2">
        <v>46032</v>
      </c>
      <c r="C3033" s="1" t="s">
        <v>358</v>
      </c>
      <c r="D3033" s="1" t="s">
        <v>18</v>
      </c>
      <c r="E3033" s="1" t="s">
        <v>13</v>
      </c>
      <c r="F3033" s="1">
        <v>11885.25</v>
      </c>
      <c r="G3033" s="1" t="s">
        <v>14</v>
      </c>
    </row>
    <row r="3034" spans="1:7" x14ac:dyDescent="0.3">
      <c r="A3034" s="1" t="s">
        <v>3321</v>
      </c>
      <c r="B3034" s="2">
        <v>46028</v>
      </c>
      <c r="C3034" s="1" t="s">
        <v>74</v>
      </c>
      <c r="D3034" s="1" t="s">
        <v>12</v>
      </c>
      <c r="E3034" s="1" t="s">
        <v>13</v>
      </c>
      <c r="F3034" s="1">
        <v>1084.5899999999999</v>
      </c>
      <c r="G3034" s="1" t="s">
        <v>14</v>
      </c>
    </row>
    <row r="3035" spans="1:7" x14ac:dyDescent="0.3">
      <c r="A3035" s="1" t="s">
        <v>3856</v>
      </c>
      <c r="B3035" s="2">
        <v>46052</v>
      </c>
      <c r="C3035" s="1" t="s">
        <v>1609</v>
      </c>
      <c r="D3035" s="1" t="s">
        <v>12</v>
      </c>
      <c r="E3035" s="1" t="s">
        <v>13</v>
      </c>
      <c r="F3035" s="1">
        <v>5406.15</v>
      </c>
      <c r="G3035" s="1" t="s">
        <v>14</v>
      </c>
    </row>
    <row r="3036" spans="1:7" x14ac:dyDescent="0.3">
      <c r="A3036" s="1" t="s">
        <v>3780</v>
      </c>
      <c r="B3036" s="2">
        <v>46070</v>
      </c>
      <c r="C3036" s="1" t="s">
        <v>955</v>
      </c>
      <c r="D3036" s="1" t="s">
        <v>46</v>
      </c>
      <c r="E3036" s="1" t="s">
        <v>27</v>
      </c>
      <c r="F3036" s="1">
        <v>7966.72</v>
      </c>
      <c r="G3036" s="1" t="s">
        <v>14</v>
      </c>
    </row>
    <row r="3037" spans="1:7" x14ac:dyDescent="0.3">
      <c r="A3037" s="1" t="s">
        <v>2807</v>
      </c>
      <c r="B3037" s="2">
        <v>46065</v>
      </c>
      <c r="C3037" s="1" t="s">
        <v>141</v>
      </c>
      <c r="D3037" s="1" t="s">
        <v>35</v>
      </c>
      <c r="E3037" s="1" t="s">
        <v>21</v>
      </c>
      <c r="F3037" s="1">
        <v>18078.009999999998</v>
      </c>
      <c r="G3037" s="1" t="s">
        <v>14</v>
      </c>
    </row>
    <row r="3038" spans="1:7" x14ac:dyDescent="0.3">
      <c r="A3038" s="1" t="s">
        <v>3549</v>
      </c>
      <c r="B3038" s="2">
        <v>46073</v>
      </c>
      <c r="C3038" s="1" t="s">
        <v>1151</v>
      </c>
      <c r="D3038" s="1" t="s">
        <v>12</v>
      </c>
      <c r="E3038" s="1" t="s">
        <v>27</v>
      </c>
      <c r="F3038" s="1">
        <v>2244.62</v>
      </c>
      <c r="G3038" s="1" t="s">
        <v>14</v>
      </c>
    </row>
    <row r="3039" spans="1:7" x14ac:dyDescent="0.3">
      <c r="A3039" s="1" t="s">
        <v>905</v>
      </c>
      <c r="B3039" s="2">
        <v>46087</v>
      </c>
      <c r="C3039" s="1" t="s">
        <v>906</v>
      </c>
      <c r="D3039" s="1" t="s">
        <v>35</v>
      </c>
      <c r="E3039" s="1" t="s">
        <v>27</v>
      </c>
      <c r="F3039" s="1">
        <v>2106.29</v>
      </c>
      <c r="G3039" s="1" t="s">
        <v>14</v>
      </c>
    </row>
    <row r="3040" spans="1:7" x14ac:dyDescent="0.3">
      <c r="A3040" s="1" t="s">
        <v>4625</v>
      </c>
      <c r="B3040" s="2">
        <v>46111</v>
      </c>
      <c r="C3040" s="1" t="s">
        <v>3100</v>
      </c>
      <c r="D3040" s="1" t="s">
        <v>35</v>
      </c>
      <c r="E3040" s="1" t="s">
        <v>21</v>
      </c>
      <c r="F3040" s="1">
        <v>21875.54</v>
      </c>
      <c r="G3040" s="1" t="s">
        <v>14</v>
      </c>
    </row>
    <row r="3041" spans="1:7" x14ac:dyDescent="0.3">
      <c r="A3041" s="1" t="s">
        <v>2517</v>
      </c>
      <c r="B3041" s="2">
        <v>46104</v>
      </c>
      <c r="C3041" s="1" t="s">
        <v>186</v>
      </c>
      <c r="D3041" s="1" t="s">
        <v>12</v>
      </c>
      <c r="E3041" s="1" t="s">
        <v>55</v>
      </c>
      <c r="F3041" s="1">
        <v>28532.84</v>
      </c>
      <c r="G3041" s="1" t="s">
        <v>14</v>
      </c>
    </row>
    <row r="3042" spans="1:7" x14ac:dyDescent="0.3">
      <c r="A3042" s="1" t="s">
        <v>1984</v>
      </c>
      <c r="B3042" s="2">
        <v>46075</v>
      </c>
      <c r="C3042" s="1" t="s">
        <v>662</v>
      </c>
      <c r="D3042" s="1" t="s">
        <v>35</v>
      </c>
      <c r="E3042" s="1" t="s">
        <v>27</v>
      </c>
      <c r="F3042" s="1">
        <v>5640.61</v>
      </c>
      <c r="G3042" s="1" t="s">
        <v>14</v>
      </c>
    </row>
    <row r="3043" spans="1:7" x14ac:dyDescent="0.3">
      <c r="A3043" s="1" t="s">
        <v>4815</v>
      </c>
      <c r="B3043" s="2">
        <v>46032</v>
      </c>
      <c r="C3043" s="1" t="s">
        <v>352</v>
      </c>
      <c r="D3043" s="1" t="s">
        <v>35</v>
      </c>
      <c r="E3043" s="1" t="s">
        <v>13</v>
      </c>
      <c r="F3043" s="1">
        <v>6607.65</v>
      </c>
      <c r="G3043" s="1" t="s">
        <v>14</v>
      </c>
    </row>
    <row r="3044" spans="1:7" x14ac:dyDescent="0.3">
      <c r="A3044" s="1" t="s">
        <v>4558</v>
      </c>
      <c r="B3044" s="2">
        <v>46045</v>
      </c>
      <c r="C3044" s="1" t="s">
        <v>967</v>
      </c>
      <c r="D3044" s="1" t="s">
        <v>35</v>
      </c>
      <c r="E3044" s="1" t="s">
        <v>21</v>
      </c>
      <c r="F3044" s="1">
        <v>11602.12</v>
      </c>
      <c r="G3044" s="1" t="s">
        <v>14</v>
      </c>
    </row>
    <row r="3045" spans="1:7" x14ac:dyDescent="0.3">
      <c r="A3045" s="1" t="s">
        <v>2286</v>
      </c>
      <c r="B3045" s="2">
        <v>46028</v>
      </c>
      <c r="C3045" s="1" t="s">
        <v>2010</v>
      </c>
      <c r="D3045" s="1" t="s">
        <v>12</v>
      </c>
      <c r="E3045" s="1" t="s">
        <v>13</v>
      </c>
      <c r="F3045" s="1">
        <v>11332.41</v>
      </c>
      <c r="G3045" s="1" t="s">
        <v>14</v>
      </c>
    </row>
    <row r="3046" spans="1:7" x14ac:dyDescent="0.3">
      <c r="A3046" s="1" t="s">
        <v>3127</v>
      </c>
      <c r="B3046" s="2">
        <v>46078</v>
      </c>
      <c r="C3046" s="1" t="s">
        <v>2465</v>
      </c>
      <c r="D3046" s="1" t="s">
        <v>12</v>
      </c>
      <c r="E3046" s="1" t="s">
        <v>27</v>
      </c>
      <c r="F3046" s="1">
        <v>5867.83</v>
      </c>
      <c r="G3046" s="1" t="s">
        <v>14</v>
      </c>
    </row>
    <row r="3047" spans="1:7" x14ac:dyDescent="0.3">
      <c r="A3047" s="1" t="s">
        <v>4205</v>
      </c>
      <c r="B3047" s="2">
        <v>46048</v>
      </c>
      <c r="C3047" s="1" t="s">
        <v>207</v>
      </c>
      <c r="D3047" s="1" t="s">
        <v>12</v>
      </c>
      <c r="E3047" s="1" t="s">
        <v>21</v>
      </c>
      <c r="F3047" s="1">
        <v>941.83</v>
      </c>
      <c r="G3047" s="1" t="s">
        <v>14</v>
      </c>
    </row>
    <row r="3048" spans="1:7" x14ac:dyDescent="0.3">
      <c r="A3048" s="1" t="s">
        <v>3191</v>
      </c>
      <c r="B3048" s="2">
        <v>46035</v>
      </c>
      <c r="C3048" s="1" t="s">
        <v>1007</v>
      </c>
      <c r="D3048" s="1" t="s">
        <v>12</v>
      </c>
      <c r="E3048" s="1" t="s">
        <v>21</v>
      </c>
      <c r="F3048" s="1">
        <v>16949.560000000001</v>
      </c>
      <c r="G3048" s="1" t="s">
        <v>14</v>
      </c>
    </row>
    <row r="3049" spans="1:7" x14ac:dyDescent="0.3">
      <c r="A3049" s="1" t="s">
        <v>3717</v>
      </c>
      <c r="B3049" s="2">
        <v>46041</v>
      </c>
      <c r="C3049" s="1" t="s">
        <v>2978</v>
      </c>
      <c r="D3049" s="1" t="s">
        <v>12</v>
      </c>
      <c r="E3049" s="1" t="s">
        <v>55</v>
      </c>
      <c r="F3049" s="1">
        <v>4195.8</v>
      </c>
      <c r="G3049" s="1" t="s">
        <v>14</v>
      </c>
    </row>
    <row r="3050" spans="1:7" x14ac:dyDescent="0.3">
      <c r="A3050" s="1" t="s">
        <v>4553</v>
      </c>
      <c r="B3050" s="2">
        <v>46100</v>
      </c>
      <c r="C3050" s="1" t="s">
        <v>294</v>
      </c>
      <c r="D3050" s="1" t="s">
        <v>12</v>
      </c>
      <c r="E3050" s="1" t="s">
        <v>55</v>
      </c>
      <c r="F3050" s="1">
        <v>4317.6000000000004</v>
      </c>
      <c r="G3050" s="1" t="s">
        <v>94</v>
      </c>
    </row>
    <row r="3051" spans="1:7" x14ac:dyDescent="0.3">
      <c r="A3051" s="1" t="s">
        <v>2138</v>
      </c>
      <c r="B3051" s="2">
        <v>46027</v>
      </c>
      <c r="C3051" s="1" t="s">
        <v>1482</v>
      </c>
      <c r="D3051" s="1" t="s">
        <v>66</v>
      </c>
      <c r="E3051" s="1" t="s">
        <v>55</v>
      </c>
      <c r="F3051" s="1">
        <v>11488.53</v>
      </c>
      <c r="G3051" s="1" t="s">
        <v>94</v>
      </c>
    </row>
    <row r="3052" spans="1:7" x14ac:dyDescent="0.3">
      <c r="A3052" s="1" t="s">
        <v>2026</v>
      </c>
      <c r="B3052" s="2">
        <v>46039</v>
      </c>
      <c r="C3052" s="1" t="s">
        <v>74</v>
      </c>
      <c r="D3052" s="1" t="s">
        <v>18</v>
      </c>
      <c r="E3052" s="1" t="s">
        <v>27</v>
      </c>
      <c r="F3052" s="1">
        <v>13780.5</v>
      </c>
      <c r="G3052" s="1" t="s">
        <v>14</v>
      </c>
    </row>
    <row r="3053" spans="1:7" x14ac:dyDescent="0.3">
      <c r="A3053" s="1" t="s">
        <v>2890</v>
      </c>
      <c r="B3053" s="2">
        <v>46071</v>
      </c>
      <c r="C3053" s="1" t="s">
        <v>1151</v>
      </c>
      <c r="D3053" s="1" t="s">
        <v>18</v>
      </c>
      <c r="E3053" s="1" t="s">
        <v>13</v>
      </c>
      <c r="F3053" s="1">
        <v>3414.62</v>
      </c>
      <c r="G3053" s="1" t="s">
        <v>14</v>
      </c>
    </row>
    <row r="3054" spans="1:7" x14ac:dyDescent="0.3">
      <c r="A3054" s="1" t="s">
        <v>737</v>
      </c>
      <c r="B3054" s="2">
        <v>46085</v>
      </c>
      <c r="C3054" s="1" t="s">
        <v>738</v>
      </c>
      <c r="D3054" s="1" t="s">
        <v>35</v>
      </c>
      <c r="E3054" s="1" t="s">
        <v>21</v>
      </c>
      <c r="F3054" s="1">
        <v>1448.15</v>
      </c>
      <c r="G3054" s="1" t="s">
        <v>89</v>
      </c>
    </row>
    <row r="3055" spans="1:7" x14ac:dyDescent="0.3">
      <c r="A3055" s="1" t="s">
        <v>4092</v>
      </c>
      <c r="B3055" s="2">
        <v>46091</v>
      </c>
      <c r="C3055" s="1" t="s">
        <v>2696</v>
      </c>
      <c r="D3055" s="1" t="s">
        <v>12</v>
      </c>
      <c r="E3055" s="1" t="s">
        <v>55</v>
      </c>
      <c r="F3055" s="1">
        <v>55900</v>
      </c>
      <c r="G3055" s="1" t="s">
        <v>14</v>
      </c>
    </row>
    <row r="3056" spans="1:7" x14ac:dyDescent="0.3">
      <c r="A3056" s="1" t="s">
        <v>4716</v>
      </c>
      <c r="B3056" s="2">
        <v>46069</v>
      </c>
      <c r="C3056" s="1" t="s">
        <v>779</v>
      </c>
      <c r="D3056" s="1" t="s">
        <v>35</v>
      </c>
      <c r="E3056" s="1" t="s">
        <v>21</v>
      </c>
      <c r="F3056" s="1">
        <v>5212.87</v>
      </c>
      <c r="G3056" s="1" t="s">
        <v>14</v>
      </c>
    </row>
    <row r="3057" spans="1:7" x14ac:dyDescent="0.3">
      <c r="A3057" s="1" t="s">
        <v>4376</v>
      </c>
      <c r="B3057" s="2">
        <v>46040</v>
      </c>
      <c r="C3057" s="1" t="s">
        <v>109</v>
      </c>
      <c r="D3057" s="1" t="s">
        <v>12</v>
      </c>
      <c r="E3057" s="1" t="s">
        <v>13</v>
      </c>
      <c r="F3057" s="1">
        <v>8308.77</v>
      </c>
      <c r="G3057" s="1" t="s">
        <v>14</v>
      </c>
    </row>
    <row r="3058" spans="1:7" x14ac:dyDescent="0.3">
      <c r="A3058" s="1" t="s">
        <v>1993</v>
      </c>
      <c r="B3058" s="2">
        <v>46101</v>
      </c>
      <c r="C3058" s="1" t="s">
        <v>1806</v>
      </c>
      <c r="D3058" s="1" t="s">
        <v>35</v>
      </c>
      <c r="E3058" s="1" t="s">
        <v>13</v>
      </c>
      <c r="F3058" s="1">
        <v>7086.17</v>
      </c>
      <c r="G3058" s="1" t="s">
        <v>14</v>
      </c>
    </row>
    <row r="3059" spans="1:7" x14ac:dyDescent="0.3">
      <c r="A3059" s="1" t="s">
        <v>2559</v>
      </c>
      <c r="B3059" s="2">
        <v>46049</v>
      </c>
      <c r="C3059" s="1" t="s">
        <v>1452</v>
      </c>
      <c r="D3059" s="1" t="s">
        <v>12</v>
      </c>
      <c r="E3059" s="1" t="s">
        <v>27</v>
      </c>
      <c r="F3059" s="1">
        <v>2314.12</v>
      </c>
      <c r="G3059" s="1" t="s">
        <v>94</v>
      </c>
    </row>
    <row r="3060" spans="1:7" x14ac:dyDescent="0.3">
      <c r="A3060" s="1" t="s">
        <v>4891</v>
      </c>
      <c r="B3060" s="2">
        <v>46028</v>
      </c>
      <c r="C3060" s="1" t="s">
        <v>1124</v>
      </c>
      <c r="D3060" s="1" t="s">
        <v>18</v>
      </c>
      <c r="E3060" s="1" t="s">
        <v>27</v>
      </c>
      <c r="F3060" s="1">
        <v>2061.2399999999998</v>
      </c>
      <c r="G3060" s="1" t="s">
        <v>14</v>
      </c>
    </row>
    <row r="3061" spans="1:7" x14ac:dyDescent="0.3">
      <c r="A3061" s="1" t="s">
        <v>1554</v>
      </c>
      <c r="B3061" s="2">
        <v>46104</v>
      </c>
      <c r="C3061" s="1" t="s">
        <v>235</v>
      </c>
      <c r="D3061" s="1" t="s">
        <v>12</v>
      </c>
      <c r="E3061" s="1" t="s">
        <v>55</v>
      </c>
      <c r="F3061" s="1">
        <v>9408.11</v>
      </c>
      <c r="G3061" s="1" t="s">
        <v>14</v>
      </c>
    </row>
    <row r="3062" spans="1:7" x14ac:dyDescent="0.3">
      <c r="A3062" s="1" t="s">
        <v>406</v>
      </c>
      <c r="B3062" s="2">
        <v>46057</v>
      </c>
      <c r="C3062" s="1" t="s">
        <v>407</v>
      </c>
      <c r="D3062" s="1" t="s">
        <v>18</v>
      </c>
      <c r="E3062" s="1" t="s">
        <v>21</v>
      </c>
      <c r="F3062" s="1">
        <v>17885.72</v>
      </c>
      <c r="G3062" s="1" t="s">
        <v>14</v>
      </c>
    </row>
    <row r="3063" spans="1:7" x14ac:dyDescent="0.3">
      <c r="A3063" s="1" t="s">
        <v>2497</v>
      </c>
      <c r="B3063" s="2">
        <v>46111</v>
      </c>
      <c r="C3063" s="1" t="s">
        <v>1977</v>
      </c>
      <c r="D3063" s="1" t="s">
        <v>12</v>
      </c>
      <c r="E3063" s="1" t="s">
        <v>27</v>
      </c>
      <c r="F3063" s="1">
        <v>10872.21</v>
      </c>
      <c r="G3063" s="1" t="s">
        <v>14</v>
      </c>
    </row>
    <row r="3064" spans="1:7" x14ac:dyDescent="0.3">
      <c r="A3064" s="1" t="s">
        <v>509</v>
      </c>
      <c r="B3064" s="2">
        <v>46024</v>
      </c>
      <c r="C3064" s="1" t="s">
        <v>510</v>
      </c>
      <c r="D3064" s="1" t="s">
        <v>18</v>
      </c>
      <c r="E3064" s="1" t="s">
        <v>13</v>
      </c>
      <c r="F3064" s="1">
        <v>6515.62</v>
      </c>
      <c r="G3064" s="1" t="s">
        <v>14</v>
      </c>
    </row>
    <row r="3065" spans="1:7" x14ac:dyDescent="0.3">
      <c r="A3065" s="1" t="s">
        <v>997</v>
      </c>
      <c r="B3065" s="2">
        <v>46086</v>
      </c>
      <c r="C3065" s="1" t="s">
        <v>409</v>
      </c>
      <c r="D3065" s="1" t="s">
        <v>66</v>
      </c>
      <c r="E3065" s="1" t="s">
        <v>55</v>
      </c>
      <c r="F3065" s="1">
        <v>2884.46</v>
      </c>
      <c r="G3065" s="1" t="s">
        <v>14</v>
      </c>
    </row>
    <row r="3066" spans="1:7" x14ac:dyDescent="0.3">
      <c r="A3066" s="1" t="s">
        <v>2695</v>
      </c>
      <c r="B3066" s="2">
        <v>46025</v>
      </c>
      <c r="C3066" s="1" t="s">
        <v>2696</v>
      </c>
      <c r="D3066" s="1" t="s">
        <v>18</v>
      </c>
      <c r="E3066" s="1" t="s">
        <v>13</v>
      </c>
      <c r="F3066" s="1">
        <v>32260.32</v>
      </c>
      <c r="G3066" s="1" t="s">
        <v>14</v>
      </c>
    </row>
    <row r="3067" spans="1:7" x14ac:dyDescent="0.3">
      <c r="A3067" s="1" t="s">
        <v>765</v>
      </c>
      <c r="B3067" s="2">
        <v>46072</v>
      </c>
      <c r="C3067" s="1" t="s">
        <v>660</v>
      </c>
      <c r="D3067" s="1" t="s">
        <v>35</v>
      </c>
      <c r="E3067" s="1" t="s">
        <v>27</v>
      </c>
      <c r="F3067" s="1">
        <v>3815.65</v>
      </c>
      <c r="G3067" s="1" t="s">
        <v>14</v>
      </c>
    </row>
    <row r="3068" spans="1:7" x14ac:dyDescent="0.3">
      <c r="A3068" s="1" t="s">
        <v>3188</v>
      </c>
      <c r="B3068" s="2">
        <v>46039</v>
      </c>
      <c r="C3068" s="1" t="s">
        <v>1070</v>
      </c>
      <c r="D3068" s="1" t="s">
        <v>35</v>
      </c>
      <c r="E3068" s="1" t="s">
        <v>13</v>
      </c>
      <c r="F3068" s="1">
        <v>3735.94</v>
      </c>
      <c r="G3068" s="1" t="s">
        <v>94</v>
      </c>
    </row>
    <row r="3069" spans="1:7" x14ac:dyDescent="0.3">
      <c r="A3069" s="1" t="s">
        <v>4129</v>
      </c>
      <c r="B3069" s="2">
        <v>46108</v>
      </c>
      <c r="C3069" s="1" t="s">
        <v>3057</v>
      </c>
      <c r="D3069" s="1" t="s">
        <v>12</v>
      </c>
      <c r="E3069" s="1" t="s">
        <v>13</v>
      </c>
      <c r="F3069" s="1">
        <v>4894.13</v>
      </c>
      <c r="G3069" s="1" t="s">
        <v>14</v>
      </c>
    </row>
    <row r="3070" spans="1:7" x14ac:dyDescent="0.3">
      <c r="A3070" s="1" t="s">
        <v>3190</v>
      </c>
      <c r="B3070" s="2">
        <v>46076</v>
      </c>
      <c r="C3070" s="1" t="s">
        <v>1319</v>
      </c>
      <c r="D3070" s="1" t="s">
        <v>46</v>
      </c>
      <c r="E3070" s="1" t="s">
        <v>13</v>
      </c>
      <c r="F3070" s="1">
        <v>550.9</v>
      </c>
      <c r="G3070" s="1" t="s">
        <v>14</v>
      </c>
    </row>
    <row r="3071" spans="1:7" x14ac:dyDescent="0.3">
      <c r="A3071" s="1" t="s">
        <v>3691</v>
      </c>
      <c r="B3071" s="2">
        <v>46092</v>
      </c>
      <c r="C3071" s="1" t="s">
        <v>1964</v>
      </c>
      <c r="D3071" s="1" t="s">
        <v>12</v>
      </c>
      <c r="E3071" s="1" t="s">
        <v>13</v>
      </c>
      <c r="F3071" s="1">
        <v>3298.47</v>
      </c>
      <c r="G3071" s="1" t="s">
        <v>14</v>
      </c>
    </row>
    <row r="3072" spans="1:7" x14ac:dyDescent="0.3">
      <c r="A3072" s="1" t="s">
        <v>3714</v>
      </c>
      <c r="B3072" s="2">
        <v>46038</v>
      </c>
      <c r="C3072" s="1" t="s">
        <v>376</v>
      </c>
      <c r="D3072" s="1" t="s">
        <v>18</v>
      </c>
      <c r="E3072" s="1" t="s">
        <v>55</v>
      </c>
      <c r="F3072" s="1">
        <v>4131.3900000000003</v>
      </c>
      <c r="G3072" s="1" t="s">
        <v>94</v>
      </c>
    </row>
    <row r="3073" spans="1:7" x14ac:dyDescent="0.3">
      <c r="A3073" s="1" t="s">
        <v>3008</v>
      </c>
      <c r="B3073" s="2">
        <v>46085</v>
      </c>
      <c r="C3073" s="1" t="s">
        <v>2461</v>
      </c>
      <c r="D3073" s="1" t="s">
        <v>12</v>
      </c>
      <c r="E3073" s="1" t="s">
        <v>27</v>
      </c>
      <c r="F3073" s="1">
        <v>29982.66</v>
      </c>
      <c r="G3073" s="1" t="s">
        <v>14</v>
      </c>
    </row>
    <row r="3074" spans="1:7" x14ac:dyDescent="0.3">
      <c r="A3074" s="1" t="s">
        <v>3200</v>
      </c>
      <c r="B3074" s="2">
        <v>46103</v>
      </c>
      <c r="C3074" s="1" t="s">
        <v>917</v>
      </c>
      <c r="D3074" s="1" t="s">
        <v>18</v>
      </c>
      <c r="E3074" s="1" t="s">
        <v>21</v>
      </c>
      <c r="F3074" s="1">
        <v>1724.77</v>
      </c>
      <c r="G3074" s="1" t="s">
        <v>14</v>
      </c>
    </row>
    <row r="3075" spans="1:7" x14ac:dyDescent="0.3">
      <c r="A3075" s="1" t="s">
        <v>473</v>
      </c>
      <c r="B3075" s="2">
        <v>46084</v>
      </c>
      <c r="C3075" s="1" t="s">
        <v>474</v>
      </c>
      <c r="D3075" s="1" t="s">
        <v>35</v>
      </c>
      <c r="E3075" s="1" t="s">
        <v>13</v>
      </c>
      <c r="F3075" s="1">
        <v>5220.8500000000004</v>
      </c>
      <c r="G3075" s="1" t="s">
        <v>14</v>
      </c>
    </row>
    <row r="3076" spans="1:7" x14ac:dyDescent="0.3">
      <c r="A3076" s="1" t="s">
        <v>4071</v>
      </c>
      <c r="B3076" s="2">
        <v>46067</v>
      </c>
      <c r="C3076" s="1" t="s">
        <v>898</v>
      </c>
      <c r="D3076" s="1" t="s">
        <v>12</v>
      </c>
      <c r="E3076" s="1" t="s">
        <v>13</v>
      </c>
      <c r="F3076" s="1">
        <v>7199.42</v>
      </c>
      <c r="G3076" s="1" t="s">
        <v>14</v>
      </c>
    </row>
    <row r="3077" spans="1:7" x14ac:dyDescent="0.3">
      <c r="A3077" s="1" t="s">
        <v>1045</v>
      </c>
      <c r="B3077" s="2">
        <v>46026</v>
      </c>
      <c r="C3077" s="1" t="s">
        <v>1046</v>
      </c>
      <c r="D3077" s="1" t="s">
        <v>66</v>
      </c>
      <c r="E3077" s="1" t="s">
        <v>13</v>
      </c>
      <c r="F3077" s="1">
        <v>53074.42</v>
      </c>
      <c r="G3077" s="1" t="s">
        <v>14</v>
      </c>
    </row>
    <row r="3078" spans="1:7" x14ac:dyDescent="0.3">
      <c r="A3078" s="1" t="s">
        <v>3773</v>
      </c>
      <c r="B3078" s="2">
        <v>46095</v>
      </c>
      <c r="C3078" s="1" t="s">
        <v>3733</v>
      </c>
      <c r="D3078" s="1" t="s">
        <v>35</v>
      </c>
      <c r="E3078" s="1" t="s">
        <v>13</v>
      </c>
      <c r="F3078" s="1">
        <v>3323.54</v>
      </c>
      <c r="G3078" s="1" t="s">
        <v>14</v>
      </c>
    </row>
    <row r="3079" spans="1:7" x14ac:dyDescent="0.3">
      <c r="A3079" s="1" t="s">
        <v>4134</v>
      </c>
      <c r="B3079" s="2">
        <v>46044</v>
      </c>
      <c r="C3079" s="1" t="s">
        <v>815</v>
      </c>
      <c r="D3079" s="1" t="s">
        <v>66</v>
      </c>
      <c r="E3079" s="1" t="s">
        <v>13</v>
      </c>
      <c r="F3079" s="1">
        <v>9171.2900000000009</v>
      </c>
      <c r="G3079" s="1" t="s">
        <v>14</v>
      </c>
    </row>
    <row r="3080" spans="1:7" x14ac:dyDescent="0.3">
      <c r="A3080" s="1" t="s">
        <v>3998</v>
      </c>
      <c r="B3080" s="2">
        <v>46084</v>
      </c>
      <c r="C3080" s="1" t="s">
        <v>421</v>
      </c>
      <c r="D3080" s="1" t="s">
        <v>46</v>
      </c>
      <c r="E3080" s="1" t="s">
        <v>13</v>
      </c>
      <c r="F3080" s="1">
        <v>2516.09</v>
      </c>
      <c r="G3080" s="1" t="s">
        <v>94</v>
      </c>
    </row>
    <row r="3081" spans="1:7" x14ac:dyDescent="0.3">
      <c r="A3081" s="1" t="s">
        <v>4614</v>
      </c>
      <c r="B3081" s="2">
        <v>46056</v>
      </c>
      <c r="C3081" s="1" t="s">
        <v>2671</v>
      </c>
      <c r="D3081" s="1" t="s">
        <v>66</v>
      </c>
      <c r="E3081" s="1" t="s">
        <v>21</v>
      </c>
      <c r="F3081" s="1">
        <v>3348.57</v>
      </c>
      <c r="G3081" s="1" t="s">
        <v>14</v>
      </c>
    </row>
    <row r="3082" spans="1:7" x14ac:dyDescent="0.3">
      <c r="A3082" s="1" t="s">
        <v>1258</v>
      </c>
      <c r="B3082" s="2">
        <v>46079</v>
      </c>
      <c r="C3082" s="1" t="s">
        <v>535</v>
      </c>
      <c r="D3082" s="1" t="s">
        <v>18</v>
      </c>
      <c r="E3082" s="1" t="s">
        <v>27</v>
      </c>
      <c r="F3082" s="1">
        <v>4148.47</v>
      </c>
      <c r="G3082" s="1" t="s">
        <v>14</v>
      </c>
    </row>
    <row r="3083" spans="1:7" x14ac:dyDescent="0.3">
      <c r="A3083" s="1" t="s">
        <v>2780</v>
      </c>
      <c r="B3083" s="2">
        <v>46041</v>
      </c>
      <c r="C3083" s="1" t="s">
        <v>924</v>
      </c>
      <c r="D3083" s="1" t="s">
        <v>66</v>
      </c>
      <c r="E3083" s="1" t="s">
        <v>13</v>
      </c>
      <c r="F3083" s="1">
        <v>3280.98</v>
      </c>
      <c r="G3083" s="1" t="s">
        <v>94</v>
      </c>
    </row>
    <row r="3084" spans="1:7" x14ac:dyDescent="0.3">
      <c r="A3084" s="1" t="s">
        <v>4433</v>
      </c>
      <c r="B3084" s="2">
        <v>46075</v>
      </c>
      <c r="C3084" s="1" t="s">
        <v>882</v>
      </c>
      <c r="D3084" s="1" t="s">
        <v>12</v>
      </c>
      <c r="E3084" s="1" t="s">
        <v>21</v>
      </c>
      <c r="F3084" s="1">
        <v>12542.21</v>
      </c>
      <c r="G3084" s="1" t="s">
        <v>14</v>
      </c>
    </row>
    <row r="3085" spans="1:7" x14ac:dyDescent="0.3">
      <c r="A3085" s="1" t="s">
        <v>2161</v>
      </c>
      <c r="B3085" s="2">
        <v>46033</v>
      </c>
      <c r="C3085" s="1" t="s">
        <v>419</v>
      </c>
      <c r="D3085" s="1" t="s">
        <v>18</v>
      </c>
      <c r="E3085" s="1" t="s">
        <v>21</v>
      </c>
      <c r="F3085" s="1">
        <v>1337.11</v>
      </c>
      <c r="G3085" s="1" t="s">
        <v>14</v>
      </c>
    </row>
    <row r="3086" spans="1:7" x14ac:dyDescent="0.3">
      <c r="A3086" s="1" t="s">
        <v>1683</v>
      </c>
      <c r="B3086" s="2">
        <v>46053</v>
      </c>
      <c r="C3086" s="1" t="s">
        <v>504</v>
      </c>
      <c r="D3086" s="1" t="s">
        <v>12</v>
      </c>
      <c r="E3086" s="1" t="s">
        <v>55</v>
      </c>
      <c r="F3086" s="1">
        <v>8480.2999999999993</v>
      </c>
      <c r="G3086" s="1" t="s">
        <v>14</v>
      </c>
    </row>
    <row r="3087" spans="1:7" x14ac:dyDescent="0.3">
      <c r="A3087" s="1" t="s">
        <v>3677</v>
      </c>
      <c r="B3087" s="2">
        <v>46074</v>
      </c>
      <c r="C3087" s="1" t="s">
        <v>672</v>
      </c>
      <c r="D3087" s="1" t="s">
        <v>12</v>
      </c>
      <c r="E3087" s="1" t="s">
        <v>13</v>
      </c>
      <c r="F3087" s="1">
        <v>1008.01</v>
      </c>
      <c r="G3087" s="1" t="s">
        <v>14</v>
      </c>
    </row>
    <row r="3088" spans="1:7" x14ac:dyDescent="0.3">
      <c r="A3088" s="1" t="s">
        <v>3984</v>
      </c>
      <c r="B3088" s="2">
        <v>46050</v>
      </c>
      <c r="C3088" s="1" t="s">
        <v>1754</v>
      </c>
      <c r="D3088" s="1" t="s">
        <v>66</v>
      </c>
      <c r="E3088" s="1" t="s">
        <v>13</v>
      </c>
      <c r="F3088" s="1">
        <v>7871.03</v>
      </c>
      <c r="G3088" s="1" t="s">
        <v>14</v>
      </c>
    </row>
    <row r="3089" spans="1:7" x14ac:dyDescent="0.3">
      <c r="A3089" s="1" t="s">
        <v>704</v>
      </c>
      <c r="B3089" s="2">
        <v>46072</v>
      </c>
      <c r="C3089" s="1" t="s">
        <v>57</v>
      </c>
      <c r="D3089" s="1" t="s">
        <v>12</v>
      </c>
      <c r="E3089" s="1" t="s">
        <v>27</v>
      </c>
      <c r="F3089" s="1">
        <v>51434.35</v>
      </c>
      <c r="G3089" s="1" t="s">
        <v>94</v>
      </c>
    </row>
    <row r="3090" spans="1:7" x14ac:dyDescent="0.3">
      <c r="A3090" s="1" t="s">
        <v>3041</v>
      </c>
      <c r="B3090" s="2">
        <v>46103</v>
      </c>
      <c r="C3090" s="1" t="s">
        <v>292</v>
      </c>
      <c r="D3090" s="1" t="s">
        <v>12</v>
      </c>
      <c r="E3090" s="1" t="s">
        <v>27</v>
      </c>
      <c r="F3090" s="1">
        <v>29381.74</v>
      </c>
      <c r="G3090" s="1" t="s">
        <v>14</v>
      </c>
    </row>
    <row r="3091" spans="1:7" x14ac:dyDescent="0.3">
      <c r="A3091" s="1" t="s">
        <v>4287</v>
      </c>
      <c r="B3091" s="2">
        <v>46075</v>
      </c>
      <c r="C3091" s="1" t="s">
        <v>915</v>
      </c>
      <c r="D3091" s="1" t="s">
        <v>12</v>
      </c>
      <c r="E3091" s="1" t="s">
        <v>13</v>
      </c>
      <c r="F3091" s="1">
        <v>3308.6</v>
      </c>
      <c r="G3091" s="1" t="s">
        <v>14</v>
      </c>
    </row>
    <row r="3092" spans="1:7" x14ac:dyDescent="0.3">
      <c r="A3092" s="1" t="s">
        <v>4003</v>
      </c>
      <c r="B3092" s="2">
        <v>46050</v>
      </c>
      <c r="C3092" s="1" t="s">
        <v>1862</v>
      </c>
      <c r="D3092" s="1" t="s">
        <v>12</v>
      </c>
      <c r="E3092" s="1" t="s">
        <v>27</v>
      </c>
      <c r="F3092" s="1">
        <v>5457.74</v>
      </c>
      <c r="G3092" s="1" t="s">
        <v>14</v>
      </c>
    </row>
    <row r="3093" spans="1:7" x14ac:dyDescent="0.3">
      <c r="A3093" s="1" t="s">
        <v>10</v>
      </c>
      <c r="B3093" s="2">
        <v>46075</v>
      </c>
      <c r="C3093" s="1" t="s">
        <v>11</v>
      </c>
      <c r="D3093" s="1" t="s">
        <v>12</v>
      </c>
      <c r="E3093" s="1" t="s">
        <v>13</v>
      </c>
      <c r="F3093" s="1">
        <v>4805.3599999999997</v>
      </c>
      <c r="G3093" s="1" t="s">
        <v>14</v>
      </c>
    </row>
    <row r="3094" spans="1:7" x14ac:dyDescent="0.3">
      <c r="A3094" s="1" t="s">
        <v>3309</v>
      </c>
      <c r="B3094" s="2">
        <v>46057</v>
      </c>
      <c r="C3094" s="1" t="s">
        <v>385</v>
      </c>
      <c r="D3094" s="1" t="s">
        <v>12</v>
      </c>
      <c r="E3094" s="1" t="s">
        <v>55</v>
      </c>
      <c r="F3094" s="1">
        <v>6625.54</v>
      </c>
      <c r="G3094" s="1" t="s">
        <v>14</v>
      </c>
    </row>
    <row r="3095" spans="1:7" x14ac:dyDescent="0.3">
      <c r="A3095" s="1" t="s">
        <v>3967</v>
      </c>
      <c r="B3095" s="2">
        <v>46067</v>
      </c>
      <c r="C3095" s="1" t="s">
        <v>801</v>
      </c>
      <c r="D3095" s="1" t="s">
        <v>35</v>
      </c>
      <c r="E3095" s="1" t="s">
        <v>27</v>
      </c>
      <c r="F3095" s="1">
        <v>3906.04</v>
      </c>
      <c r="G3095" s="1" t="s">
        <v>14</v>
      </c>
    </row>
    <row r="3096" spans="1:7" x14ac:dyDescent="0.3">
      <c r="A3096" s="1" t="s">
        <v>1289</v>
      </c>
      <c r="B3096" s="2">
        <v>46062</v>
      </c>
      <c r="C3096" s="1" t="s">
        <v>395</v>
      </c>
      <c r="D3096" s="1" t="s">
        <v>12</v>
      </c>
      <c r="E3096" s="1" t="s">
        <v>21</v>
      </c>
      <c r="F3096" s="1">
        <v>3273.69</v>
      </c>
      <c r="G3096" s="1" t="s">
        <v>89</v>
      </c>
    </row>
    <row r="3097" spans="1:7" x14ac:dyDescent="0.3">
      <c r="A3097" s="1" t="s">
        <v>532</v>
      </c>
      <c r="B3097" s="2">
        <v>46062</v>
      </c>
      <c r="C3097" s="1" t="s">
        <v>533</v>
      </c>
      <c r="D3097" s="1" t="s">
        <v>18</v>
      </c>
      <c r="E3097" s="1" t="s">
        <v>21</v>
      </c>
      <c r="F3097" s="1">
        <v>929.3</v>
      </c>
      <c r="G3097" s="1" t="s">
        <v>14</v>
      </c>
    </row>
    <row r="3098" spans="1:7" x14ac:dyDescent="0.3">
      <c r="A3098" s="1" t="s">
        <v>4411</v>
      </c>
      <c r="B3098" s="2">
        <v>46079</v>
      </c>
      <c r="C3098" s="1" t="s">
        <v>202</v>
      </c>
      <c r="D3098" s="1" t="s">
        <v>35</v>
      </c>
      <c r="E3098" s="1" t="s">
        <v>27</v>
      </c>
      <c r="F3098" s="1">
        <v>6616.11</v>
      </c>
      <c r="G3098" s="1" t="s">
        <v>14</v>
      </c>
    </row>
    <row r="3099" spans="1:7" x14ac:dyDescent="0.3">
      <c r="A3099" s="1" t="s">
        <v>3121</v>
      </c>
      <c r="B3099" s="2">
        <v>46095</v>
      </c>
      <c r="C3099" s="1" t="s">
        <v>288</v>
      </c>
      <c r="D3099" s="1" t="s">
        <v>12</v>
      </c>
      <c r="E3099" s="1" t="s">
        <v>13</v>
      </c>
      <c r="F3099" s="1">
        <v>4722.84</v>
      </c>
      <c r="G3099" s="1" t="s">
        <v>14</v>
      </c>
    </row>
    <row r="3100" spans="1:7" x14ac:dyDescent="0.3">
      <c r="A3100" s="1" t="s">
        <v>1257</v>
      </c>
      <c r="B3100" s="2">
        <v>46052</v>
      </c>
      <c r="C3100" s="1" t="s">
        <v>1056</v>
      </c>
      <c r="D3100" s="1" t="s">
        <v>12</v>
      </c>
      <c r="E3100" s="1" t="s">
        <v>21</v>
      </c>
      <c r="F3100" s="1">
        <v>118310.88</v>
      </c>
      <c r="G3100" s="1" t="s">
        <v>14</v>
      </c>
    </row>
    <row r="3101" spans="1:7" x14ac:dyDescent="0.3">
      <c r="A3101" s="1" t="s">
        <v>1961</v>
      </c>
      <c r="B3101" s="2">
        <v>46089</v>
      </c>
      <c r="C3101" s="1" t="s">
        <v>595</v>
      </c>
      <c r="D3101" s="1" t="s">
        <v>66</v>
      </c>
      <c r="E3101" s="1" t="s">
        <v>55</v>
      </c>
      <c r="F3101" s="1">
        <v>2510.33</v>
      </c>
      <c r="G3101" s="1" t="s">
        <v>94</v>
      </c>
    </row>
    <row r="3102" spans="1:7" x14ac:dyDescent="0.3">
      <c r="A3102" s="1" t="s">
        <v>2221</v>
      </c>
      <c r="B3102" s="2">
        <v>46074</v>
      </c>
      <c r="C3102" s="1" t="s">
        <v>1395</v>
      </c>
      <c r="D3102" s="1" t="s">
        <v>66</v>
      </c>
      <c r="E3102" s="1" t="s">
        <v>27</v>
      </c>
      <c r="F3102" s="1">
        <v>37198.589999999997</v>
      </c>
      <c r="G3102" s="1" t="s">
        <v>14</v>
      </c>
    </row>
    <row r="3103" spans="1:7" x14ac:dyDescent="0.3">
      <c r="A3103" s="1" t="s">
        <v>3023</v>
      </c>
      <c r="B3103" s="2">
        <v>46082</v>
      </c>
      <c r="C3103" s="1" t="s">
        <v>467</v>
      </c>
      <c r="D3103" s="1" t="s">
        <v>46</v>
      </c>
      <c r="E3103" s="1" t="s">
        <v>27</v>
      </c>
      <c r="F3103" s="1">
        <v>4163.13</v>
      </c>
      <c r="G3103" s="1" t="s">
        <v>14</v>
      </c>
    </row>
    <row r="3104" spans="1:7" x14ac:dyDescent="0.3">
      <c r="A3104" s="1" t="s">
        <v>4568</v>
      </c>
      <c r="B3104" s="2">
        <v>46061</v>
      </c>
      <c r="C3104" s="1" t="s">
        <v>205</v>
      </c>
      <c r="D3104" s="1" t="s">
        <v>12</v>
      </c>
      <c r="E3104" s="1" t="s">
        <v>21</v>
      </c>
      <c r="F3104" s="1">
        <v>3082.7</v>
      </c>
      <c r="G3104" s="1" t="s">
        <v>14</v>
      </c>
    </row>
    <row r="3105" spans="1:7" x14ac:dyDescent="0.3">
      <c r="A3105" s="1" t="s">
        <v>3931</v>
      </c>
      <c r="B3105" s="2">
        <v>46105</v>
      </c>
      <c r="C3105" s="1" t="s">
        <v>1661</v>
      </c>
      <c r="D3105" s="1" t="s">
        <v>46</v>
      </c>
      <c r="E3105" s="1" t="s">
        <v>21</v>
      </c>
      <c r="F3105" s="1">
        <v>22575.66</v>
      </c>
      <c r="G3105" s="1" t="s">
        <v>14</v>
      </c>
    </row>
    <row r="3106" spans="1:7" x14ac:dyDescent="0.3">
      <c r="A3106" s="1" t="s">
        <v>2791</v>
      </c>
      <c r="B3106" s="2">
        <v>46056</v>
      </c>
      <c r="C3106" s="1" t="s">
        <v>2438</v>
      </c>
      <c r="D3106" s="1" t="s">
        <v>12</v>
      </c>
      <c r="E3106" s="1" t="s">
        <v>21</v>
      </c>
      <c r="F3106" s="1">
        <v>4439.8100000000004</v>
      </c>
      <c r="G3106" s="1" t="s">
        <v>14</v>
      </c>
    </row>
    <row r="3107" spans="1:7" x14ac:dyDescent="0.3">
      <c r="A3107" s="1" t="s">
        <v>381</v>
      </c>
      <c r="B3107" s="2">
        <v>46055</v>
      </c>
      <c r="C3107" s="1" t="s">
        <v>382</v>
      </c>
      <c r="D3107" s="1" t="s">
        <v>18</v>
      </c>
      <c r="E3107" s="1" t="s">
        <v>21</v>
      </c>
      <c r="F3107" s="1">
        <v>1059.21</v>
      </c>
      <c r="G3107" s="1" t="s">
        <v>14</v>
      </c>
    </row>
    <row r="3108" spans="1:7" x14ac:dyDescent="0.3">
      <c r="A3108" s="1" t="s">
        <v>3366</v>
      </c>
      <c r="B3108" s="2">
        <v>46030</v>
      </c>
      <c r="C3108" s="1" t="s">
        <v>788</v>
      </c>
      <c r="D3108" s="1" t="s">
        <v>12</v>
      </c>
      <c r="E3108" s="1" t="s">
        <v>13</v>
      </c>
      <c r="F3108" s="1">
        <v>6882.27</v>
      </c>
      <c r="G3108" s="1" t="s">
        <v>14</v>
      </c>
    </row>
    <row r="3109" spans="1:7" x14ac:dyDescent="0.3">
      <c r="A3109" s="1" t="s">
        <v>3674</v>
      </c>
      <c r="B3109" s="2">
        <v>46042</v>
      </c>
      <c r="C3109" s="1" t="s">
        <v>512</v>
      </c>
      <c r="D3109" s="1" t="s">
        <v>66</v>
      </c>
      <c r="E3109" s="1" t="s">
        <v>13</v>
      </c>
      <c r="F3109" s="1">
        <v>3765.85</v>
      </c>
      <c r="G3109" s="1" t="s">
        <v>94</v>
      </c>
    </row>
    <row r="3110" spans="1:7" x14ac:dyDescent="0.3">
      <c r="A3110" s="1" t="s">
        <v>19</v>
      </c>
      <c r="B3110" s="2">
        <v>46024</v>
      </c>
      <c r="C3110" s="1" t="s">
        <v>20</v>
      </c>
      <c r="D3110" s="1" t="s">
        <v>18</v>
      </c>
      <c r="E3110" s="1" t="s">
        <v>21</v>
      </c>
      <c r="F3110" s="1">
        <v>5219.3599999999997</v>
      </c>
      <c r="G3110" s="1" t="s">
        <v>14</v>
      </c>
    </row>
    <row r="3111" spans="1:7" x14ac:dyDescent="0.3">
      <c r="A3111" s="1" t="s">
        <v>2974</v>
      </c>
      <c r="B3111" s="2">
        <v>46053</v>
      </c>
      <c r="C3111" s="1" t="s">
        <v>2975</v>
      </c>
      <c r="D3111" s="1" t="s">
        <v>18</v>
      </c>
      <c r="E3111" s="1" t="s">
        <v>13</v>
      </c>
      <c r="F3111" s="1">
        <v>62619.22</v>
      </c>
      <c r="G3111" s="1" t="s">
        <v>14</v>
      </c>
    </row>
    <row r="3112" spans="1:7" x14ac:dyDescent="0.3">
      <c r="A3112" s="1" t="s">
        <v>3973</v>
      </c>
      <c r="B3112" s="2">
        <v>46079</v>
      </c>
      <c r="C3112" s="1" t="s">
        <v>109</v>
      </c>
      <c r="D3112" s="1" t="s">
        <v>35</v>
      </c>
      <c r="E3112" s="1" t="s">
        <v>55</v>
      </c>
      <c r="F3112" s="1">
        <v>13608.11</v>
      </c>
      <c r="G3112" s="1" t="s">
        <v>14</v>
      </c>
    </row>
    <row r="3113" spans="1:7" x14ac:dyDescent="0.3">
      <c r="A3113" s="1" t="s">
        <v>1415</v>
      </c>
      <c r="B3113" s="2">
        <v>46051</v>
      </c>
      <c r="C3113" s="1" t="s">
        <v>186</v>
      </c>
      <c r="D3113" s="1" t="s">
        <v>18</v>
      </c>
      <c r="E3113" s="1" t="s">
        <v>21</v>
      </c>
      <c r="F3113" s="1">
        <v>19047.73</v>
      </c>
      <c r="G3113" s="1" t="s">
        <v>14</v>
      </c>
    </row>
    <row r="3114" spans="1:7" x14ac:dyDescent="0.3">
      <c r="A3114" s="1" t="s">
        <v>2910</v>
      </c>
      <c r="B3114" s="2">
        <v>46095</v>
      </c>
      <c r="C3114" s="1" t="s">
        <v>1977</v>
      </c>
      <c r="D3114" s="1" t="s">
        <v>12</v>
      </c>
      <c r="E3114" s="1" t="s">
        <v>13</v>
      </c>
      <c r="F3114" s="1">
        <v>2250.9699999999998</v>
      </c>
      <c r="G3114" s="1" t="s">
        <v>14</v>
      </c>
    </row>
    <row r="3115" spans="1:7" x14ac:dyDescent="0.3">
      <c r="A3115" s="1" t="s">
        <v>3724</v>
      </c>
      <c r="B3115" s="2">
        <v>46030</v>
      </c>
      <c r="C3115" s="1" t="s">
        <v>2276</v>
      </c>
      <c r="D3115" s="1" t="s">
        <v>12</v>
      </c>
      <c r="E3115" s="1" t="s">
        <v>27</v>
      </c>
      <c r="F3115" s="1">
        <v>1215.06</v>
      </c>
      <c r="G3115" s="1" t="s">
        <v>14</v>
      </c>
    </row>
    <row r="3116" spans="1:7" x14ac:dyDescent="0.3">
      <c r="A3116" s="1" t="s">
        <v>651</v>
      </c>
      <c r="B3116" s="2">
        <v>46090</v>
      </c>
      <c r="C3116" s="1" t="s">
        <v>652</v>
      </c>
      <c r="D3116" s="1" t="s">
        <v>35</v>
      </c>
      <c r="E3116" s="1" t="s">
        <v>21</v>
      </c>
      <c r="F3116" s="1">
        <v>2156.52</v>
      </c>
      <c r="G3116" s="1" t="s">
        <v>14</v>
      </c>
    </row>
    <row r="3117" spans="1:7" x14ac:dyDescent="0.3">
      <c r="A3117" s="1" t="s">
        <v>4036</v>
      </c>
      <c r="B3117" s="2">
        <v>46035</v>
      </c>
      <c r="C3117" s="1" t="s">
        <v>2183</v>
      </c>
      <c r="D3117" s="1" t="s">
        <v>18</v>
      </c>
      <c r="E3117" s="1" t="s">
        <v>21</v>
      </c>
      <c r="F3117" s="1">
        <v>550.98</v>
      </c>
      <c r="G3117" s="1" t="s">
        <v>14</v>
      </c>
    </row>
    <row r="3118" spans="1:7" x14ac:dyDescent="0.3">
      <c r="A3118" s="1" t="s">
        <v>3618</v>
      </c>
      <c r="B3118" s="2">
        <v>46083</v>
      </c>
      <c r="C3118" s="1" t="s">
        <v>2002</v>
      </c>
      <c r="D3118" s="1" t="s">
        <v>66</v>
      </c>
      <c r="E3118" s="1" t="s">
        <v>55</v>
      </c>
      <c r="F3118" s="1">
        <v>33863.879999999997</v>
      </c>
      <c r="G3118" s="1" t="s">
        <v>14</v>
      </c>
    </row>
    <row r="3119" spans="1:7" x14ac:dyDescent="0.3">
      <c r="A3119" s="1" t="s">
        <v>1150</v>
      </c>
      <c r="B3119" s="2">
        <v>46042</v>
      </c>
      <c r="C3119" s="1" t="s">
        <v>1151</v>
      </c>
      <c r="D3119" s="1" t="s">
        <v>35</v>
      </c>
      <c r="E3119" s="1" t="s">
        <v>21</v>
      </c>
      <c r="F3119" s="1">
        <v>2006.1</v>
      </c>
      <c r="G3119" s="1" t="s">
        <v>14</v>
      </c>
    </row>
    <row r="3120" spans="1:7" x14ac:dyDescent="0.3">
      <c r="A3120" s="1" t="s">
        <v>2168</v>
      </c>
      <c r="B3120" s="2">
        <v>46097</v>
      </c>
      <c r="C3120" s="1" t="s">
        <v>2169</v>
      </c>
      <c r="D3120" s="1" t="s">
        <v>35</v>
      </c>
      <c r="E3120" s="1" t="s">
        <v>21</v>
      </c>
      <c r="F3120" s="1">
        <v>918.87</v>
      </c>
      <c r="G3120" s="1" t="s">
        <v>94</v>
      </c>
    </row>
    <row r="3121" spans="1:7" x14ac:dyDescent="0.3">
      <c r="A3121" s="1" t="s">
        <v>1981</v>
      </c>
      <c r="B3121" s="2">
        <v>46044</v>
      </c>
      <c r="C3121" s="1" t="s">
        <v>132</v>
      </c>
      <c r="D3121" s="1" t="s">
        <v>66</v>
      </c>
      <c r="E3121" s="1" t="s">
        <v>55</v>
      </c>
      <c r="F3121" s="1">
        <v>3153.25</v>
      </c>
      <c r="G3121" s="1" t="s">
        <v>89</v>
      </c>
    </row>
    <row r="3122" spans="1:7" x14ac:dyDescent="0.3">
      <c r="A3122" s="1" t="s">
        <v>3114</v>
      </c>
      <c r="B3122" s="2">
        <v>46111</v>
      </c>
      <c r="C3122" s="1" t="s">
        <v>1730</v>
      </c>
      <c r="D3122" s="1" t="s">
        <v>66</v>
      </c>
      <c r="E3122" s="1" t="s">
        <v>21</v>
      </c>
      <c r="F3122" s="1">
        <v>2183.7600000000002</v>
      </c>
      <c r="G3122" s="1" t="s">
        <v>94</v>
      </c>
    </row>
    <row r="3123" spans="1:7" x14ac:dyDescent="0.3">
      <c r="A3123" s="1" t="s">
        <v>1856</v>
      </c>
      <c r="B3123" s="2">
        <v>46108</v>
      </c>
      <c r="C3123" s="1" t="s">
        <v>1003</v>
      </c>
      <c r="D3123" s="1" t="s">
        <v>35</v>
      </c>
      <c r="E3123" s="1" t="s">
        <v>21</v>
      </c>
      <c r="F3123" s="1">
        <v>11973.32</v>
      </c>
      <c r="G3123" s="1" t="s">
        <v>14</v>
      </c>
    </row>
    <row r="3124" spans="1:7" x14ac:dyDescent="0.3">
      <c r="A3124" s="1" t="s">
        <v>4064</v>
      </c>
      <c r="B3124" s="2">
        <v>46059</v>
      </c>
      <c r="C3124" s="1" t="s">
        <v>734</v>
      </c>
      <c r="D3124" s="1" t="s">
        <v>12</v>
      </c>
      <c r="E3124" s="1" t="s">
        <v>13</v>
      </c>
      <c r="F3124" s="1">
        <v>1202.56</v>
      </c>
      <c r="G3124" s="1" t="s">
        <v>14</v>
      </c>
    </row>
    <row r="3125" spans="1:7" x14ac:dyDescent="0.3">
      <c r="A3125" s="1" t="s">
        <v>181</v>
      </c>
      <c r="B3125" s="2">
        <v>46066</v>
      </c>
      <c r="C3125" s="1" t="s">
        <v>182</v>
      </c>
      <c r="D3125" s="1" t="s">
        <v>12</v>
      </c>
      <c r="E3125" s="1" t="s">
        <v>13</v>
      </c>
      <c r="F3125" s="1">
        <v>1415.35</v>
      </c>
      <c r="G3125" s="1" t="s">
        <v>14</v>
      </c>
    </row>
    <row r="3126" spans="1:7" x14ac:dyDescent="0.3">
      <c r="A3126" s="1" t="s">
        <v>1820</v>
      </c>
      <c r="B3126" s="2">
        <v>46090</v>
      </c>
      <c r="C3126" s="1" t="s">
        <v>561</v>
      </c>
      <c r="D3126" s="1" t="s">
        <v>46</v>
      </c>
      <c r="E3126" s="1" t="s">
        <v>13</v>
      </c>
      <c r="F3126" s="1">
        <v>4799.93</v>
      </c>
      <c r="G3126" s="1" t="s">
        <v>14</v>
      </c>
    </row>
    <row r="3127" spans="1:7" x14ac:dyDescent="0.3">
      <c r="A3127" s="1" t="s">
        <v>2520</v>
      </c>
      <c r="B3127" s="2">
        <v>46072</v>
      </c>
      <c r="C3127" s="1" t="s">
        <v>1674</v>
      </c>
      <c r="D3127" s="1" t="s">
        <v>12</v>
      </c>
      <c r="E3127" s="1" t="s">
        <v>27</v>
      </c>
      <c r="F3127" s="1">
        <v>2844.7</v>
      </c>
      <c r="G3127" s="1" t="s">
        <v>89</v>
      </c>
    </row>
    <row r="3128" spans="1:7" x14ac:dyDescent="0.3">
      <c r="A3128" s="1" t="s">
        <v>1473</v>
      </c>
      <c r="B3128" s="2">
        <v>46111</v>
      </c>
      <c r="C3128" s="1" t="s">
        <v>1146</v>
      </c>
      <c r="D3128" s="1" t="s">
        <v>35</v>
      </c>
      <c r="E3128" s="1" t="s">
        <v>13</v>
      </c>
      <c r="F3128" s="1">
        <v>2065.7600000000002</v>
      </c>
      <c r="G3128" s="1" t="s">
        <v>14</v>
      </c>
    </row>
    <row r="3129" spans="1:7" x14ac:dyDescent="0.3">
      <c r="A3129" s="1" t="s">
        <v>4195</v>
      </c>
      <c r="B3129" s="2">
        <v>46024</v>
      </c>
      <c r="C3129" s="1" t="s">
        <v>2423</v>
      </c>
      <c r="D3129" s="1" t="s">
        <v>46</v>
      </c>
      <c r="E3129" s="1" t="s">
        <v>13</v>
      </c>
      <c r="F3129" s="1">
        <v>3460.99</v>
      </c>
      <c r="G3129" s="1" t="s">
        <v>14</v>
      </c>
    </row>
    <row r="3130" spans="1:7" x14ac:dyDescent="0.3">
      <c r="A3130" s="1" t="s">
        <v>2731</v>
      </c>
      <c r="B3130" s="2">
        <v>46063</v>
      </c>
      <c r="C3130" s="1" t="s">
        <v>2240</v>
      </c>
      <c r="D3130" s="1" t="s">
        <v>12</v>
      </c>
      <c r="E3130" s="1" t="s">
        <v>13</v>
      </c>
      <c r="F3130" s="1">
        <v>3234.78</v>
      </c>
      <c r="G3130" s="1" t="s">
        <v>14</v>
      </c>
    </row>
    <row r="3131" spans="1:7" x14ac:dyDescent="0.3">
      <c r="A3131" s="1" t="s">
        <v>3533</v>
      </c>
      <c r="B3131" s="2">
        <v>46110</v>
      </c>
      <c r="C3131" s="1" t="s">
        <v>1102</v>
      </c>
      <c r="D3131" s="1" t="s">
        <v>12</v>
      </c>
      <c r="E3131" s="1" t="s">
        <v>21</v>
      </c>
      <c r="F3131" s="1">
        <v>13532.77</v>
      </c>
      <c r="G3131" s="1" t="s">
        <v>14</v>
      </c>
    </row>
    <row r="3132" spans="1:7" x14ac:dyDescent="0.3">
      <c r="A3132" s="1" t="s">
        <v>1624</v>
      </c>
      <c r="B3132" s="2">
        <v>46073</v>
      </c>
      <c r="C3132" s="1" t="s">
        <v>368</v>
      </c>
      <c r="D3132" s="1" t="s">
        <v>66</v>
      </c>
      <c r="E3132" s="1" t="s">
        <v>55</v>
      </c>
      <c r="F3132" s="1">
        <v>9996.7999999999993</v>
      </c>
      <c r="G3132" s="1" t="s">
        <v>14</v>
      </c>
    </row>
    <row r="3133" spans="1:7" x14ac:dyDescent="0.3">
      <c r="A3133" s="1" t="s">
        <v>2144</v>
      </c>
      <c r="B3133" s="2">
        <v>46042</v>
      </c>
      <c r="C3133" s="1" t="s">
        <v>2145</v>
      </c>
      <c r="D3133" s="1" t="s">
        <v>18</v>
      </c>
      <c r="E3133" s="1" t="s">
        <v>27</v>
      </c>
      <c r="F3133" s="1">
        <v>1429.11</v>
      </c>
      <c r="G3133" s="1" t="s">
        <v>14</v>
      </c>
    </row>
    <row r="3134" spans="1:7" x14ac:dyDescent="0.3">
      <c r="A3134" s="1" t="s">
        <v>3801</v>
      </c>
      <c r="B3134" s="2">
        <v>46110</v>
      </c>
      <c r="C3134" s="1" t="s">
        <v>267</v>
      </c>
      <c r="D3134" s="1" t="s">
        <v>12</v>
      </c>
      <c r="E3134" s="1" t="s">
        <v>21</v>
      </c>
      <c r="F3134" s="1">
        <v>3792.21</v>
      </c>
      <c r="G3134" s="1" t="s">
        <v>89</v>
      </c>
    </row>
    <row r="3135" spans="1:7" x14ac:dyDescent="0.3">
      <c r="A3135" s="1" t="s">
        <v>2835</v>
      </c>
      <c r="B3135" s="2">
        <v>46074</v>
      </c>
      <c r="C3135" s="1" t="s">
        <v>981</v>
      </c>
      <c r="D3135" s="1" t="s">
        <v>66</v>
      </c>
      <c r="E3135" s="1" t="s">
        <v>13</v>
      </c>
      <c r="F3135" s="1">
        <v>4908.55</v>
      </c>
      <c r="G3135" s="1" t="s">
        <v>14</v>
      </c>
    </row>
    <row r="3136" spans="1:7" x14ac:dyDescent="0.3">
      <c r="A3136" s="1" t="s">
        <v>2617</v>
      </c>
      <c r="B3136" s="2">
        <v>46077</v>
      </c>
      <c r="C3136" s="1" t="s">
        <v>1699</v>
      </c>
      <c r="D3136" s="1" t="s">
        <v>12</v>
      </c>
      <c r="E3136" s="1" t="s">
        <v>27</v>
      </c>
      <c r="F3136" s="1">
        <v>3319.7</v>
      </c>
      <c r="G3136" s="1" t="s">
        <v>14</v>
      </c>
    </row>
    <row r="3137" spans="1:7" x14ac:dyDescent="0.3">
      <c r="A3137" s="1" t="s">
        <v>4869</v>
      </c>
      <c r="B3137" s="2">
        <v>46026</v>
      </c>
      <c r="C3137" s="1" t="s">
        <v>1573</v>
      </c>
      <c r="D3137" s="1" t="s">
        <v>35</v>
      </c>
      <c r="E3137" s="1" t="s">
        <v>13</v>
      </c>
      <c r="F3137" s="1">
        <v>2072.0100000000002</v>
      </c>
      <c r="G3137" s="1" t="s">
        <v>14</v>
      </c>
    </row>
    <row r="3138" spans="1:7" x14ac:dyDescent="0.3">
      <c r="A3138" s="1" t="s">
        <v>3485</v>
      </c>
      <c r="B3138" s="2">
        <v>46030</v>
      </c>
      <c r="C3138" s="1" t="s">
        <v>1667</v>
      </c>
      <c r="D3138" s="1" t="s">
        <v>12</v>
      </c>
      <c r="E3138" s="1" t="s">
        <v>13</v>
      </c>
      <c r="F3138" s="1">
        <v>527.48</v>
      </c>
      <c r="G3138" s="1" t="s">
        <v>94</v>
      </c>
    </row>
    <row r="3139" spans="1:7" x14ac:dyDescent="0.3">
      <c r="A3139" s="1" t="s">
        <v>1463</v>
      </c>
      <c r="B3139" s="2">
        <v>46066</v>
      </c>
      <c r="C3139" s="1" t="s">
        <v>1061</v>
      </c>
      <c r="D3139" s="1" t="s">
        <v>12</v>
      </c>
      <c r="E3139" s="1" t="s">
        <v>27</v>
      </c>
      <c r="F3139" s="1">
        <v>7989.09</v>
      </c>
      <c r="G3139" s="1" t="s">
        <v>14</v>
      </c>
    </row>
    <row r="3140" spans="1:7" x14ac:dyDescent="0.3">
      <c r="A3140" s="1" t="s">
        <v>542</v>
      </c>
      <c r="B3140" s="2">
        <v>46033</v>
      </c>
      <c r="C3140" s="1" t="s">
        <v>493</v>
      </c>
      <c r="D3140" s="1" t="s">
        <v>66</v>
      </c>
      <c r="E3140" s="1" t="s">
        <v>21</v>
      </c>
      <c r="F3140" s="1">
        <v>12828.57</v>
      </c>
      <c r="G3140" s="1" t="s">
        <v>14</v>
      </c>
    </row>
    <row r="3141" spans="1:7" x14ac:dyDescent="0.3">
      <c r="A3141" s="1" t="s">
        <v>3453</v>
      </c>
      <c r="B3141" s="2">
        <v>46081</v>
      </c>
      <c r="C3141" s="1" t="s">
        <v>322</v>
      </c>
      <c r="D3141" s="1" t="s">
        <v>18</v>
      </c>
      <c r="E3141" s="1" t="s">
        <v>55</v>
      </c>
      <c r="F3141" s="1">
        <v>47024.98</v>
      </c>
      <c r="G3141" s="1" t="s">
        <v>14</v>
      </c>
    </row>
    <row r="3142" spans="1:7" x14ac:dyDescent="0.3">
      <c r="A3142" s="1" t="s">
        <v>3743</v>
      </c>
      <c r="B3142" s="2">
        <v>46107</v>
      </c>
      <c r="C3142" s="1" t="s">
        <v>2169</v>
      </c>
      <c r="D3142" s="1" t="s">
        <v>35</v>
      </c>
      <c r="E3142" s="1" t="s">
        <v>21</v>
      </c>
      <c r="F3142" s="1">
        <v>1049.1500000000001</v>
      </c>
      <c r="G3142" s="1" t="s">
        <v>14</v>
      </c>
    </row>
    <row r="3143" spans="1:7" x14ac:dyDescent="0.3">
      <c r="A3143" s="1" t="s">
        <v>3441</v>
      </c>
      <c r="B3143" s="2">
        <v>46112</v>
      </c>
      <c r="C3143" s="1" t="s">
        <v>637</v>
      </c>
      <c r="D3143" s="1" t="s">
        <v>12</v>
      </c>
      <c r="E3143" s="1" t="s">
        <v>21</v>
      </c>
      <c r="F3143" s="1">
        <v>4732.2299999999996</v>
      </c>
      <c r="G3143" s="1" t="s">
        <v>14</v>
      </c>
    </row>
    <row r="3144" spans="1:7" x14ac:dyDescent="0.3">
      <c r="A3144" s="1" t="s">
        <v>4392</v>
      </c>
      <c r="B3144" s="2">
        <v>46105</v>
      </c>
      <c r="C3144" s="1" t="s">
        <v>613</v>
      </c>
      <c r="D3144" s="1" t="s">
        <v>12</v>
      </c>
      <c r="E3144" s="1" t="s">
        <v>13</v>
      </c>
      <c r="F3144" s="1">
        <v>5511.24</v>
      </c>
      <c r="G3144" s="1" t="s">
        <v>14</v>
      </c>
    </row>
    <row r="3145" spans="1:7" x14ac:dyDescent="0.3">
      <c r="A3145" s="1" t="s">
        <v>2737</v>
      </c>
      <c r="B3145" s="2">
        <v>46107</v>
      </c>
      <c r="C3145" s="1" t="s">
        <v>1230</v>
      </c>
      <c r="D3145" s="1" t="s">
        <v>18</v>
      </c>
      <c r="E3145" s="1" t="s">
        <v>21</v>
      </c>
      <c r="F3145" s="1">
        <v>2871.89</v>
      </c>
      <c r="G3145" s="1" t="s">
        <v>14</v>
      </c>
    </row>
    <row r="3146" spans="1:7" x14ac:dyDescent="0.3">
      <c r="A3146" s="1" t="s">
        <v>4464</v>
      </c>
      <c r="B3146" s="2">
        <v>46104</v>
      </c>
      <c r="C3146" s="1" t="s">
        <v>96</v>
      </c>
      <c r="D3146" s="1" t="s">
        <v>12</v>
      </c>
      <c r="E3146" s="1" t="s">
        <v>13</v>
      </c>
      <c r="F3146" s="1">
        <v>1521.06</v>
      </c>
      <c r="G3146" s="1" t="s">
        <v>14</v>
      </c>
    </row>
    <row r="3147" spans="1:7" x14ac:dyDescent="0.3">
      <c r="A3147" s="1" t="s">
        <v>2782</v>
      </c>
      <c r="B3147" s="2">
        <v>46106</v>
      </c>
      <c r="C3147" s="1" t="s">
        <v>198</v>
      </c>
      <c r="D3147" s="1" t="s">
        <v>12</v>
      </c>
      <c r="E3147" s="1" t="s">
        <v>13</v>
      </c>
      <c r="F3147" s="1">
        <v>3477.72</v>
      </c>
      <c r="G3147" s="1" t="s">
        <v>14</v>
      </c>
    </row>
    <row r="3148" spans="1:7" x14ac:dyDescent="0.3">
      <c r="A3148" s="1" t="s">
        <v>2892</v>
      </c>
      <c r="B3148" s="2">
        <v>46053</v>
      </c>
      <c r="C3148" s="1" t="s">
        <v>2273</v>
      </c>
      <c r="D3148" s="1" t="s">
        <v>12</v>
      </c>
      <c r="E3148" s="1" t="s">
        <v>27</v>
      </c>
      <c r="F3148" s="1">
        <v>324.47000000000003</v>
      </c>
      <c r="G3148" s="1" t="s">
        <v>14</v>
      </c>
    </row>
    <row r="3149" spans="1:7" x14ac:dyDescent="0.3">
      <c r="A3149" s="1" t="s">
        <v>4447</v>
      </c>
      <c r="B3149" s="2">
        <v>46068</v>
      </c>
      <c r="C3149" s="1" t="s">
        <v>852</v>
      </c>
      <c r="D3149" s="1" t="s">
        <v>35</v>
      </c>
      <c r="E3149" s="1" t="s">
        <v>21</v>
      </c>
      <c r="F3149" s="1">
        <v>4303.3599999999997</v>
      </c>
      <c r="G3149" s="1" t="s">
        <v>14</v>
      </c>
    </row>
    <row r="3150" spans="1:7" x14ac:dyDescent="0.3">
      <c r="A3150" s="1" t="s">
        <v>2329</v>
      </c>
      <c r="B3150" s="2">
        <v>46064</v>
      </c>
      <c r="C3150" s="1" t="s">
        <v>790</v>
      </c>
      <c r="D3150" s="1" t="s">
        <v>12</v>
      </c>
      <c r="E3150" s="1" t="s">
        <v>21</v>
      </c>
      <c r="F3150" s="1">
        <v>12608.17</v>
      </c>
      <c r="G3150" s="1" t="s">
        <v>14</v>
      </c>
    </row>
    <row r="3151" spans="1:7" x14ac:dyDescent="0.3">
      <c r="A3151" s="1" t="s">
        <v>4061</v>
      </c>
      <c r="B3151" s="2">
        <v>46056</v>
      </c>
      <c r="C3151" s="1" t="s">
        <v>2634</v>
      </c>
      <c r="D3151" s="1" t="s">
        <v>12</v>
      </c>
      <c r="E3151" s="1" t="s">
        <v>27</v>
      </c>
      <c r="F3151" s="1">
        <v>2240.52</v>
      </c>
      <c r="G3151" s="1" t="s">
        <v>14</v>
      </c>
    </row>
    <row r="3152" spans="1:7" x14ac:dyDescent="0.3">
      <c r="A3152" s="1" t="s">
        <v>3809</v>
      </c>
      <c r="B3152" s="2">
        <v>46096</v>
      </c>
      <c r="C3152" s="1" t="s">
        <v>82</v>
      </c>
      <c r="D3152" s="1" t="s">
        <v>46</v>
      </c>
      <c r="E3152" s="1" t="s">
        <v>13</v>
      </c>
      <c r="F3152" s="1">
        <v>5917.1</v>
      </c>
      <c r="G3152" s="1" t="s">
        <v>14</v>
      </c>
    </row>
    <row r="3153" spans="1:7" x14ac:dyDescent="0.3">
      <c r="A3153" s="1" t="s">
        <v>351</v>
      </c>
      <c r="B3153" s="2">
        <v>46072</v>
      </c>
      <c r="C3153" s="1" t="s">
        <v>352</v>
      </c>
      <c r="D3153" s="1" t="s">
        <v>35</v>
      </c>
      <c r="E3153" s="1" t="s">
        <v>21</v>
      </c>
      <c r="F3153" s="1">
        <v>914.23</v>
      </c>
      <c r="G3153" s="1" t="s">
        <v>14</v>
      </c>
    </row>
    <row r="3154" spans="1:7" x14ac:dyDescent="0.3">
      <c r="A3154" s="1" t="s">
        <v>4172</v>
      </c>
      <c r="B3154" s="2">
        <v>46079</v>
      </c>
      <c r="C3154" s="1" t="s">
        <v>3267</v>
      </c>
      <c r="D3154" s="1" t="s">
        <v>12</v>
      </c>
      <c r="E3154" s="1" t="s">
        <v>13</v>
      </c>
      <c r="F3154" s="1">
        <v>10812.42</v>
      </c>
      <c r="G3154" s="1" t="s">
        <v>14</v>
      </c>
    </row>
    <row r="3155" spans="1:7" x14ac:dyDescent="0.3">
      <c r="A3155" s="1" t="s">
        <v>268</v>
      </c>
      <c r="B3155" s="2">
        <v>46103</v>
      </c>
      <c r="C3155" s="1" t="s">
        <v>269</v>
      </c>
      <c r="D3155" s="1" t="s">
        <v>18</v>
      </c>
      <c r="E3155" s="1" t="s">
        <v>13</v>
      </c>
      <c r="F3155" s="1">
        <v>2944.46</v>
      </c>
      <c r="G3155" s="1" t="s">
        <v>14</v>
      </c>
    </row>
    <row r="3156" spans="1:7" x14ac:dyDescent="0.3">
      <c r="A3156" s="1" t="s">
        <v>1954</v>
      </c>
      <c r="B3156" s="2">
        <v>46046</v>
      </c>
      <c r="C3156" s="1" t="s">
        <v>856</v>
      </c>
      <c r="D3156" s="1" t="s">
        <v>66</v>
      </c>
      <c r="E3156" s="1" t="s">
        <v>13</v>
      </c>
      <c r="F3156" s="1">
        <v>8942.15</v>
      </c>
      <c r="G3156" s="1" t="s">
        <v>89</v>
      </c>
    </row>
    <row r="3157" spans="1:7" x14ac:dyDescent="0.3">
      <c r="A3157" s="1" t="s">
        <v>4549</v>
      </c>
      <c r="B3157" s="2">
        <v>46040</v>
      </c>
      <c r="C3157" s="1" t="s">
        <v>376</v>
      </c>
      <c r="D3157" s="1" t="s">
        <v>12</v>
      </c>
      <c r="E3157" s="1" t="s">
        <v>21</v>
      </c>
      <c r="F3157" s="1">
        <v>3737.1</v>
      </c>
      <c r="G3157" s="1" t="s">
        <v>14</v>
      </c>
    </row>
    <row r="3158" spans="1:7" x14ac:dyDescent="0.3">
      <c r="A3158" s="1" t="s">
        <v>4182</v>
      </c>
      <c r="B3158" s="2">
        <v>46074</v>
      </c>
      <c r="C3158" s="1" t="s">
        <v>465</v>
      </c>
      <c r="D3158" s="1" t="s">
        <v>66</v>
      </c>
      <c r="E3158" s="1" t="s">
        <v>13</v>
      </c>
      <c r="F3158" s="1">
        <v>11301.05</v>
      </c>
      <c r="G3158" s="1" t="s">
        <v>14</v>
      </c>
    </row>
    <row r="3159" spans="1:7" x14ac:dyDescent="0.3">
      <c r="A3159" s="1" t="s">
        <v>4429</v>
      </c>
      <c r="B3159" s="2">
        <v>46037</v>
      </c>
      <c r="C3159" s="1" t="s">
        <v>1776</v>
      </c>
      <c r="D3159" s="1" t="s">
        <v>12</v>
      </c>
      <c r="E3159" s="1" t="s">
        <v>27</v>
      </c>
      <c r="F3159" s="1">
        <v>5563.14</v>
      </c>
      <c r="G3159" s="1" t="s">
        <v>14</v>
      </c>
    </row>
    <row r="3160" spans="1:7" x14ac:dyDescent="0.3">
      <c r="A3160" s="1" t="s">
        <v>1603</v>
      </c>
      <c r="B3160" s="2">
        <v>46024</v>
      </c>
      <c r="C3160" s="1" t="s">
        <v>564</v>
      </c>
      <c r="D3160" s="1" t="s">
        <v>12</v>
      </c>
      <c r="E3160" s="1" t="s">
        <v>27</v>
      </c>
      <c r="F3160" s="1">
        <v>2024.25</v>
      </c>
      <c r="G3160" s="1" t="s">
        <v>14</v>
      </c>
    </row>
    <row r="3161" spans="1:7" x14ac:dyDescent="0.3">
      <c r="A3161" s="1" t="s">
        <v>3853</v>
      </c>
      <c r="B3161" s="2">
        <v>46042</v>
      </c>
      <c r="C3161" s="1" t="s">
        <v>2406</v>
      </c>
      <c r="D3161" s="1" t="s">
        <v>66</v>
      </c>
      <c r="E3161" s="1" t="s">
        <v>27</v>
      </c>
      <c r="F3161" s="1">
        <v>5762.32</v>
      </c>
      <c r="G3161" s="1" t="s">
        <v>14</v>
      </c>
    </row>
    <row r="3162" spans="1:7" x14ac:dyDescent="0.3">
      <c r="A3162" s="1" t="s">
        <v>3277</v>
      </c>
      <c r="B3162" s="2">
        <v>46102</v>
      </c>
      <c r="C3162" s="1" t="s">
        <v>723</v>
      </c>
      <c r="D3162" s="1" t="s">
        <v>35</v>
      </c>
      <c r="E3162" s="1" t="s">
        <v>27</v>
      </c>
      <c r="F3162" s="1">
        <v>5234.57</v>
      </c>
      <c r="G3162" s="1" t="s">
        <v>14</v>
      </c>
    </row>
    <row r="3163" spans="1:7" x14ac:dyDescent="0.3">
      <c r="A3163" s="1" t="s">
        <v>3202</v>
      </c>
      <c r="B3163" s="2">
        <v>46089</v>
      </c>
      <c r="C3163" s="1" t="s">
        <v>1489</v>
      </c>
      <c r="D3163" s="1" t="s">
        <v>12</v>
      </c>
      <c r="E3163" s="1" t="s">
        <v>13</v>
      </c>
      <c r="F3163" s="1">
        <v>53744.03</v>
      </c>
      <c r="G3163" s="1" t="s">
        <v>14</v>
      </c>
    </row>
    <row r="3164" spans="1:7" x14ac:dyDescent="0.3">
      <c r="A3164" s="1" t="s">
        <v>1794</v>
      </c>
      <c r="B3164" s="2">
        <v>46055</v>
      </c>
      <c r="C3164" s="1" t="s">
        <v>1795</v>
      </c>
      <c r="D3164" s="1" t="s">
        <v>12</v>
      </c>
      <c r="E3164" s="1" t="s">
        <v>13</v>
      </c>
      <c r="F3164" s="1">
        <v>1313.2</v>
      </c>
      <c r="G3164" s="1" t="s">
        <v>14</v>
      </c>
    </row>
    <row r="3165" spans="1:7" x14ac:dyDescent="0.3">
      <c r="A3165" s="1" t="s">
        <v>4488</v>
      </c>
      <c r="B3165" s="2">
        <v>46025</v>
      </c>
      <c r="C3165" s="1" t="s">
        <v>1041</v>
      </c>
      <c r="D3165" s="1" t="s">
        <v>12</v>
      </c>
      <c r="E3165" s="1" t="s">
        <v>27</v>
      </c>
      <c r="F3165" s="1">
        <v>200.72</v>
      </c>
      <c r="G3165" s="1" t="s">
        <v>14</v>
      </c>
    </row>
    <row r="3166" spans="1:7" x14ac:dyDescent="0.3">
      <c r="A3166" s="1" t="s">
        <v>4653</v>
      </c>
      <c r="B3166" s="2">
        <v>46098</v>
      </c>
      <c r="C3166" s="1" t="s">
        <v>442</v>
      </c>
      <c r="D3166" s="1" t="s">
        <v>12</v>
      </c>
      <c r="E3166" s="1" t="s">
        <v>13</v>
      </c>
      <c r="F3166" s="1">
        <v>350.68</v>
      </c>
      <c r="G3166" s="1" t="s">
        <v>14</v>
      </c>
    </row>
    <row r="3167" spans="1:7" x14ac:dyDescent="0.3">
      <c r="A3167" s="1" t="s">
        <v>5047</v>
      </c>
      <c r="B3167" s="2">
        <v>46052</v>
      </c>
      <c r="C3167" s="1" t="s">
        <v>2632</v>
      </c>
      <c r="D3167" s="1" t="s">
        <v>18</v>
      </c>
      <c r="E3167" s="1" t="s">
        <v>13</v>
      </c>
      <c r="F3167" s="1">
        <v>2624.72</v>
      </c>
      <c r="G3167" s="1" t="s">
        <v>14</v>
      </c>
    </row>
    <row r="3168" spans="1:7" x14ac:dyDescent="0.3">
      <c r="A3168" s="1" t="s">
        <v>606</v>
      </c>
      <c r="B3168" s="2">
        <v>46110</v>
      </c>
      <c r="C3168" s="1" t="s">
        <v>607</v>
      </c>
      <c r="D3168" s="1" t="s">
        <v>12</v>
      </c>
      <c r="E3168" s="1" t="s">
        <v>21</v>
      </c>
      <c r="F3168" s="1">
        <v>13304.29</v>
      </c>
      <c r="G3168" s="1" t="s">
        <v>14</v>
      </c>
    </row>
    <row r="3169" spans="1:7" x14ac:dyDescent="0.3">
      <c r="A3169" s="1" t="s">
        <v>3995</v>
      </c>
      <c r="B3169" s="2">
        <v>46084</v>
      </c>
      <c r="C3169" s="1" t="s">
        <v>2268</v>
      </c>
      <c r="D3169" s="1" t="s">
        <v>35</v>
      </c>
      <c r="E3169" s="1" t="s">
        <v>13</v>
      </c>
      <c r="F3169" s="1">
        <v>3693.1</v>
      </c>
      <c r="G3169" s="1" t="s">
        <v>94</v>
      </c>
    </row>
    <row r="3170" spans="1:7" x14ac:dyDescent="0.3">
      <c r="A3170" s="1" t="s">
        <v>5048</v>
      </c>
      <c r="B3170" s="2">
        <v>46071</v>
      </c>
      <c r="C3170" s="1" t="s">
        <v>1243</v>
      </c>
      <c r="D3170" s="1" t="s">
        <v>35</v>
      </c>
      <c r="E3170" s="1" t="s">
        <v>21</v>
      </c>
      <c r="F3170" s="1">
        <v>6878.17</v>
      </c>
      <c r="G3170" s="1" t="s">
        <v>14</v>
      </c>
    </row>
    <row r="3171" spans="1:7" x14ac:dyDescent="0.3">
      <c r="A3171" s="1" t="s">
        <v>3455</v>
      </c>
      <c r="B3171" s="2">
        <v>46078</v>
      </c>
      <c r="C3171" s="1" t="s">
        <v>322</v>
      </c>
      <c r="D3171" s="1" t="s">
        <v>12</v>
      </c>
      <c r="E3171" s="1" t="s">
        <v>55</v>
      </c>
      <c r="F3171" s="1">
        <v>3290.83</v>
      </c>
      <c r="G3171" s="1" t="s">
        <v>14</v>
      </c>
    </row>
    <row r="3172" spans="1:7" x14ac:dyDescent="0.3">
      <c r="A3172" s="1" t="s">
        <v>1656</v>
      </c>
      <c r="B3172" s="2">
        <v>46041</v>
      </c>
      <c r="C3172" s="1" t="s">
        <v>1657</v>
      </c>
      <c r="D3172" s="1" t="s">
        <v>18</v>
      </c>
      <c r="E3172" s="1" t="s">
        <v>13</v>
      </c>
      <c r="F3172" s="1">
        <v>251.81</v>
      </c>
      <c r="G3172" s="1" t="s">
        <v>14</v>
      </c>
    </row>
    <row r="3173" spans="1:7" x14ac:dyDescent="0.3">
      <c r="A3173" s="1" t="s">
        <v>945</v>
      </c>
      <c r="B3173" s="2">
        <v>46095</v>
      </c>
      <c r="C3173" s="1" t="s">
        <v>645</v>
      </c>
      <c r="D3173" s="1" t="s">
        <v>12</v>
      </c>
      <c r="E3173" s="1" t="s">
        <v>13</v>
      </c>
      <c r="F3173" s="1">
        <v>2392.29</v>
      </c>
      <c r="G3173" s="1" t="s">
        <v>14</v>
      </c>
    </row>
    <row r="3174" spans="1:7" x14ac:dyDescent="0.3">
      <c r="A3174" s="1" t="s">
        <v>2156</v>
      </c>
      <c r="B3174" s="2">
        <v>46033</v>
      </c>
      <c r="C3174" s="1" t="s">
        <v>617</v>
      </c>
      <c r="D3174" s="1" t="s">
        <v>12</v>
      </c>
      <c r="E3174" s="1" t="s">
        <v>13</v>
      </c>
      <c r="F3174" s="1">
        <v>3685.36</v>
      </c>
      <c r="G3174" s="1" t="s">
        <v>94</v>
      </c>
    </row>
    <row r="3175" spans="1:7" x14ac:dyDescent="0.3">
      <c r="A3175" s="1" t="s">
        <v>4835</v>
      </c>
      <c r="B3175" s="2">
        <v>46106</v>
      </c>
      <c r="C3175" s="1" t="s">
        <v>1172</v>
      </c>
      <c r="D3175" s="1" t="s">
        <v>35</v>
      </c>
      <c r="E3175" s="1" t="s">
        <v>55</v>
      </c>
      <c r="F3175" s="1">
        <v>13403.01</v>
      </c>
      <c r="G3175" s="1" t="s">
        <v>14</v>
      </c>
    </row>
    <row r="3176" spans="1:7" x14ac:dyDescent="0.3">
      <c r="A3176" s="1" t="s">
        <v>3850</v>
      </c>
      <c r="B3176" s="2">
        <v>46098</v>
      </c>
      <c r="C3176" s="1" t="s">
        <v>1724</v>
      </c>
      <c r="D3176" s="1" t="s">
        <v>18</v>
      </c>
      <c r="E3176" s="1" t="s">
        <v>27</v>
      </c>
      <c r="F3176" s="1">
        <v>6026.25</v>
      </c>
      <c r="G3176" s="1" t="s">
        <v>89</v>
      </c>
    </row>
    <row r="3177" spans="1:7" x14ac:dyDescent="0.3">
      <c r="A3177" s="1" t="s">
        <v>1507</v>
      </c>
      <c r="B3177" s="2">
        <v>46075</v>
      </c>
      <c r="C3177" s="1" t="s">
        <v>1508</v>
      </c>
      <c r="D3177" s="1" t="s">
        <v>18</v>
      </c>
      <c r="E3177" s="1" t="s">
        <v>13</v>
      </c>
      <c r="F3177" s="1">
        <v>81511.009999999995</v>
      </c>
      <c r="G3177" s="1" t="s">
        <v>94</v>
      </c>
    </row>
    <row r="3178" spans="1:7" x14ac:dyDescent="0.3">
      <c r="A3178" s="1" t="s">
        <v>4063</v>
      </c>
      <c r="B3178" s="2">
        <v>46087</v>
      </c>
      <c r="C3178" s="1" t="s">
        <v>3227</v>
      </c>
      <c r="D3178" s="1" t="s">
        <v>12</v>
      </c>
      <c r="E3178" s="1" t="s">
        <v>13</v>
      </c>
      <c r="F3178" s="1">
        <v>6869.67</v>
      </c>
      <c r="G3178" s="1" t="s">
        <v>14</v>
      </c>
    </row>
    <row r="3179" spans="1:7" x14ac:dyDescent="0.3">
      <c r="A3179" s="1" t="s">
        <v>4470</v>
      </c>
      <c r="B3179" s="2">
        <v>46110</v>
      </c>
      <c r="C3179" s="1" t="s">
        <v>2386</v>
      </c>
      <c r="D3179" s="1" t="s">
        <v>18</v>
      </c>
      <c r="E3179" s="1" t="s">
        <v>21</v>
      </c>
      <c r="F3179" s="1">
        <v>4482.87</v>
      </c>
      <c r="G3179" s="1" t="s">
        <v>14</v>
      </c>
    </row>
    <row r="3180" spans="1:7" x14ac:dyDescent="0.3">
      <c r="A3180" s="1" t="s">
        <v>2572</v>
      </c>
      <c r="B3180" s="2">
        <v>46070</v>
      </c>
      <c r="C3180" s="1" t="s">
        <v>1221</v>
      </c>
      <c r="D3180" s="1" t="s">
        <v>66</v>
      </c>
      <c r="E3180" s="1" t="s">
        <v>21</v>
      </c>
      <c r="F3180" s="1">
        <v>3529.74</v>
      </c>
      <c r="G3180" s="1" t="s">
        <v>14</v>
      </c>
    </row>
    <row r="3181" spans="1:7" x14ac:dyDescent="0.3">
      <c r="A3181" s="1" t="s">
        <v>3791</v>
      </c>
      <c r="B3181" s="2">
        <v>46110</v>
      </c>
      <c r="C3181" s="1" t="s">
        <v>1718</v>
      </c>
      <c r="D3181" s="1" t="s">
        <v>12</v>
      </c>
      <c r="E3181" s="1" t="s">
        <v>13</v>
      </c>
      <c r="F3181" s="1">
        <v>2711.44</v>
      </c>
      <c r="G3181" s="1" t="s">
        <v>14</v>
      </c>
    </row>
    <row r="3182" spans="1:7" x14ac:dyDescent="0.3">
      <c r="A3182" s="1" t="s">
        <v>3861</v>
      </c>
      <c r="B3182" s="2">
        <v>46097</v>
      </c>
      <c r="C3182" s="1" t="s">
        <v>856</v>
      </c>
      <c r="D3182" s="1" t="s">
        <v>35</v>
      </c>
      <c r="E3182" s="1" t="s">
        <v>21</v>
      </c>
      <c r="F3182" s="1">
        <v>1712.71</v>
      </c>
      <c r="G3182" s="1" t="s">
        <v>14</v>
      </c>
    </row>
    <row r="3183" spans="1:7" x14ac:dyDescent="0.3">
      <c r="A3183" s="1" t="s">
        <v>4178</v>
      </c>
      <c r="B3183" s="2">
        <v>46068</v>
      </c>
      <c r="C3183" s="1" t="s">
        <v>1087</v>
      </c>
      <c r="D3183" s="1" t="s">
        <v>35</v>
      </c>
      <c r="E3183" s="1" t="s">
        <v>13</v>
      </c>
      <c r="F3183" s="1">
        <v>8877.7099999999991</v>
      </c>
      <c r="G3183" s="1" t="s">
        <v>14</v>
      </c>
    </row>
    <row r="3184" spans="1:7" x14ac:dyDescent="0.3">
      <c r="A3184" s="1" t="s">
        <v>3194</v>
      </c>
      <c r="B3184" s="2">
        <v>46106</v>
      </c>
      <c r="C3184" s="1" t="s">
        <v>1595</v>
      </c>
      <c r="D3184" s="1" t="s">
        <v>18</v>
      </c>
      <c r="E3184" s="1" t="s">
        <v>13</v>
      </c>
      <c r="F3184" s="1">
        <v>2213.08</v>
      </c>
      <c r="G3184" s="1" t="s">
        <v>14</v>
      </c>
    </row>
    <row r="3185" spans="1:7" x14ac:dyDescent="0.3">
      <c r="A3185" s="1" t="s">
        <v>3550</v>
      </c>
      <c r="B3185" s="2">
        <v>46107</v>
      </c>
      <c r="C3185" s="1" t="s">
        <v>173</v>
      </c>
      <c r="D3185" s="1" t="s">
        <v>18</v>
      </c>
      <c r="E3185" s="1" t="s">
        <v>55</v>
      </c>
      <c r="F3185" s="1">
        <v>21040.45</v>
      </c>
      <c r="G3185" s="1" t="s">
        <v>14</v>
      </c>
    </row>
    <row r="3186" spans="1:7" x14ac:dyDescent="0.3">
      <c r="A3186" s="1" t="s">
        <v>1483</v>
      </c>
      <c r="B3186" s="2">
        <v>46053</v>
      </c>
      <c r="C3186" s="1" t="s">
        <v>1041</v>
      </c>
      <c r="D3186" s="1" t="s">
        <v>12</v>
      </c>
      <c r="E3186" s="1" t="s">
        <v>21</v>
      </c>
      <c r="F3186" s="1">
        <v>2518.1999999999998</v>
      </c>
      <c r="G3186" s="1" t="s">
        <v>14</v>
      </c>
    </row>
    <row r="3187" spans="1:7" x14ac:dyDescent="0.3">
      <c r="A3187" s="1" t="s">
        <v>4147</v>
      </c>
      <c r="B3187" s="2">
        <v>46099</v>
      </c>
      <c r="C3187" s="1" t="s">
        <v>1892</v>
      </c>
      <c r="D3187" s="1" t="s">
        <v>12</v>
      </c>
      <c r="E3187" s="1" t="s">
        <v>55</v>
      </c>
      <c r="F3187" s="1">
        <v>1597.48</v>
      </c>
      <c r="G3187" s="1" t="s">
        <v>14</v>
      </c>
    </row>
    <row r="3188" spans="1:7" x14ac:dyDescent="0.3">
      <c r="A3188" s="1" t="s">
        <v>3245</v>
      </c>
      <c r="B3188" s="2">
        <v>46028</v>
      </c>
      <c r="C3188" s="1" t="s">
        <v>1918</v>
      </c>
      <c r="D3188" s="1" t="s">
        <v>18</v>
      </c>
      <c r="E3188" s="1" t="s">
        <v>55</v>
      </c>
      <c r="F3188" s="1">
        <v>3268.46</v>
      </c>
      <c r="G3188" s="1" t="s">
        <v>94</v>
      </c>
    </row>
    <row r="3189" spans="1:7" x14ac:dyDescent="0.3">
      <c r="A3189" s="1" t="s">
        <v>3061</v>
      </c>
      <c r="B3189" s="2">
        <v>46099</v>
      </c>
      <c r="C3189" s="1" t="s">
        <v>105</v>
      </c>
      <c r="D3189" s="1" t="s">
        <v>18</v>
      </c>
      <c r="E3189" s="1" t="s">
        <v>21</v>
      </c>
      <c r="F3189" s="1">
        <v>127216.34</v>
      </c>
      <c r="G3189" s="1" t="s">
        <v>14</v>
      </c>
    </row>
    <row r="3190" spans="1:7" x14ac:dyDescent="0.3">
      <c r="A3190" s="1" t="s">
        <v>1809</v>
      </c>
      <c r="B3190" s="2">
        <v>46077</v>
      </c>
      <c r="C3190" s="1" t="s">
        <v>1019</v>
      </c>
      <c r="D3190" s="1" t="s">
        <v>12</v>
      </c>
      <c r="E3190" s="1" t="s">
        <v>13</v>
      </c>
      <c r="F3190" s="1">
        <v>16387.91</v>
      </c>
      <c r="G3190" s="1" t="s">
        <v>14</v>
      </c>
    </row>
    <row r="3191" spans="1:7" x14ac:dyDescent="0.3">
      <c r="A3191" s="1" t="s">
        <v>4738</v>
      </c>
      <c r="B3191" s="2">
        <v>46099</v>
      </c>
      <c r="C3191" s="1" t="s">
        <v>1853</v>
      </c>
      <c r="D3191" s="1" t="s">
        <v>35</v>
      </c>
      <c r="E3191" s="1" t="s">
        <v>27</v>
      </c>
      <c r="F3191" s="1">
        <v>13348.68</v>
      </c>
      <c r="G3191" s="1" t="s">
        <v>14</v>
      </c>
    </row>
    <row r="3192" spans="1:7" x14ac:dyDescent="0.3">
      <c r="A3192" s="1" t="s">
        <v>4617</v>
      </c>
      <c r="B3192" s="2">
        <v>46034</v>
      </c>
      <c r="C3192" s="1" t="s">
        <v>520</v>
      </c>
      <c r="D3192" s="1" t="s">
        <v>12</v>
      </c>
      <c r="E3192" s="1" t="s">
        <v>27</v>
      </c>
      <c r="F3192" s="1">
        <v>2803.83</v>
      </c>
      <c r="G3192" s="1" t="s">
        <v>89</v>
      </c>
    </row>
    <row r="3193" spans="1:7" x14ac:dyDescent="0.3">
      <c r="A3193" s="1" t="s">
        <v>4337</v>
      </c>
      <c r="B3193" s="2">
        <v>46099</v>
      </c>
      <c r="C3193" s="1" t="s">
        <v>1515</v>
      </c>
      <c r="D3193" s="1" t="s">
        <v>12</v>
      </c>
      <c r="E3193" s="1" t="s">
        <v>21</v>
      </c>
      <c r="F3193" s="1">
        <v>7306.3</v>
      </c>
      <c r="G3193" s="1" t="s">
        <v>14</v>
      </c>
    </row>
    <row r="3194" spans="1:7" x14ac:dyDescent="0.3">
      <c r="A3194" s="1" t="s">
        <v>2248</v>
      </c>
      <c r="B3194" s="2">
        <v>46103</v>
      </c>
      <c r="C3194" s="1" t="s">
        <v>286</v>
      </c>
      <c r="D3194" s="1" t="s">
        <v>35</v>
      </c>
      <c r="E3194" s="1" t="s">
        <v>21</v>
      </c>
      <c r="F3194" s="1">
        <v>4114.3900000000003</v>
      </c>
      <c r="G3194" s="1" t="s">
        <v>14</v>
      </c>
    </row>
    <row r="3195" spans="1:7" x14ac:dyDescent="0.3">
      <c r="A3195" s="1" t="s">
        <v>1775</v>
      </c>
      <c r="B3195" s="2">
        <v>46040</v>
      </c>
      <c r="C3195" s="1" t="s">
        <v>1776</v>
      </c>
      <c r="D3195" s="1" t="s">
        <v>12</v>
      </c>
      <c r="E3195" s="1" t="s">
        <v>27</v>
      </c>
      <c r="F3195" s="1">
        <v>6416.84</v>
      </c>
      <c r="G3195" s="1" t="s">
        <v>14</v>
      </c>
    </row>
    <row r="3196" spans="1:7" x14ac:dyDescent="0.3">
      <c r="A3196" s="1" t="s">
        <v>4724</v>
      </c>
      <c r="B3196" s="2">
        <v>46052</v>
      </c>
      <c r="C3196" s="1" t="s">
        <v>767</v>
      </c>
      <c r="D3196" s="1" t="s">
        <v>18</v>
      </c>
      <c r="E3196" s="1" t="s">
        <v>21</v>
      </c>
      <c r="F3196" s="1">
        <v>15334.65</v>
      </c>
      <c r="G3196" s="1" t="s">
        <v>14</v>
      </c>
    </row>
    <row r="3197" spans="1:7" x14ac:dyDescent="0.3">
      <c r="A3197" s="1" t="s">
        <v>4175</v>
      </c>
      <c r="B3197" s="2">
        <v>46033</v>
      </c>
      <c r="C3197" s="1" t="s">
        <v>159</v>
      </c>
      <c r="D3197" s="1" t="s">
        <v>35</v>
      </c>
      <c r="E3197" s="1" t="s">
        <v>27</v>
      </c>
      <c r="F3197" s="1">
        <v>10160.91</v>
      </c>
      <c r="G3197" s="1" t="s">
        <v>14</v>
      </c>
    </row>
    <row r="3198" spans="1:7" x14ac:dyDescent="0.3">
      <c r="A3198" s="1" t="s">
        <v>4920</v>
      </c>
      <c r="B3198" s="2">
        <v>46103</v>
      </c>
      <c r="C3198" s="1" t="s">
        <v>4921</v>
      </c>
      <c r="D3198" s="1" t="s">
        <v>66</v>
      </c>
      <c r="E3198" s="1" t="s">
        <v>13</v>
      </c>
      <c r="F3198" s="1">
        <v>1919.88</v>
      </c>
      <c r="G3198" s="1" t="s">
        <v>14</v>
      </c>
    </row>
    <row r="3199" spans="1:7" x14ac:dyDescent="0.3">
      <c r="A3199" s="1" t="s">
        <v>1252</v>
      </c>
      <c r="B3199" s="2">
        <v>46082</v>
      </c>
      <c r="C3199" s="1" t="s">
        <v>253</v>
      </c>
      <c r="D3199" s="1" t="s">
        <v>12</v>
      </c>
      <c r="E3199" s="1" t="s">
        <v>13</v>
      </c>
      <c r="F3199" s="1">
        <v>24383.34</v>
      </c>
      <c r="G3199" s="1" t="s">
        <v>14</v>
      </c>
    </row>
    <row r="3200" spans="1:7" x14ac:dyDescent="0.3">
      <c r="A3200" s="1" t="s">
        <v>4137</v>
      </c>
      <c r="B3200" s="2">
        <v>46060</v>
      </c>
      <c r="C3200" s="1" t="s">
        <v>3779</v>
      </c>
      <c r="D3200" s="1" t="s">
        <v>12</v>
      </c>
      <c r="E3200" s="1" t="s">
        <v>27</v>
      </c>
      <c r="F3200" s="1">
        <v>1646.48</v>
      </c>
      <c r="G3200" s="1" t="s">
        <v>14</v>
      </c>
    </row>
    <row r="3201" spans="1:7" x14ac:dyDescent="0.3">
      <c r="A3201" s="1" t="s">
        <v>4573</v>
      </c>
      <c r="B3201" s="2">
        <v>46023</v>
      </c>
      <c r="C3201" s="1" t="s">
        <v>1503</v>
      </c>
      <c r="D3201" s="1" t="s">
        <v>66</v>
      </c>
      <c r="E3201" s="1" t="s">
        <v>21</v>
      </c>
      <c r="F3201" s="1">
        <v>580.76</v>
      </c>
      <c r="G3201" s="1" t="s">
        <v>14</v>
      </c>
    </row>
    <row r="3202" spans="1:7" x14ac:dyDescent="0.3">
      <c r="A3202" s="1" t="s">
        <v>4419</v>
      </c>
      <c r="B3202" s="2">
        <v>46101</v>
      </c>
      <c r="C3202" s="1" t="s">
        <v>1595</v>
      </c>
      <c r="D3202" s="1" t="s">
        <v>35</v>
      </c>
      <c r="E3202" s="1" t="s">
        <v>13</v>
      </c>
      <c r="F3202" s="1">
        <v>1785.34</v>
      </c>
      <c r="G3202" s="1" t="s">
        <v>14</v>
      </c>
    </row>
    <row r="3203" spans="1:7" x14ac:dyDescent="0.3">
      <c r="A3203" s="1" t="s">
        <v>2590</v>
      </c>
      <c r="B3203" s="2">
        <v>46091</v>
      </c>
      <c r="C3203" s="1" t="s">
        <v>84</v>
      </c>
      <c r="D3203" s="1" t="s">
        <v>12</v>
      </c>
      <c r="E3203" s="1" t="s">
        <v>13</v>
      </c>
      <c r="F3203" s="1">
        <v>1568.53</v>
      </c>
      <c r="G3203" s="1" t="s">
        <v>14</v>
      </c>
    </row>
    <row r="3204" spans="1:7" x14ac:dyDescent="0.3">
      <c r="A3204" s="1" t="s">
        <v>1757</v>
      </c>
      <c r="B3204" s="2">
        <v>46071</v>
      </c>
      <c r="C3204" s="1" t="s">
        <v>981</v>
      </c>
      <c r="D3204" s="1" t="s">
        <v>18</v>
      </c>
      <c r="E3204" s="1" t="s">
        <v>27</v>
      </c>
      <c r="F3204" s="1">
        <v>1482.71</v>
      </c>
      <c r="G3204" s="1" t="s">
        <v>14</v>
      </c>
    </row>
    <row r="3205" spans="1:7" x14ac:dyDescent="0.3">
      <c r="A3205" s="1" t="s">
        <v>230</v>
      </c>
      <c r="B3205" s="2">
        <v>46078</v>
      </c>
      <c r="C3205" s="1" t="s">
        <v>231</v>
      </c>
      <c r="D3205" s="1" t="s">
        <v>12</v>
      </c>
      <c r="E3205" s="1" t="s">
        <v>21</v>
      </c>
      <c r="F3205" s="1">
        <v>9343</v>
      </c>
      <c r="G3205" s="1" t="s">
        <v>14</v>
      </c>
    </row>
    <row r="3206" spans="1:7" x14ac:dyDescent="0.3">
      <c r="A3206" s="1" t="s">
        <v>175</v>
      </c>
      <c r="B3206" s="2">
        <v>46094</v>
      </c>
      <c r="C3206" s="1" t="s">
        <v>96</v>
      </c>
      <c r="D3206" s="1" t="s">
        <v>66</v>
      </c>
      <c r="E3206" s="1" t="s">
        <v>27</v>
      </c>
      <c r="F3206" s="1">
        <v>2886.97</v>
      </c>
      <c r="G3206" s="1" t="s">
        <v>14</v>
      </c>
    </row>
    <row r="3207" spans="1:7" x14ac:dyDescent="0.3">
      <c r="A3207" s="1" t="s">
        <v>3667</v>
      </c>
      <c r="B3207" s="2">
        <v>46074</v>
      </c>
      <c r="C3207" s="1" t="s">
        <v>1432</v>
      </c>
      <c r="D3207" s="1" t="s">
        <v>35</v>
      </c>
      <c r="E3207" s="1" t="s">
        <v>27</v>
      </c>
      <c r="F3207" s="1">
        <v>21655.79</v>
      </c>
      <c r="G3207" s="1" t="s">
        <v>94</v>
      </c>
    </row>
    <row r="3208" spans="1:7" x14ac:dyDescent="0.3">
      <c r="A3208" s="1" t="s">
        <v>3636</v>
      </c>
      <c r="B3208" s="2">
        <v>46038</v>
      </c>
      <c r="C3208" s="1" t="s">
        <v>3637</v>
      </c>
      <c r="D3208" s="1" t="s">
        <v>12</v>
      </c>
      <c r="E3208" s="1" t="s">
        <v>27</v>
      </c>
      <c r="F3208" s="1">
        <v>5632.06</v>
      </c>
      <c r="G3208" s="1" t="s">
        <v>14</v>
      </c>
    </row>
    <row r="3209" spans="1:7" x14ac:dyDescent="0.3">
      <c r="A3209" s="1" t="s">
        <v>4480</v>
      </c>
      <c r="B3209" s="2">
        <v>46069</v>
      </c>
      <c r="C3209" s="1" t="s">
        <v>2542</v>
      </c>
      <c r="D3209" s="1" t="s">
        <v>12</v>
      </c>
      <c r="E3209" s="1" t="s">
        <v>27</v>
      </c>
      <c r="F3209" s="1">
        <v>7189.31</v>
      </c>
      <c r="G3209" s="1" t="s">
        <v>14</v>
      </c>
    </row>
    <row r="3210" spans="1:7" x14ac:dyDescent="0.3">
      <c r="A3210" s="1" t="s">
        <v>3288</v>
      </c>
      <c r="B3210" s="2">
        <v>46087</v>
      </c>
      <c r="C3210" s="1" t="s">
        <v>389</v>
      </c>
      <c r="D3210" s="1" t="s">
        <v>66</v>
      </c>
      <c r="E3210" s="1" t="s">
        <v>13</v>
      </c>
      <c r="F3210" s="1">
        <v>4759.46</v>
      </c>
      <c r="G3210" s="1" t="s">
        <v>14</v>
      </c>
    </row>
    <row r="3211" spans="1:7" x14ac:dyDescent="0.3">
      <c r="A3211" s="1" t="s">
        <v>1152</v>
      </c>
      <c r="B3211" s="2">
        <v>46097</v>
      </c>
      <c r="C3211" s="1" t="s">
        <v>531</v>
      </c>
      <c r="D3211" s="1" t="s">
        <v>66</v>
      </c>
      <c r="E3211" s="1" t="s">
        <v>27</v>
      </c>
      <c r="F3211" s="1">
        <v>1781.92</v>
      </c>
      <c r="G3211" s="1" t="s">
        <v>89</v>
      </c>
    </row>
    <row r="3212" spans="1:7" x14ac:dyDescent="0.3">
      <c r="A3212" s="1" t="s">
        <v>2213</v>
      </c>
      <c r="B3212" s="2">
        <v>46071</v>
      </c>
      <c r="C3212" s="1" t="s">
        <v>2214</v>
      </c>
      <c r="D3212" s="1" t="s">
        <v>12</v>
      </c>
      <c r="E3212" s="1" t="s">
        <v>21</v>
      </c>
      <c r="F3212" s="1">
        <v>24478.68</v>
      </c>
      <c r="G3212" s="1" t="s">
        <v>14</v>
      </c>
    </row>
    <row r="3213" spans="1:7" x14ac:dyDescent="0.3">
      <c r="A3213" s="1" t="s">
        <v>3398</v>
      </c>
      <c r="B3213" s="2">
        <v>46068</v>
      </c>
      <c r="C3213" s="1" t="s">
        <v>2261</v>
      </c>
      <c r="D3213" s="1" t="s">
        <v>12</v>
      </c>
      <c r="E3213" s="1" t="s">
        <v>21</v>
      </c>
      <c r="F3213" s="1">
        <v>5593.5</v>
      </c>
      <c r="G3213" s="1" t="s">
        <v>14</v>
      </c>
    </row>
    <row r="3214" spans="1:7" x14ac:dyDescent="0.3">
      <c r="A3214" s="1" t="s">
        <v>4607</v>
      </c>
      <c r="B3214" s="2">
        <v>46097</v>
      </c>
      <c r="C3214" s="1" t="s">
        <v>2365</v>
      </c>
      <c r="D3214" s="1" t="s">
        <v>12</v>
      </c>
      <c r="E3214" s="1" t="s">
        <v>27</v>
      </c>
      <c r="F3214" s="1">
        <v>3897.82</v>
      </c>
      <c r="G3214" s="1" t="s">
        <v>94</v>
      </c>
    </row>
    <row r="3215" spans="1:7" x14ac:dyDescent="0.3">
      <c r="A3215" s="1" t="s">
        <v>2933</v>
      </c>
      <c r="B3215" s="2">
        <v>46037</v>
      </c>
      <c r="C3215" s="1" t="s">
        <v>732</v>
      </c>
      <c r="D3215" s="1" t="s">
        <v>12</v>
      </c>
      <c r="E3215" s="1" t="s">
        <v>13</v>
      </c>
      <c r="F3215" s="1">
        <v>495.98</v>
      </c>
      <c r="G3215" s="1" t="s">
        <v>14</v>
      </c>
    </row>
    <row r="3216" spans="1:7" x14ac:dyDescent="0.3">
      <c r="A3216" s="1" t="s">
        <v>4806</v>
      </c>
      <c r="B3216" s="2">
        <v>46024</v>
      </c>
      <c r="C3216" s="1" t="s">
        <v>913</v>
      </c>
      <c r="D3216" s="1" t="s">
        <v>18</v>
      </c>
      <c r="E3216" s="1" t="s">
        <v>55</v>
      </c>
      <c r="F3216" s="1">
        <v>8071.51</v>
      </c>
      <c r="G3216" s="1" t="s">
        <v>14</v>
      </c>
    </row>
    <row r="3217" spans="1:7" x14ac:dyDescent="0.3">
      <c r="A3217" s="1" t="s">
        <v>3320</v>
      </c>
      <c r="B3217" s="2">
        <v>46064</v>
      </c>
      <c r="C3217" s="1" t="s">
        <v>746</v>
      </c>
      <c r="D3217" s="1" t="s">
        <v>12</v>
      </c>
      <c r="E3217" s="1" t="s">
        <v>21</v>
      </c>
      <c r="F3217" s="1">
        <v>41422.46</v>
      </c>
      <c r="G3217" s="1" t="s">
        <v>14</v>
      </c>
    </row>
    <row r="3218" spans="1:7" x14ac:dyDescent="0.3">
      <c r="A3218" s="1" t="s">
        <v>2417</v>
      </c>
      <c r="B3218" s="2">
        <v>46111</v>
      </c>
      <c r="C3218" s="1" t="s">
        <v>1823</v>
      </c>
      <c r="D3218" s="1" t="s">
        <v>35</v>
      </c>
      <c r="E3218" s="1" t="s">
        <v>21</v>
      </c>
      <c r="F3218" s="1">
        <v>16780.009999999998</v>
      </c>
      <c r="G3218" s="1" t="s">
        <v>94</v>
      </c>
    </row>
    <row r="3219" spans="1:7" x14ac:dyDescent="0.3">
      <c r="A3219" s="1" t="s">
        <v>2620</v>
      </c>
      <c r="B3219" s="2">
        <v>46073</v>
      </c>
      <c r="C3219" s="1" t="s">
        <v>1399</v>
      </c>
      <c r="D3219" s="1" t="s">
        <v>66</v>
      </c>
      <c r="E3219" s="1" t="s">
        <v>13</v>
      </c>
      <c r="F3219" s="1">
        <v>2770.67</v>
      </c>
      <c r="G3219" s="1" t="s">
        <v>14</v>
      </c>
    </row>
    <row r="3220" spans="1:7" x14ac:dyDescent="0.3">
      <c r="A3220" s="1" t="s">
        <v>865</v>
      </c>
      <c r="B3220" s="2">
        <v>46062</v>
      </c>
      <c r="C3220" s="1" t="s">
        <v>43</v>
      </c>
      <c r="D3220" s="1" t="s">
        <v>12</v>
      </c>
      <c r="E3220" s="1" t="s">
        <v>13</v>
      </c>
      <c r="F3220" s="1">
        <v>28306.77</v>
      </c>
      <c r="G3220" s="1" t="s">
        <v>14</v>
      </c>
    </row>
    <row r="3221" spans="1:7" x14ac:dyDescent="0.3">
      <c r="A3221" s="1" t="s">
        <v>3257</v>
      </c>
      <c r="B3221" s="2">
        <v>46060</v>
      </c>
      <c r="C3221" s="1" t="s">
        <v>360</v>
      </c>
      <c r="D3221" s="1" t="s">
        <v>66</v>
      </c>
      <c r="E3221" s="1" t="s">
        <v>55</v>
      </c>
      <c r="F3221" s="1">
        <v>2570.62</v>
      </c>
      <c r="G3221" s="1" t="s">
        <v>14</v>
      </c>
    </row>
    <row r="3222" spans="1:7" x14ac:dyDescent="0.3">
      <c r="A3222" s="1" t="s">
        <v>2443</v>
      </c>
      <c r="B3222" s="2">
        <v>46073</v>
      </c>
      <c r="C3222" s="1" t="s">
        <v>2444</v>
      </c>
      <c r="D3222" s="1" t="s">
        <v>12</v>
      </c>
      <c r="E3222" s="1" t="s">
        <v>21</v>
      </c>
      <c r="F3222" s="1">
        <v>2103.25</v>
      </c>
      <c r="G3222" s="1" t="s">
        <v>14</v>
      </c>
    </row>
    <row r="3223" spans="1:7" x14ac:dyDescent="0.3">
      <c r="A3223" s="1" t="s">
        <v>3828</v>
      </c>
      <c r="B3223" s="2">
        <v>46095</v>
      </c>
      <c r="C3223" s="1" t="s">
        <v>1087</v>
      </c>
      <c r="D3223" s="1" t="s">
        <v>12</v>
      </c>
      <c r="E3223" s="1" t="s">
        <v>21</v>
      </c>
      <c r="F3223" s="1">
        <v>1854.05</v>
      </c>
      <c r="G3223" s="1" t="s">
        <v>14</v>
      </c>
    </row>
    <row r="3224" spans="1:7" x14ac:dyDescent="0.3">
      <c r="A3224" s="1" t="s">
        <v>4707</v>
      </c>
      <c r="B3224" s="2">
        <v>46092</v>
      </c>
      <c r="C3224" s="1" t="s">
        <v>1336</v>
      </c>
      <c r="D3224" s="1" t="s">
        <v>12</v>
      </c>
      <c r="E3224" s="1" t="s">
        <v>27</v>
      </c>
      <c r="F3224" s="1">
        <v>13614.15</v>
      </c>
      <c r="G3224" s="1" t="s">
        <v>14</v>
      </c>
    </row>
    <row r="3225" spans="1:7" x14ac:dyDescent="0.3">
      <c r="A3225" s="1" t="s">
        <v>4325</v>
      </c>
      <c r="B3225" s="2">
        <v>46084</v>
      </c>
      <c r="C3225" s="1" t="s">
        <v>1778</v>
      </c>
      <c r="D3225" s="1" t="s">
        <v>66</v>
      </c>
      <c r="E3225" s="1" t="s">
        <v>13</v>
      </c>
      <c r="F3225" s="1">
        <v>2153.48</v>
      </c>
      <c r="G3225" s="1" t="s">
        <v>14</v>
      </c>
    </row>
    <row r="3226" spans="1:7" x14ac:dyDescent="0.3">
      <c r="A3226" s="1" t="s">
        <v>1872</v>
      </c>
      <c r="B3226" s="2">
        <v>46028</v>
      </c>
      <c r="C3226" s="1" t="s">
        <v>417</v>
      </c>
      <c r="D3226" s="1" t="s">
        <v>66</v>
      </c>
      <c r="E3226" s="1" t="s">
        <v>21</v>
      </c>
      <c r="F3226" s="1">
        <v>362.54</v>
      </c>
      <c r="G3226" s="1" t="s">
        <v>14</v>
      </c>
    </row>
    <row r="3227" spans="1:7" x14ac:dyDescent="0.3">
      <c r="A3227" s="1" t="s">
        <v>4539</v>
      </c>
      <c r="B3227" s="2">
        <v>46049</v>
      </c>
      <c r="C3227" s="1" t="s">
        <v>580</v>
      </c>
      <c r="D3227" s="1" t="s">
        <v>12</v>
      </c>
      <c r="E3227" s="1" t="s">
        <v>55</v>
      </c>
      <c r="F3227" s="1">
        <v>8030.56</v>
      </c>
      <c r="G3227" s="1" t="s">
        <v>94</v>
      </c>
    </row>
    <row r="3228" spans="1:7" x14ac:dyDescent="0.3">
      <c r="A3228" s="1" t="s">
        <v>5049</v>
      </c>
      <c r="B3228" s="2">
        <v>46051</v>
      </c>
      <c r="C3228" s="1" t="s">
        <v>1072</v>
      </c>
      <c r="D3228" s="1" t="s">
        <v>18</v>
      </c>
      <c r="E3228" s="1" t="s">
        <v>27</v>
      </c>
      <c r="F3228" s="1">
        <v>4770.8599999999997</v>
      </c>
      <c r="G3228" s="1" t="s">
        <v>14</v>
      </c>
    </row>
    <row r="3229" spans="1:7" x14ac:dyDescent="0.3">
      <c r="A3229" s="1" t="s">
        <v>2089</v>
      </c>
      <c r="B3229" s="2">
        <v>46105</v>
      </c>
      <c r="C3229" s="1" t="s">
        <v>2082</v>
      </c>
      <c r="D3229" s="1" t="s">
        <v>12</v>
      </c>
      <c r="E3229" s="1" t="s">
        <v>13</v>
      </c>
      <c r="F3229" s="1">
        <v>7483.27</v>
      </c>
      <c r="G3229" s="1" t="s">
        <v>14</v>
      </c>
    </row>
    <row r="3230" spans="1:7" x14ac:dyDescent="0.3">
      <c r="A3230" s="1" t="s">
        <v>1690</v>
      </c>
      <c r="B3230" s="2">
        <v>46111</v>
      </c>
      <c r="C3230" s="1" t="s">
        <v>1243</v>
      </c>
      <c r="D3230" s="1" t="s">
        <v>12</v>
      </c>
      <c r="E3230" s="1" t="s">
        <v>27</v>
      </c>
      <c r="F3230" s="1">
        <v>15086.77</v>
      </c>
      <c r="G3230" s="1" t="s">
        <v>14</v>
      </c>
    </row>
    <row r="3231" spans="1:7" x14ac:dyDescent="0.3">
      <c r="A3231" s="1" t="s">
        <v>989</v>
      </c>
      <c r="B3231" s="2">
        <v>46036</v>
      </c>
      <c r="C3231" s="1" t="s">
        <v>880</v>
      </c>
      <c r="D3231" s="1" t="s">
        <v>46</v>
      </c>
      <c r="E3231" s="1" t="s">
        <v>27</v>
      </c>
      <c r="F3231" s="1">
        <v>9601.3799999999992</v>
      </c>
      <c r="G3231" s="1" t="s">
        <v>14</v>
      </c>
    </row>
    <row r="3232" spans="1:7" x14ac:dyDescent="0.3">
      <c r="A3232" s="1" t="s">
        <v>3728</v>
      </c>
      <c r="B3232" s="2">
        <v>46054</v>
      </c>
      <c r="C3232" s="1" t="s">
        <v>484</v>
      </c>
      <c r="D3232" s="1" t="s">
        <v>12</v>
      </c>
      <c r="E3232" s="1" t="s">
        <v>21</v>
      </c>
      <c r="F3232" s="1">
        <v>1204.6500000000001</v>
      </c>
      <c r="G3232" s="1" t="s">
        <v>94</v>
      </c>
    </row>
    <row r="3233" spans="1:7" x14ac:dyDescent="0.3">
      <c r="A3233" s="1" t="s">
        <v>5050</v>
      </c>
      <c r="B3233" s="2">
        <v>46083</v>
      </c>
      <c r="C3233" s="1" t="s">
        <v>2095</v>
      </c>
      <c r="D3233" s="1" t="s">
        <v>12</v>
      </c>
      <c r="E3233" s="1" t="s">
        <v>27</v>
      </c>
      <c r="F3233" s="1">
        <v>7715.94</v>
      </c>
      <c r="G3233" s="1" t="s">
        <v>14</v>
      </c>
    </row>
    <row r="3234" spans="1:7" x14ac:dyDescent="0.3">
      <c r="A3234" s="1" t="s">
        <v>4424</v>
      </c>
      <c r="B3234" s="2">
        <v>46036</v>
      </c>
      <c r="C3234" s="1" t="s">
        <v>991</v>
      </c>
      <c r="D3234" s="1" t="s">
        <v>35</v>
      </c>
      <c r="E3234" s="1" t="s">
        <v>13</v>
      </c>
      <c r="F3234" s="1">
        <v>21383.68</v>
      </c>
      <c r="G3234" s="1" t="s">
        <v>14</v>
      </c>
    </row>
    <row r="3235" spans="1:7" x14ac:dyDescent="0.3">
      <c r="A3235" s="1" t="s">
        <v>2409</v>
      </c>
      <c r="B3235" s="2">
        <v>46108</v>
      </c>
      <c r="C3235" s="1" t="s">
        <v>607</v>
      </c>
      <c r="D3235" s="1" t="s">
        <v>12</v>
      </c>
      <c r="E3235" s="1" t="s">
        <v>21</v>
      </c>
      <c r="F3235" s="1">
        <v>2794</v>
      </c>
      <c r="G3235" s="1" t="s">
        <v>14</v>
      </c>
    </row>
    <row r="3236" spans="1:7" x14ac:dyDescent="0.3">
      <c r="A3236" s="1" t="s">
        <v>2470</v>
      </c>
      <c r="B3236" s="2">
        <v>46064</v>
      </c>
      <c r="C3236" s="1" t="s">
        <v>1013</v>
      </c>
      <c r="D3236" s="1" t="s">
        <v>18</v>
      </c>
      <c r="E3236" s="1" t="s">
        <v>27</v>
      </c>
      <c r="F3236" s="1">
        <v>3955.08</v>
      </c>
      <c r="G3236" s="1" t="s">
        <v>14</v>
      </c>
    </row>
    <row r="3237" spans="1:7" x14ac:dyDescent="0.3">
      <c r="A3237" s="1" t="s">
        <v>3718</v>
      </c>
      <c r="B3237" s="2">
        <v>46030</v>
      </c>
      <c r="C3237" s="1" t="s">
        <v>1443</v>
      </c>
      <c r="D3237" s="1" t="s">
        <v>12</v>
      </c>
      <c r="E3237" s="1" t="s">
        <v>13</v>
      </c>
      <c r="F3237" s="1">
        <v>3655.11</v>
      </c>
      <c r="G3237" s="1" t="s">
        <v>14</v>
      </c>
    </row>
    <row r="3238" spans="1:7" x14ac:dyDescent="0.3">
      <c r="A3238" s="1" t="s">
        <v>3924</v>
      </c>
      <c r="B3238" s="2">
        <v>46079</v>
      </c>
      <c r="C3238" s="1" t="s">
        <v>484</v>
      </c>
      <c r="D3238" s="1" t="s">
        <v>66</v>
      </c>
      <c r="E3238" s="1" t="s">
        <v>21</v>
      </c>
      <c r="F3238" s="1">
        <v>8637.7099999999991</v>
      </c>
      <c r="G3238" s="1" t="s">
        <v>14</v>
      </c>
    </row>
    <row r="3239" spans="1:7" x14ac:dyDescent="0.3">
      <c r="A3239" s="1" t="s">
        <v>4569</v>
      </c>
      <c r="B3239" s="2">
        <v>46036</v>
      </c>
      <c r="C3239" s="1" t="s">
        <v>529</v>
      </c>
      <c r="D3239" s="1" t="s">
        <v>12</v>
      </c>
      <c r="E3239" s="1" t="s">
        <v>27</v>
      </c>
      <c r="F3239" s="1">
        <v>1255.73</v>
      </c>
      <c r="G3239" s="1" t="s">
        <v>14</v>
      </c>
    </row>
    <row r="3240" spans="1:7" x14ac:dyDescent="0.3">
      <c r="A3240" s="1" t="s">
        <v>4185</v>
      </c>
      <c r="B3240" s="2">
        <v>46058</v>
      </c>
      <c r="C3240" s="1" t="s">
        <v>1609</v>
      </c>
      <c r="D3240" s="1" t="s">
        <v>35</v>
      </c>
      <c r="E3240" s="1" t="s">
        <v>21</v>
      </c>
      <c r="F3240" s="1">
        <v>13371.48</v>
      </c>
      <c r="G3240" s="1" t="s">
        <v>14</v>
      </c>
    </row>
    <row r="3241" spans="1:7" x14ac:dyDescent="0.3">
      <c r="A3241" s="1" t="s">
        <v>3009</v>
      </c>
      <c r="B3241" s="2">
        <v>46080</v>
      </c>
      <c r="C3241" s="1" t="s">
        <v>1600</v>
      </c>
      <c r="D3241" s="1" t="s">
        <v>12</v>
      </c>
      <c r="E3241" s="1" t="s">
        <v>27</v>
      </c>
      <c r="F3241" s="1">
        <v>3815.5</v>
      </c>
      <c r="G3241" s="1" t="s">
        <v>89</v>
      </c>
    </row>
    <row r="3242" spans="1:7" x14ac:dyDescent="0.3">
      <c r="A3242" s="1" t="s">
        <v>1869</v>
      </c>
      <c r="B3242" s="2">
        <v>46036</v>
      </c>
      <c r="C3242" s="1" t="s">
        <v>1870</v>
      </c>
      <c r="D3242" s="1" t="s">
        <v>12</v>
      </c>
      <c r="E3242" s="1" t="s">
        <v>21</v>
      </c>
      <c r="F3242" s="1">
        <v>1596.24</v>
      </c>
      <c r="G3242" s="1" t="s">
        <v>14</v>
      </c>
    </row>
    <row r="3243" spans="1:7" x14ac:dyDescent="0.3">
      <c r="A3243" s="1" t="s">
        <v>1011</v>
      </c>
      <c r="B3243" s="2">
        <v>46075</v>
      </c>
      <c r="C3243" s="1" t="s">
        <v>650</v>
      </c>
      <c r="D3243" s="1" t="s">
        <v>66</v>
      </c>
      <c r="E3243" s="1" t="s">
        <v>21</v>
      </c>
      <c r="F3243" s="1">
        <v>9031.09</v>
      </c>
      <c r="G3243" s="1" t="s">
        <v>14</v>
      </c>
    </row>
    <row r="3244" spans="1:7" x14ac:dyDescent="0.3">
      <c r="A3244" s="1" t="s">
        <v>3504</v>
      </c>
      <c r="B3244" s="2">
        <v>46096</v>
      </c>
      <c r="C3244" s="1" t="s">
        <v>1281</v>
      </c>
      <c r="D3244" s="1" t="s">
        <v>35</v>
      </c>
      <c r="E3244" s="1" t="s">
        <v>13</v>
      </c>
      <c r="F3244" s="1">
        <v>1997.79</v>
      </c>
      <c r="G3244" s="1" t="s">
        <v>14</v>
      </c>
    </row>
    <row r="3245" spans="1:7" x14ac:dyDescent="0.3">
      <c r="A3245" s="1" t="s">
        <v>4628</v>
      </c>
      <c r="B3245" s="2">
        <v>46087</v>
      </c>
      <c r="C3245" s="1" t="s">
        <v>2342</v>
      </c>
      <c r="D3245" s="1" t="s">
        <v>12</v>
      </c>
      <c r="E3245" s="1" t="s">
        <v>13</v>
      </c>
      <c r="F3245" s="1">
        <v>11992.7</v>
      </c>
      <c r="G3245" s="1" t="s">
        <v>14</v>
      </c>
    </row>
    <row r="3246" spans="1:7" x14ac:dyDescent="0.3">
      <c r="A3246" s="1" t="s">
        <v>3374</v>
      </c>
      <c r="B3246" s="2">
        <v>46052</v>
      </c>
      <c r="C3246" s="1" t="s">
        <v>2328</v>
      </c>
      <c r="D3246" s="1" t="s">
        <v>18</v>
      </c>
      <c r="E3246" s="1" t="s">
        <v>55</v>
      </c>
      <c r="F3246" s="1">
        <v>1534.94</v>
      </c>
      <c r="G3246" s="1" t="s">
        <v>89</v>
      </c>
    </row>
    <row r="3247" spans="1:7" x14ac:dyDescent="0.3">
      <c r="A3247" s="1" t="s">
        <v>1111</v>
      </c>
      <c r="B3247" s="2">
        <v>46023</v>
      </c>
      <c r="C3247" s="1" t="s">
        <v>1112</v>
      </c>
      <c r="D3247" s="1" t="s">
        <v>18</v>
      </c>
      <c r="E3247" s="1" t="s">
        <v>27</v>
      </c>
      <c r="F3247" s="1">
        <v>9529.0300000000007</v>
      </c>
      <c r="G3247" s="1" t="s">
        <v>14</v>
      </c>
    </row>
    <row r="3248" spans="1:7" x14ac:dyDescent="0.3">
      <c r="A3248" s="1" t="s">
        <v>3231</v>
      </c>
      <c r="B3248" s="2">
        <v>46061</v>
      </c>
      <c r="C3248" s="1" t="s">
        <v>80</v>
      </c>
      <c r="D3248" s="1" t="s">
        <v>66</v>
      </c>
      <c r="E3248" s="1" t="s">
        <v>13</v>
      </c>
      <c r="F3248" s="1">
        <v>1958.6</v>
      </c>
      <c r="G3248" s="1" t="s">
        <v>14</v>
      </c>
    </row>
    <row r="3249" spans="1:7" x14ac:dyDescent="0.3">
      <c r="A3249" s="1" t="s">
        <v>4413</v>
      </c>
      <c r="B3249" s="2">
        <v>46108</v>
      </c>
      <c r="C3249" s="1" t="s">
        <v>981</v>
      </c>
      <c r="D3249" s="1" t="s">
        <v>66</v>
      </c>
      <c r="E3249" s="1" t="s">
        <v>21</v>
      </c>
      <c r="F3249" s="1">
        <v>4510.21</v>
      </c>
      <c r="G3249" s="1" t="s">
        <v>14</v>
      </c>
    </row>
    <row r="3250" spans="1:7" x14ac:dyDescent="0.3">
      <c r="A3250" s="1" t="s">
        <v>4512</v>
      </c>
      <c r="B3250" s="2">
        <v>46047</v>
      </c>
      <c r="C3250" s="1" t="s">
        <v>1046</v>
      </c>
      <c r="D3250" s="1" t="s">
        <v>66</v>
      </c>
      <c r="E3250" s="1" t="s">
        <v>21</v>
      </c>
      <c r="F3250" s="1">
        <v>41148.57</v>
      </c>
      <c r="G3250" s="1" t="s">
        <v>14</v>
      </c>
    </row>
    <row r="3251" spans="1:7" x14ac:dyDescent="0.3">
      <c r="A3251" s="1" t="s">
        <v>2170</v>
      </c>
      <c r="B3251" s="2">
        <v>46029</v>
      </c>
      <c r="C3251" s="1" t="s">
        <v>781</v>
      </c>
      <c r="D3251" s="1" t="s">
        <v>35</v>
      </c>
      <c r="E3251" s="1" t="s">
        <v>55</v>
      </c>
      <c r="F3251" s="1">
        <v>24195.95</v>
      </c>
      <c r="G3251" s="1" t="s">
        <v>14</v>
      </c>
    </row>
    <row r="3252" spans="1:7" x14ac:dyDescent="0.3">
      <c r="A3252" s="1" t="s">
        <v>4144</v>
      </c>
      <c r="B3252" s="2">
        <v>46071</v>
      </c>
      <c r="C3252" s="1" t="s">
        <v>2244</v>
      </c>
      <c r="D3252" s="1" t="s">
        <v>35</v>
      </c>
      <c r="E3252" s="1" t="s">
        <v>21</v>
      </c>
      <c r="F3252" s="1">
        <v>4021.17</v>
      </c>
      <c r="G3252" s="1" t="s">
        <v>14</v>
      </c>
    </row>
    <row r="3253" spans="1:7" x14ac:dyDescent="0.3">
      <c r="A3253" s="1" t="s">
        <v>2247</v>
      </c>
      <c r="B3253" s="2">
        <v>46102</v>
      </c>
      <c r="C3253" s="1" t="s">
        <v>575</v>
      </c>
      <c r="D3253" s="1" t="s">
        <v>66</v>
      </c>
      <c r="E3253" s="1" t="s">
        <v>27</v>
      </c>
      <c r="F3253" s="1">
        <v>5555.75</v>
      </c>
      <c r="G3253" s="1" t="s">
        <v>14</v>
      </c>
    </row>
    <row r="3254" spans="1:7" x14ac:dyDescent="0.3">
      <c r="A3254" s="1" t="s">
        <v>2223</v>
      </c>
      <c r="B3254" s="2">
        <v>46111</v>
      </c>
      <c r="C3254" s="1" t="s">
        <v>680</v>
      </c>
      <c r="D3254" s="1" t="s">
        <v>12</v>
      </c>
      <c r="E3254" s="1" t="s">
        <v>27</v>
      </c>
      <c r="F3254" s="1">
        <v>27813.93</v>
      </c>
      <c r="G3254" s="1" t="s">
        <v>14</v>
      </c>
    </row>
    <row r="3255" spans="1:7" x14ac:dyDescent="0.3">
      <c r="A3255" s="1" t="s">
        <v>3701</v>
      </c>
      <c r="B3255" s="2">
        <v>46057</v>
      </c>
      <c r="C3255" s="1" t="s">
        <v>1046</v>
      </c>
      <c r="D3255" s="1" t="s">
        <v>35</v>
      </c>
      <c r="E3255" s="1" t="s">
        <v>13</v>
      </c>
      <c r="F3255" s="1">
        <v>22810.240000000002</v>
      </c>
      <c r="G3255" s="1" t="s">
        <v>94</v>
      </c>
    </row>
    <row r="3256" spans="1:7" x14ac:dyDescent="0.3">
      <c r="A3256" s="1" t="s">
        <v>58</v>
      </c>
      <c r="B3256" s="2">
        <v>46072</v>
      </c>
      <c r="C3256" s="1" t="s">
        <v>59</v>
      </c>
      <c r="D3256" s="1" t="s">
        <v>35</v>
      </c>
      <c r="E3256" s="1" t="s">
        <v>21</v>
      </c>
      <c r="F3256" s="1">
        <v>1531.45</v>
      </c>
      <c r="G3256" s="1" t="s">
        <v>14</v>
      </c>
    </row>
    <row r="3257" spans="1:7" x14ac:dyDescent="0.3">
      <c r="A3257" s="1" t="s">
        <v>2421</v>
      </c>
      <c r="B3257" s="2">
        <v>46061</v>
      </c>
      <c r="C3257" s="1" t="s">
        <v>709</v>
      </c>
      <c r="D3257" s="1" t="s">
        <v>18</v>
      </c>
      <c r="E3257" s="1" t="s">
        <v>55</v>
      </c>
      <c r="F3257" s="1">
        <v>208.79</v>
      </c>
      <c r="G3257" s="1" t="s">
        <v>14</v>
      </c>
    </row>
    <row r="3258" spans="1:7" x14ac:dyDescent="0.3">
      <c r="A3258" s="1" t="s">
        <v>3971</v>
      </c>
      <c r="B3258" s="2">
        <v>46083</v>
      </c>
      <c r="C3258" s="1" t="s">
        <v>138</v>
      </c>
      <c r="D3258" s="1" t="s">
        <v>18</v>
      </c>
      <c r="E3258" s="1" t="s">
        <v>21</v>
      </c>
      <c r="F3258" s="1">
        <v>2581.48</v>
      </c>
      <c r="G3258" s="1" t="s">
        <v>14</v>
      </c>
    </row>
    <row r="3259" spans="1:7" x14ac:dyDescent="0.3">
      <c r="A3259" s="1" t="s">
        <v>4471</v>
      </c>
      <c r="B3259" s="2">
        <v>46101</v>
      </c>
      <c r="C3259" s="1" t="s">
        <v>784</v>
      </c>
      <c r="D3259" s="1" t="s">
        <v>35</v>
      </c>
      <c r="E3259" s="1" t="s">
        <v>13</v>
      </c>
      <c r="F3259" s="1">
        <v>1904.03</v>
      </c>
      <c r="G3259" s="1" t="s">
        <v>14</v>
      </c>
    </row>
    <row r="3260" spans="1:7" x14ac:dyDescent="0.3">
      <c r="A3260" s="1" t="s">
        <v>3387</v>
      </c>
      <c r="B3260" s="2">
        <v>46025</v>
      </c>
      <c r="C3260" s="1" t="s">
        <v>1447</v>
      </c>
      <c r="D3260" s="1" t="s">
        <v>18</v>
      </c>
      <c r="E3260" s="1" t="s">
        <v>13</v>
      </c>
      <c r="F3260" s="1">
        <v>7070.05</v>
      </c>
      <c r="G3260" s="1" t="s">
        <v>14</v>
      </c>
    </row>
    <row r="3261" spans="1:7" x14ac:dyDescent="0.3">
      <c r="A3261" s="1" t="s">
        <v>347</v>
      </c>
      <c r="B3261" s="2">
        <v>46108</v>
      </c>
      <c r="C3261" s="1" t="s">
        <v>348</v>
      </c>
      <c r="D3261" s="1" t="s">
        <v>12</v>
      </c>
      <c r="E3261" s="1" t="s">
        <v>13</v>
      </c>
      <c r="F3261" s="1">
        <v>10709.1</v>
      </c>
      <c r="G3261" s="1" t="s">
        <v>94</v>
      </c>
    </row>
    <row r="3262" spans="1:7" x14ac:dyDescent="0.3">
      <c r="A3262" s="1" t="s">
        <v>2869</v>
      </c>
      <c r="B3262" s="2">
        <v>46058</v>
      </c>
      <c r="C3262" s="1" t="s">
        <v>2627</v>
      </c>
      <c r="D3262" s="1" t="s">
        <v>18</v>
      </c>
      <c r="E3262" s="1" t="s">
        <v>21</v>
      </c>
      <c r="F3262" s="1">
        <v>8289.34</v>
      </c>
      <c r="G3262" s="1" t="s">
        <v>14</v>
      </c>
    </row>
    <row r="3263" spans="1:7" x14ac:dyDescent="0.3">
      <c r="A3263" s="1" t="s">
        <v>1331</v>
      </c>
      <c r="B3263" s="2">
        <v>46097</v>
      </c>
      <c r="C3263" s="1" t="s">
        <v>1332</v>
      </c>
      <c r="D3263" s="1" t="s">
        <v>18</v>
      </c>
      <c r="E3263" s="1" t="s">
        <v>21</v>
      </c>
      <c r="F3263" s="1">
        <v>2376.5100000000002</v>
      </c>
      <c r="G3263" s="1" t="s">
        <v>14</v>
      </c>
    </row>
    <row r="3264" spans="1:7" x14ac:dyDescent="0.3">
      <c r="A3264" s="1" t="s">
        <v>646</v>
      </c>
      <c r="B3264" s="2">
        <v>46079</v>
      </c>
      <c r="C3264" s="1" t="s">
        <v>253</v>
      </c>
      <c r="D3264" s="1" t="s">
        <v>12</v>
      </c>
      <c r="E3264" s="1" t="s">
        <v>27</v>
      </c>
      <c r="F3264" s="1">
        <v>2149.9499999999998</v>
      </c>
      <c r="G3264" s="1" t="s">
        <v>14</v>
      </c>
    </row>
    <row r="3265" spans="1:7" x14ac:dyDescent="0.3">
      <c r="A3265" s="1" t="s">
        <v>4052</v>
      </c>
      <c r="B3265" s="2">
        <v>46038</v>
      </c>
      <c r="C3265" s="1" t="s">
        <v>167</v>
      </c>
      <c r="D3265" s="1" t="s">
        <v>12</v>
      </c>
      <c r="E3265" s="1" t="s">
        <v>55</v>
      </c>
      <c r="F3265" s="1">
        <v>647.21</v>
      </c>
      <c r="G3265" s="1" t="s">
        <v>14</v>
      </c>
    </row>
    <row r="3266" spans="1:7" x14ac:dyDescent="0.3">
      <c r="A3266" s="1" t="s">
        <v>1462</v>
      </c>
      <c r="B3266" s="2">
        <v>46082</v>
      </c>
      <c r="C3266" s="1" t="s">
        <v>960</v>
      </c>
      <c r="D3266" s="1" t="s">
        <v>12</v>
      </c>
      <c r="E3266" s="1" t="s">
        <v>55</v>
      </c>
      <c r="F3266" s="1">
        <v>2175.89</v>
      </c>
      <c r="G3266" s="1" t="s">
        <v>14</v>
      </c>
    </row>
    <row r="3267" spans="1:7" x14ac:dyDescent="0.3">
      <c r="A3267" s="1" t="s">
        <v>3713</v>
      </c>
      <c r="B3267" s="2">
        <v>46062</v>
      </c>
      <c r="C3267" s="1" t="s">
        <v>967</v>
      </c>
      <c r="D3267" s="1" t="s">
        <v>12</v>
      </c>
      <c r="E3267" s="1" t="s">
        <v>55</v>
      </c>
      <c r="F3267" s="1">
        <v>2306.48</v>
      </c>
      <c r="G3267" s="1" t="s">
        <v>14</v>
      </c>
    </row>
    <row r="3268" spans="1:7" x14ac:dyDescent="0.3">
      <c r="A3268" s="1" t="s">
        <v>2446</v>
      </c>
      <c r="B3268" s="2">
        <v>46112</v>
      </c>
      <c r="C3268" s="1" t="s">
        <v>421</v>
      </c>
      <c r="D3268" s="1" t="s">
        <v>46</v>
      </c>
      <c r="E3268" s="1" t="s">
        <v>55</v>
      </c>
      <c r="F3268" s="1">
        <v>12616.42</v>
      </c>
      <c r="G3268" s="1" t="s">
        <v>14</v>
      </c>
    </row>
    <row r="3269" spans="1:7" x14ac:dyDescent="0.3">
      <c r="A3269" s="1" t="s">
        <v>3136</v>
      </c>
      <c r="B3269" s="2">
        <v>46029</v>
      </c>
      <c r="C3269" s="1" t="s">
        <v>1228</v>
      </c>
      <c r="D3269" s="1" t="s">
        <v>35</v>
      </c>
      <c r="E3269" s="1" t="s">
        <v>13</v>
      </c>
      <c r="F3269" s="1">
        <v>5297.92</v>
      </c>
      <c r="G3269" s="1" t="s">
        <v>14</v>
      </c>
    </row>
    <row r="3270" spans="1:7" x14ac:dyDescent="0.3">
      <c r="A3270" s="1" t="s">
        <v>2947</v>
      </c>
      <c r="B3270" s="2">
        <v>46074</v>
      </c>
      <c r="C3270" s="1" t="s">
        <v>2948</v>
      </c>
      <c r="D3270" s="1" t="s">
        <v>35</v>
      </c>
      <c r="E3270" s="1" t="s">
        <v>13</v>
      </c>
      <c r="F3270" s="1">
        <v>2327.04</v>
      </c>
      <c r="G3270" s="1" t="s">
        <v>14</v>
      </c>
    </row>
    <row r="3271" spans="1:7" x14ac:dyDescent="0.3">
      <c r="A3271" s="1" t="s">
        <v>921</v>
      </c>
      <c r="B3271" s="2">
        <v>46108</v>
      </c>
      <c r="C3271" s="1" t="s">
        <v>535</v>
      </c>
      <c r="D3271" s="1" t="s">
        <v>46</v>
      </c>
      <c r="E3271" s="1" t="s">
        <v>27</v>
      </c>
      <c r="F3271" s="1">
        <v>3291.31</v>
      </c>
      <c r="G3271" s="1" t="s">
        <v>94</v>
      </c>
    </row>
    <row r="3272" spans="1:7" x14ac:dyDescent="0.3">
      <c r="A3272" s="1" t="s">
        <v>2187</v>
      </c>
      <c r="B3272" s="2">
        <v>46102</v>
      </c>
      <c r="C3272" s="1" t="s">
        <v>255</v>
      </c>
      <c r="D3272" s="1" t="s">
        <v>18</v>
      </c>
      <c r="E3272" s="1" t="s">
        <v>13</v>
      </c>
      <c r="F3272" s="1">
        <v>7909.4</v>
      </c>
      <c r="G3272" s="1" t="s">
        <v>14</v>
      </c>
    </row>
    <row r="3273" spans="1:7" x14ac:dyDescent="0.3">
      <c r="A3273" s="1" t="s">
        <v>2971</v>
      </c>
      <c r="B3273" s="2">
        <v>46052</v>
      </c>
      <c r="C3273" s="1" t="s">
        <v>1611</v>
      </c>
      <c r="D3273" s="1" t="s">
        <v>12</v>
      </c>
      <c r="E3273" s="1" t="s">
        <v>55</v>
      </c>
      <c r="F3273" s="1">
        <v>2871.79</v>
      </c>
      <c r="G3273" s="1" t="s">
        <v>14</v>
      </c>
    </row>
    <row r="3274" spans="1:7" x14ac:dyDescent="0.3">
      <c r="A3274" s="1" t="s">
        <v>2643</v>
      </c>
      <c r="B3274" s="2">
        <v>46099</v>
      </c>
      <c r="C3274" s="1" t="s">
        <v>1649</v>
      </c>
      <c r="D3274" s="1" t="s">
        <v>46</v>
      </c>
      <c r="E3274" s="1" t="s">
        <v>21</v>
      </c>
      <c r="F3274" s="1">
        <v>374.46</v>
      </c>
      <c r="G3274" s="1" t="s">
        <v>94</v>
      </c>
    </row>
    <row r="3275" spans="1:7" x14ac:dyDescent="0.3">
      <c r="A3275" s="1" t="s">
        <v>1096</v>
      </c>
      <c r="B3275" s="2">
        <v>46050</v>
      </c>
      <c r="C3275" s="1" t="s">
        <v>1097</v>
      </c>
      <c r="D3275" s="1" t="s">
        <v>12</v>
      </c>
      <c r="E3275" s="1" t="s">
        <v>13</v>
      </c>
      <c r="F3275" s="1">
        <v>2242.6999999999998</v>
      </c>
      <c r="G3275" s="1" t="s">
        <v>14</v>
      </c>
    </row>
    <row r="3276" spans="1:7" x14ac:dyDescent="0.3">
      <c r="A3276" s="1" t="s">
        <v>4088</v>
      </c>
      <c r="B3276" s="2">
        <v>46089</v>
      </c>
      <c r="C3276" s="1" t="s">
        <v>2317</v>
      </c>
      <c r="D3276" s="1" t="s">
        <v>12</v>
      </c>
      <c r="E3276" s="1" t="s">
        <v>55</v>
      </c>
      <c r="F3276" s="1">
        <v>23654.84</v>
      </c>
      <c r="G3276" s="1" t="s">
        <v>14</v>
      </c>
    </row>
    <row r="3277" spans="1:7" x14ac:dyDescent="0.3">
      <c r="A3277" s="1" t="s">
        <v>3548</v>
      </c>
      <c r="B3277" s="2">
        <v>46107</v>
      </c>
      <c r="C3277" s="1" t="s">
        <v>748</v>
      </c>
      <c r="D3277" s="1" t="s">
        <v>66</v>
      </c>
      <c r="E3277" s="1" t="s">
        <v>21</v>
      </c>
      <c r="F3277" s="1">
        <v>1250.5999999999999</v>
      </c>
      <c r="G3277" s="1" t="s">
        <v>94</v>
      </c>
    </row>
    <row r="3278" spans="1:7" x14ac:dyDescent="0.3">
      <c r="A3278" s="1" t="s">
        <v>2455</v>
      </c>
      <c r="B3278" s="2">
        <v>46081</v>
      </c>
      <c r="C3278" s="1" t="s">
        <v>2456</v>
      </c>
      <c r="D3278" s="1" t="s">
        <v>35</v>
      </c>
      <c r="E3278" s="1" t="s">
        <v>21</v>
      </c>
      <c r="F3278" s="1">
        <v>11388.63</v>
      </c>
      <c r="G3278" s="1" t="s">
        <v>14</v>
      </c>
    </row>
    <row r="3279" spans="1:7" x14ac:dyDescent="0.3">
      <c r="A3279" s="1" t="s">
        <v>2712</v>
      </c>
      <c r="B3279" s="2">
        <v>46034</v>
      </c>
      <c r="C3279" s="1" t="s">
        <v>1041</v>
      </c>
      <c r="D3279" s="1" t="s">
        <v>12</v>
      </c>
      <c r="E3279" s="1" t="s">
        <v>55</v>
      </c>
      <c r="F3279" s="1">
        <v>11408.37</v>
      </c>
      <c r="G3279" s="1" t="s">
        <v>14</v>
      </c>
    </row>
    <row r="3280" spans="1:7" x14ac:dyDescent="0.3">
      <c r="A3280" s="1" t="s">
        <v>2451</v>
      </c>
      <c r="B3280" s="2">
        <v>46027</v>
      </c>
      <c r="C3280" s="1" t="s">
        <v>2406</v>
      </c>
      <c r="D3280" s="1" t="s">
        <v>12</v>
      </c>
      <c r="E3280" s="1" t="s">
        <v>21</v>
      </c>
      <c r="F3280" s="1">
        <v>4207.9399999999996</v>
      </c>
      <c r="G3280" s="1" t="s">
        <v>14</v>
      </c>
    </row>
    <row r="3281" spans="1:7" x14ac:dyDescent="0.3">
      <c r="A3281" s="1" t="s">
        <v>1349</v>
      </c>
      <c r="B3281" s="2">
        <v>46058</v>
      </c>
      <c r="C3281" s="1" t="s">
        <v>1350</v>
      </c>
      <c r="D3281" s="1" t="s">
        <v>18</v>
      </c>
      <c r="E3281" s="1" t="s">
        <v>21</v>
      </c>
      <c r="F3281" s="1">
        <v>25818.639999999999</v>
      </c>
      <c r="G3281" s="1" t="s">
        <v>14</v>
      </c>
    </row>
    <row r="3282" spans="1:7" x14ac:dyDescent="0.3">
      <c r="A3282" s="1" t="s">
        <v>3943</v>
      </c>
      <c r="B3282" s="2">
        <v>46102</v>
      </c>
      <c r="C3282" s="1" t="s">
        <v>20</v>
      </c>
      <c r="D3282" s="1" t="s">
        <v>35</v>
      </c>
      <c r="E3282" s="1" t="s">
        <v>27</v>
      </c>
      <c r="F3282" s="1">
        <v>1338.7</v>
      </c>
      <c r="G3282" s="1" t="s">
        <v>14</v>
      </c>
    </row>
    <row r="3283" spans="1:7" x14ac:dyDescent="0.3">
      <c r="A3283" s="1" t="s">
        <v>2487</v>
      </c>
      <c r="B3283" s="2">
        <v>46038</v>
      </c>
      <c r="C3283" s="1" t="s">
        <v>917</v>
      </c>
      <c r="D3283" s="1" t="s">
        <v>12</v>
      </c>
      <c r="E3283" s="1" t="s">
        <v>55</v>
      </c>
      <c r="F3283" s="1">
        <v>1776.75</v>
      </c>
      <c r="G3283" s="1" t="s">
        <v>14</v>
      </c>
    </row>
    <row r="3284" spans="1:7" x14ac:dyDescent="0.3">
      <c r="A3284" s="1" t="s">
        <v>1647</v>
      </c>
      <c r="B3284" s="2">
        <v>46033</v>
      </c>
      <c r="C3284" s="1" t="s">
        <v>446</v>
      </c>
      <c r="D3284" s="1" t="s">
        <v>12</v>
      </c>
      <c r="E3284" s="1" t="s">
        <v>21</v>
      </c>
      <c r="F3284" s="1">
        <v>1012.2</v>
      </c>
      <c r="G3284" s="1" t="s">
        <v>14</v>
      </c>
    </row>
    <row r="3285" spans="1:7" x14ac:dyDescent="0.3">
      <c r="A3285" s="1" t="s">
        <v>4111</v>
      </c>
      <c r="B3285" s="2">
        <v>46112</v>
      </c>
      <c r="C3285" s="1" t="s">
        <v>1399</v>
      </c>
      <c r="D3285" s="1" t="s">
        <v>35</v>
      </c>
      <c r="E3285" s="1" t="s">
        <v>27</v>
      </c>
      <c r="F3285" s="1">
        <v>1179.18</v>
      </c>
      <c r="G3285" s="1" t="s">
        <v>14</v>
      </c>
    </row>
    <row r="3286" spans="1:7" x14ac:dyDescent="0.3">
      <c r="A3286" s="1" t="s">
        <v>604</v>
      </c>
      <c r="B3286" s="2">
        <v>46093</v>
      </c>
      <c r="C3286" s="1" t="s">
        <v>605</v>
      </c>
      <c r="D3286" s="1" t="s">
        <v>18</v>
      </c>
      <c r="E3286" s="1" t="s">
        <v>27</v>
      </c>
      <c r="F3286" s="1">
        <v>26088.18</v>
      </c>
      <c r="G3286" s="1" t="s">
        <v>14</v>
      </c>
    </row>
    <row r="3287" spans="1:7" x14ac:dyDescent="0.3">
      <c r="A3287" s="1" t="s">
        <v>4547</v>
      </c>
      <c r="B3287" s="2">
        <v>46027</v>
      </c>
      <c r="C3287" s="1" t="s">
        <v>1595</v>
      </c>
      <c r="D3287" s="1" t="s">
        <v>66</v>
      </c>
      <c r="E3287" s="1" t="s">
        <v>27</v>
      </c>
      <c r="F3287" s="1">
        <v>47201.15</v>
      </c>
      <c r="G3287" s="1" t="s">
        <v>14</v>
      </c>
    </row>
    <row r="3288" spans="1:7" x14ac:dyDescent="0.3">
      <c r="A3288" s="1" t="s">
        <v>3755</v>
      </c>
      <c r="B3288" s="2">
        <v>46095</v>
      </c>
      <c r="C3288" s="1" t="s">
        <v>1661</v>
      </c>
      <c r="D3288" s="1" t="s">
        <v>12</v>
      </c>
      <c r="E3288" s="1" t="s">
        <v>13</v>
      </c>
      <c r="F3288" s="1">
        <v>9385.18</v>
      </c>
      <c r="G3288" s="1" t="s">
        <v>14</v>
      </c>
    </row>
    <row r="3289" spans="1:7" x14ac:dyDescent="0.3">
      <c r="A3289" s="1" t="s">
        <v>4535</v>
      </c>
      <c r="B3289" s="2">
        <v>46094</v>
      </c>
      <c r="C3289" s="1" t="s">
        <v>330</v>
      </c>
      <c r="D3289" s="1" t="s">
        <v>46</v>
      </c>
      <c r="E3289" s="1" t="s">
        <v>21</v>
      </c>
      <c r="F3289" s="1">
        <v>6885.98</v>
      </c>
      <c r="G3289" s="1" t="s">
        <v>14</v>
      </c>
    </row>
    <row r="3290" spans="1:7" x14ac:dyDescent="0.3">
      <c r="A3290" s="1" t="s">
        <v>1545</v>
      </c>
      <c r="B3290" s="2">
        <v>46072</v>
      </c>
      <c r="C3290" s="1" t="s">
        <v>1070</v>
      </c>
      <c r="D3290" s="1" t="s">
        <v>46</v>
      </c>
      <c r="E3290" s="1" t="s">
        <v>21</v>
      </c>
      <c r="F3290" s="1">
        <v>22034.76</v>
      </c>
      <c r="G3290" s="1" t="s">
        <v>14</v>
      </c>
    </row>
    <row r="3291" spans="1:7" x14ac:dyDescent="0.3">
      <c r="A3291" s="1" t="s">
        <v>501</v>
      </c>
      <c r="B3291" s="2">
        <v>46077</v>
      </c>
      <c r="C3291" s="1" t="s">
        <v>502</v>
      </c>
      <c r="D3291" s="1" t="s">
        <v>66</v>
      </c>
      <c r="E3291" s="1" t="s">
        <v>13</v>
      </c>
      <c r="F3291" s="1">
        <v>929.31</v>
      </c>
      <c r="G3291" s="1" t="s">
        <v>14</v>
      </c>
    </row>
    <row r="3292" spans="1:7" x14ac:dyDescent="0.3">
      <c r="A3292" s="1" t="s">
        <v>2768</v>
      </c>
      <c r="B3292" s="2">
        <v>46102</v>
      </c>
      <c r="C3292" s="1" t="s">
        <v>1285</v>
      </c>
      <c r="D3292" s="1" t="s">
        <v>46</v>
      </c>
      <c r="E3292" s="1" t="s">
        <v>27</v>
      </c>
      <c r="F3292" s="1">
        <v>16734.060000000001</v>
      </c>
      <c r="G3292" s="1" t="s">
        <v>14</v>
      </c>
    </row>
    <row r="3293" spans="1:7" x14ac:dyDescent="0.3">
      <c r="A3293" s="1" t="s">
        <v>2943</v>
      </c>
      <c r="B3293" s="2">
        <v>46031</v>
      </c>
      <c r="C3293" s="1" t="s">
        <v>1285</v>
      </c>
      <c r="D3293" s="1" t="s">
        <v>12</v>
      </c>
      <c r="E3293" s="1" t="s">
        <v>21</v>
      </c>
      <c r="F3293" s="1">
        <v>5405.1</v>
      </c>
      <c r="G3293" s="1" t="s">
        <v>14</v>
      </c>
    </row>
    <row r="3294" spans="1:7" x14ac:dyDescent="0.3">
      <c r="A3294" s="1" t="s">
        <v>4584</v>
      </c>
      <c r="B3294" s="2">
        <v>46070</v>
      </c>
      <c r="C3294" s="1" t="s">
        <v>1017</v>
      </c>
      <c r="D3294" s="1" t="s">
        <v>35</v>
      </c>
      <c r="E3294" s="1" t="s">
        <v>27</v>
      </c>
      <c r="F3294" s="1">
        <v>3179.58</v>
      </c>
      <c r="G3294" s="1" t="s">
        <v>14</v>
      </c>
    </row>
    <row r="3295" spans="1:7" x14ac:dyDescent="0.3">
      <c r="A3295" s="1" t="s">
        <v>3439</v>
      </c>
      <c r="B3295" s="2">
        <v>46048</v>
      </c>
      <c r="C3295" s="1" t="s">
        <v>497</v>
      </c>
      <c r="D3295" s="1" t="s">
        <v>66</v>
      </c>
      <c r="E3295" s="1" t="s">
        <v>13</v>
      </c>
      <c r="F3295" s="1">
        <v>3564.59</v>
      </c>
      <c r="G3295" s="1" t="s">
        <v>14</v>
      </c>
    </row>
    <row r="3296" spans="1:7" x14ac:dyDescent="0.3">
      <c r="A3296" s="1" t="s">
        <v>3535</v>
      </c>
      <c r="B3296" s="2">
        <v>46085</v>
      </c>
      <c r="C3296" s="1" t="s">
        <v>1544</v>
      </c>
      <c r="D3296" s="1" t="s">
        <v>12</v>
      </c>
      <c r="E3296" s="1" t="s">
        <v>13</v>
      </c>
      <c r="F3296" s="1">
        <v>1995.29</v>
      </c>
      <c r="G3296" s="1" t="s">
        <v>14</v>
      </c>
    </row>
    <row r="3297" spans="1:7" x14ac:dyDescent="0.3">
      <c r="A3297" s="1" t="s">
        <v>4495</v>
      </c>
      <c r="B3297" s="2">
        <v>46025</v>
      </c>
      <c r="C3297" s="1" t="s">
        <v>924</v>
      </c>
      <c r="D3297" s="1" t="s">
        <v>12</v>
      </c>
      <c r="E3297" s="1" t="s">
        <v>27</v>
      </c>
      <c r="F3297" s="1">
        <v>9386.9</v>
      </c>
      <c r="G3297" s="1" t="s">
        <v>14</v>
      </c>
    </row>
    <row r="3298" spans="1:7" x14ac:dyDescent="0.3">
      <c r="A3298" s="1" t="s">
        <v>3655</v>
      </c>
      <c r="B3298" s="2">
        <v>46025</v>
      </c>
      <c r="C3298" s="1" t="s">
        <v>192</v>
      </c>
      <c r="D3298" s="1" t="s">
        <v>12</v>
      </c>
      <c r="E3298" s="1" t="s">
        <v>55</v>
      </c>
      <c r="F3298" s="1">
        <v>4222.17</v>
      </c>
      <c r="G3298" s="1" t="s">
        <v>14</v>
      </c>
    </row>
    <row r="3299" spans="1:7" x14ac:dyDescent="0.3">
      <c r="A3299" s="1" t="s">
        <v>2832</v>
      </c>
      <c r="B3299" s="2">
        <v>46071</v>
      </c>
      <c r="C3299" s="1" t="s">
        <v>1489</v>
      </c>
      <c r="D3299" s="1" t="s">
        <v>46</v>
      </c>
      <c r="E3299" s="1" t="s">
        <v>13</v>
      </c>
      <c r="F3299" s="1">
        <v>1259.5999999999999</v>
      </c>
      <c r="G3299" s="1" t="s">
        <v>14</v>
      </c>
    </row>
    <row r="3300" spans="1:7" x14ac:dyDescent="0.3">
      <c r="A3300" s="1" t="s">
        <v>3071</v>
      </c>
      <c r="B3300" s="2">
        <v>46055</v>
      </c>
      <c r="C3300" s="1" t="s">
        <v>1136</v>
      </c>
      <c r="D3300" s="1" t="s">
        <v>46</v>
      </c>
      <c r="E3300" s="1" t="s">
        <v>21</v>
      </c>
      <c r="F3300" s="1">
        <v>1065.2</v>
      </c>
      <c r="G3300" s="1" t="s">
        <v>14</v>
      </c>
    </row>
    <row r="3301" spans="1:7" x14ac:dyDescent="0.3">
      <c r="A3301" s="1" t="s">
        <v>3536</v>
      </c>
      <c r="B3301" s="2">
        <v>46071</v>
      </c>
      <c r="C3301" s="1" t="s">
        <v>593</v>
      </c>
      <c r="D3301" s="1" t="s">
        <v>18</v>
      </c>
      <c r="E3301" s="1" t="s">
        <v>21</v>
      </c>
      <c r="F3301" s="1">
        <v>13946.23</v>
      </c>
      <c r="G3301" s="1" t="s">
        <v>14</v>
      </c>
    </row>
    <row r="3302" spans="1:7" x14ac:dyDescent="0.3">
      <c r="A3302" s="1" t="s">
        <v>4770</v>
      </c>
      <c r="B3302" s="2">
        <v>46057</v>
      </c>
      <c r="C3302" s="1" t="s">
        <v>1332</v>
      </c>
      <c r="D3302" s="1" t="s">
        <v>18</v>
      </c>
      <c r="E3302" s="1" t="s">
        <v>13</v>
      </c>
      <c r="F3302" s="1">
        <v>46979.1</v>
      </c>
      <c r="G3302" s="1" t="s">
        <v>14</v>
      </c>
    </row>
    <row r="3303" spans="1:7" x14ac:dyDescent="0.3">
      <c r="A3303" s="1" t="s">
        <v>543</v>
      </c>
      <c r="B3303" s="2">
        <v>46055</v>
      </c>
      <c r="C3303" s="1" t="s">
        <v>544</v>
      </c>
      <c r="D3303" s="1" t="s">
        <v>18</v>
      </c>
      <c r="E3303" s="1" t="s">
        <v>13</v>
      </c>
      <c r="F3303" s="1">
        <v>12243.43</v>
      </c>
      <c r="G3303" s="1" t="s">
        <v>14</v>
      </c>
    </row>
    <row r="3304" spans="1:7" x14ac:dyDescent="0.3">
      <c r="A3304" s="1" t="s">
        <v>2245</v>
      </c>
      <c r="B3304" s="2">
        <v>46091</v>
      </c>
      <c r="C3304" s="1" t="s">
        <v>2246</v>
      </c>
      <c r="D3304" s="1" t="s">
        <v>18</v>
      </c>
      <c r="E3304" s="1" t="s">
        <v>13</v>
      </c>
      <c r="F3304" s="1">
        <v>4617.45</v>
      </c>
      <c r="G3304" s="1" t="s">
        <v>14</v>
      </c>
    </row>
    <row r="3305" spans="1:7" x14ac:dyDescent="0.3">
      <c r="A3305" s="1" t="s">
        <v>2159</v>
      </c>
      <c r="B3305" s="2">
        <v>46054</v>
      </c>
      <c r="C3305" s="1" t="s">
        <v>2160</v>
      </c>
      <c r="D3305" s="1" t="s">
        <v>66</v>
      </c>
      <c r="E3305" s="1" t="s">
        <v>27</v>
      </c>
      <c r="F3305" s="1">
        <v>5366.19</v>
      </c>
      <c r="G3305" s="1" t="s">
        <v>14</v>
      </c>
    </row>
    <row r="3306" spans="1:7" x14ac:dyDescent="0.3">
      <c r="A3306" s="1" t="s">
        <v>4750</v>
      </c>
      <c r="B3306" s="2">
        <v>46032</v>
      </c>
      <c r="C3306" s="1" t="s">
        <v>3118</v>
      </c>
      <c r="D3306" s="1" t="s">
        <v>66</v>
      </c>
      <c r="E3306" s="1" t="s">
        <v>55</v>
      </c>
      <c r="F3306" s="1">
        <v>8967.1299999999992</v>
      </c>
      <c r="G3306" s="1" t="s">
        <v>14</v>
      </c>
    </row>
    <row r="3307" spans="1:7" x14ac:dyDescent="0.3">
      <c r="A3307" s="1" t="s">
        <v>3834</v>
      </c>
      <c r="B3307" s="2">
        <v>46049</v>
      </c>
      <c r="C3307" s="1" t="s">
        <v>1319</v>
      </c>
      <c r="D3307" s="1" t="s">
        <v>35</v>
      </c>
      <c r="E3307" s="1" t="s">
        <v>21</v>
      </c>
      <c r="F3307" s="1">
        <v>1849.01</v>
      </c>
      <c r="G3307" s="1" t="s">
        <v>14</v>
      </c>
    </row>
    <row r="3308" spans="1:7" x14ac:dyDescent="0.3">
      <c r="A3308" s="1" t="s">
        <v>3124</v>
      </c>
      <c r="B3308" s="2">
        <v>46108</v>
      </c>
      <c r="C3308" s="1" t="s">
        <v>1285</v>
      </c>
      <c r="D3308" s="1" t="s">
        <v>12</v>
      </c>
      <c r="E3308" s="1" t="s">
        <v>13</v>
      </c>
      <c r="F3308" s="1">
        <v>3941.15</v>
      </c>
      <c r="G3308" s="1" t="s">
        <v>14</v>
      </c>
    </row>
    <row r="3309" spans="1:7" x14ac:dyDescent="0.3">
      <c r="A3309" s="1" t="s">
        <v>2147</v>
      </c>
      <c r="B3309" s="2">
        <v>46072</v>
      </c>
      <c r="C3309" s="1" t="s">
        <v>1221</v>
      </c>
      <c r="D3309" s="1" t="s">
        <v>18</v>
      </c>
      <c r="E3309" s="1" t="s">
        <v>27</v>
      </c>
      <c r="F3309" s="1">
        <v>162146.46</v>
      </c>
      <c r="G3309" s="1" t="s">
        <v>14</v>
      </c>
    </row>
    <row r="3310" spans="1:7" x14ac:dyDescent="0.3">
      <c r="A3310" s="1" t="s">
        <v>1233</v>
      </c>
      <c r="B3310" s="2">
        <v>46049</v>
      </c>
      <c r="C3310" s="1" t="s">
        <v>207</v>
      </c>
      <c r="D3310" s="1" t="s">
        <v>35</v>
      </c>
      <c r="E3310" s="1" t="s">
        <v>21</v>
      </c>
      <c r="F3310" s="1">
        <v>14578.15</v>
      </c>
      <c r="G3310" s="1" t="s">
        <v>14</v>
      </c>
    </row>
    <row r="3311" spans="1:7" x14ac:dyDescent="0.3">
      <c r="A3311" s="1" t="s">
        <v>954</v>
      </c>
      <c r="B3311" s="2">
        <v>46095</v>
      </c>
      <c r="C3311" s="1" t="s">
        <v>955</v>
      </c>
      <c r="D3311" s="1" t="s">
        <v>35</v>
      </c>
      <c r="E3311" s="1" t="s">
        <v>27</v>
      </c>
      <c r="F3311" s="1">
        <v>7876.32</v>
      </c>
      <c r="G3311" s="1" t="s">
        <v>94</v>
      </c>
    </row>
    <row r="3312" spans="1:7" x14ac:dyDescent="0.3">
      <c r="A3312" s="1" t="s">
        <v>3993</v>
      </c>
      <c r="B3312" s="2">
        <v>46075</v>
      </c>
      <c r="C3312" s="1" t="s">
        <v>1395</v>
      </c>
      <c r="D3312" s="1" t="s">
        <v>66</v>
      </c>
      <c r="E3312" s="1" t="s">
        <v>13</v>
      </c>
      <c r="F3312" s="1">
        <v>1559.32</v>
      </c>
      <c r="G3312" s="1" t="s">
        <v>14</v>
      </c>
    </row>
    <row r="3313" spans="1:7" x14ac:dyDescent="0.3">
      <c r="A3313" s="1" t="s">
        <v>4643</v>
      </c>
      <c r="B3313" s="2">
        <v>46058</v>
      </c>
      <c r="C3313" s="1" t="s">
        <v>41</v>
      </c>
      <c r="D3313" s="1" t="s">
        <v>35</v>
      </c>
      <c r="E3313" s="1" t="s">
        <v>55</v>
      </c>
      <c r="F3313" s="1">
        <v>3637.05</v>
      </c>
      <c r="G3313" s="1" t="s">
        <v>94</v>
      </c>
    </row>
    <row r="3314" spans="1:7" x14ac:dyDescent="0.3">
      <c r="A3314" s="1" t="s">
        <v>976</v>
      </c>
      <c r="B3314" s="2">
        <v>46042</v>
      </c>
      <c r="C3314" s="1" t="s">
        <v>977</v>
      </c>
      <c r="D3314" s="1" t="s">
        <v>66</v>
      </c>
      <c r="E3314" s="1" t="s">
        <v>27</v>
      </c>
      <c r="F3314" s="1">
        <v>11632.29</v>
      </c>
      <c r="G3314" s="1" t="s">
        <v>14</v>
      </c>
    </row>
    <row r="3315" spans="1:7" x14ac:dyDescent="0.3">
      <c r="A3315" s="1" t="s">
        <v>2681</v>
      </c>
      <c r="B3315" s="2">
        <v>46027</v>
      </c>
      <c r="C3315" s="1" t="s">
        <v>2107</v>
      </c>
      <c r="D3315" s="1" t="s">
        <v>12</v>
      </c>
      <c r="E3315" s="1" t="s">
        <v>21</v>
      </c>
      <c r="F3315" s="1">
        <v>12089.65</v>
      </c>
      <c r="G3315" s="1" t="s">
        <v>14</v>
      </c>
    </row>
    <row r="3316" spans="1:7" x14ac:dyDescent="0.3">
      <c r="A3316" s="1" t="s">
        <v>2285</v>
      </c>
      <c r="B3316" s="2">
        <v>46049</v>
      </c>
      <c r="C3316" s="1" t="s">
        <v>633</v>
      </c>
      <c r="D3316" s="1" t="s">
        <v>18</v>
      </c>
      <c r="E3316" s="1" t="s">
        <v>21</v>
      </c>
      <c r="F3316" s="1">
        <v>29778.03</v>
      </c>
      <c r="G3316" s="1" t="s">
        <v>14</v>
      </c>
    </row>
    <row r="3317" spans="1:7" x14ac:dyDescent="0.3">
      <c r="A3317" s="1" t="s">
        <v>3055</v>
      </c>
      <c r="B3317" s="2">
        <v>46068</v>
      </c>
      <c r="C3317" s="1" t="s">
        <v>482</v>
      </c>
      <c r="D3317" s="1" t="s">
        <v>12</v>
      </c>
      <c r="E3317" s="1" t="s">
        <v>13</v>
      </c>
      <c r="F3317" s="1">
        <v>2548.9699999999998</v>
      </c>
      <c r="G3317" s="1" t="s">
        <v>14</v>
      </c>
    </row>
    <row r="3318" spans="1:7" x14ac:dyDescent="0.3">
      <c r="A3318" s="1" t="s">
        <v>3730</v>
      </c>
      <c r="B3318" s="2">
        <v>46043</v>
      </c>
      <c r="C3318" s="1" t="s">
        <v>59</v>
      </c>
      <c r="D3318" s="1" t="s">
        <v>12</v>
      </c>
      <c r="E3318" s="1" t="s">
        <v>55</v>
      </c>
      <c r="F3318" s="1">
        <v>4057.42</v>
      </c>
      <c r="G3318" s="1" t="s">
        <v>14</v>
      </c>
    </row>
    <row r="3319" spans="1:7" x14ac:dyDescent="0.3">
      <c r="A3319" s="1" t="s">
        <v>2922</v>
      </c>
      <c r="B3319" s="2">
        <v>46087</v>
      </c>
      <c r="C3319" s="1" t="s">
        <v>871</v>
      </c>
      <c r="D3319" s="1" t="s">
        <v>12</v>
      </c>
      <c r="E3319" s="1" t="s">
        <v>55</v>
      </c>
      <c r="F3319" s="1">
        <v>4180.62</v>
      </c>
      <c r="G3319" s="1" t="s">
        <v>14</v>
      </c>
    </row>
    <row r="3320" spans="1:7" x14ac:dyDescent="0.3">
      <c r="A3320" s="1" t="s">
        <v>1739</v>
      </c>
      <c r="B3320" s="2">
        <v>46085</v>
      </c>
      <c r="C3320" s="1" t="s">
        <v>235</v>
      </c>
      <c r="D3320" s="1" t="s">
        <v>66</v>
      </c>
      <c r="E3320" s="1" t="s">
        <v>13</v>
      </c>
      <c r="F3320" s="1">
        <v>1856.55</v>
      </c>
      <c r="G3320" s="1" t="s">
        <v>94</v>
      </c>
    </row>
    <row r="3321" spans="1:7" x14ac:dyDescent="0.3">
      <c r="A3321" s="1" t="s">
        <v>2795</v>
      </c>
      <c r="B3321" s="2">
        <v>46048</v>
      </c>
      <c r="C3321" s="1" t="s">
        <v>1395</v>
      </c>
      <c r="D3321" s="1" t="s">
        <v>18</v>
      </c>
      <c r="E3321" s="1" t="s">
        <v>55</v>
      </c>
      <c r="F3321" s="1">
        <v>1444.5</v>
      </c>
      <c r="G3321" s="1" t="s">
        <v>14</v>
      </c>
    </row>
    <row r="3322" spans="1:7" x14ac:dyDescent="0.3">
      <c r="A3322" s="1" t="s">
        <v>3483</v>
      </c>
      <c r="B3322" s="2">
        <v>46098</v>
      </c>
      <c r="C3322" s="1" t="s">
        <v>619</v>
      </c>
      <c r="D3322" s="1" t="s">
        <v>46</v>
      </c>
      <c r="E3322" s="1" t="s">
        <v>27</v>
      </c>
      <c r="F3322" s="1">
        <v>3099.21</v>
      </c>
      <c r="G3322" s="1" t="s">
        <v>89</v>
      </c>
    </row>
    <row r="3323" spans="1:7" x14ac:dyDescent="0.3">
      <c r="A3323" s="1" t="s">
        <v>4726</v>
      </c>
      <c r="B3323" s="2">
        <v>46067</v>
      </c>
      <c r="C3323" s="1" t="s">
        <v>1701</v>
      </c>
      <c r="D3323" s="1" t="s">
        <v>18</v>
      </c>
      <c r="E3323" s="1" t="s">
        <v>13</v>
      </c>
      <c r="F3323" s="1">
        <v>1200.81</v>
      </c>
      <c r="G3323" s="1" t="s">
        <v>14</v>
      </c>
    </row>
    <row r="3324" spans="1:7" x14ac:dyDescent="0.3">
      <c r="A3324" s="1" t="s">
        <v>622</v>
      </c>
      <c r="B3324" s="2">
        <v>46099</v>
      </c>
      <c r="C3324" s="1" t="s">
        <v>429</v>
      </c>
      <c r="D3324" s="1" t="s">
        <v>66</v>
      </c>
      <c r="E3324" s="1" t="s">
        <v>21</v>
      </c>
      <c r="F3324" s="1">
        <v>1729.15</v>
      </c>
      <c r="G3324" s="1" t="s">
        <v>14</v>
      </c>
    </row>
    <row r="3325" spans="1:7" x14ac:dyDescent="0.3">
      <c r="A3325" s="1" t="s">
        <v>3409</v>
      </c>
      <c r="B3325" s="2">
        <v>46051</v>
      </c>
      <c r="C3325" s="1" t="s">
        <v>3065</v>
      </c>
      <c r="D3325" s="1" t="s">
        <v>12</v>
      </c>
      <c r="E3325" s="1" t="s">
        <v>27</v>
      </c>
      <c r="F3325" s="1">
        <v>5102.7299999999996</v>
      </c>
      <c r="G3325" s="1" t="s">
        <v>14</v>
      </c>
    </row>
    <row r="3326" spans="1:7" x14ac:dyDescent="0.3">
      <c r="A3326" s="1" t="s">
        <v>139</v>
      </c>
      <c r="B3326" s="2">
        <v>46076</v>
      </c>
      <c r="C3326" s="1" t="s">
        <v>98</v>
      </c>
      <c r="D3326" s="1" t="s">
        <v>12</v>
      </c>
      <c r="E3326" s="1" t="s">
        <v>13</v>
      </c>
      <c r="F3326" s="1">
        <v>6637.76</v>
      </c>
      <c r="G3326" s="1" t="s">
        <v>94</v>
      </c>
    </row>
    <row r="3327" spans="1:7" x14ac:dyDescent="0.3">
      <c r="A3327" s="1" t="s">
        <v>4163</v>
      </c>
      <c r="B3327" s="2">
        <v>46103</v>
      </c>
      <c r="C3327" s="1" t="s">
        <v>1059</v>
      </c>
      <c r="D3327" s="1" t="s">
        <v>18</v>
      </c>
      <c r="E3327" s="1" t="s">
        <v>13</v>
      </c>
      <c r="F3327" s="1">
        <v>1741.6</v>
      </c>
      <c r="G3327" s="1" t="s">
        <v>14</v>
      </c>
    </row>
    <row r="3328" spans="1:7" x14ac:dyDescent="0.3">
      <c r="A3328" s="1" t="s">
        <v>477</v>
      </c>
      <c r="B3328" s="2">
        <v>46072</v>
      </c>
      <c r="C3328" s="1" t="s">
        <v>478</v>
      </c>
      <c r="D3328" s="1" t="s">
        <v>12</v>
      </c>
      <c r="E3328" s="1" t="s">
        <v>13</v>
      </c>
      <c r="F3328" s="1">
        <v>3254.5</v>
      </c>
      <c r="G3328" s="1" t="s">
        <v>14</v>
      </c>
    </row>
    <row r="3329" spans="1:7" x14ac:dyDescent="0.3">
      <c r="A3329" s="1" t="s">
        <v>3963</v>
      </c>
      <c r="B3329" s="2">
        <v>46041</v>
      </c>
      <c r="C3329" s="1" t="s">
        <v>2542</v>
      </c>
      <c r="D3329" s="1" t="s">
        <v>12</v>
      </c>
      <c r="E3329" s="1" t="s">
        <v>21</v>
      </c>
      <c r="F3329" s="1">
        <v>2752.12</v>
      </c>
      <c r="G3329" s="1" t="s">
        <v>14</v>
      </c>
    </row>
    <row r="3330" spans="1:7" x14ac:dyDescent="0.3">
      <c r="A3330" s="1" t="s">
        <v>4858</v>
      </c>
      <c r="B3330" s="2">
        <v>46097</v>
      </c>
      <c r="C3330" s="1" t="s">
        <v>459</v>
      </c>
      <c r="D3330" s="1" t="s">
        <v>35</v>
      </c>
      <c r="E3330" s="1" t="s">
        <v>13</v>
      </c>
      <c r="F3330" s="1">
        <v>22156.04</v>
      </c>
      <c r="G3330" s="1" t="s">
        <v>14</v>
      </c>
    </row>
    <row r="3331" spans="1:7" x14ac:dyDescent="0.3">
      <c r="A3331" s="1" t="s">
        <v>3388</v>
      </c>
      <c r="B3331" s="2">
        <v>46062</v>
      </c>
      <c r="C3331" s="1" t="s">
        <v>1588</v>
      </c>
      <c r="D3331" s="1" t="s">
        <v>12</v>
      </c>
      <c r="E3331" s="1" t="s">
        <v>27</v>
      </c>
      <c r="F3331" s="1">
        <v>5532.83</v>
      </c>
      <c r="G3331" s="1" t="s">
        <v>14</v>
      </c>
    </row>
    <row r="3332" spans="1:7" x14ac:dyDescent="0.3">
      <c r="A3332" s="1" t="s">
        <v>4030</v>
      </c>
      <c r="B3332" s="2">
        <v>46107</v>
      </c>
      <c r="C3332" s="1" t="s">
        <v>182</v>
      </c>
      <c r="D3332" s="1" t="s">
        <v>12</v>
      </c>
      <c r="E3332" s="1" t="s">
        <v>55</v>
      </c>
      <c r="F3332" s="1">
        <v>1867.59</v>
      </c>
      <c r="G3332" s="1" t="s">
        <v>14</v>
      </c>
    </row>
    <row r="3333" spans="1:7" x14ac:dyDescent="0.3">
      <c r="A3333" s="1" t="s">
        <v>1860</v>
      </c>
      <c r="B3333" s="2">
        <v>46097</v>
      </c>
      <c r="C3333" s="1" t="s">
        <v>1322</v>
      </c>
      <c r="D3333" s="1" t="s">
        <v>12</v>
      </c>
      <c r="E3333" s="1" t="s">
        <v>21</v>
      </c>
      <c r="F3333" s="1">
        <v>24433.439999999999</v>
      </c>
      <c r="G3333" s="1" t="s">
        <v>94</v>
      </c>
    </row>
    <row r="3334" spans="1:7" x14ac:dyDescent="0.3">
      <c r="A3334" s="1" t="s">
        <v>2842</v>
      </c>
      <c r="B3334" s="2">
        <v>46049</v>
      </c>
      <c r="C3334" s="1" t="s">
        <v>947</v>
      </c>
      <c r="D3334" s="1" t="s">
        <v>12</v>
      </c>
      <c r="E3334" s="1" t="s">
        <v>55</v>
      </c>
      <c r="F3334" s="1">
        <v>11844.44</v>
      </c>
      <c r="G3334" s="1" t="s">
        <v>14</v>
      </c>
    </row>
    <row r="3335" spans="1:7" x14ac:dyDescent="0.3">
      <c r="A3335" s="1" t="s">
        <v>2966</v>
      </c>
      <c r="B3335" s="2">
        <v>46025</v>
      </c>
      <c r="C3335" s="1" t="s">
        <v>107</v>
      </c>
      <c r="D3335" s="1" t="s">
        <v>12</v>
      </c>
      <c r="E3335" s="1" t="s">
        <v>55</v>
      </c>
      <c r="F3335" s="1">
        <v>6035.55</v>
      </c>
      <c r="G3335" s="1" t="s">
        <v>14</v>
      </c>
    </row>
    <row r="3336" spans="1:7" x14ac:dyDescent="0.3">
      <c r="A3336" s="1" t="s">
        <v>1306</v>
      </c>
      <c r="B3336" s="2">
        <v>46050</v>
      </c>
      <c r="C3336" s="1" t="s">
        <v>1307</v>
      </c>
      <c r="D3336" s="1" t="s">
        <v>18</v>
      </c>
      <c r="E3336" s="1" t="s">
        <v>21</v>
      </c>
      <c r="F3336" s="1">
        <v>28840.93</v>
      </c>
      <c r="G3336" s="1" t="s">
        <v>14</v>
      </c>
    </row>
    <row r="3337" spans="1:7" x14ac:dyDescent="0.3">
      <c r="A3337" s="1" t="s">
        <v>3364</v>
      </c>
      <c r="B3337" s="2">
        <v>46071</v>
      </c>
      <c r="C3337" s="1" t="s">
        <v>2459</v>
      </c>
      <c r="D3337" s="1" t="s">
        <v>66</v>
      </c>
      <c r="E3337" s="1" t="s">
        <v>55</v>
      </c>
      <c r="F3337" s="1">
        <v>1827.1</v>
      </c>
      <c r="G3337" s="1" t="s">
        <v>14</v>
      </c>
    </row>
    <row r="3338" spans="1:7" x14ac:dyDescent="0.3">
      <c r="A3338" s="1" t="s">
        <v>1262</v>
      </c>
      <c r="B3338" s="2">
        <v>46039</v>
      </c>
      <c r="C3338" s="1" t="s">
        <v>510</v>
      </c>
      <c r="D3338" s="1" t="s">
        <v>66</v>
      </c>
      <c r="E3338" s="1" t="s">
        <v>27</v>
      </c>
      <c r="F3338" s="1">
        <v>5164.43</v>
      </c>
      <c r="G3338" s="1" t="s">
        <v>14</v>
      </c>
    </row>
    <row r="3339" spans="1:7" x14ac:dyDescent="0.3">
      <c r="A3339" s="1" t="s">
        <v>791</v>
      </c>
      <c r="B3339" s="2">
        <v>46023</v>
      </c>
      <c r="C3339" s="1" t="s">
        <v>118</v>
      </c>
      <c r="D3339" s="1" t="s">
        <v>18</v>
      </c>
      <c r="E3339" s="1" t="s">
        <v>21</v>
      </c>
      <c r="F3339" s="1">
        <v>4236.46</v>
      </c>
      <c r="G3339" s="1" t="s">
        <v>14</v>
      </c>
    </row>
    <row r="3340" spans="1:7" x14ac:dyDescent="0.3">
      <c r="A3340" s="1" t="s">
        <v>3563</v>
      </c>
      <c r="B3340" s="2">
        <v>46051</v>
      </c>
      <c r="C3340" s="1" t="s">
        <v>771</v>
      </c>
      <c r="D3340" s="1" t="s">
        <v>46</v>
      </c>
      <c r="E3340" s="1" t="s">
        <v>21</v>
      </c>
      <c r="F3340" s="1">
        <v>7052.88</v>
      </c>
      <c r="G3340" s="1" t="s">
        <v>94</v>
      </c>
    </row>
    <row r="3341" spans="1:7" x14ac:dyDescent="0.3">
      <c r="A3341" s="1" t="s">
        <v>1675</v>
      </c>
      <c r="B3341" s="2">
        <v>46076</v>
      </c>
      <c r="C3341" s="1" t="s">
        <v>237</v>
      </c>
      <c r="D3341" s="1" t="s">
        <v>12</v>
      </c>
      <c r="E3341" s="1" t="s">
        <v>13</v>
      </c>
      <c r="F3341" s="1">
        <v>2012.67</v>
      </c>
      <c r="G3341" s="1" t="s">
        <v>14</v>
      </c>
    </row>
    <row r="3342" spans="1:7" x14ac:dyDescent="0.3">
      <c r="A3342" s="1" t="s">
        <v>1846</v>
      </c>
      <c r="B3342" s="2">
        <v>46095</v>
      </c>
      <c r="C3342" s="1" t="s">
        <v>818</v>
      </c>
      <c r="D3342" s="1" t="s">
        <v>18</v>
      </c>
      <c r="E3342" s="1" t="s">
        <v>21</v>
      </c>
      <c r="F3342" s="1">
        <v>1626.59</v>
      </c>
      <c r="G3342" s="1" t="s">
        <v>14</v>
      </c>
    </row>
    <row r="3343" spans="1:7" x14ac:dyDescent="0.3">
      <c r="A3343" s="1" t="s">
        <v>3826</v>
      </c>
      <c r="B3343" s="2">
        <v>46084</v>
      </c>
      <c r="C3343" s="1" t="s">
        <v>2137</v>
      </c>
      <c r="D3343" s="1" t="s">
        <v>12</v>
      </c>
      <c r="E3343" s="1" t="s">
        <v>27</v>
      </c>
      <c r="F3343" s="1">
        <v>3662.61</v>
      </c>
      <c r="G3343" s="1" t="s">
        <v>14</v>
      </c>
    </row>
    <row r="3344" spans="1:7" x14ac:dyDescent="0.3">
      <c r="A3344" s="1" t="s">
        <v>31</v>
      </c>
      <c r="B3344" s="2">
        <v>46064</v>
      </c>
      <c r="C3344" s="1" t="s">
        <v>32</v>
      </c>
      <c r="D3344" s="1" t="s">
        <v>18</v>
      </c>
      <c r="E3344" s="1" t="s">
        <v>13</v>
      </c>
      <c r="F3344" s="1">
        <v>938.83</v>
      </c>
      <c r="G3344" s="1" t="s">
        <v>14</v>
      </c>
    </row>
    <row r="3345" spans="1:7" x14ac:dyDescent="0.3">
      <c r="A3345" s="1" t="s">
        <v>4233</v>
      </c>
      <c r="B3345" s="2">
        <v>46033</v>
      </c>
      <c r="C3345" s="1" t="s">
        <v>1742</v>
      </c>
      <c r="D3345" s="1" t="s">
        <v>12</v>
      </c>
      <c r="E3345" s="1" t="s">
        <v>27</v>
      </c>
      <c r="F3345" s="1">
        <v>4594.88</v>
      </c>
      <c r="G3345" s="1" t="s">
        <v>14</v>
      </c>
    </row>
    <row r="3346" spans="1:7" x14ac:dyDescent="0.3">
      <c r="A3346" s="1" t="s">
        <v>2585</v>
      </c>
      <c r="B3346" s="2">
        <v>46100</v>
      </c>
      <c r="C3346" s="1" t="s">
        <v>134</v>
      </c>
      <c r="D3346" s="1" t="s">
        <v>12</v>
      </c>
      <c r="E3346" s="1" t="s">
        <v>13</v>
      </c>
      <c r="F3346" s="1">
        <v>3420.33</v>
      </c>
      <c r="G3346" s="1" t="s">
        <v>14</v>
      </c>
    </row>
    <row r="3347" spans="1:7" x14ac:dyDescent="0.3">
      <c r="A3347" s="1" t="s">
        <v>2216</v>
      </c>
      <c r="B3347" s="2">
        <v>46059</v>
      </c>
      <c r="C3347" s="1" t="s">
        <v>395</v>
      </c>
      <c r="D3347" s="1" t="s">
        <v>66</v>
      </c>
      <c r="E3347" s="1" t="s">
        <v>13</v>
      </c>
      <c r="F3347" s="1">
        <v>7146.88</v>
      </c>
      <c r="G3347" s="1" t="s">
        <v>14</v>
      </c>
    </row>
    <row r="3348" spans="1:7" x14ac:dyDescent="0.3">
      <c r="A3348" s="1" t="s">
        <v>4554</v>
      </c>
      <c r="B3348" s="2">
        <v>46044</v>
      </c>
      <c r="C3348" s="1" t="s">
        <v>2714</v>
      </c>
      <c r="D3348" s="1" t="s">
        <v>35</v>
      </c>
      <c r="E3348" s="1" t="s">
        <v>55</v>
      </c>
      <c r="F3348" s="1">
        <v>1658.21</v>
      </c>
      <c r="G3348" s="1" t="s">
        <v>14</v>
      </c>
    </row>
    <row r="3349" spans="1:7" x14ac:dyDescent="0.3">
      <c r="A3349" s="1" t="s">
        <v>2554</v>
      </c>
      <c r="B3349" s="2">
        <v>46028</v>
      </c>
      <c r="C3349" s="1" t="s">
        <v>184</v>
      </c>
      <c r="D3349" s="1" t="s">
        <v>66</v>
      </c>
      <c r="E3349" s="1" t="s">
        <v>55</v>
      </c>
      <c r="F3349" s="1">
        <v>54254.69</v>
      </c>
      <c r="G3349" s="1" t="s">
        <v>14</v>
      </c>
    </row>
    <row r="3350" spans="1:7" x14ac:dyDescent="0.3">
      <c r="A3350" s="1" t="s">
        <v>4190</v>
      </c>
      <c r="B3350" s="2">
        <v>46099</v>
      </c>
      <c r="C3350" s="1" t="s">
        <v>403</v>
      </c>
      <c r="D3350" s="1" t="s">
        <v>12</v>
      </c>
      <c r="E3350" s="1" t="s">
        <v>13</v>
      </c>
      <c r="F3350" s="1">
        <v>11377.69</v>
      </c>
      <c r="G3350" s="1" t="s">
        <v>94</v>
      </c>
    </row>
    <row r="3351" spans="1:7" x14ac:dyDescent="0.3">
      <c r="A3351" s="1" t="s">
        <v>4020</v>
      </c>
      <c r="B3351" s="2">
        <v>46093</v>
      </c>
      <c r="C3351" s="1" t="s">
        <v>709</v>
      </c>
      <c r="D3351" s="1" t="s">
        <v>35</v>
      </c>
      <c r="E3351" s="1" t="s">
        <v>55</v>
      </c>
      <c r="F3351" s="1">
        <v>6645.46</v>
      </c>
      <c r="G3351" s="1" t="s">
        <v>94</v>
      </c>
    </row>
    <row r="3352" spans="1:7" x14ac:dyDescent="0.3">
      <c r="A3352" s="1" t="s">
        <v>1747</v>
      </c>
      <c r="B3352" s="2">
        <v>46048</v>
      </c>
      <c r="C3352" s="1" t="s">
        <v>1748</v>
      </c>
      <c r="D3352" s="1" t="s">
        <v>35</v>
      </c>
      <c r="E3352" s="1" t="s">
        <v>13</v>
      </c>
      <c r="F3352" s="1">
        <v>4439.53</v>
      </c>
      <c r="G3352" s="1" t="s">
        <v>14</v>
      </c>
    </row>
    <row r="3353" spans="1:7" x14ac:dyDescent="0.3">
      <c r="A3353" s="1" t="s">
        <v>2746</v>
      </c>
      <c r="B3353" s="2">
        <v>46028</v>
      </c>
      <c r="C3353" s="1" t="s">
        <v>324</v>
      </c>
      <c r="D3353" s="1" t="s">
        <v>46</v>
      </c>
      <c r="E3353" s="1" t="s">
        <v>55</v>
      </c>
      <c r="F3353" s="1">
        <v>1270.52</v>
      </c>
      <c r="G3353" s="1" t="s">
        <v>14</v>
      </c>
    </row>
    <row r="3354" spans="1:7" x14ac:dyDescent="0.3">
      <c r="A3354" s="1" t="s">
        <v>1261</v>
      </c>
      <c r="B3354" s="2">
        <v>46041</v>
      </c>
      <c r="C3354" s="1" t="s">
        <v>1107</v>
      </c>
      <c r="D3354" s="1" t="s">
        <v>12</v>
      </c>
      <c r="E3354" s="1" t="s">
        <v>55</v>
      </c>
      <c r="F3354" s="1">
        <v>7914.94</v>
      </c>
      <c r="G3354" s="1" t="s">
        <v>14</v>
      </c>
    </row>
    <row r="3355" spans="1:7" x14ac:dyDescent="0.3">
      <c r="A3355" s="1" t="s">
        <v>4667</v>
      </c>
      <c r="B3355" s="2">
        <v>46051</v>
      </c>
      <c r="C3355" s="1" t="s">
        <v>2537</v>
      </c>
      <c r="D3355" s="1" t="s">
        <v>35</v>
      </c>
      <c r="E3355" s="1" t="s">
        <v>27</v>
      </c>
      <c r="F3355" s="1">
        <v>17787.400000000001</v>
      </c>
      <c r="G3355" s="1" t="s">
        <v>14</v>
      </c>
    </row>
    <row r="3356" spans="1:7" x14ac:dyDescent="0.3">
      <c r="A3356" s="1" t="s">
        <v>1732</v>
      </c>
      <c r="B3356" s="2">
        <v>46103</v>
      </c>
      <c r="C3356" s="1" t="s">
        <v>845</v>
      </c>
      <c r="D3356" s="1" t="s">
        <v>12</v>
      </c>
      <c r="E3356" s="1" t="s">
        <v>13</v>
      </c>
      <c r="F3356" s="1">
        <v>6673.71</v>
      </c>
      <c r="G3356" s="1" t="s">
        <v>14</v>
      </c>
    </row>
    <row r="3357" spans="1:7" x14ac:dyDescent="0.3">
      <c r="A3357" s="1" t="s">
        <v>1263</v>
      </c>
      <c r="B3357" s="2">
        <v>46069</v>
      </c>
      <c r="C3357" s="1" t="s">
        <v>1264</v>
      </c>
      <c r="D3357" s="1" t="s">
        <v>18</v>
      </c>
      <c r="E3357" s="1" t="s">
        <v>13</v>
      </c>
      <c r="F3357" s="1">
        <v>2795.06</v>
      </c>
      <c r="G3357" s="1" t="s">
        <v>14</v>
      </c>
    </row>
    <row r="3358" spans="1:7" x14ac:dyDescent="0.3">
      <c r="A3358" s="1" t="s">
        <v>2135</v>
      </c>
      <c r="B3358" s="2">
        <v>46057</v>
      </c>
      <c r="C3358" s="1" t="s">
        <v>725</v>
      </c>
      <c r="D3358" s="1" t="s">
        <v>18</v>
      </c>
      <c r="E3358" s="1" t="s">
        <v>21</v>
      </c>
      <c r="F3358" s="1">
        <v>758.29</v>
      </c>
      <c r="G3358" s="1" t="s">
        <v>14</v>
      </c>
    </row>
    <row r="3359" spans="1:7" x14ac:dyDescent="0.3">
      <c r="A3359" s="1" t="s">
        <v>156</v>
      </c>
      <c r="B3359" s="2">
        <v>46033</v>
      </c>
      <c r="C3359" s="1" t="s">
        <v>157</v>
      </c>
      <c r="D3359" s="1" t="s">
        <v>12</v>
      </c>
      <c r="E3359" s="1" t="s">
        <v>13</v>
      </c>
      <c r="F3359" s="1">
        <v>1271.0899999999999</v>
      </c>
      <c r="G3359" s="1" t="s">
        <v>14</v>
      </c>
    </row>
    <row r="3360" spans="1:7" x14ac:dyDescent="0.3">
      <c r="A3360" s="1" t="s">
        <v>3261</v>
      </c>
      <c r="B3360" s="2">
        <v>46054</v>
      </c>
      <c r="C3360" s="1" t="s">
        <v>801</v>
      </c>
      <c r="D3360" s="1" t="s">
        <v>18</v>
      </c>
      <c r="E3360" s="1" t="s">
        <v>13</v>
      </c>
      <c r="F3360" s="1">
        <v>43927.63</v>
      </c>
      <c r="G3360" s="1" t="s">
        <v>14</v>
      </c>
    </row>
    <row r="3361" spans="1:7" x14ac:dyDescent="0.3">
      <c r="A3361" s="1" t="s">
        <v>3243</v>
      </c>
      <c r="B3361" s="2">
        <v>46061</v>
      </c>
      <c r="C3361" s="1" t="s">
        <v>767</v>
      </c>
      <c r="D3361" s="1" t="s">
        <v>12</v>
      </c>
      <c r="E3361" s="1" t="s">
        <v>55</v>
      </c>
      <c r="F3361" s="1">
        <v>3368.02</v>
      </c>
      <c r="G3361" s="1" t="s">
        <v>14</v>
      </c>
    </row>
    <row r="3362" spans="1:7" x14ac:dyDescent="0.3">
      <c r="A3362" s="1" t="s">
        <v>996</v>
      </c>
      <c r="B3362" s="2">
        <v>46036</v>
      </c>
      <c r="C3362" s="1" t="s">
        <v>302</v>
      </c>
      <c r="D3362" s="1" t="s">
        <v>66</v>
      </c>
      <c r="E3362" s="1" t="s">
        <v>21</v>
      </c>
      <c r="F3362" s="1">
        <v>12048.89</v>
      </c>
      <c r="G3362" s="1" t="s">
        <v>14</v>
      </c>
    </row>
    <row r="3363" spans="1:7" x14ac:dyDescent="0.3">
      <c r="A3363" s="1" t="s">
        <v>1324</v>
      </c>
      <c r="B3363" s="2">
        <v>46083</v>
      </c>
      <c r="C3363" s="1" t="s">
        <v>1325</v>
      </c>
      <c r="D3363" s="1" t="s">
        <v>66</v>
      </c>
      <c r="E3363" s="1" t="s">
        <v>13</v>
      </c>
      <c r="F3363" s="1">
        <v>596.11</v>
      </c>
      <c r="G3363" s="1" t="s">
        <v>14</v>
      </c>
    </row>
    <row r="3364" spans="1:7" x14ac:dyDescent="0.3">
      <c r="A3364" s="1" t="s">
        <v>2167</v>
      </c>
      <c r="B3364" s="2">
        <v>46029</v>
      </c>
      <c r="C3364" s="1" t="s">
        <v>52</v>
      </c>
      <c r="D3364" s="1" t="s">
        <v>18</v>
      </c>
      <c r="E3364" s="1" t="s">
        <v>21</v>
      </c>
      <c r="F3364" s="1">
        <v>2000.63</v>
      </c>
      <c r="G3364" s="1" t="s">
        <v>14</v>
      </c>
    </row>
    <row r="3365" spans="1:7" x14ac:dyDescent="0.3">
      <c r="A3365" s="1" t="s">
        <v>3494</v>
      </c>
      <c r="B3365" s="2">
        <v>46050</v>
      </c>
      <c r="C3365" s="1" t="s">
        <v>947</v>
      </c>
      <c r="D3365" s="1" t="s">
        <v>35</v>
      </c>
      <c r="E3365" s="1" t="s">
        <v>13</v>
      </c>
      <c r="F3365" s="1">
        <v>767.55</v>
      </c>
      <c r="G3365" s="1" t="s">
        <v>14</v>
      </c>
    </row>
    <row r="3366" spans="1:7" x14ac:dyDescent="0.3">
      <c r="A3366" s="1" t="s">
        <v>4767</v>
      </c>
      <c r="B3366" s="2">
        <v>46101</v>
      </c>
      <c r="C3366" s="1" t="s">
        <v>3395</v>
      </c>
      <c r="D3366" s="1" t="s">
        <v>12</v>
      </c>
      <c r="E3366" s="1" t="s">
        <v>55</v>
      </c>
      <c r="F3366" s="1">
        <v>23629.21</v>
      </c>
      <c r="G3366" s="1" t="s">
        <v>14</v>
      </c>
    </row>
    <row r="3367" spans="1:7" x14ac:dyDescent="0.3">
      <c r="A3367" s="1" t="s">
        <v>445</v>
      </c>
      <c r="B3367" s="2">
        <v>46023</v>
      </c>
      <c r="C3367" s="1" t="s">
        <v>446</v>
      </c>
      <c r="D3367" s="1" t="s">
        <v>18</v>
      </c>
      <c r="E3367" s="1" t="s">
        <v>21</v>
      </c>
      <c r="F3367" s="1">
        <v>4489.3</v>
      </c>
      <c r="G3367" s="1" t="s">
        <v>14</v>
      </c>
    </row>
    <row r="3368" spans="1:7" x14ac:dyDescent="0.3">
      <c r="A3368" s="1" t="s">
        <v>3788</v>
      </c>
      <c r="B3368" s="2">
        <v>46061</v>
      </c>
      <c r="C3368" s="1" t="s">
        <v>286</v>
      </c>
      <c r="D3368" s="1" t="s">
        <v>12</v>
      </c>
      <c r="E3368" s="1" t="s">
        <v>13</v>
      </c>
      <c r="F3368" s="1">
        <v>592.16</v>
      </c>
      <c r="G3368" s="1" t="s">
        <v>14</v>
      </c>
    </row>
    <row r="3369" spans="1:7" x14ac:dyDescent="0.3">
      <c r="A3369" s="1" t="s">
        <v>4210</v>
      </c>
      <c r="B3369" s="2">
        <v>46061</v>
      </c>
      <c r="C3369" s="1" t="s">
        <v>1277</v>
      </c>
      <c r="D3369" s="1" t="s">
        <v>18</v>
      </c>
      <c r="E3369" s="1" t="s">
        <v>13</v>
      </c>
      <c r="F3369" s="1">
        <v>9822.59</v>
      </c>
      <c r="G3369" s="1" t="s">
        <v>14</v>
      </c>
    </row>
    <row r="3370" spans="1:7" x14ac:dyDescent="0.3">
      <c r="A3370" s="1" t="s">
        <v>2985</v>
      </c>
      <c r="B3370" s="2">
        <v>46042</v>
      </c>
      <c r="C3370" s="1" t="s">
        <v>213</v>
      </c>
      <c r="D3370" s="1" t="s">
        <v>12</v>
      </c>
      <c r="E3370" s="1" t="s">
        <v>13</v>
      </c>
      <c r="F3370" s="1">
        <v>4705.08</v>
      </c>
      <c r="G3370" s="1" t="s">
        <v>14</v>
      </c>
    </row>
    <row r="3371" spans="1:7" x14ac:dyDescent="0.3">
      <c r="A3371" s="1" t="s">
        <v>1141</v>
      </c>
      <c r="B3371" s="2">
        <v>46065</v>
      </c>
      <c r="C3371" s="1" t="s">
        <v>903</v>
      </c>
      <c r="D3371" s="1" t="s">
        <v>12</v>
      </c>
      <c r="E3371" s="1" t="s">
        <v>21</v>
      </c>
      <c r="F3371" s="1">
        <v>11691.08</v>
      </c>
      <c r="G3371" s="1" t="s">
        <v>14</v>
      </c>
    </row>
    <row r="3372" spans="1:7" x14ac:dyDescent="0.3">
      <c r="A3372" s="1" t="s">
        <v>4412</v>
      </c>
      <c r="B3372" s="2">
        <v>46065</v>
      </c>
      <c r="C3372" s="1" t="s">
        <v>1036</v>
      </c>
      <c r="D3372" s="1" t="s">
        <v>12</v>
      </c>
      <c r="E3372" s="1" t="s">
        <v>55</v>
      </c>
      <c r="F3372" s="1">
        <v>4551.0200000000004</v>
      </c>
      <c r="G3372" s="1" t="s">
        <v>14</v>
      </c>
    </row>
    <row r="3373" spans="1:7" x14ac:dyDescent="0.3">
      <c r="A3373" s="1" t="s">
        <v>4648</v>
      </c>
      <c r="B3373" s="2">
        <v>46054</v>
      </c>
      <c r="C3373" s="1" t="s">
        <v>2145</v>
      </c>
      <c r="D3373" s="1" t="s">
        <v>46</v>
      </c>
      <c r="E3373" s="1" t="s">
        <v>21</v>
      </c>
      <c r="F3373" s="1">
        <v>1584.28</v>
      </c>
      <c r="G3373" s="1" t="s">
        <v>14</v>
      </c>
    </row>
    <row r="3374" spans="1:7" x14ac:dyDescent="0.3">
      <c r="A3374" s="1" t="s">
        <v>2350</v>
      </c>
      <c r="B3374" s="2">
        <v>46051</v>
      </c>
      <c r="C3374" s="1" t="s">
        <v>1291</v>
      </c>
      <c r="D3374" s="1" t="s">
        <v>18</v>
      </c>
      <c r="E3374" s="1" t="s">
        <v>27</v>
      </c>
      <c r="F3374" s="1">
        <v>12165.7</v>
      </c>
      <c r="G3374" s="1" t="s">
        <v>14</v>
      </c>
    </row>
    <row r="3375" spans="1:7" x14ac:dyDescent="0.3">
      <c r="A3375" s="1" t="s">
        <v>3825</v>
      </c>
      <c r="B3375" s="2">
        <v>46046</v>
      </c>
      <c r="C3375" s="1" t="s">
        <v>1657</v>
      </c>
      <c r="D3375" s="1" t="s">
        <v>46</v>
      </c>
      <c r="E3375" s="1" t="s">
        <v>13</v>
      </c>
      <c r="F3375" s="1">
        <v>3825.34</v>
      </c>
      <c r="G3375" s="1" t="s">
        <v>14</v>
      </c>
    </row>
    <row r="3376" spans="1:7" x14ac:dyDescent="0.3">
      <c r="A3376" s="1" t="s">
        <v>2850</v>
      </c>
      <c r="B3376" s="2">
        <v>46036</v>
      </c>
      <c r="C3376" s="1" t="s">
        <v>11</v>
      </c>
      <c r="D3376" s="1" t="s">
        <v>35</v>
      </c>
      <c r="E3376" s="1" t="s">
        <v>27</v>
      </c>
      <c r="F3376" s="1">
        <v>2512</v>
      </c>
      <c r="G3376" s="1" t="s">
        <v>14</v>
      </c>
    </row>
    <row r="3377" spans="1:7" x14ac:dyDescent="0.3">
      <c r="A3377" s="1" t="s">
        <v>458</v>
      </c>
      <c r="B3377" s="2">
        <v>46112</v>
      </c>
      <c r="C3377" s="1" t="s">
        <v>459</v>
      </c>
      <c r="D3377" s="1" t="s">
        <v>66</v>
      </c>
      <c r="E3377" s="1" t="s">
        <v>13</v>
      </c>
      <c r="F3377" s="1">
        <v>3026.4</v>
      </c>
      <c r="G3377" s="1" t="s">
        <v>14</v>
      </c>
    </row>
    <row r="3378" spans="1:7" x14ac:dyDescent="0.3">
      <c r="A3378" s="1" t="s">
        <v>1367</v>
      </c>
      <c r="B3378" s="2">
        <v>46076</v>
      </c>
      <c r="C3378" s="1" t="s">
        <v>136</v>
      </c>
      <c r="D3378" s="1" t="s">
        <v>18</v>
      </c>
      <c r="E3378" s="1" t="s">
        <v>13</v>
      </c>
      <c r="F3378" s="1">
        <v>2548.4299999999998</v>
      </c>
      <c r="G3378" s="1" t="s">
        <v>14</v>
      </c>
    </row>
    <row r="3379" spans="1:7" x14ac:dyDescent="0.3">
      <c r="A3379" s="1" t="s">
        <v>938</v>
      </c>
      <c r="B3379" s="2">
        <v>46062</v>
      </c>
      <c r="C3379" s="1" t="s">
        <v>20</v>
      </c>
      <c r="D3379" s="1" t="s">
        <v>18</v>
      </c>
      <c r="E3379" s="1" t="s">
        <v>21</v>
      </c>
      <c r="F3379" s="1">
        <v>4210.6499999999996</v>
      </c>
      <c r="G3379" s="1" t="s">
        <v>14</v>
      </c>
    </row>
    <row r="3380" spans="1:7" x14ac:dyDescent="0.3">
      <c r="A3380" s="1" t="s">
        <v>256</v>
      </c>
      <c r="B3380" s="2">
        <v>46034</v>
      </c>
      <c r="C3380" s="1" t="s">
        <v>257</v>
      </c>
      <c r="D3380" s="1" t="s">
        <v>12</v>
      </c>
      <c r="E3380" s="1" t="s">
        <v>13</v>
      </c>
      <c r="F3380" s="1">
        <v>2091.9499999999998</v>
      </c>
      <c r="G3380" s="1" t="s">
        <v>14</v>
      </c>
    </row>
    <row r="3381" spans="1:7" x14ac:dyDescent="0.3">
      <c r="A3381" s="1" t="s">
        <v>4774</v>
      </c>
      <c r="B3381" s="2">
        <v>46040</v>
      </c>
      <c r="C3381" s="1" t="s">
        <v>1046</v>
      </c>
      <c r="D3381" s="1" t="s">
        <v>12</v>
      </c>
      <c r="E3381" s="1" t="s">
        <v>21</v>
      </c>
      <c r="F3381" s="1">
        <v>1237.6099999999999</v>
      </c>
      <c r="G3381" s="1" t="s">
        <v>14</v>
      </c>
    </row>
    <row r="3382" spans="1:7" x14ac:dyDescent="0.3">
      <c r="A3382" s="1" t="s">
        <v>3210</v>
      </c>
      <c r="B3382" s="2">
        <v>46109</v>
      </c>
      <c r="C3382" s="1" t="s">
        <v>2438</v>
      </c>
      <c r="D3382" s="1" t="s">
        <v>12</v>
      </c>
      <c r="E3382" s="1" t="s">
        <v>21</v>
      </c>
      <c r="F3382" s="1">
        <v>1569.47</v>
      </c>
      <c r="G3382" s="1" t="s">
        <v>89</v>
      </c>
    </row>
    <row r="3383" spans="1:7" x14ac:dyDescent="0.3">
      <c r="A3383" s="1" t="s">
        <v>4604</v>
      </c>
      <c r="B3383" s="2">
        <v>46040</v>
      </c>
      <c r="C3383" s="1" t="s">
        <v>960</v>
      </c>
      <c r="D3383" s="1" t="s">
        <v>18</v>
      </c>
      <c r="E3383" s="1" t="s">
        <v>13</v>
      </c>
      <c r="F3383" s="1">
        <v>7329.64</v>
      </c>
      <c r="G3383" s="1" t="s">
        <v>14</v>
      </c>
    </row>
    <row r="3384" spans="1:7" x14ac:dyDescent="0.3">
      <c r="A3384" s="1" t="s">
        <v>4605</v>
      </c>
      <c r="B3384" s="2">
        <v>46075</v>
      </c>
      <c r="C3384" s="1" t="s">
        <v>190</v>
      </c>
      <c r="D3384" s="1" t="s">
        <v>12</v>
      </c>
      <c r="E3384" s="1" t="s">
        <v>27</v>
      </c>
      <c r="F3384" s="1">
        <v>570.55999999999995</v>
      </c>
      <c r="G3384" s="1" t="s">
        <v>94</v>
      </c>
    </row>
    <row r="3385" spans="1:7" x14ac:dyDescent="0.3">
      <c r="A3385" s="1" t="s">
        <v>4537</v>
      </c>
      <c r="B3385" s="2">
        <v>46041</v>
      </c>
      <c r="C3385" s="1" t="s">
        <v>824</v>
      </c>
      <c r="D3385" s="1" t="s">
        <v>35</v>
      </c>
      <c r="E3385" s="1" t="s">
        <v>55</v>
      </c>
      <c r="F3385" s="1">
        <v>5515.14</v>
      </c>
      <c r="G3385" s="1" t="s">
        <v>14</v>
      </c>
    </row>
    <row r="3386" spans="1:7" x14ac:dyDescent="0.3">
      <c r="A3386" s="1" t="s">
        <v>1586</v>
      </c>
      <c r="B3386" s="2">
        <v>46067</v>
      </c>
      <c r="C3386" s="1" t="s">
        <v>311</v>
      </c>
      <c r="D3386" s="1" t="s">
        <v>18</v>
      </c>
      <c r="E3386" s="1" t="s">
        <v>13</v>
      </c>
      <c r="F3386" s="1">
        <v>4234.1400000000003</v>
      </c>
      <c r="G3386" s="1" t="s">
        <v>14</v>
      </c>
    </row>
    <row r="3387" spans="1:7" x14ac:dyDescent="0.3">
      <c r="A3387" s="1" t="s">
        <v>3710</v>
      </c>
      <c r="B3387" s="2">
        <v>46035</v>
      </c>
      <c r="C3387" s="1" t="s">
        <v>658</v>
      </c>
      <c r="D3387" s="1" t="s">
        <v>18</v>
      </c>
      <c r="E3387" s="1" t="s">
        <v>21</v>
      </c>
      <c r="F3387" s="1">
        <v>2338.39</v>
      </c>
      <c r="G3387" s="1" t="s">
        <v>14</v>
      </c>
    </row>
    <row r="3388" spans="1:7" x14ac:dyDescent="0.3">
      <c r="A3388" s="1" t="s">
        <v>4615</v>
      </c>
      <c r="B3388" s="2">
        <v>46031</v>
      </c>
      <c r="C3388" s="1" t="s">
        <v>311</v>
      </c>
      <c r="D3388" s="1" t="s">
        <v>12</v>
      </c>
      <c r="E3388" s="1" t="s">
        <v>21</v>
      </c>
      <c r="F3388" s="1">
        <v>11352.34</v>
      </c>
      <c r="G3388" s="1" t="s">
        <v>94</v>
      </c>
    </row>
    <row r="3389" spans="1:7" x14ac:dyDescent="0.3">
      <c r="A3389" s="1" t="s">
        <v>1361</v>
      </c>
      <c r="B3389" s="2">
        <v>46097</v>
      </c>
      <c r="C3389" s="1" t="s">
        <v>1362</v>
      </c>
      <c r="D3389" s="1" t="s">
        <v>46</v>
      </c>
      <c r="E3389" s="1" t="s">
        <v>21</v>
      </c>
      <c r="F3389" s="1">
        <v>1224.2</v>
      </c>
      <c r="G3389" s="1" t="s">
        <v>14</v>
      </c>
    </row>
    <row r="3390" spans="1:7" x14ac:dyDescent="0.3">
      <c r="A3390" s="1" t="s">
        <v>1520</v>
      </c>
      <c r="B3390" s="2">
        <v>46084</v>
      </c>
      <c r="C3390" s="1" t="s">
        <v>72</v>
      </c>
      <c r="D3390" s="1" t="s">
        <v>12</v>
      </c>
      <c r="E3390" s="1" t="s">
        <v>55</v>
      </c>
      <c r="F3390" s="1">
        <v>4590.0600000000004</v>
      </c>
      <c r="G3390" s="1" t="s">
        <v>14</v>
      </c>
    </row>
    <row r="3391" spans="1:7" x14ac:dyDescent="0.3">
      <c r="A3391" s="1" t="s">
        <v>479</v>
      </c>
      <c r="B3391" s="2">
        <v>46105</v>
      </c>
      <c r="C3391" s="1" t="s">
        <v>480</v>
      </c>
      <c r="D3391" s="1" t="s">
        <v>66</v>
      </c>
      <c r="E3391" s="1" t="s">
        <v>55</v>
      </c>
      <c r="F3391" s="1">
        <v>2549.11</v>
      </c>
      <c r="G3391" s="1" t="s">
        <v>14</v>
      </c>
    </row>
    <row r="3392" spans="1:7" x14ac:dyDescent="0.3">
      <c r="A3392" s="1" t="s">
        <v>4909</v>
      </c>
      <c r="B3392" s="2">
        <v>46036</v>
      </c>
      <c r="C3392" s="1" t="s">
        <v>790</v>
      </c>
      <c r="D3392" s="1" t="s">
        <v>46</v>
      </c>
      <c r="E3392" s="1" t="s">
        <v>27</v>
      </c>
      <c r="F3392" s="1">
        <v>7864.04</v>
      </c>
      <c r="G3392" s="1" t="s">
        <v>14</v>
      </c>
    </row>
    <row r="3393" spans="1:7" x14ac:dyDescent="0.3">
      <c r="A3393" s="1" t="s">
        <v>1873</v>
      </c>
      <c r="B3393" s="2">
        <v>46070</v>
      </c>
      <c r="C3393" s="1" t="s">
        <v>1874</v>
      </c>
      <c r="D3393" s="1" t="s">
        <v>35</v>
      </c>
      <c r="E3393" s="1" t="s">
        <v>13</v>
      </c>
      <c r="F3393" s="1">
        <v>4161.42</v>
      </c>
      <c r="G3393" s="1" t="s">
        <v>14</v>
      </c>
    </row>
    <row r="3394" spans="1:7" x14ac:dyDescent="0.3">
      <c r="A3394" s="1" t="s">
        <v>1992</v>
      </c>
      <c r="B3394" s="2">
        <v>46070</v>
      </c>
      <c r="C3394" s="1" t="s">
        <v>777</v>
      </c>
      <c r="D3394" s="1" t="s">
        <v>46</v>
      </c>
      <c r="E3394" s="1" t="s">
        <v>13</v>
      </c>
      <c r="F3394" s="1">
        <v>1087.74</v>
      </c>
      <c r="G3394" s="1" t="s">
        <v>14</v>
      </c>
    </row>
    <row r="3395" spans="1:7" x14ac:dyDescent="0.3">
      <c r="A3395" s="1" t="s">
        <v>2810</v>
      </c>
      <c r="B3395" s="2">
        <v>46096</v>
      </c>
      <c r="C3395" s="1" t="s">
        <v>1533</v>
      </c>
      <c r="D3395" s="1" t="s">
        <v>66</v>
      </c>
      <c r="E3395" s="1" t="s">
        <v>27</v>
      </c>
      <c r="F3395" s="1">
        <v>10462.68</v>
      </c>
      <c r="G3395" s="1" t="s">
        <v>14</v>
      </c>
    </row>
    <row r="3396" spans="1:7" x14ac:dyDescent="0.3">
      <c r="A3396" s="1" t="s">
        <v>1593</v>
      </c>
      <c r="B3396" s="2">
        <v>46061</v>
      </c>
      <c r="C3396" s="1" t="s">
        <v>1116</v>
      </c>
      <c r="D3396" s="1" t="s">
        <v>12</v>
      </c>
      <c r="E3396" s="1" t="s">
        <v>55</v>
      </c>
      <c r="F3396" s="1">
        <v>14536.29</v>
      </c>
      <c r="G3396" s="1" t="s">
        <v>14</v>
      </c>
    </row>
    <row r="3397" spans="1:7" x14ac:dyDescent="0.3">
      <c r="A3397" s="1" t="s">
        <v>3962</v>
      </c>
      <c r="B3397" s="2">
        <v>46040</v>
      </c>
      <c r="C3397" s="1" t="s">
        <v>2386</v>
      </c>
      <c r="D3397" s="1" t="s">
        <v>35</v>
      </c>
      <c r="E3397" s="1" t="s">
        <v>13</v>
      </c>
      <c r="F3397" s="1">
        <v>5227.5</v>
      </c>
      <c r="G3397" s="1" t="s">
        <v>14</v>
      </c>
    </row>
    <row r="3398" spans="1:7" x14ac:dyDescent="0.3">
      <c r="A3398" s="1" t="s">
        <v>4453</v>
      </c>
      <c r="B3398" s="2">
        <v>46044</v>
      </c>
      <c r="C3398" s="1" t="s">
        <v>738</v>
      </c>
      <c r="D3398" s="1" t="s">
        <v>18</v>
      </c>
      <c r="E3398" s="1" t="s">
        <v>13</v>
      </c>
      <c r="F3398" s="1">
        <v>31036.65</v>
      </c>
      <c r="G3398" s="1" t="s">
        <v>14</v>
      </c>
    </row>
    <row r="3399" spans="1:7" x14ac:dyDescent="0.3">
      <c r="A3399" s="1" t="s">
        <v>4478</v>
      </c>
      <c r="B3399" s="2">
        <v>46093</v>
      </c>
      <c r="C3399" s="1" t="s">
        <v>20</v>
      </c>
      <c r="D3399" s="1" t="s">
        <v>18</v>
      </c>
      <c r="E3399" s="1" t="s">
        <v>27</v>
      </c>
      <c r="F3399" s="1">
        <v>7022.67</v>
      </c>
      <c r="G3399" s="1" t="s">
        <v>14</v>
      </c>
    </row>
    <row r="3400" spans="1:7" x14ac:dyDescent="0.3">
      <c r="A3400" s="1" t="s">
        <v>1028</v>
      </c>
      <c r="B3400" s="2">
        <v>46111</v>
      </c>
      <c r="C3400" s="1" t="s">
        <v>314</v>
      </c>
      <c r="D3400" s="1" t="s">
        <v>18</v>
      </c>
      <c r="E3400" s="1" t="s">
        <v>13</v>
      </c>
      <c r="F3400" s="1">
        <v>8010.88</v>
      </c>
      <c r="G3400" s="1" t="s">
        <v>14</v>
      </c>
    </row>
    <row r="3401" spans="1:7" x14ac:dyDescent="0.3">
      <c r="A3401" s="1" t="s">
        <v>1062</v>
      </c>
      <c r="B3401" s="2">
        <v>46097</v>
      </c>
      <c r="C3401" s="1" t="s">
        <v>915</v>
      </c>
      <c r="D3401" s="1" t="s">
        <v>12</v>
      </c>
      <c r="E3401" s="1" t="s">
        <v>55</v>
      </c>
      <c r="F3401" s="1">
        <v>11240.22</v>
      </c>
      <c r="G3401" s="1" t="s">
        <v>14</v>
      </c>
    </row>
    <row r="3402" spans="1:7" x14ac:dyDescent="0.3">
      <c r="A3402" s="1" t="s">
        <v>685</v>
      </c>
      <c r="B3402" s="2">
        <v>46040</v>
      </c>
      <c r="C3402" s="1" t="s">
        <v>686</v>
      </c>
      <c r="D3402" s="1" t="s">
        <v>18</v>
      </c>
      <c r="E3402" s="1" t="s">
        <v>27</v>
      </c>
      <c r="F3402" s="1">
        <v>2243.94</v>
      </c>
      <c r="G3402" s="1" t="s">
        <v>14</v>
      </c>
    </row>
    <row r="3403" spans="1:7" x14ac:dyDescent="0.3">
      <c r="A3403" s="1" t="s">
        <v>910</v>
      </c>
      <c r="B3403" s="2">
        <v>46025</v>
      </c>
      <c r="C3403" s="1" t="s">
        <v>374</v>
      </c>
      <c r="D3403" s="1" t="s">
        <v>35</v>
      </c>
      <c r="E3403" s="1" t="s">
        <v>13</v>
      </c>
      <c r="F3403" s="1">
        <v>953.44</v>
      </c>
      <c r="G3403" s="1" t="s">
        <v>14</v>
      </c>
    </row>
    <row r="3404" spans="1:7" x14ac:dyDescent="0.3">
      <c r="A3404" s="1" t="s">
        <v>4169</v>
      </c>
      <c r="B3404" s="2">
        <v>46057</v>
      </c>
      <c r="C3404" s="1" t="s">
        <v>1447</v>
      </c>
      <c r="D3404" s="1" t="s">
        <v>18</v>
      </c>
      <c r="E3404" s="1" t="s">
        <v>27</v>
      </c>
      <c r="F3404" s="1">
        <v>742.85</v>
      </c>
      <c r="G3404" s="1" t="s">
        <v>14</v>
      </c>
    </row>
    <row r="3405" spans="1:7" x14ac:dyDescent="0.3">
      <c r="A3405" s="1" t="s">
        <v>5051</v>
      </c>
      <c r="B3405" s="2">
        <v>46025</v>
      </c>
      <c r="C3405" s="1" t="s">
        <v>2514</v>
      </c>
      <c r="D3405" s="1" t="s">
        <v>12</v>
      </c>
      <c r="E3405" s="1" t="s">
        <v>55</v>
      </c>
      <c r="F3405" s="1">
        <v>34241.11</v>
      </c>
      <c r="G3405" s="1" t="s">
        <v>14</v>
      </c>
    </row>
    <row r="3406" spans="1:7" x14ac:dyDescent="0.3">
      <c r="A3406" s="1" t="s">
        <v>2707</v>
      </c>
      <c r="B3406" s="2">
        <v>46037</v>
      </c>
      <c r="C3406" s="1" t="s">
        <v>917</v>
      </c>
      <c r="D3406" s="1" t="s">
        <v>12</v>
      </c>
      <c r="E3406" s="1" t="s">
        <v>21</v>
      </c>
      <c r="F3406" s="1">
        <v>3653.57</v>
      </c>
      <c r="G3406" s="1" t="s">
        <v>14</v>
      </c>
    </row>
    <row r="3407" spans="1:7" x14ac:dyDescent="0.3">
      <c r="A3407" s="1" t="s">
        <v>4338</v>
      </c>
      <c r="B3407" s="2">
        <v>46055</v>
      </c>
      <c r="C3407" s="1" t="s">
        <v>1352</v>
      </c>
      <c r="D3407" s="1" t="s">
        <v>12</v>
      </c>
      <c r="E3407" s="1" t="s">
        <v>21</v>
      </c>
      <c r="F3407" s="1">
        <v>3521.23</v>
      </c>
      <c r="G3407" s="1" t="s">
        <v>14</v>
      </c>
    </row>
    <row r="3408" spans="1:7" x14ac:dyDescent="0.3">
      <c r="A3408" s="1" t="s">
        <v>1416</v>
      </c>
      <c r="B3408" s="2">
        <v>46028</v>
      </c>
      <c r="C3408" s="1" t="s">
        <v>294</v>
      </c>
      <c r="D3408" s="1" t="s">
        <v>12</v>
      </c>
      <c r="E3408" s="1" t="s">
        <v>13</v>
      </c>
      <c r="F3408" s="1">
        <v>6361.18</v>
      </c>
      <c r="G3408" s="1" t="s">
        <v>14</v>
      </c>
    </row>
    <row r="3409" spans="1:7" x14ac:dyDescent="0.3">
      <c r="A3409" s="1" t="s">
        <v>321</v>
      </c>
      <c r="B3409" s="2">
        <v>46043</v>
      </c>
      <c r="C3409" s="1" t="s">
        <v>322</v>
      </c>
      <c r="D3409" s="1" t="s">
        <v>12</v>
      </c>
      <c r="E3409" s="1" t="s">
        <v>27</v>
      </c>
      <c r="F3409" s="1">
        <v>3062.59</v>
      </c>
      <c r="G3409" s="1" t="s">
        <v>14</v>
      </c>
    </row>
    <row r="3410" spans="1:7" x14ac:dyDescent="0.3">
      <c r="A3410" s="1" t="s">
        <v>3070</v>
      </c>
      <c r="B3410" s="2">
        <v>46080</v>
      </c>
      <c r="C3410" s="1" t="s">
        <v>621</v>
      </c>
      <c r="D3410" s="1" t="s">
        <v>18</v>
      </c>
      <c r="E3410" s="1" t="s">
        <v>55</v>
      </c>
      <c r="F3410" s="1">
        <v>2269.34</v>
      </c>
      <c r="G3410" s="1" t="s">
        <v>14</v>
      </c>
    </row>
    <row r="3411" spans="1:7" x14ac:dyDescent="0.3">
      <c r="A3411" s="1" t="s">
        <v>1812</v>
      </c>
      <c r="B3411" s="2">
        <v>46096</v>
      </c>
      <c r="C3411" s="1" t="s">
        <v>1813</v>
      </c>
      <c r="D3411" s="1" t="s">
        <v>35</v>
      </c>
      <c r="E3411" s="1" t="s">
        <v>21</v>
      </c>
      <c r="F3411" s="1">
        <v>786.25</v>
      </c>
      <c r="G3411" s="1" t="s">
        <v>14</v>
      </c>
    </row>
    <row r="3412" spans="1:7" x14ac:dyDescent="0.3">
      <c r="A3412" s="1" t="s">
        <v>301</v>
      </c>
      <c r="B3412" s="2">
        <v>46091</v>
      </c>
      <c r="C3412" s="1" t="s">
        <v>302</v>
      </c>
      <c r="D3412" s="1" t="s">
        <v>12</v>
      </c>
      <c r="E3412" s="1" t="s">
        <v>27</v>
      </c>
      <c r="F3412" s="1">
        <v>9280.43</v>
      </c>
      <c r="G3412" s="1" t="s">
        <v>14</v>
      </c>
    </row>
    <row r="3413" spans="1:7" x14ac:dyDescent="0.3">
      <c r="A3413" s="1" t="s">
        <v>3035</v>
      </c>
      <c r="B3413" s="2">
        <v>46107</v>
      </c>
      <c r="C3413" s="1" t="s">
        <v>1701</v>
      </c>
      <c r="D3413" s="1" t="s">
        <v>46</v>
      </c>
      <c r="E3413" s="1" t="s">
        <v>27</v>
      </c>
      <c r="F3413" s="1">
        <v>277.64999999999998</v>
      </c>
      <c r="G3413" s="1" t="s">
        <v>14</v>
      </c>
    </row>
    <row r="3414" spans="1:7" x14ac:dyDescent="0.3">
      <c r="A3414" s="1" t="s">
        <v>4640</v>
      </c>
      <c r="B3414" s="2">
        <v>46032</v>
      </c>
      <c r="C3414" s="1" t="s">
        <v>2680</v>
      </c>
      <c r="D3414" s="1" t="s">
        <v>12</v>
      </c>
      <c r="E3414" s="1" t="s">
        <v>21</v>
      </c>
      <c r="F3414" s="1">
        <v>12007.67</v>
      </c>
      <c r="G3414" s="1" t="s">
        <v>14</v>
      </c>
    </row>
    <row r="3415" spans="1:7" x14ac:dyDescent="0.3">
      <c r="A3415" s="1" t="s">
        <v>3163</v>
      </c>
      <c r="B3415" s="2">
        <v>46102</v>
      </c>
      <c r="C3415" s="1" t="s">
        <v>1322</v>
      </c>
      <c r="D3415" s="1" t="s">
        <v>12</v>
      </c>
      <c r="E3415" s="1" t="s">
        <v>21</v>
      </c>
      <c r="F3415" s="1">
        <v>18447.05</v>
      </c>
      <c r="G3415" s="1" t="s">
        <v>14</v>
      </c>
    </row>
    <row r="3416" spans="1:7" x14ac:dyDescent="0.3">
      <c r="A3416" s="1" t="s">
        <v>2650</v>
      </c>
      <c r="B3416" s="2">
        <v>46065</v>
      </c>
      <c r="C3416" s="1" t="s">
        <v>2337</v>
      </c>
      <c r="D3416" s="1" t="s">
        <v>12</v>
      </c>
      <c r="E3416" s="1" t="s">
        <v>27</v>
      </c>
      <c r="F3416" s="1">
        <v>8385.4599999999991</v>
      </c>
      <c r="G3416" s="1" t="s">
        <v>14</v>
      </c>
    </row>
    <row r="3417" spans="1:7" x14ac:dyDescent="0.3">
      <c r="A3417" s="1" t="s">
        <v>2346</v>
      </c>
      <c r="B3417" s="2">
        <v>46047</v>
      </c>
      <c r="C3417" s="1" t="s">
        <v>2196</v>
      </c>
      <c r="D3417" s="1" t="s">
        <v>12</v>
      </c>
      <c r="E3417" s="1" t="s">
        <v>27</v>
      </c>
      <c r="F3417" s="1">
        <v>3802.79</v>
      </c>
      <c r="G3417" s="1" t="s">
        <v>14</v>
      </c>
    </row>
    <row r="3418" spans="1:7" x14ac:dyDescent="0.3">
      <c r="A3418" s="1" t="s">
        <v>3174</v>
      </c>
      <c r="B3418" s="2">
        <v>46086</v>
      </c>
      <c r="C3418" s="1" t="s">
        <v>1136</v>
      </c>
      <c r="D3418" s="1" t="s">
        <v>66</v>
      </c>
      <c r="E3418" s="1" t="s">
        <v>27</v>
      </c>
      <c r="F3418" s="1">
        <v>8195.68</v>
      </c>
      <c r="G3418" s="1" t="s">
        <v>14</v>
      </c>
    </row>
    <row r="3419" spans="1:7" x14ac:dyDescent="0.3">
      <c r="A3419" s="1" t="s">
        <v>4690</v>
      </c>
      <c r="B3419" s="2">
        <v>46049</v>
      </c>
      <c r="C3419" s="1" t="s">
        <v>1851</v>
      </c>
      <c r="D3419" s="1" t="s">
        <v>12</v>
      </c>
      <c r="E3419" s="1" t="s">
        <v>27</v>
      </c>
      <c r="F3419" s="1">
        <v>6268.84</v>
      </c>
      <c r="G3419" s="1" t="s">
        <v>14</v>
      </c>
    </row>
    <row r="3420" spans="1:7" x14ac:dyDescent="0.3">
      <c r="A3420" s="1" t="s">
        <v>3669</v>
      </c>
      <c r="B3420" s="2">
        <v>46081</v>
      </c>
      <c r="C3420" s="1" t="s">
        <v>1615</v>
      </c>
      <c r="D3420" s="1" t="s">
        <v>66</v>
      </c>
      <c r="E3420" s="1" t="s">
        <v>13</v>
      </c>
      <c r="F3420" s="1">
        <v>2322.21</v>
      </c>
      <c r="G3420" s="1" t="s">
        <v>14</v>
      </c>
    </row>
    <row r="3421" spans="1:7" x14ac:dyDescent="0.3">
      <c r="A3421" s="1" t="s">
        <v>4696</v>
      </c>
      <c r="B3421" s="2">
        <v>46080</v>
      </c>
      <c r="C3421" s="1" t="s">
        <v>136</v>
      </c>
      <c r="D3421" s="1" t="s">
        <v>12</v>
      </c>
      <c r="E3421" s="1" t="s">
        <v>13</v>
      </c>
      <c r="F3421" s="1">
        <v>5070.1499999999996</v>
      </c>
      <c r="G3421" s="1" t="s">
        <v>14</v>
      </c>
    </row>
    <row r="3422" spans="1:7" x14ac:dyDescent="0.3">
      <c r="A3422" s="1" t="s">
        <v>3111</v>
      </c>
      <c r="B3422" s="2">
        <v>46112</v>
      </c>
      <c r="C3422" s="1" t="s">
        <v>247</v>
      </c>
      <c r="D3422" s="1" t="s">
        <v>35</v>
      </c>
      <c r="E3422" s="1" t="s">
        <v>13</v>
      </c>
      <c r="F3422" s="1">
        <v>1076.18</v>
      </c>
      <c r="G3422" s="1" t="s">
        <v>14</v>
      </c>
    </row>
    <row r="3423" spans="1:7" x14ac:dyDescent="0.3">
      <c r="A3423" s="1" t="s">
        <v>4385</v>
      </c>
      <c r="B3423" s="2">
        <v>46112</v>
      </c>
      <c r="C3423" s="1" t="s">
        <v>20</v>
      </c>
      <c r="D3423" s="1" t="s">
        <v>35</v>
      </c>
      <c r="E3423" s="1" t="s">
        <v>13</v>
      </c>
      <c r="F3423" s="1">
        <v>6184.68</v>
      </c>
      <c r="G3423" s="1" t="s">
        <v>14</v>
      </c>
    </row>
    <row r="3424" spans="1:7" x14ac:dyDescent="0.3">
      <c r="A3424" s="1" t="s">
        <v>3498</v>
      </c>
      <c r="B3424" s="2">
        <v>46065</v>
      </c>
      <c r="C3424" s="1" t="s">
        <v>535</v>
      </c>
      <c r="D3424" s="1" t="s">
        <v>66</v>
      </c>
      <c r="E3424" s="1" t="s">
        <v>55</v>
      </c>
      <c r="F3424" s="1">
        <v>2618.66</v>
      </c>
      <c r="G3424" s="1" t="s">
        <v>94</v>
      </c>
    </row>
    <row r="3425" spans="1:7" x14ac:dyDescent="0.3">
      <c r="A3425" s="1" t="s">
        <v>1216</v>
      </c>
      <c r="B3425" s="2">
        <v>46094</v>
      </c>
      <c r="C3425" s="1" t="s">
        <v>641</v>
      </c>
      <c r="D3425" s="1" t="s">
        <v>66</v>
      </c>
      <c r="E3425" s="1" t="s">
        <v>27</v>
      </c>
      <c r="F3425" s="1">
        <v>14955.85</v>
      </c>
      <c r="G3425" s="1" t="s">
        <v>14</v>
      </c>
    </row>
    <row r="3426" spans="1:7" x14ac:dyDescent="0.3">
      <c r="A3426" s="1" t="s">
        <v>4567</v>
      </c>
      <c r="B3426" s="2">
        <v>46101</v>
      </c>
      <c r="C3426" s="1" t="s">
        <v>748</v>
      </c>
      <c r="D3426" s="1" t="s">
        <v>18</v>
      </c>
      <c r="E3426" s="1" t="s">
        <v>27</v>
      </c>
      <c r="F3426" s="1">
        <v>5123.5</v>
      </c>
      <c r="G3426" s="1" t="s">
        <v>14</v>
      </c>
    </row>
    <row r="3427" spans="1:7" x14ac:dyDescent="0.3">
      <c r="A3427" s="1" t="s">
        <v>3457</v>
      </c>
      <c r="B3427" s="2">
        <v>46072</v>
      </c>
      <c r="C3427" s="1" t="s">
        <v>3458</v>
      </c>
      <c r="D3427" s="1" t="s">
        <v>35</v>
      </c>
      <c r="E3427" s="1" t="s">
        <v>55</v>
      </c>
      <c r="F3427" s="1">
        <v>997.51</v>
      </c>
      <c r="G3427" s="1" t="s">
        <v>14</v>
      </c>
    </row>
    <row r="3428" spans="1:7" x14ac:dyDescent="0.3">
      <c r="A3428" s="1" t="s">
        <v>40</v>
      </c>
      <c r="B3428" s="2">
        <v>46087</v>
      </c>
      <c r="C3428" s="1" t="s">
        <v>41</v>
      </c>
      <c r="D3428" s="1" t="s">
        <v>35</v>
      </c>
      <c r="E3428" s="1" t="s">
        <v>27</v>
      </c>
      <c r="F3428" s="1">
        <v>12657.29</v>
      </c>
      <c r="G3428" s="1" t="s">
        <v>14</v>
      </c>
    </row>
    <row r="3429" spans="1:7" x14ac:dyDescent="0.3">
      <c r="A3429" s="1" t="s">
        <v>3566</v>
      </c>
      <c r="B3429" s="2">
        <v>46099</v>
      </c>
      <c r="C3429" s="1" t="s">
        <v>257</v>
      </c>
      <c r="D3429" s="1" t="s">
        <v>18</v>
      </c>
      <c r="E3429" s="1" t="s">
        <v>27</v>
      </c>
      <c r="F3429" s="1">
        <v>23914.799999999999</v>
      </c>
      <c r="G3429" s="1" t="s">
        <v>14</v>
      </c>
    </row>
    <row r="3430" spans="1:7" x14ac:dyDescent="0.3">
      <c r="A3430" s="1" t="s">
        <v>4825</v>
      </c>
      <c r="B3430" s="2">
        <v>46042</v>
      </c>
      <c r="C3430" s="1" t="s">
        <v>2663</v>
      </c>
      <c r="D3430" s="1" t="s">
        <v>18</v>
      </c>
      <c r="E3430" s="1" t="s">
        <v>55</v>
      </c>
      <c r="F3430" s="1">
        <v>388.73</v>
      </c>
      <c r="G3430" s="1" t="s">
        <v>14</v>
      </c>
    </row>
    <row r="3431" spans="1:7" x14ac:dyDescent="0.3">
      <c r="A3431" s="1" t="s">
        <v>4458</v>
      </c>
      <c r="B3431" s="2">
        <v>46032</v>
      </c>
      <c r="C3431" s="1" t="s">
        <v>1316</v>
      </c>
      <c r="D3431" s="1" t="s">
        <v>66</v>
      </c>
      <c r="E3431" s="1" t="s">
        <v>13</v>
      </c>
      <c r="F3431" s="1">
        <v>15787.95</v>
      </c>
      <c r="G3431" s="1" t="s">
        <v>14</v>
      </c>
    </row>
    <row r="3432" spans="1:7" x14ac:dyDescent="0.3">
      <c r="A3432" s="1" t="s">
        <v>367</v>
      </c>
      <c r="B3432" s="2">
        <v>46034</v>
      </c>
      <c r="C3432" s="1" t="s">
        <v>368</v>
      </c>
      <c r="D3432" s="1" t="s">
        <v>12</v>
      </c>
      <c r="E3432" s="1" t="s">
        <v>13</v>
      </c>
      <c r="F3432" s="1">
        <v>5480.73</v>
      </c>
      <c r="G3432" s="1" t="s">
        <v>14</v>
      </c>
    </row>
    <row r="3433" spans="1:7" x14ac:dyDescent="0.3">
      <c r="A3433" s="1" t="s">
        <v>3685</v>
      </c>
      <c r="B3433" s="2">
        <v>46101</v>
      </c>
      <c r="C3433" s="1" t="s">
        <v>1202</v>
      </c>
      <c r="D3433" s="1" t="s">
        <v>66</v>
      </c>
      <c r="E3433" s="1" t="s">
        <v>13</v>
      </c>
      <c r="F3433" s="1">
        <v>10022.540000000001</v>
      </c>
      <c r="G3433" s="1" t="s">
        <v>14</v>
      </c>
    </row>
    <row r="3434" spans="1:7" x14ac:dyDescent="0.3">
      <c r="A3434" s="1" t="s">
        <v>4533</v>
      </c>
      <c r="B3434" s="2">
        <v>46025</v>
      </c>
      <c r="C3434" s="1" t="s">
        <v>356</v>
      </c>
      <c r="D3434" s="1" t="s">
        <v>12</v>
      </c>
      <c r="E3434" s="1" t="s">
        <v>13</v>
      </c>
      <c r="F3434" s="1">
        <v>3315.09</v>
      </c>
      <c r="G3434" s="1" t="s">
        <v>14</v>
      </c>
    </row>
    <row r="3435" spans="1:7" x14ac:dyDescent="0.3">
      <c r="A3435" s="1" t="s">
        <v>4773</v>
      </c>
      <c r="B3435" s="2">
        <v>46037</v>
      </c>
      <c r="C3435" s="1" t="s">
        <v>1195</v>
      </c>
      <c r="D3435" s="1" t="s">
        <v>12</v>
      </c>
      <c r="E3435" s="1" t="s">
        <v>13</v>
      </c>
      <c r="F3435" s="1">
        <v>1000.58</v>
      </c>
      <c r="G3435" s="1" t="s">
        <v>14</v>
      </c>
    </row>
    <row r="3436" spans="1:7" x14ac:dyDescent="0.3">
      <c r="A3436" s="1" t="s">
        <v>986</v>
      </c>
      <c r="B3436" s="2">
        <v>46041</v>
      </c>
      <c r="C3436" s="1" t="s">
        <v>372</v>
      </c>
      <c r="D3436" s="1" t="s">
        <v>18</v>
      </c>
      <c r="E3436" s="1" t="s">
        <v>13</v>
      </c>
      <c r="F3436" s="1">
        <v>4450.91</v>
      </c>
      <c r="G3436" s="1" t="s">
        <v>14</v>
      </c>
    </row>
    <row r="3437" spans="1:7" x14ac:dyDescent="0.3">
      <c r="A3437" s="1" t="s">
        <v>4194</v>
      </c>
      <c r="B3437" s="2">
        <v>46101</v>
      </c>
      <c r="C3437" s="1" t="s">
        <v>209</v>
      </c>
      <c r="D3437" s="1" t="s">
        <v>66</v>
      </c>
      <c r="E3437" s="1" t="s">
        <v>13</v>
      </c>
      <c r="F3437" s="1">
        <v>8452.07</v>
      </c>
      <c r="G3437" s="1" t="s">
        <v>14</v>
      </c>
    </row>
    <row r="3438" spans="1:7" x14ac:dyDescent="0.3">
      <c r="A3438" s="1" t="s">
        <v>3547</v>
      </c>
      <c r="B3438" s="2">
        <v>46084</v>
      </c>
      <c r="C3438" s="1" t="s">
        <v>17</v>
      </c>
      <c r="D3438" s="1" t="s">
        <v>12</v>
      </c>
      <c r="E3438" s="1" t="s">
        <v>27</v>
      </c>
      <c r="F3438" s="1">
        <v>1256.3599999999999</v>
      </c>
      <c r="G3438" s="1" t="s">
        <v>14</v>
      </c>
    </row>
    <row r="3439" spans="1:7" x14ac:dyDescent="0.3">
      <c r="A3439" s="1" t="s">
        <v>2090</v>
      </c>
      <c r="B3439" s="2">
        <v>46095</v>
      </c>
      <c r="C3439" s="1" t="s">
        <v>748</v>
      </c>
      <c r="D3439" s="1" t="s">
        <v>66</v>
      </c>
      <c r="E3439" s="1" t="s">
        <v>13</v>
      </c>
      <c r="F3439" s="1">
        <v>838</v>
      </c>
      <c r="G3439" s="1" t="s">
        <v>94</v>
      </c>
    </row>
    <row r="3440" spans="1:7" x14ac:dyDescent="0.3">
      <c r="A3440" s="1" t="s">
        <v>4505</v>
      </c>
      <c r="B3440" s="2">
        <v>46056</v>
      </c>
      <c r="C3440" s="1" t="s">
        <v>2987</v>
      </c>
      <c r="D3440" s="1" t="s">
        <v>18</v>
      </c>
      <c r="E3440" s="1" t="s">
        <v>13</v>
      </c>
      <c r="F3440" s="1">
        <v>4503.7</v>
      </c>
      <c r="G3440" s="1" t="s">
        <v>14</v>
      </c>
    </row>
    <row r="3441" spans="1:7" x14ac:dyDescent="0.3">
      <c r="A3441" s="1" t="s">
        <v>1472</v>
      </c>
      <c r="B3441" s="2">
        <v>46083</v>
      </c>
      <c r="C3441" s="1" t="s">
        <v>1213</v>
      </c>
      <c r="D3441" s="1" t="s">
        <v>35</v>
      </c>
      <c r="E3441" s="1" t="s">
        <v>13</v>
      </c>
      <c r="F3441" s="1">
        <v>22211.09</v>
      </c>
      <c r="G3441" s="1" t="s">
        <v>14</v>
      </c>
    </row>
    <row r="3442" spans="1:7" x14ac:dyDescent="0.3">
      <c r="A3442" s="1" t="s">
        <v>2309</v>
      </c>
      <c r="B3442" s="2">
        <v>46073</v>
      </c>
      <c r="C3442" s="1" t="s">
        <v>2310</v>
      </c>
      <c r="D3442" s="1" t="s">
        <v>35</v>
      </c>
      <c r="E3442" s="1" t="s">
        <v>27</v>
      </c>
      <c r="F3442" s="1">
        <v>26732.13</v>
      </c>
      <c r="G3442" s="1" t="s">
        <v>14</v>
      </c>
    </row>
    <row r="3443" spans="1:7" x14ac:dyDescent="0.3">
      <c r="A3443" s="1" t="s">
        <v>640</v>
      </c>
      <c r="B3443" s="2">
        <v>46032</v>
      </c>
      <c r="C3443" s="1" t="s">
        <v>641</v>
      </c>
      <c r="D3443" s="1" t="s">
        <v>18</v>
      </c>
      <c r="E3443" s="1" t="s">
        <v>13</v>
      </c>
      <c r="F3443" s="1">
        <v>1814.15</v>
      </c>
      <c r="G3443" s="1" t="s">
        <v>14</v>
      </c>
    </row>
    <row r="3444" spans="1:7" x14ac:dyDescent="0.3">
      <c r="A3444" s="1" t="s">
        <v>5052</v>
      </c>
      <c r="B3444" s="2">
        <v>46028</v>
      </c>
      <c r="C3444" s="1" t="s">
        <v>4022</v>
      </c>
      <c r="D3444" s="1" t="s">
        <v>12</v>
      </c>
      <c r="E3444" s="1" t="s">
        <v>55</v>
      </c>
      <c r="F3444" s="1">
        <v>14297.84</v>
      </c>
      <c r="G3444" s="1" t="s">
        <v>14</v>
      </c>
    </row>
    <row r="3445" spans="1:7" x14ac:dyDescent="0.3">
      <c r="A3445" s="1" t="s">
        <v>1606</v>
      </c>
      <c r="B3445" s="2">
        <v>46091</v>
      </c>
      <c r="C3445" s="1" t="s">
        <v>1607</v>
      </c>
      <c r="D3445" s="1" t="s">
        <v>18</v>
      </c>
      <c r="E3445" s="1" t="s">
        <v>55</v>
      </c>
      <c r="F3445" s="1">
        <v>3873.61</v>
      </c>
      <c r="G3445" s="1" t="s">
        <v>14</v>
      </c>
    </row>
    <row r="3446" spans="1:7" x14ac:dyDescent="0.3">
      <c r="A3446" s="1" t="s">
        <v>4674</v>
      </c>
      <c r="B3446" s="2">
        <v>46112</v>
      </c>
      <c r="C3446" s="1" t="s">
        <v>983</v>
      </c>
      <c r="D3446" s="1" t="s">
        <v>12</v>
      </c>
      <c r="E3446" s="1" t="s">
        <v>55</v>
      </c>
      <c r="F3446" s="1">
        <v>3807.98</v>
      </c>
      <c r="G3446" s="1" t="s">
        <v>14</v>
      </c>
    </row>
    <row r="3447" spans="1:7" x14ac:dyDescent="0.3">
      <c r="A3447" s="1" t="s">
        <v>3391</v>
      </c>
      <c r="B3447" s="2">
        <v>46062</v>
      </c>
      <c r="C3447" s="1" t="s">
        <v>113</v>
      </c>
      <c r="D3447" s="1" t="s">
        <v>35</v>
      </c>
      <c r="E3447" s="1" t="s">
        <v>27</v>
      </c>
      <c r="F3447" s="1">
        <v>5695.05</v>
      </c>
      <c r="G3447" s="1" t="s">
        <v>14</v>
      </c>
    </row>
    <row r="3448" spans="1:7" x14ac:dyDescent="0.3">
      <c r="A3448" s="1" t="s">
        <v>4681</v>
      </c>
      <c r="B3448" s="2">
        <v>46103</v>
      </c>
      <c r="C3448" s="1" t="s">
        <v>645</v>
      </c>
      <c r="D3448" s="1" t="s">
        <v>12</v>
      </c>
      <c r="E3448" s="1" t="s">
        <v>13</v>
      </c>
      <c r="F3448" s="1">
        <v>17435.96</v>
      </c>
      <c r="G3448" s="1" t="s">
        <v>94</v>
      </c>
    </row>
    <row r="3449" spans="1:7" x14ac:dyDescent="0.3">
      <c r="A3449" s="1" t="s">
        <v>3297</v>
      </c>
      <c r="B3449" s="2">
        <v>46031</v>
      </c>
      <c r="C3449" s="1" t="s">
        <v>472</v>
      </c>
      <c r="D3449" s="1" t="s">
        <v>12</v>
      </c>
      <c r="E3449" s="1" t="s">
        <v>27</v>
      </c>
      <c r="F3449" s="1">
        <v>4486.9399999999996</v>
      </c>
      <c r="G3449" s="1" t="s">
        <v>14</v>
      </c>
    </row>
    <row r="3450" spans="1:7" x14ac:dyDescent="0.3">
      <c r="A3450" s="1" t="s">
        <v>2358</v>
      </c>
      <c r="B3450" s="2">
        <v>46049</v>
      </c>
      <c r="C3450" s="1" t="s">
        <v>2342</v>
      </c>
      <c r="D3450" s="1" t="s">
        <v>35</v>
      </c>
      <c r="E3450" s="1" t="s">
        <v>21</v>
      </c>
      <c r="F3450" s="1">
        <v>22733.57</v>
      </c>
      <c r="G3450" s="1" t="s">
        <v>14</v>
      </c>
    </row>
    <row r="3451" spans="1:7" x14ac:dyDescent="0.3">
      <c r="A3451" s="1" t="s">
        <v>2125</v>
      </c>
      <c r="B3451" s="2">
        <v>46030</v>
      </c>
      <c r="C3451" s="1" t="s">
        <v>198</v>
      </c>
      <c r="D3451" s="1" t="s">
        <v>18</v>
      </c>
      <c r="E3451" s="1" t="s">
        <v>21</v>
      </c>
      <c r="F3451" s="1">
        <v>2999.51</v>
      </c>
      <c r="G3451" s="1" t="s">
        <v>14</v>
      </c>
    </row>
    <row r="3452" spans="1:7" x14ac:dyDescent="0.3">
      <c r="A3452" s="1" t="s">
        <v>5053</v>
      </c>
      <c r="B3452" s="2">
        <v>46028</v>
      </c>
      <c r="C3452" s="1" t="s">
        <v>1605</v>
      </c>
      <c r="D3452" s="1" t="s">
        <v>66</v>
      </c>
      <c r="E3452" s="1" t="s">
        <v>13</v>
      </c>
      <c r="F3452" s="1">
        <v>6449.92</v>
      </c>
      <c r="G3452" s="1" t="s">
        <v>14</v>
      </c>
    </row>
    <row r="3453" spans="1:7" x14ac:dyDescent="0.3">
      <c r="A3453" s="1" t="s">
        <v>1950</v>
      </c>
      <c r="B3453" s="2">
        <v>46059</v>
      </c>
      <c r="C3453" s="1" t="s">
        <v>1467</v>
      </c>
      <c r="D3453" s="1" t="s">
        <v>12</v>
      </c>
      <c r="E3453" s="1" t="s">
        <v>21</v>
      </c>
      <c r="F3453" s="1">
        <v>42499.14</v>
      </c>
      <c r="G3453" s="1" t="s">
        <v>14</v>
      </c>
    </row>
    <row r="3454" spans="1:7" x14ac:dyDescent="0.3">
      <c r="A3454" s="1" t="s">
        <v>594</v>
      </c>
      <c r="B3454" s="2">
        <v>46049</v>
      </c>
      <c r="C3454" s="1" t="s">
        <v>595</v>
      </c>
      <c r="D3454" s="1" t="s">
        <v>18</v>
      </c>
      <c r="E3454" s="1" t="s">
        <v>13</v>
      </c>
      <c r="F3454" s="1">
        <v>6577.95</v>
      </c>
      <c r="G3454" s="1" t="s">
        <v>14</v>
      </c>
    </row>
    <row r="3455" spans="1:7" x14ac:dyDescent="0.3">
      <c r="A3455" s="1" t="s">
        <v>3269</v>
      </c>
      <c r="B3455" s="2">
        <v>46056</v>
      </c>
      <c r="C3455" s="1" t="s">
        <v>740</v>
      </c>
      <c r="D3455" s="1" t="s">
        <v>18</v>
      </c>
      <c r="E3455" s="1" t="s">
        <v>13</v>
      </c>
      <c r="F3455" s="1">
        <v>4333.6899999999996</v>
      </c>
      <c r="G3455" s="1" t="s">
        <v>14</v>
      </c>
    </row>
    <row r="3456" spans="1:7" x14ac:dyDescent="0.3">
      <c r="A3456" s="1" t="s">
        <v>2914</v>
      </c>
      <c r="B3456" s="2">
        <v>46077</v>
      </c>
      <c r="C3456" s="1" t="s">
        <v>678</v>
      </c>
      <c r="D3456" s="1" t="s">
        <v>18</v>
      </c>
      <c r="E3456" s="1" t="s">
        <v>13</v>
      </c>
      <c r="F3456" s="1">
        <v>11060.57</v>
      </c>
      <c r="G3456" s="1" t="s">
        <v>14</v>
      </c>
    </row>
    <row r="3457" spans="1:7" x14ac:dyDescent="0.3">
      <c r="A3457" s="1" t="s">
        <v>1910</v>
      </c>
      <c r="B3457" s="2">
        <v>46111</v>
      </c>
      <c r="C3457" s="1" t="s">
        <v>750</v>
      </c>
      <c r="D3457" s="1" t="s">
        <v>12</v>
      </c>
      <c r="E3457" s="1" t="s">
        <v>13</v>
      </c>
      <c r="F3457" s="1">
        <v>5642.59</v>
      </c>
      <c r="G3457" s="1" t="s">
        <v>14</v>
      </c>
    </row>
    <row r="3458" spans="1:7" x14ac:dyDescent="0.3">
      <c r="A3458" s="1" t="s">
        <v>3097</v>
      </c>
      <c r="B3458" s="2">
        <v>46111</v>
      </c>
      <c r="C3458" s="1" t="s">
        <v>734</v>
      </c>
      <c r="D3458" s="1" t="s">
        <v>46</v>
      </c>
      <c r="E3458" s="1" t="s">
        <v>27</v>
      </c>
      <c r="F3458" s="1">
        <v>35989.81</v>
      </c>
      <c r="G3458" s="1" t="s">
        <v>14</v>
      </c>
    </row>
    <row r="3459" spans="1:7" x14ac:dyDescent="0.3">
      <c r="A3459" s="1" t="s">
        <v>3373</v>
      </c>
      <c r="B3459" s="2">
        <v>46073</v>
      </c>
      <c r="C3459" s="1" t="s">
        <v>1200</v>
      </c>
      <c r="D3459" s="1" t="s">
        <v>12</v>
      </c>
      <c r="E3459" s="1" t="s">
        <v>13</v>
      </c>
      <c r="F3459" s="1">
        <v>1665.35</v>
      </c>
      <c r="G3459" s="1" t="s">
        <v>14</v>
      </c>
    </row>
    <row r="3460" spans="1:7" x14ac:dyDescent="0.3">
      <c r="A3460" s="1" t="s">
        <v>4732</v>
      </c>
      <c r="B3460" s="2">
        <v>46042</v>
      </c>
      <c r="C3460" s="1" t="s">
        <v>417</v>
      </c>
      <c r="D3460" s="1" t="s">
        <v>12</v>
      </c>
      <c r="E3460" s="1" t="s">
        <v>13</v>
      </c>
      <c r="F3460" s="1">
        <v>3628.84</v>
      </c>
      <c r="G3460" s="1" t="s">
        <v>14</v>
      </c>
    </row>
    <row r="3461" spans="1:7" x14ac:dyDescent="0.3">
      <c r="A3461" s="1" t="s">
        <v>1836</v>
      </c>
      <c r="B3461" s="2">
        <v>46031</v>
      </c>
      <c r="C3461" s="1" t="s">
        <v>867</v>
      </c>
      <c r="D3461" s="1" t="s">
        <v>12</v>
      </c>
      <c r="E3461" s="1" t="s">
        <v>55</v>
      </c>
      <c r="F3461" s="1">
        <v>2371.59</v>
      </c>
      <c r="G3461" s="1" t="s">
        <v>14</v>
      </c>
    </row>
    <row r="3462" spans="1:7" x14ac:dyDescent="0.3">
      <c r="A3462" s="1" t="s">
        <v>3537</v>
      </c>
      <c r="B3462" s="2">
        <v>46069</v>
      </c>
      <c r="C3462" s="1" t="s">
        <v>3538</v>
      </c>
      <c r="D3462" s="1" t="s">
        <v>12</v>
      </c>
      <c r="E3462" s="1" t="s">
        <v>55</v>
      </c>
      <c r="F3462" s="1">
        <v>6535.6</v>
      </c>
      <c r="G3462" s="1" t="s">
        <v>14</v>
      </c>
    </row>
    <row r="3463" spans="1:7" x14ac:dyDescent="0.3">
      <c r="A3463" s="1" t="s">
        <v>3843</v>
      </c>
      <c r="B3463" s="2">
        <v>46067</v>
      </c>
      <c r="C3463" s="1" t="s">
        <v>330</v>
      </c>
      <c r="D3463" s="1" t="s">
        <v>12</v>
      </c>
      <c r="E3463" s="1" t="s">
        <v>27</v>
      </c>
      <c r="F3463" s="1">
        <v>3873.18</v>
      </c>
      <c r="G3463" s="1" t="s">
        <v>14</v>
      </c>
    </row>
    <row r="3464" spans="1:7" x14ac:dyDescent="0.3">
      <c r="A3464" s="1" t="s">
        <v>2130</v>
      </c>
      <c r="B3464" s="2">
        <v>46028</v>
      </c>
      <c r="C3464" s="1" t="s">
        <v>1048</v>
      </c>
      <c r="D3464" s="1" t="s">
        <v>66</v>
      </c>
      <c r="E3464" s="1" t="s">
        <v>21</v>
      </c>
      <c r="F3464" s="1">
        <v>23846.29</v>
      </c>
      <c r="G3464" s="1" t="s">
        <v>14</v>
      </c>
    </row>
    <row r="3465" spans="1:7" x14ac:dyDescent="0.3">
      <c r="A3465" s="1" t="s">
        <v>1026</v>
      </c>
      <c r="B3465" s="2">
        <v>46110</v>
      </c>
      <c r="C3465" s="1" t="s">
        <v>773</v>
      </c>
      <c r="D3465" s="1" t="s">
        <v>12</v>
      </c>
      <c r="E3465" s="1" t="s">
        <v>13</v>
      </c>
      <c r="F3465" s="1">
        <v>4040.67</v>
      </c>
      <c r="G3465" s="1" t="s">
        <v>14</v>
      </c>
    </row>
    <row r="3466" spans="1:7" x14ac:dyDescent="0.3">
      <c r="A3466" s="1" t="s">
        <v>4802</v>
      </c>
      <c r="B3466" s="2">
        <v>46081</v>
      </c>
      <c r="C3466" s="1" t="s">
        <v>294</v>
      </c>
      <c r="D3466" s="1" t="s">
        <v>35</v>
      </c>
      <c r="E3466" s="1" t="s">
        <v>27</v>
      </c>
      <c r="F3466" s="1">
        <v>2573.65</v>
      </c>
      <c r="G3466" s="1" t="s">
        <v>14</v>
      </c>
    </row>
    <row r="3467" spans="1:7" x14ac:dyDescent="0.3">
      <c r="A3467" s="1" t="s">
        <v>2379</v>
      </c>
      <c r="B3467" s="2">
        <v>46056</v>
      </c>
      <c r="C3467" s="1" t="s">
        <v>2380</v>
      </c>
      <c r="D3467" s="1" t="s">
        <v>46</v>
      </c>
      <c r="E3467" s="1" t="s">
        <v>13</v>
      </c>
      <c r="F3467" s="1">
        <v>4191.29</v>
      </c>
      <c r="G3467" s="1" t="s">
        <v>94</v>
      </c>
    </row>
    <row r="3468" spans="1:7" x14ac:dyDescent="0.3">
      <c r="A3468" s="1" t="s">
        <v>2415</v>
      </c>
      <c r="B3468" s="2">
        <v>46067</v>
      </c>
      <c r="C3468" s="1" t="s">
        <v>2416</v>
      </c>
      <c r="D3468" s="1" t="s">
        <v>66</v>
      </c>
      <c r="E3468" s="1" t="s">
        <v>21</v>
      </c>
      <c r="F3468" s="1">
        <v>3166.22</v>
      </c>
      <c r="G3468" s="1" t="s">
        <v>14</v>
      </c>
    </row>
    <row r="3469" spans="1:7" x14ac:dyDescent="0.3">
      <c r="A3469" s="1" t="s">
        <v>2751</v>
      </c>
      <c r="B3469" s="2">
        <v>46082</v>
      </c>
      <c r="C3469" s="1" t="s">
        <v>346</v>
      </c>
      <c r="D3469" s="1" t="s">
        <v>12</v>
      </c>
      <c r="E3469" s="1" t="s">
        <v>27</v>
      </c>
      <c r="F3469" s="1">
        <v>6667.01</v>
      </c>
      <c r="G3469" s="1" t="s">
        <v>14</v>
      </c>
    </row>
    <row r="3470" spans="1:7" x14ac:dyDescent="0.3">
      <c r="A3470" s="1" t="s">
        <v>4044</v>
      </c>
      <c r="B3470" s="2">
        <v>46041</v>
      </c>
      <c r="C3470" s="1" t="s">
        <v>265</v>
      </c>
      <c r="D3470" s="1" t="s">
        <v>12</v>
      </c>
      <c r="E3470" s="1" t="s">
        <v>21</v>
      </c>
      <c r="F3470" s="1">
        <v>9630.15</v>
      </c>
      <c r="G3470" s="1" t="s">
        <v>14</v>
      </c>
    </row>
    <row r="3471" spans="1:7" x14ac:dyDescent="0.3">
      <c r="A3471" s="1" t="s">
        <v>2662</v>
      </c>
      <c r="B3471" s="2">
        <v>46066</v>
      </c>
      <c r="C3471" s="1" t="s">
        <v>2663</v>
      </c>
      <c r="D3471" s="1" t="s">
        <v>35</v>
      </c>
      <c r="E3471" s="1" t="s">
        <v>13</v>
      </c>
      <c r="F3471" s="1">
        <v>1504.03</v>
      </c>
      <c r="G3471" s="1" t="s">
        <v>14</v>
      </c>
    </row>
    <row r="3472" spans="1:7" x14ac:dyDescent="0.3">
      <c r="A3472" s="1" t="s">
        <v>1382</v>
      </c>
      <c r="B3472" s="2">
        <v>46026</v>
      </c>
      <c r="C3472" s="1" t="s">
        <v>1383</v>
      </c>
      <c r="D3472" s="1" t="s">
        <v>66</v>
      </c>
      <c r="E3472" s="1" t="s">
        <v>27</v>
      </c>
      <c r="F3472" s="1">
        <v>22045.39</v>
      </c>
      <c r="G3472" s="1" t="s">
        <v>14</v>
      </c>
    </row>
    <row r="3473" spans="1:7" x14ac:dyDescent="0.3">
      <c r="A3473" s="1" t="s">
        <v>1663</v>
      </c>
      <c r="B3473" s="2">
        <v>46031</v>
      </c>
      <c r="C3473" s="1" t="s">
        <v>1664</v>
      </c>
      <c r="D3473" s="1" t="s">
        <v>35</v>
      </c>
      <c r="E3473" s="1" t="s">
        <v>13</v>
      </c>
      <c r="F3473" s="1">
        <v>5695.75</v>
      </c>
      <c r="G3473" s="1" t="s">
        <v>14</v>
      </c>
    </row>
    <row r="3474" spans="1:7" x14ac:dyDescent="0.3">
      <c r="A3474" s="1" t="s">
        <v>964</v>
      </c>
      <c r="B3474" s="2">
        <v>46077</v>
      </c>
      <c r="C3474" s="1" t="s">
        <v>508</v>
      </c>
      <c r="D3474" s="1" t="s">
        <v>46</v>
      </c>
      <c r="E3474" s="1" t="s">
        <v>27</v>
      </c>
      <c r="F3474" s="1">
        <v>2507.41</v>
      </c>
      <c r="G3474" s="1" t="s">
        <v>14</v>
      </c>
    </row>
    <row r="3475" spans="1:7" x14ac:dyDescent="0.3">
      <c r="A3475" s="1" t="s">
        <v>1387</v>
      </c>
      <c r="B3475" s="2">
        <v>46112</v>
      </c>
      <c r="C3475" s="1" t="s">
        <v>436</v>
      </c>
      <c r="D3475" s="1" t="s">
        <v>35</v>
      </c>
      <c r="E3475" s="1" t="s">
        <v>27</v>
      </c>
      <c r="F3475" s="1">
        <v>1133.98</v>
      </c>
      <c r="G3475" s="1" t="s">
        <v>14</v>
      </c>
    </row>
    <row r="3476" spans="1:7" x14ac:dyDescent="0.3">
      <c r="A3476" s="1" t="s">
        <v>2051</v>
      </c>
      <c r="B3476" s="2">
        <v>46049</v>
      </c>
      <c r="C3476" s="1" t="s">
        <v>169</v>
      </c>
      <c r="D3476" s="1" t="s">
        <v>12</v>
      </c>
      <c r="E3476" s="1" t="s">
        <v>21</v>
      </c>
      <c r="F3476" s="1">
        <v>1962.55</v>
      </c>
      <c r="G3476" s="1" t="s">
        <v>14</v>
      </c>
    </row>
    <row r="3477" spans="1:7" x14ac:dyDescent="0.3">
      <c r="A3477" s="1" t="s">
        <v>3678</v>
      </c>
      <c r="B3477" s="2">
        <v>46075</v>
      </c>
      <c r="C3477" s="1" t="s">
        <v>1894</v>
      </c>
      <c r="D3477" s="1" t="s">
        <v>35</v>
      </c>
      <c r="E3477" s="1" t="s">
        <v>13</v>
      </c>
      <c r="F3477" s="1">
        <v>387.97</v>
      </c>
      <c r="G3477" s="1" t="s">
        <v>14</v>
      </c>
    </row>
    <row r="3478" spans="1:7" x14ac:dyDescent="0.3">
      <c r="A3478" s="1" t="s">
        <v>4763</v>
      </c>
      <c r="B3478" s="2">
        <v>46026</v>
      </c>
      <c r="C3478" s="1" t="s">
        <v>813</v>
      </c>
      <c r="D3478" s="1" t="s">
        <v>18</v>
      </c>
      <c r="E3478" s="1" t="s">
        <v>55</v>
      </c>
      <c r="F3478" s="1">
        <v>6083.22</v>
      </c>
      <c r="G3478" s="1" t="s">
        <v>14</v>
      </c>
    </row>
    <row r="3479" spans="1:7" x14ac:dyDescent="0.3">
      <c r="A3479" s="1" t="s">
        <v>5054</v>
      </c>
      <c r="B3479" s="2">
        <v>46050</v>
      </c>
      <c r="C3479" s="1" t="s">
        <v>2365</v>
      </c>
      <c r="D3479" s="1" t="s">
        <v>66</v>
      </c>
      <c r="E3479" s="1" t="s">
        <v>13</v>
      </c>
      <c r="F3479" s="1">
        <v>2098.63</v>
      </c>
      <c r="G3479" s="1" t="s">
        <v>14</v>
      </c>
    </row>
    <row r="3480" spans="1:7" x14ac:dyDescent="0.3">
      <c r="A3480" s="1" t="s">
        <v>4534</v>
      </c>
      <c r="B3480" s="2">
        <v>46024</v>
      </c>
      <c r="C3480" s="1" t="s">
        <v>2671</v>
      </c>
      <c r="D3480" s="1" t="s">
        <v>18</v>
      </c>
      <c r="E3480" s="1" t="s">
        <v>13</v>
      </c>
      <c r="F3480" s="1">
        <v>3191.37</v>
      </c>
      <c r="G3480" s="1" t="s">
        <v>14</v>
      </c>
    </row>
    <row r="3481" spans="1:7" x14ac:dyDescent="0.3">
      <c r="A3481" s="1" t="s">
        <v>281</v>
      </c>
      <c r="B3481" s="2">
        <v>46057</v>
      </c>
      <c r="C3481" s="1" t="s">
        <v>282</v>
      </c>
      <c r="D3481" s="1" t="s">
        <v>66</v>
      </c>
      <c r="E3481" s="1" t="s">
        <v>13</v>
      </c>
      <c r="F3481" s="1">
        <v>1462.89</v>
      </c>
      <c r="G3481" s="1" t="s">
        <v>14</v>
      </c>
    </row>
    <row r="3482" spans="1:7" x14ac:dyDescent="0.3">
      <c r="A3482" s="1" t="s">
        <v>4548</v>
      </c>
      <c r="B3482" s="2">
        <v>46103</v>
      </c>
      <c r="C3482" s="1" t="s">
        <v>1699</v>
      </c>
      <c r="D3482" s="1" t="s">
        <v>35</v>
      </c>
      <c r="E3482" s="1" t="s">
        <v>13</v>
      </c>
      <c r="F3482" s="1">
        <v>1513.7</v>
      </c>
      <c r="G3482" s="1" t="s">
        <v>14</v>
      </c>
    </row>
    <row r="3483" spans="1:7" x14ac:dyDescent="0.3">
      <c r="A3483" s="1" t="s">
        <v>3615</v>
      </c>
      <c r="B3483" s="2">
        <v>46086</v>
      </c>
      <c r="C3483" s="1" t="s">
        <v>3616</v>
      </c>
      <c r="D3483" s="1" t="s">
        <v>18</v>
      </c>
      <c r="E3483" s="1" t="s">
        <v>27</v>
      </c>
      <c r="F3483" s="1">
        <v>4626.9399999999996</v>
      </c>
      <c r="G3483" s="1" t="s">
        <v>14</v>
      </c>
    </row>
    <row r="3484" spans="1:7" x14ac:dyDescent="0.3">
      <c r="A3484" s="1" t="s">
        <v>2962</v>
      </c>
      <c r="B3484" s="2">
        <v>46101</v>
      </c>
      <c r="C3484" s="1" t="s">
        <v>57</v>
      </c>
      <c r="D3484" s="1" t="s">
        <v>35</v>
      </c>
      <c r="E3484" s="1" t="s">
        <v>13</v>
      </c>
      <c r="F3484" s="1">
        <v>1681.31</v>
      </c>
      <c r="G3484" s="1" t="s">
        <v>14</v>
      </c>
    </row>
    <row r="3485" spans="1:7" x14ac:dyDescent="0.3">
      <c r="A3485" s="1" t="s">
        <v>2016</v>
      </c>
      <c r="B3485" s="2">
        <v>46100</v>
      </c>
      <c r="C3485" s="1" t="s">
        <v>2017</v>
      </c>
      <c r="D3485" s="1" t="s">
        <v>12</v>
      </c>
      <c r="E3485" s="1" t="s">
        <v>27</v>
      </c>
      <c r="F3485" s="1">
        <v>7401.56</v>
      </c>
      <c r="G3485" s="1" t="s">
        <v>14</v>
      </c>
    </row>
    <row r="3486" spans="1:7" x14ac:dyDescent="0.3">
      <c r="A3486" s="1" t="s">
        <v>2847</v>
      </c>
      <c r="B3486" s="2">
        <v>46028</v>
      </c>
      <c r="C3486" s="1" t="s">
        <v>2491</v>
      </c>
      <c r="D3486" s="1" t="s">
        <v>35</v>
      </c>
      <c r="E3486" s="1" t="s">
        <v>55</v>
      </c>
      <c r="F3486" s="1">
        <v>1438.42</v>
      </c>
      <c r="G3486" s="1" t="s">
        <v>14</v>
      </c>
    </row>
    <row r="3487" spans="1:7" x14ac:dyDescent="0.3">
      <c r="A3487" s="1" t="s">
        <v>4877</v>
      </c>
      <c r="B3487" s="2">
        <v>46089</v>
      </c>
      <c r="C3487" s="1" t="s">
        <v>652</v>
      </c>
      <c r="D3487" s="1" t="s">
        <v>12</v>
      </c>
      <c r="E3487" s="1" t="s">
        <v>27</v>
      </c>
      <c r="F3487" s="1">
        <v>6838.7</v>
      </c>
      <c r="G3487" s="1" t="s">
        <v>14</v>
      </c>
    </row>
    <row r="3488" spans="1:7" x14ac:dyDescent="0.3">
      <c r="A3488" s="1" t="s">
        <v>2073</v>
      </c>
      <c r="B3488" s="2">
        <v>46046</v>
      </c>
      <c r="C3488" s="1" t="s">
        <v>2074</v>
      </c>
      <c r="D3488" s="1" t="s">
        <v>18</v>
      </c>
      <c r="E3488" s="1" t="s">
        <v>13</v>
      </c>
      <c r="F3488" s="1">
        <v>2148.6999999999998</v>
      </c>
      <c r="G3488" s="1" t="s">
        <v>89</v>
      </c>
    </row>
    <row r="3489" spans="1:7" x14ac:dyDescent="0.3">
      <c r="A3489" s="1" t="s">
        <v>3011</v>
      </c>
      <c r="B3489" s="2">
        <v>46064</v>
      </c>
      <c r="C3489" s="1" t="s">
        <v>3012</v>
      </c>
      <c r="D3489" s="1" t="s">
        <v>46</v>
      </c>
      <c r="E3489" s="1" t="s">
        <v>13</v>
      </c>
      <c r="F3489" s="1">
        <v>4100.57</v>
      </c>
      <c r="G3489" s="1" t="s">
        <v>14</v>
      </c>
    </row>
    <row r="3490" spans="1:7" x14ac:dyDescent="0.3">
      <c r="A3490" s="1" t="s">
        <v>4254</v>
      </c>
      <c r="B3490" s="2">
        <v>46081</v>
      </c>
      <c r="C3490" s="1" t="s">
        <v>1070</v>
      </c>
      <c r="D3490" s="1" t="s">
        <v>12</v>
      </c>
      <c r="E3490" s="1" t="s">
        <v>13</v>
      </c>
      <c r="F3490" s="1">
        <v>2594.1799999999998</v>
      </c>
      <c r="G3490" s="1" t="s">
        <v>14</v>
      </c>
    </row>
    <row r="3491" spans="1:7" x14ac:dyDescent="0.3">
      <c r="A3491" s="1" t="s">
        <v>4812</v>
      </c>
      <c r="B3491" s="2">
        <v>46087</v>
      </c>
      <c r="C3491" s="1" t="s">
        <v>715</v>
      </c>
      <c r="D3491" s="1" t="s">
        <v>18</v>
      </c>
      <c r="E3491" s="1" t="s">
        <v>21</v>
      </c>
      <c r="F3491" s="1">
        <v>2965.56</v>
      </c>
      <c r="G3491" s="1" t="s">
        <v>14</v>
      </c>
    </row>
    <row r="3492" spans="1:7" x14ac:dyDescent="0.3">
      <c r="A3492" s="1" t="s">
        <v>888</v>
      </c>
      <c r="B3492" s="2">
        <v>46076</v>
      </c>
      <c r="C3492" s="1" t="s">
        <v>889</v>
      </c>
      <c r="D3492" s="1" t="s">
        <v>18</v>
      </c>
      <c r="E3492" s="1" t="s">
        <v>13</v>
      </c>
      <c r="F3492" s="1">
        <v>3339.2</v>
      </c>
      <c r="G3492" s="1" t="s">
        <v>14</v>
      </c>
    </row>
    <row r="3493" spans="1:7" x14ac:dyDescent="0.3">
      <c r="A3493" s="1" t="s">
        <v>1505</v>
      </c>
      <c r="B3493" s="2">
        <v>46093</v>
      </c>
      <c r="C3493" s="1" t="s">
        <v>186</v>
      </c>
      <c r="D3493" s="1" t="s">
        <v>12</v>
      </c>
      <c r="E3493" s="1" t="s">
        <v>27</v>
      </c>
      <c r="F3493" s="1">
        <v>10787.73</v>
      </c>
      <c r="G3493" s="1" t="s">
        <v>14</v>
      </c>
    </row>
    <row r="3494" spans="1:7" x14ac:dyDescent="0.3">
      <c r="A3494" s="1" t="s">
        <v>1167</v>
      </c>
      <c r="B3494" s="2">
        <v>46096</v>
      </c>
      <c r="C3494" s="1" t="s">
        <v>1168</v>
      </c>
      <c r="D3494" s="1" t="s">
        <v>18</v>
      </c>
      <c r="E3494" s="1" t="s">
        <v>27</v>
      </c>
      <c r="F3494" s="1">
        <v>12196.87</v>
      </c>
      <c r="G3494" s="1" t="s">
        <v>14</v>
      </c>
    </row>
    <row r="3495" spans="1:7" x14ac:dyDescent="0.3">
      <c r="A3495" s="1" t="s">
        <v>1716</v>
      </c>
      <c r="B3495" s="2">
        <v>46024</v>
      </c>
      <c r="C3495" s="1" t="s">
        <v>1267</v>
      </c>
      <c r="D3495" s="1" t="s">
        <v>12</v>
      </c>
      <c r="E3495" s="1" t="s">
        <v>13</v>
      </c>
      <c r="F3495" s="1">
        <v>35888.769999999997</v>
      </c>
      <c r="G3495" s="1" t="s">
        <v>14</v>
      </c>
    </row>
    <row r="3496" spans="1:7" x14ac:dyDescent="0.3">
      <c r="A3496" s="1" t="s">
        <v>2242</v>
      </c>
      <c r="B3496" s="2">
        <v>46029</v>
      </c>
      <c r="C3496" s="1" t="s">
        <v>167</v>
      </c>
      <c r="D3496" s="1" t="s">
        <v>12</v>
      </c>
      <c r="E3496" s="1" t="s">
        <v>13</v>
      </c>
      <c r="F3496" s="1">
        <v>12630.62</v>
      </c>
      <c r="G3496" s="1" t="s">
        <v>14</v>
      </c>
    </row>
    <row r="3497" spans="1:7" x14ac:dyDescent="0.3">
      <c r="A3497" s="1" t="s">
        <v>1499</v>
      </c>
      <c r="B3497" s="2">
        <v>46081</v>
      </c>
      <c r="C3497" s="1" t="s">
        <v>1500</v>
      </c>
      <c r="D3497" s="1" t="s">
        <v>12</v>
      </c>
      <c r="E3497" s="1" t="s">
        <v>55</v>
      </c>
      <c r="F3497" s="1">
        <v>22145.22</v>
      </c>
      <c r="G3497" s="1" t="s">
        <v>14</v>
      </c>
    </row>
    <row r="3498" spans="1:7" x14ac:dyDescent="0.3">
      <c r="A3498" s="1" t="s">
        <v>598</v>
      </c>
      <c r="B3498" s="2">
        <v>46057</v>
      </c>
      <c r="C3498" s="1" t="s">
        <v>599</v>
      </c>
      <c r="D3498" s="1" t="s">
        <v>12</v>
      </c>
      <c r="E3498" s="1" t="s">
        <v>27</v>
      </c>
      <c r="F3498" s="1">
        <v>2078.79</v>
      </c>
      <c r="G3498" s="1" t="s">
        <v>14</v>
      </c>
    </row>
    <row r="3499" spans="1:7" x14ac:dyDescent="0.3">
      <c r="A3499" s="1" t="s">
        <v>2344</v>
      </c>
      <c r="B3499" s="2">
        <v>46023</v>
      </c>
      <c r="C3499" s="1" t="s">
        <v>205</v>
      </c>
      <c r="D3499" s="1" t="s">
        <v>18</v>
      </c>
      <c r="E3499" s="1" t="s">
        <v>27</v>
      </c>
      <c r="F3499" s="1">
        <v>41266.589999999997</v>
      </c>
      <c r="G3499" s="1" t="s">
        <v>14</v>
      </c>
    </row>
    <row r="3500" spans="1:7" x14ac:dyDescent="0.3">
      <c r="A3500" s="1" t="s">
        <v>4081</v>
      </c>
      <c r="B3500" s="2">
        <v>46059</v>
      </c>
      <c r="C3500" s="1" t="s">
        <v>566</v>
      </c>
      <c r="D3500" s="1" t="s">
        <v>18</v>
      </c>
      <c r="E3500" s="1" t="s">
        <v>13</v>
      </c>
      <c r="F3500" s="1">
        <v>10424.74</v>
      </c>
      <c r="G3500" s="1" t="s">
        <v>14</v>
      </c>
    </row>
    <row r="3501" spans="1:7" x14ac:dyDescent="0.3">
      <c r="A3501" s="1" t="s">
        <v>2940</v>
      </c>
      <c r="B3501" s="2">
        <v>46061</v>
      </c>
      <c r="C3501" s="1" t="s">
        <v>1870</v>
      </c>
      <c r="D3501" s="1" t="s">
        <v>35</v>
      </c>
      <c r="E3501" s="1" t="s">
        <v>27</v>
      </c>
      <c r="F3501" s="1">
        <v>3605.29</v>
      </c>
      <c r="G3501" s="1" t="s">
        <v>14</v>
      </c>
    </row>
    <row r="3502" spans="1:7" x14ac:dyDescent="0.3">
      <c r="A3502" s="1" t="s">
        <v>2575</v>
      </c>
      <c r="B3502" s="2">
        <v>46102</v>
      </c>
      <c r="C3502" s="1" t="s">
        <v>155</v>
      </c>
      <c r="D3502" s="1" t="s">
        <v>66</v>
      </c>
      <c r="E3502" s="1" t="s">
        <v>27</v>
      </c>
      <c r="F3502" s="1">
        <v>4629.62</v>
      </c>
      <c r="G3502" s="1" t="s">
        <v>14</v>
      </c>
    </row>
    <row r="3503" spans="1:7" x14ac:dyDescent="0.3">
      <c r="A3503" s="1" t="s">
        <v>1502</v>
      </c>
      <c r="B3503" s="2">
        <v>46108</v>
      </c>
      <c r="C3503" s="1" t="s">
        <v>1503</v>
      </c>
      <c r="D3503" s="1" t="s">
        <v>12</v>
      </c>
      <c r="E3503" s="1" t="s">
        <v>21</v>
      </c>
      <c r="F3503" s="1">
        <v>997.58</v>
      </c>
      <c r="G3503" s="1" t="s">
        <v>89</v>
      </c>
    </row>
    <row r="3504" spans="1:7" x14ac:dyDescent="0.3">
      <c r="A3504" s="1" t="s">
        <v>262</v>
      </c>
      <c r="B3504" s="2">
        <v>46100</v>
      </c>
      <c r="C3504" s="1" t="s">
        <v>263</v>
      </c>
      <c r="D3504" s="1" t="s">
        <v>12</v>
      </c>
      <c r="E3504" s="1" t="s">
        <v>13</v>
      </c>
      <c r="F3504" s="1">
        <v>6970.76</v>
      </c>
      <c r="G3504" s="1" t="s">
        <v>14</v>
      </c>
    </row>
    <row r="3505" spans="1:7" x14ac:dyDescent="0.3">
      <c r="A3505" s="1" t="s">
        <v>3782</v>
      </c>
      <c r="B3505" s="2">
        <v>46036</v>
      </c>
      <c r="C3505" s="1" t="s">
        <v>229</v>
      </c>
      <c r="D3505" s="1" t="s">
        <v>35</v>
      </c>
      <c r="E3505" s="1" t="s">
        <v>13</v>
      </c>
      <c r="F3505" s="1">
        <v>2836.18</v>
      </c>
      <c r="G3505" s="1" t="s">
        <v>94</v>
      </c>
    </row>
    <row r="3506" spans="1:7" x14ac:dyDescent="0.3">
      <c r="A3506" s="1" t="s">
        <v>1523</v>
      </c>
      <c r="B3506" s="2">
        <v>46072</v>
      </c>
      <c r="C3506" s="1" t="s">
        <v>850</v>
      </c>
      <c r="D3506" s="1" t="s">
        <v>12</v>
      </c>
      <c r="E3506" s="1" t="s">
        <v>55</v>
      </c>
      <c r="F3506" s="1">
        <v>12025.5</v>
      </c>
      <c r="G3506" s="1" t="s">
        <v>14</v>
      </c>
    </row>
    <row r="3507" spans="1:7" x14ac:dyDescent="0.3">
      <c r="A3507" s="1" t="s">
        <v>3845</v>
      </c>
      <c r="B3507" s="2">
        <v>46071</v>
      </c>
      <c r="C3507" s="1" t="s">
        <v>284</v>
      </c>
      <c r="D3507" s="1" t="s">
        <v>12</v>
      </c>
      <c r="E3507" s="1" t="s">
        <v>55</v>
      </c>
      <c r="F3507" s="1">
        <v>2818.72</v>
      </c>
      <c r="G3507" s="1" t="s">
        <v>14</v>
      </c>
    </row>
    <row r="3508" spans="1:7" x14ac:dyDescent="0.3">
      <c r="A3508" s="1" t="s">
        <v>3346</v>
      </c>
      <c r="B3508" s="2">
        <v>46088</v>
      </c>
      <c r="C3508" s="1" t="s">
        <v>882</v>
      </c>
      <c r="D3508" s="1" t="s">
        <v>12</v>
      </c>
      <c r="E3508" s="1" t="s">
        <v>27</v>
      </c>
      <c r="F3508" s="1">
        <v>30338.75</v>
      </c>
      <c r="G3508" s="1" t="s">
        <v>14</v>
      </c>
    </row>
    <row r="3509" spans="1:7" x14ac:dyDescent="0.3">
      <c r="A3509" s="1" t="s">
        <v>1156</v>
      </c>
      <c r="B3509" s="2">
        <v>46039</v>
      </c>
      <c r="C3509" s="1" t="s">
        <v>109</v>
      </c>
      <c r="D3509" s="1" t="s">
        <v>12</v>
      </c>
      <c r="E3509" s="1" t="s">
        <v>21</v>
      </c>
      <c r="F3509" s="1">
        <v>5644.18</v>
      </c>
      <c r="G3509" s="1" t="s">
        <v>14</v>
      </c>
    </row>
    <row r="3510" spans="1:7" x14ac:dyDescent="0.3">
      <c r="A3510" s="1" t="s">
        <v>2099</v>
      </c>
      <c r="B3510" s="2">
        <v>46108</v>
      </c>
      <c r="C3510" s="1" t="s">
        <v>1939</v>
      </c>
      <c r="D3510" s="1" t="s">
        <v>35</v>
      </c>
      <c r="E3510" s="1" t="s">
        <v>13</v>
      </c>
      <c r="F3510" s="1">
        <v>8358.23</v>
      </c>
      <c r="G3510" s="1" t="s">
        <v>14</v>
      </c>
    </row>
    <row r="3511" spans="1:7" x14ac:dyDescent="0.3">
      <c r="A3511" s="1" t="s">
        <v>1029</v>
      </c>
      <c r="B3511" s="2">
        <v>46029</v>
      </c>
      <c r="C3511" s="1" t="s">
        <v>1030</v>
      </c>
      <c r="D3511" s="1" t="s">
        <v>12</v>
      </c>
      <c r="E3511" s="1" t="s">
        <v>27</v>
      </c>
      <c r="F3511" s="1">
        <v>11752.4</v>
      </c>
      <c r="G3511" s="1" t="s">
        <v>14</v>
      </c>
    </row>
    <row r="3512" spans="1:7" x14ac:dyDescent="0.3">
      <c r="A3512" s="1" t="s">
        <v>3927</v>
      </c>
      <c r="B3512" s="2">
        <v>46048</v>
      </c>
      <c r="C3512" s="1" t="s">
        <v>643</v>
      </c>
      <c r="D3512" s="1" t="s">
        <v>12</v>
      </c>
      <c r="E3512" s="1" t="s">
        <v>21</v>
      </c>
      <c r="F3512" s="1">
        <v>71114.070000000007</v>
      </c>
      <c r="G3512" s="1" t="s">
        <v>14</v>
      </c>
    </row>
    <row r="3513" spans="1:7" x14ac:dyDescent="0.3">
      <c r="A3513" s="1" t="s">
        <v>946</v>
      </c>
      <c r="B3513" s="2">
        <v>46069</v>
      </c>
      <c r="C3513" s="1" t="s">
        <v>947</v>
      </c>
      <c r="D3513" s="1" t="s">
        <v>66</v>
      </c>
      <c r="E3513" s="1" t="s">
        <v>55</v>
      </c>
      <c r="F3513" s="1">
        <v>9696.7900000000009</v>
      </c>
      <c r="G3513" s="1" t="s">
        <v>14</v>
      </c>
    </row>
    <row r="3514" spans="1:7" x14ac:dyDescent="0.3">
      <c r="A3514" s="1" t="s">
        <v>2931</v>
      </c>
      <c r="B3514" s="2">
        <v>46100</v>
      </c>
      <c r="C3514" s="1" t="s">
        <v>1467</v>
      </c>
      <c r="D3514" s="1" t="s">
        <v>12</v>
      </c>
      <c r="E3514" s="1" t="s">
        <v>13</v>
      </c>
      <c r="F3514" s="1">
        <v>3983.85</v>
      </c>
      <c r="G3514" s="1" t="s">
        <v>14</v>
      </c>
    </row>
    <row r="3515" spans="1:7" x14ac:dyDescent="0.3">
      <c r="A3515" s="1" t="s">
        <v>4736</v>
      </c>
      <c r="B3515" s="2">
        <v>46045</v>
      </c>
      <c r="C3515" s="1" t="s">
        <v>2317</v>
      </c>
      <c r="D3515" s="1" t="s">
        <v>12</v>
      </c>
      <c r="E3515" s="1" t="s">
        <v>21</v>
      </c>
      <c r="F3515" s="1">
        <v>1319.3</v>
      </c>
      <c r="G3515" s="1" t="s">
        <v>14</v>
      </c>
    </row>
    <row r="3516" spans="1:7" x14ac:dyDescent="0.3">
      <c r="A3516" s="1" t="s">
        <v>1534</v>
      </c>
      <c r="B3516" s="2">
        <v>46079</v>
      </c>
      <c r="C3516" s="1" t="s">
        <v>603</v>
      </c>
      <c r="D3516" s="1" t="s">
        <v>12</v>
      </c>
      <c r="E3516" s="1" t="s">
        <v>21</v>
      </c>
      <c r="F3516" s="1">
        <v>5330.61</v>
      </c>
      <c r="G3516" s="1" t="s">
        <v>14</v>
      </c>
    </row>
    <row r="3517" spans="1:7" x14ac:dyDescent="0.3">
      <c r="A3517" s="1" t="s">
        <v>2838</v>
      </c>
      <c r="B3517" s="2">
        <v>46077</v>
      </c>
      <c r="C3517" s="1" t="s">
        <v>715</v>
      </c>
      <c r="D3517" s="1" t="s">
        <v>35</v>
      </c>
      <c r="E3517" s="1" t="s">
        <v>21</v>
      </c>
      <c r="F3517" s="1">
        <v>2377.98</v>
      </c>
      <c r="G3517" s="1" t="s">
        <v>14</v>
      </c>
    </row>
    <row r="3518" spans="1:7" x14ac:dyDescent="0.3">
      <c r="A3518" s="1" t="s">
        <v>4243</v>
      </c>
      <c r="B3518" s="2">
        <v>46077</v>
      </c>
      <c r="C3518" s="1" t="s">
        <v>1776</v>
      </c>
      <c r="D3518" s="1" t="s">
        <v>12</v>
      </c>
      <c r="E3518" s="1" t="s">
        <v>13</v>
      </c>
      <c r="F3518" s="1">
        <v>3330.54</v>
      </c>
      <c r="G3518" s="1" t="s">
        <v>14</v>
      </c>
    </row>
    <row r="3519" spans="1:7" x14ac:dyDescent="0.3">
      <c r="A3519" s="1" t="s">
        <v>2981</v>
      </c>
      <c r="B3519" s="2">
        <v>46064</v>
      </c>
      <c r="C3519" s="1" t="s">
        <v>566</v>
      </c>
      <c r="D3519" s="1" t="s">
        <v>18</v>
      </c>
      <c r="E3519" s="1" t="s">
        <v>13</v>
      </c>
      <c r="F3519" s="1">
        <v>2325.3200000000002</v>
      </c>
      <c r="G3519" s="1" t="s">
        <v>14</v>
      </c>
    </row>
    <row r="3520" spans="1:7" x14ac:dyDescent="0.3">
      <c r="A3520" s="1" t="s">
        <v>1585</v>
      </c>
      <c r="B3520" s="2">
        <v>46108</v>
      </c>
      <c r="C3520" s="1" t="s">
        <v>919</v>
      </c>
      <c r="D3520" s="1" t="s">
        <v>12</v>
      </c>
      <c r="E3520" s="1" t="s">
        <v>21</v>
      </c>
      <c r="F3520" s="1">
        <v>8581.27</v>
      </c>
      <c r="G3520" s="1" t="s">
        <v>14</v>
      </c>
    </row>
    <row r="3521" spans="1:7" x14ac:dyDescent="0.3">
      <c r="A3521" s="1" t="s">
        <v>3393</v>
      </c>
      <c r="B3521" s="2">
        <v>46085</v>
      </c>
      <c r="C3521" s="1" t="s">
        <v>1202</v>
      </c>
      <c r="D3521" s="1" t="s">
        <v>12</v>
      </c>
      <c r="E3521" s="1" t="s">
        <v>27</v>
      </c>
      <c r="F3521" s="1">
        <v>2035.18</v>
      </c>
      <c r="G3521" s="1" t="s">
        <v>14</v>
      </c>
    </row>
    <row r="3522" spans="1:7" x14ac:dyDescent="0.3">
      <c r="A3522" s="1" t="s">
        <v>4804</v>
      </c>
      <c r="B3522" s="2">
        <v>46042</v>
      </c>
      <c r="C3522" s="1" t="s">
        <v>1283</v>
      </c>
      <c r="D3522" s="1" t="s">
        <v>35</v>
      </c>
      <c r="E3522" s="1" t="s">
        <v>55</v>
      </c>
      <c r="F3522" s="1">
        <v>3648</v>
      </c>
      <c r="G3522" s="1" t="s">
        <v>14</v>
      </c>
    </row>
    <row r="3523" spans="1:7" x14ac:dyDescent="0.3">
      <c r="A3523" s="1" t="s">
        <v>5055</v>
      </c>
      <c r="B3523" s="2">
        <v>46108</v>
      </c>
      <c r="C3523" s="1" t="s">
        <v>265</v>
      </c>
      <c r="D3523" s="1" t="s">
        <v>46</v>
      </c>
      <c r="E3523" s="1" t="s">
        <v>27</v>
      </c>
      <c r="F3523" s="1">
        <v>2187.5</v>
      </c>
      <c r="G3523" s="1" t="s">
        <v>14</v>
      </c>
    </row>
    <row r="3524" spans="1:7" x14ac:dyDescent="0.3">
      <c r="A3524" s="1" t="s">
        <v>3437</v>
      </c>
      <c r="B3524" s="2">
        <v>46045</v>
      </c>
      <c r="C3524" s="1" t="s">
        <v>827</v>
      </c>
      <c r="D3524" s="1" t="s">
        <v>12</v>
      </c>
      <c r="E3524" s="1" t="s">
        <v>27</v>
      </c>
      <c r="F3524" s="1">
        <v>2997.06</v>
      </c>
      <c r="G3524" s="1" t="s">
        <v>14</v>
      </c>
    </row>
    <row r="3525" spans="1:7" x14ac:dyDescent="0.3">
      <c r="A3525" s="1" t="s">
        <v>2587</v>
      </c>
      <c r="B3525" s="2">
        <v>46062</v>
      </c>
      <c r="C3525" s="1" t="s">
        <v>1130</v>
      </c>
      <c r="D3525" s="1" t="s">
        <v>12</v>
      </c>
      <c r="E3525" s="1" t="s">
        <v>27</v>
      </c>
      <c r="F3525" s="1">
        <v>2867.44</v>
      </c>
      <c r="G3525" s="1" t="s">
        <v>14</v>
      </c>
    </row>
    <row r="3526" spans="1:7" x14ac:dyDescent="0.3">
      <c r="A3526" s="1" t="s">
        <v>3226</v>
      </c>
      <c r="B3526" s="2">
        <v>46077</v>
      </c>
      <c r="C3526" s="1" t="s">
        <v>3227</v>
      </c>
      <c r="D3526" s="1" t="s">
        <v>12</v>
      </c>
      <c r="E3526" s="1" t="s">
        <v>55</v>
      </c>
      <c r="F3526" s="1">
        <v>2691.56</v>
      </c>
      <c r="G3526" s="1" t="s">
        <v>14</v>
      </c>
    </row>
    <row r="3527" spans="1:7" x14ac:dyDescent="0.3">
      <c r="A3527" s="1" t="s">
        <v>4620</v>
      </c>
      <c r="B3527" s="2">
        <v>46101</v>
      </c>
      <c r="C3527" s="1" t="s">
        <v>332</v>
      </c>
      <c r="D3527" s="1" t="s">
        <v>66</v>
      </c>
      <c r="E3527" s="1" t="s">
        <v>27</v>
      </c>
      <c r="F3527" s="1">
        <v>23175.86</v>
      </c>
      <c r="G3527" s="1" t="s">
        <v>14</v>
      </c>
    </row>
    <row r="3528" spans="1:7" x14ac:dyDescent="0.3">
      <c r="A3528" s="1" t="s">
        <v>2700</v>
      </c>
      <c r="B3528" s="2">
        <v>46029</v>
      </c>
      <c r="C3528" s="1" t="s">
        <v>286</v>
      </c>
      <c r="D3528" s="1" t="s">
        <v>12</v>
      </c>
      <c r="E3528" s="1" t="s">
        <v>21</v>
      </c>
      <c r="F3528" s="1">
        <v>4790.54</v>
      </c>
      <c r="G3528" s="1" t="s">
        <v>94</v>
      </c>
    </row>
    <row r="3529" spans="1:7" x14ac:dyDescent="0.3">
      <c r="A3529" s="1" t="s">
        <v>839</v>
      </c>
      <c r="B3529" s="2">
        <v>46062</v>
      </c>
      <c r="C3529" s="1" t="s">
        <v>318</v>
      </c>
      <c r="D3529" s="1" t="s">
        <v>18</v>
      </c>
      <c r="E3529" s="1" t="s">
        <v>21</v>
      </c>
      <c r="F3529" s="1">
        <v>53145.36</v>
      </c>
      <c r="G3529" s="1" t="s">
        <v>14</v>
      </c>
    </row>
    <row r="3530" spans="1:7" x14ac:dyDescent="0.3">
      <c r="A3530" s="1" t="s">
        <v>2203</v>
      </c>
      <c r="B3530" s="2">
        <v>46088</v>
      </c>
      <c r="C3530" s="1" t="s">
        <v>2204</v>
      </c>
      <c r="D3530" s="1" t="s">
        <v>35</v>
      </c>
      <c r="E3530" s="1" t="s">
        <v>55</v>
      </c>
      <c r="F3530" s="1">
        <v>5881.9</v>
      </c>
      <c r="G3530" s="1" t="s">
        <v>94</v>
      </c>
    </row>
    <row r="3531" spans="1:7" x14ac:dyDescent="0.3">
      <c r="A3531" s="1" t="s">
        <v>4183</v>
      </c>
      <c r="B3531" s="2">
        <v>46102</v>
      </c>
      <c r="C3531" s="1" t="s">
        <v>898</v>
      </c>
      <c r="D3531" s="1" t="s">
        <v>18</v>
      </c>
      <c r="E3531" s="1" t="s">
        <v>13</v>
      </c>
      <c r="F3531" s="1">
        <v>5606.58</v>
      </c>
      <c r="G3531" s="1" t="s">
        <v>14</v>
      </c>
    </row>
    <row r="3532" spans="1:7" x14ac:dyDescent="0.3">
      <c r="A3532" s="1" t="s">
        <v>2820</v>
      </c>
      <c r="B3532" s="2">
        <v>46090</v>
      </c>
      <c r="C3532" s="1" t="s">
        <v>2107</v>
      </c>
      <c r="D3532" s="1" t="s">
        <v>18</v>
      </c>
      <c r="E3532" s="1" t="s">
        <v>13</v>
      </c>
      <c r="F3532" s="1">
        <v>6872.29</v>
      </c>
      <c r="G3532" s="1" t="s">
        <v>14</v>
      </c>
    </row>
    <row r="3533" spans="1:7" x14ac:dyDescent="0.3">
      <c r="A3533" s="1" t="s">
        <v>3599</v>
      </c>
      <c r="B3533" s="2">
        <v>46052</v>
      </c>
      <c r="C3533" s="1" t="s">
        <v>2987</v>
      </c>
      <c r="D3533" s="1" t="s">
        <v>12</v>
      </c>
      <c r="E3533" s="1" t="s">
        <v>21</v>
      </c>
      <c r="F3533" s="1">
        <v>11245.66</v>
      </c>
      <c r="G3533" s="1" t="s">
        <v>14</v>
      </c>
    </row>
    <row r="3534" spans="1:7" x14ac:dyDescent="0.3">
      <c r="A3534" s="1" t="s">
        <v>1913</v>
      </c>
      <c r="B3534" s="2">
        <v>46080</v>
      </c>
      <c r="C3534" s="1" t="s">
        <v>200</v>
      </c>
      <c r="D3534" s="1" t="s">
        <v>12</v>
      </c>
      <c r="E3534" s="1" t="s">
        <v>27</v>
      </c>
      <c r="F3534" s="1">
        <v>3863.59</v>
      </c>
      <c r="G3534" s="1" t="s">
        <v>14</v>
      </c>
    </row>
    <row r="3535" spans="1:7" x14ac:dyDescent="0.3">
      <c r="A3535" s="1" t="s">
        <v>610</v>
      </c>
      <c r="B3535" s="2">
        <v>46112</v>
      </c>
      <c r="C3535" s="1" t="s">
        <v>611</v>
      </c>
      <c r="D3535" s="1" t="s">
        <v>12</v>
      </c>
      <c r="E3535" s="1" t="s">
        <v>13</v>
      </c>
      <c r="F3535" s="1">
        <v>1299.69</v>
      </c>
      <c r="G3535" s="1" t="s">
        <v>14</v>
      </c>
    </row>
    <row r="3536" spans="1:7" x14ac:dyDescent="0.3">
      <c r="A3536" s="1" t="s">
        <v>1329</v>
      </c>
      <c r="B3536" s="2">
        <v>46050</v>
      </c>
      <c r="C3536" s="1" t="s">
        <v>1330</v>
      </c>
      <c r="D3536" s="1" t="s">
        <v>35</v>
      </c>
      <c r="E3536" s="1" t="s">
        <v>27</v>
      </c>
      <c r="F3536" s="1">
        <v>5820.3</v>
      </c>
      <c r="G3536" s="1" t="s">
        <v>14</v>
      </c>
    </row>
    <row r="3537" spans="1:7" x14ac:dyDescent="0.3">
      <c r="A3537" s="1" t="s">
        <v>150</v>
      </c>
      <c r="B3537" s="2">
        <v>46083</v>
      </c>
      <c r="C3537" s="1" t="s">
        <v>151</v>
      </c>
      <c r="D3537" s="1" t="s">
        <v>12</v>
      </c>
      <c r="E3537" s="1" t="s">
        <v>27</v>
      </c>
      <c r="F3537" s="1">
        <v>3885.48</v>
      </c>
      <c r="G3537" s="1" t="s">
        <v>14</v>
      </c>
    </row>
    <row r="3538" spans="1:7" x14ac:dyDescent="0.3">
      <c r="A3538" s="1" t="s">
        <v>2266</v>
      </c>
      <c r="B3538" s="2">
        <v>46070</v>
      </c>
      <c r="C3538" s="1" t="s">
        <v>339</v>
      </c>
      <c r="D3538" s="1" t="s">
        <v>66</v>
      </c>
      <c r="E3538" s="1" t="s">
        <v>13</v>
      </c>
      <c r="F3538" s="1">
        <v>1245.56</v>
      </c>
      <c r="G3538" s="1" t="s">
        <v>14</v>
      </c>
    </row>
    <row r="3539" spans="1:7" x14ac:dyDescent="0.3">
      <c r="A3539" s="1" t="s">
        <v>2722</v>
      </c>
      <c r="B3539" s="2">
        <v>46080</v>
      </c>
      <c r="C3539" s="1" t="s">
        <v>1102</v>
      </c>
      <c r="D3539" s="1" t="s">
        <v>66</v>
      </c>
      <c r="E3539" s="1" t="s">
        <v>13</v>
      </c>
      <c r="F3539" s="1">
        <v>8610.0300000000007</v>
      </c>
      <c r="G3539" s="1" t="s">
        <v>14</v>
      </c>
    </row>
    <row r="3540" spans="1:7" x14ac:dyDescent="0.3">
      <c r="A3540" s="1" t="s">
        <v>2668</v>
      </c>
      <c r="B3540" s="2">
        <v>46107</v>
      </c>
      <c r="C3540" s="1" t="s">
        <v>84</v>
      </c>
      <c r="D3540" s="1" t="s">
        <v>12</v>
      </c>
      <c r="E3540" s="1" t="s">
        <v>13</v>
      </c>
      <c r="F3540" s="1">
        <v>1537.54</v>
      </c>
      <c r="G3540" s="1" t="s">
        <v>14</v>
      </c>
    </row>
    <row r="3541" spans="1:7" x14ac:dyDescent="0.3">
      <c r="A3541" s="1" t="s">
        <v>883</v>
      </c>
      <c r="B3541" s="2">
        <v>46046</v>
      </c>
      <c r="C3541" s="1" t="s">
        <v>449</v>
      </c>
      <c r="D3541" s="1" t="s">
        <v>12</v>
      </c>
      <c r="E3541" s="1" t="s">
        <v>13</v>
      </c>
      <c r="F3541" s="1">
        <v>2158.02</v>
      </c>
      <c r="G3541" s="1" t="s">
        <v>14</v>
      </c>
    </row>
    <row r="3542" spans="1:7" x14ac:dyDescent="0.3">
      <c r="A3542" s="1" t="s">
        <v>1166</v>
      </c>
      <c r="B3542" s="2">
        <v>46100</v>
      </c>
      <c r="C3542" s="1" t="s">
        <v>288</v>
      </c>
      <c r="D3542" s="1" t="s">
        <v>12</v>
      </c>
      <c r="E3542" s="1" t="s">
        <v>27</v>
      </c>
      <c r="F3542" s="1">
        <v>7347.49</v>
      </c>
      <c r="G3542" s="1" t="s">
        <v>14</v>
      </c>
    </row>
    <row r="3543" spans="1:7" x14ac:dyDescent="0.3">
      <c r="A3543" s="1" t="s">
        <v>3283</v>
      </c>
      <c r="B3543" s="2">
        <v>46049</v>
      </c>
      <c r="C3543" s="1" t="s">
        <v>1359</v>
      </c>
      <c r="D3543" s="1" t="s">
        <v>12</v>
      </c>
      <c r="E3543" s="1" t="s">
        <v>55</v>
      </c>
      <c r="F3543" s="1">
        <v>1985.33</v>
      </c>
      <c r="G3543" s="1" t="s">
        <v>14</v>
      </c>
    </row>
    <row r="3544" spans="1:7" x14ac:dyDescent="0.3">
      <c r="A3544" s="1" t="s">
        <v>3449</v>
      </c>
      <c r="B3544" s="2">
        <v>46089</v>
      </c>
      <c r="C3544" s="1" t="s">
        <v>2771</v>
      </c>
      <c r="D3544" s="1" t="s">
        <v>18</v>
      </c>
      <c r="E3544" s="1" t="s">
        <v>27</v>
      </c>
      <c r="F3544" s="1">
        <v>5584.8</v>
      </c>
      <c r="G3544" s="1" t="s">
        <v>14</v>
      </c>
    </row>
    <row r="3545" spans="1:7" x14ac:dyDescent="0.3">
      <c r="A3545" s="1" t="s">
        <v>79</v>
      </c>
      <c r="B3545" s="2">
        <v>46037</v>
      </c>
      <c r="C3545" s="1" t="s">
        <v>80</v>
      </c>
      <c r="D3545" s="1" t="s">
        <v>66</v>
      </c>
      <c r="E3545" s="1" t="s">
        <v>13</v>
      </c>
      <c r="F3545" s="1">
        <v>4506.7700000000004</v>
      </c>
      <c r="G3545" s="1" t="s">
        <v>14</v>
      </c>
    </row>
    <row r="3546" spans="1:7" x14ac:dyDescent="0.3">
      <c r="A3546" s="1" t="s">
        <v>1253</v>
      </c>
      <c r="B3546" s="2">
        <v>46049</v>
      </c>
      <c r="C3546" s="1" t="s">
        <v>564</v>
      </c>
      <c r="D3546" s="1" t="s">
        <v>35</v>
      </c>
      <c r="E3546" s="1" t="s">
        <v>21</v>
      </c>
      <c r="F3546" s="1">
        <v>21035.73</v>
      </c>
      <c r="G3546" s="1" t="s">
        <v>14</v>
      </c>
    </row>
    <row r="3547" spans="1:7" x14ac:dyDescent="0.3">
      <c r="A3547" s="1" t="s">
        <v>1665</v>
      </c>
      <c r="B3547" s="2">
        <v>46054</v>
      </c>
      <c r="C3547" s="1" t="s">
        <v>1447</v>
      </c>
      <c r="D3547" s="1" t="s">
        <v>12</v>
      </c>
      <c r="E3547" s="1" t="s">
        <v>21</v>
      </c>
      <c r="F3547" s="1">
        <v>9864.31</v>
      </c>
      <c r="G3547" s="1" t="s">
        <v>14</v>
      </c>
    </row>
    <row r="3548" spans="1:7" x14ac:dyDescent="0.3">
      <c r="A3548" s="1" t="s">
        <v>5056</v>
      </c>
      <c r="B3548" s="2">
        <v>46025</v>
      </c>
      <c r="C3548" s="1" t="s">
        <v>180</v>
      </c>
      <c r="D3548" s="1" t="s">
        <v>12</v>
      </c>
      <c r="E3548" s="1" t="s">
        <v>55</v>
      </c>
      <c r="F3548" s="1">
        <v>4003.38</v>
      </c>
      <c r="G3548" s="1" t="s">
        <v>14</v>
      </c>
    </row>
    <row r="3549" spans="1:7" x14ac:dyDescent="0.3">
      <c r="A3549" s="1" t="s">
        <v>3977</v>
      </c>
      <c r="B3549" s="2">
        <v>46102</v>
      </c>
      <c r="C3549" s="1" t="s">
        <v>302</v>
      </c>
      <c r="D3549" s="1" t="s">
        <v>35</v>
      </c>
      <c r="E3549" s="1" t="s">
        <v>27</v>
      </c>
      <c r="F3549" s="1">
        <v>3658.81</v>
      </c>
      <c r="G3549" s="1" t="s">
        <v>14</v>
      </c>
    </row>
    <row r="3550" spans="1:7" x14ac:dyDescent="0.3">
      <c r="A3550" s="1" t="s">
        <v>4885</v>
      </c>
      <c r="B3550" s="2">
        <v>46088</v>
      </c>
      <c r="C3550" s="1" t="s">
        <v>459</v>
      </c>
      <c r="D3550" s="1" t="s">
        <v>66</v>
      </c>
      <c r="E3550" s="1" t="s">
        <v>27</v>
      </c>
      <c r="F3550" s="1">
        <v>839.2</v>
      </c>
      <c r="G3550" s="1" t="s">
        <v>14</v>
      </c>
    </row>
    <row r="3551" spans="1:7" x14ac:dyDescent="0.3">
      <c r="A3551" s="1" t="s">
        <v>3611</v>
      </c>
      <c r="B3551" s="2">
        <v>46090</v>
      </c>
      <c r="C3551" s="1" t="s">
        <v>300</v>
      </c>
      <c r="D3551" s="1" t="s">
        <v>35</v>
      </c>
      <c r="E3551" s="1" t="s">
        <v>55</v>
      </c>
      <c r="F3551" s="1">
        <v>1521.2</v>
      </c>
      <c r="G3551" s="1" t="s">
        <v>14</v>
      </c>
    </row>
    <row r="3552" spans="1:7" x14ac:dyDescent="0.3">
      <c r="A3552" s="1" t="s">
        <v>3505</v>
      </c>
      <c r="B3552" s="2">
        <v>46040</v>
      </c>
      <c r="C3552" s="1" t="s">
        <v>1072</v>
      </c>
      <c r="D3552" s="1" t="s">
        <v>12</v>
      </c>
      <c r="E3552" s="1" t="s">
        <v>13</v>
      </c>
      <c r="F3552" s="1">
        <v>263.73</v>
      </c>
      <c r="G3552" s="1" t="s">
        <v>14</v>
      </c>
    </row>
    <row r="3553" spans="1:7" x14ac:dyDescent="0.3">
      <c r="A3553" s="1" t="s">
        <v>3423</v>
      </c>
      <c r="B3553" s="2">
        <v>46030</v>
      </c>
      <c r="C3553" s="1" t="s">
        <v>1056</v>
      </c>
      <c r="D3553" s="1" t="s">
        <v>66</v>
      </c>
      <c r="E3553" s="1" t="s">
        <v>13</v>
      </c>
      <c r="F3553" s="1">
        <v>3418.98</v>
      </c>
      <c r="G3553" s="1" t="s">
        <v>14</v>
      </c>
    </row>
    <row r="3554" spans="1:7" x14ac:dyDescent="0.3">
      <c r="A3554" s="1" t="s">
        <v>1584</v>
      </c>
      <c r="B3554" s="2">
        <v>46048</v>
      </c>
      <c r="C3554" s="1" t="s">
        <v>702</v>
      </c>
      <c r="D3554" s="1" t="s">
        <v>12</v>
      </c>
      <c r="E3554" s="1" t="s">
        <v>21</v>
      </c>
      <c r="F3554" s="1">
        <v>3942.78</v>
      </c>
      <c r="G3554" s="1" t="s">
        <v>14</v>
      </c>
    </row>
    <row r="3555" spans="1:7" x14ac:dyDescent="0.3">
      <c r="A3555" s="1" t="s">
        <v>5057</v>
      </c>
      <c r="B3555" s="2">
        <v>46039</v>
      </c>
      <c r="C3555" s="1" t="s">
        <v>378</v>
      </c>
      <c r="D3555" s="1" t="s">
        <v>12</v>
      </c>
      <c r="E3555" s="1" t="s">
        <v>13</v>
      </c>
      <c r="F3555" s="1">
        <v>21744.32</v>
      </c>
      <c r="G3555" s="1" t="s">
        <v>14</v>
      </c>
    </row>
    <row r="3556" spans="1:7" x14ac:dyDescent="0.3">
      <c r="A3556" s="1" t="s">
        <v>4389</v>
      </c>
      <c r="B3556" s="2">
        <v>46083</v>
      </c>
      <c r="C3556" s="1" t="s">
        <v>1664</v>
      </c>
      <c r="D3556" s="1" t="s">
        <v>12</v>
      </c>
      <c r="E3556" s="1" t="s">
        <v>27</v>
      </c>
      <c r="F3556" s="1">
        <v>12145.94</v>
      </c>
      <c r="G3556" s="1" t="s">
        <v>14</v>
      </c>
    </row>
    <row r="3557" spans="1:7" x14ac:dyDescent="0.3">
      <c r="A3557" s="1" t="s">
        <v>4204</v>
      </c>
      <c r="B3557" s="2">
        <v>46023</v>
      </c>
      <c r="C3557" s="1" t="s">
        <v>801</v>
      </c>
      <c r="D3557" s="1" t="s">
        <v>12</v>
      </c>
      <c r="E3557" s="1" t="s">
        <v>21</v>
      </c>
      <c r="F3557" s="1">
        <v>557.1</v>
      </c>
      <c r="G3557" s="1" t="s">
        <v>14</v>
      </c>
    </row>
    <row r="3558" spans="1:7" x14ac:dyDescent="0.3">
      <c r="A3558" s="1" t="s">
        <v>414</v>
      </c>
      <c r="B3558" s="2">
        <v>46056</v>
      </c>
      <c r="C3558" s="1" t="s">
        <v>415</v>
      </c>
      <c r="D3558" s="1" t="s">
        <v>18</v>
      </c>
      <c r="E3558" s="1" t="s">
        <v>55</v>
      </c>
      <c r="F3558" s="1">
        <v>2297.7399999999998</v>
      </c>
      <c r="G3558" s="1" t="s">
        <v>14</v>
      </c>
    </row>
    <row r="3559" spans="1:7" x14ac:dyDescent="0.3">
      <c r="A3559" s="1" t="s">
        <v>2318</v>
      </c>
      <c r="B3559" s="2">
        <v>46071</v>
      </c>
      <c r="C3559" s="1" t="s">
        <v>1241</v>
      </c>
      <c r="D3559" s="1" t="s">
        <v>12</v>
      </c>
      <c r="E3559" s="1" t="s">
        <v>27</v>
      </c>
      <c r="F3559" s="1">
        <v>10604.04</v>
      </c>
      <c r="G3559" s="1" t="s">
        <v>14</v>
      </c>
    </row>
    <row r="3560" spans="1:7" x14ac:dyDescent="0.3">
      <c r="A3560" s="1" t="s">
        <v>3291</v>
      </c>
      <c r="B3560" s="2">
        <v>46052</v>
      </c>
      <c r="C3560" s="1" t="s">
        <v>1118</v>
      </c>
      <c r="D3560" s="1" t="s">
        <v>12</v>
      </c>
      <c r="E3560" s="1" t="s">
        <v>27</v>
      </c>
      <c r="F3560" s="1">
        <v>12422.78</v>
      </c>
      <c r="G3560" s="1" t="s">
        <v>14</v>
      </c>
    </row>
    <row r="3561" spans="1:7" x14ac:dyDescent="0.3">
      <c r="A3561" s="1" t="s">
        <v>95</v>
      </c>
      <c r="B3561" s="2">
        <v>46068</v>
      </c>
      <c r="C3561" s="1" t="s">
        <v>96</v>
      </c>
      <c r="D3561" s="1" t="s">
        <v>35</v>
      </c>
      <c r="E3561" s="1" t="s">
        <v>27</v>
      </c>
      <c r="F3561" s="1">
        <v>236.23</v>
      </c>
      <c r="G3561" s="1" t="s">
        <v>14</v>
      </c>
    </row>
    <row r="3562" spans="1:7" x14ac:dyDescent="0.3">
      <c r="A3562" s="1" t="s">
        <v>3912</v>
      </c>
      <c r="B3562" s="2">
        <v>46057</v>
      </c>
      <c r="C3562" s="1" t="s">
        <v>326</v>
      </c>
      <c r="D3562" s="1" t="s">
        <v>18</v>
      </c>
      <c r="E3562" s="1" t="s">
        <v>13</v>
      </c>
      <c r="F3562" s="1">
        <v>809.23</v>
      </c>
      <c r="G3562" s="1" t="s">
        <v>14</v>
      </c>
    </row>
    <row r="3563" spans="1:7" x14ac:dyDescent="0.3">
      <c r="A3563" s="1" t="s">
        <v>1693</v>
      </c>
      <c r="B3563" s="2">
        <v>46057</v>
      </c>
      <c r="C3563" s="1" t="s">
        <v>1694</v>
      </c>
      <c r="D3563" s="1" t="s">
        <v>18</v>
      </c>
      <c r="E3563" s="1" t="s">
        <v>55</v>
      </c>
      <c r="F3563" s="1">
        <v>2683.3</v>
      </c>
      <c r="G3563" s="1" t="s">
        <v>14</v>
      </c>
    </row>
    <row r="3564" spans="1:7" x14ac:dyDescent="0.3">
      <c r="A3564" s="1" t="s">
        <v>3518</v>
      </c>
      <c r="B3564" s="2">
        <v>46066</v>
      </c>
      <c r="C3564" s="1" t="s">
        <v>746</v>
      </c>
      <c r="D3564" s="1" t="s">
        <v>18</v>
      </c>
      <c r="E3564" s="1" t="s">
        <v>27</v>
      </c>
      <c r="F3564" s="1">
        <v>7523.16</v>
      </c>
      <c r="G3564" s="1" t="s">
        <v>14</v>
      </c>
    </row>
    <row r="3565" spans="1:7" x14ac:dyDescent="0.3">
      <c r="A3565" s="1" t="s">
        <v>979</v>
      </c>
      <c r="B3565" s="2">
        <v>46096</v>
      </c>
      <c r="C3565" s="1" t="s">
        <v>78</v>
      </c>
      <c r="D3565" s="1" t="s">
        <v>18</v>
      </c>
      <c r="E3565" s="1" t="s">
        <v>55</v>
      </c>
      <c r="F3565" s="1">
        <v>1746.67</v>
      </c>
      <c r="G3565" s="1" t="s">
        <v>14</v>
      </c>
    </row>
    <row r="3566" spans="1:7" x14ac:dyDescent="0.3">
      <c r="A3566" s="1" t="s">
        <v>4400</v>
      </c>
      <c r="B3566" s="2">
        <v>46067</v>
      </c>
      <c r="C3566" s="1" t="s">
        <v>2907</v>
      </c>
      <c r="D3566" s="1" t="s">
        <v>12</v>
      </c>
      <c r="E3566" s="1" t="s">
        <v>13</v>
      </c>
      <c r="F3566" s="1">
        <v>4858.3</v>
      </c>
      <c r="G3566" s="1" t="s">
        <v>14</v>
      </c>
    </row>
    <row r="3567" spans="1:7" x14ac:dyDescent="0.3">
      <c r="A3567" s="1" t="s">
        <v>2114</v>
      </c>
      <c r="B3567" s="2">
        <v>46098</v>
      </c>
      <c r="C3567" s="1" t="s">
        <v>2115</v>
      </c>
      <c r="D3567" s="1" t="s">
        <v>12</v>
      </c>
      <c r="E3567" s="1" t="s">
        <v>13</v>
      </c>
      <c r="F3567" s="1">
        <v>22346.16</v>
      </c>
      <c r="G3567" s="1" t="s">
        <v>14</v>
      </c>
    </row>
    <row r="3568" spans="1:7" x14ac:dyDescent="0.3">
      <c r="A3568" s="1" t="s">
        <v>3794</v>
      </c>
      <c r="B3568" s="2">
        <v>46074</v>
      </c>
      <c r="C3568" s="1" t="s">
        <v>777</v>
      </c>
      <c r="D3568" s="1" t="s">
        <v>35</v>
      </c>
      <c r="E3568" s="1" t="s">
        <v>21</v>
      </c>
      <c r="F3568" s="1">
        <v>5621.25</v>
      </c>
      <c r="G3568" s="1" t="s">
        <v>14</v>
      </c>
    </row>
    <row r="3569" spans="1:7" x14ac:dyDescent="0.3">
      <c r="A3569" s="1" t="s">
        <v>4490</v>
      </c>
      <c r="B3569" s="2">
        <v>46032</v>
      </c>
      <c r="C3569" s="1" t="s">
        <v>2491</v>
      </c>
      <c r="D3569" s="1" t="s">
        <v>46</v>
      </c>
      <c r="E3569" s="1" t="s">
        <v>13</v>
      </c>
      <c r="F3569" s="1">
        <v>5826.98</v>
      </c>
      <c r="G3569" s="1" t="s">
        <v>14</v>
      </c>
    </row>
    <row r="3570" spans="1:7" x14ac:dyDescent="0.3">
      <c r="A3570" s="1" t="s">
        <v>3481</v>
      </c>
      <c r="B3570" s="2">
        <v>46032</v>
      </c>
      <c r="C3570" s="1" t="s">
        <v>438</v>
      </c>
      <c r="D3570" s="1" t="s">
        <v>12</v>
      </c>
      <c r="E3570" s="1" t="s">
        <v>21</v>
      </c>
      <c r="F3570" s="1">
        <v>13559.29</v>
      </c>
      <c r="G3570" s="1" t="s">
        <v>14</v>
      </c>
    </row>
    <row r="3571" spans="1:7" x14ac:dyDescent="0.3">
      <c r="A3571" s="1" t="s">
        <v>4949</v>
      </c>
      <c r="B3571" s="2">
        <v>46025</v>
      </c>
      <c r="C3571" s="1" t="s">
        <v>378</v>
      </c>
      <c r="D3571" s="1" t="s">
        <v>18</v>
      </c>
      <c r="E3571" s="1" t="s">
        <v>13</v>
      </c>
      <c r="F3571" s="1">
        <v>1967.61</v>
      </c>
      <c r="G3571" s="1" t="s">
        <v>14</v>
      </c>
    </row>
    <row r="3572" spans="1:7" x14ac:dyDescent="0.3">
      <c r="A3572" s="1" t="s">
        <v>4552</v>
      </c>
      <c r="B3572" s="2">
        <v>46083</v>
      </c>
      <c r="C3572" s="1" t="s">
        <v>771</v>
      </c>
      <c r="D3572" s="1" t="s">
        <v>12</v>
      </c>
      <c r="E3572" s="1" t="s">
        <v>21</v>
      </c>
      <c r="F3572" s="1">
        <v>2565.5500000000002</v>
      </c>
      <c r="G3572" s="1" t="s">
        <v>14</v>
      </c>
    </row>
    <row r="3573" spans="1:7" x14ac:dyDescent="0.3">
      <c r="A3573" s="1" t="s">
        <v>226</v>
      </c>
      <c r="B3573" s="2">
        <v>46096</v>
      </c>
      <c r="C3573" s="1" t="s">
        <v>227</v>
      </c>
      <c r="D3573" s="1" t="s">
        <v>12</v>
      </c>
      <c r="E3573" s="1" t="s">
        <v>55</v>
      </c>
      <c r="F3573" s="1">
        <v>20663.2</v>
      </c>
      <c r="G3573" s="1" t="s">
        <v>14</v>
      </c>
    </row>
    <row r="3574" spans="1:7" x14ac:dyDescent="0.3">
      <c r="A3574" s="1" t="s">
        <v>4193</v>
      </c>
      <c r="B3574" s="2">
        <v>46025</v>
      </c>
      <c r="C3574" s="1" t="s">
        <v>207</v>
      </c>
      <c r="D3574" s="1" t="s">
        <v>18</v>
      </c>
      <c r="E3574" s="1" t="s">
        <v>21</v>
      </c>
      <c r="F3574" s="1">
        <v>2918.71</v>
      </c>
      <c r="G3574" s="1" t="s">
        <v>14</v>
      </c>
    </row>
    <row r="3575" spans="1:7" x14ac:dyDescent="0.3">
      <c r="A3575" s="1" t="s">
        <v>2457</v>
      </c>
      <c r="B3575" s="2">
        <v>46107</v>
      </c>
      <c r="C3575" s="1" t="s">
        <v>2169</v>
      </c>
      <c r="D3575" s="1" t="s">
        <v>66</v>
      </c>
      <c r="E3575" s="1" t="s">
        <v>21</v>
      </c>
      <c r="F3575" s="1">
        <v>697.58</v>
      </c>
      <c r="G3575" s="1" t="s">
        <v>14</v>
      </c>
    </row>
    <row r="3576" spans="1:7" x14ac:dyDescent="0.3">
      <c r="A3576" s="1" t="s">
        <v>1708</v>
      </c>
      <c r="B3576" s="2">
        <v>46111</v>
      </c>
      <c r="C3576" s="1" t="s">
        <v>605</v>
      </c>
      <c r="D3576" s="1" t="s">
        <v>46</v>
      </c>
      <c r="E3576" s="1" t="s">
        <v>13</v>
      </c>
      <c r="F3576" s="1">
        <v>5601.17</v>
      </c>
      <c r="G3576" s="1" t="s">
        <v>14</v>
      </c>
    </row>
    <row r="3577" spans="1:7" x14ac:dyDescent="0.3">
      <c r="A3577" s="1" t="s">
        <v>4427</v>
      </c>
      <c r="B3577" s="2">
        <v>46062</v>
      </c>
      <c r="C3577" s="1" t="s">
        <v>4428</v>
      </c>
      <c r="D3577" s="1" t="s">
        <v>18</v>
      </c>
      <c r="E3577" s="1" t="s">
        <v>27</v>
      </c>
      <c r="F3577" s="1">
        <v>8871.67</v>
      </c>
      <c r="G3577" s="1" t="s">
        <v>14</v>
      </c>
    </row>
    <row r="3578" spans="1:7" x14ac:dyDescent="0.3">
      <c r="A3578" s="1" t="s">
        <v>4631</v>
      </c>
      <c r="B3578" s="2">
        <v>46076</v>
      </c>
      <c r="C3578" s="1" t="s">
        <v>1503</v>
      </c>
      <c r="D3578" s="1" t="s">
        <v>18</v>
      </c>
      <c r="E3578" s="1" t="s">
        <v>27</v>
      </c>
      <c r="F3578" s="1">
        <v>8176.24</v>
      </c>
      <c r="G3578" s="1" t="s">
        <v>14</v>
      </c>
    </row>
    <row r="3579" spans="1:7" x14ac:dyDescent="0.3">
      <c r="A3579" s="1" t="s">
        <v>2410</v>
      </c>
      <c r="B3579" s="2">
        <v>46083</v>
      </c>
      <c r="C3579" s="1" t="s">
        <v>2411</v>
      </c>
      <c r="D3579" s="1" t="s">
        <v>18</v>
      </c>
      <c r="E3579" s="1" t="s">
        <v>13</v>
      </c>
      <c r="F3579" s="1">
        <v>8134.67</v>
      </c>
      <c r="G3579" s="1" t="s">
        <v>14</v>
      </c>
    </row>
    <row r="3580" spans="1:7" x14ac:dyDescent="0.3">
      <c r="A3580" s="1" t="s">
        <v>1084</v>
      </c>
      <c r="B3580" s="2">
        <v>46075</v>
      </c>
      <c r="C3580" s="1" t="s">
        <v>1085</v>
      </c>
      <c r="D3580" s="1" t="s">
        <v>12</v>
      </c>
      <c r="E3580" s="1" t="s">
        <v>13</v>
      </c>
      <c r="F3580" s="1">
        <v>22504.09</v>
      </c>
      <c r="G3580" s="1" t="s">
        <v>14</v>
      </c>
    </row>
    <row r="3581" spans="1:7" x14ac:dyDescent="0.3">
      <c r="A3581" s="1" t="s">
        <v>2148</v>
      </c>
      <c r="B3581" s="2">
        <v>46062</v>
      </c>
      <c r="C3581" s="1" t="s">
        <v>2149</v>
      </c>
      <c r="D3581" s="1" t="s">
        <v>66</v>
      </c>
      <c r="E3581" s="1" t="s">
        <v>13</v>
      </c>
      <c r="F3581" s="1">
        <v>2980.62</v>
      </c>
      <c r="G3581" s="1" t="s">
        <v>14</v>
      </c>
    </row>
    <row r="3582" spans="1:7" x14ac:dyDescent="0.3">
      <c r="A3582" s="1" t="s">
        <v>38</v>
      </c>
      <c r="B3582" s="2">
        <v>46095</v>
      </c>
      <c r="C3582" s="1" t="s">
        <v>39</v>
      </c>
      <c r="D3582" s="1" t="s">
        <v>12</v>
      </c>
      <c r="E3582" s="1" t="s">
        <v>27</v>
      </c>
      <c r="F3582" s="1">
        <v>39114.239999999998</v>
      </c>
      <c r="G3582" s="1" t="s">
        <v>14</v>
      </c>
    </row>
    <row r="3583" spans="1:7" x14ac:dyDescent="0.3">
      <c r="A3583" s="1" t="s">
        <v>3622</v>
      </c>
      <c r="B3583" s="2">
        <v>46036</v>
      </c>
      <c r="C3583" s="1" t="s">
        <v>120</v>
      </c>
      <c r="D3583" s="1" t="s">
        <v>18</v>
      </c>
      <c r="E3583" s="1" t="s">
        <v>21</v>
      </c>
      <c r="F3583" s="1">
        <v>4568.41</v>
      </c>
      <c r="G3583" s="1" t="s">
        <v>14</v>
      </c>
    </row>
    <row r="3584" spans="1:7" x14ac:dyDescent="0.3">
      <c r="A3584" s="1" t="s">
        <v>4156</v>
      </c>
      <c r="B3584" s="2">
        <v>46079</v>
      </c>
      <c r="C3584" s="1" t="s">
        <v>376</v>
      </c>
      <c r="D3584" s="1" t="s">
        <v>46</v>
      </c>
      <c r="E3584" s="1" t="s">
        <v>27</v>
      </c>
      <c r="F3584" s="1">
        <v>14645.09</v>
      </c>
      <c r="G3584" s="1" t="s">
        <v>89</v>
      </c>
    </row>
    <row r="3585" spans="1:7" x14ac:dyDescent="0.3">
      <c r="A3585" s="1" t="s">
        <v>710</v>
      </c>
      <c r="B3585" s="2">
        <v>46084</v>
      </c>
      <c r="C3585" s="1" t="s">
        <v>484</v>
      </c>
      <c r="D3585" s="1" t="s">
        <v>66</v>
      </c>
      <c r="E3585" s="1" t="s">
        <v>13</v>
      </c>
      <c r="F3585" s="1">
        <v>2733.99</v>
      </c>
      <c r="G3585" s="1" t="s">
        <v>14</v>
      </c>
    </row>
    <row r="3586" spans="1:7" x14ac:dyDescent="0.3">
      <c r="A3586" s="1" t="s">
        <v>4303</v>
      </c>
      <c r="B3586" s="2">
        <v>46053</v>
      </c>
      <c r="C3586" s="1" t="s">
        <v>1655</v>
      </c>
      <c r="D3586" s="1" t="s">
        <v>12</v>
      </c>
      <c r="E3586" s="1" t="s">
        <v>21</v>
      </c>
      <c r="F3586" s="1">
        <v>12192.77</v>
      </c>
      <c r="G3586" s="1" t="s">
        <v>14</v>
      </c>
    </row>
    <row r="3587" spans="1:7" x14ac:dyDescent="0.3">
      <c r="A3587" s="1" t="s">
        <v>4131</v>
      </c>
      <c r="B3587" s="2">
        <v>46072</v>
      </c>
      <c r="C3587" s="1" t="s">
        <v>284</v>
      </c>
      <c r="D3587" s="1" t="s">
        <v>35</v>
      </c>
      <c r="E3587" s="1" t="s">
        <v>27</v>
      </c>
      <c r="F3587" s="1">
        <v>11707.24</v>
      </c>
      <c r="G3587" s="1" t="s">
        <v>14</v>
      </c>
    </row>
    <row r="3588" spans="1:7" x14ac:dyDescent="0.3">
      <c r="A3588" s="1" t="s">
        <v>3756</v>
      </c>
      <c r="B3588" s="2">
        <v>46051</v>
      </c>
      <c r="C3588" s="1" t="s">
        <v>382</v>
      </c>
      <c r="D3588" s="1" t="s">
        <v>66</v>
      </c>
      <c r="E3588" s="1" t="s">
        <v>13</v>
      </c>
      <c r="F3588" s="1">
        <v>8122.29</v>
      </c>
      <c r="G3588" s="1" t="s">
        <v>14</v>
      </c>
    </row>
    <row r="3589" spans="1:7" x14ac:dyDescent="0.3">
      <c r="A3589" s="1" t="s">
        <v>3720</v>
      </c>
      <c r="B3589" s="2">
        <v>46039</v>
      </c>
      <c r="C3589" s="1" t="s">
        <v>205</v>
      </c>
      <c r="D3589" s="1" t="s">
        <v>12</v>
      </c>
      <c r="E3589" s="1" t="s">
        <v>13</v>
      </c>
      <c r="F3589" s="1">
        <v>9824.76</v>
      </c>
      <c r="G3589" s="1" t="s">
        <v>14</v>
      </c>
    </row>
    <row r="3590" spans="1:7" x14ac:dyDescent="0.3">
      <c r="A3590" s="1" t="s">
        <v>4236</v>
      </c>
      <c r="B3590" s="2">
        <v>46040</v>
      </c>
      <c r="C3590" s="1" t="s">
        <v>1155</v>
      </c>
      <c r="D3590" s="1" t="s">
        <v>18</v>
      </c>
      <c r="E3590" s="1" t="s">
        <v>55</v>
      </c>
      <c r="F3590" s="1">
        <v>3523.5</v>
      </c>
      <c r="G3590" s="1" t="s">
        <v>14</v>
      </c>
    </row>
    <row r="3591" spans="1:7" x14ac:dyDescent="0.3">
      <c r="A3591" s="1" t="s">
        <v>4771</v>
      </c>
      <c r="B3591" s="2">
        <v>46092</v>
      </c>
      <c r="C3591" s="1" t="s">
        <v>4772</v>
      </c>
      <c r="D3591" s="1" t="s">
        <v>35</v>
      </c>
      <c r="E3591" s="1" t="s">
        <v>55</v>
      </c>
      <c r="F3591" s="1">
        <v>2157.37</v>
      </c>
      <c r="G3591" s="1" t="s">
        <v>14</v>
      </c>
    </row>
    <row r="3592" spans="1:7" x14ac:dyDescent="0.3">
      <c r="A3592" s="1" t="s">
        <v>4435</v>
      </c>
      <c r="B3592" s="2">
        <v>46059</v>
      </c>
      <c r="C3592" s="1" t="s">
        <v>2328</v>
      </c>
      <c r="D3592" s="1" t="s">
        <v>18</v>
      </c>
      <c r="E3592" s="1" t="s">
        <v>13</v>
      </c>
      <c r="F3592" s="1">
        <v>8243.4599999999991</v>
      </c>
      <c r="G3592" s="1" t="s">
        <v>14</v>
      </c>
    </row>
    <row r="3593" spans="1:7" x14ac:dyDescent="0.3">
      <c r="A3593" s="1" t="s">
        <v>3341</v>
      </c>
      <c r="B3593" s="2">
        <v>46036</v>
      </c>
      <c r="C3593" s="1" t="s">
        <v>1598</v>
      </c>
      <c r="D3593" s="1" t="s">
        <v>35</v>
      </c>
      <c r="E3593" s="1" t="s">
        <v>21</v>
      </c>
      <c r="F3593" s="1">
        <v>679.36</v>
      </c>
      <c r="G3593" s="1" t="s">
        <v>14</v>
      </c>
    </row>
    <row r="3594" spans="1:7" x14ac:dyDescent="0.3">
      <c r="A3594" s="1" t="s">
        <v>2576</v>
      </c>
      <c r="B3594" s="2">
        <v>46025</v>
      </c>
      <c r="C3594" s="1" t="s">
        <v>417</v>
      </c>
      <c r="D3594" s="1" t="s">
        <v>35</v>
      </c>
      <c r="E3594" s="1" t="s">
        <v>27</v>
      </c>
      <c r="F3594" s="1">
        <v>3616.02</v>
      </c>
      <c r="G3594" s="1" t="s">
        <v>14</v>
      </c>
    </row>
    <row r="3595" spans="1:7" x14ac:dyDescent="0.3">
      <c r="A3595" s="1" t="s">
        <v>819</v>
      </c>
      <c r="B3595" s="2">
        <v>46046</v>
      </c>
      <c r="C3595" s="1" t="s">
        <v>364</v>
      </c>
      <c r="D3595" s="1" t="s">
        <v>18</v>
      </c>
      <c r="E3595" s="1" t="s">
        <v>13</v>
      </c>
      <c r="F3595" s="1">
        <v>2888.27</v>
      </c>
      <c r="G3595" s="1" t="s">
        <v>14</v>
      </c>
    </row>
    <row r="3596" spans="1:7" x14ac:dyDescent="0.3">
      <c r="A3596" s="1" t="s">
        <v>2670</v>
      </c>
      <c r="B3596" s="2">
        <v>46042</v>
      </c>
      <c r="C3596" s="1" t="s">
        <v>2671</v>
      </c>
      <c r="D3596" s="1" t="s">
        <v>18</v>
      </c>
      <c r="E3596" s="1" t="s">
        <v>27</v>
      </c>
      <c r="F3596" s="1">
        <v>754.09</v>
      </c>
      <c r="G3596" s="1" t="s">
        <v>14</v>
      </c>
    </row>
    <row r="3597" spans="1:7" x14ac:dyDescent="0.3">
      <c r="A3597" s="1" t="s">
        <v>1921</v>
      </c>
      <c r="B3597" s="2">
        <v>46069</v>
      </c>
      <c r="C3597" s="1" t="s">
        <v>796</v>
      </c>
      <c r="D3597" s="1" t="s">
        <v>18</v>
      </c>
      <c r="E3597" s="1" t="s">
        <v>13</v>
      </c>
      <c r="F3597" s="1">
        <v>2013.44</v>
      </c>
      <c r="G3597" s="1" t="s">
        <v>94</v>
      </c>
    </row>
    <row r="3598" spans="1:7" x14ac:dyDescent="0.3">
      <c r="A3598" s="1" t="s">
        <v>2706</v>
      </c>
      <c r="B3598" s="2">
        <v>46097</v>
      </c>
      <c r="C3598" s="1" t="s">
        <v>1328</v>
      </c>
      <c r="D3598" s="1" t="s">
        <v>66</v>
      </c>
      <c r="E3598" s="1" t="s">
        <v>13</v>
      </c>
      <c r="F3598" s="1">
        <v>10744.67</v>
      </c>
      <c r="G3598" s="1" t="s">
        <v>14</v>
      </c>
    </row>
    <row r="3599" spans="1:7" x14ac:dyDescent="0.3">
      <c r="A3599" s="1" t="s">
        <v>1411</v>
      </c>
      <c r="B3599" s="2">
        <v>46111</v>
      </c>
      <c r="C3599" s="1" t="s">
        <v>903</v>
      </c>
      <c r="D3599" s="1" t="s">
        <v>12</v>
      </c>
      <c r="E3599" s="1" t="s">
        <v>55</v>
      </c>
      <c r="F3599" s="1">
        <v>4056.53</v>
      </c>
      <c r="G3599" s="1" t="s">
        <v>14</v>
      </c>
    </row>
    <row r="3600" spans="1:7" x14ac:dyDescent="0.3">
      <c r="A3600" s="1" t="s">
        <v>3888</v>
      </c>
      <c r="B3600" s="2">
        <v>46027</v>
      </c>
      <c r="C3600" s="1" t="s">
        <v>145</v>
      </c>
      <c r="D3600" s="1" t="s">
        <v>66</v>
      </c>
      <c r="E3600" s="1" t="s">
        <v>13</v>
      </c>
      <c r="F3600" s="1">
        <v>14269.14</v>
      </c>
      <c r="G3600" s="1" t="s">
        <v>94</v>
      </c>
    </row>
    <row r="3601" spans="1:7" x14ac:dyDescent="0.3">
      <c r="A3601" s="1" t="s">
        <v>708</v>
      </c>
      <c r="B3601" s="2">
        <v>46070</v>
      </c>
      <c r="C3601" s="1" t="s">
        <v>709</v>
      </c>
      <c r="D3601" s="1" t="s">
        <v>12</v>
      </c>
      <c r="E3601" s="1" t="s">
        <v>13</v>
      </c>
      <c r="F3601" s="1">
        <v>3477.46</v>
      </c>
      <c r="G3601" s="1" t="s">
        <v>14</v>
      </c>
    </row>
    <row r="3602" spans="1:7" x14ac:dyDescent="0.3">
      <c r="A3602" s="1" t="s">
        <v>3098</v>
      </c>
      <c r="B3602" s="2">
        <v>46108</v>
      </c>
      <c r="C3602" s="1" t="s">
        <v>784</v>
      </c>
      <c r="D3602" s="1" t="s">
        <v>12</v>
      </c>
      <c r="E3602" s="1" t="s">
        <v>21</v>
      </c>
      <c r="F3602" s="1">
        <v>1566.87</v>
      </c>
      <c r="G3602" s="1" t="s">
        <v>14</v>
      </c>
    </row>
    <row r="3603" spans="1:7" x14ac:dyDescent="0.3">
      <c r="A3603" s="1" t="s">
        <v>2804</v>
      </c>
      <c r="B3603" s="2">
        <v>46039</v>
      </c>
      <c r="C3603" s="1" t="s">
        <v>243</v>
      </c>
      <c r="D3603" s="1" t="s">
        <v>66</v>
      </c>
      <c r="E3603" s="1" t="s">
        <v>55</v>
      </c>
      <c r="F3603" s="1">
        <v>2976.07</v>
      </c>
      <c r="G3603" s="1" t="s">
        <v>14</v>
      </c>
    </row>
    <row r="3604" spans="1:7" x14ac:dyDescent="0.3">
      <c r="A3604" s="1" t="s">
        <v>4487</v>
      </c>
      <c r="B3604" s="2">
        <v>46092</v>
      </c>
      <c r="C3604" s="1" t="s">
        <v>2432</v>
      </c>
      <c r="D3604" s="1" t="s">
        <v>66</v>
      </c>
      <c r="E3604" s="1" t="s">
        <v>13</v>
      </c>
      <c r="F3604" s="1">
        <v>2740.38</v>
      </c>
      <c r="G3604" s="1" t="s">
        <v>94</v>
      </c>
    </row>
    <row r="3605" spans="1:7" x14ac:dyDescent="0.3">
      <c r="A3605" s="1" t="s">
        <v>4730</v>
      </c>
      <c r="B3605" s="2">
        <v>46075</v>
      </c>
      <c r="C3605" s="1" t="s">
        <v>70</v>
      </c>
      <c r="D3605" s="1" t="s">
        <v>66</v>
      </c>
      <c r="E3605" s="1" t="s">
        <v>27</v>
      </c>
      <c r="F3605" s="1">
        <v>14346.73</v>
      </c>
      <c r="G3605" s="1" t="s">
        <v>14</v>
      </c>
    </row>
    <row r="3606" spans="1:7" x14ac:dyDescent="0.3">
      <c r="A3606" s="1" t="s">
        <v>3146</v>
      </c>
      <c r="B3606" s="2">
        <v>46032</v>
      </c>
      <c r="C3606" s="1" t="s">
        <v>391</v>
      </c>
      <c r="D3606" s="1" t="s">
        <v>46</v>
      </c>
      <c r="E3606" s="1" t="s">
        <v>13</v>
      </c>
      <c r="F3606" s="1">
        <v>7545.69</v>
      </c>
      <c r="G3606" s="1" t="s">
        <v>14</v>
      </c>
    </row>
    <row r="3607" spans="1:7" x14ac:dyDescent="0.3">
      <c r="A3607" s="1" t="s">
        <v>5058</v>
      </c>
      <c r="B3607" s="2">
        <v>46033</v>
      </c>
      <c r="C3607" s="1" t="s">
        <v>658</v>
      </c>
      <c r="D3607" s="1" t="s">
        <v>18</v>
      </c>
      <c r="E3607" s="1" t="s">
        <v>21</v>
      </c>
      <c r="F3607" s="1">
        <v>1554.42</v>
      </c>
      <c r="G3607" s="1" t="s">
        <v>14</v>
      </c>
    </row>
    <row r="3608" spans="1:7" x14ac:dyDescent="0.3">
      <c r="A3608" s="1" t="s">
        <v>4477</v>
      </c>
      <c r="B3608" s="2">
        <v>46102</v>
      </c>
      <c r="C3608" s="1" t="s">
        <v>896</v>
      </c>
      <c r="D3608" s="1" t="s">
        <v>12</v>
      </c>
      <c r="E3608" s="1" t="s">
        <v>13</v>
      </c>
      <c r="F3608" s="1">
        <v>1570.85</v>
      </c>
      <c r="G3608" s="1" t="s">
        <v>14</v>
      </c>
    </row>
    <row r="3609" spans="1:7" x14ac:dyDescent="0.3">
      <c r="A3609" s="1" t="s">
        <v>1956</v>
      </c>
      <c r="B3609" s="2">
        <v>46030</v>
      </c>
      <c r="C3609" s="1" t="s">
        <v>1568</v>
      </c>
      <c r="D3609" s="1" t="s">
        <v>18</v>
      </c>
      <c r="E3609" s="1" t="s">
        <v>21</v>
      </c>
      <c r="F3609" s="1">
        <v>202.45</v>
      </c>
      <c r="G3609" s="1" t="s">
        <v>94</v>
      </c>
    </row>
    <row r="3610" spans="1:7" x14ac:dyDescent="0.3">
      <c r="A3610" s="1" t="s">
        <v>4213</v>
      </c>
      <c r="B3610" s="2">
        <v>46107</v>
      </c>
      <c r="C3610" s="1" t="s">
        <v>2632</v>
      </c>
      <c r="D3610" s="1" t="s">
        <v>18</v>
      </c>
      <c r="E3610" s="1" t="s">
        <v>21</v>
      </c>
      <c r="F3610" s="1">
        <v>1906.33</v>
      </c>
      <c r="G3610" s="1" t="s">
        <v>14</v>
      </c>
    </row>
    <row r="3611" spans="1:7" x14ac:dyDescent="0.3">
      <c r="A3611" s="1" t="s">
        <v>1081</v>
      </c>
      <c r="B3611" s="2">
        <v>46059</v>
      </c>
      <c r="C3611" s="1" t="s">
        <v>1082</v>
      </c>
      <c r="D3611" s="1" t="s">
        <v>12</v>
      </c>
      <c r="E3611" s="1" t="s">
        <v>55</v>
      </c>
      <c r="F3611" s="1">
        <v>2896.82</v>
      </c>
      <c r="G3611" s="1" t="s">
        <v>14</v>
      </c>
    </row>
    <row r="3612" spans="1:7" x14ac:dyDescent="0.3">
      <c r="A3612" s="1" t="s">
        <v>377</v>
      </c>
      <c r="B3612" s="2">
        <v>46048</v>
      </c>
      <c r="C3612" s="1" t="s">
        <v>378</v>
      </c>
      <c r="D3612" s="1" t="s">
        <v>12</v>
      </c>
      <c r="E3612" s="1" t="s">
        <v>27</v>
      </c>
      <c r="F3612" s="1">
        <v>13890.8</v>
      </c>
      <c r="G3612" s="1" t="s">
        <v>89</v>
      </c>
    </row>
    <row r="3613" spans="1:7" x14ac:dyDescent="0.3">
      <c r="A3613" s="1" t="s">
        <v>1920</v>
      </c>
      <c r="B3613" s="2">
        <v>46065</v>
      </c>
      <c r="C3613" s="1" t="s">
        <v>294</v>
      </c>
      <c r="D3613" s="1" t="s">
        <v>12</v>
      </c>
      <c r="E3613" s="1" t="s">
        <v>21</v>
      </c>
      <c r="F3613" s="1">
        <v>4205.87</v>
      </c>
      <c r="G3613" s="1" t="s">
        <v>14</v>
      </c>
    </row>
    <row r="3614" spans="1:7" x14ac:dyDescent="0.3">
      <c r="A3614" s="1" t="s">
        <v>1373</v>
      </c>
      <c r="B3614" s="2">
        <v>46073</v>
      </c>
      <c r="C3614" s="1" t="s">
        <v>1374</v>
      </c>
      <c r="D3614" s="1" t="s">
        <v>18</v>
      </c>
      <c r="E3614" s="1" t="s">
        <v>27</v>
      </c>
      <c r="F3614" s="1">
        <v>1434.29</v>
      </c>
      <c r="G3614" s="1" t="s">
        <v>14</v>
      </c>
    </row>
    <row r="3615" spans="1:7" x14ac:dyDescent="0.3">
      <c r="A3615" s="1" t="s">
        <v>1308</v>
      </c>
      <c r="B3615" s="2">
        <v>46096</v>
      </c>
      <c r="C3615" s="1" t="s">
        <v>65</v>
      </c>
      <c r="D3615" s="1" t="s">
        <v>12</v>
      </c>
      <c r="E3615" s="1" t="s">
        <v>21</v>
      </c>
      <c r="F3615" s="1">
        <v>13641.72</v>
      </c>
      <c r="G3615" s="1" t="s">
        <v>14</v>
      </c>
    </row>
    <row r="3616" spans="1:7" x14ac:dyDescent="0.3">
      <c r="A3616" s="1" t="s">
        <v>825</v>
      </c>
      <c r="B3616" s="2">
        <v>46035</v>
      </c>
      <c r="C3616" s="1" t="s">
        <v>163</v>
      </c>
      <c r="D3616" s="1" t="s">
        <v>18</v>
      </c>
      <c r="E3616" s="1" t="s">
        <v>13</v>
      </c>
      <c r="F3616" s="1">
        <v>1626.94</v>
      </c>
      <c r="G3616" s="1" t="s">
        <v>14</v>
      </c>
    </row>
    <row r="3617" spans="1:7" x14ac:dyDescent="0.3">
      <c r="A3617" s="1" t="s">
        <v>3917</v>
      </c>
      <c r="B3617" s="2">
        <v>46108</v>
      </c>
      <c r="C3617" s="1" t="s">
        <v>1918</v>
      </c>
      <c r="D3617" s="1" t="s">
        <v>12</v>
      </c>
      <c r="E3617" s="1" t="s">
        <v>13</v>
      </c>
      <c r="F3617" s="1">
        <v>1353.17</v>
      </c>
      <c r="G3617" s="1" t="s">
        <v>14</v>
      </c>
    </row>
    <row r="3618" spans="1:7" x14ac:dyDescent="0.3">
      <c r="A3618" s="1" t="s">
        <v>4703</v>
      </c>
      <c r="B3618" s="2">
        <v>46048</v>
      </c>
      <c r="C3618" s="1" t="s">
        <v>1553</v>
      </c>
      <c r="D3618" s="1" t="s">
        <v>12</v>
      </c>
      <c r="E3618" s="1" t="s">
        <v>55</v>
      </c>
      <c r="F3618" s="1">
        <v>2217.02</v>
      </c>
      <c r="G3618" s="1" t="s">
        <v>94</v>
      </c>
    </row>
    <row r="3619" spans="1:7" x14ac:dyDescent="0.3">
      <c r="A3619" s="1" t="s">
        <v>3310</v>
      </c>
      <c r="B3619" s="2">
        <v>46112</v>
      </c>
      <c r="C3619" s="1" t="s">
        <v>205</v>
      </c>
      <c r="D3619" s="1" t="s">
        <v>66</v>
      </c>
      <c r="E3619" s="1" t="s">
        <v>13</v>
      </c>
      <c r="F3619" s="1">
        <v>844.59</v>
      </c>
      <c r="G3619" s="1" t="s">
        <v>89</v>
      </c>
    </row>
    <row r="3620" spans="1:7" x14ac:dyDescent="0.3">
      <c r="A3620" s="1" t="s">
        <v>893</v>
      </c>
      <c r="B3620" s="2">
        <v>46042</v>
      </c>
      <c r="C3620" s="1" t="s">
        <v>186</v>
      </c>
      <c r="D3620" s="1" t="s">
        <v>12</v>
      </c>
      <c r="E3620" s="1" t="s">
        <v>27</v>
      </c>
      <c r="F3620" s="1">
        <v>1498.33</v>
      </c>
      <c r="G3620" s="1" t="s">
        <v>14</v>
      </c>
    </row>
    <row r="3621" spans="1:7" x14ac:dyDescent="0.3">
      <c r="A3621" s="1" t="s">
        <v>4066</v>
      </c>
      <c r="B3621" s="2">
        <v>46099</v>
      </c>
      <c r="C3621" s="1" t="s">
        <v>1600</v>
      </c>
      <c r="D3621" s="1" t="s">
        <v>66</v>
      </c>
      <c r="E3621" s="1" t="s">
        <v>27</v>
      </c>
      <c r="F3621" s="1">
        <v>4572.43</v>
      </c>
      <c r="G3621" s="1" t="s">
        <v>14</v>
      </c>
    </row>
    <row r="3622" spans="1:7" x14ac:dyDescent="0.3">
      <c r="A3622" s="1" t="s">
        <v>1024</v>
      </c>
      <c r="B3622" s="2">
        <v>46090</v>
      </c>
      <c r="C3622" s="1" t="s">
        <v>1025</v>
      </c>
      <c r="D3622" s="1" t="s">
        <v>12</v>
      </c>
      <c r="E3622" s="1" t="s">
        <v>27</v>
      </c>
      <c r="F3622" s="1">
        <v>6447.74</v>
      </c>
      <c r="G3622" s="1" t="s">
        <v>14</v>
      </c>
    </row>
    <row r="3623" spans="1:7" x14ac:dyDescent="0.3">
      <c r="A3623" s="1" t="s">
        <v>2690</v>
      </c>
      <c r="B3623" s="2">
        <v>46091</v>
      </c>
      <c r="C3623" s="1" t="s">
        <v>575</v>
      </c>
      <c r="D3623" s="1" t="s">
        <v>12</v>
      </c>
      <c r="E3623" s="1" t="s">
        <v>55</v>
      </c>
      <c r="F3623" s="1">
        <v>7376.92</v>
      </c>
      <c r="G3623" s="1" t="s">
        <v>14</v>
      </c>
    </row>
    <row r="3624" spans="1:7" x14ac:dyDescent="0.3">
      <c r="A3624" s="1" t="s">
        <v>3425</v>
      </c>
      <c r="B3624" s="2">
        <v>46056</v>
      </c>
      <c r="C3624" s="1" t="s">
        <v>615</v>
      </c>
      <c r="D3624" s="1" t="s">
        <v>12</v>
      </c>
      <c r="E3624" s="1" t="s">
        <v>21</v>
      </c>
      <c r="F3624" s="1">
        <v>5855.29</v>
      </c>
      <c r="G3624" s="1" t="s">
        <v>14</v>
      </c>
    </row>
    <row r="3625" spans="1:7" x14ac:dyDescent="0.3">
      <c r="A3625" s="1" t="s">
        <v>1393</v>
      </c>
      <c r="B3625" s="2">
        <v>46092</v>
      </c>
      <c r="C3625" s="1" t="s">
        <v>635</v>
      </c>
      <c r="D3625" s="1" t="s">
        <v>12</v>
      </c>
      <c r="E3625" s="1" t="s">
        <v>13</v>
      </c>
      <c r="F3625" s="1">
        <v>9672.2900000000009</v>
      </c>
      <c r="G3625" s="1" t="s">
        <v>14</v>
      </c>
    </row>
    <row r="3626" spans="1:7" x14ac:dyDescent="0.3">
      <c r="A3626" s="1" t="s">
        <v>526</v>
      </c>
      <c r="B3626" s="2">
        <v>46053</v>
      </c>
      <c r="C3626" s="1" t="s">
        <v>527</v>
      </c>
      <c r="D3626" s="1" t="s">
        <v>12</v>
      </c>
      <c r="E3626" s="1" t="s">
        <v>21</v>
      </c>
      <c r="F3626" s="1">
        <v>1339.06</v>
      </c>
      <c r="G3626" s="1" t="s">
        <v>14</v>
      </c>
    </row>
    <row r="3627" spans="1:7" x14ac:dyDescent="0.3">
      <c r="A3627" s="1" t="s">
        <v>4571</v>
      </c>
      <c r="B3627" s="2">
        <v>46061</v>
      </c>
      <c r="C3627" s="1" t="s">
        <v>781</v>
      </c>
      <c r="D3627" s="1" t="s">
        <v>66</v>
      </c>
      <c r="E3627" s="1" t="s">
        <v>55</v>
      </c>
      <c r="F3627" s="1">
        <v>1121.6300000000001</v>
      </c>
      <c r="G3627" s="1" t="s">
        <v>14</v>
      </c>
    </row>
    <row r="3628" spans="1:7" x14ac:dyDescent="0.3">
      <c r="A3628" s="1" t="s">
        <v>1219</v>
      </c>
      <c r="B3628" s="2">
        <v>46103</v>
      </c>
      <c r="C3628" s="1" t="s">
        <v>389</v>
      </c>
      <c r="D3628" s="1" t="s">
        <v>35</v>
      </c>
      <c r="E3628" s="1" t="s">
        <v>21</v>
      </c>
      <c r="F3628" s="1">
        <v>1800.12</v>
      </c>
      <c r="G3628" s="1" t="s">
        <v>14</v>
      </c>
    </row>
    <row r="3629" spans="1:7" x14ac:dyDescent="0.3">
      <c r="A3629" s="1" t="s">
        <v>2766</v>
      </c>
      <c r="B3629" s="2">
        <v>46039</v>
      </c>
      <c r="C3629" s="1" t="s">
        <v>2767</v>
      </c>
      <c r="D3629" s="1" t="s">
        <v>66</v>
      </c>
      <c r="E3629" s="1" t="s">
        <v>21</v>
      </c>
      <c r="F3629" s="1">
        <v>3760.42</v>
      </c>
      <c r="G3629" s="1" t="s">
        <v>14</v>
      </c>
    </row>
    <row r="3630" spans="1:7" x14ac:dyDescent="0.3">
      <c r="A3630" s="1" t="s">
        <v>375</v>
      </c>
      <c r="B3630" s="2">
        <v>46067</v>
      </c>
      <c r="C3630" s="1" t="s">
        <v>376</v>
      </c>
      <c r="D3630" s="1" t="s">
        <v>12</v>
      </c>
      <c r="E3630" s="1" t="s">
        <v>27</v>
      </c>
      <c r="F3630" s="1">
        <v>16853.669999999998</v>
      </c>
      <c r="G3630" s="1" t="s">
        <v>14</v>
      </c>
    </row>
    <row r="3631" spans="1:7" x14ac:dyDescent="0.3">
      <c r="A3631" s="1" t="s">
        <v>4942</v>
      </c>
      <c r="B3631" s="2">
        <v>46059</v>
      </c>
      <c r="C3631" s="1" t="s">
        <v>522</v>
      </c>
      <c r="D3631" s="1" t="s">
        <v>18</v>
      </c>
      <c r="E3631" s="1" t="s">
        <v>21</v>
      </c>
      <c r="F3631" s="1">
        <v>1305.9100000000001</v>
      </c>
      <c r="G3631" s="1" t="s">
        <v>14</v>
      </c>
    </row>
    <row r="3632" spans="1:7" x14ac:dyDescent="0.3">
      <c r="A3632" s="1" t="s">
        <v>2636</v>
      </c>
      <c r="B3632" s="2">
        <v>46075</v>
      </c>
      <c r="C3632" s="1" t="s">
        <v>1482</v>
      </c>
      <c r="D3632" s="1" t="s">
        <v>12</v>
      </c>
      <c r="E3632" s="1" t="s">
        <v>55</v>
      </c>
      <c r="F3632" s="1">
        <v>28876.06</v>
      </c>
      <c r="G3632" s="1" t="s">
        <v>14</v>
      </c>
    </row>
    <row r="3633" spans="1:7" x14ac:dyDescent="0.3">
      <c r="A3633" s="1" t="s">
        <v>3064</v>
      </c>
      <c r="B3633" s="2">
        <v>46097</v>
      </c>
      <c r="C3633" s="1" t="s">
        <v>3065</v>
      </c>
      <c r="D3633" s="1" t="s">
        <v>18</v>
      </c>
      <c r="E3633" s="1" t="s">
        <v>13</v>
      </c>
      <c r="F3633" s="1">
        <v>891.38</v>
      </c>
      <c r="G3633" s="1" t="s">
        <v>14</v>
      </c>
    </row>
    <row r="3634" spans="1:7" x14ac:dyDescent="0.3">
      <c r="A3634" s="1" t="s">
        <v>1659</v>
      </c>
      <c r="B3634" s="2">
        <v>46045</v>
      </c>
      <c r="C3634" s="1" t="s">
        <v>489</v>
      </c>
      <c r="D3634" s="1" t="s">
        <v>35</v>
      </c>
      <c r="E3634" s="1" t="s">
        <v>13</v>
      </c>
      <c r="F3634" s="1">
        <v>4191.4399999999996</v>
      </c>
      <c r="G3634" s="1" t="s">
        <v>14</v>
      </c>
    </row>
    <row r="3635" spans="1:7" x14ac:dyDescent="0.3">
      <c r="A3635" s="1" t="s">
        <v>2274</v>
      </c>
      <c r="B3635" s="2">
        <v>46081</v>
      </c>
      <c r="C3635" s="1" t="s">
        <v>243</v>
      </c>
      <c r="D3635" s="1" t="s">
        <v>12</v>
      </c>
      <c r="E3635" s="1" t="s">
        <v>13</v>
      </c>
      <c r="F3635" s="1">
        <v>4424.72</v>
      </c>
      <c r="G3635" s="1" t="s">
        <v>14</v>
      </c>
    </row>
    <row r="3636" spans="1:7" x14ac:dyDescent="0.3">
      <c r="A3636" s="1" t="s">
        <v>2763</v>
      </c>
      <c r="B3636" s="2">
        <v>46067</v>
      </c>
      <c r="C3636" s="1" t="s">
        <v>122</v>
      </c>
      <c r="D3636" s="1" t="s">
        <v>66</v>
      </c>
      <c r="E3636" s="1" t="s">
        <v>27</v>
      </c>
      <c r="F3636" s="1">
        <v>8032.34</v>
      </c>
      <c r="G3636" s="1" t="s">
        <v>14</v>
      </c>
    </row>
    <row r="3637" spans="1:7" x14ac:dyDescent="0.3">
      <c r="A3637" s="1" t="s">
        <v>1682</v>
      </c>
      <c r="B3637" s="2">
        <v>46080</v>
      </c>
      <c r="C3637" s="1" t="s">
        <v>151</v>
      </c>
      <c r="D3637" s="1" t="s">
        <v>12</v>
      </c>
      <c r="E3637" s="1" t="s">
        <v>27</v>
      </c>
      <c r="F3637" s="1">
        <v>149647.4</v>
      </c>
      <c r="G3637" s="1" t="s">
        <v>14</v>
      </c>
    </row>
    <row r="3638" spans="1:7" x14ac:dyDescent="0.3">
      <c r="A3638" s="1" t="s">
        <v>2292</v>
      </c>
      <c r="B3638" s="2">
        <v>46104</v>
      </c>
      <c r="C3638" s="1" t="s">
        <v>1457</v>
      </c>
      <c r="D3638" s="1" t="s">
        <v>18</v>
      </c>
      <c r="E3638" s="1" t="s">
        <v>55</v>
      </c>
      <c r="F3638" s="1">
        <v>1019.38</v>
      </c>
      <c r="G3638" s="1" t="s">
        <v>14</v>
      </c>
    </row>
    <row r="3639" spans="1:7" x14ac:dyDescent="0.3">
      <c r="A3639" s="1" t="s">
        <v>3660</v>
      </c>
      <c r="B3639" s="2">
        <v>46108</v>
      </c>
      <c r="C3639" s="1" t="s">
        <v>30</v>
      </c>
      <c r="D3639" s="1" t="s">
        <v>35</v>
      </c>
      <c r="E3639" s="1" t="s">
        <v>13</v>
      </c>
      <c r="F3639" s="1">
        <v>394.9</v>
      </c>
      <c r="G3639" s="1" t="s">
        <v>14</v>
      </c>
    </row>
    <row r="3640" spans="1:7" x14ac:dyDescent="0.3">
      <c r="A3640" s="1" t="s">
        <v>3007</v>
      </c>
      <c r="B3640" s="2">
        <v>46110</v>
      </c>
      <c r="C3640" s="1" t="s">
        <v>796</v>
      </c>
      <c r="D3640" s="1" t="s">
        <v>35</v>
      </c>
      <c r="E3640" s="1" t="s">
        <v>55</v>
      </c>
      <c r="F3640" s="1">
        <v>5241.25</v>
      </c>
      <c r="G3640" s="1" t="s">
        <v>14</v>
      </c>
    </row>
    <row r="3641" spans="1:7" x14ac:dyDescent="0.3">
      <c r="A3641" s="1" t="s">
        <v>5059</v>
      </c>
      <c r="B3641" s="2">
        <v>46058</v>
      </c>
      <c r="C3641" s="1" t="s">
        <v>2438</v>
      </c>
      <c r="D3641" s="1" t="s">
        <v>35</v>
      </c>
      <c r="E3641" s="1" t="s">
        <v>13</v>
      </c>
      <c r="F3641" s="1">
        <v>7663.26</v>
      </c>
      <c r="G3641" s="1" t="s">
        <v>14</v>
      </c>
    </row>
    <row r="3642" spans="1:7" x14ac:dyDescent="0.3">
      <c r="A3642" s="1" t="s">
        <v>2162</v>
      </c>
      <c r="B3642" s="2">
        <v>46026</v>
      </c>
      <c r="C3642" s="1" t="s">
        <v>2163</v>
      </c>
      <c r="D3642" s="1" t="s">
        <v>35</v>
      </c>
      <c r="E3642" s="1" t="s">
        <v>21</v>
      </c>
      <c r="F3642" s="1">
        <v>1112.97</v>
      </c>
      <c r="G3642" s="1" t="s">
        <v>14</v>
      </c>
    </row>
    <row r="3643" spans="1:7" x14ac:dyDescent="0.3">
      <c r="A3643" s="1" t="s">
        <v>3316</v>
      </c>
      <c r="B3643" s="2">
        <v>46093</v>
      </c>
      <c r="C3643" s="1" t="s">
        <v>356</v>
      </c>
      <c r="D3643" s="1" t="s">
        <v>46</v>
      </c>
      <c r="E3643" s="1" t="s">
        <v>13</v>
      </c>
      <c r="F3643" s="1">
        <v>420.11</v>
      </c>
      <c r="G3643" s="1" t="s">
        <v>14</v>
      </c>
    </row>
    <row r="3644" spans="1:7" x14ac:dyDescent="0.3">
      <c r="A3644" s="1" t="s">
        <v>4870</v>
      </c>
      <c r="B3644" s="2">
        <v>46086</v>
      </c>
      <c r="C3644" s="1" t="s">
        <v>1143</v>
      </c>
      <c r="D3644" s="1" t="s">
        <v>12</v>
      </c>
      <c r="E3644" s="1" t="s">
        <v>55</v>
      </c>
      <c r="F3644" s="1">
        <v>5009.6000000000004</v>
      </c>
      <c r="G3644" s="1" t="s">
        <v>14</v>
      </c>
    </row>
    <row r="3645" spans="1:7" x14ac:dyDescent="0.3">
      <c r="A3645" s="1" t="s">
        <v>1018</v>
      </c>
      <c r="B3645" s="2">
        <v>46111</v>
      </c>
      <c r="C3645" s="1" t="s">
        <v>1019</v>
      </c>
      <c r="D3645" s="1" t="s">
        <v>12</v>
      </c>
      <c r="E3645" s="1" t="s">
        <v>13</v>
      </c>
      <c r="F3645" s="1">
        <v>36876.269999999997</v>
      </c>
      <c r="G3645" s="1" t="s">
        <v>14</v>
      </c>
    </row>
    <row r="3646" spans="1:7" x14ac:dyDescent="0.3">
      <c r="A3646" s="1" t="s">
        <v>121</v>
      </c>
      <c r="B3646" s="2">
        <v>46093</v>
      </c>
      <c r="C3646" s="1" t="s">
        <v>122</v>
      </c>
      <c r="D3646" s="1" t="s">
        <v>66</v>
      </c>
      <c r="E3646" s="1" t="s">
        <v>13</v>
      </c>
      <c r="F3646" s="1">
        <v>4718.6400000000003</v>
      </c>
      <c r="G3646" s="1" t="s">
        <v>14</v>
      </c>
    </row>
    <row r="3647" spans="1:7" x14ac:dyDescent="0.3">
      <c r="A3647" s="1" t="s">
        <v>3467</v>
      </c>
      <c r="B3647" s="2">
        <v>46067</v>
      </c>
      <c r="C3647" s="1" t="s">
        <v>449</v>
      </c>
      <c r="D3647" s="1" t="s">
        <v>66</v>
      </c>
      <c r="E3647" s="1" t="s">
        <v>21</v>
      </c>
      <c r="F3647" s="1">
        <v>9682.98</v>
      </c>
      <c r="G3647" s="1" t="s">
        <v>14</v>
      </c>
    </row>
    <row r="3648" spans="1:7" x14ac:dyDescent="0.3">
      <c r="A3648" s="1" t="s">
        <v>2900</v>
      </c>
      <c r="B3648" s="2">
        <v>46088</v>
      </c>
      <c r="C3648" s="1" t="s">
        <v>415</v>
      </c>
      <c r="D3648" s="1" t="s">
        <v>66</v>
      </c>
      <c r="E3648" s="1" t="s">
        <v>13</v>
      </c>
      <c r="F3648" s="1">
        <v>24861.37</v>
      </c>
      <c r="G3648" s="1" t="s">
        <v>14</v>
      </c>
    </row>
    <row r="3649" spans="1:7" x14ac:dyDescent="0.3">
      <c r="A3649" s="1" t="s">
        <v>3080</v>
      </c>
      <c r="B3649" s="2">
        <v>46102</v>
      </c>
      <c r="C3649" s="1" t="s">
        <v>2514</v>
      </c>
      <c r="D3649" s="1" t="s">
        <v>66</v>
      </c>
      <c r="E3649" s="1" t="s">
        <v>13</v>
      </c>
      <c r="F3649" s="1">
        <v>2734.58</v>
      </c>
      <c r="G3649" s="1" t="s">
        <v>14</v>
      </c>
    </row>
    <row r="3650" spans="1:7" x14ac:dyDescent="0.3">
      <c r="A3650" s="1" t="s">
        <v>2950</v>
      </c>
      <c r="B3650" s="2">
        <v>46071</v>
      </c>
      <c r="C3650" s="1" t="s">
        <v>1107</v>
      </c>
      <c r="D3650" s="1" t="s">
        <v>12</v>
      </c>
      <c r="E3650" s="1" t="s">
        <v>13</v>
      </c>
      <c r="F3650" s="1">
        <v>8584.65</v>
      </c>
      <c r="G3650" s="1" t="s">
        <v>14</v>
      </c>
    </row>
    <row r="3651" spans="1:7" x14ac:dyDescent="0.3">
      <c r="A3651" s="1" t="s">
        <v>266</v>
      </c>
      <c r="B3651" s="2">
        <v>46100</v>
      </c>
      <c r="C3651" s="1" t="s">
        <v>267</v>
      </c>
      <c r="D3651" s="1" t="s">
        <v>66</v>
      </c>
      <c r="E3651" s="1" t="s">
        <v>55</v>
      </c>
      <c r="F3651" s="1">
        <v>3308.24</v>
      </c>
      <c r="G3651" s="1" t="s">
        <v>14</v>
      </c>
    </row>
    <row r="3652" spans="1:7" x14ac:dyDescent="0.3">
      <c r="A3652" s="1" t="s">
        <v>2989</v>
      </c>
      <c r="B3652" s="2">
        <v>46100</v>
      </c>
      <c r="C3652" s="1" t="s">
        <v>249</v>
      </c>
      <c r="D3652" s="1" t="s">
        <v>35</v>
      </c>
      <c r="E3652" s="1" t="s">
        <v>21</v>
      </c>
      <c r="F3652" s="1">
        <v>2909.24</v>
      </c>
      <c r="G3652" s="1" t="s">
        <v>14</v>
      </c>
    </row>
    <row r="3653" spans="1:7" x14ac:dyDescent="0.3">
      <c r="A3653" s="1" t="s">
        <v>115</v>
      </c>
      <c r="B3653" s="2">
        <v>46032</v>
      </c>
      <c r="C3653" s="1" t="s">
        <v>116</v>
      </c>
      <c r="D3653" s="1" t="s">
        <v>12</v>
      </c>
      <c r="E3653" s="1" t="s">
        <v>13</v>
      </c>
      <c r="F3653" s="1">
        <v>24533.1</v>
      </c>
      <c r="G3653" s="1" t="s">
        <v>94</v>
      </c>
    </row>
    <row r="3654" spans="1:7" x14ac:dyDescent="0.3">
      <c r="A3654" s="1" t="s">
        <v>3814</v>
      </c>
      <c r="B3654" s="2">
        <v>46048</v>
      </c>
      <c r="C3654" s="1" t="s">
        <v>1114</v>
      </c>
      <c r="D3654" s="1" t="s">
        <v>66</v>
      </c>
      <c r="E3654" s="1" t="s">
        <v>27</v>
      </c>
      <c r="F3654" s="1">
        <v>2063.5700000000002</v>
      </c>
      <c r="G3654" s="1" t="s">
        <v>14</v>
      </c>
    </row>
    <row r="3655" spans="1:7" x14ac:dyDescent="0.3">
      <c r="A3655" s="1" t="s">
        <v>4443</v>
      </c>
      <c r="B3655" s="2">
        <v>46052</v>
      </c>
      <c r="C3655" s="1" t="s">
        <v>1005</v>
      </c>
      <c r="D3655" s="1" t="s">
        <v>66</v>
      </c>
      <c r="E3655" s="1" t="s">
        <v>55</v>
      </c>
      <c r="F3655" s="1">
        <v>618.08000000000004</v>
      </c>
      <c r="G3655" s="1" t="s">
        <v>14</v>
      </c>
    </row>
    <row r="3656" spans="1:7" x14ac:dyDescent="0.3">
      <c r="A3656" s="1" t="s">
        <v>2538</v>
      </c>
      <c r="B3656" s="2">
        <v>46066</v>
      </c>
      <c r="C3656" s="1" t="s">
        <v>1228</v>
      </c>
      <c r="D3656" s="1" t="s">
        <v>18</v>
      </c>
      <c r="E3656" s="1" t="s">
        <v>13</v>
      </c>
      <c r="F3656" s="1">
        <v>52610.77</v>
      </c>
      <c r="G3656" s="1" t="s">
        <v>14</v>
      </c>
    </row>
    <row r="3657" spans="1:7" x14ac:dyDescent="0.3">
      <c r="A3657" s="1" t="s">
        <v>3471</v>
      </c>
      <c r="B3657" s="2">
        <v>46032</v>
      </c>
      <c r="C3657" s="1" t="s">
        <v>2317</v>
      </c>
      <c r="D3657" s="1" t="s">
        <v>12</v>
      </c>
      <c r="E3657" s="1" t="s">
        <v>21</v>
      </c>
      <c r="F3657" s="1">
        <v>1450.87</v>
      </c>
      <c r="G3657" s="1" t="s">
        <v>14</v>
      </c>
    </row>
    <row r="3658" spans="1:7" x14ac:dyDescent="0.3">
      <c r="A3658" s="1" t="s">
        <v>4420</v>
      </c>
      <c r="B3658" s="2">
        <v>46106</v>
      </c>
      <c r="C3658" s="1" t="s">
        <v>1661</v>
      </c>
      <c r="D3658" s="1" t="s">
        <v>12</v>
      </c>
      <c r="E3658" s="1" t="s">
        <v>55</v>
      </c>
      <c r="F3658" s="1">
        <v>6130.37</v>
      </c>
      <c r="G3658" s="1" t="s">
        <v>14</v>
      </c>
    </row>
    <row r="3659" spans="1:7" x14ac:dyDescent="0.3">
      <c r="A3659" s="1" t="s">
        <v>2312</v>
      </c>
      <c r="B3659" s="2">
        <v>46044</v>
      </c>
      <c r="C3659" s="1" t="s">
        <v>2313</v>
      </c>
      <c r="D3659" s="1" t="s">
        <v>12</v>
      </c>
      <c r="E3659" s="1" t="s">
        <v>27</v>
      </c>
      <c r="F3659" s="1">
        <v>1235.93</v>
      </c>
      <c r="G3659" s="1" t="s">
        <v>14</v>
      </c>
    </row>
    <row r="3660" spans="1:7" x14ac:dyDescent="0.3">
      <c r="A3660" s="1" t="s">
        <v>3470</v>
      </c>
      <c r="B3660" s="2">
        <v>46086</v>
      </c>
      <c r="C3660" s="1" t="s">
        <v>662</v>
      </c>
      <c r="D3660" s="1" t="s">
        <v>12</v>
      </c>
      <c r="E3660" s="1" t="s">
        <v>27</v>
      </c>
      <c r="F3660" s="1">
        <v>27381.759999999998</v>
      </c>
      <c r="G3660" s="1" t="s">
        <v>14</v>
      </c>
    </row>
    <row r="3661" spans="1:7" x14ac:dyDescent="0.3">
      <c r="A3661" s="1" t="s">
        <v>1153</v>
      </c>
      <c r="B3661" s="2">
        <v>46109</v>
      </c>
      <c r="C3661" s="1" t="s">
        <v>493</v>
      </c>
      <c r="D3661" s="1" t="s">
        <v>12</v>
      </c>
      <c r="E3661" s="1" t="s">
        <v>55</v>
      </c>
      <c r="F3661" s="1">
        <v>6455.84</v>
      </c>
      <c r="G3661" s="1" t="s">
        <v>14</v>
      </c>
    </row>
    <row r="3662" spans="1:7" x14ac:dyDescent="0.3">
      <c r="A3662" s="1" t="s">
        <v>3868</v>
      </c>
      <c r="B3662" s="2">
        <v>46073</v>
      </c>
      <c r="C3662" s="1" t="s">
        <v>3869</v>
      </c>
      <c r="D3662" s="1" t="s">
        <v>12</v>
      </c>
      <c r="E3662" s="1" t="s">
        <v>13</v>
      </c>
      <c r="F3662" s="1">
        <v>1056.94</v>
      </c>
      <c r="G3662" s="1" t="s">
        <v>14</v>
      </c>
    </row>
    <row r="3663" spans="1:7" x14ac:dyDescent="0.3">
      <c r="A3663" s="1" t="s">
        <v>3948</v>
      </c>
      <c r="B3663" s="2">
        <v>46060</v>
      </c>
      <c r="C3663" s="1" t="s">
        <v>263</v>
      </c>
      <c r="D3663" s="1" t="s">
        <v>12</v>
      </c>
      <c r="E3663" s="1" t="s">
        <v>13</v>
      </c>
      <c r="F3663" s="1">
        <v>4442.6899999999996</v>
      </c>
      <c r="G3663" s="1" t="s">
        <v>14</v>
      </c>
    </row>
    <row r="3664" spans="1:7" x14ac:dyDescent="0.3">
      <c r="A3664" s="1" t="s">
        <v>1341</v>
      </c>
      <c r="B3664" s="2">
        <v>46038</v>
      </c>
      <c r="C3664" s="1" t="s">
        <v>1342</v>
      </c>
      <c r="D3664" s="1" t="s">
        <v>12</v>
      </c>
      <c r="E3664" s="1" t="s">
        <v>21</v>
      </c>
      <c r="F3664" s="1">
        <v>951.95</v>
      </c>
      <c r="G3664" s="1" t="s">
        <v>14</v>
      </c>
    </row>
    <row r="3665" spans="1:7" x14ac:dyDescent="0.3">
      <c r="A3665" s="1" t="s">
        <v>2578</v>
      </c>
      <c r="B3665" s="2">
        <v>46039</v>
      </c>
      <c r="C3665" s="1" t="s">
        <v>497</v>
      </c>
      <c r="D3665" s="1" t="s">
        <v>12</v>
      </c>
      <c r="E3665" s="1" t="s">
        <v>27</v>
      </c>
      <c r="F3665" s="1">
        <v>3967.62</v>
      </c>
      <c r="G3665" s="1" t="s">
        <v>14</v>
      </c>
    </row>
    <row r="3666" spans="1:7" x14ac:dyDescent="0.3">
      <c r="A3666" s="1" t="s">
        <v>3109</v>
      </c>
      <c r="B3666" s="2">
        <v>46104</v>
      </c>
      <c r="C3666" s="1" t="s">
        <v>981</v>
      </c>
      <c r="D3666" s="1" t="s">
        <v>66</v>
      </c>
      <c r="E3666" s="1" t="s">
        <v>13</v>
      </c>
      <c r="F3666" s="1">
        <v>2992.41</v>
      </c>
      <c r="G3666" s="1" t="s">
        <v>14</v>
      </c>
    </row>
    <row r="3667" spans="1:7" x14ac:dyDescent="0.3">
      <c r="A3667" s="1" t="s">
        <v>3928</v>
      </c>
      <c r="B3667" s="2">
        <v>46095</v>
      </c>
      <c r="C3667" s="1" t="s">
        <v>983</v>
      </c>
      <c r="D3667" s="1" t="s">
        <v>18</v>
      </c>
      <c r="E3667" s="1" t="s">
        <v>13</v>
      </c>
      <c r="F3667" s="1">
        <v>17702.78</v>
      </c>
      <c r="G3667" s="1" t="s">
        <v>14</v>
      </c>
    </row>
    <row r="3668" spans="1:7" x14ac:dyDescent="0.3">
      <c r="A3668" s="1" t="s">
        <v>3103</v>
      </c>
      <c r="B3668" s="2">
        <v>46062</v>
      </c>
      <c r="C3668" s="1" t="s">
        <v>1283</v>
      </c>
      <c r="D3668" s="1" t="s">
        <v>12</v>
      </c>
      <c r="E3668" s="1" t="s">
        <v>27</v>
      </c>
      <c r="F3668" s="1">
        <v>3523.74</v>
      </c>
      <c r="G3668" s="1" t="s">
        <v>14</v>
      </c>
    </row>
    <row r="3669" spans="1:7" x14ac:dyDescent="0.3">
      <c r="A3669" s="1" t="s">
        <v>1996</v>
      </c>
      <c r="B3669" s="2">
        <v>46075</v>
      </c>
      <c r="C3669" s="1" t="s">
        <v>1202</v>
      </c>
      <c r="D3669" s="1" t="s">
        <v>12</v>
      </c>
      <c r="E3669" s="1" t="s">
        <v>27</v>
      </c>
      <c r="F3669" s="1">
        <v>21483.49</v>
      </c>
      <c r="G3669" s="1" t="s">
        <v>14</v>
      </c>
    </row>
    <row r="3670" spans="1:7" x14ac:dyDescent="0.3">
      <c r="A3670" s="1" t="s">
        <v>3386</v>
      </c>
      <c r="B3670" s="2">
        <v>46107</v>
      </c>
      <c r="C3670" s="1" t="s">
        <v>919</v>
      </c>
      <c r="D3670" s="1" t="s">
        <v>12</v>
      </c>
      <c r="E3670" s="1" t="s">
        <v>27</v>
      </c>
      <c r="F3670" s="1">
        <v>1619.56</v>
      </c>
      <c r="G3670" s="1" t="s">
        <v>14</v>
      </c>
    </row>
    <row r="3671" spans="1:7" x14ac:dyDescent="0.3">
      <c r="A3671" s="1" t="s">
        <v>3021</v>
      </c>
      <c r="B3671" s="2">
        <v>46100</v>
      </c>
      <c r="C3671" s="1" t="s">
        <v>2175</v>
      </c>
      <c r="D3671" s="1" t="s">
        <v>18</v>
      </c>
      <c r="E3671" s="1" t="s">
        <v>21</v>
      </c>
      <c r="F3671" s="1">
        <v>25264.14</v>
      </c>
      <c r="G3671" s="1" t="s">
        <v>14</v>
      </c>
    </row>
    <row r="3672" spans="1:7" x14ac:dyDescent="0.3">
      <c r="A3672" s="1" t="s">
        <v>1955</v>
      </c>
      <c r="B3672" s="2">
        <v>46058</v>
      </c>
      <c r="C3672" s="1" t="s">
        <v>967</v>
      </c>
      <c r="D3672" s="1" t="s">
        <v>35</v>
      </c>
      <c r="E3672" s="1" t="s">
        <v>55</v>
      </c>
      <c r="F3672" s="1">
        <v>7272.99</v>
      </c>
      <c r="G3672" s="1" t="s">
        <v>14</v>
      </c>
    </row>
    <row r="3673" spans="1:7" x14ac:dyDescent="0.3">
      <c r="A3673" s="1" t="s">
        <v>1135</v>
      </c>
      <c r="B3673" s="2">
        <v>46084</v>
      </c>
      <c r="C3673" s="1" t="s">
        <v>1136</v>
      </c>
      <c r="D3673" s="1" t="s">
        <v>18</v>
      </c>
      <c r="E3673" s="1" t="s">
        <v>13</v>
      </c>
      <c r="F3673" s="1">
        <v>3941.04</v>
      </c>
      <c r="G3673" s="1" t="s">
        <v>14</v>
      </c>
    </row>
    <row r="3674" spans="1:7" x14ac:dyDescent="0.3">
      <c r="A3674" s="1" t="s">
        <v>1563</v>
      </c>
      <c r="B3674" s="2">
        <v>46057</v>
      </c>
      <c r="C3674" s="1" t="s">
        <v>1168</v>
      </c>
      <c r="D3674" s="1" t="s">
        <v>46</v>
      </c>
      <c r="E3674" s="1" t="s">
        <v>21</v>
      </c>
      <c r="F3674" s="1">
        <v>897.14</v>
      </c>
      <c r="G3674" s="1" t="s">
        <v>14</v>
      </c>
    </row>
    <row r="3675" spans="1:7" x14ac:dyDescent="0.3">
      <c r="A3675" s="1" t="s">
        <v>690</v>
      </c>
      <c r="B3675" s="2">
        <v>46052</v>
      </c>
      <c r="C3675" s="1" t="s">
        <v>691</v>
      </c>
      <c r="D3675" s="1" t="s">
        <v>46</v>
      </c>
      <c r="E3675" s="1" t="s">
        <v>27</v>
      </c>
      <c r="F3675" s="1">
        <v>2864.59</v>
      </c>
      <c r="G3675" s="1" t="s">
        <v>89</v>
      </c>
    </row>
    <row r="3676" spans="1:7" x14ac:dyDescent="0.3">
      <c r="A3676" s="1" t="s">
        <v>1089</v>
      </c>
      <c r="B3676" s="2">
        <v>46073</v>
      </c>
      <c r="C3676" s="1" t="s">
        <v>438</v>
      </c>
      <c r="D3676" s="1" t="s">
        <v>18</v>
      </c>
      <c r="E3676" s="1" t="s">
        <v>13</v>
      </c>
      <c r="F3676" s="1">
        <v>5775.78</v>
      </c>
      <c r="G3676" s="1" t="s">
        <v>14</v>
      </c>
    </row>
    <row r="3677" spans="1:7" x14ac:dyDescent="0.3">
      <c r="A3677" s="1" t="s">
        <v>3022</v>
      </c>
      <c r="B3677" s="2">
        <v>46058</v>
      </c>
      <c r="C3677" s="1" t="s">
        <v>2803</v>
      </c>
      <c r="D3677" s="1" t="s">
        <v>35</v>
      </c>
      <c r="E3677" s="1" t="s">
        <v>27</v>
      </c>
      <c r="F3677" s="1">
        <v>10620.88</v>
      </c>
      <c r="G3677" s="1" t="s">
        <v>14</v>
      </c>
    </row>
    <row r="3678" spans="1:7" x14ac:dyDescent="0.3">
      <c r="A3678" s="1" t="s">
        <v>4912</v>
      </c>
      <c r="B3678" s="2">
        <v>46067</v>
      </c>
      <c r="C3678" s="1" t="s">
        <v>2175</v>
      </c>
      <c r="D3678" s="1" t="s">
        <v>12</v>
      </c>
      <c r="E3678" s="1" t="s">
        <v>55</v>
      </c>
      <c r="F3678" s="1">
        <v>1413.12</v>
      </c>
      <c r="G3678" s="1" t="s">
        <v>14</v>
      </c>
    </row>
    <row r="3679" spans="1:7" x14ac:dyDescent="0.3">
      <c r="A3679" s="1" t="s">
        <v>4247</v>
      </c>
      <c r="B3679" s="2">
        <v>46099</v>
      </c>
      <c r="C3679" s="1" t="s">
        <v>491</v>
      </c>
      <c r="D3679" s="1" t="s">
        <v>12</v>
      </c>
      <c r="E3679" s="1" t="s">
        <v>27</v>
      </c>
      <c r="F3679" s="1">
        <v>6064.47</v>
      </c>
      <c r="G3679" s="1" t="s">
        <v>94</v>
      </c>
    </row>
    <row r="3680" spans="1:7" x14ac:dyDescent="0.3">
      <c r="A3680" s="1" t="s">
        <v>2044</v>
      </c>
      <c r="B3680" s="2">
        <v>46055</v>
      </c>
      <c r="C3680" s="1" t="s">
        <v>1565</v>
      </c>
      <c r="D3680" s="1" t="s">
        <v>12</v>
      </c>
      <c r="E3680" s="1" t="s">
        <v>21</v>
      </c>
      <c r="F3680" s="1">
        <v>42096.74</v>
      </c>
      <c r="G3680" s="1" t="s">
        <v>14</v>
      </c>
    </row>
    <row r="3681" spans="1:7" x14ac:dyDescent="0.3">
      <c r="A3681" s="1" t="s">
        <v>4216</v>
      </c>
      <c r="B3681" s="2">
        <v>46098</v>
      </c>
      <c r="C3681" s="1" t="s">
        <v>2456</v>
      </c>
      <c r="D3681" s="1" t="s">
        <v>35</v>
      </c>
      <c r="E3681" s="1" t="s">
        <v>13</v>
      </c>
      <c r="F3681" s="1">
        <v>9332.66</v>
      </c>
      <c r="G3681" s="1" t="s">
        <v>14</v>
      </c>
    </row>
    <row r="3682" spans="1:7" x14ac:dyDescent="0.3">
      <c r="A3682" s="1" t="s">
        <v>4559</v>
      </c>
      <c r="B3682" s="2">
        <v>46088</v>
      </c>
      <c r="C3682" s="1" t="s">
        <v>1264</v>
      </c>
      <c r="D3682" s="1" t="s">
        <v>12</v>
      </c>
      <c r="E3682" s="1" t="s">
        <v>13</v>
      </c>
      <c r="F3682" s="1">
        <v>7673.82</v>
      </c>
      <c r="G3682" s="1" t="s">
        <v>14</v>
      </c>
    </row>
    <row r="3683" spans="1:7" x14ac:dyDescent="0.3">
      <c r="A3683" s="1" t="s">
        <v>4794</v>
      </c>
      <c r="B3683" s="2">
        <v>46028</v>
      </c>
      <c r="C3683" s="1" t="s">
        <v>1680</v>
      </c>
      <c r="D3683" s="1" t="s">
        <v>35</v>
      </c>
      <c r="E3683" s="1" t="s">
        <v>55</v>
      </c>
      <c r="F3683" s="1">
        <v>10127.31</v>
      </c>
      <c r="G3683" s="1" t="s">
        <v>14</v>
      </c>
    </row>
    <row r="3684" spans="1:7" x14ac:dyDescent="0.3">
      <c r="A3684" s="1" t="s">
        <v>4055</v>
      </c>
      <c r="B3684" s="2">
        <v>46098</v>
      </c>
      <c r="C3684" s="1" t="s">
        <v>3627</v>
      </c>
      <c r="D3684" s="1" t="s">
        <v>12</v>
      </c>
      <c r="E3684" s="1" t="s">
        <v>13</v>
      </c>
      <c r="F3684" s="1">
        <v>16016.15</v>
      </c>
      <c r="G3684" s="1" t="s">
        <v>14</v>
      </c>
    </row>
    <row r="3685" spans="1:7" x14ac:dyDescent="0.3">
      <c r="A3685" s="1" t="s">
        <v>3758</v>
      </c>
      <c r="B3685" s="2">
        <v>46080</v>
      </c>
      <c r="C3685" s="1" t="s">
        <v>227</v>
      </c>
      <c r="D3685" s="1" t="s">
        <v>12</v>
      </c>
      <c r="E3685" s="1" t="s">
        <v>13</v>
      </c>
      <c r="F3685" s="1">
        <v>3109.14</v>
      </c>
      <c r="G3685" s="1" t="s">
        <v>14</v>
      </c>
    </row>
    <row r="3686" spans="1:7" x14ac:dyDescent="0.3">
      <c r="A3686" s="1" t="s">
        <v>4459</v>
      </c>
      <c r="B3686" s="2">
        <v>46103</v>
      </c>
      <c r="C3686" s="1" t="s">
        <v>105</v>
      </c>
      <c r="D3686" s="1" t="s">
        <v>18</v>
      </c>
      <c r="E3686" s="1" t="s">
        <v>21</v>
      </c>
      <c r="F3686" s="1">
        <v>1484.1</v>
      </c>
      <c r="G3686" s="1" t="s">
        <v>14</v>
      </c>
    </row>
    <row r="3687" spans="1:7" x14ac:dyDescent="0.3">
      <c r="A3687" s="1" t="s">
        <v>4840</v>
      </c>
      <c r="B3687" s="2">
        <v>46063</v>
      </c>
      <c r="C3687" s="1" t="s">
        <v>200</v>
      </c>
      <c r="D3687" s="1" t="s">
        <v>12</v>
      </c>
      <c r="E3687" s="1" t="s">
        <v>13</v>
      </c>
      <c r="F3687" s="1">
        <v>17353.28</v>
      </c>
      <c r="G3687" s="1" t="s">
        <v>14</v>
      </c>
    </row>
    <row r="3688" spans="1:7" x14ac:dyDescent="0.3">
      <c r="A3688" s="1" t="s">
        <v>2623</v>
      </c>
      <c r="B3688" s="2">
        <v>46051</v>
      </c>
      <c r="C3688" s="1" t="s">
        <v>2349</v>
      </c>
      <c r="D3688" s="1" t="s">
        <v>35</v>
      </c>
      <c r="E3688" s="1" t="s">
        <v>21</v>
      </c>
      <c r="F3688" s="1">
        <v>9137.98</v>
      </c>
      <c r="G3688" s="1" t="s">
        <v>14</v>
      </c>
    </row>
    <row r="3689" spans="1:7" x14ac:dyDescent="0.3">
      <c r="A3689" s="1" t="s">
        <v>3574</v>
      </c>
      <c r="B3689" s="2">
        <v>46105</v>
      </c>
      <c r="C3689" s="1" t="s">
        <v>1432</v>
      </c>
      <c r="D3689" s="1" t="s">
        <v>35</v>
      </c>
      <c r="E3689" s="1" t="s">
        <v>55</v>
      </c>
      <c r="F3689" s="1">
        <v>1479.06</v>
      </c>
      <c r="G3689" s="1" t="s">
        <v>89</v>
      </c>
    </row>
    <row r="3690" spans="1:7" x14ac:dyDescent="0.3">
      <c r="A3690" s="1" t="s">
        <v>3749</v>
      </c>
      <c r="B3690" s="2">
        <v>46084</v>
      </c>
      <c r="C3690" s="1" t="s">
        <v>282</v>
      </c>
      <c r="D3690" s="1" t="s">
        <v>12</v>
      </c>
      <c r="E3690" s="1" t="s">
        <v>13</v>
      </c>
      <c r="F3690" s="1">
        <v>3097.39</v>
      </c>
      <c r="G3690" s="1" t="s">
        <v>14</v>
      </c>
    </row>
    <row r="3691" spans="1:7" x14ac:dyDescent="0.3">
      <c r="A3691" s="1" t="s">
        <v>4967</v>
      </c>
      <c r="B3691" s="2">
        <v>46104</v>
      </c>
      <c r="C3691" s="1" t="s">
        <v>915</v>
      </c>
      <c r="D3691" s="1" t="s">
        <v>35</v>
      </c>
      <c r="E3691" s="1" t="s">
        <v>27</v>
      </c>
      <c r="F3691" s="1">
        <v>1207.8900000000001</v>
      </c>
      <c r="G3691" s="1" t="s">
        <v>14</v>
      </c>
    </row>
    <row r="3692" spans="1:7" x14ac:dyDescent="0.3">
      <c r="A3692" s="1" t="s">
        <v>1453</v>
      </c>
      <c r="B3692" s="2">
        <v>46034</v>
      </c>
      <c r="C3692" s="1" t="s">
        <v>947</v>
      </c>
      <c r="D3692" s="1" t="s">
        <v>12</v>
      </c>
      <c r="E3692" s="1" t="s">
        <v>13</v>
      </c>
      <c r="F3692" s="1">
        <v>2649.29</v>
      </c>
      <c r="G3692" s="1" t="s">
        <v>14</v>
      </c>
    </row>
    <row r="3693" spans="1:7" x14ac:dyDescent="0.3">
      <c r="A3693" s="1" t="s">
        <v>2689</v>
      </c>
      <c r="B3693" s="2">
        <v>46080</v>
      </c>
      <c r="C3693" s="1" t="s">
        <v>118</v>
      </c>
      <c r="D3693" s="1" t="s">
        <v>18</v>
      </c>
      <c r="E3693" s="1" t="s">
        <v>55</v>
      </c>
      <c r="F3693" s="1">
        <v>905</v>
      </c>
      <c r="G3693" s="1" t="s">
        <v>14</v>
      </c>
    </row>
    <row r="3694" spans="1:7" x14ac:dyDescent="0.3">
      <c r="A3694" s="1" t="s">
        <v>835</v>
      </c>
      <c r="B3694" s="2">
        <v>46039</v>
      </c>
      <c r="C3694" s="1" t="s">
        <v>128</v>
      </c>
      <c r="D3694" s="1" t="s">
        <v>12</v>
      </c>
      <c r="E3694" s="1" t="s">
        <v>27</v>
      </c>
      <c r="F3694" s="1">
        <v>1486.05</v>
      </c>
      <c r="G3694" s="1" t="s">
        <v>94</v>
      </c>
    </row>
    <row r="3695" spans="1:7" x14ac:dyDescent="0.3">
      <c r="A3695" s="1" t="s">
        <v>4361</v>
      </c>
      <c r="B3695" s="2">
        <v>46034</v>
      </c>
      <c r="C3695" s="1" t="s">
        <v>247</v>
      </c>
      <c r="D3695" s="1" t="s">
        <v>18</v>
      </c>
      <c r="E3695" s="1" t="s">
        <v>21</v>
      </c>
      <c r="F3695" s="1">
        <v>4100.47</v>
      </c>
      <c r="G3695" s="1" t="s">
        <v>94</v>
      </c>
    </row>
    <row r="3696" spans="1:7" x14ac:dyDescent="0.3">
      <c r="A3696" s="1" t="s">
        <v>1248</v>
      </c>
      <c r="B3696" s="2">
        <v>46068</v>
      </c>
      <c r="C3696" s="1" t="s">
        <v>531</v>
      </c>
      <c r="D3696" s="1" t="s">
        <v>12</v>
      </c>
      <c r="E3696" s="1" t="s">
        <v>21</v>
      </c>
      <c r="F3696" s="1">
        <v>527.83000000000004</v>
      </c>
      <c r="G3696" s="1" t="s">
        <v>14</v>
      </c>
    </row>
    <row r="3697" spans="1:7" x14ac:dyDescent="0.3">
      <c r="A3697" s="1" t="s">
        <v>2927</v>
      </c>
      <c r="B3697" s="2">
        <v>46032</v>
      </c>
      <c r="C3697" s="1" t="s">
        <v>2803</v>
      </c>
      <c r="D3697" s="1" t="s">
        <v>46</v>
      </c>
      <c r="E3697" s="1" t="s">
        <v>13</v>
      </c>
      <c r="F3697" s="1">
        <v>5475.4</v>
      </c>
      <c r="G3697" s="1" t="s">
        <v>14</v>
      </c>
    </row>
    <row r="3698" spans="1:7" x14ac:dyDescent="0.3">
      <c r="A3698" s="1" t="s">
        <v>4422</v>
      </c>
      <c r="B3698" s="2">
        <v>46085</v>
      </c>
      <c r="C3698" s="1" t="s">
        <v>4423</v>
      </c>
      <c r="D3698" s="1" t="s">
        <v>12</v>
      </c>
      <c r="E3698" s="1" t="s">
        <v>27</v>
      </c>
      <c r="F3698" s="1">
        <v>1198.22</v>
      </c>
      <c r="G3698" s="1" t="s">
        <v>14</v>
      </c>
    </row>
    <row r="3699" spans="1:7" x14ac:dyDescent="0.3">
      <c r="A3699" s="1" t="s">
        <v>4518</v>
      </c>
      <c r="B3699" s="2">
        <v>46087</v>
      </c>
      <c r="C3699" s="1" t="s">
        <v>1467</v>
      </c>
      <c r="D3699" s="1" t="s">
        <v>12</v>
      </c>
      <c r="E3699" s="1" t="s">
        <v>27</v>
      </c>
      <c r="F3699" s="1">
        <v>2135.3000000000002</v>
      </c>
      <c r="G3699" s="1" t="s">
        <v>14</v>
      </c>
    </row>
    <row r="3700" spans="1:7" x14ac:dyDescent="0.3">
      <c r="A3700" s="1" t="s">
        <v>4744</v>
      </c>
      <c r="B3700" s="2">
        <v>46064</v>
      </c>
      <c r="C3700" s="1" t="s">
        <v>438</v>
      </c>
      <c r="D3700" s="1" t="s">
        <v>18</v>
      </c>
      <c r="E3700" s="1" t="s">
        <v>27</v>
      </c>
      <c r="F3700" s="1">
        <v>5575.28</v>
      </c>
      <c r="G3700" s="1" t="s">
        <v>14</v>
      </c>
    </row>
    <row r="3701" spans="1:7" x14ac:dyDescent="0.3">
      <c r="A3701" s="1" t="s">
        <v>4656</v>
      </c>
      <c r="B3701" s="2">
        <v>46105</v>
      </c>
      <c r="C3701" s="1" t="s">
        <v>1364</v>
      </c>
      <c r="D3701" s="1" t="s">
        <v>12</v>
      </c>
      <c r="E3701" s="1" t="s">
        <v>13</v>
      </c>
      <c r="F3701" s="1">
        <v>5486.49</v>
      </c>
      <c r="G3701" s="1" t="s">
        <v>14</v>
      </c>
    </row>
    <row r="3702" spans="1:7" x14ac:dyDescent="0.3">
      <c r="A3702" s="1" t="s">
        <v>1466</v>
      </c>
      <c r="B3702" s="2">
        <v>46081</v>
      </c>
      <c r="C3702" s="1" t="s">
        <v>1467</v>
      </c>
      <c r="D3702" s="1" t="s">
        <v>35</v>
      </c>
      <c r="E3702" s="1" t="s">
        <v>27</v>
      </c>
      <c r="F3702" s="1">
        <v>4376.28</v>
      </c>
      <c r="G3702" s="1" t="s">
        <v>94</v>
      </c>
    </row>
    <row r="3703" spans="1:7" x14ac:dyDescent="0.3">
      <c r="A3703" s="1" t="s">
        <v>291</v>
      </c>
      <c r="B3703" s="2">
        <v>46109</v>
      </c>
      <c r="C3703" s="1" t="s">
        <v>292</v>
      </c>
      <c r="D3703" s="1" t="s">
        <v>46</v>
      </c>
      <c r="E3703" s="1" t="s">
        <v>13</v>
      </c>
      <c r="F3703" s="1">
        <v>1911.82</v>
      </c>
      <c r="G3703" s="1" t="s">
        <v>14</v>
      </c>
    </row>
    <row r="3704" spans="1:7" x14ac:dyDescent="0.3">
      <c r="A3704" s="1" t="s">
        <v>1703</v>
      </c>
      <c r="B3704" s="2">
        <v>46091</v>
      </c>
      <c r="C3704" s="1" t="s">
        <v>1517</v>
      </c>
      <c r="D3704" s="1" t="s">
        <v>12</v>
      </c>
      <c r="E3704" s="1" t="s">
        <v>21</v>
      </c>
      <c r="F3704" s="1">
        <v>805.25</v>
      </c>
      <c r="G3704" s="1" t="s">
        <v>14</v>
      </c>
    </row>
    <row r="3705" spans="1:7" x14ac:dyDescent="0.3">
      <c r="A3705" s="1" t="s">
        <v>3803</v>
      </c>
      <c r="B3705" s="2">
        <v>46061</v>
      </c>
      <c r="C3705" s="1" t="s">
        <v>2160</v>
      </c>
      <c r="D3705" s="1" t="s">
        <v>18</v>
      </c>
      <c r="E3705" s="1" t="s">
        <v>21</v>
      </c>
      <c r="F3705" s="1">
        <v>4333.3</v>
      </c>
      <c r="G3705" s="1" t="s">
        <v>14</v>
      </c>
    </row>
    <row r="3706" spans="1:7" x14ac:dyDescent="0.3">
      <c r="A3706" s="1" t="s">
        <v>2341</v>
      </c>
      <c r="B3706" s="2">
        <v>46046</v>
      </c>
      <c r="C3706" s="1" t="s">
        <v>2342</v>
      </c>
      <c r="D3706" s="1" t="s">
        <v>12</v>
      </c>
      <c r="E3706" s="1" t="s">
        <v>55</v>
      </c>
      <c r="F3706" s="1">
        <v>4356.82</v>
      </c>
      <c r="G3706" s="1" t="s">
        <v>14</v>
      </c>
    </row>
    <row r="3707" spans="1:7" x14ac:dyDescent="0.3">
      <c r="A3707" s="1" t="s">
        <v>1807</v>
      </c>
      <c r="B3707" s="2">
        <v>46068</v>
      </c>
      <c r="C3707" s="1" t="s">
        <v>1808</v>
      </c>
      <c r="D3707" s="1" t="s">
        <v>18</v>
      </c>
      <c r="E3707" s="1" t="s">
        <v>55</v>
      </c>
      <c r="F3707" s="1">
        <v>1411.08</v>
      </c>
      <c r="G3707" s="1" t="s">
        <v>14</v>
      </c>
    </row>
    <row r="3708" spans="1:7" x14ac:dyDescent="0.3">
      <c r="A3708" s="1" t="s">
        <v>2558</v>
      </c>
      <c r="B3708" s="2">
        <v>46027</v>
      </c>
      <c r="C3708" s="1" t="s">
        <v>88</v>
      </c>
      <c r="D3708" s="1" t="s">
        <v>66</v>
      </c>
      <c r="E3708" s="1" t="s">
        <v>13</v>
      </c>
      <c r="F3708" s="1">
        <v>6111.75</v>
      </c>
      <c r="G3708" s="1" t="s">
        <v>14</v>
      </c>
    </row>
    <row r="3709" spans="1:7" x14ac:dyDescent="0.3">
      <c r="A3709" s="1" t="s">
        <v>4384</v>
      </c>
      <c r="B3709" s="2">
        <v>46103</v>
      </c>
      <c r="C3709" s="1" t="s">
        <v>2105</v>
      </c>
      <c r="D3709" s="1" t="s">
        <v>66</v>
      </c>
      <c r="E3709" s="1" t="s">
        <v>21</v>
      </c>
      <c r="F3709" s="1">
        <v>10659.5</v>
      </c>
      <c r="G3709" s="1" t="s">
        <v>14</v>
      </c>
    </row>
    <row r="3710" spans="1:7" x14ac:dyDescent="0.3">
      <c r="A3710" s="1" t="s">
        <v>3596</v>
      </c>
      <c r="B3710" s="2">
        <v>46110</v>
      </c>
      <c r="C3710" s="1" t="s">
        <v>586</v>
      </c>
      <c r="D3710" s="1" t="s">
        <v>66</v>
      </c>
      <c r="E3710" s="1" t="s">
        <v>13</v>
      </c>
      <c r="F3710" s="1">
        <v>2212.34</v>
      </c>
      <c r="G3710" s="1" t="s">
        <v>14</v>
      </c>
    </row>
    <row r="3711" spans="1:7" x14ac:dyDescent="0.3">
      <c r="A3711" s="1" t="s">
        <v>4790</v>
      </c>
      <c r="B3711" s="2">
        <v>46034</v>
      </c>
      <c r="C3711" s="1" t="s">
        <v>2328</v>
      </c>
      <c r="D3711" s="1" t="s">
        <v>12</v>
      </c>
      <c r="E3711" s="1" t="s">
        <v>13</v>
      </c>
      <c r="F3711" s="1">
        <v>8637.2000000000007</v>
      </c>
      <c r="G3711" s="1" t="s">
        <v>14</v>
      </c>
    </row>
    <row r="3712" spans="1:7" x14ac:dyDescent="0.3">
      <c r="A3712" s="1" t="s">
        <v>2781</v>
      </c>
      <c r="B3712" s="2">
        <v>46079</v>
      </c>
      <c r="C3712" s="1" t="s">
        <v>682</v>
      </c>
      <c r="D3712" s="1" t="s">
        <v>35</v>
      </c>
      <c r="E3712" s="1" t="s">
        <v>21</v>
      </c>
      <c r="F3712" s="1">
        <v>2660.81</v>
      </c>
      <c r="G3712" s="1" t="s">
        <v>14</v>
      </c>
    </row>
    <row r="3713" spans="1:7" x14ac:dyDescent="0.3">
      <c r="A3713" s="1" t="s">
        <v>1400</v>
      </c>
      <c r="B3713" s="2">
        <v>46062</v>
      </c>
      <c r="C3713" s="1" t="s">
        <v>861</v>
      </c>
      <c r="D3713" s="1" t="s">
        <v>35</v>
      </c>
      <c r="E3713" s="1" t="s">
        <v>13</v>
      </c>
      <c r="F3713" s="1">
        <v>2282.6999999999998</v>
      </c>
      <c r="G3713" s="1" t="s">
        <v>94</v>
      </c>
    </row>
    <row r="3714" spans="1:7" x14ac:dyDescent="0.3">
      <c r="A3714" s="1" t="s">
        <v>2805</v>
      </c>
      <c r="B3714" s="2">
        <v>46083</v>
      </c>
      <c r="C3714" s="1" t="s">
        <v>2240</v>
      </c>
      <c r="D3714" s="1" t="s">
        <v>18</v>
      </c>
      <c r="E3714" s="1" t="s">
        <v>27</v>
      </c>
      <c r="F3714" s="1">
        <v>9733.3799999999992</v>
      </c>
      <c r="G3714" s="1" t="s">
        <v>14</v>
      </c>
    </row>
    <row r="3715" spans="1:7" x14ac:dyDescent="0.3">
      <c r="A3715" s="1" t="s">
        <v>4159</v>
      </c>
      <c r="B3715" s="2">
        <v>46112</v>
      </c>
      <c r="C3715" s="1" t="s">
        <v>2246</v>
      </c>
      <c r="D3715" s="1" t="s">
        <v>46</v>
      </c>
      <c r="E3715" s="1" t="s">
        <v>13</v>
      </c>
      <c r="F3715" s="1">
        <v>5680.57</v>
      </c>
      <c r="G3715" s="1" t="s">
        <v>14</v>
      </c>
    </row>
    <row r="3716" spans="1:7" x14ac:dyDescent="0.3">
      <c r="A3716" s="1" t="s">
        <v>4679</v>
      </c>
      <c r="B3716" s="2">
        <v>46066</v>
      </c>
      <c r="C3716" s="1" t="s">
        <v>713</v>
      </c>
      <c r="D3716" s="1" t="s">
        <v>35</v>
      </c>
      <c r="E3716" s="1" t="s">
        <v>21</v>
      </c>
      <c r="F3716" s="1">
        <v>43303.45</v>
      </c>
      <c r="G3716" s="1" t="s">
        <v>14</v>
      </c>
    </row>
    <row r="3717" spans="1:7" x14ac:dyDescent="0.3">
      <c r="A3717" s="1" t="s">
        <v>3591</v>
      </c>
      <c r="B3717" s="2">
        <v>46055</v>
      </c>
      <c r="C3717" s="1" t="s">
        <v>1364</v>
      </c>
      <c r="D3717" s="1" t="s">
        <v>35</v>
      </c>
      <c r="E3717" s="1" t="s">
        <v>13</v>
      </c>
      <c r="F3717" s="1">
        <v>3306.82</v>
      </c>
      <c r="G3717" s="1" t="s">
        <v>14</v>
      </c>
    </row>
    <row r="3718" spans="1:7" x14ac:dyDescent="0.3">
      <c r="A3718" s="1" t="s">
        <v>4133</v>
      </c>
      <c r="B3718" s="2">
        <v>46092</v>
      </c>
      <c r="C3718" s="1" t="s">
        <v>1074</v>
      </c>
      <c r="D3718" s="1" t="s">
        <v>12</v>
      </c>
      <c r="E3718" s="1" t="s">
        <v>55</v>
      </c>
      <c r="F3718" s="1">
        <v>4651.72</v>
      </c>
      <c r="G3718" s="1" t="s">
        <v>14</v>
      </c>
    </row>
    <row r="3719" spans="1:7" x14ac:dyDescent="0.3">
      <c r="A3719" s="1" t="s">
        <v>948</v>
      </c>
      <c r="B3719" s="2">
        <v>46102</v>
      </c>
      <c r="C3719" s="1" t="s">
        <v>502</v>
      </c>
      <c r="D3719" s="1" t="s">
        <v>12</v>
      </c>
      <c r="E3719" s="1" t="s">
        <v>13</v>
      </c>
      <c r="F3719" s="1">
        <v>1443.04</v>
      </c>
      <c r="G3719" s="1" t="s">
        <v>14</v>
      </c>
    </row>
    <row r="3720" spans="1:7" x14ac:dyDescent="0.3">
      <c r="A3720" s="1" t="s">
        <v>1174</v>
      </c>
      <c r="B3720" s="2">
        <v>46053</v>
      </c>
      <c r="C3720" s="1" t="s">
        <v>1175</v>
      </c>
      <c r="D3720" s="1" t="s">
        <v>35</v>
      </c>
      <c r="E3720" s="1" t="s">
        <v>55</v>
      </c>
      <c r="F3720" s="1">
        <v>8538.7099999999991</v>
      </c>
      <c r="G3720" s="1" t="s">
        <v>14</v>
      </c>
    </row>
    <row r="3721" spans="1:7" x14ac:dyDescent="0.3">
      <c r="A3721" s="1" t="s">
        <v>851</v>
      </c>
      <c r="B3721" s="2">
        <v>46049</v>
      </c>
      <c r="C3721" s="1" t="s">
        <v>852</v>
      </c>
      <c r="D3721" s="1" t="s">
        <v>12</v>
      </c>
      <c r="E3721" s="1" t="s">
        <v>13</v>
      </c>
      <c r="F3721" s="1">
        <v>5008.37</v>
      </c>
      <c r="G3721" s="1" t="s">
        <v>14</v>
      </c>
    </row>
    <row r="3722" spans="1:7" x14ac:dyDescent="0.3">
      <c r="A3722" s="1" t="s">
        <v>2580</v>
      </c>
      <c r="B3722" s="2">
        <v>46110</v>
      </c>
      <c r="C3722" s="1" t="s">
        <v>57</v>
      </c>
      <c r="D3722" s="1" t="s">
        <v>12</v>
      </c>
      <c r="E3722" s="1" t="s">
        <v>27</v>
      </c>
      <c r="F3722" s="1">
        <v>2317.54</v>
      </c>
      <c r="G3722" s="1" t="s">
        <v>14</v>
      </c>
    </row>
    <row r="3723" spans="1:7" x14ac:dyDescent="0.3">
      <c r="A3723" s="1" t="s">
        <v>4100</v>
      </c>
      <c r="B3723" s="2">
        <v>46026</v>
      </c>
      <c r="C3723" s="1" t="s">
        <v>1720</v>
      </c>
      <c r="D3723" s="1" t="s">
        <v>12</v>
      </c>
      <c r="E3723" s="1" t="s">
        <v>13</v>
      </c>
      <c r="F3723" s="1">
        <v>494.58</v>
      </c>
      <c r="G3723" s="1" t="s">
        <v>14</v>
      </c>
    </row>
    <row r="3724" spans="1:7" x14ac:dyDescent="0.3">
      <c r="A3724" s="1" t="s">
        <v>3587</v>
      </c>
      <c r="B3724" s="2">
        <v>46080</v>
      </c>
      <c r="C3724" s="1" t="s">
        <v>2062</v>
      </c>
      <c r="D3724" s="1" t="s">
        <v>18</v>
      </c>
      <c r="E3724" s="1" t="s">
        <v>21</v>
      </c>
      <c r="F3724" s="1">
        <v>22008.73</v>
      </c>
      <c r="G3724" s="1" t="s">
        <v>14</v>
      </c>
    </row>
    <row r="3725" spans="1:7" x14ac:dyDescent="0.3">
      <c r="A3725" s="1" t="s">
        <v>4522</v>
      </c>
      <c r="B3725" s="2">
        <v>46090</v>
      </c>
      <c r="C3725" s="1" t="s">
        <v>1097</v>
      </c>
      <c r="D3725" s="1" t="s">
        <v>12</v>
      </c>
      <c r="E3725" s="1" t="s">
        <v>55</v>
      </c>
      <c r="F3725" s="1">
        <v>10940.66</v>
      </c>
      <c r="G3725" s="1" t="s">
        <v>14</v>
      </c>
    </row>
    <row r="3726" spans="1:7" x14ac:dyDescent="0.3">
      <c r="A3726" s="1" t="s">
        <v>647</v>
      </c>
      <c r="B3726" s="2">
        <v>46064</v>
      </c>
      <c r="C3726" s="1" t="s">
        <v>391</v>
      </c>
      <c r="D3726" s="1" t="s">
        <v>35</v>
      </c>
      <c r="E3726" s="1" t="s">
        <v>21</v>
      </c>
      <c r="F3726" s="1">
        <v>4937.7700000000004</v>
      </c>
      <c r="G3726" s="1" t="s">
        <v>14</v>
      </c>
    </row>
    <row r="3727" spans="1:7" x14ac:dyDescent="0.3">
      <c r="A3727" s="1" t="s">
        <v>4779</v>
      </c>
      <c r="B3727" s="2">
        <v>46076</v>
      </c>
      <c r="C3727" s="1" t="s">
        <v>1533</v>
      </c>
      <c r="D3727" s="1" t="s">
        <v>35</v>
      </c>
      <c r="E3727" s="1" t="s">
        <v>13</v>
      </c>
      <c r="F3727" s="1">
        <v>526.36</v>
      </c>
      <c r="G3727" s="1" t="s">
        <v>14</v>
      </c>
    </row>
    <row r="3728" spans="1:7" x14ac:dyDescent="0.3">
      <c r="A3728" s="1" t="s">
        <v>1945</v>
      </c>
      <c r="B3728" s="2">
        <v>46067</v>
      </c>
      <c r="C3728" s="1" t="s">
        <v>442</v>
      </c>
      <c r="D3728" s="1" t="s">
        <v>12</v>
      </c>
      <c r="E3728" s="1" t="s">
        <v>13</v>
      </c>
      <c r="F3728" s="1">
        <v>640.59</v>
      </c>
      <c r="G3728" s="1" t="s">
        <v>89</v>
      </c>
    </row>
    <row r="3729" spans="1:7" x14ac:dyDescent="0.3">
      <c r="A3729" s="1" t="s">
        <v>3897</v>
      </c>
      <c r="B3729" s="2">
        <v>46108</v>
      </c>
      <c r="C3729" s="1" t="s">
        <v>2068</v>
      </c>
      <c r="D3729" s="1" t="s">
        <v>66</v>
      </c>
      <c r="E3729" s="1" t="s">
        <v>13</v>
      </c>
      <c r="F3729" s="1">
        <v>4110.01</v>
      </c>
      <c r="G3729" s="1" t="s">
        <v>14</v>
      </c>
    </row>
    <row r="3730" spans="1:7" x14ac:dyDescent="0.3">
      <c r="A3730" s="1" t="s">
        <v>4125</v>
      </c>
      <c r="B3730" s="2">
        <v>46078</v>
      </c>
      <c r="C3730" s="1" t="s">
        <v>1467</v>
      </c>
      <c r="D3730" s="1" t="s">
        <v>18</v>
      </c>
      <c r="E3730" s="1" t="s">
        <v>27</v>
      </c>
      <c r="F3730" s="1">
        <v>3984.81</v>
      </c>
      <c r="G3730" s="1" t="s">
        <v>14</v>
      </c>
    </row>
    <row r="3731" spans="1:7" x14ac:dyDescent="0.3">
      <c r="A3731" s="1" t="s">
        <v>1702</v>
      </c>
      <c r="B3731" s="2">
        <v>46112</v>
      </c>
      <c r="C3731" s="1" t="s">
        <v>525</v>
      </c>
      <c r="D3731" s="1" t="s">
        <v>35</v>
      </c>
      <c r="E3731" s="1" t="s">
        <v>21</v>
      </c>
      <c r="F3731" s="1">
        <v>2461.77</v>
      </c>
      <c r="G3731" s="1" t="s">
        <v>14</v>
      </c>
    </row>
    <row r="3732" spans="1:7" x14ac:dyDescent="0.3">
      <c r="A3732" s="1" t="s">
        <v>841</v>
      </c>
      <c r="B3732" s="2">
        <v>46055</v>
      </c>
      <c r="C3732" s="1" t="s">
        <v>239</v>
      </c>
      <c r="D3732" s="1" t="s">
        <v>12</v>
      </c>
      <c r="E3732" s="1" t="s">
        <v>13</v>
      </c>
      <c r="F3732" s="1">
        <v>4995.42</v>
      </c>
      <c r="G3732" s="1" t="s">
        <v>14</v>
      </c>
    </row>
    <row r="3733" spans="1:7" x14ac:dyDescent="0.3">
      <c r="A3733" s="1" t="s">
        <v>3646</v>
      </c>
      <c r="B3733" s="2">
        <v>46030</v>
      </c>
      <c r="C3733" s="1" t="s">
        <v>514</v>
      </c>
      <c r="D3733" s="1" t="s">
        <v>46</v>
      </c>
      <c r="E3733" s="1" t="s">
        <v>13</v>
      </c>
      <c r="F3733" s="1">
        <v>3172.41</v>
      </c>
      <c r="G3733" s="1" t="s">
        <v>14</v>
      </c>
    </row>
    <row r="3734" spans="1:7" x14ac:dyDescent="0.3">
      <c r="A3734" s="1" t="s">
        <v>3676</v>
      </c>
      <c r="B3734" s="2">
        <v>46025</v>
      </c>
      <c r="C3734" s="1" t="s">
        <v>202</v>
      </c>
      <c r="D3734" s="1" t="s">
        <v>12</v>
      </c>
      <c r="E3734" s="1" t="s">
        <v>13</v>
      </c>
      <c r="F3734" s="1">
        <v>1093.81</v>
      </c>
      <c r="G3734" s="1" t="s">
        <v>14</v>
      </c>
    </row>
    <row r="3735" spans="1:7" x14ac:dyDescent="0.3">
      <c r="A3735" s="1" t="s">
        <v>3207</v>
      </c>
      <c r="B3735" s="2">
        <v>46072</v>
      </c>
      <c r="C3735" s="1" t="s">
        <v>1728</v>
      </c>
      <c r="D3735" s="1" t="s">
        <v>12</v>
      </c>
      <c r="E3735" s="1" t="s">
        <v>13</v>
      </c>
      <c r="F3735" s="1">
        <v>5900.06</v>
      </c>
      <c r="G3735" s="1" t="s">
        <v>94</v>
      </c>
    </row>
    <row r="3736" spans="1:7" x14ac:dyDescent="0.3">
      <c r="A3736" s="1" t="s">
        <v>3123</v>
      </c>
      <c r="B3736" s="2">
        <v>46104</v>
      </c>
      <c r="C3736" s="1" t="s">
        <v>364</v>
      </c>
      <c r="D3736" s="1" t="s">
        <v>35</v>
      </c>
      <c r="E3736" s="1" t="s">
        <v>27</v>
      </c>
      <c r="F3736" s="1">
        <v>52511.78</v>
      </c>
      <c r="G3736" s="1" t="s">
        <v>14</v>
      </c>
    </row>
    <row r="3737" spans="1:7" x14ac:dyDescent="0.3">
      <c r="A3737" s="1" t="s">
        <v>71</v>
      </c>
      <c r="B3737" s="2">
        <v>46097</v>
      </c>
      <c r="C3737" s="1" t="s">
        <v>72</v>
      </c>
      <c r="D3737" s="1" t="s">
        <v>12</v>
      </c>
      <c r="E3737" s="1" t="s">
        <v>21</v>
      </c>
      <c r="F3737" s="1">
        <v>33563.629999999997</v>
      </c>
      <c r="G3737" s="1" t="s">
        <v>14</v>
      </c>
    </row>
    <row r="3738" spans="1:7" x14ac:dyDescent="0.3">
      <c r="A3738" s="1" t="s">
        <v>995</v>
      </c>
      <c r="B3738" s="2">
        <v>46082</v>
      </c>
      <c r="C3738" s="1" t="s">
        <v>11</v>
      </c>
      <c r="D3738" s="1" t="s">
        <v>66</v>
      </c>
      <c r="E3738" s="1" t="s">
        <v>13</v>
      </c>
      <c r="F3738" s="1">
        <v>1934.14</v>
      </c>
      <c r="G3738" s="1" t="s">
        <v>14</v>
      </c>
    </row>
    <row r="3739" spans="1:7" x14ac:dyDescent="0.3">
      <c r="A3739" s="1" t="s">
        <v>1781</v>
      </c>
      <c r="B3739" s="2">
        <v>46038</v>
      </c>
      <c r="C3739" s="1" t="s">
        <v>30</v>
      </c>
      <c r="D3739" s="1" t="s">
        <v>18</v>
      </c>
      <c r="E3739" s="1" t="s">
        <v>55</v>
      </c>
      <c r="F3739" s="1">
        <v>4626.76</v>
      </c>
      <c r="G3739" s="1" t="s">
        <v>14</v>
      </c>
    </row>
    <row r="3740" spans="1:7" x14ac:dyDescent="0.3">
      <c r="A3740" s="1" t="s">
        <v>4120</v>
      </c>
      <c r="B3740" s="2">
        <v>46109</v>
      </c>
      <c r="C3740" s="1" t="s">
        <v>2177</v>
      </c>
      <c r="D3740" s="1" t="s">
        <v>35</v>
      </c>
      <c r="E3740" s="1" t="s">
        <v>13</v>
      </c>
      <c r="F3740" s="1">
        <v>10550.97</v>
      </c>
      <c r="G3740" s="1" t="s">
        <v>14</v>
      </c>
    </row>
    <row r="3741" spans="1:7" x14ac:dyDescent="0.3">
      <c r="A3741" s="1" t="s">
        <v>2118</v>
      </c>
      <c r="B3741" s="2">
        <v>46048</v>
      </c>
      <c r="C3741" s="1" t="s">
        <v>284</v>
      </c>
      <c r="D3741" s="1" t="s">
        <v>12</v>
      </c>
      <c r="E3741" s="1" t="s">
        <v>21</v>
      </c>
      <c r="F3741" s="1">
        <v>732.49</v>
      </c>
      <c r="G3741" s="1" t="s">
        <v>14</v>
      </c>
    </row>
    <row r="3742" spans="1:7" x14ac:dyDescent="0.3">
      <c r="A3742" s="1" t="s">
        <v>4374</v>
      </c>
      <c r="B3742" s="2">
        <v>46055</v>
      </c>
      <c r="C3742" s="1" t="s">
        <v>2432</v>
      </c>
      <c r="D3742" s="1" t="s">
        <v>66</v>
      </c>
      <c r="E3742" s="1" t="s">
        <v>13</v>
      </c>
      <c r="F3742" s="1">
        <v>1390.22</v>
      </c>
      <c r="G3742" s="1" t="s">
        <v>14</v>
      </c>
    </row>
    <row r="3743" spans="1:7" x14ac:dyDescent="0.3">
      <c r="A3743" s="1" t="s">
        <v>4709</v>
      </c>
      <c r="B3743" s="2">
        <v>46052</v>
      </c>
      <c r="C3743" s="1" t="s">
        <v>709</v>
      </c>
      <c r="D3743" s="1" t="s">
        <v>18</v>
      </c>
      <c r="E3743" s="1" t="s">
        <v>13</v>
      </c>
      <c r="F3743" s="1">
        <v>1210.6600000000001</v>
      </c>
      <c r="G3743" s="1" t="s">
        <v>14</v>
      </c>
    </row>
    <row r="3744" spans="1:7" x14ac:dyDescent="0.3">
      <c r="A3744" s="1" t="s">
        <v>774</v>
      </c>
      <c r="B3744" s="2">
        <v>46102</v>
      </c>
      <c r="C3744" s="1" t="s">
        <v>775</v>
      </c>
      <c r="D3744" s="1" t="s">
        <v>12</v>
      </c>
      <c r="E3744" s="1" t="s">
        <v>13</v>
      </c>
      <c r="F3744" s="1">
        <v>19923.310000000001</v>
      </c>
      <c r="G3744" s="1" t="s">
        <v>14</v>
      </c>
    </row>
    <row r="3745" spans="1:7" x14ac:dyDescent="0.3">
      <c r="A3745" s="1" t="s">
        <v>2549</v>
      </c>
      <c r="B3745" s="2">
        <v>46111</v>
      </c>
      <c r="C3745" s="1" t="s">
        <v>1853</v>
      </c>
      <c r="D3745" s="1" t="s">
        <v>35</v>
      </c>
      <c r="E3745" s="1" t="s">
        <v>13</v>
      </c>
      <c r="F3745" s="1">
        <v>6559.89</v>
      </c>
      <c r="G3745" s="1" t="s">
        <v>14</v>
      </c>
    </row>
    <row r="3746" spans="1:7" x14ac:dyDescent="0.3">
      <c r="A3746" s="1" t="s">
        <v>670</v>
      </c>
      <c r="B3746" s="2">
        <v>46071</v>
      </c>
      <c r="C3746" s="1" t="s">
        <v>571</v>
      </c>
      <c r="D3746" s="1" t="s">
        <v>12</v>
      </c>
      <c r="E3746" s="1" t="s">
        <v>21</v>
      </c>
      <c r="F3746" s="1">
        <v>19160.03</v>
      </c>
      <c r="G3746" s="1" t="s">
        <v>14</v>
      </c>
    </row>
    <row r="3747" spans="1:7" x14ac:dyDescent="0.3">
      <c r="A3747" s="1" t="s">
        <v>2738</v>
      </c>
      <c r="B3747" s="2">
        <v>46042</v>
      </c>
      <c r="C3747" s="1" t="s">
        <v>378</v>
      </c>
      <c r="D3747" s="1" t="s">
        <v>35</v>
      </c>
      <c r="E3747" s="1" t="s">
        <v>21</v>
      </c>
      <c r="F3747" s="1">
        <v>734.62</v>
      </c>
      <c r="G3747" s="1" t="s">
        <v>14</v>
      </c>
    </row>
    <row r="3748" spans="1:7" x14ac:dyDescent="0.3">
      <c r="A3748" s="1" t="s">
        <v>2060</v>
      </c>
      <c r="B3748" s="2">
        <v>46102</v>
      </c>
      <c r="C3748" s="1" t="s">
        <v>732</v>
      </c>
      <c r="D3748" s="1" t="s">
        <v>12</v>
      </c>
      <c r="E3748" s="1" t="s">
        <v>27</v>
      </c>
      <c r="F3748" s="1">
        <v>3068.43</v>
      </c>
      <c r="G3748" s="1" t="s">
        <v>14</v>
      </c>
    </row>
    <row r="3749" spans="1:7" x14ac:dyDescent="0.3">
      <c r="A3749" s="1" t="s">
        <v>4251</v>
      </c>
      <c r="B3749" s="2">
        <v>46084</v>
      </c>
      <c r="C3749" s="1" t="s">
        <v>3100</v>
      </c>
      <c r="D3749" s="1" t="s">
        <v>18</v>
      </c>
      <c r="E3749" s="1" t="s">
        <v>13</v>
      </c>
      <c r="F3749" s="1">
        <v>1929.31</v>
      </c>
      <c r="G3749" s="1" t="s">
        <v>14</v>
      </c>
    </row>
    <row r="3750" spans="1:7" x14ac:dyDescent="0.3">
      <c r="A3750" s="1" t="s">
        <v>4807</v>
      </c>
      <c r="B3750" s="2">
        <v>46031</v>
      </c>
      <c r="C3750" s="1" t="s">
        <v>885</v>
      </c>
      <c r="D3750" s="1" t="s">
        <v>66</v>
      </c>
      <c r="E3750" s="1" t="s">
        <v>55</v>
      </c>
      <c r="F3750" s="1">
        <v>5819.48</v>
      </c>
      <c r="G3750" s="1" t="s">
        <v>14</v>
      </c>
    </row>
    <row r="3751" spans="1:7" x14ac:dyDescent="0.3">
      <c r="A3751" s="1" t="s">
        <v>1790</v>
      </c>
      <c r="B3751" s="2">
        <v>46105</v>
      </c>
      <c r="C3751" s="1" t="s">
        <v>1791</v>
      </c>
      <c r="D3751" s="1" t="s">
        <v>12</v>
      </c>
      <c r="E3751" s="1" t="s">
        <v>13</v>
      </c>
      <c r="F3751" s="1">
        <v>9509.91</v>
      </c>
      <c r="G3751" s="1" t="s">
        <v>14</v>
      </c>
    </row>
    <row r="3752" spans="1:7" x14ac:dyDescent="0.3">
      <c r="A3752" s="1" t="s">
        <v>4084</v>
      </c>
      <c r="B3752" s="2">
        <v>46086</v>
      </c>
      <c r="C3752" s="1" t="s">
        <v>70</v>
      </c>
      <c r="D3752" s="1" t="s">
        <v>12</v>
      </c>
      <c r="E3752" s="1" t="s">
        <v>27</v>
      </c>
      <c r="F3752" s="1">
        <v>1052.44</v>
      </c>
      <c r="G3752" s="1" t="s">
        <v>94</v>
      </c>
    </row>
    <row r="3753" spans="1:7" x14ac:dyDescent="0.3">
      <c r="A3753" s="1" t="s">
        <v>3158</v>
      </c>
      <c r="B3753" s="2">
        <v>46107</v>
      </c>
      <c r="C3753" s="1" t="s">
        <v>2062</v>
      </c>
      <c r="D3753" s="1" t="s">
        <v>66</v>
      </c>
      <c r="E3753" s="1" t="s">
        <v>27</v>
      </c>
      <c r="F3753" s="1">
        <v>8421.61</v>
      </c>
      <c r="G3753" s="1" t="s">
        <v>89</v>
      </c>
    </row>
    <row r="3754" spans="1:7" x14ac:dyDescent="0.3">
      <c r="A3754" s="1" t="s">
        <v>137</v>
      </c>
      <c r="B3754" s="2">
        <v>46025</v>
      </c>
      <c r="C3754" s="1" t="s">
        <v>138</v>
      </c>
      <c r="D3754" s="1" t="s">
        <v>12</v>
      </c>
      <c r="E3754" s="1" t="s">
        <v>13</v>
      </c>
      <c r="F3754" s="1">
        <v>1618.57</v>
      </c>
      <c r="G3754" s="1" t="s">
        <v>14</v>
      </c>
    </row>
    <row r="3755" spans="1:7" x14ac:dyDescent="0.3">
      <c r="A3755" s="1" t="s">
        <v>1712</v>
      </c>
      <c r="B3755" s="2">
        <v>46093</v>
      </c>
      <c r="C3755" s="1" t="s">
        <v>924</v>
      </c>
      <c r="D3755" s="1" t="s">
        <v>12</v>
      </c>
      <c r="E3755" s="1" t="s">
        <v>21</v>
      </c>
      <c r="F3755" s="1">
        <v>6514.43</v>
      </c>
      <c r="G3755" s="1" t="s">
        <v>94</v>
      </c>
    </row>
    <row r="3756" spans="1:7" x14ac:dyDescent="0.3">
      <c r="A3756" s="1" t="s">
        <v>4067</v>
      </c>
      <c r="B3756" s="2">
        <v>46092</v>
      </c>
      <c r="C3756" s="1" t="s">
        <v>4068</v>
      </c>
      <c r="D3756" s="1" t="s">
        <v>12</v>
      </c>
      <c r="E3756" s="1" t="s">
        <v>13</v>
      </c>
      <c r="F3756" s="1">
        <v>2208.98</v>
      </c>
      <c r="G3756" s="1" t="s">
        <v>14</v>
      </c>
    </row>
    <row r="3757" spans="1:7" x14ac:dyDescent="0.3">
      <c r="A3757" s="1" t="s">
        <v>2153</v>
      </c>
      <c r="B3757" s="2">
        <v>46071</v>
      </c>
      <c r="C3757" s="1" t="s">
        <v>1068</v>
      </c>
      <c r="D3757" s="1" t="s">
        <v>66</v>
      </c>
      <c r="E3757" s="1" t="s">
        <v>21</v>
      </c>
      <c r="F3757" s="1">
        <v>2873.08</v>
      </c>
      <c r="G3757" s="1" t="s">
        <v>89</v>
      </c>
    </row>
    <row r="3758" spans="1:7" x14ac:dyDescent="0.3">
      <c r="A3758" s="1" t="s">
        <v>365</v>
      </c>
      <c r="B3758" s="2">
        <v>46090</v>
      </c>
      <c r="C3758" s="1" t="s">
        <v>366</v>
      </c>
      <c r="D3758" s="1" t="s">
        <v>18</v>
      </c>
      <c r="E3758" s="1" t="s">
        <v>13</v>
      </c>
      <c r="F3758" s="1">
        <v>776.61</v>
      </c>
      <c r="G3758" s="1" t="s">
        <v>14</v>
      </c>
    </row>
    <row r="3759" spans="1:7" x14ac:dyDescent="0.3">
      <c r="A3759" s="1" t="s">
        <v>952</v>
      </c>
      <c r="B3759" s="2">
        <v>46044</v>
      </c>
      <c r="C3759" s="1" t="s">
        <v>953</v>
      </c>
      <c r="D3759" s="1" t="s">
        <v>35</v>
      </c>
      <c r="E3759" s="1" t="s">
        <v>13</v>
      </c>
      <c r="F3759" s="1">
        <v>4950.7</v>
      </c>
      <c r="G3759" s="1" t="s">
        <v>14</v>
      </c>
    </row>
    <row r="3760" spans="1:7" x14ac:dyDescent="0.3">
      <c r="A3760" s="1" t="s">
        <v>961</v>
      </c>
      <c r="B3760" s="2">
        <v>46074</v>
      </c>
      <c r="C3760" s="1" t="s">
        <v>962</v>
      </c>
      <c r="D3760" s="1" t="s">
        <v>12</v>
      </c>
      <c r="E3760" s="1" t="s">
        <v>27</v>
      </c>
      <c r="F3760" s="1">
        <v>3881.03</v>
      </c>
      <c r="G3760" s="1" t="s">
        <v>14</v>
      </c>
    </row>
    <row r="3761" spans="1:7" x14ac:dyDescent="0.3">
      <c r="A3761" s="1" t="s">
        <v>1409</v>
      </c>
      <c r="B3761" s="2">
        <v>46056</v>
      </c>
      <c r="C3761" s="1" t="s">
        <v>727</v>
      </c>
      <c r="D3761" s="1" t="s">
        <v>12</v>
      </c>
      <c r="E3761" s="1" t="s">
        <v>13</v>
      </c>
      <c r="F3761" s="1">
        <v>3726.68</v>
      </c>
      <c r="G3761" s="1" t="s">
        <v>14</v>
      </c>
    </row>
    <row r="3762" spans="1:7" x14ac:dyDescent="0.3">
      <c r="A3762" s="1" t="s">
        <v>673</v>
      </c>
      <c r="B3762" s="2">
        <v>46069</v>
      </c>
      <c r="C3762" s="1" t="s">
        <v>674</v>
      </c>
      <c r="D3762" s="1" t="s">
        <v>12</v>
      </c>
      <c r="E3762" s="1" t="s">
        <v>27</v>
      </c>
      <c r="F3762" s="1">
        <v>4528.6499999999996</v>
      </c>
      <c r="G3762" s="1" t="s">
        <v>14</v>
      </c>
    </row>
    <row r="3763" spans="1:7" x14ac:dyDescent="0.3">
      <c r="A3763" s="1" t="s">
        <v>4324</v>
      </c>
      <c r="B3763" s="2">
        <v>46044</v>
      </c>
      <c r="C3763" s="1" t="s">
        <v>669</v>
      </c>
      <c r="D3763" s="1" t="s">
        <v>12</v>
      </c>
      <c r="E3763" s="1" t="s">
        <v>21</v>
      </c>
      <c r="F3763" s="1">
        <v>8822.4</v>
      </c>
      <c r="G3763" s="1" t="s">
        <v>14</v>
      </c>
    </row>
    <row r="3764" spans="1:7" x14ac:dyDescent="0.3">
      <c r="A3764" s="1" t="s">
        <v>1835</v>
      </c>
      <c r="B3764" s="2">
        <v>46087</v>
      </c>
      <c r="C3764" s="1" t="s">
        <v>1359</v>
      </c>
      <c r="D3764" s="1" t="s">
        <v>18</v>
      </c>
      <c r="E3764" s="1" t="s">
        <v>55</v>
      </c>
      <c r="F3764" s="1">
        <v>1611.75</v>
      </c>
      <c r="G3764" s="1" t="s">
        <v>14</v>
      </c>
    </row>
    <row r="3765" spans="1:7" x14ac:dyDescent="0.3">
      <c r="A3765" s="1" t="s">
        <v>2494</v>
      </c>
      <c r="B3765" s="2">
        <v>46025</v>
      </c>
      <c r="C3765" s="1" t="s">
        <v>700</v>
      </c>
      <c r="D3765" s="1" t="s">
        <v>12</v>
      </c>
      <c r="E3765" s="1" t="s">
        <v>13</v>
      </c>
      <c r="F3765" s="1">
        <v>3823.41</v>
      </c>
      <c r="G3765" s="1" t="s">
        <v>94</v>
      </c>
    </row>
    <row r="3766" spans="1:7" x14ac:dyDescent="0.3">
      <c r="A3766" s="1" t="s">
        <v>4965</v>
      </c>
      <c r="B3766" s="2">
        <v>46049</v>
      </c>
      <c r="C3766" s="1" t="s">
        <v>11</v>
      </c>
      <c r="D3766" s="1" t="s">
        <v>12</v>
      </c>
      <c r="E3766" s="1" t="s">
        <v>13</v>
      </c>
      <c r="F3766" s="1">
        <v>5798.85</v>
      </c>
      <c r="G3766" s="1" t="s">
        <v>14</v>
      </c>
    </row>
    <row r="3767" spans="1:7" x14ac:dyDescent="0.3">
      <c r="A3767" s="1" t="s">
        <v>3418</v>
      </c>
      <c r="B3767" s="2">
        <v>46029</v>
      </c>
      <c r="C3767" s="1" t="s">
        <v>82</v>
      </c>
      <c r="D3767" s="1" t="s">
        <v>18</v>
      </c>
      <c r="E3767" s="1" t="s">
        <v>13</v>
      </c>
      <c r="F3767" s="1">
        <v>9804.0499999999993</v>
      </c>
      <c r="G3767" s="1" t="s">
        <v>14</v>
      </c>
    </row>
    <row r="3768" spans="1:7" x14ac:dyDescent="0.3">
      <c r="A3768" s="1" t="s">
        <v>3345</v>
      </c>
      <c r="B3768" s="2">
        <v>46091</v>
      </c>
      <c r="C3768" s="1" t="s">
        <v>2454</v>
      </c>
      <c r="D3768" s="1" t="s">
        <v>12</v>
      </c>
      <c r="E3768" s="1" t="s">
        <v>27</v>
      </c>
      <c r="F3768" s="1">
        <v>733.66</v>
      </c>
      <c r="G3768" s="1" t="s">
        <v>14</v>
      </c>
    </row>
    <row r="3769" spans="1:7" x14ac:dyDescent="0.3">
      <c r="A3769" s="1" t="s">
        <v>3600</v>
      </c>
      <c r="B3769" s="2">
        <v>46038</v>
      </c>
      <c r="C3769" s="1" t="s">
        <v>1077</v>
      </c>
      <c r="D3769" s="1" t="s">
        <v>12</v>
      </c>
      <c r="E3769" s="1" t="s">
        <v>21</v>
      </c>
      <c r="F3769" s="1">
        <v>12663.77</v>
      </c>
      <c r="G3769" s="1" t="s">
        <v>94</v>
      </c>
    </row>
    <row r="3770" spans="1:7" x14ac:dyDescent="0.3">
      <c r="A3770" s="1" t="s">
        <v>2967</v>
      </c>
      <c r="B3770" s="2">
        <v>46100</v>
      </c>
      <c r="C3770" s="1" t="s">
        <v>1541</v>
      </c>
      <c r="D3770" s="1" t="s">
        <v>12</v>
      </c>
      <c r="E3770" s="1" t="s">
        <v>55</v>
      </c>
      <c r="F3770" s="1">
        <v>6286.03</v>
      </c>
      <c r="G3770" s="1" t="s">
        <v>94</v>
      </c>
    </row>
    <row r="3771" spans="1:7" x14ac:dyDescent="0.3">
      <c r="A3771" s="1" t="s">
        <v>609</v>
      </c>
      <c r="B3771" s="2">
        <v>46094</v>
      </c>
      <c r="C3771" s="1" t="s">
        <v>171</v>
      </c>
      <c r="D3771" s="1" t="s">
        <v>35</v>
      </c>
      <c r="E3771" s="1" t="s">
        <v>55</v>
      </c>
      <c r="F3771" s="1">
        <v>662.79</v>
      </c>
      <c r="G3771" s="1" t="s">
        <v>14</v>
      </c>
    </row>
    <row r="3772" spans="1:7" x14ac:dyDescent="0.3">
      <c r="A3772" s="1" t="s">
        <v>285</v>
      </c>
      <c r="B3772" s="2">
        <v>46084</v>
      </c>
      <c r="C3772" s="1" t="s">
        <v>286</v>
      </c>
      <c r="D3772" s="1" t="s">
        <v>12</v>
      </c>
      <c r="E3772" s="1" t="s">
        <v>55</v>
      </c>
      <c r="F3772" s="1">
        <v>7671.42</v>
      </c>
      <c r="G3772" s="1" t="s">
        <v>14</v>
      </c>
    </row>
    <row r="3773" spans="1:7" x14ac:dyDescent="0.3">
      <c r="A3773" s="1" t="s">
        <v>36</v>
      </c>
      <c r="B3773" s="2">
        <v>46030</v>
      </c>
      <c r="C3773" s="1" t="s">
        <v>37</v>
      </c>
      <c r="D3773" s="1" t="s">
        <v>35</v>
      </c>
      <c r="E3773" s="1" t="s">
        <v>13</v>
      </c>
      <c r="F3773" s="1">
        <v>1326.95</v>
      </c>
      <c r="G3773" s="1" t="s">
        <v>14</v>
      </c>
    </row>
    <row r="3774" spans="1:7" x14ac:dyDescent="0.3">
      <c r="A3774" s="1" t="s">
        <v>1023</v>
      </c>
      <c r="B3774" s="2">
        <v>46102</v>
      </c>
      <c r="C3774" s="1" t="s">
        <v>136</v>
      </c>
      <c r="D3774" s="1" t="s">
        <v>66</v>
      </c>
      <c r="E3774" s="1" t="s">
        <v>27</v>
      </c>
      <c r="F3774" s="1">
        <v>1374.64</v>
      </c>
      <c r="G3774" s="1" t="s">
        <v>14</v>
      </c>
    </row>
    <row r="3775" spans="1:7" x14ac:dyDescent="0.3">
      <c r="A3775" s="1" t="s">
        <v>4242</v>
      </c>
      <c r="B3775" s="2">
        <v>46077</v>
      </c>
      <c r="C3775" s="1" t="s">
        <v>2489</v>
      </c>
      <c r="D3775" s="1" t="s">
        <v>35</v>
      </c>
      <c r="E3775" s="1" t="s">
        <v>21</v>
      </c>
      <c r="F3775" s="1">
        <v>3401.12</v>
      </c>
      <c r="G3775" s="1" t="s">
        <v>14</v>
      </c>
    </row>
    <row r="3776" spans="1:7" x14ac:dyDescent="0.3">
      <c r="A3776" s="1" t="s">
        <v>4924</v>
      </c>
      <c r="B3776" s="2">
        <v>46042</v>
      </c>
      <c r="C3776" s="1" t="s">
        <v>2461</v>
      </c>
      <c r="D3776" s="1" t="s">
        <v>35</v>
      </c>
      <c r="E3776" s="1" t="s">
        <v>13</v>
      </c>
      <c r="F3776" s="1">
        <v>24096.560000000001</v>
      </c>
      <c r="G3776" s="1" t="s">
        <v>14</v>
      </c>
    </row>
    <row r="3777" spans="1:7" x14ac:dyDescent="0.3">
      <c r="A3777" s="1" t="s">
        <v>3796</v>
      </c>
      <c r="B3777" s="2">
        <v>46103</v>
      </c>
      <c r="C3777" s="1" t="s">
        <v>1918</v>
      </c>
      <c r="D3777" s="1" t="s">
        <v>12</v>
      </c>
      <c r="E3777" s="1" t="s">
        <v>27</v>
      </c>
      <c r="F3777" s="1">
        <v>3538.66</v>
      </c>
      <c r="G3777" s="1" t="s">
        <v>14</v>
      </c>
    </row>
    <row r="3778" spans="1:7" x14ac:dyDescent="0.3">
      <c r="A3778" s="1" t="s">
        <v>4798</v>
      </c>
      <c r="B3778" s="2">
        <v>46096</v>
      </c>
      <c r="C3778" s="1" t="s">
        <v>796</v>
      </c>
      <c r="D3778" s="1" t="s">
        <v>12</v>
      </c>
      <c r="E3778" s="1" t="s">
        <v>21</v>
      </c>
      <c r="F3778" s="1">
        <v>1368.5</v>
      </c>
      <c r="G3778" s="1" t="s">
        <v>14</v>
      </c>
    </row>
    <row r="3779" spans="1:7" x14ac:dyDescent="0.3">
      <c r="A3779" s="1" t="s">
        <v>3154</v>
      </c>
      <c r="B3779" s="2">
        <v>46038</v>
      </c>
      <c r="C3779" s="1" t="s">
        <v>957</v>
      </c>
      <c r="D3779" s="1" t="s">
        <v>18</v>
      </c>
      <c r="E3779" s="1" t="s">
        <v>55</v>
      </c>
      <c r="F3779" s="1">
        <v>2593.9299999999998</v>
      </c>
      <c r="G3779" s="1" t="s">
        <v>14</v>
      </c>
    </row>
    <row r="3780" spans="1:7" x14ac:dyDescent="0.3">
      <c r="A3780" s="1" t="s">
        <v>538</v>
      </c>
      <c r="B3780" s="2">
        <v>46066</v>
      </c>
      <c r="C3780" s="1" t="s">
        <v>186</v>
      </c>
      <c r="D3780" s="1" t="s">
        <v>46</v>
      </c>
      <c r="E3780" s="1" t="s">
        <v>13</v>
      </c>
      <c r="F3780" s="1">
        <v>8059.01</v>
      </c>
      <c r="G3780" s="1" t="s">
        <v>14</v>
      </c>
    </row>
    <row r="3781" spans="1:7" x14ac:dyDescent="0.3">
      <c r="A3781" s="1" t="s">
        <v>1861</v>
      </c>
      <c r="B3781" s="2">
        <v>46106</v>
      </c>
      <c r="C3781" s="1" t="s">
        <v>1862</v>
      </c>
      <c r="D3781" s="1" t="s">
        <v>12</v>
      </c>
      <c r="E3781" s="1" t="s">
        <v>27</v>
      </c>
      <c r="F3781" s="1">
        <v>898.39</v>
      </c>
      <c r="G3781" s="1" t="s">
        <v>14</v>
      </c>
    </row>
    <row r="3782" spans="1:7" x14ac:dyDescent="0.3">
      <c r="A3782" s="1" t="s">
        <v>4032</v>
      </c>
      <c r="B3782" s="2">
        <v>46090</v>
      </c>
      <c r="C3782" s="1" t="s">
        <v>713</v>
      </c>
      <c r="D3782" s="1" t="s">
        <v>18</v>
      </c>
      <c r="E3782" s="1" t="s">
        <v>13</v>
      </c>
      <c r="F3782" s="1">
        <v>3518.21</v>
      </c>
      <c r="G3782" s="1" t="s">
        <v>14</v>
      </c>
    </row>
    <row r="3783" spans="1:7" x14ac:dyDescent="0.3">
      <c r="A3783" s="1" t="s">
        <v>2584</v>
      </c>
      <c r="B3783" s="2">
        <v>46042</v>
      </c>
      <c r="C3783" s="1" t="s">
        <v>607</v>
      </c>
      <c r="D3783" s="1" t="s">
        <v>12</v>
      </c>
      <c r="E3783" s="1" t="s">
        <v>13</v>
      </c>
      <c r="F3783" s="1">
        <v>701.48</v>
      </c>
      <c r="G3783" s="1" t="s">
        <v>14</v>
      </c>
    </row>
    <row r="3784" spans="1:7" x14ac:dyDescent="0.3">
      <c r="A3784" s="1" t="s">
        <v>4769</v>
      </c>
      <c r="B3784" s="2">
        <v>46028</v>
      </c>
      <c r="C3784" s="1" t="s">
        <v>1964</v>
      </c>
      <c r="D3784" s="1" t="s">
        <v>12</v>
      </c>
      <c r="E3784" s="1" t="s">
        <v>13</v>
      </c>
      <c r="F3784" s="1">
        <v>8190.62</v>
      </c>
      <c r="G3784" s="1" t="s">
        <v>94</v>
      </c>
    </row>
    <row r="3785" spans="1:7" x14ac:dyDescent="0.3">
      <c r="A3785" s="1" t="s">
        <v>5060</v>
      </c>
      <c r="B3785" s="2">
        <v>46061</v>
      </c>
      <c r="C3785" s="1" t="s">
        <v>1964</v>
      </c>
      <c r="D3785" s="1" t="s">
        <v>12</v>
      </c>
      <c r="E3785" s="1" t="s">
        <v>21</v>
      </c>
      <c r="F3785" s="1">
        <v>1097.1099999999999</v>
      </c>
      <c r="G3785" s="1" t="s">
        <v>14</v>
      </c>
    </row>
    <row r="3786" spans="1:7" x14ac:dyDescent="0.3">
      <c r="A3786" s="1" t="s">
        <v>1888</v>
      </c>
      <c r="B3786" s="2">
        <v>46073</v>
      </c>
      <c r="C3786" s="1" t="s">
        <v>413</v>
      </c>
      <c r="D3786" s="1" t="s">
        <v>12</v>
      </c>
      <c r="E3786" s="1" t="s">
        <v>21</v>
      </c>
      <c r="F3786" s="1">
        <v>27607.16</v>
      </c>
      <c r="G3786" s="1" t="s">
        <v>14</v>
      </c>
    </row>
    <row r="3787" spans="1:7" x14ac:dyDescent="0.3">
      <c r="A3787" s="1" t="s">
        <v>1426</v>
      </c>
      <c r="B3787" s="2">
        <v>46072</v>
      </c>
      <c r="C3787" s="1" t="s">
        <v>1427</v>
      </c>
      <c r="D3787" s="1" t="s">
        <v>18</v>
      </c>
      <c r="E3787" s="1" t="s">
        <v>55</v>
      </c>
      <c r="F3787" s="1">
        <v>2981.4</v>
      </c>
      <c r="G3787" s="1" t="s">
        <v>14</v>
      </c>
    </row>
    <row r="3788" spans="1:7" x14ac:dyDescent="0.3">
      <c r="A3788" s="1" t="s">
        <v>4540</v>
      </c>
      <c r="B3788" s="2">
        <v>46048</v>
      </c>
      <c r="C3788" s="1" t="s">
        <v>2349</v>
      </c>
      <c r="D3788" s="1" t="s">
        <v>66</v>
      </c>
      <c r="E3788" s="1" t="s">
        <v>13</v>
      </c>
      <c r="F3788" s="1">
        <v>6517.29</v>
      </c>
      <c r="G3788" s="1" t="s">
        <v>14</v>
      </c>
    </row>
    <row r="3789" spans="1:7" x14ac:dyDescent="0.3">
      <c r="A3789" s="1" t="s">
        <v>1194</v>
      </c>
      <c r="B3789" s="2">
        <v>46057</v>
      </c>
      <c r="C3789" s="1" t="s">
        <v>1195</v>
      </c>
      <c r="D3789" s="1" t="s">
        <v>12</v>
      </c>
      <c r="E3789" s="1" t="s">
        <v>21</v>
      </c>
      <c r="F3789" s="1">
        <v>1119.03</v>
      </c>
      <c r="G3789" s="1" t="s">
        <v>14</v>
      </c>
    </row>
    <row r="3790" spans="1:7" x14ac:dyDescent="0.3">
      <c r="A3790" s="1" t="s">
        <v>3083</v>
      </c>
      <c r="B3790" s="2">
        <v>46086</v>
      </c>
      <c r="C3790" s="1" t="s">
        <v>951</v>
      </c>
      <c r="D3790" s="1" t="s">
        <v>12</v>
      </c>
      <c r="E3790" s="1" t="s">
        <v>27</v>
      </c>
      <c r="F3790" s="1">
        <v>28120.46</v>
      </c>
      <c r="G3790" s="1" t="s">
        <v>14</v>
      </c>
    </row>
    <row r="3791" spans="1:7" x14ac:dyDescent="0.3">
      <c r="A3791" s="1" t="s">
        <v>1925</v>
      </c>
      <c r="B3791" s="2">
        <v>46029</v>
      </c>
      <c r="C3791" s="1" t="s">
        <v>1926</v>
      </c>
      <c r="D3791" s="1" t="s">
        <v>66</v>
      </c>
      <c r="E3791" s="1" t="s">
        <v>13</v>
      </c>
      <c r="F3791" s="1">
        <v>6952.56</v>
      </c>
      <c r="G3791" s="1" t="s">
        <v>14</v>
      </c>
    </row>
    <row r="3792" spans="1:7" x14ac:dyDescent="0.3">
      <c r="A3792" s="1" t="s">
        <v>1986</v>
      </c>
      <c r="B3792" s="2">
        <v>46056</v>
      </c>
      <c r="C3792" s="1" t="s">
        <v>781</v>
      </c>
      <c r="D3792" s="1" t="s">
        <v>18</v>
      </c>
      <c r="E3792" s="1" t="s">
        <v>21</v>
      </c>
      <c r="F3792" s="1">
        <v>7137.54</v>
      </c>
      <c r="G3792" s="1" t="s">
        <v>14</v>
      </c>
    </row>
    <row r="3793" spans="1:7" x14ac:dyDescent="0.3">
      <c r="A3793" s="1" t="s">
        <v>3162</v>
      </c>
      <c r="B3793" s="2">
        <v>46073</v>
      </c>
      <c r="C3793" s="1" t="s">
        <v>660</v>
      </c>
      <c r="D3793" s="1" t="s">
        <v>35</v>
      </c>
      <c r="E3793" s="1" t="s">
        <v>13</v>
      </c>
      <c r="F3793" s="1">
        <v>4157.32</v>
      </c>
      <c r="G3793" s="1" t="s">
        <v>14</v>
      </c>
    </row>
    <row r="3794" spans="1:7" x14ac:dyDescent="0.3">
      <c r="A3794" s="1" t="s">
        <v>4688</v>
      </c>
      <c r="B3794" s="2">
        <v>46050</v>
      </c>
      <c r="C3794" s="1" t="s">
        <v>1241</v>
      </c>
      <c r="D3794" s="1" t="s">
        <v>12</v>
      </c>
      <c r="E3794" s="1" t="s">
        <v>27</v>
      </c>
      <c r="F3794" s="1">
        <v>2660.11</v>
      </c>
      <c r="G3794" s="1" t="s">
        <v>89</v>
      </c>
    </row>
    <row r="3795" spans="1:7" x14ac:dyDescent="0.3">
      <c r="A3795" s="1" t="s">
        <v>2431</v>
      </c>
      <c r="B3795" s="2">
        <v>46078</v>
      </c>
      <c r="C3795" s="1" t="s">
        <v>2432</v>
      </c>
      <c r="D3795" s="1" t="s">
        <v>35</v>
      </c>
      <c r="E3795" s="1" t="s">
        <v>27</v>
      </c>
      <c r="F3795" s="1">
        <v>1262.8399999999999</v>
      </c>
      <c r="G3795" s="1" t="s">
        <v>14</v>
      </c>
    </row>
    <row r="3796" spans="1:7" x14ac:dyDescent="0.3">
      <c r="A3796" s="1" t="s">
        <v>187</v>
      </c>
      <c r="B3796" s="2">
        <v>46054</v>
      </c>
      <c r="C3796" s="1" t="s">
        <v>188</v>
      </c>
      <c r="D3796" s="1" t="s">
        <v>18</v>
      </c>
      <c r="E3796" s="1" t="s">
        <v>13</v>
      </c>
      <c r="F3796" s="1">
        <v>2702.3</v>
      </c>
      <c r="G3796" s="1" t="s">
        <v>14</v>
      </c>
    </row>
    <row r="3797" spans="1:7" x14ac:dyDescent="0.3">
      <c r="A3797" s="1" t="s">
        <v>513</v>
      </c>
      <c r="B3797" s="2">
        <v>46041</v>
      </c>
      <c r="C3797" s="1" t="s">
        <v>514</v>
      </c>
      <c r="D3797" s="1" t="s">
        <v>66</v>
      </c>
      <c r="E3797" s="1" t="s">
        <v>27</v>
      </c>
      <c r="F3797" s="1">
        <v>4284.99</v>
      </c>
      <c r="G3797" s="1" t="s">
        <v>14</v>
      </c>
    </row>
    <row r="3798" spans="1:7" x14ac:dyDescent="0.3">
      <c r="A3798" s="1" t="s">
        <v>3302</v>
      </c>
      <c r="B3798" s="2">
        <v>46028</v>
      </c>
      <c r="C3798" s="1" t="s">
        <v>1680</v>
      </c>
      <c r="D3798" s="1" t="s">
        <v>35</v>
      </c>
      <c r="E3798" s="1" t="s">
        <v>55</v>
      </c>
      <c r="F3798" s="1">
        <v>39795.17</v>
      </c>
      <c r="G3798" s="1" t="s">
        <v>14</v>
      </c>
    </row>
    <row r="3799" spans="1:7" x14ac:dyDescent="0.3">
      <c r="A3799" s="1" t="s">
        <v>2639</v>
      </c>
      <c r="B3799" s="2">
        <v>46031</v>
      </c>
      <c r="C3799" s="1" t="s">
        <v>1316</v>
      </c>
      <c r="D3799" s="1" t="s">
        <v>46</v>
      </c>
      <c r="E3799" s="1" t="s">
        <v>27</v>
      </c>
      <c r="F3799" s="1">
        <v>2742.03</v>
      </c>
      <c r="G3799" s="1" t="s">
        <v>14</v>
      </c>
    </row>
    <row r="3800" spans="1:7" x14ac:dyDescent="0.3">
      <c r="A3800" s="1" t="s">
        <v>4448</v>
      </c>
      <c r="B3800" s="2">
        <v>46041</v>
      </c>
      <c r="C3800" s="1" t="s">
        <v>356</v>
      </c>
      <c r="D3800" s="1" t="s">
        <v>18</v>
      </c>
      <c r="E3800" s="1" t="s">
        <v>27</v>
      </c>
      <c r="F3800" s="1">
        <v>3131.07</v>
      </c>
      <c r="G3800" s="1" t="s">
        <v>14</v>
      </c>
    </row>
    <row r="3801" spans="1:7" x14ac:dyDescent="0.3">
      <c r="A3801" s="1" t="s">
        <v>1060</v>
      </c>
      <c r="B3801" s="2">
        <v>46077</v>
      </c>
      <c r="C3801" s="1" t="s">
        <v>1061</v>
      </c>
      <c r="D3801" s="1" t="s">
        <v>18</v>
      </c>
      <c r="E3801" s="1" t="s">
        <v>21</v>
      </c>
      <c r="F3801" s="1">
        <v>2087.21</v>
      </c>
      <c r="G3801" s="1" t="s">
        <v>14</v>
      </c>
    </row>
    <row r="3802" spans="1:7" x14ac:dyDescent="0.3">
      <c r="A3802" s="1" t="s">
        <v>2434</v>
      </c>
      <c r="B3802" s="2">
        <v>46109</v>
      </c>
      <c r="C3802" s="1" t="s">
        <v>2435</v>
      </c>
      <c r="D3802" s="1" t="s">
        <v>18</v>
      </c>
      <c r="E3802" s="1" t="s">
        <v>13</v>
      </c>
      <c r="F3802" s="1">
        <v>4784.5</v>
      </c>
      <c r="G3802" s="1" t="s">
        <v>14</v>
      </c>
    </row>
    <row r="3803" spans="1:7" x14ac:dyDescent="0.3">
      <c r="A3803" s="1" t="s">
        <v>2253</v>
      </c>
      <c r="B3803" s="2">
        <v>46036</v>
      </c>
      <c r="C3803" s="1" t="s">
        <v>605</v>
      </c>
      <c r="D3803" s="1" t="s">
        <v>35</v>
      </c>
      <c r="E3803" s="1" t="s">
        <v>13</v>
      </c>
      <c r="F3803" s="1">
        <v>1674.71</v>
      </c>
      <c r="G3803" s="1" t="s">
        <v>14</v>
      </c>
    </row>
    <row r="3804" spans="1:7" x14ac:dyDescent="0.3">
      <c r="A3804" s="1" t="s">
        <v>3695</v>
      </c>
      <c r="B3804" s="2">
        <v>46088</v>
      </c>
      <c r="C3804" s="1" t="s">
        <v>1541</v>
      </c>
      <c r="D3804" s="1" t="s">
        <v>18</v>
      </c>
      <c r="E3804" s="1" t="s">
        <v>13</v>
      </c>
      <c r="F3804" s="1">
        <v>2620.4</v>
      </c>
      <c r="G3804" s="1" t="s">
        <v>14</v>
      </c>
    </row>
    <row r="3805" spans="1:7" x14ac:dyDescent="0.3">
      <c r="A3805" s="1" t="s">
        <v>2403</v>
      </c>
      <c r="B3805" s="2">
        <v>46045</v>
      </c>
      <c r="C3805" s="1" t="s">
        <v>1808</v>
      </c>
      <c r="D3805" s="1" t="s">
        <v>46</v>
      </c>
      <c r="E3805" s="1" t="s">
        <v>21</v>
      </c>
      <c r="F3805" s="1">
        <v>13728.9</v>
      </c>
      <c r="G3805" s="1" t="s">
        <v>14</v>
      </c>
    </row>
    <row r="3806" spans="1:7" x14ac:dyDescent="0.3">
      <c r="A3806" s="1" t="s">
        <v>817</v>
      </c>
      <c r="B3806" s="2">
        <v>46053</v>
      </c>
      <c r="C3806" s="1" t="s">
        <v>818</v>
      </c>
      <c r="D3806" s="1" t="s">
        <v>18</v>
      </c>
      <c r="E3806" s="1" t="s">
        <v>27</v>
      </c>
      <c r="F3806" s="1">
        <v>2687.95</v>
      </c>
      <c r="G3806" s="1" t="s">
        <v>14</v>
      </c>
    </row>
    <row r="3807" spans="1:7" x14ac:dyDescent="0.3">
      <c r="A3807" s="1" t="s">
        <v>2171</v>
      </c>
      <c r="B3807" s="2">
        <v>46064</v>
      </c>
      <c r="C3807" s="1" t="s">
        <v>1565</v>
      </c>
      <c r="D3807" s="1" t="s">
        <v>18</v>
      </c>
      <c r="E3807" s="1" t="s">
        <v>21</v>
      </c>
      <c r="F3807" s="1">
        <v>3720.24</v>
      </c>
      <c r="G3807" s="1" t="s">
        <v>14</v>
      </c>
    </row>
    <row r="3808" spans="1:7" x14ac:dyDescent="0.3">
      <c r="A3808" s="1" t="s">
        <v>3603</v>
      </c>
      <c r="B3808" s="2">
        <v>46101</v>
      </c>
      <c r="C3808" s="1" t="s">
        <v>122</v>
      </c>
      <c r="D3808" s="1" t="s">
        <v>12</v>
      </c>
      <c r="E3808" s="1" t="s">
        <v>13</v>
      </c>
      <c r="F3808" s="1">
        <v>718.44</v>
      </c>
      <c r="G3808" s="1" t="s">
        <v>14</v>
      </c>
    </row>
    <row r="3809" spans="1:7" x14ac:dyDescent="0.3">
      <c r="A3809" s="1" t="s">
        <v>1972</v>
      </c>
      <c r="B3809" s="2">
        <v>46036</v>
      </c>
      <c r="C3809" s="1" t="s">
        <v>1973</v>
      </c>
      <c r="D3809" s="1" t="s">
        <v>12</v>
      </c>
      <c r="E3809" s="1" t="s">
        <v>27</v>
      </c>
      <c r="F3809" s="1">
        <v>3467.15</v>
      </c>
      <c r="G3809" s="1" t="s">
        <v>14</v>
      </c>
    </row>
    <row r="3810" spans="1:7" x14ac:dyDescent="0.3">
      <c r="A3810" s="1" t="s">
        <v>3765</v>
      </c>
      <c r="B3810" s="2">
        <v>46083</v>
      </c>
      <c r="C3810" s="1" t="s">
        <v>1751</v>
      </c>
      <c r="D3810" s="1" t="s">
        <v>66</v>
      </c>
      <c r="E3810" s="1" t="s">
        <v>13</v>
      </c>
      <c r="F3810" s="1">
        <v>2138</v>
      </c>
      <c r="G3810" s="1" t="s">
        <v>14</v>
      </c>
    </row>
    <row r="3811" spans="1:7" x14ac:dyDescent="0.3">
      <c r="A3811" s="1" t="s">
        <v>323</v>
      </c>
      <c r="B3811" s="2">
        <v>46100</v>
      </c>
      <c r="C3811" s="1" t="s">
        <v>324</v>
      </c>
      <c r="D3811" s="1" t="s">
        <v>12</v>
      </c>
      <c r="E3811" s="1" t="s">
        <v>13</v>
      </c>
      <c r="F3811" s="1">
        <v>2033.22</v>
      </c>
      <c r="G3811" s="1" t="s">
        <v>14</v>
      </c>
    </row>
    <row r="3812" spans="1:7" x14ac:dyDescent="0.3">
      <c r="A3812" s="1" t="s">
        <v>4012</v>
      </c>
      <c r="B3812" s="2">
        <v>46027</v>
      </c>
      <c r="C3812" s="1" t="s">
        <v>621</v>
      </c>
      <c r="D3812" s="1" t="s">
        <v>12</v>
      </c>
      <c r="E3812" s="1" t="s">
        <v>13</v>
      </c>
      <c r="F3812" s="1">
        <v>362.06</v>
      </c>
      <c r="G3812" s="1" t="s">
        <v>14</v>
      </c>
    </row>
    <row r="3813" spans="1:7" x14ac:dyDescent="0.3">
      <c r="A3813" s="1" t="s">
        <v>2450</v>
      </c>
      <c r="B3813" s="2">
        <v>46092</v>
      </c>
      <c r="C3813" s="1" t="s">
        <v>461</v>
      </c>
      <c r="D3813" s="1" t="s">
        <v>35</v>
      </c>
      <c r="E3813" s="1" t="s">
        <v>55</v>
      </c>
      <c r="F3813" s="1">
        <v>9786.0499999999993</v>
      </c>
      <c r="G3813" s="1" t="s">
        <v>14</v>
      </c>
    </row>
    <row r="3814" spans="1:7" x14ac:dyDescent="0.3">
      <c r="A3814" s="1" t="s">
        <v>1402</v>
      </c>
      <c r="B3814" s="2">
        <v>46082</v>
      </c>
      <c r="C3814" s="1" t="s">
        <v>370</v>
      </c>
      <c r="D3814" s="1" t="s">
        <v>12</v>
      </c>
      <c r="E3814" s="1" t="s">
        <v>13</v>
      </c>
      <c r="F3814" s="1">
        <v>10788.28</v>
      </c>
      <c r="G3814" s="1" t="s">
        <v>14</v>
      </c>
    </row>
    <row r="3815" spans="1:7" x14ac:dyDescent="0.3">
      <c r="A3815" s="1" t="s">
        <v>3236</v>
      </c>
      <c r="B3815" s="2">
        <v>46042</v>
      </c>
      <c r="C3815" s="1" t="s">
        <v>2696</v>
      </c>
      <c r="D3815" s="1" t="s">
        <v>46</v>
      </c>
      <c r="E3815" s="1" t="s">
        <v>27</v>
      </c>
      <c r="F3815" s="1">
        <v>2796.51</v>
      </c>
      <c r="G3815" s="1" t="s">
        <v>14</v>
      </c>
    </row>
    <row r="3816" spans="1:7" x14ac:dyDescent="0.3">
      <c r="A3816" s="1" t="s">
        <v>456</v>
      </c>
      <c r="B3816" s="2">
        <v>46089</v>
      </c>
      <c r="C3816" s="1" t="s">
        <v>457</v>
      </c>
      <c r="D3816" s="1" t="s">
        <v>35</v>
      </c>
      <c r="E3816" s="1" t="s">
        <v>13</v>
      </c>
      <c r="F3816" s="1">
        <v>10056.17</v>
      </c>
      <c r="G3816" s="1" t="s">
        <v>14</v>
      </c>
    </row>
    <row r="3817" spans="1:7" x14ac:dyDescent="0.3">
      <c r="A3817" s="1" t="s">
        <v>3621</v>
      </c>
      <c r="B3817" s="2">
        <v>46078</v>
      </c>
      <c r="C3817" s="1" t="s">
        <v>344</v>
      </c>
      <c r="D3817" s="1" t="s">
        <v>12</v>
      </c>
      <c r="E3817" s="1" t="s">
        <v>21</v>
      </c>
      <c r="F3817" s="1">
        <v>1792.82</v>
      </c>
      <c r="G3817" s="1" t="s">
        <v>14</v>
      </c>
    </row>
    <row r="3818" spans="1:7" x14ac:dyDescent="0.3">
      <c r="A3818" s="1" t="s">
        <v>2098</v>
      </c>
      <c r="B3818" s="2">
        <v>46084</v>
      </c>
      <c r="C3818" s="1" t="s">
        <v>401</v>
      </c>
      <c r="D3818" s="1" t="s">
        <v>12</v>
      </c>
      <c r="E3818" s="1" t="s">
        <v>13</v>
      </c>
      <c r="F3818" s="1">
        <v>3640.38</v>
      </c>
      <c r="G3818" s="1" t="s">
        <v>14</v>
      </c>
    </row>
    <row r="3819" spans="1:7" x14ac:dyDescent="0.3">
      <c r="A3819" s="1" t="s">
        <v>2735</v>
      </c>
      <c r="B3819" s="2">
        <v>46059</v>
      </c>
      <c r="C3819" s="1" t="s">
        <v>650</v>
      </c>
      <c r="D3819" s="1" t="s">
        <v>66</v>
      </c>
      <c r="E3819" s="1" t="s">
        <v>55</v>
      </c>
      <c r="F3819" s="1">
        <v>24819.38</v>
      </c>
      <c r="G3819" s="1" t="s">
        <v>14</v>
      </c>
    </row>
    <row r="3820" spans="1:7" x14ac:dyDescent="0.3">
      <c r="A3820" s="1" t="s">
        <v>2420</v>
      </c>
      <c r="B3820" s="2">
        <v>46095</v>
      </c>
      <c r="C3820" s="1" t="s">
        <v>824</v>
      </c>
      <c r="D3820" s="1" t="s">
        <v>66</v>
      </c>
      <c r="E3820" s="1" t="s">
        <v>13</v>
      </c>
      <c r="F3820" s="1">
        <v>5722.19</v>
      </c>
      <c r="G3820" s="1" t="s">
        <v>14</v>
      </c>
    </row>
    <row r="3821" spans="1:7" x14ac:dyDescent="0.3">
      <c r="A3821" s="1" t="s">
        <v>112</v>
      </c>
      <c r="B3821" s="2">
        <v>46101</v>
      </c>
      <c r="C3821" s="1" t="s">
        <v>113</v>
      </c>
      <c r="D3821" s="1" t="s">
        <v>66</v>
      </c>
      <c r="E3821" s="1" t="s">
        <v>27</v>
      </c>
      <c r="F3821" s="1">
        <v>19926.39</v>
      </c>
      <c r="G3821" s="1" t="s">
        <v>14</v>
      </c>
    </row>
    <row r="3822" spans="1:7" x14ac:dyDescent="0.3">
      <c r="A3822" s="1" t="s">
        <v>2129</v>
      </c>
      <c r="B3822" s="2">
        <v>46089</v>
      </c>
      <c r="C3822" s="1" t="s">
        <v>1851</v>
      </c>
      <c r="D3822" s="1" t="s">
        <v>66</v>
      </c>
      <c r="E3822" s="1" t="s">
        <v>55</v>
      </c>
      <c r="F3822" s="1">
        <v>899.71</v>
      </c>
      <c r="G3822" s="1" t="s">
        <v>14</v>
      </c>
    </row>
    <row r="3823" spans="1:7" x14ac:dyDescent="0.3">
      <c r="A3823" s="1" t="s">
        <v>2637</v>
      </c>
      <c r="B3823" s="2">
        <v>46038</v>
      </c>
      <c r="C3823" s="1" t="s">
        <v>314</v>
      </c>
      <c r="D3823" s="1" t="s">
        <v>66</v>
      </c>
      <c r="E3823" s="1" t="s">
        <v>21</v>
      </c>
      <c r="F3823" s="1">
        <v>822.28</v>
      </c>
      <c r="G3823" s="1" t="s">
        <v>94</v>
      </c>
    </row>
    <row r="3824" spans="1:7" x14ac:dyDescent="0.3">
      <c r="A3824" s="1" t="s">
        <v>1312</v>
      </c>
      <c r="B3824" s="2">
        <v>46101</v>
      </c>
      <c r="C3824" s="1" t="s">
        <v>706</v>
      </c>
      <c r="D3824" s="1" t="s">
        <v>12</v>
      </c>
      <c r="E3824" s="1" t="s">
        <v>27</v>
      </c>
      <c r="F3824" s="1">
        <v>2284.29</v>
      </c>
      <c r="G3824" s="1" t="s">
        <v>94</v>
      </c>
    </row>
    <row r="3825" spans="1:7" x14ac:dyDescent="0.3">
      <c r="A3825" s="1" t="s">
        <v>2645</v>
      </c>
      <c r="B3825" s="2">
        <v>46032</v>
      </c>
      <c r="C3825" s="1" t="s">
        <v>2459</v>
      </c>
      <c r="D3825" s="1" t="s">
        <v>35</v>
      </c>
      <c r="E3825" s="1" t="s">
        <v>13</v>
      </c>
      <c r="F3825" s="1">
        <v>5276.91</v>
      </c>
      <c r="G3825" s="1" t="s">
        <v>14</v>
      </c>
    </row>
    <row r="3826" spans="1:7" x14ac:dyDescent="0.3">
      <c r="A3826" s="1" t="s">
        <v>2036</v>
      </c>
      <c r="B3826" s="2">
        <v>46103</v>
      </c>
      <c r="C3826" s="1" t="s">
        <v>2037</v>
      </c>
      <c r="D3826" s="1" t="s">
        <v>18</v>
      </c>
      <c r="E3826" s="1" t="s">
        <v>55</v>
      </c>
      <c r="F3826" s="1">
        <v>7159.21</v>
      </c>
      <c r="G3826" s="1" t="s">
        <v>94</v>
      </c>
    </row>
    <row r="3827" spans="1:7" x14ac:dyDescent="0.3">
      <c r="A3827" s="1" t="s">
        <v>3606</v>
      </c>
      <c r="B3827" s="2">
        <v>46092</v>
      </c>
      <c r="C3827" s="1" t="s">
        <v>748</v>
      </c>
      <c r="D3827" s="1" t="s">
        <v>18</v>
      </c>
      <c r="E3827" s="1" t="s">
        <v>21</v>
      </c>
      <c r="F3827" s="1">
        <v>3955.51</v>
      </c>
      <c r="G3827" s="1" t="s">
        <v>14</v>
      </c>
    </row>
    <row r="3828" spans="1:7" x14ac:dyDescent="0.3">
      <c r="A3828" s="1" t="s">
        <v>3996</v>
      </c>
      <c r="B3828" s="2">
        <v>46038</v>
      </c>
      <c r="C3828" s="1" t="s">
        <v>2183</v>
      </c>
      <c r="D3828" s="1" t="s">
        <v>12</v>
      </c>
      <c r="E3828" s="1" t="s">
        <v>27</v>
      </c>
      <c r="F3828" s="1">
        <v>18906.490000000002</v>
      </c>
      <c r="G3828" s="1" t="s">
        <v>14</v>
      </c>
    </row>
    <row r="3829" spans="1:7" x14ac:dyDescent="0.3">
      <c r="A3829" s="1" t="s">
        <v>4969</v>
      </c>
      <c r="B3829" s="2">
        <v>46039</v>
      </c>
      <c r="C3829" s="1" t="s">
        <v>1801</v>
      </c>
      <c r="D3829" s="1" t="s">
        <v>66</v>
      </c>
      <c r="E3829" s="1" t="s">
        <v>13</v>
      </c>
      <c r="F3829" s="1">
        <v>8301.36</v>
      </c>
      <c r="G3829" s="1" t="s">
        <v>14</v>
      </c>
    </row>
    <row r="3830" spans="1:7" x14ac:dyDescent="0.3">
      <c r="A3830" s="1" t="s">
        <v>3092</v>
      </c>
      <c r="B3830" s="2">
        <v>46087</v>
      </c>
      <c r="C3830" s="1" t="s">
        <v>1230</v>
      </c>
      <c r="D3830" s="1" t="s">
        <v>66</v>
      </c>
      <c r="E3830" s="1" t="s">
        <v>27</v>
      </c>
      <c r="F3830" s="1">
        <v>1990.82</v>
      </c>
      <c r="G3830" s="1" t="s">
        <v>14</v>
      </c>
    </row>
    <row r="3831" spans="1:7" x14ac:dyDescent="0.3">
      <c r="A3831" s="1" t="s">
        <v>2331</v>
      </c>
      <c r="B3831" s="2">
        <v>46036</v>
      </c>
      <c r="C3831" s="1" t="s">
        <v>1146</v>
      </c>
      <c r="D3831" s="1" t="s">
        <v>12</v>
      </c>
      <c r="E3831" s="1" t="s">
        <v>13</v>
      </c>
      <c r="F3831" s="1">
        <v>3401.09</v>
      </c>
      <c r="G3831" s="1" t="s">
        <v>14</v>
      </c>
    </row>
    <row r="3832" spans="1:7" x14ac:dyDescent="0.3">
      <c r="A3832" s="1" t="s">
        <v>4751</v>
      </c>
      <c r="B3832" s="2">
        <v>46079</v>
      </c>
      <c r="C3832" s="1" t="s">
        <v>215</v>
      </c>
      <c r="D3832" s="1" t="s">
        <v>12</v>
      </c>
      <c r="E3832" s="1" t="s">
        <v>55</v>
      </c>
      <c r="F3832" s="1">
        <v>2250.13</v>
      </c>
      <c r="G3832" s="1" t="s">
        <v>14</v>
      </c>
    </row>
    <row r="3833" spans="1:7" x14ac:dyDescent="0.3">
      <c r="A3833" s="1" t="s">
        <v>707</v>
      </c>
      <c r="B3833" s="2">
        <v>46101</v>
      </c>
      <c r="C3833" s="1" t="s">
        <v>311</v>
      </c>
      <c r="D3833" s="1" t="s">
        <v>18</v>
      </c>
      <c r="E3833" s="1" t="s">
        <v>13</v>
      </c>
      <c r="F3833" s="1">
        <v>1446.11</v>
      </c>
      <c r="G3833" s="1" t="s">
        <v>14</v>
      </c>
    </row>
    <row r="3834" spans="1:7" x14ac:dyDescent="0.3">
      <c r="A3834" s="1" t="s">
        <v>4813</v>
      </c>
      <c r="B3834" s="2">
        <v>46027</v>
      </c>
      <c r="C3834" s="1" t="s">
        <v>3116</v>
      </c>
      <c r="D3834" s="1" t="s">
        <v>12</v>
      </c>
      <c r="E3834" s="1" t="s">
        <v>27</v>
      </c>
      <c r="F3834" s="1">
        <v>9745.26</v>
      </c>
      <c r="G3834" s="1" t="s">
        <v>14</v>
      </c>
    </row>
    <row r="3835" spans="1:7" x14ac:dyDescent="0.3">
      <c r="A3835" s="1" t="s">
        <v>3642</v>
      </c>
      <c r="B3835" s="2">
        <v>46095</v>
      </c>
      <c r="C3835" s="1" t="s">
        <v>1508</v>
      </c>
      <c r="D3835" s="1" t="s">
        <v>66</v>
      </c>
      <c r="E3835" s="1" t="s">
        <v>27</v>
      </c>
      <c r="F3835" s="1">
        <v>1303</v>
      </c>
      <c r="G3835" s="1" t="s">
        <v>14</v>
      </c>
    </row>
    <row r="3836" spans="1:7" x14ac:dyDescent="0.3">
      <c r="A3836" s="1" t="s">
        <v>3161</v>
      </c>
      <c r="B3836" s="2">
        <v>46097</v>
      </c>
      <c r="C3836" s="1" t="s">
        <v>588</v>
      </c>
      <c r="D3836" s="1" t="s">
        <v>12</v>
      </c>
      <c r="E3836" s="1" t="s">
        <v>21</v>
      </c>
      <c r="F3836" s="1">
        <v>874.35</v>
      </c>
      <c r="G3836" s="1" t="s">
        <v>14</v>
      </c>
    </row>
    <row r="3837" spans="1:7" x14ac:dyDescent="0.3">
      <c r="A3837" s="1" t="s">
        <v>3981</v>
      </c>
      <c r="B3837" s="2">
        <v>46047</v>
      </c>
      <c r="C3837" s="1" t="s">
        <v>2475</v>
      </c>
      <c r="D3837" s="1" t="s">
        <v>12</v>
      </c>
      <c r="E3837" s="1" t="s">
        <v>13</v>
      </c>
      <c r="F3837" s="1">
        <v>1944.38</v>
      </c>
      <c r="G3837" s="1" t="s">
        <v>94</v>
      </c>
    </row>
    <row r="3838" spans="1:7" x14ac:dyDescent="0.3">
      <c r="A3838" s="1" t="s">
        <v>2004</v>
      </c>
      <c r="B3838" s="2">
        <v>46087</v>
      </c>
      <c r="C3838" s="1" t="s">
        <v>1316</v>
      </c>
      <c r="D3838" s="1" t="s">
        <v>12</v>
      </c>
      <c r="E3838" s="1" t="s">
        <v>21</v>
      </c>
      <c r="F3838" s="1">
        <v>578.62</v>
      </c>
      <c r="G3838" s="1" t="s">
        <v>14</v>
      </c>
    </row>
    <row r="3839" spans="1:7" x14ac:dyDescent="0.3">
      <c r="A3839" s="1" t="s">
        <v>2819</v>
      </c>
      <c r="B3839" s="2">
        <v>46089</v>
      </c>
      <c r="C3839" s="1" t="s">
        <v>65</v>
      </c>
      <c r="D3839" s="1" t="s">
        <v>66</v>
      </c>
      <c r="E3839" s="1" t="s">
        <v>13</v>
      </c>
      <c r="F3839" s="1">
        <v>10473.280000000001</v>
      </c>
      <c r="G3839" s="1" t="s">
        <v>14</v>
      </c>
    </row>
    <row r="3840" spans="1:7" x14ac:dyDescent="0.3">
      <c r="A3840" s="1" t="s">
        <v>3802</v>
      </c>
      <c r="B3840" s="2">
        <v>46086</v>
      </c>
      <c r="C3840" s="1" t="s">
        <v>155</v>
      </c>
      <c r="D3840" s="1" t="s">
        <v>12</v>
      </c>
      <c r="E3840" s="1" t="s">
        <v>27</v>
      </c>
      <c r="F3840" s="1">
        <v>9453.91</v>
      </c>
      <c r="G3840" s="1" t="s">
        <v>14</v>
      </c>
    </row>
    <row r="3841" spans="1:7" x14ac:dyDescent="0.3">
      <c r="A3841" s="1" t="s">
        <v>3054</v>
      </c>
      <c r="B3841" s="2">
        <v>46024</v>
      </c>
      <c r="C3841" s="1" t="s">
        <v>302</v>
      </c>
      <c r="D3841" s="1" t="s">
        <v>35</v>
      </c>
      <c r="E3841" s="1" t="s">
        <v>21</v>
      </c>
      <c r="F3841" s="1">
        <v>13475.03</v>
      </c>
      <c r="G3841" s="1" t="s">
        <v>14</v>
      </c>
    </row>
    <row r="3842" spans="1:7" x14ac:dyDescent="0.3">
      <c r="A3842" s="1" t="s">
        <v>2371</v>
      </c>
      <c r="B3842" s="2">
        <v>46065</v>
      </c>
      <c r="C3842" s="1" t="s">
        <v>557</v>
      </c>
      <c r="D3842" s="1" t="s">
        <v>18</v>
      </c>
      <c r="E3842" s="1" t="s">
        <v>13</v>
      </c>
      <c r="F3842" s="1">
        <v>295.76</v>
      </c>
      <c r="G3842" s="1" t="s">
        <v>14</v>
      </c>
    </row>
    <row r="3843" spans="1:7" x14ac:dyDescent="0.3">
      <c r="A3843" s="1" t="s">
        <v>4396</v>
      </c>
      <c r="B3843" s="2">
        <v>46038</v>
      </c>
      <c r="C3843" s="1" t="s">
        <v>280</v>
      </c>
      <c r="D3843" s="1" t="s">
        <v>12</v>
      </c>
      <c r="E3843" s="1" t="s">
        <v>13</v>
      </c>
      <c r="F3843" s="1">
        <v>4392.75</v>
      </c>
      <c r="G3843" s="1" t="s">
        <v>14</v>
      </c>
    </row>
    <row r="3844" spans="1:7" x14ac:dyDescent="0.3">
      <c r="A3844" s="1" t="s">
        <v>3719</v>
      </c>
      <c r="B3844" s="2">
        <v>46091</v>
      </c>
      <c r="C3844" s="1" t="s">
        <v>480</v>
      </c>
      <c r="D3844" s="1" t="s">
        <v>12</v>
      </c>
      <c r="E3844" s="1" t="s">
        <v>27</v>
      </c>
      <c r="F3844" s="1">
        <v>1445.06</v>
      </c>
      <c r="G3844" s="1" t="s">
        <v>14</v>
      </c>
    </row>
    <row r="3845" spans="1:7" x14ac:dyDescent="0.3">
      <c r="A3845" s="1" t="s">
        <v>2826</v>
      </c>
      <c r="B3845" s="2">
        <v>46042</v>
      </c>
      <c r="C3845" s="1" t="s">
        <v>1143</v>
      </c>
      <c r="D3845" s="1" t="s">
        <v>12</v>
      </c>
      <c r="E3845" s="1" t="s">
        <v>13</v>
      </c>
      <c r="F3845" s="1">
        <v>9988.3700000000008</v>
      </c>
      <c r="G3845" s="1" t="s">
        <v>14</v>
      </c>
    </row>
    <row r="3846" spans="1:7" x14ac:dyDescent="0.3">
      <c r="A3846" s="1" t="s">
        <v>2038</v>
      </c>
      <c r="B3846" s="2">
        <v>46090</v>
      </c>
      <c r="C3846" s="1" t="s">
        <v>2039</v>
      </c>
      <c r="D3846" s="1" t="s">
        <v>35</v>
      </c>
      <c r="E3846" s="1" t="s">
        <v>55</v>
      </c>
      <c r="F3846" s="1">
        <v>3478.68</v>
      </c>
      <c r="G3846" s="1" t="s">
        <v>14</v>
      </c>
    </row>
    <row r="3847" spans="1:7" x14ac:dyDescent="0.3">
      <c r="A3847" s="1" t="s">
        <v>3731</v>
      </c>
      <c r="B3847" s="2">
        <v>46024</v>
      </c>
      <c r="C3847" s="1" t="s">
        <v>37</v>
      </c>
      <c r="D3847" s="1" t="s">
        <v>18</v>
      </c>
      <c r="E3847" s="1" t="s">
        <v>21</v>
      </c>
      <c r="F3847" s="1">
        <v>5860.24</v>
      </c>
      <c r="G3847" s="1" t="s">
        <v>14</v>
      </c>
    </row>
    <row r="3848" spans="1:7" x14ac:dyDescent="0.3">
      <c r="A3848" s="1" t="s">
        <v>2126</v>
      </c>
      <c r="B3848" s="2">
        <v>46062</v>
      </c>
      <c r="C3848" s="1" t="s">
        <v>2127</v>
      </c>
      <c r="D3848" s="1" t="s">
        <v>18</v>
      </c>
      <c r="E3848" s="1" t="s">
        <v>55</v>
      </c>
      <c r="F3848" s="1">
        <v>9861.02</v>
      </c>
      <c r="G3848" s="1" t="s">
        <v>14</v>
      </c>
    </row>
    <row r="3849" spans="1:7" x14ac:dyDescent="0.3">
      <c r="A3849" s="1" t="s">
        <v>3625</v>
      </c>
      <c r="B3849" s="2">
        <v>46050</v>
      </c>
      <c r="C3849" s="1" t="s">
        <v>909</v>
      </c>
      <c r="D3849" s="1" t="s">
        <v>35</v>
      </c>
      <c r="E3849" s="1" t="s">
        <v>55</v>
      </c>
      <c r="F3849" s="1">
        <v>4360.28</v>
      </c>
      <c r="G3849" s="1" t="s">
        <v>14</v>
      </c>
    </row>
    <row r="3850" spans="1:7" x14ac:dyDescent="0.3">
      <c r="A3850" s="1" t="s">
        <v>2259</v>
      </c>
      <c r="B3850" s="2">
        <v>46064</v>
      </c>
      <c r="C3850" s="1" t="s">
        <v>1322</v>
      </c>
      <c r="D3850" s="1" t="s">
        <v>12</v>
      </c>
      <c r="E3850" s="1" t="s">
        <v>55</v>
      </c>
      <c r="F3850" s="1">
        <v>449.73</v>
      </c>
      <c r="G3850" s="1" t="s">
        <v>14</v>
      </c>
    </row>
    <row r="3851" spans="1:7" x14ac:dyDescent="0.3">
      <c r="A3851" s="1" t="s">
        <v>2685</v>
      </c>
      <c r="B3851" s="2">
        <v>46066</v>
      </c>
      <c r="C3851" s="1" t="s">
        <v>727</v>
      </c>
      <c r="D3851" s="1" t="s">
        <v>66</v>
      </c>
      <c r="E3851" s="1" t="s">
        <v>21</v>
      </c>
      <c r="F3851" s="1">
        <v>4161.38</v>
      </c>
      <c r="G3851" s="1" t="s">
        <v>14</v>
      </c>
    </row>
    <row r="3852" spans="1:7" x14ac:dyDescent="0.3">
      <c r="A3852" s="1" t="s">
        <v>3468</v>
      </c>
      <c r="B3852" s="2">
        <v>46046</v>
      </c>
      <c r="C3852" s="1" t="s">
        <v>1050</v>
      </c>
      <c r="D3852" s="1" t="s">
        <v>12</v>
      </c>
      <c r="E3852" s="1" t="s">
        <v>13</v>
      </c>
      <c r="F3852" s="1">
        <v>4343.1099999999997</v>
      </c>
      <c r="G3852" s="1" t="s">
        <v>94</v>
      </c>
    </row>
    <row r="3853" spans="1:7" x14ac:dyDescent="0.3">
      <c r="A3853" s="1" t="s">
        <v>1736</v>
      </c>
      <c r="B3853" s="2">
        <v>46110</v>
      </c>
      <c r="C3853" s="1" t="s">
        <v>207</v>
      </c>
      <c r="D3853" s="1" t="s">
        <v>46</v>
      </c>
      <c r="E3853" s="1" t="s">
        <v>13</v>
      </c>
      <c r="F3853" s="1">
        <v>5342.66</v>
      </c>
      <c r="G3853" s="1" t="s">
        <v>14</v>
      </c>
    </row>
    <row r="3854" spans="1:7" x14ac:dyDescent="0.3">
      <c r="A3854" s="1" t="s">
        <v>2124</v>
      </c>
      <c r="B3854" s="2">
        <v>46041</v>
      </c>
      <c r="C3854" s="1" t="s">
        <v>575</v>
      </c>
      <c r="D3854" s="1" t="s">
        <v>18</v>
      </c>
      <c r="E3854" s="1" t="s">
        <v>13</v>
      </c>
      <c r="F3854" s="1">
        <v>765.92</v>
      </c>
      <c r="G3854" s="1" t="s">
        <v>14</v>
      </c>
    </row>
    <row r="3855" spans="1:7" x14ac:dyDescent="0.3">
      <c r="A3855" s="1" t="s">
        <v>2176</v>
      </c>
      <c r="B3855" s="2">
        <v>46046</v>
      </c>
      <c r="C3855" s="1" t="s">
        <v>2177</v>
      </c>
      <c r="D3855" s="1" t="s">
        <v>18</v>
      </c>
      <c r="E3855" s="1" t="s">
        <v>55</v>
      </c>
      <c r="F3855" s="1">
        <v>2284.09</v>
      </c>
      <c r="G3855" s="1" t="s">
        <v>94</v>
      </c>
    </row>
    <row r="3856" spans="1:7" x14ac:dyDescent="0.3">
      <c r="A3856" s="1" t="s">
        <v>2702</v>
      </c>
      <c r="B3856" s="2">
        <v>46026</v>
      </c>
      <c r="C3856" s="1" t="s">
        <v>1849</v>
      </c>
      <c r="D3856" s="1" t="s">
        <v>12</v>
      </c>
      <c r="E3856" s="1" t="s">
        <v>55</v>
      </c>
      <c r="F3856" s="1">
        <v>769.13</v>
      </c>
      <c r="G3856" s="1" t="s">
        <v>14</v>
      </c>
    </row>
    <row r="3857" spans="1:7" x14ac:dyDescent="0.3">
      <c r="A3857" s="1" t="s">
        <v>1133</v>
      </c>
      <c r="B3857" s="2">
        <v>46100</v>
      </c>
      <c r="C3857" s="1" t="s">
        <v>1046</v>
      </c>
      <c r="D3857" s="1" t="s">
        <v>12</v>
      </c>
      <c r="E3857" s="1" t="s">
        <v>21</v>
      </c>
      <c r="F3857" s="1">
        <v>19035.98</v>
      </c>
      <c r="G3857" s="1" t="s">
        <v>14</v>
      </c>
    </row>
    <row r="3858" spans="1:7" x14ac:dyDescent="0.3">
      <c r="A3858" s="1" t="s">
        <v>2077</v>
      </c>
      <c r="B3858" s="2">
        <v>46105</v>
      </c>
      <c r="C3858" s="1" t="s">
        <v>824</v>
      </c>
      <c r="D3858" s="1" t="s">
        <v>35</v>
      </c>
      <c r="E3858" s="1" t="s">
        <v>21</v>
      </c>
      <c r="F3858" s="1">
        <v>690.94</v>
      </c>
      <c r="G3858" s="1" t="s">
        <v>94</v>
      </c>
    </row>
    <row r="3859" spans="1:7" x14ac:dyDescent="0.3">
      <c r="A3859" s="1" t="s">
        <v>3639</v>
      </c>
      <c r="B3859" s="2">
        <v>46046</v>
      </c>
      <c r="C3859" s="1" t="s">
        <v>1500</v>
      </c>
      <c r="D3859" s="1" t="s">
        <v>12</v>
      </c>
      <c r="E3859" s="1" t="s">
        <v>13</v>
      </c>
      <c r="F3859" s="1">
        <v>15259.39</v>
      </c>
      <c r="G3859" s="1" t="s">
        <v>14</v>
      </c>
    </row>
    <row r="3860" spans="1:7" x14ac:dyDescent="0.3">
      <c r="A3860" s="1" t="s">
        <v>2970</v>
      </c>
      <c r="B3860" s="2">
        <v>46023</v>
      </c>
      <c r="C3860" s="1" t="s">
        <v>1609</v>
      </c>
      <c r="D3860" s="1" t="s">
        <v>46</v>
      </c>
      <c r="E3860" s="1" t="s">
        <v>27</v>
      </c>
      <c r="F3860" s="1">
        <v>7479.83</v>
      </c>
      <c r="G3860" s="1" t="s">
        <v>14</v>
      </c>
    </row>
    <row r="3861" spans="1:7" x14ac:dyDescent="0.3">
      <c r="A3861" s="1" t="s">
        <v>4791</v>
      </c>
      <c r="B3861" s="2">
        <v>46034</v>
      </c>
      <c r="C3861" s="1" t="s">
        <v>1903</v>
      </c>
      <c r="D3861" s="1" t="s">
        <v>12</v>
      </c>
      <c r="E3861" s="1" t="s">
        <v>27</v>
      </c>
      <c r="F3861" s="1">
        <v>1410.26</v>
      </c>
      <c r="G3861" s="1" t="s">
        <v>14</v>
      </c>
    </row>
    <row r="3862" spans="1:7" x14ac:dyDescent="0.3">
      <c r="A3862" s="1" t="s">
        <v>3812</v>
      </c>
      <c r="B3862" s="2">
        <v>46051</v>
      </c>
      <c r="C3862" s="1" t="s">
        <v>74</v>
      </c>
      <c r="D3862" s="1" t="s">
        <v>12</v>
      </c>
      <c r="E3862" s="1" t="s">
        <v>13</v>
      </c>
      <c r="F3862" s="1">
        <v>9059.81</v>
      </c>
      <c r="G3862" s="1" t="s">
        <v>14</v>
      </c>
    </row>
    <row r="3863" spans="1:7" x14ac:dyDescent="0.3">
      <c r="A3863" s="1" t="s">
        <v>3804</v>
      </c>
      <c r="B3863" s="2">
        <v>46085</v>
      </c>
      <c r="C3863" s="1" t="s">
        <v>292</v>
      </c>
      <c r="D3863" s="1" t="s">
        <v>12</v>
      </c>
      <c r="E3863" s="1" t="s">
        <v>21</v>
      </c>
      <c r="F3863" s="1">
        <v>2701.17</v>
      </c>
      <c r="G3863" s="1" t="s">
        <v>14</v>
      </c>
    </row>
    <row r="3864" spans="1:7" x14ac:dyDescent="0.3">
      <c r="A3864" s="1" t="s">
        <v>4501</v>
      </c>
      <c r="B3864" s="2">
        <v>46026</v>
      </c>
      <c r="C3864" s="1" t="s">
        <v>335</v>
      </c>
      <c r="D3864" s="1" t="s">
        <v>35</v>
      </c>
      <c r="E3864" s="1" t="s">
        <v>13</v>
      </c>
      <c r="F3864" s="1">
        <v>2511.7399999999998</v>
      </c>
      <c r="G3864" s="1" t="s">
        <v>89</v>
      </c>
    </row>
    <row r="3865" spans="1:7" x14ac:dyDescent="0.3">
      <c r="A3865" s="1" t="s">
        <v>2079</v>
      </c>
      <c r="B3865" s="2">
        <v>46062</v>
      </c>
      <c r="C3865" s="1" t="s">
        <v>667</v>
      </c>
      <c r="D3865" s="1" t="s">
        <v>66</v>
      </c>
      <c r="E3865" s="1" t="s">
        <v>27</v>
      </c>
      <c r="F3865" s="1">
        <v>9499.1200000000008</v>
      </c>
      <c r="G3865" s="1" t="s">
        <v>14</v>
      </c>
    </row>
    <row r="3866" spans="1:7" x14ac:dyDescent="0.3">
      <c r="A3866" s="1" t="s">
        <v>4089</v>
      </c>
      <c r="B3866" s="2">
        <v>46105</v>
      </c>
      <c r="C3866" s="1" t="s">
        <v>2975</v>
      </c>
      <c r="D3866" s="1" t="s">
        <v>18</v>
      </c>
      <c r="E3866" s="1" t="s">
        <v>55</v>
      </c>
      <c r="F3866" s="1">
        <v>4463.46</v>
      </c>
      <c r="G3866" s="1" t="s">
        <v>14</v>
      </c>
    </row>
    <row r="3867" spans="1:7" x14ac:dyDescent="0.3">
      <c r="A3867" s="1" t="s">
        <v>1292</v>
      </c>
      <c r="B3867" s="2">
        <v>46076</v>
      </c>
      <c r="C3867" s="1" t="s">
        <v>588</v>
      </c>
      <c r="D3867" s="1" t="s">
        <v>35</v>
      </c>
      <c r="E3867" s="1" t="s">
        <v>27</v>
      </c>
      <c r="F3867" s="1">
        <v>16027.2</v>
      </c>
      <c r="G3867" s="1" t="s">
        <v>14</v>
      </c>
    </row>
    <row r="3868" spans="1:7" x14ac:dyDescent="0.3">
      <c r="A3868" s="1" t="s">
        <v>3900</v>
      </c>
      <c r="B3868" s="2">
        <v>46112</v>
      </c>
      <c r="C3868" s="1" t="s">
        <v>1595</v>
      </c>
      <c r="D3868" s="1" t="s">
        <v>35</v>
      </c>
      <c r="E3868" s="1" t="s">
        <v>13</v>
      </c>
      <c r="F3868" s="1">
        <v>3494.56</v>
      </c>
      <c r="G3868" s="1" t="s">
        <v>14</v>
      </c>
    </row>
    <row r="3869" spans="1:7" x14ac:dyDescent="0.3">
      <c r="A3869" s="1" t="s">
        <v>2422</v>
      </c>
      <c r="B3869" s="2">
        <v>46041</v>
      </c>
      <c r="C3869" s="1" t="s">
        <v>2423</v>
      </c>
      <c r="D3869" s="1" t="s">
        <v>35</v>
      </c>
      <c r="E3869" s="1" t="s">
        <v>13</v>
      </c>
      <c r="F3869" s="1">
        <v>21807.62</v>
      </c>
      <c r="G3869" s="1" t="s">
        <v>89</v>
      </c>
    </row>
    <row r="3870" spans="1:7" x14ac:dyDescent="0.3">
      <c r="A3870" s="1" t="s">
        <v>3687</v>
      </c>
      <c r="B3870" s="2">
        <v>46040</v>
      </c>
      <c r="C3870" s="1" t="s">
        <v>1699</v>
      </c>
      <c r="D3870" s="1" t="s">
        <v>18</v>
      </c>
      <c r="E3870" s="1" t="s">
        <v>13</v>
      </c>
      <c r="F3870" s="1">
        <v>8410.68</v>
      </c>
      <c r="G3870" s="1" t="s">
        <v>14</v>
      </c>
    </row>
    <row r="3871" spans="1:7" x14ac:dyDescent="0.3">
      <c r="A3871" s="1" t="s">
        <v>3198</v>
      </c>
      <c r="B3871" s="2">
        <v>46079</v>
      </c>
      <c r="C3871" s="1" t="s">
        <v>229</v>
      </c>
      <c r="D3871" s="1" t="s">
        <v>66</v>
      </c>
      <c r="E3871" s="1" t="s">
        <v>27</v>
      </c>
      <c r="F3871" s="1">
        <v>8383.2000000000007</v>
      </c>
      <c r="G3871" s="1" t="s">
        <v>14</v>
      </c>
    </row>
    <row r="3872" spans="1:7" x14ac:dyDescent="0.3">
      <c r="A3872" s="1" t="s">
        <v>1670</v>
      </c>
      <c r="B3872" s="2">
        <v>46057</v>
      </c>
      <c r="C3872" s="1" t="s">
        <v>1517</v>
      </c>
      <c r="D3872" s="1" t="s">
        <v>12</v>
      </c>
      <c r="E3872" s="1" t="s">
        <v>13</v>
      </c>
      <c r="F3872" s="1">
        <v>12662.09</v>
      </c>
      <c r="G3872" s="1" t="s">
        <v>14</v>
      </c>
    </row>
    <row r="3873" spans="1:7" x14ac:dyDescent="0.3">
      <c r="A3873" s="1" t="s">
        <v>3142</v>
      </c>
      <c r="B3873" s="2">
        <v>46024</v>
      </c>
      <c r="C3873" s="1" t="s">
        <v>937</v>
      </c>
      <c r="D3873" s="1" t="s">
        <v>35</v>
      </c>
      <c r="E3873" s="1" t="s">
        <v>55</v>
      </c>
      <c r="F3873" s="1">
        <v>11913.42</v>
      </c>
      <c r="G3873" s="1" t="s">
        <v>14</v>
      </c>
    </row>
    <row r="3874" spans="1:7" x14ac:dyDescent="0.3">
      <c r="A3874" s="1" t="s">
        <v>144</v>
      </c>
      <c r="B3874" s="2">
        <v>46040</v>
      </c>
      <c r="C3874" s="1" t="s">
        <v>145</v>
      </c>
      <c r="D3874" s="1" t="s">
        <v>35</v>
      </c>
      <c r="E3874" s="1" t="s">
        <v>55</v>
      </c>
      <c r="F3874" s="1">
        <v>908.79</v>
      </c>
      <c r="G3874" s="1" t="s">
        <v>14</v>
      </c>
    </row>
    <row r="3875" spans="1:7" x14ac:dyDescent="0.3">
      <c r="A3875" s="1" t="s">
        <v>1129</v>
      </c>
      <c r="B3875" s="2">
        <v>46098</v>
      </c>
      <c r="C3875" s="1" t="s">
        <v>1130</v>
      </c>
      <c r="D3875" s="1" t="s">
        <v>12</v>
      </c>
      <c r="E3875" s="1" t="s">
        <v>27</v>
      </c>
      <c r="F3875" s="1">
        <v>4542.84</v>
      </c>
      <c r="G3875" s="1" t="s">
        <v>14</v>
      </c>
    </row>
    <row r="3876" spans="1:7" x14ac:dyDescent="0.3">
      <c r="A3876" s="1" t="s">
        <v>4632</v>
      </c>
      <c r="B3876" s="2">
        <v>46080</v>
      </c>
      <c r="C3876" s="1" t="s">
        <v>4423</v>
      </c>
      <c r="D3876" s="1" t="s">
        <v>18</v>
      </c>
      <c r="E3876" s="1" t="s">
        <v>27</v>
      </c>
      <c r="F3876" s="1">
        <v>12240.82</v>
      </c>
      <c r="G3876" s="1" t="s">
        <v>14</v>
      </c>
    </row>
    <row r="3877" spans="1:7" x14ac:dyDescent="0.3">
      <c r="A3877" s="1" t="s">
        <v>2282</v>
      </c>
      <c r="B3877" s="2">
        <v>46066</v>
      </c>
      <c r="C3877" s="1" t="s">
        <v>582</v>
      </c>
      <c r="D3877" s="1" t="s">
        <v>12</v>
      </c>
      <c r="E3877" s="1" t="s">
        <v>21</v>
      </c>
      <c r="F3877" s="1">
        <v>1153.51</v>
      </c>
      <c r="G3877" s="1" t="s">
        <v>14</v>
      </c>
    </row>
    <row r="3878" spans="1:7" x14ac:dyDescent="0.3">
      <c r="A3878" s="1" t="s">
        <v>3347</v>
      </c>
      <c r="B3878" s="2">
        <v>46085</v>
      </c>
      <c r="C3878" s="1" t="s">
        <v>1269</v>
      </c>
      <c r="D3878" s="1" t="s">
        <v>35</v>
      </c>
      <c r="E3878" s="1" t="s">
        <v>27</v>
      </c>
      <c r="F3878" s="1">
        <v>6867.89</v>
      </c>
      <c r="G3878" s="1" t="s">
        <v>14</v>
      </c>
    </row>
    <row r="3879" spans="1:7" x14ac:dyDescent="0.3">
      <c r="A3879" s="1" t="s">
        <v>2716</v>
      </c>
      <c r="B3879" s="2">
        <v>46050</v>
      </c>
      <c r="C3879" s="1" t="s">
        <v>603</v>
      </c>
      <c r="D3879" s="1" t="s">
        <v>35</v>
      </c>
      <c r="E3879" s="1" t="s">
        <v>21</v>
      </c>
      <c r="F3879" s="1">
        <v>4629.6099999999997</v>
      </c>
      <c r="G3879" s="1" t="s">
        <v>14</v>
      </c>
    </row>
    <row r="3880" spans="1:7" x14ac:dyDescent="0.3">
      <c r="A3880" s="1" t="s">
        <v>3156</v>
      </c>
      <c r="B3880" s="2">
        <v>46070</v>
      </c>
      <c r="C3880" s="1" t="s">
        <v>1605</v>
      </c>
      <c r="D3880" s="1" t="s">
        <v>12</v>
      </c>
      <c r="E3880" s="1" t="s">
        <v>21</v>
      </c>
      <c r="F3880" s="1">
        <v>41001.71</v>
      </c>
      <c r="G3880" s="1" t="s">
        <v>14</v>
      </c>
    </row>
    <row r="3881" spans="1:7" x14ac:dyDescent="0.3">
      <c r="A3881" s="1" t="s">
        <v>225</v>
      </c>
      <c r="B3881" s="2">
        <v>46062</v>
      </c>
      <c r="C3881" s="1" t="s">
        <v>98</v>
      </c>
      <c r="D3881" s="1" t="s">
        <v>12</v>
      </c>
      <c r="E3881" s="1" t="s">
        <v>21</v>
      </c>
      <c r="F3881" s="1">
        <v>20852.150000000001</v>
      </c>
      <c r="G3881" s="1" t="s">
        <v>14</v>
      </c>
    </row>
    <row r="3882" spans="1:7" x14ac:dyDescent="0.3">
      <c r="A3882" s="1" t="s">
        <v>5061</v>
      </c>
      <c r="B3882" s="2">
        <v>46056</v>
      </c>
      <c r="C3882" s="1" t="s">
        <v>2948</v>
      </c>
      <c r="D3882" s="1" t="s">
        <v>18</v>
      </c>
      <c r="E3882" s="1" t="s">
        <v>13</v>
      </c>
      <c r="F3882" s="1">
        <v>1694.01</v>
      </c>
      <c r="G3882" s="1" t="s">
        <v>14</v>
      </c>
    </row>
    <row r="3883" spans="1:7" x14ac:dyDescent="0.3">
      <c r="A3883" s="1" t="s">
        <v>23</v>
      </c>
      <c r="B3883" s="2">
        <v>46067</v>
      </c>
      <c r="C3883" s="1" t="s">
        <v>24</v>
      </c>
      <c r="D3883" s="1" t="s">
        <v>12</v>
      </c>
      <c r="E3883" s="1" t="s">
        <v>13</v>
      </c>
      <c r="F3883" s="1">
        <v>4452.26</v>
      </c>
      <c r="G3883" s="1" t="s">
        <v>14</v>
      </c>
    </row>
    <row r="3884" spans="1:7" x14ac:dyDescent="0.3">
      <c r="A3884" s="1" t="s">
        <v>1246</v>
      </c>
      <c r="B3884" s="2">
        <v>46055</v>
      </c>
      <c r="C3884" s="1" t="s">
        <v>309</v>
      </c>
      <c r="D3884" s="1" t="s">
        <v>35</v>
      </c>
      <c r="E3884" s="1" t="s">
        <v>13</v>
      </c>
      <c r="F3884" s="1">
        <v>10848.19</v>
      </c>
      <c r="G3884" s="1" t="s">
        <v>14</v>
      </c>
    </row>
    <row r="3885" spans="1:7" x14ac:dyDescent="0.3">
      <c r="A3885" s="1" t="s">
        <v>3585</v>
      </c>
      <c r="B3885" s="2">
        <v>46029</v>
      </c>
      <c r="C3885" s="1" t="s">
        <v>444</v>
      </c>
      <c r="D3885" s="1" t="s">
        <v>12</v>
      </c>
      <c r="E3885" s="1" t="s">
        <v>27</v>
      </c>
      <c r="F3885" s="1">
        <v>4267.24</v>
      </c>
      <c r="G3885" s="1" t="s">
        <v>14</v>
      </c>
    </row>
    <row r="3886" spans="1:7" x14ac:dyDescent="0.3">
      <c r="A3886" s="1" t="s">
        <v>863</v>
      </c>
      <c r="B3886" s="2">
        <v>46107</v>
      </c>
      <c r="C3886" s="1" t="s">
        <v>590</v>
      </c>
      <c r="D3886" s="1" t="s">
        <v>66</v>
      </c>
      <c r="E3886" s="1" t="s">
        <v>55</v>
      </c>
      <c r="F3886" s="1">
        <v>680.01</v>
      </c>
      <c r="G3886" s="1" t="s">
        <v>14</v>
      </c>
    </row>
    <row r="3887" spans="1:7" x14ac:dyDescent="0.3">
      <c r="A3887" s="1" t="s">
        <v>2849</v>
      </c>
      <c r="B3887" s="2">
        <v>46097</v>
      </c>
      <c r="C3887" s="1" t="s">
        <v>678</v>
      </c>
      <c r="D3887" s="1" t="s">
        <v>12</v>
      </c>
      <c r="E3887" s="1" t="s">
        <v>27</v>
      </c>
      <c r="F3887" s="1">
        <v>1100.73</v>
      </c>
      <c r="G3887" s="1" t="s">
        <v>14</v>
      </c>
    </row>
    <row r="3888" spans="1:7" x14ac:dyDescent="0.3">
      <c r="A3888" s="1" t="s">
        <v>2488</v>
      </c>
      <c r="B3888" s="2">
        <v>46112</v>
      </c>
      <c r="C3888" s="1" t="s">
        <v>2489</v>
      </c>
      <c r="D3888" s="1" t="s">
        <v>12</v>
      </c>
      <c r="E3888" s="1" t="s">
        <v>13</v>
      </c>
      <c r="F3888" s="1">
        <v>1047.28</v>
      </c>
      <c r="G3888" s="1" t="s">
        <v>14</v>
      </c>
    </row>
    <row r="3889" spans="1:7" x14ac:dyDescent="0.3">
      <c r="A3889" s="1" t="s">
        <v>4915</v>
      </c>
      <c r="B3889" s="2">
        <v>46040</v>
      </c>
      <c r="C3889" s="1" t="s">
        <v>1556</v>
      </c>
      <c r="D3889" s="1" t="s">
        <v>12</v>
      </c>
      <c r="E3889" s="1" t="s">
        <v>21</v>
      </c>
      <c r="F3889" s="1">
        <v>1253.75</v>
      </c>
      <c r="G3889" s="1" t="s">
        <v>94</v>
      </c>
    </row>
    <row r="3890" spans="1:7" x14ac:dyDescent="0.3">
      <c r="A3890" s="1" t="s">
        <v>4715</v>
      </c>
      <c r="B3890" s="2">
        <v>46085</v>
      </c>
      <c r="C3890" s="1" t="s">
        <v>298</v>
      </c>
      <c r="D3890" s="1" t="s">
        <v>18</v>
      </c>
      <c r="E3890" s="1" t="s">
        <v>13</v>
      </c>
      <c r="F3890" s="1">
        <v>5817.19</v>
      </c>
      <c r="G3890" s="1" t="s">
        <v>14</v>
      </c>
    </row>
    <row r="3891" spans="1:7" x14ac:dyDescent="0.3">
      <c r="A3891" s="1" t="s">
        <v>1756</v>
      </c>
      <c r="B3891" s="2">
        <v>46106</v>
      </c>
      <c r="C3891" s="1" t="s">
        <v>1195</v>
      </c>
      <c r="D3891" s="1" t="s">
        <v>35</v>
      </c>
      <c r="E3891" s="1" t="s">
        <v>13</v>
      </c>
      <c r="F3891" s="1">
        <v>16153.11</v>
      </c>
      <c r="G3891" s="1" t="s">
        <v>14</v>
      </c>
    </row>
    <row r="3892" spans="1:7" x14ac:dyDescent="0.3">
      <c r="A3892" s="1" t="s">
        <v>1215</v>
      </c>
      <c r="B3892" s="2">
        <v>46025</v>
      </c>
      <c r="C3892" s="1" t="s">
        <v>682</v>
      </c>
      <c r="D3892" s="1" t="s">
        <v>66</v>
      </c>
      <c r="E3892" s="1" t="s">
        <v>13</v>
      </c>
      <c r="F3892" s="1">
        <v>1030.58</v>
      </c>
      <c r="G3892" s="1" t="s">
        <v>14</v>
      </c>
    </row>
    <row r="3893" spans="1:7" x14ac:dyDescent="0.3">
      <c r="A3893" s="1" t="s">
        <v>146</v>
      </c>
      <c r="B3893" s="2">
        <v>46060</v>
      </c>
      <c r="C3893" s="1" t="s">
        <v>147</v>
      </c>
      <c r="D3893" s="1" t="s">
        <v>18</v>
      </c>
      <c r="E3893" s="1" t="s">
        <v>55</v>
      </c>
      <c r="F3893" s="1">
        <v>2376.25</v>
      </c>
      <c r="G3893" s="1" t="s">
        <v>14</v>
      </c>
    </row>
    <row r="3894" spans="1:7" x14ac:dyDescent="0.3">
      <c r="A3894" s="1" t="s">
        <v>1549</v>
      </c>
      <c r="B3894" s="2">
        <v>46029</v>
      </c>
      <c r="C3894" s="1" t="s">
        <v>205</v>
      </c>
      <c r="D3894" s="1" t="s">
        <v>18</v>
      </c>
      <c r="E3894" s="1" t="s">
        <v>13</v>
      </c>
      <c r="F3894" s="1">
        <v>2257.79</v>
      </c>
      <c r="G3894" s="1" t="s">
        <v>14</v>
      </c>
    </row>
    <row r="3895" spans="1:7" x14ac:dyDescent="0.3">
      <c r="A3895" s="1" t="s">
        <v>4600</v>
      </c>
      <c r="B3895" s="2">
        <v>46093</v>
      </c>
      <c r="C3895" s="1" t="s">
        <v>1061</v>
      </c>
      <c r="D3895" s="1" t="s">
        <v>35</v>
      </c>
      <c r="E3895" s="1" t="s">
        <v>27</v>
      </c>
      <c r="F3895" s="1">
        <v>4354.55</v>
      </c>
      <c r="G3895" s="1" t="s">
        <v>14</v>
      </c>
    </row>
    <row r="3896" spans="1:7" x14ac:dyDescent="0.3">
      <c r="A3896" s="1" t="s">
        <v>4040</v>
      </c>
      <c r="B3896" s="2">
        <v>46082</v>
      </c>
      <c r="C3896" s="1" t="s">
        <v>588</v>
      </c>
      <c r="D3896" s="1" t="s">
        <v>18</v>
      </c>
      <c r="E3896" s="1" t="s">
        <v>55</v>
      </c>
      <c r="F3896" s="1">
        <v>29741.48</v>
      </c>
      <c r="G3896" s="1" t="s">
        <v>14</v>
      </c>
    </row>
    <row r="3897" spans="1:7" x14ac:dyDescent="0.3">
      <c r="A3897" s="1" t="s">
        <v>3716</v>
      </c>
      <c r="B3897" s="2">
        <v>46036</v>
      </c>
      <c r="C3897" s="1" t="s">
        <v>700</v>
      </c>
      <c r="D3897" s="1" t="s">
        <v>18</v>
      </c>
      <c r="E3897" s="1" t="s">
        <v>21</v>
      </c>
      <c r="F3897" s="1">
        <v>8382.0300000000007</v>
      </c>
      <c r="G3897" s="1" t="s">
        <v>14</v>
      </c>
    </row>
    <row r="3898" spans="1:7" x14ac:dyDescent="0.3">
      <c r="A3898" s="1" t="s">
        <v>3380</v>
      </c>
      <c r="B3898" s="2">
        <v>46072</v>
      </c>
      <c r="C3898" s="1" t="s">
        <v>1928</v>
      </c>
      <c r="D3898" s="1" t="s">
        <v>35</v>
      </c>
      <c r="E3898" s="1" t="s">
        <v>13</v>
      </c>
      <c r="F3898" s="1">
        <v>9507.56</v>
      </c>
      <c r="G3898" s="1" t="s">
        <v>14</v>
      </c>
    </row>
    <row r="3899" spans="1:7" x14ac:dyDescent="0.3">
      <c r="A3899" s="1" t="s">
        <v>697</v>
      </c>
      <c r="B3899" s="2">
        <v>46040</v>
      </c>
      <c r="C3899" s="1" t="s">
        <v>385</v>
      </c>
      <c r="D3899" s="1" t="s">
        <v>46</v>
      </c>
      <c r="E3899" s="1" t="s">
        <v>13</v>
      </c>
      <c r="F3899" s="1">
        <v>7800.24</v>
      </c>
      <c r="G3899" s="1" t="s">
        <v>14</v>
      </c>
    </row>
    <row r="3900" spans="1:7" x14ac:dyDescent="0.3">
      <c r="A3900" s="1" t="s">
        <v>4373</v>
      </c>
      <c r="B3900" s="2">
        <v>46039</v>
      </c>
      <c r="C3900" s="1" t="s">
        <v>1223</v>
      </c>
      <c r="D3900" s="1" t="s">
        <v>12</v>
      </c>
      <c r="E3900" s="1" t="s">
        <v>13</v>
      </c>
      <c r="F3900" s="1">
        <v>5549</v>
      </c>
      <c r="G3900" s="1" t="s">
        <v>94</v>
      </c>
    </row>
    <row r="3901" spans="1:7" x14ac:dyDescent="0.3">
      <c r="A3901" s="1" t="s">
        <v>3382</v>
      </c>
      <c r="B3901" s="2">
        <v>46104</v>
      </c>
      <c r="C3901" s="1" t="s">
        <v>1615</v>
      </c>
      <c r="D3901" s="1" t="s">
        <v>18</v>
      </c>
      <c r="E3901" s="1" t="s">
        <v>21</v>
      </c>
      <c r="F3901" s="1">
        <v>1981.43</v>
      </c>
      <c r="G3901" s="1" t="s">
        <v>14</v>
      </c>
    </row>
    <row r="3902" spans="1:7" x14ac:dyDescent="0.3">
      <c r="A3902" s="1" t="s">
        <v>2439</v>
      </c>
      <c r="B3902" s="2">
        <v>46037</v>
      </c>
      <c r="C3902" s="1" t="s">
        <v>2246</v>
      </c>
      <c r="D3902" s="1" t="s">
        <v>12</v>
      </c>
      <c r="E3902" s="1" t="s">
        <v>27</v>
      </c>
      <c r="F3902" s="1">
        <v>3694.62</v>
      </c>
      <c r="G3902" s="1" t="s">
        <v>14</v>
      </c>
    </row>
    <row r="3903" spans="1:7" x14ac:dyDescent="0.3">
      <c r="A3903" s="1" t="s">
        <v>3356</v>
      </c>
      <c r="B3903" s="2">
        <v>46059</v>
      </c>
      <c r="C3903" s="1" t="s">
        <v>761</v>
      </c>
      <c r="D3903" s="1" t="s">
        <v>18</v>
      </c>
      <c r="E3903" s="1" t="s">
        <v>21</v>
      </c>
      <c r="F3903" s="1">
        <v>4352.74</v>
      </c>
      <c r="G3903" s="1" t="s">
        <v>94</v>
      </c>
    </row>
    <row r="3904" spans="1:7" x14ac:dyDescent="0.3">
      <c r="A3904" s="1" t="s">
        <v>1932</v>
      </c>
      <c r="B3904" s="2">
        <v>46068</v>
      </c>
      <c r="C3904" s="1" t="s">
        <v>654</v>
      </c>
      <c r="D3904" s="1" t="s">
        <v>12</v>
      </c>
      <c r="E3904" s="1" t="s">
        <v>21</v>
      </c>
      <c r="F3904" s="1">
        <v>782.18</v>
      </c>
      <c r="G3904" s="1" t="s">
        <v>94</v>
      </c>
    </row>
    <row r="3905" spans="1:7" x14ac:dyDescent="0.3">
      <c r="A3905" s="1" t="s">
        <v>363</v>
      </c>
      <c r="B3905" s="2">
        <v>46061</v>
      </c>
      <c r="C3905" s="1" t="s">
        <v>364</v>
      </c>
      <c r="D3905" s="1" t="s">
        <v>12</v>
      </c>
      <c r="E3905" s="1" t="s">
        <v>55</v>
      </c>
      <c r="F3905" s="1">
        <v>4425.9399999999996</v>
      </c>
      <c r="G3905" s="1" t="s">
        <v>14</v>
      </c>
    </row>
    <row r="3906" spans="1:7" x14ac:dyDescent="0.3">
      <c r="A3906" s="1" t="s">
        <v>3038</v>
      </c>
      <c r="B3906" s="2">
        <v>46041</v>
      </c>
      <c r="C3906" s="1" t="s">
        <v>822</v>
      </c>
      <c r="D3906" s="1" t="s">
        <v>18</v>
      </c>
      <c r="E3906" s="1" t="s">
        <v>27</v>
      </c>
      <c r="F3906" s="1">
        <v>1397.25</v>
      </c>
      <c r="G3906" s="1" t="s">
        <v>14</v>
      </c>
    </row>
    <row r="3907" spans="1:7" x14ac:dyDescent="0.3">
      <c r="A3907" s="1" t="s">
        <v>3299</v>
      </c>
      <c r="B3907" s="2">
        <v>46108</v>
      </c>
      <c r="C3907" s="1" t="s">
        <v>674</v>
      </c>
      <c r="D3907" s="1" t="s">
        <v>12</v>
      </c>
      <c r="E3907" s="1" t="s">
        <v>27</v>
      </c>
      <c r="F3907" s="1">
        <v>14046.84</v>
      </c>
      <c r="G3907" s="1" t="s">
        <v>14</v>
      </c>
    </row>
    <row r="3908" spans="1:7" x14ac:dyDescent="0.3">
      <c r="A3908" s="1" t="s">
        <v>1401</v>
      </c>
      <c r="B3908" s="2">
        <v>46030</v>
      </c>
      <c r="C3908" s="1" t="s">
        <v>438</v>
      </c>
      <c r="D3908" s="1" t="s">
        <v>12</v>
      </c>
      <c r="E3908" s="1" t="s">
        <v>13</v>
      </c>
      <c r="F3908" s="1">
        <v>7072.76</v>
      </c>
      <c r="G3908" s="1" t="s">
        <v>14</v>
      </c>
    </row>
    <row r="3909" spans="1:7" x14ac:dyDescent="0.3">
      <c r="A3909" s="1" t="s">
        <v>832</v>
      </c>
      <c r="B3909" s="2">
        <v>46038</v>
      </c>
      <c r="C3909" s="1" t="s">
        <v>302</v>
      </c>
      <c r="D3909" s="1" t="s">
        <v>66</v>
      </c>
      <c r="E3909" s="1" t="s">
        <v>13</v>
      </c>
      <c r="F3909" s="1">
        <v>7324.42</v>
      </c>
      <c r="G3909" s="1" t="s">
        <v>14</v>
      </c>
    </row>
    <row r="3910" spans="1:7" x14ac:dyDescent="0.3">
      <c r="A3910" s="1" t="s">
        <v>4722</v>
      </c>
      <c r="B3910" s="2">
        <v>46035</v>
      </c>
      <c r="C3910" s="1" t="s">
        <v>641</v>
      </c>
      <c r="D3910" s="1" t="s">
        <v>35</v>
      </c>
      <c r="E3910" s="1" t="s">
        <v>21</v>
      </c>
      <c r="F3910" s="1">
        <v>19675.189999999999</v>
      </c>
      <c r="G3910" s="1" t="s">
        <v>14</v>
      </c>
    </row>
    <row r="3911" spans="1:7" x14ac:dyDescent="0.3">
      <c r="A3911" s="1" t="s">
        <v>1090</v>
      </c>
      <c r="B3911" s="2">
        <v>46039</v>
      </c>
      <c r="C3911" s="1" t="s">
        <v>440</v>
      </c>
      <c r="D3911" s="1" t="s">
        <v>12</v>
      </c>
      <c r="E3911" s="1" t="s">
        <v>55</v>
      </c>
      <c r="F3911" s="1">
        <v>4343.72</v>
      </c>
      <c r="G3911" s="1" t="s">
        <v>14</v>
      </c>
    </row>
    <row r="3912" spans="1:7" x14ac:dyDescent="0.3">
      <c r="A3912" s="1" t="s">
        <v>4873</v>
      </c>
      <c r="B3912" s="2">
        <v>46037</v>
      </c>
      <c r="C3912" s="1" t="s">
        <v>3704</v>
      </c>
      <c r="D3912" s="1" t="s">
        <v>12</v>
      </c>
      <c r="E3912" s="1" t="s">
        <v>13</v>
      </c>
      <c r="F3912" s="1">
        <v>8828.7000000000007</v>
      </c>
      <c r="G3912" s="1" t="s">
        <v>14</v>
      </c>
    </row>
    <row r="3913" spans="1:7" x14ac:dyDescent="0.3">
      <c r="A3913" s="1" t="s">
        <v>214</v>
      </c>
      <c r="B3913" s="2">
        <v>46096</v>
      </c>
      <c r="C3913" s="1" t="s">
        <v>215</v>
      </c>
      <c r="D3913" s="1" t="s">
        <v>18</v>
      </c>
      <c r="E3913" s="1" t="s">
        <v>27</v>
      </c>
      <c r="F3913" s="1">
        <v>26872.799999999999</v>
      </c>
      <c r="G3913" s="1" t="s">
        <v>14</v>
      </c>
    </row>
    <row r="3914" spans="1:7" x14ac:dyDescent="0.3">
      <c r="A3914" s="1" t="s">
        <v>3150</v>
      </c>
      <c r="B3914" s="2">
        <v>46084</v>
      </c>
      <c r="C3914" s="1" t="s">
        <v>2095</v>
      </c>
      <c r="D3914" s="1" t="s">
        <v>35</v>
      </c>
      <c r="E3914" s="1" t="s">
        <v>27</v>
      </c>
      <c r="F3914" s="1">
        <v>9835.08</v>
      </c>
      <c r="G3914" s="1" t="s">
        <v>14</v>
      </c>
    </row>
    <row r="3915" spans="1:7" x14ac:dyDescent="0.3">
      <c r="A3915" s="1" t="s">
        <v>1696</v>
      </c>
      <c r="B3915" s="2">
        <v>46099</v>
      </c>
      <c r="C3915" s="1" t="s">
        <v>1697</v>
      </c>
      <c r="D3915" s="1" t="s">
        <v>35</v>
      </c>
      <c r="E3915" s="1" t="s">
        <v>13</v>
      </c>
      <c r="F3915" s="1">
        <v>2493.2600000000002</v>
      </c>
      <c r="G3915" s="1" t="s">
        <v>14</v>
      </c>
    </row>
    <row r="3916" spans="1:7" x14ac:dyDescent="0.3">
      <c r="A3916" s="1" t="s">
        <v>1654</v>
      </c>
      <c r="B3916" s="2">
        <v>46066</v>
      </c>
      <c r="C3916" s="1" t="s">
        <v>1655</v>
      </c>
      <c r="D3916" s="1" t="s">
        <v>35</v>
      </c>
      <c r="E3916" s="1" t="s">
        <v>27</v>
      </c>
      <c r="F3916" s="1">
        <v>72100.639999999999</v>
      </c>
      <c r="G3916" s="1" t="s">
        <v>14</v>
      </c>
    </row>
    <row r="3917" spans="1:7" x14ac:dyDescent="0.3">
      <c r="A3917" s="1" t="s">
        <v>2641</v>
      </c>
      <c r="B3917" s="2">
        <v>46074</v>
      </c>
      <c r="C3917" s="1" t="s">
        <v>229</v>
      </c>
      <c r="D3917" s="1" t="s">
        <v>18</v>
      </c>
      <c r="E3917" s="1" t="s">
        <v>13</v>
      </c>
      <c r="F3917" s="1">
        <v>3159.05</v>
      </c>
      <c r="G3917" s="1" t="s">
        <v>94</v>
      </c>
    </row>
    <row r="3918" spans="1:7" x14ac:dyDescent="0.3">
      <c r="A3918" s="1" t="s">
        <v>2195</v>
      </c>
      <c r="B3918" s="2">
        <v>46036</v>
      </c>
      <c r="C3918" s="1" t="s">
        <v>2196</v>
      </c>
      <c r="D3918" s="1" t="s">
        <v>12</v>
      </c>
      <c r="E3918" s="1" t="s">
        <v>13</v>
      </c>
      <c r="F3918" s="1">
        <v>11158.6</v>
      </c>
      <c r="G3918" s="1" t="s">
        <v>14</v>
      </c>
    </row>
    <row r="3919" spans="1:7" x14ac:dyDescent="0.3">
      <c r="A3919" s="1" t="s">
        <v>1103</v>
      </c>
      <c r="B3919" s="2">
        <v>46092</v>
      </c>
      <c r="C3919" s="1" t="s">
        <v>1104</v>
      </c>
      <c r="D3919" s="1" t="s">
        <v>12</v>
      </c>
      <c r="E3919" s="1" t="s">
        <v>13</v>
      </c>
      <c r="F3919" s="1">
        <v>1021.42</v>
      </c>
      <c r="G3919" s="1" t="s">
        <v>14</v>
      </c>
    </row>
    <row r="3920" spans="1:7" x14ac:dyDescent="0.3">
      <c r="A3920" s="1" t="s">
        <v>4903</v>
      </c>
      <c r="B3920" s="2">
        <v>46095</v>
      </c>
      <c r="C3920" s="1" t="s">
        <v>4904</v>
      </c>
      <c r="D3920" s="1" t="s">
        <v>12</v>
      </c>
      <c r="E3920" s="1" t="s">
        <v>13</v>
      </c>
      <c r="F3920" s="1">
        <v>2637.96</v>
      </c>
      <c r="G3920" s="1" t="s">
        <v>14</v>
      </c>
    </row>
    <row r="3921" spans="1:7" x14ac:dyDescent="0.3">
      <c r="A3921" s="1" t="s">
        <v>398</v>
      </c>
      <c r="B3921" s="2">
        <v>46056</v>
      </c>
      <c r="C3921" s="1" t="s">
        <v>190</v>
      </c>
      <c r="D3921" s="1" t="s">
        <v>35</v>
      </c>
      <c r="E3921" s="1" t="s">
        <v>27</v>
      </c>
      <c r="F3921" s="1">
        <v>38053.85</v>
      </c>
      <c r="G3921" s="1" t="s">
        <v>14</v>
      </c>
    </row>
    <row r="3922" spans="1:7" x14ac:dyDescent="0.3">
      <c r="A3922" s="1" t="s">
        <v>4516</v>
      </c>
      <c r="B3922" s="2">
        <v>46096</v>
      </c>
      <c r="C3922" s="1" t="s">
        <v>1352</v>
      </c>
      <c r="D3922" s="1" t="s">
        <v>12</v>
      </c>
      <c r="E3922" s="1" t="s">
        <v>27</v>
      </c>
      <c r="F3922" s="1">
        <v>21602.959999999999</v>
      </c>
      <c r="G3922" s="1" t="s">
        <v>14</v>
      </c>
    </row>
    <row r="3923" spans="1:7" x14ac:dyDescent="0.3">
      <c r="A3923" s="1" t="s">
        <v>766</v>
      </c>
      <c r="B3923" s="2">
        <v>46041</v>
      </c>
      <c r="C3923" s="1" t="s">
        <v>767</v>
      </c>
      <c r="D3923" s="1" t="s">
        <v>18</v>
      </c>
      <c r="E3923" s="1" t="s">
        <v>21</v>
      </c>
      <c r="F3923" s="1">
        <v>1372.95</v>
      </c>
      <c r="G3923" s="1" t="s">
        <v>94</v>
      </c>
    </row>
    <row r="3924" spans="1:7" x14ac:dyDescent="0.3">
      <c r="A3924" s="1" t="s">
        <v>855</v>
      </c>
      <c r="B3924" s="2">
        <v>46044</v>
      </c>
      <c r="C3924" s="1" t="s">
        <v>856</v>
      </c>
      <c r="D3924" s="1" t="s">
        <v>66</v>
      </c>
      <c r="E3924" s="1" t="s">
        <v>21</v>
      </c>
      <c r="F3924" s="1">
        <v>8041.01</v>
      </c>
      <c r="G3924" s="1" t="s">
        <v>94</v>
      </c>
    </row>
    <row r="3925" spans="1:7" x14ac:dyDescent="0.3">
      <c r="A3925" s="1" t="s">
        <v>1460</v>
      </c>
      <c r="B3925" s="2">
        <v>46079</v>
      </c>
      <c r="C3925" s="1" t="s">
        <v>489</v>
      </c>
      <c r="D3925" s="1" t="s">
        <v>12</v>
      </c>
      <c r="E3925" s="1" t="s">
        <v>13</v>
      </c>
      <c r="F3925" s="1">
        <v>1179.68</v>
      </c>
      <c r="G3925" s="1" t="s">
        <v>14</v>
      </c>
    </row>
    <row r="3926" spans="1:7" x14ac:dyDescent="0.3">
      <c r="A3926" s="1" t="s">
        <v>3413</v>
      </c>
      <c r="B3926" s="2">
        <v>46093</v>
      </c>
      <c r="C3926" s="1" t="s">
        <v>348</v>
      </c>
      <c r="D3926" s="1" t="s">
        <v>66</v>
      </c>
      <c r="E3926" s="1" t="s">
        <v>13</v>
      </c>
      <c r="F3926" s="1">
        <v>2534.34</v>
      </c>
      <c r="G3926" s="1" t="s">
        <v>14</v>
      </c>
    </row>
    <row r="3927" spans="1:7" x14ac:dyDescent="0.3">
      <c r="A3927" s="1" t="s">
        <v>2194</v>
      </c>
      <c r="B3927" s="2">
        <v>46111</v>
      </c>
      <c r="C3927" s="1" t="s">
        <v>1759</v>
      </c>
      <c r="D3927" s="1" t="s">
        <v>12</v>
      </c>
      <c r="E3927" s="1" t="s">
        <v>21</v>
      </c>
      <c r="F3927" s="1">
        <v>1935.98</v>
      </c>
      <c r="G3927" s="1" t="s">
        <v>14</v>
      </c>
    </row>
    <row r="3928" spans="1:7" x14ac:dyDescent="0.3">
      <c r="A3928" s="1" t="s">
        <v>3324</v>
      </c>
      <c r="B3928" s="2">
        <v>46093</v>
      </c>
      <c r="C3928" s="1" t="s">
        <v>1085</v>
      </c>
      <c r="D3928" s="1" t="s">
        <v>35</v>
      </c>
      <c r="E3928" s="1" t="s">
        <v>27</v>
      </c>
      <c r="F3928" s="1">
        <v>1122.94</v>
      </c>
      <c r="G3928" s="1" t="s">
        <v>14</v>
      </c>
    </row>
    <row r="3929" spans="1:7" x14ac:dyDescent="0.3">
      <c r="A3929" s="1" t="s">
        <v>4408</v>
      </c>
      <c r="B3929" s="2">
        <v>46097</v>
      </c>
      <c r="C3929" s="1" t="s">
        <v>72</v>
      </c>
      <c r="D3929" s="1" t="s">
        <v>46</v>
      </c>
      <c r="E3929" s="1" t="s">
        <v>13</v>
      </c>
      <c r="F3929" s="1">
        <v>3477.26</v>
      </c>
      <c r="G3929" s="1" t="s">
        <v>14</v>
      </c>
    </row>
    <row r="3930" spans="1:7" x14ac:dyDescent="0.3">
      <c r="A3930" s="1" t="s">
        <v>4708</v>
      </c>
      <c r="B3930" s="2">
        <v>46091</v>
      </c>
      <c r="C3930" s="1" t="s">
        <v>1211</v>
      </c>
      <c r="D3930" s="1" t="s">
        <v>12</v>
      </c>
      <c r="E3930" s="1" t="s">
        <v>55</v>
      </c>
      <c r="F3930" s="1">
        <v>6492.26</v>
      </c>
      <c r="G3930" s="1" t="s">
        <v>14</v>
      </c>
    </row>
    <row r="3931" spans="1:7" x14ac:dyDescent="0.3">
      <c r="A3931" s="1" t="s">
        <v>2472</v>
      </c>
      <c r="B3931" s="2">
        <v>46094</v>
      </c>
      <c r="C3931" s="1" t="s">
        <v>613</v>
      </c>
      <c r="D3931" s="1" t="s">
        <v>12</v>
      </c>
      <c r="E3931" s="1" t="s">
        <v>13</v>
      </c>
      <c r="F3931" s="1">
        <v>6604.05</v>
      </c>
      <c r="G3931" s="1" t="s">
        <v>14</v>
      </c>
    </row>
    <row r="3932" spans="1:7" x14ac:dyDescent="0.3">
      <c r="A3932" s="1" t="s">
        <v>103</v>
      </c>
      <c r="B3932" s="2">
        <v>46064</v>
      </c>
      <c r="C3932" s="1" t="s">
        <v>82</v>
      </c>
      <c r="D3932" s="1" t="s">
        <v>12</v>
      </c>
      <c r="E3932" s="1" t="s">
        <v>13</v>
      </c>
      <c r="F3932" s="1">
        <v>18660.419999999998</v>
      </c>
      <c r="G3932" s="1" t="s">
        <v>14</v>
      </c>
    </row>
    <row r="3933" spans="1:7" x14ac:dyDescent="0.3">
      <c r="A3933" s="1" t="s">
        <v>1698</v>
      </c>
      <c r="B3933" s="2">
        <v>46066</v>
      </c>
      <c r="C3933" s="1" t="s">
        <v>1699</v>
      </c>
      <c r="D3933" s="1" t="s">
        <v>18</v>
      </c>
      <c r="E3933" s="1" t="s">
        <v>21</v>
      </c>
      <c r="F3933" s="1">
        <v>3574.73</v>
      </c>
      <c r="G3933" s="1" t="s">
        <v>14</v>
      </c>
    </row>
    <row r="3934" spans="1:7" x14ac:dyDescent="0.3">
      <c r="A3934" s="1" t="s">
        <v>4786</v>
      </c>
      <c r="B3934" s="2">
        <v>46032</v>
      </c>
      <c r="C3934" s="1" t="s">
        <v>143</v>
      </c>
      <c r="D3934" s="1" t="s">
        <v>18</v>
      </c>
      <c r="E3934" s="1" t="s">
        <v>13</v>
      </c>
      <c r="F3934" s="1">
        <v>709.56</v>
      </c>
      <c r="G3934" s="1" t="s">
        <v>14</v>
      </c>
    </row>
    <row r="3935" spans="1:7" x14ac:dyDescent="0.3">
      <c r="A3935" s="1" t="s">
        <v>4503</v>
      </c>
      <c r="B3935" s="2">
        <v>46043</v>
      </c>
      <c r="C3935" s="1" t="s">
        <v>656</v>
      </c>
      <c r="D3935" s="1" t="s">
        <v>35</v>
      </c>
      <c r="E3935" s="1" t="s">
        <v>27</v>
      </c>
      <c r="F3935" s="1">
        <v>1713.43</v>
      </c>
      <c r="G3935" s="1" t="s">
        <v>14</v>
      </c>
    </row>
    <row r="3936" spans="1:7" x14ac:dyDescent="0.3">
      <c r="A3936" s="1" t="s">
        <v>3340</v>
      </c>
      <c r="B3936" s="2">
        <v>46079</v>
      </c>
      <c r="C3936" s="1" t="s">
        <v>1851</v>
      </c>
      <c r="D3936" s="1" t="s">
        <v>35</v>
      </c>
      <c r="E3936" s="1" t="s">
        <v>13</v>
      </c>
      <c r="F3936" s="1">
        <v>4977.8</v>
      </c>
      <c r="G3936" s="1" t="s">
        <v>94</v>
      </c>
    </row>
    <row r="3937" spans="1:7" x14ac:dyDescent="0.3">
      <c r="A3937" s="1" t="s">
        <v>4226</v>
      </c>
      <c r="B3937" s="2">
        <v>46092</v>
      </c>
      <c r="C3937" s="1" t="s">
        <v>843</v>
      </c>
      <c r="D3937" s="1" t="s">
        <v>18</v>
      </c>
      <c r="E3937" s="1" t="s">
        <v>13</v>
      </c>
      <c r="F3937" s="1">
        <v>1351.31</v>
      </c>
      <c r="G3937" s="1" t="s">
        <v>14</v>
      </c>
    </row>
    <row r="3938" spans="1:7" x14ac:dyDescent="0.3">
      <c r="A3938" s="1" t="s">
        <v>1180</v>
      </c>
      <c r="B3938" s="2">
        <v>46078</v>
      </c>
      <c r="C3938" s="1" t="s">
        <v>667</v>
      </c>
      <c r="D3938" s="1" t="s">
        <v>12</v>
      </c>
      <c r="E3938" s="1" t="s">
        <v>27</v>
      </c>
      <c r="F3938" s="1">
        <v>14430.26</v>
      </c>
      <c r="G3938" s="1" t="s">
        <v>14</v>
      </c>
    </row>
    <row r="3939" spans="1:7" x14ac:dyDescent="0.3">
      <c r="A3939" s="1" t="s">
        <v>162</v>
      </c>
      <c r="B3939" s="2">
        <v>46064</v>
      </c>
      <c r="C3939" s="1" t="s">
        <v>163</v>
      </c>
      <c r="D3939" s="1" t="s">
        <v>12</v>
      </c>
      <c r="E3939" s="1" t="s">
        <v>21</v>
      </c>
      <c r="F3939" s="1">
        <v>1382.04</v>
      </c>
      <c r="G3939" s="1" t="s">
        <v>14</v>
      </c>
    </row>
    <row r="3940" spans="1:7" x14ac:dyDescent="0.3">
      <c r="A3940" s="1" t="s">
        <v>3344</v>
      </c>
      <c r="B3940" s="2">
        <v>46044</v>
      </c>
      <c r="C3940" s="1" t="s">
        <v>284</v>
      </c>
      <c r="D3940" s="1" t="s">
        <v>35</v>
      </c>
      <c r="E3940" s="1" t="s">
        <v>55</v>
      </c>
      <c r="F3940" s="1">
        <v>1458.87</v>
      </c>
      <c r="G3940" s="1" t="s">
        <v>14</v>
      </c>
    </row>
    <row r="3941" spans="1:7" x14ac:dyDescent="0.3">
      <c r="A3941" s="1" t="s">
        <v>4116</v>
      </c>
      <c r="B3941" s="2">
        <v>46089</v>
      </c>
      <c r="C3941" s="1" t="s">
        <v>891</v>
      </c>
      <c r="D3941" s="1" t="s">
        <v>12</v>
      </c>
      <c r="E3941" s="1" t="s">
        <v>13</v>
      </c>
      <c r="F3941" s="1">
        <v>14269.1</v>
      </c>
      <c r="G3941" s="1" t="s">
        <v>14</v>
      </c>
    </row>
    <row r="3942" spans="1:7" x14ac:dyDescent="0.3">
      <c r="A3942" s="1" t="s">
        <v>2029</v>
      </c>
      <c r="B3942" s="2">
        <v>46069</v>
      </c>
      <c r="C3942" s="1" t="s">
        <v>86</v>
      </c>
      <c r="D3942" s="1" t="s">
        <v>12</v>
      </c>
      <c r="E3942" s="1" t="s">
        <v>55</v>
      </c>
      <c r="F3942" s="1">
        <v>14339.75</v>
      </c>
      <c r="G3942" s="1" t="s">
        <v>14</v>
      </c>
    </row>
    <row r="3943" spans="1:7" x14ac:dyDescent="0.3">
      <c r="A3943" s="1" t="s">
        <v>1506</v>
      </c>
      <c r="B3943" s="2">
        <v>46107</v>
      </c>
      <c r="C3943" s="1" t="s">
        <v>442</v>
      </c>
      <c r="D3943" s="1" t="s">
        <v>12</v>
      </c>
      <c r="E3943" s="1" t="s">
        <v>13</v>
      </c>
      <c r="F3943" s="1">
        <v>1737.28</v>
      </c>
      <c r="G3943" s="1" t="s">
        <v>94</v>
      </c>
    </row>
    <row r="3944" spans="1:7" x14ac:dyDescent="0.3">
      <c r="A3944" s="1" t="s">
        <v>3775</v>
      </c>
      <c r="B3944" s="2">
        <v>46085</v>
      </c>
      <c r="C3944" s="1" t="s">
        <v>590</v>
      </c>
      <c r="D3944" s="1" t="s">
        <v>12</v>
      </c>
      <c r="E3944" s="1" t="s">
        <v>27</v>
      </c>
      <c r="F3944" s="1">
        <v>1400.55</v>
      </c>
      <c r="G3944" s="1" t="s">
        <v>14</v>
      </c>
    </row>
    <row r="3945" spans="1:7" x14ac:dyDescent="0.3">
      <c r="A3945" s="1" t="s">
        <v>2209</v>
      </c>
      <c r="B3945" s="2">
        <v>46076</v>
      </c>
      <c r="C3945" s="1" t="s">
        <v>2210</v>
      </c>
      <c r="D3945" s="1" t="s">
        <v>18</v>
      </c>
      <c r="E3945" s="1" t="s">
        <v>13</v>
      </c>
      <c r="F3945" s="1">
        <v>18566.59</v>
      </c>
      <c r="G3945" s="1" t="s">
        <v>14</v>
      </c>
    </row>
    <row r="3946" spans="1:7" x14ac:dyDescent="0.3">
      <c r="A3946" s="1" t="s">
        <v>2745</v>
      </c>
      <c r="B3946" s="2">
        <v>46038</v>
      </c>
      <c r="C3946" s="1" t="s">
        <v>788</v>
      </c>
      <c r="D3946" s="1" t="s">
        <v>12</v>
      </c>
      <c r="E3946" s="1" t="s">
        <v>21</v>
      </c>
      <c r="F3946" s="1">
        <v>131281.97</v>
      </c>
      <c r="G3946" s="1" t="s">
        <v>14</v>
      </c>
    </row>
    <row r="3947" spans="1:7" x14ac:dyDescent="0.3">
      <c r="A3947" s="1" t="s">
        <v>1012</v>
      </c>
      <c r="B3947" s="2">
        <v>46058</v>
      </c>
      <c r="C3947" s="1" t="s">
        <v>1013</v>
      </c>
      <c r="D3947" s="1" t="s">
        <v>12</v>
      </c>
      <c r="E3947" s="1" t="s">
        <v>55</v>
      </c>
      <c r="F3947" s="1">
        <v>2463.66</v>
      </c>
      <c r="G3947" s="1" t="s">
        <v>14</v>
      </c>
    </row>
    <row r="3948" spans="1:7" x14ac:dyDescent="0.3">
      <c r="A3948" s="1" t="s">
        <v>4933</v>
      </c>
      <c r="B3948" s="2">
        <v>46074</v>
      </c>
      <c r="C3948" s="1" t="s">
        <v>1874</v>
      </c>
      <c r="D3948" s="1" t="s">
        <v>46</v>
      </c>
      <c r="E3948" s="1" t="s">
        <v>55</v>
      </c>
      <c r="F3948" s="1">
        <v>5907.26</v>
      </c>
      <c r="G3948" s="1" t="s">
        <v>14</v>
      </c>
    </row>
    <row r="3949" spans="1:7" x14ac:dyDescent="0.3">
      <c r="A3949" s="1" t="s">
        <v>2527</v>
      </c>
      <c r="B3949" s="2">
        <v>46057</v>
      </c>
      <c r="C3949" s="1" t="s">
        <v>767</v>
      </c>
      <c r="D3949" s="1" t="s">
        <v>12</v>
      </c>
      <c r="E3949" s="1" t="s">
        <v>13</v>
      </c>
      <c r="F3949" s="1">
        <v>7247.73</v>
      </c>
      <c r="G3949" s="1" t="s">
        <v>94</v>
      </c>
    </row>
    <row r="3950" spans="1:7" x14ac:dyDescent="0.3">
      <c r="A3950" s="1" t="s">
        <v>2146</v>
      </c>
      <c r="B3950" s="2">
        <v>46042</v>
      </c>
      <c r="C3950" s="1" t="s">
        <v>109</v>
      </c>
      <c r="D3950" s="1" t="s">
        <v>35</v>
      </c>
      <c r="E3950" s="1" t="s">
        <v>27</v>
      </c>
      <c r="F3950" s="1">
        <v>10260.07</v>
      </c>
      <c r="G3950" s="1" t="s">
        <v>14</v>
      </c>
    </row>
    <row r="3951" spans="1:7" x14ac:dyDescent="0.3">
      <c r="A3951" s="1" t="s">
        <v>1242</v>
      </c>
      <c r="B3951" s="2">
        <v>46028</v>
      </c>
      <c r="C3951" s="1" t="s">
        <v>1243</v>
      </c>
      <c r="D3951" s="1" t="s">
        <v>35</v>
      </c>
      <c r="E3951" s="1" t="s">
        <v>21</v>
      </c>
      <c r="F3951" s="1">
        <v>3135.37</v>
      </c>
      <c r="G3951" s="1" t="s">
        <v>14</v>
      </c>
    </row>
    <row r="3952" spans="1:7" x14ac:dyDescent="0.3">
      <c r="A3952" s="1" t="s">
        <v>653</v>
      </c>
      <c r="B3952" s="2">
        <v>46049</v>
      </c>
      <c r="C3952" s="1" t="s">
        <v>654</v>
      </c>
      <c r="D3952" s="1" t="s">
        <v>12</v>
      </c>
      <c r="E3952" s="1" t="s">
        <v>27</v>
      </c>
      <c r="F3952" s="1">
        <v>29881.71</v>
      </c>
      <c r="G3952" s="1" t="s">
        <v>14</v>
      </c>
    </row>
    <row r="3953" spans="1:7" x14ac:dyDescent="0.3">
      <c r="A3953" s="1" t="s">
        <v>4741</v>
      </c>
      <c r="B3953" s="2">
        <v>46068</v>
      </c>
      <c r="C3953" s="1" t="s">
        <v>652</v>
      </c>
      <c r="D3953" s="1" t="s">
        <v>12</v>
      </c>
      <c r="E3953" s="1" t="s">
        <v>55</v>
      </c>
      <c r="F3953" s="1">
        <v>7734.75</v>
      </c>
      <c r="G3953" s="1" t="s">
        <v>14</v>
      </c>
    </row>
    <row r="3954" spans="1:7" x14ac:dyDescent="0.3">
      <c r="A3954" s="1" t="s">
        <v>2264</v>
      </c>
      <c r="B3954" s="2">
        <v>46090</v>
      </c>
      <c r="C3954" s="1" t="s">
        <v>1486</v>
      </c>
      <c r="D3954" s="1" t="s">
        <v>66</v>
      </c>
      <c r="E3954" s="1" t="s">
        <v>55</v>
      </c>
      <c r="F3954" s="1">
        <v>2185.41</v>
      </c>
      <c r="G3954" s="1" t="s">
        <v>14</v>
      </c>
    </row>
    <row r="3955" spans="1:7" x14ac:dyDescent="0.3">
      <c r="A3955" s="1" t="s">
        <v>77</v>
      </c>
      <c r="B3955" s="2">
        <v>46073</v>
      </c>
      <c r="C3955" s="1" t="s">
        <v>78</v>
      </c>
      <c r="D3955" s="1" t="s">
        <v>46</v>
      </c>
      <c r="E3955" s="1" t="s">
        <v>27</v>
      </c>
      <c r="F3955" s="1">
        <v>18960.16</v>
      </c>
      <c r="G3955" s="1" t="s">
        <v>14</v>
      </c>
    </row>
    <row r="3956" spans="1:7" x14ac:dyDescent="0.3">
      <c r="A3956" s="1" t="s">
        <v>2977</v>
      </c>
      <c r="B3956" s="2">
        <v>46107</v>
      </c>
      <c r="C3956" s="1" t="s">
        <v>2978</v>
      </c>
      <c r="D3956" s="1" t="s">
        <v>35</v>
      </c>
      <c r="E3956" s="1" t="s">
        <v>27</v>
      </c>
      <c r="F3956" s="1">
        <v>1135.0999999999999</v>
      </c>
      <c r="G3956" s="1" t="s">
        <v>14</v>
      </c>
    </row>
    <row r="3957" spans="1:7" x14ac:dyDescent="0.3">
      <c r="A3957" s="1" t="s">
        <v>3463</v>
      </c>
      <c r="B3957" s="2">
        <v>46051</v>
      </c>
      <c r="C3957" s="1" t="s">
        <v>1316</v>
      </c>
      <c r="D3957" s="1" t="s">
        <v>12</v>
      </c>
      <c r="E3957" s="1" t="s">
        <v>13</v>
      </c>
      <c r="F3957" s="1">
        <v>4047.38</v>
      </c>
      <c r="G3957" s="1" t="s">
        <v>14</v>
      </c>
    </row>
    <row r="3958" spans="1:7" x14ac:dyDescent="0.3">
      <c r="A3958" s="1" t="s">
        <v>820</v>
      </c>
      <c r="B3958" s="2">
        <v>46094</v>
      </c>
      <c r="C3958" s="1" t="s">
        <v>613</v>
      </c>
      <c r="D3958" s="1" t="s">
        <v>18</v>
      </c>
      <c r="E3958" s="1" t="s">
        <v>13</v>
      </c>
      <c r="F3958" s="1">
        <v>19729.86</v>
      </c>
      <c r="G3958" s="1" t="s">
        <v>14</v>
      </c>
    </row>
    <row r="3959" spans="1:7" x14ac:dyDescent="0.3">
      <c r="A3959" s="1" t="s">
        <v>4466</v>
      </c>
      <c r="B3959" s="2">
        <v>46092</v>
      </c>
      <c r="C3959" s="1" t="s">
        <v>2465</v>
      </c>
      <c r="D3959" s="1" t="s">
        <v>35</v>
      </c>
      <c r="E3959" s="1" t="s">
        <v>21</v>
      </c>
      <c r="F3959" s="1">
        <v>3224.17</v>
      </c>
      <c r="G3959" s="1" t="s">
        <v>14</v>
      </c>
    </row>
    <row r="3960" spans="1:7" x14ac:dyDescent="0.3">
      <c r="A3960" s="1" t="s">
        <v>2424</v>
      </c>
      <c r="B3960" s="2">
        <v>46067</v>
      </c>
      <c r="C3960" s="1" t="s">
        <v>1015</v>
      </c>
      <c r="D3960" s="1" t="s">
        <v>35</v>
      </c>
      <c r="E3960" s="1" t="s">
        <v>13</v>
      </c>
      <c r="F3960" s="1">
        <v>29754.75</v>
      </c>
      <c r="G3960" s="1" t="s">
        <v>94</v>
      </c>
    </row>
    <row r="3961" spans="1:7" x14ac:dyDescent="0.3">
      <c r="A3961" s="1" t="s">
        <v>2234</v>
      </c>
      <c r="B3961" s="2">
        <v>46047</v>
      </c>
      <c r="C3961" s="1" t="s">
        <v>1077</v>
      </c>
      <c r="D3961" s="1" t="s">
        <v>12</v>
      </c>
      <c r="E3961" s="1" t="s">
        <v>21</v>
      </c>
      <c r="F3961" s="1">
        <v>15204.55</v>
      </c>
      <c r="G3961" s="1" t="s">
        <v>94</v>
      </c>
    </row>
    <row r="3962" spans="1:7" x14ac:dyDescent="0.3">
      <c r="A3962" s="1" t="s">
        <v>4938</v>
      </c>
      <c r="B3962" s="2">
        <v>46105</v>
      </c>
      <c r="C3962" s="1" t="s">
        <v>436</v>
      </c>
      <c r="D3962" s="1" t="s">
        <v>66</v>
      </c>
      <c r="E3962" s="1" t="s">
        <v>27</v>
      </c>
      <c r="F3962" s="1">
        <v>1494.57</v>
      </c>
      <c r="G3962" s="1" t="s">
        <v>14</v>
      </c>
    </row>
    <row r="3963" spans="1:7" x14ac:dyDescent="0.3">
      <c r="A3963" s="1" t="s">
        <v>3922</v>
      </c>
      <c r="B3963" s="2">
        <v>46032</v>
      </c>
      <c r="C3963" s="1" t="s">
        <v>397</v>
      </c>
      <c r="D3963" s="1" t="s">
        <v>18</v>
      </c>
      <c r="E3963" s="1" t="s">
        <v>21</v>
      </c>
      <c r="F3963" s="1">
        <v>13438.52</v>
      </c>
      <c r="G3963" s="1" t="s">
        <v>14</v>
      </c>
    </row>
    <row r="3964" spans="1:7" x14ac:dyDescent="0.3">
      <c r="A3964" s="1" t="s">
        <v>3905</v>
      </c>
      <c r="B3964" s="2">
        <v>46051</v>
      </c>
      <c r="C3964" s="1" t="s">
        <v>512</v>
      </c>
      <c r="D3964" s="1" t="s">
        <v>35</v>
      </c>
      <c r="E3964" s="1" t="s">
        <v>21</v>
      </c>
      <c r="F3964" s="1">
        <v>16303.8</v>
      </c>
      <c r="G3964" s="1" t="s">
        <v>14</v>
      </c>
    </row>
    <row r="3965" spans="1:7" x14ac:dyDescent="0.3">
      <c r="A3965" s="1" t="s">
        <v>4335</v>
      </c>
      <c r="B3965" s="2">
        <v>46070</v>
      </c>
      <c r="C3965" s="1" t="s">
        <v>306</v>
      </c>
      <c r="D3965" s="1" t="s">
        <v>18</v>
      </c>
      <c r="E3965" s="1" t="s">
        <v>21</v>
      </c>
      <c r="F3965" s="1">
        <v>4579.96</v>
      </c>
      <c r="G3965" s="1" t="s">
        <v>14</v>
      </c>
    </row>
    <row r="3966" spans="1:7" x14ac:dyDescent="0.3">
      <c r="A3966" s="1" t="s">
        <v>5062</v>
      </c>
      <c r="B3966" s="2">
        <v>46087</v>
      </c>
      <c r="C3966" s="1" t="s">
        <v>1032</v>
      </c>
      <c r="D3966" s="1" t="s">
        <v>35</v>
      </c>
      <c r="E3966" s="1" t="s">
        <v>13</v>
      </c>
      <c r="F3966" s="1">
        <v>2751.72</v>
      </c>
      <c r="G3966" s="1" t="s">
        <v>14</v>
      </c>
    </row>
    <row r="3967" spans="1:7" x14ac:dyDescent="0.3">
      <c r="A3967" s="1" t="s">
        <v>4960</v>
      </c>
      <c r="B3967" s="2">
        <v>46080</v>
      </c>
      <c r="C3967" s="1" t="s">
        <v>605</v>
      </c>
      <c r="D3967" s="1" t="s">
        <v>12</v>
      </c>
      <c r="E3967" s="1" t="s">
        <v>13</v>
      </c>
      <c r="F3967" s="1">
        <v>1001.46</v>
      </c>
      <c r="G3967" s="1" t="s">
        <v>14</v>
      </c>
    </row>
    <row r="3968" spans="1:7" x14ac:dyDescent="0.3">
      <c r="A3968" s="1" t="s">
        <v>4339</v>
      </c>
      <c r="B3968" s="2">
        <v>46031</v>
      </c>
      <c r="C3968" s="1" t="s">
        <v>1223</v>
      </c>
      <c r="D3968" s="1" t="s">
        <v>46</v>
      </c>
      <c r="E3968" s="1" t="s">
        <v>21</v>
      </c>
      <c r="F3968" s="1">
        <v>30059.01</v>
      </c>
      <c r="G3968" s="1" t="s">
        <v>14</v>
      </c>
    </row>
    <row r="3969" spans="1:7" x14ac:dyDescent="0.3">
      <c r="A3969" s="1" t="s">
        <v>3982</v>
      </c>
      <c r="B3969" s="2">
        <v>46059</v>
      </c>
      <c r="C3969" s="1" t="s">
        <v>1025</v>
      </c>
      <c r="D3969" s="1" t="s">
        <v>18</v>
      </c>
      <c r="E3969" s="1" t="s">
        <v>13</v>
      </c>
      <c r="F3969" s="1">
        <v>4372.2</v>
      </c>
      <c r="G3969" s="1" t="s">
        <v>14</v>
      </c>
    </row>
    <row r="3970" spans="1:7" x14ac:dyDescent="0.3">
      <c r="A3970" s="1" t="s">
        <v>3219</v>
      </c>
      <c r="B3970" s="2">
        <v>46044</v>
      </c>
      <c r="C3970" s="1" t="s">
        <v>550</v>
      </c>
      <c r="D3970" s="1" t="s">
        <v>18</v>
      </c>
      <c r="E3970" s="1" t="s">
        <v>13</v>
      </c>
      <c r="F3970" s="1">
        <v>1433.2</v>
      </c>
      <c r="G3970" s="1" t="s">
        <v>14</v>
      </c>
    </row>
    <row r="3971" spans="1:7" x14ac:dyDescent="0.3">
      <c r="A3971" s="1" t="s">
        <v>4260</v>
      </c>
      <c r="B3971" s="2">
        <v>46061</v>
      </c>
      <c r="C3971" s="1" t="s">
        <v>1178</v>
      </c>
      <c r="D3971" s="1" t="s">
        <v>35</v>
      </c>
      <c r="E3971" s="1" t="s">
        <v>21</v>
      </c>
      <c r="F3971" s="1">
        <v>20764.259999999998</v>
      </c>
      <c r="G3971" s="1" t="s">
        <v>14</v>
      </c>
    </row>
    <row r="3972" spans="1:7" x14ac:dyDescent="0.3">
      <c r="A3972" s="1" t="s">
        <v>2868</v>
      </c>
      <c r="B3972" s="2">
        <v>46095</v>
      </c>
      <c r="C3972" s="1" t="s">
        <v>1175</v>
      </c>
      <c r="D3972" s="1" t="s">
        <v>35</v>
      </c>
      <c r="E3972" s="1" t="s">
        <v>13</v>
      </c>
      <c r="F3972" s="1">
        <v>12598.67</v>
      </c>
      <c r="G3972" s="1" t="s">
        <v>14</v>
      </c>
    </row>
    <row r="3973" spans="1:7" x14ac:dyDescent="0.3">
      <c r="A3973" s="1" t="s">
        <v>3228</v>
      </c>
      <c r="B3973" s="2">
        <v>46070</v>
      </c>
      <c r="C3973" s="1" t="s">
        <v>1110</v>
      </c>
      <c r="D3973" s="1" t="s">
        <v>18</v>
      </c>
      <c r="E3973" s="1" t="s">
        <v>27</v>
      </c>
      <c r="F3973" s="1">
        <v>1143.27</v>
      </c>
      <c r="G3973" s="1" t="s">
        <v>14</v>
      </c>
    </row>
    <row r="3974" spans="1:7" x14ac:dyDescent="0.3">
      <c r="A3974" s="1" t="s">
        <v>1761</v>
      </c>
      <c r="B3974" s="2">
        <v>46098</v>
      </c>
      <c r="C3974" s="1" t="s">
        <v>1720</v>
      </c>
      <c r="D3974" s="1" t="s">
        <v>35</v>
      </c>
      <c r="E3974" s="1" t="s">
        <v>27</v>
      </c>
      <c r="F3974" s="1">
        <v>1279.8800000000001</v>
      </c>
      <c r="G3974" s="1" t="s">
        <v>14</v>
      </c>
    </row>
    <row r="3975" spans="1:7" x14ac:dyDescent="0.3">
      <c r="A3975" s="1" t="s">
        <v>2092</v>
      </c>
      <c r="B3975" s="2">
        <v>46077</v>
      </c>
      <c r="C3975" s="1" t="s">
        <v>1085</v>
      </c>
      <c r="D3975" s="1" t="s">
        <v>12</v>
      </c>
      <c r="E3975" s="1" t="s">
        <v>21</v>
      </c>
      <c r="F3975" s="1">
        <v>7216.73</v>
      </c>
      <c r="G3975" s="1" t="s">
        <v>14</v>
      </c>
    </row>
    <row r="3976" spans="1:7" x14ac:dyDescent="0.3">
      <c r="A3976" s="1" t="s">
        <v>435</v>
      </c>
      <c r="B3976" s="2">
        <v>46035</v>
      </c>
      <c r="C3976" s="1" t="s">
        <v>436</v>
      </c>
      <c r="D3976" s="1" t="s">
        <v>66</v>
      </c>
      <c r="E3976" s="1" t="s">
        <v>13</v>
      </c>
      <c r="F3976" s="1">
        <v>4950.84</v>
      </c>
      <c r="G3976" s="1" t="s">
        <v>14</v>
      </c>
    </row>
    <row r="3977" spans="1:7" x14ac:dyDescent="0.3">
      <c r="A3977" s="1" t="s">
        <v>2757</v>
      </c>
      <c r="B3977" s="2">
        <v>46112</v>
      </c>
      <c r="C3977" s="1" t="s">
        <v>474</v>
      </c>
      <c r="D3977" s="1" t="s">
        <v>18</v>
      </c>
      <c r="E3977" s="1" t="s">
        <v>13</v>
      </c>
      <c r="F3977" s="1">
        <v>4338.28</v>
      </c>
      <c r="G3977" s="1" t="s">
        <v>14</v>
      </c>
    </row>
    <row r="3978" spans="1:7" x14ac:dyDescent="0.3">
      <c r="A3978" s="1" t="s">
        <v>2715</v>
      </c>
      <c r="B3978" s="2">
        <v>46046</v>
      </c>
      <c r="C3978" s="1" t="s">
        <v>928</v>
      </c>
      <c r="D3978" s="1" t="s">
        <v>35</v>
      </c>
      <c r="E3978" s="1" t="s">
        <v>55</v>
      </c>
      <c r="F3978" s="1">
        <v>2344.84</v>
      </c>
      <c r="G3978" s="1" t="s">
        <v>14</v>
      </c>
    </row>
    <row r="3979" spans="1:7" x14ac:dyDescent="0.3">
      <c r="A3979" s="1" t="s">
        <v>3541</v>
      </c>
      <c r="B3979" s="2">
        <v>46034</v>
      </c>
      <c r="C3979" s="1" t="s">
        <v>2714</v>
      </c>
      <c r="D3979" s="1" t="s">
        <v>35</v>
      </c>
      <c r="E3979" s="1" t="s">
        <v>27</v>
      </c>
      <c r="F3979" s="1">
        <v>1250.03</v>
      </c>
      <c r="G3979" s="1" t="s">
        <v>14</v>
      </c>
    </row>
    <row r="3980" spans="1:7" x14ac:dyDescent="0.3">
      <c r="A3980" s="1" t="s">
        <v>3337</v>
      </c>
      <c r="B3980" s="2">
        <v>46062</v>
      </c>
      <c r="C3980" s="1" t="s">
        <v>1097</v>
      </c>
      <c r="D3980" s="1" t="s">
        <v>12</v>
      </c>
      <c r="E3980" s="1" t="s">
        <v>27</v>
      </c>
      <c r="F3980" s="1">
        <v>1410.59</v>
      </c>
      <c r="G3980" s="1" t="s">
        <v>14</v>
      </c>
    </row>
    <row r="3981" spans="1:7" x14ac:dyDescent="0.3">
      <c r="A3981" s="1" t="s">
        <v>221</v>
      </c>
      <c r="B3981" s="2">
        <v>46060</v>
      </c>
      <c r="C3981" s="1" t="s">
        <v>153</v>
      </c>
      <c r="D3981" s="1" t="s">
        <v>12</v>
      </c>
      <c r="E3981" s="1" t="s">
        <v>13</v>
      </c>
      <c r="F3981" s="1">
        <v>10343.77</v>
      </c>
      <c r="G3981" s="1" t="s">
        <v>94</v>
      </c>
    </row>
    <row r="3982" spans="1:7" x14ac:dyDescent="0.3">
      <c r="A3982" s="1" t="s">
        <v>2942</v>
      </c>
      <c r="B3982" s="2">
        <v>46050</v>
      </c>
      <c r="C3982" s="1" t="s">
        <v>202</v>
      </c>
      <c r="D3982" s="1" t="s">
        <v>12</v>
      </c>
      <c r="E3982" s="1" t="s">
        <v>27</v>
      </c>
      <c r="F3982" s="1">
        <v>735.06</v>
      </c>
      <c r="G3982" s="1" t="s">
        <v>14</v>
      </c>
    </row>
    <row r="3983" spans="1:7" x14ac:dyDescent="0.3">
      <c r="A3983" s="1" t="s">
        <v>2565</v>
      </c>
      <c r="B3983" s="2">
        <v>46049</v>
      </c>
      <c r="C3983" s="1" t="s">
        <v>744</v>
      </c>
      <c r="D3983" s="1" t="s">
        <v>12</v>
      </c>
      <c r="E3983" s="1" t="s">
        <v>13</v>
      </c>
      <c r="F3983" s="1">
        <v>8864.19</v>
      </c>
      <c r="G3983" s="1" t="s">
        <v>14</v>
      </c>
    </row>
    <row r="3984" spans="1:7" x14ac:dyDescent="0.3">
      <c r="A3984" s="1" t="s">
        <v>4227</v>
      </c>
      <c r="B3984" s="2">
        <v>46065</v>
      </c>
      <c r="C3984" s="1" t="s">
        <v>337</v>
      </c>
      <c r="D3984" s="1" t="s">
        <v>12</v>
      </c>
      <c r="E3984" s="1" t="s">
        <v>21</v>
      </c>
      <c r="F3984" s="1">
        <v>2509.94</v>
      </c>
      <c r="G3984" s="1" t="s">
        <v>14</v>
      </c>
    </row>
    <row r="3985" spans="1:7" x14ac:dyDescent="0.3">
      <c r="A3985" s="1" t="s">
        <v>3392</v>
      </c>
      <c r="B3985" s="2">
        <v>46050</v>
      </c>
      <c r="C3985" s="1" t="s">
        <v>529</v>
      </c>
      <c r="D3985" s="1" t="s">
        <v>66</v>
      </c>
      <c r="E3985" s="1" t="s">
        <v>21</v>
      </c>
      <c r="F3985" s="1">
        <v>6774.97</v>
      </c>
      <c r="G3985" s="1" t="s">
        <v>14</v>
      </c>
    </row>
    <row r="3986" spans="1:7" x14ac:dyDescent="0.3">
      <c r="A3986" s="1" t="s">
        <v>4010</v>
      </c>
      <c r="B3986" s="2">
        <v>46066</v>
      </c>
      <c r="C3986" s="1" t="s">
        <v>746</v>
      </c>
      <c r="D3986" s="1" t="s">
        <v>12</v>
      </c>
      <c r="E3986" s="1" t="s">
        <v>13</v>
      </c>
      <c r="F3986" s="1">
        <v>4461.7</v>
      </c>
      <c r="G3986" s="1" t="s">
        <v>14</v>
      </c>
    </row>
    <row r="3987" spans="1:7" x14ac:dyDescent="0.3">
      <c r="A3987" s="1" t="s">
        <v>3771</v>
      </c>
      <c r="B3987" s="2">
        <v>46026</v>
      </c>
      <c r="C3987" s="1" t="s">
        <v>1241</v>
      </c>
      <c r="D3987" s="1" t="s">
        <v>12</v>
      </c>
      <c r="E3987" s="1" t="s">
        <v>27</v>
      </c>
      <c r="F3987" s="1">
        <v>4354.41</v>
      </c>
      <c r="G3987" s="1" t="s">
        <v>14</v>
      </c>
    </row>
    <row r="3988" spans="1:7" x14ac:dyDescent="0.3">
      <c r="A3988" s="1" t="s">
        <v>5063</v>
      </c>
      <c r="B3988" s="2">
        <v>46109</v>
      </c>
      <c r="C3988" s="1" t="s">
        <v>777</v>
      </c>
      <c r="D3988" s="1" t="s">
        <v>35</v>
      </c>
      <c r="E3988" s="1" t="s">
        <v>13</v>
      </c>
      <c r="F3988" s="1">
        <v>2790.08</v>
      </c>
      <c r="G3988" s="1" t="s">
        <v>14</v>
      </c>
    </row>
    <row r="3989" spans="1:7" x14ac:dyDescent="0.3">
      <c r="A3989" s="1" t="s">
        <v>3155</v>
      </c>
      <c r="B3989" s="2">
        <v>46111</v>
      </c>
      <c r="C3989" s="1" t="s">
        <v>861</v>
      </c>
      <c r="D3989" s="1" t="s">
        <v>66</v>
      </c>
      <c r="E3989" s="1" t="s">
        <v>21</v>
      </c>
      <c r="F3989" s="1">
        <v>419.42</v>
      </c>
      <c r="G3989" s="1" t="s">
        <v>94</v>
      </c>
    </row>
    <row r="3990" spans="1:7" x14ac:dyDescent="0.3">
      <c r="A3990" s="1" t="s">
        <v>3026</v>
      </c>
      <c r="B3990" s="2">
        <v>46072</v>
      </c>
      <c r="C3990" s="1" t="s">
        <v>2095</v>
      </c>
      <c r="D3990" s="1" t="s">
        <v>66</v>
      </c>
      <c r="E3990" s="1" t="s">
        <v>21</v>
      </c>
      <c r="F3990" s="1">
        <v>2968.51</v>
      </c>
      <c r="G3990" s="1" t="s">
        <v>14</v>
      </c>
    </row>
    <row r="3991" spans="1:7" x14ac:dyDescent="0.3">
      <c r="A3991" s="1" t="s">
        <v>1800</v>
      </c>
      <c r="B3991" s="2">
        <v>46072</v>
      </c>
      <c r="C3991" s="1" t="s">
        <v>1801</v>
      </c>
      <c r="D3991" s="1" t="s">
        <v>18</v>
      </c>
      <c r="E3991" s="1" t="s">
        <v>27</v>
      </c>
      <c r="F3991" s="1">
        <v>5550.77</v>
      </c>
      <c r="G3991" s="1" t="s">
        <v>89</v>
      </c>
    </row>
    <row r="3992" spans="1:7" x14ac:dyDescent="0.3">
      <c r="A3992" s="1" t="s">
        <v>3279</v>
      </c>
      <c r="B3992" s="2">
        <v>46093</v>
      </c>
      <c r="C3992" s="1" t="s">
        <v>1241</v>
      </c>
      <c r="D3992" s="1" t="s">
        <v>12</v>
      </c>
      <c r="E3992" s="1" t="s">
        <v>13</v>
      </c>
      <c r="F3992" s="1">
        <v>9773.25</v>
      </c>
      <c r="G3992" s="1" t="s">
        <v>14</v>
      </c>
    </row>
    <row r="3993" spans="1:7" x14ac:dyDescent="0.3">
      <c r="A3993" s="1" t="s">
        <v>3516</v>
      </c>
      <c r="B3993" s="2">
        <v>46095</v>
      </c>
      <c r="C3993" s="1" t="s">
        <v>504</v>
      </c>
      <c r="D3993" s="1" t="s">
        <v>18</v>
      </c>
      <c r="E3993" s="1" t="s">
        <v>13</v>
      </c>
      <c r="F3993" s="1">
        <v>3920.47</v>
      </c>
      <c r="G3993" s="1" t="s">
        <v>14</v>
      </c>
    </row>
    <row r="3994" spans="1:7" x14ac:dyDescent="0.3">
      <c r="A3994" s="1" t="s">
        <v>4694</v>
      </c>
      <c r="B3994" s="2">
        <v>46111</v>
      </c>
      <c r="C3994" s="1" t="s">
        <v>2411</v>
      </c>
      <c r="D3994" s="1" t="s">
        <v>12</v>
      </c>
      <c r="E3994" s="1" t="s">
        <v>55</v>
      </c>
      <c r="F3994" s="1">
        <v>51345.2</v>
      </c>
      <c r="G3994" s="1" t="s">
        <v>14</v>
      </c>
    </row>
    <row r="3995" spans="1:7" x14ac:dyDescent="0.3">
      <c r="A3995" s="1" t="s">
        <v>4275</v>
      </c>
      <c r="B3995" s="2">
        <v>46069</v>
      </c>
      <c r="C3995" s="1" t="s">
        <v>113</v>
      </c>
      <c r="D3995" s="1" t="s">
        <v>12</v>
      </c>
      <c r="E3995" s="1" t="s">
        <v>21</v>
      </c>
      <c r="F3995" s="1">
        <v>2363.39</v>
      </c>
      <c r="G3995" s="1" t="s">
        <v>14</v>
      </c>
    </row>
    <row r="3996" spans="1:7" x14ac:dyDescent="0.3">
      <c r="A3996" s="1" t="s">
        <v>4691</v>
      </c>
      <c r="B3996" s="2">
        <v>46072</v>
      </c>
      <c r="C3996" s="1" t="s">
        <v>37</v>
      </c>
      <c r="D3996" s="1" t="s">
        <v>12</v>
      </c>
      <c r="E3996" s="1" t="s">
        <v>13</v>
      </c>
      <c r="F3996" s="1">
        <v>1083.6300000000001</v>
      </c>
      <c r="G3996" s="1" t="s">
        <v>14</v>
      </c>
    </row>
    <row r="3997" spans="1:7" x14ac:dyDescent="0.3">
      <c r="A3997" s="1" t="s">
        <v>2895</v>
      </c>
      <c r="B3997" s="2">
        <v>46086</v>
      </c>
      <c r="C3997" s="1" t="s">
        <v>1017</v>
      </c>
      <c r="D3997" s="1" t="s">
        <v>35</v>
      </c>
      <c r="E3997" s="1" t="s">
        <v>27</v>
      </c>
      <c r="F3997" s="1">
        <v>4671.9399999999996</v>
      </c>
      <c r="G3997" s="1" t="s">
        <v>14</v>
      </c>
    </row>
    <row r="3998" spans="1:7" x14ac:dyDescent="0.3">
      <c r="A3998" s="1" t="s">
        <v>1721</v>
      </c>
      <c r="B3998" s="2">
        <v>46069</v>
      </c>
      <c r="C3998" s="1" t="s">
        <v>1139</v>
      </c>
      <c r="D3998" s="1" t="s">
        <v>18</v>
      </c>
      <c r="E3998" s="1" t="s">
        <v>13</v>
      </c>
      <c r="F3998" s="1">
        <v>656.7</v>
      </c>
      <c r="G3998" s="1" t="s">
        <v>94</v>
      </c>
    </row>
    <row r="3999" spans="1:7" x14ac:dyDescent="0.3">
      <c r="A3999" s="1" t="s">
        <v>4097</v>
      </c>
      <c r="B3999" s="2">
        <v>46078</v>
      </c>
      <c r="C3999" s="1" t="s">
        <v>575</v>
      </c>
      <c r="D3999" s="1" t="s">
        <v>12</v>
      </c>
      <c r="E3999" s="1" t="s">
        <v>13</v>
      </c>
      <c r="F3999" s="1">
        <v>931.76</v>
      </c>
      <c r="G3999" s="1" t="s">
        <v>14</v>
      </c>
    </row>
    <row r="4000" spans="1:7" x14ac:dyDescent="0.3">
      <c r="A4000" s="1" t="s">
        <v>2188</v>
      </c>
      <c r="B4000" s="2">
        <v>46099</v>
      </c>
      <c r="C4000" s="1" t="s">
        <v>2189</v>
      </c>
      <c r="D4000" s="1" t="s">
        <v>12</v>
      </c>
      <c r="E4000" s="1" t="s">
        <v>13</v>
      </c>
      <c r="F4000" s="1">
        <v>4335.71</v>
      </c>
      <c r="G4000" s="1" t="s">
        <v>14</v>
      </c>
    </row>
    <row r="4001" spans="1:7" x14ac:dyDescent="0.3">
      <c r="A4001" s="1" t="s">
        <v>1555</v>
      </c>
      <c r="B4001" s="2">
        <v>46040</v>
      </c>
      <c r="C4001" s="1" t="s">
        <v>1556</v>
      </c>
      <c r="D4001" s="1" t="s">
        <v>12</v>
      </c>
      <c r="E4001" s="1" t="s">
        <v>55</v>
      </c>
      <c r="F4001" s="1">
        <v>13973.08</v>
      </c>
      <c r="G4001" s="1" t="s">
        <v>14</v>
      </c>
    </row>
    <row r="4002" spans="1:7" x14ac:dyDescent="0.3">
      <c r="A4002" s="1" t="s">
        <v>2979</v>
      </c>
      <c r="B4002" s="2">
        <v>46041</v>
      </c>
      <c r="C4002" s="1" t="s">
        <v>861</v>
      </c>
      <c r="D4002" s="1" t="s">
        <v>35</v>
      </c>
      <c r="E4002" s="1" t="s">
        <v>27</v>
      </c>
      <c r="F4002" s="1">
        <v>2609.36</v>
      </c>
      <c r="G4002" s="1" t="s">
        <v>89</v>
      </c>
    </row>
    <row r="4003" spans="1:7" x14ac:dyDescent="0.3">
      <c r="A4003" s="1" t="s">
        <v>2976</v>
      </c>
      <c r="B4003" s="2">
        <v>46110</v>
      </c>
      <c r="C4003" s="1" t="s">
        <v>2342</v>
      </c>
      <c r="D4003" s="1" t="s">
        <v>12</v>
      </c>
      <c r="E4003" s="1" t="s">
        <v>13</v>
      </c>
      <c r="F4003" s="1">
        <v>3402.88</v>
      </c>
      <c r="G4003" s="1" t="s">
        <v>14</v>
      </c>
    </row>
    <row r="4004" spans="1:7" x14ac:dyDescent="0.3">
      <c r="A4004" s="1" t="s">
        <v>597</v>
      </c>
      <c r="B4004" s="2">
        <v>46036</v>
      </c>
      <c r="C4004" s="1" t="s">
        <v>82</v>
      </c>
      <c r="D4004" s="1" t="s">
        <v>18</v>
      </c>
      <c r="E4004" s="1" t="s">
        <v>27</v>
      </c>
      <c r="F4004" s="1">
        <v>3720.26</v>
      </c>
      <c r="G4004" s="1" t="s">
        <v>14</v>
      </c>
    </row>
    <row r="4005" spans="1:7" x14ac:dyDescent="0.3">
      <c r="A4005" s="1" t="s">
        <v>4041</v>
      </c>
      <c r="B4005" s="2">
        <v>46057</v>
      </c>
      <c r="C4005" s="1" t="s">
        <v>275</v>
      </c>
      <c r="D4005" s="1" t="s">
        <v>66</v>
      </c>
      <c r="E4005" s="1" t="s">
        <v>21</v>
      </c>
      <c r="F4005" s="1">
        <v>1421.13</v>
      </c>
      <c r="G4005" s="1" t="s">
        <v>14</v>
      </c>
    </row>
    <row r="4006" spans="1:7" x14ac:dyDescent="0.3">
      <c r="A4006" s="1" t="s">
        <v>1594</v>
      </c>
      <c r="B4006" s="2">
        <v>46051</v>
      </c>
      <c r="C4006" s="1" t="s">
        <v>1595</v>
      </c>
      <c r="D4006" s="1" t="s">
        <v>18</v>
      </c>
      <c r="E4006" s="1" t="s">
        <v>13</v>
      </c>
      <c r="F4006" s="1">
        <v>13701.55</v>
      </c>
      <c r="G4006" s="1" t="s">
        <v>14</v>
      </c>
    </row>
    <row r="4007" spans="1:7" x14ac:dyDescent="0.3">
      <c r="A4007" s="1" t="s">
        <v>5064</v>
      </c>
      <c r="B4007" s="2">
        <v>46081</v>
      </c>
      <c r="C4007" s="1" t="s">
        <v>1221</v>
      </c>
      <c r="D4007" s="1" t="s">
        <v>12</v>
      </c>
      <c r="E4007" s="1" t="s">
        <v>27</v>
      </c>
      <c r="F4007" s="1">
        <v>4584.8900000000003</v>
      </c>
      <c r="G4007" s="1" t="s">
        <v>14</v>
      </c>
    </row>
    <row r="4008" spans="1:7" x14ac:dyDescent="0.3">
      <c r="A4008" s="1" t="s">
        <v>2297</v>
      </c>
      <c r="B4008" s="2">
        <v>46024</v>
      </c>
      <c r="C4008" s="1" t="s">
        <v>1124</v>
      </c>
      <c r="D4008" s="1" t="s">
        <v>12</v>
      </c>
      <c r="E4008" s="1" t="s">
        <v>55</v>
      </c>
      <c r="F4008" s="1">
        <v>8624.11</v>
      </c>
      <c r="G4008" s="1" t="s">
        <v>14</v>
      </c>
    </row>
    <row r="4009" spans="1:7" x14ac:dyDescent="0.3">
      <c r="A4009" s="1" t="s">
        <v>1016</v>
      </c>
      <c r="B4009" s="2">
        <v>46043</v>
      </c>
      <c r="C4009" s="1" t="s">
        <v>1017</v>
      </c>
      <c r="D4009" s="1" t="s">
        <v>12</v>
      </c>
      <c r="E4009" s="1" t="s">
        <v>21</v>
      </c>
      <c r="F4009" s="1">
        <v>42542.71</v>
      </c>
      <c r="G4009" s="1" t="s">
        <v>14</v>
      </c>
    </row>
    <row r="4010" spans="1:7" x14ac:dyDescent="0.3">
      <c r="A4010" s="1" t="s">
        <v>992</v>
      </c>
      <c r="B4010" s="2">
        <v>46088</v>
      </c>
      <c r="C4010" s="1" t="s">
        <v>546</v>
      </c>
      <c r="D4010" s="1" t="s">
        <v>12</v>
      </c>
      <c r="E4010" s="1" t="s">
        <v>21</v>
      </c>
      <c r="F4010" s="1">
        <v>6118.42</v>
      </c>
      <c r="G4010" s="1" t="s">
        <v>14</v>
      </c>
    </row>
    <row r="4011" spans="1:7" x14ac:dyDescent="0.3">
      <c r="A4011" s="1" t="s">
        <v>4075</v>
      </c>
      <c r="B4011" s="2">
        <v>46107</v>
      </c>
      <c r="C4011" s="1" t="s">
        <v>2608</v>
      </c>
      <c r="D4011" s="1" t="s">
        <v>66</v>
      </c>
      <c r="E4011" s="1" t="s">
        <v>27</v>
      </c>
      <c r="F4011" s="1">
        <v>17724.669999999998</v>
      </c>
      <c r="G4011" s="1" t="s">
        <v>14</v>
      </c>
    </row>
    <row r="4012" spans="1:7" x14ac:dyDescent="0.3">
      <c r="A4012" s="1" t="s">
        <v>2861</v>
      </c>
      <c r="B4012" s="2">
        <v>46049</v>
      </c>
      <c r="C4012" s="1" t="s">
        <v>1334</v>
      </c>
      <c r="D4012" s="1" t="s">
        <v>12</v>
      </c>
      <c r="E4012" s="1" t="s">
        <v>27</v>
      </c>
      <c r="F4012" s="1">
        <v>16181.44</v>
      </c>
      <c r="G4012" s="1" t="s">
        <v>14</v>
      </c>
    </row>
    <row r="4013" spans="1:7" x14ac:dyDescent="0.3">
      <c r="A4013" s="1" t="s">
        <v>683</v>
      </c>
      <c r="B4013" s="2">
        <v>46085</v>
      </c>
      <c r="C4013" s="1" t="s">
        <v>684</v>
      </c>
      <c r="D4013" s="1" t="s">
        <v>35</v>
      </c>
      <c r="E4013" s="1" t="s">
        <v>55</v>
      </c>
      <c r="F4013" s="1">
        <v>9765.3799999999992</v>
      </c>
      <c r="G4013" s="1" t="s">
        <v>14</v>
      </c>
    </row>
    <row r="4014" spans="1:7" x14ac:dyDescent="0.3">
      <c r="A4014" s="1" t="s">
        <v>439</v>
      </c>
      <c r="B4014" s="2">
        <v>46097</v>
      </c>
      <c r="C4014" s="1" t="s">
        <v>440</v>
      </c>
      <c r="D4014" s="1" t="s">
        <v>35</v>
      </c>
      <c r="E4014" s="1" t="s">
        <v>55</v>
      </c>
      <c r="F4014" s="1">
        <v>19100.98</v>
      </c>
      <c r="G4014" s="1" t="s">
        <v>14</v>
      </c>
    </row>
    <row r="4015" spans="1:7" x14ac:dyDescent="0.3">
      <c r="A4015" s="1" t="s">
        <v>3792</v>
      </c>
      <c r="B4015" s="2">
        <v>46063</v>
      </c>
      <c r="C4015" s="1" t="s">
        <v>706</v>
      </c>
      <c r="D4015" s="1" t="s">
        <v>12</v>
      </c>
      <c r="E4015" s="1" t="s">
        <v>21</v>
      </c>
      <c r="F4015" s="1">
        <v>1119.28</v>
      </c>
      <c r="G4015" s="1" t="s">
        <v>14</v>
      </c>
    </row>
    <row r="4016" spans="1:7" x14ac:dyDescent="0.3">
      <c r="A4016" s="1" t="s">
        <v>4152</v>
      </c>
      <c r="B4016" s="2">
        <v>46027</v>
      </c>
      <c r="C4016" s="1" t="s">
        <v>2380</v>
      </c>
      <c r="D4016" s="1" t="s">
        <v>12</v>
      </c>
      <c r="E4016" s="1" t="s">
        <v>27</v>
      </c>
      <c r="F4016" s="1">
        <v>577.41999999999996</v>
      </c>
      <c r="G4016" s="1" t="s">
        <v>14</v>
      </c>
    </row>
    <row r="4017" spans="1:7" x14ac:dyDescent="0.3">
      <c r="A4017" s="1" t="s">
        <v>246</v>
      </c>
      <c r="B4017" s="2">
        <v>46112</v>
      </c>
      <c r="C4017" s="1" t="s">
        <v>247</v>
      </c>
      <c r="D4017" s="1" t="s">
        <v>12</v>
      </c>
      <c r="E4017" s="1" t="s">
        <v>13</v>
      </c>
      <c r="F4017" s="1">
        <v>4237.05</v>
      </c>
      <c r="G4017" s="1" t="s">
        <v>14</v>
      </c>
    </row>
    <row r="4018" spans="1:7" x14ac:dyDescent="0.3">
      <c r="A4018" s="1" t="s">
        <v>219</v>
      </c>
      <c r="B4018" s="2">
        <v>46098</v>
      </c>
      <c r="C4018" s="1" t="s">
        <v>220</v>
      </c>
      <c r="D4018" s="1" t="s">
        <v>35</v>
      </c>
      <c r="E4018" s="1" t="s">
        <v>21</v>
      </c>
      <c r="F4018" s="1">
        <v>10580.29</v>
      </c>
      <c r="G4018" s="1" t="s">
        <v>14</v>
      </c>
    </row>
    <row r="4019" spans="1:7" x14ac:dyDescent="0.3">
      <c r="A4019" s="1" t="s">
        <v>3898</v>
      </c>
      <c r="B4019" s="2">
        <v>46080</v>
      </c>
      <c r="C4019" s="1" t="s">
        <v>1697</v>
      </c>
      <c r="D4019" s="1" t="s">
        <v>12</v>
      </c>
      <c r="E4019" s="1" t="s">
        <v>55</v>
      </c>
      <c r="F4019" s="1">
        <v>3280.01</v>
      </c>
      <c r="G4019" s="1" t="s">
        <v>14</v>
      </c>
    </row>
    <row r="4020" spans="1:7" x14ac:dyDescent="0.3">
      <c r="A4020" s="1" t="s">
        <v>2348</v>
      </c>
      <c r="B4020" s="2">
        <v>46030</v>
      </c>
      <c r="C4020" s="1" t="s">
        <v>2349</v>
      </c>
      <c r="D4020" s="1" t="s">
        <v>18</v>
      </c>
      <c r="E4020" s="1" t="s">
        <v>13</v>
      </c>
      <c r="F4020" s="1">
        <v>2971.49</v>
      </c>
      <c r="G4020" s="1" t="s">
        <v>14</v>
      </c>
    </row>
    <row r="4021" spans="1:7" x14ac:dyDescent="0.3">
      <c r="A4021" s="1" t="s">
        <v>106</v>
      </c>
      <c r="B4021" s="2">
        <v>46025</v>
      </c>
      <c r="C4021" s="1" t="s">
        <v>107</v>
      </c>
      <c r="D4021" s="1" t="s">
        <v>12</v>
      </c>
      <c r="E4021" s="1" t="s">
        <v>27</v>
      </c>
      <c r="F4021" s="1">
        <v>17546.11</v>
      </c>
      <c r="G4021" s="1" t="s">
        <v>14</v>
      </c>
    </row>
    <row r="4022" spans="1:7" x14ac:dyDescent="0.3">
      <c r="A4022" s="1" t="s">
        <v>99</v>
      </c>
      <c r="B4022" s="2">
        <v>46065</v>
      </c>
      <c r="C4022" s="1" t="s">
        <v>100</v>
      </c>
      <c r="D4022" s="1" t="s">
        <v>12</v>
      </c>
      <c r="E4022" s="1" t="s">
        <v>21</v>
      </c>
      <c r="F4022" s="1">
        <v>1694.27</v>
      </c>
      <c r="G4022" s="1" t="s">
        <v>89</v>
      </c>
    </row>
    <row r="4023" spans="1:7" x14ac:dyDescent="0.3">
      <c r="A4023" s="1" t="s">
        <v>1305</v>
      </c>
      <c r="B4023" s="2">
        <v>46076</v>
      </c>
      <c r="C4023" s="1" t="s">
        <v>1061</v>
      </c>
      <c r="D4023" s="1" t="s">
        <v>18</v>
      </c>
      <c r="E4023" s="1" t="s">
        <v>55</v>
      </c>
      <c r="F4023" s="1">
        <v>22560.799999999999</v>
      </c>
      <c r="G4023" s="1" t="s">
        <v>14</v>
      </c>
    </row>
    <row r="4024" spans="1:7" x14ac:dyDescent="0.3">
      <c r="A4024" s="1" t="s">
        <v>3957</v>
      </c>
      <c r="B4024" s="2">
        <v>46084</v>
      </c>
      <c r="C4024" s="1" t="s">
        <v>362</v>
      </c>
      <c r="D4024" s="1" t="s">
        <v>35</v>
      </c>
      <c r="E4024" s="1" t="s">
        <v>27</v>
      </c>
      <c r="F4024" s="1">
        <v>3156.6</v>
      </c>
      <c r="G4024" s="1" t="s">
        <v>14</v>
      </c>
    </row>
    <row r="4025" spans="1:7" x14ac:dyDescent="0.3">
      <c r="A4025" s="1" t="s">
        <v>2736</v>
      </c>
      <c r="B4025" s="2">
        <v>46073</v>
      </c>
      <c r="C4025" s="1" t="s">
        <v>93</v>
      </c>
      <c r="D4025" s="1" t="s">
        <v>18</v>
      </c>
      <c r="E4025" s="1" t="s">
        <v>27</v>
      </c>
      <c r="F4025" s="1">
        <v>2261.3000000000002</v>
      </c>
      <c r="G4025" s="1" t="s">
        <v>14</v>
      </c>
    </row>
    <row r="4026" spans="1:7" x14ac:dyDescent="0.3">
      <c r="A4026" s="1" t="s">
        <v>1700</v>
      </c>
      <c r="B4026" s="2">
        <v>46061</v>
      </c>
      <c r="C4026" s="1" t="s">
        <v>1701</v>
      </c>
      <c r="D4026" s="1" t="s">
        <v>12</v>
      </c>
      <c r="E4026" s="1" t="s">
        <v>21</v>
      </c>
      <c r="F4026" s="1">
        <v>489.72</v>
      </c>
      <c r="G4026" s="1" t="s">
        <v>14</v>
      </c>
    </row>
    <row r="4027" spans="1:7" x14ac:dyDescent="0.3">
      <c r="A4027" s="1" t="s">
        <v>2320</v>
      </c>
      <c r="B4027" s="2">
        <v>46096</v>
      </c>
      <c r="C4027" s="1" t="s">
        <v>478</v>
      </c>
      <c r="D4027" s="1" t="s">
        <v>66</v>
      </c>
      <c r="E4027" s="1" t="s">
        <v>55</v>
      </c>
      <c r="F4027" s="1">
        <v>3505.1</v>
      </c>
      <c r="G4027" s="1" t="s">
        <v>14</v>
      </c>
    </row>
    <row r="4028" spans="1:7" x14ac:dyDescent="0.3">
      <c r="A4028" s="1" t="s">
        <v>1805</v>
      </c>
      <c r="B4028" s="2">
        <v>46099</v>
      </c>
      <c r="C4028" s="1" t="s">
        <v>1806</v>
      </c>
      <c r="D4028" s="1" t="s">
        <v>35</v>
      </c>
      <c r="E4028" s="1" t="s">
        <v>27</v>
      </c>
      <c r="F4028" s="1">
        <v>5300.4</v>
      </c>
      <c r="G4028" s="1" t="s">
        <v>14</v>
      </c>
    </row>
    <row r="4029" spans="1:7" x14ac:dyDescent="0.3">
      <c r="A4029" s="1" t="s">
        <v>3390</v>
      </c>
      <c r="B4029" s="2">
        <v>46079</v>
      </c>
      <c r="C4029" s="1" t="s">
        <v>2952</v>
      </c>
      <c r="D4029" s="1" t="s">
        <v>12</v>
      </c>
      <c r="E4029" s="1" t="s">
        <v>27</v>
      </c>
      <c r="F4029" s="1">
        <v>5701.87</v>
      </c>
      <c r="G4029" s="1" t="s">
        <v>14</v>
      </c>
    </row>
    <row r="4030" spans="1:7" x14ac:dyDescent="0.3">
      <c r="A4030" s="1" t="s">
        <v>2878</v>
      </c>
      <c r="B4030" s="2">
        <v>46101</v>
      </c>
      <c r="C4030" s="1" t="s">
        <v>2879</v>
      </c>
      <c r="D4030" s="1" t="s">
        <v>66</v>
      </c>
      <c r="E4030" s="1" t="s">
        <v>21</v>
      </c>
      <c r="F4030" s="1">
        <v>7185.31</v>
      </c>
      <c r="G4030" s="1" t="s">
        <v>14</v>
      </c>
    </row>
    <row r="4031" spans="1:7" x14ac:dyDescent="0.3">
      <c r="A4031" s="1" t="s">
        <v>1475</v>
      </c>
      <c r="B4031" s="2">
        <v>46033</v>
      </c>
      <c r="C4031" s="1" t="s">
        <v>845</v>
      </c>
      <c r="D4031" s="1" t="s">
        <v>46</v>
      </c>
      <c r="E4031" s="1" t="s">
        <v>55</v>
      </c>
      <c r="F4031" s="1">
        <v>2057.36</v>
      </c>
      <c r="G4031" s="1" t="s">
        <v>14</v>
      </c>
    </row>
    <row r="4032" spans="1:7" x14ac:dyDescent="0.3">
      <c r="A4032" s="1" t="s">
        <v>1561</v>
      </c>
      <c r="B4032" s="2">
        <v>46085</v>
      </c>
      <c r="C4032" s="1" t="s">
        <v>1034</v>
      </c>
      <c r="D4032" s="1" t="s">
        <v>35</v>
      </c>
      <c r="E4032" s="1" t="s">
        <v>27</v>
      </c>
      <c r="F4032" s="1">
        <v>14263.52</v>
      </c>
      <c r="G4032" s="1" t="s">
        <v>14</v>
      </c>
    </row>
    <row r="4033" spans="1:7" x14ac:dyDescent="0.3">
      <c r="A4033" s="1" t="s">
        <v>1051</v>
      </c>
      <c r="B4033" s="2">
        <v>46085</v>
      </c>
      <c r="C4033" s="1" t="s">
        <v>1052</v>
      </c>
      <c r="D4033" s="1" t="s">
        <v>12</v>
      </c>
      <c r="E4033" s="1" t="s">
        <v>27</v>
      </c>
      <c r="F4033" s="1">
        <v>1011.29</v>
      </c>
      <c r="G4033" s="1" t="s">
        <v>14</v>
      </c>
    </row>
    <row r="4034" spans="1:7" x14ac:dyDescent="0.3">
      <c r="A4034" s="1" t="s">
        <v>3151</v>
      </c>
      <c r="B4034" s="2">
        <v>46024</v>
      </c>
      <c r="C4034" s="1" t="s">
        <v>736</v>
      </c>
      <c r="D4034" s="1" t="s">
        <v>18</v>
      </c>
      <c r="E4034" s="1" t="s">
        <v>13</v>
      </c>
      <c r="F4034" s="1">
        <v>1589.5</v>
      </c>
      <c r="G4034" s="1" t="s">
        <v>14</v>
      </c>
    </row>
    <row r="4035" spans="1:7" x14ac:dyDescent="0.3">
      <c r="A4035" s="1" t="s">
        <v>1020</v>
      </c>
      <c r="B4035" s="2">
        <v>46047</v>
      </c>
      <c r="C4035" s="1" t="s">
        <v>316</v>
      </c>
      <c r="D4035" s="1" t="s">
        <v>66</v>
      </c>
      <c r="E4035" s="1" t="s">
        <v>27</v>
      </c>
      <c r="F4035" s="1">
        <v>27311.74</v>
      </c>
      <c r="G4035" s="1" t="s">
        <v>14</v>
      </c>
    </row>
    <row r="4036" spans="1:7" x14ac:dyDescent="0.3">
      <c r="A4036" s="1" t="s">
        <v>2724</v>
      </c>
      <c r="B4036" s="2">
        <v>46048</v>
      </c>
      <c r="C4036" s="1" t="s">
        <v>1019</v>
      </c>
      <c r="D4036" s="1" t="s">
        <v>12</v>
      </c>
      <c r="E4036" s="1" t="s">
        <v>27</v>
      </c>
      <c r="F4036" s="1">
        <v>2116.85</v>
      </c>
      <c r="G4036" s="1" t="s">
        <v>14</v>
      </c>
    </row>
    <row r="4037" spans="1:7" x14ac:dyDescent="0.3">
      <c r="A4037" s="1" t="s">
        <v>1069</v>
      </c>
      <c r="B4037" s="2">
        <v>46089</v>
      </c>
      <c r="C4037" s="1" t="s">
        <v>1070</v>
      </c>
      <c r="D4037" s="1" t="s">
        <v>18</v>
      </c>
      <c r="E4037" s="1" t="s">
        <v>27</v>
      </c>
      <c r="F4037" s="1">
        <v>5234.74</v>
      </c>
      <c r="G4037" s="1" t="s">
        <v>14</v>
      </c>
    </row>
    <row r="4038" spans="1:7" x14ac:dyDescent="0.3">
      <c r="A4038" s="1" t="s">
        <v>2041</v>
      </c>
      <c r="B4038" s="2">
        <v>46074</v>
      </c>
      <c r="C4038" s="1" t="s">
        <v>405</v>
      </c>
      <c r="D4038" s="1" t="s">
        <v>12</v>
      </c>
      <c r="E4038" s="1" t="s">
        <v>55</v>
      </c>
      <c r="F4038" s="1">
        <v>7144.71</v>
      </c>
      <c r="G4038" s="1" t="s">
        <v>14</v>
      </c>
    </row>
    <row r="4039" spans="1:7" x14ac:dyDescent="0.3">
      <c r="A4039" s="1" t="s">
        <v>4803</v>
      </c>
      <c r="B4039" s="2">
        <v>46027</v>
      </c>
      <c r="C4039" s="1" t="s">
        <v>98</v>
      </c>
      <c r="D4039" s="1" t="s">
        <v>18</v>
      </c>
      <c r="E4039" s="1" t="s">
        <v>27</v>
      </c>
      <c r="F4039" s="1">
        <v>851.14</v>
      </c>
      <c r="G4039" s="1" t="s">
        <v>14</v>
      </c>
    </row>
    <row r="4040" spans="1:7" x14ac:dyDescent="0.3">
      <c r="A4040" s="1" t="s">
        <v>410</v>
      </c>
      <c r="B4040" s="2">
        <v>46107</v>
      </c>
      <c r="C4040" s="1" t="s">
        <v>411</v>
      </c>
      <c r="D4040" s="1" t="s">
        <v>46</v>
      </c>
      <c r="E4040" s="1" t="s">
        <v>21</v>
      </c>
      <c r="F4040" s="1">
        <v>7949.15</v>
      </c>
      <c r="G4040" s="1" t="s">
        <v>14</v>
      </c>
    </row>
    <row r="4041" spans="1:7" x14ac:dyDescent="0.3">
      <c r="A4041" s="1" t="s">
        <v>4472</v>
      </c>
      <c r="B4041" s="2">
        <v>46096</v>
      </c>
      <c r="C4041" s="1" t="s">
        <v>1281</v>
      </c>
      <c r="D4041" s="1" t="s">
        <v>35</v>
      </c>
      <c r="E4041" s="1" t="s">
        <v>27</v>
      </c>
      <c r="F4041" s="1">
        <v>3648.46</v>
      </c>
      <c r="G4041" s="1" t="s">
        <v>14</v>
      </c>
    </row>
    <row r="4042" spans="1:7" x14ac:dyDescent="0.3">
      <c r="A4042" s="1" t="s">
        <v>203</v>
      </c>
      <c r="B4042" s="2">
        <v>46088</v>
      </c>
      <c r="C4042" s="1" t="s">
        <v>32</v>
      </c>
      <c r="D4042" s="1" t="s">
        <v>66</v>
      </c>
      <c r="E4042" s="1" t="s">
        <v>55</v>
      </c>
      <c r="F4042" s="1">
        <v>1476.23</v>
      </c>
      <c r="G4042" s="1" t="s">
        <v>14</v>
      </c>
    </row>
    <row r="4043" spans="1:7" x14ac:dyDescent="0.3">
      <c r="A4043" s="1" t="s">
        <v>3072</v>
      </c>
      <c r="B4043" s="2">
        <v>46059</v>
      </c>
      <c r="C4043" s="1" t="s">
        <v>588</v>
      </c>
      <c r="D4043" s="1" t="s">
        <v>12</v>
      </c>
      <c r="E4043" s="1" t="s">
        <v>55</v>
      </c>
      <c r="F4043" s="1">
        <v>7919.78</v>
      </c>
      <c r="G4043" s="1" t="s">
        <v>14</v>
      </c>
    </row>
    <row r="4044" spans="1:7" x14ac:dyDescent="0.3">
      <c r="A4044" s="1" t="s">
        <v>475</v>
      </c>
      <c r="B4044" s="2">
        <v>46065</v>
      </c>
      <c r="C4044" s="1" t="s">
        <v>476</v>
      </c>
      <c r="D4044" s="1" t="s">
        <v>12</v>
      </c>
      <c r="E4044" s="1" t="s">
        <v>21</v>
      </c>
      <c r="F4044" s="1">
        <v>21257.62</v>
      </c>
      <c r="G4044" s="1" t="s">
        <v>14</v>
      </c>
    </row>
    <row r="4045" spans="1:7" x14ac:dyDescent="0.3">
      <c r="A4045" s="1" t="s">
        <v>4136</v>
      </c>
      <c r="B4045" s="2">
        <v>46032</v>
      </c>
      <c r="C4045" s="1" t="s">
        <v>660</v>
      </c>
      <c r="D4045" s="1" t="s">
        <v>18</v>
      </c>
      <c r="E4045" s="1" t="s">
        <v>13</v>
      </c>
      <c r="F4045" s="1">
        <v>2822.24</v>
      </c>
      <c r="G4045" s="1" t="s">
        <v>14</v>
      </c>
    </row>
    <row r="4046" spans="1:7" x14ac:dyDescent="0.3">
      <c r="A4046" s="1" t="s">
        <v>4701</v>
      </c>
      <c r="B4046" s="2">
        <v>46028</v>
      </c>
      <c r="C4046" s="1" t="s">
        <v>962</v>
      </c>
      <c r="D4046" s="1" t="s">
        <v>35</v>
      </c>
      <c r="E4046" s="1" t="s">
        <v>55</v>
      </c>
      <c r="F4046" s="1">
        <v>8491.4699999999993</v>
      </c>
      <c r="G4046" s="1" t="s">
        <v>14</v>
      </c>
    </row>
    <row r="4047" spans="1:7" x14ac:dyDescent="0.3">
      <c r="A4047" s="1" t="s">
        <v>3836</v>
      </c>
      <c r="B4047" s="2">
        <v>46109</v>
      </c>
      <c r="C4047" s="1" t="s">
        <v>1556</v>
      </c>
      <c r="D4047" s="1" t="s">
        <v>35</v>
      </c>
      <c r="E4047" s="1" t="s">
        <v>13</v>
      </c>
      <c r="F4047" s="1">
        <v>101102.11</v>
      </c>
      <c r="G4047" s="1" t="s">
        <v>14</v>
      </c>
    </row>
    <row r="4048" spans="1:7" x14ac:dyDescent="0.3">
      <c r="A4048" s="1" t="s">
        <v>3679</v>
      </c>
      <c r="B4048" s="2">
        <v>46060</v>
      </c>
      <c r="C4048" s="1" t="s">
        <v>571</v>
      </c>
      <c r="D4048" s="1" t="s">
        <v>12</v>
      </c>
      <c r="E4048" s="1" t="s">
        <v>13</v>
      </c>
      <c r="F4048" s="1">
        <v>4324.33</v>
      </c>
      <c r="G4048" s="1" t="s">
        <v>14</v>
      </c>
    </row>
    <row r="4049" spans="1:7" x14ac:dyDescent="0.3">
      <c r="A4049" s="1" t="s">
        <v>4140</v>
      </c>
      <c r="B4049" s="2">
        <v>46027</v>
      </c>
      <c r="C4049" s="1" t="s">
        <v>470</v>
      </c>
      <c r="D4049" s="1" t="s">
        <v>12</v>
      </c>
      <c r="E4049" s="1" t="s">
        <v>21</v>
      </c>
      <c r="F4049" s="1">
        <v>3529.45</v>
      </c>
      <c r="G4049" s="1" t="s">
        <v>14</v>
      </c>
    </row>
    <row r="4050" spans="1:7" x14ac:dyDescent="0.3">
      <c r="A4050" s="1" t="s">
        <v>2356</v>
      </c>
      <c r="B4050" s="2">
        <v>46038</v>
      </c>
      <c r="C4050" s="1" t="s">
        <v>2357</v>
      </c>
      <c r="D4050" s="1" t="s">
        <v>12</v>
      </c>
      <c r="E4050" s="1" t="s">
        <v>21</v>
      </c>
      <c r="F4050" s="1">
        <v>5383.3</v>
      </c>
      <c r="G4050" s="1" t="s">
        <v>14</v>
      </c>
    </row>
    <row r="4051" spans="1:7" x14ac:dyDescent="0.3">
      <c r="A4051" s="1" t="s">
        <v>1247</v>
      </c>
      <c r="B4051" s="2">
        <v>46091</v>
      </c>
      <c r="C4051" s="1" t="s">
        <v>967</v>
      </c>
      <c r="D4051" s="1" t="s">
        <v>35</v>
      </c>
      <c r="E4051" s="1" t="s">
        <v>13</v>
      </c>
      <c r="F4051" s="1">
        <v>5054.87</v>
      </c>
      <c r="G4051" s="1" t="s">
        <v>14</v>
      </c>
    </row>
    <row r="4052" spans="1:7" x14ac:dyDescent="0.3">
      <c r="A4052" s="1" t="s">
        <v>3045</v>
      </c>
      <c r="B4052" s="2">
        <v>46084</v>
      </c>
      <c r="C4052" s="1" t="s">
        <v>215</v>
      </c>
      <c r="D4052" s="1" t="s">
        <v>12</v>
      </c>
      <c r="E4052" s="1" t="s">
        <v>27</v>
      </c>
      <c r="F4052" s="1">
        <v>7146.91</v>
      </c>
      <c r="G4052" s="1" t="s">
        <v>14</v>
      </c>
    </row>
    <row r="4053" spans="1:7" x14ac:dyDescent="0.3">
      <c r="A4053" s="1" t="s">
        <v>3737</v>
      </c>
      <c r="B4053" s="2">
        <v>46083</v>
      </c>
      <c r="C4053" s="1" t="s">
        <v>508</v>
      </c>
      <c r="D4053" s="1" t="s">
        <v>18</v>
      </c>
      <c r="E4053" s="1" t="s">
        <v>27</v>
      </c>
      <c r="F4053" s="1">
        <v>272.14</v>
      </c>
      <c r="G4053" s="1" t="s">
        <v>14</v>
      </c>
    </row>
    <row r="4054" spans="1:7" x14ac:dyDescent="0.3">
      <c r="A4054" s="1" t="s">
        <v>2524</v>
      </c>
      <c r="B4054" s="2">
        <v>46111</v>
      </c>
      <c r="C4054" s="1" t="s">
        <v>2149</v>
      </c>
      <c r="D4054" s="1" t="s">
        <v>18</v>
      </c>
      <c r="E4054" s="1" t="s">
        <v>55</v>
      </c>
      <c r="F4054" s="1">
        <v>464.89</v>
      </c>
      <c r="G4054" s="1" t="s">
        <v>14</v>
      </c>
    </row>
    <row r="4055" spans="1:7" x14ac:dyDescent="0.3">
      <c r="A4055" s="1" t="s">
        <v>2383</v>
      </c>
      <c r="B4055" s="2">
        <v>46078</v>
      </c>
      <c r="C4055" s="1" t="s">
        <v>903</v>
      </c>
      <c r="D4055" s="1" t="s">
        <v>18</v>
      </c>
      <c r="E4055" s="1" t="s">
        <v>27</v>
      </c>
      <c r="F4055" s="1">
        <v>2622.97</v>
      </c>
      <c r="G4055" s="1" t="s">
        <v>14</v>
      </c>
    </row>
    <row r="4056" spans="1:7" x14ac:dyDescent="0.3">
      <c r="A4056" s="1" t="s">
        <v>158</v>
      </c>
      <c r="B4056" s="2">
        <v>46055</v>
      </c>
      <c r="C4056" s="1" t="s">
        <v>159</v>
      </c>
      <c r="D4056" s="1" t="s">
        <v>18</v>
      </c>
      <c r="E4056" s="1" t="s">
        <v>13</v>
      </c>
      <c r="F4056" s="1">
        <v>6598.53</v>
      </c>
      <c r="G4056" s="1" t="s">
        <v>14</v>
      </c>
    </row>
    <row r="4057" spans="1:7" x14ac:dyDescent="0.3">
      <c r="A4057" s="1" t="s">
        <v>4900</v>
      </c>
      <c r="B4057" s="2">
        <v>46068</v>
      </c>
      <c r="C4057" s="1" t="s">
        <v>1241</v>
      </c>
      <c r="D4057" s="1" t="s">
        <v>18</v>
      </c>
      <c r="E4057" s="1" t="s">
        <v>13</v>
      </c>
      <c r="F4057" s="1">
        <v>6825.11</v>
      </c>
      <c r="G4057" s="1" t="s">
        <v>14</v>
      </c>
    </row>
    <row r="4058" spans="1:7" x14ac:dyDescent="0.3">
      <c r="A4058" s="1" t="s">
        <v>2303</v>
      </c>
      <c r="B4058" s="2">
        <v>46077</v>
      </c>
      <c r="C4058" s="1" t="s">
        <v>1017</v>
      </c>
      <c r="D4058" s="1" t="s">
        <v>12</v>
      </c>
      <c r="E4058" s="1" t="s">
        <v>13</v>
      </c>
      <c r="F4058" s="1">
        <v>2581.9</v>
      </c>
      <c r="G4058" s="1" t="s">
        <v>14</v>
      </c>
    </row>
    <row r="4059" spans="1:7" x14ac:dyDescent="0.3">
      <c r="A4059" s="1" t="s">
        <v>664</v>
      </c>
      <c r="B4059" s="2">
        <v>46036</v>
      </c>
      <c r="C4059" s="1" t="s">
        <v>665</v>
      </c>
      <c r="D4059" s="1" t="s">
        <v>35</v>
      </c>
      <c r="E4059" s="1" t="s">
        <v>13</v>
      </c>
      <c r="F4059" s="1">
        <v>4647.04</v>
      </c>
      <c r="G4059" s="1" t="s">
        <v>14</v>
      </c>
    </row>
    <row r="4060" spans="1:7" x14ac:dyDescent="0.3">
      <c r="A4060" s="1" t="s">
        <v>2001</v>
      </c>
      <c r="B4060" s="2">
        <v>46066</v>
      </c>
      <c r="C4060" s="1" t="s">
        <v>2002</v>
      </c>
      <c r="D4060" s="1" t="s">
        <v>35</v>
      </c>
      <c r="E4060" s="1" t="s">
        <v>13</v>
      </c>
      <c r="F4060" s="1">
        <v>3218.11</v>
      </c>
      <c r="G4060" s="1" t="s">
        <v>14</v>
      </c>
    </row>
    <row r="4061" spans="1:7" x14ac:dyDescent="0.3">
      <c r="A4061" s="1" t="s">
        <v>4469</v>
      </c>
      <c r="B4061" s="2">
        <v>46103</v>
      </c>
      <c r="C4061" s="1" t="s">
        <v>937</v>
      </c>
      <c r="D4061" s="1" t="s">
        <v>12</v>
      </c>
      <c r="E4061" s="1" t="s">
        <v>55</v>
      </c>
      <c r="F4061" s="1">
        <v>5680.95</v>
      </c>
      <c r="G4061" s="1" t="s">
        <v>14</v>
      </c>
    </row>
    <row r="4062" spans="1:7" x14ac:dyDescent="0.3">
      <c r="A4062" s="1" t="s">
        <v>3128</v>
      </c>
      <c r="B4062" s="2">
        <v>46034</v>
      </c>
      <c r="C4062" s="1" t="s">
        <v>1077</v>
      </c>
      <c r="D4062" s="1" t="s">
        <v>18</v>
      </c>
      <c r="E4062" s="1" t="s">
        <v>55</v>
      </c>
      <c r="F4062" s="1">
        <v>460.15</v>
      </c>
      <c r="G4062" s="1" t="s">
        <v>14</v>
      </c>
    </row>
    <row r="4063" spans="1:7" x14ac:dyDescent="0.3">
      <c r="A4063" s="1" t="s">
        <v>4966</v>
      </c>
      <c r="B4063" s="2">
        <v>46036</v>
      </c>
      <c r="C4063" s="1" t="s">
        <v>2952</v>
      </c>
      <c r="D4063" s="1" t="s">
        <v>12</v>
      </c>
      <c r="E4063" s="1" t="s">
        <v>13</v>
      </c>
      <c r="F4063" s="1">
        <v>26032.400000000001</v>
      </c>
      <c r="G4063" s="1" t="s">
        <v>14</v>
      </c>
    </row>
    <row r="4064" spans="1:7" x14ac:dyDescent="0.3">
      <c r="A4064" s="1" t="s">
        <v>1469</v>
      </c>
      <c r="B4064" s="2">
        <v>46081</v>
      </c>
      <c r="C4064" s="1" t="s">
        <v>1172</v>
      </c>
      <c r="D4064" s="1" t="s">
        <v>66</v>
      </c>
      <c r="E4064" s="1" t="s">
        <v>13</v>
      </c>
      <c r="F4064" s="1">
        <v>2688.97</v>
      </c>
      <c r="G4064" s="1" t="s">
        <v>14</v>
      </c>
    </row>
    <row r="4065" spans="1:7" x14ac:dyDescent="0.3">
      <c r="A4065" s="1" t="s">
        <v>2530</v>
      </c>
      <c r="B4065" s="2">
        <v>46045</v>
      </c>
      <c r="C4065" s="1" t="s">
        <v>2531</v>
      </c>
      <c r="D4065" s="1" t="s">
        <v>18</v>
      </c>
      <c r="E4065" s="1" t="s">
        <v>55</v>
      </c>
      <c r="F4065" s="1">
        <v>1156.53</v>
      </c>
      <c r="G4065" s="1" t="s">
        <v>14</v>
      </c>
    </row>
    <row r="4066" spans="1:7" x14ac:dyDescent="0.3">
      <c r="A4066" s="1" t="s">
        <v>5065</v>
      </c>
      <c r="B4066" s="2">
        <v>46105</v>
      </c>
      <c r="C4066" s="1" t="s">
        <v>1389</v>
      </c>
      <c r="D4066" s="1" t="s">
        <v>18</v>
      </c>
      <c r="E4066" s="1" t="s">
        <v>13</v>
      </c>
      <c r="F4066" s="1">
        <v>8845.73</v>
      </c>
      <c r="G4066" s="1" t="s">
        <v>14</v>
      </c>
    </row>
    <row r="4067" spans="1:7" x14ac:dyDescent="0.3">
      <c r="A4067" s="1" t="s">
        <v>2492</v>
      </c>
      <c r="B4067" s="2">
        <v>46076</v>
      </c>
      <c r="C4067" s="1" t="s">
        <v>80</v>
      </c>
      <c r="D4067" s="1" t="s">
        <v>12</v>
      </c>
      <c r="E4067" s="1" t="s">
        <v>13</v>
      </c>
      <c r="F4067" s="1">
        <v>1676.37</v>
      </c>
      <c r="G4067" s="1" t="s">
        <v>14</v>
      </c>
    </row>
    <row r="4068" spans="1:7" x14ac:dyDescent="0.3">
      <c r="A4068" s="1" t="s">
        <v>3514</v>
      </c>
      <c r="B4068" s="2">
        <v>46110</v>
      </c>
      <c r="C4068" s="1" t="s">
        <v>1699</v>
      </c>
      <c r="D4068" s="1" t="s">
        <v>12</v>
      </c>
      <c r="E4068" s="1" t="s">
        <v>27</v>
      </c>
      <c r="F4068" s="1">
        <v>4303.24</v>
      </c>
      <c r="G4068" s="1" t="s">
        <v>14</v>
      </c>
    </row>
    <row r="4069" spans="1:7" x14ac:dyDescent="0.3">
      <c r="A4069" s="1" t="s">
        <v>3747</v>
      </c>
      <c r="B4069" s="2">
        <v>46091</v>
      </c>
      <c r="C4069" s="1" t="s">
        <v>3748</v>
      </c>
      <c r="D4069" s="1" t="s">
        <v>66</v>
      </c>
      <c r="E4069" s="1" t="s">
        <v>21</v>
      </c>
      <c r="F4069" s="1">
        <v>1333.59</v>
      </c>
      <c r="G4069" s="1" t="s">
        <v>14</v>
      </c>
    </row>
    <row r="4070" spans="1:7" x14ac:dyDescent="0.3">
      <c r="A4070" s="1" t="s">
        <v>4783</v>
      </c>
      <c r="B4070" s="2">
        <v>46081</v>
      </c>
      <c r="C4070" s="1" t="s">
        <v>617</v>
      </c>
      <c r="D4070" s="1" t="s">
        <v>12</v>
      </c>
      <c r="E4070" s="1" t="s">
        <v>21</v>
      </c>
      <c r="F4070" s="1">
        <v>6345.71</v>
      </c>
      <c r="G4070" s="1" t="s">
        <v>14</v>
      </c>
    </row>
    <row r="4071" spans="1:7" x14ac:dyDescent="0.3">
      <c r="A4071" s="1" t="s">
        <v>216</v>
      </c>
      <c r="B4071" s="2">
        <v>46070</v>
      </c>
      <c r="C4071" s="1" t="s">
        <v>217</v>
      </c>
      <c r="D4071" s="1" t="s">
        <v>12</v>
      </c>
      <c r="E4071" s="1" t="s">
        <v>13</v>
      </c>
      <c r="F4071" s="1">
        <v>12898.29</v>
      </c>
      <c r="G4071" s="1" t="s">
        <v>14</v>
      </c>
    </row>
    <row r="4072" spans="1:7" x14ac:dyDescent="0.3">
      <c r="A4072" s="1" t="s">
        <v>4639</v>
      </c>
      <c r="B4072" s="2">
        <v>46045</v>
      </c>
      <c r="C4072" s="1" t="s">
        <v>2386</v>
      </c>
      <c r="D4072" s="1" t="s">
        <v>18</v>
      </c>
      <c r="E4072" s="1" t="s">
        <v>27</v>
      </c>
      <c r="F4072" s="1">
        <v>1484.63</v>
      </c>
      <c r="G4072" s="1" t="s">
        <v>14</v>
      </c>
    </row>
    <row r="4073" spans="1:7" x14ac:dyDescent="0.3">
      <c r="A4073" s="1" t="s">
        <v>838</v>
      </c>
      <c r="B4073" s="2">
        <v>46102</v>
      </c>
      <c r="C4073" s="1" t="s">
        <v>259</v>
      </c>
      <c r="D4073" s="1" t="s">
        <v>35</v>
      </c>
      <c r="E4073" s="1" t="s">
        <v>27</v>
      </c>
      <c r="F4073" s="1">
        <v>1353.16</v>
      </c>
      <c r="G4073" s="1" t="s">
        <v>14</v>
      </c>
    </row>
    <row r="4074" spans="1:7" x14ac:dyDescent="0.3">
      <c r="A4074" s="1" t="s">
        <v>104</v>
      </c>
      <c r="B4074" s="2">
        <v>46053</v>
      </c>
      <c r="C4074" s="1" t="s">
        <v>105</v>
      </c>
      <c r="D4074" s="1" t="s">
        <v>66</v>
      </c>
      <c r="E4074" s="1" t="s">
        <v>13</v>
      </c>
      <c r="F4074" s="1">
        <v>2098.21</v>
      </c>
      <c r="G4074" s="1" t="s">
        <v>14</v>
      </c>
    </row>
    <row r="4075" spans="1:7" x14ac:dyDescent="0.3">
      <c r="A4075" s="1" t="s">
        <v>4530</v>
      </c>
      <c r="B4075" s="2">
        <v>46090</v>
      </c>
      <c r="C4075" s="1" t="s">
        <v>1238</v>
      </c>
      <c r="D4075" s="1" t="s">
        <v>18</v>
      </c>
      <c r="E4075" s="1" t="s">
        <v>13</v>
      </c>
      <c r="F4075" s="1">
        <v>42607.94</v>
      </c>
      <c r="G4075" s="1" t="s">
        <v>14</v>
      </c>
    </row>
    <row r="4076" spans="1:7" x14ac:dyDescent="0.3">
      <c r="A4076" s="1" t="s">
        <v>1867</v>
      </c>
      <c r="B4076" s="2">
        <v>46036</v>
      </c>
      <c r="C4076" s="1" t="s">
        <v>80</v>
      </c>
      <c r="D4076" s="1" t="s">
        <v>35</v>
      </c>
      <c r="E4076" s="1" t="s">
        <v>13</v>
      </c>
      <c r="F4076" s="1">
        <v>5810.82</v>
      </c>
      <c r="G4076" s="1" t="s">
        <v>14</v>
      </c>
    </row>
    <row r="4077" spans="1:7" x14ac:dyDescent="0.3">
      <c r="A4077" s="1" t="s">
        <v>2202</v>
      </c>
      <c r="B4077" s="2">
        <v>46052</v>
      </c>
      <c r="C4077" s="1" t="s">
        <v>2175</v>
      </c>
      <c r="D4077" s="1" t="s">
        <v>12</v>
      </c>
      <c r="E4077" s="1" t="s">
        <v>27</v>
      </c>
      <c r="F4077" s="1">
        <v>7392.45</v>
      </c>
      <c r="G4077" s="1" t="s">
        <v>14</v>
      </c>
    </row>
    <row r="4078" spans="1:7" x14ac:dyDescent="0.3">
      <c r="A4078" s="1" t="s">
        <v>4561</v>
      </c>
      <c r="B4078" s="2">
        <v>46046</v>
      </c>
      <c r="C4078" s="1" t="s">
        <v>619</v>
      </c>
      <c r="D4078" s="1" t="s">
        <v>46</v>
      </c>
      <c r="E4078" s="1" t="s">
        <v>55</v>
      </c>
      <c r="F4078" s="1">
        <v>2853.21</v>
      </c>
      <c r="G4078" s="1" t="s">
        <v>14</v>
      </c>
    </row>
    <row r="4079" spans="1:7" x14ac:dyDescent="0.3">
      <c r="A4079" s="1" t="s">
        <v>3322</v>
      </c>
      <c r="B4079" s="2">
        <v>46062</v>
      </c>
      <c r="C4079" s="1" t="s">
        <v>231</v>
      </c>
      <c r="D4079" s="1" t="s">
        <v>35</v>
      </c>
      <c r="E4079" s="1" t="s">
        <v>55</v>
      </c>
      <c r="F4079" s="1">
        <v>30233.27</v>
      </c>
      <c r="G4079" s="1" t="s">
        <v>14</v>
      </c>
    </row>
    <row r="4080" spans="1:7" x14ac:dyDescent="0.3">
      <c r="A4080" s="1" t="s">
        <v>4045</v>
      </c>
      <c r="B4080" s="2">
        <v>46031</v>
      </c>
      <c r="C4080" s="1" t="s">
        <v>2310</v>
      </c>
      <c r="D4080" s="1" t="s">
        <v>12</v>
      </c>
      <c r="E4080" s="1" t="s">
        <v>27</v>
      </c>
      <c r="F4080" s="1">
        <v>5918.98</v>
      </c>
      <c r="G4080" s="1" t="s">
        <v>14</v>
      </c>
    </row>
    <row r="4081" spans="1:7" x14ac:dyDescent="0.3">
      <c r="A4081" s="1" t="s">
        <v>3117</v>
      </c>
      <c r="B4081" s="2">
        <v>46066</v>
      </c>
      <c r="C4081" s="1" t="s">
        <v>3118</v>
      </c>
      <c r="D4081" s="1" t="s">
        <v>12</v>
      </c>
      <c r="E4081" s="1" t="s">
        <v>13</v>
      </c>
      <c r="F4081" s="1">
        <v>3996.67</v>
      </c>
      <c r="G4081" s="1" t="s">
        <v>14</v>
      </c>
    </row>
    <row r="4082" spans="1:7" x14ac:dyDescent="0.3">
      <c r="A4082" s="1" t="s">
        <v>3799</v>
      </c>
      <c r="B4082" s="2">
        <v>46078</v>
      </c>
      <c r="C4082" s="1" t="s">
        <v>3800</v>
      </c>
      <c r="D4082" s="1" t="s">
        <v>35</v>
      </c>
      <c r="E4082" s="1" t="s">
        <v>21</v>
      </c>
      <c r="F4082" s="1">
        <v>1437.41</v>
      </c>
      <c r="G4082" s="1" t="s">
        <v>14</v>
      </c>
    </row>
    <row r="4083" spans="1:7" x14ac:dyDescent="0.3">
      <c r="A4083" s="1" t="s">
        <v>3074</v>
      </c>
      <c r="B4083" s="2">
        <v>46027</v>
      </c>
      <c r="C4083" s="1" t="s">
        <v>346</v>
      </c>
      <c r="D4083" s="1" t="s">
        <v>18</v>
      </c>
      <c r="E4083" s="1" t="s">
        <v>21</v>
      </c>
      <c r="F4083" s="1">
        <v>7350.41</v>
      </c>
      <c r="G4083" s="1" t="s">
        <v>14</v>
      </c>
    </row>
    <row r="4084" spans="1:7" x14ac:dyDescent="0.3">
      <c r="A4084" s="1" t="s">
        <v>1576</v>
      </c>
      <c r="B4084" s="2">
        <v>46107</v>
      </c>
      <c r="C4084" s="1" t="s">
        <v>61</v>
      </c>
      <c r="D4084" s="1" t="s">
        <v>12</v>
      </c>
      <c r="E4084" s="1" t="s">
        <v>55</v>
      </c>
      <c r="F4084" s="1">
        <v>4530.87</v>
      </c>
      <c r="G4084" s="1" t="s">
        <v>14</v>
      </c>
    </row>
    <row r="4085" spans="1:7" x14ac:dyDescent="0.3">
      <c r="A4085" s="1" t="s">
        <v>1484</v>
      </c>
      <c r="B4085" s="2">
        <v>46035</v>
      </c>
      <c r="C4085" s="1" t="s">
        <v>417</v>
      </c>
      <c r="D4085" s="1" t="s">
        <v>12</v>
      </c>
      <c r="E4085" s="1" t="s">
        <v>21</v>
      </c>
      <c r="F4085" s="1">
        <v>15521.09</v>
      </c>
      <c r="G4085" s="1" t="s">
        <v>14</v>
      </c>
    </row>
    <row r="4086" spans="1:7" x14ac:dyDescent="0.3">
      <c r="A4086" s="1" t="s">
        <v>1538</v>
      </c>
      <c r="B4086" s="2">
        <v>46088</v>
      </c>
      <c r="C4086" s="1" t="s">
        <v>1539</v>
      </c>
      <c r="D4086" s="1" t="s">
        <v>12</v>
      </c>
      <c r="E4086" s="1" t="s">
        <v>21</v>
      </c>
      <c r="F4086" s="1">
        <v>1227.08</v>
      </c>
      <c r="G4086" s="1" t="s">
        <v>14</v>
      </c>
    </row>
    <row r="4087" spans="1:7" x14ac:dyDescent="0.3">
      <c r="A4087" s="1" t="s">
        <v>4493</v>
      </c>
      <c r="B4087" s="2">
        <v>46059</v>
      </c>
      <c r="C4087" s="1" t="s">
        <v>1718</v>
      </c>
      <c r="D4087" s="1" t="s">
        <v>12</v>
      </c>
      <c r="E4087" s="1" t="s">
        <v>13</v>
      </c>
      <c r="F4087" s="1">
        <v>2450.39</v>
      </c>
      <c r="G4087" s="1" t="s">
        <v>14</v>
      </c>
    </row>
    <row r="4088" spans="1:7" x14ac:dyDescent="0.3">
      <c r="A4088" s="1" t="s">
        <v>3894</v>
      </c>
      <c r="B4088" s="2">
        <v>46112</v>
      </c>
      <c r="C4088" s="1" t="s">
        <v>580</v>
      </c>
      <c r="D4088" s="1" t="s">
        <v>12</v>
      </c>
      <c r="E4088" s="1" t="s">
        <v>21</v>
      </c>
      <c r="F4088" s="1">
        <v>6569.78</v>
      </c>
      <c r="G4088" s="1" t="s">
        <v>14</v>
      </c>
    </row>
    <row r="4089" spans="1:7" x14ac:dyDescent="0.3">
      <c r="A4089" s="1" t="s">
        <v>4293</v>
      </c>
      <c r="B4089" s="2">
        <v>46086</v>
      </c>
      <c r="C4089" s="1" t="s">
        <v>2155</v>
      </c>
      <c r="D4089" s="1" t="s">
        <v>18</v>
      </c>
      <c r="E4089" s="1" t="s">
        <v>55</v>
      </c>
      <c r="F4089" s="1">
        <v>8461.1</v>
      </c>
      <c r="G4089" s="1" t="s">
        <v>14</v>
      </c>
    </row>
    <row r="4090" spans="1:7" x14ac:dyDescent="0.3">
      <c r="A4090" s="1" t="s">
        <v>2486</v>
      </c>
      <c r="B4090" s="2">
        <v>46033</v>
      </c>
      <c r="C4090" s="1" t="s">
        <v>316</v>
      </c>
      <c r="D4090" s="1" t="s">
        <v>12</v>
      </c>
      <c r="E4090" s="1" t="s">
        <v>55</v>
      </c>
      <c r="F4090" s="1">
        <v>6680.02</v>
      </c>
      <c r="G4090" s="1" t="s">
        <v>14</v>
      </c>
    </row>
    <row r="4091" spans="1:7" x14ac:dyDescent="0.3">
      <c r="A4091" s="1" t="s">
        <v>1763</v>
      </c>
      <c r="B4091" s="2">
        <v>46063</v>
      </c>
      <c r="C4091" s="1" t="s">
        <v>1674</v>
      </c>
      <c r="D4091" s="1" t="s">
        <v>12</v>
      </c>
      <c r="E4091" s="1" t="s">
        <v>55</v>
      </c>
      <c r="F4091" s="1">
        <v>1571.65</v>
      </c>
      <c r="G4091" s="1" t="s">
        <v>14</v>
      </c>
    </row>
    <row r="4092" spans="1:7" x14ac:dyDescent="0.3">
      <c r="A4092" s="1" t="s">
        <v>1990</v>
      </c>
      <c r="B4092" s="2">
        <v>46029</v>
      </c>
      <c r="C4092" s="1" t="s">
        <v>401</v>
      </c>
      <c r="D4092" s="1" t="s">
        <v>66</v>
      </c>
      <c r="E4092" s="1" t="s">
        <v>27</v>
      </c>
      <c r="F4092" s="1">
        <v>1824.87</v>
      </c>
      <c r="G4092" s="1" t="s">
        <v>89</v>
      </c>
    </row>
    <row r="4093" spans="1:7" x14ac:dyDescent="0.3">
      <c r="A4093" s="1" t="s">
        <v>3029</v>
      </c>
      <c r="B4093" s="2">
        <v>46072</v>
      </c>
      <c r="C4093" s="1" t="s">
        <v>942</v>
      </c>
      <c r="D4093" s="1" t="s">
        <v>12</v>
      </c>
      <c r="E4093" s="1" t="s">
        <v>21</v>
      </c>
      <c r="F4093" s="1">
        <v>2216.41</v>
      </c>
      <c r="G4093" s="1" t="s">
        <v>14</v>
      </c>
    </row>
    <row r="4094" spans="1:7" x14ac:dyDescent="0.3">
      <c r="A4094" s="1" t="s">
        <v>1796</v>
      </c>
      <c r="B4094" s="2">
        <v>46033</v>
      </c>
      <c r="C4094" s="1" t="s">
        <v>1032</v>
      </c>
      <c r="D4094" s="1" t="s">
        <v>46</v>
      </c>
      <c r="E4094" s="1" t="s">
        <v>21</v>
      </c>
      <c r="F4094" s="1">
        <v>1964.22</v>
      </c>
      <c r="G4094" s="1" t="s">
        <v>14</v>
      </c>
    </row>
    <row r="4095" spans="1:7" x14ac:dyDescent="0.3">
      <c r="A4095" s="1" t="s">
        <v>5066</v>
      </c>
      <c r="B4095" s="2">
        <v>46071</v>
      </c>
      <c r="C4095" s="1" t="s">
        <v>1432</v>
      </c>
      <c r="D4095" s="1" t="s">
        <v>12</v>
      </c>
      <c r="E4095" s="1" t="s">
        <v>21</v>
      </c>
      <c r="F4095" s="1">
        <v>7176.46</v>
      </c>
      <c r="G4095" s="1" t="s">
        <v>14</v>
      </c>
    </row>
    <row r="4096" spans="1:7" x14ac:dyDescent="0.3">
      <c r="A4096" s="1" t="s">
        <v>3754</v>
      </c>
      <c r="B4096" s="2">
        <v>46098</v>
      </c>
      <c r="C4096" s="1" t="s">
        <v>1362</v>
      </c>
      <c r="D4096" s="1" t="s">
        <v>12</v>
      </c>
      <c r="E4096" s="1" t="s">
        <v>27</v>
      </c>
      <c r="F4096" s="1">
        <v>9701.0400000000009</v>
      </c>
      <c r="G4096" s="1" t="s">
        <v>14</v>
      </c>
    </row>
    <row r="4097" spans="1:7" x14ac:dyDescent="0.3">
      <c r="A4097" s="1" t="s">
        <v>5067</v>
      </c>
      <c r="B4097" s="2">
        <v>46066</v>
      </c>
      <c r="C4097" s="1" t="s">
        <v>72</v>
      </c>
      <c r="D4097" s="1" t="s">
        <v>46</v>
      </c>
      <c r="E4097" s="1" t="s">
        <v>55</v>
      </c>
      <c r="F4097" s="1">
        <v>3331.8</v>
      </c>
      <c r="G4097" s="1" t="s">
        <v>14</v>
      </c>
    </row>
    <row r="4098" spans="1:7" x14ac:dyDescent="0.3">
      <c r="A4098" s="1" t="s">
        <v>4659</v>
      </c>
      <c r="B4098" s="2">
        <v>46106</v>
      </c>
      <c r="C4098" s="1" t="s">
        <v>3238</v>
      </c>
      <c r="D4098" s="1" t="s">
        <v>18</v>
      </c>
      <c r="E4098" s="1" t="s">
        <v>55</v>
      </c>
      <c r="F4098" s="1">
        <v>18348.5</v>
      </c>
      <c r="G4098" s="1" t="s">
        <v>14</v>
      </c>
    </row>
    <row r="4099" spans="1:7" x14ac:dyDescent="0.3">
      <c r="A4099" s="1" t="s">
        <v>3565</v>
      </c>
      <c r="B4099" s="2">
        <v>46081</v>
      </c>
      <c r="C4099" s="1" t="s">
        <v>350</v>
      </c>
      <c r="D4099" s="1" t="s">
        <v>35</v>
      </c>
      <c r="E4099" s="1" t="s">
        <v>21</v>
      </c>
      <c r="F4099" s="1">
        <v>1260.51</v>
      </c>
      <c r="G4099" s="1" t="s">
        <v>14</v>
      </c>
    </row>
    <row r="4100" spans="1:7" x14ac:dyDescent="0.3">
      <c r="A4100" s="1" t="s">
        <v>3601</v>
      </c>
      <c r="B4100" s="2">
        <v>46032</v>
      </c>
      <c r="C4100" s="1" t="s">
        <v>1489</v>
      </c>
      <c r="D4100" s="1" t="s">
        <v>12</v>
      </c>
      <c r="E4100" s="1" t="s">
        <v>13</v>
      </c>
      <c r="F4100" s="1">
        <v>2805.19</v>
      </c>
      <c r="G4100" s="1" t="s">
        <v>14</v>
      </c>
    </row>
    <row r="4101" spans="1:7" x14ac:dyDescent="0.3">
      <c r="A4101" s="1" t="s">
        <v>4596</v>
      </c>
      <c r="B4101" s="2">
        <v>46053</v>
      </c>
      <c r="C4101" s="1" t="s">
        <v>2629</v>
      </c>
      <c r="D4101" s="1" t="s">
        <v>35</v>
      </c>
      <c r="E4101" s="1" t="s">
        <v>21</v>
      </c>
      <c r="F4101" s="1">
        <v>1341.49</v>
      </c>
      <c r="G4101" s="1" t="s">
        <v>14</v>
      </c>
    </row>
    <row r="4102" spans="1:7" x14ac:dyDescent="0.3">
      <c r="A4102" s="1" t="s">
        <v>4399</v>
      </c>
      <c r="B4102" s="2">
        <v>46029</v>
      </c>
      <c r="C4102" s="1" t="s">
        <v>1151</v>
      </c>
      <c r="D4102" s="1" t="s">
        <v>66</v>
      </c>
      <c r="E4102" s="1" t="s">
        <v>13</v>
      </c>
      <c r="F4102" s="1">
        <v>6814.99</v>
      </c>
      <c r="G4102" s="1" t="s">
        <v>14</v>
      </c>
    </row>
    <row r="4103" spans="1:7" x14ac:dyDescent="0.3">
      <c r="A4103" s="1" t="s">
        <v>3838</v>
      </c>
      <c r="B4103" s="2">
        <v>46092</v>
      </c>
      <c r="C4103" s="1" t="s">
        <v>194</v>
      </c>
      <c r="D4103" s="1" t="s">
        <v>12</v>
      </c>
      <c r="E4103" s="1" t="s">
        <v>27</v>
      </c>
      <c r="F4103" s="1">
        <v>15323.55</v>
      </c>
      <c r="G4103" s="1" t="s">
        <v>14</v>
      </c>
    </row>
    <row r="4104" spans="1:7" x14ac:dyDescent="0.3">
      <c r="A4104" s="1" t="s">
        <v>4565</v>
      </c>
      <c r="B4104" s="2">
        <v>46043</v>
      </c>
      <c r="C4104" s="1" t="s">
        <v>2127</v>
      </c>
      <c r="D4104" s="1" t="s">
        <v>12</v>
      </c>
      <c r="E4104" s="1" t="s">
        <v>55</v>
      </c>
      <c r="F4104" s="1">
        <v>1366.15</v>
      </c>
      <c r="G4104" s="1" t="s">
        <v>94</v>
      </c>
    </row>
    <row r="4105" spans="1:7" x14ac:dyDescent="0.3">
      <c r="A4105" s="1" t="s">
        <v>2783</v>
      </c>
      <c r="B4105" s="2">
        <v>46037</v>
      </c>
      <c r="C4105" s="1" t="s">
        <v>603</v>
      </c>
      <c r="D4105" s="1" t="s">
        <v>12</v>
      </c>
      <c r="E4105" s="1" t="s">
        <v>13</v>
      </c>
      <c r="F4105" s="1">
        <v>4397.21</v>
      </c>
      <c r="G4105" s="1" t="s">
        <v>14</v>
      </c>
    </row>
    <row r="4106" spans="1:7" x14ac:dyDescent="0.3">
      <c r="A4106" s="1" t="s">
        <v>728</v>
      </c>
      <c r="B4106" s="2">
        <v>46028</v>
      </c>
      <c r="C4106" s="1" t="s">
        <v>480</v>
      </c>
      <c r="D4106" s="1" t="s">
        <v>12</v>
      </c>
      <c r="E4106" s="1" t="s">
        <v>21</v>
      </c>
      <c r="F4106" s="1">
        <v>2915.13</v>
      </c>
      <c r="G4106" s="1" t="s">
        <v>89</v>
      </c>
    </row>
    <row r="4107" spans="1:7" x14ac:dyDescent="0.3">
      <c r="A4107" s="1" t="s">
        <v>349</v>
      </c>
      <c r="B4107" s="2">
        <v>46092</v>
      </c>
      <c r="C4107" s="1" t="s">
        <v>350</v>
      </c>
      <c r="D4107" s="1" t="s">
        <v>12</v>
      </c>
      <c r="E4107" s="1" t="s">
        <v>13</v>
      </c>
      <c r="F4107" s="1">
        <v>10770.94</v>
      </c>
      <c r="G4107" s="1" t="s">
        <v>14</v>
      </c>
    </row>
    <row r="4108" spans="1:7" x14ac:dyDescent="0.3">
      <c r="A4108" s="1" t="s">
        <v>4176</v>
      </c>
      <c r="B4108" s="2">
        <v>46056</v>
      </c>
      <c r="C4108" s="1" t="s">
        <v>446</v>
      </c>
      <c r="D4108" s="1" t="s">
        <v>35</v>
      </c>
      <c r="E4108" s="1" t="s">
        <v>21</v>
      </c>
      <c r="F4108" s="1">
        <v>712.38</v>
      </c>
      <c r="G4108" s="1" t="s">
        <v>14</v>
      </c>
    </row>
    <row r="4109" spans="1:7" x14ac:dyDescent="0.3">
      <c r="A4109" s="1" t="s">
        <v>3473</v>
      </c>
      <c r="B4109" s="2">
        <v>46091</v>
      </c>
      <c r="C4109" s="1" t="s">
        <v>2155</v>
      </c>
      <c r="D4109" s="1" t="s">
        <v>12</v>
      </c>
      <c r="E4109" s="1" t="s">
        <v>21</v>
      </c>
      <c r="F4109" s="1">
        <v>8308.61</v>
      </c>
      <c r="G4109" s="1" t="s">
        <v>14</v>
      </c>
    </row>
    <row r="4110" spans="1:7" x14ac:dyDescent="0.3">
      <c r="A4110" s="1" t="s">
        <v>4106</v>
      </c>
      <c r="B4110" s="2">
        <v>46109</v>
      </c>
      <c r="C4110" s="1" t="s">
        <v>280</v>
      </c>
      <c r="D4110" s="1" t="s">
        <v>18</v>
      </c>
      <c r="E4110" s="1" t="s">
        <v>55</v>
      </c>
      <c r="F4110" s="1">
        <v>2415.7399999999998</v>
      </c>
      <c r="G4110" s="1" t="s">
        <v>14</v>
      </c>
    </row>
    <row r="4111" spans="1:7" x14ac:dyDescent="0.3">
      <c r="A4111" s="1" t="s">
        <v>1481</v>
      </c>
      <c r="B4111" s="2">
        <v>46077</v>
      </c>
      <c r="C4111" s="1" t="s">
        <v>1482</v>
      </c>
      <c r="D4111" s="1" t="s">
        <v>12</v>
      </c>
      <c r="E4111" s="1" t="s">
        <v>13</v>
      </c>
      <c r="F4111" s="1">
        <v>6092.17</v>
      </c>
      <c r="G4111" s="1" t="s">
        <v>14</v>
      </c>
    </row>
    <row r="4112" spans="1:7" x14ac:dyDescent="0.3">
      <c r="A4112" s="1" t="s">
        <v>2007</v>
      </c>
      <c r="B4112" s="2">
        <v>46087</v>
      </c>
      <c r="C4112" s="1" t="s">
        <v>298</v>
      </c>
      <c r="D4112" s="1" t="s">
        <v>18</v>
      </c>
      <c r="E4112" s="1" t="s">
        <v>21</v>
      </c>
      <c r="F4112" s="1">
        <v>1986.46</v>
      </c>
      <c r="G4112" s="1" t="s">
        <v>14</v>
      </c>
    </row>
    <row r="4113" spans="1:7" x14ac:dyDescent="0.3">
      <c r="A4113" s="1" t="s">
        <v>1303</v>
      </c>
      <c r="B4113" s="2">
        <v>46031</v>
      </c>
      <c r="C4113" s="1" t="s">
        <v>1304</v>
      </c>
      <c r="D4113" s="1" t="s">
        <v>35</v>
      </c>
      <c r="E4113" s="1" t="s">
        <v>13</v>
      </c>
      <c r="F4113" s="1">
        <v>2208.33</v>
      </c>
      <c r="G4113" s="1" t="s">
        <v>14</v>
      </c>
    </row>
    <row r="4114" spans="1:7" x14ac:dyDescent="0.3">
      <c r="A4114" s="1" t="s">
        <v>468</v>
      </c>
      <c r="B4114" s="2">
        <v>46082</v>
      </c>
      <c r="C4114" s="1" t="s">
        <v>267</v>
      </c>
      <c r="D4114" s="1" t="s">
        <v>12</v>
      </c>
      <c r="E4114" s="1" t="s">
        <v>21</v>
      </c>
      <c r="F4114" s="1">
        <v>15365.19</v>
      </c>
      <c r="G4114" s="1" t="s">
        <v>14</v>
      </c>
    </row>
    <row r="4115" spans="1:7" x14ac:dyDescent="0.3">
      <c r="A4115" s="1" t="s">
        <v>803</v>
      </c>
      <c r="B4115" s="2">
        <v>46025</v>
      </c>
      <c r="C4115" s="1" t="s">
        <v>804</v>
      </c>
      <c r="D4115" s="1" t="s">
        <v>12</v>
      </c>
      <c r="E4115" s="1" t="s">
        <v>21</v>
      </c>
      <c r="F4115" s="1">
        <v>3269.74</v>
      </c>
      <c r="G4115" s="1" t="s">
        <v>14</v>
      </c>
    </row>
    <row r="4116" spans="1:7" x14ac:dyDescent="0.3">
      <c r="A4116" s="1" t="s">
        <v>3942</v>
      </c>
      <c r="B4116" s="2">
        <v>46108</v>
      </c>
      <c r="C4116" s="1" t="s">
        <v>3479</v>
      </c>
      <c r="D4116" s="1" t="s">
        <v>35</v>
      </c>
      <c r="E4116" s="1" t="s">
        <v>13</v>
      </c>
      <c r="F4116" s="1">
        <v>1332.26</v>
      </c>
      <c r="G4116" s="1" t="s">
        <v>14</v>
      </c>
    </row>
    <row r="4117" spans="1:7" x14ac:dyDescent="0.3">
      <c r="A4117" s="1" t="s">
        <v>1449</v>
      </c>
      <c r="B4117" s="2">
        <v>46043</v>
      </c>
      <c r="C4117" s="1" t="s">
        <v>1136</v>
      </c>
      <c r="D4117" s="1" t="s">
        <v>12</v>
      </c>
      <c r="E4117" s="1" t="s">
        <v>27</v>
      </c>
      <c r="F4117" s="1">
        <v>17924.259999999998</v>
      </c>
      <c r="G4117" s="1" t="s">
        <v>14</v>
      </c>
    </row>
    <row r="4118" spans="1:7" x14ac:dyDescent="0.3">
      <c r="A4118" s="1" t="s">
        <v>388</v>
      </c>
      <c r="B4118" s="2">
        <v>46023</v>
      </c>
      <c r="C4118" s="1" t="s">
        <v>389</v>
      </c>
      <c r="D4118" s="1" t="s">
        <v>12</v>
      </c>
      <c r="E4118" s="1" t="s">
        <v>13</v>
      </c>
      <c r="F4118" s="1">
        <v>4925.3599999999997</v>
      </c>
      <c r="G4118" s="1" t="s">
        <v>14</v>
      </c>
    </row>
    <row r="4119" spans="1:7" x14ac:dyDescent="0.3">
      <c r="A4119" s="1" t="s">
        <v>1587</v>
      </c>
      <c r="B4119" s="2">
        <v>46048</v>
      </c>
      <c r="C4119" s="1" t="s">
        <v>1588</v>
      </c>
      <c r="D4119" s="1" t="s">
        <v>12</v>
      </c>
      <c r="E4119" s="1" t="s">
        <v>13</v>
      </c>
      <c r="F4119" s="1">
        <v>4572.1899999999996</v>
      </c>
      <c r="G4119" s="1" t="s">
        <v>14</v>
      </c>
    </row>
    <row r="4120" spans="1:7" x14ac:dyDescent="0.3">
      <c r="A4120" s="1" t="s">
        <v>2788</v>
      </c>
      <c r="B4120" s="2">
        <v>46046</v>
      </c>
      <c r="C4120" s="1" t="s">
        <v>1007</v>
      </c>
      <c r="D4120" s="1" t="s">
        <v>18</v>
      </c>
      <c r="E4120" s="1" t="s">
        <v>27</v>
      </c>
      <c r="F4120" s="1">
        <v>17932.23</v>
      </c>
      <c r="G4120" s="1" t="s">
        <v>14</v>
      </c>
    </row>
    <row r="4121" spans="1:7" x14ac:dyDescent="0.3">
      <c r="A4121" s="1" t="s">
        <v>4940</v>
      </c>
      <c r="B4121" s="2">
        <v>46050</v>
      </c>
      <c r="C4121" s="1" t="s">
        <v>1143</v>
      </c>
      <c r="D4121" s="1" t="s">
        <v>12</v>
      </c>
      <c r="E4121" s="1" t="s">
        <v>13</v>
      </c>
      <c r="F4121" s="1">
        <v>4187.71</v>
      </c>
      <c r="G4121" s="1" t="s">
        <v>14</v>
      </c>
    </row>
    <row r="4122" spans="1:7" x14ac:dyDescent="0.3">
      <c r="A4122" s="1" t="s">
        <v>2773</v>
      </c>
      <c r="B4122" s="2">
        <v>46072</v>
      </c>
      <c r="C4122" s="1" t="s">
        <v>134</v>
      </c>
      <c r="D4122" s="1" t="s">
        <v>35</v>
      </c>
      <c r="E4122" s="1" t="s">
        <v>21</v>
      </c>
      <c r="F4122" s="1">
        <v>15270.23</v>
      </c>
      <c r="G4122" s="1" t="s">
        <v>14</v>
      </c>
    </row>
    <row r="4123" spans="1:7" x14ac:dyDescent="0.3">
      <c r="A4123" s="1" t="s">
        <v>1321</v>
      </c>
      <c r="B4123" s="2">
        <v>46105</v>
      </c>
      <c r="C4123" s="1" t="s">
        <v>1322</v>
      </c>
      <c r="D4123" s="1" t="s">
        <v>18</v>
      </c>
      <c r="E4123" s="1" t="s">
        <v>55</v>
      </c>
      <c r="F4123" s="1">
        <v>14593.63</v>
      </c>
      <c r="G4123" s="1" t="s">
        <v>14</v>
      </c>
    </row>
    <row r="4124" spans="1:7" x14ac:dyDescent="0.3">
      <c r="A4124" s="1" t="s">
        <v>4563</v>
      </c>
      <c r="B4124" s="2">
        <v>46034</v>
      </c>
      <c r="C4124" s="1" t="s">
        <v>686</v>
      </c>
      <c r="D4124" s="1" t="s">
        <v>66</v>
      </c>
      <c r="E4124" s="1" t="s">
        <v>27</v>
      </c>
      <c r="F4124" s="1">
        <v>2173.73</v>
      </c>
      <c r="G4124" s="1" t="s">
        <v>14</v>
      </c>
    </row>
    <row r="4125" spans="1:7" x14ac:dyDescent="0.3">
      <c r="A4125" s="1" t="s">
        <v>4735</v>
      </c>
      <c r="B4125" s="2">
        <v>46026</v>
      </c>
      <c r="C4125" s="1" t="s">
        <v>1283</v>
      </c>
      <c r="D4125" s="1" t="s">
        <v>12</v>
      </c>
      <c r="E4125" s="1" t="s">
        <v>13</v>
      </c>
      <c r="F4125" s="1">
        <v>1513.23</v>
      </c>
      <c r="G4125" s="1" t="s">
        <v>14</v>
      </c>
    </row>
    <row r="4126" spans="1:7" x14ac:dyDescent="0.3">
      <c r="A4126" s="1" t="s">
        <v>3209</v>
      </c>
      <c r="B4126" s="2">
        <v>46069</v>
      </c>
      <c r="C4126" s="1" t="s">
        <v>553</v>
      </c>
      <c r="D4126" s="1" t="s">
        <v>35</v>
      </c>
      <c r="E4126" s="1" t="s">
        <v>55</v>
      </c>
      <c r="F4126" s="1">
        <v>4440.62</v>
      </c>
      <c r="G4126" s="1" t="s">
        <v>14</v>
      </c>
    </row>
    <row r="4127" spans="1:7" x14ac:dyDescent="0.3">
      <c r="A4127" s="1" t="s">
        <v>3000</v>
      </c>
      <c r="B4127" s="2">
        <v>46079</v>
      </c>
      <c r="C4127" s="1" t="s">
        <v>1738</v>
      </c>
      <c r="D4127" s="1" t="s">
        <v>12</v>
      </c>
      <c r="E4127" s="1" t="s">
        <v>27</v>
      </c>
      <c r="F4127" s="1">
        <v>1525.47</v>
      </c>
      <c r="G4127" s="1" t="s">
        <v>14</v>
      </c>
    </row>
    <row r="4128" spans="1:7" x14ac:dyDescent="0.3">
      <c r="A4128" s="1" t="s">
        <v>4016</v>
      </c>
      <c r="B4128" s="2">
        <v>46041</v>
      </c>
      <c r="C4128" s="1" t="s">
        <v>1508</v>
      </c>
      <c r="D4128" s="1" t="s">
        <v>12</v>
      </c>
      <c r="E4128" s="1" t="s">
        <v>13</v>
      </c>
      <c r="F4128" s="1">
        <v>2018.5</v>
      </c>
      <c r="G4128" s="1" t="s">
        <v>14</v>
      </c>
    </row>
    <row r="4129" spans="1:7" x14ac:dyDescent="0.3">
      <c r="A4129" s="1" t="s">
        <v>2889</v>
      </c>
      <c r="B4129" s="2">
        <v>46077</v>
      </c>
      <c r="C4129" s="1" t="s">
        <v>1874</v>
      </c>
      <c r="D4129" s="1" t="s">
        <v>35</v>
      </c>
      <c r="E4129" s="1" t="s">
        <v>21</v>
      </c>
      <c r="F4129" s="1">
        <v>1402.87</v>
      </c>
      <c r="G4129" s="1" t="s">
        <v>14</v>
      </c>
    </row>
    <row r="4130" spans="1:7" x14ac:dyDescent="0.3">
      <c r="A4130" s="1" t="s">
        <v>1346</v>
      </c>
      <c r="B4130" s="2">
        <v>46064</v>
      </c>
      <c r="C4130" s="1" t="s">
        <v>1059</v>
      </c>
      <c r="D4130" s="1" t="s">
        <v>12</v>
      </c>
      <c r="E4130" s="1" t="s">
        <v>55</v>
      </c>
      <c r="F4130" s="1">
        <v>2527.06</v>
      </c>
      <c r="G4130" s="1" t="s">
        <v>14</v>
      </c>
    </row>
    <row r="4131" spans="1:7" x14ac:dyDescent="0.3">
      <c r="A4131" s="1" t="s">
        <v>4713</v>
      </c>
      <c r="B4131" s="2">
        <v>46106</v>
      </c>
      <c r="C4131" s="1" t="s">
        <v>1161</v>
      </c>
      <c r="D4131" s="1" t="s">
        <v>35</v>
      </c>
      <c r="E4131" s="1" t="s">
        <v>55</v>
      </c>
      <c r="F4131" s="1">
        <v>11363.38</v>
      </c>
      <c r="G4131" s="1" t="s">
        <v>14</v>
      </c>
    </row>
    <row r="4132" spans="1:7" x14ac:dyDescent="0.3">
      <c r="A4132" s="1" t="s">
        <v>4280</v>
      </c>
      <c r="B4132" s="2">
        <v>46068</v>
      </c>
      <c r="C4132" s="1" t="s">
        <v>798</v>
      </c>
      <c r="D4132" s="1" t="s">
        <v>12</v>
      </c>
      <c r="E4132" s="1" t="s">
        <v>13</v>
      </c>
      <c r="F4132" s="1">
        <v>4644.83</v>
      </c>
      <c r="G4132" s="1" t="s">
        <v>14</v>
      </c>
    </row>
    <row r="4133" spans="1:7" x14ac:dyDescent="0.3">
      <c r="A4133" s="1" t="s">
        <v>4509</v>
      </c>
      <c r="B4133" s="2">
        <v>46044</v>
      </c>
      <c r="C4133" s="1" t="s">
        <v>1097</v>
      </c>
      <c r="D4133" s="1" t="s">
        <v>12</v>
      </c>
      <c r="E4133" s="1" t="s">
        <v>13</v>
      </c>
      <c r="F4133" s="1">
        <v>560.02</v>
      </c>
      <c r="G4133" s="1" t="s">
        <v>14</v>
      </c>
    </row>
    <row r="4134" spans="1:7" x14ac:dyDescent="0.3">
      <c r="A4134" s="1" t="s">
        <v>4415</v>
      </c>
      <c r="B4134" s="2">
        <v>46064</v>
      </c>
      <c r="C4134" s="1" t="s">
        <v>4416</v>
      </c>
      <c r="D4134" s="1" t="s">
        <v>12</v>
      </c>
      <c r="E4134" s="1" t="s">
        <v>13</v>
      </c>
      <c r="F4134" s="1">
        <v>250000</v>
      </c>
      <c r="G4134" s="1" t="s">
        <v>14</v>
      </c>
    </row>
    <row r="4135" spans="1:7" x14ac:dyDescent="0.3">
      <c r="A4135" s="1" t="s">
        <v>1079</v>
      </c>
      <c r="B4135" s="2">
        <v>46023</v>
      </c>
      <c r="C4135" s="1" t="s">
        <v>691</v>
      </c>
      <c r="D4135" s="1" t="s">
        <v>18</v>
      </c>
      <c r="E4135" s="1" t="s">
        <v>27</v>
      </c>
      <c r="F4135" s="1">
        <v>697.76</v>
      </c>
      <c r="G4135" s="1" t="s">
        <v>14</v>
      </c>
    </row>
    <row r="4136" spans="1:7" x14ac:dyDescent="0.3">
      <c r="A4136" s="1" t="s">
        <v>3992</v>
      </c>
      <c r="B4136" s="2">
        <v>46027</v>
      </c>
      <c r="C4136" s="1" t="s">
        <v>2767</v>
      </c>
      <c r="D4136" s="1" t="s">
        <v>18</v>
      </c>
      <c r="E4136" s="1" t="s">
        <v>21</v>
      </c>
      <c r="F4136" s="1">
        <v>5574.43</v>
      </c>
      <c r="G4136" s="1" t="s">
        <v>14</v>
      </c>
    </row>
    <row r="4137" spans="1:7" x14ac:dyDescent="0.3">
      <c r="A4137" s="1" t="s">
        <v>3742</v>
      </c>
      <c r="B4137" s="2">
        <v>46071</v>
      </c>
      <c r="C4137" s="1" t="s">
        <v>2456</v>
      </c>
      <c r="D4137" s="1" t="s">
        <v>18</v>
      </c>
      <c r="E4137" s="1" t="s">
        <v>13</v>
      </c>
      <c r="F4137" s="1">
        <v>8549.91</v>
      </c>
      <c r="G4137" s="1" t="s">
        <v>89</v>
      </c>
    </row>
    <row r="4138" spans="1:7" x14ac:dyDescent="0.3">
      <c r="A4138" s="1" t="s">
        <v>1047</v>
      </c>
      <c r="B4138" s="2">
        <v>46055</v>
      </c>
      <c r="C4138" s="1" t="s">
        <v>1048</v>
      </c>
      <c r="D4138" s="1" t="s">
        <v>18</v>
      </c>
      <c r="E4138" s="1" t="s">
        <v>21</v>
      </c>
      <c r="F4138" s="1">
        <v>2725.44</v>
      </c>
      <c r="G4138" s="1" t="s">
        <v>14</v>
      </c>
    </row>
    <row r="4139" spans="1:7" x14ac:dyDescent="0.3">
      <c r="A4139" s="1" t="s">
        <v>1592</v>
      </c>
      <c r="B4139" s="2">
        <v>46073</v>
      </c>
      <c r="C4139" s="1" t="s">
        <v>514</v>
      </c>
      <c r="D4139" s="1" t="s">
        <v>12</v>
      </c>
      <c r="E4139" s="1" t="s">
        <v>55</v>
      </c>
      <c r="F4139" s="1">
        <v>1000.36</v>
      </c>
      <c r="G4139" s="1" t="s">
        <v>14</v>
      </c>
    </row>
    <row r="4140" spans="1:7" x14ac:dyDescent="0.3">
      <c r="A4140" s="1" t="s">
        <v>3916</v>
      </c>
      <c r="B4140" s="2">
        <v>46079</v>
      </c>
      <c r="C4140" s="1" t="s">
        <v>282</v>
      </c>
      <c r="D4140" s="1" t="s">
        <v>18</v>
      </c>
      <c r="E4140" s="1" t="s">
        <v>55</v>
      </c>
      <c r="F4140" s="1">
        <v>34206.199999999997</v>
      </c>
      <c r="G4140" s="1" t="s">
        <v>14</v>
      </c>
    </row>
    <row r="4141" spans="1:7" x14ac:dyDescent="0.3">
      <c r="A4141" s="1" t="s">
        <v>4961</v>
      </c>
      <c r="B4141" s="2">
        <v>46089</v>
      </c>
      <c r="C4141" s="1" t="s">
        <v>4027</v>
      </c>
      <c r="D4141" s="1" t="s">
        <v>46</v>
      </c>
      <c r="E4141" s="1" t="s">
        <v>21</v>
      </c>
      <c r="F4141" s="1">
        <v>5425.59</v>
      </c>
      <c r="G4141" s="1" t="s">
        <v>94</v>
      </c>
    </row>
    <row r="4142" spans="1:7" x14ac:dyDescent="0.3">
      <c r="A4142" s="1" t="s">
        <v>4834</v>
      </c>
      <c r="B4142" s="2">
        <v>46050</v>
      </c>
      <c r="C4142" s="1" t="s">
        <v>2289</v>
      </c>
      <c r="D4142" s="1" t="s">
        <v>18</v>
      </c>
      <c r="E4142" s="1" t="s">
        <v>21</v>
      </c>
      <c r="F4142" s="1">
        <v>1699.85</v>
      </c>
      <c r="G4142" s="1" t="s">
        <v>14</v>
      </c>
    </row>
    <row r="4143" spans="1:7" x14ac:dyDescent="0.3">
      <c r="A4143" s="1" t="s">
        <v>2666</v>
      </c>
      <c r="B4143" s="2">
        <v>46089</v>
      </c>
      <c r="C4143" s="1" t="s">
        <v>947</v>
      </c>
      <c r="D4143" s="1" t="s">
        <v>18</v>
      </c>
      <c r="E4143" s="1" t="s">
        <v>13</v>
      </c>
      <c r="F4143" s="1">
        <v>22674.639999999999</v>
      </c>
      <c r="G4143" s="1" t="s">
        <v>14</v>
      </c>
    </row>
    <row r="4144" spans="1:7" x14ac:dyDescent="0.3">
      <c r="A4144" s="1" t="s">
        <v>3624</v>
      </c>
      <c r="B4144" s="2">
        <v>46023</v>
      </c>
      <c r="C4144" s="1" t="s">
        <v>463</v>
      </c>
      <c r="D4144" s="1" t="s">
        <v>12</v>
      </c>
      <c r="E4144" s="1" t="s">
        <v>27</v>
      </c>
      <c r="F4144" s="1">
        <v>13570.71</v>
      </c>
      <c r="G4144" s="1" t="s">
        <v>14</v>
      </c>
    </row>
    <row r="4145" spans="1:7" x14ac:dyDescent="0.3">
      <c r="A4145" s="1" t="s">
        <v>2257</v>
      </c>
      <c r="B4145" s="2">
        <v>46050</v>
      </c>
      <c r="C4145" s="1" t="s">
        <v>1189</v>
      </c>
      <c r="D4145" s="1" t="s">
        <v>12</v>
      </c>
      <c r="E4145" s="1" t="s">
        <v>13</v>
      </c>
      <c r="F4145" s="1">
        <v>7793.41</v>
      </c>
      <c r="G4145" s="1" t="s">
        <v>14</v>
      </c>
    </row>
    <row r="4146" spans="1:7" x14ac:dyDescent="0.3">
      <c r="A4146" s="1" t="s">
        <v>4273</v>
      </c>
      <c r="B4146" s="2">
        <v>46089</v>
      </c>
      <c r="C4146" s="1" t="s">
        <v>454</v>
      </c>
      <c r="D4146" s="1" t="s">
        <v>35</v>
      </c>
      <c r="E4146" s="1" t="s">
        <v>27</v>
      </c>
      <c r="F4146" s="1">
        <v>27608.13</v>
      </c>
      <c r="G4146" s="1" t="s">
        <v>14</v>
      </c>
    </row>
    <row r="4147" spans="1:7" x14ac:dyDescent="0.3">
      <c r="A4147" s="1" t="s">
        <v>3314</v>
      </c>
      <c r="B4147" s="2">
        <v>46091</v>
      </c>
      <c r="C4147" s="1" t="s">
        <v>1339</v>
      </c>
      <c r="D4147" s="1" t="s">
        <v>35</v>
      </c>
      <c r="E4147" s="1" t="s">
        <v>13</v>
      </c>
      <c r="F4147" s="1">
        <v>3631.98</v>
      </c>
      <c r="G4147" s="1" t="s">
        <v>14</v>
      </c>
    </row>
    <row r="4148" spans="1:7" x14ac:dyDescent="0.3">
      <c r="A4148" s="1" t="s">
        <v>2298</v>
      </c>
      <c r="B4148" s="2">
        <v>46084</v>
      </c>
      <c r="C4148" s="1" t="s">
        <v>330</v>
      </c>
      <c r="D4148" s="1" t="s">
        <v>12</v>
      </c>
      <c r="E4148" s="1" t="s">
        <v>13</v>
      </c>
      <c r="F4148" s="1">
        <v>6916.51</v>
      </c>
      <c r="G4148" s="1" t="s">
        <v>94</v>
      </c>
    </row>
    <row r="4149" spans="1:7" x14ac:dyDescent="0.3">
      <c r="A4149" s="1" t="s">
        <v>1833</v>
      </c>
      <c r="B4149" s="2">
        <v>46094</v>
      </c>
      <c r="C4149" s="1" t="s">
        <v>706</v>
      </c>
      <c r="D4149" s="1" t="s">
        <v>66</v>
      </c>
      <c r="E4149" s="1" t="s">
        <v>13</v>
      </c>
      <c r="F4149" s="1">
        <v>641.34</v>
      </c>
      <c r="G4149" s="1" t="s">
        <v>14</v>
      </c>
    </row>
    <row r="4150" spans="1:7" x14ac:dyDescent="0.3">
      <c r="A4150" s="1" t="s">
        <v>911</v>
      </c>
      <c r="B4150" s="2">
        <v>46098</v>
      </c>
      <c r="C4150" s="1" t="s">
        <v>306</v>
      </c>
      <c r="D4150" s="1" t="s">
        <v>66</v>
      </c>
      <c r="E4150" s="1" t="s">
        <v>21</v>
      </c>
      <c r="F4150" s="1">
        <v>2750.17</v>
      </c>
      <c r="G4150" s="1" t="s">
        <v>14</v>
      </c>
    </row>
    <row r="4151" spans="1:7" x14ac:dyDescent="0.3">
      <c r="A4151" s="1" t="s">
        <v>4603</v>
      </c>
      <c r="B4151" s="2">
        <v>46051</v>
      </c>
      <c r="C4151" s="1" t="s">
        <v>1228</v>
      </c>
      <c r="D4151" s="1" t="s">
        <v>12</v>
      </c>
      <c r="E4151" s="1" t="s">
        <v>55</v>
      </c>
      <c r="F4151" s="1">
        <v>1361.91</v>
      </c>
      <c r="G4151" s="1" t="s">
        <v>14</v>
      </c>
    </row>
    <row r="4152" spans="1:7" x14ac:dyDescent="0.3">
      <c r="A4152" s="1" t="s">
        <v>2739</v>
      </c>
      <c r="B4152" s="2">
        <v>46052</v>
      </c>
      <c r="C4152" s="1" t="s">
        <v>339</v>
      </c>
      <c r="D4152" s="1" t="s">
        <v>66</v>
      </c>
      <c r="E4152" s="1" t="s">
        <v>27</v>
      </c>
      <c r="F4152" s="1">
        <v>7059.24</v>
      </c>
      <c r="G4152" s="1" t="s">
        <v>14</v>
      </c>
    </row>
    <row r="4153" spans="1:7" x14ac:dyDescent="0.3">
      <c r="A4153" s="1" t="s">
        <v>4297</v>
      </c>
      <c r="B4153" s="2">
        <v>46085</v>
      </c>
      <c r="C4153" s="1" t="s">
        <v>328</v>
      </c>
      <c r="D4153" s="1" t="s">
        <v>18</v>
      </c>
      <c r="E4153" s="1" t="s">
        <v>21</v>
      </c>
      <c r="F4153" s="1">
        <v>2076.4299999999998</v>
      </c>
      <c r="G4153" s="1" t="s">
        <v>14</v>
      </c>
    </row>
    <row r="4154" spans="1:7" x14ac:dyDescent="0.3">
      <c r="A4154" s="1" t="s">
        <v>2908</v>
      </c>
      <c r="B4154" s="2">
        <v>46097</v>
      </c>
      <c r="C4154" s="1" t="s">
        <v>942</v>
      </c>
      <c r="D4154" s="1" t="s">
        <v>12</v>
      </c>
      <c r="E4154" s="1" t="s">
        <v>13</v>
      </c>
      <c r="F4154" s="1">
        <v>36404.050000000003</v>
      </c>
      <c r="G4154" s="1" t="s">
        <v>14</v>
      </c>
    </row>
    <row r="4155" spans="1:7" x14ac:dyDescent="0.3">
      <c r="A4155" s="1" t="s">
        <v>2701</v>
      </c>
      <c r="B4155" s="2">
        <v>46082</v>
      </c>
      <c r="C4155" s="1" t="s">
        <v>113</v>
      </c>
      <c r="D4155" s="1" t="s">
        <v>12</v>
      </c>
      <c r="E4155" s="1" t="s">
        <v>13</v>
      </c>
      <c r="F4155" s="1">
        <v>768.25</v>
      </c>
      <c r="G4155" s="1" t="s">
        <v>14</v>
      </c>
    </row>
    <row r="4156" spans="1:7" x14ac:dyDescent="0.3">
      <c r="A4156" s="1" t="s">
        <v>4727</v>
      </c>
      <c r="B4156" s="2">
        <v>46091</v>
      </c>
      <c r="C4156" s="1" t="s">
        <v>3800</v>
      </c>
      <c r="D4156" s="1" t="s">
        <v>18</v>
      </c>
      <c r="E4156" s="1" t="s">
        <v>13</v>
      </c>
      <c r="F4156" s="1">
        <v>11977.75</v>
      </c>
      <c r="G4156" s="1" t="s">
        <v>14</v>
      </c>
    </row>
    <row r="4157" spans="1:7" x14ac:dyDescent="0.3">
      <c r="A4157" s="1" t="s">
        <v>3255</v>
      </c>
      <c r="B4157" s="2">
        <v>46110</v>
      </c>
      <c r="C4157" s="1" t="s">
        <v>1025</v>
      </c>
      <c r="D4157" s="1" t="s">
        <v>18</v>
      </c>
      <c r="E4157" s="1" t="s">
        <v>27</v>
      </c>
      <c r="F4157" s="1">
        <v>10292.44</v>
      </c>
      <c r="G4157" s="1" t="s">
        <v>89</v>
      </c>
    </row>
    <row r="4158" spans="1:7" x14ac:dyDescent="0.3">
      <c r="A4158" s="1" t="s">
        <v>3901</v>
      </c>
      <c r="B4158" s="2">
        <v>46087</v>
      </c>
      <c r="C4158" s="1" t="s">
        <v>26</v>
      </c>
      <c r="D4158" s="1" t="s">
        <v>35</v>
      </c>
      <c r="E4158" s="1" t="s">
        <v>21</v>
      </c>
      <c r="F4158" s="1">
        <v>3384.64</v>
      </c>
      <c r="G4158" s="1" t="s">
        <v>14</v>
      </c>
    </row>
    <row r="4159" spans="1:7" x14ac:dyDescent="0.3">
      <c r="A4159" s="1" t="s">
        <v>2642</v>
      </c>
      <c r="B4159" s="2">
        <v>46064</v>
      </c>
      <c r="C4159" s="1" t="s">
        <v>296</v>
      </c>
      <c r="D4159" s="1" t="s">
        <v>35</v>
      </c>
      <c r="E4159" s="1" t="s">
        <v>55</v>
      </c>
      <c r="F4159" s="1">
        <v>15363.98</v>
      </c>
      <c r="G4159" s="1" t="s">
        <v>14</v>
      </c>
    </row>
    <row r="4160" spans="1:7" x14ac:dyDescent="0.3">
      <c r="A4160" s="1" t="s">
        <v>879</v>
      </c>
      <c r="B4160" s="2">
        <v>46098</v>
      </c>
      <c r="C4160" s="1" t="s">
        <v>880</v>
      </c>
      <c r="D4160" s="1" t="s">
        <v>12</v>
      </c>
      <c r="E4160" s="1" t="s">
        <v>55</v>
      </c>
      <c r="F4160" s="1">
        <v>11306.8</v>
      </c>
      <c r="G4160" s="1" t="s">
        <v>14</v>
      </c>
    </row>
    <row r="4161" spans="1:7" x14ac:dyDescent="0.3">
      <c r="A4161" s="1" t="s">
        <v>3343</v>
      </c>
      <c r="B4161" s="2">
        <v>46085</v>
      </c>
      <c r="C4161" s="1" t="s">
        <v>680</v>
      </c>
      <c r="D4161" s="1" t="s">
        <v>12</v>
      </c>
      <c r="E4161" s="1" t="s">
        <v>13</v>
      </c>
      <c r="F4161" s="1">
        <v>1342.46</v>
      </c>
      <c r="G4161" s="1" t="s">
        <v>14</v>
      </c>
    </row>
    <row r="4162" spans="1:7" x14ac:dyDescent="0.3">
      <c r="A4162" s="1" t="s">
        <v>3295</v>
      </c>
      <c r="B4162" s="2">
        <v>46051</v>
      </c>
      <c r="C4162" s="1" t="s">
        <v>848</v>
      </c>
      <c r="D4162" s="1" t="s">
        <v>18</v>
      </c>
      <c r="E4162" s="1" t="s">
        <v>55</v>
      </c>
      <c r="F4162" s="1">
        <v>13611.86</v>
      </c>
      <c r="G4162" s="1" t="s">
        <v>14</v>
      </c>
    </row>
    <row r="4163" spans="1:7" x14ac:dyDescent="0.3">
      <c r="A4163" s="1" t="s">
        <v>1916</v>
      </c>
      <c r="B4163" s="2">
        <v>46040</v>
      </c>
      <c r="C4163" s="1" t="s">
        <v>149</v>
      </c>
      <c r="D4163" s="1" t="s">
        <v>35</v>
      </c>
      <c r="E4163" s="1" t="s">
        <v>13</v>
      </c>
      <c r="F4163" s="1">
        <v>4419.83</v>
      </c>
      <c r="G4163" s="1" t="s">
        <v>14</v>
      </c>
    </row>
    <row r="4164" spans="1:7" x14ac:dyDescent="0.3">
      <c r="A4164" s="1" t="s">
        <v>3096</v>
      </c>
      <c r="B4164" s="2">
        <v>46031</v>
      </c>
      <c r="C4164" s="1" t="s">
        <v>11</v>
      </c>
      <c r="D4164" s="1" t="s">
        <v>18</v>
      </c>
      <c r="E4164" s="1" t="s">
        <v>27</v>
      </c>
      <c r="F4164" s="1">
        <v>7734.49</v>
      </c>
      <c r="G4164" s="1" t="s">
        <v>14</v>
      </c>
    </row>
    <row r="4165" spans="1:7" x14ac:dyDescent="0.3">
      <c r="A4165" s="1" t="s">
        <v>3506</v>
      </c>
      <c r="B4165" s="2">
        <v>46106</v>
      </c>
      <c r="C4165" s="1" t="s">
        <v>957</v>
      </c>
      <c r="D4165" s="1" t="s">
        <v>12</v>
      </c>
      <c r="E4165" s="1" t="s">
        <v>13</v>
      </c>
      <c r="F4165" s="1">
        <v>5778.17</v>
      </c>
      <c r="G4165" s="1" t="s">
        <v>14</v>
      </c>
    </row>
    <row r="4166" spans="1:7" x14ac:dyDescent="0.3">
      <c r="A4166" s="1" t="s">
        <v>2776</v>
      </c>
      <c r="B4166" s="2">
        <v>46059</v>
      </c>
      <c r="C4166" s="1" t="s">
        <v>320</v>
      </c>
      <c r="D4166" s="1" t="s">
        <v>18</v>
      </c>
      <c r="E4166" s="1" t="s">
        <v>27</v>
      </c>
      <c r="F4166" s="1">
        <v>2493.44</v>
      </c>
      <c r="G4166" s="1" t="s">
        <v>14</v>
      </c>
    </row>
    <row r="4167" spans="1:7" x14ac:dyDescent="0.3">
      <c r="A4167" s="1" t="s">
        <v>416</v>
      </c>
      <c r="B4167" s="2">
        <v>46033</v>
      </c>
      <c r="C4167" s="1" t="s">
        <v>417</v>
      </c>
      <c r="D4167" s="1" t="s">
        <v>35</v>
      </c>
      <c r="E4167" s="1" t="s">
        <v>55</v>
      </c>
      <c r="F4167" s="1">
        <v>1481.45</v>
      </c>
      <c r="G4167" s="1" t="s">
        <v>14</v>
      </c>
    </row>
    <row r="4168" spans="1:7" x14ac:dyDescent="0.3">
      <c r="A4168" s="1" t="s">
        <v>2854</v>
      </c>
      <c r="B4168" s="2">
        <v>46050</v>
      </c>
      <c r="C4168" s="1" t="s">
        <v>613</v>
      </c>
      <c r="D4168" s="1" t="s">
        <v>35</v>
      </c>
      <c r="E4168" s="1" t="s">
        <v>13</v>
      </c>
      <c r="F4168" s="1">
        <v>29666.9</v>
      </c>
      <c r="G4168" s="1" t="s">
        <v>14</v>
      </c>
    </row>
    <row r="4169" spans="1:7" x14ac:dyDescent="0.3">
      <c r="A4169" s="1" t="s">
        <v>1101</v>
      </c>
      <c r="B4169" s="2">
        <v>46100</v>
      </c>
      <c r="C4169" s="1" t="s">
        <v>1102</v>
      </c>
      <c r="D4169" s="1" t="s">
        <v>35</v>
      </c>
      <c r="E4169" s="1" t="s">
        <v>13</v>
      </c>
      <c r="F4169" s="1">
        <v>3902.92</v>
      </c>
      <c r="G4169" s="1" t="s">
        <v>89</v>
      </c>
    </row>
    <row r="4170" spans="1:7" x14ac:dyDescent="0.3">
      <c r="A4170" s="1" t="s">
        <v>699</v>
      </c>
      <c r="B4170" s="2">
        <v>46090</v>
      </c>
      <c r="C4170" s="1" t="s">
        <v>700</v>
      </c>
      <c r="D4170" s="1" t="s">
        <v>35</v>
      </c>
      <c r="E4170" s="1" t="s">
        <v>13</v>
      </c>
      <c r="F4170" s="1">
        <v>7425.44</v>
      </c>
      <c r="G4170" s="1" t="s">
        <v>14</v>
      </c>
    </row>
    <row r="4171" spans="1:7" x14ac:dyDescent="0.3">
      <c r="A4171" s="1" t="s">
        <v>2408</v>
      </c>
      <c r="B4171" s="2">
        <v>46071</v>
      </c>
      <c r="C4171" s="1" t="s">
        <v>626</v>
      </c>
      <c r="D4171" s="1" t="s">
        <v>66</v>
      </c>
      <c r="E4171" s="1" t="s">
        <v>21</v>
      </c>
      <c r="F4171" s="1">
        <v>1441.77</v>
      </c>
      <c r="G4171" s="1" t="s">
        <v>14</v>
      </c>
    </row>
    <row r="4172" spans="1:7" x14ac:dyDescent="0.3">
      <c r="A4172" s="1" t="s">
        <v>1995</v>
      </c>
      <c r="B4172" s="2">
        <v>46074</v>
      </c>
      <c r="C4172" s="1" t="s">
        <v>544</v>
      </c>
      <c r="D4172" s="1" t="s">
        <v>18</v>
      </c>
      <c r="E4172" s="1" t="s">
        <v>13</v>
      </c>
      <c r="F4172" s="1">
        <v>5024.8100000000004</v>
      </c>
      <c r="G4172" s="1" t="s">
        <v>14</v>
      </c>
    </row>
    <row r="4173" spans="1:7" x14ac:dyDescent="0.3">
      <c r="A4173" s="1" t="s">
        <v>3683</v>
      </c>
      <c r="B4173" s="2">
        <v>46107</v>
      </c>
      <c r="C4173" s="1" t="s">
        <v>1607</v>
      </c>
      <c r="D4173" s="1" t="s">
        <v>12</v>
      </c>
      <c r="E4173" s="1" t="s">
        <v>21</v>
      </c>
      <c r="F4173" s="1">
        <v>9586.83</v>
      </c>
      <c r="G4173" s="1" t="s">
        <v>14</v>
      </c>
    </row>
    <row r="4174" spans="1:7" x14ac:dyDescent="0.3">
      <c r="A4174" s="1" t="s">
        <v>2564</v>
      </c>
      <c r="B4174" s="2">
        <v>46041</v>
      </c>
      <c r="C4174" s="1" t="s">
        <v>1447</v>
      </c>
      <c r="D4174" s="1" t="s">
        <v>35</v>
      </c>
      <c r="E4174" s="1" t="s">
        <v>13</v>
      </c>
      <c r="F4174" s="1">
        <v>2829.26</v>
      </c>
      <c r="G4174" s="1" t="s">
        <v>14</v>
      </c>
    </row>
    <row r="4175" spans="1:7" x14ac:dyDescent="0.3">
      <c r="A4175" s="1" t="s">
        <v>4481</v>
      </c>
      <c r="B4175" s="2">
        <v>46066</v>
      </c>
      <c r="C4175" s="1" t="s">
        <v>940</v>
      </c>
      <c r="D4175" s="1" t="s">
        <v>66</v>
      </c>
      <c r="E4175" s="1" t="s">
        <v>27</v>
      </c>
      <c r="F4175" s="1">
        <v>24332.37</v>
      </c>
      <c r="G4175" s="1" t="s">
        <v>14</v>
      </c>
    </row>
    <row r="4176" spans="1:7" x14ac:dyDescent="0.3">
      <c r="A4176" s="1" t="s">
        <v>3130</v>
      </c>
      <c r="B4176" s="2">
        <v>46061</v>
      </c>
      <c r="C4176" s="1" t="s">
        <v>237</v>
      </c>
      <c r="D4176" s="1" t="s">
        <v>66</v>
      </c>
      <c r="E4176" s="1" t="s">
        <v>13</v>
      </c>
      <c r="F4176" s="1">
        <v>1431.02</v>
      </c>
      <c r="G4176" s="1" t="s">
        <v>14</v>
      </c>
    </row>
    <row r="4177" spans="1:7" x14ac:dyDescent="0.3">
      <c r="A4177" s="1" t="s">
        <v>5068</v>
      </c>
      <c r="B4177" s="2">
        <v>46036</v>
      </c>
      <c r="C4177" s="1" t="s">
        <v>2461</v>
      </c>
      <c r="D4177" s="1" t="s">
        <v>12</v>
      </c>
      <c r="E4177" s="1" t="s">
        <v>27</v>
      </c>
      <c r="F4177" s="1">
        <v>5250.87</v>
      </c>
      <c r="G4177" s="1" t="s">
        <v>14</v>
      </c>
    </row>
    <row r="4178" spans="1:7" x14ac:dyDescent="0.3">
      <c r="A4178" s="1" t="s">
        <v>2836</v>
      </c>
      <c r="B4178" s="2">
        <v>46063</v>
      </c>
      <c r="C4178" s="1" t="s">
        <v>1102</v>
      </c>
      <c r="D4178" s="1" t="s">
        <v>66</v>
      </c>
      <c r="E4178" s="1" t="s">
        <v>21</v>
      </c>
      <c r="F4178" s="1">
        <v>464.55</v>
      </c>
      <c r="G4178" s="1" t="s">
        <v>14</v>
      </c>
    </row>
    <row r="4179" spans="1:7" x14ac:dyDescent="0.3">
      <c r="A4179" s="1" t="s">
        <v>2369</v>
      </c>
      <c r="B4179" s="2">
        <v>46093</v>
      </c>
      <c r="C4179" s="1" t="s">
        <v>709</v>
      </c>
      <c r="D4179" s="1" t="s">
        <v>12</v>
      </c>
      <c r="E4179" s="1" t="s">
        <v>21</v>
      </c>
      <c r="F4179" s="1">
        <v>10799.02</v>
      </c>
      <c r="G4179" s="1" t="s">
        <v>14</v>
      </c>
    </row>
    <row r="4180" spans="1:7" x14ac:dyDescent="0.3">
      <c r="A4180" s="1" t="s">
        <v>1531</v>
      </c>
      <c r="B4180" s="2">
        <v>46088</v>
      </c>
      <c r="C4180" s="1" t="s">
        <v>535</v>
      </c>
      <c r="D4180" s="1" t="s">
        <v>66</v>
      </c>
      <c r="E4180" s="1" t="s">
        <v>21</v>
      </c>
      <c r="F4180" s="1">
        <v>16524.93</v>
      </c>
      <c r="G4180" s="1" t="s">
        <v>14</v>
      </c>
    </row>
    <row r="4181" spans="1:7" x14ac:dyDescent="0.3">
      <c r="A4181" s="1" t="s">
        <v>2543</v>
      </c>
      <c r="B4181" s="2">
        <v>46111</v>
      </c>
      <c r="C4181" s="1" t="s">
        <v>744</v>
      </c>
      <c r="D4181" s="1" t="s">
        <v>18</v>
      </c>
      <c r="E4181" s="1" t="s">
        <v>13</v>
      </c>
      <c r="F4181" s="1">
        <v>14646.35</v>
      </c>
      <c r="G4181" s="1" t="s">
        <v>14</v>
      </c>
    </row>
    <row r="4182" spans="1:7" x14ac:dyDescent="0.3">
      <c r="A4182" s="1" t="s">
        <v>3968</v>
      </c>
      <c r="B4182" s="2">
        <v>46082</v>
      </c>
      <c r="C4182" s="1" t="s">
        <v>919</v>
      </c>
      <c r="D4182" s="1" t="s">
        <v>12</v>
      </c>
      <c r="E4182" s="1" t="s">
        <v>13</v>
      </c>
      <c r="F4182" s="1">
        <v>3970.66</v>
      </c>
      <c r="G4182" s="1" t="s">
        <v>14</v>
      </c>
    </row>
    <row r="4183" spans="1:7" x14ac:dyDescent="0.3">
      <c r="A4183" s="1" t="s">
        <v>345</v>
      </c>
      <c r="B4183" s="2">
        <v>46110</v>
      </c>
      <c r="C4183" s="1" t="s">
        <v>346</v>
      </c>
      <c r="D4183" s="1" t="s">
        <v>66</v>
      </c>
      <c r="E4183" s="1" t="s">
        <v>27</v>
      </c>
      <c r="F4183" s="1">
        <v>5402.47</v>
      </c>
      <c r="G4183" s="1" t="s">
        <v>14</v>
      </c>
    </row>
    <row r="4184" spans="1:7" x14ac:dyDescent="0.3">
      <c r="A4184" s="1" t="s">
        <v>1991</v>
      </c>
      <c r="B4184" s="2">
        <v>46064</v>
      </c>
      <c r="C4184" s="1" t="s">
        <v>1754</v>
      </c>
      <c r="D4184" s="1" t="s">
        <v>18</v>
      </c>
      <c r="E4184" s="1" t="s">
        <v>13</v>
      </c>
      <c r="F4184" s="1">
        <v>8131.63</v>
      </c>
      <c r="G4184" s="1" t="s">
        <v>14</v>
      </c>
    </row>
    <row r="4185" spans="1:7" x14ac:dyDescent="0.3">
      <c r="A4185" s="1" t="s">
        <v>3578</v>
      </c>
      <c r="B4185" s="2">
        <v>46102</v>
      </c>
      <c r="C4185" s="1" t="s">
        <v>280</v>
      </c>
      <c r="D4185" s="1" t="s">
        <v>46</v>
      </c>
      <c r="E4185" s="1" t="s">
        <v>13</v>
      </c>
      <c r="F4185" s="1">
        <v>129</v>
      </c>
      <c r="G4185" s="1" t="s">
        <v>14</v>
      </c>
    </row>
    <row r="4186" spans="1:7" x14ac:dyDescent="0.3">
      <c r="A4186" s="1" t="s">
        <v>1435</v>
      </c>
      <c r="B4186" s="2">
        <v>46091</v>
      </c>
      <c r="C4186" s="1" t="s">
        <v>188</v>
      </c>
      <c r="D4186" s="1" t="s">
        <v>46</v>
      </c>
      <c r="E4186" s="1" t="s">
        <v>55</v>
      </c>
      <c r="F4186" s="1">
        <v>5033.45</v>
      </c>
      <c r="G4186" s="1" t="s">
        <v>94</v>
      </c>
    </row>
    <row r="4187" spans="1:7" x14ac:dyDescent="0.3">
      <c r="A4187" s="1" t="s">
        <v>3966</v>
      </c>
      <c r="B4187" s="2">
        <v>46108</v>
      </c>
      <c r="C4187" s="1" t="s">
        <v>405</v>
      </c>
      <c r="D4187" s="1" t="s">
        <v>35</v>
      </c>
      <c r="E4187" s="1" t="s">
        <v>27</v>
      </c>
      <c r="F4187" s="1">
        <v>1017.34</v>
      </c>
      <c r="G4187" s="1" t="s">
        <v>14</v>
      </c>
    </row>
    <row r="4188" spans="1:7" x14ac:dyDescent="0.3">
      <c r="A4188" s="1" t="s">
        <v>1391</v>
      </c>
      <c r="B4188" s="2">
        <v>46039</v>
      </c>
      <c r="C4188" s="1" t="s">
        <v>1325</v>
      </c>
      <c r="D4188" s="1" t="s">
        <v>66</v>
      </c>
      <c r="E4188" s="1" t="s">
        <v>13</v>
      </c>
      <c r="F4188" s="1">
        <v>3588.7</v>
      </c>
      <c r="G4188" s="1" t="s">
        <v>89</v>
      </c>
    </row>
    <row r="4189" spans="1:7" x14ac:dyDescent="0.3">
      <c r="A4189" s="1" t="s">
        <v>4775</v>
      </c>
      <c r="B4189" s="2">
        <v>46084</v>
      </c>
      <c r="C4189" s="1" t="s">
        <v>165</v>
      </c>
      <c r="D4189" s="1" t="s">
        <v>35</v>
      </c>
      <c r="E4189" s="1" t="s">
        <v>13</v>
      </c>
      <c r="F4189" s="1">
        <v>16758.419999999998</v>
      </c>
      <c r="G4189" s="1" t="s">
        <v>14</v>
      </c>
    </row>
    <row r="4190" spans="1:7" x14ac:dyDescent="0.3">
      <c r="A4190" s="1" t="s">
        <v>1839</v>
      </c>
      <c r="B4190" s="2">
        <v>46110</v>
      </c>
      <c r="C4190" s="1" t="s">
        <v>452</v>
      </c>
      <c r="D4190" s="1" t="s">
        <v>18</v>
      </c>
      <c r="E4190" s="1" t="s">
        <v>13</v>
      </c>
      <c r="F4190" s="1">
        <v>6940.19</v>
      </c>
      <c r="G4190" s="1" t="s">
        <v>14</v>
      </c>
    </row>
    <row r="4191" spans="1:7" x14ac:dyDescent="0.3">
      <c r="A4191" s="1" t="s">
        <v>4087</v>
      </c>
      <c r="B4191" s="2">
        <v>46099</v>
      </c>
      <c r="C4191" s="1" t="s">
        <v>1017</v>
      </c>
      <c r="D4191" s="1" t="s">
        <v>12</v>
      </c>
      <c r="E4191" s="1" t="s">
        <v>13</v>
      </c>
      <c r="F4191" s="1">
        <v>7218.68</v>
      </c>
      <c r="G4191" s="1" t="s">
        <v>14</v>
      </c>
    </row>
    <row r="4192" spans="1:7" x14ac:dyDescent="0.3">
      <c r="A4192" s="1" t="s">
        <v>4622</v>
      </c>
      <c r="B4192" s="2">
        <v>46108</v>
      </c>
      <c r="C4192" s="1" t="s">
        <v>180</v>
      </c>
      <c r="D4192" s="1" t="s">
        <v>12</v>
      </c>
      <c r="E4192" s="1" t="s">
        <v>21</v>
      </c>
      <c r="F4192" s="1">
        <v>11141.37</v>
      </c>
      <c r="G4192" s="1" t="s">
        <v>14</v>
      </c>
    </row>
    <row r="4193" spans="1:7" x14ac:dyDescent="0.3">
      <c r="A4193" s="1" t="s">
        <v>2445</v>
      </c>
      <c r="B4193" s="2">
        <v>46103</v>
      </c>
      <c r="C4193" s="1" t="s">
        <v>284</v>
      </c>
      <c r="D4193" s="1" t="s">
        <v>35</v>
      </c>
      <c r="E4193" s="1" t="s">
        <v>13</v>
      </c>
      <c r="F4193" s="1">
        <v>12600.05</v>
      </c>
      <c r="G4193" s="1" t="s">
        <v>14</v>
      </c>
    </row>
    <row r="4194" spans="1:7" x14ac:dyDescent="0.3">
      <c r="A4194" s="1" t="s">
        <v>2064</v>
      </c>
      <c r="B4194" s="2">
        <v>46086</v>
      </c>
      <c r="C4194" s="1" t="s">
        <v>806</v>
      </c>
      <c r="D4194" s="1" t="s">
        <v>12</v>
      </c>
      <c r="E4194" s="1" t="s">
        <v>13</v>
      </c>
      <c r="F4194" s="1">
        <v>13933.03</v>
      </c>
      <c r="G4194" s="1" t="s">
        <v>14</v>
      </c>
    </row>
    <row r="4195" spans="1:7" x14ac:dyDescent="0.3">
      <c r="A4195" s="1" t="s">
        <v>4414</v>
      </c>
      <c r="B4195" s="2">
        <v>46093</v>
      </c>
      <c r="C4195" s="1" t="s">
        <v>2767</v>
      </c>
      <c r="D4195" s="1" t="s">
        <v>12</v>
      </c>
      <c r="E4195" s="1" t="s">
        <v>21</v>
      </c>
      <c r="F4195" s="1">
        <v>4900.8</v>
      </c>
      <c r="G4195" s="1" t="s">
        <v>14</v>
      </c>
    </row>
    <row r="4196" spans="1:7" x14ac:dyDescent="0.3">
      <c r="A4196" s="1" t="s">
        <v>1162</v>
      </c>
      <c r="B4196" s="2">
        <v>46030</v>
      </c>
      <c r="C4196" s="1" t="s">
        <v>1163</v>
      </c>
      <c r="D4196" s="1" t="s">
        <v>12</v>
      </c>
      <c r="E4196" s="1" t="s">
        <v>27</v>
      </c>
      <c r="F4196" s="1">
        <v>1613.22</v>
      </c>
      <c r="G4196" s="1" t="s">
        <v>14</v>
      </c>
    </row>
    <row r="4197" spans="1:7" x14ac:dyDescent="0.3">
      <c r="A4197" s="1" t="s">
        <v>451</v>
      </c>
      <c r="B4197" s="2">
        <v>46077</v>
      </c>
      <c r="C4197" s="1" t="s">
        <v>452</v>
      </c>
      <c r="D4197" s="1" t="s">
        <v>66</v>
      </c>
      <c r="E4197" s="1" t="s">
        <v>27</v>
      </c>
      <c r="F4197" s="1">
        <v>4340.49</v>
      </c>
      <c r="G4197" s="1" t="s">
        <v>94</v>
      </c>
    </row>
    <row r="4198" spans="1:7" x14ac:dyDescent="0.3">
      <c r="A4198" s="1" t="s">
        <v>1076</v>
      </c>
      <c r="B4198" s="2">
        <v>46043</v>
      </c>
      <c r="C4198" s="1" t="s">
        <v>1077</v>
      </c>
      <c r="D4198" s="1" t="s">
        <v>35</v>
      </c>
      <c r="E4198" s="1" t="s">
        <v>21</v>
      </c>
      <c r="F4198" s="1">
        <v>1717.86</v>
      </c>
      <c r="G4198" s="1" t="s">
        <v>14</v>
      </c>
    </row>
    <row r="4199" spans="1:7" x14ac:dyDescent="0.3">
      <c r="A4199" s="1" t="s">
        <v>4025</v>
      </c>
      <c r="B4199" s="2">
        <v>46042</v>
      </c>
      <c r="C4199" s="1" t="s">
        <v>788</v>
      </c>
      <c r="D4199" s="1" t="s">
        <v>66</v>
      </c>
      <c r="E4199" s="1" t="s">
        <v>13</v>
      </c>
      <c r="F4199" s="1">
        <v>1575.74</v>
      </c>
      <c r="G4199" s="1" t="s">
        <v>14</v>
      </c>
    </row>
    <row r="4200" spans="1:7" x14ac:dyDescent="0.3">
      <c r="A4200" s="1" t="s">
        <v>1014</v>
      </c>
      <c r="B4200" s="2">
        <v>46100</v>
      </c>
      <c r="C4200" s="1" t="s">
        <v>1015</v>
      </c>
      <c r="D4200" s="1" t="s">
        <v>12</v>
      </c>
      <c r="E4200" s="1" t="s">
        <v>13</v>
      </c>
      <c r="F4200" s="1">
        <v>6736.67</v>
      </c>
      <c r="G4200" s="1" t="s">
        <v>14</v>
      </c>
    </row>
    <row r="4201" spans="1:7" x14ac:dyDescent="0.3">
      <c r="A4201" s="1" t="s">
        <v>612</v>
      </c>
      <c r="B4201" s="2">
        <v>46094</v>
      </c>
      <c r="C4201" s="1" t="s">
        <v>613</v>
      </c>
      <c r="D4201" s="1" t="s">
        <v>66</v>
      </c>
      <c r="E4201" s="1" t="s">
        <v>13</v>
      </c>
      <c r="F4201" s="1">
        <v>2838.04</v>
      </c>
      <c r="G4201" s="1" t="s">
        <v>89</v>
      </c>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6BEDF7-00BD-4ED1-9C7E-9832B2A2BE87}">
  <sheetPr codeName="Sheet2"/>
  <dimension ref="A1:K4157"/>
  <sheetViews>
    <sheetView workbookViewId="0">
      <selection activeCell="L2" sqref="L2"/>
    </sheetView>
  </sheetViews>
  <sheetFormatPr defaultRowHeight="14.4" x14ac:dyDescent="0.3"/>
  <cols>
    <col min="1" max="1" width="15.109375" bestFit="1" customWidth="1"/>
    <col min="2" max="2" width="17.33203125" style="11" bestFit="1" customWidth="1"/>
    <col min="3" max="3" width="12.33203125" bestFit="1" customWidth="1"/>
    <col min="4" max="5" width="9.77734375" bestFit="1" customWidth="1"/>
    <col min="6" max="6" width="12.5546875" bestFit="1" customWidth="1"/>
    <col min="7" max="7" width="18.6640625" bestFit="1" customWidth="1"/>
    <col min="8" max="8" width="16.5546875" style="11" bestFit="1" customWidth="1"/>
    <col min="9" max="9" width="14.33203125" bestFit="1" customWidth="1"/>
    <col min="10" max="10" width="20" bestFit="1" customWidth="1"/>
    <col min="11" max="11" width="16.6640625" bestFit="1" customWidth="1"/>
  </cols>
  <sheetData>
    <row r="1" spans="1:11" x14ac:dyDescent="0.3">
      <c r="A1" t="s">
        <v>0</v>
      </c>
      <c r="B1" s="11" t="s">
        <v>1</v>
      </c>
      <c r="C1" t="s">
        <v>2</v>
      </c>
      <c r="D1" t="s">
        <v>3</v>
      </c>
      <c r="E1" t="s">
        <v>4</v>
      </c>
      <c r="F1" t="s">
        <v>5</v>
      </c>
      <c r="G1" t="s">
        <v>6</v>
      </c>
      <c r="H1" s="11" t="s">
        <v>7</v>
      </c>
      <c r="I1" t="s">
        <v>8</v>
      </c>
      <c r="J1" t="s">
        <v>9</v>
      </c>
      <c r="K1" t="s">
        <v>5091</v>
      </c>
    </row>
    <row r="2" spans="1:11" x14ac:dyDescent="0.3">
      <c r="A2" s="1" t="s">
        <v>2533</v>
      </c>
      <c r="B2" s="2">
        <v>46039</v>
      </c>
      <c r="C2" s="1" t="s">
        <v>1674</v>
      </c>
      <c r="D2" s="1" t="s">
        <v>12</v>
      </c>
      <c r="E2" s="1" t="s">
        <v>13</v>
      </c>
      <c r="F2" s="1">
        <v>41823.46</v>
      </c>
      <c r="G2" s="1" t="s">
        <v>14</v>
      </c>
      <c r="H2" s="2">
        <v>46041</v>
      </c>
      <c r="I2" s="1" t="s">
        <v>28</v>
      </c>
      <c r="J2" s="1">
        <v>12.9</v>
      </c>
      <c r="K2" s="1">
        <f>COUNTIF(A:A,bank_processed_transactions[[#This Row],[transaction_id]])</f>
        <v>1</v>
      </c>
    </row>
    <row r="3" spans="1:11" x14ac:dyDescent="0.3">
      <c r="A3" s="1" t="s">
        <v>2749</v>
      </c>
      <c r="B3" s="2">
        <v>46037</v>
      </c>
      <c r="C3" s="1" t="s">
        <v>909</v>
      </c>
      <c r="D3" s="1" t="s">
        <v>12</v>
      </c>
      <c r="E3" s="1" t="s">
        <v>21</v>
      </c>
      <c r="F3" s="1">
        <v>6915.05</v>
      </c>
      <c r="G3" s="1" t="s">
        <v>14</v>
      </c>
      <c r="H3" s="2">
        <v>46037</v>
      </c>
      <c r="I3" s="1" t="s">
        <v>22</v>
      </c>
      <c r="J3" s="1">
        <v>55.5</v>
      </c>
      <c r="K3" s="1">
        <f>COUNTIF(A:A,bank_processed_transactions[[#This Row],[transaction_id]])</f>
        <v>1</v>
      </c>
    </row>
    <row r="4" spans="1:11" x14ac:dyDescent="0.3">
      <c r="A4" s="1" t="s">
        <v>2728</v>
      </c>
      <c r="B4" s="2">
        <v>46080</v>
      </c>
      <c r="C4" s="1" t="s">
        <v>278</v>
      </c>
      <c r="D4" s="1" t="s">
        <v>66</v>
      </c>
      <c r="E4" s="1" t="s">
        <v>13</v>
      </c>
      <c r="F4" s="1">
        <v>7161.27</v>
      </c>
      <c r="G4" s="1" t="s">
        <v>14</v>
      </c>
      <c r="H4" s="2">
        <v>46082</v>
      </c>
      <c r="I4" s="1" t="s">
        <v>22</v>
      </c>
      <c r="J4" s="1">
        <v>39.9</v>
      </c>
      <c r="K4" s="1">
        <f>COUNTIF(A:A,bank_processed_transactions[[#This Row],[transaction_id]])</f>
        <v>1</v>
      </c>
    </row>
    <row r="5" spans="1:11" x14ac:dyDescent="0.3">
      <c r="A5" s="1" t="s">
        <v>4766</v>
      </c>
      <c r="B5" s="2">
        <v>46035</v>
      </c>
      <c r="C5" s="1" t="s">
        <v>2803</v>
      </c>
      <c r="D5" s="1" t="s">
        <v>12</v>
      </c>
      <c r="E5" s="1" t="s">
        <v>13</v>
      </c>
      <c r="F5" s="1">
        <v>7402.78</v>
      </c>
      <c r="G5" s="1" t="s">
        <v>14</v>
      </c>
      <c r="H5" s="2">
        <v>46037</v>
      </c>
      <c r="I5" s="1" t="s">
        <v>15</v>
      </c>
      <c r="J5" s="1">
        <v>10.199999999999999</v>
      </c>
      <c r="K5" s="1">
        <f>COUNTIF(A:A,bank_processed_transactions[[#This Row],[transaction_id]])</f>
        <v>1</v>
      </c>
    </row>
    <row r="6" spans="1:11" x14ac:dyDescent="0.3">
      <c r="A6" s="1" t="s">
        <v>1510</v>
      </c>
      <c r="B6" s="2">
        <v>46079</v>
      </c>
      <c r="C6" s="1" t="s">
        <v>508</v>
      </c>
      <c r="D6" s="1" t="s">
        <v>66</v>
      </c>
      <c r="E6" s="1" t="s">
        <v>55</v>
      </c>
      <c r="F6" s="1">
        <v>5303.75</v>
      </c>
      <c r="G6" s="1" t="s">
        <v>14</v>
      </c>
      <c r="H6" s="2">
        <v>46082</v>
      </c>
      <c r="I6" s="1" t="s">
        <v>15</v>
      </c>
      <c r="J6" s="1">
        <v>30.6</v>
      </c>
      <c r="K6" s="1">
        <f>COUNTIF(A:A,bank_processed_transactions[[#This Row],[transaction_id]])</f>
        <v>1</v>
      </c>
    </row>
    <row r="7" spans="1:11" x14ac:dyDescent="0.3">
      <c r="A7" s="1" t="s">
        <v>4864</v>
      </c>
      <c r="B7" s="2">
        <v>46051</v>
      </c>
      <c r="C7" s="1" t="s">
        <v>233</v>
      </c>
      <c r="D7" s="1" t="s">
        <v>12</v>
      </c>
      <c r="E7" s="1" t="s">
        <v>13</v>
      </c>
      <c r="F7" s="1">
        <v>6958.26</v>
      </c>
      <c r="G7" s="1" t="s">
        <v>14</v>
      </c>
      <c r="H7" s="2">
        <v>46053</v>
      </c>
      <c r="I7" s="1" t="s">
        <v>22</v>
      </c>
      <c r="J7" s="1">
        <v>107.7</v>
      </c>
      <c r="K7" s="1">
        <f>COUNTIF(A:A,bank_processed_transactions[[#This Row],[transaction_id]])</f>
        <v>1</v>
      </c>
    </row>
    <row r="8" spans="1:11" x14ac:dyDescent="0.3">
      <c r="A8" s="1" t="s">
        <v>1865</v>
      </c>
      <c r="B8" s="2">
        <v>46080</v>
      </c>
      <c r="C8" s="1" t="s">
        <v>1385</v>
      </c>
      <c r="D8" s="1" t="s">
        <v>12</v>
      </c>
      <c r="E8" s="1" t="s">
        <v>21</v>
      </c>
      <c r="F8" s="1">
        <v>61762.75</v>
      </c>
      <c r="G8" s="1" t="s">
        <v>14</v>
      </c>
      <c r="H8" s="2">
        <v>46082</v>
      </c>
      <c r="I8" s="1" t="s">
        <v>15</v>
      </c>
      <c r="J8" s="1">
        <v>18.5</v>
      </c>
      <c r="K8" s="1">
        <f>COUNTIF(A:A,bank_processed_transactions[[#This Row],[transaction_id]])</f>
        <v>1</v>
      </c>
    </row>
    <row r="9" spans="1:11" x14ac:dyDescent="0.3">
      <c r="A9" s="1" t="s">
        <v>1431</v>
      </c>
      <c r="B9" s="2">
        <v>46083</v>
      </c>
      <c r="C9" s="1" t="s">
        <v>1432</v>
      </c>
      <c r="D9" s="1" t="s">
        <v>18</v>
      </c>
      <c r="E9" s="1" t="s">
        <v>21</v>
      </c>
      <c r="F9" s="1">
        <v>19414.490000000002</v>
      </c>
      <c r="G9" s="1" t="s">
        <v>14</v>
      </c>
      <c r="H9" s="2">
        <v>46085</v>
      </c>
      <c r="I9" s="1" t="s">
        <v>15</v>
      </c>
      <c r="J9" s="1">
        <v>29.5</v>
      </c>
      <c r="K9" s="1">
        <f>COUNTIF(A:A,bank_processed_transactions[[#This Row],[transaction_id]])</f>
        <v>1</v>
      </c>
    </row>
    <row r="10" spans="1:11" x14ac:dyDescent="0.3">
      <c r="A10" s="1" t="s">
        <v>4541</v>
      </c>
      <c r="B10" s="2">
        <v>46050</v>
      </c>
      <c r="C10" s="1" t="s">
        <v>1072</v>
      </c>
      <c r="D10" s="1" t="s">
        <v>66</v>
      </c>
      <c r="E10" s="1" t="s">
        <v>55</v>
      </c>
      <c r="F10" s="1">
        <v>6260.86</v>
      </c>
      <c r="G10" s="1" t="s">
        <v>89</v>
      </c>
      <c r="H10" s="2">
        <v>46050</v>
      </c>
      <c r="I10" s="1" t="s">
        <v>15</v>
      </c>
      <c r="J10" s="1">
        <v>1.2</v>
      </c>
      <c r="K10" s="1">
        <f>COUNTIF(A:A,bank_processed_transactions[[#This Row],[transaction_id]])</f>
        <v>1</v>
      </c>
    </row>
    <row r="11" spans="1:11" x14ac:dyDescent="0.3">
      <c r="A11" s="1" t="s">
        <v>4666</v>
      </c>
      <c r="B11" s="2">
        <v>46030</v>
      </c>
      <c r="C11" s="1" t="s">
        <v>544</v>
      </c>
      <c r="D11" s="1" t="s">
        <v>18</v>
      </c>
      <c r="E11" s="1" t="s">
        <v>13</v>
      </c>
      <c r="F11" s="1">
        <v>19659.169999999998</v>
      </c>
      <c r="G11" s="1" t="s">
        <v>14</v>
      </c>
      <c r="H11" s="2">
        <v>46030</v>
      </c>
      <c r="I11" s="1" t="s">
        <v>28</v>
      </c>
      <c r="J11" s="1">
        <v>7.2</v>
      </c>
      <c r="K11" s="1">
        <f>COUNTIF(A:A,bank_processed_transactions[[#This Row],[transaction_id]])</f>
        <v>1</v>
      </c>
    </row>
    <row r="12" spans="1:11" x14ac:dyDescent="0.3">
      <c r="A12" s="1" t="s">
        <v>2569</v>
      </c>
      <c r="B12" s="2">
        <v>46107</v>
      </c>
      <c r="C12" s="1" t="s">
        <v>2175</v>
      </c>
      <c r="D12" s="1" t="s">
        <v>35</v>
      </c>
      <c r="E12" s="1" t="s">
        <v>55</v>
      </c>
      <c r="F12" s="1">
        <v>1279.46</v>
      </c>
      <c r="G12" s="1" t="s">
        <v>14</v>
      </c>
      <c r="H12" s="2">
        <v>46108</v>
      </c>
      <c r="I12" s="1" t="s">
        <v>15</v>
      </c>
      <c r="J12" s="1">
        <v>20.3</v>
      </c>
      <c r="K12" s="1">
        <f>COUNTIF(A:A,bank_processed_transactions[[#This Row],[transaction_id]])</f>
        <v>1</v>
      </c>
    </row>
    <row r="13" spans="1:11" x14ac:dyDescent="0.3">
      <c r="A13" s="1" t="s">
        <v>1125</v>
      </c>
      <c r="B13" s="2">
        <v>46072</v>
      </c>
      <c r="C13" s="1" t="s">
        <v>220</v>
      </c>
      <c r="D13" s="1" t="s">
        <v>18</v>
      </c>
      <c r="E13" s="1" t="s">
        <v>27</v>
      </c>
      <c r="F13" s="1">
        <v>15962.37</v>
      </c>
      <c r="G13" s="1" t="s">
        <v>14</v>
      </c>
      <c r="H13" s="2">
        <v>46072</v>
      </c>
      <c r="I13" s="1" t="s">
        <v>15</v>
      </c>
      <c r="J13" s="1">
        <v>29.7</v>
      </c>
      <c r="K13" s="1">
        <f>COUNTIF(A:A,bank_processed_transactions[[#This Row],[transaction_id]])</f>
        <v>1</v>
      </c>
    </row>
    <row r="14" spans="1:11" x14ac:dyDescent="0.3">
      <c r="A14" s="1" t="s">
        <v>3572</v>
      </c>
      <c r="B14" s="2">
        <v>46027</v>
      </c>
      <c r="C14" s="1" t="s">
        <v>525</v>
      </c>
      <c r="D14" s="1" t="s">
        <v>35</v>
      </c>
      <c r="E14" s="1" t="s">
        <v>13</v>
      </c>
      <c r="F14" s="1">
        <v>4941.2299999999996</v>
      </c>
      <c r="G14" s="1" t="s">
        <v>14</v>
      </c>
      <c r="H14" s="2">
        <v>46029</v>
      </c>
      <c r="I14" s="1" t="s">
        <v>15</v>
      </c>
      <c r="J14" s="1">
        <v>13.1</v>
      </c>
      <c r="K14" s="1">
        <f>COUNTIF(A:A,bank_processed_transactions[[#This Row],[transaction_id]])</f>
        <v>1</v>
      </c>
    </row>
    <row r="15" spans="1:11" x14ac:dyDescent="0.3">
      <c r="A15" s="1" t="s">
        <v>3944</v>
      </c>
      <c r="B15" s="2">
        <v>46051</v>
      </c>
      <c r="C15" s="1" t="s">
        <v>476</v>
      </c>
      <c r="D15" s="1" t="s">
        <v>18</v>
      </c>
      <c r="E15" s="1" t="s">
        <v>13</v>
      </c>
      <c r="F15" s="1">
        <v>10961.69</v>
      </c>
      <c r="G15" s="1" t="s">
        <v>14</v>
      </c>
      <c r="H15" s="2">
        <v>46054</v>
      </c>
      <c r="I15" s="1" t="s">
        <v>22</v>
      </c>
      <c r="J15" s="1">
        <v>57.8</v>
      </c>
      <c r="K15" s="1">
        <f>COUNTIF(A:A,bank_processed_transactions[[#This Row],[transaction_id]])</f>
        <v>1</v>
      </c>
    </row>
    <row r="16" spans="1:11" x14ac:dyDescent="0.3">
      <c r="A16" s="1" t="s">
        <v>447</v>
      </c>
      <c r="B16" s="2">
        <v>46047</v>
      </c>
      <c r="C16" s="1" t="s">
        <v>409</v>
      </c>
      <c r="D16" s="1" t="s">
        <v>46</v>
      </c>
      <c r="E16" s="1" t="s">
        <v>21</v>
      </c>
      <c r="F16" s="1">
        <v>8131.08</v>
      </c>
      <c r="G16" s="1" t="s">
        <v>14</v>
      </c>
      <c r="H16" s="2">
        <v>46050</v>
      </c>
      <c r="I16" s="1" t="s">
        <v>15</v>
      </c>
      <c r="J16" s="1">
        <v>10.1</v>
      </c>
      <c r="K16" s="1">
        <f>COUNTIF(A:A,bank_processed_transactions[[#This Row],[transaction_id]])</f>
        <v>1</v>
      </c>
    </row>
    <row r="17" spans="1:11" x14ac:dyDescent="0.3">
      <c r="A17" s="1" t="s">
        <v>4288</v>
      </c>
      <c r="B17" s="2">
        <v>46072</v>
      </c>
      <c r="C17" s="1" t="s">
        <v>322</v>
      </c>
      <c r="D17" s="1" t="s">
        <v>12</v>
      </c>
      <c r="E17" s="1" t="s">
        <v>13</v>
      </c>
      <c r="F17" s="1">
        <v>713.87</v>
      </c>
      <c r="G17" s="1" t="s">
        <v>14</v>
      </c>
      <c r="H17" s="2">
        <v>46074</v>
      </c>
      <c r="I17" s="1" t="s">
        <v>15</v>
      </c>
      <c r="J17" s="1">
        <v>14.5</v>
      </c>
      <c r="K17" s="1">
        <f>COUNTIF(A:A,bank_processed_transactions[[#This Row],[transaction_id]])</f>
        <v>1</v>
      </c>
    </row>
    <row r="18" spans="1:11" x14ac:dyDescent="0.3">
      <c r="A18" s="1" t="s">
        <v>3522</v>
      </c>
      <c r="B18" s="2">
        <v>46075</v>
      </c>
      <c r="C18" s="1" t="s">
        <v>159</v>
      </c>
      <c r="D18" s="1" t="s">
        <v>12</v>
      </c>
      <c r="E18" s="1" t="s">
        <v>27</v>
      </c>
      <c r="F18" s="1">
        <v>17422.78</v>
      </c>
      <c r="G18" s="1" t="s">
        <v>14</v>
      </c>
      <c r="H18" s="2">
        <v>46076</v>
      </c>
      <c r="I18" s="1" t="s">
        <v>28</v>
      </c>
      <c r="J18" s="1">
        <v>12.9</v>
      </c>
      <c r="K18" s="1">
        <f>COUNTIF(A:A,bank_processed_transactions[[#This Row],[transaction_id]])</f>
        <v>1</v>
      </c>
    </row>
    <row r="19" spans="1:11" x14ac:dyDescent="0.3">
      <c r="A19" s="1" t="s">
        <v>2609</v>
      </c>
      <c r="B19" s="2">
        <v>46094</v>
      </c>
      <c r="C19" s="1" t="s">
        <v>251</v>
      </c>
      <c r="D19" s="1" t="s">
        <v>18</v>
      </c>
      <c r="E19" s="1" t="s">
        <v>27</v>
      </c>
      <c r="F19" s="1">
        <v>1963.06</v>
      </c>
      <c r="G19" s="1" t="s">
        <v>14</v>
      </c>
      <c r="H19" s="2">
        <v>46097</v>
      </c>
      <c r="I19" s="1" t="s">
        <v>28</v>
      </c>
      <c r="J19" s="1">
        <v>14.4</v>
      </c>
      <c r="K19" s="1">
        <f>COUNTIF(A:A,bank_processed_transactions[[#This Row],[transaction_id]])</f>
        <v>1</v>
      </c>
    </row>
    <row r="20" spans="1:11" x14ac:dyDescent="0.3">
      <c r="A20" s="1" t="s">
        <v>3417</v>
      </c>
      <c r="B20" s="2">
        <v>46111</v>
      </c>
      <c r="C20" s="1" t="s">
        <v>292</v>
      </c>
      <c r="D20" s="1" t="s">
        <v>12</v>
      </c>
      <c r="E20" s="1" t="s">
        <v>21</v>
      </c>
      <c r="F20" s="1">
        <v>13942.61</v>
      </c>
      <c r="G20" s="1" t="s">
        <v>94</v>
      </c>
      <c r="H20" s="2">
        <v>46114</v>
      </c>
      <c r="I20" s="1" t="s">
        <v>15</v>
      </c>
      <c r="J20" s="1">
        <v>9.1</v>
      </c>
      <c r="K20" s="1">
        <f>COUNTIF(A:A,bank_processed_transactions[[#This Row],[transaction_id]])</f>
        <v>1</v>
      </c>
    </row>
    <row r="21" spans="1:11" x14ac:dyDescent="0.3">
      <c r="A21" s="1" t="s">
        <v>2583</v>
      </c>
      <c r="B21" s="2">
        <v>46080</v>
      </c>
      <c r="C21" s="1" t="s">
        <v>752</v>
      </c>
      <c r="D21" s="1" t="s">
        <v>66</v>
      </c>
      <c r="E21" s="1" t="s">
        <v>13</v>
      </c>
      <c r="F21" s="1">
        <v>1840.9</v>
      </c>
      <c r="G21" s="1" t="s">
        <v>14</v>
      </c>
      <c r="H21" s="2">
        <v>46085</v>
      </c>
      <c r="I21" s="1" t="s">
        <v>15</v>
      </c>
      <c r="J21" s="1">
        <v>20.399999999999999</v>
      </c>
      <c r="K21" s="1">
        <f>COUNTIF(A:A,bank_processed_transactions[[#This Row],[transaction_id]])</f>
        <v>1</v>
      </c>
    </row>
    <row r="22" spans="1:11" x14ac:dyDescent="0.3">
      <c r="A22" s="1" t="s">
        <v>4583</v>
      </c>
      <c r="B22" s="2">
        <v>46089</v>
      </c>
      <c r="C22" s="1" t="s">
        <v>2342</v>
      </c>
      <c r="D22" s="1" t="s">
        <v>66</v>
      </c>
      <c r="E22" s="1" t="s">
        <v>55</v>
      </c>
      <c r="F22" s="1">
        <v>7862.16</v>
      </c>
      <c r="G22" s="1" t="s">
        <v>14</v>
      </c>
      <c r="H22" s="2">
        <v>46092</v>
      </c>
      <c r="I22" s="1" t="s">
        <v>28</v>
      </c>
      <c r="J22" s="1">
        <v>24.4</v>
      </c>
      <c r="K22" s="1">
        <f>COUNTIF(A:A,bank_processed_transactions[[#This Row],[transaction_id]])</f>
        <v>1</v>
      </c>
    </row>
    <row r="23" spans="1:11" x14ac:dyDescent="0.3">
      <c r="A23" s="1" t="s">
        <v>4192</v>
      </c>
      <c r="B23" s="2">
        <v>46101</v>
      </c>
      <c r="C23" s="1" t="s">
        <v>122</v>
      </c>
      <c r="D23" s="1" t="s">
        <v>12</v>
      </c>
      <c r="E23" s="1" t="s">
        <v>13</v>
      </c>
      <c r="F23" s="1">
        <v>869.18</v>
      </c>
      <c r="G23" s="1" t="s">
        <v>14</v>
      </c>
      <c r="H23" s="2">
        <v>46102</v>
      </c>
      <c r="I23" s="1" t="s">
        <v>22</v>
      </c>
      <c r="J23" s="1">
        <v>11.6</v>
      </c>
      <c r="K23" s="1">
        <f>COUNTIF(A:A,bank_processed_transactions[[#This Row],[transaction_id]])</f>
        <v>1</v>
      </c>
    </row>
    <row r="24" spans="1:11" x14ac:dyDescent="0.3">
      <c r="A24" s="1" t="s">
        <v>3308</v>
      </c>
      <c r="B24" s="2">
        <v>46028</v>
      </c>
      <c r="C24" s="1" t="s">
        <v>740</v>
      </c>
      <c r="D24" s="1" t="s">
        <v>46</v>
      </c>
      <c r="E24" s="1" t="s">
        <v>55</v>
      </c>
      <c r="F24" s="1">
        <v>10773.95</v>
      </c>
      <c r="G24" s="1" t="s">
        <v>14</v>
      </c>
      <c r="H24" s="2">
        <v>46031</v>
      </c>
      <c r="I24" s="1" t="s">
        <v>22</v>
      </c>
      <c r="J24" s="1">
        <v>11.7</v>
      </c>
      <c r="K24" s="1">
        <f>COUNTIF(A:A,bank_processed_transactions[[#This Row],[transaction_id]])</f>
        <v>1</v>
      </c>
    </row>
    <row r="25" spans="1:11" x14ac:dyDescent="0.3">
      <c r="A25" s="1" t="s">
        <v>2725</v>
      </c>
      <c r="B25" s="2">
        <v>46026</v>
      </c>
      <c r="C25" s="1" t="s">
        <v>742</v>
      </c>
      <c r="D25" s="1" t="s">
        <v>18</v>
      </c>
      <c r="E25" s="1" t="s">
        <v>21</v>
      </c>
      <c r="F25" s="1">
        <v>2467.79</v>
      </c>
      <c r="G25" s="1" t="s">
        <v>14</v>
      </c>
      <c r="H25" s="2">
        <v>46026</v>
      </c>
      <c r="I25" s="1" t="s">
        <v>15</v>
      </c>
      <c r="J25" s="1">
        <v>30.6</v>
      </c>
      <c r="K25" s="1">
        <f>COUNTIF(A:A,bank_processed_transactions[[#This Row],[transaction_id]])</f>
        <v>1</v>
      </c>
    </row>
    <row r="26" spans="1:11" x14ac:dyDescent="0.3">
      <c r="A26" s="1" t="s">
        <v>2345</v>
      </c>
      <c r="B26" s="2">
        <v>46079</v>
      </c>
      <c r="C26" s="1" t="s">
        <v>269</v>
      </c>
      <c r="D26" s="1" t="s">
        <v>35</v>
      </c>
      <c r="E26" s="1" t="s">
        <v>55</v>
      </c>
      <c r="F26" s="1">
        <v>3738.85</v>
      </c>
      <c r="G26" s="1" t="s">
        <v>14</v>
      </c>
      <c r="H26" s="2">
        <v>46080</v>
      </c>
      <c r="I26" s="1" t="s">
        <v>15</v>
      </c>
      <c r="J26" s="1">
        <v>19</v>
      </c>
      <c r="K26" s="1">
        <f>COUNTIF(A:A,bank_processed_transactions[[#This Row],[transaction_id]])</f>
        <v>1</v>
      </c>
    </row>
    <row r="27" spans="1:11" x14ac:dyDescent="0.3">
      <c r="A27" s="1" t="s">
        <v>4282</v>
      </c>
      <c r="B27" s="2">
        <v>46105</v>
      </c>
      <c r="C27" s="1" t="s">
        <v>1339</v>
      </c>
      <c r="D27" s="1" t="s">
        <v>66</v>
      </c>
      <c r="E27" s="1" t="s">
        <v>55</v>
      </c>
      <c r="F27" s="1">
        <v>8639.7999999999993</v>
      </c>
      <c r="G27" s="1" t="s">
        <v>14</v>
      </c>
      <c r="H27" s="2">
        <v>46108</v>
      </c>
      <c r="I27" s="1" t="s">
        <v>22</v>
      </c>
      <c r="J27" s="1">
        <v>9.6999999999999993</v>
      </c>
      <c r="K27" s="1">
        <f>COUNTIF(A:A,bank_processed_transactions[[#This Row],[transaction_id]])</f>
        <v>1</v>
      </c>
    </row>
    <row r="28" spans="1:11" x14ac:dyDescent="0.3">
      <c r="A28" s="1" t="s">
        <v>2306</v>
      </c>
      <c r="B28" s="2">
        <v>46106</v>
      </c>
      <c r="C28" s="1" t="s">
        <v>1344</v>
      </c>
      <c r="D28" s="1" t="s">
        <v>18</v>
      </c>
      <c r="E28" s="1" t="s">
        <v>21</v>
      </c>
      <c r="F28" s="1">
        <v>12712.51</v>
      </c>
      <c r="G28" s="1" t="s">
        <v>14</v>
      </c>
      <c r="H28" s="2">
        <v>46109</v>
      </c>
      <c r="I28" s="1" t="s">
        <v>28</v>
      </c>
      <c r="J28" s="1">
        <v>15.8</v>
      </c>
      <c r="K28" s="1">
        <f>COUNTIF(A:A,bank_processed_transactions[[#This Row],[transaction_id]])</f>
        <v>1</v>
      </c>
    </row>
    <row r="29" spans="1:11" x14ac:dyDescent="0.3">
      <c r="A29" s="1" t="s">
        <v>3925</v>
      </c>
      <c r="B29" s="2">
        <v>46033</v>
      </c>
      <c r="C29" s="1" t="s">
        <v>1163</v>
      </c>
      <c r="D29" s="1" t="s">
        <v>12</v>
      </c>
      <c r="E29" s="1" t="s">
        <v>13</v>
      </c>
      <c r="F29" s="1">
        <v>721.38</v>
      </c>
      <c r="G29" s="1" t="s">
        <v>14</v>
      </c>
      <c r="H29" s="2">
        <v>46036</v>
      </c>
      <c r="I29" s="1" t="s">
        <v>28</v>
      </c>
      <c r="J29" s="1">
        <v>53.1</v>
      </c>
      <c r="K29" s="1">
        <f>COUNTIF(A:A,bank_processed_transactions[[#This Row],[transaction_id]])</f>
        <v>1</v>
      </c>
    </row>
    <row r="30" spans="1:11" x14ac:dyDescent="0.3">
      <c r="A30" s="1" t="s">
        <v>1687</v>
      </c>
      <c r="B30" s="2">
        <v>46038</v>
      </c>
      <c r="C30" s="1" t="s">
        <v>1376</v>
      </c>
      <c r="D30" s="1" t="s">
        <v>18</v>
      </c>
      <c r="E30" s="1" t="s">
        <v>13</v>
      </c>
      <c r="F30" s="1">
        <v>4246.45</v>
      </c>
      <c r="G30" s="1" t="s">
        <v>14</v>
      </c>
      <c r="H30" s="2">
        <v>46040</v>
      </c>
      <c r="I30" s="1" t="s">
        <v>15</v>
      </c>
      <c r="J30" s="1">
        <v>24.7</v>
      </c>
      <c r="K30" s="1">
        <f>COUNTIF(A:A,bank_processed_transactions[[#This Row],[transaction_id]])</f>
        <v>1</v>
      </c>
    </row>
    <row r="31" spans="1:11" x14ac:dyDescent="0.3">
      <c r="A31" s="1" t="s">
        <v>2992</v>
      </c>
      <c r="B31" s="2">
        <v>46061</v>
      </c>
      <c r="C31" s="1" t="s">
        <v>296</v>
      </c>
      <c r="D31" s="1" t="s">
        <v>35</v>
      </c>
      <c r="E31" s="1" t="s">
        <v>21</v>
      </c>
      <c r="F31" s="1">
        <v>774.37</v>
      </c>
      <c r="G31" s="1" t="s">
        <v>14</v>
      </c>
      <c r="H31" s="2">
        <v>46061</v>
      </c>
      <c r="I31" s="1" t="s">
        <v>22</v>
      </c>
      <c r="J31" s="1">
        <v>27.2</v>
      </c>
      <c r="K31" s="1">
        <f>COUNTIF(A:A,bank_processed_transactions[[#This Row],[transaction_id]])</f>
        <v>1</v>
      </c>
    </row>
    <row r="32" spans="1:11" x14ac:dyDescent="0.3">
      <c r="A32" s="1" t="s">
        <v>3353</v>
      </c>
      <c r="B32" s="2">
        <v>46043</v>
      </c>
      <c r="C32" s="1" t="s">
        <v>2627</v>
      </c>
      <c r="D32" s="1" t="s">
        <v>12</v>
      </c>
      <c r="E32" s="1" t="s">
        <v>27</v>
      </c>
      <c r="F32" s="1">
        <v>1072.7</v>
      </c>
      <c r="G32" s="1" t="s">
        <v>14</v>
      </c>
      <c r="H32" s="2">
        <v>46046</v>
      </c>
      <c r="I32" s="1" t="s">
        <v>28</v>
      </c>
      <c r="J32" s="1">
        <v>59.3</v>
      </c>
      <c r="K32" s="1">
        <f>COUNTIF(A:A,bank_processed_transactions[[#This Row],[transaction_id]])</f>
        <v>1</v>
      </c>
    </row>
    <row r="33" spans="1:11" x14ac:dyDescent="0.3">
      <c r="A33" s="1" t="s">
        <v>3598</v>
      </c>
      <c r="B33" s="2">
        <v>46107</v>
      </c>
      <c r="C33" s="1" t="s">
        <v>421</v>
      </c>
      <c r="D33" s="1" t="s">
        <v>66</v>
      </c>
      <c r="E33" s="1" t="s">
        <v>21</v>
      </c>
      <c r="F33" s="1">
        <v>95278.94</v>
      </c>
      <c r="G33" s="1" t="s">
        <v>14</v>
      </c>
      <c r="H33" s="2">
        <v>46108</v>
      </c>
      <c r="I33" s="1" t="s">
        <v>22</v>
      </c>
      <c r="J33" s="1">
        <v>15.3</v>
      </c>
      <c r="K33" s="1">
        <f>COUNTIF(A:A,bank_processed_transactions[[#This Row],[transaction_id]])</f>
        <v>1</v>
      </c>
    </row>
    <row r="34" spans="1:11" x14ac:dyDescent="0.3">
      <c r="A34" s="1" t="s">
        <v>572</v>
      </c>
      <c r="B34" s="2">
        <v>46074</v>
      </c>
      <c r="C34" s="1" t="s">
        <v>573</v>
      </c>
      <c r="D34" s="1" t="s">
        <v>12</v>
      </c>
      <c r="E34" s="1" t="s">
        <v>21</v>
      </c>
      <c r="F34" s="1">
        <v>17892.21</v>
      </c>
      <c r="G34" s="1" t="s">
        <v>14</v>
      </c>
      <c r="H34" s="2">
        <v>46076</v>
      </c>
      <c r="I34" s="1" t="s">
        <v>22</v>
      </c>
      <c r="J34" s="1">
        <v>19.3</v>
      </c>
      <c r="K34" s="1">
        <f>COUNTIF(A:A,bank_processed_transactions[[#This Row],[transaction_id]])</f>
        <v>1</v>
      </c>
    </row>
    <row r="35" spans="1:11" x14ac:dyDescent="0.3">
      <c r="A35" s="1" t="s">
        <v>1755</v>
      </c>
      <c r="B35" s="2">
        <v>46052</v>
      </c>
      <c r="C35" s="1" t="s">
        <v>1362</v>
      </c>
      <c r="D35" s="1" t="s">
        <v>12</v>
      </c>
      <c r="E35" s="1" t="s">
        <v>27</v>
      </c>
      <c r="F35" s="1">
        <v>3050.56</v>
      </c>
      <c r="G35" s="1" t="s">
        <v>14</v>
      </c>
      <c r="H35" s="2">
        <v>46053</v>
      </c>
      <c r="I35" s="1" t="s">
        <v>22</v>
      </c>
      <c r="J35" s="1">
        <v>25.3</v>
      </c>
      <c r="K35" s="1">
        <f>COUNTIF(A:A,bank_processed_transactions[[#This Row],[transaction_id]])</f>
        <v>1</v>
      </c>
    </row>
    <row r="36" spans="1:11" x14ac:dyDescent="0.3">
      <c r="A36" s="1" t="s">
        <v>2855</v>
      </c>
      <c r="B36" s="2">
        <v>46086</v>
      </c>
      <c r="C36" s="1" t="s">
        <v>2328</v>
      </c>
      <c r="D36" s="1" t="s">
        <v>12</v>
      </c>
      <c r="E36" s="1" t="s">
        <v>13</v>
      </c>
      <c r="F36" s="1">
        <v>4047.69</v>
      </c>
      <c r="G36" s="1" t="s">
        <v>14</v>
      </c>
      <c r="H36" s="2">
        <v>46087</v>
      </c>
      <c r="I36" s="1" t="s">
        <v>22</v>
      </c>
      <c r="J36" s="1">
        <v>13</v>
      </c>
      <c r="K36" s="1">
        <f>COUNTIF(A:A,bank_processed_transactions[[#This Row],[transaction_id]])</f>
        <v>1</v>
      </c>
    </row>
    <row r="37" spans="1:11" x14ac:dyDescent="0.3">
      <c r="A37" s="1" t="s">
        <v>4776</v>
      </c>
      <c r="B37" s="2">
        <v>46103</v>
      </c>
      <c r="C37" s="1" t="s">
        <v>2204</v>
      </c>
      <c r="D37" s="1" t="s">
        <v>66</v>
      </c>
      <c r="E37" s="1" t="s">
        <v>13</v>
      </c>
      <c r="F37" s="1">
        <v>20265.099999999999</v>
      </c>
      <c r="G37" s="1" t="s">
        <v>14</v>
      </c>
      <c r="H37" s="2">
        <v>46104</v>
      </c>
      <c r="I37" s="1" t="s">
        <v>22</v>
      </c>
      <c r="J37" s="1">
        <v>24.1</v>
      </c>
      <c r="K37" s="1">
        <f>COUNTIF(A:A,bank_processed_transactions[[#This Row],[transaction_id]])</f>
        <v>1</v>
      </c>
    </row>
    <row r="38" spans="1:11" x14ac:dyDescent="0.3">
      <c r="A38" s="1" t="s">
        <v>4527</v>
      </c>
      <c r="B38" s="2">
        <v>46097</v>
      </c>
      <c r="C38" s="1" t="s">
        <v>942</v>
      </c>
      <c r="D38" s="1" t="s">
        <v>12</v>
      </c>
      <c r="E38" s="1" t="s">
        <v>27</v>
      </c>
      <c r="F38" s="1">
        <v>1262.2</v>
      </c>
      <c r="G38" s="1" t="s">
        <v>14</v>
      </c>
      <c r="H38" s="2">
        <v>46102</v>
      </c>
      <c r="I38" s="1" t="s">
        <v>15</v>
      </c>
      <c r="J38" s="1">
        <v>18.8</v>
      </c>
      <c r="K38" s="1">
        <f>COUNTIF(A:A,bank_processed_transactions[[#This Row],[transaction_id]])</f>
        <v>1</v>
      </c>
    </row>
    <row r="39" spans="1:11" x14ac:dyDescent="0.3">
      <c r="A39" s="1" t="s">
        <v>2279</v>
      </c>
      <c r="B39" s="2">
        <v>46099</v>
      </c>
      <c r="C39" s="1" t="s">
        <v>1336</v>
      </c>
      <c r="D39" s="1" t="s">
        <v>12</v>
      </c>
      <c r="E39" s="1" t="s">
        <v>13</v>
      </c>
      <c r="F39" s="1">
        <v>522.27</v>
      </c>
      <c r="G39" s="1" t="s">
        <v>14</v>
      </c>
      <c r="H39" s="2">
        <v>46100</v>
      </c>
      <c r="I39" s="1" t="s">
        <v>15</v>
      </c>
      <c r="J39" s="1">
        <v>9.1</v>
      </c>
      <c r="K39" s="1">
        <f>COUNTIF(A:A,bank_processed_transactions[[#This Row],[transaction_id]])</f>
        <v>1</v>
      </c>
    </row>
    <row r="40" spans="1:11" x14ac:dyDescent="0.3">
      <c r="A40" s="1" t="s">
        <v>1672</v>
      </c>
      <c r="B40" s="2">
        <v>46072</v>
      </c>
      <c r="C40" s="1" t="s">
        <v>182</v>
      </c>
      <c r="D40" s="1" t="s">
        <v>12</v>
      </c>
      <c r="E40" s="1" t="s">
        <v>55</v>
      </c>
      <c r="F40" s="1">
        <v>1260.8900000000001</v>
      </c>
      <c r="G40" s="1" t="s">
        <v>94</v>
      </c>
      <c r="H40" s="2">
        <v>46074</v>
      </c>
      <c r="I40" s="1" t="s">
        <v>15</v>
      </c>
      <c r="J40" s="1">
        <v>20.5</v>
      </c>
      <c r="K40" s="1">
        <f>COUNTIF(A:A,bank_processed_transactions[[#This Row],[transaction_id]])</f>
        <v>1</v>
      </c>
    </row>
    <row r="41" spans="1:11" x14ac:dyDescent="0.3">
      <c r="A41" s="1" t="s">
        <v>4862</v>
      </c>
      <c r="B41" s="2">
        <v>46082</v>
      </c>
      <c r="C41" s="1" t="s">
        <v>3616</v>
      </c>
      <c r="D41" s="1" t="s">
        <v>12</v>
      </c>
      <c r="E41" s="1" t="s">
        <v>13</v>
      </c>
      <c r="F41" s="1">
        <v>9813.73</v>
      </c>
      <c r="G41" s="1" t="s">
        <v>14</v>
      </c>
      <c r="H41" s="2">
        <v>46083</v>
      </c>
      <c r="I41" s="1" t="s">
        <v>28</v>
      </c>
      <c r="J41" s="1">
        <v>40</v>
      </c>
      <c r="K41" s="1">
        <f>COUNTIF(A:A,bank_processed_transactions[[#This Row],[transaction_id]])</f>
        <v>1</v>
      </c>
    </row>
    <row r="42" spans="1:11" x14ac:dyDescent="0.3">
      <c r="A42" s="1" t="s">
        <v>4269</v>
      </c>
      <c r="B42" s="2">
        <v>46088</v>
      </c>
      <c r="C42" s="1" t="s">
        <v>514</v>
      </c>
      <c r="D42" s="1" t="s">
        <v>12</v>
      </c>
      <c r="E42" s="1" t="s">
        <v>13</v>
      </c>
      <c r="F42" s="1">
        <v>578.21</v>
      </c>
      <c r="G42" s="1" t="s">
        <v>14</v>
      </c>
      <c r="H42" s="2">
        <v>46091</v>
      </c>
      <c r="I42" s="1" t="s">
        <v>15</v>
      </c>
      <c r="J42" s="1">
        <v>16.5</v>
      </c>
      <c r="K42" s="1">
        <f>COUNTIF(A:A,bank_processed_transactions[[#This Row],[transaction_id]])</f>
        <v>1</v>
      </c>
    </row>
    <row r="43" spans="1:11" x14ac:dyDescent="0.3">
      <c r="A43" s="1" t="s">
        <v>394</v>
      </c>
      <c r="B43" s="2">
        <v>46041</v>
      </c>
      <c r="C43" s="1" t="s">
        <v>395</v>
      </c>
      <c r="D43" s="1" t="s">
        <v>66</v>
      </c>
      <c r="E43" s="1" t="s">
        <v>55</v>
      </c>
      <c r="F43" s="1">
        <v>47272.45</v>
      </c>
      <c r="G43" s="1" t="s">
        <v>14</v>
      </c>
      <c r="H43" s="2">
        <v>46041</v>
      </c>
      <c r="I43" s="1" t="s">
        <v>22</v>
      </c>
      <c r="J43" s="1">
        <v>75.7</v>
      </c>
      <c r="K43" s="1">
        <f>COUNTIF(A:A,bank_processed_transactions[[#This Row],[transaction_id]])</f>
        <v>1</v>
      </c>
    </row>
    <row r="44" spans="1:11" x14ac:dyDescent="0.3">
      <c r="A44" s="1" t="s">
        <v>1317</v>
      </c>
      <c r="B44" s="2">
        <v>46054</v>
      </c>
      <c r="C44" s="1" t="s">
        <v>643</v>
      </c>
      <c r="D44" s="1" t="s">
        <v>12</v>
      </c>
      <c r="E44" s="1" t="s">
        <v>13</v>
      </c>
      <c r="F44" s="1">
        <v>4784.5600000000004</v>
      </c>
      <c r="G44" s="1" t="s">
        <v>14</v>
      </c>
      <c r="H44" s="2">
        <v>46059</v>
      </c>
      <c r="I44" s="1" t="s">
        <v>22</v>
      </c>
      <c r="J44" s="1">
        <v>34.799999999999997</v>
      </c>
      <c r="K44" s="1">
        <f>COUNTIF(A:A,bank_processed_transactions[[#This Row],[transaction_id]])</f>
        <v>1</v>
      </c>
    </row>
    <row r="45" spans="1:11" x14ac:dyDescent="0.3">
      <c r="A45" s="1" t="s">
        <v>4610</v>
      </c>
      <c r="B45" s="2">
        <v>46110</v>
      </c>
      <c r="C45" s="1" t="s">
        <v>1007</v>
      </c>
      <c r="D45" s="1" t="s">
        <v>18</v>
      </c>
      <c r="E45" s="1" t="s">
        <v>13</v>
      </c>
      <c r="F45" s="1">
        <v>18501.599999999999</v>
      </c>
      <c r="G45" s="1" t="s">
        <v>14</v>
      </c>
      <c r="H45" s="2">
        <v>46113</v>
      </c>
      <c r="I45" s="1" t="s">
        <v>28</v>
      </c>
      <c r="J45" s="1">
        <v>40.9</v>
      </c>
      <c r="K45" s="1">
        <f>COUNTIF(A:A,bank_processed_transactions[[#This Row],[transaction_id]])</f>
        <v>1</v>
      </c>
    </row>
    <row r="46" spans="1:11" x14ac:dyDescent="0.3">
      <c r="A46" s="1" t="s">
        <v>4575</v>
      </c>
      <c r="B46" s="2">
        <v>46074</v>
      </c>
      <c r="C46" s="1" t="s">
        <v>577</v>
      </c>
      <c r="D46" s="1" t="s">
        <v>12</v>
      </c>
      <c r="E46" s="1" t="s">
        <v>13</v>
      </c>
      <c r="F46" s="1">
        <v>2977.11</v>
      </c>
      <c r="G46" s="1" t="s">
        <v>14</v>
      </c>
      <c r="H46" s="2">
        <v>46075</v>
      </c>
      <c r="I46" s="1" t="s">
        <v>22</v>
      </c>
      <c r="J46" s="1">
        <v>60</v>
      </c>
      <c r="K46" s="1">
        <f>COUNTIF(A:A,bank_processed_transactions[[#This Row],[transaction_id]])</f>
        <v>1</v>
      </c>
    </row>
    <row r="47" spans="1:11" x14ac:dyDescent="0.3">
      <c r="A47" s="1" t="s">
        <v>3985</v>
      </c>
      <c r="B47" s="2">
        <v>46033</v>
      </c>
      <c r="C47" s="1" t="s">
        <v>2313</v>
      </c>
      <c r="D47" s="1" t="s">
        <v>18</v>
      </c>
      <c r="E47" s="1" t="s">
        <v>21</v>
      </c>
      <c r="F47" s="1">
        <v>22054.39</v>
      </c>
      <c r="G47" s="1" t="s">
        <v>14</v>
      </c>
      <c r="H47" s="2">
        <v>46035</v>
      </c>
      <c r="I47" s="1" t="s">
        <v>28</v>
      </c>
      <c r="J47" s="1">
        <v>52.7</v>
      </c>
      <c r="K47" s="1">
        <f>COUNTIF(A:A,bank_processed_transactions[[#This Row],[transaction_id]])</f>
        <v>1</v>
      </c>
    </row>
    <row r="48" spans="1:11" x14ac:dyDescent="0.3">
      <c r="A48" s="1" t="s">
        <v>3703</v>
      </c>
      <c r="B48" s="2">
        <v>46082</v>
      </c>
      <c r="C48" s="1" t="s">
        <v>3704</v>
      </c>
      <c r="D48" s="1" t="s">
        <v>35</v>
      </c>
      <c r="E48" s="1" t="s">
        <v>21</v>
      </c>
      <c r="F48" s="1">
        <v>10417.67</v>
      </c>
      <c r="G48" s="1" t="s">
        <v>14</v>
      </c>
      <c r="H48" s="2">
        <v>46085</v>
      </c>
      <c r="I48" s="1" t="s">
        <v>15</v>
      </c>
      <c r="J48" s="1">
        <v>47.6</v>
      </c>
      <c r="K48" s="1">
        <f>COUNTIF(A:A,bank_processed_transactions[[#This Row],[transaction_id]])</f>
        <v>1</v>
      </c>
    </row>
    <row r="49" spans="1:11" x14ac:dyDescent="0.3">
      <c r="A49" s="1" t="s">
        <v>2949</v>
      </c>
      <c r="B49" s="2">
        <v>46068</v>
      </c>
      <c r="C49" s="1" t="s">
        <v>1072</v>
      </c>
      <c r="D49" s="1" t="s">
        <v>12</v>
      </c>
      <c r="E49" s="1" t="s">
        <v>55</v>
      </c>
      <c r="F49" s="1">
        <v>7409.19</v>
      </c>
      <c r="G49" s="1" t="s">
        <v>14</v>
      </c>
      <c r="H49" s="2">
        <v>46069</v>
      </c>
      <c r="I49" s="1" t="s">
        <v>22</v>
      </c>
      <c r="J49" s="1">
        <v>29.5</v>
      </c>
      <c r="K49" s="1">
        <f>COUNTIF(A:A,bank_processed_transactions[[#This Row],[transaction_id]])</f>
        <v>1</v>
      </c>
    </row>
    <row r="50" spans="1:11" x14ac:dyDescent="0.3">
      <c r="A50" s="1" t="s">
        <v>485</v>
      </c>
      <c r="B50" s="2">
        <v>46038</v>
      </c>
      <c r="C50" s="1" t="s">
        <v>486</v>
      </c>
      <c r="D50" s="1" t="s">
        <v>12</v>
      </c>
      <c r="E50" s="1" t="s">
        <v>13</v>
      </c>
      <c r="F50" s="1">
        <v>7139.2</v>
      </c>
      <c r="G50" s="1" t="s">
        <v>14</v>
      </c>
      <c r="H50" s="2">
        <v>46039</v>
      </c>
      <c r="I50" s="1" t="s">
        <v>22</v>
      </c>
      <c r="J50" s="1">
        <v>34.700000000000003</v>
      </c>
      <c r="K50" s="1">
        <f>COUNTIF(A:A,bank_processed_transactions[[#This Row],[transaction_id]])</f>
        <v>1</v>
      </c>
    </row>
    <row r="51" spans="1:11" x14ac:dyDescent="0.3">
      <c r="A51" s="1" t="s">
        <v>2226</v>
      </c>
      <c r="B51" s="2">
        <v>46082</v>
      </c>
      <c r="C51" s="1" t="s">
        <v>446</v>
      </c>
      <c r="D51" s="1" t="s">
        <v>18</v>
      </c>
      <c r="E51" s="1" t="s">
        <v>13</v>
      </c>
      <c r="F51" s="1">
        <v>4812.87</v>
      </c>
      <c r="G51" s="1" t="s">
        <v>14</v>
      </c>
      <c r="H51" s="2">
        <v>46085</v>
      </c>
      <c r="I51" s="1" t="s">
        <v>22</v>
      </c>
      <c r="J51" s="1">
        <v>63.8</v>
      </c>
      <c r="K51" s="1">
        <f>COUNTIF(A:A,bank_processed_transactions[[#This Row],[transaction_id]])</f>
        <v>1</v>
      </c>
    </row>
    <row r="52" spans="1:11" x14ac:dyDescent="0.3">
      <c r="A52" s="1" t="s">
        <v>4352</v>
      </c>
      <c r="B52" s="2">
        <v>46030</v>
      </c>
      <c r="C52" s="1" t="s">
        <v>1588</v>
      </c>
      <c r="D52" s="1" t="s">
        <v>46</v>
      </c>
      <c r="E52" s="1" t="s">
        <v>13</v>
      </c>
      <c r="F52" s="1">
        <v>5385.44</v>
      </c>
      <c r="G52" s="1" t="s">
        <v>14</v>
      </c>
      <c r="H52" s="2">
        <v>46033</v>
      </c>
      <c r="I52" s="1" t="s">
        <v>15</v>
      </c>
      <c r="J52" s="1">
        <v>14</v>
      </c>
      <c r="K52" s="1">
        <f>COUNTIF(A:A,bank_processed_transactions[[#This Row],[transaction_id]])</f>
        <v>1</v>
      </c>
    </row>
    <row r="53" spans="1:11" x14ac:dyDescent="0.3">
      <c r="A53" s="1" t="s">
        <v>3531</v>
      </c>
      <c r="B53" s="2">
        <v>46066</v>
      </c>
      <c r="C53" s="1" t="s">
        <v>220</v>
      </c>
      <c r="D53" s="1" t="s">
        <v>66</v>
      </c>
      <c r="E53" s="1" t="s">
        <v>55</v>
      </c>
      <c r="F53" s="1">
        <v>1720.22</v>
      </c>
      <c r="G53" s="1" t="s">
        <v>14</v>
      </c>
      <c r="H53" s="2">
        <v>46068</v>
      </c>
      <c r="I53" s="1" t="s">
        <v>15</v>
      </c>
      <c r="J53" s="1">
        <v>11.9</v>
      </c>
      <c r="K53" s="1">
        <f>COUNTIF(A:A,bank_processed_transactions[[#This Row],[transaction_id]])</f>
        <v>1</v>
      </c>
    </row>
    <row r="54" spans="1:11" x14ac:dyDescent="0.3">
      <c r="A54" s="1" t="s">
        <v>1959</v>
      </c>
      <c r="B54" s="2">
        <v>46028</v>
      </c>
      <c r="C54" s="1" t="s">
        <v>1007</v>
      </c>
      <c r="D54" s="1" t="s">
        <v>18</v>
      </c>
      <c r="E54" s="1" t="s">
        <v>21</v>
      </c>
      <c r="F54" s="1">
        <v>3900.67</v>
      </c>
      <c r="G54" s="1" t="s">
        <v>14</v>
      </c>
      <c r="H54" s="2">
        <v>46030</v>
      </c>
      <c r="I54" s="1" t="s">
        <v>15</v>
      </c>
      <c r="J54" s="1">
        <v>35.1</v>
      </c>
      <c r="K54" s="1">
        <f>COUNTIF(A:A,bank_processed_transactions[[#This Row],[transaction_id]])</f>
        <v>1</v>
      </c>
    </row>
    <row r="55" spans="1:11" x14ac:dyDescent="0.3">
      <c r="A55" s="1" t="s">
        <v>4953</v>
      </c>
      <c r="B55" s="2">
        <v>46082</v>
      </c>
      <c r="C55" s="1" t="s">
        <v>796</v>
      </c>
      <c r="D55" s="1" t="s">
        <v>12</v>
      </c>
      <c r="E55" s="1" t="s">
        <v>21</v>
      </c>
      <c r="F55" s="1">
        <v>58003.66</v>
      </c>
      <c r="G55" s="1" t="s">
        <v>14</v>
      </c>
      <c r="H55" s="2">
        <v>46084</v>
      </c>
      <c r="I55" s="1" t="s">
        <v>28</v>
      </c>
      <c r="J55" s="1">
        <v>19.399999999999999</v>
      </c>
      <c r="K55" s="1">
        <f>COUNTIF(A:A,bank_processed_transactions[[#This Row],[transaction_id]])</f>
        <v>1</v>
      </c>
    </row>
    <row r="56" spans="1:11" x14ac:dyDescent="0.3">
      <c r="A56" s="1" t="s">
        <v>274</v>
      </c>
      <c r="B56" s="2">
        <v>46089</v>
      </c>
      <c r="C56" s="1" t="s">
        <v>275</v>
      </c>
      <c r="D56" s="1" t="s">
        <v>66</v>
      </c>
      <c r="E56" s="1" t="s">
        <v>27</v>
      </c>
      <c r="F56" s="1">
        <v>4595.38</v>
      </c>
      <c r="G56" s="1" t="s">
        <v>14</v>
      </c>
      <c r="H56" s="2">
        <v>46092</v>
      </c>
      <c r="I56" s="1" t="s">
        <v>15</v>
      </c>
      <c r="J56" s="1">
        <v>29.5</v>
      </c>
      <c r="K56" s="1">
        <f>COUNTIF(A:A,bank_processed_transactions[[#This Row],[transaction_id]])</f>
        <v>1</v>
      </c>
    </row>
    <row r="57" spans="1:11" x14ac:dyDescent="0.3">
      <c r="A57" s="1" t="s">
        <v>4784</v>
      </c>
      <c r="B57" s="2">
        <v>46050</v>
      </c>
      <c r="C57" s="1" t="s">
        <v>3012</v>
      </c>
      <c r="D57" s="1" t="s">
        <v>66</v>
      </c>
      <c r="E57" s="1" t="s">
        <v>55</v>
      </c>
      <c r="F57" s="1">
        <v>513.88</v>
      </c>
      <c r="G57" s="1" t="s">
        <v>14</v>
      </c>
      <c r="H57" s="2">
        <v>46051</v>
      </c>
      <c r="I57" s="1" t="s">
        <v>28</v>
      </c>
      <c r="J57" s="1">
        <v>46.5</v>
      </c>
      <c r="K57" s="1">
        <f>COUNTIF(A:A,bank_processed_transactions[[#This Row],[transaction_id]])</f>
        <v>1</v>
      </c>
    </row>
    <row r="58" spans="1:11" x14ac:dyDescent="0.3">
      <c r="A58" s="1" t="s">
        <v>1971</v>
      </c>
      <c r="B58" s="2">
        <v>46076</v>
      </c>
      <c r="C58" s="1" t="s">
        <v>332</v>
      </c>
      <c r="D58" s="1" t="s">
        <v>18</v>
      </c>
      <c r="E58" s="1" t="s">
        <v>13</v>
      </c>
      <c r="F58" s="1">
        <v>4854.55</v>
      </c>
      <c r="G58" s="1" t="s">
        <v>14</v>
      </c>
      <c r="H58" s="2">
        <v>46077</v>
      </c>
      <c r="I58" s="1" t="s">
        <v>22</v>
      </c>
      <c r="J58" s="1">
        <v>6.6</v>
      </c>
      <c r="K58" s="1">
        <f>COUNTIF(A:A,bank_processed_transactions[[#This Row],[transaction_id]])</f>
        <v>1</v>
      </c>
    </row>
    <row r="59" spans="1:11" x14ac:dyDescent="0.3">
      <c r="A59" s="1" t="s">
        <v>4619</v>
      </c>
      <c r="B59" s="2">
        <v>46077</v>
      </c>
      <c r="C59" s="1" t="s">
        <v>2469</v>
      </c>
      <c r="D59" s="1" t="s">
        <v>18</v>
      </c>
      <c r="E59" s="1" t="s">
        <v>55</v>
      </c>
      <c r="F59" s="1">
        <v>3906.33</v>
      </c>
      <c r="G59" s="1" t="s">
        <v>14</v>
      </c>
      <c r="H59" s="2">
        <v>46078</v>
      </c>
      <c r="I59" s="1" t="s">
        <v>22</v>
      </c>
      <c r="J59" s="1">
        <v>9.8000000000000007</v>
      </c>
      <c r="K59" s="1">
        <f>COUNTIF(A:A,bank_processed_transactions[[#This Row],[transaction_id]])</f>
        <v>1</v>
      </c>
    </row>
    <row r="60" spans="1:11" x14ac:dyDescent="0.3">
      <c r="A60" s="1" t="s">
        <v>3884</v>
      </c>
      <c r="B60" s="2">
        <v>46064</v>
      </c>
      <c r="C60" s="1" t="s">
        <v>2671</v>
      </c>
      <c r="D60" s="1" t="s">
        <v>12</v>
      </c>
      <c r="E60" s="1" t="s">
        <v>21</v>
      </c>
      <c r="F60" s="1">
        <v>3670.99</v>
      </c>
      <c r="G60" s="1" t="s">
        <v>14</v>
      </c>
      <c r="H60" s="2">
        <v>46067</v>
      </c>
      <c r="I60" s="1" t="s">
        <v>22</v>
      </c>
      <c r="J60" s="1">
        <v>32.1</v>
      </c>
      <c r="K60" s="1">
        <f>COUNTIF(A:A,bank_processed_transactions[[#This Row],[transaction_id]])</f>
        <v>1</v>
      </c>
    </row>
    <row r="61" spans="1:11" x14ac:dyDescent="0.3">
      <c r="A61" s="1" t="s">
        <v>1440</v>
      </c>
      <c r="B61" s="2">
        <v>46106</v>
      </c>
      <c r="C61" s="1" t="s">
        <v>54</v>
      </c>
      <c r="D61" s="1" t="s">
        <v>35</v>
      </c>
      <c r="E61" s="1" t="s">
        <v>21</v>
      </c>
      <c r="F61" s="1">
        <v>19572.48</v>
      </c>
      <c r="G61" s="1" t="s">
        <v>94</v>
      </c>
      <c r="H61" s="2">
        <v>46107</v>
      </c>
      <c r="I61" s="1" t="s">
        <v>22</v>
      </c>
      <c r="J61" s="1">
        <v>18.100000000000001</v>
      </c>
      <c r="K61" s="1">
        <f>COUNTIF(A:A,bank_processed_transactions[[#This Row],[transaction_id]])</f>
        <v>1</v>
      </c>
    </row>
    <row r="62" spans="1:11" x14ac:dyDescent="0.3">
      <c r="A62" s="1" t="s">
        <v>3325</v>
      </c>
      <c r="B62" s="2">
        <v>46043</v>
      </c>
      <c r="C62" s="1" t="s">
        <v>1050</v>
      </c>
      <c r="D62" s="1" t="s">
        <v>18</v>
      </c>
      <c r="E62" s="1" t="s">
        <v>13</v>
      </c>
      <c r="F62" s="1">
        <v>19165.900000000001</v>
      </c>
      <c r="G62" s="1" t="s">
        <v>14</v>
      </c>
      <c r="H62" s="2">
        <v>46046</v>
      </c>
      <c r="I62" s="1" t="s">
        <v>15</v>
      </c>
      <c r="J62" s="1">
        <v>32.4</v>
      </c>
      <c r="K62" s="1">
        <f>COUNTIF(A:A,bank_processed_transactions[[#This Row],[transaction_id]])</f>
        <v>1</v>
      </c>
    </row>
    <row r="63" spans="1:11" x14ac:dyDescent="0.3">
      <c r="A63" s="1" t="s">
        <v>2255</v>
      </c>
      <c r="B63" s="2">
        <v>46045</v>
      </c>
      <c r="C63" s="1" t="s">
        <v>736</v>
      </c>
      <c r="D63" s="1" t="s">
        <v>12</v>
      </c>
      <c r="E63" s="1" t="s">
        <v>55</v>
      </c>
      <c r="F63" s="1">
        <v>2420.56</v>
      </c>
      <c r="G63" s="1" t="s">
        <v>14</v>
      </c>
      <c r="H63" s="2">
        <v>46048</v>
      </c>
      <c r="I63" s="1" t="s">
        <v>15</v>
      </c>
      <c r="J63" s="1">
        <v>94.2</v>
      </c>
      <c r="K63" s="1">
        <f>COUNTIF(A:A,bank_processed_transactions[[#This Row],[transaction_id]])</f>
        <v>1</v>
      </c>
    </row>
    <row r="64" spans="1:11" x14ac:dyDescent="0.3">
      <c r="A64" s="1" t="s">
        <v>3899</v>
      </c>
      <c r="B64" s="2">
        <v>46041</v>
      </c>
      <c r="C64" s="1" t="s">
        <v>194</v>
      </c>
      <c r="D64" s="1" t="s">
        <v>66</v>
      </c>
      <c r="E64" s="1" t="s">
        <v>13</v>
      </c>
      <c r="F64" s="1">
        <v>1804.26</v>
      </c>
      <c r="G64" s="1" t="s">
        <v>14</v>
      </c>
      <c r="H64" s="2">
        <v>46044</v>
      </c>
      <c r="I64" s="1" t="s">
        <v>28</v>
      </c>
      <c r="J64" s="1">
        <v>24</v>
      </c>
      <c r="K64" s="1">
        <f>COUNTIF(A:A,bank_processed_transactions[[#This Row],[transaction_id]])</f>
        <v>1</v>
      </c>
    </row>
    <row r="65" spans="1:11" x14ac:dyDescent="0.3">
      <c r="A65" s="1" t="s">
        <v>4865</v>
      </c>
      <c r="B65" s="2">
        <v>46062</v>
      </c>
      <c r="C65" s="1" t="s">
        <v>880</v>
      </c>
      <c r="D65" s="1" t="s">
        <v>35</v>
      </c>
      <c r="E65" s="1" t="s">
        <v>13</v>
      </c>
      <c r="F65" s="1">
        <v>11139.79</v>
      </c>
      <c r="G65" s="1" t="s">
        <v>14</v>
      </c>
      <c r="H65" s="2">
        <v>46064</v>
      </c>
      <c r="I65" s="1" t="s">
        <v>22</v>
      </c>
      <c r="J65" s="1">
        <v>56.3</v>
      </c>
      <c r="K65" s="1">
        <f>COUNTIF(A:A,bank_processed_transactions[[#This Row],[transaction_id]])</f>
        <v>1</v>
      </c>
    </row>
    <row r="66" spans="1:11" x14ac:dyDescent="0.3">
      <c r="A66" s="1" t="s">
        <v>2548</v>
      </c>
      <c r="B66" s="2">
        <v>46045</v>
      </c>
      <c r="C66" s="1" t="s">
        <v>2459</v>
      </c>
      <c r="D66" s="1" t="s">
        <v>66</v>
      </c>
      <c r="E66" s="1" t="s">
        <v>55</v>
      </c>
      <c r="F66" s="1">
        <v>951.26</v>
      </c>
      <c r="G66" s="1" t="s">
        <v>14</v>
      </c>
      <c r="H66" s="2">
        <v>46045</v>
      </c>
      <c r="I66" s="1" t="s">
        <v>28</v>
      </c>
      <c r="J66" s="1">
        <v>30.3</v>
      </c>
      <c r="K66" s="1">
        <f>COUNTIF(A:A,bank_processed_transactions[[#This Row],[transaction_id]])</f>
        <v>1</v>
      </c>
    </row>
    <row r="67" spans="1:11" x14ac:dyDescent="0.3">
      <c r="A67" s="1" t="s">
        <v>4245</v>
      </c>
      <c r="B67" s="2">
        <v>46036</v>
      </c>
      <c r="C67" s="1" t="s">
        <v>1050</v>
      </c>
      <c r="D67" s="1" t="s">
        <v>35</v>
      </c>
      <c r="E67" s="1" t="s">
        <v>13</v>
      </c>
      <c r="F67" s="1">
        <v>15978.4</v>
      </c>
      <c r="G67" s="1" t="s">
        <v>14</v>
      </c>
      <c r="H67" s="2">
        <v>46039</v>
      </c>
      <c r="I67" s="1" t="s">
        <v>22</v>
      </c>
      <c r="J67" s="1">
        <v>9.4</v>
      </c>
      <c r="K67" s="1">
        <f>COUNTIF(A:A,bank_processed_transactions[[#This Row],[transaction_id]])</f>
        <v>1</v>
      </c>
    </row>
    <row r="68" spans="1:11" x14ac:dyDescent="0.3">
      <c r="A68" s="1" t="s">
        <v>3414</v>
      </c>
      <c r="B68" s="2">
        <v>46040</v>
      </c>
      <c r="C68" s="1" t="s">
        <v>2414</v>
      </c>
      <c r="D68" s="1" t="s">
        <v>18</v>
      </c>
      <c r="E68" s="1" t="s">
        <v>55</v>
      </c>
      <c r="F68" s="1">
        <v>4562.7</v>
      </c>
      <c r="G68" s="1" t="s">
        <v>14</v>
      </c>
      <c r="H68" s="2">
        <v>46041</v>
      </c>
      <c r="I68" s="1" t="s">
        <v>22</v>
      </c>
      <c r="J68" s="1">
        <v>7.6</v>
      </c>
      <c r="K68" s="1">
        <f>COUNTIF(A:A,bank_processed_transactions[[#This Row],[transaction_id]])</f>
        <v>1</v>
      </c>
    </row>
    <row r="69" spans="1:11" x14ac:dyDescent="0.3">
      <c r="A69" s="1" t="s">
        <v>2858</v>
      </c>
      <c r="B69" s="2">
        <v>46077</v>
      </c>
      <c r="C69" s="1" t="s">
        <v>421</v>
      </c>
      <c r="D69" s="1" t="s">
        <v>66</v>
      </c>
      <c r="E69" s="1" t="s">
        <v>21</v>
      </c>
      <c r="F69" s="1">
        <v>5406.25</v>
      </c>
      <c r="G69" s="1" t="s">
        <v>14</v>
      </c>
      <c r="H69" s="2">
        <v>46078</v>
      </c>
      <c r="I69" s="1" t="s">
        <v>15</v>
      </c>
      <c r="J69" s="1">
        <v>19</v>
      </c>
      <c r="K69" s="1">
        <f>COUNTIF(A:A,bank_processed_transactions[[#This Row],[transaction_id]])</f>
        <v>1</v>
      </c>
    </row>
    <row r="70" spans="1:11" x14ac:dyDescent="0.3">
      <c r="A70" s="1" t="s">
        <v>4532</v>
      </c>
      <c r="B70" s="2">
        <v>46053</v>
      </c>
      <c r="C70" s="1" t="s">
        <v>326</v>
      </c>
      <c r="D70" s="1" t="s">
        <v>18</v>
      </c>
      <c r="E70" s="1" t="s">
        <v>21</v>
      </c>
      <c r="F70" s="1">
        <v>10409.82</v>
      </c>
      <c r="G70" s="1" t="s">
        <v>14</v>
      </c>
      <c r="H70" s="2">
        <v>46053</v>
      </c>
      <c r="I70" s="1" t="s">
        <v>15</v>
      </c>
      <c r="J70" s="1">
        <v>22.8</v>
      </c>
      <c r="K70" s="1">
        <f>COUNTIF(A:A,bank_processed_transactions[[#This Row],[transaction_id]])</f>
        <v>1</v>
      </c>
    </row>
    <row r="71" spans="1:11" x14ac:dyDescent="0.3">
      <c r="A71" s="1" t="s">
        <v>3068</v>
      </c>
      <c r="B71" s="2">
        <v>46099</v>
      </c>
      <c r="C71" s="1" t="s">
        <v>2037</v>
      </c>
      <c r="D71" s="1" t="s">
        <v>12</v>
      </c>
      <c r="E71" s="1" t="s">
        <v>27</v>
      </c>
      <c r="F71" s="1">
        <v>3243.39</v>
      </c>
      <c r="G71" s="1" t="s">
        <v>14</v>
      </c>
      <c r="H71" s="2">
        <v>46100</v>
      </c>
      <c r="I71" s="1" t="s">
        <v>22</v>
      </c>
      <c r="J71" s="1">
        <v>28.7</v>
      </c>
      <c r="K71" s="1">
        <f>COUNTIF(A:A,bank_processed_transactions[[#This Row],[transaction_id]])</f>
        <v>1</v>
      </c>
    </row>
    <row r="72" spans="1:11" x14ac:dyDescent="0.3">
      <c r="A72" s="1" t="s">
        <v>2150</v>
      </c>
      <c r="B72" s="2">
        <v>46093</v>
      </c>
      <c r="C72" s="1" t="s">
        <v>1939</v>
      </c>
      <c r="D72" s="1" t="s">
        <v>12</v>
      </c>
      <c r="E72" s="1" t="s">
        <v>13</v>
      </c>
      <c r="F72" s="1">
        <v>1594.6</v>
      </c>
      <c r="G72" s="1" t="s">
        <v>14</v>
      </c>
      <c r="H72" s="2">
        <v>46095</v>
      </c>
      <c r="I72" s="1" t="s">
        <v>22</v>
      </c>
      <c r="J72" s="1">
        <v>26.7</v>
      </c>
      <c r="K72" s="1">
        <f>COUNTIF(A:A,bank_processed_transactions[[#This Row],[transaction_id]])</f>
        <v>1</v>
      </c>
    </row>
    <row r="73" spans="1:11" x14ac:dyDescent="0.3">
      <c r="A73" s="1" t="s">
        <v>4258</v>
      </c>
      <c r="B73" s="2">
        <v>46079</v>
      </c>
      <c r="C73" s="1" t="s">
        <v>1515</v>
      </c>
      <c r="D73" s="1" t="s">
        <v>35</v>
      </c>
      <c r="E73" s="1" t="s">
        <v>27</v>
      </c>
      <c r="F73" s="1">
        <v>3128.58</v>
      </c>
      <c r="G73" s="1" t="s">
        <v>14</v>
      </c>
      <c r="H73" s="2">
        <v>46080</v>
      </c>
      <c r="I73" s="1" t="s">
        <v>28</v>
      </c>
      <c r="J73" s="1">
        <v>83.9</v>
      </c>
      <c r="K73" s="1">
        <f>COUNTIF(A:A,bank_processed_transactions[[#This Row],[transaction_id]])</f>
        <v>1</v>
      </c>
    </row>
    <row r="74" spans="1:11" x14ac:dyDescent="0.3">
      <c r="A74" s="1" t="s">
        <v>1546</v>
      </c>
      <c r="B74" s="2">
        <v>46067</v>
      </c>
      <c r="C74" s="1" t="s">
        <v>1046</v>
      </c>
      <c r="D74" s="1" t="s">
        <v>12</v>
      </c>
      <c r="E74" s="1" t="s">
        <v>27</v>
      </c>
      <c r="F74" s="1">
        <v>2063.0500000000002</v>
      </c>
      <c r="G74" s="1" t="s">
        <v>14</v>
      </c>
      <c r="H74" s="2">
        <v>46069</v>
      </c>
      <c r="I74" s="1" t="s">
        <v>15</v>
      </c>
      <c r="J74" s="1">
        <v>30.9</v>
      </c>
      <c r="K74" s="1">
        <f>COUNTIF(A:A,bank_processed_transactions[[#This Row],[transaction_id]])</f>
        <v>1</v>
      </c>
    </row>
    <row r="75" spans="1:11" x14ac:dyDescent="0.3">
      <c r="A75" s="1" t="s">
        <v>3526</v>
      </c>
      <c r="B75" s="2">
        <v>46024</v>
      </c>
      <c r="C75" s="1" t="s">
        <v>3527</v>
      </c>
      <c r="D75" s="1" t="s">
        <v>66</v>
      </c>
      <c r="E75" s="1" t="s">
        <v>13</v>
      </c>
      <c r="F75" s="1">
        <v>4093.8</v>
      </c>
      <c r="G75" s="1" t="s">
        <v>14</v>
      </c>
      <c r="H75" s="2">
        <v>46026</v>
      </c>
      <c r="I75" s="1" t="s">
        <v>22</v>
      </c>
      <c r="J75" s="1">
        <v>26.7</v>
      </c>
      <c r="K75" s="1">
        <f>COUNTIF(A:A,bank_processed_transactions[[#This Row],[transaction_id]])</f>
        <v>1</v>
      </c>
    </row>
    <row r="76" spans="1:11" x14ac:dyDescent="0.3">
      <c r="A76" s="1" t="s">
        <v>1685</v>
      </c>
      <c r="B76" s="2">
        <v>46027</v>
      </c>
      <c r="C76" s="1" t="s">
        <v>1003</v>
      </c>
      <c r="D76" s="1" t="s">
        <v>18</v>
      </c>
      <c r="E76" s="1" t="s">
        <v>21</v>
      </c>
      <c r="F76" s="1">
        <v>2628.58</v>
      </c>
      <c r="G76" s="1" t="s">
        <v>14</v>
      </c>
      <c r="H76" s="2">
        <v>46028</v>
      </c>
      <c r="I76" s="1" t="s">
        <v>28</v>
      </c>
      <c r="J76" s="1">
        <v>26.3</v>
      </c>
      <c r="K76" s="1">
        <f>COUNTIF(A:A,bank_processed_transactions[[#This Row],[transaction_id]])</f>
        <v>1</v>
      </c>
    </row>
    <row r="77" spans="1:11" x14ac:dyDescent="0.3">
      <c r="A77" s="1" t="s">
        <v>1760</v>
      </c>
      <c r="B77" s="2">
        <v>46104</v>
      </c>
      <c r="C77" s="1" t="s">
        <v>544</v>
      </c>
      <c r="D77" s="1" t="s">
        <v>35</v>
      </c>
      <c r="E77" s="1" t="s">
        <v>21</v>
      </c>
      <c r="F77" s="1">
        <v>4420.5200000000004</v>
      </c>
      <c r="G77" s="1" t="s">
        <v>14</v>
      </c>
      <c r="H77" s="2">
        <v>46105</v>
      </c>
      <c r="I77" s="1" t="s">
        <v>15</v>
      </c>
      <c r="J77" s="1">
        <v>22.9</v>
      </c>
      <c r="K77" s="1">
        <f>COUNTIF(A:A,bank_processed_transactions[[#This Row],[transaction_id]])</f>
        <v>1</v>
      </c>
    </row>
    <row r="78" spans="1:11" x14ac:dyDescent="0.3">
      <c r="A78" s="1" t="s">
        <v>1825</v>
      </c>
      <c r="B78" s="2">
        <v>46044</v>
      </c>
      <c r="C78" s="1" t="s">
        <v>1274</v>
      </c>
      <c r="D78" s="1" t="s">
        <v>12</v>
      </c>
      <c r="E78" s="1" t="s">
        <v>27</v>
      </c>
      <c r="F78" s="1">
        <v>2297.1</v>
      </c>
      <c r="G78" s="1" t="s">
        <v>14</v>
      </c>
      <c r="H78" s="2">
        <v>46045</v>
      </c>
      <c r="I78" s="1" t="s">
        <v>28</v>
      </c>
      <c r="J78" s="1">
        <v>34.200000000000003</v>
      </c>
      <c r="K78" s="1">
        <f>COUNTIF(A:A,bank_processed_transactions[[#This Row],[transaction_id]])</f>
        <v>1</v>
      </c>
    </row>
    <row r="79" spans="1:11" x14ac:dyDescent="0.3">
      <c r="A79" s="1" t="s">
        <v>2502</v>
      </c>
      <c r="B79" s="2">
        <v>46088</v>
      </c>
      <c r="C79" s="1" t="s">
        <v>302</v>
      </c>
      <c r="D79" s="1" t="s">
        <v>12</v>
      </c>
      <c r="E79" s="1" t="s">
        <v>27</v>
      </c>
      <c r="F79" s="1">
        <v>3213.59</v>
      </c>
      <c r="G79" s="1" t="s">
        <v>14</v>
      </c>
      <c r="H79" s="2">
        <v>46088</v>
      </c>
      <c r="I79" s="1" t="s">
        <v>15</v>
      </c>
      <c r="J79" s="1">
        <v>10.4</v>
      </c>
      <c r="K79" s="1">
        <f>COUNTIF(A:A,bank_processed_transactions[[#This Row],[transaction_id]])</f>
        <v>1</v>
      </c>
    </row>
    <row r="80" spans="1:11" x14ac:dyDescent="0.3">
      <c r="A80" s="1" t="s">
        <v>3913</v>
      </c>
      <c r="B80" s="2">
        <v>46075</v>
      </c>
      <c r="C80" s="1" t="s">
        <v>2082</v>
      </c>
      <c r="D80" s="1" t="s">
        <v>12</v>
      </c>
      <c r="E80" s="1" t="s">
        <v>55</v>
      </c>
      <c r="F80" s="1">
        <v>3464.28</v>
      </c>
      <c r="G80" s="1" t="s">
        <v>14</v>
      </c>
      <c r="H80" s="2">
        <v>46075</v>
      </c>
      <c r="I80" s="1" t="s">
        <v>22</v>
      </c>
      <c r="J80" s="1">
        <v>31.1</v>
      </c>
      <c r="K80" s="1">
        <f>COUNTIF(A:A,bank_processed_transactions[[#This Row],[transaction_id]])</f>
        <v>1</v>
      </c>
    </row>
    <row r="81" spans="1:11" x14ac:dyDescent="0.3">
      <c r="A81" s="1" t="s">
        <v>576</v>
      </c>
      <c r="B81" s="2">
        <v>46076</v>
      </c>
      <c r="C81" s="1" t="s">
        <v>577</v>
      </c>
      <c r="D81" s="1" t="s">
        <v>12</v>
      </c>
      <c r="E81" s="1" t="s">
        <v>13</v>
      </c>
      <c r="F81" s="1">
        <v>6555.28</v>
      </c>
      <c r="G81" s="1" t="s">
        <v>14</v>
      </c>
      <c r="H81" s="2">
        <v>46078</v>
      </c>
      <c r="I81" s="1" t="s">
        <v>22</v>
      </c>
      <c r="J81" s="1">
        <v>48.9</v>
      </c>
      <c r="K81" s="1">
        <f>COUNTIF(A:A,bank_processed_transactions[[#This Row],[transaction_id]])</f>
        <v>1</v>
      </c>
    </row>
    <row r="82" spans="1:11" x14ac:dyDescent="0.3">
      <c r="A82" s="1" t="s">
        <v>2525</v>
      </c>
      <c r="B82" s="2">
        <v>46109</v>
      </c>
      <c r="C82" s="1" t="s">
        <v>669</v>
      </c>
      <c r="D82" s="1" t="s">
        <v>35</v>
      </c>
      <c r="E82" s="1" t="s">
        <v>13</v>
      </c>
      <c r="F82" s="1">
        <v>1926.11</v>
      </c>
      <c r="G82" s="1" t="s">
        <v>14</v>
      </c>
      <c r="H82" s="2">
        <v>46110</v>
      </c>
      <c r="I82" s="1" t="s">
        <v>28</v>
      </c>
      <c r="J82" s="1">
        <v>23.4</v>
      </c>
      <c r="K82" s="1">
        <f>COUNTIF(A:A,bank_processed_transactions[[#This Row],[transaction_id]])</f>
        <v>1</v>
      </c>
    </row>
    <row r="83" spans="1:11" x14ac:dyDescent="0.3">
      <c r="A83" s="1" t="s">
        <v>1190</v>
      </c>
      <c r="B83" s="2">
        <v>46095</v>
      </c>
      <c r="C83" s="1" t="s">
        <v>1191</v>
      </c>
      <c r="D83" s="1" t="s">
        <v>66</v>
      </c>
      <c r="E83" s="1" t="s">
        <v>21</v>
      </c>
      <c r="F83" s="1">
        <v>28811.71</v>
      </c>
      <c r="G83" s="1" t="s">
        <v>94</v>
      </c>
      <c r="H83" s="2">
        <v>46096</v>
      </c>
      <c r="I83" s="1" t="s">
        <v>15</v>
      </c>
      <c r="J83" s="1">
        <v>36</v>
      </c>
      <c r="K83" s="1">
        <f>COUNTIF(A:A,bank_processed_transactions[[#This Row],[transaction_id]])</f>
        <v>1</v>
      </c>
    </row>
    <row r="84" spans="1:11" x14ac:dyDescent="0.3">
      <c r="A84" s="1" t="s">
        <v>4340</v>
      </c>
      <c r="B84" s="2">
        <v>46101</v>
      </c>
      <c r="C84" s="1" t="s">
        <v>288</v>
      </c>
      <c r="D84" s="1" t="s">
        <v>12</v>
      </c>
      <c r="E84" s="1" t="s">
        <v>13</v>
      </c>
      <c r="F84" s="1">
        <v>5115.8999999999996</v>
      </c>
      <c r="G84" s="1" t="s">
        <v>14</v>
      </c>
      <c r="H84" s="2">
        <v>46101</v>
      </c>
      <c r="I84" s="1" t="s">
        <v>28</v>
      </c>
      <c r="J84" s="1">
        <v>32.799999999999997</v>
      </c>
      <c r="K84" s="1">
        <f>COUNTIF(A:A,bank_processed_transactions[[#This Row],[transaction_id]])</f>
        <v>1</v>
      </c>
    </row>
    <row r="85" spans="1:11" x14ac:dyDescent="0.3">
      <c r="A85" s="1" t="s">
        <v>3760</v>
      </c>
      <c r="B85" s="2">
        <v>46062</v>
      </c>
      <c r="C85" s="1" t="s">
        <v>3761</v>
      </c>
      <c r="D85" s="1" t="s">
        <v>18</v>
      </c>
      <c r="E85" s="1" t="s">
        <v>13</v>
      </c>
      <c r="F85" s="1">
        <v>11730.67</v>
      </c>
      <c r="G85" s="1" t="s">
        <v>14</v>
      </c>
      <c r="H85" s="2">
        <v>46062</v>
      </c>
      <c r="I85" s="1" t="s">
        <v>28</v>
      </c>
      <c r="J85" s="1">
        <v>18.5</v>
      </c>
      <c r="K85" s="1">
        <f>COUNTIF(A:A,bank_processed_transactions[[#This Row],[transaction_id]])</f>
        <v>1</v>
      </c>
    </row>
    <row r="86" spans="1:11" x14ac:dyDescent="0.3">
      <c r="A86" s="1" t="s">
        <v>4506</v>
      </c>
      <c r="B86" s="2">
        <v>46096</v>
      </c>
      <c r="C86" s="1" t="s">
        <v>801</v>
      </c>
      <c r="D86" s="1" t="s">
        <v>66</v>
      </c>
      <c r="E86" s="1" t="s">
        <v>27</v>
      </c>
      <c r="F86" s="1">
        <v>6607.83</v>
      </c>
      <c r="G86" s="1" t="s">
        <v>14</v>
      </c>
      <c r="H86" s="2">
        <v>46096</v>
      </c>
      <c r="I86" s="1" t="s">
        <v>15</v>
      </c>
      <c r="J86" s="1">
        <v>50.3</v>
      </c>
      <c r="K86" s="1">
        <f>COUNTIF(A:A,bank_processed_transactions[[#This Row],[transaction_id]])</f>
        <v>1</v>
      </c>
    </row>
    <row r="87" spans="1:11" x14ac:dyDescent="0.3">
      <c r="A87" s="1" t="s">
        <v>1412</v>
      </c>
      <c r="B87" s="2">
        <v>46035</v>
      </c>
      <c r="C87" s="1" t="s">
        <v>577</v>
      </c>
      <c r="D87" s="1" t="s">
        <v>12</v>
      </c>
      <c r="E87" s="1" t="s">
        <v>27</v>
      </c>
      <c r="F87" s="1">
        <v>1125.54</v>
      </c>
      <c r="G87" s="1" t="s">
        <v>14</v>
      </c>
      <c r="H87" s="2">
        <v>46035</v>
      </c>
      <c r="I87" s="1" t="s">
        <v>15</v>
      </c>
      <c r="J87" s="1">
        <v>40.6</v>
      </c>
      <c r="K87" s="1">
        <f>COUNTIF(A:A,bank_processed_transactions[[#This Row],[transaction_id]])</f>
        <v>1</v>
      </c>
    </row>
    <row r="88" spans="1:11" x14ac:dyDescent="0.3">
      <c r="A88" s="1" t="s">
        <v>1108</v>
      </c>
      <c r="B88" s="2">
        <v>46103</v>
      </c>
      <c r="C88" s="1" t="s">
        <v>467</v>
      </c>
      <c r="D88" s="1" t="s">
        <v>35</v>
      </c>
      <c r="E88" s="1" t="s">
        <v>13</v>
      </c>
      <c r="F88" s="1">
        <v>2061.7800000000002</v>
      </c>
      <c r="G88" s="1" t="s">
        <v>14</v>
      </c>
      <c r="H88" s="2">
        <v>46104</v>
      </c>
      <c r="I88" s="1" t="s">
        <v>15</v>
      </c>
      <c r="J88" s="1">
        <v>63</v>
      </c>
      <c r="K88" s="1">
        <f>COUNTIF(A:A,bank_processed_transactions[[#This Row],[transaction_id]])</f>
        <v>1</v>
      </c>
    </row>
    <row r="89" spans="1:11" x14ac:dyDescent="0.3">
      <c r="A89" s="1" t="s">
        <v>578</v>
      </c>
      <c r="B89" s="2">
        <v>46063</v>
      </c>
      <c r="C89" s="1" t="s">
        <v>520</v>
      </c>
      <c r="D89" s="1" t="s">
        <v>35</v>
      </c>
      <c r="E89" s="1" t="s">
        <v>55</v>
      </c>
      <c r="F89" s="1">
        <v>4316.3999999999996</v>
      </c>
      <c r="G89" s="1" t="s">
        <v>14</v>
      </c>
      <c r="H89" s="2">
        <v>46066</v>
      </c>
      <c r="I89" s="1" t="s">
        <v>22</v>
      </c>
      <c r="J89" s="1">
        <v>25.8</v>
      </c>
      <c r="K89" s="1">
        <f>COUNTIF(A:A,bank_processed_transactions[[#This Row],[transaction_id]])</f>
        <v>1</v>
      </c>
    </row>
    <row r="90" spans="1:11" x14ac:dyDescent="0.3">
      <c r="A90" s="1" t="s">
        <v>4930</v>
      </c>
      <c r="B90" s="2">
        <v>46074</v>
      </c>
      <c r="C90" s="1" t="s">
        <v>1097</v>
      </c>
      <c r="D90" s="1" t="s">
        <v>12</v>
      </c>
      <c r="E90" s="1" t="s">
        <v>21</v>
      </c>
      <c r="F90" s="1">
        <v>13374.25</v>
      </c>
      <c r="G90" s="1" t="s">
        <v>14</v>
      </c>
      <c r="H90" s="2">
        <v>46075</v>
      </c>
      <c r="I90" s="1" t="s">
        <v>22</v>
      </c>
      <c r="J90" s="1">
        <v>79.5</v>
      </c>
      <c r="K90" s="1">
        <f>COUNTIF(A:A,bank_processed_transactions[[#This Row],[transaction_id]])</f>
        <v>1</v>
      </c>
    </row>
    <row r="91" spans="1:11" x14ac:dyDescent="0.3">
      <c r="A91" s="1" t="s">
        <v>3234</v>
      </c>
      <c r="B91" s="2">
        <v>46075</v>
      </c>
      <c r="C91" s="1" t="s">
        <v>397</v>
      </c>
      <c r="D91" s="1" t="s">
        <v>12</v>
      </c>
      <c r="E91" s="1" t="s">
        <v>55</v>
      </c>
      <c r="F91" s="1">
        <v>5556.96</v>
      </c>
      <c r="G91" s="1" t="s">
        <v>94</v>
      </c>
      <c r="H91" s="2">
        <v>46077</v>
      </c>
      <c r="I91" s="1" t="s">
        <v>28</v>
      </c>
      <c r="J91" s="1">
        <v>5.8</v>
      </c>
      <c r="K91" s="1">
        <f>COUNTIF(A:A,bank_processed_transactions[[#This Row],[transaction_id]])</f>
        <v>1</v>
      </c>
    </row>
    <row r="92" spans="1:11" x14ac:dyDescent="0.3">
      <c r="A92" s="1" t="s">
        <v>4612</v>
      </c>
      <c r="B92" s="2">
        <v>46084</v>
      </c>
      <c r="C92" s="1" t="s">
        <v>470</v>
      </c>
      <c r="D92" s="1" t="s">
        <v>12</v>
      </c>
      <c r="E92" s="1" t="s">
        <v>13</v>
      </c>
      <c r="F92" s="1">
        <v>1362.32</v>
      </c>
      <c r="G92" s="1" t="s">
        <v>14</v>
      </c>
      <c r="H92" s="2">
        <v>46085</v>
      </c>
      <c r="I92" s="1" t="s">
        <v>15</v>
      </c>
      <c r="J92" s="1">
        <v>63.1</v>
      </c>
      <c r="K92" s="1">
        <f>COUNTIF(A:A,bank_processed_transactions[[#This Row],[transaction_id]])</f>
        <v>1</v>
      </c>
    </row>
    <row r="93" spans="1:11" x14ac:dyDescent="0.3">
      <c r="A93" s="1" t="s">
        <v>1552</v>
      </c>
      <c r="B93" s="2">
        <v>46063</v>
      </c>
      <c r="C93" s="1" t="s">
        <v>1553</v>
      </c>
      <c r="D93" s="1" t="s">
        <v>12</v>
      </c>
      <c r="E93" s="1" t="s">
        <v>13</v>
      </c>
      <c r="F93" s="1">
        <v>1438.21</v>
      </c>
      <c r="G93" s="1" t="s">
        <v>14</v>
      </c>
      <c r="H93" s="2">
        <v>46065</v>
      </c>
      <c r="I93" s="1" t="s">
        <v>22</v>
      </c>
      <c r="J93" s="1">
        <v>22.4</v>
      </c>
      <c r="K93" s="1">
        <f>COUNTIF(A:A,bank_processed_transactions[[#This Row],[transaction_id]])</f>
        <v>1</v>
      </c>
    </row>
    <row r="94" spans="1:11" x14ac:dyDescent="0.3">
      <c r="A94" s="1" t="s">
        <v>1940</v>
      </c>
      <c r="B94" s="2">
        <v>46088</v>
      </c>
      <c r="C94" s="1" t="s">
        <v>1941</v>
      </c>
      <c r="D94" s="1" t="s">
        <v>12</v>
      </c>
      <c r="E94" s="1" t="s">
        <v>27</v>
      </c>
      <c r="F94" s="1">
        <v>2483.23</v>
      </c>
      <c r="G94" s="1" t="s">
        <v>14</v>
      </c>
      <c r="H94" s="2">
        <v>46090</v>
      </c>
      <c r="I94" s="1" t="s">
        <v>22</v>
      </c>
      <c r="J94" s="1">
        <v>9.6</v>
      </c>
      <c r="K94" s="1">
        <f>COUNTIF(A:A,bank_processed_transactions[[#This Row],[transaction_id]])</f>
        <v>1</v>
      </c>
    </row>
    <row r="95" spans="1:11" x14ac:dyDescent="0.3">
      <c r="A95" s="1" t="s">
        <v>1803</v>
      </c>
      <c r="B95" s="2">
        <v>46099</v>
      </c>
      <c r="C95" s="1" t="s">
        <v>318</v>
      </c>
      <c r="D95" s="1" t="s">
        <v>12</v>
      </c>
      <c r="E95" s="1" t="s">
        <v>13</v>
      </c>
      <c r="F95" s="1">
        <v>12963.11</v>
      </c>
      <c r="G95" s="1" t="s">
        <v>14</v>
      </c>
      <c r="H95" s="2">
        <v>46100</v>
      </c>
      <c r="I95" s="1" t="s">
        <v>15</v>
      </c>
      <c r="J95" s="1">
        <v>46.4</v>
      </c>
      <c r="K95" s="1">
        <f>COUNTIF(A:A,bank_processed_transactions[[#This Row],[transaction_id]])</f>
        <v>1</v>
      </c>
    </row>
    <row r="96" spans="1:11" x14ac:dyDescent="0.3">
      <c r="A96" s="1" t="s">
        <v>2449</v>
      </c>
      <c r="B96" s="2">
        <v>46087</v>
      </c>
      <c r="C96" s="1" t="s">
        <v>621</v>
      </c>
      <c r="D96" s="1" t="s">
        <v>18</v>
      </c>
      <c r="E96" s="1" t="s">
        <v>13</v>
      </c>
      <c r="F96" s="1">
        <v>9015.67</v>
      </c>
      <c r="G96" s="1" t="s">
        <v>14</v>
      </c>
      <c r="H96" s="2">
        <v>46089</v>
      </c>
      <c r="I96" s="1" t="s">
        <v>15</v>
      </c>
      <c r="J96" s="1">
        <v>14.6</v>
      </c>
      <c r="K96" s="1">
        <f>COUNTIF(A:A,bank_processed_transactions[[#This Row],[transaction_id]])</f>
        <v>1</v>
      </c>
    </row>
    <row r="97" spans="1:11" x14ac:dyDescent="0.3">
      <c r="A97" s="1" t="s">
        <v>3405</v>
      </c>
      <c r="B97" s="2">
        <v>46062</v>
      </c>
      <c r="C97" s="1" t="s">
        <v>1359</v>
      </c>
      <c r="D97" s="1" t="s">
        <v>66</v>
      </c>
      <c r="E97" s="1" t="s">
        <v>21</v>
      </c>
      <c r="F97" s="1">
        <v>1783.49</v>
      </c>
      <c r="G97" s="1" t="s">
        <v>14</v>
      </c>
      <c r="H97" s="2">
        <v>46064</v>
      </c>
      <c r="I97" s="1" t="s">
        <v>15</v>
      </c>
      <c r="J97" s="1">
        <v>44.2</v>
      </c>
      <c r="K97" s="1">
        <f>COUNTIF(A:A,bank_processed_transactions[[#This Row],[transaction_id]])</f>
        <v>1</v>
      </c>
    </row>
    <row r="98" spans="1:11" x14ac:dyDescent="0.3">
      <c r="A98" s="1" t="s">
        <v>2484</v>
      </c>
      <c r="B98" s="2">
        <v>46054</v>
      </c>
      <c r="C98" s="1" t="s">
        <v>2037</v>
      </c>
      <c r="D98" s="1" t="s">
        <v>66</v>
      </c>
      <c r="E98" s="1" t="s">
        <v>27</v>
      </c>
      <c r="F98" s="1">
        <v>2067.39</v>
      </c>
      <c r="G98" s="1" t="s">
        <v>14</v>
      </c>
      <c r="H98" s="2">
        <v>46054</v>
      </c>
      <c r="I98" s="1" t="s">
        <v>15</v>
      </c>
      <c r="J98" s="1">
        <v>7.1</v>
      </c>
      <c r="K98" s="1">
        <f>COUNTIF(A:A,bank_processed_transactions[[#This Row],[transaction_id]])</f>
        <v>1</v>
      </c>
    </row>
    <row r="99" spans="1:11" x14ac:dyDescent="0.3">
      <c r="A99" s="1" t="s">
        <v>4059</v>
      </c>
      <c r="B99" s="2">
        <v>46024</v>
      </c>
      <c r="C99" s="1" t="s">
        <v>525</v>
      </c>
      <c r="D99" s="1" t="s">
        <v>12</v>
      </c>
      <c r="E99" s="1" t="s">
        <v>27</v>
      </c>
      <c r="F99" s="1">
        <v>4709.76</v>
      </c>
      <c r="G99" s="1" t="s">
        <v>14</v>
      </c>
      <c r="H99" s="2">
        <v>46026</v>
      </c>
      <c r="I99" s="1" t="s">
        <v>22</v>
      </c>
      <c r="J99" s="1">
        <v>21.4</v>
      </c>
      <c r="K99" s="1">
        <f>COUNTIF(A:A,bank_processed_transactions[[#This Row],[transaction_id]])</f>
        <v>1</v>
      </c>
    </row>
    <row r="100" spans="1:11" x14ac:dyDescent="0.3">
      <c r="A100" s="1" t="s">
        <v>2512</v>
      </c>
      <c r="B100" s="2">
        <v>46070</v>
      </c>
      <c r="C100" s="1" t="s">
        <v>1287</v>
      </c>
      <c r="D100" s="1" t="s">
        <v>35</v>
      </c>
      <c r="E100" s="1" t="s">
        <v>21</v>
      </c>
      <c r="F100" s="1">
        <v>2363.33</v>
      </c>
      <c r="G100" s="1" t="s">
        <v>14</v>
      </c>
      <c r="H100" s="2">
        <v>46072</v>
      </c>
      <c r="I100" s="1" t="s">
        <v>15</v>
      </c>
      <c r="J100" s="1">
        <v>34.9</v>
      </c>
      <c r="K100" s="1">
        <f>COUNTIF(A:A,bank_processed_transactions[[#This Row],[transaction_id]])</f>
        <v>1</v>
      </c>
    </row>
    <row r="101" spans="1:11" x14ac:dyDescent="0.3">
      <c r="A101" s="1" t="s">
        <v>2372</v>
      </c>
      <c r="B101" s="2">
        <v>46100</v>
      </c>
      <c r="C101" s="1" t="s">
        <v>1447</v>
      </c>
      <c r="D101" s="1" t="s">
        <v>12</v>
      </c>
      <c r="E101" s="1" t="s">
        <v>13</v>
      </c>
      <c r="F101" s="1">
        <v>899.78</v>
      </c>
      <c r="G101" s="1" t="s">
        <v>14</v>
      </c>
      <c r="H101" s="2">
        <v>46100</v>
      </c>
      <c r="I101" s="1" t="s">
        <v>22</v>
      </c>
      <c r="J101" s="1">
        <v>47</v>
      </c>
      <c r="K101" s="1">
        <f>COUNTIF(A:A,bank_processed_transactions[[#This Row],[transaction_id]])</f>
        <v>1</v>
      </c>
    </row>
    <row r="102" spans="1:11" x14ac:dyDescent="0.3">
      <c r="A102" s="1" t="s">
        <v>1458</v>
      </c>
      <c r="B102" s="2">
        <v>46108</v>
      </c>
      <c r="C102" s="1" t="s">
        <v>537</v>
      </c>
      <c r="D102" s="1" t="s">
        <v>12</v>
      </c>
      <c r="E102" s="1" t="s">
        <v>13</v>
      </c>
      <c r="F102" s="1">
        <v>3083.67</v>
      </c>
      <c r="G102" s="1" t="s">
        <v>14</v>
      </c>
      <c r="H102" s="2">
        <v>46110</v>
      </c>
      <c r="I102" s="1" t="s">
        <v>22</v>
      </c>
      <c r="J102" s="1">
        <v>42.3</v>
      </c>
      <c r="K102" s="1">
        <f>COUNTIF(A:A,bank_processed_transactions[[#This Row],[transaction_id]])</f>
        <v>1</v>
      </c>
    </row>
    <row r="103" spans="1:11" x14ac:dyDescent="0.3">
      <c r="A103" s="1" t="s">
        <v>1844</v>
      </c>
      <c r="B103" s="2">
        <v>46046</v>
      </c>
      <c r="C103" s="1" t="s">
        <v>207</v>
      </c>
      <c r="D103" s="1" t="s">
        <v>12</v>
      </c>
      <c r="E103" s="1" t="s">
        <v>13</v>
      </c>
      <c r="F103" s="1">
        <v>8219.77</v>
      </c>
      <c r="G103" s="1" t="s">
        <v>14</v>
      </c>
      <c r="H103" s="2">
        <v>46049</v>
      </c>
      <c r="I103" s="1" t="s">
        <v>22</v>
      </c>
      <c r="J103" s="1">
        <v>20.2</v>
      </c>
      <c r="K103" s="1">
        <f>COUNTIF(A:A,bank_processed_transactions[[#This Row],[transaction_id]])</f>
        <v>1</v>
      </c>
    </row>
    <row r="104" spans="1:11" x14ac:dyDescent="0.3">
      <c r="A104" s="1" t="s">
        <v>2891</v>
      </c>
      <c r="B104" s="2">
        <v>46106</v>
      </c>
      <c r="C104" s="1" t="s">
        <v>1087</v>
      </c>
      <c r="D104" s="1" t="s">
        <v>35</v>
      </c>
      <c r="E104" s="1" t="s">
        <v>13</v>
      </c>
      <c r="F104" s="1">
        <v>5754.99</v>
      </c>
      <c r="G104" s="1" t="s">
        <v>14</v>
      </c>
      <c r="H104" s="2">
        <v>46106</v>
      </c>
      <c r="I104" s="1" t="s">
        <v>22</v>
      </c>
      <c r="J104" s="1">
        <v>9.1</v>
      </c>
      <c r="K104" s="1">
        <f>COUNTIF(A:A,bank_processed_transactions[[#This Row],[transaction_id]])</f>
        <v>1</v>
      </c>
    </row>
    <row r="105" spans="1:11" x14ac:dyDescent="0.3">
      <c r="A105" s="1" t="s">
        <v>4053</v>
      </c>
      <c r="B105" s="2">
        <v>46063</v>
      </c>
      <c r="C105" s="1" t="s">
        <v>391</v>
      </c>
      <c r="D105" s="1" t="s">
        <v>66</v>
      </c>
      <c r="E105" s="1" t="s">
        <v>21</v>
      </c>
      <c r="F105" s="1">
        <v>19963.66</v>
      </c>
      <c r="G105" s="1" t="s">
        <v>89</v>
      </c>
      <c r="H105" s="2">
        <v>46064</v>
      </c>
      <c r="I105" s="1" t="s">
        <v>22</v>
      </c>
      <c r="J105" s="1">
        <v>10.1</v>
      </c>
      <c r="K105" s="1">
        <f>COUNTIF(A:A,bank_processed_transactions[[#This Row],[transaction_id]])</f>
        <v>1</v>
      </c>
    </row>
    <row r="106" spans="1:11" x14ac:dyDescent="0.3">
      <c r="A106" s="1" t="s">
        <v>3651</v>
      </c>
      <c r="B106" s="2">
        <v>46025</v>
      </c>
      <c r="C106" s="1" t="s">
        <v>680</v>
      </c>
      <c r="D106" s="1" t="s">
        <v>12</v>
      </c>
      <c r="E106" s="1" t="s">
        <v>13</v>
      </c>
      <c r="F106" s="1">
        <v>7462.79</v>
      </c>
      <c r="G106" s="1" t="s">
        <v>94</v>
      </c>
      <c r="H106" s="2">
        <v>46025</v>
      </c>
      <c r="I106" s="1" t="s">
        <v>15</v>
      </c>
      <c r="J106" s="1">
        <v>12.5</v>
      </c>
      <c r="K106" s="1">
        <f>COUNTIF(A:A,bank_processed_transactions[[#This Row],[transaction_id]])</f>
        <v>1</v>
      </c>
    </row>
    <row r="107" spans="1:11" x14ac:dyDescent="0.3">
      <c r="A107" s="1" t="s">
        <v>3051</v>
      </c>
      <c r="B107" s="2">
        <v>46105</v>
      </c>
      <c r="C107" s="1" t="s">
        <v>619</v>
      </c>
      <c r="D107" s="1" t="s">
        <v>12</v>
      </c>
      <c r="E107" s="1" t="s">
        <v>27</v>
      </c>
      <c r="F107" s="1">
        <v>37289.5</v>
      </c>
      <c r="G107" s="1" t="s">
        <v>14</v>
      </c>
      <c r="H107" s="2">
        <v>46105</v>
      </c>
      <c r="I107" s="1" t="s">
        <v>28</v>
      </c>
      <c r="J107" s="1">
        <v>52.6</v>
      </c>
      <c r="K107" s="1">
        <f>COUNTIF(A:A,bank_processed_transactions[[#This Row],[transaction_id]])</f>
        <v>1</v>
      </c>
    </row>
    <row r="108" spans="1:11" x14ac:dyDescent="0.3">
      <c r="A108" s="1" t="s">
        <v>168</v>
      </c>
      <c r="B108" s="2">
        <v>46053</v>
      </c>
      <c r="C108" s="1" t="s">
        <v>169</v>
      </c>
      <c r="D108" s="1" t="s">
        <v>12</v>
      </c>
      <c r="E108" s="1" t="s">
        <v>13</v>
      </c>
      <c r="F108" s="1">
        <v>28627.42</v>
      </c>
      <c r="G108" s="1" t="s">
        <v>14</v>
      </c>
      <c r="H108" s="2">
        <v>46054</v>
      </c>
      <c r="I108" s="1" t="s">
        <v>15</v>
      </c>
      <c r="J108" s="1">
        <v>15.4</v>
      </c>
      <c r="K108" s="1">
        <f>COUNTIF(A:A,bank_processed_transactions[[#This Row],[transaction_id]])</f>
        <v>1</v>
      </c>
    </row>
    <row r="109" spans="1:11" x14ac:dyDescent="0.3">
      <c r="A109" s="1" t="s">
        <v>4853</v>
      </c>
      <c r="B109" s="2">
        <v>46030</v>
      </c>
      <c r="C109" s="1" t="s">
        <v>502</v>
      </c>
      <c r="D109" s="1" t="s">
        <v>12</v>
      </c>
      <c r="E109" s="1" t="s">
        <v>55</v>
      </c>
      <c r="F109" s="1">
        <v>4881.9399999999996</v>
      </c>
      <c r="G109" s="1" t="s">
        <v>14</v>
      </c>
      <c r="H109" s="2">
        <v>46033</v>
      </c>
      <c r="I109" s="1" t="s">
        <v>22</v>
      </c>
      <c r="J109" s="1">
        <v>14.5</v>
      </c>
      <c r="K109" s="1">
        <f>COUNTIF(A:A,bank_processed_transactions[[#This Row],[transaction_id]])</f>
        <v>1</v>
      </c>
    </row>
    <row r="110" spans="1:11" x14ac:dyDescent="0.3">
      <c r="A110" s="1" t="s">
        <v>4295</v>
      </c>
      <c r="B110" s="2">
        <v>46111</v>
      </c>
      <c r="C110" s="1" t="s">
        <v>472</v>
      </c>
      <c r="D110" s="1" t="s">
        <v>12</v>
      </c>
      <c r="E110" s="1" t="s">
        <v>55</v>
      </c>
      <c r="F110" s="1">
        <v>6425.57</v>
      </c>
      <c r="G110" s="1" t="s">
        <v>14</v>
      </c>
      <c r="H110" s="2">
        <v>46111</v>
      </c>
      <c r="I110" s="1" t="s">
        <v>15</v>
      </c>
      <c r="J110" s="1">
        <v>8.6</v>
      </c>
      <c r="K110" s="1">
        <f>COUNTIF(A:A,bank_processed_transactions[[#This Row],[transaction_id]])</f>
        <v>1</v>
      </c>
    </row>
    <row r="111" spans="1:11" x14ac:dyDescent="0.3">
      <c r="A111" s="1" t="s">
        <v>3918</v>
      </c>
      <c r="B111" s="2">
        <v>46101</v>
      </c>
      <c r="C111" s="1" t="s">
        <v>1664</v>
      </c>
      <c r="D111" s="1" t="s">
        <v>46</v>
      </c>
      <c r="E111" s="1" t="s">
        <v>21</v>
      </c>
      <c r="F111" s="1">
        <v>13514.56</v>
      </c>
      <c r="G111" s="1" t="s">
        <v>14</v>
      </c>
      <c r="H111" s="2">
        <v>46104</v>
      </c>
      <c r="I111" s="1" t="s">
        <v>28</v>
      </c>
      <c r="J111" s="1">
        <v>18.899999999999999</v>
      </c>
      <c r="K111" s="1">
        <f>COUNTIF(A:A,bank_processed_transactions[[#This Row],[transaction_id]])</f>
        <v>1</v>
      </c>
    </row>
    <row r="112" spans="1:11" x14ac:dyDescent="0.3">
      <c r="A112" s="1" t="s">
        <v>212</v>
      </c>
      <c r="B112" s="2">
        <v>46074</v>
      </c>
      <c r="C112" s="1" t="s">
        <v>213</v>
      </c>
      <c r="D112" s="1" t="s">
        <v>12</v>
      </c>
      <c r="E112" s="1" t="s">
        <v>21</v>
      </c>
      <c r="F112" s="1">
        <v>6174.05</v>
      </c>
      <c r="G112" s="1" t="s">
        <v>14</v>
      </c>
      <c r="H112" s="2">
        <v>46077</v>
      </c>
      <c r="I112" s="1" t="s">
        <v>15</v>
      </c>
      <c r="J112" s="1">
        <v>5.7</v>
      </c>
      <c r="K112" s="1">
        <f>COUNTIF(A:A,bank_processed_transactions[[#This Row],[transaction_id]])</f>
        <v>2</v>
      </c>
    </row>
    <row r="113" spans="1:11" x14ac:dyDescent="0.3">
      <c r="A113" s="1" t="s">
        <v>212</v>
      </c>
      <c r="B113" s="2">
        <v>46074</v>
      </c>
      <c r="C113" s="1" t="s">
        <v>213</v>
      </c>
      <c r="D113" s="1" t="s">
        <v>12</v>
      </c>
      <c r="E113" s="1" t="s">
        <v>21</v>
      </c>
      <c r="F113" s="1">
        <v>6174.05</v>
      </c>
      <c r="G113" s="1" t="s">
        <v>14</v>
      </c>
      <c r="H113" s="2">
        <v>46076</v>
      </c>
      <c r="I113" s="1" t="s">
        <v>15</v>
      </c>
      <c r="J113" s="1">
        <v>5.7</v>
      </c>
      <c r="K113" s="1">
        <f>COUNTIF(A:A,bank_processed_transactions[[#This Row],[transaction_id]])</f>
        <v>2</v>
      </c>
    </row>
    <row r="114" spans="1:11" x14ac:dyDescent="0.3">
      <c r="A114" s="1" t="s">
        <v>2821</v>
      </c>
      <c r="B114" s="2">
        <v>46039</v>
      </c>
      <c r="C114" s="1" t="s">
        <v>2105</v>
      </c>
      <c r="D114" s="1" t="s">
        <v>12</v>
      </c>
      <c r="E114" s="1" t="s">
        <v>27</v>
      </c>
      <c r="F114" s="1">
        <v>4029.79</v>
      </c>
      <c r="G114" s="1" t="s">
        <v>14</v>
      </c>
      <c r="H114" s="2">
        <v>46040</v>
      </c>
      <c r="I114" s="1" t="s">
        <v>22</v>
      </c>
      <c r="J114" s="1">
        <v>42</v>
      </c>
      <c r="K114" s="1">
        <f>COUNTIF(A:A,bank_processed_transactions[[#This Row],[transaction_id]])</f>
        <v>1</v>
      </c>
    </row>
    <row r="115" spans="1:11" x14ac:dyDescent="0.3">
      <c r="A115" s="1" t="s">
        <v>3143</v>
      </c>
      <c r="B115" s="2">
        <v>46053</v>
      </c>
      <c r="C115" s="1" t="s">
        <v>654</v>
      </c>
      <c r="D115" s="1" t="s">
        <v>12</v>
      </c>
      <c r="E115" s="1" t="s">
        <v>21</v>
      </c>
      <c r="F115" s="1">
        <v>4533.0200000000004</v>
      </c>
      <c r="G115" s="1" t="s">
        <v>14</v>
      </c>
      <c r="H115" s="2">
        <v>46055</v>
      </c>
      <c r="I115" s="1" t="s">
        <v>15</v>
      </c>
      <c r="J115" s="1">
        <v>15.5</v>
      </c>
      <c r="K115" s="1">
        <f>COUNTIF(A:A,bank_processed_transactions[[#This Row],[transaction_id]])</f>
        <v>1</v>
      </c>
    </row>
    <row r="116" spans="1:11" x14ac:dyDescent="0.3">
      <c r="A116" s="1" t="s">
        <v>2325</v>
      </c>
      <c r="B116" s="2">
        <v>46102</v>
      </c>
      <c r="C116" s="1" t="s">
        <v>169</v>
      </c>
      <c r="D116" s="1" t="s">
        <v>66</v>
      </c>
      <c r="E116" s="1" t="s">
        <v>21</v>
      </c>
      <c r="F116" s="1">
        <v>5255.12</v>
      </c>
      <c r="G116" s="1" t="s">
        <v>14</v>
      </c>
      <c r="H116" s="2">
        <v>46102</v>
      </c>
      <c r="I116" s="1" t="s">
        <v>28</v>
      </c>
      <c r="J116" s="1">
        <v>41.5</v>
      </c>
      <c r="K116" s="1">
        <f>COUNTIF(A:A,bank_processed_transactions[[#This Row],[transaction_id]])</f>
        <v>1</v>
      </c>
    </row>
    <row r="117" spans="1:11" x14ac:dyDescent="0.3">
      <c r="A117" s="1" t="s">
        <v>1850</v>
      </c>
      <c r="B117" s="2">
        <v>46061</v>
      </c>
      <c r="C117" s="1" t="s">
        <v>1851</v>
      </c>
      <c r="D117" s="1" t="s">
        <v>18</v>
      </c>
      <c r="E117" s="1" t="s">
        <v>13</v>
      </c>
      <c r="F117" s="1">
        <v>1792.38</v>
      </c>
      <c r="G117" s="1" t="s">
        <v>14</v>
      </c>
      <c r="H117" s="2">
        <v>46061</v>
      </c>
      <c r="I117" s="1" t="s">
        <v>28</v>
      </c>
      <c r="J117" s="1">
        <v>16.100000000000001</v>
      </c>
      <c r="K117" s="1">
        <f>COUNTIF(A:A,bank_processed_transactions[[#This Row],[transaction_id]])</f>
        <v>1</v>
      </c>
    </row>
    <row r="118" spans="1:11" x14ac:dyDescent="0.3">
      <c r="A118" s="1" t="s">
        <v>166</v>
      </c>
      <c r="B118" s="2">
        <v>46103</v>
      </c>
      <c r="C118" s="1" t="s">
        <v>167</v>
      </c>
      <c r="D118" s="1" t="s">
        <v>12</v>
      </c>
      <c r="E118" s="1" t="s">
        <v>21</v>
      </c>
      <c r="F118" s="1">
        <v>529.91999999999996</v>
      </c>
      <c r="G118" s="1" t="s">
        <v>94</v>
      </c>
      <c r="H118" s="2">
        <v>46108</v>
      </c>
      <c r="I118" s="1" t="s">
        <v>28</v>
      </c>
      <c r="J118" s="1">
        <v>60</v>
      </c>
      <c r="K118" s="1">
        <f>COUNTIF(A:A,bank_processed_transactions[[#This Row],[transaction_id]])</f>
        <v>1</v>
      </c>
    </row>
    <row r="119" spans="1:11" x14ac:dyDescent="0.3">
      <c r="A119" s="1" t="s">
        <v>3060</v>
      </c>
      <c r="B119" s="2">
        <v>46096</v>
      </c>
      <c r="C119" s="1" t="s">
        <v>750</v>
      </c>
      <c r="D119" s="1" t="s">
        <v>18</v>
      </c>
      <c r="E119" s="1" t="s">
        <v>13</v>
      </c>
      <c r="F119" s="1">
        <v>5120.46</v>
      </c>
      <c r="G119" s="1" t="s">
        <v>14</v>
      </c>
      <c r="H119" s="2">
        <v>46098</v>
      </c>
      <c r="I119" s="1" t="s">
        <v>15</v>
      </c>
      <c r="J119" s="1">
        <v>14.9</v>
      </c>
      <c r="K119" s="1">
        <f>COUNTIF(A:A,bank_processed_transactions[[#This Row],[transaction_id]])</f>
        <v>1</v>
      </c>
    </row>
    <row r="120" spans="1:11" x14ac:dyDescent="0.3">
      <c r="A120" s="1" t="s">
        <v>3447</v>
      </c>
      <c r="B120" s="2">
        <v>46089</v>
      </c>
      <c r="C120" s="1" t="s">
        <v>30</v>
      </c>
      <c r="D120" s="1" t="s">
        <v>12</v>
      </c>
      <c r="E120" s="1" t="s">
        <v>13</v>
      </c>
      <c r="F120" s="1">
        <v>3677.77</v>
      </c>
      <c r="G120" s="1" t="s">
        <v>14</v>
      </c>
      <c r="H120" s="2">
        <v>46091</v>
      </c>
      <c r="I120" s="1" t="s">
        <v>15</v>
      </c>
      <c r="J120" s="1">
        <v>12.6</v>
      </c>
      <c r="K120" s="1">
        <f>COUNTIF(A:A,bank_processed_transactions[[#This Row],[transaction_id]])</f>
        <v>1</v>
      </c>
    </row>
    <row r="121" spans="1:11" x14ac:dyDescent="0.3">
      <c r="A121" s="1" t="s">
        <v>1413</v>
      </c>
      <c r="B121" s="2">
        <v>46079</v>
      </c>
      <c r="C121" s="1" t="s">
        <v>360</v>
      </c>
      <c r="D121" s="1" t="s">
        <v>35</v>
      </c>
      <c r="E121" s="1" t="s">
        <v>21</v>
      </c>
      <c r="F121" s="1">
        <v>4108.8500000000004</v>
      </c>
      <c r="G121" s="1" t="s">
        <v>14</v>
      </c>
      <c r="H121" s="2">
        <v>46081</v>
      </c>
      <c r="I121" s="1" t="s">
        <v>15</v>
      </c>
      <c r="J121" s="1">
        <v>14.4</v>
      </c>
      <c r="K121" s="1">
        <f>COUNTIF(A:A,bank_processed_transactions[[#This Row],[transaction_id]])</f>
        <v>1</v>
      </c>
    </row>
    <row r="122" spans="1:11" x14ac:dyDescent="0.3">
      <c r="A122" s="1" t="s">
        <v>1138</v>
      </c>
      <c r="B122" s="2">
        <v>46066</v>
      </c>
      <c r="C122" s="1" t="s">
        <v>1139</v>
      </c>
      <c r="D122" s="1" t="s">
        <v>12</v>
      </c>
      <c r="E122" s="1" t="s">
        <v>55</v>
      </c>
      <c r="F122" s="1">
        <v>4486.2700000000004</v>
      </c>
      <c r="G122" s="1" t="s">
        <v>14</v>
      </c>
      <c r="H122" s="2">
        <v>46068</v>
      </c>
      <c r="I122" s="1" t="s">
        <v>28</v>
      </c>
      <c r="J122" s="1">
        <v>10.199999999999999</v>
      </c>
      <c r="K122" s="1">
        <f>COUNTIF(A:A,bank_processed_transactions[[#This Row],[transaction_id]])</f>
        <v>1</v>
      </c>
    </row>
    <row r="123" spans="1:11" x14ac:dyDescent="0.3">
      <c r="A123" s="1" t="s">
        <v>3175</v>
      </c>
      <c r="B123" s="2">
        <v>46077</v>
      </c>
      <c r="C123" s="1" t="s">
        <v>869</v>
      </c>
      <c r="D123" s="1" t="s">
        <v>12</v>
      </c>
      <c r="E123" s="1" t="s">
        <v>27</v>
      </c>
      <c r="F123" s="1">
        <v>2878.19</v>
      </c>
      <c r="G123" s="1" t="s">
        <v>14</v>
      </c>
      <c r="H123" s="2">
        <v>46079</v>
      </c>
      <c r="I123" s="1" t="s">
        <v>28</v>
      </c>
      <c r="J123" s="1">
        <v>41.3</v>
      </c>
      <c r="K123" s="1">
        <f>COUNTIF(A:A,bank_processed_transactions[[#This Row],[transaction_id]])</f>
        <v>1</v>
      </c>
    </row>
    <row r="124" spans="1:11" x14ac:dyDescent="0.3">
      <c r="A124" s="1" t="s">
        <v>3050</v>
      </c>
      <c r="B124" s="2">
        <v>46060</v>
      </c>
      <c r="C124" s="1" t="s">
        <v>1699</v>
      </c>
      <c r="D124" s="1" t="s">
        <v>12</v>
      </c>
      <c r="E124" s="1" t="s">
        <v>27</v>
      </c>
      <c r="F124" s="1">
        <v>5080.8500000000004</v>
      </c>
      <c r="G124" s="1" t="s">
        <v>14</v>
      </c>
      <c r="H124" s="2">
        <v>46062</v>
      </c>
      <c r="I124" s="1" t="s">
        <v>28</v>
      </c>
      <c r="J124" s="1">
        <v>82.2</v>
      </c>
      <c r="K124" s="1">
        <f>COUNTIF(A:A,bank_processed_transactions[[#This Row],[transaction_id]])</f>
        <v>1</v>
      </c>
    </row>
    <row r="125" spans="1:11" x14ac:dyDescent="0.3">
      <c r="A125" s="1" t="s">
        <v>3892</v>
      </c>
      <c r="B125" s="2">
        <v>46058</v>
      </c>
      <c r="C125" s="1" t="s">
        <v>186</v>
      </c>
      <c r="D125" s="1" t="s">
        <v>12</v>
      </c>
      <c r="E125" s="1" t="s">
        <v>55</v>
      </c>
      <c r="F125" s="1">
        <v>5837.84</v>
      </c>
      <c r="G125" s="1" t="s">
        <v>94</v>
      </c>
      <c r="H125" s="2">
        <v>46059</v>
      </c>
      <c r="I125" s="1" t="s">
        <v>28</v>
      </c>
      <c r="J125" s="1">
        <v>8</v>
      </c>
      <c r="K125" s="1">
        <f>COUNTIF(A:A,bank_processed_transactions[[#This Row],[transaction_id]])</f>
        <v>1</v>
      </c>
    </row>
    <row r="126" spans="1:11" x14ac:dyDescent="0.3">
      <c r="A126" s="1" t="s">
        <v>2482</v>
      </c>
      <c r="B126" s="2">
        <v>46066</v>
      </c>
      <c r="C126" s="1" t="s">
        <v>1823</v>
      </c>
      <c r="D126" s="1" t="s">
        <v>12</v>
      </c>
      <c r="E126" s="1" t="s">
        <v>13</v>
      </c>
      <c r="F126" s="1">
        <v>36272.65</v>
      </c>
      <c r="G126" s="1" t="s">
        <v>14</v>
      </c>
      <c r="H126" s="2">
        <v>46066</v>
      </c>
      <c r="I126" s="1" t="s">
        <v>28</v>
      </c>
      <c r="J126" s="1">
        <v>16.899999999999999</v>
      </c>
      <c r="K126" s="1">
        <f>COUNTIF(A:A,bank_processed_transactions[[#This Row],[transaction_id]])</f>
        <v>1</v>
      </c>
    </row>
    <row r="127" spans="1:11" x14ac:dyDescent="0.3">
      <c r="A127" s="1" t="s">
        <v>877</v>
      </c>
      <c r="B127" s="2">
        <v>46027</v>
      </c>
      <c r="C127" s="1" t="s">
        <v>878</v>
      </c>
      <c r="D127" s="1" t="s">
        <v>18</v>
      </c>
      <c r="E127" s="1" t="s">
        <v>55</v>
      </c>
      <c r="F127" s="1">
        <v>6218.33</v>
      </c>
      <c r="G127" s="1" t="s">
        <v>14</v>
      </c>
      <c r="H127" s="2">
        <v>46028</v>
      </c>
      <c r="I127" s="1" t="s">
        <v>15</v>
      </c>
      <c r="J127" s="1">
        <v>41.9</v>
      </c>
      <c r="K127" s="1">
        <f>COUNTIF(A:A,bank_processed_transactions[[#This Row],[transaction_id]])</f>
        <v>1</v>
      </c>
    </row>
    <row r="128" spans="1:11" x14ac:dyDescent="0.3">
      <c r="A128" s="1" t="s">
        <v>1179</v>
      </c>
      <c r="B128" s="2">
        <v>46037</v>
      </c>
      <c r="C128" s="1" t="s">
        <v>300</v>
      </c>
      <c r="D128" s="1" t="s">
        <v>66</v>
      </c>
      <c r="E128" s="1" t="s">
        <v>13</v>
      </c>
      <c r="F128" s="1">
        <v>1357.02</v>
      </c>
      <c r="G128" s="1" t="s">
        <v>14</v>
      </c>
      <c r="H128" s="2">
        <v>46040</v>
      </c>
      <c r="I128" s="1" t="s">
        <v>15</v>
      </c>
      <c r="J128" s="1">
        <v>74.7</v>
      </c>
      <c r="K128" s="1">
        <f>COUNTIF(A:A,bank_processed_transactions[[#This Row],[transaction_id]])</f>
        <v>1</v>
      </c>
    </row>
    <row r="129" spans="1:11" x14ac:dyDescent="0.3">
      <c r="A129" s="1" t="s">
        <v>1002</v>
      </c>
      <c r="B129" s="2">
        <v>46084</v>
      </c>
      <c r="C129" s="1" t="s">
        <v>1003</v>
      </c>
      <c r="D129" s="1" t="s">
        <v>35</v>
      </c>
      <c r="E129" s="1" t="s">
        <v>13</v>
      </c>
      <c r="F129" s="1">
        <v>4202.49</v>
      </c>
      <c r="G129" s="1" t="s">
        <v>14</v>
      </c>
      <c r="H129" s="2">
        <v>46085</v>
      </c>
      <c r="I129" s="1" t="s">
        <v>15</v>
      </c>
      <c r="J129" s="1">
        <v>10.7</v>
      </c>
      <c r="K129" s="1">
        <f>COUNTIF(A:A,bank_processed_transactions[[#This Row],[transaction_id]])</f>
        <v>1</v>
      </c>
    </row>
    <row r="130" spans="1:11" x14ac:dyDescent="0.3">
      <c r="A130" s="1" t="s">
        <v>2516</v>
      </c>
      <c r="B130" s="2">
        <v>46043</v>
      </c>
      <c r="C130" s="1" t="s">
        <v>1798</v>
      </c>
      <c r="D130" s="1" t="s">
        <v>46</v>
      </c>
      <c r="E130" s="1" t="s">
        <v>13</v>
      </c>
      <c r="F130" s="1">
        <v>3437.58</v>
      </c>
      <c r="G130" s="1" t="s">
        <v>14</v>
      </c>
      <c r="H130" s="2">
        <v>46045</v>
      </c>
      <c r="I130" s="1" t="s">
        <v>22</v>
      </c>
      <c r="J130" s="1">
        <v>80.3</v>
      </c>
      <c r="K130" s="1">
        <f>COUNTIF(A:A,bank_processed_transactions[[#This Row],[transaction_id]])</f>
        <v>1</v>
      </c>
    </row>
    <row r="131" spans="1:11" x14ac:dyDescent="0.3">
      <c r="A131" s="1" t="s">
        <v>2152</v>
      </c>
      <c r="B131" s="2">
        <v>46057</v>
      </c>
      <c r="C131" s="1" t="s">
        <v>667</v>
      </c>
      <c r="D131" s="1" t="s">
        <v>66</v>
      </c>
      <c r="E131" s="1" t="s">
        <v>13</v>
      </c>
      <c r="F131" s="1">
        <v>11627.07</v>
      </c>
      <c r="G131" s="1" t="s">
        <v>14</v>
      </c>
      <c r="H131" s="2">
        <v>46058</v>
      </c>
      <c r="I131" s="1" t="s">
        <v>22</v>
      </c>
      <c r="J131" s="1">
        <v>34.6</v>
      </c>
      <c r="K131" s="1">
        <f>COUNTIF(A:A,bank_processed_transactions[[#This Row],[transaction_id]])</f>
        <v>1</v>
      </c>
    </row>
    <row r="132" spans="1:11" x14ac:dyDescent="0.3">
      <c r="A132" s="1" t="s">
        <v>2539</v>
      </c>
      <c r="B132" s="2">
        <v>46070</v>
      </c>
      <c r="C132" s="1" t="s">
        <v>1438</v>
      </c>
      <c r="D132" s="1" t="s">
        <v>35</v>
      </c>
      <c r="E132" s="1" t="s">
        <v>13</v>
      </c>
      <c r="F132" s="1">
        <v>2876.94</v>
      </c>
      <c r="G132" s="1" t="s">
        <v>94</v>
      </c>
      <c r="H132" s="2">
        <v>46072</v>
      </c>
      <c r="I132" s="1" t="s">
        <v>22</v>
      </c>
      <c r="J132" s="1">
        <v>76.3</v>
      </c>
      <c r="K132" s="1">
        <f>COUNTIF(A:A,bank_processed_transactions[[#This Row],[transaction_id]])</f>
        <v>1</v>
      </c>
    </row>
    <row r="133" spans="1:11" x14ac:dyDescent="0.3">
      <c r="A133" s="1" t="s">
        <v>3650</v>
      </c>
      <c r="B133" s="2">
        <v>46062</v>
      </c>
      <c r="C133" s="1" t="s">
        <v>306</v>
      </c>
      <c r="D133" s="1" t="s">
        <v>12</v>
      </c>
      <c r="E133" s="1" t="s">
        <v>27</v>
      </c>
      <c r="F133" s="1">
        <v>14421.02</v>
      </c>
      <c r="G133" s="1" t="s">
        <v>14</v>
      </c>
      <c r="H133" s="2">
        <v>46062</v>
      </c>
      <c r="I133" s="1" t="s">
        <v>22</v>
      </c>
      <c r="J133" s="1">
        <v>21</v>
      </c>
      <c r="K133" s="1">
        <f>COUNTIF(A:A,bank_processed_transactions[[#This Row],[transaction_id]])</f>
        <v>1</v>
      </c>
    </row>
    <row r="134" spans="1:11" x14ac:dyDescent="0.3">
      <c r="A134" s="1" t="s">
        <v>4801</v>
      </c>
      <c r="B134" s="2">
        <v>46091</v>
      </c>
      <c r="C134" s="1" t="s">
        <v>1052</v>
      </c>
      <c r="D134" s="1" t="s">
        <v>18</v>
      </c>
      <c r="E134" s="1" t="s">
        <v>13</v>
      </c>
      <c r="F134" s="1">
        <v>1114.67</v>
      </c>
      <c r="G134" s="1" t="s">
        <v>14</v>
      </c>
      <c r="H134" s="2">
        <v>46093</v>
      </c>
      <c r="I134" s="1" t="s">
        <v>28</v>
      </c>
      <c r="J134" s="1">
        <v>40.700000000000003</v>
      </c>
      <c r="K134" s="1">
        <f>COUNTIF(A:A,bank_processed_transactions[[#This Row],[transaction_id]])</f>
        <v>1</v>
      </c>
    </row>
    <row r="135" spans="1:11" x14ac:dyDescent="0.3">
      <c r="A135" s="1" t="s">
        <v>3502</v>
      </c>
      <c r="B135" s="2">
        <v>46100</v>
      </c>
      <c r="C135" s="1" t="s">
        <v>391</v>
      </c>
      <c r="D135" s="1" t="s">
        <v>18</v>
      </c>
      <c r="E135" s="1" t="s">
        <v>13</v>
      </c>
      <c r="F135" s="1">
        <v>3204.38</v>
      </c>
      <c r="G135" s="1" t="s">
        <v>14</v>
      </c>
      <c r="H135" s="2">
        <v>46102</v>
      </c>
      <c r="I135" s="1" t="s">
        <v>28</v>
      </c>
      <c r="J135" s="1">
        <v>33.1</v>
      </c>
      <c r="K135" s="1">
        <f>COUNTIF(A:A,bank_processed_transactions[[#This Row],[transaction_id]])</f>
        <v>1</v>
      </c>
    </row>
    <row r="136" spans="1:11" x14ac:dyDescent="0.3">
      <c r="A136" s="1" t="s">
        <v>799</v>
      </c>
      <c r="B136" s="2">
        <v>46103</v>
      </c>
      <c r="C136" s="1" t="s">
        <v>798</v>
      </c>
      <c r="D136" s="1" t="s">
        <v>66</v>
      </c>
      <c r="E136" s="1" t="s">
        <v>55</v>
      </c>
      <c r="F136" s="1">
        <v>17355.43</v>
      </c>
      <c r="G136" s="1" t="s">
        <v>94</v>
      </c>
      <c r="H136" s="2">
        <v>46106</v>
      </c>
      <c r="I136" s="1" t="s">
        <v>15</v>
      </c>
      <c r="J136" s="1">
        <v>27.1</v>
      </c>
      <c r="K136" s="1">
        <f>COUNTIF(A:A,bank_processed_transactions[[#This Row],[transaction_id]])</f>
        <v>1</v>
      </c>
    </row>
    <row r="137" spans="1:11" x14ac:dyDescent="0.3">
      <c r="A137" s="1" t="s">
        <v>1634</v>
      </c>
      <c r="B137" s="2">
        <v>46104</v>
      </c>
      <c r="C137" s="1" t="s">
        <v>1003</v>
      </c>
      <c r="D137" s="1" t="s">
        <v>12</v>
      </c>
      <c r="E137" s="1" t="s">
        <v>21</v>
      </c>
      <c r="F137" s="1">
        <v>15384.24</v>
      </c>
      <c r="G137" s="1" t="s">
        <v>14</v>
      </c>
      <c r="H137" s="2">
        <v>46106</v>
      </c>
      <c r="I137" s="1" t="s">
        <v>22</v>
      </c>
      <c r="J137" s="1">
        <v>29.4</v>
      </c>
      <c r="K137" s="1">
        <f>COUNTIF(A:A,bank_processed_transactions[[#This Row],[transaction_id]])</f>
        <v>1</v>
      </c>
    </row>
    <row r="138" spans="1:11" x14ac:dyDescent="0.3">
      <c r="A138" s="1" t="s">
        <v>488</v>
      </c>
      <c r="B138" s="2">
        <v>46069</v>
      </c>
      <c r="C138" s="1" t="s">
        <v>489</v>
      </c>
      <c r="D138" s="1" t="s">
        <v>18</v>
      </c>
      <c r="E138" s="1" t="s">
        <v>27</v>
      </c>
      <c r="F138" s="1">
        <v>38202.57</v>
      </c>
      <c r="G138" s="1" t="s">
        <v>14</v>
      </c>
      <c r="H138" s="2">
        <v>46071</v>
      </c>
      <c r="I138" s="1" t="s">
        <v>22</v>
      </c>
      <c r="J138" s="1">
        <v>71.5</v>
      </c>
      <c r="K138" s="1">
        <f>COUNTIF(A:A,bank_processed_transactions[[#This Row],[transaction_id]])</f>
        <v>1</v>
      </c>
    </row>
    <row r="139" spans="1:11" x14ac:dyDescent="0.3">
      <c r="A139" s="1" t="s">
        <v>3419</v>
      </c>
      <c r="B139" s="2">
        <v>46059</v>
      </c>
      <c r="C139" s="1" t="s">
        <v>304</v>
      </c>
      <c r="D139" s="1" t="s">
        <v>66</v>
      </c>
      <c r="E139" s="1" t="s">
        <v>27</v>
      </c>
      <c r="F139" s="1">
        <v>5212.34</v>
      </c>
      <c r="G139" s="1" t="s">
        <v>14</v>
      </c>
      <c r="H139" s="2">
        <v>46064</v>
      </c>
      <c r="I139" s="1" t="s">
        <v>15</v>
      </c>
      <c r="J139" s="1">
        <v>12.7</v>
      </c>
      <c r="K139" s="1">
        <f>COUNTIF(A:A,bank_processed_transactions[[#This Row],[transaction_id]])</f>
        <v>1</v>
      </c>
    </row>
    <row r="140" spans="1:11" x14ac:dyDescent="0.3">
      <c r="A140" s="1" t="s">
        <v>3348</v>
      </c>
      <c r="B140" s="2">
        <v>46092</v>
      </c>
      <c r="C140" s="1" t="s">
        <v>1148</v>
      </c>
      <c r="D140" s="1" t="s">
        <v>18</v>
      </c>
      <c r="E140" s="1" t="s">
        <v>13</v>
      </c>
      <c r="F140" s="1">
        <v>7000.91</v>
      </c>
      <c r="G140" s="1" t="s">
        <v>14</v>
      </c>
      <c r="H140" s="2">
        <v>46097</v>
      </c>
      <c r="I140" s="1" t="s">
        <v>15</v>
      </c>
      <c r="J140" s="1">
        <v>33.700000000000003</v>
      </c>
      <c r="K140" s="1">
        <f>COUNTIF(A:A,bank_processed_transactions[[#This Row],[transaction_id]])</f>
        <v>1</v>
      </c>
    </row>
    <row r="141" spans="1:11" x14ac:dyDescent="0.3">
      <c r="A141" s="1" t="s">
        <v>3339</v>
      </c>
      <c r="B141" s="2">
        <v>46043</v>
      </c>
      <c r="C141" s="1" t="s">
        <v>1575</v>
      </c>
      <c r="D141" s="1" t="s">
        <v>18</v>
      </c>
      <c r="E141" s="1" t="s">
        <v>13</v>
      </c>
      <c r="F141" s="1">
        <v>1092.58</v>
      </c>
      <c r="G141" s="1" t="s">
        <v>14</v>
      </c>
      <c r="H141" s="2">
        <v>46044</v>
      </c>
      <c r="I141" s="1" t="s">
        <v>22</v>
      </c>
      <c r="J141" s="1">
        <v>49</v>
      </c>
      <c r="K141" s="1">
        <f>COUNTIF(A:A,bank_processed_transactions[[#This Row],[transaction_id]])</f>
        <v>1</v>
      </c>
    </row>
    <row r="142" spans="1:11" x14ac:dyDescent="0.3">
      <c r="A142" s="1" t="s">
        <v>2426</v>
      </c>
      <c r="B142" s="2">
        <v>46024</v>
      </c>
      <c r="C142" s="1" t="s">
        <v>366</v>
      </c>
      <c r="D142" s="1" t="s">
        <v>66</v>
      </c>
      <c r="E142" s="1" t="s">
        <v>55</v>
      </c>
      <c r="F142" s="1">
        <v>32540.63</v>
      </c>
      <c r="G142" s="1" t="s">
        <v>14</v>
      </c>
      <c r="H142" s="2">
        <v>46026</v>
      </c>
      <c r="I142" s="1" t="s">
        <v>15</v>
      </c>
      <c r="J142" s="1">
        <v>104.4</v>
      </c>
      <c r="K142" s="1">
        <f>COUNTIF(A:A,bank_processed_transactions[[#This Row],[transaction_id]])</f>
        <v>1</v>
      </c>
    </row>
    <row r="143" spans="1:11" x14ac:dyDescent="0.3">
      <c r="A143" s="1" t="s">
        <v>2433</v>
      </c>
      <c r="B143" s="2">
        <v>46104</v>
      </c>
      <c r="C143" s="1" t="s">
        <v>356</v>
      </c>
      <c r="D143" s="1" t="s">
        <v>12</v>
      </c>
      <c r="E143" s="1" t="s">
        <v>27</v>
      </c>
      <c r="F143" s="1">
        <v>5592.19</v>
      </c>
      <c r="G143" s="1" t="s">
        <v>14</v>
      </c>
      <c r="H143" s="2">
        <v>46104</v>
      </c>
      <c r="I143" s="1" t="s">
        <v>15</v>
      </c>
      <c r="J143" s="1">
        <v>30.6</v>
      </c>
      <c r="K143" s="1">
        <f>COUNTIF(A:A,bank_processed_transactions[[#This Row],[transaction_id]])</f>
        <v>1</v>
      </c>
    </row>
    <row r="144" spans="1:11" x14ac:dyDescent="0.3">
      <c r="A144" s="1" t="s">
        <v>3840</v>
      </c>
      <c r="B144" s="2">
        <v>46053</v>
      </c>
      <c r="C144" s="1" t="s">
        <v>1193</v>
      </c>
      <c r="D144" s="1" t="s">
        <v>35</v>
      </c>
      <c r="E144" s="1" t="s">
        <v>21</v>
      </c>
      <c r="F144" s="1">
        <v>3178.79</v>
      </c>
      <c r="G144" s="1" t="s">
        <v>14</v>
      </c>
      <c r="H144" s="2">
        <v>46055</v>
      </c>
      <c r="I144" s="1" t="s">
        <v>28</v>
      </c>
      <c r="J144" s="1">
        <v>50</v>
      </c>
      <c r="K144" s="1">
        <f>COUNTIF(A:A,bank_processed_transactions[[#This Row],[transaction_id]])</f>
        <v>1</v>
      </c>
    </row>
    <row r="145" spans="1:11" x14ac:dyDescent="0.3">
      <c r="A145" s="1" t="s">
        <v>3890</v>
      </c>
      <c r="B145" s="2">
        <v>46059</v>
      </c>
      <c r="C145" s="1" t="s">
        <v>885</v>
      </c>
      <c r="D145" s="1" t="s">
        <v>12</v>
      </c>
      <c r="E145" s="1" t="s">
        <v>13</v>
      </c>
      <c r="F145" s="1">
        <v>7005.39</v>
      </c>
      <c r="G145" s="1" t="s">
        <v>14</v>
      </c>
      <c r="H145" s="2">
        <v>46060</v>
      </c>
      <c r="I145" s="1" t="s">
        <v>15</v>
      </c>
      <c r="J145" s="1">
        <v>71</v>
      </c>
      <c r="K145" s="1">
        <f>COUNTIF(A:A,bank_processed_transactions[[#This Row],[transaction_id]])</f>
        <v>1</v>
      </c>
    </row>
    <row r="146" spans="1:11" x14ac:dyDescent="0.3">
      <c r="A146" s="1" t="s">
        <v>1978</v>
      </c>
      <c r="B146" s="2">
        <v>46074</v>
      </c>
      <c r="C146" s="1" t="s">
        <v>182</v>
      </c>
      <c r="D146" s="1" t="s">
        <v>35</v>
      </c>
      <c r="E146" s="1" t="s">
        <v>21</v>
      </c>
      <c r="F146" s="1">
        <v>1280.19</v>
      </c>
      <c r="G146" s="1" t="s">
        <v>14</v>
      </c>
      <c r="H146" s="2">
        <v>46075</v>
      </c>
      <c r="I146" s="1" t="s">
        <v>22</v>
      </c>
      <c r="J146" s="1">
        <v>62.8</v>
      </c>
      <c r="K146" s="1">
        <f>COUNTIF(A:A,bank_processed_transactions[[#This Row],[transaction_id]])</f>
        <v>1</v>
      </c>
    </row>
    <row r="147" spans="1:11" x14ac:dyDescent="0.3">
      <c r="A147" s="1" t="s">
        <v>1279</v>
      </c>
      <c r="B147" s="2">
        <v>46050</v>
      </c>
      <c r="C147" s="1" t="s">
        <v>484</v>
      </c>
      <c r="D147" s="1" t="s">
        <v>12</v>
      </c>
      <c r="E147" s="1" t="s">
        <v>21</v>
      </c>
      <c r="F147" s="1">
        <v>4154.12</v>
      </c>
      <c r="G147" s="1" t="s">
        <v>14</v>
      </c>
      <c r="H147" s="2">
        <v>46051</v>
      </c>
      <c r="I147" s="1" t="s">
        <v>22</v>
      </c>
      <c r="J147" s="1">
        <v>8.1</v>
      </c>
      <c r="K147" s="1">
        <f>COUNTIF(A:A,bank_processed_transactions[[#This Row],[transaction_id]])</f>
        <v>1</v>
      </c>
    </row>
    <row r="148" spans="1:11" x14ac:dyDescent="0.3">
      <c r="A148" s="1" t="s">
        <v>2917</v>
      </c>
      <c r="B148" s="2">
        <v>46087</v>
      </c>
      <c r="C148" s="1" t="s">
        <v>1211</v>
      </c>
      <c r="D148" s="1" t="s">
        <v>12</v>
      </c>
      <c r="E148" s="1" t="s">
        <v>21</v>
      </c>
      <c r="F148" s="1">
        <v>143.5</v>
      </c>
      <c r="G148" s="1" t="s">
        <v>14</v>
      </c>
      <c r="H148" s="2">
        <v>46089</v>
      </c>
      <c r="I148" s="1" t="s">
        <v>28</v>
      </c>
      <c r="J148" s="1">
        <v>14.7</v>
      </c>
      <c r="K148" s="1">
        <f>COUNTIF(A:A,bank_processed_transactions[[#This Row],[transaction_id]])</f>
        <v>1</v>
      </c>
    </row>
    <row r="149" spans="1:11" x14ac:dyDescent="0.3">
      <c r="A149" s="1" t="s">
        <v>1914</v>
      </c>
      <c r="B149" s="2">
        <v>46063</v>
      </c>
      <c r="C149" s="1" t="s">
        <v>1915</v>
      </c>
      <c r="D149" s="1" t="s">
        <v>66</v>
      </c>
      <c r="E149" s="1" t="s">
        <v>27</v>
      </c>
      <c r="F149" s="1">
        <v>6614.78</v>
      </c>
      <c r="G149" s="1" t="s">
        <v>14</v>
      </c>
      <c r="H149" s="2">
        <v>46065</v>
      </c>
      <c r="I149" s="1" t="s">
        <v>15</v>
      </c>
      <c r="J149" s="1">
        <v>21.6</v>
      </c>
      <c r="K149" s="1">
        <f>COUNTIF(A:A,bank_processed_transactions[[#This Row],[transaction_id]])</f>
        <v>1</v>
      </c>
    </row>
    <row r="150" spans="1:11" x14ac:dyDescent="0.3">
      <c r="A150" s="1" t="s">
        <v>2197</v>
      </c>
      <c r="B150" s="2">
        <v>46043</v>
      </c>
      <c r="C150" s="1" t="s">
        <v>962</v>
      </c>
      <c r="D150" s="1" t="s">
        <v>46</v>
      </c>
      <c r="E150" s="1" t="s">
        <v>13</v>
      </c>
      <c r="F150" s="1">
        <v>9181.58</v>
      </c>
      <c r="G150" s="1" t="s">
        <v>14</v>
      </c>
      <c r="H150" s="2">
        <v>46043</v>
      </c>
      <c r="I150" s="1" t="s">
        <v>28</v>
      </c>
      <c r="J150" s="1">
        <v>33</v>
      </c>
      <c r="K150" s="1">
        <f>COUNTIF(A:A,bank_processed_transactions[[#This Row],[transaction_id]])</f>
        <v>1</v>
      </c>
    </row>
    <row r="151" spans="1:11" x14ac:dyDescent="0.3">
      <c r="A151" s="1" t="s">
        <v>455</v>
      </c>
      <c r="B151" s="2">
        <v>46106</v>
      </c>
      <c r="C151" s="1" t="s">
        <v>421</v>
      </c>
      <c r="D151" s="1" t="s">
        <v>12</v>
      </c>
      <c r="E151" s="1" t="s">
        <v>13</v>
      </c>
      <c r="F151" s="1">
        <v>3843.98</v>
      </c>
      <c r="G151" s="1" t="s">
        <v>14</v>
      </c>
      <c r="H151" s="2">
        <v>46109</v>
      </c>
      <c r="I151" s="1" t="s">
        <v>28</v>
      </c>
      <c r="J151" s="1">
        <v>47.9</v>
      </c>
      <c r="K151" s="1">
        <f>COUNTIF(A:A,bank_processed_transactions[[#This Row],[transaction_id]])</f>
        <v>1</v>
      </c>
    </row>
    <row r="152" spans="1:11" x14ac:dyDescent="0.3">
      <c r="A152" s="1" t="s">
        <v>4476</v>
      </c>
      <c r="B152" s="2">
        <v>46052</v>
      </c>
      <c r="C152" s="1" t="s">
        <v>953</v>
      </c>
      <c r="D152" s="1" t="s">
        <v>66</v>
      </c>
      <c r="E152" s="1" t="s">
        <v>55</v>
      </c>
      <c r="F152" s="1">
        <v>4557.59</v>
      </c>
      <c r="G152" s="1" t="s">
        <v>14</v>
      </c>
      <c r="H152" s="2">
        <v>46054</v>
      </c>
      <c r="I152" s="1" t="s">
        <v>22</v>
      </c>
      <c r="J152" s="1">
        <v>6.7</v>
      </c>
      <c r="K152" s="1">
        <f>COUNTIF(A:A,bank_processed_transactions[[#This Row],[transaction_id]])</f>
        <v>1</v>
      </c>
    </row>
    <row r="153" spans="1:11" x14ac:dyDescent="0.3">
      <c r="A153" s="1" t="s">
        <v>551</v>
      </c>
      <c r="B153" s="2">
        <v>46048</v>
      </c>
      <c r="C153" s="1" t="s">
        <v>116</v>
      </c>
      <c r="D153" s="1" t="s">
        <v>12</v>
      </c>
      <c r="E153" s="1" t="s">
        <v>13</v>
      </c>
      <c r="F153" s="1">
        <v>1766.54</v>
      </c>
      <c r="G153" s="1" t="s">
        <v>14</v>
      </c>
      <c r="H153" s="2">
        <v>46048</v>
      </c>
      <c r="I153" s="1" t="s">
        <v>15</v>
      </c>
      <c r="J153" s="1">
        <v>9.8000000000000007</v>
      </c>
      <c r="K153" s="1">
        <f>COUNTIF(A:A,bank_processed_transactions[[#This Row],[transaction_id]])</f>
        <v>1</v>
      </c>
    </row>
    <row r="154" spans="1:11" x14ac:dyDescent="0.3">
      <c r="A154" s="1" t="s">
        <v>3806</v>
      </c>
      <c r="B154" s="2">
        <v>46103</v>
      </c>
      <c r="C154" s="1" t="s">
        <v>1738</v>
      </c>
      <c r="D154" s="1" t="s">
        <v>35</v>
      </c>
      <c r="E154" s="1" t="s">
        <v>27</v>
      </c>
      <c r="F154" s="1">
        <v>4077.58</v>
      </c>
      <c r="G154" s="1" t="s">
        <v>14</v>
      </c>
      <c r="H154" s="2">
        <v>46103</v>
      </c>
      <c r="I154" s="1" t="s">
        <v>28</v>
      </c>
      <c r="J154" s="1">
        <v>9.8000000000000007</v>
      </c>
      <c r="K154" s="1">
        <f>COUNTIF(A:A,bank_processed_transactions[[#This Row],[transaction_id]])</f>
        <v>1</v>
      </c>
    </row>
    <row r="155" spans="1:11" x14ac:dyDescent="0.3">
      <c r="A155" s="1" t="s">
        <v>2143</v>
      </c>
      <c r="B155" s="2">
        <v>46037</v>
      </c>
      <c r="C155" s="1" t="s">
        <v>672</v>
      </c>
      <c r="D155" s="1" t="s">
        <v>46</v>
      </c>
      <c r="E155" s="1" t="s">
        <v>13</v>
      </c>
      <c r="F155" s="1">
        <v>1349.69</v>
      </c>
      <c r="G155" s="1" t="s">
        <v>14</v>
      </c>
      <c r="H155" s="2">
        <v>46038</v>
      </c>
      <c r="I155" s="1" t="s">
        <v>28</v>
      </c>
      <c r="J155" s="1">
        <v>18.2</v>
      </c>
      <c r="K155" s="1">
        <f>COUNTIF(A:A,bank_processed_transactions[[#This Row],[transaction_id]])</f>
        <v>2</v>
      </c>
    </row>
    <row r="156" spans="1:11" x14ac:dyDescent="0.3">
      <c r="A156" s="1" t="s">
        <v>2143</v>
      </c>
      <c r="B156" s="2">
        <v>46037</v>
      </c>
      <c r="C156" s="1" t="s">
        <v>672</v>
      </c>
      <c r="D156" s="1" t="s">
        <v>46</v>
      </c>
      <c r="E156" s="1" t="s">
        <v>13</v>
      </c>
      <c r="F156" s="1">
        <v>1349.69</v>
      </c>
      <c r="G156" s="1" t="s">
        <v>14</v>
      </c>
      <c r="H156" s="2">
        <v>46039</v>
      </c>
      <c r="I156" s="1" t="s">
        <v>28</v>
      </c>
      <c r="J156" s="1">
        <v>18.2</v>
      </c>
      <c r="K156" s="1">
        <f>COUNTIF(A:A,bank_processed_transactions[[#This Row],[transaction_id]])</f>
        <v>2</v>
      </c>
    </row>
    <row r="157" spans="1:11" x14ac:dyDescent="0.3">
      <c r="A157" s="1" t="s">
        <v>2713</v>
      </c>
      <c r="B157" s="2">
        <v>46081</v>
      </c>
      <c r="C157" s="1" t="s">
        <v>2714</v>
      </c>
      <c r="D157" s="1" t="s">
        <v>12</v>
      </c>
      <c r="E157" s="1" t="s">
        <v>21</v>
      </c>
      <c r="F157" s="1">
        <v>53824.28</v>
      </c>
      <c r="G157" s="1" t="s">
        <v>14</v>
      </c>
      <c r="H157" s="2">
        <v>46083</v>
      </c>
      <c r="I157" s="1" t="s">
        <v>28</v>
      </c>
      <c r="J157" s="1">
        <v>15.1</v>
      </c>
      <c r="K157" s="1">
        <f>COUNTIF(A:A,bank_processed_transactions[[#This Row],[transaction_id]])</f>
        <v>1</v>
      </c>
    </row>
    <row r="158" spans="1:11" x14ac:dyDescent="0.3">
      <c r="A158" s="1" t="s">
        <v>4320</v>
      </c>
      <c r="B158" s="2">
        <v>46100</v>
      </c>
      <c r="C158" s="1" t="s">
        <v>1330</v>
      </c>
      <c r="D158" s="1" t="s">
        <v>35</v>
      </c>
      <c r="E158" s="1" t="s">
        <v>27</v>
      </c>
      <c r="F158" s="1">
        <v>1217.81</v>
      </c>
      <c r="G158" s="1" t="s">
        <v>14</v>
      </c>
      <c r="H158" s="2">
        <v>46103</v>
      </c>
      <c r="I158" s="1" t="s">
        <v>28</v>
      </c>
      <c r="J158" s="1">
        <v>19</v>
      </c>
      <c r="K158" s="1">
        <f>COUNTIF(A:A,bank_processed_transactions[[#This Row],[transaction_id]])</f>
        <v>1</v>
      </c>
    </row>
    <row r="159" spans="1:11" x14ac:dyDescent="0.3">
      <c r="A159" s="1" t="s">
        <v>4449</v>
      </c>
      <c r="B159" s="2">
        <v>46070</v>
      </c>
      <c r="C159" s="1" t="s">
        <v>2693</v>
      </c>
      <c r="D159" s="1" t="s">
        <v>35</v>
      </c>
      <c r="E159" s="1" t="s">
        <v>13</v>
      </c>
      <c r="F159" s="1">
        <v>3144.5</v>
      </c>
      <c r="G159" s="1" t="s">
        <v>14</v>
      </c>
      <c r="H159" s="2">
        <v>46071</v>
      </c>
      <c r="I159" s="1" t="s">
        <v>22</v>
      </c>
      <c r="J159" s="1">
        <v>6.6</v>
      </c>
      <c r="K159" s="1">
        <f>COUNTIF(A:A,bank_processed_transactions[[#This Row],[transaction_id]])</f>
        <v>1</v>
      </c>
    </row>
    <row r="160" spans="1:11" x14ac:dyDescent="0.3">
      <c r="A160" s="1" t="s">
        <v>2864</v>
      </c>
      <c r="B160" s="2">
        <v>46050</v>
      </c>
      <c r="C160" s="1" t="s">
        <v>1056</v>
      </c>
      <c r="D160" s="1" t="s">
        <v>12</v>
      </c>
      <c r="E160" s="1" t="s">
        <v>21</v>
      </c>
      <c r="F160" s="1">
        <v>13531.93</v>
      </c>
      <c r="G160" s="1" t="s">
        <v>94</v>
      </c>
      <c r="H160" s="2">
        <v>46053</v>
      </c>
      <c r="I160" s="1" t="s">
        <v>15</v>
      </c>
      <c r="J160" s="1">
        <v>14.6</v>
      </c>
      <c r="K160" s="1">
        <f>COUNTIF(A:A,bank_processed_transactions[[#This Row],[transaction_id]])</f>
        <v>1</v>
      </c>
    </row>
    <row r="161" spans="1:11" x14ac:dyDescent="0.3">
      <c r="A161" s="1" t="s">
        <v>3241</v>
      </c>
      <c r="B161" s="2">
        <v>46101</v>
      </c>
      <c r="C161" s="1" t="s">
        <v>1879</v>
      </c>
      <c r="D161" s="1" t="s">
        <v>66</v>
      </c>
      <c r="E161" s="1" t="s">
        <v>13</v>
      </c>
      <c r="F161" s="1">
        <v>10187.52</v>
      </c>
      <c r="G161" s="1" t="s">
        <v>14</v>
      </c>
      <c r="H161" s="2">
        <v>46104</v>
      </c>
      <c r="I161" s="1" t="s">
        <v>15</v>
      </c>
      <c r="J161" s="1">
        <v>21.1</v>
      </c>
      <c r="K161" s="1">
        <f>COUNTIF(A:A,bank_processed_transactions[[#This Row],[transaction_id]])</f>
        <v>1</v>
      </c>
    </row>
    <row r="162" spans="1:11" x14ac:dyDescent="0.3">
      <c r="A162" s="1" t="s">
        <v>2045</v>
      </c>
      <c r="B162" s="2">
        <v>46096</v>
      </c>
      <c r="C162" s="1" t="s">
        <v>2046</v>
      </c>
      <c r="D162" s="1" t="s">
        <v>12</v>
      </c>
      <c r="E162" s="1" t="s">
        <v>27</v>
      </c>
      <c r="F162" s="1">
        <v>7772.33</v>
      </c>
      <c r="G162" s="1" t="s">
        <v>14</v>
      </c>
      <c r="H162" s="2">
        <v>46097</v>
      </c>
      <c r="I162" s="1" t="s">
        <v>15</v>
      </c>
      <c r="J162" s="1">
        <v>31.4</v>
      </c>
      <c r="K162" s="1">
        <f>COUNTIF(A:A,bank_processed_transactions[[#This Row],[transaction_id]])</f>
        <v>1</v>
      </c>
    </row>
    <row r="163" spans="1:11" x14ac:dyDescent="0.3">
      <c r="A163" s="1" t="s">
        <v>2885</v>
      </c>
      <c r="B163" s="2">
        <v>46104</v>
      </c>
      <c r="C163" s="1" t="s">
        <v>601</v>
      </c>
      <c r="D163" s="1" t="s">
        <v>12</v>
      </c>
      <c r="E163" s="1" t="s">
        <v>27</v>
      </c>
      <c r="F163" s="1">
        <v>8804.17</v>
      </c>
      <c r="G163" s="1" t="s">
        <v>14</v>
      </c>
      <c r="H163" s="2">
        <v>46105</v>
      </c>
      <c r="I163" s="1" t="s">
        <v>22</v>
      </c>
      <c r="J163" s="1">
        <v>31.3</v>
      </c>
      <c r="K163" s="1">
        <f>COUNTIF(A:A,bank_processed_transactions[[#This Row],[transaction_id]])</f>
        <v>1</v>
      </c>
    </row>
    <row r="164" spans="1:11" x14ac:dyDescent="0.3">
      <c r="A164" s="1" t="s">
        <v>1509</v>
      </c>
      <c r="B164" s="2">
        <v>46035</v>
      </c>
      <c r="C164" s="1" t="s">
        <v>867</v>
      </c>
      <c r="D164" s="1" t="s">
        <v>46</v>
      </c>
      <c r="E164" s="1" t="s">
        <v>21</v>
      </c>
      <c r="F164" s="1">
        <v>10237.73</v>
      </c>
      <c r="G164" s="1" t="s">
        <v>14</v>
      </c>
      <c r="H164" s="2">
        <v>46037</v>
      </c>
      <c r="I164" s="1" t="s">
        <v>28</v>
      </c>
      <c r="J164" s="1">
        <v>42.8</v>
      </c>
      <c r="K164" s="1">
        <f>COUNTIF(A:A,bank_processed_transactions[[#This Row],[transaction_id]])</f>
        <v>1</v>
      </c>
    </row>
    <row r="165" spans="1:11" x14ac:dyDescent="0.3">
      <c r="A165" s="1" t="s">
        <v>2667</v>
      </c>
      <c r="B165" s="2">
        <v>46092</v>
      </c>
      <c r="C165" s="1" t="s">
        <v>977</v>
      </c>
      <c r="D165" s="1" t="s">
        <v>12</v>
      </c>
      <c r="E165" s="1" t="s">
        <v>13</v>
      </c>
      <c r="F165" s="1">
        <v>6551.02</v>
      </c>
      <c r="G165" s="1" t="s">
        <v>14</v>
      </c>
      <c r="H165" s="2">
        <v>46095</v>
      </c>
      <c r="I165" s="1" t="s">
        <v>22</v>
      </c>
      <c r="J165" s="1">
        <v>48.5</v>
      </c>
      <c r="K165" s="1">
        <f>COUNTIF(A:A,bank_processed_transactions[[#This Row],[transaction_id]])</f>
        <v>1</v>
      </c>
    </row>
    <row r="166" spans="1:11" x14ac:dyDescent="0.3">
      <c r="A166" s="1" t="s">
        <v>4728</v>
      </c>
      <c r="B166" s="2">
        <v>46088</v>
      </c>
      <c r="C166" s="1" t="s">
        <v>1928</v>
      </c>
      <c r="D166" s="1" t="s">
        <v>12</v>
      </c>
      <c r="E166" s="1" t="s">
        <v>27</v>
      </c>
      <c r="F166" s="1">
        <v>1320.06</v>
      </c>
      <c r="G166" s="1" t="s">
        <v>14</v>
      </c>
      <c r="H166" s="2">
        <v>46088</v>
      </c>
      <c r="I166" s="1" t="s">
        <v>15</v>
      </c>
      <c r="J166" s="1">
        <v>65.2</v>
      </c>
      <c r="K166" s="1">
        <f>COUNTIF(A:A,bank_processed_transactions[[#This Row],[transaction_id]])</f>
        <v>1</v>
      </c>
    </row>
    <row r="167" spans="1:11" x14ac:dyDescent="0.3">
      <c r="A167" s="1" t="s">
        <v>2498</v>
      </c>
      <c r="B167" s="2">
        <v>46067</v>
      </c>
      <c r="C167" s="1" t="s">
        <v>1879</v>
      </c>
      <c r="D167" s="1" t="s">
        <v>46</v>
      </c>
      <c r="E167" s="1" t="s">
        <v>55</v>
      </c>
      <c r="F167" s="1">
        <v>30843.23</v>
      </c>
      <c r="G167" s="1" t="s">
        <v>14</v>
      </c>
      <c r="H167" s="2">
        <v>46069</v>
      </c>
      <c r="I167" s="1" t="s">
        <v>22</v>
      </c>
      <c r="J167" s="1">
        <v>21.5</v>
      </c>
      <c r="K167" s="1">
        <f>COUNTIF(A:A,bank_processed_transactions[[#This Row],[transaction_id]])</f>
        <v>1</v>
      </c>
    </row>
    <row r="168" spans="1:11" x14ac:dyDescent="0.3">
      <c r="A168" s="1" t="s">
        <v>3546</v>
      </c>
      <c r="B168" s="2">
        <v>46037</v>
      </c>
      <c r="C168" s="1" t="s">
        <v>1294</v>
      </c>
      <c r="D168" s="1" t="s">
        <v>12</v>
      </c>
      <c r="E168" s="1" t="s">
        <v>55</v>
      </c>
      <c r="F168" s="1">
        <v>42672.58</v>
      </c>
      <c r="G168" s="1" t="s">
        <v>14</v>
      </c>
      <c r="H168" s="2">
        <v>46040</v>
      </c>
      <c r="I168" s="1" t="s">
        <v>28</v>
      </c>
      <c r="J168" s="1">
        <v>15.2</v>
      </c>
      <c r="K168" s="1">
        <f>COUNTIF(A:A,bank_processed_transactions[[#This Row],[transaction_id]])</f>
        <v>1</v>
      </c>
    </row>
    <row r="169" spans="1:11" x14ac:dyDescent="0.3">
      <c r="A169" s="1" t="s">
        <v>2726</v>
      </c>
      <c r="B169" s="2">
        <v>46083</v>
      </c>
      <c r="C169" s="1" t="s">
        <v>149</v>
      </c>
      <c r="D169" s="1" t="s">
        <v>18</v>
      </c>
      <c r="E169" s="1" t="s">
        <v>27</v>
      </c>
      <c r="F169" s="1">
        <v>12594.88</v>
      </c>
      <c r="G169" s="1" t="s">
        <v>14</v>
      </c>
      <c r="H169" s="2">
        <v>46084</v>
      </c>
      <c r="I169" s="1" t="s">
        <v>28</v>
      </c>
      <c r="J169" s="1">
        <v>72.099999999999994</v>
      </c>
      <c r="K169" s="1">
        <f>COUNTIF(A:A,bank_processed_transactions[[#This Row],[transaction_id]])</f>
        <v>1</v>
      </c>
    </row>
    <row r="170" spans="1:11" x14ac:dyDescent="0.3">
      <c r="A170" s="1" t="s">
        <v>4238</v>
      </c>
      <c r="B170" s="2">
        <v>46050</v>
      </c>
      <c r="C170" s="1" t="s">
        <v>4239</v>
      </c>
      <c r="D170" s="1" t="s">
        <v>18</v>
      </c>
      <c r="E170" s="1" t="s">
        <v>27</v>
      </c>
      <c r="F170" s="1">
        <v>5896.16</v>
      </c>
      <c r="G170" s="1" t="s">
        <v>94</v>
      </c>
      <c r="H170" s="2">
        <v>46053</v>
      </c>
      <c r="I170" s="1" t="s">
        <v>22</v>
      </c>
      <c r="J170" s="1">
        <v>32.200000000000003</v>
      </c>
      <c r="K170" s="1">
        <f>COUNTIF(A:A,bank_processed_transactions[[#This Row],[transaction_id]])</f>
        <v>1</v>
      </c>
    </row>
    <row r="171" spans="1:11" x14ac:dyDescent="0.3">
      <c r="A171" s="1" t="s">
        <v>60</v>
      </c>
      <c r="B171" s="2">
        <v>46047</v>
      </c>
      <c r="C171" s="1" t="s">
        <v>61</v>
      </c>
      <c r="D171" s="1" t="s">
        <v>12</v>
      </c>
      <c r="E171" s="1" t="s">
        <v>55</v>
      </c>
      <c r="F171" s="1">
        <v>630.91999999999996</v>
      </c>
      <c r="G171" s="1" t="s">
        <v>14</v>
      </c>
      <c r="H171" s="2">
        <v>46049</v>
      </c>
      <c r="I171" s="1" t="s">
        <v>15</v>
      </c>
      <c r="J171" s="1">
        <v>13</v>
      </c>
      <c r="K171" s="1">
        <f>COUNTIF(A:A,bank_processed_transactions[[#This Row],[transaction_id]])</f>
        <v>1</v>
      </c>
    </row>
    <row r="172" spans="1:11" x14ac:dyDescent="0.3">
      <c r="A172" s="1" t="s">
        <v>1616</v>
      </c>
      <c r="B172" s="2">
        <v>46050</v>
      </c>
      <c r="C172" s="1" t="s">
        <v>1544</v>
      </c>
      <c r="D172" s="1" t="s">
        <v>66</v>
      </c>
      <c r="E172" s="1" t="s">
        <v>13</v>
      </c>
      <c r="F172" s="1">
        <v>9962.2800000000007</v>
      </c>
      <c r="G172" s="1" t="s">
        <v>14</v>
      </c>
      <c r="H172" s="2">
        <v>46050</v>
      </c>
      <c r="I172" s="1" t="s">
        <v>22</v>
      </c>
      <c r="J172" s="1">
        <v>5.4</v>
      </c>
      <c r="K172" s="1">
        <f>COUNTIF(A:A,bank_processed_transactions[[#This Row],[transaction_id]])</f>
        <v>1</v>
      </c>
    </row>
    <row r="173" spans="1:11" x14ac:dyDescent="0.3">
      <c r="A173" s="1" t="s">
        <v>2678</v>
      </c>
      <c r="B173" s="2">
        <v>46072</v>
      </c>
      <c r="C173" s="1" t="s">
        <v>510</v>
      </c>
      <c r="D173" s="1" t="s">
        <v>18</v>
      </c>
      <c r="E173" s="1" t="s">
        <v>55</v>
      </c>
      <c r="F173" s="1">
        <v>1173.19</v>
      </c>
      <c r="G173" s="1" t="s">
        <v>14</v>
      </c>
      <c r="H173" s="2">
        <v>46073</v>
      </c>
      <c r="I173" s="1" t="s">
        <v>15</v>
      </c>
      <c r="J173" s="1">
        <v>12</v>
      </c>
      <c r="K173" s="1">
        <f>COUNTIF(A:A,bank_processed_transactions[[#This Row],[transaction_id]])</f>
        <v>1</v>
      </c>
    </row>
    <row r="174" spans="1:11" x14ac:dyDescent="0.3">
      <c r="A174" s="1" t="s">
        <v>3939</v>
      </c>
      <c r="B174" s="2">
        <v>46078</v>
      </c>
      <c r="C174" s="1" t="s">
        <v>20</v>
      </c>
      <c r="D174" s="1" t="s">
        <v>35</v>
      </c>
      <c r="E174" s="1" t="s">
        <v>13</v>
      </c>
      <c r="F174" s="1">
        <v>18510.080000000002</v>
      </c>
      <c r="G174" s="1" t="s">
        <v>14</v>
      </c>
      <c r="H174" s="2">
        <v>46080</v>
      </c>
      <c r="I174" s="1" t="s">
        <v>15</v>
      </c>
      <c r="J174" s="1">
        <v>58.9</v>
      </c>
      <c r="K174" s="1">
        <f>COUNTIF(A:A,bank_processed_transactions[[#This Row],[transaction_id]])</f>
        <v>1</v>
      </c>
    </row>
    <row r="175" spans="1:11" x14ac:dyDescent="0.3">
      <c r="A175" s="1" t="s">
        <v>630</v>
      </c>
      <c r="B175" s="2">
        <v>46030</v>
      </c>
      <c r="C175" s="1" t="s">
        <v>631</v>
      </c>
      <c r="D175" s="1" t="s">
        <v>12</v>
      </c>
      <c r="E175" s="1" t="s">
        <v>55</v>
      </c>
      <c r="F175" s="1">
        <v>760.89</v>
      </c>
      <c r="G175" s="1" t="s">
        <v>14</v>
      </c>
      <c r="H175" s="2">
        <v>46031</v>
      </c>
      <c r="I175" s="1" t="s">
        <v>28</v>
      </c>
      <c r="J175" s="1">
        <v>30.6</v>
      </c>
      <c r="K175" s="1">
        <f>COUNTIF(A:A,bank_processed_transactions[[#This Row],[transaction_id]])</f>
        <v>1</v>
      </c>
    </row>
    <row r="176" spans="1:11" x14ac:dyDescent="0.3">
      <c r="A176" s="1" t="s">
        <v>83</v>
      </c>
      <c r="B176" s="2">
        <v>46067</v>
      </c>
      <c r="C176" s="1" t="s">
        <v>84</v>
      </c>
      <c r="D176" s="1" t="s">
        <v>12</v>
      </c>
      <c r="E176" s="1" t="s">
        <v>21</v>
      </c>
      <c r="F176" s="1">
        <v>1496.08</v>
      </c>
      <c r="G176" s="1" t="s">
        <v>14</v>
      </c>
      <c r="H176" s="2">
        <v>46069</v>
      </c>
      <c r="I176" s="1" t="s">
        <v>28</v>
      </c>
      <c r="J176" s="1">
        <v>112.8</v>
      </c>
      <c r="K176" s="1">
        <f>COUNTIF(A:A,bank_processed_transactions[[#This Row],[transaction_id]])</f>
        <v>1</v>
      </c>
    </row>
    <row r="177" spans="1:11" x14ac:dyDescent="0.3">
      <c r="A177" s="1" t="s">
        <v>2755</v>
      </c>
      <c r="B177" s="2">
        <v>46049</v>
      </c>
      <c r="C177" s="1" t="s">
        <v>134</v>
      </c>
      <c r="D177" s="1" t="s">
        <v>46</v>
      </c>
      <c r="E177" s="1" t="s">
        <v>21</v>
      </c>
      <c r="F177" s="1">
        <v>2125.29</v>
      </c>
      <c r="G177" s="1" t="s">
        <v>14</v>
      </c>
      <c r="H177" s="2">
        <v>46052</v>
      </c>
      <c r="I177" s="1" t="s">
        <v>22</v>
      </c>
      <c r="J177" s="1">
        <v>15</v>
      </c>
      <c r="K177" s="1">
        <f>COUNTIF(A:A,bank_processed_transactions[[#This Row],[transaction_id]])</f>
        <v>2</v>
      </c>
    </row>
    <row r="178" spans="1:11" x14ac:dyDescent="0.3">
      <c r="A178" s="1" t="s">
        <v>2755</v>
      </c>
      <c r="B178" s="2">
        <v>46049</v>
      </c>
      <c r="C178" s="1" t="s">
        <v>134</v>
      </c>
      <c r="D178" s="1" t="s">
        <v>46</v>
      </c>
      <c r="E178" s="1" t="s">
        <v>21</v>
      </c>
      <c r="F178" s="1">
        <v>2125.29</v>
      </c>
      <c r="G178" s="1" t="s">
        <v>14</v>
      </c>
      <c r="H178" s="2">
        <v>46051</v>
      </c>
      <c r="I178" s="1" t="s">
        <v>22</v>
      </c>
      <c r="J178" s="1">
        <v>15</v>
      </c>
      <c r="K178" s="1">
        <f>COUNTIF(A:A,bank_processed_transactions[[#This Row],[transaction_id]])</f>
        <v>2</v>
      </c>
    </row>
    <row r="179" spans="1:11" x14ac:dyDescent="0.3">
      <c r="A179" s="1" t="s">
        <v>739</v>
      </c>
      <c r="B179" s="2">
        <v>46033</v>
      </c>
      <c r="C179" s="1" t="s">
        <v>740</v>
      </c>
      <c r="D179" s="1" t="s">
        <v>18</v>
      </c>
      <c r="E179" s="1" t="s">
        <v>21</v>
      </c>
      <c r="F179" s="1">
        <v>2266.48</v>
      </c>
      <c r="G179" s="1" t="s">
        <v>14</v>
      </c>
      <c r="H179" s="2">
        <v>46036</v>
      </c>
      <c r="I179" s="1" t="s">
        <v>28</v>
      </c>
      <c r="J179" s="1">
        <v>57.2</v>
      </c>
      <c r="K179" s="1">
        <f>COUNTIF(A:A,bank_processed_transactions[[#This Row],[transaction_id]])</f>
        <v>1</v>
      </c>
    </row>
    <row r="180" spans="1:11" x14ac:dyDescent="0.3">
      <c r="A180" s="1" t="s">
        <v>1512</v>
      </c>
      <c r="B180" s="2">
        <v>46061</v>
      </c>
      <c r="C180" s="1" t="s">
        <v>689</v>
      </c>
      <c r="D180" s="1" t="s">
        <v>66</v>
      </c>
      <c r="E180" s="1" t="s">
        <v>21</v>
      </c>
      <c r="F180" s="1">
        <v>2617.98</v>
      </c>
      <c r="G180" s="1" t="s">
        <v>14</v>
      </c>
      <c r="H180" s="2">
        <v>46062</v>
      </c>
      <c r="I180" s="1" t="s">
        <v>28</v>
      </c>
      <c r="J180" s="1">
        <v>46.3</v>
      </c>
      <c r="K180" s="1">
        <f>COUNTIF(A:A,bank_processed_transactions[[#This Row],[transaction_id]])</f>
        <v>1</v>
      </c>
    </row>
    <row r="181" spans="1:11" x14ac:dyDescent="0.3">
      <c r="A181" s="1" t="s">
        <v>2901</v>
      </c>
      <c r="B181" s="2">
        <v>46051</v>
      </c>
      <c r="C181" s="1" t="s">
        <v>715</v>
      </c>
      <c r="D181" s="1" t="s">
        <v>35</v>
      </c>
      <c r="E181" s="1" t="s">
        <v>27</v>
      </c>
      <c r="F181" s="1">
        <v>3870.97</v>
      </c>
      <c r="G181" s="1" t="s">
        <v>14</v>
      </c>
      <c r="H181" s="2">
        <v>46054</v>
      </c>
      <c r="I181" s="1" t="s">
        <v>22</v>
      </c>
      <c r="J181" s="1">
        <v>37.799999999999997</v>
      </c>
      <c r="K181" s="1">
        <f>COUNTIF(A:A,bank_processed_transactions[[#This Row],[transaction_id]])</f>
        <v>1</v>
      </c>
    </row>
    <row r="182" spans="1:11" x14ac:dyDescent="0.3">
      <c r="A182" s="1" t="s">
        <v>142</v>
      </c>
      <c r="B182" s="2">
        <v>46064</v>
      </c>
      <c r="C182" s="1" t="s">
        <v>143</v>
      </c>
      <c r="D182" s="1" t="s">
        <v>12</v>
      </c>
      <c r="E182" s="1" t="s">
        <v>21</v>
      </c>
      <c r="F182" s="1">
        <v>4985.6499999999996</v>
      </c>
      <c r="G182" s="1" t="s">
        <v>94</v>
      </c>
      <c r="H182" s="2">
        <v>46065</v>
      </c>
      <c r="I182" s="1" t="s">
        <v>22</v>
      </c>
      <c r="J182" s="1">
        <v>19</v>
      </c>
      <c r="K182" s="1">
        <f>COUNTIF(A:A,bank_processed_transactions[[#This Row],[transaction_id]])</f>
        <v>1</v>
      </c>
    </row>
    <row r="183" spans="1:11" x14ac:dyDescent="0.3">
      <c r="A183" s="1" t="s">
        <v>4665</v>
      </c>
      <c r="B183" s="2">
        <v>46074</v>
      </c>
      <c r="C183" s="1" t="s">
        <v>3538</v>
      </c>
      <c r="D183" s="1" t="s">
        <v>35</v>
      </c>
      <c r="E183" s="1" t="s">
        <v>27</v>
      </c>
      <c r="F183" s="1">
        <v>3394.1</v>
      </c>
      <c r="G183" s="1" t="s">
        <v>89</v>
      </c>
      <c r="H183" s="2">
        <v>46075</v>
      </c>
      <c r="I183" s="1" t="s">
        <v>22</v>
      </c>
      <c r="J183" s="1">
        <v>29.8</v>
      </c>
      <c r="K183" s="1">
        <f>COUNTIF(A:A,bank_processed_transactions[[#This Row],[transaction_id]])</f>
        <v>1</v>
      </c>
    </row>
    <row r="184" spans="1:11" x14ac:dyDescent="0.3">
      <c r="A184" s="1" t="s">
        <v>133</v>
      </c>
      <c r="B184" s="2">
        <v>46040</v>
      </c>
      <c r="C184" s="1" t="s">
        <v>134</v>
      </c>
      <c r="D184" s="1" t="s">
        <v>66</v>
      </c>
      <c r="E184" s="1" t="s">
        <v>21</v>
      </c>
      <c r="F184" s="1">
        <v>5698.81</v>
      </c>
      <c r="G184" s="1" t="s">
        <v>14</v>
      </c>
      <c r="H184" s="2">
        <v>46041</v>
      </c>
      <c r="I184" s="1" t="s">
        <v>22</v>
      </c>
      <c r="J184" s="1">
        <v>35.799999999999997</v>
      </c>
      <c r="K184" s="1">
        <f>COUNTIF(A:A,bank_processed_transactions[[#This Row],[transaction_id]])</f>
        <v>1</v>
      </c>
    </row>
    <row r="185" spans="1:11" x14ac:dyDescent="0.3">
      <c r="A185" s="1" t="s">
        <v>1677</v>
      </c>
      <c r="B185" s="2">
        <v>46084</v>
      </c>
      <c r="C185" s="1" t="s">
        <v>1678</v>
      </c>
      <c r="D185" s="1" t="s">
        <v>12</v>
      </c>
      <c r="E185" s="1" t="s">
        <v>27</v>
      </c>
      <c r="F185" s="1">
        <v>10087.86</v>
      </c>
      <c r="G185" s="1" t="s">
        <v>14</v>
      </c>
      <c r="H185" s="2">
        <v>46087</v>
      </c>
      <c r="I185" s="1" t="s">
        <v>15</v>
      </c>
      <c r="J185" s="1">
        <v>2</v>
      </c>
      <c r="K185" s="1">
        <f>COUNTIF(A:A,bank_processed_transactions[[#This Row],[transaction_id]])</f>
        <v>1</v>
      </c>
    </row>
    <row r="186" spans="1:11" x14ac:dyDescent="0.3">
      <c r="A186" s="1" t="s">
        <v>2567</v>
      </c>
      <c r="B186" s="2">
        <v>46111</v>
      </c>
      <c r="C186" s="1" t="s">
        <v>202</v>
      </c>
      <c r="D186" s="1" t="s">
        <v>18</v>
      </c>
      <c r="E186" s="1" t="s">
        <v>27</v>
      </c>
      <c r="F186" s="1">
        <v>4192.9799999999996</v>
      </c>
      <c r="G186" s="1" t="s">
        <v>14</v>
      </c>
      <c r="H186" s="2">
        <v>46111</v>
      </c>
      <c r="I186" s="1" t="s">
        <v>15</v>
      </c>
      <c r="J186" s="1">
        <v>49.7</v>
      </c>
      <c r="K186" s="1">
        <f>COUNTIF(A:A,bank_processed_transactions[[#This Row],[transaction_id]])</f>
        <v>1</v>
      </c>
    </row>
    <row r="187" spans="1:11" x14ac:dyDescent="0.3">
      <c r="A187" s="1" t="s">
        <v>2697</v>
      </c>
      <c r="B187" s="2">
        <v>46033</v>
      </c>
      <c r="C187" s="1" t="s">
        <v>1030</v>
      </c>
      <c r="D187" s="1" t="s">
        <v>46</v>
      </c>
      <c r="E187" s="1" t="s">
        <v>13</v>
      </c>
      <c r="F187" s="1">
        <v>1371.59</v>
      </c>
      <c r="G187" s="1" t="s">
        <v>14</v>
      </c>
      <c r="H187" s="2">
        <v>46033</v>
      </c>
      <c r="I187" s="1" t="s">
        <v>15</v>
      </c>
      <c r="J187" s="1">
        <v>14.9</v>
      </c>
      <c r="K187" s="1">
        <f>COUNTIF(A:A,bank_processed_transactions[[#This Row],[transaction_id]])</f>
        <v>1</v>
      </c>
    </row>
    <row r="188" spans="1:11" x14ac:dyDescent="0.3">
      <c r="A188" s="1" t="s">
        <v>1726</v>
      </c>
      <c r="B188" s="2">
        <v>46059</v>
      </c>
      <c r="C188" s="1" t="s">
        <v>1127</v>
      </c>
      <c r="D188" s="1" t="s">
        <v>46</v>
      </c>
      <c r="E188" s="1" t="s">
        <v>13</v>
      </c>
      <c r="F188" s="1">
        <v>7110.98</v>
      </c>
      <c r="G188" s="1" t="s">
        <v>89</v>
      </c>
      <c r="H188" s="2">
        <v>46062</v>
      </c>
      <c r="I188" s="1" t="s">
        <v>22</v>
      </c>
      <c r="J188" s="1">
        <v>15.5</v>
      </c>
      <c r="K188" s="1">
        <f>COUNTIF(A:A,bank_processed_transactions[[#This Row],[transaction_id]])</f>
        <v>1</v>
      </c>
    </row>
    <row r="189" spans="1:11" x14ac:dyDescent="0.3">
      <c r="A189" s="1" t="s">
        <v>2381</v>
      </c>
      <c r="B189" s="2">
        <v>46035</v>
      </c>
      <c r="C189" s="1" t="s">
        <v>718</v>
      </c>
      <c r="D189" s="1" t="s">
        <v>12</v>
      </c>
      <c r="E189" s="1" t="s">
        <v>13</v>
      </c>
      <c r="F189" s="1">
        <v>1691.28</v>
      </c>
      <c r="G189" s="1" t="s">
        <v>14</v>
      </c>
      <c r="H189" s="2">
        <v>46037</v>
      </c>
      <c r="I189" s="1" t="s">
        <v>28</v>
      </c>
      <c r="J189" s="1">
        <v>31.6</v>
      </c>
      <c r="K189" s="1">
        <f>COUNTIF(A:A,bank_processed_transactions[[#This Row],[transaction_id]])</f>
        <v>1</v>
      </c>
    </row>
    <row r="190" spans="1:11" x14ac:dyDescent="0.3">
      <c r="A190" s="1" t="s">
        <v>2075</v>
      </c>
      <c r="B190" s="2">
        <v>46106</v>
      </c>
      <c r="C190" s="1" t="s">
        <v>1034</v>
      </c>
      <c r="D190" s="1" t="s">
        <v>12</v>
      </c>
      <c r="E190" s="1" t="s">
        <v>13</v>
      </c>
      <c r="F190" s="1">
        <v>8324</v>
      </c>
      <c r="G190" s="1" t="s">
        <v>14</v>
      </c>
      <c r="H190" s="2">
        <v>46107</v>
      </c>
      <c r="I190" s="1" t="s">
        <v>15</v>
      </c>
      <c r="J190" s="1">
        <v>22.3</v>
      </c>
      <c r="K190" s="1">
        <f>COUNTIF(A:A,bank_processed_transactions[[#This Row],[transaction_id]])</f>
        <v>1</v>
      </c>
    </row>
    <row r="191" spans="1:11" x14ac:dyDescent="0.3">
      <c r="A191" s="1" t="s">
        <v>3034</v>
      </c>
      <c r="B191" s="2">
        <v>46068</v>
      </c>
      <c r="C191" s="1" t="s">
        <v>917</v>
      </c>
      <c r="D191" s="1" t="s">
        <v>46</v>
      </c>
      <c r="E191" s="1" t="s">
        <v>13</v>
      </c>
      <c r="F191" s="1">
        <v>8941.51</v>
      </c>
      <c r="G191" s="1" t="s">
        <v>14</v>
      </c>
      <c r="H191" s="2">
        <v>46071</v>
      </c>
      <c r="I191" s="1" t="s">
        <v>15</v>
      </c>
      <c r="J191" s="1">
        <v>23.7</v>
      </c>
      <c r="K191" s="1">
        <f>COUNTIF(A:A,bank_processed_transactions[[#This Row],[transaction_id]])</f>
        <v>1</v>
      </c>
    </row>
    <row r="192" spans="1:11" x14ac:dyDescent="0.3">
      <c r="A192" s="1" t="s">
        <v>2066</v>
      </c>
      <c r="B192" s="2">
        <v>46045</v>
      </c>
      <c r="C192" s="1" t="s">
        <v>732</v>
      </c>
      <c r="D192" s="1" t="s">
        <v>12</v>
      </c>
      <c r="E192" s="1" t="s">
        <v>13</v>
      </c>
      <c r="F192" s="1">
        <v>13728.83</v>
      </c>
      <c r="G192" s="1" t="s">
        <v>14</v>
      </c>
      <c r="H192" s="2">
        <v>46045</v>
      </c>
      <c r="I192" s="1" t="s">
        <v>28</v>
      </c>
      <c r="J192" s="1">
        <v>54.7</v>
      </c>
      <c r="K192" s="1">
        <f>COUNTIF(A:A,bank_processed_transactions[[#This Row],[transaction_id]])</f>
        <v>1</v>
      </c>
    </row>
    <row r="193" spans="1:11" x14ac:dyDescent="0.3">
      <c r="A193" s="1" t="s">
        <v>4504</v>
      </c>
      <c r="B193" s="2">
        <v>46102</v>
      </c>
      <c r="C193" s="1" t="s">
        <v>1087</v>
      </c>
      <c r="D193" s="1" t="s">
        <v>12</v>
      </c>
      <c r="E193" s="1" t="s">
        <v>21</v>
      </c>
      <c r="F193" s="1">
        <v>1731.56</v>
      </c>
      <c r="G193" s="1" t="s">
        <v>14</v>
      </c>
      <c r="H193" s="2">
        <v>46103</v>
      </c>
      <c r="I193" s="1" t="s">
        <v>15</v>
      </c>
      <c r="J193" s="1">
        <v>23.2</v>
      </c>
      <c r="K193" s="1">
        <f>COUNTIF(A:A,bank_processed_transactions[[#This Row],[transaction_id]])</f>
        <v>1</v>
      </c>
    </row>
    <row r="194" spans="1:11" x14ac:dyDescent="0.3">
      <c r="A194" s="1" t="s">
        <v>4461</v>
      </c>
      <c r="B194" s="2">
        <v>46070</v>
      </c>
      <c r="C194" s="1" t="s">
        <v>497</v>
      </c>
      <c r="D194" s="1" t="s">
        <v>12</v>
      </c>
      <c r="E194" s="1" t="s">
        <v>21</v>
      </c>
      <c r="F194" s="1">
        <v>2564.5</v>
      </c>
      <c r="G194" s="1" t="s">
        <v>14</v>
      </c>
      <c r="H194" s="2">
        <v>46071</v>
      </c>
      <c r="I194" s="1" t="s">
        <v>22</v>
      </c>
      <c r="J194" s="1">
        <v>8.3000000000000007</v>
      </c>
      <c r="K194" s="1">
        <f>COUNTIF(A:A,bank_processed_transactions[[#This Row],[transaction_id]])</f>
        <v>1</v>
      </c>
    </row>
    <row r="195" spans="1:11" x14ac:dyDescent="0.3">
      <c r="A195" s="1" t="s">
        <v>574</v>
      </c>
      <c r="B195" s="2">
        <v>46040</v>
      </c>
      <c r="C195" s="1" t="s">
        <v>575</v>
      </c>
      <c r="D195" s="1" t="s">
        <v>12</v>
      </c>
      <c r="E195" s="1" t="s">
        <v>55</v>
      </c>
      <c r="F195" s="1">
        <v>5209.76</v>
      </c>
      <c r="G195" s="1" t="s">
        <v>14</v>
      </c>
      <c r="H195" s="2">
        <v>46041</v>
      </c>
      <c r="I195" s="1" t="s">
        <v>22</v>
      </c>
      <c r="J195" s="1">
        <v>47</v>
      </c>
      <c r="K195" s="1">
        <f>COUNTIF(A:A,bank_processed_transactions[[#This Row],[transaction_id]])</f>
        <v>1</v>
      </c>
    </row>
    <row r="196" spans="1:11" x14ac:dyDescent="0.3">
      <c r="A196" s="1" t="s">
        <v>1621</v>
      </c>
      <c r="B196" s="2">
        <v>46042</v>
      </c>
      <c r="C196" s="1" t="s">
        <v>1622</v>
      </c>
      <c r="D196" s="1" t="s">
        <v>12</v>
      </c>
      <c r="E196" s="1" t="s">
        <v>21</v>
      </c>
      <c r="F196" s="1">
        <v>6512.78</v>
      </c>
      <c r="G196" s="1" t="s">
        <v>14</v>
      </c>
      <c r="H196" s="2">
        <v>46043</v>
      </c>
      <c r="I196" s="1" t="s">
        <v>22</v>
      </c>
      <c r="J196" s="1">
        <v>23.4</v>
      </c>
      <c r="K196" s="1">
        <f>COUNTIF(A:A,bank_processed_transactions[[#This Row],[transaction_id]])</f>
        <v>1</v>
      </c>
    </row>
    <row r="197" spans="1:11" x14ac:dyDescent="0.3">
      <c r="A197" s="1" t="s">
        <v>3464</v>
      </c>
      <c r="B197" s="2">
        <v>46032</v>
      </c>
      <c r="C197" s="1" t="s">
        <v>514</v>
      </c>
      <c r="D197" s="1" t="s">
        <v>12</v>
      </c>
      <c r="E197" s="1" t="s">
        <v>13</v>
      </c>
      <c r="F197" s="1">
        <v>6020.49</v>
      </c>
      <c r="G197" s="1" t="s">
        <v>14</v>
      </c>
      <c r="H197" s="2">
        <v>46034</v>
      </c>
      <c r="I197" s="1" t="s">
        <v>22</v>
      </c>
      <c r="J197" s="1">
        <v>29.2</v>
      </c>
      <c r="K197" s="1">
        <f>COUNTIF(A:A,bank_processed_transactions[[#This Row],[transaction_id]])</f>
        <v>1</v>
      </c>
    </row>
    <row r="198" spans="1:11" x14ac:dyDescent="0.3">
      <c r="A198" s="1" t="s">
        <v>4432</v>
      </c>
      <c r="B198" s="2">
        <v>46066</v>
      </c>
      <c r="C198" s="1" t="s">
        <v>2032</v>
      </c>
      <c r="D198" s="1" t="s">
        <v>35</v>
      </c>
      <c r="E198" s="1" t="s">
        <v>27</v>
      </c>
      <c r="F198" s="1">
        <v>46182.43</v>
      </c>
      <c r="G198" s="1" t="s">
        <v>14</v>
      </c>
      <c r="H198" s="2">
        <v>46069</v>
      </c>
      <c r="I198" s="1" t="s">
        <v>15</v>
      </c>
      <c r="J198" s="1">
        <v>28</v>
      </c>
      <c r="K198" s="1">
        <f>COUNTIF(A:A,bank_processed_transactions[[#This Row],[transaction_id]])</f>
        <v>1</v>
      </c>
    </row>
    <row r="199" spans="1:11" x14ac:dyDescent="0.3">
      <c r="A199" s="1" t="s">
        <v>4954</v>
      </c>
      <c r="B199" s="2">
        <v>46034</v>
      </c>
      <c r="C199" s="1" t="s">
        <v>771</v>
      </c>
      <c r="D199" s="1" t="s">
        <v>66</v>
      </c>
      <c r="E199" s="1" t="s">
        <v>27</v>
      </c>
      <c r="F199" s="1">
        <v>3653.21</v>
      </c>
      <c r="G199" s="1" t="s">
        <v>14</v>
      </c>
      <c r="H199" s="2">
        <v>46036</v>
      </c>
      <c r="I199" s="1" t="s">
        <v>15</v>
      </c>
      <c r="J199" s="1">
        <v>3.3</v>
      </c>
      <c r="K199" s="1">
        <f>COUNTIF(A:A,bank_processed_transactions[[#This Row],[transaction_id]])</f>
        <v>1</v>
      </c>
    </row>
    <row r="200" spans="1:11" x14ac:dyDescent="0.3">
      <c r="A200" s="1" t="s">
        <v>1471</v>
      </c>
      <c r="B200" s="2">
        <v>46100</v>
      </c>
      <c r="C200" s="1" t="s">
        <v>284</v>
      </c>
      <c r="D200" s="1" t="s">
        <v>12</v>
      </c>
      <c r="E200" s="1" t="s">
        <v>55</v>
      </c>
      <c r="F200" s="1">
        <v>15038.05</v>
      </c>
      <c r="G200" s="1" t="s">
        <v>14</v>
      </c>
      <c r="H200" s="2">
        <v>46103</v>
      </c>
      <c r="I200" s="1" t="s">
        <v>28</v>
      </c>
      <c r="J200" s="1">
        <v>15.1</v>
      </c>
      <c r="K200" s="1">
        <f>COUNTIF(A:A,bank_processed_transactions[[#This Row],[transaction_id]])</f>
        <v>1</v>
      </c>
    </row>
    <row r="201" spans="1:11" x14ac:dyDescent="0.3">
      <c r="A201" s="1" t="s">
        <v>3707</v>
      </c>
      <c r="B201" s="2">
        <v>46077</v>
      </c>
      <c r="C201" s="1" t="s">
        <v>2435</v>
      </c>
      <c r="D201" s="1" t="s">
        <v>12</v>
      </c>
      <c r="E201" s="1" t="s">
        <v>21</v>
      </c>
      <c r="F201" s="1">
        <v>5584.04</v>
      </c>
      <c r="G201" s="1" t="s">
        <v>14</v>
      </c>
      <c r="H201" s="2">
        <v>46079</v>
      </c>
      <c r="I201" s="1" t="s">
        <v>28</v>
      </c>
      <c r="J201" s="1">
        <v>8.5</v>
      </c>
      <c r="K201" s="1">
        <f>COUNTIF(A:A,bank_processed_transactions[[#This Row],[transaction_id]])</f>
        <v>1</v>
      </c>
    </row>
    <row r="202" spans="1:11" x14ac:dyDescent="0.3">
      <c r="A202" s="1" t="s">
        <v>3095</v>
      </c>
      <c r="B202" s="2">
        <v>46082</v>
      </c>
      <c r="C202" s="1" t="s">
        <v>120</v>
      </c>
      <c r="D202" s="1" t="s">
        <v>18</v>
      </c>
      <c r="E202" s="1" t="s">
        <v>21</v>
      </c>
      <c r="F202" s="1">
        <v>8916.15</v>
      </c>
      <c r="G202" s="1" t="s">
        <v>14</v>
      </c>
      <c r="H202" s="2">
        <v>46085</v>
      </c>
      <c r="I202" s="1" t="s">
        <v>15</v>
      </c>
      <c r="J202" s="1">
        <v>30</v>
      </c>
      <c r="K202" s="1">
        <f>COUNTIF(A:A,bank_processed_transactions[[#This Row],[transaction_id]])</f>
        <v>1</v>
      </c>
    </row>
    <row r="203" spans="1:11" x14ac:dyDescent="0.3">
      <c r="A203" s="1" t="s">
        <v>2270</v>
      </c>
      <c r="B203" s="2">
        <v>46106</v>
      </c>
      <c r="C203" s="1" t="s">
        <v>1928</v>
      </c>
      <c r="D203" s="1" t="s">
        <v>18</v>
      </c>
      <c r="E203" s="1" t="s">
        <v>21</v>
      </c>
      <c r="F203" s="1">
        <v>7652.18</v>
      </c>
      <c r="G203" s="1" t="s">
        <v>94</v>
      </c>
      <c r="H203" s="2">
        <v>46106</v>
      </c>
      <c r="I203" s="1" t="s">
        <v>22</v>
      </c>
      <c r="J203" s="1">
        <v>56.3</v>
      </c>
      <c r="K203" s="1">
        <f>COUNTIF(A:A,bank_processed_transactions[[#This Row],[transaction_id]])</f>
        <v>1</v>
      </c>
    </row>
    <row r="204" spans="1:11" x14ac:dyDescent="0.3">
      <c r="A204" s="1" t="s">
        <v>2729</v>
      </c>
      <c r="B204" s="2">
        <v>46029</v>
      </c>
      <c r="C204" s="1" t="s">
        <v>1376</v>
      </c>
      <c r="D204" s="1" t="s">
        <v>46</v>
      </c>
      <c r="E204" s="1" t="s">
        <v>13</v>
      </c>
      <c r="F204" s="1">
        <v>30039.07</v>
      </c>
      <c r="G204" s="1" t="s">
        <v>14</v>
      </c>
      <c r="H204" s="2">
        <v>46032</v>
      </c>
      <c r="I204" s="1" t="s">
        <v>15</v>
      </c>
      <c r="J204" s="1">
        <v>9.6</v>
      </c>
      <c r="K204" s="1">
        <f>COUNTIF(A:A,bank_processed_transactions[[#This Row],[transaction_id]])</f>
        <v>1</v>
      </c>
    </row>
    <row r="205" spans="1:11" x14ac:dyDescent="0.3">
      <c r="A205" s="1" t="s">
        <v>51</v>
      </c>
      <c r="B205" s="2">
        <v>46073</v>
      </c>
      <c r="C205" s="1" t="s">
        <v>52</v>
      </c>
      <c r="D205" s="1" t="s">
        <v>18</v>
      </c>
      <c r="E205" s="1" t="s">
        <v>21</v>
      </c>
      <c r="F205" s="1">
        <v>12561.27</v>
      </c>
      <c r="G205" s="1" t="s">
        <v>14</v>
      </c>
      <c r="H205" s="2">
        <v>46073</v>
      </c>
      <c r="I205" s="1" t="s">
        <v>28</v>
      </c>
      <c r="J205" s="1">
        <v>15.1</v>
      </c>
      <c r="K205" s="1">
        <f>COUNTIF(A:A,bank_processed_transactions[[#This Row],[transaction_id]])</f>
        <v>1</v>
      </c>
    </row>
    <row r="206" spans="1:11" x14ac:dyDescent="0.3">
      <c r="A206" s="1" t="s">
        <v>2085</v>
      </c>
      <c r="B206" s="2">
        <v>46110</v>
      </c>
      <c r="C206" s="1" t="s">
        <v>1104</v>
      </c>
      <c r="D206" s="1" t="s">
        <v>12</v>
      </c>
      <c r="E206" s="1" t="s">
        <v>13</v>
      </c>
      <c r="F206" s="1">
        <v>8767.92</v>
      </c>
      <c r="G206" s="1" t="s">
        <v>14</v>
      </c>
      <c r="H206" s="2">
        <v>46111</v>
      </c>
      <c r="I206" s="1" t="s">
        <v>15</v>
      </c>
      <c r="J206" s="1">
        <v>26.1</v>
      </c>
      <c r="K206" s="1">
        <f>COUNTIF(A:A,bank_processed_transactions[[#This Row],[transaction_id]])</f>
        <v>1</v>
      </c>
    </row>
    <row r="207" spans="1:11" x14ac:dyDescent="0.3">
      <c r="A207" s="1" t="s">
        <v>1639</v>
      </c>
      <c r="B207" s="2">
        <v>46044</v>
      </c>
      <c r="C207" s="1" t="s">
        <v>292</v>
      </c>
      <c r="D207" s="1" t="s">
        <v>66</v>
      </c>
      <c r="E207" s="1" t="s">
        <v>55</v>
      </c>
      <c r="F207" s="1">
        <v>13445.62</v>
      </c>
      <c r="G207" s="1" t="s">
        <v>14</v>
      </c>
      <c r="H207" s="2">
        <v>46046</v>
      </c>
      <c r="I207" s="1" t="s">
        <v>15</v>
      </c>
      <c r="J207" s="1">
        <v>62.9</v>
      </c>
      <c r="K207" s="1">
        <f>COUNTIF(A:A,bank_processed_transactions[[#This Row],[transaction_id]])</f>
        <v>1</v>
      </c>
    </row>
    <row r="208" spans="1:11" x14ac:dyDescent="0.3">
      <c r="A208" s="1" t="s">
        <v>4119</v>
      </c>
      <c r="B208" s="2">
        <v>46067</v>
      </c>
      <c r="C208" s="1" t="s">
        <v>1221</v>
      </c>
      <c r="D208" s="1" t="s">
        <v>35</v>
      </c>
      <c r="E208" s="1" t="s">
        <v>21</v>
      </c>
      <c r="F208" s="1">
        <v>28196.7</v>
      </c>
      <c r="G208" s="1" t="s">
        <v>14</v>
      </c>
      <c r="H208" s="2">
        <v>46068</v>
      </c>
      <c r="I208" s="1" t="s">
        <v>28</v>
      </c>
      <c r="J208" s="1">
        <v>38.4</v>
      </c>
      <c r="K208" s="1">
        <f>COUNTIF(A:A,bank_processed_transactions[[#This Row],[transaction_id]])</f>
        <v>1</v>
      </c>
    </row>
    <row r="209" spans="1:11" x14ac:dyDescent="0.3">
      <c r="A209" s="1" t="s">
        <v>3137</v>
      </c>
      <c r="B209" s="2">
        <v>46043</v>
      </c>
      <c r="C209" s="1" t="s">
        <v>1114</v>
      </c>
      <c r="D209" s="1" t="s">
        <v>12</v>
      </c>
      <c r="E209" s="1" t="s">
        <v>27</v>
      </c>
      <c r="F209" s="1">
        <v>6122.15</v>
      </c>
      <c r="G209" s="1" t="s">
        <v>14</v>
      </c>
      <c r="H209" s="2">
        <v>46046</v>
      </c>
      <c r="I209" s="1" t="s">
        <v>22</v>
      </c>
      <c r="J209" s="1">
        <v>10.4</v>
      </c>
      <c r="K209" s="1">
        <f>COUNTIF(A:A,bank_processed_transactions[[#This Row],[transaction_id]])</f>
        <v>1</v>
      </c>
    </row>
    <row r="210" spans="1:11" x14ac:dyDescent="0.3">
      <c r="A210" s="1" t="s">
        <v>3461</v>
      </c>
      <c r="B210" s="2">
        <v>46043</v>
      </c>
      <c r="C210" s="1" t="s">
        <v>1808</v>
      </c>
      <c r="D210" s="1" t="s">
        <v>18</v>
      </c>
      <c r="E210" s="1" t="s">
        <v>13</v>
      </c>
      <c r="F210" s="1">
        <v>789.55</v>
      </c>
      <c r="G210" s="1" t="s">
        <v>14</v>
      </c>
      <c r="H210" s="2">
        <v>46044</v>
      </c>
      <c r="I210" s="1" t="s">
        <v>22</v>
      </c>
      <c r="J210" s="1">
        <v>69.7</v>
      </c>
      <c r="K210" s="1">
        <f>COUNTIF(A:A,bank_processed_transactions[[#This Row],[transaction_id]])</f>
        <v>1</v>
      </c>
    </row>
    <row r="211" spans="1:11" x14ac:dyDescent="0.3">
      <c r="A211" s="1" t="s">
        <v>2730</v>
      </c>
      <c r="B211" s="2">
        <v>46084</v>
      </c>
      <c r="C211" s="1" t="s">
        <v>1989</v>
      </c>
      <c r="D211" s="1" t="s">
        <v>12</v>
      </c>
      <c r="E211" s="1" t="s">
        <v>13</v>
      </c>
      <c r="F211" s="1">
        <v>10848.1</v>
      </c>
      <c r="G211" s="1" t="s">
        <v>94</v>
      </c>
      <c r="H211" s="2">
        <v>46086</v>
      </c>
      <c r="I211" s="1" t="s">
        <v>28</v>
      </c>
      <c r="J211" s="1">
        <v>48.7</v>
      </c>
      <c r="K211" s="1">
        <f>COUNTIF(A:A,bank_processed_transactions[[#This Row],[transaction_id]])</f>
        <v>1</v>
      </c>
    </row>
    <row r="212" spans="1:11" x14ac:dyDescent="0.3">
      <c r="A212" s="1" t="s">
        <v>2837</v>
      </c>
      <c r="B212" s="2">
        <v>46100</v>
      </c>
      <c r="C212" s="1" t="s">
        <v>427</v>
      </c>
      <c r="D212" s="1" t="s">
        <v>35</v>
      </c>
      <c r="E212" s="1" t="s">
        <v>27</v>
      </c>
      <c r="F212" s="1">
        <v>3091.57</v>
      </c>
      <c r="G212" s="1" t="s">
        <v>14</v>
      </c>
      <c r="H212" s="2">
        <v>46102</v>
      </c>
      <c r="I212" s="1" t="s">
        <v>15</v>
      </c>
      <c r="J212" s="1">
        <v>30.2</v>
      </c>
      <c r="K212" s="1">
        <f>COUNTIF(A:A,bank_processed_transactions[[#This Row],[transaction_id]])</f>
        <v>1</v>
      </c>
    </row>
    <row r="213" spans="1:11" x14ac:dyDescent="0.3">
      <c r="A213" s="1" t="s">
        <v>1980</v>
      </c>
      <c r="B213" s="2">
        <v>46096</v>
      </c>
      <c r="C213" s="1" t="s">
        <v>74</v>
      </c>
      <c r="D213" s="1" t="s">
        <v>18</v>
      </c>
      <c r="E213" s="1" t="s">
        <v>13</v>
      </c>
      <c r="F213" s="1">
        <v>377.05</v>
      </c>
      <c r="G213" s="1" t="s">
        <v>14</v>
      </c>
      <c r="H213" s="2">
        <v>46098</v>
      </c>
      <c r="I213" s="1" t="s">
        <v>22</v>
      </c>
      <c r="J213" s="1">
        <v>42.1</v>
      </c>
      <c r="K213" s="1">
        <f>COUNTIF(A:A,bank_processed_transactions[[#This Row],[transaction_id]])</f>
        <v>1</v>
      </c>
    </row>
    <row r="214" spans="1:11" x14ac:dyDescent="0.3">
      <c r="A214" s="1" t="s">
        <v>4024</v>
      </c>
      <c r="B214" s="2">
        <v>46093</v>
      </c>
      <c r="C214" s="1" t="s">
        <v>1102</v>
      </c>
      <c r="D214" s="1" t="s">
        <v>35</v>
      </c>
      <c r="E214" s="1" t="s">
        <v>27</v>
      </c>
      <c r="F214" s="1">
        <v>6611.02</v>
      </c>
      <c r="G214" s="1" t="s">
        <v>14</v>
      </c>
      <c r="H214" s="2">
        <v>46098</v>
      </c>
      <c r="I214" s="1" t="s">
        <v>22</v>
      </c>
      <c r="J214" s="1">
        <v>26.8</v>
      </c>
      <c r="K214" s="1">
        <f>COUNTIF(A:A,bank_processed_transactions[[#This Row],[transaction_id]])</f>
        <v>1</v>
      </c>
    </row>
    <row r="215" spans="1:11" x14ac:dyDescent="0.3">
      <c r="A215" s="1" t="s">
        <v>3670</v>
      </c>
      <c r="B215" s="2">
        <v>46047</v>
      </c>
      <c r="C215" s="1" t="s">
        <v>294</v>
      </c>
      <c r="D215" s="1" t="s">
        <v>12</v>
      </c>
      <c r="E215" s="1" t="s">
        <v>13</v>
      </c>
      <c r="F215" s="1">
        <v>3101.08</v>
      </c>
      <c r="G215" s="1" t="s">
        <v>14</v>
      </c>
      <c r="H215" s="2">
        <v>46049</v>
      </c>
      <c r="I215" s="1" t="s">
        <v>28</v>
      </c>
      <c r="J215" s="1">
        <v>21.7</v>
      </c>
      <c r="K215" s="1">
        <f>COUNTIF(A:A,bank_processed_transactions[[#This Row],[transaction_id]])</f>
        <v>1</v>
      </c>
    </row>
    <row r="216" spans="1:11" x14ac:dyDescent="0.3">
      <c r="A216" s="1" t="s">
        <v>2429</v>
      </c>
      <c r="B216" s="2">
        <v>46028</v>
      </c>
      <c r="C216" s="1" t="s">
        <v>362</v>
      </c>
      <c r="D216" s="1" t="s">
        <v>66</v>
      </c>
      <c r="E216" s="1" t="s">
        <v>27</v>
      </c>
      <c r="F216" s="1">
        <v>736.94</v>
      </c>
      <c r="G216" s="1" t="s">
        <v>14</v>
      </c>
      <c r="H216" s="2">
        <v>46030</v>
      </c>
      <c r="I216" s="1" t="s">
        <v>15</v>
      </c>
      <c r="J216" s="1">
        <v>54.8</v>
      </c>
      <c r="K216" s="1">
        <f>COUNTIF(A:A,bank_processed_transactions[[#This Row],[transaction_id]])</f>
        <v>1</v>
      </c>
    </row>
    <row r="217" spans="1:11" x14ac:dyDescent="0.3">
      <c r="A217" s="1" t="s">
        <v>4831</v>
      </c>
      <c r="B217" s="2">
        <v>46048</v>
      </c>
      <c r="C217" s="1" t="s">
        <v>1813</v>
      </c>
      <c r="D217" s="1" t="s">
        <v>12</v>
      </c>
      <c r="E217" s="1" t="s">
        <v>27</v>
      </c>
      <c r="F217" s="1">
        <v>2435.0100000000002</v>
      </c>
      <c r="G217" s="1" t="s">
        <v>14</v>
      </c>
      <c r="H217" s="2">
        <v>46051</v>
      </c>
      <c r="I217" s="1" t="s">
        <v>15</v>
      </c>
      <c r="J217" s="1">
        <v>13.5</v>
      </c>
      <c r="K217" s="1">
        <f>COUNTIF(A:A,bank_processed_transactions[[#This Row],[transaction_id]])</f>
        <v>1</v>
      </c>
    </row>
    <row r="218" spans="1:11" x14ac:dyDescent="0.3">
      <c r="A218" s="1" t="s">
        <v>724</v>
      </c>
      <c r="B218" s="2">
        <v>46097</v>
      </c>
      <c r="C218" s="1" t="s">
        <v>725</v>
      </c>
      <c r="D218" s="1" t="s">
        <v>12</v>
      </c>
      <c r="E218" s="1" t="s">
        <v>13</v>
      </c>
      <c r="F218" s="1">
        <v>10017.799999999999</v>
      </c>
      <c r="G218" s="1" t="s">
        <v>14</v>
      </c>
      <c r="H218" s="2">
        <v>46099</v>
      </c>
      <c r="I218" s="1" t="s">
        <v>22</v>
      </c>
      <c r="J218" s="1">
        <v>3.5</v>
      </c>
      <c r="K218" s="1">
        <f>COUNTIF(A:A,bank_processed_transactions[[#This Row],[transaction_id]])</f>
        <v>1</v>
      </c>
    </row>
    <row r="219" spans="1:11" x14ac:dyDescent="0.3">
      <c r="A219" s="1" t="s">
        <v>2870</v>
      </c>
      <c r="B219" s="2">
        <v>46025</v>
      </c>
      <c r="C219" s="1" t="s">
        <v>2074</v>
      </c>
      <c r="D219" s="1" t="s">
        <v>66</v>
      </c>
      <c r="E219" s="1" t="s">
        <v>13</v>
      </c>
      <c r="F219" s="1">
        <v>1912.11</v>
      </c>
      <c r="G219" s="1" t="s">
        <v>14</v>
      </c>
      <c r="H219" s="2">
        <v>46026</v>
      </c>
      <c r="I219" s="1" t="s">
        <v>15</v>
      </c>
      <c r="J219" s="1">
        <v>32</v>
      </c>
      <c r="K219" s="1">
        <f>COUNTIF(A:A,bank_processed_transactions[[#This Row],[transaction_id]])</f>
        <v>1</v>
      </c>
    </row>
    <row r="220" spans="1:11" x14ac:dyDescent="0.3">
      <c r="A220" s="1" t="s">
        <v>3093</v>
      </c>
      <c r="B220" s="2">
        <v>46105</v>
      </c>
      <c r="C220" s="1" t="s">
        <v>947</v>
      </c>
      <c r="D220" s="1" t="s">
        <v>12</v>
      </c>
      <c r="E220" s="1" t="s">
        <v>13</v>
      </c>
      <c r="F220" s="1">
        <v>10591.22</v>
      </c>
      <c r="G220" s="1" t="s">
        <v>14</v>
      </c>
      <c r="H220" s="2">
        <v>46108</v>
      </c>
      <c r="I220" s="1" t="s">
        <v>15</v>
      </c>
      <c r="J220" s="1">
        <v>3.5</v>
      </c>
      <c r="K220" s="1">
        <f>COUNTIF(A:A,bank_processed_transactions[[#This Row],[transaction_id]])</f>
        <v>1</v>
      </c>
    </row>
    <row r="221" spans="1:11" x14ac:dyDescent="0.3">
      <c r="A221" s="1" t="s">
        <v>2355</v>
      </c>
      <c r="B221" s="2">
        <v>46086</v>
      </c>
      <c r="C221" s="1" t="s">
        <v>831</v>
      </c>
      <c r="D221" s="1" t="s">
        <v>12</v>
      </c>
      <c r="E221" s="1" t="s">
        <v>13</v>
      </c>
      <c r="F221" s="1">
        <v>13958.09</v>
      </c>
      <c r="G221" s="1" t="s">
        <v>14</v>
      </c>
      <c r="H221" s="2">
        <v>46086</v>
      </c>
      <c r="I221" s="1" t="s">
        <v>28</v>
      </c>
      <c r="J221" s="1">
        <v>14.4</v>
      </c>
      <c r="K221" s="1">
        <f>COUNTIF(A:A,bank_processed_transactions[[#This Row],[transaction_id]])</f>
        <v>1</v>
      </c>
    </row>
    <row r="222" spans="1:11" x14ac:dyDescent="0.3">
      <c r="A222" s="1" t="s">
        <v>884</v>
      </c>
      <c r="B222" s="2">
        <v>46028</v>
      </c>
      <c r="C222" s="1" t="s">
        <v>885</v>
      </c>
      <c r="D222" s="1" t="s">
        <v>12</v>
      </c>
      <c r="E222" s="1" t="s">
        <v>13</v>
      </c>
      <c r="F222" s="1">
        <v>1337.39</v>
      </c>
      <c r="G222" s="1" t="s">
        <v>14</v>
      </c>
      <c r="H222" s="2">
        <v>46031</v>
      </c>
      <c r="I222" s="1" t="s">
        <v>15</v>
      </c>
      <c r="J222" s="1">
        <v>8.9</v>
      </c>
      <c r="K222" s="1">
        <f>COUNTIF(A:A,bank_processed_transactions[[#This Row],[transaction_id]])</f>
        <v>1</v>
      </c>
    </row>
    <row r="223" spans="1:11" x14ac:dyDescent="0.3">
      <c r="A223" s="1" t="s">
        <v>4431</v>
      </c>
      <c r="B223" s="2">
        <v>46049</v>
      </c>
      <c r="C223" s="1" t="s">
        <v>4022</v>
      </c>
      <c r="D223" s="1" t="s">
        <v>12</v>
      </c>
      <c r="E223" s="1" t="s">
        <v>13</v>
      </c>
      <c r="F223" s="1">
        <v>1029.73</v>
      </c>
      <c r="G223" s="1" t="s">
        <v>14</v>
      </c>
      <c r="H223" s="2">
        <v>46051</v>
      </c>
      <c r="I223" s="1" t="s">
        <v>28</v>
      </c>
      <c r="J223" s="1">
        <v>7.4</v>
      </c>
      <c r="K223" s="1">
        <f>COUNTIF(A:A,bank_processed_transactions[[#This Row],[transaction_id]])</f>
        <v>1</v>
      </c>
    </row>
    <row r="224" spans="1:11" x14ac:dyDescent="0.3">
      <c r="A224" s="1" t="s">
        <v>3666</v>
      </c>
      <c r="B224" s="2">
        <v>46080</v>
      </c>
      <c r="C224" s="1" t="s">
        <v>1354</v>
      </c>
      <c r="D224" s="1" t="s">
        <v>12</v>
      </c>
      <c r="E224" s="1" t="s">
        <v>27</v>
      </c>
      <c r="F224" s="1">
        <v>913.51</v>
      </c>
      <c r="G224" s="1" t="s">
        <v>14</v>
      </c>
      <c r="H224" s="2">
        <v>46083</v>
      </c>
      <c r="I224" s="1" t="s">
        <v>15</v>
      </c>
      <c r="J224" s="1">
        <v>58.8</v>
      </c>
      <c r="K224" s="1">
        <f>COUNTIF(A:A,bank_processed_transactions[[#This Row],[transaction_id]])</f>
        <v>1</v>
      </c>
    </row>
    <row r="225" spans="1:11" x14ac:dyDescent="0.3">
      <c r="A225" s="1" t="s">
        <v>1901</v>
      </c>
      <c r="B225" s="2">
        <v>46029</v>
      </c>
      <c r="C225" s="1" t="s">
        <v>686</v>
      </c>
      <c r="D225" s="1" t="s">
        <v>12</v>
      </c>
      <c r="E225" s="1" t="s">
        <v>27</v>
      </c>
      <c r="F225" s="1">
        <v>14103.24</v>
      </c>
      <c r="G225" s="1" t="s">
        <v>94</v>
      </c>
      <c r="H225" s="2">
        <v>46029</v>
      </c>
      <c r="I225" s="1" t="s">
        <v>15</v>
      </c>
      <c r="J225" s="1">
        <v>18.2</v>
      </c>
      <c r="K225" s="1">
        <f>COUNTIF(A:A,bank_processed_transactions[[#This Row],[transaction_id]])</f>
        <v>1</v>
      </c>
    </row>
    <row r="226" spans="1:11" x14ac:dyDescent="0.3">
      <c r="A226" s="1" t="s">
        <v>4344</v>
      </c>
      <c r="B226" s="2">
        <v>46078</v>
      </c>
      <c r="C226" s="1" t="s">
        <v>2803</v>
      </c>
      <c r="D226" s="1" t="s">
        <v>35</v>
      </c>
      <c r="E226" s="1" t="s">
        <v>55</v>
      </c>
      <c r="F226" s="1">
        <v>4612.45</v>
      </c>
      <c r="G226" s="1" t="s">
        <v>14</v>
      </c>
      <c r="H226" s="2">
        <v>46081</v>
      </c>
      <c r="I226" s="1" t="s">
        <v>22</v>
      </c>
      <c r="J226" s="1">
        <v>27.9</v>
      </c>
      <c r="K226" s="1">
        <f>COUNTIF(A:A,bank_processed_transactions[[#This Row],[transaction_id]])</f>
        <v>1</v>
      </c>
    </row>
    <row r="227" spans="1:11" x14ac:dyDescent="0.3">
      <c r="A227" s="1" t="s">
        <v>4580</v>
      </c>
      <c r="B227" s="2">
        <v>46033</v>
      </c>
      <c r="C227" s="1" t="s">
        <v>1724</v>
      </c>
      <c r="D227" s="1" t="s">
        <v>35</v>
      </c>
      <c r="E227" s="1" t="s">
        <v>27</v>
      </c>
      <c r="F227" s="1">
        <v>6848.99</v>
      </c>
      <c r="G227" s="1" t="s">
        <v>14</v>
      </c>
      <c r="H227" s="2">
        <v>46034</v>
      </c>
      <c r="I227" s="1" t="s">
        <v>28</v>
      </c>
      <c r="J227" s="1">
        <v>59.3</v>
      </c>
      <c r="K227" s="1">
        <f>COUNTIF(A:A,bank_processed_transactions[[#This Row],[transaction_id]])</f>
        <v>1</v>
      </c>
    </row>
    <row r="228" spans="1:11" x14ac:dyDescent="0.3">
      <c r="A228" s="1" t="s">
        <v>4305</v>
      </c>
      <c r="B228" s="2">
        <v>46062</v>
      </c>
      <c r="C228" s="1" t="s">
        <v>1139</v>
      </c>
      <c r="D228" s="1" t="s">
        <v>18</v>
      </c>
      <c r="E228" s="1" t="s">
        <v>21</v>
      </c>
      <c r="F228" s="1">
        <v>2706.34</v>
      </c>
      <c r="G228" s="1" t="s">
        <v>14</v>
      </c>
      <c r="H228" s="2">
        <v>46064</v>
      </c>
      <c r="I228" s="1" t="s">
        <v>22</v>
      </c>
      <c r="J228" s="1">
        <v>36.4</v>
      </c>
      <c r="K228" s="1">
        <f>COUNTIF(A:A,bank_processed_transactions[[#This Row],[transaction_id]])</f>
        <v>1</v>
      </c>
    </row>
    <row r="229" spans="1:11" x14ac:dyDescent="0.3">
      <c r="A229" s="1" t="s">
        <v>4425</v>
      </c>
      <c r="B229" s="2">
        <v>46063</v>
      </c>
      <c r="C229" s="1" t="s">
        <v>810</v>
      </c>
      <c r="D229" s="1" t="s">
        <v>46</v>
      </c>
      <c r="E229" s="1" t="s">
        <v>21</v>
      </c>
      <c r="F229" s="1">
        <v>11459.44</v>
      </c>
      <c r="G229" s="1" t="s">
        <v>94</v>
      </c>
      <c r="H229" s="2">
        <v>46063</v>
      </c>
      <c r="I229" s="1" t="s">
        <v>22</v>
      </c>
      <c r="J229" s="1">
        <v>8.1999999999999993</v>
      </c>
      <c r="K229" s="1">
        <f>COUNTIF(A:A,bank_processed_transactions[[#This Row],[transaction_id]])</f>
        <v>1</v>
      </c>
    </row>
    <row r="230" spans="1:11" x14ac:dyDescent="0.3">
      <c r="A230" s="1" t="s">
        <v>2993</v>
      </c>
      <c r="B230" s="2">
        <v>46086</v>
      </c>
      <c r="C230" s="1" t="s">
        <v>1939</v>
      </c>
      <c r="D230" s="1" t="s">
        <v>18</v>
      </c>
      <c r="E230" s="1" t="s">
        <v>21</v>
      </c>
      <c r="F230" s="1">
        <v>12294.87</v>
      </c>
      <c r="G230" s="1" t="s">
        <v>14</v>
      </c>
      <c r="H230" s="2">
        <v>46087</v>
      </c>
      <c r="I230" s="1" t="s">
        <v>15</v>
      </c>
      <c r="J230" s="1">
        <v>72.2</v>
      </c>
      <c r="K230" s="1">
        <f>COUNTIF(A:A,bank_processed_transactions[[#This Row],[transaction_id]])</f>
        <v>1</v>
      </c>
    </row>
    <row r="231" spans="1:11" x14ac:dyDescent="0.3">
      <c r="A231" s="1" t="s">
        <v>3970</v>
      </c>
      <c r="B231" s="2">
        <v>46099</v>
      </c>
      <c r="C231" s="1" t="s">
        <v>362</v>
      </c>
      <c r="D231" s="1" t="s">
        <v>12</v>
      </c>
      <c r="E231" s="1" t="s">
        <v>13</v>
      </c>
      <c r="F231" s="1">
        <v>2082.5</v>
      </c>
      <c r="G231" s="1" t="s">
        <v>94</v>
      </c>
      <c r="H231" s="2">
        <v>46100</v>
      </c>
      <c r="I231" s="1" t="s">
        <v>28</v>
      </c>
      <c r="J231" s="1">
        <v>49.1</v>
      </c>
      <c r="K231" s="1">
        <f>COUNTIF(A:A,bank_processed_transactions[[#This Row],[transaction_id]])</f>
        <v>1</v>
      </c>
    </row>
    <row r="232" spans="1:11" x14ac:dyDescent="0.3">
      <c r="A232" s="1" t="s">
        <v>2013</v>
      </c>
      <c r="B232" s="2">
        <v>46028</v>
      </c>
      <c r="C232" s="1" t="s">
        <v>2014</v>
      </c>
      <c r="D232" s="1" t="s">
        <v>12</v>
      </c>
      <c r="E232" s="1" t="s">
        <v>13</v>
      </c>
      <c r="F232" s="1">
        <v>5517.52</v>
      </c>
      <c r="G232" s="1" t="s">
        <v>14</v>
      </c>
      <c r="H232" s="2">
        <v>46029</v>
      </c>
      <c r="I232" s="1" t="s">
        <v>22</v>
      </c>
      <c r="J232" s="1">
        <v>25.1</v>
      </c>
      <c r="K232" s="1">
        <f>COUNTIF(A:A,bank_processed_transactions[[#This Row],[transaction_id]])</f>
        <v>1</v>
      </c>
    </row>
    <row r="233" spans="1:11" x14ac:dyDescent="0.3">
      <c r="A233" s="1" t="s">
        <v>802</v>
      </c>
      <c r="B233" s="2">
        <v>46096</v>
      </c>
      <c r="C233" s="1" t="s">
        <v>385</v>
      </c>
      <c r="D233" s="1" t="s">
        <v>12</v>
      </c>
      <c r="E233" s="1" t="s">
        <v>55</v>
      </c>
      <c r="F233" s="1">
        <v>1607.58</v>
      </c>
      <c r="G233" s="1" t="s">
        <v>14</v>
      </c>
      <c r="H233" s="2">
        <v>46097</v>
      </c>
      <c r="I233" s="1" t="s">
        <v>28</v>
      </c>
      <c r="J233" s="1">
        <v>5.2</v>
      </c>
      <c r="K233" s="1">
        <f>COUNTIF(A:A,bank_processed_transactions[[#This Row],[transaction_id]])</f>
        <v>1</v>
      </c>
    </row>
    <row r="234" spans="1:11" x14ac:dyDescent="0.3">
      <c r="A234" s="1" t="s">
        <v>944</v>
      </c>
      <c r="B234" s="2">
        <v>46077</v>
      </c>
      <c r="C234" s="1" t="s">
        <v>482</v>
      </c>
      <c r="D234" s="1" t="s">
        <v>18</v>
      </c>
      <c r="E234" s="1" t="s">
        <v>55</v>
      </c>
      <c r="F234" s="1">
        <v>12195.4</v>
      </c>
      <c r="G234" s="1" t="s">
        <v>14</v>
      </c>
      <c r="H234" s="2">
        <v>46079</v>
      </c>
      <c r="I234" s="1" t="s">
        <v>15</v>
      </c>
      <c r="J234" s="1">
        <v>41.5</v>
      </c>
      <c r="K234" s="1">
        <f>COUNTIF(A:A,bank_processed_transactions[[#This Row],[transaction_id]])</f>
        <v>1</v>
      </c>
    </row>
    <row r="235" spans="1:11" x14ac:dyDescent="0.3">
      <c r="A235" s="1" t="s">
        <v>4096</v>
      </c>
      <c r="B235" s="2">
        <v>46091</v>
      </c>
      <c r="C235" s="1" t="s">
        <v>231</v>
      </c>
      <c r="D235" s="1" t="s">
        <v>12</v>
      </c>
      <c r="E235" s="1" t="s">
        <v>55</v>
      </c>
      <c r="F235" s="1">
        <v>1438.21</v>
      </c>
      <c r="G235" s="1" t="s">
        <v>14</v>
      </c>
      <c r="H235" s="2">
        <v>46094</v>
      </c>
      <c r="I235" s="1" t="s">
        <v>22</v>
      </c>
      <c r="J235" s="1">
        <v>10.9</v>
      </c>
      <c r="K235" s="1">
        <f>COUNTIF(A:A,bank_processed_transactions[[#This Row],[transaction_id]])</f>
        <v>1</v>
      </c>
    </row>
    <row r="236" spans="1:11" x14ac:dyDescent="0.3">
      <c r="A236" s="1" t="s">
        <v>4805</v>
      </c>
      <c r="B236" s="2">
        <v>46112</v>
      </c>
      <c r="C236" s="1" t="s">
        <v>395</v>
      </c>
      <c r="D236" s="1" t="s">
        <v>12</v>
      </c>
      <c r="E236" s="1" t="s">
        <v>27</v>
      </c>
      <c r="F236" s="1">
        <v>952.74</v>
      </c>
      <c r="G236" s="1" t="s">
        <v>14</v>
      </c>
      <c r="H236" s="2">
        <v>46115</v>
      </c>
      <c r="I236" s="1" t="s">
        <v>15</v>
      </c>
      <c r="J236" s="1">
        <v>15.5</v>
      </c>
      <c r="K236" s="1">
        <f>COUNTIF(A:A,bank_processed_transactions[[#This Row],[transaction_id]])</f>
        <v>1</v>
      </c>
    </row>
    <row r="237" spans="1:11" x14ac:dyDescent="0.3">
      <c r="A237" s="1" t="s">
        <v>1088</v>
      </c>
      <c r="B237" s="2">
        <v>46076</v>
      </c>
      <c r="C237" s="1" t="s">
        <v>775</v>
      </c>
      <c r="D237" s="1" t="s">
        <v>66</v>
      </c>
      <c r="E237" s="1" t="s">
        <v>21</v>
      </c>
      <c r="F237" s="1">
        <v>1694.34</v>
      </c>
      <c r="G237" s="1" t="s">
        <v>14</v>
      </c>
      <c r="H237" s="2">
        <v>46078</v>
      </c>
      <c r="I237" s="1" t="s">
        <v>22</v>
      </c>
      <c r="J237" s="1">
        <v>18.8</v>
      </c>
      <c r="K237" s="1">
        <f>COUNTIF(A:A,bank_processed_transactions[[#This Row],[transaction_id]])</f>
        <v>1</v>
      </c>
    </row>
    <row r="238" spans="1:11" x14ac:dyDescent="0.3">
      <c r="A238" s="1" t="s">
        <v>160</v>
      </c>
      <c r="B238" s="2">
        <v>46063</v>
      </c>
      <c r="C238" s="1" t="s">
        <v>161</v>
      </c>
      <c r="D238" s="1" t="s">
        <v>12</v>
      </c>
      <c r="E238" s="1" t="s">
        <v>21</v>
      </c>
      <c r="F238" s="1">
        <v>4304.97</v>
      </c>
      <c r="G238" s="1" t="s">
        <v>14</v>
      </c>
      <c r="H238" s="2">
        <v>46063</v>
      </c>
      <c r="I238" s="1" t="s">
        <v>15</v>
      </c>
      <c r="J238" s="1">
        <v>64.3</v>
      </c>
      <c r="K238" s="1">
        <f>COUNTIF(A:A,bank_processed_transactions[[#This Row],[transaction_id]])</f>
        <v>1</v>
      </c>
    </row>
    <row r="239" spans="1:11" x14ac:dyDescent="0.3">
      <c r="A239" s="1" t="s">
        <v>3206</v>
      </c>
      <c r="B239" s="2">
        <v>46054</v>
      </c>
      <c r="C239" s="1" t="s">
        <v>161</v>
      </c>
      <c r="D239" s="1" t="s">
        <v>12</v>
      </c>
      <c r="E239" s="1" t="s">
        <v>55</v>
      </c>
      <c r="F239" s="1">
        <v>2658.43</v>
      </c>
      <c r="G239" s="1" t="s">
        <v>89</v>
      </c>
      <c r="H239" s="2">
        <v>46057</v>
      </c>
      <c r="I239" s="1" t="s">
        <v>22</v>
      </c>
      <c r="J239" s="1">
        <v>25.8</v>
      </c>
      <c r="K239" s="1">
        <f>COUNTIF(A:A,bank_processed_transactions[[#This Row],[transaction_id]])</f>
        <v>1</v>
      </c>
    </row>
    <row r="240" spans="1:11" x14ac:dyDescent="0.3">
      <c r="A240" s="1" t="s">
        <v>1919</v>
      </c>
      <c r="B240" s="2">
        <v>46092</v>
      </c>
      <c r="C240" s="1" t="s">
        <v>348</v>
      </c>
      <c r="D240" s="1" t="s">
        <v>66</v>
      </c>
      <c r="E240" s="1" t="s">
        <v>13</v>
      </c>
      <c r="F240" s="1">
        <v>4253.76</v>
      </c>
      <c r="G240" s="1" t="s">
        <v>94</v>
      </c>
      <c r="H240" s="2">
        <v>46092</v>
      </c>
      <c r="I240" s="1" t="s">
        <v>22</v>
      </c>
      <c r="J240" s="1">
        <v>44.7</v>
      </c>
      <c r="K240" s="1">
        <f>COUNTIF(A:A,bank_processed_transactions[[#This Row],[transaction_id]])</f>
        <v>1</v>
      </c>
    </row>
    <row r="241" spans="1:11" x14ac:dyDescent="0.3">
      <c r="A241" s="1" t="s">
        <v>743</v>
      </c>
      <c r="B241" s="2">
        <v>46028</v>
      </c>
      <c r="C241" s="1" t="s">
        <v>744</v>
      </c>
      <c r="D241" s="1" t="s">
        <v>66</v>
      </c>
      <c r="E241" s="1" t="s">
        <v>13</v>
      </c>
      <c r="F241" s="1">
        <v>1875.31</v>
      </c>
      <c r="G241" s="1" t="s">
        <v>14</v>
      </c>
      <c r="H241" s="2">
        <v>46029</v>
      </c>
      <c r="I241" s="1" t="s">
        <v>22</v>
      </c>
      <c r="J241" s="1">
        <v>40.4</v>
      </c>
      <c r="K241" s="1">
        <f>COUNTIF(A:A,bank_processed_transactions[[#This Row],[transaction_id]])</f>
        <v>1</v>
      </c>
    </row>
    <row r="242" spans="1:11" x14ac:dyDescent="0.3">
      <c r="A242" s="1" t="s">
        <v>270</v>
      </c>
      <c r="B242" s="2">
        <v>46110</v>
      </c>
      <c r="C242" s="1" t="s">
        <v>271</v>
      </c>
      <c r="D242" s="1" t="s">
        <v>66</v>
      </c>
      <c r="E242" s="1" t="s">
        <v>13</v>
      </c>
      <c r="F242" s="1">
        <v>19300.2</v>
      </c>
      <c r="G242" s="1" t="s">
        <v>14</v>
      </c>
      <c r="H242" s="2">
        <v>46110</v>
      </c>
      <c r="I242" s="1" t="s">
        <v>28</v>
      </c>
      <c r="J242" s="1">
        <v>1.3</v>
      </c>
      <c r="K242" s="1">
        <f>COUNTIF(A:A,bank_processed_transactions[[#This Row],[transaction_id]])</f>
        <v>1</v>
      </c>
    </row>
    <row r="243" spans="1:11" x14ac:dyDescent="0.3">
      <c r="A243" s="1" t="s">
        <v>2779</v>
      </c>
      <c r="B243" s="2">
        <v>46053</v>
      </c>
      <c r="C243" s="1" t="s">
        <v>525</v>
      </c>
      <c r="D243" s="1" t="s">
        <v>12</v>
      </c>
      <c r="E243" s="1" t="s">
        <v>13</v>
      </c>
      <c r="F243" s="1">
        <v>24615.13</v>
      </c>
      <c r="G243" s="1" t="s">
        <v>14</v>
      </c>
      <c r="H243" s="2">
        <v>46055</v>
      </c>
      <c r="I243" s="1" t="s">
        <v>22</v>
      </c>
      <c r="J243" s="1">
        <v>22.9</v>
      </c>
      <c r="K243" s="1">
        <f>COUNTIF(A:A,bank_processed_transactions[[#This Row],[transaction_id]])</f>
        <v>1</v>
      </c>
    </row>
    <row r="244" spans="1:11" x14ac:dyDescent="0.3">
      <c r="A244" s="1" t="s">
        <v>868</v>
      </c>
      <c r="B244" s="2">
        <v>46044</v>
      </c>
      <c r="C244" s="1" t="s">
        <v>869</v>
      </c>
      <c r="D244" s="1" t="s">
        <v>12</v>
      </c>
      <c r="E244" s="1" t="s">
        <v>21</v>
      </c>
      <c r="F244" s="1">
        <v>751.89</v>
      </c>
      <c r="G244" s="1" t="s">
        <v>14</v>
      </c>
      <c r="H244" s="2">
        <v>46047</v>
      </c>
      <c r="I244" s="1" t="s">
        <v>15</v>
      </c>
      <c r="J244" s="1">
        <v>38.5</v>
      </c>
      <c r="K244" s="1">
        <f>COUNTIF(A:A,bank_processed_transactions[[#This Row],[transaction_id]])</f>
        <v>1</v>
      </c>
    </row>
    <row r="245" spans="1:11" x14ac:dyDescent="0.3">
      <c r="A245" s="1" t="s">
        <v>681</v>
      </c>
      <c r="B245" s="2">
        <v>46043</v>
      </c>
      <c r="C245" s="1" t="s">
        <v>682</v>
      </c>
      <c r="D245" s="1" t="s">
        <v>12</v>
      </c>
      <c r="E245" s="1" t="s">
        <v>13</v>
      </c>
      <c r="F245" s="1">
        <v>6187.51</v>
      </c>
      <c r="G245" s="1" t="s">
        <v>14</v>
      </c>
      <c r="H245" s="2">
        <v>46044</v>
      </c>
      <c r="I245" s="1" t="s">
        <v>15</v>
      </c>
      <c r="J245" s="1">
        <v>6.9</v>
      </c>
      <c r="K245" s="1">
        <f>COUNTIF(A:A,bank_processed_transactions[[#This Row],[transaction_id]])</f>
        <v>1</v>
      </c>
    </row>
    <row r="246" spans="1:11" x14ac:dyDescent="0.3">
      <c r="A246" s="1" t="s">
        <v>1417</v>
      </c>
      <c r="B246" s="2">
        <v>46061</v>
      </c>
      <c r="C246" s="1" t="s">
        <v>1418</v>
      </c>
      <c r="D246" s="1" t="s">
        <v>35</v>
      </c>
      <c r="E246" s="1" t="s">
        <v>21</v>
      </c>
      <c r="F246" s="1">
        <v>1727.55</v>
      </c>
      <c r="G246" s="1" t="s">
        <v>14</v>
      </c>
      <c r="H246" s="2">
        <v>46061</v>
      </c>
      <c r="I246" s="1" t="s">
        <v>15</v>
      </c>
      <c r="J246" s="1">
        <v>79.099999999999994</v>
      </c>
      <c r="K246" s="1">
        <f>COUNTIF(A:A,bank_processed_transactions[[#This Row],[transaction_id]])</f>
        <v>1</v>
      </c>
    </row>
    <row r="247" spans="1:11" x14ac:dyDescent="0.3">
      <c r="A247" s="1" t="s">
        <v>4601</v>
      </c>
      <c r="B247" s="2">
        <v>46094</v>
      </c>
      <c r="C247" s="1" t="s">
        <v>1701</v>
      </c>
      <c r="D247" s="1" t="s">
        <v>35</v>
      </c>
      <c r="E247" s="1" t="s">
        <v>27</v>
      </c>
      <c r="F247" s="1">
        <v>9441.2099999999991</v>
      </c>
      <c r="G247" s="1" t="s">
        <v>14</v>
      </c>
      <c r="H247" s="2">
        <v>46097</v>
      </c>
      <c r="I247" s="1" t="s">
        <v>15</v>
      </c>
      <c r="J247" s="1">
        <v>52.1</v>
      </c>
      <c r="K247" s="1">
        <f>COUNTIF(A:A,bank_processed_transactions[[#This Row],[transaction_id]])</f>
        <v>1</v>
      </c>
    </row>
    <row r="248" spans="1:11" x14ac:dyDescent="0.3">
      <c r="A248" s="1" t="s">
        <v>3662</v>
      </c>
      <c r="B248" s="2">
        <v>46033</v>
      </c>
      <c r="C248" s="1" t="s">
        <v>278</v>
      </c>
      <c r="D248" s="1" t="s">
        <v>46</v>
      </c>
      <c r="E248" s="1" t="s">
        <v>21</v>
      </c>
      <c r="F248" s="1">
        <v>4070.14</v>
      </c>
      <c r="G248" s="1" t="s">
        <v>14</v>
      </c>
      <c r="H248" s="2">
        <v>46033</v>
      </c>
      <c r="I248" s="1" t="s">
        <v>22</v>
      </c>
      <c r="J248" s="1">
        <v>16.7</v>
      </c>
      <c r="K248" s="1">
        <f>COUNTIF(A:A,bank_processed_transactions[[#This Row],[transaction_id]])</f>
        <v>1</v>
      </c>
    </row>
    <row r="249" spans="1:11" x14ac:dyDescent="0.3">
      <c r="A249" s="1" t="s">
        <v>2660</v>
      </c>
      <c r="B249" s="2">
        <v>46072</v>
      </c>
      <c r="C249" s="1" t="s">
        <v>237</v>
      </c>
      <c r="D249" s="1" t="s">
        <v>12</v>
      </c>
      <c r="E249" s="1" t="s">
        <v>21</v>
      </c>
      <c r="F249" s="1">
        <v>1771.68</v>
      </c>
      <c r="G249" s="1" t="s">
        <v>14</v>
      </c>
      <c r="H249" s="2">
        <v>46072</v>
      </c>
      <c r="I249" s="1" t="s">
        <v>22</v>
      </c>
      <c r="J249" s="1">
        <v>22.5</v>
      </c>
      <c r="K249" s="1">
        <f>COUNTIF(A:A,bank_processed_transactions[[#This Row],[transaction_id]])</f>
        <v>1</v>
      </c>
    </row>
    <row r="250" spans="1:11" x14ac:dyDescent="0.3">
      <c r="A250" s="1" t="s">
        <v>2323</v>
      </c>
      <c r="B250" s="2">
        <v>46059</v>
      </c>
      <c r="C250" s="1" t="s">
        <v>2324</v>
      </c>
      <c r="D250" s="1" t="s">
        <v>18</v>
      </c>
      <c r="E250" s="1" t="s">
        <v>27</v>
      </c>
      <c r="F250" s="1">
        <v>2849.33</v>
      </c>
      <c r="G250" s="1" t="s">
        <v>14</v>
      </c>
      <c r="H250" s="2">
        <v>46061</v>
      </c>
      <c r="I250" s="1" t="s">
        <v>15</v>
      </c>
      <c r="J250" s="1">
        <v>28.5</v>
      </c>
      <c r="K250" s="1">
        <f>COUNTIF(A:A,bank_processed_transactions[[#This Row],[transaction_id]])</f>
        <v>1</v>
      </c>
    </row>
    <row r="251" spans="1:11" x14ac:dyDescent="0.3">
      <c r="A251" s="1" t="s">
        <v>2710</v>
      </c>
      <c r="B251" s="2">
        <v>46025</v>
      </c>
      <c r="C251" s="1" t="s">
        <v>658</v>
      </c>
      <c r="D251" s="1" t="s">
        <v>12</v>
      </c>
      <c r="E251" s="1" t="s">
        <v>13</v>
      </c>
      <c r="F251" s="1">
        <v>1121.46</v>
      </c>
      <c r="G251" s="1" t="s">
        <v>14</v>
      </c>
      <c r="H251" s="2">
        <v>46025</v>
      </c>
      <c r="I251" s="1" t="s">
        <v>15</v>
      </c>
      <c r="J251" s="1">
        <v>37</v>
      </c>
      <c r="K251" s="1">
        <f>COUNTIF(A:A,bank_processed_transactions[[#This Row],[transaction_id]])</f>
        <v>1</v>
      </c>
    </row>
    <row r="252" spans="1:11" x14ac:dyDescent="0.3">
      <c r="A252" s="1" t="s">
        <v>636</v>
      </c>
      <c r="B252" s="2">
        <v>46055</v>
      </c>
      <c r="C252" s="1" t="s">
        <v>637</v>
      </c>
      <c r="D252" s="1" t="s">
        <v>18</v>
      </c>
      <c r="E252" s="1" t="s">
        <v>21</v>
      </c>
      <c r="F252" s="1">
        <v>3750.42</v>
      </c>
      <c r="G252" s="1" t="s">
        <v>14</v>
      </c>
      <c r="H252" s="2">
        <v>46058</v>
      </c>
      <c r="I252" s="1" t="s">
        <v>15</v>
      </c>
      <c r="J252" s="1">
        <v>32.299999999999997</v>
      </c>
      <c r="K252" s="1">
        <f>COUNTIF(A:A,bank_processed_transactions[[#This Row],[transaction_id]])</f>
        <v>1</v>
      </c>
    </row>
    <row r="253" spans="1:11" x14ac:dyDescent="0.3">
      <c r="A253" s="1" t="s">
        <v>4743</v>
      </c>
      <c r="B253" s="2">
        <v>46064</v>
      </c>
      <c r="C253" s="1" t="s">
        <v>239</v>
      </c>
      <c r="D253" s="1" t="s">
        <v>12</v>
      </c>
      <c r="E253" s="1" t="s">
        <v>13</v>
      </c>
      <c r="F253" s="1">
        <v>9392.9500000000007</v>
      </c>
      <c r="G253" s="1" t="s">
        <v>14</v>
      </c>
      <c r="H253" s="2">
        <v>46067</v>
      </c>
      <c r="I253" s="1" t="s">
        <v>28</v>
      </c>
      <c r="J253" s="1">
        <v>22.1</v>
      </c>
      <c r="K253" s="1">
        <f>COUNTIF(A:A,bank_processed_transactions[[#This Row],[transaction_id]])</f>
        <v>1</v>
      </c>
    </row>
    <row r="254" spans="1:11" x14ac:dyDescent="0.3">
      <c r="A254" s="1" t="s">
        <v>782</v>
      </c>
      <c r="B254" s="2">
        <v>46027</v>
      </c>
      <c r="C254" s="1" t="s">
        <v>571</v>
      </c>
      <c r="D254" s="1" t="s">
        <v>12</v>
      </c>
      <c r="E254" s="1" t="s">
        <v>21</v>
      </c>
      <c r="F254" s="1">
        <v>2358.3200000000002</v>
      </c>
      <c r="G254" s="1" t="s">
        <v>14</v>
      </c>
      <c r="H254" s="2">
        <v>46028</v>
      </c>
      <c r="I254" s="1" t="s">
        <v>15</v>
      </c>
      <c r="J254" s="1">
        <v>7.4</v>
      </c>
      <c r="K254" s="1">
        <f>COUNTIF(A:A,bank_processed_transactions[[#This Row],[transaction_id]])</f>
        <v>1</v>
      </c>
    </row>
    <row r="255" spans="1:11" x14ac:dyDescent="0.3">
      <c r="A255" s="1" t="s">
        <v>842</v>
      </c>
      <c r="B255" s="2">
        <v>46025</v>
      </c>
      <c r="C255" s="1" t="s">
        <v>843</v>
      </c>
      <c r="D255" s="1" t="s">
        <v>35</v>
      </c>
      <c r="E255" s="1" t="s">
        <v>27</v>
      </c>
      <c r="F255" s="1">
        <v>12350.88</v>
      </c>
      <c r="G255" s="1" t="s">
        <v>14</v>
      </c>
      <c r="H255" s="2">
        <v>46028</v>
      </c>
      <c r="I255" s="1" t="s">
        <v>28</v>
      </c>
      <c r="J255" s="1">
        <v>100.8</v>
      </c>
      <c r="K255" s="1">
        <f>COUNTIF(A:A,bank_processed_transactions[[#This Row],[transaction_id]])</f>
        <v>1</v>
      </c>
    </row>
    <row r="256" spans="1:11" x14ac:dyDescent="0.3">
      <c r="A256" s="1" t="s">
        <v>2742</v>
      </c>
      <c r="B256" s="2">
        <v>46033</v>
      </c>
      <c r="C256" s="1" t="s">
        <v>2743</v>
      </c>
      <c r="D256" s="1" t="s">
        <v>46</v>
      </c>
      <c r="E256" s="1" t="s">
        <v>27</v>
      </c>
      <c r="F256" s="1">
        <v>4049.7</v>
      </c>
      <c r="G256" s="1" t="s">
        <v>94</v>
      </c>
      <c r="H256" s="2">
        <v>46037</v>
      </c>
      <c r="I256" s="1" t="s">
        <v>22</v>
      </c>
      <c r="J256" s="1">
        <v>17.2</v>
      </c>
      <c r="K256" s="1">
        <f>COUNTIF(A:A,bank_processed_transactions[[#This Row],[transaction_id]])</f>
        <v>2</v>
      </c>
    </row>
    <row r="257" spans="1:11" x14ac:dyDescent="0.3">
      <c r="A257" s="1" t="s">
        <v>2742</v>
      </c>
      <c r="B257" s="2">
        <v>46033</v>
      </c>
      <c r="C257" s="1" t="s">
        <v>2743</v>
      </c>
      <c r="D257" s="1" t="s">
        <v>46</v>
      </c>
      <c r="E257" s="1" t="s">
        <v>27</v>
      </c>
      <c r="F257" s="1">
        <v>4049.7</v>
      </c>
      <c r="G257" s="1" t="s">
        <v>94</v>
      </c>
      <c r="H257" s="2">
        <v>46036</v>
      </c>
      <c r="I257" s="1" t="s">
        <v>22</v>
      </c>
      <c r="J257" s="1">
        <v>17.2</v>
      </c>
      <c r="K257" s="1">
        <f>COUNTIF(A:A,bank_processed_transactions[[#This Row],[transaction_id]])</f>
        <v>2</v>
      </c>
    </row>
    <row r="258" spans="1:11" x14ac:dyDescent="0.3">
      <c r="A258" s="1" t="s">
        <v>1619</v>
      </c>
      <c r="B258" s="2">
        <v>46033</v>
      </c>
      <c r="C258" s="1" t="s">
        <v>1352</v>
      </c>
      <c r="D258" s="1" t="s">
        <v>18</v>
      </c>
      <c r="E258" s="1" t="s">
        <v>13</v>
      </c>
      <c r="F258" s="1">
        <v>3883.72</v>
      </c>
      <c r="G258" s="1" t="s">
        <v>94</v>
      </c>
      <c r="H258" s="2">
        <v>46036</v>
      </c>
      <c r="I258" s="1" t="s">
        <v>15</v>
      </c>
      <c r="J258" s="1">
        <v>49.7</v>
      </c>
      <c r="K258" s="1">
        <f>COUNTIF(A:A,bank_processed_transactions[[#This Row],[transaction_id]])</f>
        <v>1</v>
      </c>
    </row>
    <row r="259" spans="1:11" x14ac:dyDescent="0.3">
      <c r="A259" s="1" t="s">
        <v>4654</v>
      </c>
      <c r="B259" s="2">
        <v>46032</v>
      </c>
      <c r="C259" s="1" t="s">
        <v>2608</v>
      </c>
      <c r="D259" s="1" t="s">
        <v>12</v>
      </c>
      <c r="E259" s="1" t="s">
        <v>13</v>
      </c>
      <c r="F259" s="1">
        <v>4341.79</v>
      </c>
      <c r="G259" s="1" t="s">
        <v>14</v>
      </c>
      <c r="H259" s="2">
        <v>46035</v>
      </c>
      <c r="I259" s="1" t="s">
        <v>15</v>
      </c>
      <c r="J259" s="1">
        <v>41.8</v>
      </c>
      <c r="K259" s="1">
        <f>COUNTIF(A:A,bank_processed_transactions[[#This Row],[transaction_id]])</f>
        <v>1</v>
      </c>
    </row>
    <row r="260" spans="1:11" x14ac:dyDescent="0.3">
      <c r="A260" s="1" t="s">
        <v>3189</v>
      </c>
      <c r="B260" s="2">
        <v>46068</v>
      </c>
      <c r="C260" s="1" t="s">
        <v>1438</v>
      </c>
      <c r="D260" s="1" t="s">
        <v>66</v>
      </c>
      <c r="E260" s="1" t="s">
        <v>13</v>
      </c>
      <c r="F260" s="1">
        <v>9532.2800000000007</v>
      </c>
      <c r="G260" s="1" t="s">
        <v>14</v>
      </c>
      <c r="H260" s="2">
        <v>46069</v>
      </c>
      <c r="I260" s="1" t="s">
        <v>15</v>
      </c>
      <c r="J260" s="1">
        <v>44.7</v>
      </c>
      <c r="K260" s="1">
        <f>COUNTIF(A:A,bank_processed_transactions[[#This Row],[transaction_id]])</f>
        <v>1</v>
      </c>
    </row>
    <row r="261" spans="1:11" x14ac:dyDescent="0.3">
      <c r="A261" s="1" t="s">
        <v>1640</v>
      </c>
      <c r="B261" s="2">
        <v>46101</v>
      </c>
      <c r="C261" s="1" t="s">
        <v>1641</v>
      </c>
      <c r="D261" s="1" t="s">
        <v>12</v>
      </c>
      <c r="E261" s="1" t="s">
        <v>27</v>
      </c>
      <c r="F261" s="1">
        <v>5154.96</v>
      </c>
      <c r="G261" s="1" t="s">
        <v>14</v>
      </c>
      <c r="H261" s="2">
        <v>46104</v>
      </c>
      <c r="I261" s="1" t="s">
        <v>15</v>
      </c>
      <c r="J261" s="1">
        <v>58.2</v>
      </c>
      <c r="K261" s="1">
        <f>COUNTIF(A:A,bank_processed_transactions[[#This Row],[transaction_id]])</f>
        <v>1</v>
      </c>
    </row>
    <row r="262" spans="1:11" x14ac:dyDescent="0.3">
      <c r="A262" s="1" t="s">
        <v>1494</v>
      </c>
      <c r="B262" s="2">
        <v>46044</v>
      </c>
      <c r="C262" s="1" t="s">
        <v>1003</v>
      </c>
      <c r="D262" s="1" t="s">
        <v>18</v>
      </c>
      <c r="E262" s="1" t="s">
        <v>13</v>
      </c>
      <c r="F262" s="1">
        <v>5343.44</v>
      </c>
      <c r="G262" s="1" t="s">
        <v>94</v>
      </c>
      <c r="H262" s="2">
        <v>46045</v>
      </c>
      <c r="I262" s="1" t="s">
        <v>28</v>
      </c>
      <c r="J262" s="1">
        <v>24.6</v>
      </c>
      <c r="K262" s="1">
        <f>COUNTIF(A:A,bank_processed_transactions[[#This Row],[transaction_id]])</f>
        <v>1</v>
      </c>
    </row>
    <row r="263" spans="1:11" x14ac:dyDescent="0.3">
      <c r="A263" s="1" t="s">
        <v>2267</v>
      </c>
      <c r="B263" s="2">
        <v>46096</v>
      </c>
      <c r="C263" s="1" t="s">
        <v>2268</v>
      </c>
      <c r="D263" s="1" t="s">
        <v>35</v>
      </c>
      <c r="E263" s="1" t="s">
        <v>13</v>
      </c>
      <c r="F263" s="1">
        <v>1461.93</v>
      </c>
      <c r="G263" s="1" t="s">
        <v>14</v>
      </c>
      <c r="H263" s="2">
        <v>46096</v>
      </c>
      <c r="I263" s="1" t="s">
        <v>22</v>
      </c>
      <c r="J263" s="1">
        <v>40.5</v>
      </c>
      <c r="K263" s="1">
        <f>COUNTIF(A:A,bank_processed_transactions[[#This Row],[transaction_id]])</f>
        <v>1</v>
      </c>
    </row>
    <row r="264" spans="1:11" x14ac:dyDescent="0.3">
      <c r="A264" s="1" t="s">
        <v>1369</v>
      </c>
      <c r="B264" s="2">
        <v>46026</v>
      </c>
      <c r="C264" s="1" t="s">
        <v>784</v>
      </c>
      <c r="D264" s="1" t="s">
        <v>12</v>
      </c>
      <c r="E264" s="1" t="s">
        <v>13</v>
      </c>
      <c r="F264" s="1">
        <v>4303.5</v>
      </c>
      <c r="G264" s="1" t="s">
        <v>14</v>
      </c>
      <c r="H264" s="2">
        <v>46029</v>
      </c>
      <c r="I264" s="1" t="s">
        <v>15</v>
      </c>
      <c r="J264" s="1">
        <v>28.5</v>
      </c>
      <c r="K264" s="1">
        <f>COUNTIF(A:A,bank_processed_transactions[[#This Row],[transaction_id]])</f>
        <v>1</v>
      </c>
    </row>
    <row r="265" spans="1:11" x14ac:dyDescent="0.3">
      <c r="A265" s="1" t="s">
        <v>4198</v>
      </c>
      <c r="B265" s="2">
        <v>46046</v>
      </c>
      <c r="C265" s="1" t="s">
        <v>2046</v>
      </c>
      <c r="D265" s="1" t="s">
        <v>35</v>
      </c>
      <c r="E265" s="1" t="s">
        <v>27</v>
      </c>
      <c r="F265" s="1">
        <v>512.53</v>
      </c>
      <c r="G265" s="1" t="s">
        <v>89</v>
      </c>
      <c r="H265" s="2">
        <v>46049</v>
      </c>
      <c r="I265" s="1" t="s">
        <v>15</v>
      </c>
      <c r="J265" s="1">
        <v>15.2</v>
      </c>
      <c r="K265" s="1">
        <f>COUNTIF(A:A,bank_processed_transactions[[#This Row],[transaction_id]])</f>
        <v>1</v>
      </c>
    </row>
    <row r="266" spans="1:11" x14ac:dyDescent="0.3">
      <c r="A266" s="1" t="s">
        <v>2599</v>
      </c>
      <c r="B266" s="2">
        <v>46076</v>
      </c>
      <c r="C266" s="1" t="s">
        <v>759</v>
      </c>
      <c r="D266" s="1" t="s">
        <v>35</v>
      </c>
      <c r="E266" s="1" t="s">
        <v>13</v>
      </c>
      <c r="F266" s="1">
        <v>22953.5</v>
      </c>
      <c r="G266" s="1" t="s">
        <v>14</v>
      </c>
      <c r="H266" s="2">
        <v>46078</v>
      </c>
      <c r="I266" s="1" t="s">
        <v>15</v>
      </c>
      <c r="J266" s="1">
        <v>46.1</v>
      </c>
      <c r="K266" s="1">
        <f>COUNTIF(A:A,bank_processed_transactions[[#This Row],[transaction_id]])</f>
        <v>1</v>
      </c>
    </row>
    <row r="267" spans="1:11" x14ac:dyDescent="0.3">
      <c r="A267" s="1" t="s">
        <v>2613</v>
      </c>
      <c r="B267" s="2">
        <v>46043</v>
      </c>
      <c r="C267" s="1" t="s">
        <v>352</v>
      </c>
      <c r="D267" s="1" t="s">
        <v>12</v>
      </c>
      <c r="E267" s="1" t="s">
        <v>21</v>
      </c>
      <c r="F267" s="1">
        <v>3867.92</v>
      </c>
      <c r="G267" s="1" t="s">
        <v>14</v>
      </c>
      <c r="H267" s="2">
        <v>46045</v>
      </c>
      <c r="I267" s="1" t="s">
        <v>22</v>
      </c>
      <c r="J267" s="1">
        <v>15.8</v>
      </c>
      <c r="K267" s="1">
        <f>COUNTIF(A:A,bank_processed_transactions[[#This Row],[transaction_id]])</f>
        <v>1</v>
      </c>
    </row>
    <row r="268" spans="1:11" x14ac:dyDescent="0.3">
      <c r="A268" s="1" t="s">
        <v>2954</v>
      </c>
      <c r="B268" s="2">
        <v>46075</v>
      </c>
      <c r="C268" s="1" t="s">
        <v>848</v>
      </c>
      <c r="D268" s="1" t="s">
        <v>35</v>
      </c>
      <c r="E268" s="1" t="s">
        <v>21</v>
      </c>
      <c r="F268" s="1">
        <v>1675.19</v>
      </c>
      <c r="G268" s="1" t="s">
        <v>14</v>
      </c>
      <c r="H268" s="2">
        <v>46075</v>
      </c>
      <c r="I268" s="1" t="s">
        <v>22</v>
      </c>
      <c r="J268" s="1">
        <v>26.3</v>
      </c>
      <c r="K268" s="1">
        <f>COUNTIF(A:A,bank_processed_transactions[[#This Row],[transaction_id]])</f>
        <v>1</v>
      </c>
    </row>
    <row r="269" spans="1:11" x14ac:dyDescent="0.3">
      <c r="A269" s="1" t="s">
        <v>402</v>
      </c>
      <c r="B269" s="2">
        <v>46068</v>
      </c>
      <c r="C269" s="1" t="s">
        <v>403</v>
      </c>
      <c r="D269" s="1" t="s">
        <v>12</v>
      </c>
      <c r="E269" s="1" t="s">
        <v>21</v>
      </c>
      <c r="F269" s="1">
        <v>7053.65</v>
      </c>
      <c r="G269" s="1" t="s">
        <v>14</v>
      </c>
      <c r="H269" s="2">
        <v>46070</v>
      </c>
      <c r="I269" s="1" t="s">
        <v>22</v>
      </c>
      <c r="J269" s="1">
        <v>2.2999999999999998</v>
      </c>
      <c r="K269" s="1">
        <f>COUNTIF(A:A,bank_processed_transactions[[#This Row],[transaction_id]])</f>
        <v>1</v>
      </c>
    </row>
    <row r="270" spans="1:11" x14ac:dyDescent="0.3">
      <c r="A270" s="1" t="s">
        <v>4562</v>
      </c>
      <c r="B270" s="2">
        <v>46088</v>
      </c>
      <c r="C270" s="1" t="s">
        <v>1853</v>
      </c>
      <c r="D270" s="1" t="s">
        <v>12</v>
      </c>
      <c r="E270" s="1" t="s">
        <v>21</v>
      </c>
      <c r="F270" s="1">
        <v>4327.76</v>
      </c>
      <c r="G270" s="1" t="s">
        <v>89</v>
      </c>
      <c r="H270" s="2">
        <v>46089</v>
      </c>
      <c r="I270" s="1" t="s">
        <v>15</v>
      </c>
      <c r="J270" s="1">
        <v>53.5</v>
      </c>
      <c r="K270" s="1">
        <f>COUNTIF(A:A,bank_processed_transactions[[#This Row],[transaction_id]])</f>
        <v>1</v>
      </c>
    </row>
    <row r="271" spans="1:11" x14ac:dyDescent="0.3">
      <c r="A271" s="1" t="s">
        <v>1271</v>
      </c>
      <c r="B271" s="2">
        <v>46096</v>
      </c>
      <c r="C271" s="1" t="s">
        <v>981</v>
      </c>
      <c r="D271" s="1" t="s">
        <v>18</v>
      </c>
      <c r="E271" s="1" t="s">
        <v>21</v>
      </c>
      <c r="F271" s="1">
        <v>5150.5600000000004</v>
      </c>
      <c r="G271" s="1" t="s">
        <v>14</v>
      </c>
      <c r="H271" s="2">
        <v>46097</v>
      </c>
      <c r="I271" s="1" t="s">
        <v>28</v>
      </c>
      <c r="J271" s="1">
        <v>4.5</v>
      </c>
      <c r="K271" s="1">
        <f>COUNTIF(A:A,bank_processed_transactions[[#This Row],[transaction_id]])</f>
        <v>1</v>
      </c>
    </row>
    <row r="272" spans="1:11" x14ac:dyDescent="0.3">
      <c r="A272" s="1" t="s">
        <v>4964</v>
      </c>
      <c r="B272" s="2">
        <v>46099</v>
      </c>
      <c r="C272" s="1" t="s">
        <v>2537</v>
      </c>
      <c r="D272" s="1" t="s">
        <v>35</v>
      </c>
      <c r="E272" s="1" t="s">
        <v>13</v>
      </c>
      <c r="F272" s="1">
        <v>7635.3</v>
      </c>
      <c r="G272" s="1" t="s">
        <v>14</v>
      </c>
      <c r="H272" s="2">
        <v>46099</v>
      </c>
      <c r="I272" s="1" t="s">
        <v>22</v>
      </c>
      <c r="J272" s="1">
        <v>15.7</v>
      </c>
      <c r="K272" s="1">
        <f>COUNTIF(A:A,bank_processed_transactions[[#This Row],[transaction_id]])</f>
        <v>1</v>
      </c>
    </row>
    <row r="273" spans="1:11" x14ac:dyDescent="0.3">
      <c r="A273" s="1" t="s">
        <v>4382</v>
      </c>
      <c r="B273" s="2">
        <v>46032</v>
      </c>
      <c r="C273" s="1" t="s">
        <v>1941</v>
      </c>
      <c r="D273" s="1" t="s">
        <v>46</v>
      </c>
      <c r="E273" s="1" t="s">
        <v>21</v>
      </c>
      <c r="F273" s="1">
        <v>3230</v>
      </c>
      <c r="G273" s="1" t="s">
        <v>14</v>
      </c>
      <c r="H273" s="2">
        <v>46033</v>
      </c>
      <c r="I273" s="1" t="s">
        <v>15</v>
      </c>
      <c r="J273" s="1">
        <v>105.1</v>
      </c>
      <c r="K273" s="1">
        <f>COUNTIF(A:A,bank_processed_transactions[[#This Row],[transaction_id]])</f>
        <v>1</v>
      </c>
    </row>
    <row r="274" spans="1:11" x14ac:dyDescent="0.3">
      <c r="A274" s="1" t="s">
        <v>2774</v>
      </c>
      <c r="B274" s="2">
        <v>46107</v>
      </c>
      <c r="C274" s="1" t="s">
        <v>474</v>
      </c>
      <c r="D274" s="1" t="s">
        <v>18</v>
      </c>
      <c r="E274" s="1" t="s">
        <v>21</v>
      </c>
      <c r="F274" s="1">
        <v>4622.7700000000004</v>
      </c>
      <c r="G274" s="1" t="s">
        <v>14</v>
      </c>
      <c r="H274" s="2">
        <v>46109</v>
      </c>
      <c r="I274" s="1" t="s">
        <v>15</v>
      </c>
      <c r="J274" s="1">
        <v>59.1</v>
      </c>
      <c r="K274" s="1">
        <f>COUNTIF(A:A,bank_processed_transactions[[#This Row],[transaction_id]])</f>
        <v>1</v>
      </c>
    </row>
    <row r="275" spans="1:11" x14ac:dyDescent="0.3">
      <c r="A275" s="1" t="s">
        <v>1392</v>
      </c>
      <c r="B275" s="2">
        <v>46062</v>
      </c>
      <c r="C275" s="1" t="s">
        <v>65</v>
      </c>
      <c r="D275" s="1" t="s">
        <v>12</v>
      </c>
      <c r="E275" s="1" t="s">
        <v>27</v>
      </c>
      <c r="F275" s="1">
        <v>4618.1400000000003</v>
      </c>
      <c r="G275" s="1" t="s">
        <v>14</v>
      </c>
      <c r="H275" s="2">
        <v>46064</v>
      </c>
      <c r="I275" s="1" t="s">
        <v>15</v>
      </c>
      <c r="J275" s="1">
        <v>25.8</v>
      </c>
      <c r="K275" s="1">
        <f>COUNTIF(A:A,bank_processed_transactions[[#This Row],[transaction_id]])</f>
        <v>1</v>
      </c>
    </row>
    <row r="276" spans="1:11" x14ac:dyDescent="0.3">
      <c r="A276" s="1" t="s">
        <v>2733</v>
      </c>
      <c r="B276" s="2">
        <v>46071</v>
      </c>
      <c r="C276" s="1" t="s">
        <v>1050</v>
      </c>
      <c r="D276" s="1" t="s">
        <v>12</v>
      </c>
      <c r="E276" s="1" t="s">
        <v>13</v>
      </c>
      <c r="F276" s="1">
        <v>3942.36</v>
      </c>
      <c r="G276" s="1" t="s">
        <v>14</v>
      </c>
      <c r="H276" s="2">
        <v>46074</v>
      </c>
      <c r="I276" s="1" t="s">
        <v>22</v>
      </c>
      <c r="J276" s="1">
        <v>35.9</v>
      </c>
      <c r="K276" s="1">
        <f>COUNTIF(A:A,bank_processed_transactions[[#This Row],[transaction_id]])</f>
        <v>1</v>
      </c>
    </row>
    <row r="277" spans="1:11" x14ac:dyDescent="0.3">
      <c r="A277" s="1" t="s">
        <v>4626</v>
      </c>
      <c r="B277" s="2">
        <v>46058</v>
      </c>
      <c r="C277" s="1" t="s">
        <v>723</v>
      </c>
      <c r="D277" s="1" t="s">
        <v>35</v>
      </c>
      <c r="E277" s="1" t="s">
        <v>27</v>
      </c>
      <c r="F277" s="1">
        <v>8556.2099999999991</v>
      </c>
      <c r="G277" s="1" t="s">
        <v>14</v>
      </c>
      <c r="H277" s="2">
        <v>46059</v>
      </c>
      <c r="I277" s="1" t="s">
        <v>22</v>
      </c>
      <c r="J277" s="1">
        <v>25.5</v>
      </c>
      <c r="K277" s="1">
        <f>COUNTIF(A:A,bank_processed_transactions[[#This Row],[transaction_id]])</f>
        <v>1</v>
      </c>
    </row>
    <row r="278" spans="1:11" x14ac:dyDescent="0.3">
      <c r="A278" s="1" t="s">
        <v>1946</v>
      </c>
      <c r="B278" s="2">
        <v>46032</v>
      </c>
      <c r="C278" s="1" t="s">
        <v>1915</v>
      </c>
      <c r="D278" s="1" t="s">
        <v>35</v>
      </c>
      <c r="E278" s="1" t="s">
        <v>55</v>
      </c>
      <c r="F278" s="1">
        <v>7861.37</v>
      </c>
      <c r="G278" s="1" t="s">
        <v>94</v>
      </c>
      <c r="H278" s="2">
        <v>46034</v>
      </c>
      <c r="I278" s="1" t="s">
        <v>15</v>
      </c>
      <c r="J278" s="1">
        <v>45.4</v>
      </c>
      <c r="K278" s="1">
        <f>COUNTIF(A:A,bank_processed_transactions[[#This Row],[transaction_id]])</f>
        <v>1</v>
      </c>
    </row>
    <row r="279" spans="1:11" x14ac:dyDescent="0.3">
      <c r="A279" s="1" t="s">
        <v>1893</v>
      </c>
      <c r="B279" s="2">
        <v>46097</v>
      </c>
      <c r="C279" s="1" t="s">
        <v>1894</v>
      </c>
      <c r="D279" s="1" t="s">
        <v>12</v>
      </c>
      <c r="E279" s="1" t="s">
        <v>21</v>
      </c>
      <c r="F279" s="1">
        <v>2382.8000000000002</v>
      </c>
      <c r="G279" s="1" t="s">
        <v>14</v>
      </c>
      <c r="H279" s="2">
        <v>46097</v>
      </c>
      <c r="I279" s="1" t="s">
        <v>28</v>
      </c>
      <c r="J279" s="1">
        <v>20.2</v>
      </c>
      <c r="K279" s="1">
        <f>COUNTIF(A:A,bank_processed_transactions[[#This Row],[transaction_id]])</f>
        <v>1</v>
      </c>
    </row>
    <row r="280" spans="1:11" x14ac:dyDescent="0.3">
      <c r="A280" s="1" t="s">
        <v>471</v>
      </c>
      <c r="B280" s="2">
        <v>46036</v>
      </c>
      <c r="C280" s="1" t="s">
        <v>472</v>
      </c>
      <c r="D280" s="1" t="s">
        <v>18</v>
      </c>
      <c r="E280" s="1" t="s">
        <v>13</v>
      </c>
      <c r="F280" s="1">
        <v>2365.75</v>
      </c>
      <c r="G280" s="1" t="s">
        <v>14</v>
      </c>
      <c r="H280" s="2">
        <v>46037</v>
      </c>
      <c r="I280" s="1" t="s">
        <v>28</v>
      </c>
      <c r="J280" s="1">
        <v>4.7</v>
      </c>
      <c r="K280" s="1">
        <f>COUNTIF(A:A,bank_processed_transactions[[#This Row],[transaction_id]])</f>
        <v>1</v>
      </c>
    </row>
    <row r="281" spans="1:11" x14ac:dyDescent="0.3">
      <c r="A281" s="1" t="s">
        <v>4847</v>
      </c>
      <c r="B281" s="2">
        <v>46102</v>
      </c>
      <c r="C281" s="1" t="s">
        <v>887</v>
      </c>
      <c r="D281" s="1" t="s">
        <v>12</v>
      </c>
      <c r="E281" s="1" t="s">
        <v>21</v>
      </c>
      <c r="F281" s="1">
        <v>1293.77</v>
      </c>
      <c r="G281" s="1" t="s">
        <v>14</v>
      </c>
      <c r="H281" s="2">
        <v>46104</v>
      </c>
      <c r="I281" s="1" t="s">
        <v>15</v>
      </c>
      <c r="J281" s="1">
        <v>23.7</v>
      </c>
      <c r="K281" s="1">
        <f>COUNTIF(A:A,bank_processed_transactions[[#This Row],[transaction_id]])</f>
        <v>1</v>
      </c>
    </row>
    <row r="282" spans="1:11" x14ac:dyDescent="0.3">
      <c r="A282" s="1" t="s">
        <v>3735</v>
      </c>
      <c r="B282" s="2">
        <v>46056</v>
      </c>
      <c r="C282" s="1" t="s">
        <v>2160</v>
      </c>
      <c r="D282" s="1" t="s">
        <v>35</v>
      </c>
      <c r="E282" s="1" t="s">
        <v>55</v>
      </c>
      <c r="F282" s="1">
        <v>16277.87</v>
      </c>
      <c r="G282" s="1" t="s">
        <v>94</v>
      </c>
      <c r="H282" s="2">
        <v>46059</v>
      </c>
      <c r="I282" s="1" t="s">
        <v>22</v>
      </c>
      <c r="J282" s="1">
        <v>65.2</v>
      </c>
      <c r="K282" s="1">
        <f>COUNTIF(A:A,bank_processed_transactions[[#This Row],[transaction_id]])</f>
        <v>1</v>
      </c>
    </row>
    <row r="283" spans="1:11" x14ac:dyDescent="0.3">
      <c r="A283" s="1" t="s">
        <v>2110</v>
      </c>
      <c r="B283" s="2">
        <v>46057</v>
      </c>
      <c r="C283" s="1" t="s">
        <v>1200</v>
      </c>
      <c r="D283" s="1" t="s">
        <v>18</v>
      </c>
      <c r="E283" s="1" t="s">
        <v>21</v>
      </c>
      <c r="F283" s="1">
        <v>4194.1899999999996</v>
      </c>
      <c r="G283" s="1" t="s">
        <v>14</v>
      </c>
      <c r="H283" s="2">
        <v>46059</v>
      </c>
      <c r="I283" s="1" t="s">
        <v>22</v>
      </c>
      <c r="J283" s="1">
        <v>47</v>
      </c>
      <c r="K283" s="1">
        <f>COUNTIF(A:A,bank_processed_transactions[[#This Row],[transaction_id]])</f>
        <v>1</v>
      </c>
    </row>
    <row r="284" spans="1:11" x14ac:dyDescent="0.3">
      <c r="A284" s="1" t="s">
        <v>3848</v>
      </c>
      <c r="B284" s="2">
        <v>46094</v>
      </c>
      <c r="C284" s="1" t="s">
        <v>65</v>
      </c>
      <c r="D284" s="1" t="s">
        <v>12</v>
      </c>
      <c r="E284" s="1" t="s">
        <v>13</v>
      </c>
      <c r="F284" s="1">
        <v>5568.88</v>
      </c>
      <c r="G284" s="1" t="s">
        <v>14</v>
      </c>
      <c r="H284" s="2">
        <v>46095</v>
      </c>
      <c r="I284" s="1" t="s">
        <v>22</v>
      </c>
      <c r="J284" s="1">
        <v>15.4</v>
      </c>
      <c r="K284" s="1">
        <f>COUNTIF(A:A,bank_processed_transactions[[#This Row],[transaction_id]])</f>
        <v>1</v>
      </c>
    </row>
    <row r="285" spans="1:11" x14ac:dyDescent="0.3">
      <c r="A285" s="1" t="s">
        <v>264</v>
      </c>
      <c r="B285" s="2">
        <v>46089</v>
      </c>
      <c r="C285" s="1" t="s">
        <v>265</v>
      </c>
      <c r="D285" s="1" t="s">
        <v>12</v>
      </c>
      <c r="E285" s="1" t="s">
        <v>27</v>
      </c>
      <c r="F285" s="1">
        <v>9916.9</v>
      </c>
      <c r="G285" s="1" t="s">
        <v>14</v>
      </c>
      <c r="H285" s="2">
        <v>46090</v>
      </c>
      <c r="I285" s="1" t="s">
        <v>15</v>
      </c>
      <c r="J285" s="1">
        <v>42.6</v>
      </c>
      <c r="K285" s="1">
        <f>COUNTIF(A:A,bank_processed_transactions[[#This Row],[transaction_id]])</f>
        <v>1</v>
      </c>
    </row>
    <row r="286" spans="1:11" x14ac:dyDescent="0.3">
      <c r="A286" s="1" t="s">
        <v>3144</v>
      </c>
      <c r="B286" s="2">
        <v>46026</v>
      </c>
      <c r="C286" s="1" t="s">
        <v>1325</v>
      </c>
      <c r="D286" s="1" t="s">
        <v>35</v>
      </c>
      <c r="E286" s="1" t="s">
        <v>27</v>
      </c>
      <c r="F286" s="1">
        <v>2951.13</v>
      </c>
      <c r="G286" s="1" t="s">
        <v>14</v>
      </c>
      <c r="H286" s="2">
        <v>46028</v>
      </c>
      <c r="I286" s="1" t="s">
        <v>15</v>
      </c>
      <c r="J286" s="1">
        <v>10.7</v>
      </c>
      <c r="K286" s="1">
        <f>COUNTIF(A:A,bank_processed_transactions[[#This Row],[transaction_id]])</f>
        <v>1</v>
      </c>
    </row>
    <row r="287" spans="1:11" x14ac:dyDescent="0.3">
      <c r="A287" s="1" t="s">
        <v>1834</v>
      </c>
      <c r="B287" s="2">
        <v>46038</v>
      </c>
      <c r="C287" s="1" t="s">
        <v>767</v>
      </c>
      <c r="D287" s="1" t="s">
        <v>12</v>
      </c>
      <c r="E287" s="1" t="s">
        <v>13</v>
      </c>
      <c r="F287" s="1">
        <v>405.3</v>
      </c>
      <c r="G287" s="1" t="s">
        <v>14</v>
      </c>
      <c r="H287" s="2">
        <v>46038</v>
      </c>
      <c r="I287" s="1" t="s">
        <v>15</v>
      </c>
      <c r="J287" s="1">
        <v>17</v>
      </c>
      <c r="K287" s="1">
        <f>COUNTIF(A:A,bank_processed_transactions[[#This Row],[transaction_id]])</f>
        <v>1</v>
      </c>
    </row>
    <row r="288" spans="1:11" x14ac:dyDescent="0.3">
      <c r="A288" s="1" t="s">
        <v>4080</v>
      </c>
      <c r="B288" s="2">
        <v>46099</v>
      </c>
      <c r="C288" s="1" t="s">
        <v>2244</v>
      </c>
      <c r="D288" s="1" t="s">
        <v>12</v>
      </c>
      <c r="E288" s="1" t="s">
        <v>21</v>
      </c>
      <c r="F288" s="1">
        <v>20295.689999999999</v>
      </c>
      <c r="G288" s="1" t="s">
        <v>14</v>
      </c>
      <c r="H288" s="2">
        <v>46102</v>
      </c>
      <c r="I288" s="1" t="s">
        <v>22</v>
      </c>
      <c r="J288" s="1">
        <v>45.6</v>
      </c>
      <c r="K288" s="1">
        <f>COUNTIF(A:A,bank_processed_transactions[[#This Row],[transaction_id]])</f>
        <v>1</v>
      </c>
    </row>
    <row r="289" spans="1:11" x14ac:dyDescent="0.3">
      <c r="A289" s="1" t="s">
        <v>4107</v>
      </c>
      <c r="B289" s="2">
        <v>46074</v>
      </c>
      <c r="C289" s="1" t="s">
        <v>98</v>
      </c>
      <c r="D289" s="1" t="s">
        <v>35</v>
      </c>
      <c r="E289" s="1" t="s">
        <v>27</v>
      </c>
      <c r="F289" s="1">
        <v>5112.92</v>
      </c>
      <c r="G289" s="1" t="s">
        <v>14</v>
      </c>
      <c r="H289" s="2">
        <v>46077</v>
      </c>
      <c r="I289" s="1" t="s">
        <v>15</v>
      </c>
      <c r="J289" s="1">
        <v>11.3</v>
      </c>
      <c r="K289" s="1">
        <f>COUNTIF(A:A,bank_processed_transactions[[#This Row],[transaction_id]])</f>
        <v>1</v>
      </c>
    </row>
    <row r="290" spans="1:11" x14ac:dyDescent="0.3">
      <c r="A290" s="1" t="s">
        <v>4880</v>
      </c>
      <c r="B290" s="2">
        <v>46055</v>
      </c>
      <c r="C290" s="1" t="s">
        <v>440</v>
      </c>
      <c r="D290" s="1" t="s">
        <v>18</v>
      </c>
      <c r="E290" s="1" t="s">
        <v>13</v>
      </c>
      <c r="F290" s="1">
        <v>6065.55</v>
      </c>
      <c r="G290" s="1" t="s">
        <v>14</v>
      </c>
      <c r="H290" s="2">
        <v>46058</v>
      </c>
      <c r="I290" s="1" t="s">
        <v>28</v>
      </c>
      <c r="J290" s="1">
        <v>65</v>
      </c>
      <c r="K290" s="1">
        <f>COUNTIF(A:A,bank_processed_transactions[[#This Row],[transaction_id]])</f>
        <v>1</v>
      </c>
    </row>
    <row r="291" spans="1:11" x14ac:dyDescent="0.3">
      <c r="A291" s="1" t="s">
        <v>4313</v>
      </c>
      <c r="B291" s="2">
        <v>46086</v>
      </c>
      <c r="C291" s="1" t="s">
        <v>461</v>
      </c>
      <c r="D291" s="1" t="s">
        <v>12</v>
      </c>
      <c r="E291" s="1" t="s">
        <v>21</v>
      </c>
      <c r="F291" s="1">
        <v>1969.5</v>
      </c>
      <c r="G291" s="1" t="s">
        <v>14</v>
      </c>
      <c r="H291" s="2">
        <v>46088</v>
      </c>
      <c r="I291" s="1" t="s">
        <v>22</v>
      </c>
      <c r="J291" s="1">
        <v>17.5</v>
      </c>
      <c r="K291" s="1">
        <f>COUNTIF(A:A,bank_processed_transactions[[#This Row],[transaction_id]])</f>
        <v>1</v>
      </c>
    </row>
    <row r="292" spans="1:11" x14ac:dyDescent="0.3">
      <c r="A292" s="1" t="s">
        <v>642</v>
      </c>
      <c r="B292" s="2">
        <v>46081</v>
      </c>
      <c r="C292" s="1" t="s">
        <v>643</v>
      </c>
      <c r="D292" s="1" t="s">
        <v>12</v>
      </c>
      <c r="E292" s="1" t="s">
        <v>21</v>
      </c>
      <c r="F292" s="1">
        <v>886.91</v>
      </c>
      <c r="G292" s="1" t="s">
        <v>14</v>
      </c>
      <c r="H292" s="2">
        <v>46082</v>
      </c>
      <c r="I292" s="1" t="s">
        <v>15</v>
      </c>
      <c r="J292" s="1">
        <v>14</v>
      </c>
      <c r="K292" s="1">
        <f>COUNTIF(A:A,bank_processed_transactions[[#This Row],[transaction_id]])</f>
        <v>1</v>
      </c>
    </row>
    <row r="293" spans="1:11" x14ac:dyDescent="0.3">
      <c r="A293" s="1" t="s">
        <v>4310</v>
      </c>
      <c r="B293" s="2">
        <v>46032</v>
      </c>
      <c r="C293" s="1" t="s">
        <v>786</v>
      </c>
      <c r="D293" s="1" t="s">
        <v>12</v>
      </c>
      <c r="E293" s="1" t="s">
        <v>13</v>
      </c>
      <c r="F293" s="1">
        <v>1316.75</v>
      </c>
      <c r="G293" s="1" t="s">
        <v>14</v>
      </c>
      <c r="H293" s="2">
        <v>46033</v>
      </c>
      <c r="I293" s="1" t="s">
        <v>28</v>
      </c>
      <c r="J293" s="1">
        <v>23.4</v>
      </c>
      <c r="K293" s="1">
        <f>COUNTIF(A:A,bank_processed_transactions[[#This Row],[transaction_id]])</f>
        <v>1</v>
      </c>
    </row>
    <row r="294" spans="1:11" x14ac:dyDescent="0.3">
      <c r="A294" s="1" t="s">
        <v>4440</v>
      </c>
      <c r="B294" s="2">
        <v>46107</v>
      </c>
      <c r="C294" s="1" t="s">
        <v>4441</v>
      </c>
      <c r="D294" s="1" t="s">
        <v>66</v>
      </c>
      <c r="E294" s="1" t="s">
        <v>27</v>
      </c>
      <c r="F294" s="1">
        <v>5053.3599999999997</v>
      </c>
      <c r="G294" s="1" t="s">
        <v>89</v>
      </c>
      <c r="H294" s="2">
        <v>46109</v>
      </c>
      <c r="I294" s="1" t="s">
        <v>22</v>
      </c>
      <c r="J294" s="1">
        <v>61.3</v>
      </c>
      <c r="K294" s="1">
        <f>COUNTIF(A:A,bank_processed_transactions[[#This Row],[transaction_id]])</f>
        <v>1</v>
      </c>
    </row>
    <row r="295" spans="1:11" x14ac:dyDescent="0.3">
      <c r="A295" s="1" t="s">
        <v>4649</v>
      </c>
      <c r="B295" s="2">
        <v>46042</v>
      </c>
      <c r="C295" s="1" t="s">
        <v>2634</v>
      </c>
      <c r="D295" s="1" t="s">
        <v>35</v>
      </c>
      <c r="E295" s="1" t="s">
        <v>13</v>
      </c>
      <c r="F295" s="1">
        <v>2808.84</v>
      </c>
      <c r="G295" s="1" t="s">
        <v>94</v>
      </c>
      <c r="H295" s="2">
        <v>46042</v>
      </c>
      <c r="I295" s="1" t="s">
        <v>28</v>
      </c>
      <c r="J295" s="1">
        <v>9.6999999999999993</v>
      </c>
      <c r="K295" s="1">
        <f>COUNTIF(A:A,bank_processed_transactions[[#This Row],[transaction_id]])</f>
        <v>1</v>
      </c>
    </row>
    <row r="296" spans="1:11" x14ac:dyDescent="0.3">
      <c r="A296" s="1" t="s">
        <v>2741</v>
      </c>
      <c r="B296" s="2">
        <v>46037</v>
      </c>
      <c r="C296" s="1" t="s">
        <v>873</v>
      </c>
      <c r="D296" s="1" t="s">
        <v>35</v>
      </c>
      <c r="E296" s="1" t="s">
        <v>21</v>
      </c>
      <c r="F296" s="1">
        <v>5059.67</v>
      </c>
      <c r="G296" s="1" t="s">
        <v>94</v>
      </c>
      <c r="H296" s="2">
        <v>46039</v>
      </c>
      <c r="I296" s="1" t="s">
        <v>28</v>
      </c>
      <c r="J296" s="1">
        <v>8.6999999999999993</v>
      </c>
      <c r="K296" s="1">
        <f>COUNTIF(A:A,bank_processed_transactions[[#This Row],[transaction_id]])</f>
        <v>1</v>
      </c>
    </row>
    <row r="297" spans="1:11" x14ac:dyDescent="0.3">
      <c r="A297" s="1" t="s">
        <v>1123</v>
      </c>
      <c r="B297" s="2">
        <v>46064</v>
      </c>
      <c r="C297" s="1" t="s">
        <v>1124</v>
      </c>
      <c r="D297" s="1" t="s">
        <v>66</v>
      </c>
      <c r="E297" s="1" t="s">
        <v>13</v>
      </c>
      <c r="F297" s="1">
        <v>1686.6</v>
      </c>
      <c r="G297" s="1" t="s">
        <v>14</v>
      </c>
      <c r="H297" s="2">
        <v>46066</v>
      </c>
      <c r="I297" s="1" t="s">
        <v>15</v>
      </c>
      <c r="J297" s="1">
        <v>102.8</v>
      </c>
      <c r="K297" s="1">
        <f>COUNTIF(A:A,bank_processed_transactions[[#This Row],[transaction_id]])</f>
        <v>1</v>
      </c>
    </row>
    <row r="298" spans="1:11" x14ac:dyDescent="0.3">
      <c r="A298" s="1" t="s">
        <v>2238</v>
      </c>
      <c r="B298" s="2">
        <v>46088</v>
      </c>
      <c r="C298" s="1" t="s">
        <v>1114</v>
      </c>
      <c r="D298" s="1" t="s">
        <v>46</v>
      </c>
      <c r="E298" s="1" t="s">
        <v>55</v>
      </c>
      <c r="F298" s="1">
        <v>1753.37</v>
      </c>
      <c r="G298" s="1" t="s">
        <v>94</v>
      </c>
      <c r="H298" s="2">
        <v>46091</v>
      </c>
      <c r="I298" s="1" t="s">
        <v>15</v>
      </c>
      <c r="J298" s="1">
        <v>31.5</v>
      </c>
      <c r="K298" s="1">
        <f>COUNTIF(A:A,bank_processed_transactions[[#This Row],[transaction_id]])</f>
        <v>1</v>
      </c>
    </row>
    <row r="299" spans="1:11" x14ac:dyDescent="0.3">
      <c r="A299" s="1" t="s">
        <v>2390</v>
      </c>
      <c r="B299" s="2">
        <v>46069</v>
      </c>
      <c r="C299" s="1" t="s">
        <v>1116</v>
      </c>
      <c r="D299" s="1" t="s">
        <v>35</v>
      </c>
      <c r="E299" s="1" t="s">
        <v>13</v>
      </c>
      <c r="F299" s="1">
        <v>16983.77</v>
      </c>
      <c r="G299" s="1" t="s">
        <v>14</v>
      </c>
      <c r="H299" s="2">
        <v>46072</v>
      </c>
      <c r="I299" s="1" t="s">
        <v>15</v>
      </c>
      <c r="J299" s="1">
        <v>34.299999999999997</v>
      </c>
      <c r="K299" s="1">
        <f>COUNTIF(A:A,bank_processed_transactions[[#This Row],[transaction_id]])</f>
        <v>1</v>
      </c>
    </row>
    <row r="300" spans="1:11" x14ac:dyDescent="0.3">
      <c r="A300" s="1" t="s">
        <v>3876</v>
      </c>
      <c r="B300" s="2">
        <v>46045</v>
      </c>
      <c r="C300" s="1" t="s">
        <v>527</v>
      </c>
      <c r="D300" s="1" t="s">
        <v>12</v>
      </c>
      <c r="E300" s="1" t="s">
        <v>55</v>
      </c>
      <c r="F300" s="1">
        <v>3817.45</v>
      </c>
      <c r="G300" s="1" t="s">
        <v>89</v>
      </c>
      <c r="H300" s="2">
        <v>46045</v>
      </c>
      <c r="I300" s="1" t="s">
        <v>28</v>
      </c>
      <c r="J300" s="1">
        <v>15.2</v>
      </c>
      <c r="K300" s="1">
        <f>COUNTIF(A:A,bank_processed_transactions[[#This Row],[transaction_id]])</f>
        <v>1</v>
      </c>
    </row>
    <row r="301" spans="1:11" x14ac:dyDescent="0.3">
      <c r="A301" s="1" t="s">
        <v>4228</v>
      </c>
      <c r="B301" s="2">
        <v>46081</v>
      </c>
      <c r="C301" s="1" t="s">
        <v>639</v>
      </c>
      <c r="D301" s="1" t="s">
        <v>66</v>
      </c>
      <c r="E301" s="1" t="s">
        <v>55</v>
      </c>
      <c r="F301" s="1">
        <v>13447.79</v>
      </c>
      <c r="G301" s="1" t="s">
        <v>14</v>
      </c>
      <c r="H301" s="2">
        <v>46081</v>
      </c>
      <c r="I301" s="1" t="s">
        <v>15</v>
      </c>
      <c r="J301" s="1">
        <v>9.1</v>
      </c>
      <c r="K301" s="1">
        <f>COUNTIF(A:A,bank_processed_transactions[[#This Row],[transaction_id]])</f>
        <v>1</v>
      </c>
    </row>
    <row r="302" spans="1:11" x14ac:dyDescent="0.3">
      <c r="A302" s="1" t="s">
        <v>1323</v>
      </c>
      <c r="B302" s="2">
        <v>46088</v>
      </c>
      <c r="C302" s="1" t="s">
        <v>474</v>
      </c>
      <c r="D302" s="1" t="s">
        <v>18</v>
      </c>
      <c r="E302" s="1" t="s">
        <v>55</v>
      </c>
      <c r="F302" s="1">
        <v>1056.28</v>
      </c>
      <c r="G302" s="1" t="s">
        <v>14</v>
      </c>
      <c r="H302" s="2">
        <v>46088</v>
      </c>
      <c r="I302" s="1" t="s">
        <v>15</v>
      </c>
      <c r="J302" s="1">
        <v>7.8</v>
      </c>
      <c r="K302" s="1">
        <f>COUNTIF(A:A,bank_processed_transactions[[#This Row],[transaction_id]])</f>
        <v>1</v>
      </c>
    </row>
    <row r="303" spans="1:11" x14ac:dyDescent="0.3">
      <c r="A303" s="1" t="s">
        <v>3672</v>
      </c>
      <c r="B303" s="2">
        <v>46028</v>
      </c>
      <c r="C303" s="1" t="s">
        <v>1607</v>
      </c>
      <c r="D303" s="1" t="s">
        <v>12</v>
      </c>
      <c r="E303" s="1" t="s">
        <v>13</v>
      </c>
      <c r="F303" s="1">
        <v>16659.97</v>
      </c>
      <c r="G303" s="1" t="s">
        <v>14</v>
      </c>
      <c r="H303" s="2">
        <v>46029</v>
      </c>
      <c r="I303" s="1" t="s">
        <v>15</v>
      </c>
      <c r="J303" s="1">
        <v>25.7</v>
      </c>
      <c r="K303" s="1">
        <f>COUNTIF(A:A,bank_processed_transactions[[#This Row],[transaction_id]])</f>
        <v>1</v>
      </c>
    </row>
    <row r="304" spans="1:11" x14ac:dyDescent="0.3">
      <c r="A304" s="1" t="s">
        <v>1278</v>
      </c>
      <c r="B304" s="2">
        <v>46064</v>
      </c>
      <c r="C304" s="1" t="s">
        <v>889</v>
      </c>
      <c r="D304" s="1" t="s">
        <v>12</v>
      </c>
      <c r="E304" s="1" t="s">
        <v>55</v>
      </c>
      <c r="F304" s="1">
        <v>22828.76</v>
      </c>
      <c r="G304" s="1" t="s">
        <v>14</v>
      </c>
      <c r="H304" s="2">
        <v>46065</v>
      </c>
      <c r="I304" s="1" t="s">
        <v>22</v>
      </c>
      <c r="J304" s="1">
        <v>26.4</v>
      </c>
      <c r="K304" s="1">
        <f>COUNTIF(A:A,bank_processed_transactions[[#This Row],[transaction_id]])</f>
        <v>1</v>
      </c>
    </row>
    <row r="305" spans="1:11" x14ac:dyDescent="0.3">
      <c r="A305" s="1" t="s">
        <v>2042</v>
      </c>
      <c r="B305" s="2">
        <v>46112</v>
      </c>
      <c r="C305" s="1" t="s">
        <v>1287</v>
      </c>
      <c r="D305" s="1" t="s">
        <v>35</v>
      </c>
      <c r="E305" s="1" t="s">
        <v>13</v>
      </c>
      <c r="F305" s="1">
        <v>36771.58</v>
      </c>
      <c r="G305" s="1" t="s">
        <v>14</v>
      </c>
      <c r="H305" s="2">
        <v>46112</v>
      </c>
      <c r="I305" s="1" t="s">
        <v>28</v>
      </c>
      <c r="J305" s="1">
        <v>32.5</v>
      </c>
      <c r="K305" s="1">
        <f>COUNTIF(A:A,bank_processed_transactions[[#This Row],[transaction_id]])</f>
        <v>1</v>
      </c>
    </row>
    <row r="306" spans="1:11" x14ac:dyDescent="0.3">
      <c r="A306" s="1" t="s">
        <v>4759</v>
      </c>
      <c r="B306" s="2">
        <v>46030</v>
      </c>
      <c r="C306" s="1" t="s">
        <v>57</v>
      </c>
      <c r="D306" s="1" t="s">
        <v>18</v>
      </c>
      <c r="E306" s="1" t="s">
        <v>13</v>
      </c>
      <c r="F306" s="1">
        <v>431.99</v>
      </c>
      <c r="G306" s="1" t="s">
        <v>14</v>
      </c>
      <c r="H306" s="2">
        <v>46031</v>
      </c>
      <c r="I306" s="1" t="s">
        <v>15</v>
      </c>
      <c r="J306" s="1">
        <v>128.1</v>
      </c>
      <c r="K306" s="1">
        <f>COUNTIF(A:A,bank_processed_transactions[[#This Row],[transaction_id]])</f>
        <v>1</v>
      </c>
    </row>
    <row r="307" spans="1:11" x14ac:dyDescent="0.3">
      <c r="A307" s="1" t="s">
        <v>1450</v>
      </c>
      <c r="B307" s="2">
        <v>46044</v>
      </c>
      <c r="C307" s="1" t="s">
        <v>1339</v>
      </c>
      <c r="D307" s="1" t="s">
        <v>66</v>
      </c>
      <c r="E307" s="1" t="s">
        <v>21</v>
      </c>
      <c r="F307" s="1">
        <v>1811.87</v>
      </c>
      <c r="G307" s="1" t="s">
        <v>14</v>
      </c>
      <c r="H307" s="2">
        <v>46044</v>
      </c>
      <c r="I307" s="1" t="s">
        <v>28</v>
      </c>
      <c r="J307" s="1">
        <v>12.7</v>
      </c>
      <c r="K307" s="1">
        <f>COUNTIF(A:A,bank_processed_transactions[[#This Row],[transaction_id]])</f>
        <v>1</v>
      </c>
    </row>
    <row r="308" spans="1:11" x14ac:dyDescent="0.3">
      <c r="A308" s="1" t="s">
        <v>963</v>
      </c>
      <c r="B308" s="2">
        <v>46059</v>
      </c>
      <c r="C308" s="1" t="s">
        <v>631</v>
      </c>
      <c r="D308" s="1" t="s">
        <v>12</v>
      </c>
      <c r="E308" s="1" t="s">
        <v>13</v>
      </c>
      <c r="F308" s="1">
        <v>1577.18</v>
      </c>
      <c r="G308" s="1" t="s">
        <v>14</v>
      </c>
      <c r="H308" s="2">
        <v>46060</v>
      </c>
      <c r="I308" s="1" t="s">
        <v>28</v>
      </c>
      <c r="J308" s="1">
        <v>11.2</v>
      </c>
      <c r="K308" s="1">
        <f>COUNTIF(A:A,bank_processed_transactions[[#This Row],[transaction_id]])</f>
        <v>1</v>
      </c>
    </row>
    <row r="309" spans="1:11" x14ac:dyDescent="0.3">
      <c r="A309" s="1" t="s">
        <v>3460</v>
      </c>
      <c r="B309" s="2">
        <v>46107</v>
      </c>
      <c r="C309" s="1" t="s">
        <v>588</v>
      </c>
      <c r="D309" s="1" t="s">
        <v>12</v>
      </c>
      <c r="E309" s="1" t="s">
        <v>13</v>
      </c>
      <c r="F309" s="1">
        <v>2008.99</v>
      </c>
      <c r="G309" s="1" t="s">
        <v>14</v>
      </c>
      <c r="H309" s="2">
        <v>46109</v>
      </c>
      <c r="I309" s="1" t="s">
        <v>15</v>
      </c>
      <c r="J309" s="1">
        <v>29.8</v>
      </c>
      <c r="K309" s="1">
        <f>COUNTIF(A:A,bank_processed_transactions[[#This Row],[transaction_id]])</f>
        <v>1</v>
      </c>
    </row>
    <row r="310" spans="1:11" x14ac:dyDescent="0.3">
      <c r="A310" s="1" t="s">
        <v>3605</v>
      </c>
      <c r="B310" s="2">
        <v>46050</v>
      </c>
      <c r="C310" s="1" t="s">
        <v>2068</v>
      </c>
      <c r="D310" s="1" t="s">
        <v>12</v>
      </c>
      <c r="E310" s="1" t="s">
        <v>21</v>
      </c>
      <c r="F310" s="1">
        <v>37316.480000000003</v>
      </c>
      <c r="G310" s="1" t="s">
        <v>14</v>
      </c>
      <c r="H310" s="2">
        <v>46050</v>
      </c>
      <c r="I310" s="1" t="s">
        <v>22</v>
      </c>
      <c r="J310" s="1">
        <v>38.200000000000003</v>
      </c>
      <c r="K310" s="1">
        <f>COUNTIF(A:A,bank_processed_transactions[[#This Row],[transaction_id]])</f>
        <v>1</v>
      </c>
    </row>
    <row r="311" spans="1:11" x14ac:dyDescent="0.3">
      <c r="A311" s="1" t="s">
        <v>2898</v>
      </c>
      <c r="B311" s="2">
        <v>46093</v>
      </c>
      <c r="C311" s="1" t="s">
        <v>611</v>
      </c>
      <c r="D311" s="1" t="s">
        <v>18</v>
      </c>
      <c r="E311" s="1" t="s">
        <v>13</v>
      </c>
      <c r="F311" s="1">
        <v>1461.52</v>
      </c>
      <c r="G311" s="1" t="s">
        <v>94</v>
      </c>
      <c r="H311" s="2">
        <v>46093</v>
      </c>
      <c r="I311" s="1" t="s">
        <v>22</v>
      </c>
      <c r="J311" s="1">
        <v>34</v>
      </c>
      <c r="K311" s="1">
        <f>COUNTIF(A:A,bank_processed_transactions[[#This Row],[transaction_id]])</f>
        <v>1</v>
      </c>
    </row>
    <row r="312" spans="1:11" x14ac:dyDescent="0.3">
      <c r="A312" s="1" t="s">
        <v>4686</v>
      </c>
      <c r="B312" s="2">
        <v>46110</v>
      </c>
      <c r="C312" s="1" t="s">
        <v>744</v>
      </c>
      <c r="D312" s="1" t="s">
        <v>46</v>
      </c>
      <c r="E312" s="1" t="s">
        <v>27</v>
      </c>
      <c r="F312" s="1">
        <v>5997.08</v>
      </c>
      <c r="G312" s="1" t="s">
        <v>14</v>
      </c>
      <c r="H312" s="2">
        <v>46111</v>
      </c>
      <c r="I312" s="1" t="s">
        <v>28</v>
      </c>
      <c r="J312" s="1">
        <v>18.8</v>
      </c>
      <c r="K312" s="1">
        <f>COUNTIF(A:A,bank_processed_transactions[[#This Row],[transaction_id]])</f>
        <v>1</v>
      </c>
    </row>
    <row r="313" spans="1:11" x14ac:dyDescent="0.3">
      <c r="A313" s="1" t="s">
        <v>3352</v>
      </c>
      <c r="B313" s="2">
        <v>46072</v>
      </c>
      <c r="C313" s="1" t="s">
        <v>626</v>
      </c>
      <c r="D313" s="1" t="s">
        <v>12</v>
      </c>
      <c r="E313" s="1" t="s">
        <v>13</v>
      </c>
      <c r="F313" s="1">
        <v>7631.83</v>
      </c>
      <c r="G313" s="1" t="s">
        <v>14</v>
      </c>
      <c r="H313" s="2">
        <v>46074</v>
      </c>
      <c r="I313" s="1" t="s">
        <v>22</v>
      </c>
      <c r="J313" s="1">
        <v>41.2</v>
      </c>
      <c r="K313" s="1">
        <f>COUNTIF(A:A,bank_processed_transactions[[#This Row],[transaction_id]])</f>
        <v>1</v>
      </c>
    </row>
    <row r="314" spans="1:11" x14ac:dyDescent="0.3">
      <c r="A314" s="1" t="s">
        <v>1259</v>
      </c>
      <c r="B314" s="2">
        <v>46098</v>
      </c>
      <c r="C314" s="1" t="s">
        <v>1046</v>
      </c>
      <c r="D314" s="1" t="s">
        <v>35</v>
      </c>
      <c r="E314" s="1" t="s">
        <v>13</v>
      </c>
      <c r="F314" s="1">
        <v>7615.16</v>
      </c>
      <c r="G314" s="1" t="s">
        <v>14</v>
      </c>
      <c r="H314" s="2">
        <v>46100</v>
      </c>
      <c r="I314" s="1" t="s">
        <v>28</v>
      </c>
      <c r="J314" s="1">
        <v>42.5</v>
      </c>
      <c r="K314" s="1">
        <f>COUNTIF(A:A,bank_processed_transactions[[#This Row],[transaction_id]])</f>
        <v>1</v>
      </c>
    </row>
    <row r="315" spans="1:11" x14ac:dyDescent="0.3">
      <c r="A315" s="1" t="s">
        <v>4842</v>
      </c>
      <c r="B315" s="2">
        <v>46047</v>
      </c>
      <c r="C315" s="1" t="s">
        <v>3238</v>
      </c>
      <c r="D315" s="1" t="s">
        <v>35</v>
      </c>
      <c r="E315" s="1" t="s">
        <v>21</v>
      </c>
      <c r="F315" s="1">
        <v>1491.59</v>
      </c>
      <c r="G315" s="1" t="s">
        <v>14</v>
      </c>
      <c r="H315" s="2">
        <v>46050</v>
      </c>
      <c r="I315" s="1" t="s">
        <v>28</v>
      </c>
      <c r="J315" s="1">
        <v>56.3</v>
      </c>
      <c r="K315" s="1">
        <f>COUNTIF(A:A,bank_processed_transactions[[#This Row],[transaction_id]])</f>
        <v>1</v>
      </c>
    </row>
    <row r="316" spans="1:11" x14ac:dyDescent="0.3">
      <c r="A316" s="1" t="s">
        <v>3751</v>
      </c>
      <c r="B316" s="2">
        <v>46087</v>
      </c>
      <c r="C316" s="1" t="s">
        <v>2244</v>
      </c>
      <c r="D316" s="1" t="s">
        <v>12</v>
      </c>
      <c r="E316" s="1" t="s">
        <v>55</v>
      </c>
      <c r="F316" s="1">
        <v>9524.39</v>
      </c>
      <c r="G316" s="1" t="s">
        <v>14</v>
      </c>
      <c r="H316" s="2">
        <v>46090</v>
      </c>
      <c r="I316" s="1" t="s">
        <v>15</v>
      </c>
      <c r="J316" s="1">
        <v>45.2</v>
      </c>
      <c r="K316" s="1">
        <f>COUNTIF(A:A,bank_processed_transactions[[#This Row],[transaction_id]])</f>
        <v>1</v>
      </c>
    </row>
    <row r="317" spans="1:11" x14ac:dyDescent="0.3">
      <c r="A317" s="1" t="s">
        <v>4179</v>
      </c>
      <c r="B317" s="2">
        <v>46086</v>
      </c>
      <c r="C317" s="1" t="s">
        <v>70</v>
      </c>
      <c r="D317" s="1" t="s">
        <v>66</v>
      </c>
      <c r="E317" s="1" t="s">
        <v>55</v>
      </c>
      <c r="F317" s="1">
        <v>13786.34</v>
      </c>
      <c r="G317" s="1" t="s">
        <v>14</v>
      </c>
      <c r="H317" s="2">
        <v>46087</v>
      </c>
      <c r="I317" s="1" t="s">
        <v>22</v>
      </c>
      <c r="J317" s="1">
        <v>49.4</v>
      </c>
      <c r="K317" s="1">
        <f>COUNTIF(A:A,bank_processed_transactions[[#This Row],[transaction_id]])</f>
        <v>1</v>
      </c>
    </row>
    <row r="318" spans="1:11" x14ac:dyDescent="0.3">
      <c r="A318" s="1" t="s">
        <v>2638</v>
      </c>
      <c r="B318" s="2">
        <v>46039</v>
      </c>
      <c r="C318" s="1" t="s">
        <v>748</v>
      </c>
      <c r="D318" s="1" t="s">
        <v>18</v>
      </c>
      <c r="E318" s="1" t="s">
        <v>55</v>
      </c>
      <c r="F318" s="1">
        <v>15650.2</v>
      </c>
      <c r="G318" s="1" t="s">
        <v>14</v>
      </c>
      <c r="H318" s="2">
        <v>46041</v>
      </c>
      <c r="I318" s="1" t="s">
        <v>22</v>
      </c>
      <c r="J318" s="1">
        <v>26.3</v>
      </c>
      <c r="K318" s="1">
        <f>COUNTIF(A:A,bank_processed_transactions[[#This Row],[transaction_id]])</f>
        <v>1</v>
      </c>
    </row>
    <row r="319" spans="1:11" x14ac:dyDescent="0.3">
      <c r="A319" s="1" t="s">
        <v>4546</v>
      </c>
      <c r="B319" s="2">
        <v>46034</v>
      </c>
      <c r="C319" s="1" t="s">
        <v>1336</v>
      </c>
      <c r="D319" s="1" t="s">
        <v>12</v>
      </c>
      <c r="E319" s="1" t="s">
        <v>13</v>
      </c>
      <c r="F319" s="1">
        <v>6431.07</v>
      </c>
      <c r="G319" s="1" t="s">
        <v>14</v>
      </c>
      <c r="H319" s="2">
        <v>46036</v>
      </c>
      <c r="I319" s="1" t="s">
        <v>28</v>
      </c>
      <c r="J319" s="1">
        <v>60.1</v>
      </c>
      <c r="K319" s="1">
        <f>COUNTIF(A:A,bank_processed_transactions[[#This Row],[transaction_id]])</f>
        <v>1</v>
      </c>
    </row>
    <row r="320" spans="1:11" x14ac:dyDescent="0.3">
      <c r="A320" s="1" t="s">
        <v>3119</v>
      </c>
      <c r="B320" s="2">
        <v>46068</v>
      </c>
      <c r="C320" s="1" t="s">
        <v>3120</v>
      </c>
      <c r="D320" s="1" t="s">
        <v>12</v>
      </c>
      <c r="E320" s="1" t="s">
        <v>55</v>
      </c>
      <c r="F320" s="1">
        <v>988.39</v>
      </c>
      <c r="G320" s="1" t="s">
        <v>14</v>
      </c>
      <c r="H320" s="2">
        <v>46068</v>
      </c>
      <c r="I320" s="1" t="s">
        <v>15</v>
      </c>
      <c r="J320" s="1">
        <v>17.100000000000001</v>
      </c>
      <c r="K320" s="1">
        <f>COUNTIF(A:A,bank_processed_transactions[[#This Row],[transaction_id]])</f>
        <v>1</v>
      </c>
    </row>
    <row r="321" spans="1:11" x14ac:dyDescent="0.3">
      <c r="A321" s="1" t="s">
        <v>4405</v>
      </c>
      <c r="B321" s="2">
        <v>46062</v>
      </c>
      <c r="C321" s="1" t="s">
        <v>684</v>
      </c>
      <c r="D321" s="1" t="s">
        <v>12</v>
      </c>
      <c r="E321" s="1" t="s">
        <v>13</v>
      </c>
      <c r="F321" s="1">
        <v>9478.08</v>
      </c>
      <c r="G321" s="1" t="s">
        <v>94</v>
      </c>
      <c r="H321" s="2">
        <v>46062</v>
      </c>
      <c r="I321" s="1" t="s">
        <v>28</v>
      </c>
      <c r="J321" s="1">
        <v>35</v>
      </c>
      <c r="K321" s="1">
        <f>COUNTIF(A:A,bank_processed_transactions[[#This Row],[transaction_id]])</f>
        <v>1</v>
      </c>
    </row>
    <row r="322" spans="1:11" x14ac:dyDescent="0.3">
      <c r="A322" s="1" t="s">
        <v>123</v>
      </c>
      <c r="B322" s="2">
        <v>46032</v>
      </c>
      <c r="C322" s="1" t="s">
        <v>124</v>
      </c>
      <c r="D322" s="1" t="s">
        <v>18</v>
      </c>
      <c r="E322" s="1" t="s">
        <v>27</v>
      </c>
      <c r="F322" s="1">
        <v>7513.43</v>
      </c>
      <c r="G322" s="1" t="s">
        <v>14</v>
      </c>
      <c r="H322" s="2">
        <v>46037</v>
      </c>
      <c r="I322" s="1" t="s">
        <v>15</v>
      </c>
      <c r="J322" s="1">
        <v>8.5</v>
      </c>
      <c r="K322" s="1">
        <f>COUNTIF(A:A,bank_processed_transactions[[#This Row],[transaction_id]])</f>
        <v>1</v>
      </c>
    </row>
    <row r="323" spans="1:11" x14ac:dyDescent="0.3">
      <c r="A323" s="1" t="s">
        <v>3131</v>
      </c>
      <c r="B323" s="2">
        <v>46100</v>
      </c>
      <c r="C323" s="1" t="s">
        <v>1155</v>
      </c>
      <c r="D323" s="1" t="s">
        <v>12</v>
      </c>
      <c r="E323" s="1" t="s">
        <v>13</v>
      </c>
      <c r="F323" s="1">
        <v>5341.51</v>
      </c>
      <c r="G323" s="1" t="s">
        <v>14</v>
      </c>
      <c r="H323" s="2">
        <v>46103</v>
      </c>
      <c r="I323" s="1" t="s">
        <v>22</v>
      </c>
      <c r="J323" s="1">
        <v>11.5</v>
      </c>
      <c r="K323" s="1">
        <f>COUNTIF(A:A,bank_processed_transactions[[#This Row],[transaction_id]])</f>
        <v>1</v>
      </c>
    </row>
    <row r="324" spans="1:11" x14ac:dyDescent="0.3">
      <c r="A324" s="1" t="s">
        <v>3329</v>
      </c>
      <c r="B324" s="2">
        <v>46089</v>
      </c>
      <c r="C324" s="1" t="s">
        <v>3330</v>
      </c>
      <c r="D324" s="1" t="s">
        <v>18</v>
      </c>
      <c r="E324" s="1" t="s">
        <v>13</v>
      </c>
      <c r="F324" s="1">
        <v>2849.71</v>
      </c>
      <c r="G324" s="1" t="s">
        <v>14</v>
      </c>
      <c r="H324" s="2">
        <v>46091</v>
      </c>
      <c r="I324" s="1" t="s">
        <v>22</v>
      </c>
      <c r="J324" s="1">
        <v>28.8</v>
      </c>
      <c r="K324" s="1">
        <f>COUNTIF(A:A,bank_processed_transactions[[#This Row],[transaction_id]])</f>
        <v>1</v>
      </c>
    </row>
    <row r="325" spans="1:11" x14ac:dyDescent="0.3">
      <c r="A325" s="1" t="s">
        <v>183</v>
      </c>
      <c r="B325" s="2">
        <v>46052</v>
      </c>
      <c r="C325" s="1" t="s">
        <v>184</v>
      </c>
      <c r="D325" s="1" t="s">
        <v>12</v>
      </c>
      <c r="E325" s="1" t="s">
        <v>21</v>
      </c>
      <c r="F325" s="1">
        <v>3517.63</v>
      </c>
      <c r="G325" s="1" t="s">
        <v>14</v>
      </c>
      <c r="H325" s="2">
        <v>46053</v>
      </c>
      <c r="I325" s="1" t="s">
        <v>22</v>
      </c>
      <c r="J325" s="1">
        <v>27</v>
      </c>
      <c r="K325" s="1">
        <f>COUNTIF(A:A,bank_processed_transactions[[#This Row],[transaction_id]])</f>
        <v>1</v>
      </c>
    </row>
    <row r="326" spans="1:11" x14ac:dyDescent="0.3">
      <c r="A326" s="1" t="s">
        <v>4199</v>
      </c>
      <c r="B326" s="2">
        <v>46054</v>
      </c>
      <c r="C326" s="1" t="s">
        <v>421</v>
      </c>
      <c r="D326" s="1" t="s">
        <v>18</v>
      </c>
      <c r="E326" s="1" t="s">
        <v>13</v>
      </c>
      <c r="F326" s="1">
        <v>4020.56</v>
      </c>
      <c r="G326" s="1" t="s">
        <v>14</v>
      </c>
      <c r="H326" s="2">
        <v>46056</v>
      </c>
      <c r="I326" s="1" t="s">
        <v>28</v>
      </c>
      <c r="J326" s="1">
        <v>25.6</v>
      </c>
      <c r="K326" s="1">
        <f>COUNTIF(A:A,bank_processed_transactions[[#This Row],[transaction_id]])</f>
        <v>1</v>
      </c>
    </row>
    <row r="327" spans="1:11" x14ac:dyDescent="0.3">
      <c r="A327" s="1" t="s">
        <v>1819</v>
      </c>
      <c r="B327" s="2">
        <v>46043</v>
      </c>
      <c r="C327" s="1" t="s">
        <v>1120</v>
      </c>
      <c r="D327" s="1" t="s">
        <v>35</v>
      </c>
      <c r="E327" s="1" t="s">
        <v>55</v>
      </c>
      <c r="F327" s="1">
        <v>33841.29</v>
      </c>
      <c r="G327" s="1" t="s">
        <v>14</v>
      </c>
      <c r="H327" s="2">
        <v>46043</v>
      </c>
      <c r="I327" s="1" t="s">
        <v>15</v>
      </c>
      <c r="J327" s="1">
        <v>36.299999999999997</v>
      </c>
      <c r="K327" s="1">
        <f>COUNTIF(A:A,bank_processed_transactions[[#This Row],[transaction_id]])</f>
        <v>1</v>
      </c>
    </row>
    <row r="328" spans="1:11" x14ac:dyDescent="0.3">
      <c r="A328" s="1" t="s">
        <v>2930</v>
      </c>
      <c r="B328" s="2">
        <v>46061</v>
      </c>
      <c r="C328" s="1" t="s">
        <v>2704</v>
      </c>
      <c r="D328" s="1" t="s">
        <v>12</v>
      </c>
      <c r="E328" s="1" t="s">
        <v>27</v>
      </c>
      <c r="F328" s="1">
        <v>4679.3900000000003</v>
      </c>
      <c r="G328" s="1" t="s">
        <v>14</v>
      </c>
      <c r="H328" s="2">
        <v>46062</v>
      </c>
      <c r="I328" s="1" t="s">
        <v>22</v>
      </c>
      <c r="J328" s="1">
        <v>71.8</v>
      </c>
      <c r="K328" s="1">
        <f>COUNTIF(A:A,bank_processed_transactions[[#This Row],[transaction_id]])</f>
        <v>1</v>
      </c>
    </row>
    <row r="329" spans="1:11" x14ac:dyDescent="0.3">
      <c r="A329" s="1" t="s">
        <v>3222</v>
      </c>
      <c r="B329" s="2">
        <v>46041</v>
      </c>
      <c r="C329" s="1" t="s">
        <v>1022</v>
      </c>
      <c r="D329" s="1" t="s">
        <v>18</v>
      </c>
      <c r="E329" s="1" t="s">
        <v>13</v>
      </c>
      <c r="F329" s="1">
        <v>10819.17</v>
      </c>
      <c r="G329" s="1" t="s">
        <v>14</v>
      </c>
      <c r="H329" s="2">
        <v>46042</v>
      </c>
      <c r="I329" s="1" t="s">
        <v>15</v>
      </c>
      <c r="J329" s="1">
        <v>50.9</v>
      </c>
      <c r="K329" s="1">
        <f>COUNTIF(A:A,bank_processed_transactions[[#This Row],[transaction_id]])</f>
        <v>1</v>
      </c>
    </row>
    <row r="330" spans="1:11" x14ac:dyDescent="0.3">
      <c r="A330" s="1" t="s">
        <v>2616</v>
      </c>
      <c r="B330" s="2">
        <v>46085</v>
      </c>
      <c r="C330" s="1" t="s">
        <v>198</v>
      </c>
      <c r="D330" s="1" t="s">
        <v>12</v>
      </c>
      <c r="E330" s="1" t="s">
        <v>21</v>
      </c>
      <c r="F330" s="1">
        <v>5523.86</v>
      </c>
      <c r="G330" s="1" t="s">
        <v>14</v>
      </c>
      <c r="H330" s="2">
        <v>46088</v>
      </c>
      <c r="I330" s="1" t="s">
        <v>22</v>
      </c>
      <c r="J330" s="1">
        <v>23</v>
      </c>
      <c r="K330" s="1">
        <f>COUNTIF(A:A,bank_processed_transactions[[#This Row],[transaction_id]])</f>
        <v>1</v>
      </c>
    </row>
    <row r="331" spans="1:11" x14ac:dyDescent="0.3">
      <c r="A331" s="1" t="s">
        <v>4950</v>
      </c>
      <c r="B331" s="2">
        <v>46078</v>
      </c>
      <c r="C331" s="1" t="s">
        <v>1515</v>
      </c>
      <c r="D331" s="1" t="s">
        <v>66</v>
      </c>
      <c r="E331" s="1" t="s">
        <v>27</v>
      </c>
      <c r="F331" s="1">
        <v>1399.69</v>
      </c>
      <c r="G331" s="1" t="s">
        <v>14</v>
      </c>
      <c r="H331" s="2">
        <v>46081</v>
      </c>
      <c r="I331" s="1" t="s">
        <v>22</v>
      </c>
      <c r="J331" s="1">
        <v>8.5</v>
      </c>
      <c r="K331" s="1">
        <f>COUNTIF(A:A,bank_processed_transactions[[#This Row],[transaction_id]])</f>
        <v>1</v>
      </c>
    </row>
    <row r="332" spans="1:11" x14ac:dyDescent="0.3">
      <c r="A332" s="1" t="s">
        <v>1406</v>
      </c>
      <c r="B332" s="2">
        <v>46040</v>
      </c>
      <c r="C332" s="1" t="s">
        <v>1407</v>
      </c>
      <c r="D332" s="1" t="s">
        <v>12</v>
      </c>
      <c r="E332" s="1" t="s">
        <v>55</v>
      </c>
      <c r="F332" s="1">
        <v>938.79</v>
      </c>
      <c r="G332" s="1" t="s">
        <v>94</v>
      </c>
      <c r="H332" s="2">
        <v>46042</v>
      </c>
      <c r="I332" s="1" t="s">
        <v>28</v>
      </c>
      <c r="J332" s="1">
        <v>4.9000000000000004</v>
      </c>
      <c r="K332" s="1">
        <f>COUNTIF(A:A,bank_processed_transactions[[#This Row],[transaction_id]])</f>
        <v>1</v>
      </c>
    </row>
    <row r="333" spans="1:11" x14ac:dyDescent="0.3">
      <c r="A333" s="1" t="s">
        <v>3766</v>
      </c>
      <c r="B333" s="2">
        <v>46105</v>
      </c>
      <c r="C333" s="1" t="s">
        <v>1591</v>
      </c>
      <c r="D333" s="1" t="s">
        <v>12</v>
      </c>
      <c r="E333" s="1" t="s">
        <v>13</v>
      </c>
      <c r="F333" s="1">
        <v>12357.86</v>
      </c>
      <c r="G333" s="1" t="s">
        <v>14</v>
      </c>
      <c r="H333" s="2">
        <v>46106</v>
      </c>
      <c r="I333" s="1" t="s">
        <v>15</v>
      </c>
      <c r="J333" s="1">
        <v>25.9</v>
      </c>
      <c r="K333" s="1">
        <f>COUNTIF(A:A,bank_processed_transactions[[#This Row],[transaction_id]])</f>
        <v>1</v>
      </c>
    </row>
    <row r="334" spans="1:11" x14ac:dyDescent="0.3">
      <c r="A334" s="1" t="s">
        <v>4401</v>
      </c>
      <c r="B334" s="2">
        <v>46045</v>
      </c>
      <c r="C334" s="1" t="s">
        <v>654</v>
      </c>
      <c r="D334" s="1" t="s">
        <v>12</v>
      </c>
      <c r="E334" s="1" t="s">
        <v>27</v>
      </c>
      <c r="F334" s="1">
        <v>5929.83</v>
      </c>
      <c r="G334" s="1" t="s">
        <v>14</v>
      </c>
      <c r="H334" s="2">
        <v>46046</v>
      </c>
      <c r="I334" s="1" t="s">
        <v>22</v>
      </c>
      <c r="J334" s="1">
        <v>15.6</v>
      </c>
      <c r="K334" s="1">
        <f>COUNTIF(A:A,bank_processed_transactions[[#This Row],[transaction_id]])</f>
        <v>1</v>
      </c>
    </row>
    <row r="335" spans="1:11" x14ac:dyDescent="0.3">
      <c r="A335" s="1" t="s">
        <v>2920</v>
      </c>
      <c r="B335" s="2">
        <v>46059</v>
      </c>
      <c r="C335" s="1" t="s">
        <v>1046</v>
      </c>
      <c r="D335" s="1" t="s">
        <v>66</v>
      </c>
      <c r="E335" s="1" t="s">
        <v>55</v>
      </c>
      <c r="F335" s="1">
        <v>6011.25</v>
      </c>
      <c r="G335" s="1" t="s">
        <v>14</v>
      </c>
      <c r="H335" s="2">
        <v>46059</v>
      </c>
      <c r="I335" s="1" t="s">
        <v>15</v>
      </c>
      <c r="J335" s="1">
        <v>15</v>
      </c>
      <c r="K335" s="1">
        <f>COUNTIF(A:A,bank_processed_transactions[[#This Row],[transaction_id]])</f>
        <v>1</v>
      </c>
    </row>
    <row r="336" spans="1:11" x14ac:dyDescent="0.3">
      <c r="A336" s="1" t="s">
        <v>4196</v>
      </c>
      <c r="B336" s="2">
        <v>46045</v>
      </c>
      <c r="C336" s="1" t="s">
        <v>1356</v>
      </c>
      <c r="D336" s="1" t="s">
        <v>12</v>
      </c>
      <c r="E336" s="1" t="s">
        <v>27</v>
      </c>
      <c r="F336" s="1">
        <v>5179.62</v>
      </c>
      <c r="G336" s="1" t="s">
        <v>14</v>
      </c>
      <c r="H336" s="2">
        <v>46048</v>
      </c>
      <c r="I336" s="1" t="s">
        <v>15</v>
      </c>
      <c r="J336" s="1">
        <v>61.9</v>
      </c>
      <c r="K336" s="1">
        <f>COUNTIF(A:A,bank_processed_transactions[[#This Row],[transaction_id]])</f>
        <v>1</v>
      </c>
    </row>
    <row r="337" spans="1:11" x14ac:dyDescent="0.3">
      <c r="A337" s="1" t="s">
        <v>2131</v>
      </c>
      <c r="B337" s="2">
        <v>46081</v>
      </c>
      <c r="C337" s="1" t="s">
        <v>2107</v>
      </c>
      <c r="D337" s="1" t="s">
        <v>18</v>
      </c>
      <c r="E337" s="1" t="s">
        <v>21</v>
      </c>
      <c r="F337" s="1">
        <v>6129.95</v>
      </c>
      <c r="G337" s="1" t="s">
        <v>14</v>
      </c>
      <c r="H337" s="2">
        <v>46084</v>
      </c>
      <c r="I337" s="1" t="s">
        <v>15</v>
      </c>
      <c r="J337" s="1">
        <v>13.2</v>
      </c>
      <c r="K337" s="1">
        <f>COUNTIF(A:A,bank_processed_transactions[[#This Row],[transaction_id]])</f>
        <v>1</v>
      </c>
    </row>
    <row r="338" spans="1:11" x14ac:dyDescent="0.3">
      <c r="A338" s="1" t="s">
        <v>4363</v>
      </c>
      <c r="B338" s="2">
        <v>46030</v>
      </c>
      <c r="C338" s="1" t="s">
        <v>1036</v>
      </c>
      <c r="D338" s="1" t="s">
        <v>12</v>
      </c>
      <c r="E338" s="1" t="s">
        <v>13</v>
      </c>
      <c r="F338" s="1">
        <v>5377.9</v>
      </c>
      <c r="G338" s="1" t="s">
        <v>14</v>
      </c>
      <c r="H338" s="2">
        <v>46032</v>
      </c>
      <c r="I338" s="1" t="s">
        <v>28</v>
      </c>
      <c r="J338" s="1">
        <v>35.299999999999997</v>
      </c>
      <c r="K338" s="1">
        <f>COUNTIF(A:A,bank_processed_transactions[[#This Row],[transaction_id]])</f>
        <v>1</v>
      </c>
    </row>
    <row r="339" spans="1:11" x14ac:dyDescent="0.3">
      <c r="A339" s="1" t="s">
        <v>2265</v>
      </c>
      <c r="B339" s="2">
        <v>46031</v>
      </c>
      <c r="C339" s="1" t="s">
        <v>1517</v>
      </c>
      <c r="D339" s="1" t="s">
        <v>66</v>
      </c>
      <c r="E339" s="1" t="s">
        <v>13</v>
      </c>
      <c r="F339" s="1">
        <v>9022.57</v>
      </c>
      <c r="G339" s="1" t="s">
        <v>14</v>
      </c>
      <c r="H339" s="2">
        <v>46031</v>
      </c>
      <c r="I339" s="1" t="s">
        <v>28</v>
      </c>
      <c r="J339" s="1">
        <v>14.3</v>
      </c>
      <c r="K339" s="1">
        <f>COUNTIF(A:A,bank_processed_transactions[[#This Row],[transaction_id]])</f>
        <v>1</v>
      </c>
    </row>
    <row r="340" spans="1:11" x14ac:dyDescent="0.3">
      <c r="A340" s="1" t="s">
        <v>3043</v>
      </c>
      <c r="B340" s="2">
        <v>46111</v>
      </c>
      <c r="C340" s="1" t="s">
        <v>806</v>
      </c>
      <c r="D340" s="1" t="s">
        <v>46</v>
      </c>
      <c r="E340" s="1" t="s">
        <v>27</v>
      </c>
      <c r="F340" s="1">
        <v>6166.22</v>
      </c>
      <c r="G340" s="1" t="s">
        <v>14</v>
      </c>
      <c r="H340" s="2">
        <v>46113</v>
      </c>
      <c r="I340" s="1" t="s">
        <v>22</v>
      </c>
      <c r="J340" s="1">
        <v>21</v>
      </c>
      <c r="K340" s="1">
        <f>COUNTIF(A:A,bank_processed_transactions[[#This Row],[transaction_id]])</f>
        <v>1</v>
      </c>
    </row>
    <row r="341" spans="1:11" x14ac:dyDescent="0.3">
      <c r="A341" s="1" t="s">
        <v>4042</v>
      </c>
      <c r="B341" s="2">
        <v>46094</v>
      </c>
      <c r="C341" s="1" t="s">
        <v>288</v>
      </c>
      <c r="D341" s="1" t="s">
        <v>12</v>
      </c>
      <c r="E341" s="1" t="s">
        <v>21</v>
      </c>
      <c r="F341" s="1">
        <v>11587.79</v>
      </c>
      <c r="G341" s="1" t="s">
        <v>14</v>
      </c>
      <c r="H341" s="2">
        <v>46094</v>
      </c>
      <c r="I341" s="1" t="s">
        <v>28</v>
      </c>
      <c r="J341" s="1">
        <v>87.5</v>
      </c>
      <c r="K341" s="1">
        <f>COUNTIF(A:A,bank_processed_transactions[[#This Row],[transaction_id]])</f>
        <v>1</v>
      </c>
    </row>
    <row r="342" spans="1:11" x14ac:dyDescent="0.3">
      <c r="A342" s="1" t="s">
        <v>4225</v>
      </c>
      <c r="B342" s="2">
        <v>46071</v>
      </c>
      <c r="C342" s="1" t="s">
        <v>4027</v>
      </c>
      <c r="D342" s="1" t="s">
        <v>18</v>
      </c>
      <c r="E342" s="1" t="s">
        <v>13</v>
      </c>
      <c r="F342" s="1">
        <v>22199.25</v>
      </c>
      <c r="G342" s="1" t="s">
        <v>14</v>
      </c>
      <c r="H342" s="2">
        <v>46071</v>
      </c>
      <c r="I342" s="1" t="s">
        <v>15</v>
      </c>
      <c r="J342" s="1">
        <v>17.100000000000001</v>
      </c>
      <c r="K342" s="1">
        <f>COUNTIF(A:A,bank_processed_transactions[[#This Row],[transaction_id]])</f>
        <v>1</v>
      </c>
    </row>
    <row r="343" spans="1:11" x14ac:dyDescent="0.3">
      <c r="A343" s="1" t="s">
        <v>2577</v>
      </c>
      <c r="B343" s="2">
        <v>46062</v>
      </c>
      <c r="C343" s="1" t="s">
        <v>294</v>
      </c>
      <c r="D343" s="1" t="s">
        <v>12</v>
      </c>
      <c r="E343" s="1" t="s">
        <v>21</v>
      </c>
      <c r="F343" s="1">
        <v>5382.76</v>
      </c>
      <c r="G343" s="1" t="s">
        <v>14</v>
      </c>
      <c r="H343" s="2">
        <v>46064</v>
      </c>
      <c r="I343" s="1" t="s">
        <v>15</v>
      </c>
      <c r="J343" s="1">
        <v>11.3</v>
      </c>
      <c r="K343" s="1">
        <f>COUNTIF(A:A,bank_processed_transactions[[#This Row],[transaction_id]])</f>
        <v>1</v>
      </c>
    </row>
    <row r="344" spans="1:11" x14ac:dyDescent="0.3">
      <c r="A344" s="1" t="s">
        <v>1602</v>
      </c>
      <c r="B344" s="2">
        <v>46081</v>
      </c>
      <c r="C344" s="1" t="s">
        <v>382</v>
      </c>
      <c r="D344" s="1" t="s">
        <v>12</v>
      </c>
      <c r="E344" s="1" t="s">
        <v>13</v>
      </c>
      <c r="F344" s="1">
        <v>6632.78</v>
      </c>
      <c r="G344" s="1" t="s">
        <v>14</v>
      </c>
      <c r="H344" s="2">
        <v>46081</v>
      </c>
      <c r="I344" s="1" t="s">
        <v>15</v>
      </c>
      <c r="J344" s="1">
        <v>48.7</v>
      </c>
      <c r="K344" s="1">
        <f>COUNTIF(A:A,bank_processed_transactions[[#This Row],[transaction_id]])</f>
        <v>1</v>
      </c>
    </row>
    <row r="345" spans="1:11" x14ac:dyDescent="0.3">
      <c r="A345" s="1" t="s">
        <v>3528</v>
      </c>
      <c r="B345" s="2">
        <v>46092</v>
      </c>
      <c r="C345" s="1" t="s">
        <v>151</v>
      </c>
      <c r="D345" s="1" t="s">
        <v>35</v>
      </c>
      <c r="E345" s="1" t="s">
        <v>55</v>
      </c>
      <c r="F345" s="1">
        <v>1795.24</v>
      </c>
      <c r="G345" s="1" t="s">
        <v>14</v>
      </c>
      <c r="H345" s="2">
        <v>46095</v>
      </c>
      <c r="I345" s="1" t="s">
        <v>22</v>
      </c>
      <c r="J345" s="1">
        <v>39.799999999999997</v>
      </c>
      <c r="K345" s="1">
        <f>COUNTIF(A:A,bank_processed_transactions[[#This Row],[transaction_id]])</f>
        <v>1</v>
      </c>
    </row>
    <row r="346" spans="1:11" x14ac:dyDescent="0.3">
      <c r="A346" s="1" t="s">
        <v>4888</v>
      </c>
      <c r="B346" s="2">
        <v>46060</v>
      </c>
      <c r="C346" s="1" t="s">
        <v>292</v>
      </c>
      <c r="D346" s="1" t="s">
        <v>66</v>
      </c>
      <c r="E346" s="1" t="s">
        <v>13</v>
      </c>
      <c r="F346" s="1">
        <v>2264.37</v>
      </c>
      <c r="G346" s="1" t="s">
        <v>14</v>
      </c>
      <c r="H346" s="2">
        <v>46060</v>
      </c>
      <c r="I346" s="1" t="s">
        <v>15</v>
      </c>
      <c r="J346" s="1">
        <v>65.5</v>
      </c>
      <c r="K346" s="1">
        <f>COUNTIF(A:A,bank_processed_transactions[[#This Row],[transaction_id]])</f>
        <v>1</v>
      </c>
    </row>
    <row r="347" spans="1:11" x14ac:dyDescent="0.3">
      <c r="A347" s="1" t="s">
        <v>3902</v>
      </c>
      <c r="B347" s="2">
        <v>46088</v>
      </c>
      <c r="C347" s="1" t="s">
        <v>3903</v>
      </c>
      <c r="D347" s="1" t="s">
        <v>12</v>
      </c>
      <c r="E347" s="1" t="s">
        <v>21</v>
      </c>
      <c r="F347" s="1">
        <v>4022.48</v>
      </c>
      <c r="G347" s="1" t="s">
        <v>14</v>
      </c>
      <c r="H347" s="2">
        <v>46090</v>
      </c>
      <c r="I347" s="1" t="s">
        <v>15</v>
      </c>
      <c r="J347" s="1">
        <v>9.4</v>
      </c>
      <c r="K347" s="1">
        <f>COUNTIF(A:A,bank_processed_transactions[[#This Row],[transaction_id]])</f>
        <v>1</v>
      </c>
    </row>
    <row r="348" spans="1:11" x14ac:dyDescent="0.3">
      <c r="A348" s="1" t="s">
        <v>4613</v>
      </c>
      <c r="B348" s="2">
        <v>46099</v>
      </c>
      <c r="C348" s="1" t="s">
        <v>4165</v>
      </c>
      <c r="D348" s="1" t="s">
        <v>12</v>
      </c>
      <c r="E348" s="1" t="s">
        <v>21</v>
      </c>
      <c r="F348" s="1">
        <v>3573.78</v>
      </c>
      <c r="G348" s="1" t="s">
        <v>14</v>
      </c>
      <c r="H348" s="2">
        <v>46101</v>
      </c>
      <c r="I348" s="1" t="s">
        <v>22</v>
      </c>
      <c r="J348" s="1">
        <v>7.3</v>
      </c>
      <c r="K348" s="1">
        <f>COUNTIF(A:A,bank_processed_transactions[[#This Row],[transaction_id]])</f>
        <v>1</v>
      </c>
    </row>
    <row r="349" spans="1:11" x14ac:dyDescent="0.3">
      <c r="A349" s="1" t="s">
        <v>2059</v>
      </c>
      <c r="B349" s="2">
        <v>46074</v>
      </c>
      <c r="C349" s="1" t="s">
        <v>182</v>
      </c>
      <c r="D349" s="1" t="s">
        <v>35</v>
      </c>
      <c r="E349" s="1" t="s">
        <v>13</v>
      </c>
      <c r="F349" s="1">
        <v>25422.959999999999</v>
      </c>
      <c r="G349" s="1" t="s">
        <v>14</v>
      </c>
      <c r="H349" s="2">
        <v>46079</v>
      </c>
      <c r="I349" s="1" t="s">
        <v>28</v>
      </c>
      <c r="J349" s="1">
        <v>32.200000000000003</v>
      </c>
      <c r="K349" s="1">
        <f>COUNTIF(A:A,bank_processed_transactions[[#This Row],[transaction_id]])</f>
        <v>1</v>
      </c>
    </row>
    <row r="350" spans="1:11" x14ac:dyDescent="0.3">
      <c r="A350" s="1" t="s">
        <v>3706</v>
      </c>
      <c r="B350" s="2">
        <v>46045</v>
      </c>
      <c r="C350" s="1" t="s">
        <v>105</v>
      </c>
      <c r="D350" s="1" t="s">
        <v>35</v>
      </c>
      <c r="E350" s="1" t="s">
        <v>27</v>
      </c>
      <c r="F350" s="1">
        <v>2306.11</v>
      </c>
      <c r="G350" s="1" t="s">
        <v>14</v>
      </c>
      <c r="H350" s="2">
        <v>46048</v>
      </c>
      <c r="I350" s="1" t="s">
        <v>15</v>
      </c>
      <c r="J350" s="1">
        <v>31.3</v>
      </c>
      <c r="K350" s="1">
        <f>COUNTIF(A:A,bank_processed_transactions[[#This Row],[transaction_id]])</f>
        <v>1</v>
      </c>
    </row>
    <row r="351" spans="1:11" x14ac:dyDescent="0.3">
      <c r="A351" s="1" t="s">
        <v>1057</v>
      </c>
      <c r="B351" s="2">
        <v>46093</v>
      </c>
      <c r="C351" s="1" t="s">
        <v>253</v>
      </c>
      <c r="D351" s="1" t="s">
        <v>12</v>
      </c>
      <c r="E351" s="1" t="s">
        <v>55</v>
      </c>
      <c r="F351" s="1">
        <v>15999.83</v>
      </c>
      <c r="G351" s="1" t="s">
        <v>14</v>
      </c>
      <c r="H351" s="2">
        <v>46094</v>
      </c>
      <c r="I351" s="1" t="s">
        <v>22</v>
      </c>
      <c r="J351" s="1">
        <v>30.6</v>
      </c>
      <c r="K351" s="1">
        <f>COUNTIF(A:A,bank_processed_transactions[[#This Row],[transaction_id]])</f>
        <v>1</v>
      </c>
    </row>
    <row r="352" spans="1:11" x14ac:dyDescent="0.3">
      <c r="A352" s="1" t="s">
        <v>4621</v>
      </c>
      <c r="B352" s="2">
        <v>46103</v>
      </c>
      <c r="C352" s="1" t="s">
        <v>320</v>
      </c>
      <c r="D352" s="1" t="s">
        <v>46</v>
      </c>
      <c r="E352" s="1" t="s">
        <v>55</v>
      </c>
      <c r="F352" s="1">
        <v>1038.55</v>
      </c>
      <c r="G352" s="1" t="s">
        <v>14</v>
      </c>
      <c r="H352" s="2">
        <v>46105</v>
      </c>
      <c r="I352" s="1" t="s">
        <v>22</v>
      </c>
      <c r="J352" s="1">
        <v>11.7</v>
      </c>
      <c r="K352" s="1">
        <f>COUNTIF(A:A,bank_processed_transactions[[#This Row],[transaction_id]])</f>
        <v>1</v>
      </c>
    </row>
    <row r="353" spans="1:11" x14ac:dyDescent="0.3">
      <c r="A353" s="1" t="s">
        <v>3847</v>
      </c>
      <c r="B353" s="2">
        <v>46059</v>
      </c>
      <c r="C353" s="1" t="s">
        <v>1894</v>
      </c>
      <c r="D353" s="1" t="s">
        <v>66</v>
      </c>
      <c r="E353" s="1" t="s">
        <v>13</v>
      </c>
      <c r="F353" s="1">
        <v>10586.27</v>
      </c>
      <c r="G353" s="1" t="s">
        <v>14</v>
      </c>
      <c r="H353" s="2">
        <v>46061</v>
      </c>
      <c r="I353" s="1" t="s">
        <v>22</v>
      </c>
      <c r="J353" s="1">
        <v>30.7</v>
      </c>
      <c r="K353" s="1">
        <f>COUNTIF(A:A,bank_processed_transactions[[#This Row],[transaction_id]])</f>
        <v>1</v>
      </c>
    </row>
    <row r="354" spans="1:11" x14ac:dyDescent="0.3">
      <c r="A354" s="1" t="s">
        <v>1347</v>
      </c>
      <c r="B354" s="2">
        <v>46098</v>
      </c>
      <c r="C354" s="1" t="s">
        <v>906</v>
      </c>
      <c r="D354" s="1" t="s">
        <v>35</v>
      </c>
      <c r="E354" s="1" t="s">
        <v>27</v>
      </c>
      <c r="F354" s="1">
        <v>7986.45</v>
      </c>
      <c r="G354" s="1" t="s">
        <v>14</v>
      </c>
      <c r="H354" s="2">
        <v>46100</v>
      </c>
      <c r="I354" s="1" t="s">
        <v>15</v>
      </c>
      <c r="J354" s="1">
        <v>16.7</v>
      </c>
      <c r="K354" s="1">
        <f>COUNTIF(A:A,bank_processed_transactions[[#This Row],[transaction_id]])</f>
        <v>1</v>
      </c>
    </row>
    <row r="355" spans="1:11" x14ac:dyDescent="0.3">
      <c r="A355" s="1" t="s">
        <v>1203</v>
      </c>
      <c r="B355" s="2">
        <v>46089</v>
      </c>
      <c r="C355" s="1" t="s">
        <v>1204</v>
      </c>
      <c r="D355" s="1" t="s">
        <v>66</v>
      </c>
      <c r="E355" s="1" t="s">
        <v>21</v>
      </c>
      <c r="F355" s="1">
        <v>12802.09</v>
      </c>
      <c r="G355" s="1" t="s">
        <v>14</v>
      </c>
      <c r="H355" s="2">
        <v>46091</v>
      </c>
      <c r="I355" s="1" t="s">
        <v>22</v>
      </c>
      <c r="J355" s="1">
        <v>38.200000000000003</v>
      </c>
      <c r="K355" s="1">
        <f>COUNTIF(A:A,bank_processed_transactions[[#This Row],[transaction_id]])</f>
        <v>1</v>
      </c>
    </row>
    <row r="356" spans="1:11" x14ac:dyDescent="0.3">
      <c r="A356" s="1" t="s">
        <v>4115</v>
      </c>
      <c r="B356" s="2">
        <v>46100</v>
      </c>
      <c r="C356" s="1" t="s">
        <v>654</v>
      </c>
      <c r="D356" s="1" t="s">
        <v>12</v>
      </c>
      <c r="E356" s="1" t="s">
        <v>55</v>
      </c>
      <c r="F356" s="1">
        <v>2397.44</v>
      </c>
      <c r="G356" s="1" t="s">
        <v>14</v>
      </c>
      <c r="H356" s="2">
        <v>46101</v>
      </c>
      <c r="I356" s="1" t="s">
        <v>22</v>
      </c>
      <c r="J356" s="1">
        <v>53.2</v>
      </c>
      <c r="K356" s="1">
        <f>COUNTIF(A:A,bank_processed_transactions[[#This Row],[transaction_id]])</f>
        <v>1</v>
      </c>
    </row>
    <row r="357" spans="1:11" x14ac:dyDescent="0.3">
      <c r="A357" s="1" t="s">
        <v>3421</v>
      </c>
      <c r="B357" s="2">
        <v>46080</v>
      </c>
      <c r="C357" s="1" t="s">
        <v>2454</v>
      </c>
      <c r="D357" s="1" t="s">
        <v>12</v>
      </c>
      <c r="E357" s="1" t="s">
        <v>13</v>
      </c>
      <c r="F357" s="1">
        <v>1379.04</v>
      </c>
      <c r="G357" s="1" t="s">
        <v>14</v>
      </c>
      <c r="H357" s="2">
        <v>46082</v>
      </c>
      <c r="I357" s="1" t="s">
        <v>15</v>
      </c>
      <c r="J357" s="1">
        <v>102</v>
      </c>
      <c r="K357" s="1">
        <f>COUNTIF(A:A,bank_processed_transactions[[#This Row],[transaction_id]])</f>
        <v>1</v>
      </c>
    </row>
    <row r="358" spans="1:11" x14ac:dyDescent="0.3">
      <c r="A358" s="1" t="s">
        <v>2708</v>
      </c>
      <c r="B358" s="2">
        <v>46083</v>
      </c>
      <c r="C358" s="1" t="s">
        <v>2709</v>
      </c>
      <c r="D358" s="1" t="s">
        <v>12</v>
      </c>
      <c r="E358" s="1" t="s">
        <v>21</v>
      </c>
      <c r="F358" s="1">
        <v>1312.16</v>
      </c>
      <c r="G358" s="1" t="s">
        <v>14</v>
      </c>
      <c r="H358" s="2">
        <v>46085</v>
      </c>
      <c r="I358" s="1" t="s">
        <v>15</v>
      </c>
      <c r="J358" s="1">
        <v>23</v>
      </c>
      <c r="K358" s="1">
        <f>COUNTIF(A:A,bank_processed_transactions[[#This Row],[transaction_id]])</f>
        <v>1</v>
      </c>
    </row>
    <row r="359" spans="1:11" x14ac:dyDescent="0.3">
      <c r="A359" s="1" t="s">
        <v>847</v>
      </c>
      <c r="B359" s="2">
        <v>46108</v>
      </c>
      <c r="C359" s="1" t="s">
        <v>848</v>
      </c>
      <c r="D359" s="1" t="s">
        <v>12</v>
      </c>
      <c r="E359" s="1" t="s">
        <v>21</v>
      </c>
      <c r="F359" s="1">
        <v>1316.05</v>
      </c>
      <c r="G359" s="1" t="s">
        <v>14</v>
      </c>
      <c r="H359" s="2">
        <v>46111</v>
      </c>
      <c r="I359" s="1" t="s">
        <v>15</v>
      </c>
      <c r="J359" s="1">
        <v>13.6</v>
      </c>
      <c r="K359" s="1">
        <f>COUNTIF(A:A,bank_processed_transactions[[#This Row],[transaction_id]])</f>
        <v>1</v>
      </c>
    </row>
    <row r="360" spans="1:11" x14ac:dyDescent="0.3">
      <c r="A360" s="1" t="s">
        <v>3445</v>
      </c>
      <c r="B360" s="2">
        <v>46044</v>
      </c>
      <c r="C360" s="1" t="s">
        <v>1114</v>
      </c>
      <c r="D360" s="1" t="s">
        <v>66</v>
      </c>
      <c r="E360" s="1" t="s">
        <v>13</v>
      </c>
      <c r="F360" s="1">
        <v>4994.1400000000003</v>
      </c>
      <c r="G360" s="1" t="s">
        <v>14</v>
      </c>
      <c r="H360" s="2">
        <v>46044</v>
      </c>
      <c r="I360" s="1" t="s">
        <v>15</v>
      </c>
      <c r="J360" s="1">
        <v>37.6</v>
      </c>
      <c r="K360" s="1">
        <f>COUNTIF(A:A,bank_processed_transactions[[#This Row],[transaction_id]])</f>
        <v>1</v>
      </c>
    </row>
    <row r="361" spans="1:11" x14ac:dyDescent="0.3">
      <c r="A361" s="1" t="s">
        <v>4521</v>
      </c>
      <c r="B361" s="2">
        <v>46111</v>
      </c>
      <c r="C361" s="1" t="s">
        <v>3704</v>
      </c>
      <c r="D361" s="1" t="s">
        <v>18</v>
      </c>
      <c r="E361" s="1" t="s">
        <v>27</v>
      </c>
      <c r="F361" s="1">
        <v>8654.49</v>
      </c>
      <c r="G361" s="1" t="s">
        <v>14</v>
      </c>
      <c r="H361" s="2">
        <v>46112</v>
      </c>
      <c r="I361" s="1" t="s">
        <v>15</v>
      </c>
      <c r="J361" s="1">
        <v>52.2</v>
      </c>
      <c r="K361" s="1">
        <f>COUNTIF(A:A,bank_processed_transactions[[#This Row],[transaction_id]])</f>
        <v>1</v>
      </c>
    </row>
    <row r="362" spans="1:11" x14ac:dyDescent="0.3">
      <c r="A362" s="1" t="s">
        <v>3877</v>
      </c>
      <c r="B362" s="2">
        <v>46062</v>
      </c>
      <c r="C362" s="1" t="s">
        <v>70</v>
      </c>
      <c r="D362" s="1" t="s">
        <v>66</v>
      </c>
      <c r="E362" s="1" t="s">
        <v>27</v>
      </c>
      <c r="F362" s="1">
        <v>24860.89</v>
      </c>
      <c r="G362" s="1" t="s">
        <v>14</v>
      </c>
      <c r="H362" s="2">
        <v>46063</v>
      </c>
      <c r="I362" s="1" t="s">
        <v>15</v>
      </c>
      <c r="J362" s="1">
        <v>33.5</v>
      </c>
      <c r="K362" s="1">
        <f>COUNTIF(A:A,bank_processed_transactions[[#This Row],[transaction_id]])</f>
        <v>1</v>
      </c>
    </row>
    <row r="363" spans="1:11" x14ac:dyDescent="0.3">
      <c r="A363" s="1" t="s">
        <v>4637</v>
      </c>
      <c r="B363" s="2">
        <v>46033</v>
      </c>
      <c r="C363" s="1" t="s">
        <v>1645</v>
      </c>
      <c r="D363" s="1" t="s">
        <v>12</v>
      </c>
      <c r="E363" s="1" t="s">
        <v>21</v>
      </c>
      <c r="F363" s="1">
        <v>245.64</v>
      </c>
      <c r="G363" s="1" t="s">
        <v>14</v>
      </c>
      <c r="H363" s="2">
        <v>46036</v>
      </c>
      <c r="I363" s="1" t="s">
        <v>15</v>
      </c>
      <c r="J363" s="1">
        <v>47.2</v>
      </c>
      <c r="K363" s="1">
        <f>COUNTIF(A:A,bank_processed_transactions[[#This Row],[transaction_id]])</f>
        <v>1</v>
      </c>
    </row>
    <row r="364" spans="1:11" x14ac:dyDescent="0.3">
      <c r="A364" s="1" t="s">
        <v>1957</v>
      </c>
      <c r="B364" s="2">
        <v>46095</v>
      </c>
      <c r="C364" s="1" t="s">
        <v>553</v>
      </c>
      <c r="D364" s="1" t="s">
        <v>18</v>
      </c>
      <c r="E364" s="1" t="s">
        <v>21</v>
      </c>
      <c r="F364" s="1">
        <v>2665.15</v>
      </c>
      <c r="G364" s="1" t="s">
        <v>14</v>
      </c>
      <c r="H364" s="2">
        <v>46095</v>
      </c>
      <c r="I364" s="1" t="s">
        <v>15</v>
      </c>
      <c r="J364" s="1">
        <v>20.7</v>
      </c>
      <c r="K364" s="1">
        <f>COUNTIF(A:A,bank_processed_transactions[[#This Row],[transaction_id]])</f>
        <v>1</v>
      </c>
    </row>
    <row r="365" spans="1:11" x14ac:dyDescent="0.3">
      <c r="A365" s="1" t="s">
        <v>1338</v>
      </c>
      <c r="B365" s="2">
        <v>46064</v>
      </c>
      <c r="C365" s="1" t="s">
        <v>1339</v>
      </c>
      <c r="D365" s="1" t="s">
        <v>66</v>
      </c>
      <c r="E365" s="1" t="s">
        <v>27</v>
      </c>
      <c r="F365" s="1">
        <v>4808.3</v>
      </c>
      <c r="G365" s="1" t="s">
        <v>14</v>
      </c>
      <c r="H365" s="2">
        <v>46064</v>
      </c>
      <c r="I365" s="1" t="s">
        <v>15</v>
      </c>
      <c r="J365" s="1">
        <v>64.5</v>
      </c>
      <c r="K365" s="1">
        <f>COUNTIF(A:A,bank_processed_transactions[[#This Row],[transaction_id]])</f>
        <v>1</v>
      </c>
    </row>
    <row r="366" spans="1:11" x14ac:dyDescent="0.3">
      <c r="A366" s="1" t="s">
        <v>1597</v>
      </c>
      <c r="B366" s="2">
        <v>46095</v>
      </c>
      <c r="C366" s="1" t="s">
        <v>1598</v>
      </c>
      <c r="D366" s="1" t="s">
        <v>12</v>
      </c>
      <c r="E366" s="1" t="s">
        <v>13</v>
      </c>
      <c r="F366" s="1">
        <v>3076.94</v>
      </c>
      <c r="G366" s="1" t="s">
        <v>14</v>
      </c>
      <c r="H366" s="2">
        <v>46096</v>
      </c>
      <c r="I366" s="1" t="s">
        <v>28</v>
      </c>
      <c r="J366" s="1">
        <v>36.799999999999997</v>
      </c>
      <c r="K366" s="1">
        <f>COUNTIF(A:A,bank_processed_transactions[[#This Row],[transaction_id]])</f>
        <v>1</v>
      </c>
    </row>
    <row r="367" spans="1:11" x14ac:dyDescent="0.3">
      <c r="A367" s="1" t="s">
        <v>4725</v>
      </c>
      <c r="B367" s="2">
        <v>46094</v>
      </c>
      <c r="C367" s="1" t="s">
        <v>643</v>
      </c>
      <c r="D367" s="1" t="s">
        <v>35</v>
      </c>
      <c r="E367" s="1" t="s">
        <v>27</v>
      </c>
      <c r="F367" s="1">
        <v>6165.11</v>
      </c>
      <c r="G367" s="1" t="s">
        <v>14</v>
      </c>
      <c r="H367" s="2">
        <v>46095</v>
      </c>
      <c r="I367" s="1" t="s">
        <v>22</v>
      </c>
      <c r="J367" s="1">
        <v>32.200000000000003</v>
      </c>
      <c r="K367" s="1">
        <f>COUNTIF(A:A,bank_processed_transactions[[#This Row],[transaction_id]])</f>
        <v>1</v>
      </c>
    </row>
    <row r="368" spans="1:11" x14ac:dyDescent="0.3">
      <c r="A368" s="1" t="s">
        <v>4051</v>
      </c>
      <c r="B368" s="2">
        <v>46063</v>
      </c>
      <c r="C368" s="1" t="s">
        <v>1136</v>
      </c>
      <c r="D368" s="1" t="s">
        <v>18</v>
      </c>
      <c r="E368" s="1" t="s">
        <v>27</v>
      </c>
      <c r="F368" s="1">
        <v>5343.35</v>
      </c>
      <c r="G368" s="1" t="s">
        <v>14</v>
      </c>
      <c r="H368" s="2">
        <v>46065</v>
      </c>
      <c r="I368" s="1" t="s">
        <v>15</v>
      </c>
      <c r="J368" s="1">
        <v>8.8000000000000007</v>
      </c>
      <c r="K368" s="1">
        <f>COUNTIF(A:A,bank_processed_transactions[[#This Row],[transaction_id]])</f>
        <v>1</v>
      </c>
    </row>
    <row r="369" spans="1:11" x14ac:dyDescent="0.3">
      <c r="A369" s="1" t="s">
        <v>1080</v>
      </c>
      <c r="B369" s="2">
        <v>46081</v>
      </c>
      <c r="C369" s="1" t="s">
        <v>436</v>
      </c>
      <c r="D369" s="1" t="s">
        <v>12</v>
      </c>
      <c r="E369" s="1" t="s">
        <v>13</v>
      </c>
      <c r="F369" s="1">
        <v>2168.1799999999998</v>
      </c>
      <c r="G369" s="1" t="s">
        <v>94</v>
      </c>
      <c r="H369" s="2">
        <v>46083</v>
      </c>
      <c r="I369" s="1" t="s">
        <v>22</v>
      </c>
      <c r="J369" s="1">
        <v>14.5</v>
      </c>
      <c r="K369" s="1">
        <f>COUNTIF(A:A,bank_processed_transactions[[#This Row],[transaction_id]])</f>
        <v>1</v>
      </c>
    </row>
    <row r="370" spans="1:11" x14ac:dyDescent="0.3">
      <c r="A370" s="1" t="s">
        <v>2043</v>
      </c>
      <c r="B370" s="2">
        <v>46108</v>
      </c>
      <c r="C370" s="1" t="s">
        <v>78</v>
      </c>
      <c r="D370" s="1" t="s">
        <v>66</v>
      </c>
      <c r="E370" s="1" t="s">
        <v>21</v>
      </c>
      <c r="F370" s="1">
        <v>3574.46</v>
      </c>
      <c r="G370" s="1" t="s">
        <v>14</v>
      </c>
      <c r="H370" s="2">
        <v>46109</v>
      </c>
      <c r="I370" s="1" t="s">
        <v>22</v>
      </c>
      <c r="J370" s="1">
        <v>28.2</v>
      </c>
      <c r="K370" s="1">
        <f>COUNTIF(A:A,bank_processed_transactions[[#This Row],[transaction_id]])</f>
        <v>1</v>
      </c>
    </row>
    <row r="371" spans="1:11" x14ac:dyDescent="0.3">
      <c r="A371" s="1" t="s">
        <v>2851</v>
      </c>
      <c r="B371" s="2">
        <v>46036</v>
      </c>
      <c r="C371" s="1" t="s">
        <v>151</v>
      </c>
      <c r="D371" s="1" t="s">
        <v>12</v>
      </c>
      <c r="E371" s="1" t="s">
        <v>27</v>
      </c>
      <c r="F371" s="1">
        <v>654.87</v>
      </c>
      <c r="G371" s="1" t="s">
        <v>14</v>
      </c>
      <c r="H371" s="2">
        <v>46037</v>
      </c>
      <c r="I371" s="1" t="s">
        <v>22</v>
      </c>
      <c r="J371" s="1">
        <v>21.2</v>
      </c>
      <c r="K371" s="1">
        <f>COUNTIF(A:A,bank_processed_transactions[[#This Row],[transaction_id]])</f>
        <v>1</v>
      </c>
    </row>
    <row r="372" spans="1:11" x14ac:dyDescent="0.3">
      <c r="A372" s="1" t="s">
        <v>3429</v>
      </c>
      <c r="B372" s="2">
        <v>46094</v>
      </c>
      <c r="C372" s="1" t="s">
        <v>626</v>
      </c>
      <c r="D372" s="1" t="s">
        <v>12</v>
      </c>
      <c r="E372" s="1" t="s">
        <v>55</v>
      </c>
      <c r="F372" s="1">
        <v>1467.12</v>
      </c>
      <c r="G372" s="1" t="s">
        <v>14</v>
      </c>
      <c r="H372" s="2">
        <v>46097</v>
      </c>
      <c r="I372" s="1" t="s">
        <v>22</v>
      </c>
      <c r="J372" s="1">
        <v>30.6</v>
      </c>
      <c r="K372" s="1">
        <f>COUNTIF(A:A,bank_processed_transactions[[#This Row],[transaction_id]])</f>
        <v>1</v>
      </c>
    </row>
    <row r="373" spans="1:11" x14ac:dyDescent="0.3">
      <c r="A373" s="1" t="s">
        <v>4108</v>
      </c>
      <c r="B373" s="2">
        <v>46031</v>
      </c>
      <c r="C373" s="1" t="s">
        <v>1482</v>
      </c>
      <c r="D373" s="1" t="s">
        <v>12</v>
      </c>
      <c r="E373" s="1" t="s">
        <v>13</v>
      </c>
      <c r="F373" s="1">
        <v>1696.27</v>
      </c>
      <c r="G373" s="1" t="s">
        <v>14</v>
      </c>
      <c r="H373" s="2">
        <v>46033</v>
      </c>
      <c r="I373" s="1" t="s">
        <v>22</v>
      </c>
      <c r="J373" s="1">
        <v>8</v>
      </c>
      <c r="K373" s="1">
        <f>COUNTIF(A:A,bank_processed_transactions[[#This Row],[transaction_id]])</f>
        <v>1</v>
      </c>
    </row>
    <row r="374" spans="1:11" x14ac:dyDescent="0.3">
      <c r="A374" s="1" t="s">
        <v>4646</v>
      </c>
      <c r="B374" s="2">
        <v>46061</v>
      </c>
      <c r="C374" s="1" t="s">
        <v>419</v>
      </c>
      <c r="D374" s="1" t="s">
        <v>18</v>
      </c>
      <c r="E374" s="1" t="s">
        <v>21</v>
      </c>
      <c r="F374" s="1">
        <v>4368.6499999999996</v>
      </c>
      <c r="G374" s="1" t="s">
        <v>14</v>
      </c>
      <c r="H374" s="2">
        <v>46062</v>
      </c>
      <c r="I374" s="1" t="s">
        <v>22</v>
      </c>
      <c r="J374" s="1">
        <v>37.700000000000003</v>
      </c>
      <c r="K374" s="1">
        <f>COUNTIF(A:A,bank_processed_transactions[[#This Row],[transaction_id]])</f>
        <v>1</v>
      </c>
    </row>
    <row r="375" spans="1:11" x14ac:dyDescent="0.3">
      <c r="A375" s="1" t="s">
        <v>2513</v>
      </c>
      <c r="B375" s="2">
        <v>46093</v>
      </c>
      <c r="C375" s="1" t="s">
        <v>2514</v>
      </c>
      <c r="D375" s="1" t="s">
        <v>12</v>
      </c>
      <c r="E375" s="1" t="s">
        <v>27</v>
      </c>
      <c r="F375" s="1">
        <v>4227.82</v>
      </c>
      <c r="G375" s="1" t="s">
        <v>94</v>
      </c>
      <c r="H375" s="2">
        <v>46094</v>
      </c>
      <c r="I375" s="1" t="s">
        <v>15</v>
      </c>
      <c r="J375" s="1">
        <v>15.5</v>
      </c>
      <c r="K375" s="1">
        <f>COUNTIF(A:A,bank_processed_transactions[[#This Row],[transaction_id]])</f>
        <v>1</v>
      </c>
    </row>
    <row r="376" spans="1:11" x14ac:dyDescent="0.3">
      <c r="A376" s="1" t="s">
        <v>3389</v>
      </c>
      <c r="B376" s="2">
        <v>46087</v>
      </c>
      <c r="C376" s="1" t="s">
        <v>209</v>
      </c>
      <c r="D376" s="1" t="s">
        <v>12</v>
      </c>
      <c r="E376" s="1" t="s">
        <v>21</v>
      </c>
      <c r="F376" s="1">
        <v>5259.28</v>
      </c>
      <c r="G376" s="1" t="s">
        <v>14</v>
      </c>
      <c r="H376" s="2">
        <v>46088</v>
      </c>
      <c r="I376" s="1" t="s">
        <v>22</v>
      </c>
      <c r="J376" s="1">
        <v>4.9000000000000004</v>
      </c>
      <c r="K376" s="1">
        <f>COUNTIF(A:A,bank_processed_transactions[[#This Row],[transaction_id]])</f>
        <v>1</v>
      </c>
    </row>
    <row r="377" spans="1:11" x14ac:dyDescent="0.3">
      <c r="A377" s="1" t="s">
        <v>2208</v>
      </c>
      <c r="B377" s="2">
        <v>46042</v>
      </c>
      <c r="C377" s="1" t="s">
        <v>2163</v>
      </c>
      <c r="D377" s="1" t="s">
        <v>12</v>
      </c>
      <c r="E377" s="1" t="s">
        <v>13</v>
      </c>
      <c r="F377" s="1">
        <v>866.06</v>
      </c>
      <c r="G377" s="1" t="s">
        <v>14</v>
      </c>
      <c r="H377" s="2">
        <v>46044</v>
      </c>
      <c r="I377" s="1" t="s">
        <v>22</v>
      </c>
      <c r="J377" s="1">
        <v>59.4</v>
      </c>
      <c r="K377" s="1">
        <f>COUNTIF(A:A,bank_processed_transactions[[#This Row],[transaction_id]])</f>
        <v>1</v>
      </c>
    </row>
    <row r="378" spans="1:11" x14ac:dyDescent="0.3">
      <c r="A378" s="1" t="s">
        <v>2675</v>
      </c>
      <c r="B378" s="2">
        <v>46039</v>
      </c>
      <c r="C378" s="1" t="s">
        <v>2414</v>
      </c>
      <c r="D378" s="1" t="s">
        <v>18</v>
      </c>
      <c r="E378" s="1" t="s">
        <v>27</v>
      </c>
      <c r="F378" s="1">
        <v>673.09</v>
      </c>
      <c r="G378" s="1" t="s">
        <v>14</v>
      </c>
      <c r="H378" s="2">
        <v>46039</v>
      </c>
      <c r="I378" s="1" t="s">
        <v>28</v>
      </c>
      <c r="J378" s="1">
        <v>34.1</v>
      </c>
      <c r="K378" s="1">
        <f>COUNTIF(A:A,bank_processed_transactions[[#This Row],[transaction_id]])</f>
        <v>1</v>
      </c>
    </row>
    <row r="379" spans="1:11" x14ac:dyDescent="0.3">
      <c r="A379" s="1" t="s">
        <v>1315</v>
      </c>
      <c r="B379" s="2">
        <v>46052</v>
      </c>
      <c r="C379" s="1" t="s">
        <v>1316</v>
      </c>
      <c r="D379" s="1" t="s">
        <v>46</v>
      </c>
      <c r="E379" s="1" t="s">
        <v>13</v>
      </c>
      <c r="F379" s="1">
        <v>5868.7</v>
      </c>
      <c r="G379" s="1" t="s">
        <v>14</v>
      </c>
      <c r="H379" s="2">
        <v>46055</v>
      </c>
      <c r="I379" s="1" t="s">
        <v>22</v>
      </c>
      <c r="J379" s="1">
        <v>10.1</v>
      </c>
      <c r="K379" s="1">
        <f>COUNTIF(A:A,bank_processed_transactions[[#This Row],[transaction_id]])</f>
        <v>1</v>
      </c>
    </row>
    <row r="380" spans="1:11" x14ac:dyDescent="0.3">
      <c r="A380" s="1" t="s">
        <v>4851</v>
      </c>
      <c r="B380" s="2">
        <v>46073</v>
      </c>
      <c r="C380" s="1" t="s">
        <v>988</v>
      </c>
      <c r="D380" s="1" t="s">
        <v>12</v>
      </c>
      <c r="E380" s="1" t="s">
        <v>55</v>
      </c>
      <c r="F380" s="1">
        <v>7404.62</v>
      </c>
      <c r="G380" s="1" t="s">
        <v>14</v>
      </c>
      <c r="H380" s="2">
        <v>46076</v>
      </c>
      <c r="I380" s="1" t="s">
        <v>28</v>
      </c>
      <c r="J380" s="1">
        <v>33.799999999999997</v>
      </c>
      <c r="K380" s="1">
        <f>COUNTIF(A:A,bank_processed_transactions[[#This Row],[transaction_id]])</f>
        <v>1</v>
      </c>
    </row>
    <row r="381" spans="1:11" x14ac:dyDescent="0.3">
      <c r="A381" s="1" t="s">
        <v>4076</v>
      </c>
      <c r="B381" s="2">
        <v>46105</v>
      </c>
      <c r="C381" s="1" t="s">
        <v>721</v>
      </c>
      <c r="D381" s="1" t="s">
        <v>66</v>
      </c>
      <c r="E381" s="1" t="s">
        <v>21</v>
      </c>
      <c r="F381" s="1">
        <v>2175.64</v>
      </c>
      <c r="G381" s="1" t="s">
        <v>14</v>
      </c>
      <c r="H381" s="2">
        <v>46105</v>
      </c>
      <c r="I381" s="1" t="s">
        <v>15</v>
      </c>
      <c r="J381" s="1">
        <v>12.9</v>
      </c>
      <c r="K381" s="1">
        <f>COUNTIF(A:A,bank_processed_transactions[[#This Row],[transaction_id]])</f>
        <v>1</v>
      </c>
    </row>
    <row r="382" spans="1:11" x14ac:dyDescent="0.3">
      <c r="A382" s="1" t="s">
        <v>4013</v>
      </c>
      <c r="B382" s="2">
        <v>46106</v>
      </c>
      <c r="C382" s="1" t="s">
        <v>1059</v>
      </c>
      <c r="D382" s="1" t="s">
        <v>12</v>
      </c>
      <c r="E382" s="1" t="s">
        <v>13</v>
      </c>
      <c r="F382" s="1">
        <v>5778.97</v>
      </c>
      <c r="G382" s="1" t="s">
        <v>14</v>
      </c>
      <c r="H382" s="2">
        <v>46111</v>
      </c>
      <c r="I382" s="1" t="s">
        <v>15</v>
      </c>
      <c r="J382" s="1">
        <v>49.3</v>
      </c>
      <c r="K382" s="1">
        <f>COUNTIF(A:A,bank_processed_transactions[[#This Row],[transaction_id]])</f>
        <v>1</v>
      </c>
    </row>
    <row r="383" spans="1:11" x14ac:dyDescent="0.3">
      <c r="A383" s="1" t="s">
        <v>3112</v>
      </c>
      <c r="B383" s="2">
        <v>46078</v>
      </c>
      <c r="C383" s="1" t="s">
        <v>678</v>
      </c>
      <c r="D383" s="1" t="s">
        <v>12</v>
      </c>
      <c r="E383" s="1" t="s">
        <v>13</v>
      </c>
      <c r="F383" s="1">
        <v>60139.53</v>
      </c>
      <c r="G383" s="1" t="s">
        <v>14</v>
      </c>
      <c r="H383" s="2">
        <v>46079</v>
      </c>
      <c r="I383" s="1" t="s">
        <v>28</v>
      </c>
      <c r="J383" s="1">
        <v>42.2</v>
      </c>
      <c r="K383" s="1">
        <f>COUNTIF(A:A,bank_processed_transactions[[#This Row],[transaction_id]])</f>
        <v>1</v>
      </c>
    </row>
    <row r="384" spans="1:11" x14ac:dyDescent="0.3">
      <c r="A384" s="1" t="s">
        <v>2504</v>
      </c>
      <c r="B384" s="2">
        <v>46089</v>
      </c>
      <c r="C384" s="1" t="s">
        <v>882</v>
      </c>
      <c r="D384" s="1" t="s">
        <v>12</v>
      </c>
      <c r="E384" s="1" t="s">
        <v>27</v>
      </c>
      <c r="F384" s="1">
        <v>5684.72</v>
      </c>
      <c r="G384" s="1" t="s">
        <v>14</v>
      </c>
      <c r="H384" s="2">
        <v>46092</v>
      </c>
      <c r="I384" s="1" t="s">
        <v>22</v>
      </c>
      <c r="J384" s="1">
        <v>27.1</v>
      </c>
      <c r="K384" s="1">
        <f>COUNTIF(A:A,bank_processed_transactions[[#This Row],[transaction_id]])</f>
        <v>1</v>
      </c>
    </row>
    <row r="385" spans="1:11" x14ac:dyDescent="0.3">
      <c r="A385" s="1" t="s">
        <v>4861</v>
      </c>
      <c r="B385" s="2">
        <v>46029</v>
      </c>
      <c r="C385" s="1" t="s">
        <v>1482</v>
      </c>
      <c r="D385" s="1" t="s">
        <v>18</v>
      </c>
      <c r="E385" s="1" t="s">
        <v>55</v>
      </c>
      <c r="F385" s="1">
        <v>3613.68</v>
      </c>
      <c r="G385" s="1" t="s">
        <v>14</v>
      </c>
      <c r="H385" s="2">
        <v>46029</v>
      </c>
      <c r="I385" s="1" t="s">
        <v>28</v>
      </c>
      <c r="J385" s="1">
        <v>48.5</v>
      </c>
      <c r="K385" s="1">
        <f>COUNTIF(A:A,bank_processed_transactions[[#This Row],[transaction_id]])</f>
        <v>1</v>
      </c>
    </row>
    <row r="386" spans="1:11" x14ac:dyDescent="0.3">
      <c r="A386" s="1" t="s">
        <v>2682</v>
      </c>
      <c r="B386" s="2">
        <v>46028</v>
      </c>
      <c r="C386" s="1" t="s">
        <v>1678</v>
      </c>
      <c r="D386" s="1" t="s">
        <v>46</v>
      </c>
      <c r="E386" s="1" t="s">
        <v>13</v>
      </c>
      <c r="F386" s="1">
        <v>1397.61</v>
      </c>
      <c r="G386" s="1" t="s">
        <v>14</v>
      </c>
      <c r="H386" s="2">
        <v>46030</v>
      </c>
      <c r="I386" s="1" t="s">
        <v>22</v>
      </c>
      <c r="J386" s="1">
        <v>8</v>
      </c>
      <c r="K386" s="1">
        <f>COUNTIF(A:A,bank_processed_transactions[[#This Row],[transaction_id]])</f>
        <v>1</v>
      </c>
    </row>
    <row r="387" spans="1:11" x14ac:dyDescent="0.3">
      <c r="A387" s="1" t="s">
        <v>3859</v>
      </c>
      <c r="B387" s="2">
        <v>46046</v>
      </c>
      <c r="C387" s="1" t="s">
        <v>1728</v>
      </c>
      <c r="D387" s="1" t="s">
        <v>35</v>
      </c>
      <c r="E387" s="1" t="s">
        <v>27</v>
      </c>
      <c r="F387" s="1">
        <v>601.46</v>
      </c>
      <c r="G387" s="1" t="s">
        <v>14</v>
      </c>
      <c r="H387" s="2">
        <v>46048</v>
      </c>
      <c r="I387" s="1" t="s">
        <v>15</v>
      </c>
      <c r="J387" s="1">
        <v>3.7</v>
      </c>
      <c r="K387" s="1">
        <f>COUNTIF(A:A,bank_processed_transactions[[#This Row],[transaction_id]])</f>
        <v>1</v>
      </c>
    </row>
    <row r="388" spans="1:11" x14ac:dyDescent="0.3">
      <c r="A388" s="1" t="s">
        <v>2299</v>
      </c>
      <c r="B388" s="2">
        <v>46035</v>
      </c>
      <c r="C388" s="1" t="s">
        <v>2300</v>
      </c>
      <c r="D388" s="1" t="s">
        <v>66</v>
      </c>
      <c r="E388" s="1" t="s">
        <v>21</v>
      </c>
      <c r="F388" s="1">
        <v>10790.71</v>
      </c>
      <c r="G388" s="1" t="s">
        <v>94</v>
      </c>
      <c r="H388" s="2">
        <v>46038</v>
      </c>
      <c r="I388" s="1" t="s">
        <v>15</v>
      </c>
      <c r="J388" s="1">
        <v>41.9</v>
      </c>
      <c r="K388" s="1">
        <f>COUNTIF(A:A,bank_processed_transactions[[#This Row],[transaction_id]])</f>
        <v>1</v>
      </c>
    </row>
    <row r="389" spans="1:11" x14ac:dyDescent="0.3">
      <c r="A389" s="1" t="s">
        <v>3654</v>
      </c>
      <c r="B389" s="2">
        <v>46109</v>
      </c>
      <c r="C389" s="1" t="s">
        <v>962</v>
      </c>
      <c r="D389" s="1" t="s">
        <v>66</v>
      </c>
      <c r="E389" s="1" t="s">
        <v>13</v>
      </c>
      <c r="F389" s="1">
        <v>2420.35</v>
      </c>
      <c r="G389" s="1" t="s">
        <v>14</v>
      </c>
      <c r="H389" s="2">
        <v>46109</v>
      </c>
      <c r="I389" s="1" t="s">
        <v>28</v>
      </c>
      <c r="J389" s="1">
        <v>114</v>
      </c>
      <c r="K389" s="1">
        <f>COUNTIF(A:A,bank_processed_transactions[[#This Row],[transaction_id]])</f>
        <v>1</v>
      </c>
    </row>
    <row r="390" spans="1:11" x14ac:dyDescent="0.3">
      <c r="A390" s="1" t="s">
        <v>2612</v>
      </c>
      <c r="B390" s="2">
        <v>46086</v>
      </c>
      <c r="C390" s="1" t="s">
        <v>1533</v>
      </c>
      <c r="D390" s="1" t="s">
        <v>12</v>
      </c>
      <c r="E390" s="1" t="s">
        <v>27</v>
      </c>
      <c r="F390" s="1">
        <v>9217.43</v>
      </c>
      <c r="G390" s="1" t="s">
        <v>14</v>
      </c>
      <c r="H390" s="2">
        <v>46087</v>
      </c>
      <c r="I390" s="1" t="s">
        <v>28</v>
      </c>
      <c r="J390" s="1">
        <v>8.3000000000000007</v>
      </c>
      <c r="K390" s="1">
        <f>COUNTIF(A:A,bank_processed_transactions[[#This Row],[transaction_id]])</f>
        <v>1</v>
      </c>
    </row>
    <row r="391" spans="1:11" x14ac:dyDescent="0.3">
      <c r="A391" s="1" t="s">
        <v>4241</v>
      </c>
      <c r="B391" s="2">
        <v>46053</v>
      </c>
      <c r="C391" s="1" t="s">
        <v>1025</v>
      </c>
      <c r="D391" s="1" t="s">
        <v>18</v>
      </c>
      <c r="E391" s="1" t="s">
        <v>13</v>
      </c>
      <c r="F391" s="1">
        <v>1620.93</v>
      </c>
      <c r="G391" s="1" t="s">
        <v>14</v>
      </c>
      <c r="H391" s="2">
        <v>46058</v>
      </c>
      <c r="I391" s="1" t="s">
        <v>15</v>
      </c>
      <c r="J391" s="1">
        <v>79</v>
      </c>
      <c r="K391" s="1">
        <f>COUNTIF(A:A,bank_processed_transactions[[#This Row],[transaction_id]])</f>
        <v>1</v>
      </c>
    </row>
    <row r="392" spans="1:11" x14ac:dyDescent="0.3">
      <c r="A392" s="1" t="s">
        <v>2334</v>
      </c>
      <c r="B392" s="2">
        <v>46087</v>
      </c>
      <c r="C392" s="1" t="s">
        <v>1667</v>
      </c>
      <c r="D392" s="1" t="s">
        <v>18</v>
      </c>
      <c r="E392" s="1" t="s">
        <v>27</v>
      </c>
      <c r="F392" s="1">
        <v>67398.350000000006</v>
      </c>
      <c r="G392" s="1" t="s">
        <v>14</v>
      </c>
      <c r="H392" s="2">
        <v>46089</v>
      </c>
      <c r="I392" s="1" t="s">
        <v>28</v>
      </c>
      <c r="J392" s="1">
        <v>15</v>
      </c>
      <c r="K392" s="1">
        <f>COUNTIF(A:A,bank_processed_transactions[[#This Row],[transaction_id]])</f>
        <v>1</v>
      </c>
    </row>
    <row r="393" spans="1:11" x14ac:dyDescent="0.3">
      <c r="A393" s="1" t="s">
        <v>2679</v>
      </c>
      <c r="B393" s="2">
        <v>46088</v>
      </c>
      <c r="C393" s="1" t="s">
        <v>2680</v>
      </c>
      <c r="D393" s="1" t="s">
        <v>12</v>
      </c>
      <c r="E393" s="1" t="s">
        <v>13</v>
      </c>
      <c r="F393" s="1">
        <v>733.68</v>
      </c>
      <c r="G393" s="1" t="s">
        <v>14</v>
      </c>
      <c r="H393" s="2">
        <v>46088</v>
      </c>
      <c r="I393" s="1" t="s">
        <v>28</v>
      </c>
      <c r="J393" s="1">
        <v>9.1999999999999993</v>
      </c>
      <c r="K393" s="1">
        <f>COUNTIF(A:A,bank_processed_transactions[[#This Row],[transaction_id]])</f>
        <v>1</v>
      </c>
    </row>
    <row r="394" spans="1:11" x14ac:dyDescent="0.3">
      <c r="A394" s="1" t="s">
        <v>2006</v>
      </c>
      <c r="B394" s="2">
        <v>46063</v>
      </c>
      <c r="C394" s="1" t="s">
        <v>1573</v>
      </c>
      <c r="D394" s="1" t="s">
        <v>12</v>
      </c>
      <c r="E394" s="1" t="s">
        <v>27</v>
      </c>
      <c r="F394" s="1">
        <v>8181.86</v>
      </c>
      <c r="G394" s="1" t="s">
        <v>14</v>
      </c>
      <c r="H394" s="2">
        <v>46063</v>
      </c>
      <c r="I394" s="1" t="s">
        <v>15</v>
      </c>
      <c r="J394" s="1">
        <v>8.6</v>
      </c>
      <c r="K394" s="1">
        <f>COUNTIF(A:A,bank_processed_transactions[[#This Row],[transaction_id]])</f>
        <v>1</v>
      </c>
    </row>
    <row r="395" spans="1:11" x14ac:dyDescent="0.3">
      <c r="A395" s="1" t="s">
        <v>3371</v>
      </c>
      <c r="B395" s="2">
        <v>46046</v>
      </c>
      <c r="C395" s="1" t="s">
        <v>2438</v>
      </c>
      <c r="D395" s="1" t="s">
        <v>12</v>
      </c>
      <c r="E395" s="1" t="s">
        <v>13</v>
      </c>
      <c r="F395" s="1">
        <v>4584.3500000000004</v>
      </c>
      <c r="G395" s="1" t="s">
        <v>14</v>
      </c>
      <c r="H395" s="2">
        <v>46051</v>
      </c>
      <c r="I395" s="1" t="s">
        <v>22</v>
      </c>
      <c r="J395" s="1">
        <v>22.8</v>
      </c>
      <c r="K395" s="1">
        <f>COUNTIF(A:A,bank_processed_transactions[[#This Row],[transaction_id]])</f>
        <v>1</v>
      </c>
    </row>
    <row r="396" spans="1:11" x14ac:dyDescent="0.3">
      <c r="A396" s="1" t="s">
        <v>4822</v>
      </c>
      <c r="B396" s="2">
        <v>46068</v>
      </c>
      <c r="C396" s="1" t="s">
        <v>259</v>
      </c>
      <c r="D396" s="1" t="s">
        <v>66</v>
      </c>
      <c r="E396" s="1" t="s">
        <v>21</v>
      </c>
      <c r="F396" s="1">
        <v>2971.88</v>
      </c>
      <c r="G396" s="1" t="s">
        <v>14</v>
      </c>
      <c r="H396" s="2">
        <v>46068</v>
      </c>
      <c r="I396" s="1" t="s">
        <v>22</v>
      </c>
      <c r="J396" s="1">
        <v>21</v>
      </c>
      <c r="K396" s="1">
        <f>COUNTIF(A:A,bank_processed_transactions[[#This Row],[transaction_id]])</f>
        <v>1</v>
      </c>
    </row>
    <row r="397" spans="1:11" x14ac:dyDescent="0.3">
      <c r="A397" s="1" t="s">
        <v>959</v>
      </c>
      <c r="B397" s="2">
        <v>46036</v>
      </c>
      <c r="C397" s="1" t="s">
        <v>960</v>
      </c>
      <c r="D397" s="1" t="s">
        <v>35</v>
      </c>
      <c r="E397" s="1" t="s">
        <v>13</v>
      </c>
      <c r="F397" s="1">
        <v>1048.26</v>
      </c>
      <c r="G397" s="1" t="s">
        <v>14</v>
      </c>
      <c r="H397" s="2">
        <v>46036</v>
      </c>
      <c r="I397" s="1" t="s">
        <v>28</v>
      </c>
      <c r="J397" s="1">
        <v>6.4</v>
      </c>
      <c r="K397" s="1">
        <f>COUNTIF(A:A,bank_processed_transactions[[#This Row],[transaction_id]])</f>
        <v>1</v>
      </c>
    </row>
    <row r="398" spans="1:11" x14ac:dyDescent="0.3">
      <c r="A398" s="1" t="s">
        <v>517</v>
      </c>
      <c r="B398" s="2">
        <v>46044</v>
      </c>
      <c r="C398" s="1" t="s">
        <v>518</v>
      </c>
      <c r="D398" s="1" t="s">
        <v>12</v>
      </c>
      <c r="E398" s="1" t="s">
        <v>27</v>
      </c>
      <c r="F398" s="1">
        <v>16866.5</v>
      </c>
      <c r="G398" s="1" t="s">
        <v>89</v>
      </c>
      <c r="H398" s="2">
        <v>46046</v>
      </c>
      <c r="I398" s="1" t="s">
        <v>15</v>
      </c>
      <c r="J398" s="1">
        <v>21.1</v>
      </c>
      <c r="K398" s="1">
        <f>COUNTIF(A:A,bank_processed_transactions[[#This Row],[transaction_id]])</f>
        <v>1</v>
      </c>
    </row>
    <row r="399" spans="1:11" x14ac:dyDescent="0.3">
      <c r="A399" s="1" t="s">
        <v>2932</v>
      </c>
      <c r="B399" s="2">
        <v>46070</v>
      </c>
      <c r="C399" s="1" t="s">
        <v>1678</v>
      </c>
      <c r="D399" s="1" t="s">
        <v>66</v>
      </c>
      <c r="E399" s="1" t="s">
        <v>55</v>
      </c>
      <c r="F399" s="1">
        <v>2593.13</v>
      </c>
      <c r="G399" s="1" t="s">
        <v>14</v>
      </c>
      <c r="H399" s="2">
        <v>46072</v>
      </c>
      <c r="I399" s="1" t="s">
        <v>22</v>
      </c>
      <c r="J399" s="1">
        <v>18.7</v>
      </c>
      <c r="K399" s="1">
        <f>COUNTIF(A:A,bank_processed_transactions[[#This Row],[transaction_id]])</f>
        <v>1</v>
      </c>
    </row>
    <row r="400" spans="1:11" x14ac:dyDescent="0.3">
      <c r="A400" s="1" t="s">
        <v>49</v>
      </c>
      <c r="B400" s="2">
        <v>46037</v>
      </c>
      <c r="C400" s="1" t="s">
        <v>50</v>
      </c>
      <c r="D400" s="1" t="s">
        <v>18</v>
      </c>
      <c r="E400" s="1" t="s">
        <v>13</v>
      </c>
      <c r="F400" s="1">
        <v>10467.51</v>
      </c>
      <c r="G400" s="1" t="s">
        <v>14</v>
      </c>
      <c r="H400" s="2">
        <v>46038</v>
      </c>
      <c r="I400" s="1" t="s">
        <v>28</v>
      </c>
      <c r="J400" s="1">
        <v>40.1</v>
      </c>
      <c r="K400" s="1">
        <f>COUNTIF(A:A,bank_processed_transactions[[#This Row],[transaction_id]])</f>
        <v>1</v>
      </c>
    </row>
    <row r="401" spans="1:11" x14ac:dyDescent="0.3">
      <c r="A401" s="1" t="s">
        <v>464</v>
      </c>
      <c r="B401" s="2">
        <v>46073</v>
      </c>
      <c r="C401" s="1" t="s">
        <v>465</v>
      </c>
      <c r="D401" s="1" t="s">
        <v>46</v>
      </c>
      <c r="E401" s="1" t="s">
        <v>27</v>
      </c>
      <c r="F401" s="1">
        <v>5355.97</v>
      </c>
      <c r="G401" s="1" t="s">
        <v>14</v>
      </c>
      <c r="H401" s="2">
        <v>46076</v>
      </c>
      <c r="I401" s="1" t="s">
        <v>22</v>
      </c>
      <c r="J401" s="1">
        <v>12.9</v>
      </c>
      <c r="K401" s="1">
        <f>COUNTIF(A:A,bank_processed_transactions[[#This Row],[transaction_id]])</f>
        <v>1</v>
      </c>
    </row>
    <row r="402" spans="1:11" x14ac:dyDescent="0.3">
      <c r="A402" s="1" t="s">
        <v>563</v>
      </c>
      <c r="B402" s="2">
        <v>46057</v>
      </c>
      <c r="C402" s="1" t="s">
        <v>564</v>
      </c>
      <c r="D402" s="1" t="s">
        <v>66</v>
      </c>
      <c r="E402" s="1" t="s">
        <v>13</v>
      </c>
      <c r="F402" s="1">
        <v>3455.94</v>
      </c>
      <c r="G402" s="1" t="s">
        <v>14</v>
      </c>
      <c r="H402" s="2">
        <v>46058</v>
      </c>
      <c r="I402" s="1" t="s">
        <v>22</v>
      </c>
      <c r="J402" s="1">
        <v>12.4</v>
      </c>
      <c r="K402" s="1">
        <f>COUNTIF(A:A,bank_processed_transactions[[#This Row],[transaction_id]])</f>
        <v>1</v>
      </c>
    </row>
    <row r="403" spans="1:11" x14ac:dyDescent="0.3">
      <c r="A403" s="1" t="s">
        <v>3487</v>
      </c>
      <c r="B403" s="2">
        <v>46057</v>
      </c>
      <c r="C403" s="1" t="s">
        <v>3065</v>
      </c>
      <c r="D403" s="1" t="s">
        <v>12</v>
      </c>
      <c r="E403" s="1" t="s">
        <v>55</v>
      </c>
      <c r="F403" s="1">
        <v>7611.26</v>
      </c>
      <c r="G403" s="1" t="s">
        <v>14</v>
      </c>
      <c r="H403" s="2">
        <v>46057</v>
      </c>
      <c r="I403" s="1" t="s">
        <v>22</v>
      </c>
      <c r="J403" s="1">
        <v>51.8</v>
      </c>
      <c r="K403" s="1">
        <f>COUNTIF(A:A,bank_processed_transactions[[#This Row],[transaction_id]])</f>
        <v>1</v>
      </c>
    </row>
    <row r="404" spans="1:11" x14ac:dyDescent="0.3">
      <c r="A404" s="1" t="s">
        <v>1731</v>
      </c>
      <c r="B404" s="2">
        <v>46032</v>
      </c>
      <c r="C404" s="1" t="s">
        <v>1223</v>
      </c>
      <c r="D404" s="1" t="s">
        <v>12</v>
      </c>
      <c r="E404" s="1" t="s">
        <v>27</v>
      </c>
      <c r="F404" s="1">
        <v>5768.33</v>
      </c>
      <c r="G404" s="1" t="s">
        <v>14</v>
      </c>
      <c r="H404" s="2">
        <v>46034</v>
      </c>
      <c r="I404" s="1" t="s">
        <v>22</v>
      </c>
      <c r="J404" s="1">
        <v>66.7</v>
      </c>
      <c r="K404" s="1">
        <f>COUNTIF(A:A,bank_processed_transactions[[#This Row],[transaction_id]])</f>
        <v>1</v>
      </c>
    </row>
    <row r="405" spans="1:11" x14ac:dyDescent="0.3">
      <c r="A405" s="1" t="s">
        <v>2859</v>
      </c>
      <c r="B405" s="2">
        <v>46039</v>
      </c>
      <c r="C405" s="1" t="s">
        <v>1556</v>
      </c>
      <c r="D405" s="1" t="s">
        <v>12</v>
      </c>
      <c r="E405" s="1" t="s">
        <v>27</v>
      </c>
      <c r="F405" s="1">
        <v>8934.59</v>
      </c>
      <c r="G405" s="1" t="s">
        <v>14</v>
      </c>
      <c r="H405" s="2">
        <v>46041</v>
      </c>
      <c r="I405" s="1" t="s">
        <v>28</v>
      </c>
      <c r="J405" s="1">
        <v>26.2</v>
      </c>
      <c r="K405" s="1">
        <f>COUNTIF(A:A,bank_processed_transactions[[#This Row],[transaction_id]])</f>
        <v>1</v>
      </c>
    </row>
    <row r="406" spans="1:11" x14ac:dyDescent="0.3">
      <c r="A406" s="1" t="s">
        <v>2413</v>
      </c>
      <c r="B406" s="2">
        <v>46050</v>
      </c>
      <c r="C406" s="1" t="s">
        <v>2414</v>
      </c>
      <c r="D406" s="1" t="s">
        <v>12</v>
      </c>
      <c r="E406" s="1" t="s">
        <v>13</v>
      </c>
      <c r="F406" s="1">
        <v>7712.17</v>
      </c>
      <c r="G406" s="1" t="s">
        <v>14</v>
      </c>
      <c r="H406" s="2">
        <v>46055</v>
      </c>
      <c r="I406" s="1" t="s">
        <v>22</v>
      </c>
      <c r="J406" s="1">
        <v>27.7</v>
      </c>
      <c r="K406" s="1">
        <f>COUNTIF(A:A,bank_processed_transactions[[#This Row],[transaction_id]])</f>
        <v>1</v>
      </c>
    </row>
    <row r="407" spans="1:11" x14ac:dyDescent="0.3">
      <c r="A407" s="1" t="s">
        <v>2280</v>
      </c>
      <c r="B407" s="2">
        <v>46097</v>
      </c>
      <c r="C407" s="1" t="s">
        <v>2037</v>
      </c>
      <c r="D407" s="1" t="s">
        <v>66</v>
      </c>
      <c r="E407" s="1" t="s">
        <v>55</v>
      </c>
      <c r="F407" s="1">
        <v>376.95</v>
      </c>
      <c r="G407" s="1" t="s">
        <v>14</v>
      </c>
      <c r="H407" s="2">
        <v>46100</v>
      </c>
      <c r="I407" s="1" t="s">
        <v>15</v>
      </c>
      <c r="J407" s="1">
        <v>16.100000000000001</v>
      </c>
      <c r="K407" s="1">
        <f>COUNTIF(A:A,bank_processed_transactions[[#This Row],[transaction_id]])</f>
        <v>1</v>
      </c>
    </row>
    <row r="408" spans="1:11" x14ac:dyDescent="0.3">
      <c r="A408" s="1" t="s">
        <v>558</v>
      </c>
      <c r="B408" s="2">
        <v>46047</v>
      </c>
      <c r="C408" s="1" t="s">
        <v>559</v>
      </c>
      <c r="D408" s="1" t="s">
        <v>18</v>
      </c>
      <c r="E408" s="1" t="s">
        <v>13</v>
      </c>
      <c r="F408" s="1">
        <v>13434.76</v>
      </c>
      <c r="G408" s="1" t="s">
        <v>94</v>
      </c>
      <c r="H408" s="2">
        <v>46050</v>
      </c>
      <c r="I408" s="1" t="s">
        <v>22</v>
      </c>
      <c r="J408" s="1">
        <v>1.7</v>
      </c>
      <c r="K408" s="1">
        <f>COUNTIF(A:A,bank_processed_transactions[[#This Row],[transaction_id]])</f>
        <v>1</v>
      </c>
    </row>
    <row r="409" spans="1:11" x14ac:dyDescent="0.3">
      <c r="A409" s="1" t="s">
        <v>1177</v>
      </c>
      <c r="B409" s="2">
        <v>46091</v>
      </c>
      <c r="C409" s="1" t="s">
        <v>1178</v>
      </c>
      <c r="D409" s="1" t="s">
        <v>35</v>
      </c>
      <c r="E409" s="1" t="s">
        <v>55</v>
      </c>
      <c r="F409" s="1">
        <v>3932.03</v>
      </c>
      <c r="G409" s="1" t="s">
        <v>14</v>
      </c>
      <c r="H409" s="2">
        <v>46092</v>
      </c>
      <c r="I409" s="1" t="s">
        <v>15</v>
      </c>
      <c r="J409" s="1">
        <v>58.4</v>
      </c>
      <c r="K409" s="1">
        <f>COUNTIF(A:A,bank_processed_transactions[[#This Row],[transaction_id]])</f>
        <v>1</v>
      </c>
    </row>
    <row r="410" spans="1:11" x14ac:dyDescent="0.3">
      <c r="A410" s="1" t="s">
        <v>4457</v>
      </c>
      <c r="B410" s="2">
        <v>46075</v>
      </c>
      <c r="C410" s="1" t="s">
        <v>1537</v>
      </c>
      <c r="D410" s="1" t="s">
        <v>12</v>
      </c>
      <c r="E410" s="1" t="s">
        <v>13</v>
      </c>
      <c r="F410" s="1">
        <v>3127.74</v>
      </c>
      <c r="G410" s="1" t="s">
        <v>14</v>
      </c>
      <c r="H410" s="2">
        <v>46078</v>
      </c>
      <c r="I410" s="1" t="s">
        <v>22</v>
      </c>
      <c r="J410" s="1">
        <v>33.799999999999997</v>
      </c>
      <c r="K410" s="1">
        <f>COUNTIF(A:A,bank_processed_transactions[[#This Row],[transaction_id]])</f>
        <v>1</v>
      </c>
    </row>
    <row r="411" spans="1:11" x14ac:dyDescent="0.3">
      <c r="A411" s="1" t="s">
        <v>2281</v>
      </c>
      <c r="B411" s="2">
        <v>46053</v>
      </c>
      <c r="C411" s="1" t="s">
        <v>643</v>
      </c>
      <c r="D411" s="1" t="s">
        <v>66</v>
      </c>
      <c r="E411" s="1" t="s">
        <v>21</v>
      </c>
      <c r="F411" s="1">
        <v>2384</v>
      </c>
      <c r="G411" s="1" t="s">
        <v>14</v>
      </c>
      <c r="H411" s="2">
        <v>46055</v>
      </c>
      <c r="I411" s="1" t="s">
        <v>22</v>
      </c>
      <c r="J411" s="1">
        <v>58.1</v>
      </c>
      <c r="K411" s="1">
        <f>COUNTIF(A:A,bank_processed_transactions[[#This Row],[transaction_id]])</f>
        <v>1</v>
      </c>
    </row>
    <row r="412" spans="1:11" x14ac:dyDescent="0.3">
      <c r="A412" s="1" t="s">
        <v>3446</v>
      </c>
      <c r="B412" s="2">
        <v>46037</v>
      </c>
      <c r="C412" s="1" t="s">
        <v>284</v>
      </c>
      <c r="D412" s="1" t="s">
        <v>12</v>
      </c>
      <c r="E412" s="1" t="s">
        <v>27</v>
      </c>
      <c r="F412" s="1">
        <v>17890.36</v>
      </c>
      <c r="G412" s="1" t="s">
        <v>14</v>
      </c>
      <c r="H412" s="2">
        <v>46037</v>
      </c>
      <c r="I412" s="1" t="s">
        <v>15</v>
      </c>
      <c r="J412" s="1">
        <v>34.1</v>
      </c>
      <c r="K412" s="1">
        <f>COUNTIF(A:A,bank_processed_transactions[[#This Row],[transaction_id]])</f>
        <v>1</v>
      </c>
    </row>
    <row r="413" spans="1:11" x14ac:dyDescent="0.3">
      <c r="A413" s="1" t="s">
        <v>4793</v>
      </c>
      <c r="B413" s="2">
        <v>46090</v>
      </c>
      <c r="C413" s="1" t="s">
        <v>478</v>
      </c>
      <c r="D413" s="1" t="s">
        <v>66</v>
      </c>
      <c r="E413" s="1" t="s">
        <v>55</v>
      </c>
      <c r="F413" s="1">
        <v>27759.1</v>
      </c>
      <c r="G413" s="1" t="s">
        <v>14</v>
      </c>
      <c r="H413" s="2">
        <v>46091</v>
      </c>
      <c r="I413" s="1" t="s">
        <v>15</v>
      </c>
      <c r="J413" s="1">
        <v>26.8</v>
      </c>
      <c r="K413" s="1">
        <f>COUNTIF(A:A,bank_processed_transactions[[#This Row],[transaction_id]])</f>
        <v>1</v>
      </c>
    </row>
    <row r="414" spans="1:11" x14ac:dyDescent="0.3">
      <c r="A414" s="1" t="s">
        <v>1009</v>
      </c>
      <c r="B414" s="2">
        <v>46071</v>
      </c>
      <c r="C414" s="1" t="s">
        <v>271</v>
      </c>
      <c r="D414" s="1" t="s">
        <v>12</v>
      </c>
      <c r="E414" s="1" t="s">
        <v>21</v>
      </c>
      <c r="F414" s="1">
        <v>16062.22</v>
      </c>
      <c r="G414" s="1" t="s">
        <v>14</v>
      </c>
      <c r="H414" s="2">
        <v>46074</v>
      </c>
      <c r="I414" s="1" t="s">
        <v>22</v>
      </c>
      <c r="J414" s="1">
        <v>41.6</v>
      </c>
      <c r="K414" s="1">
        <f>COUNTIF(A:A,bank_processed_transactions[[#This Row],[transaction_id]])</f>
        <v>1</v>
      </c>
    </row>
    <row r="415" spans="1:11" x14ac:dyDescent="0.3">
      <c r="A415" s="1" t="s">
        <v>4943</v>
      </c>
      <c r="B415" s="2">
        <v>46036</v>
      </c>
      <c r="C415" s="1" t="s">
        <v>742</v>
      </c>
      <c r="D415" s="1" t="s">
        <v>35</v>
      </c>
      <c r="E415" s="1" t="s">
        <v>27</v>
      </c>
      <c r="F415" s="1">
        <v>6554.13</v>
      </c>
      <c r="G415" s="1" t="s">
        <v>14</v>
      </c>
      <c r="H415" s="2">
        <v>46037</v>
      </c>
      <c r="I415" s="1" t="s">
        <v>28</v>
      </c>
      <c r="J415" s="1">
        <v>36.700000000000003</v>
      </c>
      <c r="K415" s="1">
        <f>COUNTIF(A:A,bank_processed_transactions[[#This Row],[transaction_id]])</f>
        <v>1</v>
      </c>
    </row>
    <row r="416" spans="1:11" x14ac:dyDescent="0.3">
      <c r="A416" s="1" t="s">
        <v>932</v>
      </c>
      <c r="B416" s="2">
        <v>46074</v>
      </c>
      <c r="C416" s="1" t="s">
        <v>118</v>
      </c>
      <c r="D416" s="1" t="s">
        <v>12</v>
      </c>
      <c r="E416" s="1" t="s">
        <v>13</v>
      </c>
      <c r="F416" s="1">
        <v>9578.9699999999993</v>
      </c>
      <c r="G416" s="1" t="s">
        <v>14</v>
      </c>
      <c r="H416" s="2">
        <v>46074</v>
      </c>
      <c r="I416" s="1" t="s">
        <v>22</v>
      </c>
      <c r="J416" s="1">
        <v>48</v>
      </c>
      <c r="K416" s="1">
        <f>COUNTIF(A:A,bank_processed_transactions[[#This Row],[transaction_id]])</f>
        <v>1</v>
      </c>
    </row>
    <row r="417" spans="1:11" x14ac:dyDescent="0.3">
      <c r="A417" s="1" t="s">
        <v>1337</v>
      </c>
      <c r="B417" s="2">
        <v>46034</v>
      </c>
      <c r="C417" s="1" t="s">
        <v>1172</v>
      </c>
      <c r="D417" s="1" t="s">
        <v>12</v>
      </c>
      <c r="E417" s="1" t="s">
        <v>55</v>
      </c>
      <c r="F417" s="1">
        <v>1694.05</v>
      </c>
      <c r="G417" s="1" t="s">
        <v>14</v>
      </c>
      <c r="H417" s="2">
        <v>46034</v>
      </c>
      <c r="I417" s="1" t="s">
        <v>28</v>
      </c>
      <c r="J417" s="1">
        <v>52</v>
      </c>
      <c r="K417" s="1">
        <f>COUNTIF(A:A,bank_processed_transactions[[#This Row],[transaction_id]])</f>
        <v>1</v>
      </c>
    </row>
    <row r="418" spans="1:11" x14ac:dyDescent="0.3">
      <c r="A418" s="1" t="s">
        <v>1042</v>
      </c>
      <c r="B418" s="2">
        <v>46060</v>
      </c>
      <c r="C418" s="1" t="s">
        <v>401</v>
      </c>
      <c r="D418" s="1" t="s">
        <v>18</v>
      </c>
      <c r="E418" s="1" t="s">
        <v>21</v>
      </c>
      <c r="F418" s="1">
        <v>3788.6</v>
      </c>
      <c r="G418" s="1" t="s">
        <v>14</v>
      </c>
      <c r="H418" s="2">
        <v>46063</v>
      </c>
      <c r="I418" s="1" t="s">
        <v>28</v>
      </c>
      <c r="J418" s="1">
        <v>23.9</v>
      </c>
      <c r="K418" s="1">
        <f>COUNTIF(A:A,bank_processed_transactions[[#This Row],[transaction_id]])</f>
        <v>1</v>
      </c>
    </row>
    <row r="419" spans="1:11" x14ac:dyDescent="0.3">
      <c r="A419" s="1" t="s">
        <v>4217</v>
      </c>
      <c r="B419" s="2">
        <v>46064</v>
      </c>
      <c r="C419" s="1" t="s">
        <v>1903</v>
      </c>
      <c r="D419" s="1" t="s">
        <v>35</v>
      </c>
      <c r="E419" s="1" t="s">
        <v>27</v>
      </c>
      <c r="F419" s="1">
        <v>4587.13</v>
      </c>
      <c r="G419" s="1" t="s">
        <v>89</v>
      </c>
      <c r="H419" s="2">
        <v>46064</v>
      </c>
      <c r="I419" s="1" t="s">
        <v>22</v>
      </c>
      <c r="J419" s="1">
        <v>12.4</v>
      </c>
      <c r="K419" s="1">
        <f>COUNTIF(A:A,bank_processed_transactions[[#This Row],[transaction_id]])</f>
        <v>1</v>
      </c>
    </row>
    <row r="420" spans="1:11" x14ac:dyDescent="0.3">
      <c r="A420" s="1" t="s">
        <v>1240</v>
      </c>
      <c r="B420" s="2">
        <v>46036</v>
      </c>
      <c r="C420" s="1" t="s">
        <v>1241</v>
      </c>
      <c r="D420" s="1" t="s">
        <v>66</v>
      </c>
      <c r="E420" s="1" t="s">
        <v>27</v>
      </c>
      <c r="F420" s="1">
        <v>15088.43</v>
      </c>
      <c r="G420" s="1" t="s">
        <v>94</v>
      </c>
      <c r="H420" s="2">
        <v>46038</v>
      </c>
      <c r="I420" s="1" t="s">
        <v>28</v>
      </c>
      <c r="J420" s="1">
        <v>27.6</v>
      </c>
      <c r="K420" s="1">
        <f>COUNTIF(A:A,bank_processed_transactions[[#This Row],[transaction_id]])</f>
        <v>1</v>
      </c>
    </row>
    <row r="421" spans="1:11" x14ac:dyDescent="0.3">
      <c r="A421" s="1" t="s">
        <v>1309</v>
      </c>
      <c r="B421" s="2">
        <v>46026</v>
      </c>
      <c r="C421" s="1" t="s">
        <v>17</v>
      </c>
      <c r="D421" s="1" t="s">
        <v>18</v>
      </c>
      <c r="E421" s="1" t="s">
        <v>13</v>
      </c>
      <c r="F421" s="1">
        <v>2749.41</v>
      </c>
      <c r="G421" s="1" t="s">
        <v>14</v>
      </c>
      <c r="H421" s="2">
        <v>46028</v>
      </c>
      <c r="I421" s="1" t="s">
        <v>22</v>
      </c>
      <c r="J421" s="1">
        <v>19.8</v>
      </c>
      <c r="K421" s="1">
        <f>COUNTIF(A:A,bank_processed_transactions[[#This Row],[transaction_id]])</f>
        <v>1</v>
      </c>
    </row>
    <row r="422" spans="1:11" x14ac:dyDescent="0.3">
      <c r="A422" s="1" t="s">
        <v>2173</v>
      </c>
      <c r="B422" s="2">
        <v>46046</v>
      </c>
      <c r="C422" s="1" t="s">
        <v>1221</v>
      </c>
      <c r="D422" s="1" t="s">
        <v>35</v>
      </c>
      <c r="E422" s="1" t="s">
        <v>21</v>
      </c>
      <c r="F422" s="1">
        <v>634.51</v>
      </c>
      <c r="G422" s="1" t="s">
        <v>14</v>
      </c>
      <c r="H422" s="2">
        <v>46049</v>
      </c>
      <c r="I422" s="1" t="s">
        <v>22</v>
      </c>
      <c r="J422" s="1">
        <v>38.6</v>
      </c>
      <c r="K422" s="1">
        <f>COUNTIF(A:A,bank_processed_transactions[[#This Row],[transaction_id]])</f>
        <v>1</v>
      </c>
    </row>
    <row r="423" spans="1:11" x14ac:dyDescent="0.3">
      <c r="A423" s="1" t="s">
        <v>2955</v>
      </c>
      <c r="B423" s="2">
        <v>46049</v>
      </c>
      <c r="C423" s="1" t="s">
        <v>2956</v>
      </c>
      <c r="D423" s="1" t="s">
        <v>12</v>
      </c>
      <c r="E423" s="1" t="s">
        <v>21</v>
      </c>
      <c r="F423" s="1">
        <v>5681.31</v>
      </c>
      <c r="G423" s="1" t="s">
        <v>14</v>
      </c>
      <c r="H423" s="2">
        <v>46049</v>
      </c>
      <c r="I423" s="1" t="s">
        <v>28</v>
      </c>
      <c r="J423" s="1">
        <v>20.399999999999999</v>
      </c>
      <c r="K423" s="1">
        <f>COUNTIF(A:A,bank_processed_transactions[[#This Row],[transaction_id]])</f>
        <v>1</v>
      </c>
    </row>
    <row r="424" spans="1:11" x14ac:dyDescent="0.3">
      <c r="A424" s="1" t="s">
        <v>783</v>
      </c>
      <c r="B424" s="2">
        <v>46103</v>
      </c>
      <c r="C424" s="1" t="s">
        <v>784</v>
      </c>
      <c r="D424" s="1" t="s">
        <v>12</v>
      </c>
      <c r="E424" s="1" t="s">
        <v>13</v>
      </c>
      <c r="F424" s="1">
        <v>4586.13</v>
      </c>
      <c r="G424" s="1" t="s">
        <v>14</v>
      </c>
      <c r="H424" s="2">
        <v>46105</v>
      </c>
      <c r="I424" s="1" t="s">
        <v>22</v>
      </c>
      <c r="J424" s="1">
        <v>29.2</v>
      </c>
      <c r="K424" s="1">
        <f>COUNTIF(A:A,bank_processed_transactions[[#This Row],[transaction_id]])</f>
        <v>1</v>
      </c>
    </row>
    <row r="425" spans="1:11" x14ac:dyDescent="0.3">
      <c r="A425" s="1" t="s">
        <v>2951</v>
      </c>
      <c r="B425" s="2">
        <v>46086</v>
      </c>
      <c r="C425" s="1" t="s">
        <v>2952</v>
      </c>
      <c r="D425" s="1" t="s">
        <v>18</v>
      </c>
      <c r="E425" s="1" t="s">
        <v>13</v>
      </c>
      <c r="F425" s="1">
        <v>7323.67</v>
      </c>
      <c r="G425" s="1" t="s">
        <v>14</v>
      </c>
      <c r="H425" s="2">
        <v>46091</v>
      </c>
      <c r="I425" s="1" t="s">
        <v>22</v>
      </c>
      <c r="J425" s="1">
        <v>41.3</v>
      </c>
      <c r="K425" s="1">
        <f>COUNTIF(A:A,bank_processed_transactions[[#This Row],[transaction_id]])</f>
        <v>1</v>
      </c>
    </row>
    <row r="426" spans="1:11" x14ac:dyDescent="0.3">
      <c r="A426" s="1" t="s">
        <v>1713</v>
      </c>
      <c r="B426" s="2">
        <v>46098</v>
      </c>
      <c r="C426" s="1" t="s">
        <v>1059</v>
      </c>
      <c r="D426" s="1" t="s">
        <v>18</v>
      </c>
      <c r="E426" s="1" t="s">
        <v>13</v>
      </c>
      <c r="F426" s="1">
        <v>1300.3599999999999</v>
      </c>
      <c r="G426" s="1" t="s">
        <v>14</v>
      </c>
      <c r="H426" s="2">
        <v>46100</v>
      </c>
      <c r="I426" s="1" t="s">
        <v>22</v>
      </c>
      <c r="J426" s="1">
        <v>29.8</v>
      </c>
      <c r="K426" s="1">
        <f>COUNTIF(A:A,bank_processed_transactions[[#This Row],[transaction_id]])</f>
        <v>1</v>
      </c>
    </row>
    <row r="427" spans="1:11" x14ac:dyDescent="0.3">
      <c r="A427" s="1" t="s">
        <v>2199</v>
      </c>
      <c r="B427" s="2">
        <v>46088</v>
      </c>
      <c r="C427" s="1" t="s">
        <v>342</v>
      </c>
      <c r="D427" s="1" t="s">
        <v>35</v>
      </c>
      <c r="E427" s="1" t="s">
        <v>21</v>
      </c>
      <c r="F427" s="1">
        <v>4558.2</v>
      </c>
      <c r="G427" s="1" t="s">
        <v>14</v>
      </c>
      <c r="H427" s="2">
        <v>46089</v>
      </c>
      <c r="I427" s="1" t="s">
        <v>28</v>
      </c>
      <c r="J427" s="1">
        <v>15.6</v>
      </c>
      <c r="K427" s="1">
        <f>COUNTIF(A:A,bank_processed_transactions[[#This Row],[transaction_id]])</f>
        <v>1</v>
      </c>
    </row>
    <row r="428" spans="1:11" x14ac:dyDescent="0.3">
      <c r="A428" s="1" t="s">
        <v>53</v>
      </c>
      <c r="B428" s="2">
        <v>46092</v>
      </c>
      <c r="C428" s="1" t="s">
        <v>54</v>
      </c>
      <c r="D428" s="1" t="s">
        <v>12</v>
      </c>
      <c r="E428" s="1" t="s">
        <v>55</v>
      </c>
      <c r="F428" s="1">
        <v>2285.96</v>
      </c>
      <c r="G428" s="1" t="s">
        <v>14</v>
      </c>
      <c r="H428" s="2">
        <v>46095</v>
      </c>
      <c r="I428" s="1" t="s">
        <v>22</v>
      </c>
      <c r="J428" s="1">
        <v>101.8</v>
      </c>
      <c r="K428" s="1">
        <f>COUNTIF(A:A,bank_processed_transactions[[#This Row],[transaction_id]])</f>
        <v>1</v>
      </c>
    </row>
    <row r="429" spans="1:11" x14ac:dyDescent="0.3">
      <c r="A429" s="1" t="s">
        <v>3785</v>
      </c>
      <c r="B429" s="2">
        <v>46087</v>
      </c>
      <c r="C429" s="1" t="s">
        <v>3540</v>
      </c>
      <c r="D429" s="1" t="s">
        <v>66</v>
      </c>
      <c r="E429" s="1" t="s">
        <v>13</v>
      </c>
      <c r="F429" s="1">
        <v>7788.97</v>
      </c>
      <c r="G429" s="1" t="s">
        <v>14</v>
      </c>
      <c r="H429" s="2">
        <v>46087</v>
      </c>
      <c r="I429" s="1" t="s">
        <v>28</v>
      </c>
      <c r="J429" s="1">
        <v>45.9</v>
      </c>
      <c r="K429" s="1">
        <f>COUNTIF(A:A,bank_processed_transactions[[#This Row],[transaction_id]])</f>
        <v>1</v>
      </c>
    </row>
    <row r="430" spans="1:11" x14ac:dyDescent="0.3">
      <c r="A430" s="1" t="s">
        <v>4695</v>
      </c>
      <c r="B430" s="2">
        <v>46024</v>
      </c>
      <c r="C430" s="1" t="s">
        <v>1204</v>
      </c>
      <c r="D430" s="1" t="s">
        <v>12</v>
      </c>
      <c r="E430" s="1" t="s">
        <v>13</v>
      </c>
      <c r="F430" s="1">
        <v>4667.1499999999996</v>
      </c>
      <c r="G430" s="1" t="s">
        <v>14</v>
      </c>
      <c r="H430" s="2">
        <v>46025</v>
      </c>
      <c r="I430" s="1" t="s">
        <v>28</v>
      </c>
      <c r="J430" s="1">
        <v>15.6</v>
      </c>
      <c r="K430" s="1">
        <f>COUNTIF(A:A,bank_processed_transactions[[#This Row],[transaction_id]])</f>
        <v>1</v>
      </c>
    </row>
    <row r="431" spans="1:11" x14ac:dyDescent="0.3">
      <c r="A431" s="1" t="s">
        <v>2881</v>
      </c>
      <c r="B431" s="2">
        <v>46075</v>
      </c>
      <c r="C431" s="1" t="s">
        <v>2790</v>
      </c>
      <c r="D431" s="1" t="s">
        <v>35</v>
      </c>
      <c r="E431" s="1" t="s">
        <v>21</v>
      </c>
      <c r="F431" s="1">
        <v>46393.760000000002</v>
      </c>
      <c r="G431" s="1" t="s">
        <v>14</v>
      </c>
      <c r="H431" s="2">
        <v>46075</v>
      </c>
      <c r="I431" s="1" t="s">
        <v>15</v>
      </c>
      <c r="J431" s="1">
        <v>6.6</v>
      </c>
      <c r="K431" s="1">
        <f>COUNTIF(A:A,bank_processed_transactions[[#This Row],[transaction_id]])</f>
        <v>1</v>
      </c>
    </row>
    <row r="432" spans="1:11" x14ac:dyDescent="0.3">
      <c r="A432" s="1" t="s">
        <v>4879</v>
      </c>
      <c r="B432" s="2">
        <v>46054</v>
      </c>
      <c r="C432" s="1" t="s">
        <v>1877</v>
      </c>
      <c r="D432" s="1" t="s">
        <v>12</v>
      </c>
      <c r="E432" s="1" t="s">
        <v>13</v>
      </c>
      <c r="F432" s="1">
        <v>4272.3900000000003</v>
      </c>
      <c r="G432" s="1" t="s">
        <v>14</v>
      </c>
      <c r="H432" s="2">
        <v>46057</v>
      </c>
      <c r="I432" s="1" t="s">
        <v>15</v>
      </c>
      <c r="J432" s="1">
        <v>5.2</v>
      </c>
      <c r="K432" s="1">
        <f>COUNTIF(A:A,bank_processed_transactions[[#This Row],[transaction_id]])</f>
        <v>1</v>
      </c>
    </row>
    <row r="433" spans="1:11" x14ac:dyDescent="0.3">
      <c r="A433" s="1" t="s">
        <v>4341</v>
      </c>
      <c r="B433" s="2">
        <v>46024</v>
      </c>
      <c r="C433" s="1" t="s">
        <v>1928</v>
      </c>
      <c r="D433" s="1" t="s">
        <v>18</v>
      </c>
      <c r="E433" s="1" t="s">
        <v>13</v>
      </c>
      <c r="F433" s="1">
        <v>34494.370000000003</v>
      </c>
      <c r="G433" s="1" t="s">
        <v>14</v>
      </c>
      <c r="H433" s="2">
        <v>46026</v>
      </c>
      <c r="I433" s="1" t="s">
        <v>15</v>
      </c>
      <c r="J433" s="1">
        <v>31.8</v>
      </c>
      <c r="K433" s="1">
        <f>COUNTIF(A:A,bank_processed_transactions[[#This Row],[transaction_id]])</f>
        <v>1</v>
      </c>
    </row>
    <row r="434" spans="1:11" x14ac:dyDescent="0.3">
      <c r="A434" s="1" t="s">
        <v>2734</v>
      </c>
      <c r="B434" s="2">
        <v>46088</v>
      </c>
      <c r="C434" s="1" t="s">
        <v>423</v>
      </c>
      <c r="D434" s="1" t="s">
        <v>12</v>
      </c>
      <c r="E434" s="1" t="s">
        <v>21</v>
      </c>
      <c r="F434" s="1">
        <v>9648.1200000000008</v>
      </c>
      <c r="G434" s="1" t="s">
        <v>14</v>
      </c>
      <c r="H434" s="2">
        <v>46089</v>
      </c>
      <c r="I434" s="1" t="s">
        <v>15</v>
      </c>
      <c r="J434" s="1">
        <v>27.2</v>
      </c>
      <c r="K434" s="1">
        <f>COUNTIF(A:A,bank_processed_transactions[[#This Row],[transaction_id]])</f>
        <v>1</v>
      </c>
    </row>
    <row r="435" spans="1:11" x14ac:dyDescent="0.3">
      <c r="A435" s="1" t="s">
        <v>2139</v>
      </c>
      <c r="B435" s="2">
        <v>46032</v>
      </c>
      <c r="C435" s="1" t="s">
        <v>1050</v>
      </c>
      <c r="D435" s="1" t="s">
        <v>66</v>
      </c>
      <c r="E435" s="1" t="s">
        <v>21</v>
      </c>
      <c r="F435" s="1">
        <v>8178.94</v>
      </c>
      <c r="G435" s="1" t="s">
        <v>14</v>
      </c>
      <c r="H435" s="2">
        <v>46032</v>
      </c>
      <c r="I435" s="1" t="s">
        <v>15</v>
      </c>
      <c r="J435" s="1">
        <v>14.7</v>
      </c>
      <c r="K435" s="1">
        <f>COUNTIF(A:A,bank_processed_transactions[[#This Row],[transaction_id]])</f>
        <v>1</v>
      </c>
    </row>
    <row r="436" spans="1:11" x14ac:dyDescent="0.3">
      <c r="A436" s="1" t="s">
        <v>3410</v>
      </c>
      <c r="B436" s="2">
        <v>46037</v>
      </c>
      <c r="C436" s="1" t="s">
        <v>3411</v>
      </c>
      <c r="D436" s="1" t="s">
        <v>12</v>
      </c>
      <c r="E436" s="1" t="s">
        <v>27</v>
      </c>
      <c r="F436" s="1">
        <v>384.92</v>
      </c>
      <c r="G436" s="1" t="s">
        <v>14</v>
      </c>
      <c r="H436" s="2">
        <v>46037</v>
      </c>
      <c r="I436" s="1" t="s">
        <v>22</v>
      </c>
      <c r="J436" s="1">
        <v>4.8</v>
      </c>
      <c r="K436" s="1">
        <f>COUNTIF(A:A,bank_processed_transactions[[#This Row],[transaction_id]])</f>
        <v>1</v>
      </c>
    </row>
    <row r="437" spans="1:11" x14ac:dyDescent="0.3">
      <c r="A437" s="1" t="s">
        <v>3519</v>
      </c>
      <c r="B437" s="2">
        <v>46086</v>
      </c>
      <c r="C437" s="1" t="s">
        <v>1127</v>
      </c>
      <c r="D437" s="1" t="s">
        <v>12</v>
      </c>
      <c r="E437" s="1" t="s">
        <v>55</v>
      </c>
      <c r="F437" s="1">
        <v>6544.19</v>
      </c>
      <c r="G437" s="1" t="s">
        <v>14</v>
      </c>
      <c r="H437" s="2">
        <v>46088</v>
      </c>
      <c r="I437" s="1" t="s">
        <v>15</v>
      </c>
      <c r="J437" s="1">
        <v>10.199999999999999</v>
      </c>
      <c r="K437" s="1">
        <f>COUNTIF(A:A,bank_processed_transactions[[#This Row],[transaction_id]])</f>
        <v>1</v>
      </c>
    </row>
    <row r="438" spans="1:11" x14ac:dyDescent="0.3">
      <c r="A438" s="1" t="s">
        <v>4167</v>
      </c>
      <c r="B438" s="2">
        <v>46062</v>
      </c>
      <c r="C438" s="1" t="s">
        <v>1407</v>
      </c>
      <c r="D438" s="1" t="s">
        <v>18</v>
      </c>
      <c r="E438" s="1" t="s">
        <v>55</v>
      </c>
      <c r="F438" s="1">
        <v>2902.12</v>
      </c>
      <c r="G438" s="1" t="s">
        <v>14</v>
      </c>
      <c r="H438" s="2">
        <v>46065</v>
      </c>
      <c r="I438" s="1" t="s">
        <v>15</v>
      </c>
      <c r="J438" s="1">
        <v>28.7</v>
      </c>
      <c r="K438" s="1">
        <f>COUNTIF(A:A,bank_processed_transactions[[#This Row],[transaction_id]])</f>
        <v>1</v>
      </c>
    </row>
    <row r="439" spans="1:11" x14ac:dyDescent="0.3">
      <c r="A439" s="1" t="s">
        <v>1571</v>
      </c>
      <c r="B439" s="2">
        <v>46070</v>
      </c>
      <c r="C439" s="1" t="s">
        <v>235</v>
      </c>
      <c r="D439" s="1" t="s">
        <v>12</v>
      </c>
      <c r="E439" s="1" t="s">
        <v>27</v>
      </c>
      <c r="F439" s="1">
        <v>25415.08</v>
      </c>
      <c r="G439" s="1" t="s">
        <v>14</v>
      </c>
      <c r="H439" s="2">
        <v>46071</v>
      </c>
      <c r="I439" s="1" t="s">
        <v>15</v>
      </c>
      <c r="J439" s="1">
        <v>27.9</v>
      </c>
      <c r="K439" s="1">
        <f>COUNTIF(A:A,bank_processed_transactions[[#This Row],[transaction_id]])</f>
        <v>1</v>
      </c>
    </row>
    <row r="440" spans="1:11" x14ac:dyDescent="0.3">
      <c r="A440" s="1" t="s">
        <v>792</v>
      </c>
      <c r="B440" s="2">
        <v>46040</v>
      </c>
      <c r="C440" s="1" t="s">
        <v>374</v>
      </c>
      <c r="D440" s="1" t="s">
        <v>12</v>
      </c>
      <c r="E440" s="1" t="s">
        <v>21</v>
      </c>
      <c r="F440" s="1">
        <v>13735.64</v>
      </c>
      <c r="G440" s="1" t="s">
        <v>14</v>
      </c>
      <c r="H440" s="2">
        <v>46041</v>
      </c>
      <c r="I440" s="1" t="s">
        <v>15</v>
      </c>
      <c r="J440" s="1">
        <v>38.9</v>
      </c>
      <c r="K440" s="1">
        <f>COUNTIF(A:A,bank_processed_transactions[[#This Row],[transaction_id]])</f>
        <v>1</v>
      </c>
    </row>
    <row r="441" spans="1:11" x14ac:dyDescent="0.3">
      <c r="A441" s="1" t="s">
        <v>3454</v>
      </c>
      <c r="B441" s="2">
        <v>46073</v>
      </c>
      <c r="C441" s="1" t="s">
        <v>220</v>
      </c>
      <c r="D441" s="1" t="s">
        <v>12</v>
      </c>
      <c r="E441" s="1" t="s">
        <v>13</v>
      </c>
      <c r="F441" s="1">
        <v>12459.68</v>
      </c>
      <c r="G441" s="1" t="s">
        <v>14</v>
      </c>
      <c r="H441" s="2">
        <v>46075</v>
      </c>
      <c r="I441" s="1" t="s">
        <v>15</v>
      </c>
      <c r="J441" s="1">
        <v>61.8</v>
      </c>
      <c r="K441" s="1">
        <f>COUNTIF(A:A,bank_processed_transactions[[#This Row],[transaction_id]])</f>
        <v>1</v>
      </c>
    </row>
    <row r="442" spans="1:11" x14ac:dyDescent="0.3">
      <c r="A442" s="1" t="s">
        <v>990</v>
      </c>
      <c r="B442" s="2">
        <v>46082</v>
      </c>
      <c r="C442" s="1" t="s">
        <v>991</v>
      </c>
      <c r="D442" s="1" t="s">
        <v>18</v>
      </c>
      <c r="E442" s="1" t="s">
        <v>13</v>
      </c>
      <c r="F442" s="1">
        <v>6747</v>
      </c>
      <c r="G442" s="1" t="s">
        <v>14</v>
      </c>
      <c r="H442" s="2">
        <v>46085</v>
      </c>
      <c r="I442" s="1" t="s">
        <v>22</v>
      </c>
      <c r="J442" s="1">
        <v>17</v>
      </c>
      <c r="K442" s="1">
        <f>COUNTIF(A:A,bank_processed_transactions[[#This Row],[transaction_id]])</f>
        <v>1</v>
      </c>
    </row>
    <row r="443" spans="1:11" x14ac:dyDescent="0.3">
      <c r="A443" s="1" t="s">
        <v>2316</v>
      </c>
      <c r="B443" s="2">
        <v>46075</v>
      </c>
      <c r="C443" s="1" t="s">
        <v>2317</v>
      </c>
      <c r="D443" s="1" t="s">
        <v>12</v>
      </c>
      <c r="E443" s="1" t="s">
        <v>27</v>
      </c>
      <c r="F443" s="1">
        <v>754.51</v>
      </c>
      <c r="G443" s="1" t="s">
        <v>14</v>
      </c>
      <c r="H443" s="2">
        <v>46075</v>
      </c>
      <c r="I443" s="1" t="s">
        <v>28</v>
      </c>
      <c r="J443" s="1">
        <v>32.200000000000003</v>
      </c>
      <c r="K443" s="1">
        <f>COUNTIF(A:A,bank_processed_transactions[[#This Row],[transaction_id]])</f>
        <v>1</v>
      </c>
    </row>
    <row r="444" spans="1:11" x14ac:dyDescent="0.3">
      <c r="A444" s="1" t="s">
        <v>4161</v>
      </c>
      <c r="B444" s="2">
        <v>46039</v>
      </c>
      <c r="C444" s="1" t="s">
        <v>1104</v>
      </c>
      <c r="D444" s="1" t="s">
        <v>12</v>
      </c>
      <c r="E444" s="1" t="s">
        <v>21</v>
      </c>
      <c r="F444" s="1">
        <v>13985.97</v>
      </c>
      <c r="G444" s="1" t="s">
        <v>14</v>
      </c>
      <c r="H444" s="2">
        <v>46039</v>
      </c>
      <c r="I444" s="1" t="s">
        <v>22</v>
      </c>
      <c r="J444" s="1">
        <v>5.5</v>
      </c>
      <c r="K444" s="1">
        <f>COUNTIF(A:A,bank_processed_transactions[[#This Row],[transaction_id]])</f>
        <v>1</v>
      </c>
    </row>
    <row r="445" spans="1:11" x14ac:dyDescent="0.3">
      <c r="A445" s="1" t="s">
        <v>3640</v>
      </c>
      <c r="B445" s="2">
        <v>46099</v>
      </c>
      <c r="C445" s="1" t="s">
        <v>555</v>
      </c>
      <c r="D445" s="1" t="s">
        <v>18</v>
      </c>
      <c r="E445" s="1" t="s">
        <v>13</v>
      </c>
      <c r="F445" s="1">
        <v>24980.01</v>
      </c>
      <c r="G445" s="1" t="s">
        <v>14</v>
      </c>
      <c r="H445" s="2">
        <v>46101</v>
      </c>
      <c r="I445" s="1" t="s">
        <v>22</v>
      </c>
      <c r="J445" s="1">
        <v>26</v>
      </c>
      <c r="K445" s="1">
        <f>COUNTIF(A:A,bank_processed_transactions[[#This Row],[transaction_id]])</f>
        <v>1</v>
      </c>
    </row>
    <row r="446" spans="1:11" x14ac:dyDescent="0.3">
      <c r="A446" s="1" t="s">
        <v>2529</v>
      </c>
      <c r="B446" s="2">
        <v>46023</v>
      </c>
      <c r="C446" s="1" t="s">
        <v>1798</v>
      </c>
      <c r="D446" s="1" t="s">
        <v>12</v>
      </c>
      <c r="E446" s="1" t="s">
        <v>27</v>
      </c>
      <c r="F446" s="1">
        <v>54201.64</v>
      </c>
      <c r="G446" s="1" t="s">
        <v>14</v>
      </c>
      <c r="H446" s="2">
        <v>46025</v>
      </c>
      <c r="I446" s="1" t="s">
        <v>15</v>
      </c>
      <c r="J446" s="1">
        <v>23.3</v>
      </c>
      <c r="K446" s="1">
        <f>COUNTIF(A:A,bank_processed_transactions[[#This Row],[transaction_id]])</f>
        <v>1</v>
      </c>
    </row>
    <row r="447" spans="1:11" x14ac:dyDescent="0.3">
      <c r="A447" s="1" t="s">
        <v>4463</v>
      </c>
      <c r="B447" s="2">
        <v>46110</v>
      </c>
      <c r="C447" s="1" t="s">
        <v>362</v>
      </c>
      <c r="D447" s="1" t="s">
        <v>18</v>
      </c>
      <c r="E447" s="1" t="s">
        <v>55</v>
      </c>
      <c r="F447" s="1">
        <v>2900.58</v>
      </c>
      <c r="G447" s="1" t="s">
        <v>14</v>
      </c>
      <c r="H447" s="2">
        <v>46113</v>
      </c>
      <c r="I447" s="1" t="s">
        <v>28</v>
      </c>
      <c r="J447" s="1">
        <v>23.8</v>
      </c>
      <c r="K447" s="1">
        <f>COUNTIF(A:A,bank_processed_transactions[[#This Row],[transaction_id]])</f>
        <v>1</v>
      </c>
    </row>
    <row r="448" spans="1:11" x14ac:dyDescent="0.3">
      <c r="A448" s="1" t="s">
        <v>114</v>
      </c>
      <c r="B448" s="2">
        <v>46042</v>
      </c>
      <c r="C448" s="1" t="s">
        <v>78</v>
      </c>
      <c r="D448" s="1" t="s">
        <v>18</v>
      </c>
      <c r="E448" s="1" t="s">
        <v>27</v>
      </c>
      <c r="F448" s="1">
        <v>18384.88</v>
      </c>
      <c r="G448" s="1" t="s">
        <v>14</v>
      </c>
      <c r="H448" s="2">
        <v>46042</v>
      </c>
      <c r="I448" s="1" t="s">
        <v>22</v>
      </c>
      <c r="J448" s="1">
        <v>45.8</v>
      </c>
      <c r="K448" s="1">
        <f>COUNTIF(A:A,bank_processed_transactions[[#This Row],[transaction_id]])</f>
        <v>1</v>
      </c>
    </row>
    <row r="449" spans="1:11" x14ac:dyDescent="0.3">
      <c r="A449" s="1" t="s">
        <v>3841</v>
      </c>
      <c r="B449" s="2">
        <v>46049</v>
      </c>
      <c r="C449" s="1" t="s">
        <v>1465</v>
      </c>
      <c r="D449" s="1" t="s">
        <v>12</v>
      </c>
      <c r="E449" s="1" t="s">
        <v>13</v>
      </c>
      <c r="F449" s="1">
        <v>411.53</v>
      </c>
      <c r="G449" s="1" t="s">
        <v>14</v>
      </c>
      <c r="H449" s="2">
        <v>46051</v>
      </c>
      <c r="I449" s="1" t="s">
        <v>28</v>
      </c>
      <c r="J449" s="1">
        <v>13</v>
      </c>
      <c r="K449" s="1">
        <f>COUNTIF(A:A,bank_processed_transactions[[#This Row],[transaction_id]])</f>
        <v>1</v>
      </c>
    </row>
    <row r="450" spans="1:11" x14ac:dyDescent="0.3">
      <c r="A450" s="1" t="s">
        <v>1709</v>
      </c>
      <c r="B450" s="2">
        <v>46088</v>
      </c>
      <c r="C450" s="1" t="s">
        <v>100</v>
      </c>
      <c r="D450" s="1" t="s">
        <v>12</v>
      </c>
      <c r="E450" s="1" t="s">
        <v>13</v>
      </c>
      <c r="F450" s="1">
        <v>3142.18</v>
      </c>
      <c r="G450" s="1" t="s">
        <v>14</v>
      </c>
      <c r="H450" s="2">
        <v>46090</v>
      </c>
      <c r="I450" s="1" t="s">
        <v>15</v>
      </c>
      <c r="J450" s="1">
        <v>9.1</v>
      </c>
      <c r="K450" s="1">
        <f>COUNTIF(A:A,bank_processed_transactions[[#This Row],[transaction_id]])</f>
        <v>1</v>
      </c>
    </row>
    <row r="451" spans="1:11" x14ac:dyDescent="0.3">
      <c r="A451" s="1" t="s">
        <v>1355</v>
      </c>
      <c r="B451" s="2">
        <v>46103</v>
      </c>
      <c r="C451" s="1" t="s">
        <v>1356</v>
      </c>
      <c r="D451" s="1" t="s">
        <v>18</v>
      </c>
      <c r="E451" s="1" t="s">
        <v>13</v>
      </c>
      <c r="F451" s="1">
        <v>5208.5</v>
      </c>
      <c r="G451" s="1" t="s">
        <v>14</v>
      </c>
      <c r="H451" s="2">
        <v>46105</v>
      </c>
      <c r="I451" s="1" t="s">
        <v>15</v>
      </c>
      <c r="J451" s="1">
        <v>66.400000000000006</v>
      </c>
      <c r="K451" s="1">
        <f>COUNTIF(A:A,bank_processed_transactions[[#This Row],[transaction_id]])</f>
        <v>1</v>
      </c>
    </row>
    <row r="452" spans="1:11" x14ac:dyDescent="0.3">
      <c r="A452" s="1" t="s">
        <v>735</v>
      </c>
      <c r="B452" s="2">
        <v>46029</v>
      </c>
      <c r="C452" s="1" t="s">
        <v>736</v>
      </c>
      <c r="D452" s="1" t="s">
        <v>12</v>
      </c>
      <c r="E452" s="1" t="s">
        <v>13</v>
      </c>
      <c r="F452" s="1">
        <v>730.53</v>
      </c>
      <c r="G452" s="1" t="s">
        <v>14</v>
      </c>
      <c r="H452" s="2">
        <v>46032</v>
      </c>
      <c r="I452" s="1" t="s">
        <v>22</v>
      </c>
      <c r="J452" s="1">
        <v>38</v>
      </c>
      <c r="K452" s="1">
        <f>COUNTIF(A:A,bank_processed_transactions[[#This Row],[transaction_id]])</f>
        <v>1</v>
      </c>
    </row>
    <row r="453" spans="1:11" x14ac:dyDescent="0.3">
      <c r="A453" s="1" t="s">
        <v>677</v>
      </c>
      <c r="B453" s="2">
        <v>46107</v>
      </c>
      <c r="C453" s="1" t="s">
        <v>678</v>
      </c>
      <c r="D453" s="1" t="s">
        <v>18</v>
      </c>
      <c r="E453" s="1" t="s">
        <v>21</v>
      </c>
      <c r="F453" s="1">
        <v>235.94</v>
      </c>
      <c r="G453" s="1" t="s">
        <v>14</v>
      </c>
      <c r="H453" s="2">
        <v>46109</v>
      </c>
      <c r="I453" s="1" t="s">
        <v>28</v>
      </c>
      <c r="J453" s="1">
        <v>4.4000000000000004</v>
      </c>
      <c r="K453" s="1">
        <f>COUNTIF(A:A,bank_processed_transactions[[#This Row],[transaction_id]])</f>
        <v>1</v>
      </c>
    </row>
    <row r="454" spans="1:11" x14ac:dyDescent="0.3">
      <c r="A454" s="1" t="s">
        <v>4262</v>
      </c>
      <c r="B454" s="2">
        <v>46090</v>
      </c>
      <c r="C454" s="1" t="s">
        <v>818</v>
      </c>
      <c r="D454" s="1" t="s">
        <v>46</v>
      </c>
      <c r="E454" s="1" t="s">
        <v>13</v>
      </c>
      <c r="F454" s="1">
        <v>3538.83</v>
      </c>
      <c r="G454" s="1" t="s">
        <v>14</v>
      </c>
      <c r="H454" s="2">
        <v>46091</v>
      </c>
      <c r="I454" s="1" t="s">
        <v>15</v>
      </c>
      <c r="J454" s="1">
        <v>37.299999999999997</v>
      </c>
      <c r="K454" s="1">
        <f>COUNTIF(A:A,bank_processed_transactions[[#This Row],[transaction_id]])</f>
        <v>1</v>
      </c>
    </row>
    <row r="455" spans="1:11" x14ac:dyDescent="0.3">
      <c r="A455" s="1" t="s">
        <v>1098</v>
      </c>
      <c r="B455" s="2">
        <v>46028</v>
      </c>
      <c r="C455" s="1" t="s">
        <v>641</v>
      </c>
      <c r="D455" s="1" t="s">
        <v>12</v>
      </c>
      <c r="E455" s="1" t="s">
        <v>21</v>
      </c>
      <c r="F455" s="1">
        <v>21065.48</v>
      </c>
      <c r="G455" s="1" t="s">
        <v>14</v>
      </c>
      <c r="H455" s="2">
        <v>46031</v>
      </c>
      <c r="I455" s="1" t="s">
        <v>22</v>
      </c>
      <c r="J455" s="1">
        <v>30.6</v>
      </c>
      <c r="K455" s="1">
        <f>COUNTIF(A:A,bank_processed_transactions[[#This Row],[transaction_id]])</f>
        <v>1</v>
      </c>
    </row>
    <row r="456" spans="1:11" x14ac:dyDescent="0.3">
      <c r="A456" s="1" t="s">
        <v>3960</v>
      </c>
      <c r="B456" s="2">
        <v>46110</v>
      </c>
      <c r="C456" s="1" t="s">
        <v>641</v>
      </c>
      <c r="D456" s="1" t="s">
        <v>12</v>
      </c>
      <c r="E456" s="1" t="s">
        <v>13</v>
      </c>
      <c r="F456" s="1">
        <v>1091.7</v>
      </c>
      <c r="G456" s="1" t="s">
        <v>14</v>
      </c>
      <c r="H456" s="2">
        <v>46111</v>
      </c>
      <c r="I456" s="1" t="s">
        <v>28</v>
      </c>
      <c r="J456" s="1">
        <v>13</v>
      </c>
      <c r="K456" s="1">
        <f>COUNTIF(A:A,bank_processed_transactions[[#This Row],[transaction_id]])</f>
        <v>1</v>
      </c>
    </row>
    <row r="457" spans="1:11" x14ac:dyDescent="0.3">
      <c r="A457" s="1" t="s">
        <v>687</v>
      </c>
      <c r="B457" s="2">
        <v>46098</v>
      </c>
      <c r="C457" s="1" t="s">
        <v>529</v>
      </c>
      <c r="D457" s="1" t="s">
        <v>18</v>
      </c>
      <c r="E457" s="1" t="s">
        <v>27</v>
      </c>
      <c r="F457" s="1">
        <v>6867.93</v>
      </c>
      <c r="G457" s="1" t="s">
        <v>14</v>
      </c>
      <c r="H457" s="2">
        <v>46099</v>
      </c>
      <c r="I457" s="1" t="s">
        <v>22</v>
      </c>
      <c r="J457" s="1">
        <v>4.4000000000000004</v>
      </c>
      <c r="K457" s="1">
        <f>COUNTIF(A:A,bank_processed_transactions[[#This Row],[transaction_id]])</f>
        <v>1</v>
      </c>
    </row>
    <row r="458" spans="1:11" x14ac:dyDescent="0.3">
      <c r="A458" s="1" t="s">
        <v>1075</v>
      </c>
      <c r="B458" s="2">
        <v>46050</v>
      </c>
      <c r="C458" s="1" t="s">
        <v>233</v>
      </c>
      <c r="D458" s="1" t="s">
        <v>18</v>
      </c>
      <c r="E458" s="1" t="s">
        <v>13</v>
      </c>
      <c r="F458" s="1">
        <v>4587.59</v>
      </c>
      <c r="G458" s="1" t="s">
        <v>14</v>
      </c>
      <c r="H458" s="2">
        <v>46051</v>
      </c>
      <c r="I458" s="1" t="s">
        <v>15</v>
      </c>
      <c r="J458" s="1">
        <v>47.7</v>
      </c>
      <c r="K458" s="1">
        <f>COUNTIF(A:A,bank_processed_transactions[[#This Row],[transaction_id]])</f>
        <v>1</v>
      </c>
    </row>
    <row r="459" spans="1:11" x14ac:dyDescent="0.3">
      <c r="A459" s="1" t="s">
        <v>844</v>
      </c>
      <c r="B459" s="2">
        <v>46067</v>
      </c>
      <c r="C459" s="1" t="s">
        <v>845</v>
      </c>
      <c r="D459" s="1" t="s">
        <v>12</v>
      </c>
      <c r="E459" s="1" t="s">
        <v>13</v>
      </c>
      <c r="F459" s="1">
        <v>3914.6</v>
      </c>
      <c r="G459" s="1" t="s">
        <v>14</v>
      </c>
      <c r="H459" s="2">
        <v>46068</v>
      </c>
      <c r="I459" s="1" t="s">
        <v>28</v>
      </c>
      <c r="J459" s="1">
        <v>19.899999999999999</v>
      </c>
      <c r="K459" s="1">
        <f>COUNTIF(A:A,bank_processed_transactions[[#This Row],[transaction_id]])</f>
        <v>1</v>
      </c>
    </row>
    <row r="460" spans="1:11" x14ac:dyDescent="0.3">
      <c r="A460" s="1" t="s">
        <v>982</v>
      </c>
      <c r="B460" s="2">
        <v>46043</v>
      </c>
      <c r="C460" s="1" t="s">
        <v>983</v>
      </c>
      <c r="D460" s="1" t="s">
        <v>12</v>
      </c>
      <c r="E460" s="1" t="s">
        <v>27</v>
      </c>
      <c r="F460" s="1">
        <v>2625.04</v>
      </c>
      <c r="G460" s="1" t="s">
        <v>14</v>
      </c>
      <c r="H460" s="2">
        <v>46044</v>
      </c>
      <c r="I460" s="1" t="s">
        <v>15</v>
      </c>
      <c r="J460" s="1">
        <v>27.5</v>
      </c>
      <c r="K460" s="1">
        <f>COUNTIF(A:A,bank_processed_transactions[[#This Row],[transaction_id]])</f>
        <v>1</v>
      </c>
    </row>
    <row r="461" spans="1:11" x14ac:dyDescent="0.3">
      <c r="A461" s="1" t="s">
        <v>2561</v>
      </c>
      <c r="B461" s="2">
        <v>46064</v>
      </c>
      <c r="C461" s="1" t="s">
        <v>1697</v>
      </c>
      <c r="D461" s="1" t="s">
        <v>66</v>
      </c>
      <c r="E461" s="1" t="s">
        <v>21</v>
      </c>
      <c r="F461" s="1">
        <v>32485.07</v>
      </c>
      <c r="G461" s="1" t="s">
        <v>14</v>
      </c>
      <c r="H461" s="2">
        <v>46065</v>
      </c>
      <c r="I461" s="1" t="s">
        <v>22</v>
      </c>
      <c r="J461" s="1">
        <v>40.5</v>
      </c>
      <c r="K461" s="1">
        <f>COUNTIF(A:A,bank_processed_transactions[[#This Row],[transaction_id]])</f>
        <v>1</v>
      </c>
    </row>
    <row r="462" spans="1:11" x14ac:dyDescent="0.3">
      <c r="A462" s="1" t="s">
        <v>3712</v>
      </c>
      <c r="B462" s="2">
        <v>46049</v>
      </c>
      <c r="C462" s="1" t="s">
        <v>122</v>
      </c>
      <c r="D462" s="1" t="s">
        <v>12</v>
      </c>
      <c r="E462" s="1" t="s">
        <v>21</v>
      </c>
      <c r="F462" s="1">
        <v>2653.76</v>
      </c>
      <c r="G462" s="1" t="s">
        <v>14</v>
      </c>
      <c r="H462" s="2">
        <v>46050</v>
      </c>
      <c r="I462" s="1" t="s">
        <v>28</v>
      </c>
      <c r="J462" s="1">
        <v>53.8</v>
      </c>
      <c r="K462" s="1">
        <f>COUNTIF(A:A,bank_processed_transactions[[#This Row],[transaction_id]])</f>
        <v>1</v>
      </c>
    </row>
    <row r="463" spans="1:11" x14ac:dyDescent="0.3">
      <c r="A463" s="1" t="s">
        <v>4403</v>
      </c>
      <c r="B463" s="2">
        <v>46084</v>
      </c>
      <c r="C463" s="1" t="s">
        <v>645</v>
      </c>
      <c r="D463" s="1" t="s">
        <v>12</v>
      </c>
      <c r="E463" s="1" t="s">
        <v>13</v>
      </c>
      <c r="F463" s="1">
        <v>37428.910000000003</v>
      </c>
      <c r="G463" s="1" t="s">
        <v>14</v>
      </c>
      <c r="H463" s="2">
        <v>46087</v>
      </c>
      <c r="I463" s="1" t="s">
        <v>22</v>
      </c>
      <c r="J463" s="1">
        <v>18.100000000000001</v>
      </c>
      <c r="K463" s="1">
        <f>COUNTIF(A:A,bank_processed_transactions[[#This Row],[transaction_id]])</f>
        <v>1</v>
      </c>
    </row>
    <row r="464" spans="1:11" x14ac:dyDescent="0.3">
      <c r="A464" s="1" t="s">
        <v>3633</v>
      </c>
      <c r="B464" s="2">
        <v>46084</v>
      </c>
      <c r="C464" s="1" t="s">
        <v>769</v>
      </c>
      <c r="D464" s="1" t="s">
        <v>12</v>
      </c>
      <c r="E464" s="1" t="s">
        <v>13</v>
      </c>
      <c r="F464" s="1">
        <v>3391.95</v>
      </c>
      <c r="G464" s="1" t="s">
        <v>14</v>
      </c>
      <c r="H464" s="2">
        <v>46084</v>
      </c>
      <c r="I464" s="1" t="s">
        <v>22</v>
      </c>
      <c r="J464" s="1">
        <v>42.8</v>
      </c>
      <c r="K464" s="1">
        <f>COUNTIF(A:A,bank_processed_transactions[[#This Row],[transaction_id]])</f>
        <v>1</v>
      </c>
    </row>
    <row r="465" spans="1:11" x14ac:dyDescent="0.3">
      <c r="A465" s="1" t="s">
        <v>2817</v>
      </c>
      <c r="B465" s="2">
        <v>46099</v>
      </c>
      <c r="C465" s="1" t="s">
        <v>1322</v>
      </c>
      <c r="D465" s="1" t="s">
        <v>12</v>
      </c>
      <c r="E465" s="1" t="s">
        <v>21</v>
      </c>
      <c r="F465" s="1">
        <v>4380.2299999999996</v>
      </c>
      <c r="G465" s="1" t="s">
        <v>14</v>
      </c>
      <c r="H465" s="2">
        <v>46100</v>
      </c>
      <c r="I465" s="1" t="s">
        <v>28</v>
      </c>
      <c r="J465" s="1">
        <v>16.2</v>
      </c>
      <c r="K465" s="1">
        <f>COUNTIF(A:A,bank_processed_transactions[[#This Row],[transaction_id]])</f>
        <v>1</v>
      </c>
    </row>
    <row r="466" spans="1:11" x14ac:dyDescent="0.3">
      <c r="A466" s="1" t="s">
        <v>772</v>
      </c>
      <c r="B466" s="2">
        <v>46104</v>
      </c>
      <c r="C466" s="1" t="s">
        <v>773</v>
      </c>
      <c r="D466" s="1" t="s">
        <v>12</v>
      </c>
      <c r="E466" s="1" t="s">
        <v>13</v>
      </c>
      <c r="F466" s="1">
        <v>2118.59</v>
      </c>
      <c r="G466" s="1" t="s">
        <v>14</v>
      </c>
      <c r="H466" s="2">
        <v>46107</v>
      </c>
      <c r="I466" s="1" t="s">
        <v>15</v>
      </c>
      <c r="J466" s="1">
        <v>43.2</v>
      </c>
      <c r="K466" s="1">
        <f>COUNTIF(A:A,bank_processed_transactions[[#This Row],[transaction_id]])</f>
        <v>1</v>
      </c>
    </row>
    <row r="467" spans="1:11" x14ac:dyDescent="0.3">
      <c r="A467" s="1" t="s">
        <v>2128</v>
      </c>
      <c r="B467" s="2">
        <v>46043</v>
      </c>
      <c r="C467" s="1" t="s">
        <v>1915</v>
      </c>
      <c r="D467" s="1" t="s">
        <v>18</v>
      </c>
      <c r="E467" s="1" t="s">
        <v>27</v>
      </c>
      <c r="F467" s="1">
        <v>1098.57</v>
      </c>
      <c r="G467" s="1" t="s">
        <v>14</v>
      </c>
      <c r="H467" s="2">
        <v>46043</v>
      </c>
      <c r="I467" s="1" t="s">
        <v>15</v>
      </c>
      <c r="J467" s="1">
        <v>38</v>
      </c>
      <c r="K467" s="1">
        <f>COUNTIF(A:A,bank_processed_transactions[[#This Row],[transaction_id]])</f>
        <v>1</v>
      </c>
    </row>
    <row r="468" spans="1:11" x14ac:dyDescent="0.3">
      <c r="A468" s="1" t="s">
        <v>1222</v>
      </c>
      <c r="B468" s="2">
        <v>46088</v>
      </c>
      <c r="C468" s="1" t="s">
        <v>1223</v>
      </c>
      <c r="D468" s="1" t="s">
        <v>12</v>
      </c>
      <c r="E468" s="1" t="s">
        <v>13</v>
      </c>
      <c r="F468" s="1">
        <v>4235.96</v>
      </c>
      <c r="G468" s="1" t="s">
        <v>14</v>
      </c>
      <c r="H468" s="2">
        <v>46089</v>
      </c>
      <c r="I468" s="1" t="s">
        <v>15</v>
      </c>
      <c r="J468" s="1">
        <v>26.4</v>
      </c>
      <c r="K468" s="1">
        <f>COUNTIF(A:A,bank_processed_transactions[[#This Row],[transaction_id]])</f>
        <v>1</v>
      </c>
    </row>
    <row r="469" spans="1:11" x14ac:dyDescent="0.3">
      <c r="A469" s="1" t="s">
        <v>1368</v>
      </c>
      <c r="B469" s="2">
        <v>46031</v>
      </c>
      <c r="C469" s="1" t="s">
        <v>665</v>
      </c>
      <c r="D469" s="1" t="s">
        <v>35</v>
      </c>
      <c r="E469" s="1" t="s">
        <v>21</v>
      </c>
      <c r="F469" s="1">
        <v>5812.42</v>
      </c>
      <c r="G469" s="1" t="s">
        <v>14</v>
      </c>
      <c r="H469" s="2">
        <v>46034</v>
      </c>
      <c r="I469" s="1" t="s">
        <v>15</v>
      </c>
      <c r="J469" s="1">
        <v>61.6</v>
      </c>
      <c r="K469" s="1">
        <f>COUNTIF(A:A,bank_processed_transactions[[#This Row],[transaction_id]])</f>
        <v>1</v>
      </c>
    </row>
    <row r="470" spans="1:11" x14ac:dyDescent="0.3">
      <c r="A470" s="1" t="s">
        <v>3954</v>
      </c>
      <c r="B470" s="2">
        <v>46057</v>
      </c>
      <c r="C470" s="1" t="s">
        <v>1418</v>
      </c>
      <c r="D470" s="1" t="s">
        <v>18</v>
      </c>
      <c r="E470" s="1" t="s">
        <v>13</v>
      </c>
      <c r="F470" s="1">
        <v>3651.2</v>
      </c>
      <c r="G470" s="1" t="s">
        <v>14</v>
      </c>
      <c r="H470" s="2">
        <v>46057</v>
      </c>
      <c r="I470" s="1" t="s">
        <v>28</v>
      </c>
      <c r="J470" s="1">
        <v>36.1</v>
      </c>
      <c r="K470" s="1">
        <f>COUNTIF(A:A,bank_processed_transactions[[#This Row],[transaction_id]])</f>
        <v>1</v>
      </c>
    </row>
    <row r="471" spans="1:11" x14ac:dyDescent="0.3">
      <c r="A471" s="1" t="s">
        <v>3408</v>
      </c>
      <c r="B471" s="2">
        <v>46067</v>
      </c>
      <c r="C471" s="1" t="s">
        <v>130</v>
      </c>
      <c r="D471" s="1" t="s">
        <v>66</v>
      </c>
      <c r="E471" s="1" t="s">
        <v>27</v>
      </c>
      <c r="F471" s="1">
        <v>783.98</v>
      </c>
      <c r="G471" s="1" t="s">
        <v>14</v>
      </c>
      <c r="H471" s="2">
        <v>46068</v>
      </c>
      <c r="I471" s="1" t="s">
        <v>15</v>
      </c>
      <c r="J471" s="1">
        <v>36</v>
      </c>
      <c r="K471" s="1">
        <f>COUNTIF(A:A,bank_processed_transactions[[#This Row],[transaction_id]])</f>
        <v>1</v>
      </c>
    </row>
    <row r="472" spans="1:11" x14ac:dyDescent="0.3">
      <c r="A472" s="1" t="s">
        <v>2664</v>
      </c>
      <c r="B472" s="2">
        <v>46104</v>
      </c>
      <c r="C472" s="1" t="s">
        <v>1059</v>
      </c>
      <c r="D472" s="1" t="s">
        <v>66</v>
      </c>
      <c r="E472" s="1" t="s">
        <v>13</v>
      </c>
      <c r="F472" s="1">
        <v>14713.42</v>
      </c>
      <c r="G472" s="1" t="s">
        <v>14</v>
      </c>
      <c r="H472" s="2">
        <v>46107</v>
      </c>
      <c r="I472" s="1" t="s">
        <v>15</v>
      </c>
      <c r="J472" s="1">
        <v>10.6</v>
      </c>
      <c r="K472" s="1">
        <f>COUNTIF(A:A,bank_processed_transactions[[#This Row],[transaction_id]])</f>
        <v>1</v>
      </c>
    </row>
    <row r="473" spans="1:11" x14ac:dyDescent="0.3">
      <c r="A473" s="1" t="s">
        <v>864</v>
      </c>
      <c r="B473" s="2">
        <v>46099</v>
      </c>
      <c r="C473" s="1" t="s">
        <v>165</v>
      </c>
      <c r="D473" s="1" t="s">
        <v>35</v>
      </c>
      <c r="E473" s="1" t="s">
        <v>55</v>
      </c>
      <c r="F473" s="1">
        <v>2270.19</v>
      </c>
      <c r="G473" s="1" t="s">
        <v>14</v>
      </c>
      <c r="H473" s="2">
        <v>46102</v>
      </c>
      <c r="I473" s="1" t="s">
        <v>22</v>
      </c>
      <c r="J473" s="1">
        <v>20.7</v>
      </c>
      <c r="K473" s="1">
        <f>COUNTIF(A:A,bank_processed_transactions[[#This Row],[transaction_id]])</f>
        <v>1</v>
      </c>
    </row>
    <row r="474" spans="1:11" x14ac:dyDescent="0.3">
      <c r="A474" s="1" t="s">
        <v>1314</v>
      </c>
      <c r="B474" s="2">
        <v>46044</v>
      </c>
      <c r="C474" s="1" t="s">
        <v>590</v>
      </c>
      <c r="D474" s="1" t="s">
        <v>12</v>
      </c>
      <c r="E474" s="1" t="s">
        <v>21</v>
      </c>
      <c r="F474" s="1">
        <v>7059.5</v>
      </c>
      <c r="G474" s="1" t="s">
        <v>14</v>
      </c>
      <c r="H474" s="2">
        <v>46044</v>
      </c>
      <c r="I474" s="1" t="s">
        <v>15</v>
      </c>
      <c r="J474" s="1">
        <v>16.100000000000001</v>
      </c>
      <c r="K474" s="1">
        <f>COUNTIF(A:A,bank_processed_transactions[[#This Row],[transaction_id]])</f>
        <v>1</v>
      </c>
    </row>
    <row r="475" spans="1:11" x14ac:dyDescent="0.3">
      <c r="A475" s="1" t="s">
        <v>625</v>
      </c>
      <c r="B475" s="2">
        <v>46094</v>
      </c>
      <c r="C475" s="1" t="s">
        <v>626</v>
      </c>
      <c r="D475" s="1" t="s">
        <v>12</v>
      </c>
      <c r="E475" s="1" t="s">
        <v>21</v>
      </c>
      <c r="F475" s="1">
        <v>3085.46</v>
      </c>
      <c r="G475" s="1" t="s">
        <v>14</v>
      </c>
      <c r="H475" s="2">
        <v>46094</v>
      </c>
      <c r="I475" s="1" t="s">
        <v>15</v>
      </c>
      <c r="J475" s="1">
        <v>50.9</v>
      </c>
      <c r="K475" s="1">
        <f>COUNTIF(A:A,bank_processed_transactions[[#This Row],[transaction_id]])</f>
        <v>1</v>
      </c>
    </row>
    <row r="476" spans="1:11" x14ac:dyDescent="0.3">
      <c r="A476" s="1" t="s">
        <v>1343</v>
      </c>
      <c r="B476" s="2">
        <v>46072</v>
      </c>
      <c r="C476" s="1" t="s">
        <v>1344</v>
      </c>
      <c r="D476" s="1" t="s">
        <v>18</v>
      </c>
      <c r="E476" s="1" t="s">
        <v>27</v>
      </c>
      <c r="F476" s="1">
        <v>8066.45</v>
      </c>
      <c r="G476" s="1" t="s">
        <v>14</v>
      </c>
      <c r="H476" s="2">
        <v>46073</v>
      </c>
      <c r="I476" s="1" t="s">
        <v>15</v>
      </c>
      <c r="J476" s="1">
        <v>45.1</v>
      </c>
      <c r="K476" s="1">
        <f>COUNTIF(A:A,bank_processed_transactions[[#This Row],[transaction_id]])</f>
        <v>1</v>
      </c>
    </row>
    <row r="477" spans="1:11" x14ac:dyDescent="0.3">
      <c r="A477" s="1" t="s">
        <v>1998</v>
      </c>
      <c r="B477" s="2">
        <v>46069</v>
      </c>
      <c r="C477" s="1" t="s">
        <v>1291</v>
      </c>
      <c r="D477" s="1" t="s">
        <v>66</v>
      </c>
      <c r="E477" s="1" t="s">
        <v>13</v>
      </c>
      <c r="F477" s="1">
        <v>1231.54</v>
      </c>
      <c r="G477" s="1" t="s">
        <v>14</v>
      </c>
      <c r="H477" s="2">
        <v>46072</v>
      </c>
      <c r="I477" s="1" t="s">
        <v>22</v>
      </c>
      <c r="J477" s="1">
        <v>42.9</v>
      </c>
      <c r="K477" s="1">
        <f>COUNTIF(A:A,bank_processed_transactions[[#This Row],[transaction_id]])</f>
        <v>1</v>
      </c>
    </row>
    <row r="478" spans="1:11" x14ac:dyDescent="0.3">
      <c r="A478" s="1" t="s">
        <v>2647</v>
      </c>
      <c r="B478" s="2">
        <v>46037</v>
      </c>
      <c r="C478" s="1" t="s">
        <v>806</v>
      </c>
      <c r="D478" s="1" t="s">
        <v>18</v>
      </c>
      <c r="E478" s="1" t="s">
        <v>13</v>
      </c>
      <c r="F478" s="1">
        <v>495.16</v>
      </c>
      <c r="G478" s="1" t="s">
        <v>14</v>
      </c>
      <c r="H478" s="2">
        <v>46039</v>
      </c>
      <c r="I478" s="1" t="s">
        <v>15</v>
      </c>
      <c r="J478" s="1">
        <v>16.600000000000001</v>
      </c>
      <c r="K478" s="1">
        <f>COUNTIF(A:A,bank_processed_transactions[[#This Row],[transaction_id]])</f>
        <v>1</v>
      </c>
    </row>
    <row r="479" spans="1:11" x14ac:dyDescent="0.3">
      <c r="A479" s="1" t="s">
        <v>431</v>
      </c>
      <c r="B479" s="2">
        <v>46096</v>
      </c>
      <c r="C479" s="1" t="s">
        <v>432</v>
      </c>
      <c r="D479" s="1" t="s">
        <v>12</v>
      </c>
      <c r="E479" s="1" t="s">
        <v>13</v>
      </c>
      <c r="F479" s="1">
        <v>510.88</v>
      </c>
      <c r="G479" s="1" t="s">
        <v>14</v>
      </c>
      <c r="H479" s="2">
        <v>46101</v>
      </c>
      <c r="I479" s="1" t="s">
        <v>15</v>
      </c>
      <c r="J479" s="1">
        <v>29.5</v>
      </c>
      <c r="K479" s="1">
        <f>COUNTIF(A:A,bank_processed_transactions[[#This Row],[transaction_id]])</f>
        <v>1</v>
      </c>
    </row>
    <row r="480" spans="1:11" x14ac:dyDescent="0.3">
      <c r="A480" s="1" t="s">
        <v>3488</v>
      </c>
      <c r="B480" s="2">
        <v>46033</v>
      </c>
      <c r="C480" s="1" t="s">
        <v>1354</v>
      </c>
      <c r="D480" s="1" t="s">
        <v>12</v>
      </c>
      <c r="E480" s="1" t="s">
        <v>27</v>
      </c>
      <c r="F480" s="1">
        <v>2771.5</v>
      </c>
      <c r="G480" s="1" t="s">
        <v>14</v>
      </c>
      <c r="H480" s="2">
        <v>46035</v>
      </c>
      <c r="I480" s="1" t="s">
        <v>15</v>
      </c>
      <c r="J480" s="1">
        <v>27.4</v>
      </c>
      <c r="K480" s="1">
        <f>COUNTIF(A:A,bank_processed_transactions[[#This Row],[transaction_id]])</f>
        <v>1</v>
      </c>
    </row>
    <row r="481" spans="1:11" x14ac:dyDescent="0.3">
      <c r="A481" s="1" t="s">
        <v>987</v>
      </c>
      <c r="B481" s="2">
        <v>46102</v>
      </c>
      <c r="C481" s="1" t="s">
        <v>988</v>
      </c>
      <c r="D481" s="1" t="s">
        <v>12</v>
      </c>
      <c r="E481" s="1" t="s">
        <v>55</v>
      </c>
      <c r="F481" s="1">
        <v>4596.5200000000004</v>
      </c>
      <c r="G481" s="1" t="s">
        <v>14</v>
      </c>
      <c r="H481" s="2">
        <v>46102</v>
      </c>
      <c r="I481" s="1" t="s">
        <v>28</v>
      </c>
      <c r="J481" s="1">
        <v>24.1</v>
      </c>
      <c r="K481" s="1">
        <f>COUNTIF(A:A,bank_processed_transactions[[#This Row],[transaction_id]])</f>
        <v>1</v>
      </c>
    </row>
    <row r="482" spans="1:11" x14ac:dyDescent="0.3">
      <c r="A482" s="1" t="s">
        <v>4410</v>
      </c>
      <c r="B482" s="2">
        <v>46052</v>
      </c>
      <c r="C482" s="1" t="s">
        <v>463</v>
      </c>
      <c r="D482" s="1" t="s">
        <v>12</v>
      </c>
      <c r="E482" s="1" t="s">
        <v>21</v>
      </c>
      <c r="F482" s="1">
        <v>2451.14</v>
      </c>
      <c r="G482" s="1" t="s">
        <v>14</v>
      </c>
      <c r="H482" s="2">
        <v>46052</v>
      </c>
      <c r="I482" s="1" t="s">
        <v>28</v>
      </c>
      <c r="J482" s="1">
        <v>16.8</v>
      </c>
      <c r="K482" s="1">
        <f>COUNTIF(A:A,bank_processed_transactions[[#This Row],[transaction_id]])</f>
        <v>1</v>
      </c>
    </row>
    <row r="483" spans="1:11" x14ac:dyDescent="0.3">
      <c r="A483" s="1" t="s">
        <v>4174</v>
      </c>
      <c r="B483" s="2">
        <v>46031</v>
      </c>
      <c r="C483" s="1" t="s">
        <v>934</v>
      </c>
      <c r="D483" s="1" t="s">
        <v>12</v>
      </c>
      <c r="E483" s="1" t="s">
        <v>13</v>
      </c>
      <c r="F483" s="1">
        <v>7365.44</v>
      </c>
      <c r="G483" s="1" t="s">
        <v>14</v>
      </c>
      <c r="H483" s="2">
        <v>46033</v>
      </c>
      <c r="I483" s="1" t="s">
        <v>15</v>
      </c>
      <c r="J483" s="1">
        <v>53.9</v>
      </c>
      <c r="K483" s="1">
        <f>COUNTIF(A:A,bank_processed_transactions[[#This Row],[transaction_id]])</f>
        <v>1</v>
      </c>
    </row>
    <row r="484" spans="1:11" x14ac:dyDescent="0.3">
      <c r="A484" s="1" t="s">
        <v>3875</v>
      </c>
      <c r="B484" s="2">
        <v>46070</v>
      </c>
      <c r="C484" s="1" t="s">
        <v>1447</v>
      </c>
      <c r="D484" s="1" t="s">
        <v>18</v>
      </c>
      <c r="E484" s="1" t="s">
        <v>21</v>
      </c>
      <c r="F484" s="1">
        <v>26610.26</v>
      </c>
      <c r="G484" s="1" t="s">
        <v>14</v>
      </c>
      <c r="H484" s="2">
        <v>46072</v>
      </c>
      <c r="I484" s="1" t="s">
        <v>22</v>
      </c>
      <c r="J484" s="1">
        <v>14.7</v>
      </c>
      <c r="K484" s="1">
        <f>COUNTIF(A:A,bank_processed_transactions[[#This Row],[transaction_id]])</f>
        <v>1</v>
      </c>
    </row>
    <row r="485" spans="1:11" x14ac:dyDescent="0.3">
      <c r="A485" s="1" t="s">
        <v>338</v>
      </c>
      <c r="B485" s="2">
        <v>46066</v>
      </c>
      <c r="C485" s="1" t="s">
        <v>339</v>
      </c>
      <c r="D485" s="1" t="s">
        <v>18</v>
      </c>
      <c r="E485" s="1" t="s">
        <v>13</v>
      </c>
      <c r="F485" s="1">
        <v>46199.519999999997</v>
      </c>
      <c r="G485" s="1" t="s">
        <v>14</v>
      </c>
      <c r="H485" s="2">
        <v>46068</v>
      </c>
      <c r="I485" s="1" t="s">
        <v>28</v>
      </c>
      <c r="J485" s="1">
        <v>51.5</v>
      </c>
      <c r="K485" s="1">
        <f>COUNTIF(A:A,bank_processed_transactions[[#This Row],[transaction_id]])</f>
        <v>1</v>
      </c>
    </row>
    <row r="486" spans="1:11" x14ac:dyDescent="0.3">
      <c r="A486" s="1" t="s">
        <v>4749</v>
      </c>
      <c r="B486" s="2">
        <v>46047</v>
      </c>
      <c r="C486" s="1" t="s">
        <v>138</v>
      </c>
      <c r="D486" s="1" t="s">
        <v>12</v>
      </c>
      <c r="E486" s="1" t="s">
        <v>13</v>
      </c>
      <c r="F486" s="1">
        <v>11431.48</v>
      </c>
      <c r="G486" s="1" t="s">
        <v>14</v>
      </c>
      <c r="H486" s="2">
        <v>46048</v>
      </c>
      <c r="I486" s="1" t="s">
        <v>28</v>
      </c>
      <c r="J486" s="1">
        <v>44.7</v>
      </c>
      <c r="K486" s="1">
        <f>COUNTIF(A:A,bank_processed_transactions[[#This Row],[transaction_id]])</f>
        <v>1</v>
      </c>
    </row>
    <row r="487" spans="1:11" x14ac:dyDescent="0.3">
      <c r="A487" s="1" t="s">
        <v>562</v>
      </c>
      <c r="B487" s="2">
        <v>46027</v>
      </c>
      <c r="C487" s="1" t="s">
        <v>118</v>
      </c>
      <c r="D487" s="1" t="s">
        <v>12</v>
      </c>
      <c r="E487" s="1" t="s">
        <v>13</v>
      </c>
      <c r="F487" s="1">
        <v>7017.43</v>
      </c>
      <c r="G487" s="1" t="s">
        <v>14</v>
      </c>
      <c r="H487" s="2">
        <v>46030</v>
      </c>
      <c r="I487" s="1" t="s">
        <v>22</v>
      </c>
      <c r="J487" s="1">
        <v>20.8</v>
      </c>
      <c r="K487" s="1">
        <f>COUNTIF(A:A,bank_processed_transactions[[#This Row],[transaction_id]])</f>
        <v>1</v>
      </c>
    </row>
    <row r="488" spans="1:11" x14ac:dyDescent="0.3">
      <c r="A488" s="1" t="s">
        <v>2740</v>
      </c>
      <c r="B488" s="2">
        <v>46107</v>
      </c>
      <c r="C488" s="1" t="s">
        <v>461</v>
      </c>
      <c r="D488" s="1" t="s">
        <v>12</v>
      </c>
      <c r="E488" s="1" t="s">
        <v>27</v>
      </c>
      <c r="F488" s="1">
        <v>3810.16</v>
      </c>
      <c r="G488" s="1" t="s">
        <v>94</v>
      </c>
      <c r="H488" s="2">
        <v>46109</v>
      </c>
      <c r="I488" s="1" t="s">
        <v>15</v>
      </c>
      <c r="J488" s="1">
        <v>47.8</v>
      </c>
      <c r="K488" s="1">
        <f>COUNTIF(A:A,bank_processed_transactions[[#This Row],[transaction_id]])</f>
        <v>1</v>
      </c>
    </row>
    <row r="489" spans="1:11" x14ac:dyDescent="0.3">
      <c r="A489" s="1" t="s">
        <v>4330</v>
      </c>
      <c r="B489" s="2">
        <v>46035</v>
      </c>
      <c r="C489" s="1" t="s">
        <v>2594</v>
      </c>
      <c r="D489" s="1" t="s">
        <v>12</v>
      </c>
      <c r="E489" s="1" t="s">
        <v>13</v>
      </c>
      <c r="F489" s="1">
        <v>4310.29</v>
      </c>
      <c r="G489" s="1" t="s">
        <v>14</v>
      </c>
      <c r="H489" s="2">
        <v>46036</v>
      </c>
      <c r="I489" s="1" t="s">
        <v>22</v>
      </c>
      <c r="J489" s="1">
        <v>40.9</v>
      </c>
      <c r="K489" s="1">
        <f>COUNTIF(A:A,bank_processed_transactions[[#This Row],[transaction_id]])</f>
        <v>1</v>
      </c>
    </row>
    <row r="490" spans="1:11" x14ac:dyDescent="0.3">
      <c r="A490" s="1" t="s">
        <v>1692</v>
      </c>
      <c r="B490" s="2">
        <v>46039</v>
      </c>
      <c r="C490" s="1" t="s">
        <v>122</v>
      </c>
      <c r="D490" s="1" t="s">
        <v>12</v>
      </c>
      <c r="E490" s="1" t="s">
        <v>13</v>
      </c>
      <c r="F490" s="1">
        <v>5008.67</v>
      </c>
      <c r="G490" s="1" t="s">
        <v>94</v>
      </c>
      <c r="H490" s="2">
        <v>46042</v>
      </c>
      <c r="I490" s="1" t="s">
        <v>28</v>
      </c>
      <c r="J490" s="1">
        <v>14</v>
      </c>
      <c r="K490" s="1">
        <f>COUNTIF(A:A,bank_processed_transactions[[#This Row],[transaction_id]])</f>
        <v>1</v>
      </c>
    </row>
    <row r="491" spans="1:11" x14ac:dyDescent="0.3">
      <c r="A491" s="1" t="s">
        <v>4214</v>
      </c>
      <c r="B491" s="2">
        <v>46048</v>
      </c>
      <c r="C491" s="1" t="s">
        <v>804</v>
      </c>
      <c r="D491" s="1" t="s">
        <v>12</v>
      </c>
      <c r="E491" s="1" t="s">
        <v>13</v>
      </c>
      <c r="F491" s="1">
        <v>15272.17</v>
      </c>
      <c r="G491" s="1" t="s">
        <v>14</v>
      </c>
      <c r="H491" s="2">
        <v>46050</v>
      </c>
      <c r="I491" s="1" t="s">
        <v>28</v>
      </c>
      <c r="J491" s="1">
        <v>31.4</v>
      </c>
      <c r="K491" s="1">
        <f>COUNTIF(A:A,bank_processed_transactions[[#This Row],[transaction_id]])</f>
        <v>1</v>
      </c>
    </row>
    <row r="492" spans="1:11" x14ac:dyDescent="0.3">
      <c r="A492" s="1" t="s">
        <v>498</v>
      </c>
      <c r="B492" s="2">
        <v>46102</v>
      </c>
      <c r="C492" s="1" t="s">
        <v>499</v>
      </c>
      <c r="D492" s="1" t="s">
        <v>12</v>
      </c>
      <c r="E492" s="1" t="s">
        <v>13</v>
      </c>
      <c r="F492" s="1">
        <v>5064.43</v>
      </c>
      <c r="G492" s="1" t="s">
        <v>14</v>
      </c>
      <c r="H492" s="2">
        <v>46105</v>
      </c>
      <c r="I492" s="1" t="s">
        <v>22</v>
      </c>
      <c r="J492" s="1">
        <v>33.4</v>
      </c>
      <c r="K492" s="1">
        <f>COUNTIF(A:A,bank_processed_transactions[[#This Row],[transaction_id]])</f>
        <v>1</v>
      </c>
    </row>
    <row r="493" spans="1:11" x14ac:dyDescent="0.3">
      <c r="A493" s="1" t="s">
        <v>4365</v>
      </c>
      <c r="B493" s="2">
        <v>46111</v>
      </c>
      <c r="C493" s="1" t="s">
        <v>566</v>
      </c>
      <c r="D493" s="1" t="s">
        <v>18</v>
      </c>
      <c r="E493" s="1" t="s">
        <v>13</v>
      </c>
      <c r="F493" s="1">
        <v>1378.93</v>
      </c>
      <c r="G493" s="1" t="s">
        <v>14</v>
      </c>
      <c r="H493" s="2">
        <v>46114</v>
      </c>
      <c r="I493" s="1" t="s">
        <v>22</v>
      </c>
      <c r="J493" s="1">
        <v>41.8</v>
      </c>
      <c r="K493" s="1">
        <f>COUNTIF(A:A,bank_processed_transactions[[#This Row],[transaction_id]])</f>
        <v>1</v>
      </c>
    </row>
    <row r="494" spans="1:11" x14ac:dyDescent="0.3">
      <c r="A494" s="1" t="s">
        <v>904</v>
      </c>
      <c r="B494" s="2">
        <v>46051</v>
      </c>
      <c r="C494" s="1" t="s">
        <v>887</v>
      </c>
      <c r="D494" s="1" t="s">
        <v>12</v>
      </c>
      <c r="E494" s="1" t="s">
        <v>13</v>
      </c>
      <c r="F494" s="1">
        <v>19257.29</v>
      </c>
      <c r="G494" s="1" t="s">
        <v>14</v>
      </c>
      <c r="H494" s="2">
        <v>46052</v>
      </c>
      <c r="I494" s="1" t="s">
        <v>15</v>
      </c>
      <c r="J494" s="1">
        <v>38.1</v>
      </c>
      <c r="K494" s="1">
        <f>COUNTIF(A:A,bank_processed_transactions[[#This Row],[transaction_id]])</f>
        <v>1</v>
      </c>
    </row>
    <row r="495" spans="1:11" x14ac:dyDescent="0.3">
      <c r="A495" s="1" t="s">
        <v>1907</v>
      </c>
      <c r="B495" s="2">
        <v>46043</v>
      </c>
      <c r="C495" s="1" t="s">
        <v>202</v>
      </c>
      <c r="D495" s="1" t="s">
        <v>18</v>
      </c>
      <c r="E495" s="1" t="s">
        <v>27</v>
      </c>
      <c r="F495" s="1">
        <v>902.66</v>
      </c>
      <c r="G495" s="1" t="s">
        <v>14</v>
      </c>
      <c r="H495" s="2">
        <v>46044</v>
      </c>
      <c r="I495" s="1" t="s">
        <v>28</v>
      </c>
      <c r="J495" s="1">
        <v>13.5</v>
      </c>
      <c r="K495" s="1">
        <f>COUNTIF(A:A,bank_processed_transactions[[#This Row],[transaction_id]])</f>
        <v>1</v>
      </c>
    </row>
    <row r="496" spans="1:11" x14ac:dyDescent="0.3">
      <c r="A496" s="1" t="s">
        <v>2471</v>
      </c>
      <c r="B496" s="2">
        <v>46102</v>
      </c>
      <c r="C496" s="1" t="s">
        <v>1611</v>
      </c>
      <c r="D496" s="1" t="s">
        <v>66</v>
      </c>
      <c r="E496" s="1" t="s">
        <v>21</v>
      </c>
      <c r="F496" s="1">
        <v>9432.3799999999992</v>
      </c>
      <c r="G496" s="1" t="s">
        <v>14</v>
      </c>
      <c r="H496" s="2">
        <v>46105</v>
      </c>
      <c r="I496" s="1" t="s">
        <v>22</v>
      </c>
      <c r="J496" s="1">
        <v>46.8</v>
      </c>
      <c r="K496" s="1">
        <f>COUNTIF(A:A,bank_processed_transactions[[#This Row],[transaction_id]])</f>
        <v>1</v>
      </c>
    </row>
    <row r="497" spans="1:11" x14ac:dyDescent="0.3">
      <c r="A497" s="1" t="s">
        <v>2452</v>
      </c>
      <c r="B497" s="2">
        <v>46084</v>
      </c>
      <c r="C497" s="1" t="s">
        <v>1359</v>
      </c>
      <c r="D497" s="1" t="s">
        <v>12</v>
      </c>
      <c r="E497" s="1" t="s">
        <v>13</v>
      </c>
      <c r="F497" s="1">
        <v>898.9</v>
      </c>
      <c r="G497" s="1" t="s">
        <v>14</v>
      </c>
      <c r="H497" s="2">
        <v>46086</v>
      </c>
      <c r="I497" s="1" t="s">
        <v>28</v>
      </c>
      <c r="J497" s="1">
        <v>18.600000000000001</v>
      </c>
      <c r="K497" s="1">
        <f>COUNTIF(A:A,bank_processed_transactions[[#This Row],[transaction_id]])</f>
        <v>1</v>
      </c>
    </row>
    <row r="498" spans="1:11" x14ac:dyDescent="0.3">
      <c r="A498" s="1" t="s">
        <v>1942</v>
      </c>
      <c r="B498" s="2">
        <v>46091</v>
      </c>
      <c r="C498" s="1" t="s">
        <v>124</v>
      </c>
      <c r="D498" s="1" t="s">
        <v>35</v>
      </c>
      <c r="E498" s="1" t="s">
        <v>27</v>
      </c>
      <c r="F498" s="1">
        <v>1093.05</v>
      </c>
      <c r="G498" s="1" t="s">
        <v>89</v>
      </c>
      <c r="H498" s="2">
        <v>46093</v>
      </c>
      <c r="I498" s="1" t="s">
        <v>22</v>
      </c>
      <c r="J498" s="1">
        <v>16</v>
      </c>
      <c r="K498" s="1">
        <f>COUNTIF(A:A,bank_processed_transactions[[#This Row],[transaction_id]])</f>
        <v>1</v>
      </c>
    </row>
    <row r="499" spans="1:11" x14ac:dyDescent="0.3">
      <c r="A499" s="1" t="s">
        <v>2801</v>
      </c>
      <c r="B499" s="2">
        <v>46100</v>
      </c>
      <c r="C499" s="1" t="s">
        <v>2289</v>
      </c>
      <c r="D499" s="1" t="s">
        <v>12</v>
      </c>
      <c r="E499" s="1" t="s">
        <v>21</v>
      </c>
      <c r="F499" s="1">
        <v>6090.24</v>
      </c>
      <c r="G499" s="1" t="s">
        <v>94</v>
      </c>
      <c r="H499" s="2">
        <v>46102</v>
      </c>
      <c r="I499" s="1" t="s">
        <v>15</v>
      </c>
      <c r="J499" s="1">
        <v>13.7</v>
      </c>
      <c r="K499" s="1">
        <f>COUNTIF(A:A,bank_processed_transactions[[#This Row],[transaction_id]])</f>
        <v>1</v>
      </c>
    </row>
    <row r="500" spans="1:11" x14ac:dyDescent="0.3">
      <c r="A500" s="1" t="s">
        <v>460</v>
      </c>
      <c r="B500" s="2">
        <v>46062</v>
      </c>
      <c r="C500" s="1" t="s">
        <v>461</v>
      </c>
      <c r="D500" s="1" t="s">
        <v>35</v>
      </c>
      <c r="E500" s="1" t="s">
        <v>21</v>
      </c>
      <c r="F500" s="1">
        <v>8867.4500000000007</v>
      </c>
      <c r="G500" s="1" t="s">
        <v>14</v>
      </c>
      <c r="H500" s="2">
        <v>46062</v>
      </c>
      <c r="I500" s="1" t="s">
        <v>15</v>
      </c>
      <c r="J500" s="1">
        <v>33</v>
      </c>
      <c r="K500" s="1">
        <f>COUNTIF(A:A,bank_processed_transactions[[#This Row],[transaction_id]])</f>
        <v>1</v>
      </c>
    </row>
    <row r="501" spans="1:11" x14ac:dyDescent="0.3">
      <c r="A501" s="1" t="s">
        <v>56</v>
      </c>
      <c r="B501" s="2">
        <v>46051</v>
      </c>
      <c r="C501" s="1" t="s">
        <v>57</v>
      </c>
      <c r="D501" s="1" t="s">
        <v>35</v>
      </c>
      <c r="E501" s="1" t="s">
        <v>13</v>
      </c>
      <c r="F501" s="1">
        <v>20898.439999999999</v>
      </c>
      <c r="G501" s="1" t="s">
        <v>14</v>
      </c>
      <c r="H501" s="2">
        <v>46056</v>
      </c>
      <c r="I501" s="1" t="s">
        <v>15</v>
      </c>
      <c r="J501" s="1">
        <v>7.5</v>
      </c>
      <c r="K501" s="1">
        <f>COUNTIF(A:A,bank_processed_transactions[[#This Row],[transaction_id]])</f>
        <v>1</v>
      </c>
    </row>
    <row r="502" spans="1:11" x14ac:dyDescent="0.3">
      <c r="A502" s="1" t="s">
        <v>1832</v>
      </c>
      <c r="B502" s="2">
        <v>46107</v>
      </c>
      <c r="C502" s="1" t="s">
        <v>461</v>
      </c>
      <c r="D502" s="1" t="s">
        <v>12</v>
      </c>
      <c r="E502" s="1" t="s">
        <v>27</v>
      </c>
      <c r="F502" s="1">
        <v>12683.31</v>
      </c>
      <c r="G502" s="1" t="s">
        <v>14</v>
      </c>
      <c r="H502" s="2">
        <v>46108</v>
      </c>
      <c r="I502" s="1" t="s">
        <v>15</v>
      </c>
      <c r="J502" s="1">
        <v>9.6999999999999993</v>
      </c>
      <c r="K502" s="1">
        <f>COUNTIF(A:A,bank_processed_transactions[[#This Row],[transaction_id]])</f>
        <v>1</v>
      </c>
    </row>
    <row r="503" spans="1:11" x14ac:dyDescent="0.3">
      <c r="A503" s="1" t="s">
        <v>148</v>
      </c>
      <c r="B503" s="2">
        <v>46064</v>
      </c>
      <c r="C503" s="1" t="s">
        <v>149</v>
      </c>
      <c r="D503" s="1" t="s">
        <v>12</v>
      </c>
      <c r="E503" s="1" t="s">
        <v>27</v>
      </c>
      <c r="F503" s="1">
        <v>3559.97</v>
      </c>
      <c r="G503" s="1" t="s">
        <v>14</v>
      </c>
      <c r="H503" s="2">
        <v>46066</v>
      </c>
      <c r="I503" s="1" t="s">
        <v>15</v>
      </c>
      <c r="J503" s="1">
        <v>8.5</v>
      </c>
      <c r="K503" s="1">
        <f>COUNTIF(A:A,bank_processed_transactions[[#This Row],[transaction_id]])</f>
        <v>1</v>
      </c>
    </row>
    <row r="504" spans="1:11" x14ac:dyDescent="0.3">
      <c r="A504" s="1" t="s">
        <v>4689</v>
      </c>
      <c r="B504" s="2">
        <v>46030</v>
      </c>
      <c r="C504" s="1" t="s">
        <v>1120</v>
      </c>
      <c r="D504" s="1" t="s">
        <v>18</v>
      </c>
      <c r="E504" s="1" t="s">
        <v>13</v>
      </c>
      <c r="F504" s="1">
        <v>1991.42</v>
      </c>
      <c r="G504" s="1" t="s">
        <v>14</v>
      </c>
      <c r="H504" s="2">
        <v>46032</v>
      </c>
      <c r="I504" s="1" t="s">
        <v>22</v>
      </c>
      <c r="J504" s="1">
        <v>7.1</v>
      </c>
      <c r="K504" s="1">
        <f>COUNTIF(A:A,bank_processed_transactions[[#This Row],[transaction_id]])</f>
        <v>1</v>
      </c>
    </row>
    <row r="505" spans="1:11" x14ac:dyDescent="0.3">
      <c r="A505" s="1" t="s">
        <v>2607</v>
      </c>
      <c r="B505" s="2">
        <v>46104</v>
      </c>
      <c r="C505" s="1" t="s">
        <v>2608</v>
      </c>
      <c r="D505" s="1" t="s">
        <v>18</v>
      </c>
      <c r="E505" s="1" t="s">
        <v>13</v>
      </c>
      <c r="F505" s="1">
        <v>1211.53</v>
      </c>
      <c r="G505" s="1" t="s">
        <v>14</v>
      </c>
      <c r="H505" s="2">
        <v>46105</v>
      </c>
      <c r="I505" s="1" t="s">
        <v>22</v>
      </c>
      <c r="J505" s="1">
        <v>24.8</v>
      </c>
      <c r="K505" s="1">
        <f>COUNTIF(A:A,bank_processed_transactions[[#This Row],[transaction_id]])</f>
        <v>1</v>
      </c>
    </row>
    <row r="506" spans="1:11" x14ac:dyDescent="0.3">
      <c r="A506" s="1" t="s">
        <v>2353</v>
      </c>
      <c r="B506" s="2">
        <v>46036</v>
      </c>
      <c r="C506" s="1" t="s">
        <v>827</v>
      </c>
      <c r="D506" s="1" t="s">
        <v>66</v>
      </c>
      <c r="E506" s="1" t="s">
        <v>27</v>
      </c>
      <c r="F506" s="1">
        <v>2112.89</v>
      </c>
      <c r="G506" s="1" t="s">
        <v>14</v>
      </c>
      <c r="H506" s="2">
        <v>46038</v>
      </c>
      <c r="I506" s="1" t="s">
        <v>22</v>
      </c>
      <c r="J506" s="1">
        <v>31.1</v>
      </c>
      <c r="K506" s="1">
        <f>COUNTIF(A:A,bank_processed_transactions[[#This Row],[transaction_id]])</f>
        <v>1</v>
      </c>
    </row>
    <row r="507" spans="1:11" x14ac:dyDescent="0.3">
      <c r="A507" s="1" t="s">
        <v>3362</v>
      </c>
      <c r="B507" s="2">
        <v>46095</v>
      </c>
      <c r="C507" s="1" t="s">
        <v>292</v>
      </c>
      <c r="D507" s="1" t="s">
        <v>12</v>
      </c>
      <c r="E507" s="1" t="s">
        <v>27</v>
      </c>
      <c r="F507" s="1">
        <v>11561.47</v>
      </c>
      <c r="G507" s="1" t="s">
        <v>14</v>
      </c>
      <c r="H507" s="2">
        <v>46097</v>
      </c>
      <c r="I507" s="1" t="s">
        <v>22</v>
      </c>
      <c r="J507" s="1">
        <v>51.7</v>
      </c>
      <c r="K507" s="1">
        <f>COUNTIF(A:A,bank_processed_transactions[[#This Row],[transaction_id]])</f>
        <v>1</v>
      </c>
    </row>
    <row r="508" spans="1:11" x14ac:dyDescent="0.3">
      <c r="A508" s="1" t="s">
        <v>902</v>
      </c>
      <c r="B508" s="2">
        <v>46086</v>
      </c>
      <c r="C508" s="1" t="s">
        <v>903</v>
      </c>
      <c r="D508" s="1" t="s">
        <v>12</v>
      </c>
      <c r="E508" s="1" t="s">
        <v>21</v>
      </c>
      <c r="F508" s="1">
        <v>16256.97</v>
      </c>
      <c r="G508" s="1" t="s">
        <v>14</v>
      </c>
      <c r="H508" s="2">
        <v>46087</v>
      </c>
      <c r="I508" s="1" t="s">
        <v>15</v>
      </c>
      <c r="J508" s="1">
        <v>35.4</v>
      </c>
      <c r="K508" s="1">
        <f>COUNTIF(A:A,bank_processed_transactions[[#This Row],[transaction_id]])</f>
        <v>1</v>
      </c>
    </row>
    <row r="509" spans="1:11" x14ac:dyDescent="0.3">
      <c r="A509" s="1" t="s">
        <v>968</v>
      </c>
      <c r="B509" s="2">
        <v>46099</v>
      </c>
      <c r="C509" s="1" t="s">
        <v>790</v>
      </c>
      <c r="D509" s="1" t="s">
        <v>66</v>
      </c>
      <c r="E509" s="1" t="s">
        <v>21</v>
      </c>
      <c r="F509" s="1">
        <v>4883.12</v>
      </c>
      <c r="G509" s="1" t="s">
        <v>14</v>
      </c>
      <c r="H509" s="2">
        <v>46101</v>
      </c>
      <c r="I509" s="1" t="s">
        <v>22</v>
      </c>
      <c r="J509" s="1">
        <v>133.4</v>
      </c>
      <c r="K509" s="1">
        <f>COUNTIF(A:A,bank_processed_transactions[[#This Row],[transaction_id]])</f>
        <v>1</v>
      </c>
    </row>
    <row r="510" spans="1:11" x14ac:dyDescent="0.3">
      <c r="A510" s="1" t="s">
        <v>1841</v>
      </c>
      <c r="B510" s="2">
        <v>46034</v>
      </c>
      <c r="C510" s="1" t="s">
        <v>898</v>
      </c>
      <c r="D510" s="1" t="s">
        <v>66</v>
      </c>
      <c r="E510" s="1" t="s">
        <v>13</v>
      </c>
      <c r="F510" s="1">
        <v>21066.560000000001</v>
      </c>
      <c r="G510" s="1" t="s">
        <v>14</v>
      </c>
      <c r="H510" s="2">
        <v>46037</v>
      </c>
      <c r="I510" s="1" t="s">
        <v>15</v>
      </c>
      <c r="J510" s="1">
        <v>25.1</v>
      </c>
      <c r="K510" s="1">
        <f>COUNTIF(A:A,bank_processed_transactions[[#This Row],[transaction_id]])</f>
        <v>1</v>
      </c>
    </row>
    <row r="511" spans="1:11" x14ac:dyDescent="0.3">
      <c r="A511" s="1" t="s">
        <v>4492</v>
      </c>
      <c r="B511" s="2">
        <v>46040</v>
      </c>
      <c r="C511" s="1" t="s">
        <v>130</v>
      </c>
      <c r="D511" s="1" t="s">
        <v>12</v>
      </c>
      <c r="E511" s="1" t="s">
        <v>21</v>
      </c>
      <c r="F511" s="1">
        <v>3852.61</v>
      </c>
      <c r="G511" s="1" t="s">
        <v>14</v>
      </c>
      <c r="H511" s="2">
        <v>46043</v>
      </c>
      <c r="I511" s="1" t="s">
        <v>15</v>
      </c>
      <c r="J511" s="1">
        <v>21.3</v>
      </c>
      <c r="K511" s="1">
        <f>COUNTIF(A:A,bank_processed_transactions[[#This Row],[transaction_id]])</f>
        <v>1</v>
      </c>
    </row>
    <row r="512" spans="1:11" x14ac:dyDescent="0.3">
      <c r="A512" s="1" t="s">
        <v>2508</v>
      </c>
      <c r="B512" s="2">
        <v>46105</v>
      </c>
      <c r="C512" s="1" t="s">
        <v>198</v>
      </c>
      <c r="D512" s="1" t="s">
        <v>46</v>
      </c>
      <c r="E512" s="1" t="s">
        <v>21</v>
      </c>
      <c r="F512" s="1">
        <v>7279.01</v>
      </c>
      <c r="G512" s="1" t="s">
        <v>94</v>
      </c>
      <c r="H512" s="2">
        <v>46105</v>
      </c>
      <c r="I512" s="1" t="s">
        <v>15</v>
      </c>
      <c r="J512" s="1">
        <v>8.9</v>
      </c>
      <c r="K512" s="1">
        <f>COUNTIF(A:A,bank_processed_transactions[[#This Row],[transaction_id]])</f>
        <v>1</v>
      </c>
    </row>
    <row r="513" spans="1:11" x14ac:dyDescent="0.3">
      <c r="A513" s="1" t="s">
        <v>1288</v>
      </c>
      <c r="B513" s="2">
        <v>46059</v>
      </c>
      <c r="C513" s="1" t="s">
        <v>237</v>
      </c>
      <c r="D513" s="1" t="s">
        <v>35</v>
      </c>
      <c r="E513" s="1" t="s">
        <v>13</v>
      </c>
      <c r="F513" s="1">
        <v>5539.4</v>
      </c>
      <c r="G513" s="1" t="s">
        <v>14</v>
      </c>
      <c r="H513" s="2">
        <v>46061</v>
      </c>
      <c r="I513" s="1" t="s">
        <v>15</v>
      </c>
      <c r="J513" s="1">
        <v>37.200000000000003</v>
      </c>
      <c r="K513" s="1">
        <f>COUNTIF(A:A,bank_processed_transactions[[#This Row],[transaction_id]])</f>
        <v>1</v>
      </c>
    </row>
    <row r="514" spans="1:11" x14ac:dyDescent="0.3">
      <c r="A514" s="1" t="s">
        <v>4289</v>
      </c>
      <c r="B514" s="2">
        <v>46079</v>
      </c>
      <c r="C514" s="1" t="s">
        <v>656</v>
      </c>
      <c r="D514" s="1" t="s">
        <v>12</v>
      </c>
      <c r="E514" s="1" t="s">
        <v>13</v>
      </c>
      <c r="F514" s="1">
        <v>2190.73</v>
      </c>
      <c r="G514" s="1" t="s">
        <v>14</v>
      </c>
      <c r="H514" s="2">
        <v>46080</v>
      </c>
      <c r="I514" s="1" t="s">
        <v>22</v>
      </c>
      <c r="J514" s="1">
        <v>31.3</v>
      </c>
      <c r="K514" s="1">
        <f>COUNTIF(A:A,bank_processed_transactions[[#This Row],[transaction_id]])</f>
        <v>1</v>
      </c>
    </row>
    <row r="515" spans="1:11" x14ac:dyDescent="0.3">
      <c r="A515" s="1" t="s">
        <v>1092</v>
      </c>
      <c r="B515" s="2">
        <v>46037</v>
      </c>
      <c r="C515" s="1" t="s">
        <v>590</v>
      </c>
      <c r="D515" s="1" t="s">
        <v>12</v>
      </c>
      <c r="E515" s="1" t="s">
        <v>13</v>
      </c>
      <c r="F515" s="1">
        <v>410.44</v>
      </c>
      <c r="G515" s="1" t="s">
        <v>94</v>
      </c>
      <c r="H515" s="2">
        <v>46037</v>
      </c>
      <c r="I515" s="1" t="s">
        <v>15</v>
      </c>
      <c r="J515" s="1">
        <v>20.6</v>
      </c>
      <c r="K515" s="1">
        <f>COUNTIF(A:A,bank_processed_transactions[[#This Row],[transaction_id]])</f>
        <v>1</v>
      </c>
    </row>
    <row r="516" spans="1:11" x14ac:dyDescent="0.3">
      <c r="A516" s="1" t="s">
        <v>3066</v>
      </c>
      <c r="B516" s="2">
        <v>46046</v>
      </c>
      <c r="C516" s="1" t="s">
        <v>643</v>
      </c>
      <c r="D516" s="1" t="s">
        <v>12</v>
      </c>
      <c r="E516" s="1" t="s">
        <v>13</v>
      </c>
      <c r="F516" s="1">
        <v>4245.4399999999996</v>
      </c>
      <c r="G516" s="1" t="s">
        <v>14</v>
      </c>
      <c r="H516" s="2">
        <v>46049</v>
      </c>
      <c r="I516" s="1" t="s">
        <v>22</v>
      </c>
      <c r="J516" s="1">
        <v>7.6</v>
      </c>
      <c r="K516" s="1">
        <f>COUNTIF(A:A,bank_processed_transactions[[#This Row],[transaction_id]])</f>
        <v>1</v>
      </c>
    </row>
    <row r="517" spans="1:11" x14ac:dyDescent="0.3">
      <c r="A517" s="1" t="s">
        <v>4188</v>
      </c>
      <c r="B517" s="2">
        <v>46028</v>
      </c>
      <c r="C517" s="1" t="s">
        <v>755</v>
      </c>
      <c r="D517" s="1" t="s">
        <v>18</v>
      </c>
      <c r="E517" s="1" t="s">
        <v>27</v>
      </c>
      <c r="F517" s="1">
        <v>5985.08</v>
      </c>
      <c r="G517" s="1" t="s">
        <v>14</v>
      </c>
      <c r="H517" s="2">
        <v>46029</v>
      </c>
      <c r="I517" s="1" t="s">
        <v>22</v>
      </c>
      <c r="J517" s="1">
        <v>31.3</v>
      </c>
      <c r="K517" s="1">
        <f>COUNTIF(A:A,bank_processed_transactions[[#This Row],[transaction_id]])</f>
        <v>1</v>
      </c>
    </row>
    <row r="518" spans="1:11" x14ac:dyDescent="0.3">
      <c r="A518" s="1" t="s">
        <v>2024</v>
      </c>
      <c r="B518" s="2">
        <v>46099</v>
      </c>
      <c r="C518" s="1" t="s">
        <v>449</v>
      </c>
      <c r="D518" s="1" t="s">
        <v>35</v>
      </c>
      <c r="E518" s="1" t="s">
        <v>55</v>
      </c>
      <c r="F518" s="1">
        <v>2337.88</v>
      </c>
      <c r="G518" s="1" t="s">
        <v>14</v>
      </c>
      <c r="H518" s="2">
        <v>46101</v>
      </c>
      <c r="I518" s="1" t="s">
        <v>22</v>
      </c>
      <c r="J518" s="1">
        <v>59</v>
      </c>
      <c r="K518" s="1">
        <f>COUNTIF(A:A,bank_processed_transactions[[#This Row],[transaction_id]])</f>
        <v>1</v>
      </c>
    </row>
    <row r="519" spans="1:11" x14ac:dyDescent="0.3">
      <c r="A519" s="1" t="s">
        <v>4460</v>
      </c>
      <c r="B519" s="2">
        <v>46091</v>
      </c>
      <c r="C519" s="1" t="s">
        <v>3267</v>
      </c>
      <c r="D519" s="1" t="s">
        <v>12</v>
      </c>
      <c r="E519" s="1" t="s">
        <v>13</v>
      </c>
      <c r="F519" s="1">
        <v>5760.26</v>
      </c>
      <c r="G519" s="1" t="s">
        <v>14</v>
      </c>
      <c r="H519" s="2">
        <v>46093</v>
      </c>
      <c r="I519" s="1" t="s">
        <v>22</v>
      </c>
      <c r="J519" s="1">
        <v>36</v>
      </c>
      <c r="K519" s="1">
        <f>COUNTIF(A:A,bank_processed_transactions[[#This Row],[transaction_id]])</f>
        <v>1</v>
      </c>
    </row>
    <row r="520" spans="1:11" x14ac:dyDescent="0.3">
      <c r="A520" s="1" t="s">
        <v>3435</v>
      </c>
      <c r="B520" s="2">
        <v>46053</v>
      </c>
      <c r="C520" s="1" t="s">
        <v>3370</v>
      </c>
      <c r="D520" s="1" t="s">
        <v>35</v>
      </c>
      <c r="E520" s="1" t="s">
        <v>13</v>
      </c>
      <c r="F520" s="1">
        <v>1722.42</v>
      </c>
      <c r="G520" s="1" t="s">
        <v>14</v>
      </c>
      <c r="H520" s="2">
        <v>46056</v>
      </c>
      <c r="I520" s="1" t="s">
        <v>22</v>
      </c>
      <c r="J520" s="1">
        <v>41.5</v>
      </c>
      <c r="K520" s="1">
        <f>COUNTIF(A:A,bank_processed_transactions[[#This Row],[transaction_id]])</f>
        <v>1</v>
      </c>
    </row>
    <row r="521" spans="1:11" x14ac:dyDescent="0.3">
      <c r="A521" s="1" t="s">
        <v>176</v>
      </c>
      <c r="B521" s="2">
        <v>46047</v>
      </c>
      <c r="C521" s="1" t="s">
        <v>177</v>
      </c>
      <c r="D521" s="1" t="s">
        <v>12</v>
      </c>
      <c r="E521" s="1" t="s">
        <v>13</v>
      </c>
      <c r="F521" s="1">
        <v>14027.78</v>
      </c>
      <c r="G521" s="1" t="s">
        <v>14</v>
      </c>
      <c r="H521" s="2">
        <v>46047</v>
      </c>
      <c r="I521" s="1" t="s">
        <v>22</v>
      </c>
      <c r="J521" s="1">
        <v>49</v>
      </c>
      <c r="K521" s="1">
        <f>COUNTIF(A:A,bank_processed_transactions[[#This Row],[transaction_id]])</f>
        <v>2</v>
      </c>
    </row>
    <row r="522" spans="1:11" x14ac:dyDescent="0.3">
      <c r="A522" s="1" t="s">
        <v>176</v>
      </c>
      <c r="B522" s="2">
        <v>46047</v>
      </c>
      <c r="C522" s="1" t="s">
        <v>177</v>
      </c>
      <c r="D522" s="1" t="s">
        <v>12</v>
      </c>
      <c r="E522" s="1" t="s">
        <v>13</v>
      </c>
      <c r="F522" s="1">
        <v>14027.78</v>
      </c>
      <c r="G522" s="1" t="s">
        <v>14</v>
      </c>
      <c r="H522" s="2">
        <v>46048</v>
      </c>
      <c r="I522" s="1" t="s">
        <v>22</v>
      </c>
      <c r="J522" s="1">
        <v>49</v>
      </c>
      <c r="K522" s="1">
        <f>COUNTIF(A:A,bank_processed_transactions[[#This Row],[transaction_id]])</f>
        <v>2</v>
      </c>
    </row>
    <row r="523" spans="1:11" x14ac:dyDescent="0.3">
      <c r="A523" s="1" t="s">
        <v>2398</v>
      </c>
      <c r="B523" s="2">
        <v>46090</v>
      </c>
      <c r="C523" s="1" t="s">
        <v>366</v>
      </c>
      <c r="D523" s="1" t="s">
        <v>12</v>
      </c>
      <c r="E523" s="1" t="s">
        <v>55</v>
      </c>
      <c r="F523" s="1">
        <v>262.52</v>
      </c>
      <c r="G523" s="1" t="s">
        <v>14</v>
      </c>
      <c r="H523" s="2">
        <v>46093</v>
      </c>
      <c r="I523" s="1" t="s">
        <v>28</v>
      </c>
      <c r="J523" s="1">
        <v>34.5</v>
      </c>
      <c r="K523" s="1">
        <f>COUNTIF(A:A,bank_processed_transactions[[#This Row],[transaction_id]])</f>
        <v>2</v>
      </c>
    </row>
    <row r="524" spans="1:11" x14ac:dyDescent="0.3">
      <c r="A524" s="1" t="s">
        <v>2398</v>
      </c>
      <c r="B524" s="2">
        <v>46090</v>
      </c>
      <c r="C524" s="1" t="s">
        <v>366</v>
      </c>
      <c r="D524" s="1" t="s">
        <v>12</v>
      </c>
      <c r="E524" s="1" t="s">
        <v>55</v>
      </c>
      <c r="F524" s="1">
        <v>262.52</v>
      </c>
      <c r="G524" s="1" t="s">
        <v>14</v>
      </c>
      <c r="H524" s="2">
        <v>46092</v>
      </c>
      <c r="I524" s="1" t="s">
        <v>28</v>
      </c>
      <c r="J524" s="1">
        <v>34.5</v>
      </c>
      <c r="K524" s="1">
        <f>COUNTIF(A:A,bank_processed_transactions[[#This Row],[transaction_id]])</f>
        <v>2</v>
      </c>
    </row>
    <row r="525" spans="1:11" x14ac:dyDescent="0.3">
      <c r="A525" s="1" t="s">
        <v>1970</v>
      </c>
      <c r="B525" s="2">
        <v>46085</v>
      </c>
      <c r="C525" s="1" t="s">
        <v>1941</v>
      </c>
      <c r="D525" s="1" t="s">
        <v>12</v>
      </c>
      <c r="E525" s="1" t="s">
        <v>13</v>
      </c>
      <c r="F525" s="1">
        <v>10168.540000000001</v>
      </c>
      <c r="G525" s="1" t="s">
        <v>14</v>
      </c>
      <c r="H525" s="2">
        <v>46087</v>
      </c>
      <c r="I525" s="1" t="s">
        <v>28</v>
      </c>
      <c r="J525" s="1">
        <v>68.900000000000006</v>
      </c>
      <c r="K525" s="1">
        <f>COUNTIF(A:A,bank_processed_transactions[[#This Row],[transaction_id]])</f>
        <v>1</v>
      </c>
    </row>
    <row r="526" spans="1:11" x14ac:dyDescent="0.3">
      <c r="A526" s="1" t="s">
        <v>1580</v>
      </c>
      <c r="B526" s="2">
        <v>46083</v>
      </c>
      <c r="C526" s="1" t="s">
        <v>130</v>
      </c>
      <c r="D526" s="1" t="s">
        <v>12</v>
      </c>
      <c r="E526" s="1" t="s">
        <v>55</v>
      </c>
      <c r="F526" s="1">
        <v>3480.69</v>
      </c>
      <c r="G526" s="1" t="s">
        <v>14</v>
      </c>
      <c r="H526" s="2">
        <v>46085</v>
      </c>
      <c r="I526" s="1" t="s">
        <v>15</v>
      </c>
      <c r="J526" s="1">
        <v>22.4</v>
      </c>
      <c r="K526" s="1">
        <f>COUNTIF(A:A,bank_processed_transactions[[#This Row],[transaction_id]])</f>
        <v>1</v>
      </c>
    </row>
    <row r="527" spans="1:11" x14ac:dyDescent="0.3">
      <c r="A527" s="1" t="s">
        <v>1811</v>
      </c>
      <c r="B527" s="2">
        <v>46067</v>
      </c>
      <c r="C527" s="1" t="s">
        <v>192</v>
      </c>
      <c r="D527" s="1" t="s">
        <v>12</v>
      </c>
      <c r="E527" s="1" t="s">
        <v>13</v>
      </c>
      <c r="F527" s="1">
        <v>628.78</v>
      </c>
      <c r="G527" s="1" t="s">
        <v>14</v>
      </c>
      <c r="H527" s="2">
        <v>46069</v>
      </c>
      <c r="I527" s="1" t="s">
        <v>15</v>
      </c>
      <c r="J527" s="1">
        <v>36.5</v>
      </c>
      <c r="K527" s="1">
        <f>COUNTIF(A:A,bank_processed_transactions[[#This Row],[transaction_id]])</f>
        <v>1</v>
      </c>
    </row>
    <row r="528" spans="1:11" x14ac:dyDescent="0.3">
      <c r="A528" s="1" t="s">
        <v>3671</v>
      </c>
      <c r="B528" s="2">
        <v>46049</v>
      </c>
      <c r="C528" s="1" t="s">
        <v>257</v>
      </c>
      <c r="D528" s="1" t="s">
        <v>12</v>
      </c>
      <c r="E528" s="1" t="s">
        <v>13</v>
      </c>
      <c r="F528" s="1">
        <v>8174.67</v>
      </c>
      <c r="G528" s="1" t="s">
        <v>14</v>
      </c>
      <c r="H528" s="2">
        <v>46049</v>
      </c>
      <c r="I528" s="1" t="s">
        <v>15</v>
      </c>
      <c r="J528" s="1">
        <v>34.4</v>
      </c>
      <c r="K528" s="1">
        <f>COUNTIF(A:A,bank_processed_transactions[[#This Row],[transaction_id]])</f>
        <v>1</v>
      </c>
    </row>
    <row r="529" spans="1:11" x14ac:dyDescent="0.3">
      <c r="A529" s="1" t="s">
        <v>1614</v>
      </c>
      <c r="B529" s="2">
        <v>46027</v>
      </c>
      <c r="C529" s="1" t="s">
        <v>1615</v>
      </c>
      <c r="D529" s="1" t="s">
        <v>18</v>
      </c>
      <c r="E529" s="1" t="s">
        <v>13</v>
      </c>
      <c r="F529" s="1">
        <v>48834.71</v>
      </c>
      <c r="G529" s="1" t="s">
        <v>14</v>
      </c>
      <c r="H529" s="2">
        <v>46032</v>
      </c>
      <c r="I529" s="1" t="s">
        <v>22</v>
      </c>
      <c r="J529" s="1">
        <v>18.5</v>
      </c>
      <c r="K529" s="1">
        <f>COUNTIF(A:A,bank_processed_transactions[[#This Row],[transaction_id]])</f>
        <v>1</v>
      </c>
    </row>
    <row r="530" spans="1:11" x14ac:dyDescent="0.3">
      <c r="A530" s="1" t="s">
        <v>638</v>
      </c>
      <c r="B530" s="2">
        <v>46050</v>
      </c>
      <c r="C530" s="1" t="s">
        <v>639</v>
      </c>
      <c r="D530" s="1" t="s">
        <v>12</v>
      </c>
      <c r="E530" s="1" t="s">
        <v>13</v>
      </c>
      <c r="F530" s="1">
        <v>10092.58</v>
      </c>
      <c r="G530" s="1" t="s">
        <v>14</v>
      </c>
      <c r="H530" s="2">
        <v>46053</v>
      </c>
      <c r="I530" s="1" t="s">
        <v>28</v>
      </c>
      <c r="J530" s="1">
        <v>56.8</v>
      </c>
      <c r="K530" s="1">
        <f>COUNTIF(A:A,bank_processed_transactions[[#This Row],[transaction_id]])</f>
        <v>1</v>
      </c>
    </row>
    <row r="531" spans="1:11" x14ac:dyDescent="0.3">
      <c r="A531" s="1" t="s">
        <v>614</v>
      </c>
      <c r="B531" s="2">
        <v>46033</v>
      </c>
      <c r="C531" s="1" t="s">
        <v>615</v>
      </c>
      <c r="D531" s="1" t="s">
        <v>12</v>
      </c>
      <c r="E531" s="1" t="s">
        <v>13</v>
      </c>
      <c r="F531" s="1">
        <v>25119.89</v>
      </c>
      <c r="G531" s="1" t="s">
        <v>14</v>
      </c>
      <c r="H531" s="2">
        <v>46034</v>
      </c>
      <c r="I531" s="1" t="s">
        <v>22</v>
      </c>
      <c r="J531" s="1">
        <v>7</v>
      </c>
      <c r="K531" s="1">
        <f>COUNTIF(A:A,bank_processed_transactions[[#This Row],[transaction_id]])</f>
        <v>1</v>
      </c>
    </row>
    <row r="532" spans="1:11" x14ac:dyDescent="0.3">
      <c r="A532" s="1" t="s">
        <v>1548</v>
      </c>
      <c r="B532" s="2">
        <v>46042</v>
      </c>
      <c r="C532" s="1" t="s">
        <v>822</v>
      </c>
      <c r="D532" s="1" t="s">
        <v>18</v>
      </c>
      <c r="E532" s="1" t="s">
        <v>55</v>
      </c>
      <c r="F532" s="1">
        <v>7241.93</v>
      </c>
      <c r="G532" s="1" t="s">
        <v>14</v>
      </c>
      <c r="H532" s="2">
        <v>46044</v>
      </c>
      <c r="I532" s="1" t="s">
        <v>22</v>
      </c>
      <c r="J532" s="1">
        <v>29</v>
      </c>
      <c r="K532" s="1">
        <f>COUNTIF(A:A,bank_processed_transactions[[#This Row],[transaction_id]])</f>
        <v>1</v>
      </c>
    </row>
    <row r="533" spans="1:11" x14ac:dyDescent="0.3">
      <c r="A533" s="1" t="s">
        <v>1644</v>
      </c>
      <c r="B533" s="2">
        <v>46041</v>
      </c>
      <c r="C533" s="1" t="s">
        <v>1645</v>
      </c>
      <c r="D533" s="1" t="s">
        <v>12</v>
      </c>
      <c r="E533" s="1" t="s">
        <v>55</v>
      </c>
      <c r="F533" s="1">
        <v>1329.17</v>
      </c>
      <c r="G533" s="1" t="s">
        <v>14</v>
      </c>
      <c r="H533" s="2">
        <v>46041</v>
      </c>
      <c r="I533" s="1" t="s">
        <v>28</v>
      </c>
      <c r="J533" s="1">
        <v>27.8</v>
      </c>
      <c r="K533" s="1">
        <f>COUNTIF(A:A,bank_processed_transactions[[#This Row],[transaction_id]])</f>
        <v>1</v>
      </c>
    </row>
    <row r="534" spans="1:11" x14ac:dyDescent="0.3">
      <c r="A534" s="1" t="s">
        <v>4756</v>
      </c>
      <c r="B534" s="2">
        <v>46105</v>
      </c>
      <c r="C534" s="1" t="s">
        <v>2103</v>
      </c>
      <c r="D534" s="1" t="s">
        <v>12</v>
      </c>
      <c r="E534" s="1" t="s">
        <v>13</v>
      </c>
      <c r="F534" s="1">
        <v>2890.7</v>
      </c>
      <c r="G534" s="1" t="s">
        <v>14</v>
      </c>
      <c r="H534" s="2">
        <v>46107</v>
      </c>
      <c r="I534" s="1" t="s">
        <v>28</v>
      </c>
      <c r="J534" s="1">
        <v>6.8</v>
      </c>
      <c r="K534" s="1">
        <f>COUNTIF(A:A,bank_processed_transactions[[#This Row],[transaction_id]])</f>
        <v>1</v>
      </c>
    </row>
    <row r="535" spans="1:11" x14ac:dyDescent="0.3">
      <c r="A535" s="1" t="s">
        <v>3732</v>
      </c>
      <c r="B535" s="2">
        <v>46099</v>
      </c>
      <c r="C535" s="1" t="s">
        <v>3733</v>
      </c>
      <c r="D535" s="1" t="s">
        <v>12</v>
      </c>
      <c r="E535" s="1" t="s">
        <v>13</v>
      </c>
      <c r="F535" s="1">
        <v>9908.14</v>
      </c>
      <c r="G535" s="1" t="s">
        <v>14</v>
      </c>
      <c r="H535" s="2">
        <v>46102</v>
      </c>
      <c r="I535" s="1" t="s">
        <v>22</v>
      </c>
      <c r="J535" s="1">
        <v>5.8</v>
      </c>
      <c r="K535" s="1">
        <f>COUNTIF(A:A,bank_processed_transactions[[#This Row],[transaction_id]])</f>
        <v>1</v>
      </c>
    </row>
    <row r="536" spans="1:11" x14ac:dyDescent="0.3">
      <c r="A536" s="1" t="s">
        <v>3185</v>
      </c>
      <c r="B536" s="2">
        <v>46094</v>
      </c>
      <c r="C536" s="1" t="s">
        <v>2632</v>
      </c>
      <c r="D536" s="1" t="s">
        <v>35</v>
      </c>
      <c r="E536" s="1" t="s">
        <v>13</v>
      </c>
      <c r="F536" s="1">
        <v>14725.7</v>
      </c>
      <c r="G536" s="1" t="s">
        <v>14</v>
      </c>
      <c r="H536" s="2">
        <v>46095</v>
      </c>
      <c r="I536" s="1" t="s">
        <v>15</v>
      </c>
      <c r="J536" s="1">
        <v>29.3</v>
      </c>
      <c r="K536" s="1">
        <f>COUNTIF(A:A,bank_processed_transactions[[#This Row],[transaction_id]])</f>
        <v>1</v>
      </c>
    </row>
    <row r="537" spans="1:11" x14ac:dyDescent="0.3">
      <c r="A537" s="1" t="s">
        <v>1293</v>
      </c>
      <c r="B537" s="2">
        <v>46048</v>
      </c>
      <c r="C537" s="1" t="s">
        <v>1294</v>
      </c>
      <c r="D537" s="1" t="s">
        <v>35</v>
      </c>
      <c r="E537" s="1" t="s">
        <v>27</v>
      </c>
      <c r="F537" s="1">
        <v>28255.08</v>
      </c>
      <c r="G537" s="1" t="s">
        <v>14</v>
      </c>
      <c r="H537" s="2">
        <v>46051</v>
      </c>
      <c r="I537" s="1" t="s">
        <v>22</v>
      </c>
      <c r="J537" s="1">
        <v>19.399999999999999</v>
      </c>
      <c r="K537" s="1">
        <f>COUNTIF(A:A,bank_processed_transactions[[#This Row],[transaction_id]])</f>
        <v>1</v>
      </c>
    </row>
    <row r="538" spans="1:11" x14ac:dyDescent="0.3">
      <c r="A538" s="1" t="s">
        <v>579</v>
      </c>
      <c r="B538" s="2">
        <v>46080</v>
      </c>
      <c r="C538" s="1" t="s">
        <v>580</v>
      </c>
      <c r="D538" s="1" t="s">
        <v>35</v>
      </c>
      <c r="E538" s="1" t="s">
        <v>21</v>
      </c>
      <c r="F538" s="1">
        <v>4798.6499999999996</v>
      </c>
      <c r="G538" s="1" t="s">
        <v>14</v>
      </c>
      <c r="H538" s="2">
        <v>46080</v>
      </c>
      <c r="I538" s="1" t="s">
        <v>15</v>
      </c>
      <c r="J538" s="1">
        <v>23.2</v>
      </c>
      <c r="K538" s="1">
        <f>COUNTIF(A:A,bank_processed_transactions[[#This Row],[transaction_id]])</f>
        <v>1</v>
      </c>
    </row>
    <row r="539" spans="1:11" x14ac:dyDescent="0.3">
      <c r="A539" s="1" t="s">
        <v>2133</v>
      </c>
      <c r="B539" s="2">
        <v>46054</v>
      </c>
      <c r="C539" s="1" t="s">
        <v>2010</v>
      </c>
      <c r="D539" s="1" t="s">
        <v>66</v>
      </c>
      <c r="E539" s="1" t="s">
        <v>21</v>
      </c>
      <c r="F539" s="1">
        <v>14878.53</v>
      </c>
      <c r="G539" s="1" t="s">
        <v>14</v>
      </c>
      <c r="H539" s="2">
        <v>46055</v>
      </c>
      <c r="I539" s="1" t="s">
        <v>15</v>
      </c>
      <c r="J539" s="1">
        <v>49.4</v>
      </c>
      <c r="K539" s="1">
        <f>COUNTIF(A:A,bank_processed_transactions[[#This Row],[transaction_id]])</f>
        <v>1</v>
      </c>
    </row>
    <row r="540" spans="1:11" x14ac:dyDescent="0.3">
      <c r="A540" s="1" t="s">
        <v>3159</v>
      </c>
      <c r="B540" s="2">
        <v>46106</v>
      </c>
      <c r="C540" s="1" t="s">
        <v>2956</v>
      </c>
      <c r="D540" s="1" t="s">
        <v>12</v>
      </c>
      <c r="E540" s="1" t="s">
        <v>27</v>
      </c>
      <c r="F540" s="1">
        <v>4853.6099999999997</v>
      </c>
      <c r="G540" s="1" t="s">
        <v>94</v>
      </c>
      <c r="H540" s="2">
        <v>46106</v>
      </c>
      <c r="I540" s="1" t="s">
        <v>15</v>
      </c>
      <c r="J540" s="1">
        <v>32.4</v>
      </c>
      <c r="K540" s="1">
        <f>COUNTIF(A:A,bank_processed_transactions[[#This Row],[transaction_id]])</f>
        <v>1</v>
      </c>
    </row>
    <row r="541" spans="1:11" x14ac:dyDescent="0.3">
      <c r="A541" s="1" t="s">
        <v>2899</v>
      </c>
      <c r="B541" s="2">
        <v>46038</v>
      </c>
      <c r="C541" s="1" t="s">
        <v>2696</v>
      </c>
      <c r="D541" s="1" t="s">
        <v>66</v>
      </c>
      <c r="E541" s="1" t="s">
        <v>13</v>
      </c>
      <c r="F541" s="1">
        <v>994.62</v>
      </c>
      <c r="G541" s="1" t="s">
        <v>14</v>
      </c>
      <c r="H541" s="2">
        <v>46041</v>
      </c>
      <c r="I541" s="1" t="s">
        <v>22</v>
      </c>
      <c r="J541" s="1">
        <v>29.4</v>
      </c>
      <c r="K541" s="1">
        <f>COUNTIF(A:A,bank_processed_transactions[[#This Row],[transaction_id]])</f>
        <v>1</v>
      </c>
    </row>
    <row r="542" spans="1:11" x14ac:dyDescent="0.3">
      <c r="A542" s="1" t="s">
        <v>1627</v>
      </c>
      <c r="B542" s="2">
        <v>46112</v>
      </c>
      <c r="C542" s="1" t="s">
        <v>913</v>
      </c>
      <c r="D542" s="1" t="s">
        <v>66</v>
      </c>
      <c r="E542" s="1" t="s">
        <v>27</v>
      </c>
      <c r="F542" s="1">
        <v>23725.96</v>
      </c>
      <c r="G542" s="1" t="s">
        <v>89</v>
      </c>
      <c r="H542" s="2">
        <v>46115</v>
      </c>
      <c r="I542" s="1" t="s">
        <v>28</v>
      </c>
      <c r="J542" s="1">
        <v>28.4</v>
      </c>
      <c r="K542" s="1">
        <f>COUNTIF(A:A,bank_processed_transactions[[#This Row],[transaction_id]])</f>
        <v>1</v>
      </c>
    </row>
    <row r="543" spans="1:11" x14ac:dyDescent="0.3">
      <c r="A543" s="1" t="s">
        <v>4572</v>
      </c>
      <c r="B543" s="2">
        <v>46096</v>
      </c>
      <c r="C543" s="1" t="s">
        <v>1334</v>
      </c>
      <c r="D543" s="1" t="s">
        <v>66</v>
      </c>
      <c r="E543" s="1" t="s">
        <v>55</v>
      </c>
      <c r="F543" s="1">
        <v>50183.65</v>
      </c>
      <c r="G543" s="1" t="s">
        <v>14</v>
      </c>
      <c r="H543" s="2">
        <v>46098</v>
      </c>
      <c r="I543" s="1" t="s">
        <v>15</v>
      </c>
      <c r="J543" s="1">
        <v>50.4</v>
      </c>
      <c r="K543" s="1">
        <f>COUNTIF(A:A,bank_processed_transactions[[#This Row],[transaction_id]])</f>
        <v>1</v>
      </c>
    </row>
    <row r="544" spans="1:11" x14ac:dyDescent="0.3">
      <c r="A544" s="1" t="s">
        <v>4180</v>
      </c>
      <c r="B544" s="2">
        <v>46105</v>
      </c>
      <c r="C544" s="1" t="s">
        <v>2210</v>
      </c>
      <c r="D544" s="1" t="s">
        <v>12</v>
      </c>
      <c r="E544" s="1" t="s">
        <v>13</v>
      </c>
      <c r="F544" s="1">
        <v>13997.81</v>
      </c>
      <c r="G544" s="1" t="s">
        <v>14</v>
      </c>
      <c r="H544" s="2">
        <v>46106</v>
      </c>
      <c r="I544" s="1" t="s">
        <v>15</v>
      </c>
      <c r="J544" s="1">
        <v>38</v>
      </c>
      <c r="K544" s="1">
        <f>COUNTIF(A:A,bank_processed_transactions[[#This Row],[transaction_id]])</f>
        <v>1</v>
      </c>
    </row>
    <row r="545" spans="1:11" x14ac:dyDescent="0.3">
      <c r="A545" s="1" t="s">
        <v>874</v>
      </c>
      <c r="B545" s="2">
        <v>46093</v>
      </c>
      <c r="C545" s="1" t="s">
        <v>280</v>
      </c>
      <c r="D545" s="1" t="s">
        <v>46</v>
      </c>
      <c r="E545" s="1" t="s">
        <v>13</v>
      </c>
      <c r="F545" s="1">
        <v>1328.05</v>
      </c>
      <c r="G545" s="1" t="s">
        <v>14</v>
      </c>
      <c r="H545" s="2">
        <v>46094</v>
      </c>
      <c r="I545" s="1" t="s">
        <v>15</v>
      </c>
      <c r="J545" s="1">
        <v>20.399999999999999</v>
      </c>
      <c r="K545" s="1">
        <f>COUNTIF(A:A,bank_processed_transactions[[#This Row],[transaction_id]])</f>
        <v>1</v>
      </c>
    </row>
    <row r="546" spans="1:11" x14ac:dyDescent="0.3">
      <c r="A546" s="1" t="s">
        <v>3359</v>
      </c>
      <c r="B546" s="2">
        <v>46095</v>
      </c>
      <c r="C546" s="1" t="s">
        <v>767</v>
      </c>
      <c r="D546" s="1" t="s">
        <v>12</v>
      </c>
      <c r="E546" s="1" t="s">
        <v>13</v>
      </c>
      <c r="F546" s="1">
        <v>11255.69</v>
      </c>
      <c r="G546" s="1" t="s">
        <v>14</v>
      </c>
      <c r="H546" s="2">
        <v>46096</v>
      </c>
      <c r="I546" s="1" t="s">
        <v>15</v>
      </c>
      <c r="J546" s="1">
        <v>26.9</v>
      </c>
      <c r="K546" s="1">
        <f>COUNTIF(A:A,bank_processed_transactions[[#This Row],[transaction_id]])</f>
        <v>1</v>
      </c>
    </row>
    <row r="547" spans="1:11" x14ac:dyDescent="0.3">
      <c r="A547" s="1" t="s">
        <v>1038</v>
      </c>
      <c r="B547" s="2">
        <v>46052</v>
      </c>
      <c r="C547" s="1" t="s">
        <v>1039</v>
      </c>
      <c r="D547" s="1" t="s">
        <v>12</v>
      </c>
      <c r="E547" s="1" t="s">
        <v>13</v>
      </c>
      <c r="F547" s="1">
        <v>22269.47</v>
      </c>
      <c r="G547" s="1" t="s">
        <v>14</v>
      </c>
      <c r="H547" s="2">
        <v>46055</v>
      </c>
      <c r="I547" s="1" t="s">
        <v>15</v>
      </c>
      <c r="J547" s="1">
        <v>46.9</v>
      </c>
      <c r="K547" s="1">
        <f>COUNTIF(A:A,bank_processed_transactions[[#This Row],[transaction_id]])</f>
        <v>2</v>
      </c>
    </row>
    <row r="548" spans="1:11" x14ac:dyDescent="0.3">
      <c r="A548" s="1" t="s">
        <v>1038</v>
      </c>
      <c r="B548" s="2">
        <v>46052</v>
      </c>
      <c r="C548" s="1" t="s">
        <v>1039</v>
      </c>
      <c r="D548" s="1" t="s">
        <v>12</v>
      </c>
      <c r="E548" s="1" t="s">
        <v>13</v>
      </c>
      <c r="F548" s="1">
        <v>22269.47</v>
      </c>
      <c r="G548" s="1" t="s">
        <v>14</v>
      </c>
      <c r="H548" s="2">
        <v>46054</v>
      </c>
      <c r="I548" s="1" t="s">
        <v>15</v>
      </c>
      <c r="J548" s="1">
        <v>46.9</v>
      </c>
      <c r="K548" s="1">
        <f>COUNTIF(A:A,bank_processed_transactions[[#This Row],[transaction_id]])</f>
        <v>2</v>
      </c>
    </row>
    <row r="549" spans="1:11" x14ac:dyDescent="0.3">
      <c r="A549" s="1" t="s">
        <v>3783</v>
      </c>
      <c r="B549" s="2">
        <v>46035</v>
      </c>
      <c r="C549" s="1" t="s">
        <v>2010</v>
      </c>
      <c r="D549" s="1" t="s">
        <v>35</v>
      </c>
      <c r="E549" s="1" t="s">
        <v>13</v>
      </c>
      <c r="F549" s="1">
        <v>736.13</v>
      </c>
      <c r="G549" s="1" t="s">
        <v>14</v>
      </c>
      <c r="H549" s="2">
        <v>46035</v>
      </c>
      <c r="I549" s="1" t="s">
        <v>28</v>
      </c>
      <c r="J549" s="1">
        <v>10.9</v>
      </c>
      <c r="K549" s="1">
        <f>COUNTIF(A:A,bank_processed_transactions[[#This Row],[transaction_id]])</f>
        <v>1</v>
      </c>
    </row>
    <row r="550" spans="1:11" x14ac:dyDescent="0.3">
      <c r="A550" s="1" t="s">
        <v>4642</v>
      </c>
      <c r="B550" s="2">
        <v>46106</v>
      </c>
      <c r="C550" s="1" t="s">
        <v>582</v>
      </c>
      <c r="D550" s="1" t="s">
        <v>18</v>
      </c>
      <c r="E550" s="1" t="s">
        <v>13</v>
      </c>
      <c r="F550" s="1">
        <v>11222.39</v>
      </c>
      <c r="G550" s="1" t="s">
        <v>14</v>
      </c>
      <c r="H550" s="2">
        <v>46106</v>
      </c>
      <c r="I550" s="1" t="s">
        <v>22</v>
      </c>
      <c r="J550" s="1">
        <v>20.8</v>
      </c>
      <c r="K550" s="1">
        <f>COUNTIF(A:A,bank_processed_transactions[[#This Row],[transaction_id]])</f>
        <v>1</v>
      </c>
    </row>
    <row r="551" spans="1:11" x14ac:dyDescent="0.3">
      <c r="A551" s="1" t="s">
        <v>1783</v>
      </c>
      <c r="B551" s="2">
        <v>46084</v>
      </c>
      <c r="C551" s="1" t="s">
        <v>1748</v>
      </c>
      <c r="D551" s="1" t="s">
        <v>12</v>
      </c>
      <c r="E551" s="1" t="s">
        <v>55</v>
      </c>
      <c r="F551" s="1">
        <v>2534.42</v>
      </c>
      <c r="G551" s="1" t="s">
        <v>14</v>
      </c>
      <c r="H551" s="2">
        <v>46087</v>
      </c>
      <c r="I551" s="1" t="s">
        <v>28</v>
      </c>
      <c r="J551" s="1">
        <v>27.6</v>
      </c>
      <c r="K551" s="1">
        <f>COUNTIF(A:A,bank_processed_transactions[[#This Row],[transaction_id]])</f>
        <v>1</v>
      </c>
    </row>
    <row r="552" spans="1:11" x14ac:dyDescent="0.3">
      <c r="A552" s="1" t="s">
        <v>833</v>
      </c>
      <c r="B552" s="2">
        <v>46057</v>
      </c>
      <c r="C552" s="1" t="s">
        <v>72</v>
      </c>
      <c r="D552" s="1" t="s">
        <v>66</v>
      </c>
      <c r="E552" s="1" t="s">
        <v>55</v>
      </c>
      <c r="F552" s="1">
        <v>1316.13</v>
      </c>
      <c r="G552" s="1" t="s">
        <v>14</v>
      </c>
      <c r="H552" s="2">
        <v>46060</v>
      </c>
      <c r="I552" s="1" t="s">
        <v>28</v>
      </c>
      <c r="J552" s="1">
        <v>32.5</v>
      </c>
      <c r="K552" s="1">
        <f>COUNTIF(A:A,bank_processed_transactions[[#This Row],[transaction_id]])</f>
        <v>1</v>
      </c>
    </row>
    <row r="553" spans="1:11" x14ac:dyDescent="0.3">
      <c r="A553" s="1" t="s">
        <v>422</v>
      </c>
      <c r="B553" s="2">
        <v>46064</v>
      </c>
      <c r="C553" s="1" t="s">
        <v>423</v>
      </c>
      <c r="D553" s="1" t="s">
        <v>12</v>
      </c>
      <c r="E553" s="1" t="s">
        <v>13</v>
      </c>
      <c r="F553" s="1">
        <v>20426.93</v>
      </c>
      <c r="G553" s="1" t="s">
        <v>14</v>
      </c>
      <c r="H553" s="2">
        <v>46067</v>
      </c>
      <c r="I553" s="1" t="s">
        <v>15</v>
      </c>
      <c r="J553" s="1">
        <v>24</v>
      </c>
      <c r="K553" s="1">
        <f>COUNTIF(A:A,bank_processed_transactions[[#This Row],[transaction_id]])</f>
        <v>1</v>
      </c>
    </row>
    <row r="554" spans="1:11" x14ac:dyDescent="0.3">
      <c r="A554" s="1" t="s">
        <v>204</v>
      </c>
      <c r="B554" s="2">
        <v>46071</v>
      </c>
      <c r="C554" s="1" t="s">
        <v>205</v>
      </c>
      <c r="D554" s="1" t="s">
        <v>18</v>
      </c>
      <c r="E554" s="1" t="s">
        <v>13</v>
      </c>
      <c r="F554" s="1">
        <v>7829.12</v>
      </c>
      <c r="G554" s="1" t="s">
        <v>14</v>
      </c>
      <c r="H554" s="2">
        <v>46074</v>
      </c>
      <c r="I554" s="1" t="s">
        <v>15</v>
      </c>
      <c r="J554" s="1">
        <v>7.8</v>
      </c>
      <c r="K554" s="1">
        <f>COUNTIF(A:A,bank_processed_transactions[[#This Row],[transaction_id]])</f>
        <v>1</v>
      </c>
    </row>
    <row r="555" spans="1:11" x14ac:dyDescent="0.3">
      <c r="A555" s="1" t="s">
        <v>935</v>
      </c>
      <c r="B555" s="2">
        <v>46085</v>
      </c>
      <c r="C555" s="1" t="s">
        <v>438</v>
      </c>
      <c r="D555" s="1" t="s">
        <v>12</v>
      </c>
      <c r="E555" s="1" t="s">
        <v>13</v>
      </c>
      <c r="F555" s="1">
        <v>2176.58</v>
      </c>
      <c r="G555" s="1" t="s">
        <v>14</v>
      </c>
      <c r="H555" s="2">
        <v>46087</v>
      </c>
      <c r="I555" s="1" t="s">
        <v>15</v>
      </c>
      <c r="J555" s="1">
        <v>18</v>
      </c>
      <c r="K555" s="1">
        <f>COUNTIF(A:A,bank_processed_transactions[[#This Row],[transaction_id]])</f>
        <v>1</v>
      </c>
    </row>
    <row r="556" spans="1:11" x14ac:dyDescent="0.3">
      <c r="A556" s="1" t="s">
        <v>283</v>
      </c>
      <c r="B556" s="2">
        <v>46090</v>
      </c>
      <c r="C556" s="1" t="s">
        <v>284</v>
      </c>
      <c r="D556" s="1" t="s">
        <v>35</v>
      </c>
      <c r="E556" s="1" t="s">
        <v>21</v>
      </c>
      <c r="F556" s="1">
        <v>3625.47</v>
      </c>
      <c r="G556" s="1" t="s">
        <v>14</v>
      </c>
      <c r="H556" s="2">
        <v>46090</v>
      </c>
      <c r="I556" s="1" t="s">
        <v>22</v>
      </c>
      <c r="J556" s="1">
        <v>61</v>
      </c>
      <c r="K556" s="1">
        <f>COUNTIF(A:A,bank_processed_transactions[[#This Row],[transaction_id]])</f>
        <v>1</v>
      </c>
    </row>
    <row r="557" spans="1:11" x14ac:dyDescent="0.3">
      <c r="A557" s="1" t="s">
        <v>154</v>
      </c>
      <c r="B557" s="2">
        <v>46027</v>
      </c>
      <c r="C557" s="1" t="s">
        <v>155</v>
      </c>
      <c r="D557" s="1" t="s">
        <v>12</v>
      </c>
      <c r="E557" s="1" t="s">
        <v>21</v>
      </c>
      <c r="F557" s="1">
        <v>3002.84</v>
      </c>
      <c r="G557" s="1" t="s">
        <v>14</v>
      </c>
      <c r="H557" s="2">
        <v>46028</v>
      </c>
      <c r="I557" s="1" t="s">
        <v>15</v>
      </c>
      <c r="J557" s="1">
        <v>13.2</v>
      </c>
      <c r="K557" s="1">
        <f>COUNTIF(A:A,bank_processed_transactions[[#This Row],[transaction_id]])</f>
        <v>1</v>
      </c>
    </row>
    <row r="558" spans="1:11" x14ac:dyDescent="0.3">
      <c r="A558" s="1" t="s">
        <v>2269</v>
      </c>
      <c r="B558" s="2">
        <v>46096</v>
      </c>
      <c r="C558" s="1" t="s">
        <v>116</v>
      </c>
      <c r="D558" s="1" t="s">
        <v>12</v>
      </c>
      <c r="E558" s="1" t="s">
        <v>27</v>
      </c>
      <c r="F558" s="1">
        <v>511.51</v>
      </c>
      <c r="G558" s="1" t="s">
        <v>14</v>
      </c>
      <c r="H558" s="2">
        <v>46098</v>
      </c>
      <c r="I558" s="1" t="s">
        <v>22</v>
      </c>
      <c r="J558" s="1">
        <v>38.6</v>
      </c>
      <c r="K558" s="1">
        <f>COUNTIF(A:A,bank_processed_transactions[[#This Row],[transaction_id]])</f>
        <v>1</v>
      </c>
    </row>
    <row r="559" spans="1:11" x14ac:dyDescent="0.3">
      <c r="A559" s="1" t="s">
        <v>2521</v>
      </c>
      <c r="B559" s="2">
        <v>46104</v>
      </c>
      <c r="C559" s="1" t="s">
        <v>1344</v>
      </c>
      <c r="D559" s="1" t="s">
        <v>12</v>
      </c>
      <c r="E559" s="1" t="s">
        <v>21</v>
      </c>
      <c r="F559" s="1">
        <v>16887.96</v>
      </c>
      <c r="G559" s="1" t="s">
        <v>14</v>
      </c>
      <c r="H559" s="2">
        <v>46105</v>
      </c>
      <c r="I559" s="1" t="s">
        <v>28</v>
      </c>
      <c r="J559" s="1">
        <v>59.7</v>
      </c>
      <c r="K559" s="1">
        <f>COUNTIF(A:A,bank_processed_transactions[[#This Row],[transaction_id]])</f>
        <v>1</v>
      </c>
    </row>
    <row r="560" spans="1:11" x14ac:dyDescent="0.3">
      <c r="A560" s="1" t="s">
        <v>3129</v>
      </c>
      <c r="B560" s="2">
        <v>46081</v>
      </c>
      <c r="C560" s="1" t="s">
        <v>39</v>
      </c>
      <c r="D560" s="1" t="s">
        <v>18</v>
      </c>
      <c r="E560" s="1" t="s">
        <v>21</v>
      </c>
      <c r="F560" s="1">
        <v>6361.5</v>
      </c>
      <c r="G560" s="1" t="s">
        <v>14</v>
      </c>
      <c r="H560" s="2">
        <v>46081</v>
      </c>
      <c r="I560" s="1" t="s">
        <v>22</v>
      </c>
      <c r="J560" s="1">
        <v>33.9</v>
      </c>
      <c r="K560" s="1">
        <f>COUNTIF(A:A,bank_processed_transactions[[#This Row],[transaction_id]])</f>
        <v>1</v>
      </c>
    </row>
    <row r="561" spans="1:11" x14ac:dyDescent="0.3">
      <c r="A561" s="1" t="s">
        <v>4124</v>
      </c>
      <c r="B561" s="2">
        <v>46064</v>
      </c>
      <c r="C561" s="1" t="s">
        <v>3704</v>
      </c>
      <c r="D561" s="1" t="s">
        <v>35</v>
      </c>
      <c r="E561" s="1" t="s">
        <v>13</v>
      </c>
      <c r="F561" s="1">
        <v>13892.56</v>
      </c>
      <c r="G561" s="1" t="s">
        <v>14</v>
      </c>
      <c r="H561" s="2">
        <v>46065</v>
      </c>
      <c r="I561" s="1" t="s">
        <v>22</v>
      </c>
      <c r="J561" s="1">
        <v>3.3</v>
      </c>
      <c r="K561" s="1">
        <f>COUNTIF(A:A,bank_processed_transactions[[#This Row],[transaction_id]])</f>
        <v>1</v>
      </c>
    </row>
    <row r="562" spans="1:11" x14ac:dyDescent="0.3">
      <c r="A562" s="1" t="s">
        <v>1711</v>
      </c>
      <c r="B562" s="2">
        <v>46024</v>
      </c>
      <c r="C562" s="1" t="s">
        <v>482</v>
      </c>
      <c r="D562" s="1" t="s">
        <v>35</v>
      </c>
      <c r="E562" s="1" t="s">
        <v>13</v>
      </c>
      <c r="F562" s="1">
        <v>3688.22</v>
      </c>
      <c r="G562" s="1" t="s">
        <v>14</v>
      </c>
      <c r="H562" s="2">
        <v>46024</v>
      </c>
      <c r="I562" s="1" t="s">
        <v>22</v>
      </c>
      <c r="J562" s="1">
        <v>10.3</v>
      </c>
      <c r="K562" s="1">
        <f>COUNTIF(A:A,bank_processed_transactions[[#This Row],[transaction_id]])</f>
        <v>1</v>
      </c>
    </row>
    <row r="563" spans="1:11" x14ac:dyDescent="0.3">
      <c r="A563" s="1" t="s">
        <v>1091</v>
      </c>
      <c r="B563" s="2">
        <v>46073</v>
      </c>
      <c r="C563" s="1" t="s">
        <v>637</v>
      </c>
      <c r="D563" s="1" t="s">
        <v>12</v>
      </c>
      <c r="E563" s="1" t="s">
        <v>13</v>
      </c>
      <c r="F563" s="1">
        <v>11652.34</v>
      </c>
      <c r="G563" s="1" t="s">
        <v>14</v>
      </c>
      <c r="H563" s="2">
        <v>46076</v>
      </c>
      <c r="I563" s="1" t="s">
        <v>28</v>
      </c>
      <c r="J563" s="1">
        <v>34.799999999999997</v>
      </c>
      <c r="K563" s="1">
        <f>COUNTIF(A:A,bank_processed_transactions[[#This Row],[transaction_id]])</f>
        <v>1</v>
      </c>
    </row>
    <row r="564" spans="1:11" x14ac:dyDescent="0.3">
      <c r="A564" s="1" t="s">
        <v>1638</v>
      </c>
      <c r="B564" s="2">
        <v>46062</v>
      </c>
      <c r="C564" s="1" t="s">
        <v>695</v>
      </c>
      <c r="D564" s="1" t="s">
        <v>12</v>
      </c>
      <c r="E564" s="1" t="s">
        <v>55</v>
      </c>
      <c r="F564" s="1">
        <v>7559.77</v>
      </c>
      <c r="G564" s="1" t="s">
        <v>14</v>
      </c>
      <c r="H564" s="2">
        <v>46062</v>
      </c>
      <c r="I564" s="1" t="s">
        <v>22</v>
      </c>
      <c r="J564" s="1">
        <v>48.6</v>
      </c>
      <c r="K564" s="1">
        <f>COUNTIF(A:A,bank_processed_transactions[[#This Row],[transaction_id]])</f>
        <v>1</v>
      </c>
    </row>
    <row r="565" spans="1:11" x14ac:dyDescent="0.3">
      <c r="A565" s="1" t="s">
        <v>3556</v>
      </c>
      <c r="B565" s="2">
        <v>46094</v>
      </c>
      <c r="C565" s="1" t="s">
        <v>1823</v>
      </c>
      <c r="D565" s="1" t="s">
        <v>12</v>
      </c>
      <c r="E565" s="1" t="s">
        <v>55</v>
      </c>
      <c r="F565" s="1">
        <v>6880.1</v>
      </c>
      <c r="G565" s="1" t="s">
        <v>89</v>
      </c>
      <c r="H565" s="2">
        <v>46094</v>
      </c>
      <c r="I565" s="1" t="s">
        <v>15</v>
      </c>
      <c r="J565" s="1">
        <v>2.4</v>
      </c>
      <c r="K565" s="1">
        <f>COUNTIF(A:A,bank_processed_transactions[[#This Row],[transaction_id]])</f>
        <v>1</v>
      </c>
    </row>
    <row r="566" spans="1:11" x14ac:dyDescent="0.3">
      <c r="A566" s="1" t="s">
        <v>1771</v>
      </c>
      <c r="B566" s="2">
        <v>46108</v>
      </c>
      <c r="C566" s="1" t="s">
        <v>639</v>
      </c>
      <c r="D566" s="1" t="s">
        <v>12</v>
      </c>
      <c r="E566" s="1" t="s">
        <v>55</v>
      </c>
      <c r="F566" s="1">
        <v>13992.5</v>
      </c>
      <c r="G566" s="1" t="s">
        <v>14</v>
      </c>
      <c r="H566" s="2">
        <v>46109</v>
      </c>
      <c r="I566" s="1" t="s">
        <v>22</v>
      </c>
      <c r="J566" s="1">
        <v>8.4</v>
      </c>
      <c r="K566" s="1">
        <f>COUNTIF(A:A,bank_processed_transactions[[#This Row],[transaction_id]])</f>
        <v>1</v>
      </c>
    </row>
    <row r="567" spans="1:11" x14ac:dyDescent="0.3">
      <c r="A567" s="1" t="s">
        <v>3608</v>
      </c>
      <c r="B567" s="2">
        <v>46089</v>
      </c>
      <c r="C567" s="1" t="s">
        <v>395</v>
      </c>
      <c r="D567" s="1" t="s">
        <v>12</v>
      </c>
      <c r="E567" s="1" t="s">
        <v>27</v>
      </c>
      <c r="F567" s="1">
        <v>3092.79</v>
      </c>
      <c r="G567" s="1" t="s">
        <v>14</v>
      </c>
      <c r="H567" s="2">
        <v>46091</v>
      </c>
      <c r="I567" s="1" t="s">
        <v>22</v>
      </c>
      <c r="J567" s="1">
        <v>39.6</v>
      </c>
      <c r="K567" s="1">
        <f>COUNTIF(A:A,bank_processed_transactions[[#This Row],[transaction_id]])</f>
        <v>1</v>
      </c>
    </row>
    <row r="568" spans="1:11" x14ac:dyDescent="0.3">
      <c r="A568" s="1" t="s">
        <v>4609</v>
      </c>
      <c r="B568" s="2">
        <v>46088</v>
      </c>
      <c r="C568" s="1" t="s">
        <v>243</v>
      </c>
      <c r="D568" s="1" t="s">
        <v>12</v>
      </c>
      <c r="E568" s="1" t="s">
        <v>13</v>
      </c>
      <c r="F568" s="1">
        <v>4935.17</v>
      </c>
      <c r="G568" s="1" t="s">
        <v>14</v>
      </c>
      <c r="H568" s="2">
        <v>46089</v>
      </c>
      <c r="I568" s="1" t="s">
        <v>22</v>
      </c>
      <c r="J568" s="1">
        <v>14.4</v>
      </c>
      <c r="K568" s="1">
        <f>COUNTIF(A:A,bank_processed_transactions[[#This Row],[transaction_id]])</f>
        <v>1</v>
      </c>
    </row>
    <row r="569" spans="1:11" x14ac:dyDescent="0.3">
      <c r="A569" s="1" t="s">
        <v>4557</v>
      </c>
      <c r="B569" s="2">
        <v>46108</v>
      </c>
      <c r="C569" s="1" t="s">
        <v>580</v>
      </c>
      <c r="D569" s="1" t="s">
        <v>12</v>
      </c>
      <c r="E569" s="1" t="s">
        <v>27</v>
      </c>
      <c r="F569" s="1">
        <v>5293.82</v>
      </c>
      <c r="G569" s="1" t="s">
        <v>14</v>
      </c>
      <c r="H569" s="2">
        <v>46110</v>
      </c>
      <c r="I569" s="1" t="s">
        <v>28</v>
      </c>
      <c r="J569" s="1">
        <v>45</v>
      </c>
      <c r="K569" s="1">
        <f>COUNTIF(A:A,bank_processed_transactions[[#This Row],[transaction_id]])</f>
        <v>1</v>
      </c>
    </row>
    <row r="570" spans="1:11" x14ac:dyDescent="0.3">
      <c r="A570" s="1" t="s">
        <v>3837</v>
      </c>
      <c r="B570" s="2">
        <v>46037</v>
      </c>
      <c r="C570" s="1" t="s">
        <v>364</v>
      </c>
      <c r="D570" s="1" t="s">
        <v>12</v>
      </c>
      <c r="E570" s="1" t="s">
        <v>13</v>
      </c>
      <c r="F570" s="1">
        <v>3886.09</v>
      </c>
      <c r="G570" s="1" t="s">
        <v>14</v>
      </c>
      <c r="H570" s="2">
        <v>46037</v>
      </c>
      <c r="I570" s="1" t="s">
        <v>15</v>
      </c>
      <c r="J570" s="1">
        <v>42.6</v>
      </c>
      <c r="K570" s="1">
        <f>COUNTIF(A:A,bank_processed_transactions[[#This Row],[transaction_id]])</f>
        <v>1</v>
      </c>
    </row>
    <row r="571" spans="1:11" x14ac:dyDescent="0.3">
      <c r="A571" s="1" t="s">
        <v>4782</v>
      </c>
      <c r="B571" s="2">
        <v>46044</v>
      </c>
      <c r="C571" s="1" t="s">
        <v>335</v>
      </c>
      <c r="D571" s="1" t="s">
        <v>12</v>
      </c>
      <c r="E571" s="1" t="s">
        <v>13</v>
      </c>
      <c r="F571" s="1">
        <v>5668.19</v>
      </c>
      <c r="G571" s="1" t="s">
        <v>14</v>
      </c>
      <c r="H571" s="2">
        <v>46047</v>
      </c>
      <c r="I571" s="1" t="s">
        <v>28</v>
      </c>
      <c r="J571" s="1">
        <v>59.9</v>
      </c>
      <c r="K571" s="1">
        <f>COUNTIF(A:A,bank_processed_transactions[[#This Row],[transaction_id]])</f>
        <v>1</v>
      </c>
    </row>
    <row r="572" spans="1:11" x14ac:dyDescent="0.3">
      <c r="A572" s="1" t="s">
        <v>1441</v>
      </c>
      <c r="B572" s="2">
        <v>46035</v>
      </c>
      <c r="C572" s="1" t="s">
        <v>304</v>
      </c>
      <c r="D572" s="1" t="s">
        <v>18</v>
      </c>
      <c r="E572" s="1" t="s">
        <v>13</v>
      </c>
      <c r="F572" s="1">
        <v>20524.64</v>
      </c>
      <c r="G572" s="1" t="s">
        <v>14</v>
      </c>
      <c r="H572" s="2">
        <v>46036</v>
      </c>
      <c r="I572" s="1" t="s">
        <v>22</v>
      </c>
      <c r="J572" s="1">
        <v>47.3</v>
      </c>
      <c r="K572" s="1">
        <f>COUNTIF(A:A,bank_processed_transactions[[#This Row],[transaction_id]])</f>
        <v>1</v>
      </c>
    </row>
    <row r="573" spans="1:11" x14ac:dyDescent="0.3">
      <c r="A573" s="1" t="s">
        <v>4733</v>
      </c>
      <c r="B573" s="2">
        <v>46035</v>
      </c>
      <c r="C573" s="1" t="s">
        <v>1223</v>
      </c>
      <c r="D573" s="1" t="s">
        <v>18</v>
      </c>
      <c r="E573" s="1" t="s">
        <v>55</v>
      </c>
      <c r="F573" s="1">
        <v>3592.48</v>
      </c>
      <c r="G573" s="1" t="s">
        <v>14</v>
      </c>
      <c r="H573" s="2">
        <v>46036</v>
      </c>
      <c r="I573" s="1" t="s">
        <v>28</v>
      </c>
      <c r="J573" s="1">
        <v>73.900000000000006</v>
      </c>
      <c r="K573" s="1">
        <f>COUNTIF(A:A,bank_processed_transactions[[#This Row],[transaction_id]])</f>
        <v>1</v>
      </c>
    </row>
    <row r="574" spans="1:11" x14ac:dyDescent="0.3">
      <c r="A574" s="1" t="s">
        <v>1461</v>
      </c>
      <c r="B574" s="2">
        <v>46094</v>
      </c>
      <c r="C574" s="1" t="s">
        <v>1432</v>
      </c>
      <c r="D574" s="1" t="s">
        <v>12</v>
      </c>
      <c r="E574" s="1" t="s">
        <v>27</v>
      </c>
      <c r="F574" s="1">
        <v>11737.45</v>
      </c>
      <c r="G574" s="1" t="s">
        <v>14</v>
      </c>
      <c r="H574" s="2">
        <v>46095</v>
      </c>
      <c r="I574" s="1" t="s">
        <v>15</v>
      </c>
      <c r="J574" s="1">
        <v>39.5</v>
      </c>
      <c r="K574" s="1">
        <f>COUNTIF(A:A,bank_processed_transactions[[#This Row],[transaction_id]])</f>
        <v>1</v>
      </c>
    </row>
    <row r="575" spans="1:11" x14ac:dyDescent="0.3">
      <c r="A575" s="1" t="s">
        <v>4090</v>
      </c>
      <c r="B575" s="2">
        <v>46029</v>
      </c>
      <c r="C575" s="1" t="s">
        <v>17</v>
      </c>
      <c r="D575" s="1" t="s">
        <v>12</v>
      </c>
      <c r="E575" s="1" t="s">
        <v>27</v>
      </c>
      <c r="F575" s="1">
        <v>467.47</v>
      </c>
      <c r="G575" s="1" t="s">
        <v>14</v>
      </c>
      <c r="H575" s="2">
        <v>46029</v>
      </c>
      <c r="I575" s="1" t="s">
        <v>15</v>
      </c>
      <c r="J575" s="1">
        <v>45.5</v>
      </c>
      <c r="K575" s="1">
        <f>COUNTIF(A:A,bank_processed_transactions[[#This Row],[transaction_id]])</f>
        <v>1</v>
      </c>
    </row>
    <row r="576" spans="1:11" x14ac:dyDescent="0.3">
      <c r="A576" s="1" t="s">
        <v>3907</v>
      </c>
      <c r="B576" s="2">
        <v>46079</v>
      </c>
      <c r="C576" s="1" t="s">
        <v>251</v>
      </c>
      <c r="D576" s="1" t="s">
        <v>12</v>
      </c>
      <c r="E576" s="1" t="s">
        <v>13</v>
      </c>
      <c r="F576" s="1">
        <v>2181.1</v>
      </c>
      <c r="G576" s="1" t="s">
        <v>94</v>
      </c>
      <c r="H576" s="2">
        <v>46081</v>
      </c>
      <c r="I576" s="1" t="s">
        <v>22</v>
      </c>
      <c r="J576" s="1">
        <v>9.9</v>
      </c>
      <c r="K576" s="1">
        <f>COUNTIF(A:A,bank_processed_transactions[[#This Row],[transaction_id]])</f>
        <v>1</v>
      </c>
    </row>
    <row r="577" spans="1:11" x14ac:dyDescent="0.3">
      <c r="A577" s="1" t="s">
        <v>3338</v>
      </c>
      <c r="B577" s="2">
        <v>46066</v>
      </c>
      <c r="C577" s="1" t="s">
        <v>233</v>
      </c>
      <c r="D577" s="1" t="s">
        <v>66</v>
      </c>
      <c r="E577" s="1" t="s">
        <v>13</v>
      </c>
      <c r="F577" s="1">
        <v>1067.8399999999999</v>
      </c>
      <c r="G577" s="1" t="s">
        <v>14</v>
      </c>
      <c r="H577" s="2">
        <v>46068</v>
      </c>
      <c r="I577" s="1" t="s">
        <v>22</v>
      </c>
      <c r="J577" s="1">
        <v>43.5</v>
      </c>
      <c r="K577" s="1">
        <f>COUNTIF(A:A,bank_processed_transactions[[#This Row],[transaction_id]])</f>
        <v>1</v>
      </c>
    </row>
    <row r="578" spans="1:11" x14ac:dyDescent="0.3">
      <c r="A578" s="1" t="s">
        <v>4758</v>
      </c>
      <c r="B578" s="2">
        <v>46092</v>
      </c>
      <c r="C578" s="1" t="s">
        <v>725</v>
      </c>
      <c r="D578" s="1" t="s">
        <v>35</v>
      </c>
      <c r="E578" s="1" t="s">
        <v>13</v>
      </c>
      <c r="F578" s="1">
        <v>19715.740000000002</v>
      </c>
      <c r="G578" s="1" t="s">
        <v>14</v>
      </c>
      <c r="H578" s="2">
        <v>46095</v>
      </c>
      <c r="I578" s="1" t="s">
        <v>15</v>
      </c>
      <c r="J578" s="1">
        <v>72.5</v>
      </c>
      <c r="K578" s="1">
        <f>COUNTIF(A:A,bank_processed_transactions[[#This Row],[transaction_id]])</f>
        <v>1</v>
      </c>
    </row>
    <row r="579" spans="1:11" x14ac:dyDescent="0.3">
      <c r="A579" s="1" t="s">
        <v>741</v>
      </c>
      <c r="B579" s="2">
        <v>46108</v>
      </c>
      <c r="C579" s="1" t="s">
        <v>742</v>
      </c>
      <c r="D579" s="1" t="s">
        <v>12</v>
      </c>
      <c r="E579" s="1" t="s">
        <v>21</v>
      </c>
      <c r="F579" s="1">
        <v>8510.44</v>
      </c>
      <c r="G579" s="1" t="s">
        <v>14</v>
      </c>
      <c r="H579" s="2">
        <v>46111</v>
      </c>
      <c r="I579" s="1" t="s">
        <v>15</v>
      </c>
      <c r="J579" s="1">
        <v>50.4</v>
      </c>
      <c r="K579" s="1">
        <f>COUNTIF(A:A,bank_processed_transactions[[#This Row],[transaction_id]])</f>
        <v>1</v>
      </c>
    </row>
    <row r="580" spans="1:11" x14ac:dyDescent="0.3">
      <c r="A580" s="1" t="s">
        <v>1249</v>
      </c>
      <c r="B580" s="2">
        <v>46110</v>
      </c>
      <c r="C580" s="1" t="s">
        <v>1127</v>
      </c>
      <c r="D580" s="1" t="s">
        <v>12</v>
      </c>
      <c r="E580" s="1" t="s">
        <v>27</v>
      </c>
      <c r="F580" s="1">
        <v>23231.96</v>
      </c>
      <c r="G580" s="1" t="s">
        <v>14</v>
      </c>
      <c r="H580" s="2">
        <v>46110</v>
      </c>
      <c r="I580" s="1" t="s">
        <v>15</v>
      </c>
      <c r="J580" s="1">
        <v>2</v>
      </c>
      <c r="K580" s="1">
        <f>COUNTIF(A:A,bank_processed_transactions[[#This Row],[transaction_id]])</f>
        <v>1</v>
      </c>
    </row>
    <row r="581" spans="1:11" x14ac:dyDescent="0.3">
      <c r="A581" s="1" t="s">
        <v>2091</v>
      </c>
      <c r="B581" s="2">
        <v>46031</v>
      </c>
      <c r="C581" s="1" t="s">
        <v>84</v>
      </c>
      <c r="D581" s="1" t="s">
        <v>18</v>
      </c>
      <c r="E581" s="1" t="s">
        <v>55</v>
      </c>
      <c r="F581" s="1">
        <v>732.76</v>
      </c>
      <c r="G581" s="1" t="s">
        <v>14</v>
      </c>
      <c r="H581" s="2">
        <v>46032</v>
      </c>
      <c r="I581" s="1" t="s">
        <v>15</v>
      </c>
      <c r="J581" s="1">
        <v>12.3</v>
      </c>
      <c r="K581" s="1">
        <f>COUNTIF(A:A,bank_processed_transactions[[#This Row],[transaction_id]])</f>
        <v>1</v>
      </c>
    </row>
    <row r="582" spans="1:11" x14ac:dyDescent="0.3">
      <c r="A582" s="1" t="s">
        <v>1220</v>
      </c>
      <c r="B582" s="2">
        <v>46099</v>
      </c>
      <c r="C582" s="1" t="s">
        <v>1221</v>
      </c>
      <c r="D582" s="1" t="s">
        <v>12</v>
      </c>
      <c r="E582" s="1" t="s">
        <v>27</v>
      </c>
      <c r="F582" s="1">
        <v>718.12</v>
      </c>
      <c r="G582" s="1" t="s">
        <v>14</v>
      </c>
      <c r="H582" s="2">
        <v>46100</v>
      </c>
      <c r="I582" s="1" t="s">
        <v>15</v>
      </c>
      <c r="J582" s="1">
        <v>53.9</v>
      </c>
      <c r="K582" s="1">
        <f>COUNTIF(A:A,bank_processed_transactions[[#This Row],[transaction_id]])</f>
        <v>1</v>
      </c>
    </row>
    <row r="583" spans="1:11" x14ac:dyDescent="0.3">
      <c r="A583" s="1" t="s">
        <v>2968</v>
      </c>
      <c r="B583" s="2">
        <v>46061</v>
      </c>
      <c r="C583" s="1" t="s">
        <v>771</v>
      </c>
      <c r="D583" s="1" t="s">
        <v>66</v>
      </c>
      <c r="E583" s="1" t="s">
        <v>21</v>
      </c>
      <c r="F583" s="1">
        <v>2129.4699999999998</v>
      </c>
      <c r="G583" s="1" t="s">
        <v>14</v>
      </c>
      <c r="H583" s="2">
        <v>46063</v>
      </c>
      <c r="I583" s="1" t="s">
        <v>15</v>
      </c>
      <c r="J583" s="1">
        <v>31.6</v>
      </c>
      <c r="K583" s="1">
        <f>COUNTIF(A:A,bank_processed_transactions[[#This Row],[transaction_id]])</f>
        <v>1</v>
      </c>
    </row>
    <row r="584" spans="1:11" x14ac:dyDescent="0.3">
      <c r="A584" s="1" t="s">
        <v>3491</v>
      </c>
      <c r="B584" s="2">
        <v>46108</v>
      </c>
      <c r="C584" s="1" t="s">
        <v>463</v>
      </c>
      <c r="D584" s="1" t="s">
        <v>66</v>
      </c>
      <c r="E584" s="1" t="s">
        <v>21</v>
      </c>
      <c r="F584" s="1">
        <v>500.67</v>
      </c>
      <c r="G584" s="1" t="s">
        <v>14</v>
      </c>
      <c r="H584" s="2">
        <v>46109</v>
      </c>
      <c r="I584" s="1" t="s">
        <v>22</v>
      </c>
      <c r="J584" s="1">
        <v>9.1999999999999993</v>
      </c>
      <c r="K584" s="1">
        <f>COUNTIF(A:A,bank_processed_transactions[[#This Row],[transaction_id]])</f>
        <v>1</v>
      </c>
    </row>
    <row r="585" spans="1:11" x14ac:dyDescent="0.3">
      <c r="A585" s="1" t="s">
        <v>2560</v>
      </c>
      <c r="B585" s="2">
        <v>46107</v>
      </c>
      <c r="C585" s="1" t="s">
        <v>423</v>
      </c>
      <c r="D585" s="1" t="s">
        <v>12</v>
      </c>
      <c r="E585" s="1" t="s">
        <v>13</v>
      </c>
      <c r="F585" s="1">
        <v>1156.69</v>
      </c>
      <c r="G585" s="1" t="s">
        <v>14</v>
      </c>
      <c r="H585" s="2">
        <v>46110</v>
      </c>
      <c r="I585" s="1" t="s">
        <v>28</v>
      </c>
      <c r="J585" s="1">
        <v>10.199999999999999</v>
      </c>
      <c r="K585" s="1">
        <f>COUNTIF(A:A,bank_processed_transactions[[#This Row],[transaction_id]])</f>
        <v>1</v>
      </c>
    </row>
    <row r="586" spans="1:11" x14ac:dyDescent="0.3">
      <c r="A586" s="1" t="s">
        <v>1733</v>
      </c>
      <c r="B586" s="2">
        <v>46079</v>
      </c>
      <c r="C586" s="1" t="s">
        <v>748</v>
      </c>
      <c r="D586" s="1" t="s">
        <v>66</v>
      </c>
      <c r="E586" s="1" t="s">
        <v>27</v>
      </c>
      <c r="F586" s="1">
        <v>28446.22</v>
      </c>
      <c r="G586" s="1" t="s">
        <v>14</v>
      </c>
      <c r="H586" s="2">
        <v>46082</v>
      </c>
      <c r="I586" s="1" t="s">
        <v>22</v>
      </c>
      <c r="J586" s="1">
        <v>13.7</v>
      </c>
      <c r="K586" s="1">
        <f>COUNTIF(A:A,bank_processed_transactions[[#This Row],[transaction_id]])</f>
        <v>1</v>
      </c>
    </row>
    <row r="587" spans="1:11" x14ac:dyDescent="0.3">
      <c r="A587" s="1" t="s">
        <v>3273</v>
      </c>
      <c r="B587" s="2">
        <v>46049</v>
      </c>
      <c r="C587" s="1" t="s">
        <v>1116</v>
      </c>
      <c r="D587" s="1" t="s">
        <v>12</v>
      </c>
      <c r="E587" s="1" t="s">
        <v>13</v>
      </c>
      <c r="F587" s="1">
        <v>2778.76</v>
      </c>
      <c r="G587" s="1" t="s">
        <v>94</v>
      </c>
      <c r="H587" s="2">
        <v>46050</v>
      </c>
      <c r="I587" s="1" t="s">
        <v>15</v>
      </c>
      <c r="J587" s="1">
        <v>20</v>
      </c>
      <c r="K587" s="1">
        <f>COUNTIF(A:A,bank_processed_transactions[[#This Row],[transaction_id]])</f>
        <v>1</v>
      </c>
    </row>
    <row r="588" spans="1:11" x14ac:dyDescent="0.3">
      <c r="A588" s="1" t="s">
        <v>4274</v>
      </c>
      <c r="B588" s="2">
        <v>46037</v>
      </c>
      <c r="C588" s="1" t="s">
        <v>449</v>
      </c>
      <c r="D588" s="1" t="s">
        <v>18</v>
      </c>
      <c r="E588" s="1" t="s">
        <v>13</v>
      </c>
      <c r="F588" s="1">
        <v>4243.47</v>
      </c>
      <c r="G588" s="1" t="s">
        <v>14</v>
      </c>
      <c r="H588" s="2">
        <v>46037</v>
      </c>
      <c r="I588" s="1" t="s">
        <v>15</v>
      </c>
      <c r="J588" s="1">
        <v>127.4</v>
      </c>
      <c r="K588" s="1">
        <f>COUNTIF(A:A,bank_processed_transactions[[#This Row],[transaction_id]])</f>
        <v>1</v>
      </c>
    </row>
    <row r="589" spans="1:11" x14ac:dyDescent="0.3">
      <c r="A589" s="1" t="s">
        <v>4788</v>
      </c>
      <c r="B589" s="2">
        <v>46112</v>
      </c>
      <c r="C589" s="1" t="s">
        <v>1855</v>
      </c>
      <c r="D589" s="1" t="s">
        <v>12</v>
      </c>
      <c r="E589" s="1" t="s">
        <v>21</v>
      </c>
      <c r="F589" s="1">
        <v>8775.42</v>
      </c>
      <c r="G589" s="1" t="s">
        <v>94</v>
      </c>
      <c r="H589" s="2">
        <v>46113</v>
      </c>
      <c r="I589" s="1" t="s">
        <v>15</v>
      </c>
      <c r="J589" s="1">
        <v>5.2</v>
      </c>
      <c r="K589" s="1">
        <f>COUNTIF(A:A,bank_processed_transactions[[#This Row],[transaction_id]])</f>
        <v>1</v>
      </c>
    </row>
    <row r="590" spans="1:11" x14ac:dyDescent="0.3">
      <c r="A590" s="1" t="s">
        <v>2100</v>
      </c>
      <c r="B590" s="2">
        <v>46025</v>
      </c>
      <c r="C590" s="1" t="s">
        <v>709</v>
      </c>
      <c r="D590" s="1" t="s">
        <v>66</v>
      </c>
      <c r="E590" s="1" t="s">
        <v>27</v>
      </c>
      <c r="F590" s="1">
        <v>11241.02</v>
      </c>
      <c r="G590" s="1" t="s">
        <v>14</v>
      </c>
      <c r="H590" s="2">
        <v>46028</v>
      </c>
      <c r="I590" s="1" t="s">
        <v>22</v>
      </c>
      <c r="J590" s="1">
        <v>21.2</v>
      </c>
      <c r="K590" s="1">
        <f>COUNTIF(A:A,bank_processed_transactions[[#This Row],[transaction_id]])</f>
        <v>1</v>
      </c>
    </row>
    <row r="591" spans="1:11" x14ac:dyDescent="0.3">
      <c r="A591" s="1" t="s">
        <v>2025</v>
      </c>
      <c r="B591" s="2">
        <v>46043</v>
      </c>
      <c r="C591" s="1" t="s">
        <v>1172</v>
      </c>
      <c r="D591" s="1" t="s">
        <v>35</v>
      </c>
      <c r="E591" s="1" t="s">
        <v>21</v>
      </c>
      <c r="F591" s="1">
        <v>3846.4</v>
      </c>
      <c r="G591" s="1" t="s">
        <v>14</v>
      </c>
      <c r="H591" s="2">
        <v>46045</v>
      </c>
      <c r="I591" s="1" t="s">
        <v>28</v>
      </c>
      <c r="J591" s="1">
        <v>73.599999999999994</v>
      </c>
      <c r="K591" s="1">
        <f>COUNTIF(A:A,bank_processed_transactions[[#This Row],[transaction_id]])</f>
        <v>1</v>
      </c>
    </row>
    <row r="592" spans="1:11" x14ac:dyDescent="0.3">
      <c r="A592" s="1" t="s">
        <v>2419</v>
      </c>
      <c r="B592" s="2">
        <v>46112</v>
      </c>
      <c r="C592" s="1" t="s">
        <v>235</v>
      </c>
      <c r="D592" s="1" t="s">
        <v>12</v>
      </c>
      <c r="E592" s="1" t="s">
        <v>21</v>
      </c>
      <c r="F592" s="1">
        <v>3832.54</v>
      </c>
      <c r="G592" s="1" t="s">
        <v>14</v>
      </c>
      <c r="H592" s="2">
        <v>46114</v>
      </c>
      <c r="I592" s="1" t="s">
        <v>22</v>
      </c>
      <c r="J592" s="1">
        <v>17</v>
      </c>
      <c r="K592" s="1">
        <f>COUNTIF(A:A,bank_processed_transactions[[#This Row],[transaction_id]])</f>
        <v>1</v>
      </c>
    </row>
    <row r="593" spans="1:11" x14ac:dyDescent="0.3">
      <c r="A593" s="1" t="s">
        <v>4235</v>
      </c>
      <c r="B593" s="2">
        <v>46075</v>
      </c>
      <c r="C593" s="1" t="s">
        <v>177</v>
      </c>
      <c r="D593" s="1" t="s">
        <v>18</v>
      </c>
      <c r="E593" s="1" t="s">
        <v>13</v>
      </c>
      <c r="F593" s="1">
        <v>4625.24</v>
      </c>
      <c r="G593" s="1" t="s">
        <v>14</v>
      </c>
      <c r="H593" s="2">
        <v>46078</v>
      </c>
      <c r="I593" s="1" t="s">
        <v>15</v>
      </c>
      <c r="J593" s="1">
        <v>8.1</v>
      </c>
      <c r="K593" s="1">
        <f>COUNTIF(A:A,bank_processed_transactions[[#This Row],[transaction_id]])</f>
        <v>1</v>
      </c>
    </row>
    <row r="594" spans="1:11" x14ac:dyDescent="0.3">
      <c r="A594" s="1" t="s">
        <v>3582</v>
      </c>
      <c r="B594" s="2">
        <v>46055</v>
      </c>
      <c r="C594" s="1" t="s">
        <v>171</v>
      </c>
      <c r="D594" s="1" t="s">
        <v>12</v>
      </c>
      <c r="E594" s="1" t="s">
        <v>13</v>
      </c>
      <c r="F594" s="1">
        <v>1410.14</v>
      </c>
      <c r="G594" s="1" t="s">
        <v>14</v>
      </c>
      <c r="H594" s="2">
        <v>46055</v>
      </c>
      <c r="I594" s="1" t="s">
        <v>22</v>
      </c>
      <c r="J594" s="1">
        <v>3.5</v>
      </c>
      <c r="K594" s="1">
        <f>COUNTIF(A:A,bank_processed_transactions[[#This Row],[transaction_id]])</f>
        <v>1</v>
      </c>
    </row>
    <row r="595" spans="1:11" x14ac:dyDescent="0.3">
      <c r="A595" s="1" t="s">
        <v>3949</v>
      </c>
      <c r="B595" s="2">
        <v>46049</v>
      </c>
      <c r="C595" s="1" t="s">
        <v>1223</v>
      </c>
      <c r="D595" s="1" t="s">
        <v>12</v>
      </c>
      <c r="E595" s="1" t="s">
        <v>27</v>
      </c>
      <c r="F595" s="1">
        <v>3007.65</v>
      </c>
      <c r="G595" s="1" t="s">
        <v>14</v>
      </c>
      <c r="H595" s="2">
        <v>46049</v>
      </c>
      <c r="I595" s="1" t="s">
        <v>28</v>
      </c>
      <c r="J595" s="1">
        <v>12.3</v>
      </c>
      <c r="K595" s="1">
        <f>COUNTIF(A:A,bank_processed_transactions[[#This Row],[transaction_id]])</f>
        <v>1</v>
      </c>
    </row>
    <row r="596" spans="1:11" x14ac:dyDescent="0.3">
      <c r="A596" s="1" t="s">
        <v>712</v>
      </c>
      <c r="B596" s="2">
        <v>46051</v>
      </c>
      <c r="C596" s="1" t="s">
        <v>713</v>
      </c>
      <c r="D596" s="1" t="s">
        <v>66</v>
      </c>
      <c r="E596" s="1" t="s">
        <v>27</v>
      </c>
      <c r="F596" s="1">
        <v>3411.42</v>
      </c>
      <c r="G596" s="1" t="s">
        <v>14</v>
      </c>
      <c r="H596" s="2">
        <v>46056</v>
      </c>
      <c r="I596" s="1" t="s">
        <v>22</v>
      </c>
      <c r="J596" s="1">
        <v>42.1</v>
      </c>
      <c r="K596" s="1">
        <f>COUNTIF(A:A,bank_processed_transactions[[#This Row],[transaction_id]])</f>
        <v>1</v>
      </c>
    </row>
    <row r="597" spans="1:11" x14ac:dyDescent="0.3">
      <c r="A597" s="1" t="s">
        <v>3752</v>
      </c>
      <c r="B597" s="2">
        <v>46066</v>
      </c>
      <c r="C597" s="1" t="s">
        <v>1383</v>
      </c>
      <c r="D597" s="1" t="s">
        <v>12</v>
      </c>
      <c r="E597" s="1" t="s">
        <v>21</v>
      </c>
      <c r="F597" s="1">
        <v>14260.67</v>
      </c>
      <c r="G597" s="1" t="s">
        <v>14</v>
      </c>
      <c r="H597" s="2">
        <v>46067</v>
      </c>
      <c r="I597" s="1" t="s">
        <v>22</v>
      </c>
      <c r="J597" s="1">
        <v>24.2</v>
      </c>
      <c r="K597" s="1">
        <f>COUNTIF(A:A,bank_processed_transactions[[#This Row],[transaction_id]])</f>
        <v>1</v>
      </c>
    </row>
    <row r="598" spans="1:11" x14ac:dyDescent="0.3">
      <c r="A598" s="1" t="s">
        <v>4170</v>
      </c>
      <c r="B598" s="2">
        <v>46078</v>
      </c>
      <c r="C598" s="1" t="s">
        <v>718</v>
      </c>
      <c r="D598" s="1" t="s">
        <v>66</v>
      </c>
      <c r="E598" s="1" t="s">
        <v>13</v>
      </c>
      <c r="F598" s="1">
        <v>2311.9299999999998</v>
      </c>
      <c r="G598" s="1" t="s">
        <v>14</v>
      </c>
      <c r="H598" s="2">
        <v>46078</v>
      </c>
      <c r="I598" s="1" t="s">
        <v>28</v>
      </c>
      <c r="J598" s="1">
        <v>46.5</v>
      </c>
      <c r="K598" s="1">
        <f>COUNTIF(A:A,bank_processed_transactions[[#This Row],[transaction_id]])</f>
        <v>1</v>
      </c>
    </row>
    <row r="599" spans="1:11" x14ac:dyDescent="0.3">
      <c r="A599" s="1" t="s">
        <v>3415</v>
      </c>
      <c r="B599" s="2">
        <v>46037</v>
      </c>
      <c r="C599" s="1" t="s">
        <v>259</v>
      </c>
      <c r="D599" s="1" t="s">
        <v>12</v>
      </c>
      <c r="E599" s="1" t="s">
        <v>13</v>
      </c>
      <c r="F599" s="1">
        <v>1669.1</v>
      </c>
      <c r="G599" s="1" t="s">
        <v>14</v>
      </c>
      <c r="H599" s="2">
        <v>46037</v>
      </c>
      <c r="I599" s="1" t="s">
        <v>15</v>
      </c>
      <c r="J599" s="1">
        <v>3.9</v>
      </c>
      <c r="K599" s="1">
        <f>COUNTIF(A:A,bank_processed_transactions[[#This Row],[transaction_id]])</f>
        <v>1</v>
      </c>
    </row>
    <row r="600" spans="1:11" x14ac:dyDescent="0.3">
      <c r="A600" s="1" t="s">
        <v>1626</v>
      </c>
      <c r="B600" s="2">
        <v>46029</v>
      </c>
      <c r="C600" s="1" t="s">
        <v>427</v>
      </c>
      <c r="D600" s="1" t="s">
        <v>12</v>
      </c>
      <c r="E600" s="1" t="s">
        <v>27</v>
      </c>
      <c r="F600" s="1">
        <v>9057.31</v>
      </c>
      <c r="G600" s="1" t="s">
        <v>94</v>
      </c>
      <c r="H600" s="2">
        <v>46032</v>
      </c>
      <c r="I600" s="1" t="s">
        <v>22</v>
      </c>
      <c r="J600" s="1">
        <v>48.1</v>
      </c>
      <c r="K600" s="1">
        <f>COUNTIF(A:A,bank_processed_transactions[[#This Row],[transaction_id]])</f>
        <v>1</v>
      </c>
    </row>
    <row r="601" spans="1:11" x14ac:dyDescent="0.3">
      <c r="A601" s="1" t="s">
        <v>4000</v>
      </c>
      <c r="B601" s="2">
        <v>46063</v>
      </c>
      <c r="C601" s="1" t="s">
        <v>1427</v>
      </c>
      <c r="D601" s="1" t="s">
        <v>12</v>
      </c>
      <c r="E601" s="1" t="s">
        <v>21</v>
      </c>
      <c r="F601" s="1">
        <v>2097.11</v>
      </c>
      <c r="G601" s="1" t="s">
        <v>14</v>
      </c>
      <c r="H601" s="2">
        <v>46066</v>
      </c>
      <c r="I601" s="1" t="s">
        <v>28</v>
      </c>
      <c r="J601" s="1">
        <v>26.8</v>
      </c>
      <c r="K601" s="1">
        <f>COUNTIF(A:A,bank_processed_transactions[[#This Row],[transaction_id]])</f>
        <v>1</v>
      </c>
    </row>
    <row r="602" spans="1:11" x14ac:dyDescent="0.3">
      <c r="A602" s="1" t="s">
        <v>4705</v>
      </c>
      <c r="B602" s="2">
        <v>46053</v>
      </c>
      <c r="C602" s="1" t="s">
        <v>981</v>
      </c>
      <c r="D602" s="1" t="s">
        <v>66</v>
      </c>
      <c r="E602" s="1" t="s">
        <v>21</v>
      </c>
      <c r="F602" s="1">
        <v>2803.25</v>
      </c>
      <c r="G602" s="1" t="s">
        <v>14</v>
      </c>
      <c r="H602" s="2">
        <v>46056</v>
      </c>
      <c r="I602" s="1" t="s">
        <v>28</v>
      </c>
      <c r="J602" s="1">
        <v>5.5</v>
      </c>
      <c r="K602" s="1">
        <f>COUNTIF(A:A,bank_processed_transactions[[#This Row],[transaction_id]])</f>
        <v>1</v>
      </c>
    </row>
    <row r="603" spans="1:11" x14ac:dyDescent="0.3">
      <c r="A603" s="1" t="s">
        <v>661</v>
      </c>
      <c r="B603" s="2">
        <v>46099</v>
      </c>
      <c r="C603" s="1" t="s">
        <v>662</v>
      </c>
      <c r="D603" s="1" t="s">
        <v>12</v>
      </c>
      <c r="E603" s="1" t="s">
        <v>13</v>
      </c>
      <c r="F603" s="1">
        <v>29262.25</v>
      </c>
      <c r="G603" s="1" t="s">
        <v>94</v>
      </c>
      <c r="H603" s="2">
        <v>46101</v>
      </c>
      <c r="I603" s="1" t="s">
        <v>28</v>
      </c>
      <c r="J603" s="1">
        <v>18.8</v>
      </c>
      <c r="K603" s="1">
        <f>COUNTIF(A:A,bank_processed_transactions[[#This Row],[transaction_id]])</f>
        <v>1</v>
      </c>
    </row>
    <row r="604" spans="1:11" x14ac:dyDescent="0.3">
      <c r="A604" s="1" t="s">
        <v>4164</v>
      </c>
      <c r="B604" s="2">
        <v>46023</v>
      </c>
      <c r="C604" s="1" t="s">
        <v>4165</v>
      </c>
      <c r="D604" s="1" t="s">
        <v>12</v>
      </c>
      <c r="E604" s="1" t="s">
        <v>21</v>
      </c>
      <c r="F604" s="1">
        <v>1609.92</v>
      </c>
      <c r="G604" s="1" t="s">
        <v>14</v>
      </c>
      <c r="H604" s="2">
        <v>46026</v>
      </c>
      <c r="I604" s="1" t="s">
        <v>15</v>
      </c>
      <c r="J604" s="1">
        <v>22</v>
      </c>
      <c r="K604" s="1">
        <f>COUNTIF(A:A,bank_processed_transactions[[#This Row],[transaction_id]])</f>
        <v>1</v>
      </c>
    </row>
    <row r="605" spans="1:11" x14ac:dyDescent="0.3">
      <c r="A605" s="1" t="s">
        <v>2078</v>
      </c>
      <c r="B605" s="2">
        <v>46057</v>
      </c>
      <c r="C605" s="1" t="s">
        <v>122</v>
      </c>
      <c r="D605" s="1" t="s">
        <v>66</v>
      </c>
      <c r="E605" s="1" t="s">
        <v>21</v>
      </c>
      <c r="F605" s="1">
        <v>6246.53</v>
      </c>
      <c r="G605" s="1" t="s">
        <v>14</v>
      </c>
      <c r="H605" s="2">
        <v>46057</v>
      </c>
      <c r="I605" s="1" t="s">
        <v>22</v>
      </c>
      <c r="J605" s="1">
        <v>47.5</v>
      </c>
      <c r="K605" s="1">
        <f>COUNTIF(A:A,bank_processed_transactions[[#This Row],[transaction_id]])</f>
        <v>1</v>
      </c>
    </row>
    <row r="606" spans="1:11" x14ac:dyDescent="0.3">
      <c r="A606" s="1" t="s">
        <v>3620</v>
      </c>
      <c r="B606" s="2">
        <v>46028</v>
      </c>
      <c r="C606" s="1" t="s">
        <v>520</v>
      </c>
      <c r="D606" s="1" t="s">
        <v>12</v>
      </c>
      <c r="E606" s="1" t="s">
        <v>13</v>
      </c>
      <c r="F606" s="1">
        <v>2378.5300000000002</v>
      </c>
      <c r="G606" s="1" t="s">
        <v>14</v>
      </c>
      <c r="H606" s="2">
        <v>46030</v>
      </c>
      <c r="I606" s="1" t="s">
        <v>15</v>
      </c>
      <c r="J606" s="1">
        <v>36.700000000000003</v>
      </c>
      <c r="K606" s="1">
        <f>COUNTIF(A:A,bank_processed_transactions[[#This Row],[transaction_id]])</f>
        <v>1</v>
      </c>
    </row>
    <row r="607" spans="1:11" x14ac:dyDescent="0.3">
      <c r="A607" s="1" t="s">
        <v>4110</v>
      </c>
      <c r="B607" s="2">
        <v>46025</v>
      </c>
      <c r="C607" s="1" t="s">
        <v>718</v>
      </c>
      <c r="D607" s="1" t="s">
        <v>12</v>
      </c>
      <c r="E607" s="1" t="s">
        <v>13</v>
      </c>
      <c r="F607" s="1">
        <v>4202.1899999999996</v>
      </c>
      <c r="G607" s="1" t="s">
        <v>89</v>
      </c>
      <c r="H607" s="2">
        <v>46027</v>
      </c>
      <c r="I607" s="1" t="s">
        <v>15</v>
      </c>
      <c r="J607" s="1">
        <v>30.9</v>
      </c>
      <c r="K607" s="1">
        <f>COUNTIF(A:A,bank_processed_transactions[[#This Row],[transaction_id]])</f>
        <v>1</v>
      </c>
    </row>
    <row r="608" spans="1:11" x14ac:dyDescent="0.3">
      <c r="A608" s="1" t="s">
        <v>2108</v>
      </c>
      <c r="B608" s="2">
        <v>46062</v>
      </c>
      <c r="C608" s="1" t="s">
        <v>1148</v>
      </c>
      <c r="D608" s="1" t="s">
        <v>66</v>
      </c>
      <c r="E608" s="1" t="s">
        <v>21</v>
      </c>
      <c r="F608" s="1">
        <v>4453.16</v>
      </c>
      <c r="G608" s="1" t="s">
        <v>89</v>
      </c>
      <c r="H608" s="2">
        <v>46062</v>
      </c>
      <c r="I608" s="1" t="s">
        <v>22</v>
      </c>
      <c r="J608" s="1">
        <v>24</v>
      </c>
      <c r="K608" s="1">
        <f>COUNTIF(A:A,bank_processed_transactions[[#This Row],[transaction_id]])</f>
        <v>1</v>
      </c>
    </row>
    <row r="609" spans="1:11" x14ac:dyDescent="0.3">
      <c r="A609" s="1" t="s">
        <v>1987</v>
      </c>
      <c r="B609" s="2">
        <v>46097</v>
      </c>
      <c r="C609" s="1" t="s">
        <v>198</v>
      </c>
      <c r="D609" s="1" t="s">
        <v>35</v>
      </c>
      <c r="E609" s="1" t="s">
        <v>27</v>
      </c>
      <c r="F609" s="1">
        <v>1189.9000000000001</v>
      </c>
      <c r="G609" s="1" t="s">
        <v>14</v>
      </c>
      <c r="H609" s="2">
        <v>46100</v>
      </c>
      <c r="I609" s="1" t="s">
        <v>28</v>
      </c>
      <c r="J609" s="1">
        <v>21.9</v>
      </c>
      <c r="K609" s="1">
        <f>COUNTIF(A:A,bank_processed_transactions[[#This Row],[transaction_id]])</f>
        <v>1</v>
      </c>
    </row>
    <row r="610" spans="1:11" x14ac:dyDescent="0.3">
      <c r="A610" s="1" t="s">
        <v>4528</v>
      </c>
      <c r="B610" s="2">
        <v>46037</v>
      </c>
      <c r="C610" s="1" t="s">
        <v>981</v>
      </c>
      <c r="D610" s="1" t="s">
        <v>12</v>
      </c>
      <c r="E610" s="1" t="s">
        <v>21</v>
      </c>
      <c r="F610" s="1">
        <v>4744.6000000000004</v>
      </c>
      <c r="G610" s="1" t="s">
        <v>14</v>
      </c>
      <c r="H610" s="2">
        <v>46040</v>
      </c>
      <c r="I610" s="1" t="s">
        <v>22</v>
      </c>
      <c r="J610" s="1">
        <v>73.8</v>
      </c>
      <c r="K610" s="1">
        <f>COUNTIF(A:A,bank_processed_transactions[[#This Row],[transaction_id]])</f>
        <v>1</v>
      </c>
    </row>
    <row r="611" spans="1:11" x14ac:dyDescent="0.3">
      <c r="A611" s="1" t="s">
        <v>3469</v>
      </c>
      <c r="B611" s="2">
        <v>46103</v>
      </c>
      <c r="C611" s="1" t="s">
        <v>391</v>
      </c>
      <c r="D611" s="1" t="s">
        <v>18</v>
      </c>
      <c r="E611" s="1" t="s">
        <v>13</v>
      </c>
      <c r="F611" s="1">
        <v>9929.3799999999992</v>
      </c>
      <c r="G611" s="1" t="s">
        <v>14</v>
      </c>
      <c r="H611" s="2">
        <v>46106</v>
      </c>
      <c r="I611" s="1" t="s">
        <v>15</v>
      </c>
      <c r="J611" s="1">
        <v>17.399999999999999</v>
      </c>
      <c r="K611" s="1">
        <f>COUNTIF(A:A,bank_processed_transactions[[#This Row],[transaction_id]])</f>
        <v>1</v>
      </c>
    </row>
    <row r="612" spans="1:11" x14ac:dyDescent="0.3">
      <c r="A612" s="1" t="s">
        <v>2278</v>
      </c>
      <c r="B612" s="2">
        <v>46086</v>
      </c>
      <c r="C612" s="1" t="s">
        <v>173</v>
      </c>
      <c r="D612" s="1" t="s">
        <v>18</v>
      </c>
      <c r="E612" s="1" t="s">
        <v>13</v>
      </c>
      <c r="F612" s="1">
        <v>4147.41</v>
      </c>
      <c r="G612" s="1" t="s">
        <v>14</v>
      </c>
      <c r="H612" s="2">
        <v>46087</v>
      </c>
      <c r="I612" s="1" t="s">
        <v>15</v>
      </c>
      <c r="J612" s="1">
        <v>31.1</v>
      </c>
      <c r="K612" s="1">
        <f>COUNTIF(A:A,bank_processed_transactions[[#This Row],[transaction_id]])</f>
        <v>1</v>
      </c>
    </row>
    <row r="613" spans="1:11" x14ac:dyDescent="0.3">
      <c r="A613" s="1" t="s">
        <v>4651</v>
      </c>
      <c r="B613" s="2">
        <v>46034</v>
      </c>
      <c r="C613" s="1" t="s">
        <v>942</v>
      </c>
      <c r="D613" s="1" t="s">
        <v>18</v>
      </c>
      <c r="E613" s="1" t="s">
        <v>55</v>
      </c>
      <c r="F613" s="1">
        <v>12928.3</v>
      </c>
      <c r="G613" s="1" t="s">
        <v>14</v>
      </c>
      <c r="H613" s="2">
        <v>46035</v>
      </c>
      <c r="I613" s="1" t="s">
        <v>28</v>
      </c>
      <c r="J613" s="1">
        <v>28.6</v>
      </c>
      <c r="K613" s="1">
        <f>COUNTIF(A:A,bank_processed_transactions[[#This Row],[transaction_id]])</f>
        <v>1</v>
      </c>
    </row>
    <row r="614" spans="1:11" x14ac:dyDescent="0.3">
      <c r="A614" s="1" t="s">
        <v>4721</v>
      </c>
      <c r="B614" s="2">
        <v>46082</v>
      </c>
      <c r="C614" s="1" t="s">
        <v>427</v>
      </c>
      <c r="D614" s="1" t="s">
        <v>35</v>
      </c>
      <c r="E614" s="1" t="s">
        <v>27</v>
      </c>
      <c r="F614" s="1">
        <v>627.26</v>
      </c>
      <c r="G614" s="1" t="s">
        <v>14</v>
      </c>
      <c r="H614" s="2">
        <v>46082</v>
      </c>
      <c r="I614" s="1" t="s">
        <v>28</v>
      </c>
      <c r="J614" s="1">
        <v>13.8</v>
      </c>
      <c r="K614" s="1">
        <f>COUNTIF(A:A,bank_processed_transactions[[#This Row],[transaction_id]])</f>
        <v>1</v>
      </c>
    </row>
    <row r="615" spans="1:11" x14ac:dyDescent="0.3">
      <c r="A615" s="1" t="s">
        <v>4848</v>
      </c>
      <c r="B615" s="2">
        <v>46032</v>
      </c>
      <c r="C615" s="1" t="s">
        <v>470</v>
      </c>
      <c r="D615" s="1" t="s">
        <v>18</v>
      </c>
      <c r="E615" s="1" t="s">
        <v>13</v>
      </c>
      <c r="F615" s="1">
        <v>2314.73</v>
      </c>
      <c r="G615" s="1" t="s">
        <v>14</v>
      </c>
      <c r="H615" s="2">
        <v>46035</v>
      </c>
      <c r="I615" s="1" t="s">
        <v>15</v>
      </c>
      <c r="J615" s="1">
        <v>15.6</v>
      </c>
      <c r="K615" s="1">
        <f>COUNTIF(A:A,bank_processed_transactions[[#This Row],[transaction_id]])</f>
        <v>1</v>
      </c>
    </row>
    <row r="616" spans="1:11" x14ac:dyDescent="0.3">
      <c r="A616" s="1" t="s">
        <v>3232</v>
      </c>
      <c r="B616" s="2">
        <v>46102</v>
      </c>
      <c r="C616" s="1" t="s">
        <v>155</v>
      </c>
      <c r="D616" s="1" t="s">
        <v>12</v>
      </c>
      <c r="E616" s="1" t="s">
        <v>21</v>
      </c>
      <c r="F616" s="1">
        <v>24336.560000000001</v>
      </c>
      <c r="G616" s="1" t="s">
        <v>14</v>
      </c>
      <c r="H616" s="2">
        <v>46102</v>
      </c>
      <c r="I616" s="1" t="s">
        <v>28</v>
      </c>
      <c r="J616" s="1">
        <v>10.5</v>
      </c>
      <c r="K616" s="1">
        <f>COUNTIF(A:A,bank_processed_transactions[[#This Row],[transaction_id]])</f>
        <v>1</v>
      </c>
    </row>
    <row r="617" spans="1:11" x14ac:dyDescent="0.3">
      <c r="A617" s="1" t="s">
        <v>1864</v>
      </c>
      <c r="B617" s="2">
        <v>46049</v>
      </c>
      <c r="C617" s="1" t="s">
        <v>837</v>
      </c>
      <c r="D617" s="1" t="s">
        <v>12</v>
      </c>
      <c r="E617" s="1" t="s">
        <v>27</v>
      </c>
      <c r="F617" s="1">
        <v>6367.26</v>
      </c>
      <c r="G617" s="1" t="s">
        <v>14</v>
      </c>
      <c r="H617" s="2">
        <v>46050</v>
      </c>
      <c r="I617" s="1" t="s">
        <v>22</v>
      </c>
      <c r="J617" s="1">
        <v>44.4</v>
      </c>
      <c r="K617" s="1">
        <f>COUNTIF(A:A,bank_processed_transactions[[#This Row],[transaction_id]])</f>
        <v>1</v>
      </c>
    </row>
    <row r="618" spans="1:11" x14ac:dyDescent="0.3">
      <c r="A618" s="1" t="s">
        <v>2563</v>
      </c>
      <c r="B618" s="2">
        <v>46032</v>
      </c>
      <c r="C618" s="1" t="s">
        <v>1699</v>
      </c>
      <c r="D618" s="1" t="s">
        <v>12</v>
      </c>
      <c r="E618" s="1" t="s">
        <v>13</v>
      </c>
      <c r="F618" s="1">
        <v>3055.28</v>
      </c>
      <c r="G618" s="1" t="s">
        <v>14</v>
      </c>
      <c r="H618" s="2">
        <v>46032</v>
      </c>
      <c r="I618" s="1" t="s">
        <v>15</v>
      </c>
      <c r="J618" s="1">
        <v>23.5</v>
      </c>
      <c r="K618" s="1">
        <f>COUNTIF(A:A,bank_processed_transactions[[#This Row],[transaction_id]])</f>
        <v>1</v>
      </c>
    </row>
    <row r="619" spans="1:11" x14ac:dyDescent="0.3">
      <c r="A619" s="1" t="s">
        <v>3821</v>
      </c>
      <c r="B619" s="2">
        <v>46104</v>
      </c>
      <c r="C619" s="1" t="s">
        <v>2261</v>
      </c>
      <c r="D619" s="1" t="s">
        <v>12</v>
      </c>
      <c r="E619" s="1" t="s">
        <v>27</v>
      </c>
      <c r="F619" s="1">
        <v>9052.31</v>
      </c>
      <c r="G619" s="1" t="s">
        <v>14</v>
      </c>
      <c r="H619" s="2">
        <v>46105</v>
      </c>
      <c r="I619" s="1" t="s">
        <v>28</v>
      </c>
      <c r="J619" s="1">
        <v>50.3</v>
      </c>
      <c r="K619" s="1">
        <f>COUNTIF(A:A,bank_processed_transactions[[#This Row],[transaction_id]])</f>
        <v>1</v>
      </c>
    </row>
    <row r="620" spans="1:11" x14ac:dyDescent="0.3">
      <c r="A620" s="1" t="s">
        <v>2939</v>
      </c>
      <c r="B620" s="2">
        <v>46045</v>
      </c>
      <c r="C620" s="1" t="s">
        <v>107</v>
      </c>
      <c r="D620" s="1" t="s">
        <v>12</v>
      </c>
      <c r="E620" s="1" t="s">
        <v>27</v>
      </c>
      <c r="F620" s="1">
        <v>6504.8</v>
      </c>
      <c r="G620" s="1" t="s">
        <v>14</v>
      </c>
      <c r="H620" s="2">
        <v>46047</v>
      </c>
      <c r="I620" s="1" t="s">
        <v>15</v>
      </c>
      <c r="J620" s="1">
        <v>15.9</v>
      </c>
      <c r="K620" s="1">
        <f>COUNTIF(A:A,bank_processed_transactions[[#This Row],[transaction_id]])</f>
        <v>1</v>
      </c>
    </row>
    <row r="621" spans="1:11" x14ac:dyDescent="0.3">
      <c r="A621" s="1" t="s">
        <v>1543</v>
      </c>
      <c r="B621" s="2">
        <v>46067</v>
      </c>
      <c r="C621" s="1" t="s">
        <v>1544</v>
      </c>
      <c r="D621" s="1" t="s">
        <v>12</v>
      </c>
      <c r="E621" s="1" t="s">
        <v>21</v>
      </c>
      <c r="F621" s="1">
        <v>1158.27</v>
      </c>
      <c r="G621" s="1" t="s">
        <v>14</v>
      </c>
      <c r="H621" s="2">
        <v>46068</v>
      </c>
      <c r="I621" s="1" t="s">
        <v>28</v>
      </c>
      <c r="J621" s="1">
        <v>7.1</v>
      </c>
      <c r="K621" s="1">
        <f>COUNTIF(A:A,bank_processed_transactions[[#This Row],[transaction_id]])</f>
        <v>1</v>
      </c>
    </row>
    <row r="622" spans="1:11" x14ac:dyDescent="0.3">
      <c r="A622" s="1" t="s">
        <v>430</v>
      </c>
      <c r="B622" s="2">
        <v>46095</v>
      </c>
      <c r="C622" s="1" t="s">
        <v>109</v>
      </c>
      <c r="D622" s="1" t="s">
        <v>18</v>
      </c>
      <c r="E622" s="1" t="s">
        <v>21</v>
      </c>
      <c r="F622" s="1">
        <v>7964.04</v>
      </c>
      <c r="G622" s="1" t="s">
        <v>94</v>
      </c>
      <c r="H622" s="2">
        <v>46095</v>
      </c>
      <c r="I622" s="1" t="s">
        <v>28</v>
      </c>
      <c r="J622" s="1">
        <v>45.9</v>
      </c>
      <c r="K622" s="1">
        <f>COUNTIF(A:A,bank_processed_transactions[[#This Row],[transaction_id]])</f>
        <v>1</v>
      </c>
    </row>
    <row r="623" spans="1:11" x14ac:dyDescent="0.3">
      <c r="A623" s="1" t="s">
        <v>1859</v>
      </c>
      <c r="B623" s="2">
        <v>46084</v>
      </c>
      <c r="C623" s="1" t="s">
        <v>1082</v>
      </c>
      <c r="D623" s="1" t="s">
        <v>18</v>
      </c>
      <c r="E623" s="1" t="s">
        <v>27</v>
      </c>
      <c r="F623" s="1">
        <v>1431.74</v>
      </c>
      <c r="G623" s="1" t="s">
        <v>14</v>
      </c>
      <c r="H623" s="2">
        <v>46085</v>
      </c>
      <c r="I623" s="1" t="s">
        <v>22</v>
      </c>
      <c r="J623" s="1">
        <v>23.6</v>
      </c>
      <c r="K623" s="1">
        <f>COUNTIF(A:A,bank_processed_transactions[[#This Row],[transaction_id]])</f>
        <v>1</v>
      </c>
    </row>
    <row r="624" spans="1:11" x14ac:dyDescent="0.3">
      <c r="A624" s="1" t="s">
        <v>1290</v>
      </c>
      <c r="B624" s="2">
        <v>46062</v>
      </c>
      <c r="C624" s="1" t="s">
        <v>1291</v>
      </c>
      <c r="D624" s="1" t="s">
        <v>12</v>
      </c>
      <c r="E624" s="1" t="s">
        <v>21</v>
      </c>
      <c r="F624" s="1">
        <v>15724.93</v>
      </c>
      <c r="G624" s="1" t="s">
        <v>94</v>
      </c>
      <c r="H624" s="2">
        <v>46064</v>
      </c>
      <c r="I624" s="1" t="s">
        <v>22</v>
      </c>
      <c r="J624" s="1">
        <v>20.6</v>
      </c>
      <c r="K624" s="1">
        <f>COUNTIF(A:A,bank_processed_transactions[[#This Row],[transaction_id]])</f>
        <v>1</v>
      </c>
    </row>
    <row r="625" spans="1:11" x14ac:dyDescent="0.3">
      <c r="A625" s="1" t="s">
        <v>4820</v>
      </c>
      <c r="B625" s="2">
        <v>46060</v>
      </c>
      <c r="C625" s="1" t="s">
        <v>2975</v>
      </c>
      <c r="D625" s="1" t="s">
        <v>66</v>
      </c>
      <c r="E625" s="1" t="s">
        <v>55</v>
      </c>
      <c r="F625" s="1">
        <v>11496.36</v>
      </c>
      <c r="G625" s="1" t="s">
        <v>14</v>
      </c>
      <c r="H625" s="2">
        <v>46062</v>
      </c>
      <c r="I625" s="1" t="s">
        <v>15</v>
      </c>
      <c r="J625" s="1">
        <v>43.7</v>
      </c>
      <c r="K625" s="1">
        <f>COUNTIF(A:A,bank_processed_transactions[[#This Row],[transaction_id]])</f>
        <v>1</v>
      </c>
    </row>
    <row r="626" spans="1:11" x14ac:dyDescent="0.3">
      <c r="A626" s="1" t="s">
        <v>4830</v>
      </c>
      <c r="B626" s="2">
        <v>46079</v>
      </c>
      <c r="C626" s="1" t="s">
        <v>1300</v>
      </c>
      <c r="D626" s="1" t="s">
        <v>35</v>
      </c>
      <c r="E626" s="1" t="s">
        <v>21</v>
      </c>
      <c r="F626" s="1">
        <v>3392.11</v>
      </c>
      <c r="G626" s="1" t="s">
        <v>14</v>
      </c>
      <c r="H626" s="2">
        <v>46079</v>
      </c>
      <c r="I626" s="1" t="s">
        <v>28</v>
      </c>
      <c r="J626" s="1">
        <v>26.5</v>
      </c>
      <c r="K626" s="1">
        <f>COUNTIF(A:A,bank_processed_transactions[[#This Row],[transaction_id]])</f>
        <v>1</v>
      </c>
    </row>
    <row r="627" spans="1:11" x14ac:dyDescent="0.3">
      <c r="A627" s="1" t="s">
        <v>2792</v>
      </c>
      <c r="B627" s="2">
        <v>46111</v>
      </c>
      <c r="C627" s="1" t="s">
        <v>1667</v>
      </c>
      <c r="D627" s="1" t="s">
        <v>12</v>
      </c>
      <c r="E627" s="1" t="s">
        <v>27</v>
      </c>
      <c r="F627" s="1">
        <v>21812.799999999999</v>
      </c>
      <c r="G627" s="1" t="s">
        <v>14</v>
      </c>
      <c r="H627" s="2">
        <v>46111</v>
      </c>
      <c r="I627" s="1" t="s">
        <v>15</v>
      </c>
      <c r="J627" s="1">
        <v>52.3</v>
      </c>
      <c r="K627" s="1">
        <f>COUNTIF(A:A,bank_processed_transactions[[#This Row],[transaction_id]])</f>
        <v>1</v>
      </c>
    </row>
    <row r="628" spans="1:11" x14ac:dyDescent="0.3">
      <c r="A628" s="1" t="s">
        <v>4189</v>
      </c>
      <c r="B628" s="2">
        <v>46081</v>
      </c>
      <c r="C628" s="1" t="s">
        <v>1801</v>
      </c>
      <c r="D628" s="1" t="s">
        <v>18</v>
      </c>
      <c r="E628" s="1" t="s">
        <v>13</v>
      </c>
      <c r="F628" s="1">
        <v>972.03</v>
      </c>
      <c r="G628" s="1" t="s">
        <v>14</v>
      </c>
      <c r="H628" s="2">
        <v>46084</v>
      </c>
      <c r="I628" s="1" t="s">
        <v>22</v>
      </c>
      <c r="J628" s="1">
        <v>13.6</v>
      </c>
      <c r="K628" s="1">
        <f>COUNTIF(A:A,bank_processed_transactions[[#This Row],[transaction_id]])</f>
        <v>1</v>
      </c>
    </row>
    <row r="629" spans="1:11" x14ac:dyDescent="0.3">
      <c r="A629" s="1" t="s">
        <v>2540</v>
      </c>
      <c r="B629" s="2">
        <v>46073</v>
      </c>
      <c r="C629" s="1" t="s">
        <v>2261</v>
      </c>
      <c r="D629" s="1" t="s">
        <v>18</v>
      </c>
      <c r="E629" s="1" t="s">
        <v>13</v>
      </c>
      <c r="F629" s="1">
        <v>962.87</v>
      </c>
      <c r="G629" s="1" t="s">
        <v>14</v>
      </c>
      <c r="H629" s="2">
        <v>46074</v>
      </c>
      <c r="I629" s="1" t="s">
        <v>22</v>
      </c>
      <c r="J629" s="1">
        <v>23</v>
      </c>
      <c r="K629" s="1">
        <f>COUNTIF(A:A,bank_processed_transactions[[#This Row],[transaction_id]])</f>
        <v>1</v>
      </c>
    </row>
    <row r="630" spans="1:11" x14ac:dyDescent="0.3">
      <c r="A630" s="1" t="s">
        <v>3994</v>
      </c>
      <c r="B630" s="2">
        <v>46044</v>
      </c>
      <c r="C630" s="1" t="s">
        <v>887</v>
      </c>
      <c r="D630" s="1" t="s">
        <v>12</v>
      </c>
      <c r="E630" s="1" t="s">
        <v>13</v>
      </c>
      <c r="F630" s="1">
        <v>16426.580000000002</v>
      </c>
      <c r="G630" s="1" t="s">
        <v>14</v>
      </c>
      <c r="H630" s="2">
        <v>46044</v>
      </c>
      <c r="I630" s="1" t="s">
        <v>15</v>
      </c>
      <c r="J630" s="1">
        <v>47.1</v>
      </c>
      <c r="K630" s="1">
        <f>COUNTIF(A:A,bank_processed_transactions[[#This Row],[transaction_id]])</f>
        <v>1</v>
      </c>
    </row>
    <row r="631" spans="1:11" x14ac:dyDescent="0.3">
      <c r="A631" s="1" t="s">
        <v>2477</v>
      </c>
      <c r="B631" s="2">
        <v>46045</v>
      </c>
      <c r="C631" s="1" t="s">
        <v>652</v>
      </c>
      <c r="D631" s="1" t="s">
        <v>12</v>
      </c>
      <c r="E631" s="1" t="s">
        <v>21</v>
      </c>
      <c r="F631" s="1">
        <v>13200.82</v>
      </c>
      <c r="G631" s="1" t="s">
        <v>14</v>
      </c>
      <c r="H631" s="2">
        <v>46045</v>
      </c>
      <c r="I631" s="1" t="s">
        <v>15</v>
      </c>
      <c r="J631" s="1">
        <v>89.2</v>
      </c>
      <c r="K631" s="1">
        <f>COUNTIF(A:A,bank_processed_transactions[[#This Row],[transaction_id]])</f>
        <v>1</v>
      </c>
    </row>
    <row r="632" spans="1:11" x14ac:dyDescent="0.3">
      <c r="A632" s="1" t="s">
        <v>4093</v>
      </c>
      <c r="B632" s="2">
        <v>46096</v>
      </c>
      <c r="C632" s="1" t="s">
        <v>1344</v>
      </c>
      <c r="D632" s="1" t="s">
        <v>46</v>
      </c>
      <c r="E632" s="1" t="s">
        <v>27</v>
      </c>
      <c r="F632" s="1">
        <v>3025.63</v>
      </c>
      <c r="G632" s="1" t="s">
        <v>89</v>
      </c>
      <c r="H632" s="2">
        <v>46099</v>
      </c>
      <c r="I632" s="1" t="s">
        <v>15</v>
      </c>
      <c r="J632" s="1">
        <v>34</v>
      </c>
      <c r="K632" s="1">
        <f>COUNTIF(A:A,bank_processed_transactions[[#This Row],[transaction_id]])</f>
        <v>1</v>
      </c>
    </row>
    <row r="633" spans="1:11" x14ac:dyDescent="0.3">
      <c r="A633" s="1" t="s">
        <v>763</v>
      </c>
      <c r="B633" s="2">
        <v>46092</v>
      </c>
      <c r="C633" s="1" t="s">
        <v>643</v>
      </c>
      <c r="D633" s="1" t="s">
        <v>35</v>
      </c>
      <c r="E633" s="1" t="s">
        <v>27</v>
      </c>
      <c r="F633" s="1">
        <v>48371.43</v>
      </c>
      <c r="G633" s="1" t="s">
        <v>14</v>
      </c>
      <c r="H633" s="2">
        <v>46095</v>
      </c>
      <c r="I633" s="1" t="s">
        <v>22</v>
      </c>
      <c r="J633" s="1">
        <v>36.9</v>
      </c>
      <c r="K633" s="1">
        <f>COUNTIF(A:A,bank_processed_transactions[[#This Row],[transaction_id]])</f>
        <v>1</v>
      </c>
    </row>
    <row r="634" spans="1:11" x14ac:dyDescent="0.3">
      <c r="A634" s="1" t="s">
        <v>2677</v>
      </c>
      <c r="B634" s="2">
        <v>46077</v>
      </c>
      <c r="C634" s="1" t="s">
        <v>70</v>
      </c>
      <c r="D634" s="1" t="s">
        <v>35</v>
      </c>
      <c r="E634" s="1" t="s">
        <v>27</v>
      </c>
      <c r="F634" s="1">
        <v>2104.08</v>
      </c>
      <c r="G634" s="1" t="s">
        <v>14</v>
      </c>
      <c r="H634" s="2">
        <v>46079</v>
      </c>
      <c r="I634" s="1" t="s">
        <v>28</v>
      </c>
      <c r="J634" s="1">
        <v>27.8</v>
      </c>
      <c r="K634" s="1">
        <f>COUNTIF(A:A,bank_processed_transactions[[#This Row],[transaction_id]])</f>
        <v>1</v>
      </c>
    </row>
    <row r="635" spans="1:11" x14ac:dyDescent="0.3">
      <c r="A635" s="1" t="s">
        <v>1582</v>
      </c>
      <c r="B635" s="2">
        <v>46074</v>
      </c>
      <c r="C635" s="1" t="s">
        <v>486</v>
      </c>
      <c r="D635" s="1" t="s">
        <v>12</v>
      </c>
      <c r="E635" s="1" t="s">
        <v>21</v>
      </c>
      <c r="F635" s="1">
        <v>3420.81</v>
      </c>
      <c r="G635" s="1" t="s">
        <v>14</v>
      </c>
      <c r="H635" s="2">
        <v>46074</v>
      </c>
      <c r="I635" s="1" t="s">
        <v>22</v>
      </c>
      <c r="J635" s="1">
        <v>51.1</v>
      </c>
      <c r="K635" s="1">
        <f>COUNTIF(A:A,bank_processed_transactions[[#This Row],[transaction_id]])</f>
        <v>1</v>
      </c>
    </row>
    <row r="636" spans="1:11" x14ac:dyDescent="0.3">
      <c r="A636" s="1" t="s">
        <v>1444</v>
      </c>
      <c r="B636" s="2">
        <v>46108</v>
      </c>
      <c r="C636" s="1" t="s">
        <v>1445</v>
      </c>
      <c r="D636" s="1" t="s">
        <v>66</v>
      </c>
      <c r="E636" s="1" t="s">
        <v>13</v>
      </c>
      <c r="F636" s="1">
        <v>1235.02</v>
      </c>
      <c r="G636" s="1" t="s">
        <v>14</v>
      </c>
      <c r="H636" s="2">
        <v>46111</v>
      </c>
      <c r="I636" s="1" t="s">
        <v>15</v>
      </c>
      <c r="J636" s="1">
        <v>53.3</v>
      </c>
      <c r="K636" s="1">
        <f>COUNTIF(A:A,bank_processed_transactions[[#This Row],[transaction_id]])</f>
        <v>1</v>
      </c>
    </row>
    <row r="637" spans="1:11" x14ac:dyDescent="0.3">
      <c r="A637" s="1" t="s">
        <v>4230</v>
      </c>
      <c r="B637" s="2">
        <v>46045</v>
      </c>
      <c r="C637" s="1" t="s">
        <v>4231</v>
      </c>
      <c r="D637" s="1" t="s">
        <v>12</v>
      </c>
      <c r="E637" s="1" t="s">
        <v>21</v>
      </c>
      <c r="F637" s="1">
        <v>4391.4399999999996</v>
      </c>
      <c r="G637" s="1" t="s">
        <v>14</v>
      </c>
      <c r="H637" s="2">
        <v>46046</v>
      </c>
      <c r="I637" s="1" t="s">
        <v>15</v>
      </c>
      <c r="J637" s="1">
        <v>26.8</v>
      </c>
      <c r="K637" s="1">
        <f>COUNTIF(A:A,bank_processed_transactions[[#This Row],[transaction_id]])</f>
        <v>1</v>
      </c>
    </row>
    <row r="638" spans="1:11" x14ac:dyDescent="0.3">
      <c r="A638" s="1" t="s">
        <v>2294</v>
      </c>
      <c r="B638" s="2">
        <v>46048</v>
      </c>
      <c r="C638" s="1" t="s">
        <v>486</v>
      </c>
      <c r="D638" s="1" t="s">
        <v>18</v>
      </c>
      <c r="E638" s="1" t="s">
        <v>27</v>
      </c>
      <c r="F638" s="1">
        <v>8277.5400000000009</v>
      </c>
      <c r="G638" s="1" t="s">
        <v>14</v>
      </c>
      <c r="H638" s="2">
        <v>46049</v>
      </c>
      <c r="I638" s="1" t="s">
        <v>22</v>
      </c>
      <c r="J638" s="1">
        <v>38.1</v>
      </c>
      <c r="K638" s="1">
        <f>COUNTIF(A:A,bank_processed_transactions[[#This Row],[transaction_id]])</f>
        <v>1</v>
      </c>
    </row>
    <row r="639" spans="1:11" x14ac:dyDescent="0.3">
      <c r="A639" s="1" t="s">
        <v>4203</v>
      </c>
      <c r="B639" s="2">
        <v>46046</v>
      </c>
      <c r="C639" s="1" t="s">
        <v>1539</v>
      </c>
      <c r="D639" s="1" t="s">
        <v>35</v>
      </c>
      <c r="E639" s="1" t="s">
        <v>55</v>
      </c>
      <c r="F639" s="1">
        <v>5109.38</v>
      </c>
      <c r="G639" s="1" t="s">
        <v>14</v>
      </c>
      <c r="H639" s="2">
        <v>46048</v>
      </c>
      <c r="I639" s="1" t="s">
        <v>15</v>
      </c>
      <c r="J639" s="1">
        <v>57.5</v>
      </c>
      <c r="K639" s="1">
        <f>COUNTIF(A:A,bank_processed_transactions[[#This Row],[transaction_id]])</f>
        <v>1</v>
      </c>
    </row>
    <row r="640" spans="1:11" x14ac:dyDescent="0.3">
      <c r="A640" s="1" t="s">
        <v>3581</v>
      </c>
      <c r="B640" s="2">
        <v>46056</v>
      </c>
      <c r="C640" s="1" t="s">
        <v>522</v>
      </c>
      <c r="D640" s="1" t="s">
        <v>66</v>
      </c>
      <c r="E640" s="1" t="s">
        <v>13</v>
      </c>
      <c r="F640" s="1">
        <v>1123.92</v>
      </c>
      <c r="G640" s="1" t="s">
        <v>94</v>
      </c>
      <c r="H640" s="2">
        <v>46059</v>
      </c>
      <c r="I640" s="1" t="s">
        <v>28</v>
      </c>
      <c r="J640" s="1">
        <v>29.6</v>
      </c>
      <c r="K640" s="1">
        <f>COUNTIF(A:A,bank_processed_transactions[[#This Row],[transaction_id]])</f>
        <v>1</v>
      </c>
    </row>
    <row r="641" spans="1:11" x14ac:dyDescent="0.3">
      <c r="A641" s="1" t="s">
        <v>420</v>
      </c>
      <c r="B641" s="2">
        <v>46041</v>
      </c>
      <c r="C641" s="1" t="s">
        <v>421</v>
      </c>
      <c r="D641" s="1" t="s">
        <v>18</v>
      </c>
      <c r="E641" s="1" t="s">
        <v>13</v>
      </c>
      <c r="F641" s="1">
        <v>4819.17</v>
      </c>
      <c r="G641" s="1" t="s">
        <v>14</v>
      </c>
      <c r="H641" s="2">
        <v>46041</v>
      </c>
      <c r="I641" s="1" t="s">
        <v>15</v>
      </c>
      <c r="J641" s="1">
        <v>16</v>
      </c>
      <c r="K641" s="1">
        <f>COUNTIF(A:A,bank_processed_transactions[[#This Row],[transaction_id]])</f>
        <v>1</v>
      </c>
    </row>
    <row r="642" spans="1:11" x14ac:dyDescent="0.3">
      <c r="A642" s="1" t="s">
        <v>236</v>
      </c>
      <c r="B642" s="2">
        <v>46067</v>
      </c>
      <c r="C642" s="1" t="s">
        <v>237</v>
      </c>
      <c r="D642" s="1" t="s">
        <v>12</v>
      </c>
      <c r="E642" s="1" t="s">
        <v>27</v>
      </c>
      <c r="F642" s="1">
        <v>562.07000000000005</v>
      </c>
      <c r="G642" s="1" t="s">
        <v>89</v>
      </c>
      <c r="H642" s="2">
        <v>46070</v>
      </c>
      <c r="I642" s="1" t="s">
        <v>15</v>
      </c>
      <c r="J642" s="1">
        <v>14</v>
      </c>
      <c r="K642" s="1">
        <f>COUNTIF(A:A,bank_processed_transactions[[#This Row],[transaction_id]])</f>
        <v>1</v>
      </c>
    </row>
    <row r="643" spans="1:11" x14ac:dyDescent="0.3">
      <c r="A643" s="1" t="s">
        <v>1933</v>
      </c>
      <c r="B643" s="2">
        <v>46090</v>
      </c>
      <c r="C643" s="1" t="s">
        <v>292</v>
      </c>
      <c r="D643" s="1" t="s">
        <v>12</v>
      </c>
      <c r="E643" s="1" t="s">
        <v>27</v>
      </c>
      <c r="F643" s="1">
        <v>3097.83</v>
      </c>
      <c r="G643" s="1" t="s">
        <v>14</v>
      </c>
      <c r="H643" s="2">
        <v>46093</v>
      </c>
      <c r="I643" s="1" t="s">
        <v>15</v>
      </c>
      <c r="J643" s="1">
        <v>32.200000000000003</v>
      </c>
      <c r="K643" s="1">
        <f>COUNTIF(A:A,bank_processed_transactions[[#This Row],[transaction_id]])</f>
        <v>1</v>
      </c>
    </row>
    <row r="644" spans="1:11" x14ac:dyDescent="0.3">
      <c r="A644" s="1" t="s">
        <v>4671</v>
      </c>
      <c r="B644" s="2">
        <v>46023</v>
      </c>
      <c r="C644" s="1" t="s">
        <v>1112</v>
      </c>
      <c r="D644" s="1" t="s">
        <v>12</v>
      </c>
      <c r="E644" s="1" t="s">
        <v>27</v>
      </c>
      <c r="F644" s="1">
        <v>1747.48</v>
      </c>
      <c r="G644" s="1" t="s">
        <v>14</v>
      </c>
      <c r="H644" s="2">
        <v>46025</v>
      </c>
      <c r="I644" s="1" t="s">
        <v>15</v>
      </c>
      <c r="J644" s="1">
        <v>25.9</v>
      </c>
      <c r="K644" s="1">
        <f>COUNTIF(A:A,bank_processed_transactions[[#This Row],[transaction_id]])</f>
        <v>1</v>
      </c>
    </row>
    <row r="645" spans="1:11" x14ac:dyDescent="0.3">
      <c r="A645" s="1" t="s">
        <v>872</v>
      </c>
      <c r="B645" s="2">
        <v>46105</v>
      </c>
      <c r="C645" s="1" t="s">
        <v>873</v>
      </c>
      <c r="D645" s="1" t="s">
        <v>12</v>
      </c>
      <c r="E645" s="1" t="s">
        <v>27</v>
      </c>
      <c r="F645" s="1">
        <v>1138.19</v>
      </c>
      <c r="G645" s="1" t="s">
        <v>94</v>
      </c>
      <c r="H645" s="2">
        <v>46105</v>
      </c>
      <c r="I645" s="1" t="s">
        <v>28</v>
      </c>
      <c r="J645" s="1">
        <v>25.4</v>
      </c>
      <c r="K645" s="1">
        <f>COUNTIF(A:A,bank_processed_transactions[[#This Row],[transaction_id]])</f>
        <v>1</v>
      </c>
    </row>
    <row r="646" spans="1:11" x14ac:dyDescent="0.3">
      <c r="A646" s="1" t="s">
        <v>2393</v>
      </c>
      <c r="B646" s="2">
        <v>46087</v>
      </c>
      <c r="C646" s="1" t="s">
        <v>502</v>
      </c>
      <c r="D646" s="1" t="s">
        <v>12</v>
      </c>
      <c r="E646" s="1" t="s">
        <v>13</v>
      </c>
      <c r="F646" s="1">
        <v>8922.6299999999992</v>
      </c>
      <c r="G646" s="1" t="s">
        <v>14</v>
      </c>
      <c r="H646" s="2">
        <v>46089</v>
      </c>
      <c r="I646" s="1" t="s">
        <v>28</v>
      </c>
      <c r="J646" s="1">
        <v>17.2</v>
      </c>
      <c r="K646" s="1">
        <f>COUNTIF(A:A,bank_processed_transactions[[#This Row],[transaction_id]])</f>
        <v>1</v>
      </c>
    </row>
    <row r="647" spans="1:11" x14ac:dyDescent="0.3">
      <c r="A647" s="1" t="s">
        <v>3896</v>
      </c>
      <c r="B647" s="2">
        <v>46112</v>
      </c>
      <c r="C647" s="1" t="s">
        <v>472</v>
      </c>
      <c r="D647" s="1" t="s">
        <v>18</v>
      </c>
      <c r="E647" s="1" t="s">
        <v>21</v>
      </c>
      <c r="F647" s="1">
        <v>3199.25</v>
      </c>
      <c r="G647" s="1" t="s">
        <v>14</v>
      </c>
      <c r="H647" s="2">
        <v>46112</v>
      </c>
      <c r="I647" s="1" t="s">
        <v>15</v>
      </c>
      <c r="J647" s="1">
        <v>39.799999999999997</v>
      </c>
      <c r="K647" s="1">
        <f>COUNTIF(A:A,bank_processed_transactions[[#This Row],[transaction_id]])</f>
        <v>1</v>
      </c>
    </row>
    <row r="648" spans="1:11" x14ac:dyDescent="0.3">
      <c r="A648" s="1" t="s">
        <v>4113</v>
      </c>
      <c r="B648" s="2">
        <v>46041</v>
      </c>
      <c r="C648" s="1" t="s">
        <v>806</v>
      </c>
      <c r="D648" s="1" t="s">
        <v>18</v>
      </c>
      <c r="E648" s="1" t="s">
        <v>55</v>
      </c>
      <c r="F648" s="1">
        <v>10396.6</v>
      </c>
      <c r="G648" s="1" t="s">
        <v>14</v>
      </c>
      <c r="H648" s="2">
        <v>46041</v>
      </c>
      <c r="I648" s="1" t="s">
        <v>15</v>
      </c>
      <c r="J648" s="1">
        <v>50.1</v>
      </c>
      <c r="K648" s="1">
        <f>COUNTIF(A:A,bank_processed_transactions[[#This Row],[transaction_id]])</f>
        <v>1</v>
      </c>
    </row>
    <row r="649" spans="1:11" x14ac:dyDescent="0.3">
      <c r="A649" s="1" t="s">
        <v>3354</v>
      </c>
      <c r="B649" s="2">
        <v>46048</v>
      </c>
      <c r="C649" s="1" t="s">
        <v>2952</v>
      </c>
      <c r="D649" s="1" t="s">
        <v>12</v>
      </c>
      <c r="E649" s="1" t="s">
        <v>21</v>
      </c>
      <c r="F649" s="1">
        <v>6437.59</v>
      </c>
      <c r="G649" s="1" t="s">
        <v>14</v>
      </c>
      <c r="H649" s="2">
        <v>46048</v>
      </c>
      <c r="I649" s="1" t="s">
        <v>15</v>
      </c>
      <c r="J649" s="1">
        <v>4.2</v>
      </c>
      <c r="K649" s="1">
        <f>COUNTIF(A:A,bank_processed_transactions[[#This Row],[transaction_id]])</f>
        <v>1</v>
      </c>
    </row>
    <row r="650" spans="1:11" x14ac:dyDescent="0.3">
      <c r="A650" s="1" t="s">
        <v>2142</v>
      </c>
      <c r="B650" s="2">
        <v>46105</v>
      </c>
      <c r="C650" s="1" t="s">
        <v>601</v>
      </c>
      <c r="D650" s="1" t="s">
        <v>12</v>
      </c>
      <c r="E650" s="1" t="s">
        <v>21</v>
      </c>
      <c r="F650" s="1">
        <v>8455.86</v>
      </c>
      <c r="G650" s="1" t="s">
        <v>14</v>
      </c>
      <c r="H650" s="2">
        <v>46107</v>
      </c>
      <c r="I650" s="1" t="s">
        <v>22</v>
      </c>
      <c r="J650" s="1">
        <v>19.100000000000001</v>
      </c>
      <c r="K650" s="1">
        <f>COUNTIF(A:A,bank_processed_transactions[[#This Row],[transaction_id]])</f>
        <v>1</v>
      </c>
    </row>
    <row r="651" spans="1:11" x14ac:dyDescent="0.3">
      <c r="A651" s="1" t="s">
        <v>1073</v>
      </c>
      <c r="B651" s="2">
        <v>46112</v>
      </c>
      <c r="C651" s="1" t="s">
        <v>1074</v>
      </c>
      <c r="D651" s="1" t="s">
        <v>12</v>
      </c>
      <c r="E651" s="1" t="s">
        <v>13</v>
      </c>
      <c r="F651" s="1">
        <v>2745.64</v>
      </c>
      <c r="G651" s="1" t="s">
        <v>14</v>
      </c>
      <c r="H651" s="2">
        <v>46112</v>
      </c>
      <c r="I651" s="1" t="s">
        <v>22</v>
      </c>
      <c r="J651" s="1">
        <v>12.8</v>
      </c>
      <c r="K651" s="1">
        <f>COUNTIF(A:A,bank_processed_transactions[[#This Row],[transaction_id]])</f>
        <v>1</v>
      </c>
    </row>
    <row r="652" spans="1:11" x14ac:dyDescent="0.3">
      <c r="A652" s="1" t="s">
        <v>2336</v>
      </c>
      <c r="B652" s="2">
        <v>46036</v>
      </c>
      <c r="C652" s="1" t="s">
        <v>2337</v>
      </c>
      <c r="D652" s="1" t="s">
        <v>12</v>
      </c>
      <c r="E652" s="1" t="s">
        <v>21</v>
      </c>
      <c r="F652" s="1">
        <v>12985.12</v>
      </c>
      <c r="G652" s="1" t="s">
        <v>14</v>
      </c>
      <c r="H652" s="2">
        <v>46037</v>
      </c>
      <c r="I652" s="1" t="s">
        <v>22</v>
      </c>
      <c r="J652" s="1">
        <v>30.6</v>
      </c>
      <c r="K652" s="1">
        <f>COUNTIF(A:A,bank_processed_transactions[[#This Row],[transaction_id]])</f>
        <v>1</v>
      </c>
    </row>
    <row r="653" spans="1:11" x14ac:dyDescent="0.3">
      <c r="A653" s="1" t="s">
        <v>1181</v>
      </c>
      <c r="B653" s="2">
        <v>46085</v>
      </c>
      <c r="C653" s="1" t="s">
        <v>527</v>
      </c>
      <c r="D653" s="1" t="s">
        <v>66</v>
      </c>
      <c r="E653" s="1" t="s">
        <v>13</v>
      </c>
      <c r="F653" s="1">
        <v>7945.66</v>
      </c>
      <c r="G653" s="1" t="s">
        <v>14</v>
      </c>
      <c r="H653" s="2">
        <v>46085</v>
      </c>
      <c r="I653" s="1" t="s">
        <v>15</v>
      </c>
      <c r="J653" s="1">
        <v>32.5</v>
      </c>
      <c r="K653" s="1">
        <f>COUNTIF(A:A,bank_processed_transactions[[#This Row],[transaction_id]])</f>
        <v>1</v>
      </c>
    </row>
    <row r="654" spans="1:11" x14ac:dyDescent="0.3">
      <c r="A654" s="1" t="s">
        <v>1488</v>
      </c>
      <c r="B654" s="2">
        <v>46037</v>
      </c>
      <c r="C654" s="1" t="s">
        <v>1489</v>
      </c>
      <c r="D654" s="1" t="s">
        <v>66</v>
      </c>
      <c r="E654" s="1" t="s">
        <v>27</v>
      </c>
      <c r="F654" s="1">
        <v>155.5</v>
      </c>
      <c r="G654" s="1" t="s">
        <v>14</v>
      </c>
      <c r="H654" s="2">
        <v>46037</v>
      </c>
      <c r="I654" s="1" t="s">
        <v>28</v>
      </c>
      <c r="J654" s="1">
        <v>40.200000000000003</v>
      </c>
      <c r="K654" s="1">
        <f>COUNTIF(A:A,bank_processed_transactions[[#This Row],[transaction_id]])</f>
        <v>1</v>
      </c>
    </row>
    <row r="655" spans="1:11" x14ac:dyDescent="0.3">
      <c r="A655" s="1" t="s">
        <v>2035</v>
      </c>
      <c r="B655" s="2">
        <v>46069</v>
      </c>
      <c r="C655" s="1" t="s">
        <v>2002</v>
      </c>
      <c r="D655" s="1" t="s">
        <v>12</v>
      </c>
      <c r="E655" s="1" t="s">
        <v>27</v>
      </c>
      <c r="F655" s="1">
        <v>12442.94</v>
      </c>
      <c r="G655" s="1" t="s">
        <v>14</v>
      </c>
      <c r="H655" s="2">
        <v>46070</v>
      </c>
      <c r="I655" s="1" t="s">
        <v>15</v>
      </c>
      <c r="J655" s="1">
        <v>11.7</v>
      </c>
      <c r="K655" s="1">
        <f>COUNTIF(A:A,bank_processed_transactions[[#This Row],[transaction_id]])</f>
        <v>1</v>
      </c>
    </row>
    <row r="656" spans="1:11" x14ac:dyDescent="0.3">
      <c r="A656" s="1" t="s">
        <v>4680</v>
      </c>
      <c r="B656" s="2">
        <v>46108</v>
      </c>
      <c r="C656" s="1" t="s">
        <v>871</v>
      </c>
      <c r="D656" s="1" t="s">
        <v>35</v>
      </c>
      <c r="E656" s="1" t="s">
        <v>13</v>
      </c>
      <c r="F656" s="1">
        <v>11996.51</v>
      </c>
      <c r="G656" s="1" t="s">
        <v>14</v>
      </c>
      <c r="H656" s="2">
        <v>46109</v>
      </c>
      <c r="I656" s="1" t="s">
        <v>22</v>
      </c>
      <c r="J656" s="1">
        <v>0.8</v>
      </c>
      <c r="K656" s="1">
        <f>COUNTIF(A:A,bank_processed_transactions[[#This Row],[transaction_id]])</f>
        <v>1</v>
      </c>
    </row>
    <row r="657" spans="1:11" x14ac:dyDescent="0.3">
      <c r="A657" s="1" t="s">
        <v>2106</v>
      </c>
      <c r="B657" s="2">
        <v>46055</v>
      </c>
      <c r="C657" s="1" t="s">
        <v>2107</v>
      </c>
      <c r="D657" s="1" t="s">
        <v>18</v>
      </c>
      <c r="E657" s="1" t="s">
        <v>27</v>
      </c>
      <c r="F657" s="1">
        <v>6679.95</v>
      </c>
      <c r="G657" s="1" t="s">
        <v>14</v>
      </c>
      <c r="H657" s="2">
        <v>46057</v>
      </c>
      <c r="I657" s="1" t="s">
        <v>15</v>
      </c>
      <c r="J657" s="1">
        <v>32.299999999999997</v>
      </c>
      <c r="K657" s="1">
        <f>COUNTIF(A:A,bank_processed_transactions[[#This Row],[transaction_id]])</f>
        <v>1</v>
      </c>
    </row>
    <row r="658" spans="1:11" x14ac:dyDescent="0.3">
      <c r="A658" s="1" t="s">
        <v>1037</v>
      </c>
      <c r="B658" s="2">
        <v>46070</v>
      </c>
      <c r="C658" s="1" t="s">
        <v>385</v>
      </c>
      <c r="D658" s="1" t="s">
        <v>12</v>
      </c>
      <c r="E658" s="1" t="s">
        <v>55</v>
      </c>
      <c r="F658" s="1">
        <v>1197.69</v>
      </c>
      <c r="G658" s="1" t="s">
        <v>14</v>
      </c>
      <c r="H658" s="2">
        <v>46071</v>
      </c>
      <c r="I658" s="1" t="s">
        <v>28</v>
      </c>
      <c r="J658" s="1">
        <v>12.3</v>
      </c>
      <c r="K658" s="1">
        <f>COUNTIF(A:A,bank_processed_transactions[[#This Row],[transaction_id]])</f>
        <v>1</v>
      </c>
    </row>
    <row r="659" spans="1:11" x14ac:dyDescent="0.3">
      <c r="A659" s="1" t="s">
        <v>1821</v>
      </c>
      <c r="B659" s="2">
        <v>46099</v>
      </c>
      <c r="C659" s="1" t="s">
        <v>566</v>
      </c>
      <c r="D659" s="1" t="s">
        <v>18</v>
      </c>
      <c r="E659" s="1" t="s">
        <v>27</v>
      </c>
      <c r="F659" s="1">
        <v>1200.42</v>
      </c>
      <c r="G659" s="1" t="s">
        <v>14</v>
      </c>
      <c r="H659" s="2">
        <v>46100</v>
      </c>
      <c r="I659" s="1" t="s">
        <v>28</v>
      </c>
      <c r="J659" s="1">
        <v>28.7</v>
      </c>
      <c r="K659" s="1">
        <f>COUNTIF(A:A,bank_processed_transactions[[#This Row],[transaction_id]])</f>
        <v>1</v>
      </c>
    </row>
    <row r="660" spans="1:11" x14ac:dyDescent="0.3">
      <c r="A660" s="1" t="s">
        <v>1905</v>
      </c>
      <c r="B660" s="2">
        <v>46060</v>
      </c>
      <c r="C660" s="1" t="s">
        <v>239</v>
      </c>
      <c r="D660" s="1" t="s">
        <v>46</v>
      </c>
      <c r="E660" s="1" t="s">
        <v>55</v>
      </c>
      <c r="F660" s="1">
        <v>1466.21</v>
      </c>
      <c r="G660" s="1" t="s">
        <v>14</v>
      </c>
      <c r="H660" s="2">
        <v>46060</v>
      </c>
      <c r="I660" s="1" t="s">
        <v>15</v>
      </c>
      <c r="J660" s="1">
        <v>9.4</v>
      </c>
      <c r="K660" s="1">
        <f>COUNTIF(A:A,bank_processed_transactions[[#This Row],[transaction_id]])</f>
        <v>1</v>
      </c>
    </row>
    <row r="661" spans="1:11" x14ac:dyDescent="0.3">
      <c r="A661" s="1" t="s">
        <v>2815</v>
      </c>
      <c r="B661" s="2">
        <v>46082</v>
      </c>
      <c r="C661" s="1" t="s">
        <v>2189</v>
      </c>
      <c r="D661" s="1" t="s">
        <v>46</v>
      </c>
      <c r="E661" s="1" t="s">
        <v>27</v>
      </c>
      <c r="F661" s="1">
        <v>11916.14</v>
      </c>
      <c r="G661" s="1" t="s">
        <v>14</v>
      </c>
      <c r="H661" s="2">
        <v>46083</v>
      </c>
      <c r="I661" s="1" t="s">
        <v>15</v>
      </c>
      <c r="J661" s="1">
        <v>59.2</v>
      </c>
      <c r="K661" s="1">
        <f>COUNTIF(A:A,bank_processed_transactions[[#This Row],[transaction_id]])</f>
        <v>1</v>
      </c>
    </row>
    <row r="662" spans="1:11" x14ac:dyDescent="0.3">
      <c r="A662" s="1" t="s">
        <v>2999</v>
      </c>
      <c r="B662" s="2">
        <v>46084</v>
      </c>
      <c r="C662" s="1" t="s">
        <v>1172</v>
      </c>
      <c r="D662" s="1" t="s">
        <v>18</v>
      </c>
      <c r="E662" s="1" t="s">
        <v>21</v>
      </c>
      <c r="F662" s="1">
        <v>10393.77</v>
      </c>
      <c r="G662" s="1" t="s">
        <v>94</v>
      </c>
      <c r="H662" s="2">
        <v>46085</v>
      </c>
      <c r="I662" s="1" t="s">
        <v>22</v>
      </c>
      <c r="J662" s="1">
        <v>25</v>
      </c>
      <c r="K662" s="1">
        <f>COUNTIF(A:A,bank_processed_transactions[[#This Row],[transaction_id]])</f>
        <v>1</v>
      </c>
    </row>
    <row r="663" spans="1:11" x14ac:dyDescent="0.3">
      <c r="A663" s="1" t="s">
        <v>2184</v>
      </c>
      <c r="B663" s="2">
        <v>46054</v>
      </c>
      <c r="C663" s="1" t="s">
        <v>1862</v>
      </c>
      <c r="D663" s="1" t="s">
        <v>12</v>
      </c>
      <c r="E663" s="1" t="s">
        <v>21</v>
      </c>
      <c r="F663" s="1">
        <v>14927.83</v>
      </c>
      <c r="G663" s="1" t="s">
        <v>14</v>
      </c>
      <c r="H663" s="2">
        <v>46054</v>
      </c>
      <c r="I663" s="1" t="s">
        <v>15</v>
      </c>
      <c r="J663" s="1">
        <v>58.5</v>
      </c>
      <c r="K663" s="1">
        <f>COUNTIF(A:A,bank_processed_transactions[[#This Row],[transaction_id]])</f>
        <v>1</v>
      </c>
    </row>
    <row r="664" spans="1:11" x14ac:dyDescent="0.3">
      <c r="A664" s="1" t="s">
        <v>4434</v>
      </c>
      <c r="B664" s="2">
        <v>46098</v>
      </c>
      <c r="C664" s="1" t="s">
        <v>350</v>
      </c>
      <c r="D664" s="1" t="s">
        <v>66</v>
      </c>
      <c r="E664" s="1" t="s">
        <v>21</v>
      </c>
      <c r="F664" s="1">
        <v>1360.97</v>
      </c>
      <c r="G664" s="1" t="s">
        <v>14</v>
      </c>
      <c r="H664" s="2">
        <v>46100</v>
      </c>
      <c r="I664" s="1" t="s">
        <v>15</v>
      </c>
      <c r="J664" s="1">
        <v>5.0999999999999996</v>
      </c>
      <c r="K664" s="1">
        <f>COUNTIF(A:A,bank_processed_transactions[[#This Row],[transaction_id]])</f>
        <v>1</v>
      </c>
    </row>
    <row r="665" spans="1:11" x14ac:dyDescent="0.3">
      <c r="A665" s="1" t="s">
        <v>4468</v>
      </c>
      <c r="B665" s="2">
        <v>46110</v>
      </c>
      <c r="C665" s="1" t="s">
        <v>1537</v>
      </c>
      <c r="D665" s="1" t="s">
        <v>35</v>
      </c>
      <c r="E665" s="1" t="s">
        <v>55</v>
      </c>
      <c r="F665" s="1">
        <v>4399.2299999999996</v>
      </c>
      <c r="G665" s="1" t="s">
        <v>14</v>
      </c>
      <c r="H665" s="2">
        <v>46112</v>
      </c>
      <c r="I665" s="1" t="s">
        <v>15</v>
      </c>
      <c r="J665" s="1">
        <v>10.3</v>
      </c>
      <c r="K665" s="1">
        <f>COUNTIF(A:A,bank_processed_transactions[[#This Row],[transaction_id]])</f>
        <v>1</v>
      </c>
    </row>
    <row r="666" spans="1:11" x14ac:dyDescent="0.3">
      <c r="A666" s="1" t="s">
        <v>1491</v>
      </c>
      <c r="B666" s="2">
        <v>46064</v>
      </c>
      <c r="C666" s="1" t="s">
        <v>769</v>
      </c>
      <c r="D666" s="1" t="s">
        <v>66</v>
      </c>
      <c r="E666" s="1" t="s">
        <v>27</v>
      </c>
      <c r="F666" s="1">
        <v>2877.99</v>
      </c>
      <c r="G666" s="1" t="s">
        <v>94</v>
      </c>
      <c r="H666" s="2">
        <v>46067</v>
      </c>
      <c r="I666" s="1" t="s">
        <v>22</v>
      </c>
      <c r="J666" s="1">
        <v>2.2999999999999998</v>
      </c>
      <c r="K666" s="1">
        <f>COUNTIF(A:A,bank_processed_transactions[[#This Row],[transaction_id]])</f>
        <v>1</v>
      </c>
    </row>
    <row r="667" spans="1:11" x14ac:dyDescent="0.3">
      <c r="A667" s="1" t="s">
        <v>711</v>
      </c>
      <c r="B667" s="2">
        <v>46087</v>
      </c>
      <c r="C667" s="1" t="s">
        <v>454</v>
      </c>
      <c r="D667" s="1" t="s">
        <v>12</v>
      </c>
      <c r="E667" s="1" t="s">
        <v>27</v>
      </c>
      <c r="F667" s="1">
        <v>16618.43</v>
      </c>
      <c r="G667" s="1" t="s">
        <v>89</v>
      </c>
      <c r="H667" s="2">
        <v>46089</v>
      </c>
      <c r="I667" s="1" t="s">
        <v>22</v>
      </c>
      <c r="J667" s="1">
        <v>54.1</v>
      </c>
      <c r="K667" s="1">
        <f>COUNTIF(A:A,bank_processed_transactions[[#This Row],[transaction_id]])</f>
        <v>1</v>
      </c>
    </row>
    <row r="668" spans="1:11" x14ac:dyDescent="0.3">
      <c r="A668" s="1" t="s">
        <v>4645</v>
      </c>
      <c r="B668" s="2">
        <v>46066</v>
      </c>
      <c r="C668" s="1" t="s">
        <v>3933</v>
      </c>
      <c r="D668" s="1" t="s">
        <v>18</v>
      </c>
      <c r="E668" s="1" t="s">
        <v>13</v>
      </c>
      <c r="F668" s="1">
        <v>24771.16</v>
      </c>
      <c r="G668" s="1" t="s">
        <v>14</v>
      </c>
      <c r="H668" s="2">
        <v>46067</v>
      </c>
      <c r="I668" s="1" t="s">
        <v>15</v>
      </c>
      <c r="J668" s="1">
        <v>42.1</v>
      </c>
      <c r="K668" s="1">
        <f>COUNTIF(A:A,bank_processed_transactions[[#This Row],[transaction_id]])</f>
        <v>1</v>
      </c>
    </row>
    <row r="669" spans="1:11" x14ac:dyDescent="0.3">
      <c r="A669" s="1" t="s">
        <v>1770</v>
      </c>
      <c r="B669" s="2">
        <v>46030</v>
      </c>
      <c r="C669" s="1" t="s">
        <v>1374</v>
      </c>
      <c r="D669" s="1" t="s">
        <v>18</v>
      </c>
      <c r="E669" s="1" t="s">
        <v>13</v>
      </c>
      <c r="F669" s="1">
        <v>991.78</v>
      </c>
      <c r="G669" s="1" t="s">
        <v>14</v>
      </c>
      <c r="H669" s="2">
        <v>46031</v>
      </c>
      <c r="I669" s="1" t="s">
        <v>22</v>
      </c>
      <c r="J669" s="1">
        <v>47.1</v>
      </c>
      <c r="K669" s="1">
        <f>COUNTIF(A:A,bank_processed_transactions[[#This Row],[transaction_id]])</f>
        <v>1</v>
      </c>
    </row>
    <row r="670" spans="1:11" x14ac:dyDescent="0.3">
      <c r="A670" s="1" t="s">
        <v>1637</v>
      </c>
      <c r="B670" s="2">
        <v>46102</v>
      </c>
      <c r="C670" s="1" t="s">
        <v>603</v>
      </c>
      <c r="D670" s="1" t="s">
        <v>66</v>
      </c>
      <c r="E670" s="1" t="s">
        <v>55</v>
      </c>
      <c r="F670" s="1">
        <v>1156.75</v>
      </c>
      <c r="G670" s="1" t="s">
        <v>14</v>
      </c>
      <c r="H670" s="2">
        <v>46105</v>
      </c>
      <c r="I670" s="1" t="s">
        <v>22</v>
      </c>
      <c r="J670" s="1">
        <v>56.8</v>
      </c>
      <c r="K670" s="1">
        <f>COUNTIF(A:A,bank_processed_transactions[[#This Row],[transaction_id]])</f>
        <v>1</v>
      </c>
    </row>
    <row r="671" spans="1:11" x14ac:dyDescent="0.3">
      <c r="A671" s="1" t="s">
        <v>3400</v>
      </c>
      <c r="B671" s="2">
        <v>46078</v>
      </c>
      <c r="C671" s="1" t="s">
        <v>1300</v>
      </c>
      <c r="D671" s="1" t="s">
        <v>12</v>
      </c>
      <c r="E671" s="1" t="s">
        <v>21</v>
      </c>
      <c r="F671" s="1">
        <v>1082.98</v>
      </c>
      <c r="G671" s="1" t="s">
        <v>14</v>
      </c>
      <c r="H671" s="2">
        <v>46078</v>
      </c>
      <c r="I671" s="1" t="s">
        <v>28</v>
      </c>
      <c r="J671" s="1">
        <v>90.6</v>
      </c>
      <c r="K671" s="1">
        <f>COUNTIF(A:A,bank_processed_transactions[[#This Row],[transaction_id]])</f>
        <v>1</v>
      </c>
    </row>
    <row r="672" spans="1:11" x14ac:dyDescent="0.3">
      <c r="A672" s="1" t="s">
        <v>359</v>
      </c>
      <c r="B672" s="2">
        <v>46111</v>
      </c>
      <c r="C672" s="1" t="s">
        <v>360</v>
      </c>
      <c r="D672" s="1" t="s">
        <v>12</v>
      </c>
      <c r="E672" s="1" t="s">
        <v>13</v>
      </c>
      <c r="F672" s="1">
        <v>1157.08</v>
      </c>
      <c r="G672" s="1" t="s">
        <v>14</v>
      </c>
      <c r="H672" s="2">
        <v>46114</v>
      </c>
      <c r="I672" s="1" t="s">
        <v>28</v>
      </c>
      <c r="J672" s="1">
        <v>59.5</v>
      </c>
      <c r="K672" s="1">
        <f>COUNTIF(A:A,bank_processed_transactions[[#This Row],[transaction_id]])</f>
        <v>1</v>
      </c>
    </row>
    <row r="673" spans="1:11" x14ac:dyDescent="0.3">
      <c r="A673" s="1" t="s">
        <v>4826</v>
      </c>
      <c r="B673" s="2">
        <v>46081</v>
      </c>
      <c r="C673" s="1" t="s">
        <v>478</v>
      </c>
      <c r="D673" s="1" t="s">
        <v>66</v>
      </c>
      <c r="E673" s="1" t="s">
        <v>21</v>
      </c>
      <c r="F673" s="1">
        <v>1715.9</v>
      </c>
      <c r="G673" s="1" t="s">
        <v>14</v>
      </c>
      <c r="H673" s="2">
        <v>46083</v>
      </c>
      <c r="I673" s="1" t="s">
        <v>15</v>
      </c>
      <c r="J673" s="1">
        <v>5.5</v>
      </c>
      <c r="K673" s="1">
        <f>COUNTIF(A:A,bank_processed_transactions[[#This Row],[transaction_id]])</f>
        <v>1</v>
      </c>
    </row>
    <row r="674" spans="1:11" x14ac:dyDescent="0.3">
      <c r="A674" s="1" t="s">
        <v>4907</v>
      </c>
      <c r="B674" s="2">
        <v>46068</v>
      </c>
      <c r="C674" s="1" t="s">
        <v>1336</v>
      </c>
      <c r="D674" s="1" t="s">
        <v>18</v>
      </c>
      <c r="E674" s="1" t="s">
        <v>21</v>
      </c>
      <c r="F674" s="1">
        <v>3587.29</v>
      </c>
      <c r="G674" s="1" t="s">
        <v>14</v>
      </c>
      <c r="H674" s="2">
        <v>46068</v>
      </c>
      <c r="I674" s="1" t="s">
        <v>22</v>
      </c>
      <c r="J674" s="1">
        <v>24.6</v>
      </c>
      <c r="K674" s="1">
        <f>COUNTIF(A:A,bank_processed_transactions[[#This Row],[transaction_id]])</f>
        <v>1</v>
      </c>
    </row>
    <row r="675" spans="1:11" x14ac:dyDescent="0.3">
      <c r="A675" s="1" t="s">
        <v>2845</v>
      </c>
      <c r="B675" s="2">
        <v>46107</v>
      </c>
      <c r="C675" s="1" t="s">
        <v>370</v>
      </c>
      <c r="D675" s="1" t="s">
        <v>18</v>
      </c>
      <c r="E675" s="1" t="s">
        <v>55</v>
      </c>
      <c r="F675" s="1">
        <v>654.07000000000005</v>
      </c>
      <c r="G675" s="1" t="s">
        <v>14</v>
      </c>
      <c r="H675" s="2">
        <v>46109</v>
      </c>
      <c r="I675" s="1" t="s">
        <v>22</v>
      </c>
      <c r="J675" s="1">
        <v>61</v>
      </c>
      <c r="K675" s="1">
        <f>COUNTIF(A:A,bank_processed_transactions[[#This Row],[transaction_id]])</f>
        <v>1</v>
      </c>
    </row>
    <row r="676" spans="1:11" x14ac:dyDescent="0.3">
      <c r="A676" s="1" t="s">
        <v>2401</v>
      </c>
      <c r="B676" s="2">
        <v>46047</v>
      </c>
      <c r="C676" s="1" t="s">
        <v>730</v>
      </c>
      <c r="D676" s="1" t="s">
        <v>46</v>
      </c>
      <c r="E676" s="1" t="s">
        <v>27</v>
      </c>
      <c r="F676" s="1">
        <v>1143.1600000000001</v>
      </c>
      <c r="G676" s="1" t="s">
        <v>14</v>
      </c>
      <c r="H676" s="2">
        <v>46048</v>
      </c>
      <c r="I676" s="1" t="s">
        <v>28</v>
      </c>
      <c r="J676" s="1">
        <v>58</v>
      </c>
      <c r="K676" s="1">
        <f>COUNTIF(A:A,bank_processed_transactions[[#This Row],[transaction_id]])</f>
        <v>1</v>
      </c>
    </row>
    <row r="677" spans="1:11" x14ac:dyDescent="0.3">
      <c r="A677" s="1" t="s">
        <v>3515</v>
      </c>
      <c r="B677" s="2">
        <v>46082</v>
      </c>
      <c r="C677" s="1" t="s">
        <v>217</v>
      </c>
      <c r="D677" s="1" t="s">
        <v>12</v>
      </c>
      <c r="E677" s="1" t="s">
        <v>55</v>
      </c>
      <c r="F677" s="1">
        <v>3903.69</v>
      </c>
      <c r="G677" s="1" t="s">
        <v>14</v>
      </c>
      <c r="H677" s="2">
        <v>46084</v>
      </c>
      <c r="I677" s="1" t="s">
        <v>28</v>
      </c>
      <c r="J677" s="1">
        <v>70.599999999999994</v>
      </c>
      <c r="K677" s="1">
        <f>COUNTIF(A:A,bank_processed_transactions[[#This Row],[transaction_id]])</f>
        <v>1</v>
      </c>
    </row>
    <row r="678" spans="1:11" x14ac:dyDescent="0.3">
      <c r="A678" s="1" t="s">
        <v>2496</v>
      </c>
      <c r="B678" s="2">
        <v>46031</v>
      </c>
      <c r="C678" s="1" t="s">
        <v>1350</v>
      </c>
      <c r="D678" s="1" t="s">
        <v>66</v>
      </c>
      <c r="E678" s="1" t="s">
        <v>27</v>
      </c>
      <c r="F678" s="1">
        <v>7211.52</v>
      </c>
      <c r="G678" s="1" t="s">
        <v>14</v>
      </c>
      <c r="H678" s="2">
        <v>46033</v>
      </c>
      <c r="I678" s="1" t="s">
        <v>15</v>
      </c>
      <c r="J678" s="1">
        <v>6.5</v>
      </c>
      <c r="K678" s="1">
        <f>COUNTIF(A:A,bank_processed_transactions[[#This Row],[transaction_id]])</f>
        <v>1</v>
      </c>
    </row>
    <row r="679" spans="1:11" x14ac:dyDescent="0.3">
      <c r="A679" s="1" t="s">
        <v>2019</v>
      </c>
      <c r="B679" s="2">
        <v>46104</v>
      </c>
      <c r="C679" s="1" t="s">
        <v>288</v>
      </c>
      <c r="D679" s="1" t="s">
        <v>18</v>
      </c>
      <c r="E679" s="1" t="s">
        <v>55</v>
      </c>
      <c r="F679" s="1">
        <v>24504.46</v>
      </c>
      <c r="G679" s="1" t="s">
        <v>14</v>
      </c>
      <c r="H679" s="2">
        <v>46109</v>
      </c>
      <c r="I679" s="1" t="s">
        <v>28</v>
      </c>
      <c r="J679" s="1">
        <v>18.5</v>
      </c>
      <c r="K679" s="1">
        <f>COUNTIF(A:A,bank_processed_transactions[[#This Row],[transaction_id]])</f>
        <v>1</v>
      </c>
    </row>
    <row r="680" spans="1:11" x14ac:dyDescent="0.3">
      <c r="A680" s="1" t="s">
        <v>2072</v>
      </c>
      <c r="B680" s="2">
        <v>46033</v>
      </c>
      <c r="C680" s="1" t="s">
        <v>296</v>
      </c>
      <c r="D680" s="1" t="s">
        <v>12</v>
      </c>
      <c r="E680" s="1" t="s">
        <v>13</v>
      </c>
      <c r="F680" s="1">
        <v>1272.07</v>
      </c>
      <c r="G680" s="1" t="s">
        <v>14</v>
      </c>
      <c r="H680" s="2">
        <v>46036</v>
      </c>
      <c r="I680" s="1" t="s">
        <v>28</v>
      </c>
      <c r="J680" s="1">
        <v>48.9</v>
      </c>
      <c r="K680" s="1">
        <f>COUNTIF(A:A,bank_processed_transactions[[#This Row],[transaction_id]])</f>
        <v>1</v>
      </c>
    </row>
    <row r="681" spans="1:11" x14ac:dyDescent="0.3">
      <c r="A681" s="1" t="s">
        <v>1784</v>
      </c>
      <c r="B681" s="2">
        <v>46080</v>
      </c>
      <c r="C681" s="1" t="s">
        <v>1228</v>
      </c>
      <c r="D681" s="1" t="s">
        <v>66</v>
      </c>
      <c r="E681" s="1" t="s">
        <v>13</v>
      </c>
      <c r="F681" s="1">
        <v>317.94</v>
      </c>
      <c r="G681" s="1" t="s">
        <v>14</v>
      </c>
      <c r="H681" s="2">
        <v>46082</v>
      </c>
      <c r="I681" s="1" t="s">
        <v>15</v>
      </c>
      <c r="J681" s="1">
        <v>11.3</v>
      </c>
      <c r="K681" s="1">
        <f>COUNTIF(A:A,bank_processed_transactions[[#This Row],[transaction_id]])</f>
        <v>1</v>
      </c>
    </row>
    <row r="682" spans="1:11" x14ac:dyDescent="0.3">
      <c r="A682" s="1" t="s">
        <v>315</v>
      </c>
      <c r="B682" s="2">
        <v>46039</v>
      </c>
      <c r="C682" s="1" t="s">
        <v>316</v>
      </c>
      <c r="D682" s="1" t="s">
        <v>18</v>
      </c>
      <c r="E682" s="1" t="s">
        <v>13</v>
      </c>
      <c r="F682" s="1">
        <v>16714.79</v>
      </c>
      <c r="G682" s="1" t="s">
        <v>14</v>
      </c>
      <c r="H682" s="2">
        <v>46041</v>
      </c>
      <c r="I682" s="1" t="s">
        <v>22</v>
      </c>
      <c r="J682" s="1">
        <v>9.6999999999999993</v>
      </c>
      <c r="K682" s="1">
        <f>COUNTIF(A:A,bank_processed_transactions[[#This Row],[transaction_id]])</f>
        <v>1</v>
      </c>
    </row>
    <row r="683" spans="1:11" x14ac:dyDescent="0.3">
      <c r="A683" s="1" t="s">
        <v>453</v>
      </c>
      <c r="B683" s="2">
        <v>46082</v>
      </c>
      <c r="C683" s="1" t="s">
        <v>454</v>
      </c>
      <c r="D683" s="1" t="s">
        <v>66</v>
      </c>
      <c r="E683" s="1" t="s">
        <v>21</v>
      </c>
      <c r="F683" s="1">
        <v>2837.45</v>
      </c>
      <c r="G683" s="1" t="s">
        <v>94</v>
      </c>
      <c r="H683" s="2">
        <v>46082</v>
      </c>
      <c r="I683" s="1" t="s">
        <v>15</v>
      </c>
      <c r="J683" s="1">
        <v>30.7</v>
      </c>
      <c r="K683" s="1">
        <f>COUNTIF(A:A,bank_processed_transactions[[#This Row],[transaction_id]])</f>
        <v>1</v>
      </c>
    </row>
    <row r="684" spans="1:11" x14ac:dyDescent="0.3">
      <c r="A684" s="1" t="s">
        <v>3450</v>
      </c>
      <c r="B684" s="2">
        <v>46080</v>
      </c>
      <c r="C684" s="1" t="s">
        <v>1362</v>
      </c>
      <c r="D684" s="1" t="s">
        <v>12</v>
      </c>
      <c r="E684" s="1" t="s">
        <v>13</v>
      </c>
      <c r="F684" s="1">
        <v>8660.52</v>
      </c>
      <c r="G684" s="1" t="s">
        <v>14</v>
      </c>
      <c r="H684" s="2">
        <v>46083</v>
      </c>
      <c r="I684" s="1" t="s">
        <v>15</v>
      </c>
      <c r="J684" s="1">
        <v>13.6</v>
      </c>
      <c r="K684" s="1">
        <f>COUNTIF(A:A,bank_processed_transactions[[#This Row],[transaction_id]])</f>
        <v>1</v>
      </c>
    </row>
    <row r="685" spans="1:11" x14ac:dyDescent="0.3">
      <c r="A685" s="1" t="s">
        <v>4186</v>
      </c>
      <c r="B685" s="2">
        <v>46033</v>
      </c>
      <c r="C685" s="1" t="s">
        <v>2380</v>
      </c>
      <c r="D685" s="1" t="s">
        <v>66</v>
      </c>
      <c r="E685" s="1" t="s">
        <v>55</v>
      </c>
      <c r="F685" s="1">
        <v>1209.18</v>
      </c>
      <c r="G685" s="1" t="s">
        <v>14</v>
      </c>
      <c r="H685" s="2">
        <v>46034</v>
      </c>
      <c r="I685" s="1" t="s">
        <v>22</v>
      </c>
      <c r="J685" s="1">
        <v>49.5</v>
      </c>
      <c r="K685" s="1">
        <f>COUNTIF(A:A,bank_processed_transactions[[#This Row],[transaction_id]])</f>
        <v>1</v>
      </c>
    </row>
    <row r="686" spans="1:11" x14ac:dyDescent="0.3">
      <c r="A686" s="1" t="s">
        <v>3594</v>
      </c>
      <c r="B686" s="2">
        <v>46075</v>
      </c>
      <c r="C686" s="1" t="s">
        <v>1573</v>
      </c>
      <c r="D686" s="1" t="s">
        <v>66</v>
      </c>
      <c r="E686" s="1" t="s">
        <v>21</v>
      </c>
      <c r="F686" s="1">
        <v>2848.1</v>
      </c>
      <c r="G686" s="1" t="s">
        <v>14</v>
      </c>
      <c r="H686" s="2">
        <v>46075</v>
      </c>
      <c r="I686" s="1" t="s">
        <v>28</v>
      </c>
      <c r="J686" s="1">
        <v>26.3</v>
      </c>
      <c r="K686" s="1">
        <f>COUNTIF(A:A,bank_processed_transactions[[#This Row],[transaction_id]])</f>
        <v>1</v>
      </c>
    </row>
    <row r="687" spans="1:11" x14ac:dyDescent="0.3">
      <c r="A687" s="1" t="s">
        <v>1370</v>
      </c>
      <c r="B687" s="2">
        <v>46071</v>
      </c>
      <c r="C687" s="1" t="s">
        <v>1371</v>
      </c>
      <c r="D687" s="1" t="s">
        <v>12</v>
      </c>
      <c r="E687" s="1" t="s">
        <v>13</v>
      </c>
      <c r="F687" s="1">
        <v>14973.99</v>
      </c>
      <c r="G687" s="1" t="s">
        <v>14</v>
      </c>
      <c r="H687" s="2">
        <v>46071</v>
      </c>
      <c r="I687" s="1" t="s">
        <v>15</v>
      </c>
      <c r="J687" s="1">
        <v>4.8</v>
      </c>
      <c r="K687" s="1">
        <f>COUNTIF(A:A,bank_processed_transactions[[#This Row],[transaction_id]])</f>
        <v>1</v>
      </c>
    </row>
    <row r="688" spans="1:11" x14ac:dyDescent="0.3">
      <c r="A688" s="1" t="s">
        <v>4747</v>
      </c>
      <c r="B688" s="2">
        <v>46055</v>
      </c>
      <c r="C688" s="1" t="s">
        <v>880</v>
      </c>
      <c r="D688" s="1" t="s">
        <v>12</v>
      </c>
      <c r="E688" s="1" t="s">
        <v>27</v>
      </c>
      <c r="F688" s="1">
        <v>14528.5</v>
      </c>
      <c r="G688" s="1" t="s">
        <v>94</v>
      </c>
      <c r="H688" s="2">
        <v>46056</v>
      </c>
      <c r="I688" s="1" t="s">
        <v>15</v>
      </c>
      <c r="J688" s="1">
        <v>25.6</v>
      </c>
      <c r="K688" s="1">
        <f>COUNTIF(A:A,bank_processed_transactions[[#This Row],[transaction_id]])</f>
        <v>1</v>
      </c>
    </row>
    <row r="689" spans="1:11" x14ac:dyDescent="0.3">
      <c r="A689" s="1" t="s">
        <v>131</v>
      </c>
      <c r="B689" s="2">
        <v>46076</v>
      </c>
      <c r="C689" s="1" t="s">
        <v>132</v>
      </c>
      <c r="D689" s="1" t="s">
        <v>66</v>
      </c>
      <c r="E689" s="1" t="s">
        <v>13</v>
      </c>
      <c r="F689" s="1">
        <v>1010.23</v>
      </c>
      <c r="G689" s="1" t="s">
        <v>14</v>
      </c>
      <c r="H689" s="2">
        <v>46079</v>
      </c>
      <c r="I689" s="1" t="s">
        <v>15</v>
      </c>
      <c r="J689" s="1">
        <v>10.6</v>
      </c>
      <c r="K689" s="1">
        <f>COUNTIF(A:A,bank_processed_transactions[[#This Row],[transaction_id]])</f>
        <v>1</v>
      </c>
    </row>
    <row r="690" spans="1:11" x14ac:dyDescent="0.3">
      <c r="A690" s="1" t="s">
        <v>4001</v>
      </c>
      <c r="B690" s="2">
        <v>46046</v>
      </c>
      <c r="C690" s="1" t="s">
        <v>267</v>
      </c>
      <c r="D690" s="1" t="s">
        <v>35</v>
      </c>
      <c r="E690" s="1" t="s">
        <v>13</v>
      </c>
      <c r="F690" s="1">
        <v>4130.8900000000003</v>
      </c>
      <c r="G690" s="1" t="s">
        <v>14</v>
      </c>
      <c r="H690" s="2">
        <v>46047</v>
      </c>
      <c r="I690" s="1" t="s">
        <v>15</v>
      </c>
      <c r="J690" s="1">
        <v>7.3</v>
      </c>
      <c r="K690" s="1">
        <f>COUNTIF(A:A,bank_processed_transactions[[#This Row],[transaction_id]])</f>
        <v>1</v>
      </c>
    </row>
    <row r="691" spans="1:11" x14ac:dyDescent="0.3">
      <c r="A691" s="1" t="s">
        <v>4809</v>
      </c>
      <c r="B691" s="2">
        <v>46047</v>
      </c>
      <c r="C691" s="1" t="s">
        <v>514</v>
      </c>
      <c r="D691" s="1" t="s">
        <v>46</v>
      </c>
      <c r="E691" s="1" t="s">
        <v>21</v>
      </c>
      <c r="F691" s="1">
        <v>1256.9100000000001</v>
      </c>
      <c r="G691" s="1" t="s">
        <v>14</v>
      </c>
      <c r="H691" s="2">
        <v>46048</v>
      </c>
      <c r="I691" s="1" t="s">
        <v>15</v>
      </c>
      <c r="J691" s="1">
        <v>25</v>
      </c>
      <c r="K691" s="1">
        <f>COUNTIF(A:A,bank_processed_transactions[[#This Row],[transaction_id]])</f>
        <v>1</v>
      </c>
    </row>
    <row r="692" spans="1:11" x14ac:dyDescent="0.3">
      <c r="A692" s="1" t="s">
        <v>3028</v>
      </c>
      <c r="B692" s="2">
        <v>46062</v>
      </c>
      <c r="C692" s="1" t="s">
        <v>237</v>
      </c>
      <c r="D692" s="1" t="s">
        <v>35</v>
      </c>
      <c r="E692" s="1" t="s">
        <v>21</v>
      </c>
      <c r="F692" s="1">
        <v>1448.04</v>
      </c>
      <c r="G692" s="1" t="s">
        <v>14</v>
      </c>
      <c r="H692" s="2">
        <v>46065</v>
      </c>
      <c r="I692" s="1" t="s">
        <v>28</v>
      </c>
      <c r="J692" s="1">
        <v>16.8</v>
      </c>
      <c r="K692" s="1">
        <f>COUNTIF(A:A,bank_processed_transactions[[#This Row],[transaction_id]])</f>
        <v>1</v>
      </c>
    </row>
    <row r="693" spans="1:11" x14ac:dyDescent="0.3">
      <c r="A693" s="1" t="s">
        <v>3693</v>
      </c>
      <c r="B693" s="2">
        <v>46060</v>
      </c>
      <c r="C693" s="1" t="s">
        <v>684</v>
      </c>
      <c r="D693" s="1" t="s">
        <v>35</v>
      </c>
      <c r="E693" s="1" t="s">
        <v>13</v>
      </c>
      <c r="F693" s="1">
        <v>5019.58</v>
      </c>
      <c r="G693" s="1" t="s">
        <v>14</v>
      </c>
      <c r="H693" s="2">
        <v>46060</v>
      </c>
      <c r="I693" s="1" t="s">
        <v>15</v>
      </c>
      <c r="J693" s="1">
        <v>29.5</v>
      </c>
      <c r="K693" s="1">
        <f>COUNTIF(A:A,bank_processed_transactions[[#This Row],[transaction_id]])</f>
        <v>1</v>
      </c>
    </row>
    <row r="694" spans="1:11" x14ac:dyDescent="0.3">
      <c r="A694" s="1" t="s">
        <v>4246</v>
      </c>
      <c r="B694" s="2">
        <v>46034</v>
      </c>
      <c r="C694" s="1" t="s">
        <v>217</v>
      </c>
      <c r="D694" s="1" t="s">
        <v>12</v>
      </c>
      <c r="E694" s="1" t="s">
        <v>13</v>
      </c>
      <c r="F694" s="1">
        <v>1345.56</v>
      </c>
      <c r="G694" s="1" t="s">
        <v>14</v>
      </c>
      <c r="H694" s="2">
        <v>46037</v>
      </c>
      <c r="I694" s="1" t="s">
        <v>15</v>
      </c>
      <c r="J694" s="1">
        <v>43.1</v>
      </c>
      <c r="K694" s="1">
        <f>COUNTIF(A:A,bank_processed_transactions[[#This Row],[transaction_id]])</f>
        <v>1</v>
      </c>
    </row>
    <row r="695" spans="1:11" x14ac:dyDescent="0.3">
      <c r="A695" s="1" t="s">
        <v>2211</v>
      </c>
      <c r="B695" s="2">
        <v>46090</v>
      </c>
      <c r="C695" s="1" t="s">
        <v>465</v>
      </c>
      <c r="D695" s="1" t="s">
        <v>12</v>
      </c>
      <c r="E695" s="1" t="s">
        <v>13</v>
      </c>
      <c r="F695" s="1">
        <v>1327.72</v>
      </c>
      <c r="G695" s="1" t="s">
        <v>14</v>
      </c>
      <c r="H695" s="2">
        <v>46090</v>
      </c>
      <c r="I695" s="1" t="s">
        <v>15</v>
      </c>
      <c r="J695" s="1">
        <v>21.7</v>
      </c>
      <c r="K695" s="1">
        <f>COUNTIF(A:A,bank_processed_transactions[[#This Row],[transaction_id]])</f>
        <v>1</v>
      </c>
    </row>
    <row r="696" spans="1:11" x14ac:dyDescent="0.3">
      <c r="A696" s="1" t="s">
        <v>4734</v>
      </c>
      <c r="B696" s="2">
        <v>46023</v>
      </c>
      <c r="C696" s="1" t="s">
        <v>474</v>
      </c>
      <c r="D696" s="1" t="s">
        <v>18</v>
      </c>
      <c r="E696" s="1" t="s">
        <v>55</v>
      </c>
      <c r="F696" s="1">
        <v>10858.77</v>
      </c>
      <c r="G696" s="1" t="s">
        <v>89</v>
      </c>
      <c r="H696" s="2">
        <v>46024</v>
      </c>
      <c r="I696" s="1" t="s">
        <v>22</v>
      </c>
      <c r="J696" s="1">
        <v>11</v>
      </c>
      <c r="K696" s="1">
        <f>COUNTIF(A:A,bank_processed_transactions[[#This Row],[transaction_id]])</f>
        <v>1</v>
      </c>
    </row>
    <row r="697" spans="1:11" x14ac:dyDescent="0.3">
      <c r="A697" s="1" t="s">
        <v>234</v>
      </c>
      <c r="B697" s="2">
        <v>46074</v>
      </c>
      <c r="C697" s="1" t="s">
        <v>235</v>
      </c>
      <c r="D697" s="1" t="s">
        <v>12</v>
      </c>
      <c r="E697" s="1" t="s">
        <v>27</v>
      </c>
      <c r="F697" s="1">
        <v>7113.9</v>
      </c>
      <c r="G697" s="1" t="s">
        <v>14</v>
      </c>
      <c r="H697" s="2">
        <v>46077</v>
      </c>
      <c r="I697" s="1" t="s">
        <v>22</v>
      </c>
      <c r="J697" s="1">
        <v>64.2</v>
      </c>
      <c r="K697" s="1">
        <f>COUNTIF(A:A,bank_processed_transactions[[#This Row],[transaction_id]])</f>
        <v>1</v>
      </c>
    </row>
    <row r="698" spans="1:11" x14ac:dyDescent="0.3">
      <c r="A698" s="1" t="s">
        <v>3221</v>
      </c>
      <c r="B698" s="2">
        <v>46066</v>
      </c>
      <c r="C698" s="1" t="s">
        <v>3118</v>
      </c>
      <c r="D698" s="1" t="s">
        <v>12</v>
      </c>
      <c r="E698" s="1" t="s">
        <v>55</v>
      </c>
      <c r="F698" s="1">
        <v>1673.74</v>
      </c>
      <c r="G698" s="1" t="s">
        <v>14</v>
      </c>
      <c r="H698" s="2">
        <v>46067</v>
      </c>
      <c r="I698" s="1" t="s">
        <v>28</v>
      </c>
      <c r="J698" s="1">
        <v>43.2</v>
      </c>
      <c r="K698" s="1">
        <f>COUNTIF(A:A,bank_processed_transactions[[#This Row],[transaction_id]])</f>
        <v>1</v>
      </c>
    </row>
    <row r="699" spans="1:11" x14ac:dyDescent="0.3">
      <c r="A699" s="1" t="s">
        <v>2621</v>
      </c>
      <c r="B699" s="2">
        <v>46030</v>
      </c>
      <c r="C699" s="1" t="s">
        <v>2622</v>
      </c>
      <c r="D699" s="1" t="s">
        <v>46</v>
      </c>
      <c r="E699" s="1" t="s">
        <v>21</v>
      </c>
      <c r="F699" s="1">
        <v>3530.39</v>
      </c>
      <c r="G699" s="1" t="s">
        <v>14</v>
      </c>
      <c r="H699" s="2">
        <v>46031</v>
      </c>
      <c r="I699" s="1" t="s">
        <v>22</v>
      </c>
      <c r="J699" s="1">
        <v>22.8</v>
      </c>
      <c r="K699" s="1">
        <f>COUNTIF(A:A,bank_processed_transactions[[#This Row],[transaction_id]])</f>
        <v>1</v>
      </c>
    </row>
    <row r="700" spans="1:11" x14ac:dyDescent="0.3">
      <c r="A700" s="1" t="s">
        <v>3835</v>
      </c>
      <c r="B700" s="2">
        <v>46074</v>
      </c>
      <c r="C700" s="1" t="s">
        <v>518</v>
      </c>
      <c r="D700" s="1" t="s">
        <v>35</v>
      </c>
      <c r="E700" s="1" t="s">
        <v>27</v>
      </c>
      <c r="F700" s="1">
        <v>20757.810000000001</v>
      </c>
      <c r="G700" s="1" t="s">
        <v>14</v>
      </c>
      <c r="H700" s="2">
        <v>46076</v>
      </c>
      <c r="I700" s="1" t="s">
        <v>15</v>
      </c>
      <c r="J700" s="1">
        <v>23</v>
      </c>
      <c r="K700" s="1">
        <f>COUNTIF(A:A,bank_processed_transactions[[#This Row],[transaction_id]])</f>
        <v>1</v>
      </c>
    </row>
    <row r="701" spans="1:11" x14ac:dyDescent="0.3">
      <c r="A701" s="1" t="s">
        <v>4311</v>
      </c>
      <c r="B701" s="2">
        <v>46100</v>
      </c>
      <c r="C701" s="1" t="s">
        <v>1041</v>
      </c>
      <c r="D701" s="1" t="s">
        <v>35</v>
      </c>
      <c r="E701" s="1" t="s">
        <v>27</v>
      </c>
      <c r="F701" s="1">
        <v>1860.26</v>
      </c>
      <c r="G701" s="1" t="s">
        <v>14</v>
      </c>
      <c r="H701" s="2">
        <v>46100</v>
      </c>
      <c r="I701" s="1" t="s">
        <v>28</v>
      </c>
      <c r="J701" s="1">
        <v>12.1</v>
      </c>
      <c r="K701" s="1">
        <f>COUNTIF(A:A,bank_processed_transactions[[#This Row],[transaction_id]])</f>
        <v>1</v>
      </c>
    </row>
    <row r="702" spans="1:11" x14ac:dyDescent="0.3">
      <c r="A702" s="1" t="s">
        <v>2166</v>
      </c>
      <c r="B702" s="2">
        <v>46086</v>
      </c>
      <c r="C702" s="1" t="s">
        <v>1074</v>
      </c>
      <c r="D702" s="1" t="s">
        <v>12</v>
      </c>
      <c r="E702" s="1" t="s">
        <v>27</v>
      </c>
      <c r="F702" s="1">
        <v>4742.2700000000004</v>
      </c>
      <c r="G702" s="1" t="s">
        <v>14</v>
      </c>
      <c r="H702" s="2">
        <v>46088</v>
      </c>
      <c r="I702" s="1" t="s">
        <v>22</v>
      </c>
      <c r="J702" s="1">
        <v>45.4</v>
      </c>
      <c r="K702" s="1">
        <f>COUNTIF(A:A,bank_processed_transactions[[#This Row],[transaction_id]])</f>
        <v>1</v>
      </c>
    </row>
    <row r="703" spans="1:11" x14ac:dyDescent="0.3">
      <c r="A703" s="1" t="s">
        <v>2361</v>
      </c>
      <c r="B703" s="2">
        <v>46051</v>
      </c>
      <c r="C703" s="1" t="s">
        <v>1267</v>
      </c>
      <c r="D703" s="1" t="s">
        <v>35</v>
      </c>
      <c r="E703" s="1" t="s">
        <v>27</v>
      </c>
      <c r="F703" s="1">
        <v>3993.62</v>
      </c>
      <c r="G703" s="1" t="s">
        <v>14</v>
      </c>
      <c r="H703" s="2">
        <v>46056</v>
      </c>
      <c r="I703" s="1" t="s">
        <v>15</v>
      </c>
      <c r="J703" s="1">
        <v>10.7</v>
      </c>
      <c r="K703" s="1">
        <f>COUNTIF(A:A,bank_processed_transactions[[#This Row],[transaction_id]])</f>
        <v>1</v>
      </c>
    </row>
    <row r="704" spans="1:11" x14ac:dyDescent="0.3">
      <c r="A704" s="1" t="s">
        <v>2326</v>
      </c>
      <c r="B704" s="2">
        <v>46044</v>
      </c>
      <c r="C704" s="1" t="s">
        <v>557</v>
      </c>
      <c r="D704" s="1" t="s">
        <v>18</v>
      </c>
      <c r="E704" s="1" t="s">
        <v>13</v>
      </c>
      <c r="F704" s="1">
        <v>1786.57</v>
      </c>
      <c r="G704" s="1" t="s">
        <v>14</v>
      </c>
      <c r="H704" s="2">
        <v>46047</v>
      </c>
      <c r="I704" s="1" t="s">
        <v>15</v>
      </c>
      <c r="J704" s="1">
        <v>19.7</v>
      </c>
      <c r="K704" s="1">
        <f>COUNTIF(A:A,bank_processed_transactions[[#This Row],[transaction_id]])</f>
        <v>1</v>
      </c>
    </row>
    <row r="705" spans="1:11" x14ac:dyDescent="0.3">
      <c r="A705" s="1" t="s">
        <v>2384</v>
      </c>
      <c r="B705" s="2">
        <v>46062</v>
      </c>
      <c r="C705" s="1" t="s">
        <v>2191</v>
      </c>
      <c r="D705" s="1" t="s">
        <v>12</v>
      </c>
      <c r="E705" s="1" t="s">
        <v>13</v>
      </c>
      <c r="F705" s="1">
        <v>1651.25</v>
      </c>
      <c r="G705" s="1" t="s">
        <v>14</v>
      </c>
      <c r="H705" s="2">
        <v>46063</v>
      </c>
      <c r="I705" s="1" t="s">
        <v>28</v>
      </c>
      <c r="J705" s="1">
        <v>5.0999999999999996</v>
      </c>
      <c r="K705" s="1">
        <f>COUNTIF(A:A,bank_processed_transactions[[#This Row],[transaction_id]])</f>
        <v>1</v>
      </c>
    </row>
    <row r="706" spans="1:11" x14ac:dyDescent="0.3">
      <c r="A706" s="1" t="s">
        <v>2473</v>
      </c>
      <c r="B706" s="2">
        <v>46095</v>
      </c>
      <c r="C706" s="1" t="s">
        <v>1928</v>
      </c>
      <c r="D706" s="1" t="s">
        <v>18</v>
      </c>
      <c r="E706" s="1" t="s">
        <v>55</v>
      </c>
      <c r="F706" s="1">
        <v>7787.98</v>
      </c>
      <c r="G706" s="1" t="s">
        <v>94</v>
      </c>
      <c r="H706" s="2">
        <v>46095</v>
      </c>
      <c r="I706" s="1" t="s">
        <v>28</v>
      </c>
      <c r="J706" s="1">
        <v>18.3</v>
      </c>
      <c r="K706" s="1">
        <f>COUNTIF(A:A,bank_processed_transactions[[#This Row],[transaction_id]])</f>
        <v>1</v>
      </c>
    </row>
    <row r="707" spans="1:11" x14ac:dyDescent="0.3">
      <c r="A707" s="1" t="s">
        <v>4332</v>
      </c>
      <c r="B707" s="2">
        <v>46039</v>
      </c>
      <c r="C707" s="1" t="s">
        <v>906</v>
      </c>
      <c r="D707" s="1" t="s">
        <v>12</v>
      </c>
      <c r="E707" s="1" t="s">
        <v>13</v>
      </c>
      <c r="F707" s="1">
        <v>39978.230000000003</v>
      </c>
      <c r="G707" s="1" t="s">
        <v>14</v>
      </c>
      <c r="H707" s="2">
        <v>46039</v>
      </c>
      <c r="I707" s="1" t="s">
        <v>15</v>
      </c>
      <c r="J707" s="1">
        <v>7.6</v>
      </c>
      <c r="K707" s="1">
        <f>COUNTIF(A:A,bank_processed_transactions[[#This Row],[transaction_id]])</f>
        <v>1</v>
      </c>
    </row>
    <row r="708" spans="1:11" x14ac:dyDescent="0.3">
      <c r="A708" s="1" t="s">
        <v>4395</v>
      </c>
      <c r="B708" s="2">
        <v>46079</v>
      </c>
      <c r="C708" s="1" t="s">
        <v>2629</v>
      </c>
      <c r="D708" s="1" t="s">
        <v>12</v>
      </c>
      <c r="E708" s="1" t="s">
        <v>13</v>
      </c>
      <c r="F708" s="1">
        <v>2284.96</v>
      </c>
      <c r="G708" s="1" t="s">
        <v>14</v>
      </c>
      <c r="H708" s="2">
        <v>46080</v>
      </c>
      <c r="I708" s="1" t="s">
        <v>22</v>
      </c>
      <c r="J708" s="1">
        <v>4.8</v>
      </c>
      <c r="K708" s="1">
        <f>COUNTIF(A:A,bank_processed_transactions[[#This Row],[transaction_id]])</f>
        <v>1</v>
      </c>
    </row>
    <row r="709" spans="1:11" x14ac:dyDescent="0.3">
      <c r="A709" s="1" t="s">
        <v>2875</v>
      </c>
      <c r="B709" s="2">
        <v>46102</v>
      </c>
      <c r="C709" s="1" t="s">
        <v>1034</v>
      </c>
      <c r="D709" s="1" t="s">
        <v>12</v>
      </c>
      <c r="E709" s="1" t="s">
        <v>55</v>
      </c>
      <c r="F709" s="1">
        <v>6114.76</v>
      </c>
      <c r="G709" s="1" t="s">
        <v>14</v>
      </c>
      <c r="H709" s="2">
        <v>46104</v>
      </c>
      <c r="I709" s="1" t="s">
        <v>22</v>
      </c>
      <c r="J709" s="1">
        <v>66.900000000000006</v>
      </c>
      <c r="K709" s="1">
        <f>COUNTIF(A:A,bank_processed_transactions[[#This Row],[transaction_id]])</f>
        <v>1</v>
      </c>
    </row>
    <row r="710" spans="1:11" x14ac:dyDescent="0.3">
      <c r="A710" s="1" t="s">
        <v>2360</v>
      </c>
      <c r="B710" s="2">
        <v>46068</v>
      </c>
      <c r="C710" s="1" t="s">
        <v>1827</v>
      </c>
      <c r="D710" s="1" t="s">
        <v>66</v>
      </c>
      <c r="E710" s="1" t="s">
        <v>27</v>
      </c>
      <c r="F710" s="1">
        <v>2321.36</v>
      </c>
      <c r="G710" s="1" t="s">
        <v>14</v>
      </c>
      <c r="H710" s="2">
        <v>46070</v>
      </c>
      <c r="I710" s="1" t="s">
        <v>22</v>
      </c>
      <c r="J710" s="1">
        <v>23.1</v>
      </c>
      <c r="K710" s="1">
        <f>COUNTIF(A:A,bank_processed_transactions[[#This Row],[transaction_id]])</f>
        <v>1</v>
      </c>
    </row>
    <row r="711" spans="1:11" x14ac:dyDescent="0.3">
      <c r="A711" s="1" t="s">
        <v>1931</v>
      </c>
      <c r="B711" s="2">
        <v>46100</v>
      </c>
      <c r="C711" s="1" t="s">
        <v>1223</v>
      </c>
      <c r="D711" s="1" t="s">
        <v>66</v>
      </c>
      <c r="E711" s="1" t="s">
        <v>13</v>
      </c>
      <c r="F711" s="1">
        <v>8009.34</v>
      </c>
      <c r="G711" s="1" t="s">
        <v>14</v>
      </c>
      <c r="H711" s="2">
        <v>46100</v>
      </c>
      <c r="I711" s="1" t="s">
        <v>15</v>
      </c>
      <c r="J711" s="1">
        <v>66.2</v>
      </c>
      <c r="K711" s="1">
        <f>COUNTIF(A:A,bank_processed_transactions[[#This Row],[transaction_id]])</f>
        <v>1</v>
      </c>
    </row>
    <row r="712" spans="1:11" x14ac:dyDescent="0.3">
      <c r="A712" s="1" t="s">
        <v>4200</v>
      </c>
      <c r="B712" s="2">
        <v>46062</v>
      </c>
      <c r="C712" s="1" t="s">
        <v>470</v>
      </c>
      <c r="D712" s="1" t="s">
        <v>46</v>
      </c>
      <c r="E712" s="1" t="s">
        <v>21</v>
      </c>
      <c r="F712" s="1">
        <v>9359.02</v>
      </c>
      <c r="G712" s="1" t="s">
        <v>14</v>
      </c>
      <c r="H712" s="2">
        <v>46064</v>
      </c>
      <c r="I712" s="1" t="s">
        <v>15</v>
      </c>
      <c r="J712" s="1">
        <v>74.7</v>
      </c>
      <c r="K712" s="1">
        <f>COUNTIF(A:A,bank_processed_transactions[[#This Row],[transaction_id]])</f>
        <v>1</v>
      </c>
    </row>
    <row r="713" spans="1:11" x14ac:dyDescent="0.3">
      <c r="A713" s="1" t="s">
        <v>2717</v>
      </c>
      <c r="B713" s="2">
        <v>46102</v>
      </c>
      <c r="C713" s="1" t="s">
        <v>102</v>
      </c>
      <c r="D713" s="1" t="s">
        <v>12</v>
      </c>
      <c r="E713" s="1" t="s">
        <v>27</v>
      </c>
      <c r="F713" s="1">
        <v>13432.74</v>
      </c>
      <c r="G713" s="1" t="s">
        <v>14</v>
      </c>
      <c r="H713" s="2">
        <v>46104</v>
      </c>
      <c r="I713" s="1" t="s">
        <v>22</v>
      </c>
      <c r="J713" s="1">
        <v>4.5</v>
      </c>
      <c r="K713" s="1">
        <f>COUNTIF(A:A,bank_processed_transactions[[#This Row],[transaction_id]])</f>
        <v>1</v>
      </c>
    </row>
    <row r="714" spans="1:11" x14ac:dyDescent="0.3">
      <c r="A714" s="1" t="s">
        <v>3298</v>
      </c>
      <c r="B714" s="2">
        <v>46069</v>
      </c>
      <c r="C714" s="1" t="s">
        <v>575</v>
      </c>
      <c r="D714" s="1" t="s">
        <v>12</v>
      </c>
      <c r="E714" s="1" t="s">
        <v>13</v>
      </c>
      <c r="F714" s="1">
        <v>5914.4</v>
      </c>
      <c r="G714" s="1" t="s">
        <v>14</v>
      </c>
      <c r="H714" s="2">
        <v>46069</v>
      </c>
      <c r="I714" s="1" t="s">
        <v>15</v>
      </c>
      <c r="J714" s="1">
        <v>21.7</v>
      </c>
      <c r="K714" s="1">
        <f>COUNTIF(A:A,bank_processed_transactions[[#This Row],[transaction_id]])</f>
        <v>1</v>
      </c>
    </row>
    <row r="715" spans="1:11" x14ac:dyDescent="0.3">
      <c r="A715" s="1" t="s">
        <v>3042</v>
      </c>
      <c r="B715" s="2">
        <v>46100</v>
      </c>
      <c r="C715" s="1" t="s">
        <v>237</v>
      </c>
      <c r="D715" s="1" t="s">
        <v>18</v>
      </c>
      <c r="E715" s="1" t="s">
        <v>13</v>
      </c>
      <c r="F715" s="1">
        <v>8766.0400000000009</v>
      </c>
      <c r="G715" s="1" t="s">
        <v>14</v>
      </c>
      <c r="H715" s="2">
        <v>46103</v>
      </c>
      <c r="I715" s="1" t="s">
        <v>28</v>
      </c>
      <c r="J715" s="1">
        <v>14.9</v>
      </c>
      <c r="K715" s="1">
        <f>COUNTIF(A:A,bank_processed_transactions[[#This Row],[transaction_id]])</f>
        <v>1</v>
      </c>
    </row>
    <row r="716" spans="1:11" x14ac:dyDescent="0.3">
      <c r="A716" s="1" t="s">
        <v>4932</v>
      </c>
      <c r="B716" s="2">
        <v>46063</v>
      </c>
      <c r="C716" s="1" t="s">
        <v>752</v>
      </c>
      <c r="D716" s="1" t="s">
        <v>66</v>
      </c>
      <c r="E716" s="1" t="s">
        <v>13</v>
      </c>
      <c r="F716" s="1">
        <v>1295.24</v>
      </c>
      <c r="G716" s="1" t="s">
        <v>14</v>
      </c>
      <c r="H716" s="2">
        <v>46066</v>
      </c>
      <c r="I716" s="1" t="s">
        <v>22</v>
      </c>
      <c r="J716" s="1">
        <v>22.5</v>
      </c>
      <c r="K716" s="1">
        <f>COUNTIF(A:A,bank_processed_transactions[[#This Row],[transaction_id]])</f>
        <v>1</v>
      </c>
    </row>
    <row r="717" spans="1:11" x14ac:dyDescent="0.3">
      <c r="A717" s="1" t="s">
        <v>4947</v>
      </c>
      <c r="B717" s="2">
        <v>46107</v>
      </c>
      <c r="C717" s="1" t="s">
        <v>1015</v>
      </c>
      <c r="D717" s="1" t="s">
        <v>12</v>
      </c>
      <c r="E717" s="1" t="s">
        <v>13</v>
      </c>
      <c r="F717" s="1">
        <v>44917.2</v>
      </c>
      <c r="G717" s="1" t="s">
        <v>14</v>
      </c>
      <c r="H717" s="2">
        <v>46107</v>
      </c>
      <c r="I717" s="1" t="s">
        <v>28</v>
      </c>
      <c r="J717" s="1">
        <v>10.6</v>
      </c>
      <c r="K717" s="1">
        <f>COUNTIF(A:A,bank_processed_transactions[[#This Row],[transaction_id]])</f>
        <v>1</v>
      </c>
    </row>
    <row r="718" spans="1:11" x14ac:dyDescent="0.3">
      <c r="A718" s="1" t="s">
        <v>655</v>
      </c>
      <c r="B718" s="2">
        <v>46107</v>
      </c>
      <c r="C718" s="1" t="s">
        <v>656</v>
      </c>
      <c r="D718" s="1" t="s">
        <v>35</v>
      </c>
      <c r="E718" s="1" t="s">
        <v>13</v>
      </c>
      <c r="F718" s="1">
        <v>812.21</v>
      </c>
      <c r="G718" s="1" t="s">
        <v>14</v>
      </c>
      <c r="H718" s="2">
        <v>46107</v>
      </c>
      <c r="I718" s="1" t="s">
        <v>15</v>
      </c>
      <c r="J718" s="1">
        <v>14.1</v>
      </c>
      <c r="K718" s="1">
        <f>COUNTIF(A:A,bank_processed_transactions[[#This Row],[transaction_id]])</f>
        <v>1</v>
      </c>
    </row>
    <row r="719" spans="1:11" x14ac:dyDescent="0.3">
      <c r="A719" s="1" t="s">
        <v>4633</v>
      </c>
      <c r="B719" s="2">
        <v>46045</v>
      </c>
      <c r="C719" s="1" t="s">
        <v>856</v>
      </c>
      <c r="D719" s="1" t="s">
        <v>35</v>
      </c>
      <c r="E719" s="1" t="s">
        <v>21</v>
      </c>
      <c r="F719" s="1">
        <v>6504.97</v>
      </c>
      <c r="G719" s="1" t="s">
        <v>14</v>
      </c>
      <c r="H719" s="2">
        <v>46048</v>
      </c>
      <c r="I719" s="1" t="s">
        <v>15</v>
      </c>
      <c r="J719" s="1">
        <v>9.3000000000000007</v>
      </c>
      <c r="K719" s="1">
        <f>COUNTIF(A:A,bank_processed_transactions[[#This Row],[transaction_id]])</f>
        <v>1</v>
      </c>
    </row>
    <row r="720" spans="1:11" x14ac:dyDescent="0.3">
      <c r="A720" s="1" t="s">
        <v>2405</v>
      </c>
      <c r="B720" s="2">
        <v>46092</v>
      </c>
      <c r="C720" s="1" t="s">
        <v>2406</v>
      </c>
      <c r="D720" s="1" t="s">
        <v>66</v>
      </c>
      <c r="E720" s="1" t="s">
        <v>55</v>
      </c>
      <c r="F720" s="1">
        <v>2099.13</v>
      </c>
      <c r="G720" s="1" t="s">
        <v>14</v>
      </c>
      <c r="H720" s="2">
        <v>46095</v>
      </c>
      <c r="I720" s="1" t="s">
        <v>28</v>
      </c>
      <c r="J720" s="1">
        <v>8</v>
      </c>
      <c r="K720" s="1">
        <f>COUNTIF(A:A,bank_processed_transactions[[#This Row],[transaction_id]])</f>
        <v>1</v>
      </c>
    </row>
    <row r="721" spans="1:11" x14ac:dyDescent="0.3">
      <c r="A721" s="1" t="s">
        <v>2655</v>
      </c>
      <c r="B721" s="2">
        <v>46036</v>
      </c>
      <c r="C721" s="1" t="s">
        <v>1039</v>
      </c>
      <c r="D721" s="1" t="s">
        <v>66</v>
      </c>
      <c r="E721" s="1" t="s">
        <v>27</v>
      </c>
      <c r="F721" s="1">
        <v>4272.5600000000004</v>
      </c>
      <c r="G721" s="1" t="s">
        <v>14</v>
      </c>
      <c r="H721" s="2">
        <v>46038</v>
      </c>
      <c r="I721" s="1" t="s">
        <v>22</v>
      </c>
      <c r="J721" s="1">
        <v>66</v>
      </c>
      <c r="K721" s="1">
        <f>COUNTIF(A:A,bank_processed_transactions[[#This Row],[transaction_id]])</f>
        <v>1</v>
      </c>
    </row>
    <row r="722" spans="1:11" x14ac:dyDescent="0.3">
      <c r="A722" s="1" t="s">
        <v>1705</v>
      </c>
      <c r="B722" s="2">
        <v>46023</v>
      </c>
      <c r="C722" s="1" t="s">
        <v>128</v>
      </c>
      <c r="D722" s="1" t="s">
        <v>12</v>
      </c>
      <c r="E722" s="1" t="s">
        <v>27</v>
      </c>
      <c r="F722" s="1">
        <v>5122.1400000000003</v>
      </c>
      <c r="G722" s="1" t="s">
        <v>14</v>
      </c>
      <c r="H722" s="2">
        <v>46024</v>
      </c>
      <c r="I722" s="1" t="s">
        <v>22</v>
      </c>
      <c r="J722" s="1">
        <v>5.7</v>
      </c>
      <c r="K722" s="1">
        <f>COUNTIF(A:A,bank_processed_transactions[[#This Row],[transaction_id]])</f>
        <v>1</v>
      </c>
    </row>
    <row r="723" spans="1:11" x14ac:dyDescent="0.3">
      <c r="A723" s="1" t="s">
        <v>3554</v>
      </c>
      <c r="B723" s="2">
        <v>46045</v>
      </c>
      <c r="C723" s="1" t="s">
        <v>3102</v>
      </c>
      <c r="D723" s="1" t="s">
        <v>18</v>
      </c>
      <c r="E723" s="1" t="s">
        <v>13</v>
      </c>
      <c r="F723" s="1">
        <v>7576.84</v>
      </c>
      <c r="G723" s="1" t="s">
        <v>94</v>
      </c>
      <c r="H723" s="2">
        <v>46048</v>
      </c>
      <c r="I723" s="1" t="s">
        <v>28</v>
      </c>
      <c r="J723" s="1">
        <v>30.3</v>
      </c>
      <c r="K723" s="1">
        <f>COUNTIF(A:A,bank_processed_transactions[[#This Row],[transaction_id]])</f>
        <v>1</v>
      </c>
    </row>
    <row r="724" spans="1:11" x14ac:dyDescent="0.3">
      <c r="A724" s="1" t="s">
        <v>1192</v>
      </c>
      <c r="B724" s="2">
        <v>46059</v>
      </c>
      <c r="C724" s="1" t="s">
        <v>1193</v>
      </c>
      <c r="D724" s="1" t="s">
        <v>12</v>
      </c>
      <c r="E724" s="1" t="s">
        <v>13</v>
      </c>
      <c r="F724" s="1">
        <v>10893.31</v>
      </c>
      <c r="G724" s="1" t="s">
        <v>14</v>
      </c>
      <c r="H724" s="2">
        <v>46060</v>
      </c>
      <c r="I724" s="1" t="s">
        <v>15</v>
      </c>
      <c r="J724" s="1">
        <v>10.8</v>
      </c>
      <c r="K724" s="1">
        <f>COUNTIF(A:A,bank_processed_transactions[[#This Row],[transaction_id]])</f>
        <v>1</v>
      </c>
    </row>
    <row r="725" spans="1:11" x14ac:dyDescent="0.3">
      <c r="A725" s="1" t="s">
        <v>2703</v>
      </c>
      <c r="B725" s="2">
        <v>46058</v>
      </c>
      <c r="C725" s="1" t="s">
        <v>2704</v>
      </c>
      <c r="D725" s="1" t="s">
        <v>46</v>
      </c>
      <c r="E725" s="1" t="s">
        <v>27</v>
      </c>
      <c r="F725" s="1">
        <v>4096.3</v>
      </c>
      <c r="G725" s="1" t="s">
        <v>14</v>
      </c>
      <c r="H725" s="2">
        <v>46058</v>
      </c>
      <c r="I725" s="1" t="s">
        <v>22</v>
      </c>
      <c r="J725" s="1">
        <v>21.2</v>
      </c>
      <c r="K725" s="1">
        <f>COUNTIF(A:A,bank_processed_transactions[[#This Row],[transaction_id]])</f>
        <v>1</v>
      </c>
    </row>
    <row r="726" spans="1:11" x14ac:dyDescent="0.3">
      <c r="A726" s="1" t="s">
        <v>972</v>
      </c>
      <c r="B726" s="2">
        <v>46111</v>
      </c>
      <c r="C726" s="1" t="s">
        <v>457</v>
      </c>
      <c r="D726" s="1" t="s">
        <v>12</v>
      </c>
      <c r="E726" s="1" t="s">
        <v>13</v>
      </c>
      <c r="F726" s="1">
        <v>4330.38</v>
      </c>
      <c r="G726" s="1" t="s">
        <v>94</v>
      </c>
      <c r="H726" s="2">
        <v>46111</v>
      </c>
      <c r="I726" s="1" t="s">
        <v>22</v>
      </c>
      <c r="J726" s="1">
        <v>76.900000000000006</v>
      </c>
      <c r="K726" s="1">
        <f>COUNTIF(A:A,bank_processed_transactions[[#This Row],[transaction_id]])</f>
        <v>1</v>
      </c>
    </row>
    <row r="727" spans="1:11" x14ac:dyDescent="0.3">
      <c r="A727" s="1" t="s">
        <v>4014</v>
      </c>
      <c r="B727" s="2">
        <v>46048</v>
      </c>
      <c r="C727" s="1" t="s">
        <v>2300</v>
      </c>
      <c r="D727" s="1" t="s">
        <v>12</v>
      </c>
      <c r="E727" s="1" t="s">
        <v>27</v>
      </c>
      <c r="F727" s="1">
        <v>7333.57</v>
      </c>
      <c r="G727" s="1" t="s">
        <v>14</v>
      </c>
      <c r="H727" s="2">
        <v>46048</v>
      </c>
      <c r="I727" s="1" t="s">
        <v>15</v>
      </c>
      <c r="J727" s="1">
        <v>26.9</v>
      </c>
      <c r="K727" s="1">
        <f>COUNTIF(A:A,bank_processed_transactions[[#This Row],[transaction_id]])</f>
        <v>1</v>
      </c>
    </row>
    <row r="728" spans="1:11" x14ac:dyDescent="0.3">
      <c r="A728" s="1" t="s">
        <v>2338</v>
      </c>
      <c r="B728" s="2">
        <v>46109</v>
      </c>
      <c r="C728" s="1" t="s">
        <v>1050</v>
      </c>
      <c r="D728" s="1" t="s">
        <v>35</v>
      </c>
      <c r="E728" s="1" t="s">
        <v>27</v>
      </c>
      <c r="F728" s="1">
        <v>11332.03</v>
      </c>
      <c r="G728" s="1" t="s">
        <v>94</v>
      </c>
      <c r="H728" s="2">
        <v>46110</v>
      </c>
      <c r="I728" s="1" t="s">
        <v>22</v>
      </c>
      <c r="J728" s="1">
        <v>35.700000000000003</v>
      </c>
      <c r="K728" s="1">
        <f>COUNTIF(A:A,bank_processed_transactions[[#This Row],[transaction_id]])</f>
        <v>1</v>
      </c>
    </row>
    <row r="729" spans="1:11" x14ac:dyDescent="0.3">
      <c r="A729" s="1" t="s">
        <v>75</v>
      </c>
      <c r="B729" s="2">
        <v>46028</v>
      </c>
      <c r="C729" s="1" t="s">
        <v>76</v>
      </c>
      <c r="D729" s="1" t="s">
        <v>12</v>
      </c>
      <c r="E729" s="1" t="s">
        <v>55</v>
      </c>
      <c r="F729" s="1">
        <v>4077.85</v>
      </c>
      <c r="G729" s="1" t="s">
        <v>14</v>
      </c>
      <c r="H729" s="2">
        <v>46028</v>
      </c>
      <c r="I729" s="1" t="s">
        <v>15</v>
      </c>
      <c r="J729" s="1">
        <v>27.6</v>
      </c>
      <c r="K729" s="1">
        <f>COUNTIF(A:A,bank_processed_transactions[[#This Row],[transaction_id]])</f>
        <v>1</v>
      </c>
    </row>
    <row r="730" spans="1:11" x14ac:dyDescent="0.3">
      <c r="A730" s="1" t="s">
        <v>2994</v>
      </c>
      <c r="B730" s="2">
        <v>46084</v>
      </c>
      <c r="C730" s="1" t="s">
        <v>1161</v>
      </c>
      <c r="D730" s="1" t="s">
        <v>12</v>
      </c>
      <c r="E730" s="1" t="s">
        <v>55</v>
      </c>
      <c r="F730" s="1">
        <v>3867.43</v>
      </c>
      <c r="G730" s="1" t="s">
        <v>14</v>
      </c>
      <c r="H730" s="2">
        <v>46086</v>
      </c>
      <c r="I730" s="1" t="s">
        <v>15</v>
      </c>
      <c r="J730" s="1">
        <v>18</v>
      </c>
      <c r="K730" s="1">
        <f>COUNTIF(A:A,bank_processed_transactions[[#This Row],[transaction_id]])</f>
        <v>1</v>
      </c>
    </row>
    <row r="731" spans="1:11" x14ac:dyDescent="0.3">
      <c r="A731" s="1" t="s">
        <v>694</v>
      </c>
      <c r="B731" s="2">
        <v>46044</v>
      </c>
      <c r="C731" s="1" t="s">
        <v>695</v>
      </c>
      <c r="D731" s="1" t="s">
        <v>18</v>
      </c>
      <c r="E731" s="1" t="s">
        <v>13</v>
      </c>
      <c r="F731" s="1">
        <v>6346.89</v>
      </c>
      <c r="G731" s="1" t="s">
        <v>14</v>
      </c>
      <c r="H731" s="2">
        <v>46047</v>
      </c>
      <c r="I731" s="1" t="s">
        <v>28</v>
      </c>
      <c r="J731" s="1">
        <v>22.7</v>
      </c>
      <c r="K731" s="1">
        <f>COUNTIF(A:A,bank_processed_transactions[[#This Row],[transaction_id]])</f>
        <v>1</v>
      </c>
    </row>
    <row r="732" spans="1:11" x14ac:dyDescent="0.3">
      <c r="A732" s="1" t="s">
        <v>1479</v>
      </c>
      <c r="B732" s="2">
        <v>46034</v>
      </c>
      <c r="C732" s="1" t="s">
        <v>533</v>
      </c>
      <c r="D732" s="1" t="s">
        <v>66</v>
      </c>
      <c r="E732" s="1" t="s">
        <v>27</v>
      </c>
      <c r="F732" s="1">
        <v>819.74</v>
      </c>
      <c r="G732" s="1" t="s">
        <v>14</v>
      </c>
      <c r="H732" s="2">
        <v>46034</v>
      </c>
      <c r="I732" s="1" t="s">
        <v>28</v>
      </c>
      <c r="J732" s="1">
        <v>36.5</v>
      </c>
      <c r="K732" s="1">
        <f>COUNTIF(A:A,bank_processed_transactions[[#This Row],[transaction_id]])</f>
        <v>1</v>
      </c>
    </row>
    <row r="733" spans="1:11" x14ac:dyDescent="0.3">
      <c r="A733" s="1" t="s">
        <v>974</v>
      </c>
      <c r="B733" s="2">
        <v>46091</v>
      </c>
      <c r="C733" s="1" t="s">
        <v>96</v>
      </c>
      <c r="D733" s="1" t="s">
        <v>12</v>
      </c>
      <c r="E733" s="1" t="s">
        <v>55</v>
      </c>
      <c r="F733" s="1">
        <v>3456.73</v>
      </c>
      <c r="G733" s="1" t="s">
        <v>14</v>
      </c>
      <c r="H733" s="2">
        <v>46092</v>
      </c>
      <c r="I733" s="1" t="s">
        <v>28</v>
      </c>
      <c r="J733" s="1">
        <v>24</v>
      </c>
      <c r="K733" s="1">
        <f>COUNTIF(A:A,bank_processed_transactions[[#This Row],[transaction_id]])</f>
        <v>1</v>
      </c>
    </row>
    <row r="734" spans="1:11" x14ac:dyDescent="0.3">
      <c r="A734" s="1" t="s">
        <v>2235</v>
      </c>
      <c r="B734" s="2">
        <v>46057</v>
      </c>
      <c r="C734" s="1" t="s">
        <v>2236</v>
      </c>
      <c r="D734" s="1" t="s">
        <v>46</v>
      </c>
      <c r="E734" s="1" t="s">
        <v>21</v>
      </c>
      <c r="F734" s="1">
        <v>2156.9</v>
      </c>
      <c r="G734" s="1" t="s">
        <v>14</v>
      </c>
      <c r="H734" s="2">
        <v>46060</v>
      </c>
      <c r="I734" s="1" t="s">
        <v>22</v>
      </c>
      <c r="J734" s="1">
        <v>13.6</v>
      </c>
      <c r="K734" s="1">
        <f>COUNTIF(A:A,bank_processed_transactions[[#This Row],[transaction_id]])</f>
        <v>1</v>
      </c>
    </row>
    <row r="735" spans="1:11" x14ac:dyDescent="0.3">
      <c r="A735" s="1" t="s">
        <v>2965</v>
      </c>
      <c r="B735" s="2">
        <v>46040</v>
      </c>
      <c r="C735" s="1" t="s">
        <v>177</v>
      </c>
      <c r="D735" s="1" t="s">
        <v>18</v>
      </c>
      <c r="E735" s="1" t="s">
        <v>21</v>
      </c>
      <c r="F735" s="1">
        <v>5893.05</v>
      </c>
      <c r="G735" s="1" t="s">
        <v>14</v>
      </c>
      <c r="H735" s="2">
        <v>46043</v>
      </c>
      <c r="I735" s="1" t="s">
        <v>22</v>
      </c>
      <c r="J735" s="1">
        <v>15.3</v>
      </c>
      <c r="K735" s="1">
        <f>COUNTIF(A:A,bank_processed_transactions[[#This Row],[transaction_id]])</f>
        <v>1</v>
      </c>
    </row>
    <row r="736" spans="1:11" x14ac:dyDescent="0.3">
      <c r="A736" s="1" t="s">
        <v>1302</v>
      </c>
      <c r="B736" s="2">
        <v>46090</v>
      </c>
      <c r="C736" s="1" t="s">
        <v>621</v>
      </c>
      <c r="D736" s="1" t="s">
        <v>12</v>
      </c>
      <c r="E736" s="1" t="s">
        <v>13</v>
      </c>
      <c r="F736" s="1">
        <v>16584.150000000001</v>
      </c>
      <c r="G736" s="1" t="s">
        <v>94</v>
      </c>
      <c r="H736" s="2">
        <v>46091</v>
      </c>
      <c r="I736" s="1" t="s">
        <v>28</v>
      </c>
      <c r="J736" s="1">
        <v>39</v>
      </c>
      <c r="K736" s="1">
        <f>COUNTIF(A:A,bank_processed_transactions[[#This Row],[transaction_id]])</f>
        <v>1</v>
      </c>
    </row>
    <row r="737" spans="1:11" x14ac:dyDescent="0.3">
      <c r="A737" s="1" t="s">
        <v>1487</v>
      </c>
      <c r="B737" s="2">
        <v>46040</v>
      </c>
      <c r="C737" s="1" t="s">
        <v>423</v>
      </c>
      <c r="D737" s="1" t="s">
        <v>12</v>
      </c>
      <c r="E737" s="1" t="s">
        <v>21</v>
      </c>
      <c r="F737" s="1">
        <v>1439.14</v>
      </c>
      <c r="G737" s="1" t="s">
        <v>14</v>
      </c>
      <c r="H737" s="2">
        <v>46042</v>
      </c>
      <c r="I737" s="1" t="s">
        <v>15</v>
      </c>
      <c r="J737" s="1">
        <v>23.7</v>
      </c>
      <c r="K737" s="1">
        <f>COUNTIF(A:A,bank_processed_transactions[[#This Row],[transaction_id]])</f>
        <v>1</v>
      </c>
    </row>
    <row r="738" spans="1:11" x14ac:dyDescent="0.3">
      <c r="A738" s="1" t="s">
        <v>4326</v>
      </c>
      <c r="B738" s="2">
        <v>46073</v>
      </c>
      <c r="C738" s="1" t="s">
        <v>522</v>
      </c>
      <c r="D738" s="1" t="s">
        <v>12</v>
      </c>
      <c r="E738" s="1" t="s">
        <v>21</v>
      </c>
      <c r="F738" s="1">
        <v>175.15</v>
      </c>
      <c r="G738" s="1" t="s">
        <v>14</v>
      </c>
      <c r="H738" s="2">
        <v>46078</v>
      </c>
      <c r="I738" s="1" t="s">
        <v>15</v>
      </c>
      <c r="J738" s="1">
        <v>22.3</v>
      </c>
      <c r="K738" s="1">
        <f>COUNTIF(A:A,bank_processed_transactions[[#This Row],[transaction_id]])</f>
        <v>1</v>
      </c>
    </row>
    <row r="739" spans="1:11" x14ac:dyDescent="0.3">
      <c r="A739" s="1" t="s">
        <v>3256</v>
      </c>
      <c r="B739" s="2">
        <v>46047</v>
      </c>
      <c r="C739" s="1" t="s">
        <v>665</v>
      </c>
      <c r="D739" s="1" t="s">
        <v>12</v>
      </c>
      <c r="E739" s="1" t="s">
        <v>21</v>
      </c>
      <c r="F739" s="1">
        <v>2132.48</v>
      </c>
      <c r="G739" s="1" t="s">
        <v>14</v>
      </c>
      <c r="H739" s="2">
        <v>46048</v>
      </c>
      <c r="I739" s="1" t="s">
        <v>15</v>
      </c>
      <c r="J739" s="1">
        <v>29.3</v>
      </c>
      <c r="K739" s="1">
        <f>COUNTIF(A:A,bank_processed_transactions[[#This Row],[transaction_id]])</f>
        <v>1</v>
      </c>
    </row>
    <row r="740" spans="1:11" x14ac:dyDescent="0.3">
      <c r="A740" s="1" t="s">
        <v>3705</v>
      </c>
      <c r="B740" s="2">
        <v>46076</v>
      </c>
      <c r="C740" s="1" t="s">
        <v>467</v>
      </c>
      <c r="D740" s="1" t="s">
        <v>35</v>
      </c>
      <c r="E740" s="1" t="s">
        <v>13</v>
      </c>
      <c r="F740" s="1">
        <v>1460.92</v>
      </c>
      <c r="G740" s="1" t="s">
        <v>14</v>
      </c>
      <c r="H740" s="2">
        <v>46081</v>
      </c>
      <c r="I740" s="1" t="s">
        <v>22</v>
      </c>
      <c r="J740" s="1">
        <v>7.5</v>
      </c>
      <c r="K740" s="1">
        <f>COUNTIF(A:A,bank_processed_transactions[[#This Row],[transaction_id]])</f>
        <v>1</v>
      </c>
    </row>
    <row r="741" spans="1:11" x14ac:dyDescent="0.3">
      <c r="A741" s="1" t="s">
        <v>4417</v>
      </c>
      <c r="B741" s="2">
        <v>46038</v>
      </c>
      <c r="C741" s="1" t="s">
        <v>366</v>
      </c>
      <c r="D741" s="1" t="s">
        <v>12</v>
      </c>
      <c r="E741" s="1" t="s">
        <v>13</v>
      </c>
      <c r="F741" s="1">
        <v>4512.07</v>
      </c>
      <c r="G741" s="1" t="s">
        <v>14</v>
      </c>
      <c r="H741" s="2">
        <v>46040</v>
      </c>
      <c r="I741" s="1" t="s">
        <v>15</v>
      </c>
      <c r="J741" s="1">
        <v>3.3</v>
      </c>
      <c r="K741" s="1">
        <f>COUNTIF(A:A,bank_processed_transactions[[#This Row],[transaction_id]])</f>
        <v>1</v>
      </c>
    </row>
    <row r="742" spans="1:11" x14ac:dyDescent="0.3">
      <c r="A742" s="1" t="s">
        <v>3644</v>
      </c>
      <c r="B742" s="2">
        <v>46097</v>
      </c>
      <c r="C742" s="1" t="s">
        <v>2115</v>
      </c>
      <c r="D742" s="1" t="s">
        <v>18</v>
      </c>
      <c r="E742" s="1" t="s">
        <v>13</v>
      </c>
      <c r="F742" s="1">
        <v>4632.54</v>
      </c>
      <c r="G742" s="1" t="s">
        <v>94</v>
      </c>
      <c r="H742" s="2">
        <v>46099</v>
      </c>
      <c r="I742" s="1" t="s">
        <v>15</v>
      </c>
      <c r="J742" s="1">
        <v>21.1</v>
      </c>
      <c r="K742" s="1">
        <f>COUNTIF(A:A,bank_processed_transactions[[#This Row],[transaction_id]])</f>
        <v>1</v>
      </c>
    </row>
    <row r="743" spans="1:11" x14ac:dyDescent="0.3">
      <c r="A743" s="1" t="s">
        <v>1348</v>
      </c>
      <c r="B743" s="2">
        <v>46098</v>
      </c>
      <c r="C743" s="1" t="s">
        <v>382</v>
      </c>
      <c r="D743" s="1" t="s">
        <v>12</v>
      </c>
      <c r="E743" s="1" t="s">
        <v>27</v>
      </c>
      <c r="F743" s="1">
        <v>4763.6099999999997</v>
      </c>
      <c r="G743" s="1" t="s">
        <v>14</v>
      </c>
      <c r="H743" s="2">
        <v>46098</v>
      </c>
      <c r="I743" s="1" t="s">
        <v>22</v>
      </c>
      <c r="J743" s="1">
        <v>12.5</v>
      </c>
      <c r="K743" s="1">
        <f>COUNTIF(A:A,bank_processed_transactions[[#This Row],[transaction_id]])</f>
        <v>1</v>
      </c>
    </row>
    <row r="744" spans="1:11" x14ac:dyDescent="0.3">
      <c r="A744" s="1" t="s">
        <v>4467</v>
      </c>
      <c r="B744" s="2">
        <v>46097</v>
      </c>
      <c r="C744" s="1" t="s">
        <v>1445</v>
      </c>
      <c r="D744" s="1" t="s">
        <v>35</v>
      </c>
      <c r="E744" s="1" t="s">
        <v>21</v>
      </c>
      <c r="F744" s="1">
        <v>1471.04</v>
      </c>
      <c r="G744" s="1" t="s">
        <v>14</v>
      </c>
      <c r="H744" s="2">
        <v>46099</v>
      </c>
      <c r="I744" s="1" t="s">
        <v>15</v>
      </c>
      <c r="J744" s="1">
        <v>8.8000000000000007</v>
      </c>
      <c r="K744" s="1">
        <f>COUNTIF(A:A,bank_processed_transactions[[#This Row],[transaction_id]])</f>
        <v>1</v>
      </c>
    </row>
    <row r="745" spans="1:11" x14ac:dyDescent="0.3">
      <c r="A745" s="1" t="s">
        <v>2936</v>
      </c>
      <c r="B745" s="2">
        <v>46110</v>
      </c>
      <c r="C745" s="1" t="s">
        <v>1791</v>
      </c>
      <c r="D745" s="1" t="s">
        <v>12</v>
      </c>
      <c r="E745" s="1" t="s">
        <v>13</v>
      </c>
      <c r="F745" s="1">
        <v>9223.3799999999992</v>
      </c>
      <c r="G745" s="1" t="s">
        <v>14</v>
      </c>
      <c r="H745" s="2">
        <v>46113</v>
      </c>
      <c r="I745" s="1" t="s">
        <v>22</v>
      </c>
      <c r="J745" s="1">
        <v>14.7</v>
      </c>
      <c r="K745" s="1">
        <f>COUNTIF(A:A,bank_processed_transactions[[#This Row],[transaction_id]])</f>
        <v>1</v>
      </c>
    </row>
    <row r="746" spans="1:11" x14ac:dyDescent="0.3">
      <c r="A746" s="1" t="s">
        <v>2335</v>
      </c>
      <c r="B746" s="2">
        <v>46080</v>
      </c>
      <c r="C746" s="1" t="s">
        <v>124</v>
      </c>
      <c r="D746" s="1" t="s">
        <v>66</v>
      </c>
      <c r="E746" s="1" t="s">
        <v>21</v>
      </c>
      <c r="F746" s="1">
        <v>8121.68</v>
      </c>
      <c r="G746" s="1" t="s">
        <v>14</v>
      </c>
      <c r="H746" s="2">
        <v>46082</v>
      </c>
      <c r="I746" s="1" t="s">
        <v>28</v>
      </c>
      <c r="J746" s="1">
        <v>22.1</v>
      </c>
      <c r="K746" s="1">
        <f>COUNTIF(A:A,bank_processed_transactions[[#This Row],[transaction_id]])</f>
        <v>1</v>
      </c>
    </row>
    <row r="747" spans="1:11" x14ac:dyDescent="0.3">
      <c r="A747" s="1" t="s">
        <v>1276</v>
      </c>
      <c r="B747" s="2">
        <v>46096</v>
      </c>
      <c r="C747" s="1" t="s">
        <v>1277</v>
      </c>
      <c r="D747" s="1" t="s">
        <v>18</v>
      </c>
      <c r="E747" s="1" t="s">
        <v>13</v>
      </c>
      <c r="F747" s="1">
        <v>4565.45</v>
      </c>
      <c r="G747" s="1" t="s">
        <v>14</v>
      </c>
      <c r="H747" s="2">
        <v>46097</v>
      </c>
      <c r="I747" s="1" t="s">
        <v>15</v>
      </c>
      <c r="J747" s="1">
        <v>36.9</v>
      </c>
      <c r="K747" s="1">
        <f>COUNTIF(A:A,bank_processed_transactions[[#This Row],[transaction_id]])</f>
        <v>1</v>
      </c>
    </row>
    <row r="748" spans="1:11" x14ac:dyDescent="0.3">
      <c r="A748" s="1" t="s">
        <v>4859</v>
      </c>
      <c r="B748" s="2">
        <v>46079</v>
      </c>
      <c r="C748" s="1" t="s">
        <v>350</v>
      </c>
      <c r="D748" s="1" t="s">
        <v>66</v>
      </c>
      <c r="E748" s="1" t="s">
        <v>27</v>
      </c>
      <c r="F748" s="1">
        <v>21760.5</v>
      </c>
      <c r="G748" s="1" t="s">
        <v>14</v>
      </c>
      <c r="H748" s="2">
        <v>46080</v>
      </c>
      <c r="I748" s="1" t="s">
        <v>22</v>
      </c>
      <c r="J748" s="1">
        <v>22</v>
      </c>
      <c r="K748" s="1">
        <f>COUNTIF(A:A,bank_processed_transactions[[#This Row],[transaction_id]])</f>
        <v>1</v>
      </c>
    </row>
    <row r="749" spans="1:11" x14ac:dyDescent="0.3">
      <c r="A749" s="1" t="s">
        <v>793</v>
      </c>
      <c r="B749" s="2">
        <v>46033</v>
      </c>
      <c r="C749" s="1" t="s">
        <v>457</v>
      </c>
      <c r="D749" s="1" t="s">
        <v>35</v>
      </c>
      <c r="E749" s="1" t="s">
        <v>13</v>
      </c>
      <c r="F749" s="1">
        <v>1287.6300000000001</v>
      </c>
      <c r="G749" s="1" t="s">
        <v>14</v>
      </c>
      <c r="H749" s="2">
        <v>46034</v>
      </c>
      <c r="I749" s="1" t="s">
        <v>22</v>
      </c>
      <c r="J749" s="1">
        <v>23.6</v>
      </c>
      <c r="K749" s="1">
        <f>COUNTIF(A:A,bank_processed_transactions[[#This Row],[transaction_id]])</f>
        <v>1</v>
      </c>
    </row>
    <row r="750" spans="1:11" x14ac:dyDescent="0.3">
      <c r="A750" s="1" t="s">
        <v>1610</v>
      </c>
      <c r="B750" s="2">
        <v>46062</v>
      </c>
      <c r="C750" s="1" t="s">
        <v>1611</v>
      </c>
      <c r="D750" s="1" t="s">
        <v>12</v>
      </c>
      <c r="E750" s="1" t="s">
        <v>13</v>
      </c>
      <c r="F750" s="1">
        <v>1481.79</v>
      </c>
      <c r="G750" s="1" t="s">
        <v>14</v>
      </c>
      <c r="H750" s="2">
        <v>46062</v>
      </c>
      <c r="I750" s="1" t="s">
        <v>15</v>
      </c>
      <c r="J750" s="1">
        <v>12.9</v>
      </c>
      <c r="K750" s="1">
        <f>COUNTIF(A:A,bank_processed_transactions[[#This Row],[transaction_id]])</f>
        <v>1</v>
      </c>
    </row>
    <row r="751" spans="1:11" x14ac:dyDescent="0.3">
      <c r="A751" s="1" t="s">
        <v>1965</v>
      </c>
      <c r="B751" s="2">
        <v>46042</v>
      </c>
      <c r="C751" s="1" t="s">
        <v>957</v>
      </c>
      <c r="D751" s="1" t="s">
        <v>12</v>
      </c>
      <c r="E751" s="1" t="s">
        <v>21</v>
      </c>
      <c r="F751" s="1">
        <v>9492.2800000000007</v>
      </c>
      <c r="G751" s="1" t="s">
        <v>89</v>
      </c>
      <c r="H751" s="2">
        <v>46045</v>
      </c>
      <c r="I751" s="1" t="s">
        <v>15</v>
      </c>
      <c r="J751" s="1">
        <v>41.7</v>
      </c>
      <c r="K751" s="1">
        <f>COUNTIF(A:A,bank_processed_transactions[[#This Row],[transaction_id]])</f>
        <v>1</v>
      </c>
    </row>
    <row r="752" spans="1:11" x14ac:dyDescent="0.3">
      <c r="A752" s="1" t="s">
        <v>2991</v>
      </c>
      <c r="B752" s="2">
        <v>46075</v>
      </c>
      <c r="C752" s="1" t="s">
        <v>86</v>
      </c>
      <c r="D752" s="1" t="s">
        <v>66</v>
      </c>
      <c r="E752" s="1" t="s">
        <v>21</v>
      </c>
      <c r="F752" s="1">
        <v>40855.040000000001</v>
      </c>
      <c r="G752" s="1" t="s">
        <v>14</v>
      </c>
      <c r="H752" s="2">
        <v>46077</v>
      </c>
      <c r="I752" s="1" t="s">
        <v>15</v>
      </c>
      <c r="J752" s="1">
        <v>26.4</v>
      </c>
      <c r="K752" s="1">
        <f>COUNTIF(A:A,bank_processed_transactions[[#This Row],[transaction_id]])</f>
        <v>1</v>
      </c>
    </row>
    <row r="753" spans="1:11" x14ac:dyDescent="0.3">
      <c r="A753" s="1" t="s">
        <v>2464</v>
      </c>
      <c r="B753" s="2">
        <v>46045</v>
      </c>
      <c r="C753" s="1" t="s">
        <v>2465</v>
      </c>
      <c r="D753" s="1" t="s">
        <v>66</v>
      </c>
      <c r="E753" s="1" t="s">
        <v>55</v>
      </c>
      <c r="F753" s="1">
        <v>31963.86</v>
      </c>
      <c r="G753" s="1" t="s">
        <v>14</v>
      </c>
      <c r="H753" s="2">
        <v>46046</v>
      </c>
      <c r="I753" s="1" t="s">
        <v>28</v>
      </c>
      <c r="J753" s="1">
        <v>8.6</v>
      </c>
      <c r="K753" s="1">
        <f>COUNTIF(A:A,bank_processed_transactions[[#This Row],[transaction_id]])</f>
        <v>1</v>
      </c>
    </row>
    <row r="754" spans="1:11" x14ac:dyDescent="0.3">
      <c r="A754" s="1" t="s">
        <v>4103</v>
      </c>
      <c r="B754" s="2">
        <v>46076</v>
      </c>
      <c r="C754" s="1" t="s">
        <v>520</v>
      </c>
      <c r="D754" s="1" t="s">
        <v>12</v>
      </c>
      <c r="E754" s="1" t="s">
        <v>13</v>
      </c>
      <c r="F754" s="1">
        <v>1868.8</v>
      </c>
      <c r="G754" s="1" t="s">
        <v>14</v>
      </c>
      <c r="H754" s="2">
        <v>46077</v>
      </c>
      <c r="I754" s="1" t="s">
        <v>15</v>
      </c>
      <c r="J754" s="1">
        <v>39.700000000000003</v>
      </c>
      <c r="K754" s="1">
        <f>COUNTIF(A:A,bank_processed_transactions[[#This Row],[transaction_id]])</f>
        <v>1</v>
      </c>
    </row>
    <row r="755" spans="1:11" x14ac:dyDescent="0.3">
      <c r="A755" s="1" t="s">
        <v>3196</v>
      </c>
      <c r="B755" s="2">
        <v>46056</v>
      </c>
      <c r="C755" s="1" t="s">
        <v>401</v>
      </c>
      <c r="D755" s="1" t="s">
        <v>12</v>
      </c>
      <c r="E755" s="1" t="s">
        <v>27</v>
      </c>
      <c r="F755" s="1">
        <v>8811.1200000000008</v>
      </c>
      <c r="G755" s="1" t="s">
        <v>14</v>
      </c>
      <c r="H755" s="2">
        <v>46056</v>
      </c>
      <c r="I755" s="1" t="s">
        <v>22</v>
      </c>
      <c r="J755" s="1">
        <v>63.9</v>
      </c>
      <c r="K755" s="1">
        <f>COUNTIF(A:A,bank_processed_transactions[[#This Row],[transaction_id]])</f>
        <v>1</v>
      </c>
    </row>
    <row r="756" spans="1:11" x14ac:dyDescent="0.3">
      <c r="A756" s="1" t="s">
        <v>1428</v>
      </c>
      <c r="B756" s="2">
        <v>46093</v>
      </c>
      <c r="C756" s="1" t="s">
        <v>686</v>
      </c>
      <c r="D756" s="1" t="s">
        <v>12</v>
      </c>
      <c r="E756" s="1" t="s">
        <v>55</v>
      </c>
      <c r="F756" s="1">
        <v>1420.88</v>
      </c>
      <c r="G756" s="1" t="s">
        <v>14</v>
      </c>
      <c r="H756" s="2">
        <v>46095</v>
      </c>
      <c r="I756" s="1" t="s">
        <v>22</v>
      </c>
      <c r="J756" s="1">
        <v>62.8</v>
      </c>
      <c r="K756" s="1">
        <f>COUNTIF(A:A,bank_processed_transactions[[#This Row],[transaction_id]])</f>
        <v>1</v>
      </c>
    </row>
    <row r="757" spans="1:11" x14ac:dyDescent="0.3">
      <c r="A757" s="1" t="s">
        <v>3214</v>
      </c>
      <c r="B757" s="2">
        <v>46045</v>
      </c>
      <c r="C757" s="1" t="s">
        <v>157</v>
      </c>
      <c r="D757" s="1" t="s">
        <v>66</v>
      </c>
      <c r="E757" s="1" t="s">
        <v>55</v>
      </c>
      <c r="F757" s="1">
        <v>7236.61</v>
      </c>
      <c r="G757" s="1" t="s">
        <v>14</v>
      </c>
      <c r="H757" s="2">
        <v>46045</v>
      </c>
      <c r="I757" s="1" t="s">
        <v>15</v>
      </c>
      <c r="J757" s="1">
        <v>40.5</v>
      </c>
      <c r="K757" s="1">
        <f>COUNTIF(A:A,bank_processed_transactions[[#This Row],[transaction_id]])</f>
        <v>1</v>
      </c>
    </row>
    <row r="758" spans="1:11" x14ac:dyDescent="0.3">
      <c r="A758" s="1" t="s">
        <v>4421</v>
      </c>
      <c r="B758" s="2">
        <v>46083</v>
      </c>
      <c r="C758" s="1" t="s">
        <v>76</v>
      </c>
      <c r="D758" s="1" t="s">
        <v>12</v>
      </c>
      <c r="E758" s="1" t="s">
        <v>21</v>
      </c>
      <c r="F758" s="1">
        <v>37422.959999999999</v>
      </c>
      <c r="G758" s="1" t="s">
        <v>14</v>
      </c>
      <c r="H758" s="2">
        <v>46084</v>
      </c>
      <c r="I758" s="1" t="s">
        <v>28</v>
      </c>
      <c r="J758" s="1">
        <v>22.8</v>
      </c>
      <c r="K758" s="1">
        <f>COUNTIF(A:A,bank_processed_transactions[[#This Row],[transaction_id]])</f>
        <v>1</v>
      </c>
    </row>
    <row r="759" spans="1:11" x14ac:dyDescent="0.3">
      <c r="A759" s="1" t="s">
        <v>3361</v>
      </c>
      <c r="B759" s="2">
        <v>46064</v>
      </c>
      <c r="C759" s="1" t="s">
        <v>2904</v>
      </c>
      <c r="D759" s="1" t="s">
        <v>66</v>
      </c>
      <c r="E759" s="1" t="s">
        <v>27</v>
      </c>
      <c r="F759" s="1">
        <v>8102.85</v>
      </c>
      <c r="G759" s="1" t="s">
        <v>94</v>
      </c>
      <c r="H759" s="2">
        <v>46067</v>
      </c>
      <c r="I759" s="1" t="s">
        <v>22</v>
      </c>
      <c r="J759" s="1">
        <v>10.8</v>
      </c>
      <c r="K759" s="1">
        <f>COUNTIF(A:A,bank_processed_transactions[[#This Row],[transaction_id]])</f>
        <v>1</v>
      </c>
    </row>
    <row r="760" spans="1:11" x14ac:dyDescent="0.3">
      <c r="A760" s="1" t="s">
        <v>3475</v>
      </c>
      <c r="B760" s="2">
        <v>46075</v>
      </c>
      <c r="C760" s="1" t="s">
        <v>284</v>
      </c>
      <c r="D760" s="1" t="s">
        <v>18</v>
      </c>
      <c r="E760" s="1" t="s">
        <v>21</v>
      </c>
      <c r="F760" s="1">
        <v>18355.09</v>
      </c>
      <c r="G760" s="1" t="s">
        <v>14</v>
      </c>
      <c r="H760" s="2">
        <v>46078</v>
      </c>
      <c r="I760" s="1" t="s">
        <v>15</v>
      </c>
      <c r="J760" s="1">
        <v>30.7</v>
      </c>
      <c r="K760" s="1">
        <f>COUNTIF(A:A,bank_processed_transactions[[#This Row],[transaction_id]])</f>
        <v>1</v>
      </c>
    </row>
    <row r="761" spans="1:11" x14ac:dyDescent="0.3">
      <c r="A761" s="1" t="s">
        <v>3738</v>
      </c>
      <c r="B761" s="2">
        <v>46099</v>
      </c>
      <c r="C761" s="1" t="s">
        <v>2634</v>
      </c>
      <c r="D761" s="1" t="s">
        <v>12</v>
      </c>
      <c r="E761" s="1" t="s">
        <v>13</v>
      </c>
      <c r="F761" s="1">
        <v>11414.5</v>
      </c>
      <c r="G761" s="1" t="s">
        <v>14</v>
      </c>
      <c r="H761" s="2">
        <v>46100</v>
      </c>
      <c r="I761" s="1" t="s">
        <v>28</v>
      </c>
      <c r="J761" s="1">
        <v>36.9</v>
      </c>
      <c r="K761" s="1">
        <f>COUNTIF(A:A,bank_processed_transactions[[#This Row],[transaction_id]])</f>
        <v>1</v>
      </c>
    </row>
    <row r="762" spans="1:11" x14ac:dyDescent="0.3">
      <c r="A762" s="1" t="s">
        <v>1604</v>
      </c>
      <c r="B762" s="2">
        <v>46042</v>
      </c>
      <c r="C762" s="1" t="s">
        <v>1605</v>
      </c>
      <c r="D762" s="1" t="s">
        <v>35</v>
      </c>
      <c r="E762" s="1" t="s">
        <v>27</v>
      </c>
      <c r="F762" s="1">
        <v>12615.21</v>
      </c>
      <c r="G762" s="1" t="s">
        <v>14</v>
      </c>
      <c r="H762" s="2">
        <v>46042</v>
      </c>
      <c r="I762" s="1" t="s">
        <v>22</v>
      </c>
      <c r="J762" s="1">
        <v>16.8</v>
      </c>
      <c r="K762" s="1">
        <f>COUNTIF(A:A,bank_processed_transactions[[#This Row],[transaction_id]])</f>
        <v>1</v>
      </c>
    </row>
    <row r="763" spans="1:11" x14ac:dyDescent="0.3">
      <c r="A763" s="1" t="s">
        <v>3141</v>
      </c>
      <c r="B763" s="2">
        <v>46030</v>
      </c>
      <c r="C763" s="1" t="s">
        <v>880</v>
      </c>
      <c r="D763" s="1" t="s">
        <v>12</v>
      </c>
      <c r="E763" s="1" t="s">
        <v>55</v>
      </c>
      <c r="F763" s="1">
        <v>21601.24</v>
      </c>
      <c r="G763" s="1" t="s">
        <v>14</v>
      </c>
      <c r="H763" s="2">
        <v>46033</v>
      </c>
      <c r="I763" s="1" t="s">
        <v>22</v>
      </c>
      <c r="J763" s="1">
        <v>38</v>
      </c>
      <c r="K763" s="1">
        <f>COUNTIF(A:A,bank_processed_transactions[[#This Row],[transaction_id]])</f>
        <v>1</v>
      </c>
    </row>
    <row r="764" spans="1:11" x14ac:dyDescent="0.3">
      <c r="A764" s="1" t="s">
        <v>3769</v>
      </c>
      <c r="B764" s="2">
        <v>46092</v>
      </c>
      <c r="C764" s="1" t="s">
        <v>516</v>
      </c>
      <c r="D764" s="1" t="s">
        <v>18</v>
      </c>
      <c r="E764" s="1" t="s">
        <v>13</v>
      </c>
      <c r="F764" s="1">
        <v>4109.1000000000004</v>
      </c>
      <c r="G764" s="1" t="s">
        <v>94</v>
      </c>
      <c r="H764" s="2">
        <v>46095</v>
      </c>
      <c r="I764" s="1" t="s">
        <v>22</v>
      </c>
      <c r="J764" s="1">
        <v>42.2</v>
      </c>
      <c r="K764" s="1">
        <f>COUNTIF(A:A,bank_processed_transactions[[#This Row],[transaction_id]])</f>
        <v>1</v>
      </c>
    </row>
    <row r="765" spans="1:11" x14ac:dyDescent="0.3">
      <c r="A765" s="1" t="s">
        <v>3999</v>
      </c>
      <c r="B765" s="2">
        <v>46056</v>
      </c>
      <c r="C765" s="1" t="s">
        <v>1879</v>
      </c>
      <c r="D765" s="1" t="s">
        <v>35</v>
      </c>
      <c r="E765" s="1" t="s">
        <v>27</v>
      </c>
      <c r="F765" s="1">
        <v>8921.11</v>
      </c>
      <c r="G765" s="1" t="s">
        <v>14</v>
      </c>
      <c r="H765" s="2">
        <v>46058</v>
      </c>
      <c r="I765" s="1" t="s">
        <v>15</v>
      </c>
      <c r="J765" s="1">
        <v>35.4</v>
      </c>
      <c r="K765" s="1">
        <f>COUNTIF(A:A,bank_processed_transactions[[#This Row],[transaction_id]])</f>
        <v>1</v>
      </c>
    </row>
    <row r="766" spans="1:11" x14ac:dyDescent="0.3">
      <c r="A766" s="1" t="s">
        <v>4973</v>
      </c>
      <c r="B766" s="2">
        <v>46104</v>
      </c>
      <c r="C766" s="1" t="s">
        <v>1738</v>
      </c>
      <c r="D766" s="1" t="s">
        <v>35</v>
      </c>
      <c r="E766" s="1" t="s">
        <v>13</v>
      </c>
      <c r="F766" s="1">
        <v>2074.35</v>
      </c>
      <c r="G766" s="1" t="s">
        <v>94</v>
      </c>
      <c r="H766" s="2">
        <v>46105</v>
      </c>
      <c r="I766" s="1" t="s">
        <v>22</v>
      </c>
      <c r="J766" s="1">
        <v>48</v>
      </c>
      <c r="K766" s="1">
        <f>COUNTIF(A:A,bank_processed_transactions[[#This Row],[transaction_id]])</f>
        <v>1</v>
      </c>
    </row>
    <row r="767" spans="1:11" x14ac:dyDescent="0.3">
      <c r="A767" s="1" t="s">
        <v>753</v>
      </c>
      <c r="B767" s="2">
        <v>46077</v>
      </c>
      <c r="C767" s="1" t="s">
        <v>141</v>
      </c>
      <c r="D767" s="1" t="s">
        <v>35</v>
      </c>
      <c r="E767" s="1" t="s">
        <v>13</v>
      </c>
      <c r="F767" s="1">
        <v>1386.63</v>
      </c>
      <c r="G767" s="1" t="s">
        <v>14</v>
      </c>
      <c r="H767" s="2">
        <v>46080</v>
      </c>
      <c r="I767" s="1" t="s">
        <v>22</v>
      </c>
      <c r="J767" s="1">
        <v>9.1</v>
      </c>
      <c r="K767" s="1">
        <f>COUNTIF(A:A,bank_processed_transactions[[#This Row],[transaction_id]])</f>
        <v>1</v>
      </c>
    </row>
    <row r="768" spans="1:11" x14ac:dyDescent="0.3">
      <c r="A768" s="1" t="s">
        <v>3242</v>
      </c>
      <c r="B768" s="2">
        <v>46111</v>
      </c>
      <c r="C768" s="1" t="s">
        <v>991</v>
      </c>
      <c r="D768" s="1" t="s">
        <v>66</v>
      </c>
      <c r="E768" s="1" t="s">
        <v>27</v>
      </c>
      <c r="F768" s="1">
        <v>991.21</v>
      </c>
      <c r="G768" s="1" t="s">
        <v>14</v>
      </c>
      <c r="H768" s="2">
        <v>46111</v>
      </c>
      <c r="I768" s="1" t="s">
        <v>15</v>
      </c>
      <c r="J768" s="1">
        <v>26</v>
      </c>
      <c r="K768" s="1">
        <f>COUNTIF(A:A,bank_processed_transactions[[#This Row],[transaction_id]])</f>
        <v>1</v>
      </c>
    </row>
    <row r="769" spans="1:11" x14ac:dyDescent="0.3">
      <c r="A769" s="1" t="s">
        <v>4249</v>
      </c>
      <c r="B769" s="2">
        <v>46075</v>
      </c>
      <c r="C769" s="1" t="s">
        <v>2246</v>
      </c>
      <c r="D769" s="1" t="s">
        <v>46</v>
      </c>
      <c r="E769" s="1" t="s">
        <v>13</v>
      </c>
      <c r="F769" s="1">
        <v>6585.62</v>
      </c>
      <c r="G769" s="1" t="s">
        <v>14</v>
      </c>
      <c r="H769" s="2">
        <v>46077</v>
      </c>
      <c r="I769" s="1" t="s">
        <v>22</v>
      </c>
      <c r="J769" s="1">
        <v>63.8</v>
      </c>
      <c r="K769" s="1">
        <f>COUNTIF(A:A,bank_processed_transactions[[#This Row],[transaction_id]])</f>
        <v>1</v>
      </c>
    </row>
    <row r="770" spans="1:11" x14ac:dyDescent="0.3">
      <c r="A770" s="1" t="s">
        <v>2925</v>
      </c>
      <c r="B770" s="2">
        <v>46056</v>
      </c>
      <c r="C770" s="1" t="s">
        <v>2926</v>
      </c>
      <c r="D770" s="1" t="s">
        <v>12</v>
      </c>
      <c r="E770" s="1" t="s">
        <v>27</v>
      </c>
      <c r="F770" s="1">
        <v>2024.79</v>
      </c>
      <c r="G770" s="1" t="s">
        <v>14</v>
      </c>
      <c r="H770" s="2">
        <v>46058</v>
      </c>
      <c r="I770" s="1" t="s">
        <v>15</v>
      </c>
      <c r="J770" s="1">
        <v>12.3</v>
      </c>
      <c r="K770" s="1">
        <f>COUNTIF(A:A,bank_processed_transactions[[#This Row],[transaction_id]])</f>
        <v>1</v>
      </c>
    </row>
    <row r="771" spans="1:11" x14ac:dyDescent="0.3">
      <c r="A771" s="1" t="s">
        <v>1715</v>
      </c>
      <c r="B771" s="2">
        <v>46085</v>
      </c>
      <c r="C771" s="1" t="s">
        <v>1139</v>
      </c>
      <c r="D771" s="1" t="s">
        <v>12</v>
      </c>
      <c r="E771" s="1" t="s">
        <v>21</v>
      </c>
      <c r="F771" s="1">
        <v>4431.99</v>
      </c>
      <c r="G771" s="1" t="s">
        <v>89</v>
      </c>
      <c r="H771" s="2">
        <v>46088</v>
      </c>
      <c r="I771" s="1" t="s">
        <v>22</v>
      </c>
      <c r="J771" s="1">
        <v>19</v>
      </c>
      <c r="K771" s="1">
        <f>COUNTIF(A:A,bank_processed_transactions[[#This Row],[transaction_id]])</f>
        <v>1</v>
      </c>
    </row>
    <row r="772" spans="1:11" x14ac:dyDescent="0.3">
      <c r="A772" s="1" t="s">
        <v>2478</v>
      </c>
      <c r="B772" s="2">
        <v>46112</v>
      </c>
      <c r="C772" s="1" t="s">
        <v>354</v>
      </c>
      <c r="D772" s="1" t="s">
        <v>18</v>
      </c>
      <c r="E772" s="1" t="s">
        <v>55</v>
      </c>
      <c r="F772" s="1">
        <v>1361.21</v>
      </c>
      <c r="G772" s="1" t="s">
        <v>14</v>
      </c>
      <c r="H772" s="2">
        <v>46115</v>
      </c>
      <c r="I772" s="1" t="s">
        <v>22</v>
      </c>
      <c r="J772" s="1">
        <v>79.7</v>
      </c>
      <c r="K772" s="1">
        <f>COUNTIF(A:A,bank_processed_transactions[[#This Row],[transaction_id]])</f>
        <v>1</v>
      </c>
    </row>
    <row r="773" spans="1:11" x14ac:dyDescent="0.3">
      <c r="A773" s="1" t="s">
        <v>2436</v>
      </c>
      <c r="B773" s="2">
        <v>46087</v>
      </c>
      <c r="C773" s="1" t="s">
        <v>2107</v>
      </c>
      <c r="D773" s="1" t="s">
        <v>12</v>
      </c>
      <c r="E773" s="1" t="s">
        <v>21</v>
      </c>
      <c r="F773" s="1">
        <v>609.70000000000005</v>
      </c>
      <c r="G773" s="1" t="s">
        <v>14</v>
      </c>
      <c r="H773" s="2">
        <v>46089</v>
      </c>
      <c r="I773" s="1" t="s">
        <v>22</v>
      </c>
      <c r="J773" s="1">
        <v>32.1</v>
      </c>
      <c r="K773" s="1">
        <f>COUNTIF(A:A,bank_processed_transactions[[#This Row],[transaction_id]])</f>
        <v>1</v>
      </c>
    </row>
    <row r="774" spans="1:11" x14ac:dyDescent="0.3">
      <c r="A774" s="1" t="s">
        <v>2829</v>
      </c>
      <c r="B774" s="2">
        <v>46100</v>
      </c>
      <c r="C774" s="1" t="s">
        <v>231</v>
      </c>
      <c r="D774" s="1" t="s">
        <v>18</v>
      </c>
      <c r="E774" s="1" t="s">
        <v>21</v>
      </c>
      <c r="F774" s="1">
        <v>6758.34</v>
      </c>
      <c r="G774" s="1" t="s">
        <v>14</v>
      </c>
      <c r="H774" s="2">
        <v>46100</v>
      </c>
      <c r="I774" s="1" t="s">
        <v>28</v>
      </c>
      <c r="J774" s="1">
        <v>48.4</v>
      </c>
      <c r="K774" s="1">
        <f>COUNTIF(A:A,bank_processed_transactions[[#This Row],[transaction_id]])</f>
        <v>1</v>
      </c>
    </row>
    <row r="775" spans="1:11" x14ac:dyDescent="0.3">
      <c r="A775" s="1" t="s">
        <v>4430</v>
      </c>
      <c r="B775" s="2">
        <v>46078</v>
      </c>
      <c r="C775" s="1" t="s">
        <v>1728</v>
      </c>
      <c r="D775" s="1" t="s">
        <v>12</v>
      </c>
      <c r="E775" s="1" t="s">
        <v>27</v>
      </c>
      <c r="F775" s="1">
        <v>21951.16</v>
      </c>
      <c r="G775" s="1" t="s">
        <v>14</v>
      </c>
      <c r="H775" s="2">
        <v>46079</v>
      </c>
      <c r="I775" s="1" t="s">
        <v>22</v>
      </c>
      <c r="J775" s="1">
        <v>42.3</v>
      </c>
      <c r="K775" s="1">
        <f>COUNTIF(A:A,bank_processed_transactions[[#This Row],[transaction_id]])</f>
        <v>1</v>
      </c>
    </row>
    <row r="776" spans="1:11" x14ac:dyDescent="0.3">
      <c r="A776" s="1" t="s">
        <v>794</v>
      </c>
      <c r="B776" s="2">
        <v>46044</v>
      </c>
      <c r="C776" s="1" t="s">
        <v>151</v>
      </c>
      <c r="D776" s="1" t="s">
        <v>35</v>
      </c>
      <c r="E776" s="1" t="s">
        <v>13</v>
      </c>
      <c r="F776" s="1">
        <v>12687.01</v>
      </c>
      <c r="G776" s="1" t="s">
        <v>94</v>
      </c>
      <c r="H776" s="2">
        <v>46046</v>
      </c>
      <c r="I776" s="1" t="s">
        <v>15</v>
      </c>
      <c r="J776" s="1">
        <v>38.799999999999997</v>
      </c>
      <c r="K776" s="1">
        <f>COUNTIF(A:A,bank_processed_transactions[[#This Row],[transaction_id]])</f>
        <v>1</v>
      </c>
    </row>
    <row r="777" spans="1:11" x14ac:dyDescent="0.3">
      <c r="A777" s="1" t="s">
        <v>2827</v>
      </c>
      <c r="B777" s="2">
        <v>46082</v>
      </c>
      <c r="C777" s="1" t="s">
        <v>1482</v>
      </c>
      <c r="D777" s="1" t="s">
        <v>12</v>
      </c>
      <c r="E777" s="1" t="s">
        <v>13</v>
      </c>
      <c r="F777" s="1">
        <v>10043.35</v>
      </c>
      <c r="G777" s="1" t="s">
        <v>94</v>
      </c>
      <c r="H777" s="2">
        <v>46082</v>
      </c>
      <c r="I777" s="1" t="s">
        <v>22</v>
      </c>
      <c r="J777" s="1">
        <v>18.5</v>
      </c>
      <c r="K777" s="1">
        <f>COUNTIF(A:A,bank_processed_transactions[[#This Row],[transaction_id]])</f>
        <v>1</v>
      </c>
    </row>
    <row r="778" spans="1:11" x14ac:dyDescent="0.3">
      <c r="A778" s="1" t="s">
        <v>1476</v>
      </c>
      <c r="B778" s="2">
        <v>46070</v>
      </c>
      <c r="C778" s="1" t="s">
        <v>132</v>
      </c>
      <c r="D778" s="1" t="s">
        <v>35</v>
      </c>
      <c r="E778" s="1" t="s">
        <v>13</v>
      </c>
      <c r="F778" s="1">
        <v>68970.7</v>
      </c>
      <c r="G778" s="1" t="s">
        <v>14</v>
      </c>
      <c r="H778" s="2">
        <v>46073</v>
      </c>
      <c r="I778" s="1" t="s">
        <v>28</v>
      </c>
      <c r="J778" s="1">
        <v>48.1</v>
      </c>
      <c r="K778" s="1">
        <f>COUNTIF(A:A,bank_processed_transactions[[#This Row],[transaction_id]])</f>
        <v>1</v>
      </c>
    </row>
    <row r="779" spans="1:11" x14ac:dyDescent="0.3">
      <c r="A779" s="1" t="s">
        <v>1214</v>
      </c>
      <c r="B779" s="2">
        <v>46064</v>
      </c>
      <c r="C779" s="1" t="s">
        <v>275</v>
      </c>
      <c r="D779" s="1" t="s">
        <v>46</v>
      </c>
      <c r="E779" s="1" t="s">
        <v>21</v>
      </c>
      <c r="F779" s="1">
        <v>18573.55</v>
      </c>
      <c r="G779" s="1" t="s">
        <v>14</v>
      </c>
      <c r="H779" s="2">
        <v>46066</v>
      </c>
      <c r="I779" s="1" t="s">
        <v>28</v>
      </c>
      <c r="J779" s="1">
        <v>33.799999999999997</v>
      </c>
      <c r="K779" s="1">
        <f>COUNTIF(A:A,bank_processed_transactions[[#This Row],[transaction_id]])</f>
        <v>1</v>
      </c>
    </row>
    <row r="780" spans="1:11" x14ac:dyDescent="0.3">
      <c r="A780" s="1" t="s">
        <v>386</v>
      </c>
      <c r="B780" s="2">
        <v>46079</v>
      </c>
      <c r="C780" s="1" t="s">
        <v>387</v>
      </c>
      <c r="D780" s="1" t="s">
        <v>18</v>
      </c>
      <c r="E780" s="1" t="s">
        <v>21</v>
      </c>
      <c r="F780" s="1">
        <v>1766.45</v>
      </c>
      <c r="G780" s="1" t="s">
        <v>14</v>
      </c>
      <c r="H780" s="2">
        <v>46082</v>
      </c>
      <c r="I780" s="1" t="s">
        <v>15</v>
      </c>
      <c r="J780" s="1">
        <v>11.7</v>
      </c>
      <c r="K780" s="1">
        <f>COUNTIF(A:A,bank_processed_transactions[[#This Row],[transaction_id]])</f>
        <v>1</v>
      </c>
    </row>
    <row r="781" spans="1:11" x14ac:dyDescent="0.3">
      <c r="A781" s="1" t="s">
        <v>4957</v>
      </c>
      <c r="B781" s="2">
        <v>46028</v>
      </c>
      <c r="C781" s="1" t="s">
        <v>190</v>
      </c>
      <c r="D781" s="1" t="s">
        <v>18</v>
      </c>
      <c r="E781" s="1" t="s">
        <v>13</v>
      </c>
      <c r="F781" s="1">
        <v>3069.73</v>
      </c>
      <c r="G781" s="1" t="s">
        <v>14</v>
      </c>
      <c r="H781" s="2">
        <v>46031</v>
      </c>
      <c r="I781" s="1" t="s">
        <v>22</v>
      </c>
      <c r="J781" s="1">
        <v>53.2</v>
      </c>
      <c r="K781" s="1">
        <f>COUNTIF(A:A,bank_processed_transactions[[#This Row],[transaction_id]])</f>
        <v>1</v>
      </c>
    </row>
    <row r="782" spans="1:11" x14ac:dyDescent="0.3">
      <c r="A782" s="1" t="s">
        <v>3327</v>
      </c>
      <c r="B782" s="2">
        <v>46098</v>
      </c>
      <c r="C782" s="1" t="s">
        <v>346</v>
      </c>
      <c r="D782" s="1" t="s">
        <v>18</v>
      </c>
      <c r="E782" s="1" t="s">
        <v>55</v>
      </c>
      <c r="F782" s="1">
        <v>2532.7199999999998</v>
      </c>
      <c r="G782" s="1" t="s">
        <v>14</v>
      </c>
      <c r="H782" s="2">
        <v>46101</v>
      </c>
      <c r="I782" s="1" t="s">
        <v>22</v>
      </c>
      <c r="J782" s="1">
        <v>61.6</v>
      </c>
      <c r="K782" s="1">
        <f>COUNTIF(A:A,bank_processed_transactions[[#This Row],[transaction_id]])</f>
        <v>1</v>
      </c>
    </row>
    <row r="783" spans="1:11" x14ac:dyDescent="0.3">
      <c r="A783" s="1" t="s">
        <v>4026</v>
      </c>
      <c r="B783" s="2">
        <v>46067</v>
      </c>
      <c r="C783" s="1" t="s">
        <v>4027</v>
      </c>
      <c r="D783" s="1" t="s">
        <v>12</v>
      </c>
      <c r="E783" s="1" t="s">
        <v>27</v>
      </c>
      <c r="F783" s="1">
        <v>2371.54</v>
      </c>
      <c r="G783" s="1" t="s">
        <v>14</v>
      </c>
      <c r="H783" s="2">
        <v>46070</v>
      </c>
      <c r="I783" s="1" t="s">
        <v>22</v>
      </c>
      <c r="J783" s="1">
        <v>43.7</v>
      </c>
      <c r="K783" s="1">
        <f>COUNTIF(A:A,bank_processed_transactions[[#This Row],[transaction_id]])</f>
        <v>1</v>
      </c>
    </row>
    <row r="784" spans="1:11" x14ac:dyDescent="0.3">
      <c r="A784" s="1" t="s">
        <v>2271</v>
      </c>
      <c r="B784" s="2">
        <v>46068</v>
      </c>
      <c r="C784" s="1" t="s">
        <v>17</v>
      </c>
      <c r="D784" s="1" t="s">
        <v>35</v>
      </c>
      <c r="E784" s="1" t="s">
        <v>21</v>
      </c>
      <c r="F784" s="1">
        <v>525.88</v>
      </c>
      <c r="G784" s="1" t="s">
        <v>94</v>
      </c>
      <c r="H784" s="2">
        <v>46071</v>
      </c>
      <c r="I784" s="1" t="s">
        <v>28</v>
      </c>
      <c r="J784" s="1">
        <v>20</v>
      </c>
      <c r="K784" s="1">
        <f>COUNTIF(A:A,bank_processed_transactions[[#This Row],[transaction_id]])</f>
        <v>1</v>
      </c>
    </row>
    <row r="785" spans="1:11" x14ac:dyDescent="0.3">
      <c r="A785" s="1" t="s">
        <v>2061</v>
      </c>
      <c r="B785" s="2">
        <v>46101</v>
      </c>
      <c r="C785" s="1" t="s">
        <v>2062</v>
      </c>
      <c r="D785" s="1" t="s">
        <v>12</v>
      </c>
      <c r="E785" s="1" t="s">
        <v>13</v>
      </c>
      <c r="F785" s="1">
        <v>1660.45</v>
      </c>
      <c r="G785" s="1" t="s">
        <v>14</v>
      </c>
      <c r="H785" s="2">
        <v>46101</v>
      </c>
      <c r="I785" s="1" t="s">
        <v>15</v>
      </c>
      <c r="J785" s="1">
        <v>65.7</v>
      </c>
      <c r="K785" s="1">
        <f>COUNTIF(A:A,bank_processed_transactions[[#This Row],[transaction_id]])</f>
        <v>1</v>
      </c>
    </row>
    <row r="786" spans="1:11" x14ac:dyDescent="0.3">
      <c r="A786" s="1" t="s">
        <v>3653</v>
      </c>
      <c r="B786" s="2">
        <v>46108</v>
      </c>
      <c r="C786" s="1" t="s">
        <v>2709</v>
      </c>
      <c r="D786" s="1" t="s">
        <v>12</v>
      </c>
      <c r="E786" s="1" t="s">
        <v>13</v>
      </c>
      <c r="F786" s="1">
        <v>2656.69</v>
      </c>
      <c r="G786" s="1" t="s">
        <v>14</v>
      </c>
      <c r="H786" s="2">
        <v>46108</v>
      </c>
      <c r="I786" s="1" t="s">
        <v>15</v>
      </c>
      <c r="J786" s="1">
        <v>13.3</v>
      </c>
      <c r="K786" s="1">
        <f>COUNTIF(A:A,bank_processed_transactions[[#This Row],[transaction_id]])</f>
        <v>1</v>
      </c>
    </row>
    <row r="787" spans="1:11" x14ac:dyDescent="0.3">
      <c r="A787" s="1" t="s">
        <v>3452</v>
      </c>
      <c r="B787" s="2">
        <v>46064</v>
      </c>
      <c r="C787" s="1" t="s">
        <v>182</v>
      </c>
      <c r="D787" s="1" t="s">
        <v>46</v>
      </c>
      <c r="E787" s="1" t="s">
        <v>13</v>
      </c>
      <c r="F787" s="1">
        <v>576.63</v>
      </c>
      <c r="G787" s="1" t="s">
        <v>14</v>
      </c>
      <c r="H787" s="2">
        <v>46066</v>
      </c>
      <c r="I787" s="1" t="s">
        <v>15</v>
      </c>
      <c r="J787" s="1">
        <v>41.6</v>
      </c>
      <c r="K787" s="1">
        <f>COUNTIF(A:A,bank_processed_transactions[[#This Row],[transaction_id]])</f>
        <v>1</v>
      </c>
    </row>
    <row r="788" spans="1:11" x14ac:dyDescent="0.3">
      <c r="A788" s="1" t="s">
        <v>1119</v>
      </c>
      <c r="B788" s="2">
        <v>46065</v>
      </c>
      <c r="C788" s="1" t="s">
        <v>1120</v>
      </c>
      <c r="D788" s="1" t="s">
        <v>18</v>
      </c>
      <c r="E788" s="1" t="s">
        <v>21</v>
      </c>
      <c r="F788" s="1">
        <v>4419.5200000000004</v>
      </c>
      <c r="G788" s="1" t="s">
        <v>14</v>
      </c>
      <c r="H788" s="2">
        <v>46065</v>
      </c>
      <c r="I788" s="1" t="s">
        <v>22</v>
      </c>
      <c r="J788" s="1">
        <v>51.2</v>
      </c>
      <c r="K788" s="1">
        <f>COUNTIF(A:A,bank_processed_transactions[[#This Row],[transaction_id]])</f>
        <v>1</v>
      </c>
    </row>
    <row r="789" spans="1:11" x14ac:dyDescent="0.3">
      <c r="A789" s="1" t="s">
        <v>3319</v>
      </c>
      <c r="B789" s="2">
        <v>46032</v>
      </c>
      <c r="C789" s="1" t="s">
        <v>1894</v>
      </c>
      <c r="D789" s="1" t="s">
        <v>12</v>
      </c>
      <c r="E789" s="1" t="s">
        <v>13</v>
      </c>
      <c r="F789" s="1">
        <v>15723.08</v>
      </c>
      <c r="G789" s="1" t="s">
        <v>14</v>
      </c>
      <c r="H789" s="2">
        <v>46035</v>
      </c>
      <c r="I789" s="1" t="s">
        <v>22</v>
      </c>
      <c r="J789" s="1">
        <v>40.6</v>
      </c>
      <c r="K789" s="1">
        <f>COUNTIF(A:A,bank_processed_transactions[[#This Row],[transaction_id]])</f>
        <v>1</v>
      </c>
    </row>
    <row r="790" spans="1:11" x14ac:dyDescent="0.3">
      <c r="A790" s="1" t="s">
        <v>3870</v>
      </c>
      <c r="B790" s="2">
        <v>46028</v>
      </c>
      <c r="C790" s="1" t="s">
        <v>486</v>
      </c>
      <c r="D790" s="1" t="s">
        <v>18</v>
      </c>
      <c r="E790" s="1" t="s">
        <v>27</v>
      </c>
      <c r="F790" s="1">
        <v>414.16</v>
      </c>
      <c r="G790" s="1" t="s">
        <v>14</v>
      </c>
      <c r="H790" s="2">
        <v>46030</v>
      </c>
      <c r="I790" s="1" t="s">
        <v>22</v>
      </c>
      <c r="J790" s="1">
        <v>53.9</v>
      </c>
      <c r="K790" s="1">
        <f>COUNTIF(A:A,bank_processed_transactions[[#This Row],[transaction_id]])</f>
        <v>1</v>
      </c>
    </row>
    <row r="791" spans="1:11" x14ac:dyDescent="0.3">
      <c r="A791" s="1" t="s">
        <v>2396</v>
      </c>
      <c r="B791" s="2">
        <v>46108</v>
      </c>
      <c r="C791" s="1" t="s">
        <v>878</v>
      </c>
      <c r="D791" s="1" t="s">
        <v>12</v>
      </c>
      <c r="E791" s="1" t="s">
        <v>13</v>
      </c>
      <c r="F791" s="1">
        <v>815.13</v>
      </c>
      <c r="G791" s="1" t="s">
        <v>14</v>
      </c>
      <c r="H791" s="2">
        <v>46111</v>
      </c>
      <c r="I791" s="1" t="s">
        <v>15</v>
      </c>
      <c r="J791" s="1">
        <v>61.8</v>
      </c>
      <c r="K791" s="1">
        <f>COUNTIF(A:A,bank_processed_transactions[[#This Row],[transaction_id]])</f>
        <v>1</v>
      </c>
    </row>
    <row r="792" spans="1:11" x14ac:dyDescent="0.3">
      <c r="A792" s="1" t="s">
        <v>3434</v>
      </c>
      <c r="B792" s="2">
        <v>46079</v>
      </c>
      <c r="C792" s="1" t="s">
        <v>138</v>
      </c>
      <c r="D792" s="1" t="s">
        <v>18</v>
      </c>
      <c r="E792" s="1" t="s">
        <v>13</v>
      </c>
      <c r="F792" s="1">
        <v>17143.810000000001</v>
      </c>
      <c r="G792" s="1" t="s">
        <v>14</v>
      </c>
      <c r="H792" s="2">
        <v>46082</v>
      </c>
      <c r="I792" s="1" t="s">
        <v>15</v>
      </c>
      <c r="J792" s="1">
        <v>44.7</v>
      </c>
      <c r="K792" s="1">
        <f>COUNTIF(A:A,bank_processed_transactions[[#This Row],[transaction_id]])</f>
        <v>1</v>
      </c>
    </row>
    <row r="793" spans="1:11" x14ac:dyDescent="0.3">
      <c r="A793" s="1" t="s">
        <v>4299</v>
      </c>
      <c r="B793" s="2">
        <v>46088</v>
      </c>
      <c r="C793" s="1" t="s">
        <v>1277</v>
      </c>
      <c r="D793" s="1" t="s">
        <v>18</v>
      </c>
      <c r="E793" s="1" t="s">
        <v>55</v>
      </c>
      <c r="F793" s="1">
        <v>1208.1300000000001</v>
      </c>
      <c r="G793" s="1" t="s">
        <v>14</v>
      </c>
      <c r="H793" s="2">
        <v>46089</v>
      </c>
      <c r="I793" s="1" t="s">
        <v>22</v>
      </c>
      <c r="J793" s="1">
        <v>11.3</v>
      </c>
      <c r="K793" s="1">
        <f>COUNTIF(A:A,bank_processed_transactions[[#This Row],[transaction_id]])</f>
        <v>1</v>
      </c>
    </row>
    <row r="794" spans="1:11" x14ac:dyDescent="0.3">
      <c r="A794" s="1" t="s">
        <v>1936</v>
      </c>
      <c r="B794" s="2">
        <v>46082</v>
      </c>
      <c r="C794" s="1" t="s">
        <v>50</v>
      </c>
      <c r="D794" s="1" t="s">
        <v>12</v>
      </c>
      <c r="E794" s="1" t="s">
        <v>27</v>
      </c>
      <c r="F794" s="1">
        <v>34327.769999999997</v>
      </c>
      <c r="G794" s="1" t="s">
        <v>94</v>
      </c>
      <c r="H794" s="2">
        <v>46083</v>
      </c>
      <c r="I794" s="1" t="s">
        <v>15</v>
      </c>
      <c r="J794" s="1">
        <v>9</v>
      </c>
      <c r="K794" s="1">
        <f>COUNTIF(A:A,bank_processed_transactions[[#This Row],[transaction_id]])</f>
        <v>1</v>
      </c>
    </row>
    <row r="795" spans="1:11" x14ac:dyDescent="0.3">
      <c r="A795" s="1" t="s">
        <v>2873</v>
      </c>
      <c r="B795" s="2">
        <v>46058</v>
      </c>
      <c r="C795" s="1" t="s">
        <v>520</v>
      </c>
      <c r="D795" s="1" t="s">
        <v>35</v>
      </c>
      <c r="E795" s="1" t="s">
        <v>27</v>
      </c>
      <c r="F795" s="1">
        <v>51132.61</v>
      </c>
      <c r="G795" s="1" t="s">
        <v>94</v>
      </c>
      <c r="H795" s="2">
        <v>46058</v>
      </c>
      <c r="I795" s="1" t="s">
        <v>22</v>
      </c>
      <c r="J795" s="1">
        <v>53.8</v>
      </c>
      <c r="K795" s="1">
        <f>COUNTIF(A:A,bank_processed_transactions[[#This Row],[transaction_id]])</f>
        <v>1</v>
      </c>
    </row>
    <row r="796" spans="1:11" x14ac:dyDescent="0.3">
      <c r="A796" s="1" t="s">
        <v>4551</v>
      </c>
      <c r="B796" s="2">
        <v>46110</v>
      </c>
      <c r="C796" s="1" t="s">
        <v>1874</v>
      </c>
      <c r="D796" s="1" t="s">
        <v>66</v>
      </c>
      <c r="E796" s="1" t="s">
        <v>27</v>
      </c>
      <c r="F796" s="1">
        <v>446.7</v>
      </c>
      <c r="G796" s="1" t="s">
        <v>14</v>
      </c>
      <c r="H796" s="2">
        <v>46115</v>
      </c>
      <c r="I796" s="1" t="s">
        <v>15</v>
      </c>
      <c r="J796" s="1">
        <v>65</v>
      </c>
      <c r="K796" s="1">
        <f>COUNTIF(A:A,bank_processed_transactions[[#This Row],[transaction_id]])</f>
        <v>1</v>
      </c>
    </row>
    <row r="797" spans="1:11" x14ac:dyDescent="0.3">
      <c r="A797" s="1" t="s">
        <v>3293</v>
      </c>
      <c r="B797" s="2">
        <v>46048</v>
      </c>
      <c r="C797" s="1" t="s">
        <v>1541</v>
      </c>
      <c r="D797" s="1" t="s">
        <v>66</v>
      </c>
      <c r="E797" s="1" t="s">
        <v>13</v>
      </c>
      <c r="F797" s="1">
        <v>54763.08</v>
      </c>
      <c r="G797" s="1" t="s">
        <v>14</v>
      </c>
      <c r="H797" s="2">
        <v>46048</v>
      </c>
      <c r="I797" s="1" t="s">
        <v>15</v>
      </c>
      <c r="J797" s="1">
        <v>31.6</v>
      </c>
      <c r="K797" s="1">
        <f>COUNTIF(A:A,bank_processed_transactions[[#This Row],[transaction_id]])</f>
        <v>1</v>
      </c>
    </row>
    <row r="798" spans="1:11" x14ac:dyDescent="0.3">
      <c r="A798" s="1" t="s">
        <v>2903</v>
      </c>
      <c r="B798" s="2">
        <v>46107</v>
      </c>
      <c r="C798" s="1" t="s">
        <v>2904</v>
      </c>
      <c r="D798" s="1" t="s">
        <v>12</v>
      </c>
      <c r="E798" s="1" t="s">
        <v>21</v>
      </c>
      <c r="F798" s="1">
        <v>9427.6</v>
      </c>
      <c r="G798" s="1" t="s">
        <v>14</v>
      </c>
      <c r="H798" s="2">
        <v>46110</v>
      </c>
      <c r="I798" s="1" t="s">
        <v>15</v>
      </c>
      <c r="J798" s="1">
        <v>36.299999999999997</v>
      </c>
      <c r="K798" s="1">
        <f>COUNTIF(A:A,bank_processed_transactions[[#This Row],[transaction_id]])</f>
        <v>1</v>
      </c>
    </row>
    <row r="799" spans="1:11" x14ac:dyDescent="0.3">
      <c r="A799" s="1" t="s">
        <v>602</v>
      </c>
      <c r="B799" s="2">
        <v>46076</v>
      </c>
      <c r="C799" s="1" t="s">
        <v>603</v>
      </c>
      <c r="D799" s="1" t="s">
        <v>12</v>
      </c>
      <c r="E799" s="1" t="s">
        <v>55</v>
      </c>
      <c r="F799" s="1">
        <v>10442.290000000001</v>
      </c>
      <c r="G799" s="1" t="s">
        <v>14</v>
      </c>
      <c r="H799" s="2">
        <v>46079</v>
      </c>
      <c r="I799" s="1" t="s">
        <v>22</v>
      </c>
      <c r="J799" s="1">
        <v>6.4</v>
      </c>
      <c r="K799" s="1">
        <f>COUNTIF(A:A,bank_processed_transactions[[#This Row],[transaction_id]])</f>
        <v>1</v>
      </c>
    </row>
    <row r="800" spans="1:11" x14ac:dyDescent="0.3">
      <c r="A800" s="1" t="s">
        <v>3014</v>
      </c>
      <c r="B800" s="2">
        <v>46067</v>
      </c>
      <c r="C800" s="1" t="s">
        <v>1124</v>
      </c>
      <c r="D800" s="1" t="s">
        <v>12</v>
      </c>
      <c r="E800" s="1" t="s">
        <v>55</v>
      </c>
      <c r="F800" s="1">
        <v>8066.61</v>
      </c>
      <c r="G800" s="1" t="s">
        <v>94</v>
      </c>
      <c r="H800" s="2">
        <v>46070</v>
      </c>
      <c r="I800" s="1" t="s">
        <v>28</v>
      </c>
      <c r="J800" s="1">
        <v>5.2</v>
      </c>
      <c r="K800" s="1">
        <f>COUNTIF(A:A,bank_processed_transactions[[#This Row],[transaction_id]])</f>
        <v>1</v>
      </c>
    </row>
    <row r="801" spans="1:11" x14ac:dyDescent="0.3">
      <c r="A801" s="1" t="s">
        <v>2083</v>
      </c>
      <c r="B801" s="2">
        <v>46040</v>
      </c>
      <c r="C801" s="1" t="s">
        <v>1486</v>
      </c>
      <c r="D801" s="1" t="s">
        <v>35</v>
      </c>
      <c r="E801" s="1" t="s">
        <v>21</v>
      </c>
      <c r="F801" s="1">
        <v>2237.5300000000002</v>
      </c>
      <c r="G801" s="1" t="s">
        <v>14</v>
      </c>
      <c r="H801" s="2">
        <v>46040</v>
      </c>
      <c r="I801" s="1" t="s">
        <v>22</v>
      </c>
      <c r="J801" s="1">
        <v>37.1</v>
      </c>
      <c r="K801" s="1">
        <f>COUNTIF(A:A,bank_processed_transactions[[#This Row],[transaction_id]])</f>
        <v>1</v>
      </c>
    </row>
    <row r="802" spans="1:11" x14ac:dyDescent="0.3">
      <c r="A802" s="1" t="s">
        <v>4892</v>
      </c>
      <c r="B802" s="2">
        <v>46047</v>
      </c>
      <c r="C802" s="1" t="s">
        <v>730</v>
      </c>
      <c r="D802" s="1" t="s">
        <v>12</v>
      </c>
      <c r="E802" s="1" t="s">
        <v>55</v>
      </c>
      <c r="F802" s="1">
        <v>254.69</v>
      </c>
      <c r="G802" s="1" t="s">
        <v>14</v>
      </c>
      <c r="H802" s="2">
        <v>46048</v>
      </c>
      <c r="I802" s="1" t="s">
        <v>22</v>
      </c>
      <c r="J802" s="1">
        <v>4.2</v>
      </c>
      <c r="K802" s="1">
        <f>COUNTIF(A:A,bank_processed_transactions[[#This Row],[transaction_id]])</f>
        <v>1</v>
      </c>
    </row>
    <row r="803" spans="1:11" x14ac:dyDescent="0.3">
      <c r="A803" s="1" t="s">
        <v>2116</v>
      </c>
      <c r="B803" s="2">
        <v>46081</v>
      </c>
      <c r="C803" s="1" t="s">
        <v>2117</v>
      </c>
      <c r="D803" s="1" t="s">
        <v>46</v>
      </c>
      <c r="E803" s="1" t="s">
        <v>21</v>
      </c>
      <c r="F803" s="1">
        <v>4336.87</v>
      </c>
      <c r="G803" s="1" t="s">
        <v>14</v>
      </c>
      <c r="H803" s="2">
        <v>46084</v>
      </c>
      <c r="I803" s="1" t="s">
        <v>22</v>
      </c>
      <c r="J803" s="1">
        <v>35.9</v>
      </c>
      <c r="K803" s="1">
        <f>COUNTIF(A:A,bank_processed_transactions[[#This Row],[transaction_id]])</f>
        <v>1</v>
      </c>
    </row>
    <row r="804" spans="1:11" x14ac:dyDescent="0.3">
      <c r="A804" s="1" t="s">
        <v>1158</v>
      </c>
      <c r="B804" s="2">
        <v>46029</v>
      </c>
      <c r="C804" s="1" t="s">
        <v>715</v>
      </c>
      <c r="D804" s="1" t="s">
        <v>18</v>
      </c>
      <c r="E804" s="1" t="s">
        <v>27</v>
      </c>
      <c r="F804" s="1">
        <v>4671.18</v>
      </c>
      <c r="G804" s="1" t="s">
        <v>14</v>
      </c>
      <c r="H804" s="2">
        <v>46031</v>
      </c>
      <c r="I804" s="1" t="s">
        <v>28</v>
      </c>
      <c r="J804" s="1">
        <v>18.100000000000001</v>
      </c>
      <c r="K804" s="1">
        <f>COUNTIF(A:A,bank_processed_transactions[[#This Row],[transaction_id]])</f>
        <v>1</v>
      </c>
    </row>
    <row r="805" spans="1:11" x14ac:dyDescent="0.3">
      <c r="A805" s="1" t="s">
        <v>418</v>
      </c>
      <c r="B805" s="2">
        <v>46098</v>
      </c>
      <c r="C805" s="1" t="s">
        <v>419</v>
      </c>
      <c r="D805" s="1" t="s">
        <v>12</v>
      </c>
      <c r="E805" s="1" t="s">
        <v>21</v>
      </c>
      <c r="F805" s="1">
        <v>2351.5100000000002</v>
      </c>
      <c r="G805" s="1" t="s">
        <v>14</v>
      </c>
      <c r="H805" s="2">
        <v>46099</v>
      </c>
      <c r="I805" s="1" t="s">
        <v>28</v>
      </c>
      <c r="J805" s="1">
        <v>8.8000000000000007</v>
      </c>
      <c r="K805" s="1">
        <f>COUNTIF(A:A,bank_processed_transactions[[#This Row],[transaction_id]])</f>
        <v>1</v>
      </c>
    </row>
    <row r="806" spans="1:11" x14ac:dyDescent="0.3">
      <c r="A806" s="1" t="s">
        <v>2865</v>
      </c>
      <c r="B806" s="2">
        <v>46091</v>
      </c>
      <c r="C806" s="1" t="s">
        <v>775</v>
      </c>
      <c r="D806" s="1" t="s">
        <v>66</v>
      </c>
      <c r="E806" s="1" t="s">
        <v>13</v>
      </c>
      <c r="F806" s="1">
        <v>5446.07</v>
      </c>
      <c r="G806" s="1" t="s">
        <v>14</v>
      </c>
      <c r="H806" s="2">
        <v>46096</v>
      </c>
      <c r="I806" s="1" t="s">
        <v>22</v>
      </c>
      <c r="J806" s="1">
        <v>13.1</v>
      </c>
      <c r="K806" s="1">
        <f>COUNTIF(A:A,bank_processed_transactions[[#This Row],[transaction_id]])</f>
        <v>1</v>
      </c>
    </row>
    <row r="807" spans="1:11" x14ac:dyDescent="0.3">
      <c r="A807" s="1" t="s">
        <v>4566</v>
      </c>
      <c r="B807" s="2">
        <v>46097</v>
      </c>
      <c r="C807" s="1" t="s">
        <v>672</v>
      </c>
      <c r="D807" s="1" t="s">
        <v>12</v>
      </c>
      <c r="E807" s="1" t="s">
        <v>13</v>
      </c>
      <c r="F807" s="1">
        <v>8674.09</v>
      </c>
      <c r="G807" s="1" t="s">
        <v>14</v>
      </c>
      <c r="H807" s="2">
        <v>46098</v>
      </c>
      <c r="I807" s="1" t="s">
        <v>28</v>
      </c>
      <c r="J807" s="1">
        <v>27.6</v>
      </c>
      <c r="K807" s="1">
        <f>COUNTIF(A:A,bank_processed_transactions[[#This Row],[transaction_id]])</f>
        <v>1</v>
      </c>
    </row>
    <row r="808" spans="1:11" x14ac:dyDescent="0.3">
      <c r="A808" s="1" t="s">
        <v>2509</v>
      </c>
      <c r="B808" s="2">
        <v>46032</v>
      </c>
      <c r="C808" s="1" t="s">
        <v>198</v>
      </c>
      <c r="D808" s="1" t="s">
        <v>12</v>
      </c>
      <c r="E808" s="1" t="s">
        <v>13</v>
      </c>
      <c r="F808" s="1">
        <v>5237.0600000000004</v>
      </c>
      <c r="G808" s="1" t="s">
        <v>89</v>
      </c>
      <c r="H808" s="2">
        <v>46035</v>
      </c>
      <c r="I808" s="1" t="s">
        <v>22</v>
      </c>
      <c r="J808" s="1">
        <v>19.5</v>
      </c>
      <c r="K808" s="1">
        <f>COUNTIF(A:A,bank_processed_transactions[[#This Row],[transaction_id]])</f>
        <v>1</v>
      </c>
    </row>
    <row r="809" spans="1:11" x14ac:dyDescent="0.3">
      <c r="A809" s="1" t="s">
        <v>4259</v>
      </c>
      <c r="B809" s="2">
        <v>46065</v>
      </c>
      <c r="C809" s="1" t="s">
        <v>633</v>
      </c>
      <c r="D809" s="1" t="s">
        <v>18</v>
      </c>
      <c r="E809" s="1" t="s">
        <v>27</v>
      </c>
      <c r="F809" s="1">
        <v>5219.1899999999996</v>
      </c>
      <c r="G809" s="1" t="s">
        <v>14</v>
      </c>
      <c r="H809" s="2">
        <v>46065</v>
      </c>
      <c r="I809" s="1" t="s">
        <v>22</v>
      </c>
      <c r="J809" s="1">
        <v>21.7</v>
      </c>
      <c r="K809" s="1">
        <f>COUNTIF(A:A,bank_processed_transactions[[#This Row],[transaction_id]])</f>
        <v>1</v>
      </c>
    </row>
    <row r="810" spans="1:11" x14ac:dyDescent="0.3">
      <c r="A810" s="1" t="s">
        <v>4437</v>
      </c>
      <c r="B810" s="2">
        <v>46061</v>
      </c>
      <c r="C810" s="1" t="s">
        <v>3733</v>
      </c>
      <c r="D810" s="1" t="s">
        <v>18</v>
      </c>
      <c r="E810" s="1" t="s">
        <v>27</v>
      </c>
      <c r="F810" s="1">
        <v>3541.4</v>
      </c>
      <c r="G810" s="1" t="s">
        <v>14</v>
      </c>
      <c r="H810" s="2">
        <v>46063</v>
      </c>
      <c r="I810" s="1" t="s">
        <v>15</v>
      </c>
      <c r="J810" s="1">
        <v>11.7</v>
      </c>
      <c r="K810" s="1">
        <f>COUNTIF(A:A,bank_processed_transactions[[#This Row],[transaction_id]])</f>
        <v>1</v>
      </c>
    </row>
    <row r="811" spans="1:11" x14ac:dyDescent="0.3">
      <c r="A811" s="1" t="s">
        <v>3020</v>
      </c>
      <c r="B811" s="2">
        <v>46106</v>
      </c>
      <c r="C811" s="1" t="s">
        <v>1015</v>
      </c>
      <c r="D811" s="1" t="s">
        <v>46</v>
      </c>
      <c r="E811" s="1" t="s">
        <v>55</v>
      </c>
      <c r="F811" s="1">
        <v>2369.44</v>
      </c>
      <c r="G811" s="1" t="s">
        <v>14</v>
      </c>
      <c r="H811" s="2">
        <v>46107</v>
      </c>
      <c r="I811" s="1" t="s">
        <v>22</v>
      </c>
      <c r="J811" s="1">
        <v>9.9</v>
      </c>
      <c r="K811" s="1">
        <f>COUNTIF(A:A,bank_processed_transactions[[#This Row],[transaction_id]])</f>
        <v>1</v>
      </c>
    </row>
    <row r="812" spans="1:11" x14ac:dyDescent="0.3">
      <c r="A812" s="1" t="s">
        <v>4511</v>
      </c>
      <c r="B812" s="2">
        <v>46094</v>
      </c>
      <c r="C812" s="1" t="s">
        <v>861</v>
      </c>
      <c r="D812" s="1" t="s">
        <v>66</v>
      </c>
      <c r="E812" s="1" t="s">
        <v>13</v>
      </c>
      <c r="F812" s="1">
        <v>10960.74</v>
      </c>
      <c r="G812" s="1" t="s">
        <v>14</v>
      </c>
      <c r="H812" s="2">
        <v>46096</v>
      </c>
      <c r="I812" s="1" t="s">
        <v>22</v>
      </c>
      <c r="J812" s="1">
        <v>48.8</v>
      </c>
      <c r="K812" s="1">
        <f>COUNTIF(A:A,bank_processed_transactions[[#This Row],[transaction_id]])</f>
        <v>1</v>
      </c>
    </row>
    <row r="813" spans="1:11" x14ac:dyDescent="0.3">
      <c r="A813" s="1" t="s">
        <v>3568</v>
      </c>
      <c r="B813" s="2">
        <v>46063</v>
      </c>
      <c r="C813" s="1" t="s">
        <v>613</v>
      </c>
      <c r="D813" s="1" t="s">
        <v>66</v>
      </c>
      <c r="E813" s="1" t="s">
        <v>27</v>
      </c>
      <c r="F813" s="1">
        <v>410.76</v>
      </c>
      <c r="G813" s="1" t="s">
        <v>14</v>
      </c>
      <c r="H813" s="2">
        <v>46068</v>
      </c>
      <c r="I813" s="1" t="s">
        <v>22</v>
      </c>
      <c r="J813" s="1">
        <v>12.5</v>
      </c>
      <c r="K813" s="1">
        <f>COUNTIF(A:A,bank_processed_transactions[[#This Row],[transaction_id]])</f>
        <v>1</v>
      </c>
    </row>
    <row r="814" spans="1:11" x14ac:dyDescent="0.3">
      <c r="A814" s="1" t="s">
        <v>1895</v>
      </c>
      <c r="B814" s="2">
        <v>46109</v>
      </c>
      <c r="C814" s="1" t="s">
        <v>245</v>
      </c>
      <c r="D814" s="1" t="s">
        <v>18</v>
      </c>
      <c r="E814" s="1" t="s">
        <v>21</v>
      </c>
      <c r="F814" s="1">
        <v>8120.74</v>
      </c>
      <c r="G814" s="1" t="s">
        <v>14</v>
      </c>
      <c r="H814" s="2">
        <v>46109</v>
      </c>
      <c r="I814" s="1" t="s">
        <v>15</v>
      </c>
      <c r="J814" s="1">
        <v>28.2</v>
      </c>
      <c r="K814" s="1">
        <f>COUNTIF(A:A,bank_processed_transactions[[#This Row],[transaction_id]])</f>
        <v>1</v>
      </c>
    </row>
    <row r="815" spans="1:11" x14ac:dyDescent="0.3">
      <c r="A815" s="1" t="s">
        <v>1599</v>
      </c>
      <c r="B815" s="2">
        <v>46091</v>
      </c>
      <c r="C815" s="1" t="s">
        <v>1600</v>
      </c>
      <c r="D815" s="1" t="s">
        <v>12</v>
      </c>
      <c r="E815" s="1" t="s">
        <v>13</v>
      </c>
      <c r="F815" s="1">
        <v>1399.95</v>
      </c>
      <c r="G815" s="1" t="s">
        <v>14</v>
      </c>
      <c r="H815" s="2">
        <v>46093</v>
      </c>
      <c r="I815" s="1" t="s">
        <v>28</v>
      </c>
      <c r="J815" s="1">
        <v>23</v>
      </c>
      <c r="K815" s="1">
        <f>COUNTIF(A:A,bank_processed_transactions[[#This Row],[transaction_id]])</f>
        <v>1</v>
      </c>
    </row>
    <row r="816" spans="1:11" x14ac:dyDescent="0.3">
      <c r="A816" s="1" t="s">
        <v>404</v>
      </c>
      <c r="B816" s="2">
        <v>46027</v>
      </c>
      <c r="C816" s="1" t="s">
        <v>405</v>
      </c>
      <c r="D816" s="1" t="s">
        <v>18</v>
      </c>
      <c r="E816" s="1" t="s">
        <v>13</v>
      </c>
      <c r="F816" s="1">
        <v>2462.31</v>
      </c>
      <c r="G816" s="1" t="s">
        <v>14</v>
      </c>
      <c r="H816" s="2">
        <v>46027</v>
      </c>
      <c r="I816" s="1" t="s">
        <v>15</v>
      </c>
      <c r="J816" s="1">
        <v>13.7</v>
      </c>
      <c r="K816" s="1">
        <f>COUNTIF(A:A,bank_processed_transactions[[#This Row],[transaction_id]])</f>
        <v>1</v>
      </c>
    </row>
    <row r="817" spans="1:11" x14ac:dyDescent="0.3">
      <c r="A817" s="1" t="s">
        <v>4121</v>
      </c>
      <c r="B817" s="2">
        <v>46039</v>
      </c>
      <c r="C817" s="1" t="s">
        <v>350</v>
      </c>
      <c r="D817" s="1" t="s">
        <v>18</v>
      </c>
      <c r="E817" s="1" t="s">
        <v>13</v>
      </c>
      <c r="F817" s="1">
        <v>4278.6099999999997</v>
      </c>
      <c r="G817" s="1" t="s">
        <v>14</v>
      </c>
      <c r="H817" s="2">
        <v>46041</v>
      </c>
      <c r="I817" s="1" t="s">
        <v>28</v>
      </c>
      <c r="J817" s="1">
        <v>34.4</v>
      </c>
      <c r="K817" s="1">
        <f>COUNTIF(A:A,bank_processed_transactions[[#This Row],[transaction_id]])</f>
        <v>1</v>
      </c>
    </row>
    <row r="818" spans="1:11" x14ac:dyDescent="0.3">
      <c r="A818" s="1" t="s">
        <v>2500</v>
      </c>
      <c r="B818" s="2">
        <v>46063</v>
      </c>
      <c r="C818" s="1" t="s">
        <v>2177</v>
      </c>
      <c r="D818" s="1" t="s">
        <v>35</v>
      </c>
      <c r="E818" s="1" t="s">
        <v>27</v>
      </c>
      <c r="F818" s="1">
        <v>4042.73</v>
      </c>
      <c r="G818" s="1" t="s">
        <v>14</v>
      </c>
      <c r="H818" s="2">
        <v>46065</v>
      </c>
      <c r="I818" s="1" t="s">
        <v>15</v>
      </c>
      <c r="J818" s="1">
        <v>37.700000000000003</v>
      </c>
      <c r="K818" s="1">
        <f>COUNTIF(A:A,bank_processed_transactions[[#This Row],[transaction_id]])</f>
        <v>1</v>
      </c>
    </row>
    <row r="819" spans="1:11" x14ac:dyDescent="0.3">
      <c r="A819" s="1" t="s">
        <v>4033</v>
      </c>
      <c r="B819" s="2">
        <v>46041</v>
      </c>
      <c r="C819" s="1" t="s">
        <v>2438</v>
      </c>
      <c r="D819" s="1" t="s">
        <v>66</v>
      </c>
      <c r="E819" s="1" t="s">
        <v>13</v>
      </c>
      <c r="F819" s="1">
        <v>1258.68</v>
      </c>
      <c r="G819" s="1" t="s">
        <v>14</v>
      </c>
      <c r="H819" s="2">
        <v>46042</v>
      </c>
      <c r="I819" s="1" t="s">
        <v>15</v>
      </c>
      <c r="J819" s="1">
        <v>42.7</v>
      </c>
      <c r="K819" s="1">
        <f>COUNTIF(A:A,bank_processed_transactions[[#This Row],[transaction_id]])</f>
        <v>1</v>
      </c>
    </row>
    <row r="820" spans="1:11" x14ac:dyDescent="0.3">
      <c r="A820" s="1" t="s">
        <v>4863</v>
      </c>
      <c r="B820" s="2">
        <v>46099</v>
      </c>
      <c r="C820" s="1" t="s">
        <v>346</v>
      </c>
      <c r="D820" s="1" t="s">
        <v>66</v>
      </c>
      <c r="E820" s="1" t="s">
        <v>13</v>
      </c>
      <c r="F820" s="1">
        <v>34368.379999999997</v>
      </c>
      <c r="G820" s="1" t="s">
        <v>14</v>
      </c>
      <c r="H820" s="2">
        <v>46099</v>
      </c>
      <c r="I820" s="1" t="s">
        <v>28</v>
      </c>
      <c r="J820" s="1">
        <v>13.6</v>
      </c>
      <c r="K820" s="1">
        <f>COUNTIF(A:A,bank_processed_transactions[[#This Row],[transaction_id]])</f>
        <v>1</v>
      </c>
    </row>
    <row r="821" spans="1:11" x14ac:dyDescent="0.3">
      <c r="A821" s="1" t="s">
        <v>2786</v>
      </c>
      <c r="B821" s="2">
        <v>46053</v>
      </c>
      <c r="C821" s="1" t="s">
        <v>1061</v>
      </c>
      <c r="D821" s="1" t="s">
        <v>12</v>
      </c>
      <c r="E821" s="1" t="s">
        <v>13</v>
      </c>
      <c r="F821" s="1">
        <v>3523.91</v>
      </c>
      <c r="G821" s="1" t="s">
        <v>14</v>
      </c>
      <c r="H821" s="2">
        <v>46055</v>
      </c>
      <c r="I821" s="1" t="s">
        <v>28</v>
      </c>
      <c r="J821" s="1">
        <v>11.7</v>
      </c>
      <c r="K821" s="1">
        <f>COUNTIF(A:A,bank_processed_transactions[[#This Row],[transaction_id]])</f>
        <v>1</v>
      </c>
    </row>
    <row r="822" spans="1:11" x14ac:dyDescent="0.3">
      <c r="A822" s="1" t="s">
        <v>1814</v>
      </c>
      <c r="B822" s="2">
        <v>46033</v>
      </c>
      <c r="C822" s="1" t="s">
        <v>1680</v>
      </c>
      <c r="D822" s="1" t="s">
        <v>12</v>
      </c>
      <c r="E822" s="1" t="s">
        <v>27</v>
      </c>
      <c r="F822" s="1">
        <v>303.64999999999998</v>
      </c>
      <c r="G822" s="1" t="s">
        <v>14</v>
      </c>
      <c r="H822" s="2">
        <v>46035</v>
      </c>
      <c r="I822" s="1" t="s">
        <v>22</v>
      </c>
      <c r="J822" s="1">
        <v>20.399999999999999</v>
      </c>
      <c r="K822" s="1">
        <f>COUNTIF(A:A,bank_processed_transactions[[#This Row],[transaction_id]])</f>
        <v>2</v>
      </c>
    </row>
    <row r="823" spans="1:11" x14ac:dyDescent="0.3">
      <c r="A823" s="1" t="s">
        <v>1814</v>
      </c>
      <c r="B823" s="2">
        <v>46033</v>
      </c>
      <c r="C823" s="1" t="s">
        <v>1680</v>
      </c>
      <c r="D823" s="1" t="s">
        <v>12</v>
      </c>
      <c r="E823" s="1" t="s">
        <v>27</v>
      </c>
      <c r="F823" s="1">
        <v>303.64999999999998</v>
      </c>
      <c r="G823" s="1" t="s">
        <v>14</v>
      </c>
      <c r="H823" s="2">
        <v>46034</v>
      </c>
      <c r="I823" s="1" t="s">
        <v>22</v>
      </c>
      <c r="J823" s="1">
        <v>20.399999999999999</v>
      </c>
      <c r="K823" s="1">
        <f>COUNTIF(A:A,bank_processed_transactions[[#This Row],[transaction_id]])</f>
        <v>2</v>
      </c>
    </row>
    <row r="824" spans="1:11" x14ac:dyDescent="0.3">
      <c r="A824" s="1" t="s">
        <v>3829</v>
      </c>
      <c r="B824" s="2">
        <v>46078</v>
      </c>
      <c r="C824" s="1" t="s">
        <v>111</v>
      </c>
      <c r="D824" s="1" t="s">
        <v>12</v>
      </c>
      <c r="E824" s="1" t="s">
        <v>27</v>
      </c>
      <c r="F824" s="1">
        <v>505.62</v>
      </c>
      <c r="G824" s="1" t="s">
        <v>14</v>
      </c>
      <c r="H824" s="2">
        <v>46078</v>
      </c>
      <c r="I824" s="1" t="s">
        <v>15</v>
      </c>
      <c r="J824" s="1">
        <v>24.3</v>
      </c>
      <c r="K824" s="1">
        <f>COUNTIF(A:A,bank_processed_transactions[[#This Row],[transaction_id]])</f>
        <v>1</v>
      </c>
    </row>
    <row r="825" spans="1:11" x14ac:dyDescent="0.3">
      <c r="A825" s="1" t="s">
        <v>3904</v>
      </c>
      <c r="B825" s="2">
        <v>46041</v>
      </c>
      <c r="C825" s="1" t="s">
        <v>1751</v>
      </c>
      <c r="D825" s="1" t="s">
        <v>35</v>
      </c>
      <c r="E825" s="1" t="s">
        <v>13</v>
      </c>
      <c r="F825" s="1">
        <v>8937.4599999999991</v>
      </c>
      <c r="G825" s="1" t="s">
        <v>14</v>
      </c>
      <c r="H825" s="2">
        <v>46044</v>
      </c>
      <c r="I825" s="1" t="s">
        <v>28</v>
      </c>
      <c r="J825" s="1">
        <v>30.2</v>
      </c>
      <c r="K825" s="1">
        <f>COUNTIF(A:A,bank_processed_transactions[[#This Row],[transaction_id]])</f>
        <v>1</v>
      </c>
    </row>
    <row r="826" spans="1:11" x14ac:dyDescent="0.3">
      <c r="A826" s="1" t="s">
        <v>3240</v>
      </c>
      <c r="B826" s="2">
        <v>46066</v>
      </c>
      <c r="C826" s="1" t="s">
        <v>3227</v>
      </c>
      <c r="D826" s="1" t="s">
        <v>12</v>
      </c>
      <c r="E826" s="1" t="s">
        <v>27</v>
      </c>
      <c r="F826" s="1">
        <v>529.05999999999995</v>
      </c>
      <c r="G826" s="1" t="s">
        <v>14</v>
      </c>
      <c r="H826" s="2">
        <v>46066</v>
      </c>
      <c r="I826" s="1" t="s">
        <v>28</v>
      </c>
      <c r="J826" s="1">
        <v>30.9</v>
      </c>
      <c r="K826" s="1">
        <f>COUNTIF(A:A,bank_processed_transactions[[#This Row],[transaction_id]])</f>
        <v>1</v>
      </c>
    </row>
    <row r="827" spans="1:11" x14ac:dyDescent="0.3">
      <c r="A827" s="1" t="s">
        <v>4077</v>
      </c>
      <c r="B827" s="2">
        <v>46079</v>
      </c>
      <c r="C827" s="1" t="s">
        <v>2074</v>
      </c>
      <c r="D827" s="1" t="s">
        <v>18</v>
      </c>
      <c r="E827" s="1" t="s">
        <v>55</v>
      </c>
      <c r="F827" s="1">
        <v>12123.12</v>
      </c>
      <c r="G827" s="1" t="s">
        <v>14</v>
      </c>
      <c r="H827" s="2">
        <v>46080</v>
      </c>
      <c r="I827" s="1" t="s">
        <v>28</v>
      </c>
      <c r="J827" s="1">
        <v>12.5</v>
      </c>
      <c r="K827" s="1">
        <f>COUNTIF(A:A,bank_processed_transactions[[#This Row],[transaction_id]])</f>
        <v>1</v>
      </c>
    </row>
    <row r="828" spans="1:11" x14ac:dyDescent="0.3">
      <c r="A828" s="1" t="s">
        <v>2762</v>
      </c>
      <c r="B828" s="2">
        <v>46029</v>
      </c>
      <c r="C828" s="1" t="s">
        <v>480</v>
      </c>
      <c r="D828" s="1" t="s">
        <v>12</v>
      </c>
      <c r="E828" s="1" t="s">
        <v>21</v>
      </c>
      <c r="F828" s="1">
        <v>2803.58</v>
      </c>
      <c r="G828" s="1" t="s">
        <v>14</v>
      </c>
      <c r="H828" s="2">
        <v>46030</v>
      </c>
      <c r="I828" s="1" t="s">
        <v>28</v>
      </c>
      <c r="J828" s="1">
        <v>29.1</v>
      </c>
      <c r="K828" s="1">
        <f>COUNTIF(A:A,bank_processed_transactions[[#This Row],[transaction_id]])</f>
        <v>1</v>
      </c>
    </row>
    <row r="829" spans="1:11" x14ac:dyDescent="0.3">
      <c r="A829" s="1" t="s">
        <v>1226</v>
      </c>
      <c r="B829" s="2">
        <v>46060</v>
      </c>
      <c r="C829" s="1" t="s">
        <v>17</v>
      </c>
      <c r="D829" s="1" t="s">
        <v>12</v>
      </c>
      <c r="E829" s="1" t="s">
        <v>27</v>
      </c>
      <c r="F829" s="1">
        <v>26020.98</v>
      </c>
      <c r="G829" s="1" t="s">
        <v>14</v>
      </c>
      <c r="H829" s="2">
        <v>46065</v>
      </c>
      <c r="I829" s="1" t="s">
        <v>15</v>
      </c>
      <c r="J829" s="1">
        <v>13.6</v>
      </c>
      <c r="K829" s="1">
        <f>COUNTIF(A:A,bank_processed_transactions[[#This Row],[transaction_id]])</f>
        <v>1</v>
      </c>
    </row>
    <row r="830" spans="1:11" x14ac:dyDescent="0.3">
      <c r="A830" s="1" t="s">
        <v>4669</v>
      </c>
      <c r="B830" s="2">
        <v>46101</v>
      </c>
      <c r="C830" s="1" t="s">
        <v>247</v>
      </c>
      <c r="D830" s="1" t="s">
        <v>12</v>
      </c>
      <c r="E830" s="1" t="s">
        <v>13</v>
      </c>
      <c r="F830" s="1">
        <v>27200.59</v>
      </c>
      <c r="G830" s="1" t="s">
        <v>14</v>
      </c>
      <c r="H830" s="2">
        <v>46104</v>
      </c>
      <c r="I830" s="1" t="s">
        <v>15</v>
      </c>
      <c r="J830" s="1">
        <v>18.899999999999999</v>
      </c>
      <c r="K830" s="1">
        <f>COUNTIF(A:A,bank_processed_transactions[[#This Row],[transaction_id]])</f>
        <v>1</v>
      </c>
    </row>
    <row r="831" spans="1:11" x14ac:dyDescent="0.3">
      <c r="A831" s="1" t="s">
        <v>4531</v>
      </c>
      <c r="B831" s="2">
        <v>46099</v>
      </c>
      <c r="C831" s="1" t="s">
        <v>775</v>
      </c>
      <c r="D831" s="1" t="s">
        <v>46</v>
      </c>
      <c r="E831" s="1" t="s">
        <v>13</v>
      </c>
      <c r="F831" s="1">
        <v>4179.16</v>
      </c>
      <c r="G831" s="1" t="s">
        <v>14</v>
      </c>
      <c r="H831" s="2">
        <v>46100</v>
      </c>
      <c r="I831" s="1" t="s">
        <v>28</v>
      </c>
      <c r="J831" s="1">
        <v>29.6</v>
      </c>
      <c r="K831" s="1">
        <f>COUNTIF(A:A,bank_processed_transactions[[#This Row],[transaction_id]])</f>
        <v>1</v>
      </c>
    </row>
    <row r="832" spans="1:11" x14ac:dyDescent="0.3">
      <c r="A832" s="1" t="s">
        <v>3044</v>
      </c>
      <c r="B832" s="2">
        <v>46069</v>
      </c>
      <c r="C832" s="1" t="s">
        <v>1926</v>
      </c>
      <c r="D832" s="1" t="s">
        <v>35</v>
      </c>
      <c r="E832" s="1" t="s">
        <v>21</v>
      </c>
      <c r="F832" s="1">
        <v>61647.3</v>
      </c>
      <c r="G832" s="1" t="s">
        <v>14</v>
      </c>
      <c r="H832" s="2">
        <v>46069</v>
      </c>
      <c r="I832" s="1" t="s">
        <v>15</v>
      </c>
      <c r="J832" s="1">
        <v>53.9</v>
      </c>
      <c r="K832" s="1">
        <f>COUNTIF(A:A,bank_processed_transactions[[#This Row],[transaction_id]])</f>
        <v>1</v>
      </c>
    </row>
    <row r="833" spans="1:11" x14ac:dyDescent="0.3">
      <c r="A833" s="1" t="s">
        <v>4693</v>
      </c>
      <c r="B833" s="2">
        <v>46039</v>
      </c>
      <c r="C833" s="1" t="s">
        <v>461</v>
      </c>
      <c r="D833" s="1" t="s">
        <v>12</v>
      </c>
      <c r="E833" s="1" t="s">
        <v>13</v>
      </c>
      <c r="F833" s="1">
        <v>529.17999999999995</v>
      </c>
      <c r="G833" s="1" t="s">
        <v>14</v>
      </c>
      <c r="H833" s="2">
        <v>46039</v>
      </c>
      <c r="I833" s="1" t="s">
        <v>22</v>
      </c>
      <c r="J833" s="1">
        <v>45.5</v>
      </c>
      <c r="K833" s="1">
        <f>COUNTIF(A:A,bank_processed_transactions[[#This Row],[transaction_id]])</f>
        <v>1</v>
      </c>
    </row>
    <row r="834" spans="1:11" x14ac:dyDescent="0.3">
      <c r="A834" s="1" t="s">
        <v>4817</v>
      </c>
      <c r="B834" s="2">
        <v>46060</v>
      </c>
      <c r="C834" s="1" t="s">
        <v>302</v>
      </c>
      <c r="D834" s="1" t="s">
        <v>12</v>
      </c>
      <c r="E834" s="1" t="s">
        <v>27</v>
      </c>
      <c r="F834" s="1">
        <v>1274.97</v>
      </c>
      <c r="G834" s="1" t="s">
        <v>14</v>
      </c>
      <c r="H834" s="2">
        <v>46062</v>
      </c>
      <c r="I834" s="1" t="s">
        <v>28</v>
      </c>
      <c r="J834" s="1">
        <v>33.200000000000003</v>
      </c>
      <c r="K834" s="1">
        <f>COUNTIF(A:A,bank_processed_transactions[[#This Row],[transaction_id]])</f>
        <v>1</v>
      </c>
    </row>
    <row r="835" spans="1:11" x14ac:dyDescent="0.3">
      <c r="A835" s="1" t="s">
        <v>1043</v>
      </c>
      <c r="B835" s="2">
        <v>46062</v>
      </c>
      <c r="C835" s="1" t="s">
        <v>686</v>
      </c>
      <c r="D835" s="1" t="s">
        <v>66</v>
      </c>
      <c r="E835" s="1" t="s">
        <v>27</v>
      </c>
      <c r="F835" s="1">
        <v>5428.46</v>
      </c>
      <c r="G835" s="1" t="s">
        <v>14</v>
      </c>
      <c r="H835" s="2">
        <v>46063</v>
      </c>
      <c r="I835" s="1" t="s">
        <v>22</v>
      </c>
      <c r="J835" s="1">
        <v>45.1</v>
      </c>
      <c r="K835" s="1">
        <f>COUNTIF(A:A,bank_processed_transactions[[#This Row],[transaction_id]])</f>
        <v>1</v>
      </c>
    </row>
    <row r="836" spans="1:11" x14ac:dyDescent="0.3">
      <c r="A836" s="1" t="s">
        <v>2984</v>
      </c>
      <c r="B836" s="2">
        <v>46074</v>
      </c>
      <c r="C836" s="1" t="s">
        <v>755</v>
      </c>
      <c r="D836" s="1" t="s">
        <v>35</v>
      </c>
      <c r="E836" s="1" t="s">
        <v>13</v>
      </c>
      <c r="F836" s="1">
        <v>8206.6</v>
      </c>
      <c r="G836" s="1" t="s">
        <v>14</v>
      </c>
      <c r="H836" s="2">
        <v>46075</v>
      </c>
      <c r="I836" s="1" t="s">
        <v>22</v>
      </c>
      <c r="J836" s="1">
        <v>58.2</v>
      </c>
      <c r="K836" s="1">
        <f>COUNTIF(A:A,bank_processed_transactions[[#This Row],[transaction_id]])</f>
        <v>1</v>
      </c>
    </row>
    <row r="837" spans="1:11" x14ac:dyDescent="0.3">
      <c r="A837" s="1" t="s">
        <v>3553</v>
      </c>
      <c r="B837" s="2">
        <v>46041</v>
      </c>
      <c r="C837" s="1" t="s">
        <v>438</v>
      </c>
      <c r="D837" s="1" t="s">
        <v>12</v>
      </c>
      <c r="E837" s="1" t="s">
        <v>21</v>
      </c>
      <c r="F837" s="1">
        <v>2800.52</v>
      </c>
      <c r="G837" s="1" t="s">
        <v>14</v>
      </c>
      <c r="H837" s="2">
        <v>46042</v>
      </c>
      <c r="I837" s="1" t="s">
        <v>28</v>
      </c>
      <c r="J837" s="1">
        <v>40.9</v>
      </c>
      <c r="K837" s="1">
        <f>COUNTIF(A:A,bank_processed_transactions[[#This Row],[transaction_id]])</f>
        <v>1</v>
      </c>
    </row>
    <row r="838" spans="1:11" x14ac:dyDescent="0.3">
      <c r="A838" s="1" t="s">
        <v>3230</v>
      </c>
      <c r="B838" s="2">
        <v>46024</v>
      </c>
      <c r="C838" s="1" t="s">
        <v>1674</v>
      </c>
      <c r="D838" s="1" t="s">
        <v>12</v>
      </c>
      <c r="E838" s="1" t="s">
        <v>27</v>
      </c>
      <c r="F838" s="1">
        <v>7310.86</v>
      </c>
      <c r="G838" s="1" t="s">
        <v>14</v>
      </c>
      <c r="H838" s="2">
        <v>46025</v>
      </c>
      <c r="I838" s="1" t="s">
        <v>15</v>
      </c>
      <c r="J838" s="1">
        <v>49.1</v>
      </c>
      <c r="K838" s="1">
        <f>COUNTIF(A:A,bank_processed_transactions[[#This Row],[transaction_id]])</f>
        <v>1</v>
      </c>
    </row>
    <row r="839" spans="1:11" x14ac:dyDescent="0.3">
      <c r="A839" s="1" t="s">
        <v>3588</v>
      </c>
      <c r="B839" s="2">
        <v>46111</v>
      </c>
      <c r="C839" s="1" t="s">
        <v>871</v>
      </c>
      <c r="D839" s="1" t="s">
        <v>12</v>
      </c>
      <c r="E839" s="1" t="s">
        <v>13</v>
      </c>
      <c r="F839" s="1">
        <v>1841.19</v>
      </c>
      <c r="G839" s="1" t="s">
        <v>14</v>
      </c>
      <c r="H839" s="2">
        <v>46113</v>
      </c>
      <c r="I839" s="1" t="s">
        <v>22</v>
      </c>
      <c r="J839" s="1">
        <v>23.8</v>
      </c>
      <c r="K839" s="1">
        <f>COUNTIF(A:A,bank_processed_transactions[[#This Row],[transaction_id]])</f>
        <v>1</v>
      </c>
    </row>
    <row r="840" spans="1:11" x14ac:dyDescent="0.3">
      <c r="A840" s="1" t="s">
        <v>3542</v>
      </c>
      <c r="B840" s="2">
        <v>46066</v>
      </c>
      <c r="C840" s="1" t="s">
        <v>1849</v>
      </c>
      <c r="D840" s="1" t="s">
        <v>66</v>
      </c>
      <c r="E840" s="1" t="s">
        <v>13</v>
      </c>
      <c r="F840" s="1">
        <v>3393.76</v>
      </c>
      <c r="G840" s="1" t="s">
        <v>14</v>
      </c>
      <c r="H840" s="2">
        <v>46067</v>
      </c>
      <c r="I840" s="1" t="s">
        <v>15</v>
      </c>
      <c r="J840" s="1">
        <v>42.3</v>
      </c>
      <c r="K840" s="1">
        <f>COUNTIF(A:A,bank_processed_transactions[[#This Row],[transaction_id]])</f>
        <v>1</v>
      </c>
    </row>
    <row r="841" spans="1:11" x14ac:dyDescent="0.3">
      <c r="A841" s="1" t="s">
        <v>1891</v>
      </c>
      <c r="B841" s="2">
        <v>46043</v>
      </c>
      <c r="C841" s="1" t="s">
        <v>1892</v>
      </c>
      <c r="D841" s="1" t="s">
        <v>35</v>
      </c>
      <c r="E841" s="1" t="s">
        <v>13</v>
      </c>
      <c r="F841" s="1">
        <v>1441.06</v>
      </c>
      <c r="G841" s="1" t="s">
        <v>14</v>
      </c>
      <c r="H841" s="2">
        <v>46045</v>
      </c>
      <c r="I841" s="1" t="s">
        <v>28</v>
      </c>
      <c r="J841" s="1">
        <v>33.6</v>
      </c>
      <c r="K841" s="1">
        <f>COUNTIF(A:A,bank_processed_transactions[[#This Row],[transaction_id]])</f>
        <v>1</v>
      </c>
    </row>
    <row r="842" spans="1:11" x14ac:dyDescent="0.3">
      <c r="A842" s="1" t="s">
        <v>1900</v>
      </c>
      <c r="B842" s="2">
        <v>46041</v>
      </c>
      <c r="C842" s="1" t="s">
        <v>403</v>
      </c>
      <c r="D842" s="1" t="s">
        <v>18</v>
      </c>
      <c r="E842" s="1" t="s">
        <v>27</v>
      </c>
      <c r="F842" s="1">
        <v>719.93</v>
      </c>
      <c r="G842" s="1" t="s">
        <v>14</v>
      </c>
      <c r="H842" s="2">
        <v>46043</v>
      </c>
      <c r="I842" s="1" t="s">
        <v>22</v>
      </c>
      <c r="J842" s="1">
        <v>24.6</v>
      </c>
      <c r="K842" s="1">
        <f>COUNTIF(A:A,bank_processed_transactions[[#This Row],[transaction_id]])</f>
        <v>1</v>
      </c>
    </row>
    <row r="843" spans="1:11" x14ac:dyDescent="0.3">
      <c r="A843" s="1" t="s">
        <v>3125</v>
      </c>
      <c r="B843" s="2">
        <v>46094</v>
      </c>
      <c r="C843" s="1" t="s">
        <v>672</v>
      </c>
      <c r="D843" s="1" t="s">
        <v>35</v>
      </c>
      <c r="E843" s="1" t="s">
        <v>27</v>
      </c>
      <c r="F843" s="1">
        <v>22575.66</v>
      </c>
      <c r="G843" s="1" t="s">
        <v>14</v>
      </c>
      <c r="H843" s="2">
        <v>46096</v>
      </c>
      <c r="I843" s="1" t="s">
        <v>15</v>
      </c>
      <c r="J843" s="1">
        <v>14.7</v>
      </c>
      <c r="K843" s="1">
        <f>COUNTIF(A:A,bank_processed_transactions[[#This Row],[transaction_id]])</f>
        <v>1</v>
      </c>
    </row>
    <row r="844" spans="1:11" x14ac:dyDescent="0.3">
      <c r="A844" s="1" t="s">
        <v>4968</v>
      </c>
      <c r="B844" s="2">
        <v>46067</v>
      </c>
      <c r="C844" s="1" t="s">
        <v>113</v>
      </c>
      <c r="D844" s="1" t="s">
        <v>12</v>
      </c>
      <c r="E844" s="1" t="s">
        <v>13</v>
      </c>
      <c r="F844" s="1">
        <v>2465.91</v>
      </c>
      <c r="G844" s="1" t="s">
        <v>14</v>
      </c>
      <c r="H844" s="2">
        <v>46068</v>
      </c>
      <c r="I844" s="1" t="s">
        <v>22</v>
      </c>
      <c r="J844" s="1">
        <v>62.3</v>
      </c>
      <c r="K844" s="1">
        <f>COUNTIF(A:A,bank_processed_transactions[[#This Row],[transaction_id]])</f>
        <v>1</v>
      </c>
    </row>
    <row r="845" spans="1:11" x14ac:dyDescent="0.3">
      <c r="A845" s="1" t="s">
        <v>2418</v>
      </c>
      <c r="B845" s="2">
        <v>46033</v>
      </c>
      <c r="C845" s="1" t="s">
        <v>1366</v>
      </c>
      <c r="D845" s="1" t="s">
        <v>46</v>
      </c>
      <c r="E845" s="1" t="s">
        <v>21</v>
      </c>
      <c r="F845" s="1">
        <v>1603.08</v>
      </c>
      <c r="G845" s="1" t="s">
        <v>14</v>
      </c>
      <c r="H845" s="2">
        <v>46033</v>
      </c>
      <c r="I845" s="1" t="s">
        <v>15</v>
      </c>
      <c r="J845" s="1">
        <v>34</v>
      </c>
      <c r="K845" s="1">
        <f>COUNTIF(A:A,bank_processed_transactions[[#This Row],[transaction_id]])</f>
        <v>1</v>
      </c>
    </row>
    <row r="846" spans="1:11" x14ac:dyDescent="0.3">
      <c r="A846" s="1" t="s">
        <v>3048</v>
      </c>
      <c r="B846" s="2">
        <v>46093</v>
      </c>
      <c r="C846" s="1" t="s">
        <v>491</v>
      </c>
      <c r="D846" s="1" t="s">
        <v>46</v>
      </c>
      <c r="E846" s="1" t="s">
        <v>27</v>
      </c>
      <c r="F846" s="1">
        <v>6500.73</v>
      </c>
      <c r="G846" s="1" t="s">
        <v>14</v>
      </c>
      <c r="H846" s="2">
        <v>46095</v>
      </c>
      <c r="I846" s="1" t="s">
        <v>15</v>
      </c>
      <c r="J846" s="1">
        <v>58</v>
      </c>
      <c r="K846" s="1">
        <f>COUNTIF(A:A,bank_processed_transactions[[#This Row],[transaction_id]])</f>
        <v>1</v>
      </c>
    </row>
    <row r="847" spans="1:11" x14ac:dyDescent="0.3">
      <c r="A847" s="1" t="s">
        <v>3941</v>
      </c>
      <c r="B847" s="2">
        <v>46035</v>
      </c>
      <c r="C847" s="1" t="s">
        <v>535</v>
      </c>
      <c r="D847" s="1" t="s">
        <v>66</v>
      </c>
      <c r="E847" s="1" t="s">
        <v>21</v>
      </c>
      <c r="F847" s="1">
        <v>8059.17</v>
      </c>
      <c r="G847" s="1" t="s">
        <v>14</v>
      </c>
      <c r="H847" s="2">
        <v>46038</v>
      </c>
      <c r="I847" s="1" t="s">
        <v>22</v>
      </c>
      <c r="J847" s="1">
        <v>15.2</v>
      </c>
      <c r="K847" s="1">
        <f>COUNTIF(A:A,bank_processed_transactions[[#This Row],[transaction_id]])</f>
        <v>1</v>
      </c>
    </row>
    <row r="848" spans="1:11" x14ac:dyDescent="0.3">
      <c r="A848" s="1" t="s">
        <v>1227</v>
      </c>
      <c r="B848" s="2">
        <v>46038</v>
      </c>
      <c r="C848" s="1" t="s">
        <v>1228</v>
      </c>
      <c r="D848" s="1" t="s">
        <v>12</v>
      </c>
      <c r="E848" s="1" t="s">
        <v>13</v>
      </c>
      <c r="F848" s="1">
        <v>6697.92</v>
      </c>
      <c r="G848" s="1" t="s">
        <v>14</v>
      </c>
      <c r="H848" s="2">
        <v>46040</v>
      </c>
      <c r="I848" s="1" t="s">
        <v>22</v>
      </c>
      <c r="J848" s="1">
        <v>37.5</v>
      </c>
      <c r="K848" s="1">
        <f>COUNTIF(A:A,bank_processed_transactions[[#This Row],[transaction_id]])</f>
        <v>1</v>
      </c>
    </row>
    <row r="849" spans="1:11" x14ac:dyDescent="0.3">
      <c r="A849" s="1" t="s">
        <v>3844</v>
      </c>
      <c r="B849" s="2">
        <v>46030</v>
      </c>
      <c r="C849" s="1" t="s">
        <v>1017</v>
      </c>
      <c r="D849" s="1" t="s">
        <v>35</v>
      </c>
      <c r="E849" s="1" t="s">
        <v>27</v>
      </c>
      <c r="F849" s="1">
        <v>3360.33</v>
      </c>
      <c r="G849" s="1" t="s">
        <v>14</v>
      </c>
      <c r="H849" s="2">
        <v>46033</v>
      </c>
      <c r="I849" s="1" t="s">
        <v>22</v>
      </c>
      <c r="J849" s="1">
        <v>25.4</v>
      </c>
      <c r="K849" s="1">
        <f>COUNTIF(A:A,bank_processed_transactions[[#This Row],[transaction_id]])</f>
        <v>1</v>
      </c>
    </row>
    <row r="850" spans="1:11" x14ac:dyDescent="0.3">
      <c r="A850" s="1" t="s">
        <v>4267</v>
      </c>
      <c r="B850" s="2">
        <v>46067</v>
      </c>
      <c r="C850" s="1" t="s">
        <v>497</v>
      </c>
      <c r="D850" s="1" t="s">
        <v>46</v>
      </c>
      <c r="E850" s="1" t="s">
        <v>27</v>
      </c>
      <c r="F850" s="1">
        <v>3754.57</v>
      </c>
      <c r="G850" s="1" t="s">
        <v>14</v>
      </c>
      <c r="H850" s="2">
        <v>46070</v>
      </c>
      <c r="I850" s="1" t="s">
        <v>15</v>
      </c>
      <c r="J850" s="1">
        <v>25.3</v>
      </c>
      <c r="K850" s="1">
        <f>COUNTIF(A:A,bank_processed_transactions[[#This Row],[transaction_id]])</f>
        <v>1</v>
      </c>
    </row>
    <row r="851" spans="1:11" x14ac:dyDescent="0.3">
      <c r="A851" s="1" t="s">
        <v>1501</v>
      </c>
      <c r="B851" s="2">
        <v>46026</v>
      </c>
      <c r="C851" s="1" t="s">
        <v>730</v>
      </c>
      <c r="D851" s="1" t="s">
        <v>66</v>
      </c>
      <c r="E851" s="1" t="s">
        <v>55</v>
      </c>
      <c r="F851" s="1">
        <v>567.76</v>
      </c>
      <c r="G851" s="1" t="s">
        <v>14</v>
      </c>
      <c r="H851" s="2">
        <v>46028</v>
      </c>
      <c r="I851" s="1" t="s">
        <v>15</v>
      </c>
      <c r="J851" s="1">
        <v>31</v>
      </c>
      <c r="K851" s="1">
        <f>COUNTIF(A:A,bank_processed_transactions[[#This Row],[transaction_id]])</f>
        <v>1</v>
      </c>
    </row>
    <row r="852" spans="1:11" x14ac:dyDescent="0.3">
      <c r="A852" s="1" t="s">
        <v>2233</v>
      </c>
      <c r="B852" s="2">
        <v>46112</v>
      </c>
      <c r="C852" s="1" t="s">
        <v>403</v>
      </c>
      <c r="D852" s="1" t="s">
        <v>46</v>
      </c>
      <c r="E852" s="1" t="s">
        <v>13</v>
      </c>
      <c r="F852" s="1">
        <v>4411.5</v>
      </c>
      <c r="G852" s="1" t="s">
        <v>14</v>
      </c>
      <c r="H852" s="2">
        <v>46112</v>
      </c>
      <c r="I852" s="1" t="s">
        <v>22</v>
      </c>
      <c r="J852" s="1">
        <v>25</v>
      </c>
      <c r="K852" s="1">
        <f>COUNTIF(A:A,bank_processed_transactions[[#This Row],[transaction_id]])</f>
        <v>1</v>
      </c>
    </row>
    <row r="853" spans="1:11" x14ac:dyDescent="0.3">
      <c r="A853" s="1" t="s">
        <v>2761</v>
      </c>
      <c r="B853" s="2">
        <v>46071</v>
      </c>
      <c r="C853" s="1" t="s">
        <v>752</v>
      </c>
      <c r="D853" s="1" t="s">
        <v>35</v>
      </c>
      <c r="E853" s="1" t="s">
        <v>13</v>
      </c>
      <c r="F853" s="1">
        <v>8538.2900000000009</v>
      </c>
      <c r="G853" s="1" t="s">
        <v>94</v>
      </c>
      <c r="H853" s="2">
        <v>46072</v>
      </c>
      <c r="I853" s="1" t="s">
        <v>28</v>
      </c>
      <c r="J853" s="1">
        <v>10.1</v>
      </c>
      <c r="K853" s="1">
        <f>COUNTIF(A:A,bank_processed_transactions[[#This Row],[transaction_id]])</f>
        <v>1</v>
      </c>
    </row>
    <row r="854" spans="1:11" x14ac:dyDescent="0.3">
      <c r="A854" s="1" t="s">
        <v>4266</v>
      </c>
      <c r="B854" s="2">
        <v>46080</v>
      </c>
      <c r="C854" s="1" t="s">
        <v>320</v>
      </c>
      <c r="D854" s="1" t="s">
        <v>12</v>
      </c>
      <c r="E854" s="1" t="s">
        <v>13</v>
      </c>
      <c r="F854" s="1">
        <v>2443.1</v>
      </c>
      <c r="G854" s="1" t="s">
        <v>14</v>
      </c>
      <c r="H854" s="2">
        <v>46083</v>
      </c>
      <c r="I854" s="1" t="s">
        <v>22</v>
      </c>
      <c r="J854" s="1">
        <v>78.099999999999994</v>
      </c>
      <c r="K854" s="1">
        <f>COUNTIF(A:A,bank_processed_transactions[[#This Row],[transaction_id]])</f>
        <v>1</v>
      </c>
    </row>
    <row r="855" spans="1:11" x14ac:dyDescent="0.3">
      <c r="A855" s="1" t="s">
        <v>1966</v>
      </c>
      <c r="B855" s="2">
        <v>46070</v>
      </c>
      <c r="C855" s="1" t="s">
        <v>215</v>
      </c>
      <c r="D855" s="1" t="s">
        <v>66</v>
      </c>
      <c r="E855" s="1" t="s">
        <v>27</v>
      </c>
      <c r="F855" s="1">
        <v>5534.41</v>
      </c>
      <c r="G855" s="1" t="s">
        <v>14</v>
      </c>
      <c r="H855" s="2">
        <v>46070</v>
      </c>
      <c r="I855" s="1" t="s">
        <v>15</v>
      </c>
      <c r="J855" s="1">
        <v>22.1</v>
      </c>
      <c r="K855" s="1">
        <f>COUNTIF(A:A,bank_processed_transactions[[#This Row],[transaction_id]])</f>
        <v>1</v>
      </c>
    </row>
    <row r="856" spans="1:11" x14ac:dyDescent="0.3">
      <c r="A856" s="1" t="s">
        <v>984</v>
      </c>
      <c r="B856" s="2">
        <v>46024</v>
      </c>
      <c r="C856" s="1" t="s">
        <v>411</v>
      </c>
      <c r="D856" s="1" t="s">
        <v>12</v>
      </c>
      <c r="E856" s="1" t="s">
        <v>27</v>
      </c>
      <c r="F856" s="1">
        <v>866.89</v>
      </c>
      <c r="G856" s="1" t="s">
        <v>14</v>
      </c>
      <c r="H856" s="2">
        <v>46026</v>
      </c>
      <c r="I856" s="1" t="s">
        <v>15</v>
      </c>
      <c r="J856" s="1">
        <v>29.1</v>
      </c>
      <c r="K856" s="1">
        <f>COUNTIF(A:A,bank_processed_transactions[[#This Row],[transaction_id]])</f>
        <v>1</v>
      </c>
    </row>
    <row r="857" spans="1:11" x14ac:dyDescent="0.3">
      <c r="A857" s="1" t="s">
        <v>3879</v>
      </c>
      <c r="B857" s="2">
        <v>46042</v>
      </c>
      <c r="C857" s="1" t="s">
        <v>878</v>
      </c>
      <c r="D857" s="1" t="s">
        <v>35</v>
      </c>
      <c r="E857" s="1" t="s">
        <v>13</v>
      </c>
      <c r="F857" s="1">
        <v>6012.24</v>
      </c>
      <c r="G857" s="1" t="s">
        <v>14</v>
      </c>
      <c r="H857" s="2">
        <v>46047</v>
      </c>
      <c r="I857" s="1" t="s">
        <v>15</v>
      </c>
      <c r="J857" s="1">
        <v>44.4</v>
      </c>
      <c r="K857" s="1">
        <f>COUNTIF(A:A,bank_processed_transactions[[#This Row],[transaction_id]])</f>
        <v>1</v>
      </c>
    </row>
    <row r="858" spans="1:11" x14ac:dyDescent="0.3">
      <c r="A858" s="1" t="s">
        <v>3237</v>
      </c>
      <c r="B858" s="2">
        <v>46036</v>
      </c>
      <c r="C858" s="1" t="s">
        <v>3238</v>
      </c>
      <c r="D858" s="1" t="s">
        <v>12</v>
      </c>
      <c r="E858" s="1" t="s">
        <v>21</v>
      </c>
      <c r="F858" s="1">
        <v>7689.76</v>
      </c>
      <c r="G858" s="1" t="s">
        <v>14</v>
      </c>
      <c r="H858" s="2">
        <v>46039</v>
      </c>
      <c r="I858" s="1" t="s">
        <v>22</v>
      </c>
      <c r="J858" s="1">
        <v>12.4</v>
      </c>
      <c r="K858" s="1">
        <f>COUNTIF(A:A,bank_processed_transactions[[#This Row],[transaction_id]])</f>
        <v>1</v>
      </c>
    </row>
    <row r="859" spans="1:11" x14ac:dyDescent="0.3">
      <c r="A859" s="1" t="s">
        <v>4257</v>
      </c>
      <c r="B859" s="2">
        <v>46059</v>
      </c>
      <c r="C859" s="1" t="s">
        <v>2634</v>
      </c>
      <c r="D859" s="1" t="s">
        <v>18</v>
      </c>
      <c r="E859" s="1" t="s">
        <v>55</v>
      </c>
      <c r="F859" s="1">
        <v>27119.8</v>
      </c>
      <c r="G859" s="1" t="s">
        <v>14</v>
      </c>
      <c r="H859" s="2">
        <v>46060</v>
      </c>
      <c r="I859" s="1" t="s">
        <v>15</v>
      </c>
      <c r="J859" s="1">
        <v>11.8</v>
      </c>
      <c r="K859" s="1">
        <f>COUNTIF(A:A,bank_processed_transactions[[#This Row],[transaction_id]])</f>
        <v>1</v>
      </c>
    </row>
    <row r="860" spans="1:11" x14ac:dyDescent="0.3">
      <c r="A860" s="1" t="s">
        <v>4746</v>
      </c>
      <c r="B860" s="2">
        <v>46057</v>
      </c>
      <c r="C860" s="1" t="s">
        <v>2444</v>
      </c>
      <c r="D860" s="1" t="s">
        <v>12</v>
      </c>
      <c r="E860" s="1" t="s">
        <v>55</v>
      </c>
      <c r="F860" s="1">
        <v>28352.05</v>
      </c>
      <c r="G860" s="1" t="s">
        <v>14</v>
      </c>
      <c r="H860" s="2">
        <v>46059</v>
      </c>
      <c r="I860" s="1" t="s">
        <v>22</v>
      </c>
      <c r="J860" s="1">
        <v>28.8</v>
      </c>
      <c r="K860" s="1">
        <f>COUNTIF(A:A,bank_processed_transactions[[#This Row],[transaction_id]])</f>
        <v>1</v>
      </c>
    </row>
    <row r="861" spans="1:11" x14ac:dyDescent="0.3">
      <c r="A861" s="1" t="s">
        <v>2462</v>
      </c>
      <c r="B861" s="2">
        <v>46052</v>
      </c>
      <c r="C861" s="1" t="s">
        <v>2463</v>
      </c>
      <c r="D861" s="1" t="s">
        <v>35</v>
      </c>
      <c r="E861" s="1" t="s">
        <v>21</v>
      </c>
      <c r="F861" s="1">
        <v>1241.1300000000001</v>
      </c>
      <c r="G861" s="1" t="s">
        <v>14</v>
      </c>
      <c r="H861" s="2">
        <v>46055</v>
      </c>
      <c r="I861" s="1" t="s">
        <v>22</v>
      </c>
      <c r="J861" s="1">
        <v>5.5</v>
      </c>
      <c r="K861" s="1">
        <f>COUNTIF(A:A,bank_processed_transactions[[#This Row],[transaction_id]])</f>
        <v>1</v>
      </c>
    </row>
    <row r="862" spans="1:11" x14ac:dyDescent="0.3">
      <c r="A862" s="1" t="s">
        <v>1421</v>
      </c>
      <c r="B862" s="2">
        <v>46107</v>
      </c>
      <c r="C862" s="1" t="s">
        <v>645</v>
      </c>
      <c r="D862" s="1" t="s">
        <v>12</v>
      </c>
      <c r="E862" s="1" t="s">
        <v>21</v>
      </c>
      <c r="F862" s="1">
        <v>38339.89</v>
      </c>
      <c r="G862" s="1" t="s">
        <v>14</v>
      </c>
      <c r="H862" s="2">
        <v>46112</v>
      </c>
      <c r="I862" s="1" t="s">
        <v>28</v>
      </c>
      <c r="J862" s="1">
        <v>10.6</v>
      </c>
      <c r="K862" s="1">
        <f>COUNTIF(A:A,bank_processed_transactions[[#This Row],[transaction_id]])</f>
        <v>1</v>
      </c>
    </row>
    <row r="863" spans="1:11" x14ac:dyDescent="0.3">
      <c r="A863" s="1" t="s">
        <v>1789</v>
      </c>
      <c r="B863" s="2">
        <v>46036</v>
      </c>
      <c r="C863" s="1" t="s">
        <v>1376</v>
      </c>
      <c r="D863" s="1" t="s">
        <v>12</v>
      </c>
      <c r="E863" s="1" t="s">
        <v>13</v>
      </c>
      <c r="F863" s="1">
        <v>2799.28</v>
      </c>
      <c r="G863" s="1" t="s">
        <v>94</v>
      </c>
      <c r="H863" s="2">
        <v>46037</v>
      </c>
      <c r="I863" s="1" t="s">
        <v>15</v>
      </c>
      <c r="J863" s="1">
        <v>2.4</v>
      </c>
      <c r="K863" s="1">
        <f>COUNTIF(A:A,bank_processed_transactions[[#This Row],[transaction_id]])</f>
        <v>1</v>
      </c>
    </row>
    <row r="864" spans="1:11" x14ac:dyDescent="0.3">
      <c r="A864" s="1" t="s">
        <v>2825</v>
      </c>
      <c r="B864" s="2">
        <v>46043</v>
      </c>
      <c r="C864" s="1" t="s">
        <v>2435</v>
      </c>
      <c r="D864" s="1" t="s">
        <v>12</v>
      </c>
      <c r="E864" s="1" t="s">
        <v>13</v>
      </c>
      <c r="F864" s="1">
        <v>9669.83</v>
      </c>
      <c r="G864" s="1" t="s">
        <v>89</v>
      </c>
      <c r="H864" s="2">
        <v>46045</v>
      </c>
      <c r="I864" s="1" t="s">
        <v>22</v>
      </c>
      <c r="J864" s="1">
        <v>9.3000000000000007</v>
      </c>
      <c r="K864" s="1">
        <f>COUNTIF(A:A,bank_processed_transactions[[#This Row],[transaction_id]])</f>
        <v>1</v>
      </c>
    </row>
    <row r="865" spans="1:11" x14ac:dyDescent="0.3">
      <c r="A865" s="1" t="s">
        <v>1122</v>
      </c>
      <c r="B865" s="2">
        <v>46079</v>
      </c>
      <c r="C865" s="1" t="s">
        <v>582</v>
      </c>
      <c r="D865" s="1" t="s">
        <v>12</v>
      </c>
      <c r="E865" s="1" t="s">
        <v>21</v>
      </c>
      <c r="F865" s="1">
        <v>5358.32</v>
      </c>
      <c r="G865" s="1" t="s">
        <v>14</v>
      </c>
      <c r="H865" s="2">
        <v>46081</v>
      </c>
      <c r="I865" s="1" t="s">
        <v>22</v>
      </c>
      <c r="J865" s="1">
        <v>13.3</v>
      </c>
      <c r="K865" s="1">
        <f>COUNTIF(A:A,bank_processed_transactions[[#This Row],[transaction_id]])</f>
        <v>1</v>
      </c>
    </row>
    <row r="866" spans="1:11" x14ac:dyDescent="0.3">
      <c r="A866" s="1" t="s">
        <v>2646</v>
      </c>
      <c r="B866" s="2">
        <v>46039</v>
      </c>
      <c r="C866" s="1" t="s">
        <v>546</v>
      </c>
      <c r="D866" s="1" t="s">
        <v>12</v>
      </c>
      <c r="E866" s="1" t="s">
        <v>21</v>
      </c>
      <c r="F866" s="1">
        <v>3782.76</v>
      </c>
      <c r="G866" s="1" t="s">
        <v>14</v>
      </c>
      <c r="H866" s="2">
        <v>46042</v>
      </c>
      <c r="I866" s="1" t="s">
        <v>15</v>
      </c>
      <c r="J866" s="1">
        <v>65.7</v>
      </c>
      <c r="K866" s="1">
        <f>COUNTIF(A:A,bank_processed_transactions[[#This Row],[transaction_id]])</f>
        <v>1</v>
      </c>
    </row>
    <row r="867" spans="1:11" x14ac:dyDescent="0.3">
      <c r="A867" s="1" t="s">
        <v>2814</v>
      </c>
      <c r="B867" s="2">
        <v>46052</v>
      </c>
      <c r="C867" s="1" t="s">
        <v>522</v>
      </c>
      <c r="D867" s="1" t="s">
        <v>12</v>
      </c>
      <c r="E867" s="1" t="s">
        <v>27</v>
      </c>
      <c r="F867" s="1">
        <v>54305.91</v>
      </c>
      <c r="G867" s="1" t="s">
        <v>14</v>
      </c>
      <c r="H867" s="2">
        <v>46052</v>
      </c>
      <c r="I867" s="1" t="s">
        <v>28</v>
      </c>
      <c r="J867" s="1">
        <v>5.2</v>
      </c>
      <c r="K867" s="1">
        <f>COUNTIF(A:A,bank_processed_transactions[[#This Row],[transaction_id]])</f>
        <v>1</v>
      </c>
    </row>
    <row r="868" spans="1:11" x14ac:dyDescent="0.3">
      <c r="A868" s="1" t="s">
        <v>958</v>
      </c>
      <c r="B868" s="2">
        <v>46105</v>
      </c>
      <c r="C868" s="1" t="s">
        <v>452</v>
      </c>
      <c r="D868" s="1" t="s">
        <v>66</v>
      </c>
      <c r="E868" s="1" t="s">
        <v>27</v>
      </c>
      <c r="F868" s="1">
        <v>13093.62</v>
      </c>
      <c r="G868" s="1" t="s">
        <v>94</v>
      </c>
      <c r="H868" s="2">
        <v>46108</v>
      </c>
      <c r="I868" s="1" t="s">
        <v>15</v>
      </c>
      <c r="J868" s="1">
        <v>29.7</v>
      </c>
      <c r="K868" s="1">
        <f>COUNTIF(A:A,bank_processed_transactions[[#This Row],[transaction_id]])</f>
        <v>1</v>
      </c>
    </row>
    <row r="869" spans="1:11" x14ac:dyDescent="0.3">
      <c r="A869" s="1" t="s">
        <v>703</v>
      </c>
      <c r="B869" s="2">
        <v>46079</v>
      </c>
      <c r="C869" s="1" t="s">
        <v>346</v>
      </c>
      <c r="D869" s="1" t="s">
        <v>12</v>
      </c>
      <c r="E869" s="1" t="s">
        <v>55</v>
      </c>
      <c r="F869" s="1">
        <v>1159.8800000000001</v>
      </c>
      <c r="G869" s="1" t="s">
        <v>14</v>
      </c>
      <c r="H869" s="2">
        <v>46081</v>
      </c>
      <c r="I869" s="1" t="s">
        <v>28</v>
      </c>
      <c r="J869" s="1">
        <v>13.1</v>
      </c>
      <c r="K869" s="1">
        <f>COUNTIF(A:A,bank_processed_transactions[[#This Row],[transaction_id]])</f>
        <v>1</v>
      </c>
    </row>
    <row r="870" spans="1:11" x14ac:dyDescent="0.3">
      <c r="A870" s="1" t="s">
        <v>3187</v>
      </c>
      <c r="B870" s="2">
        <v>46057</v>
      </c>
      <c r="C870" s="1" t="s">
        <v>1334</v>
      </c>
      <c r="D870" s="1" t="s">
        <v>18</v>
      </c>
      <c r="E870" s="1" t="s">
        <v>13</v>
      </c>
      <c r="F870" s="1">
        <v>6162.34</v>
      </c>
      <c r="G870" s="1" t="s">
        <v>14</v>
      </c>
      <c r="H870" s="2">
        <v>46057</v>
      </c>
      <c r="I870" s="1" t="s">
        <v>22</v>
      </c>
      <c r="J870" s="1">
        <v>88</v>
      </c>
      <c r="K870" s="1">
        <f>COUNTIF(A:A,bank_processed_transactions[[#This Row],[transaction_id]])</f>
        <v>1</v>
      </c>
    </row>
    <row r="871" spans="1:11" x14ac:dyDescent="0.3">
      <c r="A871" s="1" t="s">
        <v>4047</v>
      </c>
      <c r="B871" s="2">
        <v>46035</v>
      </c>
      <c r="C871" s="1" t="s">
        <v>2608</v>
      </c>
      <c r="D871" s="1" t="s">
        <v>12</v>
      </c>
      <c r="E871" s="1" t="s">
        <v>21</v>
      </c>
      <c r="F871" s="1">
        <v>3052.22</v>
      </c>
      <c r="G871" s="1" t="s">
        <v>14</v>
      </c>
      <c r="H871" s="2">
        <v>46038</v>
      </c>
      <c r="I871" s="1" t="s">
        <v>22</v>
      </c>
      <c r="J871" s="1">
        <v>23.2</v>
      </c>
      <c r="K871" s="1">
        <f>COUNTIF(A:A,bank_processed_transactions[[#This Row],[transaction_id]])</f>
        <v>1</v>
      </c>
    </row>
    <row r="872" spans="1:11" x14ac:dyDescent="0.3">
      <c r="A872" s="1" t="s">
        <v>760</v>
      </c>
      <c r="B872" s="2">
        <v>46103</v>
      </c>
      <c r="C872" s="1" t="s">
        <v>761</v>
      </c>
      <c r="D872" s="1" t="s">
        <v>18</v>
      </c>
      <c r="E872" s="1" t="s">
        <v>21</v>
      </c>
      <c r="F872" s="1">
        <v>6978.75</v>
      </c>
      <c r="G872" s="1" t="s">
        <v>14</v>
      </c>
      <c r="H872" s="2">
        <v>46106</v>
      </c>
      <c r="I872" s="1" t="s">
        <v>15</v>
      </c>
      <c r="J872" s="1">
        <v>26.1</v>
      </c>
      <c r="K872" s="1">
        <f>COUNTIF(A:A,bank_processed_transactions[[#This Row],[transaction_id]])</f>
        <v>1</v>
      </c>
    </row>
    <row r="873" spans="1:11" x14ac:dyDescent="0.3">
      <c r="A873" s="1" t="s">
        <v>3974</v>
      </c>
      <c r="B873" s="2">
        <v>46101</v>
      </c>
      <c r="C873" s="1" t="s">
        <v>128</v>
      </c>
      <c r="D873" s="1" t="s">
        <v>12</v>
      </c>
      <c r="E873" s="1" t="s">
        <v>13</v>
      </c>
      <c r="F873" s="1">
        <v>3462.02</v>
      </c>
      <c r="G873" s="1" t="s">
        <v>14</v>
      </c>
      <c r="H873" s="2">
        <v>46102</v>
      </c>
      <c r="I873" s="1" t="s">
        <v>15</v>
      </c>
      <c r="J873" s="1">
        <v>15.8</v>
      </c>
      <c r="K873" s="1">
        <f>COUNTIF(A:A,bank_processed_transactions[[#This Row],[transaction_id]])</f>
        <v>1</v>
      </c>
    </row>
    <row r="874" spans="1:11" x14ac:dyDescent="0.3">
      <c r="A874" s="1" t="s">
        <v>840</v>
      </c>
      <c r="B874" s="2">
        <v>46105</v>
      </c>
      <c r="C874" s="1" t="s">
        <v>141</v>
      </c>
      <c r="D874" s="1" t="s">
        <v>35</v>
      </c>
      <c r="E874" s="1" t="s">
        <v>13</v>
      </c>
      <c r="F874" s="1">
        <v>9680.48</v>
      </c>
      <c r="G874" s="1" t="s">
        <v>14</v>
      </c>
      <c r="H874" s="2">
        <v>46108</v>
      </c>
      <c r="I874" s="1" t="s">
        <v>15</v>
      </c>
      <c r="J874" s="1">
        <v>9.5</v>
      </c>
      <c r="K874" s="1">
        <f>COUNTIF(A:A,bank_processed_transactions[[#This Row],[transaction_id]])</f>
        <v>1</v>
      </c>
    </row>
    <row r="875" spans="1:11" x14ac:dyDescent="0.3">
      <c r="A875" s="1" t="s">
        <v>834</v>
      </c>
      <c r="B875" s="2">
        <v>46047</v>
      </c>
      <c r="C875" s="1" t="s">
        <v>495</v>
      </c>
      <c r="D875" s="1" t="s">
        <v>18</v>
      </c>
      <c r="E875" s="1" t="s">
        <v>13</v>
      </c>
      <c r="F875" s="1">
        <v>12938.95</v>
      </c>
      <c r="G875" s="1" t="s">
        <v>14</v>
      </c>
      <c r="H875" s="2">
        <v>46052</v>
      </c>
      <c r="I875" s="1" t="s">
        <v>22</v>
      </c>
      <c r="J875" s="1">
        <v>10.9</v>
      </c>
      <c r="K875" s="1">
        <f>COUNTIF(A:A,bank_processed_transactions[[#This Row],[transaction_id]])</f>
        <v>1</v>
      </c>
    </row>
    <row r="876" spans="1:11" x14ac:dyDescent="0.3">
      <c r="A876" s="1" t="s">
        <v>4220</v>
      </c>
      <c r="B876" s="2">
        <v>46079</v>
      </c>
      <c r="C876" s="1" t="s">
        <v>629</v>
      </c>
      <c r="D876" s="1" t="s">
        <v>12</v>
      </c>
      <c r="E876" s="1" t="s">
        <v>13</v>
      </c>
      <c r="F876" s="1">
        <v>2984.27</v>
      </c>
      <c r="G876" s="1" t="s">
        <v>14</v>
      </c>
      <c r="H876" s="2">
        <v>46079</v>
      </c>
      <c r="I876" s="1" t="s">
        <v>28</v>
      </c>
      <c r="J876" s="1">
        <v>44.3</v>
      </c>
      <c r="K876" s="1">
        <f>COUNTIF(A:A,bank_processed_transactions[[#This Row],[transaction_id]])</f>
        <v>1</v>
      </c>
    </row>
    <row r="877" spans="1:11" x14ac:dyDescent="0.3">
      <c r="A877" s="1" t="s">
        <v>2250</v>
      </c>
      <c r="B877" s="2">
        <v>46061</v>
      </c>
      <c r="C877" s="1" t="s">
        <v>267</v>
      </c>
      <c r="D877" s="1" t="s">
        <v>18</v>
      </c>
      <c r="E877" s="1" t="s">
        <v>55</v>
      </c>
      <c r="F877" s="1">
        <v>4921.12</v>
      </c>
      <c r="G877" s="1" t="s">
        <v>14</v>
      </c>
      <c r="H877" s="2">
        <v>46063</v>
      </c>
      <c r="I877" s="1" t="s">
        <v>15</v>
      </c>
      <c r="J877" s="1">
        <v>4.4000000000000004</v>
      </c>
      <c r="K877" s="1">
        <f>COUNTIF(A:A,bank_processed_transactions[[#This Row],[transaction_id]])</f>
        <v>1</v>
      </c>
    </row>
    <row r="878" spans="1:11" x14ac:dyDescent="0.3">
      <c r="A878" s="1" t="s">
        <v>4454</v>
      </c>
      <c r="B878" s="2">
        <v>46042</v>
      </c>
      <c r="C878" s="1" t="s">
        <v>429</v>
      </c>
      <c r="D878" s="1" t="s">
        <v>18</v>
      </c>
      <c r="E878" s="1" t="s">
        <v>27</v>
      </c>
      <c r="F878" s="1">
        <v>4374.92</v>
      </c>
      <c r="G878" s="1" t="s">
        <v>14</v>
      </c>
      <c r="H878" s="2">
        <v>46043</v>
      </c>
      <c r="I878" s="1" t="s">
        <v>15</v>
      </c>
      <c r="J878" s="1">
        <v>40.4</v>
      </c>
      <c r="K878" s="1">
        <f>COUNTIF(A:A,bank_processed_transactions[[#This Row],[transaction_id]])</f>
        <v>1</v>
      </c>
    </row>
    <row r="879" spans="1:11" x14ac:dyDescent="0.3">
      <c r="A879" s="1" t="s">
        <v>2519</v>
      </c>
      <c r="B879" s="2">
        <v>46033</v>
      </c>
      <c r="C879" s="1" t="s">
        <v>489</v>
      </c>
      <c r="D879" s="1" t="s">
        <v>12</v>
      </c>
      <c r="E879" s="1" t="s">
        <v>13</v>
      </c>
      <c r="F879" s="1">
        <v>1145.8499999999999</v>
      </c>
      <c r="G879" s="1" t="s">
        <v>14</v>
      </c>
      <c r="H879" s="2">
        <v>46035</v>
      </c>
      <c r="I879" s="1" t="s">
        <v>22</v>
      </c>
      <c r="J879" s="1">
        <v>3.9</v>
      </c>
      <c r="K879" s="1">
        <f>COUNTIF(A:A,bank_processed_transactions[[#This Row],[transaction_id]])</f>
        <v>1</v>
      </c>
    </row>
    <row r="880" spans="1:11" x14ac:dyDescent="0.3">
      <c r="A880" s="1" t="s">
        <v>3525</v>
      </c>
      <c r="B880" s="2">
        <v>46109</v>
      </c>
      <c r="C880" s="1" t="s">
        <v>1366</v>
      </c>
      <c r="D880" s="1" t="s">
        <v>66</v>
      </c>
      <c r="E880" s="1" t="s">
        <v>13</v>
      </c>
      <c r="F880" s="1">
        <v>1631.01</v>
      </c>
      <c r="G880" s="1" t="s">
        <v>94</v>
      </c>
      <c r="H880" s="2">
        <v>46112</v>
      </c>
      <c r="I880" s="1" t="s">
        <v>28</v>
      </c>
      <c r="J880" s="1">
        <v>48.1</v>
      </c>
      <c r="K880" s="1">
        <f>COUNTIF(A:A,bank_processed_transactions[[#This Row],[transaction_id]])</f>
        <v>1</v>
      </c>
    </row>
    <row r="881" spans="1:11" x14ac:dyDescent="0.3">
      <c r="A881" s="1" t="s">
        <v>3681</v>
      </c>
      <c r="B881" s="2">
        <v>46091</v>
      </c>
      <c r="C881" s="1" t="s">
        <v>619</v>
      </c>
      <c r="D881" s="1" t="s">
        <v>35</v>
      </c>
      <c r="E881" s="1" t="s">
        <v>55</v>
      </c>
      <c r="F881" s="1">
        <v>11224.7</v>
      </c>
      <c r="G881" s="1" t="s">
        <v>14</v>
      </c>
      <c r="H881" s="2">
        <v>46093</v>
      </c>
      <c r="I881" s="1" t="s">
        <v>28</v>
      </c>
      <c r="J881" s="1">
        <v>44.5</v>
      </c>
      <c r="K881" s="1">
        <f>COUNTIF(A:A,bank_processed_transactions[[#This Row],[transaction_id]])</f>
        <v>1</v>
      </c>
    </row>
    <row r="882" spans="1:11" x14ac:dyDescent="0.3">
      <c r="A882" s="1" t="s">
        <v>2934</v>
      </c>
      <c r="B882" s="2">
        <v>46041</v>
      </c>
      <c r="C882" s="1" t="s">
        <v>2663</v>
      </c>
      <c r="D882" s="1" t="s">
        <v>12</v>
      </c>
      <c r="E882" s="1" t="s">
        <v>21</v>
      </c>
      <c r="F882" s="1">
        <v>4596.96</v>
      </c>
      <c r="G882" s="1" t="s">
        <v>14</v>
      </c>
      <c r="H882" s="2">
        <v>46046</v>
      </c>
      <c r="I882" s="1" t="s">
        <v>15</v>
      </c>
      <c r="J882" s="1">
        <v>39.6</v>
      </c>
      <c r="K882" s="1">
        <f>COUNTIF(A:A,bank_processed_transactions[[#This Row],[transaction_id]])</f>
        <v>1</v>
      </c>
    </row>
    <row r="883" spans="1:11" x14ac:dyDescent="0.3">
      <c r="A883" s="1" t="s">
        <v>524</v>
      </c>
      <c r="B883" s="2">
        <v>46060</v>
      </c>
      <c r="C883" s="1" t="s">
        <v>525</v>
      </c>
      <c r="D883" s="1" t="s">
        <v>12</v>
      </c>
      <c r="E883" s="1" t="s">
        <v>13</v>
      </c>
      <c r="F883" s="1">
        <v>1220.79</v>
      </c>
      <c r="G883" s="1" t="s">
        <v>14</v>
      </c>
      <c r="H883" s="2">
        <v>46060</v>
      </c>
      <c r="I883" s="1" t="s">
        <v>28</v>
      </c>
      <c r="J883" s="1">
        <v>37.5</v>
      </c>
      <c r="K883" s="1">
        <f>COUNTIF(A:A,bank_processed_transactions[[#This Row],[transaction_id]])</f>
        <v>1</v>
      </c>
    </row>
    <row r="884" spans="1:11" x14ac:dyDescent="0.3">
      <c r="A884" s="1" t="s">
        <v>2011</v>
      </c>
      <c r="B884" s="2">
        <v>46041</v>
      </c>
      <c r="C884" s="1" t="s">
        <v>465</v>
      </c>
      <c r="D884" s="1" t="s">
        <v>35</v>
      </c>
      <c r="E884" s="1" t="s">
        <v>13</v>
      </c>
      <c r="F884" s="1">
        <v>1913.08</v>
      </c>
      <c r="G884" s="1" t="s">
        <v>14</v>
      </c>
      <c r="H884" s="2">
        <v>46044</v>
      </c>
      <c r="I884" s="1" t="s">
        <v>28</v>
      </c>
      <c r="J884" s="1">
        <v>37.6</v>
      </c>
      <c r="K884" s="1">
        <f>COUNTIF(A:A,bank_processed_transactions[[#This Row],[transaction_id]])</f>
        <v>1</v>
      </c>
    </row>
    <row r="885" spans="1:11" x14ac:dyDescent="0.3">
      <c r="A885" s="1" t="s">
        <v>3935</v>
      </c>
      <c r="B885" s="2">
        <v>46080</v>
      </c>
      <c r="C885" s="1" t="s">
        <v>678</v>
      </c>
      <c r="D885" s="1" t="s">
        <v>12</v>
      </c>
      <c r="E885" s="1" t="s">
        <v>27</v>
      </c>
      <c r="F885" s="1">
        <v>4538.1499999999996</v>
      </c>
      <c r="G885" s="1" t="s">
        <v>14</v>
      </c>
      <c r="H885" s="2">
        <v>46080</v>
      </c>
      <c r="I885" s="1" t="s">
        <v>15</v>
      </c>
      <c r="J885" s="1">
        <v>6.9</v>
      </c>
      <c r="K885" s="1">
        <f>COUNTIF(A:A,bank_processed_transactions[[#This Row],[transaction_id]])</f>
        <v>1</v>
      </c>
    </row>
    <row r="886" spans="1:11" x14ac:dyDescent="0.3">
      <c r="A886" s="1" t="s">
        <v>2069</v>
      </c>
      <c r="B886" s="2">
        <v>46058</v>
      </c>
      <c r="C886" s="1" t="s">
        <v>790</v>
      </c>
      <c r="D886" s="1" t="s">
        <v>12</v>
      </c>
      <c r="E886" s="1" t="s">
        <v>13</v>
      </c>
      <c r="F886" s="1">
        <v>883.84</v>
      </c>
      <c r="G886" s="1" t="s">
        <v>14</v>
      </c>
      <c r="H886" s="2">
        <v>46058</v>
      </c>
      <c r="I886" s="1" t="s">
        <v>22</v>
      </c>
      <c r="J886" s="1">
        <v>12</v>
      </c>
      <c r="K886" s="1">
        <f>COUNTIF(A:A,bank_processed_transactions[[#This Row],[transaction_id]])</f>
        <v>1</v>
      </c>
    </row>
    <row r="887" spans="1:11" x14ac:dyDescent="0.3">
      <c r="A887" s="1" t="s">
        <v>4854</v>
      </c>
      <c r="B887" s="2">
        <v>46090</v>
      </c>
      <c r="C887" s="1" t="s">
        <v>1588</v>
      </c>
      <c r="D887" s="1" t="s">
        <v>12</v>
      </c>
      <c r="E887" s="1" t="s">
        <v>13</v>
      </c>
      <c r="F887" s="1">
        <v>3921.92</v>
      </c>
      <c r="G887" s="1" t="s">
        <v>14</v>
      </c>
      <c r="H887" s="2">
        <v>46093</v>
      </c>
      <c r="I887" s="1" t="s">
        <v>22</v>
      </c>
      <c r="J887" s="1">
        <v>17.100000000000001</v>
      </c>
      <c r="K887" s="1">
        <f>COUNTIF(A:A,bank_processed_transactions[[#This Row],[transaction_id]])</f>
        <v>1</v>
      </c>
    </row>
    <row r="888" spans="1:11" x14ac:dyDescent="0.3">
      <c r="A888" s="1" t="s">
        <v>4867</v>
      </c>
      <c r="B888" s="2">
        <v>46045</v>
      </c>
      <c r="C888" s="1" t="s">
        <v>1605</v>
      </c>
      <c r="D888" s="1" t="s">
        <v>66</v>
      </c>
      <c r="E888" s="1" t="s">
        <v>21</v>
      </c>
      <c r="F888" s="1">
        <v>3410.29</v>
      </c>
      <c r="G888" s="1" t="s">
        <v>94</v>
      </c>
      <c r="H888" s="2">
        <v>46045</v>
      </c>
      <c r="I888" s="1" t="s">
        <v>15</v>
      </c>
      <c r="J888" s="1">
        <v>77.7</v>
      </c>
      <c r="K888" s="1">
        <f>COUNTIF(A:A,bank_processed_transactions[[#This Row],[transaction_id]])</f>
        <v>1</v>
      </c>
    </row>
    <row r="889" spans="1:11" x14ac:dyDescent="0.3">
      <c r="A889" s="1" t="s">
        <v>2874</v>
      </c>
      <c r="B889" s="2">
        <v>46086</v>
      </c>
      <c r="C889" s="1" t="s">
        <v>619</v>
      </c>
      <c r="D889" s="1" t="s">
        <v>35</v>
      </c>
      <c r="E889" s="1" t="s">
        <v>13</v>
      </c>
      <c r="F889" s="1">
        <v>919.27</v>
      </c>
      <c r="G889" s="1" t="s">
        <v>14</v>
      </c>
      <c r="H889" s="2">
        <v>46088</v>
      </c>
      <c r="I889" s="1" t="s">
        <v>22</v>
      </c>
      <c r="J889" s="1">
        <v>14.7</v>
      </c>
      <c r="K889" s="1">
        <f>COUNTIF(A:A,bank_processed_transactions[[#This Row],[transaction_id]])</f>
        <v>1</v>
      </c>
    </row>
    <row r="890" spans="1:11" x14ac:dyDescent="0.3">
      <c r="A890" s="1" t="s">
        <v>795</v>
      </c>
      <c r="B890" s="2">
        <v>46068</v>
      </c>
      <c r="C890" s="1" t="s">
        <v>796</v>
      </c>
      <c r="D890" s="1" t="s">
        <v>35</v>
      </c>
      <c r="E890" s="1" t="s">
        <v>13</v>
      </c>
      <c r="F890" s="1">
        <v>14071.29</v>
      </c>
      <c r="G890" s="1" t="s">
        <v>14</v>
      </c>
      <c r="H890" s="2">
        <v>46071</v>
      </c>
      <c r="I890" s="1" t="s">
        <v>15</v>
      </c>
      <c r="J890" s="1">
        <v>17.899999999999999</v>
      </c>
      <c r="K890" s="1">
        <f>COUNTIF(A:A,bank_processed_transactions[[#This Row],[transaction_id]])</f>
        <v>1</v>
      </c>
    </row>
    <row r="891" spans="1:11" x14ac:dyDescent="0.3">
      <c r="A891" s="1" t="s">
        <v>4684</v>
      </c>
      <c r="B891" s="2">
        <v>46045</v>
      </c>
      <c r="C891" s="1" t="s">
        <v>4423</v>
      </c>
      <c r="D891" s="1" t="s">
        <v>12</v>
      </c>
      <c r="E891" s="1" t="s">
        <v>13</v>
      </c>
      <c r="F891" s="1">
        <v>2839.19</v>
      </c>
      <c r="G891" s="1" t="s">
        <v>14</v>
      </c>
      <c r="H891" s="2">
        <v>46048</v>
      </c>
      <c r="I891" s="1" t="s">
        <v>15</v>
      </c>
      <c r="J891" s="1">
        <v>29</v>
      </c>
      <c r="K891" s="1">
        <f>COUNTIF(A:A,bank_processed_transactions[[#This Row],[transaction_id]])</f>
        <v>1</v>
      </c>
    </row>
    <row r="892" spans="1:11" x14ac:dyDescent="0.3">
      <c r="A892" s="1" t="s">
        <v>3006</v>
      </c>
      <c r="B892" s="2">
        <v>46075</v>
      </c>
      <c r="C892" s="1" t="s">
        <v>211</v>
      </c>
      <c r="D892" s="1" t="s">
        <v>35</v>
      </c>
      <c r="E892" s="1" t="s">
        <v>27</v>
      </c>
      <c r="F892" s="1">
        <v>2183.67</v>
      </c>
      <c r="G892" s="1" t="s">
        <v>14</v>
      </c>
      <c r="H892" s="2">
        <v>46078</v>
      </c>
      <c r="I892" s="1" t="s">
        <v>28</v>
      </c>
      <c r="J892" s="1">
        <v>26</v>
      </c>
      <c r="K892" s="1">
        <f>COUNTIF(A:A,bank_processed_transactions[[#This Row],[transaction_id]])</f>
        <v>1</v>
      </c>
    </row>
    <row r="893" spans="1:11" x14ac:dyDescent="0.3">
      <c r="A893" s="1" t="s">
        <v>1881</v>
      </c>
      <c r="B893" s="2">
        <v>46097</v>
      </c>
      <c r="C893" s="1" t="s">
        <v>1001</v>
      </c>
      <c r="D893" s="1" t="s">
        <v>12</v>
      </c>
      <c r="E893" s="1" t="s">
        <v>27</v>
      </c>
      <c r="F893" s="1">
        <v>7006.07</v>
      </c>
      <c r="G893" s="1" t="s">
        <v>14</v>
      </c>
      <c r="H893" s="2">
        <v>46097</v>
      </c>
      <c r="I893" s="1" t="s">
        <v>22</v>
      </c>
      <c r="J893" s="1">
        <v>20.9</v>
      </c>
      <c r="K893" s="1">
        <f>COUNTIF(A:A,bank_processed_transactions[[#This Row],[transaction_id]])</f>
        <v>1</v>
      </c>
    </row>
    <row r="894" spans="1:11" x14ac:dyDescent="0.3">
      <c r="A894" s="1" t="s">
        <v>1799</v>
      </c>
      <c r="B894" s="2">
        <v>46033</v>
      </c>
      <c r="C894" s="1" t="s">
        <v>1680</v>
      </c>
      <c r="D894" s="1" t="s">
        <v>66</v>
      </c>
      <c r="E894" s="1" t="s">
        <v>21</v>
      </c>
      <c r="F894" s="1">
        <v>31673.37</v>
      </c>
      <c r="G894" s="1" t="s">
        <v>14</v>
      </c>
      <c r="H894" s="2">
        <v>46035</v>
      </c>
      <c r="I894" s="1" t="s">
        <v>15</v>
      </c>
      <c r="J894" s="1">
        <v>65</v>
      </c>
      <c r="K894" s="1">
        <f>COUNTIF(A:A,bank_processed_transactions[[#This Row],[transaction_id]])</f>
        <v>1</v>
      </c>
    </row>
    <row r="895" spans="1:11" x14ac:dyDescent="0.3">
      <c r="A895" s="1" t="s">
        <v>340</v>
      </c>
      <c r="B895" s="2">
        <v>46046</v>
      </c>
      <c r="C895" s="1" t="s">
        <v>78</v>
      </c>
      <c r="D895" s="1" t="s">
        <v>12</v>
      </c>
      <c r="E895" s="1" t="s">
        <v>55</v>
      </c>
      <c r="F895" s="1">
        <v>7283.4</v>
      </c>
      <c r="G895" s="1" t="s">
        <v>14</v>
      </c>
      <c r="H895" s="2">
        <v>46046</v>
      </c>
      <c r="I895" s="1" t="s">
        <v>15</v>
      </c>
      <c r="J895" s="1">
        <v>72.400000000000006</v>
      </c>
      <c r="K895" s="1">
        <f>COUNTIF(A:A,bank_processed_transactions[[#This Row],[transaction_id]])</f>
        <v>1</v>
      </c>
    </row>
    <row r="896" spans="1:11" x14ac:dyDescent="0.3">
      <c r="A896" s="1" t="s">
        <v>648</v>
      </c>
      <c r="B896" s="2">
        <v>46084</v>
      </c>
      <c r="C896" s="1" t="s">
        <v>440</v>
      </c>
      <c r="D896" s="1" t="s">
        <v>12</v>
      </c>
      <c r="E896" s="1" t="s">
        <v>27</v>
      </c>
      <c r="F896" s="1">
        <v>7935.77</v>
      </c>
      <c r="G896" s="1" t="s">
        <v>14</v>
      </c>
      <c r="H896" s="2">
        <v>46086</v>
      </c>
      <c r="I896" s="1" t="s">
        <v>28</v>
      </c>
      <c r="J896" s="1">
        <v>125.9</v>
      </c>
      <c r="K896" s="1">
        <f>COUNTIF(A:A,bank_processed_transactions[[#This Row],[transaction_id]])</f>
        <v>1</v>
      </c>
    </row>
    <row r="897" spans="1:11" x14ac:dyDescent="0.3">
      <c r="A897" s="1" t="s">
        <v>768</v>
      </c>
      <c r="B897" s="2">
        <v>46101</v>
      </c>
      <c r="C897" s="1" t="s">
        <v>769</v>
      </c>
      <c r="D897" s="1" t="s">
        <v>35</v>
      </c>
      <c r="E897" s="1" t="s">
        <v>13</v>
      </c>
      <c r="F897" s="1">
        <v>348.02</v>
      </c>
      <c r="G897" s="1" t="s">
        <v>14</v>
      </c>
      <c r="H897" s="2">
        <v>46106</v>
      </c>
      <c r="I897" s="1" t="s">
        <v>22</v>
      </c>
      <c r="J897" s="1">
        <v>65.900000000000006</v>
      </c>
      <c r="K897" s="1">
        <f>COUNTIF(A:A,bank_processed_transactions[[#This Row],[transaction_id]])</f>
        <v>1</v>
      </c>
    </row>
    <row r="898" spans="1:11" x14ac:dyDescent="0.3">
      <c r="A898" s="1" t="s">
        <v>778</v>
      </c>
      <c r="B898" s="2">
        <v>46038</v>
      </c>
      <c r="C898" s="1" t="s">
        <v>779</v>
      </c>
      <c r="D898" s="1" t="s">
        <v>12</v>
      </c>
      <c r="E898" s="1" t="s">
        <v>55</v>
      </c>
      <c r="F898" s="1">
        <v>22893.62</v>
      </c>
      <c r="G898" s="1" t="s">
        <v>14</v>
      </c>
      <c r="H898" s="2">
        <v>46043</v>
      </c>
      <c r="I898" s="1" t="s">
        <v>28</v>
      </c>
      <c r="J898" s="1">
        <v>37.9</v>
      </c>
      <c r="K898" s="1">
        <f>COUNTIF(A:A,bank_processed_transactions[[#This Row],[transaction_id]])</f>
        <v>1</v>
      </c>
    </row>
    <row r="899" spans="1:11" x14ac:dyDescent="0.3">
      <c r="A899" s="1" t="s">
        <v>922</v>
      </c>
      <c r="B899" s="2">
        <v>46069</v>
      </c>
      <c r="C899" s="1" t="s">
        <v>861</v>
      </c>
      <c r="D899" s="1" t="s">
        <v>66</v>
      </c>
      <c r="E899" s="1" t="s">
        <v>13</v>
      </c>
      <c r="F899" s="1">
        <v>22280.44</v>
      </c>
      <c r="G899" s="1" t="s">
        <v>94</v>
      </c>
      <c r="H899" s="2">
        <v>46069</v>
      </c>
      <c r="I899" s="1" t="s">
        <v>28</v>
      </c>
      <c r="J899" s="1">
        <v>19.600000000000001</v>
      </c>
      <c r="K899" s="1">
        <f>COUNTIF(A:A,bank_processed_transactions[[#This Row],[transaction_id]])</f>
        <v>2</v>
      </c>
    </row>
    <row r="900" spans="1:11" x14ac:dyDescent="0.3">
      <c r="A900" s="1" t="s">
        <v>922</v>
      </c>
      <c r="B900" s="2">
        <v>46069</v>
      </c>
      <c r="C900" s="1" t="s">
        <v>861</v>
      </c>
      <c r="D900" s="1" t="s">
        <v>66</v>
      </c>
      <c r="E900" s="1" t="s">
        <v>13</v>
      </c>
      <c r="F900" s="1">
        <v>22280.44</v>
      </c>
      <c r="G900" s="1" t="s">
        <v>94</v>
      </c>
      <c r="H900" s="2">
        <v>46070</v>
      </c>
      <c r="I900" s="1" t="s">
        <v>28</v>
      </c>
      <c r="J900" s="1">
        <v>19.600000000000001</v>
      </c>
      <c r="K900" s="1">
        <f>COUNTIF(A:A,bank_processed_transactions[[#This Row],[transaction_id]])</f>
        <v>2</v>
      </c>
    </row>
    <row r="901" spans="1:11" x14ac:dyDescent="0.3">
      <c r="A901" s="1" t="s">
        <v>3700</v>
      </c>
      <c r="B901" s="2">
        <v>46046</v>
      </c>
      <c r="C901" s="1" t="s">
        <v>1146</v>
      </c>
      <c r="D901" s="1" t="s">
        <v>18</v>
      </c>
      <c r="E901" s="1" t="s">
        <v>13</v>
      </c>
      <c r="F901" s="1">
        <v>1854.58</v>
      </c>
      <c r="G901" s="1" t="s">
        <v>14</v>
      </c>
      <c r="H901" s="2">
        <v>46048</v>
      </c>
      <c r="I901" s="1" t="s">
        <v>22</v>
      </c>
      <c r="J901" s="1">
        <v>62.9</v>
      </c>
      <c r="K901" s="1">
        <f>COUNTIF(A:A,bank_processed_transactions[[#This Row],[transaction_id]])</f>
        <v>1</v>
      </c>
    </row>
    <row r="902" spans="1:11" x14ac:dyDescent="0.3">
      <c r="A902" s="1" t="s">
        <v>2686</v>
      </c>
      <c r="B902" s="2">
        <v>46030</v>
      </c>
      <c r="C902" s="1" t="s">
        <v>224</v>
      </c>
      <c r="D902" s="1" t="s">
        <v>35</v>
      </c>
      <c r="E902" s="1" t="s">
        <v>13</v>
      </c>
      <c r="F902" s="1">
        <v>6838.11</v>
      </c>
      <c r="G902" s="1" t="s">
        <v>14</v>
      </c>
      <c r="H902" s="2">
        <v>46033</v>
      </c>
      <c r="I902" s="1" t="s">
        <v>28</v>
      </c>
      <c r="J902" s="1">
        <v>16.5</v>
      </c>
      <c r="K902" s="1">
        <f>COUNTIF(A:A,bank_processed_transactions[[#This Row],[transaction_id]])</f>
        <v>1</v>
      </c>
    </row>
    <row r="903" spans="1:11" x14ac:dyDescent="0.3">
      <c r="A903" s="1" t="s">
        <v>1142</v>
      </c>
      <c r="B903" s="2">
        <v>46094</v>
      </c>
      <c r="C903" s="1" t="s">
        <v>1143</v>
      </c>
      <c r="D903" s="1" t="s">
        <v>12</v>
      </c>
      <c r="E903" s="1" t="s">
        <v>13</v>
      </c>
      <c r="F903" s="1">
        <v>2596.81</v>
      </c>
      <c r="G903" s="1" t="s">
        <v>94</v>
      </c>
      <c r="H903" s="2">
        <v>46096</v>
      </c>
      <c r="I903" s="1" t="s">
        <v>15</v>
      </c>
      <c r="J903" s="1">
        <v>14.5</v>
      </c>
      <c r="K903" s="1">
        <f>COUNTIF(A:A,bank_processed_transactions[[#This Row],[transaction_id]])</f>
        <v>1</v>
      </c>
    </row>
    <row r="904" spans="1:11" x14ac:dyDescent="0.3">
      <c r="A904" s="1" t="s">
        <v>4683</v>
      </c>
      <c r="B904" s="2">
        <v>46035</v>
      </c>
      <c r="C904" s="1" t="s">
        <v>957</v>
      </c>
      <c r="D904" s="1" t="s">
        <v>12</v>
      </c>
      <c r="E904" s="1" t="s">
        <v>55</v>
      </c>
      <c r="F904" s="1">
        <v>33972.36</v>
      </c>
      <c r="G904" s="1" t="s">
        <v>94</v>
      </c>
      <c r="H904" s="2">
        <v>46037</v>
      </c>
      <c r="I904" s="1" t="s">
        <v>22</v>
      </c>
      <c r="J904" s="1">
        <v>142.19999999999999</v>
      </c>
      <c r="K904" s="1">
        <f>COUNTIF(A:A,bank_processed_transactions[[#This Row],[transaction_id]])</f>
        <v>1</v>
      </c>
    </row>
    <row r="905" spans="1:11" x14ac:dyDescent="0.3">
      <c r="A905" s="1" t="s">
        <v>1207</v>
      </c>
      <c r="B905" s="2">
        <v>46112</v>
      </c>
      <c r="C905" s="1" t="s">
        <v>1168</v>
      </c>
      <c r="D905" s="1" t="s">
        <v>66</v>
      </c>
      <c r="E905" s="1" t="s">
        <v>27</v>
      </c>
      <c r="F905" s="1">
        <v>3647.75</v>
      </c>
      <c r="G905" s="1" t="s">
        <v>14</v>
      </c>
      <c r="H905" s="2">
        <v>46112</v>
      </c>
      <c r="I905" s="1" t="s">
        <v>15</v>
      </c>
      <c r="J905" s="1">
        <v>51</v>
      </c>
      <c r="K905" s="1">
        <f>COUNTIF(A:A,bank_processed_transactions[[#This Row],[transaction_id]])</f>
        <v>1</v>
      </c>
    </row>
    <row r="906" spans="1:11" x14ac:dyDescent="0.3">
      <c r="A906" s="1" t="s">
        <v>3503</v>
      </c>
      <c r="B906" s="2">
        <v>46055</v>
      </c>
      <c r="C906" s="1" t="s">
        <v>1283</v>
      </c>
      <c r="D906" s="1" t="s">
        <v>66</v>
      </c>
      <c r="E906" s="1" t="s">
        <v>27</v>
      </c>
      <c r="F906" s="1">
        <v>20332.5</v>
      </c>
      <c r="G906" s="1" t="s">
        <v>14</v>
      </c>
      <c r="H906" s="2">
        <v>46055</v>
      </c>
      <c r="I906" s="1" t="s">
        <v>28</v>
      </c>
      <c r="J906" s="1">
        <v>25.5</v>
      </c>
      <c r="K906" s="1">
        <f>COUNTIF(A:A,bank_processed_transactions[[#This Row],[transaction_id]])</f>
        <v>1</v>
      </c>
    </row>
    <row r="907" spans="1:11" x14ac:dyDescent="0.3">
      <c r="A907" s="1" t="s">
        <v>2151</v>
      </c>
      <c r="B907" s="2">
        <v>46054</v>
      </c>
      <c r="C907" s="1" t="s">
        <v>779</v>
      </c>
      <c r="D907" s="1" t="s">
        <v>12</v>
      </c>
      <c r="E907" s="1" t="s">
        <v>13</v>
      </c>
      <c r="F907" s="1">
        <v>8198.2900000000009</v>
      </c>
      <c r="G907" s="1" t="s">
        <v>14</v>
      </c>
      <c r="H907" s="2">
        <v>46055</v>
      </c>
      <c r="I907" s="1" t="s">
        <v>22</v>
      </c>
      <c r="J907" s="1">
        <v>21.9</v>
      </c>
      <c r="K907" s="1">
        <f>COUNTIF(A:A,bank_processed_transactions[[#This Row],[transaction_id]])</f>
        <v>1</v>
      </c>
    </row>
    <row r="908" spans="1:11" x14ac:dyDescent="0.3">
      <c r="A908" s="1" t="s">
        <v>355</v>
      </c>
      <c r="B908" s="2">
        <v>46049</v>
      </c>
      <c r="C908" s="1" t="s">
        <v>356</v>
      </c>
      <c r="D908" s="1" t="s">
        <v>66</v>
      </c>
      <c r="E908" s="1" t="s">
        <v>13</v>
      </c>
      <c r="F908" s="1">
        <v>2651.18</v>
      </c>
      <c r="G908" s="1" t="s">
        <v>14</v>
      </c>
      <c r="H908" s="2">
        <v>46052</v>
      </c>
      <c r="I908" s="1" t="s">
        <v>22</v>
      </c>
      <c r="J908" s="1">
        <v>34.6</v>
      </c>
      <c r="K908" s="1">
        <f>COUNTIF(A:A,bank_processed_transactions[[#This Row],[transaction_id]])</f>
        <v>1</v>
      </c>
    </row>
    <row r="909" spans="1:11" x14ac:dyDescent="0.3">
      <c r="A909" s="1" t="s">
        <v>2132</v>
      </c>
      <c r="B909" s="2">
        <v>46079</v>
      </c>
      <c r="C909" s="1" t="s">
        <v>188</v>
      </c>
      <c r="D909" s="1" t="s">
        <v>12</v>
      </c>
      <c r="E909" s="1" t="s">
        <v>55</v>
      </c>
      <c r="F909" s="1">
        <v>13508.11</v>
      </c>
      <c r="G909" s="1" t="s">
        <v>14</v>
      </c>
      <c r="H909" s="2">
        <v>46079</v>
      </c>
      <c r="I909" s="1" t="s">
        <v>22</v>
      </c>
      <c r="J909" s="1">
        <v>82.8</v>
      </c>
      <c r="K909" s="1">
        <f>COUNTIF(A:A,bank_processed_transactions[[#This Row],[transaction_id]])</f>
        <v>1</v>
      </c>
    </row>
    <row r="910" spans="1:11" x14ac:dyDescent="0.3">
      <c r="A910" s="1" t="s">
        <v>4832</v>
      </c>
      <c r="B910" s="2">
        <v>46069</v>
      </c>
      <c r="C910" s="1" t="s">
        <v>727</v>
      </c>
      <c r="D910" s="1" t="s">
        <v>18</v>
      </c>
      <c r="E910" s="1" t="s">
        <v>13</v>
      </c>
      <c r="F910" s="1">
        <v>23011.05</v>
      </c>
      <c r="G910" s="1" t="s">
        <v>14</v>
      </c>
      <c r="H910" s="2">
        <v>46070</v>
      </c>
      <c r="I910" s="1" t="s">
        <v>28</v>
      </c>
      <c r="J910" s="1">
        <v>44.7</v>
      </c>
      <c r="K910" s="1">
        <f>COUNTIF(A:A,bank_processed_transactions[[#This Row],[transaction_id]])</f>
        <v>1</v>
      </c>
    </row>
    <row r="911" spans="1:11" x14ac:dyDescent="0.3">
      <c r="A911" s="1" t="s">
        <v>1948</v>
      </c>
      <c r="B911" s="2">
        <v>46092</v>
      </c>
      <c r="C911" s="1" t="s">
        <v>153</v>
      </c>
      <c r="D911" s="1" t="s">
        <v>35</v>
      </c>
      <c r="E911" s="1" t="s">
        <v>27</v>
      </c>
      <c r="F911" s="1">
        <v>10667.47</v>
      </c>
      <c r="G911" s="1" t="s">
        <v>14</v>
      </c>
      <c r="H911" s="2">
        <v>46092</v>
      </c>
      <c r="I911" s="1" t="s">
        <v>22</v>
      </c>
      <c r="J911" s="1">
        <v>46.1</v>
      </c>
      <c r="K911" s="1">
        <f>COUNTIF(A:A,bank_processed_transactions[[#This Row],[transaction_id]])</f>
        <v>1</v>
      </c>
    </row>
    <row r="912" spans="1:11" x14ac:dyDescent="0.3">
      <c r="A912" s="1" t="s">
        <v>4845</v>
      </c>
      <c r="B912" s="2">
        <v>46106</v>
      </c>
      <c r="C912" s="1" t="s">
        <v>1311</v>
      </c>
      <c r="D912" s="1" t="s">
        <v>35</v>
      </c>
      <c r="E912" s="1" t="s">
        <v>27</v>
      </c>
      <c r="F912" s="1">
        <v>3526.74</v>
      </c>
      <c r="G912" s="1" t="s">
        <v>14</v>
      </c>
      <c r="H912" s="2">
        <v>46109</v>
      </c>
      <c r="I912" s="1" t="s">
        <v>22</v>
      </c>
      <c r="J912" s="1">
        <v>45.2</v>
      </c>
      <c r="K912" s="1">
        <f>COUNTIF(A:A,bank_processed_transactions[[#This Row],[transaction_id]])</f>
        <v>1</v>
      </c>
    </row>
    <row r="913" spans="1:11" x14ac:dyDescent="0.3">
      <c r="A913" s="1" t="s">
        <v>4871</v>
      </c>
      <c r="B913" s="2">
        <v>46048</v>
      </c>
      <c r="C913" s="1" t="s">
        <v>249</v>
      </c>
      <c r="D913" s="1" t="s">
        <v>12</v>
      </c>
      <c r="E913" s="1" t="s">
        <v>13</v>
      </c>
      <c r="F913" s="1">
        <v>17556.12</v>
      </c>
      <c r="G913" s="1" t="s">
        <v>14</v>
      </c>
      <c r="H913" s="2">
        <v>46049</v>
      </c>
      <c r="I913" s="1" t="s">
        <v>15</v>
      </c>
      <c r="J913" s="1">
        <v>18.7</v>
      </c>
      <c r="K913" s="1">
        <f>COUNTIF(A:A,bank_processed_transactions[[#This Row],[transaction_id]])</f>
        <v>1</v>
      </c>
    </row>
    <row r="914" spans="1:11" x14ac:dyDescent="0.3">
      <c r="A914" s="1" t="s">
        <v>3987</v>
      </c>
      <c r="B914" s="2">
        <v>46102</v>
      </c>
      <c r="C914" s="1" t="s">
        <v>2010</v>
      </c>
      <c r="D914" s="1" t="s">
        <v>35</v>
      </c>
      <c r="E914" s="1" t="s">
        <v>21</v>
      </c>
      <c r="F914" s="1">
        <v>9573.69</v>
      </c>
      <c r="G914" s="1" t="s">
        <v>14</v>
      </c>
      <c r="H914" s="2">
        <v>46102</v>
      </c>
      <c r="I914" s="1" t="s">
        <v>22</v>
      </c>
      <c r="J914" s="1">
        <v>15.9</v>
      </c>
      <c r="K914" s="1">
        <f>COUNTIF(A:A,bank_processed_transactions[[#This Row],[transaction_id]])</f>
        <v>1</v>
      </c>
    </row>
    <row r="915" spans="1:11" x14ac:dyDescent="0.3">
      <c r="A915" s="1" t="s">
        <v>1456</v>
      </c>
      <c r="B915" s="2">
        <v>46053</v>
      </c>
      <c r="C915" s="1" t="s">
        <v>1457</v>
      </c>
      <c r="D915" s="1" t="s">
        <v>35</v>
      </c>
      <c r="E915" s="1" t="s">
        <v>13</v>
      </c>
      <c r="F915" s="1">
        <v>1113.92</v>
      </c>
      <c r="G915" s="1" t="s">
        <v>14</v>
      </c>
      <c r="H915" s="2">
        <v>46054</v>
      </c>
      <c r="I915" s="1" t="s">
        <v>22</v>
      </c>
      <c r="J915" s="1">
        <v>44.8</v>
      </c>
      <c r="K915" s="1">
        <f>COUNTIF(A:A,bank_processed_transactions[[#This Row],[transaction_id]])</f>
        <v>1</v>
      </c>
    </row>
    <row r="916" spans="1:11" x14ac:dyDescent="0.3">
      <c r="A916" s="1" t="s">
        <v>4941</v>
      </c>
      <c r="B916" s="2">
        <v>46111</v>
      </c>
      <c r="C916" s="1" t="s">
        <v>1330</v>
      </c>
      <c r="D916" s="1" t="s">
        <v>66</v>
      </c>
      <c r="E916" s="1" t="s">
        <v>27</v>
      </c>
      <c r="F916" s="1">
        <v>1677.71</v>
      </c>
      <c r="G916" s="1" t="s">
        <v>94</v>
      </c>
      <c r="H916" s="2">
        <v>46111</v>
      </c>
      <c r="I916" s="1" t="s">
        <v>15</v>
      </c>
      <c r="J916" s="1">
        <v>42.3</v>
      </c>
      <c r="K916" s="1">
        <f>COUNTIF(A:A,bank_processed_transactions[[#This Row],[transaction_id]])</f>
        <v>1</v>
      </c>
    </row>
    <row r="917" spans="1:11" x14ac:dyDescent="0.3">
      <c r="A917" s="1" t="s">
        <v>830</v>
      </c>
      <c r="B917" s="2">
        <v>46046</v>
      </c>
      <c r="C917" s="1" t="s">
        <v>831</v>
      </c>
      <c r="D917" s="1" t="s">
        <v>35</v>
      </c>
      <c r="E917" s="1" t="s">
        <v>21</v>
      </c>
      <c r="F917" s="1">
        <v>4752.78</v>
      </c>
      <c r="G917" s="1" t="s">
        <v>14</v>
      </c>
      <c r="H917" s="2">
        <v>46048</v>
      </c>
      <c r="I917" s="1" t="s">
        <v>22</v>
      </c>
      <c r="J917" s="1">
        <v>28.7</v>
      </c>
      <c r="K917" s="1">
        <f>COUNTIF(A:A,bank_processed_transactions[[#This Row],[transaction_id]])</f>
        <v>1</v>
      </c>
    </row>
    <row r="918" spans="1:11" x14ac:dyDescent="0.3">
      <c r="A918" s="1" t="s">
        <v>3893</v>
      </c>
      <c r="B918" s="2">
        <v>46054</v>
      </c>
      <c r="C918" s="1" t="s">
        <v>1283</v>
      </c>
      <c r="D918" s="1" t="s">
        <v>18</v>
      </c>
      <c r="E918" s="1" t="s">
        <v>27</v>
      </c>
      <c r="F918" s="1">
        <v>548.07000000000005</v>
      </c>
      <c r="G918" s="1" t="s">
        <v>14</v>
      </c>
      <c r="H918" s="2">
        <v>46057</v>
      </c>
      <c r="I918" s="1" t="s">
        <v>22</v>
      </c>
      <c r="J918" s="1">
        <v>37</v>
      </c>
      <c r="K918" s="1">
        <f>COUNTIF(A:A,bank_processed_transactions[[#This Row],[transaction_id]])</f>
        <v>1</v>
      </c>
    </row>
    <row r="919" spans="1:11" x14ac:dyDescent="0.3">
      <c r="A919" s="1" t="s">
        <v>853</v>
      </c>
      <c r="B919" s="2">
        <v>46066</v>
      </c>
      <c r="C919" s="1" t="s">
        <v>354</v>
      </c>
      <c r="D919" s="1" t="s">
        <v>18</v>
      </c>
      <c r="E919" s="1" t="s">
        <v>13</v>
      </c>
      <c r="F919" s="1">
        <v>5983.38</v>
      </c>
      <c r="G919" s="1" t="s">
        <v>14</v>
      </c>
      <c r="H919" s="2">
        <v>46069</v>
      </c>
      <c r="I919" s="1" t="s">
        <v>15</v>
      </c>
      <c r="J919" s="1">
        <v>10.3</v>
      </c>
      <c r="K919" s="1">
        <f>COUNTIF(A:A,bank_processed_transactions[[#This Row],[transaction_id]])</f>
        <v>1</v>
      </c>
    </row>
    <row r="920" spans="1:11" x14ac:dyDescent="0.3">
      <c r="A920" s="1" t="s">
        <v>4650</v>
      </c>
      <c r="B920" s="2">
        <v>46107</v>
      </c>
      <c r="C920" s="1" t="s">
        <v>2423</v>
      </c>
      <c r="D920" s="1" t="s">
        <v>12</v>
      </c>
      <c r="E920" s="1" t="s">
        <v>13</v>
      </c>
      <c r="F920" s="1">
        <v>5673.85</v>
      </c>
      <c r="G920" s="1" t="s">
        <v>14</v>
      </c>
      <c r="H920" s="2">
        <v>46109</v>
      </c>
      <c r="I920" s="1" t="s">
        <v>22</v>
      </c>
      <c r="J920" s="1">
        <v>37.200000000000003</v>
      </c>
      <c r="K920" s="1">
        <f>COUNTIF(A:A,bank_processed_transactions[[#This Row],[transaction_id]])</f>
        <v>1</v>
      </c>
    </row>
    <row r="921" spans="1:11" x14ac:dyDescent="0.3">
      <c r="A921" s="1" t="s">
        <v>805</v>
      </c>
      <c r="B921" s="2">
        <v>46050</v>
      </c>
      <c r="C921" s="1" t="s">
        <v>806</v>
      </c>
      <c r="D921" s="1" t="s">
        <v>35</v>
      </c>
      <c r="E921" s="1" t="s">
        <v>13</v>
      </c>
      <c r="F921" s="1">
        <v>6749.97</v>
      </c>
      <c r="G921" s="1" t="s">
        <v>14</v>
      </c>
      <c r="H921" s="2">
        <v>46051</v>
      </c>
      <c r="I921" s="1" t="s">
        <v>15</v>
      </c>
      <c r="J921" s="1">
        <v>43</v>
      </c>
      <c r="K921" s="1">
        <f>COUNTIF(A:A,bank_processed_transactions[[#This Row],[transaction_id]])</f>
        <v>1</v>
      </c>
    </row>
    <row r="922" spans="1:11" x14ac:dyDescent="0.3">
      <c r="A922" s="1" t="s">
        <v>4139</v>
      </c>
      <c r="B922" s="2">
        <v>46094</v>
      </c>
      <c r="C922" s="1" t="s">
        <v>3479</v>
      </c>
      <c r="D922" s="1" t="s">
        <v>12</v>
      </c>
      <c r="E922" s="1" t="s">
        <v>27</v>
      </c>
      <c r="F922" s="1">
        <v>1613.47</v>
      </c>
      <c r="G922" s="1" t="s">
        <v>14</v>
      </c>
      <c r="H922" s="2">
        <v>46094</v>
      </c>
      <c r="I922" s="1" t="s">
        <v>28</v>
      </c>
      <c r="J922" s="1">
        <v>39.6</v>
      </c>
      <c r="K922" s="1">
        <f>COUNTIF(A:A,bank_processed_transactions[[#This Row],[transaction_id]])</f>
        <v>1</v>
      </c>
    </row>
    <row r="923" spans="1:11" x14ac:dyDescent="0.3">
      <c r="A923" s="1" t="s">
        <v>3427</v>
      </c>
      <c r="B923" s="2">
        <v>46095</v>
      </c>
      <c r="C923" s="1" t="s">
        <v>1664</v>
      </c>
      <c r="D923" s="1" t="s">
        <v>35</v>
      </c>
      <c r="E923" s="1" t="s">
        <v>13</v>
      </c>
      <c r="F923" s="1">
        <v>4602.7</v>
      </c>
      <c r="G923" s="1" t="s">
        <v>14</v>
      </c>
      <c r="H923" s="2">
        <v>46098</v>
      </c>
      <c r="I923" s="1" t="s">
        <v>22</v>
      </c>
      <c r="J923" s="1">
        <v>21.5</v>
      </c>
      <c r="K923" s="1">
        <f>COUNTIF(A:A,bank_processed_transactions[[#This Row],[transaction_id]])</f>
        <v>1</v>
      </c>
    </row>
    <row r="924" spans="1:11" x14ac:dyDescent="0.3">
      <c r="A924" s="1" t="s">
        <v>1164</v>
      </c>
      <c r="B924" s="2">
        <v>46059</v>
      </c>
      <c r="C924" s="1" t="s">
        <v>1165</v>
      </c>
      <c r="D924" s="1" t="s">
        <v>12</v>
      </c>
      <c r="E924" s="1" t="s">
        <v>21</v>
      </c>
      <c r="F924" s="1">
        <v>57133.26</v>
      </c>
      <c r="G924" s="1" t="s">
        <v>14</v>
      </c>
      <c r="H924" s="2">
        <v>46060</v>
      </c>
      <c r="I924" s="1" t="s">
        <v>28</v>
      </c>
      <c r="J924" s="1">
        <v>8.3000000000000007</v>
      </c>
      <c r="K924" s="1">
        <f>COUNTIF(A:A,bank_processed_transactions[[#This Row],[transaction_id]])</f>
        <v>1</v>
      </c>
    </row>
    <row r="925" spans="1:11" x14ac:dyDescent="0.3">
      <c r="A925" s="1" t="s">
        <v>4498</v>
      </c>
      <c r="B925" s="2">
        <v>46091</v>
      </c>
      <c r="C925" s="1" t="s">
        <v>617</v>
      </c>
      <c r="D925" s="1" t="s">
        <v>66</v>
      </c>
      <c r="E925" s="1" t="s">
        <v>13</v>
      </c>
      <c r="F925" s="1">
        <v>1399.53</v>
      </c>
      <c r="G925" s="1" t="s">
        <v>14</v>
      </c>
      <c r="H925" s="2">
        <v>46091</v>
      </c>
      <c r="I925" s="1" t="s">
        <v>15</v>
      </c>
      <c r="J925" s="1">
        <v>74.7</v>
      </c>
      <c r="K925" s="1">
        <f>COUNTIF(A:A,bank_processed_transactions[[#This Row],[transaction_id]])</f>
        <v>1</v>
      </c>
    </row>
    <row r="926" spans="1:11" x14ac:dyDescent="0.3">
      <c r="A926" s="1" t="s">
        <v>4536</v>
      </c>
      <c r="B926" s="2">
        <v>46112</v>
      </c>
      <c r="C926" s="1" t="s">
        <v>1870</v>
      </c>
      <c r="D926" s="1" t="s">
        <v>35</v>
      </c>
      <c r="E926" s="1" t="s">
        <v>27</v>
      </c>
      <c r="F926" s="1">
        <v>1512.3</v>
      </c>
      <c r="G926" s="1" t="s">
        <v>14</v>
      </c>
      <c r="H926" s="2">
        <v>46115</v>
      </c>
      <c r="I926" s="1" t="s">
        <v>15</v>
      </c>
      <c r="J926" s="1">
        <v>44.7</v>
      </c>
      <c r="K926" s="1">
        <f>COUNTIF(A:A,bank_processed_transactions[[#This Row],[transaction_id]])</f>
        <v>1</v>
      </c>
    </row>
    <row r="927" spans="1:11" x14ac:dyDescent="0.3">
      <c r="A927" s="1" t="s">
        <v>3049</v>
      </c>
      <c r="B927" s="2">
        <v>46107</v>
      </c>
      <c r="C927" s="1" t="s">
        <v>1754</v>
      </c>
      <c r="D927" s="1" t="s">
        <v>12</v>
      </c>
      <c r="E927" s="1" t="s">
        <v>27</v>
      </c>
      <c r="F927" s="1">
        <v>370.96</v>
      </c>
      <c r="G927" s="1" t="s">
        <v>14</v>
      </c>
      <c r="H927" s="2">
        <v>46107</v>
      </c>
      <c r="I927" s="1" t="s">
        <v>22</v>
      </c>
      <c r="J927" s="1">
        <v>35.700000000000003</v>
      </c>
      <c r="K927" s="1">
        <f>COUNTIF(A:A,bank_processed_transactions[[#This Row],[transaction_id]])</f>
        <v>1</v>
      </c>
    </row>
    <row r="928" spans="1:11" x14ac:dyDescent="0.3">
      <c r="A928" s="1" t="s">
        <v>308</v>
      </c>
      <c r="B928" s="2">
        <v>46053</v>
      </c>
      <c r="C928" s="1" t="s">
        <v>309</v>
      </c>
      <c r="D928" s="1" t="s">
        <v>12</v>
      </c>
      <c r="E928" s="1" t="s">
        <v>21</v>
      </c>
      <c r="F928" s="1">
        <v>3670.77</v>
      </c>
      <c r="G928" s="1" t="s">
        <v>14</v>
      </c>
      <c r="H928" s="2">
        <v>46054</v>
      </c>
      <c r="I928" s="1" t="s">
        <v>22</v>
      </c>
      <c r="J928" s="1">
        <v>34.1</v>
      </c>
      <c r="K928" s="1">
        <f>COUNTIF(A:A,bank_processed_transactions[[#This Row],[transaction_id]])</f>
        <v>1</v>
      </c>
    </row>
    <row r="929" spans="1:11" x14ac:dyDescent="0.3">
      <c r="A929" s="1" t="s">
        <v>3078</v>
      </c>
      <c r="B929" s="2">
        <v>46100</v>
      </c>
      <c r="C929" s="1" t="s">
        <v>2926</v>
      </c>
      <c r="D929" s="1" t="s">
        <v>12</v>
      </c>
      <c r="E929" s="1" t="s">
        <v>55</v>
      </c>
      <c r="F929" s="1">
        <v>2101.36</v>
      </c>
      <c r="G929" s="1" t="s">
        <v>14</v>
      </c>
      <c r="H929" s="2">
        <v>46101</v>
      </c>
      <c r="I929" s="1" t="s">
        <v>15</v>
      </c>
      <c r="J929" s="1">
        <v>56.7</v>
      </c>
      <c r="K929" s="1">
        <f>COUNTIF(A:A,bank_processed_transactions[[#This Row],[transaction_id]])</f>
        <v>1</v>
      </c>
    </row>
    <row r="930" spans="1:11" x14ac:dyDescent="0.3">
      <c r="A930" s="1" t="s">
        <v>1198</v>
      </c>
      <c r="B930" s="2">
        <v>46060</v>
      </c>
      <c r="C930" s="1" t="s">
        <v>617</v>
      </c>
      <c r="D930" s="1" t="s">
        <v>12</v>
      </c>
      <c r="E930" s="1" t="s">
        <v>13</v>
      </c>
      <c r="F930" s="1">
        <v>1724.18</v>
      </c>
      <c r="G930" s="1" t="s">
        <v>14</v>
      </c>
      <c r="H930" s="2">
        <v>46062</v>
      </c>
      <c r="I930" s="1" t="s">
        <v>15</v>
      </c>
      <c r="J930" s="1">
        <v>38.9</v>
      </c>
      <c r="K930" s="1">
        <f>COUNTIF(A:A,bank_processed_transactions[[#This Row],[transaction_id]])</f>
        <v>1</v>
      </c>
    </row>
    <row r="931" spans="1:11" x14ac:dyDescent="0.3">
      <c r="A931" s="1" t="s">
        <v>2057</v>
      </c>
      <c r="B931" s="2">
        <v>46064</v>
      </c>
      <c r="C931" s="1" t="s">
        <v>508</v>
      </c>
      <c r="D931" s="1" t="s">
        <v>66</v>
      </c>
      <c r="E931" s="1" t="s">
        <v>21</v>
      </c>
      <c r="F931" s="1">
        <v>14049.03</v>
      </c>
      <c r="G931" s="1" t="s">
        <v>14</v>
      </c>
      <c r="H931" s="2">
        <v>46069</v>
      </c>
      <c r="I931" s="1" t="s">
        <v>15</v>
      </c>
      <c r="J931" s="1">
        <v>6.2</v>
      </c>
      <c r="K931" s="1">
        <f>COUNTIF(A:A,bank_processed_transactions[[#This Row],[transaction_id]])</f>
        <v>1</v>
      </c>
    </row>
    <row r="932" spans="1:11" x14ac:dyDescent="0.3">
      <c r="A932" s="1" t="s">
        <v>592</v>
      </c>
      <c r="B932" s="2">
        <v>46073</v>
      </c>
      <c r="C932" s="1" t="s">
        <v>593</v>
      </c>
      <c r="D932" s="1" t="s">
        <v>18</v>
      </c>
      <c r="E932" s="1" t="s">
        <v>13</v>
      </c>
      <c r="F932" s="1">
        <v>10007.67</v>
      </c>
      <c r="G932" s="1" t="s">
        <v>14</v>
      </c>
      <c r="H932" s="2">
        <v>46076</v>
      </c>
      <c r="I932" s="1" t="s">
        <v>22</v>
      </c>
      <c r="J932" s="1">
        <v>51</v>
      </c>
      <c r="K932" s="1">
        <f>COUNTIF(A:A,bank_processed_transactions[[#This Row],[transaction_id]])</f>
        <v>1</v>
      </c>
    </row>
    <row r="933" spans="1:11" x14ac:dyDescent="0.3">
      <c r="A933" s="1" t="s">
        <v>2193</v>
      </c>
      <c r="B933" s="2">
        <v>46103</v>
      </c>
      <c r="C933" s="1" t="s">
        <v>54</v>
      </c>
      <c r="D933" s="1" t="s">
        <v>46</v>
      </c>
      <c r="E933" s="1" t="s">
        <v>55</v>
      </c>
      <c r="F933" s="1">
        <v>8124.92</v>
      </c>
      <c r="G933" s="1" t="s">
        <v>14</v>
      </c>
      <c r="H933" s="2">
        <v>46103</v>
      </c>
      <c r="I933" s="1" t="s">
        <v>28</v>
      </c>
      <c r="J933" s="1">
        <v>50</v>
      </c>
      <c r="K933" s="1">
        <f>COUNTIF(A:A,bank_processed_transactions[[#This Row],[transaction_id]])</f>
        <v>1</v>
      </c>
    </row>
    <row r="934" spans="1:11" x14ac:dyDescent="0.3">
      <c r="A934" s="1" t="s">
        <v>4308</v>
      </c>
      <c r="B934" s="2">
        <v>46055</v>
      </c>
      <c r="C934" s="1" t="s">
        <v>2313</v>
      </c>
      <c r="D934" s="1" t="s">
        <v>12</v>
      </c>
      <c r="E934" s="1" t="s">
        <v>21</v>
      </c>
      <c r="F934" s="1">
        <v>3040.15</v>
      </c>
      <c r="G934" s="1" t="s">
        <v>14</v>
      </c>
      <c r="H934" s="2">
        <v>46055</v>
      </c>
      <c r="I934" s="1" t="s">
        <v>22</v>
      </c>
      <c r="J934" s="1">
        <v>23.2</v>
      </c>
      <c r="K934" s="1">
        <f>COUNTIF(A:A,bank_processed_transactions[[#This Row],[transaction_id]])</f>
        <v>1</v>
      </c>
    </row>
    <row r="935" spans="1:11" x14ac:dyDescent="0.3">
      <c r="A935" s="1" t="s">
        <v>569</v>
      </c>
      <c r="B935" s="2">
        <v>46033</v>
      </c>
      <c r="C935" s="1" t="s">
        <v>309</v>
      </c>
      <c r="D935" s="1" t="s">
        <v>66</v>
      </c>
      <c r="E935" s="1" t="s">
        <v>13</v>
      </c>
      <c r="F935" s="1">
        <v>5820.83</v>
      </c>
      <c r="G935" s="1" t="s">
        <v>14</v>
      </c>
      <c r="H935" s="2">
        <v>46036</v>
      </c>
      <c r="I935" s="1" t="s">
        <v>15</v>
      </c>
      <c r="J935" s="1">
        <v>48.1</v>
      </c>
      <c r="K935" s="1">
        <f>COUNTIF(A:A,bank_processed_transactions[[#This Row],[transaction_id]])</f>
        <v>1</v>
      </c>
    </row>
    <row r="936" spans="1:11" x14ac:dyDescent="0.3">
      <c r="A936" s="1" t="s">
        <v>2222</v>
      </c>
      <c r="B936" s="2">
        <v>46103</v>
      </c>
      <c r="C936" s="1" t="s">
        <v>1102</v>
      </c>
      <c r="D936" s="1" t="s">
        <v>66</v>
      </c>
      <c r="E936" s="1" t="s">
        <v>13</v>
      </c>
      <c r="F936" s="1">
        <v>8754.89</v>
      </c>
      <c r="G936" s="1" t="s">
        <v>14</v>
      </c>
      <c r="H936" s="2">
        <v>46104</v>
      </c>
      <c r="I936" s="1" t="s">
        <v>15</v>
      </c>
      <c r="J936" s="1">
        <v>42.6</v>
      </c>
      <c r="K936" s="1">
        <f>COUNTIF(A:A,bank_processed_transactions[[#This Row],[transaction_id]])</f>
        <v>1</v>
      </c>
    </row>
    <row r="937" spans="1:11" x14ac:dyDescent="0.3">
      <c r="A937" s="1" t="s">
        <v>303</v>
      </c>
      <c r="B937" s="2">
        <v>46040</v>
      </c>
      <c r="C937" s="1" t="s">
        <v>304</v>
      </c>
      <c r="D937" s="1" t="s">
        <v>18</v>
      </c>
      <c r="E937" s="1" t="s">
        <v>27</v>
      </c>
      <c r="F937" s="1">
        <v>3340.49</v>
      </c>
      <c r="G937" s="1" t="s">
        <v>14</v>
      </c>
      <c r="H937" s="2">
        <v>46040</v>
      </c>
      <c r="I937" s="1" t="s">
        <v>15</v>
      </c>
      <c r="J937" s="1">
        <v>22.7</v>
      </c>
      <c r="K937" s="1">
        <f>COUNTIF(A:A,bank_processed_transactions[[#This Row],[transaction_id]])</f>
        <v>1</v>
      </c>
    </row>
    <row r="938" spans="1:11" x14ac:dyDescent="0.3">
      <c r="A938" s="1" t="s">
        <v>4166</v>
      </c>
      <c r="B938" s="2">
        <v>46065</v>
      </c>
      <c r="C938" s="1" t="s">
        <v>502</v>
      </c>
      <c r="D938" s="1" t="s">
        <v>12</v>
      </c>
      <c r="E938" s="1" t="s">
        <v>21</v>
      </c>
      <c r="F938" s="1">
        <v>1153.99</v>
      </c>
      <c r="G938" s="1" t="s">
        <v>14</v>
      </c>
      <c r="H938" s="2">
        <v>46068</v>
      </c>
      <c r="I938" s="1" t="s">
        <v>15</v>
      </c>
      <c r="J938" s="1">
        <v>11.5</v>
      </c>
      <c r="K938" s="1">
        <f>COUNTIF(A:A,bank_processed_transactions[[#This Row],[transaction_id]])</f>
        <v>1</v>
      </c>
    </row>
    <row r="939" spans="1:11" x14ac:dyDescent="0.3">
      <c r="A939" s="1" t="s">
        <v>4712</v>
      </c>
      <c r="B939" s="2">
        <v>46062</v>
      </c>
      <c r="C939" s="1" t="s">
        <v>873</v>
      </c>
      <c r="D939" s="1" t="s">
        <v>35</v>
      </c>
      <c r="E939" s="1" t="s">
        <v>13</v>
      </c>
      <c r="F939" s="1">
        <v>15858.93</v>
      </c>
      <c r="G939" s="1" t="s">
        <v>14</v>
      </c>
      <c r="H939" s="2">
        <v>46065</v>
      </c>
      <c r="I939" s="1" t="s">
        <v>22</v>
      </c>
      <c r="J939" s="1">
        <v>113.2</v>
      </c>
      <c r="K939" s="1">
        <f>COUNTIF(A:A,bank_processed_transactions[[#This Row],[transaction_id]])</f>
        <v>1</v>
      </c>
    </row>
    <row r="940" spans="1:11" x14ac:dyDescent="0.3">
      <c r="A940" s="1" t="s">
        <v>2990</v>
      </c>
      <c r="B940" s="2">
        <v>46025</v>
      </c>
      <c r="C940" s="1" t="s">
        <v>777</v>
      </c>
      <c r="D940" s="1" t="s">
        <v>12</v>
      </c>
      <c r="E940" s="1" t="s">
        <v>21</v>
      </c>
      <c r="F940" s="1">
        <v>29581.68</v>
      </c>
      <c r="G940" s="1" t="s">
        <v>94</v>
      </c>
      <c r="H940" s="2">
        <v>46026</v>
      </c>
      <c r="I940" s="1" t="s">
        <v>22</v>
      </c>
      <c r="J940" s="1">
        <v>50.1</v>
      </c>
      <c r="K940" s="1">
        <f>COUNTIF(A:A,bank_processed_transactions[[#This Row],[transaction_id]])</f>
        <v>1</v>
      </c>
    </row>
    <row r="941" spans="1:11" x14ac:dyDescent="0.3">
      <c r="A941" s="1" t="s">
        <v>334</v>
      </c>
      <c r="B941" s="2">
        <v>46073</v>
      </c>
      <c r="C941" s="1" t="s">
        <v>335</v>
      </c>
      <c r="D941" s="1" t="s">
        <v>18</v>
      </c>
      <c r="E941" s="1" t="s">
        <v>13</v>
      </c>
      <c r="F941" s="1">
        <v>1184.56</v>
      </c>
      <c r="G941" s="1" t="s">
        <v>89</v>
      </c>
      <c r="H941" s="2">
        <v>46074</v>
      </c>
      <c r="I941" s="1" t="s">
        <v>15</v>
      </c>
      <c r="J941" s="1">
        <v>14.9</v>
      </c>
      <c r="K941" s="1">
        <f>COUNTIF(A:A,bank_processed_transactions[[#This Row],[transaction_id]])</f>
        <v>2</v>
      </c>
    </row>
    <row r="942" spans="1:11" x14ac:dyDescent="0.3">
      <c r="A942" s="1" t="s">
        <v>334</v>
      </c>
      <c r="B942" s="2">
        <v>46073</v>
      </c>
      <c r="C942" s="1" t="s">
        <v>335</v>
      </c>
      <c r="D942" s="1" t="s">
        <v>18</v>
      </c>
      <c r="E942" s="1" t="s">
        <v>13</v>
      </c>
      <c r="F942" s="1">
        <v>1184.56</v>
      </c>
      <c r="G942" s="1" t="s">
        <v>89</v>
      </c>
      <c r="H942" s="2">
        <v>46073</v>
      </c>
      <c r="I942" s="1" t="s">
        <v>15</v>
      </c>
      <c r="J942" s="1">
        <v>14.9</v>
      </c>
      <c r="K942" s="1">
        <f>COUNTIF(A:A,bank_processed_transactions[[#This Row],[transaction_id]])</f>
        <v>2</v>
      </c>
    </row>
    <row r="943" spans="1:11" x14ac:dyDescent="0.3">
      <c r="A943" s="1" t="s">
        <v>2295</v>
      </c>
      <c r="B943" s="2">
        <v>46034</v>
      </c>
      <c r="C943" s="1" t="s">
        <v>63</v>
      </c>
      <c r="D943" s="1" t="s">
        <v>18</v>
      </c>
      <c r="E943" s="1" t="s">
        <v>13</v>
      </c>
      <c r="F943" s="1">
        <v>26057.62</v>
      </c>
      <c r="G943" s="1" t="s">
        <v>14</v>
      </c>
      <c r="H943" s="2">
        <v>46034</v>
      </c>
      <c r="I943" s="1" t="s">
        <v>22</v>
      </c>
      <c r="J943" s="1">
        <v>14.7</v>
      </c>
      <c r="K943" s="1">
        <f>COUNTIF(A:A,bank_processed_transactions[[#This Row],[transaction_id]])</f>
        <v>1</v>
      </c>
    </row>
    <row r="944" spans="1:11" x14ac:dyDescent="0.3">
      <c r="A944" s="1" t="s">
        <v>956</v>
      </c>
      <c r="B944" s="2">
        <v>46112</v>
      </c>
      <c r="C944" s="1" t="s">
        <v>957</v>
      </c>
      <c r="D944" s="1" t="s">
        <v>46</v>
      </c>
      <c r="E944" s="1" t="s">
        <v>27</v>
      </c>
      <c r="F944" s="1">
        <v>5206.1899999999996</v>
      </c>
      <c r="G944" s="1" t="s">
        <v>14</v>
      </c>
      <c r="H944" s="2">
        <v>46115</v>
      </c>
      <c r="I944" s="1" t="s">
        <v>15</v>
      </c>
      <c r="J944" s="1">
        <v>24.3</v>
      </c>
      <c r="K944" s="1">
        <f>COUNTIF(A:A,bank_processed_transactions[[#This Row],[transaction_id]])</f>
        <v>1</v>
      </c>
    </row>
    <row r="945" spans="1:11" x14ac:dyDescent="0.3">
      <c r="A945" s="1" t="s">
        <v>4011</v>
      </c>
      <c r="B945" s="2">
        <v>46068</v>
      </c>
      <c r="C945" s="1" t="s">
        <v>2952</v>
      </c>
      <c r="D945" s="1" t="s">
        <v>35</v>
      </c>
      <c r="E945" s="1" t="s">
        <v>27</v>
      </c>
      <c r="F945" s="1">
        <v>1957.88</v>
      </c>
      <c r="G945" s="1" t="s">
        <v>14</v>
      </c>
      <c r="H945" s="2">
        <v>46068</v>
      </c>
      <c r="I945" s="1" t="s">
        <v>22</v>
      </c>
      <c r="J945" s="1">
        <v>13.8</v>
      </c>
      <c r="K945" s="1">
        <f>COUNTIF(A:A,bank_processed_transactions[[#This Row],[transaction_id]])</f>
        <v>1</v>
      </c>
    </row>
    <row r="946" spans="1:11" x14ac:dyDescent="0.3">
      <c r="A946" s="1" t="s">
        <v>1358</v>
      </c>
      <c r="B946" s="2">
        <v>46024</v>
      </c>
      <c r="C946" s="1" t="s">
        <v>1359</v>
      </c>
      <c r="D946" s="1" t="s">
        <v>12</v>
      </c>
      <c r="E946" s="1" t="s">
        <v>13</v>
      </c>
      <c r="F946" s="1">
        <v>1409.31</v>
      </c>
      <c r="G946" s="1" t="s">
        <v>14</v>
      </c>
      <c r="H946" s="2">
        <v>46024</v>
      </c>
      <c r="I946" s="1" t="s">
        <v>28</v>
      </c>
      <c r="J946" s="1">
        <v>26.8</v>
      </c>
      <c r="K946" s="1">
        <f>COUNTIF(A:A,bank_processed_transactions[[#This Row],[transaction_id]])</f>
        <v>1</v>
      </c>
    </row>
    <row r="947" spans="1:11" x14ac:dyDescent="0.3">
      <c r="A947" s="1" t="s">
        <v>3632</v>
      </c>
      <c r="B947" s="2">
        <v>46078</v>
      </c>
      <c r="C947" s="1" t="s">
        <v>2432</v>
      </c>
      <c r="D947" s="1" t="s">
        <v>12</v>
      </c>
      <c r="E947" s="1" t="s">
        <v>21</v>
      </c>
      <c r="F947" s="1">
        <v>1637.22</v>
      </c>
      <c r="G947" s="1" t="s">
        <v>14</v>
      </c>
      <c r="H947" s="2">
        <v>46078</v>
      </c>
      <c r="I947" s="1" t="s">
        <v>28</v>
      </c>
      <c r="J947" s="1">
        <v>44.6</v>
      </c>
      <c r="K947" s="1">
        <f>COUNTIF(A:A,bank_processed_transactions[[#This Row],[transaction_id]])</f>
        <v>1</v>
      </c>
    </row>
    <row r="948" spans="1:11" x14ac:dyDescent="0.3">
      <c r="A948" s="1" t="s">
        <v>4357</v>
      </c>
      <c r="B948" s="2">
        <v>46110</v>
      </c>
      <c r="C948" s="1" t="s">
        <v>656</v>
      </c>
      <c r="D948" s="1" t="s">
        <v>46</v>
      </c>
      <c r="E948" s="1" t="s">
        <v>21</v>
      </c>
      <c r="F948" s="1">
        <v>6361.79</v>
      </c>
      <c r="G948" s="1" t="s">
        <v>14</v>
      </c>
      <c r="H948" s="2">
        <v>46110</v>
      </c>
      <c r="I948" s="1" t="s">
        <v>28</v>
      </c>
      <c r="J948" s="1">
        <v>59.3</v>
      </c>
      <c r="K948" s="1">
        <f>COUNTIF(A:A,bank_processed_transactions[[#This Row],[transaction_id]])</f>
        <v>1</v>
      </c>
    </row>
    <row r="949" spans="1:11" x14ac:dyDescent="0.3">
      <c r="A949" s="1" t="s">
        <v>4592</v>
      </c>
      <c r="B949" s="2">
        <v>46103</v>
      </c>
      <c r="C949" s="1" t="s">
        <v>409</v>
      </c>
      <c r="D949" s="1" t="s">
        <v>12</v>
      </c>
      <c r="E949" s="1" t="s">
        <v>55</v>
      </c>
      <c r="F949" s="1">
        <v>375.86</v>
      </c>
      <c r="G949" s="1" t="s">
        <v>14</v>
      </c>
      <c r="H949" s="2">
        <v>46103</v>
      </c>
      <c r="I949" s="1" t="s">
        <v>15</v>
      </c>
      <c r="J949" s="1">
        <v>32.200000000000003</v>
      </c>
      <c r="K949" s="1">
        <f>COUNTIF(A:A,bank_processed_transactions[[#This Row],[transaction_id]])</f>
        <v>1</v>
      </c>
    </row>
    <row r="950" spans="1:11" x14ac:dyDescent="0.3">
      <c r="A950" s="1" t="s">
        <v>4148</v>
      </c>
      <c r="B950" s="2">
        <v>46036</v>
      </c>
      <c r="C950" s="1" t="s">
        <v>1007</v>
      </c>
      <c r="D950" s="1" t="s">
        <v>12</v>
      </c>
      <c r="E950" s="1" t="s">
        <v>27</v>
      </c>
      <c r="F950" s="1">
        <v>2318.7600000000002</v>
      </c>
      <c r="G950" s="1" t="s">
        <v>14</v>
      </c>
      <c r="H950" s="2">
        <v>46039</v>
      </c>
      <c r="I950" s="1" t="s">
        <v>15</v>
      </c>
      <c r="J950" s="1">
        <v>39.200000000000003</v>
      </c>
      <c r="K950" s="1">
        <f>COUNTIF(A:A,bank_processed_transactions[[#This Row],[transaction_id]])</f>
        <v>1</v>
      </c>
    </row>
    <row r="951" spans="1:11" x14ac:dyDescent="0.3">
      <c r="A951" s="1" t="s">
        <v>3830</v>
      </c>
      <c r="B951" s="2">
        <v>46045</v>
      </c>
      <c r="C951" s="1" t="s">
        <v>2956</v>
      </c>
      <c r="D951" s="1" t="s">
        <v>18</v>
      </c>
      <c r="E951" s="1" t="s">
        <v>21</v>
      </c>
      <c r="F951" s="1">
        <v>2501.19</v>
      </c>
      <c r="G951" s="1" t="s">
        <v>14</v>
      </c>
      <c r="H951" s="2">
        <v>46047</v>
      </c>
      <c r="I951" s="1" t="s">
        <v>15</v>
      </c>
      <c r="J951" s="1">
        <v>116.7</v>
      </c>
      <c r="K951" s="1">
        <f>COUNTIF(A:A,bank_processed_transactions[[#This Row],[transaction_id]])</f>
        <v>1</v>
      </c>
    </row>
    <row r="952" spans="1:11" x14ac:dyDescent="0.3">
      <c r="A952" s="1" t="s">
        <v>4717</v>
      </c>
      <c r="B952" s="2">
        <v>46083</v>
      </c>
      <c r="C952" s="1" t="s">
        <v>1849</v>
      </c>
      <c r="D952" s="1" t="s">
        <v>18</v>
      </c>
      <c r="E952" s="1" t="s">
        <v>27</v>
      </c>
      <c r="F952" s="1">
        <v>35768.9</v>
      </c>
      <c r="G952" s="1" t="s">
        <v>14</v>
      </c>
      <c r="H952" s="2">
        <v>46084</v>
      </c>
      <c r="I952" s="1" t="s">
        <v>15</v>
      </c>
      <c r="J952" s="1">
        <v>45.3</v>
      </c>
      <c r="K952" s="1">
        <f>COUNTIF(A:A,bank_processed_transactions[[#This Row],[transaction_id]])</f>
        <v>1</v>
      </c>
    </row>
    <row r="953" spans="1:11" x14ac:dyDescent="0.3">
      <c r="A953" s="1" t="s">
        <v>4887</v>
      </c>
      <c r="B953" s="2">
        <v>46105</v>
      </c>
      <c r="C953" s="1" t="s">
        <v>1855</v>
      </c>
      <c r="D953" s="1" t="s">
        <v>12</v>
      </c>
      <c r="E953" s="1" t="s">
        <v>27</v>
      </c>
      <c r="F953" s="1">
        <v>18383.77</v>
      </c>
      <c r="G953" s="1" t="s">
        <v>14</v>
      </c>
      <c r="H953" s="2">
        <v>46108</v>
      </c>
      <c r="I953" s="1" t="s">
        <v>22</v>
      </c>
      <c r="J953" s="1">
        <v>50.4</v>
      </c>
      <c r="K953" s="1">
        <f>COUNTIF(A:A,bank_processed_transactions[[#This Row],[transaction_id]])</f>
        <v>1</v>
      </c>
    </row>
    <row r="954" spans="1:11" x14ac:dyDescent="0.3">
      <c r="A954" s="1" t="s">
        <v>4132</v>
      </c>
      <c r="B954" s="2">
        <v>46057</v>
      </c>
      <c r="C954" s="1" t="s">
        <v>2189</v>
      </c>
      <c r="D954" s="1" t="s">
        <v>35</v>
      </c>
      <c r="E954" s="1" t="s">
        <v>27</v>
      </c>
      <c r="F954" s="1">
        <v>4128.91</v>
      </c>
      <c r="G954" s="1" t="s">
        <v>14</v>
      </c>
      <c r="H954" s="2">
        <v>46060</v>
      </c>
      <c r="I954" s="1" t="s">
        <v>22</v>
      </c>
      <c r="J954" s="1">
        <v>44.2</v>
      </c>
      <c r="K954" s="1">
        <f>COUNTIF(A:A,bank_processed_transactions[[#This Row],[transaction_id]])</f>
        <v>1</v>
      </c>
    </row>
    <row r="955" spans="1:11" x14ac:dyDescent="0.3">
      <c r="A955" s="1" t="s">
        <v>2778</v>
      </c>
      <c r="B955" s="2">
        <v>46112</v>
      </c>
      <c r="C955" s="1" t="s">
        <v>2491</v>
      </c>
      <c r="D955" s="1" t="s">
        <v>66</v>
      </c>
      <c r="E955" s="1" t="s">
        <v>21</v>
      </c>
      <c r="F955" s="1">
        <v>3196.13</v>
      </c>
      <c r="G955" s="1" t="s">
        <v>14</v>
      </c>
      <c r="H955" s="2">
        <v>46113</v>
      </c>
      <c r="I955" s="1" t="s">
        <v>15</v>
      </c>
      <c r="J955" s="1">
        <v>54.3</v>
      </c>
      <c r="K955" s="1">
        <f>COUNTIF(A:A,bank_processed_transactions[[#This Row],[transaction_id]])</f>
        <v>1</v>
      </c>
    </row>
    <row r="956" spans="1:11" x14ac:dyDescent="0.3">
      <c r="A956" s="1" t="s">
        <v>2198</v>
      </c>
      <c r="B956" s="2">
        <v>46105</v>
      </c>
      <c r="C956" s="1" t="s">
        <v>786</v>
      </c>
      <c r="D956" s="1" t="s">
        <v>35</v>
      </c>
      <c r="E956" s="1" t="s">
        <v>13</v>
      </c>
      <c r="F956" s="1">
        <v>1152.92</v>
      </c>
      <c r="G956" s="1" t="s">
        <v>94</v>
      </c>
      <c r="H956" s="2">
        <v>46105</v>
      </c>
      <c r="I956" s="1" t="s">
        <v>15</v>
      </c>
      <c r="J956" s="1">
        <v>28.9</v>
      </c>
      <c r="K956" s="1">
        <f>COUNTIF(A:A,bank_processed_transactions[[#This Row],[transaction_id]])</f>
        <v>1</v>
      </c>
    </row>
    <row r="957" spans="1:11" x14ac:dyDescent="0.3">
      <c r="A957" s="1" t="s">
        <v>2442</v>
      </c>
      <c r="B957" s="2">
        <v>46050</v>
      </c>
      <c r="C957" s="1" t="s">
        <v>32</v>
      </c>
      <c r="D957" s="1" t="s">
        <v>66</v>
      </c>
      <c r="E957" s="1" t="s">
        <v>27</v>
      </c>
      <c r="F957" s="1">
        <v>12355.58</v>
      </c>
      <c r="G957" s="1" t="s">
        <v>14</v>
      </c>
      <c r="H957" s="2">
        <v>46052</v>
      </c>
      <c r="I957" s="1" t="s">
        <v>22</v>
      </c>
      <c r="J957" s="1">
        <v>25.6</v>
      </c>
      <c r="K957" s="1">
        <f>COUNTIF(A:A,bank_processed_transactions[[#This Row],[transaction_id]])</f>
        <v>1</v>
      </c>
    </row>
    <row r="958" spans="1:11" x14ac:dyDescent="0.3">
      <c r="A958" s="1" t="s">
        <v>4221</v>
      </c>
      <c r="B958" s="2">
        <v>46078</v>
      </c>
      <c r="C958" s="1" t="s">
        <v>4222</v>
      </c>
      <c r="D958" s="1" t="s">
        <v>12</v>
      </c>
      <c r="E958" s="1" t="s">
        <v>27</v>
      </c>
      <c r="F958" s="1">
        <v>2096.08</v>
      </c>
      <c r="G958" s="1" t="s">
        <v>14</v>
      </c>
      <c r="H958" s="2">
        <v>46078</v>
      </c>
      <c r="I958" s="1" t="s">
        <v>15</v>
      </c>
      <c r="J958" s="1">
        <v>6.5</v>
      </c>
      <c r="K958" s="1">
        <f>COUNTIF(A:A,bank_processed_transactions[[#This Row],[transaction_id]])</f>
        <v>1</v>
      </c>
    </row>
    <row r="959" spans="1:11" x14ac:dyDescent="0.3">
      <c r="A959" s="1" t="s">
        <v>2053</v>
      </c>
      <c r="B959" s="2">
        <v>46083</v>
      </c>
      <c r="C959" s="1" t="s">
        <v>1418</v>
      </c>
      <c r="D959" s="1" t="s">
        <v>66</v>
      </c>
      <c r="E959" s="1" t="s">
        <v>13</v>
      </c>
      <c r="F959" s="1">
        <v>12437.58</v>
      </c>
      <c r="G959" s="1" t="s">
        <v>14</v>
      </c>
      <c r="H959" s="2">
        <v>46085</v>
      </c>
      <c r="I959" s="1" t="s">
        <v>15</v>
      </c>
      <c r="J959" s="1">
        <v>12.7</v>
      </c>
      <c r="K959" s="1">
        <f>COUNTIF(A:A,bank_processed_transactions[[#This Row],[transaction_id]])</f>
        <v>1</v>
      </c>
    </row>
    <row r="960" spans="1:11" x14ac:dyDescent="0.3">
      <c r="A960" s="1" t="s">
        <v>1817</v>
      </c>
      <c r="B960" s="2">
        <v>46043</v>
      </c>
      <c r="C960" s="1" t="s">
        <v>449</v>
      </c>
      <c r="D960" s="1" t="s">
        <v>18</v>
      </c>
      <c r="E960" s="1" t="s">
        <v>55</v>
      </c>
      <c r="F960" s="1">
        <v>1477.46</v>
      </c>
      <c r="G960" s="1" t="s">
        <v>14</v>
      </c>
      <c r="H960" s="2">
        <v>46044</v>
      </c>
      <c r="I960" s="1" t="s">
        <v>28</v>
      </c>
      <c r="J960" s="1">
        <v>18.600000000000001</v>
      </c>
      <c r="K960" s="1">
        <f>COUNTIF(A:A,bank_processed_transactions[[#This Row],[transaction_id]])</f>
        <v>1</v>
      </c>
    </row>
    <row r="961" spans="1:11" x14ac:dyDescent="0.3">
      <c r="A961" s="1" t="s">
        <v>1714</v>
      </c>
      <c r="B961" s="2">
        <v>46074</v>
      </c>
      <c r="C961" s="1" t="s">
        <v>452</v>
      </c>
      <c r="D961" s="1" t="s">
        <v>12</v>
      </c>
      <c r="E961" s="1" t="s">
        <v>13</v>
      </c>
      <c r="F961" s="1">
        <v>371.4</v>
      </c>
      <c r="G961" s="1" t="s">
        <v>94</v>
      </c>
      <c r="H961" s="2">
        <v>46074</v>
      </c>
      <c r="I961" s="1" t="s">
        <v>22</v>
      </c>
      <c r="J961" s="1">
        <v>41.9</v>
      </c>
      <c r="K961" s="1">
        <f>COUNTIF(A:A,bank_processed_transactions[[#This Row],[transaction_id]])</f>
        <v>1</v>
      </c>
    </row>
    <row r="962" spans="1:11" x14ac:dyDescent="0.3">
      <c r="A962" s="1" t="s">
        <v>705</v>
      </c>
      <c r="B962" s="2">
        <v>46101</v>
      </c>
      <c r="C962" s="1" t="s">
        <v>706</v>
      </c>
      <c r="D962" s="1" t="s">
        <v>12</v>
      </c>
      <c r="E962" s="1" t="s">
        <v>27</v>
      </c>
      <c r="F962" s="1">
        <v>1548.25</v>
      </c>
      <c r="G962" s="1" t="s">
        <v>14</v>
      </c>
      <c r="H962" s="2">
        <v>46103</v>
      </c>
      <c r="I962" s="1" t="s">
        <v>28</v>
      </c>
      <c r="J962" s="1">
        <v>28.7</v>
      </c>
      <c r="K962" s="1">
        <f>COUNTIF(A:A,bank_processed_transactions[[#This Row],[transaction_id]])</f>
        <v>1</v>
      </c>
    </row>
    <row r="963" spans="1:11" x14ac:dyDescent="0.3">
      <c r="A963" s="1" t="s">
        <v>1335</v>
      </c>
      <c r="B963" s="2">
        <v>46077</v>
      </c>
      <c r="C963" s="1" t="s">
        <v>1336</v>
      </c>
      <c r="D963" s="1" t="s">
        <v>18</v>
      </c>
      <c r="E963" s="1" t="s">
        <v>21</v>
      </c>
      <c r="F963" s="1">
        <v>98732.21</v>
      </c>
      <c r="G963" s="1" t="s">
        <v>14</v>
      </c>
      <c r="H963" s="2">
        <v>46077</v>
      </c>
      <c r="I963" s="1" t="s">
        <v>28</v>
      </c>
      <c r="J963" s="1">
        <v>23.6</v>
      </c>
      <c r="K963" s="1">
        <f>COUNTIF(A:A,bank_processed_transactions[[#This Row],[transaction_id]])</f>
        <v>1</v>
      </c>
    </row>
    <row r="964" spans="1:11" x14ac:dyDescent="0.3">
      <c r="A964" s="1" t="s">
        <v>528</v>
      </c>
      <c r="B964" s="2">
        <v>46100</v>
      </c>
      <c r="C964" s="1" t="s">
        <v>529</v>
      </c>
      <c r="D964" s="1" t="s">
        <v>18</v>
      </c>
      <c r="E964" s="1" t="s">
        <v>21</v>
      </c>
      <c r="F964" s="1">
        <v>535.19000000000005</v>
      </c>
      <c r="G964" s="1" t="s">
        <v>89</v>
      </c>
      <c r="H964" s="2">
        <v>46101</v>
      </c>
      <c r="I964" s="1" t="s">
        <v>15</v>
      </c>
      <c r="J964" s="1">
        <v>4.2</v>
      </c>
      <c r="K964" s="1">
        <f>COUNTIF(A:A,bank_processed_transactions[[#This Row],[transaction_id]])</f>
        <v>1</v>
      </c>
    </row>
    <row r="965" spans="1:11" x14ac:dyDescent="0.3">
      <c r="A965" s="1" t="s">
        <v>1596</v>
      </c>
      <c r="B965" s="2">
        <v>46050</v>
      </c>
      <c r="C965" s="1" t="s">
        <v>885</v>
      </c>
      <c r="D965" s="1" t="s">
        <v>35</v>
      </c>
      <c r="E965" s="1" t="s">
        <v>13</v>
      </c>
      <c r="F965" s="1">
        <v>2331.9699999999998</v>
      </c>
      <c r="G965" s="1" t="s">
        <v>14</v>
      </c>
      <c r="H965" s="2">
        <v>46050</v>
      </c>
      <c r="I965" s="1" t="s">
        <v>22</v>
      </c>
      <c r="J965" s="1">
        <v>22.2</v>
      </c>
      <c r="K965" s="1">
        <f>COUNTIF(A:A,bank_processed_transactions[[#This Row],[transaction_id]])</f>
        <v>1</v>
      </c>
    </row>
    <row r="966" spans="1:11" x14ac:dyDescent="0.3">
      <c r="A966" s="1" t="s">
        <v>3466</v>
      </c>
      <c r="B966" s="2">
        <v>46054</v>
      </c>
      <c r="C966" s="1" t="s">
        <v>2438</v>
      </c>
      <c r="D966" s="1" t="s">
        <v>35</v>
      </c>
      <c r="E966" s="1" t="s">
        <v>13</v>
      </c>
      <c r="F966" s="1">
        <v>15925.99</v>
      </c>
      <c r="G966" s="1" t="s">
        <v>14</v>
      </c>
      <c r="H966" s="2">
        <v>46055</v>
      </c>
      <c r="I966" s="1" t="s">
        <v>22</v>
      </c>
      <c r="J966" s="1">
        <v>60.9</v>
      </c>
      <c r="K966" s="1">
        <f>COUNTIF(A:A,bank_processed_transactions[[#This Row],[transaction_id]])</f>
        <v>1</v>
      </c>
    </row>
    <row r="967" spans="1:11" x14ac:dyDescent="0.3">
      <c r="A967" s="1" t="s">
        <v>4265</v>
      </c>
      <c r="B967" s="2">
        <v>46093</v>
      </c>
      <c r="C967" s="1" t="s">
        <v>852</v>
      </c>
      <c r="D967" s="1" t="s">
        <v>66</v>
      </c>
      <c r="E967" s="1" t="s">
        <v>27</v>
      </c>
      <c r="F967" s="1">
        <v>5273.8</v>
      </c>
      <c r="G967" s="1" t="s">
        <v>14</v>
      </c>
      <c r="H967" s="2">
        <v>46093</v>
      </c>
      <c r="I967" s="1" t="s">
        <v>15</v>
      </c>
      <c r="J967" s="1">
        <v>15.1</v>
      </c>
      <c r="K967" s="1">
        <f>COUNTIF(A:A,bank_processed_transactions[[#This Row],[transaction_id]])</f>
        <v>1</v>
      </c>
    </row>
    <row r="968" spans="1:11" x14ac:dyDescent="0.3">
      <c r="A968" s="1" t="s">
        <v>2015</v>
      </c>
      <c r="B968" s="2">
        <v>46077</v>
      </c>
      <c r="C968" s="1" t="s">
        <v>171</v>
      </c>
      <c r="D968" s="1" t="s">
        <v>12</v>
      </c>
      <c r="E968" s="1" t="s">
        <v>13</v>
      </c>
      <c r="F968" s="1">
        <v>2522.29</v>
      </c>
      <c r="G968" s="1" t="s">
        <v>14</v>
      </c>
      <c r="H968" s="2">
        <v>46078</v>
      </c>
      <c r="I968" s="1" t="s">
        <v>15</v>
      </c>
      <c r="J968" s="1">
        <v>33</v>
      </c>
      <c r="K968" s="1">
        <f>COUNTIF(A:A,bank_processed_transactions[[#This Row],[transaction_id]])</f>
        <v>1</v>
      </c>
    </row>
    <row r="969" spans="1:11" x14ac:dyDescent="0.3">
      <c r="A969" s="1" t="s">
        <v>2852</v>
      </c>
      <c r="B969" s="2">
        <v>46044</v>
      </c>
      <c r="C969" s="1" t="s">
        <v>11</v>
      </c>
      <c r="D969" s="1" t="s">
        <v>35</v>
      </c>
      <c r="E969" s="1" t="s">
        <v>55</v>
      </c>
      <c r="F969" s="1">
        <v>6640.6</v>
      </c>
      <c r="G969" s="1" t="s">
        <v>94</v>
      </c>
      <c r="H969" s="2">
        <v>46046</v>
      </c>
      <c r="I969" s="1" t="s">
        <v>22</v>
      </c>
      <c r="J969" s="1">
        <v>35.6</v>
      </c>
      <c r="K969" s="1">
        <f>COUNTIF(A:A,bank_processed_transactions[[#This Row],[transaction_id]])</f>
        <v>1</v>
      </c>
    </row>
    <row r="970" spans="1:11" x14ac:dyDescent="0.3">
      <c r="A970" s="1" t="s">
        <v>3561</v>
      </c>
      <c r="B970" s="2">
        <v>46109</v>
      </c>
      <c r="C970" s="1" t="s">
        <v>1322</v>
      </c>
      <c r="D970" s="1" t="s">
        <v>12</v>
      </c>
      <c r="E970" s="1" t="s">
        <v>13</v>
      </c>
      <c r="F970" s="1">
        <v>1807.01</v>
      </c>
      <c r="G970" s="1" t="s">
        <v>14</v>
      </c>
      <c r="H970" s="2">
        <v>46112</v>
      </c>
      <c r="I970" s="1" t="s">
        <v>22</v>
      </c>
      <c r="J970" s="1">
        <v>5.6</v>
      </c>
      <c r="K970" s="1">
        <f>COUNTIF(A:A,bank_processed_transactions[[#This Row],[transaction_id]])</f>
        <v>1</v>
      </c>
    </row>
    <row r="971" spans="1:11" x14ac:dyDescent="0.3">
      <c r="A971" s="1" t="s">
        <v>3477</v>
      </c>
      <c r="B971" s="2">
        <v>46047</v>
      </c>
      <c r="C971" s="1" t="s">
        <v>2803</v>
      </c>
      <c r="D971" s="1" t="s">
        <v>35</v>
      </c>
      <c r="E971" s="1" t="s">
        <v>13</v>
      </c>
      <c r="F971" s="1">
        <v>793.88</v>
      </c>
      <c r="G971" s="1" t="s">
        <v>14</v>
      </c>
      <c r="H971" s="2">
        <v>46050</v>
      </c>
      <c r="I971" s="1" t="s">
        <v>22</v>
      </c>
      <c r="J971" s="1">
        <v>36.1</v>
      </c>
      <c r="K971" s="1">
        <f>COUNTIF(A:A,bank_processed_transactions[[#This Row],[transaction_id]])</f>
        <v>1</v>
      </c>
    </row>
    <row r="972" spans="1:11" x14ac:dyDescent="0.3">
      <c r="A972" s="1" t="s">
        <v>1774</v>
      </c>
      <c r="B972" s="2">
        <v>46039</v>
      </c>
      <c r="C972" s="1" t="s">
        <v>906</v>
      </c>
      <c r="D972" s="1" t="s">
        <v>12</v>
      </c>
      <c r="E972" s="1" t="s">
        <v>13</v>
      </c>
      <c r="F972" s="1">
        <v>2754.41</v>
      </c>
      <c r="G972" s="1" t="s">
        <v>14</v>
      </c>
      <c r="H972" s="2">
        <v>46041</v>
      </c>
      <c r="I972" s="1" t="s">
        <v>22</v>
      </c>
      <c r="J972" s="1">
        <v>46.5</v>
      </c>
      <c r="K972" s="1">
        <f>COUNTIF(A:A,bank_processed_transactions[[#This Row],[transaction_id]])</f>
        <v>1</v>
      </c>
    </row>
    <row r="973" spans="1:11" x14ac:dyDescent="0.3">
      <c r="A973" s="1" t="s">
        <v>4874</v>
      </c>
      <c r="B973" s="2">
        <v>46068</v>
      </c>
      <c r="C973" s="1" t="s">
        <v>1720</v>
      </c>
      <c r="D973" s="1" t="s">
        <v>18</v>
      </c>
      <c r="E973" s="1" t="s">
        <v>21</v>
      </c>
      <c r="F973" s="1">
        <v>1507.2</v>
      </c>
      <c r="G973" s="1" t="s">
        <v>14</v>
      </c>
      <c r="H973" s="2">
        <v>46070</v>
      </c>
      <c r="I973" s="1" t="s">
        <v>15</v>
      </c>
      <c r="J973" s="1">
        <v>7.5</v>
      </c>
      <c r="K973" s="1">
        <f>COUNTIF(A:A,bank_processed_transactions[[#This Row],[transaction_id]])</f>
        <v>1</v>
      </c>
    </row>
    <row r="974" spans="1:11" x14ac:dyDescent="0.3">
      <c r="A974" s="1" t="s">
        <v>2293</v>
      </c>
      <c r="B974" s="2">
        <v>46077</v>
      </c>
      <c r="C974" s="1" t="s">
        <v>514</v>
      </c>
      <c r="D974" s="1" t="s">
        <v>66</v>
      </c>
      <c r="E974" s="1" t="s">
        <v>13</v>
      </c>
      <c r="F974" s="1">
        <v>3687.08</v>
      </c>
      <c r="G974" s="1" t="s">
        <v>14</v>
      </c>
      <c r="H974" s="2">
        <v>46077</v>
      </c>
      <c r="I974" s="1" t="s">
        <v>28</v>
      </c>
      <c r="J974" s="1">
        <v>34.1</v>
      </c>
      <c r="K974" s="1">
        <f>COUNTIF(A:A,bank_processed_transactions[[#This Row],[transaction_id]])</f>
        <v>1</v>
      </c>
    </row>
    <row r="975" spans="1:11" x14ac:dyDescent="0.3">
      <c r="A975" s="1" t="s">
        <v>2541</v>
      </c>
      <c r="B975" s="2">
        <v>46037</v>
      </c>
      <c r="C975" s="1" t="s">
        <v>2542</v>
      </c>
      <c r="D975" s="1" t="s">
        <v>12</v>
      </c>
      <c r="E975" s="1" t="s">
        <v>21</v>
      </c>
      <c r="F975" s="1">
        <v>2196.27</v>
      </c>
      <c r="G975" s="1" t="s">
        <v>14</v>
      </c>
      <c r="H975" s="2">
        <v>46037</v>
      </c>
      <c r="I975" s="1" t="s">
        <v>22</v>
      </c>
      <c r="J975" s="1">
        <v>17.2</v>
      </c>
      <c r="K975" s="1">
        <f>COUNTIF(A:A,bank_processed_transactions[[#This Row],[transaction_id]])</f>
        <v>1</v>
      </c>
    </row>
    <row r="976" spans="1:11" x14ac:dyDescent="0.3">
      <c r="A976" s="1" t="s">
        <v>3772</v>
      </c>
      <c r="B976" s="2">
        <v>46111</v>
      </c>
      <c r="C976" s="1" t="s">
        <v>405</v>
      </c>
      <c r="D976" s="1" t="s">
        <v>18</v>
      </c>
      <c r="E976" s="1" t="s">
        <v>13</v>
      </c>
      <c r="F976" s="1">
        <v>510.63</v>
      </c>
      <c r="G976" s="1" t="s">
        <v>14</v>
      </c>
      <c r="H976" s="2">
        <v>46114</v>
      </c>
      <c r="I976" s="1" t="s">
        <v>22</v>
      </c>
      <c r="J976" s="1">
        <v>13</v>
      </c>
      <c r="K976" s="1">
        <f>COUNTIF(A:A,bank_processed_transactions[[#This Row],[transaction_id]])</f>
        <v>1</v>
      </c>
    </row>
    <row r="977" spans="1:11" x14ac:dyDescent="0.3">
      <c r="A977" s="1" t="s">
        <v>4050</v>
      </c>
      <c r="B977" s="2">
        <v>46064</v>
      </c>
      <c r="C977" s="1" t="s">
        <v>937</v>
      </c>
      <c r="D977" s="1" t="s">
        <v>18</v>
      </c>
      <c r="E977" s="1" t="s">
        <v>13</v>
      </c>
      <c r="F977" s="1">
        <v>28192.95</v>
      </c>
      <c r="G977" s="1" t="s">
        <v>14</v>
      </c>
      <c r="H977" s="2">
        <v>46067</v>
      </c>
      <c r="I977" s="1" t="s">
        <v>28</v>
      </c>
      <c r="J977" s="1">
        <v>30.3</v>
      </c>
      <c r="K977" s="1">
        <f>COUNTIF(A:A,bank_processed_transactions[[#This Row],[transaction_id]])</f>
        <v>1</v>
      </c>
    </row>
    <row r="978" spans="1:11" x14ac:dyDescent="0.3">
      <c r="A978" s="1" t="s">
        <v>1205</v>
      </c>
      <c r="B978" s="2">
        <v>46029</v>
      </c>
      <c r="C978" s="1" t="s">
        <v>389</v>
      </c>
      <c r="D978" s="1" t="s">
        <v>66</v>
      </c>
      <c r="E978" s="1" t="s">
        <v>21</v>
      </c>
      <c r="F978" s="1">
        <v>4148.1000000000004</v>
      </c>
      <c r="G978" s="1" t="s">
        <v>14</v>
      </c>
      <c r="H978" s="2">
        <v>46031</v>
      </c>
      <c r="I978" s="1" t="s">
        <v>22</v>
      </c>
      <c r="J978" s="1">
        <v>24.4</v>
      </c>
      <c r="K978" s="1">
        <f>COUNTIF(A:A,bank_processed_transactions[[#This Row],[transaction_id]])</f>
        <v>1</v>
      </c>
    </row>
    <row r="979" spans="1:11" x14ac:dyDescent="0.3">
      <c r="A979" s="1" t="s">
        <v>333</v>
      </c>
      <c r="B979" s="2">
        <v>46058</v>
      </c>
      <c r="C979" s="1" t="s">
        <v>237</v>
      </c>
      <c r="D979" s="1" t="s">
        <v>66</v>
      </c>
      <c r="E979" s="1" t="s">
        <v>21</v>
      </c>
      <c r="F979" s="1">
        <v>348.08</v>
      </c>
      <c r="G979" s="1" t="s">
        <v>14</v>
      </c>
      <c r="H979" s="2">
        <v>46060</v>
      </c>
      <c r="I979" s="1" t="s">
        <v>28</v>
      </c>
      <c r="J979" s="1">
        <v>14.9</v>
      </c>
      <c r="K979" s="1">
        <f>COUNTIF(A:A,bank_processed_transactions[[#This Row],[transaction_id]])</f>
        <v>1</v>
      </c>
    </row>
    <row r="980" spans="1:11" x14ac:dyDescent="0.3">
      <c r="A980" s="1" t="s">
        <v>809</v>
      </c>
      <c r="B980" s="2">
        <v>46040</v>
      </c>
      <c r="C980" s="1" t="s">
        <v>810</v>
      </c>
      <c r="D980" s="1" t="s">
        <v>12</v>
      </c>
      <c r="E980" s="1" t="s">
        <v>27</v>
      </c>
      <c r="F980" s="1">
        <v>272.52999999999997</v>
      </c>
      <c r="G980" s="1" t="s">
        <v>14</v>
      </c>
      <c r="H980" s="2">
        <v>46043</v>
      </c>
      <c r="I980" s="1" t="s">
        <v>22</v>
      </c>
      <c r="J980" s="1">
        <v>36.1</v>
      </c>
      <c r="K980" s="1">
        <f>COUNTIF(A:A,bank_processed_transactions[[#This Row],[transaction_id]])</f>
        <v>1</v>
      </c>
    </row>
    <row r="981" spans="1:11" x14ac:dyDescent="0.3">
      <c r="A981" s="1" t="s">
        <v>1767</v>
      </c>
      <c r="B981" s="2">
        <v>46025</v>
      </c>
      <c r="C981" s="1" t="s">
        <v>740</v>
      </c>
      <c r="D981" s="1" t="s">
        <v>66</v>
      </c>
      <c r="E981" s="1" t="s">
        <v>27</v>
      </c>
      <c r="F981" s="1">
        <v>6776.62</v>
      </c>
      <c r="G981" s="1" t="s">
        <v>14</v>
      </c>
      <c r="H981" s="2">
        <v>46028</v>
      </c>
      <c r="I981" s="1" t="s">
        <v>15</v>
      </c>
      <c r="J981" s="1">
        <v>17.600000000000001</v>
      </c>
      <c r="K981" s="1">
        <f>COUNTIF(A:A,bank_processed_transactions[[#This Row],[transaction_id]])</f>
        <v>1</v>
      </c>
    </row>
    <row r="982" spans="1:11" x14ac:dyDescent="0.3">
      <c r="A982" s="1" t="s">
        <v>2394</v>
      </c>
      <c r="B982" s="2">
        <v>46077</v>
      </c>
      <c r="C982" s="1" t="s">
        <v>1600</v>
      </c>
      <c r="D982" s="1" t="s">
        <v>12</v>
      </c>
      <c r="E982" s="1" t="s">
        <v>21</v>
      </c>
      <c r="F982" s="1">
        <v>1847.75</v>
      </c>
      <c r="G982" s="1" t="s">
        <v>14</v>
      </c>
      <c r="H982" s="2">
        <v>46080</v>
      </c>
      <c r="I982" s="1" t="s">
        <v>22</v>
      </c>
      <c r="J982" s="1">
        <v>32.6</v>
      </c>
      <c r="K982" s="1">
        <f>COUNTIF(A:A,bank_processed_transactions[[#This Row],[transaction_id]])</f>
        <v>1</v>
      </c>
    </row>
    <row r="983" spans="1:11" x14ac:dyDescent="0.3">
      <c r="A983" s="1" t="s">
        <v>4754</v>
      </c>
      <c r="B983" s="2">
        <v>46024</v>
      </c>
      <c r="C983" s="1" t="s">
        <v>1001</v>
      </c>
      <c r="D983" s="1" t="s">
        <v>18</v>
      </c>
      <c r="E983" s="1" t="s">
        <v>21</v>
      </c>
      <c r="F983" s="1">
        <v>4958.1000000000004</v>
      </c>
      <c r="G983" s="1" t="s">
        <v>14</v>
      </c>
      <c r="H983" s="2">
        <v>46026</v>
      </c>
      <c r="I983" s="1" t="s">
        <v>22</v>
      </c>
      <c r="J983" s="1">
        <v>35</v>
      </c>
      <c r="K983" s="1">
        <f>COUNTIF(A:A,bank_processed_transactions[[#This Row],[transaction_id]])</f>
        <v>1</v>
      </c>
    </row>
    <row r="984" spans="1:11" x14ac:dyDescent="0.3">
      <c r="A984" s="1" t="s">
        <v>3529</v>
      </c>
      <c r="B984" s="2">
        <v>46078</v>
      </c>
      <c r="C984" s="1" t="s">
        <v>2987</v>
      </c>
      <c r="D984" s="1" t="s">
        <v>18</v>
      </c>
      <c r="E984" s="1" t="s">
        <v>27</v>
      </c>
      <c r="F984" s="1">
        <v>1068.4100000000001</v>
      </c>
      <c r="G984" s="1" t="s">
        <v>14</v>
      </c>
      <c r="H984" s="2">
        <v>46079</v>
      </c>
      <c r="I984" s="1" t="s">
        <v>15</v>
      </c>
      <c r="J984" s="1">
        <v>3</v>
      </c>
      <c r="K984" s="1">
        <f>COUNTIF(A:A,bank_processed_transactions[[#This Row],[transaction_id]])</f>
        <v>1</v>
      </c>
    </row>
    <row r="985" spans="1:11" x14ac:dyDescent="0.3">
      <c r="A985" s="1" t="s">
        <v>240</v>
      </c>
      <c r="B985" s="2">
        <v>46061</v>
      </c>
      <c r="C985" s="1" t="s">
        <v>171</v>
      </c>
      <c r="D985" s="1" t="s">
        <v>66</v>
      </c>
      <c r="E985" s="1" t="s">
        <v>27</v>
      </c>
      <c r="F985" s="1">
        <v>15408.29</v>
      </c>
      <c r="G985" s="1" t="s">
        <v>14</v>
      </c>
      <c r="H985" s="2">
        <v>46062</v>
      </c>
      <c r="I985" s="1" t="s">
        <v>15</v>
      </c>
      <c r="J985" s="1">
        <v>46.7</v>
      </c>
      <c r="K985" s="1">
        <f>COUNTIF(A:A,bank_processed_transactions[[#This Row],[transaction_id]])</f>
        <v>2</v>
      </c>
    </row>
    <row r="986" spans="1:11" x14ac:dyDescent="0.3">
      <c r="A986" s="1" t="s">
        <v>240</v>
      </c>
      <c r="B986" s="2">
        <v>46061</v>
      </c>
      <c r="C986" s="1" t="s">
        <v>171</v>
      </c>
      <c r="D986" s="1" t="s">
        <v>66</v>
      </c>
      <c r="E986" s="1" t="s">
        <v>27</v>
      </c>
      <c r="F986" s="1">
        <v>15408.29</v>
      </c>
      <c r="G986" s="1" t="s">
        <v>14</v>
      </c>
      <c r="H986" s="2">
        <v>46061</v>
      </c>
      <c r="I986" s="1" t="s">
        <v>15</v>
      </c>
      <c r="J986" s="1">
        <v>46.7</v>
      </c>
      <c r="K986" s="1">
        <f>COUNTIF(A:A,bank_processed_transactions[[#This Row],[transaction_id]])</f>
        <v>2</v>
      </c>
    </row>
    <row r="987" spans="1:11" x14ac:dyDescent="0.3">
      <c r="A987" s="1" t="s">
        <v>3266</v>
      </c>
      <c r="B987" s="2">
        <v>46066</v>
      </c>
      <c r="C987" s="1" t="s">
        <v>3267</v>
      </c>
      <c r="D987" s="1" t="s">
        <v>18</v>
      </c>
      <c r="E987" s="1" t="s">
        <v>21</v>
      </c>
      <c r="F987" s="1">
        <v>3072.62</v>
      </c>
      <c r="G987" s="1" t="s">
        <v>14</v>
      </c>
      <c r="H987" s="2">
        <v>46069</v>
      </c>
      <c r="I987" s="1" t="s">
        <v>28</v>
      </c>
      <c r="J987" s="1">
        <v>30</v>
      </c>
      <c r="K987" s="1">
        <f>COUNTIF(A:A,bank_processed_transactions[[#This Row],[transaction_id]])</f>
        <v>1</v>
      </c>
    </row>
    <row r="988" spans="1:11" x14ac:dyDescent="0.3">
      <c r="A988" s="1" t="s">
        <v>1470</v>
      </c>
      <c r="B988" s="2">
        <v>46074</v>
      </c>
      <c r="C988" s="1" t="s">
        <v>786</v>
      </c>
      <c r="D988" s="1" t="s">
        <v>12</v>
      </c>
      <c r="E988" s="1" t="s">
        <v>27</v>
      </c>
      <c r="F988" s="1">
        <v>6769.5</v>
      </c>
      <c r="G988" s="1" t="s">
        <v>14</v>
      </c>
      <c r="H988" s="2">
        <v>46077</v>
      </c>
      <c r="I988" s="1" t="s">
        <v>22</v>
      </c>
      <c r="J988" s="1">
        <v>46.8</v>
      </c>
      <c r="K988" s="1">
        <f>COUNTIF(A:A,bank_processed_transactions[[#This Row],[transaction_id]])</f>
        <v>1</v>
      </c>
    </row>
    <row r="989" spans="1:11" x14ac:dyDescent="0.3">
      <c r="A989" s="1" t="s">
        <v>4745</v>
      </c>
      <c r="B989" s="2">
        <v>46101</v>
      </c>
      <c r="C989" s="1" t="s">
        <v>2475</v>
      </c>
      <c r="D989" s="1" t="s">
        <v>12</v>
      </c>
      <c r="E989" s="1" t="s">
        <v>27</v>
      </c>
      <c r="F989" s="1">
        <v>1305.1099999999999</v>
      </c>
      <c r="G989" s="1" t="s">
        <v>14</v>
      </c>
      <c r="H989" s="2">
        <v>46103</v>
      </c>
      <c r="I989" s="1" t="s">
        <v>28</v>
      </c>
      <c r="J989" s="1">
        <v>42.9</v>
      </c>
      <c r="K989" s="1">
        <f>COUNTIF(A:A,bank_processed_transactions[[#This Row],[transaction_id]])</f>
        <v>1</v>
      </c>
    </row>
    <row r="990" spans="1:11" x14ac:dyDescent="0.3">
      <c r="A990" s="1" t="s">
        <v>4065</v>
      </c>
      <c r="B990" s="2">
        <v>46076</v>
      </c>
      <c r="C990" s="1" t="s">
        <v>167</v>
      </c>
      <c r="D990" s="1" t="s">
        <v>35</v>
      </c>
      <c r="E990" s="1" t="s">
        <v>13</v>
      </c>
      <c r="F990" s="1">
        <v>397.16</v>
      </c>
      <c r="G990" s="1" t="s">
        <v>14</v>
      </c>
      <c r="H990" s="2">
        <v>46081</v>
      </c>
      <c r="I990" s="1" t="s">
        <v>22</v>
      </c>
      <c r="J990" s="1">
        <v>19.899999999999999</v>
      </c>
      <c r="K990" s="1">
        <f>COUNTIF(A:A,bank_processed_transactions[[#This Row],[transaction_id]])</f>
        <v>1</v>
      </c>
    </row>
    <row r="991" spans="1:11" x14ac:dyDescent="0.3">
      <c r="A991" s="1" t="s">
        <v>2359</v>
      </c>
      <c r="B991" s="2">
        <v>46037</v>
      </c>
      <c r="C991" s="1" t="s">
        <v>339</v>
      </c>
      <c r="D991" s="1" t="s">
        <v>66</v>
      </c>
      <c r="E991" s="1" t="s">
        <v>13</v>
      </c>
      <c r="F991" s="1">
        <v>1512.65</v>
      </c>
      <c r="G991" s="1" t="s">
        <v>14</v>
      </c>
      <c r="H991" s="2">
        <v>46038</v>
      </c>
      <c r="I991" s="1" t="s">
        <v>22</v>
      </c>
      <c r="J991" s="1">
        <v>80.5</v>
      </c>
      <c r="K991" s="1">
        <f>COUNTIF(A:A,bank_processed_transactions[[#This Row],[transaction_id]])</f>
        <v>1</v>
      </c>
    </row>
    <row r="992" spans="1:11" x14ac:dyDescent="0.3">
      <c r="A992" s="1" t="s">
        <v>179</v>
      </c>
      <c r="B992" s="2">
        <v>46053</v>
      </c>
      <c r="C992" s="1" t="s">
        <v>180</v>
      </c>
      <c r="D992" s="1" t="s">
        <v>18</v>
      </c>
      <c r="E992" s="1" t="s">
        <v>13</v>
      </c>
      <c r="F992" s="1">
        <v>13369.53</v>
      </c>
      <c r="G992" s="1" t="s">
        <v>94</v>
      </c>
      <c r="H992" s="2">
        <v>46053</v>
      </c>
      <c r="I992" s="1" t="s">
        <v>15</v>
      </c>
      <c r="J992" s="1">
        <v>9.3000000000000007</v>
      </c>
      <c r="K992" s="1">
        <f>COUNTIF(A:A,bank_processed_transactions[[#This Row],[transaction_id]])</f>
        <v>1</v>
      </c>
    </row>
    <row r="993" spans="1:11" x14ac:dyDescent="0.3">
      <c r="A993" s="1" t="s">
        <v>4544</v>
      </c>
      <c r="B993" s="2">
        <v>46066</v>
      </c>
      <c r="C993" s="1" t="s">
        <v>227</v>
      </c>
      <c r="D993" s="1" t="s">
        <v>66</v>
      </c>
      <c r="E993" s="1" t="s">
        <v>21</v>
      </c>
      <c r="F993" s="1">
        <v>562.16</v>
      </c>
      <c r="G993" s="1" t="s">
        <v>14</v>
      </c>
      <c r="H993" s="2">
        <v>46066</v>
      </c>
      <c r="I993" s="1" t="s">
        <v>15</v>
      </c>
      <c r="J993" s="1">
        <v>34.299999999999997</v>
      </c>
      <c r="K993" s="1">
        <f>COUNTIF(A:A,bank_processed_transactions[[#This Row],[transaction_id]])</f>
        <v>1</v>
      </c>
    </row>
    <row r="994" spans="1:11" x14ac:dyDescent="0.3">
      <c r="A994" s="1" t="s">
        <v>4015</v>
      </c>
      <c r="B994" s="2">
        <v>46031</v>
      </c>
      <c r="C994" s="1" t="s">
        <v>662</v>
      </c>
      <c r="D994" s="1" t="s">
        <v>12</v>
      </c>
      <c r="E994" s="1" t="s">
        <v>13</v>
      </c>
      <c r="F994" s="1">
        <v>16239.73</v>
      </c>
      <c r="G994" s="1" t="s">
        <v>14</v>
      </c>
      <c r="H994" s="2">
        <v>46031</v>
      </c>
      <c r="I994" s="1" t="s">
        <v>15</v>
      </c>
      <c r="J994" s="1">
        <v>38.5</v>
      </c>
      <c r="K994" s="1">
        <f>COUNTIF(A:A,bank_processed_transactions[[#This Row],[transaction_id]])</f>
        <v>1</v>
      </c>
    </row>
    <row r="995" spans="1:11" x14ac:dyDescent="0.3">
      <c r="A995" s="1" t="s">
        <v>3950</v>
      </c>
      <c r="B995" s="2">
        <v>46046</v>
      </c>
      <c r="C995" s="1" t="s">
        <v>845</v>
      </c>
      <c r="D995" s="1" t="s">
        <v>12</v>
      </c>
      <c r="E995" s="1" t="s">
        <v>55</v>
      </c>
      <c r="F995" s="1">
        <v>6442.97</v>
      </c>
      <c r="G995" s="1" t="s">
        <v>14</v>
      </c>
      <c r="H995" s="2">
        <v>46048</v>
      </c>
      <c r="I995" s="1" t="s">
        <v>28</v>
      </c>
      <c r="J995" s="1">
        <v>42.6</v>
      </c>
      <c r="K995" s="1">
        <f>COUNTIF(A:A,bank_processed_transactions[[#This Row],[transaction_id]])</f>
        <v>1</v>
      </c>
    </row>
    <row r="996" spans="1:11" x14ac:dyDescent="0.3">
      <c r="A996" s="1" t="s">
        <v>4004</v>
      </c>
      <c r="B996" s="2">
        <v>46064</v>
      </c>
      <c r="C996" s="1" t="s">
        <v>2289</v>
      </c>
      <c r="D996" s="1" t="s">
        <v>66</v>
      </c>
      <c r="E996" s="1" t="s">
        <v>13</v>
      </c>
      <c r="F996" s="1">
        <v>4961.3900000000003</v>
      </c>
      <c r="G996" s="1" t="s">
        <v>14</v>
      </c>
      <c r="H996" s="2">
        <v>46067</v>
      </c>
      <c r="I996" s="1" t="s">
        <v>28</v>
      </c>
      <c r="J996" s="1">
        <v>11.8</v>
      </c>
      <c r="K996" s="1">
        <f>COUNTIF(A:A,bank_processed_transactions[[#This Row],[transaction_id]])</f>
        <v>1</v>
      </c>
    </row>
    <row r="997" spans="1:11" x14ac:dyDescent="0.3">
      <c r="A997" s="1" t="s">
        <v>3086</v>
      </c>
      <c r="B997" s="2">
        <v>46079</v>
      </c>
      <c r="C997" s="1" t="s">
        <v>1500</v>
      </c>
      <c r="D997" s="1" t="s">
        <v>66</v>
      </c>
      <c r="E997" s="1" t="s">
        <v>13</v>
      </c>
      <c r="F997" s="1">
        <v>17959.89</v>
      </c>
      <c r="G997" s="1" t="s">
        <v>14</v>
      </c>
      <c r="H997" s="2">
        <v>46081</v>
      </c>
      <c r="I997" s="1" t="s">
        <v>22</v>
      </c>
      <c r="J997" s="1">
        <v>64.599999999999994</v>
      </c>
      <c r="K997" s="1">
        <f>COUNTIF(A:A,bank_processed_transactions[[#This Row],[transaction_id]])</f>
        <v>1</v>
      </c>
    </row>
    <row r="998" spans="1:11" x14ac:dyDescent="0.3">
      <c r="A998" s="1" t="s">
        <v>1623</v>
      </c>
      <c r="B998" s="2">
        <v>46108</v>
      </c>
      <c r="C998" s="1" t="s">
        <v>497</v>
      </c>
      <c r="D998" s="1" t="s">
        <v>12</v>
      </c>
      <c r="E998" s="1" t="s">
        <v>55</v>
      </c>
      <c r="F998" s="1">
        <v>2142.88</v>
      </c>
      <c r="G998" s="1" t="s">
        <v>14</v>
      </c>
      <c r="H998" s="2">
        <v>46110</v>
      </c>
      <c r="I998" s="1" t="s">
        <v>22</v>
      </c>
      <c r="J998" s="1">
        <v>12.7</v>
      </c>
      <c r="K998" s="1">
        <f>COUNTIF(A:A,bank_processed_transactions[[#This Row],[transaction_id]])</f>
        <v>1</v>
      </c>
    </row>
    <row r="999" spans="1:11" x14ac:dyDescent="0.3">
      <c r="A999" s="1" t="s">
        <v>1857</v>
      </c>
      <c r="B999" s="2">
        <v>46098</v>
      </c>
      <c r="C999" s="1" t="s">
        <v>1438</v>
      </c>
      <c r="D999" s="1" t="s">
        <v>66</v>
      </c>
      <c r="E999" s="1" t="s">
        <v>21</v>
      </c>
      <c r="F999" s="1">
        <v>779.79</v>
      </c>
      <c r="G999" s="1" t="s">
        <v>14</v>
      </c>
      <c r="H999" s="2">
        <v>46101</v>
      </c>
      <c r="I999" s="1" t="s">
        <v>15</v>
      </c>
      <c r="J999" s="1">
        <v>27.9</v>
      </c>
      <c r="K999" s="1">
        <f>COUNTIF(A:A,bank_processed_transactions[[#This Row],[transaction_id]])</f>
        <v>2</v>
      </c>
    </row>
    <row r="1000" spans="1:11" x14ac:dyDescent="0.3">
      <c r="A1000" s="1" t="s">
        <v>1857</v>
      </c>
      <c r="B1000" s="2">
        <v>46098</v>
      </c>
      <c r="C1000" s="1" t="s">
        <v>1438</v>
      </c>
      <c r="D1000" s="1" t="s">
        <v>66</v>
      </c>
      <c r="E1000" s="1" t="s">
        <v>21</v>
      </c>
      <c r="F1000" s="1">
        <v>779.79</v>
      </c>
      <c r="G1000" s="1" t="s">
        <v>14</v>
      </c>
      <c r="H1000" s="2">
        <v>46102</v>
      </c>
      <c r="I1000" s="1" t="s">
        <v>15</v>
      </c>
      <c r="J1000" s="1">
        <v>27.9</v>
      </c>
      <c r="K1000" s="1">
        <f>COUNTIF(A:A,bank_processed_transactions[[#This Row],[transaction_id]])</f>
        <v>2</v>
      </c>
    </row>
    <row r="1001" spans="1:11" x14ac:dyDescent="0.3">
      <c r="A1001" s="1" t="s">
        <v>3376</v>
      </c>
      <c r="B1001" s="2">
        <v>46080</v>
      </c>
      <c r="C1001" s="1" t="s">
        <v>2105</v>
      </c>
      <c r="D1001" s="1" t="s">
        <v>18</v>
      </c>
      <c r="E1001" s="1" t="s">
        <v>13</v>
      </c>
      <c r="F1001" s="1">
        <v>315.83</v>
      </c>
      <c r="G1001" s="1" t="s">
        <v>14</v>
      </c>
      <c r="H1001" s="2">
        <v>46081</v>
      </c>
      <c r="I1001" s="1" t="s">
        <v>28</v>
      </c>
      <c r="J1001" s="1">
        <v>34.700000000000003</v>
      </c>
      <c r="K1001" s="1">
        <f>COUNTIF(A:A,bank_processed_transactions[[#This Row],[transaction_id]])</f>
        <v>1</v>
      </c>
    </row>
    <row r="1002" spans="1:11" x14ac:dyDescent="0.3">
      <c r="A1002" s="1" t="s">
        <v>2425</v>
      </c>
      <c r="B1002" s="2">
        <v>46068</v>
      </c>
      <c r="C1002" s="1" t="s">
        <v>1560</v>
      </c>
      <c r="D1002" s="1" t="s">
        <v>35</v>
      </c>
      <c r="E1002" s="1" t="s">
        <v>21</v>
      </c>
      <c r="F1002" s="1">
        <v>8733.93</v>
      </c>
      <c r="G1002" s="1" t="s">
        <v>14</v>
      </c>
      <c r="H1002" s="2">
        <v>46073</v>
      </c>
      <c r="I1002" s="1" t="s">
        <v>15</v>
      </c>
      <c r="J1002" s="1">
        <v>5.3</v>
      </c>
      <c r="K1002" s="1">
        <f>COUNTIF(A:A,bank_processed_transactions[[#This Row],[transaction_id]])</f>
        <v>1</v>
      </c>
    </row>
    <row r="1003" spans="1:11" x14ac:dyDescent="0.3">
      <c r="A1003" s="1" t="s">
        <v>726</v>
      </c>
      <c r="B1003" s="2">
        <v>46101</v>
      </c>
      <c r="C1003" s="1" t="s">
        <v>727</v>
      </c>
      <c r="D1003" s="1" t="s">
        <v>46</v>
      </c>
      <c r="E1003" s="1" t="s">
        <v>21</v>
      </c>
      <c r="F1003" s="1">
        <v>721.78</v>
      </c>
      <c r="G1003" s="1" t="s">
        <v>14</v>
      </c>
      <c r="H1003" s="2">
        <v>46106</v>
      </c>
      <c r="I1003" s="1" t="s">
        <v>15</v>
      </c>
      <c r="J1003" s="1">
        <v>2.6</v>
      </c>
      <c r="K1003" s="1">
        <f>COUNTIF(A:A,bank_processed_transactions[[#This Row],[transaction_id]])</f>
        <v>1</v>
      </c>
    </row>
    <row r="1004" spans="1:11" x14ac:dyDescent="0.3">
      <c r="A1004" s="1" t="s">
        <v>2998</v>
      </c>
      <c r="B1004" s="2">
        <v>46067</v>
      </c>
      <c r="C1004" s="1" t="s">
        <v>2117</v>
      </c>
      <c r="D1004" s="1" t="s">
        <v>35</v>
      </c>
      <c r="E1004" s="1" t="s">
        <v>13</v>
      </c>
      <c r="F1004" s="1">
        <v>6785.23</v>
      </c>
      <c r="G1004" s="1" t="s">
        <v>14</v>
      </c>
      <c r="H1004" s="2">
        <v>46070</v>
      </c>
      <c r="I1004" s="1" t="s">
        <v>15</v>
      </c>
      <c r="J1004" s="1">
        <v>8.3000000000000007</v>
      </c>
      <c r="K1004" s="1">
        <f>COUNTIF(A:A,bank_processed_transactions[[#This Row],[transaction_id]])</f>
        <v>1</v>
      </c>
    </row>
    <row r="1005" spans="1:11" x14ac:dyDescent="0.3">
      <c r="A1005" s="1" t="s">
        <v>2526</v>
      </c>
      <c r="B1005" s="2">
        <v>46099</v>
      </c>
      <c r="C1005" s="1" t="s">
        <v>691</v>
      </c>
      <c r="D1005" s="1" t="s">
        <v>12</v>
      </c>
      <c r="E1005" s="1" t="s">
        <v>21</v>
      </c>
      <c r="F1005" s="1">
        <v>1267.5999999999999</v>
      </c>
      <c r="G1005" s="1" t="s">
        <v>14</v>
      </c>
      <c r="H1005" s="2">
        <v>46102</v>
      </c>
      <c r="I1005" s="1" t="s">
        <v>15</v>
      </c>
      <c r="J1005" s="1">
        <v>81.3</v>
      </c>
      <c r="K1005" s="1">
        <f>COUNTIF(A:A,bank_processed_transactions[[#This Row],[transaction_id]])</f>
        <v>1</v>
      </c>
    </row>
    <row r="1006" spans="1:11" x14ac:dyDescent="0.3">
      <c r="A1006" s="1" t="s">
        <v>4323</v>
      </c>
      <c r="B1006" s="2">
        <v>46096</v>
      </c>
      <c r="C1006" s="1" t="s">
        <v>134</v>
      </c>
      <c r="D1006" s="1" t="s">
        <v>12</v>
      </c>
      <c r="E1006" s="1" t="s">
        <v>55</v>
      </c>
      <c r="F1006" s="1">
        <v>21265.66</v>
      </c>
      <c r="G1006" s="1" t="s">
        <v>89</v>
      </c>
      <c r="H1006" s="2">
        <v>46099</v>
      </c>
      <c r="I1006" s="1" t="s">
        <v>22</v>
      </c>
      <c r="J1006" s="1">
        <v>11.9</v>
      </c>
      <c r="K1006" s="1">
        <f>COUNTIF(A:A,bank_processed_transactions[[#This Row],[transaction_id]])</f>
        <v>1</v>
      </c>
    </row>
    <row r="1007" spans="1:11" x14ac:dyDescent="0.3">
      <c r="A1007" s="1" t="s">
        <v>4049</v>
      </c>
      <c r="B1007" s="2">
        <v>46087</v>
      </c>
      <c r="C1007" s="1" t="s">
        <v>2622</v>
      </c>
      <c r="D1007" s="1" t="s">
        <v>66</v>
      </c>
      <c r="E1007" s="1" t="s">
        <v>55</v>
      </c>
      <c r="F1007" s="1">
        <v>12795.27</v>
      </c>
      <c r="G1007" s="1" t="s">
        <v>14</v>
      </c>
      <c r="H1007" s="2">
        <v>46087</v>
      </c>
      <c r="I1007" s="1" t="s">
        <v>15</v>
      </c>
      <c r="J1007" s="1">
        <v>27</v>
      </c>
      <c r="K1007" s="1">
        <f>COUNTIF(A:A,bank_processed_transactions[[#This Row],[transaction_id]])</f>
        <v>1</v>
      </c>
    </row>
    <row r="1008" spans="1:11" x14ac:dyDescent="0.3">
      <c r="A1008" s="1" t="s">
        <v>4349</v>
      </c>
      <c r="B1008" s="2">
        <v>46048</v>
      </c>
      <c r="C1008" s="1" t="s">
        <v>247</v>
      </c>
      <c r="D1008" s="1" t="s">
        <v>35</v>
      </c>
      <c r="E1008" s="1" t="s">
        <v>27</v>
      </c>
      <c r="F1008" s="1">
        <v>11274.51</v>
      </c>
      <c r="G1008" s="1" t="s">
        <v>14</v>
      </c>
      <c r="H1008" s="2">
        <v>46049</v>
      </c>
      <c r="I1008" s="1" t="s">
        <v>15</v>
      </c>
      <c r="J1008" s="1">
        <v>27.5</v>
      </c>
      <c r="K1008" s="1">
        <f>COUNTIF(A:A,bank_processed_transactions[[#This Row],[transaction_id]])</f>
        <v>1</v>
      </c>
    </row>
    <row r="1009" spans="1:11" x14ac:dyDescent="0.3">
      <c r="A1009" s="1" t="s">
        <v>3082</v>
      </c>
      <c r="B1009" s="2">
        <v>46112</v>
      </c>
      <c r="C1009" s="1" t="s">
        <v>237</v>
      </c>
      <c r="D1009" s="1" t="s">
        <v>12</v>
      </c>
      <c r="E1009" s="1" t="s">
        <v>27</v>
      </c>
      <c r="F1009" s="1">
        <v>1093.24</v>
      </c>
      <c r="G1009" s="1" t="s">
        <v>14</v>
      </c>
      <c r="H1009" s="2">
        <v>46114</v>
      </c>
      <c r="I1009" s="1" t="s">
        <v>28</v>
      </c>
      <c r="J1009" s="1">
        <v>36</v>
      </c>
      <c r="K1009" s="1">
        <f>COUNTIF(A:A,bank_processed_transactions[[#This Row],[transaction_id]])</f>
        <v>1</v>
      </c>
    </row>
    <row r="1010" spans="1:11" x14ac:dyDescent="0.3">
      <c r="A1010" s="1" t="s">
        <v>4574</v>
      </c>
      <c r="B1010" s="2">
        <v>46072</v>
      </c>
      <c r="C1010" s="1" t="s">
        <v>903</v>
      </c>
      <c r="D1010" s="1" t="s">
        <v>35</v>
      </c>
      <c r="E1010" s="1" t="s">
        <v>21</v>
      </c>
      <c r="F1010" s="1">
        <v>1436.34</v>
      </c>
      <c r="G1010" s="1" t="s">
        <v>14</v>
      </c>
      <c r="H1010" s="2">
        <v>46072</v>
      </c>
      <c r="I1010" s="1" t="s">
        <v>15</v>
      </c>
      <c r="J1010" s="1">
        <v>3.8</v>
      </c>
      <c r="K1010" s="1">
        <f>COUNTIF(A:A,bank_processed_transactions[[#This Row],[transaction_id]])</f>
        <v>1</v>
      </c>
    </row>
    <row r="1011" spans="1:11" x14ac:dyDescent="0.3">
      <c r="A1011" s="1" t="s">
        <v>4866</v>
      </c>
      <c r="B1011" s="2">
        <v>46110</v>
      </c>
      <c r="C1011" s="1" t="s">
        <v>1829</v>
      </c>
      <c r="D1011" s="1" t="s">
        <v>12</v>
      </c>
      <c r="E1011" s="1" t="s">
        <v>13</v>
      </c>
      <c r="F1011" s="1">
        <v>20268.46</v>
      </c>
      <c r="G1011" s="1" t="s">
        <v>14</v>
      </c>
      <c r="H1011" s="2">
        <v>46113</v>
      </c>
      <c r="I1011" s="1" t="s">
        <v>22</v>
      </c>
      <c r="J1011" s="1">
        <v>96</v>
      </c>
      <c r="K1011" s="1">
        <f>COUNTIF(A:A,bank_processed_transactions[[#This Row],[transaction_id]])</f>
        <v>1</v>
      </c>
    </row>
    <row r="1012" spans="1:11" x14ac:dyDescent="0.3">
      <c r="A1012" s="1" t="s">
        <v>3323</v>
      </c>
      <c r="B1012" s="2">
        <v>46031</v>
      </c>
      <c r="C1012" s="1" t="s">
        <v>1354</v>
      </c>
      <c r="D1012" s="1" t="s">
        <v>18</v>
      </c>
      <c r="E1012" s="1" t="s">
        <v>27</v>
      </c>
      <c r="F1012" s="1">
        <v>31689.82</v>
      </c>
      <c r="G1012" s="1" t="s">
        <v>14</v>
      </c>
      <c r="H1012" s="2">
        <v>46032</v>
      </c>
      <c r="I1012" s="1" t="s">
        <v>15</v>
      </c>
      <c r="J1012" s="1">
        <v>26.2</v>
      </c>
      <c r="K1012" s="1">
        <f>COUNTIF(A:A,bank_processed_transactions[[#This Row],[transaction_id]])</f>
        <v>1</v>
      </c>
    </row>
    <row r="1013" spans="1:11" x14ac:dyDescent="0.3">
      <c r="A1013" s="1" t="s">
        <v>933</v>
      </c>
      <c r="B1013" s="2">
        <v>46025</v>
      </c>
      <c r="C1013" s="1" t="s">
        <v>934</v>
      </c>
      <c r="D1013" s="1" t="s">
        <v>35</v>
      </c>
      <c r="E1013" s="1" t="s">
        <v>13</v>
      </c>
      <c r="F1013" s="1">
        <v>1134.02</v>
      </c>
      <c r="G1013" s="1" t="s">
        <v>14</v>
      </c>
      <c r="H1013" s="2">
        <v>46027</v>
      </c>
      <c r="I1013" s="1" t="s">
        <v>22</v>
      </c>
      <c r="J1013" s="1">
        <v>5.2</v>
      </c>
      <c r="K1013" s="1">
        <f>COUNTIF(A:A,bank_processed_transactions[[#This Row],[transaction_id]])</f>
        <v>1</v>
      </c>
    </row>
    <row r="1014" spans="1:11" x14ac:dyDescent="0.3">
      <c r="A1014" s="1" t="s">
        <v>4760</v>
      </c>
      <c r="B1014" s="2">
        <v>46091</v>
      </c>
      <c r="C1014" s="1" t="s">
        <v>3238</v>
      </c>
      <c r="D1014" s="1" t="s">
        <v>12</v>
      </c>
      <c r="E1014" s="1" t="s">
        <v>21</v>
      </c>
      <c r="F1014" s="1">
        <v>2256.38</v>
      </c>
      <c r="G1014" s="1" t="s">
        <v>14</v>
      </c>
      <c r="H1014" s="2">
        <v>46093</v>
      </c>
      <c r="I1014" s="1" t="s">
        <v>15</v>
      </c>
      <c r="J1014" s="1">
        <v>20.5</v>
      </c>
      <c r="K1014" s="1">
        <f>COUNTIF(A:A,bank_processed_transactions[[#This Row],[transaction_id]])</f>
        <v>1</v>
      </c>
    </row>
    <row r="1015" spans="1:11" x14ac:dyDescent="0.3">
      <c r="A1015" s="1" t="s">
        <v>2775</v>
      </c>
      <c r="B1015" s="2">
        <v>46053</v>
      </c>
      <c r="C1015" s="1" t="s">
        <v>706</v>
      </c>
      <c r="D1015" s="1" t="s">
        <v>35</v>
      </c>
      <c r="E1015" s="1" t="s">
        <v>13</v>
      </c>
      <c r="F1015" s="1">
        <v>13379.74</v>
      </c>
      <c r="G1015" s="1" t="s">
        <v>14</v>
      </c>
      <c r="H1015" s="2">
        <v>46054</v>
      </c>
      <c r="I1015" s="1" t="s">
        <v>15</v>
      </c>
      <c r="J1015" s="1">
        <v>22.6</v>
      </c>
      <c r="K1015" s="1">
        <f>COUNTIF(A:A,bank_processed_transactions[[#This Row],[transaction_id]])</f>
        <v>1</v>
      </c>
    </row>
    <row r="1016" spans="1:11" x14ac:dyDescent="0.3">
      <c r="A1016" s="1" t="s">
        <v>1741</v>
      </c>
      <c r="B1016" s="2">
        <v>46112</v>
      </c>
      <c r="C1016" s="1" t="s">
        <v>1742</v>
      </c>
      <c r="D1016" s="1" t="s">
        <v>35</v>
      </c>
      <c r="E1016" s="1" t="s">
        <v>27</v>
      </c>
      <c r="F1016" s="1">
        <v>964.03</v>
      </c>
      <c r="G1016" s="1" t="s">
        <v>14</v>
      </c>
      <c r="H1016" s="2">
        <v>46113</v>
      </c>
      <c r="I1016" s="1" t="s">
        <v>28</v>
      </c>
      <c r="J1016" s="1">
        <v>11</v>
      </c>
      <c r="K1016" s="1">
        <f>COUNTIF(A:A,bank_processed_transactions[[#This Row],[transaction_id]])</f>
        <v>1</v>
      </c>
    </row>
    <row r="1017" spans="1:11" x14ac:dyDescent="0.3">
      <c r="A1017" s="1" t="s">
        <v>2217</v>
      </c>
      <c r="B1017" s="2">
        <v>46104</v>
      </c>
      <c r="C1017" s="1" t="s">
        <v>298</v>
      </c>
      <c r="D1017" s="1" t="s">
        <v>12</v>
      </c>
      <c r="E1017" s="1" t="s">
        <v>13</v>
      </c>
      <c r="F1017" s="1">
        <v>1222.33</v>
      </c>
      <c r="G1017" s="1" t="s">
        <v>14</v>
      </c>
      <c r="H1017" s="2">
        <v>46105</v>
      </c>
      <c r="I1017" s="1" t="s">
        <v>22</v>
      </c>
      <c r="J1017" s="1">
        <v>15.5</v>
      </c>
      <c r="K1017" s="1">
        <f>COUNTIF(A:A,bank_processed_transactions[[#This Row],[transaction_id]])</f>
        <v>1</v>
      </c>
    </row>
    <row r="1018" spans="1:11" x14ac:dyDescent="0.3">
      <c r="A1018" s="1" t="s">
        <v>4070</v>
      </c>
      <c r="B1018" s="2">
        <v>46073</v>
      </c>
      <c r="C1018" s="1" t="s">
        <v>328</v>
      </c>
      <c r="D1018" s="1" t="s">
        <v>12</v>
      </c>
      <c r="E1018" s="1" t="s">
        <v>27</v>
      </c>
      <c r="F1018" s="1">
        <v>3696.38</v>
      </c>
      <c r="G1018" s="1" t="s">
        <v>14</v>
      </c>
      <c r="H1018" s="2">
        <v>46074</v>
      </c>
      <c r="I1018" s="1" t="s">
        <v>22</v>
      </c>
      <c r="J1018" s="1">
        <v>27.7</v>
      </c>
      <c r="K1018" s="1">
        <f>COUNTIF(A:A,bank_processed_transactions[[#This Row],[transaction_id]])</f>
        <v>1</v>
      </c>
    </row>
    <row r="1019" spans="1:11" x14ac:dyDescent="0.3">
      <c r="A1019" s="1" t="s">
        <v>4926</v>
      </c>
      <c r="B1019" s="2">
        <v>46034</v>
      </c>
      <c r="C1019" s="1" t="s">
        <v>324</v>
      </c>
      <c r="D1019" s="1" t="s">
        <v>18</v>
      </c>
      <c r="E1019" s="1" t="s">
        <v>27</v>
      </c>
      <c r="F1019" s="1">
        <v>2508.7600000000002</v>
      </c>
      <c r="G1019" s="1" t="s">
        <v>94</v>
      </c>
      <c r="H1019" s="2">
        <v>46039</v>
      </c>
      <c r="I1019" s="1" t="s">
        <v>22</v>
      </c>
      <c r="J1019" s="1">
        <v>43.8</v>
      </c>
      <c r="K1019" s="1">
        <f>COUNTIF(A:A,bank_processed_transactions[[#This Row],[transaction_id]])</f>
        <v>1</v>
      </c>
    </row>
    <row r="1020" spans="1:11" x14ac:dyDescent="0.3">
      <c r="A1020" s="1" t="s">
        <v>2340</v>
      </c>
      <c r="B1020" s="2">
        <v>46033</v>
      </c>
      <c r="C1020" s="1" t="s">
        <v>1748</v>
      </c>
      <c r="D1020" s="1" t="s">
        <v>12</v>
      </c>
      <c r="E1020" s="1" t="s">
        <v>13</v>
      </c>
      <c r="F1020" s="1">
        <v>14223.75</v>
      </c>
      <c r="G1020" s="1" t="s">
        <v>14</v>
      </c>
      <c r="H1020" s="2">
        <v>46038</v>
      </c>
      <c r="I1020" s="1" t="s">
        <v>22</v>
      </c>
      <c r="J1020" s="1">
        <v>20.100000000000001</v>
      </c>
      <c r="K1020" s="1">
        <f>COUNTIF(A:A,bank_processed_transactions[[#This Row],[transaction_id]])</f>
        <v>1</v>
      </c>
    </row>
    <row r="1021" spans="1:11" x14ac:dyDescent="0.3">
      <c r="A1021" s="1" t="s">
        <v>492</v>
      </c>
      <c r="B1021" s="2">
        <v>46098</v>
      </c>
      <c r="C1021" s="1" t="s">
        <v>493</v>
      </c>
      <c r="D1021" s="1" t="s">
        <v>12</v>
      </c>
      <c r="E1021" s="1" t="s">
        <v>13</v>
      </c>
      <c r="F1021" s="1">
        <v>1963.64</v>
      </c>
      <c r="G1021" s="1" t="s">
        <v>14</v>
      </c>
      <c r="H1021" s="2">
        <v>46100</v>
      </c>
      <c r="I1021" s="1" t="s">
        <v>15</v>
      </c>
      <c r="J1021" s="1">
        <v>64.900000000000006</v>
      </c>
      <c r="K1021" s="1">
        <f>COUNTIF(A:A,bank_processed_transactions[[#This Row],[transaction_id]])</f>
        <v>1</v>
      </c>
    </row>
    <row r="1022" spans="1:11" x14ac:dyDescent="0.3">
      <c r="A1022" s="1" t="s">
        <v>426</v>
      </c>
      <c r="B1022" s="2">
        <v>46095</v>
      </c>
      <c r="C1022" s="1" t="s">
        <v>427</v>
      </c>
      <c r="D1022" s="1" t="s">
        <v>12</v>
      </c>
      <c r="E1022" s="1" t="s">
        <v>13</v>
      </c>
      <c r="F1022" s="1">
        <v>71320.100000000006</v>
      </c>
      <c r="G1022" s="1" t="s">
        <v>14</v>
      </c>
      <c r="H1022" s="2">
        <v>46095</v>
      </c>
      <c r="I1022" s="1" t="s">
        <v>15</v>
      </c>
      <c r="J1022" s="1">
        <v>33.4</v>
      </c>
      <c r="K1022" s="1">
        <f>COUNTIF(A:A,bank_processed_transactions[[#This Row],[transaction_id]])</f>
        <v>1</v>
      </c>
    </row>
    <row r="1023" spans="1:11" x14ac:dyDescent="0.3">
      <c r="A1023" s="1" t="s">
        <v>238</v>
      </c>
      <c r="B1023" s="2">
        <v>46078</v>
      </c>
      <c r="C1023" s="1" t="s">
        <v>239</v>
      </c>
      <c r="D1023" s="1" t="s">
        <v>12</v>
      </c>
      <c r="E1023" s="1" t="s">
        <v>13</v>
      </c>
      <c r="F1023" s="1">
        <v>1128.69</v>
      </c>
      <c r="G1023" s="1" t="s">
        <v>14</v>
      </c>
      <c r="H1023" s="2">
        <v>46080</v>
      </c>
      <c r="I1023" s="1" t="s">
        <v>28</v>
      </c>
      <c r="J1023" s="1">
        <v>41.4</v>
      </c>
      <c r="K1023" s="1">
        <f>COUNTIF(A:A,bank_processed_transactions[[#This Row],[transaction_id]])</f>
        <v>1</v>
      </c>
    </row>
    <row r="1024" spans="1:11" x14ac:dyDescent="0.3">
      <c r="A1024" s="1" t="s">
        <v>3521</v>
      </c>
      <c r="B1024" s="2">
        <v>46043</v>
      </c>
      <c r="C1024" s="1" t="s">
        <v>2163</v>
      </c>
      <c r="D1024" s="1" t="s">
        <v>18</v>
      </c>
      <c r="E1024" s="1" t="s">
        <v>27</v>
      </c>
      <c r="F1024" s="1">
        <v>3302.88</v>
      </c>
      <c r="G1024" s="1" t="s">
        <v>14</v>
      </c>
      <c r="H1024" s="2">
        <v>46045</v>
      </c>
      <c r="I1024" s="1" t="s">
        <v>15</v>
      </c>
      <c r="J1024" s="1">
        <v>60.1</v>
      </c>
      <c r="K1024" s="1">
        <f>COUNTIF(A:A,bank_processed_transactions[[#This Row],[transaction_id]])</f>
        <v>1</v>
      </c>
    </row>
    <row r="1025" spans="1:11" x14ac:dyDescent="0.3">
      <c r="A1025" s="1" t="s">
        <v>2929</v>
      </c>
      <c r="B1025" s="2">
        <v>46083</v>
      </c>
      <c r="C1025" s="1" t="s">
        <v>1325</v>
      </c>
      <c r="D1025" s="1" t="s">
        <v>12</v>
      </c>
      <c r="E1025" s="1" t="s">
        <v>21</v>
      </c>
      <c r="F1025" s="1">
        <v>1073.08</v>
      </c>
      <c r="G1025" s="1" t="s">
        <v>89</v>
      </c>
      <c r="H1025" s="2">
        <v>46086</v>
      </c>
      <c r="I1025" s="1" t="s">
        <v>22</v>
      </c>
      <c r="J1025" s="1">
        <v>9.6</v>
      </c>
      <c r="K1025" s="1">
        <f>COUNTIF(A:A,bank_processed_transactions[[#This Row],[transaction_id]])</f>
        <v>1</v>
      </c>
    </row>
    <row r="1026" spans="1:11" x14ac:dyDescent="0.3">
      <c r="A1026" s="1" t="s">
        <v>3303</v>
      </c>
      <c r="B1026" s="2">
        <v>46026</v>
      </c>
      <c r="C1026" s="1" t="s">
        <v>843</v>
      </c>
      <c r="D1026" s="1" t="s">
        <v>12</v>
      </c>
      <c r="E1026" s="1" t="s">
        <v>55</v>
      </c>
      <c r="F1026" s="1">
        <v>6322.92</v>
      </c>
      <c r="G1026" s="1" t="s">
        <v>14</v>
      </c>
      <c r="H1026" s="2">
        <v>46027</v>
      </c>
      <c r="I1026" s="1" t="s">
        <v>22</v>
      </c>
      <c r="J1026" s="1">
        <v>15.7</v>
      </c>
      <c r="K1026" s="1">
        <f>COUNTIF(A:A,bank_processed_transactions[[#This Row],[transaction_id]])</f>
        <v>1</v>
      </c>
    </row>
    <row r="1027" spans="1:11" x14ac:dyDescent="0.3">
      <c r="A1027" s="1" t="s">
        <v>2822</v>
      </c>
      <c r="B1027" s="2">
        <v>46112</v>
      </c>
      <c r="C1027" s="1" t="s">
        <v>141</v>
      </c>
      <c r="D1027" s="1" t="s">
        <v>12</v>
      </c>
      <c r="E1027" s="1" t="s">
        <v>21</v>
      </c>
      <c r="F1027" s="1">
        <v>1390.56</v>
      </c>
      <c r="G1027" s="1" t="s">
        <v>14</v>
      </c>
      <c r="H1027" s="2">
        <v>46112</v>
      </c>
      <c r="I1027" s="1" t="s">
        <v>15</v>
      </c>
      <c r="J1027" s="1">
        <v>5.7</v>
      </c>
      <c r="K1027" s="1">
        <f>COUNTIF(A:A,bank_processed_transactions[[#This Row],[transaction_id]])</f>
        <v>1</v>
      </c>
    </row>
    <row r="1028" spans="1:11" x14ac:dyDescent="0.3">
      <c r="A1028" s="1" t="s">
        <v>1212</v>
      </c>
      <c r="B1028" s="2">
        <v>46079</v>
      </c>
      <c r="C1028" s="1" t="s">
        <v>1213</v>
      </c>
      <c r="D1028" s="1" t="s">
        <v>18</v>
      </c>
      <c r="E1028" s="1" t="s">
        <v>13</v>
      </c>
      <c r="F1028" s="1">
        <v>4693.3900000000003</v>
      </c>
      <c r="G1028" s="1" t="s">
        <v>14</v>
      </c>
      <c r="H1028" s="2">
        <v>46082</v>
      </c>
      <c r="I1028" s="1" t="s">
        <v>22</v>
      </c>
      <c r="J1028" s="1">
        <v>6.5</v>
      </c>
      <c r="K1028" s="1">
        <f>COUNTIF(A:A,bank_processed_transactions[[#This Row],[transaction_id]])</f>
        <v>1</v>
      </c>
    </row>
    <row r="1029" spans="1:11" x14ac:dyDescent="0.3">
      <c r="A1029" s="1" t="s">
        <v>3113</v>
      </c>
      <c r="B1029" s="2">
        <v>46046</v>
      </c>
      <c r="C1029" s="1" t="s">
        <v>298</v>
      </c>
      <c r="D1029" s="1" t="s">
        <v>18</v>
      </c>
      <c r="E1029" s="1" t="s">
        <v>27</v>
      </c>
      <c r="F1029" s="1">
        <v>1634.41</v>
      </c>
      <c r="G1029" s="1" t="s">
        <v>14</v>
      </c>
      <c r="H1029" s="2">
        <v>46048</v>
      </c>
      <c r="I1029" s="1" t="s">
        <v>28</v>
      </c>
      <c r="J1029" s="1">
        <v>4.9000000000000004</v>
      </c>
      <c r="K1029" s="1">
        <f>COUNTIF(A:A,bank_processed_transactions[[#This Row],[transaction_id]])</f>
        <v>1</v>
      </c>
    </row>
    <row r="1030" spans="1:11" x14ac:dyDescent="0.3">
      <c r="A1030" s="1" t="s">
        <v>4018</v>
      </c>
      <c r="B1030" s="2">
        <v>46056</v>
      </c>
      <c r="C1030" s="1" t="s">
        <v>2191</v>
      </c>
      <c r="D1030" s="1" t="s">
        <v>46</v>
      </c>
      <c r="E1030" s="1" t="s">
        <v>55</v>
      </c>
      <c r="F1030" s="1">
        <v>3280.66</v>
      </c>
      <c r="G1030" s="1" t="s">
        <v>14</v>
      </c>
      <c r="H1030" s="2">
        <v>46057</v>
      </c>
      <c r="I1030" s="1" t="s">
        <v>15</v>
      </c>
      <c r="J1030" s="1">
        <v>43.6</v>
      </c>
      <c r="K1030" s="1">
        <f>COUNTIF(A:A,bank_processed_transactions[[#This Row],[transaction_id]])</f>
        <v>1</v>
      </c>
    </row>
    <row r="1031" spans="1:11" x14ac:dyDescent="0.3">
      <c r="A1031" s="1" t="s">
        <v>776</v>
      </c>
      <c r="B1031" s="2">
        <v>46081</v>
      </c>
      <c r="C1031" s="1" t="s">
        <v>777</v>
      </c>
      <c r="D1031" s="1" t="s">
        <v>12</v>
      </c>
      <c r="E1031" s="1" t="s">
        <v>55</v>
      </c>
      <c r="F1031" s="1">
        <v>3643.71</v>
      </c>
      <c r="G1031" s="1" t="s">
        <v>14</v>
      </c>
      <c r="H1031" s="2">
        <v>46081</v>
      </c>
      <c r="I1031" s="1" t="s">
        <v>15</v>
      </c>
      <c r="J1031" s="1">
        <v>7.2</v>
      </c>
      <c r="K1031" s="1">
        <f>COUNTIF(A:A,bank_processed_transactions[[#This Row],[transaction_id]])</f>
        <v>1</v>
      </c>
    </row>
    <row r="1032" spans="1:11" x14ac:dyDescent="0.3">
      <c r="A1032" s="1" t="s">
        <v>3786</v>
      </c>
      <c r="B1032" s="2">
        <v>46085</v>
      </c>
      <c r="C1032" s="1" t="s">
        <v>550</v>
      </c>
      <c r="D1032" s="1" t="s">
        <v>66</v>
      </c>
      <c r="E1032" s="1" t="s">
        <v>13</v>
      </c>
      <c r="F1032" s="1">
        <v>4579.08</v>
      </c>
      <c r="G1032" s="1" t="s">
        <v>14</v>
      </c>
      <c r="H1032" s="2">
        <v>46086</v>
      </c>
      <c r="I1032" s="1" t="s">
        <v>15</v>
      </c>
      <c r="J1032" s="1">
        <v>14.8</v>
      </c>
      <c r="K1032" s="1">
        <f>COUNTIF(A:A,bank_processed_transactions[[#This Row],[transaction_id]])</f>
        <v>1</v>
      </c>
    </row>
    <row r="1033" spans="1:11" x14ac:dyDescent="0.3">
      <c r="A1033" s="1" t="s">
        <v>2515</v>
      </c>
      <c r="B1033" s="2">
        <v>46046</v>
      </c>
      <c r="C1033" s="1" t="s">
        <v>186</v>
      </c>
      <c r="D1033" s="1" t="s">
        <v>18</v>
      </c>
      <c r="E1033" s="1" t="s">
        <v>27</v>
      </c>
      <c r="F1033" s="1">
        <v>476.49</v>
      </c>
      <c r="G1033" s="1" t="s">
        <v>14</v>
      </c>
      <c r="H1033" s="2">
        <v>46046</v>
      </c>
      <c r="I1033" s="1" t="s">
        <v>15</v>
      </c>
      <c r="J1033" s="1">
        <v>32.5</v>
      </c>
      <c r="K1033" s="1">
        <f>COUNTIF(A:A,bank_processed_transactions[[#This Row],[transaction_id]])</f>
        <v>1</v>
      </c>
    </row>
    <row r="1034" spans="1:11" x14ac:dyDescent="0.3">
      <c r="A1034" s="1" t="s">
        <v>4109</v>
      </c>
      <c r="B1034" s="2">
        <v>46091</v>
      </c>
      <c r="C1034" s="1" t="s">
        <v>827</v>
      </c>
      <c r="D1034" s="1" t="s">
        <v>12</v>
      </c>
      <c r="E1034" s="1" t="s">
        <v>21</v>
      </c>
      <c r="F1034" s="1">
        <v>9160.7099999999991</v>
      </c>
      <c r="G1034" s="1" t="s">
        <v>14</v>
      </c>
      <c r="H1034" s="2">
        <v>46092</v>
      </c>
      <c r="I1034" s="1" t="s">
        <v>22</v>
      </c>
      <c r="J1034" s="1">
        <v>13.7</v>
      </c>
      <c r="K1034" s="1">
        <f>COUNTIF(A:A,bank_processed_transactions[[#This Row],[transaction_id]])</f>
        <v>1</v>
      </c>
    </row>
    <row r="1035" spans="1:11" x14ac:dyDescent="0.3">
      <c r="A1035" s="1" t="s">
        <v>1550</v>
      </c>
      <c r="B1035" s="2">
        <v>46023</v>
      </c>
      <c r="C1035" s="1" t="s">
        <v>326</v>
      </c>
      <c r="D1035" s="1" t="s">
        <v>12</v>
      </c>
      <c r="E1035" s="1" t="s">
        <v>21</v>
      </c>
      <c r="F1035" s="1">
        <v>1506.65</v>
      </c>
      <c r="G1035" s="1" t="s">
        <v>14</v>
      </c>
      <c r="H1035" s="2">
        <v>46026</v>
      </c>
      <c r="I1035" s="1" t="s">
        <v>22</v>
      </c>
      <c r="J1035" s="1">
        <v>41.8</v>
      </c>
      <c r="K1035" s="1">
        <f>COUNTIF(A:A,bank_processed_transactions[[#This Row],[transaction_id]])</f>
        <v>1</v>
      </c>
    </row>
    <row r="1036" spans="1:11" x14ac:dyDescent="0.3">
      <c r="A1036" s="1" t="s">
        <v>424</v>
      </c>
      <c r="B1036" s="2">
        <v>46065</v>
      </c>
      <c r="C1036" s="1" t="s">
        <v>425</v>
      </c>
      <c r="D1036" s="1" t="s">
        <v>18</v>
      </c>
      <c r="E1036" s="1" t="s">
        <v>55</v>
      </c>
      <c r="F1036" s="1">
        <v>9543.23</v>
      </c>
      <c r="G1036" s="1" t="s">
        <v>14</v>
      </c>
      <c r="H1036" s="2">
        <v>46065</v>
      </c>
      <c r="I1036" s="1" t="s">
        <v>28</v>
      </c>
      <c r="J1036" s="1">
        <v>37.700000000000003</v>
      </c>
      <c r="K1036" s="1">
        <f>COUNTIF(A:A,bank_processed_transactions[[#This Row],[transaction_id]])</f>
        <v>1</v>
      </c>
    </row>
    <row r="1037" spans="1:11" x14ac:dyDescent="0.3">
      <c r="A1037" s="1" t="s">
        <v>4482</v>
      </c>
      <c r="B1037" s="2">
        <v>46078</v>
      </c>
      <c r="C1037" s="1" t="s">
        <v>261</v>
      </c>
      <c r="D1037" s="1" t="s">
        <v>12</v>
      </c>
      <c r="E1037" s="1" t="s">
        <v>21</v>
      </c>
      <c r="F1037" s="1">
        <v>5362.09</v>
      </c>
      <c r="G1037" s="1" t="s">
        <v>14</v>
      </c>
      <c r="H1037" s="2">
        <v>46079</v>
      </c>
      <c r="I1037" s="1" t="s">
        <v>15</v>
      </c>
      <c r="J1037" s="1">
        <v>8.8000000000000007</v>
      </c>
      <c r="K1037" s="1">
        <f>COUNTIF(A:A,bank_processed_transactions[[#This Row],[transaction_id]])</f>
        <v>1</v>
      </c>
    </row>
    <row r="1038" spans="1:11" x14ac:dyDescent="0.3">
      <c r="A1038" s="1" t="s">
        <v>4828</v>
      </c>
      <c r="B1038" s="2">
        <v>46034</v>
      </c>
      <c r="C1038" s="1" t="s">
        <v>3886</v>
      </c>
      <c r="D1038" s="1" t="s">
        <v>66</v>
      </c>
      <c r="E1038" s="1" t="s">
        <v>13</v>
      </c>
      <c r="F1038" s="1">
        <v>835.12</v>
      </c>
      <c r="G1038" s="1" t="s">
        <v>14</v>
      </c>
      <c r="H1038" s="2">
        <v>46034</v>
      </c>
      <c r="I1038" s="1" t="s">
        <v>22</v>
      </c>
      <c r="J1038" s="1">
        <v>5.3</v>
      </c>
      <c r="K1038" s="1">
        <f>COUNTIF(A:A,bank_processed_transactions[[#This Row],[transaction_id]])</f>
        <v>1</v>
      </c>
    </row>
    <row r="1039" spans="1:11" x14ac:dyDescent="0.3">
      <c r="A1039" s="1" t="s">
        <v>1787</v>
      </c>
      <c r="B1039" s="2">
        <v>46112</v>
      </c>
      <c r="C1039" s="1" t="s">
        <v>1378</v>
      </c>
      <c r="D1039" s="1" t="s">
        <v>12</v>
      </c>
      <c r="E1039" s="1" t="s">
        <v>13</v>
      </c>
      <c r="F1039" s="1">
        <v>10230.290000000001</v>
      </c>
      <c r="G1039" s="1" t="s">
        <v>14</v>
      </c>
      <c r="H1039" s="2">
        <v>46113</v>
      </c>
      <c r="I1039" s="1" t="s">
        <v>28</v>
      </c>
      <c r="J1039" s="1">
        <v>18.899999999999999</v>
      </c>
      <c r="K1039" s="1">
        <f>COUNTIF(A:A,bank_processed_transactions[[#This Row],[transaction_id]])</f>
        <v>1</v>
      </c>
    </row>
    <row r="1040" spans="1:11" x14ac:dyDescent="0.3">
      <c r="A1040" s="1" t="s">
        <v>4465</v>
      </c>
      <c r="B1040" s="2">
        <v>46037</v>
      </c>
      <c r="C1040" s="1" t="s">
        <v>1894</v>
      </c>
      <c r="D1040" s="1" t="s">
        <v>12</v>
      </c>
      <c r="E1040" s="1" t="s">
        <v>13</v>
      </c>
      <c r="F1040" s="1">
        <v>20322.37</v>
      </c>
      <c r="G1040" s="1" t="s">
        <v>14</v>
      </c>
      <c r="H1040" s="2">
        <v>46040</v>
      </c>
      <c r="I1040" s="1" t="s">
        <v>15</v>
      </c>
      <c r="J1040" s="1">
        <v>50.2</v>
      </c>
      <c r="K1040" s="1">
        <f>COUNTIF(A:A,bank_processed_transactions[[#This Row],[transaction_id]])</f>
        <v>1</v>
      </c>
    </row>
    <row r="1041" spans="1:11" x14ac:dyDescent="0.3">
      <c r="A1041" s="1" t="s">
        <v>2630</v>
      </c>
      <c r="B1041" s="2">
        <v>46039</v>
      </c>
      <c r="C1041" s="1" t="s">
        <v>84</v>
      </c>
      <c r="D1041" s="1" t="s">
        <v>18</v>
      </c>
      <c r="E1041" s="1" t="s">
        <v>21</v>
      </c>
      <c r="F1041" s="1">
        <v>1314.08</v>
      </c>
      <c r="G1041" s="1" t="s">
        <v>94</v>
      </c>
      <c r="H1041" s="2">
        <v>46042</v>
      </c>
      <c r="I1041" s="1" t="s">
        <v>28</v>
      </c>
      <c r="J1041" s="1">
        <v>40</v>
      </c>
      <c r="K1041" s="1">
        <f>COUNTIF(A:A,bank_processed_transactions[[#This Row],[transaction_id]])</f>
        <v>1</v>
      </c>
    </row>
    <row r="1042" spans="1:11" x14ac:dyDescent="0.3">
      <c r="A1042" s="1" t="s">
        <v>3495</v>
      </c>
      <c r="B1042" s="2">
        <v>46078</v>
      </c>
      <c r="C1042" s="1" t="s">
        <v>759</v>
      </c>
      <c r="D1042" s="1" t="s">
        <v>12</v>
      </c>
      <c r="E1042" s="1" t="s">
        <v>27</v>
      </c>
      <c r="F1042" s="1">
        <v>4066.01</v>
      </c>
      <c r="G1042" s="1" t="s">
        <v>14</v>
      </c>
      <c r="H1042" s="2">
        <v>46081</v>
      </c>
      <c r="I1042" s="1" t="s">
        <v>15</v>
      </c>
      <c r="J1042" s="1">
        <v>14.3</v>
      </c>
      <c r="K1042" s="1">
        <f>COUNTIF(A:A,bank_processed_transactions[[#This Row],[transaction_id]])</f>
        <v>1</v>
      </c>
    </row>
    <row r="1043" spans="1:11" x14ac:dyDescent="0.3">
      <c r="A1043" s="1" t="s">
        <v>3744</v>
      </c>
      <c r="B1043" s="2">
        <v>46098</v>
      </c>
      <c r="C1043" s="1" t="s">
        <v>467</v>
      </c>
      <c r="D1043" s="1" t="s">
        <v>12</v>
      </c>
      <c r="E1043" s="1" t="s">
        <v>13</v>
      </c>
      <c r="F1043" s="1">
        <v>28945.64</v>
      </c>
      <c r="G1043" s="1" t="s">
        <v>14</v>
      </c>
      <c r="H1043" s="2">
        <v>46099</v>
      </c>
      <c r="I1043" s="1" t="s">
        <v>28</v>
      </c>
      <c r="J1043" s="1">
        <v>40.299999999999997</v>
      </c>
      <c r="K1043" s="1">
        <f>COUNTIF(A:A,bank_processed_transactions[[#This Row],[transaction_id]])</f>
        <v>1</v>
      </c>
    </row>
    <row r="1044" spans="1:11" x14ac:dyDescent="0.3">
      <c r="A1044" s="1" t="s">
        <v>4502</v>
      </c>
      <c r="B1044" s="2">
        <v>46052</v>
      </c>
      <c r="C1044" s="1" t="s">
        <v>211</v>
      </c>
      <c r="D1044" s="1" t="s">
        <v>35</v>
      </c>
      <c r="E1044" s="1" t="s">
        <v>21</v>
      </c>
      <c r="F1044" s="1">
        <v>2001.71</v>
      </c>
      <c r="G1044" s="1" t="s">
        <v>14</v>
      </c>
      <c r="H1044" s="2">
        <v>46054</v>
      </c>
      <c r="I1044" s="1" t="s">
        <v>28</v>
      </c>
      <c r="J1044" s="1">
        <v>74.400000000000006</v>
      </c>
      <c r="K1044" s="1">
        <f>COUNTIF(A:A,bank_processed_transactions[[#This Row],[transaction_id]])</f>
        <v>1</v>
      </c>
    </row>
    <row r="1045" spans="1:11" x14ac:dyDescent="0.3">
      <c r="A1045" s="1" t="s">
        <v>4318</v>
      </c>
      <c r="B1045" s="2">
        <v>46062</v>
      </c>
      <c r="C1045" s="1" t="s">
        <v>2337</v>
      </c>
      <c r="D1045" s="1" t="s">
        <v>12</v>
      </c>
      <c r="E1045" s="1" t="s">
        <v>27</v>
      </c>
      <c r="F1045" s="1">
        <v>4829.2700000000004</v>
      </c>
      <c r="G1045" s="1" t="s">
        <v>14</v>
      </c>
      <c r="H1045" s="2">
        <v>46063</v>
      </c>
      <c r="I1045" s="1" t="s">
        <v>22</v>
      </c>
      <c r="J1045" s="1">
        <v>6.2</v>
      </c>
      <c r="K1045" s="1">
        <f>COUNTIF(A:A,bank_processed_transactions[[#This Row],[transaction_id]])</f>
        <v>1</v>
      </c>
    </row>
    <row r="1046" spans="1:11" x14ac:dyDescent="0.3">
      <c r="A1046" s="1" t="s">
        <v>3397</v>
      </c>
      <c r="B1046" s="2">
        <v>46038</v>
      </c>
      <c r="C1046" s="1" t="s">
        <v>1939</v>
      </c>
      <c r="D1046" s="1" t="s">
        <v>12</v>
      </c>
      <c r="E1046" s="1" t="s">
        <v>55</v>
      </c>
      <c r="F1046" s="1">
        <v>2136.0500000000002</v>
      </c>
      <c r="G1046" s="1" t="s">
        <v>94</v>
      </c>
      <c r="H1046" s="2">
        <v>46040</v>
      </c>
      <c r="I1046" s="1" t="s">
        <v>22</v>
      </c>
      <c r="J1046" s="1">
        <v>75.400000000000006</v>
      </c>
      <c r="K1046" s="1">
        <f>COUNTIF(A:A,bank_processed_transactions[[#This Row],[transaction_id]])</f>
        <v>1</v>
      </c>
    </row>
    <row r="1047" spans="1:11" x14ac:dyDescent="0.3">
      <c r="A1047" s="1" t="s">
        <v>108</v>
      </c>
      <c r="B1047" s="2">
        <v>46056</v>
      </c>
      <c r="C1047" s="1" t="s">
        <v>109</v>
      </c>
      <c r="D1047" s="1" t="s">
        <v>12</v>
      </c>
      <c r="E1047" s="1" t="s">
        <v>13</v>
      </c>
      <c r="F1047" s="1">
        <v>37670.559999999998</v>
      </c>
      <c r="G1047" s="1" t="s">
        <v>14</v>
      </c>
      <c r="H1047" s="2">
        <v>46056</v>
      </c>
      <c r="I1047" s="1" t="s">
        <v>22</v>
      </c>
      <c r="J1047" s="1">
        <v>67.5</v>
      </c>
      <c r="K1047" s="1">
        <f>COUNTIF(A:A,bank_processed_transactions[[#This Row],[transaction_id]])</f>
        <v>1</v>
      </c>
    </row>
    <row r="1048" spans="1:11" x14ac:dyDescent="0.3">
      <c r="A1048" s="1" t="s">
        <v>3134</v>
      </c>
      <c r="B1048" s="2">
        <v>46081</v>
      </c>
      <c r="C1048" s="1" t="s">
        <v>378</v>
      </c>
      <c r="D1048" s="1" t="s">
        <v>66</v>
      </c>
      <c r="E1048" s="1" t="s">
        <v>21</v>
      </c>
      <c r="F1048" s="1">
        <v>10268.49</v>
      </c>
      <c r="G1048" s="1" t="s">
        <v>14</v>
      </c>
      <c r="H1048" s="2">
        <v>46082</v>
      </c>
      <c r="I1048" s="1" t="s">
        <v>28</v>
      </c>
      <c r="J1048" s="1">
        <v>33.700000000000003</v>
      </c>
      <c r="K1048" s="1">
        <f>COUNTIF(A:A,bank_processed_transactions[[#This Row],[transaction_id]])</f>
        <v>1</v>
      </c>
    </row>
    <row r="1049" spans="1:11" x14ac:dyDescent="0.3">
      <c r="A1049" s="1" t="s">
        <v>4737</v>
      </c>
      <c r="B1049" s="2">
        <v>46073</v>
      </c>
      <c r="C1049" s="1" t="s">
        <v>1003</v>
      </c>
      <c r="D1049" s="1" t="s">
        <v>35</v>
      </c>
      <c r="E1049" s="1" t="s">
        <v>13</v>
      </c>
      <c r="F1049" s="1">
        <v>11423.56</v>
      </c>
      <c r="G1049" s="1" t="s">
        <v>94</v>
      </c>
      <c r="H1049" s="2">
        <v>46076</v>
      </c>
      <c r="I1049" s="1" t="s">
        <v>28</v>
      </c>
      <c r="J1049" s="1">
        <v>47.4</v>
      </c>
      <c r="K1049" s="1">
        <f>COUNTIF(A:A,bank_processed_transactions[[#This Row],[transaction_id]])</f>
        <v>1</v>
      </c>
    </row>
    <row r="1050" spans="1:11" x14ac:dyDescent="0.3">
      <c r="A1050" s="1" t="s">
        <v>644</v>
      </c>
      <c r="B1050" s="2">
        <v>46112</v>
      </c>
      <c r="C1050" s="1" t="s">
        <v>645</v>
      </c>
      <c r="D1050" s="1" t="s">
        <v>35</v>
      </c>
      <c r="E1050" s="1" t="s">
        <v>13</v>
      </c>
      <c r="F1050" s="1">
        <v>1394.59</v>
      </c>
      <c r="G1050" s="1" t="s">
        <v>14</v>
      </c>
      <c r="H1050" s="2">
        <v>46113</v>
      </c>
      <c r="I1050" s="1" t="s">
        <v>15</v>
      </c>
      <c r="J1050" s="1">
        <v>33.5</v>
      </c>
      <c r="K1050" s="1">
        <f>COUNTIF(A:A,bank_processed_transactions[[#This Row],[transaction_id]])</f>
        <v>1</v>
      </c>
    </row>
    <row r="1051" spans="1:11" x14ac:dyDescent="0.3">
      <c r="A1051" s="1" t="s">
        <v>2631</v>
      </c>
      <c r="B1051" s="2">
        <v>46082</v>
      </c>
      <c r="C1051" s="1" t="s">
        <v>2632</v>
      </c>
      <c r="D1051" s="1" t="s">
        <v>12</v>
      </c>
      <c r="E1051" s="1" t="s">
        <v>27</v>
      </c>
      <c r="F1051" s="1">
        <v>2797.74</v>
      </c>
      <c r="G1051" s="1" t="s">
        <v>14</v>
      </c>
      <c r="H1051" s="2">
        <v>46082</v>
      </c>
      <c r="I1051" s="1" t="s">
        <v>22</v>
      </c>
      <c r="J1051" s="1">
        <v>71.8</v>
      </c>
      <c r="K1051" s="1">
        <f>COUNTIF(A:A,bank_processed_transactions[[#This Row],[transaction_id]])</f>
        <v>1</v>
      </c>
    </row>
    <row r="1052" spans="1:11" x14ac:dyDescent="0.3">
      <c r="A1052" s="1" t="s">
        <v>2333</v>
      </c>
      <c r="B1052" s="2">
        <v>46043</v>
      </c>
      <c r="C1052" s="1" t="s">
        <v>227</v>
      </c>
      <c r="D1052" s="1" t="s">
        <v>12</v>
      </c>
      <c r="E1052" s="1" t="s">
        <v>27</v>
      </c>
      <c r="F1052" s="1">
        <v>2864.42</v>
      </c>
      <c r="G1052" s="1" t="s">
        <v>14</v>
      </c>
      <c r="H1052" s="2">
        <v>46046</v>
      </c>
      <c r="I1052" s="1" t="s">
        <v>15</v>
      </c>
      <c r="J1052" s="1">
        <v>5.8</v>
      </c>
      <c r="K1052" s="1">
        <f>COUNTIF(A:A,bank_processed_transactions[[#This Row],[transaction_id]])</f>
        <v>1</v>
      </c>
    </row>
    <row r="1053" spans="1:11" x14ac:dyDescent="0.3">
      <c r="A1053" s="1" t="s">
        <v>1854</v>
      </c>
      <c r="B1053" s="2">
        <v>46075</v>
      </c>
      <c r="C1053" s="1" t="s">
        <v>1855</v>
      </c>
      <c r="D1053" s="1" t="s">
        <v>12</v>
      </c>
      <c r="E1053" s="1" t="s">
        <v>27</v>
      </c>
      <c r="F1053" s="1">
        <v>1897.69</v>
      </c>
      <c r="G1053" s="1" t="s">
        <v>14</v>
      </c>
      <c r="H1053" s="2">
        <v>46078</v>
      </c>
      <c r="I1053" s="1" t="s">
        <v>15</v>
      </c>
      <c r="J1053" s="1">
        <v>21.9</v>
      </c>
      <c r="K1053" s="1">
        <f>COUNTIF(A:A,bank_processed_transactions[[#This Row],[transaction_id]])</f>
        <v>1</v>
      </c>
    </row>
    <row r="1054" spans="1:11" x14ac:dyDescent="0.3">
      <c r="A1054" s="1" t="s">
        <v>3164</v>
      </c>
      <c r="B1054" s="2">
        <v>46100</v>
      </c>
      <c r="C1054" s="1" t="s">
        <v>374</v>
      </c>
      <c r="D1054" s="1" t="s">
        <v>12</v>
      </c>
      <c r="E1054" s="1" t="s">
        <v>13</v>
      </c>
      <c r="F1054" s="1">
        <v>15933.05</v>
      </c>
      <c r="G1054" s="1" t="s">
        <v>14</v>
      </c>
      <c r="H1054" s="2">
        <v>46103</v>
      </c>
      <c r="I1054" s="1" t="s">
        <v>22</v>
      </c>
      <c r="J1054" s="1">
        <v>21.8</v>
      </c>
      <c r="K1054" s="1">
        <f>COUNTIF(A:A,bank_processed_transactions[[#This Row],[transaction_id]])</f>
        <v>1</v>
      </c>
    </row>
    <row r="1055" spans="1:11" x14ac:dyDescent="0.3">
      <c r="A1055" s="1" t="s">
        <v>4253</v>
      </c>
      <c r="B1055" s="2">
        <v>46069</v>
      </c>
      <c r="C1055" s="1" t="s">
        <v>298</v>
      </c>
      <c r="D1055" s="1" t="s">
        <v>12</v>
      </c>
      <c r="E1055" s="1" t="s">
        <v>13</v>
      </c>
      <c r="F1055" s="1">
        <v>4242.2299999999996</v>
      </c>
      <c r="G1055" s="1" t="s">
        <v>14</v>
      </c>
      <c r="H1055" s="2">
        <v>46071</v>
      </c>
      <c r="I1055" s="1" t="s">
        <v>15</v>
      </c>
      <c r="J1055" s="1">
        <v>28.7</v>
      </c>
      <c r="K1055" s="1">
        <f>COUNTIF(A:A,bank_processed_transactions[[#This Row],[transaction_id]])</f>
        <v>1</v>
      </c>
    </row>
    <row r="1056" spans="1:11" x14ac:dyDescent="0.3">
      <c r="A1056" s="1" t="s">
        <v>623</v>
      </c>
      <c r="B1056" s="2">
        <v>46112</v>
      </c>
      <c r="C1056" s="1" t="s">
        <v>472</v>
      </c>
      <c r="D1056" s="1" t="s">
        <v>18</v>
      </c>
      <c r="E1056" s="1" t="s">
        <v>21</v>
      </c>
      <c r="F1056" s="1">
        <v>390.76</v>
      </c>
      <c r="G1056" s="1" t="s">
        <v>14</v>
      </c>
      <c r="H1056" s="2">
        <v>46115</v>
      </c>
      <c r="I1056" s="1" t="s">
        <v>15</v>
      </c>
      <c r="J1056" s="1">
        <v>70.3</v>
      </c>
      <c r="K1056" s="1">
        <f>COUNTIF(A:A,bank_processed_transactions[[#This Row],[transaction_id]])</f>
        <v>1</v>
      </c>
    </row>
    <row r="1057" spans="1:11" x14ac:dyDescent="0.3">
      <c r="A1057" s="1" t="s">
        <v>4971</v>
      </c>
      <c r="B1057" s="2">
        <v>46081</v>
      </c>
      <c r="C1057" s="1" t="s">
        <v>1465</v>
      </c>
      <c r="D1057" s="1" t="s">
        <v>18</v>
      </c>
      <c r="E1057" s="1" t="s">
        <v>13</v>
      </c>
      <c r="F1057" s="1">
        <v>2539.42</v>
      </c>
      <c r="G1057" s="1" t="s">
        <v>14</v>
      </c>
      <c r="H1057" s="2">
        <v>46084</v>
      </c>
      <c r="I1057" s="1" t="s">
        <v>22</v>
      </c>
      <c r="J1057" s="1">
        <v>42.1</v>
      </c>
      <c r="K1057" s="1">
        <f>COUNTIF(A:A,bank_processed_transactions[[#This Row],[transaction_id]])</f>
        <v>1</v>
      </c>
    </row>
    <row r="1058" spans="1:11" x14ac:dyDescent="0.3">
      <c r="A1058" s="1" t="s">
        <v>1773</v>
      </c>
      <c r="B1058" s="2">
        <v>46081</v>
      </c>
      <c r="C1058" s="1" t="s">
        <v>1605</v>
      </c>
      <c r="D1058" s="1" t="s">
        <v>18</v>
      </c>
      <c r="E1058" s="1" t="s">
        <v>13</v>
      </c>
      <c r="F1058" s="1">
        <v>929.12</v>
      </c>
      <c r="G1058" s="1" t="s">
        <v>14</v>
      </c>
      <c r="H1058" s="2">
        <v>46082</v>
      </c>
      <c r="I1058" s="1" t="s">
        <v>15</v>
      </c>
      <c r="J1058" s="1">
        <v>113.1</v>
      </c>
      <c r="K1058" s="1">
        <f>COUNTIF(A:A,bank_processed_transactions[[#This Row],[transaction_id]])</f>
        <v>1</v>
      </c>
    </row>
    <row r="1059" spans="1:11" x14ac:dyDescent="0.3">
      <c r="A1059" s="1" t="s">
        <v>3010</v>
      </c>
      <c r="B1059" s="2">
        <v>46089</v>
      </c>
      <c r="C1059" s="1" t="s">
        <v>1151</v>
      </c>
      <c r="D1059" s="1" t="s">
        <v>66</v>
      </c>
      <c r="E1059" s="1" t="s">
        <v>13</v>
      </c>
      <c r="F1059" s="1">
        <v>5502.47</v>
      </c>
      <c r="G1059" s="1" t="s">
        <v>14</v>
      </c>
      <c r="H1059" s="2">
        <v>46089</v>
      </c>
      <c r="I1059" s="1" t="s">
        <v>22</v>
      </c>
      <c r="J1059" s="1">
        <v>20.9</v>
      </c>
      <c r="K1059" s="1">
        <f>COUNTIF(A:A,bank_processed_transactions[[#This Row],[transaction_id]])</f>
        <v>1</v>
      </c>
    </row>
    <row r="1060" spans="1:11" x14ac:dyDescent="0.3">
      <c r="A1060" s="1" t="s">
        <v>4037</v>
      </c>
      <c r="B1060" s="2">
        <v>46024</v>
      </c>
      <c r="C1060" s="1" t="s">
        <v>70</v>
      </c>
      <c r="D1060" s="1" t="s">
        <v>12</v>
      </c>
      <c r="E1060" s="1" t="s">
        <v>13</v>
      </c>
      <c r="F1060" s="1">
        <v>6848.7</v>
      </c>
      <c r="G1060" s="1" t="s">
        <v>14</v>
      </c>
      <c r="H1060" s="2">
        <v>46029</v>
      </c>
      <c r="I1060" s="1" t="s">
        <v>22</v>
      </c>
      <c r="J1060" s="1">
        <v>4.9000000000000004</v>
      </c>
      <c r="K1060" s="1">
        <f>COUNTIF(A:A,bank_processed_transactions[[#This Row],[transaction_id]])</f>
        <v>1</v>
      </c>
    </row>
    <row r="1061" spans="1:11" x14ac:dyDescent="0.3">
      <c r="A1061" s="1" t="s">
        <v>3315</v>
      </c>
      <c r="B1061" s="2">
        <v>46079</v>
      </c>
      <c r="C1061" s="1" t="s">
        <v>352</v>
      </c>
      <c r="D1061" s="1" t="s">
        <v>18</v>
      </c>
      <c r="E1061" s="1" t="s">
        <v>27</v>
      </c>
      <c r="F1061" s="1">
        <v>25512.92</v>
      </c>
      <c r="G1061" s="1" t="s">
        <v>14</v>
      </c>
      <c r="H1061" s="2">
        <v>46082</v>
      </c>
      <c r="I1061" s="1" t="s">
        <v>15</v>
      </c>
      <c r="J1061" s="1">
        <v>13.6</v>
      </c>
      <c r="K1061" s="1">
        <f>COUNTIF(A:A,bank_processed_transactions[[#This Row],[transaction_id]])</f>
        <v>1</v>
      </c>
    </row>
    <row r="1062" spans="1:11" x14ac:dyDescent="0.3">
      <c r="A1062" s="1" t="s">
        <v>3958</v>
      </c>
      <c r="B1062" s="2">
        <v>46079</v>
      </c>
      <c r="C1062" s="1" t="s">
        <v>852</v>
      </c>
      <c r="D1062" s="1" t="s">
        <v>66</v>
      </c>
      <c r="E1062" s="1" t="s">
        <v>27</v>
      </c>
      <c r="F1062" s="1">
        <v>4408.2</v>
      </c>
      <c r="G1062" s="1" t="s">
        <v>14</v>
      </c>
      <c r="H1062" s="2">
        <v>46080</v>
      </c>
      <c r="I1062" s="1" t="s">
        <v>15</v>
      </c>
      <c r="J1062" s="1">
        <v>42.6</v>
      </c>
      <c r="K1062" s="1">
        <f>COUNTIF(A:A,bank_processed_transactions[[#This Row],[transaction_id]])</f>
        <v>1</v>
      </c>
    </row>
    <row r="1063" spans="1:11" x14ac:dyDescent="0.3">
      <c r="A1063" s="1" t="s">
        <v>312</v>
      </c>
      <c r="B1063" s="2">
        <v>46034</v>
      </c>
      <c r="C1063" s="1" t="s">
        <v>300</v>
      </c>
      <c r="D1063" s="1" t="s">
        <v>35</v>
      </c>
      <c r="E1063" s="1" t="s">
        <v>13</v>
      </c>
      <c r="F1063" s="1">
        <v>1374.63</v>
      </c>
      <c r="G1063" s="1" t="s">
        <v>94</v>
      </c>
      <c r="H1063" s="2">
        <v>46037</v>
      </c>
      <c r="I1063" s="1" t="s">
        <v>15</v>
      </c>
      <c r="J1063" s="1">
        <v>49.8</v>
      </c>
      <c r="K1063" s="1">
        <f>COUNTIF(A:A,bank_processed_transactions[[#This Row],[transaction_id]])</f>
        <v>1</v>
      </c>
    </row>
    <row r="1064" spans="1:11" x14ac:dyDescent="0.3">
      <c r="A1064" s="1" t="s">
        <v>3253</v>
      </c>
      <c r="B1064" s="2">
        <v>46038</v>
      </c>
      <c r="C1064" s="1" t="s">
        <v>1003</v>
      </c>
      <c r="D1064" s="1" t="s">
        <v>12</v>
      </c>
      <c r="E1064" s="1" t="s">
        <v>13</v>
      </c>
      <c r="F1064" s="1">
        <v>3732.98</v>
      </c>
      <c r="G1064" s="1" t="s">
        <v>14</v>
      </c>
      <c r="H1064" s="2">
        <v>46039</v>
      </c>
      <c r="I1064" s="1" t="s">
        <v>15</v>
      </c>
      <c r="J1064" s="1">
        <v>43.1</v>
      </c>
      <c r="K1064" s="1">
        <f>COUNTIF(A:A,bank_processed_transactions[[#This Row],[transaction_id]])</f>
        <v>1</v>
      </c>
    </row>
    <row r="1065" spans="1:11" x14ac:dyDescent="0.3">
      <c r="A1065" s="1" t="s">
        <v>4005</v>
      </c>
      <c r="B1065" s="2">
        <v>46108</v>
      </c>
      <c r="C1065" s="1" t="s">
        <v>957</v>
      </c>
      <c r="D1065" s="1" t="s">
        <v>12</v>
      </c>
      <c r="E1065" s="1" t="s">
        <v>27</v>
      </c>
      <c r="F1065" s="1">
        <v>9107.2900000000009</v>
      </c>
      <c r="G1065" s="1" t="s">
        <v>14</v>
      </c>
      <c r="H1065" s="2">
        <v>46110</v>
      </c>
      <c r="I1065" s="1" t="s">
        <v>15</v>
      </c>
      <c r="J1065" s="1">
        <v>37.700000000000003</v>
      </c>
      <c r="K1065" s="1">
        <f>COUNTIF(A:A,bank_processed_transactions[[#This Row],[transaction_id]])</f>
        <v>1</v>
      </c>
    </row>
    <row r="1066" spans="1:11" x14ac:dyDescent="0.3">
      <c r="A1066" s="1" t="s">
        <v>4556</v>
      </c>
      <c r="B1066" s="2">
        <v>46074</v>
      </c>
      <c r="C1066" s="1" t="s">
        <v>786</v>
      </c>
      <c r="D1066" s="1" t="s">
        <v>46</v>
      </c>
      <c r="E1066" s="1" t="s">
        <v>27</v>
      </c>
      <c r="F1066" s="1">
        <v>18401.400000000001</v>
      </c>
      <c r="G1066" s="1" t="s">
        <v>14</v>
      </c>
      <c r="H1066" s="2">
        <v>46075</v>
      </c>
      <c r="I1066" s="1" t="s">
        <v>15</v>
      </c>
      <c r="J1066" s="1">
        <v>7.1</v>
      </c>
      <c r="K1066" s="1">
        <f>COUNTIF(A:A,bank_processed_transactions[[#This Row],[transaction_id]])</f>
        <v>1</v>
      </c>
    </row>
    <row r="1067" spans="1:11" x14ac:dyDescent="0.3">
      <c r="A1067" s="1" t="s">
        <v>4881</v>
      </c>
      <c r="B1067" s="2">
        <v>46068</v>
      </c>
      <c r="C1067" s="1" t="s">
        <v>267</v>
      </c>
      <c r="D1067" s="1" t="s">
        <v>35</v>
      </c>
      <c r="E1067" s="1" t="s">
        <v>13</v>
      </c>
      <c r="F1067" s="1">
        <v>3839.84</v>
      </c>
      <c r="G1067" s="1" t="s">
        <v>14</v>
      </c>
      <c r="H1067" s="2">
        <v>46071</v>
      </c>
      <c r="I1067" s="1" t="s">
        <v>15</v>
      </c>
      <c r="J1067" s="1">
        <v>33.5</v>
      </c>
      <c r="K1067" s="1">
        <f>COUNTIF(A:A,bank_processed_transactions[[#This Row],[transaction_id]])</f>
        <v>1</v>
      </c>
    </row>
    <row r="1068" spans="1:11" x14ac:dyDescent="0.3">
      <c r="A1068" s="1" t="s">
        <v>2518</v>
      </c>
      <c r="B1068" s="2">
        <v>46039</v>
      </c>
      <c r="C1068" s="1" t="s">
        <v>1274</v>
      </c>
      <c r="D1068" s="1" t="s">
        <v>12</v>
      </c>
      <c r="E1068" s="1" t="s">
        <v>27</v>
      </c>
      <c r="F1068" s="1">
        <v>2169.13</v>
      </c>
      <c r="G1068" s="1" t="s">
        <v>14</v>
      </c>
      <c r="H1068" s="2">
        <v>46041</v>
      </c>
      <c r="I1068" s="1" t="s">
        <v>28</v>
      </c>
      <c r="J1068" s="1">
        <v>69</v>
      </c>
      <c r="K1068" s="1">
        <f>COUNTIF(A:A,bank_processed_transactions[[#This Row],[transaction_id]])</f>
        <v>1</v>
      </c>
    </row>
    <row r="1069" spans="1:11" x14ac:dyDescent="0.3">
      <c r="A1069" s="1" t="s">
        <v>353</v>
      </c>
      <c r="B1069" s="2">
        <v>46052</v>
      </c>
      <c r="C1069" s="1" t="s">
        <v>354</v>
      </c>
      <c r="D1069" s="1" t="s">
        <v>35</v>
      </c>
      <c r="E1069" s="1" t="s">
        <v>21</v>
      </c>
      <c r="F1069" s="1">
        <v>19154.080000000002</v>
      </c>
      <c r="G1069" s="1" t="s">
        <v>14</v>
      </c>
      <c r="H1069" s="2">
        <v>46052</v>
      </c>
      <c r="I1069" s="1" t="s">
        <v>15</v>
      </c>
      <c r="J1069" s="1">
        <v>38.700000000000003</v>
      </c>
      <c r="K1069" s="1">
        <f>COUNTIF(A:A,bank_processed_transactions[[#This Row],[transaction_id]])</f>
        <v>1</v>
      </c>
    </row>
    <row r="1070" spans="1:11" x14ac:dyDescent="0.3">
      <c r="A1070" s="1" t="s">
        <v>2263</v>
      </c>
      <c r="B1070" s="2">
        <v>46042</v>
      </c>
      <c r="C1070" s="1" t="s">
        <v>1903</v>
      </c>
      <c r="D1070" s="1" t="s">
        <v>18</v>
      </c>
      <c r="E1070" s="1" t="s">
        <v>55</v>
      </c>
      <c r="F1070" s="1">
        <v>3938.54</v>
      </c>
      <c r="G1070" s="1" t="s">
        <v>14</v>
      </c>
      <c r="H1070" s="2">
        <v>46042</v>
      </c>
      <c r="I1070" s="1" t="s">
        <v>22</v>
      </c>
      <c r="J1070" s="1">
        <v>10.199999999999999</v>
      </c>
      <c r="K1070" s="1">
        <f>COUNTIF(A:A,bank_processed_transactions[[#This Row],[transaction_id]])</f>
        <v>1</v>
      </c>
    </row>
    <row r="1071" spans="1:11" x14ac:dyDescent="0.3">
      <c r="A1071" s="1" t="s">
        <v>4391</v>
      </c>
      <c r="B1071" s="2">
        <v>46097</v>
      </c>
      <c r="C1071" s="1" t="s">
        <v>518</v>
      </c>
      <c r="D1071" s="1" t="s">
        <v>66</v>
      </c>
      <c r="E1071" s="1" t="s">
        <v>27</v>
      </c>
      <c r="F1071" s="1">
        <v>11317.54</v>
      </c>
      <c r="G1071" s="1" t="s">
        <v>14</v>
      </c>
      <c r="H1071" s="2">
        <v>46097</v>
      </c>
      <c r="I1071" s="1" t="s">
        <v>22</v>
      </c>
      <c r="J1071" s="1">
        <v>77.3</v>
      </c>
      <c r="K1071" s="1">
        <f>COUNTIF(A:A,bank_processed_transactions[[#This Row],[transaction_id]])</f>
        <v>1</v>
      </c>
    </row>
    <row r="1072" spans="1:11" x14ac:dyDescent="0.3">
      <c r="A1072" s="1" t="s">
        <v>4660</v>
      </c>
      <c r="B1072" s="2">
        <v>46033</v>
      </c>
      <c r="C1072" s="1" t="s">
        <v>2082</v>
      </c>
      <c r="D1072" s="1" t="s">
        <v>66</v>
      </c>
      <c r="E1072" s="1" t="s">
        <v>27</v>
      </c>
      <c r="F1072" s="1">
        <v>6245.01</v>
      </c>
      <c r="G1072" s="1" t="s">
        <v>14</v>
      </c>
      <c r="H1072" s="2">
        <v>46035</v>
      </c>
      <c r="I1072" s="1" t="s">
        <v>22</v>
      </c>
      <c r="J1072" s="1">
        <v>25.9</v>
      </c>
      <c r="K1072" s="1">
        <f>COUNTIF(A:A,bank_processed_transactions[[#This Row],[transaction_id]])</f>
        <v>1</v>
      </c>
    </row>
    <row r="1073" spans="1:11" x14ac:dyDescent="0.3">
      <c r="A1073" s="1" t="s">
        <v>2902</v>
      </c>
      <c r="B1073" s="2">
        <v>46044</v>
      </c>
      <c r="C1073" s="1" t="s">
        <v>1061</v>
      </c>
      <c r="D1073" s="1" t="s">
        <v>35</v>
      </c>
      <c r="E1073" s="1" t="s">
        <v>21</v>
      </c>
      <c r="F1073" s="1">
        <v>3300.14</v>
      </c>
      <c r="G1073" s="1" t="s">
        <v>14</v>
      </c>
      <c r="H1073" s="2">
        <v>46044</v>
      </c>
      <c r="I1073" s="1" t="s">
        <v>15</v>
      </c>
      <c r="J1073" s="1">
        <v>24.6</v>
      </c>
      <c r="K1073" s="1">
        <f>COUNTIF(A:A,bank_processed_transactions[[#This Row],[transaction_id]])</f>
        <v>1</v>
      </c>
    </row>
    <row r="1074" spans="1:11" x14ac:dyDescent="0.3">
      <c r="A1074" s="1" t="s">
        <v>1558</v>
      </c>
      <c r="B1074" s="2">
        <v>46107</v>
      </c>
      <c r="C1074" s="1" t="s">
        <v>157</v>
      </c>
      <c r="D1074" s="1" t="s">
        <v>35</v>
      </c>
      <c r="E1074" s="1" t="s">
        <v>21</v>
      </c>
      <c r="F1074" s="1">
        <v>32718.240000000002</v>
      </c>
      <c r="G1074" s="1" t="s">
        <v>14</v>
      </c>
      <c r="H1074" s="2">
        <v>46107</v>
      </c>
      <c r="I1074" s="1" t="s">
        <v>28</v>
      </c>
      <c r="J1074" s="1">
        <v>14.6</v>
      </c>
      <c r="K1074" s="1">
        <f>COUNTIF(A:A,bank_processed_transactions[[#This Row],[transaction_id]])</f>
        <v>1</v>
      </c>
    </row>
    <row r="1075" spans="1:11" x14ac:dyDescent="0.3">
      <c r="A1075" s="1" t="s">
        <v>4336</v>
      </c>
      <c r="B1075" s="2">
        <v>46032</v>
      </c>
      <c r="C1075" s="1" t="s">
        <v>2916</v>
      </c>
      <c r="D1075" s="1" t="s">
        <v>66</v>
      </c>
      <c r="E1075" s="1" t="s">
        <v>27</v>
      </c>
      <c r="F1075" s="1">
        <v>1476.41</v>
      </c>
      <c r="G1075" s="1" t="s">
        <v>14</v>
      </c>
      <c r="H1075" s="2">
        <v>46035</v>
      </c>
      <c r="I1075" s="1" t="s">
        <v>28</v>
      </c>
      <c r="J1075" s="1">
        <v>11.6</v>
      </c>
      <c r="K1075" s="1">
        <f>COUNTIF(A:A,bank_processed_transactions[[#This Row],[transaction_id]])</f>
        <v>1</v>
      </c>
    </row>
    <row r="1076" spans="1:11" x14ac:dyDescent="0.3">
      <c r="A1076" s="1" t="s">
        <v>1345</v>
      </c>
      <c r="B1076" s="2">
        <v>46088</v>
      </c>
      <c r="C1076" s="1" t="s">
        <v>261</v>
      </c>
      <c r="D1076" s="1" t="s">
        <v>12</v>
      </c>
      <c r="E1076" s="1" t="s">
        <v>13</v>
      </c>
      <c r="F1076" s="1">
        <v>2205.2399999999998</v>
      </c>
      <c r="G1076" s="1" t="s">
        <v>14</v>
      </c>
      <c r="H1076" s="2">
        <v>46088</v>
      </c>
      <c r="I1076" s="1" t="s">
        <v>15</v>
      </c>
      <c r="J1076" s="1">
        <v>24.2</v>
      </c>
      <c r="K1076" s="1">
        <f>COUNTIF(A:A,bank_processed_transactions[[#This Row],[transaction_id]])</f>
        <v>1</v>
      </c>
    </row>
    <row r="1077" spans="1:11" x14ac:dyDescent="0.3">
      <c r="A1077" s="1" t="s">
        <v>2727</v>
      </c>
      <c r="B1077" s="2">
        <v>46109</v>
      </c>
      <c r="C1077" s="1" t="s">
        <v>209</v>
      </c>
      <c r="D1077" s="1" t="s">
        <v>12</v>
      </c>
      <c r="E1077" s="1" t="s">
        <v>13</v>
      </c>
      <c r="F1077" s="1">
        <v>7082.95</v>
      </c>
      <c r="G1077" s="1" t="s">
        <v>94</v>
      </c>
      <c r="H1077" s="2">
        <v>46110</v>
      </c>
      <c r="I1077" s="1" t="s">
        <v>15</v>
      </c>
      <c r="J1077" s="1">
        <v>32.799999999999997</v>
      </c>
      <c r="K1077" s="1">
        <f>COUNTIF(A:A,bank_processed_transactions[[#This Row],[transaction_id]])</f>
        <v>1</v>
      </c>
    </row>
    <row r="1078" spans="1:11" x14ac:dyDescent="0.3">
      <c r="A1078" s="1" t="s">
        <v>1967</v>
      </c>
      <c r="B1078" s="2">
        <v>46032</v>
      </c>
      <c r="C1078" s="1" t="s">
        <v>730</v>
      </c>
      <c r="D1078" s="1" t="s">
        <v>12</v>
      </c>
      <c r="E1078" s="1" t="s">
        <v>21</v>
      </c>
      <c r="F1078" s="1">
        <v>15331.99</v>
      </c>
      <c r="G1078" s="1" t="s">
        <v>14</v>
      </c>
      <c r="H1078" s="2">
        <v>46034</v>
      </c>
      <c r="I1078" s="1" t="s">
        <v>22</v>
      </c>
      <c r="J1078" s="1">
        <v>17.8</v>
      </c>
      <c r="K1078" s="1">
        <f>COUNTIF(A:A,bank_processed_transactions[[#This Row],[transaction_id]])</f>
        <v>1</v>
      </c>
    </row>
    <row r="1079" spans="1:11" x14ac:dyDescent="0.3">
      <c r="A1079" s="1" t="s">
        <v>2071</v>
      </c>
      <c r="B1079" s="2">
        <v>46105</v>
      </c>
      <c r="C1079" s="1" t="s">
        <v>1862</v>
      </c>
      <c r="D1079" s="1" t="s">
        <v>35</v>
      </c>
      <c r="E1079" s="1" t="s">
        <v>21</v>
      </c>
      <c r="F1079" s="1">
        <v>3296.91</v>
      </c>
      <c r="G1079" s="1" t="s">
        <v>14</v>
      </c>
      <c r="H1079" s="2">
        <v>46105</v>
      </c>
      <c r="I1079" s="1" t="s">
        <v>15</v>
      </c>
      <c r="J1079" s="1">
        <v>23.2</v>
      </c>
      <c r="K1079" s="1">
        <f>COUNTIF(A:A,bank_processed_transactions[[#This Row],[transaction_id]])</f>
        <v>1</v>
      </c>
    </row>
    <row r="1080" spans="1:11" x14ac:dyDescent="0.3">
      <c r="A1080" s="1" t="s">
        <v>1906</v>
      </c>
      <c r="B1080" s="2">
        <v>46041</v>
      </c>
      <c r="C1080" s="1" t="s">
        <v>1556</v>
      </c>
      <c r="D1080" s="1" t="s">
        <v>12</v>
      </c>
      <c r="E1080" s="1" t="s">
        <v>21</v>
      </c>
      <c r="F1080" s="1">
        <v>8563.7900000000009</v>
      </c>
      <c r="G1080" s="1" t="s">
        <v>14</v>
      </c>
      <c r="H1080" s="2">
        <v>46043</v>
      </c>
      <c r="I1080" s="1" t="s">
        <v>15</v>
      </c>
      <c r="J1080" s="1">
        <v>29.5</v>
      </c>
      <c r="K1080" s="1">
        <f>COUNTIF(A:A,bank_processed_transactions[[#This Row],[transaction_id]])</f>
        <v>1</v>
      </c>
    </row>
    <row r="1081" spans="1:11" x14ac:dyDescent="0.3">
      <c r="A1081" s="1" t="s">
        <v>4329</v>
      </c>
      <c r="B1081" s="2">
        <v>46051</v>
      </c>
      <c r="C1081" s="1" t="s">
        <v>2491</v>
      </c>
      <c r="D1081" s="1" t="s">
        <v>12</v>
      </c>
      <c r="E1081" s="1" t="s">
        <v>27</v>
      </c>
      <c r="F1081" s="1">
        <v>1622.84</v>
      </c>
      <c r="G1081" s="1" t="s">
        <v>14</v>
      </c>
      <c r="H1081" s="2">
        <v>46051</v>
      </c>
      <c r="I1081" s="1" t="s">
        <v>15</v>
      </c>
      <c r="J1081" s="1">
        <v>94.7</v>
      </c>
      <c r="K1081" s="1">
        <f>COUNTIF(A:A,bank_processed_transactions[[#This Row],[transaction_id]])</f>
        <v>1</v>
      </c>
    </row>
    <row r="1082" spans="1:11" x14ac:dyDescent="0.3">
      <c r="A1082" s="1" t="s">
        <v>1968</v>
      </c>
      <c r="B1082" s="2">
        <v>46026</v>
      </c>
      <c r="C1082" s="1" t="s">
        <v>788</v>
      </c>
      <c r="D1082" s="1" t="s">
        <v>35</v>
      </c>
      <c r="E1082" s="1" t="s">
        <v>21</v>
      </c>
      <c r="F1082" s="1">
        <v>2233.67</v>
      </c>
      <c r="G1082" s="1" t="s">
        <v>14</v>
      </c>
      <c r="H1082" s="2">
        <v>46026</v>
      </c>
      <c r="I1082" s="1" t="s">
        <v>28</v>
      </c>
      <c r="J1082" s="1">
        <v>20.7</v>
      </c>
      <c r="K1082" s="1">
        <f>COUNTIF(A:A,bank_processed_transactions[[#This Row],[transaction_id]])</f>
        <v>1</v>
      </c>
    </row>
    <row r="1083" spans="1:11" x14ac:dyDescent="0.3">
      <c r="A1083" s="1" t="s">
        <v>25</v>
      </c>
      <c r="B1083" s="2">
        <v>46050</v>
      </c>
      <c r="C1083" s="1" t="s">
        <v>26</v>
      </c>
      <c r="D1083" s="1" t="s">
        <v>12</v>
      </c>
      <c r="E1083" s="1" t="s">
        <v>27</v>
      </c>
      <c r="F1083" s="1">
        <v>806.19</v>
      </c>
      <c r="G1083" s="1" t="s">
        <v>14</v>
      </c>
      <c r="H1083" s="2">
        <v>46050</v>
      </c>
      <c r="I1083" s="1" t="s">
        <v>28</v>
      </c>
      <c r="J1083" s="1">
        <v>40.200000000000003</v>
      </c>
      <c r="K1083" s="1">
        <f>COUNTIF(A:A,bank_processed_transactions[[#This Row],[transaction_id]])</f>
        <v>1</v>
      </c>
    </row>
    <row r="1084" spans="1:11" x14ac:dyDescent="0.3">
      <c r="A1084" s="1" t="s">
        <v>1924</v>
      </c>
      <c r="B1084" s="2">
        <v>46034</v>
      </c>
      <c r="C1084" s="1" t="s">
        <v>11</v>
      </c>
      <c r="D1084" s="1" t="s">
        <v>12</v>
      </c>
      <c r="E1084" s="1" t="s">
        <v>13</v>
      </c>
      <c r="F1084" s="1">
        <v>19721.91</v>
      </c>
      <c r="G1084" s="1" t="s">
        <v>14</v>
      </c>
      <c r="H1084" s="2">
        <v>46036</v>
      </c>
      <c r="I1084" s="1" t="s">
        <v>22</v>
      </c>
      <c r="J1084" s="1">
        <v>13.2</v>
      </c>
      <c r="K1084" s="1">
        <f>COUNTIF(A:A,bank_processed_transactions[[#This Row],[transaction_id]])</f>
        <v>1</v>
      </c>
    </row>
    <row r="1085" spans="1:11" x14ac:dyDescent="0.3">
      <c r="A1085" s="1" t="s">
        <v>3180</v>
      </c>
      <c r="B1085" s="2">
        <v>46062</v>
      </c>
      <c r="C1085" s="1" t="s">
        <v>639</v>
      </c>
      <c r="D1085" s="1" t="s">
        <v>66</v>
      </c>
      <c r="E1085" s="1" t="s">
        <v>21</v>
      </c>
      <c r="F1085" s="1">
        <v>12433.47</v>
      </c>
      <c r="G1085" s="1" t="s">
        <v>14</v>
      </c>
      <c r="H1085" s="2">
        <v>46064</v>
      </c>
      <c r="I1085" s="1" t="s">
        <v>15</v>
      </c>
      <c r="J1085" s="1">
        <v>53.9</v>
      </c>
      <c r="K1085" s="1">
        <f>COUNTIF(A:A,bank_processed_transactions[[#This Row],[transaction_id]])</f>
        <v>1</v>
      </c>
    </row>
    <row r="1086" spans="1:11" x14ac:dyDescent="0.3">
      <c r="A1086" s="1" t="s">
        <v>1999</v>
      </c>
      <c r="B1086" s="2">
        <v>46096</v>
      </c>
      <c r="C1086" s="1" t="s">
        <v>533</v>
      </c>
      <c r="D1086" s="1" t="s">
        <v>12</v>
      </c>
      <c r="E1086" s="1" t="s">
        <v>13</v>
      </c>
      <c r="F1086" s="1">
        <v>10778.69</v>
      </c>
      <c r="G1086" s="1" t="s">
        <v>14</v>
      </c>
      <c r="H1086" s="2">
        <v>46098</v>
      </c>
      <c r="I1086" s="1" t="s">
        <v>15</v>
      </c>
      <c r="J1086" s="1">
        <v>41</v>
      </c>
      <c r="K1086" s="1">
        <f>COUNTIF(A:A,bank_processed_transactions[[#This Row],[transaction_id]])</f>
        <v>1</v>
      </c>
    </row>
    <row r="1087" spans="1:11" x14ac:dyDescent="0.3">
      <c r="A1087" s="1" t="s">
        <v>293</v>
      </c>
      <c r="B1087" s="2">
        <v>46025</v>
      </c>
      <c r="C1087" s="1" t="s">
        <v>294</v>
      </c>
      <c r="D1087" s="1" t="s">
        <v>18</v>
      </c>
      <c r="E1087" s="1" t="s">
        <v>27</v>
      </c>
      <c r="F1087" s="1">
        <v>2596.7399999999998</v>
      </c>
      <c r="G1087" s="1" t="s">
        <v>14</v>
      </c>
      <c r="H1087" s="2">
        <v>46025</v>
      </c>
      <c r="I1087" s="1" t="s">
        <v>28</v>
      </c>
      <c r="J1087" s="1">
        <v>21.6</v>
      </c>
      <c r="K1087" s="1">
        <f>COUNTIF(A:A,bank_processed_transactions[[#This Row],[transaction_id]])</f>
        <v>1</v>
      </c>
    </row>
    <row r="1088" spans="1:11" x14ac:dyDescent="0.3">
      <c r="A1088" s="1" t="s">
        <v>3604</v>
      </c>
      <c r="B1088" s="2">
        <v>46032</v>
      </c>
      <c r="C1088" s="1" t="s">
        <v>2169</v>
      </c>
      <c r="D1088" s="1" t="s">
        <v>46</v>
      </c>
      <c r="E1088" s="1" t="s">
        <v>55</v>
      </c>
      <c r="F1088" s="1">
        <v>2176.44</v>
      </c>
      <c r="G1088" s="1" t="s">
        <v>14</v>
      </c>
      <c r="H1088" s="2">
        <v>46032</v>
      </c>
      <c r="I1088" s="1" t="s">
        <v>28</v>
      </c>
      <c r="J1088" s="1">
        <v>75.900000000000006</v>
      </c>
      <c r="K1088" s="1">
        <f>COUNTIF(A:A,bank_processed_transactions[[#This Row],[transaction_id]])</f>
        <v>1</v>
      </c>
    </row>
    <row r="1089" spans="1:11" x14ac:dyDescent="0.3">
      <c r="A1089" s="1" t="s">
        <v>3368</v>
      </c>
      <c r="B1089" s="2">
        <v>46084</v>
      </c>
      <c r="C1089" s="1" t="s">
        <v>529</v>
      </c>
      <c r="D1089" s="1" t="s">
        <v>66</v>
      </c>
      <c r="E1089" s="1" t="s">
        <v>13</v>
      </c>
      <c r="F1089" s="1">
        <v>464.06</v>
      </c>
      <c r="G1089" s="1" t="s">
        <v>14</v>
      </c>
      <c r="H1089" s="2">
        <v>46085</v>
      </c>
      <c r="I1089" s="1" t="s">
        <v>22</v>
      </c>
      <c r="J1089" s="1">
        <v>24.7</v>
      </c>
      <c r="K1089" s="1">
        <f>COUNTIF(A:A,bank_processed_transactions[[#This Row],[transaction_id]])</f>
        <v>1</v>
      </c>
    </row>
    <row r="1090" spans="1:11" x14ac:dyDescent="0.3">
      <c r="A1090" s="1" t="s">
        <v>2748</v>
      </c>
      <c r="B1090" s="2">
        <v>46066</v>
      </c>
      <c r="C1090" s="1" t="s">
        <v>709</v>
      </c>
      <c r="D1090" s="1" t="s">
        <v>12</v>
      </c>
      <c r="E1090" s="1" t="s">
        <v>13</v>
      </c>
      <c r="F1090" s="1">
        <v>3174.81</v>
      </c>
      <c r="G1090" s="1" t="s">
        <v>14</v>
      </c>
      <c r="H1090" s="2">
        <v>46071</v>
      </c>
      <c r="I1090" s="1" t="s">
        <v>28</v>
      </c>
      <c r="J1090" s="1">
        <v>43.2</v>
      </c>
      <c r="K1090" s="1">
        <f>COUNTIF(A:A,bank_processed_transactions[[#This Row],[transaction_id]])</f>
        <v>1</v>
      </c>
    </row>
    <row r="1091" spans="1:11" x14ac:dyDescent="0.3">
      <c r="A1091" s="1" t="s">
        <v>2322</v>
      </c>
      <c r="B1091" s="2">
        <v>46023</v>
      </c>
      <c r="C1091" s="1" t="s">
        <v>1823</v>
      </c>
      <c r="D1091" s="1" t="s">
        <v>18</v>
      </c>
      <c r="E1091" s="1" t="s">
        <v>27</v>
      </c>
      <c r="F1091" s="1">
        <v>723.26</v>
      </c>
      <c r="G1091" s="1" t="s">
        <v>14</v>
      </c>
      <c r="H1091" s="2">
        <v>46023</v>
      </c>
      <c r="I1091" s="1" t="s">
        <v>22</v>
      </c>
      <c r="J1091" s="1">
        <v>27.4</v>
      </c>
      <c r="K1091" s="1">
        <f>COUNTIF(A:A,bank_processed_transactions[[#This Row],[transaction_id]])</f>
        <v>1</v>
      </c>
    </row>
    <row r="1092" spans="1:11" x14ac:dyDescent="0.3">
      <c r="A1092" s="1" t="s">
        <v>1353</v>
      </c>
      <c r="B1092" s="2">
        <v>46087</v>
      </c>
      <c r="C1092" s="1" t="s">
        <v>1354</v>
      </c>
      <c r="D1092" s="1" t="s">
        <v>12</v>
      </c>
      <c r="E1092" s="1" t="s">
        <v>27</v>
      </c>
      <c r="F1092" s="1">
        <v>1828.75</v>
      </c>
      <c r="G1092" s="1" t="s">
        <v>89</v>
      </c>
      <c r="H1092" s="2">
        <v>46087</v>
      </c>
      <c r="I1092" s="1" t="s">
        <v>22</v>
      </c>
      <c r="J1092" s="1">
        <v>8.8000000000000007</v>
      </c>
      <c r="K1092" s="1">
        <f>COUNTIF(A:A,bank_processed_transactions[[#This Row],[transaction_id]])</f>
        <v>2</v>
      </c>
    </row>
    <row r="1093" spans="1:11" x14ac:dyDescent="0.3">
      <c r="A1093" s="1" t="s">
        <v>1353</v>
      </c>
      <c r="B1093" s="2">
        <v>46087</v>
      </c>
      <c r="C1093" s="1" t="s">
        <v>1354</v>
      </c>
      <c r="D1093" s="1" t="s">
        <v>12</v>
      </c>
      <c r="E1093" s="1" t="s">
        <v>27</v>
      </c>
      <c r="F1093" s="1">
        <v>1828.75</v>
      </c>
      <c r="G1093" s="1" t="s">
        <v>89</v>
      </c>
      <c r="H1093" s="2">
        <v>46088</v>
      </c>
      <c r="I1093" s="1" t="s">
        <v>22</v>
      </c>
      <c r="J1093" s="1">
        <v>8.8000000000000007</v>
      </c>
      <c r="K1093" s="1">
        <f>COUNTIF(A:A,bank_processed_transactions[[#This Row],[transaction_id]])</f>
        <v>2</v>
      </c>
    </row>
    <row r="1094" spans="1:11" x14ac:dyDescent="0.3">
      <c r="A1094" s="1" t="s">
        <v>4952</v>
      </c>
      <c r="B1094" s="2">
        <v>46050</v>
      </c>
      <c r="C1094" s="1" t="s">
        <v>635</v>
      </c>
      <c r="D1094" s="1" t="s">
        <v>12</v>
      </c>
      <c r="E1094" s="1" t="s">
        <v>55</v>
      </c>
      <c r="F1094" s="1">
        <v>921.92</v>
      </c>
      <c r="G1094" s="1" t="s">
        <v>14</v>
      </c>
      <c r="H1094" s="2">
        <v>46052</v>
      </c>
      <c r="I1094" s="1" t="s">
        <v>28</v>
      </c>
      <c r="J1094" s="1">
        <v>4</v>
      </c>
      <c r="K1094" s="1">
        <f>COUNTIF(A:A,bank_processed_transactions[[#This Row],[transaction_id]])</f>
        <v>1</v>
      </c>
    </row>
    <row r="1095" spans="1:11" x14ac:dyDescent="0.3">
      <c r="A1095" s="1" t="s">
        <v>4697</v>
      </c>
      <c r="B1095" s="2">
        <v>46082</v>
      </c>
      <c r="C1095" s="1" t="s">
        <v>1447</v>
      </c>
      <c r="D1095" s="1" t="s">
        <v>66</v>
      </c>
      <c r="E1095" s="1" t="s">
        <v>13</v>
      </c>
      <c r="F1095" s="1">
        <v>6311.42</v>
      </c>
      <c r="G1095" s="1" t="s">
        <v>14</v>
      </c>
      <c r="H1095" s="2">
        <v>46083</v>
      </c>
      <c r="I1095" s="1" t="s">
        <v>28</v>
      </c>
      <c r="J1095" s="1">
        <v>32.4</v>
      </c>
      <c r="K1095" s="1">
        <f>COUNTIF(A:A,bank_processed_transactions[[#This Row],[transaction_id]])</f>
        <v>1</v>
      </c>
    </row>
    <row r="1096" spans="1:11" x14ac:dyDescent="0.3">
      <c r="A1096" s="1" t="s">
        <v>3039</v>
      </c>
      <c r="B1096" s="2">
        <v>46027</v>
      </c>
      <c r="C1096" s="1" t="s">
        <v>1707</v>
      </c>
      <c r="D1096" s="1" t="s">
        <v>66</v>
      </c>
      <c r="E1096" s="1" t="s">
        <v>55</v>
      </c>
      <c r="F1096" s="1">
        <v>4051.69</v>
      </c>
      <c r="G1096" s="1" t="s">
        <v>14</v>
      </c>
      <c r="H1096" s="2">
        <v>46030</v>
      </c>
      <c r="I1096" s="1" t="s">
        <v>15</v>
      </c>
      <c r="J1096" s="1">
        <v>33.200000000000003</v>
      </c>
      <c r="K1096" s="1">
        <f>COUNTIF(A:A,bank_processed_transactions[[#This Row],[transaction_id]])</f>
        <v>1</v>
      </c>
    </row>
    <row r="1097" spans="1:11" x14ac:dyDescent="0.3">
      <c r="A1097" s="1" t="s">
        <v>2644</v>
      </c>
      <c r="B1097" s="2">
        <v>46082</v>
      </c>
      <c r="C1097" s="1" t="s">
        <v>1607</v>
      </c>
      <c r="D1097" s="1" t="s">
        <v>46</v>
      </c>
      <c r="E1097" s="1" t="s">
        <v>55</v>
      </c>
      <c r="F1097" s="1">
        <v>2727.5</v>
      </c>
      <c r="G1097" s="1" t="s">
        <v>14</v>
      </c>
      <c r="H1097" s="2">
        <v>46084</v>
      </c>
      <c r="I1097" s="1" t="s">
        <v>22</v>
      </c>
      <c r="J1097" s="1">
        <v>13.7</v>
      </c>
      <c r="K1097" s="1">
        <f>COUNTIF(A:A,bank_processed_transactions[[#This Row],[transaction_id]])</f>
        <v>1</v>
      </c>
    </row>
    <row r="1098" spans="1:11" x14ac:dyDescent="0.3">
      <c r="A1098" s="1" t="s">
        <v>4301</v>
      </c>
      <c r="B1098" s="2">
        <v>46067</v>
      </c>
      <c r="C1098" s="1" t="s">
        <v>645</v>
      </c>
      <c r="D1098" s="1" t="s">
        <v>66</v>
      </c>
      <c r="E1098" s="1" t="s">
        <v>13</v>
      </c>
      <c r="F1098" s="1">
        <v>4413.88</v>
      </c>
      <c r="G1098" s="1" t="s">
        <v>14</v>
      </c>
      <c r="H1098" s="2">
        <v>46070</v>
      </c>
      <c r="I1098" s="1" t="s">
        <v>28</v>
      </c>
      <c r="J1098" s="1">
        <v>50.9</v>
      </c>
      <c r="K1098" s="1">
        <f>COUNTIF(A:A,bank_processed_transactions[[#This Row],[transaction_id]])</f>
        <v>1</v>
      </c>
    </row>
    <row r="1099" spans="1:11" x14ac:dyDescent="0.3">
      <c r="A1099" s="1" t="s">
        <v>2886</v>
      </c>
      <c r="B1099" s="2">
        <v>46056</v>
      </c>
      <c r="C1099" s="1" t="s">
        <v>2887</v>
      </c>
      <c r="D1099" s="1" t="s">
        <v>18</v>
      </c>
      <c r="E1099" s="1" t="s">
        <v>27</v>
      </c>
      <c r="F1099" s="1">
        <v>2482.71</v>
      </c>
      <c r="G1099" s="1" t="s">
        <v>14</v>
      </c>
      <c r="H1099" s="2">
        <v>46059</v>
      </c>
      <c r="I1099" s="1" t="s">
        <v>22</v>
      </c>
      <c r="J1099" s="1">
        <v>18.7</v>
      </c>
      <c r="K1099" s="1">
        <f>COUNTIF(A:A,bank_processed_transactions[[#This Row],[transaction_id]])</f>
        <v>1</v>
      </c>
    </row>
    <row r="1100" spans="1:11" x14ac:dyDescent="0.3">
      <c r="A1100" s="1" t="s">
        <v>2711</v>
      </c>
      <c r="B1100" s="2">
        <v>46105</v>
      </c>
      <c r="C1100" s="1" t="s">
        <v>1397</v>
      </c>
      <c r="D1100" s="1" t="s">
        <v>18</v>
      </c>
      <c r="E1100" s="1" t="s">
        <v>13</v>
      </c>
      <c r="F1100" s="1">
        <v>5463.28</v>
      </c>
      <c r="G1100" s="1" t="s">
        <v>14</v>
      </c>
      <c r="H1100" s="2">
        <v>46110</v>
      </c>
      <c r="I1100" s="1" t="s">
        <v>22</v>
      </c>
      <c r="J1100" s="1">
        <v>40.4</v>
      </c>
      <c r="K1100" s="1">
        <f>COUNTIF(A:A,bank_processed_transactions[[#This Row],[transaction_id]])</f>
        <v>1</v>
      </c>
    </row>
    <row r="1101" spans="1:11" x14ac:dyDescent="0.3">
      <c r="A1101" s="1" t="s">
        <v>1734</v>
      </c>
      <c r="B1101" s="2">
        <v>46054</v>
      </c>
      <c r="C1101" s="1" t="s">
        <v>438</v>
      </c>
      <c r="D1101" s="1" t="s">
        <v>35</v>
      </c>
      <c r="E1101" s="1" t="s">
        <v>21</v>
      </c>
      <c r="F1101" s="1">
        <v>10202.27</v>
      </c>
      <c r="G1101" s="1" t="s">
        <v>14</v>
      </c>
      <c r="H1101" s="2">
        <v>46057</v>
      </c>
      <c r="I1101" s="1" t="s">
        <v>15</v>
      </c>
      <c r="J1101" s="1">
        <v>72.099999999999994</v>
      </c>
      <c r="K1101" s="1">
        <f>COUNTIF(A:A,bank_processed_transactions[[#This Row],[transaction_id]])</f>
        <v>1</v>
      </c>
    </row>
    <row r="1102" spans="1:11" x14ac:dyDescent="0.3">
      <c r="A1102" s="1" t="s">
        <v>3663</v>
      </c>
      <c r="B1102" s="2">
        <v>46098</v>
      </c>
      <c r="C1102" s="1" t="s">
        <v>1657</v>
      </c>
      <c r="D1102" s="1" t="s">
        <v>66</v>
      </c>
      <c r="E1102" s="1" t="s">
        <v>27</v>
      </c>
      <c r="F1102" s="1">
        <v>650.65</v>
      </c>
      <c r="G1102" s="1" t="s">
        <v>14</v>
      </c>
      <c r="H1102" s="2">
        <v>46098</v>
      </c>
      <c r="I1102" s="1" t="s">
        <v>28</v>
      </c>
      <c r="J1102" s="1">
        <v>62.4</v>
      </c>
      <c r="K1102" s="1">
        <f>COUNTIF(A:A,bank_processed_transactions[[#This Row],[transaction_id]])</f>
        <v>1</v>
      </c>
    </row>
    <row r="1103" spans="1:11" x14ac:dyDescent="0.3">
      <c r="A1103" s="1" t="s">
        <v>2844</v>
      </c>
      <c r="B1103" s="2">
        <v>46069</v>
      </c>
      <c r="C1103" s="1" t="s">
        <v>1862</v>
      </c>
      <c r="D1103" s="1" t="s">
        <v>46</v>
      </c>
      <c r="E1103" s="1" t="s">
        <v>21</v>
      </c>
      <c r="F1103" s="1">
        <v>7836.34</v>
      </c>
      <c r="G1103" s="1" t="s">
        <v>14</v>
      </c>
      <c r="H1103" s="2">
        <v>46069</v>
      </c>
      <c r="I1103" s="1" t="s">
        <v>15</v>
      </c>
      <c r="J1103" s="1">
        <v>17.899999999999999</v>
      </c>
      <c r="K1103" s="1">
        <f>COUNTIF(A:A,bank_processed_transactions[[#This Row],[transaction_id]])</f>
        <v>1</v>
      </c>
    </row>
    <row r="1104" spans="1:11" x14ac:dyDescent="0.3">
      <c r="A1104" s="1" t="s">
        <v>1810</v>
      </c>
      <c r="B1104" s="2">
        <v>46084</v>
      </c>
      <c r="C1104" s="1" t="s">
        <v>516</v>
      </c>
      <c r="D1104" s="1" t="s">
        <v>35</v>
      </c>
      <c r="E1104" s="1" t="s">
        <v>27</v>
      </c>
      <c r="F1104" s="1">
        <v>21925.66</v>
      </c>
      <c r="G1104" s="1" t="s">
        <v>14</v>
      </c>
      <c r="H1104" s="2">
        <v>46084</v>
      </c>
      <c r="I1104" s="1" t="s">
        <v>15</v>
      </c>
      <c r="J1104" s="1">
        <v>9.6</v>
      </c>
      <c r="K1104" s="1">
        <f>COUNTIF(A:A,bank_processed_transactions[[#This Row],[transaction_id]])</f>
        <v>1</v>
      </c>
    </row>
    <row r="1105" spans="1:11" x14ac:dyDescent="0.3">
      <c r="A1105" s="1" t="s">
        <v>2412</v>
      </c>
      <c r="B1105" s="2">
        <v>46081</v>
      </c>
      <c r="C1105" s="1" t="s">
        <v>253</v>
      </c>
      <c r="D1105" s="1" t="s">
        <v>46</v>
      </c>
      <c r="E1105" s="1" t="s">
        <v>27</v>
      </c>
      <c r="F1105" s="1">
        <v>879.38</v>
      </c>
      <c r="G1105" s="1" t="s">
        <v>14</v>
      </c>
      <c r="H1105" s="2">
        <v>46086</v>
      </c>
      <c r="I1105" s="1" t="s">
        <v>15</v>
      </c>
      <c r="J1105" s="1">
        <v>6.8</v>
      </c>
      <c r="K1105" s="1">
        <f>COUNTIF(A:A,bank_processed_transactions[[#This Row],[transaction_id]])</f>
        <v>1</v>
      </c>
    </row>
    <row r="1106" spans="1:11" x14ac:dyDescent="0.3">
      <c r="A1106" s="1" t="s">
        <v>1121</v>
      </c>
      <c r="B1106" s="2">
        <v>46077</v>
      </c>
      <c r="C1106" s="1" t="s">
        <v>34</v>
      </c>
      <c r="D1106" s="1" t="s">
        <v>12</v>
      </c>
      <c r="E1106" s="1" t="s">
        <v>13</v>
      </c>
      <c r="F1106" s="1">
        <v>6639.06</v>
      </c>
      <c r="G1106" s="1" t="s">
        <v>14</v>
      </c>
      <c r="H1106" s="2">
        <v>46078</v>
      </c>
      <c r="I1106" s="1" t="s">
        <v>15</v>
      </c>
      <c r="J1106" s="1">
        <v>9.6999999999999993</v>
      </c>
      <c r="K1106" s="1">
        <f>COUNTIF(A:A,bank_processed_transactions[[#This Row],[transaction_id]])</f>
        <v>1</v>
      </c>
    </row>
    <row r="1107" spans="1:11" x14ac:dyDescent="0.3">
      <c r="A1107" s="1" t="s">
        <v>1433</v>
      </c>
      <c r="B1107" s="2">
        <v>46023</v>
      </c>
      <c r="C1107" s="1" t="s">
        <v>1395</v>
      </c>
      <c r="D1107" s="1" t="s">
        <v>12</v>
      </c>
      <c r="E1107" s="1" t="s">
        <v>55</v>
      </c>
      <c r="F1107" s="1">
        <v>4339.8999999999996</v>
      </c>
      <c r="G1107" s="1" t="s">
        <v>14</v>
      </c>
      <c r="H1107" s="2">
        <v>46026</v>
      </c>
      <c r="I1107" s="1" t="s">
        <v>15</v>
      </c>
      <c r="J1107" s="1">
        <v>11.2</v>
      </c>
      <c r="K1107" s="1">
        <f>COUNTIF(A:A,bank_processed_transactions[[#This Row],[transaction_id]])</f>
        <v>1</v>
      </c>
    </row>
    <row r="1108" spans="1:11" x14ac:dyDescent="0.3">
      <c r="A1108" s="1" t="s">
        <v>4343</v>
      </c>
      <c r="B1108" s="2">
        <v>46047</v>
      </c>
      <c r="C1108" s="1" t="s">
        <v>2414</v>
      </c>
      <c r="D1108" s="1" t="s">
        <v>12</v>
      </c>
      <c r="E1108" s="1" t="s">
        <v>21</v>
      </c>
      <c r="F1108" s="1">
        <v>2303.39</v>
      </c>
      <c r="G1108" s="1" t="s">
        <v>14</v>
      </c>
      <c r="H1108" s="2">
        <v>46048</v>
      </c>
      <c r="I1108" s="1" t="s">
        <v>22</v>
      </c>
      <c r="J1108" s="1">
        <v>30.1</v>
      </c>
      <c r="K1108" s="1">
        <f>COUNTIF(A:A,bank_processed_transactions[[#This Row],[transaction_id]])</f>
        <v>1</v>
      </c>
    </row>
    <row r="1109" spans="1:11" x14ac:dyDescent="0.3">
      <c r="A1109" s="1" t="s">
        <v>3623</v>
      </c>
      <c r="B1109" s="2">
        <v>46037</v>
      </c>
      <c r="C1109" s="1" t="s">
        <v>1068</v>
      </c>
      <c r="D1109" s="1" t="s">
        <v>66</v>
      </c>
      <c r="E1109" s="1" t="s">
        <v>13</v>
      </c>
      <c r="F1109" s="1">
        <v>1773.19</v>
      </c>
      <c r="G1109" s="1" t="s">
        <v>14</v>
      </c>
      <c r="H1109" s="2">
        <v>46038</v>
      </c>
      <c r="I1109" s="1" t="s">
        <v>15</v>
      </c>
      <c r="J1109" s="1">
        <v>10.9</v>
      </c>
      <c r="K1109" s="1">
        <f>COUNTIF(A:A,bank_processed_transactions[[#This Row],[transaction_id]])</f>
        <v>1</v>
      </c>
    </row>
    <row r="1110" spans="1:11" x14ac:dyDescent="0.3">
      <c r="A1110" s="1" t="s">
        <v>3530</v>
      </c>
      <c r="B1110" s="2">
        <v>46086</v>
      </c>
      <c r="C1110" s="1" t="s">
        <v>2879</v>
      </c>
      <c r="D1110" s="1" t="s">
        <v>12</v>
      </c>
      <c r="E1110" s="1" t="s">
        <v>55</v>
      </c>
      <c r="F1110" s="1">
        <v>21810.43</v>
      </c>
      <c r="G1110" s="1" t="s">
        <v>14</v>
      </c>
      <c r="H1110" s="2">
        <v>46088</v>
      </c>
      <c r="I1110" s="1" t="s">
        <v>28</v>
      </c>
      <c r="J1110" s="1">
        <v>28</v>
      </c>
      <c r="K1110" s="1">
        <f>COUNTIF(A:A,bank_processed_transactions[[#This Row],[transaction_id]])</f>
        <v>1</v>
      </c>
    </row>
    <row r="1111" spans="1:11" x14ac:dyDescent="0.3">
      <c r="A1111" s="1" t="s">
        <v>3694</v>
      </c>
      <c r="B1111" s="2">
        <v>46044</v>
      </c>
      <c r="C1111" s="1" t="s">
        <v>91</v>
      </c>
      <c r="D1111" s="1" t="s">
        <v>12</v>
      </c>
      <c r="E1111" s="1" t="s">
        <v>55</v>
      </c>
      <c r="F1111" s="1">
        <v>12372.49</v>
      </c>
      <c r="G1111" s="1" t="s">
        <v>14</v>
      </c>
      <c r="H1111" s="2">
        <v>46049</v>
      </c>
      <c r="I1111" s="1" t="s">
        <v>22</v>
      </c>
      <c r="J1111" s="1">
        <v>16.899999999999999</v>
      </c>
      <c r="K1111" s="1">
        <f>COUNTIF(A:A,bank_processed_transactions[[#This Row],[transaction_id]])</f>
        <v>1</v>
      </c>
    </row>
    <row r="1112" spans="1:11" x14ac:dyDescent="0.3">
      <c r="A1112" s="1" t="s">
        <v>701</v>
      </c>
      <c r="B1112" s="2">
        <v>46040</v>
      </c>
      <c r="C1112" s="1" t="s">
        <v>702</v>
      </c>
      <c r="D1112" s="1" t="s">
        <v>12</v>
      </c>
      <c r="E1112" s="1" t="s">
        <v>13</v>
      </c>
      <c r="F1112" s="1">
        <v>2081.77</v>
      </c>
      <c r="G1112" s="1" t="s">
        <v>14</v>
      </c>
      <c r="H1112" s="2">
        <v>46042</v>
      </c>
      <c r="I1112" s="1" t="s">
        <v>15</v>
      </c>
      <c r="J1112" s="1">
        <v>35.1</v>
      </c>
      <c r="K1112" s="1">
        <f>COUNTIF(A:A,bank_processed_transactions[[#This Row],[transaction_id]])</f>
        <v>1</v>
      </c>
    </row>
    <row r="1113" spans="1:11" x14ac:dyDescent="0.3">
      <c r="A1113" s="1" t="s">
        <v>3357</v>
      </c>
      <c r="B1113" s="2">
        <v>46038</v>
      </c>
      <c r="C1113" s="1" t="s">
        <v>1724</v>
      </c>
      <c r="D1113" s="1" t="s">
        <v>12</v>
      </c>
      <c r="E1113" s="1" t="s">
        <v>13</v>
      </c>
      <c r="F1113" s="1">
        <v>6684.65</v>
      </c>
      <c r="G1113" s="1" t="s">
        <v>14</v>
      </c>
      <c r="H1113" s="2">
        <v>46041</v>
      </c>
      <c r="I1113" s="1" t="s">
        <v>15</v>
      </c>
      <c r="J1113" s="1">
        <v>5.7</v>
      </c>
      <c r="K1113" s="1">
        <f>COUNTIF(A:A,bank_processed_transactions[[#This Row],[transaction_id]])</f>
        <v>1</v>
      </c>
    </row>
    <row r="1114" spans="1:11" x14ac:dyDescent="0.3">
      <c r="A1114" s="1" t="s">
        <v>970</v>
      </c>
      <c r="B1114" s="2">
        <v>46068</v>
      </c>
      <c r="C1114" s="1" t="s">
        <v>971</v>
      </c>
      <c r="D1114" s="1" t="s">
        <v>12</v>
      </c>
      <c r="E1114" s="1" t="s">
        <v>21</v>
      </c>
      <c r="F1114" s="1">
        <v>993.48</v>
      </c>
      <c r="G1114" s="1" t="s">
        <v>14</v>
      </c>
      <c r="H1114" s="2">
        <v>46070</v>
      </c>
      <c r="I1114" s="1" t="s">
        <v>28</v>
      </c>
      <c r="J1114" s="1">
        <v>30</v>
      </c>
      <c r="K1114" s="1">
        <f>COUNTIF(A:A,bank_processed_transactions[[#This Row],[transaction_id]])</f>
        <v>1</v>
      </c>
    </row>
    <row r="1115" spans="1:11" x14ac:dyDescent="0.3">
      <c r="A1115" s="1" t="s">
        <v>1937</v>
      </c>
      <c r="B1115" s="2">
        <v>46111</v>
      </c>
      <c r="C1115" s="1" t="s">
        <v>767</v>
      </c>
      <c r="D1115" s="1" t="s">
        <v>35</v>
      </c>
      <c r="E1115" s="1" t="s">
        <v>55</v>
      </c>
      <c r="F1115" s="1">
        <v>8395.7199999999993</v>
      </c>
      <c r="G1115" s="1" t="s">
        <v>14</v>
      </c>
      <c r="H1115" s="2">
        <v>46114</v>
      </c>
      <c r="I1115" s="1" t="s">
        <v>28</v>
      </c>
      <c r="J1115" s="1">
        <v>3.4</v>
      </c>
      <c r="K1115" s="1">
        <f>COUNTIF(A:A,bank_processed_transactions[[#This Row],[transaction_id]])</f>
        <v>1</v>
      </c>
    </row>
    <row r="1116" spans="1:11" x14ac:dyDescent="0.3">
      <c r="A1116" s="1" t="s">
        <v>4894</v>
      </c>
      <c r="B1116" s="2">
        <v>46061</v>
      </c>
      <c r="C1116" s="1" t="s">
        <v>2432</v>
      </c>
      <c r="D1116" s="1" t="s">
        <v>12</v>
      </c>
      <c r="E1116" s="1" t="s">
        <v>13</v>
      </c>
      <c r="F1116" s="1">
        <v>5365.32</v>
      </c>
      <c r="G1116" s="1" t="s">
        <v>14</v>
      </c>
      <c r="H1116" s="2">
        <v>46063</v>
      </c>
      <c r="I1116" s="1" t="s">
        <v>15</v>
      </c>
      <c r="J1116" s="1">
        <v>20.5</v>
      </c>
      <c r="K1116" s="1">
        <f>COUNTIF(A:A,bank_processed_transactions[[#This Row],[transaction_id]])</f>
        <v>1</v>
      </c>
    </row>
    <row r="1117" spans="1:11" x14ac:dyDescent="0.3">
      <c r="A1117" s="1" t="s">
        <v>329</v>
      </c>
      <c r="B1117" s="2">
        <v>46098</v>
      </c>
      <c r="C1117" s="1" t="s">
        <v>330</v>
      </c>
      <c r="D1117" s="1" t="s">
        <v>66</v>
      </c>
      <c r="E1117" s="1" t="s">
        <v>13</v>
      </c>
      <c r="F1117" s="1">
        <v>14877.44</v>
      </c>
      <c r="G1117" s="1" t="s">
        <v>14</v>
      </c>
      <c r="H1117" s="2">
        <v>46098</v>
      </c>
      <c r="I1117" s="1" t="s">
        <v>22</v>
      </c>
      <c r="J1117" s="1">
        <v>78.400000000000006</v>
      </c>
      <c r="K1117" s="1">
        <f>COUNTIF(A:A,bank_processed_transactions[[#This Row],[transaction_id]])</f>
        <v>1</v>
      </c>
    </row>
    <row r="1118" spans="1:11" x14ac:dyDescent="0.3">
      <c r="A1118" s="1" t="s">
        <v>2808</v>
      </c>
      <c r="B1118" s="2">
        <v>46097</v>
      </c>
      <c r="C1118" s="1" t="s">
        <v>282</v>
      </c>
      <c r="D1118" s="1" t="s">
        <v>18</v>
      </c>
      <c r="E1118" s="1" t="s">
        <v>55</v>
      </c>
      <c r="F1118" s="1">
        <v>1350.78</v>
      </c>
      <c r="G1118" s="1" t="s">
        <v>94</v>
      </c>
      <c r="H1118" s="2">
        <v>46100</v>
      </c>
      <c r="I1118" s="1" t="s">
        <v>22</v>
      </c>
      <c r="J1118" s="1">
        <v>7.2</v>
      </c>
      <c r="K1118" s="1">
        <f>COUNTIF(A:A,bank_processed_transactions[[#This Row],[transaction_id]])</f>
        <v>1</v>
      </c>
    </row>
    <row r="1119" spans="1:11" x14ac:dyDescent="0.3">
      <c r="A1119" s="1" t="s">
        <v>4872</v>
      </c>
      <c r="B1119" s="2">
        <v>46089</v>
      </c>
      <c r="C1119" s="1" t="s">
        <v>595</v>
      </c>
      <c r="D1119" s="1" t="s">
        <v>18</v>
      </c>
      <c r="E1119" s="1" t="s">
        <v>21</v>
      </c>
      <c r="F1119" s="1">
        <v>2010.82</v>
      </c>
      <c r="G1119" s="1" t="s">
        <v>14</v>
      </c>
      <c r="H1119" s="2">
        <v>46089</v>
      </c>
      <c r="I1119" s="1" t="s">
        <v>28</v>
      </c>
      <c r="J1119" s="1">
        <v>45.8</v>
      </c>
      <c r="K1119" s="1">
        <f>COUNTIF(A:A,bank_processed_transactions[[#This Row],[transaction_id]])</f>
        <v>1</v>
      </c>
    </row>
    <row r="1120" spans="1:11" x14ac:dyDescent="0.3">
      <c r="A1120" s="1" t="s">
        <v>3940</v>
      </c>
      <c r="B1120" s="2">
        <v>46074</v>
      </c>
      <c r="C1120" s="1" t="s">
        <v>1130</v>
      </c>
      <c r="D1120" s="1" t="s">
        <v>66</v>
      </c>
      <c r="E1120" s="1" t="s">
        <v>27</v>
      </c>
      <c r="F1120" s="1">
        <v>1858.07</v>
      </c>
      <c r="G1120" s="1" t="s">
        <v>14</v>
      </c>
      <c r="H1120" s="2">
        <v>46076</v>
      </c>
      <c r="I1120" s="1" t="s">
        <v>28</v>
      </c>
      <c r="J1120" s="1">
        <v>11.5</v>
      </c>
      <c r="K1120" s="1">
        <f>COUNTIF(A:A,bank_processed_transactions[[#This Row],[transaction_id]])</f>
        <v>1</v>
      </c>
    </row>
    <row r="1121" spans="1:11" x14ac:dyDescent="0.3">
      <c r="A1121" s="1" t="s">
        <v>1040</v>
      </c>
      <c r="B1121" s="2">
        <v>46090</v>
      </c>
      <c r="C1121" s="1" t="s">
        <v>1041</v>
      </c>
      <c r="D1121" s="1" t="s">
        <v>66</v>
      </c>
      <c r="E1121" s="1" t="s">
        <v>55</v>
      </c>
      <c r="F1121" s="1">
        <v>2590.19</v>
      </c>
      <c r="G1121" s="1" t="s">
        <v>14</v>
      </c>
      <c r="H1121" s="2">
        <v>46092</v>
      </c>
      <c r="I1121" s="1" t="s">
        <v>28</v>
      </c>
      <c r="J1121" s="1">
        <v>25</v>
      </c>
      <c r="K1121" s="1">
        <f>COUNTIF(A:A,bank_processed_transactions[[#This Row],[transaction_id]])</f>
        <v>1</v>
      </c>
    </row>
    <row r="1122" spans="1:11" x14ac:dyDescent="0.3">
      <c r="A1122" s="1" t="s">
        <v>3798</v>
      </c>
      <c r="B1122" s="2">
        <v>46105</v>
      </c>
      <c r="C1122" s="1" t="s">
        <v>2671</v>
      </c>
      <c r="D1122" s="1" t="s">
        <v>12</v>
      </c>
      <c r="E1122" s="1" t="s">
        <v>27</v>
      </c>
      <c r="F1122" s="1">
        <v>13890.72</v>
      </c>
      <c r="G1122" s="1" t="s">
        <v>14</v>
      </c>
      <c r="H1122" s="2">
        <v>46106</v>
      </c>
      <c r="I1122" s="1" t="s">
        <v>22</v>
      </c>
      <c r="J1122" s="1">
        <v>55.7</v>
      </c>
      <c r="K1122" s="1">
        <f>COUNTIF(A:A,bank_processed_transactions[[#This Row],[transaction_id]])</f>
        <v>1</v>
      </c>
    </row>
    <row r="1123" spans="1:11" x14ac:dyDescent="0.3">
      <c r="A1123" s="1" t="s">
        <v>4117</v>
      </c>
      <c r="B1123" s="2">
        <v>46064</v>
      </c>
      <c r="C1123" s="1" t="s">
        <v>1443</v>
      </c>
      <c r="D1123" s="1" t="s">
        <v>12</v>
      </c>
      <c r="E1123" s="1" t="s">
        <v>27</v>
      </c>
      <c r="F1123" s="1">
        <v>12920.12</v>
      </c>
      <c r="G1123" s="1" t="s">
        <v>14</v>
      </c>
      <c r="H1123" s="2">
        <v>46064</v>
      </c>
      <c r="I1123" s="1" t="s">
        <v>15</v>
      </c>
      <c r="J1123" s="1">
        <v>19.5</v>
      </c>
      <c r="K1123" s="1">
        <f>COUNTIF(A:A,bank_processed_transactions[[#This Row],[transaction_id]])</f>
        <v>1</v>
      </c>
    </row>
    <row r="1124" spans="1:11" x14ac:dyDescent="0.3">
      <c r="A1124" s="1" t="s">
        <v>4007</v>
      </c>
      <c r="B1124" s="2">
        <v>46042</v>
      </c>
      <c r="C1124" s="1" t="s">
        <v>2189</v>
      </c>
      <c r="D1124" s="1" t="s">
        <v>12</v>
      </c>
      <c r="E1124" s="1" t="s">
        <v>55</v>
      </c>
      <c r="F1124" s="1">
        <v>18081.490000000002</v>
      </c>
      <c r="G1124" s="1" t="s">
        <v>14</v>
      </c>
      <c r="H1124" s="2">
        <v>46045</v>
      </c>
      <c r="I1124" s="1" t="s">
        <v>22</v>
      </c>
      <c r="J1124" s="1">
        <v>143.1</v>
      </c>
      <c r="K1124" s="1">
        <f>COUNTIF(A:A,bank_processed_transactions[[#This Row],[transaction_id]])</f>
        <v>1</v>
      </c>
    </row>
    <row r="1125" spans="1:11" x14ac:dyDescent="0.3">
      <c r="A1125" s="1" t="s">
        <v>3945</v>
      </c>
      <c r="B1125" s="2">
        <v>46061</v>
      </c>
      <c r="C1125" s="1" t="s">
        <v>267</v>
      </c>
      <c r="D1125" s="1" t="s">
        <v>18</v>
      </c>
      <c r="E1125" s="1" t="s">
        <v>21</v>
      </c>
      <c r="F1125" s="1">
        <v>2410.0500000000002</v>
      </c>
      <c r="G1125" s="1" t="s">
        <v>14</v>
      </c>
      <c r="H1125" s="2">
        <v>46063</v>
      </c>
      <c r="I1125" s="1" t="s">
        <v>22</v>
      </c>
      <c r="J1125" s="1">
        <v>66</v>
      </c>
      <c r="K1125" s="1">
        <f>COUNTIF(A:A,bank_processed_transactions[[#This Row],[transaction_id]])</f>
        <v>1</v>
      </c>
    </row>
    <row r="1126" spans="1:11" x14ac:dyDescent="0.3">
      <c r="A1126" s="1" t="s">
        <v>1706</v>
      </c>
      <c r="B1126" s="2">
        <v>46039</v>
      </c>
      <c r="C1126" s="1" t="s">
        <v>1707</v>
      </c>
      <c r="D1126" s="1" t="s">
        <v>18</v>
      </c>
      <c r="E1126" s="1" t="s">
        <v>21</v>
      </c>
      <c r="F1126" s="1">
        <v>4258.25</v>
      </c>
      <c r="G1126" s="1" t="s">
        <v>14</v>
      </c>
      <c r="H1126" s="2">
        <v>46039</v>
      </c>
      <c r="I1126" s="1" t="s">
        <v>22</v>
      </c>
      <c r="J1126" s="1">
        <v>52.9</v>
      </c>
      <c r="K1126" s="1">
        <f>COUNTIF(A:A,bank_processed_transactions[[#This Row],[transaction_id]])</f>
        <v>1</v>
      </c>
    </row>
    <row r="1127" spans="1:11" x14ac:dyDescent="0.3">
      <c r="A1127" s="1" t="s">
        <v>4692</v>
      </c>
      <c r="B1127" s="2">
        <v>46041</v>
      </c>
      <c r="C1127" s="1" t="s">
        <v>2115</v>
      </c>
      <c r="D1127" s="1" t="s">
        <v>66</v>
      </c>
      <c r="E1127" s="1" t="s">
        <v>13</v>
      </c>
      <c r="F1127" s="1">
        <v>894.05</v>
      </c>
      <c r="G1127" s="1" t="s">
        <v>14</v>
      </c>
      <c r="H1127" s="2">
        <v>46041</v>
      </c>
      <c r="I1127" s="1" t="s">
        <v>15</v>
      </c>
      <c r="J1127" s="1">
        <v>14.6</v>
      </c>
      <c r="K1127" s="1">
        <f>COUNTIF(A:A,bank_processed_transactions[[#This Row],[transaction_id]])</f>
        <v>1</v>
      </c>
    </row>
    <row r="1128" spans="1:11" x14ac:dyDescent="0.3">
      <c r="A1128" s="1" t="s">
        <v>2760</v>
      </c>
      <c r="B1128" s="2">
        <v>46106</v>
      </c>
      <c r="C1128" s="1" t="s">
        <v>207</v>
      </c>
      <c r="D1128" s="1" t="s">
        <v>12</v>
      </c>
      <c r="E1128" s="1" t="s">
        <v>55</v>
      </c>
      <c r="F1128" s="1">
        <v>4287.16</v>
      </c>
      <c r="G1128" s="1" t="s">
        <v>14</v>
      </c>
      <c r="H1128" s="2">
        <v>46107</v>
      </c>
      <c r="I1128" s="1" t="s">
        <v>22</v>
      </c>
      <c r="J1128" s="1">
        <v>23.6</v>
      </c>
      <c r="K1128" s="1">
        <f>COUNTIF(A:A,bank_processed_transactions[[#This Row],[transaction_id]])</f>
        <v>2</v>
      </c>
    </row>
    <row r="1129" spans="1:11" x14ac:dyDescent="0.3">
      <c r="A1129" s="1" t="s">
        <v>2760</v>
      </c>
      <c r="B1129" s="2">
        <v>46106</v>
      </c>
      <c r="C1129" s="1" t="s">
        <v>207</v>
      </c>
      <c r="D1129" s="1" t="s">
        <v>12</v>
      </c>
      <c r="E1129" s="1" t="s">
        <v>55</v>
      </c>
      <c r="F1129" s="1">
        <v>4287.16</v>
      </c>
      <c r="G1129" s="1" t="s">
        <v>14</v>
      </c>
      <c r="H1129" s="2">
        <v>46108</v>
      </c>
      <c r="I1129" s="1" t="s">
        <v>22</v>
      </c>
      <c r="J1129" s="1">
        <v>23.6</v>
      </c>
      <c r="K1129" s="1">
        <f>COUNTIF(A:A,bank_processed_transactions[[#This Row],[transaction_id]])</f>
        <v>2</v>
      </c>
    </row>
    <row r="1130" spans="1:11" x14ac:dyDescent="0.3">
      <c r="A1130" s="1" t="s">
        <v>3631</v>
      </c>
      <c r="B1130" s="2">
        <v>46058</v>
      </c>
      <c r="C1130" s="1" t="s">
        <v>518</v>
      </c>
      <c r="D1130" s="1" t="s">
        <v>35</v>
      </c>
      <c r="E1130" s="1" t="s">
        <v>13</v>
      </c>
      <c r="F1130" s="1">
        <v>1077.24</v>
      </c>
      <c r="G1130" s="1" t="s">
        <v>14</v>
      </c>
      <c r="H1130" s="2">
        <v>46059</v>
      </c>
      <c r="I1130" s="1" t="s">
        <v>28</v>
      </c>
      <c r="J1130" s="1">
        <v>104.5</v>
      </c>
      <c r="K1130" s="1">
        <f>COUNTIF(A:A,bank_processed_transactions[[#This Row],[transaction_id]])</f>
        <v>1</v>
      </c>
    </row>
    <row r="1131" spans="1:11" x14ac:dyDescent="0.3">
      <c r="A1131" s="1" t="s">
        <v>2656</v>
      </c>
      <c r="B1131" s="2">
        <v>46094</v>
      </c>
      <c r="C1131" s="1" t="s">
        <v>1438</v>
      </c>
      <c r="D1131" s="1" t="s">
        <v>66</v>
      </c>
      <c r="E1131" s="1" t="s">
        <v>13</v>
      </c>
      <c r="F1131" s="1">
        <v>34428.18</v>
      </c>
      <c r="G1131" s="1" t="s">
        <v>14</v>
      </c>
      <c r="H1131" s="2">
        <v>46095</v>
      </c>
      <c r="I1131" s="1" t="s">
        <v>22</v>
      </c>
      <c r="J1131" s="1">
        <v>11.8</v>
      </c>
      <c r="K1131" s="1">
        <f>COUNTIF(A:A,bank_processed_transactions[[#This Row],[transaction_id]])</f>
        <v>1</v>
      </c>
    </row>
    <row r="1132" spans="1:11" x14ac:dyDescent="0.3">
      <c r="A1132" s="1" t="s">
        <v>4350</v>
      </c>
      <c r="B1132" s="2">
        <v>46070</v>
      </c>
      <c r="C1132" s="1" t="s">
        <v>1074</v>
      </c>
      <c r="D1132" s="1" t="s">
        <v>66</v>
      </c>
      <c r="E1132" s="1" t="s">
        <v>21</v>
      </c>
      <c r="F1132" s="1">
        <v>10729.51</v>
      </c>
      <c r="G1132" s="1" t="s">
        <v>14</v>
      </c>
      <c r="H1132" s="2">
        <v>46070</v>
      </c>
      <c r="I1132" s="1" t="s">
        <v>22</v>
      </c>
      <c r="J1132" s="1">
        <v>48.4</v>
      </c>
      <c r="K1132" s="1">
        <f>COUNTIF(A:A,bank_processed_transactions[[#This Row],[transaction_id]])</f>
        <v>1</v>
      </c>
    </row>
    <row r="1133" spans="1:11" x14ac:dyDescent="0.3">
      <c r="A1133" s="1" t="s">
        <v>242</v>
      </c>
      <c r="B1133" s="2">
        <v>46048</v>
      </c>
      <c r="C1133" s="1" t="s">
        <v>243</v>
      </c>
      <c r="D1133" s="1" t="s">
        <v>35</v>
      </c>
      <c r="E1133" s="1" t="s">
        <v>13</v>
      </c>
      <c r="F1133" s="1">
        <v>2033.15</v>
      </c>
      <c r="G1133" s="1" t="s">
        <v>14</v>
      </c>
      <c r="H1133" s="2">
        <v>46051</v>
      </c>
      <c r="I1133" s="1" t="s">
        <v>15</v>
      </c>
      <c r="J1133" s="1">
        <v>32.1</v>
      </c>
      <c r="K1133" s="1">
        <f>COUNTIF(A:A,bank_processed_transactions[[#This Row],[transaction_id]])</f>
        <v>1</v>
      </c>
    </row>
    <row r="1134" spans="1:11" x14ac:dyDescent="0.3">
      <c r="A1134" s="1" t="s">
        <v>4046</v>
      </c>
      <c r="B1134" s="2">
        <v>46044</v>
      </c>
      <c r="C1134" s="1" t="s">
        <v>2095</v>
      </c>
      <c r="D1134" s="1" t="s">
        <v>12</v>
      </c>
      <c r="E1134" s="1" t="s">
        <v>55</v>
      </c>
      <c r="F1134" s="1">
        <v>2397.96</v>
      </c>
      <c r="G1134" s="1" t="s">
        <v>14</v>
      </c>
      <c r="H1134" s="2">
        <v>46045</v>
      </c>
      <c r="I1134" s="1" t="s">
        <v>22</v>
      </c>
      <c r="J1134" s="1">
        <v>33.4</v>
      </c>
      <c r="K1134" s="1">
        <f>COUNTIF(A:A,bank_processed_transactions[[#This Row],[transaction_id]])</f>
        <v>1</v>
      </c>
    </row>
    <row r="1135" spans="1:11" x14ac:dyDescent="0.3">
      <c r="A1135" s="1" t="s">
        <v>4181</v>
      </c>
      <c r="B1135" s="2">
        <v>46053</v>
      </c>
      <c r="C1135" s="1" t="s">
        <v>2002</v>
      </c>
      <c r="D1135" s="1" t="s">
        <v>66</v>
      </c>
      <c r="E1135" s="1" t="s">
        <v>13</v>
      </c>
      <c r="F1135" s="1">
        <v>431.81</v>
      </c>
      <c r="G1135" s="1" t="s">
        <v>14</v>
      </c>
      <c r="H1135" s="2">
        <v>46053</v>
      </c>
      <c r="I1135" s="1" t="s">
        <v>15</v>
      </c>
      <c r="J1135" s="1">
        <v>45.4</v>
      </c>
      <c r="K1135" s="1">
        <f>COUNTIF(A:A,bank_processed_transactions[[#This Row],[transaction_id]])</f>
        <v>1</v>
      </c>
    </row>
    <row r="1136" spans="1:11" x14ac:dyDescent="0.3">
      <c r="A1136" s="1" t="s">
        <v>129</v>
      </c>
      <c r="B1136" s="2">
        <v>46105</v>
      </c>
      <c r="C1136" s="1" t="s">
        <v>130</v>
      </c>
      <c r="D1136" s="1" t="s">
        <v>66</v>
      </c>
      <c r="E1136" s="1" t="s">
        <v>13</v>
      </c>
      <c r="F1136" s="1">
        <v>197.24</v>
      </c>
      <c r="G1136" s="1" t="s">
        <v>14</v>
      </c>
      <c r="H1136" s="2">
        <v>46106</v>
      </c>
      <c r="I1136" s="1" t="s">
        <v>22</v>
      </c>
      <c r="J1136" s="1">
        <v>37.9</v>
      </c>
      <c r="K1136" s="1">
        <f>COUNTIF(A:A,bank_processed_transactions[[#This Row],[transaction_id]])</f>
        <v>1</v>
      </c>
    </row>
    <row r="1137" spans="1:11" x14ac:dyDescent="0.3">
      <c r="A1137" s="1" t="s">
        <v>3183</v>
      </c>
      <c r="B1137" s="2">
        <v>46109</v>
      </c>
      <c r="C1137" s="1" t="s">
        <v>566</v>
      </c>
      <c r="D1137" s="1" t="s">
        <v>46</v>
      </c>
      <c r="E1137" s="1" t="s">
        <v>13</v>
      </c>
      <c r="F1137" s="1">
        <v>9622.14</v>
      </c>
      <c r="G1137" s="1" t="s">
        <v>14</v>
      </c>
      <c r="H1137" s="2">
        <v>46109</v>
      </c>
      <c r="I1137" s="1" t="s">
        <v>15</v>
      </c>
      <c r="J1137" s="1">
        <v>15.8</v>
      </c>
      <c r="K1137" s="1">
        <f>COUNTIF(A:A,bank_processed_transactions[[#This Row],[transaction_id]])</f>
        <v>1</v>
      </c>
    </row>
    <row r="1138" spans="1:11" x14ac:dyDescent="0.3">
      <c r="A1138" s="1" t="s">
        <v>2973</v>
      </c>
      <c r="B1138" s="2">
        <v>46098</v>
      </c>
      <c r="C1138" s="1" t="s">
        <v>1304</v>
      </c>
      <c r="D1138" s="1" t="s">
        <v>12</v>
      </c>
      <c r="E1138" s="1" t="s">
        <v>21</v>
      </c>
      <c r="F1138" s="1">
        <v>9227.2900000000009</v>
      </c>
      <c r="G1138" s="1" t="s">
        <v>14</v>
      </c>
      <c r="H1138" s="2">
        <v>46098</v>
      </c>
      <c r="I1138" s="1" t="s">
        <v>15</v>
      </c>
      <c r="J1138" s="1">
        <v>18.600000000000001</v>
      </c>
      <c r="K1138" s="1">
        <f>COUNTIF(A:A,bank_processed_transactions[[#This Row],[transaction_id]])</f>
        <v>1</v>
      </c>
    </row>
    <row r="1139" spans="1:11" x14ac:dyDescent="0.3">
      <c r="A1139" s="1" t="s">
        <v>4219</v>
      </c>
      <c r="B1139" s="2">
        <v>46027</v>
      </c>
      <c r="C1139" s="1" t="s">
        <v>76</v>
      </c>
      <c r="D1139" s="1" t="s">
        <v>12</v>
      </c>
      <c r="E1139" s="1" t="s">
        <v>13</v>
      </c>
      <c r="F1139" s="1">
        <v>4319.93</v>
      </c>
      <c r="G1139" s="1" t="s">
        <v>14</v>
      </c>
      <c r="H1139" s="2">
        <v>46027</v>
      </c>
      <c r="I1139" s="1" t="s">
        <v>28</v>
      </c>
      <c r="J1139" s="1">
        <v>49.5</v>
      </c>
      <c r="K1139" s="1">
        <f>COUNTIF(A:A,bank_processed_transactions[[#This Row],[transaction_id]])</f>
        <v>1</v>
      </c>
    </row>
    <row r="1140" spans="1:11" x14ac:dyDescent="0.3">
      <c r="A1140" s="1" t="s">
        <v>44</v>
      </c>
      <c r="B1140" s="2">
        <v>46047</v>
      </c>
      <c r="C1140" s="1" t="s">
        <v>45</v>
      </c>
      <c r="D1140" s="1" t="s">
        <v>46</v>
      </c>
      <c r="E1140" s="1" t="s">
        <v>21</v>
      </c>
      <c r="F1140" s="1">
        <v>6200.09</v>
      </c>
      <c r="G1140" s="1" t="s">
        <v>14</v>
      </c>
      <c r="H1140" s="2">
        <v>46050</v>
      </c>
      <c r="I1140" s="1" t="s">
        <v>22</v>
      </c>
      <c r="J1140" s="1">
        <v>17.399999999999999</v>
      </c>
      <c r="K1140" s="1">
        <f>COUNTIF(A:A,bank_processed_transactions[[#This Row],[transaction_id]])</f>
        <v>1</v>
      </c>
    </row>
    <row r="1141" spans="1:11" x14ac:dyDescent="0.3">
      <c r="A1141" s="1" t="s">
        <v>4072</v>
      </c>
      <c r="B1141" s="2">
        <v>46090</v>
      </c>
      <c r="C1141" s="1" t="s">
        <v>1175</v>
      </c>
      <c r="D1141" s="1" t="s">
        <v>66</v>
      </c>
      <c r="E1141" s="1" t="s">
        <v>21</v>
      </c>
      <c r="F1141" s="1">
        <v>6809.04</v>
      </c>
      <c r="G1141" s="1" t="s">
        <v>14</v>
      </c>
      <c r="H1141" s="2">
        <v>46091</v>
      </c>
      <c r="I1141" s="1" t="s">
        <v>15</v>
      </c>
      <c r="J1141" s="1">
        <v>21.5</v>
      </c>
      <c r="K1141" s="1">
        <f>COUNTIF(A:A,bank_processed_transactions[[#This Row],[transaction_id]])</f>
        <v>1</v>
      </c>
    </row>
    <row r="1142" spans="1:11" x14ac:dyDescent="0.3">
      <c r="A1142" s="1" t="s">
        <v>1935</v>
      </c>
      <c r="B1142" s="2">
        <v>46041</v>
      </c>
      <c r="C1142" s="1" t="s">
        <v>397</v>
      </c>
      <c r="D1142" s="1" t="s">
        <v>35</v>
      </c>
      <c r="E1142" s="1" t="s">
        <v>27</v>
      </c>
      <c r="F1142" s="1">
        <v>7603.21</v>
      </c>
      <c r="G1142" s="1" t="s">
        <v>14</v>
      </c>
      <c r="H1142" s="2">
        <v>46042</v>
      </c>
      <c r="I1142" s="1" t="s">
        <v>15</v>
      </c>
      <c r="J1142" s="1">
        <v>22</v>
      </c>
      <c r="K1142" s="1">
        <f>COUNTIF(A:A,bank_processed_transactions[[#This Row],[transaction_id]])</f>
        <v>1</v>
      </c>
    </row>
    <row r="1143" spans="1:11" x14ac:dyDescent="0.3">
      <c r="A1143" s="1" t="s">
        <v>3027</v>
      </c>
      <c r="B1143" s="2">
        <v>46100</v>
      </c>
      <c r="C1143" s="1" t="s">
        <v>1283</v>
      </c>
      <c r="D1143" s="1" t="s">
        <v>12</v>
      </c>
      <c r="E1143" s="1" t="s">
        <v>13</v>
      </c>
      <c r="F1143" s="1">
        <v>25831.68</v>
      </c>
      <c r="G1143" s="1" t="s">
        <v>14</v>
      </c>
      <c r="H1143" s="2">
        <v>46102</v>
      </c>
      <c r="I1143" s="1" t="s">
        <v>28</v>
      </c>
      <c r="J1143" s="1">
        <v>13.7</v>
      </c>
      <c r="K1143" s="1">
        <f>COUNTIF(A:A,bank_processed_transactions[[#This Row],[transaction_id]])</f>
        <v>1</v>
      </c>
    </row>
    <row r="1144" spans="1:11" x14ac:dyDescent="0.3">
      <c r="A1144" s="1" t="s">
        <v>1477</v>
      </c>
      <c r="B1144" s="2">
        <v>46089</v>
      </c>
      <c r="C1144" s="1" t="s">
        <v>1478</v>
      </c>
      <c r="D1144" s="1" t="s">
        <v>12</v>
      </c>
      <c r="E1144" s="1" t="s">
        <v>13</v>
      </c>
      <c r="F1144" s="1">
        <v>607.91999999999996</v>
      </c>
      <c r="G1144" s="1" t="s">
        <v>14</v>
      </c>
      <c r="H1144" s="2">
        <v>46092</v>
      </c>
      <c r="I1144" s="1" t="s">
        <v>15</v>
      </c>
      <c r="J1144" s="1">
        <v>36.1</v>
      </c>
      <c r="K1144" s="1">
        <f>COUNTIF(A:A,bank_processed_transactions[[#This Row],[transaction_id]])</f>
        <v>1</v>
      </c>
    </row>
    <row r="1145" spans="1:11" x14ac:dyDescent="0.3">
      <c r="A1145" s="1" t="s">
        <v>1436</v>
      </c>
      <c r="B1145" s="2">
        <v>46029</v>
      </c>
      <c r="C1145" s="1" t="s">
        <v>84</v>
      </c>
      <c r="D1145" s="1" t="s">
        <v>35</v>
      </c>
      <c r="E1145" s="1" t="s">
        <v>13</v>
      </c>
      <c r="F1145" s="1">
        <v>3135.02</v>
      </c>
      <c r="G1145" s="1" t="s">
        <v>14</v>
      </c>
      <c r="H1145" s="2">
        <v>46030</v>
      </c>
      <c r="I1145" s="1" t="s">
        <v>15</v>
      </c>
      <c r="J1145" s="1">
        <v>7.5</v>
      </c>
      <c r="K1145" s="1">
        <f>COUNTIF(A:A,bank_processed_transactions[[#This Row],[transaction_id]])</f>
        <v>1</v>
      </c>
    </row>
    <row r="1146" spans="1:11" x14ac:dyDescent="0.3">
      <c r="A1146" s="1" t="s">
        <v>4142</v>
      </c>
      <c r="B1146" s="2">
        <v>46054</v>
      </c>
      <c r="C1146" s="1" t="s">
        <v>818</v>
      </c>
      <c r="D1146" s="1" t="s">
        <v>46</v>
      </c>
      <c r="E1146" s="1" t="s">
        <v>27</v>
      </c>
      <c r="F1146" s="1">
        <v>3213.07</v>
      </c>
      <c r="G1146" s="1" t="s">
        <v>14</v>
      </c>
      <c r="H1146" s="2">
        <v>46057</v>
      </c>
      <c r="I1146" s="1" t="s">
        <v>22</v>
      </c>
      <c r="J1146" s="1">
        <v>31.8</v>
      </c>
      <c r="K1146" s="1">
        <f>COUNTIF(A:A,bank_processed_transactions[[#This Row],[transaction_id]])</f>
        <v>1</v>
      </c>
    </row>
    <row r="1147" spans="1:11" x14ac:dyDescent="0.3">
      <c r="A1147" s="1" t="s">
        <v>1743</v>
      </c>
      <c r="B1147" s="2">
        <v>46070</v>
      </c>
      <c r="C1147" s="1" t="s">
        <v>120</v>
      </c>
      <c r="D1147" s="1" t="s">
        <v>12</v>
      </c>
      <c r="E1147" s="1" t="s">
        <v>13</v>
      </c>
      <c r="F1147" s="1">
        <v>2670.26</v>
      </c>
      <c r="G1147" s="1" t="s">
        <v>14</v>
      </c>
      <c r="H1147" s="2">
        <v>46073</v>
      </c>
      <c r="I1147" s="1" t="s">
        <v>22</v>
      </c>
      <c r="J1147" s="1">
        <v>52.5</v>
      </c>
      <c r="K1147" s="1">
        <f>COUNTIF(A:A,bank_processed_transactions[[#This Row],[transaction_id]])</f>
        <v>1</v>
      </c>
    </row>
    <row r="1148" spans="1:11" x14ac:dyDescent="0.3">
      <c r="A1148" s="1" t="s">
        <v>4155</v>
      </c>
      <c r="B1148" s="2">
        <v>46085</v>
      </c>
      <c r="C1148" s="1" t="s">
        <v>2634</v>
      </c>
      <c r="D1148" s="1" t="s">
        <v>12</v>
      </c>
      <c r="E1148" s="1" t="s">
        <v>13</v>
      </c>
      <c r="F1148" s="1">
        <v>1909.59</v>
      </c>
      <c r="G1148" s="1" t="s">
        <v>14</v>
      </c>
      <c r="H1148" s="2">
        <v>46088</v>
      </c>
      <c r="I1148" s="1" t="s">
        <v>22</v>
      </c>
      <c r="J1148" s="1">
        <v>34.700000000000003</v>
      </c>
      <c r="K1148" s="1">
        <f>COUNTIF(A:A,bank_processed_transactions[[#This Row],[transaction_id]])</f>
        <v>1</v>
      </c>
    </row>
    <row r="1149" spans="1:11" x14ac:dyDescent="0.3">
      <c r="A1149" s="1" t="s">
        <v>4585</v>
      </c>
      <c r="B1149" s="2">
        <v>46108</v>
      </c>
      <c r="C1149" s="1" t="s">
        <v>2017</v>
      </c>
      <c r="D1149" s="1" t="s">
        <v>12</v>
      </c>
      <c r="E1149" s="1" t="s">
        <v>21</v>
      </c>
      <c r="F1149" s="1">
        <v>13630.29</v>
      </c>
      <c r="G1149" s="1" t="s">
        <v>14</v>
      </c>
      <c r="H1149" s="2">
        <v>46110</v>
      </c>
      <c r="I1149" s="1" t="s">
        <v>15</v>
      </c>
      <c r="J1149" s="1">
        <v>34.700000000000003</v>
      </c>
      <c r="K1149" s="1">
        <f>COUNTIF(A:A,bank_processed_transactions[[#This Row],[transaction_id]])</f>
        <v>1</v>
      </c>
    </row>
    <row r="1150" spans="1:11" x14ac:dyDescent="0.3">
      <c r="A1150" s="1" t="s">
        <v>1067</v>
      </c>
      <c r="B1150" s="2">
        <v>46058</v>
      </c>
      <c r="C1150" s="1" t="s">
        <v>1068</v>
      </c>
      <c r="D1150" s="1" t="s">
        <v>12</v>
      </c>
      <c r="E1150" s="1" t="s">
        <v>27</v>
      </c>
      <c r="F1150" s="1">
        <v>1450.38</v>
      </c>
      <c r="G1150" s="1" t="s">
        <v>14</v>
      </c>
      <c r="H1150" s="2">
        <v>46061</v>
      </c>
      <c r="I1150" s="1" t="s">
        <v>28</v>
      </c>
      <c r="J1150" s="1">
        <v>53.9</v>
      </c>
      <c r="K1150" s="1">
        <f>COUNTIF(A:A,bank_processed_transactions[[#This Row],[transaction_id]])</f>
        <v>1</v>
      </c>
    </row>
    <row r="1151" spans="1:11" x14ac:dyDescent="0.3">
      <c r="A1151" s="1" t="s">
        <v>808</v>
      </c>
      <c r="B1151" s="2">
        <v>46040</v>
      </c>
      <c r="C1151" s="1" t="s">
        <v>486</v>
      </c>
      <c r="D1151" s="1" t="s">
        <v>46</v>
      </c>
      <c r="E1151" s="1" t="s">
        <v>13</v>
      </c>
      <c r="F1151" s="1">
        <v>576.33000000000004</v>
      </c>
      <c r="G1151" s="1" t="s">
        <v>14</v>
      </c>
      <c r="H1151" s="2">
        <v>46043</v>
      </c>
      <c r="I1151" s="1" t="s">
        <v>15</v>
      </c>
      <c r="J1151" s="1">
        <v>16.399999999999999</v>
      </c>
      <c r="K1151" s="1">
        <f>COUNTIF(A:A,bank_processed_transactions[[#This Row],[transaction_id]])</f>
        <v>1</v>
      </c>
    </row>
    <row r="1152" spans="1:11" x14ac:dyDescent="0.3">
      <c r="A1152" s="1" t="s">
        <v>441</v>
      </c>
      <c r="B1152" s="2">
        <v>46087</v>
      </c>
      <c r="C1152" s="1" t="s">
        <v>442</v>
      </c>
      <c r="D1152" s="1" t="s">
        <v>18</v>
      </c>
      <c r="E1152" s="1" t="s">
        <v>21</v>
      </c>
      <c r="F1152" s="1">
        <v>1496.38</v>
      </c>
      <c r="G1152" s="1" t="s">
        <v>14</v>
      </c>
      <c r="H1152" s="2">
        <v>46092</v>
      </c>
      <c r="I1152" s="1" t="s">
        <v>15</v>
      </c>
      <c r="J1152" s="1">
        <v>77.2</v>
      </c>
      <c r="K1152" s="1">
        <f>COUNTIF(A:A,bank_processed_transactions[[#This Row],[transaction_id]])</f>
        <v>1</v>
      </c>
    </row>
    <row r="1153" spans="1:11" x14ac:dyDescent="0.3">
      <c r="A1153" s="1" t="s">
        <v>2467</v>
      </c>
      <c r="B1153" s="2">
        <v>46061</v>
      </c>
      <c r="C1153" s="1" t="s">
        <v>107</v>
      </c>
      <c r="D1153" s="1" t="s">
        <v>18</v>
      </c>
      <c r="E1153" s="1" t="s">
        <v>13</v>
      </c>
      <c r="F1153" s="1">
        <v>1930.94</v>
      </c>
      <c r="G1153" s="1" t="s">
        <v>14</v>
      </c>
      <c r="H1153" s="2">
        <v>46061</v>
      </c>
      <c r="I1153" s="1" t="s">
        <v>22</v>
      </c>
      <c r="J1153" s="1">
        <v>22.7</v>
      </c>
      <c r="K1153" s="1">
        <f>COUNTIF(A:A,bank_processed_transactions[[#This Row],[transaction_id]])</f>
        <v>1</v>
      </c>
    </row>
    <row r="1154" spans="1:11" x14ac:dyDescent="0.3">
      <c r="A1154" s="1" t="s">
        <v>3539</v>
      </c>
      <c r="B1154" s="2">
        <v>46094</v>
      </c>
      <c r="C1154" s="1" t="s">
        <v>3540</v>
      </c>
      <c r="D1154" s="1" t="s">
        <v>46</v>
      </c>
      <c r="E1154" s="1" t="s">
        <v>13</v>
      </c>
      <c r="F1154" s="1">
        <v>7510.63</v>
      </c>
      <c r="G1154" s="1" t="s">
        <v>14</v>
      </c>
      <c r="H1154" s="2">
        <v>46094</v>
      </c>
      <c r="I1154" s="1" t="s">
        <v>15</v>
      </c>
      <c r="J1154" s="1">
        <v>49.9</v>
      </c>
      <c r="K1154" s="1">
        <f>COUNTIF(A:A,bank_processed_transactions[[#This Row],[transaction_id]])</f>
        <v>1</v>
      </c>
    </row>
    <row r="1155" spans="1:11" x14ac:dyDescent="0.3">
      <c r="A1155" s="1" t="s">
        <v>506</v>
      </c>
      <c r="B1155" s="2">
        <v>46039</v>
      </c>
      <c r="C1155" s="1" t="s">
        <v>177</v>
      </c>
      <c r="D1155" s="1" t="s">
        <v>18</v>
      </c>
      <c r="E1155" s="1" t="s">
        <v>27</v>
      </c>
      <c r="F1155" s="1">
        <v>16329.04</v>
      </c>
      <c r="G1155" s="1" t="s">
        <v>94</v>
      </c>
      <c r="H1155" s="2">
        <v>46040</v>
      </c>
      <c r="I1155" s="1" t="s">
        <v>15</v>
      </c>
      <c r="J1155" s="1">
        <v>18.3</v>
      </c>
      <c r="K1155" s="1">
        <f>COUNTIF(A:A,bank_processed_transactions[[#This Row],[transaction_id]])</f>
        <v>1</v>
      </c>
    </row>
    <row r="1156" spans="1:11" x14ac:dyDescent="0.3">
      <c r="A1156" s="1" t="s">
        <v>1218</v>
      </c>
      <c r="B1156" s="2">
        <v>46036</v>
      </c>
      <c r="C1156" s="1" t="s">
        <v>1077</v>
      </c>
      <c r="D1156" s="1" t="s">
        <v>12</v>
      </c>
      <c r="E1156" s="1" t="s">
        <v>27</v>
      </c>
      <c r="F1156" s="1">
        <v>2874.58</v>
      </c>
      <c r="G1156" s="1" t="s">
        <v>14</v>
      </c>
      <c r="H1156" s="2">
        <v>46039</v>
      </c>
      <c r="I1156" s="1" t="s">
        <v>22</v>
      </c>
      <c r="J1156" s="1">
        <v>15.5</v>
      </c>
      <c r="K1156" s="1">
        <f>COUNTIF(A:A,bank_processed_transactions[[#This Row],[transaction_id]])</f>
        <v>1</v>
      </c>
    </row>
    <row r="1157" spans="1:11" x14ac:dyDescent="0.3">
      <c r="A1157" s="1" t="s">
        <v>2699</v>
      </c>
      <c r="B1157" s="2">
        <v>46084</v>
      </c>
      <c r="C1157" s="1" t="s">
        <v>122</v>
      </c>
      <c r="D1157" s="1" t="s">
        <v>18</v>
      </c>
      <c r="E1157" s="1" t="s">
        <v>55</v>
      </c>
      <c r="F1157" s="1">
        <v>12757.85</v>
      </c>
      <c r="G1157" s="1" t="s">
        <v>14</v>
      </c>
      <c r="H1157" s="2">
        <v>46087</v>
      </c>
      <c r="I1157" s="1" t="s">
        <v>28</v>
      </c>
      <c r="J1157" s="1">
        <v>33.1</v>
      </c>
      <c r="K1157" s="1">
        <f>COUNTIF(A:A,bank_processed_transactions[[#This Row],[transaction_id]])</f>
        <v>1</v>
      </c>
    </row>
    <row r="1158" spans="1:11" x14ac:dyDescent="0.3">
      <c r="A1158" s="1" t="s">
        <v>4545</v>
      </c>
      <c r="B1158" s="2">
        <v>46097</v>
      </c>
      <c r="C1158" s="1" t="s">
        <v>4416</v>
      </c>
      <c r="D1158" s="1" t="s">
        <v>12</v>
      </c>
      <c r="E1158" s="1" t="s">
        <v>13</v>
      </c>
      <c r="F1158" s="1">
        <v>28159.09</v>
      </c>
      <c r="G1158" s="1" t="s">
        <v>14</v>
      </c>
      <c r="H1158" s="2">
        <v>46100</v>
      </c>
      <c r="I1158" s="1" t="s">
        <v>22</v>
      </c>
      <c r="J1158" s="1">
        <v>11.8</v>
      </c>
      <c r="K1158" s="1">
        <f>COUNTIF(A:A,bank_processed_transactions[[#This Row],[transaction_id]])</f>
        <v>1</v>
      </c>
    </row>
    <row r="1159" spans="1:11" x14ac:dyDescent="0.3">
      <c r="A1159" s="1" t="s">
        <v>1572</v>
      </c>
      <c r="B1159" s="2">
        <v>46049</v>
      </c>
      <c r="C1159" s="1" t="s">
        <v>1573</v>
      </c>
      <c r="D1159" s="1" t="s">
        <v>35</v>
      </c>
      <c r="E1159" s="1" t="s">
        <v>21</v>
      </c>
      <c r="F1159" s="1">
        <v>6510.06</v>
      </c>
      <c r="G1159" s="1" t="s">
        <v>14</v>
      </c>
      <c r="H1159" s="2">
        <v>46050</v>
      </c>
      <c r="I1159" s="1" t="s">
        <v>22</v>
      </c>
      <c r="J1159" s="1">
        <v>42.2</v>
      </c>
      <c r="K1159" s="1">
        <f>COUNTIF(A:A,bank_processed_transactions[[#This Row],[transaction_id]])</f>
        <v>1</v>
      </c>
    </row>
    <row r="1160" spans="1:11" x14ac:dyDescent="0.3">
      <c r="A1160" s="1" t="s">
        <v>1725</v>
      </c>
      <c r="B1160" s="2">
        <v>46066</v>
      </c>
      <c r="C1160" s="1" t="s">
        <v>806</v>
      </c>
      <c r="D1160" s="1" t="s">
        <v>35</v>
      </c>
      <c r="E1160" s="1" t="s">
        <v>55</v>
      </c>
      <c r="F1160" s="1">
        <v>744.18</v>
      </c>
      <c r="G1160" s="1" t="s">
        <v>14</v>
      </c>
      <c r="H1160" s="2">
        <v>46066</v>
      </c>
      <c r="I1160" s="1" t="s">
        <v>28</v>
      </c>
      <c r="J1160" s="1">
        <v>21.9</v>
      </c>
      <c r="K1160" s="1">
        <f>COUNTIF(A:A,bank_processed_transactions[[#This Row],[transaction_id]])</f>
        <v>1</v>
      </c>
    </row>
    <row r="1161" spans="1:11" x14ac:dyDescent="0.3">
      <c r="A1161" s="1" t="s">
        <v>2172</v>
      </c>
      <c r="B1161" s="2">
        <v>46068</v>
      </c>
      <c r="C1161" s="1" t="s">
        <v>1989</v>
      </c>
      <c r="D1161" s="1" t="s">
        <v>66</v>
      </c>
      <c r="E1161" s="1" t="s">
        <v>27</v>
      </c>
      <c r="F1161" s="1">
        <v>1479.01</v>
      </c>
      <c r="G1161" s="1" t="s">
        <v>94</v>
      </c>
      <c r="H1161" s="2">
        <v>46068</v>
      </c>
      <c r="I1161" s="1" t="s">
        <v>15</v>
      </c>
      <c r="J1161" s="1">
        <v>7.4</v>
      </c>
      <c r="K1161" s="1">
        <f>COUNTIF(A:A,bank_processed_transactions[[#This Row],[transaction_id]])</f>
        <v>1</v>
      </c>
    </row>
    <row r="1162" spans="1:11" x14ac:dyDescent="0.3">
      <c r="A1162" s="1" t="s">
        <v>392</v>
      </c>
      <c r="B1162" s="2">
        <v>46095</v>
      </c>
      <c r="C1162" s="1" t="s">
        <v>54</v>
      </c>
      <c r="D1162" s="1" t="s">
        <v>12</v>
      </c>
      <c r="E1162" s="1" t="s">
        <v>21</v>
      </c>
      <c r="F1162" s="1">
        <v>5614.32</v>
      </c>
      <c r="G1162" s="1" t="s">
        <v>14</v>
      </c>
      <c r="H1162" s="2">
        <v>46098</v>
      </c>
      <c r="I1162" s="1" t="s">
        <v>15</v>
      </c>
      <c r="J1162" s="1">
        <v>14.3</v>
      </c>
      <c r="K1162" s="1">
        <f>COUNTIF(A:A,bank_processed_transactions[[#This Row],[transaction_id]])</f>
        <v>1</v>
      </c>
    </row>
    <row r="1163" spans="1:11" x14ac:dyDescent="0.3">
      <c r="A1163" s="1" t="s">
        <v>1729</v>
      </c>
      <c r="B1163" s="2">
        <v>46046</v>
      </c>
      <c r="C1163" s="1" t="s">
        <v>1730</v>
      </c>
      <c r="D1163" s="1" t="s">
        <v>12</v>
      </c>
      <c r="E1163" s="1" t="s">
        <v>21</v>
      </c>
      <c r="F1163" s="1">
        <v>3220.03</v>
      </c>
      <c r="G1163" s="1" t="s">
        <v>14</v>
      </c>
      <c r="H1163" s="2">
        <v>46049</v>
      </c>
      <c r="I1163" s="1" t="s">
        <v>28</v>
      </c>
      <c r="J1163" s="1">
        <v>35.5</v>
      </c>
      <c r="K1163" s="1">
        <f>COUNTIF(A:A,bank_processed_transactions[[#This Row],[transaction_id]])</f>
        <v>1</v>
      </c>
    </row>
    <row r="1164" spans="1:11" x14ac:dyDescent="0.3">
      <c r="A1164" s="1" t="s">
        <v>4085</v>
      </c>
      <c r="B1164" s="2">
        <v>46057</v>
      </c>
      <c r="C1164" s="1" t="s">
        <v>2916</v>
      </c>
      <c r="D1164" s="1" t="s">
        <v>35</v>
      </c>
      <c r="E1164" s="1" t="s">
        <v>13</v>
      </c>
      <c r="F1164" s="1">
        <v>5770.96</v>
      </c>
      <c r="G1164" s="1" t="s">
        <v>14</v>
      </c>
      <c r="H1164" s="2">
        <v>46059</v>
      </c>
      <c r="I1164" s="1" t="s">
        <v>28</v>
      </c>
      <c r="J1164" s="1">
        <v>15.1</v>
      </c>
      <c r="K1164" s="1">
        <f>COUNTIF(A:A,bank_processed_transactions[[#This Row],[transaction_id]])</f>
        <v>1</v>
      </c>
    </row>
    <row r="1165" spans="1:11" x14ac:dyDescent="0.3">
      <c r="A1165" s="1" t="s">
        <v>1498</v>
      </c>
      <c r="B1165" s="2">
        <v>46036</v>
      </c>
      <c r="C1165" s="1" t="s">
        <v>518</v>
      </c>
      <c r="D1165" s="1" t="s">
        <v>12</v>
      </c>
      <c r="E1165" s="1" t="s">
        <v>13</v>
      </c>
      <c r="F1165" s="1">
        <v>4851.1099999999997</v>
      </c>
      <c r="G1165" s="1" t="s">
        <v>14</v>
      </c>
      <c r="H1165" s="2">
        <v>46036</v>
      </c>
      <c r="I1165" s="1" t="s">
        <v>22</v>
      </c>
      <c r="J1165" s="1">
        <v>42.1</v>
      </c>
      <c r="K1165" s="1">
        <f>COUNTIF(A:A,bank_processed_transactions[[#This Row],[transaction_id]])</f>
        <v>1</v>
      </c>
    </row>
    <row r="1166" spans="1:11" x14ac:dyDescent="0.3">
      <c r="A1166" s="1" t="s">
        <v>4069</v>
      </c>
      <c r="B1166" s="2">
        <v>46098</v>
      </c>
      <c r="C1166" s="1" t="s">
        <v>3863</v>
      </c>
      <c r="D1166" s="1" t="s">
        <v>12</v>
      </c>
      <c r="E1166" s="1" t="s">
        <v>13</v>
      </c>
      <c r="F1166" s="1">
        <v>43067.49</v>
      </c>
      <c r="G1166" s="1" t="s">
        <v>14</v>
      </c>
      <c r="H1166" s="2">
        <v>46098</v>
      </c>
      <c r="I1166" s="1" t="s">
        <v>15</v>
      </c>
      <c r="J1166" s="1">
        <v>33.1</v>
      </c>
      <c r="K1166" s="1">
        <f>COUNTIF(A:A,bank_processed_transactions[[#This Row],[transaction_id]])</f>
        <v>1</v>
      </c>
    </row>
    <row r="1167" spans="1:11" x14ac:dyDescent="0.3">
      <c r="A1167" s="1" t="s">
        <v>3105</v>
      </c>
      <c r="B1167" s="2">
        <v>46044</v>
      </c>
      <c r="C1167" s="1" t="s">
        <v>2956</v>
      </c>
      <c r="D1167" s="1" t="s">
        <v>18</v>
      </c>
      <c r="E1167" s="1" t="s">
        <v>21</v>
      </c>
      <c r="F1167" s="1">
        <v>7868.82</v>
      </c>
      <c r="G1167" s="1" t="s">
        <v>14</v>
      </c>
      <c r="H1167" s="2">
        <v>46047</v>
      </c>
      <c r="I1167" s="1" t="s">
        <v>22</v>
      </c>
      <c r="J1167" s="1">
        <v>59.3</v>
      </c>
      <c r="K1167" s="1">
        <f>COUNTIF(A:A,bank_processed_transactions[[#This Row],[transaction_id]])</f>
        <v>1</v>
      </c>
    </row>
    <row r="1168" spans="1:11" x14ac:dyDescent="0.3">
      <c r="A1168" s="1" t="s">
        <v>4485</v>
      </c>
      <c r="B1168" s="2">
        <v>46056</v>
      </c>
      <c r="C1168" s="1" t="s">
        <v>960</v>
      </c>
      <c r="D1168" s="1" t="s">
        <v>12</v>
      </c>
      <c r="E1168" s="1" t="s">
        <v>13</v>
      </c>
      <c r="F1168" s="1">
        <v>12671.34</v>
      </c>
      <c r="G1168" s="1" t="s">
        <v>14</v>
      </c>
      <c r="H1168" s="2">
        <v>46057</v>
      </c>
      <c r="I1168" s="1" t="s">
        <v>28</v>
      </c>
      <c r="J1168" s="1">
        <v>12.8</v>
      </c>
      <c r="K1168" s="1">
        <f>COUNTIF(A:A,bank_processed_transactions[[#This Row],[transaction_id]])</f>
        <v>1</v>
      </c>
    </row>
    <row r="1169" spans="1:11" x14ac:dyDescent="0.3">
      <c r="A1169" s="1" t="s">
        <v>2770</v>
      </c>
      <c r="B1169" s="2">
        <v>46043</v>
      </c>
      <c r="C1169" s="1" t="s">
        <v>2771</v>
      </c>
      <c r="D1169" s="1" t="s">
        <v>35</v>
      </c>
      <c r="E1169" s="1" t="s">
        <v>13</v>
      </c>
      <c r="F1169" s="1">
        <v>259.39</v>
      </c>
      <c r="G1169" s="1" t="s">
        <v>14</v>
      </c>
      <c r="H1169" s="2">
        <v>46043</v>
      </c>
      <c r="I1169" s="1" t="s">
        <v>15</v>
      </c>
      <c r="J1169" s="1">
        <v>20.5</v>
      </c>
      <c r="K1169" s="1">
        <f>COUNTIF(A:A,bank_processed_transactions[[#This Row],[transaction_id]])</f>
        <v>1</v>
      </c>
    </row>
    <row r="1170" spans="1:11" x14ac:dyDescent="0.3">
      <c r="A1170" s="1" t="s">
        <v>241</v>
      </c>
      <c r="B1170" s="2">
        <v>46072</v>
      </c>
      <c r="C1170" s="1" t="s">
        <v>231</v>
      </c>
      <c r="D1170" s="1" t="s">
        <v>12</v>
      </c>
      <c r="E1170" s="1" t="s">
        <v>13</v>
      </c>
      <c r="F1170" s="1">
        <v>2847.21</v>
      </c>
      <c r="G1170" s="1" t="s">
        <v>14</v>
      </c>
      <c r="H1170" s="2">
        <v>46074</v>
      </c>
      <c r="I1170" s="1" t="s">
        <v>15</v>
      </c>
      <c r="J1170" s="1">
        <v>33.9</v>
      </c>
      <c r="K1170" s="1">
        <f>COUNTIF(A:A,bank_processed_transactions[[#This Row],[transaction_id]])</f>
        <v>1</v>
      </c>
    </row>
    <row r="1171" spans="1:11" x14ac:dyDescent="0.3">
      <c r="A1171" s="1" t="s">
        <v>1377</v>
      </c>
      <c r="B1171" s="2">
        <v>46034</v>
      </c>
      <c r="C1171" s="1" t="s">
        <v>1378</v>
      </c>
      <c r="D1171" s="1" t="s">
        <v>12</v>
      </c>
      <c r="E1171" s="1" t="s">
        <v>21</v>
      </c>
      <c r="F1171" s="1">
        <v>290.79000000000002</v>
      </c>
      <c r="G1171" s="1" t="s">
        <v>94</v>
      </c>
      <c r="H1171" s="2">
        <v>46036</v>
      </c>
      <c r="I1171" s="1" t="s">
        <v>28</v>
      </c>
      <c r="J1171" s="1">
        <v>54.5</v>
      </c>
      <c r="K1171" s="1">
        <f>COUNTIF(A:A,bank_processed_transactions[[#This Row],[transaction_id]])</f>
        <v>1</v>
      </c>
    </row>
    <row r="1172" spans="1:11" x14ac:dyDescent="0.3">
      <c r="A1172" s="1" t="s">
        <v>3369</v>
      </c>
      <c r="B1172" s="2">
        <v>46066</v>
      </c>
      <c r="C1172" s="1" t="s">
        <v>3370</v>
      </c>
      <c r="D1172" s="1" t="s">
        <v>12</v>
      </c>
      <c r="E1172" s="1" t="s">
        <v>13</v>
      </c>
      <c r="F1172" s="1">
        <v>2493.9499999999998</v>
      </c>
      <c r="G1172" s="1" t="s">
        <v>14</v>
      </c>
      <c r="H1172" s="2">
        <v>46066</v>
      </c>
      <c r="I1172" s="1" t="s">
        <v>22</v>
      </c>
      <c r="J1172" s="1">
        <v>5.6</v>
      </c>
      <c r="K1172" s="1">
        <f>COUNTIF(A:A,bank_processed_transactions[[#This Row],[transaction_id]])</f>
        <v>1</v>
      </c>
    </row>
    <row r="1173" spans="1:11" x14ac:dyDescent="0.3">
      <c r="A1173" s="1" t="s">
        <v>3004</v>
      </c>
      <c r="B1173" s="2">
        <v>46060</v>
      </c>
      <c r="C1173" s="1" t="s">
        <v>1909</v>
      </c>
      <c r="D1173" s="1" t="s">
        <v>18</v>
      </c>
      <c r="E1173" s="1" t="s">
        <v>13</v>
      </c>
      <c r="F1173" s="1">
        <v>2611.2199999999998</v>
      </c>
      <c r="G1173" s="1" t="s">
        <v>14</v>
      </c>
      <c r="H1173" s="2">
        <v>46063</v>
      </c>
      <c r="I1173" s="1" t="s">
        <v>22</v>
      </c>
      <c r="J1173" s="1">
        <v>15.3</v>
      </c>
      <c r="K1173" s="1">
        <f>COUNTIF(A:A,bank_processed_transactions[[#This Row],[transaction_id]])</f>
        <v>1</v>
      </c>
    </row>
    <row r="1174" spans="1:11" x14ac:dyDescent="0.3">
      <c r="A1174" s="1" t="s">
        <v>3017</v>
      </c>
      <c r="B1174" s="2">
        <v>46061</v>
      </c>
      <c r="C1174" s="1" t="s">
        <v>207</v>
      </c>
      <c r="D1174" s="1" t="s">
        <v>66</v>
      </c>
      <c r="E1174" s="1" t="s">
        <v>13</v>
      </c>
      <c r="F1174" s="1">
        <v>4990.33</v>
      </c>
      <c r="G1174" s="1" t="s">
        <v>14</v>
      </c>
      <c r="H1174" s="2">
        <v>46063</v>
      </c>
      <c r="I1174" s="1" t="s">
        <v>28</v>
      </c>
      <c r="J1174" s="1">
        <v>29.3</v>
      </c>
      <c r="K1174" s="1">
        <f>COUNTIF(A:A,bank_processed_transactions[[#This Row],[transaction_id]])</f>
        <v>1</v>
      </c>
    </row>
    <row r="1175" spans="1:11" x14ac:dyDescent="0.3">
      <c r="A1175" s="1" t="s">
        <v>3432</v>
      </c>
      <c r="B1175" s="2">
        <v>46060</v>
      </c>
      <c r="C1175" s="1" t="s">
        <v>2191</v>
      </c>
      <c r="D1175" s="1" t="s">
        <v>12</v>
      </c>
      <c r="E1175" s="1" t="s">
        <v>13</v>
      </c>
      <c r="F1175" s="1">
        <v>4194.62</v>
      </c>
      <c r="G1175" s="1" t="s">
        <v>94</v>
      </c>
      <c r="H1175" s="2">
        <v>46060</v>
      </c>
      <c r="I1175" s="1" t="s">
        <v>28</v>
      </c>
      <c r="J1175" s="1">
        <v>37.6</v>
      </c>
      <c r="K1175" s="1">
        <f>COUNTIF(A:A,bank_processed_transactions[[#This Row],[transaction_id]])</f>
        <v>1</v>
      </c>
    </row>
    <row r="1176" spans="1:11" x14ac:dyDescent="0.3">
      <c r="A1176" s="1" t="s">
        <v>1137</v>
      </c>
      <c r="B1176" s="2">
        <v>46045</v>
      </c>
      <c r="C1176" s="1" t="s">
        <v>188</v>
      </c>
      <c r="D1176" s="1" t="s">
        <v>12</v>
      </c>
      <c r="E1176" s="1" t="s">
        <v>21</v>
      </c>
      <c r="F1176" s="1">
        <v>5423.01</v>
      </c>
      <c r="G1176" s="1" t="s">
        <v>14</v>
      </c>
      <c r="H1176" s="2">
        <v>46045</v>
      </c>
      <c r="I1176" s="1" t="s">
        <v>22</v>
      </c>
      <c r="J1176" s="1">
        <v>85.6</v>
      </c>
      <c r="K1176" s="1">
        <f>COUNTIF(A:A,bank_processed_transactions[[#This Row],[transaction_id]])</f>
        <v>1</v>
      </c>
    </row>
    <row r="1177" spans="1:11" x14ac:dyDescent="0.3">
      <c r="A1177" s="1" t="s">
        <v>2654</v>
      </c>
      <c r="B1177" s="2">
        <v>46071</v>
      </c>
      <c r="C1177" s="1" t="s">
        <v>829</v>
      </c>
      <c r="D1177" s="1" t="s">
        <v>12</v>
      </c>
      <c r="E1177" s="1" t="s">
        <v>55</v>
      </c>
      <c r="F1177" s="1">
        <v>28735.25</v>
      </c>
      <c r="G1177" s="1" t="s">
        <v>94</v>
      </c>
      <c r="H1177" s="2">
        <v>46074</v>
      </c>
      <c r="I1177" s="1" t="s">
        <v>22</v>
      </c>
      <c r="J1177" s="1">
        <v>16.2</v>
      </c>
      <c r="K1177" s="1">
        <f>COUNTIF(A:A,bank_processed_transactions[[#This Row],[transaction_id]])</f>
        <v>1</v>
      </c>
    </row>
    <row r="1178" spans="1:11" x14ac:dyDescent="0.3">
      <c r="A1178" s="1" t="s">
        <v>4353</v>
      </c>
      <c r="B1178" s="2">
        <v>46087</v>
      </c>
      <c r="C1178" s="1" t="s">
        <v>320</v>
      </c>
      <c r="D1178" s="1" t="s">
        <v>66</v>
      </c>
      <c r="E1178" s="1" t="s">
        <v>55</v>
      </c>
      <c r="F1178" s="1">
        <v>1129.57</v>
      </c>
      <c r="G1178" s="1" t="s">
        <v>14</v>
      </c>
      <c r="H1178" s="2">
        <v>46088</v>
      </c>
      <c r="I1178" s="1" t="s">
        <v>15</v>
      </c>
      <c r="J1178" s="1">
        <v>22.3</v>
      </c>
      <c r="K1178" s="1">
        <f>COUNTIF(A:A,bank_processed_transactions[[#This Row],[transaction_id]])</f>
        <v>1</v>
      </c>
    </row>
    <row r="1179" spans="1:11" x14ac:dyDescent="0.3">
      <c r="A1179" s="1" t="s">
        <v>1065</v>
      </c>
      <c r="B1179" s="2">
        <v>46074</v>
      </c>
      <c r="C1179" s="1" t="s">
        <v>784</v>
      </c>
      <c r="D1179" s="1" t="s">
        <v>35</v>
      </c>
      <c r="E1179" s="1" t="s">
        <v>13</v>
      </c>
      <c r="F1179" s="1">
        <v>21250.03</v>
      </c>
      <c r="G1179" s="1" t="s">
        <v>14</v>
      </c>
      <c r="H1179" s="2">
        <v>46074</v>
      </c>
      <c r="I1179" s="1" t="s">
        <v>15</v>
      </c>
      <c r="J1179" s="1">
        <v>17.3</v>
      </c>
      <c r="K1179" s="1">
        <f>COUNTIF(A:A,bank_processed_transactions[[#This Row],[transaction_id]])</f>
        <v>1</v>
      </c>
    </row>
    <row r="1180" spans="1:11" x14ac:dyDescent="0.3">
      <c r="A1180" s="1" t="s">
        <v>4351</v>
      </c>
      <c r="B1180" s="2">
        <v>46056</v>
      </c>
      <c r="C1180" s="1" t="s">
        <v>848</v>
      </c>
      <c r="D1180" s="1" t="s">
        <v>35</v>
      </c>
      <c r="E1180" s="1" t="s">
        <v>27</v>
      </c>
      <c r="F1180" s="1">
        <v>1897.85</v>
      </c>
      <c r="G1180" s="1" t="s">
        <v>14</v>
      </c>
      <c r="H1180" s="2">
        <v>46059</v>
      </c>
      <c r="I1180" s="1" t="s">
        <v>15</v>
      </c>
      <c r="J1180" s="1">
        <v>11.1</v>
      </c>
      <c r="K1180" s="1">
        <f>COUNTIF(A:A,bank_processed_transactions[[#This Row],[transaction_id]])</f>
        <v>1</v>
      </c>
    </row>
    <row r="1181" spans="1:11" x14ac:dyDescent="0.3">
      <c r="A1181" s="1" t="s">
        <v>1988</v>
      </c>
      <c r="B1181" s="2">
        <v>46084</v>
      </c>
      <c r="C1181" s="1" t="s">
        <v>1989</v>
      </c>
      <c r="D1181" s="1" t="s">
        <v>35</v>
      </c>
      <c r="E1181" s="1" t="s">
        <v>55</v>
      </c>
      <c r="F1181" s="1">
        <v>997.92</v>
      </c>
      <c r="G1181" s="1" t="s">
        <v>14</v>
      </c>
      <c r="H1181" s="2">
        <v>46085</v>
      </c>
      <c r="I1181" s="1" t="s">
        <v>28</v>
      </c>
      <c r="J1181" s="1">
        <v>28.7</v>
      </c>
      <c r="K1181" s="1">
        <f>COUNTIF(A:A,bank_processed_transactions[[#This Row],[transaction_id]])</f>
        <v>1</v>
      </c>
    </row>
    <row r="1182" spans="1:11" x14ac:dyDescent="0.3">
      <c r="A1182" s="1" t="s">
        <v>3787</v>
      </c>
      <c r="B1182" s="2">
        <v>46044</v>
      </c>
      <c r="C1182" s="1" t="s">
        <v>1879</v>
      </c>
      <c r="D1182" s="1" t="s">
        <v>12</v>
      </c>
      <c r="E1182" s="1" t="s">
        <v>13</v>
      </c>
      <c r="F1182" s="1">
        <v>8067.12</v>
      </c>
      <c r="G1182" s="1" t="s">
        <v>14</v>
      </c>
      <c r="H1182" s="2">
        <v>46045</v>
      </c>
      <c r="I1182" s="1" t="s">
        <v>15</v>
      </c>
      <c r="J1182" s="1">
        <v>34.5</v>
      </c>
      <c r="K1182" s="1">
        <f>COUNTIF(A:A,bank_processed_transactions[[#This Row],[transaction_id]])</f>
        <v>1</v>
      </c>
    </row>
    <row r="1183" spans="1:11" x14ac:dyDescent="0.3">
      <c r="A1183" s="1" t="s">
        <v>3030</v>
      </c>
      <c r="B1183" s="2">
        <v>46058</v>
      </c>
      <c r="C1183" s="1" t="s">
        <v>132</v>
      </c>
      <c r="D1183" s="1" t="s">
        <v>46</v>
      </c>
      <c r="E1183" s="1" t="s">
        <v>13</v>
      </c>
      <c r="F1183" s="1">
        <v>953.21</v>
      </c>
      <c r="G1183" s="1" t="s">
        <v>94</v>
      </c>
      <c r="H1183" s="2">
        <v>46059</v>
      </c>
      <c r="I1183" s="1" t="s">
        <v>22</v>
      </c>
      <c r="J1183" s="1">
        <v>32.299999999999997</v>
      </c>
      <c r="K1183" s="1">
        <f>COUNTIF(A:A,bank_processed_transactions[[#This Row],[transaction_id]])</f>
        <v>1</v>
      </c>
    </row>
    <row r="1184" spans="1:11" x14ac:dyDescent="0.3">
      <c r="A1184" s="1" t="s">
        <v>2652</v>
      </c>
      <c r="B1184" s="2">
        <v>46108</v>
      </c>
      <c r="C1184" s="1" t="s">
        <v>2653</v>
      </c>
      <c r="D1184" s="1" t="s">
        <v>12</v>
      </c>
      <c r="E1184" s="1" t="s">
        <v>55</v>
      </c>
      <c r="F1184" s="1">
        <v>626.76</v>
      </c>
      <c r="G1184" s="1" t="s">
        <v>14</v>
      </c>
      <c r="H1184" s="2">
        <v>46109</v>
      </c>
      <c r="I1184" s="1" t="s">
        <v>15</v>
      </c>
      <c r="J1184" s="1">
        <v>15.8</v>
      </c>
      <c r="K1184" s="1">
        <f>COUNTIF(A:A,bank_processed_transactions[[#This Row],[transaction_id]])</f>
        <v>1</v>
      </c>
    </row>
    <row r="1185" spans="1:11" x14ac:dyDescent="0.3">
      <c r="A1185" s="1" t="s">
        <v>1265</v>
      </c>
      <c r="B1185" s="2">
        <v>46105</v>
      </c>
      <c r="C1185" s="1" t="s">
        <v>818</v>
      </c>
      <c r="D1185" s="1" t="s">
        <v>12</v>
      </c>
      <c r="E1185" s="1" t="s">
        <v>55</v>
      </c>
      <c r="F1185" s="1">
        <v>2666.5</v>
      </c>
      <c r="G1185" s="1" t="s">
        <v>14</v>
      </c>
      <c r="H1185" s="2">
        <v>46110</v>
      </c>
      <c r="I1185" s="1" t="s">
        <v>15</v>
      </c>
      <c r="J1185" s="1">
        <v>50.6</v>
      </c>
      <c r="K1185" s="1">
        <f>COUNTIF(A:A,bank_processed_transactions[[#This Row],[transaction_id]])</f>
        <v>1</v>
      </c>
    </row>
    <row r="1186" spans="1:11" x14ac:dyDescent="0.3">
      <c r="A1186" s="1" t="s">
        <v>16</v>
      </c>
      <c r="B1186" s="2">
        <v>46104</v>
      </c>
      <c r="C1186" s="1" t="s">
        <v>17</v>
      </c>
      <c r="D1186" s="1" t="s">
        <v>18</v>
      </c>
      <c r="E1186" s="1" t="s">
        <v>13</v>
      </c>
      <c r="F1186" s="1">
        <v>7748.08</v>
      </c>
      <c r="G1186" s="1" t="s">
        <v>14</v>
      </c>
      <c r="H1186" s="2">
        <v>46107</v>
      </c>
      <c r="I1186" s="1" t="s">
        <v>15</v>
      </c>
      <c r="J1186" s="1">
        <v>39.299999999999997</v>
      </c>
      <c r="K1186" s="1">
        <f>COUNTIF(A:A,bank_processed_transactions[[#This Row],[transaction_id]])</f>
        <v>1</v>
      </c>
    </row>
    <row r="1187" spans="1:11" x14ac:dyDescent="0.3">
      <c r="A1187" s="1" t="s">
        <v>4021</v>
      </c>
      <c r="B1187" s="2">
        <v>46084</v>
      </c>
      <c r="C1187" s="1" t="s">
        <v>4022</v>
      </c>
      <c r="D1187" s="1" t="s">
        <v>12</v>
      </c>
      <c r="E1187" s="1" t="s">
        <v>13</v>
      </c>
      <c r="F1187" s="1">
        <v>89.62</v>
      </c>
      <c r="G1187" s="1" t="s">
        <v>14</v>
      </c>
      <c r="H1187" s="2">
        <v>46085</v>
      </c>
      <c r="I1187" s="1" t="s">
        <v>28</v>
      </c>
      <c r="J1187" s="1">
        <v>14.8</v>
      </c>
      <c r="K1187" s="1">
        <f>COUNTIF(A:A,bank_processed_transactions[[#This Row],[transaction_id]])</f>
        <v>1</v>
      </c>
    </row>
    <row r="1188" spans="1:11" x14ac:dyDescent="0.3">
      <c r="A1188" s="1" t="s">
        <v>3846</v>
      </c>
      <c r="B1188" s="2">
        <v>46033</v>
      </c>
      <c r="C1188" s="1" t="s">
        <v>2743</v>
      </c>
      <c r="D1188" s="1" t="s">
        <v>12</v>
      </c>
      <c r="E1188" s="1" t="s">
        <v>21</v>
      </c>
      <c r="F1188" s="1">
        <v>7200.63</v>
      </c>
      <c r="G1188" s="1" t="s">
        <v>14</v>
      </c>
      <c r="H1188" s="2">
        <v>46035</v>
      </c>
      <c r="I1188" s="1" t="s">
        <v>22</v>
      </c>
      <c r="J1188" s="1">
        <v>22.9</v>
      </c>
      <c r="K1188" s="1">
        <f>COUNTIF(A:A,bank_processed_transactions[[#This Row],[transaction_id]])</f>
        <v>1</v>
      </c>
    </row>
    <row r="1189" spans="1:11" x14ac:dyDescent="0.3">
      <c r="A1189" s="1" t="s">
        <v>2980</v>
      </c>
      <c r="B1189" s="2">
        <v>46037</v>
      </c>
      <c r="C1189" s="1" t="s">
        <v>626</v>
      </c>
      <c r="D1189" s="1" t="s">
        <v>12</v>
      </c>
      <c r="E1189" s="1" t="s">
        <v>27</v>
      </c>
      <c r="F1189" s="1">
        <v>1593.43</v>
      </c>
      <c r="G1189" s="1" t="s">
        <v>14</v>
      </c>
      <c r="H1189" s="2">
        <v>46038</v>
      </c>
      <c r="I1189" s="1" t="s">
        <v>22</v>
      </c>
      <c r="J1189" s="1">
        <v>11.4</v>
      </c>
      <c r="K1189" s="1">
        <f>COUNTIF(A:A,bank_processed_transactions[[#This Row],[transaction_id]])</f>
        <v>1</v>
      </c>
    </row>
    <row r="1190" spans="1:11" x14ac:dyDescent="0.3">
      <c r="A1190" s="1" t="s">
        <v>2000</v>
      </c>
      <c r="B1190" s="2">
        <v>46073</v>
      </c>
      <c r="C1190" s="1" t="s">
        <v>988</v>
      </c>
      <c r="D1190" s="1" t="s">
        <v>18</v>
      </c>
      <c r="E1190" s="1" t="s">
        <v>21</v>
      </c>
      <c r="F1190" s="1">
        <v>3029.21</v>
      </c>
      <c r="G1190" s="1" t="s">
        <v>14</v>
      </c>
      <c r="H1190" s="2">
        <v>46074</v>
      </c>
      <c r="I1190" s="1" t="s">
        <v>15</v>
      </c>
      <c r="J1190" s="1">
        <v>35.299999999999997</v>
      </c>
      <c r="K1190" s="1">
        <f>COUNTIF(A:A,bank_processed_transactions[[#This Row],[transaction_id]])</f>
        <v>1</v>
      </c>
    </row>
    <row r="1191" spans="1:11" x14ac:dyDescent="0.3">
      <c r="A1191" s="1" t="s">
        <v>1878</v>
      </c>
      <c r="B1191" s="2">
        <v>46040</v>
      </c>
      <c r="C1191" s="1" t="s">
        <v>1879</v>
      </c>
      <c r="D1191" s="1" t="s">
        <v>12</v>
      </c>
      <c r="E1191" s="1" t="s">
        <v>13</v>
      </c>
      <c r="F1191" s="1">
        <v>10581.36</v>
      </c>
      <c r="G1191" s="1" t="s">
        <v>14</v>
      </c>
      <c r="H1191" s="2">
        <v>46042</v>
      </c>
      <c r="I1191" s="1" t="s">
        <v>22</v>
      </c>
      <c r="J1191" s="1">
        <v>18.7</v>
      </c>
      <c r="K1191" s="1">
        <f>COUNTIF(A:A,bank_processed_transactions[[#This Row],[transaction_id]])</f>
        <v>1</v>
      </c>
    </row>
    <row r="1192" spans="1:11" x14ac:dyDescent="0.3">
      <c r="A1192" s="1" t="s">
        <v>3664</v>
      </c>
      <c r="B1192" s="2">
        <v>46037</v>
      </c>
      <c r="C1192" s="1" t="s">
        <v>1486</v>
      </c>
      <c r="D1192" s="1" t="s">
        <v>12</v>
      </c>
      <c r="E1192" s="1" t="s">
        <v>55</v>
      </c>
      <c r="F1192" s="1">
        <v>2514.66</v>
      </c>
      <c r="G1192" s="1" t="s">
        <v>14</v>
      </c>
      <c r="H1192" s="2">
        <v>46040</v>
      </c>
      <c r="I1192" s="1" t="s">
        <v>22</v>
      </c>
      <c r="J1192" s="1">
        <v>4.9000000000000004</v>
      </c>
      <c r="K1192" s="1">
        <f>COUNTIF(A:A,bank_processed_transactions[[#This Row],[transaction_id]])</f>
        <v>1</v>
      </c>
    </row>
    <row r="1193" spans="1:11" x14ac:dyDescent="0.3">
      <c r="A1193" s="1" t="s">
        <v>1889</v>
      </c>
      <c r="B1193" s="2">
        <v>46077</v>
      </c>
      <c r="C1193" s="1" t="s">
        <v>1890</v>
      </c>
      <c r="D1193" s="1" t="s">
        <v>18</v>
      </c>
      <c r="E1193" s="1" t="s">
        <v>27</v>
      </c>
      <c r="F1193" s="1">
        <v>4950.91</v>
      </c>
      <c r="G1193" s="1" t="s">
        <v>14</v>
      </c>
      <c r="H1193" s="2">
        <v>46077</v>
      </c>
      <c r="I1193" s="1" t="s">
        <v>15</v>
      </c>
      <c r="J1193" s="1">
        <v>30.8</v>
      </c>
      <c r="K1193" s="1">
        <f>COUNTIF(A:A,bank_processed_transactions[[#This Row],[transaction_id]])</f>
        <v>1</v>
      </c>
    </row>
    <row r="1194" spans="1:11" x14ac:dyDescent="0.3">
      <c r="A1194" s="1" t="s">
        <v>3215</v>
      </c>
      <c r="B1194" s="2">
        <v>46112</v>
      </c>
      <c r="C1194" s="1" t="s">
        <v>1202</v>
      </c>
      <c r="D1194" s="1" t="s">
        <v>12</v>
      </c>
      <c r="E1194" s="1" t="s">
        <v>21</v>
      </c>
      <c r="F1194" s="1">
        <v>6089.26</v>
      </c>
      <c r="G1194" s="1" t="s">
        <v>14</v>
      </c>
      <c r="H1194" s="2">
        <v>46113</v>
      </c>
      <c r="I1194" s="1" t="s">
        <v>22</v>
      </c>
      <c r="J1194" s="1">
        <v>19.899999999999999</v>
      </c>
      <c r="K1194" s="1">
        <f>COUNTIF(A:A,bank_processed_transactions[[#This Row],[transaction_id]])</f>
        <v>1</v>
      </c>
    </row>
    <row r="1195" spans="1:11" x14ac:dyDescent="0.3">
      <c r="A1195" s="1" t="s">
        <v>1169</v>
      </c>
      <c r="B1195" s="2">
        <v>46032</v>
      </c>
      <c r="C1195" s="1" t="s">
        <v>1170</v>
      </c>
      <c r="D1195" s="1" t="s">
        <v>66</v>
      </c>
      <c r="E1195" s="1" t="s">
        <v>21</v>
      </c>
      <c r="F1195" s="1">
        <v>1345.45</v>
      </c>
      <c r="G1195" s="1" t="s">
        <v>14</v>
      </c>
      <c r="H1195" s="2">
        <v>46032</v>
      </c>
      <c r="I1195" s="1" t="s">
        <v>15</v>
      </c>
      <c r="J1195" s="1">
        <v>43.8</v>
      </c>
      <c r="K1195" s="1">
        <f>COUNTIF(A:A,bank_processed_transactions[[#This Row],[transaction_id]])</f>
        <v>1</v>
      </c>
    </row>
    <row r="1196" spans="1:11" x14ac:dyDescent="0.3">
      <c r="A1196" s="1" t="s">
        <v>1173</v>
      </c>
      <c r="B1196" s="2">
        <v>46056</v>
      </c>
      <c r="C1196" s="1" t="s">
        <v>568</v>
      </c>
      <c r="D1196" s="1" t="s">
        <v>18</v>
      </c>
      <c r="E1196" s="1" t="s">
        <v>13</v>
      </c>
      <c r="F1196" s="1">
        <v>4385.91</v>
      </c>
      <c r="G1196" s="1" t="s">
        <v>94</v>
      </c>
      <c r="H1196" s="2">
        <v>46056</v>
      </c>
      <c r="I1196" s="1" t="s">
        <v>28</v>
      </c>
      <c r="J1196" s="1">
        <v>81.3</v>
      </c>
      <c r="K1196" s="1">
        <f>COUNTIF(A:A,bank_processed_transactions[[#This Row],[transaction_id]])</f>
        <v>1</v>
      </c>
    </row>
    <row r="1197" spans="1:11" x14ac:dyDescent="0.3">
      <c r="A1197" s="1" t="s">
        <v>2005</v>
      </c>
      <c r="B1197" s="2">
        <v>46069</v>
      </c>
      <c r="C1197" s="1" t="s">
        <v>1085</v>
      </c>
      <c r="D1197" s="1" t="s">
        <v>66</v>
      </c>
      <c r="E1197" s="1" t="s">
        <v>13</v>
      </c>
      <c r="F1197" s="1">
        <v>1983.92</v>
      </c>
      <c r="G1197" s="1" t="s">
        <v>94</v>
      </c>
      <c r="H1197" s="2">
        <v>46069</v>
      </c>
      <c r="I1197" s="1" t="s">
        <v>22</v>
      </c>
      <c r="J1197" s="1">
        <v>59</v>
      </c>
      <c r="K1197" s="1">
        <f>COUNTIF(A:A,bank_processed_transactions[[#This Row],[transaction_id]])</f>
        <v>1</v>
      </c>
    </row>
    <row r="1198" spans="1:11" x14ac:dyDescent="0.3">
      <c r="A1198" s="1" t="s">
        <v>3576</v>
      </c>
      <c r="B1198" s="2">
        <v>46024</v>
      </c>
      <c r="C1198" s="1" t="s">
        <v>2246</v>
      </c>
      <c r="D1198" s="1" t="s">
        <v>12</v>
      </c>
      <c r="E1198" s="1" t="s">
        <v>55</v>
      </c>
      <c r="F1198" s="1">
        <v>6015.26</v>
      </c>
      <c r="G1198" s="1" t="s">
        <v>14</v>
      </c>
      <c r="H1198" s="2">
        <v>46026</v>
      </c>
      <c r="I1198" s="1" t="s">
        <v>28</v>
      </c>
      <c r="J1198" s="1">
        <v>60.1</v>
      </c>
      <c r="K1198" s="1">
        <f>COUNTIF(A:A,bank_processed_transactions[[#This Row],[transaction_id]])</f>
        <v>1</v>
      </c>
    </row>
    <row r="1199" spans="1:11" x14ac:dyDescent="0.3">
      <c r="A1199" s="1" t="s">
        <v>3955</v>
      </c>
      <c r="B1199" s="2">
        <v>46063</v>
      </c>
      <c r="C1199" s="1" t="s">
        <v>557</v>
      </c>
      <c r="D1199" s="1" t="s">
        <v>66</v>
      </c>
      <c r="E1199" s="1" t="s">
        <v>55</v>
      </c>
      <c r="F1199" s="1">
        <v>3900.32</v>
      </c>
      <c r="G1199" s="1" t="s">
        <v>14</v>
      </c>
      <c r="H1199" s="2">
        <v>46064</v>
      </c>
      <c r="I1199" s="1" t="s">
        <v>22</v>
      </c>
      <c r="J1199" s="1">
        <v>37.5</v>
      </c>
      <c r="K1199" s="1">
        <f>COUNTIF(A:A,bank_processed_transactions[[#This Row],[transaction_id]])</f>
        <v>1</v>
      </c>
    </row>
    <row r="1200" spans="1:11" x14ac:dyDescent="0.3">
      <c r="A1200" s="1" t="s">
        <v>4602</v>
      </c>
      <c r="B1200" s="2">
        <v>46076</v>
      </c>
      <c r="C1200" s="1" t="s">
        <v>680</v>
      </c>
      <c r="D1200" s="1" t="s">
        <v>66</v>
      </c>
      <c r="E1200" s="1" t="s">
        <v>13</v>
      </c>
      <c r="F1200" s="1">
        <v>1581.85</v>
      </c>
      <c r="G1200" s="1" t="s">
        <v>14</v>
      </c>
      <c r="H1200" s="2">
        <v>46076</v>
      </c>
      <c r="I1200" s="1" t="s">
        <v>22</v>
      </c>
      <c r="J1200" s="1">
        <v>42.5</v>
      </c>
      <c r="K1200" s="1">
        <f>COUNTIF(A:A,bank_processed_transactions[[#This Row],[transaction_id]])</f>
        <v>1</v>
      </c>
    </row>
    <row r="1201" spans="1:11" x14ac:dyDescent="0.3">
      <c r="A1201" s="1" t="s">
        <v>4104</v>
      </c>
      <c r="B1201" s="2">
        <v>46081</v>
      </c>
      <c r="C1201" s="1" t="s">
        <v>213</v>
      </c>
      <c r="D1201" s="1" t="s">
        <v>35</v>
      </c>
      <c r="E1201" s="1" t="s">
        <v>13</v>
      </c>
      <c r="F1201" s="1">
        <v>2084.4499999999998</v>
      </c>
      <c r="G1201" s="1" t="s">
        <v>14</v>
      </c>
      <c r="H1201" s="2">
        <v>46081</v>
      </c>
      <c r="I1201" s="1" t="s">
        <v>15</v>
      </c>
      <c r="J1201" s="1">
        <v>54.3</v>
      </c>
      <c r="K1201" s="1">
        <f>COUNTIF(A:A,bank_processed_transactions[[#This Row],[transaction_id]])</f>
        <v>1</v>
      </c>
    </row>
    <row r="1202" spans="1:11" x14ac:dyDescent="0.3">
      <c r="A1202" s="1" t="s">
        <v>400</v>
      </c>
      <c r="B1202" s="2">
        <v>46034</v>
      </c>
      <c r="C1202" s="1" t="s">
        <v>401</v>
      </c>
      <c r="D1202" s="1" t="s">
        <v>35</v>
      </c>
      <c r="E1202" s="1" t="s">
        <v>13</v>
      </c>
      <c r="F1202" s="1">
        <v>4671.43</v>
      </c>
      <c r="G1202" s="1" t="s">
        <v>94</v>
      </c>
      <c r="H1202" s="2">
        <v>46034</v>
      </c>
      <c r="I1202" s="1" t="s">
        <v>28</v>
      </c>
      <c r="J1202" s="1">
        <v>32.1</v>
      </c>
      <c r="K1202" s="1">
        <f>COUNTIF(A:A,bank_processed_transactions[[#This Row],[transaction_id]])</f>
        <v>1</v>
      </c>
    </row>
    <row r="1203" spans="1:11" x14ac:dyDescent="0.3">
      <c r="A1203" s="1" t="s">
        <v>2370</v>
      </c>
      <c r="B1203" s="2">
        <v>46100</v>
      </c>
      <c r="C1203" s="1" t="s">
        <v>151</v>
      </c>
      <c r="D1203" s="1" t="s">
        <v>18</v>
      </c>
      <c r="E1203" s="1" t="s">
        <v>55</v>
      </c>
      <c r="F1203" s="1">
        <v>9256.69</v>
      </c>
      <c r="G1203" s="1" t="s">
        <v>14</v>
      </c>
      <c r="H1203" s="2">
        <v>46102</v>
      </c>
      <c r="I1203" s="1" t="s">
        <v>15</v>
      </c>
      <c r="J1203" s="1">
        <v>95.1</v>
      </c>
      <c r="K1203" s="1">
        <f>COUNTIF(A:A,bank_processed_transactions[[#This Row],[transaction_id]])</f>
        <v>1</v>
      </c>
    </row>
    <row r="1204" spans="1:11" x14ac:dyDescent="0.3">
      <c r="A1204" s="1" t="s">
        <v>2963</v>
      </c>
      <c r="B1204" s="2">
        <v>46073</v>
      </c>
      <c r="C1204" s="1" t="s">
        <v>1269</v>
      </c>
      <c r="D1204" s="1" t="s">
        <v>66</v>
      </c>
      <c r="E1204" s="1" t="s">
        <v>55</v>
      </c>
      <c r="F1204" s="1">
        <v>74871.14</v>
      </c>
      <c r="G1204" s="1" t="s">
        <v>14</v>
      </c>
      <c r="H1204" s="2">
        <v>46076</v>
      </c>
      <c r="I1204" s="1" t="s">
        <v>15</v>
      </c>
      <c r="J1204" s="1">
        <v>24.1</v>
      </c>
      <c r="K1204" s="1">
        <f>COUNTIF(A:A,bank_processed_transactions[[#This Row],[transaction_id]])</f>
        <v>1</v>
      </c>
    </row>
    <row r="1205" spans="1:11" x14ac:dyDescent="0.3">
      <c r="A1205" s="1" t="s">
        <v>1650</v>
      </c>
      <c r="B1205" s="2">
        <v>46042</v>
      </c>
      <c r="C1205" s="1" t="s">
        <v>1651</v>
      </c>
      <c r="D1205" s="1" t="s">
        <v>35</v>
      </c>
      <c r="E1205" s="1" t="s">
        <v>21</v>
      </c>
      <c r="F1205" s="1">
        <v>1254.0899999999999</v>
      </c>
      <c r="G1205" s="1" t="s">
        <v>14</v>
      </c>
      <c r="H1205" s="2">
        <v>46045</v>
      </c>
      <c r="I1205" s="1" t="s">
        <v>15</v>
      </c>
      <c r="J1205" s="1">
        <v>14.5</v>
      </c>
      <c r="K1205" s="1">
        <f>COUNTIF(A:A,bank_processed_transactions[[#This Row],[transaction_id]])</f>
        <v>1</v>
      </c>
    </row>
    <row r="1206" spans="1:11" x14ac:dyDescent="0.3">
      <c r="A1206" s="1" t="s">
        <v>1425</v>
      </c>
      <c r="B1206" s="2">
        <v>46106</v>
      </c>
      <c r="C1206" s="1" t="s">
        <v>815</v>
      </c>
      <c r="D1206" s="1" t="s">
        <v>12</v>
      </c>
      <c r="E1206" s="1" t="s">
        <v>13</v>
      </c>
      <c r="F1206" s="1">
        <v>5935.37</v>
      </c>
      <c r="G1206" s="1" t="s">
        <v>14</v>
      </c>
      <c r="H1206" s="2">
        <v>46109</v>
      </c>
      <c r="I1206" s="1" t="s">
        <v>28</v>
      </c>
      <c r="J1206" s="1">
        <v>8.1</v>
      </c>
      <c r="K1206" s="1">
        <f>COUNTIF(A:A,bank_processed_transactions[[#This Row],[transaction_id]])</f>
        <v>1</v>
      </c>
    </row>
    <row r="1207" spans="1:11" x14ac:dyDescent="0.3">
      <c r="A1207" s="1" t="s">
        <v>3602</v>
      </c>
      <c r="B1207" s="2">
        <v>46103</v>
      </c>
      <c r="C1207" s="1" t="s">
        <v>2117</v>
      </c>
      <c r="D1207" s="1" t="s">
        <v>35</v>
      </c>
      <c r="E1207" s="1" t="s">
        <v>21</v>
      </c>
      <c r="F1207" s="1">
        <v>2841.34</v>
      </c>
      <c r="G1207" s="1" t="s">
        <v>14</v>
      </c>
      <c r="H1207" s="2">
        <v>46104</v>
      </c>
      <c r="I1207" s="1" t="s">
        <v>28</v>
      </c>
      <c r="J1207" s="1">
        <v>16</v>
      </c>
      <c r="K1207" s="1">
        <f>COUNTIF(A:A,bank_processed_transactions[[#This Row],[transaction_id]])</f>
        <v>1</v>
      </c>
    </row>
    <row r="1208" spans="1:11" x14ac:dyDescent="0.3">
      <c r="A1208" s="1" t="s">
        <v>1684</v>
      </c>
      <c r="B1208" s="2">
        <v>46029</v>
      </c>
      <c r="C1208" s="1" t="s">
        <v>815</v>
      </c>
      <c r="D1208" s="1" t="s">
        <v>66</v>
      </c>
      <c r="E1208" s="1" t="s">
        <v>55</v>
      </c>
      <c r="F1208" s="1">
        <v>2670.06</v>
      </c>
      <c r="G1208" s="1" t="s">
        <v>14</v>
      </c>
      <c r="H1208" s="2">
        <v>46029</v>
      </c>
      <c r="I1208" s="1" t="s">
        <v>22</v>
      </c>
      <c r="J1208" s="1">
        <v>40.4</v>
      </c>
      <c r="K1208" s="1">
        <f>COUNTIF(A:A,bank_processed_transactions[[#This Row],[transaction_id]])</f>
        <v>1</v>
      </c>
    </row>
    <row r="1209" spans="1:11" x14ac:dyDescent="0.3">
      <c r="A1209" s="1" t="s">
        <v>3649</v>
      </c>
      <c r="B1209" s="2">
        <v>46024</v>
      </c>
      <c r="C1209" s="1" t="s">
        <v>132</v>
      </c>
      <c r="D1209" s="1" t="s">
        <v>18</v>
      </c>
      <c r="E1209" s="1" t="s">
        <v>27</v>
      </c>
      <c r="F1209" s="1">
        <v>2782.22</v>
      </c>
      <c r="G1209" s="1" t="s">
        <v>14</v>
      </c>
      <c r="H1209" s="2">
        <v>46025</v>
      </c>
      <c r="I1209" s="1" t="s">
        <v>15</v>
      </c>
      <c r="J1209" s="1">
        <v>73.2</v>
      </c>
      <c r="K1209" s="1">
        <f>COUNTIF(A:A,bank_processed_transactions[[#This Row],[transaction_id]])</f>
        <v>1</v>
      </c>
    </row>
    <row r="1210" spans="1:11" x14ac:dyDescent="0.3">
      <c r="A1210" s="1" t="s">
        <v>4588</v>
      </c>
      <c r="B1210" s="2">
        <v>46099</v>
      </c>
      <c r="C1210" s="1" t="s">
        <v>1056</v>
      </c>
      <c r="D1210" s="1" t="s">
        <v>35</v>
      </c>
      <c r="E1210" s="1" t="s">
        <v>55</v>
      </c>
      <c r="F1210" s="1">
        <v>16377.43</v>
      </c>
      <c r="G1210" s="1" t="s">
        <v>14</v>
      </c>
      <c r="H1210" s="2">
        <v>46101</v>
      </c>
      <c r="I1210" s="1" t="s">
        <v>15</v>
      </c>
      <c r="J1210" s="1">
        <v>4.7</v>
      </c>
      <c r="K1210" s="1">
        <f>COUNTIF(A:A,bank_processed_transactions[[#This Row],[transaction_id]])</f>
        <v>1</v>
      </c>
    </row>
    <row r="1211" spans="1:11" x14ac:dyDescent="0.3">
      <c r="A1211" s="1" t="s">
        <v>4442</v>
      </c>
      <c r="B1211" s="2">
        <v>46037</v>
      </c>
      <c r="C1211" s="1" t="s">
        <v>88</v>
      </c>
      <c r="D1211" s="1" t="s">
        <v>12</v>
      </c>
      <c r="E1211" s="1" t="s">
        <v>13</v>
      </c>
      <c r="F1211" s="1">
        <v>749.38</v>
      </c>
      <c r="G1211" s="1" t="s">
        <v>14</v>
      </c>
      <c r="H1211" s="2">
        <v>46037</v>
      </c>
      <c r="I1211" s="1" t="s">
        <v>15</v>
      </c>
      <c r="J1211" s="1">
        <v>23.9</v>
      </c>
      <c r="K1211" s="1">
        <f>COUNTIF(A:A,bank_processed_transactions[[#This Row],[transaction_id]])</f>
        <v>1</v>
      </c>
    </row>
    <row r="1212" spans="1:11" x14ac:dyDescent="0.3">
      <c r="A1212" s="1" t="s">
        <v>4486</v>
      </c>
      <c r="B1212" s="2">
        <v>46052</v>
      </c>
      <c r="C1212" s="1" t="s">
        <v>1438</v>
      </c>
      <c r="D1212" s="1" t="s">
        <v>12</v>
      </c>
      <c r="E1212" s="1" t="s">
        <v>27</v>
      </c>
      <c r="F1212" s="1">
        <v>11123.96</v>
      </c>
      <c r="G1212" s="1" t="s">
        <v>14</v>
      </c>
      <c r="H1212" s="2">
        <v>46052</v>
      </c>
      <c r="I1212" s="1" t="s">
        <v>28</v>
      </c>
      <c r="J1212" s="1">
        <v>39</v>
      </c>
      <c r="K1212" s="1">
        <f>COUNTIF(A:A,bank_processed_transactions[[#This Row],[transaction_id]])</f>
        <v>1</v>
      </c>
    </row>
    <row r="1213" spans="1:11" x14ac:dyDescent="0.3">
      <c r="A1213" s="1" t="s">
        <v>2050</v>
      </c>
      <c r="B1213" s="2">
        <v>46098</v>
      </c>
      <c r="C1213" s="1" t="s">
        <v>107</v>
      </c>
      <c r="D1213" s="1" t="s">
        <v>35</v>
      </c>
      <c r="E1213" s="1" t="s">
        <v>55</v>
      </c>
      <c r="F1213" s="1">
        <v>3382.15</v>
      </c>
      <c r="G1213" s="1" t="s">
        <v>14</v>
      </c>
      <c r="H1213" s="2">
        <v>46101</v>
      </c>
      <c r="I1213" s="1" t="s">
        <v>28</v>
      </c>
      <c r="J1213" s="1">
        <v>13.1</v>
      </c>
      <c r="K1213" s="1">
        <f>COUNTIF(A:A,bank_processed_transactions[[#This Row],[transaction_id]])</f>
        <v>1</v>
      </c>
    </row>
    <row r="1214" spans="1:11" x14ac:dyDescent="0.3">
      <c r="A1214" s="1" t="s">
        <v>3351</v>
      </c>
      <c r="B1214" s="2">
        <v>46079</v>
      </c>
      <c r="C1214" s="1" t="s">
        <v>220</v>
      </c>
      <c r="D1214" s="1" t="s">
        <v>66</v>
      </c>
      <c r="E1214" s="1" t="s">
        <v>27</v>
      </c>
      <c r="F1214" s="1">
        <v>3664.9</v>
      </c>
      <c r="G1214" s="1" t="s">
        <v>14</v>
      </c>
      <c r="H1214" s="2">
        <v>46084</v>
      </c>
      <c r="I1214" s="1" t="s">
        <v>22</v>
      </c>
      <c r="J1214" s="1">
        <v>30.6</v>
      </c>
      <c r="K1214" s="1">
        <f>COUNTIF(A:A,bank_processed_transactions[[#This Row],[transaction_id]])</f>
        <v>1</v>
      </c>
    </row>
    <row r="1215" spans="1:11" x14ac:dyDescent="0.3">
      <c r="A1215" s="1" t="s">
        <v>2619</v>
      </c>
      <c r="B1215" s="2">
        <v>46094</v>
      </c>
      <c r="C1215" s="1" t="s">
        <v>442</v>
      </c>
      <c r="D1215" s="1" t="s">
        <v>12</v>
      </c>
      <c r="E1215" s="1" t="s">
        <v>21</v>
      </c>
      <c r="F1215" s="1">
        <v>8193.33</v>
      </c>
      <c r="G1215" s="1" t="s">
        <v>14</v>
      </c>
      <c r="H1215" s="2">
        <v>46096</v>
      </c>
      <c r="I1215" s="1" t="s">
        <v>15</v>
      </c>
      <c r="J1215" s="1">
        <v>10.3</v>
      </c>
      <c r="K1215" s="1">
        <f>COUNTIF(A:A,bank_processed_transactions[[#This Row],[transaction_id]])</f>
        <v>1</v>
      </c>
    </row>
    <row r="1216" spans="1:11" x14ac:dyDescent="0.3">
      <c r="A1216" s="1" t="s">
        <v>4393</v>
      </c>
      <c r="B1216" s="2">
        <v>46031</v>
      </c>
      <c r="C1216" s="1" t="s">
        <v>611</v>
      </c>
      <c r="D1216" s="1" t="s">
        <v>66</v>
      </c>
      <c r="E1216" s="1" t="s">
        <v>13</v>
      </c>
      <c r="F1216" s="1">
        <v>2994.04</v>
      </c>
      <c r="G1216" s="1" t="s">
        <v>94</v>
      </c>
      <c r="H1216" s="2">
        <v>46032</v>
      </c>
      <c r="I1216" s="1" t="s">
        <v>15</v>
      </c>
      <c r="J1216" s="1">
        <v>18.399999999999999</v>
      </c>
      <c r="K1216" s="1">
        <f>COUNTIF(A:A,bank_processed_transactions[[#This Row],[transaction_id]])</f>
        <v>1</v>
      </c>
    </row>
    <row r="1217" spans="1:11" x14ac:dyDescent="0.3">
      <c r="A1217" s="1" t="s">
        <v>1099</v>
      </c>
      <c r="B1217" s="2">
        <v>46097</v>
      </c>
      <c r="C1217" s="1" t="s">
        <v>269</v>
      </c>
      <c r="D1217" s="1" t="s">
        <v>12</v>
      </c>
      <c r="E1217" s="1" t="s">
        <v>55</v>
      </c>
      <c r="F1217" s="1">
        <v>3510.75</v>
      </c>
      <c r="G1217" s="1" t="s">
        <v>89</v>
      </c>
      <c r="H1217" s="2">
        <v>46099</v>
      </c>
      <c r="I1217" s="1" t="s">
        <v>15</v>
      </c>
      <c r="J1217" s="1">
        <v>28.9</v>
      </c>
      <c r="K1217" s="1">
        <f>COUNTIF(A:A,bank_processed_transactions[[#This Row],[transaction_id]])</f>
        <v>1</v>
      </c>
    </row>
    <row r="1218" spans="1:11" x14ac:dyDescent="0.3">
      <c r="A1218" s="1" t="s">
        <v>3145</v>
      </c>
      <c r="B1218" s="2">
        <v>46069</v>
      </c>
      <c r="C1218" s="1" t="s">
        <v>790</v>
      </c>
      <c r="D1218" s="1" t="s">
        <v>18</v>
      </c>
      <c r="E1218" s="1" t="s">
        <v>21</v>
      </c>
      <c r="F1218" s="1">
        <v>2368.17</v>
      </c>
      <c r="G1218" s="1" t="s">
        <v>94</v>
      </c>
      <c r="H1218" s="2">
        <v>46071</v>
      </c>
      <c r="I1218" s="1" t="s">
        <v>28</v>
      </c>
      <c r="J1218" s="1">
        <v>5.7</v>
      </c>
      <c r="K1218" s="1">
        <f>COUNTIF(A:A,bank_processed_transactions[[#This Row],[transaction_id]])</f>
        <v>1</v>
      </c>
    </row>
    <row r="1219" spans="1:11" x14ac:dyDescent="0.3">
      <c r="A1219" s="1" t="s">
        <v>4207</v>
      </c>
      <c r="B1219" s="2">
        <v>46077</v>
      </c>
      <c r="C1219" s="1" t="s">
        <v>1443</v>
      </c>
      <c r="D1219" s="1" t="s">
        <v>12</v>
      </c>
      <c r="E1219" s="1" t="s">
        <v>55</v>
      </c>
      <c r="F1219" s="1">
        <v>2428.85</v>
      </c>
      <c r="G1219" s="1" t="s">
        <v>14</v>
      </c>
      <c r="H1219" s="2">
        <v>46080</v>
      </c>
      <c r="I1219" s="1" t="s">
        <v>15</v>
      </c>
      <c r="J1219" s="1">
        <v>42.4</v>
      </c>
      <c r="K1219" s="1">
        <f>COUNTIF(A:A,bank_processed_transactions[[#This Row],[transaction_id]])</f>
        <v>1</v>
      </c>
    </row>
    <row r="1220" spans="1:11" x14ac:dyDescent="0.3">
      <c r="A1220" s="1" t="s">
        <v>2626</v>
      </c>
      <c r="B1220" s="2">
        <v>46094</v>
      </c>
      <c r="C1220" s="1" t="s">
        <v>2627</v>
      </c>
      <c r="D1220" s="1" t="s">
        <v>12</v>
      </c>
      <c r="E1220" s="1" t="s">
        <v>55</v>
      </c>
      <c r="F1220" s="1">
        <v>20682.8</v>
      </c>
      <c r="G1220" s="1" t="s">
        <v>94</v>
      </c>
      <c r="H1220" s="2">
        <v>46094</v>
      </c>
      <c r="I1220" s="1" t="s">
        <v>15</v>
      </c>
      <c r="J1220" s="1">
        <v>47.5</v>
      </c>
      <c r="K1220" s="1">
        <f>COUNTIF(A:A,bank_processed_transactions[[#This Row],[transaction_id]])</f>
        <v>1</v>
      </c>
    </row>
    <row r="1221" spans="1:11" x14ac:dyDescent="0.3">
      <c r="A1221" s="1" t="s">
        <v>4564</v>
      </c>
      <c r="B1221" s="2">
        <v>46097</v>
      </c>
      <c r="C1221" s="1" t="s">
        <v>259</v>
      </c>
      <c r="D1221" s="1" t="s">
        <v>66</v>
      </c>
      <c r="E1221" s="1" t="s">
        <v>27</v>
      </c>
      <c r="F1221" s="1">
        <v>1890.68</v>
      </c>
      <c r="G1221" s="1" t="s">
        <v>14</v>
      </c>
      <c r="H1221" s="2">
        <v>46100</v>
      </c>
      <c r="I1221" s="1" t="s">
        <v>15</v>
      </c>
      <c r="J1221" s="1">
        <v>44.4</v>
      </c>
      <c r="K1221" s="1">
        <f>COUNTIF(A:A,bank_processed_transactions[[#This Row],[transaction_id]])</f>
        <v>1</v>
      </c>
    </row>
    <row r="1222" spans="1:11" x14ac:dyDescent="0.3">
      <c r="A1222" s="1" t="s">
        <v>4122</v>
      </c>
      <c r="B1222" s="2">
        <v>46045</v>
      </c>
      <c r="C1222" s="1" t="s">
        <v>1243</v>
      </c>
      <c r="D1222" s="1" t="s">
        <v>66</v>
      </c>
      <c r="E1222" s="1" t="s">
        <v>13</v>
      </c>
      <c r="F1222" s="1">
        <v>32011.62</v>
      </c>
      <c r="G1222" s="1" t="s">
        <v>14</v>
      </c>
      <c r="H1222" s="2">
        <v>46047</v>
      </c>
      <c r="I1222" s="1" t="s">
        <v>22</v>
      </c>
      <c r="J1222" s="1">
        <v>16.8</v>
      </c>
      <c r="K1222" s="1">
        <f>COUNTIF(A:A,bank_processed_transactions[[#This Row],[transaction_id]])</f>
        <v>1</v>
      </c>
    </row>
    <row r="1223" spans="1:11" x14ac:dyDescent="0.3">
      <c r="A1223" s="1" t="s">
        <v>3381</v>
      </c>
      <c r="B1223" s="2">
        <v>46069</v>
      </c>
      <c r="C1223" s="1" t="s">
        <v>1613</v>
      </c>
      <c r="D1223" s="1" t="s">
        <v>12</v>
      </c>
      <c r="E1223" s="1" t="s">
        <v>55</v>
      </c>
      <c r="F1223" s="1">
        <v>5953.2</v>
      </c>
      <c r="G1223" s="1" t="s">
        <v>14</v>
      </c>
      <c r="H1223" s="2">
        <v>46069</v>
      </c>
      <c r="I1223" s="1" t="s">
        <v>22</v>
      </c>
      <c r="J1223" s="1">
        <v>43.4</v>
      </c>
      <c r="K1223" s="1">
        <f>COUNTIF(A:A,bank_processed_transactions[[#This Row],[transaction_id]])</f>
        <v>1</v>
      </c>
    </row>
    <row r="1224" spans="1:11" x14ac:dyDescent="0.3">
      <c r="A1224" s="1" t="s">
        <v>2633</v>
      </c>
      <c r="B1224" s="2">
        <v>46084</v>
      </c>
      <c r="C1224" s="1" t="s">
        <v>2634</v>
      </c>
      <c r="D1224" s="1" t="s">
        <v>66</v>
      </c>
      <c r="E1224" s="1" t="s">
        <v>21</v>
      </c>
      <c r="F1224" s="1">
        <v>16366.66</v>
      </c>
      <c r="G1224" s="1" t="s">
        <v>14</v>
      </c>
      <c r="H1224" s="2">
        <v>46086</v>
      </c>
      <c r="I1224" s="1" t="s">
        <v>22</v>
      </c>
      <c r="J1224" s="1">
        <v>53</v>
      </c>
      <c r="K1224" s="1">
        <f>COUNTIF(A:A,bank_processed_transactions[[#This Row],[transaction_id]])</f>
        <v>1</v>
      </c>
    </row>
    <row r="1225" spans="1:11" x14ac:dyDescent="0.3">
      <c r="A1225" s="1" t="s">
        <v>4002</v>
      </c>
      <c r="B1225" s="2">
        <v>46037</v>
      </c>
      <c r="C1225" s="1" t="s">
        <v>514</v>
      </c>
      <c r="D1225" s="1" t="s">
        <v>18</v>
      </c>
      <c r="E1225" s="1" t="s">
        <v>13</v>
      </c>
      <c r="F1225" s="1">
        <v>644.28</v>
      </c>
      <c r="G1225" s="1" t="s">
        <v>14</v>
      </c>
      <c r="H1225" s="2">
        <v>46039</v>
      </c>
      <c r="I1225" s="1" t="s">
        <v>22</v>
      </c>
      <c r="J1225" s="1">
        <v>52.6</v>
      </c>
      <c r="K1225" s="1">
        <f>COUNTIF(A:A,bank_processed_transactions[[#This Row],[transaction_id]])</f>
        <v>1</v>
      </c>
    </row>
    <row r="1226" spans="1:11" x14ac:dyDescent="0.3">
      <c r="A1226" s="1" t="s">
        <v>2846</v>
      </c>
      <c r="B1226" s="2">
        <v>46074</v>
      </c>
      <c r="C1226" s="1" t="s">
        <v>818</v>
      </c>
      <c r="D1226" s="1" t="s">
        <v>18</v>
      </c>
      <c r="E1226" s="1" t="s">
        <v>13</v>
      </c>
      <c r="F1226" s="1">
        <v>28725.16</v>
      </c>
      <c r="G1226" s="1" t="s">
        <v>14</v>
      </c>
      <c r="H1226" s="2">
        <v>46075</v>
      </c>
      <c r="I1226" s="1" t="s">
        <v>22</v>
      </c>
      <c r="J1226" s="1">
        <v>20</v>
      </c>
      <c r="K1226" s="1">
        <f>COUNTIF(A:A,bank_processed_transactions[[#This Row],[transaction_id]])</f>
        <v>1</v>
      </c>
    </row>
    <row r="1227" spans="1:11" x14ac:dyDescent="0.3">
      <c r="A1227" s="1" t="s">
        <v>1360</v>
      </c>
      <c r="B1227" s="2">
        <v>46100</v>
      </c>
      <c r="C1227" s="1" t="s">
        <v>637</v>
      </c>
      <c r="D1227" s="1" t="s">
        <v>35</v>
      </c>
      <c r="E1227" s="1" t="s">
        <v>13</v>
      </c>
      <c r="F1227" s="1">
        <v>2023.15</v>
      </c>
      <c r="G1227" s="1" t="s">
        <v>14</v>
      </c>
      <c r="H1227" s="2">
        <v>46102</v>
      </c>
      <c r="I1227" s="1" t="s">
        <v>28</v>
      </c>
      <c r="J1227" s="1">
        <v>20.8</v>
      </c>
      <c r="K1227" s="1">
        <f>COUNTIF(A:A,bank_processed_transactions[[#This Row],[transaction_id]])</f>
        <v>1</v>
      </c>
    </row>
    <row r="1228" spans="1:11" x14ac:dyDescent="0.3">
      <c r="A1228" s="1" t="s">
        <v>925</v>
      </c>
      <c r="B1228" s="2">
        <v>46025</v>
      </c>
      <c r="C1228" s="1" t="s">
        <v>320</v>
      </c>
      <c r="D1228" s="1" t="s">
        <v>18</v>
      </c>
      <c r="E1228" s="1" t="s">
        <v>55</v>
      </c>
      <c r="F1228" s="1">
        <v>12438.77</v>
      </c>
      <c r="G1228" s="1" t="s">
        <v>14</v>
      </c>
      <c r="H1228" s="2">
        <v>46025</v>
      </c>
      <c r="I1228" s="1" t="s">
        <v>15</v>
      </c>
      <c r="J1228" s="1">
        <v>23.7</v>
      </c>
      <c r="K1228" s="1">
        <f>COUNTIF(A:A,bank_processed_transactions[[#This Row],[transaction_id]])</f>
        <v>1</v>
      </c>
    </row>
    <row r="1229" spans="1:11" x14ac:dyDescent="0.3">
      <c r="A1229" s="1" t="s">
        <v>1055</v>
      </c>
      <c r="B1229" s="2">
        <v>46052</v>
      </c>
      <c r="C1229" s="1" t="s">
        <v>1056</v>
      </c>
      <c r="D1229" s="1" t="s">
        <v>18</v>
      </c>
      <c r="E1229" s="1" t="s">
        <v>21</v>
      </c>
      <c r="F1229" s="1">
        <v>7852.25</v>
      </c>
      <c r="G1229" s="1" t="s">
        <v>14</v>
      </c>
      <c r="H1229" s="2">
        <v>46055</v>
      </c>
      <c r="I1229" s="1" t="s">
        <v>22</v>
      </c>
      <c r="J1229" s="1">
        <v>40.299999999999997</v>
      </c>
      <c r="K1229" s="1">
        <f>COUNTIF(A:A,bank_processed_transactions[[#This Row],[transaction_id]])</f>
        <v>1</v>
      </c>
    </row>
    <row r="1230" spans="1:11" x14ac:dyDescent="0.3">
      <c r="A1230" s="1" t="s">
        <v>4529</v>
      </c>
      <c r="B1230" s="2">
        <v>46108</v>
      </c>
      <c r="C1230" s="1" t="s">
        <v>1405</v>
      </c>
      <c r="D1230" s="1" t="s">
        <v>66</v>
      </c>
      <c r="E1230" s="1" t="s">
        <v>21</v>
      </c>
      <c r="F1230" s="1">
        <v>3066.51</v>
      </c>
      <c r="G1230" s="1" t="s">
        <v>14</v>
      </c>
      <c r="H1230" s="2">
        <v>46110</v>
      </c>
      <c r="I1230" s="1" t="s">
        <v>15</v>
      </c>
      <c r="J1230" s="1">
        <v>10.3</v>
      </c>
      <c r="K1230" s="1">
        <f>COUNTIF(A:A,bank_processed_transactions[[#This Row],[transaction_id]])</f>
        <v>1</v>
      </c>
    </row>
    <row r="1231" spans="1:11" x14ac:dyDescent="0.3">
      <c r="A1231" s="1" t="s">
        <v>3178</v>
      </c>
      <c r="B1231" s="2">
        <v>46102</v>
      </c>
      <c r="C1231" s="1" t="s">
        <v>454</v>
      </c>
      <c r="D1231" s="1" t="s">
        <v>46</v>
      </c>
      <c r="E1231" s="1" t="s">
        <v>13</v>
      </c>
      <c r="F1231" s="1">
        <v>3399.5</v>
      </c>
      <c r="G1231" s="1" t="s">
        <v>14</v>
      </c>
      <c r="H1231" s="2">
        <v>46103</v>
      </c>
      <c r="I1231" s="1" t="s">
        <v>15</v>
      </c>
      <c r="J1231" s="1">
        <v>21.9</v>
      </c>
      <c r="K1231" s="1">
        <f>COUNTIF(A:A,bank_processed_transactions[[#This Row],[transaction_id]])</f>
        <v>1</v>
      </c>
    </row>
    <row r="1232" spans="1:11" x14ac:dyDescent="0.3">
      <c r="A1232" s="1" t="s">
        <v>1459</v>
      </c>
      <c r="B1232" s="2">
        <v>46078</v>
      </c>
      <c r="C1232" s="1" t="s">
        <v>1362</v>
      </c>
      <c r="D1232" s="1" t="s">
        <v>46</v>
      </c>
      <c r="E1232" s="1" t="s">
        <v>27</v>
      </c>
      <c r="F1232" s="1">
        <v>4735.2</v>
      </c>
      <c r="G1232" s="1" t="s">
        <v>14</v>
      </c>
      <c r="H1232" s="2">
        <v>46081</v>
      </c>
      <c r="I1232" s="1" t="s">
        <v>28</v>
      </c>
      <c r="J1232" s="1">
        <v>56.3</v>
      </c>
      <c r="K1232" s="1">
        <f>COUNTIF(A:A,bank_processed_transactions[[#This Row],[transaction_id]])</f>
        <v>1</v>
      </c>
    </row>
    <row r="1233" spans="1:11" x14ac:dyDescent="0.3">
      <c r="A1233" s="1" t="s">
        <v>3936</v>
      </c>
      <c r="B1233" s="2">
        <v>46087</v>
      </c>
      <c r="C1233" s="1" t="s">
        <v>991</v>
      </c>
      <c r="D1233" s="1" t="s">
        <v>46</v>
      </c>
      <c r="E1233" s="1" t="s">
        <v>27</v>
      </c>
      <c r="F1233" s="1">
        <v>12746.62</v>
      </c>
      <c r="G1233" s="1" t="s">
        <v>14</v>
      </c>
      <c r="H1233" s="2">
        <v>46088</v>
      </c>
      <c r="I1233" s="1" t="s">
        <v>22</v>
      </c>
      <c r="J1233" s="1">
        <v>29.9</v>
      </c>
      <c r="K1233" s="1">
        <f>COUNTIF(A:A,bank_processed_transactions[[#This Row],[transaction_id]])</f>
        <v>1</v>
      </c>
    </row>
    <row r="1234" spans="1:11" x14ac:dyDescent="0.3">
      <c r="A1234" s="1" t="s">
        <v>3244</v>
      </c>
      <c r="B1234" s="2">
        <v>46067</v>
      </c>
      <c r="C1234" s="1" t="s">
        <v>2095</v>
      </c>
      <c r="D1234" s="1" t="s">
        <v>12</v>
      </c>
      <c r="E1234" s="1" t="s">
        <v>55</v>
      </c>
      <c r="F1234" s="1">
        <v>27913.41</v>
      </c>
      <c r="G1234" s="1" t="s">
        <v>14</v>
      </c>
      <c r="H1234" s="2">
        <v>46067</v>
      </c>
      <c r="I1234" s="1" t="s">
        <v>22</v>
      </c>
      <c r="J1234" s="1">
        <v>40.299999999999997</v>
      </c>
      <c r="K1234" s="1">
        <f>COUNTIF(A:A,bank_processed_transactions[[#This Row],[transaction_id]])</f>
        <v>1</v>
      </c>
    </row>
    <row r="1235" spans="1:11" x14ac:dyDescent="0.3">
      <c r="A1235" s="1" t="s">
        <v>4368</v>
      </c>
      <c r="B1235" s="2">
        <v>46099</v>
      </c>
      <c r="C1235" s="1" t="s">
        <v>1251</v>
      </c>
      <c r="D1235" s="1" t="s">
        <v>18</v>
      </c>
      <c r="E1235" s="1" t="s">
        <v>13</v>
      </c>
      <c r="F1235" s="1">
        <v>796.36</v>
      </c>
      <c r="G1235" s="1" t="s">
        <v>14</v>
      </c>
      <c r="H1235" s="2">
        <v>46101</v>
      </c>
      <c r="I1235" s="1" t="s">
        <v>22</v>
      </c>
      <c r="J1235" s="1">
        <v>4.9000000000000004</v>
      </c>
      <c r="K1235" s="1">
        <f>COUNTIF(A:A,bank_processed_transactions[[#This Row],[transaction_id]])</f>
        <v>1</v>
      </c>
    </row>
    <row r="1236" spans="1:11" x14ac:dyDescent="0.3">
      <c r="A1236" s="1" t="s">
        <v>1254</v>
      </c>
      <c r="B1236" s="2">
        <v>46110</v>
      </c>
      <c r="C1236" s="1" t="s">
        <v>658</v>
      </c>
      <c r="D1236" s="1" t="s">
        <v>35</v>
      </c>
      <c r="E1236" s="1" t="s">
        <v>21</v>
      </c>
      <c r="F1236" s="1">
        <v>3379.58</v>
      </c>
      <c r="G1236" s="1" t="s">
        <v>14</v>
      </c>
      <c r="H1236" s="2">
        <v>46110</v>
      </c>
      <c r="I1236" s="1" t="s">
        <v>22</v>
      </c>
      <c r="J1236" s="1">
        <v>7.6</v>
      </c>
      <c r="K1236" s="1">
        <f>COUNTIF(A:A,bank_processed_transactions[[#This Row],[transaction_id]])</f>
        <v>1</v>
      </c>
    </row>
    <row r="1237" spans="1:11" x14ac:dyDescent="0.3">
      <c r="A1237" s="1" t="s">
        <v>3426</v>
      </c>
      <c r="B1237" s="2">
        <v>46054</v>
      </c>
      <c r="C1237" s="1" t="s">
        <v>3227</v>
      </c>
      <c r="D1237" s="1" t="s">
        <v>66</v>
      </c>
      <c r="E1237" s="1" t="s">
        <v>21</v>
      </c>
      <c r="F1237" s="1">
        <v>3280.34</v>
      </c>
      <c r="G1237" s="1" t="s">
        <v>94</v>
      </c>
      <c r="H1237" s="2">
        <v>46055</v>
      </c>
      <c r="I1237" s="1" t="s">
        <v>15</v>
      </c>
      <c r="J1237" s="1">
        <v>6.5</v>
      </c>
      <c r="K1237" s="1">
        <f>COUNTIF(A:A,bank_processed_transactions[[#This Row],[transaction_id]])</f>
        <v>1</v>
      </c>
    </row>
    <row r="1238" spans="1:11" x14ac:dyDescent="0.3">
      <c r="A1238" s="1" t="s">
        <v>3823</v>
      </c>
      <c r="B1238" s="2">
        <v>46025</v>
      </c>
      <c r="C1238" s="1" t="s">
        <v>171</v>
      </c>
      <c r="D1238" s="1" t="s">
        <v>66</v>
      </c>
      <c r="E1238" s="1" t="s">
        <v>21</v>
      </c>
      <c r="F1238" s="1">
        <v>18970.62</v>
      </c>
      <c r="G1238" s="1" t="s">
        <v>14</v>
      </c>
      <c r="H1238" s="2">
        <v>46025</v>
      </c>
      <c r="I1238" s="1" t="s">
        <v>15</v>
      </c>
      <c r="J1238" s="1">
        <v>27</v>
      </c>
      <c r="K1238" s="1">
        <f>COUNTIF(A:A,bank_processed_transactions[[#This Row],[transaction_id]])</f>
        <v>1</v>
      </c>
    </row>
    <row r="1239" spans="1:11" x14ac:dyDescent="0.3">
      <c r="A1239" s="1" t="s">
        <v>4398</v>
      </c>
      <c r="B1239" s="2">
        <v>46062</v>
      </c>
      <c r="C1239" s="1" t="s">
        <v>128</v>
      </c>
      <c r="D1239" s="1" t="s">
        <v>12</v>
      </c>
      <c r="E1239" s="1" t="s">
        <v>55</v>
      </c>
      <c r="F1239" s="1">
        <v>74499.520000000004</v>
      </c>
      <c r="G1239" s="1" t="s">
        <v>14</v>
      </c>
      <c r="H1239" s="2">
        <v>46063</v>
      </c>
      <c r="I1239" s="1" t="s">
        <v>15</v>
      </c>
      <c r="J1239" s="1">
        <v>46.4</v>
      </c>
      <c r="K1239" s="1">
        <f>COUNTIF(A:A,bank_processed_transactions[[#This Row],[transaction_id]])</f>
        <v>1</v>
      </c>
    </row>
    <row r="1240" spans="1:11" x14ac:dyDescent="0.3">
      <c r="A1240" s="1" t="s">
        <v>3972</v>
      </c>
      <c r="B1240" s="2">
        <v>46052</v>
      </c>
      <c r="C1240" s="1" t="s">
        <v>1130</v>
      </c>
      <c r="D1240" s="1" t="s">
        <v>66</v>
      </c>
      <c r="E1240" s="1" t="s">
        <v>55</v>
      </c>
      <c r="F1240" s="1">
        <v>5652.5</v>
      </c>
      <c r="G1240" s="1" t="s">
        <v>14</v>
      </c>
      <c r="H1240" s="2">
        <v>46054</v>
      </c>
      <c r="I1240" s="1" t="s">
        <v>22</v>
      </c>
      <c r="J1240" s="1">
        <v>91.3</v>
      </c>
      <c r="K1240" s="1">
        <f>COUNTIF(A:A,bank_processed_transactions[[#This Row],[transaction_id]])</f>
        <v>1</v>
      </c>
    </row>
    <row r="1241" spans="1:11" x14ac:dyDescent="0.3">
      <c r="A1241" s="1" t="s">
        <v>1764</v>
      </c>
      <c r="B1241" s="2">
        <v>46033</v>
      </c>
      <c r="C1241" s="1" t="s">
        <v>251</v>
      </c>
      <c r="D1241" s="1" t="s">
        <v>66</v>
      </c>
      <c r="E1241" s="1" t="s">
        <v>21</v>
      </c>
      <c r="F1241" s="1">
        <v>7598.03</v>
      </c>
      <c r="G1241" s="1" t="s">
        <v>94</v>
      </c>
      <c r="H1241" s="2">
        <v>46035</v>
      </c>
      <c r="I1241" s="1" t="s">
        <v>15</v>
      </c>
      <c r="J1241" s="1">
        <v>119.4</v>
      </c>
      <c r="K1241" s="1">
        <f>COUNTIF(A:A,bank_processed_transactions[[#This Row],[transaction_id]])</f>
        <v>1</v>
      </c>
    </row>
    <row r="1242" spans="1:11" x14ac:dyDescent="0.3">
      <c r="A1242" s="1" t="s">
        <v>1521</v>
      </c>
      <c r="B1242" s="2">
        <v>46065</v>
      </c>
      <c r="C1242" s="1" t="s">
        <v>1342</v>
      </c>
      <c r="D1242" s="1" t="s">
        <v>18</v>
      </c>
      <c r="E1242" s="1" t="s">
        <v>13</v>
      </c>
      <c r="F1242" s="1">
        <v>4280.04</v>
      </c>
      <c r="G1242" s="1" t="s">
        <v>14</v>
      </c>
      <c r="H1242" s="2">
        <v>46068</v>
      </c>
      <c r="I1242" s="1" t="s">
        <v>22</v>
      </c>
      <c r="J1242" s="1">
        <v>15.9</v>
      </c>
      <c r="K1242" s="1">
        <f>COUNTIF(A:A,bank_processed_transactions[[#This Row],[transaction_id]])</f>
        <v>1</v>
      </c>
    </row>
    <row r="1243" spans="1:11" x14ac:dyDescent="0.3">
      <c r="A1243" s="1" t="s">
        <v>2839</v>
      </c>
      <c r="B1243" s="2">
        <v>46106</v>
      </c>
      <c r="C1243" s="1" t="s">
        <v>603</v>
      </c>
      <c r="D1243" s="1" t="s">
        <v>12</v>
      </c>
      <c r="E1243" s="1" t="s">
        <v>55</v>
      </c>
      <c r="F1243" s="1">
        <v>1961.15</v>
      </c>
      <c r="G1243" s="1" t="s">
        <v>14</v>
      </c>
      <c r="H1243" s="2">
        <v>46107</v>
      </c>
      <c r="I1243" s="1" t="s">
        <v>22</v>
      </c>
      <c r="J1243" s="1">
        <v>29.4</v>
      </c>
      <c r="K1243" s="1">
        <f>COUNTIF(A:A,bank_processed_transactions[[#This Row],[transaction_id]])</f>
        <v>1</v>
      </c>
    </row>
    <row r="1244" spans="1:11" x14ac:dyDescent="0.3">
      <c r="A1244" s="1" t="s">
        <v>2385</v>
      </c>
      <c r="B1244" s="2">
        <v>46090</v>
      </c>
      <c r="C1244" s="1" t="s">
        <v>2386</v>
      </c>
      <c r="D1244" s="1" t="s">
        <v>66</v>
      </c>
      <c r="E1244" s="1" t="s">
        <v>13</v>
      </c>
      <c r="F1244" s="1">
        <v>3355.12</v>
      </c>
      <c r="G1244" s="1" t="s">
        <v>14</v>
      </c>
      <c r="H1244" s="2">
        <v>46095</v>
      </c>
      <c r="I1244" s="1" t="s">
        <v>15</v>
      </c>
      <c r="J1244" s="1">
        <v>14.5</v>
      </c>
      <c r="K1244" s="1">
        <f>COUNTIF(A:A,bank_processed_transactions[[#This Row],[transaction_id]])</f>
        <v>1</v>
      </c>
    </row>
    <row r="1245" spans="1:11" x14ac:dyDescent="0.3">
      <c r="A1245" s="1" t="s">
        <v>4292</v>
      </c>
      <c r="B1245" s="2">
        <v>46108</v>
      </c>
      <c r="C1245" s="1" t="s">
        <v>354</v>
      </c>
      <c r="D1245" s="1" t="s">
        <v>35</v>
      </c>
      <c r="E1245" s="1" t="s">
        <v>55</v>
      </c>
      <c r="F1245" s="1">
        <v>5256.52</v>
      </c>
      <c r="G1245" s="1" t="s">
        <v>94</v>
      </c>
      <c r="H1245" s="2">
        <v>46111</v>
      </c>
      <c r="I1245" s="1" t="s">
        <v>28</v>
      </c>
      <c r="J1245" s="1">
        <v>56.1</v>
      </c>
      <c r="K1245" s="1">
        <f>COUNTIF(A:A,bank_processed_transactions[[#This Row],[transaction_id]])</f>
        <v>1</v>
      </c>
    </row>
    <row r="1246" spans="1:11" x14ac:dyDescent="0.3">
      <c r="A1246" s="1" t="s">
        <v>101</v>
      </c>
      <c r="B1246" s="2">
        <v>46042</v>
      </c>
      <c r="C1246" s="1" t="s">
        <v>102</v>
      </c>
      <c r="D1246" s="1" t="s">
        <v>12</v>
      </c>
      <c r="E1246" s="1" t="s">
        <v>27</v>
      </c>
      <c r="F1246" s="1">
        <v>4676.8599999999997</v>
      </c>
      <c r="G1246" s="1" t="s">
        <v>89</v>
      </c>
      <c r="H1246" s="2">
        <v>46047</v>
      </c>
      <c r="I1246" s="1" t="s">
        <v>15</v>
      </c>
      <c r="J1246" s="1">
        <v>26.5</v>
      </c>
      <c r="K1246" s="1">
        <f>COUNTIF(A:A,bank_processed_transactions[[#This Row],[transaction_id]])</f>
        <v>1</v>
      </c>
    </row>
    <row r="1247" spans="1:11" x14ac:dyDescent="0.3">
      <c r="A1247" s="1" t="s">
        <v>2857</v>
      </c>
      <c r="B1247" s="2">
        <v>46053</v>
      </c>
      <c r="C1247" s="1" t="s">
        <v>1291</v>
      </c>
      <c r="D1247" s="1" t="s">
        <v>35</v>
      </c>
      <c r="E1247" s="1" t="s">
        <v>27</v>
      </c>
      <c r="F1247" s="1">
        <v>143365.45000000001</v>
      </c>
      <c r="G1247" s="1" t="s">
        <v>14</v>
      </c>
      <c r="H1247" s="2">
        <v>46056</v>
      </c>
      <c r="I1247" s="1" t="s">
        <v>22</v>
      </c>
      <c r="J1247" s="1">
        <v>35.6</v>
      </c>
      <c r="K1247" s="1">
        <f>COUNTIF(A:A,bank_processed_transactions[[#This Row],[transaction_id]])</f>
        <v>1</v>
      </c>
    </row>
    <row r="1248" spans="1:11" x14ac:dyDescent="0.3">
      <c r="A1248" s="1" t="s">
        <v>2806</v>
      </c>
      <c r="B1248" s="2">
        <v>46106</v>
      </c>
      <c r="C1248" s="1" t="s">
        <v>1269</v>
      </c>
      <c r="D1248" s="1" t="s">
        <v>12</v>
      </c>
      <c r="E1248" s="1" t="s">
        <v>27</v>
      </c>
      <c r="F1248" s="1">
        <v>33887.040000000001</v>
      </c>
      <c r="G1248" s="1" t="s">
        <v>14</v>
      </c>
      <c r="H1248" s="2">
        <v>46106</v>
      </c>
      <c r="I1248" s="1" t="s">
        <v>15</v>
      </c>
      <c r="J1248" s="1">
        <v>22.1</v>
      </c>
      <c r="K1248" s="1">
        <f>COUNTIF(A:A,bank_processed_transactions[[#This Row],[transaction_id]])</f>
        <v>1</v>
      </c>
    </row>
    <row r="1249" spans="1:11" x14ac:dyDescent="0.3">
      <c r="A1249" s="1" t="s">
        <v>1394</v>
      </c>
      <c r="B1249" s="2">
        <v>46036</v>
      </c>
      <c r="C1249" s="1" t="s">
        <v>1395</v>
      </c>
      <c r="D1249" s="1" t="s">
        <v>35</v>
      </c>
      <c r="E1249" s="1" t="s">
        <v>27</v>
      </c>
      <c r="F1249" s="1">
        <v>758.17</v>
      </c>
      <c r="G1249" s="1" t="s">
        <v>14</v>
      </c>
      <c r="H1249" s="2">
        <v>46039</v>
      </c>
      <c r="I1249" s="1" t="s">
        <v>22</v>
      </c>
      <c r="J1249" s="1">
        <v>33.200000000000003</v>
      </c>
      <c r="K1249" s="1">
        <f>COUNTIF(A:A,bank_processed_transactions[[#This Row],[transaction_id]])</f>
        <v>1</v>
      </c>
    </row>
    <row r="1250" spans="1:11" x14ac:dyDescent="0.3">
      <c r="A1250" s="1" t="s">
        <v>4542</v>
      </c>
      <c r="B1250" s="2">
        <v>46082</v>
      </c>
      <c r="C1250" s="1" t="s">
        <v>1294</v>
      </c>
      <c r="D1250" s="1" t="s">
        <v>66</v>
      </c>
      <c r="E1250" s="1" t="s">
        <v>55</v>
      </c>
      <c r="F1250" s="1">
        <v>11692.32</v>
      </c>
      <c r="G1250" s="1" t="s">
        <v>89</v>
      </c>
      <c r="H1250" s="2">
        <v>46084</v>
      </c>
      <c r="I1250" s="1" t="s">
        <v>15</v>
      </c>
      <c r="J1250" s="1">
        <v>48.3</v>
      </c>
      <c r="K1250" s="1">
        <f>COUNTIF(A:A,bank_processed_transactions[[#This Row],[transaction_id]])</f>
        <v>1</v>
      </c>
    </row>
    <row r="1251" spans="1:11" x14ac:dyDescent="0.3">
      <c r="A1251" s="1" t="s">
        <v>2254</v>
      </c>
      <c r="B1251" s="2">
        <v>46025</v>
      </c>
      <c r="C1251" s="1" t="s">
        <v>667</v>
      </c>
      <c r="D1251" s="1" t="s">
        <v>66</v>
      </c>
      <c r="E1251" s="1" t="s">
        <v>27</v>
      </c>
      <c r="F1251" s="1">
        <v>5276.75</v>
      </c>
      <c r="G1251" s="1" t="s">
        <v>14</v>
      </c>
      <c r="H1251" s="2">
        <v>46026</v>
      </c>
      <c r="I1251" s="1" t="s">
        <v>15</v>
      </c>
      <c r="J1251" s="1">
        <v>22.8</v>
      </c>
      <c r="K1251" s="1">
        <f>COUNTIF(A:A,bank_processed_transactions[[#This Row],[transaction_id]])</f>
        <v>1</v>
      </c>
    </row>
    <row r="1252" spans="1:11" x14ac:dyDescent="0.3">
      <c r="A1252" s="1" t="s">
        <v>4945</v>
      </c>
      <c r="B1252" s="2">
        <v>46051</v>
      </c>
      <c r="C1252" s="1" t="s">
        <v>322</v>
      </c>
      <c r="D1252" s="1" t="s">
        <v>12</v>
      </c>
      <c r="E1252" s="1" t="s">
        <v>13</v>
      </c>
      <c r="F1252" s="1">
        <v>14615.04</v>
      </c>
      <c r="G1252" s="1" t="s">
        <v>14</v>
      </c>
      <c r="H1252" s="2">
        <v>46053</v>
      </c>
      <c r="I1252" s="1" t="s">
        <v>22</v>
      </c>
      <c r="J1252" s="1">
        <v>36.200000000000003</v>
      </c>
      <c r="K1252" s="1">
        <f>COUNTIF(A:A,bank_processed_transactions[[#This Row],[transaction_id]])</f>
        <v>1</v>
      </c>
    </row>
    <row r="1253" spans="1:11" x14ac:dyDescent="0.3">
      <c r="A1253" s="1" t="s">
        <v>3328</v>
      </c>
      <c r="B1253" s="2">
        <v>46040</v>
      </c>
      <c r="C1253" s="1" t="s">
        <v>20</v>
      </c>
      <c r="D1253" s="1" t="s">
        <v>18</v>
      </c>
      <c r="E1253" s="1" t="s">
        <v>13</v>
      </c>
      <c r="F1253" s="1">
        <v>1914.74</v>
      </c>
      <c r="G1253" s="1" t="s">
        <v>14</v>
      </c>
      <c r="H1253" s="2">
        <v>46043</v>
      </c>
      <c r="I1253" s="1" t="s">
        <v>15</v>
      </c>
      <c r="J1253" s="1">
        <v>8.5</v>
      </c>
      <c r="K1253" s="1">
        <f>COUNTIF(A:A,bank_processed_transactions[[#This Row],[transaction_id]])</f>
        <v>1</v>
      </c>
    </row>
    <row r="1254" spans="1:11" x14ac:dyDescent="0.3">
      <c r="A1254" s="1" t="s">
        <v>2220</v>
      </c>
      <c r="B1254" s="2">
        <v>46056</v>
      </c>
      <c r="C1254" s="1" t="s">
        <v>843</v>
      </c>
      <c r="D1254" s="1" t="s">
        <v>12</v>
      </c>
      <c r="E1254" s="1" t="s">
        <v>21</v>
      </c>
      <c r="F1254" s="1">
        <v>12351.64</v>
      </c>
      <c r="G1254" s="1" t="s">
        <v>14</v>
      </c>
      <c r="H1254" s="2">
        <v>46058</v>
      </c>
      <c r="I1254" s="1" t="s">
        <v>28</v>
      </c>
      <c r="J1254" s="1">
        <v>31.8</v>
      </c>
      <c r="K1254" s="1">
        <f>COUNTIF(A:A,bank_processed_transactions[[#This Row],[transaction_id]])</f>
        <v>1</v>
      </c>
    </row>
    <row r="1255" spans="1:11" x14ac:dyDescent="0.3">
      <c r="A1255" s="1" t="s">
        <v>4910</v>
      </c>
      <c r="B1255" s="2">
        <v>46030</v>
      </c>
      <c r="C1255" s="1" t="s">
        <v>1874</v>
      </c>
      <c r="D1255" s="1" t="s">
        <v>35</v>
      </c>
      <c r="E1255" s="1" t="s">
        <v>27</v>
      </c>
      <c r="F1255" s="1">
        <v>5567.61</v>
      </c>
      <c r="G1255" s="1" t="s">
        <v>94</v>
      </c>
      <c r="H1255" s="2">
        <v>46032</v>
      </c>
      <c r="I1255" s="1" t="s">
        <v>15</v>
      </c>
      <c r="J1255" s="1">
        <v>13.7</v>
      </c>
      <c r="K1255" s="1">
        <f>COUNTIF(A:A,bank_processed_transactions[[#This Row],[transaction_id]])</f>
        <v>1</v>
      </c>
    </row>
    <row r="1256" spans="1:11" x14ac:dyDescent="0.3">
      <c r="A1256" s="1" t="s">
        <v>1985</v>
      </c>
      <c r="B1256" s="2">
        <v>46041</v>
      </c>
      <c r="C1256" s="1" t="s">
        <v>1553</v>
      </c>
      <c r="D1256" s="1" t="s">
        <v>18</v>
      </c>
      <c r="E1256" s="1" t="s">
        <v>55</v>
      </c>
      <c r="F1256" s="1">
        <v>32190.6</v>
      </c>
      <c r="G1256" s="1" t="s">
        <v>14</v>
      </c>
      <c r="H1256" s="2">
        <v>46046</v>
      </c>
      <c r="I1256" s="1" t="s">
        <v>28</v>
      </c>
      <c r="J1256" s="1">
        <v>18.899999999999999</v>
      </c>
      <c r="K1256" s="1">
        <f>COUNTIF(A:A,bank_processed_transactions[[#This Row],[transaction_id]])</f>
        <v>1</v>
      </c>
    </row>
    <row r="1257" spans="1:11" x14ac:dyDescent="0.3">
      <c r="A1257" s="1" t="s">
        <v>4781</v>
      </c>
      <c r="B1257" s="2">
        <v>46053</v>
      </c>
      <c r="C1257" s="1" t="s">
        <v>813</v>
      </c>
      <c r="D1257" s="1" t="s">
        <v>18</v>
      </c>
      <c r="E1257" s="1" t="s">
        <v>21</v>
      </c>
      <c r="F1257" s="1">
        <v>2456.2199999999998</v>
      </c>
      <c r="G1257" s="1" t="s">
        <v>14</v>
      </c>
      <c r="H1257" s="2">
        <v>46056</v>
      </c>
      <c r="I1257" s="1" t="s">
        <v>22</v>
      </c>
      <c r="J1257" s="1">
        <v>14.8</v>
      </c>
      <c r="K1257" s="1">
        <f>COUNTIF(A:A,bank_processed_transactions[[#This Row],[transaction_id]])</f>
        <v>1</v>
      </c>
    </row>
    <row r="1258" spans="1:11" x14ac:dyDescent="0.3">
      <c r="A1258" s="1" t="s">
        <v>1464</v>
      </c>
      <c r="B1258" s="2">
        <v>46051</v>
      </c>
      <c r="C1258" s="1" t="s">
        <v>1465</v>
      </c>
      <c r="D1258" s="1" t="s">
        <v>12</v>
      </c>
      <c r="E1258" s="1" t="s">
        <v>27</v>
      </c>
      <c r="F1258" s="1">
        <v>11932.06</v>
      </c>
      <c r="G1258" s="1" t="s">
        <v>94</v>
      </c>
      <c r="H1258" s="2">
        <v>46052</v>
      </c>
      <c r="I1258" s="1" t="s">
        <v>28</v>
      </c>
      <c r="J1258" s="1">
        <v>14.1</v>
      </c>
      <c r="K1258" s="1">
        <f>COUNTIF(A:A,bank_processed_transactions[[#This Row],[transaction_id]])</f>
        <v>1</v>
      </c>
    </row>
    <row r="1259" spans="1:11" x14ac:dyDescent="0.3">
      <c r="A1259" s="1" t="s">
        <v>2113</v>
      </c>
      <c r="B1259" s="2">
        <v>46048</v>
      </c>
      <c r="C1259" s="1" t="s">
        <v>1336</v>
      </c>
      <c r="D1259" s="1" t="s">
        <v>12</v>
      </c>
      <c r="E1259" s="1" t="s">
        <v>21</v>
      </c>
      <c r="F1259" s="1">
        <v>1727.01</v>
      </c>
      <c r="G1259" s="1" t="s">
        <v>14</v>
      </c>
      <c r="H1259" s="2">
        <v>46051</v>
      </c>
      <c r="I1259" s="1" t="s">
        <v>28</v>
      </c>
      <c r="J1259" s="1">
        <v>29.4</v>
      </c>
      <c r="K1259" s="1">
        <f>COUNTIF(A:A,bank_processed_transactions[[#This Row],[transaction_id]])</f>
        <v>1</v>
      </c>
    </row>
    <row r="1260" spans="1:11" x14ac:dyDescent="0.3">
      <c r="A1260" s="1" t="s">
        <v>2272</v>
      </c>
      <c r="B1260" s="2">
        <v>46083</v>
      </c>
      <c r="C1260" s="1" t="s">
        <v>2273</v>
      </c>
      <c r="D1260" s="1" t="s">
        <v>35</v>
      </c>
      <c r="E1260" s="1" t="s">
        <v>21</v>
      </c>
      <c r="F1260" s="1">
        <v>1919.69</v>
      </c>
      <c r="G1260" s="1" t="s">
        <v>14</v>
      </c>
      <c r="H1260" s="2">
        <v>46084</v>
      </c>
      <c r="I1260" s="1" t="s">
        <v>28</v>
      </c>
      <c r="J1260" s="1">
        <v>48.4</v>
      </c>
      <c r="K1260" s="1">
        <f>COUNTIF(A:A,bank_processed_transactions[[#This Row],[transaction_id]])</f>
        <v>1</v>
      </c>
    </row>
    <row r="1261" spans="1:11" x14ac:dyDescent="0.3">
      <c r="A1261" s="1" t="s">
        <v>1620</v>
      </c>
      <c r="B1261" s="2">
        <v>46058</v>
      </c>
      <c r="C1261" s="1" t="s">
        <v>136</v>
      </c>
      <c r="D1261" s="1" t="s">
        <v>35</v>
      </c>
      <c r="E1261" s="1" t="s">
        <v>55</v>
      </c>
      <c r="F1261" s="1">
        <v>12007.07</v>
      </c>
      <c r="G1261" s="1" t="s">
        <v>14</v>
      </c>
      <c r="H1261" s="2">
        <v>46060</v>
      </c>
      <c r="I1261" s="1" t="s">
        <v>22</v>
      </c>
      <c r="J1261" s="1">
        <v>36.4</v>
      </c>
      <c r="K1261" s="1">
        <f>COUNTIF(A:A,bank_processed_transactions[[#This Row],[transaction_id]])</f>
        <v>1</v>
      </c>
    </row>
    <row r="1262" spans="1:11" x14ac:dyDescent="0.3">
      <c r="A1262" s="1" t="s">
        <v>854</v>
      </c>
      <c r="B1262" s="2">
        <v>46089</v>
      </c>
      <c r="C1262" s="1" t="s">
        <v>452</v>
      </c>
      <c r="D1262" s="1" t="s">
        <v>12</v>
      </c>
      <c r="E1262" s="1" t="s">
        <v>55</v>
      </c>
      <c r="F1262" s="1">
        <v>10144.17</v>
      </c>
      <c r="G1262" s="1" t="s">
        <v>14</v>
      </c>
      <c r="H1262" s="2">
        <v>46090</v>
      </c>
      <c r="I1262" s="1" t="s">
        <v>15</v>
      </c>
      <c r="J1262" s="1">
        <v>46.2</v>
      </c>
      <c r="K1262" s="1">
        <f>COUNTIF(A:A,bank_processed_transactions[[#This Row],[transaction_id]])</f>
        <v>1</v>
      </c>
    </row>
    <row r="1263" spans="1:11" x14ac:dyDescent="0.3">
      <c r="A1263" s="1" t="s">
        <v>2366</v>
      </c>
      <c r="B1263" s="2">
        <v>46098</v>
      </c>
      <c r="C1263" s="1" t="s">
        <v>1890</v>
      </c>
      <c r="D1263" s="1" t="s">
        <v>12</v>
      </c>
      <c r="E1263" s="1" t="s">
        <v>27</v>
      </c>
      <c r="F1263" s="1">
        <v>237.47</v>
      </c>
      <c r="G1263" s="1" t="s">
        <v>14</v>
      </c>
      <c r="H1263" s="2">
        <v>46099</v>
      </c>
      <c r="I1263" s="1" t="s">
        <v>15</v>
      </c>
      <c r="J1263" s="1">
        <v>46.5</v>
      </c>
      <c r="K1263" s="1">
        <f>COUNTIF(A:A,bank_processed_transactions[[#This Row],[transaction_id]])</f>
        <v>1</v>
      </c>
    </row>
    <row r="1264" spans="1:11" x14ac:dyDescent="0.3">
      <c r="A1264" s="1" t="s">
        <v>1451</v>
      </c>
      <c r="B1264" s="2">
        <v>46050</v>
      </c>
      <c r="C1264" s="1" t="s">
        <v>1452</v>
      </c>
      <c r="D1264" s="1" t="s">
        <v>66</v>
      </c>
      <c r="E1264" s="1" t="s">
        <v>27</v>
      </c>
      <c r="F1264" s="1">
        <v>3496.59</v>
      </c>
      <c r="G1264" s="1" t="s">
        <v>14</v>
      </c>
      <c r="H1264" s="2">
        <v>46053</v>
      </c>
      <c r="I1264" s="1" t="s">
        <v>15</v>
      </c>
      <c r="J1264" s="1">
        <v>17.899999999999999</v>
      </c>
      <c r="K1264" s="1">
        <f>COUNTIF(A:A,bank_processed_transactions[[#This Row],[transaction_id]])</f>
        <v>1</v>
      </c>
    </row>
    <row r="1265" spans="1:11" x14ac:dyDescent="0.3">
      <c r="A1265" s="1" t="s">
        <v>1408</v>
      </c>
      <c r="B1265" s="2">
        <v>46099</v>
      </c>
      <c r="C1265" s="1" t="s">
        <v>607</v>
      </c>
      <c r="D1265" s="1" t="s">
        <v>35</v>
      </c>
      <c r="E1265" s="1" t="s">
        <v>27</v>
      </c>
      <c r="F1265" s="1">
        <v>3627.98</v>
      </c>
      <c r="G1265" s="1" t="s">
        <v>14</v>
      </c>
      <c r="H1265" s="2">
        <v>46100</v>
      </c>
      <c r="I1265" s="1" t="s">
        <v>15</v>
      </c>
      <c r="J1265" s="1">
        <v>34.4</v>
      </c>
      <c r="K1265" s="1">
        <f>COUNTIF(A:A,bank_processed_transactions[[#This Row],[transaction_id]])</f>
        <v>1</v>
      </c>
    </row>
    <row r="1266" spans="1:11" x14ac:dyDescent="0.3">
      <c r="A1266" s="1" t="s">
        <v>3513</v>
      </c>
      <c r="B1266" s="2">
        <v>46050</v>
      </c>
      <c r="C1266" s="1" t="s">
        <v>1322</v>
      </c>
      <c r="D1266" s="1" t="s">
        <v>35</v>
      </c>
      <c r="E1266" s="1" t="s">
        <v>27</v>
      </c>
      <c r="F1266" s="1">
        <v>10081.67</v>
      </c>
      <c r="G1266" s="1" t="s">
        <v>14</v>
      </c>
      <c r="H1266" s="2">
        <v>46050</v>
      </c>
      <c r="I1266" s="1" t="s">
        <v>22</v>
      </c>
      <c r="J1266" s="1">
        <v>31.2</v>
      </c>
      <c r="K1266" s="1">
        <f>COUNTIF(A:A,bank_processed_transactions[[#This Row],[transaction_id]])</f>
        <v>1</v>
      </c>
    </row>
    <row r="1267" spans="1:11" x14ac:dyDescent="0.3">
      <c r="A1267" s="1" t="s">
        <v>1737</v>
      </c>
      <c r="B1267" s="2">
        <v>46028</v>
      </c>
      <c r="C1267" s="1" t="s">
        <v>1738</v>
      </c>
      <c r="D1267" s="1" t="s">
        <v>66</v>
      </c>
      <c r="E1267" s="1" t="s">
        <v>13</v>
      </c>
      <c r="F1267" s="1">
        <v>3936.22</v>
      </c>
      <c r="G1267" s="1" t="s">
        <v>14</v>
      </c>
      <c r="H1267" s="2">
        <v>46030</v>
      </c>
      <c r="I1267" s="1" t="s">
        <v>22</v>
      </c>
      <c r="J1267" s="1">
        <v>40</v>
      </c>
      <c r="K1267" s="1">
        <f>COUNTIF(A:A,bank_processed_transactions[[#This Row],[transaction_id]])</f>
        <v>1</v>
      </c>
    </row>
    <row r="1268" spans="1:11" x14ac:dyDescent="0.3">
      <c r="A1268" s="1" t="s">
        <v>859</v>
      </c>
      <c r="B1268" s="2">
        <v>46077</v>
      </c>
      <c r="C1268" s="1" t="s">
        <v>155</v>
      </c>
      <c r="D1268" s="1" t="s">
        <v>66</v>
      </c>
      <c r="E1268" s="1" t="s">
        <v>13</v>
      </c>
      <c r="F1268" s="1">
        <v>5016.07</v>
      </c>
      <c r="G1268" s="1" t="s">
        <v>14</v>
      </c>
      <c r="H1268" s="2">
        <v>46080</v>
      </c>
      <c r="I1268" s="1" t="s">
        <v>15</v>
      </c>
      <c r="J1268" s="1">
        <v>16.8</v>
      </c>
      <c r="K1268" s="1">
        <f>COUNTIF(A:A,bank_processed_transactions[[#This Row],[transaction_id]])</f>
        <v>1</v>
      </c>
    </row>
    <row r="1269" spans="1:11" x14ac:dyDescent="0.3">
      <c r="A1269" s="1" t="s">
        <v>1949</v>
      </c>
      <c r="B1269" s="2">
        <v>46073</v>
      </c>
      <c r="C1269" s="1" t="s">
        <v>425</v>
      </c>
      <c r="D1269" s="1" t="s">
        <v>35</v>
      </c>
      <c r="E1269" s="1" t="s">
        <v>55</v>
      </c>
      <c r="F1269" s="1">
        <v>2076.09</v>
      </c>
      <c r="G1269" s="1" t="s">
        <v>14</v>
      </c>
      <c r="H1269" s="2">
        <v>46074</v>
      </c>
      <c r="I1269" s="1" t="s">
        <v>15</v>
      </c>
      <c r="J1269" s="1">
        <v>86.8</v>
      </c>
      <c r="K1269" s="1">
        <f>COUNTIF(A:A,bank_processed_transactions[[#This Row],[transaction_id]])</f>
        <v>1</v>
      </c>
    </row>
    <row r="1270" spans="1:11" x14ac:dyDescent="0.3">
      <c r="A1270" s="1" t="s">
        <v>3081</v>
      </c>
      <c r="B1270" s="2">
        <v>46094</v>
      </c>
      <c r="C1270" s="1" t="s">
        <v>2907</v>
      </c>
      <c r="D1270" s="1" t="s">
        <v>66</v>
      </c>
      <c r="E1270" s="1" t="s">
        <v>27</v>
      </c>
      <c r="F1270" s="1">
        <v>5595.43</v>
      </c>
      <c r="G1270" s="1" t="s">
        <v>14</v>
      </c>
      <c r="H1270" s="2">
        <v>46097</v>
      </c>
      <c r="I1270" s="1" t="s">
        <v>28</v>
      </c>
      <c r="J1270" s="1">
        <v>5.4</v>
      </c>
      <c r="K1270" s="1">
        <f>COUNTIF(A:A,bank_processed_transactions[[#This Row],[transaction_id]])</f>
        <v>1</v>
      </c>
    </row>
    <row r="1271" spans="1:11" x14ac:dyDescent="0.3">
      <c r="A1271" s="1" t="s">
        <v>3658</v>
      </c>
      <c r="B1271" s="2">
        <v>46037</v>
      </c>
      <c r="C1271" s="1" t="s">
        <v>713</v>
      </c>
      <c r="D1271" s="1" t="s">
        <v>12</v>
      </c>
      <c r="E1271" s="1" t="s">
        <v>27</v>
      </c>
      <c r="F1271" s="1">
        <v>4355.01</v>
      </c>
      <c r="G1271" s="1" t="s">
        <v>14</v>
      </c>
      <c r="H1271" s="2">
        <v>46037</v>
      </c>
      <c r="I1271" s="1" t="s">
        <v>15</v>
      </c>
      <c r="J1271" s="1">
        <v>40.6</v>
      </c>
      <c r="K1271" s="1">
        <f>COUNTIF(A:A,bank_processed_transactions[[#This Row],[transaction_id]])</f>
        <v>1</v>
      </c>
    </row>
    <row r="1272" spans="1:11" x14ac:dyDescent="0.3">
      <c r="A1272" s="1" t="s">
        <v>3551</v>
      </c>
      <c r="B1272" s="2">
        <v>46106</v>
      </c>
      <c r="C1272" s="1" t="s">
        <v>1651</v>
      </c>
      <c r="D1272" s="1" t="s">
        <v>35</v>
      </c>
      <c r="E1272" s="1" t="s">
        <v>13</v>
      </c>
      <c r="F1272" s="1">
        <v>8848.1</v>
      </c>
      <c r="G1272" s="1" t="s">
        <v>14</v>
      </c>
      <c r="H1272" s="2">
        <v>46109</v>
      </c>
      <c r="I1272" s="1" t="s">
        <v>15</v>
      </c>
      <c r="J1272" s="1">
        <v>26</v>
      </c>
      <c r="K1272" s="1">
        <f>COUNTIF(A:A,bank_processed_transactions[[#This Row],[transaction_id]])</f>
        <v>1</v>
      </c>
    </row>
    <row r="1273" spans="1:11" x14ac:dyDescent="0.3">
      <c r="A1273" s="1" t="s">
        <v>1297</v>
      </c>
      <c r="B1273" s="2">
        <v>46101</v>
      </c>
      <c r="C1273" s="1" t="s">
        <v>962</v>
      </c>
      <c r="D1273" s="1" t="s">
        <v>12</v>
      </c>
      <c r="E1273" s="1" t="s">
        <v>13</v>
      </c>
      <c r="F1273" s="1">
        <v>19647.34</v>
      </c>
      <c r="G1273" s="1" t="s">
        <v>14</v>
      </c>
      <c r="H1273" s="2">
        <v>46101</v>
      </c>
      <c r="I1273" s="1" t="s">
        <v>22</v>
      </c>
      <c r="J1273" s="1">
        <v>31.8</v>
      </c>
      <c r="K1273" s="1">
        <f>COUNTIF(A:A,bank_processed_transactions[[#This Row],[transaction_id]])</f>
        <v>1</v>
      </c>
    </row>
    <row r="1274" spans="1:11" x14ac:dyDescent="0.3">
      <c r="A1274" s="1" t="s">
        <v>1299</v>
      </c>
      <c r="B1274" s="2">
        <v>46104</v>
      </c>
      <c r="C1274" s="1" t="s">
        <v>1300</v>
      </c>
      <c r="D1274" s="1" t="s">
        <v>18</v>
      </c>
      <c r="E1274" s="1" t="s">
        <v>13</v>
      </c>
      <c r="F1274" s="1">
        <v>4956.9399999999996</v>
      </c>
      <c r="G1274" s="1" t="s">
        <v>14</v>
      </c>
      <c r="H1274" s="2">
        <v>46104</v>
      </c>
      <c r="I1274" s="1" t="s">
        <v>22</v>
      </c>
      <c r="J1274" s="1">
        <v>35.700000000000003</v>
      </c>
      <c r="K1274" s="1">
        <f>COUNTIF(A:A,bank_processed_transactions[[#This Row],[transaction_id]])</f>
        <v>1</v>
      </c>
    </row>
    <row r="1275" spans="1:11" x14ac:dyDescent="0.3">
      <c r="A1275" s="1" t="s">
        <v>675</v>
      </c>
      <c r="B1275" s="2">
        <v>46069</v>
      </c>
      <c r="C1275" s="1" t="s">
        <v>676</v>
      </c>
      <c r="D1275" s="1" t="s">
        <v>18</v>
      </c>
      <c r="E1275" s="1" t="s">
        <v>21</v>
      </c>
      <c r="F1275" s="1">
        <v>22219.86</v>
      </c>
      <c r="G1275" s="1" t="s">
        <v>14</v>
      </c>
      <c r="H1275" s="2">
        <v>46070</v>
      </c>
      <c r="I1275" s="1" t="s">
        <v>15</v>
      </c>
      <c r="J1275" s="1">
        <v>6.4</v>
      </c>
      <c r="K1275" s="1">
        <f>COUNTIF(A:A,bank_processed_transactions[[#This Row],[transaction_id]])</f>
        <v>1</v>
      </c>
    </row>
    <row r="1276" spans="1:11" x14ac:dyDescent="0.3">
      <c r="A1276" s="1" t="s">
        <v>2798</v>
      </c>
      <c r="B1276" s="2">
        <v>46036</v>
      </c>
      <c r="C1276" s="1" t="s">
        <v>2799</v>
      </c>
      <c r="D1276" s="1" t="s">
        <v>12</v>
      </c>
      <c r="E1276" s="1" t="s">
        <v>27</v>
      </c>
      <c r="F1276" s="1">
        <v>1394.02</v>
      </c>
      <c r="G1276" s="1" t="s">
        <v>14</v>
      </c>
      <c r="H1276" s="2">
        <v>46041</v>
      </c>
      <c r="I1276" s="1" t="s">
        <v>22</v>
      </c>
      <c r="J1276" s="1">
        <v>44.7</v>
      </c>
      <c r="K1276" s="1">
        <f>COUNTIF(A:A,bank_processed_transactions[[#This Row],[transaction_id]])</f>
        <v>1</v>
      </c>
    </row>
    <row r="1277" spans="1:11" x14ac:dyDescent="0.3">
      <c r="A1277" s="1" t="s">
        <v>3229</v>
      </c>
      <c r="B1277" s="2">
        <v>46050</v>
      </c>
      <c r="C1277" s="1" t="s">
        <v>184</v>
      </c>
      <c r="D1277" s="1" t="s">
        <v>18</v>
      </c>
      <c r="E1277" s="1" t="s">
        <v>27</v>
      </c>
      <c r="F1277" s="1">
        <v>7200.84</v>
      </c>
      <c r="G1277" s="1" t="s">
        <v>14</v>
      </c>
      <c r="H1277" s="2">
        <v>46052</v>
      </c>
      <c r="I1277" s="1" t="s">
        <v>15</v>
      </c>
      <c r="J1277" s="1">
        <v>45.5</v>
      </c>
      <c r="K1277" s="1">
        <f>COUNTIF(A:A,bank_processed_transactions[[#This Row],[transaction_id]])</f>
        <v>1</v>
      </c>
    </row>
    <row r="1278" spans="1:11" x14ac:dyDescent="0.3">
      <c r="A1278" s="1" t="s">
        <v>1917</v>
      </c>
      <c r="B1278" s="2">
        <v>46089</v>
      </c>
      <c r="C1278" s="1" t="s">
        <v>1918</v>
      </c>
      <c r="D1278" s="1" t="s">
        <v>46</v>
      </c>
      <c r="E1278" s="1" t="s">
        <v>21</v>
      </c>
      <c r="F1278" s="1">
        <v>12425.01</v>
      </c>
      <c r="G1278" s="1" t="s">
        <v>14</v>
      </c>
      <c r="H1278" s="2">
        <v>46090</v>
      </c>
      <c r="I1278" s="1" t="s">
        <v>22</v>
      </c>
      <c r="J1278" s="1">
        <v>110.8</v>
      </c>
      <c r="K1278" s="1">
        <f>COUNTIF(A:A,bank_processed_transactions[[#This Row],[transaction_id]])</f>
        <v>1</v>
      </c>
    </row>
    <row r="1279" spans="1:11" x14ac:dyDescent="0.3">
      <c r="A1279" s="1" t="s">
        <v>507</v>
      </c>
      <c r="B1279" s="2">
        <v>46025</v>
      </c>
      <c r="C1279" s="1" t="s">
        <v>508</v>
      </c>
      <c r="D1279" s="1" t="s">
        <v>12</v>
      </c>
      <c r="E1279" s="1" t="s">
        <v>21</v>
      </c>
      <c r="F1279" s="1">
        <v>5722.79</v>
      </c>
      <c r="G1279" s="1" t="s">
        <v>14</v>
      </c>
      <c r="H1279" s="2">
        <v>46027</v>
      </c>
      <c r="I1279" s="1" t="s">
        <v>22</v>
      </c>
      <c r="J1279" s="1">
        <v>20.2</v>
      </c>
      <c r="K1279" s="1">
        <f>COUNTIF(A:A,bank_processed_transactions[[#This Row],[transaction_id]])</f>
        <v>1</v>
      </c>
    </row>
    <row r="1280" spans="1:11" x14ac:dyDescent="0.3">
      <c r="A1280" s="1" t="s">
        <v>277</v>
      </c>
      <c r="B1280" s="2">
        <v>46098</v>
      </c>
      <c r="C1280" s="1" t="s">
        <v>278</v>
      </c>
      <c r="D1280" s="1" t="s">
        <v>46</v>
      </c>
      <c r="E1280" s="1" t="s">
        <v>13</v>
      </c>
      <c r="F1280" s="1">
        <v>7391.51</v>
      </c>
      <c r="G1280" s="1" t="s">
        <v>14</v>
      </c>
      <c r="H1280" s="2">
        <v>46103</v>
      </c>
      <c r="I1280" s="1" t="s">
        <v>28</v>
      </c>
      <c r="J1280" s="1">
        <v>21.5</v>
      </c>
      <c r="K1280" s="1">
        <f>COUNTIF(A:A,bank_processed_transactions[[#This Row],[transaction_id]])</f>
        <v>1</v>
      </c>
    </row>
    <row r="1281" spans="1:11" x14ac:dyDescent="0.3">
      <c r="A1281" s="1" t="s">
        <v>487</v>
      </c>
      <c r="B1281" s="2">
        <v>46101</v>
      </c>
      <c r="C1281" s="1" t="s">
        <v>63</v>
      </c>
      <c r="D1281" s="1" t="s">
        <v>18</v>
      </c>
      <c r="E1281" s="1" t="s">
        <v>21</v>
      </c>
      <c r="F1281" s="1">
        <v>1563.83</v>
      </c>
      <c r="G1281" s="1" t="s">
        <v>14</v>
      </c>
      <c r="H1281" s="2">
        <v>46101</v>
      </c>
      <c r="I1281" s="1" t="s">
        <v>22</v>
      </c>
      <c r="J1281" s="1">
        <v>36.4</v>
      </c>
      <c r="K1281" s="1">
        <f>COUNTIF(A:A,bank_processed_transactions[[#This Row],[transaction_id]])</f>
        <v>1</v>
      </c>
    </row>
    <row r="1282" spans="1:11" x14ac:dyDescent="0.3">
      <c r="A1282" s="1" t="s">
        <v>4028</v>
      </c>
      <c r="B1282" s="2">
        <v>46107</v>
      </c>
      <c r="C1282" s="1" t="s">
        <v>1823</v>
      </c>
      <c r="D1282" s="1" t="s">
        <v>12</v>
      </c>
      <c r="E1282" s="1" t="s">
        <v>13</v>
      </c>
      <c r="F1282" s="1">
        <v>2137.33</v>
      </c>
      <c r="G1282" s="1" t="s">
        <v>14</v>
      </c>
      <c r="H1282" s="2">
        <v>46107</v>
      </c>
      <c r="I1282" s="1" t="s">
        <v>22</v>
      </c>
      <c r="J1282" s="1">
        <v>20.9</v>
      </c>
      <c r="K1282" s="1">
        <f>COUNTIF(A:A,bank_processed_transactions[[#This Row],[transaction_id]])</f>
        <v>1</v>
      </c>
    </row>
    <row r="1283" spans="1:11" x14ac:dyDescent="0.3">
      <c r="A1283" s="1" t="s">
        <v>4901</v>
      </c>
      <c r="B1283" s="2">
        <v>46062</v>
      </c>
      <c r="C1283" s="1" t="s">
        <v>1342</v>
      </c>
      <c r="D1283" s="1" t="s">
        <v>66</v>
      </c>
      <c r="E1283" s="1" t="s">
        <v>55</v>
      </c>
      <c r="F1283" s="1">
        <v>17918.150000000001</v>
      </c>
      <c r="G1283" s="1" t="s">
        <v>14</v>
      </c>
      <c r="H1283" s="2">
        <v>46065</v>
      </c>
      <c r="I1283" s="1" t="s">
        <v>15</v>
      </c>
      <c r="J1283" s="1">
        <v>107.6</v>
      </c>
      <c r="K1283" s="1">
        <f>COUNTIF(A:A,bank_processed_transactions[[#This Row],[transaction_id]])</f>
        <v>1</v>
      </c>
    </row>
    <row r="1284" spans="1:11" x14ac:dyDescent="0.3">
      <c r="A1284" s="1" t="s">
        <v>437</v>
      </c>
      <c r="B1284" s="2">
        <v>46063</v>
      </c>
      <c r="C1284" s="1" t="s">
        <v>438</v>
      </c>
      <c r="D1284" s="1" t="s">
        <v>66</v>
      </c>
      <c r="E1284" s="1" t="s">
        <v>55</v>
      </c>
      <c r="F1284" s="1">
        <v>23271</v>
      </c>
      <c r="G1284" s="1" t="s">
        <v>94</v>
      </c>
      <c r="H1284" s="2">
        <v>46063</v>
      </c>
      <c r="I1284" s="1" t="s">
        <v>15</v>
      </c>
      <c r="J1284" s="1">
        <v>23.1</v>
      </c>
      <c r="K1284" s="1">
        <f>COUNTIF(A:A,bank_processed_transactions[[#This Row],[transaction_id]])</f>
        <v>1</v>
      </c>
    </row>
    <row r="1285" spans="1:11" x14ac:dyDescent="0.3">
      <c r="A1285" s="1" t="s">
        <v>3711</v>
      </c>
      <c r="B1285" s="2">
        <v>46037</v>
      </c>
      <c r="C1285" s="1" t="s">
        <v>1664</v>
      </c>
      <c r="D1285" s="1" t="s">
        <v>46</v>
      </c>
      <c r="E1285" s="1" t="s">
        <v>21</v>
      </c>
      <c r="F1285" s="1">
        <v>175610.15</v>
      </c>
      <c r="G1285" s="1" t="s">
        <v>14</v>
      </c>
      <c r="H1285" s="2">
        <v>46038</v>
      </c>
      <c r="I1285" s="1" t="s">
        <v>15</v>
      </c>
      <c r="J1285" s="1">
        <v>11</v>
      </c>
      <c r="K1285" s="1">
        <f>COUNTIF(A:A,bank_processed_transactions[[#This Row],[transaction_id]])</f>
        <v>1</v>
      </c>
    </row>
    <row r="1286" spans="1:11" x14ac:dyDescent="0.3">
      <c r="A1286" s="1" t="s">
        <v>140</v>
      </c>
      <c r="B1286" s="2">
        <v>46099</v>
      </c>
      <c r="C1286" s="1" t="s">
        <v>141</v>
      </c>
      <c r="D1286" s="1" t="s">
        <v>18</v>
      </c>
      <c r="E1286" s="1" t="s">
        <v>55</v>
      </c>
      <c r="F1286" s="1">
        <v>4990.0200000000004</v>
      </c>
      <c r="G1286" s="1" t="s">
        <v>14</v>
      </c>
      <c r="H1286" s="2">
        <v>46102</v>
      </c>
      <c r="I1286" s="1" t="s">
        <v>22</v>
      </c>
      <c r="J1286" s="1">
        <v>38.9</v>
      </c>
      <c r="K1286" s="1">
        <f>COUNTIF(A:A,bank_processed_transactions[[#This Row],[transaction_id]])</f>
        <v>1</v>
      </c>
    </row>
    <row r="1287" spans="1:11" x14ac:dyDescent="0.3">
      <c r="A1287" s="1" t="s">
        <v>4582</v>
      </c>
      <c r="B1287" s="2">
        <v>46110</v>
      </c>
      <c r="C1287" s="1" t="s">
        <v>1178</v>
      </c>
      <c r="D1287" s="1" t="s">
        <v>12</v>
      </c>
      <c r="E1287" s="1" t="s">
        <v>55</v>
      </c>
      <c r="F1287" s="1">
        <v>11833.18</v>
      </c>
      <c r="G1287" s="1" t="s">
        <v>14</v>
      </c>
      <c r="H1287" s="2">
        <v>46111</v>
      </c>
      <c r="I1287" s="1" t="s">
        <v>22</v>
      </c>
      <c r="J1287" s="1">
        <v>16.7</v>
      </c>
      <c r="K1287" s="1">
        <f>COUNTIF(A:A,bank_processed_transactions[[#This Row],[transaction_id]])</f>
        <v>1</v>
      </c>
    </row>
    <row r="1288" spans="1:11" x14ac:dyDescent="0.3">
      <c r="A1288" s="1" t="s">
        <v>3709</v>
      </c>
      <c r="B1288" s="2">
        <v>46041</v>
      </c>
      <c r="C1288" s="1" t="s">
        <v>328</v>
      </c>
      <c r="D1288" s="1" t="s">
        <v>12</v>
      </c>
      <c r="E1288" s="1" t="s">
        <v>13</v>
      </c>
      <c r="F1288" s="1">
        <v>2550.5100000000002</v>
      </c>
      <c r="G1288" s="1" t="s">
        <v>14</v>
      </c>
      <c r="H1288" s="2">
        <v>46042</v>
      </c>
      <c r="I1288" s="1" t="s">
        <v>22</v>
      </c>
      <c r="J1288" s="1">
        <v>30.5</v>
      </c>
      <c r="K1288" s="1">
        <f>COUNTIF(A:A,bank_processed_transactions[[#This Row],[transaction_id]])</f>
        <v>1</v>
      </c>
    </row>
    <row r="1289" spans="1:11" x14ac:dyDescent="0.3">
      <c r="A1289" s="1" t="s">
        <v>1497</v>
      </c>
      <c r="B1289" s="2">
        <v>46078</v>
      </c>
      <c r="C1289" s="1" t="s">
        <v>1032</v>
      </c>
      <c r="D1289" s="1" t="s">
        <v>12</v>
      </c>
      <c r="E1289" s="1" t="s">
        <v>55</v>
      </c>
      <c r="F1289" s="1">
        <v>19699.61</v>
      </c>
      <c r="G1289" s="1" t="s">
        <v>14</v>
      </c>
      <c r="H1289" s="2">
        <v>46080</v>
      </c>
      <c r="I1289" s="1" t="s">
        <v>15</v>
      </c>
      <c r="J1289" s="1">
        <v>61.7</v>
      </c>
      <c r="K1289" s="1">
        <f>COUNTIF(A:A,bank_processed_transactions[[#This Row],[transaction_id]])</f>
        <v>1</v>
      </c>
    </row>
    <row r="1290" spans="1:11" x14ac:dyDescent="0.3">
      <c r="A1290" s="1" t="s">
        <v>4043</v>
      </c>
      <c r="B1290" s="2">
        <v>46082</v>
      </c>
      <c r="C1290" s="1" t="s">
        <v>1808</v>
      </c>
      <c r="D1290" s="1" t="s">
        <v>12</v>
      </c>
      <c r="E1290" s="1" t="s">
        <v>27</v>
      </c>
      <c r="F1290" s="1">
        <v>14669.29</v>
      </c>
      <c r="G1290" s="1" t="s">
        <v>14</v>
      </c>
      <c r="H1290" s="2">
        <v>46083</v>
      </c>
      <c r="I1290" s="1" t="s">
        <v>15</v>
      </c>
      <c r="J1290" s="1">
        <v>79</v>
      </c>
      <c r="K1290" s="1">
        <f>COUNTIF(A:A,bank_processed_transactions[[#This Row],[transaction_id]])</f>
        <v>1</v>
      </c>
    </row>
    <row r="1291" spans="1:11" x14ac:dyDescent="0.3">
      <c r="A1291" s="1" t="s">
        <v>4882</v>
      </c>
      <c r="B1291" s="2">
        <v>46037</v>
      </c>
      <c r="C1291" s="1" t="s">
        <v>4762</v>
      </c>
      <c r="D1291" s="1" t="s">
        <v>18</v>
      </c>
      <c r="E1291" s="1" t="s">
        <v>13</v>
      </c>
      <c r="F1291" s="1">
        <v>6356.7</v>
      </c>
      <c r="G1291" s="1" t="s">
        <v>14</v>
      </c>
      <c r="H1291" s="2">
        <v>46038</v>
      </c>
      <c r="I1291" s="1" t="s">
        <v>15</v>
      </c>
      <c r="J1291" s="1">
        <v>20.9</v>
      </c>
      <c r="K1291" s="1">
        <f>COUNTIF(A:A,bank_processed_transactions[[#This Row],[transaction_id]])</f>
        <v>1</v>
      </c>
    </row>
    <row r="1292" spans="1:11" x14ac:dyDescent="0.3">
      <c r="A1292" s="1" t="s">
        <v>849</v>
      </c>
      <c r="B1292" s="2">
        <v>46037</v>
      </c>
      <c r="C1292" s="1" t="s">
        <v>850</v>
      </c>
      <c r="D1292" s="1" t="s">
        <v>12</v>
      </c>
      <c r="E1292" s="1" t="s">
        <v>13</v>
      </c>
      <c r="F1292" s="1">
        <v>5501.42</v>
      </c>
      <c r="G1292" s="1" t="s">
        <v>14</v>
      </c>
      <c r="H1292" s="2">
        <v>46042</v>
      </c>
      <c r="I1292" s="1" t="s">
        <v>15</v>
      </c>
      <c r="J1292" s="1">
        <v>10.5</v>
      </c>
      <c r="K1292" s="1">
        <f>COUNTIF(A:A,bank_processed_transactions[[#This Row],[transaction_id]])</f>
        <v>1</v>
      </c>
    </row>
    <row r="1293" spans="1:11" x14ac:dyDescent="0.3">
      <c r="A1293" s="1" t="s">
        <v>4407</v>
      </c>
      <c r="B1293" s="2">
        <v>46053</v>
      </c>
      <c r="C1293" s="1" t="s">
        <v>1178</v>
      </c>
      <c r="D1293" s="1" t="s">
        <v>18</v>
      </c>
      <c r="E1293" s="1" t="s">
        <v>21</v>
      </c>
      <c r="F1293" s="1">
        <v>20175.84</v>
      </c>
      <c r="G1293" s="1" t="s">
        <v>14</v>
      </c>
      <c r="H1293" s="2">
        <v>46055</v>
      </c>
      <c r="I1293" s="1" t="s">
        <v>22</v>
      </c>
      <c r="J1293" s="1">
        <v>12.4</v>
      </c>
      <c r="K1293" s="1">
        <f>COUNTIF(A:A,bank_processed_transactions[[#This Row],[transaction_id]])</f>
        <v>1</v>
      </c>
    </row>
    <row r="1294" spans="1:11" x14ac:dyDescent="0.3">
      <c r="A1294" s="1" t="s">
        <v>1083</v>
      </c>
      <c r="B1294" s="2">
        <v>46023</v>
      </c>
      <c r="C1294" s="1" t="s">
        <v>773</v>
      </c>
      <c r="D1294" s="1" t="s">
        <v>12</v>
      </c>
      <c r="E1294" s="1" t="s">
        <v>13</v>
      </c>
      <c r="F1294" s="1">
        <v>14207.28</v>
      </c>
      <c r="G1294" s="1" t="s">
        <v>14</v>
      </c>
      <c r="H1294" s="2">
        <v>46023</v>
      </c>
      <c r="I1294" s="1" t="s">
        <v>15</v>
      </c>
      <c r="J1294" s="1">
        <v>27.6</v>
      </c>
      <c r="K1294" s="1">
        <f>COUNTIF(A:A,bank_processed_transactions[[#This Row],[transaction_id]])</f>
        <v>1</v>
      </c>
    </row>
    <row r="1295" spans="1:11" x14ac:dyDescent="0.3">
      <c r="A1295" s="1" t="s">
        <v>800</v>
      </c>
      <c r="B1295" s="2">
        <v>46032</v>
      </c>
      <c r="C1295" s="1" t="s">
        <v>801</v>
      </c>
      <c r="D1295" s="1" t="s">
        <v>12</v>
      </c>
      <c r="E1295" s="1" t="s">
        <v>21</v>
      </c>
      <c r="F1295" s="1">
        <v>2131.4499999999998</v>
      </c>
      <c r="G1295" s="1" t="s">
        <v>14</v>
      </c>
      <c r="H1295" s="2">
        <v>46033</v>
      </c>
      <c r="I1295" s="1" t="s">
        <v>15</v>
      </c>
      <c r="J1295" s="1">
        <v>39</v>
      </c>
      <c r="K1295" s="1">
        <f>COUNTIF(A:A,bank_processed_transactions[[#This Row],[transaction_id]])</f>
        <v>1</v>
      </c>
    </row>
    <row r="1296" spans="1:11" x14ac:dyDescent="0.3">
      <c r="A1296" s="1" t="s">
        <v>2354</v>
      </c>
      <c r="B1296" s="2">
        <v>46045</v>
      </c>
      <c r="C1296" s="1" t="s">
        <v>1482</v>
      </c>
      <c r="D1296" s="1" t="s">
        <v>18</v>
      </c>
      <c r="E1296" s="1" t="s">
        <v>13</v>
      </c>
      <c r="F1296" s="1">
        <v>9656.89</v>
      </c>
      <c r="G1296" s="1" t="s">
        <v>14</v>
      </c>
      <c r="H1296" s="2">
        <v>46045</v>
      </c>
      <c r="I1296" s="1" t="s">
        <v>28</v>
      </c>
      <c r="J1296" s="1">
        <v>24.3</v>
      </c>
      <c r="K1296" s="1">
        <f>COUNTIF(A:A,bank_processed_transactions[[#This Row],[transaction_id]])</f>
        <v>1</v>
      </c>
    </row>
    <row r="1297" spans="1:11" x14ac:dyDescent="0.3">
      <c r="A1297" s="1" t="s">
        <v>4576</v>
      </c>
      <c r="B1297" s="2">
        <v>46096</v>
      </c>
      <c r="C1297" s="1" t="s">
        <v>3501</v>
      </c>
      <c r="D1297" s="1" t="s">
        <v>35</v>
      </c>
      <c r="E1297" s="1" t="s">
        <v>27</v>
      </c>
      <c r="F1297" s="1">
        <v>479.04</v>
      </c>
      <c r="G1297" s="1" t="s">
        <v>14</v>
      </c>
      <c r="H1297" s="2">
        <v>46099</v>
      </c>
      <c r="I1297" s="1" t="s">
        <v>22</v>
      </c>
      <c r="J1297" s="1">
        <v>80.599999999999994</v>
      </c>
      <c r="K1297" s="1">
        <f>COUNTIF(A:A,bank_processed_transactions[[#This Row],[transaction_id]])</f>
        <v>1</v>
      </c>
    </row>
    <row r="1298" spans="1:11" x14ac:dyDescent="0.3">
      <c r="A1298" s="1" t="s">
        <v>4073</v>
      </c>
      <c r="B1298" s="2">
        <v>46090</v>
      </c>
      <c r="C1298" s="1" t="s">
        <v>1699</v>
      </c>
      <c r="D1298" s="1" t="s">
        <v>12</v>
      </c>
      <c r="E1298" s="1" t="s">
        <v>27</v>
      </c>
      <c r="F1298" s="1">
        <v>21798.49</v>
      </c>
      <c r="G1298" s="1" t="s">
        <v>14</v>
      </c>
      <c r="H1298" s="2">
        <v>46092</v>
      </c>
      <c r="I1298" s="1" t="s">
        <v>22</v>
      </c>
      <c r="J1298" s="1">
        <v>41.3</v>
      </c>
      <c r="K1298" s="1">
        <f>COUNTIF(A:A,bank_processed_transactions[[#This Row],[transaction_id]])</f>
        <v>1</v>
      </c>
    </row>
    <row r="1299" spans="1:11" x14ac:dyDescent="0.3">
      <c r="A1299" s="1" t="s">
        <v>2476</v>
      </c>
      <c r="B1299" s="2">
        <v>46081</v>
      </c>
      <c r="C1299" s="1" t="s">
        <v>1701</v>
      </c>
      <c r="D1299" s="1" t="s">
        <v>12</v>
      </c>
      <c r="E1299" s="1" t="s">
        <v>55</v>
      </c>
      <c r="F1299" s="1">
        <v>19318.97</v>
      </c>
      <c r="G1299" s="1" t="s">
        <v>14</v>
      </c>
      <c r="H1299" s="2">
        <v>46081</v>
      </c>
      <c r="I1299" s="1" t="s">
        <v>22</v>
      </c>
      <c r="J1299" s="1">
        <v>21</v>
      </c>
      <c r="K1299" s="1">
        <f>COUNTIF(A:A,bank_processed_transactions[[#This Row],[transaction_id]])</f>
        <v>1</v>
      </c>
    </row>
    <row r="1300" spans="1:11" x14ac:dyDescent="0.3">
      <c r="A1300" s="1" t="s">
        <v>2603</v>
      </c>
      <c r="B1300" s="2">
        <v>46082</v>
      </c>
      <c r="C1300" s="1" t="s">
        <v>1678</v>
      </c>
      <c r="D1300" s="1" t="s">
        <v>12</v>
      </c>
      <c r="E1300" s="1" t="s">
        <v>21</v>
      </c>
      <c r="F1300" s="1">
        <v>23969.49</v>
      </c>
      <c r="G1300" s="1" t="s">
        <v>14</v>
      </c>
      <c r="H1300" s="2">
        <v>46083</v>
      </c>
      <c r="I1300" s="1" t="s">
        <v>28</v>
      </c>
      <c r="J1300" s="1">
        <v>22.5</v>
      </c>
      <c r="K1300" s="1">
        <f>COUNTIF(A:A,bank_processed_transactions[[#This Row],[transaction_id]])</f>
        <v>1</v>
      </c>
    </row>
    <row r="1301" spans="1:11" x14ac:dyDescent="0.3">
      <c r="A1301" s="1" t="s">
        <v>2787</v>
      </c>
      <c r="B1301" s="2">
        <v>46036</v>
      </c>
      <c r="C1301" s="1" t="s">
        <v>919</v>
      </c>
      <c r="D1301" s="1" t="s">
        <v>66</v>
      </c>
      <c r="E1301" s="1" t="s">
        <v>55</v>
      </c>
      <c r="F1301" s="1">
        <v>1321.69</v>
      </c>
      <c r="G1301" s="1" t="s">
        <v>14</v>
      </c>
      <c r="H1301" s="2">
        <v>46036</v>
      </c>
      <c r="I1301" s="1" t="s">
        <v>28</v>
      </c>
      <c r="J1301" s="1">
        <v>11.7</v>
      </c>
      <c r="K1301" s="1">
        <f>COUNTIF(A:A,bank_processed_transactions[[#This Row],[transaction_id]])</f>
        <v>1</v>
      </c>
    </row>
    <row r="1302" spans="1:11" x14ac:dyDescent="0.3">
      <c r="A1302" s="1" t="s">
        <v>1006</v>
      </c>
      <c r="B1302" s="2">
        <v>46097</v>
      </c>
      <c r="C1302" s="1" t="s">
        <v>1007</v>
      </c>
      <c r="D1302" s="1" t="s">
        <v>12</v>
      </c>
      <c r="E1302" s="1" t="s">
        <v>55</v>
      </c>
      <c r="F1302" s="1">
        <v>1864.61</v>
      </c>
      <c r="G1302" s="1" t="s">
        <v>14</v>
      </c>
      <c r="H1302" s="2">
        <v>46100</v>
      </c>
      <c r="I1302" s="1" t="s">
        <v>22</v>
      </c>
      <c r="J1302" s="1">
        <v>34.6</v>
      </c>
      <c r="K1302" s="1">
        <f>COUNTIF(A:A,bank_processed_transactions[[#This Row],[transaction_id]])</f>
        <v>1</v>
      </c>
    </row>
    <row r="1303" spans="1:11" x14ac:dyDescent="0.3">
      <c r="A1303" s="1" t="s">
        <v>1752</v>
      </c>
      <c r="B1303" s="2">
        <v>46041</v>
      </c>
      <c r="C1303" s="1" t="s">
        <v>1622</v>
      </c>
      <c r="D1303" s="1" t="s">
        <v>12</v>
      </c>
      <c r="E1303" s="1" t="s">
        <v>21</v>
      </c>
      <c r="F1303" s="1">
        <v>27619.86</v>
      </c>
      <c r="G1303" s="1" t="s">
        <v>89</v>
      </c>
      <c r="H1303" s="2">
        <v>46041</v>
      </c>
      <c r="I1303" s="1" t="s">
        <v>15</v>
      </c>
      <c r="J1303" s="1">
        <v>46.4</v>
      </c>
      <c r="K1303" s="1">
        <f>COUNTIF(A:A,bank_processed_transactions[[#This Row],[transaction_id]])</f>
        <v>1</v>
      </c>
    </row>
    <row r="1304" spans="1:11" x14ac:dyDescent="0.3">
      <c r="A1304" s="1" t="s">
        <v>110</v>
      </c>
      <c r="B1304" s="2">
        <v>46102</v>
      </c>
      <c r="C1304" s="1" t="s">
        <v>111</v>
      </c>
      <c r="D1304" s="1" t="s">
        <v>12</v>
      </c>
      <c r="E1304" s="1" t="s">
        <v>55</v>
      </c>
      <c r="F1304" s="1">
        <v>4672.9399999999996</v>
      </c>
      <c r="G1304" s="1" t="s">
        <v>14</v>
      </c>
      <c r="H1304" s="2">
        <v>46105</v>
      </c>
      <c r="I1304" s="1" t="s">
        <v>28</v>
      </c>
      <c r="J1304" s="1">
        <v>17.399999999999999</v>
      </c>
      <c r="K1304" s="1">
        <f>COUNTIF(A:A,bank_processed_transactions[[#This Row],[transaction_id]])</f>
        <v>1</v>
      </c>
    </row>
    <row r="1305" spans="1:11" x14ac:dyDescent="0.3">
      <c r="A1305" s="1" t="s">
        <v>1766</v>
      </c>
      <c r="B1305" s="2">
        <v>46034</v>
      </c>
      <c r="C1305" s="1" t="s">
        <v>734</v>
      </c>
      <c r="D1305" s="1" t="s">
        <v>46</v>
      </c>
      <c r="E1305" s="1" t="s">
        <v>13</v>
      </c>
      <c r="F1305" s="1">
        <v>12464.33</v>
      </c>
      <c r="G1305" s="1" t="s">
        <v>14</v>
      </c>
      <c r="H1305" s="2">
        <v>46035</v>
      </c>
      <c r="I1305" s="1" t="s">
        <v>15</v>
      </c>
      <c r="J1305" s="1">
        <v>2.2000000000000002</v>
      </c>
      <c r="K1305" s="1">
        <f>COUNTIF(A:A,bank_processed_transactions[[#This Row],[transaction_id]])</f>
        <v>1</v>
      </c>
    </row>
    <row r="1306" spans="1:11" x14ac:dyDescent="0.3">
      <c r="A1306" s="1" t="s">
        <v>3573</v>
      </c>
      <c r="B1306" s="2">
        <v>46102</v>
      </c>
      <c r="C1306" s="1" t="s">
        <v>382</v>
      </c>
      <c r="D1306" s="1" t="s">
        <v>12</v>
      </c>
      <c r="E1306" s="1" t="s">
        <v>13</v>
      </c>
      <c r="F1306" s="1">
        <v>10194.82</v>
      </c>
      <c r="G1306" s="1" t="s">
        <v>14</v>
      </c>
      <c r="H1306" s="2">
        <v>46102</v>
      </c>
      <c r="I1306" s="1" t="s">
        <v>15</v>
      </c>
      <c r="J1306" s="1">
        <v>18.899999999999999</v>
      </c>
      <c r="K1306" s="1">
        <f>COUNTIF(A:A,bank_processed_transactions[[#This Row],[transaction_id]])</f>
        <v>1</v>
      </c>
    </row>
    <row r="1307" spans="1:11" x14ac:dyDescent="0.3">
      <c r="A1307" s="1" t="s">
        <v>3757</v>
      </c>
      <c r="B1307" s="2">
        <v>46040</v>
      </c>
      <c r="C1307" s="1" t="s">
        <v>1354</v>
      </c>
      <c r="D1307" s="1" t="s">
        <v>35</v>
      </c>
      <c r="E1307" s="1" t="s">
        <v>13</v>
      </c>
      <c r="F1307" s="1">
        <v>18340.919999999998</v>
      </c>
      <c r="G1307" s="1" t="s">
        <v>14</v>
      </c>
      <c r="H1307" s="2">
        <v>46041</v>
      </c>
      <c r="I1307" s="1" t="s">
        <v>22</v>
      </c>
      <c r="J1307" s="1">
        <v>10.1</v>
      </c>
      <c r="K1307" s="1">
        <f>COUNTIF(A:A,bank_processed_transactions[[#This Row],[transaction_id]])</f>
        <v>1</v>
      </c>
    </row>
    <row r="1308" spans="1:11" x14ac:dyDescent="0.3">
      <c r="A1308" s="1" t="s">
        <v>4128</v>
      </c>
      <c r="B1308" s="2">
        <v>46063</v>
      </c>
      <c r="C1308" s="1" t="s">
        <v>1170</v>
      </c>
      <c r="D1308" s="1" t="s">
        <v>18</v>
      </c>
      <c r="E1308" s="1" t="s">
        <v>27</v>
      </c>
      <c r="F1308" s="1">
        <v>50340.53</v>
      </c>
      <c r="G1308" s="1" t="s">
        <v>14</v>
      </c>
      <c r="H1308" s="2">
        <v>46063</v>
      </c>
      <c r="I1308" s="1" t="s">
        <v>22</v>
      </c>
      <c r="J1308" s="1">
        <v>59.7</v>
      </c>
      <c r="K1308" s="1">
        <f>COUNTIF(A:A,bank_processed_transactions[[#This Row],[transaction_id]])</f>
        <v>1</v>
      </c>
    </row>
    <row r="1309" spans="1:11" x14ac:dyDescent="0.3">
      <c r="A1309" s="1" t="s">
        <v>1086</v>
      </c>
      <c r="B1309" s="2">
        <v>46076</v>
      </c>
      <c r="C1309" s="1" t="s">
        <v>1087</v>
      </c>
      <c r="D1309" s="1" t="s">
        <v>18</v>
      </c>
      <c r="E1309" s="1" t="s">
        <v>27</v>
      </c>
      <c r="F1309" s="1">
        <v>6147.32</v>
      </c>
      <c r="G1309" s="1" t="s">
        <v>14</v>
      </c>
      <c r="H1309" s="2">
        <v>46079</v>
      </c>
      <c r="I1309" s="1" t="s">
        <v>28</v>
      </c>
      <c r="J1309" s="1">
        <v>24</v>
      </c>
      <c r="K1309" s="1">
        <f>COUNTIF(A:A,bank_processed_transactions[[#This Row],[transaction_id]])</f>
        <v>1</v>
      </c>
    </row>
    <row r="1310" spans="1:11" x14ac:dyDescent="0.3">
      <c r="A1310" s="1" t="s">
        <v>2347</v>
      </c>
      <c r="B1310" s="2">
        <v>46027</v>
      </c>
      <c r="C1310" s="1" t="s">
        <v>32</v>
      </c>
      <c r="D1310" s="1" t="s">
        <v>12</v>
      </c>
      <c r="E1310" s="1" t="s">
        <v>55</v>
      </c>
      <c r="F1310" s="1">
        <v>3093.58</v>
      </c>
      <c r="G1310" s="1" t="s">
        <v>14</v>
      </c>
      <c r="H1310" s="2">
        <v>46027</v>
      </c>
      <c r="I1310" s="1" t="s">
        <v>22</v>
      </c>
      <c r="J1310" s="1">
        <v>25.8</v>
      </c>
      <c r="K1310" s="1">
        <f>COUNTIF(A:A,bank_processed_transactions[[#This Row],[transaction_id]])</f>
        <v>1</v>
      </c>
    </row>
    <row r="1311" spans="1:11" x14ac:dyDescent="0.3">
      <c r="A1311" s="1" t="s">
        <v>860</v>
      </c>
      <c r="B1311" s="2">
        <v>46029</v>
      </c>
      <c r="C1311" s="1" t="s">
        <v>861</v>
      </c>
      <c r="D1311" s="1" t="s">
        <v>18</v>
      </c>
      <c r="E1311" s="1" t="s">
        <v>27</v>
      </c>
      <c r="F1311" s="1">
        <v>7163.65</v>
      </c>
      <c r="G1311" s="1" t="s">
        <v>14</v>
      </c>
      <c r="H1311" s="2">
        <v>46030</v>
      </c>
      <c r="I1311" s="1" t="s">
        <v>15</v>
      </c>
      <c r="J1311" s="1">
        <v>41.4</v>
      </c>
      <c r="K1311" s="1">
        <f>COUNTIF(A:A,bank_processed_transactions[[#This Row],[transaction_id]])</f>
        <v>1</v>
      </c>
    </row>
    <row r="1312" spans="1:11" x14ac:dyDescent="0.3">
      <c r="A1312" s="1" t="s">
        <v>4655</v>
      </c>
      <c r="B1312" s="2">
        <v>46088</v>
      </c>
      <c r="C1312" s="1" t="s">
        <v>2799</v>
      </c>
      <c r="D1312" s="1" t="s">
        <v>12</v>
      </c>
      <c r="E1312" s="1" t="s">
        <v>13</v>
      </c>
      <c r="F1312" s="1">
        <v>30577.58</v>
      </c>
      <c r="G1312" s="1" t="s">
        <v>89</v>
      </c>
      <c r="H1312" s="2">
        <v>46090</v>
      </c>
      <c r="I1312" s="1" t="s">
        <v>15</v>
      </c>
      <c r="J1312" s="1">
        <v>14.8</v>
      </c>
      <c r="K1312" s="1">
        <f>COUNTIF(A:A,bank_processed_transactions[[#This Row],[transaction_id]])</f>
        <v>1</v>
      </c>
    </row>
    <row r="1313" spans="1:11" x14ac:dyDescent="0.3">
      <c r="A1313" s="1" t="s">
        <v>1318</v>
      </c>
      <c r="B1313" s="2">
        <v>46095</v>
      </c>
      <c r="C1313" s="1" t="s">
        <v>1319</v>
      </c>
      <c r="D1313" s="1" t="s">
        <v>12</v>
      </c>
      <c r="E1313" s="1" t="s">
        <v>13</v>
      </c>
      <c r="F1313" s="1">
        <v>1384.38</v>
      </c>
      <c r="G1313" s="1" t="s">
        <v>14</v>
      </c>
      <c r="H1313" s="2">
        <v>46095</v>
      </c>
      <c r="I1313" s="1" t="s">
        <v>15</v>
      </c>
      <c r="J1313" s="1">
        <v>28.7</v>
      </c>
      <c r="K1313" s="1">
        <f>COUNTIF(A:A,bank_processed_transactions[[#This Row],[transaction_id]])</f>
        <v>1</v>
      </c>
    </row>
    <row r="1314" spans="1:11" x14ac:dyDescent="0.3">
      <c r="A1314" s="1" t="s">
        <v>722</v>
      </c>
      <c r="B1314" s="2">
        <v>46085</v>
      </c>
      <c r="C1314" s="1" t="s">
        <v>723</v>
      </c>
      <c r="D1314" s="1" t="s">
        <v>35</v>
      </c>
      <c r="E1314" s="1" t="s">
        <v>21</v>
      </c>
      <c r="F1314" s="1">
        <v>3132.83</v>
      </c>
      <c r="G1314" s="1" t="s">
        <v>94</v>
      </c>
      <c r="H1314" s="2">
        <v>46087</v>
      </c>
      <c r="I1314" s="1" t="s">
        <v>15</v>
      </c>
      <c r="J1314" s="1">
        <v>49.8</v>
      </c>
      <c r="K1314" s="1">
        <f>COUNTIF(A:A,bank_processed_transactions[[#This Row],[transaction_id]])</f>
        <v>1</v>
      </c>
    </row>
    <row r="1315" spans="1:11" x14ac:dyDescent="0.3">
      <c r="A1315" s="1" t="s">
        <v>1384</v>
      </c>
      <c r="B1315" s="2">
        <v>46073</v>
      </c>
      <c r="C1315" s="1" t="s">
        <v>1385</v>
      </c>
      <c r="D1315" s="1" t="s">
        <v>12</v>
      </c>
      <c r="E1315" s="1" t="s">
        <v>21</v>
      </c>
      <c r="F1315" s="1">
        <v>18298.689999999999</v>
      </c>
      <c r="G1315" s="1" t="s">
        <v>14</v>
      </c>
      <c r="H1315" s="2">
        <v>46075</v>
      </c>
      <c r="I1315" s="1" t="s">
        <v>28</v>
      </c>
      <c r="J1315" s="1">
        <v>34.799999999999997</v>
      </c>
      <c r="K1315" s="1">
        <f>COUNTIF(A:A,bank_processed_transactions[[#This Row],[transaction_id]])</f>
        <v>1</v>
      </c>
    </row>
    <row r="1316" spans="1:11" x14ac:dyDescent="0.3">
      <c r="A1316" s="1" t="s">
        <v>886</v>
      </c>
      <c r="B1316" s="2">
        <v>46028</v>
      </c>
      <c r="C1316" s="1" t="s">
        <v>887</v>
      </c>
      <c r="D1316" s="1" t="s">
        <v>35</v>
      </c>
      <c r="E1316" s="1" t="s">
        <v>13</v>
      </c>
      <c r="F1316" s="1">
        <v>16147.46</v>
      </c>
      <c r="G1316" s="1" t="s">
        <v>14</v>
      </c>
      <c r="H1316" s="2">
        <v>46030</v>
      </c>
      <c r="I1316" s="1" t="s">
        <v>22</v>
      </c>
      <c r="J1316" s="1">
        <v>40.4</v>
      </c>
      <c r="K1316" s="1">
        <f>COUNTIF(A:A,bank_processed_transactions[[#This Row],[transaction_id]])</f>
        <v>1</v>
      </c>
    </row>
    <row r="1317" spans="1:11" x14ac:dyDescent="0.3">
      <c r="A1317" s="1" t="s">
        <v>4911</v>
      </c>
      <c r="B1317" s="2">
        <v>46088</v>
      </c>
      <c r="C1317" s="1" t="s">
        <v>827</v>
      </c>
      <c r="D1317" s="1" t="s">
        <v>12</v>
      </c>
      <c r="E1317" s="1" t="s">
        <v>13</v>
      </c>
      <c r="F1317" s="1">
        <v>1073.5</v>
      </c>
      <c r="G1317" s="1" t="s">
        <v>14</v>
      </c>
      <c r="H1317" s="2">
        <v>46091</v>
      </c>
      <c r="I1317" s="1" t="s">
        <v>22</v>
      </c>
      <c r="J1317" s="1">
        <v>17.8</v>
      </c>
      <c r="K1317" s="1">
        <f>COUNTIF(A:A,bank_processed_transactions[[#This Row],[transaction_id]])</f>
        <v>1</v>
      </c>
    </row>
    <row r="1318" spans="1:11" x14ac:dyDescent="0.3">
      <c r="A1318" s="1" t="s">
        <v>2499</v>
      </c>
      <c r="B1318" s="2">
        <v>46050</v>
      </c>
      <c r="C1318" s="1" t="s">
        <v>153</v>
      </c>
      <c r="D1318" s="1" t="s">
        <v>12</v>
      </c>
      <c r="E1318" s="1" t="s">
        <v>13</v>
      </c>
      <c r="F1318" s="1">
        <v>1643.52</v>
      </c>
      <c r="G1318" s="1" t="s">
        <v>14</v>
      </c>
      <c r="H1318" s="2">
        <v>46053</v>
      </c>
      <c r="I1318" s="1" t="s">
        <v>15</v>
      </c>
      <c r="J1318" s="1">
        <v>30.8</v>
      </c>
      <c r="K1318" s="1">
        <f>COUNTIF(A:A,bank_processed_transactions[[#This Row],[transaction_id]])</f>
        <v>1</v>
      </c>
    </row>
    <row r="1319" spans="1:11" x14ac:dyDescent="0.3">
      <c r="A1319" s="1" t="s">
        <v>3090</v>
      </c>
      <c r="B1319" s="2">
        <v>46083</v>
      </c>
      <c r="C1319" s="1" t="s">
        <v>194</v>
      </c>
      <c r="D1319" s="1" t="s">
        <v>18</v>
      </c>
      <c r="E1319" s="1" t="s">
        <v>21</v>
      </c>
      <c r="F1319" s="1">
        <v>2654.84</v>
      </c>
      <c r="G1319" s="1" t="s">
        <v>14</v>
      </c>
      <c r="H1319" s="2">
        <v>46085</v>
      </c>
      <c r="I1319" s="1" t="s">
        <v>15</v>
      </c>
      <c r="J1319" s="1">
        <v>65.900000000000006</v>
      </c>
      <c r="K1319" s="1">
        <f>COUNTIF(A:A,bank_processed_transactions[[#This Row],[transaction_id]])</f>
        <v>1</v>
      </c>
    </row>
    <row r="1320" spans="1:11" x14ac:dyDescent="0.3">
      <c r="A1320" s="1" t="s">
        <v>223</v>
      </c>
      <c r="B1320" s="2">
        <v>46107</v>
      </c>
      <c r="C1320" s="1" t="s">
        <v>224</v>
      </c>
      <c r="D1320" s="1" t="s">
        <v>66</v>
      </c>
      <c r="E1320" s="1" t="s">
        <v>55</v>
      </c>
      <c r="F1320" s="1">
        <v>24443.040000000001</v>
      </c>
      <c r="G1320" s="1" t="s">
        <v>14</v>
      </c>
      <c r="H1320" s="2">
        <v>46108</v>
      </c>
      <c r="I1320" s="1" t="s">
        <v>15</v>
      </c>
      <c r="J1320" s="1">
        <v>41</v>
      </c>
      <c r="K1320" s="1">
        <f>COUNTIF(A:A,bank_processed_transactions[[#This Row],[transaction_id]])</f>
        <v>1</v>
      </c>
    </row>
    <row r="1321" spans="1:11" x14ac:dyDescent="0.3">
      <c r="A1321" s="1" t="s">
        <v>1574</v>
      </c>
      <c r="B1321" s="2">
        <v>46078</v>
      </c>
      <c r="C1321" s="1" t="s">
        <v>1575</v>
      </c>
      <c r="D1321" s="1" t="s">
        <v>18</v>
      </c>
      <c r="E1321" s="1" t="s">
        <v>21</v>
      </c>
      <c r="F1321" s="1">
        <v>48459.8</v>
      </c>
      <c r="G1321" s="1" t="s">
        <v>14</v>
      </c>
      <c r="H1321" s="2">
        <v>46081</v>
      </c>
      <c r="I1321" s="1" t="s">
        <v>22</v>
      </c>
      <c r="J1321" s="1">
        <v>23.3</v>
      </c>
      <c r="K1321" s="1">
        <f>COUNTIF(A:A,bank_processed_transactions[[#This Row],[transaction_id]])</f>
        <v>1</v>
      </c>
    </row>
    <row r="1322" spans="1:11" x14ac:dyDescent="0.3">
      <c r="A1322" s="1" t="s">
        <v>523</v>
      </c>
      <c r="B1322" s="2">
        <v>46023</v>
      </c>
      <c r="C1322" s="1" t="s">
        <v>417</v>
      </c>
      <c r="D1322" s="1" t="s">
        <v>12</v>
      </c>
      <c r="E1322" s="1" t="s">
        <v>55</v>
      </c>
      <c r="F1322" s="1">
        <v>22319.57</v>
      </c>
      <c r="G1322" s="1" t="s">
        <v>14</v>
      </c>
      <c r="H1322" s="2">
        <v>46026</v>
      </c>
      <c r="I1322" s="1" t="s">
        <v>22</v>
      </c>
      <c r="J1322" s="1">
        <v>15.3</v>
      </c>
      <c r="K1322" s="1">
        <f>COUNTIF(A:A,bank_processed_transactions[[#This Row],[transaction_id]])</f>
        <v>1</v>
      </c>
    </row>
    <row r="1323" spans="1:11" x14ac:dyDescent="0.3">
      <c r="A1323" s="1" t="s">
        <v>3139</v>
      </c>
      <c r="B1323" s="2">
        <v>46061</v>
      </c>
      <c r="C1323" s="1" t="s">
        <v>3053</v>
      </c>
      <c r="D1323" s="1" t="s">
        <v>18</v>
      </c>
      <c r="E1323" s="1" t="s">
        <v>13</v>
      </c>
      <c r="F1323" s="1">
        <v>15570.08</v>
      </c>
      <c r="G1323" s="1" t="s">
        <v>14</v>
      </c>
      <c r="H1323" s="2">
        <v>46063</v>
      </c>
      <c r="I1323" s="1" t="s">
        <v>28</v>
      </c>
      <c r="J1323" s="1">
        <v>12</v>
      </c>
      <c r="K1323" s="1">
        <f>COUNTIF(A:A,bank_processed_transactions[[#This Row],[transaction_id]])</f>
        <v>1</v>
      </c>
    </row>
    <row r="1324" spans="1:11" x14ac:dyDescent="0.3">
      <c r="A1324" s="1" t="s">
        <v>3657</v>
      </c>
      <c r="B1324" s="2">
        <v>46066</v>
      </c>
      <c r="C1324" s="1" t="s">
        <v>271</v>
      </c>
      <c r="D1324" s="1" t="s">
        <v>35</v>
      </c>
      <c r="E1324" s="1" t="s">
        <v>55</v>
      </c>
      <c r="F1324" s="1">
        <v>3397.5</v>
      </c>
      <c r="G1324" s="1" t="s">
        <v>14</v>
      </c>
      <c r="H1324" s="2">
        <v>46068</v>
      </c>
      <c r="I1324" s="1" t="s">
        <v>22</v>
      </c>
      <c r="J1324" s="1">
        <v>59.8</v>
      </c>
      <c r="K1324" s="1">
        <f>COUNTIF(A:A,bank_processed_transactions[[#This Row],[transaction_id]])</f>
        <v>1</v>
      </c>
    </row>
    <row r="1325" spans="1:11" x14ac:dyDescent="0.3">
      <c r="A1325" s="1" t="s">
        <v>2283</v>
      </c>
      <c r="B1325" s="2">
        <v>46060</v>
      </c>
      <c r="C1325" s="1" t="s">
        <v>603</v>
      </c>
      <c r="D1325" s="1" t="s">
        <v>18</v>
      </c>
      <c r="E1325" s="1" t="s">
        <v>27</v>
      </c>
      <c r="F1325" s="1">
        <v>2698.44</v>
      </c>
      <c r="G1325" s="1" t="s">
        <v>14</v>
      </c>
      <c r="H1325" s="2">
        <v>46062</v>
      </c>
      <c r="I1325" s="1" t="s">
        <v>28</v>
      </c>
      <c r="J1325" s="1">
        <v>30.3</v>
      </c>
      <c r="K1325" s="1">
        <f>COUNTIF(A:A,bank_processed_transactions[[#This Row],[transaction_id]])</f>
        <v>1</v>
      </c>
    </row>
    <row r="1326" spans="1:11" x14ac:dyDescent="0.3">
      <c r="A1326" s="1" t="s">
        <v>2200</v>
      </c>
      <c r="B1326" s="2">
        <v>46026</v>
      </c>
      <c r="C1326" s="1" t="s">
        <v>508</v>
      </c>
      <c r="D1326" s="1" t="s">
        <v>18</v>
      </c>
      <c r="E1326" s="1" t="s">
        <v>55</v>
      </c>
      <c r="F1326" s="1">
        <v>1254.51</v>
      </c>
      <c r="G1326" s="1" t="s">
        <v>14</v>
      </c>
      <c r="H1326" s="2">
        <v>46028</v>
      </c>
      <c r="I1326" s="1" t="s">
        <v>22</v>
      </c>
      <c r="J1326" s="1">
        <v>31.4</v>
      </c>
      <c r="K1326" s="1">
        <f>COUNTIF(A:A,bank_processed_transactions[[#This Row],[transaction_id]])</f>
        <v>1</v>
      </c>
    </row>
    <row r="1327" spans="1:11" x14ac:dyDescent="0.3">
      <c r="A1327" s="1" t="s">
        <v>189</v>
      </c>
      <c r="B1327" s="2">
        <v>46073</v>
      </c>
      <c r="C1327" s="1" t="s">
        <v>190</v>
      </c>
      <c r="D1327" s="1" t="s">
        <v>12</v>
      </c>
      <c r="E1327" s="1" t="s">
        <v>55</v>
      </c>
      <c r="F1327" s="1">
        <v>274.24</v>
      </c>
      <c r="G1327" s="1" t="s">
        <v>14</v>
      </c>
      <c r="H1327" s="2">
        <v>46076</v>
      </c>
      <c r="I1327" s="1" t="s">
        <v>22</v>
      </c>
      <c r="J1327" s="1">
        <v>41.8</v>
      </c>
      <c r="K1327" s="1">
        <f>COUNTIF(A:A,bank_processed_transactions[[#This Row],[transaction_id]])</f>
        <v>1</v>
      </c>
    </row>
    <row r="1328" spans="1:11" x14ac:dyDescent="0.3">
      <c r="A1328" s="1" t="s">
        <v>2096</v>
      </c>
      <c r="B1328" s="2">
        <v>46059</v>
      </c>
      <c r="C1328" s="1" t="s">
        <v>337</v>
      </c>
      <c r="D1328" s="1" t="s">
        <v>12</v>
      </c>
      <c r="E1328" s="1" t="s">
        <v>13</v>
      </c>
      <c r="F1328" s="1">
        <v>10949.4</v>
      </c>
      <c r="G1328" s="1" t="s">
        <v>14</v>
      </c>
      <c r="H1328" s="2">
        <v>46059</v>
      </c>
      <c r="I1328" s="1" t="s">
        <v>15</v>
      </c>
      <c r="J1328" s="1">
        <v>32.799999999999997</v>
      </c>
      <c r="K1328" s="1">
        <f>COUNTIF(A:A,bank_processed_transactions[[#This Row],[transaction_id]])</f>
        <v>1</v>
      </c>
    </row>
    <row r="1329" spans="1:11" x14ac:dyDescent="0.3">
      <c r="A1329" s="1" t="s">
        <v>4729</v>
      </c>
      <c r="B1329" s="2">
        <v>46051</v>
      </c>
      <c r="C1329" s="1" t="s">
        <v>555</v>
      </c>
      <c r="D1329" s="1" t="s">
        <v>66</v>
      </c>
      <c r="E1329" s="1" t="s">
        <v>13</v>
      </c>
      <c r="F1329" s="1">
        <v>7919.53</v>
      </c>
      <c r="G1329" s="1" t="s">
        <v>14</v>
      </c>
      <c r="H1329" s="2">
        <v>46052</v>
      </c>
      <c r="I1329" s="1" t="s">
        <v>28</v>
      </c>
      <c r="J1329" s="1">
        <v>60.9</v>
      </c>
      <c r="K1329" s="1">
        <f>COUNTIF(A:A,bank_processed_transactions[[#This Row],[transaction_id]])</f>
        <v>1</v>
      </c>
    </row>
    <row r="1330" spans="1:11" x14ac:dyDescent="0.3">
      <c r="A1330" s="1" t="s">
        <v>2586</v>
      </c>
      <c r="B1330" s="2">
        <v>46084</v>
      </c>
      <c r="C1330" s="1" t="s">
        <v>324</v>
      </c>
      <c r="D1330" s="1" t="s">
        <v>46</v>
      </c>
      <c r="E1330" s="1" t="s">
        <v>27</v>
      </c>
      <c r="F1330" s="1">
        <v>1347.47</v>
      </c>
      <c r="G1330" s="1" t="s">
        <v>14</v>
      </c>
      <c r="H1330" s="2">
        <v>46086</v>
      </c>
      <c r="I1330" s="1" t="s">
        <v>28</v>
      </c>
      <c r="J1330" s="1">
        <v>32.4</v>
      </c>
      <c r="K1330" s="1">
        <f>COUNTIF(A:A,bank_processed_transactions[[#This Row],[transaction_id]])</f>
        <v>1</v>
      </c>
    </row>
    <row r="1331" spans="1:11" x14ac:dyDescent="0.3">
      <c r="A1331" s="1" t="s">
        <v>1063</v>
      </c>
      <c r="B1331" s="2">
        <v>46024</v>
      </c>
      <c r="C1331" s="1" t="s">
        <v>1064</v>
      </c>
      <c r="D1331" s="1" t="s">
        <v>18</v>
      </c>
      <c r="E1331" s="1" t="s">
        <v>55</v>
      </c>
      <c r="F1331" s="1">
        <v>7952.19</v>
      </c>
      <c r="G1331" s="1" t="s">
        <v>14</v>
      </c>
      <c r="H1331" s="2">
        <v>46026</v>
      </c>
      <c r="I1331" s="1" t="s">
        <v>15</v>
      </c>
      <c r="J1331" s="1">
        <v>30.3</v>
      </c>
      <c r="K1331" s="1">
        <f>COUNTIF(A:A,bank_processed_transactions[[#This Row],[transaction_id]])</f>
        <v>1</v>
      </c>
    </row>
    <row r="1332" spans="1:11" x14ac:dyDescent="0.3">
      <c r="A1332" s="1" t="s">
        <v>3375</v>
      </c>
      <c r="B1332" s="2">
        <v>46079</v>
      </c>
      <c r="C1332" s="1" t="s">
        <v>669</v>
      </c>
      <c r="D1332" s="1" t="s">
        <v>66</v>
      </c>
      <c r="E1332" s="1" t="s">
        <v>55</v>
      </c>
      <c r="F1332" s="1">
        <v>12260.32</v>
      </c>
      <c r="G1332" s="1" t="s">
        <v>14</v>
      </c>
      <c r="H1332" s="2">
        <v>46080</v>
      </c>
      <c r="I1332" s="1" t="s">
        <v>15</v>
      </c>
      <c r="J1332" s="1">
        <v>139.4</v>
      </c>
      <c r="K1332" s="1">
        <f>COUNTIF(A:A,bank_processed_transactions[[#This Row],[transaction_id]])</f>
        <v>1</v>
      </c>
    </row>
    <row r="1333" spans="1:11" x14ac:dyDescent="0.3">
      <c r="A1333" s="1" t="s">
        <v>1430</v>
      </c>
      <c r="B1333" s="2">
        <v>46074</v>
      </c>
      <c r="C1333" s="1" t="s">
        <v>850</v>
      </c>
      <c r="D1333" s="1" t="s">
        <v>35</v>
      </c>
      <c r="E1333" s="1" t="s">
        <v>27</v>
      </c>
      <c r="F1333" s="1">
        <v>5756.25</v>
      </c>
      <c r="G1333" s="1" t="s">
        <v>14</v>
      </c>
      <c r="H1333" s="2">
        <v>46076</v>
      </c>
      <c r="I1333" s="1" t="s">
        <v>15</v>
      </c>
      <c r="J1333" s="1">
        <v>11.5</v>
      </c>
      <c r="K1333" s="1">
        <f>COUNTIF(A:A,bank_processed_transactions[[#This Row],[transaction_id]])</f>
        <v>1</v>
      </c>
    </row>
    <row r="1334" spans="1:11" x14ac:dyDescent="0.3">
      <c r="A1334" s="1" t="s">
        <v>3002</v>
      </c>
      <c r="B1334" s="2">
        <v>46072</v>
      </c>
      <c r="C1334" s="1" t="s">
        <v>1622</v>
      </c>
      <c r="D1334" s="1" t="s">
        <v>66</v>
      </c>
      <c r="E1334" s="1" t="s">
        <v>13</v>
      </c>
      <c r="F1334" s="1">
        <v>976.39</v>
      </c>
      <c r="G1334" s="1" t="s">
        <v>14</v>
      </c>
      <c r="H1334" s="2">
        <v>46075</v>
      </c>
      <c r="I1334" s="1" t="s">
        <v>15</v>
      </c>
      <c r="J1334" s="1">
        <v>15</v>
      </c>
      <c r="K1334" s="1">
        <f>COUNTIF(A:A,bank_processed_transactions[[#This Row],[transaction_id]])</f>
        <v>1</v>
      </c>
    </row>
    <row r="1335" spans="1:11" x14ac:dyDescent="0.3">
      <c r="A1335" s="1" t="s">
        <v>936</v>
      </c>
      <c r="B1335" s="2">
        <v>46054</v>
      </c>
      <c r="C1335" s="1" t="s">
        <v>937</v>
      </c>
      <c r="D1335" s="1" t="s">
        <v>18</v>
      </c>
      <c r="E1335" s="1" t="s">
        <v>21</v>
      </c>
      <c r="F1335" s="1">
        <v>5879.3</v>
      </c>
      <c r="G1335" s="1" t="s">
        <v>14</v>
      </c>
      <c r="H1335" s="2">
        <v>46059</v>
      </c>
      <c r="I1335" s="1" t="s">
        <v>22</v>
      </c>
      <c r="J1335" s="1">
        <v>3.3</v>
      </c>
      <c r="K1335" s="1">
        <f>COUNTIF(A:A,bank_processed_transactions[[#This Row],[transaction_id]])</f>
        <v>1</v>
      </c>
    </row>
    <row r="1336" spans="1:11" x14ac:dyDescent="0.3">
      <c r="A1336" s="1" t="s">
        <v>3076</v>
      </c>
      <c r="B1336" s="2">
        <v>46096</v>
      </c>
      <c r="C1336" s="1" t="s">
        <v>1385</v>
      </c>
      <c r="D1336" s="1" t="s">
        <v>18</v>
      </c>
      <c r="E1336" s="1" t="s">
        <v>27</v>
      </c>
      <c r="F1336" s="1">
        <v>5288.15</v>
      </c>
      <c r="G1336" s="1" t="s">
        <v>14</v>
      </c>
      <c r="H1336" s="2">
        <v>46097</v>
      </c>
      <c r="I1336" s="1" t="s">
        <v>15</v>
      </c>
      <c r="J1336" s="1">
        <v>28.2</v>
      </c>
      <c r="K1336" s="1">
        <f>COUNTIF(A:A,bank_processed_transactions[[#This Row],[transaction_id]])</f>
        <v>1</v>
      </c>
    </row>
    <row r="1337" spans="1:11" x14ac:dyDescent="0.3">
      <c r="A1337" s="1" t="s">
        <v>3784</v>
      </c>
      <c r="B1337" s="2">
        <v>46060</v>
      </c>
      <c r="C1337" s="1" t="s">
        <v>2155</v>
      </c>
      <c r="D1337" s="1" t="s">
        <v>18</v>
      </c>
      <c r="E1337" s="1" t="s">
        <v>13</v>
      </c>
      <c r="F1337" s="1">
        <v>9612.11</v>
      </c>
      <c r="G1337" s="1" t="s">
        <v>14</v>
      </c>
      <c r="H1337" s="2">
        <v>46063</v>
      </c>
      <c r="I1337" s="1" t="s">
        <v>15</v>
      </c>
      <c r="J1337" s="1">
        <v>10.199999999999999</v>
      </c>
      <c r="K1337" s="1">
        <f>COUNTIF(A:A,bank_processed_transactions[[#This Row],[transaction_id]])</f>
        <v>1</v>
      </c>
    </row>
    <row r="1338" spans="1:11" x14ac:dyDescent="0.3">
      <c r="A1338" s="1" t="s">
        <v>3885</v>
      </c>
      <c r="B1338" s="2">
        <v>46052</v>
      </c>
      <c r="C1338" s="1" t="s">
        <v>3886</v>
      </c>
      <c r="D1338" s="1" t="s">
        <v>12</v>
      </c>
      <c r="E1338" s="1" t="s">
        <v>27</v>
      </c>
      <c r="F1338" s="1">
        <v>6940.61</v>
      </c>
      <c r="G1338" s="1" t="s">
        <v>14</v>
      </c>
      <c r="H1338" s="2">
        <v>46055</v>
      </c>
      <c r="I1338" s="1" t="s">
        <v>28</v>
      </c>
      <c r="J1338" s="1">
        <v>34.299999999999997</v>
      </c>
      <c r="K1338" s="1">
        <f>COUNTIF(A:A,bank_processed_transactions[[#This Row],[transaction_id]])</f>
        <v>1</v>
      </c>
    </row>
    <row r="1339" spans="1:11" x14ac:dyDescent="0.3">
      <c r="A1339" s="1" t="s">
        <v>4629</v>
      </c>
      <c r="B1339" s="2">
        <v>46030</v>
      </c>
      <c r="C1339" s="1" t="s">
        <v>403</v>
      </c>
      <c r="D1339" s="1" t="s">
        <v>66</v>
      </c>
      <c r="E1339" s="1" t="s">
        <v>27</v>
      </c>
      <c r="F1339" s="1">
        <v>2536</v>
      </c>
      <c r="G1339" s="1" t="s">
        <v>14</v>
      </c>
      <c r="H1339" s="2">
        <v>46030</v>
      </c>
      <c r="I1339" s="1" t="s">
        <v>15</v>
      </c>
      <c r="J1339" s="1">
        <v>49.1</v>
      </c>
      <c r="K1339" s="1">
        <f>COUNTIF(A:A,bank_processed_transactions[[#This Row],[transaction_id]])</f>
        <v>1</v>
      </c>
    </row>
    <row r="1340" spans="1:11" x14ac:dyDescent="0.3">
      <c r="A1340" s="1" t="s">
        <v>754</v>
      </c>
      <c r="B1340" s="2">
        <v>46069</v>
      </c>
      <c r="C1340" s="1" t="s">
        <v>755</v>
      </c>
      <c r="D1340" s="1" t="s">
        <v>18</v>
      </c>
      <c r="E1340" s="1" t="s">
        <v>55</v>
      </c>
      <c r="F1340" s="1">
        <v>16316.41</v>
      </c>
      <c r="G1340" s="1" t="s">
        <v>14</v>
      </c>
      <c r="H1340" s="2">
        <v>46069</v>
      </c>
      <c r="I1340" s="1" t="s">
        <v>22</v>
      </c>
      <c r="J1340" s="1">
        <v>26.7</v>
      </c>
      <c r="K1340" s="1">
        <f>COUNTIF(A:A,bank_processed_transactions[[#This Row],[transaction_id]])</f>
        <v>1</v>
      </c>
    </row>
    <row r="1341" spans="1:11" x14ac:dyDescent="0.3">
      <c r="A1341" s="1" t="s">
        <v>4202</v>
      </c>
      <c r="B1341" s="2">
        <v>46034</v>
      </c>
      <c r="C1341" s="1" t="s">
        <v>2160</v>
      </c>
      <c r="D1341" s="1" t="s">
        <v>35</v>
      </c>
      <c r="E1341" s="1" t="s">
        <v>55</v>
      </c>
      <c r="F1341" s="1">
        <v>11006.52</v>
      </c>
      <c r="G1341" s="1" t="s">
        <v>94</v>
      </c>
      <c r="H1341" s="2">
        <v>46035</v>
      </c>
      <c r="I1341" s="1" t="s">
        <v>22</v>
      </c>
      <c r="J1341" s="1">
        <v>32.6</v>
      </c>
      <c r="K1341" s="1">
        <f>COUNTIF(A:A,bank_processed_transactions[[#This Row],[transaction_id]])</f>
        <v>1</v>
      </c>
    </row>
    <row r="1342" spans="1:11" x14ac:dyDescent="0.3">
      <c r="A1342" s="1" t="s">
        <v>384</v>
      </c>
      <c r="B1342" s="2">
        <v>46028</v>
      </c>
      <c r="C1342" s="1" t="s">
        <v>385</v>
      </c>
      <c r="D1342" s="1" t="s">
        <v>46</v>
      </c>
      <c r="E1342" s="1" t="s">
        <v>21</v>
      </c>
      <c r="F1342" s="1">
        <v>2038.65</v>
      </c>
      <c r="G1342" s="1" t="s">
        <v>14</v>
      </c>
      <c r="H1342" s="2">
        <v>46028</v>
      </c>
      <c r="I1342" s="1" t="s">
        <v>15</v>
      </c>
      <c r="J1342" s="1">
        <v>35.700000000000003</v>
      </c>
      <c r="K1342" s="1">
        <f>COUNTIF(A:A,bank_processed_transactions[[#This Row],[transaction_id]])</f>
        <v>1</v>
      </c>
    </row>
    <row r="1343" spans="1:11" x14ac:dyDescent="0.3">
      <c r="A1343" s="1" t="s">
        <v>549</v>
      </c>
      <c r="B1343" s="2">
        <v>46028</v>
      </c>
      <c r="C1343" s="1" t="s">
        <v>550</v>
      </c>
      <c r="D1343" s="1" t="s">
        <v>35</v>
      </c>
      <c r="E1343" s="1" t="s">
        <v>13</v>
      </c>
      <c r="F1343" s="1">
        <v>10561.14</v>
      </c>
      <c r="G1343" s="1" t="s">
        <v>14</v>
      </c>
      <c r="H1343" s="2">
        <v>46029</v>
      </c>
      <c r="I1343" s="1" t="s">
        <v>15</v>
      </c>
      <c r="J1343" s="1">
        <v>53.4</v>
      </c>
      <c r="K1343" s="1">
        <f>COUNTIF(A:A,bank_processed_transactions[[#This Row],[transaction_id]])</f>
        <v>1</v>
      </c>
    </row>
    <row r="1344" spans="1:11" x14ac:dyDescent="0.3">
      <c r="A1344" s="1" t="s">
        <v>1660</v>
      </c>
      <c r="B1344" s="2">
        <v>46076</v>
      </c>
      <c r="C1344" s="1" t="s">
        <v>1661</v>
      </c>
      <c r="D1344" s="1" t="s">
        <v>12</v>
      </c>
      <c r="E1344" s="1" t="s">
        <v>13</v>
      </c>
      <c r="F1344" s="1">
        <v>7479.92</v>
      </c>
      <c r="G1344" s="1" t="s">
        <v>14</v>
      </c>
      <c r="H1344" s="2">
        <v>46077</v>
      </c>
      <c r="I1344" s="1" t="s">
        <v>22</v>
      </c>
      <c r="J1344" s="1">
        <v>17.100000000000001</v>
      </c>
      <c r="K1344" s="1">
        <f>COUNTIF(A:A,bank_processed_transactions[[#This Row],[transaction_id]])</f>
        <v>1</v>
      </c>
    </row>
    <row r="1345" spans="1:11" x14ac:dyDescent="0.3">
      <c r="A1345" s="1" t="s">
        <v>1642</v>
      </c>
      <c r="B1345" s="2">
        <v>46084</v>
      </c>
      <c r="C1345" s="1" t="s">
        <v>247</v>
      </c>
      <c r="D1345" s="1" t="s">
        <v>46</v>
      </c>
      <c r="E1345" s="1" t="s">
        <v>13</v>
      </c>
      <c r="F1345" s="1">
        <v>6430.42</v>
      </c>
      <c r="G1345" s="1" t="s">
        <v>14</v>
      </c>
      <c r="H1345" s="2">
        <v>46087</v>
      </c>
      <c r="I1345" s="1" t="s">
        <v>15</v>
      </c>
      <c r="J1345" s="1">
        <v>87.7</v>
      </c>
      <c r="K1345" s="1">
        <f>COUNTIF(A:A,bank_processed_transactions[[#This Row],[transaction_id]])</f>
        <v>1</v>
      </c>
    </row>
    <row r="1346" spans="1:11" x14ac:dyDescent="0.3">
      <c r="A1346" s="1" t="s">
        <v>3152</v>
      </c>
      <c r="B1346" s="2">
        <v>46069</v>
      </c>
      <c r="C1346" s="1" t="s">
        <v>1366</v>
      </c>
      <c r="D1346" s="1" t="s">
        <v>12</v>
      </c>
      <c r="E1346" s="1" t="s">
        <v>21</v>
      </c>
      <c r="F1346" s="1">
        <v>3716.79</v>
      </c>
      <c r="G1346" s="1" t="s">
        <v>14</v>
      </c>
      <c r="H1346" s="2">
        <v>46069</v>
      </c>
      <c r="I1346" s="1" t="s">
        <v>15</v>
      </c>
      <c r="J1346" s="1">
        <v>57.6</v>
      </c>
      <c r="K1346" s="1">
        <f>COUNTIF(A:A,bank_processed_transactions[[#This Row],[transaction_id]])</f>
        <v>1</v>
      </c>
    </row>
    <row r="1347" spans="1:11" x14ac:dyDescent="0.3">
      <c r="A1347" s="1" t="s">
        <v>2960</v>
      </c>
      <c r="B1347" s="2">
        <v>46084</v>
      </c>
      <c r="C1347" s="1" t="s">
        <v>678</v>
      </c>
      <c r="D1347" s="1" t="s">
        <v>18</v>
      </c>
      <c r="E1347" s="1" t="s">
        <v>21</v>
      </c>
      <c r="F1347" s="1">
        <v>4781.21</v>
      </c>
      <c r="G1347" s="1" t="s">
        <v>14</v>
      </c>
      <c r="H1347" s="2">
        <v>46087</v>
      </c>
      <c r="I1347" s="1" t="s">
        <v>28</v>
      </c>
      <c r="J1347" s="1">
        <v>13.7</v>
      </c>
      <c r="K1347" s="1">
        <f>COUNTIF(A:A,bank_processed_transactions[[#This Row],[transaction_id]])</f>
        <v>1</v>
      </c>
    </row>
    <row r="1348" spans="1:11" x14ac:dyDescent="0.3">
      <c r="A1348" s="1" t="s">
        <v>894</v>
      </c>
      <c r="B1348" s="2">
        <v>46057</v>
      </c>
      <c r="C1348" s="1" t="s">
        <v>267</v>
      </c>
      <c r="D1348" s="1" t="s">
        <v>12</v>
      </c>
      <c r="E1348" s="1" t="s">
        <v>27</v>
      </c>
      <c r="F1348" s="1">
        <v>8897.81</v>
      </c>
      <c r="G1348" s="1" t="s">
        <v>14</v>
      </c>
      <c r="H1348" s="2">
        <v>46059</v>
      </c>
      <c r="I1348" s="1" t="s">
        <v>28</v>
      </c>
      <c r="J1348" s="1">
        <v>27.5</v>
      </c>
      <c r="K1348" s="1">
        <f>COUNTIF(A:A,bank_processed_transactions[[#This Row],[transaction_id]])</f>
        <v>1</v>
      </c>
    </row>
    <row r="1349" spans="1:11" x14ac:dyDescent="0.3">
      <c r="A1349" s="1" t="s">
        <v>3132</v>
      </c>
      <c r="B1349" s="2">
        <v>46023</v>
      </c>
      <c r="C1349" s="1" t="s">
        <v>198</v>
      </c>
      <c r="D1349" s="1" t="s">
        <v>12</v>
      </c>
      <c r="E1349" s="1" t="s">
        <v>13</v>
      </c>
      <c r="F1349" s="1">
        <v>8410.94</v>
      </c>
      <c r="G1349" s="1" t="s">
        <v>14</v>
      </c>
      <c r="H1349" s="2">
        <v>46025</v>
      </c>
      <c r="I1349" s="1" t="s">
        <v>22</v>
      </c>
      <c r="J1349" s="1">
        <v>25.1</v>
      </c>
      <c r="K1349" s="1">
        <f>COUNTIF(A:A,bank_processed_transactions[[#This Row],[transaction_id]])</f>
        <v>1</v>
      </c>
    </row>
    <row r="1350" spans="1:11" x14ac:dyDescent="0.3">
      <c r="A1350" s="1" t="s">
        <v>2141</v>
      </c>
      <c r="B1350" s="2">
        <v>46059</v>
      </c>
      <c r="C1350" s="1" t="s">
        <v>78</v>
      </c>
      <c r="D1350" s="1" t="s">
        <v>46</v>
      </c>
      <c r="E1350" s="1" t="s">
        <v>21</v>
      </c>
      <c r="F1350" s="1">
        <v>4669.63</v>
      </c>
      <c r="G1350" s="1" t="s">
        <v>14</v>
      </c>
      <c r="H1350" s="2">
        <v>46060</v>
      </c>
      <c r="I1350" s="1" t="s">
        <v>22</v>
      </c>
      <c r="J1350" s="1">
        <v>19.399999999999999</v>
      </c>
      <c r="K1350" s="1">
        <f>COUNTIF(A:A,bank_processed_transactions[[#This Row],[transaction_id]])</f>
        <v>1</v>
      </c>
    </row>
    <row r="1351" spans="1:11" x14ac:dyDescent="0.3">
      <c r="A1351" s="1" t="s">
        <v>4102</v>
      </c>
      <c r="B1351" s="2">
        <v>46049</v>
      </c>
      <c r="C1351" s="1" t="s">
        <v>1082</v>
      </c>
      <c r="D1351" s="1" t="s">
        <v>12</v>
      </c>
      <c r="E1351" s="1" t="s">
        <v>55</v>
      </c>
      <c r="F1351" s="1">
        <v>14985.53</v>
      </c>
      <c r="G1351" s="1" t="s">
        <v>94</v>
      </c>
      <c r="H1351" s="2">
        <v>46050</v>
      </c>
      <c r="I1351" s="1" t="s">
        <v>22</v>
      </c>
      <c r="J1351" s="1">
        <v>25</v>
      </c>
      <c r="K1351" s="1">
        <f>COUNTIF(A:A,bank_processed_transactions[[#This Row],[transaction_id]])</f>
        <v>1</v>
      </c>
    </row>
    <row r="1352" spans="1:11" x14ac:dyDescent="0.3">
      <c r="A1352" s="1" t="s">
        <v>4627</v>
      </c>
      <c r="B1352" s="2">
        <v>46056</v>
      </c>
      <c r="C1352" s="1" t="s">
        <v>3722</v>
      </c>
      <c r="D1352" s="1" t="s">
        <v>12</v>
      </c>
      <c r="E1352" s="1" t="s">
        <v>55</v>
      </c>
      <c r="F1352" s="1">
        <v>1821.2</v>
      </c>
      <c r="G1352" s="1" t="s">
        <v>14</v>
      </c>
      <c r="H1352" s="2">
        <v>46059</v>
      </c>
      <c r="I1352" s="1" t="s">
        <v>28</v>
      </c>
      <c r="J1352" s="1">
        <v>34.5</v>
      </c>
      <c r="K1352" s="1">
        <f>COUNTIF(A:A,bank_processed_transactions[[#This Row],[transaction_id]])</f>
        <v>1</v>
      </c>
    </row>
    <row r="1353" spans="1:11" x14ac:dyDescent="0.3">
      <c r="A1353" s="1" t="s">
        <v>4054</v>
      </c>
      <c r="B1353" s="2">
        <v>46042</v>
      </c>
      <c r="C1353" s="1" t="s">
        <v>1344</v>
      </c>
      <c r="D1353" s="1" t="s">
        <v>18</v>
      </c>
      <c r="E1353" s="1" t="s">
        <v>21</v>
      </c>
      <c r="F1353" s="1">
        <v>16590.07</v>
      </c>
      <c r="G1353" s="1" t="s">
        <v>14</v>
      </c>
      <c r="H1353" s="2">
        <v>46045</v>
      </c>
      <c r="I1353" s="1" t="s">
        <v>15</v>
      </c>
      <c r="J1353" s="1">
        <v>13.1</v>
      </c>
      <c r="K1353" s="1">
        <f>COUNTIF(A:A,bank_processed_transactions[[#This Row],[transaction_id]])</f>
        <v>1</v>
      </c>
    </row>
    <row r="1354" spans="1:11" x14ac:dyDescent="0.3">
      <c r="A1354" s="1" t="s">
        <v>443</v>
      </c>
      <c r="B1354" s="2">
        <v>46108</v>
      </c>
      <c r="C1354" s="1" t="s">
        <v>444</v>
      </c>
      <c r="D1354" s="1" t="s">
        <v>66</v>
      </c>
      <c r="E1354" s="1" t="s">
        <v>21</v>
      </c>
      <c r="F1354" s="1">
        <v>2949.17</v>
      </c>
      <c r="G1354" s="1" t="s">
        <v>14</v>
      </c>
      <c r="H1354" s="2">
        <v>46111</v>
      </c>
      <c r="I1354" s="1" t="s">
        <v>15</v>
      </c>
      <c r="J1354" s="1">
        <v>13.3</v>
      </c>
      <c r="K1354" s="1">
        <f>COUNTIF(A:A,bank_processed_transactions[[#This Row],[transaction_id]])</f>
        <v>1</v>
      </c>
    </row>
    <row r="1355" spans="1:11" x14ac:dyDescent="0.3">
      <c r="A1355" s="1" t="s">
        <v>2447</v>
      </c>
      <c r="B1355" s="2">
        <v>46080</v>
      </c>
      <c r="C1355" s="1" t="s">
        <v>529</v>
      </c>
      <c r="D1355" s="1" t="s">
        <v>18</v>
      </c>
      <c r="E1355" s="1" t="s">
        <v>13</v>
      </c>
      <c r="F1355" s="1">
        <v>8850.4</v>
      </c>
      <c r="G1355" s="1" t="s">
        <v>14</v>
      </c>
      <c r="H1355" s="2">
        <v>46083</v>
      </c>
      <c r="I1355" s="1" t="s">
        <v>28</v>
      </c>
      <c r="J1355" s="1">
        <v>4.2</v>
      </c>
      <c r="K1355" s="1">
        <f>COUNTIF(A:A,bank_processed_transactions[[#This Row],[transaction_id]])</f>
        <v>1</v>
      </c>
    </row>
    <row r="1356" spans="1:11" x14ac:dyDescent="0.3">
      <c r="A1356" s="1" t="s">
        <v>3781</v>
      </c>
      <c r="B1356" s="2">
        <v>46111</v>
      </c>
      <c r="C1356" s="1" t="s">
        <v>2337</v>
      </c>
      <c r="D1356" s="1" t="s">
        <v>12</v>
      </c>
      <c r="E1356" s="1" t="s">
        <v>27</v>
      </c>
      <c r="F1356" s="1">
        <v>1400.98</v>
      </c>
      <c r="G1356" s="1" t="s">
        <v>14</v>
      </c>
      <c r="H1356" s="2">
        <v>46112</v>
      </c>
      <c r="I1356" s="1" t="s">
        <v>22</v>
      </c>
      <c r="J1356" s="1">
        <v>42.2</v>
      </c>
      <c r="K1356" s="1">
        <f>COUNTIF(A:A,bank_processed_transactions[[#This Row],[transaction_id]])</f>
        <v>1</v>
      </c>
    </row>
    <row r="1357" spans="1:11" x14ac:dyDescent="0.3">
      <c r="A1357" s="1" t="s">
        <v>3947</v>
      </c>
      <c r="B1357" s="2">
        <v>46071</v>
      </c>
      <c r="C1357" s="1" t="s">
        <v>512</v>
      </c>
      <c r="D1357" s="1" t="s">
        <v>35</v>
      </c>
      <c r="E1357" s="1" t="s">
        <v>13</v>
      </c>
      <c r="F1357" s="1">
        <v>1221.71</v>
      </c>
      <c r="G1357" s="1" t="s">
        <v>14</v>
      </c>
      <c r="H1357" s="2">
        <v>46073</v>
      </c>
      <c r="I1357" s="1" t="s">
        <v>22</v>
      </c>
      <c r="J1357" s="1">
        <v>26.2</v>
      </c>
      <c r="K1357" s="1">
        <f>COUNTIF(A:A,bank_processed_transactions[[#This Row],[transaction_id]])</f>
        <v>1</v>
      </c>
    </row>
    <row r="1358" spans="1:11" x14ac:dyDescent="0.3">
      <c r="A1358" s="1" t="s">
        <v>2687</v>
      </c>
      <c r="B1358" s="2">
        <v>46081</v>
      </c>
      <c r="C1358" s="1" t="s">
        <v>693</v>
      </c>
      <c r="D1358" s="1" t="s">
        <v>18</v>
      </c>
      <c r="E1358" s="1" t="s">
        <v>13</v>
      </c>
      <c r="F1358" s="1">
        <v>2101.4299999999998</v>
      </c>
      <c r="G1358" s="1" t="s">
        <v>14</v>
      </c>
      <c r="H1358" s="2">
        <v>46083</v>
      </c>
      <c r="I1358" s="1" t="s">
        <v>22</v>
      </c>
      <c r="J1358" s="1">
        <v>25.3</v>
      </c>
      <c r="K1358" s="1">
        <f>COUNTIF(A:A,bank_processed_transactions[[#This Row],[transaction_id]])</f>
        <v>1</v>
      </c>
    </row>
    <row r="1359" spans="1:11" x14ac:dyDescent="0.3">
      <c r="A1359" s="1" t="s">
        <v>2604</v>
      </c>
      <c r="B1359" s="2">
        <v>46065</v>
      </c>
      <c r="C1359" s="1" t="s">
        <v>1184</v>
      </c>
      <c r="D1359" s="1" t="s">
        <v>12</v>
      </c>
      <c r="E1359" s="1" t="s">
        <v>27</v>
      </c>
      <c r="F1359" s="1">
        <v>1174.26</v>
      </c>
      <c r="G1359" s="1" t="s">
        <v>14</v>
      </c>
      <c r="H1359" s="2">
        <v>46066</v>
      </c>
      <c r="I1359" s="1" t="s">
        <v>28</v>
      </c>
      <c r="J1359" s="1">
        <v>36.6</v>
      </c>
      <c r="K1359" s="1">
        <f>COUNTIF(A:A,bank_processed_transactions[[#This Row],[transaction_id]])</f>
        <v>1</v>
      </c>
    </row>
    <row r="1360" spans="1:11" x14ac:dyDescent="0.3">
      <c r="A1360" s="1" t="s">
        <v>4342</v>
      </c>
      <c r="B1360" s="2">
        <v>46076</v>
      </c>
      <c r="C1360" s="1" t="s">
        <v>845</v>
      </c>
      <c r="D1360" s="1" t="s">
        <v>12</v>
      </c>
      <c r="E1360" s="1" t="s">
        <v>27</v>
      </c>
      <c r="F1360" s="1">
        <v>4843.8</v>
      </c>
      <c r="G1360" s="1" t="s">
        <v>14</v>
      </c>
      <c r="H1360" s="2">
        <v>46076</v>
      </c>
      <c r="I1360" s="1" t="s">
        <v>22</v>
      </c>
      <c r="J1360" s="1">
        <v>12</v>
      </c>
      <c r="K1360" s="1">
        <f>COUNTIF(A:A,bank_processed_transactions[[#This Row],[transaction_id]])</f>
        <v>1</v>
      </c>
    </row>
    <row r="1361" spans="1:11" x14ac:dyDescent="0.3">
      <c r="A1361" s="1" t="s">
        <v>2012</v>
      </c>
      <c r="B1361" s="2">
        <v>46050</v>
      </c>
      <c r="C1361" s="1" t="s">
        <v>1438</v>
      </c>
      <c r="D1361" s="1" t="s">
        <v>12</v>
      </c>
      <c r="E1361" s="1" t="s">
        <v>21</v>
      </c>
      <c r="F1361" s="1">
        <v>702.31</v>
      </c>
      <c r="G1361" s="1" t="s">
        <v>14</v>
      </c>
      <c r="H1361" s="2">
        <v>46052</v>
      </c>
      <c r="I1361" s="1" t="s">
        <v>22</v>
      </c>
      <c r="J1361" s="1">
        <v>13.5</v>
      </c>
      <c r="K1361" s="1">
        <f>COUNTIF(A:A,bank_processed_transactions[[#This Row],[transaction_id]])</f>
        <v>1</v>
      </c>
    </row>
    <row r="1362" spans="1:11" x14ac:dyDescent="0.3">
      <c r="A1362" s="1" t="s">
        <v>3284</v>
      </c>
      <c r="B1362" s="2">
        <v>46091</v>
      </c>
      <c r="C1362" s="1" t="s">
        <v>744</v>
      </c>
      <c r="D1362" s="1" t="s">
        <v>12</v>
      </c>
      <c r="E1362" s="1" t="s">
        <v>13</v>
      </c>
      <c r="F1362" s="1">
        <v>6434.17</v>
      </c>
      <c r="G1362" s="1" t="s">
        <v>14</v>
      </c>
      <c r="H1362" s="2">
        <v>46091</v>
      </c>
      <c r="I1362" s="1" t="s">
        <v>28</v>
      </c>
      <c r="J1362" s="1">
        <v>27</v>
      </c>
      <c r="K1362" s="1">
        <f>COUNTIF(A:A,bank_processed_transactions[[#This Row],[transaction_id]])</f>
        <v>1</v>
      </c>
    </row>
    <row r="1363" spans="1:11" x14ac:dyDescent="0.3">
      <c r="A1363" s="1" t="s">
        <v>3263</v>
      </c>
      <c r="B1363" s="2">
        <v>46045</v>
      </c>
      <c r="C1363" s="1" t="s">
        <v>885</v>
      </c>
      <c r="D1363" s="1" t="s">
        <v>66</v>
      </c>
      <c r="E1363" s="1" t="s">
        <v>13</v>
      </c>
      <c r="F1363" s="1">
        <v>13739.44</v>
      </c>
      <c r="G1363" s="1" t="s">
        <v>14</v>
      </c>
      <c r="H1363" s="2">
        <v>46046</v>
      </c>
      <c r="I1363" s="1" t="s">
        <v>15</v>
      </c>
      <c r="J1363" s="1">
        <v>20.5</v>
      </c>
      <c r="K1363" s="1">
        <f>COUNTIF(A:A,bank_processed_transactions[[#This Row],[transaction_id]])</f>
        <v>1</v>
      </c>
    </row>
    <row r="1364" spans="1:11" x14ac:dyDescent="0.3">
      <c r="A1364" s="1" t="s">
        <v>1559</v>
      </c>
      <c r="B1364" s="2">
        <v>46086</v>
      </c>
      <c r="C1364" s="1" t="s">
        <v>1560</v>
      </c>
      <c r="D1364" s="1" t="s">
        <v>66</v>
      </c>
      <c r="E1364" s="1" t="s">
        <v>27</v>
      </c>
      <c r="F1364" s="1">
        <v>10499.1</v>
      </c>
      <c r="G1364" s="1" t="s">
        <v>14</v>
      </c>
      <c r="H1364" s="2">
        <v>46086</v>
      </c>
      <c r="I1364" s="1" t="s">
        <v>22</v>
      </c>
      <c r="J1364" s="1">
        <v>64.7</v>
      </c>
      <c r="K1364" s="1">
        <f>COUNTIF(A:A,bank_processed_transactions[[#This Row],[transaction_id]])</f>
        <v>1</v>
      </c>
    </row>
    <row r="1365" spans="1:11" x14ac:dyDescent="0.3">
      <c r="A1365" s="1" t="s">
        <v>4905</v>
      </c>
      <c r="B1365" s="2">
        <v>46028</v>
      </c>
      <c r="C1365" s="1" t="s">
        <v>1565</v>
      </c>
      <c r="D1365" s="1" t="s">
        <v>12</v>
      </c>
      <c r="E1365" s="1" t="s">
        <v>13</v>
      </c>
      <c r="F1365" s="1">
        <v>4203.3999999999996</v>
      </c>
      <c r="G1365" s="1" t="s">
        <v>14</v>
      </c>
      <c r="H1365" s="2">
        <v>46031</v>
      </c>
      <c r="I1365" s="1" t="s">
        <v>22</v>
      </c>
      <c r="J1365" s="1">
        <v>28.5</v>
      </c>
      <c r="K1365" s="1">
        <f>COUNTIF(A:A,bank_processed_transactions[[#This Row],[transaction_id]])</f>
        <v>1</v>
      </c>
    </row>
    <row r="1366" spans="1:11" x14ac:dyDescent="0.3">
      <c r="A1366" s="1" t="s">
        <v>2376</v>
      </c>
      <c r="B1366" s="2">
        <v>46064</v>
      </c>
      <c r="C1366" s="1" t="s">
        <v>788</v>
      </c>
      <c r="D1366" s="1" t="s">
        <v>12</v>
      </c>
      <c r="E1366" s="1" t="s">
        <v>13</v>
      </c>
      <c r="F1366" s="1">
        <v>948.18</v>
      </c>
      <c r="G1366" s="1" t="s">
        <v>14</v>
      </c>
      <c r="H1366" s="2">
        <v>46065</v>
      </c>
      <c r="I1366" s="1" t="s">
        <v>15</v>
      </c>
      <c r="J1366" s="1">
        <v>8.4</v>
      </c>
      <c r="K1366" s="1">
        <f>COUNTIF(A:A,bank_processed_transactions[[#This Row],[transaction_id]])</f>
        <v>1</v>
      </c>
    </row>
    <row r="1367" spans="1:11" x14ac:dyDescent="0.3">
      <c r="A1367" s="1" t="s">
        <v>117</v>
      </c>
      <c r="B1367" s="2">
        <v>46064</v>
      </c>
      <c r="C1367" s="1" t="s">
        <v>118</v>
      </c>
      <c r="D1367" s="1" t="s">
        <v>12</v>
      </c>
      <c r="E1367" s="1" t="s">
        <v>13</v>
      </c>
      <c r="F1367" s="1">
        <v>5818.13</v>
      </c>
      <c r="G1367" s="1" t="s">
        <v>14</v>
      </c>
      <c r="H1367" s="2">
        <v>46065</v>
      </c>
      <c r="I1367" s="1" t="s">
        <v>22</v>
      </c>
      <c r="J1367" s="1">
        <v>18.2</v>
      </c>
      <c r="K1367" s="1">
        <f>COUNTIF(A:A,bank_processed_transactions[[#This Row],[transaction_id]])</f>
        <v>1</v>
      </c>
    </row>
    <row r="1368" spans="1:11" x14ac:dyDescent="0.3">
      <c r="A1368" s="1" t="s">
        <v>3914</v>
      </c>
      <c r="B1368" s="2">
        <v>46106</v>
      </c>
      <c r="C1368" s="1" t="s">
        <v>2475</v>
      </c>
      <c r="D1368" s="1" t="s">
        <v>18</v>
      </c>
      <c r="E1368" s="1" t="s">
        <v>27</v>
      </c>
      <c r="F1368" s="1">
        <v>14614.79</v>
      </c>
      <c r="G1368" s="1" t="s">
        <v>14</v>
      </c>
      <c r="H1368" s="2">
        <v>46107</v>
      </c>
      <c r="I1368" s="1" t="s">
        <v>28</v>
      </c>
      <c r="J1368" s="1">
        <v>9.5</v>
      </c>
      <c r="K1368" s="1">
        <f>COUNTIF(A:A,bank_processed_transactions[[#This Row],[transaction_id]])</f>
        <v>1</v>
      </c>
    </row>
    <row r="1369" spans="1:11" x14ac:dyDescent="0.3">
      <c r="A1369" s="1" t="s">
        <v>4507</v>
      </c>
      <c r="B1369" s="2">
        <v>46112</v>
      </c>
      <c r="C1369" s="1" t="s">
        <v>951</v>
      </c>
      <c r="D1369" s="1" t="s">
        <v>18</v>
      </c>
      <c r="E1369" s="1" t="s">
        <v>27</v>
      </c>
      <c r="F1369" s="1">
        <v>2873.44</v>
      </c>
      <c r="G1369" s="1" t="s">
        <v>89</v>
      </c>
      <c r="H1369" s="2">
        <v>46112</v>
      </c>
      <c r="I1369" s="1" t="s">
        <v>22</v>
      </c>
      <c r="J1369" s="1">
        <v>23.1</v>
      </c>
      <c r="K1369" s="1">
        <f>COUNTIF(A:A,bank_processed_transactions[[#This Row],[transaction_id]])</f>
        <v>1</v>
      </c>
    </row>
    <row r="1370" spans="1:11" x14ac:dyDescent="0.3">
      <c r="A1370" s="1" t="s">
        <v>4970</v>
      </c>
      <c r="B1370" s="2">
        <v>46026</v>
      </c>
      <c r="C1370" s="1" t="s">
        <v>557</v>
      </c>
      <c r="D1370" s="1" t="s">
        <v>66</v>
      </c>
      <c r="E1370" s="1" t="s">
        <v>13</v>
      </c>
      <c r="F1370" s="1">
        <v>3815.52</v>
      </c>
      <c r="G1370" s="1" t="s">
        <v>89</v>
      </c>
      <c r="H1370" s="2">
        <v>46029</v>
      </c>
      <c r="I1370" s="1" t="s">
        <v>22</v>
      </c>
      <c r="J1370" s="1">
        <v>53.4</v>
      </c>
      <c r="K1370" s="1">
        <f>COUNTIF(A:A,bank_processed_transactions[[#This Row],[transaction_id]])</f>
        <v>1</v>
      </c>
    </row>
    <row r="1371" spans="1:11" x14ac:dyDescent="0.3">
      <c r="A1371" s="1" t="s">
        <v>2789</v>
      </c>
      <c r="B1371" s="2">
        <v>46089</v>
      </c>
      <c r="C1371" s="1" t="s">
        <v>2790</v>
      </c>
      <c r="D1371" s="1" t="s">
        <v>12</v>
      </c>
      <c r="E1371" s="1" t="s">
        <v>21</v>
      </c>
      <c r="F1371" s="1">
        <v>7838.17</v>
      </c>
      <c r="G1371" s="1" t="s">
        <v>14</v>
      </c>
      <c r="H1371" s="2">
        <v>46090</v>
      </c>
      <c r="I1371" s="1" t="s">
        <v>15</v>
      </c>
      <c r="J1371" s="1">
        <v>39.4</v>
      </c>
      <c r="K1371" s="1">
        <f>COUNTIF(A:A,bank_processed_transactions[[#This Row],[transaction_id]])</f>
        <v>1</v>
      </c>
    </row>
    <row r="1372" spans="1:11" x14ac:dyDescent="0.3">
      <c r="A1372" s="1" t="s">
        <v>3073</v>
      </c>
      <c r="B1372" s="2">
        <v>46039</v>
      </c>
      <c r="C1372" s="1" t="s">
        <v>429</v>
      </c>
      <c r="D1372" s="1" t="s">
        <v>35</v>
      </c>
      <c r="E1372" s="1" t="s">
        <v>13</v>
      </c>
      <c r="F1372" s="1">
        <v>7559.5</v>
      </c>
      <c r="G1372" s="1" t="s">
        <v>14</v>
      </c>
      <c r="H1372" s="2">
        <v>46039</v>
      </c>
      <c r="I1372" s="1" t="s">
        <v>15</v>
      </c>
      <c r="J1372" s="1">
        <v>47.8</v>
      </c>
      <c r="K1372" s="1">
        <f>COUNTIF(A:A,bank_processed_transactions[[#This Row],[transaction_id]])</f>
        <v>1</v>
      </c>
    </row>
    <row r="1373" spans="1:11" x14ac:dyDescent="0.3">
      <c r="A1373" s="1" t="s">
        <v>3122</v>
      </c>
      <c r="B1373" s="2">
        <v>46041</v>
      </c>
      <c r="C1373" s="1" t="s">
        <v>2105</v>
      </c>
      <c r="D1373" s="1" t="s">
        <v>12</v>
      </c>
      <c r="E1373" s="1" t="s">
        <v>21</v>
      </c>
      <c r="F1373" s="1">
        <v>4123.87</v>
      </c>
      <c r="G1373" s="1" t="s">
        <v>14</v>
      </c>
      <c r="H1373" s="2">
        <v>46044</v>
      </c>
      <c r="I1373" s="1" t="s">
        <v>28</v>
      </c>
      <c r="J1373" s="1">
        <v>28.1</v>
      </c>
      <c r="K1373" s="1">
        <f>COUNTIF(A:A,bank_processed_transactions[[#This Row],[transaction_id]])</f>
        <v>1</v>
      </c>
    </row>
    <row r="1374" spans="1:11" x14ac:dyDescent="0.3">
      <c r="A1374" s="1" t="s">
        <v>3684</v>
      </c>
      <c r="B1374" s="2">
        <v>46093</v>
      </c>
      <c r="C1374" s="1" t="s">
        <v>267</v>
      </c>
      <c r="D1374" s="1" t="s">
        <v>18</v>
      </c>
      <c r="E1374" s="1" t="s">
        <v>27</v>
      </c>
      <c r="F1374" s="1">
        <v>1361.61</v>
      </c>
      <c r="G1374" s="1" t="s">
        <v>14</v>
      </c>
      <c r="H1374" s="2">
        <v>46093</v>
      </c>
      <c r="I1374" s="1" t="s">
        <v>28</v>
      </c>
      <c r="J1374" s="1">
        <v>5.4</v>
      </c>
      <c r="K1374" s="1">
        <f>COUNTIF(A:A,bank_processed_transactions[[#This Row],[transaction_id]])</f>
        <v>1</v>
      </c>
    </row>
    <row r="1375" spans="1:11" x14ac:dyDescent="0.3">
      <c r="A1375" s="1" t="s">
        <v>731</v>
      </c>
      <c r="B1375" s="2">
        <v>46026</v>
      </c>
      <c r="C1375" s="1" t="s">
        <v>732</v>
      </c>
      <c r="D1375" s="1" t="s">
        <v>12</v>
      </c>
      <c r="E1375" s="1" t="s">
        <v>13</v>
      </c>
      <c r="F1375" s="1">
        <v>9056.09</v>
      </c>
      <c r="G1375" s="1" t="s">
        <v>14</v>
      </c>
      <c r="H1375" s="2">
        <v>46026</v>
      </c>
      <c r="I1375" s="1" t="s">
        <v>15</v>
      </c>
      <c r="J1375" s="1">
        <v>29.4</v>
      </c>
      <c r="K1375" s="1">
        <f>COUNTIF(A:A,bank_processed_transactions[[#This Row],[transaction_id]])</f>
        <v>1</v>
      </c>
    </row>
    <row r="1376" spans="1:11" x14ac:dyDescent="0.3">
      <c r="A1376" s="1" t="s">
        <v>2897</v>
      </c>
      <c r="B1376" s="2">
        <v>46111</v>
      </c>
      <c r="C1376" s="1" t="s">
        <v>249</v>
      </c>
      <c r="D1376" s="1" t="s">
        <v>12</v>
      </c>
      <c r="E1376" s="1" t="s">
        <v>13</v>
      </c>
      <c r="F1376" s="1">
        <v>2409.6</v>
      </c>
      <c r="G1376" s="1" t="s">
        <v>14</v>
      </c>
      <c r="H1376" s="2">
        <v>46113</v>
      </c>
      <c r="I1376" s="1" t="s">
        <v>22</v>
      </c>
      <c r="J1376" s="1">
        <v>45.5</v>
      </c>
      <c r="K1376" s="1">
        <f>COUNTIF(A:A,bank_processed_transactions[[#This Row],[transaction_id]])</f>
        <v>1</v>
      </c>
    </row>
    <row r="1377" spans="1:11" x14ac:dyDescent="0.3">
      <c r="A1377" s="1" t="s">
        <v>539</v>
      </c>
      <c r="B1377" s="2">
        <v>46086</v>
      </c>
      <c r="C1377" s="1" t="s">
        <v>198</v>
      </c>
      <c r="D1377" s="1" t="s">
        <v>18</v>
      </c>
      <c r="E1377" s="1" t="s">
        <v>21</v>
      </c>
      <c r="F1377" s="1">
        <v>3715.31</v>
      </c>
      <c r="G1377" s="1" t="s">
        <v>14</v>
      </c>
      <c r="H1377" s="2">
        <v>46086</v>
      </c>
      <c r="I1377" s="1" t="s">
        <v>22</v>
      </c>
      <c r="J1377" s="1">
        <v>6.1</v>
      </c>
      <c r="K1377" s="1">
        <f>COUNTIF(A:A,bank_processed_transactions[[#This Row],[transaction_id]])</f>
        <v>1</v>
      </c>
    </row>
    <row r="1378" spans="1:11" x14ac:dyDescent="0.3">
      <c r="A1378" s="1" t="s">
        <v>3040</v>
      </c>
      <c r="B1378" s="2">
        <v>46110</v>
      </c>
      <c r="C1378" s="1" t="s">
        <v>960</v>
      </c>
      <c r="D1378" s="1" t="s">
        <v>35</v>
      </c>
      <c r="E1378" s="1" t="s">
        <v>55</v>
      </c>
      <c r="F1378" s="1">
        <v>73411.61</v>
      </c>
      <c r="G1378" s="1" t="s">
        <v>14</v>
      </c>
      <c r="H1378" s="2">
        <v>46115</v>
      </c>
      <c r="I1378" s="1" t="s">
        <v>28</v>
      </c>
      <c r="J1378" s="1">
        <v>3.6</v>
      </c>
      <c r="K1378" s="1">
        <f>COUNTIF(A:A,bank_processed_transactions[[#This Row],[transaction_id]])</f>
        <v>1</v>
      </c>
    </row>
    <row r="1379" spans="1:11" x14ac:dyDescent="0.3">
      <c r="A1379" s="1" t="s">
        <v>1021</v>
      </c>
      <c r="B1379" s="2">
        <v>46061</v>
      </c>
      <c r="C1379" s="1" t="s">
        <v>1022</v>
      </c>
      <c r="D1379" s="1" t="s">
        <v>12</v>
      </c>
      <c r="E1379" s="1" t="s">
        <v>13</v>
      </c>
      <c r="F1379" s="1">
        <v>3653.76</v>
      </c>
      <c r="G1379" s="1" t="s">
        <v>14</v>
      </c>
      <c r="H1379" s="2">
        <v>46064</v>
      </c>
      <c r="I1379" s="1" t="s">
        <v>22</v>
      </c>
      <c r="J1379" s="1">
        <v>45.3</v>
      </c>
      <c r="K1379" s="1">
        <f>COUNTIF(A:A,bank_processed_transactions[[#This Row],[transaction_id]])</f>
        <v>1</v>
      </c>
    </row>
    <row r="1380" spans="1:11" x14ac:dyDescent="0.3">
      <c r="A1380" s="1" t="s">
        <v>3652</v>
      </c>
      <c r="B1380" s="2">
        <v>46105</v>
      </c>
      <c r="C1380" s="1" t="s">
        <v>2454</v>
      </c>
      <c r="D1380" s="1" t="s">
        <v>12</v>
      </c>
      <c r="E1380" s="1" t="s">
        <v>55</v>
      </c>
      <c r="F1380" s="1">
        <v>1861.12</v>
      </c>
      <c r="G1380" s="1" t="s">
        <v>14</v>
      </c>
      <c r="H1380" s="2">
        <v>46110</v>
      </c>
      <c r="I1380" s="1" t="s">
        <v>22</v>
      </c>
      <c r="J1380" s="1">
        <v>27.6</v>
      </c>
      <c r="K1380" s="1">
        <f>COUNTIF(A:A,bank_processed_transactions[[#This Row],[transaction_id]])</f>
        <v>1</v>
      </c>
    </row>
    <row r="1381" spans="1:11" x14ac:dyDescent="0.3">
      <c r="A1381" s="1" t="s">
        <v>4138</v>
      </c>
      <c r="B1381" s="2">
        <v>46067</v>
      </c>
      <c r="C1381" s="1" t="s">
        <v>831</v>
      </c>
      <c r="D1381" s="1" t="s">
        <v>18</v>
      </c>
      <c r="E1381" s="1" t="s">
        <v>55</v>
      </c>
      <c r="F1381" s="1">
        <v>8865.06</v>
      </c>
      <c r="G1381" s="1" t="s">
        <v>94</v>
      </c>
      <c r="H1381" s="2">
        <v>46069</v>
      </c>
      <c r="I1381" s="1" t="s">
        <v>15</v>
      </c>
      <c r="J1381" s="1">
        <v>26.8</v>
      </c>
      <c r="K1381" s="1">
        <f>COUNTIF(A:A,bank_processed_transactions[[#This Row],[transaction_id]])</f>
        <v>1</v>
      </c>
    </row>
    <row r="1382" spans="1:11" x14ac:dyDescent="0.3">
      <c r="A1382" s="1" t="s">
        <v>2574</v>
      </c>
      <c r="B1382" s="2">
        <v>46066</v>
      </c>
      <c r="C1382" s="1" t="s">
        <v>848</v>
      </c>
      <c r="D1382" s="1" t="s">
        <v>66</v>
      </c>
      <c r="E1382" s="1" t="s">
        <v>27</v>
      </c>
      <c r="F1382" s="1">
        <v>2247.67</v>
      </c>
      <c r="G1382" s="1" t="s">
        <v>14</v>
      </c>
      <c r="H1382" s="2">
        <v>46067</v>
      </c>
      <c r="I1382" s="1" t="s">
        <v>15</v>
      </c>
      <c r="J1382" s="1">
        <v>38.4</v>
      </c>
      <c r="K1382" s="1">
        <f>COUNTIF(A:A,bank_processed_transactions[[#This Row],[transaction_id]])</f>
        <v>1</v>
      </c>
    </row>
    <row r="1383" spans="1:11" x14ac:dyDescent="0.3">
      <c r="A1383" s="1" t="s">
        <v>1923</v>
      </c>
      <c r="B1383" s="2">
        <v>46098</v>
      </c>
      <c r="C1383" s="1" t="s">
        <v>1457</v>
      </c>
      <c r="D1383" s="1" t="s">
        <v>46</v>
      </c>
      <c r="E1383" s="1" t="s">
        <v>27</v>
      </c>
      <c r="F1383" s="1">
        <v>15676.86</v>
      </c>
      <c r="G1383" s="1" t="s">
        <v>94</v>
      </c>
      <c r="H1383" s="2">
        <v>46101</v>
      </c>
      <c r="I1383" s="1" t="s">
        <v>15</v>
      </c>
      <c r="J1383" s="1">
        <v>13</v>
      </c>
      <c r="K1383" s="1">
        <f>COUNTIF(A:A,bank_processed_transactions[[#This Row],[transaction_id]])</f>
        <v>1</v>
      </c>
    </row>
    <row r="1384" spans="1:11" x14ac:dyDescent="0.3">
      <c r="A1384" s="1" t="s">
        <v>1746</v>
      </c>
      <c r="B1384" s="2">
        <v>46060</v>
      </c>
      <c r="C1384" s="1" t="s">
        <v>1615</v>
      </c>
      <c r="D1384" s="1" t="s">
        <v>12</v>
      </c>
      <c r="E1384" s="1" t="s">
        <v>27</v>
      </c>
      <c r="F1384" s="1">
        <v>227.27</v>
      </c>
      <c r="G1384" s="1" t="s">
        <v>14</v>
      </c>
      <c r="H1384" s="2">
        <v>46060</v>
      </c>
      <c r="I1384" s="1" t="s">
        <v>15</v>
      </c>
      <c r="J1384" s="1">
        <v>29.4</v>
      </c>
      <c r="K1384" s="1">
        <f>COUNTIF(A:A,bank_processed_transactions[[#This Row],[transaction_id]])</f>
        <v>2</v>
      </c>
    </row>
    <row r="1385" spans="1:11" x14ac:dyDescent="0.3">
      <c r="A1385" s="1" t="s">
        <v>1746</v>
      </c>
      <c r="B1385" s="2">
        <v>46060</v>
      </c>
      <c r="C1385" s="1" t="s">
        <v>1615</v>
      </c>
      <c r="D1385" s="1" t="s">
        <v>12</v>
      </c>
      <c r="E1385" s="1" t="s">
        <v>27</v>
      </c>
      <c r="F1385" s="1">
        <v>227.27</v>
      </c>
      <c r="G1385" s="1" t="s">
        <v>14</v>
      </c>
      <c r="H1385" s="2">
        <v>46061</v>
      </c>
      <c r="I1385" s="1" t="s">
        <v>15</v>
      </c>
      <c r="J1385" s="1">
        <v>29.4</v>
      </c>
      <c r="K1385" s="1">
        <f>COUNTIF(A:A,bank_processed_transactions[[#This Row],[transaction_id]])</f>
        <v>2</v>
      </c>
    </row>
    <row r="1386" spans="1:11" x14ac:dyDescent="0.3">
      <c r="A1386" s="1" t="s">
        <v>4816</v>
      </c>
      <c r="B1386" s="2">
        <v>46102</v>
      </c>
      <c r="C1386" s="1" t="s">
        <v>2714</v>
      </c>
      <c r="D1386" s="1" t="s">
        <v>35</v>
      </c>
      <c r="E1386" s="1" t="s">
        <v>27</v>
      </c>
      <c r="F1386" s="1">
        <v>1623.52</v>
      </c>
      <c r="G1386" s="1" t="s">
        <v>14</v>
      </c>
      <c r="H1386" s="2">
        <v>46105</v>
      </c>
      <c r="I1386" s="1" t="s">
        <v>28</v>
      </c>
      <c r="J1386" s="1">
        <v>51.9</v>
      </c>
      <c r="K1386" s="1">
        <f>COUNTIF(A:A,bank_processed_transactions[[#This Row],[transaction_id]])</f>
        <v>1</v>
      </c>
    </row>
    <row r="1387" spans="1:11" x14ac:dyDescent="0.3">
      <c r="A1387" s="1" t="s">
        <v>624</v>
      </c>
      <c r="B1387" s="2">
        <v>46063</v>
      </c>
      <c r="C1387" s="1" t="s">
        <v>161</v>
      </c>
      <c r="D1387" s="1" t="s">
        <v>12</v>
      </c>
      <c r="E1387" s="1" t="s">
        <v>27</v>
      </c>
      <c r="F1387" s="1">
        <v>10094.11</v>
      </c>
      <c r="G1387" s="1" t="s">
        <v>89</v>
      </c>
      <c r="H1387" s="2">
        <v>46063</v>
      </c>
      <c r="I1387" s="1" t="s">
        <v>28</v>
      </c>
      <c r="J1387" s="1">
        <v>56.5</v>
      </c>
      <c r="K1387" s="1">
        <f>COUNTIF(A:A,bank_processed_transactions[[#This Row],[transaction_id]])</f>
        <v>1</v>
      </c>
    </row>
    <row r="1388" spans="1:11" x14ac:dyDescent="0.3">
      <c r="A1388" s="1" t="s">
        <v>2260</v>
      </c>
      <c r="B1388" s="2">
        <v>46024</v>
      </c>
      <c r="C1388" s="1" t="s">
        <v>2261</v>
      </c>
      <c r="D1388" s="1" t="s">
        <v>35</v>
      </c>
      <c r="E1388" s="1" t="s">
        <v>27</v>
      </c>
      <c r="F1388" s="1">
        <v>4237.18</v>
      </c>
      <c r="G1388" s="1" t="s">
        <v>14</v>
      </c>
      <c r="H1388" s="2">
        <v>46025</v>
      </c>
      <c r="I1388" s="1" t="s">
        <v>28</v>
      </c>
      <c r="J1388" s="1">
        <v>25.4</v>
      </c>
      <c r="K1388" s="1">
        <f>COUNTIF(A:A,bank_processed_transactions[[#This Row],[transaction_id]])</f>
        <v>1</v>
      </c>
    </row>
    <row r="1389" spans="1:11" x14ac:dyDescent="0.3">
      <c r="A1389" s="1" t="s">
        <v>4268</v>
      </c>
      <c r="B1389" s="2">
        <v>46045</v>
      </c>
      <c r="C1389" s="1" t="s">
        <v>157</v>
      </c>
      <c r="D1389" s="1" t="s">
        <v>12</v>
      </c>
      <c r="E1389" s="1" t="s">
        <v>21</v>
      </c>
      <c r="F1389" s="1">
        <v>6312.36</v>
      </c>
      <c r="G1389" s="1" t="s">
        <v>14</v>
      </c>
      <c r="H1389" s="2">
        <v>46046</v>
      </c>
      <c r="I1389" s="1" t="s">
        <v>22</v>
      </c>
      <c r="J1389" s="1">
        <v>19.399999999999999</v>
      </c>
      <c r="K1389" s="1">
        <f>COUNTIF(A:A,bank_processed_transactions[[#This Row],[transaction_id]])</f>
        <v>1</v>
      </c>
    </row>
    <row r="1390" spans="1:11" x14ac:dyDescent="0.3">
      <c r="A1390" s="1" t="s">
        <v>2427</v>
      </c>
      <c r="B1390" s="2">
        <v>46102</v>
      </c>
      <c r="C1390" s="1" t="s">
        <v>2127</v>
      </c>
      <c r="D1390" s="1" t="s">
        <v>35</v>
      </c>
      <c r="E1390" s="1" t="s">
        <v>13</v>
      </c>
      <c r="F1390" s="1">
        <v>2005.81</v>
      </c>
      <c r="G1390" s="1" t="s">
        <v>14</v>
      </c>
      <c r="H1390" s="2">
        <v>46103</v>
      </c>
      <c r="I1390" s="1" t="s">
        <v>28</v>
      </c>
      <c r="J1390" s="1">
        <v>22.4</v>
      </c>
      <c r="K1390" s="1">
        <f>COUNTIF(A:A,bank_processed_transactions[[#This Row],[transaction_id]])</f>
        <v>2</v>
      </c>
    </row>
    <row r="1391" spans="1:11" x14ac:dyDescent="0.3">
      <c r="A1391" s="1" t="s">
        <v>2427</v>
      </c>
      <c r="B1391" s="2">
        <v>46102</v>
      </c>
      <c r="C1391" s="1" t="s">
        <v>2127</v>
      </c>
      <c r="D1391" s="1" t="s">
        <v>35</v>
      </c>
      <c r="E1391" s="1" t="s">
        <v>13</v>
      </c>
      <c r="F1391" s="1">
        <v>2005.81</v>
      </c>
      <c r="G1391" s="1" t="s">
        <v>14</v>
      </c>
      <c r="H1391" s="2">
        <v>46102</v>
      </c>
      <c r="I1391" s="1" t="s">
        <v>28</v>
      </c>
      <c r="J1391" s="1">
        <v>22.4</v>
      </c>
      <c r="K1391" s="1">
        <f>COUNTIF(A:A,bank_processed_transactions[[#This Row],[transaction_id]])</f>
        <v>2</v>
      </c>
    </row>
    <row r="1392" spans="1:11" x14ac:dyDescent="0.3">
      <c r="A1392" s="1" t="s">
        <v>3689</v>
      </c>
      <c r="B1392" s="2">
        <v>46064</v>
      </c>
      <c r="C1392" s="1" t="s">
        <v>147</v>
      </c>
      <c r="D1392" s="1" t="s">
        <v>18</v>
      </c>
      <c r="E1392" s="1" t="s">
        <v>13</v>
      </c>
      <c r="F1392" s="1">
        <v>5482.6</v>
      </c>
      <c r="G1392" s="1" t="s">
        <v>94</v>
      </c>
      <c r="H1392" s="2">
        <v>46066</v>
      </c>
      <c r="I1392" s="1" t="s">
        <v>28</v>
      </c>
      <c r="J1392" s="1">
        <v>37.6</v>
      </c>
      <c r="K1392" s="1">
        <f>COUNTIF(A:A,bank_processed_transactions[[#This Row],[transaction_id]])</f>
        <v>1</v>
      </c>
    </row>
    <row r="1393" spans="1:11" x14ac:dyDescent="0.3">
      <c r="A1393" s="1" t="s">
        <v>3952</v>
      </c>
      <c r="B1393" s="2">
        <v>46053</v>
      </c>
      <c r="C1393" s="1" t="s">
        <v>1039</v>
      </c>
      <c r="D1393" s="1" t="s">
        <v>12</v>
      </c>
      <c r="E1393" s="1" t="s">
        <v>21</v>
      </c>
      <c r="F1393" s="1">
        <v>10585.72</v>
      </c>
      <c r="G1393" s="1" t="s">
        <v>14</v>
      </c>
      <c r="H1393" s="2">
        <v>46054</v>
      </c>
      <c r="I1393" s="1" t="s">
        <v>15</v>
      </c>
      <c r="J1393" s="1">
        <v>91.2</v>
      </c>
      <c r="K1393" s="1">
        <f>COUNTIF(A:A,bank_processed_transactions[[#This Row],[transaction_id]])</f>
        <v>1</v>
      </c>
    </row>
    <row r="1394" spans="1:11" x14ac:dyDescent="0.3">
      <c r="A1394" s="1" t="s">
        <v>3281</v>
      </c>
      <c r="B1394" s="2">
        <v>46054</v>
      </c>
      <c r="C1394" s="1" t="s">
        <v>358</v>
      </c>
      <c r="D1394" s="1" t="s">
        <v>12</v>
      </c>
      <c r="E1394" s="1" t="s">
        <v>55</v>
      </c>
      <c r="F1394" s="1">
        <v>2085.59</v>
      </c>
      <c r="G1394" s="1" t="s">
        <v>14</v>
      </c>
      <c r="H1394" s="2">
        <v>46056</v>
      </c>
      <c r="I1394" s="1" t="s">
        <v>15</v>
      </c>
      <c r="J1394" s="1">
        <v>4.2</v>
      </c>
      <c r="K1394" s="1">
        <f>COUNTIF(A:A,bank_processed_transactions[[#This Row],[transaction_id]])</f>
        <v>1</v>
      </c>
    </row>
    <row r="1395" spans="1:11" x14ac:dyDescent="0.3">
      <c r="A1395" s="1" t="s">
        <v>2251</v>
      </c>
      <c r="B1395" s="2">
        <v>46080</v>
      </c>
      <c r="C1395" s="1" t="s">
        <v>669</v>
      </c>
      <c r="D1395" s="1" t="s">
        <v>12</v>
      </c>
      <c r="E1395" s="1" t="s">
        <v>13</v>
      </c>
      <c r="F1395" s="1">
        <v>35820.75</v>
      </c>
      <c r="G1395" s="1" t="s">
        <v>14</v>
      </c>
      <c r="H1395" s="2">
        <v>46083</v>
      </c>
      <c r="I1395" s="1" t="s">
        <v>15</v>
      </c>
      <c r="J1395" s="1">
        <v>9.4</v>
      </c>
      <c r="K1395" s="1">
        <f>COUNTIF(A:A,bank_processed_transactions[[#This Row],[transaction_id]])</f>
        <v>1</v>
      </c>
    </row>
    <row r="1396" spans="1:11" x14ac:dyDescent="0.3">
      <c r="A1396" s="1" t="s">
        <v>4972</v>
      </c>
      <c r="B1396" s="2">
        <v>46023</v>
      </c>
      <c r="C1396" s="1" t="s">
        <v>1059</v>
      </c>
      <c r="D1396" s="1" t="s">
        <v>12</v>
      </c>
      <c r="E1396" s="1" t="s">
        <v>21</v>
      </c>
      <c r="F1396" s="1">
        <v>1198.49</v>
      </c>
      <c r="G1396" s="1" t="s">
        <v>14</v>
      </c>
      <c r="H1396" s="2">
        <v>46023</v>
      </c>
      <c r="I1396" s="1" t="s">
        <v>22</v>
      </c>
      <c r="J1396" s="1">
        <v>29.1</v>
      </c>
      <c r="K1396" s="1">
        <f>COUNTIF(A:A,bank_processed_transactions[[#This Row],[transaction_id]])</f>
        <v>1</v>
      </c>
    </row>
    <row r="1397" spans="1:11" x14ac:dyDescent="0.3">
      <c r="A1397" s="1" t="s">
        <v>4524</v>
      </c>
      <c r="B1397" s="2">
        <v>46049</v>
      </c>
      <c r="C1397" s="1" t="s">
        <v>2365</v>
      </c>
      <c r="D1397" s="1" t="s">
        <v>46</v>
      </c>
      <c r="E1397" s="1" t="s">
        <v>13</v>
      </c>
      <c r="F1397" s="1">
        <v>832.06</v>
      </c>
      <c r="G1397" s="1" t="s">
        <v>14</v>
      </c>
      <c r="H1397" s="2">
        <v>46050</v>
      </c>
      <c r="I1397" s="1" t="s">
        <v>15</v>
      </c>
      <c r="J1397" s="1">
        <v>21.7</v>
      </c>
      <c r="K1397" s="1">
        <f>COUNTIF(A:A,bank_processed_transactions[[#This Row],[transaction_id]])</f>
        <v>1</v>
      </c>
    </row>
    <row r="1398" spans="1:11" x14ac:dyDescent="0.3">
      <c r="A1398" s="1" t="s">
        <v>3969</v>
      </c>
      <c r="B1398" s="2">
        <v>46029</v>
      </c>
      <c r="C1398" s="1" t="s">
        <v>1322</v>
      </c>
      <c r="D1398" s="1" t="s">
        <v>12</v>
      </c>
      <c r="E1398" s="1" t="s">
        <v>21</v>
      </c>
      <c r="F1398" s="1">
        <v>2423.1</v>
      </c>
      <c r="G1398" s="1" t="s">
        <v>14</v>
      </c>
      <c r="H1398" s="2">
        <v>46029</v>
      </c>
      <c r="I1398" s="1" t="s">
        <v>22</v>
      </c>
      <c r="J1398" s="1">
        <v>29.4</v>
      </c>
      <c r="K1398" s="1">
        <f>COUNTIF(A:A,bank_processed_transactions[[#This Row],[transaction_id]])</f>
        <v>1</v>
      </c>
    </row>
    <row r="1399" spans="1:11" x14ac:dyDescent="0.3">
      <c r="A1399" s="1" t="s">
        <v>494</v>
      </c>
      <c r="B1399" s="2">
        <v>46098</v>
      </c>
      <c r="C1399" s="1" t="s">
        <v>495</v>
      </c>
      <c r="D1399" s="1" t="s">
        <v>18</v>
      </c>
      <c r="E1399" s="1" t="s">
        <v>21</v>
      </c>
      <c r="F1399" s="1">
        <v>2053.77</v>
      </c>
      <c r="G1399" s="1" t="s">
        <v>14</v>
      </c>
      <c r="H1399" s="2">
        <v>46101</v>
      </c>
      <c r="I1399" s="1" t="s">
        <v>28</v>
      </c>
      <c r="J1399" s="1">
        <v>3.1</v>
      </c>
      <c r="K1399" s="1">
        <f>COUNTIF(A:A,bank_processed_transactions[[#This Row],[transaction_id]])</f>
        <v>1</v>
      </c>
    </row>
    <row r="1400" spans="1:11" x14ac:dyDescent="0.3">
      <c r="A1400" s="1" t="s">
        <v>4893</v>
      </c>
      <c r="B1400" s="2">
        <v>46046</v>
      </c>
      <c r="C1400" s="1" t="s">
        <v>2300</v>
      </c>
      <c r="D1400" s="1" t="s">
        <v>12</v>
      </c>
      <c r="E1400" s="1" t="s">
        <v>27</v>
      </c>
      <c r="F1400" s="1">
        <v>5937.69</v>
      </c>
      <c r="G1400" s="1" t="s">
        <v>14</v>
      </c>
      <c r="H1400" s="2">
        <v>46047</v>
      </c>
      <c r="I1400" s="1" t="s">
        <v>22</v>
      </c>
      <c r="J1400" s="1">
        <v>19.5</v>
      </c>
      <c r="K1400" s="1">
        <f>COUNTIF(A:A,bank_processed_transactions[[#This Row],[transaction_id]])</f>
        <v>1</v>
      </c>
    </row>
    <row r="1401" spans="1:11" x14ac:dyDescent="0.3">
      <c r="A1401" s="1" t="s">
        <v>2894</v>
      </c>
      <c r="B1401" s="2">
        <v>46026</v>
      </c>
      <c r="C1401" s="1" t="s">
        <v>928</v>
      </c>
      <c r="D1401" s="1" t="s">
        <v>18</v>
      </c>
      <c r="E1401" s="1" t="s">
        <v>55</v>
      </c>
      <c r="F1401" s="1">
        <v>13651.61</v>
      </c>
      <c r="G1401" s="1" t="s">
        <v>14</v>
      </c>
      <c r="H1401" s="2">
        <v>46027</v>
      </c>
      <c r="I1401" s="1" t="s">
        <v>22</v>
      </c>
      <c r="J1401" s="1">
        <v>16</v>
      </c>
      <c r="K1401" s="1">
        <f>COUNTIF(A:A,bank_processed_transactions[[#This Row],[transaction_id]])</f>
        <v>1</v>
      </c>
    </row>
    <row r="1402" spans="1:11" x14ac:dyDescent="0.3">
      <c r="A1402" s="1" t="s">
        <v>3036</v>
      </c>
      <c r="B1402" s="2">
        <v>46108</v>
      </c>
      <c r="C1402" s="1" t="s">
        <v>1195</v>
      </c>
      <c r="D1402" s="1" t="s">
        <v>66</v>
      </c>
      <c r="E1402" s="1" t="s">
        <v>13</v>
      </c>
      <c r="F1402" s="1">
        <v>2264.91</v>
      </c>
      <c r="G1402" s="1" t="s">
        <v>14</v>
      </c>
      <c r="H1402" s="2">
        <v>46111</v>
      </c>
      <c r="I1402" s="1" t="s">
        <v>22</v>
      </c>
      <c r="J1402" s="1">
        <v>12.6</v>
      </c>
      <c r="K1402" s="1">
        <f>COUNTIF(A:A,bank_processed_transactions[[#This Row],[transaction_id]])</f>
        <v>1</v>
      </c>
    </row>
    <row r="1403" spans="1:11" x14ac:dyDescent="0.3">
      <c r="A1403" s="1" t="s">
        <v>2009</v>
      </c>
      <c r="B1403" s="2">
        <v>46094</v>
      </c>
      <c r="C1403" s="1" t="s">
        <v>2010</v>
      </c>
      <c r="D1403" s="1" t="s">
        <v>12</v>
      </c>
      <c r="E1403" s="1" t="s">
        <v>27</v>
      </c>
      <c r="F1403" s="1">
        <v>745.66</v>
      </c>
      <c r="G1403" s="1" t="s">
        <v>14</v>
      </c>
      <c r="H1403" s="2">
        <v>46097</v>
      </c>
      <c r="I1403" s="1" t="s">
        <v>28</v>
      </c>
      <c r="J1403" s="1">
        <v>10.6</v>
      </c>
      <c r="K1403" s="1">
        <f>COUNTIF(A:A,bank_processed_transactions[[#This Row],[transaction_id]])</f>
        <v>1</v>
      </c>
    </row>
    <row r="1404" spans="1:11" x14ac:dyDescent="0.3">
      <c r="A1404" s="1" t="s">
        <v>1744</v>
      </c>
      <c r="B1404" s="2">
        <v>46083</v>
      </c>
      <c r="C1404" s="1" t="s">
        <v>1745</v>
      </c>
      <c r="D1404" s="1" t="s">
        <v>12</v>
      </c>
      <c r="E1404" s="1" t="s">
        <v>27</v>
      </c>
      <c r="F1404" s="1">
        <v>10090.120000000001</v>
      </c>
      <c r="G1404" s="1" t="s">
        <v>14</v>
      </c>
      <c r="H1404" s="2">
        <v>46086</v>
      </c>
      <c r="I1404" s="1" t="s">
        <v>28</v>
      </c>
      <c r="J1404" s="1">
        <v>64.099999999999994</v>
      </c>
      <c r="K1404" s="1">
        <f>COUNTIF(A:A,bank_processed_transactions[[#This Row],[transaction_id]])</f>
        <v>1</v>
      </c>
    </row>
    <row r="1405" spans="1:11" x14ac:dyDescent="0.3">
      <c r="A1405" s="1" t="s">
        <v>632</v>
      </c>
      <c r="B1405" s="2">
        <v>46035</v>
      </c>
      <c r="C1405" s="1" t="s">
        <v>633</v>
      </c>
      <c r="D1405" s="1" t="s">
        <v>12</v>
      </c>
      <c r="E1405" s="1" t="s">
        <v>21</v>
      </c>
      <c r="F1405" s="1">
        <v>2757.47</v>
      </c>
      <c r="G1405" s="1" t="s">
        <v>14</v>
      </c>
      <c r="H1405" s="2">
        <v>46037</v>
      </c>
      <c r="I1405" s="1" t="s">
        <v>15</v>
      </c>
      <c r="J1405" s="1">
        <v>32.5</v>
      </c>
      <c r="K1405" s="1">
        <f>COUNTIF(A:A,bank_processed_transactions[[#This Row],[transaction_id]])</f>
        <v>2</v>
      </c>
    </row>
    <row r="1406" spans="1:11" x14ac:dyDescent="0.3">
      <c r="A1406" s="1" t="s">
        <v>632</v>
      </c>
      <c r="B1406" s="2">
        <v>46035</v>
      </c>
      <c r="C1406" s="1" t="s">
        <v>633</v>
      </c>
      <c r="D1406" s="1" t="s">
        <v>12</v>
      </c>
      <c r="E1406" s="1" t="s">
        <v>21</v>
      </c>
      <c r="F1406" s="1">
        <v>2757.47</v>
      </c>
      <c r="G1406" s="1" t="s">
        <v>14</v>
      </c>
      <c r="H1406" s="2">
        <v>46036</v>
      </c>
      <c r="I1406" s="1" t="s">
        <v>15</v>
      </c>
      <c r="J1406" s="1">
        <v>32.5</v>
      </c>
      <c r="K1406" s="1">
        <f>COUNTIF(A:A,bank_processed_transactions[[#This Row],[transaction_id]])</f>
        <v>2</v>
      </c>
    </row>
    <row r="1407" spans="1:11" x14ac:dyDescent="0.3">
      <c r="A1407" s="1" t="s">
        <v>4101</v>
      </c>
      <c r="B1407" s="2">
        <v>46024</v>
      </c>
      <c r="C1407" s="1" t="s">
        <v>3395</v>
      </c>
      <c r="D1407" s="1" t="s">
        <v>12</v>
      </c>
      <c r="E1407" s="1" t="s">
        <v>21</v>
      </c>
      <c r="F1407" s="1">
        <v>6280.63</v>
      </c>
      <c r="G1407" s="1" t="s">
        <v>14</v>
      </c>
      <c r="H1407" s="2">
        <v>46026</v>
      </c>
      <c r="I1407" s="1" t="s">
        <v>15</v>
      </c>
      <c r="J1407" s="1">
        <v>102.6</v>
      </c>
      <c r="K1407" s="1">
        <f>COUNTIF(A:A,bank_processed_transactions[[#This Row],[transaction_id]])</f>
        <v>1</v>
      </c>
    </row>
    <row r="1408" spans="1:11" x14ac:dyDescent="0.3">
      <c r="A1408" s="1" t="s">
        <v>4595</v>
      </c>
      <c r="B1408" s="2">
        <v>46070</v>
      </c>
      <c r="C1408" s="1" t="s">
        <v>590</v>
      </c>
      <c r="D1408" s="1" t="s">
        <v>12</v>
      </c>
      <c r="E1408" s="1" t="s">
        <v>55</v>
      </c>
      <c r="F1408" s="1">
        <v>33280.400000000001</v>
      </c>
      <c r="G1408" s="1" t="s">
        <v>14</v>
      </c>
      <c r="H1408" s="2">
        <v>46073</v>
      </c>
      <c r="I1408" s="1" t="s">
        <v>15</v>
      </c>
      <c r="J1408" s="1">
        <v>34.6</v>
      </c>
      <c r="K1408" s="1">
        <f>COUNTIF(A:A,bank_processed_transactions[[#This Row],[transaction_id]])</f>
        <v>1</v>
      </c>
    </row>
    <row r="1409" spans="1:11" x14ac:dyDescent="0.3">
      <c r="A1409" s="1" t="s">
        <v>4699</v>
      </c>
      <c r="B1409" s="2">
        <v>46037</v>
      </c>
      <c r="C1409" s="1" t="s">
        <v>684</v>
      </c>
      <c r="D1409" s="1" t="s">
        <v>18</v>
      </c>
      <c r="E1409" s="1" t="s">
        <v>27</v>
      </c>
      <c r="F1409" s="1">
        <v>413.12</v>
      </c>
      <c r="G1409" s="1" t="s">
        <v>94</v>
      </c>
      <c r="H1409" s="2">
        <v>46040</v>
      </c>
      <c r="I1409" s="1" t="s">
        <v>28</v>
      </c>
      <c r="J1409" s="1">
        <v>51.4</v>
      </c>
      <c r="K1409" s="1">
        <f>COUNTIF(A:A,bank_processed_transactions[[#This Row],[transaction_id]])</f>
        <v>1</v>
      </c>
    </row>
    <row r="1410" spans="1:11" x14ac:dyDescent="0.3">
      <c r="A1410" s="1" t="s">
        <v>2536</v>
      </c>
      <c r="B1410" s="2">
        <v>46048</v>
      </c>
      <c r="C1410" s="1" t="s">
        <v>2537</v>
      </c>
      <c r="D1410" s="1" t="s">
        <v>35</v>
      </c>
      <c r="E1410" s="1" t="s">
        <v>13</v>
      </c>
      <c r="F1410" s="1">
        <v>10946.82</v>
      </c>
      <c r="G1410" s="1" t="s">
        <v>14</v>
      </c>
      <c r="H1410" s="2">
        <v>46048</v>
      </c>
      <c r="I1410" s="1" t="s">
        <v>15</v>
      </c>
      <c r="J1410" s="1">
        <v>5</v>
      </c>
      <c r="K1410" s="1">
        <f>COUNTIF(A:A,bank_processed_transactions[[#This Row],[transaction_id]])</f>
        <v>1</v>
      </c>
    </row>
    <row r="1411" spans="1:11" x14ac:dyDescent="0.3">
      <c r="A1411" s="1" t="s">
        <v>2676</v>
      </c>
      <c r="B1411" s="2">
        <v>46092</v>
      </c>
      <c r="C1411" s="1" t="s">
        <v>1359</v>
      </c>
      <c r="D1411" s="1" t="s">
        <v>66</v>
      </c>
      <c r="E1411" s="1" t="s">
        <v>21</v>
      </c>
      <c r="F1411" s="1">
        <v>3740.85</v>
      </c>
      <c r="G1411" s="1" t="s">
        <v>14</v>
      </c>
      <c r="H1411" s="2">
        <v>46095</v>
      </c>
      <c r="I1411" s="1" t="s">
        <v>28</v>
      </c>
      <c r="J1411" s="1">
        <v>22.3</v>
      </c>
      <c r="K1411" s="1">
        <f>COUNTIF(A:A,bank_processed_transactions[[#This Row],[transaction_id]])</f>
        <v>1</v>
      </c>
    </row>
    <row r="1412" spans="1:11" x14ac:dyDescent="0.3">
      <c r="A1412" s="1" t="s">
        <v>4034</v>
      </c>
      <c r="B1412" s="2">
        <v>46108</v>
      </c>
      <c r="C1412" s="1" t="s">
        <v>1330</v>
      </c>
      <c r="D1412" s="1" t="s">
        <v>66</v>
      </c>
      <c r="E1412" s="1" t="s">
        <v>13</v>
      </c>
      <c r="F1412" s="1">
        <v>14020.23</v>
      </c>
      <c r="G1412" s="1" t="s">
        <v>14</v>
      </c>
      <c r="H1412" s="2">
        <v>46110</v>
      </c>
      <c r="I1412" s="1" t="s">
        <v>22</v>
      </c>
      <c r="J1412" s="1">
        <v>2.9</v>
      </c>
      <c r="K1412" s="1">
        <f>COUNTIF(A:A,bank_processed_transactions[[#This Row],[transaction_id]])</f>
        <v>1</v>
      </c>
    </row>
    <row r="1413" spans="1:11" x14ac:dyDescent="0.3">
      <c r="A1413" s="1" t="s">
        <v>4328</v>
      </c>
      <c r="B1413" s="2">
        <v>46033</v>
      </c>
      <c r="C1413" s="1" t="s">
        <v>59</v>
      </c>
      <c r="D1413" s="1" t="s">
        <v>35</v>
      </c>
      <c r="E1413" s="1" t="s">
        <v>55</v>
      </c>
      <c r="F1413" s="1">
        <v>1867.23</v>
      </c>
      <c r="G1413" s="1" t="s">
        <v>14</v>
      </c>
      <c r="H1413" s="2">
        <v>46035</v>
      </c>
      <c r="I1413" s="1" t="s">
        <v>15</v>
      </c>
      <c r="J1413" s="1">
        <v>30.9</v>
      </c>
      <c r="K1413" s="1">
        <f>COUNTIF(A:A,bank_processed_transactions[[#This Row],[transaction_id]])</f>
        <v>1</v>
      </c>
    </row>
    <row r="1414" spans="1:11" x14ac:dyDescent="0.3">
      <c r="A1414" s="1" t="s">
        <v>1526</v>
      </c>
      <c r="B1414" s="2">
        <v>46050</v>
      </c>
      <c r="C1414" s="1" t="s">
        <v>1116</v>
      </c>
      <c r="D1414" s="1" t="s">
        <v>35</v>
      </c>
      <c r="E1414" s="1" t="s">
        <v>13</v>
      </c>
      <c r="F1414" s="1">
        <v>4431.12</v>
      </c>
      <c r="G1414" s="1" t="s">
        <v>14</v>
      </c>
      <c r="H1414" s="2">
        <v>46052</v>
      </c>
      <c r="I1414" s="1" t="s">
        <v>22</v>
      </c>
      <c r="J1414" s="1">
        <v>13.1</v>
      </c>
      <c r="K1414" s="1">
        <f>COUNTIF(A:A,bank_processed_transactions[[#This Row],[transaction_id]])</f>
        <v>1</v>
      </c>
    </row>
    <row r="1415" spans="1:11" x14ac:dyDescent="0.3">
      <c r="A1415" s="1" t="s">
        <v>3223</v>
      </c>
      <c r="B1415" s="2">
        <v>46060</v>
      </c>
      <c r="C1415" s="1" t="s">
        <v>601</v>
      </c>
      <c r="D1415" s="1" t="s">
        <v>35</v>
      </c>
      <c r="E1415" s="1" t="s">
        <v>27</v>
      </c>
      <c r="F1415" s="1">
        <v>2556.64</v>
      </c>
      <c r="G1415" s="1" t="s">
        <v>14</v>
      </c>
      <c r="H1415" s="2">
        <v>46062</v>
      </c>
      <c r="I1415" s="1" t="s">
        <v>28</v>
      </c>
      <c r="J1415" s="1">
        <v>48.2</v>
      </c>
      <c r="K1415" s="1">
        <f>COUNTIF(A:A,bank_processed_transactions[[#This Row],[transaction_id]])</f>
        <v>1</v>
      </c>
    </row>
    <row r="1416" spans="1:11" x14ac:dyDescent="0.3">
      <c r="A1416" s="1" t="s">
        <v>1975</v>
      </c>
      <c r="B1416" s="2">
        <v>46068</v>
      </c>
      <c r="C1416" s="1" t="s">
        <v>259</v>
      </c>
      <c r="D1416" s="1" t="s">
        <v>66</v>
      </c>
      <c r="E1416" s="1" t="s">
        <v>55</v>
      </c>
      <c r="F1416" s="1">
        <v>5832.34</v>
      </c>
      <c r="G1416" s="1" t="s">
        <v>14</v>
      </c>
      <c r="H1416" s="2">
        <v>46070</v>
      </c>
      <c r="I1416" s="1" t="s">
        <v>15</v>
      </c>
      <c r="J1416" s="1">
        <v>29.8</v>
      </c>
      <c r="K1416" s="1">
        <f>COUNTIF(A:A,bank_processed_transactions[[#This Row],[transaction_id]])</f>
        <v>1</v>
      </c>
    </row>
    <row r="1417" spans="1:11" x14ac:dyDescent="0.3">
      <c r="A1417" s="1" t="s">
        <v>295</v>
      </c>
      <c r="B1417" s="2">
        <v>46056</v>
      </c>
      <c r="C1417" s="1" t="s">
        <v>296</v>
      </c>
      <c r="D1417" s="1" t="s">
        <v>12</v>
      </c>
      <c r="E1417" s="1" t="s">
        <v>27</v>
      </c>
      <c r="F1417" s="1">
        <v>13402.33</v>
      </c>
      <c r="G1417" s="1" t="s">
        <v>14</v>
      </c>
      <c r="H1417" s="2">
        <v>46059</v>
      </c>
      <c r="I1417" s="1" t="s">
        <v>15</v>
      </c>
      <c r="J1417" s="1">
        <v>23.5</v>
      </c>
      <c r="K1417" s="1">
        <f>COUNTIF(A:A,bank_processed_transactions[[#This Row],[transaction_id]])</f>
        <v>1</v>
      </c>
    </row>
    <row r="1418" spans="1:11" x14ac:dyDescent="0.3">
      <c r="A1418" s="1" t="s">
        <v>1830</v>
      </c>
      <c r="B1418" s="2">
        <v>46081</v>
      </c>
      <c r="C1418" s="1" t="s">
        <v>1655</v>
      </c>
      <c r="D1418" s="1" t="s">
        <v>46</v>
      </c>
      <c r="E1418" s="1" t="s">
        <v>13</v>
      </c>
      <c r="F1418" s="1">
        <v>15171.4</v>
      </c>
      <c r="G1418" s="1" t="s">
        <v>14</v>
      </c>
      <c r="H1418" s="2">
        <v>46081</v>
      </c>
      <c r="I1418" s="1" t="s">
        <v>28</v>
      </c>
      <c r="J1418" s="1">
        <v>37.700000000000003</v>
      </c>
      <c r="K1418" s="1">
        <f>COUNTIF(A:A,bank_processed_transactions[[#This Row],[transaction_id]])</f>
        <v>1</v>
      </c>
    </row>
    <row r="1419" spans="1:11" x14ac:dyDescent="0.3">
      <c r="A1419" s="1" t="s">
        <v>1282</v>
      </c>
      <c r="B1419" s="2">
        <v>46040</v>
      </c>
      <c r="C1419" s="1" t="s">
        <v>1283</v>
      </c>
      <c r="D1419" s="1" t="s">
        <v>18</v>
      </c>
      <c r="E1419" s="1" t="s">
        <v>27</v>
      </c>
      <c r="F1419" s="1">
        <v>3047.12</v>
      </c>
      <c r="G1419" s="1" t="s">
        <v>14</v>
      </c>
      <c r="H1419" s="2">
        <v>46043</v>
      </c>
      <c r="I1419" s="1" t="s">
        <v>22</v>
      </c>
      <c r="J1419" s="1">
        <v>13.6</v>
      </c>
      <c r="K1419" s="1">
        <f>COUNTIF(A:A,bank_processed_transactions[[#This Row],[transaction_id]])</f>
        <v>1</v>
      </c>
    </row>
    <row r="1420" spans="1:11" x14ac:dyDescent="0.3">
      <c r="A1420" s="1" t="s">
        <v>481</v>
      </c>
      <c r="B1420" s="2">
        <v>46108</v>
      </c>
      <c r="C1420" s="1" t="s">
        <v>482</v>
      </c>
      <c r="D1420" s="1" t="s">
        <v>18</v>
      </c>
      <c r="E1420" s="1" t="s">
        <v>27</v>
      </c>
      <c r="F1420" s="1">
        <v>37289.18</v>
      </c>
      <c r="G1420" s="1" t="s">
        <v>14</v>
      </c>
      <c r="H1420" s="2">
        <v>46109</v>
      </c>
      <c r="I1420" s="1" t="s">
        <v>15</v>
      </c>
      <c r="J1420" s="1">
        <v>20.3</v>
      </c>
      <c r="K1420" s="1">
        <f>COUNTIF(A:A,bank_processed_transactions[[#This Row],[transaction_id]])</f>
        <v>1</v>
      </c>
    </row>
    <row r="1421" spans="1:11" x14ac:dyDescent="0.3">
      <c r="A1421" s="1" t="s">
        <v>2997</v>
      </c>
      <c r="B1421" s="2">
        <v>46105</v>
      </c>
      <c r="C1421" s="1" t="s">
        <v>662</v>
      </c>
      <c r="D1421" s="1" t="s">
        <v>35</v>
      </c>
      <c r="E1421" s="1" t="s">
        <v>27</v>
      </c>
      <c r="F1421" s="1">
        <v>1341.35</v>
      </c>
      <c r="G1421" s="1" t="s">
        <v>94</v>
      </c>
      <c r="H1421" s="2">
        <v>46106</v>
      </c>
      <c r="I1421" s="1" t="s">
        <v>22</v>
      </c>
      <c r="J1421" s="1">
        <v>59.2</v>
      </c>
      <c r="K1421" s="1">
        <f>COUNTIF(A:A,bank_processed_transactions[[#This Row],[transaction_id]])</f>
        <v>1</v>
      </c>
    </row>
    <row r="1422" spans="1:11" x14ac:dyDescent="0.3">
      <c r="A1422" s="1" t="s">
        <v>4386</v>
      </c>
      <c r="B1422" s="2">
        <v>46069</v>
      </c>
      <c r="C1422" s="1" t="s">
        <v>1267</v>
      </c>
      <c r="D1422" s="1" t="s">
        <v>18</v>
      </c>
      <c r="E1422" s="1" t="s">
        <v>13</v>
      </c>
      <c r="F1422" s="1">
        <v>9432.15</v>
      </c>
      <c r="G1422" s="1" t="s">
        <v>14</v>
      </c>
      <c r="H1422" s="2">
        <v>46071</v>
      </c>
      <c r="I1422" s="1" t="s">
        <v>22</v>
      </c>
      <c r="J1422" s="1">
        <v>38.799999999999997</v>
      </c>
      <c r="K1422" s="1">
        <f>COUNTIF(A:A,bank_processed_transactions[[#This Row],[transaction_id]])</f>
        <v>1</v>
      </c>
    </row>
    <row r="1423" spans="1:11" x14ac:dyDescent="0.3">
      <c r="A1423" s="1" t="s">
        <v>1858</v>
      </c>
      <c r="B1423" s="2">
        <v>46038</v>
      </c>
      <c r="C1423" s="1" t="s">
        <v>354</v>
      </c>
      <c r="D1423" s="1" t="s">
        <v>18</v>
      </c>
      <c r="E1423" s="1" t="s">
        <v>27</v>
      </c>
      <c r="F1423" s="1">
        <v>100935.65</v>
      </c>
      <c r="G1423" s="1" t="s">
        <v>14</v>
      </c>
      <c r="H1423" s="2">
        <v>46041</v>
      </c>
      <c r="I1423" s="1" t="s">
        <v>15</v>
      </c>
      <c r="J1423" s="1">
        <v>29.4</v>
      </c>
      <c r="K1423" s="1">
        <f>COUNTIF(A:A,bank_processed_transactions[[#This Row],[transaction_id]])</f>
        <v>1</v>
      </c>
    </row>
    <row r="1424" spans="1:11" x14ac:dyDescent="0.3">
      <c r="A1424" s="1" t="s">
        <v>448</v>
      </c>
      <c r="B1424" s="2">
        <v>46069</v>
      </c>
      <c r="C1424" s="1" t="s">
        <v>449</v>
      </c>
      <c r="D1424" s="1" t="s">
        <v>12</v>
      </c>
      <c r="E1424" s="1" t="s">
        <v>21</v>
      </c>
      <c r="F1424" s="1">
        <v>25926.95</v>
      </c>
      <c r="G1424" s="1" t="s">
        <v>14</v>
      </c>
      <c r="H1424" s="2">
        <v>46069</v>
      </c>
      <c r="I1424" s="1" t="s">
        <v>15</v>
      </c>
      <c r="J1424" s="1">
        <v>43.4</v>
      </c>
      <c r="K1424" s="1">
        <f>COUNTIF(A:A,bank_processed_transactions[[#This Row],[transaction_id]])</f>
        <v>1</v>
      </c>
    </row>
    <row r="1425" spans="1:11" x14ac:dyDescent="0.3">
      <c r="A1425" s="1" t="s">
        <v>373</v>
      </c>
      <c r="B1425" s="2">
        <v>46056</v>
      </c>
      <c r="C1425" s="1" t="s">
        <v>374</v>
      </c>
      <c r="D1425" s="1" t="s">
        <v>18</v>
      </c>
      <c r="E1425" s="1" t="s">
        <v>55</v>
      </c>
      <c r="F1425" s="1">
        <v>9424.92</v>
      </c>
      <c r="G1425" s="1" t="s">
        <v>14</v>
      </c>
      <c r="H1425" s="2">
        <v>46058</v>
      </c>
      <c r="I1425" s="1" t="s">
        <v>15</v>
      </c>
      <c r="J1425" s="1">
        <v>24.9</v>
      </c>
      <c r="K1425" s="1">
        <f>COUNTIF(A:A,bank_processed_transactions[[#This Row],[transaction_id]])</f>
        <v>1</v>
      </c>
    </row>
    <row r="1426" spans="1:11" x14ac:dyDescent="0.3">
      <c r="A1426" s="1" t="s">
        <v>3275</v>
      </c>
      <c r="B1426" s="2">
        <v>46032</v>
      </c>
      <c r="C1426" s="1" t="s">
        <v>1034</v>
      </c>
      <c r="D1426" s="1" t="s">
        <v>12</v>
      </c>
      <c r="E1426" s="1" t="s">
        <v>27</v>
      </c>
      <c r="F1426" s="1">
        <v>1362.24</v>
      </c>
      <c r="G1426" s="1" t="s">
        <v>14</v>
      </c>
      <c r="H1426" s="2">
        <v>46034</v>
      </c>
      <c r="I1426" s="1" t="s">
        <v>28</v>
      </c>
      <c r="J1426" s="1">
        <v>32.200000000000003</v>
      </c>
      <c r="K1426" s="1">
        <f>COUNTIF(A:A,bank_processed_transactions[[#This Row],[transaction_id]])</f>
        <v>1</v>
      </c>
    </row>
    <row r="1427" spans="1:11" x14ac:dyDescent="0.3">
      <c r="A1427" s="1" t="s">
        <v>127</v>
      </c>
      <c r="B1427" s="2">
        <v>46074</v>
      </c>
      <c r="C1427" s="1" t="s">
        <v>128</v>
      </c>
      <c r="D1427" s="1" t="s">
        <v>12</v>
      </c>
      <c r="E1427" s="1" t="s">
        <v>55</v>
      </c>
      <c r="F1427" s="1">
        <v>6142.26</v>
      </c>
      <c r="G1427" s="1" t="s">
        <v>14</v>
      </c>
      <c r="H1427" s="2">
        <v>46077</v>
      </c>
      <c r="I1427" s="1" t="s">
        <v>22</v>
      </c>
      <c r="J1427" s="1">
        <v>41.3</v>
      </c>
      <c r="K1427" s="1">
        <f>COUNTIF(A:A,bank_processed_transactions[[#This Row],[transaction_id]])</f>
        <v>1</v>
      </c>
    </row>
    <row r="1428" spans="1:11" x14ac:dyDescent="0.3">
      <c r="A1428" s="1" t="s">
        <v>2362</v>
      </c>
      <c r="B1428" s="2">
        <v>46069</v>
      </c>
      <c r="C1428" s="1" t="s">
        <v>2363</v>
      </c>
      <c r="D1428" s="1" t="s">
        <v>12</v>
      </c>
      <c r="E1428" s="1" t="s">
        <v>21</v>
      </c>
      <c r="F1428" s="1">
        <v>1521.03</v>
      </c>
      <c r="G1428" s="1" t="s">
        <v>14</v>
      </c>
      <c r="H1428" s="2">
        <v>46069</v>
      </c>
      <c r="I1428" s="1" t="s">
        <v>22</v>
      </c>
      <c r="J1428" s="1">
        <v>66.400000000000006</v>
      </c>
      <c r="K1428" s="1">
        <f>COUNTIF(A:A,bank_processed_transactions[[#This Row],[transaction_id]])</f>
        <v>1</v>
      </c>
    </row>
    <row r="1429" spans="1:11" x14ac:dyDescent="0.3">
      <c r="A1429" s="1" t="s">
        <v>505</v>
      </c>
      <c r="B1429" s="2">
        <v>46061</v>
      </c>
      <c r="C1429" s="1" t="s">
        <v>330</v>
      </c>
      <c r="D1429" s="1" t="s">
        <v>66</v>
      </c>
      <c r="E1429" s="1" t="s">
        <v>21</v>
      </c>
      <c r="F1429" s="1">
        <v>1251.19</v>
      </c>
      <c r="G1429" s="1" t="s">
        <v>14</v>
      </c>
      <c r="H1429" s="2">
        <v>46061</v>
      </c>
      <c r="I1429" s="1" t="s">
        <v>28</v>
      </c>
      <c r="J1429" s="1">
        <v>21</v>
      </c>
      <c r="K1429" s="1">
        <f>COUNTIF(A:A,bank_processed_transactions[[#This Row],[transaction_id]])</f>
        <v>2</v>
      </c>
    </row>
    <row r="1430" spans="1:11" x14ac:dyDescent="0.3">
      <c r="A1430" s="1" t="s">
        <v>505</v>
      </c>
      <c r="B1430" s="2">
        <v>46061</v>
      </c>
      <c r="C1430" s="1" t="s">
        <v>330</v>
      </c>
      <c r="D1430" s="1" t="s">
        <v>66</v>
      </c>
      <c r="E1430" s="1" t="s">
        <v>21</v>
      </c>
      <c r="F1430" s="1">
        <v>1251.19</v>
      </c>
      <c r="G1430" s="1" t="s">
        <v>14</v>
      </c>
      <c r="H1430" s="2">
        <v>46062</v>
      </c>
      <c r="I1430" s="1" t="s">
        <v>28</v>
      </c>
      <c r="J1430" s="1">
        <v>21</v>
      </c>
      <c r="K1430" s="1">
        <f>COUNTIF(A:A,bank_processed_transactions[[#This Row],[transaction_id]])</f>
        <v>2</v>
      </c>
    </row>
    <row r="1431" spans="1:11" x14ac:dyDescent="0.3">
      <c r="A1431" s="1" t="s">
        <v>875</v>
      </c>
      <c r="B1431" s="2">
        <v>46058</v>
      </c>
      <c r="C1431" s="1" t="s">
        <v>876</v>
      </c>
      <c r="D1431" s="1" t="s">
        <v>18</v>
      </c>
      <c r="E1431" s="1" t="s">
        <v>27</v>
      </c>
      <c r="F1431" s="1">
        <v>5636.63</v>
      </c>
      <c r="G1431" s="1" t="s">
        <v>94</v>
      </c>
      <c r="H1431" s="2">
        <v>46059</v>
      </c>
      <c r="I1431" s="1" t="s">
        <v>22</v>
      </c>
      <c r="J1431" s="1">
        <v>28.9</v>
      </c>
      <c r="K1431" s="1">
        <f>COUNTIF(A:A,bank_processed_transactions[[#This Row],[transaction_id]])</f>
        <v>1</v>
      </c>
    </row>
    <row r="1432" spans="1:11" x14ac:dyDescent="0.3">
      <c r="A1432" s="1" t="s">
        <v>3860</v>
      </c>
      <c r="B1432" s="2">
        <v>46085</v>
      </c>
      <c r="C1432" s="1" t="s">
        <v>202</v>
      </c>
      <c r="D1432" s="1" t="s">
        <v>46</v>
      </c>
      <c r="E1432" s="1" t="s">
        <v>13</v>
      </c>
      <c r="F1432" s="1">
        <v>2590.4</v>
      </c>
      <c r="G1432" s="1" t="s">
        <v>14</v>
      </c>
      <c r="H1432" s="2">
        <v>46085</v>
      </c>
      <c r="I1432" s="1" t="s">
        <v>22</v>
      </c>
      <c r="J1432" s="1">
        <v>39.799999999999997</v>
      </c>
      <c r="K1432" s="1">
        <f>COUNTIF(A:A,bank_processed_transactions[[#This Row],[transaction_id]])</f>
        <v>1</v>
      </c>
    </row>
    <row r="1433" spans="1:11" x14ac:dyDescent="0.3">
      <c r="A1433" s="1" t="s">
        <v>4240</v>
      </c>
      <c r="B1433" s="2">
        <v>46034</v>
      </c>
      <c r="C1433" s="1" t="s">
        <v>3538</v>
      </c>
      <c r="D1433" s="1" t="s">
        <v>46</v>
      </c>
      <c r="E1433" s="1" t="s">
        <v>13</v>
      </c>
      <c r="F1433" s="1">
        <v>8272.33</v>
      </c>
      <c r="G1433" s="1" t="s">
        <v>14</v>
      </c>
      <c r="H1433" s="2">
        <v>46035</v>
      </c>
      <c r="I1433" s="1" t="s">
        <v>15</v>
      </c>
      <c r="J1433" s="1">
        <v>37</v>
      </c>
      <c r="K1433" s="1">
        <f>COUNTIF(A:A,bank_processed_transactions[[#This Row],[transaction_id]])</f>
        <v>1</v>
      </c>
    </row>
    <row r="1434" spans="1:11" x14ac:dyDescent="0.3">
      <c r="A1434" s="1" t="s">
        <v>666</v>
      </c>
      <c r="B1434" s="2">
        <v>46081</v>
      </c>
      <c r="C1434" s="1" t="s">
        <v>667</v>
      </c>
      <c r="D1434" s="1" t="s">
        <v>46</v>
      </c>
      <c r="E1434" s="1" t="s">
        <v>21</v>
      </c>
      <c r="F1434" s="1">
        <v>825.97</v>
      </c>
      <c r="G1434" s="1" t="s">
        <v>14</v>
      </c>
      <c r="H1434" s="2">
        <v>46086</v>
      </c>
      <c r="I1434" s="1" t="s">
        <v>22</v>
      </c>
      <c r="J1434" s="1">
        <v>21</v>
      </c>
      <c r="K1434" s="1">
        <f>COUNTIF(A:A,bank_processed_transactions[[#This Row],[transaction_id]])</f>
        <v>1</v>
      </c>
    </row>
    <row r="1435" spans="1:11" x14ac:dyDescent="0.3">
      <c r="A1435" s="1" t="s">
        <v>4474</v>
      </c>
      <c r="B1435" s="2">
        <v>46088</v>
      </c>
      <c r="C1435" s="1" t="s">
        <v>2021</v>
      </c>
      <c r="D1435" s="1" t="s">
        <v>35</v>
      </c>
      <c r="E1435" s="1" t="s">
        <v>13</v>
      </c>
      <c r="F1435" s="1">
        <v>43753.05</v>
      </c>
      <c r="G1435" s="1" t="s">
        <v>14</v>
      </c>
      <c r="H1435" s="2">
        <v>46090</v>
      </c>
      <c r="I1435" s="1" t="s">
        <v>22</v>
      </c>
      <c r="J1435" s="1">
        <v>11.8</v>
      </c>
      <c r="K1435" s="1">
        <f>COUNTIF(A:A,bank_processed_transactions[[#This Row],[transaction_id]])</f>
        <v>1</v>
      </c>
    </row>
    <row r="1436" spans="1:11" x14ac:dyDescent="0.3">
      <c r="A1436" s="1" t="s">
        <v>3867</v>
      </c>
      <c r="B1436" s="2">
        <v>46104</v>
      </c>
      <c r="C1436" s="1" t="s">
        <v>284</v>
      </c>
      <c r="D1436" s="1" t="s">
        <v>12</v>
      </c>
      <c r="E1436" s="1" t="s">
        <v>21</v>
      </c>
      <c r="F1436" s="1">
        <v>21858.38</v>
      </c>
      <c r="G1436" s="1" t="s">
        <v>14</v>
      </c>
      <c r="H1436" s="2">
        <v>46105</v>
      </c>
      <c r="I1436" s="1" t="s">
        <v>22</v>
      </c>
      <c r="J1436" s="1">
        <v>55</v>
      </c>
      <c r="K1436" s="1">
        <f>COUNTIF(A:A,bank_processed_transactions[[#This Row],[transaction_id]])</f>
        <v>1</v>
      </c>
    </row>
    <row r="1437" spans="1:11" x14ac:dyDescent="0.3">
      <c r="A1437" s="1" t="s">
        <v>719</v>
      </c>
      <c r="B1437" s="2">
        <v>46084</v>
      </c>
      <c r="C1437" s="1" t="s">
        <v>429</v>
      </c>
      <c r="D1437" s="1" t="s">
        <v>66</v>
      </c>
      <c r="E1437" s="1" t="s">
        <v>21</v>
      </c>
      <c r="F1437" s="1">
        <v>5936.4</v>
      </c>
      <c r="G1437" s="1" t="s">
        <v>14</v>
      </c>
      <c r="H1437" s="2">
        <v>46087</v>
      </c>
      <c r="I1437" s="1" t="s">
        <v>28</v>
      </c>
      <c r="J1437" s="1">
        <v>15.8</v>
      </c>
      <c r="K1437" s="1">
        <f>COUNTIF(A:A,bank_processed_transactions[[#This Row],[transaction_id]])</f>
        <v>1</v>
      </c>
    </row>
    <row r="1438" spans="1:11" x14ac:dyDescent="0.3">
      <c r="A1438" s="1" t="s">
        <v>4731</v>
      </c>
      <c r="B1438" s="2">
        <v>46094</v>
      </c>
      <c r="C1438" s="1" t="s">
        <v>124</v>
      </c>
      <c r="D1438" s="1" t="s">
        <v>12</v>
      </c>
      <c r="E1438" s="1" t="s">
        <v>21</v>
      </c>
      <c r="F1438" s="1">
        <v>2744.92</v>
      </c>
      <c r="G1438" s="1" t="s">
        <v>14</v>
      </c>
      <c r="H1438" s="2">
        <v>46095</v>
      </c>
      <c r="I1438" s="1" t="s">
        <v>22</v>
      </c>
      <c r="J1438" s="1">
        <v>27.3</v>
      </c>
      <c r="K1438" s="1">
        <f>COUNTIF(A:A,bank_processed_transactions[[#This Row],[transaction_id]])</f>
        <v>1</v>
      </c>
    </row>
    <row r="1439" spans="1:11" x14ac:dyDescent="0.3">
      <c r="A1439" s="1" t="s">
        <v>3702</v>
      </c>
      <c r="B1439" s="2">
        <v>46030</v>
      </c>
      <c r="C1439" s="1" t="s">
        <v>2357</v>
      </c>
      <c r="D1439" s="1" t="s">
        <v>35</v>
      </c>
      <c r="E1439" s="1" t="s">
        <v>21</v>
      </c>
      <c r="F1439" s="1">
        <v>1419.82</v>
      </c>
      <c r="G1439" s="1" t="s">
        <v>14</v>
      </c>
      <c r="H1439" s="2">
        <v>46030</v>
      </c>
      <c r="I1439" s="1" t="s">
        <v>15</v>
      </c>
      <c r="J1439" s="1">
        <v>4.0999999999999996</v>
      </c>
      <c r="K1439" s="1">
        <f>COUNTIF(A:A,bank_processed_transactions[[#This Row],[transaction_id]])</f>
        <v>1</v>
      </c>
    </row>
    <row r="1440" spans="1:11" x14ac:dyDescent="0.3">
      <c r="A1440" s="1" t="s">
        <v>3509</v>
      </c>
      <c r="B1440" s="2">
        <v>46111</v>
      </c>
      <c r="C1440" s="1" t="s">
        <v>2037</v>
      </c>
      <c r="D1440" s="1" t="s">
        <v>46</v>
      </c>
      <c r="E1440" s="1" t="s">
        <v>13</v>
      </c>
      <c r="F1440" s="1">
        <v>1542.66</v>
      </c>
      <c r="G1440" s="1" t="s">
        <v>14</v>
      </c>
      <c r="H1440" s="2">
        <v>46114</v>
      </c>
      <c r="I1440" s="1" t="s">
        <v>22</v>
      </c>
      <c r="J1440" s="1">
        <v>4.5</v>
      </c>
      <c r="K1440" s="1">
        <f>COUNTIF(A:A,bank_processed_transactions[[#This Row],[transaction_id]])</f>
        <v>1</v>
      </c>
    </row>
    <row r="1441" spans="1:11" x14ac:dyDescent="0.3">
      <c r="A1441" s="1" t="s">
        <v>3377</v>
      </c>
      <c r="B1441" s="2">
        <v>46023</v>
      </c>
      <c r="C1441" s="1" t="s">
        <v>2155</v>
      </c>
      <c r="D1441" s="1" t="s">
        <v>12</v>
      </c>
      <c r="E1441" s="1" t="s">
        <v>13</v>
      </c>
      <c r="F1441" s="1">
        <v>17690.990000000002</v>
      </c>
      <c r="G1441" s="1" t="s">
        <v>14</v>
      </c>
      <c r="H1441" s="2">
        <v>46023</v>
      </c>
      <c r="I1441" s="1" t="s">
        <v>15</v>
      </c>
      <c r="J1441" s="1">
        <v>39.1</v>
      </c>
      <c r="K1441" s="1">
        <f>COUNTIF(A:A,bank_processed_transactions[[#This Row],[transaction_id]])</f>
        <v>1</v>
      </c>
    </row>
    <row r="1442" spans="1:11" x14ac:dyDescent="0.3">
      <c r="A1442" s="1" t="s">
        <v>1365</v>
      </c>
      <c r="B1442" s="2">
        <v>46072</v>
      </c>
      <c r="C1442" s="1" t="s">
        <v>1366</v>
      </c>
      <c r="D1442" s="1" t="s">
        <v>66</v>
      </c>
      <c r="E1442" s="1" t="s">
        <v>21</v>
      </c>
      <c r="F1442" s="1">
        <v>6062.73</v>
      </c>
      <c r="G1442" s="1" t="s">
        <v>14</v>
      </c>
      <c r="H1442" s="2">
        <v>46073</v>
      </c>
      <c r="I1442" s="1" t="s">
        <v>15</v>
      </c>
      <c r="J1442" s="1">
        <v>19.7</v>
      </c>
      <c r="K1442" s="1">
        <f>COUNTIF(A:A,bank_processed_transactions[[#This Row],[transaction_id]])</f>
        <v>1</v>
      </c>
    </row>
    <row r="1443" spans="1:11" x14ac:dyDescent="0.3">
      <c r="A1443" s="1" t="s">
        <v>3472</v>
      </c>
      <c r="B1443" s="2">
        <v>46034</v>
      </c>
      <c r="C1443" s="1" t="s">
        <v>1170</v>
      </c>
      <c r="D1443" s="1" t="s">
        <v>12</v>
      </c>
      <c r="E1443" s="1" t="s">
        <v>27</v>
      </c>
      <c r="F1443" s="1">
        <v>768.15</v>
      </c>
      <c r="G1443" s="1" t="s">
        <v>14</v>
      </c>
      <c r="H1443" s="2">
        <v>46036</v>
      </c>
      <c r="I1443" s="1" t="s">
        <v>15</v>
      </c>
      <c r="J1443" s="1">
        <v>10.5</v>
      </c>
      <c r="K1443" s="1">
        <f>COUNTIF(A:A,bank_processed_transactions[[#This Row],[transaction_id]])</f>
        <v>1</v>
      </c>
    </row>
    <row r="1444" spans="1:11" x14ac:dyDescent="0.3">
      <c r="A1444" s="1" t="s">
        <v>978</v>
      </c>
      <c r="B1444" s="2">
        <v>46078</v>
      </c>
      <c r="C1444" s="1" t="s">
        <v>385</v>
      </c>
      <c r="D1444" s="1" t="s">
        <v>12</v>
      </c>
      <c r="E1444" s="1" t="s">
        <v>13</v>
      </c>
      <c r="F1444" s="1">
        <v>1526.61</v>
      </c>
      <c r="G1444" s="1" t="s">
        <v>14</v>
      </c>
      <c r="H1444" s="2">
        <v>46079</v>
      </c>
      <c r="I1444" s="1" t="s">
        <v>28</v>
      </c>
      <c r="J1444" s="1">
        <v>33.5</v>
      </c>
      <c r="K1444" s="1">
        <f>COUNTIF(A:A,bank_processed_transactions[[#This Row],[transaction_id]])</f>
        <v>1</v>
      </c>
    </row>
    <row r="1445" spans="1:11" x14ac:dyDescent="0.3">
      <c r="A1445" s="1" t="s">
        <v>698</v>
      </c>
      <c r="B1445" s="2">
        <v>46038</v>
      </c>
      <c r="C1445" s="1" t="s">
        <v>522</v>
      </c>
      <c r="D1445" s="1" t="s">
        <v>12</v>
      </c>
      <c r="E1445" s="1" t="s">
        <v>13</v>
      </c>
      <c r="F1445" s="1">
        <v>12612.23</v>
      </c>
      <c r="G1445" s="1" t="s">
        <v>14</v>
      </c>
      <c r="H1445" s="2">
        <v>46040</v>
      </c>
      <c r="I1445" s="1" t="s">
        <v>22</v>
      </c>
      <c r="J1445" s="1">
        <v>24.4</v>
      </c>
      <c r="K1445" s="1">
        <f>COUNTIF(A:A,bank_processed_transactions[[#This Row],[transaction_id]])</f>
        <v>1</v>
      </c>
    </row>
    <row r="1446" spans="1:11" x14ac:dyDescent="0.3">
      <c r="A1446" s="1" t="s">
        <v>1327</v>
      </c>
      <c r="B1446" s="2">
        <v>46075</v>
      </c>
      <c r="C1446" s="1" t="s">
        <v>1328</v>
      </c>
      <c r="D1446" s="1" t="s">
        <v>18</v>
      </c>
      <c r="E1446" s="1" t="s">
        <v>13</v>
      </c>
      <c r="F1446" s="1">
        <v>6830.25</v>
      </c>
      <c r="G1446" s="1" t="s">
        <v>14</v>
      </c>
      <c r="H1446" s="2">
        <v>46077</v>
      </c>
      <c r="I1446" s="1" t="s">
        <v>28</v>
      </c>
      <c r="J1446" s="1">
        <v>32.799999999999997</v>
      </c>
      <c r="K1446" s="1">
        <f>COUNTIF(A:A,bank_processed_transactions[[#This Row],[transaction_id]])</f>
        <v>1</v>
      </c>
    </row>
    <row r="1447" spans="1:11" x14ac:dyDescent="0.3">
      <c r="A1447" s="1" t="s">
        <v>4913</v>
      </c>
      <c r="B1447" s="2">
        <v>46037</v>
      </c>
      <c r="C1447" s="1" t="s">
        <v>1443</v>
      </c>
      <c r="D1447" s="1" t="s">
        <v>46</v>
      </c>
      <c r="E1447" s="1" t="s">
        <v>55</v>
      </c>
      <c r="F1447" s="1">
        <v>6472.44</v>
      </c>
      <c r="G1447" s="1" t="s">
        <v>14</v>
      </c>
      <c r="H1447" s="2">
        <v>46038</v>
      </c>
      <c r="I1447" s="1" t="s">
        <v>28</v>
      </c>
      <c r="J1447" s="1">
        <v>51.1</v>
      </c>
      <c r="K1447" s="1">
        <f>COUNTIF(A:A,bank_processed_transactions[[#This Row],[transaction_id]])</f>
        <v>1</v>
      </c>
    </row>
    <row r="1448" spans="1:11" x14ac:dyDescent="0.3">
      <c r="A1448" s="1" t="s">
        <v>1653</v>
      </c>
      <c r="B1448" s="2">
        <v>46098</v>
      </c>
      <c r="C1448" s="1" t="s">
        <v>300</v>
      </c>
      <c r="D1448" s="1" t="s">
        <v>35</v>
      </c>
      <c r="E1448" s="1" t="s">
        <v>21</v>
      </c>
      <c r="F1448" s="1">
        <v>8004.16</v>
      </c>
      <c r="G1448" s="1" t="s">
        <v>14</v>
      </c>
      <c r="H1448" s="2">
        <v>46101</v>
      </c>
      <c r="I1448" s="1" t="s">
        <v>15</v>
      </c>
      <c r="J1448" s="1">
        <v>30.5</v>
      </c>
      <c r="K1448" s="1">
        <f>COUNTIF(A:A,bank_processed_transactions[[#This Row],[transaction_id]])</f>
        <v>1</v>
      </c>
    </row>
    <row r="1449" spans="1:11" x14ac:dyDescent="0.3">
      <c r="A1449" s="1" t="s">
        <v>2458</v>
      </c>
      <c r="B1449" s="2">
        <v>46031</v>
      </c>
      <c r="C1449" s="1" t="s">
        <v>2459</v>
      </c>
      <c r="D1449" s="1" t="s">
        <v>46</v>
      </c>
      <c r="E1449" s="1" t="s">
        <v>27</v>
      </c>
      <c r="F1449" s="1">
        <v>4405.71</v>
      </c>
      <c r="G1449" s="1" t="s">
        <v>94</v>
      </c>
      <c r="H1449" s="2">
        <v>46032</v>
      </c>
      <c r="I1449" s="1" t="s">
        <v>28</v>
      </c>
      <c r="J1449" s="1">
        <v>5.7</v>
      </c>
      <c r="K1449" s="1">
        <f>COUNTIF(A:A,bank_processed_transactions[[#This Row],[transaction_id]])</f>
        <v>1</v>
      </c>
    </row>
    <row r="1450" spans="1:11" x14ac:dyDescent="0.3">
      <c r="A1450" s="1" t="s">
        <v>64</v>
      </c>
      <c r="B1450" s="2">
        <v>46028</v>
      </c>
      <c r="C1450" s="1" t="s">
        <v>65</v>
      </c>
      <c r="D1450" s="1" t="s">
        <v>66</v>
      </c>
      <c r="E1450" s="1" t="s">
        <v>27</v>
      </c>
      <c r="F1450" s="1">
        <v>30621.59</v>
      </c>
      <c r="G1450" s="1" t="s">
        <v>14</v>
      </c>
      <c r="H1450" s="2">
        <v>46029</v>
      </c>
      <c r="I1450" s="1" t="s">
        <v>15</v>
      </c>
      <c r="J1450" s="1">
        <v>20</v>
      </c>
      <c r="K1450" s="1">
        <f>COUNTIF(A:A,bank_processed_transactions[[#This Row],[transaction_id]])</f>
        <v>1</v>
      </c>
    </row>
    <row r="1451" spans="1:11" x14ac:dyDescent="0.3">
      <c r="A1451" s="1" t="s">
        <v>3584</v>
      </c>
      <c r="B1451" s="2">
        <v>46067</v>
      </c>
      <c r="C1451" s="1" t="s">
        <v>3120</v>
      </c>
      <c r="D1451" s="1" t="s">
        <v>12</v>
      </c>
      <c r="E1451" s="1" t="s">
        <v>27</v>
      </c>
      <c r="F1451" s="1">
        <v>2941.9</v>
      </c>
      <c r="G1451" s="1" t="s">
        <v>14</v>
      </c>
      <c r="H1451" s="2">
        <v>46069</v>
      </c>
      <c r="I1451" s="1" t="s">
        <v>15</v>
      </c>
      <c r="J1451" s="1">
        <v>25.9</v>
      </c>
      <c r="K1451" s="1">
        <f>COUNTIF(A:A,bank_processed_transactions[[#This Row],[transaction_id]])</f>
        <v>1</v>
      </c>
    </row>
    <row r="1452" spans="1:11" x14ac:dyDescent="0.3">
      <c r="A1452" s="1" t="s">
        <v>3895</v>
      </c>
      <c r="B1452" s="2">
        <v>46095</v>
      </c>
      <c r="C1452" s="1" t="s">
        <v>482</v>
      </c>
      <c r="D1452" s="1" t="s">
        <v>18</v>
      </c>
      <c r="E1452" s="1" t="s">
        <v>13</v>
      </c>
      <c r="F1452" s="1">
        <v>2805.65</v>
      </c>
      <c r="G1452" s="1" t="s">
        <v>14</v>
      </c>
      <c r="H1452" s="2">
        <v>46098</v>
      </c>
      <c r="I1452" s="1" t="s">
        <v>22</v>
      </c>
      <c r="J1452" s="1">
        <v>35.799999999999997</v>
      </c>
      <c r="K1452" s="1">
        <f>COUNTIF(A:A,bank_processed_transactions[[#This Row],[transaction_id]])</f>
        <v>1</v>
      </c>
    </row>
    <row r="1453" spans="1:11" x14ac:dyDescent="0.3">
      <c r="A1453" s="1" t="s">
        <v>3317</v>
      </c>
      <c r="B1453" s="2">
        <v>46073</v>
      </c>
      <c r="C1453" s="1" t="s">
        <v>1541</v>
      </c>
      <c r="D1453" s="1" t="s">
        <v>12</v>
      </c>
      <c r="E1453" s="1" t="s">
        <v>13</v>
      </c>
      <c r="F1453" s="1">
        <v>8771.8700000000008</v>
      </c>
      <c r="G1453" s="1" t="s">
        <v>14</v>
      </c>
      <c r="H1453" s="2">
        <v>46073</v>
      </c>
      <c r="I1453" s="1" t="s">
        <v>28</v>
      </c>
      <c r="J1453" s="1">
        <v>78</v>
      </c>
      <c r="K1453" s="1">
        <f>COUNTIF(A:A,bank_processed_transactions[[#This Row],[transaction_id]])</f>
        <v>1</v>
      </c>
    </row>
    <row r="1454" spans="1:11" x14ac:dyDescent="0.3">
      <c r="A1454" s="1" t="s">
        <v>3197</v>
      </c>
      <c r="B1454" s="2">
        <v>46030</v>
      </c>
      <c r="C1454" s="1" t="s">
        <v>709</v>
      </c>
      <c r="D1454" s="1" t="s">
        <v>35</v>
      </c>
      <c r="E1454" s="1" t="s">
        <v>55</v>
      </c>
      <c r="F1454" s="1">
        <v>3096.3</v>
      </c>
      <c r="G1454" s="1" t="s">
        <v>14</v>
      </c>
      <c r="H1454" s="2">
        <v>46032</v>
      </c>
      <c r="I1454" s="1" t="s">
        <v>28</v>
      </c>
      <c r="J1454" s="1">
        <v>47.4</v>
      </c>
      <c r="K1454" s="1">
        <f>COUNTIF(A:A,bank_processed_transactions[[#This Row],[transaction_id]])</f>
        <v>1</v>
      </c>
    </row>
    <row r="1455" spans="1:11" x14ac:dyDescent="0.3">
      <c r="A1455" s="1" t="s">
        <v>3260</v>
      </c>
      <c r="B1455" s="2">
        <v>46103</v>
      </c>
      <c r="C1455" s="1" t="s">
        <v>1124</v>
      </c>
      <c r="D1455" s="1" t="s">
        <v>18</v>
      </c>
      <c r="E1455" s="1" t="s">
        <v>55</v>
      </c>
      <c r="F1455" s="1">
        <v>1048.55</v>
      </c>
      <c r="G1455" s="1" t="s">
        <v>14</v>
      </c>
      <c r="H1455" s="2">
        <v>46104</v>
      </c>
      <c r="I1455" s="1" t="s">
        <v>15</v>
      </c>
      <c r="J1455" s="1">
        <v>36.200000000000003</v>
      </c>
      <c r="K1455" s="1">
        <f>COUNTIF(A:A,bank_processed_transactions[[#This Row],[transaction_id]])</f>
        <v>1</v>
      </c>
    </row>
    <row r="1456" spans="1:11" x14ac:dyDescent="0.3">
      <c r="A1456" s="1" t="s">
        <v>29</v>
      </c>
      <c r="B1456" s="2">
        <v>46061</v>
      </c>
      <c r="C1456" s="1" t="s">
        <v>30</v>
      </c>
      <c r="D1456" s="1" t="s">
        <v>12</v>
      </c>
      <c r="E1456" s="1" t="s">
        <v>13</v>
      </c>
      <c r="F1456" s="1">
        <v>11515.56</v>
      </c>
      <c r="G1456" s="1" t="s">
        <v>14</v>
      </c>
      <c r="H1456" s="2">
        <v>46061</v>
      </c>
      <c r="I1456" s="1" t="s">
        <v>15</v>
      </c>
      <c r="J1456" s="1">
        <v>10.4</v>
      </c>
      <c r="K1456" s="1">
        <f>COUNTIF(A:A,bank_processed_transactions[[#This Row],[transaction_id]])</f>
        <v>1</v>
      </c>
    </row>
    <row r="1457" spans="1:11" x14ac:dyDescent="0.3">
      <c r="A1457" s="1" t="s">
        <v>4916</v>
      </c>
      <c r="B1457" s="2">
        <v>46077</v>
      </c>
      <c r="C1457" s="1" t="s">
        <v>652</v>
      </c>
      <c r="D1457" s="1" t="s">
        <v>66</v>
      </c>
      <c r="E1457" s="1" t="s">
        <v>13</v>
      </c>
      <c r="F1457" s="1">
        <v>6818.37</v>
      </c>
      <c r="G1457" s="1" t="s">
        <v>14</v>
      </c>
      <c r="H1457" s="2">
        <v>46079</v>
      </c>
      <c r="I1457" s="1" t="s">
        <v>22</v>
      </c>
      <c r="J1457" s="1">
        <v>27.9</v>
      </c>
      <c r="K1457" s="1">
        <f>COUNTIF(A:A,bank_processed_transactions[[#This Row],[transaction_id]])</f>
        <v>1</v>
      </c>
    </row>
    <row r="1458" spans="1:11" x14ac:dyDescent="0.3">
      <c r="A1458" s="1" t="s">
        <v>2140</v>
      </c>
      <c r="B1458" s="2">
        <v>46079</v>
      </c>
      <c r="C1458" s="1" t="s">
        <v>1068</v>
      </c>
      <c r="D1458" s="1" t="s">
        <v>12</v>
      </c>
      <c r="E1458" s="1" t="s">
        <v>21</v>
      </c>
      <c r="F1458" s="1">
        <v>5919.69</v>
      </c>
      <c r="G1458" s="1" t="s">
        <v>14</v>
      </c>
      <c r="H1458" s="2">
        <v>46082</v>
      </c>
      <c r="I1458" s="1" t="s">
        <v>22</v>
      </c>
      <c r="J1458" s="1">
        <v>20.399999999999999</v>
      </c>
      <c r="K1458" s="1">
        <f>COUNTIF(A:A,bank_processed_transactions[[#This Row],[transaction_id]])</f>
        <v>1</v>
      </c>
    </row>
    <row r="1459" spans="1:11" x14ac:dyDescent="0.3">
      <c r="A1459" s="1" t="s">
        <v>3258</v>
      </c>
      <c r="B1459" s="2">
        <v>46039</v>
      </c>
      <c r="C1459" s="1" t="s">
        <v>207</v>
      </c>
      <c r="D1459" s="1" t="s">
        <v>18</v>
      </c>
      <c r="E1459" s="1" t="s">
        <v>13</v>
      </c>
      <c r="F1459" s="1">
        <v>1968.44</v>
      </c>
      <c r="G1459" s="1" t="s">
        <v>14</v>
      </c>
      <c r="H1459" s="2">
        <v>46041</v>
      </c>
      <c r="I1459" s="1" t="s">
        <v>15</v>
      </c>
      <c r="J1459" s="1">
        <v>14.4</v>
      </c>
      <c r="K1459" s="1">
        <f>COUNTIF(A:A,bank_processed_transactions[[#This Row],[transaction_id]])</f>
        <v>1</v>
      </c>
    </row>
    <row r="1460" spans="1:11" x14ac:dyDescent="0.3">
      <c r="A1460" s="1" t="s">
        <v>3989</v>
      </c>
      <c r="B1460" s="2">
        <v>46110</v>
      </c>
      <c r="C1460" s="1" t="s">
        <v>145</v>
      </c>
      <c r="D1460" s="1" t="s">
        <v>35</v>
      </c>
      <c r="E1460" s="1" t="s">
        <v>13</v>
      </c>
      <c r="F1460" s="1">
        <v>8635.5400000000009</v>
      </c>
      <c r="G1460" s="1" t="s">
        <v>89</v>
      </c>
      <c r="H1460" s="2">
        <v>46111</v>
      </c>
      <c r="I1460" s="1" t="s">
        <v>22</v>
      </c>
      <c r="J1460" s="1">
        <v>26.4</v>
      </c>
      <c r="K1460" s="1">
        <f>COUNTIF(A:A,bank_processed_transactions[[#This Row],[transaction_id]])</f>
        <v>1</v>
      </c>
    </row>
    <row r="1461" spans="1:11" x14ac:dyDescent="0.3">
      <c r="A1461" s="1" t="s">
        <v>90</v>
      </c>
      <c r="B1461" s="2">
        <v>46050</v>
      </c>
      <c r="C1461" s="1" t="s">
        <v>91</v>
      </c>
      <c r="D1461" s="1" t="s">
        <v>12</v>
      </c>
      <c r="E1461" s="1" t="s">
        <v>13</v>
      </c>
      <c r="F1461" s="1">
        <v>918.89</v>
      </c>
      <c r="G1461" s="1" t="s">
        <v>14</v>
      </c>
      <c r="H1461" s="2">
        <v>46052</v>
      </c>
      <c r="I1461" s="1" t="s">
        <v>15</v>
      </c>
      <c r="J1461" s="1">
        <v>11.7</v>
      </c>
      <c r="K1461" s="1">
        <f>COUNTIF(A:A,bank_processed_transactions[[#This Row],[transaction_id]])</f>
        <v>1</v>
      </c>
    </row>
    <row r="1462" spans="1:11" x14ac:dyDescent="0.3">
      <c r="A1462" s="1" t="s">
        <v>2651</v>
      </c>
      <c r="B1462" s="2">
        <v>46094</v>
      </c>
      <c r="C1462" s="1" t="s">
        <v>1175</v>
      </c>
      <c r="D1462" s="1" t="s">
        <v>12</v>
      </c>
      <c r="E1462" s="1" t="s">
        <v>55</v>
      </c>
      <c r="F1462" s="1">
        <v>4217.1499999999996</v>
      </c>
      <c r="G1462" s="1" t="s">
        <v>14</v>
      </c>
      <c r="H1462" s="2">
        <v>46097</v>
      </c>
      <c r="I1462" s="1" t="s">
        <v>15</v>
      </c>
      <c r="J1462" s="1">
        <v>50.4</v>
      </c>
      <c r="K1462" s="1">
        <f>COUNTIF(A:A,bank_processed_transactions[[#This Row],[transaction_id]])</f>
        <v>1</v>
      </c>
    </row>
    <row r="1463" spans="1:11" x14ac:dyDescent="0.3">
      <c r="A1463" s="1" t="s">
        <v>916</v>
      </c>
      <c r="B1463" s="2">
        <v>46110</v>
      </c>
      <c r="C1463" s="1" t="s">
        <v>917</v>
      </c>
      <c r="D1463" s="1" t="s">
        <v>12</v>
      </c>
      <c r="E1463" s="1" t="s">
        <v>27</v>
      </c>
      <c r="F1463" s="1">
        <v>3144</v>
      </c>
      <c r="G1463" s="1" t="s">
        <v>14</v>
      </c>
      <c r="H1463" s="2">
        <v>46112</v>
      </c>
      <c r="I1463" s="1" t="s">
        <v>28</v>
      </c>
      <c r="J1463" s="1">
        <v>0.5</v>
      </c>
      <c r="K1463" s="1">
        <f>COUNTIF(A:A,bank_processed_transactions[[#This Row],[transaction_id]])</f>
        <v>1</v>
      </c>
    </row>
    <row r="1464" spans="1:11" x14ac:dyDescent="0.3">
      <c r="A1464" s="1" t="s">
        <v>4263</v>
      </c>
      <c r="B1464" s="2">
        <v>46108</v>
      </c>
      <c r="C1464" s="1" t="s">
        <v>1228</v>
      </c>
      <c r="D1464" s="1" t="s">
        <v>35</v>
      </c>
      <c r="E1464" s="1" t="s">
        <v>21</v>
      </c>
      <c r="F1464" s="1">
        <v>10524.5</v>
      </c>
      <c r="G1464" s="1" t="s">
        <v>94</v>
      </c>
      <c r="H1464" s="2">
        <v>46109</v>
      </c>
      <c r="I1464" s="1" t="s">
        <v>22</v>
      </c>
      <c r="J1464" s="1">
        <v>7.5</v>
      </c>
      <c r="K1464" s="1">
        <f>COUNTIF(A:A,bank_processed_transactions[[#This Row],[transaction_id]])</f>
        <v>1</v>
      </c>
    </row>
    <row r="1465" spans="1:11" x14ac:dyDescent="0.3">
      <c r="A1465" s="1" t="s">
        <v>1886</v>
      </c>
      <c r="B1465" s="2">
        <v>46035</v>
      </c>
      <c r="C1465" s="1" t="s">
        <v>1124</v>
      </c>
      <c r="D1465" s="1" t="s">
        <v>35</v>
      </c>
      <c r="E1465" s="1" t="s">
        <v>13</v>
      </c>
      <c r="F1465" s="1">
        <v>1311.22</v>
      </c>
      <c r="G1465" s="1" t="s">
        <v>14</v>
      </c>
      <c r="H1465" s="2">
        <v>46040</v>
      </c>
      <c r="I1465" s="1" t="s">
        <v>22</v>
      </c>
      <c r="J1465" s="1">
        <v>22.6</v>
      </c>
      <c r="K1465" s="1">
        <f>COUNTIF(A:A,bank_processed_transactions[[#This Row],[transaction_id]])</f>
        <v>1</v>
      </c>
    </row>
    <row r="1466" spans="1:11" x14ac:dyDescent="0.3">
      <c r="A1466" s="1" t="s">
        <v>3239</v>
      </c>
      <c r="B1466" s="2">
        <v>46029</v>
      </c>
      <c r="C1466" s="1" t="s">
        <v>370</v>
      </c>
      <c r="D1466" s="1" t="s">
        <v>46</v>
      </c>
      <c r="E1466" s="1" t="s">
        <v>13</v>
      </c>
      <c r="F1466" s="1">
        <v>2616.09</v>
      </c>
      <c r="G1466" s="1" t="s">
        <v>14</v>
      </c>
      <c r="H1466" s="2">
        <v>46031</v>
      </c>
      <c r="I1466" s="1" t="s">
        <v>28</v>
      </c>
      <c r="J1466" s="1">
        <v>14.8</v>
      </c>
      <c r="K1466" s="1">
        <f>COUNTIF(A:A,bank_processed_transactions[[#This Row],[transaction_id]])</f>
        <v>1</v>
      </c>
    </row>
    <row r="1467" spans="1:11" x14ac:dyDescent="0.3">
      <c r="A1467" s="1" t="s">
        <v>3107</v>
      </c>
      <c r="B1467" s="2">
        <v>46068</v>
      </c>
      <c r="C1467" s="1" t="s">
        <v>2634</v>
      </c>
      <c r="D1467" s="1" t="s">
        <v>66</v>
      </c>
      <c r="E1467" s="1" t="s">
        <v>13</v>
      </c>
      <c r="F1467" s="1">
        <v>7078.85</v>
      </c>
      <c r="G1467" s="1" t="s">
        <v>14</v>
      </c>
      <c r="H1467" s="2">
        <v>46071</v>
      </c>
      <c r="I1467" s="1" t="s">
        <v>15</v>
      </c>
      <c r="J1467" s="1">
        <v>11.5</v>
      </c>
      <c r="K1467" s="1">
        <f>COUNTIF(A:A,bank_processed_transactions[[#This Row],[transaction_id]])</f>
        <v>1</v>
      </c>
    </row>
    <row r="1468" spans="1:11" x14ac:dyDescent="0.3">
      <c r="A1468" s="1" t="s">
        <v>3767</v>
      </c>
      <c r="B1468" s="2">
        <v>46082</v>
      </c>
      <c r="C1468" s="1" t="s">
        <v>981</v>
      </c>
      <c r="D1468" s="1" t="s">
        <v>35</v>
      </c>
      <c r="E1468" s="1" t="s">
        <v>55</v>
      </c>
      <c r="F1468" s="1">
        <v>3353.7</v>
      </c>
      <c r="G1468" s="1" t="s">
        <v>94</v>
      </c>
      <c r="H1468" s="2">
        <v>46083</v>
      </c>
      <c r="I1468" s="1" t="s">
        <v>15</v>
      </c>
      <c r="J1468" s="1">
        <v>16.3</v>
      </c>
      <c r="K1468" s="1">
        <f>COUNTIF(A:A,bank_processed_transactions[[#This Row],[transaction_id]])</f>
        <v>1</v>
      </c>
    </row>
    <row r="1469" spans="1:11" x14ac:dyDescent="0.3">
      <c r="A1469" s="1" t="s">
        <v>2833</v>
      </c>
      <c r="B1469" s="2">
        <v>46058</v>
      </c>
      <c r="C1469" s="1" t="s">
        <v>678</v>
      </c>
      <c r="D1469" s="1" t="s">
        <v>66</v>
      </c>
      <c r="E1469" s="1" t="s">
        <v>13</v>
      </c>
      <c r="F1469" s="1">
        <v>399.6</v>
      </c>
      <c r="G1469" s="1" t="s">
        <v>14</v>
      </c>
      <c r="H1469" s="2">
        <v>46061</v>
      </c>
      <c r="I1469" s="1" t="s">
        <v>22</v>
      </c>
      <c r="J1469" s="1">
        <v>43.3</v>
      </c>
      <c r="K1469" s="1">
        <f>COUNTIF(A:A,bank_processed_transactions[[#This Row],[transaction_id]])</f>
        <v>1</v>
      </c>
    </row>
    <row r="1470" spans="1:11" x14ac:dyDescent="0.3">
      <c r="A1470" s="1" t="s">
        <v>3399</v>
      </c>
      <c r="B1470" s="2">
        <v>46063</v>
      </c>
      <c r="C1470" s="1" t="s">
        <v>434</v>
      </c>
      <c r="D1470" s="1" t="s">
        <v>12</v>
      </c>
      <c r="E1470" s="1" t="s">
        <v>27</v>
      </c>
      <c r="F1470" s="1">
        <v>6615.45</v>
      </c>
      <c r="G1470" s="1" t="s">
        <v>14</v>
      </c>
      <c r="H1470" s="2">
        <v>46068</v>
      </c>
      <c r="I1470" s="1" t="s">
        <v>15</v>
      </c>
      <c r="J1470" s="1">
        <v>14.2</v>
      </c>
      <c r="K1470" s="1">
        <f>COUNTIF(A:A,bank_processed_transactions[[#This Row],[transaction_id]])</f>
        <v>1</v>
      </c>
    </row>
    <row r="1471" spans="1:11" x14ac:dyDescent="0.3">
      <c r="A1471" s="1" t="s">
        <v>4519</v>
      </c>
      <c r="B1471" s="2">
        <v>46037</v>
      </c>
      <c r="C1471" s="1" t="s">
        <v>440</v>
      </c>
      <c r="D1471" s="1" t="s">
        <v>12</v>
      </c>
      <c r="E1471" s="1" t="s">
        <v>55</v>
      </c>
      <c r="F1471" s="1">
        <v>7879.87</v>
      </c>
      <c r="G1471" s="1" t="s">
        <v>14</v>
      </c>
      <c r="H1471" s="2">
        <v>46040</v>
      </c>
      <c r="I1471" s="1" t="s">
        <v>28</v>
      </c>
      <c r="J1471" s="1">
        <v>60.3</v>
      </c>
      <c r="K1471" s="1">
        <f>COUNTIF(A:A,bank_processed_transactions[[#This Row],[transaction_id]])</f>
        <v>1</v>
      </c>
    </row>
    <row r="1472" spans="1:11" x14ac:dyDescent="0.3">
      <c r="A1472" s="1" t="s">
        <v>1629</v>
      </c>
      <c r="B1472" s="2">
        <v>46045</v>
      </c>
      <c r="C1472" s="1" t="s">
        <v>672</v>
      </c>
      <c r="D1472" s="1" t="s">
        <v>46</v>
      </c>
      <c r="E1472" s="1" t="s">
        <v>21</v>
      </c>
      <c r="F1472" s="1">
        <v>4526</v>
      </c>
      <c r="G1472" s="1" t="s">
        <v>14</v>
      </c>
      <c r="H1472" s="2">
        <v>46050</v>
      </c>
      <c r="I1472" s="1" t="s">
        <v>28</v>
      </c>
      <c r="J1472" s="1">
        <v>61.8</v>
      </c>
      <c r="K1472" s="1">
        <f>COUNTIF(A:A,bank_processed_transactions[[#This Row],[transaction_id]])</f>
        <v>1</v>
      </c>
    </row>
    <row r="1473" spans="1:11" x14ac:dyDescent="0.3">
      <c r="A1473" s="1" t="s">
        <v>1149</v>
      </c>
      <c r="B1473" s="2">
        <v>46068</v>
      </c>
      <c r="C1473" s="1" t="s">
        <v>224</v>
      </c>
      <c r="D1473" s="1" t="s">
        <v>35</v>
      </c>
      <c r="E1473" s="1" t="s">
        <v>13</v>
      </c>
      <c r="F1473" s="1">
        <v>821.2</v>
      </c>
      <c r="G1473" s="1" t="s">
        <v>14</v>
      </c>
      <c r="H1473" s="2">
        <v>46068</v>
      </c>
      <c r="I1473" s="1" t="s">
        <v>22</v>
      </c>
      <c r="J1473" s="1">
        <v>30</v>
      </c>
      <c r="K1473" s="1">
        <f>COUNTIF(A:A,bank_processed_transactions[[#This Row],[transaction_id]])</f>
        <v>1</v>
      </c>
    </row>
    <row r="1474" spans="1:11" x14ac:dyDescent="0.3">
      <c r="A1474" s="1" t="s">
        <v>2862</v>
      </c>
      <c r="B1474" s="2">
        <v>46103</v>
      </c>
      <c r="C1474" s="1" t="s">
        <v>265</v>
      </c>
      <c r="D1474" s="1" t="s">
        <v>12</v>
      </c>
      <c r="E1474" s="1" t="s">
        <v>27</v>
      </c>
      <c r="F1474" s="1">
        <v>3223.24</v>
      </c>
      <c r="G1474" s="1" t="s">
        <v>14</v>
      </c>
      <c r="H1474" s="2">
        <v>46103</v>
      </c>
      <c r="I1474" s="1" t="s">
        <v>28</v>
      </c>
      <c r="J1474" s="1">
        <v>60.2</v>
      </c>
      <c r="K1474" s="1">
        <f>COUNTIF(A:A,bank_processed_transactions[[#This Row],[transaction_id]])</f>
        <v>1</v>
      </c>
    </row>
    <row r="1475" spans="1:11" x14ac:dyDescent="0.3">
      <c r="A1475" s="1" t="s">
        <v>1535</v>
      </c>
      <c r="B1475" s="2">
        <v>46088</v>
      </c>
      <c r="C1475" s="1" t="s">
        <v>601</v>
      </c>
      <c r="D1475" s="1" t="s">
        <v>12</v>
      </c>
      <c r="E1475" s="1" t="s">
        <v>55</v>
      </c>
      <c r="F1475" s="1">
        <v>356.61</v>
      </c>
      <c r="G1475" s="1" t="s">
        <v>14</v>
      </c>
      <c r="H1475" s="2">
        <v>46091</v>
      </c>
      <c r="I1475" s="1" t="s">
        <v>15</v>
      </c>
      <c r="J1475" s="1">
        <v>13.7</v>
      </c>
      <c r="K1475" s="1">
        <f>COUNTIF(A:A,bank_processed_transactions[[#This Row],[transaction_id]])</f>
        <v>1</v>
      </c>
    </row>
    <row r="1476" spans="1:11" x14ac:dyDescent="0.3">
      <c r="A1476" s="1" t="s">
        <v>3607</v>
      </c>
      <c r="B1476" s="2">
        <v>46106</v>
      </c>
      <c r="C1476" s="1" t="s">
        <v>3118</v>
      </c>
      <c r="D1476" s="1" t="s">
        <v>18</v>
      </c>
      <c r="E1476" s="1" t="s">
        <v>27</v>
      </c>
      <c r="F1476" s="1">
        <v>7074.78</v>
      </c>
      <c r="G1476" s="1" t="s">
        <v>14</v>
      </c>
      <c r="H1476" s="2">
        <v>46109</v>
      </c>
      <c r="I1476" s="1" t="s">
        <v>28</v>
      </c>
      <c r="J1476" s="1">
        <v>60.5</v>
      </c>
      <c r="K1476" s="1">
        <f>COUNTIF(A:A,bank_processed_transactions[[#This Row],[transaction_id]])</f>
        <v>1</v>
      </c>
    </row>
    <row r="1477" spans="1:11" x14ac:dyDescent="0.3">
      <c r="A1477" s="1" t="s">
        <v>4611</v>
      </c>
      <c r="B1477" s="2">
        <v>46083</v>
      </c>
      <c r="C1477" s="1" t="s">
        <v>1330</v>
      </c>
      <c r="D1477" s="1" t="s">
        <v>35</v>
      </c>
      <c r="E1477" s="1" t="s">
        <v>13</v>
      </c>
      <c r="F1477" s="1">
        <v>4685.3999999999996</v>
      </c>
      <c r="G1477" s="1" t="s">
        <v>14</v>
      </c>
      <c r="H1477" s="2">
        <v>46088</v>
      </c>
      <c r="I1477" s="1" t="s">
        <v>22</v>
      </c>
      <c r="J1477" s="1">
        <v>17.600000000000001</v>
      </c>
      <c r="K1477" s="1">
        <f>COUNTIF(A:A,bank_processed_transactions[[#This Row],[transaction_id]])</f>
        <v>1</v>
      </c>
    </row>
    <row r="1478" spans="1:11" x14ac:dyDescent="0.3">
      <c r="A1478" s="1" t="s">
        <v>716</v>
      </c>
      <c r="B1478" s="2">
        <v>46100</v>
      </c>
      <c r="C1478" s="1" t="s">
        <v>385</v>
      </c>
      <c r="D1478" s="1" t="s">
        <v>18</v>
      </c>
      <c r="E1478" s="1" t="s">
        <v>21</v>
      </c>
      <c r="F1478" s="1">
        <v>5619.16</v>
      </c>
      <c r="G1478" s="1" t="s">
        <v>89</v>
      </c>
      <c r="H1478" s="2">
        <v>46101</v>
      </c>
      <c r="I1478" s="1" t="s">
        <v>22</v>
      </c>
      <c r="J1478" s="1">
        <v>29.1</v>
      </c>
      <c r="K1478" s="1">
        <f>COUNTIF(A:A,bank_processed_transactions[[#This Row],[transaction_id]])</f>
        <v>1</v>
      </c>
    </row>
    <row r="1479" spans="1:11" x14ac:dyDescent="0.3">
      <c r="A1479" s="1" t="s">
        <v>2983</v>
      </c>
      <c r="B1479" s="2">
        <v>46054</v>
      </c>
      <c r="C1479" s="1" t="s">
        <v>2352</v>
      </c>
      <c r="D1479" s="1" t="s">
        <v>18</v>
      </c>
      <c r="E1479" s="1" t="s">
        <v>27</v>
      </c>
      <c r="F1479" s="1">
        <v>6815.5</v>
      </c>
      <c r="G1479" s="1" t="s">
        <v>14</v>
      </c>
      <c r="H1479" s="2">
        <v>46054</v>
      </c>
      <c r="I1479" s="1" t="s">
        <v>22</v>
      </c>
      <c r="J1479" s="1">
        <v>16.600000000000001</v>
      </c>
      <c r="K1479" s="1">
        <f>COUNTIF(A:A,bank_processed_transactions[[#This Row],[transaction_id]])</f>
        <v>1</v>
      </c>
    </row>
    <row r="1480" spans="1:11" x14ac:dyDescent="0.3">
      <c r="A1480" s="1" t="s">
        <v>3510</v>
      </c>
      <c r="B1480" s="2">
        <v>46092</v>
      </c>
      <c r="C1480" s="1" t="s">
        <v>147</v>
      </c>
      <c r="D1480" s="1" t="s">
        <v>12</v>
      </c>
      <c r="E1480" s="1" t="s">
        <v>13</v>
      </c>
      <c r="F1480" s="1">
        <v>819.32</v>
      </c>
      <c r="G1480" s="1" t="s">
        <v>14</v>
      </c>
      <c r="H1480" s="2">
        <v>46092</v>
      </c>
      <c r="I1480" s="1" t="s">
        <v>28</v>
      </c>
      <c r="J1480" s="1">
        <v>67.2</v>
      </c>
      <c r="K1480" s="1">
        <f>COUNTIF(A:A,bank_processed_transactions[[#This Row],[transaction_id]])</f>
        <v>1</v>
      </c>
    </row>
    <row r="1481" spans="1:11" x14ac:dyDescent="0.3">
      <c r="A1481" s="1" t="s">
        <v>1398</v>
      </c>
      <c r="B1481" s="2">
        <v>46060</v>
      </c>
      <c r="C1481" s="1" t="s">
        <v>1399</v>
      </c>
      <c r="D1481" s="1" t="s">
        <v>66</v>
      </c>
      <c r="E1481" s="1" t="s">
        <v>55</v>
      </c>
      <c r="F1481" s="1">
        <v>13656.49</v>
      </c>
      <c r="G1481" s="1" t="s">
        <v>14</v>
      </c>
      <c r="H1481" s="2">
        <v>46062</v>
      </c>
      <c r="I1481" s="1" t="s">
        <v>15</v>
      </c>
      <c r="J1481" s="1">
        <v>19.600000000000001</v>
      </c>
      <c r="K1481" s="1">
        <f>COUNTIF(A:A,bank_processed_transactions[[#This Row],[transaction_id]])</f>
        <v>1</v>
      </c>
    </row>
    <row r="1482" spans="1:11" x14ac:dyDescent="0.3">
      <c r="A1482" s="1" t="s">
        <v>1375</v>
      </c>
      <c r="B1482" s="2">
        <v>46042</v>
      </c>
      <c r="C1482" s="1" t="s">
        <v>1376</v>
      </c>
      <c r="D1482" s="1" t="s">
        <v>66</v>
      </c>
      <c r="E1482" s="1" t="s">
        <v>21</v>
      </c>
      <c r="F1482" s="1">
        <v>5333.89</v>
      </c>
      <c r="G1482" s="1" t="s">
        <v>14</v>
      </c>
      <c r="H1482" s="2">
        <v>46042</v>
      </c>
      <c r="I1482" s="1" t="s">
        <v>22</v>
      </c>
      <c r="J1482" s="1">
        <v>9.8000000000000007</v>
      </c>
      <c r="K1482" s="1">
        <f>COUNTIF(A:A,bank_processed_transactions[[#This Row],[transaction_id]])</f>
        <v>1</v>
      </c>
    </row>
    <row r="1483" spans="1:11" x14ac:dyDescent="0.3">
      <c r="A1483" s="1" t="s">
        <v>2935</v>
      </c>
      <c r="B1483" s="2">
        <v>46042</v>
      </c>
      <c r="C1483" s="1" t="s">
        <v>213</v>
      </c>
      <c r="D1483" s="1" t="s">
        <v>18</v>
      </c>
      <c r="E1483" s="1" t="s">
        <v>27</v>
      </c>
      <c r="F1483" s="1">
        <v>710.45</v>
      </c>
      <c r="G1483" s="1" t="s">
        <v>14</v>
      </c>
      <c r="H1483" s="2">
        <v>46042</v>
      </c>
      <c r="I1483" s="1" t="s">
        <v>15</v>
      </c>
      <c r="J1483" s="1">
        <v>19.2</v>
      </c>
      <c r="K1483" s="1">
        <f>COUNTIF(A:A,bank_processed_transactions[[#This Row],[transaction_id]])</f>
        <v>1</v>
      </c>
    </row>
    <row r="1484" spans="1:11" x14ac:dyDescent="0.3">
      <c r="A1484" s="1" t="s">
        <v>4060</v>
      </c>
      <c r="B1484" s="2">
        <v>46057</v>
      </c>
      <c r="C1484" s="1" t="s">
        <v>548</v>
      </c>
      <c r="D1484" s="1" t="s">
        <v>18</v>
      </c>
      <c r="E1484" s="1" t="s">
        <v>27</v>
      </c>
      <c r="F1484" s="1">
        <v>11677.3</v>
      </c>
      <c r="G1484" s="1" t="s">
        <v>14</v>
      </c>
      <c r="H1484" s="2">
        <v>46060</v>
      </c>
      <c r="I1484" s="1" t="s">
        <v>22</v>
      </c>
      <c r="J1484" s="1">
        <v>14.7</v>
      </c>
      <c r="K1484" s="1">
        <f>COUNTIF(A:A,bank_processed_transactions[[#This Row],[transaction_id]])</f>
        <v>1</v>
      </c>
    </row>
    <row r="1485" spans="1:11" x14ac:dyDescent="0.3">
      <c r="A1485" s="1" t="s">
        <v>3770</v>
      </c>
      <c r="B1485" s="2">
        <v>46059</v>
      </c>
      <c r="C1485" s="1" t="s">
        <v>229</v>
      </c>
      <c r="D1485" s="1" t="s">
        <v>18</v>
      </c>
      <c r="E1485" s="1" t="s">
        <v>13</v>
      </c>
      <c r="F1485" s="1">
        <v>1312.74</v>
      </c>
      <c r="G1485" s="1" t="s">
        <v>14</v>
      </c>
      <c r="H1485" s="2">
        <v>46062</v>
      </c>
      <c r="I1485" s="1" t="s">
        <v>28</v>
      </c>
      <c r="J1485" s="1">
        <v>19.8</v>
      </c>
      <c r="K1485" s="1">
        <f>COUNTIF(A:A,bank_processed_transactions[[#This Row],[transaction_id]])</f>
        <v>2</v>
      </c>
    </row>
    <row r="1486" spans="1:11" x14ac:dyDescent="0.3">
      <c r="A1486" s="1" t="s">
        <v>3770</v>
      </c>
      <c r="B1486" s="2">
        <v>46059</v>
      </c>
      <c r="C1486" s="1" t="s">
        <v>229</v>
      </c>
      <c r="D1486" s="1" t="s">
        <v>18</v>
      </c>
      <c r="E1486" s="1" t="s">
        <v>13</v>
      </c>
      <c r="F1486" s="1">
        <v>1312.74</v>
      </c>
      <c r="G1486" s="1" t="s">
        <v>14</v>
      </c>
      <c r="H1486" s="2">
        <v>46063</v>
      </c>
      <c r="I1486" s="1" t="s">
        <v>28</v>
      </c>
      <c r="J1486" s="1">
        <v>19.8</v>
      </c>
      <c r="K1486" s="1">
        <f>COUNTIF(A:A,bank_processed_transactions[[#This Row],[transaction_id]])</f>
        <v>2</v>
      </c>
    </row>
    <row r="1487" spans="1:11" x14ac:dyDescent="0.3">
      <c r="A1487" s="1" t="s">
        <v>4316</v>
      </c>
      <c r="B1487" s="2">
        <v>46050</v>
      </c>
      <c r="C1487" s="1" t="s">
        <v>773</v>
      </c>
      <c r="D1487" s="1" t="s">
        <v>66</v>
      </c>
      <c r="E1487" s="1" t="s">
        <v>21</v>
      </c>
      <c r="F1487" s="1">
        <v>2133.34</v>
      </c>
      <c r="G1487" s="1" t="s">
        <v>14</v>
      </c>
      <c r="H1487" s="2">
        <v>46051</v>
      </c>
      <c r="I1487" s="1" t="s">
        <v>28</v>
      </c>
      <c r="J1487" s="1">
        <v>63</v>
      </c>
      <c r="K1487" s="1">
        <f>COUNTIF(A:A,bank_processed_transactions[[#This Row],[transaction_id]])</f>
        <v>1</v>
      </c>
    </row>
    <row r="1488" spans="1:11" x14ac:dyDescent="0.3">
      <c r="A1488" s="1" t="s">
        <v>3690</v>
      </c>
      <c r="B1488" s="2">
        <v>46045</v>
      </c>
      <c r="C1488" s="1" t="s">
        <v>582</v>
      </c>
      <c r="D1488" s="1" t="s">
        <v>12</v>
      </c>
      <c r="E1488" s="1" t="s">
        <v>27</v>
      </c>
      <c r="F1488" s="1">
        <v>2506.9899999999998</v>
      </c>
      <c r="G1488" s="1" t="s">
        <v>14</v>
      </c>
      <c r="H1488" s="2">
        <v>46048</v>
      </c>
      <c r="I1488" s="1" t="s">
        <v>22</v>
      </c>
      <c r="J1488" s="1">
        <v>15.2</v>
      </c>
      <c r="K1488" s="1">
        <f>COUNTIF(A:A,bank_processed_transactions[[#This Row],[transaction_id]])</f>
        <v>1</v>
      </c>
    </row>
    <row r="1489" spans="1:11" x14ac:dyDescent="0.3">
      <c r="A1489" s="1" t="s">
        <v>1785</v>
      </c>
      <c r="B1489" s="2">
        <v>46111</v>
      </c>
      <c r="C1489" s="1" t="s">
        <v>951</v>
      </c>
      <c r="D1489" s="1" t="s">
        <v>18</v>
      </c>
      <c r="E1489" s="1" t="s">
        <v>27</v>
      </c>
      <c r="F1489" s="1">
        <v>1634.27</v>
      </c>
      <c r="G1489" s="1" t="s">
        <v>14</v>
      </c>
      <c r="H1489" s="2">
        <v>46114</v>
      </c>
      <c r="I1489" s="1" t="s">
        <v>15</v>
      </c>
      <c r="J1489" s="1">
        <v>37</v>
      </c>
      <c r="K1489" s="1">
        <f>COUNTIF(A:A,bank_processed_transactions[[#This Row],[transaction_id]])</f>
        <v>1</v>
      </c>
    </row>
    <row r="1490" spans="1:11" x14ac:dyDescent="0.3">
      <c r="A1490" s="1" t="s">
        <v>1628</v>
      </c>
      <c r="B1490" s="2">
        <v>46065</v>
      </c>
      <c r="C1490" s="1" t="s">
        <v>1339</v>
      </c>
      <c r="D1490" s="1" t="s">
        <v>12</v>
      </c>
      <c r="E1490" s="1" t="s">
        <v>27</v>
      </c>
      <c r="F1490" s="1">
        <v>2216.14</v>
      </c>
      <c r="G1490" s="1" t="s">
        <v>14</v>
      </c>
      <c r="H1490" s="2">
        <v>46068</v>
      </c>
      <c r="I1490" s="1" t="s">
        <v>15</v>
      </c>
      <c r="J1490" s="1">
        <v>27.8</v>
      </c>
      <c r="K1490" s="1">
        <f>COUNTIF(A:A,bank_processed_transactions[[#This Row],[transaction_id]])</f>
        <v>2</v>
      </c>
    </row>
    <row r="1491" spans="1:11" x14ac:dyDescent="0.3">
      <c r="A1491" s="1" t="s">
        <v>1628</v>
      </c>
      <c r="B1491" s="2">
        <v>46065</v>
      </c>
      <c r="C1491" s="1" t="s">
        <v>1339</v>
      </c>
      <c r="D1491" s="1" t="s">
        <v>12</v>
      </c>
      <c r="E1491" s="1" t="s">
        <v>27</v>
      </c>
      <c r="F1491" s="1">
        <v>2216.14</v>
      </c>
      <c r="G1491" s="1" t="s">
        <v>14</v>
      </c>
      <c r="H1491" s="2">
        <v>46067</v>
      </c>
      <c r="I1491" s="1" t="s">
        <v>15</v>
      </c>
      <c r="J1491" s="1">
        <v>27.8</v>
      </c>
      <c r="K1491" s="1">
        <f>COUNTIF(A:A,bank_processed_transactions[[#This Row],[transaction_id]])</f>
        <v>2</v>
      </c>
    </row>
    <row r="1492" spans="1:11" x14ac:dyDescent="0.3">
      <c r="A1492" s="1" t="s">
        <v>4513</v>
      </c>
      <c r="B1492" s="2">
        <v>46048</v>
      </c>
      <c r="C1492" s="1" t="s">
        <v>1277</v>
      </c>
      <c r="D1492" s="1" t="s">
        <v>18</v>
      </c>
      <c r="E1492" s="1" t="s">
        <v>27</v>
      </c>
      <c r="F1492" s="1">
        <v>8264.73</v>
      </c>
      <c r="G1492" s="1" t="s">
        <v>14</v>
      </c>
      <c r="H1492" s="2">
        <v>46050</v>
      </c>
      <c r="I1492" s="1" t="s">
        <v>22</v>
      </c>
      <c r="J1492" s="1">
        <v>16.5</v>
      </c>
      <c r="K1492" s="1">
        <f>COUNTIF(A:A,bank_processed_transactions[[#This Row],[transaction_id]])</f>
        <v>1</v>
      </c>
    </row>
    <row r="1493" spans="1:11" x14ac:dyDescent="0.3">
      <c r="A1493" s="1" t="s">
        <v>4123</v>
      </c>
      <c r="B1493" s="2">
        <v>46098</v>
      </c>
      <c r="C1493" s="1" t="s">
        <v>11</v>
      </c>
      <c r="D1493" s="1" t="s">
        <v>46</v>
      </c>
      <c r="E1493" s="1" t="s">
        <v>27</v>
      </c>
      <c r="F1493" s="1">
        <v>4710.04</v>
      </c>
      <c r="G1493" s="1" t="s">
        <v>14</v>
      </c>
      <c r="H1493" s="2">
        <v>46099</v>
      </c>
      <c r="I1493" s="1" t="s">
        <v>28</v>
      </c>
      <c r="J1493" s="1">
        <v>28.2</v>
      </c>
      <c r="K1493" s="1">
        <f>COUNTIF(A:A,bank_processed_transactions[[#This Row],[transaction_id]])</f>
        <v>1</v>
      </c>
    </row>
    <row r="1494" spans="1:11" x14ac:dyDescent="0.3">
      <c r="A1494" s="1" t="s">
        <v>900</v>
      </c>
      <c r="B1494" s="2">
        <v>46098</v>
      </c>
      <c r="C1494" s="1" t="s">
        <v>548</v>
      </c>
      <c r="D1494" s="1" t="s">
        <v>12</v>
      </c>
      <c r="E1494" s="1" t="s">
        <v>13</v>
      </c>
      <c r="F1494" s="1">
        <v>44290.99</v>
      </c>
      <c r="G1494" s="1" t="s">
        <v>14</v>
      </c>
      <c r="H1494" s="2">
        <v>46100</v>
      </c>
      <c r="I1494" s="1" t="s">
        <v>15</v>
      </c>
      <c r="J1494" s="1">
        <v>22.8</v>
      </c>
      <c r="K1494" s="1">
        <f>COUNTIF(A:A,bank_processed_transactions[[#This Row],[transaction_id]])</f>
        <v>1</v>
      </c>
    </row>
    <row r="1495" spans="1:11" x14ac:dyDescent="0.3">
      <c r="A1495" s="1" t="s">
        <v>369</v>
      </c>
      <c r="B1495" s="2">
        <v>46054</v>
      </c>
      <c r="C1495" s="1" t="s">
        <v>370</v>
      </c>
      <c r="D1495" s="1" t="s">
        <v>66</v>
      </c>
      <c r="E1495" s="1" t="s">
        <v>21</v>
      </c>
      <c r="F1495" s="1">
        <v>6391.24</v>
      </c>
      <c r="G1495" s="1" t="s">
        <v>14</v>
      </c>
      <c r="H1495" s="2">
        <v>46054</v>
      </c>
      <c r="I1495" s="1" t="s">
        <v>22</v>
      </c>
      <c r="J1495" s="1">
        <v>37</v>
      </c>
      <c r="K1495" s="1">
        <f>COUNTIF(A:A,bank_processed_transactions[[#This Row],[transaction_id]])</f>
        <v>1</v>
      </c>
    </row>
    <row r="1496" spans="1:11" x14ac:dyDescent="0.3">
      <c r="A1496" s="1" t="s">
        <v>4291</v>
      </c>
      <c r="B1496" s="2">
        <v>46028</v>
      </c>
      <c r="C1496" s="1" t="s">
        <v>2191</v>
      </c>
      <c r="D1496" s="1" t="s">
        <v>66</v>
      </c>
      <c r="E1496" s="1" t="s">
        <v>21</v>
      </c>
      <c r="F1496" s="1">
        <v>2798.28</v>
      </c>
      <c r="G1496" s="1" t="s">
        <v>14</v>
      </c>
      <c r="H1496" s="2">
        <v>46030</v>
      </c>
      <c r="I1496" s="1" t="s">
        <v>28</v>
      </c>
      <c r="J1496" s="1">
        <v>67.8</v>
      </c>
      <c r="K1496" s="1">
        <f>COUNTIF(A:A,bank_processed_transactions[[#This Row],[transaction_id]])</f>
        <v>1</v>
      </c>
    </row>
    <row r="1497" spans="1:11" x14ac:dyDescent="0.3">
      <c r="A1497" s="1" t="s">
        <v>2109</v>
      </c>
      <c r="B1497" s="2">
        <v>46044</v>
      </c>
      <c r="C1497" s="1" t="s">
        <v>409</v>
      </c>
      <c r="D1497" s="1" t="s">
        <v>66</v>
      </c>
      <c r="E1497" s="1" t="s">
        <v>21</v>
      </c>
      <c r="F1497" s="1">
        <v>46991.65</v>
      </c>
      <c r="G1497" s="1" t="s">
        <v>14</v>
      </c>
      <c r="H1497" s="2">
        <v>46047</v>
      </c>
      <c r="I1497" s="1" t="s">
        <v>15</v>
      </c>
      <c r="J1497" s="1">
        <v>34.5</v>
      </c>
      <c r="K1497" s="1">
        <f>COUNTIF(A:A,bank_processed_transactions[[#This Row],[transaction_id]])</f>
        <v>1</v>
      </c>
    </row>
    <row r="1498" spans="1:11" x14ac:dyDescent="0.3">
      <c r="A1498" s="1" t="s">
        <v>3827</v>
      </c>
      <c r="B1498" s="2">
        <v>46094</v>
      </c>
      <c r="C1498" s="1" t="s">
        <v>3100</v>
      </c>
      <c r="D1498" s="1" t="s">
        <v>18</v>
      </c>
      <c r="E1498" s="1" t="s">
        <v>13</v>
      </c>
      <c r="F1498" s="1">
        <v>14491.91</v>
      </c>
      <c r="G1498" s="1" t="s">
        <v>14</v>
      </c>
      <c r="H1498" s="2">
        <v>46094</v>
      </c>
      <c r="I1498" s="1" t="s">
        <v>15</v>
      </c>
      <c r="J1498" s="1">
        <v>68.599999999999994</v>
      </c>
      <c r="K1498" s="1">
        <f>COUNTIF(A:A,bank_processed_transactions[[#This Row],[transaction_id]])</f>
        <v>1</v>
      </c>
    </row>
    <row r="1499" spans="1:11" x14ac:dyDescent="0.3">
      <c r="A1499" s="1" t="s">
        <v>1927</v>
      </c>
      <c r="B1499" s="2">
        <v>46064</v>
      </c>
      <c r="C1499" s="1" t="s">
        <v>1928</v>
      </c>
      <c r="D1499" s="1" t="s">
        <v>66</v>
      </c>
      <c r="E1499" s="1" t="s">
        <v>21</v>
      </c>
      <c r="F1499" s="1">
        <v>6212.65</v>
      </c>
      <c r="G1499" s="1" t="s">
        <v>14</v>
      </c>
      <c r="H1499" s="2">
        <v>46065</v>
      </c>
      <c r="I1499" s="1" t="s">
        <v>15</v>
      </c>
      <c r="J1499" s="1">
        <v>35.4</v>
      </c>
      <c r="K1499" s="1">
        <f>COUNTIF(A:A,bank_processed_transactions[[#This Row],[transaction_id]])</f>
        <v>1</v>
      </c>
    </row>
    <row r="1500" spans="1:11" x14ac:dyDescent="0.3">
      <c r="A1500" s="1" t="s">
        <v>4525</v>
      </c>
      <c r="B1500" s="2">
        <v>46090</v>
      </c>
      <c r="C1500" s="1" t="s">
        <v>1127</v>
      </c>
      <c r="D1500" s="1" t="s">
        <v>35</v>
      </c>
      <c r="E1500" s="1" t="s">
        <v>55</v>
      </c>
      <c r="F1500" s="1">
        <v>665.98</v>
      </c>
      <c r="G1500" s="1" t="s">
        <v>89</v>
      </c>
      <c r="H1500" s="2">
        <v>46091</v>
      </c>
      <c r="I1500" s="1" t="s">
        <v>22</v>
      </c>
      <c r="J1500" s="1">
        <v>26.5</v>
      </c>
      <c r="K1500" s="1">
        <f>COUNTIF(A:A,bank_processed_transactions[[#This Row],[transaction_id]])</f>
        <v>1</v>
      </c>
    </row>
    <row r="1501" spans="1:11" x14ac:dyDescent="0.3">
      <c r="A1501" s="1" t="s">
        <v>2937</v>
      </c>
      <c r="B1501" s="2">
        <v>46063</v>
      </c>
      <c r="C1501" s="1" t="s">
        <v>2127</v>
      </c>
      <c r="D1501" s="1" t="s">
        <v>66</v>
      </c>
      <c r="E1501" s="1" t="s">
        <v>13</v>
      </c>
      <c r="F1501" s="1">
        <v>4329.38</v>
      </c>
      <c r="G1501" s="1" t="s">
        <v>14</v>
      </c>
      <c r="H1501" s="2">
        <v>46066</v>
      </c>
      <c r="I1501" s="1" t="s">
        <v>28</v>
      </c>
      <c r="J1501" s="1">
        <v>83.6</v>
      </c>
      <c r="K1501" s="1">
        <f>COUNTIF(A:A,bank_processed_transactions[[#This Row],[transaction_id]])</f>
        <v>1</v>
      </c>
    </row>
    <row r="1502" spans="1:11" x14ac:dyDescent="0.3">
      <c r="A1502" s="1" t="s">
        <v>4234</v>
      </c>
      <c r="B1502" s="2">
        <v>46104</v>
      </c>
      <c r="C1502" s="1" t="s">
        <v>1195</v>
      </c>
      <c r="D1502" s="1" t="s">
        <v>66</v>
      </c>
      <c r="E1502" s="1" t="s">
        <v>27</v>
      </c>
      <c r="F1502" s="1">
        <v>6174.72</v>
      </c>
      <c r="G1502" s="1" t="s">
        <v>14</v>
      </c>
      <c r="H1502" s="2">
        <v>46104</v>
      </c>
      <c r="I1502" s="1" t="s">
        <v>22</v>
      </c>
      <c r="J1502" s="1">
        <v>16.399999999999999</v>
      </c>
      <c r="K1502" s="1">
        <f>COUNTIF(A:A,bank_processed_transactions[[#This Row],[transaction_id]])</f>
        <v>1</v>
      </c>
    </row>
    <row r="1503" spans="1:11" x14ac:dyDescent="0.3">
      <c r="A1503" s="1" t="s">
        <v>3278</v>
      </c>
      <c r="B1503" s="2">
        <v>46054</v>
      </c>
      <c r="C1503" s="1" t="s">
        <v>1622</v>
      </c>
      <c r="D1503" s="1" t="s">
        <v>18</v>
      </c>
      <c r="E1503" s="1" t="s">
        <v>13</v>
      </c>
      <c r="F1503" s="1">
        <v>24257.21</v>
      </c>
      <c r="G1503" s="1" t="s">
        <v>14</v>
      </c>
      <c r="H1503" s="2">
        <v>46056</v>
      </c>
      <c r="I1503" s="1" t="s">
        <v>22</v>
      </c>
      <c r="J1503" s="1">
        <v>30.7</v>
      </c>
      <c r="K1503" s="1">
        <f>COUNTIF(A:A,bank_processed_transactions[[#This Row],[transaction_id]])</f>
        <v>1</v>
      </c>
    </row>
    <row r="1504" spans="1:11" x14ac:dyDescent="0.3">
      <c r="A1504" s="1" t="s">
        <v>668</v>
      </c>
      <c r="B1504" s="2">
        <v>46039</v>
      </c>
      <c r="C1504" s="1" t="s">
        <v>669</v>
      </c>
      <c r="D1504" s="1" t="s">
        <v>12</v>
      </c>
      <c r="E1504" s="1" t="s">
        <v>21</v>
      </c>
      <c r="F1504" s="1">
        <v>2626.18</v>
      </c>
      <c r="G1504" s="1" t="s">
        <v>94</v>
      </c>
      <c r="H1504" s="2">
        <v>46041</v>
      </c>
      <c r="I1504" s="1" t="s">
        <v>15</v>
      </c>
      <c r="J1504" s="1">
        <v>13.8</v>
      </c>
      <c r="K1504" s="1">
        <f>COUNTIF(A:A,bank_processed_transactions[[#This Row],[transaction_id]])</f>
        <v>1</v>
      </c>
    </row>
    <row r="1505" spans="1:11" x14ac:dyDescent="0.3">
      <c r="A1505" s="1" t="s">
        <v>3047</v>
      </c>
      <c r="B1505" s="2">
        <v>46090</v>
      </c>
      <c r="C1505" s="1" t="s">
        <v>525</v>
      </c>
      <c r="D1505" s="1" t="s">
        <v>18</v>
      </c>
      <c r="E1505" s="1" t="s">
        <v>27</v>
      </c>
      <c r="F1505" s="1">
        <v>7247.37</v>
      </c>
      <c r="G1505" s="1" t="s">
        <v>94</v>
      </c>
      <c r="H1505" s="2">
        <v>46092</v>
      </c>
      <c r="I1505" s="1" t="s">
        <v>22</v>
      </c>
      <c r="J1505" s="1">
        <v>62.2</v>
      </c>
      <c r="K1505" s="1">
        <f>COUNTIF(A:A,bank_processed_transactions[[#This Row],[transaction_id]])</f>
        <v>1</v>
      </c>
    </row>
    <row r="1506" spans="1:11" x14ac:dyDescent="0.3">
      <c r="A1506" s="1" t="s">
        <v>1176</v>
      </c>
      <c r="B1506" s="2">
        <v>46093</v>
      </c>
      <c r="C1506" s="1" t="s">
        <v>643</v>
      </c>
      <c r="D1506" s="1" t="s">
        <v>18</v>
      </c>
      <c r="E1506" s="1" t="s">
        <v>13</v>
      </c>
      <c r="F1506" s="1">
        <v>7534.5</v>
      </c>
      <c r="G1506" s="1" t="s">
        <v>14</v>
      </c>
      <c r="H1506" s="2">
        <v>46096</v>
      </c>
      <c r="I1506" s="1" t="s">
        <v>15</v>
      </c>
      <c r="J1506" s="1">
        <v>25.6</v>
      </c>
      <c r="K1506" s="1">
        <f>COUNTIF(A:A,bank_processed_transactions[[#This Row],[transaction_id]])</f>
        <v>1</v>
      </c>
    </row>
    <row r="1507" spans="1:11" x14ac:dyDescent="0.3">
      <c r="A1507" s="1" t="s">
        <v>3182</v>
      </c>
      <c r="B1507" s="2">
        <v>46044</v>
      </c>
      <c r="C1507" s="1" t="s">
        <v>74</v>
      </c>
      <c r="D1507" s="1" t="s">
        <v>12</v>
      </c>
      <c r="E1507" s="1" t="s">
        <v>13</v>
      </c>
      <c r="F1507" s="1">
        <v>910.32</v>
      </c>
      <c r="G1507" s="1" t="s">
        <v>14</v>
      </c>
      <c r="H1507" s="2">
        <v>46044</v>
      </c>
      <c r="I1507" s="1" t="s">
        <v>28</v>
      </c>
      <c r="J1507" s="1">
        <v>55.4</v>
      </c>
      <c r="K1507" s="1">
        <f>COUNTIF(A:A,bank_processed_transactions[[#This Row],[transaction_id]])</f>
        <v>1</v>
      </c>
    </row>
    <row r="1508" spans="1:11" x14ac:dyDescent="0.3">
      <c r="A1508" s="1" t="s">
        <v>4824</v>
      </c>
      <c r="B1508" s="2">
        <v>46083</v>
      </c>
      <c r="C1508" s="1" t="s">
        <v>2771</v>
      </c>
      <c r="D1508" s="1" t="s">
        <v>46</v>
      </c>
      <c r="E1508" s="1" t="s">
        <v>13</v>
      </c>
      <c r="F1508" s="1">
        <v>6662.73</v>
      </c>
      <c r="G1508" s="1" t="s">
        <v>14</v>
      </c>
      <c r="H1508" s="2">
        <v>46084</v>
      </c>
      <c r="I1508" s="1" t="s">
        <v>15</v>
      </c>
      <c r="J1508" s="1">
        <v>9.4</v>
      </c>
      <c r="K1508" s="1">
        <f>COUNTIF(A:A,bank_processed_transactions[[#This Row],[transaction_id]])</f>
        <v>1</v>
      </c>
    </row>
    <row r="1509" spans="1:11" x14ac:dyDescent="0.3">
      <c r="A1509" s="1" t="s">
        <v>2307</v>
      </c>
      <c r="B1509" s="2">
        <v>46084</v>
      </c>
      <c r="C1509" s="1" t="s">
        <v>1694</v>
      </c>
      <c r="D1509" s="1" t="s">
        <v>66</v>
      </c>
      <c r="E1509" s="1" t="s">
        <v>13</v>
      </c>
      <c r="F1509" s="1">
        <v>23316.68</v>
      </c>
      <c r="G1509" s="1" t="s">
        <v>14</v>
      </c>
      <c r="H1509" s="2">
        <v>46087</v>
      </c>
      <c r="I1509" s="1" t="s">
        <v>15</v>
      </c>
      <c r="J1509" s="1">
        <v>29.3</v>
      </c>
      <c r="K1509" s="1">
        <f>COUNTIF(A:A,bank_processed_transactions[[#This Row],[transaction_id]])</f>
        <v>1</v>
      </c>
    </row>
    <row r="1510" spans="1:11" x14ac:dyDescent="0.3">
      <c r="A1510" s="1" t="s">
        <v>3176</v>
      </c>
      <c r="B1510" s="2">
        <v>46062</v>
      </c>
      <c r="C1510" s="1" t="s">
        <v>261</v>
      </c>
      <c r="D1510" s="1" t="s">
        <v>12</v>
      </c>
      <c r="E1510" s="1" t="s">
        <v>21</v>
      </c>
      <c r="F1510" s="1">
        <v>2109.25</v>
      </c>
      <c r="G1510" s="1" t="s">
        <v>14</v>
      </c>
      <c r="H1510" s="2">
        <v>46064</v>
      </c>
      <c r="I1510" s="1" t="s">
        <v>15</v>
      </c>
      <c r="J1510" s="1">
        <v>11.6</v>
      </c>
      <c r="K1510" s="1">
        <f>COUNTIF(A:A,bank_processed_transactions[[#This Row],[transaction_id]])</f>
        <v>1</v>
      </c>
    </row>
    <row r="1511" spans="1:11" x14ac:dyDescent="0.3">
      <c r="A1511" s="1" t="s">
        <v>119</v>
      </c>
      <c r="B1511" s="2">
        <v>46079</v>
      </c>
      <c r="C1511" s="1" t="s">
        <v>120</v>
      </c>
      <c r="D1511" s="1" t="s">
        <v>35</v>
      </c>
      <c r="E1511" s="1" t="s">
        <v>21</v>
      </c>
      <c r="F1511" s="1">
        <v>654.94000000000005</v>
      </c>
      <c r="G1511" s="1" t="s">
        <v>14</v>
      </c>
      <c r="H1511" s="2">
        <v>46080</v>
      </c>
      <c r="I1511" s="1" t="s">
        <v>28</v>
      </c>
      <c r="J1511" s="1">
        <v>20.9</v>
      </c>
      <c r="K1511" s="1">
        <f>COUNTIF(A:A,bank_processed_transactions[[#This Row],[transaction_id]])</f>
        <v>1</v>
      </c>
    </row>
    <row r="1512" spans="1:11" x14ac:dyDescent="0.3">
      <c r="A1512" s="1" t="s">
        <v>172</v>
      </c>
      <c r="B1512" s="2">
        <v>46077</v>
      </c>
      <c r="C1512" s="1" t="s">
        <v>173</v>
      </c>
      <c r="D1512" s="1" t="s">
        <v>66</v>
      </c>
      <c r="E1512" s="1" t="s">
        <v>27</v>
      </c>
      <c r="F1512" s="1">
        <v>5668.65</v>
      </c>
      <c r="G1512" s="1" t="s">
        <v>14</v>
      </c>
      <c r="H1512" s="2">
        <v>46080</v>
      </c>
      <c r="I1512" s="1" t="s">
        <v>22</v>
      </c>
      <c r="J1512" s="1">
        <v>25.8</v>
      </c>
      <c r="K1512" s="1">
        <f>COUNTIF(A:A,bank_processed_transactions[[#This Row],[transaction_id]])</f>
        <v>1</v>
      </c>
    </row>
    <row r="1513" spans="1:11" x14ac:dyDescent="0.3">
      <c r="A1513" s="1" t="s">
        <v>733</v>
      </c>
      <c r="B1513" s="2">
        <v>46057</v>
      </c>
      <c r="C1513" s="1" t="s">
        <v>734</v>
      </c>
      <c r="D1513" s="1" t="s">
        <v>12</v>
      </c>
      <c r="E1513" s="1" t="s">
        <v>13</v>
      </c>
      <c r="F1513" s="1">
        <v>2205.58</v>
      </c>
      <c r="G1513" s="1" t="s">
        <v>14</v>
      </c>
      <c r="H1513" s="2">
        <v>46058</v>
      </c>
      <c r="I1513" s="1" t="s">
        <v>15</v>
      </c>
      <c r="J1513" s="1">
        <v>39.5</v>
      </c>
      <c r="K1513" s="1">
        <f>COUNTIF(A:A,bank_processed_transactions[[#This Row],[transaction_id]])</f>
        <v>1</v>
      </c>
    </row>
    <row r="1514" spans="1:11" x14ac:dyDescent="0.3">
      <c r="A1514" s="1" t="s">
        <v>3508</v>
      </c>
      <c r="B1514" s="2">
        <v>46112</v>
      </c>
      <c r="C1514" s="1" t="s">
        <v>17</v>
      </c>
      <c r="D1514" s="1" t="s">
        <v>66</v>
      </c>
      <c r="E1514" s="1" t="s">
        <v>27</v>
      </c>
      <c r="F1514" s="1">
        <v>4351.6499999999996</v>
      </c>
      <c r="G1514" s="1" t="s">
        <v>89</v>
      </c>
      <c r="H1514" s="2">
        <v>46112</v>
      </c>
      <c r="I1514" s="1" t="s">
        <v>15</v>
      </c>
      <c r="J1514" s="1">
        <v>30.8</v>
      </c>
      <c r="K1514" s="1">
        <f>COUNTIF(A:A,bank_processed_transactions[[#This Row],[transaction_id]])</f>
        <v>1</v>
      </c>
    </row>
    <row r="1515" spans="1:11" x14ac:dyDescent="0.3">
      <c r="A1515" s="1" t="s">
        <v>785</v>
      </c>
      <c r="B1515" s="2">
        <v>46059</v>
      </c>
      <c r="C1515" s="1" t="s">
        <v>786</v>
      </c>
      <c r="D1515" s="1" t="s">
        <v>12</v>
      </c>
      <c r="E1515" s="1" t="s">
        <v>21</v>
      </c>
      <c r="F1515" s="1">
        <v>10365.93</v>
      </c>
      <c r="G1515" s="1" t="s">
        <v>14</v>
      </c>
      <c r="H1515" s="2">
        <v>46059</v>
      </c>
      <c r="I1515" s="1" t="s">
        <v>15</v>
      </c>
      <c r="J1515" s="1">
        <v>20.2</v>
      </c>
      <c r="K1515" s="1">
        <f>COUNTIF(A:A,bank_processed_transactions[[#This Row],[transaction_id]])</f>
        <v>1</v>
      </c>
    </row>
    <row r="1516" spans="1:11" x14ac:dyDescent="0.3">
      <c r="A1516" s="1" t="s">
        <v>3583</v>
      </c>
      <c r="B1516" s="2">
        <v>46080</v>
      </c>
      <c r="C1516" s="1" t="s">
        <v>645</v>
      </c>
      <c r="D1516" s="1" t="s">
        <v>18</v>
      </c>
      <c r="E1516" s="1" t="s">
        <v>13</v>
      </c>
      <c r="F1516" s="1">
        <v>3640.28</v>
      </c>
      <c r="G1516" s="1" t="s">
        <v>14</v>
      </c>
      <c r="H1516" s="2">
        <v>46080</v>
      </c>
      <c r="I1516" s="1" t="s">
        <v>15</v>
      </c>
      <c r="J1516" s="1">
        <v>71.900000000000006</v>
      </c>
      <c r="K1516" s="1">
        <f>COUNTIF(A:A,bank_processed_transactions[[#This Row],[transaction_id]])</f>
        <v>1</v>
      </c>
    </row>
    <row r="1517" spans="1:11" x14ac:dyDescent="0.3">
      <c r="A1517" s="1" t="s">
        <v>3396</v>
      </c>
      <c r="B1517" s="2">
        <v>46034</v>
      </c>
      <c r="C1517" s="1" t="s">
        <v>465</v>
      </c>
      <c r="D1517" s="1" t="s">
        <v>35</v>
      </c>
      <c r="E1517" s="1" t="s">
        <v>27</v>
      </c>
      <c r="F1517" s="1">
        <v>2707.07</v>
      </c>
      <c r="G1517" s="1" t="s">
        <v>14</v>
      </c>
      <c r="H1517" s="2">
        <v>46034</v>
      </c>
      <c r="I1517" s="1" t="s">
        <v>22</v>
      </c>
      <c r="J1517" s="1">
        <v>11.4</v>
      </c>
      <c r="K1517" s="1">
        <f>COUNTIF(A:A,bank_processed_transactions[[#This Row],[transaction_id]])</f>
        <v>1</v>
      </c>
    </row>
    <row r="1518" spans="1:11" x14ac:dyDescent="0.3">
      <c r="A1518" s="1" t="s">
        <v>1617</v>
      </c>
      <c r="B1518" s="2">
        <v>46057</v>
      </c>
      <c r="C1518" s="1" t="s">
        <v>1005</v>
      </c>
      <c r="D1518" s="1" t="s">
        <v>18</v>
      </c>
      <c r="E1518" s="1" t="s">
        <v>13</v>
      </c>
      <c r="F1518" s="1">
        <v>3722.47</v>
      </c>
      <c r="G1518" s="1" t="s">
        <v>94</v>
      </c>
      <c r="H1518" s="2">
        <v>46060</v>
      </c>
      <c r="I1518" s="1" t="s">
        <v>15</v>
      </c>
      <c r="J1518" s="1">
        <v>9.8000000000000007</v>
      </c>
      <c r="K1518" s="1">
        <f>COUNTIF(A:A,bank_processed_transactions[[#This Row],[transaction_id]])</f>
        <v>1</v>
      </c>
    </row>
    <row r="1519" spans="1:11" x14ac:dyDescent="0.3">
      <c r="A1519" s="1" t="s">
        <v>2327</v>
      </c>
      <c r="B1519" s="2">
        <v>46068</v>
      </c>
      <c r="C1519" s="1" t="s">
        <v>2328</v>
      </c>
      <c r="D1519" s="1" t="s">
        <v>35</v>
      </c>
      <c r="E1519" s="1" t="s">
        <v>13</v>
      </c>
      <c r="F1519" s="1">
        <v>17741.34</v>
      </c>
      <c r="G1519" s="1" t="s">
        <v>14</v>
      </c>
      <c r="H1519" s="2">
        <v>46071</v>
      </c>
      <c r="I1519" s="1" t="s">
        <v>22</v>
      </c>
      <c r="J1519" s="1">
        <v>2.1</v>
      </c>
      <c r="K1519" s="1">
        <f>COUNTIF(A:A,bank_processed_transactions[[#This Row],[transaction_id]])</f>
        <v>1</v>
      </c>
    </row>
    <row r="1520" spans="1:11" x14ac:dyDescent="0.3">
      <c r="A1520" s="1" t="s">
        <v>4934</v>
      </c>
      <c r="B1520" s="2">
        <v>46105</v>
      </c>
      <c r="C1520" s="1" t="s">
        <v>376</v>
      </c>
      <c r="D1520" s="1" t="s">
        <v>18</v>
      </c>
      <c r="E1520" s="1" t="s">
        <v>13</v>
      </c>
      <c r="F1520" s="1">
        <v>5999.41</v>
      </c>
      <c r="G1520" s="1" t="s">
        <v>14</v>
      </c>
      <c r="H1520" s="2">
        <v>46108</v>
      </c>
      <c r="I1520" s="1" t="s">
        <v>22</v>
      </c>
      <c r="J1520" s="1">
        <v>43.3</v>
      </c>
      <c r="K1520" s="1">
        <f>COUNTIF(A:A,bank_processed_transactions[[#This Row],[transaction_id]])</f>
        <v>1</v>
      </c>
    </row>
    <row r="1521" spans="1:11" x14ac:dyDescent="0.3">
      <c r="A1521" s="1" t="s">
        <v>3776</v>
      </c>
      <c r="B1521" s="2">
        <v>46071</v>
      </c>
      <c r="C1521" s="1" t="s">
        <v>527</v>
      </c>
      <c r="D1521" s="1" t="s">
        <v>12</v>
      </c>
      <c r="E1521" s="1" t="s">
        <v>13</v>
      </c>
      <c r="F1521" s="1">
        <v>6090.66</v>
      </c>
      <c r="G1521" s="1" t="s">
        <v>14</v>
      </c>
      <c r="H1521" s="2">
        <v>46073</v>
      </c>
      <c r="I1521" s="1" t="s">
        <v>28</v>
      </c>
      <c r="J1521" s="1">
        <v>71.400000000000006</v>
      </c>
      <c r="K1521" s="1">
        <f>COUNTIF(A:A,bank_processed_transactions[[#This Row],[transaction_id]])</f>
        <v>1</v>
      </c>
    </row>
    <row r="1522" spans="1:11" x14ac:dyDescent="0.3">
      <c r="A1522" s="1" t="s">
        <v>4662</v>
      </c>
      <c r="B1522" s="2">
        <v>46071</v>
      </c>
      <c r="C1522" s="1" t="s">
        <v>977</v>
      </c>
      <c r="D1522" s="1" t="s">
        <v>12</v>
      </c>
      <c r="E1522" s="1" t="s">
        <v>13</v>
      </c>
      <c r="F1522" s="1">
        <v>1910.64</v>
      </c>
      <c r="G1522" s="1" t="s">
        <v>14</v>
      </c>
      <c r="H1522" s="2">
        <v>46074</v>
      </c>
      <c r="I1522" s="1" t="s">
        <v>15</v>
      </c>
      <c r="J1522" s="1">
        <v>43</v>
      </c>
      <c r="K1522" s="1">
        <f>COUNTIF(A:A,bank_processed_transactions[[#This Row],[transaction_id]])</f>
        <v>1</v>
      </c>
    </row>
    <row r="1523" spans="1:11" x14ac:dyDescent="0.3">
      <c r="A1523" s="1" t="s">
        <v>1095</v>
      </c>
      <c r="B1523" s="2">
        <v>46062</v>
      </c>
      <c r="C1523" s="1" t="s">
        <v>438</v>
      </c>
      <c r="D1523" s="1" t="s">
        <v>12</v>
      </c>
      <c r="E1523" s="1" t="s">
        <v>21</v>
      </c>
      <c r="F1523" s="1">
        <v>3049.94</v>
      </c>
      <c r="G1523" s="1" t="s">
        <v>14</v>
      </c>
      <c r="H1523" s="2">
        <v>46065</v>
      </c>
      <c r="I1523" s="1" t="s">
        <v>28</v>
      </c>
      <c r="J1523" s="1">
        <v>26.8</v>
      </c>
      <c r="K1523" s="1">
        <f>COUNTIF(A:A,bank_processed_transactions[[#This Row],[transaction_id]])</f>
        <v>1</v>
      </c>
    </row>
    <row r="1524" spans="1:11" x14ac:dyDescent="0.3">
      <c r="A1524" s="1" t="s">
        <v>3440</v>
      </c>
      <c r="B1524" s="2">
        <v>46093</v>
      </c>
      <c r="C1524" s="1" t="s">
        <v>382</v>
      </c>
      <c r="D1524" s="1" t="s">
        <v>12</v>
      </c>
      <c r="E1524" s="1" t="s">
        <v>27</v>
      </c>
      <c r="F1524" s="1">
        <v>42687.51</v>
      </c>
      <c r="G1524" s="1" t="s">
        <v>14</v>
      </c>
      <c r="H1524" s="2">
        <v>46094</v>
      </c>
      <c r="I1524" s="1" t="s">
        <v>15</v>
      </c>
      <c r="J1524" s="1">
        <v>43</v>
      </c>
      <c r="K1524" s="1">
        <f>COUNTIF(A:A,bank_processed_transactions[[#This Row],[transaction_id]])</f>
        <v>1</v>
      </c>
    </row>
    <row r="1525" spans="1:11" x14ac:dyDescent="0.3">
      <c r="A1525" s="1" t="s">
        <v>1566</v>
      </c>
      <c r="B1525" s="2">
        <v>46083</v>
      </c>
      <c r="C1525" s="1" t="s">
        <v>54</v>
      </c>
      <c r="D1525" s="1" t="s">
        <v>35</v>
      </c>
      <c r="E1525" s="1" t="s">
        <v>13</v>
      </c>
      <c r="F1525" s="1">
        <v>73077.679999999993</v>
      </c>
      <c r="G1525" s="1" t="s">
        <v>14</v>
      </c>
      <c r="H1525" s="2">
        <v>46085</v>
      </c>
      <c r="I1525" s="1" t="s">
        <v>22</v>
      </c>
      <c r="J1525" s="1">
        <v>18.899999999999999</v>
      </c>
      <c r="K1525" s="1">
        <f>COUNTIF(A:A,bank_processed_transactions[[#This Row],[transaction_id]])</f>
        <v>1</v>
      </c>
    </row>
    <row r="1526" spans="1:11" x14ac:dyDescent="0.3">
      <c r="A1526" s="1" t="s">
        <v>570</v>
      </c>
      <c r="B1526" s="2">
        <v>46076</v>
      </c>
      <c r="C1526" s="1" t="s">
        <v>571</v>
      </c>
      <c r="D1526" s="1" t="s">
        <v>18</v>
      </c>
      <c r="E1526" s="1" t="s">
        <v>27</v>
      </c>
      <c r="F1526" s="1">
        <v>1344.61</v>
      </c>
      <c r="G1526" s="1" t="s">
        <v>14</v>
      </c>
      <c r="H1526" s="2">
        <v>46079</v>
      </c>
      <c r="I1526" s="1" t="s">
        <v>15</v>
      </c>
      <c r="J1526" s="1">
        <v>12.2</v>
      </c>
      <c r="K1526" s="1">
        <f>COUNTIF(A:A,bank_processed_transactions[[#This Row],[transaction_id]])</f>
        <v>1</v>
      </c>
    </row>
    <row r="1527" spans="1:11" x14ac:dyDescent="0.3">
      <c r="A1527" s="1" t="s">
        <v>1848</v>
      </c>
      <c r="B1527" s="2">
        <v>46033</v>
      </c>
      <c r="C1527" s="1" t="s">
        <v>1849</v>
      </c>
      <c r="D1527" s="1" t="s">
        <v>12</v>
      </c>
      <c r="E1527" s="1" t="s">
        <v>13</v>
      </c>
      <c r="F1527" s="1">
        <v>1008.48</v>
      </c>
      <c r="G1527" s="1" t="s">
        <v>14</v>
      </c>
      <c r="H1527" s="2">
        <v>46035</v>
      </c>
      <c r="I1527" s="1" t="s">
        <v>22</v>
      </c>
      <c r="J1527" s="1">
        <v>22.6</v>
      </c>
      <c r="K1527" s="1">
        <f>COUNTIF(A:A,bank_processed_transactions[[#This Row],[transaction_id]])</f>
        <v>1</v>
      </c>
    </row>
    <row r="1528" spans="1:11" x14ac:dyDescent="0.3">
      <c r="A1528" s="1" t="s">
        <v>1551</v>
      </c>
      <c r="B1528" s="2">
        <v>46055</v>
      </c>
      <c r="C1528" s="1" t="s">
        <v>1283</v>
      </c>
      <c r="D1528" s="1" t="s">
        <v>66</v>
      </c>
      <c r="E1528" s="1" t="s">
        <v>27</v>
      </c>
      <c r="F1528" s="1">
        <v>1268.3900000000001</v>
      </c>
      <c r="G1528" s="1" t="s">
        <v>14</v>
      </c>
      <c r="H1528" s="2">
        <v>46056</v>
      </c>
      <c r="I1528" s="1" t="s">
        <v>28</v>
      </c>
      <c r="J1528" s="1">
        <v>14.1</v>
      </c>
      <c r="K1528" s="1">
        <f>COUNTIF(A:A,bank_processed_transactions[[#This Row],[transaction_id]])</f>
        <v>1</v>
      </c>
    </row>
    <row r="1529" spans="1:11" x14ac:dyDescent="0.3">
      <c r="A1529" s="1" t="s">
        <v>4456</v>
      </c>
      <c r="B1529" s="2">
        <v>46032</v>
      </c>
      <c r="C1529" s="1" t="s">
        <v>1486</v>
      </c>
      <c r="D1529" s="1" t="s">
        <v>12</v>
      </c>
      <c r="E1529" s="1" t="s">
        <v>13</v>
      </c>
      <c r="F1529" s="1">
        <v>3039.75</v>
      </c>
      <c r="G1529" s="1" t="s">
        <v>94</v>
      </c>
      <c r="H1529" s="2">
        <v>46035</v>
      </c>
      <c r="I1529" s="1" t="s">
        <v>28</v>
      </c>
      <c r="J1529" s="1">
        <v>14.8</v>
      </c>
      <c r="K1529" s="1">
        <f>COUNTIF(A:A,bank_processed_transactions[[#This Row],[transaction_id]])</f>
        <v>1</v>
      </c>
    </row>
    <row r="1530" spans="1:11" x14ac:dyDescent="0.3">
      <c r="A1530" s="1" t="s">
        <v>2995</v>
      </c>
      <c r="B1530" s="2">
        <v>46099</v>
      </c>
      <c r="C1530" s="1" t="s">
        <v>2790</v>
      </c>
      <c r="D1530" s="1" t="s">
        <v>18</v>
      </c>
      <c r="E1530" s="1" t="s">
        <v>55</v>
      </c>
      <c r="F1530" s="1">
        <v>2269.89</v>
      </c>
      <c r="G1530" s="1" t="s">
        <v>14</v>
      </c>
      <c r="H1530" s="2">
        <v>46100</v>
      </c>
      <c r="I1530" s="1" t="s">
        <v>15</v>
      </c>
      <c r="J1530" s="1">
        <v>3.5</v>
      </c>
      <c r="K1530" s="1">
        <f>COUNTIF(A:A,bank_processed_transactions[[#This Row],[transaction_id]])</f>
        <v>1</v>
      </c>
    </row>
    <row r="1531" spans="1:11" x14ac:dyDescent="0.3">
      <c r="A1531" s="1" t="s">
        <v>2830</v>
      </c>
      <c r="B1531" s="2">
        <v>46111</v>
      </c>
      <c r="C1531" s="1" t="s">
        <v>1465</v>
      </c>
      <c r="D1531" s="1" t="s">
        <v>12</v>
      </c>
      <c r="E1531" s="1" t="s">
        <v>13</v>
      </c>
      <c r="F1531" s="1">
        <v>7600.28</v>
      </c>
      <c r="G1531" s="1" t="s">
        <v>14</v>
      </c>
      <c r="H1531" s="2">
        <v>46111</v>
      </c>
      <c r="I1531" s="1" t="s">
        <v>15</v>
      </c>
      <c r="J1531" s="1">
        <v>20.5</v>
      </c>
      <c r="K1531" s="1">
        <f>COUNTIF(A:A,bank_processed_transactions[[#This Row],[transaction_id]])</f>
        <v>1</v>
      </c>
    </row>
    <row r="1532" spans="1:11" x14ac:dyDescent="0.3">
      <c r="A1532" s="1" t="s">
        <v>1071</v>
      </c>
      <c r="B1532" s="2">
        <v>46059</v>
      </c>
      <c r="C1532" s="1" t="s">
        <v>1072</v>
      </c>
      <c r="D1532" s="1" t="s">
        <v>12</v>
      </c>
      <c r="E1532" s="1" t="s">
        <v>21</v>
      </c>
      <c r="F1532" s="1">
        <v>5799.29</v>
      </c>
      <c r="G1532" s="1" t="s">
        <v>94</v>
      </c>
      <c r="H1532" s="2">
        <v>46059</v>
      </c>
      <c r="I1532" s="1" t="s">
        <v>28</v>
      </c>
      <c r="J1532" s="1">
        <v>35.6</v>
      </c>
      <c r="K1532" s="1">
        <f>COUNTIF(A:A,bank_processed_transactions[[#This Row],[transaction_id]])</f>
        <v>1</v>
      </c>
    </row>
    <row r="1533" spans="1:11" x14ac:dyDescent="0.3">
      <c r="A1533" s="1" t="s">
        <v>4678</v>
      </c>
      <c r="B1533" s="2">
        <v>46046</v>
      </c>
      <c r="C1533" s="1" t="s">
        <v>957</v>
      </c>
      <c r="D1533" s="1" t="s">
        <v>66</v>
      </c>
      <c r="E1533" s="1" t="s">
        <v>55</v>
      </c>
      <c r="F1533" s="1">
        <v>1491.74</v>
      </c>
      <c r="G1533" s="1" t="s">
        <v>14</v>
      </c>
      <c r="H1533" s="2">
        <v>46048</v>
      </c>
      <c r="I1533" s="1" t="s">
        <v>22</v>
      </c>
      <c r="J1533" s="1">
        <v>22.9</v>
      </c>
      <c r="K1533" s="1">
        <f>COUNTIF(A:A,bank_processed_transactions[[#This Row],[transaction_id]])</f>
        <v>1</v>
      </c>
    </row>
    <row r="1534" spans="1:11" x14ac:dyDescent="0.3">
      <c r="A1534" s="1" t="s">
        <v>2876</v>
      </c>
      <c r="B1534" s="2">
        <v>46110</v>
      </c>
      <c r="C1534" s="1" t="s">
        <v>157</v>
      </c>
      <c r="D1534" s="1" t="s">
        <v>35</v>
      </c>
      <c r="E1534" s="1" t="s">
        <v>27</v>
      </c>
      <c r="F1534" s="1">
        <v>7125.24</v>
      </c>
      <c r="G1534" s="1" t="s">
        <v>14</v>
      </c>
      <c r="H1534" s="2">
        <v>46112</v>
      </c>
      <c r="I1534" s="1" t="s">
        <v>15</v>
      </c>
      <c r="J1534" s="1">
        <v>47</v>
      </c>
      <c r="K1534" s="1">
        <f>COUNTIF(A:A,bank_processed_transactions[[#This Row],[transaction_id]])</f>
        <v>1</v>
      </c>
    </row>
    <row r="1535" spans="1:11" x14ac:dyDescent="0.3">
      <c r="A1535" s="1" t="s">
        <v>2428</v>
      </c>
      <c r="B1535" s="2">
        <v>46064</v>
      </c>
      <c r="C1535" s="1" t="s">
        <v>1808</v>
      </c>
      <c r="D1535" s="1" t="s">
        <v>18</v>
      </c>
      <c r="E1535" s="1" t="s">
        <v>27</v>
      </c>
      <c r="F1535" s="1">
        <v>45810.89</v>
      </c>
      <c r="G1535" s="1" t="s">
        <v>14</v>
      </c>
      <c r="H1535" s="2">
        <v>46066</v>
      </c>
      <c r="I1535" s="1" t="s">
        <v>15</v>
      </c>
      <c r="J1535" s="1">
        <v>23.4</v>
      </c>
      <c r="K1535" s="1">
        <f>COUNTIF(A:A,bank_processed_transactions[[#This Row],[transaction_id]])</f>
        <v>1</v>
      </c>
    </row>
    <row r="1536" spans="1:11" x14ac:dyDescent="0.3">
      <c r="A1536" s="1" t="s">
        <v>3003</v>
      </c>
      <c r="B1536" s="2">
        <v>46086</v>
      </c>
      <c r="C1536" s="1" t="s">
        <v>508</v>
      </c>
      <c r="D1536" s="1" t="s">
        <v>66</v>
      </c>
      <c r="E1536" s="1" t="s">
        <v>21</v>
      </c>
      <c r="F1536" s="1">
        <v>22322.79</v>
      </c>
      <c r="G1536" s="1" t="s">
        <v>89</v>
      </c>
      <c r="H1536" s="2">
        <v>46087</v>
      </c>
      <c r="I1536" s="1" t="s">
        <v>28</v>
      </c>
      <c r="J1536" s="1">
        <v>26.6</v>
      </c>
      <c r="K1536" s="1">
        <f>COUNTIF(A:A,bank_processed_transactions[[#This Row],[transaction_id]])</f>
        <v>1</v>
      </c>
    </row>
    <row r="1537" spans="1:11" x14ac:dyDescent="0.3">
      <c r="A1537" s="1" t="s">
        <v>4886</v>
      </c>
      <c r="B1537" s="2">
        <v>46048</v>
      </c>
      <c r="C1537" s="1" t="s">
        <v>725</v>
      </c>
      <c r="D1537" s="1" t="s">
        <v>35</v>
      </c>
      <c r="E1537" s="1" t="s">
        <v>13</v>
      </c>
      <c r="F1537" s="1">
        <v>6658.92</v>
      </c>
      <c r="G1537" s="1" t="s">
        <v>14</v>
      </c>
      <c r="H1537" s="2">
        <v>46049</v>
      </c>
      <c r="I1537" s="1" t="s">
        <v>15</v>
      </c>
      <c r="J1537" s="1">
        <v>41.4</v>
      </c>
      <c r="K1537" s="1">
        <f>COUNTIF(A:A,bank_processed_transactions[[#This Row],[transaction_id]])</f>
        <v>1</v>
      </c>
    </row>
    <row r="1538" spans="1:11" x14ac:dyDescent="0.3">
      <c r="A1538" s="1" t="s">
        <v>1035</v>
      </c>
      <c r="B1538" s="2">
        <v>46031</v>
      </c>
      <c r="C1538" s="1" t="s">
        <v>1036</v>
      </c>
      <c r="D1538" s="1" t="s">
        <v>18</v>
      </c>
      <c r="E1538" s="1" t="s">
        <v>27</v>
      </c>
      <c r="F1538" s="1">
        <v>1881.12</v>
      </c>
      <c r="G1538" s="1" t="s">
        <v>14</v>
      </c>
      <c r="H1538" s="2">
        <v>46032</v>
      </c>
      <c r="I1538" s="1" t="s">
        <v>22</v>
      </c>
      <c r="J1538" s="1">
        <v>66.8</v>
      </c>
      <c r="K1538" s="1">
        <f>COUNTIF(A:A,bank_processed_transactions[[#This Row],[transaction_id]])</f>
        <v>1</v>
      </c>
    </row>
    <row r="1539" spans="1:11" x14ac:dyDescent="0.3">
      <c r="A1539" s="1" t="s">
        <v>289</v>
      </c>
      <c r="B1539" s="2">
        <v>46081</v>
      </c>
      <c r="C1539" s="1" t="s">
        <v>290</v>
      </c>
      <c r="D1539" s="1" t="s">
        <v>35</v>
      </c>
      <c r="E1539" s="1" t="s">
        <v>21</v>
      </c>
      <c r="F1539" s="1">
        <v>2513.42</v>
      </c>
      <c r="G1539" s="1" t="s">
        <v>14</v>
      </c>
      <c r="H1539" s="2">
        <v>46082</v>
      </c>
      <c r="I1539" s="1" t="s">
        <v>15</v>
      </c>
      <c r="J1539" s="1">
        <v>51.7</v>
      </c>
      <c r="K1539" s="1">
        <f>COUNTIF(A:A,bank_processed_transactions[[#This Row],[transaction_id]])</f>
        <v>1</v>
      </c>
    </row>
    <row r="1540" spans="1:11" x14ac:dyDescent="0.3">
      <c r="A1540" s="1" t="s">
        <v>1758</v>
      </c>
      <c r="B1540" s="2">
        <v>46030</v>
      </c>
      <c r="C1540" s="1" t="s">
        <v>1759</v>
      </c>
      <c r="D1540" s="1" t="s">
        <v>12</v>
      </c>
      <c r="E1540" s="1" t="s">
        <v>13</v>
      </c>
      <c r="F1540" s="1">
        <v>1242.56</v>
      </c>
      <c r="G1540" s="1" t="s">
        <v>14</v>
      </c>
      <c r="H1540" s="2">
        <v>46032</v>
      </c>
      <c r="I1540" s="1" t="s">
        <v>22</v>
      </c>
      <c r="J1540" s="1">
        <v>29.2</v>
      </c>
      <c r="K1540" s="1">
        <f>COUNTIF(A:A,bank_processed_transactions[[#This Row],[transaction_id]])</f>
        <v>1</v>
      </c>
    </row>
    <row r="1541" spans="1:11" x14ac:dyDescent="0.3">
      <c r="A1541" s="1" t="s">
        <v>1134</v>
      </c>
      <c r="B1541" s="2">
        <v>46048</v>
      </c>
      <c r="C1541" s="1" t="s">
        <v>32</v>
      </c>
      <c r="D1541" s="1" t="s">
        <v>12</v>
      </c>
      <c r="E1541" s="1" t="s">
        <v>13</v>
      </c>
      <c r="F1541" s="1">
        <v>4753.7299999999996</v>
      </c>
      <c r="G1541" s="1" t="s">
        <v>14</v>
      </c>
      <c r="H1541" s="2">
        <v>46051</v>
      </c>
      <c r="I1541" s="1" t="s">
        <v>22</v>
      </c>
      <c r="J1541" s="1">
        <v>99.9</v>
      </c>
      <c r="K1541" s="1">
        <f>COUNTIF(A:A,bank_processed_transactions[[#This Row],[transaction_id]])</f>
        <v>1</v>
      </c>
    </row>
    <row r="1542" spans="1:11" x14ac:dyDescent="0.3">
      <c r="A1542" s="1" t="s">
        <v>3332</v>
      </c>
      <c r="B1542" s="2">
        <v>46044</v>
      </c>
      <c r="C1542" s="1" t="s">
        <v>454</v>
      </c>
      <c r="D1542" s="1" t="s">
        <v>66</v>
      </c>
      <c r="E1542" s="1" t="s">
        <v>21</v>
      </c>
      <c r="F1542" s="1">
        <v>1751.42</v>
      </c>
      <c r="G1542" s="1" t="s">
        <v>89</v>
      </c>
      <c r="H1542" s="2">
        <v>46049</v>
      </c>
      <c r="I1542" s="1" t="s">
        <v>15</v>
      </c>
      <c r="J1542" s="1">
        <v>49.1</v>
      </c>
      <c r="K1542" s="1">
        <f>COUNTIF(A:A,bank_processed_transactions[[#This Row],[transaction_id]])</f>
        <v>1</v>
      </c>
    </row>
    <row r="1543" spans="1:11" x14ac:dyDescent="0.3">
      <c r="A1543" s="1" t="s">
        <v>4591</v>
      </c>
      <c r="B1543" s="2">
        <v>46100</v>
      </c>
      <c r="C1543" s="1" t="s">
        <v>1952</v>
      </c>
      <c r="D1543" s="1" t="s">
        <v>18</v>
      </c>
      <c r="E1543" s="1" t="s">
        <v>27</v>
      </c>
      <c r="F1543" s="1">
        <v>1550.24</v>
      </c>
      <c r="G1543" s="1" t="s">
        <v>94</v>
      </c>
      <c r="H1543" s="2">
        <v>46101</v>
      </c>
      <c r="I1543" s="1" t="s">
        <v>15</v>
      </c>
      <c r="J1543" s="1">
        <v>23.6</v>
      </c>
      <c r="K1543" s="1">
        <f>COUNTIF(A:A,bank_processed_transactions[[#This Row],[transaction_id]])</f>
        <v>1</v>
      </c>
    </row>
    <row r="1544" spans="1:11" x14ac:dyDescent="0.3">
      <c r="A1544" s="1" t="s">
        <v>4095</v>
      </c>
      <c r="B1544" s="2">
        <v>46024</v>
      </c>
      <c r="C1544" s="1" t="s">
        <v>656</v>
      </c>
      <c r="D1544" s="1" t="s">
        <v>46</v>
      </c>
      <c r="E1544" s="1" t="s">
        <v>27</v>
      </c>
      <c r="F1544" s="1">
        <v>1067.96</v>
      </c>
      <c r="G1544" s="1" t="s">
        <v>14</v>
      </c>
      <c r="H1544" s="2">
        <v>46026</v>
      </c>
      <c r="I1544" s="1" t="s">
        <v>15</v>
      </c>
      <c r="J1544" s="1">
        <v>29.3</v>
      </c>
      <c r="K1544" s="1">
        <f>COUNTIF(A:A,bank_processed_transactions[[#This Row],[transaction_id]])</f>
        <v>1</v>
      </c>
    </row>
    <row r="1545" spans="1:11" x14ac:dyDescent="0.3">
      <c r="A1545" s="1" t="s">
        <v>4086</v>
      </c>
      <c r="B1545" s="2">
        <v>46085</v>
      </c>
      <c r="C1545" s="1" t="s">
        <v>1870</v>
      </c>
      <c r="D1545" s="1" t="s">
        <v>35</v>
      </c>
      <c r="E1545" s="1" t="s">
        <v>27</v>
      </c>
      <c r="F1545" s="1">
        <v>5717.25</v>
      </c>
      <c r="G1545" s="1" t="s">
        <v>14</v>
      </c>
      <c r="H1545" s="2">
        <v>46086</v>
      </c>
      <c r="I1545" s="1" t="s">
        <v>15</v>
      </c>
      <c r="J1545" s="1">
        <v>24.1</v>
      </c>
      <c r="K1545" s="1">
        <f>COUNTIF(A:A,bank_processed_transactions[[#This Row],[transaction_id]])</f>
        <v>1</v>
      </c>
    </row>
    <row r="1546" spans="1:11" x14ac:dyDescent="0.3">
      <c r="A1546" s="1" t="s">
        <v>1863</v>
      </c>
      <c r="B1546" s="2">
        <v>46066</v>
      </c>
      <c r="C1546" s="1" t="s">
        <v>533</v>
      </c>
      <c r="D1546" s="1" t="s">
        <v>12</v>
      </c>
      <c r="E1546" s="1" t="s">
        <v>27</v>
      </c>
      <c r="F1546" s="1">
        <v>3011.87</v>
      </c>
      <c r="G1546" s="1" t="s">
        <v>94</v>
      </c>
      <c r="H1546" s="2">
        <v>46067</v>
      </c>
      <c r="I1546" s="1" t="s">
        <v>15</v>
      </c>
      <c r="J1546" s="1">
        <v>6.3</v>
      </c>
      <c r="K1546" s="1">
        <f>COUNTIF(A:A,bank_processed_transactions[[#This Row],[transaction_id]])</f>
        <v>1</v>
      </c>
    </row>
    <row r="1547" spans="1:11" x14ac:dyDescent="0.3">
      <c r="A1547" s="1" t="s">
        <v>4150</v>
      </c>
      <c r="B1547" s="2">
        <v>46107</v>
      </c>
      <c r="C1547" s="1" t="s">
        <v>180</v>
      </c>
      <c r="D1547" s="1" t="s">
        <v>12</v>
      </c>
      <c r="E1547" s="1" t="s">
        <v>13</v>
      </c>
      <c r="F1547" s="1">
        <v>13802</v>
      </c>
      <c r="G1547" s="1" t="s">
        <v>14</v>
      </c>
      <c r="H1547" s="2">
        <v>46109</v>
      </c>
      <c r="I1547" s="1" t="s">
        <v>15</v>
      </c>
      <c r="J1547" s="1">
        <v>9.6</v>
      </c>
      <c r="K1547" s="1">
        <f>COUNTIF(A:A,bank_processed_transactions[[#This Row],[transaction_id]])</f>
        <v>1</v>
      </c>
    </row>
    <row r="1548" spans="1:11" x14ac:dyDescent="0.3">
      <c r="A1548" s="1" t="s">
        <v>671</v>
      </c>
      <c r="B1548" s="2">
        <v>46093</v>
      </c>
      <c r="C1548" s="1" t="s">
        <v>672</v>
      </c>
      <c r="D1548" s="1" t="s">
        <v>18</v>
      </c>
      <c r="E1548" s="1" t="s">
        <v>21</v>
      </c>
      <c r="F1548" s="1">
        <v>6688.84</v>
      </c>
      <c r="G1548" s="1" t="s">
        <v>94</v>
      </c>
      <c r="H1548" s="2">
        <v>46094</v>
      </c>
      <c r="I1548" s="1" t="s">
        <v>15</v>
      </c>
      <c r="J1548" s="1">
        <v>14.8</v>
      </c>
      <c r="K1548" s="1">
        <f>COUNTIF(A:A,bank_processed_transactions[[#This Row],[transaction_id]])</f>
        <v>1</v>
      </c>
    </row>
    <row r="1549" spans="1:11" x14ac:dyDescent="0.3">
      <c r="A1549" s="1" t="s">
        <v>1887</v>
      </c>
      <c r="B1549" s="2">
        <v>46054</v>
      </c>
      <c r="C1549" s="1" t="s">
        <v>257</v>
      </c>
      <c r="D1549" s="1" t="s">
        <v>66</v>
      </c>
      <c r="E1549" s="1" t="s">
        <v>13</v>
      </c>
      <c r="F1549" s="1">
        <v>1805.98</v>
      </c>
      <c r="G1549" s="1" t="s">
        <v>14</v>
      </c>
      <c r="H1549" s="2">
        <v>46055</v>
      </c>
      <c r="I1549" s="1" t="s">
        <v>15</v>
      </c>
      <c r="J1549" s="1">
        <v>30.8</v>
      </c>
      <c r="K1549" s="1">
        <f>COUNTIF(A:A,bank_processed_transactions[[#This Row],[transaction_id]])</f>
        <v>1</v>
      </c>
    </row>
    <row r="1550" spans="1:11" x14ac:dyDescent="0.3">
      <c r="A1550" s="1" t="s">
        <v>4370</v>
      </c>
      <c r="B1550" s="2">
        <v>46056</v>
      </c>
      <c r="C1550" s="1" t="s">
        <v>940</v>
      </c>
      <c r="D1550" s="1" t="s">
        <v>12</v>
      </c>
      <c r="E1550" s="1" t="s">
        <v>13</v>
      </c>
      <c r="F1550" s="1">
        <v>1440.07</v>
      </c>
      <c r="G1550" s="1" t="s">
        <v>14</v>
      </c>
      <c r="H1550" s="2">
        <v>46059</v>
      </c>
      <c r="I1550" s="1" t="s">
        <v>28</v>
      </c>
      <c r="J1550" s="1">
        <v>41.5</v>
      </c>
      <c r="K1550" s="1">
        <f>COUNTIF(A:A,bank_processed_transactions[[#This Row],[transaction_id]])</f>
        <v>1</v>
      </c>
    </row>
    <row r="1551" spans="1:11" x14ac:dyDescent="0.3">
      <c r="A1551" s="1" t="s">
        <v>4017</v>
      </c>
      <c r="B1551" s="2">
        <v>46082</v>
      </c>
      <c r="C1551" s="1" t="s">
        <v>2887</v>
      </c>
      <c r="D1551" s="1" t="s">
        <v>12</v>
      </c>
      <c r="E1551" s="1" t="s">
        <v>27</v>
      </c>
      <c r="F1551" s="1">
        <v>2726.09</v>
      </c>
      <c r="G1551" s="1" t="s">
        <v>14</v>
      </c>
      <c r="H1551" s="2">
        <v>46082</v>
      </c>
      <c r="I1551" s="1" t="s">
        <v>15</v>
      </c>
      <c r="J1551" s="1">
        <v>48.9</v>
      </c>
      <c r="K1551" s="1">
        <f>COUNTIF(A:A,bank_processed_transactions[[#This Row],[transaction_id]])</f>
        <v>1</v>
      </c>
    </row>
    <row r="1552" spans="1:11" x14ac:dyDescent="0.3">
      <c r="A1552" s="1" t="s">
        <v>3746</v>
      </c>
      <c r="B1552" s="2">
        <v>46086</v>
      </c>
      <c r="C1552" s="1" t="s">
        <v>20</v>
      </c>
      <c r="D1552" s="1" t="s">
        <v>12</v>
      </c>
      <c r="E1552" s="1" t="s">
        <v>13</v>
      </c>
      <c r="F1552" s="1">
        <v>3782.24</v>
      </c>
      <c r="G1552" s="1" t="s">
        <v>14</v>
      </c>
      <c r="H1552" s="2">
        <v>46087</v>
      </c>
      <c r="I1552" s="1" t="s">
        <v>22</v>
      </c>
      <c r="J1552" s="1">
        <v>52.6</v>
      </c>
      <c r="K1552" s="1">
        <f>COUNTIF(A:A,bank_processed_transactions[[#This Row],[transaction_id]])</f>
        <v>1</v>
      </c>
    </row>
    <row r="1553" spans="1:11" x14ac:dyDescent="0.3">
      <c r="A1553" s="1" t="s">
        <v>4765</v>
      </c>
      <c r="B1553" s="2">
        <v>46051</v>
      </c>
      <c r="C1553" s="1" t="s">
        <v>898</v>
      </c>
      <c r="D1553" s="1" t="s">
        <v>12</v>
      </c>
      <c r="E1553" s="1" t="s">
        <v>27</v>
      </c>
      <c r="F1553" s="1">
        <v>2506.7800000000002</v>
      </c>
      <c r="G1553" s="1" t="s">
        <v>14</v>
      </c>
      <c r="H1553" s="2">
        <v>46052</v>
      </c>
      <c r="I1553" s="1" t="s">
        <v>15</v>
      </c>
      <c r="J1553" s="1">
        <v>20.2</v>
      </c>
      <c r="K1553" s="1">
        <f>COUNTIF(A:A,bank_processed_transactions[[#This Row],[transaction_id]])</f>
        <v>1</v>
      </c>
    </row>
    <row r="1554" spans="1:11" x14ac:dyDescent="0.3">
      <c r="A1554" s="1" t="s">
        <v>3402</v>
      </c>
      <c r="B1554" s="2">
        <v>46048</v>
      </c>
      <c r="C1554" s="1" t="s">
        <v>1013</v>
      </c>
      <c r="D1554" s="1" t="s">
        <v>66</v>
      </c>
      <c r="E1554" s="1" t="s">
        <v>21</v>
      </c>
      <c r="F1554" s="1">
        <v>4142.3999999999996</v>
      </c>
      <c r="G1554" s="1" t="s">
        <v>14</v>
      </c>
      <c r="H1554" s="2">
        <v>46051</v>
      </c>
      <c r="I1554" s="1" t="s">
        <v>28</v>
      </c>
      <c r="J1554" s="1">
        <v>38.1</v>
      </c>
      <c r="K1554" s="1">
        <f>COUNTIF(A:A,bank_processed_transactions[[#This Row],[transaction_id]])</f>
        <v>1</v>
      </c>
    </row>
    <row r="1555" spans="1:11" x14ac:dyDescent="0.3">
      <c r="A1555" s="1" t="s">
        <v>4515</v>
      </c>
      <c r="B1555" s="2">
        <v>46087</v>
      </c>
      <c r="C1555" s="1" t="s">
        <v>559</v>
      </c>
      <c r="D1555" s="1" t="s">
        <v>35</v>
      </c>
      <c r="E1555" s="1" t="s">
        <v>27</v>
      </c>
      <c r="F1555" s="1">
        <v>7264.51</v>
      </c>
      <c r="G1555" s="1" t="s">
        <v>14</v>
      </c>
      <c r="H1555" s="2">
        <v>46088</v>
      </c>
      <c r="I1555" s="1" t="s">
        <v>28</v>
      </c>
      <c r="J1555" s="1">
        <v>29.5</v>
      </c>
      <c r="K1555" s="1">
        <f>COUNTIF(A:A,bank_processed_transactions[[#This Row],[transaction_id]])</f>
        <v>1</v>
      </c>
    </row>
    <row r="1556" spans="1:11" x14ac:dyDescent="0.3">
      <c r="A1556" s="1" t="s">
        <v>1765</v>
      </c>
      <c r="B1556" s="2">
        <v>46066</v>
      </c>
      <c r="C1556" s="1" t="s">
        <v>364</v>
      </c>
      <c r="D1556" s="1" t="s">
        <v>35</v>
      </c>
      <c r="E1556" s="1" t="s">
        <v>27</v>
      </c>
      <c r="F1556" s="1">
        <v>2837.12</v>
      </c>
      <c r="G1556" s="1" t="s">
        <v>14</v>
      </c>
      <c r="H1556" s="2">
        <v>46067</v>
      </c>
      <c r="I1556" s="1" t="s">
        <v>28</v>
      </c>
      <c r="J1556" s="1">
        <v>24</v>
      </c>
      <c r="K1556" s="1">
        <f>COUNTIF(A:A,bank_processed_transactions[[#This Row],[transaction_id]])</f>
        <v>2</v>
      </c>
    </row>
    <row r="1557" spans="1:11" x14ac:dyDescent="0.3">
      <c r="A1557" s="1" t="s">
        <v>1765</v>
      </c>
      <c r="B1557" s="2">
        <v>46066</v>
      </c>
      <c r="C1557" s="1" t="s">
        <v>364</v>
      </c>
      <c r="D1557" s="1" t="s">
        <v>35</v>
      </c>
      <c r="E1557" s="1" t="s">
        <v>27</v>
      </c>
      <c r="F1557" s="1">
        <v>2837.12</v>
      </c>
      <c r="G1557" s="1" t="s">
        <v>14</v>
      </c>
      <c r="H1557" s="2">
        <v>46066</v>
      </c>
      <c r="I1557" s="1" t="s">
        <v>28</v>
      </c>
      <c r="J1557" s="1">
        <v>24</v>
      </c>
      <c r="K1557" s="1">
        <f>COUNTIF(A:A,bank_processed_transactions[[#This Row],[transaction_id]])</f>
        <v>2</v>
      </c>
    </row>
    <row r="1558" spans="1:11" x14ac:dyDescent="0.3">
      <c r="A1558" s="1" t="s">
        <v>4209</v>
      </c>
      <c r="B1558" s="2">
        <v>46023</v>
      </c>
      <c r="C1558" s="1" t="s">
        <v>637</v>
      </c>
      <c r="D1558" s="1" t="s">
        <v>18</v>
      </c>
      <c r="E1558" s="1" t="s">
        <v>27</v>
      </c>
      <c r="F1558" s="1">
        <v>2677.86</v>
      </c>
      <c r="G1558" s="1" t="s">
        <v>14</v>
      </c>
      <c r="H1558" s="2">
        <v>46028</v>
      </c>
      <c r="I1558" s="1" t="s">
        <v>28</v>
      </c>
      <c r="J1558" s="1">
        <v>19.2</v>
      </c>
      <c r="K1558" s="1">
        <f>COUNTIF(A:A,bank_processed_transactions[[#This Row],[transaction_id]])</f>
        <v>1</v>
      </c>
    </row>
    <row r="1559" spans="1:11" x14ac:dyDescent="0.3">
      <c r="A1559" s="1" t="s">
        <v>3205</v>
      </c>
      <c r="B1559" s="2">
        <v>46053</v>
      </c>
      <c r="C1559" s="1" t="s">
        <v>45</v>
      </c>
      <c r="D1559" s="1" t="s">
        <v>18</v>
      </c>
      <c r="E1559" s="1" t="s">
        <v>27</v>
      </c>
      <c r="F1559" s="1">
        <v>14006.99</v>
      </c>
      <c r="G1559" s="1" t="s">
        <v>94</v>
      </c>
      <c r="H1559" s="2">
        <v>46053</v>
      </c>
      <c r="I1559" s="1" t="s">
        <v>15</v>
      </c>
      <c r="J1559" s="1">
        <v>52.5</v>
      </c>
      <c r="K1559" s="1">
        <f>COUNTIF(A:A,bank_processed_transactions[[#This Row],[transaction_id]])</f>
        <v>1</v>
      </c>
    </row>
    <row r="1560" spans="1:11" x14ac:dyDescent="0.3">
      <c r="A1560" s="1" t="s">
        <v>2961</v>
      </c>
      <c r="B1560" s="2">
        <v>46047</v>
      </c>
      <c r="C1560" s="1" t="s">
        <v>730</v>
      </c>
      <c r="D1560" s="1" t="s">
        <v>66</v>
      </c>
      <c r="E1560" s="1" t="s">
        <v>13</v>
      </c>
      <c r="F1560" s="1">
        <v>2691.88</v>
      </c>
      <c r="G1560" s="1" t="s">
        <v>14</v>
      </c>
      <c r="H1560" s="2">
        <v>46050</v>
      </c>
      <c r="I1560" s="1" t="s">
        <v>15</v>
      </c>
      <c r="J1560" s="1">
        <v>23.1</v>
      </c>
      <c r="K1560" s="1">
        <f>COUNTIF(A:A,bank_processed_transactions[[#This Row],[transaction_id]])</f>
        <v>1</v>
      </c>
    </row>
    <row r="1561" spans="1:11" x14ac:dyDescent="0.3">
      <c r="A1561" s="1" t="s">
        <v>3613</v>
      </c>
      <c r="B1561" s="2">
        <v>46071</v>
      </c>
      <c r="C1561" s="1" t="s">
        <v>801</v>
      </c>
      <c r="D1561" s="1" t="s">
        <v>46</v>
      </c>
      <c r="E1561" s="1" t="s">
        <v>13</v>
      </c>
      <c r="F1561" s="1">
        <v>6006.41</v>
      </c>
      <c r="G1561" s="1" t="s">
        <v>14</v>
      </c>
      <c r="H1561" s="2">
        <v>46071</v>
      </c>
      <c r="I1561" s="1" t="s">
        <v>28</v>
      </c>
      <c r="J1561" s="1">
        <v>57.2</v>
      </c>
      <c r="K1561" s="1">
        <f>COUNTIF(A:A,bank_processed_transactions[[#This Row],[transaction_id]])</f>
        <v>1</v>
      </c>
    </row>
    <row r="1562" spans="1:11" x14ac:dyDescent="0.3">
      <c r="A1562" s="1" t="s">
        <v>4377</v>
      </c>
      <c r="B1562" s="2">
        <v>46070</v>
      </c>
      <c r="C1562" s="1" t="s">
        <v>750</v>
      </c>
      <c r="D1562" s="1" t="s">
        <v>66</v>
      </c>
      <c r="E1562" s="1" t="s">
        <v>27</v>
      </c>
      <c r="F1562" s="1">
        <v>42164.21</v>
      </c>
      <c r="G1562" s="1" t="s">
        <v>94</v>
      </c>
      <c r="H1562" s="2">
        <v>46070</v>
      </c>
      <c r="I1562" s="1" t="s">
        <v>15</v>
      </c>
      <c r="J1562" s="1">
        <v>7.6</v>
      </c>
      <c r="K1562" s="1">
        <f>COUNTIF(A:A,bank_processed_transactions[[#This Row],[transaction_id]])</f>
        <v>1</v>
      </c>
    </row>
    <row r="1563" spans="1:11" x14ac:dyDescent="0.3">
      <c r="A1563" s="1" t="s">
        <v>2008</v>
      </c>
      <c r="B1563" s="2">
        <v>46108</v>
      </c>
      <c r="C1563" s="1" t="s">
        <v>45</v>
      </c>
      <c r="D1563" s="1" t="s">
        <v>12</v>
      </c>
      <c r="E1563" s="1" t="s">
        <v>21</v>
      </c>
      <c r="F1563" s="1">
        <v>23568.23</v>
      </c>
      <c r="G1563" s="1" t="s">
        <v>14</v>
      </c>
      <c r="H1563" s="2">
        <v>46108</v>
      </c>
      <c r="I1563" s="1" t="s">
        <v>22</v>
      </c>
      <c r="J1563" s="1">
        <v>19.399999999999999</v>
      </c>
      <c r="K1563" s="1">
        <f>COUNTIF(A:A,bank_processed_transactions[[#This Row],[transaction_id]])</f>
        <v>1</v>
      </c>
    </row>
    <row r="1564" spans="1:11" x14ac:dyDescent="0.3">
      <c r="A1564" s="1" t="s">
        <v>2988</v>
      </c>
      <c r="B1564" s="2">
        <v>46071</v>
      </c>
      <c r="C1564" s="1" t="s">
        <v>2160</v>
      </c>
      <c r="D1564" s="1" t="s">
        <v>12</v>
      </c>
      <c r="E1564" s="1" t="s">
        <v>21</v>
      </c>
      <c r="F1564" s="1">
        <v>662.6</v>
      </c>
      <c r="G1564" s="1" t="s">
        <v>14</v>
      </c>
      <c r="H1564" s="2">
        <v>46071</v>
      </c>
      <c r="I1564" s="1" t="s">
        <v>15</v>
      </c>
      <c r="J1564" s="1">
        <v>45.4</v>
      </c>
      <c r="K1564" s="1">
        <f>COUNTIF(A:A,bank_processed_transactions[[#This Row],[transaction_id]])</f>
        <v>1</v>
      </c>
    </row>
    <row r="1565" spans="1:11" x14ac:dyDescent="0.3">
      <c r="A1565" s="1" t="s">
        <v>3406</v>
      </c>
      <c r="B1565" s="2">
        <v>46086</v>
      </c>
      <c r="C1565" s="1" t="s">
        <v>17</v>
      </c>
      <c r="D1565" s="1" t="s">
        <v>12</v>
      </c>
      <c r="E1565" s="1" t="s">
        <v>21</v>
      </c>
      <c r="F1565" s="1">
        <v>4815.01</v>
      </c>
      <c r="G1565" s="1" t="s">
        <v>14</v>
      </c>
      <c r="H1565" s="2">
        <v>46091</v>
      </c>
      <c r="I1565" s="1" t="s">
        <v>22</v>
      </c>
      <c r="J1565" s="1">
        <v>15.2</v>
      </c>
      <c r="K1565" s="1">
        <f>COUNTIF(A:A,bank_processed_transactions[[#This Row],[transaction_id]])</f>
        <v>1</v>
      </c>
    </row>
    <row r="1566" spans="1:11" x14ac:dyDescent="0.3">
      <c r="A1566" s="1" t="s">
        <v>2284</v>
      </c>
      <c r="B1566" s="2">
        <v>46045</v>
      </c>
      <c r="C1566" s="1" t="s">
        <v>843</v>
      </c>
      <c r="D1566" s="1" t="s">
        <v>35</v>
      </c>
      <c r="E1566" s="1" t="s">
        <v>27</v>
      </c>
      <c r="F1566" s="1">
        <v>4715.5</v>
      </c>
      <c r="G1566" s="1" t="s">
        <v>94</v>
      </c>
      <c r="H1566" s="2">
        <v>46045</v>
      </c>
      <c r="I1566" s="1" t="s">
        <v>15</v>
      </c>
      <c r="J1566" s="1">
        <v>5.5</v>
      </c>
      <c r="K1566" s="1">
        <f>COUNTIF(A:A,bank_processed_transactions[[#This Row],[transaction_id]])</f>
        <v>1</v>
      </c>
    </row>
    <row r="1567" spans="1:11" x14ac:dyDescent="0.3">
      <c r="A1567" s="1" t="s">
        <v>4083</v>
      </c>
      <c r="B1567" s="2">
        <v>46045</v>
      </c>
      <c r="C1567" s="1" t="s">
        <v>109</v>
      </c>
      <c r="D1567" s="1" t="s">
        <v>12</v>
      </c>
      <c r="E1567" s="1" t="s">
        <v>27</v>
      </c>
      <c r="F1567" s="1">
        <v>8921.41</v>
      </c>
      <c r="G1567" s="1" t="s">
        <v>14</v>
      </c>
      <c r="H1567" s="2">
        <v>46046</v>
      </c>
      <c r="I1567" s="1" t="s">
        <v>22</v>
      </c>
      <c r="J1567" s="1">
        <v>73.900000000000006</v>
      </c>
      <c r="K1567" s="1">
        <f>COUNTIF(A:A,bank_processed_transactions[[#This Row],[transaction_id]])</f>
        <v>1</v>
      </c>
    </row>
    <row r="1568" spans="1:11" x14ac:dyDescent="0.3">
      <c r="A1568" s="1" t="s">
        <v>2602</v>
      </c>
      <c r="B1568" s="2">
        <v>46103</v>
      </c>
      <c r="C1568" s="1" t="s">
        <v>1354</v>
      </c>
      <c r="D1568" s="1" t="s">
        <v>12</v>
      </c>
      <c r="E1568" s="1" t="s">
        <v>13</v>
      </c>
      <c r="F1568" s="1">
        <v>1442.87</v>
      </c>
      <c r="G1568" s="1" t="s">
        <v>14</v>
      </c>
      <c r="H1568" s="2">
        <v>46104</v>
      </c>
      <c r="I1568" s="1" t="s">
        <v>28</v>
      </c>
      <c r="J1568" s="1">
        <v>19.7</v>
      </c>
      <c r="K1568" s="1">
        <f>COUNTIF(A:A,bank_processed_transactions[[#This Row],[transaction_id]])</f>
        <v>1</v>
      </c>
    </row>
    <row r="1569" spans="1:11" x14ac:dyDescent="0.3">
      <c r="A1569" s="1" t="s">
        <v>2063</v>
      </c>
      <c r="B1569" s="2">
        <v>46041</v>
      </c>
      <c r="C1569" s="1" t="s">
        <v>1325</v>
      </c>
      <c r="D1569" s="1" t="s">
        <v>66</v>
      </c>
      <c r="E1569" s="1" t="s">
        <v>13</v>
      </c>
      <c r="F1569" s="1">
        <v>9052.92</v>
      </c>
      <c r="G1569" s="1" t="s">
        <v>14</v>
      </c>
      <c r="H1569" s="2">
        <v>46041</v>
      </c>
      <c r="I1569" s="1" t="s">
        <v>28</v>
      </c>
      <c r="J1569" s="1">
        <v>63.4</v>
      </c>
      <c r="K1569" s="1">
        <f>COUNTIF(A:A,bank_processed_transactions[[#This Row],[transaction_id]])</f>
        <v>1</v>
      </c>
    </row>
    <row r="1570" spans="1:11" x14ac:dyDescent="0.3">
      <c r="A1570" s="1" t="s">
        <v>2430</v>
      </c>
      <c r="B1570" s="2">
        <v>46090</v>
      </c>
      <c r="C1570" s="1" t="s">
        <v>564</v>
      </c>
      <c r="D1570" s="1" t="s">
        <v>18</v>
      </c>
      <c r="E1570" s="1" t="s">
        <v>27</v>
      </c>
      <c r="F1570" s="1">
        <v>7120.83</v>
      </c>
      <c r="G1570" s="1" t="s">
        <v>94</v>
      </c>
      <c r="H1570" s="2">
        <v>46090</v>
      </c>
      <c r="I1570" s="1" t="s">
        <v>28</v>
      </c>
      <c r="J1570" s="1">
        <v>24.1</v>
      </c>
      <c r="K1570" s="1">
        <f>COUNTIF(A:A,bank_processed_transactions[[#This Row],[transaction_id]])</f>
        <v>1</v>
      </c>
    </row>
    <row r="1571" spans="1:11" x14ac:dyDescent="0.3">
      <c r="A1571" s="1" t="s">
        <v>1224</v>
      </c>
      <c r="B1571" s="2">
        <v>46045</v>
      </c>
      <c r="C1571" s="1" t="s">
        <v>1225</v>
      </c>
      <c r="D1571" s="1" t="s">
        <v>18</v>
      </c>
      <c r="E1571" s="1" t="s">
        <v>13</v>
      </c>
      <c r="F1571" s="1">
        <v>3746.49</v>
      </c>
      <c r="G1571" s="1" t="s">
        <v>14</v>
      </c>
      <c r="H1571" s="2">
        <v>46049</v>
      </c>
      <c r="I1571" s="1" t="s">
        <v>15</v>
      </c>
      <c r="J1571" s="1">
        <v>63.1</v>
      </c>
      <c r="K1571" s="1">
        <f>COUNTIF(A:A,bank_processed_transactions[[#This Row],[transaction_id]])</f>
        <v>2</v>
      </c>
    </row>
    <row r="1572" spans="1:11" x14ac:dyDescent="0.3">
      <c r="A1572" s="1" t="s">
        <v>1224</v>
      </c>
      <c r="B1572" s="2">
        <v>46045</v>
      </c>
      <c r="C1572" s="1" t="s">
        <v>1225</v>
      </c>
      <c r="D1572" s="1" t="s">
        <v>18</v>
      </c>
      <c r="E1572" s="1" t="s">
        <v>13</v>
      </c>
      <c r="F1572" s="1">
        <v>3746.49</v>
      </c>
      <c r="G1572" s="1" t="s">
        <v>14</v>
      </c>
      <c r="H1572" s="2">
        <v>46048</v>
      </c>
      <c r="I1572" s="1" t="s">
        <v>15</v>
      </c>
      <c r="J1572" s="1">
        <v>63.1</v>
      </c>
      <c r="K1572" s="1">
        <f>COUNTIF(A:A,bank_processed_transactions[[#This Row],[transaction_id]])</f>
        <v>2</v>
      </c>
    </row>
    <row r="1573" spans="1:11" x14ac:dyDescent="0.3">
      <c r="A1573" s="1" t="s">
        <v>926</v>
      </c>
      <c r="B1573" s="2">
        <v>46076</v>
      </c>
      <c r="C1573" s="1" t="s">
        <v>11</v>
      </c>
      <c r="D1573" s="1" t="s">
        <v>35</v>
      </c>
      <c r="E1573" s="1" t="s">
        <v>27</v>
      </c>
      <c r="F1573" s="1">
        <v>1281.2</v>
      </c>
      <c r="G1573" s="1" t="s">
        <v>14</v>
      </c>
      <c r="H1573" s="2">
        <v>46078</v>
      </c>
      <c r="I1573" s="1" t="s">
        <v>22</v>
      </c>
      <c r="J1573" s="1">
        <v>27.6</v>
      </c>
      <c r="K1573" s="1">
        <f>COUNTIF(A:A,bank_processed_transactions[[#This Row],[transaction_id]])</f>
        <v>1</v>
      </c>
    </row>
    <row r="1574" spans="1:11" x14ac:dyDescent="0.3">
      <c r="A1574" s="1" t="s">
        <v>3079</v>
      </c>
      <c r="B1574" s="2">
        <v>46026</v>
      </c>
      <c r="C1574" s="1" t="s">
        <v>601</v>
      </c>
      <c r="D1574" s="1" t="s">
        <v>66</v>
      </c>
      <c r="E1574" s="1" t="s">
        <v>13</v>
      </c>
      <c r="F1574" s="1">
        <v>17127.580000000002</v>
      </c>
      <c r="G1574" s="1" t="s">
        <v>89</v>
      </c>
      <c r="H1574" s="2">
        <v>46027</v>
      </c>
      <c r="I1574" s="1" t="s">
        <v>22</v>
      </c>
      <c r="J1574" s="1">
        <v>4.5</v>
      </c>
      <c r="K1574" s="1">
        <f>COUNTIF(A:A,bank_processed_transactions[[#This Row],[transaction_id]])</f>
        <v>1</v>
      </c>
    </row>
    <row r="1575" spans="1:11" x14ac:dyDescent="0.3">
      <c r="A1575" s="1" t="s">
        <v>1777</v>
      </c>
      <c r="B1575" s="2">
        <v>46023</v>
      </c>
      <c r="C1575" s="1" t="s">
        <v>1778</v>
      </c>
      <c r="D1575" s="1" t="s">
        <v>35</v>
      </c>
      <c r="E1575" s="1" t="s">
        <v>21</v>
      </c>
      <c r="F1575" s="1">
        <v>31015.82</v>
      </c>
      <c r="G1575" s="1" t="s">
        <v>14</v>
      </c>
      <c r="H1575" s="2">
        <v>46024</v>
      </c>
      <c r="I1575" s="1" t="s">
        <v>22</v>
      </c>
      <c r="J1575" s="1">
        <v>30.1</v>
      </c>
      <c r="K1575" s="1">
        <f>COUNTIF(A:A,bank_processed_transactions[[#This Row],[transaction_id]])</f>
        <v>1</v>
      </c>
    </row>
    <row r="1576" spans="1:11" x14ac:dyDescent="0.3">
      <c r="A1576" s="1" t="s">
        <v>2953</v>
      </c>
      <c r="B1576" s="2">
        <v>46079</v>
      </c>
      <c r="C1576" s="1" t="s">
        <v>1560</v>
      </c>
      <c r="D1576" s="1" t="s">
        <v>12</v>
      </c>
      <c r="E1576" s="1" t="s">
        <v>27</v>
      </c>
      <c r="F1576" s="1">
        <v>2818.97</v>
      </c>
      <c r="G1576" s="1" t="s">
        <v>94</v>
      </c>
      <c r="H1576" s="2">
        <v>46079</v>
      </c>
      <c r="I1576" s="1" t="s">
        <v>28</v>
      </c>
      <c r="J1576" s="1">
        <v>90.7</v>
      </c>
      <c r="K1576" s="1">
        <f>COUNTIF(A:A,bank_processed_transactions[[#This Row],[transaction_id]])</f>
        <v>1</v>
      </c>
    </row>
    <row r="1577" spans="1:11" x14ac:dyDescent="0.3">
      <c r="A1577" s="1" t="s">
        <v>4277</v>
      </c>
      <c r="B1577" s="2">
        <v>46047</v>
      </c>
      <c r="C1577" s="1" t="s">
        <v>773</v>
      </c>
      <c r="D1577" s="1" t="s">
        <v>12</v>
      </c>
      <c r="E1577" s="1" t="s">
        <v>55</v>
      </c>
      <c r="F1577" s="1">
        <v>1028.3</v>
      </c>
      <c r="G1577" s="1" t="s">
        <v>14</v>
      </c>
      <c r="H1577" s="2">
        <v>46049</v>
      </c>
      <c r="I1577" s="1" t="s">
        <v>28</v>
      </c>
      <c r="J1577" s="1">
        <v>5.3</v>
      </c>
      <c r="K1577" s="1">
        <f>COUNTIF(A:A,bank_processed_transactions[[#This Row],[transaction_id]])</f>
        <v>1</v>
      </c>
    </row>
    <row r="1578" spans="1:11" x14ac:dyDescent="0.3">
      <c r="A1578" s="1" t="s">
        <v>4006</v>
      </c>
      <c r="B1578" s="2">
        <v>46049</v>
      </c>
      <c r="C1578" s="1" t="s">
        <v>231</v>
      </c>
      <c r="D1578" s="1" t="s">
        <v>12</v>
      </c>
      <c r="E1578" s="1" t="s">
        <v>13</v>
      </c>
      <c r="F1578" s="1">
        <v>2379.21</v>
      </c>
      <c r="G1578" s="1" t="s">
        <v>14</v>
      </c>
      <c r="H1578" s="2">
        <v>46052</v>
      </c>
      <c r="I1578" s="1" t="s">
        <v>22</v>
      </c>
      <c r="J1578" s="1">
        <v>25.1</v>
      </c>
      <c r="K1578" s="1">
        <f>COUNTIF(A:A,bank_processed_transactions[[#This Row],[transaction_id]])</f>
        <v>1</v>
      </c>
    </row>
    <row r="1579" spans="1:11" x14ac:dyDescent="0.3">
      <c r="A1579" s="1" t="s">
        <v>4057</v>
      </c>
      <c r="B1579" s="2">
        <v>46047</v>
      </c>
      <c r="C1579" s="1" t="s">
        <v>1877</v>
      </c>
      <c r="D1579" s="1" t="s">
        <v>18</v>
      </c>
      <c r="E1579" s="1" t="s">
        <v>13</v>
      </c>
      <c r="F1579" s="1">
        <v>13888.18</v>
      </c>
      <c r="G1579" s="1" t="s">
        <v>14</v>
      </c>
      <c r="H1579" s="2">
        <v>46048</v>
      </c>
      <c r="I1579" s="1" t="s">
        <v>22</v>
      </c>
      <c r="J1579" s="1">
        <v>40.9</v>
      </c>
      <c r="K1579" s="1">
        <f>COUNTIF(A:A,bank_processed_transactions[[#This Row],[transaction_id]])</f>
        <v>1</v>
      </c>
    </row>
    <row r="1580" spans="1:11" x14ac:dyDescent="0.3">
      <c r="A1580" s="1" t="s">
        <v>4670</v>
      </c>
      <c r="B1580" s="2">
        <v>46093</v>
      </c>
      <c r="C1580" s="1" t="s">
        <v>1107</v>
      </c>
      <c r="D1580" s="1" t="s">
        <v>35</v>
      </c>
      <c r="E1580" s="1" t="s">
        <v>13</v>
      </c>
      <c r="F1580" s="1">
        <v>2591.87</v>
      </c>
      <c r="G1580" s="1" t="s">
        <v>14</v>
      </c>
      <c r="H1580" s="2">
        <v>46096</v>
      </c>
      <c r="I1580" s="1" t="s">
        <v>28</v>
      </c>
      <c r="J1580" s="1">
        <v>16.899999999999999</v>
      </c>
      <c r="K1580" s="1">
        <f>COUNTIF(A:A,bank_processed_transactions[[#This Row],[transaction_id]])</f>
        <v>1</v>
      </c>
    </row>
    <row r="1581" spans="1:11" x14ac:dyDescent="0.3">
      <c r="A1581" s="1" t="s">
        <v>3517</v>
      </c>
      <c r="B1581" s="2">
        <v>46063</v>
      </c>
      <c r="C1581" s="1" t="s">
        <v>1307</v>
      </c>
      <c r="D1581" s="1" t="s">
        <v>12</v>
      </c>
      <c r="E1581" s="1" t="s">
        <v>21</v>
      </c>
      <c r="F1581" s="1">
        <v>2365.08</v>
      </c>
      <c r="G1581" s="1" t="s">
        <v>14</v>
      </c>
      <c r="H1581" s="2">
        <v>46066</v>
      </c>
      <c r="I1581" s="1" t="s">
        <v>22</v>
      </c>
      <c r="J1581" s="1">
        <v>17</v>
      </c>
      <c r="K1581" s="1">
        <f>COUNTIF(A:A,bank_processed_transactions[[#This Row],[transaction_id]])</f>
        <v>1</v>
      </c>
    </row>
    <row r="1582" spans="1:11" x14ac:dyDescent="0.3">
      <c r="A1582" s="1" t="s">
        <v>4844</v>
      </c>
      <c r="B1582" s="2">
        <v>46037</v>
      </c>
      <c r="C1582" s="1" t="s">
        <v>2693</v>
      </c>
      <c r="D1582" s="1" t="s">
        <v>12</v>
      </c>
      <c r="E1582" s="1" t="s">
        <v>55</v>
      </c>
      <c r="F1582" s="1">
        <v>2988.18</v>
      </c>
      <c r="G1582" s="1" t="s">
        <v>14</v>
      </c>
      <c r="H1582" s="2">
        <v>46037</v>
      </c>
      <c r="I1582" s="1" t="s">
        <v>15</v>
      </c>
      <c r="J1582" s="1">
        <v>10.4</v>
      </c>
      <c r="K1582" s="1">
        <f>COUNTIF(A:A,bank_processed_transactions[[#This Row],[transaction_id]])</f>
        <v>1</v>
      </c>
    </row>
    <row r="1583" spans="1:11" x14ac:dyDescent="0.3">
      <c r="A1583" s="1" t="s">
        <v>2911</v>
      </c>
      <c r="B1583" s="2">
        <v>46072</v>
      </c>
      <c r="C1583" s="1" t="s">
        <v>261</v>
      </c>
      <c r="D1583" s="1" t="s">
        <v>18</v>
      </c>
      <c r="E1583" s="1" t="s">
        <v>13</v>
      </c>
      <c r="F1583" s="1">
        <v>4062.96</v>
      </c>
      <c r="G1583" s="1" t="s">
        <v>14</v>
      </c>
      <c r="H1583" s="2">
        <v>46073</v>
      </c>
      <c r="I1583" s="1" t="s">
        <v>15</v>
      </c>
      <c r="J1583" s="1">
        <v>25.7</v>
      </c>
      <c r="K1583" s="1">
        <f>COUNTIF(A:A,bank_processed_transactions[[#This Row],[transaction_id]])</f>
        <v>1</v>
      </c>
    </row>
    <row r="1584" spans="1:11" x14ac:dyDescent="0.3">
      <c r="A1584" s="1" t="s">
        <v>2225</v>
      </c>
      <c r="B1584" s="2">
        <v>46099</v>
      </c>
      <c r="C1584" s="1" t="s">
        <v>1155</v>
      </c>
      <c r="D1584" s="1" t="s">
        <v>66</v>
      </c>
      <c r="E1584" s="1" t="s">
        <v>21</v>
      </c>
      <c r="F1584" s="1">
        <v>29695.77</v>
      </c>
      <c r="G1584" s="1" t="s">
        <v>14</v>
      </c>
      <c r="H1584" s="2">
        <v>46101</v>
      </c>
      <c r="I1584" s="1" t="s">
        <v>28</v>
      </c>
      <c r="J1584" s="1">
        <v>40.1</v>
      </c>
      <c r="K1584" s="1">
        <f>COUNTIF(A:A,bank_processed_transactions[[#This Row],[transaction_id]])</f>
        <v>1</v>
      </c>
    </row>
    <row r="1585" spans="1:11" x14ac:dyDescent="0.3">
      <c r="A1585" s="1" t="s">
        <v>4394</v>
      </c>
      <c r="B1585" s="2">
        <v>46061</v>
      </c>
      <c r="C1585" s="1" t="s">
        <v>2790</v>
      </c>
      <c r="D1585" s="1" t="s">
        <v>18</v>
      </c>
      <c r="E1585" s="1" t="s">
        <v>21</v>
      </c>
      <c r="F1585" s="1">
        <v>2896.28</v>
      </c>
      <c r="G1585" s="1" t="s">
        <v>14</v>
      </c>
      <c r="H1585" s="2">
        <v>46066</v>
      </c>
      <c r="I1585" s="1" t="s">
        <v>15</v>
      </c>
      <c r="J1585" s="1">
        <v>22.4</v>
      </c>
      <c r="K1585" s="1">
        <f>COUNTIF(A:A,bank_processed_transactions[[#This Row],[transaction_id]])</f>
        <v>1</v>
      </c>
    </row>
    <row r="1586" spans="1:11" x14ac:dyDescent="0.3">
      <c r="A1586" s="1" t="s">
        <v>1419</v>
      </c>
      <c r="B1586" s="2">
        <v>46066</v>
      </c>
      <c r="C1586" s="1" t="s">
        <v>1420</v>
      </c>
      <c r="D1586" s="1" t="s">
        <v>35</v>
      </c>
      <c r="E1586" s="1" t="s">
        <v>21</v>
      </c>
      <c r="F1586" s="1">
        <v>891.63</v>
      </c>
      <c r="G1586" s="1" t="s">
        <v>14</v>
      </c>
      <c r="H1586" s="2">
        <v>46069</v>
      </c>
      <c r="I1586" s="1" t="s">
        <v>28</v>
      </c>
      <c r="J1586" s="1">
        <v>9</v>
      </c>
      <c r="K1586" s="1">
        <f>COUNTIF(A:A,bank_processed_transactions[[#This Row],[transaction_id]])</f>
        <v>1</v>
      </c>
    </row>
    <row r="1587" spans="1:11" x14ac:dyDescent="0.3">
      <c r="A1587" s="1" t="s">
        <v>2532</v>
      </c>
      <c r="B1587" s="2">
        <v>46030</v>
      </c>
      <c r="C1587" s="1" t="s">
        <v>1383</v>
      </c>
      <c r="D1587" s="1" t="s">
        <v>12</v>
      </c>
      <c r="E1587" s="1" t="s">
        <v>21</v>
      </c>
      <c r="F1587" s="1">
        <v>17966.18</v>
      </c>
      <c r="G1587" s="1" t="s">
        <v>14</v>
      </c>
      <c r="H1587" s="2">
        <v>46033</v>
      </c>
      <c r="I1587" s="1" t="s">
        <v>22</v>
      </c>
      <c r="J1587" s="1">
        <v>58.5</v>
      </c>
      <c r="K1587" s="1">
        <f>COUNTIF(A:A,bank_processed_transactions[[#This Row],[transaction_id]])</f>
        <v>1</v>
      </c>
    </row>
    <row r="1588" spans="1:11" x14ac:dyDescent="0.3">
      <c r="A1588" s="1" t="s">
        <v>2958</v>
      </c>
      <c r="B1588" s="2">
        <v>46088</v>
      </c>
      <c r="C1588" s="1" t="s">
        <v>1385</v>
      </c>
      <c r="D1588" s="1" t="s">
        <v>12</v>
      </c>
      <c r="E1588" s="1" t="s">
        <v>13</v>
      </c>
      <c r="F1588" s="1">
        <v>255</v>
      </c>
      <c r="G1588" s="1" t="s">
        <v>14</v>
      </c>
      <c r="H1588" s="2">
        <v>46088</v>
      </c>
      <c r="I1588" s="1" t="s">
        <v>15</v>
      </c>
      <c r="J1588" s="1">
        <v>37.299999999999997</v>
      </c>
      <c r="K1588" s="1">
        <f>COUNTIF(A:A,bank_processed_transactions[[#This Row],[transaction_id]])</f>
        <v>1</v>
      </c>
    </row>
    <row r="1589" spans="1:11" x14ac:dyDescent="0.3">
      <c r="A1589" s="1" t="s">
        <v>2796</v>
      </c>
      <c r="B1589" s="2">
        <v>46075</v>
      </c>
      <c r="C1589" s="1" t="s">
        <v>2115</v>
      </c>
      <c r="D1589" s="1" t="s">
        <v>18</v>
      </c>
      <c r="E1589" s="1" t="s">
        <v>27</v>
      </c>
      <c r="F1589" s="1">
        <v>8321.14</v>
      </c>
      <c r="G1589" s="1" t="s">
        <v>14</v>
      </c>
      <c r="H1589" s="2">
        <v>46078</v>
      </c>
      <c r="I1589" s="1" t="s">
        <v>28</v>
      </c>
      <c r="J1589" s="1">
        <v>30.4</v>
      </c>
      <c r="K1589" s="1">
        <f>COUNTIF(A:A,bank_processed_transactions[[#This Row],[transaction_id]])</f>
        <v>1</v>
      </c>
    </row>
    <row r="1590" spans="1:11" x14ac:dyDescent="0.3">
      <c r="A1590" s="1" t="s">
        <v>191</v>
      </c>
      <c r="B1590" s="2">
        <v>46107</v>
      </c>
      <c r="C1590" s="1" t="s">
        <v>192</v>
      </c>
      <c r="D1590" s="1" t="s">
        <v>12</v>
      </c>
      <c r="E1590" s="1" t="s">
        <v>21</v>
      </c>
      <c r="F1590" s="1">
        <v>4303.63</v>
      </c>
      <c r="G1590" s="1" t="s">
        <v>14</v>
      </c>
      <c r="H1590" s="2">
        <v>46107</v>
      </c>
      <c r="I1590" s="1" t="s">
        <v>15</v>
      </c>
      <c r="J1590" s="1">
        <v>12.9</v>
      </c>
      <c r="K1590" s="1">
        <f>COUNTIF(A:A,bank_processed_transactions[[#This Row],[transaction_id]])</f>
        <v>1</v>
      </c>
    </row>
    <row r="1591" spans="1:11" x14ac:dyDescent="0.3">
      <c r="A1591" s="1" t="s">
        <v>3851</v>
      </c>
      <c r="B1591" s="2">
        <v>46046</v>
      </c>
      <c r="C1591" s="1" t="s">
        <v>493</v>
      </c>
      <c r="D1591" s="1" t="s">
        <v>12</v>
      </c>
      <c r="E1591" s="1" t="s">
        <v>13</v>
      </c>
      <c r="F1591" s="1">
        <v>2240.5700000000002</v>
      </c>
      <c r="G1591" s="1" t="s">
        <v>14</v>
      </c>
      <c r="H1591" s="2">
        <v>46048</v>
      </c>
      <c r="I1591" s="1" t="s">
        <v>15</v>
      </c>
      <c r="J1591" s="1">
        <v>26.9</v>
      </c>
      <c r="K1591" s="1">
        <f>COUNTIF(A:A,bank_processed_transactions[[#This Row],[transaction_id]])</f>
        <v>1</v>
      </c>
    </row>
    <row r="1592" spans="1:11" x14ac:dyDescent="0.3">
      <c r="A1592" s="1" t="s">
        <v>2754</v>
      </c>
      <c r="B1592" s="2">
        <v>46083</v>
      </c>
      <c r="C1592" s="1" t="s">
        <v>100</v>
      </c>
      <c r="D1592" s="1" t="s">
        <v>35</v>
      </c>
      <c r="E1592" s="1" t="s">
        <v>21</v>
      </c>
      <c r="F1592" s="1">
        <v>2276.67</v>
      </c>
      <c r="G1592" s="1" t="s">
        <v>14</v>
      </c>
      <c r="H1592" s="2">
        <v>46086</v>
      </c>
      <c r="I1592" s="1" t="s">
        <v>22</v>
      </c>
      <c r="J1592" s="1">
        <v>22</v>
      </c>
      <c r="K1592" s="1">
        <f>COUNTIF(A:A,bank_processed_transactions[[#This Row],[transaction_id]])</f>
        <v>1</v>
      </c>
    </row>
    <row r="1593" spans="1:11" x14ac:dyDescent="0.3">
      <c r="A1593" s="1" t="s">
        <v>4668</v>
      </c>
      <c r="B1593" s="2">
        <v>46033</v>
      </c>
      <c r="C1593" s="1" t="s">
        <v>573</v>
      </c>
      <c r="D1593" s="1" t="s">
        <v>12</v>
      </c>
      <c r="E1593" s="1" t="s">
        <v>13</v>
      </c>
      <c r="F1593" s="1">
        <v>1001.63</v>
      </c>
      <c r="G1593" s="1" t="s">
        <v>94</v>
      </c>
      <c r="H1593" s="2">
        <v>46036</v>
      </c>
      <c r="I1593" s="1" t="s">
        <v>15</v>
      </c>
      <c r="J1593" s="1">
        <v>31.4</v>
      </c>
      <c r="K1593" s="1">
        <f>COUNTIF(A:A,bank_processed_transactions[[#This Row],[transaction_id]])</f>
        <v>1</v>
      </c>
    </row>
    <row r="1594" spans="1:11" x14ac:dyDescent="0.3">
      <c r="A1594" s="1" t="s">
        <v>3741</v>
      </c>
      <c r="B1594" s="2">
        <v>46062</v>
      </c>
      <c r="C1594" s="1" t="s">
        <v>395</v>
      </c>
      <c r="D1594" s="1" t="s">
        <v>35</v>
      </c>
      <c r="E1594" s="1" t="s">
        <v>13</v>
      </c>
      <c r="F1594" s="1">
        <v>11941.12</v>
      </c>
      <c r="G1594" s="1" t="s">
        <v>14</v>
      </c>
      <c r="H1594" s="2">
        <v>46063</v>
      </c>
      <c r="I1594" s="1" t="s">
        <v>15</v>
      </c>
      <c r="J1594" s="1">
        <v>42.2</v>
      </c>
      <c r="K1594" s="1">
        <f>COUNTIF(A:A,bank_processed_transactions[[#This Row],[transaction_id]])</f>
        <v>1</v>
      </c>
    </row>
    <row r="1595" spans="1:11" x14ac:dyDescent="0.3">
      <c r="A1595" s="1" t="s">
        <v>4752</v>
      </c>
      <c r="B1595" s="2">
        <v>46075</v>
      </c>
      <c r="C1595" s="1" t="s">
        <v>639</v>
      </c>
      <c r="D1595" s="1" t="s">
        <v>66</v>
      </c>
      <c r="E1595" s="1" t="s">
        <v>21</v>
      </c>
      <c r="F1595" s="1">
        <v>701.35</v>
      </c>
      <c r="G1595" s="1" t="s">
        <v>14</v>
      </c>
      <c r="H1595" s="2">
        <v>46076</v>
      </c>
      <c r="I1595" s="1" t="s">
        <v>15</v>
      </c>
      <c r="J1595" s="1">
        <v>59.7</v>
      </c>
      <c r="K1595" s="1">
        <f>COUNTIF(A:A,bank_processed_transactions[[#This Row],[transaction_id]])</f>
        <v>1</v>
      </c>
    </row>
    <row r="1596" spans="1:11" x14ac:dyDescent="0.3">
      <c r="A1596" s="1" t="s">
        <v>2304</v>
      </c>
      <c r="B1596" s="2">
        <v>46070</v>
      </c>
      <c r="C1596" s="1" t="s">
        <v>1059</v>
      </c>
      <c r="D1596" s="1" t="s">
        <v>12</v>
      </c>
      <c r="E1596" s="1" t="s">
        <v>21</v>
      </c>
      <c r="F1596" s="1">
        <v>1603.64</v>
      </c>
      <c r="G1596" s="1" t="s">
        <v>14</v>
      </c>
      <c r="H1596" s="2">
        <v>46070</v>
      </c>
      <c r="I1596" s="1" t="s">
        <v>15</v>
      </c>
      <c r="J1596" s="1">
        <v>34.799999999999997</v>
      </c>
      <c r="K1596" s="1">
        <f>COUNTIF(A:A,bank_processed_transactions[[#This Row],[transaction_id]])</f>
        <v>1</v>
      </c>
    </row>
    <row r="1597" spans="1:11" x14ac:dyDescent="0.3">
      <c r="A1597" s="1" t="s">
        <v>950</v>
      </c>
      <c r="B1597" s="2">
        <v>46095</v>
      </c>
      <c r="C1597" s="1" t="s">
        <v>951</v>
      </c>
      <c r="D1597" s="1" t="s">
        <v>18</v>
      </c>
      <c r="E1597" s="1" t="s">
        <v>27</v>
      </c>
      <c r="F1597" s="1">
        <v>1667.17</v>
      </c>
      <c r="G1597" s="1" t="s">
        <v>14</v>
      </c>
      <c r="H1597" s="2">
        <v>46095</v>
      </c>
      <c r="I1597" s="1" t="s">
        <v>22</v>
      </c>
      <c r="J1597" s="1">
        <v>1.2</v>
      </c>
      <c r="K1597" s="1">
        <f>COUNTIF(A:A,bank_processed_transactions[[#This Row],[transaction_id]])</f>
        <v>1</v>
      </c>
    </row>
    <row r="1598" spans="1:11" x14ac:dyDescent="0.3">
      <c r="A1598" s="1" t="s">
        <v>3493</v>
      </c>
      <c r="B1598" s="2">
        <v>46051</v>
      </c>
      <c r="C1598" s="1" t="s">
        <v>1389</v>
      </c>
      <c r="D1598" s="1" t="s">
        <v>12</v>
      </c>
      <c r="E1598" s="1" t="s">
        <v>27</v>
      </c>
      <c r="F1598" s="1">
        <v>2930.15</v>
      </c>
      <c r="G1598" s="1" t="s">
        <v>14</v>
      </c>
      <c r="H1598" s="2">
        <v>46053</v>
      </c>
      <c r="I1598" s="1" t="s">
        <v>15</v>
      </c>
      <c r="J1598" s="1">
        <v>28.7</v>
      </c>
      <c r="K1598" s="1">
        <f>COUNTIF(A:A,bank_processed_transactions[[#This Row],[transaction_id]])</f>
        <v>1</v>
      </c>
    </row>
    <row r="1599" spans="1:11" x14ac:dyDescent="0.3">
      <c r="A1599" s="1" t="s">
        <v>857</v>
      </c>
      <c r="B1599" s="2">
        <v>46112</v>
      </c>
      <c r="C1599" s="1" t="s">
        <v>858</v>
      </c>
      <c r="D1599" s="1" t="s">
        <v>12</v>
      </c>
      <c r="E1599" s="1" t="s">
        <v>13</v>
      </c>
      <c r="F1599" s="1">
        <v>23016.16</v>
      </c>
      <c r="G1599" s="1" t="s">
        <v>14</v>
      </c>
      <c r="H1599" s="2">
        <v>46114</v>
      </c>
      <c r="I1599" s="1" t="s">
        <v>15</v>
      </c>
      <c r="J1599" s="1">
        <v>22</v>
      </c>
      <c r="K1599" s="1">
        <f>COUNTIF(A:A,bank_processed_transactions[[#This Row],[transaction_id]])</f>
        <v>1</v>
      </c>
    </row>
    <row r="1600" spans="1:11" x14ac:dyDescent="0.3">
      <c r="A1600" s="1" t="s">
        <v>2673</v>
      </c>
      <c r="B1600" s="2">
        <v>46031</v>
      </c>
      <c r="C1600" s="1" t="s">
        <v>1221</v>
      </c>
      <c r="D1600" s="1" t="s">
        <v>35</v>
      </c>
      <c r="E1600" s="1" t="s">
        <v>13</v>
      </c>
      <c r="F1600" s="1">
        <v>908.96</v>
      </c>
      <c r="G1600" s="1" t="s">
        <v>14</v>
      </c>
      <c r="H1600" s="2">
        <v>46031</v>
      </c>
      <c r="I1600" s="1" t="s">
        <v>15</v>
      </c>
      <c r="J1600" s="1">
        <v>10.1</v>
      </c>
      <c r="K1600" s="1">
        <f>COUNTIF(A:A,bank_processed_transactions[[#This Row],[transaction_id]])</f>
        <v>1</v>
      </c>
    </row>
    <row r="1601" spans="1:11" x14ac:dyDescent="0.3">
      <c r="A1601" s="1" t="s">
        <v>3217</v>
      </c>
      <c r="B1601" s="2">
        <v>46041</v>
      </c>
      <c r="C1601" s="1" t="s">
        <v>314</v>
      </c>
      <c r="D1601" s="1" t="s">
        <v>35</v>
      </c>
      <c r="E1601" s="1" t="s">
        <v>55</v>
      </c>
      <c r="F1601" s="1">
        <v>2636.98</v>
      </c>
      <c r="G1601" s="1" t="s">
        <v>14</v>
      </c>
      <c r="H1601" s="2">
        <v>46043</v>
      </c>
      <c r="I1601" s="1" t="s">
        <v>22</v>
      </c>
      <c r="J1601" s="1">
        <v>26.6</v>
      </c>
      <c r="K1601" s="1">
        <f>COUNTIF(A:A,bank_processed_transactions[[#This Row],[transaction_id]])</f>
        <v>1</v>
      </c>
    </row>
    <row r="1602" spans="1:11" x14ac:dyDescent="0.3">
      <c r="A1602" s="1" t="s">
        <v>2040</v>
      </c>
      <c r="B1602" s="2">
        <v>46047</v>
      </c>
      <c r="C1602" s="1" t="s">
        <v>265</v>
      </c>
      <c r="D1602" s="1" t="s">
        <v>66</v>
      </c>
      <c r="E1602" s="1" t="s">
        <v>27</v>
      </c>
      <c r="F1602" s="1">
        <v>8470.77</v>
      </c>
      <c r="G1602" s="1" t="s">
        <v>14</v>
      </c>
      <c r="H1602" s="2">
        <v>46048</v>
      </c>
      <c r="I1602" s="1" t="s">
        <v>28</v>
      </c>
      <c r="J1602" s="1">
        <v>44.4</v>
      </c>
      <c r="K1602" s="1">
        <f>COUNTIF(A:A,bank_processed_transactions[[#This Row],[transaction_id]])</f>
        <v>1</v>
      </c>
    </row>
    <row r="1603" spans="1:11" x14ac:dyDescent="0.3">
      <c r="A1603" s="1" t="s">
        <v>4223</v>
      </c>
      <c r="B1603" s="2">
        <v>46041</v>
      </c>
      <c r="C1603" s="1" t="s">
        <v>3458</v>
      </c>
      <c r="D1603" s="1" t="s">
        <v>12</v>
      </c>
      <c r="E1603" s="1" t="s">
        <v>27</v>
      </c>
      <c r="F1603" s="1">
        <v>7191.21</v>
      </c>
      <c r="G1603" s="1" t="s">
        <v>94</v>
      </c>
      <c r="H1603" s="2">
        <v>46044</v>
      </c>
      <c r="I1603" s="1" t="s">
        <v>28</v>
      </c>
      <c r="J1603" s="1">
        <v>27.9</v>
      </c>
      <c r="K1603" s="1">
        <f>COUNTIF(A:A,bank_processed_transactions[[#This Row],[transaction_id]])</f>
        <v>1</v>
      </c>
    </row>
    <row r="1604" spans="1:11" x14ac:dyDescent="0.3">
      <c r="A1604" s="1" t="s">
        <v>3810</v>
      </c>
      <c r="B1604" s="2">
        <v>46032</v>
      </c>
      <c r="C1604" s="1" t="s">
        <v>2592</v>
      </c>
      <c r="D1604" s="1" t="s">
        <v>12</v>
      </c>
      <c r="E1604" s="1" t="s">
        <v>13</v>
      </c>
      <c r="F1604" s="1">
        <v>1671.18</v>
      </c>
      <c r="G1604" s="1" t="s">
        <v>14</v>
      </c>
      <c r="H1604" s="2">
        <v>46035</v>
      </c>
      <c r="I1604" s="1" t="s">
        <v>15</v>
      </c>
      <c r="J1604" s="1">
        <v>59.1</v>
      </c>
      <c r="K1604" s="1">
        <f>COUNTIF(A:A,bank_processed_transactions[[#This Row],[transaction_id]])</f>
        <v>1</v>
      </c>
    </row>
    <row r="1605" spans="1:11" x14ac:dyDescent="0.3">
      <c r="A1605" s="1" t="s">
        <v>892</v>
      </c>
      <c r="B1605" s="2">
        <v>46057</v>
      </c>
      <c r="C1605" s="1" t="s">
        <v>113</v>
      </c>
      <c r="D1605" s="1" t="s">
        <v>46</v>
      </c>
      <c r="E1605" s="1" t="s">
        <v>13</v>
      </c>
      <c r="F1605" s="1">
        <v>4147.57</v>
      </c>
      <c r="G1605" s="1" t="s">
        <v>14</v>
      </c>
      <c r="H1605" s="2">
        <v>46057</v>
      </c>
      <c r="I1605" s="1" t="s">
        <v>28</v>
      </c>
      <c r="J1605" s="1">
        <v>52.1</v>
      </c>
      <c r="K1605" s="1">
        <f>COUNTIF(A:A,bank_processed_transactions[[#This Row],[transaction_id]])</f>
        <v>1</v>
      </c>
    </row>
    <row r="1606" spans="1:11" x14ac:dyDescent="0.3">
      <c r="A1606" s="1" t="s">
        <v>4906</v>
      </c>
      <c r="B1606" s="2">
        <v>46023</v>
      </c>
      <c r="C1606" s="1" t="s">
        <v>118</v>
      </c>
      <c r="D1606" s="1" t="s">
        <v>18</v>
      </c>
      <c r="E1606" s="1" t="s">
        <v>21</v>
      </c>
      <c r="F1606" s="1">
        <v>13610.02</v>
      </c>
      <c r="G1606" s="1" t="s">
        <v>94</v>
      </c>
      <c r="H1606" s="2">
        <v>46023</v>
      </c>
      <c r="I1606" s="1" t="s">
        <v>15</v>
      </c>
      <c r="J1606" s="1">
        <v>10.7</v>
      </c>
      <c r="K1606" s="1">
        <f>COUNTIF(A:A,bank_processed_transactions[[#This Row],[transaction_id]])</f>
        <v>1</v>
      </c>
    </row>
    <row r="1607" spans="1:11" x14ac:dyDescent="0.3">
      <c r="A1607" s="1" t="s">
        <v>3148</v>
      </c>
      <c r="B1607" s="2">
        <v>46083</v>
      </c>
      <c r="C1607" s="1" t="s">
        <v>1221</v>
      </c>
      <c r="D1607" s="1" t="s">
        <v>18</v>
      </c>
      <c r="E1607" s="1" t="s">
        <v>21</v>
      </c>
      <c r="F1607" s="1">
        <v>1783.2</v>
      </c>
      <c r="G1607" s="1" t="s">
        <v>14</v>
      </c>
      <c r="H1607" s="2">
        <v>46084</v>
      </c>
      <c r="I1607" s="1" t="s">
        <v>28</v>
      </c>
      <c r="J1607" s="1">
        <v>39.1</v>
      </c>
      <c r="K1607" s="1">
        <f>COUNTIF(A:A,bank_processed_transactions[[#This Row],[transaction_id]])</f>
        <v>1</v>
      </c>
    </row>
    <row r="1608" spans="1:11" x14ac:dyDescent="0.3">
      <c r="A1608" s="1" t="s">
        <v>2648</v>
      </c>
      <c r="B1608" s="2">
        <v>46093</v>
      </c>
      <c r="C1608" s="1" t="s">
        <v>2062</v>
      </c>
      <c r="D1608" s="1" t="s">
        <v>35</v>
      </c>
      <c r="E1608" s="1" t="s">
        <v>13</v>
      </c>
      <c r="F1608" s="1">
        <v>2636.76</v>
      </c>
      <c r="G1608" s="1" t="s">
        <v>14</v>
      </c>
      <c r="H1608" s="2">
        <v>46096</v>
      </c>
      <c r="I1608" s="1" t="s">
        <v>28</v>
      </c>
      <c r="J1608" s="1">
        <v>55.9</v>
      </c>
      <c r="K1608" s="1">
        <f>COUNTIF(A:A,bank_processed_transactions[[#This Row],[transaction_id]])</f>
        <v>1</v>
      </c>
    </row>
    <row r="1609" spans="1:11" x14ac:dyDescent="0.3">
      <c r="A1609" s="1" t="s">
        <v>3777</v>
      </c>
      <c r="B1609" s="2">
        <v>46054</v>
      </c>
      <c r="C1609" s="1" t="s">
        <v>3248</v>
      </c>
      <c r="D1609" s="1" t="s">
        <v>12</v>
      </c>
      <c r="E1609" s="1" t="s">
        <v>13</v>
      </c>
      <c r="F1609" s="1">
        <v>8542.4599999999991</v>
      </c>
      <c r="G1609" s="1" t="s">
        <v>14</v>
      </c>
      <c r="H1609" s="2">
        <v>46054</v>
      </c>
      <c r="I1609" s="1" t="s">
        <v>15</v>
      </c>
      <c r="J1609" s="1">
        <v>88.2</v>
      </c>
      <c r="K1609" s="1">
        <f>COUNTIF(A:A,bank_processed_transactions[[#This Row],[transaction_id]])</f>
        <v>1</v>
      </c>
    </row>
    <row r="1610" spans="1:11" x14ac:dyDescent="0.3">
      <c r="A1610" s="1" t="s">
        <v>927</v>
      </c>
      <c r="B1610" s="2">
        <v>46062</v>
      </c>
      <c r="C1610" s="1" t="s">
        <v>928</v>
      </c>
      <c r="D1610" s="1" t="s">
        <v>35</v>
      </c>
      <c r="E1610" s="1" t="s">
        <v>27</v>
      </c>
      <c r="F1610" s="1">
        <v>2917.84</v>
      </c>
      <c r="G1610" s="1" t="s">
        <v>14</v>
      </c>
      <c r="H1610" s="2">
        <v>46064</v>
      </c>
      <c r="I1610" s="1" t="s">
        <v>15</v>
      </c>
      <c r="J1610" s="1">
        <v>60.6</v>
      </c>
      <c r="K1610" s="1">
        <f>COUNTIF(A:A,bank_processed_transactions[[#This Row],[transaction_id]])</f>
        <v>1</v>
      </c>
    </row>
    <row r="1611" spans="1:11" x14ac:dyDescent="0.3">
      <c r="A1611" s="1" t="s">
        <v>3099</v>
      </c>
      <c r="B1611" s="2">
        <v>46105</v>
      </c>
      <c r="C1611" s="1" t="s">
        <v>3100</v>
      </c>
      <c r="D1611" s="1" t="s">
        <v>12</v>
      </c>
      <c r="E1611" s="1" t="s">
        <v>27</v>
      </c>
      <c r="F1611" s="1">
        <v>9664.74</v>
      </c>
      <c r="G1611" s="1" t="s">
        <v>94</v>
      </c>
      <c r="H1611" s="2">
        <v>46107</v>
      </c>
      <c r="I1611" s="1" t="s">
        <v>15</v>
      </c>
      <c r="J1611" s="1">
        <v>37.299999999999997</v>
      </c>
      <c r="K1611" s="1">
        <f>COUNTIF(A:A,bank_processed_transactions[[#This Row],[transaction_id]])</f>
        <v>1</v>
      </c>
    </row>
    <row r="1612" spans="1:11" x14ac:dyDescent="0.3">
      <c r="A1612" s="1" t="s">
        <v>1885</v>
      </c>
      <c r="B1612" s="2">
        <v>46082</v>
      </c>
      <c r="C1612" s="1" t="s">
        <v>1189</v>
      </c>
      <c r="D1612" s="1" t="s">
        <v>12</v>
      </c>
      <c r="E1612" s="1" t="s">
        <v>21</v>
      </c>
      <c r="F1612" s="1">
        <v>6123.91</v>
      </c>
      <c r="G1612" s="1" t="s">
        <v>14</v>
      </c>
      <c r="H1612" s="2">
        <v>46085</v>
      </c>
      <c r="I1612" s="1" t="s">
        <v>22</v>
      </c>
      <c r="J1612" s="1">
        <v>11.1</v>
      </c>
      <c r="K1612" s="1">
        <f>COUNTIF(A:A,bank_processed_transactions[[#This Row],[transaction_id]])</f>
        <v>1</v>
      </c>
    </row>
    <row r="1613" spans="1:11" x14ac:dyDescent="0.3">
      <c r="A1613" s="1" t="s">
        <v>1183</v>
      </c>
      <c r="B1613" s="2">
        <v>46093</v>
      </c>
      <c r="C1613" s="1" t="s">
        <v>1184</v>
      </c>
      <c r="D1613" s="1" t="s">
        <v>66</v>
      </c>
      <c r="E1613" s="1" t="s">
        <v>55</v>
      </c>
      <c r="F1613" s="1">
        <v>1610.78</v>
      </c>
      <c r="G1613" s="1" t="s">
        <v>14</v>
      </c>
      <c r="H1613" s="2">
        <v>46095</v>
      </c>
      <c r="I1613" s="1" t="s">
        <v>15</v>
      </c>
      <c r="J1613" s="1">
        <v>26.8</v>
      </c>
      <c r="K1613" s="1">
        <f>COUNTIF(A:A,bank_processed_transactions[[#This Row],[transaction_id]])</f>
        <v>1</v>
      </c>
    </row>
    <row r="1614" spans="1:11" x14ac:dyDescent="0.3">
      <c r="A1614" s="1" t="s">
        <v>1105</v>
      </c>
      <c r="B1614" s="2">
        <v>46076</v>
      </c>
      <c r="C1614" s="1" t="s">
        <v>82</v>
      </c>
      <c r="D1614" s="1" t="s">
        <v>12</v>
      </c>
      <c r="E1614" s="1" t="s">
        <v>13</v>
      </c>
      <c r="F1614" s="1">
        <v>13341.93</v>
      </c>
      <c r="G1614" s="1" t="s">
        <v>14</v>
      </c>
      <c r="H1614" s="2">
        <v>46076</v>
      </c>
      <c r="I1614" s="1" t="s">
        <v>28</v>
      </c>
      <c r="J1614" s="1">
        <v>26.3</v>
      </c>
      <c r="K1614" s="1">
        <f>COUNTIF(A:A,bank_processed_transactions[[#This Row],[transaction_id]])</f>
        <v>1</v>
      </c>
    </row>
    <row r="1615" spans="1:11" x14ac:dyDescent="0.3">
      <c r="A1615" s="1" t="s">
        <v>2506</v>
      </c>
      <c r="B1615" s="2">
        <v>46085</v>
      </c>
      <c r="C1615" s="1" t="s">
        <v>1751</v>
      </c>
      <c r="D1615" s="1" t="s">
        <v>18</v>
      </c>
      <c r="E1615" s="1" t="s">
        <v>55</v>
      </c>
      <c r="F1615" s="1">
        <v>6862.38</v>
      </c>
      <c r="G1615" s="1" t="s">
        <v>14</v>
      </c>
      <c r="H1615" s="2">
        <v>46086</v>
      </c>
      <c r="I1615" s="1" t="s">
        <v>28</v>
      </c>
      <c r="J1615" s="1">
        <v>32.4</v>
      </c>
      <c r="K1615" s="1">
        <f>COUNTIF(A:A,bank_processed_transactions[[#This Row],[transaction_id]])</f>
        <v>1</v>
      </c>
    </row>
    <row r="1616" spans="1:11" x14ac:dyDescent="0.3">
      <c r="A1616" s="1" t="s">
        <v>3211</v>
      </c>
      <c r="B1616" s="2">
        <v>46026</v>
      </c>
      <c r="C1616" s="1" t="s">
        <v>409</v>
      </c>
      <c r="D1616" s="1" t="s">
        <v>12</v>
      </c>
      <c r="E1616" s="1" t="s">
        <v>13</v>
      </c>
      <c r="F1616" s="1">
        <v>2036.83</v>
      </c>
      <c r="G1616" s="1" t="s">
        <v>14</v>
      </c>
      <c r="H1616" s="2">
        <v>46027</v>
      </c>
      <c r="I1616" s="1" t="s">
        <v>15</v>
      </c>
      <c r="J1616" s="1">
        <v>30.7</v>
      </c>
      <c r="K1616" s="1">
        <f>COUNTIF(A:A,bank_processed_transactions[[#This Row],[transaction_id]])</f>
        <v>1</v>
      </c>
    </row>
    <row r="1617" spans="1:11" x14ac:dyDescent="0.3">
      <c r="A1617" s="1" t="s">
        <v>3436</v>
      </c>
      <c r="B1617" s="2">
        <v>46076</v>
      </c>
      <c r="C1617" s="1" t="s">
        <v>397</v>
      </c>
      <c r="D1617" s="1" t="s">
        <v>12</v>
      </c>
      <c r="E1617" s="1" t="s">
        <v>13</v>
      </c>
      <c r="F1617" s="1">
        <v>7391.18</v>
      </c>
      <c r="G1617" s="1" t="s">
        <v>14</v>
      </c>
      <c r="H1617" s="2">
        <v>46077</v>
      </c>
      <c r="I1617" s="1" t="s">
        <v>28</v>
      </c>
      <c r="J1617" s="1">
        <v>4.5</v>
      </c>
      <c r="K1617" s="1">
        <f>COUNTIF(A:A,bank_processed_transactions[[#This Row],[transaction_id]])</f>
        <v>1</v>
      </c>
    </row>
    <row r="1618" spans="1:11" x14ac:dyDescent="0.3">
      <c r="A1618" s="1" t="s">
        <v>3552</v>
      </c>
      <c r="B1618" s="2">
        <v>46046</v>
      </c>
      <c r="C1618" s="1" t="s">
        <v>1241</v>
      </c>
      <c r="D1618" s="1" t="s">
        <v>66</v>
      </c>
      <c r="E1618" s="1" t="s">
        <v>55</v>
      </c>
      <c r="F1618" s="1">
        <v>2531.33</v>
      </c>
      <c r="G1618" s="1" t="s">
        <v>14</v>
      </c>
      <c r="H1618" s="2">
        <v>46047</v>
      </c>
      <c r="I1618" s="1" t="s">
        <v>28</v>
      </c>
      <c r="J1618" s="1">
        <v>20.8</v>
      </c>
      <c r="K1618" s="1">
        <f>COUNTIF(A:A,bank_processed_transactions[[#This Row],[transaction_id]])</f>
        <v>1</v>
      </c>
    </row>
    <row r="1619" spans="1:11" x14ac:dyDescent="0.3">
      <c r="A1619" s="1" t="s">
        <v>4278</v>
      </c>
      <c r="B1619" s="2">
        <v>46093</v>
      </c>
      <c r="C1619" s="1" t="s">
        <v>463</v>
      </c>
      <c r="D1619" s="1" t="s">
        <v>12</v>
      </c>
      <c r="E1619" s="1" t="s">
        <v>13</v>
      </c>
      <c r="F1619" s="1">
        <v>11314.91</v>
      </c>
      <c r="G1619" s="1" t="s">
        <v>14</v>
      </c>
      <c r="H1619" s="2">
        <v>46096</v>
      </c>
      <c r="I1619" s="1" t="s">
        <v>22</v>
      </c>
      <c r="J1619" s="1">
        <v>12.8</v>
      </c>
      <c r="K1619" s="1">
        <f>COUNTIF(A:A,bank_processed_transactions[[#This Row],[transaction_id]])</f>
        <v>1</v>
      </c>
    </row>
    <row r="1620" spans="1:11" x14ac:dyDescent="0.3">
      <c r="A1620" s="1" t="s">
        <v>1154</v>
      </c>
      <c r="B1620" s="2">
        <v>46023</v>
      </c>
      <c r="C1620" s="1" t="s">
        <v>1155</v>
      </c>
      <c r="D1620" s="1" t="s">
        <v>12</v>
      </c>
      <c r="E1620" s="1" t="s">
        <v>21</v>
      </c>
      <c r="F1620" s="1">
        <v>4452.74</v>
      </c>
      <c r="G1620" s="1" t="s">
        <v>14</v>
      </c>
      <c r="H1620" s="2">
        <v>46024</v>
      </c>
      <c r="I1620" s="1" t="s">
        <v>22</v>
      </c>
      <c r="J1620" s="1">
        <v>32.1</v>
      </c>
      <c r="K1620" s="1">
        <f>COUNTIF(A:A,bank_processed_transactions[[#This Row],[transaction_id]])</f>
        <v>1</v>
      </c>
    </row>
    <row r="1621" spans="1:11" x14ac:dyDescent="0.3">
      <c r="A1621" s="1" t="s">
        <v>3668</v>
      </c>
      <c r="B1621" s="2">
        <v>46026</v>
      </c>
      <c r="C1621" s="1" t="s">
        <v>337</v>
      </c>
      <c r="D1621" s="1" t="s">
        <v>18</v>
      </c>
      <c r="E1621" s="1" t="s">
        <v>55</v>
      </c>
      <c r="F1621" s="1">
        <v>2487.66</v>
      </c>
      <c r="G1621" s="1" t="s">
        <v>14</v>
      </c>
      <c r="H1621" s="2">
        <v>46027</v>
      </c>
      <c r="I1621" s="1" t="s">
        <v>22</v>
      </c>
      <c r="J1621" s="1">
        <v>60.4</v>
      </c>
      <c r="K1621" s="1">
        <f>COUNTIF(A:A,bank_processed_transactions[[#This Row],[transaction_id]])</f>
        <v>1</v>
      </c>
    </row>
    <row r="1622" spans="1:11" x14ac:dyDescent="0.3">
      <c r="A1622" s="1" t="s">
        <v>3213</v>
      </c>
      <c r="B1622" s="2">
        <v>46052</v>
      </c>
      <c r="C1622" s="1" t="s">
        <v>2975</v>
      </c>
      <c r="D1622" s="1" t="s">
        <v>12</v>
      </c>
      <c r="E1622" s="1" t="s">
        <v>13</v>
      </c>
      <c r="F1622" s="1">
        <v>31472.79</v>
      </c>
      <c r="G1622" s="1" t="s">
        <v>14</v>
      </c>
      <c r="H1622" s="2">
        <v>46055</v>
      </c>
      <c r="I1622" s="1" t="s">
        <v>28</v>
      </c>
      <c r="J1622" s="1">
        <v>36.4</v>
      </c>
      <c r="K1622" s="1">
        <f>COUNTIF(A:A,bank_processed_transactions[[#This Row],[transaction_id]])</f>
        <v>1</v>
      </c>
    </row>
    <row r="1623" spans="1:11" x14ac:dyDescent="0.3">
      <c r="A1623" s="1" t="s">
        <v>1569</v>
      </c>
      <c r="B1623" s="2">
        <v>46108</v>
      </c>
      <c r="C1623" s="1" t="s">
        <v>781</v>
      </c>
      <c r="D1623" s="1" t="s">
        <v>12</v>
      </c>
      <c r="E1623" s="1" t="s">
        <v>27</v>
      </c>
      <c r="F1623" s="1">
        <v>4396.8599999999997</v>
      </c>
      <c r="G1623" s="1" t="s">
        <v>14</v>
      </c>
      <c r="H1623" s="2">
        <v>46108</v>
      </c>
      <c r="I1623" s="1" t="s">
        <v>22</v>
      </c>
      <c r="J1623" s="1">
        <v>4.9000000000000004</v>
      </c>
      <c r="K1623" s="1">
        <f>COUNTIF(A:A,bank_processed_transactions[[#This Row],[transaction_id]])</f>
        <v>1</v>
      </c>
    </row>
    <row r="1624" spans="1:11" x14ac:dyDescent="0.3">
      <c r="A1624" s="1" t="s">
        <v>881</v>
      </c>
      <c r="B1624" s="2">
        <v>46060</v>
      </c>
      <c r="C1624" s="1" t="s">
        <v>882</v>
      </c>
      <c r="D1624" s="1" t="s">
        <v>18</v>
      </c>
      <c r="E1624" s="1" t="s">
        <v>21</v>
      </c>
      <c r="F1624" s="1">
        <v>5124.3100000000004</v>
      </c>
      <c r="G1624" s="1" t="s">
        <v>14</v>
      </c>
      <c r="H1624" s="2">
        <v>46062</v>
      </c>
      <c r="I1624" s="1" t="s">
        <v>28</v>
      </c>
      <c r="J1624" s="1">
        <v>17.7</v>
      </c>
      <c r="K1624" s="1">
        <f>COUNTIF(A:A,bank_processed_transactions[[#This Row],[transaction_id]])</f>
        <v>1</v>
      </c>
    </row>
    <row r="1625" spans="1:11" x14ac:dyDescent="0.3">
      <c r="A1625" s="1" t="s">
        <v>3069</v>
      </c>
      <c r="B1625" s="2">
        <v>46102</v>
      </c>
      <c r="C1625" s="1" t="s">
        <v>2352</v>
      </c>
      <c r="D1625" s="1" t="s">
        <v>12</v>
      </c>
      <c r="E1625" s="1" t="s">
        <v>13</v>
      </c>
      <c r="F1625" s="1">
        <v>2389.77</v>
      </c>
      <c r="G1625" s="1" t="s">
        <v>14</v>
      </c>
      <c r="H1625" s="2">
        <v>46104</v>
      </c>
      <c r="I1625" s="1" t="s">
        <v>22</v>
      </c>
      <c r="J1625" s="1">
        <v>35.200000000000003</v>
      </c>
      <c r="K1625" s="1">
        <f>COUNTIF(A:A,bank_processed_transactions[[#This Row],[transaction_id]])</f>
        <v>1</v>
      </c>
    </row>
    <row r="1626" spans="1:11" x14ac:dyDescent="0.3">
      <c r="A1626" s="1" t="s">
        <v>3254</v>
      </c>
      <c r="B1626" s="2">
        <v>46048</v>
      </c>
      <c r="C1626" s="1" t="s">
        <v>362</v>
      </c>
      <c r="D1626" s="1" t="s">
        <v>35</v>
      </c>
      <c r="E1626" s="1" t="s">
        <v>13</v>
      </c>
      <c r="F1626" s="1">
        <v>1745.12</v>
      </c>
      <c r="G1626" s="1" t="s">
        <v>14</v>
      </c>
      <c r="H1626" s="2">
        <v>46048</v>
      </c>
      <c r="I1626" s="1" t="s">
        <v>28</v>
      </c>
      <c r="J1626" s="1">
        <v>2</v>
      </c>
      <c r="K1626" s="1">
        <f>COUNTIF(A:A,bank_processed_transactions[[#This Row],[transaction_id]])</f>
        <v>1</v>
      </c>
    </row>
    <row r="1627" spans="1:11" x14ac:dyDescent="0.3">
      <c r="A1627" s="1" t="s">
        <v>4009</v>
      </c>
      <c r="B1627" s="2">
        <v>46096</v>
      </c>
      <c r="C1627" s="1" t="s">
        <v>122</v>
      </c>
      <c r="D1627" s="1" t="s">
        <v>12</v>
      </c>
      <c r="E1627" s="1" t="s">
        <v>13</v>
      </c>
      <c r="F1627" s="1">
        <v>3954.49</v>
      </c>
      <c r="G1627" s="1" t="s">
        <v>14</v>
      </c>
      <c r="H1627" s="2">
        <v>46098</v>
      </c>
      <c r="I1627" s="1" t="s">
        <v>22</v>
      </c>
      <c r="J1627" s="1">
        <v>29.9</v>
      </c>
      <c r="K1627" s="1">
        <f>COUNTIF(A:A,bank_processed_transactions[[#This Row],[transaction_id]])</f>
        <v>1</v>
      </c>
    </row>
    <row r="1628" spans="1:11" x14ac:dyDescent="0.3">
      <c r="A1628" s="1" t="s">
        <v>1542</v>
      </c>
      <c r="B1628" s="2">
        <v>46105</v>
      </c>
      <c r="C1628" s="1" t="s">
        <v>1155</v>
      </c>
      <c r="D1628" s="1" t="s">
        <v>35</v>
      </c>
      <c r="E1628" s="1" t="s">
        <v>21</v>
      </c>
      <c r="F1628" s="1">
        <v>784.54</v>
      </c>
      <c r="G1628" s="1" t="s">
        <v>94</v>
      </c>
      <c r="H1628" s="2">
        <v>46108</v>
      </c>
      <c r="I1628" s="1" t="s">
        <v>15</v>
      </c>
      <c r="J1628" s="1">
        <v>46.1</v>
      </c>
      <c r="K1628" s="1">
        <f>COUNTIF(A:A,bank_processed_transactions[[#This Row],[transaction_id]])</f>
        <v>1</v>
      </c>
    </row>
    <row r="1629" spans="1:11" x14ac:dyDescent="0.3">
      <c r="A1629" s="1" t="s">
        <v>2332</v>
      </c>
      <c r="B1629" s="2">
        <v>46051</v>
      </c>
      <c r="C1629" s="1" t="s">
        <v>2021</v>
      </c>
      <c r="D1629" s="1" t="s">
        <v>12</v>
      </c>
      <c r="E1629" s="1" t="s">
        <v>13</v>
      </c>
      <c r="F1629" s="1">
        <v>9713.36</v>
      </c>
      <c r="G1629" s="1" t="s">
        <v>14</v>
      </c>
      <c r="H1629" s="2">
        <v>46054</v>
      </c>
      <c r="I1629" s="1" t="s">
        <v>28</v>
      </c>
      <c r="J1629" s="1">
        <v>61.6</v>
      </c>
      <c r="K1629" s="1">
        <f>COUNTIF(A:A,bank_processed_transactions[[#This Row],[transaction_id]])</f>
        <v>1</v>
      </c>
    </row>
    <row r="1630" spans="1:11" x14ac:dyDescent="0.3">
      <c r="A1630" s="1" t="s">
        <v>2882</v>
      </c>
      <c r="B1630" s="2">
        <v>46023</v>
      </c>
      <c r="C1630" s="1" t="s">
        <v>2163</v>
      </c>
      <c r="D1630" s="1" t="s">
        <v>12</v>
      </c>
      <c r="E1630" s="1" t="s">
        <v>13</v>
      </c>
      <c r="F1630" s="1">
        <v>6766.82</v>
      </c>
      <c r="G1630" s="1" t="s">
        <v>14</v>
      </c>
      <c r="H1630" s="2">
        <v>46025</v>
      </c>
      <c r="I1630" s="1" t="s">
        <v>15</v>
      </c>
      <c r="J1630" s="1">
        <v>20.9</v>
      </c>
      <c r="K1630" s="1">
        <f>COUNTIF(A:A,bank_processed_transactions[[#This Row],[transaction_id]])</f>
        <v>1</v>
      </c>
    </row>
    <row r="1631" spans="1:11" x14ac:dyDescent="0.3">
      <c r="A1631" s="1" t="s">
        <v>3630</v>
      </c>
      <c r="B1631" s="2">
        <v>46106</v>
      </c>
      <c r="C1631" s="1" t="s">
        <v>2693</v>
      </c>
      <c r="D1631" s="1" t="s">
        <v>12</v>
      </c>
      <c r="E1631" s="1" t="s">
        <v>13</v>
      </c>
      <c r="F1631" s="1">
        <v>4625.3</v>
      </c>
      <c r="G1631" s="1" t="s">
        <v>14</v>
      </c>
      <c r="H1631" s="2">
        <v>46108</v>
      </c>
      <c r="I1631" s="1" t="s">
        <v>15</v>
      </c>
      <c r="J1631" s="1">
        <v>19</v>
      </c>
      <c r="K1631" s="1">
        <f>COUNTIF(A:A,bank_processed_transactions[[#This Row],[transaction_id]])</f>
        <v>1</v>
      </c>
    </row>
    <row r="1632" spans="1:11" x14ac:dyDescent="0.3">
      <c r="A1632" s="1" t="s">
        <v>3462</v>
      </c>
      <c r="B1632" s="2">
        <v>46042</v>
      </c>
      <c r="C1632" s="1" t="s">
        <v>702</v>
      </c>
      <c r="D1632" s="1" t="s">
        <v>18</v>
      </c>
      <c r="E1632" s="1" t="s">
        <v>55</v>
      </c>
      <c r="F1632" s="1">
        <v>727.12</v>
      </c>
      <c r="G1632" s="1" t="s">
        <v>14</v>
      </c>
      <c r="H1632" s="2">
        <v>46043</v>
      </c>
      <c r="I1632" s="1" t="s">
        <v>28</v>
      </c>
      <c r="J1632" s="1">
        <v>30.3</v>
      </c>
      <c r="K1632" s="1">
        <f>COUNTIF(A:A,bank_processed_transactions[[#This Row],[transaction_id]])</f>
        <v>1</v>
      </c>
    </row>
    <row r="1633" spans="1:11" x14ac:dyDescent="0.3">
      <c r="A1633" s="1" t="s">
        <v>2232</v>
      </c>
      <c r="B1633" s="2">
        <v>46039</v>
      </c>
      <c r="C1633" s="1" t="s">
        <v>302</v>
      </c>
      <c r="D1633" s="1" t="s">
        <v>35</v>
      </c>
      <c r="E1633" s="1" t="s">
        <v>27</v>
      </c>
      <c r="F1633" s="1">
        <v>3300.1</v>
      </c>
      <c r="G1633" s="1" t="s">
        <v>14</v>
      </c>
      <c r="H1633" s="2">
        <v>46040</v>
      </c>
      <c r="I1633" s="1" t="s">
        <v>15</v>
      </c>
      <c r="J1633" s="1">
        <v>8.6999999999999993</v>
      </c>
      <c r="K1633" s="1">
        <f>COUNTIF(A:A,bank_processed_transactions[[#This Row],[transaction_id]])</f>
        <v>1</v>
      </c>
    </row>
    <row r="1634" spans="1:11" x14ac:dyDescent="0.3">
      <c r="A1634" s="1" t="s">
        <v>3736</v>
      </c>
      <c r="B1634" s="2">
        <v>46112</v>
      </c>
      <c r="C1634" s="1" t="s">
        <v>691</v>
      </c>
      <c r="D1634" s="1" t="s">
        <v>18</v>
      </c>
      <c r="E1634" s="1" t="s">
        <v>27</v>
      </c>
      <c r="F1634" s="1">
        <v>4179.75</v>
      </c>
      <c r="G1634" s="1" t="s">
        <v>14</v>
      </c>
      <c r="H1634" s="2">
        <v>46113</v>
      </c>
      <c r="I1634" s="1" t="s">
        <v>15</v>
      </c>
      <c r="J1634" s="1">
        <v>20.7</v>
      </c>
      <c r="K1634" s="1">
        <f>COUNTIF(A:A,bank_processed_transactions[[#This Row],[transaction_id]])</f>
        <v>1</v>
      </c>
    </row>
    <row r="1635" spans="1:11" x14ac:dyDescent="0.3">
      <c r="A1635" s="1" t="s">
        <v>3304</v>
      </c>
      <c r="B1635" s="2">
        <v>46054</v>
      </c>
      <c r="C1635" s="1" t="s">
        <v>1352</v>
      </c>
      <c r="D1635" s="1" t="s">
        <v>35</v>
      </c>
      <c r="E1635" s="1" t="s">
        <v>21</v>
      </c>
      <c r="F1635" s="1">
        <v>2536.0500000000002</v>
      </c>
      <c r="G1635" s="1" t="s">
        <v>94</v>
      </c>
      <c r="H1635" s="2">
        <v>46055</v>
      </c>
      <c r="I1635" s="1" t="s">
        <v>15</v>
      </c>
      <c r="J1635" s="1">
        <v>32.5</v>
      </c>
      <c r="K1635" s="1">
        <f>COUNTIF(A:A,bank_processed_transactions[[#This Row],[transaction_id]])</f>
        <v>1</v>
      </c>
    </row>
    <row r="1636" spans="1:11" x14ac:dyDescent="0.3">
      <c r="A1636" s="1" t="s">
        <v>1492</v>
      </c>
      <c r="B1636" s="2">
        <v>46063</v>
      </c>
      <c r="C1636" s="1" t="s">
        <v>1493</v>
      </c>
      <c r="D1636" s="1" t="s">
        <v>35</v>
      </c>
      <c r="E1636" s="1" t="s">
        <v>13</v>
      </c>
      <c r="F1636" s="1">
        <v>58411.29</v>
      </c>
      <c r="G1636" s="1" t="s">
        <v>14</v>
      </c>
      <c r="H1636" s="2">
        <v>46063</v>
      </c>
      <c r="I1636" s="1" t="s">
        <v>15</v>
      </c>
      <c r="J1636" s="1">
        <v>37.6</v>
      </c>
      <c r="K1636" s="1">
        <f>COUNTIF(A:A,bank_processed_transactions[[#This Row],[transaction_id]])</f>
        <v>1</v>
      </c>
    </row>
    <row r="1637" spans="1:11" x14ac:dyDescent="0.3">
      <c r="A1637" s="1" t="s">
        <v>1454</v>
      </c>
      <c r="B1637" s="2">
        <v>46103</v>
      </c>
      <c r="C1637" s="1" t="s">
        <v>1455</v>
      </c>
      <c r="D1637" s="1" t="s">
        <v>12</v>
      </c>
      <c r="E1637" s="1" t="s">
        <v>13</v>
      </c>
      <c r="F1637" s="1">
        <v>5213.9399999999996</v>
      </c>
      <c r="G1637" s="1" t="s">
        <v>14</v>
      </c>
      <c r="H1637" s="2">
        <v>46105</v>
      </c>
      <c r="I1637" s="1" t="s">
        <v>15</v>
      </c>
      <c r="J1637" s="1">
        <v>73.599999999999994</v>
      </c>
      <c r="K1637" s="1">
        <f>COUNTIF(A:A,bank_processed_transactions[[#This Row],[transaction_id]])</f>
        <v>1</v>
      </c>
    </row>
    <row r="1638" spans="1:11" x14ac:dyDescent="0.3">
      <c r="A1638" s="1" t="s">
        <v>1578</v>
      </c>
      <c r="B1638" s="2">
        <v>46101</v>
      </c>
      <c r="C1638" s="1" t="s">
        <v>253</v>
      </c>
      <c r="D1638" s="1" t="s">
        <v>12</v>
      </c>
      <c r="E1638" s="1" t="s">
        <v>13</v>
      </c>
      <c r="F1638" s="1">
        <v>6929.41</v>
      </c>
      <c r="G1638" s="1" t="s">
        <v>14</v>
      </c>
      <c r="H1638" s="2">
        <v>46101</v>
      </c>
      <c r="I1638" s="1" t="s">
        <v>22</v>
      </c>
      <c r="J1638" s="1">
        <v>22.3</v>
      </c>
      <c r="K1638" s="1">
        <f>COUNTIF(A:A,bank_processed_transactions[[#This Row],[transaction_id]])</f>
        <v>1</v>
      </c>
    </row>
    <row r="1639" spans="1:11" x14ac:dyDescent="0.3">
      <c r="A1639" s="1" t="s">
        <v>4023</v>
      </c>
      <c r="B1639" s="2">
        <v>46024</v>
      </c>
      <c r="C1639" s="1" t="s">
        <v>91</v>
      </c>
      <c r="D1639" s="1" t="s">
        <v>35</v>
      </c>
      <c r="E1639" s="1" t="s">
        <v>55</v>
      </c>
      <c r="F1639" s="1">
        <v>2941.73</v>
      </c>
      <c r="G1639" s="1" t="s">
        <v>14</v>
      </c>
      <c r="H1639" s="2">
        <v>46026</v>
      </c>
      <c r="I1639" s="1" t="s">
        <v>15</v>
      </c>
      <c r="J1639" s="1">
        <v>39.5</v>
      </c>
      <c r="K1639" s="1">
        <f>COUNTIF(A:A,bank_processed_transactions[[#This Row],[transaction_id]])</f>
        <v>1</v>
      </c>
    </row>
    <row r="1640" spans="1:11" x14ac:dyDescent="0.3">
      <c r="A1640" s="1" t="s">
        <v>2581</v>
      </c>
      <c r="B1640" s="2">
        <v>46111</v>
      </c>
      <c r="C1640" s="1" t="s">
        <v>427</v>
      </c>
      <c r="D1640" s="1" t="s">
        <v>18</v>
      </c>
      <c r="E1640" s="1" t="s">
        <v>27</v>
      </c>
      <c r="F1640" s="1">
        <v>897.38</v>
      </c>
      <c r="G1640" s="1" t="s">
        <v>14</v>
      </c>
      <c r="H1640" s="2">
        <v>46112</v>
      </c>
      <c r="I1640" s="1" t="s">
        <v>15</v>
      </c>
      <c r="J1640" s="1">
        <v>36.6</v>
      </c>
      <c r="K1640" s="1">
        <f>COUNTIF(A:A,bank_processed_transactions[[#This Row],[transaction_id]])</f>
        <v>1</v>
      </c>
    </row>
    <row r="1641" spans="1:11" x14ac:dyDescent="0.3">
      <c r="A1641" s="1" t="s">
        <v>1843</v>
      </c>
      <c r="B1641" s="2">
        <v>46042</v>
      </c>
      <c r="C1641" s="1" t="s">
        <v>132</v>
      </c>
      <c r="D1641" s="1" t="s">
        <v>35</v>
      </c>
      <c r="E1641" s="1" t="s">
        <v>13</v>
      </c>
      <c r="F1641" s="1">
        <v>4023.38</v>
      </c>
      <c r="G1641" s="1" t="s">
        <v>14</v>
      </c>
      <c r="H1641" s="2">
        <v>46043</v>
      </c>
      <c r="I1641" s="1" t="s">
        <v>22</v>
      </c>
      <c r="J1641" s="1">
        <v>11.6</v>
      </c>
      <c r="K1641" s="1">
        <f>COUNTIF(A:A,bank_processed_transactions[[#This Row],[transaction_id]])</f>
        <v>1</v>
      </c>
    </row>
    <row r="1642" spans="1:11" x14ac:dyDescent="0.3">
      <c r="A1642" s="1" t="s">
        <v>2407</v>
      </c>
      <c r="B1642" s="2">
        <v>46106</v>
      </c>
      <c r="C1642" s="1" t="s">
        <v>1251</v>
      </c>
      <c r="D1642" s="1" t="s">
        <v>35</v>
      </c>
      <c r="E1642" s="1" t="s">
        <v>13</v>
      </c>
      <c r="F1642" s="1">
        <v>4886.6400000000003</v>
      </c>
      <c r="G1642" s="1" t="s">
        <v>14</v>
      </c>
      <c r="H1642" s="2">
        <v>46108</v>
      </c>
      <c r="I1642" s="1" t="s">
        <v>15</v>
      </c>
      <c r="J1642" s="1">
        <v>17.3</v>
      </c>
      <c r="K1642" s="1">
        <f>COUNTIF(A:A,bank_processed_transactions[[#This Row],[transaction_id]])</f>
        <v>1</v>
      </c>
    </row>
    <row r="1643" spans="1:11" x14ac:dyDescent="0.3">
      <c r="A1643" s="1" t="s">
        <v>2640</v>
      </c>
      <c r="B1643" s="2">
        <v>46089</v>
      </c>
      <c r="C1643" s="1" t="s">
        <v>873</v>
      </c>
      <c r="D1643" s="1" t="s">
        <v>12</v>
      </c>
      <c r="E1643" s="1" t="s">
        <v>21</v>
      </c>
      <c r="F1643" s="1">
        <v>956.91</v>
      </c>
      <c r="G1643" s="1" t="s">
        <v>14</v>
      </c>
      <c r="H1643" s="2">
        <v>46092</v>
      </c>
      <c r="I1643" s="1" t="s">
        <v>28</v>
      </c>
      <c r="J1643" s="1">
        <v>44.8</v>
      </c>
      <c r="K1643" s="1">
        <f>COUNTIF(A:A,bank_processed_transactions[[#This Row],[transaction_id]])</f>
        <v>1</v>
      </c>
    </row>
    <row r="1644" spans="1:11" x14ac:dyDescent="0.3">
      <c r="A1644" s="1" t="s">
        <v>193</v>
      </c>
      <c r="B1644" s="2">
        <v>46057</v>
      </c>
      <c r="C1644" s="1" t="s">
        <v>194</v>
      </c>
      <c r="D1644" s="1" t="s">
        <v>66</v>
      </c>
      <c r="E1644" s="1" t="s">
        <v>13</v>
      </c>
      <c r="F1644" s="1">
        <v>55392.95</v>
      </c>
      <c r="G1644" s="1" t="s">
        <v>94</v>
      </c>
      <c r="H1644" s="2">
        <v>46058</v>
      </c>
      <c r="I1644" s="1" t="s">
        <v>22</v>
      </c>
      <c r="J1644" s="1">
        <v>26.5</v>
      </c>
      <c r="K1644" s="1">
        <f>COUNTIF(A:A,bank_processed_transactions[[#This Row],[transaction_id]])</f>
        <v>1</v>
      </c>
    </row>
    <row r="1645" spans="1:11" x14ac:dyDescent="0.3">
      <c r="A1645" s="1" t="s">
        <v>3149</v>
      </c>
      <c r="B1645" s="2">
        <v>46090</v>
      </c>
      <c r="C1645" s="1" t="s">
        <v>1068</v>
      </c>
      <c r="D1645" s="1" t="s">
        <v>18</v>
      </c>
      <c r="E1645" s="1" t="s">
        <v>21</v>
      </c>
      <c r="F1645" s="1">
        <v>2990.94</v>
      </c>
      <c r="G1645" s="1" t="s">
        <v>14</v>
      </c>
      <c r="H1645" s="2">
        <v>46092</v>
      </c>
      <c r="I1645" s="1" t="s">
        <v>15</v>
      </c>
      <c r="J1645" s="1">
        <v>74.3</v>
      </c>
      <c r="K1645" s="1">
        <f>COUNTIF(A:A,bank_processed_transactions[[#This Row],[transaction_id]])</f>
        <v>1</v>
      </c>
    </row>
    <row r="1646" spans="1:11" x14ac:dyDescent="0.3">
      <c r="A1646" s="1" t="s">
        <v>3311</v>
      </c>
      <c r="B1646" s="2">
        <v>46054</v>
      </c>
      <c r="C1646" s="1" t="s">
        <v>1277</v>
      </c>
      <c r="D1646" s="1" t="s">
        <v>18</v>
      </c>
      <c r="E1646" s="1" t="s">
        <v>27</v>
      </c>
      <c r="F1646" s="1">
        <v>869.79</v>
      </c>
      <c r="G1646" s="1" t="s">
        <v>94</v>
      </c>
      <c r="H1646" s="2">
        <v>46056</v>
      </c>
      <c r="I1646" s="1" t="s">
        <v>15</v>
      </c>
      <c r="J1646" s="1">
        <v>34.299999999999997</v>
      </c>
      <c r="K1646" s="1">
        <f>COUNTIF(A:A,bank_processed_transactions[[#This Row],[transaction_id]])</f>
        <v>1</v>
      </c>
    </row>
    <row r="1647" spans="1:11" x14ac:dyDescent="0.3">
      <c r="A1647" s="1" t="s">
        <v>2610</v>
      </c>
      <c r="B1647" s="2">
        <v>46104</v>
      </c>
      <c r="C1647" s="1" t="s">
        <v>113</v>
      </c>
      <c r="D1647" s="1" t="s">
        <v>12</v>
      </c>
      <c r="E1647" s="1" t="s">
        <v>27</v>
      </c>
      <c r="F1647" s="1">
        <v>17919.82</v>
      </c>
      <c r="G1647" s="1" t="s">
        <v>14</v>
      </c>
      <c r="H1647" s="2">
        <v>46107</v>
      </c>
      <c r="I1647" s="1" t="s">
        <v>22</v>
      </c>
      <c r="J1647" s="1">
        <v>38.6</v>
      </c>
      <c r="K1647" s="1">
        <f>COUNTIF(A:A,bank_processed_transactions[[#This Row],[transaction_id]])</f>
        <v>1</v>
      </c>
    </row>
    <row r="1648" spans="1:11" x14ac:dyDescent="0.3">
      <c r="A1648" s="1" t="s">
        <v>3645</v>
      </c>
      <c r="B1648" s="2">
        <v>46093</v>
      </c>
      <c r="C1648" s="1" t="s">
        <v>684</v>
      </c>
      <c r="D1648" s="1" t="s">
        <v>35</v>
      </c>
      <c r="E1648" s="1" t="s">
        <v>55</v>
      </c>
      <c r="F1648" s="1">
        <v>31236.95</v>
      </c>
      <c r="G1648" s="1" t="s">
        <v>14</v>
      </c>
      <c r="H1648" s="2">
        <v>46094</v>
      </c>
      <c r="I1648" s="1" t="s">
        <v>15</v>
      </c>
      <c r="J1648" s="1">
        <v>4.2</v>
      </c>
      <c r="K1648" s="1">
        <f>COUNTIF(A:A,bank_processed_transactions[[#This Row],[transaction_id]])</f>
        <v>1</v>
      </c>
    </row>
    <row r="1649" spans="1:11" x14ac:dyDescent="0.3">
      <c r="A1649" s="1" t="s">
        <v>3979</v>
      </c>
      <c r="B1649" s="2">
        <v>46105</v>
      </c>
      <c r="C1649" s="1" t="s">
        <v>867</v>
      </c>
      <c r="D1649" s="1" t="s">
        <v>66</v>
      </c>
      <c r="E1649" s="1" t="s">
        <v>13</v>
      </c>
      <c r="F1649" s="1">
        <v>7631.2</v>
      </c>
      <c r="G1649" s="1" t="s">
        <v>14</v>
      </c>
      <c r="H1649" s="2">
        <v>46107</v>
      </c>
      <c r="I1649" s="1" t="s">
        <v>22</v>
      </c>
      <c r="J1649" s="1">
        <v>13.4</v>
      </c>
      <c r="K1649" s="1">
        <f>COUNTIF(A:A,bank_processed_transactions[[#This Row],[transaction_id]])</f>
        <v>1</v>
      </c>
    </row>
    <row r="1650" spans="1:11" x14ac:dyDescent="0.3">
      <c r="A1650" s="1" t="s">
        <v>1842</v>
      </c>
      <c r="B1650" s="2">
        <v>46089</v>
      </c>
      <c r="C1650" s="1" t="s">
        <v>588</v>
      </c>
      <c r="D1650" s="1" t="s">
        <v>12</v>
      </c>
      <c r="E1650" s="1" t="s">
        <v>13</v>
      </c>
      <c r="F1650" s="1">
        <v>5454.42</v>
      </c>
      <c r="G1650" s="1" t="s">
        <v>14</v>
      </c>
      <c r="H1650" s="2">
        <v>46089</v>
      </c>
      <c r="I1650" s="1" t="s">
        <v>15</v>
      </c>
      <c r="J1650" s="1">
        <v>26.2</v>
      </c>
      <c r="K1650" s="1">
        <f>COUNTIF(A:A,bank_processed_transactions[[#This Row],[transaction_id]])</f>
        <v>1</v>
      </c>
    </row>
    <row r="1651" spans="1:11" x14ac:dyDescent="0.3">
      <c r="A1651" s="1" t="s">
        <v>250</v>
      </c>
      <c r="B1651" s="2">
        <v>46112</v>
      </c>
      <c r="C1651" s="1" t="s">
        <v>251</v>
      </c>
      <c r="D1651" s="1" t="s">
        <v>18</v>
      </c>
      <c r="E1651" s="1" t="s">
        <v>21</v>
      </c>
      <c r="F1651" s="1">
        <v>7956.46</v>
      </c>
      <c r="G1651" s="1" t="s">
        <v>14</v>
      </c>
      <c r="H1651" s="2">
        <v>46112</v>
      </c>
      <c r="I1651" s="1" t="s">
        <v>22</v>
      </c>
      <c r="J1651" s="1">
        <v>13.3</v>
      </c>
      <c r="K1651" s="1">
        <f>COUNTIF(A:A,bank_processed_transactions[[#This Row],[transaction_id]])</f>
        <v>1</v>
      </c>
    </row>
    <row r="1652" spans="1:11" x14ac:dyDescent="0.3">
      <c r="A1652" s="1" t="s">
        <v>1962</v>
      </c>
      <c r="B1652" s="2">
        <v>46097</v>
      </c>
      <c r="C1652" s="1" t="s">
        <v>1600</v>
      </c>
      <c r="D1652" s="1" t="s">
        <v>35</v>
      </c>
      <c r="E1652" s="1" t="s">
        <v>55</v>
      </c>
      <c r="F1652" s="1">
        <v>4947.43</v>
      </c>
      <c r="G1652" s="1" t="s">
        <v>14</v>
      </c>
      <c r="H1652" s="2">
        <v>46099</v>
      </c>
      <c r="I1652" s="1" t="s">
        <v>28</v>
      </c>
      <c r="J1652" s="1">
        <v>27.1</v>
      </c>
      <c r="K1652" s="1">
        <f>COUNTIF(A:A,bank_processed_transactions[[#This Row],[transaction_id]])</f>
        <v>1</v>
      </c>
    </row>
    <row r="1653" spans="1:11" x14ac:dyDescent="0.3">
      <c r="A1653" s="1" t="s">
        <v>1513</v>
      </c>
      <c r="B1653" s="2">
        <v>46091</v>
      </c>
      <c r="C1653" s="1" t="s">
        <v>605</v>
      </c>
      <c r="D1653" s="1" t="s">
        <v>66</v>
      </c>
      <c r="E1653" s="1" t="s">
        <v>55</v>
      </c>
      <c r="F1653" s="1">
        <v>2723.46</v>
      </c>
      <c r="G1653" s="1" t="s">
        <v>14</v>
      </c>
      <c r="H1653" s="2">
        <v>46091</v>
      </c>
      <c r="I1653" s="1" t="s">
        <v>22</v>
      </c>
      <c r="J1653" s="1">
        <v>5.9</v>
      </c>
      <c r="K1653" s="1">
        <f>COUNTIF(A:A,bank_processed_transactions[[#This Row],[transaction_id]])</f>
        <v>1</v>
      </c>
    </row>
    <row r="1654" spans="1:11" x14ac:dyDescent="0.3">
      <c r="A1654" s="1" t="s">
        <v>1648</v>
      </c>
      <c r="B1654" s="2">
        <v>46108</v>
      </c>
      <c r="C1654" s="1" t="s">
        <v>1649</v>
      </c>
      <c r="D1654" s="1" t="s">
        <v>12</v>
      </c>
      <c r="E1654" s="1" t="s">
        <v>27</v>
      </c>
      <c r="F1654" s="1">
        <v>599.89</v>
      </c>
      <c r="G1654" s="1" t="s">
        <v>14</v>
      </c>
      <c r="H1654" s="2">
        <v>46109</v>
      </c>
      <c r="I1654" s="1" t="s">
        <v>28</v>
      </c>
      <c r="J1654" s="1">
        <v>21.9</v>
      </c>
      <c r="K1654" s="1">
        <f>COUNTIF(A:A,bank_processed_transactions[[#This Row],[transaction_id]])</f>
        <v>1</v>
      </c>
    </row>
    <row r="1655" spans="1:11" x14ac:dyDescent="0.3">
      <c r="A1655" s="1" t="s">
        <v>4597</v>
      </c>
      <c r="B1655" s="2">
        <v>46083</v>
      </c>
      <c r="C1655" s="1" t="s">
        <v>1680</v>
      </c>
      <c r="D1655" s="1" t="s">
        <v>66</v>
      </c>
      <c r="E1655" s="1" t="s">
        <v>55</v>
      </c>
      <c r="F1655" s="1">
        <v>1759.36</v>
      </c>
      <c r="G1655" s="1" t="s">
        <v>14</v>
      </c>
      <c r="H1655" s="2">
        <v>46083</v>
      </c>
      <c r="I1655" s="1" t="s">
        <v>28</v>
      </c>
      <c r="J1655" s="1">
        <v>6.1</v>
      </c>
      <c r="K1655" s="1">
        <f>COUNTIF(A:A,bank_processed_transactions[[#This Row],[transaction_id]])</f>
        <v>1</v>
      </c>
    </row>
    <row r="1656" spans="1:11" x14ac:dyDescent="0.3">
      <c r="A1656" s="1" t="s">
        <v>4345</v>
      </c>
      <c r="B1656" s="2">
        <v>46042</v>
      </c>
      <c r="C1656" s="1" t="s">
        <v>2634</v>
      </c>
      <c r="D1656" s="1" t="s">
        <v>35</v>
      </c>
      <c r="E1656" s="1" t="s">
        <v>55</v>
      </c>
      <c r="F1656" s="1">
        <v>5285.9</v>
      </c>
      <c r="G1656" s="1" t="s">
        <v>14</v>
      </c>
      <c r="H1656" s="2">
        <v>46043</v>
      </c>
      <c r="I1656" s="1" t="s">
        <v>15</v>
      </c>
      <c r="J1656" s="1">
        <v>24.4</v>
      </c>
      <c r="K1656" s="1">
        <f>COUNTIF(A:A,bank_processed_transactions[[#This Row],[transaction_id]])</f>
        <v>1</v>
      </c>
    </row>
    <row r="1657" spans="1:11" x14ac:dyDescent="0.3">
      <c r="A1657" s="1" t="s">
        <v>4300</v>
      </c>
      <c r="B1657" s="2">
        <v>46096</v>
      </c>
      <c r="C1657" s="1" t="s">
        <v>1909</v>
      </c>
      <c r="D1657" s="1" t="s">
        <v>18</v>
      </c>
      <c r="E1657" s="1" t="s">
        <v>21</v>
      </c>
      <c r="F1657" s="1">
        <v>16815.3</v>
      </c>
      <c r="G1657" s="1" t="s">
        <v>14</v>
      </c>
      <c r="H1657" s="2">
        <v>46097</v>
      </c>
      <c r="I1657" s="1" t="s">
        <v>22</v>
      </c>
      <c r="J1657" s="1">
        <v>49.4</v>
      </c>
      <c r="K1657" s="1">
        <f>COUNTIF(A:A,bank_processed_transactions[[#This Row],[transaction_id]])</f>
        <v>1</v>
      </c>
    </row>
    <row r="1658" spans="1:11" x14ac:dyDescent="0.3">
      <c r="A1658" s="1" t="s">
        <v>3849</v>
      </c>
      <c r="B1658" s="2">
        <v>46064</v>
      </c>
      <c r="C1658" s="1" t="s">
        <v>571</v>
      </c>
      <c r="D1658" s="1" t="s">
        <v>18</v>
      </c>
      <c r="E1658" s="1" t="s">
        <v>13</v>
      </c>
      <c r="F1658" s="1">
        <v>920.48</v>
      </c>
      <c r="G1658" s="1" t="s">
        <v>94</v>
      </c>
      <c r="H1658" s="2">
        <v>46064</v>
      </c>
      <c r="I1658" s="1" t="s">
        <v>22</v>
      </c>
      <c r="J1658" s="1">
        <v>20.8</v>
      </c>
      <c r="K1658" s="1">
        <f>COUNTIF(A:A,bank_processed_transactions[[#This Row],[transaction_id]])</f>
        <v>1</v>
      </c>
    </row>
    <row r="1659" spans="1:11" x14ac:dyDescent="0.3">
      <c r="A1659" s="1" t="s">
        <v>1206</v>
      </c>
      <c r="B1659" s="2">
        <v>46055</v>
      </c>
      <c r="C1659" s="1" t="s">
        <v>255</v>
      </c>
      <c r="D1659" s="1" t="s">
        <v>18</v>
      </c>
      <c r="E1659" s="1" t="s">
        <v>13</v>
      </c>
      <c r="F1659" s="1">
        <v>1097.1400000000001</v>
      </c>
      <c r="G1659" s="1" t="s">
        <v>14</v>
      </c>
      <c r="H1659" s="2">
        <v>46055</v>
      </c>
      <c r="I1659" s="1" t="s">
        <v>22</v>
      </c>
      <c r="J1659" s="1">
        <v>16.600000000000001</v>
      </c>
      <c r="K1659" s="1">
        <f>COUNTIF(A:A,bank_processed_transactions[[#This Row],[transaction_id]])</f>
        <v>1</v>
      </c>
    </row>
    <row r="1660" spans="1:11" x14ac:dyDescent="0.3">
      <c r="A1660" s="1" t="s">
        <v>1669</v>
      </c>
      <c r="B1660" s="2">
        <v>46082</v>
      </c>
      <c r="C1660" s="1" t="s">
        <v>368</v>
      </c>
      <c r="D1660" s="1" t="s">
        <v>35</v>
      </c>
      <c r="E1660" s="1" t="s">
        <v>27</v>
      </c>
      <c r="F1660" s="1">
        <v>3144.63</v>
      </c>
      <c r="G1660" s="1" t="s">
        <v>14</v>
      </c>
      <c r="H1660" s="2">
        <v>46083</v>
      </c>
      <c r="I1660" s="1" t="s">
        <v>15</v>
      </c>
      <c r="J1660" s="1">
        <v>12.3</v>
      </c>
      <c r="K1660" s="1">
        <f>COUNTIF(A:A,bank_processed_transactions[[#This Row],[transaction_id]])</f>
        <v>1</v>
      </c>
    </row>
    <row r="1661" spans="1:11" x14ac:dyDescent="0.3">
      <c r="A1661" s="1" t="s">
        <v>2579</v>
      </c>
      <c r="B1661" s="2">
        <v>46067</v>
      </c>
      <c r="C1661" s="1" t="s">
        <v>306</v>
      </c>
      <c r="D1661" s="1" t="s">
        <v>12</v>
      </c>
      <c r="E1661" s="1" t="s">
        <v>13</v>
      </c>
      <c r="F1661" s="1">
        <v>4100.28</v>
      </c>
      <c r="G1661" s="1" t="s">
        <v>94</v>
      </c>
      <c r="H1661" s="2">
        <v>46067</v>
      </c>
      <c r="I1661" s="1" t="s">
        <v>28</v>
      </c>
      <c r="J1661" s="1">
        <v>11.1</v>
      </c>
      <c r="K1661" s="1">
        <f>COUNTIF(A:A,bank_processed_transactions[[#This Row],[transaction_id]])</f>
        <v>1</v>
      </c>
    </row>
    <row r="1662" spans="1:11" x14ac:dyDescent="0.3">
      <c r="A1662" s="1" t="s">
        <v>3820</v>
      </c>
      <c r="B1662" s="2">
        <v>46090</v>
      </c>
      <c r="C1662" s="1" t="s">
        <v>239</v>
      </c>
      <c r="D1662" s="1" t="s">
        <v>66</v>
      </c>
      <c r="E1662" s="1" t="s">
        <v>27</v>
      </c>
      <c r="F1662" s="1">
        <v>9251.91</v>
      </c>
      <c r="G1662" s="1" t="s">
        <v>14</v>
      </c>
      <c r="H1662" s="2">
        <v>46092</v>
      </c>
      <c r="I1662" s="1" t="s">
        <v>22</v>
      </c>
      <c r="J1662" s="1">
        <v>9.1999999999999993</v>
      </c>
      <c r="K1662" s="1">
        <f>COUNTIF(A:A,bank_processed_transactions[[#This Row],[transaction_id]])</f>
        <v>1</v>
      </c>
    </row>
    <row r="1663" spans="1:11" x14ac:dyDescent="0.3">
      <c r="A1663" s="1" t="s">
        <v>515</v>
      </c>
      <c r="B1663" s="2">
        <v>46054</v>
      </c>
      <c r="C1663" s="1" t="s">
        <v>516</v>
      </c>
      <c r="D1663" s="1" t="s">
        <v>12</v>
      </c>
      <c r="E1663" s="1" t="s">
        <v>13</v>
      </c>
      <c r="F1663" s="1">
        <v>1705.6</v>
      </c>
      <c r="G1663" s="1" t="s">
        <v>14</v>
      </c>
      <c r="H1663" s="2">
        <v>46056</v>
      </c>
      <c r="I1663" s="1" t="s">
        <v>22</v>
      </c>
      <c r="J1663" s="1">
        <v>7.5</v>
      </c>
      <c r="K1663" s="1">
        <f>COUNTIF(A:A,bank_processed_transactions[[#This Row],[transaction_id]])</f>
        <v>1</v>
      </c>
    </row>
    <row r="1664" spans="1:11" x14ac:dyDescent="0.3">
      <c r="A1664" s="1" t="s">
        <v>67</v>
      </c>
      <c r="B1664" s="2">
        <v>46067</v>
      </c>
      <c r="C1664" s="1" t="s">
        <v>68</v>
      </c>
      <c r="D1664" s="1" t="s">
        <v>18</v>
      </c>
      <c r="E1664" s="1" t="s">
        <v>27</v>
      </c>
      <c r="F1664" s="1">
        <v>4859.58</v>
      </c>
      <c r="G1664" s="1" t="s">
        <v>14</v>
      </c>
      <c r="H1664" s="2">
        <v>46070</v>
      </c>
      <c r="I1664" s="1" t="s">
        <v>15</v>
      </c>
      <c r="J1664" s="1">
        <v>15.7</v>
      </c>
      <c r="K1664" s="1">
        <f>COUNTIF(A:A,bank_processed_transactions[[#This Row],[transaction_id]])</f>
        <v>1</v>
      </c>
    </row>
    <row r="1665" spans="1:11" x14ac:dyDescent="0.3">
      <c r="A1665" s="1" t="s">
        <v>3110</v>
      </c>
      <c r="B1665" s="2">
        <v>46052</v>
      </c>
      <c r="C1665" s="1" t="s">
        <v>2790</v>
      </c>
      <c r="D1665" s="1" t="s">
        <v>12</v>
      </c>
      <c r="E1665" s="1" t="s">
        <v>27</v>
      </c>
      <c r="F1665" s="1">
        <v>1731.48</v>
      </c>
      <c r="G1665" s="1" t="s">
        <v>14</v>
      </c>
      <c r="H1665" s="2">
        <v>46055</v>
      </c>
      <c r="I1665" s="1" t="s">
        <v>15</v>
      </c>
      <c r="J1665" s="1">
        <v>6.4</v>
      </c>
      <c r="K1665" s="1">
        <f>COUNTIF(A:A,bank_processed_transactions[[#This Row],[transaction_id]])</f>
        <v>1</v>
      </c>
    </row>
    <row r="1666" spans="1:11" x14ac:dyDescent="0.3">
      <c r="A1666" s="1" t="s">
        <v>4935</v>
      </c>
      <c r="B1666" s="2">
        <v>46096</v>
      </c>
      <c r="C1666" s="1" t="s">
        <v>1899</v>
      </c>
      <c r="D1666" s="1" t="s">
        <v>12</v>
      </c>
      <c r="E1666" s="1" t="s">
        <v>27</v>
      </c>
      <c r="F1666" s="1">
        <v>27663.14</v>
      </c>
      <c r="G1666" s="1" t="s">
        <v>14</v>
      </c>
      <c r="H1666" s="2">
        <v>46098</v>
      </c>
      <c r="I1666" s="1" t="s">
        <v>15</v>
      </c>
      <c r="J1666" s="1">
        <v>35.4</v>
      </c>
      <c r="K1666" s="1">
        <f>COUNTIF(A:A,bank_processed_transactions[[#This Row],[transaction_id]])</f>
        <v>1</v>
      </c>
    </row>
    <row r="1667" spans="1:11" x14ac:dyDescent="0.3">
      <c r="A1667" s="1" t="s">
        <v>2674</v>
      </c>
      <c r="B1667" s="2">
        <v>46039</v>
      </c>
      <c r="C1667" s="1" t="s">
        <v>2175</v>
      </c>
      <c r="D1667" s="1" t="s">
        <v>66</v>
      </c>
      <c r="E1667" s="1" t="s">
        <v>13</v>
      </c>
      <c r="F1667" s="1">
        <v>5345.38</v>
      </c>
      <c r="G1667" s="1" t="s">
        <v>14</v>
      </c>
      <c r="H1667" s="2">
        <v>46041</v>
      </c>
      <c r="I1667" s="1" t="s">
        <v>15</v>
      </c>
      <c r="J1667" s="1">
        <v>63.4</v>
      </c>
      <c r="K1667" s="1">
        <f>COUNTIF(A:A,bank_processed_transactions[[#This Row],[transaction_id]])</f>
        <v>1</v>
      </c>
    </row>
    <row r="1668" spans="1:11" x14ac:dyDescent="0.3">
      <c r="A1668" s="1" t="s">
        <v>3489</v>
      </c>
      <c r="B1668" s="2">
        <v>46029</v>
      </c>
      <c r="C1668" s="1" t="s">
        <v>856</v>
      </c>
      <c r="D1668" s="1" t="s">
        <v>12</v>
      </c>
      <c r="E1668" s="1" t="s">
        <v>27</v>
      </c>
      <c r="F1668" s="1">
        <v>4178.29</v>
      </c>
      <c r="G1668" s="1" t="s">
        <v>14</v>
      </c>
      <c r="H1668" s="2">
        <v>46031</v>
      </c>
      <c r="I1668" s="1" t="s">
        <v>15</v>
      </c>
      <c r="J1668" s="1">
        <v>39.5</v>
      </c>
      <c r="K1668" s="1">
        <f>COUNTIF(A:A,bank_processed_transactions[[#This Row],[transaction_id]])</f>
        <v>1</v>
      </c>
    </row>
    <row r="1669" spans="1:11" x14ac:dyDescent="0.3">
      <c r="A1669" s="1" t="s">
        <v>2308</v>
      </c>
      <c r="B1669" s="2">
        <v>46098</v>
      </c>
      <c r="C1669" s="1" t="s">
        <v>1598</v>
      </c>
      <c r="D1669" s="1" t="s">
        <v>12</v>
      </c>
      <c r="E1669" s="1" t="s">
        <v>27</v>
      </c>
      <c r="F1669" s="1">
        <v>67774.460000000006</v>
      </c>
      <c r="G1669" s="1" t="s">
        <v>14</v>
      </c>
      <c r="H1669" s="2">
        <v>46099</v>
      </c>
      <c r="I1669" s="1" t="s">
        <v>28</v>
      </c>
      <c r="J1669" s="1">
        <v>9.1</v>
      </c>
      <c r="K1669" s="1">
        <f>COUNTIF(A:A,bank_processed_transactions[[#This Row],[transaction_id]])</f>
        <v>1</v>
      </c>
    </row>
    <row r="1670" spans="1:11" x14ac:dyDescent="0.3">
      <c r="A1670" s="1" t="s">
        <v>4838</v>
      </c>
      <c r="B1670" s="2">
        <v>46095</v>
      </c>
      <c r="C1670" s="1" t="s">
        <v>1680</v>
      </c>
      <c r="D1670" s="1" t="s">
        <v>35</v>
      </c>
      <c r="E1670" s="1" t="s">
        <v>13</v>
      </c>
      <c r="F1670" s="1">
        <v>2455.7800000000002</v>
      </c>
      <c r="G1670" s="1" t="s">
        <v>14</v>
      </c>
      <c r="H1670" s="2">
        <v>46096</v>
      </c>
      <c r="I1670" s="1" t="s">
        <v>15</v>
      </c>
      <c r="J1670" s="1">
        <v>12.8</v>
      </c>
      <c r="K1670" s="1">
        <f>COUNTIF(A:A,bank_processed_transactions[[#This Row],[transaction_id]])</f>
        <v>1</v>
      </c>
    </row>
    <row r="1671" spans="1:11" x14ac:dyDescent="0.3">
      <c r="A1671" s="1" t="s">
        <v>998</v>
      </c>
      <c r="B1671" s="2">
        <v>46108</v>
      </c>
      <c r="C1671" s="1" t="s">
        <v>660</v>
      </c>
      <c r="D1671" s="1" t="s">
        <v>12</v>
      </c>
      <c r="E1671" s="1" t="s">
        <v>13</v>
      </c>
      <c r="F1671" s="1">
        <v>1415.28</v>
      </c>
      <c r="G1671" s="1" t="s">
        <v>14</v>
      </c>
      <c r="H1671" s="2">
        <v>46109</v>
      </c>
      <c r="I1671" s="1" t="s">
        <v>28</v>
      </c>
      <c r="J1671" s="1">
        <v>7.4</v>
      </c>
      <c r="K1671" s="1">
        <f>COUNTIF(A:A,bank_processed_transactions[[#This Row],[transaction_id]])</f>
        <v>1</v>
      </c>
    </row>
    <row r="1672" spans="1:11" x14ac:dyDescent="0.3">
      <c r="A1672" s="1" t="s">
        <v>2192</v>
      </c>
      <c r="B1672" s="2">
        <v>46065</v>
      </c>
      <c r="C1672" s="1" t="s">
        <v>535</v>
      </c>
      <c r="D1672" s="1" t="s">
        <v>12</v>
      </c>
      <c r="E1672" s="1" t="s">
        <v>55</v>
      </c>
      <c r="F1672" s="1">
        <v>4078.35</v>
      </c>
      <c r="G1672" s="1" t="s">
        <v>14</v>
      </c>
      <c r="H1672" s="2">
        <v>46065</v>
      </c>
      <c r="I1672" s="1" t="s">
        <v>15</v>
      </c>
      <c r="J1672" s="1">
        <v>40.9</v>
      </c>
      <c r="K1672" s="1">
        <f>COUNTIF(A:A,bank_processed_transactions[[#This Row],[transaction_id]])</f>
        <v>1</v>
      </c>
    </row>
    <row r="1673" spans="1:11" x14ac:dyDescent="0.3">
      <c r="A1673" s="1" t="s">
        <v>3170</v>
      </c>
      <c r="B1673" s="2">
        <v>46034</v>
      </c>
      <c r="C1673" s="1" t="s">
        <v>2629</v>
      </c>
      <c r="D1673" s="1" t="s">
        <v>66</v>
      </c>
      <c r="E1673" s="1" t="s">
        <v>27</v>
      </c>
      <c r="F1673" s="1">
        <v>34099.040000000001</v>
      </c>
      <c r="G1673" s="1" t="s">
        <v>14</v>
      </c>
      <c r="H1673" s="2">
        <v>46035</v>
      </c>
      <c r="I1673" s="1" t="s">
        <v>22</v>
      </c>
      <c r="J1673" s="1">
        <v>15.8</v>
      </c>
      <c r="K1673" s="1">
        <f>COUNTIF(A:A,bank_processed_transactions[[#This Row],[transaction_id]])</f>
        <v>1</v>
      </c>
    </row>
    <row r="1674" spans="1:11" x14ac:dyDescent="0.3">
      <c r="A1674" s="1" t="s">
        <v>1410</v>
      </c>
      <c r="B1674" s="2">
        <v>46091</v>
      </c>
      <c r="C1674" s="1" t="s">
        <v>962</v>
      </c>
      <c r="D1674" s="1" t="s">
        <v>12</v>
      </c>
      <c r="E1674" s="1" t="s">
        <v>13</v>
      </c>
      <c r="F1674" s="1">
        <v>8589.3700000000008</v>
      </c>
      <c r="G1674" s="1" t="s">
        <v>14</v>
      </c>
      <c r="H1674" s="2">
        <v>46093</v>
      </c>
      <c r="I1674" s="1" t="s">
        <v>22</v>
      </c>
      <c r="J1674" s="1">
        <v>27.6</v>
      </c>
      <c r="K1674" s="1">
        <f>COUNTIF(A:A,bank_processed_transactions[[#This Row],[transaction_id]])</f>
        <v>1</v>
      </c>
    </row>
    <row r="1675" spans="1:11" x14ac:dyDescent="0.3">
      <c r="A1675" s="1" t="s">
        <v>811</v>
      </c>
      <c r="B1675" s="2">
        <v>46064</v>
      </c>
      <c r="C1675" s="1" t="s">
        <v>102</v>
      </c>
      <c r="D1675" s="1" t="s">
        <v>66</v>
      </c>
      <c r="E1675" s="1" t="s">
        <v>13</v>
      </c>
      <c r="F1675" s="1">
        <v>9633.32</v>
      </c>
      <c r="G1675" s="1" t="s">
        <v>14</v>
      </c>
      <c r="H1675" s="2">
        <v>46069</v>
      </c>
      <c r="I1675" s="1" t="s">
        <v>15</v>
      </c>
      <c r="J1675" s="1">
        <v>14.8</v>
      </c>
      <c r="K1675" s="1">
        <f>COUNTIF(A:A,bank_processed_transactions[[#This Row],[transaction_id]])</f>
        <v>1</v>
      </c>
    </row>
    <row r="1676" spans="1:11" x14ac:dyDescent="0.3">
      <c r="A1676" s="1" t="s">
        <v>4127</v>
      </c>
      <c r="B1676" s="2">
        <v>46051</v>
      </c>
      <c r="C1676" s="1" t="s">
        <v>269</v>
      </c>
      <c r="D1676" s="1" t="s">
        <v>12</v>
      </c>
      <c r="E1676" s="1" t="s">
        <v>21</v>
      </c>
      <c r="F1676" s="1">
        <v>10516.46</v>
      </c>
      <c r="G1676" s="1" t="s">
        <v>14</v>
      </c>
      <c r="H1676" s="2">
        <v>46052</v>
      </c>
      <c r="I1676" s="1" t="s">
        <v>15</v>
      </c>
      <c r="J1676" s="1">
        <v>9</v>
      </c>
      <c r="K1676" s="1">
        <f>COUNTIF(A:A,bank_processed_transactions[[#This Row],[transaction_id]])</f>
        <v>1</v>
      </c>
    </row>
    <row r="1677" spans="1:11" x14ac:dyDescent="0.3">
      <c r="A1677" s="1" t="s">
        <v>2121</v>
      </c>
      <c r="B1677" s="2">
        <v>46106</v>
      </c>
      <c r="C1677" s="1" t="s">
        <v>850</v>
      </c>
      <c r="D1677" s="1" t="s">
        <v>12</v>
      </c>
      <c r="E1677" s="1" t="s">
        <v>13</v>
      </c>
      <c r="F1677" s="1">
        <v>869.4</v>
      </c>
      <c r="G1677" s="1" t="s">
        <v>14</v>
      </c>
      <c r="H1677" s="2">
        <v>46107</v>
      </c>
      <c r="I1677" s="1" t="s">
        <v>15</v>
      </c>
      <c r="J1677" s="1">
        <v>2.6</v>
      </c>
      <c r="K1677" s="1">
        <f>COUNTIF(A:A,bank_processed_transactions[[#This Row],[transaction_id]])</f>
        <v>1</v>
      </c>
    </row>
    <row r="1678" spans="1:11" x14ac:dyDescent="0.3">
      <c r="A1678" s="1" t="s">
        <v>1804</v>
      </c>
      <c r="B1678" s="2">
        <v>46094</v>
      </c>
      <c r="C1678" s="1" t="s">
        <v>1186</v>
      </c>
      <c r="D1678" s="1" t="s">
        <v>66</v>
      </c>
      <c r="E1678" s="1" t="s">
        <v>27</v>
      </c>
      <c r="F1678" s="1">
        <v>9135.59</v>
      </c>
      <c r="G1678" s="1" t="s">
        <v>14</v>
      </c>
      <c r="H1678" s="2">
        <v>46094</v>
      </c>
      <c r="I1678" s="1" t="s">
        <v>15</v>
      </c>
      <c r="J1678" s="1">
        <v>61.9</v>
      </c>
      <c r="K1678" s="1">
        <f>COUNTIF(A:A,bank_processed_transactions[[#This Row],[transaction_id]])</f>
        <v>1</v>
      </c>
    </row>
    <row r="1679" spans="1:11" x14ac:dyDescent="0.3">
      <c r="A1679" s="1" t="s">
        <v>3628</v>
      </c>
      <c r="B1679" s="2">
        <v>46081</v>
      </c>
      <c r="C1679" s="1" t="s">
        <v>713</v>
      </c>
      <c r="D1679" s="1" t="s">
        <v>35</v>
      </c>
      <c r="E1679" s="1" t="s">
        <v>13</v>
      </c>
      <c r="F1679" s="1">
        <v>1419.76</v>
      </c>
      <c r="G1679" s="1" t="s">
        <v>94</v>
      </c>
      <c r="H1679" s="2">
        <v>46081</v>
      </c>
      <c r="I1679" s="1" t="s">
        <v>28</v>
      </c>
      <c r="J1679" s="1">
        <v>28.9</v>
      </c>
      <c r="K1679" s="1">
        <f>COUNTIF(A:A,bank_processed_transactions[[#This Row],[transaction_id]])</f>
        <v>2</v>
      </c>
    </row>
    <row r="1680" spans="1:11" x14ac:dyDescent="0.3">
      <c r="A1680" s="1" t="s">
        <v>3628</v>
      </c>
      <c r="B1680" s="2">
        <v>46081</v>
      </c>
      <c r="C1680" s="1" t="s">
        <v>713</v>
      </c>
      <c r="D1680" s="1" t="s">
        <v>35</v>
      </c>
      <c r="E1680" s="1" t="s">
        <v>13</v>
      </c>
      <c r="F1680" s="1">
        <v>1419.76</v>
      </c>
      <c r="G1680" s="1" t="s">
        <v>94</v>
      </c>
      <c r="H1680" s="2">
        <v>46082</v>
      </c>
      <c r="I1680" s="1" t="s">
        <v>28</v>
      </c>
      <c r="J1680" s="1">
        <v>28.9</v>
      </c>
      <c r="K1680" s="1">
        <f>COUNTIF(A:A,bank_processed_transactions[[#This Row],[transaction_id]])</f>
        <v>2</v>
      </c>
    </row>
    <row r="1681" spans="1:11" x14ac:dyDescent="0.3">
      <c r="A1681" s="1" t="s">
        <v>4409</v>
      </c>
      <c r="B1681" s="2">
        <v>46037</v>
      </c>
      <c r="C1681" s="1" t="s">
        <v>2261</v>
      </c>
      <c r="D1681" s="1" t="s">
        <v>46</v>
      </c>
      <c r="E1681" s="1" t="s">
        <v>27</v>
      </c>
      <c r="F1681" s="1">
        <v>3628.69</v>
      </c>
      <c r="G1681" s="1" t="s">
        <v>14</v>
      </c>
      <c r="H1681" s="2">
        <v>46037</v>
      </c>
      <c r="I1681" s="1" t="s">
        <v>22</v>
      </c>
      <c r="J1681" s="1">
        <v>11.9</v>
      </c>
      <c r="K1681" s="1">
        <f>COUNTIF(A:A,bank_processed_transactions[[#This Row],[transaction_id]])</f>
        <v>1</v>
      </c>
    </row>
    <row r="1682" spans="1:11" x14ac:dyDescent="0.3">
      <c r="A1682" s="1" t="s">
        <v>4390</v>
      </c>
      <c r="B1682" s="2">
        <v>46104</v>
      </c>
      <c r="C1682" s="1" t="s">
        <v>4022</v>
      </c>
      <c r="D1682" s="1" t="s">
        <v>66</v>
      </c>
      <c r="E1682" s="1" t="s">
        <v>21</v>
      </c>
      <c r="F1682" s="1">
        <v>3512.81</v>
      </c>
      <c r="G1682" s="1" t="s">
        <v>14</v>
      </c>
      <c r="H1682" s="2">
        <v>46105</v>
      </c>
      <c r="I1682" s="1" t="s">
        <v>22</v>
      </c>
      <c r="J1682" s="1">
        <v>40.299999999999997</v>
      </c>
      <c r="K1682" s="1">
        <f>COUNTIF(A:A,bank_processed_transactions[[#This Row],[transaction_id]])</f>
        <v>1</v>
      </c>
    </row>
    <row r="1683" spans="1:11" x14ac:dyDescent="0.3">
      <c r="A1683" s="1" t="s">
        <v>2593</v>
      </c>
      <c r="B1683" s="2">
        <v>46110</v>
      </c>
      <c r="C1683" s="1" t="s">
        <v>2594</v>
      </c>
      <c r="D1683" s="1" t="s">
        <v>35</v>
      </c>
      <c r="E1683" s="1" t="s">
        <v>13</v>
      </c>
      <c r="F1683" s="1">
        <v>1940.69</v>
      </c>
      <c r="G1683" s="1" t="s">
        <v>14</v>
      </c>
      <c r="H1683" s="2">
        <v>46111</v>
      </c>
      <c r="I1683" s="1" t="s">
        <v>28</v>
      </c>
      <c r="J1683" s="1">
        <v>36.9</v>
      </c>
      <c r="K1683" s="1">
        <f>COUNTIF(A:A,bank_processed_transactions[[#This Row],[transaction_id]])</f>
        <v>1</v>
      </c>
    </row>
    <row r="1684" spans="1:11" x14ac:dyDescent="0.3">
      <c r="A1684" s="1" t="s">
        <v>4508</v>
      </c>
      <c r="B1684" s="2">
        <v>46054</v>
      </c>
      <c r="C1684" s="1" t="s">
        <v>928</v>
      </c>
      <c r="D1684" s="1" t="s">
        <v>12</v>
      </c>
      <c r="E1684" s="1" t="s">
        <v>27</v>
      </c>
      <c r="F1684" s="1">
        <v>41929.269999999997</v>
      </c>
      <c r="G1684" s="1" t="s">
        <v>14</v>
      </c>
      <c r="H1684" s="2">
        <v>46057</v>
      </c>
      <c r="I1684" s="1" t="s">
        <v>28</v>
      </c>
      <c r="J1684" s="1">
        <v>31.5</v>
      </c>
      <c r="K1684" s="1">
        <f>COUNTIF(A:A,bank_processed_transactions[[#This Row],[transaction_id]])</f>
        <v>1</v>
      </c>
    </row>
    <row r="1685" spans="1:11" x14ac:dyDescent="0.3">
      <c r="A1685" s="1" t="s">
        <v>2552</v>
      </c>
      <c r="B1685" s="2">
        <v>46025</v>
      </c>
      <c r="C1685" s="1" t="s">
        <v>2553</v>
      </c>
      <c r="D1685" s="1" t="s">
        <v>66</v>
      </c>
      <c r="E1685" s="1" t="s">
        <v>55</v>
      </c>
      <c r="F1685" s="1">
        <v>2116.5100000000002</v>
      </c>
      <c r="G1685" s="1" t="s">
        <v>14</v>
      </c>
      <c r="H1685" s="2">
        <v>46026</v>
      </c>
      <c r="I1685" s="1" t="s">
        <v>15</v>
      </c>
      <c r="J1685" s="1">
        <v>46</v>
      </c>
      <c r="K1685" s="1">
        <f>COUNTIF(A:A,bank_processed_transactions[[#This Row],[transaction_id]])</f>
        <v>1</v>
      </c>
    </row>
    <row r="1686" spans="1:11" x14ac:dyDescent="0.3">
      <c r="A1686" s="1" t="s">
        <v>4702</v>
      </c>
      <c r="B1686" s="2">
        <v>46063</v>
      </c>
      <c r="C1686" s="1" t="s">
        <v>781</v>
      </c>
      <c r="D1686" s="1" t="s">
        <v>35</v>
      </c>
      <c r="E1686" s="1" t="s">
        <v>27</v>
      </c>
      <c r="F1686" s="1">
        <v>8082.46</v>
      </c>
      <c r="G1686" s="1" t="s">
        <v>14</v>
      </c>
      <c r="H1686" s="2">
        <v>46065</v>
      </c>
      <c r="I1686" s="1" t="s">
        <v>22</v>
      </c>
      <c r="J1686" s="1">
        <v>30.1</v>
      </c>
      <c r="K1686" s="1">
        <f>COUNTIF(A:A,bank_processed_transactions[[#This Row],[transaction_id]])</f>
        <v>1</v>
      </c>
    </row>
    <row r="1687" spans="1:11" x14ac:dyDescent="0.3">
      <c r="A1687" s="1" t="s">
        <v>1188</v>
      </c>
      <c r="B1687" s="2">
        <v>46048</v>
      </c>
      <c r="C1687" s="1" t="s">
        <v>1189</v>
      </c>
      <c r="D1687" s="1" t="s">
        <v>18</v>
      </c>
      <c r="E1687" s="1" t="s">
        <v>55</v>
      </c>
      <c r="F1687" s="1">
        <v>15381.29</v>
      </c>
      <c r="G1687" s="1" t="s">
        <v>14</v>
      </c>
      <c r="H1687" s="2">
        <v>46049</v>
      </c>
      <c r="I1687" s="1" t="s">
        <v>22</v>
      </c>
      <c r="J1687" s="1">
        <v>9.4</v>
      </c>
      <c r="K1687" s="1">
        <f>COUNTIF(A:A,bank_processed_transactions[[#This Row],[transaction_id]])</f>
        <v>1</v>
      </c>
    </row>
    <row r="1688" spans="1:11" x14ac:dyDescent="0.3">
      <c r="A1688" s="1" t="s">
        <v>2027</v>
      </c>
      <c r="B1688" s="2">
        <v>46077</v>
      </c>
      <c r="C1688" s="1" t="s">
        <v>1827</v>
      </c>
      <c r="D1688" s="1" t="s">
        <v>12</v>
      </c>
      <c r="E1688" s="1" t="s">
        <v>27</v>
      </c>
      <c r="F1688" s="1">
        <v>5910.63</v>
      </c>
      <c r="G1688" s="1" t="s">
        <v>14</v>
      </c>
      <c r="H1688" s="2">
        <v>46078</v>
      </c>
      <c r="I1688" s="1" t="s">
        <v>22</v>
      </c>
      <c r="J1688" s="1">
        <v>6.7</v>
      </c>
      <c r="K1688" s="1">
        <f>COUNTIF(A:A,bank_processed_transactions[[#This Row],[transaction_id]])</f>
        <v>1</v>
      </c>
    </row>
    <row r="1689" spans="1:11" x14ac:dyDescent="0.3">
      <c r="A1689" s="1" t="s">
        <v>4687</v>
      </c>
      <c r="B1689" s="2">
        <v>46045</v>
      </c>
      <c r="C1689" s="1" t="s">
        <v>1575</v>
      </c>
      <c r="D1689" s="1" t="s">
        <v>12</v>
      </c>
      <c r="E1689" s="1" t="s">
        <v>21</v>
      </c>
      <c r="F1689" s="1">
        <v>3613.73</v>
      </c>
      <c r="G1689" s="1" t="s">
        <v>14</v>
      </c>
      <c r="H1689" s="2">
        <v>46047</v>
      </c>
      <c r="I1689" s="1" t="s">
        <v>22</v>
      </c>
      <c r="J1689" s="1">
        <v>5.5</v>
      </c>
      <c r="K1689" s="1">
        <f>COUNTIF(A:A,bank_processed_transactions[[#This Row],[transaction_id]])</f>
        <v>1</v>
      </c>
    </row>
    <row r="1690" spans="1:11" x14ac:dyDescent="0.3">
      <c r="A1690" s="1" t="s">
        <v>628</v>
      </c>
      <c r="B1690" s="2">
        <v>46069</v>
      </c>
      <c r="C1690" s="1" t="s">
        <v>629</v>
      </c>
      <c r="D1690" s="1" t="s">
        <v>12</v>
      </c>
      <c r="E1690" s="1" t="s">
        <v>21</v>
      </c>
      <c r="F1690" s="1">
        <v>1132.98</v>
      </c>
      <c r="G1690" s="1" t="s">
        <v>14</v>
      </c>
      <c r="H1690" s="2">
        <v>46070</v>
      </c>
      <c r="I1690" s="1" t="s">
        <v>22</v>
      </c>
      <c r="J1690" s="1">
        <v>12.4</v>
      </c>
      <c r="K1690" s="1">
        <f>COUNTIF(A:A,bank_processed_transactions[[#This Row],[transaction_id]])</f>
        <v>1</v>
      </c>
    </row>
    <row r="1691" spans="1:11" x14ac:dyDescent="0.3">
      <c r="A1691" s="1" t="s">
        <v>1976</v>
      </c>
      <c r="B1691" s="2">
        <v>46101</v>
      </c>
      <c r="C1691" s="1" t="s">
        <v>1977</v>
      </c>
      <c r="D1691" s="1" t="s">
        <v>18</v>
      </c>
      <c r="E1691" s="1" t="s">
        <v>55</v>
      </c>
      <c r="F1691" s="1">
        <v>6351.05</v>
      </c>
      <c r="G1691" s="1" t="s">
        <v>14</v>
      </c>
      <c r="H1691" s="2">
        <v>46102</v>
      </c>
      <c r="I1691" s="1" t="s">
        <v>22</v>
      </c>
      <c r="J1691" s="1">
        <v>27</v>
      </c>
      <c r="K1691" s="1">
        <f>COUNTIF(A:A,bank_processed_transactions[[#This Row],[transaction_id]])</f>
        <v>1</v>
      </c>
    </row>
    <row r="1692" spans="1:11" x14ac:dyDescent="0.3">
      <c r="A1692" s="1" t="s">
        <v>2848</v>
      </c>
      <c r="B1692" s="2">
        <v>46039</v>
      </c>
      <c r="C1692" s="1" t="s">
        <v>1776</v>
      </c>
      <c r="D1692" s="1" t="s">
        <v>35</v>
      </c>
      <c r="E1692" s="1" t="s">
        <v>55</v>
      </c>
      <c r="F1692" s="1">
        <v>24970.48</v>
      </c>
      <c r="G1692" s="1" t="s">
        <v>14</v>
      </c>
      <c r="H1692" s="2">
        <v>46041</v>
      </c>
      <c r="I1692" s="1" t="s">
        <v>28</v>
      </c>
      <c r="J1692" s="1">
        <v>97.8</v>
      </c>
      <c r="K1692" s="1">
        <f>COUNTIF(A:A,bank_processed_transactions[[#This Row],[transaction_id]])</f>
        <v>1</v>
      </c>
    </row>
    <row r="1693" spans="1:11" x14ac:dyDescent="0.3">
      <c r="A1693" s="1" t="s">
        <v>2906</v>
      </c>
      <c r="B1693" s="2">
        <v>46059</v>
      </c>
      <c r="C1693" s="1" t="s">
        <v>2907</v>
      </c>
      <c r="D1693" s="1" t="s">
        <v>18</v>
      </c>
      <c r="E1693" s="1" t="s">
        <v>13</v>
      </c>
      <c r="F1693" s="1">
        <v>4347.83</v>
      </c>
      <c r="G1693" s="1" t="s">
        <v>14</v>
      </c>
      <c r="H1693" s="2">
        <v>46062</v>
      </c>
      <c r="I1693" s="1" t="s">
        <v>15</v>
      </c>
      <c r="J1693" s="1">
        <v>24</v>
      </c>
      <c r="K1693" s="1">
        <f>COUNTIF(A:A,bank_processed_transactions[[#This Row],[transaction_id]])</f>
        <v>1</v>
      </c>
    </row>
    <row r="1694" spans="1:11" x14ac:dyDescent="0.3">
      <c r="A1694" s="1" t="s">
        <v>659</v>
      </c>
      <c r="B1694" s="2">
        <v>46024</v>
      </c>
      <c r="C1694" s="1" t="s">
        <v>660</v>
      </c>
      <c r="D1694" s="1" t="s">
        <v>18</v>
      </c>
      <c r="E1694" s="1" t="s">
        <v>21</v>
      </c>
      <c r="F1694" s="1">
        <v>3347</v>
      </c>
      <c r="G1694" s="1" t="s">
        <v>14</v>
      </c>
      <c r="H1694" s="2">
        <v>46024</v>
      </c>
      <c r="I1694" s="1" t="s">
        <v>22</v>
      </c>
      <c r="J1694" s="1">
        <v>36.299999999999997</v>
      </c>
      <c r="K1694" s="1">
        <f>COUNTIF(A:A,bank_processed_transactions[[#This Row],[transaction_id]])</f>
        <v>1</v>
      </c>
    </row>
    <row r="1695" spans="1:11" x14ac:dyDescent="0.3">
      <c r="A1695" s="1" t="s">
        <v>4360</v>
      </c>
      <c r="B1695" s="2">
        <v>46099</v>
      </c>
      <c r="C1695" s="1" t="s">
        <v>1221</v>
      </c>
      <c r="D1695" s="1" t="s">
        <v>35</v>
      </c>
      <c r="E1695" s="1" t="s">
        <v>55</v>
      </c>
      <c r="F1695" s="1">
        <v>3202.35</v>
      </c>
      <c r="G1695" s="1" t="s">
        <v>94</v>
      </c>
      <c r="H1695" s="2">
        <v>46100</v>
      </c>
      <c r="I1695" s="1" t="s">
        <v>15</v>
      </c>
      <c r="J1695" s="1">
        <v>11.6</v>
      </c>
      <c r="K1695" s="1">
        <f>COUNTIF(A:A,bank_processed_transactions[[#This Row],[transaction_id]])</f>
        <v>1</v>
      </c>
    </row>
    <row r="1696" spans="1:11" x14ac:dyDescent="0.3">
      <c r="A1696" s="1" t="s">
        <v>3959</v>
      </c>
      <c r="B1696" s="2">
        <v>46056</v>
      </c>
      <c r="C1696" s="1" t="s">
        <v>120</v>
      </c>
      <c r="D1696" s="1" t="s">
        <v>12</v>
      </c>
      <c r="E1696" s="1" t="s">
        <v>27</v>
      </c>
      <c r="F1696" s="1">
        <v>1134.99</v>
      </c>
      <c r="G1696" s="1" t="s">
        <v>14</v>
      </c>
      <c r="H1696" s="2">
        <v>46058</v>
      </c>
      <c r="I1696" s="1" t="s">
        <v>15</v>
      </c>
      <c r="J1696" s="1">
        <v>19</v>
      </c>
      <c r="K1696" s="1">
        <f>COUNTIF(A:A,bank_processed_transactions[[#This Row],[transaction_id]])</f>
        <v>1</v>
      </c>
    </row>
    <row r="1697" spans="1:11" x14ac:dyDescent="0.3">
      <c r="A1697" s="1" t="s">
        <v>4355</v>
      </c>
      <c r="B1697" s="2">
        <v>46031</v>
      </c>
      <c r="C1697" s="1" t="s">
        <v>459</v>
      </c>
      <c r="D1697" s="1" t="s">
        <v>66</v>
      </c>
      <c r="E1697" s="1" t="s">
        <v>55</v>
      </c>
      <c r="F1697" s="1">
        <v>4099.2299999999996</v>
      </c>
      <c r="G1697" s="1" t="s">
        <v>14</v>
      </c>
      <c r="H1697" s="2">
        <v>46034</v>
      </c>
      <c r="I1697" s="1" t="s">
        <v>22</v>
      </c>
      <c r="J1697" s="1">
        <v>27.1</v>
      </c>
      <c r="K1697" s="1">
        <f>COUNTIF(A:A,bank_processed_transactions[[#This Row],[transaction_id]])</f>
        <v>1</v>
      </c>
    </row>
    <row r="1698" spans="1:11" x14ac:dyDescent="0.3">
      <c r="A1698" s="1" t="s">
        <v>4212</v>
      </c>
      <c r="B1698" s="2">
        <v>46049</v>
      </c>
      <c r="C1698" s="1" t="s">
        <v>867</v>
      </c>
      <c r="D1698" s="1" t="s">
        <v>12</v>
      </c>
      <c r="E1698" s="1" t="s">
        <v>27</v>
      </c>
      <c r="F1698" s="1">
        <v>2840.94</v>
      </c>
      <c r="G1698" s="1" t="s">
        <v>14</v>
      </c>
      <c r="H1698" s="2">
        <v>46049</v>
      </c>
      <c r="I1698" s="1" t="s">
        <v>28</v>
      </c>
      <c r="J1698" s="1">
        <v>16.8</v>
      </c>
      <c r="K1698" s="1">
        <f>COUNTIF(A:A,bank_processed_transactions[[#This Row],[transaction_id]])</f>
        <v>1</v>
      </c>
    </row>
    <row r="1699" spans="1:11" x14ac:dyDescent="0.3">
      <c r="A1699" s="1" t="s">
        <v>2321</v>
      </c>
      <c r="B1699" s="2">
        <v>46087</v>
      </c>
      <c r="C1699" s="1" t="s">
        <v>2236</v>
      </c>
      <c r="D1699" s="1" t="s">
        <v>18</v>
      </c>
      <c r="E1699" s="1" t="s">
        <v>13</v>
      </c>
      <c r="F1699" s="1">
        <v>4043.79</v>
      </c>
      <c r="G1699" s="1" t="s">
        <v>14</v>
      </c>
      <c r="H1699" s="2">
        <v>46088</v>
      </c>
      <c r="I1699" s="1" t="s">
        <v>15</v>
      </c>
      <c r="J1699" s="1">
        <v>47.3</v>
      </c>
      <c r="K1699" s="1">
        <f>COUNTIF(A:A,bank_processed_transactions[[#This Row],[transaction_id]])</f>
        <v>1</v>
      </c>
    </row>
    <row r="1700" spans="1:11" x14ac:dyDescent="0.3">
      <c r="A1700" s="1" t="s">
        <v>4698</v>
      </c>
      <c r="B1700" s="2">
        <v>46048</v>
      </c>
      <c r="C1700" s="1" t="s">
        <v>1730</v>
      </c>
      <c r="D1700" s="1" t="s">
        <v>12</v>
      </c>
      <c r="E1700" s="1" t="s">
        <v>27</v>
      </c>
      <c r="F1700" s="1">
        <v>5885.62</v>
      </c>
      <c r="G1700" s="1" t="s">
        <v>14</v>
      </c>
      <c r="H1700" s="2">
        <v>46051</v>
      </c>
      <c r="I1700" s="1" t="s">
        <v>28</v>
      </c>
      <c r="J1700" s="1">
        <v>18</v>
      </c>
      <c r="K1700" s="1">
        <f>COUNTIF(A:A,bank_processed_transactions[[#This Row],[transaction_id]])</f>
        <v>1</v>
      </c>
    </row>
    <row r="1701" spans="1:11" x14ac:dyDescent="0.3">
      <c r="A1701" s="1" t="s">
        <v>2237</v>
      </c>
      <c r="B1701" s="2">
        <v>46110</v>
      </c>
      <c r="C1701" s="1" t="s">
        <v>374</v>
      </c>
      <c r="D1701" s="1" t="s">
        <v>66</v>
      </c>
      <c r="E1701" s="1" t="s">
        <v>55</v>
      </c>
      <c r="F1701" s="1">
        <v>5080.32</v>
      </c>
      <c r="G1701" s="1" t="s">
        <v>14</v>
      </c>
      <c r="H1701" s="2">
        <v>46113</v>
      </c>
      <c r="I1701" s="1" t="s">
        <v>28</v>
      </c>
      <c r="J1701" s="1">
        <v>57.1</v>
      </c>
      <c r="K1701" s="1">
        <f>COUNTIF(A:A,bank_processed_transactions[[#This Row],[transaction_id]])</f>
        <v>1</v>
      </c>
    </row>
    <row r="1702" spans="1:11" x14ac:dyDescent="0.3">
      <c r="A1702" s="1" t="s">
        <v>1485</v>
      </c>
      <c r="B1702" s="2">
        <v>46099</v>
      </c>
      <c r="C1702" s="1" t="s">
        <v>1486</v>
      </c>
      <c r="D1702" s="1" t="s">
        <v>12</v>
      </c>
      <c r="E1702" s="1" t="s">
        <v>13</v>
      </c>
      <c r="F1702" s="1">
        <v>6434.55</v>
      </c>
      <c r="G1702" s="1" t="s">
        <v>14</v>
      </c>
      <c r="H1702" s="2">
        <v>46100</v>
      </c>
      <c r="I1702" s="1" t="s">
        <v>22</v>
      </c>
      <c r="J1702" s="1">
        <v>15.9</v>
      </c>
      <c r="K1702" s="1">
        <f>COUNTIF(A:A,bank_processed_transactions[[#This Row],[transaction_id]])</f>
        <v>1</v>
      </c>
    </row>
    <row r="1703" spans="1:11" x14ac:dyDescent="0.3">
      <c r="A1703" s="1" t="s">
        <v>1802</v>
      </c>
      <c r="B1703" s="2">
        <v>46047</v>
      </c>
      <c r="C1703" s="1" t="s">
        <v>882</v>
      </c>
      <c r="D1703" s="1" t="s">
        <v>18</v>
      </c>
      <c r="E1703" s="1" t="s">
        <v>55</v>
      </c>
      <c r="F1703" s="1">
        <v>7854.47</v>
      </c>
      <c r="G1703" s="1" t="s">
        <v>14</v>
      </c>
      <c r="H1703" s="2">
        <v>46047</v>
      </c>
      <c r="I1703" s="1" t="s">
        <v>28</v>
      </c>
      <c r="J1703" s="1">
        <v>20</v>
      </c>
      <c r="K1703" s="1">
        <f>COUNTIF(A:A,bank_processed_transactions[[#This Row],[transaction_id]])</f>
        <v>1</v>
      </c>
    </row>
    <row r="1704" spans="1:11" x14ac:dyDescent="0.3">
      <c r="A1704" s="1" t="s">
        <v>762</v>
      </c>
      <c r="B1704" s="2">
        <v>46090</v>
      </c>
      <c r="C1704" s="1" t="s">
        <v>220</v>
      </c>
      <c r="D1704" s="1" t="s">
        <v>18</v>
      </c>
      <c r="E1704" s="1" t="s">
        <v>13</v>
      </c>
      <c r="F1704" s="1">
        <v>1683.39</v>
      </c>
      <c r="G1704" s="1" t="s">
        <v>14</v>
      </c>
      <c r="H1704" s="2">
        <v>46090</v>
      </c>
      <c r="I1704" s="1" t="s">
        <v>28</v>
      </c>
      <c r="J1704" s="1">
        <v>10.1</v>
      </c>
      <c r="K1704" s="1">
        <f>COUNTIF(A:A,bank_processed_transactions[[#This Row],[transaction_id]])</f>
        <v>1</v>
      </c>
    </row>
    <row r="1705" spans="1:11" x14ac:dyDescent="0.3">
      <c r="A1705" s="1" t="s">
        <v>2094</v>
      </c>
      <c r="B1705" s="2">
        <v>46097</v>
      </c>
      <c r="C1705" s="1" t="s">
        <v>2095</v>
      </c>
      <c r="D1705" s="1" t="s">
        <v>12</v>
      </c>
      <c r="E1705" s="1" t="s">
        <v>13</v>
      </c>
      <c r="F1705" s="1">
        <v>12440.47</v>
      </c>
      <c r="G1705" s="1" t="s">
        <v>14</v>
      </c>
      <c r="H1705" s="2">
        <v>46097</v>
      </c>
      <c r="I1705" s="1" t="s">
        <v>15</v>
      </c>
      <c r="J1705" s="1">
        <v>27.9</v>
      </c>
      <c r="K1705" s="1">
        <f>COUNTIF(A:A,bank_processed_transactions[[#This Row],[transaction_id]])</f>
        <v>1</v>
      </c>
    </row>
    <row r="1706" spans="1:11" x14ac:dyDescent="0.3">
      <c r="A1706" s="1" t="s">
        <v>2382</v>
      </c>
      <c r="B1706" s="2">
        <v>46029</v>
      </c>
      <c r="C1706" s="1" t="s">
        <v>1489</v>
      </c>
      <c r="D1706" s="1" t="s">
        <v>12</v>
      </c>
      <c r="E1706" s="1" t="s">
        <v>13</v>
      </c>
      <c r="F1706" s="1">
        <v>41065.440000000002</v>
      </c>
      <c r="G1706" s="1" t="s">
        <v>14</v>
      </c>
      <c r="H1706" s="2">
        <v>46032</v>
      </c>
      <c r="I1706" s="1" t="s">
        <v>15</v>
      </c>
      <c r="J1706" s="1">
        <v>44.4</v>
      </c>
      <c r="K1706" s="1">
        <f>COUNTIF(A:A,bank_processed_transactions[[#This Row],[transaction_id]])</f>
        <v>1</v>
      </c>
    </row>
    <row r="1707" spans="1:11" x14ac:dyDescent="0.3">
      <c r="A1707" s="1" t="s">
        <v>2474</v>
      </c>
      <c r="B1707" s="2">
        <v>46040</v>
      </c>
      <c r="C1707" s="1" t="s">
        <v>2475</v>
      </c>
      <c r="D1707" s="1" t="s">
        <v>12</v>
      </c>
      <c r="E1707" s="1" t="s">
        <v>21</v>
      </c>
      <c r="F1707" s="1">
        <v>6463.19</v>
      </c>
      <c r="G1707" s="1" t="s">
        <v>14</v>
      </c>
      <c r="H1707" s="2">
        <v>46043</v>
      </c>
      <c r="I1707" s="1" t="s">
        <v>22</v>
      </c>
      <c r="J1707" s="1">
        <v>8.9</v>
      </c>
      <c r="K1707" s="1">
        <f>COUNTIF(A:A,bank_processed_transactions[[#This Row],[transaction_id]])</f>
        <v>1</v>
      </c>
    </row>
    <row r="1708" spans="1:11" x14ac:dyDescent="0.3">
      <c r="A1708" s="1" t="s">
        <v>4404</v>
      </c>
      <c r="B1708" s="2">
        <v>46069</v>
      </c>
      <c r="C1708" s="1" t="s">
        <v>302</v>
      </c>
      <c r="D1708" s="1" t="s">
        <v>12</v>
      </c>
      <c r="E1708" s="1" t="s">
        <v>55</v>
      </c>
      <c r="F1708" s="1">
        <v>2693.35</v>
      </c>
      <c r="G1708" s="1" t="s">
        <v>14</v>
      </c>
      <c r="H1708" s="2">
        <v>46071</v>
      </c>
      <c r="I1708" s="1" t="s">
        <v>15</v>
      </c>
      <c r="J1708" s="1">
        <v>20.3</v>
      </c>
      <c r="K1708" s="1">
        <f>COUNTIF(A:A,bank_processed_transactions[[#This Row],[transaction_id]])</f>
        <v>1</v>
      </c>
    </row>
    <row r="1709" spans="1:11" x14ac:dyDescent="0.3">
      <c r="A1709" s="1" t="s">
        <v>483</v>
      </c>
      <c r="B1709" s="2">
        <v>46073</v>
      </c>
      <c r="C1709" s="1" t="s">
        <v>484</v>
      </c>
      <c r="D1709" s="1" t="s">
        <v>18</v>
      </c>
      <c r="E1709" s="1" t="s">
        <v>13</v>
      </c>
      <c r="F1709" s="1">
        <v>20234.45</v>
      </c>
      <c r="G1709" s="1" t="s">
        <v>94</v>
      </c>
      <c r="H1709" s="2">
        <v>46076</v>
      </c>
      <c r="I1709" s="1" t="s">
        <v>28</v>
      </c>
      <c r="J1709" s="1">
        <v>6.1</v>
      </c>
      <c r="K1709" s="1">
        <f>COUNTIF(A:A,bank_processed_transactions[[#This Row],[transaction_id]])</f>
        <v>1</v>
      </c>
    </row>
    <row r="1710" spans="1:11" x14ac:dyDescent="0.3">
      <c r="A1710" s="1" t="s">
        <v>1583</v>
      </c>
      <c r="B1710" s="2">
        <v>46058</v>
      </c>
      <c r="C1710" s="1" t="s">
        <v>1041</v>
      </c>
      <c r="D1710" s="1" t="s">
        <v>12</v>
      </c>
      <c r="E1710" s="1" t="s">
        <v>55</v>
      </c>
      <c r="F1710" s="1">
        <v>20281.419999999998</v>
      </c>
      <c r="G1710" s="1" t="s">
        <v>14</v>
      </c>
      <c r="H1710" s="2">
        <v>46060</v>
      </c>
      <c r="I1710" s="1" t="s">
        <v>22</v>
      </c>
      <c r="J1710" s="1">
        <v>31.9</v>
      </c>
      <c r="K1710" s="1">
        <f>COUNTIF(A:A,bank_processed_transactions[[#This Row],[transaction_id]])</f>
        <v>1</v>
      </c>
    </row>
    <row r="1711" spans="1:11" x14ac:dyDescent="0.3">
      <c r="A1711" s="1" t="s">
        <v>199</v>
      </c>
      <c r="B1711" s="2">
        <v>46034</v>
      </c>
      <c r="C1711" s="1" t="s">
        <v>200</v>
      </c>
      <c r="D1711" s="1" t="s">
        <v>35</v>
      </c>
      <c r="E1711" s="1" t="s">
        <v>13</v>
      </c>
      <c r="F1711" s="1">
        <v>52751.44</v>
      </c>
      <c r="G1711" s="1" t="s">
        <v>14</v>
      </c>
      <c r="H1711" s="2">
        <v>46035</v>
      </c>
      <c r="I1711" s="1" t="s">
        <v>15</v>
      </c>
      <c r="J1711" s="1">
        <v>51.3</v>
      </c>
      <c r="K1711" s="1">
        <f>COUNTIF(A:A,bank_processed_transactions[[#This Row],[transaction_id]])</f>
        <v>1</v>
      </c>
    </row>
    <row r="1712" spans="1:11" x14ac:dyDescent="0.3">
      <c r="A1712" s="1" t="s">
        <v>3833</v>
      </c>
      <c r="B1712" s="2">
        <v>46111</v>
      </c>
      <c r="C1712" s="1" t="s">
        <v>718</v>
      </c>
      <c r="D1712" s="1" t="s">
        <v>18</v>
      </c>
      <c r="E1712" s="1" t="s">
        <v>21</v>
      </c>
      <c r="F1712" s="1">
        <v>7016.25</v>
      </c>
      <c r="G1712" s="1" t="s">
        <v>14</v>
      </c>
      <c r="H1712" s="2">
        <v>46113</v>
      </c>
      <c r="I1712" s="1" t="s">
        <v>28</v>
      </c>
      <c r="J1712" s="1">
        <v>9.6</v>
      </c>
      <c r="K1712" s="1">
        <f>COUNTIF(A:A,bank_processed_transactions[[#This Row],[transaction_id]])</f>
        <v>1</v>
      </c>
    </row>
    <row r="1713" spans="1:11" x14ac:dyDescent="0.3">
      <c r="A1713" s="1" t="s">
        <v>2305</v>
      </c>
      <c r="B1713" s="2">
        <v>46044</v>
      </c>
      <c r="C1713" s="1" t="s">
        <v>213</v>
      </c>
      <c r="D1713" s="1" t="s">
        <v>18</v>
      </c>
      <c r="E1713" s="1" t="s">
        <v>13</v>
      </c>
      <c r="F1713" s="1">
        <v>1307.17</v>
      </c>
      <c r="G1713" s="1" t="s">
        <v>14</v>
      </c>
      <c r="H1713" s="2">
        <v>46046</v>
      </c>
      <c r="I1713" s="1" t="s">
        <v>22</v>
      </c>
      <c r="J1713" s="1">
        <v>24.9</v>
      </c>
      <c r="K1713" s="1">
        <f>COUNTIF(A:A,bank_processed_transactions[[#This Row],[transaction_id]])</f>
        <v>1</v>
      </c>
    </row>
    <row r="1714" spans="1:11" x14ac:dyDescent="0.3">
      <c r="A1714" s="1" t="s">
        <v>3459</v>
      </c>
      <c r="B1714" s="2">
        <v>46026</v>
      </c>
      <c r="C1714" s="1" t="s">
        <v>2363</v>
      </c>
      <c r="D1714" s="1" t="s">
        <v>12</v>
      </c>
      <c r="E1714" s="1" t="s">
        <v>13</v>
      </c>
      <c r="F1714" s="1">
        <v>15656.59</v>
      </c>
      <c r="G1714" s="1" t="s">
        <v>94</v>
      </c>
      <c r="H1714" s="2">
        <v>46028</v>
      </c>
      <c r="I1714" s="1" t="s">
        <v>15</v>
      </c>
      <c r="J1714" s="1">
        <v>34.5</v>
      </c>
      <c r="K1714" s="1">
        <f>COUNTIF(A:A,bank_processed_transactions[[#This Row],[transaction_id]])</f>
        <v>1</v>
      </c>
    </row>
    <row r="1715" spans="1:11" x14ac:dyDescent="0.3">
      <c r="A1715" s="1" t="s">
        <v>4091</v>
      </c>
      <c r="B1715" s="2">
        <v>46048</v>
      </c>
      <c r="C1715" s="1" t="s">
        <v>1730</v>
      </c>
      <c r="D1715" s="1" t="s">
        <v>35</v>
      </c>
      <c r="E1715" s="1" t="s">
        <v>27</v>
      </c>
      <c r="F1715" s="1">
        <v>233.48</v>
      </c>
      <c r="G1715" s="1" t="s">
        <v>14</v>
      </c>
      <c r="H1715" s="2">
        <v>46049</v>
      </c>
      <c r="I1715" s="1" t="s">
        <v>22</v>
      </c>
      <c r="J1715" s="1">
        <v>51</v>
      </c>
      <c r="K1715" s="1">
        <f>COUNTIF(A:A,bank_processed_transactions[[#This Row],[transaction_id]])</f>
        <v>1</v>
      </c>
    </row>
    <row r="1716" spans="1:11" x14ac:dyDescent="0.3">
      <c r="A1716" s="1" t="s">
        <v>1448</v>
      </c>
      <c r="B1716" s="2">
        <v>46055</v>
      </c>
      <c r="C1716" s="1" t="s">
        <v>906</v>
      </c>
      <c r="D1716" s="1" t="s">
        <v>66</v>
      </c>
      <c r="E1716" s="1" t="s">
        <v>21</v>
      </c>
      <c r="F1716" s="1">
        <v>6474.02</v>
      </c>
      <c r="G1716" s="1" t="s">
        <v>14</v>
      </c>
      <c r="H1716" s="2">
        <v>46055</v>
      </c>
      <c r="I1716" s="1" t="s">
        <v>22</v>
      </c>
      <c r="J1716" s="1">
        <v>40.1</v>
      </c>
      <c r="K1716" s="1">
        <f>COUNTIF(A:A,bank_processed_transactions[[#This Row],[transaction_id]])</f>
        <v>1</v>
      </c>
    </row>
    <row r="1717" spans="1:11" x14ac:dyDescent="0.3">
      <c r="A1717" s="1" t="s">
        <v>3383</v>
      </c>
      <c r="B1717" s="2">
        <v>46053</v>
      </c>
      <c r="C1717" s="1" t="s">
        <v>1269</v>
      </c>
      <c r="D1717" s="1" t="s">
        <v>35</v>
      </c>
      <c r="E1717" s="1" t="s">
        <v>21</v>
      </c>
      <c r="F1717" s="1">
        <v>36333.78</v>
      </c>
      <c r="G1717" s="1" t="s">
        <v>14</v>
      </c>
      <c r="H1717" s="2">
        <v>46056</v>
      </c>
      <c r="I1717" s="1" t="s">
        <v>28</v>
      </c>
      <c r="J1717" s="1">
        <v>6.6</v>
      </c>
      <c r="K1717" s="1">
        <f>COUNTIF(A:A,bank_processed_transactions[[#This Row],[transaction_id]])</f>
        <v>1</v>
      </c>
    </row>
    <row r="1718" spans="1:11" x14ac:dyDescent="0.3">
      <c r="A1718" s="1" t="s">
        <v>81</v>
      </c>
      <c r="B1718" s="2">
        <v>46109</v>
      </c>
      <c r="C1718" s="1" t="s">
        <v>82</v>
      </c>
      <c r="D1718" s="1" t="s">
        <v>12</v>
      </c>
      <c r="E1718" s="1" t="s">
        <v>13</v>
      </c>
      <c r="F1718" s="1">
        <v>978.56</v>
      </c>
      <c r="G1718" s="1" t="s">
        <v>14</v>
      </c>
      <c r="H1718" s="2">
        <v>46110</v>
      </c>
      <c r="I1718" s="1" t="s">
        <v>15</v>
      </c>
      <c r="J1718" s="1">
        <v>24.2</v>
      </c>
      <c r="K1718" s="1">
        <f>COUNTIF(A:A,bank_processed_transactions[[#This Row],[transaction_id]])</f>
        <v>1</v>
      </c>
    </row>
    <row r="1719" spans="1:11" x14ac:dyDescent="0.3">
      <c r="A1719" s="1" t="s">
        <v>3930</v>
      </c>
      <c r="B1719" s="2">
        <v>46075</v>
      </c>
      <c r="C1719" s="1" t="s">
        <v>573</v>
      </c>
      <c r="D1719" s="1" t="s">
        <v>12</v>
      </c>
      <c r="E1719" s="1" t="s">
        <v>55</v>
      </c>
      <c r="F1719" s="1">
        <v>3198.87</v>
      </c>
      <c r="G1719" s="1" t="s">
        <v>14</v>
      </c>
      <c r="H1719" s="2">
        <v>46075</v>
      </c>
      <c r="I1719" s="1" t="s">
        <v>28</v>
      </c>
      <c r="J1719" s="1">
        <v>29.7</v>
      </c>
      <c r="K1719" s="1">
        <f>COUNTIF(A:A,bank_processed_transactions[[#This Row],[transaction_id]])</f>
        <v>1</v>
      </c>
    </row>
    <row r="1720" spans="1:11" x14ac:dyDescent="0.3">
      <c r="A1720" s="1" t="s">
        <v>3721</v>
      </c>
      <c r="B1720" s="2">
        <v>46074</v>
      </c>
      <c r="C1720" s="1" t="s">
        <v>3722</v>
      </c>
      <c r="D1720" s="1" t="s">
        <v>12</v>
      </c>
      <c r="E1720" s="1" t="s">
        <v>27</v>
      </c>
      <c r="F1720" s="1">
        <v>14214.77</v>
      </c>
      <c r="G1720" s="1" t="s">
        <v>14</v>
      </c>
      <c r="H1720" s="2">
        <v>46076</v>
      </c>
      <c r="I1720" s="1" t="s">
        <v>28</v>
      </c>
      <c r="J1720" s="1">
        <v>34.1</v>
      </c>
      <c r="K1720" s="1">
        <f>COUNTIF(A:A,bank_processed_transactions[[#This Row],[transaction_id]])</f>
        <v>1</v>
      </c>
    </row>
    <row r="1721" spans="1:11" x14ac:dyDescent="0.3">
      <c r="A1721" s="1" t="s">
        <v>2871</v>
      </c>
      <c r="B1721" s="2">
        <v>46049</v>
      </c>
      <c r="C1721" s="1" t="s">
        <v>1148</v>
      </c>
      <c r="D1721" s="1" t="s">
        <v>35</v>
      </c>
      <c r="E1721" s="1" t="s">
        <v>21</v>
      </c>
      <c r="F1721" s="1">
        <v>961.76</v>
      </c>
      <c r="G1721" s="1" t="s">
        <v>14</v>
      </c>
      <c r="H1721" s="2">
        <v>46052</v>
      </c>
      <c r="I1721" s="1" t="s">
        <v>15</v>
      </c>
      <c r="J1721" s="1">
        <v>24.6</v>
      </c>
      <c r="K1721" s="1">
        <f>COUNTIF(A:A,bank_processed_transactions[[#This Row],[transaction_id]])</f>
        <v>1</v>
      </c>
    </row>
    <row r="1722" spans="1:11" x14ac:dyDescent="0.3">
      <c r="A1722" s="1" t="s">
        <v>1250</v>
      </c>
      <c r="B1722" s="2">
        <v>46098</v>
      </c>
      <c r="C1722" s="1" t="s">
        <v>1251</v>
      </c>
      <c r="D1722" s="1" t="s">
        <v>18</v>
      </c>
      <c r="E1722" s="1" t="s">
        <v>21</v>
      </c>
      <c r="F1722" s="1">
        <v>12049.9</v>
      </c>
      <c r="G1722" s="1" t="s">
        <v>14</v>
      </c>
      <c r="H1722" s="2">
        <v>46101</v>
      </c>
      <c r="I1722" s="1" t="s">
        <v>15</v>
      </c>
      <c r="J1722" s="1">
        <v>19.3</v>
      </c>
      <c r="K1722" s="1">
        <f>COUNTIF(A:A,bank_processed_transactions[[#This Row],[transaction_id]])</f>
        <v>1</v>
      </c>
    </row>
    <row r="1723" spans="1:11" x14ac:dyDescent="0.3">
      <c r="A1723" s="1" t="s">
        <v>3474</v>
      </c>
      <c r="B1723" s="2">
        <v>46047</v>
      </c>
      <c r="C1723" s="1" t="s">
        <v>17</v>
      </c>
      <c r="D1723" s="1" t="s">
        <v>12</v>
      </c>
      <c r="E1723" s="1" t="s">
        <v>13</v>
      </c>
      <c r="F1723" s="1">
        <v>28751.51</v>
      </c>
      <c r="G1723" s="1" t="s">
        <v>14</v>
      </c>
      <c r="H1723" s="2">
        <v>46050</v>
      </c>
      <c r="I1723" s="1" t="s">
        <v>22</v>
      </c>
      <c r="J1723" s="1">
        <v>61.7</v>
      </c>
      <c r="K1723" s="1">
        <f>COUNTIF(A:A,bank_processed_transactions[[#This Row],[transaction_id]])</f>
        <v>1</v>
      </c>
    </row>
    <row r="1724" spans="1:11" x14ac:dyDescent="0.3">
      <c r="A1724" s="1" t="s">
        <v>4031</v>
      </c>
      <c r="B1724" s="2">
        <v>46040</v>
      </c>
      <c r="C1724" s="1" t="s">
        <v>2489</v>
      </c>
      <c r="D1724" s="1" t="s">
        <v>12</v>
      </c>
      <c r="E1724" s="1" t="s">
        <v>27</v>
      </c>
      <c r="F1724" s="1">
        <v>1445.96</v>
      </c>
      <c r="G1724" s="1" t="s">
        <v>14</v>
      </c>
      <c r="H1724" s="2">
        <v>46040</v>
      </c>
      <c r="I1724" s="1" t="s">
        <v>22</v>
      </c>
      <c r="J1724" s="1">
        <v>94.2</v>
      </c>
      <c r="K1724" s="1">
        <f>COUNTIF(A:A,bank_processed_transactions[[#This Row],[transaction_id]])</f>
        <v>1</v>
      </c>
    </row>
    <row r="1725" spans="1:11" x14ac:dyDescent="0.3">
      <c r="A1725" s="1" t="s">
        <v>3490</v>
      </c>
      <c r="B1725" s="2">
        <v>46081</v>
      </c>
      <c r="C1725" s="1" t="s">
        <v>2010</v>
      </c>
      <c r="D1725" s="1" t="s">
        <v>12</v>
      </c>
      <c r="E1725" s="1" t="s">
        <v>21</v>
      </c>
      <c r="F1725" s="1">
        <v>5019.4399999999996</v>
      </c>
      <c r="G1725" s="1" t="s">
        <v>14</v>
      </c>
      <c r="H1725" s="2">
        <v>46083</v>
      </c>
      <c r="I1725" s="1" t="s">
        <v>28</v>
      </c>
      <c r="J1725" s="1">
        <v>20.9</v>
      </c>
      <c r="K1725" s="1">
        <f>COUNTIF(A:A,bank_processed_transactions[[#This Row],[transaction_id]])</f>
        <v>1</v>
      </c>
    </row>
    <row r="1726" spans="1:11" x14ac:dyDescent="0.3">
      <c r="A1726" s="1" t="s">
        <v>3569</v>
      </c>
      <c r="B1726" s="2">
        <v>46052</v>
      </c>
      <c r="C1726" s="1" t="s">
        <v>1285</v>
      </c>
      <c r="D1726" s="1" t="s">
        <v>35</v>
      </c>
      <c r="E1726" s="1" t="s">
        <v>13</v>
      </c>
      <c r="F1726" s="1">
        <v>3985.36</v>
      </c>
      <c r="G1726" s="1" t="s">
        <v>14</v>
      </c>
      <c r="H1726" s="2">
        <v>46054</v>
      </c>
      <c r="I1726" s="1" t="s">
        <v>22</v>
      </c>
      <c r="J1726" s="1">
        <v>42</v>
      </c>
      <c r="K1726" s="1">
        <f>COUNTIF(A:A,bank_processed_transactions[[#This Row],[transaction_id]])</f>
        <v>1</v>
      </c>
    </row>
    <row r="1727" spans="1:11" x14ac:dyDescent="0.3">
      <c r="A1727" s="1" t="s">
        <v>1822</v>
      </c>
      <c r="B1727" s="2">
        <v>46071</v>
      </c>
      <c r="C1727" s="1" t="s">
        <v>1823</v>
      </c>
      <c r="D1727" s="1" t="s">
        <v>18</v>
      </c>
      <c r="E1727" s="1" t="s">
        <v>13</v>
      </c>
      <c r="F1727" s="1">
        <v>4028.18</v>
      </c>
      <c r="G1727" s="1" t="s">
        <v>14</v>
      </c>
      <c r="H1727" s="2">
        <v>46074</v>
      </c>
      <c r="I1727" s="1" t="s">
        <v>22</v>
      </c>
      <c r="J1727" s="1">
        <v>30.4</v>
      </c>
      <c r="K1727" s="1">
        <f>COUNTIF(A:A,bank_processed_transactions[[#This Row],[transaction_id]])</f>
        <v>1</v>
      </c>
    </row>
    <row r="1728" spans="1:11" x14ac:dyDescent="0.3">
      <c r="A1728" s="1" t="s">
        <v>3915</v>
      </c>
      <c r="B1728" s="2">
        <v>46043</v>
      </c>
      <c r="C1728" s="1" t="s">
        <v>322</v>
      </c>
      <c r="D1728" s="1" t="s">
        <v>66</v>
      </c>
      <c r="E1728" s="1" t="s">
        <v>27</v>
      </c>
      <c r="F1728" s="1">
        <v>492.56</v>
      </c>
      <c r="G1728" s="1" t="s">
        <v>14</v>
      </c>
      <c r="H1728" s="2">
        <v>46045</v>
      </c>
      <c r="I1728" s="1" t="s">
        <v>15</v>
      </c>
      <c r="J1728" s="1">
        <v>8.1999999999999993</v>
      </c>
      <c r="K1728" s="1">
        <f>COUNTIF(A:A,bank_processed_transactions[[#This Row],[transaction_id]])</f>
        <v>1</v>
      </c>
    </row>
    <row r="1729" spans="1:11" x14ac:dyDescent="0.3">
      <c r="A1729" s="1" t="s">
        <v>3906</v>
      </c>
      <c r="B1729" s="2">
        <v>46046</v>
      </c>
      <c r="C1729" s="1" t="s">
        <v>342</v>
      </c>
      <c r="D1729" s="1" t="s">
        <v>12</v>
      </c>
      <c r="E1729" s="1" t="s">
        <v>27</v>
      </c>
      <c r="F1729" s="1">
        <v>4794.3500000000004</v>
      </c>
      <c r="G1729" s="1" t="s">
        <v>14</v>
      </c>
      <c r="H1729" s="2">
        <v>46048</v>
      </c>
      <c r="I1729" s="1" t="s">
        <v>15</v>
      </c>
      <c r="J1729" s="1">
        <v>36.4</v>
      </c>
      <c r="K1729" s="1">
        <f>COUNTIF(A:A,bank_processed_transactions[[#This Row],[transaction_id]])</f>
        <v>1</v>
      </c>
    </row>
    <row r="1730" spans="1:11" x14ac:dyDescent="0.3">
      <c r="A1730" s="1" t="s">
        <v>3951</v>
      </c>
      <c r="B1730" s="2">
        <v>46047</v>
      </c>
      <c r="C1730" s="1" t="s">
        <v>1632</v>
      </c>
      <c r="D1730" s="1" t="s">
        <v>12</v>
      </c>
      <c r="E1730" s="1" t="s">
        <v>13</v>
      </c>
      <c r="F1730" s="1">
        <v>1851.85</v>
      </c>
      <c r="G1730" s="1" t="s">
        <v>14</v>
      </c>
      <c r="H1730" s="2">
        <v>46049</v>
      </c>
      <c r="I1730" s="1" t="s">
        <v>28</v>
      </c>
      <c r="J1730" s="1">
        <v>45</v>
      </c>
      <c r="K1730" s="1">
        <f>COUNTIF(A:A,bank_processed_transactions[[#This Row],[transaction_id]])</f>
        <v>1</v>
      </c>
    </row>
    <row r="1731" spans="1:11" x14ac:dyDescent="0.3">
      <c r="A1731" s="1" t="s">
        <v>2672</v>
      </c>
      <c r="B1731" s="2">
        <v>46062</v>
      </c>
      <c r="C1731" s="1" t="s">
        <v>871</v>
      </c>
      <c r="D1731" s="1" t="s">
        <v>66</v>
      </c>
      <c r="E1731" s="1" t="s">
        <v>13</v>
      </c>
      <c r="F1731" s="1">
        <v>8110.22</v>
      </c>
      <c r="G1731" s="1" t="s">
        <v>89</v>
      </c>
      <c r="H1731" s="2">
        <v>46063</v>
      </c>
      <c r="I1731" s="1" t="s">
        <v>28</v>
      </c>
      <c r="J1731" s="1">
        <v>21.4</v>
      </c>
      <c r="K1731" s="1">
        <f>COUNTIF(A:A,bank_processed_transactions[[#This Row],[transaction_id]])</f>
        <v>1</v>
      </c>
    </row>
    <row r="1732" spans="1:11" x14ac:dyDescent="0.3">
      <c r="A1732" s="1" t="s">
        <v>135</v>
      </c>
      <c r="B1732" s="2">
        <v>46092</v>
      </c>
      <c r="C1732" s="1" t="s">
        <v>136</v>
      </c>
      <c r="D1732" s="1" t="s">
        <v>12</v>
      </c>
      <c r="E1732" s="1" t="s">
        <v>13</v>
      </c>
      <c r="F1732" s="1">
        <v>8158.93</v>
      </c>
      <c r="G1732" s="1" t="s">
        <v>14</v>
      </c>
      <c r="H1732" s="2">
        <v>46092</v>
      </c>
      <c r="I1732" s="1" t="s">
        <v>28</v>
      </c>
      <c r="J1732" s="1">
        <v>44.6</v>
      </c>
      <c r="K1732" s="1">
        <f>COUNTIF(A:A,bank_processed_transactions[[#This Row],[transaction_id]])</f>
        <v>1</v>
      </c>
    </row>
    <row r="1733" spans="1:11" x14ac:dyDescent="0.3">
      <c r="A1733" s="1" t="s">
        <v>4570</v>
      </c>
      <c r="B1733" s="2">
        <v>46047</v>
      </c>
      <c r="C1733" s="1" t="s">
        <v>2465</v>
      </c>
      <c r="D1733" s="1" t="s">
        <v>35</v>
      </c>
      <c r="E1733" s="1" t="s">
        <v>27</v>
      </c>
      <c r="F1733" s="1">
        <v>2718.19</v>
      </c>
      <c r="G1733" s="1" t="s">
        <v>14</v>
      </c>
      <c r="H1733" s="2">
        <v>46047</v>
      </c>
      <c r="I1733" s="1" t="s">
        <v>15</v>
      </c>
      <c r="J1733" s="1">
        <v>43.4</v>
      </c>
      <c r="K1733" s="1">
        <f>COUNTIF(A:A,bank_processed_transactions[[#This Row],[transaction_id]])</f>
        <v>1</v>
      </c>
    </row>
    <row r="1734" spans="1:11" x14ac:dyDescent="0.3">
      <c r="A1734" s="1" t="s">
        <v>4777</v>
      </c>
      <c r="B1734" s="2">
        <v>46042</v>
      </c>
      <c r="C1734" s="1" t="s">
        <v>4231</v>
      </c>
      <c r="D1734" s="1" t="s">
        <v>35</v>
      </c>
      <c r="E1734" s="1" t="s">
        <v>13</v>
      </c>
      <c r="F1734" s="1">
        <v>11095.46</v>
      </c>
      <c r="G1734" s="1" t="s">
        <v>14</v>
      </c>
      <c r="H1734" s="2">
        <v>46045</v>
      </c>
      <c r="I1734" s="1" t="s">
        <v>15</v>
      </c>
      <c r="J1734" s="1">
        <v>16.7</v>
      </c>
      <c r="K1734" s="1">
        <f>COUNTIF(A:A,bank_processed_transactions[[#This Row],[transaction_id]])</f>
        <v>1</v>
      </c>
    </row>
    <row r="1735" spans="1:11" x14ac:dyDescent="0.3">
      <c r="A1735" s="1" t="s">
        <v>2982</v>
      </c>
      <c r="B1735" s="2">
        <v>46044</v>
      </c>
      <c r="C1735" s="1" t="s">
        <v>603</v>
      </c>
      <c r="D1735" s="1" t="s">
        <v>18</v>
      </c>
      <c r="E1735" s="1" t="s">
        <v>13</v>
      </c>
      <c r="F1735" s="1">
        <v>2106.66</v>
      </c>
      <c r="G1735" s="1" t="s">
        <v>14</v>
      </c>
      <c r="H1735" s="2">
        <v>46046</v>
      </c>
      <c r="I1735" s="1" t="s">
        <v>28</v>
      </c>
      <c r="J1735" s="1">
        <v>30.2</v>
      </c>
      <c r="K1735" s="1">
        <f>COUNTIF(A:A,bank_processed_transactions[[#This Row],[transaction_id]])</f>
        <v>1</v>
      </c>
    </row>
    <row r="1736" spans="1:11" x14ac:dyDescent="0.3">
      <c r="A1736" s="1" t="s">
        <v>3091</v>
      </c>
      <c r="B1736" s="2">
        <v>46057</v>
      </c>
      <c r="C1736" s="1" t="s">
        <v>1588</v>
      </c>
      <c r="D1736" s="1" t="s">
        <v>66</v>
      </c>
      <c r="E1736" s="1" t="s">
        <v>55</v>
      </c>
      <c r="F1736" s="1">
        <v>4496.2</v>
      </c>
      <c r="G1736" s="1" t="s">
        <v>94</v>
      </c>
      <c r="H1736" s="2">
        <v>46057</v>
      </c>
      <c r="I1736" s="1" t="s">
        <v>28</v>
      </c>
      <c r="J1736" s="1">
        <v>8.5</v>
      </c>
      <c r="K1736" s="1">
        <f>COUNTIF(A:A,bank_processed_transactions[[#This Row],[transaction_id]])</f>
        <v>1</v>
      </c>
    </row>
    <row r="1737" spans="1:11" x14ac:dyDescent="0.3">
      <c r="A1737" s="1" t="s">
        <v>3177</v>
      </c>
      <c r="B1737" s="2">
        <v>46104</v>
      </c>
      <c r="C1737" s="1" t="s">
        <v>1478</v>
      </c>
      <c r="D1737" s="1" t="s">
        <v>66</v>
      </c>
      <c r="E1737" s="1" t="s">
        <v>21</v>
      </c>
      <c r="F1737" s="1">
        <v>4181.3500000000004</v>
      </c>
      <c r="G1737" s="1" t="s">
        <v>14</v>
      </c>
      <c r="H1737" s="2">
        <v>46106</v>
      </c>
      <c r="I1737" s="1" t="s">
        <v>15</v>
      </c>
      <c r="J1737" s="1">
        <v>14.7</v>
      </c>
      <c r="K1737" s="1">
        <f>COUNTIF(A:A,bank_processed_transactions[[#This Row],[transaction_id]])</f>
        <v>1</v>
      </c>
    </row>
    <row r="1738" spans="1:11" x14ac:dyDescent="0.3">
      <c r="A1738" s="1" t="s">
        <v>3790</v>
      </c>
      <c r="B1738" s="2">
        <v>46080</v>
      </c>
      <c r="C1738" s="1" t="s">
        <v>1632</v>
      </c>
      <c r="D1738" s="1" t="s">
        <v>66</v>
      </c>
      <c r="E1738" s="1" t="s">
        <v>21</v>
      </c>
      <c r="F1738" s="1">
        <v>8987.27</v>
      </c>
      <c r="G1738" s="1" t="s">
        <v>14</v>
      </c>
      <c r="H1738" s="2">
        <v>46083</v>
      </c>
      <c r="I1738" s="1" t="s">
        <v>22</v>
      </c>
      <c r="J1738" s="1">
        <v>14.4</v>
      </c>
      <c r="K1738" s="1">
        <f>COUNTIF(A:A,bank_processed_transactions[[#This Row],[transaction_id]])</f>
        <v>1</v>
      </c>
    </row>
    <row r="1739" spans="1:11" x14ac:dyDescent="0.3">
      <c r="A1739" s="1" t="s">
        <v>4261</v>
      </c>
      <c r="B1739" s="2">
        <v>46049</v>
      </c>
      <c r="C1739" s="1" t="s">
        <v>2317</v>
      </c>
      <c r="D1739" s="1" t="s">
        <v>35</v>
      </c>
      <c r="E1739" s="1" t="s">
        <v>13</v>
      </c>
      <c r="F1739" s="1">
        <v>3346.25</v>
      </c>
      <c r="G1739" s="1" t="s">
        <v>14</v>
      </c>
      <c r="H1739" s="2">
        <v>46049</v>
      </c>
      <c r="I1739" s="1" t="s">
        <v>15</v>
      </c>
      <c r="J1739" s="1">
        <v>23.9</v>
      </c>
      <c r="K1739" s="1">
        <f>COUNTIF(A:A,bank_processed_transactions[[#This Row],[transaction_id]])</f>
        <v>1</v>
      </c>
    </row>
    <row r="1740" spans="1:11" x14ac:dyDescent="0.3">
      <c r="A1740" s="1" t="s">
        <v>949</v>
      </c>
      <c r="B1740" s="2">
        <v>46051</v>
      </c>
      <c r="C1740" s="1" t="s">
        <v>229</v>
      </c>
      <c r="D1740" s="1" t="s">
        <v>12</v>
      </c>
      <c r="E1740" s="1" t="s">
        <v>21</v>
      </c>
      <c r="F1740" s="1">
        <v>12774.56</v>
      </c>
      <c r="G1740" s="1" t="s">
        <v>94</v>
      </c>
      <c r="H1740" s="2">
        <v>46053</v>
      </c>
      <c r="I1740" s="1" t="s">
        <v>28</v>
      </c>
      <c r="J1740" s="1">
        <v>24.7</v>
      </c>
      <c r="K1740" s="1">
        <f>COUNTIF(A:A,bank_processed_transactions[[#This Row],[transaction_id]])</f>
        <v>1</v>
      </c>
    </row>
    <row r="1741" spans="1:11" x14ac:dyDescent="0.3">
      <c r="A1741" s="1" t="s">
        <v>4105</v>
      </c>
      <c r="B1741" s="2">
        <v>46030</v>
      </c>
      <c r="C1741" s="1" t="s">
        <v>1107</v>
      </c>
      <c r="D1741" s="1" t="s">
        <v>66</v>
      </c>
      <c r="E1741" s="1" t="s">
        <v>27</v>
      </c>
      <c r="F1741" s="1">
        <v>16421.77</v>
      </c>
      <c r="G1741" s="1" t="s">
        <v>14</v>
      </c>
      <c r="H1741" s="2">
        <v>46032</v>
      </c>
      <c r="I1741" s="1" t="s">
        <v>22</v>
      </c>
      <c r="J1741" s="1">
        <v>16.3</v>
      </c>
      <c r="K1741" s="1">
        <f>COUNTIF(A:A,bank_processed_transactions[[#This Row],[transaction_id]])</f>
        <v>1</v>
      </c>
    </row>
    <row r="1742" spans="1:11" x14ac:dyDescent="0.3">
      <c r="A1742" s="1" t="s">
        <v>3698</v>
      </c>
      <c r="B1742" s="2">
        <v>46071</v>
      </c>
      <c r="C1742" s="1" t="s">
        <v>1632</v>
      </c>
      <c r="D1742" s="1" t="s">
        <v>12</v>
      </c>
      <c r="E1742" s="1" t="s">
        <v>27</v>
      </c>
      <c r="F1742" s="1">
        <v>1221.8900000000001</v>
      </c>
      <c r="G1742" s="1" t="s">
        <v>14</v>
      </c>
      <c r="H1742" s="2">
        <v>46072</v>
      </c>
      <c r="I1742" s="1" t="s">
        <v>15</v>
      </c>
      <c r="J1742" s="1">
        <v>37.1</v>
      </c>
      <c r="K1742" s="1">
        <f>COUNTIF(A:A,bank_processed_transactions[[#This Row],[transaction_id]])</f>
        <v>1</v>
      </c>
    </row>
    <row r="1743" spans="1:11" x14ac:dyDescent="0.3">
      <c r="A1743" s="1" t="s">
        <v>1357</v>
      </c>
      <c r="B1743" s="2">
        <v>46040</v>
      </c>
      <c r="C1743" s="1" t="s">
        <v>734</v>
      </c>
      <c r="D1743" s="1" t="s">
        <v>12</v>
      </c>
      <c r="E1743" s="1" t="s">
        <v>55</v>
      </c>
      <c r="F1743" s="1">
        <v>2050.5500000000002</v>
      </c>
      <c r="G1743" s="1" t="s">
        <v>14</v>
      </c>
      <c r="H1743" s="2">
        <v>46041</v>
      </c>
      <c r="I1743" s="1" t="s">
        <v>15</v>
      </c>
      <c r="J1743" s="1">
        <v>40</v>
      </c>
      <c r="K1743" s="1">
        <f>COUNTIF(A:A,bank_processed_transactions[[#This Row],[transaction_id]])</f>
        <v>1</v>
      </c>
    </row>
    <row r="1744" spans="1:11" x14ac:dyDescent="0.3">
      <c r="A1744" s="1" t="s">
        <v>174</v>
      </c>
      <c r="B1744" s="2">
        <v>46109</v>
      </c>
      <c r="C1744" s="1" t="s">
        <v>109</v>
      </c>
      <c r="D1744" s="1" t="s">
        <v>66</v>
      </c>
      <c r="E1744" s="1" t="s">
        <v>13</v>
      </c>
      <c r="F1744" s="1">
        <v>3561.62</v>
      </c>
      <c r="G1744" s="1" t="s">
        <v>14</v>
      </c>
      <c r="H1744" s="2">
        <v>46112</v>
      </c>
      <c r="I1744" s="1" t="s">
        <v>28</v>
      </c>
      <c r="J1744" s="1">
        <v>10.199999999999999</v>
      </c>
      <c r="K1744" s="1">
        <f>COUNTIF(A:A,bank_processed_transactions[[#This Row],[transaction_id]])</f>
        <v>1</v>
      </c>
    </row>
    <row r="1745" spans="1:11" x14ac:dyDescent="0.3">
      <c r="A1745" s="1" t="s">
        <v>371</v>
      </c>
      <c r="B1745" s="2">
        <v>46091</v>
      </c>
      <c r="C1745" s="1" t="s">
        <v>372</v>
      </c>
      <c r="D1745" s="1" t="s">
        <v>46</v>
      </c>
      <c r="E1745" s="1" t="s">
        <v>27</v>
      </c>
      <c r="F1745" s="1">
        <v>2383.61</v>
      </c>
      <c r="G1745" s="1" t="s">
        <v>14</v>
      </c>
      <c r="H1745" s="2">
        <v>46094</v>
      </c>
      <c r="I1745" s="1" t="s">
        <v>28</v>
      </c>
      <c r="J1745" s="1">
        <v>33.700000000000003</v>
      </c>
      <c r="K1745" s="1">
        <f>COUNTIF(A:A,bank_processed_transactions[[#This Row],[transaction_id]])</f>
        <v>1</v>
      </c>
    </row>
    <row r="1746" spans="1:11" x14ac:dyDescent="0.3">
      <c r="A1746" s="1" t="s">
        <v>4364</v>
      </c>
      <c r="B1746" s="2">
        <v>46081</v>
      </c>
      <c r="C1746" s="1" t="s">
        <v>1742</v>
      </c>
      <c r="D1746" s="1" t="s">
        <v>35</v>
      </c>
      <c r="E1746" s="1" t="s">
        <v>27</v>
      </c>
      <c r="F1746" s="1">
        <v>7404.36</v>
      </c>
      <c r="G1746" s="1" t="s">
        <v>14</v>
      </c>
      <c r="H1746" s="2">
        <v>46081</v>
      </c>
      <c r="I1746" s="1" t="s">
        <v>15</v>
      </c>
      <c r="J1746" s="1">
        <v>34.1</v>
      </c>
      <c r="K1746" s="1">
        <f>COUNTIF(A:A,bank_processed_transactions[[#This Row],[transaction_id]])</f>
        <v>1</v>
      </c>
    </row>
    <row r="1747" spans="1:11" x14ac:dyDescent="0.3">
      <c r="A1747" s="1" t="s">
        <v>3075</v>
      </c>
      <c r="B1747" s="2">
        <v>46096</v>
      </c>
      <c r="C1747" s="1" t="s">
        <v>282</v>
      </c>
      <c r="D1747" s="1" t="s">
        <v>12</v>
      </c>
      <c r="E1747" s="1" t="s">
        <v>13</v>
      </c>
      <c r="F1747" s="1">
        <v>2478.77</v>
      </c>
      <c r="G1747" s="1" t="s">
        <v>14</v>
      </c>
      <c r="H1747" s="2">
        <v>46096</v>
      </c>
      <c r="I1747" s="1" t="s">
        <v>15</v>
      </c>
      <c r="J1747" s="1">
        <v>18.8</v>
      </c>
      <c r="K1747" s="1">
        <f>COUNTIF(A:A,bank_processed_transactions[[#This Row],[transaction_id]])</f>
        <v>1</v>
      </c>
    </row>
    <row r="1748" spans="1:11" x14ac:dyDescent="0.3">
      <c r="A1748" s="1" t="s">
        <v>1004</v>
      </c>
      <c r="B1748" s="2">
        <v>46075</v>
      </c>
      <c r="C1748" s="1" t="s">
        <v>1005</v>
      </c>
      <c r="D1748" s="1" t="s">
        <v>12</v>
      </c>
      <c r="E1748" s="1" t="s">
        <v>13</v>
      </c>
      <c r="F1748" s="1">
        <v>496.01</v>
      </c>
      <c r="G1748" s="1" t="s">
        <v>14</v>
      </c>
      <c r="H1748" s="2">
        <v>46078</v>
      </c>
      <c r="I1748" s="1" t="s">
        <v>22</v>
      </c>
      <c r="J1748" s="1">
        <v>46.6</v>
      </c>
      <c r="K1748" s="1">
        <f>COUNTIF(A:A,bank_processed_transactions[[#This Row],[transaction_id]])</f>
        <v>1</v>
      </c>
    </row>
    <row r="1749" spans="1:11" x14ac:dyDescent="0.3">
      <c r="A1749" s="1" t="s">
        <v>2291</v>
      </c>
      <c r="B1749" s="2">
        <v>46036</v>
      </c>
      <c r="C1749" s="1" t="s">
        <v>78</v>
      </c>
      <c r="D1749" s="1" t="s">
        <v>12</v>
      </c>
      <c r="E1749" s="1" t="s">
        <v>27</v>
      </c>
      <c r="F1749" s="1">
        <v>5107.26</v>
      </c>
      <c r="G1749" s="1" t="s">
        <v>14</v>
      </c>
      <c r="H1749" s="2">
        <v>46036</v>
      </c>
      <c r="I1749" s="1" t="s">
        <v>15</v>
      </c>
      <c r="J1749" s="1">
        <v>36</v>
      </c>
      <c r="K1749" s="1">
        <f>COUNTIF(A:A,bank_processed_transactions[[#This Row],[transaction_id]])</f>
        <v>1</v>
      </c>
    </row>
    <row r="1750" spans="1:11" x14ac:dyDescent="0.3">
      <c r="A1750" s="1" t="s">
        <v>3216</v>
      </c>
      <c r="B1750" s="2">
        <v>46051</v>
      </c>
      <c r="C1750" s="1" t="s">
        <v>1745</v>
      </c>
      <c r="D1750" s="1" t="s">
        <v>66</v>
      </c>
      <c r="E1750" s="1" t="s">
        <v>55</v>
      </c>
      <c r="F1750" s="1">
        <v>1978.2</v>
      </c>
      <c r="G1750" s="1" t="s">
        <v>14</v>
      </c>
      <c r="H1750" s="2">
        <v>46052</v>
      </c>
      <c r="I1750" s="1" t="s">
        <v>15</v>
      </c>
      <c r="J1750" s="1">
        <v>15.2</v>
      </c>
      <c r="K1750" s="1">
        <f>COUNTIF(A:A,bank_processed_transactions[[#This Row],[transaction_id]])</f>
        <v>1</v>
      </c>
    </row>
    <row r="1751" spans="1:11" x14ac:dyDescent="0.3">
      <c r="A1751" s="1" t="s">
        <v>3384</v>
      </c>
      <c r="B1751" s="2">
        <v>46093</v>
      </c>
      <c r="C1751" s="1" t="s">
        <v>1759</v>
      </c>
      <c r="D1751" s="1" t="s">
        <v>35</v>
      </c>
      <c r="E1751" s="1" t="s">
        <v>13</v>
      </c>
      <c r="F1751" s="1">
        <v>4499.74</v>
      </c>
      <c r="G1751" s="1" t="s">
        <v>14</v>
      </c>
      <c r="H1751" s="2">
        <v>46095</v>
      </c>
      <c r="I1751" s="1" t="s">
        <v>15</v>
      </c>
      <c r="J1751" s="1">
        <v>22.5</v>
      </c>
      <c r="K1751" s="1">
        <f>COUNTIF(A:A,bank_processed_transactions[[#This Row],[transaction_id]])</f>
        <v>1</v>
      </c>
    </row>
    <row r="1752" spans="1:11" x14ac:dyDescent="0.3">
      <c r="A1752" s="1" t="s">
        <v>2495</v>
      </c>
      <c r="B1752" s="2">
        <v>46100</v>
      </c>
      <c r="C1752" s="1" t="s">
        <v>2117</v>
      </c>
      <c r="D1752" s="1" t="s">
        <v>46</v>
      </c>
      <c r="E1752" s="1" t="s">
        <v>13</v>
      </c>
      <c r="F1752" s="1">
        <v>10701.24</v>
      </c>
      <c r="G1752" s="1" t="s">
        <v>14</v>
      </c>
      <c r="H1752" s="2">
        <v>46103</v>
      </c>
      <c r="I1752" s="1" t="s">
        <v>15</v>
      </c>
      <c r="J1752" s="1">
        <v>9.6999999999999993</v>
      </c>
      <c r="K1752" s="1">
        <f>COUNTIF(A:A,bank_processed_transactions[[#This Row],[transaction_id]])</f>
        <v>1</v>
      </c>
    </row>
    <row r="1753" spans="1:11" x14ac:dyDescent="0.3">
      <c r="A1753" s="1" t="s">
        <v>812</v>
      </c>
      <c r="B1753" s="2">
        <v>46081</v>
      </c>
      <c r="C1753" s="1" t="s">
        <v>813</v>
      </c>
      <c r="D1753" s="1" t="s">
        <v>12</v>
      </c>
      <c r="E1753" s="1" t="s">
        <v>13</v>
      </c>
      <c r="F1753" s="1">
        <v>1728.28</v>
      </c>
      <c r="G1753" s="1" t="s">
        <v>14</v>
      </c>
      <c r="H1753" s="2">
        <v>46081</v>
      </c>
      <c r="I1753" s="1" t="s">
        <v>22</v>
      </c>
      <c r="J1753" s="1">
        <v>65.7</v>
      </c>
      <c r="K1753" s="1">
        <f>COUNTIF(A:A,bank_processed_transactions[[#This Row],[transaction_id]])</f>
        <v>1</v>
      </c>
    </row>
    <row r="1754" spans="1:11" x14ac:dyDescent="0.3">
      <c r="A1754" s="1" t="s">
        <v>2866</v>
      </c>
      <c r="B1754" s="2">
        <v>46104</v>
      </c>
      <c r="C1754" s="1" t="s">
        <v>1307</v>
      </c>
      <c r="D1754" s="1" t="s">
        <v>35</v>
      </c>
      <c r="E1754" s="1" t="s">
        <v>27</v>
      </c>
      <c r="F1754" s="1">
        <v>9003.2000000000007</v>
      </c>
      <c r="G1754" s="1" t="s">
        <v>14</v>
      </c>
      <c r="H1754" s="2">
        <v>46105</v>
      </c>
      <c r="I1754" s="1" t="s">
        <v>15</v>
      </c>
      <c r="J1754" s="1">
        <v>39.299999999999997</v>
      </c>
      <c r="K1754" s="1">
        <f>COUNTIF(A:A,bank_processed_transactions[[#This Row],[transaction_id]])</f>
        <v>1</v>
      </c>
    </row>
    <row r="1755" spans="1:11" x14ac:dyDescent="0.3">
      <c r="A1755" s="1" t="s">
        <v>4462</v>
      </c>
      <c r="B1755" s="2">
        <v>46053</v>
      </c>
      <c r="C1755" s="1" t="s">
        <v>1124</v>
      </c>
      <c r="D1755" s="1" t="s">
        <v>18</v>
      </c>
      <c r="E1755" s="1" t="s">
        <v>27</v>
      </c>
      <c r="F1755" s="1">
        <v>19210.89</v>
      </c>
      <c r="G1755" s="1" t="s">
        <v>14</v>
      </c>
      <c r="H1755" s="2">
        <v>46055</v>
      </c>
      <c r="I1755" s="1" t="s">
        <v>22</v>
      </c>
      <c r="J1755" s="1">
        <v>22.1</v>
      </c>
      <c r="K1755" s="1">
        <f>COUNTIF(A:A,bank_processed_transactions[[#This Row],[transaction_id]])</f>
        <v>1</v>
      </c>
    </row>
    <row r="1756" spans="1:11" x14ac:dyDescent="0.3">
      <c r="A1756" s="1" t="s">
        <v>1875</v>
      </c>
      <c r="B1756" s="2">
        <v>46046</v>
      </c>
      <c r="C1756" s="1" t="s">
        <v>658</v>
      </c>
      <c r="D1756" s="1" t="s">
        <v>18</v>
      </c>
      <c r="E1756" s="1" t="s">
        <v>13</v>
      </c>
      <c r="F1756" s="1">
        <v>2288.42</v>
      </c>
      <c r="G1756" s="1" t="s">
        <v>94</v>
      </c>
      <c r="H1756" s="2">
        <v>46049</v>
      </c>
      <c r="I1756" s="1" t="s">
        <v>28</v>
      </c>
      <c r="J1756" s="1">
        <v>53.4</v>
      </c>
      <c r="K1756" s="1">
        <f>COUNTIF(A:A,bank_processed_transactions[[#This Row],[transaction_id]])</f>
        <v>1</v>
      </c>
    </row>
    <row r="1757" spans="1:11" x14ac:dyDescent="0.3">
      <c r="A1757" s="1" t="s">
        <v>3287</v>
      </c>
      <c r="B1757" s="2">
        <v>46090</v>
      </c>
      <c r="C1757" s="1" t="s">
        <v>667</v>
      </c>
      <c r="D1757" s="1" t="s">
        <v>12</v>
      </c>
      <c r="E1757" s="1" t="s">
        <v>55</v>
      </c>
      <c r="F1757" s="1">
        <v>11929.78</v>
      </c>
      <c r="G1757" s="1" t="s">
        <v>14</v>
      </c>
      <c r="H1757" s="2">
        <v>46093</v>
      </c>
      <c r="I1757" s="1" t="s">
        <v>28</v>
      </c>
      <c r="J1757" s="1">
        <v>41.5</v>
      </c>
      <c r="K1757" s="1">
        <f>COUNTIF(A:A,bank_processed_transactions[[#This Row],[transaction_id]])</f>
        <v>1</v>
      </c>
    </row>
    <row r="1758" spans="1:11" x14ac:dyDescent="0.3">
      <c r="A1758" s="1" t="s">
        <v>3648</v>
      </c>
      <c r="B1758" s="2">
        <v>46094</v>
      </c>
      <c r="C1758" s="1" t="s">
        <v>1533</v>
      </c>
      <c r="D1758" s="1" t="s">
        <v>46</v>
      </c>
      <c r="E1758" s="1" t="s">
        <v>13</v>
      </c>
      <c r="F1758" s="1">
        <v>922.04</v>
      </c>
      <c r="G1758" s="1" t="s">
        <v>14</v>
      </c>
      <c r="H1758" s="2">
        <v>46095</v>
      </c>
      <c r="I1758" s="1" t="s">
        <v>28</v>
      </c>
      <c r="J1758" s="1">
        <v>50.6</v>
      </c>
      <c r="K1758" s="1">
        <f>COUNTIF(A:A,bank_processed_transactions[[#This Row],[transaction_id]])</f>
        <v>1</v>
      </c>
    </row>
    <row r="1759" spans="1:11" x14ac:dyDescent="0.3">
      <c r="A1759" s="1" t="s">
        <v>3282</v>
      </c>
      <c r="B1759" s="2">
        <v>46096</v>
      </c>
      <c r="C1759" s="1" t="s">
        <v>2021</v>
      </c>
      <c r="D1759" s="1" t="s">
        <v>35</v>
      </c>
      <c r="E1759" s="1" t="s">
        <v>21</v>
      </c>
      <c r="F1759" s="1">
        <v>8782.82</v>
      </c>
      <c r="G1759" s="1" t="s">
        <v>14</v>
      </c>
      <c r="H1759" s="2">
        <v>46097</v>
      </c>
      <c r="I1759" s="1" t="s">
        <v>22</v>
      </c>
      <c r="J1759" s="1">
        <v>78.400000000000006</v>
      </c>
      <c r="K1759" s="1">
        <f>COUNTIF(A:A,bank_processed_transactions[[#This Row],[transaction_id]])</f>
        <v>1</v>
      </c>
    </row>
    <row r="1760" spans="1:11" x14ac:dyDescent="0.3">
      <c r="A1760" s="1" t="s">
        <v>1496</v>
      </c>
      <c r="B1760" s="2">
        <v>46104</v>
      </c>
      <c r="C1760" s="1" t="s">
        <v>1074</v>
      </c>
      <c r="D1760" s="1" t="s">
        <v>18</v>
      </c>
      <c r="E1760" s="1" t="s">
        <v>13</v>
      </c>
      <c r="F1760" s="1">
        <v>632.69000000000005</v>
      </c>
      <c r="G1760" s="1" t="s">
        <v>14</v>
      </c>
      <c r="H1760" s="2">
        <v>46105</v>
      </c>
      <c r="I1760" s="1" t="s">
        <v>28</v>
      </c>
      <c r="J1760" s="1">
        <v>27.2</v>
      </c>
      <c r="K1760" s="1">
        <f>COUNTIF(A:A,bank_processed_transactions[[#This Row],[transaction_id]])</f>
        <v>1</v>
      </c>
    </row>
    <row r="1761" spans="1:11" x14ac:dyDescent="0.3">
      <c r="A1761" s="1" t="s">
        <v>907</v>
      </c>
      <c r="B1761" s="2">
        <v>46107</v>
      </c>
      <c r="C1761" s="1" t="s">
        <v>652</v>
      </c>
      <c r="D1761" s="1" t="s">
        <v>66</v>
      </c>
      <c r="E1761" s="1" t="s">
        <v>13</v>
      </c>
      <c r="F1761" s="1">
        <v>1446.01</v>
      </c>
      <c r="G1761" s="1" t="s">
        <v>14</v>
      </c>
      <c r="H1761" s="2">
        <v>46110</v>
      </c>
      <c r="I1761" s="1" t="s">
        <v>28</v>
      </c>
      <c r="J1761" s="1">
        <v>4.2</v>
      </c>
      <c r="K1761" s="1">
        <f>COUNTIF(A:A,bank_processed_transactions[[#This Row],[transaction_id]])</f>
        <v>1</v>
      </c>
    </row>
    <row r="1762" spans="1:11" x14ac:dyDescent="0.3">
      <c r="A1762" s="1" t="s">
        <v>3059</v>
      </c>
      <c r="B1762" s="2">
        <v>46046</v>
      </c>
      <c r="C1762" s="1" t="s">
        <v>1116</v>
      </c>
      <c r="D1762" s="1" t="s">
        <v>35</v>
      </c>
      <c r="E1762" s="1" t="s">
        <v>27</v>
      </c>
      <c r="F1762" s="1">
        <v>1446.24</v>
      </c>
      <c r="G1762" s="1" t="s">
        <v>14</v>
      </c>
      <c r="H1762" s="2">
        <v>46048</v>
      </c>
      <c r="I1762" s="1" t="s">
        <v>22</v>
      </c>
      <c r="J1762" s="1">
        <v>64.2</v>
      </c>
      <c r="K1762" s="1">
        <f>COUNTIF(A:A,bank_processed_transactions[[#This Row],[transaction_id]])</f>
        <v>1</v>
      </c>
    </row>
    <row r="1763" spans="1:11" x14ac:dyDescent="0.3">
      <c r="A1763" s="1" t="s">
        <v>1838</v>
      </c>
      <c r="B1763" s="2">
        <v>46063</v>
      </c>
      <c r="C1763" s="1" t="s">
        <v>215</v>
      </c>
      <c r="D1763" s="1" t="s">
        <v>35</v>
      </c>
      <c r="E1763" s="1" t="s">
        <v>27</v>
      </c>
      <c r="F1763" s="1">
        <v>18311.64</v>
      </c>
      <c r="G1763" s="1" t="s">
        <v>14</v>
      </c>
      <c r="H1763" s="2">
        <v>46064</v>
      </c>
      <c r="I1763" s="1" t="s">
        <v>28</v>
      </c>
      <c r="J1763" s="1">
        <v>33.4</v>
      </c>
      <c r="K1763" s="1">
        <f>COUNTIF(A:A,bank_processed_transactions[[#This Row],[transaction_id]])</f>
        <v>1</v>
      </c>
    </row>
    <row r="1764" spans="1:11" x14ac:dyDescent="0.3">
      <c r="A1764" s="1" t="s">
        <v>3511</v>
      </c>
      <c r="B1764" s="2">
        <v>46072</v>
      </c>
      <c r="C1764" s="1" t="s">
        <v>2115</v>
      </c>
      <c r="D1764" s="1" t="s">
        <v>66</v>
      </c>
      <c r="E1764" s="1" t="s">
        <v>55</v>
      </c>
      <c r="F1764" s="1">
        <v>6886.73</v>
      </c>
      <c r="G1764" s="1" t="s">
        <v>14</v>
      </c>
      <c r="H1764" s="2">
        <v>46075</v>
      </c>
      <c r="I1764" s="1" t="s">
        <v>22</v>
      </c>
      <c r="J1764" s="1">
        <v>29.2</v>
      </c>
      <c r="K1764" s="1">
        <f>COUNTIF(A:A,bank_processed_transactions[[#This Row],[transaction_id]])</f>
        <v>1</v>
      </c>
    </row>
    <row r="1765" spans="1:11" x14ac:dyDescent="0.3">
      <c r="A1765" s="1" t="s">
        <v>399</v>
      </c>
      <c r="B1765" s="2">
        <v>46060</v>
      </c>
      <c r="C1765" s="1" t="s">
        <v>57</v>
      </c>
      <c r="D1765" s="1" t="s">
        <v>66</v>
      </c>
      <c r="E1765" s="1" t="s">
        <v>13</v>
      </c>
      <c r="F1765" s="1">
        <v>2839.49</v>
      </c>
      <c r="G1765" s="1" t="s">
        <v>14</v>
      </c>
      <c r="H1765" s="2">
        <v>46060</v>
      </c>
      <c r="I1765" s="1" t="s">
        <v>22</v>
      </c>
      <c r="J1765" s="1">
        <v>66.7</v>
      </c>
      <c r="K1765" s="1">
        <f>COUNTIF(A:A,bank_processed_transactions[[#This Row],[transaction_id]])</f>
        <v>1</v>
      </c>
    </row>
    <row r="1766" spans="1:11" x14ac:dyDescent="0.3">
      <c r="A1766" s="1" t="s">
        <v>521</v>
      </c>
      <c r="B1766" s="2">
        <v>46078</v>
      </c>
      <c r="C1766" s="1" t="s">
        <v>522</v>
      </c>
      <c r="D1766" s="1" t="s">
        <v>18</v>
      </c>
      <c r="E1766" s="1" t="s">
        <v>13</v>
      </c>
      <c r="F1766" s="1">
        <v>13708.5</v>
      </c>
      <c r="G1766" s="1" t="s">
        <v>14</v>
      </c>
      <c r="H1766" s="2">
        <v>46079</v>
      </c>
      <c r="I1766" s="1" t="s">
        <v>15</v>
      </c>
      <c r="J1766" s="1">
        <v>39.6</v>
      </c>
      <c r="K1766" s="1">
        <f>COUNTIF(A:A,bank_processed_transactions[[#This Row],[transaction_id]])</f>
        <v>1</v>
      </c>
    </row>
    <row r="1767" spans="1:11" x14ac:dyDescent="0.3">
      <c r="A1767" s="1" t="s">
        <v>1866</v>
      </c>
      <c r="B1767" s="2">
        <v>46063</v>
      </c>
      <c r="C1767" s="1" t="s">
        <v>107</v>
      </c>
      <c r="D1767" s="1" t="s">
        <v>12</v>
      </c>
      <c r="E1767" s="1" t="s">
        <v>13</v>
      </c>
      <c r="F1767" s="1">
        <v>9260.44</v>
      </c>
      <c r="G1767" s="1" t="s">
        <v>14</v>
      </c>
      <c r="H1767" s="2">
        <v>46063</v>
      </c>
      <c r="I1767" s="1" t="s">
        <v>22</v>
      </c>
      <c r="J1767" s="1">
        <v>19.399999999999999</v>
      </c>
      <c r="K1767" s="1">
        <f>COUNTIF(A:A,bank_processed_transactions[[#This Row],[transaction_id]])</f>
        <v>1</v>
      </c>
    </row>
    <row r="1768" spans="1:11" x14ac:dyDescent="0.3">
      <c r="A1768" s="1" t="s">
        <v>2485</v>
      </c>
      <c r="B1768" s="2">
        <v>46056</v>
      </c>
      <c r="C1768" s="1" t="s">
        <v>111</v>
      </c>
      <c r="D1768" s="1" t="s">
        <v>35</v>
      </c>
      <c r="E1768" s="1" t="s">
        <v>13</v>
      </c>
      <c r="F1768" s="1">
        <v>4715.3</v>
      </c>
      <c r="G1768" s="1" t="s">
        <v>14</v>
      </c>
      <c r="H1768" s="2">
        <v>46056</v>
      </c>
      <c r="I1768" s="1" t="s">
        <v>22</v>
      </c>
      <c r="J1768" s="1">
        <v>42.4</v>
      </c>
      <c r="K1768" s="1">
        <f>COUNTIF(A:A,bank_processed_transactions[[#This Row],[transaction_id]])</f>
        <v>1</v>
      </c>
    </row>
    <row r="1769" spans="1:11" x14ac:dyDescent="0.3">
      <c r="A1769" s="1" t="s">
        <v>3104</v>
      </c>
      <c r="B1769" s="2">
        <v>46084</v>
      </c>
      <c r="C1769" s="1" t="s">
        <v>470</v>
      </c>
      <c r="D1769" s="1" t="s">
        <v>35</v>
      </c>
      <c r="E1769" s="1" t="s">
        <v>27</v>
      </c>
      <c r="F1769" s="1">
        <v>1047.95</v>
      </c>
      <c r="G1769" s="1" t="s">
        <v>14</v>
      </c>
      <c r="H1769" s="2">
        <v>46084</v>
      </c>
      <c r="I1769" s="1" t="s">
        <v>28</v>
      </c>
      <c r="J1769" s="1">
        <v>65.900000000000006</v>
      </c>
      <c r="K1769" s="1">
        <f>COUNTIF(A:A,bank_processed_transactions[[#This Row],[transaction_id]])</f>
        <v>1</v>
      </c>
    </row>
    <row r="1770" spans="1:11" x14ac:dyDescent="0.3">
      <c r="A1770" s="1" t="s">
        <v>3334</v>
      </c>
      <c r="B1770" s="2">
        <v>46055</v>
      </c>
      <c r="C1770" s="1" t="s">
        <v>120</v>
      </c>
      <c r="D1770" s="1" t="s">
        <v>12</v>
      </c>
      <c r="E1770" s="1" t="s">
        <v>21</v>
      </c>
      <c r="F1770" s="1">
        <v>899.93</v>
      </c>
      <c r="G1770" s="1" t="s">
        <v>14</v>
      </c>
      <c r="H1770" s="2">
        <v>46058</v>
      </c>
      <c r="I1770" s="1" t="s">
        <v>22</v>
      </c>
      <c r="J1770" s="1">
        <v>31.4</v>
      </c>
      <c r="K1770" s="1">
        <f>COUNTIF(A:A,bank_processed_transactions[[#This Row],[transaction_id]])</f>
        <v>1</v>
      </c>
    </row>
    <row r="1771" spans="1:11" x14ac:dyDescent="0.3">
      <c r="A1771" s="1" t="s">
        <v>3326</v>
      </c>
      <c r="B1771" s="2">
        <v>46094</v>
      </c>
      <c r="C1771" s="1" t="s">
        <v>397</v>
      </c>
      <c r="D1771" s="1" t="s">
        <v>35</v>
      </c>
      <c r="E1771" s="1" t="s">
        <v>13</v>
      </c>
      <c r="F1771" s="1">
        <v>7851.86</v>
      </c>
      <c r="G1771" s="1" t="s">
        <v>14</v>
      </c>
      <c r="H1771" s="2">
        <v>46094</v>
      </c>
      <c r="I1771" s="1" t="s">
        <v>28</v>
      </c>
      <c r="J1771" s="1">
        <v>63</v>
      </c>
      <c r="K1771" s="1">
        <f>COUNTIF(A:A,bank_processed_transactions[[#This Row],[transaction_id]])</f>
        <v>1</v>
      </c>
    </row>
    <row r="1772" spans="1:11" x14ac:dyDescent="0.3">
      <c r="A1772" s="1" t="s">
        <v>4286</v>
      </c>
      <c r="B1772" s="2">
        <v>46099</v>
      </c>
      <c r="C1772" s="1" t="s">
        <v>906</v>
      </c>
      <c r="D1772" s="1" t="s">
        <v>12</v>
      </c>
      <c r="E1772" s="1" t="s">
        <v>27</v>
      </c>
      <c r="F1772" s="1">
        <v>9953.44</v>
      </c>
      <c r="G1772" s="1" t="s">
        <v>14</v>
      </c>
      <c r="H1772" s="2">
        <v>46101</v>
      </c>
      <c r="I1772" s="1" t="s">
        <v>28</v>
      </c>
      <c r="J1772" s="1">
        <v>49.6</v>
      </c>
      <c r="K1772" s="1">
        <f>COUNTIF(A:A,bank_processed_transactions[[#This Row],[transaction_id]])</f>
        <v>1</v>
      </c>
    </row>
    <row r="1773" spans="1:11" x14ac:dyDescent="0.3">
      <c r="A1773" s="1" t="s">
        <v>1422</v>
      </c>
      <c r="B1773" s="2">
        <v>46063</v>
      </c>
      <c r="C1773" s="1" t="s">
        <v>263</v>
      </c>
      <c r="D1773" s="1" t="s">
        <v>12</v>
      </c>
      <c r="E1773" s="1" t="s">
        <v>27</v>
      </c>
      <c r="F1773" s="1">
        <v>72974.95</v>
      </c>
      <c r="G1773" s="1" t="s">
        <v>14</v>
      </c>
      <c r="H1773" s="2">
        <v>46063</v>
      </c>
      <c r="I1773" s="1" t="s">
        <v>22</v>
      </c>
      <c r="J1773" s="1">
        <v>25.9</v>
      </c>
      <c r="K1773" s="1">
        <f>COUNTIF(A:A,bank_processed_transactions[[#This Row],[transaction_id]])</f>
        <v>1</v>
      </c>
    </row>
    <row r="1774" spans="1:11" x14ac:dyDescent="0.3">
      <c r="A1774" s="1" t="s">
        <v>4714</v>
      </c>
      <c r="B1774" s="2">
        <v>46053</v>
      </c>
      <c r="C1774" s="1" t="s">
        <v>1641</v>
      </c>
      <c r="D1774" s="1" t="s">
        <v>12</v>
      </c>
      <c r="E1774" s="1" t="s">
        <v>27</v>
      </c>
      <c r="F1774" s="1">
        <v>2428.14</v>
      </c>
      <c r="G1774" s="1" t="s">
        <v>14</v>
      </c>
      <c r="H1774" s="2">
        <v>46053</v>
      </c>
      <c r="I1774" s="1" t="s">
        <v>15</v>
      </c>
      <c r="J1774" s="1">
        <v>12.1</v>
      </c>
      <c r="K1774" s="1">
        <f>COUNTIF(A:A,bank_processed_transactions[[#This Row],[transaction_id]])</f>
        <v>1</v>
      </c>
    </row>
    <row r="1775" spans="1:11" x14ac:dyDescent="0.3">
      <c r="A1775" s="1" t="s">
        <v>4248</v>
      </c>
      <c r="B1775" s="2">
        <v>46043</v>
      </c>
      <c r="C1775" s="1" t="s">
        <v>484</v>
      </c>
      <c r="D1775" s="1" t="s">
        <v>12</v>
      </c>
      <c r="E1775" s="1" t="s">
        <v>13</v>
      </c>
      <c r="F1775" s="1">
        <v>68330.509999999995</v>
      </c>
      <c r="G1775" s="1" t="s">
        <v>14</v>
      </c>
      <c r="H1775" s="2">
        <v>46045</v>
      </c>
      <c r="I1775" s="1" t="s">
        <v>28</v>
      </c>
      <c r="J1775" s="1">
        <v>48.6</v>
      </c>
      <c r="K1775" s="1">
        <f>COUNTIF(A:A,bank_processed_transactions[[#This Row],[transaction_id]])</f>
        <v>1</v>
      </c>
    </row>
    <row r="1776" spans="1:11" x14ac:dyDescent="0.3">
      <c r="A1776" s="1" t="s">
        <v>3534</v>
      </c>
      <c r="B1776" s="2">
        <v>46099</v>
      </c>
      <c r="C1776" s="1" t="s">
        <v>493</v>
      </c>
      <c r="D1776" s="1" t="s">
        <v>12</v>
      </c>
      <c r="E1776" s="1" t="s">
        <v>21</v>
      </c>
      <c r="F1776" s="1">
        <v>876.75</v>
      </c>
      <c r="G1776" s="1" t="s">
        <v>14</v>
      </c>
      <c r="H1776" s="2">
        <v>46101</v>
      </c>
      <c r="I1776" s="1" t="s">
        <v>22</v>
      </c>
      <c r="J1776" s="1">
        <v>13.8</v>
      </c>
      <c r="K1776" s="1">
        <f>COUNTIF(A:A,bank_processed_transactions[[#This Row],[transaction_id]])</f>
        <v>1</v>
      </c>
    </row>
    <row r="1777" spans="1:11" x14ac:dyDescent="0.3">
      <c r="A1777" s="1" t="s">
        <v>2601</v>
      </c>
      <c r="B1777" s="2">
        <v>46072</v>
      </c>
      <c r="C1777" s="1" t="s">
        <v>824</v>
      </c>
      <c r="D1777" s="1" t="s">
        <v>18</v>
      </c>
      <c r="E1777" s="1" t="s">
        <v>13</v>
      </c>
      <c r="F1777" s="1">
        <v>2599.9299999999998</v>
      </c>
      <c r="G1777" s="1" t="s">
        <v>14</v>
      </c>
      <c r="H1777" s="2">
        <v>46072</v>
      </c>
      <c r="I1777" s="1" t="s">
        <v>28</v>
      </c>
      <c r="J1777" s="1">
        <v>30.3</v>
      </c>
      <c r="K1777" s="1">
        <f>COUNTIF(A:A,bank_processed_transactions[[#This Row],[transaction_id]])</f>
        <v>1</v>
      </c>
    </row>
    <row r="1778" spans="1:11" x14ac:dyDescent="0.3">
      <c r="A1778" s="1" t="s">
        <v>2031</v>
      </c>
      <c r="B1778" s="2">
        <v>46086</v>
      </c>
      <c r="C1778" s="1" t="s">
        <v>2032</v>
      </c>
      <c r="D1778" s="1" t="s">
        <v>12</v>
      </c>
      <c r="E1778" s="1" t="s">
        <v>27</v>
      </c>
      <c r="F1778" s="1">
        <v>2630.5</v>
      </c>
      <c r="G1778" s="1" t="s">
        <v>14</v>
      </c>
      <c r="H1778" s="2">
        <v>46088</v>
      </c>
      <c r="I1778" s="1" t="s">
        <v>15</v>
      </c>
      <c r="J1778" s="1">
        <v>9.1</v>
      </c>
      <c r="K1778" s="1">
        <f>COUNTIF(A:A,bank_processed_transactions[[#This Row],[transaction_id]])</f>
        <v>1</v>
      </c>
    </row>
    <row r="1779" spans="1:11" x14ac:dyDescent="0.3">
      <c r="A1779" s="1" t="s">
        <v>3085</v>
      </c>
      <c r="B1779" s="2">
        <v>46026</v>
      </c>
      <c r="C1779" s="1" t="s">
        <v>1107</v>
      </c>
      <c r="D1779" s="1" t="s">
        <v>35</v>
      </c>
      <c r="E1779" s="1" t="s">
        <v>55</v>
      </c>
      <c r="F1779" s="1">
        <v>2506.77</v>
      </c>
      <c r="G1779" s="1" t="s">
        <v>14</v>
      </c>
      <c r="H1779" s="2">
        <v>46029</v>
      </c>
      <c r="I1779" s="1" t="s">
        <v>15</v>
      </c>
      <c r="J1779" s="1">
        <v>19.100000000000001</v>
      </c>
      <c r="K1779" s="1">
        <f>COUNTIF(A:A,bank_processed_transactions[[#This Row],[transaction_id]])</f>
        <v>1</v>
      </c>
    </row>
    <row r="1780" spans="1:11" x14ac:dyDescent="0.3">
      <c r="A1780" s="1" t="s">
        <v>3444</v>
      </c>
      <c r="B1780" s="2">
        <v>46075</v>
      </c>
      <c r="C1780" s="1" t="s">
        <v>205</v>
      </c>
      <c r="D1780" s="1" t="s">
        <v>66</v>
      </c>
      <c r="E1780" s="1" t="s">
        <v>21</v>
      </c>
      <c r="F1780" s="1">
        <v>5291.35</v>
      </c>
      <c r="G1780" s="1" t="s">
        <v>14</v>
      </c>
      <c r="H1780" s="2">
        <v>46078</v>
      </c>
      <c r="I1780" s="1" t="s">
        <v>22</v>
      </c>
      <c r="J1780" s="1">
        <v>50.5</v>
      </c>
      <c r="K1780" s="1">
        <f>COUNTIF(A:A,bank_processed_transactions[[#This Row],[transaction_id]])</f>
        <v>1</v>
      </c>
    </row>
    <row r="1781" spans="1:11" x14ac:dyDescent="0.3">
      <c r="A1781" s="1" t="s">
        <v>4141</v>
      </c>
      <c r="B1781" s="2">
        <v>46099</v>
      </c>
      <c r="C1781" s="1" t="s">
        <v>1661</v>
      </c>
      <c r="D1781" s="1" t="s">
        <v>18</v>
      </c>
      <c r="E1781" s="1" t="s">
        <v>13</v>
      </c>
      <c r="F1781" s="1">
        <v>9059.2099999999991</v>
      </c>
      <c r="G1781" s="1" t="s">
        <v>94</v>
      </c>
      <c r="H1781" s="2">
        <v>46099</v>
      </c>
      <c r="I1781" s="1" t="s">
        <v>15</v>
      </c>
      <c r="J1781" s="1">
        <v>68.400000000000006</v>
      </c>
      <c r="K1781" s="1">
        <f>COUNTIF(A:A,bank_processed_transactions[[#This Row],[transaction_id]])</f>
        <v>1</v>
      </c>
    </row>
    <row r="1782" spans="1:11" x14ac:dyDescent="0.3">
      <c r="A1782" s="1" t="s">
        <v>973</v>
      </c>
      <c r="B1782" s="2">
        <v>46100</v>
      </c>
      <c r="C1782" s="1" t="s">
        <v>200</v>
      </c>
      <c r="D1782" s="1" t="s">
        <v>18</v>
      </c>
      <c r="E1782" s="1" t="s">
        <v>55</v>
      </c>
      <c r="F1782" s="1">
        <v>121.06</v>
      </c>
      <c r="G1782" s="1" t="s">
        <v>14</v>
      </c>
      <c r="H1782" s="2">
        <v>46105</v>
      </c>
      <c r="I1782" s="1" t="s">
        <v>15</v>
      </c>
      <c r="J1782" s="1">
        <v>21.1</v>
      </c>
      <c r="K1782" s="1">
        <f>COUNTIF(A:A,bank_processed_transactions[[#This Row],[transaction_id]])</f>
        <v>1</v>
      </c>
    </row>
    <row r="1783" spans="1:11" x14ac:dyDescent="0.3">
      <c r="A1783" s="1" t="s">
        <v>4244</v>
      </c>
      <c r="B1783" s="2">
        <v>46083</v>
      </c>
      <c r="C1783" s="1" t="s">
        <v>465</v>
      </c>
      <c r="D1783" s="1" t="s">
        <v>12</v>
      </c>
      <c r="E1783" s="1" t="s">
        <v>21</v>
      </c>
      <c r="F1783" s="1">
        <v>1619.1</v>
      </c>
      <c r="G1783" s="1" t="s">
        <v>94</v>
      </c>
      <c r="H1783" s="2">
        <v>46086</v>
      </c>
      <c r="I1783" s="1" t="s">
        <v>28</v>
      </c>
      <c r="J1783" s="1">
        <v>8.8000000000000007</v>
      </c>
      <c r="K1783" s="1">
        <f>COUNTIF(A:A,bank_processed_transactions[[#This Row],[transaction_id]])</f>
        <v>1</v>
      </c>
    </row>
    <row r="1784" spans="1:11" x14ac:dyDescent="0.3">
      <c r="A1784" s="1" t="s">
        <v>2591</v>
      </c>
      <c r="B1784" s="2">
        <v>46036</v>
      </c>
      <c r="C1784" s="1" t="s">
        <v>2592</v>
      </c>
      <c r="D1784" s="1" t="s">
        <v>66</v>
      </c>
      <c r="E1784" s="1" t="s">
        <v>13</v>
      </c>
      <c r="F1784" s="1">
        <v>5560.59</v>
      </c>
      <c r="G1784" s="1" t="s">
        <v>14</v>
      </c>
      <c r="H1784" s="2">
        <v>46037</v>
      </c>
      <c r="I1784" s="1" t="s">
        <v>28</v>
      </c>
      <c r="J1784" s="1">
        <v>40.200000000000003</v>
      </c>
      <c r="K1784" s="1">
        <f>COUNTIF(A:A,bank_processed_transactions[[#This Row],[transaction_id]])</f>
        <v>1</v>
      </c>
    </row>
    <row r="1785" spans="1:11" x14ac:dyDescent="0.3">
      <c r="A1785" s="1" t="s">
        <v>4608</v>
      </c>
      <c r="B1785" s="2">
        <v>46069</v>
      </c>
      <c r="C1785" s="1" t="s">
        <v>660</v>
      </c>
      <c r="D1785" s="1" t="s">
        <v>35</v>
      </c>
      <c r="E1785" s="1" t="s">
        <v>13</v>
      </c>
      <c r="F1785" s="1">
        <v>3429.83</v>
      </c>
      <c r="G1785" s="1" t="s">
        <v>14</v>
      </c>
      <c r="H1785" s="2">
        <v>46071</v>
      </c>
      <c r="I1785" s="1" t="s">
        <v>15</v>
      </c>
      <c r="J1785" s="1">
        <v>28.8</v>
      </c>
      <c r="K1785" s="1">
        <f>COUNTIF(A:A,bank_processed_transactions[[#This Row],[transaction_id]])</f>
        <v>1</v>
      </c>
    </row>
    <row r="1786" spans="1:11" x14ac:dyDescent="0.3">
      <c r="A1786" s="1" t="s">
        <v>2818</v>
      </c>
      <c r="B1786" s="2">
        <v>46072</v>
      </c>
      <c r="C1786" s="1" t="s">
        <v>1853</v>
      </c>
      <c r="D1786" s="1" t="s">
        <v>12</v>
      </c>
      <c r="E1786" s="1" t="s">
        <v>13</v>
      </c>
      <c r="F1786" s="1">
        <v>6798.12</v>
      </c>
      <c r="G1786" s="1" t="s">
        <v>94</v>
      </c>
      <c r="H1786" s="2">
        <v>46075</v>
      </c>
      <c r="I1786" s="1" t="s">
        <v>22</v>
      </c>
      <c r="J1786" s="1">
        <v>33.1</v>
      </c>
      <c r="K1786" s="1">
        <f>COUNTIF(A:A,bank_processed_transactions[[#This Row],[transaction_id]])</f>
        <v>1</v>
      </c>
    </row>
    <row r="1787" spans="1:11" x14ac:dyDescent="0.3">
      <c r="A1787" s="1" t="s">
        <v>3208</v>
      </c>
      <c r="B1787" s="2">
        <v>46090</v>
      </c>
      <c r="C1787" s="1" t="s">
        <v>467</v>
      </c>
      <c r="D1787" s="1" t="s">
        <v>12</v>
      </c>
      <c r="E1787" s="1" t="s">
        <v>13</v>
      </c>
      <c r="F1787" s="1">
        <v>11398.77</v>
      </c>
      <c r="G1787" s="1" t="s">
        <v>14</v>
      </c>
      <c r="H1787" s="2">
        <v>46091</v>
      </c>
      <c r="I1787" s="1" t="s">
        <v>22</v>
      </c>
      <c r="J1787" s="1">
        <v>36.6</v>
      </c>
      <c r="K1787" s="1">
        <f>COUNTIF(A:A,bank_processed_transactions[[#This Row],[transaction_id]])</f>
        <v>1</v>
      </c>
    </row>
    <row r="1788" spans="1:11" x14ac:dyDescent="0.3">
      <c r="A1788" s="1" t="s">
        <v>4829</v>
      </c>
      <c r="B1788" s="2">
        <v>46099</v>
      </c>
      <c r="C1788" s="1" t="s">
        <v>682</v>
      </c>
      <c r="D1788" s="1" t="s">
        <v>66</v>
      </c>
      <c r="E1788" s="1" t="s">
        <v>13</v>
      </c>
      <c r="F1788" s="1">
        <v>14857.69</v>
      </c>
      <c r="G1788" s="1" t="s">
        <v>14</v>
      </c>
      <c r="H1788" s="2">
        <v>46099</v>
      </c>
      <c r="I1788" s="1" t="s">
        <v>22</v>
      </c>
      <c r="J1788" s="1">
        <v>38.1</v>
      </c>
      <c r="K1788" s="1">
        <f>COUNTIF(A:A,bank_processed_transactions[[#This Row],[transaction_id]])</f>
        <v>1</v>
      </c>
    </row>
    <row r="1789" spans="1:11" x14ac:dyDescent="0.3">
      <c r="A1789" s="1" t="s">
        <v>3018</v>
      </c>
      <c r="B1789" s="2">
        <v>46043</v>
      </c>
      <c r="C1789" s="1" t="s">
        <v>2608</v>
      </c>
      <c r="D1789" s="1" t="s">
        <v>12</v>
      </c>
      <c r="E1789" s="1" t="s">
        <v>13</v>
      </c>
      <c r="F1789" s="1">
        <v>1744.45</v>
      </c>
      <c r="G1789" s="1" t="s">
        <v>14</v>
      </c>
      <c r="H1789" s="2">
        <v>46044</v>
      </c>
      <c r="I1789" s="1" t="s">
        <v>22</v>
      </c>
      <c r="J1789" s="1">
        <v>14.6</v>
      </c>
      <c r="K1789" s="1">
        <f>COUNTIF(A:A,bank_processed_transactions[[#This Row],[transaction_id]])</f>
        <v>1</v>
      </c>
    </row>
    <row r="1790" spans="1:11" x14ac:dyDescent="0.3">
      <c r="A1790" s="1" t="s">
        <v>1386</v>
      </c>
      <c r="B1790" s="2">
        <v>46032</v>
      </c>
      <c r="C1790" s="1" t="s">
        <v>63</v>
      </c>
      <c r="D1790" s="1" t="s">
        <v>12</v>
      </c>
      <c r="E1790" s="1" t="s">
        <v>21</v>
      </c>
      <c r="F1790" s="1">
        <v>24332.61</v>
      </c>
      <c r="G1790" s="1" t="s">
        <v>14</v>
      </c>
      <c r="H1790" s="2">
        <v>46035</v>
      </c>
      <c r="I1790" s="1" t="s">
        <v>22</v>
      </c>
      <c r="J1790" s="1">
        <v>37.799999999999997</v>
      </c>
      <c r="K1790" s="1">
        <f>COUNTIF(A:A,bank_processed_transactions[[#This Row],[transaction_id]])</f>
        <v>1</v>
      </c>
    </row>
    <row r="1791" spans="1:11" x14ac:dyDescent="0.3">
      <c r="A1791" s="1" t="s">
        <v>4839</v>
      </c>
      <c r="B1791" s="2">
        <v>46029</v>
      </c>
      <c r="C1791" s="1" t="s">
        <v>607</v>
      </c>
      <c r="D1791" s="1" t="s">
        <v>12</v>
      </c>
      <c r="E1791" s="1" t="s">
        <v>13</v>
      </c>
      <c r="F1791" s="1">
        <v>7383.23</v>
      </c>
      <c r="G1791" s="1" t="s">
        <v>94</v>
      </c>
      <c r="H1791" s="2">
        <v>46030</v>
      </c>
      <c r="I1791" s="1" t="s">
        <v>28</v>
      </c>
      <c r="J1791" s="1">
        <v>33.200000000000003</v>
      </c>
      <c r="K1791" s="1">
        <f>COUNTIF(A:A,bank_processed_transactions[[#This Row],[transaction_id]])</f>
        <v>1</v>
      </c>
    </row>
    <row r="1792" spans="1:11" x14ac:dyDescent="0.3">
      <c r="A1792" s="1" t="s">
        <v>814</v>
      </c>
      <c r="B1792" s="2">
        <v>46090</v>
      </c>
      <c r="C1792" s="1" t="s">
        <v>815</v>
      </c>
      <c r="D1792" s="1" t="s">
        <v>12</v>
      </c>
      <c r="E1792" s="1" t="s">
        <v>55</v>
      </c>
      <c r="F1792" s="1">
        <v>1974.28</v>
      </c>
      <c r="G1792" s="1" t="s">
        <v>14</v>
      </c>
      <c r="H1792" s="2">
        <v>46093</v>
      </c>
      <c r="I1792" s="1" t="s">
        <v>28</v>
      </c>
      <c r="J1792" s="1">
        <v>34.4</v>
      </c>
      <c r="K1792" s="1">
        <f>COUNTIF(A:A,bank_processed_transactions[[#This Row],[transaction_id]])</f>
        <v>1</v>
      </c>
    </row>
    <row r="1793" spans="1:11" x14ac:dyDescent="0.3">
      <c r="A1793" s="1" t="s">
        <v>1911</v>
      </c>
      <c r="B1793" s="2">
        <v>46068</v>
      </c>
      <c r="C1793" s="1" t="s">
        <v>316</v>
      </c>
      <c r="D1793" s="1" t="s">
        <v>12</v>
      </c>
      <c r="E1793" s="1" t="s">
        <v>27</v>
      </c>
      <c r="F1793" s="1">
        <v>2344.38</v>
      </c>
      <c r="G1793" s="1" t="s">
        <v>14</v>
      </c>
      <c r="H1793" s="2">
        <v>46069</v>
      </c>
      <c r="I1793" s="1" t="s">
        <v>28</v>
      </c>
      <c r="J1793" s="1">
        <v>56.5</v>
      </c>
      <c r="K1793" s="1">
        <f>COUNTIF(A:A,bank_processed_transactions[[#This Row],[transaction_id]])</f>
        <v>1</v>
      </c>
    </row>
    <row r="1794" spans="1:11" x14ac:dyDescent="0.3">
      <c r="A1794" s="1" t="s">
        <v>4331</v>
      </c>
      <c r="B1794" s="2">
        <v>46103</v>
      </c>
      <c r="C1794" s="1" t="s">
        <v>1356</v>
      </c>
      <c r="D1794" s="1" t="s">
        <v>66</v>
      </c>
      <c r="E1794" s="1" t="s">
        <v>21</v>
      </c>
      <c r="F1794" s="1">
        <v>1163.3900000000001</v>
      </c>
      <c r="G1794" s="1" t="s">
        <v>14</v>
      </c>
      <c r="H1794" s="2">
        <v>46105</v>
      </c>
      <c r="I1794" s="1" t="s">
        <v>28</v>
      </c>
      <c r="J1794" s="1">
        <v>22.5</v>
      </c>
      <c r="K1794" s="1">
        <f>COUNTIF(A:A,bank_processed_transactions[[#This Row],[transaction_id]])</f>
        <v>1</v>
      </c>
    </row>
    <row r="1795" spans="1:11" x14ac:dyDescent="0.3">
      <c r="A1795" s="1" t="s">
        <v>4383</v>
      </c>
      <c r="B1795" s="2">
        <v>46077</v>
      </c>
      <c r="C1795" s="1" t="s">
        <v>1399</v>
      </c>
      <c r="D1795" s="1" t="s">
        <v>12</v>
      </c>
      <c r="E1795" s="1" t="s">
        <v>13</v>
      </c>
      <c r="F1795" s="1">
        <v>3370.15</v>
      </c>
      <c r="G1795" s="1" t="s">
        <v>14</v>
      </c>
      <c r="H1795" s="2">
        <v>46077</v>
      </c>
      <c r="I1795" s="1" t="s">
        <v>15</v>
      </c>
      <c r="J1795" s="1">
        <v>28.3</v>
      </c>
      <c r="K1795" s="1">
        <f>COUNTIF(A:A,bank_processed_transactions[[#This Row],[transaction_id]])</f>
        <v>1</v>
      </c>
    </row>
    <row r="1796" spans="1:11" x14ac:dyDescent="0.3">
      <c r="A1796" s="1" t="s">
        <v>1876</v>
      </c>
      <c r="B1796" s="2">
        <v>46036</v>
      </c>
      <c r="C1796" s="1" t="s">
        <v>1877</v>
      </c>
      <c r="D1796" s="1" t="s">
        <v>12</v>
      </c>
      <c r="E1796" s="1" t="s">
        <v>21</v>
      </c>
      <c r="F1796" s="1">
        <v>3152.94</v>
      </c>
      <c r="G1796" s="1" t="s">
        <v>14</v>
      </c>
      <c r="H1796" s="2">
        <v>46037</v>
      </c>
      <c r="I1796" s="1" t="s">
        <v>28</v>
      </c>
      <c r="J1796" s="1">
        <v>65.099999999999994</v>
      </c>
      <c r="K1796" s="1">
        <f>COUNTIF(A:A,bank_processed_transactions[[#This Row],[transaction_id]])</f>
        <v>1</v>
      </c>
    </row>
    <row r="1797" spans="1:11" x14ac:dyDescent="0.3">
      <c r="A1797" s="1" t="s">
        <v>3140</v>
      </c>
      <c r="B1797" s="2">
        <v>46038</v>
      </c>
      <c r="C1797" s="1" t="s">
        <v>1193</v>
      </c>
      <c r="D1797" s="1" t="s">
        <v>12</v>
      </c>
      <c r="E1797" s="1" t="s">
        <v>13</v>
      </c>
      <c r="F1797" s="1">
        <v>2646.86</v>
      </c>
      <c r="G1797" s="1" t="s">
        <v>14</v>
      </c>
      <c r="H1797" s="2">
        <v>46041</v>
      </c>
      <c r="I1797" s="1" t="s">
        <v>15</v>
      </c>
      <c r="J1797" s="1">
        <v>19.2</v>
      </c>
      <c r="K1797" s="1">
        <f>COUNTIF(A:A,bank_processed_transactions[[#This Row],[transaction_id]])</f>
        <v>1</v>
      </c>
    </row>
    <row r="1798" spans="1:11" x14ac:dyDescent="0.3">
      <c r="A1798" s="1" t="s">
        <v>2732</v>
      </c>
      <c r="B1798" s="2">
        <v>46047</v>
      </c>
      <c r="C1798" s="1" t="s">
        <v>2244</v>
      </c>
      <c r="D1798" s="1" t="s">
        <v>18</v>
      </c>
      <c r="E1798" s="1" t="s">
        <v>13</v>
      </c>
      <c r="F1798" s="1">
        <v>5865.98</v>
      </c>
      <c r="G1798" s="1" t="s">
        <v>14</v>
      </c>
      <c r="H1798" s="2">
        <v>46049</v>
      </c>
      <c r="I1798" s="1" t="s">
        <v>22</v>
      </c>
      <c r="J1798" s="1">
        <v>63.4</v>
      </c>
      <c r="K1798" s="1">
        <f>COUNTIF(A:A,bank_processed_transactions[[#This Row],[transaction_id]])</f>
        <v>1</v>
      </c>
    </row>
    <row r="1799" spans="1:11" x14ac:dyDescent="0.3">
      <c r="A1799" s="1" t="s">
        <v>1631</v>
      </c>
      <c r="B1799" s="2">
        <v>46055</v>
      </c>
      <c r="C1799" s="1" t="s">
        <v>1632</v>
      </c>
      <c r="D1799" s="1" t="s">
        <v>18</v>
      </c>
      <c r="E1799" s="1" t="s">
        <v>21</v>
      </c>
      <c r="F1799" s="1">
        <v>5048.16</v>
      </c>
      <c r="G1799" s="1" t="s">
        <v>14</v>
      </c>
      <c r="H1799" s="2">
        <v>46058</v>
      </c>
      <c r="I1799" s="1" t="s">
        <v>22</v>
      </c>
      <c r="J1799" s="1">
        <v>45.5</v>
      </c>
      <c r="K1799" s="1">
        <f>COUNTIF(A:A,bank_processed_transactions[[#This Row],[transaction_id]])</f>
        <v>1</v>
      </c>
    </row>
    <row r="1800" spans="1:11" x14ac:dyDescent="0.3">
      <c r="A1800" s="1" t="s">
        <v>1882</v>
      </c>
      <c r="B1800" s="2">
        <v>46082</v>
      </c>
      <c r="C1800" s="1" t="s">
        <v>1883</v>
      </c>
      <c r="D1800" s="1" t="s">
        <v>66</v>
      </c>
      <c r="E1800" s="1" t="s">
        <v>13</v>
      </c>
      <c r="F1800" s="1">
        <v>2586.77</v>
      </c>
      <c r="G1800" s="1" t="s">
        <v>14</v>
      </c>
      <c r="H1800" s="2">
        <v>46085</v>
      </c>
      <c r="I1800" s="1" t="s">
        <v>22</v>
      </c>
      <c r="J1800" s="1">
        <v>10.9</v>
      </c>
      <c r="K1800" s="1">
        <f>COUNTIF(A:A,bank_processed_transactions[[#This Row],[transaction_id]])</f>
        <v>1</v>
      </c>
    </row>
    <row r="1801" spans="1:11" x14ac:dyDescent="0.3">
      <c r="A1801" s="1" t="s">
        <v>4800</v>
      </c>
      <c r="B1801" s="2">
        <v>46059</v>
      </c>
      <c r="C1801" s="1" t="s">
        <v>942</v>
      </c>
      <c r="D1801" s="1" t="s">
        <v>46</v>
      </c>
      <c r="E1801" s="1" t="s">
        <v>13</v>
      </c>
      <c r="F1801" s="1">
        <v>4077.15</v>
      </c>
      <c r="G1801" s="1" t="s">
        <v>14</v>
      </c>
      <c r="H1801" s="2">
        <v>46062</v>
      </c>
      <c r="I1801" s="1" t="s">
        <v>15</v>
      </c>
      <c r="J1801" s="1">
        <v>38.200000000000003</v>
      </c>
      <c r="K1801" s="1">
        <f>COUNTIF(A:A,bank_processed_transactions[[#This Row],[transaction_id]])</f>
        <v>1</v>
      </c>
    </row>
    <row r="1802" spans="1:11" x14ac:dyDescent="0.3">
      <c r="A1802" s="1" t="s">
        <v>2758</v>
      </c>
      <c r="B1802" s="2">
        <v>46076</v>
      </c>
      <c r="C1802" s="1" t="s">
        <v>2759</v>
      </c>
      <c r="D1802" s="1" t="s">
        <v>46</v>
      </c>
      <c r="E1802" s="1" t="s">
        <v>21</v>
      </c>
      <c r="F1802" s="1">
        <v>8042.94</v>
      </c>
      <c r="G1802" s="1" t="s">
        <v>14</v>
      </c>
      <c r="H1802" s="2">
        <v>46078</v>
      </c>
      <c r="I1802" s="1" t="s">
        <v>22</v>
      </c>
      <c r="J1802" s="1">
        <v>64.900000000000006</v>
      </c>
      <c r="K1802" s="1">
        <f>COUNTIF(A:A,bank_processed_transactions[[#This Row],[transaction_id]])</f>
        <v>1</v>
      </c>
    </row>
    <row r="1803" spans="1:11" x14ac:dyDescent="0.3">
      <c r="A1803" s="1" t="s">
        <v>222</v>
      </c>
      <c r="B1803" s="2">
        <v>46076</v>
      </c>
      <c r="C1803" s="1" t="s">
        <v>205</v>
      </c>
      <c r="D1803" s="1" t="s">
        <v>35</v>
      </c>
      <c r="E1803" s="1" t="s">
        <v>27</v>
      </c>
      <c r="F1803" s="1">
        <v>5664.12</v>
      </c>
      <c r="G1803" s="1" t="s">
        <v>14</v>
      </c>
      <c r="H1803" s="2">
        <v>46077</v>
      </c>
      <c r="I1803" s="1" t="s">
        <v>15</v>
      </c>
      <c r="J1803" s="1">
        <v>41.2</v>
      </c>
      <c r="K1803" s="1">
        <f>COUNTIF(A:A,bank_processed_transactions[[#This Row],[transaction_id]])</f>
        <v>1</v>
      </c>
    </row>
    <row r="1804" spans="1:11" x14ac:dyDescent="0.3">
      <c r="A1804" s="1" t="s">
        <v>2665</v>
      </c>
      <c r="B1804" s="2">
        <v>46093</v>
      </c>
      <c r="C1804" s="1" t="s">
        <v>2074</v>
      </c>
      <c r="D1804" s="1" t="s">
        <v>35</v>
      </c>
      <c r="E1804" s="1" t="s">
        <v>21</v>
      </c>
      <c r="F1804" s="1">
        <v>1361.09</v>
      </c>
      <c r="G1804" s="1" t="s">
        <v>14</v>
      </c>
      <c r="H1804" s="2">
        <v>46093</v>
      </c>
      <c r="I1804" s="1" t="s">
        <v>22</v>
      </c>
      <c r="J1804" s="1">
        <v>17.600000000000001</v>
      </c>
      <c r="K1804" s="1">
        <f>COUNTIF(A:A,bank_processed_transactions[[#This Row],[transaction_id]])</f>
        <v>1</v>
      </c>
    </row>
    <row r="1805" spans="1:11" x14ac:dyDescent="0.3">
      <c r="A1805" s="1" t="s">
        <v>2086</v>
      </c>
      <c r="B1805" s="2">
        <v>46055</v>
      </c>
      <c r="C1805" s="1" t="s">
        <v>878</v>
      </c>
      <c r="D1805" s="1" t="s">
        <v>12</v>
      </c>
      <c r="E1805" s="1" t="s">
        <v>27</v>
      </c>
      <c r="F1805" s="1">
        <v>463.75</v>
      </c>
      <c r="G1805" s="1" t="s">
        <v>14</v>
      </c>
      <c r="H1805" s="2">
        <v>46056</v>
      </c>
      <c r="I1805" s="1" t="s">
        <v>22</v>
      </c>
      <c r="J1805" s="1">
        <v>17.600000000000001</v>
      </c>
      <c r="K1805" s="1">
        <f>COUNTIF(A:A,bank_processed_transactions[[#This Row],[transaction_id]])</f>
        <v>1</v>
      </c>
    </row>
    <row r="1806" spans="1:11" x14ac:dyDescent="0.3">
      <c r="A1806" s="1" t="s">
        <v>3956</v>
      </c>
      <c r="B1806" s="2">
        <v>46059</v>
      </c>
      <c r="C1806" s="1" t="s">
        <v>773</v>
      </c>
      <c r="D1806" s="1" t="s">
        <v>12</v>
      </c>
      <c r="E1806" s="1" t="s">
        <v>27</v>
      </c>
      <c r="F1806" s="1">
        <v>77702.87</v>
      </c>
      <c r="G1806" s="1" t="s">
        <v>14</v>
      </c>
      <c r="H1806" s="2">
        <v>46060</v>
      </c>
      <c r="I1806" s="1" t="s">
        <v>28</v>
      </c>
      <c r="J1806" s="1">
        <v>12.4</v>
      </c>
      <c r="K1806" s="1">
        <f>COUNTIF(A:A,bank_processed_transactions[[#This Row],[transaction_id]])</f>
        <v>1</v>
      </c>
    </row>
    <row r="1807" spans="1:11" x14ac:dyDescent="0.3">
      <c r="A1807" s="1" t="s">
        <v>4850</v>
      </c>
      <c r="B1807" s="2">
        <v>46107</v>
      </c>
      <c r="C1807" s="1" t="s">
        <v>444</v>
      </c>
      <c r="D1807" s="1" t="s">
        <v>18</v>
      </c>
      <c r="E1807" s="1" t="s">
        <v>13</v>
      </c>
      <c r="F1807" s="1">
        <v>2563.59</v>
      </c>
      <c r="G1807" s="1" t="s">
        <v>14</v>
      </c>
      <c r="H1807" s="2">
        <v>46108</v>
      </c>
      <c r="I1807" s="1" t="s">
        <v>28</v>
      </c>
      <c r="J1807" s="1">
        <v>22.1</v>
      </c>
      <c r="K1807" s="1">
        <f>COUNTIF(A:A,bank_processed_transactions[[#This Row],[transaction_id]])</f>
        <v>1</v>
      </c>
    </row>
    <row r="1808" spans="1:11" x14ac:dyDescent="0.3">
      <c r="A1808" s="1" t="s">
        <v>770</v>
      </c>
      <c r="B1808" s="2">
        <v>46027</v>
      </c>
      <c r="C1808" s="1" t="s">
        <v>771</v>
      </c>
      <c r="D1808" s="1" t="s">
        <v>18</v>
      </c>
      <c r="E1808" s="1" t="s">
        <v>13</v>
      </c>
      <c r="F1808" s="1">
        <v>13980.18</v>
      </c>
      <c r="G1808" s="1" t="s">
        <v>14</v>
      </c>
      <c r="H1808" s="2">
        <v>46030</v>
      </c>
      <c r="I1808" s="1" t="s">
        <v>28</v>
      </c>
      <c r="J1808" s="1">
        <v>39.799999999999997</v>
      </c>
      <c r="K1808" s="1">
        <f>COUNTIF(A:A,bank_processed_transactions[[#This Row],[transaction_id]])</f>
        <v>1</v>
      </c>
    </row>
    <row r="1809" spans="1:11" x14ac:dyDescent="0.3">
      <c r="A1809" s="1" t="s">
        <v>3697</v>
      </c>
      <c r="B1809" s="2">
        <v>46085</v>
      </c>
      <c r="C1809" s="1" t="s">
        <v>1795</v>
      </c>
      <c r="D1809" s="1" t="s">
        <v>12</v>
      </c>
      <c r="E1809" s="1" t="s">
        <v>27</v>
      </c>
      <c r="F1809" s="1">
        <v>4307.8900000000003</v>
      </c>
      <c r="G1809" s="1" t="s">
        <v>14</v>
      </c>
      <c r="H1809" s="2">
        <v>46085</v>
      </c>
      <c r="I1809" s="1" t="s">
        <v>22</v>
      </c>
      <c r="J1809" s="1">
        <v>13.4</v>
      </c>
      <c r="K1809" s="1">
        <f>COUNTIF(A:A,bank_processed_transactions[[#This Row],[transaction_id]])</f>
        <v>1</v>
      </c>
    </row>
    <row r="1810" spans="1:11" x14ac:dyDescent="0.3">
      <c r="A1810" s="1" t="s">
        <v>4255</v>
      </c>
      <c r="B1810" s="2">
        <v>46089</v>
      </c>
      <c r="C1810" s="1" t="s">
        <v>128</v>
      </c>
      <c r="D1810" s="1" t="s">
        <v>12</v>
      </c>
      <c r="E1810" s="1" t="s">
        <v>27</v>
      </c>
      <c r="F1810" s="1">
        <v>6376.84</v>
      </c>
      <c r="G1810" s="1" t="s">
        <v>14</v>
      </c>
      <c r="H1810" s="2">
        <v>46091</v>
      </c>
      <c r="I1810" s="1" t="s">
        <v>22</v>
      </c>
      <c r="J1810" s="1">
        <v>4.4000000000000004</v>
      </c>
      <c r="K1810" s="1">
        <f>COUNTIF(A:A,bank_processed_transactions[[#This Row],[transaction_id]])</f>
        <v>1</v>
      </c>
    </row>
    <row r="1811" spans="1:11" x14ac:dyDescent="0.3">
      <c r="A1811" s="1" t="s">
        <v>2395</v>
      </c>
      <c r="B1811" s="2">
        <v>46054</v>
      </c>
      <c r="C1811" s="1" t="s">
        <v>788</v>
      </c>
      <c r="D1811" s="1" t="s">
        <v>18</v>
      </c>
      <c r="E1811" s="1" t="s">
        <v>27</v>
      </c>
      <c r="F1811" s="1">
        <v>699.72</v>
      </c>
      <c r="G1811" s="1" t="s">
        <v>14</v>
      </c>
      <c r="H1811" s="2">
        <v>46054</v>
      </c>
      <c r="I1811" s="1" t="s">
        <v>15</v>
      </c>
      <c r="J1811" s="1">
        <v>21.8</v>
      </c>
      <c r="K1811" s="1">
        <f>COUNTIF(A:A,bank_processed_transactions[[#This Row],[transaction_id]])</f>
        <v>1</v>
      </c>
    </row>
    <row r="1812" spans="1:11" x14ac:dyDescent="0.3">
      <c r="A1812" s="1" t="s">
        <v>244</v>
      </c>
      <c r="B1812" s="2">
        <v>46062</v>
      </c>
      <c r="C1812" s="1" t="s">
        <v>245</v>
      </c>
      <c r="D1812" s="1" t="s">
        <v>12</v>
      </c>
      <c r="E1812" s="1" t="s">
        <v>13</v>
      </c>
      <c r="F1812" s="1">
        <v>41188.519999999997</v>
      </c>
      <c r="G1812" s="1" t="s">
        <v>14</v>
      </c>
      <c r="H1812" s="2">
        <v>46062</v>
      </c>
      <c r="I1812" s="1" t="s">
        <v>22</v>
      </c>
      <c r="J1812" s="1">
        <v>24.4</v>
      </c>
      <c r="K1812" s="1">
        <f>COUNTIF(A:A,bank_processed_transactions[[#This Row],[transaction_id]])</f>
        <v>1</v>
      </c>
    </row>
    <row r="1813" spans="1:11" x14ac:dyDescent="0.3">
      <c r="A1813" s="1" t="s">
        <v>2841</v>
      </c>
      <c r="B1813" s="2">
        <v>46074</v>
      </c>
      <c r="C1813" s="1" t="s">
        <v>2240</v>
      </c>
      <c r="D1813" s="1" t="s">
        <v>12</v>
      </c>
      <c r="E1813" s="1" t="s">
        <v>21</v>
      </c>
      <c r="F1813" s="1">
        <v>106609.59</v>
      </c>
      <c r="G1813" s="1" t="s">
        <v>14</v>
      </c>
      <c r="H1813" s="2">
        <v>46074</v>
      </c>
      <c r="I1813" s="1" t="s">
        <v>28</v>
      </c>
      <c r="J1813" s="1">
        <v>15.7</v>
      </c>
      <c r="K1813" s="1">
        <f>COUNTIF(A:A,bank_processed_transactions[[#This Row],[transaction_id]])</f>
        <v>1</v>
      </c>
    </row>
    <row r="1814" spans="1:11" x14ac:dyDescent="0.3">
      <c r="A1814" s="1" t="s">
        <v>1525</v>
      </c>
      <c r="B1814" s="2">
        <v>46042</v>
      </c>
      <c r="C1814" s="1" t="s">
        <v>913</v>
      </c>
      <c r="D1814" s="1" t="s">
        <v>66</v>
      </c>
      <c r="E1814" s="1" t="s">
        <v>27</v>
      </c>
      <c r="F1814" s="1">
        <v>33011.94</v>
      </c>
      <c r="G1814" s="1" t="s">
        <v>14</v>
      </c>
      <c r="H1814" s="2">
        <v>46042</v>
      </c>
      <c r="I1814" s="1" t="s">
        <v>22</v>
      </c>
      <c r="J1814" s="1">
        <v>17</v>
      </c>
      <c r="K1814" s="1">
        <f>COUNTIF(A:A,bank_processed_transactions[[#This Row],[transaction_id]])</f>
        <v>1</v>
      </c>
    </row>
    <row r="1815" spans="1:11" x14ac:dyDescent="0.3">
      <c r="A1815" s="1" t="s">
        <v>3762</v>
      </c>
      <c r="B1815" s="2">
        <v>46057</v>
      </c>
      <c r="C1815" s="1" t="s">
        <v>981</v>
      </c>
      <c r="D1815" s="1" t="s">
        <v>66</v>
      </c>
      <c r="E1815" s="1" t="s">
        <v>13</v>
      </c>
      <c r="F1815" s="1">
        <v>292.10000000000002</v>
      </c>
      <c r="G1815" s="1" t="s">
        <v>14</v>
      </c>
      <c r="H1815" s="2">
        <v>46059</v>
      </c>
      <c r="I1815" s="1" t="s">
        <v>15</v>
      </c>
      <c r="J1815" s="1">
        <v>41</v>
      </c>
      <c r="K1815" s="1">
        <f>COUNTIF(A:A,bank_processed_transactions[[#This Row],[transaction_id]])</f>
        <v>1</v>
      </c>
    </row>
    <row r="1816" spans="1:11" x14ac:dyDescent="0.3">
      <c r="A1816" s="1" t="s">
        <v>3220</v>
      </c>
      <c r="B1816" s="2">
        <v>46060</v>
      </c>
      <c r="C1816" s="1" t="s">
        <v>1283</v>
      </c>
      <c r="D1816" s="1" t="s">
        <v>46</v>
      </c>
      <c r="E1816" s="1" t="s">
        <v>13</v>
      </c>
      <c r="F1816" s="1">
        <v>8704.5300000000007</v>
      </c>
      <c r="G1816" s="1" t="s">
        <v>89</v>
      </c>
      <c r="H1816" s="2">
        <v>46061</v>
      </c>
      <c r="I1816" s="1" t="s">
        <v>15</v>
      </c>
      <c r="J1816" s="1">
        <v>60.4</v>
      </c>
      <c r="K1816" s="1">
        <f>COUNTIF(A:A,bank_processed_transactions[[#This Row],[transaction_id]])</f>
        <v>1</v>
      </c>
    </row>
    <row r="1817" spans="1:11" x14ac:dyDescent="0.3">
      <c r="A1817" s="1" t="s">
        <v>692</v>
      </c>
      <c r="B1817" s="2">
        <v>46087</v>
      </c>
      <c r="C1817" s="1" t="s">
        <v>693</v>
      </c>
      <c r="D1817" s="1" t="s">
        <v>35</v>
      </c>
      <c r="E1817" s="1" t="s">
        <v>13</v>
      </c>
      <c r="F1817" s="1">
        <v>3365.78</v>
      </c>
      <c r="G1817" s="1" t="s">
        <v>14</v>
      </c>
      <c r="H1817" s="2">
        <v>46090</v>
      </c>
      <c r="I1817" s="1" t="s">
        <v>28</v>
      </c>
      <c r="J1817" s="1">
        <v>33.799999999999997</v>
      </c>
      <c r="K1817" s="1">
        <f>COUNTIF(A:A,bank_processed_transactions[[#This Row],[transaction_id]])</f>
        <v>1</v>
      </c>
    </row>
    <row r="1818" spans="1:11" x14ac:dyDescent="0.3">
      <c r="A1818" s="1" t="s">
        <v>1514</v>
      </c>
      <c r="B1818" s="2">
        <v>46034</v>
      </c>
      <c r="C1818" s="1" t="s">
        <v>1515</v>
      </c>
      <c r="D1818" s="1" t="s">
        <v>12</v>
      </c>
      <c r="E1818" s="1" t="s">
        <v>55</v>
      </c>
      <c r="F1818" s="1">
        <v>5147.2299999999996</v>
      </c>
      <c r="G1818" s="1" t="s">
        <v>14</v>
      </c>
      <c r="H1818" s="2">
        <v>46035</v>
      </c>
      <c r="I1818" s="1" t="s">
        <v>28</v>
      </c>
      <c r="J1818" s="1">
        <v>43.9</v>
      </c>
      <c r="K1818" s="1">
        <f>COUNTIF(A:A,bank_processed_transactions[[#This Row],[transaction_id]])</f>
        <v>1</v>
      </c>
    </row>
    <row r="1819" spans="1:11" x14ac:dyDescent="0.3">
      <c r="A1819" s="1" t="s">
        <v>3285</v>
      </c>
      <c r="B1819" s="2">
        <v>46053</v>
      </c>
      <c r="C1819" s="1" t="s">
        <v>157</v>
      </c>
      <c r="D1819" s="1" t="s">
        <v>12</v>
      </c>
      <c r="E1819" s="1" t="s">
        <v>27</v>
      </c>
      <c r="F1819" s="1">
        <v>19249.3</v>
      </c>
      <c r="G1819" s="1" t="s">
        <v>14</v>
      </c>
      <c r="H1819" s="2">
        <v>46054</v>
      </c>
      <c r="I1819" s="1" t="s">
        <v>15</v>
      </c>
      <c r="J1819" s="1">
        <v>12.3</v>
      </c>
      <c r="K1819" s="1">
        <f>COUNTIF(A:A,bank_processed_transactions[[#This Row],[transaction_id]])</f>
        <v>1</v>
      </c>
    </row>
    <row r="1820" spans="1:11" x14ac:dyDescent="0.3">
      <c r="A1820" s="1" t="s">
        <v>2377</v>
      </c>
      <c r="B1820" s="2">
        <v>46101</v>
      </c>
      <c r="C1820" s="1" t="s">
        <v>1148</v>
      </c>
      <c r="D1820" s="1" t="s">
        <v>12</v>
      </c>
      <c r="E1820" s="1" t="s">
        <v>13</v>
      </c>
      <c r="F1820" s="1">
        <v>39400.14</v>
      </c>
      <c r="G1820" s="1" t="s">
        <v>14</v>
      </c>
      <c r="H1820" s="2">
        <v>46101</v>
      </c>
      <c r="I1820" s="1" t="s">
        <v>28</v>
      </c>
      <c r="J1820" s="1">
        <v>33.4</v>
      </c>
      <c r="K1820" s="1">
        <f>COUNTIF(A:A,bank_processed_transactions[[#This Row],[transaction_id]])</f>
        <v>1</v>
      </c>
    </row>
    <row r="1821" spans="1:11" x14ac:dyDescent="0.3">
      <c r="A1821" s="1" t="s">
        <v>4814</v>
      </c>
      <c r="B1821" s="2">
        <v>46038</v>
      </c>
      <c r="C1821" s="1" t="s">
        <v>3874</v>
      </c>
      <c r="D1821" s="1" t="s">
        <v>18</v>
      </c>
      <c r="E1821" s="1" t="s">
        <v>27</v>
      </c>
      <c r="F1821" s="1">
        <v>11485.02</v>
      </c>
      <c r="G1821" s="1" t="s">
        <v>14</v>
      </c>
      <c r="H1821" s="2">
        <v>46041</v>
      </c>
      <c r="I1821" s="1" t="s">
        <v>22</v>
      </c>
      <c r="J1821" s="1">
        <v>8.8000000000000007</v>
      </c>
      <c r="K1821" s="1">
        <f>COUNTIF(A:A,bank_processed_transactions[[#This Row],[transaction_id]])</f>
        <v>1</v>
      </c>
    </row>
    <row r="1822" spans="1:11" x14ac:dyDescent="0.3">
      <c r="A1822" s="1" t="s">
        <v>2719</v>
      </c>
      <c r="B1822" s="2">
        <v>46061</v>
      </c>
      <c r="C1822" s="1" t="s">
        <v>2062</v>
      </c>
      <c r="D1822" s="1" t="s">
        <v>66</v>
      </c>
      <c r="E1822" s="1" t="s">
        <v>55</v>
      </c>
      <c r="F1822" s="1">
        <v>1688.3</v>
      </c>
      <c r="G1822" s="1" t="s">
        <v>14</v>
      </c>
      <c r="H1822" s="2">
        <v>46062</v>
      </c>
      <c r="I1822" s="1" t="s">
        <v>28</v>
      </c>
      <c r="J1822" s="1">
        <v>5.4</v>
      </c>
      <c r="K1822" s="1">
        <f>COUNTIF(A:A,bank_processed_transactions[[#This Row],[transaction_id]])</f>
        <v>1</v>
      </c>
    </row>
    <row r="1823" spans="1:11" x14ac:dyDescent="0.3">
      <c r="A1823" s="1" t="s">
        <v>2351</v>
      </c>
      <c r="B1823" s="2">
        <v>46025</v>
      </c>
      <c r="C1823" s="1" t="s">
        <v>2352</v>
      </c>
      <c r="D1823" s="1" t="s">
        <v>12</v>
      </c>
      <c r="E1823" s="1" t="s">
        <v>13</v>
      </c>
      <c r="F1823" s="1">
        <v>3860.23</v>
      </c>
      <c r="G1823" s="1" t="s">
        <v>14</v>
      </c>
      <c r="H1823" s="2">
        <v>46027</v>
      </c>
      <c r="I1823" s="1" t="s">
        <v>22</v>
      </c>
      <c r="J1823" s="1">
        <v>28</v>
      </c>
      <c r="K1823" s="1">
        <f>COUNTIF(A:A,bank_processed_transactions[[#This Row],[transaction_id]])</f>
        <v>1</v>
      </c>
    </row>
    <row r="1824" spans="1:11" x14ac:dyDescent="0.3">
      <c r="A1824" s="1" t="s">
        <v>3147</v>
      </c>
      <c r="B1824" s="2">
        <v>46088</v>
      </c>
      <c r="C1824" s="1" t="s">
        <v>1189</v>
      </c>
      <c r="D1824" s="1" t="s">
        <v>12</v>
      </c>
      <c r="E1824" s="1" t="s">
        <v>55</v>
      </c>
      <c r="F1824" s="1">
        <v>1949.75</v>
      </c>
      <c r="G1824" s="1" t="s">
        <v>14</v>
      </c>
      <c r="H1824" s="2">
        <v>46091</v>
      </c>
      <c r="I1824" s="1" t="s">
        <v>22</v>
      </c>
      <c r="J1824" s="1">
        <v>28.2</v>
      </c>
      <c r="K1824" s="1">
        <f>COUNTIF(A:A,bank_processed_transactions[[#This Row],[transaction_id]])</f>
        <v>1</v>
      </c>
    </row>
    <row r="1825" spans="1:11" x14ac:dyDescent="0.3">
      <c r="A1825" s="1" t="s">
        <v>3764</v>
      </c>
      <c r="B1825" s="2">
        <v>46096</v>
      </c>
      <c r="C1825" s="1" t="s">
        <v>91</v>
      </c>
      <c r="D1825" s="1" t="s">
        <v>66</v>
      </c>
      <c r="E1825" s="1" t="s">
        <v>13</v>
      </c>
      <c r="F1825" s="1">
        <v>17027.12</v>
      </c>
      <c r="G1825" s="1" t="s">
        <v>14</v>
      </c>
      <c r="H1825" s="2">
        <v>46097</v>
      </c>
      <c r="I1825" s="1" t="s">
        <v>15</v>
      </c>
      <c r="J1825" s="1">
        <v>83.8</v>
      </c>
      <c r="K1825" s="1">
        <f>COUNTIF(A:A,bank_processed_transactions[[#This Row],[transaction_id]])</f>
        <v>1</v>
      </c>
    </row>
    <row r="1826" spans="1:11" x14ac:dyDescent="0.3">
      <c r="A1826" s="1" t="s">
        <v>2081</v>
      </c>
      <c r="B1826" s="2">
        <v>46044</v>
      </c>
      <c r="C1826" s="1" t="s">
        <v>2082</v>
      </c>
      <c r="D1826" s="1" t="s">
        <v>12</v>
      </c>
      <c r="E1826" s="1" t="s">
        <v>13</v>
      </c>
      <c r="F1826" s="1">
        <v>13990.45</v>
      </c>
      <c r="G1826" s="1" t="s">
        <v>14</v>
      </c>
      <c r="H1826" s="2">
        <v>46046</v>
      </c>
      <c r="I1826" s="1" t="s">
        <v>15</v>
      </c>
      <c r="J1826" s="1">
        <v>32.1</v>
      </c>
      <c r="K1826" s="1">
        <f>COUNTIF(A:A,bank_processed_transactions[[#This Row],[transaction_id]])</f>
        <v>1</v>
      </c>
    </row>
    <row r="1827" spans="1:11" x14ac:dyDescent="0.3">
      <c r="A1827" s="1" t="s">
        <v>3233</v>
      </c>
      <c r="B1827" s="2">
        <v>46051</v>
      </c>
      <c r="C1827" s="1" t="s">
        <v>1977</v>
      </c>
      <c r="D1827" s="1" t="s">
        <v>12</v>
      </c>
      <c r="E1827" s="1" t="s">
        <v>13</v>
      </c>
      <c r="F1827" s="1">
        <v>4501.49</v>
      </c>
      <c r="G1827" s="1" t="s">
        <v>14</v>
      </c>
      <c r="H1827" s="2">
        <v>46052</v>
      </c>
      <c r="I1827" s="1" t="s">
        <v>28</v>
      </c>
      <c r="J1827" s="1">
        <v>65.400000000000006</v>
      </c>
      <c r="K1827" s="1">
        <f>COUNTIF(A:A,bank_processed_transactions[[#This Row],[transaction_id]])</f>
        <v>1</v>
      </c>
    </row>
    <row r="1828" spans="1:11" x14ac:dyDescent="0.3">
      <c r="A1828" s="1" t="s">
        <v>3204</v>
      </c>
      <c r="B1828" s="2">
        <v>46110</v>
      </c>
      <c r="C1828" s="1" t="s">
        <v>1061</v>
      </c>
      <c r="D1828" s="1" t="s">
        <v>35</v>
      </c>
      <c r="E1828" s="1" t="s">
        <v>27</v>
      </c>
      <c r="F1828" s="1">
        <v>4075.89</v>
      </c>
      <c r="G1828" s="1" t="s">
        <v>14</v>
      </c>
      <c r="H1828" s="2">
        <v>46110</v>
      </c>
      <c r="I1828" s="1" t="s">
        <v>15</v>
      </c>
      <c r="J1828" s="1">
        <v>14.9</v>
      </c>
      <c r="K1828" s="1">
        <f>COUNTIF(A:A,bank_processed_transactions[[#This Row],[transaction_id]])</f>
        <v>1</v>
      </c>
    </row>
    <row r="1829" spans="1:11" x14ac:dyDescent="0.3">
      <c r="A1829" s="1" t="s">
        <v>3052</v>
      </c>
      <c r="B1829" s="2">
        <v>46045</v>
      </c>
      <c r="C1829" s="1" t="s">
        <v>3053</v>
      </c>
      <c r="D1829" s="1" t="s">
        <v>12</v>
      </c>
      <c r="E1829" s="1" t="s">
        <v>13</v>
      </c>
      <c r="F1829" s="1">
        <v>4806.57</v>
      </c>
      <c r="G1829" s="1" t="s">
        <v>14</v>
      </c>
      <c r="H1829" s="2">
        <v>46045</v>
      </c>
      <c r="I1829" s="1" t="s">
        <v>28</v>
      </c>
      <c r="J1829" s="1">
        <v>25.3</v>
      </c>
      <c r="K1829" s="1">
        <f>COUNTIF(A:A,bank_processed_transactions[[#This Row],[transaction_id]])</f>
        <v>1</v>
      </c>
    </row>
    <row r="1830" spans="1:11" x14ac:dyDescent="0.3">
      <c r="A1830" s="1" t="s">
        <v>393</v>
      </c>
      <c r="B1830" s="2">
        <v>46109</v>
      </c>
      <c r="C1830" s="1" t="s">
        <v>335</v>
      </c>
      <c r="D1830" s="1" t="s">
        <v>12</v>
      </c>
      <c r="E1830" s="1" t="s">
        <v>27</v>
      </c>
      <c r="F1830" s="1">
        <v>3634.03</v>
      </c>
      <c r="G1830" s="1" t="s">
        <v>14</v>
      </c>
      <c r="H1830" s="2">
        <v>46109</v>
      </c>
      <c r="I1830" s="1" t="s">
        <v>22</v>
      </c>
      <c r="J1830" s="1">
        <v>30.1</v>
      </c>
      <c r="K1830" s="1">
        <f>COUNTIF(A:A,bank_processed_transactions[[#This Row],[transaction_id]])</f>
        <v>1</v>
      </c>
    </row>
    <row r="1831" spans="1:11" x14ac:dyDescent="0.3">
      <c r="A1831" s="1" t="s">
        <v>3715</v>
      </c>
      <c r="B1831" s="2">
        <v>46073</v>
      </c>
      <c r="C1831" s="1" t="s">
        <v>1385</v>
      </c>
      <c r="D1831" s="1" t="s">
        <v>18</v>
      </c>
      <c r="E1831" s="1" t="s">
        <v>27</v>
      </c>
      <c r="F1831" s="1">
        <v>5208.83</v>
      </c>
      <c r="G1831" s="1" t="s">
        <v>14</v>
      </c>
      <c r="H1831" s="2">
        <v>46074</v>
      </c>
      <c r="I1831" s="1" t="s">
        <v>15</v>
      </c>
      <c r="J1831" s="1">
        <v>17.7</v>
      </c>
      <c r="K1831" s="1">
        <f>COUNTIF(A:A,bank_processed_transactions[[#This Row],[transaction_id]])</f>
        <v>1</v>
      </c>
    </row>
    <row r="1832" spans="1:11" x14ac:dyDescent="0.3">
      <c r="A1832" s="1" t="s">
        <v>3385</v>
      </c>
      <c r="B1832" s="2">
        <v>46042</v>
      </c>
      <c r="C1832" s="1" t="s">
        <v>1649</v>
      </c>
      <c r="D1832" s="1" t="s">
        <v>46</v>
      </c>
      <c r="E1832" s="1" t="s">
        <v>21</v>
      </c>
      <c r="F1832" s="1">
        <v>20941.61</v>
      </c>
      <c r="G1832" s="1" t="s">
        <v>14</v>
      </c>
      <c r="H1832" s="2">
        <v>46043</v>
      </c>
      <c r="I1832" s="1" t="s">
        <v>28</v>
      </c>
      <c r="J1832" s="1">
        <v>22</v>
      </c>
      <c r="K1832" s="1">
        <f>COUNTIF(A:A,bank_processed_transactions[[#This Row],[transaction_id]])</f>
        <v>1</v>
      </c>
    </row>
    <row r="1833" spans="1:11" x14ac:dyDescent="0.3">
      <c r="A1833" s="1" t="s">
        <v>4473</v>
      </c>
      <c r="B1833" s="2">
        <v>46092</v>
      </c>
      <c r="C1833" s="1" t="s">
        <v>186</v>
      </c>
      <c r="D1833" s="1" t="s">
        <v>12</v>
      </c>
      <c r="E1833" s="1" t="s">
        <v>21</v>
      </c>
      <c r="F1833" s="1">
        <v>1075.6600000000001</v>
      </c>
      <c r="G1833" s="1" t="s">
        <v>14</v>
      </c>
      <c r="H1833" s="2">
        <v>46094</v>
      </c>
      <c r="I1833" s="1" t="s">
        <v>22</v>
      </c>
      <c r="J1833" s="1">
        <v>52.9</v>
      </c>
      <c r="K1833" s="1">
        <f>COUNTIF(A:A,bank_processed_transactions[[#This Row],[transaction_id]])</f>
        <v>1</v>
      </c>
    </row>
    <row r="1834" spans="1:11" x14ac:dyDescent="0.3">
      <c r="A1834" s="1" t="s">
        <v>2744</v>
      </c>
      <c r="B1834" s="2">
        <v>46073</v>
      </c>
      <c r="C1834" s="1" t="s">
        <v>113</v>
      </c>
      <c r="D1834" s="1" t="s">
        <v>18</v>
      </c>
      <c r="E1834" s="1" t="s">
        <v>13</v>
      </c>
      <c r="F1834" s="1">
        <v>1593.21</v>
      </c>
      <c r="G1834" s="1" t="s">
        <v>14</v>
      </c>
      <c r="H1834" s="2">
        <v>46076</v>
      </c>
      <c r="I1834" s="1" t="s">
        <v>28</v>
      </c>
      <c r="J1834" s="1">
        <v>30.7</v>
      </c>
      <c r="K1834" s="1">
        <f>COUNTIF(A:A,bank_processed_transactions[[#This Row],[transaction_id]])</f>
        <v>1</v>
      </c>
    </row>
    <row r="1835" spans="1:11" x14ac:dyDescent="0.3">
      <c r="A1835" s="1" t="s">
        <v>1528</v>
      </c>
      <c r="B1835" s="2">
        <v>46104</v>
      </c>
      <c r="C1835" s="1" t="s">
        <v>981</v>
      </c>
      <c r="D1835" s="1" t="s">
        <v>18</v>
      </c>
      <c r="E1835" s="1" t="s">
        <v>13</v>
      </c>
      <c r="F1835" s="1">
        <v>7411.83</v>
      </c>
      <c r="G1835" s="1" t="s">
        <v>14</v>
      </c>
      <c r="H1835" s="2">
        <v>46105</v>
      </c>
      <c r="I1835" s="1" t="s">
        <v>22</v>
      </c>
      <c r="J1835" s="1">
        <v>16.5</v>
      </c>
      <c r="K1835" s="1">
        <f>COUNTIF(A:A,bank_processed_transactions[[#This Row],[transaction_id]])</f>
        <v>1</v>
      </c>
    </row>
    <row r="1836" spans="1:11" x14ac:dyDescent="0.3">
      <c r="A1836" s="1" t="s">
        <v>3292</v>
      </c>
      <c r="B1836" s="2">
        <v>46070</v>
      </c>
      <c r="C1836" s="1" t="s">
        <v>1724</v>
      </c>
      <c r="D1836" s="1" t="s">
        <v>46</v>
      </c>
      <c r="E1836" s="1" t="s">
        <v>21</v>
      </c>
      <c r="F1836" s="1">
        <v>2426.25</v>
      </c>
      <c r="G1836" s="1" t="s">
        <v>14</v>
      </c>
      <c r="H1836" s="2">
        <v>46073</v>
      </c>
      <c r="I1836" s="1" t="s">
        <v>22</v>
      </c>
      <c r="J1836" s="1">
        <v>37.799999999999997</v>
      </c>
      <c r="K1836" s="1">
        <f>COUNTIF(A:A,bank_processed_transactions[[#This Row],[transaction_id]])</f>
        <v>1</v>
      </c>
    </row>
    <row r="1837" spans="1:11" x14ac:dyDescent="0.3">
      <c r="A1837" s="1" t="s">
        <v>3887</v>
      </c>
      <c r="B1837" s="2">
        <v>46083</v>
      </c>
      <c r="C1837" s="1" t="s">
        <v>615</v>
      </c>
      <c r="D1837" s="1" t="s">
        <v>18</v>
      </c>
      <c r="E1837" s="1" t="s">
        <v>55</v>
      </c>
      <c r="F1837" s="1">
        <v>4915.3</v>
      </c>
      <c r="G1837" s="1" t="s">
        <v>14</v>
      </c>
      <c r="H1837" s="2">
        <v>46084</v>
      </c>
      <c r="I1837" s="1" t="s">
        <v>28</v>
      </c>
      <c r="J1837" s="1">
        <v>5.8</v>
      </c>
      <c r="K1837" s="1">
        <f>COUNTIF(A:A,bank_processed_transactions[[#This Row],[transaction_id]])</f>
        <v>1</v>
      </c>
    </row>
    <row r="1838" spans="1:11" x14ac:dyDescent="0.3">
      <c r="A1838" s="1" t="s">
        <v>717</v>
      </c>
      <c r="B1838" s="2">
        <v>46095</v>
      </c>
      <c r="C1838" s="1" t="s">
        <v>718</v>
      </c>
      <c r="D1838" s="1" t="s">
        <v>46</v>
      </c>
      <c r="E1838" s="1" t="s">
        <v>13</v>
      </c>
      <c r="F1838" s="1">
        <v>11246.13</v>
      </c>
      <c r="G1838" s="1" t="s">
        <v>14</v>
      </c>
      <c r="H1838" s="2">
        <v>46095</v>
      </c>
      <c r="I1838" s="1" t="s">
        <v>22</v>
      </c>
      <c r="J1838" s="1">
        <v>35.200000000000003</v>
      </c>
      <c r="K1838" s="1">
        <f>COUNTIF(A:A,bank_processed_transactions[[#This Row],[transaction_id]])</f>
        <v>1</v>
      </c>
    </row>
    <row r="1839" spans="1:11" x14ac:dyDescent="0.3">
      <c r="A1839" s="1" t="s">
        <v>3795</v>
      </c>
      <c r="B1839" s="2">
        <v>46074</v>
      </c>
      <c r="C1839" s="1" t="s">
        <v>1791</v>
      </c>
      <c r="D1839" s="1" t="s">
        <v>12</v>
      </c>
      <c r="E1839" s="1" t="s">
        <v>13</v>
      </c>
      <c r="F1839" s="1">
        <v>1847.28</v>
      </c>
      <c r="G1839" s="1" t="s">
        <v>94</v>
      </c>
      <c r="H1839" s="2">
        <v>46074</v>
      </c>
      <c r="I1839" s="1" t="s">
        <v>15</v>
      </c>
      <c r="J1839" s="1">
        <v>75.3</v>
      </c>
      <c r="K1839" s="1">
        <f>COUNTIF(A:A,bank_processed_transactions[[#This Row],[transaction_id]])</f>
        <v>1</v>
      </c>
    </row>
    <row r="1840" spans="1:11" x14ac:dyDescent="0.3">
      <c r="A1840" s="1" t="s">
        <v>556</v>
      </c>
      <c r="B1840" s="2">
        <v>46047</v>
      </c>
      <c r="C1840" s="1" t="s">
        <v>557</v>
      </c>
      <c r="D1840" s="1" t="s">
        <v>35</v>
      </c>
      <c r="E1840" s="1" t="s">
        <v>21</v>
      </c>
      <c r="F1840" s="1">
        <v>3978.5</v>
      </c>
      <c r="G1840" s="1" t="s">
        <v>14</v>
      </c>
      <c r="H1840" s="2">
        <v>46050</v>
      </c>
      <c r="I1840" s="1" t="s">
        <v>22</v>
      </c>
      <c r="J1840" s="1">
        <v>33.200000000000003</v>
      </c>
      <c r="K1840" s="1">
        <f>COUNTIF(A:A,bank_processed_transactions[[#This Row],[transaction_id]])</f>
        <v>1</v>
      </c>
    </row>
    <row r="1841" spans="1:11" x14ac:dyDescent="0.3">
      <c r="A1841" s="1" t="s">
        <v>1131</v>
      </c>
      <c r="B1841" s="2">
        <v>46101</v>
      </c>
      <c r="C1841" s="1" t="s">
        <v>856</v>
      </c>
      <c r="D1841" s="1" t="s">
        <v>35</v>
      </c>
      <c r="E1841" s="1" t="s">
        <v>27</v>
      </c>
      <c r="F1841" s="1">
        <v>721.03</v>
      </c>
      <c r="G1841" s="1" t="s">
        <v>14</v>
      </c>
      <c r="H1841" s="2">
        <v>46104</v>
      </c>
      <c r="I1841" s="1" t="s">
        <v>28</v>
      </c>
      <c r="J1841" s="1">
        <v>7.7</v>
      </c>
      <c r="K1841" s="1">
        <f>COUNTIF(A:A,bank_processed_transactions[[#This Row],[transaction_id]])</f>
        <v>1</v>
      </c>
    </row>
    <row r="1842" spans="1:11" x14ac:dyDescent="0.3">
      <c r="A1842" s="1" t="s">
        <v>4661</v>
      </c>
      <c r="B1842" s="2">
        <v>46100</v>
      </c>
      <c r="C1842" s="1" t="s">
        <v>3527</v>
      </c>
      <c r="D1842" s="1" t="s">
        <v>35</v>
      </c>
      <c r="E1842" s="1" t="s">
        <v>21</v>
      </c>
      <c r="F1842" s="1">
        <v>5838.14</v>
      </c>
      <c r="G1842" s="1" t="s">
        <v>14</v>
      </c>
      <c r="H1842" s="2">
        <v>46100</v>
      </c>
      <c r="I1842" s="1" t="s">
        <v>28</v>
      </c>
      <c r="J1842" s="1">
        <v>53.3</v>
      </c>
      <c r="K1842" s="1">
        <f>COUNTIF(A:A,bank_processed_transactions[[#This Row],[transaction_id]])</f>
        <v>1</v>
      </c>
    </row>
    <row r="1843" spans="1:11" x14ac:dyDescent="0.3">
      <c r="A1843" s="1" t="s">
        <v>616</v>
      </c>
      <c r="B1843" s="2">
        <v>46108</v>
      </c>
      <c r="C1843" s="1" t="s">
        <v>617</v>
      </c>
      <c r="D1843" s="1" t="s">
        <v>35</v>
      </c>
      <c r="E1843" s="1" t="s">
        <v>13</v>
      </c>
      <c r="F1843" s="1">
        <v>5395.69</v>
      </c>
      <c r="G1843" s="1" t="s">
        <v>14</v>
      </c>
      <c r="H1843" s="2">
        <v>46108</v>
      </c>
      <c r="I1843" s="1" t="s">
        <v>28</v>
      </c>
      <c r="J1843" s="1">
        <v>28</v>
      </c>
      <c r="K1843" s="1">
        <f>COUNTIF(A:A,bank_processed_transactions[[#This Row],[transaction_id]])</f>
        <v>1</v>
      </c>
    </row>
    <row r="1844" spans="1:11" x14ac:dyDescent="0.3">
      <c r="A1844" s="1" t="s">
        <v>2598</v>
      </c>
      <c r="B1844" s="2">
        <v>46074</v>
      </c>
      <c r="C1844" s="1" t="s">
        <v>306</v>
      </c>
      <c r="D1844" s="1" t="s">
        <v>12</v>
      </c>
      <c r="E1844" s="1" t="s">
        <v>55</v>
      </c>
      <c r="F1844" s="1">
        <v>11769.21</v>
      </c>
      <c r="G1844" s="1" t="s">
        <v>14</v>
      </c>
      <c r="H1844" s="2">
        <v>46074</v>
      </c>
      <c r="I1844" s="1" t="s">
        <v>28</v>
      </c>
      <c r="J1844" s="1">
        <v>7.2</v>
      </c>
      <c r="K1844" s="1">
        <f>COUNTIF(A:A,bank_processed_transactions[[#This Row],[transaction_id]])</f>
        <v>1</v>
      </c>
    </row>
    <row r="1845" spans="1:11" x14ac:dyDescent="0.3">
      <c r="A1845" s="1" t="s">
        <v>2505</v>
      </c>
      <c r="B1845" s="2">
        <v>46107</v>
      </c>
      <c r="C1845" s="1" t="s">
        <v>1595</v>
      </c>
      <c r="D1845" s="1" t="s">
        <v>12</v>
      </c>
      <c r="E1845" s="1" t="s">
        <v>27</v>
      </c>
      <c r="F1845" s="1">
        <v>15748.91</v>
      </c>
      <c r="G1845" s="1" t="s">
        <v>14</v>
      </c>
      <c r="H1845" s="2">
        <v>46109</v>
      </c>
      <c r="I1845" s="1" t="s">
        <v>22</v>
      </c>
      <c r="J1845" s="1">
        <v>23.5</v>
      </c>
      <c r="K1845" s="1">
        <f>COUNTIF(A:A,bank_processed_transactions[[#This Row],[transaction_id]])</f>
        <v>1</v>
      </c>
    </row>
    <row r="1846" spans="1:11" x14ac:dyDescent="0.3">
      <c r="A1846" s="1" t="s">
        <v>1958</v>
      </c>
      <c r="B1846" s="2">
        <v>46061</v>
      </c>
      <c r="C1846" s="1" t="s">
        <v>155</v>
      </c>
      <c r="D1846" s="1" t="s">
        <v>12</v>
      </c>
      <c r="E1846" s="1" t="s">
        <v>21</v>
      </c>
      <c r="F1846" s="1">
        <v>1311.11</v>
      </c>
      <c r="G1846" s="1" t="s">
        <v>14</v>
      </c>
      <c r="H1846" s="2">
        <v>46063</v>
      </c>
      <c r="I1846" s="1" t="s">
        <v>28</v>
      </c>
      <c r="J1846" s="1">
        <v>26.6</v>
      </c>
      <c r="K1846" s="1">
        <f>COUNTIF(A:A,bank_processed_transactions[[#This Row],[transaction_id]])</f>
        <v>1</v>
      </c>
    </row>
    <row r="1847" spans="1:11" x14ac:dyDescent="0.3">
      <c r="A1847" s="1" t="s">
        <v>1768</v>
      </c>
      <c r="B1847" s="2">
        <v>46058</v>
      </c>
      <c r="C1847" s="1" t="s">
        <v>796</v>
      </c>
      <c r="D1847" s="1" t="s">
        <v>66</v>
      </c>
      <c r="E1847" s="1" t="s">
        <v>27</v>
      </c>
      <c r="F1847" s="1">
        <v>2486.77</v>
      </c>
      <c r="G1847" s="1" t="s">
        <v>14</v>
      </c>
      <c r="H1847" s="2">
        <v>46059</v>
      </c>
      <c r="I1847" s="1" t="s">
        <v>22</v>
      </c>
      <c r="J1847" s="1">
        <v>42</v>
      </c>
      <c r="K1847" s="1">
        <f>COUNTIF(A:A,bank_processed_transactions[[#This Row],[transaction_id]])</f>
        <v>1</v>
      </c>
    </row>
    <row r="1848" spans="1:11" x14ac:dyDescent="0.3">
      <c r="A1848" s="1" t="s">
        <v>2550</v>
      </c>
      <c r="B1848" s="2">
        <v>46041</v>
      </c>
      <c r="C1848" s="1" t="s">
        <v>480</v>
      </c>
      <c r="D1848" s="1" t="s">
        <v>18</v>
      </c>
      <c r="E1848" s="1" t="s">
        <v>13</v>
      </c>
      <c r="F1848" s="1">
        <v>2901.7</v>
      </c>
      <c r="G1848" s="1" t="s">
        <v>89</v>
      </c>
      <c r="H1848" s="2">
        <v>46046</v>
      </c>
      <c r="I1848" s="1" t="s">
        <v>22</v>
      </c>
      <c r="J1848" s="1">
        <v>14.4</v>
      </c>
      <c r="K1848" s="1">
        <f>COUNTIF(A:A,bank_processed_transactions[[#This Row],[transaction_id]])</f>
        <v>1</v>
      </c>
    </row>
    <row r="1849" spans="1:11" x14ac:dyDescent="0.3">
      <c r="A1849" s="1" t="s">
        <v>4306</v>
      </c>
      <c r="B1849" s="2">
        <v>46079</v>
      </c>
      <c r="C1849" s="1" t="s">
        <v>510</v>
      </c>
      <c r="D1849" s="1" t="s">
        <v>12</v>
      </c>
      <c r="E1849" s="1" t="s">
        <v>55</v>
      </c>
      <c r="F1849" s="1">
        <v>5382.84</v>
      </c>
      <c r="G1849" s="1" t="s">
        <v>14</v>
      </c>
      <c r="H1849" s="2">
        <v>46079</v>
      </c>
      <c r="I1849" s="1" t="s">
        <v>15</v>
      </c>
      <c r="J1849" s="1">
        <v>18.2</v>
      </c>
      <c r="K1849" s="1">
        <f>COUNTIF(A:A,bank_processed_transactions[[#This Row],[transaction_id]])</f>
        <v>1</v>
      </c>
    </row>
    <row r="1850" spans="1:11" x14ac:dyDescent="0.3">
      <c r="A1850" s="1" t="s">
        <v>3013</v>
      </c>
      <c r="B1850" s="2">
        <v>46025</v>
      </c>
      <c r="C1850" s="1" t="s">
        <v>198</v>
      </c>
      <c r="D1850" s="1" t="s">
        <v>46</v>
      </c>
      <c r="E1850" s="1" t="s">
        <v>27</v>
      </c>
      <c r="F1850" s="1">
        <v>4198.3100000000004</v>
      </c>
      <c r="G1850" s="1" t="s">
        <v>14</v>
      </c>
      <c r="H1850" s="2">
        <v>46027</v>
      </c>
      <c r="I1850" s="1" t="s">
        <v>15</v>
      </c>
      <c r="J1850" s="1">
        <v>7.6</v>
      </c>
      <c r="K1850" s="1">
        <f>COUNTIF(A:A,bank_processed_transactions[[#This Row],[transaction_id]])</f>
        <v>1</v>
      </c>
    </row>
    <row r="1851" spans="1:11" x14ac:dyDescent="0.3">
      <c r="A1851" s="1" t="s">
        <v>1689</v>
      </c>
      <c r="B1851" s="2">
        <v>46097</v>
      </c>
      <c r="C1851" s="1" t="s">
        <v>149</v>
      </c>
      <c r="D1851" s="1" t="s">
        <v>46</v>
      </c>
      <c r="E1851" s="1" t="s">
        <v>13</v>
      </c>
      <c r="F1851" s="1">
        <v>6285.13</v>
      </c>
      <c r="G1851" s="1" t="s">
        <v>14</v>
      </c>
      <c r="H1851" s="2">
        <v>46097</v>
      </c>
      <c r="I1851" s="1" t="s">
        <v>15</v>
      </c>
      <c r="J1851" s="1">
        <v>25.1</v>
      </c>
      <c r="K1851" s="1">
        <f>COUNTIF(A:A,bank_processed_transactions[[#This Row],[transaction_id]])</f>
        <v>1</v>
      </c>
    </row>
    <row r="1852" spans="1:11" x14ac:dyDescent="0.3">
      <c r="A1852" s="1" t="s">
        <v>2231</v>
      </c>
      <c r="B1852" s="2">
        <v>46025</v>
      </c>
      <c r="C1852" s="1" t="s">
        <v>102</v>
      </c>
      <c r="D1852" s="1" t="s">
        <v>46</v>
      </c>
      <c r="E1852" s="1" t="s">
        <v>13</v>
      </c>
      <c r="F1852" s="1">
        <v>1596.15</v>
      </c>
      <c r="G1852" s="1" t="s">
        <v>14</v>
      </c>
      <c r="H1852" s="2">
        <v>46026</v>
      </c>
      <c r="I1852" s="1" t="s">
        <v>28</v>
      </c>
      <c r="J1852" s="1">
        <v>32.9</v>
      </c>
      <c r="K1852" s="1">
        <f>COUNTIF(A:A,bank_processed_transactions[[#This Row],[transaction_id]])</f>
        <v>1</v>
      </c>
    </row>
    <row r="1853" spans="1:11" x14ac:dyDescent="0.3">
      <c r="A1853" s="1" t="s">
        <v>1753</v>
      </c>
      <c r="B1853" s="2">
        <v>46109</v>
      </c>
      <c r="C1853" s="1" t="s">
        <v>1754</v>
      </c>
      <c r="D1853" s="1" t="s">
        <v>66</v>
      </c>
      <c r="E1853" s="1" t="s">
        <v>13</v>
      </c>
      <c r="F1853" s="1">
        <v>12503.69</v>
      </c>
      <c r="G1853" s="1" t="s">
        <v>14</v>
      </c>
      <c r="H1853" s="2">
        <v>46110</v>
      </c>
      <c r="I1853" s="1" t="s">
        <v>28</v>
      </c>
      <c r="J1853" s="1">
        <v>42.8</v>
      </c>
      <c r="K1853" s="1">
        <f>COUNTIF(A:A,bank_processed_transactions[[#This Row],[transaction_id]])</f>
        <v>1</v>
      </c>
    </row>
    <row r="1854" spans="1:11" x14ac:dyDescent="0.3">
      <c r="A1854" s="1" t="s">
        <v>3763</v>
      </c>
      <c r="B1854" s="2">
        <v>46037</v>
      </c>
      <c r="C1854" s="1" t="s">
        <v>1823</v>
      </c>
      <c r="D1854" s="1" t="s">
        <v>46</v>
      </c>
      <c r="E1854" s="1" t="s">
        <v>27</v>
      </c>
      <c r="F1854" s="1">
        <v>33003.31</v>
      </c>
      <c r="G1854" s="1" t="s">
        <v>89</v>
      </c>
      <c r="H1854" s="2">
        <v>46040</v>
      </c>
      <c r="I1854" s="1" t="s">
        <v>22</v>
      </c>
      <c r="J1854" s="1">
        <v>43.6</v>
      </c>
      <c r="K1854" s="1">
        <f>COUNTIF(A:A,bank_processed_transactions[[#This Row],[transaction_id]])</f>
        <v>1</v>
      </c>
    </row>
    <row r="1855" spans="1:11" x14ac:dyDescent="0.3">
      <c r="A1855" s="1" t="s">
        <v>1255</v>
      </c>
      <c r="B1855" s="2">
        <v>46060</v>
      </c>
      <c r="C1855" s="1" t="s">
        <v>1256</v>
      </c>
      <c r="D1855" s="1" t="s">
        <v>66</v>
      </c>
      <c r="E1855" s="1" t="s">
        <v>27</v>
      </c>
      <c r="F1855" s="1">
        <v>5785.29</v>
      </c>
      <c r="G1855" s="1" t="s">
        <v>14</v>
      </c>
      <c r="H1855" s="2">
        <v>46061</v>
      </c>
      <c r="I1855" s="1" t="s">
        <v>15</v>
      </c>
      <c r="J1855" s="1">
        <v>67.3</v>
      </c>
      <c r="K1855" s="1">
        <f>COUNTIF(A:A,bank_processed_transactions[[#This Row],[transaction_id]])</f>
        <v>2</v>
      </c>
    </row>
    <row r="1856" spans="1:11" x14ac:dyDescent="0.3">
      <c r="A1856" s="1" t="s">
        <v>1255</v>
      </c>
      <c r="B1856" s="2">
        <v>46060</v>
      </c>
      <c r="C1856" s="1" t="s">
        <v>1256</v>
      </c>
      <c r="D1856" s="1" t="s">
        <v>66</v>
      </c>
      <c r="E1856" s="1" t="s">
        <v>27</v>
      </c>
      <c r="F1856" s="1">
        <v>5785.29</v>
      </c>
      <c r="G1856" s="1" t="s">
        <v>14</v>
      </c>
      <c r="H1856" s="2">
        <v>46062</v>
      </c>
      <c r="I1856" s="1" t="s">
        <v>15</v>
      </c>
      <c r="J1856" s="1">
        <v>67.3</v>
      </c>
      <c r="K1856" s="1">
        <f>COUNTIF(A:A,bank_processed_transactions[[#This Row],[transaction_id]])</f>
        <v>2</v>
      </c>
    </row>
    <row r="1857" spans="1:11" x14ac:dyDescent="0.3">
      <c r="A1857" s="1" t="s">
        <v>4154</v>
      </c>
      <c r="B1857" s="2">
        <v>46072</v>
      </c>
      <c r="C1857" s="1" t="s">
        <v>298</v>
      </c>
      <c r="D1857" s="1" t="s">
        <v>35</v>
      </c>
      <c r="E1857" s="1" t="s">
        <v>27</v>
      </c>
      <c r="F1857" s="1">
        <v>4765.6499999999996</v>
      </c>
      <c r="G1857" s="1" t="s">
        <v>14</v>
      </c>
      <c r="H1857" s="2">
        <v>46075</v>
      </c>
      <c r="I1857" s="1" t="s">
        <v>15</v>
      </c>
      <c r="J1857" s="1">
        <v>49.1</v>
      </c>
      <c r="K1857" s="1">
        <f>COUNTIF(A:A,bank_processed_transactions[[#This Row],[transaction_id]])</f>
        <v>1</v>
      </c>
    </row>
    <row r="1858" spans="1:11" x14ac:dyDescent="0.3">
      <c r="A1858" s="1" t="s">
        <v>383</v>
      </c>
      <c r="B1858" s="2">
        <v>46034</v>
      </c>
      <c r="C1858" s="1" t="s">
        <v>192</v>
      </c>
      <c r="D1858" s="1" t="s">
        <v>66</v>
      </c>
      <c r="E1858" s="1" t="s">
        <v>13</v>
      </c>
      <c r="F1858" s="1">
        <v>4574.13</v>
      </c>
      <c r="G1858" s="1" t="s">
        <v>14</v>
      </c>
      <c r="H1858" s="2">
        <v>46037</v>
      </c>
      <c r="I1858" s="1" t="s">
        <v>22</v>
      </c>
      <c r="J1858" s="1">
        <v>24.7</v>
      </c>
      <c r="K1858" s="1">
        <f>COUNTIF(A:A,bank_processed_transactions[[#This Row],[transaction_id]])</f>
        <v>1</v>
      </c>
    </row>
    <row r="1859" spans="1:11" x14ac:dyDescent="0.3">
      <c r="A1859" s="1" t="s">
        <v>3586</v>
      </c>
      <c r="B1859" s="2">
        <v>46069</v>
      </c>
      <c r="C1859" s="1" t="s">
        <v>1378</v>
      </c>
      <c r="D1859" s="1" t="s">
        <v>18</v>
      </c>
      <c r="E1859" s="1" t="s">
        <v>21</v>
      </c>
      <c r="F1859" s="1">
        <v>1324</v>
      </c>
      <c r="G1859" s="1" t="s">
        <v>14</v>
      </c>
      <c r="H1859" s="2">
        <v>46071</v>
      </c>
      <c r="I1859" s="1" t="s">
        <v>22</v>
      </c>
      <c r="J1859" s="1">
        <v>16.899999999999999</v>
      </c>
      <c r="K1859" s="1">
        <f>COUNTIF(A:A,bank_processed_transactions[[#This Row],[transaction_id]])</f>
        <v>1</v>
      </c>
    </row>
    <row r="1860" spans="1:11" x14ac:dyDescent="0.3">
      <c r="A1860" s="1" t="s">
        <v>2534</v>
      </c>
      <c r="B1860" s="2">
        <v>46096</v>
      </c>
      <c r="C1860" s="1" t="s">
        <v>2414</v>
      </c>
      <c r="D1860" s="1" t="s">
        <v>66</v>
      </c>
      <c r="E1860" s="1" t="s">
        <v>27</v>
      </c>
      <c r="F1860" s="1">
        <v>2002.97</v>
      </c>
      <c r="G1860" s="1" t="s">
        <v>14</v>
      </c>
      <c r="H1860" s="2">
        <v>46097</v>
      </c>
      <c r="I1860" s="1" t="s">
        <v>15</v>
      </c>
      <c r="J1860" s="1">
        <v>24.6</v>
      </c>
      <c r="K1860" s="1">
        <f>COUNTIF(A:A,bank_processed_transactions[[#This Row],[transaction_id]])</f>
        <v>1</v>
      </c>
    </row>
    <row r="1861" spans="1:11" x14ac:dyDescent="0.3">
      <c r="A1861" s="1" t="s">
        <v>969</v>
      </c>
      <c r="B1861" s="2">
        <v>46098</v>
      </c>
      <c r="C1861" s="1" t="s">
        <v>314</v>
      </c>
      <c r="D1861" s="1" t="s">
        <v>18</v>
      </c>
      <c r="E1861" s="1" t="s">
        <v>21</v>
      </c>
      <c r="F1861" s="1">
        <v>4414.4399999999996</v>
      </c>
      <c r="G1861" s="1" t="s">
        <v>14</v>
      </c>
      <c r="H1861" s="2">
        <v>46098</v>
      </c>
      <c r="I1861" s="1" t="s">
        <v>15</v>
      </c>
      <c r="J1861" s="1">
        <v>13.7</v>
      </c>
      <c r="K1861" s="1">
        <f>COUNTIF(A:A,bank_processed_transactions[[#This Row],[transaction_id]])</f>
        <v>1</v>
      </c>
    </row>
    <row r="1862" spans="1:11" x14ac:dyDescent="0.3">
      <c r="A1862" s="1" t="s">
        <v>4514</v>
      </c>
      <c r="B1862" s="2">
        <v>46109</v>
      </c>
      <c r="C1862" s="1" t="s">
        <v>1939</v>
      </c>
      <c r="D1862" s="1" t="s">
        <v>18</v>
      </c>
      <c r="E1862" s="1" t="s">
        <v>55</v>
      </c>
      <c r="F1862" s="1">
        <v>6941.16</v>
      </c>
      <c r="G1862" s="1" t="s">
        <v>14</v>
      </c>
      <c r="H1862" s="2">
        <v>46109</v>
      </c>
      <c r="I1862" s="1" t="s">
        <v>28</v>
      </c>
      <c r="J1862" s="1">
        <v>64.400000000000006</v>
      </c>
      <c r="K1862" s="1">
        <f>COUNTIF(A:A,bank_processed_transactions[[#This Row],[transaction_id]])</f>
        <v>1</v>
      </c>
    </row>
    <row r="1863" spans="1:11" x14ac:dyDescent="0.3">
      <c r="A1863" s="1" t="s">
        <v>3852</v>
      </c>
      <c r="B1863" s="2">
        <v>46099</v>
      </c>
      <c r="C1863" s="1" t="s">
        <v>309</v>
      </c>
      <c r="D1863" s="1" t="s">
        <v>12</v>
      </c>
      <c r="E1863" s="1" t="s">
        <v>27</v>
      </c>
      <c r="F1863" s="1">
        <v>1868.79</v>
      </c>
      <c r="G1863" s="1" t="s">
        <v>14</v>
      </c>
      <c r="H1863" s="2">
        <v>46102</v>
      </c>
      <c r="I1863" s="1" t="s">
        <v>15</v>
      </c>
      <c r="J1863" s="1">
        <v>43.5</v>
      </c>
      <c r="K1863" s="1">
        <f>COUNTIF(A:A,bank_processed_transactions[[#This Row],[transaction_id]])</f>
        <v>1</v>
      </c>
    </row>
    <row r="1864" spans="1:11" x14ac:dyDescent="0.3">
      <c r="A1864" s="1" t="s">
        <v>930</v>
      </c>
      <c r="B1864" s="2">
        <v>46084</v>
      </c>
      <c r="C1864" s="1" t="s">
        <v>931</v>
      </c>
      <c r="D1864" s="1" t="s">
        <v>12</v>
      </c>
      <c r="E1864" s="1" t="s">
        <v>13</v>
      </c>
      <c r="F1864" s="1">
        <v>2607.88</v>
      </c>
      <c r="G1864" s="1" t="s">
        <v>14</v>
      </c>
      <c r="H1864" s="2">
        <v>46084</v>
      </c>
      <c r="I1864" s="1" t="s">
        <v>15</v>
      </c>
      <c r="J1864" s="1">
        <v>29.2</v>
      </c>
      <c r="K1864" s="1">
        <f>COUNTIF(A:A,bank_processed_transactions[[#This Row],[transaction_id]])</f>
        <v>1</v>
      </c>
    </row>
    <row r="1865" spans="1:11" x14ac:dyDescent="0.3">
      <c r="A1865" s="1" t="s">
        <v>3378</v>
      </c>
      <c r="B1865" s="2">
        <v>46078</v>
      </c>
      <c r="C1865" s="1" t="s">
        <v>3379</v>
      </c>
      <c r="D1865" s="1" t="s">
        <v>18</v>
      </c>
      <c r="E1865" s="1" t="s">
        <v>55</v>
      </c>
      <c r="F1865" s="1">
        <v>1330.78</v>
      </c>
      <c r="G1865" s="1" t="s">
        <v>14</v>
      </c>
      <c r="H1865" s="2">
        <v>46081</v>
      </c>
      <c r="I1865" s="1" t="s">
        <v>15</v>
      </c>
      <c r="J1865" s="1">
        <v>90.2</v>
      </c>
      <c r="K1865" s="1">
        <f>COUNTIF(A:A,bank_processed_transactions[[#This Row],[transaction_id]])</f>
        <v>1</v>
      </c>
    </row>
    <row r="1866" spans="1:11" x14ac:dyDescent="0.3">
      <c r="A1866" s="1" t="s">
        <v>4929</v>
      </c>
      <c r="B1866" s="2">
        <v>46089</v>
      </c>
      <c r="C1866" s="1" t="s">
        <v>3818</v>
      </c>
      <c r="D1866" s="1" t="s">
        <v>18</v>
      </c>
      <c r="E1866" s="1" t="s">
        <v>13</v>
      </c>
      <c r="F1866" s="1">
        <v>11497.59</v>
      </c>
      <c r="G1866" s="1" t="s">
        <v>14</v>
      </c>
      <c r="H1866" s="2">
        <v>46092</v>
      </c>
      <c r="I1866" s="1" t="s">
        <v>28</v>
      </c>
      <c r="J1866" s="1">
        <v>26.5</v>
      </c>
      <c r="K1866" s="1">
        <f>COUNTIF(A:A,bank_processed_transactions[[#This Row],[transaction_id]])</f>
        <v>1</v>
      </c>
    </row>
    <row r="1867" spans="1:11" x14ac:dyDescent="0.3">
      <c r="A1867" s="1" t="s">
        <v>408</v>
      </c>
      <c r="B1867" s="2">
        <v>46091</v>
      </c>
      <c r="C1867" s="1" t="s">
        <v>409</v>
      </c>
      <c r="D1867" s="1" t="s">
        <v>46</v>
      </c>
      <c r="E1867" s="1" t="s">
        <v>27</v>
      </c>
      <c r="F1867" s="1">
        <v>2113.9499999999998</v>
      </c>
      <c r="G1867" s="1" t="s">
        <v>14</v>
      </c>
      <c r="H1867" s="2">
        <v>46091</v>
      </c>
      <c r="I1867" s="1" t="s">
        <v>15</v>
      </c>
      <c r="J1867" s="1">
        <v>19.3</v>
      </c>
      <c r="K1867" s="1">
        <f>COUNTIF(A:A,bank_processed_transactions[[#This Row],[transaction_id]])</f>
        <v>1</v>
      </c>
    </row>
    <row r="1868" spans="1:11" x14ac:dyDescent="0.3">
      <c r="A1868" s="1" t="s">
        <v>2212</v>
      </c>
      <c r="B1868" s="2">
        <v>46102</v>
      </c>
      <c r="C1868" s="1" t="s">
        <v>510</v>
      </c>
      <c r="D1868" s="1" t="s">
        <v>12</v>
      </c>
      <c r="E1868" s="1" t="s">
        <v>13</v>
      </c>
      <c r="F1868" s="1">
        <v>12007.96</v>
      </c>
      <c r="G1868" s="1" t="s">
        <v>14</v>
      </c>
      <c r="H1868" s="2">
        <v>46103</v>
      </c>
      <c r="I1868" s="1" t="s">
        <v>22</v>
      </c>
      <c r="J1868" s="1">
        <v>18.600000000000001</v>
      </c>
      <c r="K1868" s="1">
        <f>COUNTIF(A:A,bank_processed_transactions[[#This Row],[transaction_id]])</f>
        <v>1</v>
      </c>
    </row>
    <row r="1869" spans="1:11" x14ac:dyDescent="0.3">
      <c r="A1869" s="1" t="s">
        <v>2314</v>
      </c>
      <c r="B1869" s="2">
        <v>46039</v>
      </c>
      <c r="C1869" s="1" t="s">
        <v>813</v>
      </c>
      <c r="D1869" s="1" t="s">
        <v>66</v>
      </c>
      <c r="E1869" s="1" t="s">
        <v>13</v>
      </c>
      <c r="F1869" s="1">
        <v>7715.87</v>
      </c>
      <c r="G1869" s="1" t="s">
        <v>14</v>
      </c>
      <c r="H1869" s="2">
        <v>46041</v>
      </c>
      <c r="I1869" s="1" t="s">
        <v>15</v>
      </c>
      <c r="J1869" s="1">
        <v>42.1</v>
      </c>
      <c r="K1869" s="1">
        <f>COUNTIF(A:A,bank_processed_transactions[[#This Row],[transaction_id]])</f>
        <v>1</v>
      </c>
    </row>
    <row r="1870" spans="1:11" x14ac:dyDescent="0.3">
      <c r="A1870" s="1" t="s">
        <v>2812</v>
      </c>
      <c r="B1870" s="2">
        <v>46083</v>
      </c>
      <c r="C1870" s="1" t="s">
        <v>2236</v>
      </c>
      <c r="D1870" s="1" t="s">
        <v>12</v>
      </c>
      <c r="E1870" s="1" t="s">
        <v>21</v>
      </c>
      <c r="F1870" s="1">
        <v>26759.32</v>
      </c>
      <c r="G1870" s="1" t="s">
        <v>14</v>
      </c>
      <c r="H1870" s="2">
        <v>46086</v>
      </c>
      <c r="I1870" s="1" t="s">
        <v>15</v>
      </c>
      <c r="J1870" s="1">
        <v>14.2</v>
      </c>
      <c r="K1870" s="1">
        <f>COUNTIF(A:A,bank_processed_transactions[[#This Row],[transaction_id]])</f>
        <v>1</v>
      </c>
    </row>
    <row r="1871" spans="1:11" x14ac:dyDescent="0.3">
      <c r="A1871" s="1" t="s">
        <v>1027</v>
      </c>
      <c r="B1871" s="2">
        <v>46082</v>
      </c>
      <c r="C1871" s="1" t="s">
        <v>314</v>
      </c>
      <c r="D1871" s="1" t="s">
        <v>66</v>
      </c>
      <c r="E1871" s="1" t="s">
        <v>13</v>
      </c>
      <c r="F1871" s="1">
        <v>21273.89</v>
      </c>
      <c r="G1871" s="1" t="s">
        <v>14</v>
      </c>
      <c r="H1871" s="2">
        <v>46085</v>
      </c>
      <c r="I1871" s="1" t="s">
        <v>28</v>
      </c>
      <c r="J1871" s="1">
        <v>23</v>
      </c>
      <c r="K1871" s="1">
        <f>COUNTIF(A:A,bank_processed_transactions[[#This Row],[transaction_id]])</f>
        <v>1</v>
      </c>
    </row>
    <row r="1872" spans="1:11" x14ac:dyDescent="0.3">
      <c r="A1872" s="1" t="s">
        <v>3019</v>
      </c>
      <c r="B1872" s="2">
        <v>46110</v>
      </c>
      <c r="C1872" s="1" t="s">
        <v>2469</v>
      </c>
      <c r="D1872" s="1" t="s">
        <v>12</v>
      </c>
      <c r="E1872" s="1" t="s">
        <v>21</v>
      </c>
      <c r="F1872" s="1">
        <v>61406.52</v>
      </c>
      <c r="G1872" s="1" t="s">
        <v>14</v>
      </c>
      <c r="H1872" s="2">
        <v>46110</v>
      </c>
      <c r="I1872" s="1" t="s">
        <v>15</v>
      </c>
      <c r="J1872" s="1">
        <v>4.5</v>
      </c>
      <c r="K1872" s="1">
        <f>COUNTIF(A:A,bank_processed_transactions[[#This Row],[transaction_id]])</f>
        <v>1</v>
      </c>
    </row>
    <row r="1873" spans="1:11" x14ac:dyDescent="0.3">
      <c r="A1873" s="1" t="s">
        <v>4647</v>
      </c>
      <c r="B1873" s="2">
        <v>46047</v>
      </c>
      <c r="C1873" s="1" t="s">
        <v>1694</v>
      </c>
      <c r="D1873" s="1" t="s">
        <v>12</v>
      </c>
      <c r="E1873" s="1" t="s">
        <v>21</v>
      </c>
      <c r="F1873" s="1">
        <v>920.91</v>
      </c>
      <c r="G1873" s="1" t="s">
        <v>14</v>
      </c>
      <c r="H1873" s="2">
        <v>46049</v>
      </c>
      <c r="I1873" s="1" t="s">
        <v>22</v>
      </c>
      <c r="J1873" s="1">
        <v>43.4</v>
      </c>
      <c r="K1873" s="1">
        <f>COUNTIF(A:A,bank_processed_transactions[[#This Row],[transaction_id]])</f>
        <v>1</v>
      </c>
    </row>
    <row r="1874" spans="1:11" x14ac:dyDescent="0.3">
      <c r="A1874" s="1" t="s">
        <v>2863</v>
      </c>
      <c r="B1874" s="2">
        <v>46087</v>
      </c>
      <c r="C1874" s="1" t="s">
        <v>1724</v>
      </c>
      <c r="D1874" s="1" t="s">
        <v>12</v>
      </c>
      <c r="E1874" s="1" t="s">
        <v>27</v>
      </c>
      <c r="F1874" s="1">
        <v>1680.41</v>
      </c>
      <c r="G1874" s="1" t="s">
        <v>14</v>
      </c>
      <c r="H1874" s="2">
        <v>46088</v>
      </c>
      <c r="I1874" s="1" t="s">
        <v>22</v>
      </c>
      <c r="J1874" s="1">
        <v>7.9</v>
      </c>
      <c r="K1874" s="1">
        <f>COUNTIF(A:A,bank_processed_transactions[[#This Row],[transaction_id]])</f>
        <v>1</v>
      </c>
    </row>
    <row r="1875" spans="1:11" x14ac:dyDescent="0.3">
      <c r="A1875" s="1" t="s">
        <v>327</v>
      </c>
      <c r="B1875" s="2">
        <v>46052</v>
      </c>
      <c r="C1875" s="1" t="s">
        <v>328</v>
      </c>
      <c r="D1875" s="1" t="s">
        <v>12</v>
      </c>
      <c r="E1875" s="1" t="s">
        <v>27</v>
      </c>
      <c r="F1875" s="1">
        <v>6946.58</v>
      </c>
      <c r="G1875" s="1" t="s">
        <v>14</v>
      </c>
      <c r="H1875" s="2">
        <v>46055</v>
      </c>
      <c r="I1875" s="1" t="s">
        <v>28</v>
      </c>
      <c r="J1875" s="1">
        <v>16.899999999999999</v>
      </c>
      <c r="K1875" s="1">
        <f>COUNTIF(A:A,bank_processed_transactions[[#This Row],[transaction_id]])</f>
        <v>1</v>
      </c>
    </row>
    <row r="1876" spans="1:11" x14ac:dyDescent="0.3">
      <c r="A1876" s="1" t="s">
        <v>4792</v>
      </c>
      <c r="B1876" s="2">
        <v>46031</v>
      </c>
      <c r="C1876" s="1" t="s">
        <v>141</v>
      </c>
      <c r="D1876" s="1" t="s">
        <v>12</v>
      </c>
      <c r="E1876" s="1" t="s">
        <v>21</v>
      </c>
      <c r="F1876" s="1">
        <v>2675.39</v>
      </c>
      <c r="G1876" s="1" t="s">
        <v>14</v>
      </c>
      <c r="H1876" s="2">
        <v>46032</v>
      </c>
      <c r="I1876" s="1" t="s">
        <v>15</v>
      </c>
      <c r="J1876" s="1">
        <v>54.8</v>
      </c>
      <c r="K1876" s="1">
        <f>COUNTIF(A:A,bank_processed_transactions[[#This Row],[transaction_id]])</f>
        <v>1</v>
      </c>
    </row>
    <row r="1877" spans="1:11" x14ac:dyDescent="0.3">
      <c r="A1877" s="1" t="s">
        <v>3133</v>
      </c>
      <c r="B1877" s="2">
        <v>46073</v>
      </c>
      <c r="C1877" s="1" t="s">
        <v>1405</v>
      </c>
      <c r="D1877" s="1" t="s">
        <v>18</v>
      </c>
      <c r="E1877" s="1" t="s">
        <v>21</v>
      </c>
      <c r="F1877" s="1">
        <v>506.35</v>
      </c>
      <c r="G1877" s="1" t="s">
        <v>14</v>
      </c>
      <c r="H1877" s="2">
        <v>46074</v>
      </c>
      <c r="I1877" s="1" t="s">
        <v>22</v>
      </c>
      <c r="J1877" s="1">
        <v>4.3</v>
      </c>
      <c r="K1877" s="1">
        <f>COUNTIF(A:A,bank_processed_transactions[[#This Row],[transaction_id]])</f>
        <v>1</v>
      </c>
    </row>
    <row r="1878" spans="1:11" x14ac:dyDescent="0.3">
      <c r="A1878" s="1" t="s">
        <v>3084</v>
      </c>
      <c r="B1878" s="2">
        <v>46039</v>
      </c>
      <c r="C1878" s="1" t="s">
        <v>1823</v>
      </c>
      <c r="D1878" s="1" t="s">
        <v>12</v>
      </c>
      <c r="E1878" s="1" t="s">
        <v>13</v>
      </c>
      <c r="F1878" s="1">
        <v>16541.330000000002</v>
      </c>
      <c r="G1878" s="1" t="s">
        <v>14</v>
      </c>
      <c r="H1878" s="2">
        <v>46040</v>
      </c>
      <c r="I1878" s="1" t="s">
        <v>28</v>
      </c>
      <c r="J1878" s="1">
        <v>14.3</v>
      </c>
      <c r="K1878" s="1">
        <f>COUNTIF(A:A,bank_processed_transactions[[#This Row],[transaction_id]])</f>
        <v>1</v>
      </c>
    </row>
    <row r="1879" spans="1:11" x14ac:dyDescent="0.3">
      <c r="A1879" s="1" t="s">
        <v>2339</v>
      </c>
      <c r="B1879" s="2">
        <v>46097</v>
      </c>
      <c r="C1879" s="1" t="s">
        <v>1455</v>
      </c>
      <c r="D1879" s="1" t="s">
        <v>18</v>
      </c>
      <c r="E1879" s="1" t="s">
        <v>13</v>
      </c>
      <c r="F1879" s="1">
        <v>1766.02</v>
      </c>
      <c r="G1879" s="1" t="s">
        <v>14</v>
      </c>
      <c r="H1879" s="2">
        <v>46099</v>
      </c>
      <c r="I1879" s="1" t="s">
        <v>22</v>
      </c>
      <c r="J1879" s="1">
        <v>47.8</v>
      </c>
      <c r="K1879" s="1">
        <f>COUNTIF(A:A,bank_processed_transactions[[#This Row],[transaction_id]])</f>
        <v>1</v>
      </c>
    </row>
    <row r="1880" spans="1:11" x14ac:dyDescent="0.3">
      <c r="A1880" s="1" t="s">
        <v>1298</v>
      </c>
      <c r="B1880" s="2">
        <v>46028</v>
      </c>
      <c r="C1880" s="1" t="s">
        <v>529</v>
      </c>
      <c r="D1880" s="1" t="s">
        <v>18</v>
      </c>
      <c r="E1880" s="1" t="s">
        <v>13</v>
      </c>
      <c r="F1880" s="1">
        <v>4027.05</v>
      </c>
      <c r="G1880" s="1" t="s">
        <v>94</v>
      </c>
      <c r="H1880" s="2">
        <v>46033</v>
      </c>
      <c r="I1880" s="1" t="s">
        <v>22</v>
      </c>
      <c r="J1880" s="1">
        <v>29.3</v>
      </c>
      <c r="K1880" s="1">
        <f>COUNTIF(A:A,bank_processed_transactions[[#This Row],[transaction_id]])</f>
        <v>1</v>
      </c>
    </row>
    <row r="1881" spans="1:11" x14ac:dyDescent="0.3">
      <c r="A1881" s="1" t="s">
        <v>789</v>
      </c>
      <c r="B1881" s="2">
        <v>46025</v>
      </c>
      <c r="C1881" s="1" t="s">
        <v>790</v>
      </c>
      <c r="D1881" s="1" t="s">
        <v>46</v>
      </c>
      <c r="E1881" s="1" t="s">
        <v>13</v>
      </c>
      <c r="F1881" s="1">
        <v>22170.01</v>
      </c>
      <c r="G1881" s="1" t="s">
        <v>14</v>
      </c>
      <c r="H1881" s="2">
        <v>46028</v>
      </c>
      <c r="I1881" s="1" t="s">
        <v>28</v>
      </c>
      <c r="J1881" s="1">
        <v>12.1</v>
      </c>
      <c r="K1881" s="1">
        <f>COUNTIF(A:A,bank_processed_transactions[[#This Row],[transaction_id]])</f>
        <v>1</v>
      </c>
    </row>
    <row r="1882" spans="1:11" x14ac:dyDescent="0.3">
      <c r="A1882" s="1" t="s">
        <v>3734</v>
      </c>
      <c r="B1882" s="2">
        <v>46065</v>
      </c>
      <c r="C1882" s="1" t="s">
        <v>165</v>
      </c>
      <c r="D1882" s="1" t="s">
        <v>35</v>
      </c>
      <c r="E1882" s="1" t="s">
        <v>21</v>
      </c>
      <c r="F1882" s="1">
        <v>11872.13</v>
      </c>
      <c r="G1882" s="1" t="s">
        <v>14</v>
      </c>
      <c r="H1882" s="2">
        <v>46067</v>
      </c>
      <c r="I1882" s="1" t="s">
        <v>15</v>
      </c>
      <c r="J1882" s="1">
        <v>36.4</v>
      </c>
      <c r="K1882" s="1">
        <f>COUNTIF(A:A,bank_processed_transactions[[#This Row],[transaction_id]])</f>
        <v>1</v>
      </c>
    </row>
    <row r="1883" spans="1:11" x14ac:dyDescent="0.3">
      <c r="A1883" s="1" t="s">
        <v>1044</v>
      </c>
      <c r="B1883" s="2">
        <v>46061</v>
      </c>
      <c r="C1883" s="1" t="s">
        <v>474</v>
      </c>
      <c r="D1883" s="1" t="s">
        <v>18</v>
      </c>
      <c r="E1883" s="1" t="s">
        <v>13</v>
      </c>
      <c r="F1883" s="1">
        <v>2907.33</v>
      </c>
      <c r="G1883" s="1" t="s">
        <v>14</v>
      </c>
      <c r="H1883" s="2">
        <v>46064</v>
      </c>
      <c r="I1883" s="1" t="s">
        <v>28</v>
      </c>
      <c r="J1883" s="1">
        <v>0.8</v>
      </c>
      <c r="K1883" s="1">
        <f>COUNTIF(A:A,bank_processed_transactions[[#This Row],[transaction_id]])</f>
        <v>1</v>
      </c>
    </row>
    <row r="1884" spans="1:11" x14ac:dyDescent="0.3">
      <c r="A1884" s="1" t="s">
        <v>2020</v>
      </c>
      <c r="B1884" s="2">
        <v>46063</v>
      </c>
      <c r="C1884" s="1" t="s">
        <v>2021</v>
      </c>
      <c r="D1884" s="1" t="s">
        <v>18</v>
      </c>
      <c r="E1884" s="1" t="s">
        <v>21</v>
      </c>
      <c r="F1884" s="1">
        <v>19446.14</v>
      </c>
      <c r="G1884" s="1" t="s">
        <v>14</v>
      </c>
      <c r="H1884" s="2">
        <v>46064</v>
      </c>
      <c r="I1884" s="1" t="s">
        <v>28</v>
      </c>
      <c r="J1884" s="1">
        <v>23.4</v>
      </c>
      <c r="K1884" s="1">
        <f>COUNTIF(A:A,bank_processed_transactions[[#This Row],[transaction_id]])</f>
        <v>1</v>
      </c>
    </row>
    <row r="1885" spans="1:11" x14ac:dyDescent="0.3">
      <c r="A1885" s="1" t="s">
        <v>178</v>
      </c>
      <c r="B1885" s="2">
        <v>46053</v>
      </c>
      <c r="C1885" s="1" t="s">
        <v>24</v>
      </c>
      <c r="D1885" s="1" t="s">
        <v>18</v>
      </c>
      <c r="E1885" s="1" t="s">
        <v>13</v>
      </c>
      <c r="F1885" s="1">
        <v>3054.21</v>
      </c>
      <c r="G1885" s="1" t="s">
        <v>14</v>
      </c>
      <c r="H1885" s="2">
        <v>46056</v>
      </c>
      <c r="I1885" s="1" t="s">
        <v>15</v>
      </c>
      <c r="J1885" s="1">
        <v>14.3</v>
      </c>
      <c r="K1885" s="1">
        <f>COUNTIF(A:A,bank_processed_transactions[[#This Row],[transaction_id]])</f>
        <v>1</v>
      </c>
    </row>
    <row r="1886" spans="1:11" x14ac:dyDescent="0.3">
      <c r="A1886" s="1" t="s">
        <v>4846</v>
      </c>
      <c r="B1886" s="2">
        <v>46038</v>
      </c>
      <c r="C1886" s="1" t="s">
        <v>309</v>
      </c>
      <c r="D1886" s="1" t="s">
        <v>35</v>
      </c>
      <c r="E1886" s="1" t="s">
        <v>21</v>
      </c>
      <c r="F1886" s="1">
        <v>4273.1899999999996</v>
      </c>
      <c r="G1886" s="1" t="s">
        <v>14</v>
      </c>
      <c r="H1886" s="2">
        <v>46041</v>
      </c>
      <c r="I1886" s="1" t="s">
        <v>15</v>
      </c>
      <c r="J1886" s="1">
        <v>38</v>
      </c>
      <c r="K1886" s="1">
        <f>COUNTIF(A:A,bank_processed_transactions[[#This Row],[transaction_id]])</f>
        <v>1</v>
      </c>
    </row>
    <row r="1887" spans="1:11" x14ac:dyDescent="0.3">
      <c r="A1887" s="1" t="s">
        <v>511</v>
      </c>
      <c r="B1887" s="2">
        <v>46085</v>
      </c>
      <c r="C1887" s="1" t="s">
        <v>512</v>
      </c>
      <c r="D1887" s="1" t="s">
        <v>35</v>
      </c>
      <c r="E1887" s="1" t="s">
        <v>13</v>
      </c>
      <c r="F1887" s="1">
        <v>36692.449999999997</v>
      </c>
      <c r="G1887" s="1" t="s">
        <v>14</v>
      </c>
      <c r="H1887" s="2">
        <v>46086</v>
      </c>
      <c r="I1887" s="1" t="s">
        <v>28</v>
      </c>
      <c r="J1887" s="1">
        <v>12.4</v>
      </c>
      <c r="K1887" s="1">
        <f>COUNTIF(A:A,bank_processed_transactions[[#This Row],[transaction_id]])</f>
        <v>1</v>
      </c>
    </row>
    <row r="1888" spans="1:11" x14ac:dyDescent="0.3">
      <c r="A1888" s="1" t="s">
        <v>4491</v>
      </c>
      <c r="B1888" s="2">
        <v>46039</v>
      </c>
      <c r="C1888" s="1" t="s">
        <v>871</v>
      </c>
      <c r="D1888" s="1" t="s">
        <v>18</v>
      </c>
      <c r="E1888" s="1" t="s">
        <v>21</v>
      </c>
      <c r="F1888" s="1">
        <v>16855.43</v>
      </c>
      <c r="G1888" s="1" t="s">
        <v>14</v>
      </c>
      <c r="H1888" s="2">
        <v>46040</v>
      </c>
      <c r="I1888" s="1" t="s">
        <v>28</v>
      </c>
      <c r="J1888" s="1">
        <v>29</v>
      </c>
      <c r="K1888" s="1">
        <f>COUNTIF(A:A,bank_processed_transactions[[#This Row],[transaction_id]])</f>
        <v>1</v>
      </c>
    </row>
    <row r="1889" spans="1:11" x14ac:dyDescent="0.3">
      <c r="A1889" s="1" t="s">
        <v>4927</v>
      </c>
      <c r="B1889" s="2">
        <v>46110</v>
      </c>
      <c r="C1889" s="1" t="s">
        <v>1036</v>
      </c>
      <c r="D1889" s="1" t="s">
        <v>12</v>
      </c>
      <c r="E1889" s="1" t="s">
        <v>13</v>
      </c>
      <c r="F1889" s="1">
        <v>1817.63</v>
      </c>
      <c r="G1889" s="1" t="s">
        <v>14</v>
      </c>
      <c r="H1889" s="2">
        <v>46113</v>
      </c>
      <c r="I1889" s="1" t="s">
        <v>28</v>
      </c>
      <c r="J1889" s="1">
        <v>48</v>
      </c>
      <c r="K1889" s="1">
        <f>COUNTIF(A:A,bank_processed_transactions[[#This Row],[transaction_id]])</f>
        <v>1</v>
      </c>
    </row>
    <row r="1890" spans="1:11" x14ac:dyDescent="0.3">
      <c r="A1890" s="1" t="s">
        <v>2178</v>
      </c>
      <c r="B1890" s="2">
        <v>46087</v>
      </c>
      <c r="C1890" s="1" t="s">
        <v>512</v>
      </c>
      <c r="D1890" s="1" t="s">
        <v>35</v>
      </c>
      <c r="E1890" s="1" t="s">
        <v>55</v>
      </c>
      <c r="F1890" s="1">
        <v>18275.22</v>
      </c>
      <c r="G1890" s="1" t="s">
        <v>14</v>
      </c>
      <c r="H1890" s="2">
        <v>46087</v>
      </c>
      <c r="I1890" s="1" t="s">
        <v>15</v>
      </c>
      <c r="J1890" s="1">
        <v>35.5</v>
      </c>
      <c r="K1890" s="1">
        <f>COUNTIF(A:A,bank_processed_transactions[[#This Row],[transaction_id]])</f>
        <v>1</v>
      </c>
    </row>
    <row r="1891" spans="1:11" x14ac:dyDescent="0.3">
      <c r="A1891" s="1" t="s">
        <v>4878</v>
      </c>
      <c r="B1891" s="2">
        <v>46085</v>
      </c>
      <c r="C1891" s="1" t="s">
        <v>452</v>
      </c>
      <c r="D1891" s="1" t="s">
        <v>18</v>
      </c>
      <c r="E1891" s="1" t="s">
        <v>27</v>
      </c>
      <c r="F1891" s="1">
        <v>23033.25</v>
      </c>
      <c r="G1891" s="1" t="s">
        <v>14</v>
      </c>
      <c r="H1891" s="2">
        <v>46087</v>
      </c>
      <c r="I1891" s="1" t="s">
        <v>28</v>
      </c>
      <c r="J1891" s="1">
        <v>1.8</v>
      </c>
      <c r="K1891" s="1">
        <f>COUNTIF(A:A,bank_processed_transactions[[#This Row],[transaction_id]])</f>
        <v>1</v>
      </c>
    </row>
    <row r="1892" spans="1:11" x14ac:dyDescent="0.3">
      <c r="A1892" s="1" t="s">
        <v>1209</v>
      </c>
      <c r="B1892" s="2">
        <v>46088</v>
      </c>
      <c r="C1892" s="1" t="s">
        <v>328</v>
      </c>
      <c r="D1892" s="1" t="s">
        <v>18</v>
      </c>
      <c r="E1892" s="1" t="s">
        <v>27</v>
      </c>
      <c r="F1892" s="1">
        <v>2539.84</v>
      </c>
      <c r="G1892" s="1" t="s">
        <v>14</v>
      </c>
      <c r="H1892" s="2">
        <v>46089</v>
      </c>
      <c r="I1892" s="1" t="s">
        <v>15</v>
      </c>
      <c r="J1892" s="1">
        <v>27.2</v>
      </c>
      <c r="K1892" s="1">
        <f>COUNTIF(A:A,bank_processed_transactions[[#This Row],[transaction_id]])</f>
        <v>1</v>
      </c>
    </row>
    <row r="1893" spans="1:11" x14ac:dyDescent="0.3">
      <c r="A1893" s="1" t="s">
        <v>985</v>
      </c>
      <c r="B1893" s="2">
        <v>46092</v>
      </c>
      <c r="C1893" s="1" t="s">
        <v>37</v>
      </c>
      <c r="D1893" s="1" t="s">
        <v>46</v>
      </c>
      <c r="E1893" s="1" t="s">
        <v>13</v>
      </c>
      <c r="F1893" s="1">
        <v>2991.68</v>
      </c>
      <c r="G1893" s="1" t="s">
        <v>14</v>
      </c>
      <c r="H1893" s="2">
        <v>46095</v>
      </c>
      <c r="I1893" s="1" t="s">
        <v>22</v>
      </c>
      <c r="J1893" s="1">
        <v>64.400000000000006</v>
      </c>
      <c r="K1893" s="1">
        <f>COUNTIF(A:A,bank_processed_transactions[[#This Row],[transaction_id]])</f>
        <v>2</v>
      </c>
    </row>
    <row r="1894" spans="1:11" x14ac:dyDescent="0.3">
      <c r="A1894" s="1" t="s">
        <v>985</v>
      </c>
      <c r="B1894" s="2">
        <v>46092</v>
      </c>
      <c r="C1894" s="1" t="s">
        <v>37</v>
      </c>
      <c r="D1894" s="1" t="s">
        <v>46</v>
      </c>
      <c r="E1894" s="1" t="s">
        <v>13</v>
      </c>
      <c r="F1894" s="1">
        <v>2991.68</v>
      </c>
      <c r="G1894" s="1" t="s">
        <v>14</v>
      </c>
      <c r="H1894" s="2">
        <v>46096</v>
      </c>
      <c r="I1894" s="1" t="s">
        <v>22</v>
      </c>
      <c r="J1894" s="1">
        <v>64.400000000000006</v>
      </c>
      <c r="K1894" s="1">
        <f>COUNTIF(A:A,bank_processed_transactions[[#This Row],[transaction_id]])</f>
        <v>2</v>
      </c>
    </row>
    <row r="1895" spans="1:11" x14ac:dyDescent="0.3">
      <c r="A1895" s="1" t="s">
        <v>4312</v>
      </c>
      <c r="B1895" s="2">
        <v>46110</v>
      </c>
      <c r="C1895" s="1" t="s">
        <v>3903</v>
      </c>
      <c r="D1895" s="1" t="s">
        <v>46</v>
      </c>
      <c r="E1895" s="1" t="s">
        <v>13</v>
      </c>
      <c r="F1895" s="1">
        <v>2043.39</v>
      </c>
      <c r="G1895" s="1" t="s">
        <v>14</v>
      </c>
      <c r="H1895" s="2">
        <v>46110</v>
      </c>
      <c r="I1895" s="1" t="s">
        <v>15</v>
      </c>
      <c r="J1895" s="1">
        <v>37.5</v>
      </c>
      <c r="K1895" s="1">
        <f>COUNTIF(A:A,bank_processed_transactions[[#This Row],[transaction_id]])</f>
        <v>1</v>
      </c>
    </row>
    <row r="1896" spans="1:11" x14ac:dyDescent="0.3">
      <c r="A1896" s="1" t="s">
        <v>1780</v>
      </c>
      <c r="B1896" s="2">
        <v>46056</v>
      </c>
      <c r="C1896" s="1" t="s">
        <v>635</v>
      </c>
      <c r="D1896" s="1" t="s">
        <v>12</v>
      </c>
      <c r="E1896" s="1" t="s">
        <v>55</v>
      </c>
      <c r="F1896" s="1">
        <v>6586.01</v>
      </c>
      <c r="G1896" s="1" t="s">
        <v>14</v>
      </c>
      <c r="H1896" s="2">
        <v>46057</v>
      </c>
      <c r="I1896" s="1" t="s">
        <v>15</v>
      </c>
      <c r="J1896" s="1">
        <v>30.3</v>
      </c>
      <c r="K1896" s="1">
        <f>COUNTIF(A:A,bank_processed_transactions[[#This Row],[transaction_id]])</f>
        <v>1</v>
      </c>
    </row>
    <row r="1897" spans="1:11" x14ac:dyDescent="0.3">
      <c r="A1897" s="1" t="s">
        <v>3647</v>
      </c>
      <c r="B1897" s="2">
        <v>46097</v>
      </c>
      <c r="C1897" s="1" t="s">
        <v>1751</v>
      </c>
      <c r="D1897" s="1" t="s">
        <v>12</v>
      </c>
      <c r="E1897" s="1" t="s">
        <v>13</v>
      </c>
      <c r="F1897" s="1">
        <v>1232.3699999999999</v>
      </c>
      <c r="G1897" s="1" t="s">
        <v>14</v>
      </c>
      <c r="H1897" s="2">
        <v>46098</v>
      </c>
      <c r="I1897" s="1" t="s">
        <v>22</v>
      </c>
      <c r="J1897" s="1">
        <v>14.9</v>
      </c>
      <c r="K1897" s="1">
        <f>COUNTIF(A:A,bank_processed_transactions[[#This Row],[transaction_id]])</f>
        <v>1</v>
      </c>
    </row>
    <row r="1898" spans="1:11" x14ac:dyDescent="0.3">
      <c r="A1898" s="1" t="s">
        <v>1717</v>
      </c>
      <c r="B1898" s="2">
        <v>46090</v>
      </c>
      <c r="C1898" s="1" t="s">
        <v>1718</v>
      </c>
      <c r="D1898" s="1" t="s">
        <v>18</v>
      </c>
      <c r="E1898" s="1" t="s">
        <v>27</v>
      </c>
      <c r="F1898" s="1">
        <v>8243.15</v>
      </c>
      <c r="G1898" s="1" t="s">
        <v>14</v>
      </c>
      <c r="H1898" s="2">
        <v>46091</v>
      </c>
      <c r="I1898" s="1" t="s">
        <v>22</v>
      </c>
      <c r="J1898" s="1">
        <v>12.2</v>
      </c>
      <c r="K1898" s="1">
        <f>COUNTIF(A:A,bank_processed_transactions[[#This Row],[transaction_id]])</f>
        <v>1</v>
      </c>
    </row>
    <row r="1899" spans="1:11" x14ac:dyDescent="0.3">
      <c r="A1899" s="1" t="s">
        <v>4098</v>
      </c>
      <c r="B1899" s="2">
        <v>46058</v>
      </c>
      <c r="C1899" s="1" t="s">
        <v>725</v>
      </c>
      <c r="D1899" s="1" t="s">
        <v>46</v>
      </c>
      <c r="E1899" s="1" t="s">
        <v>13</v>
      </c>
      <c r="F1899" s="1">
        <v>3322.61</v>
      </c>
      <c r="G1899" s="1" t="s">
        <v>14</v>
      </c>
      <c r="H1899" s="2">
        <v>46060</v>
      </c>
      <c r="I1899" s="1" t="s">
        <v>22</v>
      </c>
      <c r="J1899" s="1">
        <v>19.100000000000001</v>
      </c>
      <c r="K1899" s="1">
        <f>COUNTIF(A:A,bank_processed_transactions[[#This Row],[transaction_id]])</f>
        <v>1</v>
      </c>
    </row>
    <row r="1900" spans="1:11" x14ac:dyDescent="0.3">
      <c r="A1900" s="1" t="s">
        <v>4079</v>
      </c>
      <c r="B1900" s="2">
        <v>46062</v>
      </c>
      <c r="C1900" s="1" t="s">
        <v>635</v>
      </c>
      <c r="D1900" s="1" t="s">
        <v>35</v>
      </c>
      <c r="E1900" s="1" t="s">
        <v>13</v>
      </c>
      <c r="F1900" s="1">
        <v>1949.98</v>
      </c>
      <c r="G1900" s="1" t="s">
        <v>14</v>
      </c>
      <c r="H1900" s="2">
        <v>46065</v>
      </c>
      <c r="I1900" s="1" t="s">
        <v>22</v>
      </c>
      <c r="J1900" s="1">
        <v>15.7</v>
      </c>
      <c r="K1900" s="1">
        <f>COUNTIF(A:A,bank_processed_transactions[[#This Row],[transaction_id]])</f>
        <v>1</v>
      </c>
    </row>
    <row r="1901" spans="1:11" x14ac:dyDescent="0.3">
      <c r="A1901" s="1" t="s">
        <v>1671</v>
      </c>
      <c r="B1901" s="2">
        <v>46045</v>
      </c>
      <c r="C1901" s="1" t="s">
        <v>1243</v>
      </c>
      <c r="D1901" s="1" t="s">
        <v>35</v>
      </c>
      <c r="E1901" s="1" t="s">
        <v>27</v>
      </c>
      <c r="F1901" s="1">
        <v>1611.63</v>
      </c>
      <c r="G1901" s="1" t="s">
        <v>14</v>
      </c>
      <c r="H1901" s="2">
        <v>46046</v>
      </c>
      <c r="I1901" s="1" t="s">
        <v>15</v>
      </c>
      <c r="J1901" s="1">
        <v>50.2</v>
      </c>
      <c r="K1901" s="1">
        <f>COUNTIF(A:A,bank_processed_transactions[[#This Row],[transaction_id]])</f>
        <v>1</v>
      </c>
    </row>
    <row r="1902" spans="1:11" x14ac:dyDescent="0.3">
      <c r="A1902" s="1" t="s">
        <v>1115</v>
      </c>
      <c r="B1902" s="2">
        <v>46037</v>
      </c>
      <c r="C1902" s="1" t="s">
        <v>1116</v>
      </c>
      <c r="D1902" s="1" t="s">
        <v>35</v>
      </c>
      <c r="E1902" s="1" t="s">
        <v>55</v>
      </c>
      <c r="F1902" s="1">
        <v>1161.67</v>
      </c>
      <c r="G1902" s="1" t="s">
        <v>14</v>
      </c>
      <c r="H1902" s="2">
        <v>46040</v>
      </c>
      <c r="I1902" s="1" t="s">
        <v>15</v>
      </c>
      <c r="J1902" s="1">
        <v>39.4</v>
      </c>
      <c r="K1902" s="1">
        <f>COUNTIF(A:A,bank_processed_transactions[[#This Row],[transaction_id]])</f>
        <v>1</v>
      </c>
    </row>
    <row r="1903" spans="1:11" x14ac:dyDescent="0.3">
      <c r="A1903" s="1" t="s">
        <v>3593</v>
      </c>
      <c r="B1903" s="2">
        <v>46076</v>
      </c>
      <c r="C1903" s="1" t="s">
        <v>2017</v>
      </c>
      <c r="D1903" s="1" t="s">
        <v>18</v>
      </c>
      <c r="E1903" s="1" t="s">
        <v>27</v>
      </c>
      <c r="F1903" s="1">
        <v>2843.22</v>
      </c>
      <c r="G1903" s="1" t="s">
        <v>14</v>
      </c>
      <c r="H1903" s="2">
        <v>46078</v>
      </c>
      <c r="I1903" s="1" t="s">
        <v>15</v>
      </c>
      <c r="J1903" s="1">
        <v>39.5</v>
      </c>
      <c r="K1903" s="1">
        <f>COUNTIF(A:A,bank_processed_transactions[[#This Row],[transaction_id]])</f>
        <v>1</v>
      </c>
    </row>
    <row r="1904" spans="1:11" x14ac:dyDescent="0.3">
      <c r="A1904" s="1" t="s">
        <v>4857</v>
      </c>
      <c r="B1904" s="2">
        <v>46024</v>
      </c>
      <c r="C1904" s="1" t="s">
        <v>960</v>
      </c>
      <c r="D1904" s="1" t="s">
        <v>18</v>
      </c>
      <c r="E1904" s="1" t="s">
        <v>27</v>
      </c>
      <c r="F1904" s="1">
        <v>2538.38</v>
      </c>
      <c r="G1904" s="1" t="s">
        <v>14</v>
      </c>
      <c r="H1904" s="2">
        <v>46024</v>
      </c>
      <c r="I1904" s="1" t="s">
        <v>28</v>
      </c>
      <c r="J1904" s="1">
        <v>10.5</v>
      </c>
      <c r="K1904" s="1">
        <f>COUNTIF(A:A,bank_processed_transactions[[#This Row],[transaction_id]])</f>
        <v>1</v>
      </c>
    </row>
    <row r="1905" spans="1:11" x14ac:dyDescent="0.3">
      <c r="A1905" s="1" t="s">
        <v>980</v>
      </c>
      <c r="B1905" s="2">
        <v>46105</v>
      </c>
      <c r="C1905" s="1" t="s">
        <v>981</v>
      </c>
      <c r="D1905" s="1" t="s">
        <v>12</v>
      </c>
      <c r="E1905" s="1" t="s">
        <v>21</v>
      </c>
      <c r="F1905" s="1">
        <v>3108.04</v>
      </c>
      <c r="G1905" s="1" t="s">
        <v>14</v>
      </c>
      <c r="H1905" s="2">
        <v>46105</v>
      </c>
      <c r="I1905" s="1" t="s">
        <v>15</v>
      </c>
      <c r="J1905" s="1">
        <v>46.6</v>
      </c>
      <c r="K1905" s="1">
        <f>COUNTIF(A:A,bank_processed_transactions[[#This Row],[transaction_id]])</f>
        <v>1</v>
      </c>
    </row>
    <row r="1906" spans="1:11" x14ac:dyDescent="0.3">
      <c r="A1906" s="1" t="s">
        <v>2104</v>
      </c>
      <c r="B1906" s="2">
        <v>46092</v>
      </c>
      <c r="C1906" s="1" t="s">
        <v>2105</v>
      </c>
      <c r="D1906" s="1" t="s">
        <v>12</v>
      </c>
      <c r="E1906" s="1" t="s">
        <v>27</v>
      </c>
      <c r="F1906" s="1">
        <v>25172.22</v>
      </c>
      <c r="G1906" s="1" t="s">
        <v>14</v>
      </c>
      <c r="H1906" s="2">
        <v>46095</v>
      </c>
      <c r="I1906" s="1" t="s">
        <v>15</v>
      </c>
      <c r="J1906" s="1">
        <v>21.4</v>
      </c>
      <c r="K1906" s="1">
        <f>COUNTIF(A:A,bank_processed_transactions[[#This Row],[transaction_id]])</f>
        <v>1</v>
      </c>
    </row>
    <row r="1907" spans="1:11" x14ac:dyDescent="0.3">
      <c r="A1907" s="1" t="s">
        <v>3543</v>
      </c>
      <c r="B1907" s="2">
        <v>46082</v>
      </c>
      <c r="C1907" s="1" t="s">
        <v>806</v>
      </c>
      <c r="D1907" s="1" t="s">
        <v>12</v>
      </c>
      <c r="E1907" s="1" t="s">
        <v>55</v>
      </c>
      <c r="F1907" s="1">
        <v>9637.14</v>
      </c>
      <c r="G1907" s="1" t="s">
        <v>14</v>
      </c>
      <c r="H1907" s="2">
        <v>46083</v>
      </c>
      <c r="I1907" s="1" t="s">
        <v>15</v>
      </c>
      <c r="J1907" s="1">
        <v>12.9</v>
      </c>
      <c r="K1907" s="1">
        <f>COUNTIF(A:A,bank_processed_transactions[[#This Row],[transaction_id]])</f>
        <v>1</v>
      </c>
    </row>
    <row r="1908" spans="1:11" x14ac:dyDescent="0.3">
      <c r="A1908" s="1" t="s">
        <v>3864</v>
      </c>
      <c r="B1908" s="2">
        <v>46039</v>
      </c>
      <c r="C1908" s="1" t="s">
        <v>1267</v>
      </c>
      <c r="D1908" s="1" t="s">
        <v>12</v>
      </c>
      <c r="E1908" s="1" t="s">
        <v>55</v>
      </c>
      <c r="F1908" s="1">
        <v>1203.98</v>
      </c>
      <c r="G1908" s="1" t="s">
        <v>14</v>
      </c>
      <c r="H1908" s="2">
        <v>46039</v>
      </c>
      <c r="I1908" s="1" t="s">
        <v>28</v>
      </c>
      <c r="J1908" s="1">
        <v>21</v>
      </c>
      <c r="K1908" s="1">
        <f>COUNTIF(A:A,bank_processed_transactions[[#This Row],[transaction_id]])</f>
        <v>1</v>
      </c>
    </row>
    <row r="1909" spans="1:11" x14ac:dyDescent="0.3">
      <c r="A1909" s="1" t="s">
        <v>1922</v>
      </c>
      <c r="B1909" s="2">
        <v>46098</v>
      </c>
      <c r="C1909" s="1" t="s">
        <v>68</v>
      </c>
      <c r="D1909" s="1" t="s">
        <v>66</v>
      </c>
      <c r="E1909" s="1" t="s">
        <v>21</v>
      </c>
      <c r="F1909" s="1">
        <v>1727.45</v>
      </c>
      <c r="G1909" s="1" t="s">
        <v>14</v>
      </c>
      <c r="H1909" s="2">
        <v>46099</v>
      </c>
      <c r="I1909" s="1" t="s">
        <v>28</v>
      </c>
      <c r="J1909" s="1">
        <v>61</v>
      </c>
      <c r="K1909" s="1">
        <f>COUNTIF(A:A,bank_processed_transactions[[#This Row],[transaction_id]])</f>
        <v>1</v>
      </c>
    </row>
    <row r="1910" spans="1:11" x14ac:dyDescent="0.3">
      <c r="A1910" s="1" t="s">
        <v>4229</v>
      </c>
      <c r="B1910" s="2">
        <v>46047</v>
      </c>
      <c r="C1910" s="1" t="s">
        <v>442</v>
      </c>
      <c r="D1910" s="1" t="s">
        <v>66</v>
      </c>
      <c r="E1910" s="1" t="s">
        <v>27</v>
      </c>
      <c r="F1910" s="1">
        <v>5997.86</v>
      </c>
      <c r="G1910" s="1" t="s">
        <v>14</v>
      </c>
      <c r="H1910" s="2">
        <v>46047</v>
      </c>
      <c r="I1910" s="1" t="s">
        <v>28</v>
      </c>
      <c r="J1910" s="1">
        <v>25.4</v>
      </c>
      <c r="K1910" s="1">
        <f>COUNTIF(A:A,bank_processed_transactions[[#This Row],[transaction_id]])</f>
        <v>1</v>
      </c>
    </row>
    <row r="1911" spans="1:11" x14ac:dyDescent="0.3">
      <c r="A1911" s="1" t="s">
        <v>3001</v>
      </c>
      <c r="B1911" s="2">
        <v>46069</v>
      </c>
      <c r="C1911" s="1" t="s">
        <v>1573</v>
      </c>
      <c r="D1911" s="1" t="s">
        <v>66</v>
      </c>
      <c r="E1911" s="1" t="s">
        <v>13</v>
      </c>
      <c r="F1911" s="1">
        <v>2594.48</v>
      </c>
      <c r="G1911" s="1" t="s">
        <v>14</v>
      </c>
      <c r="H1911" s="2">
        <v>46072</v>
      </c>
      <c r="I1911" s="1" t="s">
        <v>15</v>
      </c>
      <c r="J1911" s="1">
        <v>12.9</v>
      </c>
      <c r="K1911" s="1">
        <f>COUNTIF(A:A,bank_processed_transactions[[#This Row],[transaction_id]])</f>
        <v>1</v>
      </c>
    </row>
    <row r="1912" spans="1:11" x14ac:dyDescent="0.3">
      <c r="A1912" s="1" t="s">
        <v>3067</v>
      </c>
      <c r="B1912" s="2">
        <v>46024</v>
      </c>
      <c r="C1912" s="1" t="s">
        <v>2743</v>
      </c>
      <c r="D1912" s="1" t="s">
        <v>35</v>
      </c>
      <c r="E1912" s="1" t="s">
        <v>13</v>
      </c>
      <c r="F1912" s="1">
        <v>5938.49</v>
      </c>
      <c r="G1912" s="1" t="s">
        <v>14</v>
      </c>
      <c r="H1912" s="2">
        <v>46024</v>
      </c>
      <c r="I1912" s="1" t="s">
        <v>28</v>
      </c>
      <c r="J1912" s="1">
        <v>33.200000000000003</v>
      </c>
      <c r="K1912" s="1">
        <f>COUNTIF(A:A,bank_processed_transactions[[#This Row],[transaction_id]])</f>
        <v>1</v>
      </c>
    </row>
    <row r="1913" spans="1:11" x14ac:dyDescent="0.3">
      <c r="A1913" s="1" t="s">
        <v>1058</v>
      </c>
      <c r="B1913" s="2">
        <v>46105</v>
      </c>
      <c r="C1913" s="1" t="s">
        <v>1059</v>
      </c>
      <c r="D1913" s="1" t="s">
        <v>35</v>
      </c>
      <c r="E1913" s="1" t="s">
        <v>55</v>
      </c>
      <c r="F1913" s="1">
        <v>8234.2800000000007</v>
      </c>
      <c r="G1913" s="1" t="s">
        <v>14</v>
      </c>
      <c r="H1913" s="2">
        <v>46105</v>
      </c>
      <c r="I1913" s="1" t="s">
        <v>28</v>
      </c>
      <c r="J1913" s="1">
        <v>20.399999999999999</v>
      </c>
      <c r="K1913" s="1">
        <f>COUNTIF(A:A,bank_processed_transactions[[#This Row],[transaction_id]])</f>
        <v>1</v>
      </c>
    </row>
    <row r="1914" spans="1:11" x14ac:dyDescent="0.3">
      <c r="A1914" s="1" t="s">
        <v>3575</v>
      </c>
      <c r="B1914" s="2">
        <v>46106</v>
      </c>
      <c r="C1914" s="1" t="s">
        <v>2465</v>
      </c>
      <c r="D1914" s="1" t="s">
        <v>18</v>
      </c>
      <c r="E1914" s="1" t="s">
        <v>13</v>
      </c>
      <c r="F1914" s="1">
        <v>399.45</v>
      </c>
      <c r="G1914" s="1" t="s">
        <v>14</v>
      </c>
      <c r="H1914" s="2">
        <v>46107</v>
      </c>
      <c r="I1914" s="1" t="s">
        <v>22</v>
      </c>
      <c r="J1914" s="1">
        <v>48.8</v>
      </c>
      <c r="K1914" s="1">
        <f>COUNTIF(A:A,bank_processed_transactions[[#This Row],[transaction_id]])</f>
        <v>1</v>
      </c>
    </row>
    <row r="1915" spans="1:11" x14ac:dyDescent="0.3">
      <c r="A1915" s="1" t="s">
        <v>2649</v>
      </c>
      <c r="B1915" s="2">
        <v>46078</v>
      </c>
      <c r="C1915" s="1" t="s">
        <v>723</v>
      </c>
      <c r="D1915" s="1" t="s">
        <v>18</v>
      </c>
      <c r="E1915" s="1" t="s">
        <v>21</v>
      </c>
      <c r="F1915" s="1">
        <v>6457.65</v>
      </c>
      <c r="G1915" s="1" t="s">
        <v>14</v>
      </c>
      <c r="H1915" s="2">
        <v>46080</v>
      </c>
      <c r="I1915" s="1" t="s">
        <v>15</v>
      </c>
      <c r="J1915" s="1">
        <v>27.6</v>
      </c>
      <c r="K1915" s="1">
        <f>COUNTIF(A:A,bank_processed_transactions[[#This Row],[transaction_id]])</f>
        <v>1</v>
      </c>
    </row>
    <row r="1916" spans="1:11" x14ac:dyDescent="0.3">
      <c r="A1916" s="1" t="s">
        <v>4387</v>
      </c>
      <c r="B1916" s="2">
        <v>46075</v>
      </c>
      <c r="C1916" s="1" t="s">
        <v>1243</v>
      </c>
      <c r="D1916" s="1" t="s">
        <v>12</v>
      </c>
      <c r="E1916" s="1" t="s">
        <v>27</v>
      </c>
      <c r="F1916" s="1">
        <v>4723.3900000000003</v>
      </c>
      <c r="G1916" s="1" t="s">
        <v>14</v>
      </c>
      <c r="H1916" s="2">
        <v>46075</v>
      </c>
      <c r="I1916" s="1" t="s">
        <v>15</v>
      </c>
      <c r="J1916" s="1">
        <v>61.4</v>
      </c>
      <c r="K1916" s="1">
        <f>COUNTIF(A:A,bank_processed_transactions[[#This Row],[transaction_id]])</f>
        <v>1</v>
      </c>
    </row>
    <row r="1917" spans="1:11" x14ac:dyDescent="0.3">
      <c r="A1917" s="1" t="s">
        <v>565</v>
      </c>
      <c r="B1917" s="2">
        <v>46074</v>
      </c>
      <c r="C1917" s="1" t="s">
        <v>566</v>
      </c>
      <c r="D1917" s="1" t="s">
        <v>66</v>
      </c>
      <c r="E1917" s="1" t="s">
        <v>21</v>
      </c>
      <c r="F1917" s="1">
        <v>816.88</v>
      </c>
      <c r="G1917" s="1" t="s">
        <v>14</v>
      </c>
      <c r="H1917" s="2">
        <v>46077</v>
      </c>
      <c r="I1917" s="1" t="s">
        <v>22</v>
      </c>
      <c r="J1917" s="1">
        <v>18.2</v>
      </c>
      <c r="K1917" s="1">
        <f>COUNTIF(A:A,bank_processed_transactions[[#This Row],[transaction_id]])</f>
        <v>1</v>
      </c>
    </row>
    <row r="1918" spans="1:11" x14ac:dyDescent="0.3">
      <c r="A1918" s="1" t="s">
        <v>4868</v>
      </c>
      <c r="B1918" s="2">
        <v>46051</v>
      </c>
      <c r="C1918" s="1" t="s">
        <v>1300</v>
      </c>
      <c r="D1918" s="1" t="s">
        <v>66</v>
      </c>
      <c r="E1918" s="1" t="s">
        <v>13</v>
      </c>
      <c r="F1918" s="1">
        <v>465.67</v>
      </c>
      <c r="G1918" s="1" t="s">
        <v>14</v>
      </c>
      <c r="H1918" s="2">
        <v>46054</v>
      </c>
      <c r="I1918" s="1" t="s">
        <v>22</v>
      </c>
      <c r="J1918" s="1">
        <v>6.8</v>
      </c>
      <c r="K1918" s="1">
        <f>COUNTIF(A:A,bank_processed_transactions[[#This Row],[transaction_id]])</f>
        <v>1</v>
      </c>
    </row>
    <row r="1919" spans="1:11" x14ac:dyDescent="0.3">
      <c r="A1919" s="1" t="s">
        <v>1564</v>
      </c>
      <c r="B1919" s="2">
        <v>46083</v>
      </c>
      <c r="C1919" s="1" t="s">
        <v>1565</v>
      </c>
      <c r="D1919" s="1" t="s">
        <v>12</v>
      </c>
      <c r="E1919" s="1" t="s">
        <v>21</v>
      </c>
      <c r="F1919" s="1">
        <v>7094.51</v>
      </c>
      <c r="G1919" s="1" t="s">
        <v>14</v>
      </c>
      <c r="H1919" s="2">
        <v>46083</v>
      </c>
      <c r="I1919" s="1" t="s">
        <v>22</v>
      </c>
      <c r="J1919" s="1">
        <v>19.7</v>
      </c>
      <c r="K1919" s="1">
        <f>COUNTIF(A:A,bank_processed_transactions[[#This Row],[transaction_id]])</f>
        <v>1</v>
      </c>
    </row>
    <row r="1920" spans="1:11" x14ac:dyDescent="0.3">
      <c r="A1920" s="1" t="s">
        <v>3908</v>
      </c>
      <c r="B1920" s="2">
        <v>46091</v>
      </c>
      <c r="C1920" s="1" t="s">
        <v>891</v>
      </c>
      <c r="D1920" s="1" t="s">
        <v>66</v>
      </c>
      <c r="E1920" s="1" t="s">
        <v>13</v>
      </c>
      <c r="F1920" s="1">
        <v>18904.400000000001</v>
      </c>
      <c r="G1920" s="1" t="s">
        <v>14</v>
      </c>
      <c r="H1920" s="2">
        <v>46091</v>
      </c>
      <c r="I1920" s="1" t="s">
        <v>22</v>
      </c>
      <c r="J1920" s="1">
        <v>3.2</v>
      </c>
      <c r="K1920" s="1">
        <f>COUNTIF(A:A,bank_processed_transactions[[#This Row],[transaction_id]])</f>
        <v>1</v>
      </c>
    </row>
    <row r="1921" spans="1:11" x14ac:dyDescent="0.3">
      <c r="A1921" s="1" t="s">
        <v>3881</v>
      </c>
      <c r="B1921" s="2">
        <v>46036</v>
      </c>
      <c r="C1921" s="1" t="s">
        <v>917</v>
      </c>
      <c r="D1921" s="1" t="s">
        <v>12</v>
      </c>
      <c r="E1921" s="1" t="s">
        <v>21</v>
      </c>
      <c r="F1921" s="1">
        <v>31073.41</v>
      </c>
      <c r="G1921" s="1" t="s">
        <v>14</v>
      </c>
      <c r="H1921" s="2">
        <v>46038</v>
      </c>
      <c r="I1921" s="1" t="s">
        <v>22</v>
      </c>
      <c r="J1921" s="1">
        <v>45.8</v>
      </c>
      <c r="K1921" s="1">
        <f>COUNTIF(A:A,bank_processed_transactions[[#This Row],[transaction_id]])</f>
        <v>1</v>
      </c>
    </row>
    <row r="1922" spans="1:11" x14ac:dyDescent="0.3">
      <c r="A1922" s="1" t="s">
        <v>1974</v>
      </c>
      <c r="B1922" s="2">
        <v>46088</v>
      </c>
      <c r="C1922" s="1" t="s">
        <v>80</v>
      </c>
      <c r="D1922" s="1" t="s">
        <v>12</v>
      </c>
      <c r="E1922" s="1" t="s">
        <v>13</v>
      </c>
      <c r="F1922" s="1">
        <v>9321.91</v>
      </c>
      <c r="G1922" s="1" t="s">
        <v>14</v>
      </c>
      <c r="H1922" s="2">
        <v>46091</v>
      </c>
      <c r="I1922" s="1" t="s">
        <v>28</v>
      </c>
      <c r="J1922" s="1">
        <v>17</v>
      </c>
      <c r="K1922" s="1">
        <f>COUNTIF(A:A,bank_processed_transactions[[#This Row],[transaction_id]])</f>
        <v>1</v>
      </c>
    </row>
    <row r="1923" spans="1:11" x14ac:dyDescent="0.3">
      <c r="A1923" s="1" t="s">
        <v>4951</v>
      </c>
      <c r="B1923" s="2">
        <v>46041</v>
      </c>
      <c r="C1923" s="1" t="s">
        <v>91</v>
      </c>
      <c r="D1923" s="1" t="s">
        <v>12</v>
      </c>
      <c r="E1923" s="1" t="s">
        <v>13</v>
      </c>
      <c r="F1923" s="1">
        <v>3087.34</v>
      </c>
      <c r="G1923" s="1" t="s">
        <v>89</v>
      </c>
      <c r="H1923" s="2">
        <v>46043</v>
      </c>
      <c r="I1923" s="1" t="s">
        <v>22</v>
      </c>
      <c r="J1923" s="1">
        <v>37.200000000000003</v>
      </c>
      <c r="K1923" s="1">
        <f>COUNTIF(A:A,bank_processed_transactions[[#This Row],[transaction_id]])</f>
        <v>1</v>
      </c>
    </row>
    <row r="1924" spans="1:11" x14ac:dyDescent="0.3">
      <c r="A1924" s="1" t="s">
        <v>3201</v>
      </c>
      <c r="B1924" s="2">
        <v>46081</v>
      </c>
      <c r="C1924" s="1" t="s">
        <v>417</v>
      </c>
      <c r="D1924" s="1" t="s">
        <v>12</v>
      </c>
      <c r="E1924" s="1" t="s">
        <v>13</v>
      </c>
      <c r="F1924" s="1">
        <v>5892.78</v>
      </c>
      <c r="G1924" s="1" t="s">
        <v>14</v>
      </c>
      <c r="H1924" s="2">
        <v>46081</v>
      </c>
      <c r="I1924" s="1" t="s">
        <v>15</v>
      </c>
      <c r="J1924" s="1">
        <v>6.9</v>
      </c>
      <c r="K1924" s="1">
        <f>COUNTIF(A:A,bank_processed_transactions[[#This Row],[transaction_id]])</f>
        <v>1</v>
      </c>
    </row>
    <row r="1925" spans="1:11" x14ac:dyDescent="0.3">
      <c r="A1925" s="1" t="s">
        <v>3857</v>
      </c>
      <c r="B1925" s="2">
        <v>46047</v>
      </c>
      <c r="C1925" s="1" t="s">
        <v>128</v>
      </c>
      <c r="D1925" s="1" t="s">
        <v>12</v>
      </c>
      <c r="E1925" s="1" t="s">
        <v>13</v>
      </c>
      <c r="F1925" s="1">
        <v>9866.7000000000007</v>
      </c>
      <c r="G1925" s="1" t="s">
        <v>94</v>
      </c>
      <c r="H1925" s="2">
        <v>46047</v>
      </c>
      <c r="I1925" s="1" t="s">
        <v>22</v>
      </c>
      <c r="J1925" s="1">
        <v>94</v>
      </c>
      <c r="K1925" s="1">
        <f>COUNTIF(A:A,bank_processed_transactions[[#This Row],[transaction_id]])</f>
        <v>1</v>
      </c>
    </row>
    <row r="1926" spans="1:11" x14ac:dyDescent="0.3">
      <c r="A1926" s="1" t="s">
        <v>3961</v>
      </c>
      <c r="B1926" s="2">
        <v>46025</v>
      </c>
      <c r="C1926" s="1" t="s">
        <v>205</v>
      </c>
      <c r="D1926" s="1" t="s">
        <v>18</v>
      </c>
      <c r="E1926" s="1" t="s">
        <v>13</v>
      </c>
      <c r="F1926" s="1">
        <v>6904.82</v>
      </c>
      <c r="G1926" s="1" t="s">
        <v>89</v>
      </c>
      <c r="H1926" s="2">
        <v>46027</v>
      </c>
      <c r="I1926" s="1" t="s">
        <v>28</v>
      </c>
      <c r="J1926" s="1">
        <v>21.5</v>
      </c>
      <c r="K1926" s="1">
        <f>COUNTIF(A:A,bank_processed_transactions[[#This Row],[transaction_id]])</f>
        <v>1</v>
      </c>
    </row>
    <row r="1927" spans="1:11" x14ac:dyDescent="0.3">
      <c r="A1927" s="1" t="s">
        <v>581</v>
      </c>
      <c r="B1927" s="2">
        <v>46034</v>
      </c>
      <c r="C1927" s="1" t="s">
        <v>582</v>
      </c>
      <c r="D1927" s="1" t="s">
        <v>12</v>
      </c>
      <c r="E1927" s="1" t="s">
        <v>27</v>
      </c>
      <c r="F1927" s="1">
        <v>74009.63</v>
      </c>
      <c r="G1927" s="1" t="s">
        <v>14</v>
      </c>
      <c r="H1927" s="2">
        <v>46035</v>
      </c>
      <c r="I1927" s="1" t="s">
        <v>28</v>
      </c>
      <c r="J1927" s="1">
        <v>33.9</v>
      </c>
      <c r="K1927" s="1">
        <f>COUNTIF(A:A,bank_processed_transactions[[#This Row],[transaction_id]])</f>
        <v>1</v>
      </c>
    </row>
    <row r="1928" spans="1:11" x14ac:dyDescent="0.3">
      <c r="A1928" s="1" t="s">
        <v>3290</v>
      </c>
      <c r="B1928" s="2">
        <v>46076</v>
      </c>
      <c r="C1928" s="1" t="s">
        <v>2155</v>
      </c>
      <c r="D1928" s="1" t="s">
        <v>12</v>
      </c>
      <c r="E1928" s="1" t="s">
        <v>13</v>
      </c>
      <c r="F1928" s="1">
        <v>2910.55</v>
      </c>
      <c r="G1928" s="1" t="s">
        <v>14</v>
      </c>
      <c r="H1928" s="2">
        <v>46081</v>
      </c>
      <c r="I1928" s="1" t="s">
        <v>22</v>
      </c>
      <c r="J1928" s="1">
        <v>22.9</v>
      </c>
      <c r="K1928" s="1">
        <f>COUNTIF(A:A,bank_processed_transactions[[#This Row],[transaction_id]])</f>
        <v>1</v>
      </c>
    </row>
    <row r="1929" spans="1:11" x14ac:dyDescent="0.3">
      <c r="A1929" s="1" t="s">
        <v>3300</v>
      </c>
      <c r="B1929" s="2">
        <v>46035</v>
      </c>
      <c r="C1929" s="1" t="s">
        <v>691</v>
      </c>
      <c r="D1929" s="1" t="s">
        <v>66</v>
      </c>
      <c r="E1929" s="1" t="s">
        <v>13</v>
      </c>
      <c r="F1929" s="1">
        <v>2992.61</v>
      </c>
      <c r="G1929" s="1" t="s">
        <v>14</v>
      </c>
      <c r="H1929" s="2">
        <v>46036</v>
      </c>
      <c r="I1929" s="1" t="s">
        <v>15</v>
      </c>
      <c r="J1929" s="1">
        <v>61</v>
      </c>
      <c r="K1929" s="1">
        <f>COUNTIF(A:A,bank_processed_transactions[[#This Row],[transaction_id]])</f>
        <v>1</v>
      </c>
    </row>
    <row r="1930" spans="1:11" x14ac:dyDescent="0.3">
      <c r="A1930" s="1" t="s">
        <v>554</v>
      </c>
      <c r="B1930" s="2">
        <v>46102</v>
      </c>
      <c r="C1930" s="1" t="s">
        <v>555</v>
      </c>
      <c r="D1930" s="1" t="s">
        <v>18</v>
      </c>
      <c r="E1930" s="1" t="s">
        <v>55</v>
      </c>
      <c r="F1930" s="1">
        <v>4412.3</v>
      </c>
      <c r="G1930" s="1" t="s">
        <v>94</v>
      </c>
      <c r="H1930" s="2">
        <v>46105</v>
      </c>
      <c r="I1930" s="1" t="s">
        <v>15</v>
      </c>
      <c r="J1930" s="1">
        <v>34.5</v>
      </c>
      <c r="K1930" s="1">
        <f>COUNTIF(A:A,bank_processed_transactions[[#This Row],[transaction_id]])</f>
        <v>1</v>
      </c>
    </row>
    <row r="1931" spans="1:11" x14ac:dyDescent="0.3">
      <c r="A1931" s="1" t="s">
        <v>1567</v>
      </c>
      <c r="B1931" s="2">
        <v>46077</v>
      </c>
      <c r="C1931" s="1" t="s">
        <v>1568</v>
      </c>
      <c r="D1931" s="1" t="s">
        <v>35</v>
      </c>
      <c r="E1931" s="1" t="s">
        <v>13</v>
      </c>
      <c r="F1931" s="1">
        <v>8334.73</v>
      </c>
      <c r="G1931" s="1" t="s">
        <v>14</v>
      </c>
      <c r="H1931" s="2">
        <v>46078</v>
      </c>
      <c r="I1931" s="1" t="s">
        <v>28</v>
      </c>
      <c r="J1931" s="1">
        <v>52.9</v>
      </c>
      <c r="K1931" s="1">
        <f>COUNTIF(A:A,bank_processed_transactions[[#This Row],[transaction_id]])</f>
        <v>1</v>
      </c>
    </row>
    <row r="1932" spans="1:11" x14ac:dyDescent="0.3">
      <c r="A1932" s="1" t="s">
        <v>4371</v>
      </c>
      <c r="B1932" s="2">
        <v>46064</v>
      </c>
      <c r="C1932" s="1" t="s">
        <v>70</v>
      </c>
      <c r="D1932" s="1" t="s">
        <v>18</v>
      </c>
      <c r="E1932" s="1" t="s">
        <v>27</v>
      </c>
      <c r="F1932" s="1">
        <v>4345.72</v>
      </c>
      <c r="G1932" s="1" t="s">
        <v>14</v>
      </c>
      <c r="H1932" s="2">
        <v>46066</v>
      </c>
      <c r="I1932" s="1" t="s">
        <v>28</v>
      </c>
      <c r="J1932" s="1">
        <v>33.299999999999997</v>
      </c>
      <c r="K1932" s="1">
        <f>COUNTIF(A:A,bank_processed_transactions[[#This Row],[transaction_id]])</f>
        <v>1</v>
      </c>
    </row>
    <row r="1933" spans="1:11" x14ac:dyDescent="0.3">
      <c r="A1933" s="1" t="s">
        <v>4593</v>
      </c>
      <c r="B1933" s="2">
        <v>46110</v>
      </c>
      <c r="C1933" s="1" t="s">
        <v>1605</v>
      </c>
      <c r="D1933" s="1" t="s">
        <v>18</v>
      </c>
      <c r="E1933" s="1" t="s">
        <v>27</v>
      </c>
      <c r="F1933" s="1">
        <v>2000.76</v>
      </c>
      <c r="G1933" s="1" t="s">
        <v>14</v>
      </c>
      <c r="H1933" s="2">
        <v>46112</v>
      </c>
      <c r="I1933" s="1" t="s">
        <v>22</v>
      </c>
      <c r="J1933" s="1">
        <v>37.700000000000003</v>
      </c>
      <c r="K1933" s="1">
        <f>COUNTIF(A:A,bank_processed_transactions[[#This Row],[transaction_id]])</f>
        <v>1</v>
      </c>
    </row>
    <row r="1934" spans="1:11" x14ac:dyDescent="0.3">
      <c r="A1934" s="1" t="s">
        <v>2606</v>
      </c>
      <c r="B1934" s="2">
        <v>46088</v>
      </c>
      <c r="C1934" s="1" t="s">
        <v>2328</v>
      </c>
      <c r="D1934" s="1" t="s">
        <v>35</v>
      </c>
      <c r="E1934" s="1" t="s">
        <v>13</v>
      </c>
      <c r="F1934" s="1">
        <v>4583.24</v>
      </c>
      <c r="G1934" s="1" t="s">
        <v>14</v>
      </c>
      <c r="H1934" s="2">
        <v>46088</v>
      </c>
      <c r="I1934" s="1" t="s">
        <v>28</v>
      </c>
      <c r="J1934" s="1">
        <v>12.8</v>
      </c>
      <c r="K1934" s="1">
        <f>COUNTIF(A:A,bank_processed_transactions[[#This Row],[transaction_id]])</f>
        <v>1</v>
      </c>
    </row>
    <row r="1935" spans="1:11" x14ac:dyDescent="0.3">
      <c r="A1935" s="1" t="s">
        <v>73</v>
      </c>
      <c r="B1935" s="2">
        <v>46110</v>
      </c>
      <c r="C1935" s="1" t="s">
        <v>74</v>
      </c>
      <c r="D1935" s="1" t="s">
        <v>18</v>
      </c>
      <c r="E1935" s="1" t="s">
        <v>21</v>
      </c>
      <c r="F1935" s="1">
        <v>1037.3599999999999</v>
      </c>
      <c r="G1935" s="1" t="s">
        <v>14</v>
      </c>
      <c r="H1935" s="2">
        <v>46113</v>
      </c>
      <c r="I1935" s="1" t="s">
        <v>15</v>
      </c>
      <c r="J1935" s="1">
        <v>14.8</v>
      </c>
      <c r="K1935" s="1">
        <f>COUNTIF(A:A,bank_processed_transactions[[#This Row],[transaction_id]])</f>
        <v>1</v>
      </c>
    </row>
    <row r="1936" spans="1:11" x14ac:dyDescent="0.3">
      <c r="A1936" s="1" t="s">
        <v>4483</v>
      </c>
      <c r="B1936" s="2">
        <v>46058</v>
      </c>
      <c r="C1936" s="1" t="s">
        <v>261</v>
      </c>
      <c r="D1936" s="1" t="s">
        <v>66</v>
      </c>
      <c r="E1936" s="1" t="s">
        <v>13</v>
      </c>
      <c r="F1936" s="1">
        <v>19598.759999999998</v>
      </c>
      <c r="G1936" s="1" t="s">
        <v>14</v>
      </c>
      <c r="H1936" s="2">
        <v>46059</v>
      </c>
      <c r="I1936" s="1" t="s">
        <v>28</v>
      </c>
      <c r="J1936" s="1">
        <v>39.6</v>
      </c>
      <c r="K1936" s="1">
        <f>COUNTIF(A:A,bank_processed_transactions[[#This Row],[transaction_id]])</f>
        <v>1</v>
      </c>
    </row>
    <row r="1937" spans="1:11" x14ac:dyDescent="0.3">
      <c r="A1937" s="1" t="s">
        <v>4112</v>
      </c>
      <c r="B1937" s="2">
        <v>46032</v>
      </c>
      <c r="C1937" s="1" t="s">
        <v>2062</v>
      </c>
      <c r="D1937" s="1" t="s">
        <v>12</v>
      </c>
      <c r="E1937" s="1" t="s">
        <v>21</v>
      </c>
      <c r="F1937" s="1">
        <v>3854.22</v>
      </c>
      <c r="G1937" s="1" t="s">
        <v>14</v>
      </c>
      <c r="H1937" s="2">
        <v>46033</v>
      </c>
      <c r="I1937" s="1" t="s">
        <v>22</v>
      </c>
      <c r="J1937" s="1">
        <v>8.3000000000000007</v>
      </c>
      <c r="K1937" s="1">
        <f>COUNTIF(A:A,bank_processed_transactions[[#This Row],[transaction_id]])</f>
        <v>1</v>
      </c>
    </row>
    <row r="1938" spans="1:11" x14ac:dyDescent="0.3">
      <c r="A1938" s="1" t="s">
        <v>1529</v>
      </c>
      <c r="B1938" s="2">
        <v>46060</v>
      </c>
      <c r="C1938" s="1" t="s">
        <v>588</v>
      </c>
      <c r="D1938" s="1" t="s">
        <v>18</v>
      </c>
      <c r="E1938" s="1" t="s">
        <v>13</v>
      </c>
      <c r="F1938" s="1">
        <v>3246.42</v>
      </c>
      <c r="G1938" s="1" t="s">
        <v>14</v>
      </c>
      <c r="H1938" s="2">
        <v>46063</v>
      </c>
      <c r="I1938" s="1" t="s">
        <v>15</v>
      </c>
      <c r="J1938" s="1">
        <v>15.2</v>
      </c>
      <c r="K1938" s="1">
        <f>COUNTIF(A:A,bank_processed_transactions[[#This Row],[transaction_id]])</f>
        <v>1</v>
      </c>
    </row>
    <row r="1939" spans="1:11" x14ac:dyDescent="0.3">
      <c r="A1939" s="1" t="s">
        <v>3675</v>
      </c>
      <c r="B1939" s="2">
        <v>46106</v>
      </c>
      <c r="C1939" s="1" t="s">
        <v>76</v>
      </c>
      <c r="D1939" s="1" t="s">
        <v>18</v>
      </c>
      <c r="E1939" s="1" t="s">
        <v>27</v>
      </c>
      <c r="F1939" s="1">
        <v>1980.87</v>
      </c>
      <c r="G1939" s="1" t="s">
        <v>14</v>
      </c>
      <c r="H1939" s="2">
        <v>46109</v>
      </c>
      <c r="I1939" s="1" t="s">
        <v>28</v>
      </c>
      <c r="J1939" s="1">
        <v>44.8</v>
      </c>
      <c r="K1939" s="1">
        <f>COUNTIF(A:A,bank_processed_transactions[[#This Row],[transaction_id]])</f>
        <v>1</v>
      </c>
    </row>
    <row r="1940" spans="1:11" x14ac:dyDescent="0.3">
      <c r="A1940" s="1" t="s">
        <v>3920</v>
      </c>
      <c r="B1940" s="2">
        <v>46056</v>
      </c>
      <c r="C1940" s="1" t="s">
        <v>3921</v>
      </c>
      <c r="D1940" s="1" t="s">
        <v>12</v>
      </c>
      <c r="E1940" s="1" t="s">
        <v>13</v>
      </c>
      <c r="F1940" s="1">
        <v>13830.39</v>
      </c>
      <c r="G1940" s="1" t="s">
        <v>14</v>
      </c>
      <c r="H1940" s="2">
        <v>46061</v>
      </c>
      <c r="I1940" s="1" t="s">
        <v>15</v>
      </c>
      <c r="J1940" s="1">
        <v>31.2</v>
      </c>
      <c r="K1940" s="1">
        <f>COUNTIF(A:A,bank_processed_transactions[[#This Row],[transaction_id]])</f>
        <v>1</v>
      </c>
    </row>
    <row r="1941" spans="1:11" x14ac:dyDescent="0.3">
      <c r="A1941" s="1" t="s">
        <v>2368</v>
      </c>
      <c r="B1941" s="2">
        <v>46083</v>
      </c>
      <c r="C1941" s="1" t="s">
        <v>1039</v>
      </c>
      <c r="D1941" s="1" t="s">
        <v>18</v>
      </c>
      <c r="E1941" s="1" t="s">
        <v>55</v>
      </c>
      <c r="F1941" s="1">
        <v>2171.69</v>
      </c>
      <c r="G1941" s="1" t="s">
        <v>14</v>
      </c>
      <c r="H1941" s="2">
        <v>46084</v>
      </c>
      <c r="I1941" s="1" t="s">
        <v>28</v>
      </c>
      <c r="J1941" s="1">
        <v>33</v>
      </c>
      <c r="K1941" s="1">
        <f>COUNTIF(A:A,bank_processed_transactions[[#This Row],[transaction_id]])</f>
        <v>1</v>
      </c>
    </row>
    <row r="1942" spans="1:11" x14ac:dyDescent="0.3">
      <c r="A1942" s="1" t="s">
        <v>751</v>
      </c>
      <c r="B1942" s="2">
        <v>46060</v>
      </c>
      <c r="C1942" s="1" t="s">
        <v>752</v>
      </c>
      <c r="D1942" s="1" t="s">
        <v>12</v>
      </c>
      <c r="E1942" s="1" t="s">
        <v>27</v>
      </c>
      <c r="F1942" s="1">
        <v>5884.59</v>
      </c>
      <c r="G1942" s="1" t="s">
        <v>14</v>
      </c>
      <c r="H1942" s="2">
        <v>46063</v>
      </c>
      <c r="I1942" s="1" t="s">
        <v>22</v>
      </c>
      <c r="J1942" s="1">
        <v>7.6</v>
      </c>
      <c r="K1942" s="1">
        <f>COUNTIF(A:A,bank_processed_transactions[[#This Row],[transaction_id]])</f>
        <v>1</v>
      </c>
    </row>
    <row r="1943" spans="1:11" x14ac:dyDescent="0.3">
      <c r="A1943" s="1" t="s">
        <v>4281</v>
      </c>
      <c r="B1943" s="2">
        <v>46059</v>
      </c>
      <c r="C1943" s="1" t="s">
        <v>702</v>
      </c>
      <c r="D1943" s="1" t="s">
        <v>66</v>
      </c>
      <c r="E1943" s="1" t="s">
        <v>21</v>
      </c>
      <c r="F1943" s="1">
        <v>16686.46</v>
      </c>
      <c r="G1943" s="1" t="s">
        <v>14</v>
      </c>
      <c r="H1943" s="2">
        <v>46059</v>
      </c>
      <c r="I1943" s="1" t="s">
        <v>28</v>
      </c>
      <c r="J1943" s="1">
        <v>16.5</v>
      </c>
      <c r="K1943" s="1">
        <f>COUNTIF(A:A,bank_processed_transactions[[#This Row],[transaction_id]])</f>
        <v>1</v>
      </c>
    </row>
    <row r="1944" spans="1:11" x14ac:dyDescent="0.3">
      <c r="A1944" s="1" t="s">
        <v>1686</v>
      </c>
      <c r="B1944" s="2">
        <v>46028</v>
      </c>
      <c r="C1944" s="1" t="s">
        <v>80</v>
      </c>
      <c r="D1944" s="1" t="s">
        <v>12</v>
      </c>
      <c r="E1944" s="1" t="s">
        <v>55</v>
      </c>
      <c r="F1944" s="1">
        <v>2913.52</v>
      </c>
      <c r="G1944" s="1" t="s">
        <v>94</v>
      </c>
      <c r="H1944" s="2">
        <v>46031</v>
      </c>
      <c r="I1944" s="1" t="s">
        <v>15</v>
      </c>
      <c r="J1944" s="1">
        <v>24.3</v>
      </c>
      <c r="K1944" s="1">
        <f>COUNTIF(A:A,bank_processed_transactions[[#This Row],[transaction_id]])</f>
        <v>1</v>
      </c>
    </row>
    <row r="1945" spans="1:11" x14ac:dyDescent="0.3">
      <c r="A1945" s="1" t="s">
        <v>1845</v>
      </c>
      <c r="B1945" s="2">
        <v>46085</v>
      </c>
      <c r="C1945" s="1" t="s">
        <v>1694</v>
      </c>
      <c r="D1945" s="1" t="s">
        <v>18</v>
      </c>
      <c r="E1945" s="1" t="s">
        <v>21</v>
      </c>
      <c r="F1945" s="1">
        <v>10509.3</v>
      </c>
      <c r="G1945" s="1" t="s">
        <v>14</v>
      </c>
      <c r="H1945" s="2">
        <v>46088</v>
      </c>
      <c r="I1945" s="1" t="s">
        <v>28</v>
      </c>
      <c r="J1945" s="1">
        <v>31</v>
      </c>
      <c r="K1945" s="1">
        <f>COUNTIF(A:A,bank_processed_transactions[[#This Row],[transaction_id]])</f>
        <v>1</v>
      </c>
    </row>
    <row r="1946" spans="1:11" x14ac:dyDescent="0.3">
      <c r="A1946" s="1" t="s">
        <v>1232</v>
      </c>
      <c r="B1946" s="2">
        <v>46091</v>
      </c>
      <c r="C1946" s="1" t="s">
        <v>548</v>
      </c>
      <c r="D1946" s="1" t="s">
        <v>12</v>
      </c>
      <c r="E1946" s="1" t="s">
        <v>21</v>
      </c>
      <c r="F1946" s="1">
        <v>6563.06</v>
      </c>
      <c r="G1946" s="1" t="s">
        <v>14</v>
      </c>
      <c r="H1946" s="2">
        <v>46091</v>
      </c>
      <c r="I1946" s="1" t="s">
        <v>15</v>
      </c>
      <c r="J1946" s="1">
        <v>57.7</v>
      </c>
      <c r="K1946" s="1">
        <f>COUNTIF(A:A,bank_processed_transactions[[#This Row],[transaction_id]])</f>
        <v>1</v>
      </c>
    </row>
    <row r="1947" spans="1:11" x14ac:dyDescent="0.3">
      <c r="A1947" s="1" t="s">
        <v>4939</v>
      </c>
      <c r="B1947" s="2">
        <v>46036</v>
      </c>
      <c r="C1947" s="1" t="s">
        <v>1720</v>
      </c>
      <c r="D1947" s="1" t="s">
        <v>12</v>
      </c>
      <c r="E1947" s="1" t="s">
        <v>27</v>
      </c>
      <c r="F1947" s="1">
        <v>2234.36</v>
      </c>
      <c r="G1947" s="1" t="s">
        <v>14</v>
      </c>
      <c r="H1947" s="2">
        <v>46036</v>
      </c>
      <c r="I1947" s="1" t="s">
        <v>15</v>
      </c>
      <c r="J1947" s="1">
        <v>14.4</v>
      </c>
      <c r="K1947" s="1">
        <f>COUNTIF(A:A,bank_processed_transactions[[#This Row],[transaction_id]])</f>
        <v>1</v>
      </c>
    </row>
    <row r="1948" spans="1:11" x14ac:dyDescent="0.3">
      <c r="A1948" s="1" t="s">
        <v>3358</v>
      </c>
      <c r="B1948" s="2">
        <v>46071</v>
      </c>
      <c r="C1948" s="1" t="s">
        <v>951</v>
      </c>
      <c r="D1948" s="1" t="s">
        <v>35</v>
      </c>
      <c r="E1948" s="1" t="s">
        <v>13</v>
      </c>
      <c r="F1948" s="1">
        <v>675.13</v>
      </c>
      <c r="G1948" s="1" t="s">
        <v>14</v>
      </c>
      <c r="H1948" s="2">
        <v>46071</v>
      </c>
      <c r="I1948" s="1" t="s">
        <v>15</v>
      </c>
      <c r="J1948" s="1">
        <v>9.4</v>
      </c>
      <c r="K1948" s="1">
        <f>COUNTIF(A:A,bank_processed_transactions[[#This Row],[transaction_id]])</f>
        <v>1</v>
      </c>
    </row>
    <row r="1949" spans="1:11" x14ac:dyDescent="0.3">
      <c r="A1949" s="1" t="s">
        <v>4797</v>
      </c>
      <c r="B1949" s="2">
        <v>46034</v>
      </c>
      <c r="C1949" s="1" t="s">
        <v>98</v>
      </c>
      <c r="D1949" s="1" t="s">
        <v>66</v>
      </c>
      <c r="E1949" s="1" t="s">
        <v>27</v>
      </c>
      <c r="F1949" s="1">
        <v>2349.3200000000002</v>
      </c>
      <c r="G1949" s="1" t="s">
        <v>14</v>
      </c>
      <c r="H1949" s="2">
        <v>46035</v>
      </c>
      <c r="I1949" s="1" t="s">
        <v>28</v>
      </c>
      <c r="J1949" s="1">
        <v>29.9</v>
      </c>
      <c r="K1949" s="1">
        <f>COUNTIF(A:A,bank_processed_transactions[[#This Row],[transaction_id]])</f>
        <v>1</v>
      </c>
    </row>
    <row r="1950" spans="1:11" x14ac:dyDescent="0.3">
      <c r="A1950" s="1" t="s">
        <v>3250</v>
      </c>
      <c r="B1950" s="2">
        <v>46076</v>
      </c>
      <c r="C1950" s="1" t="s">
        <v>153</v>
      </c>
      <c r="D1950" s="1" t="s">
        <v>35</v>
      </c>
      <c r="E1950" s="1" t="s">
        <v>21</v>
      </c>
      <c r="F1950" s="1">
        <v>4217.51</v>
      </c>
      <c r="G1950" s="1" t="s">
        <v>14</v>
      </c>
      <c r="H1950" s="2">
        <v>46079</v>
      </c>
      <c r="I1950" s="1" t="s">
        <v>22</v>
      </c>
      <c r="J1950" s="1">
        <v>10.199999999999999</v>
      </c>
      <c r="K1950" s="1">
        <f>COUNTIF(A:A,bank_processed_transactions[[#This Row],[transaction_id]])</f>
        <v>1</v>
      </c>
    </row>
    <row r="1951" spans="1:11" x14ac:dyDescent="0.3">
      <c r="A1951" s="1" t="s">
        <v>4497</v>
      </c>
      <c r="B1951" s="2">
        <v>46110</v>
      </c>
      <c r="C1951" s="1" t="s">
        <v>4165</v>
      </c>
      <c r="D1951" s="1" t="s">
        <v>12</v>
      </c>
      <c r="E1951" s="1" t="s">
        <v>13</v>
      </c>
      <c r="F1951" s="1">
        <v>3797.36</v>
      </c>
      <c r="G1951" s="1" t="s">
        <v>14</v>
      </c>
      <c r="H1951" s="2">
        <v>46110</v>
      </c>
      <c r="I1951" s="1" t="s">
        <v>15</v>
      </c>
      <c r="J1951" s="1">
        <v>33.5</v>
      </c>
      <c r="K1951" s="1">
        <f>COUNTIF(A:A,bank_processed_transactions[[#This Row],[transaction_id]])</f>
        <v>1</v>
      </c>
    </row>
    <row r="1952" spans="1:11" x14ac:dyDescent="0.3">
      <c r="A1952" s="1" t="s">
        <v>4321</v>
      </c>
      <c r="B1952" s="2">
        <v>46090</v>
      </c>
      <c r="C1952" s="1" t="s">
        <v>2342</v>
      </c>
      <c r="D1952" s="1" t="s">
        <v>18</v>
      </c>
      <c r="E1952" s="1" t="s">
        <v>13</v>
      </c>
      <c r="F1952" s="1">
        <v>1939.56</v>
      </c>
      <c r="G1952" s="1" t="s">
        <v>14</v>
      </c>
      <c r="H1952" s="2">
        <v>46093</v>
      </c>
      <c r="I1952" s="1" t="s">
        <v>15</v>
      </c>
      <c r="J1952" s="1">
        <v>12.9</v>
      </c>
      <c r="K1952" s="1">
        <f>COUNTIF(A:A,bank_processed_transactions[[#This Row],[transaction_id]])</f>
        <v>1</v>
      </c>
    </row>
    <row r="1953" spans="1:11" x14ac:dyDescent="0.3">
      <c r="A1953" s="1" t="s">
        <v>4496</v>
      </c>
      <c r="B1953" s="2">
        <v>46064</v>
      </c>
      <c r="C1953" s="1" t="s">
        <v>1104</v>
      </c>
      <c r="D1953" s="1" t="s">
        <v>12</v>
      </c>
      <c r="E1953" s="1" t="s">
        <v>13</v>
      </c>
      <c r="F1953" s="1">
        <v>4090.97</v>
      </c>
      <c r="G1953" s="1" t="s">
        <v>14</v>
      </c>
      <c r="H1953" s="2">
        <v>46066</v>
      </c>
      <c r="I1953" s="1" t="s">
        <v>28</v>
      </c>
      <c r="J1953" s="1">
        <v>35.1</v>
      </c>
      <c r="K1953" s="1">
        <f>COUNTIF(A:A,bank_processed_transactions[[#This Row],[transaction_id]])</f>
        <v>1</v>
      </c>
    </row>
    <row r="1954" spans="1:11" x14ac:dyDescent="0.3">
      <c r="A1954" s="1" t="s">
        <v>1437</v>
      </c>
      <c r="B1954" s="2">
        <v>46085</v>
      </c>
      <c r="C1954" s="1" t="s">
        <v>1438</v>
      </c>
      <c r="D1954" s="1" t="s">
        <v>35</v>
      </c>
      <c r="E1954" s="1" t="s">
        <v>13</v>
      </c>
      <c r="F1954" s="1">
        <v>4556.03</v>
      </c>
      <c r="G1954" s="1" t="s">
        <v>14</v>
      </c>
      <c r="H1954" s="2">
        <v>46086</v>
      </c>
      <c r="I1954" s="1" t="s">
        <v>15</v>
      </c>
      <c r="J1954" s="1">
        <v>14.6</v>
      </c>
      <c r="K1954" s="1">
        <f>COUNTIF(A:A,bank_processed_transactions[[#This Row],[transaction_id]])</f>
        <v>1</v>
      </c>
    </row>
    <row r="1955" spans="1:11" x14ac:dyDescent="0.3">
      <c r="A1955" s="1" t="s">
        <v>3294</v>
      </c>
      <c r="B1955" s="2">
        <v>46094</v>
      </c>
      <c r="C1955" s="1" t="s">
        <v>885</v>
      </c>
      <c r="D1955" s="1" t="s">
        <v>66</v>
      </c>
      <c r="E1955" s="1" t="s">
        <v>27</v>
      </c>
      <c r="F1955" s="1">
        <v>8327.5300000000007</v>
      </c>
      <c r="G1955" s="1" t="s">
        <v>14</v>
      </c>
      <c r="H1955" s="2">
        <v>46094</v>
      </c>
      <c r="I1955" s="1" t="s">
        <v>28</v>
      </c>
      <c r="J1955" s="1">
        <v>58.5</v>
      </c>
      <c r="K1955" s="1">
        <f>COUNTIF(A:A,bank_processed_transactions[[#This Row],[transaction_id]])</f>
        <v>1</v>
      </c>
    </row>
    <row r="1956" spans="1:11" x14ac:dyDescent="0.3">
      <c r="A1956" s="1" t="s">
        <v>536</v>
      </c>
      <c r="B1956" s="2">
        <v>46056</v>
      </c>
      <c r="C1956" s="1" t="s">
        <v>537</v>
      </c>
      <c r="D1956" s="1" t="s">
        <v>66</v>
      </c>
      <c r="E1956" s="1" t="s">
        <v>55</v>
      </c>
      <c r="F1956" s="1">
        <v>8333.25</v>
      </c>
      <c r="G1956" s="1" t="s">
        <v>14</v>
      </c>
      <c r="H1956" s="2">
        <v>46058</v>
      </c>
      <c r="I1956" s="1" t="s">
        <v>28</v>
      </c>
      <c r="J1956" s="1">
        <v>4.4000000000000004</v>
      </c>
      <c r="K1956" s="1">
        <f>COUNTIF(A:A,bank_processed_transactions[[#This Row],[transaction_id]])</f>
        <v>1</v>
      </c>
    </row>
    <row r="1957" spans="1:11" x14ac:dyDescent="0.3">
      <c r="A1957" s="1" t="s">
        <v>3986</v>
      </c>
      <c r="B1957" s="2">
        <v>46100</v>
      </c>
      <c r="C1957" s="1" t="s">
        <v>1399</v>
      </c>
      <c r="D1957" s="1" t="s">
        <v>66</v>
      </c>
      <c r="E1957" s="1" t="s">
        <v>27</v>
      </c>
      <c r="F1957" s="1">
        <v>2671.44</v>
      </c>
      <c r="G1957" s="1" t="s">
        <v>14</v>
      </c>
      <c r="H1957" s="2">
        <v>46101</v>
      </c>
      <c r="I1957" s="1" t="s">
        <v>28</v>
      </c>
      <c r="J1957" s="1">
        <v>6.2</v>
      </c>
      <c r="K1957" s="1">
        <f>COUNTIF(A:A,bank_processed_transactions[[#This Row],[transaction_id]])</f>
        <v>1</v>
      </c>
    </row>
    <row r="1958" spans="1:11" x14ac:dyDescent="0.3">
      <c r="A1958" s="1" t="s">
        <v>4543</v>
      </c>
      <c r="B1958" s="2">
        <v>46042</v>
      </c>
      <c r="C1958" s="1" t="s">
        <v>80</v>
      </c>
      <c r="D1958" s="1" t="s">
        <v>12</v>
      </c>
      <c r="E1958" s="1" t="s">
        <v>13</v>
      </c>
      <c r="F1958" s="1">
        <v>23385.88</v>
      </c>
      <c r="G1958" s="1" t="s">
        <v>14</v>
      </c>
      <c r="H1958" s="2">
        <v>46045</v>
      </c>
      <c r="I1958" s="1" t="s">
        <v>15</v>
      </c>
      <c r="J1958" s="1">
        <v>11.2</v>
      </c>
      <c r="K1958" s="1">
        <f>COUNTIF(A:A,bank_processed_transactions[[#This Row],[transaction_id]])</f>
        <v>1</v>
      </c>
    </row>
    <row r="1959" spans="1:11" x14ac:dyDescent="0.3">
      <c r="A1959" s="1" t="s">
        <v>2023</v>
      </c>
      <c r="B1959" s="2">
        <v>46068</v>
      </c>
      <c r="C1959" s="1" t="s">
        <v>1553</v>
      </c>
      <c r="D1959" s="1" t="s">
        <v>12</v>
      </c>
      <c r="E1959" s="1" t="s">
        <v>55</v>
      </c>
      <c r="F1959" s="1">
        <v>629.86</v>
      </c>
      <c r="G1959" s="1" t="s">
        <v>94</v>
      </c>
      <c r="H1959" s="2">
        <v>46069</v>
      </c>
      <c r="I1959" s="1" t="s">
        <v>15</v>
      </c>
      <c r="J1959" s="1">
        <v>44</v>
      </c>
      <c r="K1959" s="1">
        <f>COUNTIF(A:A,bank_processed_transactions[[#This Row],[transaction_id]])</f>
        <v>1</v>
      </c>
    </row>
    <row r="1960" spans="1:11" x14ac:dyDescent="0.3">
      <c r="A1960" s="1" t="s">
        <v>2048</v>
      </c>
      <c r="B1960" s="2">
        <v>46028</v>
      </c>
      <c r="C1960" s="1" t="s">
        <v>1754</v>
      </c>
      <c r="D1960" s="1" t="s">
        <v>18</v>
      </c>
      <c r="E1960" s="1" t="s">
        <v>21</v>
      </c>
      <c r="F1960" s="1">
        <v>7923.54</v>
      </c>
      <c r="G1960" s="1" t="s">
        <v>14</v>
      </c>
      <c r="H1960" s="2">
        <v>46031</v>
      </c>
      <c r="I1960" s="1" t="s">
        <v>15</v>
      </c>
      <c r="J1960" s="1">
        <v>26.8</v>
      </c>
      <c r="K1960" s="1">
        <f>COUNTIF(A:A,bank_processed_transactions[[#This Row],[transaction_id]])</f>
        <v>1</v>
      </c>
    </row>
    <row r="1961" spans="1:11" x14ac:dyDescent="0.3">
      <c r="A1961" s="1" t="s">
        <v>201</v>
      </c>
      <c r="B1961" s="2">
        <v>46052</v>
      </c>
      <c r="C1961" s="1" t="s">
        <v>202</v>
      </c>
      <c r="D1961" s="1" t="s">
        <v>12</v>
      </c>
      <c r="E1961" s="1" t="s">
        <v>21</v>
      </c>
      <c r="F1961" s="1">
        <v>1686.15</v>
      </c>
      <c r="G1961" s="1" t="s">
        <v>14</v>
      </c>
      <c r="H1961" s="2">
        <v>46054</v>
      </c>
      <c r="I1961" s="1" t="s">
        <v>28</v>
      </c>
      <c r="J1961" s="1">
        <v>47.2</v>
      </c>
      <c r="K1961" s="1">
        <f>COUNTIF(A:A,bank_processed_transactions[[#This Row],[transaction_id]])</f>
        <v>1</v>
      </c>
    </row>
    <row r="1962" spans="1:11" x14ac:dyDescent="0.3">
      <c r="A1962" s="1" t="s">
        <v>3412</v>
      </c>
      <c r="B1962" s="2">
        <v>46054</v>
      </c>
      <c r="C1962" s="1" t="s">
        <v>1806</v>
      </c>
      <c r="D1962" s="1" t="s">
        <v>66</v>
      </c>
      <c r="E1962" s="1" t="s">
        <v>13</v>
      </c>
      <c r="F1962" s="1">
        <v>899.26</v>
      </c>
      <c r="G1962" s="1" t="s">
        <v>14</v>
      </c>
      <c r="H1962" s="2">
        <v>46055</v>
      </c>
      <c r="I1962" s="1" t="s">
        <v>15</v>
      </c>
      <c r="J1962" s="1">
        <v>14.4</v>
      </c>
      <c r="K1962" s="1">
        <f>COUNTIF(A:A,bank_processed_transactions[[#This Row],[transaction_id]])</f>
        <v>1</v>
      </c>
    </row>
    <row r="1963" spans="1:11" x14ac:dyDescent="0.3">
      <c r="A1963" s="1" t="s">
        <v>1301</v>
      </c>
      <c r="B1963" s="2">
        <v>46047</v>
      </c>
      <c r="C1963" s="1" t="s">
        <v>149</v>
      </c>
      <c r="D1963" s="1" t="s">
        <v>18</v>
      </c>
      <c r="E1963" s="1" t="s">
        <v>55</v>
      </c>
      <c r="F1963" s="1">
        <v>1995.39</v>
      </c>
      <c r="G1963" s="1" t="s">
        <v>14</v>
      </c>
      <c r="H1963" s="2">
        <v>46047</v>
      </c>
      <c r="I1963" s="1" t="s">
        <v>28</v>
      </c>
      <c r="J1963" s="1">
        <v>11.5</v>
      </c>
      <c r="K1963" s="1">
        <f>COUNTIF(A:A,bank_processed_transactions[[#This Row],[transaction_id]])</f>
        <v>1</v>
      </c>
    </row>
    <row r="1964" spans="1:11" x14ac:dyDescent="0.3">
      <c r="A1964" s="1" t="s">
        <v>3089</v>
      </c>
      <c r="B1964" s="2">
        <v>46089</v>
      </c>
      <c r="C1964" s="1" t="s">
        <v>184</v>
      </c>
      <c r="D1964" s="1" t="s">
        <v>66</v>
      </c>
      <c r="E1964" s="1" t="s">
        <v>27</v>
      </c>
      <c r="F1964" s="1">
        <v>7270.08</v>
      </c>
      <c r="G1964" s="1" t="s">
        <v>14</v>
      </c>
      <c r="H1964" s="2">
        <v>46094</v>
      </c>
      <c r="I1964" s="1" t="s">
        <v>15</v>
      </c>
      <c r="J1964" s="1">
        <v>25.4</v>
      </c>
      <c r="K1964" s="1">
        <f>COUNTIF(A:A,bank_processed_transactions[[#This Row],[transaction_id]])</f>
        <v>1</v>
      </c>
    </row>
    <row r="1965" spans="1:11" x14ac:dyDescent="0.3">
      <c r="A1965" s="1" t="s">
        <v>4056</v>
      </c>
      <c r="B1965" s="2">
        <v>46065</v>
      </c>
      <c r="C1965" s="1" t="s">
        <v>1204</v>
      </c>
      <c r="D1965" s="1" t="s">
        <v>12</v>
      </c>
      <c r="E1965" s="1" t="s">
        <v>13</v>
      </c>
      <c r="F1965" s="1">
        <v>7765.26</v>
      </c>
      <c r="G1965" s="1" t="s">
        <v>14</v>
      </c>
      <c r="H1965" s="2">
        <v>46066</v>
      </c>
      <c r="I1965" s="1" t="s">
        <v>28</v>
      </c>
      <c r="J1965" s="1">
        <v>86.3</v>
      </c>
      <c r="K1965" s="1">
        <f>COUNTIF(A:A,bank_processed_transactions[[#This Row],[transaction_id]])</f>
        <v>1</v>
      </c>
    </row>
    <row r="1966" spans="1:11" x14ac:dyDescent="0.3">
      <c r="A1966" s="1" t="s">
        <v>3567</v>
      </c>
      <c r="B1966" s="2">
        <v>46110</v>
      </c>
      <c r="C1966" s="1" t="s">
        <v>593</v>
      </c>
      <c r="D1966" s="1" t="s">
        <v>12</v>
      </c>
      <c r="E1966" s="1" t="s">
        <v>13</v>
      </c>
      <c r="F1966" s="1">
        <v>2008.39</v>
      </c>
      <c r="G1966" s="1" t="s">
        <v>14</v>
      </c>
      <c r="H1966" s="2">
        <v>46110</v>
      </c>
      <c r="I1966" s="1" t="s">
        <v>15</v>
      </c>
      <c r="J1966" s="1">
        <v>27.7</v>
      </c>
      <c r="K1966" s="1">
        <f>COUNTIF(A:A,bank_processed_transactions[[#This Row],[transaction_id]])</f>
        <v>1</v>
      </c>
    </row>
    <row r="1967" spans="1:11" x14ac:dyDescent="0.3">
      <c r="A1967" s="1" t="s">
        <v>1735</v>
      </c>
      <c r="B1967" s="2">
        <v>46085</v>
      </c>
      <c r="C1967" s="1" t="s">
        <v>403</v>
      </c>
      <c r="D1967" s="1" t="s">
        <v>12</v>
      </c>
      <c r="E1967" s="1" t="s">
        <v>55</v>
      </c>
      <c r="F1967" s="1">
        <v>4268.5</v>
      </c>
      <c r="G1967" s="1" t="s">
        <v>14</v>
      </c>
      <c r="H1967" s="2">
        <v>46088</v>
      </c>
      <c r="I1967" s="1" t="s">
        <v>28</v>
      </c>
      <c r="J1967" s="1">
        <v>25.5</v>
      </c>
      <c r="K1967" s="1">
        <f>COUNTIF(A:A,bank_processed_transactions[[#This Row],[transaction_id]])</f>
        <v>1</v>
      </c>
    </row>
    <row r="1968" spans="1:11" x14ac:dyDescent="0.3">
      <c r="A1968" s="1" t="s">
        <v>1897</v>
      </c>
      <c r="B1968" s="2">
        <v>46088</v>
      </c>
      <c r="C1968" s="1" t="s">
        <v>304</v>
      </c>
      <c r="D1968" s="1" t="s">
        <v>12</v>
      </c>
      <c r="E1968" s="1" t="s">
        <v>21</v>
      </c>
      <c r="F1968" s="1">
        <v>4995.3</v>
      </c>
      <c r="G1968" s="1" t="s">
        <v>14</v>
      </c>
      <c r="H1968" s="2">
        <v>46089</v>
      </c>
      <c r="I1968" s="1" t="s">
        <v>28</v>
      </c>
      <c r="J1968" s="1">
        <v>8.5</v>
      </c>
      <c r="K1968" s="1">
        <f>COUNTIF(A:A,bank_processed_transactions[[#This Row],[transaction_id]])</f>
        <v>1</v>
      </c>
    </row>
    <row r="1969" spans="1:11" x14ac:dyDescent="0.3">
      <c r="A1969" s="1" t="s">
        <v>1612</v>
      </c>
      <c r="B1969" s="2">
        <v>46112</v>
      </c>
      <c r="C1969" s="1" t="s">
        <v>1613</v>
      </c>
      <c r="D1969" s="1" t="s">
        <v>66</v>
      </c>
      <c r="E1969" s="1" t="s">
        <v>21</v>
      </c>
      <c r="F1969" s="1">
        <v>636.49</v>
      </c>
      <c r="G1969" s="1" t="s">
        <v>14</v>
      </c>
      <c r="H1969" s="2">
        <v>46115</v>
      </c>
      <c r="I1969" s="1" t="s">
        <v>15</v>
      </c>
      <c r="J1969" s="1">
        <v>12.5</v>
      </c>
      <c r="K1969" s="1">
        <f>COUNTIF(A:A,bank_processed_transactions[[#This Row],[transaction_id]])</f>
        <v>1</v>
      </c>
    </row>
    <row r="1970" spans="1:11" x14ac:dyDescent="0.3">
      <c r="A1970" s="1" t="s">
        <v>1145</v>
      </c>
      <c r="B1970" s="2">
        <v>46055</v>
      </c>
      <c r="C1970" s="1" t="s">
        <v>1146</v>
      </c>
      <c r="D1970" s="1" t="s">
        <v>12</v>
      </c>
      <c r="E1970" s="1" t="s">
        <v>27</v>
      </c>
      <c r="F1970" s="1">
        <v>1697.07</v>
      </c>
      <c r="G1970" s="1" t="s">
        <v>14</v>
      </c>
      <c r="H1970" s="2">
        <v>46055</v>
      </c>
      <c r="I1970" s="1" t="s">
        <v>15</v>
      </c>
      <c r="J1970" s="1">
        <v>36.200000000000003</v>
      </c>
      <c r="K1970" s="1">
        <f>COUNTIF(A:A,bank_processed_transactions[[#This Row],[transaction_id]])</f>
        <v>1</v>
      </c>
    </row>
    <row r="1971" spans="1:11" x14ac:dyDescent="0.3">
      <c r="A1971" s="1" t="s">
        <v>170</v>
      </c>
      <c r="B1971" s="2">
        <v>46094</v>
      </c>
      <c r="C1971" s="1" t="s">
        <v>171</v>
      </c>
      <c r="D1971" s="1" t="s">
        <v>18</v>
      </c>
      <c r="E1971" s="1" t="s">
        <v>21</v>
      </c>
      <c r="F1971" s="1">
        <v>826.86</v>
      </c>
      <c r="G1971" s="1" t="s">
        <v>14</v>
      </c>
      <c r="H1971" s="2">
        <v>46095</v>
      </c>
      <c r="I1971" s="1" t="s">
        <v>22</v>
      </c>
      <c r="J1971" s="1">
        <v>11.4</v>
      </c>
      <c r="K1971" s="1">
        <f>COUNTIF(A:A,bank_processed_transactions[[#This Row],[transaction_id]])</f>
        <v>1</v>
      </c>
    </row>
    <row r="1972" spans="1:11" x14ac:dyDescent="0.3">
      <c r="A1972" s="1" t="s">
        <v>4436</v>
      </c>
      <c r="B1972" s="2">
        <v>46075</v>
      </c>
      <c r="C1972" s="1" t="s">
        <v>169</v>
      </c>
      <c r="D1972" s="1" t="s">
        <v>12</v>
      </c>
      <c r="E1972" s="1" t="s">
        <v>27</v>
      </c>
      <c r="F1972" s="1">
        <v>1035.48</v>
      </c>
      <c r="G1972" s="1" t="s">
        <v>14</v>
      </c>
      <c r="H1972" s="2">
        <v>46076</v>
      </c>
      <c r="I1972" s="1" t="s">
        <v>22</v>
      </c>
      <c r="J1972" s="1">
        <v>39.9</v>
      </c>
      <c r="K1972" s="1">
        <f>COUNTIF(A:A,bank_processed_transactions[[#This Row],[transaction_id]])</f>
        <v>1</v>
      </c>
    </row>
    <row r="1973" spans="1:11" x14ac:dyDescent="0.3">
      <c r="A1973" s="1" t="s">
        <v>2840</v>
      </c>
      <c r="B1973" s="2">
        <v>46029</v>
      </c>
      <c r="C1973" s="1" t="s">
        <v>138</v>
      </c>
      <c r="D1973" s="1" t="s">
        <v>12</v>
      </c>
      <c r="E1973" s="1" t="s">
        <v>13</v>
      </c>
      <c r="F1973" s="1">
        <v>14891.7</v>
      </c>
      <c r="G1973" s="1" t="s">
        <v>14</v>
      </c>
      <c r="H1973" s="2">
        <v>46032</v>
      </c>
      <c r="I1973" s="1" t="s">
        <v>22</v>
      </c>
      <c r="J1973" s="1">
        <v>17.2</v>
      </c>
      <c r="K1973" s="1">
        <f>COUNTIF(A:A,bank_processed_transactions[[#This Row],[transaction_id]])</f>
        <v>1</v>
      </c>
    </row>
    <row r="1974" spans="1:11" x14ac:dyDescent="0.3">
      <c r="A1974" s="1" t="s">
        <v>2867</v>
      </c>
      <c r="B1974" s="2">
        <v>46033</v>
      </c>
      <c r="C1974" s="1" t="s">
        <v>239</v>
      </c>
      <c r="D1974" s="1" t="s">
        <v>18</v>
      </c>
      <c r="E1974" s="1" t="s">
        <v>21</v>
      </c>
      <c r="F1974" s="1">
        <v>6775.79</v>
      </c>
      <c r="G1974" s="1" t="s">
        <v>14</v>
      </c>
      <c r="H1974" s="2">
        <v>46036</v>
      </c>
      <c r="I1974" s="1" t="s">
        <v>15</v>
      </c>
      <c r="J1974" s="1">
        <v>14.8</v>
      </c>
      <c r="K1974" s="1">
        <f>COUNTIF(A:A,bank_processed_transactions[[#This Row],[transaction_id]])</f>
        <v>1</v>
      </c>
    </row>
    <row r="1975" spans="1:11" x14ac:dyDescent="0.3">
      <c r="A1975" s="1" t="s">
        <v>3564</v>
      </c>
      <c r="B1975" s="2">
        <v>46042</v>
      </c>
      <c r="C1975" s="1" t="s">
        <v>324</v>
      </c>
      <c r="D1975" s="1" t="s">
        <v>18</v>
      </c>
      <c r="E1975" s="1" t="s">
        <v>21</v>
      </c>
      <c r="F1975" s="1">
        <v>431.84</v>
      </c>
      <c r="G1975" s="1" t="s">
        <v>14</v>
      </c>
      <c r="H1975" s="2">
        <v>46044</v>
      </c>
      <c r="I1975" s="1" t="s">
        <v>15</v>
      </c>
      <c r="J1975" s="1">
        <v>7.4</v>
      </c>
      <c r="K1975" s="1">
        <f>COUNTIF(A:A,bank_processed_transactions[[#This Row],[transaction_id]])</f>
        <v>1</v>
      </c>
    </row>
    <row r="1976" spans="1:11" x14ac:dyDescent="0.3">
      <c r="A1976" s="1" t="s">
        <v>2374</v>
      </c>
      <c r="B1976" s="2">
        <v>46070</v>
      </c>
      <c r="C1976" s="1" t="s">
        <v>790</v>
      </c>
      <c r="D1976" s="1" t="s">
        <v>12</v>
      </c>
      <c r="E1976" s="1" t="s">
        <v>27</v>
      </c>
      <c r="F1976" s="1">
        <v>9657.73</v>
      </c>
      <c r="G1976" s="1" t="s">
        <v>14</v>
      </c>
      <c r="H1976" s="2">
        <v>46070</v>
      </c>
      <c r="I1976" s="1" t="s">
        <v>15</v>
      </c>
      <c r="J1976" s="1">
        <v>8.4</v>
      </c>
      <c r="K1976" s="1">
        <f>COUNTIF(A:A,bank_processed_transactions[[#This Row],[transaction_id]])</f>
        <v>1</v>
      </c>
    </row>
    <row r="1977" spans="1:11" x14ac:dyDescent="0.3">
      <c r="A1977" s="1" t="s">
        <v>3524</v>
      </c>
      <c r="B1977" s="2">
        <v>46057</v>
      </c>
      <c r="C1977" s="1" t="s">
        <v>50</v>
      </c>
      <c r="D1977" s="1" t="s">
        <v>46</v>
      </c>
      <c r="E1977" s="1" t="s">
        <v>55</v>
      </c>
      <c r="F1977" s="1">
        <v>39211.68</v>
      </c>
      <c r="G1977" s="1" t="s">
        <v>14</v>
      </c>
      <c r="H1977" s="2">
        <v>46060</v>
      </c>
      <c r="I1977" s="1" t="s">
        <v>22</v>
      </c>
      <c r="J1977" s="1">
        <v>50.6</v>
      </c>
      <c r="K1977" s="1">
        <f>COUNTIF(A:A,bank_processed_transactions[[#This Row],[transaction_id]])</f>
        <v>1</v>
      </c>
    </row>
    <row r="1978" spans="1:11" x14ac:dyDescent="0.3">
      <c r="A1978" s="1" t="s">
        <v>1117</v>
      </c>
      <c r="B1978" s="2">
        <v>46097</v>
      </c>
      <c r="C1978" s="1" t="s">
        <v>1118</v>
      </c>
      <c r="D1978" s="1" t="s">
        <v>46</v>
      </c>
      <c r="E1978" s="1" t="s">
        <v>13</v>
      </c>
      <c r="F1978" s="1">
        <v>12803.33</v>
      </c>
      <c r="G1978" s="1" t="s">
        <v>14</v>
      </c>
      <c r="H1978" s="2">
        <v>46100</v>
      </c>
      <c r="I1978" s="1" t="s">
        <v>28</v>
      </c>
      <c r="J1978" s="1">
        <v>34</v>
      </c>
      <c r="K1978" s="1">
        <f>COUNTIF(A:A,bank_processed_transactions[[#This Row],[transaction_id]])</f>
        <v>1</v>
      </c>
    </row>
    <row r="1979" spans="1:11" x14ac:dyDescent="0.3">
      <c r="A1979" s="1" t="s">
        <v>1532</v>
      </c>
      <c r="B1979" s="2">
        <v>46068</v>
      </c>
      <c r="C1979" s="1" t="s">
        <v>1533</v>
      </c>
      <c r="D1979" s="1" t="s">
        <v>35</v>
      </c>
      <c r="E1979" s="1" t="s">
        <v>13</v>
      </c>
      <c r="F1979" s="1">
        <v>2802.88</v>
      </c>
      <c r="G1979" s="1" t="s">
        <v>94</v>
      </c>
      <c r="H1979" s="2">
        <v>46068</v>
      </c>
      <c r="I1979" s="1" t="s">
        <v>15</v>
      </c>
      <c r="J1979" s="1">
        <v>14.7</v>
      </c>
      <c r="K1979" s="1">
        <f>COUNTIF(A:A,bank_processed_transactions[[#This Row],[transaction_id]])</f>
        <v>1</v>
      </c>
    </row>
    <row r="1980" spans="1:11" x14ac:dyDescent="0.3">
      <c r="A1980" s="1" t="s">
        <v>4768</v>
      </c>
      <c r="B1980" s="2">
        <v>46088</v>
      </c>
      <c r="C1980" s="1" t="s">
        <v>34</v>
      </c>
      <c r="D1980" s="1" t="s">
        <v>12</v>
      </c>
      <c r="E1980" s="1" t="s">
        <v>13</v>
      </c>
      <c r="F1980" s="1">
        <v>3072.12</v>
      </c>
      <c r="G1980" s="1" t="s">
        <v>14</v>
      </c>
      <c r="H1980" s="2">
        <v>46089</v>
      </c>
      <c r="I1980" s="1" t="s">
        <v>22</v>
      </c>
      <c r="J1980" s="1">
        <v>24.9</v>
      </c>
      <c r="K1980" s="1">
        <f>COUNTIF(A:A,bank_processed_transactions[[#This Row],[transaction_id]])</f>
        <v>1</v>
      </c>
    </row>
    <row r="1981" spans="1:11" x14ac:dyDescent="0.3">
      <c r="A1981" s="1" t="s">
        <v>2547</v>
      </c>
      <c r="B1981" s="2">
        <v>46102</v>
      </c>
      <c r="C1981" s="1" t="s">
        <v>757</v>
      </c>
      <c r="D1981" s="1" t="s">
        <v>12</v>
      </c>
      <c r="E1981" s="1" t="s">
        <v>21</v>
      </c>
      <c r="F1981" s="1">
        <v>13645.48</v>
      </c>
      <c r="G1981" s="1" t="s">
        <v>14</v>
      </c>
      <c r="H1981" s="2">
        <v>46103</v>
      </c>
      <c r="I1981" s="1" t="s">
        <v>15</v>
      </c>
      <c r="J1981" s="1">
        <v>0.1</v>
      </c>
      <c r="K1981" s="1">
        <f>COUNTIF(A:A,bank_processed_transactions[[#This Row],[transaction_id]])</f>
        <v>1</v>
      </c>
    </row>
    <row r="1982" spans="1:11" x14ac:dyDescent="0.3">
      <c r="A1982" s="1" t="s">
        <v>688</v>
      </c>
      <c r="B1982" s="2">
        <v>46047</v>
      </c>
      <c r="C1982" s="1" t="s">
        <v>689</v>
      </c>
      <c r="D1982" s="1" t="s">
        <v>12</v>
      </c>
      <c r="E1982" s="1" t="s">
        <v>13</v>
      </c>
      <c r="F1982" s="1">
        <v>10545.02</v>
      </c>
      <c r="G1982" s="1" t="s">
        <v>14</v>
      </c>
      <c r="H1982" s="2">
        <v>46048</v>
      </c>
      <c r="I1982" s="1" t="s">
        <v>28</v>
      </c>
      <c r="J1982" s="1">
        <v>15.2</v>
      </c>
      <c r="K1982" s="1">
        <f>COUNTIF(A:A,bank_processed_transactions[[#This Row],[transaction_id]])</f>
        <v>1</v>
      </c>
    </row>
    <row r="1983" spans="1:11" x14ac:dyDescent="0.3">
      <c r="A1983" s="1" t="s">
        <v>2290</v>
      </c>
      <c r="B1983" s="2">
        <v>46070</v>
      </c>
      <c r="C1983" s="1" t="s">
        <v>50</v>
      </c>
      <c r="D1983" s="1" t="s">
        <v>66</v>
      </c>
      <c r="E1983" s="1" t="s">
        <v>21</v>
      </c>
      <c r="F1983" s="1">
        <v>3042.21</v>
      </c>
      <c r="G1983" s="1" t="s">
        <v>14</v>
      </c>
      <c r="H1983" s="2">
        <v>46072</v>
      </c>
      <c r="I1983" s="1" t="s">
        <v>15</v>
      </c>
      <c r="J1983" s="1">
        <v>25.4</v>
      </c>
      <c r="K1983" s="1">
        <f>COUNTIF(A:A,bank_processed_transactions[[#This Row],[transaction_id]])</f>
        <v>1</v>
      </c>
    </row>
    <row r="1984" spans="1:11" x14ac:dyDescent="0.3">
      <c r="A1984" s="1" t="s">
        <v>1953</v>
      </c>
      <c r="B1984" s="2">
        <v>46101</v>
      </c>
      <c r="C1984" s="1" t="s">
        <v>887</v>
      </c>
      <c r="D1984" s="1" t="s">
        <v>66</v>
      </c>
      <c r="E1984" s="1" t="s">
        <v>21</v>
      </c>
      <c r="F1984" s="1">
        <v>8636.43</v>
      </c>
      <c r="G1984" s="1" t="s">
        <v>14</v>
      </c>
      <c r="H1984" s="2">
        <v>46102</v>
      </c>
      <c r="I1984" s="1" t="s">
        <v>22</v>
      </c>
      <c r="J1984" s="1">
        <v>48.7</v>
      </c>
      <c r="K1984" s="1">
        <f>COUNTIF(A:A,bank_processed_transactions[[#This Row],[transaction_id]])</f>
        <v>1</v>
      </c>
    </row>
    <row r="1985" spans="1:11" x14ac:dyDescent="0.3">
      <c r="A1985" s="1" t="s">
        <v>1562</v>
      </c>
      <c r="B1985" s="2">
        <v>46078</v>
      </c>
      <c r="C1985" s="1" t="s">
        <v>1371</v>
      </c>
      <c r="D1985" s="1" t="s">
        <v>12</v>
      </c>
      <c r="E1985" s="1" t="s">
        <v>13</v>
      </c>
      <c r="F1985" s="1">
        <v>1200.81</v>
      </c>
      <c r="G1985" s="1" t="s">
        <v>14</v>
      </c>
      <c r="H1985" s="2">
        <v>46081</v>
      </c>
      <c r="I1985" s="1" t="s">
        <v>22</v>
      </c>
      <c r="J1985" s="1">
        <v>53.5</v>
      </c>
      <c r="K1985" s="1">
        <f>COUNTIF(A:A,bank_processed_transactions[[#This Row],[transaction_id]])</f>
        <v>1</v>
      </c>
    </row>
    <row r="1986" spans="1:11" x14ac:dyDescent="0.3">
      <c r="A1986" s="1" t="s">
        <v>1201</v>
      </c>
      <c r="B1986" s="2">
        <v>46059</v>
      </c>
      <c r="C1986" s="1" t="s">
        <v>1202</v>
      </c>
      <c r="D1986" s="1" t="s">
        <v>66</v>
      </c>
      <c r="E1986" s="1" t="s">
        <v>55</v>
      </c>
      <c r="F1986" s="1">
        <v>2041.19</v>
      </c>
      <c r="G1986" s="1" t="s">
        <v>14</v>
      </c>
      <c r="H1986" s="2">
        <v>46060</v>
      </c>
      <c r="I1986" s="1" t="s">
        <v>15</v>
      </c>
      <c r="J1986" s="1">
        <v>29.1</v>
      </c>
      <c r="K1986" s="1">
        <f>COUNTIF(A:A,bank_processed_transactions[[#This Row],[transaction_id]])</f>
        <v>1</v>
      </c>
    </row>
    <row r="1987" spans="1:11" x14ac:dyDescent="0.3">
      <c r="A1987" s="1" t="s">
        <v>2493</v>
      </c>
      <c r="B1987" s="2">
        <v>46057</v>
      </c>
      <c r="C1987" s="1" t="s">
        <v>1432</v>
      </c>
      <c r="D1987" s="1" t="s">
        <v>12</v>
      </c>
      <c r="E1987" s="1" t="s">
        <v>13</v>
      </c>
      <c r="F1987" s="1">
        <v>1504.7</v>
      </c>
      <c r="G1987" s="1" t="s">
        <v>14</v>
      </c>
      <c r="H1987" s="2">
        <v>46058</v>
      </c>
      <c r="I1987" s="1" t="s">
        <v>15</v>
      </c>
      <c r="J1987" s="1">
        <v>52.9</v>
      </c>
      <c r="K1987" s="1">
        <f>COUNTIF(A:A,bank_processed_transactions[[#This Row],[transaction_id]])</f>
        <v>1</v>
      </c>
    </row>
    <row r="1988" spans="1:11" x14ac:dyDescent="0.3">
      <c r="A1988" s="1" t="s">
        <v>1295</v>
      </c>
      <c r="B1988" s="2">
        <v>46104</v>
      </c>
      <c r="C1988" s="1" t="s">
        <v>718</v>
      </c>
      <c r="D1988" s="1" t="s">
        <v>66</v>
      </c>
      <c r="E1988" s="1" t="s">
        <v>55</v>
      </c>
      <c r="F1988" s="1">
        <v>17826.39</v>
      </c>
      <c r="G1988" s="1" t="s">
        <v>94</v>
      </c>
      <c r="H1988" s="2">
        <v>46104</v>
      </c>
      <c r="I1988" s="1" t="s">
        <v>28</v>
      </c>
      <c r="J1988" s="1">
        <v>11.3</v>
      </c>
      <c r="K1988" s="1">
        <f>COUNTIF(A:A,bank_processed_transactions[[#This Row],[transaction_id]])</f>
        <v>1</v>
      </c>
    </row>
    <row r="1989" spans="1:11" x14ac:dyDescent="0.3">
      <c r="A1989" s="1" t="s">
        <v>197</v>
      </c>
      <c r="B1989" s="2">
        <v>46053</v>
      </c>
      <c r="C1989" s="1" t="s">
        <v>198</v>
      </c>
      <c r="D1989" s="1" t="s">
        <v>12</v>
      </c>
      <c r="E1989" s="1" t="s">
        <v>27</v>
      </c>
      <c r="F1989" s="1">
        <v>15444.78</v>
      </c>
      <c r="G1989" s="1" t="s">
        <v>94</v>
      </c>
      <c r="H1989" s="2">
        <v>46053</v>
      </c>
      <c r="I1989" s="1" t="s">
        <v>15</v>
      </c>
      <c r="J1989" s="1">
        <v>20.2</v>
      </c>
      <c r="K1989" s="1">
        <f>COUNTIF(A:A,bank_processed_transactions[[#This Row],[transaction_id]])</f>
        <v>1</v>
      </c>
    </row>
    <row r="1990" spans="1:11" x14ac:dyDescent="0.3">
      <c r="A1990" s="1" t="s">
        <v>3165</v>
      </c>
      <c r="B1990" s="2">
        <v>46099</v>
      </c>
      <c r="C1990" s="1" t="s">
        <v>508</v>
      </c>
      <c r="D1990" s="1" t="s">
        <v>12</v>
      </c>
      <c r="E1990" s="1" t="s">
        <v>27</v>
      </c>
      <c r="F1990" s="1">
        <v>2330.25</v>
      </c>
      <c r="G1990" s="1" t="s">
        <v>14</v>
      </c>
      <c r="H1990" s="2">
        <v>46099</v>
      </c>
      <c r="I1990" s="1" t="s">
        <v>28</v>
      </c>
      <c r="J1990" s="1">
        <v>11.2</v>
      </c>
      <c r="K1990" s="1">
        <f>COUNTIF(A:A,bank_processed_transactions[[#This Row],[transaction_id]])</f>
        <v>1</v>
      </c>
    </row>
    <row r="1991" spans="1:11" x14ac:dyDescent="0.3">
      <c r="A1991" s="1" t="s">
        <v>4638</v>
      </c>
      <c r="B1991" s="2">
        <v>46055</v>
      </c>
      <c r="C1991" s="1" t="s">
        <v>1283</v>
      </c>
      <c r="D1991" s="1" t="s">
        <v>12</v>
      </c>
      <c r="E1991" s="1" t="s">
        <v>21</v>
      </c>
      <c r="F1991" s="1">
        <v>13825.13</v>
      </c>
      <c r="G1991" s="1" t="s">
        <v>14</v>
      </c>
      <c r="H1991" s="2">
        <v>46060</v>
      </c>
      <c r="I1991" s="1" t="s">
        <v>22</v>
      </c>
      <c r="J1991" s="1">
        <v>31.4</v>
      </c>
      <c r="K1991" s="1">
        <f>COUNTIF(A:A,bank_processed_transactions[[#This Row],[transaction_id]])</f>
        <v>1</v>
      </c>
    </row>
    <row r="1992" spans="1:11" x14ac:dyDescent="0.3">
      <c r="A1992" s="1" t="s">
        <v>3612</v>
      </c>
      <c r="B1992" s="2">
        <v>46095</v>
      </c>
      <c r="C1992" s="1" t="s">
        <v>818</v>
      </c>
      <c r="D1992" s="1" t="s">
        <v>35</v>
      </c>
      <c r="E1992" s="1" t="s">
        <v>21</v>
      </c>
      <c r="F1992" s="1">
        <v>10973.31</v>
      </c>
      <c r="G1992" s="1" t="s">
        <v>14</v>
      </c>
      <c r="H1992" s="2">
        <v>46098</v>
      </c>
      <c r="I1992" s="1" t="s">
        <v>28</v>
      </c>
      <c r="J1992" s="1">
        <v>19.600000000000001</v>
      </c>
      <c r="K1992" s="1">
        <f>COUNTIF(A:A,bank_processed_transactions[[#This Row],[transaction_id]])</f>
        <v>1</v>
      </c>
    </row>
    <row r="1993" spans="1:11" x14ac:dyDescent="0.3">
      <c r="A1993" s="1" t="s">
        <v>1963</v>
      </c>
      <c r="B1993" s="2">
        <v>46070</v>
      </c>
      <c r="C1993" s="1" t="s">
        <v>1964</v>
      </c>
      <c r="D1993" s="1" t="s">
        <v>12</v>
      </c>
      <c r="E1993" s="1" t="s">
        <v>13</v>
      </c>
      <c r="F1993" s="1">
        <v>3311.62</v>
      </c>
      <c r="G1993" s="1" t="s">
        <v>14</v>
      </c>
      <c r="H1993" s="2">
        <v>46071</v>
      </c>
      <c r="I1993" s="1" t="s">
        <v>22</v>
      </c>
      <c r="J1993" s="1">
        <v>20.399999999999999</v>
      </c>
      <c r="K1993" s="1">
        <f>COUNTIF(A:A,bank_processed_transactions[[#This Row],[transaction_id]])</f>
        <v>1</v>
      </c>
    </row>
    <row r="1994" spans="1:11" x14ac:dyDescent="0.3">
      <c r="A1994" s="1" t="s">
        <v>252</v>
      </c>
      <c r="B1994" s="2">
        <v>46068</v>
      </c>
      <c r="C1994" s="1" t="s">
        <v>253</v>
      </c>
      <c r="D1994" s="1" t="s">
        <v>18</v>
      </c>
      <c r="E1994" s="1" t="s">
        <v>27</v>
      </c>
      <c r="F1994" s="1">
        <v>3117.06</v>
      </c>
      <c r="G1994" s="1" t="s">
        <v>14</v>
      </c>
      <c r="H1994" s="2">
        <v>46070</v>
      </c>
      <c r="I1994" s="1" t="s">
        <v>22</v>
      </c>
      <c r="J1994" s="1">
        <v>37.200000000000003</v>
      </c>
      <c r="K1994" s="1">
        <f>COUNTIF(A:A,bank_processed_transactions[[#This Row],[transaction_id]])</f>
        <v>2</v>
      </c>
    </row>
    <row r="1995" spans="1:11" x14ac:dyDescent="0.3">
      <c r="A1995" s="1" t="s">
        <v>252</v>
      </c>
      <c r="B1995" s="2">
        <v>46068</v>
      </c>
      <c r="C1995" s="1" t="s">
        <v>253</v>
      </c>
      <c r="D1995" s="1" t="s">
        <v>18</v>
      </c>
      <c r="E1995" s="1" t="s">
        <v>27</v>
      </c>
      <c r="F1995" s="1">
        <v>3117.06</v>
      </c>
      <c r="G1995" s="1" t="s">
        <v>14</v>
      </c>
      <c r="H1995" s="2">
        <v>46071</v>
      </c>
      <c r="I1995" s="1" t="s">
        <v>22</v>
      </c>
      <c r="J1995" s="1">
        <v>37.200000000000003</v>
      </c>
      <c r="K1995" s="1">
        <f>COUNTIF(A:A,bank_processed_transactions[[#This Row],[transaction_id]])</f>
        <v>2</v>
      </c>
    </row>
    <row r="1996" spans="1:11" x14ac:dyDescent="0.3">
      <c r="A1996" s="1" t="s">
        <v>4375</v>
      </c>
      <c r="B1996" s="2">
        <v>46067</v>
      </c>
      <c r="C1996" s="1" t="s">
        <v>2653</v>
      </c>
      <c r="D1996" s="1" t="s">
        <v>66</v>
      </c>
      <c r="E1996" s="1" t="s">
        <v>27</v>
      </c>
      <c r="F1996" s="1">
        <v>2040.74</v>
      </c>
      <c r="G1996" s="1" t="s">
        <v>14</v>
      </c>
      <c r="H1996" s="2">
        <v>46070</v>
      </c>
      <c r="I1996" s="1" t="s">
        <v>15</v>
      </c>
      <c r="J1996" s="1">
        <v>61</v>
      </c>
      <c r="K1996" s="1">
        <f>COUNTIF(A:A,bank_processed_transactions[[#This Row],[transaction_id]])</f>
        <v>1</v>
      </c>
    </row>
    <row r="1997" spans="1:11" x14ac:dyDescent="0.3">
      <c r="A1997" s="1" t="s">
        <v>1666</v>
      </c>
      <c r="B1997" s="2">
        <v>46059</v>
      </c>
      <c r="C1997" s="1" t="s">
        <v>1667</v>
      </c>
      <c r="D1997" s="1" t="s">
        <v>66</v>
      </c>
      <c r="E1997" s="1" t="s">
        <v>27</v>
      </c>
      <c r="F1997" s="1">
        <v>16187.69</v>
      </c>
      <c r="G1997" s="1" t="s">
        <v>14</v>
      </c>
      <c r="H1997" s="2">
        <v>46064</v>
      </c>
      <c r="I1997" s="1" t="s">
        <v>22</v>
      </c>
      <c r="J1997" s="1">
        <v>58.4</v>
      </c>
      <c r="K1997" s="1">
        <f>COUNTIF(A:A,bank_processed_transactions[[#This Row],[transaction_id]])</f>
        <v>1</v>
      </c>
    </row>
    <row r="1998" spans="1:11" x14ac:dyDescent="0.3">
      <c r="A1998" s="1" t="s">
        <v>2065</v>
      </c>
      <c r="B1998" s="2">
        <v>46090</v>
      </c>
      <c r="C1998" s="1" t="s">
        <v>1465</v>
      </c>
      <c r="D1998" s="1" t="s">
        <v>66</v>
      </c>
      <c r="E1998" s="1" t="s">
        <v>21</v>
      </c>
      <c r="F1998" s="1">
        <v>2054.25</v>
      </c>
      <c r="G1998" s="1" t="s">
        <v>14</v>
      </c>
      <c r="H1998" s="2">
        <v>46093</v>
      </c>
      <c r="I1998" s="1" t="s">
        <v>28</v>
      </c>
      <c r="J1998" s="1">
        <v>4.2</v>
      </c>
      <c r="K1998" s="1">
        <f>COUNTIF(A:A,bank_processed_transactions[[#This Row],[transaction_id]])</f>
        <v>1</v>
      </c>
    </row>
    <row r="1999" spans="1:11" x14ac:dyDescent="0.3">
      <c r="A1999" s="1" t="s">
        <v>2343</v>
      </c>
      <c r="B1999" s="2">
        <v>46066</v>
      </c>
      <c r="C1999" s="1" t="s">
        <v>736</v>
      </c>
      <c r="D1999" s="1" t="s">
        <v>35</v>
      </c>
      <c r="E1999" s="1" t="s">
        <v>13</v>
      </c>
      <c r="F1999" s="1">
        <v>5319.52</v>
      </c>
      <c r="G1999" s="1" t="s">
        <v>14</v>
      </c>
      <c r="H1999" s="2">
        <v>46068</v>
      </c>
      <c r="I1999" s="1" t="s">
        <v>15</v>
      </c>
      <c r="J1999" s="1">
        <v>47.8</v>
      </c>
      <c r="K1999" s="1">
        <f>COUNTIF(A:A,bank_processed_transactions[[#This Row],[transaction_id]])</f>
        <v>1</v>
      </c>
    </row>
    <row r="2000" spans="1:11" x14ac:dyDescent="0.3">
      <c r="A2000" s="1" t="s">
        <v>2070</v>
      </c>
      <c r="B2000" s="2">
        <v>46089</v>
      </c>
      <c r="C2000" s="1" t="s">
        <v>882</v>
      </c>
      <c r="D2000" s="1" t="s">
        <v>18</v>
      </c>
      <c r="E2000" s="1" t="s">
        <v>13</v>
      </c>
      <c r="F2000" s="1">
        <v>6011.64</v>
      </c>
      <c r="G2000" s="1" t="s">
        <v>14</v>
      </c>
      <c r="H2000" s="2">
        <v>46090</v>
      </c>
      <c r="I2000" s="1" t="s">
        <v>15</v>
      </c>
      <c r="J2000" s="1">
        <v>21.3</v>
      </c>
      <c r="K2000" s="1">
        <f>COUNTIF(A:A,bank_processed_transactions[[#This Row],[transaction_id]])</f>
        <v>1</v>
      </c>
    </row>
    <row r="2001" spans="1:11" x14ac:dyDescent="0.3">
      <c r="A2001" s="1" t="s">
        <v>4211</v>
      </c>
      <c r="B2001" s="2">
        <v>46078</v>
      </c>
      <c r="C2001" s="1" t="s">
        <v>1228</v>
      </c>
      <c r="D2001" s="1" t="s">
        <v>12</v>
      </c>
      <c r="E2001" s="1" t="s">
        <v>13</v>
      </c>
      <c r="F2001" s="1">
        <v>7111.25</v>
      </c>
      <c r="G2001" s="1" t="s">
        <v>14</v>
      </c>
      <c r="H2001" s="2">
        <v>46080</v>
      </c>
      <c r="I2001" s="1" t="s">
        <v>28</v>
      </c>
      <c r="J2001" s="1">
        <v>12.2</v>
      </c>
      <c r="K2001" s="1">
        <f>COUNTIF(A:A,bank_processed_transactions[[#This Row],[transaction_id]])</f>
        <v>1</v>
      </c>
    </row>
    <row r="2002" spans="1:11" x14ac:dyDescent="0.3">
      <c r="A2002" s="1" t="s">
        <v>534</v>
      </c>
      <c r="B2002" s="2">
        <v>46027</v>
      </c>
      <c r="C2002" s="1" t="s">
        <v>535</v>
      </c>
      <c r="D2002" s="1" t="s">
        <v>18</v>
      </c>
      <c r="E2002" s="1" t="s">
        <v>55</v>
      </c>
      <c r="F2002" s="1">
        <v>1395.98</v>
      </c>
      <c r="G2002" s="1" t="s">
        <v>14</v>
      </c>
      <c r="H2002" s="2">
        <v>46030</v>
      </c>
      <c r="I2002" s="1" t="s">
        <v>28</v>
      </c>
      <c r="J2002" s="1">
        <v>16.899999999999999</v>
      </c>
      <c r="K2002" s="1">
        <f>COUNTIF(A:A,bank_processed_transactions[[#This Row],[transaction_id]])</f>
        <v>1</v>
      </c>
    </row>
    <row r="2003" spans="1:11" x14ac:dyDescent="0.3">
      <c r="A2003" s="1" t="s">
        <v>4796</v>
      </c>
      <c r="B2003" s="2">
        <v>46023</v>
      </c>
      <c r="C2003" s="1" t="s">
        <v>934</v>
      </c>
      <c r="D2003" s="1" t="s">
        <v>35</v>
      </c>
      <c r="E2003" s="1" t="s">
        <v>21</v>
      </c>
      <c r="F2003" s="1">
        <v>2189.04</v>
      </c>
      <c r="G2003" s="1" t="s">
        <v>14</v>
      </c>
      <c r="H2003" s="2">
        <v>46023</v>
      </c>
      <c r="I2003" s="1" t="s">
        <v>28</v>
      </c>
      <c r="J2003" s="1">
        <v>35.299999999999997</v>
      </c>
      <c r="K2003" s="1">
        <f>COUNTIF(A:A,bank_processed_transactions[[#This Row],[transaction_id]])</f>
        <v>1</v>
      </c>
    </row>
    <row r="2004" spans="1:11" x14ac:dyDescent="0.3">
      <c r="A2004" s="1" t="s">
        <v>4742</v>
      </c>
      <c r="B2004" s="2">
        <v>46067</v>
      </c>
      <c r="C2004" s="1" t="s">
        <v>1230</v>
      </c>
      <c r="D2004" s="1" t="s">
        <v>35</v>
      </c>
      <c r="E2004" s="1" t="s">
        <v>21</v>
      </c>
      <c r="F2004" s="1">
        <v>9020.48</v>
      </c>
      <c r="G2004" s="1" t="s">
        <v>14</v>
      </c>
      <c r="H2004" s="2">
        <v>46067</v>
      </c>
      <c r="I2004" s="1" t="s">
        <v>22</v>
      </c>
      <c r="J2004" s="1">
        <v>30</v>
      </c>
      <c r="K2004" s="1">
        <f>COUNTIF(A:A,bank_processed_transactions[[#This Row],[transaction_id]])</f>
        <v>1</v>
      </c>
    </row>
    <row r="2005" spans="1:11" x14ac:dyDescent="0.3">
      <c r="A2005" s="1" t="s">
        <v>3750</v>
      </c>
      <c r="B2005" s="2">
        <v>46086</v>
      </c>
      <c r="C2005" s="1" t="s">
        <v>541</v>
      </c>
      <c r="D2005" s="1" t="s">
        <v>46</v>
      </c>
      <c r="E2005" s="1" t="s">
        <v>21</v>
      </c>
      <c r="F2005" s="1">
        <v>7848.1</v>
      </c>
      <c r="G2005" s="1" t="s">
        <v>14</v>
      </c>
      <c r="H2005" s="2">
        <v>46086</v>
      </c>
      <c r="I2005" s="1" t="s">
        <v>15</v>
      </c>
      <c r="J2005" s="1">
        <v>26.5</v>
      </c>
      <c r="K2005" s="1">
        <f>COUNTIF(A:A,bank_processed_transactions[[#This Row],[transaction_id]])</f>
        <v>1</v>
      </c>
    </row>
    <row r="2006" spans="1:11" x14ac:dyDescent="0.3">
      <c r="A2006" s="1" t="s">
        <v>4931</v>
      </c>
      <c r="B2006" s="2">
        <v>46053</v>
      </c>
      <c r="C2006" s="1" t="s">
        <v>17</v>
      </c>
      <c r="D2006" s="1" t="s">
        <v>18</v>
      </c>
      <c r="E2006" s="1" t="s">
        <v>13</v>
      </c>
      <c r="F2006" s="1">
        <v>3878.53</v>
      </c>
      <c r="G2006" s="1" t="s">
        <v>14</v>
      </c>
      <c r="H2006" s="2">
        <v>46056</v>
      </c>
      <c r="I2006" s="1" t="s">
        <v>28</v>
      </c>
      <c r="J2006" s="1">
        <v>62.2</v>
      </c>
      <c r="K2006" s="1">
        <f>COUNTIF(A:A,bank_processed_transactions[[#This Row],[transaction_id]])</f>
        <v>1</v>
      </c>
    </row>
    <row r="2007" spans="1:11" x14ac:dyDescent="0.3">
      <c r="A2007" s="1" t="s">
        <v>3272</v>
      </c>
      <c r="B2007" s="2">
        <v>46066</v>
      </c>
      <c r="C2007" s="1" t="s">
        <v>20</v>
      </c>
      <c r="D2007" s="1" t="s">
        <v>12</v>
      </c>
      <c r="E2007" s="1" t="s">
        <v>13</v>
      </c>
      <c r="F2007" s="1">
        <v>8848.74</v>
      </c>
      <c r="G2007" s="1" t="s">
        <v>14</v>
      </c>
      <c r="H2007" s="2">
        <v>46066</v>
      </c>
      <c r="I2007" s="1" t="s">
        <v>22</v>
      </c>
      <c r="J2007" s="1">
        <v>57.6</v>
      </c>
      <c r="K2007" s="1">
        <f>COUNTIF(A:A,bank_processed_transactions[[#This Row],[transaction_id]])</f>
        <v>1</v>
      </c>
    </row>
    <row r="2008" spans="1:11" x14ac:dyDescent="0.3">
      <c r="A2008" s="1" t="s">
        <v>1635</v>
      </c>
      <c r="B2008" s="2">
        <v>46052</v>
      </c>
      <c r="C2008" s="1" t="s">
        <v>744</v>
      </c>
      <c r="D2008" s="1" t="s">
        <v>12</v>
      </c>
      <c r="E2008" s="1" t="s">
        <v>21</v>
      </c>
      <c r="F2008" s="1">
        <v>5760.3</v>
      </c>
      <c r="G2008" s="1" t="s">
        <v>14</v>
      </c>
      <c r="H2008" s="2">
        <v>46052</v>
      </c>
      <c r="I2008" s="1" t="s">
        <v>15</v>
      </c>
      <c r="J2008" s="1">
        <v>76.599999999999994</v>
      </c>
      <c r="K2008" s="1">
        <f>COUNTIF(A:A,bank_processed_transactions[[#This Row],[transaction_id]])</f>
        <v>1</v>
      </c>
    </row>
    <row r="2009" spans="1:11" x14ac:dyDescent="0.3">
      <c r="A2009" s="1" t="s">
        <v>4808</v>
      </c>
      <c r="B2009" s="2">
        <v>46085</v>
      </c>
      <c r="C2009" s="1" t="s">
        <v>3330</v>
      </c>
      <c r="D2009" s="1" t="s">
        <v>12</v>
      </c>
      <c r="E2009" s="1" t="s">
        <v>13</v>
      </c>
      <c r="F2009" s="1">
        <v>13614.98</v>
      </c>
      <c r="G2009" s="1" t="s">
        <v>14</v>
      </c>
      <c r="H2009" s="2">
        <v>46085</v>
      </c>
      <c r="I2009" s="1" t="s">
        <v>15</v>
      </c>
      <c r="J2009" s="1">
        <v>16.5</v>
      </c>
      <c r="K2009" s="1">
        <f>COUNTIF(A:A,bank_processed_transactions[[#This Row],[transaction_id]])</f>
        <v>1</v>
      </c>
    </row>
    <row r="2010" spans="1:11" x14ac:dyDescent="0.3">
      <c r="A2010" s="1" t="s">
        <v>228</v>
      </c>
      <c r="B2010" s="2">
        <v>46074</v>
      </c>
      <c r="C2010" s="1" t="s">
        <v>229</v>
      </c>
      <c r="D2010" s="1" t="s">
        <v>18</v>
      </c>
      <c r="E2010" s="1" t="s">
        <v>13</v>
      </c>
      <c r="F2010" s="1">
        <v>2007.52</v>
      </c>
      <c r="G2010" s="1" t="s">
        <v>14</v>
      </c>
      <c r="H2010" s="2">
        <v>46075</v>
      </c>
      <c r="I2010" s="1" t="s">
        <v>22</v>
      </c>
      <c r="J2010" s="1">
        <v>49.3</v>
      </c>
      <c r="K2010" s="1">
        <f>COUNTIF(A:A,bank_processed_transactions[[#This Row],[transaction_id]])</f>
        <v>1</v>
      </c>
    </row>
    <row r="2011" spans="1:11" x14ac:dyDescent="0.3">
      <c r="A2011" s="1" t="s">
        <v>756</v>
      </c>
      <c r="B2011" s="2">
        <v>46107</v>
      </c>
      <c r="C2011" s="1" t="s">
        <v>757</v>
      </c>
      <c r="D2011" s="1" t="s">
        <v>66</v>
      </c>
      <c r="E2011" s="1" t="s">
        <v>13</v>
      </c>
      <c r="F2011" s="1">
        <v>3298.73</v>
      </c>
      <c r="G2011" s="1" t="s">
        <v>14</v>
      </c>
      <c r="H2011" s="2">
        <v>46107</v>
      </c>
      <c r="I2011" s="1" t="s">
        <v>15</v>
      </c>
      <c r="J2011" s="1">
        <v>19</v>
      </c>
      <c r="K2011" s="1">
        <f>COUNTIF(A:A,bank_processed_transactions[[#This Row],[transaction_id]])</f>
        <v>1</v>
      </c>
    </row>
    <row r="2012" spans="1:11" x14ac:dyDescent="0.3">
      <c r="A2012" s="1" t="s">
        <v>1286</v>
      </c>
      <c r="B2012" s="2">
        <v>46039</v>
      </c>
      <c r="C2012" s="1" t="s">
        <v>1287</v>
      </c>
      <c r="D2012" s="1" t="s">
        <v>12</v>
      </c>
      <c r="E2012" s="1" t="s">
        <v>55</v>
      </c>
      <c r="F2012" s="1">
        <v>12683.31</v>
      </c>
      <c r="G2012" s="1" t="s">
        <v>14</v>
      </c>
      <c r="H2012" s="2">
        <v>46041</v>
      </c>
      <c r="I2012" s="1" t="s">
        <v>28</v>
      </c>
      <c r="J2012" s="1">
        <v>22.2</v>
      </c>
      <c r="K2012" s="1">
        <f>COUNTIF(A:A,bank_processed_transactions[[#This Row],[transaction_id]])</f>
        <v>1</v>
      </c>
    </row>
    <row r="2013" spans="1:11" x14ac:dyDescent="0.3">
      <c r="A2013" s="1" t="s">
        <v>2582</v>
      </c>
      <c r="B2013" s="2">
        <v>46047</v>
      </c>
      <c r="C2013" s="1" t="s">
        <v>2317</v>
      </c>
      <c r="D2013" s="1" t="s">
        <v>12</v>
      </c>
      <c r="E2013" s="1" t="s">
        <v>27</v>
      </c>
      <c r="F2013" s="1">
        <v>6716.27</v>
      </c>
      <c r="G2013" s="1" t="s">
        <v>14</v>
      </c>
      <c r="H2013" s="2">
        <v>46047</v>
      </c>
      <c r="I2013" s="1" t="s">
        <v>28</v>
      </c>
      <c r="J2013" s="1">
        <v>73.400000000000006</v>
      </c>
      <c r="K2013" s="1">
        <f>COUNTIF(A:A,bank_processed_transactions[[#This Row],[transaction_id]])</f>
        <v>1</v>
      </c>
    </row>
    <row r="2014" spans="1:11" x14ac:dyDescent="0.3">
      <c r="A2014" s="1" t="s">
        <v>2600</v>
      </c>
      <c r="B2014" s="2">
        <v>46047</v>
      </c>
      <c r="C2014" s="1" t="s">
        <v>37</v>
      </c>
      <c r="D2014" s="1" t="s">
        <v>18</v>
      </c>
      <c r="E2014" s="1" t="s">
        <v>21</v>
      </c>
      <c r="F2014" s="1">
        <v>2408.52</v>
      </c>
      <c r="G2014" s="1" t="s">
        <v>14</v>
      </c>
      <c r="H2014" s="2">
        <v>46050</v>
      </c>
      <c r="I2014" s="1" t="s">
        <v>28</v>
      </c>
      <c r="J2014" s="1">
        <v>8.6</v>
      </c>
      <c r="K2014" s="1">
        <f>COUNTIF(A:A,bank_processed_transactions[[#This Row],[transaction_id]])</f>
        <v>1</v>
      </c>
    </row>
    <row r="2015" spans="1:11" x14ac:dyDescent="0.3">
      <c r="A2015" s="1" t="s">
        <v>2528</v>
      </c>
      <c r="B2015" s="2">
        <v>46033</v>
      </c>
      <c r="C2015" s="1" t="s">
        <v>217</v>
      </c>
      <c r="D2015" s="1" t="s">
        <v>35</v>
      </c>
      <c r="E2015" s="1" t="s">
        <v>27</v>
      </c>
      <c r="F2015" s="1">
        <v>3570.25</v>
      </c>
      <c r="G2015" s="1" t="s">
        <v>14</v>
      </c>
      <c r="H2015" s="2">
        <v>46035</v>
      </c>
      <c r="I2015" s="1" t="s">
        <v>15</v>
      </c>
      <c r="J2015" s="1">
        <v>63.7</v>
      </c>
      <c r="K2015" s="1">
        <f>COUNTIF(A:A,bank_processed_transactions[[#This Row],[transaction_id]])</f>
        <v>1</v>
      </c>
    </row>
    <row r="2016" spans="1:11" x14ac:dyDescent="0.3">
      <c r="A2016" s="1" t="s">
        <v>4307</v>
      </c>
      <c r="B2016" s="2">
        <v>46067</v>
      </c>
      <c r="C2016" s="1" t="s">
        <v>2592</v>
      </c>
      <c r="D2016" s="1" t="s">
        <v>12</v>
      </c>
      <c r="E2016" s="1" t="s">
        <v>13</v>
      </c>
      <c r="F2016" s="1">
        <v>922.05</v>
      </c>
      <c r="G2016" s="1" t="s">
        <v>14</v>
      </c>
      <c r="H2016" s="2">
        <v>46069</v>
      </c>
      <c r="I2016" s="1" t="s">
        <v>22</v>
      </c>
      <c r="J2016" s="1">
        <v>18.600000000000001</v>
      </c>
      <c r="K2016" s="1">
        <f>COUNTIF(A:A,bank_processed_transactions[[#This Row],[transaction_id]])</f>
        <v>1</v>
      </c>
    </row>
    <row r="2017" spans="1:11" x14ac:dyDescent="0.3">
      <c r="A2017" s="1" t="s">
        <v>914</v>
      </c>
      <c r="B2017" s="2">
        <v>46100</v>
      </c>
      <c r="C2017" s="1" t="s">
        <v>915</v>
      </c>
      <c r="D2017" s="1" t="s">
        <v>35</v>
      </c>
      <c r="E2017" s="1" t="s">
        <v>55</v>
      </c>
      <c r="F2017" s="1">
        <v>14188.23</v>
      </c>
      <c r="G2017" s="1" t="s">
        <v>14</v>
      </c>
      <c r="H2017" s="2">
        <v>46101</v>
      </c>
      <c r="I2017" s="1" t="s">
        <v>15</v>
      </c>
      <c r="J2017" s="1">
        <v>45.8</v>
      </c>
      <c r="K2017" s="1">
        <f>COUNTIF(A:A,bank_processed_transactions[[#This Row],[transaction_id]])</f>
        <v>1</v>
      </c>
    </row>
    <row r="2018" spans="1:11" x14ac:dyDescent="0.3">
      <c r="A2018" s="1" t="s">
        <v>4290</v>
      </c>
      <c r="B2018" s="2">
        <v>46042</v>
      </c>
      <c r="C2018" s="1" t="s">
        <v>1939</v>
      </c>
      <c r="D2018" s="1" t="s">
        <v>12</v>
      </c>
      <c r="E2018" s="1" t="s">
        <v>21</v>
      </c>
      <c r="F2018" s="1">
        <v>429.96</v>
      </c>
      <c r="G2018" s="1" t="s">
        <v>14</v>
      </c>
      <c r="H2018" s="2">
        <v>46045</v>
      </c>
      <c r="I2018" s="1" t="s">
        <v>22</v>
      </c>
      <c r="J2018" s="1">
        <v>31.2</v>
      </c>
      <c r="K2018" s="1">
        <f>COUNTIF(A:A,bank_processed_transactions[[#This Row],[transaction_id]])</f>
        <v>1</v>
      </c>
    </row>
    <row r="2019" spans="1:11" x14ac:dyDescent="0.3">
      <c r="A2019" s="1" t="s">
        <v>2996</v>
      </c>
      <c r="B2019" s="2">
        <v>46094</v>
      </c>
      <c r="C2019" s="1" t="s">
        <v>1005</v>
      </c>
      <c r="D2019" s="1" t="s">
        <v>12</v>
      </c>
      <c r="E2019" s="1" t="s">
        <v>55</v>
      </c>
      <c r="F2019" s="1">
        <v>2275.86</v>
      </c>
      <c r="G2019" s="1" t="s">
        <v>14</v>
      </c>
      <c r="H2019" s="2">
        <v>46094</v>
      </c>
      <c r="I2019" s="1" t="s">
        <v>15</v>
      </c>
      <c r="J2019" s="1">
        <v>22.1</v>
      </c>
      <c r="K2019" s="1">
        <f>COUNTIF(A:A,bank_processed_transactions[[#This Row],[transaction_id]])</f>
        <v>1</v>
      </c>
    </row>
    <row r="2020" spans="1:11" x14ac:dyDescent="0.3">
      <c r="A2020" s="1" t="s">
        <v>4130</v>
      </c>
      <c r="B2020" s="2">
        <v>46087</v>
      </c>
      <c r="C2020" s="1" t="s">
        <v>1600</v>
      </c>
      <c r="D2020" s="1" t="s">
        <v>12</v>
      </c>
      <c r="E2020" s="1" t="s">
        <v>13</v>
      </c>
      <c r="F2020" s="1">
        <v>8798.7099999999991</v>
      </c>
      <c r="G2020" s="1" t="s">
        <v>14</v>
      </c>
      <c r="H2020" s="2">
        <v>46088</v>
      </c>
      <c r="I2020" s="1" t="s">
        <v>22</v>
      </c>
      <c r="J2020" s="1">
        <v>19.2</v>
      </c>
      <c r="K2020" s="1">
        <f>COUNTIF(A:A,bank_processed_transactions[[#This Row],[transaction_id]])</f>
        <v>1</v>
      </c>
    </row>
    <row r="2021" spans="1:11" x14ac:dyDescent="0.3">
      <c r="A2021" s="1" t="s">
        <v>4895</v>
      </c>
      <c r="B2021" s="2">
        <v>46044</v>
      </c>
      <c r="C2021" s="1" t="s">
        <v>233</v>
      </c>
      <c r="D2021" s="1" t="s">
        <v>35</v>
      </c>
      <c r="E2021" s="1" t="s">
        <v>13</v>
      </c>
      <c r="F2021" s="1">
        <v>1096.8900000000001</v>
      </c>
      <c r="G2021" s="1" t="s">
        <v>14</v>
      </c>
      <c r="H2021" s="2">
        <v>46045</v>
      </c>
      <c r="I2021" s="1" t="s">
        <v>22</v>
      </c>
      <c r="J2021" s="1">
        <v>27.4</v>
      </c>
      <c r="K2021" s="1">
        <f>COUNTIF(A:A,bank_processed_transactions[[#This Row],[transaction_id]])</f>
        <v>1</v>
      </c>
    </row>
    <row r="2022" spans="1:11" x14ac:dyDescent="0.3">
      <c r="A2022" s="1" t="s">
        <v>2185</v>
      </c>
      <c r="B2022" s="2">
        <v>46027</v>
      </c>
      <c r="C2022" s="1" t="s">
        <v>1319</v>
      </c>
      <c r="D2022" s="1" t="s">
        <v>66</v>
      </c>
      <c r="E2022" s="1" t="s">
        <v>13</v>
      </c>
      <c r="F2022" s="1">
        <v>1985.92</v>
      </c>
      <c r="G2022" s="1" t="s">
        <v>14</v>
      </c>
      <c r="H2022" s="2">
        <v>46028</v>
      </c>
      <c r="I2022" s="1" t="s">
        <v>28</v>
      </c>
      <c r="J2022" s="1">
        <v>3.2</v>
      </c>
      <c r="K2022" s="1">
        <f>COUNTIF(A:A,bank_processed_transactions[[#This Row],[transaction_id]])</f>
        <v>1</v>
      </c>
    </row>
    <row r="2023" spans="1:11" x14ac:dyDescent="0.3">
      <c r="A2023" s="1" t="s">
        <v>195</v>
      </c>
      <c r="B2023" s="2">
        <v>46034</v>
      </c>
      <c r="C2023" s="1" t="s">
        <v>196</v>
      </c>
      <c r="D2023" s="1" t="s">
        <v>12</v>
      </c>
      <c r="E2023" s="1" t="s">
        <v>13</v>
      </c>
      <c r="F2023" s="1">
        <v>1014.61</v>
      </c>
      <c r="G2023" s="1" t="s">
        <v>94</v>
      </c>
      <c r="H2023" s="2">
        <v>46035</v>
      </c>
      <c r="I2023" s="1" t="s">
        <v>15</v>
      </c>
      <c r="J2023" s="1">
        <v>120.1</v>
      </c>
      <c r="K2023" s="1">
        <f>COUNTIF(A:A,bank_processed_transactions[[#This Row],[transaction_id]])</f>
        <v>1</v>
      </c>
    </row>
    <row r="2024" spans="1:11" x14ac:dyDescent="0.3">
      <c r="A2024" s="1" t="s">
        <v>4586</v>
      </c>
      <c r="B2024" s="2">
        <v>46052</v>
      </c>
      <c r="C2024" s="1" t="s">
        <v>1336</v>
      </c>
      <c r="D2024" s="1" t="s">
        <v>35</v>
      </c>
      <c r="E2024" s="1" t="s">
        <v>13</v>
      </c>
      <c r="F2024" s="1">
        <v>2355.02</v>
      </c>
      <c r="G2024" s="1" t="s">
        <v>14</v>
      </c>
      <c r="H2024" s="2">
        <v>46053</v>
      </c>
      <c r="I2024" s="1" t="s">
        <v>15</v>
      </c>
      <c r="J2024" s="1">
        <v>31.6</v>
      </c>
      <c r="K2024" s="1">
        <f>COUNTIF(A:A,bank_processed_transactions[[#This Row],[transaction_id]])</f>
        <v>1</v>
      </c>
    </row>
    <row r="2025" spans="1:11" x14ac:dyDescent="0.3">
      <c r="A2025" s="1" t="s">
        <v>4739</v>
      </c>
      <c r="B2025" s="2">
        <v>46038</v>
      </c>
      <c r="C2025" s="1" t="s">
        <v>1808</v>
      </c>
      <c r="D2025" s="1" t="s">
        <v>35</v>
      </c>
      <c r="E2025" s="1" t="s">
        <v>55</v>
      </c>
      <c r="F2025" s="1">
        <v>13250.1</v>
      </c>
      <c r="G2025" s="1" t="s">
        <v>94</v>
      </c>
      <c r="H2025" s="2">
        <v>46038</v>
      </c>
      <c r="I2025" s="1" t="s">
        <v>15</v>
      </c>
      <c r="J2025" s="1">
        <v>41.8</v>
      </c>
      <c r="K2025" s="1">
        <f>COUNTIF(A:A,bank_processed_transactions[[#This Row],[transaction_id]])</f>
        <v>1</v>
      </c>
    </row>
    <row r="2026" spans="1:11" x14ac:dyDescent="0.3">
      <c r="A2026" s="1" t="s">
        <v>2252</v>
      </c>
      <c r="B2026" s="2">
        <v>46107</v>
      </c>
      <c r="C2026" s="1" t="s">
        <v>300</v>
      </c>
      <c r="D2026" s="1" t="s">
        <v>12</v>
      </c>
      <c r="E2026" s="1" t="s">
        <v>27</v>
      </c>
      <c r="F2026" s="1">
        <v>5607.96</v>
      </c>
      <c r="G2026" s="1" t="s">
        <v>14</v>
      </c>
      <c r="H2026" s="2">
        <v>46109</v>
      </c>
      <c r="I2026" s="1" t="s">
        <v>15</v>
      </c>
      <c r="J2026" s="1">
        <v>12.5</v>
      </c>
      <c r="K2026" s="1">
        <f>COUNTIF(A:A,bank_processed_transactions[[#This Row],[transaction_id]])</f>
        <v>1</v>
      </c>
    </row>
    <row r="2027" spans="1:11" x14ac:dyDescent="0.3">
      <c r="A2027" s="1" t="s">
        <v>2884</v>
      </c>
      <c r="B2027" s="2">
        <v>46067</v>
      </c>
      <c r="C2027" s="1" t="s">
        <v>446</v>
      </c>
      <c r="D2027" s="1" t="s">
        <v>66</v>
      </c>
      <c r="E2027" s="1" t="s">
        <v>13</v>
      </c>
      <c r="F2027" s="1">
        <v>955.14</v>
      </c>
      <c r="G2027" s="1" t="s">
        <v>14</v>
      </c>
      <c r="H2027" s="2">
        <v>46068</v>
      </c>
      <c r="I2027" s="1" t="s">
        <v>15</v>
      </c>
      <c r="J2027" s="1">
        <v>44.4</v>
      </c>
      <c r="K2027" s="1">
        <f>COUNTIF(A:A,bank_processed_transactions[[#This Row],[transaction_id]])</f>
        <v>1</v>
      </c>
    </row>
    <row r="2028" spans="1:11" x14ac:dyDescent="0.3">
      <c r="A2028" s="1" t="s">
        <v>4402</v>
      </c>
      <c r="B2028" s="2">
        <v>46081</v>
      </c>
      <c r="C2028" s="1" t="s">
        <v>171</v>
      </c>
      <c r="D2028" s="1" t="s">
        <v>66</v>
      </c>
      <c r="E2028" s="1" t="s">
        <v>13</v>
      </c>
      <c r="F2028" s="1">
        <v>5842.38</v>
      </c>
      <c r="G2028" s="1" t="s">
        <v>14</v>
      </c>
      <c r="H2028" s="2">
        <v>46083</v>
      </c>
      <c r="I2028" s="1" t="s">
        <v>15</v>
      </c>
      <c r="J2028" s="1">
        <v>14.5</v>
      </c>
      <c r="K2028" s="1">
        <f>COUNTIF(A:A,bank_processed_transactions[[#This Row],[transaction_id]])</f>
        <v>1</v>
      </c>
    </row>
    <row r="2029" spans="1:11" x14ac:dyDescent="0.3">
      <c r="A2029" s="1" t="s">
        <v>4860</v>
      </c>
      <c r="B2029" s="2">
        <v>46057</v>
      </c>
      <c r="C2029" s="1" t="s">
        <v>243</v>
      </c>
      <c r="D2029" s="1" t="s">
        <v>12</v>
      </c>
      <c r="E2029" s="1" t="s">
        <v>27</v>
      </c>
      <c r="F2029" s="1">
        <v>1169.8499999999999</v>
      </c>
      <c r="G2029" s="1" t="s">
        <v>14</v>
      </c>
      <c r="H2029" s="2">
        <v>46057</v>
      </c>
      <c r="I2029" s="1" t="s">
        <v>22</v>
      </c>
      <c r="J2029" s="1">
        <v>48.4</v>
      </c>
      <c r="K2029" s="1">
        <f>COUNTIF(A:A,bank_processed_transactions[[#This Row],[transaction_id]])</f>
        <v>1</v>
      </c>
    </row>
    <row r="2030" spans="1:11" x14ac:dyDescent="0.3">
      <c r="A2030" s="1" t="s">
        <v>1688</v>
      </c>
      <c r="B2030" s="2">
        <v>46039</v>
      </c>
      <c r="C2030" s="1" t="s">
        <v>1432</v>
      </c>
      <c r="D2030" s="1" t="s">
        <v>12</v>
      </c>
      <c r="E2030" s="1" t="s">
        <v>55</v>
      </c>
      <c r="F2030" s="1">
        <v>4490.79</v>
      </c>
      <c r="G2030" s="1" t="s">
        <v>14</v>
      </c>
      <c r="H2030" s="2">
        <v>46040</v>
      </c>
      <c r="I2030" s="1" t="s">
        <v>15</v>
      </c>
      <c r="J2030" s="1">
        <v>6.4</v>
      </c>
      <c r="K2030" s="1">
        <f>COUNTIF(A:A,bank_processed_transactions[[#This Row],[transaction_id]])</f>
        <v>1</v>
      </c>
    </row>
    <row r="2031" spans="1:11" x14ac:dyDescent="0.3">
      <c r="A2031" s="1" t="s">
        <v>2164</v>
      </c>
      <c r="B2031" s="2">
        <v>46037</v>
      </c>
      <c r="C2031" s="1" t="s">
        <v>2137</v>
      </c>
      <c r="D2031" s="1" t="s">
        <v>12</v>
      </c>
      <c r="E2031" s="1" t="s">
        <v>13</v>
      </c>
      <c r="F2031" s="1">
        <v>13697.83</v>
      </c>
      <c r="G2031" s="1" t="s">
        <v>14</v>
      </c>
      <c r="H2031" s="2">
        <v>46040</v>
      </c>
      <c r="I2031" s="1" t="s">
        <v>22</v>
      </c>
      <c r="J2031" s="1">
        <v>2.1</v>
      </c>
      <c r="K2031" s="1">
        <f>COUNTIF(A:A,bank_processed_transactions[[#This Row],[transaction_id]])</f>
        <v>1</v>
      </c>
    </row>
    <row r="2032" spans="1:11" x14ac:dyDescent="0.3">
      <c r="A2032" s="1" t="s">
        <v>4685</v>
      </c>
      <c r="B2032" s="2">
        <v>46025</v>
      </c>
      <c r="C2032" s="1" t="s">
        <v>1806</v>
      </c>
      <c r="D2032" s="1" t="s">
        <v>18</v>
      </c>
      <c r="E2032" s="1" t="s">
        <v>21</v>
      </c>
      <c r="F2032" s="1">
        <v>9199.44</v>
      </c>
      <c r="G2032" s="1" t="s">
        <v>14</v>
      </c>
      <c r="H2032" s="2">
        <v>46027</v>
      </c>
      <c r="I2032" s="1" t="s">
        <v>15</v>
      </c>
      <c r="J2032" s="1">
        <v>6.3</v>
      </c>
      <c r="K2032" s="1">
        <f>COUNTIF(A:A,bank_processed_transactions[[#This Row],[transaction_id]])</f>
        <v>1</v>
      </c>
    </row>
    <row r="2033" spans="1:11" x14ac:dyDescent="0.3">
      <c r="A2033" s="1" t="s">
        <v>993</v>
      </c>
      <c r="B2033" s="2">
        <v>46096</v>
      </c>
      <c r="C2033" s="1" t="s">
        <v>994</v>
      </c>
      <c r="D2033" s="1" t="s">
        <v>66</v>
      </c>
      <c r="E2033" s="1" t="s">
        <v>27</v>
      </c>
      <c r="F2033" s="1">
        <v>6923.01</v>
      </c>
      <c r="G2033" s="1" t="s">
        <v>14</v>
      </c>
      <c r="H2033" s="2">
        <v>46101</v>
      </c>
      <c r="I2033" s="1" t="s">
        <v>22</v>
      </c>
      <c r="J2033" s="1">
        <v>13.4</v>
      </c>
      <c r="K2033" s="1">
        <f>COUNTIF(A:A,bank_processed_transactions[[#This Row],[transaction_id]])</f>
        <v>1</v>
      </c>
    </row>
    <row r="2034" spans="1:11" x14ac:dyDescent="0.3">
      <c r="A2034" s="1" t="s">
        <v>1727</v>
      </c>
      <c r="B2034" s="2">
        <v>46084</v>
      </c>
      <c r="C2034" s="1" t="s">
        <v>1728</v>
      </c>
      <c r="D2034" s="1" t="s">
        <v>66</v>
      </c>
      <c r="E2034" s="1" t="s">
        <v>21</v>
      </c>
      <c r="F2034" s="1">
        <v>2189.69</v>
      </c>
      <c r="G2034" s="1" t="s">
        <v>14</v>
      </c>
      <c r="H2034" s="2">
        <v>46087</v>
      </c>
      <c r="I2034" s="1" t="s">
        <v>28</v>
      </c>
      <c r="J2034" s="1">
        <v>13.8</v>
      </c>
      <c r="K2034" s="1">
        <f>COUNTIF(A:A,bank_processed_transactions[[#This Row],[transaction_id]])</f>
        <v>1</v>
      </c>
    </row>
    <row r="2035" spans="1:11" x14ac:dyDescent="0.3">
      <c r="A2035" s="1" t="s">
        <v>4757</v>
      </c>
      <c r="B2035" s="2">
        <v>46046</v>
      </c>
      <c r="C2035" s="1" t="s">
        <v>2268</v>
      </c>
      <c r="D2035" s="1" t="s">
        <v>66</v>
      </c>
      <c r="E2035" s="1" t="s">
        <v>13</v>
      </c>
      <c r="F2035" s="1">
        <v>9912.52</v>
      </c>
      <c r="G2035" s="1" t="s">
        <v>14</v>
      </c>
      <c r="H2035" s="2">
        <v>46047</v>
      </c>
      <c r="I2035" s="1" t="s">
        <v>15</v>
      </c>
      <c r="J2035" s="1">
        <v>17.5</v>
      </c>
      <c r="K2035" s="1">
        <f>COUNTIF(A:A,bank_processed_transactions[[#This Row],[transaction_id]])</f>
        <v>1</v>
      </c>
    </row>
    <row r="2036" spans="1:11" x14ac:dyDescent="0.3">
      <c r="A2036" s="1" t="s">
        <v>1275</v>
      </c>
      <c r="B2036" s="2">
        <v>46048</v>
      </c>
      <c r="C2036" s="1" t="s">
        <v>1238</v>
      </c>
      <c r="D2036" s="1" t="s">
        <v>66</v>
      </c>
      <c r="E2036" s="1" t="s">
        <v>27</v>
      </c>
      <c r="F2036" s="1">
        <v>524.09</v>
      </c>
      <c r="G2036" s="1" t="s">
        <v>14</v>
      </c>
      <c r="H2036" s="2">
        <v>46048</v>
      </c>
      <c r="I2036" s="1" t="s">
        <v>15</v>
      </c>
      <c r="J2036" s="1">
        <v>12.5</v>
      </c>
      <c r="K2036" s="1">
        <f>COUNTIF(A:A,bank_processed_transactions[[#This Row],[transaction_id]])</f>
        <v>1</v>
      </c>
    </row>
    <row r="2037" spans="1:11" x14ac:dyDescent="0.3">
      <c r="A2037" s="1" t="s">
        <v>2058</v>
      </c>
      <c r="B2037" s="2">
        <v>46100</v>
      </c>
      <c r="C2037" s="1" t="s">
        <v>878</v>
      </c>
      <c r="D2037" s="1" t="s">
        <v>66</v>
      </c>
      <c r="E2037" s="1" t="s">
        <v>13</v>
      </c>
      <c r="F2037" s="1">
        <v>2876.39</v>
      </c>
      <c r="G2037" s="1" t="s">
        <v>14</v>
      </c>
      <c r="H2037" s="2">
        <v>46100</v>
      </c>
      <c r="I2037" s="1" t="s">
        <v>15</v>
      </c>
      <c r="J2037" s="1">
        <v>21.8</v>
      </c>
      <c r="K2037" s="1">
        <f>COUNTIF(A:A,bank_processed_transactions[[#This Row],[transaction_id]])</f>
        <v>1</v>
      </c>
    </row>
    <row r="2038" spans="1:11" x14ac:dyDescent="0.3">
      <c r="A2038" s="1" t="s">
        <v>4406</v>
      </c>
      <c r="B2038" s="2">
        <v>46038</v>
      </c>
      <c r="C2038" s="1" t="s">
        <v>3116</v>
      </c>
      <c r="D2038" s="1" t="s">
        <v>12</v>
      </c>
      <c r="E2038" s="1" t="s">
        <v>21</v>
      </c>
      <c r="F2038" s="1">
        <v>1484.13</v>
      </c>
      <c r="G2038" s="1" t="s">
        <v>14</v>
      </c>
      <c r="H2038" s="2">
        <v>46039</v>
      </c>
      <c r="I2038" s="1" t="s">
        <v>22</v>
      </c>
      <c r="J2038" s="1">
        <v>9.6</v>
      </c>
      <c r="K2038" s="1">
        <f>COUNTIF(A:A,bank_processed_transactions[[#This Row],[transaction_id]])</f>
        <v>1</v>
      </c>
    </row>
    <row r="2039" spans="1:11" x14ac:dyDescent="0.3">
      <c r="A2039" s="1" t="s">
        <v>4206</v>
      </c>
      <c r="B2039" s="2">
        <v>46084</v>
      </c>
      <c r="C2039" s="1" t="s">
        <v>1791</v>
      </c>
      <c r="D2039" s="1" t="s">
        <v>12</v>
      </c>
      <c r="E2039" s="1" t="s">
        <v>55</v>
      </c>
      <c r="F2039" s="1">
        <v>718.5</v>
      </c>
      <c r="G2039" s="1" t="s">
        <v>14</v>
      </c>
      <c r="H2039" s="2">
        <v>46086</v>
      </c>
      <c r="I2039" s="1" t="s">
        <v>15</v>
      </c>
      <c r="J2039" s="1">
        <v>29.3</v>
      </c>
      <c r="K2039" s="1">
        <f>COUNTIF(A:A,bank_processed_transactions[[#This Row],[transaction_id]])</f>
        <v>1</v>
      </c>
    </row>
    <row r="2040" spans="1:11" x14ac:dyDescent="0.3">
      <c r="A2040" s="1" t="s">
        <v>4755</v>
      </c>
      <c r="B2040" s="2">
        <v>46101</v>
      </c>
      <c r="C2040" s="1" t="s">
        <v>510</v>
      </c>
      <c r="D2040" s="1" t="s">
        <v>18</v>
      </c>
      <c r="E2040" s="1" t="s">
        <v>21</v>
      </c>
      <c r="F2040" s="1">
        <v>6380.72</v>
      </c>
      <c r="G2040" s="1" t="s">
        <v>14</v>
      </c>
      <c r="H2040" s="2">
        <v>46104</v>
      </c>
      <c r="I2040" s="1" t="s">
        <v>15</v>
      </c>
      <c r="J2040" s="1">
        <v>52.2</v>
      </c>
      <c r="K2040" s="1">
        <f>COUNTIF(A:A,bank_processed_transactions[[#This Row],[transaction_id]])</f>
        <v>1</v>
      </c>
    </row>
    <row r="2041" spans="1:11" x14ac:dyDescent="0.3">
      <c r="A2041" s="1" t="s">
        <v>2945</v>
      </c>
      <c r="B2041" s="2">
        <v>46097</v>
      </c>
      <c r="C2041" s="1" t="s">
        <v>1964</v>
      </c>
      <c r="D2041" s="1" t="s">
        <v>18</v>
      </c>
      <c r="E2041" s="1" t="s">
        <v>55</v>
      </c>
      <c r="F2041" s="1">
        <v>6357.58</v>
      </c>
      <c r="G2041" s="1" t="s">
        <v>14</v>
      </c>
      <c r="H2041" s="2">
        <v>46098</v>
      </c>
      <c r="I2041" s="1" t="s">
        <v>22</v>
      </c>
      <c r="J2041" s="1">
        <v>63.4</v>
      </c>
      <c r="K2041" s="1">
        <f>COUNTIF(A:A,bank_processed_transactions[[#This Row],[transaction_id]])</f>
        <v>1</v>
      </c>
    </row>
    <row r="2042" spans="1:11" x14ac:dyDescent="0.3">
      <c r="A2042" s="1" t="s">
        <v>2087</v>
      </c>
      <c r="B2042" s="2">
        <v>46069</v>
      </c>
      <c r="C2042" s="1" t="s">
        <v>1407</v>
      </c>
      <c r="D2042" s="1" t="s">
        <v>12</v>
      </c>
      <c r="E2042" s="1" t="s">
        <v>55</v>
      </c>
      <c r="F2042" s="1">
        <v>24460.47</v>
      </c>
      <c r="G2042" s="1" t="s">
        <v>14</v>
      </c>
      <c r="H2042" s="2">
        <v>46070</v>
      </c>
      <c r="I2042" s="1" t="s">
        <v>28</v>
      </c>
      <c r="J2042" s="1">
        <v>74.7</v>
      </c>
      <c r="K2042" s="1">
        <f>COUNTIF(A:A,bank_processed_transactions[[#This Row],[transaction_id]])</f>
        <v>1</v>
      </c>
    </row>
    <row r="2043" spans="1:11" x14ac:dyDescent="0.3">
      <c r="A2043" s="1" t="s">
        <v>1581</v>
      </c>
      <c r="B2043" s="2">
        <v>46087</v>
      </c>
      <c r="C2043" s="1" t="s">
        <v>1007</v>
      </c>
      <c r="D2043" s="1" t="s">
        <v>46</v>
      </c>
      <c r="E2043" s="1" t="s">
        <v>55</v>
      </c>
      <c r="F2043" s="1">
        <v>3381.66</v>
      </c>
      <c r="G2043" s="1" t="s">
        <v>14</v>
      </c>
      <c r="H2043" s="2">
        <v>46090</v>
      </c>
      <c r="I2043" s="1" t="s">
        <v>22</v>
      </c>
      <c r="J2043" s="1">
        <v>148.9</v>
      </c>
      <c r="K2043" s="1">
        <f>COUNTIF(A:A,bank_processed_transactions[[#This Row],[transaction_id]])</f>
        <v>1</v>
      </c>
    </row>
    <row r="2044" spans="1:11" x14ac:dyDescent="0.3">
      <c r="A2044" s="1" t="s">
        <v>2511</v>
      </c>
      <c r="B2044" s="2">
        <v>46052</v>
      </c>
      <c r="C2044" s="1" t="s">
        <v>425</v>
      </c>
      <c r="D2044" s="1" t="s">
        <v>12</v>
      </c>
      <c r="E2044" s="1" t="s">
        <v>55</v>
      </c>
      <c r="F2044" s="1">
        <v>15927.07</v>
      </c>
      <c r="G2044" s="1" t="s">
        <v>14</v>
      </c>
      <c r="H2044" s="2">
        <v>46054</v>
      </c>
      <c r="I2044" s="1" t="s">
        <v>15</v>
      </c>
      <c r="J2044" s="1">
        <v>3.2</v>
      </c>
      <c r="K2044" s="1">
        <f>COUNTIF(A:A,bank_processed_transactions[[#This Row],[transaction_id]])</f>
        <v>1</v>
      </c>
    </row>
    <row r="2045" spans="1:11" x14ac:dyDescent="0.3">
      <c r="A2045" s="1" t="s">
        <v>4899</v>
      </c>
      <c r="B2045" s="2">
        <v>46040</v>
      </c>
      <c r="C2045" s="1" t="s">
        <v>767</v>
      </c>
      <c r="D2045" s="1" t="s">
        <v>12</v>
      </c>
      <c r="E2045" s="1" t="s">
        <v>21</v>
      </c>
      <c r="F2045" s="1">
        <v>664.12</v>
      </c>
      <c r="G2045" s="1" t="s">
        <v>14</v>
      </c>
      <c r="H2045" s="2">
        <v>46042</v>
      </c>
      <c r="I2045" s="1" t="s">
        <v>22</v>
      </c>
      <c r="J2045" s="1">
        <v>14.3</v>
      </c>
      <c r="K2045" s="1">
        <f>COUNTIF(A:A,bank_processed_transactions[[#This Row],[transaction_id]])</f>
        <v>1</v>
      </c>
    </row>
    <row r="2046" spans="1:11" x14ac:dyDescent="0.3">
      <c r="A2046" s="1" t="s">
        <v>1217</v>
      </c>
      <c r="B2046" s="2">
        <v>46109</v>
      </c>
      <c r="C2046" s="1" t="s">
        <v>344</v>
      </c>
      <c r="D2046" s="1" t="s">
        <v>12</v>
      </c>
      <c r="E2046" s="1" t="s">
        <v>13</v>
      </c>
      <c r="F2046" s="1">
        <v>2955.6</v>
      </c>
      <c r="G2046" s="1" t="s">
        <v>89</v>
      </c>
      <c r="H2046" s="2">
        <v>46112</v>
      </c>
      <c r="I2046" s="1" t="s">
        <v>22</v>
      </c>
      <c r="J2046" s="1">
        <v>10.6</v>
      </c>
      <c r="K2046" s="1">
        <f>COUNTIF(A:A,bank_processed_transactions[[#This Row],[transaction_id]])</f>
        <v>1</v>
      </c>
    </row>
    <row r="2047" spans="1:11" x14ac:dyDescent="0.3">
      <c r="A2047" s="1" t="s">
        <v>821</v>
      </c>
      <c r="B2047" s="2">
        <v>46103</v>
      </c>
      <c r="C2047" s="1" t="s">
        <v>822</v>
      </c>
      <c r="D2047" s="1" t="s">
        <v>12</v>
      </c>
      <c r="E2047" s="1" t="s">
        <v>21</v>
      </c>
      <c r="F2047" s="1">
        <v>7238.98</v>
      </c>
      <c r="G2047" s="1" t="s">
        <v>14</v>
      </c>
      <c r="H2047" s="2">
        <v>46104</v>
      </c>
      <c r="I2047" s="1" t="s">
        <v>22</v>
      </c>
      <c r="J2047" s="1">
        <v>6.4</v>
      </c>
      <c r="K2047" s="1">
        <f>COUNTIF(A:A,bank_processed_transactions[[#This Row],[transaction_id]])</f>
        <v>1</v>
      </c>
    </row>
    <row r="2048" spans="1:11" x14ac:dyDescent="0.3">
      <c r="A2048" s="1" t="s">
        <v>4479</v>
      </c>
      <c r="B2048" s="2">
        <v>46051</v>
      </c>
      <c r="C2048" s="1" t="s">
        <v>1344</v>
      </c>
      <c r="D2048" s="1" t="s">
        <v>18</v>
      </c>
      <c r="E2048" s="1" t="s">
        <v>55</v>
      </c>
      <c r="F2048" s="1">
        <v>12167.3</v>
      </c>
      <c r="G2048" s="1" t="s">
        <v>14</v>
      </c>
      <c r="H2048" s="2">
        <v>46053</v>
      </c>
      <c r="I2048" s="1" t="s">
        <v>15</v>
      </c>
      <c r="J2048" s="1">
        <v>87.7</v>
      </c>
      <c r="K2048" s="1">
        <f>COUNTIF(A:A,bank_processed_transactions[[#This Row],[transaction_id]])</f>
        <v>1</v>
      </c>
    </row>
    <row r="2049" spans="1:11" x14ac:dyDescent="0.3">
      <c r="A2049" s="1" t="s">
        <v>450</v>
      </c>
      <c r="B2049" s="2">
        <v>46069</v>
      </c>
      <c r="C2049" s="1" t="s">
        <v>434</v>
      </c>
      <c r="D2049" s="1" t="s">
        <v>18</v>
      </c>
      <c r="E2049" s="1" t="s">
        <v>27</v>
      </c>
      <c r="F2049" s="1">
        <v>7495.78</v>
      </c>
      <c r="G2049" s="1" t="s">
        <v>14</v>
      </c>
      <c r="H2049" s="2">
        <v>46069</v>
      </c>
      <c r="I2049" s="1" t="s">
        <v>15</v>
      </c>
      <c r="J2049" s="1">
        <v>29.8</v>
      </c>
      <c r="K2049" s="1">
        <f>COUNTIF(A:A,bank_processed_transactions[[#This Row],[transaction_id]])</f>
        <v>1</v>
      </c>
    </row>
    <row r="2050" spans="1:11" x14ac:dyDescent="0.3">
      <c r="A2050" s="1" t="s">
        <v>2181</v>
      </c>
      <c r="B2050" s="2">
        <v>46059</v>
      </c>
      <c r="C2050" s="1" t="s">
        <v>132</v>
      </c>
      <c r="D2050" s="1" t="s">
        <v>12</v>
      </c>
      <c r="E2050" s="1" t="s">
        <v>27</v>
      </c>
      <c r="F2050" s="1">
        <v>2651.5</v>
      </c>
      <c r="G2050" s="1" t="s">
        <v>14</v>
      </c>
      <c r="H2050" s="2">
        <v>46061</v>
      </c>
      <c r="I2050" s="1" t="s">
        <v>15</v>
      </c>
      <c r="J2050" s="1">
        <v>47.2</v>
      </c>
      <c r="K2050" s="1">
        <f>COUNTIF(A:A,bank_processed_transactions[[#This Row],[transaction_id]])</f>
        <v>1</v>
      </c>
    </row>
    <row r="2051" spans="1:11" x14ac:dyDescent="0.3">
      <c r="A2051" s="1" t="s">
        <v>2615</v>
      </c>
      <c r="B2051" s="2">
        <v>46072</v>
      </c>
      <c r="C2051" s="1" t="s">
        <v>2380</v>
      </c>
      <c r="D2051" s="1" t="s">
        <v>35</v>
      </c>
      <c r="E2051" s="1" t="s">
        <v>27</v>
      </c>
      <c r="F2051" s="1">
        <v>4005.76</v>
      </c>
      <c r="G2051" s="1" t="s">
        <v>14</v>
      </c>
      <c r="H2051" s="2">
        <v>46073</v>
      </c>
      <c r="I2051" s="1" t="s">
        <v>15</v>
      </c>
      <c r="J2051" s="1">
        <v>39.700000000000003</v>
      </c>
      <c r="K2051" s="1">
        <f>COUNTIF(A:A,bank_processed_transactions[[#This Row],[transaction_id]])</f>
        <v>1</v>
      </c>
    </row>
    <row r="2052" spans="1:11" x14ac:dyDescent="0.3">
      <c r="A2052" s="1" t="s">
        <v>4082</v>
      </c>
      <c r="B2052" s="2">
        <v>46069</v>
      </c>
      <c r="C2052" s="1" t="s">
        <v>3527</v>
      </c>
      <c r="D2052" s="1" t="s">
        <v>18</v>
      </c>
      <c r="E2052" s="1" t="s">
        <v>21</v>
      </c>
      <c r="F2052" s="1">
        <v>1723.93</v>
      </c>
      <c r="G2052" s="1" t="s">
        <v>14</v>
      </c>
      <c r="H2052" s="2">
        <v>46069</v>
      </c>
      <c r="I2052" s="1" t="s">
        <v>15</v>
      </c>
      <c r="J2052" s="1">
        <v>22</v>
      </c>
      <c r="K2052" s="1">
        <f>COUNTIF(A:A,bank_processed_transactions[[#This Row],[transaction_id]])</f>
        <v>1</v>
      </c>
    </row>
    <row r="2053" spans="1:11" x14ac:dyDescent="0.3">
      <c r="A2053" s="1" t="s">
        <v>999</v>
      </c>
      <c r="B2053" s="2">
        <v>46087</v>
      </c>
      <c r="C2053" s="1" t="s">
        <v>474</v>
      </c>
      <c r="D2053" s="1" t="s">
        <v>12</v>
      </c>
      <c r="E2053" s="1" t="s">
        <v>21</v>
      </c>
      <c r="F2053" s="1">
        <v>3422.17</v>
      </c>
      <c r="G2053" s="1" t="s">
        <v>14</v>
      </c>
      <c r="H2053" s="2">
        <v>46089</v>
      </c>
      <c r="I2053" s="1" t="s">
        <v>28</v>
      </c>
      <c r="J2053" s="1">
        <v>15</v>
      </c>
      <c r="K2053" s="1">
        <f>COUNTIF(A:A,bank_processed_transactions[[#This Row],[transaction_id]])</f>
        <v>1</v>
      </c>
    </row>
    <row r="2054" spans="1:11" x14ac:dyDescent="0.3">
      <c r="A2054" s="1" t="s">
        <v>2544</v>
      </c>
      <c r="B2054" s="2">
        <v>46037</v>
      </c>
      <c r="C2054" s="1" t="s">
        <v>727</v>
      </c>
      <c r="D2054" s="1" t="s">
        <v>12</v>
      </c>
      <c r="E2054" s="1" t="s">
        <v>13</v>
      </c>
      <c r="F2054" s="1">
        <v>654.58000000000004</v>
      </c>
      <c r="G2054" s="1" t="s">
        <v>94</v>
      </c>
      <c r="H2054" s="2">
        <v>46039</v>
      </c>
      <c r="I2054" s="1" t="s">
        <v>15</v>
      </c>
      <c r="J2054" s="1">
        <v>41</v>
      </c>
      <c r="K2054" s="1">
        <f>COUNTIF(A:A,bank_processed_transactions[[#This Row],[transaction_id]])</f>
        <v>1</v>
      </c>
    </row>
    <row r="2055" spans="1:11" x14ac:dyDescent="0.3">
      <c r="A2055" s="1" t="s">
        <v>2831</v>
      </c>
      <c r="B2055" s="2">
        <v>46096</v>
      </c>
      <c r="C2055" s="1" t="s">
        <v>1087</v>
      </c>
      <c r="D2055" s="1" t="s">
        <v>35</v>
      </c>
      <c r="E2055" s="1" t="s">
        <v>55</v>
      </c>
      <c r="F2055" s="1">
        <v>5118.54</v>
      </c>
      <c r="G2055" s="1" t="s">
        <v>14</v>
      </c>
      <c r="H2055" s="2">
        <v>46101</v>
      </c>
      <c r="I2055" s="1" t="s">
        <v>15</v>
      </c>
      <c r="J2055" s="1">
        <v>18.8</v>
      </c>
      <c r="K2055" s="1">
        <f>COUNTIF(A:A,bank_processed_transactions[[#This Row],[transaction_id]])</f>
        <v>1</v>
      </c>
    </row>
    <row r="2056" spans="1:11" x14ac:dyDescent="0.3">
      <c r="A2056" s="1" t="s">
        <v>1630</v>
      </c>
      <c r="B2056" s="2">
        <v>46055</v>
      </c>
      <c r="C2056" s="1" t="s">
        <v>134</v>
      </c>
      <c r="D2056" s="1" t="s">
        <v>66</v>
      </c>
      <c r="E2056" s="1" t="s">
        <v>13</v>
      </c>
      <c r="F2056" s="1">
        <v>6007.89</v>
      </c>
      <c r="G2056" s="1" t="s">
        <v>14</v>
      </c>
      <c r="H2056" s="2">
        <v>46058</v>
      </c>
      <c r="I2056" s="1" t="s">
        <v>15</v>
      </c>
      <c r="J2056" s="1">
        <v>24.1</v>
      </c>
      <c r="K2056" s="1">
        <f>COUNTIF(A:A,bank_processed_transactions[[#This Row],[transaction_id]])</f>
        <v>1</v>
      </c>
    </row>
    <row r="2057" spans="1:11" x14ac:dyDescent="0.3">
      <c r="A2057" s="1" t="s">
        <v>1066</v>
      </c>
      <c r="B2057" s="2">
        <v>46057</v>
      </c>
      <c r="C2057" s="1" t="s">
        <v>415</v>
      </c>
      <c r="D2057" s="1" t="s">
        <v>35</v>
      </c>
      <c r="E2057" s="1" t="s">
        <v>55</v>
      </c>
      <c r="F2057" s="1">
        <v>6554.61</v>
      </c>
      <c r="G2057" s="1" t="s">
        <v>14</v>
      </c>
      <c r="H2057" s="2">
        <v>46057</v>
      </c>
      <c r="I2057" s="1" t="s">
        <v>15</v>
      </c>
      <c r="J2057" s="1">
        <v>24.9</v>
      </c>
      <c r="K2057" s="1">
        <f>COUNTIF(A:A,bank_processed_transactions[[#This Row],[transaction_id]])</f>
        <v>1</v>
      </c>
    </row>
    <row r="2058" spans="1:11" x14ac:dyDescent="0.3">
      <c r="A2058" s="1" t="s">
        <v>3225</v>
      </c>
      <c r="B2058" s="2">
        <v>46075</v>
      </c>
      <c r="C2058" s="1" t="s">
        <v>2461</v>
      </c>
      <c r="D2058" s="1" t="s">
        <v>12</v>
      </c>
      <c r="E2058" s="1" t="s">
        <v>13</v>
      </c>
      <c r="F2058" s="1">
        <v>6609.2</v>
      </c>
      <c r="G2058" s="1" t="s">
        <v>14</v>
      </c>
      <c r="H2058" s="2">
        <v>46080</v>
      </c>
      <c r="I2058" s="1" t="s">
        <v>15</v>
      </c>
      <c r="J2058" s="1">
        <v>10.3</v>
      </c>
      <c r="K2058" s="1">
        <f>COUNTIF(A:A,bank_processed_transactions[[#This Row],[transaction_id]])</f>
        <v>1</v>
      </c>
    </row>
    <row r="2059" spans="1:11" x14ac:dyDescent="0.3">
      <c r="A2059" s="1" t="s">
        <v>3629</v>
      </c>
      <c r="B2059" s="2">
        <v>46081</v>
      </c>
      <c r="C2059" s="1" t="s">
        <v>296</v>
      </c>
      <c r="D2059" s="1" t="s">
        <v>46</v>
      </c>
      <c r="E2059" s="1" t="s">
        <v>21</v>
      </c>
      <c r="F2059" s="1">
        <v>5791.79</v>
      </c>
      <c r="G2059" s="1" t="s">
        <v>14</v>
      </c>
      <c r="H2059" s="2">
        <v>46081</v>
      </c>
      <c r="I2059" s="1" t="s">
        <v>22</v>
      </c>
      <c r="J2059" s="1">
        <v>12.1</v>
      </c>
      <c r="K2059" s="1">
        <f>COUNTIF(A:A,bank_processed_transactions[[#This Row],[transaction_id]])</f>
        <v>1</v>
      </c>
    </row>
    <row r="2060" spans="1:11" x14ac:dyDescent="0.3">
      <c r="A2060" s="1" t="s">
        <v>3031</v>
      </c>
      <c r="B2060" s="2">
        <v>46044</v>
      </c>
      <c r="C2060" s="1" t="s">
        <v>205</v>
      </c>
      <c r="D2060" s="1" t="s">
        <v>18</v>
      </c>
      <c r="E2060" s="1" t="s">
        <v>13</v>
      </c>
      <c r="F2060" s="1">
        <v>7425.71</v>
      </c>
      <c r="G2060" s="1" t="s">
        <v>14</v>
      </c>
      <c r="H2060" s="2">
        <v>46045</v>
      </c>
      <c r="I2060" s="1" t="s">
        <v>15</v>
      </c>
      <c r="J2060" s="1">
        <v>35.4</v>
      </c>
      <c r="K2060" s="1">
        <f>COUNTIF(A:A,bank_processed_transactions[[#This Row],[transaction_id]])</f>
        <v>1</v>
      </c>
    </row>
    <row r="2061" spans="1:11" x14ac:dyDescent="0.3">
      <c r="A2061" s="1" t="s">
        <v>3560</v>
      </c>
      <c r="B2061" s="2">
        <v>46051</v>
      </c>
      <c r="C2061" s="1" t="s">
        <v>1143</v>
      </c>
      <c r="D2061" s="1" t="s">
        <v>46</v>
      </c>
      <c r="E2061" s="1" t="s">
        <v>55</v>
      </c>
      <c r="F2061" s="1">
        <v>3766.04</v>
      </c>
      <c r="G2061" s="1" t="s">
        <v>14</v>
      </c>
      <c r="H2061" s="2">
        <v>46052</v>
      </c>
      <c r="I2061" s="1" t="s">
        <v>22</v>
      </c>
      <c r="J2061" s="1">
        <v>43.8</v>
      </c>
      <c r="K2061" s="1">
        <f>COUNTIF(A:A,bank_processed_transactions[[#This Row],[transaction_id]])</f>
        <v>1</v>
      </c>
    </row>
    <row r="2062" spans="1:11" x14ac:dyDescent="0.3">
      <c r="A2062" s="1" t="s">
        <v>248</v>
      </c>
      <c r="B2062" s="2">
        <v>46032</v>
      </c>
      <c r="C2062" s="1" t="s">
        <v>249</v>
      </c>
      <c r="D2062" s="1" t="s">
        <v>35</v>
      </c>
      <c r="E2062" s="1" t="s">
        <v>55</v>
      </c>
      <c r="F2062" s="1">
        <v>1378.32</v>
      </c>
      <c r="G2062" s="1" t="s">
        <v>14</v>
      </c>
      <c r="H2062" s="2">
        <v>46034</v>
      </c>
      <c r="I2062" s="1" t="s">
        <v>28</v>
      </c>
      <c r="J2062" s="1">
        <v>35.5</v>
      </c>
      <c r="K2062" s="1">
        <f>COUNTIF(A:A,bank_processed_transactions[[#This Row],[transaction_id]])</f>
        <v>1</v>
      </c>
    </row>
    <row r="2063" spans="1:11" x14ac:dyDescent="0.3">
      <c r="A2063" s="1" t="s">
        <v>3265</v>
      </c>
      <c r="B2063" s="2">
        <v>46108</v>
      </c>
      <c r="C2063" s="1" t="s">
        <v>235</v>
      </c>
      <c r="D2063" s="1" t="s">
        <v>12</v>
      </c>
      <c r="E2063" s="1" t="s">
        <v>13</v>
      </c>
      <c r="F2063" s="1">
        <v>29503.94</v>
      </c>
      <c r="G2063" s="1" t="s">
        <v>14</v>
      </c>
      <c r="H2063" s="2">
        <v>46110</v>
      </c>
      <c r="I2063" s="1" t="s">
        <v>15</v>
      </c>
      <c r="J2063" s="1">
        <v>17.899999999999999</v>
      </c>
      <c r="K2063" s="1">
        <f>COUNTIF(A:A,bank_processed_transactions[[#This Row],[transaction_id]])</f>
        <v>1</v>
      </c>
    </row>
    <row r="2064" spans="1:11" x14ac:dyDescent="0.3">
      <c r="A2064" s="1" t="s">
        <v>2756</v>
      </c>
      <c r="B2064" s="2">
        <v>46107</v>
      </c>
      <c r="C2064" s="1" t="s">
        <v>161</v>
      </c>
      <c r="D2064" s="1" t="s">
        <v>35</v>
      </c>
      <c r="E2064" s="1" t="s">
        <v>13</v>
      </c>
      <c r="F2064" s="1">
        <v>6907.72</v>
      </c>
      <c r="G2064" s="1" t="s">
        <v>14</v>
      </c>
      <c r="H2064" s="2">
        <v>46110</v>
      </c>
      <c r="I2064" s="1" t="s">
        <v>15</v>
      </c>
      <c r="J2064" s="1">
        <v>10.199999999999999</v>
      </c>
      <c r="K2064" s="1">
        <f>COUNTIF(A:A,bank_processed_transactions[[#This Row],[transaction_id]])</f>
        <v>1</v>
      </c>
    </row>
    <row r="2065" spans="1:11" x14ac:dyDescent="0.3">
      <c r="A2065" s="1" t="s">
        <v>3289</v>
      </c>
      <c r="B2065" s="2">
        <v>46093</v>
      </c>
      <c r="C2065" s="1" t="s">
        <v>1489</v>
      </c>
      <c r="D2065" s="1" t="s">
        <v>18</v>
      </c>
      <c r="E2065" s="1" t="s">
        <v>21</v>
      </c>
      <c r="F2065" s="1">
        <v>3618.06</v>
      </c>
      <c r="G2065" s="1" t="s">
        <v>14</v>
      </c>
      <c r="H2065" s="2">
        <v>46093</v>
      </c>
      <c r="I2065" s="1" t="s">
        <v>22</v>
      </c>
      <c r="J2065" s="1">
        <v>8.6999999999999993</v>
      </c>
      <c r="K2065" s="1">
        <f>COUNTIF(A:A,bank_processed_transactions[[#This Row],[transaction_id]])</f>
        <v>1</v>
      </c>
    </row>
    <row r="2066" spans="1:11" x14ac:dyDescent="0.3">
      <c r="A2066" s="1" t="s">
        <v>2772</v>
      </c>
      <c r="B2066" s="2">
        <v>46086</v>
      </c>
      <c r="C2066" s="1" t="s">
        <v>1813</v>
      </c>
      <c r="D2066" s="1" t="s">
        <v>12</v>
      </c>
      <c r="E2066" s="1" t="s">
        <v>55</v>
      </c>
      <c r="F2066" s="1">
        <v>469.34</v>
      </c>
      <c r="G2066" s="1" t="s">
        <v>14</v>
      </c>
      <c r="H2066" s="2">
        <v>46088</v>
      </c>
      <c r="I2066" s="1" t="s">
        <v>22</v>
      </c>
      <c r="J2066" s="1">
        <v>21.4</v>
      </c>
      <c r="K2066" s="1">
        <f>COUNTIF(A:A,bank_processed_transactions[[#This Row],[transaction_id]])</f>
        <v>1</v>
      </c>
    </row>
    <row r="2067" spans="1:11" x14ac:dyDescent="0.3">
      <c r="A2067" s="1" t="s">
        <v>3424</v>
      </c>
      <c r="B2067" s="2">
        <v>46093</v>
      </c>
      <c r="C2067" s="1" t="s">
        <v>2276</v>
      </c>
      <c r="D2067" s="1" t="s">
        <v>18</v>
      </c>
      <c r="E2067" s="1" t="s">
        <v>13</v>
      </c>
      <c r="F2067" s="1">
        <v>11326</v>
      </c>
      <c r="G2067" s="1" t="s">
        <v>14</v>
      </c>
      <c r="H2067" s="2">
        <v>46096</v>
      </c>
      <c r="I2067" s="1" t="s">
        <v>15</v>
      </c>
      <c r="J2067" s="1">
        <v>11.6</v>
      </c>
      <c r="K2067" s="1">
        <f>COUNTIF(A:A,bank_processed_transactions[[#This Row],[transaction_id]])</f>
        <v>1</v>
      </c>
    </row>
    <row r="2068" spans="1:11" x14ac:dyDescent="0.3">
      <c r="A2068" s="1" t="s">
        <v>4256</v>
      </c>
      <c r="B2068" s="2">
        <v>46045</v>
      </c>
      <c r="C2068" s="1" t="s">
        <v>1457</v>
      </c>
      <c r="D2068" s="1" t="s">
        <v>18</v>
      </c>
      <c r="E2068" s="1" t="s">
        <v>27</v>
      </c>
      <c r="F2068" s="1">
        <v>9060.49</v>
      </c>
      <c r="G2068" s="1" t="s">
        <v>14</v>
      </c>
      <c r="H2068" s="2">
        <v>46047</v>
      </c>
      <c r="I2068" s="1" t="s">
        <v>22</v>
      </c>
      <c r="J2068" s="1">
        <v>30</v>
      </c>
      <c r="K2068" s="1">
        <f>COUNTIF(A:A,bank_processed_transactions[[#This Row],[transaction_id]])</f>
        <v>1</v>
      </c>
    </row>
    <row r="2069" spans="1:11" x14ac:dyDescent="0.3">
      <c r="A2069" s="1" t="s">
        <v>2597</v>
      </c>
      <c r="B2069" s="2">
        <v>46085</v>
      </c>
      <c r="C2069" s="1" t="s">
        <v>20</v>
      </c>
      <c r="D2069" s="1" t="s">
        <v>18</v>
      </c>
      <c r="E2069" s="1" t="s">
        <v>13</v>
      </c>
      <c r="F2069" s="1">
        <v>4352.5</v>
      </c>
      <c r="G2069" s="1" t="s">
        <v>14</v>
      </c>
      <c r="H2069" s="2">
        <v>46088</v>
      </c>
      <c r="I2069" s="1" t="s">
        <v>15</v>
      </c>
      <c r="J2069" s="1">
        <v>21.9</v>
      </c>
      <c r="K2069" s="1">
        <f>COUNTIF(A:A,bank_processed_transactions[[#This Row],[transaction_id]])</f>
        <v>1</v>
      </c>
    </row>
    <row r="2070" spans="1:11" x14ac:dyDescent="0.3">
      <c r="A2070" s="1" t="s">
        <v>3774</v>
      </c>
      <c r="B2070" s="2">
        <v>46083</v>
      </c>
      <c r="C2070" s="1" t="s">
        <v>2032</v>
      </c>
      <c r="D2070" s="1" t="s">
        <v>66</v>
      </c>
      <c r="E2070" s="1" t="s">
        <v>13</v>
      </c>
      <c r="F2070" s="1">
        <v>265.23</v>
      </c>
      <c r="G2070" s="1" t="s">
        <v>14</v>
      </c>
      <c r="H2070" s="2">
        <v>46084</v>
      </c>
      <c r="I2070" s="1" t="s">
        <v>15</v>
      </c>
      <c r="J2070" s="1">
        <v>5.4</v>
      </c>
      <c r="K2070" s="1">
        <f>COUNTIF(A:A,bank_processed_transactions[[#This Row],[transaction_id]])</f>
        <v>1</v>
      </c>
    </row>
    <row r="2071" spans="1:11" x14ac:dyDescent="0.3">
      <c r="A2071" s="1" t="s">
        <v>3545</v>
      </c>
      <c r="B2071" s="2">
        <v>46099</v>
      </c>
      <c r="C2071" s="1" t="s">
        <v>1032</v>
      </c>
      <c r="D2071" s="1" t="s">
        <v>35</v>
      </c>
      <c r="E2071" s="1" t="s">
        <v>13</v>
      </c>
      <c r="F2071" s="1">
        <v>18047.02</v>
      </c>
      <c r="G2071" s="1" t="s">
        <v>14</v>
      </c>
      <c r="H2071" s="2">
        <v>46102</v>
      </c>
      <c r="I2071" s="1" t="s">
        <v>28</v>
      </c>
      <c r="J2071" s="1">
        <v>38.1</v>
      </c>
      <c r="K2071" s="1">
        <f>COUNTIF(A:A,bank_processed_transactions[[#This Row],[transaction_id]])</f>
        <v>1</v>
      </c>
    </row>
    <row r="2072" spans="1:11" x14ac:dyDescent="0.3">
      <c r="A2072" s="1" t="s">
        <v>4317</v>
      </c>
      <c r="B2072" s="2">
        <v>46088</v>
      </c>
      <c r="C2072" s="1" t="s">
        <v>1443</v>
      </c>
      <c r="D2072" s="1" t="s">
        <v>18</v>
      </c>
      <c r="E2072" s="1" t="s">
        <v>13</v>
      </c>
      <c r="F2072" s="1">
        <v>12478.06</v>
      </c>
      <c r="G2072" s="1" t="s">
        <v>14</v>
      </c>
      <c r="H2072" s="2">
        <v>46091</v>
      </c>
      <c r="I2072" s="1" t="s">
        <v>15</v>
      </c>
      <c r="J2072" s="1">
        <v>15.2</v>
      </c>
      <c r="K2072" s="1">
        <f>COUNTIF(A:A,bank_processed_transactions[[#This Row],[transaction_id]])</f>
        <v>1</v>
      </c>
    </row>
    <row r="2073" spans="1:11" x14ac:dyDescent="0.3">
      <c r="A2073" s="1" t="s">
        <v>4594</v>
      </c>
      <c r="B2073" s="2">
        <v>46033</v>
      </c>
      <c r="C2073" s="1" t="s">
        <v>30</v>
      </c>
      <c r="D2073" s="1" t="s">
        <v>66</v>
      </c>
      <c r="E2073" s="1" t="s">
        <v>13</v>
      </c>
      <c r="F2073" s="1">
        <v>5099.01</v>
      </c>
      <c r="G2073" s="1" t="s">
        <v>14</v>
      </c>
      <c r="H2073" s="2">
        <v>46036</v>
      </c>
      <c r="I2073" s="1" t="s">
        <v>28</v>
      </c>
      <c r="J2073" s="1">
        <v>66.900000000000006</v>
      </c>
      <c r="K2073" s="1">
        <f>COUNTIF(A:A,bank_processed_transactions[[#This Row],[transaction_id]])</f>
        <v>1</v>
      </c>
    </row>
    <row r="2074" spans="1:11" x14ac:dyDescent="0.3">
      <c r="A2074" s="1" t="s">
        <v>258</v>
      </c>
      <c r="B2074" s="2">
        <v>46076</v>
      </c>
      <c r="C2074" s="1" t="s">
        <v>259</v>
      </c>
      <c r="D2074" s="1" t="s">
        <v>12</v>
      </c>
      <c r="E2074" s="1" t="s">
        <v>55</v>
      </c>
      <c r="F2074" s="1">
        <v>1995.97</v>
      </c>
      <c r="G2074" s="1" t="s">
        <v>14</v>
      </c>
      <c r="H2074" s="2">
        <v>46079</v>
      </c>
      <c r="I2074" s="1" t="s">
        <v>28</v>
      </c>
      <c r="J2074" s="1">
        <v>31.1</v>
      </c>
      <c r="K2074" s="1">
        <f>COUNTIF(A:A,bank_processed_transactions[[#This Row],[transaction_id]])</f>
        <v>1</v>
      </c>
    </row>
    <row r="2075" spans="1:11" x14ac:dyDescent="0.3">
      <c r="A2075" s="1" t="s">
        <v>3659</v>
      </c>
      <c r="B2075" s="2">
        <v>46087</v>
      </c>
      <c r="C2075" s="1" t="s">
        <v>1806</v>
      </c>
      <c r="D2075" s="1" t="s">
        <v>18</v>
      </c>
      <c r="E2075" s="1" t="s">
        <v>21</v>
      </c>
      <c r="F2075" s="1">
        <v>4549.84</v>
      </c>
      <c r="G2075" s="1" t="s">
        <v>14</v>
      </c>
      <c r="H2075" s="2">
        <v>46088</v>
      </c>
      <c r="I2075" s="1" t="s">
        <v>15</v>
      </c>
      <c r="J2075" s="1">
        <v>49</v>
      </c>
      <c r="K2075" s="1">
        <f>COUNTIF(A:A,bank_processed_transactions[[#This Row],[transaction_id]])</f>
        <v>1</v>
      </c>
    </row>
    <row r="2076" spans="1:11" x14ac:dyDescent="0.3">
      <c r="A2076" s="1" t="s">
        <v>3335</v>
      </c>
      <c r="B2076" s="2">
        <v>46085</v>
      </c>
      <c r="C2076" s="1" t="s">
        <v>658</v>
      </c>
      <c r="D2076" s="1" t="s">
        <v>12</v>
      </c>
      <c r="E2076" s="1" t="s">
        <v>27</v>
      </c>
      <c r="F2076" s="1">
        <v>10299.129999999999</v>
      </c>
      <c r="G2076" s="1" t="s">
        <v>89</v>
      </c>
      <c r="H2076" s="2">
        <v>46085</v>
      </c>
      <c r="I2076" s="1" t="s">
        <v>15</v>
      </c>
      <c r="J2076" s="1">
        <v>56.1</v>
      </c>
      <c r="K2076" s="1">
        <f>COUNTIF(A:A,bank_processed_transactions[[#This Row],[transaction_id]])</f>
        <v>1</v>
      </c>
    </row>
    <row r="2077" spans="1:11" x14ac:dyDescent="0.3">
      <c r="A2077" s="1" t="s">
        <v>4143</v>
      </c>
      <c r="B2077" s="2">
        <v>46081</v>
      </c>
      <c r="C2077" s="1" t="s">
        <v>1553</v>
      </c>
      <c r="D2077" s="1" t="s">
        <v>12</v>
      </c>
      <c r="E2077" s="1" t="s">
        <v>55</v>
      </c>
      <c r="F2077" s="1">
        <v>2055.7600000000002</v>
      </c>
      <c r="G2077" s="1" t="s">
        <v>14</v>
      </c>
      <c r="H2077" s="2">
        <v>46083</v>
      </c>
      <c r="I2077" s="1" t="s">
        <v>15</v>
      </c>
      <c r="J2077" s="1">
        <v>8</v>
      </c>
      <c r="K2077" s="1">
        <f>COUNTIF(A:A,bank_processed_transactions[[#This Row],[transaction_id]])</f>
        <v>1</v>
      </c>
    </row>
    <row r="2078" spans="1:11" x14ac:dyDescent="0.3">
      <c r="A2078" s="1" t="s">
        <v>2860</v>
      </c>
      <c r="B2078" s="2">
        <v>46044</v>
      </c>
      <c r="C2078" s="1" t="s">
        <v>1939</v>
      </c>
      <c r="D2078" s="1" t="s">
        <v>18</v>
      </c>
      <c r="E2078" s="1" t="s">
        <v>27</v>
      </c>
      <c r="F2078" s="1">
        <v>2913.32</v>
      </c>
      <c r="G2078" s="1" t="s">
        <v>14</v>
      </c>
      <c r="H2078" s="2">
        <v>46045</v>
      </c>
      <c r="I2078" s="1" t="s">
        <v>22</v>
      </c>
      <c r="J2078" s="1">
        <v>47.8</v>
      </c>
      <c r="K2078" s="1">
        <f>COUNTIF(A:A,bank_processed_transactions[[#This Row],[transaction_id]])</f>
        <v>1</v>
      </c>
    </row>
    <row r="2079" spans="1:11" x14ac:dyDescent="0.3">
      <c r="A2079" s="1" t="s">
        <v>4819</v>
      </c>
      <c r="B2079" s="2">
        <v>46035</v>
      </c>
      <c r="C2079" s="1" t="s">
        <v>209</v>
      </c>
      <c r="D2079" s="1" t="s">
        <v>12</v>
      </c>
      <c r="E2079" s="1" t="s">
        <v>13</v>
      </c>
      <c r="F2079" s="1">
        <v>4554.8</v>
      </c>
      <c r="G2079" s="1" t="s">
        <v>14</v>
      </c>
      <c r="H2079" s="2">
        <v>46037</v>
      </c>
      <c r="I2079" s="1" t="s">
        <v>22</v>
      </c>
      <c r="J2079" s="1">
        <v>35.299999999999997</v>
      </c>
      <c r="K2079" s="1">
        <f>COUNTIF(A:A,bank_processed_transactions[[#This Row],[transaction_id]])</f>
        <v>1</v>
      </c>
    </row>
    <row r="2080" spans="1:11" x14ac:dyDescent="0.3">
      <c r="A2080" s="1" t="s">
        <v>4799</v>
      </c>
      <c r="B2080" s="2">
        <v>46035</v>
      </c>
      <c r="C2080" s="1" t="s">
        <v>691</v>
      </c>
      <c r="D2080" s="1" t="s">
        <v>12</v>
      </c>
      <c r="E2080" s="1" t="s">
        <v>13</v>
      </c>
      <c r="F2080" s="1">
        <v>3684.09</v>
      </c>
      <c r="G2080" s="1" t="s">
        <v>14</v>
      </c>
      <c r="H2080" s="2">
        <v>46035</v>
      </c>
      <c r="I2080" s="1" t="s">
        <v>28</v>
      </c>
      <c r="J2080" s="1">
        <v>15.3</v>
      </c>
      <c r="K2080" s="1">
        <f>COUNTIF(A:A,bank_processed_transactions[[#This Row],[transaction_id]])</f>
        <v>1</v>
      </c>
    </row>
    <row r="2081" spans="1:11" x14ac:dyDescent="0.3">
      <c r="A2081" s="1" t="s">
        <v>3173</v>
      </c>
      <c r="B2081" s="2">
        <v>46098</v>
      </c>
      <c r="C2081" s="1" t="s">
        <v>2948</v>
      </c>
      <c r="D2081" s="1" t="s">
        <v>46</v>
      </c>
      <c r="E2081" s="1" t="s">
        <v>27</v>
      </c>
      <c r="F2081" s="1">
        <v>737.93</v>
      </c>
      <c r="G2081" s="1" t="s">
        <v>14</v>
      </c>
      <c r="H2081" s="2">
        <v>46098</v>
      </c>
      <c r="I2081" s="1" t="s">
        <v>15</v>
      </c>
      <c r="J2081" s="1">
        <v>73.599999999999994</v>
      </c>
      <c r="K2081" s="1">
        <f>COUNTIF(A:A,bank_processed_transactions[[#This Row],[transaction_id]])</f>
        <v>1</v>
      </c>
    </row>
    <row r="2082" spans="1:11" x14ac:dyDescent="0.3">
      <c r="A2082" s="1" t="s">
        <v>4153</v>
      </c>
      <c r="B2082" s="2">
        <v>46094</v>
      </c>
      <c r="C2082" s="1" t="s">
        <v>130</v>
      </c>
      <c r="D2082" s="1" t="s">
        <v>12</v>
      </c>
      <c r="E2082" s="1" t="s">
        <v>27</v>
      </c>
      <c r="F2082" s="1">
        <v>2392.4699999999998</v>
      </c>
      <c r="G2082" s="1" t="s">
        <v>14</v>
      </c>
      <c r="H2082" s="2">
        <v>46094</v>
      </c>
      <c r="I2082" s="1" t="s">
        <v>22</v>
      </c>
      <c r="J2082" s="1">
        <v>27.9</v>
      </c>
      <c r="K2082" s="1">
        <f>COUNTIF(A:A,bank_processed_transactions[[#This Row],[transaction_id]])</f>
        <v>1</v>
      </c>
    </row>
    <row r="2083" spans="1:11" x14ac:dyDescent="0.3">
      <c r="A2083" s="1" t="s">
        <v>4309</v>
      </c>
      <c r="B2083" s="2">
        <v>46068</v>
      </c>
      <c r="C2083" s="1" t="s">
        <v>454</v>
      </c>
      <c r="D2083" s="1" t="s">
        <v>12</v>
      </c>
      <c r="E2083" s="1" t="s">
        <v>55</v>
      </c>
      <c r="F2083" s="1">
        <v>1863.45</v>
      </c>
      <c r="G2083" s="1" t="s">
        <v>14</v>
      </c>
      <c r="H2083" s="2">
        <v>46071</v>
      </c>
      <c r="I2083" s="1" t="s">
        <v>28</v>
      </c>
      <c r="J2083" s="1">
        <v>38.799999999999997</v>
      </c>
      <c r="K2083" s="1">
        <f>COUNTIF(A:A,bank_processed_transactions[[#This Row],[transaction_id]])</f>
        <v>1</v>
      </c>
    </row>
    <row r="2084" spans="1:11" x14ac:dyDescent="0.3">
      <c r="A2084" s="1" t="s">
        <v>3224</v>
      </c>
      <c r="B2084" s="2">
        <v>46029</v>
      </c>
      <c r="C2084" s="1" t="s">
        <v>1376</v>
      </c>
      <c r="D2084" s="1" t="s">
        <v>12</v>
      </c>
      <c r="E2084" s="1" t="s">
        <v>13</v>
      </c>
      <c r="F2084" s="1">
        <v>645.79999999999995</v>
      </c>
      <c r="G2084" s="1" t="s">
        <v>14</v>
      </c>
      <c r="H2084" s="2">
        <v>46032</v>
      </c>
      <c r="I2084" s="1" t="s">
        <v>15</v>
      </c>
      <c r="J2084" s="1">
        <v>30.6</v>
      </c>
      <c r="K2084" s="1">
        <f>COUNTIF(A:A,bank_processed_transactions[[#This Row],[transaction_id]])</f>
        <v>1</v>
      </c>
    </row>
    <row r="2085" spans="1:11" x14ac:dyDescent="0.3">
      <c r="A2085" s="1" t="s">
        <v>4624</v>
      </c>
      <c r="B2085" s="2">
        <v>46083</v>
      </c>
      <c r="C2085" s="1" t="s">
        <v>605</v>
      </c>
      <c r="D2085" s="1" t="s">
        <v>12</v>
      </c>
      <c r="E2085" s="1" t="s">
        <v>55</v>
      </c>
      <c r="F2085" s="1">
        <v>2510.27</v>
      </c>
      <c r="G2085" s="1" t="s">
        <v>14</v>
      </c>
      <c r="H2085" s="2">
        <v>46083</v>
      </c>
      <c r="I2085" s="1" t="s">
        <v>28</v>
      </c>
      <c r="J2085" s="1">
        <v>26.5</v>
      </c>
      <c r="K2085" s="1">
        <f>COUNTIF(A:A,bank_processed_transactions[[#This Row],[transaction_id]])</f>
        <v>1</v>
      </c>
    </row>
    <row r="2086" spans="1:11" x14ac:dyDescent="0.3">
      <c r="A2086" s="1" t="s">
        <v>2249</v>
      </c>
      <c r="B2086" s="2">
        <v>46099</v>
      </c>
      <c r="C2086" s="1" t="s">
        <v>1751</v>
      </c>
      <c r="D2086" s="1" t="s">
        <v>46</v>
      </c>
      <c r="E2086" s="1" t="s">
        <v>21</v>
      </c>
      <c r="F2086" s="1">
        <v>11871.61</v>
      </c>
      <c r="G2086" s="1" t="s">
        <v>14</v>
      </c>
      <c r="H2086" s="2">
        <v>46102</v>
      </c>
      <c r="I2086" s="1" t="s">
        <v>22</v>
      </c>
      <c r="J2086" s="1">
        <v>94</v>
      </c>
      <c r="K2086" s="1">
        <f>COUNTIF(A:A,bank_processed_transactions[[#This Row],[transaction_id]])</f>
        <v>1</v>
      </c>
    </row>
    <row r="2087" spans="1:11" x14ac:dyDescent="0.3">
      <c r="A2087" s="1" t="s">
        <v>1943</v>
      </c>
      <c r="B2087" s="2">
        <v>46068</v>
      </c>
      <c r="C2087" s="1" t="s">
        <v>695</v>
      </c>
      <c r="D2087" s="1" t="s">
        <v>35</v>
      </c>
      <c r="E2087" s="1" t="s">
        <v>13</v>
      </c>
      <c r="F2087" s="1">
        <v>2609.7399999999998</v>
      </c>
      <c r="G2087" s="1" t="s">
        <v>94</v>
      </c>
      <c r="H2087" s="2">
        <v>46069</v>
      </c>
      <c r="I2087" s="1" t="s">
        <v>15</v>
      </c>
      <c r="J2087" s="1">
        <v>52.4</v>
      </c>
      <c r="K2087" s="1">
        <f>COUNTIF(A:A,bank_processed_transactions[[#This Row],[transaction_id]])</f>
        <v>1</v>
      </c>
    </row>
    <row r="2088" spans="1:11" x14ac:dyDescent="0.3">
      <c r="A2088" s="1" t="s">
        <v>4380</v>
      </c>
      <c r="B2088" s="2">
        <v>46042</v>
      </c>
      <c r="C2088" s="1" t="s">
        <v>2074</v>
      </c>
      <c r="D2088" s="1" t="s">
        <v>35</v>
      </c>
      <c r="E2088" s="1" t="s">
        <v>13</v>
      </c>
      <c r="F2088" s="1">
        <v>22683.21</v>
      </c>
      <c r="G2088" s="1" t="s">
        <v>14</v>
      </c>
      <c r="H2088" s="2">
        <v>46043</v>
      </c>
      <c r="I2088" s="1" t="s">
        <v>15</v>
      </c>
      <c r="J2088" s="1">
        <v>23.5</v>
      </c>
      <c r="K2088" s="1">
        <f>COUNTIF(A:A,bank_processed_transactions[[#This Row],[transaction_id]])</f>
        <v>1</v>
      </c>
    </row>
    <row r="2089" spans="1:11" x14ac:dyDescent="0.3">
      <c r="A2089" s="1" t="s">
        <v>3024</v>
      </c>
      <c r="B2089" s="2">
        <v>46112</v>
      </c>
      <c r="C2089" s="1" t="s">
        <v>1328</v>
      </c>
      <c r="D2089" s="1" t="s">
        <v>12</v>
      </c>
      <c r="E2089" s="1" t="s">
        <v>21</v>
      </c>
      <c r="F2089" s="1">
        <v>2239.5700000000002</v>
      </c>
      <c r="G2089" s="1" t="s">
        <v>14</v>
      </c>
      <c r="H2089" s="2">
        <v>46113</v>
      </c>
      <c r="I2089" s="1" t="s">
        <v>22</v>
      </c>
      <c r="J2089" s="1">
        <v>2.1</v>
      </c>
      <c r="K2089" s="1">
        <f>COUNTIF(A:A,bank_processed_transactions[[#This Row],[transaction_id]])</f>
        <v>1</v>
      </c>
    </row>
    <row r="2090" spans="1:11" x14ac:dyDescent="0.3">
      <c r="A2090" s="1" t="s">
        <v>3555</v>
      </c>
      <c r="B2090" s="2">
        <v>46079</v>
      </c>
      <c r="C2090" s="1" t="s">
        <v>1591</v>
      </c>
      <c r="D2090" s="1" t="s">
        <v>12</v>
      </c>
      <c r="E2090" s="1" t="s">
        <v>13</v>
      </c>
      <c r="F2090" s="1">
        <v>8544.7199999999993</v>
      </c>
      <c r="G2090" s="1" t="s">
        <v>14</v>
      </c>
      <c r="H2090" s="2">
        <v>46082</v>
      </c>
      <c r="I2090" s="1" t="s">
        <v>28</v>
      </c>
      <c r="J2090" s="1">
        <v>13.5</v>
      </c>
      <c r="K2090" s="1">
        <f>COUNTIF(A:A,bank_processed_transactions[[#This Row],[transaction_id]])</f>
        <v>1</v>
      </c>
    </row>
    <row r="2091" spans="1:11" x14ac:dyDescent="0.3">
      <c r="A2091" s="1" t="s">
        <v>2179</v>
      </c>
      <c r="B2091" s="2">
        <v>46105</v>
      </c>
      <c r="C2091" s="1" t="s">
        <v>621</v>
      </c>
      <c r="D2091" s="1" t="s">
        <v>12</v>
      </c>
      <c r="E2091" s="1" t="s">
        <v>13</v>
      </c>
      <c r="F2091" s="1">
        <v>3095.62</v>
      </c>
      <c r="G2091" s="1" t="s">
        <v>14</v>
      </c>
      <c r="H2091" s="2">
        <v>46105</v>
      </c>
      <c r="I2091" s="1" t="s">
        <v>28</v>
      </c>
      <c r="J2091" s="1">
        <v>26.5</v>
      </c>
      <c r="K2091" s="1">
        <f>COUNTIF(A:A,bank_processed_transactions[[#This Row],[transaction_id]])</f>
        <v>1</v>
      </c>
    </row>
    <row r="2092" spans="1:11" x14ac:dyDescent="0.3">
      <c r="A2092" s="1" t="s">
        <v>2522</v>
      </c>
      <c r="B2092" s="2">
        <v>46074</v>
      </c>
      <c r="C2092" s="1" t="s">
        <v>1005</v>
      </c>
      <c r="D2092" s="1" t="s">
        <v>12</v>
      </c>
      <c r="E2092" s="1" t="s">
        <v>55</v>
      </c>
      <c r="F2092" s="1">
        <v>3967.2</v>
      </c>
      <c r="G2092" s="1" t="s">
        <v>94</v>
      </c>
      <c r="H2092" s="2">
        <v>46076</v>
      </c>
      <c r="I2092" s="1" t="s">
        <v>28</v>
      </c>
      <c r="J2092" s="1">
        <v>3.5</v>
      </c>
      <c r="K2092" s="1">
        <f>COUNTIF(A:A,bank_processed_transactions[[#This Row],[transaction_id]])</f>
        <v>1</v>
      </c>
    </row>
    <row r="2093" spans="1:11" x14ac:dyDescent="0.3">
      <c r="A2093" s="1" t="s">
        <v>2691</v>
      </c>
      <c r="B2093" s="2">
        <v>46023</v>
      </c>
      <c r="C2093" s="1" t="s">
        <v>1801</v>
      </c>
      <c r="D2093" s="1" t="s">
        <v>18</v>
      </c>
      <c r="E2093" s="1" t="s">
        <v>13</v>
      </c>
      <c r="F2093" s="1">
        <v>11382.89</v>
      </c>
      <c r="G2093" s="1" t="s">
        <v>89</v>
      </c>
      <c r="H2093" s="2">
        <v>46026</v>
      </c>
      <c r="I2093" s="1" t="s">
        <v>15</v>
      </c>
      <c r="J2093" s="1">
        <v>44.9</v>
      </c>
      <c r="K2093" s="1">
        <f>COUNTIF(A:A,bank_processed_transactions[[#This Row],[transaction_id]])</f>
        <v>1</v>
      </c>
    </row>
    <row r="2094" spans="1:11" x14ac:dyDescent="0.3">
      <c r="A2094" s="1" t="s">
        <v>2877</v>
      </c>
      <c r="B2094" s="2">
        <v>46023</v>
      </c>
      <c r="C2094" s="1" t="s">
        <v>337</v>
      </c>
      <c r="D2094" s="1" t="s">
        <v>12</v>
      </c>
      <c r="E2094" s="1" t="s">
        <v>13</v>
      </c>
      <c r="F2094" s="1">
        <v>2783.22</v>
      </c>
      <c r="G2094" s="1" t="s">
        <v>14</v>
      </c>
      <c r="H2094" s="2">
        <v>46024</v>
      </c>
      <c r="I2094" s="1" t="s">
        <v>15</v>
      </c>
      <c r="J2094" s="1">
        <v>22.9</v>
      </c>
      <c r="K2094" s="1">
        <f>COUNTIF(A:A,bank_processed_transactions[[#This Row],[transaction_id]])</f>
        <v>1</v>
      </c>
    </row>
    <row r="2095" spans="1:11" x14ac:dyDescent="0.3">
      <c r="A2095" s="1" t="s">
        <v>1997</v>
      </c>
      <c r="B2095" s="2">
        <v>46095</v>
      </c>
      <c r="C2095" s="1" t="s">
        <v>149</v>
      </c>
      <c r="D2095" s="1" t="s">
        <v>12</v>
      </c>
      <c r="E2095" s="1" t="s">
        <v>27</v>
      </c>
      <c r="F2095" s="1">
        <v>606.20000000000005</v>
      </c>
      <c r="G2095" s="1" t="s">
        <v>14</v>
      </c>
      <c r="H2095" s="2">
        <v>46097</v>
      </c>
      <c r="I2095" s="1" t="s">
        <v>22</v>
      </c>
      <c r="J2095" s="1">
        <v>57.4</v>
      </c>
      <c r="K2095" s="1">
        <f>COUNTIF(A:A,bank_processed_transactions[[#This Row],[transaction_id]])</f>
        <v>1</v>
      </c>
    </row>
    <row r="2096" spans="1:11" x14ac:dyDescent="0.3">
      <c r="A2096" s="1" t="s">
        <v>2056</v>
      </c>
      <c r="B2096" s="2">
        <v>46080</v>
      </c>
      <c r="C2096" s="1" t="s">
        <v>767</v>
      </c>
      <c r="D2096" s="1" t="s">
        <v>35</v>
      </c>
      <c r="E2096" s="1" t="s">
        <v>21</v>
      </c>
      <c r="F2096" s="1">
        <v>3155.35</v>
      </c>
      <c r="G2096" s="1" t="s">
        <v>14</v>
      </c>
      <c r="H2096" s="2">
        <v>46080</v>
      </c>
      <c r="I2096" s="1" t="s">
        <v>22</v>
      </c>
      <c r="J2096" s="1">
        <v>13.8</v>
      </c>
      <c r="K2096" s="1">
        <f>COUNTIF(A:A,bank_processed_transactions[[#This Row],[transaction_id]])</f>
        <v>1</v>
      </c>
    </row>
    <row r="2097" spans="1:11" x14ac:dyDescent="0.3">
      <c r="A2097" s="1" t="s">
        <v>2915</v>
      </c>
      <c r="B2097" s="2">
        <v>46088</v>
      </c>
      <c r="C2097" s="1" t="s">
        <v>2916</v>
      </c>
      <c r="D2097" s="1" t="s">
        <v>12</v>
      </c>
      <c r="E2097" s="1" t="s">
        <v>13</v>
      </c>
      <c r="F2097" s="1">
        <v>3726.29</v>
      </c>
      <c r="G2097" s="1" t="s">
        <v>89</v>
      </c>
      <c r="H2097" s="2">
        <v>46091</v>
      </c>
      <c r="I2097" s="1" t="s">
        <v>15</v>
      </c>
      <c r="J2097" s="1">
        <v>62.1</v>
      </c>
      <c r="K2097" s="1">
        <f>COUNTIF(A:A,bank_processed_transactions[[#This Row],[transaction_id]])</f>
        <v>1</v>
      </c>
    </row>
    <row r="2098" spans="1:11" x14ac:dyDescent="0.3">
      <c r="A2098" s="1" t="s">
        <v>3342</v>
      </c>
      <c r="B2098" s="2">
        <v>46096</v>
      </c>
      <c r="C2098" s="1" t="s">
        <v>1478</v>
      </c>
      <c r="D2098" s="1" t="s">
        <v>18</v>
      </c>
      <c r="E2098" s="1" t="s">
        <v>55</v>
      </c>
      <c r="F2098" s="1">
        <v>10541.35</v>
      </c>
      <c r="G2098" s="1" t="s">
        <v>14</v>
      </c>
      <c r="H2098" s="2">
        <v>46096</v>
      </c>
      <c r="I2098" s="1" t="s">
        <v>22</v>
      </c>
      <c r="J2098" s="1">
        <v>25.7</v>
      </c>
      <c r="K2098" s="1">
        <f>COUNTIF(A:A,bank_processed_transactions[[#This Row],[transaction_id]])</f>
        <v>1</v>
      </c>
    </row>
    <row r="2099" spans="1:11" x14ac:dyDescent="0.3">
      <c r="A2099" s="1" t="s">
        <v>3331</v>
      </c>
      <c r="B2099" s="2">
        <v>46091</v>
      </c>
      <c r="C2099" s="1" t="s">
        <v>981</v>
      </c>
      <c r="D2099" s="1" t="s">
        <v>12</v>
      </c>
      <c r="E2099" s="1" t="s">
        <v>27</v>
      </c>
      <c r="F2099" s="1">
        <v>7929.57</v>
      </c>
      <c r="G2099" s="1" t="s">
        <v>14</v>
      </c>
      <c r="H2099" s="2">
        <v>46093</v>
      </c>
      <c r="I2099" s="1" t="s">
        <v>22</v>
      </c>
      <c r="J2099" s="1">
        <v>6.4</v>
      </c>
      <c r="K2099" s="1">
        <f>COUNTIF(A:A,bank_processed_transactions[[#This Row],[transaction_id]])</f>
        <v>1</v>
      </c>
    </row>
    <row r="2100" spans="1:11" x14ac:dyDescent="0.3">
      <c r="A2100" s="1" t="s">
        <v>2872</v>
      </c>
      <c r="B2100" s="2">
        <v>46105</v>
      </c>
      <c r="C2100" s="1" t="s">
        <v>1300</v>
      </c>
      <c r="D2100" s="1" t="s">
        <v>12</v>
      </c>
      <c r="E2100" s="1" t="s">
        <v>27</v>
      </c>
      <c r="F2100" s="1">
        <v>6540.71</v>
      </c>
      <c r="G2100" s="1" t="s">
        <v>14</v>
      </c>
      <c r="H2100" s="2">
        <v>46108</v>
      </c>
      <c r="I2100" s="1" t="s">
        <v>15</v>
      </c>
      <c r="J2100" s="1">
        <v>54.1</v>
      </c>
      <c r="K2100" s="1">
        <f>COUNTIF(A:A,bank_processed_transactions[[#This Row],[transaction_id]])</f>
        <v>1</v>
      </c>
    </row>
    <row r="2101" spans="1:11" x14ac:dyDescent="0.3">
      <c r="A2101" s="1" t="s">
        <v>2165</v>
      </c>
      <c r="B2101" s="2">
        <v>46074</v>
      </c>
      <c r="C2101" s="1" t="s">
        <v>1718</v>
      </c>
      <c r="D2101" s="1" t="s">
        <v>18</v>
      </c>
      <c r="E2101" s="1" t="s">
        <v>55</v>
      </c>
      <c r="F2101" s="1">
        <v>3210.22</v>
      </c>
      <c r="G2101" s="1" t="s">
        <v>94</v>
      </c>
      <c r="H2101" s="2">
        <v>46077</v>
      </c>
      <c r="I2101" s="1" t="s">
        <v>22</v>
      </c>
      <c r="J2101" s="1">
        <v>6.4</v>
      </c>
      <c r="K2101" s="1">
        <f>COUNTIF(A:A,bank_processed_transactions[[#This Row],[transaction_id]])</f>
        <v>1</v>
      </c>
    </row>
    <row r="2102" spans="1:11" x14ac:dyDescent="0.3">
      <c r="A2102" s="1" t="s">
        <v>3276</v>
      </c>
      <c r="B2102" s="2">
        <v>46028</v>
      </c>
      <c r="C2102" s="1" t="s">
        <v>190</v>
      </c>
      <c r="D2102" s="1" t="s">
        <v>12</v>
      </c>
      <c r="E2102" s="1" t="s">
        <v>27</v>
      </c>
      <c r="F2102" s="1">
        <v>63989</v>
      </c>
      <c r="G2102" s="1" t="s">
        <v>14</v>
      </c>
      <c r="H2102" s="2">
        <v>46029</v>
      </c>
      <c r="I2102" s="1" t="s">
        <v>22</v>
      </c>
      <c r="J2102" s="1">
        <v>5.3</v>
      </c>
      <c r="K2102" s="1">
        <f>COUNTIF(A:A,bank_processed_transactions[[#This Row],[transaction_id]])</f>
        <v>1</v>
      </c>
    </row>
    <row r="2103" spans="1:11" x14ac:dyDescent="0.3">
      <c r="A2103" s="1" t="s">
        <v>2556</v>
      </c>
      <c r="B2103" s="2">
        <v>46111</v>
      </c>
      <c r="C2103" s="1" t="s">
        <v>2416</v>
      </c>
      <c r="D2103" s="1" t="s">
        <v>12</v>
      </c>
      <c r="E2103" s="1" t="s">
        <v>13</v>
      </c>
      <c r="F2103" s="1">
        <v>2661.06</v>
      </c>
      <c r="G2103" s="1" t="s">
        <v>14</v>
      </c>
      <c r="H2103" s="2">
        <v>46113</v>
      </c>
      <c r="I2103" s="1" t="s">
        <v>28</v>
      </c>
      <c r="J2103" s="1">
        <v>8.9</v>
      </c>
      <c r="K2103" s="1">
        <f>COUNTIF(A:A,bank_processed_transactions[[#This Row],[transaction_id]])</f>
        <v>1</v>
      </c>
    </row>
    <row r="2104" spans="1:11" x14ac:dyDescent="0.3">
      <c r="A2104" s="1" t="s">
        <v>2611</v>
      </c>
      <c r="B2104" s="2">
        <v>46040</v>
      </c>
      <c r="C2104" s="1" t="s">
        <v>2342</v>
      </c>
      <c r="D2104" s="1" t="s">
        <v>12</v>
      </c>
      <c r="E2104" s="1" t="s">
        <v>27</v>
      </c>
      <c r="F2104" s="1">
        <v>7765.39</v>
      </c>
      <c r="G2104" s="1" t="s">
        <v>14</v>
      </c>
      <c r="H2104" s="2">
        <v>46042</v>
      </c>
      <c r="I2104" s="1" t="s">
        <v>28</v>
      </c>
      <c r="J2104" s="1">
        <v>61.4</v>
      </c>
      <c r="K2104" s="1">
        <f>COUNTIF(A:A,bank_processed_transactions[[#This Row],[transaction_id]])</f>
        <v>1</v>
      </c>
    </row>
    <row r="2105" spans="1:11" x14ac:dyDescent="0.3">
      <c r="A2105" s="1" t="s">
        <v>396</v>
      </c>
      <c r="B2105" s="2">
        <v>46081</v>
      </c>
      <c r="C2105" s="1" t="s">
        <v>397</v>
      </c>
      <c r="D2105" s="1" t="s">
        <v>18</v>
      </c>
      <c r="E2105" s="1" t="s">
        <v>21</v>
      </c>
      <c r="F2105" s="1">
        <v>7256.97</v>
      </c>
      <c r="G2105" s="1" t="s">
        <v>14</v>
      </c>
      <c r="H2105" s="2">
        <v>46084</v>
      </c>
      <c r="I2105" s="1" t="s">
        <v>15</v>
      </c>
      <c r="J2105" s="1">
        <v>73.400000000000006</v>
      </c>
      <c r="K2105" s="1">
        <f>COUNTIF(A:A,bank_processed_transactions[[#This Row],[transaction_id]])</f>
        <v>1</v>
      </c>
    </row>
    <row r="2106" spans="1:11" x14ac:dyDescent="0.3">
      <c r="A2106" s="1" t="s">
        <v>3032</v>
      </c>
      <c r="B2106" s="2">
        <v>46043</v>
      </c>
      <c r="C2106" s="1" t="s">
        <v>1178</v>
      </c>
      <c r="D2106" s="1" t="s">
        <v>12</v>
      </c>
      <c r="E2106" s="1" t="s">
        <v>21</v>
      </c>
      <c r="F2106" s="1">
        <v>20825.59</v>
      </c>
      <c r="G2106" s="1" t="s">
        <v>14</v>
      </c>
      <c r="H2106" s="2">
        <v>46045</v>
      </c>
      <c r="I2106" s="1" t="s">
        <v>15</v>
      </c>
      <c r="J2106" s="1">
        <v>52.8</v>
      </c>
      <c r="K2106" s="1">
        <f>COUNTIF(A:A,bank_processed_transactions[[#This Row],[transaction_id]])</f>
        <v>1</v>
      </c>
    </row>
    <row r="2107" spans="1:11" x14ac:dyDescent="0.3">
      <c r="A2107" s="1" t="s">
        <v>4367</v>
      </c>
      <c r="B2107" s="2">
        <v>46091</v>
      </c>
      <c r="C2107" s="1" t="s">
        <v>971</v>
      </c>
      <c r="D2107" s="1" t="s">
        <v>66</v>
      </c>
      <c r="E2107" s="1" t="s">
        <v>21</v>
      </c>
      <c r="F2107" s="1">
        <v>2510.09</v>
      </c>
      <c r="G2107" s="1" t="s">
        <v>14</v>
      </c>
      <c r="H2107" s="2">
        <v>46091</v>
      </c>
      <c r="I2107" s="1" t="s">
        <v>22</v>
      </c>
      <c r="J2107" s="1">
        <v>18.5</v>
      </c>
      <c r="K2107" s="1">
        <f>COUNTIF(A:A,bank_processed_transactions[[#This Row],[transaction_id]])</f>
        <v>1</v>
      </c>
    </row>
    <row r="2108" spans="1:11" x14ac:dyDescent="0.3">
      <c r="A2108" s="1" t="s">
        <v>3793</v>
      </c>
      <c r="B2108" s="2">
        <v>46036</v>
      </c>
      <c r="C2108" s="1" t="s">
        <v>284</v>
      </c>
      <c r="D2108" s="1" t="s">
        <v>18</v>
      </c>
      <c r="E2108" s="1" t="s">
        <v>27</v>
      </c>
      <c r="F2108" s="1">
        <v>874.25</v>
      </c>
      <c r="G2108" s="1" t="s">
        <v>14</v>
      </c>
      <c r="H2108" s="2">
        <v>46036</v>
      </c>
      <c r="I2108" s="1" t="s">
        <v>15</v>
      </c>
      <c r="J2108" s="1">
        <v>15.4</v>
      </c>
      <c r="K2108" s="1">
        <f>COUNTIF(A:A,bank_processed_transactions[[#This Row],[transaction_id]])</f>
        <v>1</v>
      </c>
    </row>
    <row r="2109" spans="1:11" x14ac:dyDescent="0.3">
      <c r="A2109" s="1" t="s">
        <v>4663</v>
      </c>
      <c r="B2109" s="2">
        <v>46077</v>
      </c>
      <c r="C2109" s="1" t="s">
        <v>217</v>
      </c>
      <c r="D2109" s="1" t="s">
        <v>12</v>
      </c>
      <c r="E2109" s="1" t="s">
        <v>13</v>
      </c>
      <c r="F2109" s="1">
        <v>4861.3999999999996</v>
      </c>
      <c r="G2109" s="1" t="s">
        <v>94</v>
      </c>
      <c r="H2109" s="2">
        <v>46079</v>
      </c>
      <c r="I2109" s="1" t="s">
        <v>22</v>
      </c>
      <c r="J2109" s="1">
        <v>43.5</v>
      </c>
      <c r="K2109" s="1">
        <f>COUNTIF(A:A,bank_processed_transactions[[#This Row],[transaction_id]])</f>
        <v>1</v>
      </c>
    </row>
    <row r="2110" spans="1:11" x14ac:dyDescent="0.3">
      <c r="A2110" s="1" t="s">
        <v>4748</v>
      </c>
      <c r="B2110" s="2">
        <v>46097</v>
      </c>
      <c r="C2110" s="1" t="s">
        <v>1541</v>
      </c>
      <c r="D2110" s="1" t="s">
        <v>18</v>
      </c>
      <c r="E2110" s="1" t="s">
        <v>55</v>
      </c>
      <c r="F2110" s="1">
        <v>2993.34</v>
      </c>
      <c r="G2110" s="1" t="s">
        <v>14</v>
      </c>
      <c r="H2110" s="2">
        <v>46098</v>
      </c>
      <c r="I2110" s="1" t="s">
        <v>22</v>
      </c>
      <c r="J2110" s="1">
        <v>71.2</v>
      </c>
      <c r="K2110" s="1">
        <f>COUNTIF(A:A,bank_processed_transactions[[#This Row],[transaction_id]])</f>
        <v>1</v>
      </c>
    </row>
    <row r="2111" spans="1:11" x14ac:dyDescent="0.3">
      <c r="A2111" s="1" t="s">
        <v>1266</v>
      </c>
      <c r="B2111" s="2">
        <v>46083</v>
      </c>
      <c r="C2111" s="1" t="s">
        <v>1267</v>
      </c>
      <c r="D2111" s="1" t="s">
        <v>18</v>
      </c>
      <c r="E2111" s="1" t="s">
        <v>13</v>
      </c>
      <c r="F2111" s="1">
        <v>1352.42</v>
      </c>
      <c r="G2111" s="1" t="s">
        <v>14</v>
      </c>
      <c r="H2111" s="2">
        <v>46083</v>
      </c>
      <c r="I2111" s="1" t="s">
        <v>15</v>
      </c>
      <c r="J2111" s="1">
        <v>32.9</v>
      </c>
      <c r="K2111" s="1">
        <f>COUNTIF(A:A,bank_processed_transactions[[#This Row],[transaction_id]])</f>
        <v>1</v>
      </c>
    </row>
    <row r="2112" spans="1:11" x14ac:dyDescent="0.3">
      <c r="A2112" s="1" t="s">
        <v>4062</v>
      </c>
      <c r="B2112" s="2">
        <v>46105</v>
      </c>
      <c r="C2112" s="1" t="s">
        <v>779</v>
      </c>
      <c r="D2112" s="1" t="s">
        <v>12</v>
      </c>
      <c r="E2112" s="1" t="s">
        <v>13</v>
      </c>
      <c r="F2112" s="1">
        <v>8956.02</v>
      </c>
      <c r="G2112" s="1" t="s">
        <v>94</v>
      </c>
      <c r="H2112" s="2">
        <v>46107</v>
      </c>
      <c r="I2112" s="1" t="s">
        <v>22</v>
      </c>
      <c r="J2112" s="1">
        <v>20.7</v>
      </c>
      <c r="K2112" s="1">
        <f>COUNTIF(A:A,bank_processed_transactions[[#This Row],[transaction_id]])</f>
        <v>1</v>
      </c>
    </row>
    <row r="2113" spans="1:11" x14ac:dyDescent="0.3">
      <c r="A2113" s="1" t="s">
        <v>2661</v>
      </c>
      <c r="B2113" s="2">
        <v>46042</v>
      </c>
      <c r="C2113" s="1" t="s">
        <v>656</v>
      </c>
      <c r="D2113" s="1" t="s">
        <v>35</v>
      </c>
      <c r="E2113" s="1" t="s">
        <v>27</v>
      </c>
      <c r="F2113" s="1">
        <v>10443.23</v>
      </c>
      <c r="G2113" s="1" t="s">
        <v>14</v>
      </c>
      <c r="H2113" s="2">
        <v>46043</v>
      </c>
      <c r="I2113" s="1" t="s">
        <v>22</v>
      </c>
      <c r="J2113" s="1">
        <v>46</v>
      </c>
      <c r="K2113" s="1">
        <f>COUNTIF(A:A,bank_processed_transactions[[#This Row],[transaction_id]])</f>
        <v>1</v>
      </c>
    </row>
    <row r="2114" spans="1:11" x14ac:dyDescent="0.3">
      <c r="A2114" s="1" t="s">
        <v>1983</v>
      </c>
      <c r="B2114" s="2">
        <v>46109</v>
      </c>
      <c r="C2114" s="1" t="s">
        <v>1356</v>
      </c>
      <c r="D2114" s="1" t="s">
        <v>18</v>
      </c>
      <c r="E2114" s="1" t="s">
        <v>27</v>
      </c>
      <c r="F2114" s="1">
        <v>7607.89</v>
      </c>
      <c r="G2114" s="1" t="s">
        <v>14</v>
      </c>
      <c r="H2114" s="2">
        <v>46111</v>
      </c>
      <c r="I2114" s="1" t="s">
        <v>15</v>
      </c>
      <c r="J2114" s="1">
        <v>15.1</v>
      </c>
      <c r="K2114" s="1">
        <f>COUNTIF(A:A,bank_processed_transactions[[#This Row],[transaction_id]])</f>
        <v>1</v>
      </c>
    </row>
    <row r="2115" spans="1:11" x14ac:dyDescent="0.3">
      <c r="A2115" s="1" t="s">
        <v>2157</v>
      </c>
      <c r="B2115" s="2">
        <v>46041</v>
      </c>
      <c r="C2115" s="1" t="s">
        <v>885</v>
      </c>
      <c r="D2115" s="1" t="s">
        <v>66</v>
      </c>
      <c r="E2115" s="1" t="s">
        <v>13</v>
      </c>
      <c r="F2115" s="1">
        <v>1644.19</v>
      </c>
      <c r="G2115" s="1" t="s">
        <v>14</v>
      </c>
      <c r="H2115" s="2">
        <v>46041</v>
      </c>
      <c r="I2115" s="1" t="s">
        <v>15</v>
      </c>
      <c r="J2115" s="1">
        <v>61.7</v>
      </c>
      <c r="K2115" s="1">
        <f>COUNTIF(A:A,bank_processed_transactions[[#This Row],[transaction_id]])</f>
        <v>1</v>
      </c>
    </row>
    <row r="2116" spans="1:11" x14ac:dyDescent="0.3">
      <c r="A2116" s="1" t="s">
        <v>2628</v>
      </c>
      <c r="B2116" s="2">
        <v>46053</v>
      </c>
      <c r="C2116" s="1" t="s">
        <v>2629</v>
      </c>
      <c r="D2116" s="1" t="s">
        <v>12</v>
      </c>
      <c r="E2116" s="1" t="s">
        <v>13</v>
      </c>
      <c r="F2116" s="1">
        <v>3992</v>
      </c>
      <c r="G2116" s="1" t="s">
        <v>14</v>
      </c>
      <c r="H2116" s="2">
        <v>46053</v>
      </c>
      <c r="I2116" s="1" t="s">
        <v>28</v>
      </c>
      <c r="J2116" s="1">
        <v>17.899999999999999</v>
      </c>
      <c r="K2116" s="1">
        <f>COUNTIF(A:A,bank_processed_transactions[[#This Row],[transaction_id]])</f>
        <v>1</v>
      </c>
    </row>
    <row r="2117" spans="1:11" x14ac:dyDescent="0.3">
      <c r="A2117" s="1" t="s">
        <v>3855</v>
      </c>
      <c r="B2117" s="2">
        <v>46077</v>
      </c>
      <c r="C2117" s="1" t="s">
        <v>116</v>
      </c>
      <c r="D2117" s="1" t="s">
        <v>12</v>
      </c>
      <c r="E2117" s="1" t="s">
        <v>55</v>
      </c>
      <c r="F2117" s="1">
        <v>2231.6799999999998</v>
      </c>
      <c r="G2117" s="1" t="s">
        <v>14</v>
      </c>
      <c r="H2117" s="2">
        <v>46082</v>
      </c>
      <c r="I2117" s="1" t="s">
        <v>15</v>
      </c>
      <c r="J2117" s="1">
        <v>43.8</v>
      </c>
      <c r="K2117" s="1">
        <f>COUNTIF(A:A,bank_processed_transactions[[#This Row],[transaction_id]])</f>
        <v>1</v>
      </c>
    </row>
    <row r="2118" spans="1:11" x14ac:dyDescent="0.3">
      <c r="A2118" s="1" t="s">
        <v>4484</v>
      </c>
      <c r="B2118" s="2">
        <v>46063</v>
      </c>
      <c r="C2118" s="1" t="s">
        <v>61</v>
      </c>
      <c r="D2118" s="1" t="s">
        <v>35</v>
      </c>
      <c r="E2118" s="1" t="s">
        <v>27</v>
      </c>
      <c r="F2118" s="1">
        <v>4722.0600000000004</v>
      </c>
      <c r="G2118" s="1" t="s">
        <v>14</v>
      </c>
      <c r="H2118" s="2">
        <v>46066</v>
      </c>
      <c r="I2118" s="1" t="s">
        <v>28</v>
      </c>
      <c r="J2118" s="1">
        <v>19.7</v>
      </c>
      <c r="K2118" s="1">
        <f>COUNTIF(A:A,bank_processed_transactions[[#This Row],[transaction_id]])</f>
        <v>1</v>
      </c>
    </row>
    <row r="2119" spans="1:11" x14ac:dyDescent="0.3">
      <c r="A2119" s="1" t="s">
        <v>4418</v>
      </c>
      <c r="B2119" s="2">
        <v>46060</v>
      </c>
      <c r="C2119" s="1" t="s">
        <v>906</v>
      </c>
      <c r="D2119" s="1" t="s">
        <v>12</v>
      </c>
      <c r="E2119" s="1" t="s">
        <v>21</v>
      </c>
      <c r="F2119" s="1">
        <v>560.45000000000005</v>
      </c>
      <c r="G2119" s="1" t="s">
        <v>14</v>
      </c>
      <c r="H2119" s="2">
        <v>46062</v>
      </c>
      <c r="I2119" s="1" t="s">
        <v>15</v>
      </c>
      <c r="J2119" s="1">
        <v>17.600000000000001</v>
      </c>
      <c r="K2119" s="1">
        <f>COUNTIF(A:A,bank_processed_transactions[[#This Row],[transaction_id]])</f>
        <v>1</v>
      </c>
    </row>
    <row r="2120" spans="1:11" x14ac:dyDescent="0.3">
      <c r="A2120" s="1" t="s">
        <v>4897</v>
      </c>
      <c r="B2120" s="2">
        <v>46083</v>
      </c>
      <c r="C2120" s="1" t="s">
        <v>362</v>
      </c>
      <c r="D2120" s="1" t="s">
        <v>18</v>
      </c>
      <c r="E2120" s="1" t="s">
        <v>55</v>
      </c>
      <c r="F2120" s="1">
        <v>5081.84</v>
      </c>
      <c r="G2120" s="1" t="s">
        <v>14</v>
      </c>
      <c r="H2120" s="2">
        <v>46083</v>
      </c>
      <c r="I2120" s="1" t="s">
        <v>28</v>
      </c>
      <c r="J2120" s="1">
        <v>19.3</v>
      </c>
      <c r="K2120" s="1">
        <f>COUNTIF(A:A,bank_processed_transactions[[#This Row],[transaction_id]])</f>
        <v>1</v>
      </c>
    </row>
    <row r="2121" spans="1:11" x14ac:dyDescent="0.3">
      <c r="A2121" s="1" t="s">
        <v>3978</v>
      </c>
      <c r="B2121" s="2">
        <v>46089</v>
      </c>
      <c r="C2121" s="1" t="s">
        <v>116</v>
      </c>
      <c r="D2121" s="1" t="s">
        <v>35</v>
      </c>
      <c r="E2121" s="1" t="s">
        <v>13</v>
      </c>
      <c r="F2121" s="1">
        <v>4597.58</v>
      </c>
      <c r="G2121" s="1" t="s">
        <v>14</v>
      </c>
      <c r="H2121" s="2">
        <v>46092</v>
      </c>
      <c r="I2121" s="1" t="s">
        <v>22</v>
      </c>
      <c r="J2121" s="1">
        <v>19</v>
      </c>
      <c r="K2121" s="1">
        <f>COUNTIF(A:A,bank_processed_transactions[[#This Row],[transaction_id]])</f>
        <v>1</v>
      </c>
    </row>
    <row r="2122" spans="1:11" x14ac:dyDescent="0.3">
      <c r="A2122" s="1" t="s">
        <v>2944</v>
      </c>
      <c r="B2122" s="2">
        <v>46070</v>
      </c>
      <c r="C2122" s="1" t="s">
        <v>2189</v>
      </c>
      <c r="D2122" s="1" t="s">
        <v>18</v>
      </c>
      <c r="E2122" s="1" t="s">
        <v>21</v>
      </c>
      <c r="F2122" s="1">
        <v>1632.98</v>
      </c>
      <c r="G2122" s="1" t="s">
        <v>14</v>
      </c>
      <c r="H2122" s="2">
        <v>46070</v>
      </c>
      <c r="I2122" s="1" t="s">
        <v>22</v>
      </c>
      <c r="J2122" s="1">
        <v>28.3</v>
      </c>
      <c r="K2122" s="1">
        <f>COUNTIF(A:A,bank_processed_transactions[[#This Row],[transaction_id]])</f>
        <v>1</v>
      </c>
    </row>
    <row r="2123" spans="1:11" x14ac:dyDescent="0.3">
      <c r="A2123" s="1" t="s">
        <v>2180</v>
      </c>
      <c r="B2123" s="2">
        <v>46070</v>
      </c>
      <c r="C2123" s="1" t="s">
        <v>955</v>
      </c>
      <c r="D2123" s="1" t="s">
        <v>66</v>
      </c>
      <c r="E2123" s="1" t="s">
        <v>27</v>
      </c>
      <c r="F2123" s="1">
        <v>8969.25</v>
      </c>
      <c r="G2123" s="1" t="s">
        <v>94</v>
      </c>
      <c r="H2123" s="2">
        <v>46072</v>
      </c>
      <c r="I2123" s="1" t="s">
        <v>28</v>
      </c>
      <c r="J2123" s="1">
        <v>8.5</v>
      </c>
      <c r="K2123" s="1">
        <f>COUNTIF(A:A,bank_processed_transactions[[#This Row],[transaction_id]])</f>
        <v>1</v>
      </c>
    </row>
    <row r="2124" spans="1:11" x14ac:dyDescent="0.3">
      <c r="A2124" s="1" t="s">
        <v>4146</v>
      </c>
      <c r="B2124" s="2">
        <v>46085</v>
      </c>
      <c r="C2124" s="1" t="s">
        <v>831</v>
      </c>
      <c r="D2124" s="1" t="s">
        <v>12</v>
      </c>
      <c r="E2124" s="1" t="s">
        <v>27</v>
      </c>
      <c r="F2124" s="1">
        <v>6174.66</v>
      </c>
      <c r="G2124" s="1" t="s">
        <v>14</v>
      </c>
      <c r="H2124" s="2">
        <v>46085</v>
      </c>
      <c r="I2124" s="1" t="s">
        <v>15</v>
      </c>
      <c r="J2124" s="1">
        <v>69.599999999999994</v>
      </c>
      <c r="K2124" s="1">
        <f>COUNTIF(A:A,bank_processed_transactions[[#This Row],[transaction_id]])</f>
        <v>1</v>
      </c>
    </row>
    <row r="2125" spans="1:11" x14ac:dyDescent="0.3">
      <c r="A2125" s="1" t="s">
        <v>2720</v>
      </c>
      <c r="B2125" s="2">
        <v>46065</v>
      </c>
      <c r="C2125" s="1" t="s">
        <v>2721</v>
      </c>
      <c r="D2125" s="1" t="s">
        <v>12</v>
      </c>
      <c r="E2125" s="1" t="s">
        <v>13</v>
      </c>
      <c r="F2125" s="1">
        <v>5026.8</v>
      </c>
      <c r="G2125" s="1" t="s">
        <v>14</v>
      </c>
      <c r="H2125" s="2">
        <v>46065</v>
      </c>
      <c r="I2125" s="1" t="s">
        <v>15</v>
      </c>
      <c r="J2125" s="1">
        <v>98.5</v>
      </c>
      <c r="K2125" s="1">
        <f>COUNTIF(A:A,bank_processed_transactions[[#This Row],[transaction_id]])</f>
        <v>1</v>
      </c>
    </row>
    <row r="2126" spans="1:11" x14ac:dyDescent="0.3">
      <c r="A2126" s="1" t="s">
        <v>3115</v>
      </c>
      <c r="B2126" s="2">
        <v>46108</v>
      </c>
      <c r="C2126" s="1" t="s">
        <v>3116</v>
      </c>
      <c r="D2126" s="1" t="s">
        <v>12</v>
      </c>
      <c r="E2126" s="1" t="s">
        <v>55</v>
      </c>
      <c r="F2126" s="1">
        <v>960.84</v>
      </c>
      <c r="G2126" s="1" t="s">
        <v>14</v>
      </c>
      <c r="H2126" s="2">
        <v>46108</v>
      </c>
      <c r="I2126" s="1" t="s">
        <v>28</v>
      </c>
      <c r="J2126" s="1">
        <v>28.7</v>
      </c>
      <c r="K2126" s="1">
        <f>COUNTIF(A:A,bank_processed_transactions[[#This Row],[transaction_id]])</f>
        <v>1</v>
      </c>
    </row>
    <row r="2127" spans="1:11" x14ac:dyDescent="0.3">
      <c r="A2127" s="1" t="s">
        <v>4875</v>
      </c>
      <c r="B2127" s="2">
        <v>46087</v>
      </c>
      <c r="C2127" s="1" t="s">
        <v>3238</v>
      </c>
      <c r="D2127" s="1" t="s">
        <v>46</v>
      </c>
      <c r="E2127" s="1" t="s">
        <v>13</v>
      </c>
      <c r="F2127" s="1">
        <v>2583.42</v>
      </c>
      <c r="G2127" s="1" t="s">
        <v>94</v>
      </c>
      <c r="H2127" s="2">
        <v>46089</v>
      </c>
      <c r="I2127" s="1" t="s">
        <v>15</v>
      </c>
      <c r="J2127" s="1">
        <v>33.9</v>
      </c>
      <c r="K2127" s="1">
        <f>COUNTIF(A:A,bank_processed_transactions[[#This Row],[transaction_id]])</f>
        <v>1</v>
      </c>
    </row>
    <row r="2128" spans="1:11" x14ac:dyDescent="0.3">
      <c r="A2128" s="1" t="s">
        <v>47</v>
      </c>
      <c r="B2128" s="2">
        <v>46090</v>
      </c>
      <c r="C2128" s="1" t="s">
        <v>48</v>
      </c>
      <c r="D2128" s="1" t="s">
        <v>35</v>
      </c>
      <c r="E2128" s="1" t="s">
        <v>27</v>
      </c>
      <c r="F2128" s="1">
        <v>11546.45</v>
      </c>
      <c r="G2128" s="1" t="s">
        <v>14</v>
      </c>
      <c r="H2128" s="2">
        <v>46091</v>
      </c>
      <c r="I2128" s="1" t="s">
        <v>22</v>
      </c>
      <c r="J2128" s="1">
        <v>36.4</v>
      </c>
      <c r="K2128" s="1">
        <f>COUNTIF(A:A,bank_processed_transactions[[#This Row],[transaction_id]])</f>
        <v>1</v>
      </c>
    </row>
    <row r="2129" spans="1:11" x14ac:dyDescent="0.3">
      <c r="A2129" s="1" t="s">
        <v>826</v>
      </c>
      <c r="B2129" s="2">
        <v>46108</v>
      </c>
      <c r="C2129" s="1" t="s">
        <v>827</v>
      </c>
      <c r="D2129" s="1" t="s">
        <v>12</v>
      </c>
      <c r="E2129" s="1" t="s">
        <v>27</v>
      </c>
      <c r="F2129" s="1">
        <v>820.4</v>
      </c>
      <c r="G2129" s="1" t="s">
        <v>14</v>
      </c>
      <c r="H2129" s="2">
        <v>46109</v>
      </c>
      <c r="I2129" s="1" t="s">
        <v>22</v>
      </c>
      <c r="J2129" s="1">
        <v>47.1</v>
      </c>
      <c r="K2129" s="1">
        <f>COUNTIF(A:A,bank_processed_transactions[[#This Row],[transaction_id]])</f>
        <v>1</v>
      </c>
    </row>
    <row r="2130" spans="1:11" x14ac:dyDescent="0.3">
      <c r="A2130" s="1" t="s">
        <v>2302</v>
      </c>
      <c r="B2130" s="2">
        <v>46054</v>
      </c>
      <c r="C2130" s="1" t="s">
        <v>607</v>
      </c>
      <c r="D2130" s="1" t="s">
        <v>18</v>
      </c>
      <c r="E2130" s="1" t="s">
        <v>55</v>
      </c>
      <c r="F2130" s="1">
        <v>5139.59</v>
      </c>
      <c r="G2130" s="1" t="s">
        <v>14</v>
      </c>
      <c r="H2130" s="2">
        <v>46056</v>
      </c>
      <c r="I2130" s="1" t="s">
        <v>22</v>
      </c>
      <c r="J2130" s="1">
        <v>22.4</v>
      </c>
      <c r="K2130" s="1">
        <f>COUNTIF(A:A,bank_processed_transactions[[#This Row],[transaction_id]])</f>
        <v>1</v>
      </c>
    </row>
    <row r="2131" spans="1:11" x14ac:dyDescent="0.3">
      <c r="A2131" s="1" t="s">
        <v>608</v>
      </c>
      <c r="B2131" s="2">
        <v>46093</v>
      </c>
      <c r="C2131" s="1" t="s">
        <v>504</v>
      </c>
      <c r="D2131" s="1" t="s">
        <v>35</v>
      </c>
      <c r="E2131" s="1" t="s">
        <v>27</v>
      </c>
      <c r="F2131" s="1">
        <v>8598.36</v>
      </c>
      <c r="G2131" s="1" t="s">
        <v>14</v>
      </c>
      <c r="H2131" s="2">
        <v>46094</v>
      </c>
      <c r="I2131" s="1" t="s">
        <v>28</v>
      </c>
      <c r="J2131" s="1">
        <v>32.9</v>
      </c>
      <c r="K2131" s="1">
        <f>COUNTIF(A:A,bank_processed_transactions[[#This Row],[transaction_id]])</f>
        <v>1</v>
      </c>
    </row>
    <row r="2132" spans="1:11" x14ac:dyDescent="0.3">
      <c r="A2132" s="1" t="s">
        <v>4676</v>
      </c>
      <c r="B2132" s="2">
        <v>46083</v>
      </c>
      <c r="C2132" s="1" t="s">
        <v>1366</v>
      </c>
      <c r="D2132" s="1" t="s">
        <v>12</v>
      </c>
      <c r="E2132" s="1" t="s">
        <v>27</v>
      </c>
      <c r="F2132" s="1">
        <v>9014.36</v>
      </c>
      <c r="G2132" s="1" t="s">
        <v>14</v>
      </c>
      <c r="H2132" s="2">
        <v>46088</v>
      </c>
      <c r="I2132" s="1" t="s">
        <v>15</v>
      </c>
      <c r="J2132" s="1">
        <v>19.100000000000001</v>
      </c>
      <c r="K2132" s="1">
        <f>COUNTIF(A:A,bank_processed_transactions[[#This Row],[transaction_id]])</f>
        <v>1</v>
      </c>
    </row>
    <row r="2133" spans="1:11" x14ac:dyDescent="0.3">
      <c r="A2133" s="1" t="s">
        <v>2566</v>
      </c>
      <c r="B2133" s="2">
        <v>46102</v>
      </c>
      <c r="C2133" s="1" t="s">
        <v>553</v>
      </c>
      <c r="D2133" s="1" t="s">
        <v>12</v>
      </c>
      <c r="E2133" s="1" t="s">
        <v>13</v>
      </c>
      <c r="F2133" s="1">
        <v>10572.92</v>
      </c>
      <c r="G2133" s="1" t="s">
        <v>14</v>
      </c>
      <c r="H2133" s="2">
        <v>46102</v>
      </c>
      <c r="I2133" s="1" t="s">
        <v>28</v>
      </c>
      <c r="J2133" s="1">
        <v>19.2</v>
      </c>
      <c r="K2133" s="1">
        <f>COUNTIF(A:A,bank_processed_transactions[[#This Row],[transaction_id]])</f>
        <v>1</v>
      </c>
    </row>
    <row r="2134" spans="1:11" x14ac:dyDescent="0.3">
      <c r="A2134" s="1" t="s">
        <v>975</v>
      </c>
      <c r="B2134" s="2">
        <v>46025</v>
      </c>
      <c r="C2134" s="1" t="s">
        <v>134</v>
      </c>
      <c r="D2134" s="1" t="s">
        <v>12</v>
      </c>
      <c r="E2134" s="1" t="s">
        <v>27</v>
      </c>
      <c r="F2134" s="1">
        <v>2794.12</v>
      </c>
      <c r="G2134" s="1" t="s">
        <v>14</v>
      </c>
      <c r="H2134" s="2">
        <v>46028</v>
      </c>
      <c r="I2134" s="1" t="s">
        <v>28</v>
      </c>
      <c r="J2134" s="1">
        <v>25.6</v>
      </c>
      <c r="K2134" s="1">
        <f>COUNTIF(A:A,bank_processed_transactions[[#This Row],[transaction_id]])</f>
        <v>1</v>
      </c>
    </row>
    <row r="2135" spans="1:11" x14ac:dyDescent="0.3">
      <c r="A2135" s="1" t="s">
        <v>3015</v>
      </c>
      <c r="B2135" s="2">
        <v>46104</v>
      </c>
      <c r="C2135" s="1" t="s">
        <v>2622</v>
      </c>
      <c r="D2135" s="1" t="s">
        <v>18</v>
      </c>
      <c r="E2135" s="1" t="s">
        <v>13</v>
      </c>
      <c r="F2135" s="1">
        <v>21493.15</v>
      </c>
      <c r="G2135" s="1" t="s">
        <v>14</v>
      </c>
      <c r="H2135" s="2">
        <v>46106</v>
      </c>
      <c r="I2135" s="1" t="s">
        <v>15</v>
      </c>
      <c r="J2135" s="1">
        <v>30.8</v>
      </c>
      <c r="K2135" s="1">
        <f>COUNTIF(A:A,bank_processed_transactions[[#This Row],[transaction_id]])</f>
        <v>1</v>
      </c>
    </row>
    <row r="2136" spans="1:11" x14ac:dyDescent="0.3">
      <c r="A2136" s="1" t="s">
        <v>2683</v>
      </c>
      <c r="B2136" s="2">
        <v>46103</v>
      </c>
      <c r="C2136" s="1" t="s">
        <v>255</v>
      </c>
      <c r="D2136" s="1" t="s">
        <v>35</v>
      </c>
      <c r="E2136" s="1" t="s">
        <v>55</v>
      </c>
      <c r="F2136" s="1">
        <v>3361.09</v>
      </c>
      <c r="G2136" s="1" t="s">
        <v>14</v>
      </c>
      <c r="H2136" s="2">
        <v>46104</v>
      </c>
      <c r="I2136" s="1" t="s">
        <v>15</v>
      </c>
      <c r="J2136" s="1">
        <v>42.5</v>
      </c>
      <c r="K2136" s="1">
        <f>COUNTIF(A:A,bank_processed_transactions[[#This Row],[transaction_id]])</f>
        <v>1</v>
      </c>
    </row>
    <row r="2137" spans="1:11" x14ac:dyDescent="0.3">
      <c r="A2137" s="1" t="s">
        <v>1676</v>
      </c>
      <c r="B2137" s="2">
        <v>46049</v>
      </c>
      <c r="C2137" s="1" t="s">
        <v>715</v>
      </c>
      <c r="D2137" s="1" t="s">
        <v>66</v>
      </c>
      <c r="E2137" s="1" t="s">
        <v>55</v>
      </c>
      <c r="F2137" s="1">
        <v>2361.58</v>
      </c>
      <c r="G2137" s="1" t="s">
        <v>14</v>
      </c>
      <c r="H2137" s="2">
        <v>46054</v>
      </c>
      <c r="I2137" s="1" t="s">
        <v>15</v>
      </c>
      <c r="J2137" s="1">
        <v>9.9</v>
      </c>
      <c r="K2137" s="1">
        <f>COUNTIF(A:A,bank_processed_transactions[[#This Row],[transaction_id]])</f>
        <v>1</v>
      </c>
    </row>
    <row r="2138" spans="1:11" x14ac:dyDescent="0.3">
      <c r="A2138" s="1" t="s">
        <v>2824</v>
      </c>
      <c r="B2138" s="2">
        <v>46107</v>
      </c>
      <c r="C2138" s="1" t="s">
        <v>529</v>
      </c>
      <c r="D2138" s="1" t="s">
        <v>46</v>
      </c>
      <c r="E2138" s="1" t="s">
        <v>55</v>
      </c>
      <c r="F2138" s="1">
        <v>496.05</v>
      </c>
      <c r="G2138" s="1" t="s">
        <v>14</v>
      </c>
      <c r="H2138" s="2">
        <v>46108</v>
      </c>
      <c r="I2138" s="1" t="s">
        <v>22</v>
      </c>
      <c r="J2138" s="1">
        <v>21.1</v>
      </c>
      <c r="K2138" s="1">
        <f>COUNTIF(A:A,bank_processed_transactions[[#This Row],[transaction_id]])</f>
        <v>1</v>
      </c>
    </row>
    <row r="2139" spans="1:11" x14ac:dyDescent="0.3">
      <c r="A2139" s="1" t="s">
        <v>4710</v>
      </c>
      <c r="B2139" s="2">
        <v>46083</v>
      </c>
      <c r="C2139" s="1" t="s">
        <v>354</v>
      </c>
      <c r="D2139" s="1" t="s">
        <v>12</v>
      </c>
      <c r="E2139" s="1" t="s">
        <v>27</v>
      </c>
      <c r="F2139" s="1">
        <v>1355.45</v>
      </c>
      <c r="G2139" s="1" t="s">
        <v>14</v>
      </c>
      <c r="H2139" s="2">
        <v>46083</v>
      </c>
      <c r="I2139" s="1" t="s">
        <v>28</v>
      </c>
      <c r="J2139" s="1">
        <v>15.4</v>
      </c>
      <c r="K2139" s="1">
        <f>COUNTIF(A:A,bank_processed_transactions[[#This Row],[transaction_id]])</f>
        <v>1</v>
      </c>
    </row>
    <row r="2140" spans="1:11" x14ac:dyDescent="0.3">
      <c r="A2140" s="1" t="s">
        <v>3832</v>
      </c>
      <c r="B2140" s="2">
        <v>46072</v>
      </c>
      <c r="C2140" s="1" t="s">
        <v>421</v>
      </c>
      <c r="D2140" s="1" t="s">
        <v>12</v>
      </c>
      <c r="E2140" s="1" t="s">
        <v>55</v>
      </c>
      <c r="F2140" s="1">
        <v>7142.83</v>
      </c>
      <c r="G2140" s="1" t="s">
        <v>14</v>
      </c>
      <c r="H2140" s="2">
        <v>46074</v>
      </c>
      <c r="I2140" s="1" t="s">
        <v>22</v>
      </c>
      <c r="J2140" s="1">
        <v>22.9</v>
      </c>
      <c r="K2140" s="1">
        <f>COUNTIF(A:A,bank_processed_transactions[[#This Row],[transaction_id]])</f>
        <v>1</v>
      </c>
    </row>
    <row r="2141" spans="1:11" x14ac:dyDescent="0.3">
      <c r="A2141" s="1" t="s">
        <v>3805</v>
      </c>
      <c r="B2141" s="2">
        <v>46103</v>
      </c>
      <c r="C2141" s="1" t="s">
        <v>1267</v>
      </c>
      <c r="D2141" s="1" t="s">
        <v>12</v>
      </c>
      <c r="E2141" s="1" t="s">
        <v>27</v>
      </c>
      <c r="F2141" s="1">
        <v>3242.92</v>
      </c>
      <c r="G2141" s="1" t="s">
        <v>14</v>
      </c>
      <c r="H2141" s="2">
        <v>46103</v>
      </c>
      <c r="I2141" s="1" t="s">
        <v>22</v>
      </c>
      <c r="J2141" s="1">
        <v>12.7</v>
      </c>
      <c r="K2141" s="1">
        <f>COUNTIF(A:A,bank_processed_transactions[[#This Row],[transaction_id]])</f>
        <v>1</v>
      </c>
    </row>
    <row r="2142" spans="1:11" x14ac:dyDescent="0.3">
      <c r="A2142" s="1" t="s">
        <v>1429</v>
      </c>
      <c r="B2142" s="2">
        <v>46030</v>
      </c>
      <c r="C2142" s="1" t="s">
        <v>147</v>
      </c>
      <c r="D2142" s="1" t="s">
        <v>35</v>
      </c>
      <c r="E2142" s="1" t="s">
        <v>13</v>
      </c>
      <c r="F2142" s="1">
        <v>3752.04</v>
      </c>
      <c r="G2142" s="1" t="s">
        <v>14</v>
      </c>
      <c r="H2142" s="2">
        <v>46030</v>
      </c>
      <c r="I2142" s="1" t="s">
        <v>15</v>
      </c>
      <c r="J2142" s="1">
        <v>45.9</v>
      </c>
      <c r="K2142" s="1">
        <f>COUNTIF(A:A,bank_processed_transactions[[#This Row],[transaction_id]])</f>
        <v>1</v>
      </c>
    </row>
    <row r="2143" spans="1:11" x14ac:dyDescent="0.3">
      <c r="A2143" s="1" t="s">
        <v>4232</v>
      </c>
      <c r="B2143" s="2">
        <v>46025</v>
      </c>
      <c r="C2143" s="1" t="s">
        <v>3100</v>
      </c>
      <c r="D2143" s="1" t="s">
        <v>12</v>
      </c>
      <c r="E2143" s="1" t="s">
        <v>13</v>
      </c>
      <c r="F2143" s="1">
        <v>2804.34</v>
      </c>
      <c r="G2143" s="1" t="s">
        <v>14</v>
      </c>
      <c r="H2143" s="2">
        <v>46027</v>
      </c>
      <c r="I2143" s="1" t="s">
        <v>15</v>
      </c>
      <c r="J2143" s="1">
        <v>14.7</v>
      </c>
      <c r="K2143" s="1">
        <f>COUNTIF(A:A,bank_processed_transactions[[#This Row],[transaction_id]])</f>
        <v>1</v>
      </c>
    </row>
    <row r="2144" spans="1:11" x14ac:dyDescent="0.3">
      <c r="A2144" s="1" t="s">
        <v>2243</v>
      </c>
      <c r="B2144" s="2">
        <v>46068</v>
      </c>
      <c r="C2144" s="1" t="s">
        <v>2244</v>
      </c>
      <c r="D2144" s="1" t="s">
        <v>12</v>
      </c>
      <c r="E2144" s="1" t="s">
        <v>27</v>
      </c>
      <c r="F2144" s="1">
        <v>2665.51</v>
      </c>
      <c r="G2144" s="1" t="s">
        <v>94</v>
      </c>
      <c r="H2144" s="2">
        <v>46071</v>
      </c>
      <c r="I2144" s="1" t="s">
        <v>15</v>
      </c>
      <c r="J2144" s="1">
        <v>25.6</v>
      </c>
      <c r="K2144" s="1">
        <f>COUNTIF(A:A,bank_processed_transactions[[#This Row],[transaction_id]])</f>
        <v>1</v>
      </c>
    </row>
    <row r="2145" spans="1:11" x14ac:dyDescent="0.3">
      <c r="A2145" s="1" t="s">
        <v>1196</v>
      </c>
      <c r="B2145" s="2">
        <v>46061</v>
      </c>
      <c r="C2145" s="1" t="s">
        <v>1197</v>
      </c>
      <c r="D2145" s="1" t="s">
        <v>46</v>
      </c>
      <c r="E2145" s="1" t="s">
        <v>13</v>
      </c>
      <c r="F2145" s="1">
        <v>4262.32</v>
      </c>
      <c r="G2145" s="1" t="s">
        <v>14</v>
      </c>
      <c r="H2145" s="2">
        <v>46061</v>
      </c>
      <c r="I2145" s="1" t="s">
        <v>28</v>
      </c>
      <c r="J2145" s="1">
        <v>47.9</v>
      </c>
      <c r="K2145" s="1">
        <f>COUNTIF(A:A,bank_processed_transactions[[#This Row],[transaction_id]])</f>
        <v>1</v>
      </c>
    </row>
    <row r="2146" spans="1:11" x14ac:dyDescent="0.3">
      <c r="A2146" s="1" t="s">
        <v>1518</v>
      </c>
      <c r="B2146" s="2">
        <v>46108</v>
      </c>
      <c r="C2146" s="1" t="s">
        <v>1325</v>
      </c>
      <c r="D2146" s="1" t="s">
        <v>35</v>
      </c>
      <c r="E2146" s="1" t="s">
        <v>13</v>
      </c>
      <c r="F2146" s="1">
        <v>7646.14</v>
      </c>
      <c r="G2146" s="1" t="s">
        <v>14</v>
      </c>
      <c r="H2146" s="2">
        <v>46109</v>
      </c>
      <c r="I2146" s="1" t="s">
        <v>22</v>
      </c>
      <c r="J2146" s="1">
        <v>55.6</v>
      </c>
      <c r="K2146" s="1">
        <f>COUNTIF(A:A,bank_processed_transactions[[#This Row],[transaction_id]])</f>
        <v>1</v>
      </c>
    </row>
    <row r="2147" spans="1:11" x14ac:dyDescent="0.3">
      <c r="A2147" s="1" t="s">
        <v>3448</v>
      </c>
      <c r="B2147" s="2">
        <v>46029</v>
      </c>
      <c r="C2147" s="1" t="s">
        <v>1052</v>
      </c>
      <c r="D2147" s="1" t="s">
        <v>35</v>
      </c>
      <c r="E2147" s="1" t="s">
        <v>13</v>
      </c>
      <c r="F2147" s="1">
        <v>760.34</v>
      </c>
      <c r="G2147" s="1" t="s">
        <v>94</v>
      </c>
      <c r="H2147" s="2">
        <v>46029</v>
      </c>
      <c r="I2147" s="1" t="s">
        <v>22</v>
      </c>
      <c r="J2147" s="1">
        <v>14.3</v>
      </c>
      <c r="K2147" s="1">
        <f>COUNTIF(A:A,bank_processed_transactions[[#This Row],[transaction_id]])</f>
        <v>1</v>
      </c>
    </row>
    <row r="2148" spans="1:11" x14ac:dyDescent="0.3">
      <c r="A2148" s="1" t="s">
        <v>4778</v>
      </c>
      <c r="B2148" s="2">
        <v>46064</v>
      </c>
      <c r="C2148" s="1" t="s">
        <v>1720</v>
      </c>
      <c r="D2148" s="1" t="s">
        <v>12</v>
      </c>
      <c r="E2148" s="1" t="s">
        <v>55</v>
      </c>
      <c r="F2148" s="1">
        <v>2802.55</v>
      </c>
      <c r="G2148" s="1" t="s">
        <v>14</v>
      </c>
      <c r="H2148" s="2">
        <v>46066</v>
      </c>
      <c r="I2148" s="1" t="s">
        <v>15</v>
      </c>
      <c r="J2148" s="1">
        <v>32</v>
      </c>
      <c r="K2148" s="1">
        <f>COUNTIF(A:A,bank_processed_transactions[[#This Row],[transaction_id]])</f>
        <v>1</v>
      </c>
    </row>
    <row r="2149" spans="1:11" x14ac:dyDescent="0.3">
      <c r="A2149" s="1" t="s">
        <v>2828</v>
      </c>
      <c r="B2149" s="2">
        <v>46111</v>
      </c>
      <c r="C2149" s="1" t="s">
        <v>2709</v>
      </c>
      <c r="D2149" s="1" t="s">
        <v>12</v>
      </c>
      <c r="E2149" s="1" t="s">
        <v>21</v>
      </c>
      <c r="F2149" s="1">
        <v>8172.73</v>
      </c>
      <c r="G2149" s="1" t="s">
        <v>14</v>
      </c>
      <c r="H2149" s="2">
        <v>46113</v>
      </c>
      <c r="I2149" s="1" t="s">
        <v>22</v>
      </c>
      <c r="J2149" s="1">
        <v>24.8</v>
      </c>
      <c r="K2149" s="1">
        <f>COUNTIF(A:A,bank_processed_transactions[[#This Row],[transaction_id]])</f>
        <v>1</v>
      </c>
    </row>
    <row r="2150" spans="1:11" x14ac:dyDescent="0.3">
      <c r="A2150" s="1" t="s">
        <v>3729</v>
      </c>
      <c r="B2150" s="2">
        <v>46054</v>
      </c>
      <c r="C2150" s="1" t="s">
        <v>759</v>
      </c>
      <c r="D2150" s="1" t="s">
        <v>18</v>
      </c>
      <c r="E2150" s="1" t="s">
        <v>13</v>
      </c>
      <c r="F2150" s="1">
        <v>5032.1000000000004</v>
      </c>
      <c r="G2150" s="1" t="s">
        <v>14</v>
      </c>
      <c r="H2150" s="2">
        <v>46055</v>
      </c>
      <c r="I2150" s="1" t="s">
        <v>28</v>
      </c>
      <c r="J2150" s="1">
        <v>21.5</v>
      </c>
      <c r="K2150" s="1">
        <f>COUNTIF(A:A,bank_processed_transactions[[#This Row],[transaction_id]])</f>
        <v>1</v>
      </c>
    </row>
    <row r="2151" spans="1:11" x14ac:dyDescent="0.3">
      <c r="A2151" s="1" t="s">
        <v>3889</v>
      </c>
      <c r="B2151" s="2">
        <v>46099</v>
      </c>
      <c r="C2151" s="1" t="s">
        <v>2771</v>
      </c>
      <c r="D2151" s="1" t="s">
        <v>35</v>
      </c>
      <c r="E2151" s="1" t="s">
        <v>27</v>
      </c>
      <c r="F2151" s="1">
        <v>13453.23</v>
      </c>
      <c r="G2151" s="1" t="s">
        <v>14</v>
      </c>
      <c r="H2151" s="2">
        <v>46102</v>
      </c>
      <c r="I2151" s="1" t="s">
        <v>22</v>
      </c>
      <c r="J2151" s="1">
        <v>20.9</v>
      </c>
      <c r="K2151" s="1">
        <f>COUNTIF(A:A,bank_processed_transactions[[#This Row],[transaction_id]])</f>
        <v>1</v>
      </c>
    </row>
    <row r="2152" spans="1:11" x14ac:dyDescent="0.3">
      <c r="A2152" s="1" t="s">
        <v>3975</v>
      </c>
      <c r="B2152" s="2">
        <v>46086</v>
      </c>
      <c r="C2152" s="1" t="s">
        <v>2357</v>
      </c>
      <c r="D2152" s="1" t="s">
        <v>12</v>
      </c>
      <c r="E2152" s="1" t="s">
        <v>27</v>
      </c>
      <c r="F2152" s="1">
        <v>5810.18</v>
      </c>
      <c r="G2152" s="1" t="s">
        <v>14</v>
      </c>
      <c r="H2152" s="2">
        <v>46086</v>
      </c>
      <c r="I2152" s="1" t="s">
        <v>15</v>
      </c>
      <c r="J2152" s="1">
        <v>53.2</v>
      </c>
      <c r="K2152" s="1">
        <f>COUNTIF(A:A,bank_processed_transactions[[#This Row],[transaction_id]])</f>
        <v>1</v>
      </c>
    </row>
    <row r="2153" spans="1:11" x14ac:dyDescent="0.3">
      <c r="A2153" s="1" t="s">
        <v>2190</v>
      </c>
      <c r="B2153" s="2">
        <v>46040</v>
      </c>
      <c r="C2153" s="1" t="s">
        <v>2191</v>
      </c>
      <c r="D2153" s="1" t="s">
        <v>12</v>
      </c>
      <c r="E2153" s="1" t="s">
        <v>55</v>
      </c>
      <c r="F2153" s="1">
        <v>2901.89</v>
      </c>
      <c r="G2153" s="1" t="s">
        <v>14</v>
      </c>
      <c r="H2153" s="2">
        <v>46040</v>
      </c>
      <c r="I2153" s="1" t="s">
        <v>15</v>
      </c>
      <c r="J2153" s="1">
        <v>10.9</v>
      </c>
      <c r="K2153" s="1">
        <f>COUNTIF(A:A,bank_processed_transactions[[#This Row],[transaction_id]])</f>
        <v>1</v>
      </c>
    </row>
    <row r="2154" spans="1:11" x14ac:dyDescent="0.3">
      <c r="A2154" s="1" t="s">
        <v>500</v>
      </c>
      <c r="B2154" s="2">
        <v>46076</v>
      </c>
      <c r="C2154" s="1" t="s">
        <v>136</v>
      </c>
      <c r="D2154" s="1" t="s">
        <v>66</v>
      </c>
      <c r="E2154" s="1" t="s">
        <v>21</v>
      </c>
      <c r="F2154" s="1">
        <v>3673.54</v>
      </c>
      <c r="G2154" s="1" t="s">
        <v>14</v>
      </c>
      <c r="H2154" s="2">
        <v>46079</v>
      </c>
      <c r="I2154" s="1" t="s">
        <v>15</v>
      </c>
      <c r="J2154" s="1">
        <v>63.1</v>
      </c>
      <c r="K2154" s="1">
        <f>COUNTIF(A:A,bank_processed_transactions[[#This Row],[transaction_id]])</f>
        <v>1</v>
      </c>
    </row>
    <row r="2155" spans="1:11" x14ac:dyDescent="0.3">
      <c r="A2155" s="1" t="s">
        <v>4118</v>
      </c>
      <c r="B2155" s="2">
        <v>46036</v>
      </c>
      <c r="C2155" s="1" t="s">
        <v>2103</v>
      </c>
      <c r="D2155" s="1" t="s">
        <v>35</v>
      </c>
      <c r="E2155" s="1" t="s">
        <v>21</v>
      </c>
      <c r="F2155" s="1">
        <v>1000.63</v>
      </c>
      <c r="G2155" s="1" t="s">
        <v>14</v>
      </c>
      <c r="H2155" s="2">
        <v>46038</v>
      </c>
      <c r="I2155" s="1" t="s">
        <v>15</v>
      </c>
      <c r="J2155" s="1">
        <v>41.1</v>
      </c>
      <c r="K2155" s="1">
        <f>COUNTIF(A:A,bank_processed_transactions[[#This Row],[transaction_id]])</f>
        <v>1</v>
      </c>
    </row>
    <row r="2156" spans="1:11" x14ac:dyDescent="0.3">
      <c r="A2156" s="1" t="s">
        <v>3270</v>
      </c>
      <c r="B2156" s="2">
        <v>46067</v>
      </c>
      <c r="C2156" s="1" t="s">
        <v>829</v>
      </c>
      <c r="D2156" s="1" t="s">
        <v>12</v>
      </c>
      <c r="E2156" s="1" t="s">
        <v>27</v>
      </c>
      <c r="F2156" s="1">
        <v>28614.23</v>
      </c>
      <c r="G2156" s="1" t="s">
        <v>14</v>
      </c>
      <c r="H2156" s="2">
        <v>46068</v>
      </c>
      <c r="I2156" s="1" t="s">
        <v>15</v>
      </c>
      <c r="J2156" s="1">
        <v>37.9</v>
      </c>
      <c r="K2156" s="1">
        <f>COUNTIF(A:A,bank_processed_transactions[[#This Row],[transaction_id]])</f>
        <v>1</v>
      </c>
    </row>
    <row r="2157" spans="1:11" x14ac:dyDescent="0.3">
      <c r="A2157" s="1" t="s">
        <v>3759</v>
      </c>
      <c r="B2157" s="2">
        <v>46036</v>
      </c>
      <c r="C2157" s="1" t="s">
        <v>2002</v>
      </c>
      <c r="D2157" s="1" t="s">
        <v>46</v>
      </c>
      <c r="E2157" s="1" t="s">
        <v>13</v>
      </c>
      <c r="F2157" s="1">
        <v>40437.53</v>
      </c>
      <c r="G2157" s="1" t="s">
        <v>14</v>
      </c>
      <c r="H2157" s="2">
        <v>46038</v>
      </c>
      <c r="I2157" s="1" t="s">
        <v>28</v>
      </c>
      <c r="J2157" s="1">
        <v>39.5</v>
      </c>
      <c r="K2157" s="1">
        <f>COUNTIF(A:A,bank_processed_transactions[[#This Row],[transaction_id]])</f>
        <v>1</v>
      </c>
    </row>
    <row r="2158" spans="1:11" x14ac:dyDescent="0.3">
      <c r="A2158" s="1" t="s">
        <v>4785</v>
      </c>
      <c r="B2158" s="2">
        <v>46045</v>
      </c>
      <c r="C2158" s="1" t="s">
        <v>459</v>
      </c>
      <c r="D2158" s="1" t="s">
        <v>35</v>
      </c>
      <c r="E2158" s="1" t="s">
        <v>21</v>
      </c>
      <c r="F2158" s="1">
        <v>10737.87</v>
      </c>
      <c r="G2158" s="1" t="s">
        <v>14</v>
      </c>
      <c r="H2158" s="2">
        <v>46046</v>
      </c>
      <c r="I2158" s="1" t="s">
        <v>22</v>
      </c>
      <c r="J2158" s="1">
        <v>28</v>
      </c>
      <c r="K2158" s="1">
        <f>COUNTIF(A:A,bank_processed_transactions[[#This Row],[transaction_id]])</f>
        <v>1</v>
      </c>
    </row>
    <row r="2159" spans="1:11" x14ac:dyDescent="0.3">
      <c r="A2159" s="1" t="s">
        <v>3842</v>
      </c>
      <c r="B2159" s="2">
        <v>46028</v>
      </c>
      <c r="C2159" s="1" t="s">
        <v>725</v>
      </c>
      <c r="D2159" s="1" t="s">
        <v>12</v>
      </c>
      <c r="E2159" s="1" t="s">
        <v>21</v>
      </c>
      <c r="F2159" s="1">
        <v>6882.27</v>
      </c>
      <c r="G2159" s="1" t="s">
        <v>14</v>
      </c>
      <c r="H2159" s="2">
        <v>46028</v>
      </c>
      <c r="I2159" s="1" t="s">
        <v>15</v>
      </c>
      <c r="J2159" s="1">
        <v>47.4</v>
      </c>
      <c r="K2159" s="1">
        <f>COUNTIF(A:A,bank_processed_transactions[[#This Row],[transaction_id]])</f>
        <v>1</v>
      </c>
    </row>
    <row r="2160" spans="1:11" x14ac:dyDescent="0.3">
      <c r="A2160" s="1" t="s">
        <v>1199</v>
      </c>
      <c r="B2160" s="2">
        <v>46024</v>
      </c>
      <c r="C2160" s="1" t="s">
        <v>1200</v>
      </c>
      <c r="D2160" s="1" t="s">
        <v>66</v>
      </c>
      <c r="E2160" s="1" t="s">
        <v>13</v>
      </c>
      <c r="F2160" s="1">
        <v>15873.76</v>
      </c>
      <c r="G2160" s="1" t="s">
        <v>14</v>
      </c>
      <c r="H2160" s="2">
        <v>46025</v>
      </c>
      <c r="I2160" s="1" t="s">
        <v>28</v>
      </c>
      <c r="J2160" s="1">
        <v>65.599999999999994</v>
      </c>
      <c r="K2160" s="1">
        <f>COUNTIF(A:A,bank_processed_transactions[[#This Row],[transaction_id]])</f>
        <v>1</v>
      </c>
    </row>
    <row r="2161" spans="1:11" x14ac:dyDescent="0.3">
      <c r="A2161" s="1" t="s">
        <v>2596</v>
      </c>
      <c r="B2161" s="2">
        <v>46057</v>
      </c>
      <c r="C2161" s="1" t="s">
        <v>2310</v>
      </c>
      <c r="D2161" s="1" t="s">
        <v>12</v>
      </c>
      <c r="E2161" s="1" t="s">
        <v>27</v>
      </c>
      <c r="F2161" s="1">
        <v>4662.5600000000004</v>
      </c>
      <c r="G2161" s="1" t="s">
        <v>14</v>
      </c>
      <c r="H2161" s="2">
        <v>46059</v>
      </c>
      <c r="I2161" s="1" t="s">
        <v>15</v>
      </c>
      <c r="J2161" s="1">
        <v>22.4</v>
      </c>
      <c r="K2161" s="1">
        <f>COUNTIF(A:A,bank_processed_transactions[[#This Row],[transaction_id]])</f>
        <v>1</v>
      </c>
    </row>
    <row r="2162" spans="1:11" x14ac:dyDescent="0.3">
      <c r="A2162" s="1" t="s">
        <v>2843</v>
      </c>
      <c r="B2162" s="2">
        <v>46033</v>
      </c>
      <c r="C2162" s="1" t="s">
        <v>626</v>
      </c>
      <c r="D2162" s="1" t="s">
        <v>35</v>
      </c>
      <c r="E2162" s="1" t="s">
        <v>13</v>
      </c>
      <c r="F2162" s="1">
        <v>15112.53</v>
      </c>
      <c r="G2162" s="1" t="s">
        <v>14</v>
      </c>
      <c r="H2162" s="2">
        <v>46033</v>
      </c>
      <c r="I2162" s="1" t="s">
        <v>22</v>
      </c>
      <c r="J2162" s="1">
        <v>53.3</v>
      </c>
      <c r="K2162" s="1">
        <f>COUNTIF(A:A,bank_processed_transactions[[#This Row],[transaction_id]])</f>
        <v>1</v>
      </c>
    </row>
    <row r="2163" spans="1:11" x14ac:dyDescent="0.3">
      <c r="A2163" s="1" t="s">
        <v>1031</v>
      </c>
      <c r="B2163" s="2">
        <v>46060</v>
      </c>
      <c r="C2163" s="1" t="s">
        <v>1032</v>
      </c>
      <c r="D2163" s="1" t="s">
        <v>12</v>
      </c>
      <c r="E2163" s="1" t="s">
        <v>27</v>
      </c>
      <c r="F2163" s="1">
        <v>6931.51</v>
      </c>
      <c r="G2163" s="1" t="s">
        <v>14</v>
      </c>
      <c r="H2163" s="2">
        <v>46063</v>
      </c>
      <c r="I2163" s="1" t="s">
        <v>22</v>
      </c>
      <c r="J2163" s="1">
        <v>39.700000000000003</v>
      </c>
      <c r="K2163" s="1">
        <f>COUNTIF(A:A,bank_processed_transactions[[#This Row],[transaction_id]])</f>
        <v>1</v>
      </c>
    </row>
    <row r="2164" spans="1:11" x14ac:dyDescent="0.3">
      <c r="A2164" s="1" t="s">
        <v>2912</v>
      </c>
      <c r="B2164" s="2">
        <v>46105</v>
      </c>
      <c r="C2164" s="1" t="s">
        <v>559</v>
      </c>
      <c r="D2164" s="1" t="s">
        <v>46</v>
      </c>
      <c r="E2164" s="1" t="s">
        <v>27</v>
      </c>
      <c r="F2164" s="1">
        <v>8210.5499999999993</v>
      </c>
      <c r="G2164" s="1" t="s">
        <v>14</v>
      </c>
      <c r="H2164" s="2">
        <v>46106</v>
      </c>
      <c r="I2164" s="1" t="s">
        <v>22</v>
      </c>
      <c r="J2164" s="1">
        <v>5.8</v>
      </c>
      <c r="K2164" s="1">
        <f>COUNTIF(A:A,bank_processed_transactions[[#This Row],[transaction_id]])</f>
        <v>1</v>
      </c>
    </row>
    <row r="2165" spans="1:11" x14ac:dyDescent="0.3">
      <c r="A2165" s="1" t="s">
        <v>2287</v>
      </c>
      <c r="B2165" s="2">
        <v>46054</v>
      </c>
      <c r="C2165" s="1" t="s">
        <v>48</v>
      </c>
      <c r="D2165" s="1" t="s">
        <v>12</v>
      </c>
      <c r="E2165" s="1" t="s">
        <v>21</v>
      </c>
      <c r="F2165" s="1">
        <v>36106.82</v>
      </c>
      <c r="G2165" s="1" t="s">
        <v>14</v>
      </c>
      <c r="H2165" s="2">
        <v>46054</v>
      </c>
      <c r="I2165" s="1" t="s">
        <v>15</v>
      </c>
      <c r="J2165" s="1">
        <v>20.2</v>
      </c>
      <c r="K2165" s="1">
        <f>COUNTIF(A:A,bank_processed_transactions[[#This Row],[transaction_id]])</f>
        <v>1</v>
      </c>
    </row>
    <row r="2166" spans="1:11" x14ac:dyDescent="0.3">
      <c r="A2166" s="1" t="s">
        <v>823</v>
      </c>
      <c r="B2166" s="2">
        <v>46088</v>
      </c>
      <c r="C2166" s="1" t="s">
        <v>824</v>
      </c>
      <c r="D2166" s="1" t="s">
        <v>12</v>
      </c>
      <c r="E2166" s="1" t="s">
        <v>13</v>
      </c>
      <c r="F2166" s="1">
        <v>22867.96</v>
      </c>
      <c r="G2166" s="1" t="s">
        <v>14</v>
      </c>
      <c r="H2166" s="2">
        <v>46091</v>
      </c>
      <c r="I2166" s="1" t="s">
        <v>15</v>
      </c>
      <c r="J2166" s="1">
        <v>13.6</v>
      </c>
      <c r="K2166" s="1">
        <f>COUNTIF(A:A,bank_processed_transactions[[#This Row],[transaction_id]])</f>
        <v>1</v>
      </c>
    </row>
    <row r="2167" spans="1:11" x14ac:dyDescent="0.3">
      <c r="A2167" s="1" t="s">
        <v>3126</v>
      </c>
      <c r="B2167" s="2">
        <v>46070</v>
      </c>
      <c r="C2167" s="1" t="s">
        <v>937</v>
      </c>
      <c r="D2167" s="1" t="s">
        <v>12</v>
      </c>
      <c r="E2167" s="1" t="s">
        <v>21</v>
      </c>
      <c r="F2167" s="1">
        <v>1372.56</v>
      </c>
      <c r="G2167" s="1" t="s">
        <v>14</v>
      </c>
      <c r="H2167" s="2">
        <v>46070</v>
      </c>
      <c r="I2167" s="1" t="s">
        <v>22</v>
      </c>
      <c r="J2167" s="1">
        <v>28.1</v>
      </c>
      <c r="K2167" s="1">
        <f>COUNTIF(A:A,bank_processed_transactions[[#This Row],[transaction_id]])</f>
        <v>1</v>
      </c>
    </row>
    <row r="2168" spans="1:11" x14ac:dyDescent="0.3">
      <c r="A2168" s="1" t="s">
        <v>3619</v>
      </c>
      <c r="B2168" s="2">
        <v>46047</v>
      </c>
      <c r="C2168" s="1" t="s">
        <v>143</v>
      </c>
      <c r="D2168" s="1" t="s">
        <v>12</v>
      </c>
      <c r="E2168" s="1" t="s">
        <v>27</v>
      </c>
      <c r="F2168" s="1">
        <v>6841.09</v>
      </c>
      <c r="G2168" s="1" t="s">
        <v>14</v>
      </c>
      <c r="H2168" s="2">
        <v>46047</v>
      </c>
      <c r="I2168" s="1" t="s">
        <v>28</v>
      </c>
      <c r="J2168" s="1">
        <v>6</v>
      </c>
      <c r="K2168" s="1">
        <f>COUNTIF(A:A,bank_processed_transactions[[#This Row],[transaction_id]])</f>
        <v>1</v>
      </c>
    </row>
    <row r="2169" spans="1:11" x14ac:dyDescent="0.3">
      <c r="A2169" s="1" t="s">
        <v>2480</v>
      </c>
      <c r="B2169" s="2">
        <v>46098</v>
      </c>
      <c r="C2169" s="1" t="s">
        <v>1001</v>
      </c>
      <c r="D2169" s="1" t="s">
        <v>18</v>
      </c>
      <c r="E2169" s="1" t="s">
        <v>13</v>
      </c>
      <c r="F2169" s="1">
        <v>847.25</v>
      </c>
      <c r="G2169" s="1" t="s">
        <v>14</v>
      </c>
      <c r="H2169" s="2">
        <v>46100</v>
      </c>
      <c r="I2169" s="1" t="s">
        <v>22</v>
      </c>
      <c r="J2169" s="1">
        <v>3.7</v>
      </c>
      <c r="K2169" s="1">
        <f>COUNTIF(A:A,bank_processed_transactions[[#This Row],[transaction_id]])</f>
        <v>1</v>
      </c>
    </row>
    <row r="2170" spans="1:11" x14ac:dyDescent="0.3">
      <c r="A2170" s="1" t="s">
        <v>2288</v>
      </c>
      <c r="B2170" s="2">
        <v>46092</v>
      </c>
      <c r="C2170" s="1" t="s">
        <v>2289</v>
      </c>
      <c r="D2170" s="1" t="s">
        <v>35</v>
      </c>
      <c r="E2170" s="1" t="s">
        <v>13</v>
      </c>
      <c r="F2170" s="1">
        <v>3638.26</v>
      </c>
      <c r="G2170" s="1" t="s">
        <v>14</v>
      </c>
      <c r="H2170" s="2">
        <v>46093</v>
      </c>
      <c r="I2170" s="1" t="s">
        <v>15</v>
      </c>
      <c r="J2170" s="1">
        <v>23.6</v>
      </c>
      <c r="K2170" s="1">
        <f>COUNTIF(A:A,bank_processed_transactions[[#This Row],[transaction_id]])</f>
        <v>1</v>
      </c>
    </row>
    <row r="2171" spans="1:11" x14ac:dyDescent="0.3">
      <c r="A2171" s="1" t="s">
        <v>490</v>
      </c>
      <c r="B2171" s="2">
        <v>46031</v>
      </c>
      <c r="C2171" s="1" t="s">
        <v>491</v>
      </c>
      <c r="D2171" s="1" t="s">
        <v>18</v>
      </c>
      <c r="E2171" s="1" t="s">
        <v>55</v>
      </c>
      <c r="F2171" s="1">
        <v>1543.71</v>
      </c>
      <c r="G2171" s="1" t="s">
        <v>14</v>
      </c>
      <c r="H2171" s="2">
        <v>46033</v>
      </c>
      <c r="I2171" s="1" t="s">
        <v>28</v>
      </c>
      <c r="J2171" s="1">
        <v>2.8</v>
      </c>
      <c r="K2171" s="1">
        <f>COUNTIF(A:A,bank_processed_transactions[[#This Row],[transaction_id]])</f>
        <v>1</v>
      </c>
    </row>
    <row r="2172" spans="1:11" x14ac:dyDescent="0.3">
      <c r="A2172" s="1" t="s">
        <v>679</v>
      </c>
      <c r="B2172" s="2">
        <v>46038</v>
      </c>
      <c r="C2172" s="1" t="s">
        <v>680</v>
      </c>
      <c r="D2172" s="1" t="s">
        <v>66</v>
      </c>
      <c r="E2172" s="1" t="s">
        <v>27</v>
      </c>
      <c r="F2172" s="1">
        <v>2438.29</v>
      </c>
      <c r="G2172" s="1" t="s">
        <v>14</v>
      </c>
      <c r="H2172" s="2">
        <v>46039</v>
      </c>
      <c r="I2172" s="1" t="s">
        <v>22</v>
      </c>
      <c r="J2172" s="1">
        <v>17.5</v>
      </c>
      <c r="K2172" s="1">
        <f>COUNTIF(A:A,bank_processed_transactions[[#This Row],[transaction_id]])</f>
        <v>1</v>
      </c>
    </row>
    <row r="2173" spans="1:11" x14ac:dyDescent="0.3">
      <c r="A2173" s="1" t="s">
        <v>3484</v>
      </c>
      <c r="B2173" s="2">
        <v>46071</v>
      </c>
      <c r="C2173" s="1" t="s">
        <v>678</v>
      </c>
      <c r="D2173" s="1" t="s">
        <v>12</v>
      </c>
      <c r="E2173" s="1" t="s">
        <v>27</v>
      </c>
      <c r="F2173" s="1">
        <v>889.34</v>
      </c>
      <c r="G2173" s="1" t="s">
        <v>14</v>
      </c>
      <c r="H2173" s="2">
        <v>46074</v>
      </c>
      <c r="I2173" s="1" t="s">
        <v>28</v>
      </c>
      <c r="J2173" s="1">
        <v>7.3</v>
      </c>
      <c r="K2173" s="1">
        <f>COUNTIF(A:A,bank_processed_transactions[[#This Row],[transaction_id]])</f>
        <v>1</v>
      </c>
    </row>
    <row r="2174" spans="1:11" x14ac:dyDescent="0.3">
      <c r="A2174" s="1" t="s">
        <v>2557</v>
      </c>
      <c r="B2174" s="2">
        <v>46055</v>
      </c>
      <c r="C2174" s="1" t="s">
        <v>813</v>
      </c>
      <c r="D2174" s="1" t="s">
        <v>35</v>
      </c>
      <c r="E2174" s="1" t="s">
        <v>21</v>
      </c>
      <c r="F2174" s="1">
        <v>8459.9</v>
      </c>
      <c r="G2174" s="1" t="s">
        <v>14</v>
      </c>
      <c r="H2174" s="2">
        <v>46057</v>
      </c>
      <c r="I2174" s="1" t="s">
        <v>28</v>
      </c>
      <c r="J2174" s="1">
        <v>8.3000000000000007</v>
      </c>
      <c r="K2174" s="1">
        <f>COUNTIF(A:A,bank_processed_transactions[[#This Row],[transaction_id]])</f>
        <v>1</v>
      </c>
    </row>
    <row r="2175" spans="1:11" x14ac:dyDescent="0.3">
      <c r="A2175" s="1" t="s">
        <v>2373</v>
      </c>
      <c r="B2175" s="2">
        <v>46035</v>
      </c>
      <c r="C2175" s="1" t="s">
        <v>486</v>
      </c>
      <c r="D2175" s="1" t="s">
        <v>12</v>
      </c>
      <c r="E2175" s="1" t="s">
        <v>13</v>
      </c>
      <c r="F2175" s="1">
        <v>13270.85</v>
      </c>
      <c r="G2175" s="1" t="s">
        <v>14</v>
      </c>
      <c r="H2175" s="2">
        <v>46037</v>
      </c>
      <c r="I2175" s="1" t="s">
        <v>28</v>
      </c>
      <c r="J2175" s="1">
        <v>59.3</v>
      </c>
      <c r="K2175" s="1">
        <f>COUNTIF(A:A,bank_processed_transactions[[#This Row],[transaction_id]])</f>
        <v>1</v>
      </c>
    </row>
    <row r="2176" spans="1:11" x14ac:dyDescent="0.3">
      <c r="A2176" s="1" t="s">
        <v>2777</v>
      </c>
      <c r="B2176" s="2">
        <v>46092</v>
      </c>
      <c r="C2176" s="1" t="s">
        <v>557</v>
      </c>
      <c r="D2176" s="1" t="s">
        <v>18</v>
      </c>
      <c r="E2176" s="1" t="s">
        <v>13</v>
      </c>
      <c r="F2176" s="1">
        <v>6143.1</v>
      </c>
      <c r="G2176" s="1" t="s">
        <v>14</v>
      </c>
      <c r="H2176" s="2">
        <v>46093</v>
      </c>
      <c r="I2176" s="1" t="s">
        <v>15</v>
      </c>
      <c r="J2176" s="1">
        <v>30.4</v>
      </c>
      <c r="K2176" s="1">
        <f>COUNTIF(A:A,bank_processed_transactions[[#This Row],[transaction_id]])</f>
        <v>1</v>
      </c>
    </row>
    <row r="2177" spans="1:11" x14ac:dyDescent="0.3">
      <c r="A2177" s="1" t="s">
        <v>3997</v>
      </c>
      <c r="B2177" s="2">
        <v>46110</v>
      </c>
      <c r="C2177" s="1" t="s">
        <v>917</v>
      </c>
      <c r="D2177" s="1" t="s">
        <v>18</v>
      </c>
      <c r="E2177" s="1" t="s">
        <v>13</v>
      </c>
      <c r="F2177" s="1">
        <v>2464.8000000000002</v>
      </c>
      <c r="G2177" s="1" t="s">
        <v>94</v>
      </c>
      <c r="H2177" s="2">
        <v>46111</v>
      </c>
      <c r="I2177" s="1" t="s">
        <v>22</v>
      </c>
      <c r="J2177" s="1">
        <v>61.7</v>
      </c>
      <c r="K2177" s="1">
        <f>COUNTIF(A:A,bank_processed_transactions[[#This Row],[transaction_id]])</f>
        <v>1</v>
      </c>
    </row>
    <row r="2178" spans="1:11" x14ac:dyDescent="0.3">
      <c r="A2178" s="1" t="s">
        <v>1054</v>
      </c>
      <c r="B2178" s="2">
        <v>46034</v>
      </c>
      <c r="C2178" s="1" t="s">
        <v>798</v>
      </c>
      <c r="D2178" s="1" t="s">
        <v>18</v>
      </c>
      <c r="E2178" s="1" t="s">
        <v>13</v>
      </c>
      <c r="F2178" s="1">
        <v>19862.54</v>
      </c>
      <c r="G2178" s="1" t="s">
        <v>14</v>
      </c>
      <c r="H2178" s="2">
        <v>46037</v>
      </c>
      <c r="I2178" s="1" t="s">
        <v>15</v>
      </c>
      <c r="J2178" s="1">
        <v>23.9</v>
      </c>
      <c r="K2178" s="1">
        <f>COUNTIF(A:A,bank_processed_transactions[[#This Row],[transaction_id]])</f>
        <v>1</v>
      </c>
    </row>
    <row r="2179" spans="1:11" x14ac:dyDescent="0.3">
      <c r="A2179" s="1" t="s">
        <v>3442</v>
      </c>
      <c r="B2179" s="2">
        <v>46081</v>
      </c>
      <c r="C2179" s="1" t="s">
        <v>2175</v>
      </c>
      <c r="D2179" s="1" t="s">
        <v>18</v>
      </c>
      <c r="E2179" s="1" t="s">
        <v>13</v>
      </c>
      <c r="F2179" s="1">
        <v>1537.55</v>
      </c>
      <c r="G2179" s="1" t="s">
        <v>94</v>
      </c>
      <c r="H2179" s="2">
        <v>46083</v>
      </c>
      <c r="I2179" s="1" t="s">
        <v>22</v>
      </c>
      <c r="J2179" s="1">
        <v>7.7</v>
      </c>
      <c r="K2179" s="1">
        <f>COUNTIF(A:A,bank_processed_transactions[[#This Row],[transaction_id]])</f>
        <v>1</v>
      </c>
    </row>
    <row r="2180" spans="1:11" x14ac:dyDescent="0.3">
      <c r="A2180" s="1" t="s">
        <v>3416</v>
      </c>
      <c r="B2180" s="2">
        <v>46054</v>
      </c>
      <c r="C2180" s="1" t="s">
        <v>1110</v>
      </c>
      <c r="D2180" s="1" t="s">
        <v>18</v>
      </c>
      <c r="E2180" s="1" t="s">
        <v>27</v>
      </c>
      <c r="F2180" s="1">
        <v>3699.64</v>
      </c>
      <c r="G2180" s="1" t="s">
        <v>14</v>
      </c>
      <c r="H2180" s="2">
        <v>46056</v>
      </c>
      <c r="I2180" s="1" t="s">
        <v>28</v>
      </c>
      <c r="J2180" s="1">
        <v>17.2</v>
      </c>
      <c r="K2180" s="1">
        <f>COUNTIF(A:A,bank_processed_transactions[[#This Row],[transaction_id]])</f>
        <v>1</v>
      </c>
    </row>
    <row r="2181" spans="1:11" x14ac:dyDescent="0.3">
      <c r="A2181" s="1" t="s">
        <v>2028</v>
      </c>
      <c r="B2181" s="2">
        <v>46111</v>
      </c>
      <c r="C2181" s="1" t="s">
        <v>2017</v>
      </c>
      <c r="D2181" s="1" t="s">
        <v>18</v>
      </c>
      <c r="E2181" s="1" t="s">
        <v>13</v>
      </c>
      <c r="F2181" s="1">
        <v>5373.28</v>
      </c>
      <c r="G2181" s="1" t="s">
        <v>14</v>
      </c>
      <c r="H2181" s="2">
        <v>46114</v>
      </c>
      <c r="I2181" s="1" t="s">
        <v>15</v>
      </c>
      <c r="J2181" s="1">
        <v>3.9</v>
      </c>
      <c r="K2181" s="1">
        <f>COUNTIF(A:A,bank_processed_transactions[[#This Row],[transaction_id]])</f>
        <v>1</v>
      </c>
    </row>
    <row r="2182" spans="1:11" x14ac:dyDescent="0.3">
      <c r="A2182" s="1" t="s">
        <v>1147</v>
      </c>
      <c r="B2182" s="2">
        <v>46109</v>
      </c>
      <c r="C2182" s="1" t="s">
        <v>1148</v>
      </c>
      <c r="D2182" s="1" t="s">
        <v>35</v>
      </c>
      <c r="E2182" s="1" t="s">
        <v>21</v>
      </c>
      <c r="F2182" s="1">
        <v>8699.9500000000007</v>
      </c>
      <c r="G2182" s="1" t="s">
        <v>14</v>
      </c>
      <c r="H2182" s="2">
        <v>46112</v>
      </c>
      <c r="I2182" s="1" t="s">
        <v>28</v>
      </c>
      <c r="J2182" s="1">
        <v>8.4</v>
      </c>
      <c r="K2182" s="1">
        <f>COUNTIF(A:A,bank_processed_transactions[[#This Row],[transaction_id]])</f>
        <v>1</v>
      </c>
    </row>
    <row r="2183" spans="1:11" x14ac:dyDescent="0.3">
      <c r="A2183" s="1" t="s">
        <v>2052</v>
      </c>
      <c r="B2183" s="2">
        <v>46081</v>
      </c>
      <c r="C2183" s="1" t="s">
        <v>354</v>
      </c>
      <c r="D2183" s="1" t="s">
        <v>12</v>
      </c>
      <c r="E2183" s="1" t="s">
        <v>13</v>
      </c>
      <c r="F2183" s="1">
        <v>1937.67</v>
      </c>
      <c r="G2183" s="1" t="s">
        <v>14</v>
      </c>
      <c r="H2183" s="2">
        <v>46084</v>
      </c>
      <c r="I2183" s="1" t="s">
        <v>15</v>
      </c>
      <c r="J2183" s="1">
        <v>2.5</v>
      </c>
      <c r="K2183" s="1">
        <f>COUNTIF(A:A,bank_processed_transactions[[#This Row],[transaction_id]])</f>
        <v>1</v>
      </c>
    </row>
    <row r="2184" spans="1:11" x14ac:dyDescent="0.3">
      <c r="A2184" s="1" t="s">
        <v>2752</v>
      </c>
      <c r="B2184" s="2">
        <v>46073</v>
      </c>
      <c r="C2184" s="1" t="s">
        <v>294</v>
      </c>
      <c r="D2184" s="1" t="s">
        <v>12</v>
      </c>
      <c r="E2184" s="1" t="s">
        <v>21</v>
      </c>
      <c r="F2184" s="1">
        <v>12762.98</v>
      </c>
      <c r="G2184" s="1" t="s">
        <v>14</v>
      </c>
      <c r="H2184" s="2">
        <v>46074</v>
      </c>
      <c r="I2184" s="1" t="s">
        <v>28</v>
      </c>
      <c r="J2184" s="1">
        <v>37.9</v>
      </c>
      <c r="K2184" s="1">
        <f>COUNTIF(A:A,bank_processed_transactions[[#This Row],[transaction_id]])</f>
        <v>1</v>
      </c>
    </row>
    <row r="2185" spans="1:11" x14ac:dyDescent="0.3">
      <c r="A2185" s="1" t="s">
        <v>4780</v>
      </c>
      <c r="B2185" s="2">
        <v>46042</v>
      </c>
      <c r="C2185" s="1" t="s">
        <v>752</v>
      </c>
      <c r="D2185" s="1" t="s">
        <v>35</v>
      </c>
      <c r="E2185" s="1" t="s">
        <v>13</v>
      </c>
      <c r="F2185" s="1">
        <v>45279.47</v>
      </c>
      <c r="G2185" s="1" t="s">
        <v>14</v>
      </c>
      <c r="H2185" s="2">
        <v>46043</v>
      </c>
      <c r="I2185" s="1" t="s">
        <v>22</v>
      </c>
      <c r="J2185" s="1">
        <v>33.799999999999997</v>
      </c>
      <c r="K2185" s="1">
        <f>COUNTIF(A:A,bank_processed_transactions[[#This Row],[transaction_id]])</f>
        <v>1</v>
      </c>
    </row>
    <row r="2186" spans="1:11" x14ac:dyDescent="0.3">
      <c r="A2186" s="1" t="s">
        <v>3643</v>
      </c>
      <c r="B2186" s="2">
        <v>46078</v>
      </c>
      <c r="C2186" s="1" t="s">
        <v>2759</v>
      </c>
      <c r="D2186" s="1" t="s">
        <v>18</v>
      </c>
      <c r="E2186" s="1" t="s">
        <v>13</v>
      </c>
      <c r="F2186" s="1">
        <v>3030.29</v>
      </c>
      <c r="G2186" s="1" t="s">
        <v>14</v>
      </c>
      <c r="H2186" s="2">
        <v>46078</v>
      </c>
      <c r="I2186" s="1" t="s">
        <v>15</v>
      </c>
      <c r="J2186" s="1">
        <v>9.4</v>
      </c>
      <c r="K2186" s="1">
        <f>COUNTIF(A:A,bank_processed_transactions[[#This Row],[transaction_id]])</f>
        <v>1</v>
      </c>
    </row>
    <row r="2187" spans="1:11" x14ac:dyDescent="0.3">
      <c r="A2187" s="1" t="s">
        <v>3428</v>
      </c>
      <c r="B2187" s="2">
        <v>46042</v>
      </c>
      <c r="C2187" s="1" t="s">
        <v>76</v>
      </c>
      <c r="D2187" s="1" t="s">
        <v>12</v>
      </c>
      <c r="E2187" s="1" t="s">
        <v>13</v>
      </c>
      <c r="F2187" s="1">
        <v>8509.9599999999991</v>
      </c>
      <c r="G2187" s="1" t="s">
        <v>14</v>
      </c>
      <c r="H2187" s="2">
        <v>46045</v>
      </c>
      <c r="I2187" s="1" t="s">
        <v>22</v>
      </c>
      <c r="J2187" s="1">
        <v>30</v>
      </c>
      <c r="K2187" s="1">
        <f>COUNTIF(A:A,bank_processed_transactions[[#This Row],[transaction_id]])</f>
        <v>1</v>
      </c>
    </row>
    <row r="2188" spans="1:11" x14ac:dyDescent="0.3">
      <c r="A2188" s="1" t="s">
        <v>4489</v>
      </c>
      <c r="B2188" s="2">
        <v>46054</v>
      </c>
      <c r="C2188" s="1" t="s">
        <v>903</v>
      </c>
      <c r="D2188" s="1" t="s">
        <v>12</v>
      </c>
      <c r="E2188" s="1" t="s">
        <v>27</v>
      </c>
      <c r="F2188" s="1">
        <v>3140</v>
      </c>
      <c r="G2188" s="1" t="s">
        <v>14</v>
      </c>
      <c r="H2188" s="2">
        <v>46054</v>
      </c>
      <c r="I2188" s="1" t="s">
        <v>28</v>
      </c>
      <c r="J2188" s="1">
        <v>13.2</v>
      </c>
      <c r="K2188" s="1">
        <f>COUNTIF(A:A,bank_processed_transactions[[#This Row],[transaction_id]])</f>
        <v>1</v>
      </c>
    </row>
    <row r="2189" spans="1:11" x14ac:dyDescent="0.3">
      <c r="A2189" s="1" t="s">
        <v>4397</v>
      </c>
      <c r="B2189" s="2">
        <v>46108</v>
      </c>
      <c r="C2189" s="1" t="s">
        <v>822</v>
      </c>
      <c r="D2189" s="1" t="s">
        <v>12</v>
      </c>
      <c r="E2189" s="1" t="s">
        <v>13</v>
      </c>
      <c r="F2189" s="1">
        <v>4571.5200000000004</v>
      </c>
      <c r="G2189" s="1" t="s">
        <v>14</v>
      </c>
      <c r="H2189" s="2">
        <v>46111</v>
      </c>
      <c r="I2189" s="1" t="s">
        <v>28</v>
      </c>
      <c r="J2189" s="1">
        <v>85.6</v>
      </c>
      <c r="K2189" s="1">
        <f>COUNTIF(A:A,bank_processed_transactions[[#This Row],[transaction_id]])</f>
        <v>1</v>
      </c>
    </row>
    <row r="2190" spans="1:11" x14ac:dyDescent="0.3">
      <c r="A2190" s="1" t="s">
        <v>1782</v>
      </c>
      <c r="B2190" s="2">
        <v>46100</v>
      </c>
      <c r="C2190" s="1" t="s">
        <v>360</v>
      </c>
      <c r="D2190" s="1" t="s">
        <v>12</v>
      </c>
      <c r="E2190" s="1" t="s">
        <v>27</v>
      </c>
      <c r="F2190" s="1">
        <v>10055.58</v>
      </c>
      <c r="G2190" s="1" t="s">
        <v>14</v>
      </c>
      <c r="H2190" s="2">
        <v>46102</v>
      </c>
      <c r="I2190" s="1" t="s">
        <v>15</v>
      </c>
      <c r="J2190" s="1">
        <v>85.1</v>
      </c>
      <c r="K2190" s="1">
        <f>COUNTIF(A:A,bank_processed_transactions[[#This Row],[transaction_id]])</f>
        <v>1</v>
      </c>
    </row>
    <row r="2191" spans="1:11" x14ac:dyDescent="0.3">
      <c r="A2191" s="1" t="s">
        <v>4526</v>
      </c>
      <c r="B2191" s="2">
        <v>46038</v>
      </c>
      <c r="C2191" s="1" t="s">
        <v>822</v>
      </c>
      <c r="D2191" s="1" t="s">
        <v>35</v>
      </c>
      <c r="E2191" s="1" t="s">
        <v>55</v>
      </c>
      <c r="F2191" s="1">
        <v>3030.79</v>
      </c>
      <c r="G2191" s="1" t="s">
        <v>14</v>
      </c>
      <c r="H2191" s="2">
        <v>46038</v>
      </c>
      <c r="I2191" s="1" t="s">
        <v>15</v>
      </c>
      <c r="J2191" s="1">
        <v>11</v>
      </c>
      <c r="K2191" s="1">
        <f>COUNTIF(A:A,bank_processed_transactions[[#This Row],[transaction_id]])</f>
        <v>1</v>
      </c>
    </row>
    <row r="2192" spans="1:11" x14ac:dyDescent="0.3">
      <c r="A2192" s="1" t="s">
        <v>4841</v>
      </c>
      <c r="B2192" s="2">
        <v>46052</v>
      </c>
      <c r="C2192" s="1" t="s">
        <v>1909</v>
      </c>
      <c r="D2192" s="1" t="s">
        <v>12</v>
      </c>
      <c r="E2192" s="1" t="s">
        <v>21</v>
      </c>
      <c r="F2192" s="1">
        <v>6382.19</v>
      </c>
      <c r="G2192" s="1" t="s">
        <v>14</v>
      </c>
      <c r="H2192" s="2">
        <v>46055</v>
      </c>
      <c r="I2192" s="1" t="s">
        <v>15</v>
      </c>
      <c r="J2192" s="1">
        <v>6.8</v>
      </c>
      <c r="K2192" s="1">
        <f>COUNTIF(A:A,bank_processed_transactions[[#This Row],[transaction_id]])</f>
        <v>1</v>
      </c>
    </row>
    <row r="2193" spans="1:11" x14ac:dyDescent="0.3">
      <c r="A2193" s="1" t="s">
        <v>1960</v>
      </c>
      <c r="B2193" s="2">
        <v>46070</v>
      </c>
      <c r="C2193" s="1" t="s">
        <v>1894</v>
      </c>
      <c r="D2193" s="1" t="s">
        <v>12</v>
      </c>
      <c r="E2193" s="1" t="s">
        <v>13</v>
      </c>
      <c r="F2193" s="1">
        <v>336.74</v>
      </c>
      <c r="G2193" s="1" t="s">
        <v>14</v>
      </c>
      <c r="H2193" s="2">
        <v>46070</v>
      </c>
      <c r="I2193" s="1" t="s">
        <v>28</v>
      </c>
      <c r="J2193" s="1">
        <v>7.7</v>
      </c>
      <c r="K2193" s="1">
        <f>COUNTIF(A:A,bank_processed_transactions[[#This Row],[transaction_id]])</f>
        <v>1</v>
      </c>
    </row>
    <row r="2194" spans="1:11" x14ac:dyDescent="0.3">
      <c r="A2194" s="1" t="s">
        <v>908</v>
      </c>
      <c r="B2194" s="2">
        <v>46077</v>
      </c>
      <c r="C2194" s="1" t="s">
        <v>909</v>
      </c>
      <c r="D2194" s="1" t="s">
        <v>12</v>
      </c>
      <c r="E2194" s="1" t="s">
        <v>55</v>
      </c>
      <c r="F2194" s="1">
        <v>1634.91</v>
      </c>
      <c r="G2194" s="1" t="s">
        <v>14</v>
      </c>
      <c r="H2194" s="2">
        <v>46078</v>
      </c>
      <c r="I2194" s="1" t="s">
        <v>15</v>
      </c>
      <c r="J2194" s="1">
        <v>19.600000000000001</v>
      </c>
      <c r="K2194" s="1">
        <f>COUNTIF(A:A,bank_processed_transactions[[#This Row],[transaction_id]])</f>
        <v>1</v>
      </c>
    </row>
    <row r="2195" spans="1:11" x14ac:dyDescent="0.3">
      <c r="A2195" s="1" t="s">
        <v>862</v>
      </c>
      <c r="B2195" s="2">
        <v>46072</v>
      </c>
      <c r="C2195" s="1" t="s">
        <v>478</v>
      </c>
      <c r="D2195" s="1" t="s">
        <v>18</v>
      </c>
      <c r="E2195" s="1" t="s">
        <v>27</v>
      </c>
      <c r="F2195" s="1">
        <v>6707.83</v>
      </c>
      <c r="G2195" s="1" t="s">
        <v>14</v>
      </c>
      <c r="H2195" s="2">
        <v>46073</v>
      </c>
      <c r="I2195" s="1" t="s">
        <v>22</v>
      </c>
      <c r="J2195" s="1">
        <v>7.8</v>
      </c>
      <c r="K2195" s="1">
        <f>COUNTIF(A:A,bank_processed_transactions[[#This Row],[transaction_id]])</f>
        <v>2</v>
      </c>
    </row>
    <row r="2196" spans="1:11" x14ac:dyDescent="0.3">
      <c r="A2196" s="1" t="s">
        <v>862</v>
      </c>
      <c r="B2196" s="2">
        <v>46072</v>
      </c>
      <c r="C2196" s="1" t="s">
        <v>478</v>
      </c>
      <c r="D2196" s="1" t="s">
        <v>18</v>
      </c>
      <c r="E2196" s="1" t="s">
        <v>27</v>
      </c>
      <c r="F2196" s="1">
        <v>6707.83</v>
      </c>
      <c r="G2196" s="1" t="s">
        <v>14</v>
      </c>
      <c r="H2196" s="2">
        <v>46072</v>
      </c>
      <c r="I2196" s="1" t="s">
        <v>22</v>
      </c>
      <c r="J2196" s="1">
        <v>7.8</v>
      </c>
      <c r="K2196" s="1">
        <f>COUNTIF(A:A,bank_processed_transactions[[#This Row],[transaction_id]])</f>
        <v>2</v>
      </c>
    </row>
    <row r="2197" spans="1:11" x14ac:dyDescent="0.3">
      <c r="A2197" s="1" t="s">
        <v>185</v>
      </c>
      <c r="B2197" s="2">
        <v>46050</v>
      </c>
      <c r="C2197" s="1" t="s">
        <v>186</v>
      </c>
      <c r="D2197" s="1" t="s">
        <v>12</v>
      </c>
      <c r="E2197" s="1" t="s">
        <v>13</v>
      </c>
      <c r="F2197" s="1">
        <v>32666.95</v>
      </c>
      <c r="G2197" s="1" t="s">
        <v>14</v>
      </c>
      <c r="H2197" s="2">
        <v>46053</v>
      </c>
      <c r="I2197" s="1" t="s">
        <v>15</v>
      </c>
      <c r="J2197" s="1">
        <v>25.8</v>
      </c>
      <c r="K2197" s="1">
        <f>COUNTIF(A:A,bank_processed_transactions[[#This Row],[transaction_id]])</f>
        <v>1</v>
      </c>
    </row>
    <row r="2198" spans="1:11" x14ac:dyDescent="0.3">
      <c r="A2198" s="1" t="s">
        <v>1797</v>
      </c>
      <c r="B2198" s="2">
        <v>46076</v>
      </c>
      <c r="C2198" s="1" t="s">
        <v>1798</v>
      </c>
      <c r="D2198" s="1" t="s">
        <v>12</v>
      </c>
      <c r="E2198" s="1" t="s">
        <v>27</v>
      </c>
      <c r="F2198" s="1">
        <v>1815.02</v>
      </c>
      <c r="G2198" s="1" t="s">
        <v>14</v>
      </c>
      <c r="H2198" s="2">
        <v>46078</v>
      </c>
      <c r="I2198" s="1" t="s">
        <v>15</v>
      </c>
      <c r="J2198" s="1">
        <v>3.2</v>
      </c>
      <c r="K2198" s="1">
        <f>COUNTIF(A:A,bank_processed_transactions[[#This Row],[transaction_id]])</f>
        <v>1</v>
      </c>
    </row>
    <row r="2199" spans="1:11" x14ac:dyDescent="0.3">
      <c r="A2199" s="1" t="s">
        <v>2174</v>
      </c>
      <c r="B2199" s="2">
        <v>46056</v>
      </c>
      <c r="C2199" s="1" t="s">
        <v>2175</v>
      </c>
      <c r="D2199" s="1" t="s">
        <v>12</v>
      </c>
      <c r="E2199" s="1" t="s">
        <v>55</v>
      </c>
      <c r="F2199" s="1">
        <v>1644.01</v>
      </c>
      <c r="G2199" s="1" t="s">
        <v>14</v>
      </c>
      <c r="H2199" s="2">
        <v>46059</v>
      </c>
      <c r="I2199" s="1" t="s">
        <v>15</v>
      </c>
      <c r="J2199" s="1">
        <v>30.9</v>
      </c>
      <c r="K2199" s="1">
        <f>COUNTIF(A:A,bank_processed_transactions[[#This Row],[transaction_id]])</f>
        <v>1</v>
      </c>
    </row>
    <row r="2200" spans="1:11" x14ac:dyDescent="0.3">
      <c r="A2200" s="1" t="s">
        <v>1947</v>
      </c>
      <c r="B2200" s="2">
        <v>46045</v>
      </c>
      <c r="C2200" s="1" t="s">
        <v>190</v>
      </c>
      <c r="D2200" s="1" t="s">
        <v>66</v>
      </c>
      <c r="E2200" s="1" t="s">
        <v>21</v>
      </c>
      <c r="F2200" s="1">
        <v>4615.41</v>
      </c>
      <c r="G2200" s="1" t="s">
        <v>14</v>
      </c>
      <c r="H2200" s="2">
        <v>46047</v>
      </c>
      <c r="I2200" s="1" t="s">
        <v>15</v>
      </c>
      <c r="J2200" s="1">
        <v>25.8</v>
      </c>
      <c r="K2200" s="1">
        <f>COUNTIF(A:A,bank_processed_transactions[[#This Row],[transaction_id]])</f>
        <v>1</v>
      </c>
    </row>
    <row r="2201" spans="1:11" x14ac:dyDescent="0.3">
      <c r="A2201" s="1" t="s">
        <v>1938</v>
      </c>
      <c r="B2201" s="2">
        <v>46069</v>
      </c>
      <c r="C2201" s="1" t="s">
        <v>1939</v>
      </c>
      <c r="D2201" s="1" t="s">
        <v>35</v>
      </c>
      <c r="E2201" s="1" t="s">
        <v>55</v>
      </c>
      <c r="F2201" s="1">
        <v>9149.2999999999993</v>
      </c>
      <c r="G2201" s="1" t="s">
        <v>14</v>
      </c>
      <c r="H2201" s="2">
        <v>46071</v>
      </c>
      <c r="I2201" s="1" t="s">
        <v>15</v>
      </c>
      <c r="J2201" s="1">
        <v>11.4</v>
      </c>
      <c r="K2201" s="1">
        <f>COUNTIF(A:A,bank_processed_transactions[[#This Row],[transaction_id]])</f>
        <v>1</v>
      </c>
    </row>
    <row r="2202" spans="1:11" x14ac:dyDescent="0.3">
      <c r="A2202" s="1" t="s">
        <v>4902</v>
      </c>
      <c r="B2202" s="2">
        <v>46058</v>
      </c>
      <c r="C2202" s="1" t="s">
        <v>871</v>
      </c>
      <c r="D2202" s="1" t="s">
        <v>66</v>
      </c>
      <c r="E2202" s="1" t="s">
        <v>27</v>
      </c>
      <c r="F2202" s="1">
        <v>8663.0499999999993</v>
      </c>
      <c r="G2202" s="1" t="s">
        <v>94</v>
      </c>
      <c r="H2202" s="2">
        <v>46059</v>
      </c>
      <c r="I2202" s="1" t="s">
        <v>15</v>
      </c>
      <c r="J2202" s="1">
        <v>16.100000000000001</v>
      </c>
      <c r="K2202" s="1">
        <f>COUNTIF(A:A,bank_processed_transactions[[#This Row],[transaction_id]])</f>
        <v>1</v>
      </c>
    </row>
    <row r="2203" spans="1:11" x14ac:dyDescent="0.3">
      <c r="A2203" s="1" t="s">
        <v>1902</v>
      </c>
      <c r="B2203" s="2">
        <v>46076</v>
      </c>
      <c r="C2203" s="1" t="s">
        <v>1903</v>
      </c>
      <c r="D2203" s="1" t="s">
        <v>18</v>
      </c>
      <c r="E2203" s="1" t="s">
        <v>55</v>
      </c>
      <c r="F2203" s="1">
        <v>2320.0700000000002</v>
      </c>
      <c r="G2203" s="1" t="s">
        <v>94</v>
      </c>
      <c r="H2203" s="2">
        <v>46077</v>
      </c>
      <c r="I2203" s="1" t="s">
        <v>15</v>
      </c>
      <c r="J2203" s="1">
        <v>12.9</v>
      </c>
      <c r="K2203" s="1">
        <f>COUNTIF(A:A,bank_processed_transactions[[#This Row],[transaction_id]])</f>
        <v>1</v>
      </c>
    </row>
    <row r="2204" spans="1:11" x14ac:dyDescent="0.3">
      <c r="A2204" s="1" t="s">
        <v>4388</v>
      </c>
      <c r="B2204" s="2">
        <v>46107</v>
      </c>
      <c r="C2204" s="1" t="s">
        <v>586</v>
      </c>
      <c r="D2204" s="1" t="s">
        <v>35</v>
      </c>
      <c r="E2204" s="1" t="s">
        <v>27</v>
      </c>
      <c r="F2204" s="1">
        <v>5328.9</v>
      </c>
      <c r="G2204" s="1" t="s">
        <v>14</v>
      </c>
      <c r="H2204" s="2">
        <v>46109</v>
      </c>
      <c r="I2204" s="1" t="s">
        <v>28</v>
      </c>
      <c r="J2204" s="1">
        <v>37.299999999999997</v>
      </c>
      <c r="K2204" s="1">
        <f>COUNTIF(A:A,bank_processed_transactions[[#This Row],[transaction_id]])</f>
        <v>1</v>
      </c>
    </row>
    <row r="2205" spans="1:11" x14ac:dyDescent="0.3">
      <c r="A2205" s="1" t="s">
        <v>3635</v>
      </c>
      <c r="B2205" s="2">
        <v>46087</v>
      </c>
      <c r="C2205" s="1" t="s">
        <v>669</v>
      </c>
      <c r="D2205" s="1" t="s">
        <v>12</v>
      </c>
      <c r="E2205" s="1" t="s">
        <v>13</v>
      </c>
      <c r="F2205" s="1">
        <v>21337.86</v>
      </c>
      <c r="G2205" s="1" t="s">
        <v>14</v>
      </c>
      <c r="H2205" s="2">
        <v>46090</v>
      </c>
      <c r="I2205" s="1" t="s">
        <v>28</v>
      </c>
      <c r="J2205" s="1">
        <v>26.4</v>
      </c>
      <c r="K2205" s="1">
        <f>COUNTIF(A:A,bank_processed_transactions[[#This Row],[transaction_id]])</f>
        <v>1</v>
      </c>
    </row>
    <row r="2206" spans="1:11" x14ac:dyDescent="0.3">
      <c r="A2206" s="1" t="s">
        <v>3990</v>
      </c>
      <c r="B2206" s="2">
        <v>46098</v>
      </c>
      <c r="C2206" s="1" t="s">
        <v>207</v>
      </c>
      <c r="D2206" s="1" t="s">
        <v>12</v>
      </c>
      <c r="E2206" s="1" t="s">
        <v>13</v>
      </c>
      <c r="F2206" s="1">
        <v>1261.93</v>
      </c>
      <c r="G2206" s="1" t="s">
        <v>14</v>
      </c>
      <c r="H2206" s="2">
        <v>46098</v>
      </c>
      <c r="I2206" s="1" t="s">
        <v>22</v>
      </c>
      <c r="J2206" s="1">
        <v>63.2</v>
      </c>
      <c r="K2206" s="1">
        <f>COUNTIF(A:A,bank_processed_transactions[[#This Row],[transaction_id]])</f>
        <v>1</v>
      </c>
    </row>
    <row r="2207" spans="1:11" x14ac:dyDescent="0.3">
      <c r="A2207" s="1" t="s">
        <v>4538</v>
      </c>
      <c r="B2207" s="2">
        <v>46047</v>
      </c>
      <c r="C2207" s="1" t="s">
        <v>2975</v>
      </c>
      <c r="D2207" s="1" t="s">
        <v>66</v>
      </c>
      <c r="E2207" s="1" t="s">
        <v>21</v>
      </c>
      <c r="F2207" s="1">
        <v>10269.84</v>
      </c>
      <c r="G2207" s="1" t="s">
        <v>14</v>
      </c>
      <c r="H2207" s="2">
        <v>46050</v>
      </c>
      <c r="I2207" s="1" t="s">
        <v>28</v>
      </c>
      <c r="J2207" s="1">
        <v>15.6</v>
      </c>
      <c r="K2207" s="1">
        <f>COUNTIF(A:A,bank_processed_transactions[[#This Row],[transaction_id]])</f>
        <v>1</v>
      </c>
    </row>
    <row r="2208" spans="1:11" x14ac:dyDescent="0.3">
      <c r="A2208" s="1" t="s">
        <v>2551</v>
      </c>
      <c r="B2208" s="2">
        <v>46063</v>
      </c>
      <c r="C2208" s="1" t="s">
        <v>320</v>
      </c>
      <c r="D2208" s="1" t="s">
        <v>18</v>
      </c>
      <c r="E2208" s="1" t="s">
        <v>13</v>
      </c>
      <c r="F2208" s="1">
        <v>585.05999999999995</v>
      </c>
      <c r="G2208" s="1" t="s">
        <v>14</v>
      </c>
      <c r="H2208" s="2">
        <v>46064</v>
      </c>
      <c r="I2208" s="1" t="s">
        <v>15</v>
      </c>
      <c r="J2208" s="1">
        <v>9.8000000000000007</v>
      </c>
      <c r="K2208" s="1">
        <f>COUNTIF(A:A,bank_processed_transactions[[#This Row],[transaction_id]])</f>
        <v>1</v>
      </c>
    </row>
    <row r="2209" spans="1:11" x14ac:dyDescent="0.3">
      <c r="A2209" s="1" t="s">
        <v>1601</v>
      </c>
      <c r="B2209" s="2">
        <v>46106</v>
      </c>
      <c r="C2209" s="1" t="s">
        <v>26</v>
      </c>
      <c r="D2209" s="1" t="s">
        <v>12</v>
      </c>
      <c r="E2209" s="1" t="s">
        <v>21</v>
      </c>
      <c r="F2209" s="1">
        <v>7161.35</v>
      </c>
      <c r="G2209" s="1" t="s">
        <v>14</v>
      </c>
      <c r="H2209" s="2">
        <v>46108</v>
      </c>
      <c r="I2209" s="1" t="s">
        <v>22</v>
      </c>
      <c r="J2209" s="1">
        <v>12.8</v>
      </c>
      <c r="K2209" s="1">
        <f>COUNTIF(A:A,bank_processed_transactions[[#This Row],[transaction_id]])</f>
        <v>2</v>
      </c>
    </row>
    <row r="2210" spans="1:11" x14ac:dyDescent="0.3">
      <c r="A2210" s="1" t="s">
        <v>1601</v>
      </c>
      <c r="B2210" s="2">
        <v>46106</v>
      </c>
      <c r="C2210" s="1" t="s">
        <v>26</v>
      </c>
      <c r="D2210" s="1" t="s">
        <v>12</v>
      </c>
      <c r="E2210" s="1" t="s">
        <v>21</v>
      </c>
      <c r="F2210" s="1">
        <v>7161.35</v>
      </c>
      <c r="G2210" s="1" t="s">
        <v>14</v>
      </c>
      <c r="H2210" s="2">
        <v>46107</v>
      </c>
      <c r="I2210" s="1" t="s">
        <v>22</v>
      </c>
      <c r="J2210" s="1">
        <v>12.8</v>
      </c>
      <c r="K2210" s="1">
        <f>COUNTIF(A:A,bank_processed_transactions[[#This Row],[transaction_id]])</f>
        <v>2</v>
      </c>
    </row>
    <row r="2211" spans="1:11" x14ac:dyDescent="0.3">
      <c r="A2211" s="1" t="s">
        <v>3333</v>
      </c>
      <c r="B2211" s="2">
        <v>46033</v>
      </c>
      <c r="C2211" s="1" t="s">
        <v>3248</v>
      </c>
      <c r="D2211" s="1" t="s">
        <v>66</v>
      </c>
      <c r="E2211" s="1" t="s">
        <v>13</v>
      </c>
      <c r="F2211" s="1">
        <v>2270.08</v>
      </c>
      <c r="G2211" s="1" t="s">
        <v>14</v>
      </c>
      <c r="H2211" s="2">
        <v>46033</v>
      </c>
      <c r="I2211" s="1" t="s">
        <v>15</v>
      </c>
      <c r="J2211" s="1">
        <v>14.3</v>
      </c>
      <c r="K2211" s="1">
        <f>COUNTIF(A:A,bank_processed_transactions[[#This Row],[transaction_id]])</f>
        <v>1</v>
      </c>
    </row>
    <row r="2212" spans="1:11" x14ac:dyDescent="0.3">
      <c r="A2212" s="1" t="s">
        <v>3318</v>
      </c>
      <c r="B2212" s="2">
        <v>46107</v>
      </c>
      <c r="C2212" s="1" t="s">
        <v>3193</v>
      </c>
      <c r="D2212" s="1" t="s">
        <v>18</v>
      </c>
      <c r="E2212" s="1" t="s">
        <v>13</v>
      </c>
      <c r="F2212" s="1">
        <v>5756.91</v>
      </c>
      <c r="G2212" s="1" t="s">
        <v>14</v>
      </c>
      <c r="H2212" s="2">
        <v>46108</v>
      </c>
      <c r="I2212" s="1" t="s">
        <v>15</v>
      </c>
      <c r="J2212" s="1">
        <v>3.6</v>
      </c>
      <c r="K2212" s="1">
        <f>COUNTIF(A:A,bank_processed_transactions[[#This Row],[transaction_id]])</f>
        <v>1</v>
      </c>
    </row>
    <row r="2213" spans="1:11" x14ac:dyDescent="0.3">
      <c r="A2213" s="1" t="s">
        <v>1446</v>
      </c>
      <c r="B2213" s="2">
        <v>46045</v>
      </c>
      <c r="C2213" s="1" t="s">
        <v>1447</v>
      </c>
      <c r="D2213" s="1" t="s">
        <v>12</v>
      </c>
      <c r="E2213" s="1" t="s">
        <v>27</v>
      </c>
      <c r="F2213" s="1">
        <v>3069.5</v>
      </c>
      <c r="G2213" s="1" t="s">
        <v>14</v>
      </c>
      <c r="H2213" s="2">
        <v>46047</v>
      </c>
      <c r="I2213" s="1" t="s">
        <v>22</v>
      </c>
      <c r="J2213" s="1">
        <v>26.2</v>
      </c>
      <c r="K2213" s="1">
        <f>COUNTIF(A:A,bank_processed_transactions[[#This Row],[transaction_id]])</f>
        <v>1</v>
      </c>
    </row>
    <row r="2214" spans="1:11" x14ac:dyDescent="0.3">
      <c r="A2214" s="1" t="s">
        <v>4381</v>
      </c>
      <c r="B2214" s="2">
        <v>46087</v>
      </c>
      <c r="C2214" s="1" t="s">
        <v>1680</v>
      </c>
      <c r="D2214" s="1" t="s">
        <v>66</v>
      </c>
      <c r="E2214" s="1" t="s">
        <v>13</v>
      </c>
      <c r="F2214" s="1">
        <v>2293.1799999999998</v>
      </c>
      <c r="G2214" s="1" t="s">
        <v>14</v>
      </c>
      <c r="H2214" s="2">
        <v>46088</v>
      </c>
      <c r="I2214" s="1" t="s">
        <v>15</v>
      </c>
      <c r="J2214" s="1">
        <v>30.1</v>
      </c>
      <c r="K2214" s="1">
        <f>COUNTIF(A:A,bank_processed_transactions[[#This Row],[transaction_id]])</f>
        <v>1</v>
      </c>
    </row>
    <row r="2215" spans="1:11" x14ac:dyDescent="0.3">
      <c r="A2215" s="1" t="s">
        <v>4218</v>
      </c>
      <c r="B2215" s="2">
        <v>46111</v>
      </c>
      <c r="C2215" s="1" t="s">
        <v>2438</v>
      </c>
      <c r="D2215" s="1" t="s">
        <v>66</v>
      </c>
      <c r="E2215" s="1" t="s">
        <v>21</v>
      </c>
      <c r="F2215" s="1">
        <v>2362.19</v>
      </c>
      <c r="G2215" s="1" t="s">
        <v>14</v>
      </c>
      <c r="H2215" s="2">
        <v>46114</v>
      </c>
      <c r="I2215" s="1" t="s">
        <v>28</v>
      </c>
      <c r="J2215" s="1">
        <v>52.1</v>
      </c>
      <c r="K2215" s="1">
        <f>COUNTIF(A:A,bank_processed_transactions[[#This Row],[transaction_id]])</f>
        <v>1</v>
      </c>
    </row>
    <row r="2216" spans="1:11" x14ac:dyDescent="0.3">
      <c r="A2216" s="1" t="s">
        <v>4162</v>
      </c>
      <c r="B2216" s="2">
        <v>46024</v>
      </c>
      <c r="C2216" s="1" t="s">
        <v>205</v>
      </c>
      <c r="D2216" s="1" t="s">
        <v>66</v>
      </c>
      <c r="E2216" s="1" t="s">
        <v>27</v>
      </c>
      <c r="F2216" s="1">
        <v>727.88</v>
      </c>
      <c r="G2216" s="1" t="s">
        <v>14</v>
      </c>
      <c r="H2216" s="2">
        <v>46024</v>
      </c>
      <c r="I2216" s="1" t="s">
        <v>22</v>
      </c>
      <c r="J2216" s="1">
        <v>20.3</v>
      </c>
      <c r="K2216" s="1">
        <f>COUNTIF(A:A,bank_processed_transactions[[#This Row],[transaction_id]])</f>
        <v>1</v>
      </c>
    </row>
    <row r="2217" spans="1:11" x14ac:dyDescent="0.3">
      <c r="A2217" s="1" t="s">
        <v>2399</v>
      </c>
      <c r="B2217" s="2">
        <v>46083</v>
      </c>
      <c r="C2217" s="1" t="s">
        <v>354</v>
      </c>
      <c r="D2217" s="1" t="s">
        <v>46</v>
      </c>
      <c r="E2217" s="1" t="s">
        <v>27</v>
      </c>
      <c r="F2217" s="1">
        <v>17854.830000000002</v>
      </c>
      <c r="G2217" s="1" t="s">
        <v>14</v>
      </c>
      <c r="H2217" s="2">
        <v>46086</v>
      </c>
      <c r="I2217" s="1" t="s">
        <v>28</v>
      </c>
      <c r="J2217" s="1">
        <v>22.8</v>
      </c>
      <c r="K2217" s="1">
        <f>COUNTIF(A:A,bank_processed_transactions[[#This Row],[transaction_id]])</f>
        <v>1</v>
      </c>
    </row>
    <row r="2218" spans="1:11" x14ac:dyDescent="0.3">
      <c r="A2218" s="1" t="s">
        <v>336</v>
      </c>
      <c r="B2218" s="2">
        <v>46047</v>
      </c>
      <c r="C2218" s="1" t="s">
        <v>337</v>
      </c>
      <c r="D2218" s="1" t="s">
        <v>12</v>
      </c>
      <c r="E2218" s="1" t="s">
        <v>13</v>
      </c>
      <c r="F2218" s="1">
        <v>1697.5</v>
      </c>
      <c r="G2218" s="1" t="s">
        <v>14</v>
      </c>
      <c r="H2218" s="2">
        <v>46048</v>
      </c>
      <c r="I2218" s="1" t="s">
        <v>28</v>
      </c>
      <c r="J2218" s="1">
        <v>41.6</v>
      </c>
      <c r="K2218" s="1">
        <f>COUNTIF(A:A,bank_processed_transactions[[#This Row],[transaction_id]])</f>
        <v>1</v>
      </c>
    </row>
    <row r="2219" spans="1:11" x14ac:dyDescent="0.3">
      <c r="A2219" s="1" t="s">
        <v>3597</v>
      </c>
      <c r="B2219" s="2">
        <v>46078</v>
      </c>
      <c r="C2219" s="1" t="s">
        <v>1694</v>
      </c>
      <c r="D2219" s="1" t="s">
        <v>35</v>
      </c>
      <c r="E2219" s="1" t="s">
        <v>13</v>
      </c>
      <c r="F2219" s="1">
        <v>1406.27</v>
      </c>
      <c r="G2219" s="1" t="s">
        <v>14</v>
      </c>
      <c r="H2219" s="2">
        <v>46078</v>
      </c>
      <c r="I2219" s="1" t="s">
        <v>22</v>
      </c>
      <c r="J2219" s="1">
        <v>21.4</v>
      </c>
      <c r="K2219" s="1">
        <f>COUNTIF(A:A,bank_processed_transactions[[#This Row],[transaction_id]])</f>
        <v>2</v>
      </c>
    </row>
    <row r="2220" spans="1:11" x14ac:dyDescent="0.3">
      <c r="A2220" s="1" t="s">
        <v>3597</v>
      </c>
      <c r="B2220" s="2">
        <v>46078</v>
      </c>
      <c r="C2220" s="1" t="s">
        <v>1694</v>
      </c>
      <c r="D2220" s="1" t="s">
        <v>35</v>
      </c>
      <c r="E2220" s="1" t="s">
        <v>13</v>
      </c>
      <c r="F2220" s="1">
        <v>1406.27</v>
      </c>
      <c r="G2220" s="1" t="s">
        <v>14</v>
      </c>
      <c r="H2220" s="2">
        <v>46079</v>
      </c>
      <c r="I2220" s="1" t="s">
        <v>22</v>
      </c>
      <c r="J2220" s="1">
        <v>21.4</v>
      </c>
      <c r="K2220" s="1">
        <f>COUNTIF(A:A,bank_processed_transactions[[#This Row],[transaction_id]])</f>
        <v>2</v>
      </c>
    </row>
    <row r="2221" spans="1:11" x14ac:dyDescent="0.3">
      <c r="A2221" s="1" t="s">
        <v>4271</v>
      </c>
      <c r="B2221" s="2">
        <v>46036</v>
      </c>
      <c r="C2221" s="1" t="s">
        <v>1200</v>
      </c>
      <c r="D2221" s="1" t="s">
        <v>12</v>
      </c>
      <c r="E2221" s="1" t="s">
        <v>27</v>
      </c>
      <c r="F2221" s="1">
        <v>4208.01</v>
      </c>
      <c r="G2221" s="1" t="s">
        <v>14</v>
      </c>
      <c r="H2221" s="2">
        <v>46039</v>
      </c>
      <c r="I2221" s="1" t="s">
        <v>15</v>
      </c>
      <c r="J2221" s="1">
        <v>17.899999999999999</v>
      </c>
      <c r="K2221" s="1">
        <f>COUNTIF(A:A,bank_processed_transactions[[#This Row],[transaction_id]])</f>
        <v>1</v>
      </c>
    </row>
    <row r="2222" spans="1:11" x14ac:dyDescent="0.3">
      <c r="A2222" s="1" t="s">
        <v>4577</v>
      </c>
      <c r="B2222" s="2">
        <v>46052</v>
      </c>
      <c r="C2222" s="1" t="s">
        <v>2423</v>
      </c>
      <c r="D2222" s="1" t="s">
        <v>12</v>
      </c>
      <c r="E2222" s="1" t="s">
        <v>27</v>
      </c>
      <c r="F2222" s="1">
        <v>1035.19</v>
      </c>
      <c r="G2222" s="1" t="s">
        <v>94</v>
      </c>
      <c r="H2222" s="2">
        <v>46053</v>
      </c>
      <c r="I2222" s="1" t="s">
        <v>15</v>
      </c>
      <c r="J2222" s="1">
        <v>5.0999999999999996</v>
      </c>
      <c r="K2222" s="1">
        <f>COUNTIF(A:A,bank_processed_transactions[[#This Row],[transaction_id]])</f>
        <v>1</v>
      </c>
    </row>
    <row r="2223" spans="1:11" x14ac:dyDescent="0.3">
      <c r="A2223" s="1" t="s">
        <v>627</v>
      </c>
      <c r="B2223" s="2">
        <v>46047</v>
      </c>
      <c r="C2223" s="1" t="s">
        <v>590</v>
      </c>
      <c r="D2223" s="1" t="s">
        <v>18</v>
      </c>
      <c r="E2223" s="1" t="s">
        <v>55</v>
      </c>
      <c r="F2223" s="1">
        <v>2077.4</v>
      </c>
      <c r="G2223" s="1" t="s">
        <v>14</v>
      </c>
      <c r="H2223" s="2">
        <v>46047</v>
      </c>
      <c r="I2223" s="1" t="s">
        <v>22</v>
      </c>
      <c r="J2223" s="1">
        <v>2.8</v>
      </c>
      <c r="K2223" s="1">
        <f>COUNTIF(A:A,bank_processed_transactions[[#This Row],[transaction_id]])</f>
        <v>1</v>
      </c>
    </row>
    <row r="2224" spans="1:11" x14ac:dyDescent="0.3">
      <c r="A2224" s="1" t="s">
        <v>3186</v>
      </c>
      <c r="B2224" s="2">
        <v>46056</v>
      </c>
      <c r="C2224" s="1" t="s">
        <v>1973</v>
      </c>
      <c r="D2224" s="1" t="s">
        <v>12</v>
      </c>
      <c r="E2224" s="1" t="s">
        <v>27</v>
      </c>
      <c r="F2224" s="1">
        <v>9299.99</v>
      </c>
      <c r="G2224" s="1" t="s">
        <v>14</v>
      </c>
      <c r="H2224" s="2">
        <v>46056</v>
      </c>
      <c r="I2224" s="1" t="s">
        <v>22</v>
      </c>
      <c r="J2224" s="1">
        <v>20.3</v>
      </c>
      <c r="K2224" s="1">
        <f>COUNTIF(A:A,bank_processed_transactions[[#This Row],[transaction_id]])</f>
        <v>1</v>
      </c>
    </row>
    <row r="2225" spans="1:11" x14ac:dyDescent="0.3">
      <c r="A2225" s="1" t="s">
        <v>4333</v>
      </c>
      <c r="B2225" s="2">
        <v>46095</v>
      </c>
      <c r="C2225" s="1" t="s">
        <v>409</v>
      </c>
      <c r="D2225" s="1" t="s">
        <v>66</v>
      </c>
      <c r="E2225" s="1" t="s">
        <v>27</v>
      </c>
      <c r="F2225" s="1">
        <v>2228.87</v>
      </c>
      <c r="G2225" s="1" t="s">
        <v>14</v>
      </c>
      <c r="H2225" s="2">
        <v>46095</v>
      </c>
      <c r="I2225" s="1" t="s">
        <v>15</v>
      </c>
      <c r="J2225" s="1">
        <v>35.6</v>
      </c>
      <c r="K2225" s="1">
        <f>COUNTIF(A:A,bank_processed_transactions[[#This Row],[transaction_id]])</f>
        <v>1</v>
      </c>
    </row>
    <row r="2226" spans="1:11" x14ac:dyDescent="0.3">
      <c r="A2226" s="1" t="s">
        <v>3815</v>
      </c>
      <c r="B2226" s="2">
        <v>46092</v>
      </c>
      <c r="C2226" s="1" t="s">
        <v>1989</v>
      </c>
      <c r="D2226" s="1" t="s">
        <v>12</v>
      </c>
      <c r="E2226" s="1" t="s">
        <v>13</v>
      </c>
      <c r="F2226" s="1">
        <v>5188.7700000000004</v>
      </c>
      <c r="G2226" s="1" t="s">
        <v>14</v>
      </c>
      <c r="H2226" s="2">
        <v>46092</v>
      </c>
      <c r="I2226" s="1" t="s">
        <v>22</v>
      </c>
      <c r="J2226" s="1">
        <v>21</v>
      </c>
      <c r="K2226" s="1">
        <f>COUNTIF(A:A,bank_processed_transactions[[#This Row],[transaction_id]])</f>
        <v>1</v>
      </c>
    </row>
    <row r="2227" spans="1:11" x14ac:dyDescent="0.3">
      <c r="A2227" s="1" t="s">
        <v>4658</v>
      </c>
      <c r="B2227" s="2">
        <v>46062</v>
      </c>
      <c r="C2227" s="1" t="s">
        <v>1754</v>
      </c>
      <c r="D2227" s="1" t="s">
        <v>12</v>
      </c>
      <c r="E2227" s="1" t="s">
        <v>27</v>
      </c>
      <c r="F2227" s="1">
        <v>3914.77</v>
      </c>
      <c r="G2227" s="1" t="s">
        <v>14</v>
      </c>
      <c r="H2227" s="2">
        <v>46065</v>
      </c>
      <c r="I2227" s="1" t="s">
        <v>15</v>
      </c>
      <c r="J2227" s="1">
        <v>13.7</v>
      </c>
      <c r="K2227" s="1">
        <f>COUNTIF(A:A,bank_processed_transactions[[#This Row],[transaction_id]])</f>
        <v>1</v>
      </c>
    </row>
    <row r="2228" spans="1:11" x14ac:dyDescent="0.3">
      <c r="A2228" s="1" t="s">
        <v>4672</v>
      </c>
      <c r="B2228" s="2">
        <v>46098</v>
      </c>
      <c r="C2228" s="1" t="s">
        <v>1052</v>
      </c>
      <c r="D2228" s="1" t="s">
        <v>12</v>
      </c>
      <c r="E2228" s="1" t="s">
        <v>21</v>
      </c>
      <c r="F2228" s="1">
        <v>52386.42</v>
      </c>
      <c r="G2228" s="1" t="s">
        <v>14</v>
      </c>
      <c r="H2228" s="2">
        <v>46099</v>
      </c>
      <c r="I2228" s="1" t="s">
        <v>22</v>
      </c>
      <c r="J2228" s="1">
        <v>20.9</v>
      </c>
      <c r="K2228" s="1">
        <f>COUNTIF(A:A,bank_processed_transactions[[#This Row],[transaction_id]])</f>
        <v>1</v>
      </c>
    </row>
    <row r="2229" spans="1:11" x14ac:dyDescent="0.3">
      <c r="A2229" s="1" t="s">
        <v>4224</v>
      </c>
      <c r="B2229" s="2">
        <v>46059</v>
      </c>
      <c r="C2229" s="1" t="s">
        <v>1325</v>
      </c>
      <c r="D2229" s="1" t="s">
        <v>12</v>
      </c>
      <c r="E2229" s="1" t="s">
        <v>13</v>
      </c>
      <c r="F2229" s="1">
        <v>32359.9</v>
      </c>
      <c r="G2229" s="1" t="s">
        <v>14</v>
      </c>
      <c r="H2229" s="2">
        <v>46061</v>
      </c>
      <c r="I2229" s="1" t="s">
        <v>22</v>
      </c>
      <c r="J2229" s="1">
        <v>21.7</v>
      </c>
      <c r="K2229" s="1">
        <f>COUNTIF(A:A,bank_processed_transactions[[#This Row],[transaction_id]])</f>
        <v>1</v>
      </c>
    </row>
    <row r="2230" spans="1:11" x14ac:dyDescent="0.3">
      <c r="A2230" s="1" t="s">
        <v>4314</v>
      </c>
      <c r="B2230" s="2">
        <v>46060</v>
      </c>
      <c r="C2230" s="1" t="s">
        <v>727</v>
      </c>
      <c r="D2230" s="1" t="s">
        <v>35</v>
      </c>
      <c r="E2230" s="1" t="s">
        <v>27</v>
      </c>
      <c r="F2230" s="1">
        <v>73775.240000000005</v>
      </c>
      <c r="G2230" s="1" t="s">
        <v>14</v>
      </c>
      <c r="H2230" s="2">
        <v>46060</v>
      </c>
      <c r="I2230" s="1" t="s">
        <v>15</v>
      </c>
      <c r="J2230" s="1">
        <v>27</v>
      </c>
      <c r="K2230" s="1">
        <f>COUNTIF(A:A,bank_processed_transactions[[#This Row],[transaction_id]])</f>
        <v>1</v>
      </c>
    </row>
    <row r="2231" spans="1:11" x14ac:dyDescent="0.3">
      <c r="A2231" s="1" t="s">
        <v>3280</v>
      </c>
      <c r="B2231" s="2">
        <v>46109</v>
      </c>
      <c r="C2231" s="1" t="s">
        <v>1517</v>
      </c>
      <c r="D2231" s="1" t="s">
        <v>66</v>
      </c>
      <c r="E2231" s="1" t="s">
        <v>21</v>
      </c>
      <c r="F2231" s="1">
        <v>674.1</v>
      </c>
      <c r="G2231" s="1" t="s">
        <v>14</v>
      </c>
      <c r="H2231" s="2">
        <v>46109</v>
      </c>
      <c r="I2231" s="1" t="s">
        <v>15</v>
      </c>
      <c r="J2231" s="1">
        <v>25.1</v>
      </c>
      <c r="K2231" s="1">
        <f>COUNTIF(A:A,bank_processed_transactions[[#This Row],[transaction_id]])</f>
        <v>1</v>
      </c>
    </row>
    <row r="2232" spans="1:11" x14ac:dyDescent="0.3">
      <c r="A2232" s="1" t="s">
        <v>2003</v>
      </c>
      <c r="B2232" s="2">
        <v>46051</v>
      </c>
      <c r="C2232" s="1" t="s">
        <v>611</v>
      </c>
      <c r="D2232" s="1" t="s">
        <v>12</v>
      </c>
      <c r="E2232" s="1" t="s">
        <v>55</v>
      </c>
      <c r="F2232" s="1">
        <v>15502.88</v>
      </c>
      <c r="G2232" s="1" t="s">
        <v>14</v>
      </c>
      <c r="H2232" s="2">
        <v>46053</v>
      </c>
      <c r="I2232" s="1" t="s">
        <v>15</v>
      </c>
      <c r="J2232" s="1">
        <v>13.4</v>
      </c>
      <c r="K2232" s="1">
        <f>COUNTIF(A:A,bank_processed_transactions[[#This Row],[transaction_id]])</f>
        <v>1</v>
      </c>
    </row>
    <row r="2233" spans="1:11" x14ac:dyDescent="0.3">
      <c r="A2233" s="1" t="s">
        <v>2275</v>
      </c>
      <c r="B2233" s="2">
        <v>46040</v>
      </c>
      <c r="C2233" s="1" t="s">
        <v>2276</v>
      </c>
      <c r="D2233" s="1" t="s">
        <v>18</v>
      </c>
      <c r="E2233" s="1" t="s">
        <v>13</v>
      </c>
      <c r="F2233" s="1">
        <v>83185.990000000005</v>
      </c>
      <c r="G2233" s="1" t="s">
        <v>14</v>
      </c>
      <c r="H2233" s="2">
        <v>46045</v>
      </c>
      <c r="I2233" s="1" t="s">
        <v>28</v>
      </c>
      <c r="J2233" s="1">
        <v>83.3</v>
      </c>
      <c r="K2233" s="1">
        <f>COUNTIF(A:A,bank_processed_transactions[[#This Row],[transaction_id]])</f>
        <v>1</v>
      </c>
    </row>
    <row r="2234" spans="1:11" x14ac:dyDescent="0.3">
      <c r="A2234" s="1" t="s">
        <v>279</v>
      </c>
      <c r="B2234" s="2">
        <v>46025</v>
      </c>
      <c r="C2234" s="1" t="s">
        <v>280</v>
      </c>
      <c r="D2234" s="1" t="s">
        <v>12</v>
      </c>
      <c r="E2234" s="1" t="s">
        <v>13</v>
      </c>
      <c r="F2234" s="1">
        <v>6729.1</v>
      </c>
      <c r="G2234" s="1" t="s">
        <v>14</v>
      </c>
      <c r="H2234" s="2">
        <v>46027</v>
      </c>
      <c r="I2234" s="1" t="s">
        <v>22</v>
      </c>
      <c r="J2234" s="1">
        <v>22.4</v>
      </c>
      <c r="K2234" s="1">
        <f>COUNTIF(A:A,bank_processed_transactions[[#This Row],[transaction_id]])</f>
        <v>1</v>
      </c>
    </row>
    <row r="2235" spans="1:11" x14ac:dyDescent="0.3">
      <c r="A2235" s="1" t="s">
        <v>4126</v>
      </c>
      <c r="B2235" s="2">
        <v>46048</v>
      </c>
      <c r="C2235" s="1" t="s">
        <v>1193</v>
      </c>
      <c r="D2235" s="1" t="s">
        <v>46</v>
      </c>
      <c r="E2235" s="1" t="s">
        <v>13</v>
      </c>
      <c r="F2235" s="1">
        <v>4500.9399999999996</v>
      </c>
      <c r="G2235" s="1" t="s">
        <v>14</v>
      </c>
      <c r="H2235" s="2">
        <v>46050</v>
      </c>
      <c r="I2235" s="1" t="s">
        <v>15</v>
      </c>
      <c r="J2235" s="1">
        <v>32.6</v>
      </c>
      <c r="K2235" s="1">
        <f>COUNTIF(A:A,bank_processed_transactions[[#This Row],[transaction_id]])</f>
        <v>1</v>
      </c>
    </row>
    <row r="2236" spans="1:11" x14ac:dyDescent="0.3">
      <c r="A2236" s="1" t="s">
        <v>3246</v>
      </c>
      <c r="B2236" s="2">
        <v>46064</v>
      </c>
      <c r="C2236" s="1" t="s">
        <v>652</v>
      </c>
      <c r="D2236" s="1" t="s">
        <v>46</v>
      </c>
      <c r="E2236" s="1" t="s">
        <v>21</v>
      </c>
      <c r="F2236" s="1">
        <v>9124.16</v>
      </c>
      <c r="G2236" s="1" t="s">
        <v>14</v>
      </c>
      <c r="H2236" s="2">
        <v>46065</v>
      </c>
      <c r="I2236" s="1" t="s">
        <v>15</v>
      </c>
      <c r="J2236" s="1">
        <v>52.2</v>
      </c>
      <c r="K2236" s="1">
        <f>COUNTIF(A:A,bank_processed_transactions[[#This Row],[transaction_id]])</f>
        <v>1</v>
      </c>
    </row>
    <row r="2237" spans="1:11" x14ac:dyDescent="0.3">
      <c r="A2237" s="1" t="s">
        <v>2570</v>
      </c>
      <c r="B2237" s="2">
        <v>46077</v>
      </c>
      <c r="C2237" s="1" t="s">
        <v>1445</v>
      </c>
      <c r="D2237" s="1" t="s">
        <v>12</v>
      </c>
      <c r="E2237" s="1" t="s">
        <v>21</v>
      </c>
      <c r="F2237" s="1">
        <v>3603.47</v>
      </c>
      <c r="G2237" s="1" t="s">
        <v>14</v>
      </c>
      <c r="H2237" s="2">
        <v>46077</v>
      </c>
      <c r="I2237" s="1" t="s">
        <v>28</v>
      </c>
      <c r="J2237" s="1">
        <v>25.4</v>
      </c>
      <c r="K2237" s="1">
        <f>COUNTIF(A:A,bank_processed_transactions[[#This Row],[transaction_id]])</f>
        <v>1</v>
      </c>
    </row>
    <row r="2238" spans="1:11" x14ac:dyDescent="0.3">
      <c r="A2238" s="1" t="s">
        <v>4657</v>
      </c>
      <c r="B2238" s="2">
        <v>46065</v>
      </c>
      <c r="C2238" s="1" t="s">
        <v>116</v>
      </c>
      <c r="D2238" s="1" t="s">
        <v>46</v>
      </c>
      <c r="E2238" s="1" t="s">
        <v>21</v>
      </c>
      <c r="F2238" s="1">
        <v>9774.15</v>
      </c>
      <c r="G2238" s="1" t="s">
        <v>14</v>
      </c>
      <c r="H2238" s="2">
        <v>46065</v>
      </c>
      <c r="I2238" s="1" t="s">
        <v>28</v>
      </c>
      <c r="J2238" s="1">
        <v>27.2</v>
      </c>
      <c r="K2238" s="1">
        <f>COUNTIF(A:A,bank_processed_transactions[[#This Row],[transaction_id]])</f>
        <v>1</v>
      </c>
    </row>
    <row r="2239" spans="1:11" x14ac:dyDescent="0.3">
      <c r="A2239" s="1" t="s">
        <v>2624</v>
      </c>
      <c r="B2239" s="2">
        <v>46072</v>
      </c>
      <c r="C2239" s="1" t="s">
        <v>1165</v>
      </c>
      <c r="D2239" s="1" t="s">
        <v>35</v>
      </c>
      <c r="E2239" s="1" t="s">
        <v>27</v>
      </c>
      <c r="F2239" s="1">
        <v>11819.71</v>
      </c>
      <c r="G2239" s="1" t="s">
        <v>14</v>
      </c>
      <c r="H2239" s="2">
        <v>46072</v>
      </c>
      <c r="I2239" s="1" t="s">
        <v>22</v>
      </c>
      <c r="J2239" s="1">
        <v>30.7</v>
      </c>
      <c r="K2239" s="1">
        <f>COUNTIF(A:A,bank_processed_transactions[[#This Row],[transaction_id]])</f>
        <v>1</v>
      </c>
    </row>
    <row r="2240" spans="1:11" x14ac:dyDescent="0.3">
      <c r="A2240" s="1" t="s">
        <v>2918</v>
      </c>
      <c r="B2240" s="2">
        <v>46035</v>
      </c>
      <c r="C2240" s="1" t="s">
        <v>2622</v>
      </c>
      <c r="D2240" s="1" t="s">
        <v>12</v>
      </c>
      <c r="E2240" s="1" t="s">
        <v>13</v>
      </c>
      <c r="F2240" s="1">
        <v>27180.03</v>
      </c>
      <c r="G2240" s="1" t="s">
        <v>14</v>
      </c>
      <c r="H2240" s="2">
        <v>46035</v>
      </c>
      <c r="I2240" s="1" t="s">
        <v>15</v>
      </c>
      <c r="J2240" s="1">
        <v>10.3</v>
      </c>
      <c r="K2240" s="1">
        <f>COUNTIF(A:A,bank_processed_transactions[[#This Row],[transaction_id]])</f>
        <v>1</v>
      </c>
    </row>
    <row r="2241" spans="1:11" x14ac:dyDescent="0.3">
      <c r="A2241" s="1" t="s">
        <v>1284</v>
      </c>
      <c r="B2241" s="2">
        <v>46109</v>
      </c>
      <c r="C2241" s="1" t="s">
        <v>1285</v>
      </c>
      <c r="D2241" s="1" t="s">
        <v>12</v>
      </c>
      <c r="E2241" s="1" t="s">
        <v>27</v>
      </c>
      <c r="F2241" s="1">
        <v>570.24</v>
      </c>
      <c r="G2241" s="1" t="s">
        <v>14</v>
      </c>
      <c r="H2241" s="2">
        <v>46109</v>
      </c>
      <c r="I2241" s="1" t="s">
        <v>15</v>
      </c>
      <c r="J2241" s="1">
        <v>32.4</v>
      </c>
      <c r="K2241" s="1">
        <f>COUNTIF(A:A,bank_processed_transactions[[#This Row],[transaction_id]])</f>
        <v>1</v>
      </c>
    </row>
    <row r="2242" spans="1:11" x14ac:dyDescent="0.3">
      <c r="A2242" s="1" t="s">
        <v>2112</v>
      </c>
      <c r="B2242" s="2">
        <v>46047</v>
      </c>
      <c r="C2242" s="1" t="s">
        <v>1568</v>
      </c>
      <c r="D2242" s="1" t="s">
        <v>12</v>
      </c>
      <c r="E2242" s="1" t="s">
        <v>21</v>
      </c>
      <c r="F2242" s="1">
        <v>297.47000000000003</v>
      </c>
      <c r="G2242" s="1" t="s">
        <v>14</v>
      </c>
      <c r="H2242" s="2">
        <v>46048</v>
      </c>
      <c r="I2242" s="1" t="s">
        <v>15</v>
      </c>
      <c r="J2242" s="1">
        <v>9.9</v>
      </c>
      <c r="K2242" s="1">
        <f>COUNTIF(A:A,bank_processed_transactions[[#This Row],[transaction_id]])</f>
        <v>1</v>
      </c>
    </row>
    <row r="2243" spans="1:11" x14ac:dyDescent="0.3">
      <c r="A2243" s="1" t="s">
        <v>1106</v>
      </c>
      <c r="B2243" s="2">
        <v>46057</v>
      </c>
      <c r="C2243" s="1" t="s">
        <v>1107</v>
      </c>
      <c r="D2243" s="1" t="s">
        <v>66</v>
      </c>
      <c r="E2243" s="1" t="s">
        <v>13</v>
      </c>
      <c r="F2243" s="1">
        <v>5381.91</v>
      </c>
      <c r="G2243" s="1" t="s">
        <v>14</v>
      </c>
      <c r="H2243" s="2">
        <v>46060</v>
      </c>
      <c r="I2243" s="1" t="s">
        <v>15</v>
      </c>
      <c r="J2243" s="1">
        <v>8</v>
      </c>
      <c r="K2243" s="1">
        <f>COUNTIF(A:A,bank_processed_transactions[[#This Row],[transaction_id]])</f>
        <v>1</v>
      </c>
    </row>
    <row r="2244" spans="1:11" x14ac:dyDescent="0.3">
      <c r="A2244" s="1" t="s">
        <v>2097</v>
      </c>
      <c r="B2244" s="2">
        <v>46058</v>
      </c>
      <c r="C2244" s="1" t="s">
        <v>320</v>
      </c>
      <c r="D2244" s="1" t="s">
        <v>12</v>
      </c>
      <c r="E2244" s="1" t="s">
        <v>27</v>
      </c>
      <c r="F2244" s="1">
        <v>6036.07</v>
      </c>
      <c r="G2244" s="1" t="s">
        <v>14</v>
      </c>
      <c r="H2244" s="2">
        <v>46061</v>
      </c>
      <c r="I2244" s="1" t="s">
        <v>15</v>
      </c>
      <c r="J2244" s="1">
        <v>32.799999999999997</v>
      </c>
      <c r="K2244" s="1">
        <f>COUNTIF(A:A,bank_processed_transactions[[#This Row],[transaction_id]])</f>
        <v>1</v>
      </c>
    </row>
    <row r="2245" spans="1:11" x14ac:dyDescent="0.3">
      <c r="A2245" s="1" t="s">
        <v>4618</v>
      </c>
      <c r="B2245" s="2">
        <v>46027</v>
      </c>
      <c r="C2245" s="1" t="s">
        <v>1143</v>
      </c>
      <c r="D2245" s="1" t="s">
        <v>12</v>
      </c>
      <c r="E2245" s="1" t="s">
        <v>27</v>
      </c>
      <c r="F2245" s="1">
        <v>2445.29</v>
      </c>
      <c r="G2245" s="1" t="s">
        <v>94</v>
      </c>
      <c r="H2245" s="2">
        <v>46029</v>
      </c>
      <c r="I2245" s="1" t="s">
        <v>15</v>
      </c>
      <c r="J2245" s="1">
        <v>87.6</v>
      </c>
      <c r="K2245" s="1">
        <f>COUNTIF(A:A,bank_processed_transactions[[#This Row],[transaction_id]])</f>
        <v>1</v>
      </c>
    </row>
    <row r="2246" spans="1:11" x14ac:dyDescent="0.3">
      <c r="A2246" s="1" t="s">
        <v>3172</v>
      </c>
      <c r="B2246" s="2">
        <v>46041</v>
      </c>
      <c r="C2246" s="1" t="s">
        <v>2975</v>
      </c>
      <c r="D2246" s="1" t="s">
        <v>35</v>
      </c>
      <c r="E2246" s="1" t="s">
        <v>13</v>
      </c>
      <c r="F2246" s="1">
        <v>6429.94</v>
      </c>
      <c r="G2246" s="1" t="s">
        <v>14</v>
      </c>
      <c r="H2246" s="2">
        <v>46043</v>
      </c>
      <c r="I2246" s="1" t="s">
        <v>22</v>
      </c>
      <c r="J2246" s="1">
        <v>50.6</v>
      </c>
      <c r="K2246" s="1">
        <f>COUNTIF(A:A,bank_processed_transactions[[#This Row],[transaction_id]])</f>
        <v>1</v>
      </c>
    </row>
    <row r="2247" spans="1:11" x14ac:dyDescent="0.3">
      <c r="A2247" s="1" t="s">
        <v>2896</v>
      </c>
      <c r="B2247" s="2">
        <v>46069</v>
      </c>
      <c r="C2247" s="1" t="s">
        <v>1928</v>
      </c>
      <c r="D2247" s="1" t="s">
        <v>35</v>
      </c>
      <c r="E2247" s="1" t="s">
        <v>27</v>
      </c>
      <c r="F2247" s="1">
        <v>2016.3</v>
      </c>
      <c r="G2247" s="1" t="s">
        <v>14</v>
      </c>
      <c r="H2247" s="2">
        <v>46072</v>
      </c>
      <c r="I2247" s="1" t="s">
        <v>15</v>
      </c>
      <c r="J2247" s="1">
        <v>14.8</v>
      </c>
      <c r="K2247" s="1">
        <f>COUNTIF(A:A,bank_processed_transactions[[#This Row],[transaction_id]])</f>
        <v>1</v>
      </c>
    </row>
    <row r="2248" spans="1:11" x14ac:dyDescent="0.3">
      <c r="A2248" s="1" t="s">
        <v>2800</v>
      </c>
      <c r="B2248" s="2">
        <v>46061</v>
      </c>
      <c r="C2248" s="1" t="s">
        <v>617</v>
      </c>
      <c r="D2248" s="1" t="s">
        <v>35</v>
      </c>
      <c r="E2248" s="1" t="s">
        <v>55</v>
      </c>
      <c r="F2248" s="1">
        <v>24841.59</v>
      </c>
      <c r="G2248" s="1" t="s">
        <v>14</v>
      </c>
      <c r="H2248" s="2">
        <v>46061</v>
      </c>
      <c r="I2248" s="1" t="s">
        <v>15</v>
      </c>
      <c r="J2248" s="1">
        <v>12.2</v>
      </c>
      <c r="K2248" s="1">
        <f>COUNTIF(A:A,bank_processed_transactions[[#This Row],[transaction_id]])</f>
        <v>1</v>
      </c>
    </row>
    <row r="2249" spans="1:11" x14ac:dyDescent="0.3">
      <c r="A2249" s="1" t="s">
        <v>3614</v>
      </c>
      <c r="B2249" s="2">
        <v>46065</v>
      </c>
      <c r="C2249" s="1" t="s">
        <v>564</v>
      </c>
      <c r="D2249" s="1" t="s">
        <v>66</v>
      </c>
      <c r="E2249" s="1" t="s">
        <v>13</v>
      </c>
      <c r="F2249" s="1">
        <v>22417.37</v>
      </c>
      <c r="G2249" s="1" t="s">
        <v>94</v>
      </c>
      <c r="H2249" s="2">
        <v>46068</v>
      </c>
      <c r="I2249" s="1" t="s">
        <v>15</v>
      </c>
      <c r="J2249" s="1">
        <v>21.2</v>
      </c>
      <c r="K2249" s="1">
        <f>COUNTIF(A:A,bank_processed_transactions[[#This Row],[transaction_id]])</f>
        <v>1</v>
      </c>
    </row>
    <row r="2250" spans="1:11" x14ac:dyDescent="0.3">
      <c r="A2250" s="1" t="s">
        <v>1480</v>
      </c>
      <c r="B2250" s="2">
        <v>46086</v>
      </c>
      <c r="C2250" s="1" t="s">
        <v>413</v>
      </c>
      <c r="D2250" s="1" t="s">
        <v>66</v>
      </c>
      <c r="E2250" s="1" t="s">
        <v>27</v>
      </c>
      <c r="F2250" s="1">
        <v>924.9</v>
      </c>
      <c r="G2250" s="1" t="s">
        <v>14</v>
      </c>
      <c r="H2250" s="2">
        <v>46086</v>
      </c>
      <c r="I2250" s="1" t="s">
        <v>28</v>
      </c>
      <c r="J2250" s="1">
        <v>10.8</v>
      </c>
      <c r="K2250" s="1">
        <f>COUNTIF(A:A,bank_processed_transactions[[#This Row],[transaction_id]])</f>
        <v>1</v>
      </c>
    </row>
    <row r="2251" spans="1:11" x14ac:dyDescent="0.3">
      <c r="A2251" s="1" t="s">
        <v>2400</v>
      </c>
      <c r="B2251" s="2">
        <v>46026</v>
      </c>
      <c r="C2251" s="1" t="s">
        <v>1730</v>
      </c>
      <c r="D2251" s="1" t="s">
        <v>35</v>
      </c>
      <c r="E2251" s="1" t="s">
        <v>21</v>
      </c>
      <c r="F2251" s="1">
        <v>26537.9</v>
      </c>
      <c r="G2251" s="1" t="s">
        <v>14</v>
      </c>
      <c r="H2251" s="2">
        <v>46028</v>
      </c>
      <c r="I2251" s="1" t="s">
        <v>22</v>
      </c>
      <c r="J2251" s="1">
        <v>7</v>
      </c>
      <c r="K2251" s="1">
        <f>COUNTIF(A:A,bank_processed_transactions[[#This Row],[transaction_id]])</f>
        <v>1</v>
      </c>
    </row>
    <row r="2252" spans="1:11" x14ac:dyDescent="0.3">
      <c r="A2252" s="1" t="s">
        <v>1490</v>
      </c>
      <c r="B2252" s="2">
        <v>46107</v>
      </c>
      <c r="C2252" s="1" t="s">
        <v>917</v>
      </c>
      <c r="D2252" s="1" t="s">
        <v>35</v>
      </c>
      <c r="E2252" s="1" t="s">
        <v>21</v>
      </c>
      <c r="F2252" s="1">
        <v>3392.13</v>
      </c>
      <c r="G2252" s="1" t="s">
        <v>14</v>
      </c>
      <c r="H2252" s="2">
        <v>46107</v>
      </c>
      <c r="I2252" s="1" t="s">
        <v>22</v>
      </c>
      <c r="J2252" s="1">
        <v>15.2</v>
      </c>
      <c r="K2252" s="1">
        <f>COUNTIF(A:A,bank_processed_transactions[[#This Row],[transaction_id]])</f>
        <v>1</v>
      </c>
    </row>
    <row r="2253" spans="1:11" x14ac:dyDescent="0.3">
      <c r="A2253" s="1" t="s">
        <v>1570</v>
      </c>
      <c r="B2253" s="2">
        <v>46026</v>
      </c>
      <c r="C2253" s="1" t="s">
        <v>1202</v>
      </c>
      <c r="D2253" s="1" t="s">
        <v>12</v>
      </c>
      <c r="E2253" s="1" t="s">
        <v>13</v>
      </c>
      <c r="F2253" s="1">
        <v>2708.97</v>
      </c>
      <c r="G2253" s="1" t="s">
        <v>94</v>
      </c>
      <c r="H2253" s="2">
        <v>46026</v>
      </c>
      <c r="I2253" s="1" t="s">
        <v>15</v>
      </c>
      <c r="J2253" s="1">
        <v>6.4</v>
      </c>
      <c r="K2253" s="1">
        <f>COUNTIF(A:A,bank_processed_transactions[[#This Row],[transaction_id]])</f>
        <v>1</v>
      </c>
    </row>
    <row r="2254" spans="1:11" x14ac:dyDescent="0.3">
      <c r="A2254" s="1" t="s">
        <v>1403</v>
      </c>
      <c r="B2254" s="2">
        <v>46090</v>
      </c>
      <c r="C2254" s="1" t="s">
        <v>573</v>
      </c>
      <c r="D2254" s="1" t="s">
        <v>46</v>
      </c>
      <c r="E2254" s="1" t="s">
        <v>21</v>
      </c>
      <c r="F2254" s="1">
        <v>1844.76</v>
      </c>
      <c r="G2254" s="1" t="s">
        <v>14</v>
      </c>
      <c r="H2254" s="2">
        <v>46091</v>
      </c>
      <c r="I2254" s="1" t="s">
        <v>15</v>
      </c>
      <c r="J2254" s="1">
        <v>28.2</v>
      </c>
      <c r="K2254" s="1">
        <f>COUNTIF(A:A,bank_processed_transactions[[#This Row],[transaction_id]])</f>
        <v>1</v>
      </c>
    </row>
    <row r="2255" spans="1:11" x14ac:dyDescent="0.3">
      <c r="A2255" s="1" t="s">
        <v>1704</v>
      </c>
      <c r="B2255" s="2">
        <v>46056</v>
      </c>
      <c r="C2255" s="1" t="s">
        <v>275</v>
      </c>
      <c r="D2255" s="1" t="s">
        <v>12</v>
      </c>
      <c r="E2255" s="1" t="s">
        <v>27</v>
      </c>
      <c r="F2255" s="1">
        <v>6195.08</v>
      </c>
      <c r="G2255" s="1" t="s">
        <v>14</v>
      </c>
      <c r="H2255" s="2">
        <v>46056</v>
      </c>
      <c r="I2255" s="1" t="s">
        <v>22</v>
      </c>
      <c r="J2255" s="1">
        <v>38.799999999999997</v>
      </c>
      <c r="K2255" s="1">
        <f>COUNTIF(A:A,bank_processed_transactions[[#This Row],[transaction_id]])</f>
        <v>1</v>
      </c>
    </row>
    <row r="2256" spans="1:11" x14ac:dyDescent="0.3">
      <c r="A2256" s="1" t="s">
        <v>2905</v>
      </c>
      <c r="B2256" s="2">
        <v>46086</v>
      </c>
      <c r="C2256" s="1" t="s">
        <v>559</v>
      </c>
      <c r="D2256" s="1" t="s">
        <v>12</v>
      </c>
      <c r="E2256" s="1" t="s">
        <v>55</v>
      </c>
      <c r="F2256" s="1">
        <v>3700.62</v>
      </c>
      <c r="G2256" s="1" t="s">
        <v>14</v>
      </c>
      <c r="H2256" s="2">
        <v>46089</v>
      </c>
      <c r="I2256" s="1" t="s">
        <v>15</v>
      </c>
      <c r="J2256" s="1">
        <v>24</v>
      </c>
      <c r="K2256" s="1">
        <f>COUNTIF(A:A,bank_processed_transactions[[#This Row],[transaction_id]])</f>
        <v>1</v>
      </c>
    </row>
    <row r="2257" spans="1:11" x14ac:dyDescent="0.3">
      <c r="A2257" s="1" t="s">
        <v>3058</v>
      </c>
      <c r="B2257" s="2">
        <v>46075</v>
      </c>
      <c r="C2257" s="1" t="s">
        <v>878</v>
      </c>
      <c r="D2257" s="1" t="s">
        <v>35</v>
      </c>
      <c r="E2257" s="1" t="s">
        <v>55</v>
      </c>
      <c r="F2257" s="1">
        <v>2574.9899999999998</v>
      </c>
      <c r="G2257" s="1" t="s">
        <v>94</v>
      </c>
      <c r="H2257" s="2">
        <v>46078</v>
      </c>
      <c r="I2257" s="1" t="s">
        <v>28</v>
      </c>
      <c r="J2257" s="1">
        <v>40.700000000000003</v>
      </c>
      <c r="K2257" s="1">
        <f>COUNTIF(A:A,bank_processed_transactions[[#This Row],[transaction_id]])</f>
        <v>1</v>
      </c>
    </row>
    <row r="2258" spans="1:11" x14ac:dyDescent="0.3">
      <c r="A2258" s="1" t="s">
        <v>4579</v>
      </c>
      <c r="B2258" s="2">
        <v>46106</v>
      </c>
      <c r="C2258" s="1" t="s">
        <v>1853</v>
      </c>
      <c r="D2258" s="1" t="s">
        <v>12</v>
      </c>
      <c r="E2258" s="1" t="s">
        <v>55</v>
      </c>
      <c r="F2258" s="1">
        <v>4540.05</v>
      </c>
      <c r="G2258" s="1" t="s">
        <v>14</v>
      </c>
      <c r="H2258" s="2">
        <v>46108</v>
      </c>
      <c r="I2258" s="1" t="s">
        <v>15</v>
      </c>
      <c r="J2258" s="1">
        <v>29.3</v>
      </c>
      <c r="K2258" s="1">
        <f>COUNTIF(A:A,bank_processed_transactions[[#This Row],[transaction_id]])</f>
        <v>1</v>
      </c>
    </row>
    <row r="2259" spans="1:11" x14ac:dyDescent="0.3">
      <c r="A2259" s="1" t="s">
        <v>1160</v>
      </c>
      <c r="B2259" s="2">
        <v>46043</v>
      </c>
      <c r="C2259" s="1" t="s">
        <v>1161</v>
      </c>
      <c r="D2259" s="1" t="s">
        <v>66</v>
      </c>
      <c r="E2259" s="1" t="s">
        <v>21</v>
      </c>
      <c r="F2259" s="1">
        <v>670.59</v>
      </c>
      <c r="G2259" s="1" t="s">
        <v>14</v>
      </c>
      <c r="H2259" s="2">
        <v>46046</v>
      </c>
      <c r="I2259" s="1" t="s">
        <v>22</v>
      </c>
      <c r="J2259" s="1">
        <v>111.6</v>
      </c>
      <c r="K2259" s="1">
        <f>COUNTIF(A:A,bank_processed_transactions[[#This Row],[transaction_id]])</f>
        <v>1</v>
      </c>
    </row>
    <row r="2260" spans="1:11" x14ac:dyDescent="0.3">
      <c r="A2260" s="1" t="s">
        <v>3544</v>
      </c>
      <c r="B2260" s="2">
        <v>46030</v>
      </c>
      <c r="C2260" s="1" t="s">
        <v>1118</v>
      </c>
      <c r="D2260" s="1" t="s">
        <v>12</v>
      </c>
      <c r="E2260" s="1" t="s">
        <v>55</v>
      </c>
      <c r="F2260" s="1">
        <v>7556.12</v>
      </c>
      <c r="G2260" s="1" t="s">
        <v>14</v>
      </c>
      <c r="H2260" s="2">
        <v>46030</v>
      </c>
      <c r="I2260" s="1" t="s">
        <v>22</v>
      </c>
      <c r="J2260" s="1">
        <v>13.6</v>
      </c>
      <c r="K2260" s="1">
        <f>COUNTIF(A:A,bank_processed_transactions[[#This Row],[transaction_id]])</f>
        <v>1</v>
      </c>
    </row>
    <row r="2261" spans="1:11" x14ac:dyDescent="0.3">
      <c r="A2261" s="1" t="s">
        <v>3558</v>
      </c>
      <c r="B2261" s="2">
        <v>46054</v>
      </c>
      <c r="C2261" s="1" t="s">
        <v>1697</v>
      </c>
      <c r="D2261" s="1" t="s">
        <v>12</v>
      </c>
      <c r="E2261" s="1" t="s">
        <v>13</v>
      </c>
      <c r="F2261" s="1">
        <v>27546.5</v>
      </c>
      <c r="G2261" s="1" t="s">
        <v>14</v>
      </c>
      <c r="H2261" s="2">
        <v>46057</v>
      </c>
      <c r="I2261" s="1" t="s">
        <v>15</v>
      </c>
      <c r="J2261" s="1">
        <v>68.099999999999994</v>
      </c>
      <c r="K2261" s="1">
        <f>COUNTIF(A:A,bank_processed_transactions[[#This Row],[transaction_id]])</f>
        <v>1</v>
      </c>
    </row>
    <row r="2262" spans="1:11" x14ac:dyDescent="0.3">
      <c r="A2262" s="1" t="s">
        <v>2241</v>
      </c>
      <c r="B2262" s="2">
        <v>46084</v>
      </c>
      <c r="C2262" s="1" t="s">
        <v>631</v>
      </c>
      <c r="D2262" s="1" t="s">
        <v>18</v>
      </c>
      <c r="E2262" s="1" t="s">
        <v>13</v>
      </c>
      <c r="F2262" s="1">
        <v>5440.96</v>
      </c>
      <c r="G2262" s="1" t="s">
        <v>14</v>
      </c>
      <c r="H2262" s="2">
        <v>46084</v>
      </c>
      <c r="I2262" s="1" t="s">
        <v>22</v>
      </c>
      <c r="J2262" s="1">
        <v>19.899999999999999</v>
      </c>
      <c r="K2262" s="1">
        <f>COUNTIF(A:A,bank_processed_transactions[[#This Row],[transaction_id]])</f>
        <v>1</v>
      </c>
    </row>
    <row r="2263" spans="1:11" x14ac:dyDescent="0.3">
      <c r="A2263" s="1" t="s">
        <v>1388</v>
      </c>
      <c r="B2263" s="2">
        <v>46096</v>
      </c>
      <c r="C2263" s="1" t="s">
        <v>1389</v>
      </c>
      <c r="D2263" s="1" t="s">
        <v>66</v>
      </c>
      <c r="E2263" s="1" t="s">
        <v>27</v>
      </c>
      <c r="F2263" s="1">
        <v>3525.73</v>
      </c>
      <c r="G2263" s="1" t="s">
        <v>94</v>
      </c>
      <c r="H2263" s="2">
        <v>46097</v>
      </c>
      <c r="I2263" s="1" t="s">
        <v>15</v>
      </c>
      <c r="J2263" s="1">
        <v>37.299999999999997</v>
      </c>
      <c r="K2263" s="1">
        <f>COUNTIF(A:A,bank_processed_transactions[[#This Row],[transaction_id]])</f>
        <v>1</v>
      </c>
    </row>
    <row r="2264" spans="1:11" x14ac:dyDescent="0.3">
      <c r="A2264" s="1" t="s">
        <v>3688</v>
      </c>
      <c r="B2264" s="2">
        <v>46109</v>
      </c>
      <c r="C2264" s="1" t="s">
        <v>593</v>
      </c>
      <c r="D2264" s="1" t="s">
        <v>66</v>
      </c>
      <c r="E2264" s="1" t="s">
        <v>13</v>
      </c>
      <c r="F2264" s="1">
        <v>4056.88</v>
      </c>
      <c r="G2264" s="1" t="s">
        <v>14</v>
      </c>
      <c r="H2264" s="2">
        <v>46109</v>
      </c>
      <c r="I2264" s="1" t="s">
        <v>28</v>
      </c>
      <c r="J2264" s="1">
        <v>11.7</v>
      </c>
      <c r="K2264" s="1">
        <f>COUNTIF(A:A,bank_processed_transactions[[#This Row],[transaction_id]])</f>
        <v>1</v>
      </c>
    </row>
    <row r="2265" spans="1:11" x14ac:dyDescent="0.3">
      <c r="A2265" s="1" t="s">
        <v>325</v>
      </c>
      <c r="B2265" s="2">
        <v>46085</v>
      </c>
      <c r="C2265" s="1" t="s">
        <v>326</v>
      </c>
      <c r="D2265" s="1" t="s">
        <v>35</v>
      </c>
      <c r="E2265" s="1" t="s">
        <v>21</v>
      </c>
      <c r="F2265" s="1">
        <v>8349.82</v>
      </c>
      <c r="G2265" s="1" t="s">
        <v>14</v>
      </c>
      <c r="H2265" s="2">
        <v>46086</v>
      </c>
      <c r="I2265" s="1" t="s">
        <v>15</v>
      </c>
      <c r="J2265" s="1">
        <v>4</v>
      </c>
      <c r="K2265" s="1">
        <f>COUNTIF(A:A,bank_processed_transactions[[#This Row],[transaction_id]])</f>
        <v>1</v>
      </c>
    </row>
    <row r="2266" spans="1:11" x14ac:dyDescent="0.3">
      <c r="A2266" s="1" t="s">
        <v>2785</v>
      </c>
      <c r="B2266" s="2">
        <v>46072</v>
      </c>
      <c r="C2266" s="1" t="s">
        <v>1213</v>
      </c>
      <c r="D2266" s="1" t="s">
        <v>12</v>
      </c>
      <c r="E2266" s="1" t="s">
        <v>13</v>
      </c>
      <c r="F2266" s="1">
        <v>17726.349999999999</v>
      </c>
      <c r="G2266" s="1" t="s">
        <v>14</v>
      </c>
      <c r="H2266" s="2">
        <v>46077</v>
      </c>
      <c r="I2266" s="1" t="s">
        <v>22</v>
      </c>
      <c r="J2266" s="1">
        <v>13</v>
      </c>
      <c r="K2266" s="1">
        <f>COUNTIF(A:A,bank_processed_transactions[[#This Row],[transaction_id]])</f>
        <v>1</v>
      </c>
    </row>
    <row r="2267" spans="1:11" x14ac:dyDescent="0.3">
      <c r="A2267" s="1" t="s">
        <v>1272</v>
      </c>
      <c r="B2267" s="2">
        <v>46091</v>
      </c>
      <c r="C2267" s="1" t="s">
        <v>184</v>
      </c>
      <c r="D2267" s="1" t="s">
        <v>12</v>
      </c>
      <c r="E2267" s="1" t="s">
        <v>13</v>
      </c>
      <c r="F2267" s="1">
        <v>44153.57</v>
      </c>
      <c r="G2267" s="1" t="s">
        <v>14</v>
      </c>
      <c r="H2267" s="2">
        <v>46092</v>
      </c>
      <c r="I2267" s="1" t="s">
        <v>22</v>
      </c>
      <c r="J2267" s="1">
        <v>14.9</v>
      </c>
      <c r="K2267" s="1">
        <f>COUNTIF(A:A,bank_processed_transactions[[#This Row],[transaction_id]])</f>
        <v>1</v>
      </c>
    </row>
    <row r="2268" spans="1:11" x14ac:dyDescent="0.3">
      <c r="A2268" s="1" t="s">
        <v>3301</v>
      </c>
      <c r="B2268" s="2">
        <v>46108</v>
      </c>
      <c r="C2268" s="1" t="s">
        <v>1005</v>
      </c>
      <c r="D2268" s="1" t="s">
        <v>12</v>
      </c>
      <c r="E2268" s="1" t="s">
        <v>27</v>
      </c>
      <c r="F2268" s="1">
        <v>714.62</v>
      </c>
      <c r="G2268" s="1" t="s">
        <v>14</v>
      </c>
      <c r="H2268" s="2">
        <v>46110</v>
      </c>
      <c r="I2268" s="1" t="s">
        <v>22</v>
      </c>
      <c r="J2268" s="1">
        <v>28.4</v>
      </c>
      <c r="K2268" s="1">
        <f>COUNTIF(A:A,bank_processed_transactions[[#This Row],[transaction_id]])</f>
        <v>1</v>
      </c>
    </row>
    <row r="2269" spans="1:11" x14ac:dyDescent="0.3">
      <c r="A2269" s="1" t="s">
        <v>3831</v>
      </c>
      <c r="B2269" s="2">
        <v>46040</v>
      </c>
      <c r="C2269" s="1" t="s">
        <v>220</v>
      </c>
      <c r="D2269" s="1" t="s">
        <v>18</v>
      </c>
      <c r="E2269" s="1" t="s">
        <v>27</v>
      </c>
      <c r="F2269" s="1">
        <v>5081.12</v>
      </c>
      <c r="G2269" s="1" t="s">
        <v>14</v>
      </c>
      <c r="H2269" s="2">
        <v>46045</v>
      </c>
      <c r="I2269" s="1" t="s">
        <v>15</v>
      </c>
      <c r="J2269" s="1">
        <v>14.1</v>
      </c>
      <c r="K2269" s="1">
        <f>COUNTIF(A:A,bank_processed_transactions[[#This Row],[transaction_id]])</f>
        <v>1</v>
      </c>
    </row>
    <row r="2270" spans="1:11" x14ac:dyDescent="0.3">
      <c r="A2270" s="1" t="s">
        <v>3768</v>
      </c>
      <c r="B2270" s="2">
        <v>46098</v>
      </c>
      <c r="C2270" s="1" t="s">
        <v>425</v>
      </c>
      <c r="D2270" s="1" t="s">
        <v>35</v>
      </c>
      <c r="E2270" s="1" t="s">
        <v>55</v>
      </c>
      <c r="F2270" s="1">
        <v>1501.63</v>
      </c>
      <c r="G2270" s="1" t="s">
        <v>94</v>
      </c>
      <c r="H2270" s="2">
        <v>46100</v>
      </c>
      <c r="I2270" s="1" t="s">
        <v>22</v>
      </c>
      <c r="J2270" s="1">
        <v>30.6</v>
      </c>
      <c r="K2270" s="1">
        <f>COUNTIF(A:A,bank_processed_transactions[[#This Row],[transaction_id]])</f>
        <v>1</v>
      </c>
    </row>
    <row r="2271" spans="1:11" x14ac:dyDescent="0.3">
      <c r="A2271" s="1" t="s">
        <v>206</v>
      </c>
      <c r="B2271" s="2">
        <v>46102</v>
      </c>
      <c r="C2271" s="1" t="s">
        <v>207</v>
      </c>
      <c r="D2271" s="1" t="s">
        <v>18</v>
      </c>
      <c r="E2271" s="1" t="s">
        <v>27</v>
      </c>
      <c r="F2271" s="1">
        <v>765.48</v>
      </c>
      <c r="G2271" s="1" t="s">
        <v>14</v>
      </c>
      <c r="H2271" s="2">
        <v>46107</v>
      </c>
      <c r="I2271" s="1" t="s">
        <v>15</v>
      </c>
      <c r="J2271" s="1">
        <v>23.3</v>
      </c>
      <c r="K2271" s="1">
        <f>COUNTIF(A:A,bank_processed_transactions[[#This Row],[transaction_id]])</f>
        <v>1</v>
      </c>
    </row>
    <row r="2272" spans="1:11" x14ac:dyDescent="0.3">
      <c r="A2272" s="1" t="s">
        <v>1210</v>
      </c>
      <c r="B2272" s="2">
        <v>46104</v>
      </c>
      <c r="C2272" s="1" t="s">
        <v>1211</v>
      </c>
      <c r="D2272" s="1" t="s">
        <v>12</v>
      </c>
      <c r="E2272" s="1" t="s">
        <v>55</v>
      </c>
      <c r="F2272" s="1">
        <v>13774.92</v>
      </c>
      <c r="G2272" s="1" t="s">
        <v>14</v>
      </c>
      <c r="H2272" s="2">
        <v>46105</v>
      </c>
      <c r="I2272" s="1" t="s">
        <v>28</v>
      </c>
      <c r="J2272" s="1">
        <v>17.100000000000001</v>
      </c>
      <c r="K2272" s="1">
        <f>COUNTIF(A:A,bank_processed_transactions[[#This Row],[transaction_id]])</f>
        <v>1</v>
      </c>
    </row>
    <row r="2273" spans="1:11" x14ac:dyDescent="0.3">
      <c r="A2273" s="1" t="s">
        <v>2054</v>
      </c>
      <c r="B2273" s="2">
        <v>46048</v>
      </c>
      <c r="C2273" s="1" t="s">
        <v>286</v>
      </c>
      <c r="D2273" s="1" t="s">
        <v>12</v>
      </c>
      <c r="E2273" s="1" t="s">
        <v>13</v>
      </c>
      <c r="F2273" s="1">
        <v>7953.51</v>
      </c>
      <c r="G2273" s="1" t="s">
        <v>14</v>
      </c>
      <c r="H2273" s="2">
        <v>46051</v>
      </c>
      <c r="I2273" s="1" t="s">
        <v>28</v>
      </c>
      <c r="J2273" s="1">
        <v>41.6</v>
      </c>
      <c r="K2273" s="1">
        <f>COUNTIF(A:A,bank_processed_transactions[[#This Row],[transaction_id]])</f>
        <v>1</v>
      </c>
    </row>
    <row r="2274" spans="1:11" x14ac:dyDescent="0.3">
      <c r="A2274" s="1" t="s">
        <v>2387</v>
      </c>
      <c r="B2274" s="2">
        <v>46092</v>
      </c>
      <c r="C2274" s="1" t="s">
        <v>1304</v>
      </c>
      <c r="D2274" s="1" t="s">
        <v>12</v>
      </c>
      <c r="E2274" s="1" t="s">
        <v>13</v>
      </c>
      <c r="F2274" s="1">
        <v>13946.36</v>
      </c>
      <c r="G2274" s="1" t="s">
        <v>94</v>
      </c>
      <c r="H2274" s="2">
        <v>46092</v>
      </c>
      <c r="I2274" s="1" t="s">
        <v>22</v>
      </c>
      <c r="J2274" s="1">
        <v>43.4</v>
      </c>
      <c r="K2274" s="1">
        <f>COUNTIF(A:A,bank_processed_transactions[[#This Row],[transaction_id]])</f>
        <v>1</v>
      </c>
    </row>
    <row r="2275" spans="1:11" x14ac:dyDescent="0.3">
      <c r="A2275" s="1" t="s">
        <v>3063</v>
      </c>
      <c r="B2275" s="2">
        <v>46112</v>
      </c>
      <c r="C2275" s="1" t="s">
        <v>113</v>
      </c>
      <c r="D2275" s="1" t="s">
        <v>35</v>
      </c>
      <c r="E2275" s="1" t="s">
        <v>13</v>
      </c>
      <c r="F2275" s="1">
        <v>9764.18</v>
      </c>
      <c r="G2275" s="1" t="s">
        <v>14</v>
      </c>
      <c r="H2275" s="2">
        <v>46115</v>
      </c>
      <c r="I2275" s="1" t="s">
        <v>15</v>
      </c>
      <c r="J2275" s="1">
        <v>19.100000000000001</v>
      </c>
      <c r="K2275" s="1">
        <f>COUNTIF(A:A,bank_processed_transactions[[#This Row],[transaction_id]])</f>
        <v>1</v>
      </c>
    </row>
    <row r="2276" spans="1:11" x14ac:dyDescent="0.3">
      <c r="A2276" s="1" t="s">
        <v>4270</v>
      </c>
      <c r="B2276" s="2">
        <v>46107</v>
      </c>
      <c r="C2276" s="1" t="s">
        <v>429</v>
      </c>
      <c r="D2276" s="1" t="s">
        <v>18</v>
      </c>
      <c r="E2276" s="1" t="s">
        <v>13</v>
      </c>
      <c r="F2276" s="1">
        <v>4625.93</v>
      </c>
      <c r="G2276" s="1" t="s">
        <v>14</v>
      </c>
      <c r="H2276" s="2">
        <v>46110</v>
      </c>
      <c r="I2276" s="1" t="s">
        <v>15</v>
      </c>
      <c r="J2276" s="1">
        <v>23.1</v>
      </c>
      <c r="K2276" s="1">
        <f>COUNTIF(A:A,bank_processed_transactions[[#This Row],[transaction_id]])</f>
        <v>1</v>
      </c>
    </row>
    <row r="2277" spans="1:11" x14ac:dyDescent="0.3">
      <c r="A2277" s="1" t="s">
        <v>4914</v>
      </c>
      <c r="B2277" s="2">
        <v>46032</v>
      </c>
      <c r="C2277" s="1" t="s">
        <v>516</v>
      </c>
      <c r="D2277" s="1" t="s">
        <v>66</v>
      </c>
      <c r="E2277" s="1" t="s">
        <v>13</v>
      </c>
      <c r="F2277" s="1">
        <v>22017.24</v>
      </c>
      <c r="G2277" s="1" t="s">
        <v>14</v>
      </c>
      <c r="H2277" s="2">
        <v>46035</v>
      </c>
      <c r="I2277" s="1" t="s">
        <v>28</v>
      </c>
      <c r="J2277" s="1">
        <v>5.6</v>
      </c>
      <c r="K2277" s="1">
        <f>COUNTIF(A:A,bank_processed_transactions[[#This Row],[transaction_id]])</f>
        <v>1</v>
      </c>
    </row>
    <row r="2278" spans="1:11" x14ac:dyDescent="0.3">
      <c r="A2278" s="1" t="s">
        <v>2823</v>
      </c>
      <c r="B2278" s="2">
        <v>46035</v>
      </c>
      <c r="C2278" s="1" t="s">
        <v>1903</v>
      </c>
      <c r="D2278" s="1" t="s">
        <v>18</v>
      </c>
      <c r="E2278" s="1" t="s">
        <v>13</v>
      </c>
      <c r="F2278" s="1">
        <v>11787.25</v>
      </c>
      <c r="G2278" s="1" t="s">
        <v>89</v>
      </c>
      <c r="H2278" s="2">
        <v>46035</v>
      </c>
      <c r="I2278" s="1" t="s">
        <v>15</v>
      </c>
      <c r="J2278" s="1">
        <v>42.4</v>
      </c>
      <c r="K2278" s="1">
        <f>COUNTIF(A:A,bank_processed_transactions[[#This Row],[transaction_id]])</f>
        <v>1</v>
      </c>
    </row>
    <row r="2279" spans="1:11" x14ac:dyDescent="0.3">
      <c r="A2279" s="1" t="s">
        <v>4590</v>
      </c>
      <c r="B2279" s="2">
        <v>46059</v>
      </c>
      <c r="C2279" s="1" t="s">
        <v>1874</v>
      </c>
      <c r="D2279" s="1" t="s">
        <v>12</v>
      </c>
      <c r="E2279" s="1" t="s">
        <v>13</v>
      </c>
      <c r="F2279" s="1">
        <v>17650.490000000002</v>
      </c>
      <c r="G2279" s="1" t="s">
        <v>14</v>
      </c>
      <c r="H2279" s="2">
        <v>46062</v>
      </c>
      <c r="I2279" s="1" t="s">
        <v>15</v>
      </c>
      <c r="J2279" s="1">
        <v>28.9</v>
      </c>
      <c r="K2279" s="1">
        <f>COUNTIF(A:A,bank_processed_transactions[[#This Row],[transaction_id]])</f>
        <v>1</v>
      </c>
    </row>
    <row r="2280" spans="1:11" x14ac:dyDescent="0.3">
      <c r="A2280" s="1" t="s">
        <v>899</v>
      </c>
      <c r="B2280" s="2">
        <v>46096</v>
      </c>
      <c r="C2280" s="1" t="s">
        <v>86</v>
      </c>
      <c r="D2280" s="1" t="s">
        <v>66</v>
      </c>
      <c r="E2280" s="1" t="s">
        <v>13</v>
      </c>
      <c r="F2280" s="1">
        <v>835.34</v>
      </c>
      <c r="G2280" s="1" t="s">
        <v>14</v>
      </c>
      <c r="H2280" s="2">
        <v>46097</v>
      </c>
      <c r="I2280" s="1" t="s">
        <v>15</v>
      </c>
      <c r="J2280" s="1">
        <v>38.1</v>
      </c>
      <c r="K2280" s="1">
        <f>COUNTIF(A:A,bank_processed_transactions[[#This Row],[transaction_id]])</f>
        <v>1</v>
      </c>
    </row>
    <row r="2281" spans="1:11" x14ac:dyDescent="0.3">
      <c r="A2281" s="1" t="s">
        <v>2076</v>
      </c>
      <c r="B2281" s="2">
        <v>46028</v>
      </c>
      <c r="C2281" s="1" t="s">
        <v>37</v>
      </c>
      <c r="D2281" s="1" t="s">
        <v>12</v>
      </c>
      <c r="E2281" s="1" t="s">
        <v>55</v>
      </c>
      <c r="F2281" s="1">
        <v>4159.82</v>
      </c>
      <c r="G2281" s="1" t="s">
        <v>14</v>
      </c>
      <c r="H2281" s="2">
        <v>46030</v>
      </c>
      <c r="I2281" s="1" t="s">
        <v>15</v>
      </c>
      <c r="J2281" s="1">
        <v>43.1</v>
      </c>
      <c r="K2281" s="1">
        <f>COUNTIF(A:A,bank_processed_transactions[[#This Row],[transaction_id]])</f>
        <v>1</v>
      </c>
    </row>
    <row r="2282" spans="1:11" x14ac:dyDescent="0.3">
      <c r="A2282" s="1" t="s">
        <v>4958</v>
      </c>
      <c r="B2282" s="2">
        <v>46101</v>
      </c>
      <c r="C2282" s="1" t="s">
        <v>740</v>
      </c>
      <c r="D2282" s="1" t="s">
        <v>66</v>
      </c>
      <c r="E2282" s="1" t="s">
        <v>13</v>
      </c>
      <c r="F2282" s="1">
        <v>4351.78</v>
      </c>
      <c r="G2282" s="1" t="s">
        <v>94</v>
      </c>
      <c r="H2282" s="2">
        <v>46101</v>
      </c>
      <c r="I2282" s="1" t="s">
        <v>15</v>
      </c>
      <c r="J2282" s="1">
        <v>27.1</v>
      </c>
      <c r="K2282" s="1">
        <f>COUNTIF(A:A,bank_processed_transactions[[#This Row],[transaction_id]])</f>
        <v>1</v>
      </c>
    </row>
    <row r="2283" spans="1:11" x14ac:dyDescent="0.3">
      <c r="A2283" s="1" t="s">
        <v>1187</v>
      </c>
      <c r="B2283" s="2">
        <v>46083</v>
      </c>
      <c r="C2283" s="1" t="s">
        <v>934</v>
      </c>
      <c r="D2283" s="1" t="s">
        <v>12</v>
      </c>
      <c r="E2283" s="1" t="s">
        <v>55</v>
      </c>
      <c r="F2283" s="1">
        <v>3067.13</v>
      </c>
      <c r="G2283" s="1" t="s">
        <v>14</v>
      </c>
      <c r="H2283" s="2">
        <v>46083</v>
      </c>
      <c r="I2283" s="1" t="s">
        <v>22</v>
      </c>
      <c r="J2283" s="1">
        <v>65.5</v>
      </c>
      <c r="K2283" s="1">
        <f>COUNTIF(A:A,bank_processed_transactions[[#This Row],[transaction_id]])</f>
        <v>1</v>
      </c>
    </row>
    <row r="2284" spans="1:11" x14ac:dyDescent="0.3">
      <c r="A2284" s="1" t="s">
        <v>260</v>
      </c>
      <c r="B2284" s="2">
        <v>46079</v>
      </c>
      <c r="C2284" s="1" t="s">
        <v>261</v>
      </c>
      <c r="D2284" s="1" t="s">
        <v>46</v>
      </c>
      <c r="E2284" s="1" t="s">
        <v>13</v>
      </c>
      <c r="F2284" s="1">
        <v>13305.38</v>
      </c>
      <c r="G2284" s="1" t="s">
        <v>14</v>
      </c>
      <c r="H2284" s="2">
        <v>46080</v>
      </c>
      <c r="I2284" s="1" t="s">
        <v>28</v>
      </c>
      <c r="J2284" s="1">
        <v>61.5</v>
      </c>
      <c r="K2284" s="1">
        <f>COUNTIF(A:A,bank_processed_transactions[[#This Row],[transaction_id]])</f>
        <v>1</v>
      </c>
    </row>
    <row r="2285" spans="1:11" x14ac:dyDescent="0.3">
      <c r="A2285" s="1" t="s">
        <v>1691</v>
      </c>
      <c r="B2285" s="2">
        <v>46078</v>
      </c>
      <c r="C2285" s="1" t="s">
        <v>1482</v>
      </c>
      <c r="D2285" s="1" t="s">
        <v>12</v>
      </c>
      <c r="E2285" s="1" t="s">
        <v>13</v>
      </c>
      <c r="F2285" s="1">
        <v>3277.86</v>
      </c>
      <c r="G2285" s="1" t="s">
        <v>14</v>
      </c>
      <c r="H2285" s="2">
        <v>46079</v>
      </c>
      <c r="I2285" s="1" t="s">
        <v>22</v>
      </c>
      <c r="J2285" s="1">
        <v>34.200000000000003</v>
      </c>
      <c r="K2285" s="1">
        <f>COUNTIF(A:A,bank_processed_transactions[[#This Row],[transaction_id]])</f>
        <v>1</v>
      </c>
    </row>
    <row r="2286" spans="1:11" x14ac:dyDescent="0.3">
      <c r="A2286" s="1" t="s">
        <v>3577</v>
      </c>
      <c r="B2286" s="2">
        <v>46057</v>
      </c>
      <c r="C2286" s="1" t="s">
        <v>1264</v>
      </c>
      <c r="D2286" s="1" t="s">
        <v>12</v>
      </c>
      <c r="E2286" s="1" t="s">
        <v>13</v>
      </c>
      <c r="F2286" s="1">
        <v>3127.39</v>
      </c>
      <c r="G2286" s="1" t="s">
        <v>14</v>
      </c>
      <c r="H2286" s="2">
        <v>46058</v>
      </c>
      <c r="I2286" s="1" t="s">
        <v>15</v>
      </c>
      <c r="J2286" s="1">
        <v>37.5</v>
      </c>
      <c r="K2286" s="1">
        <f>COUNTIF(A:A,bank_processed_transactions[[#This Row],[transaction_id]])</f>
        <v>1</v>
      </c>
    </row>
    <row r="2287" spans="1:11" x14ac:dyDescent="0.3">
      <c r="A2287" s="1" t="s">
        <v>1326</v>
      </c>
      <c r="B2287" s="2">
        <v>46038</v>
      </c>
      <c r="C2287" s="1" t="s">
        <v>510</v>
      </c>
      <c r="D2287" s="1" t="s">
        <v>12</v>
      </c>
      <c r="E2287" s="1" t="s">
        <v>27</v>
      </c>
      <c r="F2287" s="1">
        <v>5871.12</v>
      </c>
      <c r="G2287" s="1" t="s">
        <v>14</v>
      </c>
      <c r="H2287" s="2">
        <v>46039</v>
      </c>
      <c r="I2287" s="1" t="s">
        <v>15</v>
      </c>
      <c r="J2287" s="1">
        <v>54</v>
      </c>
      <c r="K2287" s="1">
        <f>COUNTIF(A:A,bank_processed_transactions[[#This Row],[transaction_id]])</f>
        <v>1</v>
      </c>
    </row>
    <row r="2288" spans="1:11" x14ac:dyDescent="0.3">
      <c r="A2288" s="1" t="s">
        <v>4634</v>
      </c>
      <c r="B2288" s="2">
        <v>46089</v>
      </c>
      <c r="C2288" s="1" t="s">
        <v>586</v>
      </c>
      <c r="D2288" s="1" t="s">
        <v>12</v>
      </c>
      <c r="E2288" s="1" t="s">
        <v>55</v>
      </c>
      <c r="F2288" s="1">
        <v>9022.32</v>
      </c>
      <c r="G2288" s="1" t="s">
        <v>14</v>
      </c>
      <c r="H2288" s="2">
        <v>46092</v>
      </c>
      <c r="I2288" s="1" t="s">
        <v>15</v>
      </c>
      <c r="J2288" s="1">
        <v>17.899999999999999</v>
      </c>
      <c r="K2288" s="1">
        <f>COUNTIF(A:A,bank_processed_transactions[[#This Row],[transaction_id]])</f>
        <v>1</v>
      </c>
    </row>
    <row r="2289" spans="1:11" x14ac:dyDescent="0.3">
      <c r="A2289" s="1" t="s">
        <v>3087</v>
      </c>
      <c r="B2289" s="2">
        <v>46075</v>
      </c>
      <c r="C2289" s="1" t="s">
        <v>1395</v>
      </c>
      <c r="D2289" s="1" t="s">
        <v>12</v>
      </c>
      <c r="E2289" s="1" t="s">
        <v>27</v>
      </c>
      <c r="F2289" s="1">
        <v>833.63</v>
      </c>
      <c r="G2289" s="1" t="s">
        <v>14</v>
      </c>
      <c r="H2289" s="2">
        <v>46078</v>
      </c>
      <c r="I2289" s="1" t="s">
        <v>15</v>
      </c>
      <c r="J2289" s="1">
        <v>24.5</v>
      </c>
      <c r="K2289" s="1">
        <f>COUNTIF(A:A,bank_processed_transactions[[#This Row],[transaction_id]])</f>
        <v>1</v>
      </c>
    </row>
    <row r="2290" spans="1:11" x14ac:dyDescent="0.3">
      <c r="A2290" s="1" t="s">
        <v>1636</v>
      </c>
      <c r="B2290" s="2">
        <v>46029</v>
      </c>
      <c r="C2290" s="1" t="s">
        <v>520</v>
      </c>
      <c r="D2290" s="1" t="s">
        <v>35</v>
      </c>
      <c r="E2290" s="1" t="s">
        <v>13</v>
      </c>
      <c r="F2290" s="1">
        <v>1110.33</v>
      </c>
      <c r="G2290" s="1" t="s">
        <v>14</v>
      </c>
      <c r="H2290" s="2">
        <v>46034</v>
      </c>
      <c r="I2290" s="1" t="s">
        <v>15</v>
      </c>
      <c r="J2290" s="1">
        <v>42.2</v>
      </c>
      <c r="K2290" s="1">
        <f>COUNTIF(A:A,bank_processed_transactions[[#This Row],[transaction_id]])</f>
        <v>1</v>
      </c>
    </row>
    <row r="2291" spans="1:11" x14ac:dyDescent="0.3">
      <c r="A2291" s="1" t="s">
        <v>552</v>
      </c>
      <c r="B2291" s="2">
        <v>46073</v>
      </c>
      <c r="C2291" s="1" t="s">
        <v>553</v>
      </c>
      <c r="D2291" s="1" t="s">
        <v>12</v>
      </c>
      <c r="E2291" s="1" t="s">
        <v>13</v>
      </c>
      <c r="F2291" s="1">
        <v>6316.19</v>
      </c>
      <c r="G2291" s="1" t="s">
        <v>14</v>
      </c>
      <c r="H2291" s="2">
        <v>46074</v>
      </c>
      <c r="I2291" s="1" t="s">
        <v>15</v>
      </c>
      <c r="J2291" s="1">
        <v>29.3</v>
      </c>
      <c r="K2291" s="1">
        <f>COUNTIF(A:A,bank_processed_transactions[[#This Row],[transaction_id]])</f>
        <v>1</v>
      </c>
    </row>
    <row r="2292" spans="1:11" x14ac:dyDescent="0.3">
      <c r="A2292" s="1" t="s">
        <v>4201</v>
      </c>
      <c r="B2292" s="2">
        <v>46031</v>
      </c>
      <c r="C2292" s="1" t="s">
        <v>1077</v>
      </c>
      <c r="D2292" s="1" t="s">
        <v>18</v>
      </c>
      <c r="E2292" s="1" t="s">
        <v>13</v>
      </c>
      <c r="F2292" s="1">
        <v>5104.8500000000004</v>
      </c>
      <c r="G2292" s="1" t="s">
        <v>14</v>
      </c>
      <c r="H2292" s="2">
        <v>46033</v>
      </c>
      <c r="I2292" s="1" t="s">
        <v>28</v>
      </c>
      <c r="J2292" s="1">
        <v>36.299999999999997</v>
      </c>
      <c r="K2292" s="1">
        <f>COUNTIF(A:A,bank_processed_transactions[[#This Row],[transaction_id]])</f>
        <v>1</v>
      </c>
    </row>
    <row r="2293" spans="1:11" x14ac:dyDescent="0.3">
      <c r="A2293" s="1" t="s">
        <v>341</v>
      </c>
      <c r="B2293" s="2">
        <v>46099</v>
      </c>
      <c r="C2293" s="1" t="s">
        <v>342</v>
      </c>
      <c r="D2293" s="1" t="s">
        <v>18</v>
      </c>
      <c r="E2293" s="1" t="s">
        <v>21</v>
      </c>
      <c r="F2293" s="1">
        <v>4943.6899999999996</v>
      </c>
      <c r="G2293" s="1" t="s">
        <v>14</v>
      </c>
      <c r="H2293" s="2">
        <v>46101</v>
      </c>
      <c r="I2293" s="1" t="s">
        <v>15</v>
      </c>
      <c r="J2293" s="1">
        <v>5.2</v>
      </c>
      <c r="K2293" s="1">
        <f>COUNTIF(A:A,bank_processed_transactions[[#This Row],[transaction_id]])</f>
        <v>1</v>
      </c>
    </row>
    <row r="2294" spans="1:11" x14ac:dyDescent="0.3">
      <c r="A2294" s="1" t="s">
        <v>3271</v>
      </c>
      <c r="B2294" s="2">
        <v>46040</v>
      </c>
      <c r="C2294" s="1" t="s">
        <v>535</v>
      </c>
      <c r="D2294" s="1" t="s">
        <v>18</v>
      </c>
      <c r="E2294" s="1" t="s">
        <v>27</v>
      </c>
      <c r="F2294" s="1">
        <v>20551.38</v>
      </c>
      <c r="G2294" s="1" t="s">
        <v>14</v>
      </c>
      <c r="H2294" s="2">
        <v>46042</v>
      </c>
      <c r="I2294" s="1" t="s">
        <v>15</v>
      </c>
      <c r="J2294" s="1">
        <v>9</v>
      </c>
      <c r="K2294" s="1">
        <f>COUNTIF(A:A,bank_processed_transactions[[#This Row],[transaction_id]])</f>
        <v>1</v>
      </c>
    </row>
    <row r="2295" spans="1:11" x14ac:dyDescent="0.3">
      <c r="A2295" s="1" t="s">
        <v>4452</v>
      </c>
      <c r="B2295" s="2">
        <v>46029</v>
      </c>
      <c r="C2295" s="1" t="s">
        <v>537</v>
      </c>
      <c r="D2295" s="1" t="s">
        <v>12</v>
      </c>
      <c r="E2295" s="1" t="s">
        <v>27</v>
      </c>
      <c r="F2295" s="1">
        <v>2099.2600000000002</v>
      </c>
      <c r="G2295" s="1" t="s">
        <v>14</v>
      </c>
      <c r="H2295" s="2">
        <v>46030</v>
      </c>
      <c r="I2295" s="1" t="s">
        <v>22</v>
      </c>
      <c r="J2295" s="1">
        <v>35.700000000000003</v>
      </c>
      <c r="K2295" s="1">
        <f>COUNTIF(A:A,bank_processed_transactions[[#This Row],[transaction_id]])</f>
        <v>1</v>
      </c>
    </row>
    <row r="2296" spans="1:11" x14ac:dyDescent="0.3">
      <c r="A2296" s="1" t="s">
        <v>4296</v>
      </c>
      <c r="B2296" s="2">
        <v>46049</v>
      </c>
      <c r="C2296" s="1" t="s">
        <v>1883</v>
      </c>
      <c r="D2296" s="1" t="s">
        <v>18</v>
      </c>
      <c r="E2296" s="1" t="s">
        <v>21</v>
      </c>
      <c r="F2296" s="1">
        <v>5590.16</v>
      </c>
      <c r="G2296" s="1" t="s">
        <v>94</v>
      </c>
      <c r="H2296" s="2">
        <v>46052</v>
      </c>
      <c r="I2296" s="1" t="s">
        <v>15</v>
      </c>
      <c r="J2296" s="1">
        <v>21.3</v>
      </c>
      <c r="K2296" s="1">
        <f>COUNTIF(A:A,bank_processed_transactions[[#This Row],[transaction_id]])</f>
        <v>1</v>
      </c>
    </row>
    <row r="2297" spans="1:11" x14ac:dyDescent="0.3">
      <c r="A2297" s="1" t="s">
        <v>2921</v>
      </c>
      <c r="B2297" s="2">
        <v>46057</v>
      </c>
      <c r="C2297" s="1" t="s">
        <v>1223</v>
      </c>
      <c r="D2297" s="1" t="s">
        <v>12</v>
      </c>
      <c r="E2297" s="1" t="s">
        <v>13</v>
      </c>
      <c r="F2297" s="1">
        <v>3875.28</v>
      </c>
      <c r="G2297" s="1" t="s">
        <v>14</v>
      </c>
      <c r="H2297" s="2">
        <v>46057</v>
      </c>
      <c r="I2297" s="1" t="s">
        <v>15</v>
      </c>
      <c r="J2297" s="1">
        <v>6.2</v>
      </c>
      <c r="K2297" s="1">
        <f>COUNTIF(A:A,bank_processed_transactions[[#This Row],[transaction_id]])</f>
        <v>1</v>
      </c>
    </row>
    <row r="2298" spans="1:11" x14ac:dyDescent="0.3">
      <c r="A2298" s="1" t="s">
        <v>4173</v>
      </c>
      <c r="B2298" s="2">
        <v>46093</v>
      </c>
      <c r="C2298" s="1" t="s">
        <v>706</v>
      </c>
      <c r="D2298" s="1" t="s">
        <v>35</v>
      </c>
      <c r="E2298" s="1" t="s">
        <v>13</v>
      </c>
      <c r="F2298" s="1">
        <v>3494.66</v>
      </c>
      <c r="G2298" s="1" t="s">
        <v>14</v>
      </c>
      <c r="H2298" s="2">
        <v>46095</v>
      </c>
      <c r="I2298" s="1" t="s">
        <v>22</v>
      </c>
      <c r="J2298" s="1">
        <v>13.8</v>
      </c>
      <c r="K2298" s="1">
        <f>COUNTIF(A:A,bank_processed_transactions[[#This Row],[transaction_id]])</f>
        <v>1</v>
      </c>
    </row>
    <row r="2299" spans="1:11" x14ac:dyDescent="0.3">
      <c r="A2299" s="1" t="s">
        <v>2834</v>
      </c>
      <c r="B2299" s="2">
        <v>46069</v>
      </c>
      <c r="C2299" s="1" t="s">
        <v>2759</v>
      </c>
      <c r="D2299" s="1" t="s">
        <v>66</v>
      </c>
      <c r="E2299" s="1" t="s">
        <v>13</v>
      </c>
      <c r="F2299" s="1">
        <v>3966.51</v>
      </c>
      <c r="G2299" s="1" t="s">
        <v>14</v>
      </c>
      <c r="H2299" s="2">
        <v>46072</v>
      </c>
      <c r="I2299" s="1" t="s">
        <v>15</v>
      </c>
      <c r="J2299" s="1">
        <v>14.2</v>
      </c>
      <c r="K2299" s="1">
        <f>COUNTIF(A:A,bank_processed_transactions[[#This Row],[transaction_id]])</f>
        <v>1</v>
      </c>
    </row>
    <row r="2300" spans="1:11" x14ac:dyDescent="0.3">
      <c r="A2300" s="1" t="s">
        <v>2784</v>
      </c>
      <c r="B2300" s="2">
        <v>46111</v>
      </c>
      <c r="C2300" s="1" t="s">
        <v>257</v>
      </c>
      <c r="D2300" s="1" t="s">
        <v>35</v>
      </c>
      <c r="E2300" s="1" t="s">
        <v>55</v>
      </c>
      <c r="F2300" s="1">
        <v>7509.31</v>
      </c>
      <c r="G2300" s="1" t="s">
        <v>14</v>
      </c>
      <c r="H2300" s="2">
        <v>46114</v>
      </c>
      <c r="I2300" s="1" t="s">
        <v>28</v>
      </c>
      <c r="J2300" s="1">
        <v>43.8</v>
      </c>
      <c r="K2300" s="1">
        <f>COUNTIF(A:A,bank_processed_transactions[[#This Row],[transaction_id]])</f>
        <v>1</v>
      </c>
    </row>
    <row r="2301" spans="1:11" x14ac:dyDescent="0.3">
      <c r="A2301" s="1" t="s">
        <v>4446</v>
      </c>
      <c r="B2301" s="2">
        <v>46050</v>
      </c>
      <c r="C2301" s="1" t="s">
        <v>1124</v>
      </c>
      <c r="D2301" s="1" t="s">
        <v>46</v>
      </c>
      <c r="E2301" s="1" t="s">
        <v>27</v>
      </c>
      <c r="F2301" s="1">
        <v>1416.35</v>
      </c>
      <c r="G2301" s="1" t="s">
        <v>94</v>
      </c>
      <c r="H2301" s="2">
        <v>46050</v>
      </c>
      <c r="I2301" s="1" t="s">
        <v>15</v>
      </c>
      <c r="J2301" s="1">
        <v>52.5</v>
      </c>
      <c r="K2301" s="1">
        <f>COUNTIF(A:A,bank_processed_transactions[[#This Row],[transaction_id]])</f>
        <v>1</v>
      </c>
    </row>
    <row r="2302" spans="1:11" x14ac:dyDescent="0.3">
      <c r="A2302" s="1" t="s">
        <v>3500</v>
      </c>
      <c r="B2302" s="2">
        <v>46074</v>
      </c>
      <c r="C2302" s="1" t="s">
        <v>3501</v>
      </c>
      <c r="D2302" s="1" t="s">
        <v>35</v>
      </c>
      <c r="E2302" s="1" t="s">
        <v>27</v>
      </c>
      <c r="F2302" s="1">
        <v>1689.35</v>
      </c>
      <c r="G2302" s="1" t="s">
        <v>14</v>
      </c>
      <c r="H2302" s="2">
        <v>46075</v>
      </c>
      <c r="I2302" s="1" t="s">
        <v>22</v>
      </c>
      <c r="J2302" s="1">
        <v>32.4</v>
      </c>
      <c r="K2302" s="1">
        <f>COUNTIF(A:A,bank_processed_transactions[[#This Row],[transaction_id]])</f>
        <v>1</v>
      </c>
    </row>
    <row r="2303" spans="1:11" x14ac:dyDescent="0.3">
      <c r="A2303" s="1" t="s">
        <v>3980</v>
      </c>
      <c r="B2303" s="2">
        <v>46076</v>
      </c>
      <c r="C2303" s="1" t="s">
        <v>1146</v>
      </c>
      <c r="D2303" s="1" t="s">
        <v>35</v>
      </c>
      <c r="E2303" s="1" t="s">
        <v>13</v>
      </c>
      <c r="F2303" s="1">
        <v>8740.84</v>
      </c>
      <c r="G2303" s="1" t="s">
        <v>14</v>
      </c>
      <c r="H2303" s="2">
        <v>46077</v>
      </c>
      <c r="I2303" s="1" t="s">
        <v>28</v>
      </c>
      <c r="J2303" s="1">
        <v>77.8</v>
      </c>
      <c r="K2303" s="1">
        <f>COUNTIF(A:A,bank_processed_transactions[[#This Row],[transaction_id]])</f>
        <v>1</v>
      </c>
    </row>
    <row r="2304" spans="1:11" x14ac:dyDescent="0.3">
      <c r="A2304" s="1" t="s">
        <v>2969</v>
      </c>
      <c r="B2304" s="2">
        <v>46056</v>
      </c>
      <c r="C2304" s="1" t="s">
        <v>2155</v>
      </c>
      <c r="D2304" s="1" t="s">
        <v>12</v>
      </c>
      <c r="E2304" s="1" t="s">
        <v>27</v>
      </c>
      <c r="F2304" s="1">
        <v>10285.870000000001</v>
      </c>
      <c r="G2304" s="1" t="s">
        <v>14</v>
      </c>
      <c r="H2304" s="2">
        <v>46056</v>
      </c>
      <c r="I2304" s="1" t="s">
        <v>15</v>
      </c>
      <c r="J2304" s="1">
        <v>19.600000000000001</v>
      </c>
      <c r="K2304" s="1">
        <f>COUNTIF(A:A,bank_processed_transactions[[#This Row],[transaction_id]])</f>
        <v>1</v>
      </c>
    </row>
    <row r="2305" spans="1:11" x14ac:dyDescent="0.3">
      <c r="A2305" s="1" t="s">
        <v>3507</v>
      </c>
      <c r="B2305" s="2">
        <v>46040</v>
      </c>
      <c r="C2305" s="1" t="s">
        <v>757</v>
      </c>
      <c r="D2305" s="1" t="s">
        <v>18</v>
      </c>
      <c r="E2305" s="1" t="s">
        <v>21</v>
      </c>
      <c r="F2305" s="1">
        <v>2334.41</v>
      </c>
      <c r="G2305" s="1" t="s">
        <v>14</v>
      </c>
      <c r="H2305" s="2">
        <v>46043</v>
      </c>
      <c r="I2305" s="1" t="s">
        <v>22</v>
      </c>
      <c r="J2305" s="1">
        <v>15.1</v>
      </c>
      <c r="K2305" s="1">
        <f>COUNTIF(A:A,bank_processed_transactions[[#This Row],[transaction_id]])</f>
        <v>1</v>
      </c>
    </row>
    <row r="2306" spans="1:11" x14ac:dyDescent="0.3">
      <c r="A2306" s="1" t="s">
        <v>3946</v>
      </c>
      <c r="B2306" s="2">
        <v>46055</v>
      </c>
      <c r="C2306" s="1" t="s">
        <v>354</v>
      </c>
      <c r="D2306" s="1" t="s">
        <v>46</v>
      </c>
      <c r="E2306" s="1" t="s">
        <v>13</v>
      </c>
      <c r="F2306" s="1">
        <v>4496.6499999999996</v>
      </c>
      <c r="G2306" s="1" t="s">
        <v>14</v>
      </c>
      <c r="H2306" s="2">
        <v>46055</v>
      </c>
      <c r="I2306" s="1" t="s">
        <v>22</v>
      </c>
      <c r="J2306" s="1">
        <v>40.4</v>
      </c>
      <c r="K2306" s="1">
        <f>COUNTIF(A:A,bank_processed_transactions[[#This Row],[transaction_id]])</f>
        <v>1</v>
      </c>
    </row>
    <row r="2307" spans="1:11" x14ac:dyDescent="0.3">
      <c r="A2307" s="1" t="s">
        <v>4898</v>
      </c>
      <c r="B2307" s="2">
        <v>46058</v>
      </c>
      <c r="C2307" s="1" t="s">
        <v>1364</v>
      </c>
      <c r="D2307" s="1" t="s">
        <v>18</v>
      </c>
      <c r="E2307" s="1" t="s">
        <v>13</v>
      </c>
      <c r="F2307" s="1">
        <v>3868.63</v>
      </c>
      <c r="G2307" s="1" t="s">
        <v>14</v>
      </c>
      <c r="H2307" s="2">
        <v>46059</v>
      </c>
      <c r="I2307" s="1" t="s">
        <v>15</v>
      </c>
      <c r="J2307" s="1">
        <v>53.8</v>
      </c>
      <c r="K2307" s="1">
        <f>COUNTIF(A:A,bank_processed_transactions[[#This Row],[transaction_id]])</f>
        <v>1</v>
      </c>
    </row>
    <row r="2308" spans="1:11" x14ac:dyDescent="0.3">
      <c r="A2308" s="1" t="s">
        <v>2883</v>
      </c>
      <c r="B2308" s="2">
        <v>46060</v>
      </c>
      <c r="C2308" s="1" t="s">
        <v>660</v>
      </c>
      <c r="D2308" s="1" t="s">
        <v>12</v>
      </c>
      <c r="E2308" s="1" t="s">
        <v>21</v>
      </c>
      <c r="F2308" s="1">
        <v>943.55</v>
      </c>
      <c r="G2308" s="1" t="s">
        <v>14</v>
      </c>
      <c r="H2308" s="2">
        <v>46061</v>
      </c>
      <c r="I2308" s="1" t="s">
        <v>28</v>
      </c>
      <c r="J2308" s="1">
        <v>44.1</v>
      </c>
      <c r="K2308" s="1">
        <f>COUNTIF(A:A,bank_processed_transactions[[#This Row],[transaction_id]])</f>
        <v>1</v>
      </c>
    </row>
    <row r="2309" spans="1:11" x14ac:dyDescent="0.3">
      <c r="A2309" s="1" t="s">
        <v>4359</v>
      </c>
      <c r="B2309" s="2">
        <v>46067</v>
      </c>
      <c r="C2309" s="1" t="s">
        <v>1438</v>
      </c>
      <c r="D2309" s="1" t="s">
        <v>18</v>
      </c>
      <c r="E2309" s="1" t="s">
        <v>13</v>
      </c>
      <c r="F2309" s="1">
        <v>31752.42</v>
      </c>
      <c r="G2309" s="1" t="s">
        <v>14</v>
      </c>
      <c r="H2309" s="2">
        <v>46068</v>
      </c>
      <c r="I2309" s="1" t="s">
        <v>22</v>
      </c>
      <c r="J2309" s="1">
        <v>48.5</v>
      </c>
      <c r="K2309" s="1">
        <f>COUNTIF(A:A,bank_processed_transactions[[#This Row],[transaction_id]])</f>
        <v>1</v>
      </c>
    </row>
    <row r="2310" spans="1:11" x14ac:dyDescent="0.3">
      <c r="A2310" s="1" t="s">
        <v>4962</v>
      </c>
      <c r="B2310" s="2">
        <v>46110</v>
      </c>
      <c r="C2310" s="1" t="s">
        <v>1553</v>
      </c>
      <c r="D2310" s="1" t="s">
        <v>18</v>
      </c>
      <c r="E2310" s="1" t="s">
        <v>55</v>
      </c>
      <c r="F2310" s="1">
        <v>1530.96</v>
      </c>
      <c r="G2310" s="1" t="s">
        <v>14</v>
      </c>
      <c r="H2310" s="2">
        <v>46113</v>
      </c>
      <c r="I2310" s="1" t="s">
        <v>15</v>
      </c>
      <c r="J2310" s="1">
        <v>41.6</v>
      </c>
      <c r="K2310" s="1">
        <f>COUNTIF(A:A,bank_processed_transactions[[#This Row],[transaction_id]])</f>
        <v>1</v>
      </c>
    </row>
    <row r="2311" spans="1:11" x14ac:dyDescent="0.3">
      <c r="A2311" s="1" t="s">
        <v>4048</v>
      </c>
      <c r="B2311" s="2">
        <v>46108</v>
      </c>
      <c r="C2311" s="1" t="s">
        <v>777</v>
      </c>
      <c r="D2311" s="1" t="s">
        <v>12</v>
      </c>
      <c r="E2311" s="1" t="s">
        <v>27</v>
      </c>
      <c r="F2311" s="1">
        <v>2400.9499999999998</v>
      </c>
      <c r="G2311" s="1" t="s">
        <v>14</v>
      </c>
      <c r="H2311" s="2">
        <v>46111</v>
      </c>
      <c r="I2311" s="1" t="s">
        <v>22</v>
      </c>
      <c r="J2311" s="1">
        <v>14</v>
      </c>
      <c r="K2311" s="1">
        <f>COUNTIF(A:A,bank_processed_transactions[[#This Row],[transaction_id]])</f>
        <v>1</v>
      </c>
    </row>
    <row r="2312" spans="1:11" x14ac:dyDescent="0.3">
      <c r="A2312" s="1" t="s">
        <v>1372</v>
      </c>
      <c r="B2312" s="2">
        <v>46093</v>
      </c>
      <c r="C2312" s="1" t="s">
        <v>188</v>
      </c>
      <c r="D2312" s="1" t="s">
        <v>12</v>
      </c>
      <c r="E2312" s="1" t="s">
        <v>13</v>
      </c>
      <c r="F2312" s="1">
        <v>11826.65</v>
      </c>
      <c r="G2312" s="1" t="s">
        <v>14</v>
      </c>
      <c r="H2312" s="2">
        <v>46094</v>
      </c>
      <c r="I2312" s="1" t="s">
        <v>15</v>
      </c>
      <c r="J2312" s="1">
        <v>81.2</v>
      </c>
      <c r="K2312" s="1">
        <f>COUNTIF(A:A,bank_processed_transactions[[#This Row],[transaction_id]])</f>
        <v>1</v>
      </c>
    </row>
    <row r="2313" spans="1:11" x14ac:dyDescent="0.3">
      <c r="A2313" s="1" t="s">
        <v>3822</v>
      </c>
      <c r="B2313" s="2">
        <v>46023</v>
      </c>
      <c r="C2313" s="1" t="s">
        <v>480</v>
      </c>
      <c r="D2313" s="1" t="s">
        <v>35</v>
      </c>
      <c r="E2313" s="1" t="s">
        <v>13</v>
      </c>
      <c r="F2313" s="1">
        <v>322.94</v>
      </c>
      <c r="G2313" s="1" t="s">
        <v>94</v>
      </c>
      <c r="H2313" s="2">
        <v>46026</v>
      </c>
      <c r="I2313" s="1" t="s">
        <v>28</v>
      </c>
      <c r="J2313" s="1">
        <v>55</v>
      </c>
      <c r="K2313" s="1">
        <f>COUNTIF(A:A,bank_processed_transactions[[#This Row],[transaction_id]])</f>
        <v>1</v>
      </c>
    </row>
    <row r="2314" spans="1:11" x14ac:dyDescent="0.3">
      <c r="A2314" s="1" t="s">
        <v>4356</v>
      </c>
      <c r="B2314" s="2">
        <v>46026</v>
      </c>
      <c r="C2314" s="1" t="s">
        <v>2956</v>
      </c>
      <c r="D2314" s="1" t="s">
        <v>12</v>
      </c>
      <c r="E2314" s="1" t="s">
        <v>27</v>
      </c>
      <c r="F2314" s="1">
        <v>724.99</v>
      </c>
      <c r="G2314" s="1" t="s">
        <v>14</v>
      </c>
      <c r="H2314" s="2">
        <v>46026</v>
      </c>
      <c r="I2314" s="1" t="s">
        <v>22</v>
      </c>
      <c r="J2314" s="1">
        <v>23.8</v>
      </c>
      <c r="K2314" s="1">
        <f>COUNTIF(A:A,bank_processed_transactions[[#This Row],[transaction_id]])</f>
        <v>1</v>
      </c>
    </row>
    <row r="2315" spans="1:11" x14ac:dyDescent="0.3">
      <c r="A2315" s="1" t="s">
        <v>1749</v>
      </c>
      <c r="B2315" s="2">
        <v>46106</v>
      </c>
      <c r="C2315" s="1" t="s">
        <v>942</v>
      </c>
      <c r="D2315" s="1" t="s">
        <v>66</v>
      </c>
      <c r="E2315" s="1" t="s">
        <v>21</v>
      </c>
      <c r="F2315" s="1">
        <v>5754.31</v>
      </c>
      <c r="G2315" s="1" t="s">
        <v>14</v>
      </c>
      <c r="H2315" s="2">
        <v>46109</v>
      </c>
      <c r="I2315" s="1" t="s">
        <v>28</v>
      </c>
      <c r="J2315" s="1">
        <v>41.1</v>
      </c>
      <c r="K2315" s="1">
        <f>COUNTIF(A:A,bank_processed_transactions[[#This Row],[transaction_id]])</f>
        <v>1</v>
      </c>
    </row>
    <row r="2316" spans="1:11" x14ac:dyDescent="0.3">
      <c r="A2316" s="1" t="s">
        <v>2723</v>
      </c>
      <c r="B2316" s="2">
        <v>46080</v>
      </c>
      <c r="C2316" s="1" t="s">
        <v>577</v>
      </c>
      <c r="D2316" s="1" t="s">
        <v>12</v>
      </c>
      <c r="E2316" s="1" t="s">
        <v>27</v>
      </c>
      <c r="F2316" s="1">
        <v>2515.09</v>
      </c>
      <c r="G2316" s="1" t="s">
        <v>14</v>
      </c>
      <c r="H2316" s="2">
        <v>46081</v>
      </c>
      <c r="I2316" s="1" t="s">
        <v>15</v>
      </c>
      <c r="J2316" s="1">
        <v>25.2</v>
      </c>
      <c r="K2316" s="1">
        <f>COUNTIF(A:A,bank_processed_transactions[[#This Row],[transaction_id]])</f>
        <v>1</v>
      </c>
    </row>
    <row r="2317" spans="1:11" x14ac:dyDescent="0.3">
      <c r="A2317" s="1" t="s">
        <v>1658</v>
      </c>
      <c r="B2317" s="2">
        <v>46028</v>
      </c>
      <c r="C2317" s="1" t="s">
        <v>852</v>
      </c>
      <c r="D2317" s="1" t="s">
        <v>46</v>
      </c>
      <c r="E2317" s="1" t="s">
        <v>13</v>
      </c>
      <c r="F2317" s="1">
        <v>4748.76</v>
      </c>
      <c r="G2317" s="1" t="s">
        <v>14</v>
      </c>
      <c r="H2317" s="2">
        <v>46028</v>
      </c>
      <c r="I2317" s="1" t="s">
        <v>22</v>
      </c>
      <c r="J2317" s="1">
        <v>33.5</v>
      </c>
      <c r="K2317" s="1">
        <f>COUNTIF(A:A,bank_processed_transactions[[#This Row],[transaction_id]])</f>
        <v>1</v>
      </c>
    </row>
    <row r="2318" spans="1:11" x14ac:dyDescent="0.3">
      <c r="A2318" s="1" t="s">
        <v>3451</v>
      </c>
      <c r="B2318" s="2">
        <v>46065</v>
      </c>
      <c r="C2318" s="1" t="s">
        <v>233</v>
      </c>
      <c r="D2318" s="1" t="s">
        <v>12</v>
      </c>
      <c r="E2318" s="1" t="s">
        <v>27</v>
      </c>
      <c r="F2318" s="1">
        <v>3489.15</v>
      </c>
      <c r="G2318" s="1" t="s">
        <v>14</v>
      </c>
      <c r="H2318" s="2">
        <v>46066</v>
      </c>
      <c r="I2318" s="1" t="s">
        <v>22</v>
      </c>
      <c r="J2318" s="1">
        <v>18.7</v>
      </c>
      <c r="K2318" s="1">
        <f>COUNTIF(A:A,bank_processed_transactions[[#This Row],[transaction_id]])</f>
        <v>1</v>
      </c>
    </row>
    <row r="2319" spans="1:11" x14ac:dyDescent="0.3">
      <c r="A2319" s="1" t="s">
        <v>3480</v>
      </c>
      <c r="B2319" s="2">
        <v>46056</v>
      </c>
      <c r="C2319" s="1" t="s">
        <v>1300</v>
      </c>
      <c r="D2319" s="1" t="s">
        <v>18</v>
      </c>
      <c r="E2319" s="1" t="s">
        <v>13</v>
      </c>
      <c r="F2319" s="1">
        <v>3738.66</v>
      </c>
      <c r="G2319" s="1" t="s">
        <v>14</v>
      </c>
      <c r="H2319" s="2">
        <v>46059</v>
      </c>
      <c r="I2319" s="1" t="s">
        <v>15</v>
      </c>
      <c r="J2319" s="1">
        <v>27.7</v>
      </c>
      <c r="K2319" s="1">
        <f>COUNTIF(A:A,bank_processed_transactions[[#This Row],[transaction_id]])</f>
        <v>1</v>
      </c>
    </row>
    <row r="2320" spans="1:11" x14ac:dyDescent="0.3">
      <c r="A2320" s="1" t="s">
        <v>1310</v>
      </c>
      <c r="B2320" s="2">
        <v>46026</v>
      </c>
      <c r="C2320" s="1" t="s">
        <v>1311</v>
      </c>
      <c r="D2320" s="1" t="s">
        <v>66</v>
      </c>
      <c r="E2320" s="1" t="s">
        <v>27</v>
      </c>
      <c r="F2320" s="1">
        <v>2076.6</v>
      </c>
      <c r="G2320" s="1" t="s">
        <v>14</v>
      </c>
      <c r="H2320" s="2">
        <v>46031</v>
      </c>
      <c r="I2320" s="1" t="s">
        <v>22</v>
      </c>
      <c r="J2320" s="1">
        <v>4.5999999999999996</v>
      </c>
      <c r="K2320" s="1">
        <f>COUNTIF(A:A,bank_processed_transactions[[#This Row],[transaction_id]])</f>
        <v>1</v>
      </c>
    </row>
    <row r="2321" spans="1:11" x14ac:dyDescent="0.3">
      <c r="A2321" s="1" t="s">
        <v>1652</v>
      </c>
      <c r="B2321" s="2">
        <v>46072</v>
      </c>
      <c r="C2321" s="1" t="s">
        <v>1168</v>
      </c>
      <c r="D2321" s="1" t="s">
        <v>18</v>
      </c>
      <c r="E2321" s="1" t="s">
        <v>55</v>
      </c>
      <c r="F2321" s="1">
        <v>250000</v>
      </c>
      <c r="G2321" s="1" t="s">
        <v>14</v>
      </c>
      <c r="H2321" s="2">
        <v>46074</v>
      </c>
      <c r="I2321" s="1" t="s">
        <v>15</v>
      </c>
      <c r="J2321" s="1">
        <v>36.5</v>
      </c>
      <c r="K2321" s="1">
        <f>COUNTIF(A:A,bank_processed_transactions[[#This Row],[transaction_id]])</f>
        <v>1</v>
      </c>
    </row>
    <row r="2322" spans="1:11" x14ac:dyDescent="0.3">
      <c r="A2322" s="1" t="s">
        <v>4171</v>
      </c>
      <c r="B2322" s="2">
        <v>46066</v>
      </c>
      <c r="C2322" s="1" t="s">
        <v>1059</v>
      </c>
      <c r="D2322" s="1" t="s">
        <v>46</v>
      </c>
      <c r="E2322" s="1" t="s">
        <v>27</v>
      </c>
      <c r="F2322" s="1">
        <v>10343.56</v>
      </c>
      <c r="G2322" s="1" t="s">
        <v>14</v>
      </c>
      <c r="H2322" s="2">
        <v>46067</v>
      </c>
      <c r="I2322" s="1" t="s">
        <v>15</v>
      </c>
      <c r="J2322" s="1">
        <v>25.6</v>
      </c>
      <c r="K2322" s="1">
        <f>COUNTIF(A:A,bank_processed_transactions[[#This Row],[transaction_id]])</f>
        <v>1</v>
      </c>
    </row>
    <row r="2323" spans="1:11" x14ac:dyDescent="0.3">
      <c r="A2323" s="1" t="s">
        <v>4787</v>
      </c>
      <c r="B2323" s="2">
        <v>46063</v>
      </c>
      <c r="C2323" s="1" t="s">
        <v>1068</v>
      </c>
      <c r="D2323" s="1" t="s">
        <v>12</v>
      </c>
      <c r="E2323" s="1" t="s">
        <v>55</v>
      </c>
      <c r="F2323" s="1">
        <v>5524.52</v>
      </c>
      <c r="G2323" s="1" t="s">
        <v>89</v>
      </c>
      <c r="H2323" s="2">
        <v>46065</v>
      </c>
      <c r="I2323" s="1" t="s">
        <v>22</v>
      </c>
      <c r="J2323" s="1">
        <v>60.5</v>
      </c>
      <c r="K2323" s="1">
        <f>COUNTIF(A:A,bank_processed_transactions[[#This Row],[transaction_id]])</f>
        <v>1</v>
      </c>
    </row>
    <row r="2324" spans="1:11" x14ac:dyDescent="0.3">
      <c r="A2324" s="1" t="s">
        <v>3438</v>
      </c>
      <c r="B2324" s="2">
        <v>46060</v>
      </c>
      <c r="C2324" s="1" t="s">
        <v>1432</v>
      </c>
      <c r="D2324" s="1" t="s">
        <v>12</v>
      </c>
      <c r="E2324" s="1" t="s">
        <v>27</v>
      </c>
      <c r="F2324" s="1">
        <v>4193.0600000000004</v>
      </c>
      <c r="G2324" s="1" t="s">
        <v>14</v>
      </c>
      <c r="H2324" s="2">
        <v>46063</v>
      </c>
      <c r="I2324" s="1" t="s">
        <v>22</v>
      </c>
      <c r="J2324" s="1">
        <v>5.3</v>
      </c>
      <c r="K2324" s="1">
        <f>COUNTIF(A:A,bank_processed_transactions[[#This Row],[transaction_id]])</f>
        <v>1</v>
      </c>
    </row>
    <row r="2325" spans="1:11" x14ac:dyDescent="0.3">
      <c r="A2325" s="1" t="s">
        <v>4445</v>
      </c>
      <c r="B2325" s="2">
        <v>46058</v>
      </c>
      <c r="C2325" s="1" t="s">
        <v>822</v>
      </c>
      <c r="D2325" s="1" t="s">
        <v>12</v>
      </c>
      <c r="E2325" s="1" t="s">
        <v>13</v>
      </c>
      <c r="F2325" s="1">
        <v>6673.18</v>
      </c>
      <c r="G2325" s="1" t="s">
        <v>14</v>
      </c>
      <c r="H2325" s="2">
        <v>46059</v>
      </c>
      <c r="I2325" s="1" t="s">
        <v>15</v>
      </c>
      <c r="J2325" s="1">
        <v>43.2</v>
      </c>
      <c r="K2325" s="1">
        <f>COUNTIF(A:A,bank_processed_transactions[[#This Row],[transaction_id]])</f>
        <v>1</v>
      </c>
    </row>
    <row r="2326" spans="1:11" x14ac:dyDescent="0.3">
      <c r="A2326" s="1" t="s">
        <v>3923</v>
      </c>
      <c r="B2326" s="2">
        <v>46066</v>
      </c>
      <c r="C2326" s="1" t="s">
        <v>3818</v>
      </c>
      <c r="D2326" s="1" t="s">
        <v>12</v>
      </c>
      <c r="E2326" s="1" t="s">
        <v>21</v>
      </c>
      <c r="F2326" s="1">
        <v>1776.46</v>
      </c>
      <c r="G2326" s="1" t="s">
        <v>14</v>
      </c>
      <c r="H2326" s="2">
        <v>46069</v>
      </c>
      <c r="I2326" s="1" t="s">
        <v>15</v>
      </c>
      <c r="J2326" s="1">
        <v>39.1</v>
      </c>
      <c r="K2326" s="1">
        <f>COUNTIF(A:A,bank_processed_transactions[[#This Row],[transaction_id]])</f>
        <v>1</v>
      </c>
    </row>
    <row r="2327" spans="1:11" x14ac:dyDescent="0.3">
      <c r="A2327" s="1" t="s">
        <v>1144</v>
      </c>
      <c r="B2327" s="2">
        <v>46064</v>
      </c>
      <c r="C2327" s="1" t="s">
        <v>559</v>
      </c>
      <c r="D2327" s="1" t="s">
        <v>12</v>
      </c>
      <c r="E2327" s="1" t="s">
        <v>55</v>
      </c>
      <c r="F2327" s="1">
        <v>76530.539999999994</v>
      </c>
      <c r="G2327" s="1" t="s">
        <v>14</v>
      </c>
      <c r="H2327" s="2">
        <v>46067</v>
      </c>
      <c r="I2327" s="1" t="s">
        <v>28</v>
      </c>
      <c r="J2327" s="1">
        <v>3.3</v>
      </c>
      <c r="K2327" s="1">
        <f>COUNTIF(A:A,bank_processed_transactions[[#This Row],[transaction_id]])</f>
        <v>1</v>
      </c>
    </row>
    <row r="2328" spans="1:11" x14ac:dyDescent="0.3">
      <c r="A2328" s="1" t="s">
        <v>1495</v>
      </c>
      <c r="B2328" s="2">
        <v>46093</v>
      </c>
      <c r="C2328" s="1" t="s">
        <v>605</v>
      </c>
      <c r="D2328" s="1" t="s">
        <v>35</v>
      </c>
      <c r="E2328" s="1" t="s">
        <v>27</v>
      </c>
      <c r="F2328" s="1">
        <v>853.76</v>
      </c>
      <c r="G2328" s="1" t="s">
        <v>14</v>
      </c>
      <c r="H2328" s="2">
        <v>46094</v>
      </c>
      <c r="I2328" s="1" t="s">
        <v>15</v>
      </c>
      <c r="J2328" s="1">
        <v>15.7</v>
      </c>
      <c r="K2328" s="1">
        <f>COUNTIF(A:A,bank_processed_transactions[[#This Row],[transaction_id]])</f>
        <v>1</v>
      </c>
    </row>
    <row r="2329" spans="1:11" x14ac:dyDescent="0.3">
      <c r="A2329" s="1" t="s">
        <v>1695</v>
      </c>
      <c r="B2329" s="2">
        <v>46102</v>
      </c>
      <c r="C2329" s="1" t="s">
        <v>595</v>
      </c>
      <c r="D2329" s="1" t="s">
        <v>35</v>
      </c>
      <c r="E2329" s="1" t="s">
        <v>27</v>
      </c>
      <c r="F2329" s="1">
        <v>2230.0300000000002</v>
      </c>
      <c r="G2329" s="1" t="s">
        <v>14</v>
      </c>
      <c r="H2329" s="2">
        <v>46102</v>
      </c>
      <c r="I2329" s="1" t="s">
        <v>15</v>
      </c>
      <c r="J2329" s="1">
        <v>34.299999999999997</v>
      </c>
      <c r="K2329" s="1">
        <f>COUNTIF(A:A,bank_processed_transactions[[#This Row],[transaction_id]])</f>
        <v>1</v>
      </c>
    </row>
    <row r="2330" spans="1:11" x14ac:dyDescent="0.3">
      <c r="A2330" s="1" t="s">
        <v>2503</v>
      </c>
      <c r="B2330" s="2">
        <v>46098</v>
      </c>
      <c r="C2330" s="1" t="s">
        <v>200</v>
      </c>
      <c r="D2330" s="1" t="s">
        <v>12</v>
      </c>
      <c r="E2330" s="1" t="s">
        <v>27</v>
      </c>
      <c r="F2330" s="1">
        <v>54045.52</v>
      </c>
      <c r="G2330" s="1" t="s">
        <v>14</v>
      </c>
      <c r="H2330" s="2">
        <v>46099</v>
      </c>
      <c r="I2330" s="1" t="s">
        <v>22</v>
      </c>
      <c r="J2330" s="1">
        <v>9.1999999999999993</v>
      </c>
      <c r="K2330" s="1">
        <f>COUNTIF(A:A,bank_processed_transactions[[#This Row],[transaction_id]])</f>
        <v>1</v>
      </c>
    </row>
    <row r="2331" spans="1:11" x14ac:dyDescent="0.3">
      <c r="A2331" s="1" t="s">
        <v>2941</v>
      </c>
      <c r="B2331" s="2">
        <v>46084</v>
      </c>
      <c r="C2331" s="1" t="s">
        <v>2386</v>
      </c>
      <c r="D2331" s="1" t="s">
        <v>12</v>
      </c>
      <c r="E2331" s="1" t="s">
        <v>55</v>
      </c>
      <c r="F2331" s="1">
        <v>12151.35</v>
      </c>
      <c r="G2331" s="1" t="s">
        <v>14</v>
      </c>
      <c r="H2331" s="2">
        <v>46086</v>
      </c>
      <c r="I2331" s="1" t="s">
        <v>28</v>
      </c>
      <c r="J2331" s="1">
        <v>12.3</v>
      </c>
      <c r="K2331" s="1">
        <f>COUNTIF(A:A,bank_processed_transactions[[#This Row],[transaction_id]])</f>
        <v>1</v>
      </c>
    </row>
    <row r="2332" spans="1:11" x14ac:dyDescent="0.3">
      <c r="A2332" s="1" t="s">
        <v>1847</v>
      </c>
      <c r="B2332" s="2">
        <v>46098</v>
      </c>
      <c r="C2332" s="1" t="s">
        <v>478</v>
      </c>
      <c r="D2332" s="1" t="s">
        <v>18</v>
      </c>
      <c r="E2332" s="1" t="s">
        <v>21</v>
      </c>
      <c r="F2332" s="1">
        <v>1919.05</v>
      </c>
      <c r="G2332" s="1" t="s">
        <v>14</v>
      </c>
      <c r="H2332" s="2">
        <v>46103</v>
      </c>
      <c r="I2332" s="1" t="s">
        <v>15</v>
      </c>
      <c r="J2332" s="1">
        <v>40.5</v>
      </c>
      <c r="K2332" s="1">
        <f>COUNTIF(A:A,bank_processed_transactions[[#This Row],[transaction_id]])</f>
        <v>1</v>
      </c>
    </row>
    <row r="2333" spans="1:11" x14ac:dyDescent="0.3">
      <c r="A2333" s="1" t="s">
        <v>3403</v>
      </c>
      <c r="B2333" s="2">
        <v>46109</v>
      </c>
      <c r="C2333" s="1" t="s">
        <v>2491</v>
      </c>
      <c r="D2333" s="1" t="s">
        <v>66</v>
      </c>
      <c r="E2333" s="1" t="s">
        <v>55</v>
      </c>
      <c r="F2333" s="1">
        <v>507.24</v>
      </c>
      <c r="G2333" s="1" t="s">
        <v>14</v>
      </c>
      <c r="H2333" s="2">
        <v>46112</v>
      </c>
      <c r="I2333" s="1" t="s">
        <v>22</v>
      </c>
      <c r="J2333" s="1">
        <v>29.1</v>
      </c>
      <c r="K2333" s="1">
        <f>COUNTIF(A:A,bank_processed_transactions[[#This Row],[transaction_id]])</f>
        <v>1</v>
      </c>
    </row>
    <row r="2334" spans="1:11" x14ac:dyDescent="0.3">
      <c r="A2334" s="1" t="s">
        <v>4581</v>
      </c>
      <c r="B2334" s="2">
        <v>46026</v>
      </c>
      <c r="C2334" s="1" t="s">
        <v>1074</v>
      </c>
      <c r="D2334" s="1" t="s">
        <v>35</v>
      </c>
      <c r="E2334" s="1" t="s">
        <v>55</v>
      </c>
      <c r="F2334" s="1">
        <v>4365.04</v>
      </c>
      <c r="G2334" s="1" t="s">
        <v>14</v>
      </c>
      <c r="H2334" s="2">
        <v>46029</v>
      </c>
      <c r="I2334" s="1" t="s">
        <v>28</v>
      </c>
      <c r="J2334" s="1">
        <v>19.8</v>
      </c>
      <c r="K2334" s="1">
        <f>COUNTIF(A:A,bank_processed_transactions[[#This Row],[transaction_id]])</f>
        <v>1</v>
      </c>
    </row>
    <row r="2335" spans="1:11" x14ac:dyDescent="0.3">
      <c r="A2335" s="1" t="s">
        <v>519</v>
      </c>
      <c r="B2335" s="2">
        <v>46030</v>
      </c>
      <c r="C2335" s="1" t="s">
        <v>520</v>
      </c>
      <c r="D2335" s="1" t="s">
        <v>12</v>
      </c>
      <c r="E2335" s="1" t="s">
        <v>27</v>
      </c>
      <c r="F2335" s="1">
        <v>7072.31</v>
      </c>
      <c r="G2335" s="1" t="s">
        <v>14</v>
      </c>
      <c r="H2335" s="2">
        <v>46031</v>
      </c>
      <c r="I2335" s="1" t="s">
        <v>28</v>
      </c>
      <c r="J2335" s="1">
        <v>10</v>
      </c>
      <c r="K2335" s="1">
        <f>COUNTIF(A:A,bank_processed_transactions[[#This Row],[transaction_id]])</f>
        <v>1</v>
      </c>
    </row>
    <row r="2336" spans="1:11" x14ac:dyDescent="0.3">
      <c r="A2336" s="1" t="s">
        <v>3167</v>
      </c>
      <c r="B2336" s="2">
        <v>46101</v>
      </c>
      <c r="C2336" s="1" t="s">
        <v>366</v>
      </c>
      <c r="D2336" s="1" t="s">
        <v>35</v>
      </c>
      <c r="E2336" s="1" t="s">
        <v>55</v>
      </c>
      <c r="F2336" s="1">
        <v>14068.07</v>
      </c>
      <c r="G2336" s="1" t="s">
        <v>14</v>
      </c>
      <c r="H2336" s="2">
        <v>46102</v>
      </c>
      <c r="I2336" s="1" t="s">
        <v>28</v>
      </c>
      <c r="J2336" s="1">
        <v>47.6</v>
      </c>
      <c r="K2336" s="1">
        <f>COUNTIF(A:A,bank_processed_transactions[[#This Row],[transaction_id]])</f>
        <v>1</v>
      </c>
    </row>
    <row r="2337" spans="1:11" x14ac:dyDescent="0.3">
      <c r="A2337" s="1" t="s">
        <v>3882</v>
      </c>
      <c r="B2337" s="2">
        <v>46062</v>
      </c>
      <c r="C2337" s="1" t="s">
        <v>304</v>
      </c>
      <c r="D2337" s="1" t="s">
        <v>12</v>
      </c>
      <c r="E2337" s="1" t="s">
        <v>21</v>
      </c>
      <c r="F2337" s="1">
        <v>4548.6899999999996</v>
      </c>
      <c r="G2337" s="1" t="s">
        <v>14</v>
      </c>
      <c r="H2337" s="2">
        <v>46065</v>
      </c>
      <c r="I2337" s="1" t="s">
        <v>22</v>
      </c>
      <c r="J2337" s="1">
        <v>20.399999999999999</v>
      </c>
      <c r="K2337" s="1">
        <f>COUNTIF(A:A,bank_processed_transactions[[#This Row],[transaction_id]])</f>
        <v>1</v>
      </c>
    </row>
    <row r="2338" spans="1:11" x14ac:dyDescent="0.3">
      <c r="A2338" s="1" t="s">
        <v>4896</v>
      </c>
      <c r="B2338" s="2">
        <v>46066</v>
      </c>
      <c r="C2338" s="1" t="s">
        <v>3886</v>
      </c>
      <c r="D2338" s="1" t="s">
        <v>18</v>
      </c>
      <c r="E2338" s="1" t="s">
        <v>27</v>
      </c>
      <c r="F2338" s="1">
        <v>23129.54</v>
      </c>
      <c r="G2338" s="1" t="s">
        <v>14</v>
      </c>
      <c r="H2338" s="2">
        <v>46066</v>
      </c>
      <c r="I2338" s="1" t="s">
        <v>28</v>
      </c>
      <c r="J2338" s="1">
        <v>12.9</v>
      </c>
      <c r="K2338" s="1">
        <f>COUNTIF(A:A,bank_processed_transactions[[#This Row],[transaction_id]])</f>
        <v>1</v>
      </c>
    </row>
    <row r="2339" spans="1:11" x14ac:dyDescent="0.3">
      <c r="A2339" s="1" t="s">
        <v>591</v>
      </c>
      <c r="B2339" s="2">
        <v>46066</v>
      </c>
      <c r="C2339" s="1" t="s">
        <v>403</v>
      </c>
      <c r="D2339" s="1" t="s">
        <v>35</v>
      </c>
      <c r="E2339" s="1" t="s">
        <v>13</v>
      </c>
      <c r="F2339" s="1">
        <v>5406.93</v>
      </c>
      <c r="G2339" s="1" t="s">
        <v>14</v>
      </c>
      <c r="H2339" s="2">
        <v>46066</v>
      </c>
      <c r="I2339" s="1" t="s">
        <v>15</v>
      </c>
      <c r="J2339" s="1">
        <v>33.6</v>
      </c>
      <c r="K2339" s="1">
        <f>COUNTIF(A:A,bank_processed_transactions[[#This Row],[transaction_id]])</f>
        <v>1</v>
      </c>
    </row>
    <row r="2340" spans="1:11" x14ac:dyDescent="0.3">
      <c r="A2340" s="1" t="s">
        <v>3212</v>
      </c>
      <c r="B2340" s="2">
        <v>46066</v>
      </c>
      <c r="C2340" s="1" t="s">
        <v>1013</v>
      </c>
      <c r="D2340" s="1" t="s">
        <v>12</v>
      </c>
      <c r="E2340" s="1" t="s">
        <v>27</v>
      </c>
      <c r="F2340" s="1">
        <v>1961.11</v>
      </c>
      <c r="G2340" s="1" t="s">
        <v>14</v>
      </c>
      <c r="H2340" s="2">
        <v>46067</v>
      </c>
      <c r="I2340" s="1" t="s">
        <v>28</v>
      </c>
      <c r="J2340" s="1">
        <v>35.799999999999997</v>
      </c>
      <c r="K2340" s="1">
        <f>COUNTIF(A:A,bank_processed_transactions[[#This Row],[transaction_id]])</f>
        <v>1</v>
      </c>
    </row>
    <row r="2341" spans="1:11" x14ac:dyDescent="0.3">
      <c r="A2341" s="1" t="s">
        <v>3062</v>
      </c>
      <c r="B2341" s="2">
        <v>46066</v>
      </c>
      <c r="C2341" s="1" t="s">
        <v>1447</v>
      </c>
      <c r="D2341" s="1" t="s">
        <v>46</v>
      </c>
      <c r="E2341" s="1" t="s">
        <v>27</v>
      </c>
      <c r="F2341" s="1">
        <v>4393.51</v>
      </c>
      <c r="G2341" s="1" t="s">
        <v>14</v>
      </c>
      <c r="H2341" s="2">
        <v>46066</v>
      </c>
      <c r="I2341" s="1" t="s">
        <v>22</v>
      </c>
      <c r="J2341" s="1">
        <v>37.1</v>
      </c>
      <c r="K2341" s="1">
        <f>COUNTIF(A:A,bank_processed_transactions[[#This Row],[transaction_id]])</f>
        <v>1</v>
      </c>
    </row>
    <row r="2342" spans="1:11" x14ac:dyDescent="0.3">
      <c r="A2342" s="1" t="s">
        <v>1404</v>
      </c>
      <c r="B2342" s="2">
        <v>46043</v>
      </c>
      <c r="C2342" s="1" t="s">
        <v>1405</v>
      </c>
      <c r="D2342" s="1" t="s">
        <v>35</v>
      </c>
      <c r="E2342" s="1" t="s">
        <v>21</v>
      </c>
      <c r="F2342" s="1">
        <v>6146.55</v>
      </c>
      <c r="G2342" s="1" t="s">
        <v>14</v>
      </c>
      <c r="H2342" s="2">
        <v>46048</v>
      </c>
      <c r="I2342" s="1" t="s">
        <v>15</v>
      </c>
      <c r="J2342" s="1">
        <v>64.5</v>
      </c>
      <c r="K2342" s="1">
        <f>COUNTIF(A:A,bank_processed_transactions[[#This Row],[transaction_id]])</f>
        <v>1</v>
      </c>
    </row>
    <row r="2343" spans="1:11" x14ac:dyDescent="0.3">
      <c r="A2343" s="1" t="s">
        <v>3025</v>
      </c>
      <c r="B2343" s="2">
        <v>46057</v>
      </c>
      <c r="C2343" s="1" t="s">
        <v>1447</v>
      </c>
      <c r="D2343" s="1" t="s">
        <v>46</v>
      </c>
      <c r="E2343" s="1" t="s">
        <v>27</v>
      </c>
      <c r="F2343" s="1">
        <v>5385.34</v>
      </c>
      <c r="G2343" s="1" t="s">
        <v>14</v>
      </c>
      <c r="H2343" s="2">
        <v>46058</v>
      </c>
      <c r="I2343" s="1" t="s">
        <v>22</v>
      </c>
      <c r="J2343" s="1">
        <v>28.7</v>
      </c>
      <c r="K2343" s="1">
        <f>COUNTIF(A:A,bank_processed_transactions[[#This Row],[transaction_id]])</f>
        <v>1</v>
      </c>
    </row>
    <row r="2344" spans="1:11" x14ac:dyDescent="0.3">
      <c r="A2344" s="1" t="s">
        <v>2186</v>
      </c>
      <c r="B2344" s="2">
        <v>46029</v>
      </c>
      <c r="C2344" s="1" t="s">
        <v>2127</v>
      </c>
      <c r="D2344" s="1" t="s">
        <v>35</v>
      </c>
      <c r="E2344" s="1" t="s">
        <v>27</v>
      </c>
      <c r="F2344" s="1">
        <v>782.24</v>
      </c>
      <c r="G2344" s="1" t="s">
        <v>14</v>
      </c>
      <c r="H2344" s="2">
        <v>46029</v>
      </c>
      <c r="I2344" s="1" t="s">
        <v>22</v>
      </c>
      <c r="J2344" s="1">
        <v>13.8</v>
      </c>
      <c r="K2344" s="1">
        <f>COUNTIF(A:A,bank_processed_transactions[[#This Row],[transaction_id]])</f>
        <v>1</v>
      </c>
    </row>
    <row r="2345" spans="1:11" x14ac:dyDescent="0.3">
      <c r="A2345" s="1" t="s">
        <v>299</v>
      </c>
      <c r="B2345" s="2">
        <v>46041</v>
      </c>
      <c r="C2345" s="1" t="s">
        <v>300</v>
      </c>
      <c r="D2345" s="1" t="s">
        <v>12</v>
      </c>
      <c r="E2345" s="1" t="s">
        <v>13</v>
      </c>
      <c r="F2345" s="1">
        <v>18846.25</v>
      </c>
      <c r="G2345" s="1" t="s">
        <v>14</v>
      </c>
      <c r="H2345" s="2">
        <v>46042</v>
      </c>
      <c r="I2345" s="1" t="s">
        <v>15</v>
      </c>
      <c r="J2345" s="1">
        <v>12</v>
      </c>
      <c r="K2345" s="1">
        <f>COUNTIF(A:A,bank_processed_transactions[[#This Row],[transaction_id]])</f>
        <v>1</v>
      </c>
    </row>
    <row r="2346" spans="1:11" x14ac:dyDescent="0.3">
      <c r="A2346" s="1" t="s">
        <v>1468</v>
      </c>
      <c r="B2346" s="2">
        <v>46023</v>
      </c>
      <c r="C2346" s="1" t="s">
        <v>529</v>
      </c>
      <c r="D2346" s="1" t="s">
        <v>12</v>
      </c>
      <c r="E2346" s="1" t="s">
        <v>13</v>
      </c>
      <c r="F2346" s="1">
        <v>21175.05</v>
      </c>
      <c r="G2346" s="1" t="s">
        <v>94</v>
      </c>
      <c r="H2346" s="2">
        <v>46023</v>
      </c>
      <c r="I2346" s="1" t="s">
        <v>28</v>
      </c>
      <c r="J2346" s="1">
        <v>19</v>
      </c>
      <c r="K2346" s="1">
        <f>COUNTIF(A:A,bank_processed_transactions[[#This Row],[transaction_id]])</f>
        <v>1</v>
      </c>
    </row>
    <row r="2347" spans="1:11" x14ac:dyDescent="0.3">
      <c r="A2347" s="1" t="s">
        <v>4334</v>
      </c>
      <c r="B2347" s="2">
        <v>46063</v>
      </c>
      <c r="C2347" s="1" t="s">
        <v>2514</v>
      </c>
      <c r="D2347" s="1" t="s">
        <v>18</v>
      </c>
      <c r="E2347" s="1" t="s">
        <v>55</v>
      </c>
      <c r="F2347" s="1">
        <v>4243.71</v>
      </c>
      <c r="G2347" s="1" t="s">
        <v>14</v>
      </c>
      <c r="H2347" s="2">
        <v>46066</v>
      </c>
      <c r="I2347" s="1" t="s">
        <v>15</v>
      </c>
      <c r="J2347" s="1">
        <v>33</v>
      </c>
      <c r="K2347" s="1">
        <f>COUNTIF(A:A,bank_processed_transactions[[#This Row],[transaction_id]])</f>
        <v>1</v>
      </c>
    </row>
    <row r="2348" spans="1:11" x14ac:dyDescent="0.3">
      <c r="A2348" s="1" t="s">
        <v>663</v>
      </c>
      <c r="B2348" s="2">
        <v>46085</v>
      </c>
      <c r="C2348" s="1" t="s">
        <v>425</v>
      </c>
      <c r="D2348" s="1" t="s">
        <v>12</v>
      </c>
      <c r="E2348" s="1" t="s">
        <v>13</v>
      </c>
      <c r="F2348" s="1">
        <v>2657.78</v>
      </c>
      <c r="G2348" s="1" t="s">
        <v>14</v>
      </c>
      <c r="H2348" s="2">
        <v>46085</v>
      </c>
      <c r="I2348" s="1" t="s">
        <v>22</v>
      </c>
      <c r="J2348" s="1">
        <v>34.299999999999997</v>
      </c>
      <c r="K2348" s="1">
        <f>COUNTIF(A:A,bank_processed_transactions[[#This Row],[transaction_id]])</f>
        <v>1</v>
      </c>
    </row>
    <row r="2349" spans="1:11" x14ac:dyDescent="0.3">
      <c r="A2349" s="1" t="s">
        <v>152</v>
      </c>
      <c r="B2349" s="2">
        <v>46106</v>
      </c>
      <c r="C2349" s="1" t="s">
        <v>153</v>
      </c>
      <c r="D2349" s="1" t="s">
        <v>12</v>
      </c>
      <c r="E2349" s="1" t="s">
        <v>21</v>
      </c>
      <c r="F2349" s="1">
        <v>2993.92</v>
      </c>
      <c r="G2349" s="1" t="s">
        <v>14</v>
      </c>
      <c r="H2349" s="2">
        <v>46109</v>
      </c>
      <c r="I2349" s="1" t="s">
        <v>15</v>
      </c>
      <c r="J2349" s="1">
        <v>54.6</v>
      </c>
      <c r="K2349" s="1">
        <f>COUNTIF(A:A,bank_processed_transactions[[#This Row],[transaction_id]])</f>
        <v>1</v>
      </c>
    </row>
    <row r="2350" spans="1:11" x14ac:dyDescent="0.3">
      <c r="A2350" s="1" t="s">
        <v>3579</v>
      </c>
      <c r="B2350" s="2">
        <v>46041</v>
      </c>
      <c r="C2350" s="1" t="s">
        <v>284</v>
      </c>
      <c r="D2350" s="1" t="s">
        <v>35</v>
      </c>
      <c r="E2350" s="1" t="s">
        <v>13</v>
      </c>
      <c r="F2350" s="1">
        <v>17690.98</v>
      </c>
      <c r="G2350" s="1" t="s">
        <v>14</v>
      </c>
      <c r="H2350" s="2">
        <v>46042</v>
      </c>
      <c r="I2350" s="1" t="s">
        <v>22</v>
      </c>
      <c r="J2350" s="1">
        <v>57.7</v>
      </c>
      <c r="K2350" s="1">
        <f>COUNTIF(A:A,bank_processed_transactions[[#This Row],[transaction_id]])</f>
        <v>1</v>
      </c>
    </row>
    <row r="2351" spans="1:11" x14ac:dyDescent="0.3">
      <c r="A2351" s="1" t="s">
        <v>1643</v>
      </c>
      <c r="B2351" s="2">
        <v>46023</v>
      </c>
      <c r="C2351" s="1" t="s">
        <v>1070</v>
      </c>
      <c r="D2351" s="1" t="s">
        <v>12</v>
      </c>
      <c r="E2351" s="1" t="s">
        <v>27</v>
      </c>
      <c r="F2351" s="1">
        <v>19667.48</v>
      </c>
      <c r="G2351" s="1" t="s">
        <v>14</v>
      </c>
      <c r="H2351" s="2">
        <v>46024</v>
      </c>
      <c r="I2351" s="1" t="s">
        <v>28</v>
      </c>
      <c r="J2351" s="1">
        <v>28.8</v>
      </c>
      <c r="K2351" s="1">
        <f>COUNTIF(A:A,bank_processed_transactions[[#This Row],[transaction_id]])</f>
        <v>1</v>
      </c>
    </row>
    <row r="2352" spans="1:11" x14ac:dyDescent="0.3">
      <c r="A2352" s="1" t="s">
        <v>3372</v>
      </c>
      <c r="B2352" s="2">
        <v>46102</v>
      </c>
      <c r="C2352" s="1" t="s">
        <v>736</v>
      </c>
      <c r="D2352" s="1" t="s">
        <v>12</v>
      </c>
      <c r="E2352" s="1" t="s">
        <v>55</v>
      </c>
      <c r="F2352" s="1">
        <v>26993.14</v>
      </c>
      <c r="G2352" s="1" t="s">
        <v>14</v>
      </c>
      <c r="H2352" s="2">
        <v>46105</v>
      </c>
      <c r="I2352" s="1" t="s">
        <v>22</v>
      </c>
      <c r="J2352" s="1">
        <v>29.7</v>
      </c>
      <c r="K2352" s="1">
        <f>COUNTIF(A:A,bank_processed_transactions[[#This Row],[transaction_id]])</f>
        <v>1</v>
      </c>
    </row>
    <row r="2353" spans="1:11" x14ac:dyDescent="0.3">
      <c r="A2353" s="1" t="s">
        <v>1828</v>
      </c>
      <c r="B2353" s="2">
        <v>46094</v>
      </c>
      <c r="C2353" s="1" t="s">
        <v>1829</v>
      </c>
      <c r="D2353" s="1" t="s">
        <v>35</v>
      </c>
      <c r="E2353" s="1" t="s">
        <v>55</v>
      </c>
      <c r="F2353" s="1">
        <v>465.19</v>
      </c>
      <c r="G2353" s="1" t="s">
        <v>14</v>
      </c>
      <c r="H2353" s="2">
        <v>46094</v>
      </c>
      <c r="I2353" s="1" t="s">
        <v>22</v>
      </c>
      <c r="J2353" s="1">
        <v>23.5</v>
      </c>
      <c r="K2353" s="1">
        <f>COUNTIF(A:A,bank_processed_transactions[[#This Row],[transaction_id]])</f>
        <v>1</v>
      </c>
    </row>
    <row r="2354" spans="1:11" x14ac:dyDescent="0.3">
      <c r="A2354" s="1" t="s">
        <v>3307</v>
      </c>
      <c r="B2354" s="2">
        <v>46058</v>
      </c>
      <c r="C2354" s="1" t="s">
        <v>74</v>
      </c>
      <c r="D2354" s="1" t="s">
        <v>12</v>
      </c>
      <c r="E2354" s="1" t="s">
        <v>55</v>
      </c>
      <c r="F2354" s="1">
        <v>3179.53</v>
      </c>
      <c r="G2354" s="1" t="s">
        <v>14</v>
      </c>
      <c r="H2354" s="2">
        <v>46060</v>
      </c>
      <c r="I2354" s="1" t="s">
        <v>15</v>
      </c>
      <c r="J2354" s="1">
        <v>26.4</v>
      </c>
      <c r="K2354" s="1">
        <f>COUNTIF(A:A,bank_processed_transactions[[#This Row],[transaction_id]])</f>
        <v>1</v>
      </c>
    </row>
    <row r="2355" spans="1:11" x14ac:dyDescent="0.3">
      <c r="A2355" s="1" t="s">
        <v>2055</v>
      </c>
      <c r="B2355" s="2">
        <v>46061</v>
      </c>
      <c r="C2355" s="1" t="s">
        <v>1489</v>
      </c>
      <c r="D2355" s="1" t="s">
        <v>46</v>
      </c>
      <c r="E2355" s="1" t="s">
        <v>27</v>
      </c>
      <c r="F2355" s="1">
        <v>1417.91</v>
      </c>
      <c r="G2355" s="1" t="s">
        <v>14</v>
      </c>
      <c r="H2355" s="2">
        <v>46062</v>
      </c>
      <c r="I2355" s="1" t="s">
        <v>22</v>
      </c>
      <c r="J2355" s="1">
        <v>37</v>
      </c>
      <c r="K2355" s="1">
        <f>COUNTIF(A:A,bank_processed_transactions[[#This Row],[transaction_id]])</f>
        <v>1</v>
      </c>
    </row>
    <row r="2356" spans="1:11" x14ac:dyDescent="0.3">
      <c r="A2356" s="1" t="s">
        <v>87</v>
      </c>
      <c r="B2356" s="2">
        <v>46079</v>
      </c>
      <c r="C2356" s="1" t="s">
        <v>88</v>
      </c>
      <c r="D2356" s="1" t="s">
        <v>46</v>
      </c>
      <c r="E2356" s="1" t="s">
        <v>21</v>
      </c>
      <c r="F2356" s="1">
        <v>6636.52</v>
      </c>
      <c r="G2356" s="1" t="s">
        <v>89</v>
      </c>
      <c r="H2356" s="2">
        <v>46082</v>
      </c>
      <c r="I2356" s="1" t="s">
        <v>28</v>
      </c>
      <c r="J2356" s="1">
        <v>25.2</v>
      </c>
      <c r="K2356" s="1">
        <f>COUNTIF(A:A,bank_processed_transactions[[#This Row],[transaction_id]])</f>
        <v>1</v>
      </c>
    </row>
    <row r="2357" spans="1:11" x14ac:dyDescent="0.3">
      <c r="A2357" s="1" t="s">
        <v>901</v>
      </c>
      <c r="B2357" s="2">
        <v>46077</v>
      </c>
      <c r="C2357" s="1" t="s">
        <v>557</v>
      </c>
      <c r="D2357" s="1" t="s">
        <v>35</v>
      </c>
      <c r="E2357" s="1" t="s">
        <v>13</v>
      </c>
      <c r="F2357" s="1">
        <v>6135.15</v>
      </c>
      <c r="G2357" s="1" t="s">
        <v>14</v>
      </c>
      <c r="H2357" s="2">
        <v>46078</v>
      </c>
      <c r="I2357" s="1" t="s">
        <v>15</v>
      </c>
      <c r="J2357" s="1">
        <v>23.1</v>
      </c>
      <c r="K2357" s="1">
        <f>COUNTIF(A:A,bank_processed_transactions[[#This Row],[transaction_id]])</f>
        <v>1</v>
      </c>
    </row>
    <row r="2358" spans="1:11" x14ac:dyDescent="0.3">
      <c r="A2358" s="1" t="s">
        <v>3839</v>
      </c>
      <c r="B2358" s="2">
        <v>46070</v>
      </c>
      <c r="C2358" s="1" t="s">
        <v>247</v>
      </c>
      <c r="D2358" s="1" t="s">
        <v>66</v>
      </c>
      <c r="E2358" s="1" t="s">
        <v>27</v>
      </c>
      <c r="F2358" s="1">
        <v>3225.82</v>
      </c>
      <c r="G2358" s="1" t="s">
        <v>89</v>
      </c>
      <c r="H2358" s="2">
        <v>46070</v>
      </c>
      <c r="I2358" s="1" t="s">
        <v>15</v>
      </c>
      <c r="J2358" s="1">
        <v>77.599999999999994</v>
      </c>
      <c r="K2358" s="1">
        <f>COUNTIF(A:A,bank_processed_transactions[[#This Row],[transaction_id]])</f>
        <v>1</v>
      </c>
    </row>
    <row r="2359" spans="1:11" x14ac:dyDescent="0.3">
      <c r="A2359" s="1" t="s">
        <v>4372</v>
      </c>
      <c r="B2359" s="2">
        <v>46104</v>
      </c>
      <c r="C2359" s="1" t="s">
        <v>32</v>
      </c>
      <c r="D2359" s="1" t="s">
        <v>18</v>
      </c>
      <c r="E2359" s="1" t="s">
        <v>21</v>
      </c>
      <c r="F2359" s="1">
        <v>3167.1</v>
      </c>
      <c r="G2359" s="1" t="s">
        <v>14</v>
      </c>
      <c r="H2359" s="2">
        <v>46106</v>
      </c>
      <c r="I2359" s="1" t="s">
        <v>15</v>
      </c>
      <c r="J2359" s="1">
        <v>50.8</v>
      </c>
      <c r="K2359" s="1">
        <f>COUNTIF(A:A,bank_processed_transactions[[#This Row],[transaction_id]])</f>
        <v>1</v>
      </c>
    </row>
    <row r="2360" spans="1:11" x14ac:dyDescent="0.3">
      <c r="A2360" s="1" t="s">
        <v>3686</v>
      </c>
      <c r="B2360" s="2">
        <v>46033</v>
      </c>
      <c r="C2360" s="1" t="s">
        <v>1107</v>
      </c>
      <c r="D2360" s="1" t="s">
        <v>18</v>
      </c>
      <c r="E2360" s="1" t="s">
        <v>13</v>
      </c>
      <c r="F2360" s="1">
        <v>923.68</v>
      </c>
      <c r="G2360" s="1" t="s">
        <v>14</v>
      </c>
      <c r="H2360" s="2">
        <v>46035</v>
      </c>
      <c r="I2360" s="1" t="s">
        <v>15</v>
      </c>
      <c r="J2360" s="1">
        <v>61.6</v>
      </c>
      <c r="K2360" s="1">
        <f>COUNTIF(A:A,bank_processed_transactions[[#This Row],[transaction_id]])</f>
        <v>1</v>
      </c>
    </row>
    <row r="2361" spans="1:11" x14ac:dyDescent="0.3">
      <c r="A2361" s="1" t="s">
        <v>380</v>
      </c>
      <c r="B2361" s="2">
        <v>46106</v>
      </c>
      <c r="C2361" s="1" t="s">
        <v>163</v>
      </c>
      <c r="D2361" s="1" t="s">
        <v>18</v>
      </c>
      <c r="E2361" s="1" t="s">
        <v>21</v>
      </c>
      <c r="F2361" s="1">
        <v>5831.04</v>
      </c>
      <c r="G2361" s="1" t="s">
        <v>14</v>
      </c>
      <c r="H2361" s="2">
        <v>46106</v>
      </c>
      <c r="I2361" s="1" t="s">
        <v>15</v>
      </c>
      <c r="J2361" s="1">
        <v>16.600000000000001</v>
      </c>
      <c r="K2361" s="1">
        <f>COUNTIF(A:A,bank_processed_transactions[[#This Row],[transaction_id]])</f>
        <v>1</v>
      </c>
    </row>
    <row r="2362" spans="1:11" x14ac:dyDescent="0.3">
      <c r="A2362" s="1" t="s">
        <v>3305</v>
      </c>
      <c r="B2362" s="2">
        <v>46079</v>
      </c>
      <c r="C2362" s="1" t="s">
        <v>626</v>
      </c>
      <c r="D2362" s="1" t="s">
        <v>35</v>
      </c>
      <c r="E2362" s="1" t="s">
        <v>27</v>
      </c>
      <c r="F2362" s="1">
        <v>13542.4</v>
      </c>
      <c r="G2362" s="1" t="s">
        <v>94</v>
      </c>
      <c r="H2362" s="2">
        <v>46081</v>
      </c>
      <c r="I2362" s="1" t="s">
        <v>15</v>
      </c>
      <c r="J2362" s="1">
        <v>8.6999999999999993</v>
      </c>
      <c r="K2362" s="1">
        <f>COUNTIF(A:A,bank_processed_transactions[[#This Row],[transaction_id]])</f>
        <v>1</v>
      </c>
    </row>
    <row r="2363" spans="1:11" x14ac:dyDescent="0.3">
      <c r="A2363" s="1" t="s">
        <v>3824</v>
      </c>
      <c r="B2363" s="2">
        <v>46079</v>
      </c>
      <c r="C2363" s="1" t="s">
        <v>3379</v>
      </c>
      <c r="D2363" s="1" t="s">
        <v>12</v>
      </c>
      <c r="E2363" s="1" t="s">
        <v>13</v>
      </c>
      <c r="F2363" s="1">
        <v>9727.5</v>
      </c>
      <c r="G2363" s="1" t="s">
        <v>14</v>
      </c>
      <c r="H2363" s="2">
        <v>46080</v>
      </c>
      <c r="I2363" s="1" t="s">
        <v>15</v>
      </c>
      <c r="J2363" s="1">
        <v>30.3</v>
      </c>
      <c r="K2363" s="1">
        <f>COUNTIF(A:A,bank_processed_transactions[[#This Row],[transaction_id]])</f>
        <v>1</v>
      </c>
    </row>
    <row r="2364" spans="1:11" x14ac:dyDescent="0.3">
      <c r="A2364" s="1" t="s">
        <v>2510</v>
      </c>
      <c r="B2364" s="2">
        <v>46110</v>
      </c>
      <c r="C2364" s="1" t="s">
        <v>742</v>
      </c>
      <c r="D2364" s="1" t="s">
        <v>18</v>
      </c>
      <c r="E2364" s="1" t="s">
        <v>27</v>
      </c>
      <c r="F2364" s="1">
        <v>1358.38</v>
      </c>
      <c r="G2364" s="1" t="s">
        <v>14</v>
      </c>
      <c r="H2364" s="2">
        <v>46110</v>
      </c>
      <c r="I2364" s="1" t="s">
        <v>22</v>
      </c>
      <c r="J2364" s="1">
        <v>51.7</v>
      </c>
      <c r="K2364" s="1">
        <f>COUNTIF(A:A,bank_processed_transactions[[#This Row],[transaction_id]])</f>
        <v>1</v>
      </c>
    </row>
    <row r="2365" spans="1:11" x14ac:dyDescent="0.3">
      <c r="A2365" s="1" t="s">
        <v>3101</v>
      </c>
      <c r="B2365" s="2">
        <v>46063</v>
      </c>
      <c r="C2365" s="1" t="s">
        <v>3102</v>
      </c>
      <c r="D2365" s="1" t="s">
        <v>35</v>
      </c>
      <c r="E2365" s="1" t="s">
        <v>13</v>
      </c>
      <c r="F2365" s="1">
        <v>702.35</v>
      </c>
      <c r="G2365" s="1" t="s">
        <v>14</v>
      </c>
      <c r="H2365" s="2">
        <v>46063</v>
      </c>
      <c r="I2365" s="1" t="s">
        <v>15</v>
      </c>
      <c r="J2365" s="1">
        <v>6</v>
      </c>
      <c r="K2365" s="1">
        <f>COUNTIF(A:A,bank_processed_transactions[[#This Row],[transaction_id]])</f>
        <v>1</v>
      </c>
    </row>
    <row r="2366" spans="1:11" x14ac:dyDescent="0.3">
      <c r="A2366" s="1" t="s">
        <v>2794</v>
      </c>
      <c r="B2366" s="2">
        <v>46047</v>
      </c>
      <c r="C2366" s="1" t="s">
        <v>752</v>
      </c>
      <c r="D2366" s="1" t="s">
        <v>12</v>
      </c>
      <c r="E2366" s="1" t="s">
        <v>13</v>
      </c>
      <c r="F2366" s="1">
        <v>4632.88</v>
      </c>
      <c r="G2366" s="1" t="s">
        <v>14</v>
      </c>
      <c r="H2366" s="2">
        <v>46049</v>
      </c>
      <c r="I2366" s="1" t="s">
        <v>15</v>
      </c>
      <c r="J2366" s="1">
        <v>9.1999999999999993</v>
      </c>
      <c r="K2366" s="1">
        <f>COUNTIF(A:A,bank_processed_transactions[[#This Row],[transaction_id]])</f>
        <v>1</v>
      </c>
    </row>
    <row r="2367" spans="1:11" x14ac:dyDescent="0.3">
      <c r="A2367" s="1" t="s">
        <v>1236</v>
      </c>
      <c r="B2367" s="2">
        <v>46091</v>
      </c>
      <c r="C2367" s="1" t="s">
        <v>960</v>
      </c>
      <c r="D2367" s="1" t="s">
        <v>12</v>
      </c>
      <c r="E2367" s="1" t="s">
        <v>13</v>
      </c>
      <c r="F2367" s="1">
        <v>1630.62</v>
      </c>
      <c r="G2367" s="1" t="s">
        <v>14</v>
      </c>
      <c r="H2367" s="2">
        <v>46092</v>
      </c>
      <c r="I2367" s="1" t="s">
        <v>22</v>
      </c>
      <c r="J2367" s="1">
        <v>50.8</v>
      </c>
      <c r="K2367" s="1">
        <f>COUNTIF(A:A,bank_processed_transactions[[#This Row],[transaction_id]])</f>
        <v>1</v>
      </c>
    </row>
    <row r="2368" spans="1:11" x14ac:dyDescent="0.3">
      <c r="A2368" s="1" t="s">
        <v>3296</v>
      </c>
      <c r="B2368" s="2">
        <v>46030</v>
      </c>
      <c r="C2368" s="1" t="s">
        <v>34</v>
      </c>
      <c r="D2368" s="1" t="s">
        <v>12</v>
      </c>
      <c r="E2368" s="1" t="s">
        <v>21</v>
      </c>
      <c r="F2368" s="1">
        <v>22796.13</v>
      </c>
      <c r="G2368" s="1" t="s">
        <v>14</v>
      </c>
      <c r="H2368" s="2">
        <v>46031</v>
      </c>
      <c r="I2368" s="1" t="s">
        <v>15</v>
      </c>
      <c r="J2368" s="1">
        <v>39.9</v>
      </c>
      <c r="K2368" s="1">
        <f>COUNTIF(A:A,bank_processed_transactions[[#This Row],[transaction_id]])</f>
        <v>1</v>
      </c>
    </row>
    <row r="2369" spans="1:11" x14ac:dyDescent="0.3">
      <c r="A2369" s="1" t="s">
        <v>3350</v>
      </c>
      <c r="B2369" s="2">
        <v>46023</v>
      </c>
      <c r="C2369" s="1" t="s">
        <v>1641</v>
      </c>
      <c r="D2369" s="1" t="s">
        <v>46</v>
      </c>
      <c r="E2369" s="1" t="s">
        <v>13</v>
      </c>
      <c r="F2369" s="1">
        <v>9289.74</v>
      </c>
      <c r="G2369" s="1" t="s">
        <v>14</v>
      </c>
      <c r="H2369" s="2">
        <v>46025</v>
      </c>
      <c r="I2369" s="1" t="s">
        <v>22</v>
      </c>
      <c r="J2369" s="1">
        <v>29.2</v>
      </c>
      <c r="K2369" s="1">
        <f>COUNTIF(A:A,bank_processed_transactions[[#This Row],[transaction_id]])</f>
        <v>1</v>
      </c>
    </row>
    <row r="2370" spans="1:11" x14ac:dyDescent="0.3">
      <c r="A2370" s="1" t="s">
        <v>3088</v>
      </c>
      <c r="B2370" s="2">
        <v>46112</v>
      </c>
      <c r="C2370" s="1" t="s">
        <v>858</v>
      </c>
      <c r="D2370" s="1" t="s">
        <v>18</v>
      </c>
      <c r="E2370" s="1" t="s">
        <v>21</v>
      </c>
      <c r="F2370" s="1">
        <v>1811.77</v>
      </c>
      <c r="G2370" s="1" t="s">
        <v>14</v>
      </c>
      <c r="H2370" s="2">
        <v>46114</v>
      </c>
      <c r="I2370" s="1" t="s">
        <v>22</v>
      </c>
      <c r="J2370" s="1">
        <v>57</v>
      </c>
      <c r="K2370" s="1">
        <f>COUNTIF(A:A,bank_processed_transactions[[#This Row],[transaction_id]])</f>
        <v>1</v>
      </c>
    </row>
    <row r="2371" spans="1:11" x14ac:dyDescent="0.3">
      <c r="A2371" s="1" t="s">
        <v>1126</v>
      </c>
      <c r="B2371" s="2">
        <v>46052</v>
      </c>
      <c r="C2371" s="1" t="s">
        <v>1127</v>
      </c>
      <c r="D2371" s="1" t="s">
        <v>18</v>
      </c>
      <c r="E2371" s="1" t="s">
        <v>21</v>
      </c>
      <c r="F2371" s="1">
        <v>3522.53</v>
      </c>
      <c r="G2371" s="1" t="s">
        <v>14</v>
      </c>
      <c r="H2371" s="2">
        <v>46052</v>
      </c>
      <c r="I2371" s="1" t="s">
        <v>28</v>
      </c>
      <c r="J2371" s="1">
        <v>36.9</v>
      </c>
      <c r="K2371" s="1">
        <f>COUNTIF(A:A,bank_processed_transactions[[#This Row],[transaction_id]])</f>
        <v>1</v>
      </c>
    </row>
    <row r="2372" spans="1:11" x14ac:dyDescent="0.3">
      <c r="A2372" s="1" t="s">
        <v>3157</v>
      </c>
      <c r="B2372" s="2">
        <v>46074</v>
      </c>
      <c r="C2372" s="1" t="s">
        <v>1544</v>
      </c>
      <c r="D2372" s="1" t="s">
        <v>18</v>
      </c>
      <c r="E2372" s="1" t="s">
        <v>13</v>
      </c>
      <c r="F2372" s="1">
        <v>3647.88</v>
      </c>
      <c r="G2372" s="1" t="s">
        <v>14</v>
      </c>
      <c r="H2372" s="2">
        <v>46075</v>
      </c>
      <c r="I2372" s="1" t="s">
        <v>22</v>
      </c>
      <c r="J2372" s="1">
        <v>14.2</v>
      </c>
      <c r="K2372" s="1">
        <f>COUNTIF(A:A,bank_processed_transactions[[#This Row],[transaction_id]])</f>
        <v>1</v>
      </c>
    </row>
    <row r="2373" spans="1:11" x14ac:dyDescent="0.3">
      <c r="A2373" s="1" t="s">
        <v>4833</v>
      </c>
      <c r="B2373" s="2">
        <v>46031</v>
      </c>
      <c r="C2373" s="1" t="s">
        <v>278</v>
      </c>
      <c r="D2373" s="1" t="s">
        <v>66</v>
      </c>
      <c r="E2373" s="1" t="s">
        <v>13</v>
      </c>
      <c r="F2373" s="1">
        <v>10522.23</v>
      </c>
      <c r="G2373" s="1" t="s">
        <v>14</v>
      </c>
      <c r="H2373" s="2">
        <v>46031</v>
      </c>
      <c r="I2373" s="1" t="s">
        <v>22</v>
      </c>
      <c r="J2373" s="1">
        <v>18.899999999999999</v>
      </c>
      <c r="K2373" s="1">
        <f>COUNTIF(A:A,bank_processed_transactions[[#This Row],[transaction_id]])</f>
        <v>1</v>
      </c>
    </row>
    <row r="2374" spans="1:11" x14ac:dyDescent="0.3">
      <c r="A2374" s="1" t="s">
        <v>895</v>
      </c>
      <c r="B2374" s="2">
        <v>46104</v>
      </c>
      <c r="C2374" s="1" t="s">
        <v>896</v>
      </c>
      <c r="D2374" s="1" t="s">
        <v>12</v>
      </c>
      <c r="E2374" s="1" t="s">
        <v>27</v>
      </c>
      <c r="F2374" s="1">
        <v>4863.32</v>
      </c>
      <c r="G2374" s="1" t="s">
        <v>14</v>
      </c>
      <c r="H2374" s="2">
        <v>46105</v>
      </c>
      <c r="I2374" s="1" t="s">
        <v>22</v>
      </c>
      <c r="J2374" s="1">
        <v>37.799999999999997</v>
      </c>
      <c r="K2374" s="1">
        <f>COUNTIF(A:A,bank_processed_transactions[[#This Row],[transaction_id]])</f>
        <v>1</v>
      </c>
    </row>
    <row r="2375" spans="1:11" x14ac:dyDescent="0.3">
      <c r="A2375" s="1" t="s">
        <v>4038</v>
      </c>
      <c r="B2375" s="2">
        <v>46041</v>
      </c>
      <c r="C2375" s="1" t="s">
        <v>159</v>
      </c>
      <c r="D2375" s="1" t="s">
        <v>12</v>
      </c>
      <c r="E2375" s="1" t="s">
        <v>21</v>
      </c>
      <c r="F2375" s="1">
        <v>3067.23</v>
      </c>
      <c r="G2375" s="1" t="s">
        <v>14</v>
      </c>
      <c r="H2375" s="2">
        <v>46044</v>
      </c>
      <c r="I2375" s="1" t="s">
        <v>28</v>
      </c>
      <c r="J2375" s="1">
        <v>29</v>
      </c>
      <c r="K2375" s="1">
        <f>COUNTIF(A:A,bank_processed_transactions[[#This Row],[transaction_id]])</f>
        <v>1</v>
      </c>
    </row>
    <row r="2376" spans="1:11" x14ac:dyDescent="0.3">
      <c r="A2376" s="1" t="s">
        <v>1934</v>
      </c>
      <c r="B2376" s="2">
        <v>46025</v>
      </c>
      <c r="C2376" s="1" t="s">
        <v>1046</v>
      </c>
      <c r="D2376" s="1" t="s">
        <v>12</v>
      </c>
      <c r="E2376" s="1" t="s">
        <v>27</v>
      </c>
      <c r="F2376" s="1">
        <v>8553.18</v>
      </c>
      <c r="G2376" s="1" t="s">
        <v>14</v>
      </c>
      <c r="H2376" s="2">
        <v>46025</v>
      </c>
      <c r="I2376" s="1" t="s">
        <v>22</v>
      </c>
      <c r="J2376" s="1">
        <v>55.6</v>
      </c>
      <c r="K2376" s="1">
        <f>COUNTIF(A:A,bank_processed_transactions[[#This Row],[transaction_id]])</f>
        <v>1</v>
      </c>
    </row>
    <row r="2377" spans="1:11" x14ac:dyDescent="0.3">
      <c r="A2377" s="1" t="s">
        <v>3988</v>
      </c>
      <c r="B2377" s="2">
        <v>46024</v>
      </c>
      <c r="C2377" s="1" t="s">
        <v>20</v>
      </c>
      <c r="D2377" s="1" t="s">
        <v>66</v>
      </c>
      <c r="E2377" s="1" t="s">
        <v>21</v>
      </c>
      <c r="F2377" s="1">
        <v>8459.18</v>
      </c>
      <c r="G2377" s="1" t="s">
        <v>14</v>
      </c>
      <c r="H2377" s="2">
        <v>46024</v>
      </c>
      <c r="I2377" s="1" t="s">
        <v>22</v>
      </c>
      <c r="J2377" s="1">
        <v>34.299999999999997</v>
      </c>
      <c r="K2377" s="1">
        <f>COUNTIF(A:A,bank_processed_transactions[[#This Row],[transaction_id]])</f>
        <v>1</v>
      </c>
    </row>
    <row r="2378" spans="1:11" x14ac:dyDescent="0.3">
      <c r="A2378" s="1" t="s">
        <v>1994</v>
      </c>
      <c r="B2378" s="2">
        <v>46070</v>
      </c>
      <c r="C2378" s="1" t="s">
        <v>1277</v>
      </c>
      <c r="D2378" s="1" t="s">
        <v>46</v>
      </c>
      <c r="E2378" s="1" t="s">
        <v>21</v>
      </c>
      <c r="F2378" s="1">
        <v>2003.99</v>
      </c>
      <c r="G2378" s="1" t="s">
        <v>14</v>
      </c>
      <c r="H2378" s="2">
        <v>46071</v>
      </c>
      <c r="I2378" s="1" t="s">
        <v>15</v>
      </c>
      <c r="J2378" s="1">
        <v>44.7</v>
      </c>
      <c r="K2378" s="1">
        <f>COUNTIF(A:A,bank_processed_transactions[[#This Row],[transaction_id]])</f>
        <v>1</v>
      </c>
    </row>
    <row r="2379" spans="1:11" x14ac:dyDescent="0.3">
      <c r="A2379" s="1" t="s">
        <v>2404</v>
      </c>
      <c r="B2379" s="2">
        <v>46055</v>
      </c>
      <c r="C2379" s="1" t="s">
        <v>1197</v>
      </c>
      <c r="D2379" s="1" t="s">
        <v>18</v>
      </c>
      <c r="E2379" s="1" t="s">
        <v>21</v>
      </c>
      <c r="F2379" s="1">
        <v>996.77</v>
      </c>
      <c r="G2379" s="1" t="s">
        <v>14</v>
      </c>
      <c r="H2379" s="2">
        <v>46058</v>
      </c>
      <c r="I2379" s="1" t="s">
        <v>22</v>
      </c>
      <c r="J2379" s="1">
        <v>55.6</v>
      </c>
      <c r="K2379" s="1">
        <f>COUNTIF(A:A,bank_processed_transactions[[#This Row],[transaction_id]])</f>
        <v>1</v>
      </c>
    </row>
    <row r="2380" spans="1:11" x14ac:dyDescent="0.3">
      <c r="A2380" s="1" t="s">
        <v>3499</v>
      </c>
      <c r="B2380" s="2">
        <v>46090</v>
      </c>
      <c r="C2380" s="1" t="s">
        <v>541</v>
      </c>
      <c r="D2380" s="1" t="s">
        <v>18</v>
      </c>
      <c r="E2380" s="1" t="s">
        <v>13</v>
      </c>
      <c r="F2380" s="1">
        <v>4740.75</v>
      </c>
      <c r="G2380" s="1" t="s">
        <v>14</v>
      </c>
      <c r="H2380" s="2">
        <v>46092</v>
      </c>
      <c r="I2380" s="1" t="s">
        <v>15</v>
      </c>
      <c r="J2380" s="1">
        <v>7.4</v>
      </c>
      <c r="K2380" s="1">
        <f>COUNTIF(A:A,bank_processed_transactions[[#This Row],[transaction_id]])</f>
        <v>1</v>
      </c>
    </row>
    <row r="2381" spans="1:11" x14ac:dyDescent="0.3">
      <c r="A2381" s="1" t="s">
        <v>1831</v>
      </c>
      <c r="B2381" s="2">
        <v>46071</v>
      </c>
      <c r="C2381" s="1" t="s">
        <v>26</v>
      </c>
      <c r="D2381" s="1" t="s">
        <v>18</v>
      </c>
      <c r="E2381" s="1" t="s">
        <v>55</v>
      </c>
      <c r="F2381" s="1">
        <v>5668.59</v>
      </c>
      <c r="G2381" s="1" t="s">
        <v>14</v>
      </c>
      <c r="H2381" s="2">
        <v>46074</v>
      </c>
      <c r="I2381" s="1" t="s">
        <v>22</v>
      </c>
      <c r="J2381" s="1">
        <v>9.1999999999999993</v>
      </c>
      <c r="K2381" s="1">
        <f>COUNTIF(A:A,bank_processed_transactions[[#This Row],[transaction_id]])</f>
        <v>1</v>
      </c>
    </row>
    <row r="2382" spans="1:11" x14ac:dyDescent="0.3">
      <c r="A2382" s="1" t="s">
        <v>4347</v>
      </c>
      <c r="B2382" s="2">
        <v>46096</v>
      </c>
      <c r="C2382" s="1" t="s">
        <v>1378</v>
      </c>
      <c r="D2382" s="1" t="s">
        <v>46</v>
      </c>
      <c r="E2382" s="1" t="s">
        <v>27</v>
      </c>
      <c r="F2382" s="1">
        <v>68238.759999999995</v>
      </c>
      <c r="G2382" s="1" t="s">
        <v>14</v>
      </c>
      <c r="H2382" s="2">
        <v>46099</v>
      </c>
      <c r="I2382" s="1" t="s">
        <v>28</v>
      </c>
      <c r="J2382" s="1">
        <v>12.6</v>
      </c>
      <c r="K2382" s="1">
        <f>COUNTIF(A:A,bank_processed_transactions[[#This Row],[transaction_id]])</f>
        <v>1</v>
      </c>
    </row>
    <row r="2383" spans="1:11" x14ac:dyDescent="0.3">
      <c r="A2383" s="1" t="s">
        <v>870</v>
      </c>
      <c r="B2383" s="2">
        <v>46062</v>
      </c>
      <c r="C2383" s="1" t="s">
        <v>871</v>
      </c>
      <c r="D2383" s="1" t="s">
        <v>18</v>
      </c>
      <c r="E2383" s="1" t="s">
        <v>13</v>
      </c>
      <c r="F2383" s="1">
        <v>2783.85</v>
      </c>
      <c r="G2383" s="1" t="s">
        <v>89</v>
      </c>
      <c r="H2383" s="2">
        <v>46063</v>
      </c>
      <c r="I2383" s="1" t="s">
        <v>28</v>
      </c>
      <c r="J2383" s="1">
        <v>13.1</v>
      </c>
      <c r="K2383" s="1">
        <f>COUNTIF(A:A,bank_processed_transactions[[#This Row],[transaction_id]])</f>
        <v>1</v>
      </c>
    </row>
    <row r="2384" spans="1:11" x14ac:dyDescent="0.3">
      <c r="A2384" s="1" t="s">
        <v>1868</v>
      </c>
      <c r="B2384" s="2">
        <v>46049</v>
      </c>
      <c r="C2384" s="1" t="s">
        <v>322</v>
      </c>
      <c r="D2384" s="1" t="s">
        <v>12</v>
      </c>
      <c r="E2384" s="1" t="s">
        <v>13</v>
      </c>
      <c r="F2384" s="1">
        <v>3235.46</v>
      </c>
      <c r="G2384" s="1" t="s">
        <v>14</v>
      </c>
      <c r="H2384" s="2">
        <v>46049</v>
      </c>
      <c r="I2384" s="1" t="s">
        <v>15</v>
      </c>
      <c r="J2384" s="1">
        <v>86.2</v>
      </c>
      <c r="K2384" s="1">
        <f>COUNTIF(A:A,bank_processed_transactions[[#This Row],[transaction_id]])</f>
        <v>1</v>
      </c>
    </row>
    <row r="2385" spans="1:11" x14ac:dyDescent="0.3">
      <c r="A2385" s="1" t="s">
        <v>2047</v>
      </c>
      <c r="B2385" s="2">
        <v>46089</v>
      </c>
      <c r="C2385" s="1" t="s">
        <v>928</v>
      </c>
      <c r="D2385" s="1" t="s">
        <v>35</v>
      </c>
      <c r="E2385" s="1" t="s">
        <v>13</v>
      </c>
      <c r="F2385" s="1">
        <v>4400.75</v>
      </c>
      <c r="G2385" s="1" t="s">
        <v>14</v>
      </c>
      <c r="H2385" s="2">
        <v>46091</v>
      </c>
      <c r="I2385" s="1" t="s">
        <v>28</v>
      </c>
      <c r="J2385" s="1">
        <v>27.4</v>
      </c>
      <c r="K2385" s="1">
        <f>COUNTIF(A:A,bank_processed_transactions[[#This Row],[transaction_id]])</f>
        <v>1</v>
      </c>
    </row>
    <row r="2386" spans="1:11" x14ac:dyDescent="0.3">
      <c r="A2386" s="1" t="s">
        <v>1094</v>
      </c>
      <c r="B2386" s="2">
        <v>46103</v>
      </c>
      <c r="C2386" s="1" t="s">
        <v>580</v>
      </c>
      <c r="D2386" s="1" t="s">
        <v>66</v>
      </c>
      <c r="E2386" s="1" t="s">
        <v>55</v>
      </c>
      <c r="F2386" s="1">
        <v>4082.64</v>
      </c>
      <c r="G2386" s="1" t="s">
        <v>14</v>
      </c>
      <c r="H2386" s="2">
        <v>46105</v>
      </c>
      <c r="I2386" s="1" t="s">
        <v>28</v>
      </c>
      <c r="J2386" s="1">
        <v>25.7</v>
      </c>
      <c r="K2386" s="1">
        <f>COUNTIF(A:A,bank_processed_transactions[[#This Row],[transaction_id]])</f>
        <v>1</v>
      </c>
    </row>
    <row r="2387" spans="1:11" x14ac:dyDescent="0.3">
      <c r="A2387" s="1" t="s">
        <v>1234</v>
      </c>
      <c r="B2387" s="2">
        <v>46064</v>
      </c>
      <c r="C2387" s="1" t="s">
        <v>518</v>
      </c>
      <c r="D2387" s="1" t="s">
        <v>18</v>
      </c>
      <c r="E2387" s="1" t="s">
        <v>27</v>
      </c>
      <c r="F2387" s="1">
        <v>1205.47</v>
      </c>
      <c r="G2387" s="1" t="s">
        <v>14</v>
      </c>
      <c r="H2387" s="2">
        <v>46065</v>
      </c>
      <c r="I2387" s="1" t="s">
        <v>22</v>
      </c>
      <c r="J2387" s="1">
        <v>22.9</v>
      </c>
      <c r="K2387" s="1">
        <f>COUNTIF(A:A,bank_processed_transactions[[#This Row],[transaction_id]])</f>
        <v>1</v>
      </c>
    </row>
    <row r="2388" spans="1:11" x14ac:dyDescent="0.3">
      <c r="A2388" s="1" t="s">
        <v>2625</v>
      </c>
      <c r="B2388" s="2">
        <v>46080</v>
      </c>
      <c r="C2388" s="1" t="s">
        <v>215</v>
      </c>
      <c r="D2388" s="1" t="s">
        <v>12</v>
      </c>
      <c r="E2388" s="1" t="s">
        <v>13</v>
      </c>
      <c r="F2388" s="1">
        <v>5776.31</v>
      </c>
      <c r="G2388" s="1" t="s">
        <v>14</v>
      </c>
      <c r="H2388" s="2">
        <v>46082</v>
      </c>
      <c r="I2388" s="1" t="s">
        <v>15</v>
      </c>
      <c r="J2388" s="1">
        <v>31.3</v>
      </c>
      <c r="K2388" s="1">
        <f>COUNTIF(A:A,bank_processed_transactions[[#This Row],[transaction_id]])</f>
        <v>1</v>
      </c>
    </row>
    <row r="2389" spans="1:11" x14ac:dyDescent="0.3">
      <c r="A2389" s="1" t="s">
        <v>4616</v>
      </c>
      <c r="B2389" s="2">
        <v>46082</v>
      </c>
      <c r="C2389" s="1" t="s">
        <v>1056</v>
      </c>
      <c r="D2389" s="1" t="s">
        <v>12</v>
      </c>
      <c r="E2389" s="1" t="s">
        <v>21</v>
      </c>
      <c r="F2389" s="1">
        <v>2529.98</v>
      </c>
      <c r="G2389" s="1" t="s">
        <v>14</v>
      </c>
      <c r="H2389" s="2">
        <v>46084</v>
      </c>
      <c r="I2389" s="1" t="s">
        <v>22</v>
      </c>
      <c r="J2389" s="1">
        <v>129.69999999999999</v>
      </c>
      <c r="K2389" s="1">
        <f>COUNTIF(A:A,bank_processed_transactions[[#This Row],[transaction_id]])</f>
        <v>1</v>
      </c>
    </row>
    <row r="2390" spans="1:11" x14ac:dyDescent="0.3">
      <c r="A2390" s="1" t="s">
        <v>3365</v>
      </c>
      <c r="B2390" s="2">
        <v>46101</v>
      </c>
      <c r="C2390" s="1" t="s">
        <v>2380</v>
      </c>
      <c r="D2390" s="1" t="s">
        <v>46</v>
      </c>
      <c r="E2390" s="1" t="s">
        <v>13</v>
      </c>
      <c r="F2390" s="1">
        <v>4608.6499999999996</v>
      </c>
      <c r="G2390" s="1" t="s">
        <v>14</v>
      </c>
      <c r="H2390" s="2">
        <v>46104</v>
      </c>
      <c r="I2390" s="1" t="s">
        <v>15</v>
      </c>
      <c r="J2390" s="1">
        <v>87.7</v>
      </c>
      <c r="K2390" s="1">
        <f>COUNTIF(A:A,bank_processed_transactions[[#This Row],[transaction_id]])</f>
        <v>1</v>
      </c>
    </row>
    <row r="2391" spans="1:11" x14ac:dyDescent="0.3">
      <c r="A2391" s="1" t="s">
        <v>4855</v>
      </c>
      <c r="B2391" s="2">
        <v>46102</v>
      </c>
      <c r="C2391" s="1" t="s">
        <v>330</v>
      </c>
      <c r="D2391" s="1" t="s">
        <v>18</v>
      </c>
      <c r="E2391" s="1" t="s">
        <v>13</v>
      </c>
      <c r="F2391" s="1">
        <v>1879.08</v>
      </c>
      <c r="G2391" s="1" t="s">
        <v>14</v>
      </c>
      <c r="H2391" s="2">
        <v>46104</v>
      </c>
      <c r="I2391" s="1" t="s">
        <v>22</v>
      </c>
      <c r="J2391" s="1">
        <v>18.100000000000001</v>
      </c>
      <c r="K2391" s="1">
        <f>COUNTIF(A:A,bank_processed_transactions[[#This Row],[transaction_id]])</f>
        <v>1</v>
      </c>
    </row>
    <row r="2392" spans="1:11" x14ac:dyDescent="0.3">
      <c r="A2392" s="1" t="s">
        <v>469</v>
      </c>
      <c r="B2392" s="2">
        <v>46051</v>
      </c>
      <c r="C2392" s="1" t="s">
        <v>470</v>
      </c>
      <c r="D2392" s="1" t="s">
        <v>18</v>
      </c>
      <c r="E2392" s="1" t="s">
        <v>21</v>
      </c>
      <c r="F2392" s="1">
        <v>1490.16</v>
      </c>
      <c r="G2392" s="1" t="s">
        <v>14</v>
      </c>
      <c r="H2392" s="2">
        <v>46054</v>
      </c>
      <c r="I2392" s="1" t="s">
        <v>15</v>
      </c>
      <c r="J2392" s="1">
        <v>23.9</v>
      </c>
      <c r="K2392" s="1">
        <f>COUNTIF(A:A,bank_processed_transactions[[#This Row],[transaction_id]])</f>
        <v>1</v>
      </c>
    </row>
    <row r="2393" spans="1:11" x14ac:dyDescent="0.3">
      <c r="A2393" s="1" t="s">
        <v>2111</v>
      </c>
      <c r="B2393" s="2">
        <v>46050</v>
      </c>
      <c r="C2393" s="1" t="s">
        <v>182</v>
      </c>
      <c r="D2393" s="1" t="s">
        <v>18</v>
      </c>
      <c r="E2393" s="1" t="s">
        <v>21</v>
      </c>
      <c r="F2393" s="1">
        <v>5693.71</v>
      </c>
      <c r="G2393" s="1" t="s">
        <v>14</v>
      </c>
      <c r="H2393" s="2">
        <v>46052</v>
      </c>
      <c r="I2393" s="1" t="s">
        <v>15</v>
      </c>
      <c r="J2393" s="1">
        <v>22.1</v>
      </c>
      <c r="K2393" s="1">
        <f>COUNTIF(A:A,bank_processed_transactions[[#This Row],[transaction_id]])</f>
        <v>1</v>
      </c>
    </row>
    <row r="2394" spans="1:11" x14ac:dyDescent="0.3">
      <c r="A2394" s="1" t="s">
        <v>2523</v>
      </c>
      <c r="B2394" s="2">
        <v>46055</v>
      </c>
      <c r="C2394" s="1" t="s">
        <v>734</v>
      </c>
      <c r="D2394" s="1" t="s">
        <v>18</v>
      </c>
      <c r="E2394" s="1" t="s">
        <v>13</v>
      </c>
      <c r="F2394" s="1">
        <v>1962.84</v>
      </c>
      <c r="G2394" s="1" t="s">
        <v>94</v>
      </c>
      <c r="H2394" s="2">
        <v>46056</v>
      </c>
      <c r="I2394" s="1" t="s">
        <v>15</v>
      </c>
      <c r="J2394" s="1">
        <v>31.6</v>
      </c>
      <c r="K2394" s="1">
        <f>COUNTIF(A:A,bank_processed_transactions[[#This Row],[transaction_id]])</f>
        <v>1</v>
      </c>
    </row>
    <row r="2395" spans="1:11" x14ac:dyDescent="0.3">
      <c r="A2395" s="1" t="s">
        <v>3723</v>
      </c>
      <c r="B2395" s="2">
        <v>46048</v>
      </c>
      <c r="C2395" s="1" t="s">
        <v>1352</v>
      </c>
      <c r="D2395" s="1" t="s">
        <v>66</v>
      </c>
      <c r="E2395" s="1" t="s">
        <v>27</v>
      </c>
      <c r="F2395" s="1">
        <v>37035.49</v>
      </c>
      <c r="G2395" s="1" t="s">
        <v>14</v>
      </c>
      <c r="H2395" s="2">
        <v>46050</v>
      </c>
      <c r="I2395" s="1" t="s">
        <v>15</v>
      </c>
      <c r="J2395" s="1">
        <v>8.6999999999999993</v>
      </c>
      <c r="K2395" s="1">
        <f>COUNTIF(A:A,bank_processed_transactions[[#This Row],[transaction_id]])</f>
        <v>1</v>
      </c>
    </row>
    <row r="2396" spans="1:11" x14ac:dyDescent="0.3">
      <c r="A2396" s="1" t="s">
        <v>2481</v>
      </c>
      <c r="B2396" s="2">
        <v>46096</v>
      </c>
      <c r="C2396" s="1" t="s">
        <v>1645</v>
      </c>
      <c r="D2396" s="1" t="s">
        <v>18</v>
      </c>
      <c r="E2396" s="1" t="s">
        <v>13</v>
      </c>
      <c r="F2396" s="1">
        <v>1999.34</v>
      </c>
      <c r="G2396" s="1" t="s">
        <v>14</v>
      </c>
      <c r="H2396" s="2">
        <v>46096</v>
      </c>
      <c r="I2396" s="1" t="s">
        <v>15</v>
      </c>
      <c r="J2396" s="1">
        <v>36.1</v>
      </c>
      <c r="K2396" s="1">
        <f>COUNTIF(A:A,bank_processed_transactions[[#This Row],[transaction_id]])</f>
        <v>1</v>
      </c>
    </row>
    <row r="2397" spans="1:11" x14ac:dyDescent="0.3">
      <c r="A2397" s="1" t="s">
        <v>2946</v>
      </c>
      <c r="B2397" s="2">
        <v>46038</v>
      </c>
      <c r="C2397" s="1" t="s">
        <v>1493</v>
      </c>
      <c r="D2397" s="1" t="s">
        <v>18</v>
      </c>
      <c r="E2397" s="1" t="s">
        <v>55</v>
      </c>
      <c r="F2397" s="1">
        <v>2852.15</v>
      </c>
      <c r="G2397" s="1" t="s">
        <v>14</v>
      </c>
      <c r="H2397" s="2">
        <v>46038</v>
      </c>
      <c r="I2397" s="1" t="s">
        <v>15</v>
      </c>
      <c r="J2397" s="1">
        <v>28.1</v>
      </c>
      <c r="K2397" s="1">
        <f>COUNTIF(A:A,bank_processed_transactions[[#This Row],[transaction_id]])</f>
        <v>1</v>
      </c>
    </row>
    <row r="2398" spans="1:11" x14ac:dyDescent="0.3">
      <c r="A2398" s="1" t="s">
        <v>4723</v>
      </c>
      <c r="B2398" s="2">
        <v>46067</v>
      </c>
      <c r="C2398" s="1" t="s">
        <v>368</v>
      </c>
      <c r="D2398" s="1" t="s">
        <v>12</v>
      </c>
      <c r="E2398" s="1" t="s">
        <v>27</v>
      </c>
      <c r="F2398" s="1">
        <v>4499.9799999999996</v>
      </c>
      <c r="G2398" s="1" t="s">
        <v>14</v>
      </c>
      <c r="H2398" s="2">
        <v>46072</v>
      </c>
      <c r="I2398" s="1" t="s">
        <v>22</v>
      </c>
      <c r="J2398" s="1">
        <v>65.8</v>
      </c>
      <c r="K2398" s="1">
        <f>COUNTIF(A:A,bank_processed_transactions[[#This Row],[transaction_id]])</f>
        <v>1</v>
      </c>
    </row>
    <row r="2399" spans="1:11" x14ac:dyDescent="0.3">
      <c r="A2399" s="1" t="s">
        <v>3817</v>
      </c>
      <c r="B2399" s="2">
        <v>46089</v>
      </c>
      <c r="C2399" s="1" t="s">
        <v>3818</v>
      </c>
      <c r="D2399" s="1" t="s">
        <v>12</v>
      </c>
      <c r="E2399" s="1" t="s">
        <v>27</v>
      </c>
      <c r="F2399" s="1">
        <v>8499.0499999999993</v>
      </c>
      <c r="G2399" s="1" t="s">
        <v>14</v>
      </c>
      <c r="H2399" s="2">
        <v>46092</v>
      </c>
      <c r="I2399" s="1" t="s">
        <v>22</v>
      </c>
      <c r="J2399" s="1">
        <v>21.5</v>
      </c>
      <c r="K2399" s="1">
        <f>COUNTIF(A:A,bank_processed_transactions[[#This Row],[transaction_id]])</f>
        <v>1</v>
      </c>
    </row>
    <row r="2400" spans="1:11" x14ac:dyDescent="0.3">
      <c r="A2400" s="1" t="s">
        <v>2134</v>
      </c>
      <c r="B2400" s="2">
        <v>46105</v>
      </c>
      <c r="C2400" s="1" t="s">
        <v>82</v>
      </c>
      <c r="D2400" s="1" t="s">
        <v>35</v>
      </c>
      <c r="E2400" s="1" t="s">
        <v>55</v>
      </c>
      <c r="F2400" s="1">
        <v>14063.48</v>
      </c>
      <c r="G2400" s="1" t="s">
        <v>14</v>
      </c>
      <c r="H2400" s="2">
        <v>46107</v>
      </c>
      <c r="I2400" s="1" t="s">
        <v>28</v>
      </c>
      <c r="J2400" s="1">
        <v>28.1</v>
      </c>
      <c r="K2400" s="1">
        <f>COUNTIF(A:A,bank_processed_transactions[[#This Row],[transaction_id]])</f>
        <v>1</v>
      </c>
    </row>
    <row r="2401" spans="1:11" x14ac:dyDescent="0.3">
      <c r="A2401" s="1" t="s">
        <v>4475</v>
      </c>
      <c r="B2401" s="2">
        <v>46025</v>
      </c>
      <c r="C2401" s="1" t="s">
        <v>1221</v>
      </c>
      <c r="D2401" s="1" t="s">
        <v>35</v>
      </c>
      <c r="E2401" s="1" t="s">
        <v>13</v>
      </c>
      <c r="F2401" s="1">
        <v>480.24</v>
      </c>
      <c r="G2401" s="1" t="s">
        <v>14</v>
      </c>
      <c r="H2401" s="2">
        <v>46026</v>
      </c>
      <c r="I2401" s="1" t="s">
        <v>28</v>
      </c>
      <c r="J2401" s="1">
        <v>46.2</v>
      </c>
      <c r="K2401" s="1">
        <f>COUNTIF(A:A,bank_processed_transactions[[#This Row],[transaction_id]])</f>
        <v>1</v>
      </c>
    </row>
    <row r="2402" spans="1:11" x14ac:dyDescent="0.3">
      <c r="A2402" s="1" t="s">
        <v>2389</v>
      </c>
      <c r="B2402" s="2">
        <v>46035</v>
      </c>
      <c r="C2402" s="1" t="s">
        <v>1851</v>
      </c>
      <c r="D2402" s="1" t="s">
        <v>12</v>
      </c>
      <c r="E2402" s="1" t="s">
        <v>27</v>
      </c>
      <c r="F2402" s="1">
        <v>5020.07</v>
      </c>
      <c r="G2402" s="1" t="s">
        <v>14</v>
      </c>
      <c r="H2402" s="2">
        <v>46040</v>
      </c>
      <c r="I2402" s="1" t="s">
        <v>28</v>
      </c>
      <c r="J2402" s="1">
        <v>47.3</v>
      </c>
      <c r="K2402" s="1">
        <f>COUNTIF(A:A,bank_processed_transactions[[#This Row],[transaction_id]])</f>
        <v>1</v>
      </c>
    </row>
    <row r="2403" spans="1:11" x14ac:dyDescent="0.3">
      <c r="A2403" s="1" t="s">
        <v>2391</v>
      </c>
      <c r="B2403" s="2">
        <v>46109</v>
      </c>
      <c r="C2403" s="1" t="s">
        <v>1851</v>
      </c>
      <c r="D2403" s="1" t="s">
        <v>35</v>
      </c>
      <c r="E2403" s="1" t="s">
        <v>13</v>
      </c>
      <c r="F2403" s="1">
        <v>40683.050000000003</v>
      </c>
      <c r="G2403" s="1" t="s">
        <v>14</v>
      </c>
      <c r="H2403" s="2">
        <v>46110</v>
      </c>
      <c r="I2403" s="1" t="s">
        <v>15</v>
      </c>
      <c r="J2403" s="1">
        <v>61.4</v>
      </c>
      <c r="K2403" s="1">
        <f>COUNTIF(A:A,bank_processed_transactions[[#This Row],[transaction_id]])</f>
        <v>1</v>
      </c>
    </row>
    <row r="2404" spans="1:11" x14ac:dyDescent="0.3">
      <c r="A2404" s="1" t="s">
        <v>3512</v>
      </c>
      <c r="B2404" s="2">
        <v>46038</v>
      </c>
      <c r="C2404" s="1" t="s">
        <v>1556</v>
      </c>
      <c r="D2404" s="1" t="s">
        <v>12</v>
      </c>
      <c r="E2404" s="1" t="s">
        <v>27</v>
      </c>
      <c r="F2404" s="1">
        <v>6713.39</v>
      </c>
      <c r="G2404" s="1" t="s">
        <v>89</v>
      </c>
      <c r="H2404" s="2">
        <v>46040</v>
      </c>
      <c r="I2404" s="1" t="s">
        <v>15</v>
      </c>
      <c r="J2404" s="1">
        <v>26.3</v>
      </c>
      <c r="K2404" s="1">
        <f>COUNTIF(A:A,bank_processed_transactions[[#This Row],[transaction_id]])</f>
        <v>1</v>
      </c>
    </row>
    <row r="2405" spans="1:11" x14ac:dyDescent="0.3">
      <c r="A2405" s="1" t="s">
        <v>361</v>
      </c>
      <c r="B2405" s="2">
        <v>46046</v>
      </c>
      <c r="C2405" s="1" t="s">
        <v>362</v>
      </c>
      <c r="D2405" s="1" t="s">
        <v>12</v>
      </c>
      <c r="E2405" s="1" t="s">
        <v>13</v>
      </c>
      <c r="F2405" s="1">
        <v>9228.61</v>
      </c>
      <c r="G2405" s="1" t="s">
        <v>14</v>
      </c>
      <c r="H2405" s="2">
        <v>46046</v>
      </c>
      <c r="I2405" s="1" t="s">
        <v>15</v>
      </c>
      <c r="J2405" s="1">
        <v>14.1</v>
      </c>
      <c r="K2405" s="1">
        <f>COUNTIF(A:A,bank_processed_transactions[[#This Row],[transaction_id]])</f>
        <v>1</v>
      </c>
    </row>
    <row r="2406" spans="1:11" x14ac:dyDescent="0.3">
      <c r="A2406" s="1" t="s">
        <v>3789</v>
      </c>
      <c r="B2406" s="2">
        <v>46094</v>
      </c>
      <c r="C2406" s="1" t="s">
        <v>1017</v>
      </c>
      <c r="D2406" s="1" t="s">
        <v>66</v>
      </c>
      <c r="E2406" s="1" t="s">
        <v>27</v>
      </c>
      <c r="F2406" s="1">
        <v>5522.71</v>
      </c>
      <c r="G2406" s="1" t="s">
        <v>14</v>
      </c>
      <c r="H2406" s="2">
        <v>46096</v>
      </c>
      <c r="I2406" s="1" t="s">
        <v>15</v>
      </c>
      <c r="J2406" s="1">
        <v>46.8</v>
      </c>
      <c r="K2406" s="1">
        <f>COUNTIF(A:A,bank_processed_transactions[[#This Row],[transaction_id]])</f>
        <v>1</v>
      </c>
    </row>
    <row r="2407" spans="1:11" x14ac:dyDescent="0.3">
      <c r="A2407" s="1" t="s">
        <v>3404</v>
      </c>
      <c r="B2407" s="2">
        <v>46060</v>
      </c>
      <c r="C2407" s="1" t="s">
        <v>777</v>
      </c>
      <c r="D2407" s="1" t="s">
        <v>12</v>
      </c>
      <c r="E2407" s="1" t="s">
        <v>21</v>
      </c>
      <c r="F2407" s="1">
        <v>3922.79</v>
      </c>
      <c r="G2407" s="1" t="s">
        <v>14</v>
      </c>
      <c r="H2407" s="2">
        <v>46060</v>
      </c>
      <c r="I2407" s="1" t="s">
        <v>22</v>
      </c>
      <c r="J2407" s="1">
        <v>26.4</v>
      </c>
      <c r="K2407" s="1">
        <f>COUNTIF(A:A,bank_processed_transactions[[#This Row],[transaction_id]])</f>
        <v>1</v>
      </c>
    </row>
    <row r="2408" spans="1:11" x14ac:dyDescent="0.3">
      <c r="A2408" s="1" t="s">
        <v>2397</v>
      </c>
      <c r="B2408" s="2">
        <v>46040</v>
      </c>
      <c r="C2408" s="1" t="s">
        <v>1892</v>
      </c>
      <c r="D2408" s="1" t="s">
        <v>12</v>
      </c>
      <c r="E2408" s="1" t="s">
        <v>13</v>
      </c>
      <c r="F2408" s="1">
        <v>14495.26</v>
      </c>
      <c r="G2408" s="1" t="s">
        <v>14</v>
      </c>
      <c r="H2408" s="2">
        <v>46040</v>
      </c>
      <c r="I2408" s="1" t="s">
        <v>15</v>
      </c>
      <c r="J2408" s="1">
        <v>21.6</v>
      </c>
      <c r="K2408" s="1">
        <f>COUNTIF(A:A,bank_processed_transactions[[#This Row],[transaction_id]])</f>
        <v>1</v>
      </c>
    </row>
    <row r="2409" spans="1:11" x14ac:dyDescent="0.3">
      <c r="A2409" s="1" t="s">
        <v>4135</v>
      </c>
      <c r="B2409" s="2">
        <v>46096</v>
      </c>
      <c r="C2409" s="1" t="s">
        <v>376</v>
      </c>
      <c r="D2409" s="1" t="s">
        <v>66</v>
      </c>
      <c r="E2409" s="1" t="s">
        <v>21</v>
      </c>
      <c r="F2409" s="1">
        <v>3700.09</v>
      </c>
      <c r="G2409" s="1" t="s">
        <v>14</v>
      </c>
      <c r="H2409" s="2">
        <v>46099</v>
      </c>
      <c r="I2409" s="1" t="s">
        <v>28</v>
      </c>
      <c r="J2409" s="1">
        <v>90.9</v>
      </c>
      <c r="K2409" s="1">
        <f>COUNTIF(A:A,bank_processed_transactions[[#This Row],[transaction_id]])</f>
        <v>1</v>
      </c>
    </row>
    <row r="2410" spans="1:11" x14ac:dyDescent="0.3">
      <c r="A2410" s="1" t="s">
        <v>3692</v>
      </c>
      <c r="B2410" s="2">
        <v>46059</v>
      </c>
      <c r="C2410" s="1" t="s">
        <v>2956</v>
      </c>
      <c r="D2410" s="1" t="s">
        <v>12</v>
      </c>
      <c r="E2410" s="1" t="s">
        <v>13</v>
      </c>
      <c r="F2410" s="1">
        <v>10548.96</v>
      </c>
      <c r="G2410" s="1" t="s">
        <v>14</v>
      </c>
      <c r="H2410" s="2">
        <v>46060</v>
      </c>
      <c r="I2410" s="1" t="s">
        <v>22</v>
      </c>
      <c r="J2410" s="1">
        <v>25.9</v>
      </c>
      <c r="K2410" s="1">
        <f>COUNTIF(A:A,bank_processed_transactions[[#This Row],[transaction_id]])</f>
        <v>1</v>
      </c>
    </row>
    <row r="2411" spans="1:11" x14ac:dyDescent="0.3">
      <c r="A2411" s="1" t="s">
        <v>4917</v>
      </c>
      <c r="B2411" s="2">
        <v>46035</v>
      </c>
      <c r="C2411" s="1" t="s">
        <v>249</v>
      </c>
      <c r="D2411" s="1" t="s">
        <v>18</v>
      </c>
      <c r="E2411" s="1" t="s">
        <v>21</v>
      </c>
      <c r="F2411" s="1">
        <v>24100.1</v>
      </c>
      <c r="G2411" s="1" t="s">
        <v>14</v>
      </c>
      <c r="H2411" s="2">
        <v>46038</v>
      </c>
      <c r="I2411" s="1" t="s">
        <v>15</v>
      </c>
      <c r="J2411" s="1">
        <v>25.4</v>
      </c>
      <c r="K2411" s="1">
        <f>COUNTIF(A:A,bank_processed_transactions[[#This Row],[transaction_id]])</f>
        <v>1</v>
      </c>
    </row>
    <row r="2412" spans="1:11" x14ac:dyDescent="0.3">
      <c r="A2412" s="1" t="s">
        <v>3430</v>
      </c>
      <c r="B2412" s="2">
        <v>46054</v>
      </c>
      <c r="C2412" s="1" t="s">
        <v>1641</v>
      </c>
      <c r="D2412" s="1" t="s">
        <v>12</v>
      </c>
      <c r="E2412" s="1" t="s">
        <v>55</v>
      </c>
      <c r="F2412" s="1">
        <v>1664.45</v>
      </c>
      <c r="G2412" s="1" t="s">
        <v>14</v>
      </c>
      <c r="H2412" s="2">
        <v>46055</v>
      </c>
      <c r="I2412" s="1" t="s">
        <v>22</v>
      </c>
      <c r="J2412" s="1">
        <v>19.100000000000001</v>
      </c>
      <c r="K2412" s="1">
        <f>COUNTIF(A:A,bank_processed_transactions[[#This Row],[transaction_id]])</f>
        <v>1</v>
      </c>
    </row>
    <row r="2413" spans="1:11" x14ac:dyDescent="0.3">
      <c r="A2413" s="1" t="s">
        <v>585</v>
      </c>
      <c r="B2413" s="2">
        <v>46054</v>
      </c>
      <c r="C2413" s="1" t="s">
        <v>586</v>
      </c>
      <c r="D2413" s="1" t="s">
        <v>18</v>
      </c>
      <c r="E2413" s="1" t="s">
        <v>13</v>
      </c>
      <c r="F2413" s="1">
        <v>981.69</v>
      </c>
      <c r="G2413" s="1" t="s">
        <v>14</v>
      </c>
      <c r="H2413" s="2">
        <v>46055</v>
      </c>
      <c r="I2413" s="1" t="s">
        <v>15</v>
      </c>
      <c r="J2413" s="1">
        <v>26.4</v>
      </c>
      <c r="K2413" s="1">
        <f>COUNTIF(A:A,bank_processed_transactions[[#This Row],[transaction_id]])</f>
        <v>1</v>
      </c>
    </row>
    <row r="2414" spans="1:11" x14ac:dyDescent="0.3">
      <c r="A2414" s="1" t="s">
        <v>503</v>
      </c>
      <c r="B2414" s="2">
        <v>46081</v>
      </c>
      <c r="C2414" s="1" t="s">
        <v>504</v>
      </c>
      <c r="D2414" s="1" t="s">
        <v>46</v>
      </c>
      <c r="E2414" s="1" t="s">
        <v>13</v>
      </c>
      <c r="F2414" s="1">
        <v>2092.7199999999998</v>
      </c>
      <c r="G2414" s="1" t="s">
        <v>14</v>
      </c>
      <c r="H2414" s="2">
        <v>46081</v>
      </c>
      <c r="I2414" s="1" t="s">
        <v>15</v>
      </c>
      <c r="J2414" s="1">
        <v>27.8</v>
      </c>
      <c r="K2414" s="1">
        <f>COUNTIF(A:A,bank_processed_transactions[[#This Row],[transaction_id]])</f>
        <v>1</v>
      </c>
    </row>
    <row r="2415" spans="1:11" x14ac:dyDescent="0.3">
      <c r="A2415" s="1" t="s">
        <v>2018</v>
      </c>
      <c r="B2415" s="2">
        <v>46108</v>
      </c>
      <c r="C2415" s="1" t="s">
        <v>330</v>
      </c>
      <c r="D2415" s="1" t="s">
        <v>18</v>
      </c>
      <c r="E2415" s="1" t="s">
        <v>21</v>
      </c>
      <c r="F2415" s="1">
        <v>1805.2</v>
      </c>
      <c r="G2415" s="1" t="s">
        <v>89</v>
      </c>
      <c r="H2415" s="2">
        <v>46109</v>
      </c>
      <c r="I2415" s="1" t="s">
        <v>15</v>
      </c>
      <c r="J2415" s="1">
        <v>41.9</v>
      </c>
      <c r="K2415" s="1">
        <f>COUNTIF(A:A,bank_processed_transactions[[#This Row],[transaction_id]])</f>
        <v>1</v>
      </c>
    </row>
    <row r="2416" spans="1:11" x14ac:dyDescent="0.3">
      <c r="A2416" s="1" t="s">
        <v>3033</v>
      </c>
      <c r="B2416" s="2">
        <v>46088</v>
      </c>
      <c r="C2416" s="1" t="s">
        <v>2627</v>
      </c>
      <c r="D2416" s="1" t="s">
        <v>12</v>
      </c>
      <c r="E2416" s="1" t="s">
        <v>21</v>
      </c>
      <c r="F2416" s="1">
        <v>480.13</v>
      </c>
      <c r="G2416" s="1" t="s">
        <v>14</v>
      </c>
      <c r="H2416" s="2">
        <v>46091</v>
      </c>
      <c r="I2416" s="1" t="s">
        <v>15</v>
      </c>
      <c r="J2416" s="1">
        <v>13.2</v>
      </c>
      <c r="K2416" s="1">
        <f>COUNTIF(A:A,bank_processed_transactions[[#This Row],[transaction_id]])</f>
        <v>1</v>
      </c>
    </row>
    <row r="2417" spans="1:11" x14ac:dyDescent="0.3">
      <c r="A2417" s="1" t="s">
        <v>1719</v>
      </c>
      <c r="B2417" s="2">
        <v>46066</v>
      </c>
      <c r="C2417" s="1" t="s">
        <v>1720</v>
      </c>
      <c r="D2417" s="1" t="s">
        <v>12</v>
      </c>
      <c r="E2417" s="1" t="s">
        <v>13</v>
      </c>
      <c r="F2417" s="1">
        <v>1958.68</v>
      </c>
      <c r="G2417" s="1" t="s">
        <v>14</v>
      </c>
      <c r="H2417" s="2">
        <v>46067</v>
      </c>
      <c r="I2417" s="1" t="s">
        <v>28</v>
      </c>
      <c r="J2417" s="1">
        <v>57.2</v>
      </c>
      <c r="K2417" s="1">
        <f>COUNTIF(A:A,bank_processed_transactions[[#This Row],[transaction_id]])</f>
        <v>1</v>
      </c>
    </row>
    <row r="2418" spans="1:11" x14ac:dyDescent="0.3">
      <c r="A2418" s="1" t="s">
        <v>4208</v>
      </c>
      <c r="B2418" s="2">
        <v>46087</v>
      </c>
      <c r="C2418" s="1" t="s">
        <v>1107</v>
      </c>
      <c r="D2418" s="1" t="s">
        <v>46</v>
      </c>
      <c r="E2418" s="1" t="s">
        <v>55</v>
      </c>
      <c r="F2418" s="1">
        <v>10051.42</v>
      </c>
      <c r="G2418" s="1" t="s">
        <v>14</v>
      </c>
      <c r="H2418" s="2">
        <v>46089</v>
      </c>
      <c r="I2418" s="1" t="s">
        <v>28</v>
      </c>
      <c r="J2418" s="1">
        <v>11</v>
      </c>
      <c r="K2418" s="1">
        <f>COUNTIF(A:A,bank_processed_transactions[[#This Row],[transaction_id]])</f>
        <v>1</v>
      </c>
    </row>
    <row r="2419" spans="1:11" x14ac:dyDescent="0.3">
      <c r="A2419" s="1" t="s">
        <v>1049</v>
      </c>
      <c r="B2419" s="2">
        <v>46098</v>
      </c>
      <c r="C2419" s="1" t="s">
        <v>1050</v>
      </c>
      <c r="D2419" s="1" t="s">
        <v>66</v>
      </c>
      <c r="E2419" s="1" t="s">
        <v>13</v>
      </c>
      <c r="F2419" s="1">
        <v>24300.82</v>
      </c>
      <c r="G2419" s="1" t="s">
        <v>14</v>
      </c>
      <c r="H2419" s="2">
        <v>46101</v>
      </c>
      <c r="I2419" s="1" t="s">
        <v>22</v>
      </c>
      <c r="J2419" s="1">
        <v>52.4</v>
      </c>
      <c r="K2419" s="1">
        <f>COUNTIF(A:A,bank_processed_transactions[[#This Row],[transaction_id]])</f>
        <v>1</v>
      </c>
    </row>
    <row r="2420" spans="1:11" x14ac:dyDescent="0.3">
      <c r="A2420" s="1" t="s">
        <v>1646</v>
      </c>
      <c r="B2420" s="2">
        <v>46078</v>
      </c>
      <c r="C2420" s="1" t="s">
        <v>790</v>
      </c>
      <c r="D2420" s="1" t="s">
        <v>18</v>
      </c>
      <c r="E2420" s="1" t="s">
        <v>27</v>
      </c>
      <c r="F2420" s="1">
        <v>9686.89</v>
      </c>
      <c r="G2420" s="1" t="s">
        <v>14</v>
      </c>
      <c r="H2420" s="2">
        <v>46078</v>
      </c>
      <c r="I2420" s="1" t="s">
        <v>15</v>
      </c>
      <c r="J2420" s="1">
        <v>22.6</v>
      </c>
      <c r="K2420" s="1">
        <f>COUNTIF(A:A,bank_processed_transactions[[#This Row],[transaction_id]])</f>
        <v>1</v>
      </c>
    </row>
    <row r="2421" spans="1:11" x14ac:dyDescent="0.3">
      <c r="A2421" s="1" t="s">
        <v>272</v>
      </c>
      <c r="B2421" s="2">
        <v>46079</v>
      </c>
      <c r="C2421" s="1" t="s">
        <v>273</v>
      </c>
      <c r="D2421" s="1" t="s">
        <v>46</v>
      </c>
      <c r="E2421" s="1" t="s">
        <v>27</v>
      </c>
      <c r="F2421" s="1">
        <v>2218.86</v>
      </c>
      <c r="G2421" s="1" t="s">
        <v>14</v>
      </c>
      <c r="H2421" s="2">
        <v>46081</v>
      </c>
      <c r="I2421" s="1" t="s">
        <v>28</v>
      </c>
      <c r="J2421" s="1">
        <v>20.6</v>
      </c>
      <c r="K2421" s="1">
        <f>COUNTIF(A:A,bank_processed_transactions[[#This Row],[transaction_id]])</f>
        <v>1</v>
      </c>
    </row>
    <row r="2422" spans="1:11" x14ac:dyDescent="0.3">
      <c r="A2422" s="1" t="s">
        <v>4215</v>
      </c>
      <c r="B2422" s="2">
        <v>46088</v>
      </c>
      <c r="C2422" s="1" t="s">
        <v>529</v>
      </c>
      <c r="D2422" s="1" t="s">
        <v>12</v>
      </c>
      <c r="E2422" s="1" t="s">
        <v>27</v>
      </c>
      <c r="F2422" s="1">
        <v>10610.11</v>
      </c>
      <c r="G2422" s="1" t="s">
        <v>14</v>
      </c>
      <c r="H2422" s="2">
        <v>46088</v>
      </c>
      <c r="I2422" s="1" t="s">
        <v>15</v>
      </c>
      <c r="J2422" s="1">
        <v>6.4</v>
      </c>
      <c r="K2422" s="1">
        <f>COUNTIF(A:A,bank_processed_transactions[[#This Row],[transaction_id]])</f>
        <v>1</v>
      </c>
    </row>
    <row r="2423" spans="1:11" x14ac:dyDescent="0.3">
      <c r="A2423" s="1" t="s">
        <v>4510</v>
      </c>
      <c r="B2423" s="2">
        <v>46041</v>
      </c>
      <c r="C2423" s="1" t="s">
        <v>1172</v>
      </c>
      <c r="D2423" s="1" t="s">
        <v>35</v>
      </c>
      <c r="E2423" s="1" t="s">
        <v>27</v>
      </c>
      <c r="F2423" s="1">
        <v>8287.19</v>
      </c>
      <c r="G2423" s="1" t="s">
        <v>14</v>
      </c>
      <c r="H2423" s="2">
        <v>46041</v>
      </c>
      <c r="I2423" s="1" t="s">
        <v>15</v>
      </c>
      <c r="J2423" s="1">
        <v>23.5</v>
      </c>
      <c r="K2423" s="1">
        <f>COUNTIF(A:A,bank_processed_transactions[[#This Row],[transaction_id]])</f>
        <v>1</v>
      </c>
    </row>
    <row r="2424" spans="1:11" x14ac:dyDescent="0.3">
      <c r="A2424" s="1" t="s">
        <v>2793</v>
      </c>
      <c r="B2424" s="2">
        <v>46070</v>
      </c>
      <c r="C2424" s="1" t="s">
        <v>2115</v>
      </c>
      <c r="D2424" s="1" t="s">
        <v>12</v>
      </c>
      <c r="E2424" s="1" t="s">
        <v>27</v>
      </c>
      <c r="F2424" s="1">
        <v>2448.4299999999998</v>
      </c>
      <c r="G2424" s="1" t="s">
        <v>14</v>
      </c>
      <c r="H2424" s="2">
        <v>46071</v>
      </c>
      <c r="I2424" s="1" t="s">
        <v>22</v>
      </c>
      <c r="J2424" s="1">
        <v>28.5</v>
      </c>
      <c r="K2424" s="1">
        <f>COUNTIF(A:A,bank_processed_transactions[[#This Row],[transaction_id]])</f>
        <v>1</v>
      </c>
    </row>
    <row r="2425" spans="1:11" x14ac:dyDescent="0.3">
      <c r="A2425" s="1" t="s">
        <v>1951</v>
      </c>
      <c r="B2425" s="2">
        <v>46104</v>
      </c>
      <c r="C2425" s="1" t="s">
        <v>1952</v>
      </c>
      <c r="D2425" s="1" t="s">
        <v>12</v>
      </c>
      <c r="E2425" s="1" t="s">
        <v>13</v>
      </c>
      <c r="F2425" s="1">
        <v>5059.68</v>
      </c>
      <c r="G2425" s="1" t="s">
        <v>94</v>
      </c>
      <c r="H2425" s="2">
        <v>46104</v>
      </c>
      <c r="I2425" s="1" t="s">
        <v>28</v>
      </c>
      <c r="J2425" s="1">
        <v>22.7</v>
      </c>
      <c r="K2425" s="1">
        <f>COUNTIF(A:A,bank_processed_transactions[[#This Row],[transaction_id]])</f>
        <v>1</v>
      </c>
    </row>
    <row r="2426" spans="1:11" x14ac:dyDescent="0.3">
      <c r="A2426" s="1" t="s">
        <v>4753</v>
      </c>
      <c r="B2426" s="2">
        <v>46026</v>
      </c>
      <c r="C2426" s="1" t="s">
        <v>294</v>
      </c>
      <c r="D2426" s="1" t="s">
        <v>12</v>
      </c>
      <c r="E2426" s="1" t="s">
        <v>27</v>
      </c>
      <c r="F2426" s="1">
        <v>3948.69</v>
      </c>
      <c r="G2426" s="1" t="s">
        <v>14</v>
      </c>
      <c r="H2426" s="2">
        <v>46027</v>
      </c>
      <c r="I2426" s="1" t="s">
        <v>22</v>
      </c>
      <c r="J2426" s="1">
        <v>6.1</v>
      </c>
      <c r="K2426" s="1">
        <f>COUNTIF(A:A,bank_processed_transactions[[#This Row],[transaction_id]])</f>
        <v>1</v>
      </c>
    </row>
    <row r="2427" spans="1:11" x14ac:dyDescent="0.3">
      <c r="A2427" s="1" t="s">
        <v>1762</v>
      </c>
      <c r="B2427" s="2">
        <v>46107</v>
      </c>
      <c r="C2427" s="1" t="s">
        <v>1378</v>
      </c>
      <c r="D2427" s="1" t="s">
        <v>12</v>
      </c>
      <c r="E2427" s="1" t="s">
        <v>21</v>
      </c>
      <c r="F2427" s="1">
        <v>898.64</v>
      </c>
      <c r="G2427" s="1" t="s">
        <v>14</v>
      </c>
      <c r="H2427" s="2">
        <v>46110</v>
      </c>
      <c r="I2427" s="1" t="s">
        <v>15</v>
      </c>
      <c r="J2427" s="1">
        <v>34</v>
      </c>
      <c r="K2427" s="1">
        <f>COUNTIF(A:A,bank_processed_transactions[[#This Row],[transaction_id]])</f>
        <v>1</v>
      </c>
    </row>
    <row r="2428" spans="1:11" x14ac:dyDescent="0.3">
      <c r="A2428" s="1" t="s">
        <v>4285</v>
      </c>
      <c r="B2428" s="2">
        <v>46069</v>
      </c>
      <c r="C2428" s="1" t="s">
        <v>1287</v>
      </c>
      <c r="D2428" s="1" t="s">
        <v>12</v>
      </c>
      <c r="E2428" s="1" t="s">
        <v>27</v>
      </c>
      <c r="F2428" s="1">
        <v>3803.19</v>
      </c>
      <c r="G2428" s="1" t="s">
        <v>14</v>
      </c>
      <c r="H2428" s="2">
        <v>46071</v>
      </c>
      <c r="I2428" s="1" t="s">
        <v>28</v>
      </c>
      <c r="J2428" s="1">
        <v>20.2</v>
      </c>
      <c r="K2428" s="1">
        <f>COUNTIF(A:A,bank_processed_transactions[[#This Row],[transaction_id]])</f>
        <v>1</v>
      </c>
    </row>
    <row r="2429" spans="1:11" x14ac:dyDescent="0.3">
      <c r="A2429" s="1" t="s">
        <v>3262</v>
      </c>
      <c r="B2429" s="2">
        <v>46093</v>
      </c>
      <c r="C2429" s="1" t="s">
        <v>3193</v>
      </c>
      <c r="D2429" s="1" t="s">
        <v>46</v>
      </c>
      <c r="E2429" s="1" t="s">
        <v>27</v>
      </c>
      <c r="F2429" s="1">
        <v>23599.18</v>
      </c>
      <c r="G2429" s="1" t="s">
        <v>14</v>
      </c>
      <c r="H2429" s="2">
        <v>46098</v>
      </c>
      <c r="I2429" s="1" t="s">
        <v>28</v>
      </c>
      <c r="J2429" s="1">
        <v>49.2</v>
      </c>
      <c r="K2429" s="1">
        <f>COUNTIF(A:A,bank_processed_transactions[[#This Row],[transaction_id]])</f>
        <v>1</v>
      </c>
    </row>
    <row r="2430" spans="1:11" x14ac:dyDescent="0.3">
      <c r="A2430" s="1" t="s">
        <v>657</v>
      </c>
      <c r="B2430" s="2">
        <v>46087</v>
      </c>
      <c r="C2430" s="1" t="s">
        <v>658</v>
      </c>
      <c r="D2430" s="1" t="s">
        <v>12</v>
      </c>
      <c r="E2430" s="1" t="s">
        <v>27</v>
      </c>
      <c r="F2430" s="1">
        <v>10158.32</v>
      </c>
      <c r="G2430" s="1" t="s">
        <v>89</v>
      </c>
      <c r="H2430" s="2">
        <v>46088</v>
      </c>
      <c r="I2430" s="1" t="s">
        <v>28</v>
      </c>
      <c r="J2430" s="1">
        <v>44.1</v>
      </c>
      <c r="K2430" s="1">
        <f>COUNTIF(A:A,bank_processed_transactions[[#This Row],[transaction_id]])</f>
        <v>1</v>
      </c>
    </row>
    <row r="2431" spans="1:11" x14ac:dyDescent="0.3">
      <c r="A2431" s="1" t="s">
        <v>787</v>
      </c>
      <c r="B2431" s="2">
        <v>46025</v>
      </c>
      <c r="C2431" s="1" t="s">
        <v>788</v>
      </c>
      <c r="D2431" s="1" t="s">
        <v>18</v>
      </c>
      <c r="E2431" s="1" t="s">
        <v>55</v>
      </c>
      <c r="F2431" s="1">
        <v>10691.12</v>
      </c>
      <c r="G2431" s="1" t="s">
        <v>14</v>
      </c>
      <c r="H2431" s="2">
        <v>46026</v>
      </c>
      <c r="I2431" s="1" t="s">
        <v>15</v>
      </c>
      <c r="J2431" s="1">
        <v>20.3</v>
      </c>
      <c r="K2431" s="1">
        <f>COUNTIF(A:A,bank_processed_transactions[[#This Row],[transaction_id]])</f>
        <v>1</v>
      </c>
    </row>
    <row r="2432" spans="1:11" x14ac:dyDescent="0.3">
      <c r="A2432" s="1" t="s">
        <v>649</v>
      </c>
      <c r="B2432" s="2">
        <v>46052</v>
      </c>
      <c r="C2432" s="1" t="s">
        <v>650</v>
      </c>
      <c r="D2432" s="1" t="s">
        <v>35</v>
      </c>
      <c r="E2432" s="1" t="s">
        <v>13</v>
      </c>
      <c r="F2432" s="1">
        <v>809.92</v>
      </c>
      <c r="G2432" s="1" t="s">
        <v>14</v>
      </c>
      <c r="H2432" s="2">
        <v>46055</v>
      </c>
      <c r="I2432" s="1" t="s">
        <v>15</v>
      </c>
      <c r="J2432" s="1">
        <v>33</v>
      </c>
      <c r="K2432" s="1">
        <f>COUNTIF(A:A,bank_processed_transactions[[#This Row],[transaction_id]])</f>
        <v>1</v>
      </c>
    </row>
    <row r="2433" spans="1:11" x14ac:dyDescent="0.3">
      <c r="A2433" s="1" t="s">
        <v>2315</v>
      </c>
      <c r="B2433" s="2">
        <v>46060</v>
      </c>
      <c r="C2433" s="1" t="s">
        <v>1407</v>
      </c>
      <c r="D2433" s="1" t="s">
        <v>66</v>
      </c>
      <c r="E2433" s="1" t="s">
        <v>13</v>
      </c>
      <c r="F2433" s="1">
        <v>4834.59</v>
      </c>
      <c r="G2433" s="1" t="s">
        <v>14</v>
      </c>
      <c r="H2433" s="2">
        <v>46063</v>
      </c>
      <c r="I2433" s="1" t="s">
        <v>22</v>
      </c>
      <c r="J2433" s="1">
        <v>49.1</v>
      </c>
      <c r="K2433" s="1">
        <f>COUNTIF(A:A,bank_processed_transactions[[#This Row],[transaction_id]])</f>
        <v>1</v>
      </c>
    </row>
    <row r="2434" spans="1:11" x14ac:dyDescent="0.3">
      <c r="A2434" s="1" t="s">
        <v>2239</v>
      </c>
      <c r="B2434" s="2">
        <v>46081</v>
      </c>
      <c r="C2434" s="1" t="s">
        <v>2240</v>
      </c>
      <c r="D2434" s="1" t="s">
        <v>18</v>
      </c>
      <c r="E2434" s="1" t="s">
        <v>13</v>
      </c>
      <c r="F2434" s="1">
        <v>1686.24</v>
      </c>
      <c r="G2434" s="1" t="s">
        <v>94</v>
      </c>
      <c r="H2434" s="2">
        <v>46082</v>
      </c>
      <c r="I2434" s="1" t="s">
        <v>22</v>
      </c>
      <c r="J2434" s="1">
        <v>20.6</v>
      </c>
      <c r="K2434" s="1">
        <f>COUNTIF(A:A,bank_processed_transactions[[#This Row],[transaction_id]])</f>
        <v>1</v>
      </c>
    </row>
    <row r="2435" spans="1:11" x14ac:dyDescent="0.3">
      <c r="A2435" s="1" t="s">
        <v>4149</v>
      </c>
      <c r="B2435" s="2">
        <v>46061</v>
      </c>
      <c r="C2435" s="1" t="s">
        <v>205</v>
      </c>
      <c r="D2435" s="1" t="s">
        <v>12</v>
      </c>
      <c r="E2435" s="1" t="s">
        <v>27</v>
      </c>
      <c r="F2435" s="1">
        <v>3877.31</v>
      </c>
      <c r="G2435" s="1" t="s">
        <v>14</v>
      </c>
      <c r="H2435" s="2">
        <v>46061</v>
      </c>
      <c r="I2435" s="1" t="s">
        <v>22</v>
      </c>
      <c r="J2435" s="1">
        <v>29.3</v>
      </c>
      <c r="K2435" s="1">
        <f>COUNTIF(A:A,bank_processed_transactions[[#This Row],[transaction_id]])</f>
        <v>1</v>
      </c>
    </row>
    <row r="2436" spans="1:11" x14ac:dyDescent="0.3">
      <c r="A2436" s="1" t="s">
        <v>2657</v>
      </c>
      <c r="B2436" s="2">
        <v>46088</v>
      </c>
      <c r="C2436" s="1" t="s">
        <v>2276</v>
      </c>
      <c r="D2436" s="1" t="s">
        <v>18</v>
      </c>
      <c r="E2436" s="1" t="s">
        <v>55</v>
      </c>
      <c r="F2436" s="1">
        <v>14561.65</v>
      </c>
      <c r="G2436" s="1" t="s">
        <v>89</v>
      </c>
      <c r="H2436" s="2">
        <v>46091</v>
      </c>
      <c r="I2436" s="1" t="s">
        <v>28</v>
      </c>
      <c r="J2436" s="1">
        <v>16.899999999999999</v>
      </c>
      <c r="K2436" s="1">
        <f>COUNTIF(A:A,bank_processed_transactions[[#This Row],[transaction_id]])</f>
        <v>1</v>
      </c>
    </row>
    <row r="2437" spans="1:11" x14ac:dyDescent="0.3">
      <c r="A2437" s="1" t="s">
        <v>3590</v>
      </c>
      <c r="B2437" s="2">
        <v>46097</v>
      </c>
      <c r="C2437" s="1" t="s">
        <v>2300</v>
      </c>
      <c r="D2437" s="1" t="s">
        <v>12</v>
      </c>
      <c r="E2437" s="1" t="s">
        <v>13</v>
      </c>
      <c r="F2437" s="1">
        <v>2673.06</v>
      </c>
      <c r="G2437" s="1" t="s">
        <v>14</v>
      </c>
      <c r="H2437" s="2">
        <v>46097</v>
      </c>
      <c r="I2437" s="1" t="s">
        <v>15</v>
      </c>
      <c r="J2437" s="1">
        <v>33</v>
      </c>
      <c r="K2437" s="1">
        <f>COUNTIF(A:A,bank_processed_transactions[[#This Row],[transaction_id]])</f>
        <v>1</v>
      </c>
    </row>
    <row r="2438" spans="1:11" x14ac:dyDescent="0.3">
      <c r="A2438" s="1" t="s">
        <v>2986</v>
      </c>
      <c r="B2438" s="2">
        <v>46039</v>
      </c>
      <c r="C2438" s="1" t="s">
        <v>2987</v>
      </c>
      <c r="D2438" s="1" t="s">
        <v>12</v>
      </c>
      <c r="E2438" s="1" t="s">
        <v>21</v>
      </c>
      <c r="F2438" s="1">
        <v>4750.04</v>
      </c>
      <c r="G2438" s="1" t="s">
        <v>14</v>
      </c>
      <c r="H2438" s="2">
        <v>46039</v>
      </c>
      <c r="I2438" s="1" t="s">
        <v>28</v>
      </c>
      <c r="J2438" s="1">
        <v>68.3</v>
      </c>
      <c r="K2438" s="1">
        <f>COUNTIF(A:A,bank_processed_transactions[[#This Row],[transaction_id]])</f>
        <v>1</v>
      </c>
    </row>
    <row r="2439" spans="1:11" x14ac:dyDescent="0.3">
      <c r="A2439" s="1" t="s">
        <v>3203</v>
      </c>
      <c r="B2439" s="2">
        <v>46035</v>
      </c>
      <c r="C2439" s="1" t="s">
        <v>2904</v>
      </c>
      <c r="D2439" s="1" t="s">
        <v>46</v>
      </c>
      <c r="E2439" s="1" t="s">
        <v>27</v>
      </c>
      <c r="F2439" s="1">
        <v>405.32</v>
      </c>
      <c r="G2439" s="1" t="s">
        <v>14</v>
      </c>
      <c r="H2439" s="2">
        <v>46037</v>
      </c>
      <c r="I2439" s="1" t="s">
        <v>28</v>
      </c>
      <c r="J2439" s="1">
        <v>24.2</v>
      </c>
      <c r="K2439" s="1">
        <f>COUNTIF(A:A,bank_processed_transactions[[#This Row],[transaction_id]])</f>
        <v>1</v>
      </c>
    </row>
    <row r="2440" spans="1:11" x14ac:dyDescent="0.3">
      <c r="A2440" s="1" t="s">
        <v>2813</v>
      </c>
      <c r="B2440" s="2">
        <v>46054</v>
      </c>
      <c r="C2440" s="1" t="s">
        <v>1808</v>
      </c>
      <c r="D2440" s="1" t="s">
        <v>18</v>
      </c>
      <c r="E2440" s="1" t="s">
        <v>13</v>
      </c>
      <c r="F2440" s="1">
        <v>111605.27</v>
      </c>
      <c r="G2440" s="1" t="s">
        <v>14</v>
      </c>
      <c r="H2440" s="2">
        <v>46057</v>
      </c>
      <c r="I2440" s="1" t="s">
        <v>28</v>
      </c>
      <c r="J2440" s="1">
        <v>8.8000000000000007</v>
      </c>
      <c r="K2440" s="1">
        <f>COUNTIF(A:A,bank_processed_transactions[[#This Row],[transaction_id]])</f>
        <v>1</v>
      </c>
    </row>
    <row r="2441" spans="1:11" x14ac:dyDescent="0.3">
      <c r="A2441" s="1" t="s">
        <v>2764</v>
      </c>
      <c r="B2441" s="2">
        <v>46086</v>
      </c>
      <c r="C2441" s="1" t="s">
        <v>2765</v>
      </c>
      <c r="D2441" s="1" t="s">
        <v>12</v>
      </c>
      <c r="E2441" s="1" t="s">
        <v>21</v>
      </c>
      <c r="F2441" s="1">
        <v>6718.51</v>
      </c>
      <c r="G2441" s="1" t="s">
        <v>14</v>
      </c>
      <c r="H2441" s="2">
        <v>46088</v>
      </c>
      <c r="I2441" s="1" t="s">
        <v>28</v>
      </c>
      <c r="J2441" s="1">
        <v>30.4</v>
      </c>
      <c r="K2441" s="1">
        <f>COUNTIF(A:A,bank_processed_transactions[[#This Row],[transaction_id]])</f>
        <v>1</v>
      </c>
    </row>
    <row r="2442" spans="1:11" x14ac:dyDescent="0.3">
      <c r="A2442" s="1" t="s">
        <v>1590</v>
      </c>
      <c r="B2442" s="2">
        <v>46036</v>
      </c>
      <c r="C2442" s="1" t="s">
        <v>1591</v>
      </c>
      <c r="D2442" s="1" t="s">
        <v>12</v>
      </c>
      <c r="E2442" s="1" t="s">
        <v>13</v>
      </c>
      <c r="F2442" s="1">
        <v>8205.5300000000007</v>
      </c>
      <c r="G2442" s="1" t="s">
        <v>14</v>
      </c>
      <c r="H2442" s="2">
        <v>46041</v>
      </c>
      <c r="I2442" s="1" t="s">
        <v>28</v>
      </c>
      <c r="J2442" s="1">
        <v>46.8</v>
      </c>
      <c r="K2442" s="1">
        <f>COUNTIF(A:A,bank_processed_transactions[[#This Row],[transaction_id]])</f>
        <v>1</v>
      </c>
    </row>
    <row r="2443" spans="1:11" x14ac:dyDescent="0.3">
      <c r="A2443" s="1" t="s">
        <v>4963</v>
      </c>
      <c r="B2443" s="2">
        <v>46035</v>
      </c>
      <c r="C2443" s="1" t="s">
        <v>259</v>
      </c>
      <c r="D2443" s="1" t="s">
        <v>66</v>
      </c>
      <c r="E2443" s="1" t="s">
        <v>13</v>
      </c>
      <c r="F2443" s="1">
        <v>842.01</v>
      </c>
      <c r="G2443" s="1" t="s">
        <v>14</v>
      </c>
      <c r="H2443" s="2">
        <v>46035</v>
      </c>
      <c r="I2443" s="1" t="s">
        <v>22</v>
      </c>
      <c r="J2443" s="1">
        <v>15.8</v>
      </c>
      <c r="K2443" s="1">
        <f>COUNTIF(A:A,bank_processed_transactions[[#This Row],[transaction_id]])</f>
        <v>1</v>
      </c>
    </row>
    <row r="2444" spans="1:11" x14ac:dyDescent="0.3">
      <c r="A2444" s="1" t="s">
        <v>4439</v>
      </c>
      <c r="B2444" s="2">
        <v>46111</v>
      </c>
      <c r="C2444" s="1" t="s">
        <v>194</v>
      </c>
      <c r="D2444" s="1" t="s">
        <v>18</v>
      </c>
      <c r="E2444" s="1" t="s">
        <v>55</v>
      </c>
      <c r="F2444" s="1">
        <v>2221.67</v>
      </c>
      <c r="G2444" s="1" t="s">
        <v>14</v>
      </c>
      <c r="H2444" s="2">
        <v>46113</v>
      </c>
      <c r="I2444" s="1" t="s">
        <v>28</v>
      </c>
      <c r="J2444" s="1">
        <v>29.8</v>
      </c>
      <c r="K2444" s="1">
        <f>COUNTIF(A:A,bank_processed_transactions[[#This Row],[transaction_id]])</f>
        <v>1</v>
      </c>
    </row>
    <row r="2445" spans="1:11" x14ac:dyDescent="0.3">
      <c r="A2445" s="1" t="s">
        <v>2802</v>
      </c>
      <c r="B2445" s="2">
        <v>46029</v>
      </c>
      <c r="C2445" s="1" t="s">
        <v>2803</v>
      </c>
      <c r="D2445" s="1" t="s">
        <v>12</v>
      </c>
      <c r="E2445" s="1" t="s">
        <v>13</v>
      </c>
      <c r="F2445" s="1">
        <v>1440.3</v>
      </c>
      <c r="G2445" s="1" t="s">
        <v>14</v>
      </c>
      <c r="H2445" s="2">
        <v>46032</v>
      </c>
      <c r="I2445" s="1" t="s">
        <v>15</v>
      </c>
      <c r="J2445" s="1">
        <v>43</v>
      </c>
      <c r="K2445" s="1">
        <f>COUNTIF(A:A,bank_processed_transactions[[#This Row],[transaction_id]])</f>
        <v>1</v>
      </c>
    </row>
    <row r="2446" spans="1:11" x14ac:dyDescent="0.3">
      <c r="A2446" s="1" t="s">
        <v>4852</v>
      </c>
      <c r="B2446" s="2">
        <v>46107</v>
      </c>
      <c r="C2446" s="1" t="s">
        <v>205</v>
      </c>
      <c r="D2446" s="1" t="s">
        <v>18</v>
      </c>
      <c r="E2446" s="1" t="s">
        <v>21</v>
      </c>
      <c r="F2446" s="1">
        <v>4656.74</v>
      </c>
      <c r="G2446" s="1" t="s">
        <v>14</v>
      </c>
      <c r="H2446" s="2">
        <v>46110</v>
      </c>
      <c r="I2446" s="1" t="s">
        <v>15</v>
      </c>
      <c r="J2446" s="1">
        <v>14.9</v>
      </c>
      <c r="K2446" s="1">
        <f>COUNTIF(A:A,bank_processed_transactions[[#This Row],[transaction_id]])</f>
        <v>1</v>
      </c>
    </row>
    <row r="2447" spans="1:11" x14ac:dyDescent="0.3">
      <c r="A2447" s="1" t="s">
        <v>897</v>
      </c>
      <c r="B2447" s="2">
        <v>46046</v>
      </c>
      <c r="C2447" s="1" t="s">
        <v>898</v>
      </c>
      <c r="D2447" s="1" t="s">
        <v>12</v>
      </c>
      <c r="E2447" s="1" t="s">
        <v>21</v>
      </c>
      <c r="F2447" s="1">
        <v>3148.02</v>
      </c>
      <c r="G2447" s="1" t="s">
        <v>14</v>
      </c>
      <c r="H2447" s="2">
        <v>46047</v>
      </c>
      <c r="I2447" s="1" t="s">
        <v>22</v>
      </c>
      <c r="J2447" s="1">
        <v>107.2</v>
      </c>
      <c r="K2447" s="1">
        <f>COUNTIF(A:A,bank_processed_transactions[[#This Row],[transaction_id]])</f>
        <v>1</v>
      </c>
    </row>
    <row r="2448" spans="1:11" x14ac:dyDescent="0.3">
      <c r="A2448" s="1" t="s">
        <v>1979</v>
      </c>
      <c r="B2448" s="2">
        <v>46056</v>
      </c>
      <c r="C2448" s="1" t="s">
        <v>57</v>
      </c>
      <c r="D2448" s="1" t="s">
        <v>18</v>
      </c>
      <c r="E2448" s="1" t="s">
        <v>27</v>
      </c>
      <c r="F2448" s="1">
        <v>18701.47</v>
      </c>
      <c r="G2448" s="1" t="s">
        <v>14</v>
      </c>
      <c r="H2448" s="2">
        <v>46057</v>
      </c>
      <c r="I2448" s="1" t="s">
        <v>15</v>
      </c>
      <c r="J2448" s="1">
        <v>68.599999999999994</v>
      </c>
      <c r="K2448" s="1">
        <f>COUNTIF(A:A,bank_processed_transactions[[#This Row],[transaction_id]])</f>
        <v>1</v>
      </c>
    </row>
    <row r="2449" spans="1:11" x14ac:dyDescent="0.3">
      <c r="A2449" s="1" t="s">
        <v>3680</v>
      </c>
      <c r="B2449" s="2">
        <v>46086</v>
      </c>
      <c r="C2449" s="1" t="s">
        <v>478</v>
      </c>
      <c r="D2449" s="1" t="s">
        <v>12</v>
      </c>
      <c r="E2449" s="1" t="s">
        <v>13</v>
      </c>
      <c r="F2449" s="1">
        <v>1554.56</v>
      </c>
      <c r="G2449" s="1" t="s">
        <v>14</v>
      </c>
      <c r="H2449" s="2">
        <v>46087</v>
      </c>
      <c r="I2449" s="1" t="s">
        <v>15</v>
      </c>
      <c r="J2449" s="1">
        <v>12.1</v>
      </c>
      <c r="K2449" s="1">
        <f>COUNTIF(A:A,bank_processed_transactions[[#This Row],[transaction_id]])</f>
        <v>1</v>
      </c>
    </row>
    <row r="2450" spans="1:11" x14ac:dyDescent="0.3">
      <c r="A2450" s="1" t="s">
        <v>4494</v>
      </c>
      <c r="B2450" s="2">
        <v>46052</v>
      </c>
      <c r="C2450" s="1" t="s">
        <v>2155</v>
      </c>
      <c r="D2450" s="1" t="s">
        <v>35</v>
      </c>
      <c r="E2450" s="1" t="s">
        <v>21</v>
      </c>
      <c r="F2450" s="1">
        <v>5147.7</v>
      </c>
      <c r="G2450" s="1" t="s">
        <v>14</v>
      </c>
      <c r="H2450" s="2">
        <v>46055</v>
      </c>
      <c r="I2450" s="1" t="s">
        <v>22</v>
      </c>
      <c r="J2450" s="1">
        <v>8.6</v>
      </c>
      <c r="K2450" s="1">
        <f>COUNTIF(A:A,bank_processed_transactions[[#This Row],[transaction_id]])</f>
        <v>1</v>
      </c>
    </row>
    <row r="2451" spans="1:11" x14ac:dyDescent="0.3">
      <c r="A2451" s="1" t="s">
        <v>3195</v>
      </c>
      <c r="B2451" s="2">
        <v>46039</v>
      </c>
      <c r="C2451" s="1" t="s">
        <v>354</v>
      </c>
      <c r="D2451" s="1" t="s">
        <v>35</v>
      </c>
      <c r="E2451" s="1" t="s">
        <v>13</v>
      </c>
      <c r="F2451" s="1">
        <v>17583.23</v>
      </c>
      <c r="G2451" s="1" t="s">
        <v>94</v>
      </c>
      <c r="H2451" s="2">
        <v>46042</v>
      </c>
      <c r="I2451" s="1" t="s">
        <v>28</v>
      </c>
      <c r="J2451" s="1">
        <v>32.4</v>
      </c>
      <c r="K2451" s="1">
        <f>COUNTIF(A:A,bank_processed_transactions[[#This Row],[transaction_id]])</f>
        <v>1</v>
      </c>
    </row>
    <row r="2452" spans="1:11" x14ac:dyDescent="0.3">
      <c r="A2452" s="1" t="s">
        <v>3465</v>
      </c>
      <c r="B2452" s="2">
        <v>46044</v>
      </c>
      <c r="C2452" s="1" t="s">
        <v>2456</v>
      </c>
      <c r="D2452" s="1" t="s">
        <v>46</v>
      </c>
      <c r="E2452" s="1" t="s">
        <v>13</v>
      </c>
      <c r="F2452" s="1">
        <v>2201.85</v>
      </c>
      <c r="G2452" s="1" t="s">
        <v>14</v>
      </c>
      <c r="H2452" s="2">
        <v>46047</v>
      </c>
      <c r="I2452" s="1" t="s">
        <v>28</v>
      </c>
      <c r="J2452" s="1">
        <v>23.4</v>
      </c>
      <c r="K2452" s="1">
        <f>COUNTIF(A:A,bank_processed_transactions[[#This Row],[transaction_id]])</f>
        <v>1</v>
      </c>
    </row>
    <row r="2453" spans="1:11" x14ac:dyDescent="0.3">
      <c r="A2453" s="1" t="s">
        <v>3166</v>
      </c>
      <c r="B2453" s="2">
        <v>46048</v>
      </c>
      <c r="C2453" s="1" t="s">
        <v>231</v>
      </c>
      <c r="D2453" s="1" t="s">
        <v>18</v>
      </c>
      <c r="E2453" s="1" t="s">
        <v>21</v>
      </c>
      <c r="F2453" s="1">
        <v>7722.33</v>
      </c>
      <c r="G2453" s="1" t="s">
        <v>94</v>
      </c>
      <c r="H2453" s="2">
        <v>46051</v>
      </c>
      <c r="I2453" s="1" t="s">
        <v>22</v>
      </c>
      <c r="J2453" s="1">
        <v>67.400000000000006</v>
      </c>
      <c r="K2453" s="1">
        <f>COUNTIF(A:A,bank_processed_transactions[[#This Row],[transaction_id]])</f>
        <v>1</v>
      </c>
    </row>
    <row r="2454" spans="1:11" x14ac:dyDescent="0.3">
      <c r="A2454" s="1" t="s">
        <v>2218</v>
      </c>
      <c r="B2454" s="2">
        <v>46057</v>
      </c>
      <c r="C2454" s="1" t="s">
        <v>1211</v>
      </c>
      <c r="D2454" s="1" t="s">
        <v>35</v>
      </c>
      <c r="E2454" s="1" t="s">
        <v>27</v>
      </c>
      <c r="F2454" s="1">
        <v>2715.5</v>
      </c>
      <c r="G2454" s="1" t="s">
        <v>14</v>
      </c>
      <c r="H2454" s="2">
        <v>46058</v>
      </c>
      <c r="I2454" s="1" t="s">
        <v>15</v>
      </c>
      <c r="J2454" s="1">
        <v>9.6999999999999993</v>
      </c>
      <c r="K2454" s="1">
        <f>COUNTIF(A:A,bank_processed_transactions[[#This Row],[transaction_id]])</f>
        <v>1</v>
      </c>
    </row>
    <row r="2455" spans="1:11" x14ac:dyDescent="0.3">
      <c r="A2455" s="1" t="s">
        <v>4438</v>
      </c>
      <c r="B2455" s="2">
        <v>46047</v>
      </c>
      <c r="C2455" s="1" t="s">
        <v>1107</v>
      </c>
      <c r="D2455" s="1" t="s">
        <v>12</v>
      </c>
      <c r="E2455" s="1" t="s">
        <v>27</v>
      </c>
      <c r="F2455" s="1">
        <v>1032.3599999999999</v>
      </c>
      <c r="G2455" s="1" t="s">
        <v>89</v>
      </c>
      <c r="H2455" s="2">
        <v>46049</v>
      </c>
      <c r="I2455" s="1" t="s">
        <v>22</v>
      </c>
      <c r="J2455" s="1">
        <v>69.7</v>
      </c>
      <c r="K2455" s="1">
        <f>COUNTIF(A:A,bank_processed_transactions[[#This Row],[transaction_id]])</f>
        <v>1</v>
      </c>
    </row>
    <row r="2456" spans="1:11" x14ac:dyDescent="0.3">
      <c r="A2456" s="1" t="s">
        <v>3486</v>
      </c>
      <c r="B2456" s="2">
        <v>46096</v>
      </c>
      <c r="C2456" s="1" t="s">
        <v>1017</v>
      </c>
      <c r="D2456" s="1" t="s">
        <v>12</v>
      </c>
      <c r="E2456" s="1" t="s">
        <v>13</v>
      </c>
      <c r="F2456" s="1">
        <v>4627.1000000000004</v>
      </c>
      <c r="G2456" s="1" t="s">
        <v>14</v>
      </c>
      <c r="H2456" s="2">
        <v>46096</v>
      </c>
      <c r="I2456" s="1" t="s">
        <v>22</v>
      </c>
      <c r="J2456" s="1">
        <v>38.299999999999997</v>
      </c>
      <c r="K2456" s="1">
        <f>COUNTIF(A:A,bank_processed_transactions[[#This Row],[transaction_id]])</f>
        <v>1</v>
      </c>
    </row>
    <row r="2457" spans="1:11" x14ac:dyDescent="0.3">
      <c r="A2457" s="1" t="s">
        <v>1530</v>
      </c>
      <c r="B2457" s="2">
        <v>46038</v>
      </c>
      <c r="C2457" s="1" t="s">
        <v>611</v>
      </c>
      <c r="D2457" s="1" t="s">
        <v>66</v>
      </c>
      <c r="E2457" s="1" t="s">
        <v>27</v>
      </c>
      <c r="F2457" s="1">
        <v>15605.53</v>
      </c>
      <c r="G2457" s="1" t="s">
        <v>14</v>
      </c>
      <c r="H2457" s="2">
        <v>46038</v>
      </c>
      <c r="I2457" s="1" t="s">
        <v>15</v>
      </c>
      <c r="J2457" s="1">
        <v>20.9</v>
      </c>
      <c r="K2457" s="1">
        <f>COUNTIF(A:A,bank_processed_transactions[[#This Row],[transaction_id]])</f>
        <v>1</v>
      </c>
    </row>
    <row r="2458" spans="1:11" x14ac:dyDescent="0.3">
      <c r="A2458" s="1" t="s">
        <v>3872</v>
      </c>
      <c r="B2458" s="2">
        <v>46039</v>
      </c>
      <c r="C2458" s="1" t="s">
        <v>1107</v>
      </c>
      <c r="D2458" s="1" t="s">
        <v>12</v>
      </c>
      <c r="E2458" s="1" t="s">
        <v>27</v>
      </c>
      <c r="F2458" s="1">
        <v>9200.09</v>
      </c>
      <c r="G2458" s="1" t="s">
        <v>94</v>
      </c>
      <c r="H2458" s="2">
        <v>46039</v>
      </c>
      <c r="I2458" s="1" t="s">
        <v>28</v>
      </c>
      <c r="J2458" s="1">
        <v>13.8</v>
      </c>
      <c r="K2458" s="1">
        <f>COUNTIF(A:A,bank_processed_transactions[[#This Row],[transaction_id]])</f>
        <v>1</v>
      </c>
    </row>
    <row r="2459" spans="1:11" x14ac:dyDescent="0.3">
      <c r="A2459" s="1" t="s">
        <v>618</v>
      </c>
      <c r="B2459" s="2">
        <v>46084</v>
      </c>
      <c r="C2459" s="1" t="s">
        <v>619</v>
      </c>
      <c r="D2459" s="1" t="s">
        <v>12</v>
      </c>
      <c r="E2459" s="1" t="s">
        <v>27</v>
      </c>
      <c r="F2459" s="1">
        <v>4266.07</v>
      </c>
      <c r="G2459" s="1" t="s">
        <v>14</v>
      </c>
      <c r="H2459" s="2">
        <v>46086</v>
      </c>
      <c r="I2459" s="1" t="s">
        <v>15</v>
      </c>
      <c r="J2459" s="1">
        <v>38.200000000000003</v>
      </c>
      <c r="K2459" s="1">
        <f>COUNTIF(A:A,bank_processed_transactions[[#This Row],[transaction_id]])</f>
        <v>1</v>
      </c>
    </row>
    <row r="2460" spans="1:11" x14ac:dyDescent="0.3">
      <c r="A2460" s="1" t="s">
        <v>2067</v>
      </c>
      <c r="B2460" s="2">
        <v>46029</v>
      </c>
      <c r="C2460" s="1" t="s">
        <v>2068</v>
      </c>
      <c r="D2460" s="1" t="s">
        <v>35</v>
      </c>
      <c r="E2460" s="1" t="s">
        <v>13</v>
      </c>
      <c r="F2460" s="1">
        <v>9722.25</v>
      </c>
      <c r="G2460" s="1" t="s">
        <v>14</v>
      </c>
      <c r="H2460" s="2">
        <v>46029</v>
      </c>
      <c r="I2460" s="1" t="s">
        <v>22</v>
      </c>
      <c r="J2460" s="1">
        <v>8.1</v>
      </c>
      <c r="K2460" s="1">
        <f>COUNTIF(A:A,bank_processed_transactions[[#This Row],[transaction_id]])</f>
        <v>1</v>
      </c>
    </row>
    <row r="2461" spans="1:11" x14ac:dyDescent="0.3">
      <c r="A2461" s="1" t="s">
        <v>1723</v>
      </c>
      <c r="B2461" s="2">
        <v>46084</v>
      </c>
      <c r="C2461" s="1" t="s">
        <v>1724</v>
      </c>
      <c r="D2461" s="1" t="s">
        <v>18</v>
      </c>
      <c r="E2461" s="1" t="s">
        <v>13</v>
      </c>
      <c r="F2461" s="1">
        <v>10462.39</v>
      </c>
      <c r="G2461" s="1" t="s">
        <v>14</v>
      </c>
      <c r="H2461" s="2">
        <v>46084</v>
      </c>
      <c r="I2461" s="1" t="s">
        <v>15</v>
      </c>
      <c r="J2461" s="1">
        <v>18.600000000000001</v>
      </c>
      <c r="K2461" s="1">
        <f>COUNTIF(A:A,bank_processed_transactions[[#This Row],[transaction_id]])</f>
        <v>1</v>
      </c>
    </row>
    <row r="2462" spans="1:11" x14ac:dyDescent="0.3">
      <c r="A2462" s="1" t="s">
        <v>1140</v>
      </c>
      <c r="B2462" s="2">
        <v>46097</v>
      </c>
      <c r="C2462" s="1" t="s">
        <v>761</v>
      </c>
      <c r="D2462" s="1" t="s">
        <v>66</v>
      </c>
      <c r="E2462" s="1" t="s">
        <v>27</v>
      </c>
      <c r="F2462" s="1">
        <v>4521.1400000000003</v>
      </c>
      <c r="G2462" s="1" t="s">
        <v>14</v>
      </c>
      <c r="H2462" s="2">
        <v>46097</v>
      </c>
      <c r="I2462" s="1" t="s">
        <v>28</v>
      </c>
      <c r="J2462" s="1">
        <v>14</v>
      </c>
      <c r="K2462" s="1">
        <f>COUNTIF(A:A,bank_processed_transactions[[#This Row],[transaction_id]])</f>
        <v>1</v>
      </c>
    </row>
    <row r="2463" spans="1:11" x14ac:dyDescent="0.3">
      <c r="A2463" s="1" t="s">
        <v>4635</v>
      </c>
      <c r="B2463" s="2">
        <v>46075</v>
      </c>
      <c r="C2463" s="1" t="s">
        <v>3863</v>
      </c>
      <c r="D2463" s="1" t="s">
        <v>35</v>
      </c>
      <c r="E2463" s="1" t="s">
        <v>13</v>
      </c>
      <c r="F2463" s="1">
        <v>1372.05</v>
      </c>
      <c r="G2463" s="1" t="s">
        <v>14</v>
      </c>
      <c r="H2463" s="2">
        <v>46075</v>
      </c>
      <c r="I2463" s="1" t="s">
        <v>15</v>
      </c>
      <c r="J2463" s="1">
        <v>3.9</v>
      </c>
      <c r="K2463" s="1">
        <f>COUNTIF(A:A,bank_processed_transactions[[#This Row],[transaction_id]])</f>
        <v>1</v>
      </c>
    </row>
    <row r="2464" spans="1:11" x14ac:dyDescent="0.3">
      <c r="A2464" s="1" t="s">
        <v>3401</v>
      </c>
      <c r="B2464" s="2">
        <v>46108</v>
      </c>
      <c r="C2464" s="1" t="s">
        <v>1104</v>
      </c>
      <c r="D2464" s="1" t="s">
        <v>12</v>
      </c>
      <c r="E2464" s="1" t="s">
        <v>13</v>
      </c>
      <c r="F2464" s="1">
        <v>2673.69</v>
      </c>
      <c r="G2464" s="1" t="s">
        <v>14</v>
      </c>
      <c r="H2464" s="2">
        <v>46108</v>
      </c>
      <c r="I2464" s="1" t="s">
        <v>28</v>
      </c>
      <c r="J2464" s="1">
        <v>34.9</v>
      </c>
      <c r="K2464" s="1">
        <f>COUNTIF(A:A,bank_processed_transactions[[#This Row],[transaction_id]])</f>
        <v>1</v>
      </c>
    </row>
    <row r="2465" spans="1:11" x14ac:dyDescent="0.3">
      <c r="A2465" s="1" t="s">
        <v>4764</v>
      </c>
      <c r="B2465" s="2">
        <v>46048</v>
      </c>
      <c r="C2465" s="1" t="s">
        <v>3370</v>
      </c>
      <c r="D2465" s="1" t="s">
        <v>35</v>
      </c>
      <c r="E2465" s="1" t="s">
        <v>21</v>
      </c>
      <c r="F2465" s="1">
        <v>5695.41</v>
      </c>
      <c r="G2465" s="1" t="s">
        <v>14</v>
      </c>
      <c r="H2465" s="2">
        <v>46051</v>
      </c>
      <c r="I2465" s="1" t="s">
        <v>15</v>
      </c>
      <c r="J2465" s="1">
        <v>26</v>
      </c>
      <c r="K2465" s="1">
        <f>COUNTIF(A:A,bank_processed_transactions[[#This Row],[transaction_id]])</f>
        <v>1</v>
      </c>
    </row>
    <row r="2466" spans="1:11" x14ac:dyDescent="0.3">
      <c r="A2466" s="1" t="s">
        <v>4168</v>
      </c>
      <c r="B2466" s="2">
        <v>46037</v>
      </c>
      <c r="C2466" s="1" t="s">
        <v>2887</v>
      </c>
      <c r="D2466" s="1" t="s">
        <v>12</v>
      </c>
      <c r="E2466" s="1" t="s">
        <v>13</v>
      </c>
      <c r="F2466" s="1">
        <v>10058</v>
      </c>
      <c r="G2466" s="1" t="s">
        <v>14</v>
      </c>
      <c r="H2466" s="2">
        <v>46040</v>
      </c>
      <c r="I2466" s="1" t="s">
        <v>28</v>
      </c>
      <c r="J2466" s="1">
        <v>36.6</v>
      </c>
      <c r="K2466" s="1">
        <f>COUNTIF(A:A,bank_processed_transactions[[#This Row],[transaction_id]])</f>
        <v>1</v>
      </c>
    </row>
    <row r="2467" spans="1:11" x14ac:dyDescent="0.3">
      <c r="A2467" s="1" t="s">
        <v>3184</v>
      </c>
      <c r="B2467" s="2">
        <v>46066</v>
      </c>
      <c r="C2467" s="1" t="s">
        <v>24</v>
      </c>
      <c r="D2467" s="1" t="s">
        <v>12</v>
      </c>
      <c r="E2467" s="1" t="s">
        <v>27</v>
      </c>
      <c r="F2467" s="1">
        <v>9873.7199999999993</v>
      </c>
      <c r="G2467" s="1" t="s">
        <v>14</v>
      </c>
      <c r="H2467" s="2">
        <v>46069</v>
      </c>
      <c r="I2467" s="1" t="s">
        <v>22</v>
      </c>
      <c r="J2467" s="1">
        <v>16.2</v>
      </c>
      <c r="K2467" s="1">
        <f>COUNTIF(A:A,bank_processed_transactions[[#This Row],[transaction_id]])</f>
        <v>1</v>
      </c>
    </row>
    <row r="2468" spans="1:11" x14ac:dyDescent="0.3">
      <c r="A2468" s="1" t="s">
        <v>1380</v>
      </c>
      <c r="B2468" s="2">
        <v>46030</v>
      </c>
      <c r="C2468" s="1" t="s">
        <v>885</v>
      </c>
      <c r="D2468" s="1" t="s">
        <v>12</v>
      </c>
      <c r="E2468" s="1" t="s">
        <v>13</v>
      </c>
      <c r="F2468" s="1">
        <v>31743.49</v>
      </c>
      <c r="G2468" s="1" t="s">
        <v>14</v>
      </c>
      <c r="H2468" s="2">
        <v>46033</v>
      </c>
      <c r="I2468" s="1" t="s">
        <v>15</v>
      </c>
      <c r="J2468" s="1">
        <v>12.2</v>
      </c>
      <c r="K2468" s="1">
        <f>COUNTIF(A:A,bank_processed_transactions[[#This Row],[transaction_id]])</f>
        <v>1</v>
      </c>
    </row>
    <row r="2469" spans="1:11" x14ac:dyDescent="0.3">
      <c r="A2469" s="1" t="s">
        <v>1396</v>
      </c>
      <c r="B2469" s="2">
        <v>46045</v>
      </c>
      <c r="C2469" s="1" t="s">
        <v>1397</v>
      </c>
      <c r="D2469" s="1" t="s">
        <v>46</v>
      </c>
      <c r="E2469" s="1" t="s">
        <v>21</v>
      </c>
      <c r="F2469" s="1">
        <v>48582.46</v>
      </c>
      <c r="G2469" s="1" t="s">
        <v>14</v>
      </c>
      <c r="H2469" s="2">
        <v>46045</v>
      </c>
      <c r="I2469" s="1" t="s">
        <v>15</v>
      </c>
      <c r="J2469" s="1">
        <v>27.1</v>
      </c>
      <c r="K2469" s="1">
        <f>COUNTIF(A:A,bank_processed_transactions[[#This Row],[transaction_id]])</f>
        <v>1</v>
      </c>
    </row>
    <row r="2470" spans="1:11" x14ac:dyDescent="0.3">
      <c r="A2470" s="1" t="s">
        <v>3367</v>
      </c>
      <c r="B2470" s="2">
        <v>46043</v>
      </c>
      <c r="C2470" s="1" t="s">
        <v>732</v>
      </c>
      <c r="D2470" s="1" t="s">
        <v>12</v>
      </c>
      <c r="E2470" s="1" t="s">
        <v>55</v>
      </c>
      <c r="F2470" s="1">
        <v>11980.49</v>
      </c>
      <c r="G2470" s="1" t="s">
        <v>14</v>
      </c>
      <c r="H2470" s="2">
        <v>46046</v>
      </c>
      <c r="I2470" s="1" t="s">
        <v>22</v>
      </c>
      <c r="J2470" s="1">
        <v>14.8</v>
      </c>
      <c r="K2470" s="1">
        <f>COUNTIF(A:A,bank_processed_transactions[[#This Row],[transaction_id]])</f>
        <v>1</v>
      </c>
    </row>
    <row r="2471" spans="1:11" x14ac:dyDescent="0.3">
      <c r="A2471" s="1" t="s">
        <v>1524</v>
      </c>
      <c r="B2471" s="2">
        <v>46066</v>
      </c>
      <c r="C2471" s="1" t="s">
        <v>231</v>
      </c>
      <c r="D2471" s="1" t="s">
        <v>12</v>
      </c>
      <c r="E2471" s="1" t="s">
        <v>13</v>
      </c>
      <c r="F2471" s="1">
        <v>6307.82</v>
      </c>
      <c r="G2471" s="1" t="s">
        <v>14</v>
      </c>
      <c r="H2471" s="2">
        <v>46067</v>
      </c>
      <c r="I2471" s="1" t="s">
        <v>28</v>
      </c>
      <c r="J2471" s="1">
        <v>25</v>
      </c>
      <c r="K2471" s="1">
        <f>COUNTIF(A:A,bank_processed_transactions[[#This Row],[transaction_id]])</f>
        <v>1</v>
      </c>
    </row>
    <row r="2472" spans="1:11" x14ac:dyDescent="0.3">
      <c r="A2472" s="1" t="s">
        <v>3673</v>
      </c>
      <c r="B2472" s="2">
        <v>46110</v>
      </c>
      <c r="C2472" s="1" t="s">
        <v>2068</v>
      </c>
      <c r="D2472" s="1" t="s">
        <v>46</v>
      </c>
      <c r="E2472" s="1" t="s">
        <v>13</v>
      </c>
      <c r="F2472" s="1">
        <v>10529.79</v>
      </c>
      <c r="G2472" s="1" t="s">
        <v>14</v>
      </c>
      <c r="H2472" s="2">
        <v>46111</v>
      </c>
      <c r="I2472" s="1" t="s">
        <v>28</v>
      </c>
      <c r="J2472" s="1">
        <v>20</v>
      </c>
      <c r="K2472" s="1">
        <f>COUNTIF(A:A,bank_processed_transactions[[#This Row],[transaction_id]])</f>
        <v>1</v>
      </c>
    </row>
    <row r="2473" spans="1:11" x14ac:dyDescent="0.3">
      <c r="A2473" s="1" t="s">
        <v>3476</v>
      </c>
      <c r="B2473" s="2">
        <v>46050</v>
      </c>
      <c r="C2473" s="1" t="s">
        <v>575</v>
      </c>
      <c r="D2473" s="1" t="s">
        <v>12</v>
      </c>
      <c r="E2473" s="1" t="s">
        <v>13</v>
      </c>
      <c r="F2473" s="1">
        <v>3433.03</v>
      </c>
      <c r="G2473" s="1" t="s">
        <v>14</v>
      </c>
      <c r="H2473" s="2">
        <v>46051</v>
      </c>
      <c r="I2473" s="1" t="s">
        <v>28</v>
      </c>
      <c r="J2473" s="1">
        <v>34.700000000000003</v>
      </c>
      <c r="K2473" s="1">
        <f>COUNTIF(A:A,bank_processed_transactions[[#This Row],[transaction_id]])</f>
        <v>1</v>
      </c>
    </row>
    <row r="2474" spans="1:11" x14ac:dyDescent="0.3">
      <c r="A2474" s="1" t="s">
        <v>1245</v>
      </c>
      <c r="B2474" s="2">
        <v>46033</v>
      </c>
      <c r="C2474" s="1" t="s">
        <v>389</v>
      </c>
      <c r="D2474" s="1" t="s">
        <v>35</v>
      </c>
      <c r="E2474" s="1" t="s">
        <v>13</v>
      </c>
      <c r="F2474" s="1">
        <v>95386.33</v>
      </c>
      <c r="G2474" s="1" t="s">
        <v>14</v>
      </c>
      <c r="H2474" s="2">
        <v>46033</v>
      </c>
      <c r="I2474" s="1" t="s">
        <v>22</v>
      </c>
      <c r="J2474" s="1">
        <v>23.6</v>
      </c>
      <c r="K2474" s="1">
        <f>COUNTIF(A:A,bank_processed_transactions[[#This Row],[transaction_id]])</f>
        <v>1</v>
      </c>
    </row>
    <row r="2475" spans="1:11" x14ac:dyDescent="0.3">
      <c r="A2475" s="1" t="s">
        <v>2490</v>
      </c>
      <c r="B2475" s="2">
        <v>46070</v>
      </c>
      <c r="C2475" s="1" t="s">
        <v>2491</v>
      </c>
      <c r="D2475" s="1" t="s">
        <v>12</v>
      </c>
      <c r="E2475" s="1" t="s">
        <v>27</v>
      </c>
      <c r="F2475" s="1">
        <v>1394.07</v>
      </c>
      <c r="G2475" s="1" t="s">
        <v>14</v>
      </c>
      <c r="H2475" s="2">
        <v>46072</v>
      </c>
      <c r="I2475" s="1" t="s">
        <v>15</v>
      </c>
      <c r="J2475" s="1">
        <v>43</v>
      </c>
      <c r="K2475" s="1">
        <f>COUNTIF(A:A,bank_processed_transactions[[#This Row],[transaction_id]])</f>
        <v>1</v>
      </c>
    </row>
    <row r="2476" spans="1:11" x14ac:dyDescent="0.3">
      <c r="A2476" s="1" t="s">
        <v>1673</v>
      </c>
      <c r="B2476" s="2">
        <v>46064</v>
      </c>
      <c r="C2476" s="1" t="s">
        <v>1674</v>
      </c>
      <c r="D2476" s="1" t="s">
        <v>18</v>
      </c>
      <c r="E2476" s="1" t="s">
        <v>13</v>
      </c>
      <c r="F2476" s="1">
        <v>615.74</v>
      </c>
      <c r="G2476" s="1" t="s">
        <v>14</v>
      </c>
      <c r="H2476" s="2">
        <v>46069</v>
      </c>
      <c r="I2476" s="1" t="s">
        <v>22</v>
      </c>
      <c r="J2476" s="1">
        <v>29.8</v>
      </c>
      <c r="K2476" s="1">
        <f>COUNTIF(A:A,bank_processed_transactions[[#This Row],[transaction_id]])</f>
        <v>1</v>
      </c>
    </row>
    <row r="2477" spans="1:11" x14ac:dyDescent="0.3">
      <c r="A2477" s="1" t="s">
        <v>1547</v>
      </c>
      <c r="B2477" s="2">
        <v>46057</v>
      </c>
      <c r="C2477" s="1" t="s">
        <v>354</v>
      </c>
      <c r="D2477" s="1" t="s">
        <v>66</v>
      </c>
      <c r="E2477" s="1" t="s">
        <v>13</v>
      </c>
      <c r="F2477" s="1">
        <v>1871.61</v>
      </c>
      <c r="G2477" s="1" t="s">
        <v>14</v>
      </c>
      <c r="H2477" s="2">
        <v>46057</v>
      </c>
      <c r="I2477" s="1" t="s">
        <v>22</v>
      </c>
      <c r="J2477" s="1">
        <v>43.3</v>
      </c>
      <c r="K2477" s="1">
        <f>COUNTIF(A:A,bank_processed_transactions[[#This Row],[transaction_id]])</f>
        <v>1</v>
      </c>
    </row>
    <row r="2478" spans="1:11" x14ac:dyDescent="0.3">
      <c r="A2478" s="1" t="s">
        <v>3739</v>
      </c>
      <c r="B2478" s="2">
        <v>46103</v>
      </c>
      <c r="C2478" s="1" t="s">
        <v>2714</v>
      </c>
      <c r="D2478" s="1" t="s">
        <v>35</v>
      </c>
      <c r="E2478" s="1" t="s">
        <v>27</v>
      </c>
      <c r="F2478" s="1">
        <v>14463.45</v>
      </c>
      <c r="G2478" s="1" t="s">
        <v>14</v>
      </c>
      <c r="H2478" s="2">
        <v>46105</v>
      </c>
      <c r="I2478" s="1" t="s">
        <v>22</v>
      </c>
      <c r="J2478" s="1">
        <v>54.1</v>
      </c>
      <c r="K2478" s="1">
        <f>COUNTIF(A:A,bank_processed_transactions[[#This Row],[transaction_id]])</f>
        <v>1</v>
      </c>
    </row>
    <row r="2479" spans="1:11" x14ac:dyDescent="0.3">
      <c r="A2479" s="1" t="s">
        <v>2938</v>
      </c>
      <c r="B2479" s="2">
        <v>46085</v>
      </c>
      <c r="C2479" s="1" t="s">
        <v>1560</v>
      </c>
      <c r="D2479" s="1" t="s">
        <v>18</v>
      </c>
      <c r="E2479" s="1" t="s">
        <v>55</v>
      </c>
      <c r="F2479" s="1">
        <v>4400.72</v>
      </c>
      <c r="G2479" s="1" t="s">
        <v>14</v>
      </c>
      <c r="H2479" s="2">
        <v>46085</v>
      </c>
      <c r="I2479" s="1" t="s">
        <v>22</v>
      </c>
      <c r="J2479" s="1">
        <v>25.2</v>
      </c>
      <c r="K2479" s="1">
        <f>COUNTIF(A:A,bank_processed_transactions[[#This Row],[transaction_id]])</f>
        <v>1</v>
      </c>
    </row>
    <row r="2480" spans="1:11" x14ac:dyDescent="0.3">
      <c r="A2480" s="1" t="s">
        <v>2555</v>
      </c>
      <c r="B2480" s="2">
        <v>46095</v>
      </c>
      <c r="C2480" s="1" t="s">
        <v>337</v>
      </c>
      <c r="D2480" s="1" t="s">
        <v>18</v>
      </c>
      <c r="E2480" s="1" t="s">
        <v>13</v>
      </c>
      <c r="F2480" s="1">
        <v>1894.21</v>
      </c>
      <c r="G2480" s="1" t="s">
        <v>14</v>
      </c>
      <c r="H2480" s="2">
        <v>46098</v>
      </c>
      <c r="I2480" s="1" t="s">
        <v>28</v>
      </c>
      <c r="J2480" s="1">
        <v>48.3</v>
      </c>
      <c r="K2480" s="1">
        <f>COUNTIF(A:A,bank_processed_transactions[[#This Row],[transaction_id]])</f>
        <v>2</v>
      </c>
    </row>
    <row r="2481" spans="1:11" x14ac:dyDescent="0.3">
      <c r="A2481" s="1" t="s">
        <v>2555</v>
      </c>
      <c r="B2481" s="2">
        <v>46095</v>
      </c>
      <c r="C2481" s="1" t="s">
        <v>337</v>
      </c>
      <c r="D2481" s="1" t="s">
        <v>18</v>
      </c>
      <c r="E2481" s="1" t="s">
        <v>13</v>
      </c>
      <c r="F2481" s="1">
        <v>1894.21</v>
      </c>
      <c r="G2481" s="1" t="s">
        <v>14</v>
      </c>
      <c r="H2481" s="2">
        <v>46097</v>
      </c>
      <c r="I2481" s="1" t="s">
        <v>28</v>
      </c>
      <c r="J2481" s="1">
        <v>48.3</v>
      </c>
      <c r="K2481" s="1">
        <f>COUNTIF(A:A,bank_processed_transactions[[#This Row],[transaction_id]])</f>
        <v>2</v>
      </c>
    </row>
    <row r="2482" spans="1:11" x14ac:dyDescent="0.3">
      <c r="A2482" s="1" t="s">
        <v>496</v>
      </c>
      <c r="B2482" s="2">
        <v>46067</v>
      </c>
      <c r="C2482" s="1" t="s">
        <v>497</v>
      </c>
      <c r="D2482" s="1" t="s">
        <v>12</v>
      </c>
      <c r="E2482" s="1" t="s">
        <v>21</v>
      </c>
      <c r="F2482" s="1">
        <v>1263.31</v>
      </c>
      <c r="G2482" s="1" t="s">
        <v>14</v>
      </c>
      <c r="H2482" s="2">
        <v>46069</v>
      </c>
      <c r="I2482" s="1" t="s">
        <v>22</v>
      </c>
      <c r="J2482" s="1">
        <v>22.6</v>
      </c>
      <c r="K2482" s="1">
        <f>COUNTIF(A:A,bank_processed_transactions[[#This Row],[transaction_id]])</f>
        <v>1</v>
      </c>
    </row>
    <row r="2483" spans="1:11" x14ac:dyDescent="0.3">
      <c r="A2483" s="1" t="s">
        <v>2928</v>
      </c>
      <c r="B2483" s="2">
        <v>46077</v>
      </c>
      <c r="C2483" s="1" t="s">
        <v>1651</v>
      </c>
      <c r="D2483" s="1" t="s">
        <v>18</v>
      </c>
      <c r="E2483" s="1" t="s">
        <v>21</v>
      </c>
      <c r="F2483" s="1">
        <v>16054.29</v>
      </c>
      <c r="G2483" s="1" t="s">
        <v>14</v>
      </c>
      <c r="H2483" s="2">
        <v>46077</v>
      </c>
      <c r="I2483" s="1" t="s">
        <v>28</v>
      </c>
      <c r="J2483" s="1">
        <v>35.9</v>
      </c>
      <c r="K2483" s="1">
        <f>COUNTIF(A:A,bank_processed_transactions[[#This Row],[transaction_id]])</f>
        <v>1</v>
      </c>
    </row>
    <row r="2484" spans="1:11" x14ac:dyDescent="0.3">
      <c r="A2484" s="1" t="s">
        <v>466</v>
      </c>
      <c r="B2484" s="2">
        <v>46073</v>
      </c>
      <c r="C2484" s="1" t="s">
        <v>467</v>
      </c>
      <c r="D2484" s="1" t="s">
        <v>18</v>
      </c>
      <c r="E2484" s="1" t="s">
        <v>21</v>
      </c>
      <c r="F2484" s="1">
        <v>4457.1000000000004</v>
      </c>
      <c r="G2484" s="1" t="s">
        <v>14</v>
      </c>
      <c r="H2484" s="2">
        <v>46074</v>
      </c>
      <c r="I2484" s="1" t="s">
        <v>28</v>
      </c>
      <c r="J2484" s="1">
        <v>23.4</v>
      </c>
      <c r="K2484" s="1">
        <f>COUNTIF(A:A,bank_processed_transactions[[#This Row],[transaction_id]])</f>
        <v>1</v>
      </c>
    </row>
    <row r="2485" spans="1:11" x14ac:dyDescent="0.3">
      <c r="A2485" s="1" t="s">
        <v>530</v>
      </c>
      <c r="B2485" s="2">
        <v>46058</v>
      </c>
      <c r="C2485" s="1" t="s">
        <v>531</v>
      </c>
      <c r="D2485" s="1" t="s">
        <v>12</v>
      </c>
      <c r="E2485" s="1" t="s">
        <v>13</v>
      </c>
      <c r="F2485" s="1">
        <v>3401.26</v>
      </c>
      <c r="G2485" s="1" t="s">
        <v>14</v>
      </c>
      <c r="H2485" s="2">
        <v>46060</v>
      </c>
      <c r="I2485" s="1" t="s">
        <v>15</v>
      </c>
      <c r="J2485" s="1">
        <v>41.5</v>
      </c>
      <c r="K2485" s="1">
        <f>COUNTIF(A:A,bank_processed_transactions[[#This Row],[transaction_id]])</f>
        <v>1</v>
      </c>
    </row>
    <row r="2486" spans="1:11" x14ac:dyDescent="0.3">
      <c r="A2486" s="1" t="s">
        <v>2136</v>
      </c>
      <c r="B2486" s="2">
        <v>46064</v>
      </c>
      <c r="C2486" s="1" t="s">
        <v>2137</v>
      </c>
      <c r="D2486" s="1" t="s">
        <v>12</v>
      </c>
      <c r="E2486" s="1" t="s">
        <v>13</v>
      </c>
      <c r="F2486" s="1">
        <v>755.35</v>
      </c>
      <c r="G2486" s="1" t="s">
        <v>14</v>
      </c>
      <c r="H2486" s="2">
        <v>46066</v>
      </c>
      <c r="I2486" s="1" t="s">
        <v>15</v>
      </c>
      <c r="J2486" s="1">
        <v>31.2</v>
      </c>
      <c r="K2486" s="1">
        <f>COUNTIF(A:A,bank_processed_transactions[[#This Row],[transaction_id]])</f>
        <v>1</v>
      </c>
    </row>
    <row r="2487" spans="1:11" x14ac:dyDescent="0.3">
      <c r="A2487" s="1" t="s">
        <v>2614</v>
      </c>
      <c r="B2487" s="2">
        <v>46037</v>
      </c>
      <c r="C2487" s="1" t="s">
        <v>192</v>
      </c>
      <c r="D2487" s="1" t="s">
        <v>66</v>
      </c>
      <c r="E2487" s="1" t="s">
        <v>27</v>
      </c>
      <c r="F2487" s="1">
        <v>226.26</v>
      </c>
      <c r="G2487" s="1" t="s">
        <v>14</v>
      </c>
      <c r="H2487" s="2">
        <v>46038</v>
      </c>
      <c r="I2487" s="1" t="s">
        <v>15</v>
      </c>
      <c r="J2487" s="1">
        <v>18</v>
      </c>
      <c r="K2487" s="1">
        <f>COUNTIF(A:A,bank_processed_transactions[[#This Row],[transaction_id]])</f>
        <v>1</v>
      </c>
    </row>
    <row r="2488" spans="1:11" x14ac:dyDescent="0.3">
      <c r="A2488" s="1" t="s">
        <v>2964</v>
      </c>
      <c r="B2488" s="2">
        <v>46046</v>
      </c>
      <c r="C2488" s="1" t="s">
        <v>736</v>
      </c>
      <c r="D2488" s="1" t="s">
        <v>18</v>
      </c>
      <c r="E2488" s="1" t="s">
        <v>13</v>
      </c>
      <c r="F2488" s="1">
        <v>1140.44</v>
      </c>
      <c r="G2488" s="1" t="s">
        <v>14</v>
      </c>
      <c r="H2488" s="2">
        <v>46048</v>
      </c>
      <c r="I2488" s="1" t="s">
        <v>28</v>
      </c>
      <c r="J2488" s="1">
        <v>60.2</v>
      </c>
      <c r="K2488" s="1">
        <f>COUNTIF(A:A,bank_processed_transactions[[#This Row],[transaction_id]])</f>
        <v>1</v>
      </c>
    </row>
    <row r="2489" spans="1:11" x14ac:dyDescent="0.3">
      <c r="A2489" s="1" t="s">
        <v>1363</v>
      </c>
      <c r="B2489" s="2">
        <v>46111</v>
      </c>
      <c r="C2489" s="1" t="s">
        <v>1364</v>
      </c>
      <c r="D2489" s="1" t="s">
        <v>12</v>
      </c>
      <c r="E2489" s="1" t="s">
        <v>21</v>
      </c>
      <c r="F2489" s="1">
        <v>9006.24</v>
      </c>
      <c r="G2489" s="1" t="s">
        <v>14</v>
      </c>
      <c r="H2489" s="2">
        <v>46111</v>
      </c>
      <c r="I2489" s="1" t="s">
        <v>22</v>
      </c>
      <c r="J2489" s="1">
        <v>16.600000000000001</v>
      </c>
      <c r="K2489" s="1">
        <f>COUNTIF(A:A,bank_processed_transactions[[#This Row],[transaction_id]])</f>
        <v>1</v>
      </c>
    </row>
    <row r="2490" spans="1:11" x14ac:dyDescent="0.3">
      <c r="A2490" s="1" t="s">
        <v>3965</v>
      </c>
      <c r="B2490" s="2">
        <v>46100</v>
      </c>
      <c r="C2490" s="1" t="s">
        <v>440</v>
      </c>
      <c r="D2490" s="1" t="s">
        <v>18</v>
      </c>
      <c r="E2490" s="1" t="s">
        <v>21</v>
      </c>
      <c r="F2490" s="1">
        <v>4027.89</v>
      </c>
      <c r="G2490" s="1" t="s">
        <v>14</v>
      </c>
      <c r="H2490" s="2">
        <v>46102</v>
      </c>
      <c r="I2490" s="1" t="s">
        <v>15</v>
      </c>
      <c r="J2490" s="1">
        <v>13.7</v>
      </c>
      <c r="K2490" s="1">
        <f>COUNTIF(A:A,bank_processed_transactions[[#This Row],[transaction_id]])</f>
        <v>1</v>
      </c>
    </row>
    <row r="2491" spans="1:11" x14ac:dyDescent="0.3">
      <c r="A2491" s="1" t="s">
        <v>1414</v>
      </c>
      <c r="B2491" s="2">
        <v>46025</v>
      </c>
      <c r="C2491" s="1" t="s">
        <v>779</v>
      </c>
      <c r="D2491" s="1" t="s">
        <v>12</v>
      </c>
      <c r="E2491" s="1" t="s">
        <v>55</v>
      </c>
      <c r="F2491" s="1">
        <v>1568.45</v>
      </c>
      <c r="G2491" s="1" t="s">
        <v>14</v>
      </c>
      <c r="H2491" s="2">
        <v>46026</v>
      </c>
      <c r="I2491" s="1" t="s">
        <v>28</v>
      </c>
      <c r="J2491" s="1">
        <v>25.9</v>
      </c>
      <c r="K2491" s="1">
        <f>COUNTIF(A:A,bank_processed_transactions[[#This Row],[transaction_id]])</f>
        <v>1</v>
      </c>
    </row>
    <row r="2492" spans="1:11" x14ac:dyDescent="0.3">
      <c r="A2492" s="1" t="s">
        <v>3858</v>
      </c>
      <c r="B2492" s="2">
        <v>46046</v>
      </c>
      <c r="C2492" s="1" t="s">
        <v>1168</v>
      </c>
      <c r="D2492" s="1" t="s">
        <v>18</v>
      </c>
      <c r="E2492" s="1" t="s">
        <v>27</v>
      </c>
      <c r="F2492" s="1">
        <v>11604.46</v>
      </c>
      <c r="G2492" s="1" t="s">
        <v>14</v>
      </c>
      <c r="H2492" s="2">
        <v>46046</v>
      </c>
      <c r="I2492" s="1" t="s">
        <v>22</v>
      </c>
      <c r="J2492" s="1">
        <v>14.2</v>
      </c>
      <c r="K2492" s="1">
        <f>COUNTIF(A:A,bank_processed_transactions[[#This Row],[transaction_id]])</f>
        <v>1</v>
      </c>
    </row>
    <row r="2493" spans="1:11" x14ac:dyDescent="0.3">
      <c r="A2493" s="1" t="s">
        <v>390</v>
      </c>
      <c r="B2493" s="2">
        <v>46105</v>
      </c>
      <c r="C2493" s="1" t="s">
        <v>391</v>
      </c>
      <c r="D2493" s="1" t="s">
        <v>12</v>
      </c>
      <c r="E2493" s="1" t="s">
        <v>13</v>
      </c>
      <c r="F2493" s="1">
        <v>1794.72</v>
      </c>
      <c r="G2493" s="1" t="s">
        <v>14</v>
      </c>
      <c r="H2493" s="2">
        <v>46105</v>
      </c>
      <c r="I2493" s="1" t="s">
        <v>22</v>
      </c>
      <c r="J2493" s="1">
        <v>20.7</v>
      </c>
      <c r="K2493" s="1">
        <f>COUNTIF(A:A,bank_processed_transactions[[#This Row],[transaction_id]])</f>
        <v>1</v>
      </c>
    </row>
    <row r="2494" spans="1:11" x14ac:dyDescent="0.3">
      <c r="A2494" s="1" t="s">
        <v>3559</v>
      </c>
      <c r="B2494" s="2">
        <v>46083</v>
      </c>
      <c r="C2494" s="1" t="s">
        <v>376</v>
      </c>
      <c r="D2494" s="1" t="s">
        <v>18</v>
      </c>
      <c r="E2494" s="1" t="s">
        <v>13</v>
      </c>
      <c r="F2494" s="1">
        <v>983.27</v>
      </c>
      <c r="G2494" s="1" t="s">
        <v>14</v>
      </c>
      <c r="H2494" s="2">
        <v>46086</v>
      </c>
      <c r="I2494" s="1" t="s">
        <v>15</v>
      </c>
      <c r="J2494" s="1">
        <v>19.100000000000001</v>
      </c>
      <c r="K2494" s="1">
        <f>COUNTIF(A:A,bank_processed_transactions[[#This Row],[transaction_id]])</f>
        <v>1</v>
      </c>
    </row>
    <row r="2495" spans="1:11" x14ac:dyDescent="0.3">
      <c r="A2495" s="1" t="s">
        <v>2705</v>
      </c>
      <c r="B2495" s="2">
        <v>46039</v>
      </c>
      <c r="C2495" s="1" t="s">
        <v>1074</v>
      </c>
      <c r="D2495" s="1" t="s">
        <v>18</v>
      </c>
      <c r="E2495" s="1" t="s">
        <v>13</v>
      </c>
      <c r="F2495" s="1">
        <v>16281.4</v>
      </c>
      <c r="G2495" s="1" t="s">
        <v>14</v>
      </c>
      <c r="H2495" s="2">
        <v>46041</v>
      </c>
      <c r="I2495" s="1" t="s">
        <v>22</v>
      </c>
      <c r="J2495" s="1">
        <v>14.8</v>
      </c>
      <c r="K2495" s="1">
        <f>COUNTIF(A:A,bank_processed_transactions[[#This Row],[transaction_id]])</f>
        <v>1</v>
      </c>
    </row>
    <row r="2496" spans="1:11" x14ac:dyDescent="0.3">
      <c r="A2496" s="1" t="s">
        <v>4029</v>
      </c>
      <c r="B2496" s="2">
        <v>46054</v>
      </c>
      <c r="C2496" s="1" t="s">
        <v>2177</v>
      </c>
      <c r="D2496" s="1" t="s">
        <v>12</v>
      </c>
      <c r="E2496" s="1" t="s">
        <v>21</v>
      </c>
      <c r="F2496" s="1">
        <v>397.91</v>
      </c>
      <c r="G2496" s="1" t="s">
        <v>14</v>
      </c>
      <c r="H2496" s="2">
        <v>46059</v>
      </c>
      <c r="I2496" s="1" t="s">
        <v>22</v>
      </c>
      <c r="J2496" s="1">
        <v>11</v>
      </c>
      <c r="K2496" s="1">
        <f>COUNTIF(A:A,bank_processed_transactions[[#This Row],[transaction_id]])</f>
        <v>1</v>
      </c>
    </row>
    <row r="2497" spans="1:11" x14ac:dyDescent="0.3">
      <c r="A2497" s="1" t="s">
        <v>331</v>
      </c>
      <c r="B2497" s="2">
        <v>46097</v>
      </c>
      <c r="C2497" s="1" t="s">
        <v>332</v>
      </c>
      <c r="D2497" s="1" t="s">
        <v>35</v>
      </c>
      <c r="E2497" s="1" t="s">
        <v>55</v>
      </c>
      <c r="F2497" s="1">
        <v>4729.24</v>
      </c>
      <c r="G2497" s="1" t="s">
        <v>14</v>
      </c>
      <c r="H2497" s="2">
        <v>46097</v>
      </c>
      <c r="I2497" s="1" t="s">
        <v>22</v>
      </c>
      <c r="J2497" s="1">
        <v>27</v>
      </c>
      <c r="K2497" s="1">
        <f>COUNTIF(A:A,bank_processed_transactions[[#This Row],[transaction_id]])</f>
        <v>1</v>
      </c>
    </row>
    <row r="2498" spans="1:11" x14ac:dyDescent="0.3">
      <c r="A2498" s="1" t="s">
        <v>696</v>
      </c>
      <c r="B2498" s="2">
        <v>46077</v>
      </c>
      <c r="C2498" s="1" t="s">
        <v>151</v>
      </c>
      <c r="D2498" s="1" t="s">
        <v>12</v>
      </c>
      <c r="E2498" s="1" t="s">
        <v>13</v>
      </c>
      <c r="F2498" s="1">
        <v>13239.43</v>
      </c>
      <c r="G2498" s="1" t="s">
        <v>14</v>
      </c>
      <c r="H2498" s="2">
        <v>46077</v>
      </c>
      <c r="I2498" s="1" t="s">
        <v>15</v>
      </c>
      <c r="J2498" s="1">
        <v>13.2</v>
      </c>
      <c r="K2498" s="1">
        <f>COUNTIF(A:A,bank_processed_transactions[[#This Row],[transaction_id]])</f>
        <v>1</v>
      </c>
    </row>
    <row r="2499" spans="1:11" x14ac:dyDescent="0.3">
      <c r="A2499" s="1" t="s">
        <v>3218</v>
      </c>
      <c r="B2499" s="2">
        <v>46038</v>
      </c>
      <c r="C2499" s="1" t="s">
        <v>1533</v>
      </c>
      <c r="D2499" s="1" t="s">
        <v>18</v>
      </c>
      <c r="E2499" s="1" t="s">
        <v>13</v>
      </c>
      <c r="F2499" s="1">
        <v>6121.54</v>
      </c>
      <c r="G2499" s="1" t="s">
        <v>14</v>
      </c>
      <c r="H2499" s="2">
        <v>46039</v>
      </c>
      <c r="I2499" s="1" t="s">
        <v>22</v>
      </c>
      <c r="J2499" s="1">
        <v>11.9</v>
      </c>
      <c r="K2499" s="1">
        <f>COUNTIF(A:A,bank_processed_transactions[[#This Row],[transaction_id]])</f>
        <v>1</v>
      </c>
    </row>
    <row r="2500" spans="1:11" x14ac:dyDescent="0.3">
      <c r="A2500" s="1" t="s">
        <v>3135</v>
      </c>
      <c r="B2500" s="2">
        <v>46076</v>
      </c>
      <c r="C2500" s="1" t="s">
        <v>553</v>
      </c>
      <c r="D2500" s="1" t="s">
        <v>12</v>
      </c>
      <c r="E2500" s="1" t="s">
        <v>13</v>
      </c>
      <c r="F2500" s="1">
        <v>7190.53</v>
      </c>
      <c r="G2500" s="1" t="s">
        <v>14</v>
      </c>
      <c r="H2500" s="2">
        <v>46077</v>
      </c>
      <c r="I2500" s="1" t="s">
        <v>22</v>
      </c>
      <c r="J2500" s="1">
        <v>26.1</v>
      </c>
      <c r="K2500" s="1">
        <f>COUNTIF(A:A,bank_processed_transactions[[#This Row],[transaction_id]])</f>
        <v>1</v>
      </c>
    </row>
    <row r="2501" spans="1:11" x14ac:dyDescent="0.3">
      <c r="A2501" s="1" t="s">
        <v>2453</v>
      </c>
      <c r="B2501" s="2">
        <v>46078</v>
      </c>
      <c r="C2501" s="1" t="s">
        <v>2454</v>
      </c>
      <c r="D2501" s="1" t="s">
        <v>46</v>
      </c>
      <c r="E2501" s="1" t="s">
        <v>21</v>
      </c>
      <c r="F2501" s="1">
        <v>3845.39</v>
      </c>
      <c r="G2501" s="1" t="s">
        <v>14</v>
      </c>
      <c r="H2501" s="2">
        <v>46079</v>
      </c>
      <c r="I2501" s="1" t="s">
        <v>22</v>
      </c>
      <c r="J2501" s="1">
        <v>56.6</v>
      </c>
      <c r="K2501" s="1">
        <f>COUNTIF(A:A,bank_processed_transactions[[#This Row],[transaction_id]])</f>
        <v>1</v>
      </c>
    </row>
    <row r="2502" spans="1:11" x14ac:dyDescent="0.3">
      <c r="A2502" s="1" t="s">
        <v>1788</v>
      </c>
      <c r="B2502" s="2">
        <v>46054</v>
      </c>
      <c r="C2502" s="1" t="s">
        <v>1191</v>
      </c>
      <c r="D2502" s="1" t="s">
        <v>66</v>
      </c>
      <c r="E2502" s="1" t="s">
        <v>13</v>
      </c>
      <c r="F2502" s="1">
        <v>1662.97</v>
      </c>
      <c r="G2502" s="1" t="s">
        <v>14</v>
      </c>
      <c r="H2502" s="2">
        <v>46054</v>
      </c>
      <c r="I2502" s="1" t="s">
        <v>28</v>
      </c>
      <c r="J2502" s="1">
        <v>78.3</v>
      </c>
      <c r="K2502" s="1">
        <f>COUNTIF(A:A,bank_processed_transactions[[#This Row],[transaction_id]])</f>
        <v>1</v>
      </c>
    </row>
    <row r="2503" spans="1:11" x14ac:dyDescent="0.3">
      <c r="A2503" s="1" t="s">
        <v>3871</v>
      </c>
      <c r="B2503" s="2">
        <v>46029</v>
      </c>
      <c r="C2503" s="1" t="s">
        <v>1418</v>
      </c>
      <c r="D2503" s="1" t="s">
        <v>35</v>
      </c>
      <c r="E2503" s="1" t="s">
        <v>55</v>
      </c>
      <c r="F2503" s="1">
        <v>31266.560000000001</v>
      </c>
      <c r="G2503" s="1" t="s">
        <v>14</v>
      </c>
      <c r="H2503" s="2">
        <v>46031</v>
      </c>
      <c r="I2503" s="1" t="s">
        <v>22</v>
      </c>
      <c r="J2503" s="1">
        <v>25.3</v>
      </c>
      <c r="K2503" s="1">
        <f>COUNTIF(A:A,bank_processed_transactions[[#This Row],[transaction_id]])</f>
        <v>1</v>
      </c>
    </row>
    <row r="2504" spans="1:11" x14ac:dyDescent="0.3">
      <c r="A2504" s="1" t="s">
        <v>2909</v>
      </c>
      <c r="B2504" s="2">
        <v>46050</v>
      </c>
      <c r="C2504" s="1" t="s">
        <v>656</v>
      </c>
      <c r="D2504" s="1" t="s">
        <v>12</v>
      </c>
      <c r="E2504" s="1" t="s">
        <v>21</v>
      </c>
      <c r="F2504" s="1">
        <v>22723.46</v>
      </c>
      <c r="G2504" s="1" t="s">
        <v>94</v>
      </c>
      <c r="H2504" s="2">
        <v>46051</v>
      </c>
      <c r="I2504" s="1" t="s">
        <v>15</v>
      </c>
      <c r="J2504" s="1">
        <v>15.7</v>
      </c>
      <c r="K2504" s="1">
        <f>COUNTIF(A:A,bank_processed_transactions[[#This Row],[transaction_id]])</f>
        <v>1</v>
      </c>
    </row>
    <row r="2505" spans="1:11" x14ac:dyDescent="0.3">
      <c r="A2505" s="1" t="s">
        <v>4761</v>
      </c>
      <c r="B2505" s="2">
        <v>46044</v>
      </c>
      <c r="C2505" s="1" t="s">
        <v>4762</v>
      </c>
      <c r="D2505" s="1" t="s">
        <v>12</v>
      </c>
      <c r="E2505" s="1" t="s">
        <v>13</v>
      </c>
      <c r="F2505" s="1">
        <v>3038.97</v>
      </c>
      <c r="G2505" s="1" t="s">
        <v>14</v>
      </c>
      <c r="H2505" s="2">
        <v>46046</v>
      </c>
      <c r="I2505" s="1" t="s">
        <v>22</v>
      </c>
      <c r="J2505" s="1">
        <v>35.200000000000003</v>
      </c>
      <c r="K2505" s="1">
        <f>COUNTIF(A:A,bank_processed_transactions[[#This Row],[transaction_id]])</f>
        <v>1</v>
      </c>
    </row>
    <row r="2506" spans="1:11" x14ac:dyDescent="0.3">
      <c r="A2506" s="1" t="s">
        <v>1273</v>
      </c>
      <c r="B2506" s="2">
        <v>46049</v>
      </c>
      <c r="C2506" s="1" t="s">
        <v>1274</v>
      </c>
      <c r="D2506" s="1" t="s">
        <v>35</v>
      </c>
      <c r="E2506" s="1" t="s">
        <v>55</v>
      </c>
      <c r="F2506" s="1">
        <v>10433.469999999999</v>
      </c>
      <c r="G2506" s="1" t="s">
        <v>14</v>
      </c>
      <c r="H2506" s="2">
        <v>46050</v>
      </c>
      <c r="I2506" s="1" t="s">
        <v>28</v>
      </c>
      <c r="J2506" s="1">
        <v>17.5</v>
      </c>
      <c r="K2506" s="1">
        <f>COUNTIF(A:A,bank_processed_transactions[[#This Row],[transaction_id]])</f>
        <v>1</v>
      </c>
    </row>
    <row r="2507" spans="1:11" x14ac:dyDescent="0.3">
      <c r="A2507" s="1" t="s">
        <v>4555</v>
      </c>
      <c r="B2507" s="2">
        <v>46072</v>
      </c>
      <c r="C2507" s="1" t="s">
        <v>480</v>
      </c>
      <c r="D2507" s="1" t="s">
        <v>12</v>
      </c>
      <c r="E2507" s="1" t="s">
        <v>13</v>
      </c>
      <c r="F2507" s="1">
        <v>2069.1799999999998</v>
      </c>
      <c r="G2507" s="1" t="s">
        <v>14</v>
      </c>
      <c r="H2507" s="2">
        <v>46075</v>
      </c>
      <c r="I2507" s="1" t="s">
        <v>15</v>
      </c>
      <c r="J2507" s="1">
        <v>61.8</v>
      </c>
      <c r="K2507" s="1">
        <f>COUNTIF(A:A,bank_processed_transactions[[#This Row],[transaction_id]])</f>
        <v>1</v>
      </c>
    </row>
    <row r="2508" spans="1:11" x14ac:dyDescent="0.3">
      <c r="A2508" s="1" t="s">
        <v>1929</v>
      </c>
      <c r="B2508" s="2">
        <v>46097</v>
      </c>
      <c r="C2508" s="1" t="s">
        <v>626</v>
      </c>
      <c r="D2508" s="1" t="s">
        <v>66</v>
      </c>
      <c r="E2508" s="1" t="s">
        <v>13</v>
      </c>
      <c r="F2508" s="1">
        <v>3216.46</v>
      </c>
      <c r="G2508" s="1" t="s">
        <v>14</v>
      </c>
      <c r="H2508" s="2">
        <v>46100</v>
      </c>
      <c r="I2508" s="1" t="s">
        <v>22</v>
      </c>
      <c r="J2508" s="1">
        <v>27.8</v>
      </c>
      <c r="K2508" s="1">
        <f>COUNTIF(A:A,bank_processed_transactions[[#This Row],[transaction_id]])</f>
        <v>1</v>
      </c>
    </row>
    <row r="2509" spans="1:11" x14ac:dyDescent="0.3">
      <c r="A2509" s="1" t="s">
        <v>2158</v>
      </c>
      <c r="B2509" s="2">
        <v>46083</v>
      </c>
      <c r="C2509" s="1" t="s">
        <v>757</v>
      </c>
      <c r="D2509" s="1" t="s">
        <v>12</v>
      </c>
      <c r="E2509" s="1" t="s">
        <v>21</v>
      </c>
      <c r="F2509" s="1">
        <v>9117.41</v>
      </c>
      <c r="G2509" s="1" t="s">
        <v>14</v>
      </c>
      <c r="H2509" s="2">
        <v>46083</v>
      </c>
      <c r="I2509" s="1" t="s">
        <v>28</v>
      </c>
      <c r="J2509" s="1">
        <v>21.9</v>
      </c>
      <c r="K2509" s="1">
        <f>COUNTIF(A:A,bank_processed_transactions[[#This Row],[transaction_id]])</f>
        <v>1</v>
      </c>
    </row>
    <row r="2510" spans="1:11" x14ac:dyDescent="0.3">
      <c r="A2510" s="1" t="s">
        <v>797</v>
      </c>
      <c r="B2510" s="2">
        <v>46033</v>
      </c>
      <c r="C2510" s="1" t="s">
        <v>798</v>
      </c>
      <c r="D2510" s="1" t="s">
        <v>35</v>
      </c>
      <c r="E2510" s="1" t="s">
        <v>55</v>
      </c>
      <c r="F2510" s="1">
        <v>1928.39</v>
      </c>
      <c r="G2510" s="1" t="s">
        <v>14</v>
      </c>
      <c r="H2510" s="2">
        <v>46035</v>
      </c>
      <c r="I2510" s="1" t="s">
        <v>22</v>
      </c>
      <c r="J2510" s="1">
        <v>5.9</v>
      </c>
      <c r="K2510" s="1">
        <f>COUNTIF(A:A,bank_processed_transactions[[#This Row],[transaction_id]])</f>
        <v>1</v>
      </c>
    </row>
    <row r="2511" spans="1:11" x14ac:dyDescent="0.3">
      <c r="A2511" s="1" t="s">
        <v>2084</v>
      </c>
      <c r="B2511" s="2">
        <v>46040</v>
      </c>
      <c r="C2511" s="1" t="s">
        <v>810</v>
      </c>
      <c r="D2511" s="1" t="s">
        <v>12</v>
      </c>
      <c r="E2511" s="1" t="s">
        <v>55</v>
      </c>
      <c r="F2511" s="1">
        <v>2509.5</v>
      </c>
      <c r="G2511" s="1" t="s">
        <v>14</v>
      </c>
      <c r="H2511" s="2">
        <v>46041</v>
      </c>
      <c r="I2511" s="1" t="s">
        <v>22</v>
      </c>
      <c r="J2511" s="1">
        <v>33.200000000000003</v>
      </c>
      <c r="K2511" s="1">
        <f>COUNTIF(A:A,bank_processed_transactions[[#This Row],[transaction_id]])</f>
        <v>1</v>
      </c>
    </row>
    <row r="2512" spans="1:11" x14ac:dyDescent="0.3">
      <c r="A2512" s="1" t="s">
        <v>1824</v>
      </c>
      <c r="B2512" s="2">
        <v>46054</v>
      </c>
      <c r="C2512" s="1" t="s">
        <v>368</v>
      </c>
      <c r="D2512" s="1" t="s">
        <v>46</v>
      </c>
      <c r="E2512" s="1" t="s">
        <v>21</v>
      </c>
      <c r="F2512" s="1">
        <v>5892.77</v>
      </c>
      <c r="G2512" s="1" t="s">
        <v>14</v>
      </c>
      <c r="H2512" s="2">
        <v>46054</v>
      </c>
      <c r="I2512" s="1" t="s">
        <v>28</v>
      </c>
      <c r="J2512" s="1">
        <v>31.5</v>
      </c>
      <c r="K2512" s="1">
        <f>COUNTIF(A:A,bank_processed_transactions[[#This Row],[transaction_id]])</f>
        <v>1</v>
      </c>
    </row>
    <row r="2513" spans="1:11" x14ac:dyDescent="0.3">
      <c r="A2513" s="1" t="s">
        <v>3638</v>
      </c>
      <c r="B2513" s="2">
        <v>46036</v>
      </c>
      <c r="C2513" s="1" t="s">
        <v>788</v>
      </c>
      <c r="D2513" s="1" t="s">
        <v>18</v>
      </c>
      <c r="E2513" s="1" t="s">
        <v>55</v>
      </c>
      <c r="F2513" s="1">
        <v>3287.09</v>
      </c>
      <c r="G2513" s="1" t="s">
        <v>14</v>
      </c>
      <c r="H2513" s="2">
        <v>46036</v>
      </c>
      <c r="I2513" s="1" t="s">
        <v>22</v>
      </c>
      <c r="J2513" s="1">
        <v>20.3</v>
      </c>
      <c r="K2513" s="1">
        <f>COUNTIF(A:A,bank_processed_transactions[[#This Row],[transaction_id]])</f>
        <v>1</v>
      </c>
    </row>
    <row r="2514" spans="1:11" x14ac:dyDescent="0.3">
      <c r="A2514" s="1" t="s">
        <v>4151</v>
      </c>
      <c r="B2514" s="2">
        <v>46050</v>
      </c>
      <c r="C2514" s="1" t="s">
        <v>442</v>
      </c>
      <c r="D2514" s="1" t="s">
        <v>18</v>
      </c>
      <c r="E2514" s="1" t="s">
        <v>21</v>
      </c>
      <c r="F2514" s="1">
        <v>2713.99</v>
      </c>
      <c r="G2514" s="1" t="s">
        <v>14</v>
      </c>
      <c r="H2514" s="2">
        <v>46053</v>
      </c>
      <c r="I2514" s="1" t="s">
        <v>15</v>
      </c>
      <c r="J2514" s="1">
        <v>13.7</v>
      </c>
      <c r="K2514" s="1">
        <f>COUNTIF(A:A,bank_processed_transactions[[#This Row],[transaction_id]])</f>
        <v>1</v>
      </c>
    </row>
    <row r="2515" spans="1:11" x14ac:dyDescent="0.3">
      <c r="A2515" s="1" t="s">
        <v>4810</v>
      </c>
      <c r="B2515" s="2">
        <v>46057</v>
      </c>
      <c r="C2515" s="1" t="s">
        <v>971</v>
      </c>
      <c r="D2515" s="1" t="s">
        <v>66</v>
      </c>
      <c r="E2515" s="1" t="s">
        <v>13</v>
      </c>
      <c r="F2515" s="1">
        <v>2359.0300000000002</v>
      </c>
      <c r="G2515" s="1" t="s">
        <v>14</v>
      </c>
      <c r="H2515" s="2">
        <v>46059</v>
      </c>
      <c r="I2515" s="1" t="s">
        <v>15</v>
      </c>
      <c r="J2515" s="1">
        <v>24.9</v>
      </c>
      <c r="K2515" s="1">
        <f>COUNTIF(A:A,bank_processed_transactions[[#This Row],[transaction_id]])</f>
        <v>1</v>
      </c>
    </row>
    <row r="2516" spans="1:11" x14ac:dyDescent="0.3">
      <c r="A2516" s="1" t="s">
        <v>4700</v>
      </c>
      <c r="B2516" s="2">
        <v>46106</v>
      </c>
      <c r="C2516" s="1" t="s">
        <v>322</v>
      </c>
      <c r="D2516" s="1" t="s">
        <v>12</v>
      </c>
      <c r="E2516" s="1" t="s">
        <v>27</v>
      </c>
      <c r="F2516" s="1">
        <v>13017.62</v>
      </c>
      <c r="G2516" s="1" t="s">
        <v>14</v>
      </c>
      <c r="H2516" s="2">
        <v>46109</v>
      </c>
      <c r="I2516" s="1" t="s">
        <v>22</v>
      </c>
      <c r="J2516" s="1">
        <v>14.3</v>
      </c>
      <c r="K2516" s="1">
        <f>COUNTIF(A:A,bank_processed_transactions[[#This Row],[transaction_id]])</f>
        <v>1</v>
      </c>
    </row>
    <row r="2517" spans="1:11" x14ac:dyDescent="0.3">
      <c r="A2517" s="1" t="s">
        <v>2229</v>
      </c>
      <c r="B2517" s="2">
        <v>46057</v>
      </c>
      <c r="C2517" s="1" t="s">
        <v>70</v>
      </c>
      <c r="D2517" s="1" t="s">
        <v>12</v>
      </c>
      <c r="E2517" s="1" t="s">
        <v>27</v>
      </c>
      <c r="F2517" s="1">
        <v>4123.5600000000004</v>
      </c>
      <c r="G2517" s="1" t="s">
        <v>14</v>
      </c>
      <c r="H2517" s="2">
        <v>46059</v>
      </c>
      <c r="I2517" s="1" t="s">
        <v>15</v>
      </c>
      <c r="J2517" s="1">
        <v>15.8</v>
      </c>
      <c r="K2517" s="1">
        <f>COUNTIF(A:A,bank_processed_transactions[[#This Row],[transaction_id]])</f>
        <v>1</v>
      </c>
    </row>
    <row r="2518" spans="1:11" x14ac:dyDescent="0.3">
      <c r="A2518" s="1" t="s">
        <v>1244</v>
      </c>
      <c r="B2518" s="2">
        <v>46057</v>
      </c>
      <c r="C2518" s="1" t="s">
        <v>1007</v>
      </c>
      <c r="D2518" s="1" t="s">
        <v>12</v>
      </c>
      <c r="E2518" s="1" t="s">
        <v>27</v>
      </c>
      <c r="F2518" s="1">
        <v>6189.65</v>
      </c>
      <c r="G2518" s="1" t="s">
        <v>14</v>
      </c>
      <c r="H2518" s="2">
        <v>46057</v>
      </c>
      <c r="I2518" s="1" t="s">
        <v>22</v>
      </c>
      <c r="J2518" s="1">
        <v>45.7</v>
      </c>
      <c r="K2518" s="1">
        <f>COUNTIF(A:A,bank_processed_transactions[[#This Row],[transaction_id]])</f>
        <v>1</v>
      </c>
    </row>
    <row r="2519" spans="1:11" x14ac:dyDescent="0.3">
      <c r="A2519" s="1" t="s">
        <v>4187</v>
      </c>
      <c r="B2519" s="2">
        <v>46086</v>
      </c>
      <c r="C2519" s="1" t="s">
        <v>486</v>
      </c>
      <c r="D2519" s="1" t="s">
        <v>18</v>
      </c>
      <c r="E2519" s="1" t="s">
        <v>13</v>
      </c>
      <c r="F2519" s="1">
        <v>1725.69</v>
      </c>
      <c r="G2519" s="1" t="s">
        <v>94</v>
      </c>
      <c r="H2519" s="2">
        <v>46087</v>
      </c>
      <c r="I2519" s="1" t="s">
        <v>28</v>
      </c>
      <c r="J2519" s="1">
        <v>28.5</v>
      </c>
      <c r="K2519" s="1">
        <f>COUNTIF(A:A,bank_processed_transactions[[#This Row],[transaction_id]])</f>
        <v>1</v>
      </c>
    </row>
    <row r="2520" spans="1:11" x14ac:dyDescent="0.3">
      <c r="A2520" s="1" t="s">
        <v>4272</v>
      </c>
      <c r="B2520" s="2">
        <v>46057</v>
      </c>
      <c r="C2520" s="1" t="s">
        <v>858</v>
      </c>
      <c r="D2520" s="1" t="s">
        <v>35</v>
      </c>
      <c r="E2520" s="1" t="s">
        <v>21</v>
      </c>
      <c r="F2520" s="1">
        <v>62073.65</v>
      </c>
      <c r="G2520" s="1" t="s">
        <v>14</v>
      </c>
      <c r="H2520" s="2">
        <v>46058</v>
      </c>
      <c r="I2520" s="1" t="s">
        <v>22</v>
      </c>
      <c r="J2520" s="1">
        <v>5.3</v>
      </c>
      <c r="K2520" s="1">
        <f>COUNTIF(A:A,bank_processed_transactions[[#This Row],[transaction_id]])</f>
        <v>1</v>
      </c>
    </row>
    <row r="2521" spans="1:11" x14ac:dyDescent="0.3">
      <c r="A2521" s="1" t="s">
        <v>1840</v>
      </c>
      <c r="B2521" s="2">
        <v>46111</v>
      </c>
      <c r="C2521" s="1" t="s">
        <v>288</v>
      </c>
      <c r="D2521" s="1" t="s">
        <v>18</v>
      </c>
      <c r="E2521" s="1" t="s">
        <v>27</v>
      </c>
      <c r="F2521" s="1">
        <v>7527.49</v>
      </c>
      <c r="G2521" s="1" t="s">
        <v>14</v>
      </c>
      <c r="H2521" s="2">
        <v>46112</v>
      </c>
      <c r="I2521" s="1" t="s">
        <v>15</v>
      </c>
      <c r="J2521" s="1">
        <v>98.2</v>
      </c>
      <c r="K2521" s="1">
        <f>COUNTIF(A:A,bank_processed_transactions[[#This Row],[transaction_id]])</f>
        <v>1</v>
      </c>
    </row>
    <row r="2522" spans="1:11" x14ac:dyDescent="0.3">
      <c r="A2522" s="1" t="s">
        <v>2182</v>
      </c>
      <c r="B2522" s="2">
        <v>46072</v>
      </c>
      <c r="C2522" s="1" t="s">
        <v>2183</v>
      </c>
      <c r="D2522" s="1" t="s">
        <v>12</v>
      </c>
      <c r="E2522" s="1" t="s">
        <v>13</v>
      </c>
      <c r="F2522" s="1">
        <v>10240.58</v>
      </c>
      <c r="G2522" s="1" t="s">
        <v>14</v>
      </c>
      <c r="H2522" s="2">
        <v>46075</v>
      </c>
      <c r="I2522" s="1" t="s">
        <v>28</v>
      </c>
      <c r="J2522" s="1">
        <v>26.9</v>
      </c>
      <c r="K2522" s="1">
        <f>COUNTIF(A:A,bank_processed_transactions[[#This Row],[transaction_id]])</f>
        <v>1</v>
      </c>
    </row>
    <row r="2523" spans="1:11" x14ac:dyDescent="0.3">
      <c r="A2523" s="1" t="s">
        <v>3433</v>
      </c>
      <c r="B2523" s="2">
        <v>46045</v>
      </c>
      <c r="C2523" s="1" t="s">
        <v>427</v>
      </c>
      <c r="D2523" s="1" t="s">
        <v>12</v>
      </c>
      <c r="E2523" s="1" t="s">
        <v>13</v>
      </c>
      <c r="F2523" s="1">
        <v>1604.47</v>
      </c>
      <c r="G2523" s="1" t="s">
        <v>14</v>
      </c>
      <c r="H2523" s="2">
        <v>46045</v>
      </c>
      <c r="I2523" s="1" t="s">
        <v>15</v>
      </c>
      <c r="J2523" s="1">
        <v>47.9</v>
      </c>
      <c r="K2523" s="1">
        <f>COUNTIF(A:A,bank_processed_transactions[[#This Row],[transaction_id]])</f>
        <v>1</v>
      </c>
    </row>
    <row r="2524" spans="1:11" x14ac:dyDescent="0.3">
      <c r="A2524" s="1" t="s">
        <v>2205</v>
      </c>
      <c r="B2524" s="2">
        <v>46025</v>
      </c>
      <c r="C2524" s="1" t="s">
        <v>257</v>
      </c>
      <c r="D2524" s="1" t="s">
        <v>35</v>
      </c>
      <c r="E2524" s="1" t="s">
        <v>21</v>
      </c>
      <c r="F2524" s="1">
        <v>6495.58</v>
      </c>
      <c r="G2524" s="1" t="s">
        <v>14</v>
      </c>
      <c r="H2524" s="2">
        <v>46025</v>
      </c>
      <c r="I2524" s="1" t="s">
        <v>15</v>
      </c>
      <c r="J2524" s="1">
        <v>24.4</v>
      </c>
      <c r="K2524" s="1">
        <f>COUNTIF(A:A,bank_processed_transactions[[#This Row],[transaction_id]])</f>
        <v>1</v>
      </c>
    </row>
    <row r="2525" spans="1:11" x14ac:dyDescent="0.3">
      <c r="A2525" s="1" t="s">
        <v>1898</v>
      </c>
      <c r="B2525" s="2">
        <v>46037</v>
      </c>
      <c r="C2525" s="1" t="s">
        <v>1899</v>
      </c>
      <c r="D2525" s="1" t="s">
        <v>12</v>
      </c>
      <c r="E2525" s="1" t="s">
        <v>27</v>
      </c>
      <c r="F2525" s="1">
        <v>29301.09</v>
      </c>
      <c r="G2525" s="1" t="s">
        <v>14</v>
      </c>
      <c r="H2525" s="2">
        <v>46039</v>
      </c>
      <c r="I2525" s="1" t="s">
        <v>28</v>
      </c>
      <c r="J2525" s="1">
        <v>74.400000000000006</v>
      </c>
      <c r="K2525" s="1">
        <f>COUNTIF(A:A,bank_processed_transactions[[#This Row],[transaction_id]])</f>
        <v>1</v>
      </c>
    </row>
    <row r="2526" spans="1:11" x14ac:dyDescent="0.3">
      <c r="A2526" s="1" t="s">
        <v>1740</v>
      </c>
      <c r="B2526" s="2">
        <v>46028</v>
      </c>
      <c r="C2526" s="1" t="s">
        <v>1193</v>
      </c>
      <c r="D2526" s="1" t="s">
        <v>12</v>
      </c>
      <c r="E2526" s="1" t="s">
        <v>13</v>
      </c>
      <c r="F2526" s="1">
        <v>1639.57</v>
      </c>
      <c r="G2526" s="1" t="s">
        <v>14</v>
      </c>
      <c r="H2526" s="2">
        <v>46030</v>
      </c>
      <c r="I2526" s="1" t="s">
        <v>28</v>
      </c>
      <c r="J2526" s="1">
        <v>25.1</v>
      </c>
      <c r="K2526" s="1">
        <f>COUNTIF(A:A,bank_processed_transactions[[#This Row],[transaction_id]])</f>
        <v>1</v>
      </c>
    </row>
    <row r="2527" spans="1:11" x14ac:dyDescent="0.3">
      <c r="A2527" s="1" t="s">
        <v>3443</v>
      </c>
      <c r="B2527" s="2">
        <v>46104</v>
      </c>
      <c r="C2527" s="1" t="s">
        <v>200</v>
      </c>
      <c r="D2527" s="1" t="s">
        <v>18</v>
      </c>
      <c r="E2527" s="1" t="s">
        <v>13</v>
      </c>
      <c r="F2527" s="1">
        <v>1329.58</v>
      </c>
      <c r="G2527" s="1" t="s">
        <v>14</v>
      </c>
      <c r="H2527" s="2">
        <v>46107</v>
      </c>
      <c r="I2527" s="1" t="s">
        <v>15</v>
      </c>
      <c r="J2527" s="1">
        <v>47</v>
      </c>
      <c r="K2527" s="1">
        <f>COUNTIF(A:A,bank_processed_transactions[[#This Row],[transaction_id]])</f>
        <v>1</v>
      </c>
    </row>
    <row r="2528" spans="1:11" x14ac:dyDescent="0.3">
      <c r="A2528" s="1" t="s">
        <v>2330</v>
      </c>
      <c r="B2528" s="2">
        <v>46050</v>
      </c>
      <c r="C2528" s="1" t="s">
        <v>955</v>
      </c>
      <c r="D2528" s="1" t="s">
        <v>12</v>
      </c>
      <c r="E2528" s="1" t="s">
        <v>27</v>
      </c>
      <c r="F2528" s="1">
        <v>3850.44</v>
      </c>
      <c r="G2528" s="1" t="s">
        <v>14</v>
      </c>
      <c r="H2528" s="2">
        <v>46055</v>
      </c>
      <c r="I2528" s="1" t="s">
        <v>15</v>
      </c>
      <c r="J2528" s="1">
        <v>19.8</v>
      </c>
      <c r="K2528" s="1">
        <f>COUNTIF(A:A,bank_processed_transactions[[#This Row],[transaction_id]])</f>
        <v>1</v>
      </c>
    </row>
    <row r="2529" spans="1:11" x14ac:dyDescent="0.3">
      <c r="A2529" s="1" t="s">
        <v>3589</v>
      </c>
      <c r="B2529" s="2">
        <v>46025</v>
      </c>
      <c r="C2529" s="1" t="s">
        <v>951</v>
      </c>
      <c r="D2529" s="1" t="s">
        <v>66</v>
      </c>
      <c r="E2529" s="1" t="s">
        <v>13</v>
      </c>
      <c r="F2529" s="1">
        <v>2601.02</v>
      </c>
      <c r="G2529" s="1" t="s">
        <v>14</v>
      </c>
      <c r="H2529" s="2">
        <v>46027</v>
      </c>
      <c r="I2529" s="1" t="s">
        <v>15</v>
      </c>
      <c r="J2529" s="1">
        <v>67.599999999999994</v>
      </c>
      <c r="K2529" s="1">
        <f>COUNTIF(A:A,bank_processed_transactions[[#This Row],[transaction_id]])</f>
        <v>1</v>
      </c>
    </row>
    <row r="2530" spans="1:11" x14ac:dyDescent="0.3">
      <c r="A2530" s="1" t="s">
        <v>3016</v>
      </c>
      <c r="B2530" s="2">
        <v>46079</v>
      </c>
      <c r="C2530" s="1" t="s">
        <v>850</v>
      </c>
      <c r="D2530" s="1" t="s">
        <v>12</v>
      </c>
      <c r="E2530" s="1" t="s">
        <v>13</v>
      </c>
      <c r="F2530" s="1">
        <v>1151.24</v>
      </c>
      <c r="G2530" s="1" t="s">
        <v>94</v>
      </c>
      <c r="H2530" s="2">
        <v>46082</v>
      </c>
      <c r="I2530" s="1" t="s">
        <v>22</v>
      </c>
      <c r="J2530" s="1">
        <v>27.5</v>
      </c>
      <c r="K2530" s="1">
        <f>COUNTIF(A:A,bank_processed_transactions[[#This Row],[transaction_id]])</f>
        <v>1</v>
      </c>
    </row>
    <row r="2531" spans="1:11" x14ac:dyDescent="0.3">
      <c r="A2531" s="1" t="s">
        <v>1381</v>
      </c>
      <c r="B2531" s="2">
        <v>46023</v>
      </c>
      <c r="C2531" s="1" t="s">
        <v>742</v>
      </c>
      <c r="D2531" s="1" t="s">
        <v>18</v>
      </c>
      <c r="E2531" s="1" t="s">
        <v>13</v>
      </c>
      <c r="F2531" s="1">
        <v>7607.93</v>
      </c>
      <c r="G2531" s="1" t="s">
        <v>94</v>
      </c>
      <c r="H2531" s="2">
        <v>46025</v>
      </c>
      <c r="I2531" s="1" t="s">
        <v>22</v>
      </c>
      <c r="J2531" s="1">
        <v>54.5</v>
      </c>
      <c r="K2531" s="1">
        <f>COUNTIF(A:A,bank_processed_transactions[[#This Row],[transaction_id]])</f>
        <v>1</v>
      </c>
    </row>
    <row r="2532" spans="1:11" x14ac:dyDescent="0.3">
      <c r="A2532" s="1" t="s">
        <v>4354</v>
      </c>
      <c r="B2532" s="2">
        <v>46029</v>
      </c>
      <c r="C2532" s="1" t="s">
        <v>1281</v>
      </c>
      <c r="D2532" s="1" t="s">
        <v>18</v>
      </c>
      <c r="E2532" s="1" t="s">
        <v>13</v>
      </c>
      <c r="F2532" s="1">
        <v>42078.82</v>
      </c>
      <c r="G2532" s="1" t="s">
        <v>14</v>
      </c>
      <c r="H2532" s="2">
        <v>46031</v>
      </c>
      <c r="I2532" s="1" t="s">
        <v>22</v>
      </c>
      <c r="J2532" s="1">
        <v>29.6</v>
      </c>
      <c r="K2532" s="1">
        <f>COUNTIF(A:A,bank_processed_transactions[[#This Row],[transaction_id]])</f>
        <v>1</v>
      </c>
    </row>
    <row r="2533" spans="1:11" x14ac:dyDescent="0.3">
      <c r="A2533" s="1" t="s">
        <v>2972</v>
      </c>
      <c r="B2533" s="2">
        <v>46062</v>
      </c>
      <c r="C2533" s="1" t="s">
        <v>1418</v>
      </c>
      <c r="D2533" s="1" t="s">
        <v>18</v>
      </c>
      <c r="E2533" s="1" t="s">
        <v>27</v>
      </c>
      <c r="F2533" s="1">
        <v>6620.67</v>
      </c>
      <c r="G2533" s="1" t="s">
        <v>14</v>
      </c>
      <c r="H2533" s="2">
        <v>46064</v>
      </c>
      <c r="I2533" s="1" t="s">
        <v>15</v>
      </c>
      <c r="J2533" s="1">
        <v>14</v>
      </c>
      <c r="K2533" s="1">
        <f>COUNTIF(A:A,bank_processed_transactions[[#This Row],[transaction_id]])</f>
        <v>1</v>
      </c>
    </row>
    <row r="2534" spans="1:11" x14ac:dyDescent="0.3">
      <c r="A2534" s="1" t="s">
        <v>317</v>
      </c>
      <c r="B2534" s="2">
        <v>46050</v>
      </c>
      <c r="C2534" s="1" t="s">
        <v>318</v>
      </c>
      <c r="D2534" s="1" t="s">
        <v>18</v>
      </c>
      <c r="E2534" s="1" t="s">
        <v>13</v>
      </c>
      <c r="F2534" s="1">
        <v>3406.28</v>
      </c>
      <c r="G2534" s="1" t="s">
        <v>14</v>
      </c>
      <c r="H2534" s="2">
        <v>46052</v>
      </c>
      <c r="I2534" s="1" t="s">
        <v>28</v>
      </c>
      <c r="J2534" s="1">
        <v>29.2</v>
      </c>
      <c r="K2534" s="1">
        <f>COUNTIF(A:A,bank_processed_transactions[[#This Row],[transaction_id]])</f>
        <v>1</v>
      </c>
    </row>
    <row r="2535" spans="1:11" x14ac:dyDescent="0.3">
      <c r="A2535" s="1" t="s">
        <v>1577</v>
      </c>
      <c r="B2535" s="2">
        <v>46108</v>
      </c>
      <c r="C2535" s="1" t="s">
        <v>163</v>
      </c>
      <c r="D2535" s="1" t="s">
        <v>12</v>
      </c>
      <c r="E2535" s="1" t="s">
        <v>21</v>
      </c>
      <c r="F2535" s="1">
        <v>3676.77</v>
      </c>
      <c r="G2535" s="1" t="s">
        <v>14</v>
      </c>
      <c r="H2535" s="2">
        <v>46111</v>
      </c>
      <c r="I2535" s="1" t="s">
        <v>15</v>
      </c>
      <c r="J2535" s="1">
        <v>29.9</v>
      </c>
      <c r="K2535" s="1">
        <f>COUNTIF(A:A,bank_processed_transactions[[#This Row],[transaction_id]])</f>
        <v>1</v>
      </c>
    </row>
    <row r="2536" spans="1:11" x14ac:dyDescent="0.3">
      <c r="A2536" s="1" t="s">
        <v>4158</v>
      </c>
      <c r="B2536" s="2">
        <v>46092</v>
      </c>
      <c r="C2536" s="1" t="s">
        <v>2594</v>
      </c>
      <c r="D2536" s="1" t="s">
        <v>12</v>
      </c>
      <c r="E2536" s="1" t="s">
        <v>21</v>
      </c>
      <c r="F2536" s="1">
        <v>57837.24</v>
      </c>
      <c r="G2536" s="1" t="s">
        <v>14</v>
      </c>
      <c r="H2536" s="2">
        <v>46093</v>
      </c>
      <c r="I2536" s="1" t="s">
        <v>22</v>
      </c>
      <c r="J2536" s="1">
        <v>44.5</v>
      </c>
      <c r="K2536" s="1">
        <f>COUNTIF(A:A,bank_processed_transactions[[#This Row],[transaction_id]])</f>
        <v>1</v>
      </c>
    </row>
    <row r="2537" spans="1:11" x14ac:dyDescent="0.3">
      <c r="A2537" s="1" t="s">
        <v>4451</v>
      </c>
      <c r="B2537" s="2">
        <v>46044</v>
      </c>
      <c r="C2537" s="1" t="s">
        <v>2444</v>
      </c>
      <c r="D2537" s="1" t="s">
        <v>46</v>
      </c>
      <c r="E2537" s="1" t="s">
        <v>13</v>
      </c>
      <c r="F2537" s="1">
        <v>2293.1</v>
      </c>
      <c r="G2537" s="1" t="s">
        <v>14</v>
      </c>
      <c r="H2537" s="2">
        <v>46046</v>
      </c>
      <c r="I2537" s="1" t="s">
        <v>15</v>
      </c>
      <c r="J2537" s="1">
        <v>31.4</v>
      </c>
      <c r="K2537" s="1">
        <f>COUNTIF(A:A,bank_processed_transactions[[#This Row],[transaction_id]])</f>
        <v>1</v>
      </c>
    </row>
    <row r="2538" spans="1:11" x14ac:dyDescent="0.3">
      <c r="A2538" s="1" t="s">
        <v>4918</v>
      </c>
      <c r="B2538" s="2">
        <v>46058</v>
      </c>
      <c r="C2538" s="1" t="s">
        <v>374</v>
      </c>
      <c r="D2538" s="1" t="s">
        <v>46</v>
      </c>
      <c r="E2538" s="1" t="s">
        <v>27</v>
      </c>
      <c r="F2538" s="1">
        <v>3046.25</v>
      </c>
      <c r="G2538" s="1" t="s">
        <v>14</v>
      </c>
      <c r="H2538" s="2">
        <v>46058</v>
      </c>
      <c r="I2538" s="1" t="s">
        <v>15</v>
      </c>
      <c r="J2538" s="1">
        <v>21.5</v>
      </c>
      <c r="K2538" s="1">
        <f>COUNTIF(A:A,bank_processed_transactions[[#This Row],[transaction_id]])</f>
        <v>1</v>
      </c>
    </row>
    <row r="2539" spans="1:11" x14ac:dyDescent="0.3">
      <c r="A2539" s="1" t="s">
        <v>1010</v>
      </c>
      <c r="B2539" s="2">
        <v>46059</v>
      </c>
      <c r="C2539" s="1" t="s">
        <v>514</v>
      </c>
      <c r="D2539" s="1" t="s">
        <v>12</v>
      </c>
      <c r="E2539" s="1" t="s">
        <v>55</v>
      </c>
      <c r="F2539" s="1">
        <v>12327.1</v>
      </c>
      <c r="G2539" s="1" t="s">
        <v>14</v>
      </c>
      <c r="H2539" s="2">
        <v>46060</v>
      </c>
      <c r="I2539" s="1" t="s">
        <v>22</v>
      </c>
      <c r="J2539" s="1">
        <v>12.6</v>
      </c>
      <c r="K2539" s="1">
        <f>COUNTIF(A:A,bank_processed_transactions[[#This Row],[transaction_id]])</f>
        <v>1</v>
      </c>
    </row>
    <row r="2540" spans="1:11" x14ac:dyDescent="0.3">
      <c r="A2540" s="1" t="s">
        <v>4789</v>
      </c>
      <c r="B2540" s="2">
        <v>46086</v>
      </c>
      <c r="C2540" s="1" t="s">
        <v>1573</v>
      </c>
      <c r="D2540" s="1" t="s">
        <v>12</v>
      </c>
      <c r="E2540" s="1" t="s">
        <v>13</v>
      </c>
      <c r="F2540" s="1">
        <v>624.16</v>
      </c>
      <c r="G2540" s="1" t="s">
        <v>14</v>
      </c>
      <c r="H2540" s="2">
        <v>46086</v>
      </c>
      <c r="I2540" s="1" t="s">
        <v>15</v>
      </c>
      <c r="J2540" s="1">
        <v>37.1</v>
      </c>
      <c r="K2540" s="1">
        <f>COUNTIF(A:A,bank_processed_transactions[[#This Row],[transaction_id]])</f>
        <v>1</v>
      </c>
    </row>
    <row r="2541" spans="1:11" x14ac:dyDescent="0.3">
      <c r="A2541" s="1" t="s">
        <v>1423</v>
      </c>
      <c r="B2541" s="2">
        <v>46095</v>
      </c>
      <c r="C2541" s="1" t="s">
        <v>1424</v>
      </c>
      <c r="D2541" s="1" t="s">
        <v>35</v>
      </c>
      <c r="E2541" s="1" t="s">
        <v>13</v>
      </c>
      <c r="F2541" s="1">
        <v>4681.38</v>
      </c>
      <c r="G2541" s="1" t="s">
        <v>94</v>
      </c>
      <c r="H2541" s="2">
        <v>46096</v>
      </c>
      <c r="I2541" s="1" t="s">
        <v>28</v>
      </c>
      <c r="J2541" s="1">
        <v>28.4</v>
      </c>
      <c r="K2541" s="1">
        <f>COUNTIF(A:A,bank_processed_transactions[[#This Row],[transaction_id]])</f>
        <v>1</v>
      </c>
    </row>
    <row r="2542" spans="1:11" x14ac:dyDescent="0.3">
      <c r="A2542" s="1" t="s">
        <v>3259</v>
      </c>
      <c r="B2542" s="2">
        <v>46094</v>
      </c>
      <c r="C2542" s="1" t="s">
        <v>2191</v>
      </c>
      <c r="D2542" s="1" t="s">
        <v>12</v>
      </c>
      <c r="E2542" s="1" t="s">
        <v>13</v>
      </c>
      <c r="F2542" s="1">
        <v>31179.31</v>
      </c>
      <c r="G2542" s="1" t="s">
        <v>14</v>
      </c>
      <c r="H2542" s="2">
        <v>46097</v>
      </c>
      <c r="I2542" s="1" t="s">
        <v>22</v>
      </c>
      <c r="J2542" s="1">
        <v>59.6</v>
      </c>
      <c r="K2542" s="1">
        <f>COUNTIF(A:A,bank_processed_transactions[[#This Row],[transaction_id]])</f>
        <v>1</v>
      </c>
    </row>
    <row r="2543" spans="1:11" x14ac:dyDescent="0.3">
      <c r="A2543" s="1" t="s">
        <v>620</v>
      </c>
      <c r="B2543" s="2">
        <v>46036</v>
      </c>
      <c r="C2543" s="1" t="s">
        <v>621</v>
      </c>
      <c r="D2543" s="1" t="s">
        <v>12</v>
      </c>
      <c r="E2543" s="1" t="s">
        <v>13</v>
      </c>
      <c r="F2543" s="1">
        <v>561.21</v>
      </c>
      <c r="G2543" s="1" t="s">
        <v>14</v>
      </c>
      <c r="H2543" s="2">
        <v>46036</v>
      </c>
      <c r="I2543" s="1" t="s">
        <v>22</v>
      </c>
      <c r="J2543" s="1">
        <v>69.099999999999994</v>
      </c>
      <c r="K2543" s="1">
        <f>COUNTIF(A:A,bank_processed_transactions[[#This Row],[transaction_id]])</f>
        <v>1</v>
      </c>
    </row>
    <row r="2544" spans="1:11" x14ac:dyDescent="0.3">
      <c r="A2544" s="1" t="s">
        <v>4523</v>
      </c>
      <c r="B2544" s="2">
        <v>46106</v>
      </c>
      <c r="C2544" s="1" t="s">
        <v>1432</v>
      </c>
      <c r="D2544" s="1" t="s">
        <v>12</v>
      </c>
      <c r="E2544" s="1" t="s">
        <v>27</v>
      </c>
      <c r="F2544" s="1">
        <v>6662.93</v>
      </c>
      <c r="G2544" s="1" t="s">
        <v>14</v>
      </c>
      <c r="H2544" s="2">
        <v>46111</v>
      </c>
      <c r="I2544" s="1" t="s">
        <v>15</v>
      </c>
      <c r="J2544" s="1">
        <v>2.9</v>
      </c>
      <c r="K2544" s="1">
        <f>COUNTIF(A:A,bank_processed_transactions[[#This Row],[transaction_id]])</f>
        <v>1</v>
      </c>
    </row>
    <row r="2545" spans="1:11" x14ac:dyDescent="0.3">
      <c r="A2545" s="1" t="s">
        <v>313</v>
      </c>
      <c r="B2545" s="2">
        <v>46024</v>
      </c>
      <c r="C2545" s="1" t="s">
        <v>314</v>
      </c>
      <c r="D2545" s="1" t="s">
        <v>46</v>
      </c>
      <c r="E2545" s="1" t="s">
        <v>13</v>
      </c>
      <c r="F2545" s="1">
        <v>2691.76</v>
      </c>
      <c r="G2545" s="1" t="s">
        <v>14</v>
      </c>
      <c r="H2545" s="2">
        <v>46024</v>
      </c>
      <c r="I2545" s="1" t="s">
        <v>15</v>
      </c>
      <c r="J2545" s="1">
        <v>77.7</v>
      </c>
      <c r="K2545" s="1">
        <f>COUNTIF(A:A,bank_processed_transactions[[#This Row],[transaction_id]])</f>
        <v>1</v>
      </c>
    </row>
    <row r="2546" spans="1:11" x14ac:dyDescent="0.3">
      <c r="A2546" s="1" t="s">
        <v>92</v>
      </c>
      <c r="B2546" s="2">
        <v>46107</v>
      </c>
      <c r="C2546" s="1" t="s">
        <v>93</v>
      </c>
      <c r="D2546" s="1" t="s">
        <v>46</v>
      </c>
      <c r="E2546" s="1" t="s">
        <v>27</v>
      </c>
      <c r="F2546" s="1">
        <v>15715.88</v>
      </c>
      <c r="G2546" s="1" t="s">
        <v>94</v>
      </c>
      <c r="H2546" s="2">
        <v>46111</v>
      </c>
      <c r="I2546" s="1" t="s">
        <v>28</v>
      </c>
      <c r="J2546" s="1">
        <v>16.899999999999999</v>
      </c>
      <c r="K2546" s="1">
        <f>COUNTIF(A:A,bank_processed_transactions[[#This Row],[transaction_id]])</f>
        <v>2</v>
      </c>
    </row>
    <row r="2547" spans="1:11" x14ac:dyDescent="0.3">
      <c r="A2547" s="1" t="s">
        <v>92</v>
      </c>
      <c r="B2547" s="2">
        <v>46107</v>
      </c>
      <c r="C2547" s="1" t="s">
        <v>93</v>
      </c>
      <c r="D2547" s="1" t="s">
        <v>46</v>
      </c>
      <c r="E2547" s="1" t="s">
        <v>27</v>
      </c>
      <c r="F2547" s="1">
        <v>15715.88</v>
      </c>
      <c r="G2547" s="1" t="s">
        <v>94</v>
      </c>
      <c r="H2547" s="2">
        <v>46110</v>
      </c>
      <c r="I2547" s="1" t="s">
        <v>28</v>
      </c>
      <c r="J2547" s="1">
        <v>16.899999999999999</v>
      </c>
      <c r="K2547" s="1">
        <f>COUNTIF(A:A,bank_processed_transactions[[#This Row],[transaction_id]])</f>
        <v>2</v>
      </c>
    </row>
    <row r="2548" spans="1:11" x14ac:dyDescent="0.3">
      <c r="A2548" s="1" t="s">
        <v>1313</v>
      </c>
      <c r="B2548" s="2">
        <v>46081</v>
      </c>
      <c r="C2548" s="1" t="s">
        <v>626</v>
      </c>
      <c r="D2548" s="1" t="s">
        <v>12</v>
      </c>
      <c r="E2548" s="1" t="s">
        <v>55</v>
      </c>
      <c r="F2548" s="1">
        <v>39980.269999999997</v>
      </c>
      <c r="G2548" s="1" t="s">
        <v>14</v>
      </c>
      <c r="H2548" s="2">
        <v>46081</v>
      </c>
      <c r="I2548" s="1" t="s">
        <v>28</v>
      </c>
      <c r="J2548" s="1">
        <v>21.4</v>
      </c>
      <c r="K2548" s="1">
        <f>COUNTIF(A:A,bank_processed_transactions[[#This Row],[transaction_id]])</f>
        <v>1</v>
      </c>
    </row>
    <row r="2549" spans="1:11" x14ac:dyDescent="0.3">
      <c r="A2549" s="1" t="s">
        <v>3919</v>
      </c>
      <c r="B2549" s="2">
        <v>46108</v>
      </c>
      <c r="C2549" s="1" t="s">
        <v>1336</v>
      </c>
      <c r="D2549" s="1" t="s">
        <v>12</v>
      </c>
      <c r="E2549" s="1" t="s">
        <v>27</v>
      </c>
      <c r="F2549" s="1">
        <v>4741.8599999999997</v>
      </c>
      <c r="G2549" s="1" t="s">
        <v>14</v>
      </c>
      <c r="H2549" s="2">
        <v>46110</v>
      </c>
      <c r="I2549" s="1" t="s">
        <v>15</v>
      </c>
      <c r="J2549" s="1">
        <v>23.9</v>
      </c>
      <c r="K2549" s="1">
        <f>COUNTIF(A:A,bank_processed_transactions[[#This Row],[transaction_id]])</f>
        <v>1</v>
      </c>
    </row>
    <row r="2550" spans="1:11" x14ac:dyDescent="0.3">
      <c r="A2550" s="1" t="s">
        <v>1128</v>
      </c>
      <c r="B2550" s="2">
        <v>46076</v>
      </c>
      <c r="C2550" s="1" t="s">
        <v>1077</v>
      </c>
      <c r="D2550" s="1" t="s">
        <v>12</v>
      </c>
      <c r="E2550" s="1" t="s">
        <v>27</v>
      </c>
      <c r="F2550" s="1">
        <v>848.67</v>
      </c>
      <c r="G2550" s="1" t="s">
        <v>14</v>
      </c>
      <c r="H2550" s="2">
        <v>46079</v>
      </c>
      <c r="I2550" s="1" t="s">
        <v>22</v>
      </c>
      <c r="J2550" s="1">
        <v>9.6999999999999993</v>
      </c>
      <c r="K2550" s="1">
        <f>COUNTIF(A:A,bank_processed_transactions[[#This Row],[transaction_id]])</f>
        <v>1</v>
      </c>
    </row>
    <row r="2551" spans="1:11" x14ac:dyDescent="0.3">
      <c r="A2551" s="1" t="s">
        <v>4039</v>
      </c>
      <c r="B2551" s="2">
        <v>46061</v>
      </c>
      <c r="C2551" s="1" t="s">
        <v>415</v>
      </c>
      <c r="D2551" s="1" t="s">
        <v>18</v>
      </c>
      <c r="E2551" s="1" t="s">
        <v>55</v>
      </c>
      <c r="F2551" s="1">
        <v>4166.72</v>
      </c>
      <c r="G2551" s="1" t="s">
        <v>14</v>
      </c>
      <c r="H2551" s="2">
        <v>46063</v>
      </c>
      <c r="I2551" s="1" t="s">
        <v>15</v>
      </c>
      <c r="J2551" s="1">
        <v>24.5</v>
      </c>
      <c r="K2551" s="1">
        <f>COUNTIF(A:A,bank_processed_transactions[[#This Row],[transaction_id]])</f>
        <v>1</v>
      </c>
    </row>
    <row r="2552" spans="1:11" x14ac:dyDescent="0.3">
      <c r="A2552" s="1" t="s">
        <v>1260</v>
      </c>
      <c r="B2552" s="2">
        <v>46068</v>
      </c>
      <c r="C2552" s="1" t="s">
        <v>296</v>
      </c>
      <c r="D2552" s="1" t="s">
        <v>12</v>
      </c>
      <c r="E2552" s="1" t="s">
        <v>13</v>
      </c>
      <c r="F2552" s="1">
        <v>18593.48</v>
      </c>
      <c r="G2552" s="1" t="s">
        <v>14</v>
      </c>
      <c r="H2552" s="2">
        <v>46073</v>
      </c>
      <c r="I2552" s="1" t="s">
        <v>22</v>
      </c>
      <c r="J2552" s="1">
        <v>34.1</v>
      </c>
      <c r="K2552" s="1">
        <f>COUNTIF(A:A,bank_processed_transactions[[#This Row],[transaction_id]])</f>
        <v>1</v>
      </c>
    </row>
    <row r="2553" spans="1:11" x14ac:dyDescent="0.3">
      <c r="A2553" s="1" t="s">
        <v>890</v>
      </c>
      <c r="B2553" s="2">
        <v>46109</v>
      </c>
      <c r="C2553" s="1" t="s">
        <v>891</v>
      </c>
      <c r="D2553" s="1" t="s">
        <v>12</v>
      </c>
      <c r="E2553" s="1" t="s">
        <v>55</v>
      </c>
      <c r="F2553" s="1">
        <v>310.70999999999998</v>
      </c>
      <c r="G2553" s="1" t="s">
        <v>14</v>
      </c>
      <c r="H2553" s="2">
        <v>46112</v>
      </c>
      <c r="I2553" s="1" t="s">
        <v>22</v>
      </c>
      <c r="J2553" s="1">
        <v>27.4</v>
      </c>
      <c r="K2553" s="1">
        <f>COUNTIF(A:A,bank_processed_transactions[[#This Row],[transaction_id]])</f>
        <v>1</v>
      </c>
    </row>
    <row r="2554" spans="1:11" x14ac:dyDescent="0.3">
      <c r="A2554" s="1" t="s">
        <v>4677</v>
      </c>
      <c r="B2554" s="2">
        <v>46097</v>
      </c>
      <c r="C2554" s="1" t="s">
        <v>275</v>
      </c>
      <c r="D2554" s="1" t="s">
        <v>12</v>
      </c>
      <c r="E2554" s="1" t="s">
        <v>21</v>
      </c>
      <c r="F2554" s="1">
        <v>7178.99</v>
      </c>
      <c r="G2554" s="1" t="s">
        <v>14</v>
      </c>
      <c r="H2554" s="2">
        <v>46100</v>
      </c>
      <c r="I2554" s="1" t="s">
        <v>22</v>
      </c>
      <c r="J2554" s="1">
        <v>21.6</v>
      </c>
      <c r="K2554" s="1">
        <f>COUNTIF(A:A,bank_processed_transactions[[#This Row],[transaction_id]])</f>
        <v>1</v>
      </c>
    </row>
    <row r="2555" spans="1:11" x14ac:dyDescent="0.3">
      <c r="A2555" s="1" t="s">
        <v>4304</v>
      </c>
      <c r="B2555" s="2">
        <v>46049</v>
      </c>
      <c r="C2555" s="1" t="s">
        <v>861</v>
      </c>
      <c r="D2555" s="1" t="s">
        <v>12</v>
      </c>
      <c r="E2555" s="1" t="s">
        <v>55</v>
      </c>
      <c r="F2555" s="1">
        <v>1306.77</v>
      </c>
      <c r="G2555" s="1" t="s">
        <v>14</v>
      </c>
      <c r="H2555" s="2">
        <v>46054</v>
      </c>
      <c r="I2555" s="1" t="s">
        <v>28</v>
      </c>
      <c r="J2555" s="1">
        <v>125.4</v>
      </c>
      <c r="K2555" s="1">
        <f>COUNTIF(A:A,bank_processed_transactions[[#This Row],[transaction_id]])</f>
        <v>1</v>
      </c>
    </row>
    <row r="2556" spans="1:11" x14ac:dyDescent="0.3">
      <c r="A2556" s="1" t="s">
        <v>3976</v>
      </c>
      <c r="B2556" s="2">
        <v>46038</v>
      </c>
      <c r="C2556" s="1" t="s">
        <v>1478</v>
      </c>
      <c r="D2556" s="1" t="s">
        <v>35</v>
      </c>
      <c r="E2556" s="1" t="s">
        <v>55</v>
      </c>
      <c r="F2556" s="1">
        <v>880.86</v>
      </c>
      <c r="G2556" s="1" t="s">
        <v>14</v>
      </c>
      <c r="H2556" s="2">
        <v>46041</v>
      </c>
      <c r="I2556" s="1" t="s">
        <v>15</v>
      </c>
      <c r="J2556" s="1">
        <v>78.2</v>
      </c>
      <c r="K2556" s="1">
        <f>COUNTIF(A:A,bank_processed_transactions[[#This Row],[transaction_id]])</f>
        <v>1</v>
      </c>
    </row>
    <row r="2557" spans="1:11" x14ac:dyDescent="0.3">
      <c r="A2557" s="1" t="s">
        <v>1826</v>
      </c>
      <c r="B2557" s="2">
        <v>46084</v>
      </c>
      <c r="C2557" s="1" t="s">
        <v>1827</v>
      </c>
      <c r="D2557" s="1" t="s">
        <v>12</v>
      </c>
      <c r="E2557" s="1" t="s">
        <v>27</v>
      </c>
      <c r="F2557" s="1">
        <v>158.84</v>
      </c>
      <c r="G2557" s="1" t="s">
        <v>14</v>
      </c>
      <c r="H2557" s="2">
        <v>46085</v>
      </c>
      <c r="I2557" s="1" t="s">
        <v>28</v>
      </c>
      <c r="J2557" s="1">
        <v>40.1</v>
      </c>
      <c r="K2557" s="1">
        <f>COUNTIF(A:A,bank_processed_transactions[[#This Row],[transaction_id]])</f>
        <v>1</v>
      </c>
    </row>
    <row r="2558" spans="1:11" x14ac:dyDescent="0.3">
      <c r="A2558" s="1" t="s">
        <v>433</v>
      </c>
      <c r="B2558" s="2">
        <v>46029</v>
      </c>
      <c r="C2558" s="1" t="s">
        <v>434</v>
      </c>
      <c r="D2558" s="1" t="s">
        <v>18</v>
      </c>
      <c r="E2558" s="1" t="s">
        <v>13</v>
      </c>
      <c r="F2558" s="1">
        <v>2433.1799999999998</v>
      </c>
      <c r="G2558" s="1" t="s">
        <v>14</v>
      </c>
      <c r="H2558" s="2">
        <v>46030</v>
      </c>
      <c r="I2558" s="1" t="s">
        <v>22</v>
      </c>
      <c r="J2558" s="1">
        <v>18.399999999999999</v>
      </c>
      <c r="K2558" s="1">
        <f>COUNTIF(A:A,bank_processed_transactions[[#This Row],[transaction_id]])</f>
        <v>1</v>
      </c>
    </row>
    <row r="2559" spans="1:11" x14ac:dyDescent="0.3">
      <c r="A2559" s="1" t="s">
        <v>4366</v>
      </c>
      <c r="B2559" s="2">
        <v>46044</v>
      </c>
      <c r="C2559" s="1" t="s">
        <v>626</v>
      </c>
      <c r="D2559" s="1" t="s">
        <v>35</v>
      </c>
      <c r="E2559" s="1" t="s">
        <v>55</v>
      </c>
      <c r="F2559" s="1">
        <v>2823.71</v>
      </c>
      <c r="G2559" s="1" t="s">
        <v>14</v>
      </c>
      <c r="H2559" s="2">
        <v>46045</v>
      </c>
      <c r="I2559" s="1" t="s">
        <v>15</v>
      </c>
      <c r="J2559" s="1">
        <v>2.8</v>
      </c>
      <c r="K2559" s="1">
        <f>COUNTIF(A:A,bank_processed_transactions[[#This Row],[transaction_id]])</f>
        <v>1</v>
      </c>
    </row>
    <row r="2560" spans="1:11" x14ac:dyDescent="0.3">
      <c r="A2560" s="1" t="s">
        <v>589</v>
      </c>
      <c r="B2560" s="2">
        <v>46031</v>
      </c>
      <c r="C2560" s="1" t="s">
        <v>590</v>
      </c>
      <c r="D2560" s="1" t="s">
        <v>12</v>
      </c>
      <c r="E2560" s="1" t="s">
        <v>13</v>
      </c>
      <c r="F2560" s="1">
        <v>2669.11</v>
      </c>
      <c r="G2560" s="1" t="s">
        <v>14</v>
      </c>
      <c r="H2560" s="2">
        <v>46032</v>
      </c>
      <c r="I2560" s="1" t="s">
        <v>15</v>
      </c>
      <c r="J2560" s="1">
        <v>9.9</v>
      </c>
      <c r="K2560" s="1">
        <f>COUNTIF(A:A,bank_processed_transactions[[#This Row],[transaction_id]])</f>
        <v>1</v>
      </c>
    </row>
    <row r="2561" spans="1:11" x14ac:dyDescent="0.3">
      <c r="A2561" s="1" t="s">
        <v>4237</v>
      </c>
      <c r="B2561" s="2">
        <v>46067</v>
      </c>
      <c r="C2561" s="1" t="s">
        <v>991</v>
      </c>
      <c r="D2561" s="1" t="s">
        <v>18</v>
      </c>
      <c r="E2561" s="1" t="s">
        <v>27</v>
      </c>
      <c r="F2561" s="1">
        <v>1852.29</v>
      </c>
      <c r="G2561" s="1" t="s">
        <v>14</v>
      </c>
      <c r="H2561" s="2">
        <v>46068</v>
      </c>
      <c r="I2561" s="1" t="s">
        <v>15</v>
      </c>
      <c r="J2561" s="1">
        <v>25.8</v>
      </c>
      <c r="K2561" s="1">
        <f>COUNTIF(A:A,bank_processed_transactions[[#This Row],[transaction_id]])</f>
        <v>1</v>
      </c>
    </row>
    <row r="2562" spans="1:11" x14ac:dyDescent="0.3">
      <c r="A2562" s="1" t="s">
        <v>1589</v>
      </c>
      <c r="B2562" s="2">
        <v>46063</v>
      </c>
      <c r="C2562" s="1" t="s">
        <v>126</v>
      </c>
      <c r="D2562" s="1" t="s">
        <v>12</v>
      </c>
      <c r="E2562" s="1" t="s">
        <v>27</v>
      </c>
      <c r="F2562" s="1">
        <v>9023.4</v>
      </c>
      <c r="G2562" s="1" t="s">
        <v>14</v>
      </c>
      <c r="H2562" s="2">
        <v>46063</v>
      </c>
      <c r="I2562" s="1" t="s">
        <v>22</v>
      </c>
      <c r="J2562" s="1">
        <v>22.7</v>
      </c>
      <c r="K2562" s="1">
        <f>COUNTIF(A:A,bank_processed_transactions[[#This Row],[transaction_id]])</f>
        <v>1</v>
      </c>
    </row>
    <row r="2563" spans="1:11" x14ac:dyDescent="0.3">
      <c r="A2563" s="1" t="s">
        <v>2030</v>
      </c>
      <c r="B2563" s="2">
        <v>46049</v>
      </c>
      <c r="C2563" s="1" t="s">
        <v>461</v>
      </c>
      <c r="D2563" s="1" t="s">
        <v>12</v>
      </c>
      <c r="E2563" s="1" t="s">
        <v>21</v>
      </c>
      <c r="F2563" s="1">
        <v>2382.21</v>
      </c>
      <c r="G2563" s="1" t="s">
        <v>14</v>
      </c>
      <c r="H2563" s="2">
        <v>46052</v>
      </c>
      <c r="I2563" s="1" t="s">
        <v>28</v>
      </c>
      <c r="J2563" s="1">
        <v>25.8</v>
      </c>
      <c r="K2563" s="1">
        <f>COUNTIF(A:A,bank_processed_transactions[[#This Row],[transaction_id]])</f>
        <v>1</v>
      </c>
    </row>
    <row r="2564" spans="1:11" x14ac:dyDescent="0.3">
      <c r="A2564" s="1" t="s">
        <v>749</v>
      </c>
      <c r="B2564" s="2">
        <v>46042</v>
      </c>
      <c r="C2564" s="1" t="s">
        <v>750</v>
      </c>
      <c r="D2564" s="1" t="s">
        <v>12</v>
      </c>
      <c r="E2564" s="1" t="s">
        <v>55</v>
      </c>
      <c r="F2564" s="1">
        <v>4050.84</v>
      </c>
      <c r="G2564" s="1" t="s">
        <v>14</v>
      </c>
      <c r="H2564" s="2">
        <v>46042</v>
      </c>
      <c r="I2564" s="1" t="s">
        <v>15</v>
      </c>
      <c r="J2564" s="1">
        <v>7.9</v>
      </c>
      <c r="K2564" s="1">
        <f>COUNTIF(A:A,bank_processed_transactions[[#This Row],[transaction_id]])</f>
        <v>1</v>
      </c>
    </row>
    <row r="2565" spans="1:11" x14ac:dyDescent="0.3">
      <c r="A2565" s="1" t="s">
        <v>3169</v>
      </c>
      <c r="B2565" s="2">
        <v>46032</v>
      </c>
      <c r="C2565" s="1" t="s">
        <v>3120</v>
      </c>
      <c r="D2565" s="1" t="s">
        <v>66</v>
      </c>
      <c r="E2565" s="1" t="s">
        <v>27</v>
      </c>
      <c r="F2565" s="1">
        <v>480.66</v>
      </c>
      <c r="G2565" s="1" t="s">
        <v>14</v>
      </c>
      <c r="H2565" s="2">
        <v>46035</v>
      </c>
      <c r="I2565" s="1" t="s">
        <v>15</v>
      </c>
      <c r="J2565" s="1">
        <v>35.5</v>
      </c>
      <c r="K2565" s="1">
        <f>COUNTIF(A:A,bank_processed_transactions[[#This Row],[transaction_id]])</f>
        <v>1</v>
      </c>
    </row>
    <row r="2566" spans="1:11" x14ac:dyDescent="0.3">
      <c r="A2566" s="1" t="s">
        <v>4074</v>
      </c>
      <c r="B2566" s="2">
        <v>46043</v>
      </c>
      <c r="C2566" s="1" t="s">
        <v>1541</v>
      </c>
      <c r="D2566" s="1" t="s">
        <v>12</v>
      </c>
      <c r="E2566" s="1" t="s">
        <v>13</v>
      </c>
      <c r="F2566" s="1">
        <v>732.8</v>
      </c>
      <c r="G2566" s="1" t="s">
        <v>14</v>
      </c>
      <c r="H2566" s="2">
        <v>46044</v>
      </c>
      <c r="I2566" s="1" t="s">
        <v>15</v>
      </c>
      <c r="J2566" s="1">
        <v>9</v>
      </c>
      <c r="K2566" s="1">
        <f>COUNTIF(A:A,bank_processed_transactions[[#This Row],[transaction_id]])</f>
        <v>1</v>
      </c>
    </row>
    <row r="2567" spans="1:11" x14ac:dyDescent="0.3">
      <c r="A2567" s="1" t="s">
        <v>1504</v>
      </c>
      <c r="B2567" s="2">
        <v>46092</v>
      </c>
      <c r="C2567" s="1" t="s">
        <v>665</v>
      </c>
      <c r="D2567" s="1" t="s">
        <v>66</v>
      </c>
      <c r="E2567" s="1" t="s">
        <v>13</v>
      </c>
      <c r="F2567" s="1">
        <v>2603.4</v>
      </c>
      <c r="G2567" s="1" t="s">
        <v>14</v>
      </c>
      <c r="H2567" s="2">
        <v>46095</v>
      </c>
      <c r="I2567" s="1" t="s">
        <v>15</v>
      </c>
      <c r="J2567" s="1">
        <v>37</v>
      </c>
      <c r="K2567" s="1">
        <f>COUNTIF(A:A,bank_processed_transactions[[#This Row],[transaction_id]])</f>
        <v>1</v>
      </c>
    </row>
    <row r="2568" spans="1:11" x14ac:dyDescent="0.3">
      <c r="A2568" s="1" t="s">
        <v>4379</v>
      </c>
      <c r="B2568" s="2">
        <v>46069</v>
      </c>
      <c r="C2568" s="1" t="s">
        <v>3733</v>
      </c>
      <c r="D2568" s="1" t="s">
        <v>12</v>
      </c>
      <c r="E2568" s="1" t="s">
        <v>55</v>
      </c>
      <c r="F2568" s="1">
        <v>1396.76</v>
      </c>
      <c r="G2568" s="1" t="s">
        <v>14</v>
      </c>
      <c r="H2568" s="2">
        <v>46071</v>
      </c>
      <c r="I2568" s="1" t="s">
        <v>22</v>
      </c>
      <c r="J2568" s="1">
        <v>19.5</v>
      </c>
      <c r="K2568" s="1">
        <f>COUNTIF(A:A,bank_processed_transactions[[#This Row],[transaction_id]])</f>
        <v>1</v>
      </c>
    </row>
    <row r="2569" spans="1:11" x14ac:dyDescent="0.3">
      <c r="A2569" s="1" t="s">
        <v>4890</v>
      </c>
      <c r="B2569" s="2">
        <v>46075</v>
      </c>
      <c r="C2569" s="1" t="s">
        <v>1163</v>
      </c>
      <c r="D2569" s="1" t="s">
        <v>12</v>
      </c>
      <c r="E2569" s="1" t="s">
        <v>13</v>
      </c>
      <c r="F2569" s="1">
        <v>7968.85</v>
      </c>
      <c r="G2569" s="1" t="s">
        <v>14</v>
      </c>
      <c r="H2569" s="2">
        <v>46077</v>
      </c>
      <c r="I2569" s="1" t="s">
        <v>15</v>
      </c>
      <c r="J2569" s="1">
        <v>63</v>
      </c>
      <c r="K2569" s="1">
        <f>COUNTIF(A:A,bank_processed_transactions[[#This Row],[transaction_id]])</f>
        <v>1</v>
      </c>
    </row>
    <row r="2570" spans="1:11" x14ac:dyDescent="0.3">
      <c r="A2570" s="1" t="s">
        <v>305</v>
      </c>
      <c r="B2570" s="2">
        <v>46084</v>
      </c>
      <c r="C2570" s="1" t="s">
        <v>306</v>
      </c>
      <c r="D2570" s="1" t="s">
        <v>12</v>
      </c>
      <c r="E2570" s="1" t="s">
        <v>13</v>
      </c>
      <c r="F2570" s="1">
        <v>13372.69</v>
      </c>
      <c r="G2570" s="1" t="s">
        <v>14</v>
      </c>
      <c r="H2570" s="2">
        <v>46087</v>
      </c>
      <c r="I2570" s="1" t="s">
        <v>22</v>
      </c>
      <c r="J2570" s="1">
        <v>21.2</v>
      </c>
      <c r="K2570" s="1">
        <f>COUNTIF(A:A,bank_processed_transactions[[#This Row],[transaction_id]])</f>
        <v>1</v>
      </c>
    </row>
    <row r="2571" spans="1:11" x14ac:dyDescent="0.3">
      <c r="A2571" s="1" t="s">
        <v>1171</v>
      </c>
      <c r="B2571" s="2">
        <v>46058</v>
      </c>
      <c r="C2571" s="1" t="s">
        <v>1172</v>
      </c>
      <c r="D2571" s="1" t="s">
        <v>12</v>
      </c>
      <c r="E2571" s="1" t="s">
        <v>13</v>
      </c>
      <c r="F2571" s="1">
        <v>17759.03</v>
      </c>
      <c r="G2571" s="1" t="s">
        <v>14</v>
      </c>
      <c r="H2571" s="2">
        <v>46058</v>
      </c>
      <c r="I2571" s="1" t="s">
        <v>28</v>
      </c>
      <c r="J2571" s="1">
        <v>30.7</v>
      </c>
      <c r="K2571" s="1">
        <f>COUNTIF(A:A,bank_processed_transactions[[#This Row],[transaction_id]])</f>
        <v>1</v>
      </c>
    </row>
    <row r="2572" spans="1:11" x14ac:dyDescent="0.3">
      <c r="A2572" s="1" t="s">
        <v>3866</v>
      </c>
      <c r="B2572" s="2">
        <v>46102</v>
      </c>
      <c r="C2572" s="1" t="s">
        <v>1050</v>
      </c>
      <c r="D2572" s="1" t="s">
        <v>12</v>
      </c>
      <c r="E2572" s="1" t="s">
        <v>13</v>
      </c>
      <c r="F2572" s="1">
        <v>1922.36</v>
      </c>
      <c r="G2572" s="1" t="s">
        <v>14</v>
      </c>
      <c r="H2572" s="2">
        <v>46105</v>
      </c>
      <c r="I2572" s="1" t="s">
        <v>28</v>
      </c>
      <c r="J2572" s="1">
        <v>25.5</v>
      </c>
      <c r="K2572" s="1">
        <f>COUNTIF(A:A,bank_processed_transactions[[#This Row],[transaction_id]])</f>
        <v>1</v>
      </c>
    </row>
    <row r="2573" spans="1:11" x14ac:dyDescent="0.3">
      <c r="A2573" s="1" t="s">
        <v>747</v>
      </c>
      <c r="B2573" s="2">
        <v>46065</v>
      </c>
      <c r="C2573" s="1" t="s">
        <v>748</v>
      </c>
      <c r="D2573" s="1" t="s">
        <v>12</v>
      </c>
      <c r="E2573" s="1" t="s">
        <v>21</v>
      </c>
      <c r="F2573" s="1">
        <v>1417.29</v>
      </c>
      <c r="G2573" s="1" t="s">
        <v>94</v>
      </c>
      <c r="H2573" s="2">
        <v>46068</v>
      </c>
      <c r="I2573" s="1" t="s">
        <v>22</v>
      </c>
      <c r="J2573" s="1">
        <v>43.6</v>
      </c>
      <c r="K2573" s="1">
        <f>COUNTIF(A:A,bank_processed_transactions[[#This Row],[transaction_id]])</f>
        <v>1</v>
      </c>
    </row>
    <row r="2574" spans="1:11" x14ac:dyDescent="0.3">
      <c r="A2574" s="1" t="s">
        <v>4184</v>
      </c>
      <c r="B2574" s="2">
        <v>46070</v>
      </c>
      <c r="C2574" s="1" t="s">
        <v>1849</v>
      </c>
      <c r="D2574" s="1" t="s">
        <v>18</v>
      </c>
      <c r="E2574" s="1" t="s">
        <v>13</v>
      </c>
      <c r="F2574" s="1">
        <v>16743.55</v>
      </c>
      <c r="G2574" s="1" t="s">
        <v>14</v>
      </c>
      <c r="H2574" s="2">
        <v>46073</v>
      </c>
      <c r="I2574" s="1" t="s">
        <v>28</v>
      </c>
      <c r="J2574" s="1">
        <v>28.7</v>
      </c>
      <c r="K2574" s="1">
        <f>COUNTIF(A:A,bank_processed_transactions[[#This Row],[transaction_id]])</f>
        <v>1</v>
      </c>
    </row>
    <row r="2575" spans="1:11" x14ac:dyDescent="0.3">
      <c r="A2575" s="1" t="s">
        <v>2022</v>
      </c>
      <c r="B2575" s="2">
        <v>46101</v>
      </c>
      <c r="C2575" s="1" t="s">
        <v>482</v>
      </c>
      <c r="D2575" s="1" t="s">
        <v>12</v>
      </c>
      <c r="E2575" s="1" t="s">
        <v>13</v>
      </c>
      <c r="F2575" s="1">
        <v>904.55</v>
      </c>
      <c r="G2575" s="1" t="s">
        <v>89</v>
      </c>
      <c r="H2575" s="2">
        <v>46102</v>
      </c>
      <c r="I2575" s="1" t="s">
        <v>15</v>
      </c>
      <c r="J2575" s="1">
        <v>10.3</v>
      </c>
      <c r="K2575" s="1">
        <f>COUNTIF(A:A,bank_processed_transactions[[#This Row],[transaction_id]])</f>
        <v>1</v>
      </c>
    </row>
    <row r="2576" spans="1:11" x14ac:dyDescent="0.3">
      <c r="A2576" s="1" t="s">
        <v>1871</v>
      </c>
      <c r="B2576" s="2">
        <v>46085</v>
      </c>
      <c r="C2576" s="1" t="s">
        <v>1070</v>
      </c>
      <c r="D2576" s="1" t="s">
        <v>12</v>
      </c>
      <c r="E2576" s="1" t="s">
        <v>13</v>
      </c>
      <c r="F2576" s="1">
        <v>3667.65</v>
      </c>
      <c r="G2576" s="1" t="s">
        <v>14</v>
      </c>
      <c r="H2576" s="2">
        <v>46086</v>
      </c>
      <c r="I2576" s="1" t="s">
        <v>15</v>
      </c>
      <c r="J2576" s="1">
        <v>43.5</v>
      </c>
      <c r="K2576" s="1">
        <f>COUNTIF(A:A,bank_processed_transactions[[#This Row],[transaction_id]])</f>
        <v>1</v>
      </c>
    </row>
    <row r="2577" spans="1:11" x14ac:dyDescent="0.3">
      <c r="A2577" s="1" t="s">
        <v>3929</v>
      </c>
      <c r="B2577" s="2">
        <v>46093</v>
      </c>
      <c r="C2577" s="1" t="s">
        <v>2240</v>
      </c>
      <c r="D2577" s="1" t="s">
        <v>66</v>
      </c>
      <c r="E2577" s="1" t="s">
        <v>13</v>
      </c>
      <c r="F2577" s="1">
        <v>922.4</v>
      </c>
      <c r="G2577" s="1" t="s">
        <v>14</v>
      </c>
      <c r="H2577" s="2">
        <v>46093</v>
      </c>
      <c r="I2577" s="1" t="s">
        <v>15</v>
      </c>
      <c r="J2577" s="1">
        <v>11.2</v>
      </c>
      <c r="K2577" s="1">
        <f>COUNTIF(A:A,bank_processed_transactions[[#This Row],[transaction_id]])</f>
        <v>1</v>
      </c>
    </row>
    <row r="2578" spans="1:11" x14ac:dyDescent="0.3">
      <c r="A2578" s="1" t="s">
        <v>1786</v>
      </c>
      <c r="B2578" s="2">
        <v>46094</v>
      </c>
      <c r="C2578" s="1" t="s">
        <v>34</v>
      </c>
      <c r="D2578" s="1" t="s">
        <v>12</v>
      </c>
      <c r="E2578" s="1" t="s">
        <v>21</v>
      </c>
      <c r="F2578" s="1">
        <v>17432.47</v>
      </c>
      <c r="G2578" s="1" t="s">
        <v>14</v>
      </c>
      <c r="H2578" s="2">
        <v>46096</v>
      </c>
      <c r="I2578" s="1" t="s">
        <v>28</v>
      </c>
      <c r="J2578" s="1">
        <v>21</v>
      </c>
      <c r="K2578" s="1">
        <f>COUNTIF(A:A,bank_processed_transactions[[#This Row],[transaction_id]])</f>
        <v>1</v>
      </c>
    </row>
    <row r="2579" spans="1:11" x14ac:dyDescent="0.3">
      <c r="A2579" s="1" t="s">
        <v>3046</v>
      </c>
      <c r="B2579" s="2">
        <v>46043</v>
      </c>
      <c r="C2579" s="1" t="s">
        <v>376</v>
      </c>
      <c r="D2579" s="1" t="s">
        <v>35</v>
      </c>
      <c r="E2579" s="1" t="s">
        <v>55</v>
      </c>
      <c r="F2579" s="1">
        <v>11795.96</v>
      </c>
      <c r="G2579" s="1" t="s">
        <v>14</v>
      </c>
      <c r="H2579" s="2">
        <v>46046</v>
      </c>
      <c r="I2579" s="1" t="s">
        <v>15</v>
      </c>
      <c r="J2579" s="1">
        <v>18.600000000000001</v>
      </c>
      <c r="K2579" s="1">
        <f>COUNTIF(A:A,bank_processed_transactions[[#This Row],[transaction_id]])</f>
        <v>1</v>
      </c>
    </row>
    <row r="2580" spans="1:11" x14ac:dyDescent="0.3">
      <c r="A2580" s="1" t="s">
        <v>307</v>
      </c>
      <c r="B2580" s="2">
        <v>46112</v>
      </c>
      <c r="C2580" s="1" t="s">
        <v>116</v>
      </c>
      <c r="D2580" s="1" t="s">
        <v>18</v>
      </c>
      <c r="E2580" s="1" t="s">
        <v>55</v>
      </c>
      <c r="F2580" s="1">
        <v>14696.44</v>
      </c>
      <c r="G2580" s="1" t="s">
        <v>14</v>
      </c>
      <c r="H2580" s="2">
        <v>46113</v>
      </c>
      <c r="I2580" s="1" t="s">
        <v>15</v>
      </c>
      <c r="J2580" s="1">
        <v>71.2</v>
      </c>
      <c r="K2580" s="1">
        <f>COUNTIF(A:A,bank_processed_transactions[[#This Row],[transaction_id]])</f>
        <v>1</v>
      </c>
    </row>
    <row r="2581" spans="1:11" x14ac:dyDescent="0.3">
      <c r="A2581" s="1" t="s">
        <v>4252</v>
      </c>
      <c r="B2581" s="2">
        <v>46034</v>
      </c>
      <c r="C2581" s="1" t="s">
        <v>1632</v>
      </c>
      <c r="D2581" s="1" t="s">
        <v>18</v>
      </c>
      <c r="E2581" s="1" t="s">
        <v>13</v>
      </c>
      <c r="F2581" s="1">
        <v>19082.11</v>
      </c>
      <c r="G2581" s="1" t="s">
        <v>14</v>
      </c>
      <c r="H2581" s="2">
        <v>46034</v>
      </c>
      <c r="I2581" s="1" t="s">
        <v>28</v>
      </c>
      <c r="J2581" s="1">
        <v>9.9</v>
      </c>
      <c r="K2581" s="1">
        <f>COUNTIF(A:A,bank_processed_transactions[[#This Row],[transaction_id]])</f>
        <v>1</v>
      </c>
    </row>
    <row r="2582" spans="1:11" x14ac:dyDescent="0.3">
      <c r="A2582" s="1" t="s">
        <v>1390</v>
      </c>
      <c r="B2582" s="2">
        <v>46100</v>
      </c>
      <c r="C2582" s="1" t="s">
        <v>873</v>
      </c>
      <c r="D2582" s="1" t="s">
        <v>12</v>
      </c>
      <c r="E2582" s="1" t="s">
        <v>21</v>
      </c>
      <c r="F2582" s="1">
        <v>16768.84</v>
      </c>
      <c r="G2582" s="1" t="s">
        <v>14</v>
      </c>
      <c r="H2582" s="2">
        <v>46102</v>
      </c>
      <c r="I2582" s="1" t="s">
        <v>15</v>
      </c>
      <c r="J2582" s="1">
        <v>40.6</v>
      </c>
      <c r="K2582" s="1">
        <f>COUNTIF(A:A,bank_processed_transactions[[#This Row],[transaction_id]])</f>
        <v>1</v>
      </c>
    </row>
    <row r="2583" spans="1:11" x14ac:dyDescent="0.3">
      <c r="A2583" s="1" t="s">
        <v>276</v>
      </c>
      <c r="B2583" s="2">
        <v>46048</v>
      </c>
      <c r="C2583" s="1" t="s">
        <v>93</v>
      </c>
      <c r="D2583" s="1" t="s">
        <v>12</v>
      </c>
      <c r="E2583" s="1" t="s">
        <v>27</v>
      </c>
      <c r="F2583" s="1">
        <v>3524.21</v>
      </c>
      <c r="G2583" s="1" t="s">
        <v>14</v>
      </c>
      <c r="H2583" s="2">
        <v>46049</v>
      </c>
      <c r="I2583" s="1" t="s">
        <v>28</v>
      </c>
      <c r="J2583" s="1">
        <v>26.7</v>
      </c>
      <c r="K2583" s="1">
        <f>COUNTIF(A:A,bank_processed_transactions[[#This Row],[transaction_id]])</f>
        <v>1</v>
      </c>
    </row>
    <row r="2584" spans="1:11" x14ac:dyDescent="0.3">
      <c r="A2584" s="1" t="s">
        <v>2816</v>
      </c>
      <c r="B2584" s="2">
        <v>46082</v>
      </c>
      <c r="C2584" s="1" t="s">
        <v>478</v>
      </c>
      <c r="D2584" s="1" t="s">
        <v>18</v>
      </c>
      <c r="E2584" s="1" t="s">
        <v>21</v>
      </c>
      <c r="F2584" s="1">
        <v>29105.32</v>
      </c>
      <c r="G2584" s="1" t="s">
        <v>14</v>
      </c>
      <c r="H2584" s="2">
        <v>46084</v>
      </c>
      <c r="I2584" s="1" t="s">
        <v>15</v>
      </c>
      <c r="J2584" s="1">
        <v>37.200000000000003</v>
      </c>
      <c r="K2584" s="1">
        <f>COUNTIF(A:A,bank_processed_transactions[[#This Row],[transaction_id]])</f>
        <v>1</v>
      </c>
    </row>
    <row r="2585" spans="1:11" x14ac:dyDescent="0.3">
      <c r="A2585" s="1" t="s">
        <v>3037</v>
      </c>
      <c r="B2585" s="2">
        <v>46027</v>
      </c>
      <c r="C2585" s="1" t="s">
        <v>227</v>
      </c>
      <c r="D2585" s="1" t="s">
        <v>66</v>
      </c>
      <c r="E2585" s="1" t="s">
        <v>55</v>
      </c>
      <c r="F2585" s="1">
        <v>1572.42</v>
      </c>
      <c r="G2585" s="1" t="s">
        <v>14</v>
      </c>
      <c r="H2585" s="2">
        <v>46027</v>
      </c>
      <c r="I2585" s="1" t="s">
        <v>15</v>
      </c>
      <c r="J2585" s="1">
        <v>37.5</v>
      </c>
      <c r="K2585" s="1">
        <f>COUNTIF(A:A,bank_processed_transactions[[#This Row],[transaction_id]])</f>
        <v>1</v>
      </c>
    </row>
    <row r="2586" spans="1:11" x14ac:dyDescent="0.3">
      <c r="A2586" s="1" t="s">
        <v>3725</v>
      </c>
      <c r="B2586" s="2">
        <v>46035</v>
      </c>
      <c r="C2586" s="1" t="s">
        <v>1034</v>
      </c>
      <c r="D2586" s="1" t="s">
        <v>66</v>
      </c>
      <c r="E2586" s="1" t="s">
        <v>13</v>
      </c>
      <c r="F2586" s="1">
        <v>1397.04</v>
      </c>
      <c r="G2586" s="1" t="s">
        <v>14</v>
      </c>
      <c r="H2586" s="2">
        <v>46038</v>
      </c>
      <c r="I2586" s="1" t="s">
        <v>15</v>
      </c>
      <c r="J2586" s="1">
        <v>7.5</v>
      </c>
      <c r="K2586" s="1">
        <f>COUNTIF(A:A,bank_processed_transactions[[#This Row],[transaction_id]])</f>
        <v>1</v>
      </c>
    </row>
    <row r="2587" spans="1:11" x14ac:dyDescent="0.3">
      <c r="A2587" s="1" t="s">
        <v>3938</v>
      </c>
      <c r="B2587" s="2">
        <v>46049</v>
      </c>
      <c r="C2587" s="1" t="s">
        <v>138</v>
      </c>
      <c r="D2587" s="1" t="s">
        <v>12</v>
      </c>
      <c r="E2587" s="1" t="s">
        <v>55</v>
      </c>
      <c r="F2587" s="1">
        <v>35227.71</v>
      </c>
      <c r="G2587" s="1" t="s">
        <v>14</v>
      </c>
      <c r="H2587" s="2">
        <v>46049</v>
      </c>
      <c r="I2587" s="1" t="s">
        <v>22</v>
      </c>
      <c r="J2587" s="1">
        <v>45.1</v>
      </c>
      <c r="K2587" s="1">
        <f>COUNTIF(A:A,bank_processed_transactions[[#This Row],[transaction_id]])</f>
        <v>1</v>
      </c>
    </row>
    <row r="2588" spans="1:11" x14ac:dyDescent="0.3">
      <c r="A2588" s="1" t="s">
        <v>4346</v>
      </c>
      <c r="B2588" s="2">
        <v>46054</v>
      </c>
      <c r="C2588" s="1" t="s">
        <v>34</v>
      </c>
      <c r="D2588" s="1" t="s">
        <v>18</v>
      </c>
      <c r="E2588" s="1" t="s">
        <v>21</v>
      </c>
      <c r="F2588" s="1">
        <v>5061.12</v>
      </c>
      <c r="G2588" s="1" t="s">
        <v>14</v>
      </c>
      <c r="H2588" s="2">
        <v>46056</v>
      </c>
      <c r="I2588" s="1" t="s">
        <v>15</v>
      </c>
      <c r="J2588" s="1">
        <v>3</v>
      </c>
      <c r="K2588" s="1">
        <f>COUNTIF(A:A,bank_processed_transactions[[#This Row],[transaction_id]])</f>
        <v>1</v>
      </c>
    </row>
    <row r="2589" spans="1:11" x14ac:dyDescent="0.3">
      <c r="A2589" s="1" t="s">
        <v>3983</v>
      </c>
      <c r="B2589" s="2">
        <v>46024</v>
      </c>
      <c r="C2589" s="1" t="s">
        <v>2671</v>
      </c>
      <c r="D2589" s="1" t="s">
        <v>18</v>
      </c>
      <c r="E2589" s="1" t="s">
        <v>55</v>
      </c>
      <c r="F2589" s="1">
        <v>39011.08</v>
      </c>
      <c r="G2589" s="1" t="s">
        <v>14</v>
      </c>
      <c r="H2589" s="2">
        <v>46026</v>
      </c>
      <c r="I2589" s="1" t="s">
        <v>15</v>
      </c>
      <c r="J2589" s="1">
        <v>16.600000000000001</v>
      </c>
      <c r="K2589" s="1">
        <f>COUNTIF(A:A,bank_processed_transactions[[#This Row],[transaction_id]])</f>
        <v>1</v>
      </c>
    </row>
    <row r="2590" spans="1:11" x14ac:dyDescent="0.3">
      <c r="A2590" s="1" t="s">
        <v>4560</v>
      </c>
      <c r="B2590" s="2">
        <v>46071</v>
      </c>
      <c r="C2590" s="1" t="s">
        <v>200</v>
      </c>
      <c r="D2590" s="1" t="s">
        <v>12</v>
      </c>
      <c r="E2590" s="1" t="s">
        <v>21</v>
      </c>
      <c r="F2590" s="1">
        <v>4927.13</v>
      </c>
      <c r="G2590" s="1" t="s">
        <v>14</v>
      </c>
      <c r="H2590" s="2">
        <v>46074</v>
      </c>
      <c r="I2590" s="1" t="s">
        <v>22</v>
      </c>
      <c r="J2590" s="1">
        <v>29.4</v>
      </c>
      <c r="K2590" s="1">
        <f>COUNTIF(A:A,bank_processed_transactions[[#This Row],[transaction_id]])</f>
        <v>1</v>
      </c>
    </row>
    <row r="2591" spans="1:11" x14ac:dyDescent="0.3">
      <c r="A2591" s="1" t="s">
        <v>4946</v>
      </c>
      <c r="B2591" s="2">
        <v>46110</v>
      </c>
      <c r="C2591" s="1" t="s">
        <v>1977</v>
      </c>
      <c r="D2591" s="1" t="s">
        <v>46</v>
      </c>
      <c r="E2591" s="1" t="s">
        <v>21</v>
      </c>
      <c r="F2591" s="1">
        <v>1779.83</v>
      </c>
      <c r="G2591" s="1" t="s">
        <v>14</v>
      </c>
      <c r="H2591" s="2">
        <v>46111</v>
      </c>
      <c r="I2591" s="1" t="s">
        <v>28</v>
      </c>
      <c r="J2591" s="1">
        <v>32.5</v>
      </c>
      <c r="K2591" s="1">
        <f>COUNTIF(A:A,bank_processed_transactions[[#This Row],[transaction_id]])</f>
        <v>1</v>
      </c>
    </row>
    <row r="2592" spans="1:11" x14ac:dyDescent="0.3">
      <c r="A2592" s="1" t="s">
        <v>4795</v>
      </c>
      <c r="B2592" s="2">
        <v>46036</v>
      </c>
      <c r="C2592" s="1" t="s">
        <v>769</v>
      </c>
      <c r="D2592" s="1" t="s">
        <v>35</v>
      </c>
      <c r="E2592" s="1" t="s">
        <v>55</v>
      </c>
      <c r="F2592" s="1">
        <v>4122.0200000000004</v>
      </c>
      <c r="G2592" s="1" t="s">
        <v>14</v>
      </c>
      <c r="H2592" s="2">
        <v>46039</v>
      </c>
      <c r="I2592" s="1" t="s">
        <v>22</v>
      </c>
      <c r="J2592" s="1">
        <v>32.200000000000003</v>
      </c>
      <c r="K2592" s="1">
        <f>COUNTIF(A:A,bank_processed_transactions[[#This Row],[transaction_id]])</f>
        <v>1</v>
      </c>
    </row>
    <row r="2593" spans="1:11" x14ac:dyDescent="0.3">
      <c r="A2593" s="1" t="s">
        <v>412</v>
      </c>
      <c r="B2593" s="2">
        <v>46108</v>
      </c>
      <c r="C2593" s="1" t="s">
        <v>413</v>
      </c>
      <c r="D2593" s="1" t="s">
        <v>12</v>
      </c>
      <c r="E2593" s="1" t="s">
        <v>55</v>
      </c>
      <c r="F2593" s="1">
        <v>22186.58</v>
      </c>
      <c r="G2593" s="1" t="s">
        <v>14</v>
      </c>
      <c r="H2593" s="2">
        <v>46109</v>
      </c>
      <c r="I2593" s="1" t="s">
        <v>15</v>
      </c>
      <c r="J2593" s="1">
        <v>21.2</v>
      </c>
      <c r="K2593" s="1">
        <f>COUNTIF(A:A,bank_processed_transactions[[#This Row],[transaction_id]])</f>
        <v>1</v>
      </c>
    </row>
    <row r="2594" spans="1:11" x14ac:dyDescent="0.3">
      <c r="A2594" s="1" t="s">
        <v>3580</v>
      </c>
      <c r="B2594" s="2">
        <v>46103</v>
      </c>
      <c r="C2594" s="1" t="s">
        <v>1443</v>
      </c>
      <c r="D2594" s="1" t="s">
        <v>12</v>
      </c>
      <c r="E2594" s="1" t="s">
        <v>21</v>
      </c>
      <c r="F2594" s="1">
        <v>6921.78</v>
      </c>
      <c r="G2594" s="1" t="s">
        <v>14</v>
      </c>
      <c r="H2594" s="2">
        <v>46104</v>
      </c>
      <c r="I2594" s="1" t="s">
        <v>22</v>
      </c>
      <c r="J2594" s="1">
        <v>50.2</v>
      </c>
      <c r="K2594" s="1">
        <f>COUNTIF(A:A,bank_processed_transactions[[#This Row],[transaction_id]])</f>
        <v>1</v>
      </c>
    </row>
    <row r="2595" spans="1:11" x14ac:dyDescent="0.3">
      <c r="A2595" s="1" t="s">
        <v>1772</v>
      </c>
      <c r="B2595" s="2">
        <v>46063</v>
      </c>
      <c r="C2595" s="1" t="s">
        <v>1294</v>
      </c>
      <c r="D2595" s="1" t="s">
        <v>66</v>
      </c>
      <c r="E2595" s="1" t="s">
        <v>13</v>
      </c>
      <c r="F2595" s="1">
        <v>1222.73</v>
      </c>
      <c r="G2595" s="1" t="s">
        <v>14</v>
      </c>
      <c r="H2595" s="2">
        <v>46066</v>
      </c>
      <c r="I2595" s="1" t="s">
        <v>22</v>
      </c>
      <c r="J2595" s="1">
        <v>6.8</v>
      </c>
      <c r="K2595" s="1">
        <f>COUNTIF(A:A,bank_processed_transactions[[#This Row],[transaction_id]])</f>
        <v>1</v>
      </c>
    </row>
    <row r="2596" spans="1:11" x14ac:dyDescent="0.3">
      <c r="A2596" s="1" t="s">
        <v>866</v>
      </c>
      <c r="B2596" s="2">
        <v>46026</v>
      </c>
      <c r="C2596" s="1" t="s">
        <v>867</v>
      </c>
      <c r="D2596" s="1" t="s">
        <v>66</v>
      </c>
      <c r="E2596" s="1" t="s">
        <v>55</v>
      </c>
      <c r="F2596" s="1">
        <v>4688.78</v>
      </c>
      <c r="G2596" s="1" t="s">
        <v>14</v>
      </c>
      <c r="H2596" s="2">
        <v>46028</v>
      </c>
      <c r="I2596" s="1" t="s">
        <v>22</v>
      </c>
      <c r="J2596" s="1">
        <v>22.4</v>
      </c>
      <c r="K2596" s="1">
        <f>COUNTIF(A:A,bank_processed_transactions[[#This Row],[transaction_id]])</f>
        <v>1</v>
      </c>
    </row>
    <row r="2597" spans="1:11" x14ac:dyDescent="0.3">
      <c r="A2597" s="1" t="s">
        <v>1231</v>
      </c>
      <c r="B2597" s="2">
        <v>46041</v>
      </c>
      <c r="C2597" s="1" t="s">
        <v>1052</v>
      </c>
      <c r="D2597" s="1" t="s">
        <v>35</v>
      </c>
      <c r="E2597" s="1" t="s">
        <v>13</v>
      </c>
      <c r="F2597" s="1">
        <v>1484.75</v>
      </c>
      <c r="G2597" s="1" t="s">
        <v>14</v>
      </c>
      <c r="H2597" s="2">
        <v>46041</v>
      </c>
      <c r="I2597" s="1" t="s">
        <v>15</v>
      </c>
      <c r="J2597" s="1">
        <v>42.4</v>
      </c>
      <c r="K2597" s="1">
        <f>COUNTIF(A:A,bank_processed_transactions[[#This Row],[transaction_id]])</f>
        <v>1</v>
      </c>
    </row>
    <row r="2598" spans="1:11" x14ac:dyDescent="0.3">
      <c r="A2598" s="1" t="s">
        <v>3422</v>
      </c>
      <c r="B2598" s="2">
        <v>46103</v>
      </c>
      <c r="C2598" s="1" t="s">
        <v>660</v>
      </c>
      <c r="D2598" s="1" t="s">
        <v>66</v>
      </c>
      <c r="E2598" s="1" t="s">
        <v>27</v>
      </c>
      <c r="F2598" s="1">
        <v>1017.99</v>
      </c>
      <c r="G2598" s="1" t="s">
        <v>14</v>
      </c>
      <c r="H2598" s="2">
        <v>46104</v>
      </c>
      <c r="I2598" s="1" t="s">
        <v>15</v>
      </c>
      <c r="J2598" s="1">
        <v>15.8</v>
      </c>
      <c r="K2598" s="1">
        <f>COUNTIF(A:A,bank_processed_transactions[[#This Row],[transaction_id]])</f>
        <v>1</v>
      </c>
    </row>
    <row r="2599" spans="1:11" x14ac:dyDescent="0.3">
      <c r="A2599" s="1" t="s">
        <v>3891</v>
      </c>
      <c r="B2599" s="2">
        <v>46077</v>
      </c>
      <c r="C2599" s="1" t="s">
        <v>2680</v>
      </c>
      <c r="D2599" s="1" t="s">
        <v>12</v>
      </c>
      <c r="E2599" s="1" t="s">
        <v>13</v>
      </c>
      <c r="F2599" s="1">
        <v>7675.31</v>
      </c>
      <c r="G2599" s="1" t="s">
        <v>14</v>
      </c>
      <c r="H2599" s="2">
        <v>46079</v>
      </c>
      <c r="I2599" s="1" t="s">
        <v>15</v>
      </c>
      <c r="J2599" s="1">
        <v>31.8</v>
      </c>
      <c r="K2599" s="1">
        <f>COUNTIF(A:A,bank_processed_transactions[[#This Row],[transaction_id]])</f>
        <v>1</v>
      </c>
    </row>
    <row r="2600" spans="1:11" x14ac:dyDescent="0.3">
      <c r="A2600" s="1" t="s">
        <v>1527</v>
      </c>
      <c r="B2600" s="2">
        <v>46088</v>
      </c>
      <c r="C2600" s="1" t="s">
        <v>818</v>
      </c>
      <c r="D2600" s="1" t="s">
        <v>12</v>
      </c>
      <c r="E2600" s="1" t="s">
        <v>27</v>
      </c>
      <c r="F2600" s="1">
        <v>9359.11</v>
      </c>
      <c r="G2600" s="1" t="s">
        <v>14</v>
      </c>
      <c r="H2600" s="2">
        <v>46089</v>
      </c>
      <c r="I2600" s="1" t="s">
        <v>28</v>
      </c>
      <c r="J2600" s="1">
        <v>56.9</v>
      </c>
      <c r="K2600" s="1">
        <f>COUNTIF(A:A,bank_processed_transactions[[#This Row],[transaction_id]])</f>
        <v>1</v>
      </c>
    </row>
    <row r="2601" spans="1:11" x14ac:dyDescent="0.3">
      <c r="A2601" s="1" t="s">
        <v>2698</v>
      </c>
      <c r="B2601" s="2">
        <v>46096</v>
      </c>
      <c r="C2601" s="1" t="s">
        <v>2342</v>
      </c>
      <c r="D2601" s="1" t="s">
        <v>12</v>
      </c>
      <c r="E2601" s="1" t="s">
        <v>55</v>
      </c>
      <c r="F2601" s="1">
        <v>9387.49</v>
      </c>
      <c r="G2601" s="1" t="s">
        <v>14</v>
      </c>
      <c r="H2601" s="2">
        <v>46099</v>
      </c>
      <c r="I2601" s="1" t="s">
        <v>22</v>
      </c>
      <c r="J2601" s="1">
        <v>5.2</v>
      </c>
      <c r="K2601" s="1">
        <f>COUNTIF(A:A,bank_processed_transactions[[#This Row],[transaction_id]])</f>
        <v>1</v>
      </c>
    </row>
    <row r="2602" spans="1:11" x14ac:dyDescent="0.3">
      <c r="A2602" s="1" t="s">
        <v>4706</v>
      </c>
      <c r="B2602" s="2">
        <v>46032</v>
      </c>
      <c r="C2602" s="1" t="s">
        <v>173</v>
      </c>
      <c r="D2602" s="1" t="s">
        <v>35</v>
      </c>
      <c r="E2602" s="1" t="s">
        <v>27</v>
      </c>
      <c r="F2602" s="1">
        <v>5341.63</v>
      </c>
      <c r="G2602" s="1" t="s">
        <v>89</v>
      </c>
      <c r="H2602" s="2">
        <v>46037</v>
      </c>
      <c r="I2602" s="1" t="s">
        <v>15</v>
      </c>
      <c r="J2602" s="1">
        <v>21.2</v>
      </c>
      <c r="K2602" s="1">
        <f>COUNTIF(A:A,bank_processed_transactions[[#This Row],[transaction_id]])</f>
        <v>1</v>
      </c>
    </row>
    <row r="2603" spans="1:11" x14ac:dyDescent="0.3">
      <c r="A2603" s="1" t="s">
        <v>4315</v>
      </c>
      <c r="B2603" s="2">
        <v>46040</v>
      </c>
      <c r="C2603" s="1" t="s">
        <v>3540</v>
      </c>
      <c r="D2603" s="1" t="s">
        <v>12</v>
      </c>
      <c r="E2603" s="1" t="s">
        <v>27</v>
      </c>
      <c r="F2603" s="1">
        <v>7621.12</v>
      </c>
      <c r="G2603" s="1" t="s">
        <v>14</v>
      </c>
      <c r="H2603" s="2">
        <v>46045</v>
      </c>
      <c r="I2603" s="1" t="s">
        <v>28</v>
      </c>
      <c r="J2603" s="1">
        <v>15</v>
      </c>
      <c r="K2603" s="1">
        <f>COUNTIF(A:A,bank_processed_transactions[[#This Row],[transaction_id]])</f>
        <v>1</v>
      </c>
    </row>
    <row r="2604" spans="1:11" x14ac:dyDescent="0.3">
      <c r="A2604" s="1" t="s">
        <v>1540</v>
      </c>
      <c r="B2604" s="2">
        <v>46086</v>
      </c>
      <c r="C2604" s="1" t="s">
        <v>1541</v>
      </c>
      <c r="D2604" s="1" t="s">
        <v>18</v>
      </c>
      <c r="E2604" s="1" t="s">
        <v>13</v>
      </c>
      <c r="F2604" s="1">
        <v>3136.45</v>
      </c>
      <c r="G2604" s="1" t="s">
        <v>14</v>
      </c>
      <c r="H2604" s="2">
        <v>46086</v>
      </c>
      <c r="I2604" s="1" t="s">
        <v>28</v>
      </c>
      <c r="J2604" s="1">
        <v>6.9</v>
      </c>
      <c r="K2604" s="1">
        <f>COUNTIF(A:A,bank_processed_transactions[[#This Row],[transaction_id]])</f>
        <v>1</v>
      </c>
    </row>
    <row r="2605" spans="1:11" x14ac:dyDescent="0.3">
      <c r="A2605" s="1" t="s">
        <v>3264</v>
      </c>
      <c r="B2605" s="2">
        <v>46033</v>
      </c>
      <c r="C2605" s="1" t="s">
        <v>845</v>
      </c>
      <c r="D2605" s="1" t="s">
        <v>35</v>
      </c>
      <c r="E2605" s="1" t="s">
        <v>21</v>
      </c>
      <c r="F2605" s="1">
        <v>7658.57</v>
      </c>
      <c r="G2605" s="1" t="s">
        <v>14</v>
      </c>
      <c r="H2605" s="2">
        <v>46035</v>
      </c>
      <c r="I2605" s="1" t="s">
        <v>28</v>
      </c>
      <c r="J2605" s="1">
        <v>37.700000000000003</v>
      </c>
      <c r="K2605" s="1">
        <f>COUNTIF(A:A,bank_processed_transactions[[#This Row],[transaction_id]])</f>
        <v>1</v>
      </c>
    </row>
    <row r="2606" spans="1:11" x14ac:dyDescent="0.3">
      <c r="A2606" s="1" t="s">
        <v>2120</v>
      </c>
      <c r="B2606" s="2">
        <v>46059</v>
      </c>
      <c r="C2606" s="1" t="s">
        <v>163</v>
      </c>
      <c r="D2606" s="1" t="s">
        <v>66</v>
      </c>
      <c r="E2606" s="1" t="s">
        <v>27</v>
      </c>
      <c r="F2606" s="1">
        <v>3036.36</v>
      </c>
      <c r="G2606" s="1" t="s">
        <v>14</v>
      </c>
      <c r="H2606" s="2">
        <v>46061</v>
      </c>
      <c r="I2606" s="1" t="s">
        <v>15</v>
      </c>
      <c r="J2606" s="1">
        <v>10.8</v>
      </c>
      <c r="K2606" s="1">
        <f>COUNTIF(A:A,bank_processed_transactions[[#This Row],[transaction_id]])</f>
        <v>1</v>
      </c>
    </row>
    <row r="2607" spans="1:11" x14ac:dyDescent="0.3">
      <c r="A2607" s="1" t="s">
        <v>4641</v>
      </c>
      <c r="B2607" s="2">
        <v>46103</v>
      </c>
      <c r="C2607" s="1" t="s">
        <v>1107</v>
      </c>
      <c r="D2607" s="1" t="s">
        <v>12</v>
      </c>
      <c r="E2607" s="1" t="s">
        <v>55</v>
      </c>
      <c r="F2607" s="1">
        <v>5821.77</v>
      </c>
      <c r="G2607" s="1" t="s">
        <v>14</v>
      </c>
      <c r="H2607" s="2">
        <v>46106</v>
      </c>
      <c r="I2607" s="1" t="s">
        <v>22</v>
      </c>
      <c r="J2607" s="1">
        <v>21.1</v>
      </c>
      <c r="K2607" s="1">
        <f>COUNTIF(A:A,bank_processed_transactions[[#This Row],[transaction_id]])</f>
        <v>1</v>
      </c>
    </row>
    <row r="2608" spans="1:11" x14ac:dyDescent="0.3">
      <c r="A2608" s="1" t="s">
        <v>2573</v>
      </c>
      <c r="B2608" s="2">
        <v>46038</v>
      </c>
      <c r="C2608" s="1" t="s">
        <v>2349</v>
      </c>
      <c r="D2608" s="1" t="s">
        <v>18</v>
      </c>
      <c r="E2608" s="1" t="s">
        <v>27</v>
      </c>
      <c r="F2608" s="1">
        <v>2773.84</v>
      </c>
      <c r="G2608" s="1" t="s">
        <v>14</v>
      </c>
      <c r="H2608" s="2">
        <v>46043</v>
      </c>
      <c r="I2608" s="1" t="s">
        <v>15</v>
      </c>
      <c r="J2608" s="1">
        <v>38.4</v>
      </c>
      <c r="K2608" s="1">
        <f>COUNTIF(A:A,bank_processed_transactions[[#This Row],[transaction_id]])</f>
        <v>1</v>
      </c>
    </row>
    <row r="2609" spans="1:11" x14ac:dyDescent="0.3">
      <c r="A2609" s="1" t="s">
        <v>2888</v>
      </c>
      <c r="B2609" s="2">
        <v>46029</v>
      </c>
      <c r="C2609" s="1" t="s">
        <v>541</v>
      </c>
      <c r="D2609" s="1" t="s">
        <v>35</v>
      </c>
      <c r="E2609" s="1" t="s">
        <v>21</v>
      </c>
      <c r="F2609" s="1">
        <v>2615.5100000000002</v>
      </c>
      <c r="G2609" s="1" t="s">
        <v>14</v>
      </c>
      <c r="H2609" s="2">
        <v>46031</v>
      </c>
      <c r="I2609" s="1" t="s">
        <v>15</v>
      </c>
      <c r="J2609" s="1">
        <v>16.100000000000001</v>
      </c>
      <c r="K2609" s="1">
        <f>COUNTIF(A:A,bank_processed_transactions[[#This Row],[transaction_id]])</f>
        <v>1</v>
      </c>
    </row>
    <row r="2610" spans="1:11" x14ac:dyDescent="0.3">
      <c r="A2610" s="1" t="s">
        <v>1896</v>
      </c>
      <c r="B2610" s="2">
        <v>46084</v>
      </c>
      <c r="C2610" s="1" t="s">
        <v>502</v>
      </c>
      <c r="D2610" s="1" t="s">
        <v>12</v>
      </c>
      <c r="E2610" s="1" t="s">
        <v>13</v>
      </c>
      <c r="F2610" s="1">
        <v>47035.39</v>
      </c>
      <c r="G2610" s="1" t="s">
        <v>14</v>
      </c>
      <c r="H2610" s="2">
        <v>46087</v>
      </c>
      <c r="I2610" s="1" t="s">
        <v>28</v>
      </c>
      <c r="J2610" s="1">
        <v>30.2</v>
      </c>
      <c r="K2610" s="1">
        <f>COUNTIF(A:A,bank_processed_transactions[[#This Row],[transaction_id]])</f>
        <v>1</v>
      </c>
    </row>
    <row r="2611" spans="1:11" x14ac:dyDescent="0.3">
      <c r="A2611" s="1" t="s">
        <v>4711</v>
      </c>
      <c r="B2611" s="2">
        <v>46076</v>
      </c>
      <c r="C2611" s="1" t="s">
        <v>533</v>
      </c>
      <c r="D2611" s="1" t="s">
        <v>66</v>
      </c>
      <c r="E2611" s="1" t="s">
        <v>27</v>
      </c>
      <c r="F2611" s="1">
        <v>7100.67</v>
      </c>
      <c r="G2611" s="1" t="s">
        <v>14</v>
      </c>
      <c r="H2611" s="2">
        <v>46077</v>
      </c>
      <c r="I2611" s="1" t="s">
        <v>28</v>
      </c>
      <c r="J2611" s="1">
        <v>12.8</v>
      </c>
      <c r="K2611" s="1">
        <f>COUNTIF(A:A,bank_processed_transactions[[#This Row],[transaction_id]])</f>
        <v>1</v>
      </c>
    </row>
    <row r="2612" spans="1:11" x14ac:dyDescent="0.3">
      <c r="A2612" s="1" t="s">
        <v>3523</v>
      </c>
      <c r="B2612" s="2">
        <v>46094</v>
      </c>
      <c r="C2612" s="1" t="s">
        <v>459</v>
      </c>
      <c r="D2612" s="1" t="s">
        <v>18</v>
      </c>
      <c r="E2612" s="1" t="s">
        <v>21</v>
      </c>
      <c r="F2612" s="1">
        <v>10975.49</v>
      </c>
      <c r="G2612" s="1" t="s">
        <v>14</v>
      </c>
      <c r="H2612" s="2">
        <v>46096</v>
      </c>
      <c r="I2612" s="1" t="s">
        <v>15</v>
      </c>
      <c r="J2612" s="1">
        <v>88.9</v>
      </c>
      <c r="K2612" s="1">
        <f>COUNTIF(A:A,bank_processed_transactions[[#This Row],[transaction_id]])</f>
        <v>1</v>
      </c>
    </row>
    <row r="2613" spans="1:11" x14ac:dyDescent="0.3">
      <c r="A2613" s="1" t="s">
        <v>3816</v>
      </c>
      <c r="B2613" s="2">
        <v>46102</v>
      </c>
      <c r="C2613" s="1" t="s">
        <v>889</v>
      </c>
      <c r="D2613" s="1" t="s">
        <v>12</v>
      </c>
      <c r="E2613" s="1" t="s">
        <v>21</v>
      </c>
      <c r="F2613" s="1">
        <v>564.57000000000005</v>
      </c>
      <c r="G2613" s="1" t="s">
        <v>14</v>
      </c>
      <c r="H2613" s="2">
        <v>46103</v>
      </c>
      <c r="I2613" s="1" t="s">
        <v>22</v>
      </c>
      <c r="J2613" s="1">
        <v>14.5</v>
      </c>
      <c r="K2613" s="1">
        <f>COUNTIF(A:A,bank_processed_transactions[[#This Row],[transaction_id]])</f>
        <v>1</v>
      </c>
    </row>
    <row r="2614" spans="1:11" x14ac:dyDescent="0.3">
      <c r="A2614" s="1" t="s">
        <v>4675</v>
      </c>
      <c r="B2614" s="2">
        <v>46034</v>
      </c>
      <c r="C2614" s="1" t="s">
        <v>1641</v>
      </c>
      <c r="D2614" s="1" t="s">
        <v>12</v>
      </c>
      <c r="E2614" s="1" t="s">
        <v>13</v>
      </c>
      <c r="F2614" s="1">
        <v>2084.1</v>
      </c>
      <c r="G2614" s="1" t="s">
        <v>14</v>
      </c>
      <c r="H2614" s="2">
        <v>46037</v>
      </c>
      <c r="I2614" s="1" t="s">
        <v>22</v>
      </c>
      <c r="J2614" s="1">
        <v>25.9</v>
      </c>
      <c r="K2614" s="1">
        <f>COUNTIF(A:A,bank_processed_transactions[[#This Row],[transaction_id]])</f>
        <v>1</v>
      </c>
    </row>
    <row r="2615" spans="1:11" x14ac:dyDescent="0.3">
      <c r="A2615" s="1" t="s">
        <v>4682</v>
      </c>
      <c r="B2615" s="2">
        <v>46024</v>
      </c>
      <c r="C2615" s="1" t="s">
        <v>896</v>
      </c>
      <c r="D2615" s="1" t="s">
        <v>18</v>
      </c>
      <c r="E2615" s="1" t="s">
        <v>13</v>
      </c>
      <c r="F2615" s="1">
        <v>2174.81</v>
      </c>
      <c r="G2615" s="1" t="s">
        <v>14</v>
      </c>
      <c r="H2615" s="2">
        <v>46025</v>
      </c>
      <c r="I2615" s="1" t="s">
        <v>22</v>
      </c>
      <c r="J2615" s="1">
        <v>72.7</v>
      </c>
      <c r="K2615" s="1">
        <f>COUNTIF(A:A,bank_processed_transactions[[#This Row],[transaction_id]])</f>
        <v>1</v>
      </c>
    </row>
    <row r="2616" spans="1:11" x14ac:dyDescent="0.3">
      <c r="A2616" s="1" t="s">
        <v>3557</v>
      </c>
      <c r="B2616" s="2">
        <v>46085</v>
      </c>
      <c r="C2616" s="1" t="s">
        <v>1903</v>
      </c>
      <c r="D2616" s="1" t="s">
        <v>35</v>
      </c>
      <c r="E2616" s="1" t="s">
        <v>27</v>
      </c>
      <c r="F2616" s="1">
        <v>2252.94</v>
      </c>
      <c r="G2616" s="1" t="s">
        <v>14</v>
      </c>
      <c r="H2616" s="2">
        <v>46086</v>
      </c>
      <c r="I2616" s="1" t="s">
        <v>28</v>
      </c>
      <c r="J2616" s="1">
        <v>44.5</v>
      </c>
      <c r="K2616" s="1">
        <f>COUNTIF(A:A,bank_processed_transactions[[#This Row],[transaction_id]])</f>
        <v>1</v>
      </c>
    </row>
    <row r="2617" spans="1:11" x14ac:dyDescent="0.3">
      <c r="A2617" s="1" t="s">
        <v>343</v>
      </c>
      <c r="B2617" s="2">
        <v>46061</v>
      </c>
      <c r="C2617" s="1" t="s">
        <v>344</v>
      </c>
      <c r="D2617" s="1" t="s">
        <v>12</v>
      </c>
      <c r="E2617" s="1" t="s">
        <v>21</v>
      </c>
      <c r="F2617" s="1">
        <v>1444.47</v>
      </c>
      <c r="G2617" s="1" t="s">
        <v>89</v>
      </c>
      <c r="H2617" s="2">
        <v>46063</v>
      </c>
      <c r="I2617" s="1" t="s">
        <v>22</v>
      </c>
      <c r="J2617" s="1">
        <v>18.8</v>
      </c>
      <c r="K2617" s="1">
        <f>COUNTIF(A:A,bank_processed_transactions[[#This Row],[transaction_id]])</f>
        <v>1</v>
      </c>
    </row>
    <row r="2618" spans="1:11" x14ac:dyDescent="0.3">
      <c r="A2618" s="1" t="s">
        <v>379</v>
      </c>
      <c r="B2618" s="2">
        <v>46111</v>
      </c>
      <c r="C2618" s="1" t="s">
        <v>32</v>
      </c>
      <c r="D2618" s="1" t="s">
        <v>35</v>
      </c>
      <c r="E2618" s="1" t="s">
        <v>13</v>
      </c>
      <c r="F2618" s="1">
        <v>4829.51</v>
      </c>
      <c r="G2618" s="1" t="s">
        <v>14</v>
      </c>
      <c r="H2618" s="2">
        <v>46113</v>
      </c>
      <c r="I2618" s="1" t="s">
        <v>28</v>
      </c>
      <c r="J2618" s="1">
        <v>35.1</v>
      </c>
      <c r="K2618" s="1">
        <f>COUNTIF(A:A,bank_processed_transactions[[#This Row],[transaction_id]])</f>
        <v>1</v>
      </c>
    </row>
    <row r="2619" spans="1:11" x14ac:dyDescent="0.3">
      <c r="A2619" s="1" t="s">
        <v>2102</v>
      </c>
      <c r="B2619" s="2">
        <v>46103</v>
      </c>
      <c r="C2619" s="1" t="s">
        <v>2103</v>
      </c>
      <c r="D2619" s="1" t="s">
        <v>66</v>
      </c>
      <c r="E2619" s="1" t="s">
        <v>13</v>
      </c>
      <c r="F2619" s="1">
        <v>2970.84</v>
      </c>
      <c r="G2619" s="1" t="s">
        <v>14</v>
      </c>
      <c r="H2619" s="2">
        <v>46106</v>
      </c>
      <c r="I2619" s="1" t="s">
        <v>22</v>
      </c>
      <c r="J2619" s="1">
        <v>8.5</v>
      </c>
      <c r="K2619" s="1">
        <f>COUNTIF(A:A,bank_processed_transactions[[#This Row],[transaction_id]])</f>
        <v>1</v>
      </c>
    </row>
    <row r="2620" spans="1:11" x14ac:dyDescent="0.3">
      <c r="A2620" s="1" t="s">
        <v>4250</v>
      </c>
      <c r="B2620" s="2">
        <v>46041</v>
      </c>
      <c r="C2620" s="1" t="s">
        <v>432</v>
      </c>
      <c r="D2620" s="1" t="s">
        <v>12</v>
      </c>
      <c r="E2620" s="1" t="s">
        <v>13</v>
      </c>
      <c r="F2620" s="1">
        <v>2925.24</v>
      </c>
      <c r="G2620" s="1" t="s">
        <v>14</v>
      </c>
      <c r="H2620" s="2">
        <v>46044</v>
      </c>
      <c r="I2620" s="1" t="s">
        <v>22</v>
      </c>
      <c r="J2620" s="1">
        <v>12.4</v>
      </c>
      <c r="K2620" s="1">
        <f>COUNTIF(A:A,bank_processed_transactions[[#This Row],[transaction_id]])</f>
        <v>1</v>
      </c>
    </row>
    <row r="2621" spans="1:11" x14ac:dyDescent="0.3">
      <c r="A2621" s="1" t="s">
        <v>4908</v>
      </c>
      <c r="B2621" s="2">
        <v>46035</v>
      </c>
      <c r="C2621" s="1" t="s">
        <v>957</v>
      </c>
      <c r="D2621" s="1" t="s">
        <v>12</v>
      </c>
      <c r="E2621" s="1" t="s">
        <v>13</v>
      </c>
      <c r="F2621" s="1">
        <v>2949.57</v>
      </c>
      <c r="G2621" s="1" t="s">
        <v>14</v>
      </c>
      <c r="H2621" s="2">
        <v>46038</v>
      </c>
      <c r="I2621" s="1" t="s">
        <v>28</v>
      </c>
      <c r="J2621" s="1">
        <v>3.6</v>
      </c>
      <c r="K2621" s="1">
        <f>COUNTIF(A:A,bank_processed_transactions[[#This Row],[transaction_id]])</f>
        <v>1</v>
      </c>
    </row>
    <row r="2622" spans="1:11" x14ac:dyDescent="0.3">
      <c r="A2622" s="1" t="s">
        <v>1100</v>
      </c>
      <c r="B2622" s="2">
        <v>46027</v>
      </c>
      <c r="C2622" s="1" t="s">
        <v>889</v>
      </c>
      <c r="D2622" s="1" t="s">
        <v>12</v>
      </c>
      <c r="E2622" s="1" t="s">
        <v>27</v>
      </c>
      <c r="F2622" s="1">
        <v>1964.35</v>
      </c>
      <c r="G2622" s="1" t="s">
        <v>14</v>
      </c>
      <c r="H2622" s="2">
        <v>46027</v>
      </c>
      <c r="I2622" s="1" t="s">
        <v>15</v>
      </c>
      <c r="J2622" s="1">
        <v>10.1</v>
      </c>
      <c r="K2622" s="1">
        <f>COUNTIF(A:A,bank_processed_transactions[[#This Row],[transaction_id]])</f>
        <v>1</v>
      </c>
    </row>
    <row r="2623" spans="1:11" x14ac:dyDescent="0.3">
      <c r="A2623" s="1" t="s">
        <v>745</v>
      </c>
      <c r="B2623" s="2">
        <v>46102</v>
      </c>
      <c r="C2623" s="1" t="s">
        <v>746</v>
      </c>
      <c r="D2623" s="1" t="s">
        <v>12</v>
      </c>
      <c r="E2623" s="1" t="s">
        <v>13</v>
      </c>
      <c r="F2623" s="1">
        <v>7875.37</v>
      </c>
      <c r="G2623" s="1" t="s">
        <v>14</v>
      </c>
      <c r="H2623" s="2">
        <v>46103</v>
      </c>
      <c r="I2623" s="1" t="s">
        <v>15</v>
      </c>
      <c r="J2623" s="1">
        <v>20.399999999999999</v>
      </c>
      <c r="K2623" s="1">
        <f>COUNTIF(A:A,bank_processed_transactions[[#This Row],[transaction_id]])</f>
        <v>1</v>
      </c>
    </row>
    <row r="2624" spans="1:11" x14ac:dyDescent="0.3">
      <c r="A2624" s="1" t="s">
        <v>3708</v>
      </c>
      <c r="B2624" s="2">
        <v>46074</v>
      </c>
      <c r="C2624" s="1" t="s">
        <v>715</v>
      </c>
      <c r="D2624" s="1" t="s">
        <v>66</v>
      </c>
      <c r="E2624" s="1" t="s">
        <v>13</v>
      </c>
      <c r="F2624" s="1">
        <v>9221.7000000000007</v>
      </c>
      <c r="G2624" s="1" t="s">
        <v>94</v>
      </c>
      <c r="H2624" s="2">
        <v>46076</v>
      </c>
      <c r="I2624" s="1" t="s">
        <v>15</v>
      </c>
      <c r="J2624" s="1">
        <v>14.9</v>
      </c>
      <c r="K2624" s="1">
        <f>COUNTIF(A:A,bank_processed_transactions[[#This Row],[transaction_id]])</f>
        <v>1</v>
      </c>
    </row>
    <row r="2625" spans="1:11" x14ac:dyDescent="0.3">
      <c r="A2625" s="1" t="s">
        <v>2797</v>
      </c>
      <c r="B2625" s="2">
        <v>46071</v>
      </c>
      <c r="C2625" s="1" t="s">
        <v>1039</v>
      </c>
      <c r="D2625" s="1" t="s">
        <v>12</v>
      </c>
      <c r="E2625" s="1" t="s">
        <v>27</v>
      </c>
      <c r="F2625" s="1">
        <v>18799.3</v>
      </c>
      <c r="G2625" s="1" t="s">
        <v>94</v>
      </c>
      <c r="H2625" s="2">
        <v>46072</v>
      </c>
      <c r="I2625" s="1" t="s">
        <v>22</v>
      </c>
      <c r="J2625" s="1">
        <v>26.7</v>
      </c>
      <c r="K2625" s="1">
        <f>COUNTIF(A:A,bank_processed_transactions[[#This Row],[transaction_id]])</f>
        <v>1</v>
      </c>
    </row>
    <row r="2626" spans="1:11" x14ac:dyDescent="0.3">
      <c r="A2626" s="1" t="s">
        <v>1185</v>
      </c>
      <c r="B2626" s="2">
        <v>46083</v>
      </c>
      <c r="C2626" s="1" t="s">
        <v>1186</v>
      </c>
      <c r="D2626" s="1" t="s">
        <v>12</v>
      </c>
      <c r="E2626" s="1" t="s">
        <v>13</v>
      </c>
      <c r="F2626" s="1">
        <v>1586.49</v>
      </c>
      <c r="G2626" s="1" t="s">
        <v>14</v>
      </c>
      <c r="H2626" s="2">
        <v>46083</v>
      </c>
      <c r="I2626" s="1" t="s">
        <v>22</v>
      </c>
      <c r="J2626" s="1">
        <v>9.1999999999999993</v>
      </c>
      <c r="K2626" s="1">
        <f>COUNTIF(A:A,bank_processed_transactions[[#This Row],[transaction_id]])</f>
        <v>1</v>
      </c>
    </row>
    <row r="2627" spans="1:11" x14ac:dyDescent="0.3">
      <c r="A2627" s="1" t="s">
        <v>1681</v>
      </c>
      <c r="B2627" s="2">
        <v>46054</v>
      </c>
      <c r="C2627" s="1" t="s">
        <v>452</v>
      </c>
      <c r="D2627" s="1" t="s">
        <v>18</v>
      </c>
      <c r="E2627" s="1" t="s">
        <v>13</v>
      </c>
      <c r="F2627" s="1">
        <v>9260.58</v>
      </c>
      <c r="G2627" s="1" t="s">
        <v>14</v>
      </c>
      <c r="H2627" s="2">
        <v>46055</v>
      </c>
      <c r="I2627" s="1" t="s">
        <v>28</v>
      </c>
      <c r="J2627" s="1">
        <v>32.200000000000003</v>
      </c>
      <c r="K2627" s="1">
        <f>COUNTIF(A:A,bank_processed_transactions[[#This Row],[transaction_id]])</f>
        <v>1</v>
      </c>
    </row>
    <row r="2628" spans="1:11" x14ac:dyDescent="0.3">
      <c r="A2628" s="1" t="s">
        <v>3778</v>
      </c>
      <c r="B2628" s="2">
        <v>46061</v>
      </c>
      <c r="C2628" s="1" t="s">
        <v>3779</v>
      </c>
      <c r="D2628" s="1" t="s">
        <v>46</v>
      </c>
      <c r="E2628" s="1" t="s">
        <v>55</v>
      </c>
      <c r="F2628" s="1">
        <v>9038.89</v>
      </c>
      <c r="G2628" s="1" t="s">
        <v>14</v>
      </c>
      <c r="H2628" s="2">
        <v>46061</v>
      </c>
      <c r="I2628" s="1" t="s">
        <v>22</v>
      </c>
      <c r="J2628" s="1">
        <v>26.1</v>
      </c>
      <c r="K2628" s="1">
        <f>COUNTIF(A:A,bank_processed_transactions[[#This Row],[transaction_id]])</f>
        <v>1</v>
      </c>
    </row>
    <row r="2629" spans="1:11" x14ac:dyDescent="0.3">
      <c r="A2629" s="1" t="s">
        <v>3862</v>
      </c>
      <c r="B2629" s="2">
        <v>46098</v>
      </c>
      <c r="C2629" s="1" t="s">
        <v>3863</v>
      </c>
      <c r="D2629" s="1" t="s">
        <v>18</v>
      </c>
      <c r="E2629" s="1" t="s">
        <v>13</v>
      </c>
      <c r="F2629" s="1">
        <v>19774.46</v>
      </c>
      <c r="G2629" s="1" t="s">
        <v>14</v>
      </c>
      <c r="H2629" s="2">
        <v>46098</v>
      </c>
      <c r="I2629" s="1" t="s">
        <v>22</v>
      </c>
      <c r="J2629" s="1">
        <v>15.8</v>
      </c>
      <c r="K2629" s="1">
        <f>COUNTIF(A:A,bank_processed_transactions[[#This Row],[transaction_id]])</f>
        <v>1</v>
      </c>
    </row>
    <row r="2630" spans="1:11" x14ac:dyDescent="0.3">
      <c r="A2630" s="1" t="s">
        <v>1379</v>
      </c>
      <c r="B2630" s="2">
        <v>46054</v>
      </c>
      <c r="C2630" s="1" t="s">
        <v>480</v>
      </c>
      <c r="D2630" s="1" t="s">
        <v>12</v>
      </c>
      <c r="E2630" s="1" t="s">
        <v>21</v>
      </c>
      <c r="F2630" s="1">
        <v>56422.41</v>
      </c>
      <c r="G2630" s="1" t="s">
        <v>14</v>
      </c>
      <c r="H2630" s="2">
        <v>46056</v>
      </c>
      <c r="I2630" s="1" t="s">
        <v>15</v>
      </c>
      <c r="J2630" s="1">
        <v>13.7</v>
      </c>
      <c r="K2630" s="1">
        <f>COUNTIF(A:A,bank_processed_transactions[[#This Row],[transaction_id]])</f>
        <v>1</v>
      </c>
    </row>
    <row r="2631" spans="1:11" x14ac:dyDescent="0.3">
      <c r="A2631" s="1" t="s">
        <v>2957</v>
      </c>
      <c r="B2631" s="2">
        <v>46073</v>
      </c>
      <c r="C2631" s="1" t="s">
        <v>1344</v>
      </c>
      <c r="D2631" s="1" t="s">
        <v>12</v>
      </c>
      <c r="E2631" s="1" t="s">
        <v>21</v>
      </c>
      <c r="F2631" s="1">
        <v>289.29000000000002</v>
      </c>
      <c r="G2631" s="1" t="s">
        <v>14</v>
      </c>
      <c r="H2631" s="2">
        <v>46073</v>
      </c>
      <c r="I2631" s="1" t="s">
        <v>15</v>
      </c>
      <c r="J2631" s="1">
        <v>21.1</v>
      </c>
      <c r="K2631" s="1">
        <f>COUNTIF(A:A,bank_processed_transactions[[#This Row],[transaction_id]])</f>
        <v>1</v>
      </c>
    </row>
    <row r="2632" spans="1:11" x14ac:dyDescent="0.3">
      <c r="A2632" s="1" t="s">
        <v>2093</v>
      </c>
      <c r="B2632" s="2">
        <v>46055</v>
      </c>
      <c r="C2632" s="1" t="s">
        <v>1362</v>
      </c>
      <c r="D2632" s="1" t="s">
        <v>12</v>
      </c>
      <c r="E2632" s="1" t="s">
        <v>21</v>
      </c>
      <c r="F2632" s="1">
        <v>24028.03</v>
      </c>
      <c r="G2632" s="1" t="s">
        <v>14</v>
      </c>
      <c r="H2632" s="2">
        <v>46058</v>
      </c>
      <c r="I2632" s="1" t="s">
        <v>28</v>
      </c>
      <c r="J2632" s="1">
        <v>44.4</v>
      </c>
      <c r="K2632" s="1">
        <f>COUNTIF(A:A,bank_processed_transactions[[#This Row],[transaction_id]])</f>
        <v>1</v>
      </c>
    </row>
    <row r="2633" spans="1:11" x14ac:dyDescent="0.3">
      <c r="A2633" s="1" t="s">
        <v>3626</v>
      </c>
      <c r="B2633" s="2">
        <v>46061</v>
      </c>
      <c r="C2633" s="1" t="s">
        <v>3627</v>
      </c>
      <c r="D2633" s="1" t="s">
        <v>18</v>
      </c>
      <c r="E2633" s="1" t="s">
        <v>21</v>
      </c>
      <c r="F2633" s="1">
        <v>3580.06</v>
      </c>
      <c r="G2633" s="1" t="s">
        <v>14</v>
      </c>
      <c r="H2633" s="2">
        <v>46061</v>
      </c>
      <c r="I2633" s="1" t="s">
        <v>22</v>
      </c>
      <c r="J2633" s="1">
        <v>11.8</v>
      </c>
      <c r="K2633" s="1">
        <f>COUNTIF(A:A,bank_processed_transactions[[#This Row],[transaction_id]])</f>
        <v>1</v>
      </c>
    </row>
    <row r="2634" spans="1:11" x14ac:dyDescent="0.3">
      <c r="A2634" s="1" t="s">
        <v>3394</v>
      </c>
      <c r="B2634" s="2">
        <v>46043</v>
      </c>
      <c r="C2634" s="1" t="s">
        <v>3395</v>
      </c>
      <c r="D2634" s="1" t="s">
        <v>46</v>
      </c>
      <c r="E2634" s="1" t="s">
        <v>21</v>
      </c>
      <c r="F2634" s="1">
        <v>2173.35</v>
      </c>
      <c r="G2634" s="1" t="s">
        <v>14</v>
      </c>
      <c r="H2634" s="2">
        <v>46044</v>
      </c>
      <c r="I2634" s="1" t="s">
        <v>15</v>
      </c>
      <c r="J2634" s="1">
        <v>47.9</v>
      </c>
      <c r="K2634" s="1">
        <f>COUNTIF(A:A,bank_processed_transactions[[#This Row],[transaction_id]])</f>
        <v>1</v>
      </c>
    </row>
    <row r="2635" spans="1:11" x14ac:dyDescent="0.3">
      <c r="A2635" s="1" t="s">
        <v>729</v>
      </c>
      <c r="B2635" s="2">
        <v>46079</v>
      </c>
      <c r="C2635" s="1" t="s">
        <v>730</v>
      </c>
      <c r="D2635" s="1" t="s">
        <v>12</v>
      </c>
      <c r="E2635" s="1" t="s">
        <v>13</v>
      </c>
      <c r="F2635" s="1">
        <v>2319.5100000000002</v>
      </c>
      <c r="G2635" s="1" t="s">
        <v>14</v>
      </c>
      <c r="H2635" s="2">
        <v>46081</v>
      </c>
      <c r="I2635" s="1" t="s">
        <v>22</v>
      </c>
      <c r="J2635" s="1">
        <v>42.9</v>
      </c>
      <c r="K2635" s="1">
        <f>COUNTIF(A:A,bank_processed_transactions[[#This Row],[transaction_id]])</f>
        <v>1</v>
      </c>
    </row>
    <row r="2636" spans="1:11" x14ac:dyDescent="0.3">
      <c r="A2636" s="1" t="s">
        <v>3808</v>
      </c>
      <c r="B2636" s="2">
        <v>46086</v>
      </c>
      <c r="C2636" s="1" t="s">
        <v>1941</v>
      </c>
      <c r="D2636" s="1" t="s">
        <v>35</v>
      </c>
      <c r="E2636" s="1" t="s">
        <v>27</v>
      </c>
      <c r="F2636" s="1">
        <v>20031.849999999999</v>
      </c>
      <c r="G2636" s="1" t="s">
        <v>14</v>
      </c>
      <c r="H2636" s="2">
        <v>46089</v>
      </c>
      <c r="I2636" s="1" t="s">
        <v>22</v>
      </c>
      <c r="J2636" s="1">
        <v>14.6</v>
      </c>
      <c r="K2636" s="1">
        <f>COUNTIF(A:A,bank_processed_transactions[[#This Row],[transaction_id]])</f>
        <v>1</v>
      </c>
    </row>
    <row r="2637" spans="1:11" x14ac:dyDescent="0.3">
      <c r="A2637" s="1" t="s">
        <v>816</v>
      </c>
      <c r="B2637" s="2">
        <v>46029</v>
      </c>
      <c r="C2637" s="1" t="s">
        <v>354</v>
      </c>
      <c r="D2637" s="1" t="s">
        <v>35</v>
      </c>
      <c r="E2637" s="1" t="s">
        <v>13</v>
      </c>
      <c r="F2637" s="1">
        <v>8053.29</v>
      </c>
      <c r="G2637" s="1" t="s">
        <v>14</v>
      </c>
      <c r="H2637" s="2">
        <v>46030</v>
      </c>
      <c r="I2637" s="1" t="s">
        <v>28</v>
      </c>
      <c r="J2637" s="1">
        <v>5.5</v>
      </c>
      <c r="K2637" s="1">
        <f>COUNTIF(A:A,bank_processed_transactions[[#This Row],[transaction_id]])</f>
        <v>1</v>
      </c>
    </row>
    <row r="2638" spans="1:11" x14ac:dyDescent="0.3">
      <c r="A2638" s="1" t="s">
        <v>3570</v>
      </c>
      <c r="B2638" s="2">
        <v>46039</v>
      </c>
      <c r="C2638" s="1" t="s">
        <v>182</v>
      </c>
      <c r="D2638" s="1" t="s">
        <v>12</v>
      </c>
      <c r="E2638" s="1" t="s">
        <v>13</v>
      </c>
      <c r="F2638" s="1">
        <v>3691.33</v>
      </c>
      <c r="G2638" s="1" t="s">
        <v>14</v>
      </c>
      <c r="H2638" s="2">
        <v>46041</v>
      </c>
      <c r="I2638" s="1" t="s">
        <v>15</v>
      </c>
      <c r="J2638" s="1">
        <v>21.4</v>
      </c>
      <c r="K2638" s="1">
        <f>COUNTIF(A:A,bank_processed_transactions[[#This Row],[transaction_id]])</f>
        <v>1</v>
      </c>
    </row>
    <row r="2639" spans="1:11" x14ac:dyDescent="0.3">
      <c r="A2639" s="1" t="s">
        <v>2809</v>
      </c>
      <c r="B2639" s="2">
        <v>46053</v>
      </c>
      <c r="C2639" s="1" t="s">
        <v>1754</v>
      </c>
      <c r="D2639" s="1" t="s">
        <v>46</v>
      </c>
      <c r="E2639" s="1" t="s">
        <v>13</v>
      </c>
      <c r="F2639" s="1">
        <v>4081.89</v>
      </c>
      <c r="G2639" s="1" t="s">
        <v>14</v>
      </c>
      <c r="H2639" s="2">
        <v>46055</v>
      </c>
      <c r="I2639" s="1" t="s">
        <v>28</v>
      </c>
      <c r="J2639" s="1">
        <v>25.2</v>
      </c>
      <c r="K2639" s="1">
        <f>COUNTIF(A:A,bank_processed_transactions[[#This Row],[transaction_id]])</f>
        <v>1</v>
      </c>
    </row>
    <row r="2640" spans="1:11" x14ac:dyDescent="0.3">
      <c r="A2640" s="1" t="s">
        <v>1093</v>
      </c>
      <c r="B2640" s="2">
        <v>46068</v>
      </c>
      <c r="C2640" s="1" t="s">
        <v>217</v>
      </c>
      <c r="D2640" s="1" t="s">
        <v>35</v>
      </c>
      <c r="E2640" s="1" t="s">
        <v>21</v>
      </c>
      <c r="F2640" s="1">
        <v>4852.09</v>
      </c>
      <c r="G2640" s="1" t="s">
        <v>14</v>
      </c>
      <c r="H2640" s="2">
        <v>46070</v>
      </c>
      <c r="I2640" s="1" t="s">
        <v>22</v>
      </c>
      <c r="J2640" s="1">
        <v>30</v>
      </c>
      <c r="K2640" s="1">
        <f>COUNTIF(A:A,bank_processed_transactions[[#This Row],[transaction_id]])</f>
        <v>1</v>
      </c>
    </row>
    <row r="2641" spans="1:11" x14ac:dyDescent="0.3">
      <c r="A2641" s="1" t="s">
        <v>4348</v>
      </c>
      <c r="B2641" s="2">
        <v>46054</v>
      </c>
      <c r="C2641" s="1" t="s">
        <v>1172</v>
      </c>
      <c r="D2641" s="1" t="s">
        <v>35</v>
      </c>
      <c r="E2641" s="1" t="s">
        <v>13</v>
      </c>
      <c r="F2641" s="1">
        <v>1136.05</v>
      </c>
      <c r="G2641" s="1" t="s">
        <v>14</v>
      </c>
      <c r="H2641" s="2">
        <v>46057</v>
      </c>
      <c r="I2641" s="1" t="s">
        <v>28</v>
      </c>
      <c r="J2641" s="1">
        <v>13</v>
      </c>
      <c r="K2641" s="1">
        <f>COUNTIF(A:A,bank_processed_transactions[[#This Row],[transaction_id]])</f>
        <v>1</v>
      </c>
    </row>
    <row r="2642" spans="1:11" x14ac:dyDescent="0.3">
      <c r="A2642" s="1" t="s">
        <v>4145</v>
      </c>
      <c r="B2642" s="2">
        <v>46055</v>
      </c>
      <c r="C2642" s="1" t="s">
        <v>52</v>
      </c>
      <c r="D2642" s="1" t="s">
        <v>12</v>
      </c>
      <c r="E2642" s="1" t="s">
        <v>55</v>
      </c>
      <c r="F2642" s="1">
        <v>206.26</v>
      </c>
      <c r="G2642" s="1" t="s">
        <v>14</v>
      </c>
      <c r="H2642" s="2">
        <v>46058</v>
      </c>
      <c r="I2642" s="1" t="s">
        <v>15</v>
      </c>
      <c r="J2642" s="1">
        <v>11.6</v>
      </c>
      <c r="K2642" s="1">
        <f>COUNTIF(A:A,bank_processed_transactions[[#This Row],[transaction_id]])</f>
        <v>1</v>
      </c>
    </row>
    <row r="2643" spans="1:11" x14ac:dyDescent="0.3">
      <c r="A2643" s="1" t="s">
        <v>2811</v>
      </c>
      <c r="B2643" s="2">
        <v>46058</v>
      </c>
      <c r="C2643" s="1" t="s">
        <v>1322</v>
      </c>
      <c r="D2643" s="1" t="s">
        <v>66</v>
      </c>
      <c r="E2643" s="1" t="s">
        <v>13</v>
      </c>
      <c r="F2643" s="1">
        <v>267.64999999999998</v>
      </c>
      <c r="G2643" s="1" t="s">
        <v>14</v>
      </c>
      <c r="H2643" s="2">
        <v>46061</v>
      </c>
      <c r="I2643" s="1" t="s">
        <v>28</v>
      </c>
      <c r="J2643" s="1">
        <v>13.5</v>
      </c>
      <c r="K2643" s="1">
        <f>COUNTIF(A:A,bank_processed_transactions[[#This Row],[transaction_id]])</f>
        <v>1</v>
      </c>
    </row>
    <row r="2644" spans="1:11" x14ac:dyDescent="0.3">
      <c r="A2644" s="1" t="s">
        <v>1722</v>
      </c>
      <c r="B2644" s="2">
        <v>46063</v>
      </c>
      <c r="C2644" s="1" t="s">
        <v>662</v>
      </c>
      <c r="D2644" s="1" t="s">
        <v>12</v>
      </c>
      <c r="E2644" s="1" t="s">
        <v>27</v>
      </c>
      <c r="F2644" s="1">
        <v>18736.349999999999</v>
      </c>
      <c r="G2644" s="1" t="s">
        <v>14</v>
      </c>
      <c r="H2644" s="2">
        <v>46064</v>
      </c>
      <c r="I2644" s="1" t="s">
        <v>15</v>
      </c>
      <c r="J2644" s="1">
        <v>7.5</v>
      </c>
      <c r="K2644" s="1">
        <f>COUNTIF(A:A,bank_processed_transactions[[#This Row],[transaction_id]])</f>
        <v>1</v>
      </c>
    </row>
    <row r="2645" spans="1:11" x14ac:dyDescent="0.3">
      <c r="A2645" s="1" t="s">
        <v>600</v>
      </c>
      <c r="B2645" s="2">
        <v>46089</v>
      </c>
      <c r="C2645" s="1" t="s">
        <v>601</v>
      </c>
      <c r="D2645" s="1" t="s">
        <v>12</v>
      </c>
      <c r="E2645" s="1" t="s">
        <v>55</v>
      </c>
      <c r="F2645" s="1">
        <v>9620.77</v>
      </c>
      <c r="G2645" s="1" t="s">
        <v>14</v>
      </c>
      <c r="H2645" s="2">
        <v>46092</v>
      </c>
      <c r="I2645" s="1" t="s">
        <v>22</v>
      </c>
      <c r="J2645" s="1">
        <v>32</v>
      </c>
      <c r="K2645" s="1">
        <f>COUNTIF(A:A,bank_processed_transactions[[#This Row],[transaction_id]])</f>
        <v>1</v>
      </c>
    </row>
    <row r="2646" spans="1:11" x14ac:dyDescent="0.3">
      <c r="A2646" s="1" t="s">
        <v>4587</v>
      </c>
      <c r="B2646" s="2">
        <v>46084</v>
      </c>
      <c r="C2646" s="1" t="s">
        <v>102</v>
      </c>
      <c r="D2646" s="1" t="s">
        <v>12</v>
      </c>
      <c r="E2646" s="1" t="s">
        <v>55</v>
      </c>
      <c r="F2646" s="1">
        <v>18040.990000000002</v>
      </c>
      <c r="G2646" s="1" t="s">
        <v>14</v>
      </c>
      <c r="H2646" s="2">
        <v>46084</v>
      </c>
      <c r="I2646" s="1" t="s">
        <v>22</v>
      </c>
      <c r="J2646" s="1">
        <v>13.3</v>
      </c>
      <c r="K2646" s="1">
        <f>COUNTIF(A:A,bank_processed_transactions[[#This Row],[transaction_id]])</f>
        <v>1</v>
      </c>
    </row>
    <row r="2647" spans="1:11" x14ac:dyDescent="0.3">
      <c r="A2647" s="1" t="s">
        <v>2588</v>
      </c>
      <c r="B2647" s="2">
        <v>46036</v>
      </c>
      <c r="C2647" s="1" t="s">
        <v>546</v>
      </c>
      <c r="D2647" s="1" t="s">
        <v>12</v>
      </c>
      <c r="E2647" s="1" t="s">
        <v>13</v>
      </c>
      <c r="F2647" s="1">
        <v>2964.37</v>
      </c>
      <c r="G2647" s="1" t="s">
        <v>14</v>
      </c>
      <c r="H2647" s="2">
        <v>46036</v>
      </c>
      <c r="I2647" s="1" t="s">
        <v>28</v>
      </c>
      <c r="J2647" s="1">
        <v>115.6</v>
      </c>
      <c r="K2647" s="1">
        <f>COUNTIF(A:A,bank_processed_transactions[[#This Row],[transaction_id]])</f>
        <v>1</v>
      </c>
    </row>
    <row r="2648" spans="1:11" x14ac:dyDescent="0.3">
      <c r="A2648" s="1" t="s">
        <v>2206</v>
      </c>
      <c r="B2648" s="2">
        <v>46061</v>
      </c>
      <c r="C2648" s="1" t="s">
        <v>489</v>
      </c>
      <c r="D2648" s="1" t="s">
        <v>35</v>
      </c>
      <c r="E2648" s="1" t="s">
        <v>21</v>
      </c>
      <c r="F2648" s="1">
        <v>5399.05</v>
      </c>
      <c r="G2648" s="1" t="s">
        <v>14</v>
      </c>
      <c r="H2648" s="2">
        <v>46063</v>
      </c>
      <c r="I2648" s="1" t="s">
        <v>15</v>
      </c>
      <c r="J2648" s="1">
        <v>22.2</v>
      </c>
      <c r="K2648" s="1">
        <f>COUNTIF(A:A,bank_processed_transactions[[#This Row],[transaction_id]])</f>
        <v>1</v>
      </c>
    </row>
    <row r="2649" spans="1:11" x14ac:dyDescent="0.3">
      <c r="A2649" s="1" t="s">
        <v>3665</v>
      </c>
      <c r="B2649" s="2">
        <v>46111</v>
      </c>
      <c r="C2649" s="1" t="s">
        <v>153</v>
      </c>
      <c r="D2649" s="1" t="s">
        <v>12</v>
      </c>
      <c r="E2649" s="1" t="s">
        <v>55</v>
      </c>
      <c r="F2649" s="1">
        <v>2489.56</v>
      </c>
      <c r="G2649" s="1" t="s">
        <v>14</v>
      </c>
      <c r="H2649" s="2">
        <v>46114</v>
      </c>
      <c r="I2649" s="1" t="s">
        <v>15</v>
      </c>
      <c r="J2649" s="1">
        <v>46.7</v>
      </c>
      <c r="K2649" s="1">
        <f>COUNTIF(A:A,bank_processed_transactions[[#This Row],[transaction_id]])</f>
        <v>1</v>
      </c>
    </row>
    <row r="2650" spans="1:11" x14ac:dyDescent="0.3">
      <c r="A2650" s="1" t="s">
        <v>3138</v>
      </c>
      <c r="B2650" s="2">
        <v>46037</v>
      </c>
      <c r="C2650" s="1" t="s">
        <v>669</v>
      </c>
      <c r="D2650" s="1" t="s">
        <v>18</v>
      </c>
      <c r="E2650" s="1" t="s">
        <v>13</v>
      </c>
      <c r="F2650" s="1">
        <v>16578.45</v>
      </c>
      <c r="G2650" s="1" t="s">
        <v>14</v>
      </c>
      <c r="H2650" s="2">
        <v>46039</v>
      </c>
      <c r="I2650" s="1" t="s">
        <v>22</v>
      </c>
      <c r="J2650" s="1">
        <v>94.1</v>
      </c>
      <c r="K2650" s="1">
        <f>COUNTIF(A:A,bank_processed_transactions[[#This Row],[transaction_id]])</f>
        <v>1</v>
      </c>
    </row>
    <row r="2651" spans="1:11" x14ac:dyDescent="0.3">
      <c r="A2651" s="1" t="s">
        <v>3492</v>
      </c>
      <c r="B2651" s="2">
        <v>46077</v>
      </c>
      <c r="C2651" s="1" t="s">
        <v>459</v>
      </c>
      <c r="D2651" s="1" t="s">
        <v>35</v>
      </c>
      <c r="E2651" s="1" t="s">
        <v>27</v>
      </c>
      <c r="F2651" s="1">
        <v>1469.81</v>
      </c>
      <c r="G2651" s="1" t="s">
        <v>14</v>
      </c>
      <c r="H2651" s="2">
        <v>46077</v>
      </c>
      <c r="I2651" s="1" t="s">
        <v>22</v>
      </c>
      <c r="J2651" s="1">
        <v>18</v>
      </c>
      <c r="K2651" s="1">
        <f>COUNTIF(A:A,bank_processed_transactions[[#This Row],[transaction_id]])</f>
        <v>1</v>
      </c>
    </row>
    <row r="2652" spans="1:11" x14ac:dyDescent="0.3">
      <c r="A2652" s="1" t="s">
        <v>4099</v>
      </c>
      <c r="B2652" s="2">
        <v>46043</v>
      </c>
      <c r="C2652" s="1" t="s">
        <v>915</v>
      </c>
      <c r="D2652" s="1" t="s">
        <v>35</v>
      </c>
      <c r="E2652" s="1" t="s">
        <v>27</v>
      </c>
      <c r="F2652" s="1">
        <v>2271.59</v>
      </c>
      <c r="G2652" s="1" t="s">
        <v>14</v>
      </c>
      <c r="H2652" s="2">
        <v>46044</v>
      </c>
      <c r="I2652" s="1" t="s">
        <v>15</v>
      </c>
      <c r="J2652" s="1">
        <v>52.6</v>
      </c>
      <c r="K2652" s="1">
        <f>COUNTIF(A:A,bank_processed_transactions[[#This Row],[transaction_id]])</f>
        <v>1</v>
      </c>
    </row>
    <row r="2653" spans="1:11" x14ac:dyDescent="0.3">
      <c r="A2653" s="1" t="s">
        <v>3349</v>
      </c>
      <c r="B2653" s="2">
        <v>46108</v>
      </c>
      <c r="C2653" s="1" t="s">
        <v>1645</v>
      </c>
      <c r="D2653" s="1" t="s">
        <v>18</v>
      </c>
      <c r="E2653" s="1" t="s">
        <v>13</v>
      </c>
      <c r="F2653" s="1">
        <v>3061.9</v>
      </c>
      <c r="G2653" s="1" t="s">
        <v>14</v>
      </c>
      <c r="H2653" s="2">
        <v>46108</v>
      </c>
      <c r="I2653" s="1" t="s">
        <v>28</v>
      </c>
      <c r="J2653" s="1">
        <v>75.8</v>
      </c>
      <c r="K2653" s="1">
        <f>COUNTIF(A:A,bank_processed_transactions[[#This Row],[transaction_id]])</f>
        <v>1</v>
      </c>
    </row>
    <row r="2654" spans="1:11" x14ac:dyDescent="0.3">
      <c r="A2654" s="1" t="s">
        <v>1078</v>
      </c>
      <c r="B2654" s="2">
        <v>46035</v>
      </c>
      <c r="C2654" s="1" t="s">
        <v>80</v>
      </c>
      <c r="D2654" s="1" t="s">
        <v>12</v>
      </c>
      <c r="E2654" s="1" t="s">
        <v>27</v>
      </c>
      <c r="F2654" s="1">
        <v>4420.05</v>
      </c>
      <c r="G2654" s="1" t="s">
        <v>14</v>
      </c>
      <c r="H2654" s="2">
        <v>46037</v>
      </c>
      <c r="I2654" s="1" t="s">
        <v>15</v>
      </c>
      <c r="J2654" s="1">
        <v>18.8</v>
      </c>
      <c r="K2654" s="1">
        <f>COUNTIF(A:A,bank_processed_transactions[[#This Row],[transaction_id]])</f>
        <v>1</v>
      </c>
    </row>
    <row r="2655" spans="1:11" x14ac:dyDescent="0.3">
      <c r="A2655" s="1" t="s">
        <v>2319</v>
      </c>
      <c r="B2655" s="2">
        <v>46102</v>
      </c>
      <c r="C2655" s="1" t="s">
        <v>822</v>
      </c>
      <c r="D2655" s="1" t="s">
        <v>66</v>
      </c>
      <c r="E2655" s="1" t="s">
        <v>13</v>
      </c>
      <c r="F2655" s="1">
        <v>2107.34</v>
      </c>
      <c r="G2655" s="1" t="s">
        <v>14</v>
      </c>
      <c r="H2655" s="2">
        <v>46103</v>
      </c>
      <c r="I2655" s="1" t="s">
        <v>15</v>
      </c>
      <c r="J2655" s="1">
        <v>29.1</v>
      </c>
      <c r="K2655" s="1">
        <f>COUNTIF(A:A,bank_processed_transactions[[#This Row],[transaction_id]])</f>
        <v>1</v>
      </c>
    </row>
    <row r="2656" spans="1:11" x14ac:dyDescent="0.3">
      <c r="A2656" s="1" t="s">
        <v>3753</v>
      </c>
      <c r="B2656" s="2">
        <v>46075</v>
      </c>
      <c r="C2656" s="1" t="s">
        <v>259</v>
      </c>
      <c r="D2656" s="1" t="s">
        <v>46</v>
      </c>
      <c r="E2656" s="1" t="s">
        <v>55</v>
      </c>
      <c r="F2656" s="1">
        <v>8299.5</v>
      </c>
      <c r="G2656" s="1" t="s">
        <v>14</v>
      </c>
      <c r="H2656" s="2">
        <v>46078</v>
      </c>
      <c r="I2656" s="1" t="s">
        <v>28</v>
      </c>
      <c r="J2656" s="1">
        <v>10.199999999999999</v>
      </c>
      <c r="K2656" s="1">
        <f>COUNTIF(A:A,bank_processed_transactions[[#This Row],[transaction_id]])</f>
        <v>1</v>
      </c>
    </row>
    <row r="2657" spans="1:11" x14ac:dyDescent="0.3">
      <c r="A2657" s="1" t="s">
        <v>3745</v>
      </c>
      <c r="B2657" s="2">
        <v>46059</v>
      </c>
      <c r="C2657" s="1" t="s">
        <v>290</v>
      </c>
      <c r="D2657" s="1" t="s">
        <v>12</v>
      </c>
      <c r="E2657" s="1" t="s">
        <v>21</v>
      </c>
      <c r="F2657" s="1">
        <v>892.64</v>
      </c>
      <c r="G2657" s="1" t="s">
        <v>14</v>
      </c>
      <c r="H2657" s="2">
        <v>46060</v>
      </c>
      <c r="I2657" s="1" t="s">
        <v>22</v>
      </c>
      <c r="J2657" s="1">
        <v>58.7</v>
      </c>
      <c r="K2657" s="1">
        <f>COUNTIF(A:A,bank_processed_transactions[[#This Row],[transaction_id]])</f>
        <v>1</v>
      </c>
    </row>
    <row r="2658" spans="1:11" x14ac:dyDescent="0.3">
      <c r="A2658" s="1" t="s">
        <v>3878</v>
      </c>
      <c r="B2658" s="2">
        <v>46024</v>
      </c>
      <c r="C2658" s="1" t="s">
        <v>732</v>
      </c>
      <c r="D2658" s="1" t="s">
        <v>66</v>
      </c>
      <c r="E2658" s="1" t="s">
        <v>13</v>
      </c>
      <c r="F2658" s="1">
        <v>6667.18</v>
      </c>
      <c r="G2658" s="1" t="s">
        <v>14</v>
      </c>
      <c r="H2658" s="2">
        <v>46027</v>
      </c>
      <c r="I2658" s="1" t="s">
        <v>22</v>
      </c>
      <c r="J2658" s="1">
        <v>10.7</v>
      </c>
      <c r="K2658" s="1">
        <f>COUNTIF(A:A,bank_processed_transactions[[#This Row],[transaction_id]])</f>
        <v>1</v>
      </c>
    </row>
    <row r="2659" spans="1:11" x14ac:dyDescent="0.3">
      <c r="A2659" s="1" t="s">
        <v>836</v>
      </c>
      <c r="B2659" s="2">
        <v>46066</v>
      </c>
      <c r="C2659" s="1" t="s">
        <v>837</v>
      </c>
      <c r="D2659" s="1" t="s">
        <v>12</v>
      </c>
      <c r="E2659" s="1" t="s">
        <v>13</v>
      </c>
      <c r="F2659" s="1">
        <v>2845.42</v>
      </c>
      <c r="G2659" s="1" t="s">
        <v>14</v>
      </c>
      <c r="H2659" s="2">
        <v>46066</v>
      </c>
      <c r="I2659" s="1" t="s">
        <v>15</v>
      </c>
      <c r="J2659" s="1">
        <v>17.100000000000001</v>
      </c>
      <c r="K2659" s="1">
        <f>COUNTIF(A:A,bank_processed_transactions[[#This Row],[transaction_id]])</f>
        <v>1</v>
      </c>
    </row>
    <row r="2660" spans="1:11" x14ac:dyDescent="0.3">
      <c r="A2660" s="1" t="s">
        <v>912</v>
      </c>
      <c r="B2660" s="2">
        <v>46064</v>
      </c>
      <c r="C2660" s="1" t="s">
        <v>913</v>
      </c>
      <c r="D2660" s="1" t="s">
        <v>66</v>
      </c>
      <c r="E2660" s="1" t="s">
        <v>55</v>
      </c>
      <c r="F2660" s="1">
        <v>2889.18</v>
      </c>
      <c r="G2660" s="1" t="s">
        <v>14</v>
      </c>
      <c r="H2660" s="2">
        <v>46066</v>
      </c>
      <c r="I2660" s="1" t="s">
        <v>28</v>
      </c>
      <c r="J2660" s="1">
        <v>26.9</v>
      </c>
      <c r="K2660" s="1">
        <f>COUNTIF(A:A,bank_processed_transactions[[#This Row],[transaction_id]])</f>
        <v>1</v>
      </c>
    </row>
    <row r="2661" spans="1:11" x14ac:dyDescent="0.3">
      <c r="A2661" s="1" t="s">
        <v>208</v>
      </c>
      <c r="B2661" s="2">
        <v>46029</v>
      </c>
      <c r="C2661" s="1" t="s">
        <v>209</v>
      </c>
      <c r="D2661" s="1" t="s">
        <v>12</v>
      </c>
      <c r="E2661" s="1" t="s">
        <v>21</v>
      </c>
      <c r="F2661" s="1">
        <v>5255.68</v>
      </c>
      <c r="G2661" s="1" t="s">
        <v>14</v>
      </c>
      <c r="H2661" s="2">
        <v>46030</v>
      </c>
      <c r="I2661" s="1" t="s">
        <v>15</v>
      </c>
      <c r="J2661" s="1">
        <v>51.6</v>
      </c>
      <c r="K2661" s="1">
        <f>COUNTIF(A:A,bank_processed_transactions[[#This Row],[transaction_id]])</f>
        <v>1</v>
      </c>
    </row>
    <row r="2662" spans="1:11" x14ac:dyDescent="0.3">
      <c r="A2662" s="1" t="s">
        <v>2311</v>
      </c>
      <c r="B2662" s="2">
        <v>46050</v>
      </c>
      <c r="C2662" s="1" t="s">
        <v>1339</v>
      </c>
      <c r="D2662" s="1" t="s">
        <v>18</v>
      </c>
      <c r="E2662" s="1" t="s">
        <v>13</v>
      </c>
      <c r="F2662" s="1">
        <v>3063.52</v>
      </c>
      <c r="G2662" s="1" t="s">
        <v>14</v>
      </c>
      <c r="H2662" s="2">
        <v>46052</v>
      </c>
      <c r="I2662" s="1" t="s">
        <v>15</v>
      </c>
      <c r="J2662" s="1">
        <v>28.7</v>
      </c>
      <c r="K2662" s="1">
        <f>COUNTIF(A:A,bank_processed_transactions[[#This Row],[transaction_id]])</f>
        <v>1</v>
      </c>
    </row>
    <row r="2663" spans="1:11" x14ac:dyDescent="0.3">
      <c r="A2663" s="1" t="s">
        <v>3520</v>
      </c>
      <c r="B2663" s="2">
        <v>46059</v>
      </c>
      <c r="C2663" s="1" t="s">
        <v>588</v>
      </c>
      <c r="D2663" s="1" t="s">
        <v>12</v>
      </c>
      <c r="E2663" s="1" t="s">
        <v>13</v>
      </c>
      <c r="F2663" s="1">
        <v>3933.91</v>
      </c>
      <c r="G2663" s="1" t="s">
        <v>89</v>
      </c>
      <c r="H2663" s="2">
        <v>46061</v>
      </c>
      <c r="I2663" s="1" t="s">
        <v>15</v>
      </c>
      <c r="J2663" s="1">
        <v>15.7</v>
      </c>
      <c r="K2663" s="1">
        <f>COUNTIF(A:A,bank_processed_transactions[[#This Row],[transaction_id]])</f>
        <v>1</v>
      </c>
    </row>
    <row r="2664" spans="1:11" x14ac:dyDescent="0.3">
      <c r="A2664" s="1" t="s">
        <v>1815</v>
      </c>
      <c r="B2664" s="2">
        <v>46101</v>
      </c>
      <c r="C2664" s="1" t="s">
        <v>1816</v>
      </c>
      <c r="D2664" s="1" t="s">
        <v>66</v>
      </c>
      <c r="E2664" s="1" t="s">
        <v>27</v>
      </c>
      <c r="F2664" s="1">
        <v>4900.91</v>
      </c>
      <c r="G2664" s="1" t="s">
        <v>14</v>
      </c>
      <c r="H2664" s="2">
        <v>46101</v>
      </c>
      <c r="I2664" s="1" t="s">
        <v>28</v>
      </c>
      <c r="J2664" s="1">
        <v>8.6</v>
      </c>
      <c r="K2664" s="1">
        <f>COUNTIF(A:A,bank_processed_transactions[[#This Row],[transaction_id]])</f>
        <v>1</v>
      </c>
    </row>
    <row r="2665" spans="1:11" x14ac:dyDescent="0.3">
      <c r="A2665" s="1" t="s">
        <v>3727</v>
      </c>
      <c r="B2665" s="2">
        <v>46084</v>
      </c>
      <c r="C2665" s="1" t="s">
        <v>1050</v>
      </c>
      <c r="D2665" s="1" t="s">
        <v>12</v>
      </c>
      <c r="E2665" s="1" t="s">
        <v>27</v>
      </c>
      <c r="F2665" s="1">
        <v>962.71</v>
      </c>
      <c r="G2665" s="1" t="s">
        <v>14</v>
      </c>
      <c r="H2665" s="2">
        <v>46085</v>
      </c>
      <c r="I2665" s="1" t="s">
        <v>15</v>
      </c>
      <c r="J2665" s="1">
        <v>32.4</v>
      </c>
      <c r="K2665" s="1">
        <f>COUNTIF(A:A,bank_processed_transactions[[#This Row],[transaction_id]])</f>
        <v>1</v>
      </c>
    </row>
    <row r="2666" spans="1:11" x14ac:dyDescent="0.3">
      <c r="A2666" s="1" t="s">
        <v>4884</v>
      </c>
      <c r="B2666" s="2">
        <v>46052</v>
      </c>
      <c r="C2666" s="1" t="s">
        <v>376</v>
      </c>
      <c r="D2666" s="1" t="s">
        <v>12</v>
      </c>
      <c r="E2666" s="1" t="s">
        <v>27</v>
      </c>
      <c r="F2666" s="1">
        <v>2727.78</v>
      </c>
      <c r="G2666" s="1" t="s">
        <v>14</v>
      </c>
      <c r="H2666" s="2">
        <v>46053</v>
      </c>
      <c r="I2666" s="1" t="s">
        <v>22</v>
      </c>
      <c r="J2666" s="1">
        <v>28.9</v>
      </c>
      <c r="K2666" s="1">
        <f>COUNTIF(A:A,bank_processed_transactions[[#This Row],[transaction_id]])</f>
        <v>1</v>
      </c>
    </row>
    <row r="2667" spans="1:11" x14ac:dyDescent="0.3">
      <c r="A2667" s="1" t="s">
        <v>1750</v>
      </c>
      <c r="B2667" s="2">
        <v>46095</v>
      </c>
      <c r="C2667" s="1" t="s">
        <v>1751</v>
      </c>
      <c r="D2667" s="1" t="s">
        <v>12</v>
      </c>
      <c r="E2667" s="1" t="s">
        <v>21</v>
      </c>
      <c r="F2667" s="1">
        <v>18964.77</v>
      </c>
      <c r="G2667" s="1" t="s">
        <v>14</v>
      </c>
      <c r="H2667" s="2">
        <v>46098</v>
      </c>
      <c r="I2667" s="1" t="s">
        <v>15</v>
      </c>
      <c r="J2667" s="1">
        <v>39.5</v>
      </c>
      <c r="K2667" s="1">
        <f>COUNTIF(A:A,bank_processed_transactions[[#This Row],[transaction_id]])</f>
        <v>1</v>
      </c>
    </row>
    <row r="2668" spans="1:11" x14ac:dyDescent="0.3">
      <c r="A2668" s="1" t="s">
        <v>540</v>
      </c>
      <c r="B2668" s="2">
        <v>46083</v>
      </c>
      <c r="C2668" s="1" t="s">
        <v>541</v>
      </c>
      <c r="D2668" s="1" t="s">
        <v>12</v>
      </c>
      <c r="E2668" s="1" t="s">
        <v>13</v>
      </c>
      <c r="F2668" s="1">
        <v>10518.94</v>
      </c>
      <c r="G2668" s="1" t="s">
        <v>14</v>
      </c>
      <c r="H2668" s="2">
        <v>46083</v>
      </c>
      <c r="I2668" s="1" t="s">
        <v>15</v>
      </c>
      <c r="J2668" s="1">
        <v>32.200000000000003</v>
      </c>
      <c r="K2668" s="1">
        <f>COUNTIF(A:A,bank_processed_transactions[[#This Row],[transaction_id]])</f>
        <v>1</v>
      </c>
    </row>
    <row r="2669" spans="1:11" x14ac:dyDescent="0.3">
      <c r="A2669" s="1" t="s">
        <v>210</v>
      </c>
      <c r="B2669" s="2">
        <v>46044</v>
      </c>
      <c r="C2669" s="1" t="s">
        <v>211</v>
      </c>
      <c r="D2669" s="1" t="s">
        <v>12</v>
      </c>
      <c r="E2669" s="1" t="s">
        <v>13</v>
      </c>
      <c r="F2669" s="1">
        <v>7141.34</v>
      </c>
      <c r="G2669" s="1" t="s">
        <v>89</v>
      </c>
      <c r="H2669" s="2">
        <v>46044</v>
      </c>
      <c r="I2669" s="1" t="s">
        <v>22</v>
      </c>
      <c r="J2669" s="1">
        <v>50.5</v>
      </c>
      <c r="K2669" s="1">
        <f>COUNTIF(A:A,bank_processed_transactions[[#This Row],[transaction_id]])</f>
        <v>1</v>
      </c>
    </row>
    <row r="2670" spans="1:11" x14ac:dyDescent="0.3">
      <c r="A2670" s="1" t="s">
        <v>1474</v>
      </c>
      <c r="B2670" s="2">
        <v>46026</v>
      </c>
      <c r="C2670" s="1" t="s">
        <v>752</v>
      </c>
      <c r="D2670" s="1" t="s">
        <v>12</v>
      </c>
      <c r="E2670" s="1" t="s">
        <v>27</v>
      </c>
      <c r="F2670" s="1">
        <v>3036.83</v>
      </c>
      <c r="G2670" s="1" t="s">
        <v>14</v>
      </c>
      <c r="H2670" s="2">
        <v>46028</v>
      </c>
      <c r="I2670" s="1" t="s">
        <v>15</v>
      </c>
      <c r="J2670" s="1">
        <v>21.4</v>
      </c>
      <c r="K2670" s="1">
        <f>COUNTIF(A:A,bank_processed_transactions[[#This Row],[transaction_id]])</f>
        <v>1</v>
      </c>
    </row>
    <row r="2671" spans="1:11" x14ac:dyDescent="0.3">
      <c r="A2671" s="1" t="s">
        <v>1884</v>
      </c>
      <c r="B2671" s="2">
        <v>46082</v>
      </c>
      <c r="C2671" s="1" t="s">
        <v>100</v>
      </c>
      <c r="D2671" s="1" t="s">
        <v>12</v>
      </c>
      <c r="E2671" s="1" t="s">
        <v>13</v>
      </c>
      <c r="F2671" s="1">
        <v>10595.75</v>
      </c>
      <c r="G2671" s="1" t="s">
        <v>14</v>
      </c>
      <c r="H2671" s="2">
        <v>46084</v>
      </c>
      <c r="I2671" s="1" t="s">
        <v>22</v>
      </c>
      <c r="J2671" s="1">
        <v>111.7</v>
      </c>
      <c r="K2671" s="1">
        <f>COUNTIF(A:A,bank_processed_transactions[[#This Row],[transaction_id]])</f>
        <v>1</v>
      </c>
    </row>
    <row r="2672" spans="1:11" x14ac:dyDescent="0.3">
      <c r="A2672" s="1" t="s">
        <v>1235</v>
      </c>
      <c r="B2672" s="2">
        <v>46044</v>
      </c>
      <c r="C2672" s="1" t="s">
        <v>656</v>
      </c>
      <c r="D2672" s="1" t="s">
        <v>12</v>
      </c>
      <c r="E2672" s="1" t="s">
        <v>55</v>
      </c>
      <c r="F2672" s="1">
        <v>6234.29</v>
      </c>
      <c r="G2672" s="1" t="s">
        <v>14</v>
      </c>
      <c r="H2672" s="2">
        <v>46046</v>
      </c>
      <c r="I2672" s="1" t="s">
        <v>15</v>
      </c>
      <c r="J2672" s="1">
        <v>51.5</v>
      </c>
      <c r="K2672" s="1">
        <f>COUNTIF(A:A,bank_processed_transactions[[#This Row],[transaction_id]])</f>
        <v>1</v>
      </c>
    </row>
    <row r="2673" spans="1:11" x14ac:dyDescent="0.3">
      <c r="A2673" s="1" t="s">
        <v>1908</v>
      </c>
      <c r="B2673" s="2">
        <v>46048</v>
      </c>
      <c r="C2673" s="1" t="s">
        <v>1909</v>
      </c>
      <c r="D2673" s="1" t="s">
        <v>12</v>
      </c>
      <c r="E2673" s="1" t="s">
        <v>13</v>
      </c>
      <c r="F2673" s="1">
        <v>6386.95</v>
      </c>
      <c r="G2673" s="1" t="s">
        <v>14</v>
      </c>
      <c r="H2673" s="2">
        <v>46048</v>
      </c>
      <c r="I2673" s="1" t="s">
        <v>22</v>
      </c>
      <c r="J2673" s="1">
        <v>67.099999999999994</v>
      </c>
      <c r="K2673" s="1">
        <f>COUNTIF(A:A,bank_processed_transactions[[#This Row],[transaction_id]])</f>
        <v>1</v>
      </c>
    </row>
    <row r="2674" spans="1:11" x14ac:dyDescent="0.3">
      <c r="A2674" s="1" t="s">
        <v>4191</v>
      </c>
      <c r="B2674" s="2">
        <v>46057</v>
      </c>
      <c r="C2674" s="1" t="s">
        <v>171</v>
      </c>
      <c r="D2674" s="1" t="s">
        <v>35</v>
      </c>
      <c r="E2674" s="1" t="s">
        <v>13</v>
      </c>
      <c r="F2674" s="1">
        <v>5731.91</v>
      </c>
      <c r="G2674" s="1" t="s">
        <v>14</v>
      </c>
      <c r="H2674" s="2">
        <v>46057</v>
      </c>
      <c r="I2674" s="1" t="s">
        <v>15</v>
      </c>
      <c r="J2674" s="1">
        <v>15.5</v>
      </c>
      <c r="K2674" s="1">
        <f>COUNTIF(A:A,bank_processed_transactions[[#This Row],[transaction_id]])</f>
        <v>1</v>
      </c>
    </row>
    <row r="2675" spans="1:11" x14ac:dyDescent="0.3">
      <c r="A2675" s="1" t="s">
        <v>3160</v>
      </c>
      <c r="B2675" s="2">
        <v>46062</v>
      </c>
      <c r="C2675" s="1" t="s">
        <v>869</v>
      </c>
      <c r="D2675" s="1" t="s">
        <v>66</v>
      </c>
      <c r="E2675" s="1" t="s">
        <v>13</v>
      </c>
      <c r="F2675" s="1">
        <v>27360.18</v>
      </c>
      <c r="G2675" s="1" t="s">
        <v>14</v>
      </c>
      <c r="H2675" s="2">
        <v>46064</v>
      </c>
      <c r="I2675" s="1" t="s">
        <v>28</v>
      </c>
      <c r="J2675" s="1">
        <v>18</v>
      </c>
      <c r="K2675" s="1">
        <f>COUNTIF(A:A,bank_processed_transactions[[#This Row],[transaction_id]])</f>
        <v>1</v>
      </c>
    </row>
    <row r="2676" spans="1:11" x14ac:dyDescent="0.3">
      <c r="A2676" s="1" t="s">
        <v>3682</v>
      </c>
      <c r="B2676" s="2">
        <v>46087</v>
      </c>
      <c r="C2676" s="1" t="s">
        <v>167</v>
      </c>
      <c r="D2676" s="1" t="s">
        <v>12</v>
      </c>
      <c r="E2676" s="1" t="s">
        <v>13</v>
      </c>
      <c r="F2676" s="1">
        <v>1355.33</v>
      </c>
      <c r="G2676" s="1" t="s">
        <v>14</v>
      </c>
      <c r="H2676" s="2">
        <v>46088</v>
      </c>
      <c r="I2676" s="1" t="s">
        <v>28</v>
      </c>
      <c r="J2676" s="1">
        <v>21.4</v>
      </c>
      <c r="K2676" s="1">
        <f>COUNTIF(A:A,bank_processed_transactions[[#This Row],[transaction_id]])</f>
        <v>1</v>
      </c>
    </row>
    <row r="2677" spans="1:11" x14ac:dyDescent="0.3">
      <c r="A2677" s="1" t="s">
        <v>3991</v>
      </c>
      <c r="B2677" s="2">
        <v>46099</v>
      </c>
      <c r="C2677" s="1" t="s">
        <v>516</v>
      </c>
      <c r="D2677" s="1" t="s">
        <v>35</v>
      </c>
      <c r="E2677" s="1" t="s">
        <v>13</v>
      </c>
      <c r="F2677" s="1">
        <v>8911.07</v>
      </c>
      <c r="G2677" s="1" t="s">
        <v>14</v>
      </c>
      <c r="H2677" s="2">
        <v>46102</v>
      </c>
      <c r="I2677" s="1" t="s">
        <v>15</v>
      </c>
      <c r="J2677" s="1">
        <v>29.1</v>
      </c>
      <c r="K2677" s="1">
        <f>COUNTIF(A:A,bank_processed_transactions[[#This Row],[transaction_id]])</f>
        <v>1</v>
      </c>
    </row>
    <row r="2678" spans="1:11" x14ac:dyDescent="0.3">
      <c r="A2678" s="1" t="s">
        <v>4837</v>
      </c>
      <c r="B2678" s="2">
        <v>46069</v>
      </c>
      <c r="C2678" s="1" t="s">
        <v>3479</v>
      </c>
      <c r="D2678" s="1" t="s">
        <v>18</v>
      </c>
      <c r="E2678" s="1" t="s">
        <v>13</v>
      </c>
      <c r="F2678" s="1">
        <v>4083.61</v>
      </c>
      <c r="G2678" s="1" t="s">
        <v>14</v>
      </c>
      <c r="H2678" s="2">
        <v>46071</v>
      </c>
      <c r="I2678" s="1" t="s">
        <v>15</v>
      </c>
      <c r="J2678" s="1">
        <v>54.5</v>
      </c>
      <c r="K2678" s="1">
        <f>COUNTIF(A:A,bank_processed_transactions[[#This Row],[transaction_id]])</f>
        <v>1</v>
      </c>
    </row>
    <row r="2679" spans="1:11" x14ac:dyDescent="0.3">
      <c r="A2679" s="1" t="s">
        <v>3661</v>
      </c>
      <c r="B2679" s="2">
        <v>46090</v>
      </c>
      <c r="C2679" s="1" t="s">
        <v>676</v>
      </c>
      <c r="D2679" s="1" t="s">
        <v>12</v>
      </c>
      <c r="E2679" s="1" t="s">
        <v>27</v>
      </c>
      <c r="F2679" s="1">
        <v>190.05</v>
      </c>
      <c r="G2679" s="1" t="s">
        <v>14</v>
      </c>
      <c r="H2679" s="2">
        <v>46092</v>
      </c>
      <c r="I2679" s="1" t="s">
        <v>22</v>
      </c>
      <c r="J2679" s="1">
        <v>26.3</v>
      </c>
      <c r="K2679" s="1">
        <f>COUNTIF(A:A,bank_processed_transactions[[#This Row],[transaction_id]])</f>
        <v>1</v>
      </c>
    </row>
    <row r="2680" spans="1:11" x14ac:dyDescent="0.3">
      <c r="A2680" s="1" t="s">
        <v>4704</v>
      </c>
      <c r="B2680" s="2">
        <v>46081</v>
      </c>
      <c r="C2680" s="1" t="s">
        <v>2062</v>
      </c>
      <c r="D2680" s="1" t="s">
        <v>66</v>
      </c>
      <c r="E2680" s="1" t="s">
        <v>55</v>
      </c>
      <c r="F2680" s="1">
        <v>3051.43</v>
      </c>
      <c r="G2680" s="1" t="s">
        <v>89</v>
      </c>
      <c r="H2680" s="2">
        <v>46084</v>
      </c>
      <c r="I2680" s="1" t="s">
        <v>22</v>
      </c>
      <c r="J2680" s="1">
        <v>68.599999999999994</v>
      </c>
      <c r="K2680" s="1">
        <f>COUNTIF(A:A,bank_processed_transactions[[#This Row],[transaction_id]])</f>
        <v>1</v>
      </c>
    </row>
    <row r="2681" spans="1:11" x14ac:dyDescent="0.3">
      <c r="A2681" s="1" t="s">
        <v>1434</v>
      </c>
      <c r="B2681" s="2">
        <v>46072</v>
      </c>
      <c r="C2681" s="1" t="s">
        <v>798</v>
      </c>
      <c r="D2681" s="1" t="s">
        <v>12</v>
      </c>
      <c r="E2681" s="1" t="s">
        <v>55</v>
      </c>
      <c r="F2681" s="1">
        <v>7939.04</v>
      </c>
      <c r="G2681" s="1" t="s">
        <v>14</v>
      </c>
      <c r="H2681" s="2">
        <v>46074</v>
      </c>
      <c r="I2681" s="1" t="s">
        <v>22</v>
      </c>
      <c r="J2681" s="1">
        <v>54</v>
      </c>
      <c r="K2681" s="1">
        <f>COUNTIF(A:A,bank_processed_transactions[[#This Row],[transaction_id]])</f>
        <v>1</v>
      </c>
    </row>
    <row r="2682" spans="1:11" x14ac:dyDescent="0.3">
      <c r="A2682" s="1" t="s">
        <v>2959</v>
      </c>
      <c r="B2682" s="2">
        <v>46049</v>
      </c>
      <c r="C2682" s="1" t="s">
        <v>1915</v>
      </c>
      <c r="D2682" s="1" t="s">
        <v>46</v>
      </c>
      <c r="E2682" s="1" t="s">
        <v>13</v>
      </c>
      <c r="F2682" s="1">
        <v>10721.19</v>
      </c>
      <c r="G2682" s="1" t="s">
        <v>14</v>
      </c>
      <c r="H2682" s="2">
        <v>46052</v>
      </c>
      <c r="I2682" s="1" t="s">
        <v>22</v>
      </c>
      <c r="J2682" s="1">
        <v>31</v>
      </c>
      <c r="K2682" s="1">
        <f>COUNTIF(A:A,bank_processed_transactions[[#This Row],[transaction_id]])</f>
        <v>1</v>
      </c>
    </row>
    <row r="2683" spans="1:11" x14ac:dyDescent="0.3">
      <c r="A2683" s="1" t="s">
        <v>846</v>
      </c>
      <c r="B2683" s="2">
        <v>46047</v>
      </c>
      <c r="C2683" s="1" t="s">
        <v>372</v>
      </c>
      <c r="D2683" s="1" t="s">
        <v>12</v>
      </c>
      <c r="E2683" s="1" t="s">
        <v>13</v>
      </c>
      <c r="F2683" s="1">
        <v>4836.8900000000003</v>
      </c>
      <c r="G2683" s="1" t="s">
        <v>14</v>
      </c>
      <c r="H2683" s="2">
        <v>46047</v>
      </c>
      <c r="I2683" s="1" t="s">
        <v>22</v>
      </c>
      <c r="J2683" s="1">
        <v>9.9</v>
      </c>
      <c r="K2683" s="1">
        <f>COUNTIF(A:A,bank_processed_transactions[[#This Row],[transaction_id]])</f>
        <v>1</v>
      </c>
    </row>
    <row r="2684" spans="1:11" x14ac:dyDescent="0.3">
      <c r="A2684" s="1" t="s">
        <v>254</v>
      </c>
      <c r="B2684" s="2">
        <v>46033</v>
      </c>
      <c r="C2684" s="1" t="s">
        <v>255</v>
      </c>
      <c r="D2684" s="1" t="s">
        <v>66</v>
      </c>
      <c r="E2684" s="1" t="s">
        <v>55</v>
      </c>
      <c r="F2684" s="1">
        <v>4009.72</v>
      </c>
      <c r="G2684" s="1" t="s">
        <v>89</v>
      </c>
      <c r="H2684" s="2">
        <v>46033</v>
      </c>
      <c r="I2684" s="1" t="s">
        <v>15</v>
      </c>
      <c r="J2684" s="1">
        <v>25.4</v>
      </c>
      <c r="K2684" s="1">
        <f>COUNTIF(A:A,bank_processed_transactions[[#This Row],[transaction_id]])</f>
        <v>1</v>
      </c>
    </row>
    <row r="2685" spans="1:11" x14ac:dyDescent="0.3">
      <c r="A2685" s="1" t="s">
        <v>4362</v>
      </c>
      <c r="B2685" s="2">
        <v>46077</v>
      </c>
      <c r="C2685" s="1" t="s">
        <v>1228</v>
      </c>
      <c r="D2685" s="1" t="s">
        <v>18</v>
      </c>
      <c r="E2685" s="1" t="s">
        <v>27</v>
      </c>
      <c r="F2685" s="1">
        <v>902.01</v>
      </c>
      <c r="G2685" s="1" t="s">
        <v>14</v>
      </c>
      <c r="H2685" s="2">
        <v>46078</v>
      </c>
      <c r="I2685" s="1" t="s">
        <v>15</v>
      </c>
      <c r="J2685" s="1">
        <v>35.9</v>
      </c>
      <c r="K2685" s="1">
        <f>COUNTIF(A:A,bank_processed_transactions[[#This Row],[transaction_id]])</f>
        <v>1</v>
      </c>
    </row>
    <row r="2686" spans="1:11" x14ac:dyDescent="0.3">
      <c r="A2686" s="1" t="s">
        <v>3056</v>
      </c>
      <c r="B2686" s="2">
        <v>46084</v>
      </c>
      <c r="C2686" s="1" t="s">
        <v>3057</v>
      </c>
      <c r="D2686" s="1" t="s">
        <v>12</v>
      </c>
      <c r="E2686" s="1" t="s">
        <v>27</v>
      </c>
      <c r="F2686" s="1">
        <v>4600.76</v>
      </c>
      <c r="G2686" s="1" t="s">
        <v>94</v>
      </c>
      <c r="H2686" s="2">
        <v>46087</v>
      </c>
      <c r="I2686" s="1" t="s">
        <v>15</v>
      </c>
      <c r="J2686" s="1">
        <v>31.2</v>
      </c>
      <c r="K2686" s="1">
        <f>COUNTIF(A:A,bank_processed_transactions[[#This Row],[transaction_id]])</f>
        <v>1</v>
      </c>
    </row>
    <row r="2687" spans="1:11" x14ac:dyDescent="0.3">
      <c r="A2687" s="1" t="s">
        <v>3595</v>
      </c>
      <c r="B2687" s="2">
        <v>46091</v>
      </c>
      <c r="C2687" s="1" t="s">
        <v>463</v>
      </c>
      <c r="D2687" s="1" t="s">
        <v>66</v>
      </c>
      <c r="E2687" s="1" t="s">
        <v>27</v>
      </c>
      <c r="F2687" s="1">
        <v>4191.18</v>
      </c>
      <c r="G2687" s="1" t="s">
        <v>14</v>
      </c>
      <c r="H2687" s="2">
        <v>46094</v>
      </c>
      <c r="I2687" s="1" t="s">
        <v>22</v>
      </c>
      <c r="J2687" s="1">
        <v>40.5</v>
      </c>
      <c r="K2687" s="1">
        <f>COUNTIF(A:A,bank_processed_transactions[[#This Row],[transaction_id]])</f>
        <v>1</v>
      </c>
    </row>
    <row r="2688" spans="1:11" x14ac:dyDescent="0.3">
      <c r="A2688" s="1" t="s">
        <v>4177</v>
      </c>
      <c r="B2688" s="2">
        <v>46107</v>
      </c>
      <c r="C2688" s="1" t="s">
        <v>1615</v>
      </c>
      <c r="D2688" s="1" t="s">
        <v>35</v>
      </c>
      <c r="E2688" s="1" t="s">
        <v>13</v>
      </c>
      <c r="F2688" s="1">
        <v>924.9</v>
      </c>
      <c r="G2688" s="1" t="s">
        <v>14</v>
      </c>
      <c r="H2688" s="2">
        <v>46108</v>
      </c>
      <c r="I2688" s="1" t="s">
        <v>15</v>
      </c>
      <c r="J2688" s="1">
        <v>27.6</v>
      </c>
      <c r="K2688" s="1">
        <f>COUNTIF(A:A,bank_processed_transactions[[#This Row],[transaction_id]])</f>
        <v>1</v>
      </c>
    </row>
    <row r="2689" spans="1:11" x14ac:dyDescent="0.3">
      <c r="A2689" s="1" t="s">
        <v>1511</v>
      </c>
      <c r="B2689" s="2">
        <v>46042</v>
      </c>
      <c r="C2689" s="1" t="s">
        <v>1342</v>
      </c>
      <c r="D2689" s="1" t="s">
        <v>46</v>
      </c>
      <c r="E2689" s="1" t="s">
        <v>55</v>
      </c>
      <c r="F2689" s="1">
        <v>2016.91</v>
      </c>
      <c r="G2689" s="1" t="s">
        <v>14</v>
      </c>
      <c r="H2689" s="2">
        <v>46045</v>
      </c>
      <c r="I2689" s="1" t="s">
        <v>28</v>
      </c>
      <c r="J2689" s="1">
        <v>24.9</v>
      </c>
      <c r="K2689" s="1">
        <f>COUNTIF(A:A,bank_processed_transactions[[#This Row],[transaction_id]])</f>
        <v>1</v>
      </c>
    </row>
    <row r="2690" spans="1:11" x14ac:dyDescent="0.3">
      <c r="A2690" s="1" t="s">
        <v>1579</v>
      </c>
      <c r="B2690" s="2">
        <v>46044</v>
      </c>
      <c r="C2690" s="1" t="s">
        <v>217</v>
      </c>
      <c r="D2690" s="1" t="s">
        <v>18</v>
      </c>
      <c r="E2690" s="1" t="s">
        <v>21</v>
      </c>
      <c r="F2690" s="1">
        <v>1224.8699999999999</v>
      </c>
      <c r="G2690" s="1" t="s">
        <v>14</v>
      </c>
      <c r="H2690" s="2">
        <v>46045</v>
      </c>
      <c r="I2690" s="1" t="s">
        <v>22</v>
      </c>
      <c r="J2690" s="1">
        <v>37.799999999999997</v>
      </c>
      <c r="K2690" s="1">
        <f>COUNTIF(A:A,bank_processed_transactions[[#This Row],[transaction_id]])</f>
        <v>1</v>
      </c>
    </row>
    <row r="2691" spans="1:11" x14ac:dyDescent="0.3">
      <c r="A2691" s="1" t="s">
        <v>287</v>
      </c>
      <c r="B2691" s="2">
        <v>46059</v>
      </c>
      <c r="C2691" s="1" t="s">
        <v>288</v>
      </c>
      <c r="D2691" s="1" t="s">
        <v>12</v>
      </c>
      <c r="E2691" s="1" t="s">
        <v>21</v>
      </c>
      <c r="F2691" s="1">
        <v>5513.16</v>
      </c>
      <c r="G2691" s="1" t="s">
        <v>14</v>
      </c>
      <c r="H2691" s="2">
        <v>46060</v>
      </c>
      <c r="I2691" s="1" t="s">
        <v>15</v>
      </c>
      <c r="J2691" s="1">
        <v>26.7</v>
      </c>
      <c r="K2691" s="1">
        <f>COUNTIF(A:A,bank_processed_transactions[[#This Row],[transaction_id]])</f>
        <v>1</v>
      </c>
    </row>
    <row r="2692" spans="1:11" x14ac:dyDescent="0.3">
      <c r="A2692" s="1" t="s">
        <v>4883</v>
      </c>
      <c r="B2692" s="2">
        <v>46075</v>
      </c>
      <c r="C2692" s="1" t="s">
        <v>126</v>
      </c>
      <c r="D2692" s="1" t="s">
        <v>12</v>
      </c>
      <c r="E2692" s="1" t="s">
        <v>21</v>
      </c>
      <c r="F2692" s="1">
        <v>14250.65</v>
      </c>
      <c r="G2692" s="1" t="s">
        <v>14</v>
      </c>
      <c r="H2692" s="2">
        <v>46076</v>
      </c>
      <c r="I2692" s="1" t="s">
        <v>28</v>
      </c>
      <c r="J2692" s="1">
        <v>29.6</v>
      </c>
      <c r="K2692" s="1">
        <f>COUNTIF(A:A,bank_processed_transactions[[#This Row],[transaction_id]])</f>
        <v>1</v>
      </c>
    </row>
    <row r="2693" spans="1:11" x14ac:dyDescent="0.3">
      <c r="A2693" s="1" t="s">
        <v>3571</v>
      </c>
      <c r="B2693" s="2">
        <v>46090</v>
      </c>
      <c r="C2693" s="1" t="s">
        <v>324</v>
      </c>
      <c r="D2693" s="1" t="s">
        <v>12</v>
      </c>
      <c r="E2693" s="1" t="s">
        <v>21</v>
      </c>
      <c r="F2693" s="1">
        <v>9179.65</v>
      </c>
      <c r="G2693" s="1" t="s">
        <v>14</v>
      </c>
      <c r="H2693" s="2">
        <v>46093</v>
      </c>
      <c r="I2693" s="1" t="s">
        <v>22</v>
      </c>
      <c r="J2693" s="1">
        <v>23.9</v>
      </c>
      <c r="K2693" s="1">
        <f>COUNTIF(A:A,bank_processed_transactions[[#This Row],[transaction_id]])</f>
        <v>1</v>
      </c>
    </row>
    <row r="2694" spans="1:11" x14ac:dyDescent="0.3">
      <c r="A2694" s="1" t="s">
        <v>2227</v>
      </c>
      <c r="B2694" s="2">
        <v>46051</v>
      </c>
      <c r="C2694" s="1" t="s">
        <v>499</v>
      </c>
      <c r="D2694" s="1" t="s">
        <v>46</v>
      </c>
      <c r="E2694" s="1" t="s">
        <v>55</v>
      </c>
      <c r="F2694" s="1">
        <v>3958.89</v>
      </c>
      <c r="G2694" s="1" t="s">
        <v>14</v>
      </c>
      <c r="H2694" s="2">
        <v>46052</v>
      </c>
      <c r="I2694" s="1" t="s">
        <v>28</v>
      </c>
      <c r="J2694" s="1">
        <v>45.5</v>
      </c>
      <c r="K2694" s="1">
        <f>COUNTIF(A:A,bank_processed_transactions[[#This Row],[transaction_id]])</f>
        <v>1</v>
      </c>
    </row>
    <row r="2695" spans="1:11" x14ac:dyDescent="0.3">
      <c r="A2695" s="1" t="s">
        <v>4923</v>
      </c>
      <c r="B2695" s="2">
        <v>46083</v>
      </c>
      <c r="C2695" s="1" t="s">
        <v>198</v>
      </c>
      <c r="D2695" s="1" t="s">
        <v>12</v>
      </c>
      <c r="E2695" s="1" t="s">
        <v>55</v>
      </c>
      <c r="F2695" s="1">
        <v>7104.84</v>
      </c>
      <c r="G2695" s="1" t="s">
        <v>14</v>
      </c>
      <c r="H2695" s="2">
        <v>46083</v>
      </c>
      <c r="I2695" s="1" t="s">
        <v>15</v>
      </c>
      <c r="J2695" s="1">
        <v>29.1</v>
      </c>
      <c r="K2695" s="1">
        <f>COUNTIF(A:A,bank_processed_transactions[[#This Row],[transaction_id]])</f>
        <v>1</v>
      </c>
    </row>
    <row r="2696" spans="1:11" x14ac:dyDescent="0.3">
      <c r="A2696" s="1" t="s">
        <v>4276</v>
      </c>
      <c r="B2696" s="2">
        <v>46040</v>
      </c>
      <c r="C2696" s="1" t="s">
        <v>1371</v>
      </c>
      <c r="D2696" s="1" t="s">
        <v>66</v>
      </c>
      <c r="E2696" s="1" t="s">
        <v>27</v>
      </c>
      <c r="F2696" s="1">
        <v>137725.57999999999</v>
      </c>
      <c r="G2696" s="1" t="s">
        <v>14</v>
      </c>
      <c r="H2696" s="2">
        <v>46040</v>
      </c>
      <c r="I2696" s="1" t="s">
        <v>15</v>
      </c>
      <c r="J2696" s="1">
        <v>17.100000000000001</v>
      </c>
      <c r="K2696" s="1">
        <f>COUNTIF(A:A,bank_processed_transactions[[#This Row],[transaction_id]])</f>
        <v>1</v>
      </c>
    </row>
    <row r="2697" spans="1:11" x14ac:dyDescent="0.3">
      <c r="A2697" s="1" t="s">
        <v>545</v>
      </c>
      <c r="B2697" s="2">
        <v>46056</v>
      </c>
      <c r="C2697" s="1" t="s">
        <v>546</v>
      </c>
      <c r="D2697" s="1" t="s">
        <v>12</v>
      </c>
      <c r="E2697" s="1" t="s">
        <v>27</v>
      </c>
      <c r="F2697" s="1">
        <v>1891.69</v>
      </c>
      <c r="G2697" s="1" t="s">
        <v>14</v>
      </c>
      <c r="H2697" s="2">
        <v>46056</v>
      </c>
      <c r="I2697" s="1" t="s">
        <v>28</v>
      </c>
      <c r="J2697" s="1">
        <v>10.3</v>
      </c>
      <c r="K2697" s="1">
        <f>COUNTIF(A:A,bank_processed_transactions[[#This Row],[transaction_id]])</f>
        <v>1</v>
      </c>
    </row>
    <row r="2698" spans="1:11" x14ac:dyDescent="0.3">
      <c r="A2698" s="1" t="s">
        <v>2694</v>
      </c>
      <c r="B2698" s="2">
        <v>46080</v>
      </c>
      <c r="C2698" s="1" t="s">
        <v>896</v>
      </c>
      <c r="D2698" s="1" t="s">
        <v>12</v>
      </c>
      <c r="E2698" s="1" t="s">
        <v>13</v>
      </c>
      <c r="F2698" s="1">
        <v>15225.61</v>
      </c>
      <c r="G2698" s="1" t="s">
        <v>14</v>
      </c>
      <c r="H2698" s="2">
        <v>46080</v>
      </c>
      <c r="I2698" s="1" t="s">
        <v>15</v>
      </c>
      <c r="J2698" s="1">
        <v>29.4</v>
      </c>
      <c r="K2698" s="1">
        <f>COUNTIF(A:A,bank_processed_transactions[[#This Row],[transaction_id]])</f>
        <v>1</v>
      </c>
    </row>
    <row r="2699" spans="1:11" x14ac:dyDescent="0.3">
      <c r="A2699" s="1" t="s">
        <v>1608</v>
      </c>
      <c r="B2699" s="2">
        <v>46097</v>
      </c>
      <c r="C2699" s="1" t="s">
        <v>1609</v>
      </c>
      <c r="D2699" s="1" t="s">
        <v>35</v>
      </c>
      <c r="E2699" s="1" t="s">
        <v>13</v>
      </c>
      <c r="F2699" s="1">
        <v>6169.15</v>
      </c>
      <c r="G2699" s="1" t="s">
        <v>14</v>
      </c>
      <c r="H2699" s="2">
        <v>46098</v>
      </c>
      <c r="I2699" s="1" t="s">
        <v>22</v>
      </c>
      <c r="J2699" s="1">
        <v>4.8</v>
      </c>
      <c r="K2699" s="1">
        <f>COUNTIF(A:A,bank_processed_transactions[[#This Row],[transaction_id]])</f>
        <v>1</v>
      </c>
    </row>
    <row r="2700" spans="1:11" x14ac:dyDescent="0.3">
      <c r="A2700" s="1" t="s">
        <v>1237</v>
      </c>
      <c r="B2700" s="2">
        <v>46049</v>
      </c>
      <c r="C2700" s="1" t="s">
        <v>1238</v>
      </c>
      <c r="D2700" s="1" t="s">
        <v>46</v>
      </c>
      <c r="E2700" s="1" t="s">
        <v>21</v>
      </c>
      <c r="F2700" s="1">
        <v>7172.93</v>
      </c>
      <c r="G2700" s="1" t="s">
        <v>14</v>
      </c>
      <c r="H2700" s="2">
        <v>46049</v>
      </c>
      <c r="I2700" s="1" t="s">
        <v>28</v>
      </c>
      <c r="J2700" s="1">
        <v>25.1</v>
      </c>
      <c r="K2700" s="1">
        <f>COUNTIF(A:A,bank_processed_transactions[[#This Row],[transaction_id]])</f>
        <v>1</v>
      </c>
    </row>
    <row r="2701" spans="1:11" x14ac:dyDescent="0.3">
      <c r="A2701" s="1" t="s">
        <v>567</v>
      </c>
      <c r="B2701" s="2">
        <v>46026</v>
      </c>
      <c r="C2701" s="1" t="s">
        <v>568</v>
      </c>
      <c r="D2701" s="1" t="s">
        <v>12</v>
      </c>
      <c r="E2701" s="1" t="s">
        <v>27</v>
      </c>
      <c r="F2701" s="1">
        <v>2284.73</v>
      </c>
      <c r="G2701" s="1" t="s">
        <v>89</v>
      </c>
      <c r="H2701" s="2">
        <v>46026</v>
      </c>
      <c r="I2701" s="1" t="s">
        <v>28</v>
      </c>
      <c r="J2701" s="1">
        <v>27</v>
      </c>
      <c r="K2701" s="1">
        <f>COUNTIF(A:A,bank_processed_transactions[[#This Row],[transaction_id]])</f>
        <v>1</v>
      </c>
    </row>
    <row r="2702" spans="1:11" x14ac:dyDescent="0.3">
      <c r="A2702" s="1" t="s">
        <v>4078</v>
      </c>
      <c r="B2702" s="2">
        <v>46050</v>
      </c>
      <c r="C2702" s="1" t="s">
        <v>391</v>
      </c>
      <c r="D2702" s="1" t="s">
        <v>66</v>
      </c>
      <c r="E2702" s="1" t="s">
        <v>13</v>
      </c>
      <c r="F2702" s="1">
        <v>1056.46</v>
      </c>
      <c r="G2702" s="1" t="s">
        <v>14</v>
      </c>
      <c r="H2702" s="2">
        <v>46053</v>
      </c>
      <c r="I2702" s="1" t="s">
        <v>15</v>
      </c>
      <c r="J2702" s="1">
        <v>81.2</v>
      </c>
      <c r="K2702" s="1">
        <f>COUNTIF(A:A,bank_processed_transactions[[#This Row],[transaction_id]])</f>
        <v>1</v>
      </c>
    </row>
    <row r="2703" spans="1:11" x14ac:dyDescent="0.3">
      <c r="A2703" s="1" t="s">
        <v>4974</v>
      </c>
      <c r="B2703" s="2">
        <v>46056</v>
      </c>
      <c r="C2703" s="1" t="s">
        <v>4975</v>
      </c>
      <c r="D2703" s="1" t="s">
        <v>66</v>
      </c>
      <c r="E2703" s="1" t="s">
        <v>27</v>
      </c>
      <c r="F2703" s="1">
        <v>7710.59</v>
      </c>
      <c r="G2703" s="1" t="s">
        <v>94</v>
      </c>
      <c r="H2703" s="2">
        <v>46057</v>
      </c>
      <c r="I2703" s="1" t="s">
        <v>15</v>
      </c>
      <c r="J2703" s="1">
        <v>4.3</v>
      </c>
      <c r="K2703" s="1">
        <f>COUNTIF(A:A,bank_processed_transactions[[#This Row],[transaction_id]])</f>
        <v>1</v>
      </c>
    </row>
    <row r="2704" spans="1:11" x14ac:dyDescent="0.3">
      <c r="A2704" s="1" t="s">
        <v>4058</v>
      </c>
      <c r="B2704" s="2">
        <v>46085</v>
      </c>
      <c r="C2704" s="1" t="s">
        <v>1915</v>
      </c>
      <c r="D2704" s="1" t="s">
        <v>66</v>
      </c>
      <c r="E2704" s="1" t="s">
        <v>13</v>
      </c>
      <c r="F2704" s="1">
        <v>19241.84</v>
      </c>
      <c r="G2704" s="1" t="s">
        <v>14</v>
      </c>
      <c r="H2704" s="2">
        <v>46087</v>
      </c>
      <c r="I2704" s="1" t="s">
        <v>15</v>
      </c>
      <c r="J2704" s="1">
        <v>10.199999999999999</v>
      </c>
      <c r="K2704" s="1">
        <f>COUNTIF(A:A,bank_processed_transactions[[#This Row],[transaction_id]])</f>
        <v>1</v>
      </c>
    </row>
    <row r="2705" spans="1:11" x14ac:dyDescent="0.3">
      <c r="A2705" s="1" t="s">
        <v>3953</v>
      </c>
      <c r="B2705" s="2">
        <v>46045</v>
      </c>
      <c r="C2705" s="1" t="s">
        <v>1465</v>
      </c>
      <c r="D2705" s="1" t="s">
        <v>12</v>
      </c>
      <c r="E2705" s="1" t="s">
        <v>55</v>
      </c>
      <c r="F2705" s="1">
        <v>13005.82</v>
      </c>
      <c r="G2705" s="1" t="s">
        <v>14</v>
      </c>
      <c r="H2705" s="2">
        <v>46045</v>
      </c>
      <c r="I2705" s="1" t="s">
        <v>28</v>
      </c>
      <c r="J2705" s="1">
        <v>29.3</v>
      </c>
      <c r="K2705" s="1">
        <f>COUNTIF(A:A,bank_processed_transactions[[#This Row],[transaction_id]])</f>
        <v>1</v>
      </c>
    </row>
    <row r="2706" spans="1:11" x14ac:dyDescent="0.3">
      <c r="A2706" s="1" t="s">
        <v>1229</v>
      </c>
      <c r="B2706" s="2">
        <v>46060</v>
      </c>
      <c r="C2706" s="1" t="s">
        <v>1230</v>
      </c>
      <c r="D2706" s="1" t="s">
        <v>18</v>
      </c>
      <c r="E2706" s="1" t="s">
        <v>55</v>
      </c>
      <c r="F2706" s="1">
        <v>1748.47</v>
      </c>
      <c r="G2706" s="1" t="s">
        <v>14</v>
      </c>
      <c r="H2706" s="2">
        <v>46062</v>
      </c>
      <c r="I2706" s="1" t="s">
        <v>28</v>
      </c>
      <c r="J2706" s="1">
        <v>37.4</v>
      </c>
      <c r="K2706" s="1">
        <f>COUNTIF(A:A,bank_processed_transactions[[#This Row],[transaction_id]])</f>
        <v>1</v>
      </c>
    </row>
    <row r="2707" spans="1:11" x14ac:dyDescent="0.3">
      <c r="A2707" s="1" t="s">
        <v>3811</v>
      </c>
      <c r="B2707" s="2">
        <v>46039</v>
      </c>
      <c r="C2707" s="1" t="s">
        <v>1256</v>
      </c>
      <c r="D2707" s="1" t="s">
        <v>66</v>
      </c>
      <c r="E2707" s="1" t="s">
        <v>55</v>
      </c>
      <c r="F2707" s="1">
        <v>33064.71</v>
      </c>
      <c r="G2707" s="1" t="s">
        <v>14</v>
      </c>
      <c r="H2707" s="2">
        <v>46042</v>
      </c>
      <c r="I2707" s="1" t="s">
        <v>28</v>
      </c>
      <c r="J2707" s="1">
        <v>6.4</v>
      </c>
      <c r="K2707" s="1">
        <f>COUNTIF(A:A,bank_processed_transactions[[#This Row],[transaction_id]])</f>
        <v>1</v>
      </c>
    </row>
    <row r="2708" spans="1:11" x14ac:dyDescent="0.3">
      <c r="A2708" s="1" t="s">
        <v>4644</v>
      </c>
      <c r="B2708" s="2">
        <v>46045</v>
      </c>
      <c r="C2708" s="1" t="s">
        <v>2103</v>
      </c>
      <c r="D2708" s="1" t="s">
        <v>18</v>
      </c>
      <c r="E2708" s="1" t="s">
        <v>13</v>
      </c>
      <c r="F2708" s="1">
        <v>14530.83</v>
      </c>
      <c r="G2708" s="1" t="s">
        <v>14</v>
      </c>
      <c r="H2708" s="2">
        <v>46045</v>
      </c>
      <c r="I2708" s="1" t="s">
        <v>22</v>
      </c>
      <c r="J2708" s="1">
        <v>3.2</v>
      </c>
      <c r="K2708" s="1">
        <f>COUNTIF(A:A,bank_processed_transactions[[#This Row],[transaction_id]])</f>
        <v>1</v>
      </c>
    </row>
    <row r="2709" spans="1:11" x14ac:dyDescent="0.3">
      <c r="A2709" s="1" t="s">
        <v>3179</v>
      </c>
      <c r="B2709" s="2">
        <v>46078</v>
      </c>
      <c r="C2709" s="1" t="s">
        <v>723</v>
      </c>
      <c r="D2709" s="1" t="s">
        <v>66</v>
      </c>
      <c r="E2709" s="1" t="s">
        <v>55</v>
      </c>
      <c r="F2709" s="1">
        <v>5910.19</v>
      </c>
      <c r="G2709" s="1" t="s">
        <v>14</v>
      </c>
      <c r="H2709" s="2">
        <v>46080</v>
      </c>
      <c r="I2709" s="1" t="s">
        <v>28</v>
      </c>
      <c r="J2709" s="1">
        <v>73</v>
      </c>
      <c r="K2709" s="1">
        <f>COUNTIF(A:A,bank_processed_transactions[[#This Row],[transaction_id]])</f>
        <v>1</v>
      </c>
    </row>
    <row r="2710" spans="1:11" x14ac:dyDescent="0.3">
      <c r="A2710" s="1" t="s">
        <v>714</v>
      </c>
      <c r="B2710" s="2">
        <v>46110</v>
      </c>
      <c r="C2710" s="1" t="s">
        <v>715</v>
      </c>
      <c r="D2710" s="1" t="s">
        <v>35</v>
      </c>
      <c r="E2710" s="1" t="s">
        <v>27</v>
      </c>
      <c r="F2710" s="1">
        <v>3461.19</v>
      </c>
      <c r="G2710" s="1" t="s">
        <v>14</v>
      </c>
      <c r="H2710" s="2">
        <v>46112</v>
      </c>
      <c r="I2710" s="1" t="s">
        <v>28</v>
      </c>
      <c r="J2710" s="1">
        <v>16.8</v>
      </c>
      <c r="K2710" s="1">
        <f>COUNTIF(A:A,bank_processed_transactions[[#This Row],[transaction_id]])</f>
        <v>1</v>
      </c>
    </row>
    <row r="2711" spans="1:11" x14ac:dyDescent="0.3">
      <c r="A2711" s="1" t="s">
        <v>2856</v>
      </c>
      <c r="B2711" s="2">
        <v>46071</v>
      </c>
      <c r="C2711" s="1" t="s">
        <v>2236</v>
      </c>
      <c r="D2711" s="1" t="s">
        <v>12</v>
      </c>
      <c r="E2711" s="1" t="s">
        <v>21</v>
      </c>
      <c r="F2711" s="1">
        <v>4199.67</v>
      </c>
      <c r="G2711" s="1" t="s">
        <v>14</v>
      </c>
      <c r="H2711" s="2">
        <v>46073</v>
      </c>
      <c r="I2711" s="1" t="s">
        <v>22</v>
      </c>
      <c r="J2711" s="1">
        <v>37.700000000000003</v>
      </c>
      <c r="K2711" s="1">
        <f>COUNTIF(A:A,bank_processed_transactions[[#This Row],[transaction_id]])</f>
        <v>1</v>
      </c>
    </row>
    <row r="2712" spans="1:11" x14ac:dyDescent="0.3">
      <c r="A2712" s="1" t="s">
        <v>4652</v>
      </c>
      <c r="B2712" s="2">
        <v>46080</v>
      </c>
      <c r="C2712" s="1" t="s">
        <v>1356</v>
      </c>
      <c r="D2712" s="1" t="s">
        <v>66</v>
      </c>
      <c r="E2712" s="1" t="s">
        <v>13</v>
      </c>
      <c r="F2712" s="1">
        <v>4902.1000000000004</v>
      </c>
      <c r="G2712" s="1" t="s">
        <v>14</v>
      </c>
      <c r="H2712" s="2">
        <v>46081</v>
      </c>
      <c r="I2712" s="1" t="s">
        <v>15</v>
      </c>
      <c r="J2712" s="1">
        <v>39.799999999999997</v>
      </c>
      <c r="K2712" s="1">
        <f>COUNTIF(A:A,bank_processed_transactions[[#This Row],[transaction_id]])</f>
        <v>1</v>
      </c>
    </row>
    <row r="2713" spans="1:11" x14ac:dyDescent="0.3">
      <c r="A2713" s="1" t="s">
        <v>547</v>
      </c>
      <c r="B2713" s="2">
        <v>46072</v>
      </c>
      <c r="C2713" s="1" t="s">
        <v>548</v>
      </c>
      <c r="D2713" s="1" t="s">
        <v>12</v>
      </c>
      <c r="E2713" s="1" t="s">
        <v>13</v>
      </c>
      <c r="F2713" s="1">
        <v>745.64</v>
      </c>
      <c r="G2713" s="1" t="s">
        <v>94</v>
      </c>
      <c r="H2713" s="2">
        <v>46073</v>
      </c>
      <c r="I2713" s="1" t="s">
        <v>22</v>
      </c>
      <c r="J2713" s="1">
        <v>27.7</v>
      </c>
      <c r="K2713" s="1">
        <f>COUNTIF(A:A,bank_processed_transactions[[#This Row],[transaction_id]])</f>
        <v>1</v>
      </c>
    </row>
    <row r="2714" spans="1:11" x14ac:dyDescent="0.3">
      <c r="A2714" s="1" t="s">
        <v>1053</v>
      </c>
      <c r="B2714" s="2">
        <v>46077</v>
      </c>
      <c r="C2714" s="1" t="s">
        <v>1039</v>
      </c>
      <c r="D2714" s="1" t="s">
        <v>18</v>
      </c>
      <c r="E2714" s="1" t="s">
        <v>55</v>
      </c>
      <c r="F2714" s="1">
        <v>10484.790000000001</v>
      </c>
      <c r="G2714" s="1" t="s">
        <v>14</v>
      </c>
      <c r="H2714" s="2">
        <v>46080</v>
      </c>
      <c r="I2714" s="1" t="s">
        <v>28</v>
      </c>
      <c r="J2714" s="1">
        <v>8.6999999999999993</v>
      </c>
      <c r="K2714" s="1">
        <f>COUNTIF(A:A,bank_processed_transactions[[#This Row],[transaction_id]])</f>
        <v>1</v>
      </c>
    </row>
    <row r="2715" spans="1:11" x14ac:dyDescent="0.3">
      <c r="A2715" s="1" t="s">
        <v>4928</v>
      </c>
      <c r="B2715" s="2">
        <v>46089</v>
      </c>
      <c r="C2715" s="1" t="s">
        <v>3238</v>
      </c>
      <c r="D2715" s="1" t="s">
        <v>18</v>
      </c>
      <c r="E2715" s="1" t="s">
        <v>27</v>
      </c>
      <c r="F2715" s="1">
        <v>18805.3</v>
      </c>
      <c r="G2715" s="1" t="s">
        <v>14</v>
      </c>
      <c r="H2715" s="2">
        <v>46089</v>
      </c>
      <c r="I2715" s="1" t="s">
        <v>22</v>
      </c>
      <c r="J2715" s="1">
        <v>48.6</v>
      </c>
      <c r="K2715" s="1">
        <f>COUNTIF(A:A,bank_processed_transactions[[#This Row],[transaction_id]])</f>
        <v>1</v>
      </c>
    </row>
    <row r="2716" spans="1:11" x14ac:dyDescent="0.3">
      <c r="A2716" s="1" t="s">
        <v>2479</v>
      </c>
      <c r="B2716" s="2">
        <v>46089</v>
      </c>
      <c r="C2716" s="1" t="s">
        <v>255</v>
      </c>
      <c r="D2716" s="1" t="s">
        <v>35</v>
      </c>
      <c r="E2716" s="1" t="s">
        <v>21</v>
      </c>
      <c r="F2716" s="1">
        <v>2687.12</v>
      </c>
      <c r="G2716" s="1" t="s">
        <v>14</v>
      </c>
      <c r="H2716" s="2">
        <v>46090</v>
      </c>
      <c r="I2716" s="1" t="s">
        <v>15</v>
      </c>
      <c r="J2716" s="1">
        <v>5.7</v>
      </c>
      <c r="K2716" s="1">
        <f>COUNTIF(A:A,bank_processed_transactions[[#This Row],[transaction_id]])</f>
        <v>1</v>
      </c>
    </row>
    <row r="2717" spans="1:11" x14ac:dyDescent="0.3">
      <c r="A2717" s="1" t="s">
        <v>2224</v>
      </c>
      <c r="B2717" s="2">
        <v>46077</v>
      </c>
      <c r="C2717" s="1" t="s">
        <v>2169</v>
      </c>
      <c r="D2717" s="1" t="s">
        <v>66</v>
      </c>
      <c r="E2717" s="1" t="s">
        <v>55</v>
      </c>
      <c r="F2717" s="1">
        <v>18819.79</v>
      </c>
      <c r="G2717" s="1" t="s">
        <v>14</v>
      </c>
      <c r="H2717" s="2">
        <v>46079</v>
      </c>
      <c r="I2717" s="1" t="s">
        <v>15</v>
      </c>
      <c r="J2717" s="1">
        <v>39.4</v>
      </c>
      <c r="K2717" s="1">
        <f>COUNTIF(A:A,bank_processed_transactions[[#This Row],[transaction_id]])</f>
        <v>1</v>
      </c>
    </row>
    <row r="2718" spans="1:11" x14ac:dyDescent="0.3">
      <c r="A2718" s="1" t="s">
        <v>4623</v>
      </c>
      <c r="B2718" s="2">
        <v>46026</v>
      </c>
      <c r="C2718" s="1" t="s">
        <v>387</v>
      </c>
      <c r="D2718" s="1" t="s">
        <v>12</v>
      </c>
      <c r="E2718" s="1" t="s">
        <v>13</v>
      </c>
      <c r="F2718" s="1">
        <v>5846.55</v>
      </c>
      <c r="G2718" s="1" t="s">
        <v>14</v>
      </c>
      <c r="H2718" s="2">
        <v>46026</v>
      </c>
      <c r="I2718" s="1" t="s">
        <v>15</v>
      </c>
      <c r="J2718" s="1">
        <v>12.2</v>
      </c>
      <c r="K2718" s="1">
        <f>COUNTIF(A:A,bank_processed_transactions[[#This Row],[transaction_id]])</f>
        <v>1</v>
      </c>
    </row>
    <row r="2719" spans="1:11" x14ac:dyDescent="0.3">
      <c r="A2719" s="1" t="s">
        <v>4520</v>
      </c>
      <c r="B2719" s="2">
        <v>46034</v>
      </c>
      <c r="C2719" s="1" t="s">
        <v>1738</v>
      </c>
      <c r="D2719" s="1" t="s">
        <v>12</v>
      </c>
      <c r="E2719" s="1" t="s">
        <v>13</v>
      </c>
      <c r="F2719" s="1">
        <v>4374.3900000000003</v>
      </c>
      <c r="G2719" s="1" t="s">
        <v>14</v>
      </c>
      <c r="H2719" s="2">
        <v>46035</v>
      </c>
      <c r="I2719" s="1" t="s">
        <v>22</v>
      </c>
      <c r="J2719" s="1">
        <v>9.1999999999999993</v>
      </c>
      <c r="K2719" s="1">
        <f>COUNTIF(A:A,bank_processed_transactions[[#This Row],[transaction_id]])</f>
        <v>1</v>
      </c>
    </row>
    <row r="2720" spans="1:11" x14ac:dyDescent="0.3">
      <c r="A2720" s="1" t="s">
        <v>4856</v>
      </c>
      <c r="B2720" s="2">
        <v>46063</v>
      </c>
      <c r="C2720" s="1" t="s">
        <v>798</v>
      </c>
      <c r="D2720" s="1" t="s">
        <v>12</v>
      </c>
      <c r="E2720" s="1" t="s">
        <v>27</v>
      </c>
      <c r="F2720" s="1">
        <v>10757.8</v>
      </c>
      <c r="G2720" s="1" t="s">
        <v>14</v>
      </c>
      <c r="H2720" s="2">
        <v>46064</v>
      </c>
      <c r="I2720" s="1" t="s">
        <v>22</v>
      </c>
      <c r="J2720" s="1">
        <v>17.8</v>
      </c>
      <c r="K2720" s="1">
        <f>COUNTIF(A:A,bank_processed_transactions[[#This Row],[transaction_id]])</f>
        <v>1</v>
      </c>
    </row>
    <row r="2721" spans="1:11" x14ac:dyDescent="0.3">
      <c r="A2721" s="1" t="s">
        <v>4550</v>
      </c>
      <c r="B2721" s="2">
        <v>46063</v>
      </c>
      <c r="C2721" s="1" t="s">
        <v>198</v>
      </c>
      <c r="D2721" s="1" t="s">
        <v>12</v>
      </c>
      <c r="E2721" s="1" t="s">
        <v>55</v>
      </c>
      <c r="F2721" s="1">
        <v>4143.25</v>
      </c>
      <c r="G2721" s="1" t="s">
        <v>14</v>
      </c>
      <c r="H2721" s="2">
        <v>46066</v>
      </c>
      <c r="I2721" s="1" t="s">
        <v>15</v>
      </c>
      <c r="J2721" s="1">
        <v>30.5</v>
      </c>
      <c r="K2721" s="1">
        <f>COUNTIF(A:A,bank_processed_transactions[[#This Row],[transaction_id]])</f>
        <v>1</v>
      </c>
    </row>
    <row r="2722" spans="1:11" x14ac:dyDescent="0.3">
      <c r="A2722" s="1" t="s">
        <v>3634</v>
      </c>
      <c r="B2722" s="2">
        <v>46050</v>
      </c>
      <c r="C2722" s="1" t="s">
        <v>2634</v>
      </c>
      <c r="D2722" s="1" t="s">
        <v>66</v>
      </c>
      <c r="E2722" s="1" t="s">
        <v>55</v>
      </c>
      <c r="F2722" s="1">
        <v>3725.64</v>
      </c>
      <c r="G2722" s="1" t="s">
        <v>14</v>
      </c>
      <c r="H2722" s="2">
        <v>46052</v>
      </c>
      <c r="I2722" s="1" t="s">
        <v>15</v>
      </c>
      <c r="J2722" s="1">
        <v>44.8</v>
      </c>
      <c r="K2722" s="1">
        <f>COUNTIF(A:A,bank_processed_transactions[[#This Row],[transaction_id]])</f>
        <v>1</v>
      </c>
    </row>
    <row r="2723" spans="1:11" x14ac:dyDescent="0.3">
      <c r="A2723" s="1" t="s">
        <v>3456</v>
      </c>
      <c r="B2723" s="2">
        <v>46075</v>
      </c>
      <c r="C2723" s="1" t="s">
        <v>1816</v>
      </c>
      <c r="D2723" s="1" t="s">
        <v>35</v>
      </c>
      <c r="E2723" s="1" t="s">
        <v>55</v>
      </c>
      <c r="F2723" s="1">
        <v>218.43</v>
      </c>
      <c r="G2723" s="1" t="s">
        <v>14</v>
      </c>
      <c r="H2723" s="2">
        <v>46078</v>
      </c>
      <c r="I2723" s="1" t="s">
        <v>28</v>
      </c>
      <c r="J2723" s="1">
        <v>20.5</v>
      </c>
      <c r="K2723" s="1">
        <f>COUNTIF(A:A,bank_processed_transactions[[#This Row],[transaction_id]])</f>
        <v>1</v>
      </c>
    </row>
    <row r="2724" spans="1:11" x14ac:dyDescent="0.3">
      <c r="A2724" s="1" t="s">
        <v>3192</v>
      </c>
      <c r="B2724" s="2">
        <v>46061</v>
      </c>
      <c r="C2724" s="1" t="s">
        <v>3193</v>
      </c>
      <c r="D2724" s="1" t="s">
        <v>35</v>
      </c>
      <c r="E2724" s="1" t="s">
        <v>13</v>
      </c>
      <c r="F2724" s="1">
        <v>9251.75</v>
      </c>
      <c r="G2724" s="1" t="s">
        <v>14</v>
      </c>
      <c r="H2724" s="2">
        <v>46061</v>
      </c>
      <c r="I2724" s="1" t="s">
        <v>15</v>
      </c>
      <c r="J2724" s="1">
        <v>19.8</v>
      </c>
      <c r="K2724" s="1">
        <f>COUNTIF(A:A,bank_processed_transactions[[#This Row],[transaction_id]])</f>
        <v>1</v>
      </c>
    </row>
    <row r="2725" spans="1:11" x14ac:dyDescent="0.3">
      <c r="A2725" s="1" t="s">
        <v>3699</v>
      </c>
      <c r="B2725" s="2">
        <v>46054</v>
      </c>
      <c r="C2725" s="1" t="s">
        <v>149</v>
      </c>
      <c r="D2725" s="1" t="s">
        <v>35</v>
      </c>
      <c r="E2725" s="1" t="s">
        <v>27</v>
      </c>
      <c r="F2725" s="1">
        <v>8838.77</v>
      </c>
      <c r="G2725" s="1" t="s">
        <v>14</v>
      </c>
      <c r="H2725" s="2">
        <v>46055</v>
      </c>
      <c r="I2725" s="1" t="s">
        <v>22</v>
      </c>
      <c r="J2725" s="1">
        <v>65.400000000000006</v>
      </c>
      <c r="K2725" s="1">
        <f>COUNTIF(A:A,bank_processed_transactions[[#This Row],[transaction_id]])</f>
        <v>1</v>
      </c>
    </row>
    <row r="2726" spans="1:11" x14ac:dyDescent="0.3">
      <c r="A2726" s="1" t="s">
        <v>1439</v>
      </c>
      <c r="B2726" s="2">
        <v>46090</v>
      </c>
      <c r="C2726" s="1" t="s">
        <v>409</v>
      </c>
      <c r="D2726" s="1" t="s">
        <v>18</v>
      </c>
      <c r="E2726" s="1" t="s">
        <v>55</v>
      </c>
      <c r="F2726" s="1">
        <v>8280.9500000000007</v>
      </c>
      <c r="G2726" s="1" t="s">
        <v>14</v>
      </c>
      <c r="H2726" s="2">
        <v>46093</v>
      </c>
      <c r="I2726" s="1" t="s">
        <v>22</v>
      </c>
      <c r="J2726" s="1">
        <v>20.6</v>
      </c>
      <c r="K2726" s="1">
        <f>COUNTIF(A:A,bank_processed_transactions[[#This Row],[transaction_id]])</f>
        <v>1</v>
      </c>
    </row>
    <row r="2727" spans="1:11" x14ac:dyDescent="0.3">
      <c r="A2727" s="1" t="s">
        <v>3932</v>
      </c>
      <c r="B2727" s="2">
        <v>46049</v>
      </c>
      <c r="C2727" s="1" t="s">
        <v>3933</v>
      </c>
      <c r="D2727" s="1" t="s">
        <v>35</v>
      </c>
      <c r="E2727" s="1" t="s">
        <v>21</v>
      </c>
      <c r="F2727" s="1">
        <v>7993.8</v>
      </c>
      <c r="G2727" s="1" t="s">
        <v>14</v>
      </c>
      <c r="H2727" s="2">
        <v>46052</v>
      </c>
      <c r="I2727" s="1" t="s">
        <v>22</v>
      </c>
      <c r="J2727" s="1">
        <v>15.2</v>
      </c>
      <c r="K2727" s="1">
        <f>COUNTIF(A:A,bank_processed_transactions[[#This Row],[transaction_id]])</f>
        <v>1</v>
      </c>
    </row>
    <row r="2728" spans="1:11" x14ac:dyDescent="0.3">
      <c r="A2728" s="1" t="s">
        <v>4499</v>
      </c>
      <c r="B2728" s="2">
        <v>46025</v>
      </c>
      <c r="C2728" s="1" t="s">
        <v>525</v>
      </c>
      <c r="D2728" s="1" t="s">
        <v>18</v>
      </c>
      <c r="E2728" s="1" t="s">
        <v>55</v>
      </c>
      <c r="F2728" s="1">
        <v>2107.4499999999998</v>
      </c>
      <c r="G2728" s="1" t="s">
        <v>14</v>
      </c>
      <c r="H2728" s="2">
        <v>46026</v>
      </c>
      <c r="I2728" s="1" t="s">
        <v>28</v>
      </c>
      <c r="J2728" s="1">
        <v>33.6</v>
      </c>
      <c r="K2728" s="1">
        <f>COUNTIF(A:A,bank_processed_transactions[[#This Row],[transaction_id]])</f>
        <v>1</v>
      </c>
    </row>
    <row r="2729" spans="1:11" x14ac:dyDescent="0.3">
      <c r="A2729" s="1" t="s">
        <v>3313</v>
      </c>
      <c r="B2729" s="2">
        <v>46084</v>
      </c>
      <c r="C2729" s="1" t="s">
        <v>919</v>
      </c>
      <c r="D2729" s="1" t="s">
        <v>35</v>
      </c>
      <c r="E2729" s="1" t="s">
        <v>27</v>
      </c>
      <c r="F2729" s="1">
        <v>3997.56</v>
      </c>
      <c r="G2729" s="1" t="s">
        <v>14</v>
      </c>
      <c r="H2729" s="2">
        <v>46087</v>
      </c>
      <c r="I2729" s="1" t="s">
        <v>22</v>
      </c>
      <c r="J2729" s="1">
        <v>12.9</v>
      </c>
      <c r="K2729" s="1">
        <f>COUNTIF(A:A,bank_processed_transactions[[#This Row],[transaction_id]])</f>
        <v>1</v>
      </c>
    </row>
    <row r="2730" spans="1:11" x14ac:dyDescent="0.3">
      <c r="A2730" s="1" t="s">
        <v>583</v>
      </c>
      <c r="B2730" s="2">
        <v>46051</v>
      </c>
      <c r="C2730" s="1" t="s">
        <v>584</v>
      </c>
      <c r="D2730" s="1" t="s">
        <v>18</v>
      </c>
      <c r="E2730" s="1" t="s">
        <v>55</v>
      </c>
      <c r="F2730" s="1">
        <v>14662.13</v>
      </c>
      <c r="G2730" s="1" t="s">
        <v>14</v>
      </c>
      <c r="H2730" s="2">
        <v>46054</v>
      </c>
      <c r="I2730" s="1" t="s">
        <v>22</v>
      </c>
      <c r="J2730" s="1">
        <v>13.9</v>
      </c>
      <c r="K2730" s="1">
        <f>COUNTIF(A:A,bank_processed_transactions[[#This Row],[transaction_id]])</f>
        <v>1</v>
      </c>
    </row>
    <row r="2731" spans="1:11" x14ac:dyDescent="0.3">
      <c r="A2731" s="1" t="s">
        <v>2605</v>
      </c>
      <c r="B2731" s="2">
        <v>46025</v>
      </c>
      <c r="C2731" s="1" t="s">
        <v>1791</v>
      </c>
      <c r="D2731" s="1" t="s">
        <v>35</v>
      </c>
      <c r="E2731" s="1" t="s">
        <v>27</v>
      </c>
      <c r="F2731" s="1">
        <v>955</v>
      </c>
      <c r="G2731" s="1" t="s">
        <v>14</v>
      </c>
      <c r="H2731" s="2">
        <v>46026</v>
      </c>
      <c r="I2731" s="1" t="s">
        <v>22</v>
      </c>
      <c r="J2731" s="1">
        <v>11.7</v>
      </c>
      <c r="K2731" s="1">
        <f>COUNTIF(A:A,bank_processed_transactions[[#This Row],[transaction_id]])</f>
        <v>1</v>
      </c>
    </row>
    <row r="2732" spans="1:11" x14ac:dyDescent="0.3">
      <c r="A2732" s="1" t="s">
        <v>4444</v>
      </c>
      <c r="B2732" s="2">
        <v>46062</v>
      </c>
      <c r="C2732" s="1" t="s">
        <v>2680</v>
      </c>
      <c r="D2732" s="1" t="s">
        <v>12</v>
      </c>
      <c r="E2732" s="1" t="s">
        <v>27</v>
      </c>
      <c r="F2732" s="1">
        <v>6953.74</v>
      </c>
      <c r="G2732" s="1" t="s">
        <v>14</v>
      </c>
      <c r="H2732" s="2">
        <v>46064</v>
      </c>
      <c r="I2732" s="1" t="s">
        <v>22</v>
      </c>
      <c r="J2732" s="1">
        <v>4.0999999999999996</v>
      </c>
      <c r="K2732" s="1">
        <f>COUNTIF(A:A,bank_processed_transactions[[#This Row],[transaction_id]])</f>
        <v>1</v>
      </c>
    </row>
    <row r="2733" spans="1:11" x14ac:dyDescent="0.3">
      <c r="A2733" s="1" t="s">
        <v>3005</v>
      </c>
      <c r="B2733" s="2">
        <v>46073</v>
      </c>
      <c r="C2733" s="1" t="s">
        <v>672</v>
      </c>
      <c r="D2733" s="1" t="s">
        <v>12</v>
      </c>
      <c r="E2733" s="1" t="s">
        <v>21</v>
      </c>
      <c r="F2733" s="1">
        <v>17779.900000000001</v>
      </c>
      <c r="G2733" s="1" t="s">
        <v>14</v>
      </c>
      <c r="H2733" s="2">
        <v>46073</v>
      </c>
      <c r="I2733" s="1" t="s">
        <v>22</v>
      </c>
      <c r="J2733" s="1">
        <v>29.4</v>
      </c>
      <c r="K2733" s="1">
        <f>COUNTIF(A:A,bank_processed_transactions[[#This Row],[transaction_id]])</f>
        <v>1</v>
      </c>
    </row>
    <row r="2734" spans="1:11" x14ac:dyDescent="0.3">
      <c r="A2734" s="1" t="s">
        <v>1333</v>
      </c>
      <c r="B2734" s="2">
        <v>46098</v>
      </c>
      <c r="C2734" s="1" t="s">
        <v>1334</v>
      </c>
      <c r="D2734" s="1" t="s">
        <v>12</v>
      </c>
      <c r="E2734" s="1" t="s">
        <v>21</v>
      </c>
      <c r="F2734" s="1">
        <v>3145.22</v>
      </c>
      <c r="G2734" s="1" t="s">
        <v>14</v>
      </c>
      <c r="H2734" s="2">
        <v>46098</v>
      </c>
      <c r="I2734" s="1" t="s">
        <v>22</v>
      </c>
      <c r="J2734" s="1">
        <v>20.9</v>
      </c>
      <c r="K2734" s="1">
        <f>COUNTIF(A:A,bank_processed_transactions[[#This Row],[transaction_id]])</f>
        <v>1</v>
      </c>
    </row>
    <row r="2735" spans="1:11" x14ac:dyDescent="0.3">
      <c r="A2735" s="1" t="s">
        <v>4294</v>
      </c>
      <c r="B2735" s="2">
        <v>46063</v>
      </c>
      <c r="C2735" s="1" t="s">
        <v>3761</v>
      </c>
      <c r="D2735" s="1" t="s">
        <v>18</v>
      </c>
      <c r="E2735" s="1" t="s">
        <v>27</v>
      </c>
      <c r="F2735" s="1">
        <v>1638.47</v>
      </c>
      <c r="G2735" s="1" t="s">
        <v>14</v>
      </c>
      <c r="H2735" s="2">
        <v>46064</v>
      </c>
      <c r="I2735" s="1" t="s">
        <v>15</v>
      </c>
      <c r="J2735" s="1">
        <v>25.9</v>
      </c>
      <c r="K2735" s="1">
        <f>COUNTIF(A:A,bank_processed_transactions[[#This Row],[transaction_id]])</f>
        <v>1</v>
      </c>
    </row>
    <row r="2736" spans="1:11" x14ac:dyDescent="0.3">
      <c r="A2736" s="1" t="s">
        <v>2924</v>
      </c>
      <c r="B2736" s="2">
        <v>46079</v>
      </c>
      <c r="C2736" s="1" t="s">
        <v>463</v>
      </c>
      <c r="D2736" s="1" t="s">
        <v>12</v>
      </c>
      <c r="E2736" s="1" t="s">
        <v>13</v>
      </c>
      <c r="F2736" s="1">
        <v>2001.27</v>
      </c>
      <c r="G2736" s="1" t="s">
        <v>14</v>
      </c>
      <c r="H2736" s="2">
        <v>46081</v>
      </c>
      <c r="I2736" s="1" t="s">
        <v>15</v>
      </c>
      <c r="J2736" s="1">
        <v>25</v>
      </c>
      <c r="K2736" s="1">
        <f>COUNTIF(A:A,bank_processed_transactions[[#This Row],[transaction_id]])</f>
        <v>1</v>
      </c>
    </row>
    <row r="2737" spans="1:11" x14ac:dyDescent="0.3">
      <c r="A2737" s="1" t="s">
        <v>3696</v>
      </c>
      <c r="B2737" s="2">
        <v>46101</v>
      </c>
      <c r="C2737" s="1" t="s">
        <v>143</v>
      </c>
      <c r="D2737" s="1" t="s">
        <v>35</v>
      </c>
      <c r="E2737" s="1" t="s">
        <v>13</v>
      </c>
      <c r="F2737" s="1">
        <v>5103.08</v>
      </c>
      <c r="G2737" s="1" t="s">
        <v>14</v>
      </c>
      <c r="H2737" s="2">
        <v>46104</v>
      </c>
      <c r="I2737" s="1" t="s">
        <v>15</v>
      </c>
      <c r="J2737" s="1">
        <v>24.8</v>
      </c>
      <c r="K2737" s="1">
        <f>COUNTIF(A:A,bank_processed_transactions[[#This Row],[transaction_id]])</f>
        <v>1</v>
      </c>
    </row>
    <row r="2738" spans="1:11" x14ac:dyDescent="0.3">
      <c r="A2738" s="1" t="s">
        <v>4517</v>
      </c>
      <c r="B2738" s="2">
        <v>46095</v>
      </c>
      <c r="C2738" s="1" t="s">
        <v>1724</v>
      </c>
      <c r="D2738" s="1" t="s">
        <v>18</v>
      </c>
      <c r="E2738" s="1" t="s">
        <v>27</v>
      </c>
      <c r="F2738" s="1">
        <v>12377.92</v>
      </c>
      <c r="G2738" s="1" t="s">
        <v>14</v>
      </c>
      <c r="H2738" s="2">
        <v>46096</v>
      </c>
      <c r="I2738" s="1" t="s">
        <v>22</v>
      </c>
      <c r="J2738" s="1">
        <v>29.4</v>
      </c>
      <c r="K2738" s="1">
        <f>COUNTIF(A:A,bank_processed_transactions[[#This Row],[transaction_id]])</f>
        <v>1</v>
      </c>
    </row>
    <row r="2739" spans="1:11" x14ac:dyDescent="0.3">
      <c r="A2739" s="1" t="s">
        <v>2545</v>
      </c>
      <c r="B2739" s="2">
        <v>46088</v>
      </c>
      <c r="C2739" s="1" t="s">
        <v>919</v>
      </c>
      <c r="D2739" s="1" t="s">
        <v>12</v>
      </c>
      <c r="E2739" s="1" t="s">
        <v>13</v>
      </c>
      <c r="F2739" s="1">
        <v>11114.06</v>
      </c>
      <c r="G2739" s="1" t="s">
        <v>14</v>
      </c>
      <c r="H2739" s="2">
        <v>46090</v>
      </c>
      <c r="I2739" s="1" t="s">
        <v>15</v>
      </c>
      <c r="J2739" s="1">
        <v>12.4</v>
      </c>
      <c r="K2739" s="1">
        <f>COUNTIF(A:A,bank_processed_transactions[[#This Row],[transaction_id]])</f>
        <v>1</v>
      </c>
    </row>
    <row r="2740" spans="1:11" x14ac:dyDescent="0.3">
      <c r="A2740" s="1" t="s">
        <v>3592</v>
      </c>
      <c r="B2740" s="2">
        <v>46057</v>
      </c>
      <c r="C2740" s="1" t="s">
        <v>2459</v>
      </c>
      <c r="D2740" s="1" t="s">
        <v>66</v>
      </c>
      <c r="E2740" s="1" t="s">
        <v>55</v>
      </c>
      <c r="F2740" s="1">
        <v>5881.11</v>
      </c>
      <c r="G2740" s="1" t="s">
        <v>14</v>
      </c>
      <c r="H2740" s="2">
        <v>46059</v>
      </c>
      <c r="I2740" s="1" t="s">
        <v>15</v>
      </c>
      <c r="J2740" s="1">
        <v>18.2</v>
      </c>
      <c r="K2740" s="1">
        <f>COUNTIF(A:A,bank_processed_transactions[[#This Row],[transaction_id]])</f>
        <v>1</v>
      </c>
    </row>
    <row r="2741" spans="1:11" x14ac:dyDescent="0.3">
      <c r="A2741" s="1" t="s">
        <v>828</v>
      </c>
      <c r="B2741" s="2">
        <v>46064</v>
      </c>
      <c r="C2741" s="1" t="s">
        <v>829</v>
      </c>
      <c r="D2741" s="1" t="s">
        <v>12</v>
      </c>
      <c r="E2741" s="1" t="s">
        <v>21</v>
      </c>
      <c r="F2741" s="1">
        <v>2818.61</v>
      </c>
      <c r="G2741" s="1" t="s">
        <v>14</v>
      </c>
      <c r="H2741" s="2">
        <v>46064</v>
      </c>
      <c r="I2741" s="1" t="s">
        <v>22</v>
      </c>
      <c r="J2741" s="1">
        <v>72.7</v>
      </c>
      <c r="K2741" s="1">
        <f>COUNTIF(A:A,bank_processed_transactions[[#This Row],[transaction_id]])</f>
        <v>1</v>
      </c>
    </row>
    <row r="2742" spans="1:11" x14ac:dyDescent="0.3">
      <c r="A2742" s="1" t="s">
        <v>2402</v>
      </c>
      <c r="B2742" s="2">
        <v>46082</v>
      </c>
      <c r="C2742" s="1" t="s">
        <v>76</v>
      </c>
      <c r="D2742" s="1" t="s">
        <v>12</v>
      </c>
      <c r="E2742" s="1" t="s">
        <v>13</v>
      </c>
      <c r="F2742" s="1">
        <v>16096.82</v>
      </c>
      <c r="G2742" s="1" t="s">
        <v>94</v>
      </c>
      <c r="H2742" s="2">
        <v>46085</v>
      </c>
      <c r="I2742" s="1" t="s">
        <v>28</v>
      </c>
      <c r="J2742" s="1">
        <v>10.3</v>
      </c>
      <c r="K2742" s="1">
        <f>COUNTIF(A:A,bank_processed_transactions[[#This Row],[transaction_id]])</f>
        <v>1</v>
      </c>
    </row>
    <row r="2743" spans="1:11" x14ac:dyDescent="0.3">
      <c r="A2743" s="1" t="s">
        <v>462</v>
      </c>
      <c r="B2743" s="2">
        <v>46086</v>
      </c>
      <c r="C2743" s="1" t="s">
        <v>463</v>
      </c>
      <c r="D2743" s="1" t="s">
        <v>35</v>
      </c>
      <c r="E2743" s="1" t="s">
        <v>21</v>
      </c>
      <c r="F2743" s="1">
        <v>16696.240000000002</v>
      </c>
      <c r="G2743" s="1" t="s">
        <v>14</v>
      </c>
      <c r="H2743" s="2">
        <v>46088</v>
      </c>
      <c r="I2743" s="1" t="s">
        <v>15</v>
      </c>
      <c r="J2743" s="1">
        <v>63.6</v>
      </c>
      <c r="K2743" s="1">
        <f>COUNTIF(A:A,bank_processed_transactions[[#This Row],[transaction_id]])</f>
        <v>1</v>
      </c>
    </row>
    <row r="2744" spans="1:11" x14ac:dyDescent="0.3">
      <c r="A2744" s="1" t="s">
        <v>4821</v>
      </c>
      <c r="B2744" s="2">
        <v>46094</v>
      </c>
      <c r="C2744" s="1" t="s">
        <v>691</v>
      </c>
      <c r="D2744" s="1" t="s">
        <v>12</v>
      </c>
      <c r="E2744" s="1" t="s">
        <v>13</v>
      </c>
      <c r="F2744" s="1">
        <v>20872.89</v>
      </c>
      <c r="G2744" s="1" t="s">
        <v>14</v>
      </c>
      <c r="H2744" s="2">
        <v>46095</v>
      </c>
      <c r="I2744" s="1" t="s">
        <v>15</v>
      </c>
      <c r="J2744" s="1">
        <v>43.1</v>
      </c>
      <c r="K2744" s="1">
        <f>COUNTIF(A:A,bank_processed_transactions[[#This Row],[transaction_id]])</f>
        <v>1</v>
      </c>
    </row>
    <row r="2745" spans="1:11" x14ac:dyDescent="0.3">
      <c r="A2745" s="1" t="s">
        <v>4811</v>
      </c>
      <c r="B2745" s="2">
        <v>46038</v>
      </c>
      <c r="C2745" s="1" t="s">
        <v>70</v>
      </c>
      <c r="D2745" s="1" t="s">
        <v>12</v>
      </c>
      <c r="E2745" s="1" t="s">
        <v>21</v>
      </c>
      <c r="F2745" s="1">
        <v>3459.43</v>
      </c>
      <c r="G2745" s="1" t="s">
        <v>14</v>
      </c>
      <c r="H2745" s="2">
        <v>46041</v>
      </c>
      <c r="I2745" s="1" t="s">
        <v>15</v>
      </c>
      <c r="J2745" s="1">
        <v>10.4</v>
      </c>
      <c r="K2745" s="1">
        <f>COUNTIF(A:A,bank_processed_transactions[[#This Row],[transaction_id]])</f>
        <v>1</v>
      </c>
    </row>
    <row r="2746" spans="1:11" x14ac:dyDescent="0.3">
      <c r="A2746" s="1" t="s">
        <v>2296</v>
      </c>
      <c r="B2746" s="2">
        <v>46050</v>
      </c>
      <c r="C2746" s="1" t="s">
        <v>727</v>
      </c>
      <c r="D2746" s="1" t="s">
        <v>12</v>
      </c>
      <c r="E2746" s="1" t="s">
        <v>13</v>
      </c>
      <c r="F2746" s="1">
        <v>1166.44</v>
      </c>
      <c r="G2746" s="1" t="s">
        <v>14</v>
      </c>
      <c r="H2746" s="2">
        <v>46050</v>
      </c>
      <c r="I2746" s="1" t="s">
        <v>22</v>
      </c>
      <c r="J2746" s="1">
        <v>42.8</v>
      </c>
      <c r="K2746" s="1">
        <f>COUNTIF(A:A,bank_processed_transactions[[#This Row],[transaction_id]])</f>
        <v>1</v>
      </c>
    </row>
    <row r="2747" spans="1:11" x14ac:dyDescent="0.3">
      <c r="A2747" s="1" t="s">
        <v>1000</v>
      </c>
      <c r="B2747" s="2">
        <v>46105</v>
      </c>
      <c r="C2747" s="1" t="s">
        <v>1001</v>
      </c>
      <c r="D2747" s="1" t="s">
        <v>12</v>
      </c>
      <c r="E2747" s="1" t="s">
        <v>55</v>
      </c>
      <c r="F2747" s="1">
        <v>9494.94</v>
      </c>
      <c r="G2747" s="1" t="s">
        <v>14</v>
      </c>
      <c r="H2747" s="2">
        <v>46108</v>
      </c>
      <c r="I2747" s="1" t="s">
        <v>15</v>
      </c>
      <c r="J2747" s="1">
        <v>62.8</v>
      </c>
      <c r="K2747" s="1">
        <f>COUNTIF(A:A,bank_processed_transactions[[#This Row],[transaction_id]])</f>
        <v>1</v>
      </c>
    </row>
    <row r="2748" spans="1:11" x14ac:dyDescent="0.3">
      <c r="A2748" s="1" t="s">
        <v>1182</v>
      </c>
      <c r="B2748" s="2">
        <v>46082</v>
      </c>
      <c r="C2748" s="1" t="s">
        <v>84</v>
      </c>
      <c r="D2748" s="1" t="s">
        <v>12</v>
      </c>
      <c r="E2748" s="1" t="s">
        <v>27</v>
      </c>
      <c r="F2748" s="1">
        <v>15997.85</v>
      </c>
      <c r="G2748" s="1" t="s">
        <v>14</v>
      </c>
      <c r="H2748" s="2">
        <v>46084</v>
      </c>
      <c r="I2748" s="1" t="s">
        <v>22</v>
      </c>
      <c r="J2748" s="1">
        <v>21.1</v>
      </c>
      <c r="K2748" s="1">
        <f>COUNTIF(A:A,bank_processed_transactions[[#This Row],[transaction_id]])</f>
        <v>2</v>
      </c>
    </row>
    <row r="2749" spans="1:11" x14ac:dyDescent="0.3">
      <c r="A2749" s="1" t="s">
        <v>1182</v>
      </c>
      <c r="B2749" s="2">
        <v>46082</v>
      </c>
      <c r="C2749" s="1" t="s">
        <v>84</v>
      </c>
      <c r="D2749" s="1" t="s">
        <v>12</v>
      </c>
      <c r="E2749" s="1" t="s">
        <v>27</v>
      </c>
      <c r="F2749" s="1">
        <v>15997.85</v>
      </c>
      <c r="G2749" s="1" t="s">
        <v>14</v>
      </c>
      <c r="H2749" s="2">
        <v>46085</v>
      </c>
      <c r="I2749" s="1" t="s">
        <v>22</v>
      </c>
      <c r="J2749" s="1">
        <v>21.1</v>
      </c>
      <c r="K2749" s="1">
        <f>COUNTIF(A:A,bank_processed_transactions[[#This Row],[transaction_id]])</f>
        <v>2</v>
      </c>
    </row>
    <row r="2750" spans="1:11" x14ac:dyDescent="0.3">
      <c r="A2750" s="1" t="s">
        <v>1769</v>
      </c>
      <c r="B2750" s="2">
        <v>46066</v>
      </c>
      <c r="C2750" s="1" t="s">
        <v>1541</v>
      </c>
      <c r="D2750" s="1" t="s">
        <v>12</v>
      </c>
      <c r="E2750" s="1" t="s">
        <v>13</v>
      </c>
      <c r="F2750" s="1">
        <v>1513.36</v>
      </c>
      <c r="G2750" s="1" t="s">
        <v>14</v>
      </c>
      <c r="H2750" s="2">
        <v>46068</v>
      </c>
      <c r="I2750" s="1" t="s">
        <v>22</v>
      </c>
      <c r="J2750" s="1">
        <v>5.8</v>
      </c>
      <c r="K2750" s="1">
        <f>COUNTIF(A:A,bank_processed_transactions[[#This Row],[transaction_id]])</f>
        <v>1</v>
      </c>
    </row>
    <row r="2751" spans="1:11" x14ac:dyDescent="0.3">
      <c r="A2751" s="1" t="s">
        <v>1113</v>
      </c>
      <c r="B2751" s="2">
        <v>46025</v>
      </c>
      <c r="C2751" s="1" t="s">
        <v>1114</v>
      </c>
      <c r="D2751" s="1" t="s">
        <v>66</v>
      </c>
      <c r="E2751" s="1" t="s">
        <v>21</v>
      </c>
      <c r="F2751" s="1">
        <v>39188.89</v>
      </c>
      <c r="G2751" s="1" t="s">
        <v>14</v>
      </c>
      <c r="H2751" s="2">
        <v>46027</v>
      </c>
      <c r="I2751" s="1" t="s">
        <v>15</v>
      </c>
      <c r="J2751" s="1">
        <v>38.799999999999997</v>
      </c>
      <c r="K2751" s="1">
        <f>COUNTIF(A:A,bank_processed_transactions[[#This Row],[transaction_id]])</f>
        <v>1</v>
      </c>
    </row>
    <row r="2752" spans="1:11" x14ac:dyDescent="0.3">
      <c r="A2752" s="1" t="s">
        <v>587</v>
      </c>
      <c r="B2752" s="2">
        <v>46112</v>
      </c>
      <c r="C2752" s="1" t="s">
        <v>588</v>
      </c>
      <c r="D2752" s="1" t="s">
        <v>66</v>
      </c>
      <c r="E2752" s="1" t="s">
        <v>55</v>
      </c>
      <c r="F2752" s="1">
        <v>110584.64</v>
      </c>
      <c r="G2752" s="1" t="s">
        <v>14</v>
      </c>
      <c r="H2752" s="2">
        <v>46115</v>
      </c>
      <c r="I2752" s="1" t="s">
        <v>15</v>
      </c>
      <c r="J2752" s="1">
        <v>38.799999999999997</v>
      </c>
      <c r="K2752" s="1">
        <f>COUNTIF(A:A,bank_processed_transactions[[#This Row],[transaction_id]])</f>
        <v>1</v>
      </c>
    </row>
    <row r="2753" spans="1:11" x14ac:dyDescent="0.3">
      <c r="A2753" s="1" t="s">
        <v>4298</v>
      </c>
      <c r="B2753" s="2">
        <v>46084</v>
      </c>
      <c r="C2753" s="1" t="s">
        <v>211</v>
      </c>
      <c r="D2753" s="1" t="s">
        <v>66</v>
      </c>
      <c r="E2753" s="1" t="s">
        <v>21</v>
      </c>
      <c r="F2753" s="1">
        <v>1147.1500000000001</v>
      </c>
      <c r="G2753" s="1" t="s">
        <v>14</v>
      </c>
      <c r="H2753" s="2">
        <v>46086</v>
      </c>
      <c r="I2753" s="1" t="s">
        <v>22</v>
      </c>
      <c r="J2753" s="1">
        <v>97</v>
      </c>
      <c r="K2753" s="1">
        <f>COUNTIF(A:A,bank_processed_transactions[[#This Row],[transaction_id]])</f>
        <v>1</v>
      </c>
    </row>
    <row r="2754" spans="1:11" x14ac:dyDescent="0.3">
      <c r="A2754" s="1" t="s">
        <v>2277</v>
      </c>
      <c r="B2754" s="2">
        <v>46048</v>
      </c>
      <c r="C2754" s="1" t="s">
        <v>271</v>
      </c>
      <c r="D2754" s="1" t="s">
        <v>35</v>
      </c>
      <c r="E2754" s="1" t="s">
        <v>27</v>
      </c>
      <c r="F2754" s="1">
        <v>1711.12</v>
      </c>
      <c r="G2754" s="1" t="s">
        <v>14</v>
      </c>
      <c r="H2754" s="2">
        <v>46050</v>
      </c>
      <c r="I2754" s="1" t="s">
        <v>28</v>
      </c>
      <c r="J2754" s="1">
        <v>56.9</v>
      </c>
      <c r="K2754" s="1">
        <f>COUNTIF(A:A,bank_processed_transactions[[#This Row],[transaction_id]])</f>
        <v>1</v>
      </c>
    </row>
    <row r="2755" spans="1:11" x14ac:dyDescent="0.3">
      <c r="A2755" s="1" t="s">
        <v>1442</v>
      </c>
      <c r="B2755" s="2">
        <v>46087</v>
      </c>
      <c r="C2755" s="1" t="s">
        <v>1443</v>
      </c>
      <c r="D2755" s="1" t="s">
        <v>12</v>
      </c>
      <c r="E2755" s="1" t="s">
        <v>13</v>
      </c>
      <c r="F2755" s="1">
        <v>974.12</v>
      </c>
      <c r="G2755" s="1" t="s">
        <v>14</v>
      </c>
      <c r="H2755" s="2">
        <v>46089</v>
      </c>
      <c r="I2755" s="1" t="s">
        <v>15</v>
      </c>
      <c r="J2755" s="1">
        <v>18.2</v>
      </c>
      <c r="K2755" s="1">
        <f>COUNTIF(A:A,bank_processed_transactions[[#This Row],[transaction_id]])</f>
        <v>1</v>
      </c>
    </row>
    <row r="2756" spans="1:11" x14ac:dyDescent="0.3">
      <c r="A2756" s="1" t="s">
        <v>3656</v>
      </c>
      <c r="B2756" s="2">
        <v>46060</v>
      </c>
      <c r="C2756" s="1" t="s">
        <v>397</v>
      </c>
      <c r="D2756" s="1" t="s">
        <v>12</v>
      </c>
      <c r="E2756" s="1" t="s">
        <v>13</v>
      </c>
      <c r="F2756" s="1">
        <v>2172.75</v>
      </c>
      <c r="G2756" s="1" t="s">
        <v>14</v>
      </c>
      <c r="H2756" s="2">
        <v>46063</v>
      </c>
      <c r="I2756" s="1" t="s">
        <v>28</v>
      </c>
      <c r="J2756" s="1">
        <v>99.1</v>
      </c>
      <c r="K2756" s="1">
        <f>COUNTIF(A:A,bank_processed_transactions[[#This Row],[transaction_id]])</f>
        <v>1</v>
      </c>
    </row>
    <row r="2757" spans="1:11" x14ac:dyDescent="0.3">
      <c r="A2757" s="1" t="s">
        <v>3880</v>
      </c>
      <c r="B2757" s="2">
        <v>46028</v>
      </c>
      <c r="C2757" s="1" t="s">
        <v>867</v>
      </c>
      <c r="D2757" s="1" t="s">
        <v>18</v>
      </c>
      <c r="E2757" s="1" t="s">
        <v>13</v>
      </c>
      <c r="F2757" s="1">
        <v>1402.76</v>
      </c>
      <c r="G2757" s="1" t="s">
        <v>14</v>
      </c>
      <c r="H2757" s="2">
        <v>46028</v>
      </c>
      <c r="I2757" s="1" t="s">
        <v>15</v>
      </c>
      <c r="J2757" s="1">
        <v>39.6</v>
      </c>
      <c r="K2757" s="1">
        <f>COUNTIF(A:A,bank_processed_transactions[[#This Row],[transaction_id]])</f>
        <v>1</v>
      </c>
    </row>
    <row r="2758" spans="1:11" x14ac:dyDescent="0.3">
      <c r="A2758" s="1" t="s">
        <v>3153</v>
      </c>
      <c r="B2758" s="2">
        <v>46101</v>
      </c>
      <c r="C2758" s="1" t="s">
        <v>1193</v>
      </c>
      <c r="D2758" s="1" t="s">
        <v>12</v>
      </c>
      <c r="E2758" s="1" t="s">
        <v>21</v>
      </c>
      <c r="F2758" s="1">
        <v>3152.28</v>
      </c>
      <c r="G2758" s="1" t="s">
        <v>14</v>
      </c>
      <c r="H2758" s="2">
        <v>46102</v>
      </c>
      <c r="I2758" s="1" t="s">
        <v>22</v>
      </c>
      <c r="J2758" s="1">
        <v>35.4</v>
      </c>
      <c r="K2758" s="1">
        <f>COUNTIF(A:A,bank_processed_transactions[[#This Row],[transaction_id]])</f>
        <v>1</v>
      </c>
    </row>
    <row r="2759" spans="1:11" x14ac:dyDescent="0.3">
      <c r="A2759" s="1" t="s">
        <v>97</v>
      </c>
      <c r="B2759" s="2">
        <v>46032</v>
      </c>
      <c r="C2759" s="1" t="s">
        <v>98</v>
      </c>
      <c r="D2759" s="1" t="s">
        <v>12</v>
      </c>
      <c r="E2759" s="1" t="s">
        <v>21</v>
      </c>
      <c r="F2759" s="1">
        <v>20673.66</v>
      </c>
      <c r="G2759" s="1" t="s">
        <v>14</v>
      </c>
      <c r="H2759" s="2">
        <v>46033</v>
      </c>
      <c r="I2759" s="1" t="s">
        <v>15</v>
      </c>
      <c r="J2759" s="1">
        <v>23.7</v>
      </c>
      <c r="K2759" s="1">
        <f>COUNTIF(A:A,bank_processed_transactions[[#This Row],[transaction_id]])</f>
        <v>1</v>
      </c>
    </row>
    <row r="2760" spans="1:11" x14ac:dyDescent="0.3">
      <c r="A2760" s="1" t="s">
        <v>4876</v>
      </c>
      <c r="B2760" s="2">
        <v>46082</v>
      </c>
      <c r="C2760" s="1" t="s">
        <v>603</v>
      </c>
      <c r="D2760" s="1" t="s">
        <v>35</v>
      </c>
      <c r="E2760" s="1" t="s">
        <v>27</v>
      </c>
      <c r="F2760" s="1">
        <v>9132.35</v>
      </c>
      <c r="G2760" s="1" t="s">
        <v>14</v>
      </c>
      <c r="H2760" s="2">
        <v>46083</v>
      </c>
      <c r="I2760" s="1" t="s">
        <v>15</v>
      </c>
      <c r="J2760" s="1">
        <v>25.6</v>
      </c>
      <c r="K2760" s="1">
        <f>COUNTIF(A:A,bank_processed_transactions[[#This Row],[transaction_id]])</f>
        <v>1</v>
      </c>
    </row>
    <row r="2761" spans="1:11" x14ac:dyDescent="0.3">
      <c r="A2761" s="1" t="s">
        <v>1904</v>
      </c>
      <c r="B2761" s="2">
        <v>46040</v>
      </c>
      <c r="C2761" s="1" t="s">
        <v>196</v>
      </c>
      <c r="D2761" s="1" t="s">
        <v>12</v>
      </c>
      <c r="E2761" s="1" t="s">
        <v>21</v>
      </c>
      <c r="F2761" s="1">
        <v>46536.76</v>
      </c>
      <c r="G2761" s="1" t="s">
        <v>14</v>
      </c>
      <c r="H2761" s="2">
        <v>46042</v>
      </c>
      <c r="I2761" s="1" t="s">
        <v>15</v>
      </c>
      <c r="J2761" s="1">
        <v>40.1</v>
      </c>
      <c r="K2761" s="1">
        <f>COUNTIF(A:A,bank_processed_transactions[[#This Row],[transaction_id]])</f>
        <v>1</v>
      </c>
    </row>
    <row r="2762" spans="1:11" x14ac:dyDescent="0.3">
      <c r="A2762" s="1" t="s">
        <v>2618</v>
      </c>
      <c r="B2762" s="2">
        <v>46093</v>
      </c>
      <c r="C2762" s="1" t="s">
        <v>249</v>
      </c>
      <c r="D2762" s="1" t="s">
        <v>66</v>
      </c>
      <c r="E2762" s="1" t="s">
        <v>13</v>
      </c>
      <c r="F2762" s="1">
        <v>8557.7199999999993</v>
      </c>
      <c r="G2762" s="1" t="s">
        <v>14</v>
      </c>
      <c r="H2762" s="2">
        <v>46094</v>
      </c>
      <c r="I2762" s="1" t="s">
        <v>22</v>
      </c>
      <c r="J2762" s="1">
        <v>21.6</v>
      </c>
      <c r="K2762" s="1">
        <f>COUNTIF(A:A,bank_processed_transactions[[#This Row],[transaction_id]])</f>
        <v>1</v>
      </c>
    </row>
    <row r="2763" spans="1:11" x14ac:dyDescent="0.3">
      <c r="A2763" s="1" t="s">
        <v>1109</v>
      </c>
      <c r="B2763" s="2">
        <v>46085</v>
      </c>
      <c r="C2763" s="1" t="s">
        <v>1110</v>
      </c>
      <c r="D2763" s="1" t="s">
        <v>12</v>
      </c>
      <c r="E2763" s="1" t="s">
        <v>13</v>
      </c>
      <c r="F2763" s="1">
        <v>2685.5</v>
      </c>
      <c r="G2763" s="1" t="s">
        <v>14</v>
      </c>
      <c r="H2763" s="2">
        <v>46090</v>
      </c>
      <c r="I2763" s="1" t="s">
        <v>22</v>
      </c>
      <c r="J2763" s="1">
        <v>35.1</v>
      </c>
      <c r="K2763" s="1">
        <f>COUNTIF(A:A,bank_processed_transactions[[#This Row],[transaction_id]])</f>
        <v>1</v>
      </c>
    </row>
    <row r="2764" spans="1:11" x14ac:dyDescent="0.3">
      <c r="A2764" s="1" t="s">
        <v>3431</v>
      </c>
      <c r="B2764" s="2">
        <v>46054</v>
      </c>
      <c r="C2764" s="1" t="s">
        <v>1899</v>
      </c>
      <c r="D2764" s="1" t="s">
        <v>12</v>
      </c>
      <c r="E2764" s="1" t="s">
        <v>13</v>
      </c>
      <c r="F2764" s="1">
        <v>1867.66</v>
      </c>
      <c r="G2764" s="1" t="s">
        <v>14</v>
      </c>
      <c r="H2764" s="2">
        <v>46054</v>
      </c>
      <c r="I2764" s="1" t="s">
        <v>15</v>
      </c>
      <c r="J2764" s="1">
        <v>6</v>
      </c>
      <c r="K2764" s="1">
        <f>COUNTIF(A:A,bank_processed_transactions[[#This Row],[transaction_id]])</f>
        <v>1</v>
      </c>
    </row>
    <row r="2765" spans="1:11" x14ac:dyDescent="0.3">
      <c r="A2765" s="1" t="s">
        <v>1618</v>
      </c>
      <c r="B2765" s="2">
        <v>46072</v>
      </c>
      <c r="C2765" s="1" t="s">
        <v>871</v>
      </c>
      <c r="D2765" s="1" t="s">
        <v>35</v>
      </c>
      <c r="E2765" s="1" t="s">
        <v>13</v>
      </c>
      <c r="F2765" s="1">
        <v>367.66</v>
      </c>
      <c r="G2765" s="1" t="s">
        <v>14</v>
      </c>
      <c r="H2765" s="2">
        <v>46073</v>
      </c>
      <c r="I2765" s="1" t="s">
        <v>22</v>
      </c>
      <c r="J2765" s="1">
        <v>9.1999999999999993</v>
      </c>
      <c r="K2765" s="1">
        <f>COUNTIF(A:A,bank_processed_transactions[[#This Row],[transaction_id]])</f>
        <v>1</v>
      </c>
    </row>
    <row r="2766" spans="1:11" x14ac:dyDescent="0.3">
      <c r="A2766" s="1" t="s">
        <v>4664</v>
      </c>
      <c r="B2766" s="2">
        <v>46090</v>
      </c>
      <c r="C2766" s="1" t="s">
        <v>1455</v>
      </c>
      <c r="D2766" s="1" t="s">
        <v>12</v>
      </c>
      <c r="E2766" s="1" t="s">
        <v>13</v>
      </c>
      <c r="F2766" s="1">
        <v>4103.87</v>
      </c>
      <c r="G2766" s="1" t="s">
        <v>14</v>
      </c>
      <c r="H2766" s="2">
        <v>46091</v>
      </c>
      <c r="I2766" s="1" t="s">
        <v>22</v>
      </c>
      <c r="J2766" s="1">
        <v>28.3</v>
      </c>
      <c r="K2766" s="1">
        <f>COUNTIF(A:A,bank_processed_transactions[[#This Row],[transaction_id]])</f>
        <v>1</v>
      </c>
    </row>
    <row r="2767" spans="1:11" x14ac:dyDescent="0.3">
      <c r="A2767" s="1" t="s">
        <v>939</v>
      </c>
      <c r="B2767" s="2">
        <v>46038</v>
      </c>
      <c r="C2767" s="1" t="s">
        <v>940</v>
      </c>
      <c r="D2767" s="1" t="s">
        <v>66</v>
      </c>
      <c r="E2767" s="1" t="s">
        <v>13</v>
      </c>
      <c r="F2767" s="1">
        <v>1878.74</v>
      </c>
      <c r="G2767" s="1" t="s">
        <v>14</v>
      </c>
      <c r="H2767" s="2">
        <v>46039</v>
      </c>
      <c r="I2767" s="1" t="s">
        <v>28</v>
      </c>
      <c r="J2767" s="1">
        <v>32.5</v>
      </c>
      <c r="K2767" s="1">
        <f>COUNTIF(A:A,bank_processed_transactions[[#This Row],[transaction_id]])</f>
        <v>1</v>
      </c>
    </row>
    <row r="2768" spans="1:11" x14ac:dyDescent="0.3">
      <c r="A2768" s="1" t="s">
        <v>1662</v>
      </c>
      <c r="B2768" s="2">
        <v>46030</v>
      </c>
      <c r="C2768" s="1" t="s">
        <v>1645</v>
      </c>
      <c r="D2768" s="1" t="s">
        <v>18</v>
      </c>
      <c r="E2768" s="1" t="s">
        <v>55</v>
      </c>
      <c r="F2768" s="1">
        <v>521.13</v>
      </c>
      <c r="G2768" s="1" t="s">
        <v>14</v>
      </c>
      <c r="H2768" s="2">
        <v>46033</v>
      </c>
      <c r="I2768" s="1" t="s">
        <v>15</v>
      </c>
      <c r="J2768" s="1">
        <v>23.9</v>
      </c>
      <c r="K2768" s="1">
        <f>COUNTIF(A:A,bank_processed_transactions[[#This Row],[transaction_id]])</f>
        <v>1</v>
      </c>
    </row>
    <row r="2769" spans="1:11" x14ac:dyDescent="0.3">
      <c r="A2769" s="1" t="s">
        <v>1679</v>
      </c>
      <c r="B2769" s="2">
        <v>46106</v>
      </c>
      <c r="C2769" s="1" t="s">
        <v>1680</v>
      </c>
      <c r="D2769" s="1" t="s">
        <v>46</v>
      </c>
      <c r="E2769" s="1" t="s">
        <v>21</v>
      </c>
      <c r="F2769" s="1">
        <v>855.11</v>
      </c>
      <c r="G2769" s="1" t="s">
        <v>14</v>
      </c>
      <c r="H2769" s="2">
        <v>46108</v>
      </c>
      <c r="I2769" s="1" t="s">
        <v>22</v>
      </c>
      <c r="J2769" s="1">
        <v>48.7</v>
      </c>
      <c r="K2769" s="1">
        <f>COUNTIF(A:A,bank_processed_transactions[[#This Row],[transaction_id]])</f>
        <v>1</v>
      </c>
    </row>
    <row r="2770" spans="1:11" x14ac:dyDescent="0.3">
      <c r="A2770" s="1" t="s">
        <v>4322</v>
      </c>
      <c r="B2770" s="2">
        <v>46092</v>
      </c>
      <c r="C2770" s="1" t="s">
        <v>1515</v>
      </c>
      <c r="D2770" s="1" t="s">
        <v>12</v>
      </c>
      <c r="E2770" s="1" t="s">
        <v>27</v>
      </c>
      <c r="F2770" s="1">
        <v>3826.83</v>
      </c>
      <c r="G2770" s="1" t="s">
        <v>14</v>
      </c>
      <c r="H2770" s="2">
        <v>46094</v>
      </c>
      <c r="I2770" s="1" t="s">
        <v>15</v>
      </c>
      <c r="J2770" s="1">
        <v>25.7</v>
      </c>
      <c r="K2770" s="1">
        <f>COUNTIF(A:A,bank_processed_transactions[[#This Row],[transaction_id]])</f>
        <v>1</v>
      </c>
    </row>
    <row r="2771" spans="1:11" x14ac:dyDescent="0.3">
      <c r="A2771" s="1" t="s">
        <v>4598</v>
      </c>
      <c r="B2771" s="2">
        <v>46026</v>
      </c>
      <c r="C2771" s="1" t="s">
        <v>4599</v>
      </c>
      <c r="D2771" s="1" t="s">
        <v>12</v>
      </c>
      <c r="E2771" s="1" t="s">
        <v>27</v>
      </c>
      <c r="F2771" s="1">
        <v>8566.27</v>
      </c>
      <c r="G2771" s="1" t="s">
        <v>14</v>
      </c>
      <c r="H2771" s="2">
        <v>46028</v>
      </c>
      <c r="I2771" s="1" t="s">
        <v>15</v>
      </c>
      <c r="J2771" s="1">
        <v>23.6</v>
      </c>
      <c r="K2771" s="1">
        <f>COUNTIF(A:A,bank_processed_transactions[[#This Row],[transaction_id]])</f>
        <v>1</v>
      </c>
    </row>
    <row r="2772" spans="1:11" x14ac:dyDescent="0.3">
      <c r="A2772" s="1" t="s">
        <v>1668</v>
      </c>
      <c r="B2772" s="2">
        <v>46054</v>
      </c>
      <c r="C2772" s="1" t="s">
        <v>786</v>
      </c>
      <c r="D2772" s="1" t="s">
        <v>18</v>
      </c>
      <c r="E2772" s="1" t="s">
        <v>55</v>
      </c>
      <c r="F2772" s="1">
        <v>5541.08</v>
      </c>
      <c r="G2772" s="1" t="s">
        <v>14</v>
      </c>
      <c r="H2772" s="2">
        <v>46057</v>
      </c>
      <c r="I2772" s="1" t="s">
        <v>15</v>
      </c>
      <c r="J2772" s="1">
        <v>20.3</v>
      </c>
      <c r="K2772" s="1">
        <f>COUNTIF(A:A,bank_processed_transactions[[#This Row],[transaction_id]])</f>
        <v>1</v>
      </c>
    </row>
    <row r="2773" spans="1:11" x14ac:dyDescent="0.3">
      <c r="A2773" s="1" t="s">
        <v>3641</v>
      </c>
      <c r="B2773" s="2">
        <v>46079</v>
      </c>
      <c r="C2773" s="1" t="s">
        <v>2380</v>
      </c>
      <c r="D2773" s="1" t="s">
        <v>66</v>
      </c>
      <c r="E2773" s="1" t="s">
        <v>13</v>
      </c>
      <c r="F2773" s="1">
        <v>98577.51</v>
      </c>
      <c r="G2773" s="1" t="s">
        <v>14</v>
      </c>
      <c r="H2773" s="2">
        <v>46081</v>
      </c>
      <c r="I2773" s="1" t="s">
        <v>28</v>
      </c>
      <c r="J2773" s="1">
        <v>22.1</v>
      </c>
      <c r="K2773" s="1">
        <f>COUNTIF(A:A,bank_processed_transactions[[#This Row],[transaction_id]])</f>
        <v>1</v>
      </c>
    </row>
    <row r="2774" spans="1:11" x14ac:dyDescent="0.3">
      <c r="A2774" s="1" t="s">
        <v>4319</v>
      </c>
      <c r="B2774" s="2">
        <v>46065</v>
      </c>
      <c r="C2774" s="1" t="s">
        <v>566</v>
      </c>
      <c r="D2774" s="1" t="s">
        <v>12</v>
      </c>
      <c r="E2774" s="1" t="s">
        <v>13</v>
      </c>
      <c r="F2774" s="1">
        <v>10268.33</v>
      </c>
      <c r="G2774" s="1" t="s">
        <v>14</v>
      </c>
      <c r="H2774" s="2">
        <v>46065</v>
      </c>
      <c r="I2774" s="1" t="s">
        <v>28</v>
      </c>
      <c r="J2774" s="1">
        <v>33.200000000000003</v>
      </c>
      <c r="K2774" s="1">
        <f>COUNTIF(A:A,bank_processed_transactions[[#This Row],[transaction_id]])</f>
        <v>1</v>
      </c>
    </row>
    <row r="2775" spans="1:11" x14ac:dyDescent="0.3">
      <c r="A2775" s="1" t="s">
        <v>3247</v>
      </c>
      <c r="B2775" s="2">
        <v>46056</v>
      </c>
      <c r="C2775" s="1" t="s">
        <v>3248</v>
      </c>
      <c r="D2775" s="1" t="s">
        <v>35</v>
      </c>
      <c r="E2775" s="1" t="s">
        <v>21</v>
      </c>
      <c r="F2775" s="1">
        <v>4138.1099999999997</v>
      </c>
      <c r="G2775" s="1" t="s">
        <v>14</v>
      </c>
      <c r="H2775" s="2">
        <v>46058</v>
      </c>
      <c r="I2775" s="1" t="s">
        <v>28</v>
      </c>
      <c r="J2775" s="1">
        <v>55.8</v>
      </c>
      <c r="K2775" s="1">
        <f>COUNTIF(A:A,bank_processed_transactions[[#This Row],[transaction_id]])</f>
        <v>1</v>
      </c>
    </row>
    <row r="2776" spans="1:11" x14ac:dyDescent="0.3">
      <c r="A2776" s="1" t="s">
        <v>3726</v>
      </c>
      <c r="B2776" s="2">
        <v>46050</v>
      </c>
      <c r="C2776" s="1" t="s">
        <v>2276</v>
      </c>
      <c r="D2776" s="1" t="s">
        <v>12</v>
      </c>
      <c r="E2776" s="1" t="s">
        <v>27</v>
      </c>
      <c r="F2776" s="1">
        <v>951.98</v>
      </c>
      <c r="G2776" s="1" t="s">
        <v>14</v>
      </c>
      <c r="H2776" s="2">
        <v>46050</v>
      </c>
      <c r="I2776" s="1" t="s">
        <v>15</v>
      </c>
      <c r="J2776" s="1">
        <v>17.100000000000001</v>
      </c>
      <c r="K2776" s="1">
        <f>COUNTIF(A:A,bank_processed_transactions[[#This Row],[transaction_id]])</f>
        <v>1</v>
      </c>
    </row>
    <row r="2777" spans="1:11" x14ac:dyDescent="0.3">
      <c r="A2777" s="1" t="s">
        <v>2853</v>
      </c>
      <c r="B2777" s="2">
        <v>46074</v>
      </c>
      <c r="C2777" s="1" t="s">
        <v>472</v>
      </c>
      <c r="D2777" s="1" t="s">
        <v>35</v>
      </c>
      <c r="E2777" s="1" t="s">
        <v>21</v>
      </c>
      <c r="F2777" s="1">
        <v>3450.96</v>
      </c>
      <c r="G2777" s="1" t="s">
        <v>14</v>
      </c>
      <c r="H2777" s="2">
        <v>46076</v>
      </c>
      <c r="I2777" s="1" t="s">
        <v>22</v>
      </c>
      <c r="J2777" s="1">
        <v>28.1</v>
      </c>
      <c r="K2777" s="1">
        <f>COUNTIF(A:A,bank_processed_transactions[[#This Row],[transaction_id]])</f>
        <v>1</v>
      </c>
    </row>
    <row r="2778" spans="1:11" x14ac:dyDescent="0.3">
      <c r="A2778" s="1" t="s">
        <v>2658</v>
      </c>
      <c r="B2778" s="2">
        <v>46105</v>
      </c>
      <c r="C2778" s="1" t="s">
        <v>1823</v>
      </c>
      <c r="D2778" s="1" t="s">
        <v>35</v>
      </c>
      <c r="E2778" s="1" t="s">
        <v>55</v>
      </c>
      <c r="F2778" s="1">
        <v>27503.599999999999</v>
      </c>
      <c r="G2778" s="1" t="s">
        <v>14</v>
      </c>
      <c r="H2778" s="2">
        <v>46106</v>
      </c>
      <c r="I2778" s="1" t="s">
        <v>22</v>
      </c>
      <c r="J2778" s="1">
        <v>30.5</v>
      </c>
      <c r="K2778" s="1">
        <f>COUNTIF(A:A,bank_processed_transactions[[#This Row],[transaction_id]])</f>
        <v>2</v>
      </c>
    </row>
    <row r="2779" spans="1:11" x14ac:dyDescent="0.3">
      <c r="A2779" s="1" t="s">
        <v>2658</v>
      </c>
      <c r="B2779" s="2">
        <v>46105</v>
      </c>
      <c r="C2779" s="1" t="s">
        <v>1823</v>
      </c>
      <c r="D2779" s="1" t="s">
        <v>35</v>
      </c>
      <c r="E2779" s="1" t="s">
        <v>55</v>
      </c>
      <c r="F2779" s="1">
        <v>27503.599999999999</v>
      </c>
      <c r="G2779" s="1" t="s">
        <v>14</v>
      </c>
      <c r="H2779" s="2">
        <v>46107</v>
      </c>
      <c r="I2779" s="1" t="s">
        <v>22</v>
      </c>
      <c r="J2779" s="1">
        <v>30.5</v>
      </c>
      <c r="K2779" s="1">
        <f>COUNTIF(A:A,bank_processed_transactions[[#This Row],[transaction_id]])</f>
        <v>2</v>
      </c>
    </row>
    <row r="2780" spans="1:11" x14ac:dyDescent="0.3">
      <c r="A2780" s="1" t="s">
        <v>4264</v>
      </c>
      <c r="B2780" s="2">
        <v>46038</v>
      </c>
      <c r="C2780" s="1" t="s">
        <v>1356</v>
      </c>
      <c r="D2780" s="1" t="s">
        <v>12</v>
      </c>
      <c r="E2780" s="1" t="s">
        <v>27</v>
      </c>
      <c r="F2780" s="1">
        <v>39592.81</v>
      </c>
      <c r="G2780" s="1" t="s">
        <v>14</v>
      </c>
      <c r="H2780" s="2">
        <v>46040</v>
      </c>
      <c r="I2780" s="1" t="s">
        <v>22</v>
      </c>
      <c r="J2780" s="1">
        <v>22.9</v>
      </c>
      <c r="K2780" s="1">
        <f>COUNTIF(A:A,bank_processed_transactions[[#This Row],[transaction_id]])</f>
        <v>1</v>
      </c>
    </row>
    <row r="2781" spans="1:11" x14ac:dyDescent="0.3">
      <c r="A2781" s="1" t="s">
        <v>2441</v>
      </c>
      <c r="B2781" s="2">
        <v>46081</v>
      </c>
      <c r="C2781" s="1" t="s">
        <v>1918</v>
      </c>
      <c r="D2781" s="1" t="s">
        <v>12</v>
      </c>
      <c r="E2781" s="1" t="s">
        <v>13</v>
      </c>
      <c r="F2781" s="1">
        <v>9967.17</v>
      </c>
      <c r="G2781" s="1" t="s">
        <v>14</v>
      </c>
      <c r="H2781" s="2">
        <v>46083</v>
      </c>
      <c r="I2781" s="1" t="s">
        <v>22</v>
      </c>
      <c r="J2781" s="1">
        <v>37.5</v>
      </c>
      <c r="K2781" s="1">
        <f>COUNTIF(A:A,bank_processed_transactions[[#This Row],[transaction_id]])</f>
        <v>1</v>
      </c>
    </row>
    <row r="2782" spans="1:11" x14ac:dyDescent="0.3">
      <c r="A2782" s="1" t="s">
        <v>2049</v>
      </c>
      <c r="B2782" s="2">
        <v>46096</v>
      </c>
      <c r="C2782" s="1" t="s">
        <v>861</v>
      </c>
      <c r="D2782" s="1" t="s">
        <v>12</v>
      </c>
      <c r="E2782" s="1" t="s">
        <v>21</v>
      </c>
      <c r="F2782" s="1">
        <v>8373</v>
      </c>
      <c r="G2782" s="1" t="s">
        <v>94</v>
      </c>
      <c r="H2782" s="2">
        <v>46099</v>
      </c>
      <c r="I2782" s="1" t="s">
        <v>28</v>
      </c>
      <c r="J2782" s="1">
        <v>47.6</v>
      </c>
      <c r="K2782" s="1">
        <f>COUNTIF(A:A,bank_processed_transactions[[#This Row],[transaction_id]])</f>
        <v>1</v>
      </c>
    </row>
    <row r="2783" spans="1:11" x14ac:dyDescent="0.3">
      <c r="A2783" s="1" t="s">
        <v>1982</v>
      </c>
      <c r="B2783" s="2">
        <v>46095</v>
      </c>
      <c r="C2783" s="1" t="s">
        <v>1104</v>
      </c>
      <c r="D2783" s="1" t="s">
        <v>18</v>
      </c>
      <c r="E2783" s="1" t="s">
        <v>13</v>
      </c>
      <c r="F2783" s="1">
        <v>1596.6</v>
      </c>
      <c r="G2783" s="1" t="s">
        <v>14</v>
      </c>
      <c r="H2783" s="2">
        <v>46097</v>
      </c>
      <c r="I2783" s="1" t="s">
        <v>28</v>
      </c>
      <c r="J2783" s="1">
        <v>12.1</v>
      </c>
      <c r="K2783" s="1">
        <f>COUNTIF(A:A,bank_processed_transactions[[#This Row],[transaction_id]])</f>
        <v>1</v>
      </c>
    </row>
    <row r="2784" spans="1:11" x14ac:dyDescent="0.3">
      <c r="A2784" s="1" t="s">
        <v>1880</v>
      </c>
      <c r="B2784" s="2">
        <v>46057</v>
      </c>
      <c r="C2784" s="1" t="s">
        <v>1264</v>
      </c>
      <c r="D2784" s="1" t="s">
        <v>12</v>
      </c>
      <c r="E2784" s="1" t="s">
        <v>21</v>
      </c>
      <c r="F2784" s="1">
        <v>2017.01</v>
      </c>
      <c r="G2784" s="1" t="s">
        <v>14</v>
      </c>
      <c r="H2784" s="2">
        <v>46060</v>
      </c>
      <c r="I2784" s="1" t="s">
        <v>22</v>
      </c>
      <c r="J2784" s="1">
        <v>23.6</v>
      </c>
      <c r="K2784" s="1">
        <f>COUNTIF(A:A,bank_processed_transactions[[#This Row],[transaction_id]])</f>
        <v>1</v>
      </c>
    </row>
    <row r="2785" spans="1:11" x14ac:dyDescent="0.3">
      <c r="A2785" s="1" t="s">
        <v>2507</v>
      </c>
      <c r="B2785" s="2">
        <v>46112</v>
      </c>
      <c r="C2785" s="1" t="s">
        <v>1359</v>
      </c>
      <c r="D2785" s="1" t="s">
        <v>66</v>
      </c>
      <c r="E2785" s="1" t="s">
        <v>27</v>
      </c>
      <c r="F2785" s="1">
        <v>2486.0300000000002</v>
      </c>
      <c r="G2785" s="1" t="s">
        <v>14</v>
      </c>
      <c r="H2785" s="2">
        <v>46112</v>
      </c>
      <c r="I2785" s="1" t="s">
        <v>22</v>
      </c>
      <c r="J2785" s="1">
        <v>15.6</v>
      </c>
      <c r="K2785" s="1">
        <f>COUNTIF(A:A,bank_processed_transactions[[#This Row],[transaction_id]])</f>
        <v>1</v>
      </c>
    </row>
    <row r="2786" spans="1:11" x14ac:dyDescent="0.3">
      <c r="A2786" s="1" t="s">
        <v>2747</v>
      </c>
      <c r="B2786" s="2">
        <v>46070</v>
      </c>
      <c r="C2786" s="1" t="s">
        <v>1816</v>
      </c>
      <c r="D2786" s="1" t="s">
        <v>12</v>
      </c>
      <c r="E2786" s="1" t="s">
        <v>27</v>
      </c>
      <c r="F2786" s="1">
        <v>10778.61</v>
      </c>
      <c r="G2786" s="1" t="s">
        <v>14</v>
      </c>
      <c r="H2786" s="2">
        <v>46072</v>
      </c>
      <c r="I2786" s="1" t="s">
        <v>22</v>
      </c>
      <c r="J2786" s="1">
        <v>20.2</v>
      </c>
      <c r="K2786" s="1">
        <f>COUNTIF(A:A,bank_processed_transactions[[#This Row],[transaction_id]])</f>
        <v>1</v>
      </c>
    </row>
    <row r="2787" spans="1:11" x14ac:dyDescent="0.3">
      <c r="A2787" s="1" t="s">
        <v>4578</v>
      </c>
      <c r="B2787" s="2">
        <v>46032</v>
      </c>
      <c r="C2787" s="1" t="s">
        <v>3637</v>
      </c>
      <c r="D2787" s="1" t="s">
        <v>12</v>
      </c>
      <c r="E2787" s="1" t="s">
        <v>27</v>
      </c>
      <c r="F2787" s="1">
        <v>10192.99</v>
      </c>
      <c r="G2787" s="1" t="s">
        <v>89</v>
      </c>
      <c r="H2787" s="2">
        <v>46035</v>
      </c>
      <c r="I2787" s="1" t="s">
        <v>22</v>
      </c>
      <c r="J2787" s="1">
        <v>58.7</v>
      </c>
      <c r="K2787" s="1">
        <f>COUNTIF(A:A,bank_processed_transactions[[#This Row],[transaction_id]])</f>
        <v>1</v>
      </c>
    </row>
    <row r="2788" spans="1:11" x14ac:dyDescent="0.3">
      <c r="A2788" s="1" t="s">
        <v>2256</v>
      </c>
      <c r="B2788" s="2">
        <v>46111</v>
      </c>
      <c r="C2788" s="1" t="s">
        <v>196</v>
      </c>
      <c r="D2788" s="1" t="s">
        <v>66</v>
      </c>
      <c r="E2788" s="1" t="s">
        <v>27</v>
      </c>
      <c r="F2788" s="1">
        <v>1409.49</v>
      </c>
      <c r="G2788" s="1" t="s">
        <v>14</v>
      </c>
      <c r="H2788" s="2">
        <v>46116</v>
      </c>
      <c r="I2788" s="1" t="s">
        <v>28</v>
      </c>
      <c r="J2788" s="1">
        <v>35.6</v>
      </c>
      <c r="K2788" s="1">
        <f>COUNTIF(A:A,bank_processed_transactions[[#This Row],[transaction_id]])</f>
        <v>1</v>
      </c>
    </row>
    <row r="2789" spans="1:11" x14ac:dyDescent="0.3">
      <c r="A2789" s="1" t="s">
        <v>4630</v>
      </c>
      <c r="B2789" s="2">
        <v>46042</v>
      </c>
      <c r="C2789" s="1" t="s">
        <v>1356</v>
      </c>
      <c r="D2789" s="1" t="s">
        <v>66</v>
      </c>
      <c r="E2789" s="1" t="s">
        <v>21</v>
      </c>
      <c r="F2789" s="1">
        <v>3441.3</v>
      </c>
      <c r="G2789" s="1" t="s">
        <v>14</v>
      </c>
      <c r="H2789" s="2">
        <v>46044</v>
      </c>
      <c r="I2789" s="1" t="s">
        <v>28</v>
      </c>
      <c r="J2789" s="1">
        <v>49.4</v>
      </c>
      <c r="K2789" s="1">
        <f>COUNTIF(A:A,bank_processed_transactions[[#This Row],[transaction_id]])</f>
        <v>1</v>
      </c>
    </row>
    <row r="2790" spans="1:11" x14ac:dyDescent="0.3">
      <c r="A2790" s="1" t="s">
        <v>69</v>
      </c>
      <c r="B2790" s="2">
        <v>46090</v>
      </c>
      <c r="C2790" s="1" t="s">
        <v>70</v>
      </c>
      <c r="D2790" s="1" t="s">
        <v>12</v>
      </c>
      <c r="E2790" s="1" t="s">
        <v>27</v>
      </c>
      <c r="F2790" s="1">
        <v>2100.91</v>
      </c>
      <c r="G2790" s="1" t="s">
        <v>14</v>
      </c>
      <c r="H2790" s="2">
        <v>46092</v>
      </c>
      <c r="I2790" s="1" t="s">
        <v>15</v>
      </c>
      <c r="J2790" s="1">
        <v>23</v>
      </c>
      <c r="K2790" s="1">
        <f>COUNTIF(A:A,bank_processed_transactions[[#This Row],[transaction_id]])</f>
        <v>1</v>
      </c>
    </row>
    <row r="2791" spans="1:11" x14ac:dyDescent="0.3">
      <c r="A2791" s="1" t="s">
        <v>929</v>
      </c>
      <c r="B2791" s="2">
        <v>46101</v>
      </c>
      <c r="C2791" s="1" t="s">
        <v>544</v>
      </c>
      <c r="D2791" s="1" t="s">
        <v>18</v>
      </c>
      <c r="E2791" s="1" t="s">
        <v>13</v>
      </c>
      <c r="F2791" s="1">
        <v>32437.08</v>
      </c>
      <c r="G2791" s="1" t="s">
        <v>14</v>
      </c>
      <c r="H2791" s="2">
        <v>46103</v>
      </c>
      <c r="I2791" s="1" t="s">
        <v>22</v>
      </c>
      <c r="J2791" s="1">
        <v>48.5</v>
      </c>
      <c r="K2791" s="1">
        <f>COUNTIF(A:A,bank_processed_transactions[[#This Row],[transaction_id]])</f>
        <v>1</v>
      </c>
    </row>
    <row r="2792" spans="1:11" x14ac:dyDescent="0.3">
      <c r="A2792" s="1" t="s">
        <v>2392</v>
      </c>
      <c r="B2792" s="2">
        <v>46063</v>
      </c>
      <c r="C2792" s="1" t="s">
        <v>1213</v>
      </c>
      <c r="D2792" s="1" t="s">
        <v>66</v>
      </c>
      <c r="E2792" s="1" t="s">
        <v>13</v>
      </c>
      <c r="F2792" s="1">
        <v>26569.54</v>
      </c>
      <c r="G2792" s="1" t="s">
        <v>14</v>
      </c>
      <c r="H2792" s="2">
        <v>46065</v>
      </c>
      <c r="I2792" s="1" t="s">
        <v>28</v>
      </c>
      <c r="J2792" s="1">
        <v>18.2</v>
      </c>
      <c r="K2792" s="1">
        <f>COUNTIF(A:A,bank_processed_transactions[[#This Row],[transaction_id]])</f>
        <v>1</v>
      </c>
    </row>
    <row r="2793" spans="1:11" x14ac:dyDescent="0.3">
      <c r="A2793" s="1" t="s">
        <v>1157</v>
      </c>
      <c r="B2793" s="2">
        <v>46047</v>
      </c>
      <c r="C2793" s="1" t="s">
        <v>504</v>
      </c>
      <c r="D2793" s="1" t="s">
        <v>46</v>
      </c>
      <c r="E2793" s="1" t="s">
        <v>55</v>
      </c>
      <c r="F2793" s="1">
        <v>7665.27</v>
      </c>
      <c r="G2793" s="1" t="s">
        <v>14</v>
      </c>
      <c r="H2793" s="2">
        <v>46049</v>
      </c>
      <c r="I2793" s="1" t="s">
        <v>15</v>
      </c>
      <c r="J2793" s="1">
        <v>8</v>
      </c>
      <c r="K2793" s="1">
        <f>COUNTIF(A:A,bank_processed_transactions[[#This Row],[transaction_id]])</f>
        <v>1</v>
      </c>
    </row>
    <row r="2794" spans="1:11" x14ac:dyDescent="0.3">
      <c r="A2794" s="1" t="s">
        <v>4327</v>
      </c>
      <c r="B2794" s="2">
        <v>46039</v>
      </c>
      <c r="C2794" s="1" t="s">
        <v>271</v>
      </c>
      <c r="D2794" s="1" t="s">
        <v>12</v>
      </c>
      <c r="E2794" s="1" t="s">
        <v>13</v>
      </c>
      <c r="F2794" s="1">
        <v>2638.85</v>
      </c>
      <c r="G2794" s="1" t="s">
        <v>14</v>
      </c>
      <c r="H2794" s="2">
        <v>46042</v>
      </c>
      <c r="I2794" s="1" t="s">
        <v>15</v>
      </c>
      <c r="J2794" s="1">
        <v>18.5</v>
      </c>
      <c r="K2794" s="1">
        <f>COUNTIF(A:A,bank_processed_transactions[[#This Row],[transaction_id]])</f>
        <v>1</v>
      </c>
    </row>
    <row r="2795" spans="1:11" x14ac:dyDescent="0.3">
      <c r="A2795" s="1" t="s">
        <v>42</v>
      </c>
      <c r="B2795" s="2">
        <v>46077</v>
      </c>
      <c r="C2795" s="1" t="s">
        <v>43</v>
      </c>
      <c r="D2795" s="1" t="s">
        <v>12</v>
      </c>
      <c r="E2795" s="1" t="s">
        <v>27</v>
      </c>
      <c r="F2795" s="1">
        <v>1764.89</v>
      </c>
      <c r="G2795" s="1" t="s">
        <v>14</v>
      </c>
      <c r="H2795" s="2">
        <v>46078</v>
      </c>
      <c r="I2795" s="1" t="s">
        <v>28</v>
      </c>
      <c r="J2795" s="1">
        <v>100.9</v>
      </c>
      <c r="K2795" s="1">
        <f>COUNTIF(A:A,bank_processed_transactions[[#This Row],[transaction_id]])</f>
        <v>1</v>
      </c>
    </row>
    <row r="2796" spans="1:11" x14ac:dyDescent="0.3">
      <c r="A2796" s="1" t="s">
        <v>1239</v>
      </c>
      <c r="B2796" s="2">
        <v>46032</v>
      </c>
      <c r="C2796" s="1" t="s">
        <v>1170</v>
      </c>
      <c r="D2796" s="1" t="s">
        <v>18</v>
      </c>
      <c r="E2796" s="1" t="s">
        <v>27</v>
      </c>
      <c r="F2796" s="1">
        <v>2283.12</v>
      </c>
      <c r="G2796" s="1" t="s">
        <v>94</v>
      </c>
      <c r="H2796" s="2">
        <v>46035</v>
      </c>
      <c r="I2796" s="1" t="s">
        <v>15</v>
      </c>
      <c r="J2796" s="1">
        <v>29.6</v>
      </c>
      <c r="K2796" s="1">
        <f>COUNTIF(A:A,bank_processed_transactions[[#This Row],[transaction_id]])</f>
        <v>1</v>
      </c>
    </row>
    <row r="2797" spans="1:11" x14ac:dyDescent="0.3">
      <c r="A2797" s="1" t="s">
        <v>1792</v>
      </c>
      <c r="B2797" s="2">
        <v>46031</v>
      </c>
      <c r="C2797" s="1" t="s">
        <v>541</v>
      </c>
      <c r="D2797" s="1" t="s">
        <v>12</v>
      </c>
      <c r="E2797" s="1" t="s">
        <v>13</v>
      </c>
      <c r="F2797" s="1">
        <v>133.41</v>
      </c>
      <c r="G2797" s="1" t="s">
        <v>14</v>
      </c>
      <c r="H2797" s="2">
        <v>46033</v>
      </c>
      <c r="I2797" s="1" t="s">
        <v>28</v>
      </c>
      <c r="J2797" s="1">
        <v>70.5</v>
      </c>
      <c r="K2797" s="1">
        <f>COUNTIF(A:A,bank_processed_transactions[[#This Row],[transaction_id]])</f>
        <v>1</v>
      </c>
    </row>
    <row r="2798" spans="1:11" x14ac:dyDescent="0.3">
      <c r="A2798" s="1" t="s">
        <v>3286</v>
      </c>
      <c r="B2798" s="2">
        <v>46052</v>
      </c>
      <c r="C2798" s="1" t="s">
        <v>721</v>
      </c>
      <c r="D2798" s="1" t="s">
        <v>12</v>
      </c>
      <c r="E2798" s="1" t="s">
        <v>27</v>
      </c>
      <c r="F2798" s="1">
        <v>7457.34</v>
      </c>
      <c r="G2798" s="1" t="s">
        <v>94</v>
      </c>
      <c r="H2798" s="2">
        <v>46055</v>
      </c>
      <c r="I2798" s="1" t="s">
        <v>22</v>
      </c>
      <c r="J2798" s="1">
        <v>18.8</v>
      </c>
      <c r="K2798" s="1">
        <f>COUNTIF(A:A,bank_processed_transactions[[#This Row],[transaction_id]])</f>
        <v>1</v>
      </c>
    </row>
    <row r="2799" spans="1:11" x14ac:dyDescent="0.3">
      <c r="A2799" s="1" t="s">
        <v>164</v>
      </c>
      <c r="B2799" s="2">
        <v>46093</v>
      </c>
      <c r="C2799" s="1" t="s">
        <v>165</v>
      </c>
      <c r="D2799" s="1" t="s">
        <v>12</v>
      </c>
      <c r="E2799" s="1" t="s">
        <v>21</v>
      </c>
      <c r="F2799" s="1">
        <v>1172.17</v>
      </c>
      <c r="G2799" s="1" t="s">
        <v>14</v>
      </c>
      <c r="H2799" s="2">
        <v>46093</v>
      </c>
      <c r="I2799" s="1" t="s">
        <v>28</v>
      </c>
      <c r="J2799" s="1">
        <v>10.199999999999999</v>
      </c>
      <c r="K2799" s="1">
        <f>COUNTIF(A:A,bank_processed_transactions[[#This Row],[transaction_id]])</f>
        <v>1</v>
      </c>
    </row>
    <row r="2800" spans="1:11" x14ac:dyDescent="0.3">
      <c r="A2800" s="1" t="s">
        <v>1818</v>
      </c>
      <c r="B2800" s="2">
        <v>46111</v>
      </c>
      <c r="C2800" s="1" t="s">
        <v>122</v>
      </c>
      <c r="D2800" s="1" t="s">
        <v>35</v>
      </c>
      <c r="E2800" s="1" t="s">
        <v>27</v>
      </c>
      <c r="F2800" s="1">
        <v>58220.78</v>
      </c>
      <c r="G2800" s="1" t="s">
        <v>14</v>
      </c>
      <c r="H2800" s="2">
        <v>46112</v>
      </c>
      <c r="I2800" s="1" t="s">
        <v>28</v>
      </c>
      <c r="J2800" s="1">
        <v>20.2</v>
      </c>
      <c r="K2800" s="1">
        <f>COUNTIF(A:A,bank_processed_transactions[[#This Row],[transaction_id]])</f>
        <v>1</v>
      </c>
    </row>
    <row r="2801" spans="1:11" x14ac:dyDescent="0.3">
      <c r="A2801" s="1" t="s">
        <v>1625</v>
      </c>
      <c r="B2801" s="2">
        <v>46092</v>
      </c>
      <c r="C2801" s="1" t="s">
        <v>798</v>
      </c>
      <c r="D2801" s="1" t="s">
        <v>35</v>
      </c>
      <c r="E2801" s="1" t="s">
        <v>13</v>
      </c>
      <c r="F2801" s="1">
        <v>3117.42</v>
      </c>
      <c r="G2801" s="1" t="s">
        <v>14</v>
      </c>
      <c r="H2801" s="2">
        <v>46093</v>
      </c>
      <c r="I2801" s="1" t="s">
        <v>22</v>
      </c>
      <c r="J2801" s="1">
        <v>90.5</v>
      </c>
      <c r="K2801" s="1">
        <f>COUNTIF(A:A,bank_processed_transactions[[#This Row],[transaction_id]])</f>
        <v>1</v>
      </c>
    </row>
    <row r="2802" spans="1:11" x14ac:dyDescent="0.3">
      <c r="A2802" s="1" t="s">
        <v>1268</v>
      </c>
      <c r="B2802" s="2">
        <v>46112</v>
      </c>
      <c r="C2802" s="1" t="s">
        <v>1269</v>
      </c>
      <c r="D2802" s="1" t="s">
        <v>46</v>
      </c>
      <c r="E2802" s="1" t="s">
        <v>27</v>
      </c>
      <c r="F2802" s="1">
        <v>5219.47</v>
      </c>
      <c r="G2802" s="1" t="s">
        <v>14</v>
      </c>
      <c r="H2802" s="2">
        <v>46114</v>
      </c>
      <c r="I2802" s="1" t="s">
        <v>22</v>
      </c>
      <c r="J2802" s="1">
        <v>7.5</v>
      </c>
      <c r="K2802" s="1">
        <f>COUNTIF(A:A,bank_processed_transactions[[#This Row],[transaction_id]])</f>
        <v>1</v>
      </c>
    </row>
    <row r="2803" spans="1:11" x14ac:dyDescent="0.3">
      <c r="A2803" s="1" t="s">
        <v>3865</v>
      </c>
      <c r="B2803" s="2">
        <v>46080</v>
      </c>
      <c r="C2803" s="1" t="s">
        <v>1005</v>
      </c>
      <c r="D2803" s="1" t="s">
        <v>35</v>
      </c>
      <c r="E2803" s="1" t="s">
        <v>27</v>
      </c>
      <c r="F2803" s="1">
        <v>3018.45</v>
      </c>
      <c r="G2803" s="1" t="s">
        <v>14</v>
      </c>
      <c r="H2803" s="2">
        <v>46080</v>
      </c>
      <c r="I2803" s="1" t="s">
        <v>22</v>
      </c>
      <c r="J2803" s="1">
        <v>18.100000000000001</v>
      </c>
      <c r="K2803" s="1">
        <f>COUNTIF(A:A,bank_processed_transactions[[#This Row],[transaction_id]])</f>
        <v>1</v>
      </c>
    </row>
    <row r="2804" spans="1:11" x14ac:dyDescent="0.3">
      <c r="A2804" s="1" t="s">
        <v>764</v>
      </c>
      <c r="B2804" s="2">
        <v>46078</v>
      </c>
      <c r="C2804" s="1" t="s">
        <v>180</v>
      </c>
      <c r="D2804" s="1" t="s">
        <v>12</v>
      </c>
      <c r="E2804" s="1" t="s">
        <v>27</v>
      </c>
      <c r="F2804" s="1">
        <v>2316.0500000000002</v>
      </c>
      <c r="G2804" s="1" t="s">
        <v>14</v>
      </c>
      <c r="H2804" s="2">
        <v>46080</v>
      </c>
      <c r="I2804" s="1" t="s">
        <v>22</v>
      </c>
      <c r="J2804" s="1">
        <v>20.2</v>
      </c>
      <c r="K2804" s="1">
        <f>COUNTIF(A:A,bank_processed_transactions[[#This Row],[transaction_id]])</f>
        <v>1</v>
      </c>
    </row>
    <row r="2805" spans="1:11" x14ac:dyDescent="0.3">
      <c r="A2805" s="1" t="s">
        <v>2501</v>
      </c>
      <c r="B2805" s="2">
        <v>46088</v>
      </c>
      <c r="C2805" s="1" t="s">
        <v>746</v>
      </c>
      <c r="D2805" s="1" t="s">
        <v>12</v>
      </c>
      <c r="E2805" s="1" t="s">
        <v>13</v>
      </c>
      <c r="F2805" s="1">
        <v>18001.740000000002</v>
      </c>
      <c r="G2805" s="1" t="s">
        <v>14</v>
      </c>
      <c r="H2805" s="2">
        <v>46091</v>
      </c>
      <c r="I2805" s="1" t="s">
        <v>22</v>
      </c>
      <c r="J2805" s="1">
        <v>29.8</v>
      </c>
      <c r="K2805" s="1">
        <f>COUNTIF(A:A,bank_processed_transactions[[#This Row],[transaction_id]])</f>
        <v>1</v>
      </c>
    </row>
    <row r="2806" spans="1:11" x14ac:dyDescent="0.3">
      <c r="A2806" s="1" t="s">
        <v>966</v>
      </c>
      <c r="B2806" s="2">
        <v>46063</v>
      </c>
      <c r="C2806" s="1" t="s">
        <v>967</v>
      </c>
      <c r="D2806" s="1" t="s">
        <v>12</v>
      </c>
      <c r="E2806" s="1" t="s">
        <v>27</v>
      </c>
      <c r="F2806" s="1">
        <v>3721.99</v>
      </c>
      <c r="G2806" s="1" t="s">
        <v>14</v>
      </c>
      <c r="H2806" s="2">
        <v>46065</v>
      </c>
      <c r="I2806" s="1" t="s">
        <v>22</v>
      </c>
      <c r="J2806" s="1">
        <v>45.3</v>
      </c>
      <c r="K2806" s="1">
        <f>COUNTIF(A:A,bank_processed_transactions[[#This Row],[transaction_id]])</f>
        <v>1</v>
      </c>
    </row>
    <row r="2807" spans="1:11" x14ac:dyDescent="0.3">
      <c r="A2807" s="1" t="s">
        <v>4636</v>
      </c>
      <c r="B2807" s="2">
        <v>46039</v>
      </c>
      <c r="C2807" s="1" t="s">
        <v>2438</v>
      </c>
      <c r="D2807" s="1" t="s">
        <v>35</v>
      </c>
      <c r="E2807" s="1" t="s">
        <v>13</v>
      </c>
      <c r="F2807" s="1">
        <v>10510.6</v>
      </c>
      <c r="G2807" s="1" t="s">
        <v>14</v>
      </c>
      <c r="H2807" s="2">
        <v>46041</v>
      </c>
      <c r="I2807" s="1" t="s">
        <v>15</v>
      </c>
      <c r="J2807" s="1">
        <v>38.299999999999997</v>
      </c>
      <c r="K2807" s="1">
        <f>COUNTIF(A:A,bank_processed_transactions[[#This Row],[transaction_id]])</f>
        <v>1</v>
      </c>
    </row>
    <row r="2808" spans="1:11" x14ac:dyDescent="0.3">
      <c r="A2808" s="1" t="s">
        <v>4823</v>
      </c>
      <c r="B2808" s="2">
        <v>46033</v>
      </c>
      <c r="C2808" s="1" t="s">
        <v>2759</v>
      </c>
      <c r="D2808" s="1" t="s">
        <v>35</v>
      </c>
      <c r="E2808" s="1" t="s">
        <v>13</v>
      </c>
      <c r="F2808" s="1">
        <v>2103.67</v>
      </c>
      <c r="G2808" s="1" t="s">
        <v>14</v>
      </c>
      <c r="H2808" s="2">
        <v>46035</v>
      </c>
      <c r="I2808" s="1" t="s">
        <v>15</v>
      </c>
      <c r="J2808" s="1">
        <v>20</v>
      </c>
      <c r="K2808" s="1">
        <f>COUNTIF(A:A,bank_processed_transactions[[#This Row],[transaction_id]])</f>
        <v>1</v>
      </c>
    </row>
    <row r="2809" spans="1:11" x14ac:dyDescent="0.3">
      <c r="A2809" s="1" t="s">
        <v>2460</v>
      </c>
      <c r="B2809" s="2">
        <v>46074</v>
      </c>
      <c r="C2809" s="1" t="s">
        <v>2461</v>
      </c>
      <c r="D2809" s="1" t="s">
        <v>18</v>
      </c>
      <c r="E2809" s="1" t="s">
        <v>27</v>
      </c>
      <c r="F2809" s="1">
        <v>2122.2800000000002</v>
      </c>
      <c r="G2809" s="1" t="s">
        <v>14</v>
      </c>
      <c r="H2809" s="2">
        <v>46077</v>
      </c>
      <c r="I2809" s="1" t="s">
        <v>15</v>
      </c>
      <c r="J2809" s="1">
        <v>12</v>
      </c>
      <c r="K2809" s="1">
        <f>COUNTIF(A:A,bank_processed_transactions[[#This Row],[transaction_id]])</f>
        <v>1</v>
      </c>
    </row>
    <row r="2810" spans="1:11" x14ac:dyDescent="0.3">
      <c r="A2810" s="1" t="s">
        <v>4936</v>
      </c>
      <c r="B2810" s="2">
        <v>46032</v>
      </c>
      <c r="C2810" s="1" t="s">
        <v>151</v>
      </c>
      <c r="D2810" s="1" t="s">
        <v>66</v>
      </c>
      <c r="E2810" s="1" t="s">
        <v>27</v>
      </c>
      <c r="F2810" s="1">
        <v>4120.28</v>
      </c>
      <c r="G2810" s="1" t="s">
        <v>14</v>
      </c>
      <c r="H2810" s="2">
        <v>46032</v>
      </c>
      <c r="I2810" s="1" t="s">
        <v>28</v>
      </c>
      <c r="J2810" s="1">
        <v>16.3</v>
      </c>
      <c r="K2810" s="1">
        <f>COUNTIF(A:A,bank_processed_transactions[[#This Row],[transaction_id]])</f>
        <v>1</v>
      </c>
    </row>
    <row r="2811" spans="1:11" x14ac:dyDescent="0.3">
      <c r="A2811" s="1" t="s">
        <v>1516</v>
      </c>
      <c r="B2811" s="2">
        <v>46045</v>
      </c>
      <c r="C2811" s="1" t="s">
        <v>1517</v>
      </c>
      <c r="D2811" s="1" t="s">
        <v>12</v>
      </c>
      <c r="E2811" s="1" t="s">
        <v>21</v>
      </c>
      <c r="F2811" s="1">
        <v>6355.67</v>
      </c>
      <c r="G2811" s="1" t="s">
        <v>14</v>
      </c>
      <c r="H2811" s="2">
        <v>46048</v>
      </c>
      <c r="I2811" s="1" t="s">
        <v>15</v>
      </c>
      <c r="J2811" s="1">
        <v>78.8</v>
      </c>
      <c r="K2811" s="1">
        <f>COUNTIF(A:A,bank_processed_transactions[[#This Row],[transaction_id]])</f>
        <v>1</v>
      </c>
    </row>
    <row r="2812" spans="1:11" x14ac:dyDescent="0.3">
      <c r="A2812" s="1" t="s">
        <v>4302</v>
      </c>
      <c r="B2812" s="2">
        <v>46065</v>
      </c>
      <c r="C2812" s="1" t="s">
        <v>858</v>
      </c>
      <c r="D2812" s="1" t="s">
        <v>12</v>
      </c>
      <c r="E2812" s="1" t="s">
        <v>13</v>
      </c>
      <c r="F2812" s="1">
        <v>3055.62</v>
      </c>
      <c r="G2812" s="1" t="s">
        <v>14</v>
      </c>
      <c r="H2812" s="2">
        <v>46068</v>
      </c>
      <c r="I2812" s="1" t="s">
        <v>15</v>
      </c>
      <c r="J2812" s="1">
        <v>28.7</v>
      </c>
      <c r="K2812" s="1">
        <f>COUNTIF(A:A,bank_processed_transactions[[#This Row],[transaction_id]])</f>
        <v>1</v>
      </c>
    </row>
    <row r="2813" spans="1:11" x14ac:dyDescent="0.3">
      <c r="A2813" s="1" t="s">
        <v>4008</v>
      </c>
      <c r="B2813" s="2">
        <v>46107</v>
      </c>
      <c r="C2813" s="1" t="s">
        <v>1202</v>
      </c>
      <c r="D2813" s="1" t="s">
        <v>18</v>
      </c>
      <c r="E2813" s="1" t="s">
        <v>27</v>
      </c>
      <c r="F2813" s="1">
        <v>11502.8</v>
      </c>
      <c r="G2813" s="1" t="s">
        <v>14</v>
      </c>
      <c r="H2813" s="2">
        <v>46109</v>
      </c>
      <c r="I2813" s="1" t="s">
        <v>22</v>
      </c>
      <c r="J2813" s="1">
        <v>44.8</v>
      </c>
      <c r="K2813" s="1">
        <f>COUNTIF(A:A,bank_processed_transactions[[#This Row],[transaction_id]])</f>
        <v>1</v>
      </c>
    </row>
    <row r="2814" spans="1:11" x14ac:dyDescent="0.3">
      <c r="A2814" s="1" t="s">
        <v>2207</v>
      </c>
      <c r="B2814" s="2">
        <v>46063</v>
      </c>
      <c r="C2814" s="1" t="s">
        <v>1228</v>
      </c>
      <c r="D2814" s="1" t="s">
        <v>12</v>
      </c>
      <c r="E2814" s="1" t="s">
        <v>13</v>
      </c>
      <c r="F2814" s="1">
        <v>6297.42</v>
      </c>
      <c r="G2814" s="1" t="s">
        <v>14</v>
      </c>
      <c r="H2814" s="2">
        <v>46063</v>
      </c>
      <c r="I2814" s="1" t="s">
        <v>28</v>
      </c>
      <c r="J2814" s="1">
        <v>39.200000000000003</v>
      </c>
      <c r="K2814" s="1">
        <f>COUNTIF(A:A,bank_processed_transactions[[#This Row],[transaction_id]])</f>
        <v>1</v>
      </c>
    </row>
    <row r="2815" spans="1:11" x14ac:dyDescent="0.3">
      <c r="A2815" s="1" t="s">
        <v>3407</v>
      </c>
      <c r="B2815" s="2">
        <v>46040</v>
      </c>
      <c r="C2815" s="1" t="s">
        <v>3116</v>
      </c>
      <c r="D2815" s="1" t="s">
        <v>18</v>
      </c>
      <c r="E2815" s="1" t="s">
        <v>55</v>
      </c>
      <c r="F2815" s="1">
        <v>3530.1</v>
      </c>
      <c r="G2815" s="1" t="s">
        <v>14</v>
      </c>
      <c r="H2815" s="2">
        <v>46041</v>
      </c>
      <c r="I2815" s="1" t="s">
        <v>22</v>
      </c>
      <c r="J2815" s="1">
        <v>20.9</v>
      </c>
      <c r="K2815" s="1">
        <f>COUNTIF(A:A,bank_processed_transactions[[#This Row],[transaction_id]])</f>
        <v>1</v>
      </c>
    </row>
    <row r="2816" spans="1:11" x14ac:dyDescent="0.3">
      <c r="A2816" s="1" t="s">
        <v>4450</v>
      </c>
      <c r="B2816" s="2">
        <v>46053</v>
      </c>
      <c r="C2816" s="1" t="s">
        <v>1155</v>
      </c>
      <c r="D2816" s="1" t="s">
        <v>66</v>
      </c>
      <c r="E2816" s="1" t="s">
        <v>55</v>
      </c>
      <c r="F2816" s="1">
        <v>1671.87</v>
      </c>
      <c r="G2816" s="1" t="s">
        <v>14</v>
      </c>
      <c r="H2816" s="2">
        <v>46056</v>
      </c>
      <c r="I2816" s="1" t="s">
        <v>22</v>
      </c>
      <c r="J2816" s="1">
        <v>38.6</v>
      </c>
      <c r="K2816" s="1">
        <f>COUNTIF(A:A,bank_processed_transactions[[#This Row],[transaction_id]])</f>
        <v>1</v>
      </c>
    </row>
    <row r="2817" spans="1:11" x14ac:dyDescent="0.3">
      <c r="A2817" s="1" t="s">
        <v>4279</v>
      </c>
      <c r="B2817" s="2">
        <v>46057</v>
      </c>
      <c r="C2817" s="1" t="s">
        <v>566</v>
      </c>
      <c r="D2817" s="1" t="s">
        <v>35</v>
      </c>
      <c r="E2817" s="1" t="s">
        <v>13</v>
      </c>
      <c r="F2817" s="1">
        <v>2954.12</v>
      </c>
      <c r="G2817" s="1" t="s">
        <v>14</v>
      </c>
      <c r="H2817" s="2">
        <v>46059</v>
      </c>
      <c r="I2817" s="1" t="s">
        <v>22</v>
      </c>
      <c r="J2817" s="1">
        <v>10.6</v>
      </c>
      <c r="K2817" s="1">
        <f>COUNTIF(A:A,bank_processed_transactions[[#This Row],[transaction_id]])</f>
        <v>1</v>
      </c>
    </row>
    <row r="2818" spans="1:11" x14ac:dyDescent="0.3">
      <c r="A2818" s="1" t="s">
        <v>918</v>
      </c>
      <c r="B2818" s="2">
        <v>46044</v>
      </c>
      <c r="C2818" s="1" t="s">
        <v>919</v>
      </c>
      <c r="D2818" s="1" t="s">
        <v>66</v>
      </c>
      <c r="E2818" s="1" t="s">
        <v>27</v>
      </c>
      <c r="F2818" s="1">
        <v>8842.0400000000009</v>
      </c>
      <c r="G2818" s="1" t="s">
        <v>94</v>
      </c>
      <c r="H2818" s="2">
        <v>46045</v>
      </c>
      <c r="I2818" s="1" t="s">
        <v>28</v>
      </c>
      <c r="J2818" s="1">
        <v>11.6</v>
      </c>
      <c r="K2818" s="1">
        <f>COUNTIF(A:A,bank_processed_transactions[[#This Row],[transaction_id]])</f>
        <v>1</v>
      </c>
    </row>
    <row r="2819" spans="1:11" x14ac:dyDescent="0.3">
      <c r="A2819" s="1" t="s">
        <v>3926</v>
      </c>
      <c r="B2819" s="2">
        <v>46103</v>
      </c>
      <c r="C2819" s="1" t="s">
        <v>182</v>
      </c>
      <c r="D2819" s="1" t="s">
        <v>66</v>
      </c>
      <c r="E2819" s="1" t="s">
        <v>21</v>
      </c>
      <c r="F2819" s="1">
        <v>697.37</v>
      </c>
      <c r="G2819" s="1" t="s">
        <v>14</v>
      </c>
      <c r="H2819" s="2">
        <v>46105</v>
      </c>
      <c r="I2819" s="1" t="s">
        <v>15</v>
      </c>
      <c r="J2819" s="1">
        <v>23.7</v>
      </c>
      <c r="K2819" s="1">
        <f>COUNTIF(A:A,bank_processed_transactions[[#This Row],[transaction_id]])</f>
        <v>1</v>
      </c>
    </row>
    <row r="2820" spans="1:11" x14ac:dyDescent="0.3">
      <c r="A2820" s="1" t="s">
        <v>3268</v>
      </c>
      <c r="B2820" s="2">
        <v>46046</v>
      </c>
      <c r="C2820" s="1" t="s">
        <v>2627</v>
      </c>
      <c r="D2820" s="1" t="s">
        <v>18</v>
      </c>
      <c r="E2820" s="1" t="s">
        <v>55</v>
      </c>
      <c r="F2820" s="1">
        <v>1599.35</v>
      </c>
      <c r="G2820" s="1" t="s">
        <v>14</v>
      </c>
      <c r="H2820" s="2">
        <v>46048</v>
      </c>
      <c r="I2820" s="1" t="s">
        <v>28</v>
      </c>
      <c r="J2820" s="1">
        <v>14.4</v>
      </c>
      <c r="K2820" s="1">
        <f>COUNTIF(A:A,bank_processed_transactions[[#This Row],[transaction_id]])</f>
        <v>1</v>
      </c>
    </row>
    <row r="2821" spans="1:11" x14ac:dyDescent="0.3">
      <c r="A2821" s="1" t="s">
        <v>807</v>
      </c>
      <c r="B2821" s="2">
        <v>46077</v>
      </c>
      <c r="C2821" s="1" t="s">
        <v>227</v>
      </c>
      <c r="D2821" s="1" t="s">
        <v>66</v>
      </c>
      <c r="E2821" s="1" t="s">
        <v>27</v>
      </c>
      <c r="F2821" s="1">
        <v>7084.22</v>
      </c>
      <c r="G2821" s="1" t="s">
        <v>14</v>
      </c>
      <c r="H2821" s="2">
        <v>46077</v>
      </c>
      <c r="I2821" s="1" t="s">
        <v>28</v>
      </c>
      <c r="J2821" s="1">
        <v>28.1</v>
      </c>
      <c r="K2821" s="1">
        <f>COUNTIF(A:A,bank_processed_transactions[[#This Row],[transaction_id]])</f>
        <v>1</v>
      </c>
    </row>
    <row r="2822" spans="1:11" x14ac:dyDescent="0.3">
      <c r="A2822" s="1" t="s">
        <v>3609</v>
      </c>
      <c r="B2822" s="2">
        <v>46064</v>
      </c>
      <c r="C2822" s="1" t="s">
        <v>873</v>
      </c>
      <c r="D2822" s="1" t="s">
        <v>12</v>
      </c>
      <c r="E2822" s="1" t="s">
        <v>13</v>
      </c>
      <c r="F2822" s="1">
        <v>1716.47</v>
      </c>
      <c r="G2822" s="1" t="s">
        <v>14</v>
      </c>
      <c r="H2822" s="2">
        <v>46067</v>
      </c>
      <c r="I2822" s="1" t="s">
        <v>15</v>
      </c>
      <c r="J2822" s="1">
        <v>38</v>
      </c>
      <c r="K2822" s="1">
        <f>COUNTIF(A:A,bank_processed_transactions[[#This Row],[transaction_id]])</f>
        <v>1</v>
      </c>
    </row>
    <row r="2823" spans="1:11" x14ac:dyDescent="0.3">
      <c r="A2823" s="1" t="s">
        <v>4718</v>
      </c>
      <c r="B2823" s="2">
        <v>46059</v>
      </c>
      <c r="C2823" s="1" t="s">
        <v>718</v>
      </c>
      <c r="D2823" s="1" t="s">
        <v>66</v>
      </c>
      <c r="E2823" s="1" t="s">
        <v>13</v>
      </c>
      <c r="F2823" s="1">
        <v>2694.77</v>
      </c>
      <c r="G2823" s="1" t="s">
        <v>14</v>
      </c>
      <c r="H2823" s="2">
        <v>46060</v>
      </c>
      <c r="I2823" s="1" t="s">
        <v>15</v>
      </c>
      <c r="J2823" s="1">
        <v>16.8</v>
      </c>
      <c r="K2823" s="1">
        <f>COUNTIF(A:A,bank_processed_transactions[[#This Row],[transaction_id]])</f>
        <v>1</v>
      </c>
    </row>
    <row r="2824" spans="1:11" x14ac:dyDescent="0.3">
      <c r="A2824" s="1" t="s">
        <v>4843</v>
      </c>
      <c r="B2824" s="2">
        <v>46050</v>
      </c>
      <c r="C2824" s="1" t="s">
        <v>1926</v>
      </c>
      <c r="D2824" s="1" t="s">
        <v>12</v>
      </c>
      <c r="E2824" s="1" t="s">
        <v>13</v>
      </c>
      <c r="F2824" s="1">
        <v>6673.25</v>
      </c>
      <c r="G2824" s="1" t="s">
        <v>14</v>
      </c>
      <c r="H2824" s="2">
        <v>46053</v>
      </c>
      <c r="I2824" s="1" t="s">
        <v>22</v>
      </c>
      <c r="J2824" s="1">
        <v>49.2</v>
      </c>
      <c r="K2824" s="1">
        <f>COUNTIF(A:A,bank_processed_transactions[[#This Row],[transaction_id]])</f>
        <v>1</v>
      </c>
    </row>
    <row r="2825" spans="1:11" x14ac:dyDescent="0.3">
      <c r="A2825" s="1" t="s">
        <v>1944</v>
      </c>
      <c r="B2825" s="2">
        <v>46057</v>
      </c>
      <c r="C2825" s="1" t="s">
        <v>1197</v>
      </c>
      <c r="D2825" s="1" t="s">
        <v>12</v>
      </c>
      <c r="E2825" s="1" t="s">
        <v>27</v>
      </c>
      <c r="F2825" s="1">
        <v>4420.97</v>
      </c>
      <c r="G2825" s="1" t="s">
        <v>94</v>
      </c>
      <c r="H2825" s="2">
        <v>46057</v>
      </c>
      <c r="I2825" s="1" t="s">
        <v>22</v>
      </c>
      <c r="J2825" s="1">
        <v>29.2</v>
      </c>
      <c r="K2825" s="1">
        <f>COUNTIF(A:A,bank_processed_transactions[[#This Row],[transaction_id]])</f>
        <v>1</v>
      </c>
    </row>
    <row r="2826" spans="1:11" x14ac:dyDescent="0.3">
      <c r="A2826" s="1" t="s">
        <v>3873</v>
      </c>
      <c r="B2826" s="2">
        <v>46056</v>
      </c>
      <c r="C2826" s="1" t="s">
        <v>3874</v>
      </c>
      <c r="D2826" s="1" t="s">
        <v>18</v>
      </c>
      <c r="E2826" s="1" t="s">
        <v>13</v>
      </c>
      <c r="F2826" s="1">
        <v>223.84</v>
      </c>
      <c r="G2826" s="1" t="s">
        <v>14</v>
      </c>
      <c r="H2826" s="2">
        <v>46056</v>
      </c>
      <c r="I2826" s="1" t="s">
        <v>28</v>
      </c>
      <c r="J2826" s="1">
        <v>41.8</v>
      </c>
      <c r="K2826" s="1">
        <f>COUNTIF(A:A,bank_processed_transactions[[#This Row],[transaction_id]])</f>
        <v>1</v>
      </c>
    </row>
    <row r="2827" spans="1:11" x14ac:dyDescent="0.3">
      <c r="A2827" s="1" t="s">
        <v>2437</v>
      </c>
      <c r="B2827" s="2">
        <v>46025</v>
      </c>
      <c r="C2827" s="1" t="s">
        <v>2438</v>
      </c>
      <c r="D2827" s="1" t="s">
        <v>12</v>
      </c>
      <c r="E2827" s="1" t="s">
        <v>21</v>
      </c>
      <c r="F2827" s="1">
        <v>3749.28</v>
      </c>
      <c r="G2827" s="1" t="s">
        <v>14</v>
      </c>
      <c r="H2827" s="2">
        <v>46027</v>
      </c>
      <c r="I2827" s="1" t="s">
        <v>15</v>
      </c>
      <c r="J2827" s="1">
        <v>36.299999999999997</v>
      </c>
      <c r="K2827" s="1">
        <f>COUNTIF(A:A,bank_processed_transactions[[#This Row],[transaction_id]])</f>
        <v>1</v>
      </c>
    </row>
    <row r="2828" spans="1:11" x14ac:dyDescent="0.3">
      <c r="A2828" s="1" t="s">
        <v>4827</v>
      </c>
      <c r="B2828" s="2">
        <v>46106</v>
      </c>
      <c r="C2828" s="1" t="s">
        <v>467</v>
      </c>
      <c r="D2828" s="1" t="s">
        <v>18</v>
      </c>
      <c r="E2828" s="1" t="s">
        <v>21</v>
      </c>
      <c r="F2828" s="1">
        <v>6398.64</v>
      </c>
      <c r="G2828" s="1" t="s">
        <v>14</v>
      </c>
      <c r="H2828" s="2">
        <v>46109</v>
      </c>
      <c r="I2828" s="1" t="s">
        <v>28</v>
      </c>
      <c r="J2828" s="1">
        <v>40.299999999999997</v>
      </c>
      <c r="K2828" s="1">
        <f>COUNTIF(A:A,bank_processed_transactions[[#This Row],[transaction_id]])</f>
        <v>1</v>
      </c>
    </row>
    <row r="2829" spans="1:11" x14ac:dyDescent="0.3">
      <c r="A2829" s="1" t="s">
        <v>1522</v>
      </c>
      <c r="B2829" s="2">
        <v>46034</v>
      </c>
      <c r="C2829" s="1" t="s">
        <v>725</v>
      </c>
      <c r="D2829" s="1" t="s">
        <v>66</v>
      </c>
      <c r="E2829" s="1" t="s">
        <v>13</v>
      </c>
      <c r="F2829" s="1">
        <v>36291.99</v>
      </c>
      <c r="G2829" s="1" t="s">
        <v>14</v>
      </c>
      <c r="H2829" s="2">
        <v>46036</v>
      </c>
      <c r="I2829" s="1" t="s">
        <v>22</v>
      </c>
      <c r="J2829" s="1">
        <v>5.7</v>
      </c>
      <c r="K2829" s="1">
        <f>COUNTIF(A:A,bank_processed_transactions[[#This Row],[transaction_id]])</f>
        <v>1</v>
      </c>
    </row>
    <row r="2830" spans="1:11" x14ac:dyDescent="0.3">
      <c r="A2830" s="1" t="s">
        <v>3937</v>
      </c>
      <c r="B2830" s="2">
        <v>46059</v>
      </c>
      <c r="C2830" s="1" t="s">
        <v>2767</v>
      </c>
      <c r="D2830" s="1" t="s">
        <v>12</v>
      </c>
      <c r="E2830" s="1" t="s">
        <v>13</v>
      </c>
      <c r="F2830" s="1">
        <v>1804.12</v>
      </c>
      <c r="G2830" s="1" t="s">
        <v>14</v>
      </c>
      <c r="H2830" s="2">
        <v>46060</v>
      </c>
      <c r="I2830" s="1" t="s">
        <v>22</v>
      </c>
      <c r="J2830" s="1">
        <v>9.5</v>
      </c>
      <c r="K2830" s="1">
        <f>COUNTIF(A:A,bank_processed_transactions[[#This Row],[transaction_id]])</f>
        <v>1</v>
      </c>
    </row>
    <row r="2831" spans="1:11" x14ac:dyDescent="0.3">
      <c r="A2831" s="1" t="s">
        <v>4836</v>
      </c>
      <c r="B2831" s="2">
        <v>46041</v>
      </c>
      <c r="C2831" s="1" t="s">
        <v>126</v>
      </c>
      <c r="D2831" s="1" t="s">
        <v>66</v>
      </c>
      <c r="E2831" s="1" t="s">
        <v>13</v>
      </c>
      <c r="F2831" s="1">
        <v>6046.43</v>
      </c>
      <c r="G2831" s="1" t="s">
        <v>14</v>
      </c>
      <c r="H2831" s="2">
        <v>46044</v>
      </c>
      <c r="I2831" s="1" t="s">
        <v>15</v>
      </c>
      <c r="J2831" s="1">
        <v>31.2</v>
      </c>
      <c r="K2831" s="1">
        <f>COUNTIF(A:A,bank_processed_transactions[[#This Row],[transaction_id]])</f>
        <v>1</v>
      </c>
    </row>
    <row r="2832" spans="1:11" x14ac:dyDescent="0.3">
      <c r="A2832" s="1" t="s">
        <v>3336</v>
      </c>
      <c r="B2832" s="2">
        <v>46039</v>
      </c>
      <c r="C2832" s="1" t="s">
        <v>1697</v>
      </c>
      <c r="D2832" s="1" t="s">
        <v>18</v>
      </c>
      <c r="E2832" s="1" t="s">
        <v>27</v>
      </c>
      <c r="F2832" s="1">
        <v>19412.080000000002</v>
      </c>
      <c r="G2832" s="1" t="s">
        <v>14</v>
      </c>
      <c r="H2832" s="2">
        <v>46041</v>
      </c>
      <c r="I2832" s="1" t="s">
        <v>28</v>
      </c>
      <c r="J2832" s="1">
        <v>55.6</v>
      </c>
      <c r="K2832" s="1">
        <f>COUNTIF(A:A,bank_processed_transactions[[#This Row],[transaction_id]])</f>
        <v>1</v>
      </c>
    </row>
    <row r="2833" spans="1:11" x14ac:dyDescent="0.3">
      <c r="A2833" s="1" t="s">
        <v>1008</v>
      </c>
      <c r="B2833" s="2">
        <v>46024</v>
      </c>
      <c r="C2833" s="1" t="s">
        <v>527</v>
      </c>
      <c r="D2833" s="1" t="s">
        <v>35</v>
      </c>
      <c r="E2833" s="1" t="s">
        <v>13</v>
      </c>
      <c r="F2833" s="1">
        <v>1429.61</v>
      </c>
      <c r="G2833" s="1" t="s">
        <v>14</v>
      </c>
      <c r="H2833" s="2">
        <v>46025</v>
      </c>
      <c r="I2833" s="1" t="s">
        <v>22</v>
      </c>
      <c r="J2833" s="1">
        <v>17.399999999999999</v>
      </c>
      <c r="K2833" s="1">
        <f>COUNTIF(A:A,bank_processed_transactions[[#This Row],[transaction_id]])</f>
        <v>1</v>
      </c>
    </row>
    <row r="2834" spans="1:11" x14ac:dyDescent="0.3">
      <c r="A2834" s="1" t="s">
        <v>3854</v>
      </c>
      <c r="B2834" s="2">
        <v>46033</v>
      </c>
      <c r="C2834" s="1" t="s">
        <v>790</v>
      </c>
      <c r="D2834" s="1" t="s">
        <v>18</v>
      </c>
      <c r="E2834" s="1" t="s">
        <v>13</v>
      </c>
      <c r="F2834" s="1">
        <v>3871.4</v>
      </c>
      <c r="G2834" s="1" t="s">
        <v>94</v>
      </c>
      <c r="H2834" s="2">
        <v>46035</v>
      </c>
      <c r="I2834" s="1" t="s">
        <v>22</v>
      </c>
      <c r="J2834" s="1">
        <v>19.5</v>
      </c>
      <c r="K2834" s="1">
        <f>COUNTIF(A:A,bank_processed_transactions[[#This Row],[transaction_id]])</f>
        <v>1</v>
      </c>
    </row>
    <row r="2835" spans="1:11" x14ac:dyDescent="0.3">
      <c r="A2835" s="1" t="s">
        <v>3819</v>
      </c>
      <c r="B2835" s="2">
        <v>46029</v>
      </c>
      <c r="C2835" s="1" t="s">
        <v>3627</v>
      </c>
      <c r="D2835" s="1" t="s">
        <v>66</v>
      </c>
      <c r="E2835" s="1" t="s">
        <v>21</v>
      </c>
      <c r="F2835" s="1">
        <v>5148.6400000000003</v>
      </c>
      <c r="G2835" s="1" t="s">
        <v>14</v>
      </c>
      <c r="H2835" s="2">
        <v>46031</v>
      </c>
      <c r="I2835" s="1" t="s">
        <v>28</v>
      </c>
      <c r="J2835" s="1">
        <v>25.1</v>
      </c>
      <c r="K2835" s="1">
        <f>COUNTIF(A:A,bank_processed_transactions[[#This Row],[transaction_id]])</f>
        <v>1</v>
      </c>
    </row>
    <row r="2836" spans="1:11" x14ac:dyDescent="0.3">
      <c r="A2836" s="1" t="s">
        <v>4606</v>
      </c>
      <c r="B2836" s="2">
        <v>46082</v>
      </c>
      <c r="C2836" s="1" t="s">
        <v>2127</v>
      </c>
      <c r="D2836" s="1" t="s">
        <v>66</v>
      </c>
      <c r="E2836" s="1" t="s">
        <v>13</v>
      </c>
      <c r="F2836" s="1">
        <v>9063.64</v>
      </c>
      <c r="G2836" s="1" t="s">
        <v>94</v>
      </c>
      <c r="H2836" s="2">
        <v>46084</v>
      </c>
      <c r="I2836" s="1" t="s">
        <v>15</v>
      </c>
      <c r="J2836" s="1">
        <v>23.7</v>
      </c>
      <c r="K2836" s="1">
        <f>COUNTIF(A:A,bank_processed_transactions[[#This Row],[transaction_id]])</f>
        <v>1</v>
      </c>
    </row>
    <row r="2837" spans="1:11" x14ac:dyDescent="0.3">
      <c r="A2837" s="1" t="s">
        <v>1033</v>
      </c>
      <c r="B2837" s="2">
        <v>46078</v>
      </c>
      <c r="C2837" s="1" t="s">
        <v>1034</v>
      </c>
      <c r="D2837" s="1" t="s">
        <v>12</v>
      </c>
      <c r="E2837" s="1" t="s">
        <v>13</v>
      </c>
      <c r="F2837" s="1">
        <v>2296.44</v>
      </c>
      <c r="G2837" s="1" t="s">
        <v>14</v>
      </c>
      <c r="H2837" s="2">
        <v>46080</v>
      </c>
      <c r="I2837" s="1" t="s">
        <v>22</v>
      </c>
      <c r="J2837" s="1">
        <v>62.7</v>
      </c>
      <c r="K2837" s="1">
        <f>COUNTIF(A:A,bank_processed_transactions[[#This Row],[transaction_id]])</f>
        <v>1</v>
      </c>
    </row>
    <row r="2838" spans="1:11" x14ac:dyDescent="0.3">
      <c r="A2838" s="1" t="s">
        <v>1852</v>
      </c>
      <c r="B2838" s="2">
        <v>46104</v>
      </c>
      <c r="C2838" s="1" t="s">
        <v>1853</v>
      </c>
      <c r="D2838" s="1" t="s">
        <v>46</v>
      </c>
      <c r="E2838" s="1" t="s">
        <v>13</v>
      </c>
      <c r="F2838" s="1">
        <v>427.51</v>
      </c>
      <c r="G2838" s="1" t="s">
        <v>14</v>
      </c>
      <c r="H2838" s="2">
        <v>46109</v>
      </c>
      <c r="I2838" s="1" t="s">
        <v>15</v>
      </c>
      <c r="J2838" s="1">
        <v>37.299999999999997</v>
      </c>
      <c r="K2838" s="1">
        <f>COUNTIF(A:A,bank_processed_transactions[[#This Row],[transaction_id]])</f>
        <v>1</v>
      </c>
    </row>
    <row r="2839" spans="1:11" x14ac:dyDescent="0.3">
      <c r="A2839" s="1" t="s">
        <v>923</v>
      </c>
      <c r="B2839" s="2">
        <v>46066</v>
      </c>
      <c r="C2839" s="1" t="s">
        <v>924</v>
      </c>
      <c r="D2839" s="1" t="s">
        <v>18</v>
      </c>
      <c r="E2839" s="1" t="s">
        <v>21</v>
      </c>
      <c r="F2839" s="1">
        <v>13286.53</v>
      </c>
      <c r="G2839" s="1" t="s">
        <v>14</v>
      </c>
      <c r="H2839" s="2">
        <v>46068</v>
      </c>
      <c r="I2839" s="1" t="s">
        <v>22</v>
      </c>
      <c r="J2839" s="1">
        <v>12.7</v>
      </c>
      <c r="K2839" s="1">
        <f>COUNTIF(A:A,bank_processed_transactions[[#This Row],[transaction_id]])</f>
        <v>1</v>
      </c>
    </row>
    <row r="2840" spans="1:11" x14ac:dyDescent="0.3">
      <c r="A2840" s="1" t="s">
        <v>3562</v>
      </c>
      <c r="B2840" s="2">
        <v>46074</v>
      </c>
      <c r="C2840" s="1" t="s">
        <v>1486</v>
      </c>
      <c r="D2840" s="1" t="s">
        <v>35</v>
      </c>
      <c r="E2840" s="1" t="s">
        <v>13</v>
      </c>
      <c r="F2840" s="1">
        <v>11963.57</v>
      </c>
      <c r="G2840" s="1" t="s">
        <v>14</v>
      </c>
      <c r="H2840" s="2">
        <v>46076</v>
      </c>
      <c r="I2840" s="1" t="s">
        <v>28</v>
      </c>
      <c r="J2840" s="1">
        <v>36.200000000000003</v>
      </c>
      <c r="K2840" s="1">
        <f>COUNTIF(A:A,bank_processed_transactions[[#This Row],[transaction_id]])</f>
        <v>1</v>
      </c>
    </row>
    <row r="2841" spans="1:11" x14ac:dyDescent="0.3">
      <c r="A2841" s="1" t="s">
        <v>4922</v>
      </c>
      <c r="B2841" s="2">
        <v>46106</v>
      </c>
      <c r="C2841" s="1" t="s">
        <v>3100</v>
      </c>
      <c r="D2841" s="1" t="s">
        <v>66</v>
      </c>
      <c r="E2841" s="1" t="s">
        <v>55</v>
      </c>
      <c r="F2841" s="1">
        <v>2296.52</v>
      </c>
      <c r="G2841" s="1" t="s">
        <v>14</v>
      </c>
      <c r="H2841" s="2">
        <v>46106</v>
      </c>
      <c r="I2841" s="1" t="s">
        <v>15</v>
      </c>
      <c r="J2841" s="1">
        <v>17.7</v>
      </c>
      <c r="K2841" s="1">
        <f>COUNTIF(A:A,bank_processed_transactions[[#This Row],[transaction_id]])</f>
        <v>1</v>
      </c>
    </row>
    <row r="2842" spans="1:11" x14ac:dyDescent="0.3">
      <c r="A2842" s="1" t="s">
        <v>780</v>
      </c>
      <c r="B2842" s="2">
        <v>46095</v>
      </c>
      <c r="C2842" s="1" t="s">
        <v>781</v>
      </c>
      <c r="D2842" s="1" t="s">
        <v>18</v>
      </c>
      <c r="E2842" s="1" t="s">
        <v>21</v>
      </c>
      <c r="F2842" s="1">
        <v>2593.1</v>
      </c>
      <c r="G2842" s="1" t="s">
        <v>14</v>
      </c>
      <c r="H2842" s="2">
        <v>46097</v>
      </c>
      <c r="I2842" s="1" t="s">
        <v>15</v>
      </c>
      <c r="J2842" s="1">
        <v>31.3</v>
      </c>
      <c r="K2842" s="1">
        <f>COUNTIF(A:A,bank_processed_transactions[[#This Row],[transaction_id]])</f>
        <v>1</v>
      </c>
    </row>
    <row r="2843" spans="1:11" x14ac:dyDescent="0.3">
      <c r="A2843" s="1" t="s">
        <v>720</v>
      </c>
      <c r="B2843" s="2">
        <v>46107</v>
      </c>
      <c r="C2843" s="1" t="s">
        <v>721</v>
      </c>
      <c r="D2843" s="1" t="s">
        <v>12</v>
      </c>
      <c r="E2843" s="1" t="s">
        <v>55</v>
      </c>
      <c r="F2843" s="1">
        <v>5898.66</v>
      </c>
      <c r="G2843" s="1" t="s">
        <v>14</v>
      </c>
      <c r="H2843" s="2">
        <v>46108</v>
      </c>
      <c r="I2843" s="1" t="s">
        <v>15</v>
      </c>
      <c r="J2843" s="1">
        <v>20.100000000000001</v>
      </c>
      <c r="K2843" s="1">
        <f>COUNTIF(A:A,bank_processed_transactions[[#This Row],[transaction_id]])</f>
        <v>1</v>
      </c>
    </row>
    <row r="2844" spans="1:11" x14ac:dyDescent="0.3">
      <c r="A2844" s="1" t="s">
        <v>3274</v>
      </c>
      <c r="B2844" s="2">
        <v>46023</v>
      </c>
      <c r="C2844" s="1" t="s">
        <v>41</v>
      </c>
      <c r="D2844" s="1" t="s">
        <v>18</v>
      </c>
      <c r="E2844" s="1" t="s">
        <v>21</v>
      </c>
      <c r="F2844" s="1">
        <v>1134.47</v>
      </c>
      <c r="G2844" s="1" t="s">
        <v>14</v>
      </c>
      <c r="H2844" s="2">
        <v>46025</v>
      </c>
      <c r="I2844" s="1" t="s">
        <v>15</v>
      </c>
      <c r="J2844" s="1">
        <v>36.6</v>
      </c>
      <c r="K2844" s="1">
        <f>COUNTIF(A:A,bank_processed_transactions[[#This Row],[transaction_id]])</f>
        <v>1</v>
      </c>
    </row>
    <row r="2845" spans="1:11" x14ac:dyDescent="0.3">
      <c r="A2845" s="1" t="s">
        <v>2880</v>
      </c>
      <c r="B2845" s="2">
        <v>46065</v>
      </c>
      <c r="C2845" s="1" t="s">
        <v>1853</v>
      </c>
      <c r="D2845" s="1" t="s">
        <v>66</v>
      </c>
      <c r="E2845" s="1" t="s">
        <v>13</v>
      </c>
      <c r="F2845" s="1">
        <v>19604.810000000001</v>
      </c>
      <c r="G2845" s="1" t="s">
        <v>14</v>
      </c>
      <c r="H2845" s="2">
        <v>46066</v>
      </c>
      <c r="I2845" s="1" t="s">
        <v>28</v>
      </c>
      <c r="J2845" s="1">
        <v>37.700000000000003</v>
      </c>
      <c r="K2845" s="1">
        <f>COUNTIF(A:A,bank_processed_transactions[[#This Row],[transaction_id]])</f>
        <v>1</v>
      </c>
    </row>
    <row r="2846" spans="1:11" x14ac:dyDescent="0.3">
      <c r="A2846" s="1" t="s">
        <v>2228</v>
      </c>
      <c r="B2846" s="2">
        <v>46111</v>
      </c>
      <c r="C2846" s="1" t="s">
        <v>1116</v>
      </c>
      <c r="D2846" s="1" t="s">
        <v>18</v>
      </c>
      <c r="E2846" s="1" t="s">
        <v>21</v>
      </c>
      <c r="F2846" s="1">
        <v>8640.7000000000007</v>
      </c>
      <c r="G2846" s="1" t="s">
        <v>94</v>
      </c>
      <c r="H2846" s="2">
        <v>46114</v>
      </c>
      <c r="I2846" s="1" t="s">
        <v>22</v>
      </c>
      <c r="J2846" s="1">
        <v>29.1</v>
      </c>
      <c r="K2846" s="1">
        <f>COUNTIF(A:A,bank_processed_transactions[[#This Row],[transaction_id]])</f>
        <v>1</v>
      </c>
    </row>
    <row r="2847" spans="1:11" x14ac:dyDescent="0.3">
      <c r="A2847" s="1" t="s">
        <v>310</v>
      </c>
      <c r="B2847" s="2">
        <v>46109</v>
      </c>
      <c r="C2847" s="1" t="s">
        <v>311</v>
      </c>
      <c r="D2847" s="1" t="s">
        <v>35</v>
      </c>
      <c r="E2847" s="1" t="s">
        <v>21</v>
      </c>
      <c r="F2847" s="1">
        <v>17019.39</v>
      </c>
      <c r="G2847" s="1" t="s">
        <v>14</v>
      </c>
      <c r="H2847" s="2">
        <v>46110</v>
      </c>
      <c r="I2847" s="1" t="s">
        <v>15</v>
      </c>
      <c r="J2847" s="1">
        <v>23.2</v>
      </c>
      <c r="K2847" s="1">
        <f>COUNTIF(A:A,bank_processed_transactions[[#This Row],[transaction_id]])</f>
        <v>1</v>
      </c>
    </row>
    <row r="2848" spans="1:11" x14ac:dyDescent="0.3">
      <c r="A2848" s="1" t="s">
        <v>2468</v>
      </c>
      <c r="B2848" s="2">
        <v>46084</v>
      </c>
      <c r="C2848" s="1" t="s">
        <v>2469</v>
      </c>
      <c r="D2848" s="1" t="s">
        <v>12</v>
      </c>
      <c r="E2848" s="1" t="s">
        <v>27</v>
      </c>
      <c r="F2848" s="1">
        <v>3024.19</v>
      </c>
      <c r="G2848" s="1" t="s">
        <v>14</v>
      </c>
      <c r="H2848" s="2">
        <v>46084</v>
      </c>
      <c r="I2848" s="1" t="s">
        <v>22</v>
      </c>
      <c r="J2848" s="1">
        <v>26.1</v>
      </c>
      <c r="K2848" s="1">
        <f>COUNTIF(A:A,bank_processed_transactions[[#This Row],[transaction_id]])</f>
        <v>1</v>
      </c>
    </row>
    <row r="2849" spans="1:11" x14ac:dyDescent="0.3">
      <c r="A2849" s="1" t="s">
        <v>3094</v>
      </c>
      <c r="B2849" s="2">
        <v>46073</v>
      </c>
      <c r="C2849" s="1" t="s">
        <v>401</v>
      </c>
      <c r="D2849" s="1" t="s">
        <v>12</v>
      </c>
      <c r="E2849" s="1" t="s">
        <v>27</v>
      </c>
      <c r="F2849" s="1">
        <v>23909.61</v>
      </c>
      <c r="G2849" s="1" t="s">
        <v>14</v>
      </c>
      <c r="H2849" s="2">
        <v>46074</v>
      </c>
      <c r="I2849" s="1" t="s">
        <v>28</v>
      </c>
      <c r="J2849" s="1">
        <v>26.7</v>
      </c>
      <c r="K2849" s="1">
        <f>COUNTIF(A:A,bank_processed_transactions[[#This Row],[transaction_id]])</f>
        <v>1</v>
      </c>
    </row>
    <row r="2850" spans="1:11" x14ac:dyDescent="0.3">
      <c r="A2850" s="1" t="s">
        <v>2201</v>
      </c>
      <c r="B2850" s="2">
        <v>46069</v>
      </c>
      <c r="C2850" s="1" t="s">
        <v>438</v>
      </c>
      <c r="D2850" s="1" t="s">
        <v>12</v>
      </c>
      <c r="E2850" s="1" t="s">
        <v>13</v>
      </c>
      <c r="F2850" s="1">
        <v>4327.2299999999996</v>
      </c>
      <c r="G2850" s="1" t="s">
        <v>14</v>
      </c>
      <c r="H2850" s="2">
        <v>46071</v>
      </c>
      <c r="I2850" s="1" t="s">
        <v>15</v>
      </c>
      <c r="J2850" s="1">
        <v>55.5</v>
      </c>
      <c r="K2850" s="1">
        <f>COUNTIF(A:A,bank_processed_transactions[[#This Row],[transaction_id]])</f>
        <v>1</v>
      </c>
    </row>
    <row r="2851" spans="1:11" x14ac:dyDescent="0.3">
      <c r="A2851" s="1" t="s">
        <v>3909</v>
      </c>
      <c r="B2851" s="2">
        <v>46045</v>
      </c>
      <c r="C2851" s="1" t="s">
        <v>1251</v>
      </c>
      <c r="D2851" s="1" t="s">
        <v>12</v>
      </c>
      <c r="E2851" s="1" t="s">
        <v>27</v>
      </c>
      <c r="F2851" s="1">
        <v>1767.44</v>
      </c>
      <c r="G2851" s="1" t="s">
        <v>14</v>
      </c>
      <c r="H2851" s="2">
        <v>46046</v>
      </c>
      <c r="I2851" s="1" t="s">
        <v>15</v>
      </c>
      <c r="J2851" s="1">
        <v>8.3000000000000007</v>
      </c>
      <c r="K2851" s="1">
        <f>COUNTIF(A:A,bank_processed_transactions[[#This Row],[transaction_id]])</f>
        <v>1</v>
      </c>
    </row>
    <row r="2852" spans="1:11" x14ac:dyDescent="0.3">
      <c r="A2852" s="1" t="s">
        <v>4094</v>
      </c>
      <c r="B2852" s="2">
        <v>46092</v>
      </c>
      <c r="C2852" s="1" t="s">
        <v>557</v>
      </c>
      <c r="D2852" s="1" t="s">
        <v>12</v>
      </c>
      <c r="E2852" s="1" t="s">
        <v>27</v>
      </c>
      <c r="F2852" s="1">
        <v>1103.48</v>
      </c>
      <c r="G2852" s="1" t="s">
        <v>14</v>
      </c>
      <c r="H2852" s="2">
        <v>46092</v>
      </c>
      <c r="I2852" s="1" t="s">
        <v>15</v>
      </c>
      <c r="J2852" s="1">
        <v>31.3</v>
      </c>
      <c r="K2852" s="1">
        <f>COUNTIF(A:A,bank_processed_transactions[[#This Row],[transaction_id]])</f>
        <v>1</v>
      </c>
    </row>
    <row r="2853" spans="1:11" x14ac:dyDescent="0.3">
      <c r="A2853" s="1" t="s">
        <v>2571</v>
      </c>
      <c r="B2853" s="2">
        <v>46076</v>
      </c>
      <c r="C2853" s="1" t="s">
        <v>2149</v>
      </c>
      <c r="D2853" s="1" t="s">
        <v>66</v>
      </c>
      <c r="E2853" s="1" t="s">
        <v>27</v>
      </c>
      <c r="F2853" s="1">
        <v>6417.05</v>
      </c>
      <c r="G2853" s="1" t="s">
        <v>14</v>
      </c>
      <c r="H2853" s="2">
        <v>46078</v>
      </c>
      <c r="I2853" s="1" t="s">
        <v>28</v>
      </c>
      <c r="J2853" s="1">
        <v>45.2</v>
      </c>
      <c r="K2853" s="1">
        <f>COUNTIF(A:A,bank_processed_transactions[[#This Row],[transaction_id]])</f>
        <v>1</v>
      </c>
    </row>
    <row r="2854" spans="1:11" x14ac:dyDescent="0.3">
      <c r="A2854" s="1" t="s">
        <v>4589</v>
      </c>
      <c r="B2854" s="2">
        <v>46109</v>
      </c>
      <c r="C2854" s="1" t="s">
        <v>3818</v>
      </c>
      <c r="D2854" s="1" t="s">
        <v>18</v>
      </c>
      <c r="E2854" s="1" t="s">
        <v>55</v>
      </c>
      <c r="F2854" s="1">
        <v>791.17</v>
      </c>
      <c r="G2854" s="1" t="s">
        <v>14</v>
      </c>
      <c r="H2854" s="2">
        <v>46110</v>
      </c>
      <c r="I2854" s="1" t="s">
        <v>15</v>
      </c>
      <c r="J2854" s="1">
        <v>13.3</v>
      </c>
      <c r="K2854" s="1">
        <f>COUNTIF(A:A,bank_processed_transactions[[#This Row],[transaction_id]])</f>
        <v>1</v>
      </c>
    </row>
    <row r="2855" spans="1:11" x14ac:dyDescent="0.3">
      <c r="A2855" s="1" t="s">
        <v>1557</v>
      </c>
      <c r="B2855" s="2">
        <v>46066</v>
      </c>
      <c r="C2855" s="1" t="s">
        <v>314</v>
      </c>
      <c r="D2855" s="1" t="s">
        <v>12</v>
      </c>
      <c r="E2855" s="1" t="s">
        <v>21</v>
      </c>
      <c r="F2855" s="1">
        <v>36167.64</v>
      </c>
      <c r="G2855" s="1" t="s">
        <v>94</v>
      </c>
      <c r="H2855" s="2">
        <v>46069</v>
      </c>
      <c r="I2855" s="1" t="s">
        <v>28</v>
      </c>
      <c r="J2855" s="1">
        <v>38.200000000000003</v>
      </c>
      <c r="K2855" s="1">
        <f>COUNTIF(A:A,bank_processed_transactions[[#This Row],[transaction_id]])</f>
        <v>1</v>
      </c>
    </row>
    <row r="2856" spans="1:11" x14ac:dyDescent="0.3">
      <c r="A2856" s="1" t="s">
        <v>2440</v>
      </c>
      <c r="B2856" s="2">
        <v>46080</v>
      </c>
      <c r="C2856" s="1" t="s">
        <v>2082</v>
      </c>
      <c r="D2856" s="1" t="s">
        <v>18</v>
      </c>
      <c r="E2856" s="1" t="s">
        <v>27</v>
      </c>
      <c r="F2856" s="1">
        <v>5380.86</v>
      </c>
      <c r="G2856" s="1" t="s">
        <v>14</v>
      </c>
      <c r="H2856" s="2">
        <v>46081</v>
      </c>
      <c r="I2856" s="1" t="s">
        <v>15</v>
      </c>
      <c r="J2856" s="1">
        <v>21.2</v>
      </c>
      <c r="K2856" s="1">
        <f>COUNTIF(A:A,bank_processed_transactions[[#This Row],[transaction_id]])</f>
        <v>1</v>
      </c>
    </row>
    <row r="2857" spans="1:11" x14ac:dyDescent="0.3">
      <c r="A2857" s="1" t="s">
        <v>1912</v>
      </c>
      <c r="B2857" s="2">
        <v>46087</v>
      </c>
      <c r="C2857" s="1" t="s">
        <v>1754</v>
      </c>
      <c r="D2857" s="1" t="s">
        <v>35</v>
      </c>
      <c r="E2857" s="1" t="s">
        <v>13</v>
      </c>
      <c r="F2857" s="1">
        <v>5541.24</v>
      </c>
      <c r="G2857" s="1" t="s">
        <v>14</v>
      </c>
      <c r="H2857" s="2">
        <v>46089</v>
      </c>
      <c r="I2857" s="1" t="s">
        <v>15</v>
      </c>
      <c r="J2857" s="1">
        <v>22.1</v>
      </c>
      <c r="K2857" s="1">
        <f>COUNTIF(A:A,bank_processed_transactions[[#This Row],[transaction_id]])</f>
        <v>1</v>
      </c>
    </row>
    <row r="2858" spans="1:11" x14ac:dyDescent="0.3">
      <c r="A2858" s="1" t="s">
        <v>3363</v>
      </c>
      <c r="B2858" s="2">
        <v>46101</v>
      </c>
      <c r="C2858" s="1" t="s">
        <v>1632</v>
      </c>
      <c r="D2858" s="1" t="s">
        <v>66</v>
      </c>
      <c r="E2858" s="1" t="s">
        <v>27</v>
      </c>
      <c r="F2858" s="1">
        <v>4629.6000000000004</v>
      </c>
      <c r="G2858" s="1" t="s">
        <v>14</v>
      </c>
      <c r="H2858" s="2">
        <v>46101</v>
      </c>
      <c r="I2858" s="1" t="s">
        <v>28</v>
      </c>
      <c r="J2858" s="1">
        <v>34.700000000000003</v>
      </c>
      <c r="K2858" s="1">
        <f>COUNTIF(A:A,bank_processed_transactions[[#This Row],[transaction_id]])</f>
        <v>1</v>
      </c>
    </row>
    <row r="2859" spans="1:11" x14ac:dyDescent="0.3">
      <c r="A2859" s="1" t="s">
        <v>2535</v>
      </c>
      <c r="B2859" s="2">
        <v>46072</v>
      </c>
      <c r="C2859" s="1" t="s">
        <v>656</v>
      </c>
      <c r="D2859" s="1" t="s">
        <v>66</v>
      </c>
      <c r="E2859" s="1" t="s">
        <v>13</v>
      </c>
      <c r="F2859" s="1">
        <v>3316.6</v>
      </c>
      <c r="G2859" s="1" t="s">
        <v>14</v>
      </c>
      <c r="H2859" s="2">
        <v>46074</v>
      </c>
      <c r="I2859" s="1" t="s">
        <v>22</v>
      </c>
      <c r="J2859" s="1">
        <v>46.8</v>
      </c>
      <c r="K2859" s="1">
        <f>COUNTIF(A:A,bank_processed_transactions[[#This Row],[transaction_id]])</f>
        <v>1</v>
      </c>
    </row>
    <row r="2860" spans="1:11" x14ac:dyDescent="0.3">
      <c r="A2860" s="1" t="s">
        <v>4959</v>
      </c>
      <c r="B2860" s="2">
        <v>46044</v>
      </c>
      <c r="C2860" s="1" t="s">
        <v>566</v>
      </c>
      <c r="D2860" s="1" t="s">
        <v>18</v>
      </c>
      <c r="E2860" s="1" t="s">
        <v>13</v>
      </c>
      <c r="F2860" s="1">
        <v>5822.19</v>
      </c>
      <c r="G2860" s="1" t="s">
        <v>14</v>
      </c>
      <c r="H2860" s="2">
        <v>46047</v>
      </c>
      <c r="I2860" s="1" t="s">
        <v>15</v>
      </c>
      <c r="J2860" s="1">
        <v>67.8</v>
      </c>
      <c r="K2860" s="1">
        <f>COUNTIF(A:A,bank_processed_transactions[[#This Row],[transaction_id]])</f>
        <v>1</v>
      </c>
    </row>
    <row r="2861" spans="1:11" x14ac:dyDescent="0.3">
      <c r="A2861" s="1" t="s">
        <v>4937</v>
      </c>
      <c r="B2861" s="2">
        <v>46084</v>
      </c>
      <c r="C2861" s="1" t="s">
        <v>1795</v>
      </c>
      <c r="D2861" s="1" t="s">
        <v>18</v>
      </c>
      <c r="E2861" s="1" t="s">
        <v>27</v>
      </c>
      <c r="F2861" s="1">
        <v>2008.34</v>
      </c>
      <c r="G2861" s="1" t="s">
        <v>14</v>
      </c>
      <c r="H2861" s="2">
        <v>46085</v>
      </c>
      <c r="I2861" s="1" t="s">
        <v>28</v>
      </c>
      <c r="J2861" s="1">
        <v>35.299999999999997</v>
      </c>
      <c r="K2861" s="1">
        <f>COUNTIF(A:A,bank_processed_transactions[[#This Row],[transaction_id]])</f>
        <v>1</v>
      </c>
    </row>
    <row r="2862" spans="1:11" x14ac:dyDescent="0.3">
      <c r="A2862" s="1" t="s">
        <v>4719</v>
      </c>
      <c r="B2862" s="2">
        <v>46112</v>
      </c>
      <c r="C2862" s="1" t="s">
        <v>1568</v>
      </c>
      <c r="D2862" s="1" t="s">
        <v>18</v>
      </c>
      <c r="E2862" s="1" t="s">
        <v>13</v>
      </c>
      <c r="F2862" s="1">
        <v>3373.97</v>
      </c>
      <c r="G2862" s="1" t="s">
        <v>14</v>
      </c>
      <c r="H2862" s="2">
        <v>46114</v>
      </c>
      <c r="I2862" s="1" t="s">
        <v>22</v>
      </c>
      <c r="J2862" s="1">
        <v>38.6</v>
      </c>
      <c r="K2862" s="1">
        <f>COUNTIF(A:A,bank_processed_transactions[[#This Row],[transaction_id]])</f>
        <v>1</v>
      </c>
    </row>
    <row r="2863" spans="1:11" x14ac:dyDescent="0.3">
      <c r="A2863" s="1" t="s">
        <v>2215</v>
      </c>
      <c r="B2863" s="2">
        <v>46046</v>
      </c>
      <c r="C2863" s="1" t="s">
        <v>1661</v>
      </c>
      <c r="D2863" s="1" t="s">
        <v>12</v>
      </c>
      <c r="E2863" s="1" t="s">
        <v>21</v>
      </c>
      <c r="F2863" s="1">
        <v>3632.84</v>
      </c>
      <c r="G2863" s="1" t="s">
        <v>14</v>
      </c>
      <c r="H2863" s="2">
        <v>46046</v>
      </c>
      <c r="I2863" s="1" t="s">
        <v>22</v>
      </c>
      <c r="J2863" s="1">
        <v>5.2</v>
      </c>
      <c r="K2863" s="1">
        <f>COUNTIF(A:A,bank_processed_transactions[[#This Row],[transaction_id]])</f>
        <v>1</v>
      </c>
    </row>
    <row r="2864" spans="1:11" x14ac:dyDescent="0.3">
      <c r="A2864" s="1" t="s">
        <v>4160</v>
      </c>
      <c r="B2864" s="2">
        <v>46047</v>
      </c>
      <c r="C2864" s="1" t="s">
        <v>533</v>
      </c>
      <c r="D2864" s="1" t="s">
        <v>66</v>
      </c>
      <c r="E2864" s="1" t="s">
        <v>27</v>
      </c>
      <c r="F2864" s="1">
        <v>14210.44</v>
      </c>
      <c r="G2864" s="1" t="s">
        <v>14</v>
      </c>
      <c r="H2864" s="2">
        <v>46049</v>
      </c>
      <c r="I2864" s="1" t="s">
        <v>15</v>
      </c>
      <c r="J2864" s="1">
        <v>89.5</v>
      </c>
      <c r="K2864" s="1">
        <f>COUNTIF(A:A,bank_processed_transactions[[#This Row],[transaction_id]])</f>
        <v>1</v>
      </c>
    </row>
    <row r="2865" spans="1:11" x14ac:dyDescent="0.3">
      <c r="A2865" s="1" t="s">
        <v>2101</v>
      </c>
      <c r="B2865" s="2">
        <v>46053</v>
      </c>
      <c r="C2865" s="1" t="s">
        <v>641</v>
      </c>
      <c r="D2865" s="1" t="s">
        <v>35</v>
      </c>
      <c r="E2865" s="1" t="s">
        <v>13</v>
      </c>
      <c r="F2865" s="1">
        <v>50666.7</v>
      </c>
      <c r="G2865" s="1" t="s">
        <v>14</v>
      </c>
      <c r="H2865" s="2">
        <v>46055</v>
      </c>
      <c r="I2865" s="1" t="s">
        <v>15</v>
      </c>
      <c r="J2865" s="1">
        <v>8.4</v>
      </c>
      <c r="K2865" s="1">
        <f>COUNTIF(A:A,bank_processed_transactions[[#This Row],[transaction_id]])</f>
        <v>1</v>
      </c>
    </row>
    <row r="2866" spans="1:11" x14ac:dyDescent="0.3">
      <c r="A2866" s="1" t="s">
        <v>3610</v>
      </c>
      <c r="B2866" s="2">
        <v>46101</v>
      </c>
      <c r="C2866" s="1" t="s">
        <v>738</v>
      </c>
      <c r="D2866" s="1" t="s">
        <v>18</v>
      </c>
      <c r="E2866" s="1" t="s">
        <v>21</v>
      </c>
      <c r="F2866" s="1">
        <v>5071.46</v>
      </c>
      <c r="G2866" s="1" t="s">
        <v>14</v>
      </c>
      <c r="H2866" s="2">
        <v>46103</v>
      </c>
      <c r="I2866" s="1" t="s">
        <v>22</v>
      </c>
      <c r="J2866" s="1">
        <v>6.4</v>
      </c>
      <c r="K2866" s="1">
        <f>COUNTIF(A:A,bank_processed_transactions[[#This Row],[transaction_id]])</f>
        <v>1</v>
      </c>
    </row>
    <row r="2867" spans="1:11" x14ac:dyDescent="0.3">
      <c r="A2867" s="1" t="s">
        <v>2364</v>
      </c>
      <c r="B2867" s="2">
        <v>46086</v>
      </c>
      <c r="C2867" s="1" t="s">
        <v>2365</v>
      </c>
      <c r="D2867" s="1" t="s">
        <v>12</v>
      </c>
      <c r="E2867" s="1" t="s">
        <v>55</v>
      </c>
      <c r="F2867" s="1">
        <v>6549.08</v>
      </c>
      <c r="G2867" s="1" t="s">
        <v>14</v>
      </c>
      <c r="H2867" s="2">
        <v>46088</v>
      </c>
      <c r="I2867" s="1" t="s">
        <v>28</v>
      </c>
      <c r="J2867" s="1">
        <v>14.9</v>
      </c>
      <c r="K2867" s="1">
        <f>COUNTIF(A:A,bank_processed_transactions[[#This Row],[transaction_id]])</f>
        <v>1</v>
      </c>
    </row>
    <row r="2868" spans="1:11" x14ac:dyDescent="0.3">
      <c r="A2868" s="1" t="s">
        <v>3807</v>
      </c>
      <c r="B2868" s="2">
        <v>46074</v>
      </c>
      <c r="C2868" s="1" t="s">
        <v>1973</v>
      </c>
      <c r="D2868" s="1" t="s">
        <v>66</v>
      </c>
      <c r="E2868" s="1" t="s">
        <v>27</v>
      </c>
      <c r="F2868" s="1">
        <v>6104.74</v>
      </c>
      <c r="G2868" s="1" t="s">
        <v>14</v>
      </c>
      <c r="H2868" s="2">
        <v>46076</v>
      </c>
      <c r="I2868" s="1" t="s">
        <v>28</v>
      </c>
      <c r="J2868" s="1">
        <v>39.6</v>
      </c>
      <c r="K2868" s="1">
        <f>COUNTIF(A:A,bank_processed_transactions[[#This Row],[transaction_id]])</f>
        <v>1</v>
      </c>
    </row>
    <row r="2869" spans="1:11" x14ac:dyDescent="0.3">
      <c r="A2869" s="1" t="s">
        <v>2923</v>
      </c>
      <c r="B2869" s="2">
        <v>46050</v>
      </c>
      <c r="C2869" s="1" t="s">
        <v>2115</v>
      </c>
      <c r="D2869" s="1" t="s">
        <v>66</v>
      </c>
      <c r="E2869" s="1" t="s">
        <v>21</v>
      </c>
      <c r="F2869" s="1">
        <v>6109.15</v>
      </c>
      <c r="G2869" s="1" t="s">
        <v>14</v>
      </c>
      <c r="H2869" s="2">
        <v>46053</v>
      </c>
      <c r="I2869" s="1" t="s">
        <v>22</v>
      </c>
      <c r="J2869" s="1">
        <v>5.9</v>
      </c>
      <c r="K2869" s="1">
        <f>COUNTIF(A:A,bank_processed_transactions[[#This Row],[transaction_id]])</f>
        <v>1</v>
      </c>
    </row>
    <row r="2870" spans="1:11" x14ac:dyDescent="0.3">
      <c r="A2870" s="1" t="s">
        <v>3532</v>
      </c>
      <c r="B2870" s="2">
        <v>46099</v>
      </c>
      <c r="C2870" s="1" t="s">
        <v>215</v>
      </c>
      <c r="D2870" s="1" t="s">
        <v>12</v>
      </c>
      <c r="E2870" s="1" t="s">
        <v>13</v>
      </c>
      <c r="F2870" s="1">
        <v>13286.79</v>
      </c>
      <c r="G2870" s="1" t="s">
        <v>14</v>
      </c>
      <c r="H2870" s="2">
        <v>46099</v>
      </c>
      <c r="I2870" s="1" t="s">
        <v>15</v>
      </c>
      <c r="J2870" s="1">
        <v>72.400000000000006</v>
      </c>
      <c r="K2870" s="1">
        <f>COUNTIF(A:A,bank_processed_transactions[[#This Row],[transaction_id]])</f>
        <v>1</v>
      </c>
    </row>
    <row r="2871" spans="1:11" x14ac:dyDescent="0.3">
      <c r="A2871" s="1" t="s">
        <v>3883</v>
      </c>
      <c r="B2871" s="2">
        <v>46043</v>
      </c>
      <c r="C2871" s="1" t="s">
        <v>177</v>
      </c>
      <c r="D2871" s="1" t="s">
        <v>35</v>
      </c>
      <c r="E2871" s="1" t="s">
        <v>13</v>
      </c>
      <c r="F2871" s="1">
        <v>700.63</v>
      </c>
      <c r="G2871" s="1" t="s">
        <v>14</v>
      </c>
      <c r="H2871" s="2">
        <v>46045</v>
      </c>
      <c r="I2871" s="1" t="s">
        <v>15</v>
      </c>
      <c r="J2871" s="1">
        <v>25.7</v>
      </c>
      <c r="K2871" s="1">
        <f>COUNTIF(A:A,bank_processed_transactions[[#This Row],[transaction_id]])</f>
        <v>1</v>
      </c>
    </row>
    <row r="2872" spans="1:11" x14ac:dyDescent="0.3">
      <c r="A2872" s="1" t="s">
        <v>3813</v>
      </c>
      <c r="B2872" s="2">
        <v>46097</v>
      </c>
      <c r="C2872" s="1" t="s">
        <v>845</v>
      </c>
      <c r="D2872" s="1" t="s">
        <v>12</v>
      </c>
      <c r="E2872" s="1" t="s">
        <v>21</v>
      </c>
      <c r="F2872" s="1">
        <v>1279.1099999999999</v>
      </c>
      <c r="G2872" s="1" t="s">
        <v>14</v>
      </c>
      <c r="H2872" s="2">
        <v>46100</v>
      </c>
      <c r="I2872" s="1" t="s">
        <v>28</v>
      </c>
      <c r="J2872" s="1">
        <v>37.799999999999997</v>
      </c>
      <c r="K2872" s="1">
        <f>COUNTIF(A:A,bank_processed_transactions[[#This Row],[transaction_id]])</f>
        <v>1</v>
      </c>
    </row>
    <row r="2873" spans="1:11" x14ac:dyDescent="0.3">
      <c r="A2873" s="1" t="s">
        <v>4455</v>
      </c>
      <c r="B2873" s="2">
        <v>46083</v>
      </c>
      <c r="C2873" s="1" t="s">
        <v>590</v>
      </c>
      <c r="D2873" s="1" t="s">
        <v>66</v>
      </c>
      <c r="E2873" s="1" t="s">
        <v>13</v>
      </c>
      <c r="F2873" s="1">
        <v>735.97</v>
      </c>
      <c r="G2873" s="1" t="s">
        <v>14</v>
      </c>
      <c r="H2873" s="2">
        <v>46085</v>
      </c>
      <c r="I2873" s="1" t="s">
        <v>22</v>
      </c>
      <c r="J2873" s="1">
        <v>41.5</v>
      </c>
      <c r="K2873" s="1">
        <f>COUNTIF(A:A,bank_processed_transactions[[#This Row],[transaction_id]])</f>
        <v>1</v>
      </c>
    </row>
    <row r="2874" spans="1:11" x14ac:dyDescent="0.3">
      <c r="A2874" s="1" t="s">
        <v>4157</v>
      </c>
      <c r="B2874" s="2">
        <v>46048</v>
      </c>
      <c r="C2874" s="1" t="s">
        <v>385</v>
      </c>
      <c r="D2874" s="1" t="s">
        <v>18</v>
      </c>
      <c r="E2874" s="1" t="s">
        <v>13</v>
      </c>
      <c r="F2874" s="1">
        <v>5974.95</v>
      </c>
      <c r="G2874" s="1" t="s">
        <v>14</v>
      </c>
      <c r="H2874" s="2">
        <v>46049</v>
      </c>
      <c r="I2874" s="1" t="s">
        <v>15</v>
      </c>
      <c r="J2874" s="1">
        <v>22.6</v>
      </c>
      <c r="K2874" s="1">
        <f>COUNTIF(A:A,bank_processed_transactions[[#This Row],[transaction_id]])</f>
        <v>1</v>
      </c>
    </row>
    <row r="2875" spans="1:11" x14ac:dyDescent="0.3">
      <c r="A2875" s="1" t="s">
        <v>1930</v>
      </c>
      <c r="B2875" s="2">
        <v>46080</v>
      </c>
      <c r="C2875" s="1" t="s">
        <v>1120</v>
      </c>
      <c r="D2875" s="1" t="s">
        <v>12</v>
      </c>
      <c r="E2875" s="1" t="s">
        <v>13</v>
      </c>
      <c r="F2875" s="1">
        <v>2823.61</v>
      </c>
      <c r="G2875" s="1" t="s">
        <v>14</v>
      </c>
      <c r="H2875" s="2">
        <v>46080</v>
      </c>
      <c r="I2875" s="1" t="s">
        <v>22</v>
      </c>
      <c r="J2875" s="1">
        <v>19.5</v>
      </c>
      <c r="K2875" s="1">
        <f>COUNTIF(A:A,bank_processed_transactions[[#This Row],[transaction_id]])</f>
        <v>1</v>
      </c>
    </row>
    <row r="2876" spans="1:11" x14ac:dyDescent="0.3">
      <c r="A2876" s="1" t="s">
        <v>3312</v>
      </c>
      <c r="B2876" s="2">
        <v>46025</v>
      </c>
      <c r="C2876" s="1" t="s">
        <v>1013</v>
      </c>
      <c r="D2876" s="1" t="s">
        <v>35</v>
      </c>
      <c r="E2876" s="1" t="s">
        <v>55</v>
      </c>
      <c r="F2876" s="1">
        <v>18943.97</v>
      </c>
      <c r="G2876" s="1" t="s">
        <v>14</v>
      </c>
      <c r="H2876" s="2">
        <v>46026</v>
      </c>
      <c r="I2876" s="1" t="s">
        <v>15</v>
      </c>
      <c r="J2876" s="1">
        <v>8.3000000000000007</v>
      </c>
      <c r="K2876" s="1">
        <f>COUNTIF(A:A,bank_processed_transactions[[#This Row],[transaction_id]])</f>
        <v>1</v>
      </c>
    </row>
    <row r="2877" spans="1:11" x14ac:dyDescent="0.3">
      <c r="A2877" s="1" t="s">
        <v>1536</v>
      </c>
      <c r="B2877" s="2">
        <v>46082</v>
      </c>
      <c r="C2877" s="1" t="s">
        <v>1537</v>
      </c>
      <c r="D2877" s="1" t="s">
        <v>12</v>
      </c>
      <c r="E2877" s="1" t="s">
        <v>55</v>
      </c>
      <c r="F2877" s="1">
        <v>7116.04</v>
      </c>
      <c r="G2877" s="1" t="s">
        <v>14</v>
      </c>
      <c r="H2877" s="2">
        <v>46082</v>
      </c>
      <c r="I2877" s="1" t="s">
        <v>28</v>
      </c>
      <c r="J2877" s="1">
        <v>17.8</v>
      </c>
      <c r="K2877" s="1">
        <f>COUNTIF(A:A,bank_processed_transactions[[#This Row],[transaction_id]])</f>
        <v>1</v>
      </c>
    </row>
    <row r="2878" spans="1:11" x14ac:dyDescent="0.3">
      <c r="A2878" s="1" t="s">
        <v>941</v>
      </c>
      <c r="B2878" s="2">
        <v>46081</v>
      </c>
      <c r="C2878" s="1" t="s">
        <v>942</v>
      </c>
      <c r="D2878" s="1" t="s">
        <v>12</v>
      </c>
      <c r="E2878" s="1" t="s">
        <v>27</v>
      </c>
      <c r="F2878" s="1">
        <v>8353.84</v>
      </c>
      <c r="G2878" s="1" t="s">
        <v>14</v>
      </c>
      <c r="H2878" s="2">
        <v>46081</v>
      </c>
      <c r="I2878" s="1" t="s">
        <v>22</v>
      </c>
      <c r="J2878" s="1">
        <v>8.6</v>
      </c>
      <c r="K2878" s="1">
        <f>COUNTIF(A:A,bank_processed_transactions[[#This Row],[transaction_id]])</f>
        <v>1</v>
      </c>
    </row>
    <row r="2879" spans="1:11" x14ac:dyDescent="0.3">
      <c r="A2879" s="1" t="s">
        <v>2033</v>
      </c>
      <c r="B2879" s="2">
        <v>46078</v>
      </c>
      <c r="C2879" s="1" t="s">
        <v>1952</v>
      </c>
      <c r="D2879" s="1" t="s">
        <v>18</v>
      </c>
      <c r="E2879" s="1" t="s">
        <v>55</v>
      </c>
      <c r="F2879" s="1">
        <v>1446.3</v>
      </c>
      <c r="G2879" s="1" t="s">
        <v>14</v>
      </c>
      <c r="H2879" s="2">
        <v>46079</v>
      </c>
      <c r="I2879" s="1" t="s">
        <v>28</v>
      </c>
      <c r="J2879" s="1">
        <v>11.3</v>
      </c>
      <c r="K2879" s="1">
        <f>COUNTIF(A:A,bank_processed_transactions[[#This Row],[transaction_id]])</f>
        <v>1</v>
      </c>
    </row>
    <row r="2880" spans="1:11" x14ac:dyDescent="0.3">
      <c r="A2880" s="1" t="s">
        <v>4818</v>
      </c>
      <c r="B2880" s="2">
        <v>46028</v>
      </c>
      <c r="C2880" s="1" t="s">
        <v>43</v>
      </c>
      <c r="D2880" s="1" t="s">
        <v>12</v>
      </c>
      <c r="E2880" s="1" t="s">
        <v>13</v>
      </c>
      <c r="F2880" s="1">
        <v>18310.990000000002</v>
      </c>
      <c r="G2880" s="1" t="s">
        <v>14</v>
      </c>
      <c r="H2880" s="2">
        <v>46029</v>
      </c>
      <c r="I2880" s="1" t="s">
        <v>22</v>
      </c>
      <c r="J2880" s="1">
        <v>62.1</v>
      </c>
      <c r="K2880" s="1">
        <f>COUNTIF(A:A,bank_processed_transactions[[#This Row],[transaction_id]])</f>
        <v>1</v>
      </c>
    </row>
    <row r="2881" spans="1:11" x14ac:dyDescent="0.3">
      <c r="A2881" s="1" t="s">
        <v>62</v>
      </c>
      <c r="B2881" s="2">
        <v>46071</v>
      </c>
      <c r="C2881" s="1" t="s">
        <v>63</v>
      </c>
      <c r="D2881" s="1" t="s">
        <v>12</v>
      </c>
      <c r="E2881" s="1" t="s">
        <v>13</v>
      </c>
      <c r="F2881" s="1">
        <v>6285.99</v>
      </c>
      <c r="G2881" s="1" t="s">
        <v>14</v>
      </c>
      <c r="H2881" s="2">
        <v>46073</v>
      </c>
      <c r="I2881" s="1" t="s">
        <v>22</v>
      </c>
      <c r="J2881" s="1">
        <v>10.3</v>
      </c>
      <c r="K2881" s="1">
        <f>COUNTIF(A:A,bank_processed_transactions[[#This Row],[transaction_id]])</f>
        <v>1</v>
      </c>
    </row>
    <row r="2882" spans="1:11" x14ac:dyDescent="0.3">
      <c r="A2882" s="1" t="s">
        <v>1779</v>
      </c>
      <c r="B2882" s="2">
        <v>46042</v>
      </c>
      <c r="C2882" s="1" t="s">
        <v>529</v>
      </c>
      <c r="D2882" s="1" t="s">
        <v>18</v>
      </c>
      <c r="E2882" s="1" t="s">
        <v>55</v>
      </c>
      <c r="F2882" s="1">
        <v>2361.4</v>
      </c>
      <c r="G2882" s="1" t="s">
        <v>14</v>
      </c>
      <c r="H2882" s="2">
        <v>46044</v>
      </c>
      <c r="I2882" s="1" t="s">
        <v>28</v>
      </c>
      <c r="J2882" s="1">
        <v>4.5999999999999996</v>
      </c>
      <c r="K2882" s="1">
        <f>COUNTIF(A:A,bank_processed_transactions[[#This Row],[transaction_id]])</f>
        <v>1</v>
      </c>
    </row>
    <row r="2883" spans="1:11" x14ac:dyDescent="0.3">
      <c r="A2883" s="1" t="s">
        <v>2088</v>
      </c>
      <c r="B2883" s="2">
        <v>46094</v>
      </c>
      <c r="C2883" s="1" t="s">
        <v>265</v>
      </c>
      <c r="D2883" s="1" t="s">
        <v>18</v>
      </c>
      <c r="E2883" s="1" t="s">
        <v>21</v>
      </c>
      <c r="F2883" s="1">
        <v>814.99</v>
      </c>
      <c r="G2883" s="1" t="s">
        <v>14</v>
      </c>
      <c r="H2883" s="2">
        <v>46097</v>
      </c>
      <c r="I2883" s="1" t="s">
        <v>15</v>
      </c>
      <c r="J2883" s="1">
        <v>28.6</v>
      </c>
      <c r="K2883" s="1">
        <f>COUNTIF(A:A,bank_processed_transactions[[#This Row],[transaction_id]])</f>
        <v>1</v>
      </c>
    </row>
    <row r="2884" spans="1:11" x14ac:dyDescent="0.3">
      <c r="A2884" s="1" t="s">
        <v>4500</v>
      </c>
      <c r="B2884" s="2">
        <v>46038</v>
      </c>
      <c r="C2884" s="1" t="s">
        <v>2210</v>
      </c>
      <c r="D2884" s="1" t="s">
        <v>12</v>
      </c>
      <c r="E2884" s="1" t="s">
        <v>21</v>
      </c>
      <c r="F2884" s="1">
        <v>5194.46</v>
      </c>
      <c r="G2884" s="1" t="s">
        <v>14</v>
      </c>
      <c r="H2884" s="2">
        <v>46040</v>
      </c>
      <c r="I2884" s="1" t="s">
        <v>15</v>
      </c>
      <c r="J2884" s="1">
        <v>40.9</v>
      </c>
      <c r="K2884" s="1">
        <f>COUNTIF(A:A,bank_processed_transactions[[#This Row],[transaction_id]])</f>
        <v>1</v>
      </c>
    </row>
    <row r="2885" spans="1:11" x14ac:dyDescent="0.3">
      <c r="A2885" s="1" t="s">
        <v>4673</v>
      </c>
      <c r="B2885" s="2">
        <v>46082</v>
      </c>
      <c r="C2885" s="1" t="s">
        <v>2169</v>
      </c>
      <c r="D2885" s="1" t="s">
        <v>46</v>
      </c>
      <c r="E2885" s="1" t="s">
        <v>27</v>
      </c>
      <c r="F2885" s="1">
        <v>43331.21</v>
      </c>
      <c r="G2885" s="1" t="s">
        <v>14</v>
      </c>
      <c r="H2885" s="2">
        <v>46085</v>
      </c>
      <c r="I2885" s="1" t="s">
        <v>28</v>
      </c>
      <c r="J2885" s="1">
        <v>45.5</v>
      </c>
      <c r="K2885" s="1">
        <f>COUNTIF(A:A,bank_processed_transactions[[#This Row],[transaction_id]])</f>
        <v>1</v>
      </c>
    </row>
    <row r="2886" spans="1:11" x14ac:dyDescent="0.3">
      <c r="A2886" s="1" t="s">
        <v>297</v>
      </c>
      <c r="B2886" s="2">
        <v>46066</v>
      </c>
      <c r="C2886" s="1" t="s">
        <v>298</v>
      </c>
      <c r="D2886" s="1" t="s">
        <v>18</v>
      </c>
      <c r="E2886" s="1" t="s">
        <v>13</v>
      </c>
      <c r="F2886" s="1">
        <v>471.13</v>
      </c>
      <c r="G2886" s="1" t="s">
        <v>14</v>
      </c>
      <c r="H2886" s="2">
        <v>46069</v>
      </c>
      <c r="I2886" s="1" t="s">
        <v>28</v>
      </c>
      <c r="J2886" s="1">
        <v>22.8</v>
      </c>
      <c r="K2886" s="1">
        <f>COUNTIF(A:A,bank_processed_transactions[[#This Row],[transaction_id]])</f>
        <v>1</v>
      </c>
    </row>
    <row r="2887" spans="1:11" x14ac:dyDescent="0.3">
      <c r="A2887" s="1" t="s">
        <v>596</v>
      </c>
      <c r="B2887" s="2">
        <v>46088</v>
      </c>
      <c r="C2887" s="1" t="s">
        <v>531</v>
      </c>
      <c r="D2887" s="1" t="s">
        <v>12</v>
      </c>
      <c r="E2887" s="1" t="s">
        <v>13</v>
      </c>
      <c r="F2887" s="1">
        <v>4919.93</v>
      </c>
      <c r="G2887" s="1" t="s">
        <v>14</v>
      </c>
      <c r="H2887" s="2">
        <v>46091</v>
      </c>
      <c r="I2887" s="1" t="s">
        <v>22</v>
      </c>
      <c r="J2887" s="1">
        <v>136.6</v>
      </c>
      <c r="K2887" s="1">
        <f>COUNTIF(A:A,bank_processed_transactions[[#This Row],[transaction_id]])</f>
        <v>1</v>
      </c>
    </row>
    <row r="2888" spans="1:11" x14ac:dyDescent="0.3">
      <c r="A2888" s="1" t="s">
        <v>1837</v>
      </c>
      <c r="B2888" s="2">
        <v>46050</v>
      </c>
      <c r="C2888" s="1" t="s">
        <v>1070</v>
      </c>
      <c r="D2888" s="1" t="s">
        <v>66</v>
      </c>
      <c r="E2888" s="1" t="s">
        <v>55</v>
      </c>
      <c r="F2888" s="1">
        <v>11042.25</v>
      </c>
      <c r="G2888" s="1" t="s">
        <v>14</v>
      </c>
      <c r="H2888" s="2">
        <v>46051</v>
      </c>
      <c r="I2888" s="1" t="s">
        <v>22</v>
      </c>
      <c r="J2888" s="1">
        <v>14.7</v>
      </c>
      <c r="K2888" s="1">
        <f>COUNTIF(A:A,bank_processed_transactions[[#This Row],[transaction_id]])</f>
        <v>1</v>
      </c>
    </row>
    <row r="2889" spans="1:11" x14ac:dyDescent="0.3">
      <c r="A2889" s="1" t="s">
        <v>2301</v>
      </c>
      <c r="B2889" s="2">
        <v>46048</v>
      </c>
      <c r="C2889" s="1" t="s">
        <v>1022</v>
      </c>
      <c r="D2889" s="1" t="s">
        <v>18</v>
      </c>
      <c r="E2889" s="1" t="s">
        <v>21</v>
      </c>
      <c r="F2889" s="1">
        <v>2487.9499999999998</v>
      </c>
      <c r="G2889" s="1" t="s">
        <v>14</v>
      </c>
      <c r="H2889" s="2">
        <v>46051</v>
      </c>
      <c r="I2889" s="1" t="s">
        <v>15</v>
      </c>
      <c r="J2889" s="1">
        <v>16.7</v>
      </c>
      <c r="K2889" s="1">
        <f>COUNTIF(A:A,bank_processed_transactions[[#This Row],[transaction_id]])</f>
        <v>1</v>
      </c>
    </row>
    <row r="2890" spans="1:11" x14ac:dyDescent="0.3">
      <c r="A2890" s="1" t="s">
        <v>3934</v>
      </c>
      <c r="B2890" s="2">
        <v>46056</v>
      </c>
      <c r="C2890" s="1" t="s">
        <v>2432</v>
      </c>
      <c r="D2890" s="1" t="s">
        <v>12</v>
      </c>
      <c r="E2890" s="1" t="s">
        <v>13</v>
      </c>
      <c r="F2890" s="1">
        <v>1312.18</v>
      </c>
      <c r="G2890" s="1" t="s">
        <v>14</v>
      </c>
      <c r="H2890" s="2">
        <v>46056</v>
      </c>
      <c r="I2890" s="1" t="s">
        <v>22</v>
      </c>
      <c r="J2890" s="1">
        <v>10.199999999999999</v>
      </c>
      <c r="K2890" s="1">
        <f>COUNTIF(A:A,bank_processed_transactions[[#This Row],[transaction_id]])</f>
        <v>1</v>
      </c>
    </row>
    <row r="2891" spans="1:11" x14ac:dyDescent="0.3">
      <c r="A2891" s="1" t="s">
        <v>2718</v>
      </c>
      <c r="B2891" s="2">
        <v>46062</v>
      </c>
      <c r="C2891" s="1" t="s">
        <v>1039</v>
      </c>
      <c r="D2891" s="1" t="s">
        <v>18</v>
      </c>
      <c r="E2891" s="1" t="s">
        <v>13</v>
      </c>
      <c r="F2891" s="1">
        <v>1032.58</v>
      </c>
      <c r="G2891" s="1" t="s">
        <v>14</v>
      </c>
      <c r="H2891" s="2">
        <v>46063</v>
      </c>
      <c r="I2891" s="1" t="s">
        <v>15</v>
      </c>
      <c r="J2891" s="1">
        <v>46.4</v>
      </c>
      <c r="K2891" s="1">
        <f>COUNTIF(A:A,bank_processed_transactions[[#This Row],[transaction_id]])</f>
        <v>1</v>
      </c>
    </row>
    <row r="2892" spans="1:11" x14ac:dyDescent="0.3">
      <c r="A2892" s="1" t="s">
        <v>4740</v>
      </c>
      <c r="B2892" s="2">
        <v>46070</v>
      </c>
      <c r="C2892" s="1" t="s">
        <v>645</v>
      </c>
      <c r="D2892" s="1" t="s">
        <v>12</v>
      </c>
      <c r="E2892" s="1" t="s">
        <v>13</v>
      </c>
      <c r="F2892" s="1">
        <v>8207.2999999999993</v>
      </c>
      <c r="G2892" s="1" t="s">
        <v>14</v>
      </c>
      <c r="H2892" s="2">
        <v>46073</v>
      </c>
      <c r="I2892" s="1" t="s">
        <v>22</v>
      </c>
      <c r="J2892" s="1">
        <v>6.7</v>
      </c>
      <c r="K2892" s="1">
        <f>COUNTIF(A:A,bank_processed_transactions[[#This Row],[transaction_id]])</f>
        <v>1</v>
      </c>
    </row>
    <row r="2893" spans="1:11" x14ac:dyDescent="0.3">
      <c r="A2893" s="1" t="s">
        <v>4035</v>
      </c>
      <c r="B2893" s="2">
        <v>46031</v>
      </c>
      <c r="C2893" s="1" t="s">
        <v>752</v>
      </c>
      <c r="D2893" s="1" t="s">
        <v>35</v>
      </c>
      <c r="E2893" s="1" t="s">
        <v>21</v>
      </c>
      <c r="F2893" s="1">
        <v>4634.97</v>
      </c>
      <c r="G2893" s="1" t="s">
        <v>14</v>
      </c>
      <c r="H2893" s="2">
        <v>46034</v>
      </c>
      <c r="I2893" s="1" t="s">
        <v>22</v>
      </c>
      <c r="J2893" s="1">
        <v>58.4</v>
      </c>
      <c r="K2893" s="1">
        <f>COUNTIF(A:A,bank_processed_transactions[[#This Row],[transaction_id]])</f>
        <v>1</v>
      </c>
    </row>
    <row r="2894" spans="1:11" x14ac:dyDescent="0.3">
      <c r="A2894" s="1" t="s">
        <v>1519</v>
      </c>
      <c r="B2894" s="2">
        <v>46036</v>
      </c>
      <c r="C2894" s="1" t="s">
        <v>24</v>
      </c>
      <c r="D2894" s="1" t="s">
        <v>18</v>
      </c>
      <c r="E2894" s="1" t="s">
        <v>21</v>
      </c>
      <c r="F2894" s="1">
        <v>4532.2700000000004</v>
      </c>
      <c r="G2894" s="1" t="s">
        <v>14</v>
      </c>
      <c r="H2894" s="2">
        <v>46038</v>
      </c>
      <c r="I2894" s="1" t="s">
        <v>15</v>
      </c>
      <c r="J2894" s="1">
        <v>33.799999999999997</v>
      </c>
      <c r="K2894" s="1">
        <f>COUNTIF(A:A,bank_processed_transactions[[#This Row],[transaction_id]])</f>
        <v>1</v>
      </c>
    </row>
    <row r="2895" spans="1:11" x14ac:dyDescent="0.3">
      <c r="A2895" s="1" t="s">
        <v>758</v>
      </c>
      <c r="B2895" s="2">
        <v>46082</v>
      </c>
      <c r="C2895" s="1" t="s">
        <v>759</v>
      </c>
      <c r="D2895" s="1" t="s">
        <v>35</v>
      </c>
      <c r="E2895" s="1" t="s">
        <v>27</v>
      </c>
      <c r="F2895" s="1">
        <v>3852.98</v>
      </c>
      <c r="G2895" s="1" t="s">
        <v>14</v>
      </c>
      <c r="H2895" s="2">
        <v>46084</v>
      </c>
      <c r="I2895" s="1" t="s">
        <v>28</v>
      </c>
      <c r="J2895" s="1">
        <v>35.9</v>
      </c>
      <c r="K2895" s="1">
        <f>COUNTIF(A:A,bank_processed_transactions[[#This Row],[transaction_id]])</f>
        <v>1</v>
      </c>
    </row>
    <row r="2896" spans="1:11" x14ac:dyDescent="0.3">
      <c r="A2896" s="1" t="s">
        <v>2919</v>
      </c>
      <c r="B2896" s="2">
        <v>46063</v>
      </c>
      <c r="C2896" s="1" t="s">
        <v>1565</v>
      </c>
      <c r="D2896" s="1" t="s">
        <v>18</v>
      </c>
      <c r="E2896" s="1" t="s">
        <v>27</v>
      </c>
      <c r="F2896" s="1">
        <v>23951.35</v>
      </c>
      <c r="G2896" s="1" t="s">
        <v>14</v>
      </c>
      <c r="H2896" s="2">
        <v>46064</v>
      </c>
      <c r="I2896" s="1" t="s">
        <v>28</v>
      </c>
      <c r="J2896" s="1">
        <v>16.8</v>
      </c>
      <c r="K2896" s="1">
        <f>COUNTIF(A:A,bank_processed_transactions[[#This Row],[transaction_id]])</f>
        <v>1</v>
      </c>
    </row>
    <row r="2897" spans="1:11" x14ac:dyDescent="0.3">
      <c r="A2897" s="1" t="s">
        <v>2688</v>
      </c>
      <c r="B2897" s="2">
        <v>46091</v>
      </c>
      <c r="C2897" s="1" t="s">
        <v>429</v>
      </c>
      <c r="D2897" s="1" t="s">
        <v>35</v>
      </c>
      <c r="E2897" s="1" t="s">
        <v>55</v>
      </c>
      <c r="F2897" s="1">
        <v>4406.88</v>
      </c>
      <c r="G2897" s="1" t="s">
        <v>14</v>
      </c>
      <c r="H2897" s="2">
        <v>46091</v>
      </c>
      <c r="I2897" s="1" t="s">
        <v>22</v>
      </c>
      <c r="J2897" s="1">
        <v>18.899999999999999</v>
      </c>
      <c r="K2897" s="1">
        <f>COUNTIF(A:A,bank_processed_transactions[[#This Row],[transaction_id]])</f>
        <v>1</v>
      </c>
    </row>
    <row r="2898" spans="1:11" x14ac:dyDescent="0.3">
      <c r="A2898" s="1" t="s">
        <v>4889</v>
      </c>
      <c r="B2898" s="2">
        <v>46084</v>
      </c>
      <c r="C2898" s="1" t="s">
        <v>41</v>
      </c>
      <c r="D2898" s="1" t="s">
        <v>12</v>
      </c>
      <c r="E2898" s="1" t="s">
        <v>13</v>
      </c>
      <c r="F2898" s="1">
        <v>3835.02</v>
      </c>
      <c r="G2898" s="1" t="s">
        <v>14</v>
      </c>
      <c r="H2898" s="2">
        <v>46086</v>
      </c>
      <c r="I2898" s="1" t="s">
        <v>22</v>
      </c>
      <c r="J2898" s="1">
        <v>25.5</v>
      </c>
      <c r="K2898" s="1">
        <f>COUNTIF(A:A,bank_processed_transactions[[#This Row],[transaction_id]])</f>
        <v>1</v>
      </c>
    </row>
    <row r="2899" spans="1:11" x14ac:dyDescent="0.3">
      <c r="A2899" s="1" t="s">
        <v>3108</v>
      </c>
      <c r="B2899" s="2">
        <v>46106</v>
      </c>
      <c r="C2899" s="1" t="s">
        <v>239</v>
      </c>
      <c r="D2899" s="1" t="s">
        <v>12</v>
      </c>
      <c r="E2899" s="1" t="s">
        <v>55</v>
      </c>
      <c r="F2899" s="1">
        <v>6772.57</v>
      </c>
      <c r="G2899" s="1" t="s">
        <v>14</v>
      </c>
      <c r="H2899" s="2">
        <v>46111</v>
      </c>
      <c r="I2899" s="1" t="s">
        <v>22</v>
      </c>
      <c r="J2899" s="1">
        <v>48.2</v>
      </c>
      <c r="K2899" s="1">
        <f>COUNTIF(A:A,bank_processed_transactions[[#This Row],[transaction_id]])</f>
        <v>1</v>
      </c>
    </row>
    <row r="2900" spans="1:11" x14ac:dyDescent="0.3">
      <c r="A2900" s="1" t="s">
        <v>4948</v>
      </c>
      <c r="B2900" s="2">
        <v>46068</v>
      </c>
      <c r="C2900" s="1" t="s">
        <v>2386</v>
      </c>
      <c r="D2900" s="1" t="s">
        <v>18</v>
      </c>
      <c r="E2900" s="1" t="s">
        <v>27</v>
      </c>
      <c r="F2900" s="1">
        <v>1478.24</v>
      </c>
      <c r="G2900" s="1" t="s">
        <v>14</v>
      </c>
      <c r="H2900" s="2">
        <v>46070</v>
      </c>
      <c r="I2900" s="1" t="s">
        <v>28</v>
      </c>
      <c r="J2900" s="1">
        <v>6.5</v>
      </c>
      <c r="K2900" s="1">
        <f>COUNTIF(A:A,bank_processed_transactions[[#This Row],[transaction_id]])</f>
        <v>1</v>
      </c>
    </row>
    <row r="2901" spans="1:11" x14ac:dyDescent="0.3">
      <c r="A2901" s="1" t="s">
        <v>4358</v>
      </c>
      <c r="B2901" s="2">
        <v>46030</v>
      </c>
      <c r="C2901" s="1" t="s">
        <v>465</v>
      </c>
      <c r="D2901" s="1" t="s">
        <v>12</v>
      </c>
      <c r="E2901" s="1" t="s">
        <v>21</v>
      </c>
      <c r="F2901" s="1">
        <v>6723.92</v>
      </c>
      <c r="G2901" s="1" t="s">
        <v>14</v>
      </c>
      <c r="H2901" s="2">
        <v>46033</v>
      </c>
      <c r="I2901" s="1" t="s">
        <v>22</v>
      </c>
      <c r="J2901" s="1">
        <v>26</v>
      </c>
      <c r="K2901" s="1">
        <f>COUNTIF(A:A,bank_processed_transactions[[#This Row],[transaction_id]])</f>
        <v>1</v>
      </c>
    </row>
    <row r="2902" spans="1:11" x14ac:dyDescent="0.3">
      <c r="A2902" s="1" t="s">
        <v>1132</v>
      </c>
      <c r="B2902" s="2">
        <v>46103</v>
      </c>
      <c r="C2902" s="1" t="s">
        <v>917</v>
      </c>
      <c r="D2902" s="1" t="s">
        <v>12</v>
      </c>
      <c r="E2902" s="1" t="s">
        <v>21</v>
      </c>
      <c r="F2902" s="1">
        <v>14583.48</v>
      </c>
      <c r="G2902" s="1" t="s">
        <v>14</v>
      </c>
      <c r="H2902" s="2">
        <v>46103</v>
      </c>
      <c r="I2902" s="1" t="s">
        <v>28</v>
      </c>
      <c r="J2902" s="1">
        <v>69.5</v>
      </c>
      <c r="K2902" s="1">
        <f>COUNTIF(A:A,bank_processed_transactions[[#This Row],[transaction_id]])</f>
        <v>1</v>
      </c>
    </row>
    <row r="2903" spans="1:11" x14ac:dyDescent="0.3">
      <c r="A2903" s="1" t="s">
        <v>1208</v>
      </c>
      <c r="B2903" s="2">
        <v>46078</v>
      </c>
      <c r="C2903" s="1" t="s">
        <v>522</v>
      </c>
      <c r="D2903" s="1" t="s">
        <v>18</v>
      </c>
      <c r="E2903" s="1" t="s">
        <v>13</v>
      </c>
      <c r="F2903" s="1">
        <v>11220.52</v>
      </c>
      <c r="G2903" s="1" t="s">
        <v>94</v>
      </c>
      <c r="H2903" s="2">
        <v>46078</v>
      </c>
      <c r="I2903" s="1" t="s">
        <v>22</v>
      </c>
      <c r="J2903" s="1">
        <v>45.2</v>
      </c>
      <c r="K2903" s="1">
        <f>COUNTIF(A:A,bank_processed_transactions[[#This Row],[transaction_id]])</f>
        <v>1</v>
      </c>
    </row>
    <row r="2904" spans="1:11" x14ac:dyDescent="0.3">
      <c r="A2904" s="1" t="s">
        <v>1633</v>
      </c>
      <c r="B2904" s="2">
        <v>46056</v>
      </c>
      <c r="C2904" s="1" t="s">
        <v>190</v>
      </c>
      <c r="D2904" s="1" t="s">
        <v>12</v>
      </c>
      <c r="E2904" s="1" t="s">
        <v>13</v>
      </c>
      <c r="F2904" s="1">
        <v>5541.38</v>
      </c>
      <c r="G2904" s="1" t="s">
        <v>14</v>
      </c>
      <c r="H2904" s="2">
        <v>46058</v>
      </c>
      <c r="I2904" s="1" t="s">
        <v>28</v>
      </c>
      <c r="J2904" s="1">
        <v>40.700000000000003</v>
      </c>
      <c r="K2904" s="1">
        <f>COUNTIF(A:A,bank_processed_transactions[[#This Row],[transaction_id]])</f>
        <v>1</v>
      </c>
    </row>
    <row r="2905" spans="1:11" x14ac:dyDescent="0.3">
      <c r="A2905" s="1" t="s">
        <v>2483</v>
      </c>
      <c r="B2905" s="2">
        <v>46092</v>
      </c>
      <c r="C2905" s="1" t="s">
        <v>2435</v>
      </c>
      <c r="D2905" s="1" t="s">
        <v>18</v>
      </c>
      <c r="E2905" s="1" t="s">
        <v>13</v>
      </c>
      <c r="F2905" s="1">
        <v>3634.81</v>
      </c>
      <c r="G2905" s="1" t="s">
        <v>14</v>
      </c>
      <c r="H2905" s="2">
        <v>46095</v>
      </c>
      <c r="I2905" s="1" t="s">
        <v>22</v>
      </c>
      <c r="J2905" s="1">
        <v>4.0999999999999996</v>
      </c>
      <c r="K2905" s="1">
        <f>COUNTIF(A:A,bank_processed_transactions[[#This Row],[transaction_id]])</f>
        <v>1</v>
      </c>
    </row>
    <row r="2906" spans="1:11" x14ac:dyDescent="0.3">
      <c r="A2906" s="1" t="s">
        <v>3617</v>
      </c>
      <c r="B2906" s="2">
        <v>46083</v>
      </c>
      <c r="C2906" s="1" t="s">
        <v>2680</v>
      </c>
      <c r="D2906" s="1" t="s">
        <v>12</v>
      </c>
      <c r="E2906" s="1" t="s">
        <v>27</v>
      </c>
      <c r="F2906" s="1">
        <v>17892</v>
      </c>
      <c r="G2906" s="1" t="s">
        <v>14</v>
      </c>
      <c r="H2906" s="2">
        <v>46083</v>
      </c>
      <c r="I2906" s="1" t="s">
        <v>15</v>
      </c>
      <c r="J2906" s="1">
        <v>23.4</v>
      </c>
      <c r="K2906" s="1">
        <f>COUNTIF(A:A,bank_processed_transactions[[#This Row],[transaction_id]])</f>
        <v>1</v>
      </c>
    </row>
    <row r="2907" spans="1:11" x14ac:dyDescent="0.3">
      <c r="A2907" s="1" t="s">
        <v>2080</v>
      </c>
      <c r="B2907" s="2">
        <v>46050</v>
      </c>
      <c r="C2907" s="1" t="s">
        <v>59</v>
      </c>
      <c r="D2907" s="1" t="s">
        <v>18</v>
      </c>
      <c r="E2907" s="1" t="s">
        <v>55</v>
      </c>
      <c r="F2907" s="1">
        <v>2799.31</v>
      </c>
      <c r="G2907" s="1" t="s">
        <v>14</v>
      </c>
      <c r="H2907" s="2">
        <v>46051</v>
      </c>
      <c r="I2907" s="1" t="s">
        <v>15</v>
      </c>
      <c r="J2907" s="1">
        <v>30.3</v>
      </c>
      <c r="K2907" s="1">
        <f>COUNTIF(A:A,bank_processed_transactions[[#This Row],[transaction_id]])</f>
        <v>1</v>
      </c>
    </row>
    <row r="2908" spans="1:11" x14ac:dyDescent="0.3">
      <c r="A2908" s="1" t="s">
        <v>3910</v>
      </c>
      <c r="B2908" s="2">
        <v>46111</v>
      </c>
      <c r="C2908" s="1" t="s">
        <v>3911</v>
      </c>
      <c r="D2908" s="1" t="s">
        <v>66</v>
      </c>
      <c r="E2908" s="1" t="s">
        <v>27</v>
      </c>
      <c r="F2908" s="1">
        <v>4494.74</v>
      </c>
      <c r="G2908" s="1" t="s">
        <v>14</v>
      </c>
      <c r="H2908" s="2">
        <v>46113</v>
      </c>
      <c r="I2908" s="1" t="s">
        <v>22</v>
      </c>
      <c r="J2908" s="1">
        <v>13</v>
      </c>
      <c r="K2908" s="1">
        <f>COUNTIF(A:A,bank_processed_transactions[[#This Row],[transaction_id]])</f>
        <v>1</v>
      </c>
    </row>
    <row r="2909" spans="1:11" x14ac:dyDescent="0.3">
      <c r="A2909" s="1" t="s">
        <v>3306</v>
      </c>
      <c r="B2909" s="2">
        <v>46065</v>
      </c>
      <c r="C2909" s="1" t="s">
        <v>991</v>
      </c>
      <c r="D2909" s="1" t="s">
        <v>12</v>
      </c>
      <c r="E2909" s="1" t="s">
        <v>55</v>
      </c>
      <c r="F2909" s="1">
        <v>9847.65</v>
      </c>
      <c r="G2909" s="1" t="s">
        <v>89</v>
      </c>
      <c r="H2909" s="2">
        <v>46065</v>
      </c>
      <c r="I2909" s="1" t="s">
        <v>15</v>
      </c>
      <c r="J2909" s="1">
        <v>39.6</v>
      </c>
      <c r="K2909" s="1">
        <f>COUNTIF(A:A,bank_processed_transactions[[#This Row],[transaction_id]])</f>
        <v>1</v>
      </c>
    </row>
    <row r="2910" spans="1:11" x14ac:dyDescent="0.3">
      <c r="A2910" s="1" t="s">
        <v>3106</v>
      </c>
      <c r="B2910" s="2">
        <v>46073</v>
      </c>
      <c r="C2910" s="1" t="s">
        <v>689</v>
      </c>
      <c r="D2910" s="1" t="s">
        <v>18</v>
      </c>
      <c r="E2910" s="1" t="s">
        <v>27</v>
      </c>
      <c r="F2910" s="1">
        <v>39283.49</v>
      </c>
      <c r="G2910" s="1" t="s">
        <v>14</v>
      </c>
      <c r="H2910" s="2">
        <v>46074</v>
      </c>
      <c r="I2910" s="1" t="s">
        <v>15</v>
      </c>
      <c r="J2910" s="1">
        <v>30.5</v>
      </c>
      <c r="K2910" s="1">
        <f>COUNTIF(A:A,bank_processed_transactions[[#This Row],[transaction_id]])</f>
        <v>1</v>
      </c>
    </row>
    <row r="2911" spans="1:11" x14ac:dyDescent="0.3">
      <c r="A2911" s="1" t="s">
        <v>218</v>
      </c>
      <c r="B2911" s="2">
        <v>46069</v>
      </c>
      <c r="C2911" s="1" t="s">
        <v>192</v>
      </c>
      <c r="D2911" s="1" t="s">
        <v>12</v>
      </c>
      <c r="E2911" s="1" t="s">
        <v>13</v>
      </c>
      <c r="F2911" s="1">
        <v>12559.86</v>
      </c>
      <c r="G2911" s="1" t="s">
        <v>14</v>
      </c>
      <c r="H2911" s="2">
        <v>46072</v>
      </c>
      <c r="I2911" s="1" t="s">
        <v>22</v>
      </c>
      <c r="J2911" s="1">
        <v>24.6</v>
      </c>
      <c r="K2911" s="1">
        <f>COUNTIF(A:A,bank_processed_transactions[[#This Row],[transaction_id]])</f>
        <v>1</v>
      </c>
    </row>
    <row r="2912" spans="1:11" x14ac:dyDescent="0.3">
      <c r="A2912" s="1" t="s">
        <v>2230</v>
      </c>
      <c r="B2912" s="2">
        <v>46112</v>
      </c>
      <c r="C2912" s="1" t="s">
        <v>1465</v>
      </c>
      <c r="D2912" s="1" t="s">
        <v>12</v>
      </c>
      <c r="E2912" s="1" t="s">
        <v>21</v>
      </c>
      <c r="F2912" s="1">
        <v>3459.21</v>
      </c>
      <c r="G2912" s="1" t="s">
        <v>14</v>
      </c>
      <c r="H2912" s="2">
        <v>46117</v>
      </c>
      <c r="I2912" s="1" t="s">
        <v>28</v>
      </c>
      <c r="J2912" s="1">
        <v>12.4</v>
      </c>
      <c r="K2912" s="1">
        <f>COUNTIF(A:A,bank_processed_transactions[[#This Row],[transaction_id]])</f>
        <v>1</v>
      </c>
    </row>
    <row r="2913" spans="1:11" x14ac:dyDescent="0.3">
      <c r="A2913" s="1" t="s">
        <v>2595</v>
      </c>
      <c r="B2913" s="2">
        <v>46064</v>
      </c>
      <c r="C2913" s="1" t="s">
        <v>629</v>
      </c>
      <c r="D2913" s="1" t="s">
        <v>12</v>
      </c>
      <c r="E2913" s="1" t="s">
        <v>55</v>
      </c>
      <c r="F2913" s="1">
        <v>31610.97</v>
      </c>
      <c r="G2913" s="1" t="s">
        <v>14</v>
      </c>
      <c r="H2913" s="2">
        <v>46065</v>
      </c>
      <c r="I2913" s="1" t="s">
        <v>15</v>
      </c>
      <c r="J2913" s="1">
        <v>34.6</v>
      </c>
      <c r="K2913" s="1">
        <f>COUNTIF(A:A,bank_processed_transactions[[#This Row],[transaction_id]])</f>
        <v>1</v>
      </c>
    </row>
    <row r="2914" spans="1:11" x14ac:dyDescent="0.3">
      <c r="A2914" s="1" t="s">
        <v>4426</v>
      </c>
      <c r="B2914" s="2">
        <v>46043</v>
      </c>
      <c r="C2914" s="1" t="s">
        <v>267</v>
      </c>
      <c r="D2914" s="1" t="s">
        <v>12</v>
      </c>
      <c r="E2914" s="1" t="s">
        <v>13</v>
      </c>
      <c r="F2914" s="1">
        <v>3162.7</v>
      </c>
      <c r="G2914" s="1" t="s">
        <v>14</v>
      </c>
      <c r="H2914" s="2">
        <v>46043</v>
      </c>
      <c r="I2914" s="1" t="s">
        <v>28</v>
      </c>
      <c r="J2914" s="1">
        <v>25.4</v>
      </c>
      <c r="K2914" s="1">
        <f>COUNTIF(A:A,bank_processed_transactions[[#This Row],[transaction_id]])</f>
        <v>1</v>
      </c>
    </row>
    <row r="2915" spans="1:11" x14ac:dyDescent="0.3">
      <c r="A2915" s="1" t="s">
        <v>1351</v>
      </c>
      <c r="B2915" s="2">
        <v>46027</v>
      </c>
      <c r="C2915" s="1" t="s">
        <v>1352</v>
      </c>
      <c r="D2915" s="1" t="s">
        <v>12</v>
      </c>
      <c r="E2915" s="1" t="s">
        <v>55</v>
      </c>
      <c r="F2915" s="1">
        <v>13424.42</v>
      </c>
      <c r="G2915" s="1" t="s">
        <v>14</v>
      </c>
      <c r="H2915" s="2">
        <v>46028</v>
      </c>
      <c r="I2915" s="1" t="s">
        <v>22</v>
      </c>
      <c r="J2915" s="1">
        <v>20.6</v>
      </c>
      <c r="K2915" s="1">
        <f>COUNTIF(A:A,bank_processed_transactions[[#This Row],[transaction_id]])</f>
        <v>1</v>
      </c>
    </row>
    <row r="2916" spans="1:11" x14ac:dyDescent="0.3">
      <c r="A2916" s="1" t="s">
        <v>3249</v>
      </c>
      <c r="B2916" s="2">
        <v>46079</v>
      </c>
      <c r="C2916" s="1" t="s">
        <v>11</v>
      </c>
      <c r="D2916" s="1" t="s">
        <v>18</v>
      </c>
      <c r="E2916" s="1" t="s">
        <v>27</v>
      </c>
      <c r="F2916" s="1">
        <v>1086.06</v>
      </c>
      <c r="G2916" s="1" t="s">
        <v>14</v>
      </c>
      <c r="H2916" s="2">
        <v>46080</v>
      </c>
      <c r="I2916" s="1" t="s">
        <v>15</v>
      </c>
      <c r="J2916" s="1">
        <v>15.4</v>
      </c>
      <c r="K2916" s="1">
        <f>COUNTIF(A:A,bank_processed_transactions[[#This Row],[transaction_id]])</f>
        <v>1</v>
      </c>
    </row>
    <row r="2917" spans="1:11" x14ac:dyDescent="0.3">
      <c r="A2917" s="1" t="s">
        <v>2122</v>
      </c>
      <c r="B2917" s="2">
        <v>46107</v>
      </c>
      <c r="C2917" s="1" t="s">
        <v>1325</v>
      </c>
      <c r="D2917" s="1" t="s">
        <v>35</v>
      </c>
      <c r="E2917" s="1" t="s">
        <v>21</v>
      </c>
      <c r="F2917" s="1">
        <v>438.96</v>
      </c>
      <c r="G2917" s="1" t="s">
        <v>14</v>
      </c>
      <c r="H2917" s="2">
        <v>46109</v>
      </c>
      <c r="I2917" s="1" t="s">
        <v>15</v>
      </c>
      <c r="J2917" s="1">
        <v>14.1</v>
      </c>
      <c r="K2917" s="1">
        <f>COUNTIF(A:A,bank_processed_transactions[[#This Row],[transaction_id]])</f>
        <v>1</v>
      </c>
    </row>
    <row r="2918" spans="1:11" x14ac:dyDescent="0.3">
      <c r="A2918" s="1" t="s">
        <v>2448</v>
      </c>
      <c r="B2918" s="2">
        <v>46058</v>
      </c>
      <c r="C2918" s="1" t="s">
        <v>738</v>
      </c>
      <c r="D2918" s="1" t="s">
        <v>12</v>
      </c>
      <c r="E2918" s="1" t="s">
        <v>13</v>
      </c>
      <c r="F2918" s="1">
        <v>2369.5100000000002</v>
      </c>
      <c r="G2918" s="1" t="s">
        <v>14</v>
      </c>
      <c r="H2918" s="2">
        <v>46058</v>
      </c>
      <c r="I2918" s="1" t="s">
        <v>28</v>
      </c>
      <c r="J2918" s="1">
        <v>36.6</v>
      </c>
      <c r="K2918" s="1">
        <f>COUNTIF(A:A,bank_processed_transactions[[#This Row],[transaction_id]])</f>
        <v>1</v>
      </c>
    </row>
    <row r="2919" spans="1:11" x14ac:dyDescent="0.3">
      <c r="A2919" s="1" t="s">
        <v>2589</v>
      </c>
      <c r="B2919" s="2">
        <v>46097</v>
      </c>
      <c r="C2919" s="1" t="s">
        <v>257</v>
      </c>
      <c r="D2919" s="1" t="s">
        <v>18</v>
      </c>
      <c r="E2919" s="1" t="s">
        <v>55</v>
      </c>
      <c r="F2919" s="1">
        <v>1074.96</v>
      </c>
      <c r="G2919" s="1" t="s">
        <v>94</v>
      </c>
      <c r="H2919" s="2">
        <v>46099</v>
      </c>
      <c r="I2919" s="1" t="s">
        <v>22</v>
      </c>
      <c r="J2919" s="1">
        <v>14.5</v>
      </c>
      <c r="K2919" s="1">
        <f>COUNTIF(A:A,bank_processed_transactions[[#This Row],[transaction_id]])</f>
        <v>1</v>
      </c>
    </row>
    <row r="2920" spans="1:11" x14ac:dyDescent="0.3">
      <c r="A2920" s="1" t="s">
        <v>4944</v>
      </c>
      <c r="B2920" s="2">
        <v>46029</v>
      </c>
      <c r="C2920" s="1" t="s">
        <v>1395</v>
      </c>
      <c r="D2920" s="1" t="s">
        <v>35</v>
      </c>
      <c r="E2920" s="1" t="s">
        <v>27</v>
      </c>
      <c r="F2920" s="1">
        <v>781.01</v>
      </c>
      <c r="G2920" s="1" t="s">
        <v>14</v>
      </c>
      <c r="H2920" s="2">
        <v>46031</v>
      </c>
      <c r="I2920" s="1" t="s">
        <v>28</v>
      </c>
      <c r="J2920" s="1">
        <v>22.4</v>
      </c>
      <c r="K2920" s="1">
        <f>COUNTIF(A:A,bank_processed_transactions[[#This Row],[transaction_id]])</f>
        <v>1</v>
      </c>
    </row>
    <row r="2921" spans="1:11" x14ac:dyDescent="0.3">
      <c r="A2921" s="1" t="s">
        <v>1280</v>
      </c>
      <c r="B2921" s="2">
        <v>46105</v>
      </c>
      <c r="C2921" s="1" t="s">
        <v>1281</v>
      </c>
      <c r="D2921" s="1" t="s">
        <v>35</v>
      </c>
      <c r="E2921" s="1" t="s">
        <v>21</v>
      </c>
      <c r="F2921" s="1">
        <v>46780.51</v>
      </c>
      <c r="G2921" s="1" t="s">
        <v>14</v>
      </c>
      <c r="H2921" s="2">
        <v>46105</v>
      </c>
      <c r="I2921" s="1" t="s">
        <v>22</v>
      </c>
      <c r="J2921" s="1">
        <v>21.3</v>
      </c>
      <c r="K2921" s="1">
        <f>COUNTIF(A:A,bank_processed_transactions[[#This Row],[transaction_id]])</f>
        <v>1</v>
      </c>
    </row>
    <row r="2922" spans="1:11" x14ac:dyDescent="0.3">
      <c r="A2922" s="1" t="s">
        <v>2258</v>
      </c>
      <c r="B2922" s="2">
        <v>46050</v>
      </c>
      <c r="C2922" s="1" t="s">
        <v>878</v>
      </c>
      <c r="D2922" s="1" t="s">
        <v>66</v>
      </c>
      <c r="E2922" s="1" t="s">
        <v>55</v>
      </c>
      <c r="F2922" s="1">
        <v>14128.68</v>
      </c>
      <c r="G2922" s="1" t="s">
        <v>14</v>
      </c>
      <c r="H2922" s="2">
        <v>46050</v>
      </c>
      <c r="I2922" s="1" t="s">
        <v>28</v>
      </c>
      <c r="J2922" s="1">
        <v>19.399999999999999</v>
      </c>
      <c r="K2922" s="1">
        <f>COUNTIF(A:A,bank_processed_transactions[[#This Row],[transaction_id]])</f>
        <v>1</v>
      </c>
    </row>
    <row r="2923" spans="1:11" x14ac:dyDescent="0.3">
      <c r="A2923" s="1" t="s">
        <v>2123</v>
      </c>
      <c r="B2923" s="2">
        <v>46028</v>
      </c>
      <c r="C2923" s="1" t="s">
        <v>190</v>
      </c>
      <c r="D2923" s="1" t="s">
        <v>12</v>
      </c>
      <c r="E2923" s="1" t="s">
        <v>13</v>
      </c>
      <c r="F2923" s="1">
        <v>10511.19</v>
      </c>
      <c r="G2923" s="1" t="s">
        <v>14</v>
      </c>
      <c r="H2923" s="2">
        <v>46029</v>
      </c>
      <c r="I2923" s="1" t="s">
        <v>28</v>
      </c>
      <c r="J2923" s="1">
        <v>35.799999999999997</v>
      </c>
      <c r="K2923" s="1">
        <f>COUNTIF(A:A,bank_processed_transactions[[#This Row],[transaction_id]])</f>
        <v>1</v>
      </c>
    </row>
    <row r="2924" spans="1:11" x14ac:dyDescent="0.3">
      <c r="A2924" s="1" t="s">
        <v>125</v>
      </c>
      <c r="B2924" s="2">
        <v>46088</v>
      </c>
      <c r="C2924" s="1" t="s">
        <v>126</v>
      </c>
      <c r="D2924" s="1" t="s">
        <v>12</v>
      </c>
      <c r="E2924" s="1" t="s">
        <v>55</v>
      </c>
      <c r="F2924" s="1">
        <v>265.58999999999997</v>
      </c>
      <c r="G2924" s="1" t="s">
        <v>14</v>
      </c>
      <c r="H2924" s="2">
        <v>46088</v>
      </c>
      <c r="I2924" s="1" t="s">
        <v>28</v>
      </c>
      <c r="J2924" s="1">
        <v>9.6999999999999993</v>
      </c>
      <c r="K2924" s="1">
        <f>COUNTIF(A:A,bank_processed_transactions[[#This Row],[transaction_id]])</f>
        <v>1</v>
      </c>
    </row>
    <row r="2925" spans="1:11" x14ac:dyDescent="0.3">
      <c r="A2925" s="1" t="s">
        <v>1320</v>
      </c>
      <c r="B2925" s="2">
        <v>46108</v>
      </c>
      <c r="C2925" s="1" t="s">
        <v>555</v>
      </c>
      <c r="D2925" s="1" t="s">
        <v>12</v>
      </c>
      <c r="E2925" s="1" t="s">
        <v>27</v>
      </c>
      <c r="F2925" s="1">
        <v>2008.82</v>
      </c>
      <c r="G2925" s="1" t="s">
        <v>14</v>
      </c>
      <c r="H2925" s="2">
        <v>46111</v>
      </c>
      <c r="I2925" s="1" t="s">
        <v>15</v>
      </c>
      <c r="J2925" s="1">
        <v>24.7</v>
      </c>
      <c r="K2925" s="1">
        <f>COUNTIF(A:A,bank_processed_transactions[[#This Row],[transaction_id]])</f>
        <v>1</v>
      </c>
    </row>
    <row r="2926" spans="1:11" x14ac:dyDescent="0.3">
      <c r="A2926" s="1" t="s">
        <v>3497</v>
      </c>
      <c r="B2926" s="2">
        <v>46071</v>
      </c>
      <c r="C2926" s="1" t="s">
        <v>903</v>
      </c>
      <c r="D2926" s="1" t="s">
        <v>12</v>
      </c>
      <c r="E2926" s="1" t="s">
        <v>13</v>
      </c>
      <c r="F2926" s="1">
        <v>4913.93</v>
      </c>
      <c r="G2926" s="1" t="s">
        <v>14</v>
      </c>
      <c r="H2926" s="2">
        <v>46071</v>
      </c>
      <c r="I2926" s="1" t="s">
        <v>22</v>
      </c>
      <c r="J2926" s="1">
        <v>46.7</v>
      </c>
      <c r="K2926" s="1">
        <f>COUNTIF(A:A,bank_processed_transactions[[#This Row],[transaction_id]])</f>
        <v>1</v>
      </c>
    </row>
    <row r="2927" spans="1:11" x14ac:dyDescent="0.3">
      <c r="A2927" s="1" t="s">
        <v>2154</v>
      </c>
      <c r="B2927" s="2">
        <v>46067</v>
      </c>
      <c r="C2927" s="1" t="s">
        <v>2155</v>
      </c>
      <c r="D2927" s="1" t="s">
        <v>12</v>
      </c>
      <c r="E2927" s="1" t="s">
        <v>21</v>
      </c>
      <c r="F2927" s="1">
        <v>9384.48</v>
      </c>
      <c r="G2927" s="1" t="s">
        <v>14</v>
      </c>
      <c r="H2927" s="2">
        <v>46070</v>
      </c>
      <c r="I2927" s="1" t="s">
        <v>15</v>
      </c>
      <c r="J2927" s="1">
        <v>52.8</v>
      </c>
      <c r="K2927" s="1">
        <f>COUNTIF(A:A,bank_processed_transactions[[#This Row],[transaction_id]])</f>
        <v>1</v>
      </c>
    </row>
    <row r="2928" spans="1:11" x14ac:dyDescent="0.3">
      <c r="A2928" s="1" t="s">
        <v>85</v>
      </c>
      <c r="B2928" s="2">
        <v>46051</v>
      </c>
      <c r="C2928" s="1" t="s">
        <v>86</v>
      </c>
      <c r="D2928" s="1" t="s">
        <v>12</v>
      </c>
      <c r="E2928" s="1" t="s">
        <v>27</v>
      </c>
      <c r="F2928" s="1">
        <v>930.82</v>
      </c>
      <c r="G2928" s="1" t="s">
        <v>14</v>
      </c>
      <c r="H2928" s="2">
        <v>46051</v>
      </c>
      <c r="I2928" s="1" t="s">
        <v>28</v>
      </c>
      <c r="J2928" s="1">
        <v>50.8</v>
      </c>
      <c r="K2928" s="1">
        <f>COUNTIF(A:A,bank_processed_transactions[[#This Row],[transaction_id]])</f>
        <v>1</v>
      </c>
    </row>
    <row r="2929" spans="1:11" x14ac:dyDescent="0.3">
      <c r="A2929" s="1" t="s">
        <v>3496</v>
      </c>
      <c r="B2929" s="2">
        <v>46083</v>
      </c>
      <c r="C2929" s="1" t="s">
        <v>502</v>
      </c>
      <c r="D2929" s="1" t="s">
        <v>35</v>
      </c>
      <c r="E2929" s="1" t="s">
        <v>27</v>
      </c>
      <c r="F2929" s="1">
        <v>21575.06</v>
      </c>
      <c r="G2929" s="1" t="s">
        <v>14</v>
      </c>
      <c r="H2929" s="2">
        <v>46085</v>
      </c>
      <c r="I2929" s="1" t="s">
        <v>15</v>
      </c>
      <c r="J2929" s="1">
        <v>40.200000000000003</v>
      </c>
      <c r="K2929" s="1">
        <f>COUNTIF(A:A,bank_processed_transactions[[#This Row],[transaction_id]])</f>
        <v>1</v>
      </c>
    </row>
    <row r="2930" spans="1:11" x14ac:dyDescent="0.3">
      <c r="A2930" s="1" t="s">
        <v>4019</v>
      </c>
      <c r="B2930" s="2">
        <v>46043</v>
      </c>
      <c r="C2930" s="1" t="s">
        <v>1465</v>
      </c>
      <c r="D2930" s="1" t="s">
        <v>12</v>
      </c>
      <c r="E2930" s="1" t="s">
        <v>27</v>
      </c>
      <c r="F2930" s="1">
        <v>24871.56</v>
      </c>
      <c r="G2930" s="1" t="s">
        <v>14</v>
      </c>
      <c r="H2930" s="2">
        <v>46045</v>
      </c>
      <c r="I2930" s="1" t="s">
        <v>22</v>
      </c>
      <c r="J2930" s="1">
        <v>35.799999999999997</v>
      </c>
      <c r="K2930" s="1">
        <f>COUNTIF(A:A,bank_processed_transactions[[#This Row],[transaction_id]])</f>
        <v>1</v>
      </c>
    </row>
    <row r="2931" spans="1:11" x14ac:dyDescent="0.3">
      <c r="A2931" s="1" t="s">
        <v>3797</v>
      </c>
      <c r="B2931" s="2">
        <v>46033</v>
      </c>
      <c r="C2931" s="1" t="s">
        <v>1486</v>
      </c>
      <c r="D2931" s="1" t="s">
        <v>18</v>
      </c>
      <c r="E2931" s="1" t="s">
        <v>55</v>
      </c>
      <c r="F2931" s="1">
        <v>2640.32</v>
      </c>
      <c r="G2931" s="1" t="s">
        <v>14</v>
      </c>
      <c r="H2931" s="2">
        <v>46035</v>
      </c>
      <c r="I2931" s="1" t="s">
        <v>15</v>
      </c>
      <c r="J2931" s="1">
        <v>48.1</v>
      </c>
      <c r="K2931" s="1">
        <f>COUNTIF(A:A,bank_processed_transactions[[#This Row],[transaction_id]])</f>
        <v>1</v>
      </c>
    </row>
    <row r="2932" spans="1:11" x14ac:dyDescent="0.3">
      <c r="A2932" s="1" t="s">
        <v>943</v>
      </c>
      <c r="B2932" s="2">
        <v>46061</v>
      </c>
      <c r="C2932" s="1" t="s">
        <v>909</v>
      </c>
      <c r="D2932" s="1" t="s">
        <v>66</v>
      </c>
      <c r="E2932" s="1" t="s">
        <v>21</v>
      </c>
      <c r="F2932" s="1">
        <v>25903.77</v>
      </c>
      <c r="G2932" s="1" t="s">
        <v>14</v>
      </c>
      <c r="H2932" s="2">
        <v>46061</v>
      </c>
      <c r="I2932" s="1" t="s">
        <v>22</v>
      </c>
      <c r="J2932" s="1">
        <v>84.3</v>
      </c>
      <c r="K2932" s="1">
        <f>COUNTIF(A:A,bank_processed_transactions[[#This Row],[transaction_id]])</f>
        <v>1</v>
      </c>
    </row>
    <row r="2933" spans="1:11" x14ac:dyDescent="0.3">
      <c r="A2933" s="1" t="s">
        <v>4720</v>
      </c>
      <c r="B2933" s="2">
        <v>46084</v>
      </c>
      <c r="C2933" s="1" t="s">
        <v>184</v>
      </c>
      <c r="D2933" s="1" t="s">
        <v>35</v>
      </c>
      <c r="E2933" s="1" t="s">
        <v>55</v>
      </c>
      <c r="F2933" s="1">
        <v>3422.26</v>
      </c>
      <c r="G2933" s="1" t="s">
        <v>14</v>
      </c>
      <c r="H2933" s="2">
        <v>46087</v>
      </c>
      <c r="I2933" s="1" t="s">
        <v>15</v>
      </c>
      <c r="J2933" s="1">
        <v>5.3</v>
      </c>
      <c r="K2933" s="1">
        <f>COUNTIF(A:A,bank_processed_transactions[[#This Row],[transaction_id]])</f>
        <v>1</v>
      </c>
    </row>
    <row r="2934" spans="1:11" x14ac:dyDescent="0.3">
      <c r="A2934" s="1" t="s">
        <v>2367</v>
      </c>
      <c r="B2934" s="2">
        <v>46053</v>
      </c>
      <c r="C2934" s="1" t="s">
        <v>732</v>
      </c>
      <c r="D2934" s="1" t="s">
        <v>35</v>
      </c>
      <c r="E2934" s="1" t="s">
        <v>27</v>
      </c>
      <c r="F2934" s="1">
        <v>6176.34</v>
      </c>
      <c r="G2934" s="1" t="s">
        <v>14</v>
      </c>
      <c r="H2934" s="2">
        <v>46055</v>
      </c>
      <c r="I2934" s="1" t="s">
        <v>15</v>
      </c>
      <c r="J2934" s="1">
        <v>3.6</v>
      </c>
      <c r="K2934" s="1">
        <f>COUNTIF(A:A,bank_processed_transactions[[#This Row],[transaction_id]])</f>
        <v>1</v>
      </c>
    </row>
    <row r="2935" spans="1:11" x14ac:dyDescent="0.3">
      <c r="A2935" s="1" t="s">
        <v>1296</v>
      </c>
      <c r="B2935" s="2">
        <v>46047</v>
      </c>
      <c r="C2935" s="1" t="s">
        <v>1013</v>
      </c>
      <c r="D2935" s="1" t="s">
        <v>12</v>
      </c>
      <c r="E2935" s="1" t="s">
        <v>13</v>
      </c>
      <c r="F2935" s="1">
        <v>1267.52</v>
      </c>
      <c r="G2935" s="1" t="s">
        <v>14</v>
      </c>
      <c r="H2935" s="2">
        <v>46050</v>
      </c>
      <c r="I2935" s="1" t="s">
        <v>22</v>
      </c>
      <c r="J2935" s="1">
        <v>3.1</v>
      </c>
      <c r="K2935" s="1">
        <f>COUNTIF(A:A,bank_processed_transactions[[#This Row],[transaction_id]])</f>
        <v>1</v>
      </c>
    </row>
    <row r="2936" spans="1:11" x14ac:dyDescent="0.3">
      <c r="A2936" s="1" t="s">
        <v>4956</v>
      </c>
      <c r="B2936" s="2">
        <v>46081</v>
      </c>
      <c r="C2936" s="1" t="s">
        <v>619</v>
      </c>
      <c r="D2936" s="1" t="s">
        <v>18</v>
      </c>
      <c r="E2936" s="1" t="s">
        <v>13</v>
      </c>
      <c r="F2936" s="1">
        <v>4813.6000000000004</v>
      </c>
      <c r="G2936" s="1" t="s">
        <v>14</v>
      </c>
      <c r="H2936" s="2">
        <v>46081</v>
      </c>
      <c r="I2936" s="1" t="s">
        <v>22</v>
      </c>
      <c r="J2936" s="1">
        <v>50.4</v>
      </c>
      <c r="K2936" s="1">
        <f>COUNTIF(A:A,bank_processed_transactions[[#This Row],[transaction_id]])</f>
        <v>1</v>
      </c>
    </row>
    <row r="2937" spans="1:11" x14ac:dyDescent="0.3">
      <c r="A2937" s="1" t="s">
        <v>4114</v>
      </c>
      <c r="B2937" s="2">
        <v>46069</v>
      </c>
      <c r="C2937" s="1" t="s">
        <v>387</v>
      </c>
      <c r="D2937" s="1" t="s">
        <v>12</v>
      </c>
      <c r="E2937" s="1" t="s">
        <v>13</v>
      </c>
      <c r="F2937" s="1">
        <v>3637.52</v>
      </c>
      <c r="G2937" s="1" t="s">
        <v>14</v>
      </c>
      <c r="H2937" s="2">
        <v>46070</v>
      </c>
      <c r="I2937" s="1" t="s">
        <v>22</v>
      </c>
      <c r="J2937" s="1">
        <v>12</v>
      </c>
      <c r="K2937" s="1">
        <f>COUNTIF(A:A,bank_processed_transactions[[#This Row],[transaction_id]])</f>
        <v>1</v>
      </c>
    </row>
    <row r="2938" spans="1:11" x14ac:dyDescent="0.3">
      <c r="A2938" s="1" t="s">
        <v>2388</v>
      </c>
      <c r="B2938" s="2">
        <v>46060</v>
      </c>
      <c r="C2938" s="1" t="s">
        <v>1197</v>
      </c>
      <c r="D2938" s="1" t="s">
        <v>46</v>
      </c>
      <c r="E2938" s="1" t="s">
        <v>27</v>
      </c>
      <c r="F2938" s="1">
        <v>27852.41</v>
      </c>
      <c r="G2938" s="1" t="s">
        <v>14</v>
      </c>
      <c r="H2938" s="2">
        <v>46063</v>
      </c>
      <c r="I2938" s="1" t="s">
        <v>15</v>
      </c>
      <c r="J2938" s="1">
        <v>7.7</v>
      </c>
      <c r="K2938" s="1">
        <f>COUNTIF(A:A,bank_processed_transactions[[#This Row],[transaction_id]])</f>
        <v>1</v>
      </c>
    </row>
    <row r="2939" spans="1:11" x14ac:dyDescent="0.3">
      <c r="A2939" s="1" t="s">
        <v>3171</v>
      </c>
      <c r="B2939" s="2">
        <v>46030</v>
      </c>
      <c r="C2939" s="1" t="s">
        <v>1438</v>
      </c>
      <c r="D2939" s="1" t="s">
        <v>46</v>
      </c>
      <c r="E2939" s="1" t="s">
        <v>21</v>
      </c>
      <c r="F2939" s="1">
        <v>4737.57</v>
      </c>
      <c r="G2939" s="1" t="s">
        <v>14</v>
      </c>
      <c r="H2939" s="2">
        <v>46030</v>
      </c>
      <c r="I2939" s="1" t="s">
        <v>15</v>
      </c>
      <c r="J2939" s="1">
        <v>26.3</v>
      </c>
      <c r="K2939" s="1">
        <f>COUNTIF(A:A,bank_processed_transactions[[#This Row],[transaction_id]])</f>
        <v>1</v>
      </c>
    </row>
    <row r="2940" spans="1:11" x14ac:dyDescent="0.3">
      <c r="A2940" s="1" t="s">
        <v>3181</v>
      </c>
      <c r="B2940" s="2">
        <v>46108</v>
      </c>
      <c r="C2940" s="1" t="s">
        <v>2175</v>
      </c>
      <c r="D2940" s="1" t="s">
        <v>66</v>
      </c>
      <c r="E2940" s="1" t="s">
        <v>27</v>
      </c>
      <c r="F2940" s="1">
        <v>7527.7</v>
      </c>
      <c r="G2940" s="1" t="s">
        <v>14</v>
      </c>
      <c r="H2940" s="2">
        <v>46111</v>
      </c>
      <c r="I2940" s="1" t="s">
        <v>15</v>
      </c>
      <c r="J2940" s="1">
        <v>30.9</v>
      </c>
      <c r="K2940" s="1">
        <f>COUNTIF(A:A,bank_processed_transactions[[#This Row],[transaction_id]])</f>
        <v>1</v>
      </c>
    </row>
    <row r="2941" spans="1:11" x14ac:dyDescent="0.3">
      <c r="A2941" s="1" t="s">
        <v>3964</v>
      </c>
      <c r="B2941" s="2">
        <v>46024</v>
      </c>
      <c r="C2941" s="1" t="s">
        <v>575</v>
      </c>
      <c r="D2941" s="1" t="s">
        <v>66</v>
      </c>
      <c r="E2941" s="1" t="s">
        <v>21</v>
      </c>
      <c r="F2941" s="1">
        <v>16426.509999999998</v>
      </c>
      <c r="G2941" s="1" t="s">
        <v>14</v>
      </c>
      <c r="H2941" s="2">
        <v>46026</v>
      </c>
      <c r="I2941" s="1" t="s">
        <v>15</v>
      </c>
      <c r="J2941" s="1">
        <v>38.4</v>
      </c>
      <c r="K2941" s="1">
        <f>COUNTIF(A:A,bank_processed_transactions[[#This Row],[transaction_id]])</f>
        <v>1</v>
      </c>
    </row>
    <row r="2942" spans="1:11" x14ac:dyDescent="0.3">
      <c r="A2942" s="1" t="s">
        <v>2262</v>
      </c>
      <c r="B2942" s="2">
        <v>46030</v>
      </c>
      <c r="C2942" s="1" t="s">
        <v>960</v>
      </c>
      <c r="D2942" s="1" t="s">
        <v>12</v>
      </c>
      <c r="E2942" s="1" t="s">
        <v>13</v>
      </c>
      <c r="F2942" s="1">
        <v>3269.24</v>
      </c>
      <c r="G2942" s="1" t="s">
        <v>14</v>
      </c>
      <c r="H2942" s="2">
        <v>46031</v>
      </c>
      <c r="I2942" s="1" t="s">
        <v>15</v>
      </c>
      <c r="J2942" s="1">
        <v>27.4</v>
      </c>
      <c r="K2942" s="1">
        <f>COUNTIF(A:A,bank_processed_transactions[[#This Row],[transaction_id]])</f>
        <v>1</v>
      </c>
    </row>
    <row r="2943" spans="1:11" x14ac:dyDescent="0.3">
      <c r="A2943" s="1" t="s">
        <v>2378</v>
      </c>
      <c r="B2943" s="2">
        <v>46055</v>
      </c>
      <c r="C2943" s="1" t="s">
        <v>514</v>
      </c>
      <c r="D2943" s="1" t="s">
        <v>12</v>
      </c>
      <c r="E2943" s="1" t="s">
        <v>13</v>
      </c>
      <c r="F2943" s="1">
        <v>714.47</v>
      </c>
      <c r="G2943" s="1" t="s">
        <v>14</v>
      </c>
      <c r="H2943" s="2">
        <v>46057</v>
      </c>
      <c r="I2943" s="1" t="s">
        <v>22</v>
      </c>
      <c r="J2943" s="1">
        <v>67.900000000000006</v>
      </c>
      <c r="K2943" s="1">
        <f>COUNTIF(A:A,bank_processed_transactions[[#This Row],[transaction_id]])</f>
        <v>1</v>
      </c>
    </row>
    <row r="2944" spans="1:11" x14ac:dyDescent="0.3">
      <c r="A2944" s="1" t="s">
        <v>1710</v>
      </c>
      <c r="B2944" s="2">
        <v>46110</v>
      </c>
      <c r="C2944" s="1" t="s">
        <v>1189</v>
      </c>
      <c r="D2944" s="1" t="s">
        <v>12</v>
      </c>
      <c r="E2944" s="1" t="s">
        <v>13</v>
      </c>
      <c r="F2944" s="1">
        <v>28200.46</v>
      </c>
      <c r="G2944" s="1" t="s">
        <v>14</v>
      </c>
      <c r="H2944" s="2">
        <v>46110</v>
      </c>
      <c r="I2944" s="1" t="s">
        <v>22</v>
      </c>
      <c r="J2944" s="1">
        <v>10.6</v>
      </c>
      <c r="K2944" s="1">
        <f>COUNTIF(A:A,bank_processed_transactions[[#This Row],[transaction_id]])</f>
        <v>1</v>
      </c>
    </row>
    <row r="2945" spans="1:11" x14ac:dyDescent="0.3">
      <c r="A2945" s="1" t="s">
        <v>1270</v>
      </c>
      <c r="B2945" s="2">
        <v>46064</v>
      </c>
      <c r="C2945" s="1" t="s">
        <v>434</v>
      </c>
      <c r="D2945" s="1" t="s">
        <v>18</v>
      </c>
      <c r="E2945" s="1" t="s">
        <v>55</v>
      </c>
      <c r="F2945" s="1">
        <v>1789.86</v>
      </c>
      <c r="G2945" s="1" t="s">
        <v>14</v>
      </c>
      <c r="H2945" s="2">
        <v>46065</v>
      </c>
      <c r="I2945" s="1" t="s">
        <v>15</v>
      </c>
      <c r="J2945" s="1">
        <v>73.400000000000006</v>
      </c>
      <c r="K2945" s="1">
        <f>COUNTIF(A:A,bank_processed_transactions[[#This Row],[transaction_id]])</f>
        <v>1</v>
      </c>
    </row>
    <row r="2946" spans="1:11" x14ac:dyDescent="0.3">
      <c r="A2946" s="1" t="s">
        <v>3077</v>
      </c>
      <c r="B2946" s="2">
        <v>46038</v>
      </c>
      <c r="C2946" s="1" t="s">
        <v>427</v>
      </c>
      <c r="D2946" s="1" t="s">
        <v>18</v>
      </c>
      <c r="E2946" s="1" t="s">
        <v>27</v>
      </c>
      <c r="F2946" s="1">
        <v>9086.83</v>
      </c>
      <c r="G2946" s="1" t="s">
        <v>14</v>
      </c>
      <c r="H2946" s="2">
        <v>46040</v>
      </c>
      <c r="I2946" s="1" t="s">
        <v>15</v>
      </c>
      <c r="J2946" s="1">
        <v>8.9</v>
      </c>
      <c r="K2946" s="1">
        <f>COUNTIF(A:A,bank_processed_transactions[[#This Row],[transaction_id]])</f>
        <v>1</v>
      </c>
    </row>
    <row r="2947" spans="1:11" x14ac:dyDescent="0.3">
      <c r="A2947" s="1" t="s">
        <v>965</v>
      </c>
      <c r="B2947" s="2">
        <v>46059</v>
      </c>
      <c r="C2947" s="1" t="s">
        <v>537</v>
      </c>
      <c r="D2947" s="1" t="s">
        <v>12</v>
      </c>
      <c r="E2947" s="1" t="s">
        <v>13</v>
      </c>
      <c r="F2947" s="1">
        <v>28707.83</v>
      </c>
      <c r="G2947" s="1" t="s">
        <v>14</v>
      </c>
      <c r="H2947" s="2">
        <v>46062</v>
      </c>
      <c r="I2947" s="1" t="s">
        <v>15</v>
      </c>
      <c r="J2947" s="1">
        <v>57.3</v>
      </c>
      <c r="K2947" s="1">
        <f>COUNTIF(A:A,bank_processed_transactions[[#This Row],[transaction_id]])</f>
        <v>1</v>
      </c>
    </row>
    <row r="2948" spans="1:11" x14ac:dyDescent="0.3">
      <c r="A2948" s="1" t="s">
        <v>4919</v>
      </c>
      <c r="B2948" s="2">
        <v>46025</v>
      </c>
      <c r="C2948" s="1" t="s">
        <v>395</v>
      </c>
      <c r="D2948" s="1" t="s">
        <v>12</v>
      </c>
      <c r="E2948" s="1" t="s">
        <v>27</v>
      </c>
      <c r="F2948" s="1">
        <v>2742.54</v>
      </c>
      <c r="G2948" s="1" t="s">
        <v>14</v>
      </c>
      <c r="H2948" s="2">
        <v>46028</v>
      </c>
      <c r="I2948" s="1" t="s">
        <v>22</v>
      </c>
      <c r="J2948" s="1">
        <v>5</v>
      </c>
      <c r="K2948" s="1">
        <f>COUNTIF(A:A,bank_processed_transactions[[#This Row],[transaction_id]])</f>
        <v>1</v>
      </c>
    </row>
    <row r="2949" spans="1:11" x14ac:dyDescent="0.3">
      <c r="A2949" s="1" t="s">
        <v>1793</v>
      </c>
      <c r="B2949" s="2">
        <v>46063</v>
      </c>
      <c r="C2949" s="1" t="s">
        <v>180</v>
      </c>
      <c r="D2949" s="1" t="s">
        <v>12</v>
      </c>
      <c r="E2949" s="1" t="s">
        <v>13</v>
      </c>
      <c r="F2949" s="1">
        <v>1288.5899999999999</v>
      </c>
      <c r="G2949" s="1" t="s">
        <v>14</v>
      </c>
      <c r="H2949" s="2">
        <v>46064</v>
      </c>
      <c r="I2949" s="1" t="s">
        <v>22</v>
      </c>
      <c r="J2949" s="1">
        <v>1.8</v>
      </c>
      <c r="K2949" s="1">
        <f>COUNTIF(A:A,bank_processed_transactions[[#This Row],[transaction_id]])</f>
        <v>1</v>
      </c>
    </row>
    <row r="2950" spans="1:11" x14ac:dyDescent="0.3">
      <c r="A2950" s="1" t="s">
        <v>1969</v>
      </c>
      <c r="B2950" s="2">
        <v>46098</v>
      </c>
      <c r="C2950" s="1" t="s">
        <v>1651</v>
      </c>
      <c r="D2950" s="1" t="s">
        <v>12</v>
      </c>
      <c r="E2950" s="1" t="s">
        <v>13</v>
      </c>
      <c r="F2950" s="1">
        <v>1958.22</v>
      </c>
      <c r="G2950" s="1" t="s">
        <v>94</v>
      </c>
      <c r="H2950" s="2">
        <v>46101</v>
      </c>
      <c r="I2950" s="1" t="s">
        <v>15</v>
      </c>
      <c r="J2950" s="1">
        <v>29</v>
      </c>
      <c r="K2950" s="1">
        <f>COUNTIF(A:A,bank_processed_transactions[[#This Row],[transaction_id]])</f>
        <v>1</v>
      </c>
    </row>
    <row r="2951" spans="1:11" x14ac:dyDescent="0.3">
      <c r="A2951" s="1" t="s">
        <v>560</v>
      </c>
      <c r="B2951" s="2">
        <v>46074</v>
      </c>
      <c r="C2951" s="1" t="s">
        <v>561</v>
      </c>
      <c r="D2951" s="1" t="s">
        <v>12</v>
      </c>
      <c r="E2951" s="1" t="s">
        <v>21</v>
      </c>
      <c r="F2951" s="1">
        <v>37998.42</v>
      </c>
      <c r="G2951" s="1" t="s">
        <v>14</v>
      </c>
      <c r="H2951" s="2">
        <v>46075</v>
      </c>
      <c r="I2951" s="1" t="s">
        <v>22</v>
      </c>
      <c r="J2951" s="1">
        <v>23.2</v>
      </c>
      <c r="K2951" s="1">
        <f>COUNTIF(A:A,bank_processed_transactions[[#This Row],[transaction_id]])</f>
        <v>1</v>
      </c>
    </row>
    <row r="2952" spans="1:11" x14ac:dyDescent="0.3">
      <c r="A2952" s="1" t="s">
        <v>4955</v>
      </c>
      <c r="B2952" s="2">
        <v>46088</v>
      </c>
      <c r="C2952" s="1" t="s">
        <v>366</v>
      </c>
      <c r="D2952" s="1" t="s">
        <v>18</v>
      </c>
      <c r="E2952" s="1" t="s">
        <v>21</v>
      </c>
      <c r="F2952" s="1">
        <v>38961.67</v>
      </c>
      <c r="G2952" s="1" t="s">
        <v>14</v>
      </c>
      <c r="H2952" s="2">
        <v>46090</v>
      </c>
      <c r="I2952" s="1" t="s">
        <v>28</v>
      </c>
      <c r="J2952" s="1">
        <v>28.2</v>
      </c>
      <c r="K2952" s="1">
        <f>COUNTIF(A:A,bank_processed_transactions[[#This Row],[transaction_id]])</f>
        <v>1</v>
      </c>
    </row>
    <row r="2953" spans="1:11" x14ac:dyDescent="0.3">
      <c r="A2953" s="1" t="s">
        <v>2034</v>
      </c>
      <c r="B2953" s="2">
        <v>46053</v>
      </c>
      <c r="C2953" s="1" t="s">
        <v>1829</v>
      </c>
      <c r="D2953" s="1" t="s">
        <v>12</v>
      </c>
      <c r="E2953" s="1" t="s">
        <v>27</v>
      </c>
      <c r="F2953" s="1">
        <v>1964.82</v>
      </c>
      <c r="G2953" s="1" t="s">
        <v>14</v>
      </c>
      <c r="H2953" s="2">
        <v>46053</v>
      </c>
      <c r="I2953" s="1" t="s">
        <v>28</v>
      </c>
      <c r="J2953" s="1">
        <v>55.5</v>
      </c>
      <c r="K2953" s="1">
        <f>COUNTIF(A:A,bank_processed_transactions[[#This Row],[transaction_id]])</f>
        <v>1</v>
      </c>
    </row>
    <row r="2954" spans="1:11" x14ac:dyDescent="0.3">
      <c r="A2954" s="1" t="s">
        <v>232</v>
      </c>
      <c r="B2954" s="2">
        <v>46067</v>
      </c>
      <c r="C2954" s="1" t="s">
        <v>233</v>
      </c>
      <c r="D2954" s="1" t="s">
        <v>12</v>
      </c>
      <c r="E2954" s="1" t="s">
        <v>55</v>
      </c>
      <c r="F2954" s="1">
        <v>2194.98</v>
      </c>
      <c r="G2954" s="1" t="s">
        <v>14</v>
      </c>
      <c r="H2954" s="2">
        <v>46067</v>
      </c>
      <c r="I2954" s="1" t="s">
        <v>22</v>
      </c>
      <c r="J2954" s="1">
        <v>34</v>
      </c>
      <c r="K2954" s="1">
        <f>COUNTIF(A:A,bank_processed_transactions[[#This Row],[transaction_id]])</f>
        <v>1</v>
      </c>
    </row>
    <row r="2955" spans="1:11" x14ac:dyDescent="0.3">
      <c r="A2955" s="1" t="s">
        <v>4925</v>
      </c>
      <c r="B2955" s="2">
        <v>46063</v>
      </c>
      <c r="C2955" s="1" t="s">
        <v>588</v>
      </c>
      <c r="D2955" s="1" t="s">
        <v>12</v>
      </c>
      <c r="E2955" s="1" t="s">
        <v>13</v>
      </c>
      <c r="F2955" s="1">
        <v>9720.07</v>
      </c>
      <c r="G2955" s="1" t="s">
        <v>14</v>
      </c>
      <c r="H2955" s="2">
        <v>46066</v>
      </c>
      <c r="I2955" s="1" t="s">
        <v>28</v>
      </c>
      <c r="J2955" s="1">
        <v>18</v>
      </c>
      <c r="K2955" s="1">
        <f>COUNTIF(A:A,bank_processed_transactions[[#This Row],[transaction_id]])</f>
        <v>1</v>
      </c>
    </row>
    <row r="2956" spans="1:11" x14ac:dyDescent="0.3">
      <c r="A2956" s="1" t="s">
        <v>3251</v>
      </c>
      <c r="B2956" s="2">
        <v>46052</v>
      </c>
      <c r="C2956" s="1" t="s">
        <v>294</v>
      </c>
      <c r="D2956" s="1" t="s">
        <v>46</v>
      </c>
      <c r="E2956" s="1" t="s">
        <v>27</v>
      </c>
      <c r="F2956" s="1">
        <v>5829.49</v>
      </c>
      <c r="G2956" s="1" t="s">
        <v>14</v>
      </c>
      <c r="H2956" s="2">
        <v>46053</v>
      </c>
      <c r="I2956" s="1" t="s">
        <v>28</v>
      </c>
      <c r="J2956" s="1">
        <v>42</v>
      </c>
      <c r="K2956" s="1">
        <f>COUNTIF(A:A,bank_processed_transactions[[#This Row],[transaction_id]])</f>
        <v>1</v>
      </c>
    </row>
    <row r="2957" spans="1:11" x14ac:dyDescent="0.3">
      <c r="A2957" s="1" t="s">
        <v>3482</v>
      </c>
      <c r="B2957" s="2">
        <v>46078</v>
      </c>
      <c r="C2957" s="1" t="s">
        <v>848</v>
      </c>
      <c r="D2957" s="1" t="s">
        <v>12</v>
      </c>
      <c r="E2957" s="1" t="s">
        <v>13</v>
      </c>
      <c r="F2957" s="1">
        <v>2316.17</v>
      </c>
      <c r="G2957" s="1" t="s">
        <v>14</v>
      </c>
      <c r="H2957" s="2">
        <v>46079</v>
      </c>
      <c r="I2957" s="1" t="s">
        <v>22</v>
      </c>
      <c r="J2957" s="1">
        <v>45.5</v>
      </c>
      <c r="K2957" s="1">
        <f>COUNTIF(A:A,bank_processed_transactions[[#This Row],[transaction_id]])</f>
        <v>1</v>
      </c>
    </row>
    <row r="2958" spans="1:11" x14ac:dyDescent="0.3">
      <c r="A2958" s="1" t="s">
        <v>2546</v>
      </c>
      <c r="B2958" s="2">
        <v>46029</v>
      </c>
      <c r="C2958" s="1" t="s">
        <v>237</v>
      </c>
      <c r="D2958" s="1" t="s">
        <v>12</v>
      </c>
      <c r="E2958" s="1" t="s">
        <v>27</v>
      </c>
      <c r="F2958" s="1">
        <v>28154.55</v>
      </c>
      <c r="G2958" s="1" t="s">
        <v>14</v>
      </c>
      <c r="H2958" s="2">
        <v>46031</v>
      </c>
      <c r="I2958" s="1" t="s">
        <v>15</v>
      </c>
      <c r="J2958" s="1">
        <v>33.200000000000003</v>
      </c>
      <c r="K2958" s="1">
        <f>COUNTIF(A:A,bank_processed_transactions[[#This Row],[transaction_id]])</f>
        <v>1</v>
      </c>
    </row>
    <row r="2959" spans="1:11" x14ac:dyDescent="0.3">
      <c r="A2959" s="1" t="s">
        <v>634</v>
      </c>
      <c r="B2959" s="2">
        <v>46088</v>
      </c>
      <c r="C2959" s="1" t="s">
        <v>635</v>
      </c>
      <c r="D2959" s="1" t="s">
        <v>12</v>
      </c>
      <c r="E2959" s="1" t="s">
        <v>13</v>
      </c>
      <c r="F2959" s="1">
        <v>24387.16</v>
      </c>
      <c r="G2959" s="1" t="s">
        <v>14</v>
      </c>
      <c r="H2959" s="2">
        <v>46089</v>
      </c>
      <c r="I2959" s="1" t="s">
        <v>15</v>
      </c>
      <c r="J2959" s="1">
        <v>43.8</v>
      </c>
      <c r="K2959" s="1">
        <f>COUNTIF(A:A,bank_processed_transactions[[#This Row],[transaction_id]])</f>
        <v>1</v>
      </c>
    </row>
    <row r="2960" spans="1:11" x14ac:dyDescent="0.3">
      <c r="A2960" s="1" t="s">
        <v>319</v>
      </c>
      <c r="B2960" s="2">
        <v>46055</v>
      </c>
      <c r="C2960" s="1" t="s">
        <v>320</v>
      </c>
      <c r="D2960" s="1" t="s">
        <v>12</v>
      </c>
      <c r="E2960" s="1" t="s">
        <v>21</v>
      </c>
      <c r="F2960" s="1">
        <v>35656.43</v>
      </c>
      <c r="G2960" s="1" t="s">
        <v>14</v>
      </c>
      <c r="H2960" s="2">
        <v>46055</v>
      </c>
      <c r="I2960" s="1" t="s">
        <v>15</v>
      </c>
      <c r="J2960" s="1">
        <v>96.8</v>
      </c>
      <c r="K2960" s="1">
        <f>COUNTIF(A:A,bank_processed_transactions[[#This Row],[transaction_id]])</f>
        <v>1</v>
      </c>
    </row>
    <row r="2961" spans="1:11" x14ac:dyDescent="0.3">
      <c r="A2961" s="1" t="s">
        <v>3360</v>
      </c>
      <c r="B2961" s="2">
        <v>46041</v>
      </c>
      <c r="C2961" s="1" t="s">
        <v>107</v>
      </c>
      <c r="D2961" s="1" t="s">
        <v>66</v>
      </c>
      <c r="E2961" s="1" t="s">
        <v>55</v>
      </c>
      <c r="F2961" s="1">
        <v>2899.01</v>
      </c>
      <c r="G2961" s="1" t="s">
        <v>14</v>
      </c>
      <c r="H2961" s="2">
        <v>46042</v>
      </c>
      <c r="I2961" s="1" t="s">
        <v>15</v>
      </c>
      <c r="J2961" s="1">
        <v>75.900000000000006</v>
      </c>
      <c r="K2961" s="1">
        <f>COUNTIF(A:A,bank_processed_transactions[[#This Row],[transaction_id]])</f>
        <v>1</v>
      </c>
    </row>
    <row r="2962" spans="1:11" x14ac:dyDescent="0.3">
      <c r="A2962" s="1" t="s">
        <v>1340</v>
      </c>
      <c r="B2962" s="2">
        <v>46025</v>
      </c>
      <c r="C2962" s="1" t="s">
        <v>913</v>
      </c>
      <c r="D2962" s="1" t="s">
        <v>35</v>
      </c>
      <c r="E2962" s="1" t="s">
        <v>21</v>
      </c>
      <c r="F2962" s="1">
        <v>8026.62</v>
      </c>
      <c r="G2962" s="1" t="s">
        <v>14</v>
      </c>
      <c r="H2962" s="2">
        <v>46027</v>
      </c>
      <c r="I2962" s="1" t="s">
        <v>22</v>
      </c>
      <c r="J2962" s="1">
        <v>49.2</v>
      </c>
      <c r="K2962" s="1">
        <f>COUNTIF(A:A,bank_processed_transactions[[#This Row],[transaction_id]])</f>
        <v>1</v>
      </c>
    </row>
    <row r="2963" spans="1:11" x14ac:dyDescent="0.3">
      <c r="A2963" s="1" t="s">
        <v>3478</v>
      </c>
      <c r="B2963" s="2">
        <v>46081</v>
      </c>
      <c r="C2963" s="1" t="s">
        <v>3479</v>
      </c>
      <c r="D2963" s="1" t="s">
        <v>12</v>
      </c>
      <c r="E2963" s="1" t="s">
        <v>13</v>
      </c>
      <c r="F2963" s="1">
        <v>4122.79</v>
      </c>
      <c r="G2963" s="1" t="s">
        <v>14</v>
      </c>
      <c r="H2963" s="2">
        <v>46084</v>
      </c>
      <c r="I2963" s="1" t="s">
        <v>22</v>
      </c>
      <c r="J2963" s="1">
        <v>8.1</v>
      </c>
      <c r="K2963" s="1">
        <f>COUNTIF(A:A,bank_processed_transactions[[#This Row],[transaction_id]])</f>
        <v>1</v>
      </c>
    </row>
    <row r="2964" spans="1:11" x14ac:dyDescent="0.3">
      <c r="A2964" s="1" t="s">
        <v>4197</v>
      </c>
      <c r="B2964" s="2">
        <v>46061</v>
      </c>
      <c r="C2964" s="1" t="s">
        <v>2491</v>
      </c>
      <c r="D2964" s="1" t="s">
        <v>12</v>
      </c>
      <c r="E2964" s="1" t="s">
        <v>55</v>
      </c>
      <c r="F2964" s="1">
        <v>2847.75</v>
      </c>
      <c r="G2964" s="1" t="s">
        <v>94</v>
      </c>
      <c r="H2964" s="2">
        <v>46064</v>
      </c>
      <c r="I2964" s="1" t="s">
        <v>28</v>
      </c>
      <c r="J2964" s="1">
        <v>3.3</v>
      </c>
      <c r="K2964" s="1">
        <f>COUNTIF(A:A,bank_processed_transactions[[#This Row],[transaction_id]])</f>
        <v>1</v>
      </c>
    </row>
    <row r="2965" spans="1:11" x14ac:dyDescent="0.3">
      <c r="A2965" s="1" t="s">
        <v>2219</v>
      </c>
      <c r="B2965" s="2">
        <v>46032</v>
      </c>
      <c r="C2965" s="1" t="s">
        <v>45</v>
      </c>
      <c r="D2965" s="1" t="s">
        <v>66</v>
      </c>
      <c r="E2965" s="1" t="s">
        <v>21</v>
      </c>
      <c r="F2965" s="1">
        <v>5826.66</v>
      </c>
      <c r="G2965" s="1" t="s">
        <v>14</v>
      </c>
      <c r="H2965" s="2">
        <v>46033</v>
      </c>
      <c r="I2965" s="1" t="s">
        <v>28</v>
      </c>
      <c r="J2965" s="1">
        <v>31.4</v>
      </c>
      <c r="K2965" s="1">
        <f>COUNTIF(A:A,bank_processed_transactions[[#This Row],[transaction_id]])</f>
        <v>1</v>
      </c>
    </row>
    <row r="2966" spans="1:11" x14ac:dyDescent="0.3">
      <c r="A2966" s="1" t="s">
        <v>4369</v>
      </c>
      <c r="B2966" s="2">
        <v>46036</v>
      </c>
      <c r="C2966" s="1" t="s">
        <v>951</v>
      </c>
      <c r="D2966" s="1" t="s">
        <v>18</v>
      </c>
      <c r="E2966" s="1" t="s">
        <v>27</v>
      </c>
      <c r="F2966" s="1">
        <v>7991.03</v>
      </c>
      <c r="G2966" s="1" t="s">
        <v>14</v>
      </c>
      <c r="H2966" s="2">
        <v>46037</v>
      </c>
      <c r="I2966" s="1" t="s">
        <v>15</v>
      </c>
      <c r="J2966" s="1">
        <v>17.399999999999999</v>
      </c>
      <c r="K2966" s="1">
        <f>COUNTIF(A:A,bank_processed_transactions[[#This Row],[transaction_id]])</f>
        <v>1</v>
      </c>
    </row>
    <row r="2967" spans="1:11" x14ac:dyDescent="0.3">
      <c r="A2967" s="1" t="s">
        <v>3235</v>
      </c>
      <c r="B2967" s="2">
        <v>46051</v>
      </c>
      <c r="C2967" s="1" t="s">
        <v>1238</v>
      </c>
      <c r="D2967" s="1" t="s">
        <v>35</v>
      </c>
      <c r="E2967" s="1" t="s">
        <v>55</v>
      </c>
      <c r="F2967" s="1">
        <v>11331.49</v>
      </c>
      <c r="G2967" s="1" t="s">
        <v>94</v>
      </c>
      <c r="H2967" s="2">
        <v>46052</v>
      </c>
      <c r="I2967" s="1" t="s">
        <v>15</v>
      </c>
      <c r="J2967" s="1">
        <v>28.3</v>
      </c>
      <c r="K2967" s="1">
        <f>COUNTIF(A:A,bank_processed_transactions[[#This Row],[transaction_id]])</f>
        <v>1</v>
      </c>
    </row>
    <row r="2968" spans="1:11" x14ac:dyDescent="0.3">
      <c r="A2968" s="1" t="s">
        <v>2669</v>
      </c>
      <c r="B2968" s="2">
        <v>46107</v>
      </c>
      <c r="C2968" s="1" t="s">
        <v>1274</v>
      </c>
      <c r="D2968" s="1" t="s">
        <v>12</v>
      </c>
      <c r="E2968" s="1" t="s">
        <v>21</v>
      </c>
      <c r="F2968" s="1">
        <v>18037.43</v>
      </c>
      <c r="G2968" s="1" t="s">
        <v>14</v>
      </c>
      <c r="H2968" s="2">
        <v>46108</v>
      </c>
      <c r="I2968" s="1" t="s">
        <v>15</v>
      </c>
      <c r="J2968" s="1">
        <v>27.9</v>
      </c>
      <c r="K2968" s="1">
        <f>COUNTIF(A:A,bank_processed_transactions[[#This Row],[transaction_id]])</f>
        <v>1</v>
      </c>
    </row>
    <row r="2969" spans="1:11" x14ac:dyDescent="0.3">
      <c r="A2969" s="1" t="s">
        <v>2750</v>
      </c>
      <c r="B2969" s="2">
        <v>46075</v>
      </c>
      <c r="C2969" s="1" t="s">
        <v>553</v>
      </c>
      <c r="D2969" s="1" t="s">
        <v>66</v>
      </c>
      <c r="E2969" s="1" t="s">
        <v>27</v>
      </c>
      <c r="F2969" s="1">
        <v>3059.69</v>
      </c>
      <c r="G2969" s="1" t="s">
        <v>14</v>
      </c>
      <c r="H2969" s="2">
        <v>46076</v>
      </c>
      <c r="I2969" s="1" t="s">
        <v>15</v>
      </c>
      <c r="J2969" s="1">
        <v>48.5</v>
      </c>
      <c r="K2969" s="1">
        <f>COUNTIF(A:A,bank_processed_transactions[[#This Row],[transaction_id]])</f>
        <v>1</v>
      </c>
    </row>
    <row r="2970" spans="1:11" x14ac:dyDescent="0.3">
      <c r="A2970" s="1" t="s">
        <v>2659</v>
      </c>
      <c r="B2970" s="2">
        <v>46057</v>
      </c>
      <c r="C2970" s="1" t="s">
        <v>1883</v>
      </c>
      <c r="D2970" s="1" t="s">
        <v>35</v>
      </c>
      <c r="E2970" s="1" t="s">
        <v>13</v>
      </c>
      <c r="F2970" s="1">
        <v>2178.31</v>
      </c>
      <c r="G2970" s="1" t="s">
        <v>14</v>
      </c>
      <c r="H2970" s="2">
        <v>46059</v>
      </c>
      <c r="I2970" s="1" t="s">
        <v>15</v>
      </c>
      <c r="J2970" s="1">
        <v>49.3</v>
      </c>
      <c r="K2970" s="1">
        <f>COUNTIF(A:A,bank_processed_transactions[[#This Row],[transaction_id]])</f>
        <v>1</v>
      </c>
    </row>
    <row r="2971" spans="1:11" x14ac:dyDescent="0.3">
      <c r="A2971" s="1" t="s">
        <v>2769</v>
      </c>
      <c r="B2971" s="2">
        <v>46091</v>
      </c>
      <c r="C2971" s="1" t="s">
        <v>1813</v>
      </c>
      <c r="D2971" s="1" t="s">
        <v>66</v>
      </c>
      <c r="E2971" s="1" t="s">
        <v>21</v>
      </c>
      <c r="F2971" s="1">
        <v>3735.35</v>
      </c>
      <c r="G2971" s="1" t="s">
        <v>14</v>
      </c>
      <c r="H2971" s="2">
        <v>46091</v>
      </c>
      <c r="I2971" s="1" t="s">
        <v>22</v>
      </c>
      <c r="J2971" s="1">
        <v>5.6</v>
      </c>
      <c r="K2971" s="1">
        <f>COUNTIF(A:A,bank_processed_transactions[[#This Row],[transaction_id]])</f>
        <v>1</v>
      </c>
    </row>
    <row r="2972" spans="1:11" x14ac:dyDescent="0.3">
      <c r="A2972" s="1" t="s">
        <v>3252</v>
      </c>
      <c r="B2972" s="2">
        <v>46040</v>
      </c>
      <c r="C2972" s="1" t="s">
        <v>555</v>
      </c>
      <c r="D2972" s="1" t="s">
        <v>18</v>
      </c>
      <c r="E2972" s="1" t="s">
        <v>13</v>
      </c>
      <c r="F2972" s="1">
        <v>2133.31</v>
      </c>
      <c r="G2972" s="1" t="s">
        <v>14</v>
      </c>
      <c r="H2972" s="2">
        <v>46041</v>
      </c>
      <c r="I2972" s="1" t="s">
        <v>15</v>
      </c>
      <c r="J2972" s="1">
        <v>8</v>
      </c>
      <c r="K2972" s="1">
        <f>COUNTIF(A:A,bank_processed_transactions[[#This Row],[transaction_id]])</f>
        <v>1</v>
      </c>
    </row>
    <row r="2973" spans="1:11" x14ac:dyDescent="0.3">
      <c r="A2973" s="1" t="s">
        <v>4849</v>
      </c>
      <c r="B2973" s="2">
        <v>46027</v>
      </c>
      <c r="C2973" s="1" t="s">
        <v>3933</v>
      </c>
      <c r="D2973" s="1" t="s">
        <v>35</v>
      </c>
      <c r="E2973" s="1" t="s">
        <v>13</v>
      </c>
      <c r="F2973" s="1">
        <v>6687.57</v>
      </c>
      <c r="G2973" s="1" t="s">
        <v>14</v>
      </c>
      <c r="H2973" s="2">
        <v>46027</v>
      </c>
      <c r="I2973" s="1" t="s">
        <v>28</v>
      </c>
      <c r="J2973" s="1">
        <v>111.9</v>
      </c>
      <c r="K2973" s="1">
        <f>COUNTIF(A:A,bank_processed_transactions[[#This Row],[transaction_id]])</f>
        <v>1</v>
      </c>
    </row>
    <row r="2974" spans="1:11" x14ac:dyDescent="0.3">
      <c r="A2974" s="1" t="s">
        <v>3168</v>
      </c>
      <c r="B2974" s="2">
        <v>46109</v>
      </c>
      <c r="C2974" s="1" t="s">
        <v>525</v>
      </c>
      <c r="D2974" s="1" t="s">
        <v>18</v>
      </c>
      <c r="E2974" s="1" t="s">
        <v>13</v>
      </c>
      <c r="F2974" s="1">
        <v>16125.93</v>
      </c>
      <c r="G2974" s="1" t="s">
        <v>14</v>
      </c>
      <c r="H2974" s="2">
        <v>46109</v>
      </c>
      <c r="I2974" s="1" t="s">
        <v>28</v>
      </c>
      <c r="J2974" s="1">
        <v>40.700000000000003</v>
      </c>
      <c r="K2974" s="1">
        <f>COUNTIF(A:A,bank_processed_transactions[[#This Row],[transaction_id]])</f>
        <v>1</v>
      </c>
    </row>
    <row r="2975" spans="1:11" x14ac:dyDescent="0.3">
      <c r="A2975" s="1" t="s">
        <v>4283</v>
      </c>
      <c r="B2975" s="2">
        <v>46036</v>
      </c>
      <c r="C2975" s="1" t="s">
        <v>4284</v>
      </c>
      <c r="D2975" s="1" t="s">
        <v>12</v>
      </c>
      <c r="E2975" s="1" t="s">
        <v>27</v>
      </c>
      <c r="F2975" s="1">
        <v>4609.8900000000003</v>
      </c>
      <c r="G2975" s="1" t="s">
        <v>14</v>
      </c>
      <c r="H2975" s="2">
        <v>46037</v>
      </c>
      <c r="I2975" s="1" t="s">
        <v>15</v>
      </c>
      <c r="J2975" s="1">
        <v>1.7</v>
      </c>
      <c r="K2975" s="1">
        <f>COUNTIF(A:A,bank_processed_transactions[[#This Row],[transaction_id]])</f>
        <v>1</v>
      </c>
    </row>
    <row r="2976" spans="1:11" x14ac:dyDescent="0.3">
      <c r="A2976" s="1" t="s">
        <v>2119</v>
      </c>
      <c r="B2976" s="2">
        <v>46098</v>
      </c>
      <c r="C2976" s="1" t="s">
        <v>577</v>
      </c>
      <c r="D2976" s="1" t="s">
        <v>66</v>
      </c>
      <c r="E2976" s="1" t="s">
        <v>27</v>
      </c>
      <c r="F2976" s="1">
        <v>465.22</v>
      </c>
      <c r="G2976" s="1" t="s">
        <v>14</v>
      </c>
      <c r="H2976" s="2">
        <v>46098</v>
      </c>
      <c r="I2976" s="1" t="s">
        <v>22</v>
      </c>
      <c r="J2976" s="1">
        <v>51.3</v>
      </c>
      <c r="K2976" s="1">
        <f>COUNTIF(A:A,bank_processed_transactions[[#This Row],[transaction_id]])</f>
        <v>1</v>
      </c>
    </row>
    <row r="2977" spans="1:11" x14ac:dyDescent="0.3">
      <c r="A2977" s="1" t="s">
        <v>3355</v>
      </c>
      <c r="B2977" s="2">
        <v>46064</v>
      </c>
      <c r="C2977" s="1" t="s">
        <v>2014</v>
      </c>
      <c r="D2977" s="1" t="s">
        <v>12</v>
      </c>
      <c r="E2977" s="1" t="s">
        <v>13</v>
      </c>
      <c r="F2977" s="1">
        <v>590.63</v>
      </c>
      <c r="G2977" s="1" t="s">
        <v>14</v>
      </c>
      <c r="H2977" s="2">
        <v>46065</v>
      </c>
      <c r="I2977" s="1" t="s">
        <v>15</v>
      </c>
      <c r="J2977" s="1">
        <v>27.9</v>
      </c>
      <c r="K2977" s="1">
        <f>COUNTIF(A:A,bank_processed_transactions[[#This Row],[transaction_id]])</f>
        <v>1</v>
      </c>
    </row>
    <row r="2978" spans="1:11" x14ac:dyDescent="0.3">
      <c r="A2978" s="1" t="s">
        <v>3420</v>
      </c>
      <c r="B2978" s="2">
        <v>46057</v>
      </c>
      <c r="C2978" s="1" t="s">
        <v>815</v>
      </c>
      <c r="D2978" s="1" t="s">
        <v>18</v>
      </c>
      <c r="E2978" s="1" t="s">
        <v>13</v>
      </c>
      <c r="F2978" s="1">
        <v>746.81</v>
      </c>
      <c r="G2978" s="1" t="s">
        <v>14</v>
      </c>
      <c r="H2978" s="2">
        <v>46060</v>
      </c>
      <c r="I2978" s="1" t="s">
        <v>28</v>
      </c>
      <c r="J2978" s="1">
        <v>39.299999999999997</v>
      </c>
      <c r="K2978" s="1">
        <f>COUNTIF(A:A,bank_processed_transactions[[#This Row],[transaction_id]])</f>
        <v>1</v>
      </c>
    </row>
    <row r="2979" spans="1:11" x14ac:dyDescent="0.3">
      <c r="A2979" s="1" t="s">
        <v>2635</v>
      </c>
      <c r="B2979" s="2">
        <v>46108</v>
      </c>
      <c r="C2979" s="1" t="s">
        <v>1344</v>
      </c>
      <c r="D2979" s="1" t="s">
        <v>46</v>
      </c>
      <c r="E2979" s="1" t="s">
        <v>27</v>
      </c>
      <c r="F2979" s="1">
        <v>471.97</v>
      </c>
      <c r="G2979" s="1" t="s">
        <v>14</v>
      </c>
      <c r="H2979" s="2">
        <v>46108</v>
      </c>
      <c r="I2979" s="1" t="s">
        <v>22</v>
      </c>
      <c r="J2979" s="1">
        <v>23.4</v>
      </c>
      <c r="K2979" s="1">
        <f>COUNTIF(A:A,bank_processed_transactions[[#This Row],[transaction_id]])</f>
        <v>1</v>
      </c>
    </row>
    <row r="2980" spans="1:11" x14ac:dyDescent="0.3">
      <c r="A2980" s="1" t="s">
        <v>3740</v>
      </c>
      <c r="B2980" s="2">
        <v>46060</v>
      </c>
      <c r="C2980" s="1" t="s">
        <v>2349</v>
      </c>
      <c r="D2980" s="1" t="s">
        <v>12</v>
      </c>
      <c r="E2980" s="1" t="s">
        <v>21</v>
      </c>
      <c r="F2980" s="1">
        <v>2962.03</v>
      </c>
      <c r="G2980" s="1" t="s">
        <v>14</v>
      </c>
      <c r="H2980" s="2">
        <v>46062</v>
      </c>
      <c r="I2980" s="1" t="s">
        <v>22</v>
      </c>
      <c r="J2980" s="1">
        <v>38.9</v>
      </c>
      <c r="K2980" s="1">
        <f>COUNTIF(A:A,bank_processed_transactions[[#This Row],[transaction_id]])</f>
        <v>1</v>
      </c>
    </row>
    <row r="2981" spans="1:11" x14ac:dyDescent="0.3">
      <c r="A2981" s="1" t="s">
        <v>4378</v>
      </c>
      <c r="B2981" s="2">
        <v>46055</v>
      </c>
      <c r="C2981" s="1" t="s">
        <v>1399</v>
      </c>
      <c r="D2981" s="1" t="s">
        <v>66</v>
      </c>
      <c r="E2981" s="1" t="s">
        <v>13</v>
      </c>
      <c r="F2981" s="1">
        <v>19676.62</v>
      </c>
      <c r="G2981" s="1" t="s">
        <v>14</v>
      </c>
      <c r="H2981" s="2">
        <v>46057</v>
      </c>
      <c r="I2981" s="1" t="s">
        <v>15</v>
      </c>
      <c r="J2981" s="1">
        <v>70.099999999999994</v>
      </c>
      <c r="K2981" s="1">
        <f>COUNTIF(A:A,bank_processed_transactions[[#This Row],[transaction_id]])</f>
        <v>1</v>
      </c>
    </row>
    <row r="2982" spans="1:11" x14ac:dyDescent="0.3">
      <c r="A2982" s="1" t="s">
        <v>2692</v>
      </c>
      <c r="B2982" s="2">
        <v>46025</v>
      </c>
      <c r="C2982" s="1" t="s">
        <v>2693</v>
      </c>
      <c r="D2982" s="1" t="s">
        <v>18</v>
      </c>
      <c r="E2982" s="1" t="s">
        <v>27</v>
      </c>
      <c r="F2982" s="1">
        <v>2215.11</v>
      </c>
      <c r="G2982" s="1" t="s">
        <v>14</v>
      </c>
      <c r="H2982" s="2">
        <v>46028</v>
      </c>
      <c r="I2982" s="1" t="s">
        <v>15</v>
      </c>
      <c r="J2982" s="1">
        <v>8.8000000000000007</v>
      </c>
      <c r="K2982" s="1">
        <f>COUNTIF(A:A,bank_processed_transactions[[#This Row],[transaction_id]])</f>
        <v>1</v>
      </c>
    </row>
    <row r="2983" spans="1:11" x14ac:dyDescent="0.3">
      <c r="A2983" s="1" t="s">
        <v>2466</v>
      </c>
      <c r="B2983" s="2">
        <v>46032</v>
      </c>
      <c r="C2983" s="1" t="s">
        <v>1915</v>
      </c>
      <c r="D2983" s="1" t="s">
        <v>12</v>
      </c>
      <c r="E2983" s="1" t="s">
        <v>55</v>
      </c>
      <c r="F2983" s="1">
        <v>1510.43</v>
      </c>
      <c r="G2983" s="1" t="s">
        <v>14</v>
      </c>
      <c r="H2983" s="2">
        <v>46034</v>
      </c>
      <c r="I2983" s="1" t="s">
        <v>15</v>
      </c>
      <c r="J2983" s="1">
        <v>39.799999999999997</v>
      </c>
      <c r="K2983" s="1">
        <f>COUNTIF(A:A,bank_processed_transactions[[#This Row],[transaction_id]])</f>
        <v>1</v>
      </c>
    </row>
    <row r="2984" spans="1:11" x14ac:dyDescent="0.3">
      <c r="A2984" s="1" t="s">
        <v>2684</v>
      </c>
      <c r="B2984" s="2">
        <v>46102</v>
      </c>
      <c r="C2984" s="1" t="s">
        <v>1926</v>
      </c>
      <c r="D2984" s="1" t="s">
        <v>12</v>
      </c>
      <c r="E2984" s="1" t="s">
        <v>27</v>
      </c>
      <c r="F2984" s="1">
        <v>7623.17</v>
      </c>
      <c r="G2984" s="1" t="s">
        <v>94</v>
      </c>
      <c r="H2984" s="2">
        <v>46103</v>
      </c>
      <c r="I2984" s="1" t="s">
        <v>15</v>
      </c>
      <c r="J2984" s="1">
        <v>27.2</v>
      </c>
      <c r="K2984" s="1">
        <f>COUNTIF(A:A,bank_processed_transactions[[#This Row],[transaction_id]])</f>
        <v>1</v>
      </c>
    </row>
    <row r="2985" spans="1:11" x14ac:dyDescent="0.3">
      <c r="A2985" s="1" t="s">
        <v>3199</v>
      </c>
      <c r="B2985" s="2">
        <v>46063</v>
      </c>
      <c r="C2985" s="1" t="s">
        <v>245</v>
      </c>
      <c r="D2985" s="1" t="s">
        <v>66</v>
      </c>
      <c r="E2985" s="1" t="s">
        <v>55</v>
      </c>
      <c r="F2985" s="1">
        <v>4640.25</v>
      </c>
      <c r="G2985" s="1" t="s">
        <v>14</v>
      </c>
      <c r="H2985" s="2">
        <v>46068</v>
      </c>
      <c r="I2985" s="1" t="s">
        <v>15</v>
      </c>
      <c r="J2985" s="1">
        <v>47.1</v>
      </c>
      <c r="K2985" s="1">
        <f>COUNTIF(A:A,bank_processed_transactions[[#This Row],[transaction_id]])</f>
        <v>1</v>
      </c>
    </row>
    <row r="2986" spans="1:11" x14ac:dyDescent="0.3">
      <c r="A2986" s="1" t="s">
        <v>1159</v>
      </c>
      <c r="B2986" s="2">
        <v>46036</v>
      </c>
      <c r="C2986" s="1" t="s">
        <v>231</v>
      </c>
      <c r="D2986" s="1" t="s">
        <v>46</v>
      </c>
      <c r="E2986" s="1" t="s">
        <v>13</v>
      </c>
      <c r="F2986" s="1">
        <v>8894.35</v>
      </c>
      <c r="G2986" s="1" t="s">
        <v>14</v>
      </c>
      <c r="H2986" s="2">
        <v>46038</v>
      </c>
      <c r="I2986" s="1" t="s">
        <v>28</v>
      </c>
      <c r="J2986" s="1">
        <v>29.4</v>
      </c>
      <c r="K2986" s="1">
        <f>COUNTIF(A:A,bank_processed_transactions[[#This Row],[transaction_id]])</f>
        <v>1</v>
      </c>
    </row>
    <row r="2987" spans="1:11" x14ac:dyDescent="0.3">
      <c r="A2987" s="1" t="s">
        <v>428</v>
      </c>
      <c r="B2987" s="2">
        <v>46058</v>
      </c>
      <c r="C2987" s="1" t="s">
        <v>429</v>
      </c>
      <c r="D2987" s="1" t="s">
        <v>18</v>
      </c>
      <c r="E2987" s="1" t="s">
        <v>13</v>
      </c>
      <c r="F2987" s="1">
        <v>51602.19</v>
      </c>
      <c r="G2987" s="1" t="s">
        <v>94</v>
      </c>
      <c r="H2987" s="2">
        <v>46061</v>
      </c>
      <c r="I2987" s="1" t="s">
        <v>22</v>
      </c>
      <c r="J2987" s="1">
        <v>19.3</v>
      </c>
      <c r="K2987" s="1">
        <f>COUNTIF(A:A,bank_processed_transactions[[#This Row],[transaction_id]])</f>
        <v>1</v>
      </c>
    </row>
    <row r="2988" spans="1:11" x14ac:dyDescent="0.3">
      <c r="A2988" s="1" t="s">
        <v>2568</v>
      </c>
      <c r="B2988" s="2">
        <v>46076</v>
      </c>
      <c r="C2988" s="1" t="s">
        <v>2039</v>
      </c>
      <c r="D2988" s="1" t="s">
        <v>12</v>
      </c>
      <c r="E2988" s="1" t="s">
        <v>27</v>
      </c>
      <c r="F2988" s="1">
        <v>2664.24</v>
      </c>
      <c r="G2988" s="1" t="s">
        <v>14</v>
      </c>
      <c r="H2988" s="2">
        <v>46076</v>
      </c>
      <c r="I2988" s="1" t="s">
        <v>28</v>
      </c>
      <c r="J2988" s="1">
        <v>20.2</v>
      </c>
      <c r="K2988" s="1">
        <f>COUNTIF(A:A,bank_processed_transactions[[#This Row],[transaction_id]])</f>
        <v>1</v>
      </c>
    </row>
    <row r="2989" spans="1:11" x14ac:dyDescent="0.3">
      <c r="A2989" s="1" t="s">
        <v>920</v>
      </c>
      <c r="B2989" s="2">
        <v>46053</v>
      </c>
      <c r="C2989" s="1" t="s">
        <v>296</v>
      </c>
      <c r="D2989" s="1" t="s">
        <v>18</v>
      </c>
      <c r="E2989" s="1" t="s">
        <v>27</v>
      </c>
      <c r="F2989" s="1">
        <v>11695.07</v>
      </c>
      <c r="G2989" s="1" t="s">
        <v>14</v>
      </c>
      <c r="H2989" s="2">
        <v>46058</v>
      </c>
      <c r="I2989" s="1" t="s">
        <v>28</v>
      </c>
      <c r="J2989" s="1">
        <v>37.5</v>
      </c>
      <c r="K2989" s="1">
        <f>COUNTIF(A:A,bank_processed_transactions[[#This Row],[transaction_id]])</f>
        <v>1</v>
      </c>
    </row>
    <row r="2990" spans="1:11" x14ac:dyDescent="0.3">
      <c r="A2990" s="1" t="s">
        <v>2375</v>
      </c>
      <c r="B2990" s="2">
        <v>46055</v>
      </c>
      <c r="C2990" s="1" t="s">
        <v>436</v>
      </c>
      <c r="D2990" s="1" t="s">
        <v>35</v>
      </c>
      <c r="E2990" s="1" t="s">
        <v>27</v>
      </c>
      <c r="F2990" s="1">
        <v>4208.8599999999997</v>
      </c>
      <c r="G2990" s="1" t="s">
        <v>14</v>
      </c>
      <c r="H2990" s="2">
        <v>46056</v>
      </c>
      <c r="I2990" s="1" t="s">
        <v>15</v>
      </c>
      <c r="J2990" s="1">
        <v>70.3</v>
      </c>
      <c r="K2990" s="1">
        <f>COUNTIF(A:A,bank_processed_transactions[[#This Row],[transaction_id]])</f>
        <v>1</v>
      </c>
    </row>
    <row r="2991" spans="1:11" x14ac:dyDescent="0.3">
      <c r="A2991" s="1" t="s">
        <v>2753</v>
      </c>
      <c r="B2991" s="2">
        <v>46073</v>
      </c>
      <c r="C2991" s="1" t="s">
        <v>878</v>
      </c>
      <c r="D2991" s="1" t="s">
        <v>35</v>
      </c>
      <c r="E2991" s="1" t="s">
        <v>13</v>
      </c>
      <c r="F2991" s="1">
        <v>13732.72</v>
      </c>
      <c r="G2991" s="1" t="s">
        <v>14</v>
      </c>
      <c r="H2991" s="2">
        <v>46076</v>
      </c>
      <c r="I2991" s="1" t="s">
        <v>15</v>
      </c>
      <c r="J2991" s="1">
        <v>34.799999999999997</v>
      </c>
      <c r="K2991" s="1">
        <f>COUNTIF(A:A,bank_processed_transactions[[#This Row],[transaction_id]])</f>
        <v>1</v>
      </c>
    </row>
    <row r="2992" spans="1:11" x14ac:dyDescent="0.3">
      <c r="A2992" s="1" t="s">
        <v>2913</v>
      </c>
      <c r="B2992" s="2">
        <v>46050</v>
      </c>
      <c r="C2992" s="1" t="s">
        <v>2653</v>
      </c>
      <c r="D2992" s="1" t="s">
        <v>12</v>
      </c>
      <c r="E2992" s="1" t="s">
        <v>13</v>
      </c>
      <c r="F2992" s="1">
        <v>3853.81</v>
      </c>
      <c r="G2992" s="1" t="s">
        <v>14</v>
      </c>
      <c r="H2992" s="2">
        <v>46053</v>
      </c>
      <c r="I2992" s="1" t="s">
        <v>15</v>
      </c>
      <c r="J2992" s="1">
        <v>12.3</v>
      </c>
      <c r="K2992" s="1">
        <f>COUNTIF(A:A,bank_processed_transactions[[#This Row],[transaction_id]])</f>
        <v>1</v>
      </c>
    </row>
    <row r="2993" spans="1:11" x14ac:dyDescent="0.3">
      <c r="A2993" s="1" t="s">
        <v>33</v>
      </c>
      <c r="B2993" s="2">
        <v>46048</v>
      </c>
      <c r="C2993" s="1" t="s">
        <v>34</v>
      </c>
      <c r="D2993" s="1" t="s">
        <v>35</v>
      </c>
      <c r="E2993" s="1" t="s">
        <v>13</v>
      </c>
      <c r="F2993" s="1">
        <v>35292.22</v>
      </c>
      <c r="G2993" s="1" t="s">
        <v>14</v>
      </c>
      <c r="H2993" s="2">
        <v>46048</v>
      </c>
      <c r="I2993" s="1" t="s">
        <v>15</v>
      </c>
      <c r="J2993" s="1">
        <v>19.2</v>
      </c>
      <c r="K2993" s="1">
        <f>COUNTIF(A:A,bank_processed_transactions[[#This Row],[transaction_id]])</f>
        <v>1</v>
      </c>
    </row>
    <row r="2994" spans="1:11" x14ac:dyDescent="0.3">
      <c r="A2994" s="1" t="s">
        <v>2562</v>
      </c>
      <c r="B2994" s="2">
        <v>46105</v>
      </c>
      <c r="C2994" s="1" t="s">
        <v>2491</v>
      </c>
      <c r="D2994" s="1" t="s">
        <v>18</v>
      </c>
      <c r="E2994" s="1" t="s">
        <v>13</v>
      </c>
      <c r="F2994" s="1">
        <v>4019.92</v>
      </c>
      <c r="G2994" s="1" t="s">
        <v>14</v>
      </c>
      <c r="H2994" s="2">
        <v>46106</v>
      </c>
      <c r="I2994" s="1" t="s">
        <v>15</v>
      </c>
      <c r="J2994" s="1">
        <v>35.5</v>
      </c>
      <c r="K2994" s="1">
        <f>COUNTIF(A:A,bank_processed_transactions[[#This Row],[transaction_id]])</f>
        <v>1</v>
      </c>
    </row>
    <row r="2995" spans="1:11" x14ac:dyDescent="0.3">
      <c r="A2995" s="1" t="s">
        <v>2893</v>
      </c>
      <c r="B2995" s="2">
        <v>46038</v>
      </c>
      <c r="C2995" s="1" t="s">
        <v>541</v>
      </c>
      <c r="D2995" s="1" t="s">
        <v>35</v>
      </c>
      <c r="E2995" s="1" t="s">
        <v>55</v>
      </c>
      <c r="F2995" s="1">
        <v>1114.04</v>
      </c>
      <c r="G2995" s="1" t="s">
        <v>94</v>
      </c>
      <c r="H2995" s="2">
        <v>46040</v>
      </c>
      <c r="I2995" s="1" t="s">
        <v>15</v>
      </c>
      <c r="J2995" s="1">
        <v>10.8</v>
      </c>
      <c r="K2995" s="1">
        <f>COUNTIF(A:A,bank_processed_transactions[[#This Row],[transaction_id]])</f>
        <v>1</v>
      </c>
    </row>
    <row r="2996" spans="1:11" x14ac:dyDescent="0.3">
      <c r="A2996" s="1" t="s">
        <v>357</v>
      </c>
      <c r="B2996" s="2">
        <v>46032</v>
      </c>
      <c r="C2996" s="1" t="s">
        <v>358</v>
      </c>
      <c r="D2996" s="1" t="s">
        <v>18</v>
      </c>
      <c r="E2996" s="1" t="s">
        <v>13</v>
      </c>
      <c r="F2996" s="1">
        <v>11885.25</v>
      </c>
      <c r="G2996" s="1" t="s">
        <v>14</v>
      </c>
      <c r="H2996" s="2">
        <v>46035</v>
      </c>
      <c r="I2996" s="1" t="s">
        <v>22</v>
      </c>
      <c r="J2996" s="1">
        <v>4</v>
      </c>
      <c r="K2996" s="1">
        <f>COUNTIF(A:A,bank_processed_transactions[[#This Row],[transaction_id]])</f>
        <v>1</v>
      </c>
    </row>
    <row r="2997" spans="1:11" x14ac:dyDescent="0.3">
      <c r="A2997" s="1" t="s">
        <v>3321</v>
      </c>
      <c r="B2997" s="2">
        <v>46028</v>
      </c>
      <c r="C2997" s="1" t="s">
        <v>74</v>
      </c>
      <c r="D2997" s="1" t="s">
        <v>12</v>
      </c>
      <c r="E2997" s="1" t="s">
        <v>13</v>
      </c>
      <c r="F2997" s="1">
        <v>1084.5899999999999</v>
      </c>
      <c r="G2997" s="1" t="s">
        <v>14</v>
      </c>
      <c r="H2997" s="2">
        <v>46028</v>
      </c>
      <c r="I2997" s="1" t="s">
        <v>15</v>
      </c>
      <c r="J2997" s="1">
        <v>29.1</v>
      </c>
      <c r="K2997" s="1">
        <f>COUNTIF(A:A,bank_processed_transactions[[#This Row],[transaction_id]])</f>
        <v>1</v>
      </c>
    </row>
    <row r="2998" spans="1:11" x14ac:dyDescent="0.3">
      <c r="A2998" s="1" t="s">
        <v>3856</v>
      </c>
      <c r="B2998" s="2">
        <v>46052</v>
      </c>
      <c r="C2998" s="1" t="s">
        <v>1609</v>
      </c>
      <c r="D2998" s="1" t="s">
        <v>12</v>
      </c>
      <c r="E2998" s="1" t="s">
        <v>13</v>
      </c>
      <c r="F2998" s="1">
        <v>5406.15</v>
      </c>
      <c r="G2998" s="1" t="s">
        <v>14</v>
      </c>
      <c r="H2998" s="2">
        <v>46052</v>
      </c>
      <c r="I2998" s="1" t="s">
        <v>15</v>
      </c>
      <c r="J2998" s="1">
        <v>14.5</v>
      </c>
      <c r="K2998" s="1">
        <f>COUNTIF(A:A,bank_processed_transactions[[#This Row],[transaction_id]])</f>
        <v>1</v>
      </c>
    </row>
    <row r="2999" spans="1:11" x14ac:dyDescent="0.3">
      <c r="A2999" s="1" t="s">
        <v>3780</v>
      </c>
      <c r="B2999" s="2">
        <v>46070</v>
      </c>
      <c r="C2999" s="1" t="s">
        <v>955</v>
      </c>
      <c r="D2999" s="1" t="s">
        <v>46</v>
      </c>
      <c r="E2999" s="1" t="s">
        <v>27</v>
      </c>
      <c r="F2999" s="1">
        <v>7966.72</v>
      </c>
      <c r="G2999" s="1" t="s">
        <v>14</v>
      </c>
      <c r="H2999" s="2">
        <v>46070</v>
      </c>
      <c r="I2999" s="1" t="s">
        <v>28</v>
      </c>
      <c r="J2999" s="1">
        <v>61.3</v>
      </c>
      <c r="K2999" s="1">
        <f>COUNTIF(A:A,bank_processed_transactions[[#This Row],[transaction_id]])</f>
        <v>1</v>
      </c>
    </row>
    <row r="3000" spans="1:11" x14ac:dyDescent="0.3">
      <c r="A3000" s="1" t="s">
        <v>2807</v>
      </c>
      <c r="B3000" s="2">
        <v>46065</v>
      </c>
      <c r="C3000" s="1" t="s">
        <v>141</v>
      </c>
      <c r="D3000" s="1" t="s">
        <v>35</v>
      </c>
      <c r="E3000" s="1" t="s">
        <v>21</v>
      </c>
      <c r="F3000" s="1">
        <v>18078.009999999998</v>
      </c>
      <c r="G3000" s="1" t="s">
        <v>14</v>
      </c>
      <c r="H3000" s="2">
        <v>46066</v>
      </c>
      <c r="I3000" s="1" t="s">
        <v>22</v>
      </c>
      <c r="J3000" s="1">
        <v>11.6</v>
      </c>
      <c r="K3000" s="1">
        <f>COUNTIF(A:A,bank_processed_transactions[[#This Row],[transaction_id]])</f>
        <v>1</v>
      </c>
    </row>
    <row r="3001" spans="1:11" x14ac:dyDescent="0.3">
      <c r="A3001" s="1" t="s">
        <v>3549</v>
      </c>
      <c r="B3001" s="2">
        <v>46073</v>
      </c>
      <c r="C3001" s="1" t="s">
        <v>1151</v>
      </c>
      <c r="D3001" s="1" t="s">
        <v>12</v>
      </c>
      <c r="E3001" s="1" t="s">
        <v>27</v>
      </c>
      <c r="F3001" s="1">
        <v>2244.62</v>
      </c>
      <c r="G3001" s="1" t="s">
        <v>14</v>
      </c>
      <c r="H3001" s="2">
        <v>46076</v>
      </c>
      <c r="I3001" s="1" t="s">
        <v>15</v>
      </c>
      <c r="J3001" s="1">
        <v>19.7</v>
      </c>
      <c r="K3001" s="1">
        <f>COUNTIF(A:A,bank_processed_transactions[[#This Row],[transaction_id]])</f>
        <v>1</v>
      </c>
    </row>
    <row r="3002" spans="1:11" x14ac:dyDescent="0.3">
      <c r="A3002" s="1" t="s">
        <v>905</v>
      </c>
      <c r="B3002" s="2">
        <v>46087</v>
      </c>
      <c r="C3002" s="1" t="s">
        <v>906</v>
      </c>
      <c r="D3002" s="1" t="s">
        <v>35</v>
      </c>
      <c r="E3002" s="1" t="s">
        <v>27</v>
      </c>
      <c r="F3002" s="1">
        <v>2106.29</v>
      </c>
      <c r="G3002" s="1" t="s">
        <v>14</v>
      </c>
      <c r="H3002" s="2">
        <v>46087</v>
      </c>
      <c r="I3002" s="1" t="s">
        <v>22</v>
      </c>
      <c r="J3002" s="1">
        <v>25.1</v>
      </c>
      <c r="K3002" s="1">
        <f>COUNTIF(A:A,bank_processed_transactions[[#This Row],[transaction_id]])</f>
        <v>1</v>
      </c>
    </row>
    <row r="3003" spans="1:11" x14ac:dyDescent="0.3">
      <c r="A3003" s="1" t="s">
        <v>4625</v>
      </c>
      <c r="B3003" s="2">
        <v>46111</v>
      </c>
      <c r="C3003" s="1" t="s">
        <v>3100</v>
      </c>
      <c r="D3003" s="1" t="s">
        <v>35</v>
      </c>
      <c r="E3003" s="1" t="s">
        <v>21</v>
      </c>
      <c r="F3003" s="1">
        <v>21875.54</v>
      </c>
      <c r="G3003" s="1" t="s">
        <v>14</v>
      </c>
      <c r="H3003" s="2">
        <v>46113</v>
      </c>
      <c r="I3003" s="1" t="s">
        <v>22</v>
      </c>
      <c r="J3003" s="1">
        <v>23.8</v>
      </c>
      <c r="K3003" s="1">
        <f>COUNTIF(A:A,bank_processed_transactions[[#This Row],[transaction_id]])</f>
        <v>1</v>
      </c>
    </row>
    <row r="3004" spans="1:11" x14ac:dyDescent="0.3">
      <c r="A3004" s="1" t="s">
        <v>2517</v>
      </c>
      <c r="B3004" s="2">
        <v>46104</v>
      </c>
      <c r="C3004" s="1" t="s">
        <v>186</v>
      </c>
      <c r="D3004" s="1" t="s">
        <v>12</v>
      </c>
      <c r="E3004" s="1" t="s">
        <v>55</v>
      </c>
      <c r="F3004" s="1">
        <v>28532.84</v>
      </c>
      <c r="G3004" s="1" t="s">
        <v>14</v>
      </c>
      <c r="H3004" s="2">
        <v>46104</v>
      </c>
      <c r="I3004" s="1" t="s">
        <v>22</v>
      </c>
      <c r="J3004" s="1">
        <v>24.7</v>
      </c>
      <c r="K3004" s="1">
        <f>COUNTIF(A:A,bank_processed_transactions[[#This Row],[transaction_id]])</f>
        <v>1</v>
      </c>
    </row>
    <row r="3005" spans="1:11" x14ac:dyDescent="0.3">
      <c r="A3005" s="1" t="s">
        <v>1984</v>
      </c>
      <c r="B3005" s="2">
        <v>46075</v>
      </c>
      <c r="C3005" s="1" t="s">
        <v>662</v>
      </c>
      <c r="D3005" s="1" t="s">
        <v>35</v>
      </c>
      <c r="E3005" s="1" t="s">
        <v>27</v>
      </c>
      <c r="F3005" s="1">
        <v>5640.61</v>
      </c>
      <c r="G3005" s="1" t="s">
        <v>14</v>
      </c>
      <c r="H3005" s="2">
        <v>46075</v>
      </c>
      <c r="I3005" s="1" t="s">
        <v>22</v>
      </c>
      <c r="J3005" s="1">
        <v>54.2</v>
      </c>
      <c r="K3005" s="1">
        <f>COUNTIF(A:A,bank_processed_transactions[[#This Row],[transaction_id]])</f>
        <v>1</v>
      </c>
    </row>
    <row r="3006" spans="1:11" x14ac:dyDescent="0.3">
      <c r="A3006" s="1" t="s">
        <v>4815</v>
      </c>
      <c r="B3006" s="2">
        <v>46032</v>
      </c>
      <c r="C3006" s="1" t="s">
        <v>352</v>
      </c>
      <c r="D3006" s="1" t="s">
        <v>35</v>
      </c>
      <c r="E3006" s="1" t="s">
        <v>13</v>
      </c>
      <c r="F3006" s="1">
        <v>6607.65</v>
      </c>
      <c r="G3006" s="1" t="s">
        <v>14</v>
      </c>
      <c r="H3006" s="2">
        <v>46032</v>
      </c>
      <c r="I3006" s="1" t="s">
        <v>15</v>
      </c>
      <c r="J3006" s="1">
        <v>24.8</v>
      </c>
      <c r="K3006" s="1">
        <f>COUNTIF(A:A,bank_processed_transactions[[#This Row],[transaction_id]])</f>
        <v>1</v>
      </c>
    </row>
    <row r="3007" spans="1:11" x14ac:dyDescent="0.3">
      <c r="A3007" s="1" t="s">
        <v>4558</v>
      </c>
      <c r="B3007" s="2">
        <v>46045</v>
      </c>
      <c r="C3007" s="1" t="s">
        <v>967</v>
      </c>
      <c r="D3007" s="1" t="s">
        <v>35</v>
      </c>
      <c r="E3007" s="1" t="s">
        <v>21</v>
      </c>
      <c r="F3007" s="1">
        <v>11602.12</v>
      </c>
      <c r="G3007" s="1" t="s">
        <v>14</v>
      </c>
      <c r="H3007" s="2">
        <v>46046</v>
      </c>
      <c r="I3007" s="1" t="s">
        <v>22</v>
      </c>
      <c r="J3007" s="1">
        <v>32.6</v>
      </c>
      <c r="K3007" s="1">
        <f>COUNTIF(A:A,bank_processed_transactions[[#This Row],[transaction_id]])</f>
        <v>1</v>
      </c>
    </row>
    <row r="3008" spans="1:11" x14ac:dyDescent="0.3">
      <c r="A3008" s="1" t="s">
        <v>2286</v>
      </c>
      <c r="B3008" s="2">
        <v>46028</v>
      </c>
      <c r="C3008" s="1" t="s">
        <v>2010</v>
      </c>
      <c r="D3008" s="1" t="s">
        <v>12</v>
      </c>
      <c r="E3008" s="1" t="s">
        <v>13</v>
      </c>
      <c r="F3008" s="1">
        <v>11332.41</v>
      </c>
      <c r="G3008" s="1" t="s">
        <v>14</v>
      </c>
      <c r="H3008" s="2">
        <v>46029</v>
      </c>
      <c r="I3008" s="1" t="s">
        <v>15</v>
      </c>
      <c r="J3008" s="1">
        <v>19</v>
      </c>
      <c r="K3008" s="1">
        <f>COUNTIF(A:A,bank_processed_transactions[[#This Row],[transaction_id]])</f>
        <v>1</v>
      </c>
    </row>
    <row r="3009" spans="1:11" x14ac:dyDescent="0.3">
      <c r="A3009" s="1" t="s">
        <v>3127</v>
      </c>
      <c r="B3009" s="2">
        <v>46078</v>
      </c>
      <c r="C3009" s="1" t="s">
        <v>2465</v>
      </c>
      <c r="D3009" s="1" t="s">
        <v>12</v>
      </c>
      <c r="E3009" s="1" t="s">
        <v>27</v>
      </c>
      <c r="F3009" s="1">
        <v>5867.83</v>
      </c>
      <c r="G3009" s="1" t="s">
        <v>14</v>
      </c>
      <c r="H3009" s="2">
        <v>46079</v>
      </c>
      <c r="I3009" s="1" t="s">
        <v>15</v>
      </c>
      <c r="J3009" s="1">
        <v>36.700000000000003</v>
      </c>
      <c r="K3009" s="1">
        <f>COUNTIF(A:A,bank_processed_transactions[[#This Row],[transaction_id]])</f>
        <v>1</v>
      </c>
    </row>
    <row r="3010" spans="1:11" x14ac:dyDescent="0.3">
      <c r="A3010" s="1" t="s">
        <v>4205</v>
      </c>
      <c r="B3010" s="2">
        <v>46048</v>
      </c>
      <c r="C3010" s="1" t="s">
        <v>207</v>
      </c>
      <c r="D3010" s="1" t="s">
        <v>12</v>
      </c>
      <c r="E3010" s="1" t="s">
        <v>21</v>
      </c>
      <c r="F3010" s="1">
        <v>941.83</v>
      </c>
      <c r="G3010" s="1" t="s">
        <v>14</v>
      </c>
      <c r="H3010" s="2">
        <v>46049</v>
      </c>
      <c r="I3010" s="1" t="s">
        <v>28</v>
      </c>
      <c r="J3010" s="1">
        <v>16.600000000000001</v>
      </c>
      <c r="K3010" s="1">
        <f>COUNTIF(A:A,bank_processed_transactions[[#This Row],[transaction_id]])</f>
        <v>1</v>
      </c>
    </row>
    <row r="3011" spans="1:11" x14ac:dyDescent="0.3">
      <c r="A3011" s="1" t="s">
        <v>3191</v>
      </c>
      <c r="B3011" s="2">
        <v>46035</v>
      </c>
      <c r="C3011" s="1" t="s">
        <v>1007</v>
      </c>
      <c r="D3011" s="1" t="s">
        <v>12</v>
      </c>
      <c r="E3011" s="1" t="s">
        <v>21</v>
      </c>
      <c r="F3011" s="1">
        <v>16949.560000000001</v>
      </c>
      <c r="G3011" s="1" t="s">
        <v>14</v>
      </c>
      <c r="H3011" s="2">
        <v>46037</v>
      </c>
      <c r="I3011" s="1" t="s">
        <v>15</v>
      </c>
      <c r="J3011" s="1">
        <v>33.6</v>
      </c>
      <c r="K3011" s="1">
        <f>COUNTIF(A:A,bank_processed_transactions[[#This Row],[transaction_id]])</f>
        <v>1</v>
      </c>
    </row>
    <row r="3012" spans="1:11" x14ac:dyDescent="0.3">
      <c r="A3012" s="1" t="s">
        <v>3717</v>
      </c>
      <c r="B3012" s="2">
        <v>46041</v>
      </c>
      <c r="C3012" s="1" t="s">
        <v>2978</v>
      </c>
      <c r="D3012" s="1" t="s">
        <v>12</v>
      </c>
      <c r="E3012" s="1" t="s">
        <v>55</v>
      </c>
      <c r="F3012" s="1">
        <v>4195.8</v>
      </c>
      <c r="G3012" s="1" t="s">
        <v>14</v>
      </c>
      <c r="H3012" s="2">
        <v>46041</v>
      </c>
      <c r="I3012" s="1" t="s">
        <v>15</v>
      </c>
      <c r="J3012" s="1">
        <v>8.1999999999999993</v>
      </c>
      <c r="K3012" s="1">
        <f>COUNTIF(A:A,bank_processed_transactions[[#This Row],[transaction_id]])</f>
        <v>1</v>
      </c>
    </row>
    <row r="3013" spans="1:11" x14ac:dyDescent="0.3">
      <c r="A3013" s="1" t="s">
        <v>4553</v>
      </c>
      <c r="B3013" s="2">
        <v>46100</v>
      </c>
      <c r="C3013" s="1" t="s">
        <v>294</v>
      </c>
      <c r="D3013" s="1" t="s">
        <v>12</v>
      </c>
      <c r="E3013" s="1" t="s">
        <v>55</v>
      </c>
      <c r="F3013" s="1">
        <v>4317.6000000000004</v>
      </c>
      <c r="G3013" s="1" t="s">
        <v>94</v>
      </c>
      <c r="H3013" s="2">
        <v>46103</v>
      </c>
      <c r="I3013" s="1" t="s">
        <v>22</v>
      </c>
      <c r="J3013" s="1">
        <v>38</v>
      </c>
      <c r="K3013" s="1">
        <f>COUNTIF(A:A,bank_processed_transactions[[#This Row],[transaction_id]])</f>
        <v>1</v>
      </c>
    </row>
    <row r="3014" spans="1:11" x14ac:dyDescent="0.3">
      <c r="A3014" s="1" t="s">
        <v>2138</v>
      </c>
      <c r="B3014" s="2">
        <v>46027</v>
      </c>
      <c r="C3014" s="1" t="s">
        <v>1482</v>
      </c>
      <c r="D3014" s="1" t="s">
        <v>66</v>
      </c>
      <c r="E3014" s="1" t="s">
        <v>55</v>
      </c>
      <c r="F3014" s="1">
        <v>11488.53</v>
      </c>
      <c r="G3014" s="1" t="s">
        <v>94</v>
      </c>
      <c r="H3014" s="2">
        <v>46030</v>
      </c>
      <c r="I3014" s="1" t="s">
        <v>22</v>
      </c>
      <c r="J3014" s="1">
        <v>7</v>
      </c>
      <c r="K3014" s="1">
        <f>COUNTIF(A:A,bank_processed_transactions[[#This Row],[transaction_id]])</f>
        <v>1</v>
      </c>
    </row>
    <row r="3015" spans="1:11" x14ac:dyDescent="0.3">
      <c r="A3015" s="1" t="s">
        <v>2026</v>
      </c>
      <c r="B3015" s="2">
        <v>46039</v>
      </c>
      <c r="C3015" s="1" t="s">
        <v>74</v>
      </c>
      <c r="D3015" s="1" t="s">
        <v>18</v>
      </c>
      <c r="E3015" s="1" t="s">
        <v>27</v>
      </c>
      <c r="F3015" s="1">
        <v>13780.5</v>
      </c>
      <c r="G3015" s="1" t="s">
        <v>14</v>
      </c>
      <c r="H3015" s="2">
        <v>46040</v>
      </c>
      <c r="I3015" s="1" t="s">
        <v>28</v>
      </c>
      <c r="J3015" s="1">
        <v>28.5</v>
      </c>
      <c r="K3015" s="1">
        <f>COUNTIF(A:A,bank_processed_transactions[[#This Row],[transaction_id]])</f>
        <v>1</v>
      </c>
    </row>
    <row r="3016" spans="1:11" x14ac:dyDescent="0.3">
      <c r="A3016" s="1" t="s">
        <v>2890</v>
      </c>
      <c r="B3016" s="2">
        <v>46071</v>
      </c>
      <c r="C3016" s="1" t="s">
        <v>1151</v>
      </c>
      <c r="D3016" s="1" t="s">
        <v>18</v>
      </c>
      <c r="E3016" s="1" t="s">
        <v>13</v>
      </c>
      <c r="F3016" s="1">
        <v>3414.62</v>
      </c>
      <c r="G3016" s="1" t="s">
        <v>14</v>
      </c>
      <c r="H3016" s="2">
        <v>46072</v>
      </c>
      <c r="I3016" s="1" t="s">
        <v>22</v>
      </c>
      <c r="J3016" s="1">
        <v>34.5</v>
      </c>
      <c r="K3016" s="1">
        <f>COUNTIF(A:A,bank_processed_transactions[[#This Row],[transaction_id]])</f>
        <v>1</v>
      </c>
    </row>
    <row r="3017" spans="1:11" x14ac:dyDescent="0.3">
      <c r="A3017" s="1" t="s">
        <v>737</v>
      </c>
      <c r="B3017" s="2">
        <v>46085</v>
      </c>
      <c r="C3017" s="1" t="s">
        <v>738</v>
      </c>
      <c r="D3017" s="1" t="s">
        <v>35</v>
      </c>
      <c r="E3017" s="1" t="s">
        <v>21</v>
      </c>
      <c r="F3017" s="1">
        <v>1448.15</v>
      </c>
      <c r="G3017" s="1" t="s">
        <v>89</v>
      </c>
      <c r="H3017" s="2">
        <v>46087</v>
      </c>
      <c r="I3017" s="1" t="s">
        <v>22</v>
      </c>
      <c r="J3017" s="1">
        <v>43.9</v>
      </c>
      <c r="K3017" s="1">
        <f>COUNTIF(A:A,bank_processed_transactions[[#This Row],[transaction_id]])</f>
        <v>1</v>
      </c>
    </row>
    <row r="3018" spans="1:11" x14ac:dyDescent="0.3">
      <c r="A3018" s="1" t="s">
        <v>4092</v>
      </c>
      <c r="B3018" s="2">
        <v>46091</v>
      </c>
      <c r="C3018" s="1" t="s">
        <v>2696</v>
      </c>
      <c r="D3018" s="1" t="s">
        <v>12</v>
      </c>
      <c r="E3018" s="1" t="s">
        <v>55</v>
      </c>
      <c r="F3018" s="1">
        <v>55900</v>
      </c>
      <c r="G3018" s="1" t="s">
        <v>14</v>
      </c>
      <c r="H3018" s="2">
        <v>46092</v>
      </c>
      <c r="I3018" s="1" t="s">
        <v>15</v>
      </c>
      <c r="J3018" s="1">
        <v>27.3</v>
      </c>
      <c r="K3018" s="1">
        <f>COUNTIF(A:A,bank_processed_transactions[[#This Row],[transaction_id]])</f>
        <v>1</v>
      </c>
    </row>
    <row r="3019" spans="1:11" x14ac:dyDescent="0.3">
      <c r="A3019" s="1" t="s">
        <v>4716</v>
      </c>
      <c r="B3019" s="2">
        <v>46069</v>
      </c>
      <c r="C3019" s="1" t="s">
        <v>779</v>
      </c>
      <c r="D3019" s="1" t="s">
        <v>35</v>
      </c>
      <c r="E3019" s="1" t="s">
        <v>21</v>
      </c>
      <c r="F3019" s="1">
        <v>5212.87</v>
      </c>
      <c r="G3019" s="1" t="s">
        <v>14</v>
      </c>
      <c r="H3019" s="2">
        <v>46071</v>
      </c>
      <c r="I3019" s="1" t="s">
        <v>15</v>
      </c>
      <c r="J3019" s="1">
        <v>30.1</v>
      </c>
      <c r="K3019" s="1">
        <f>COUNTIF(A:A,bank_processed_transactions[[#This Row],[transaction_id]])</f>
        <v>1</v>
      </c>
    </row>
    <row r="3020" spans="1:11" x14ac:dyDescent="0.3">
      <c r="A3020" s="1" t="s">
        <v>4376</v>
      </c>
      <c r="B3020" s="2">
        <v>46040</v>
      </c>
      <c r="C3020" s="1" t="s">
        <v>109</v>
      </c>
      <c r="D3020" s="1" t="s">
        <v>12</v>
      </c>
      <c r="E3020" s="1" t="s">
        <v>13</v>
      </c>
      <c r="F3020" s="1">
        <v>8308.77</v>
      </c>
      <c r="G3020" s="1" t="s">
        <v>14</v>
      </c>
      <c r="H3020" s="2">
        <v>46043</v>
      </c>
      <c r="I3020" s="1" t="s">
        <v>22</v>
      </c>
      <c r="J3020" s="1">
        <v>13.3</v>
      </c>
      <c r="K3020" s="1">
        <f>COUNTIF(A:A,bank_processed_transactions[[#This Row],[transaction_id]])</f>
        <v>1</v>
      </c>
    </row>
    <row r="3021" spans="1:11" x14ac:dyDescent="0.3">
      <c r="A3021" s="1" t="s">
        <v>1993</v>
      </c>
      <c r="B3021" s="2">
        <v>46101</v>
      </c>
      <c r="C3021" s="1" t="s">
        <v>1806</v>
      </c>
      <c r="D3021" s="1" t="s">
        <v>35</v>
      </c>
      <c r="E3021" s="1" t="s">
        <v>13</v>
      </c>
      <c r="F3021" s="1">
        <v>7086.17</v>
      </c>
      <c r="G3021" s="1" t="s">
        <v>14</v>
      </c>
      <c r="H3021" s="2">
        <v>46104</v>
      </c>
      <c r="I3021" s="1" t="s">
        <v>15</v>
      </c>
      <c r="J3021" s="1">
        <v>31.4</v>
      </c>
      <c r="K3021" s="1">
        <f>COUNTIF(A:A,bank_processed_transactions[[#This Row],[transaction_id]])</f>
        <v>1</v>
      </c>
    </row>
    <row r="3022" spans="1:11" x14ac:dyDescent="0.3">
      <c r="A3022" s="1" t="s">
        <v>2559</v>
      </c>
      <c r="B3022" s="2">
        <v>46049</v>
      </c>
      <c r="C3022" s="1" t="s">
        <v>1452</v>
      </c>
      <c r="D3022" s="1" t="s">
        <v>12</v>
      </c>
      <c r="E3022" s="1" t="s">
        <v>27</v>
      </c>
      <c r="F3022" s="1">
        <v>2314.12</v>
      </c>
      <c r="G3022" s="1" t="s">
        <v>94</v>
      </c>
      <c r="H3022" s="2">
        <v>46052</v>
      </c>
      <c r="I3022" s="1" t="s">
        <v>15</v>
      </c>
      <c r="J3022" s="1">
        <v>15.8</v>
      </c>
      <c r="K3022" s="1">
        <f>COUNTIF(A:A,bank_processed_transactions[[#This Row],[transaction_id]])</f>
        <v>1</v>
      </c>
    </row>
    <row r="3023" spans="1:11" x14ac:dyDescent="0.3">
      <c r="A3023" s="1" t="s">
        <v>4891</v>
      </c>
      <c r="B3023" s="2">
        <v>46028</v>
      </c>
      <c r="C3023" s="1" t="s">
        <v>1124</v>
      </c>
      <c r="D3023" s="1" t="s">
        <v>18</v>
      </c>
      <c r="E3023" s="1" t="s">
        <v>27</v>
      </c>
      <c r="F3023" s="1">
        <v>2061.2399999999998</v>
      </c>
      <c r="G3023" s="1" t="s">
        <v>14</v>
      </c>
      <c r="H3023" s="2">
        <v>46028</v>
      </c>
      <c r="I3023" s="1" t="s">
        <v>22</v>
      </c>
      <c r="J3023" s="1">
        <v>13</v>
      </c>
      <c r="K3023" s="1">
        <f>COUNTIF(A:A,bank_processed_transactions[[#This Row],[transaction_id]])</f>
        <v>1</v>
      </c>
    </row>
    <row r="3024" spans="1:11" x14ac:dyDescent="0.3">
      <c r="A3024" s="1" t="s">
        <v>1554</v>
      </c>
      <c r="B3024" s="2">
        <v>46104</v>
      </c>
      <c r="C3024" s="1" t="s">
        <v>235</v>
      </c>
      <c r="D3024" s="1" t="s">
        <v>12</v>
      </c>
      <c r="E3024" s="1" t="s">
        <v>55</v>
      </c>
      <c r="F3024" s="1">
        <v>9408.11</v>
      </c>
      <c r="G3024" s="1" t="s">
        <v>14</v>
      </c>
      <c r="H3024" s="2">
        <v>46104</v>
      </c>
      <c r="I3024" s="1" t="s">
        <v>28</v>
      </c>
      <c r="J3024" s="1">
        <v>13.4</v>
      </c>
      <c r="K3024" s="1">
        <f>COUNTIF(A:A,bank_processed_transactions[[#This Row],[transaction_id]])</f>
        <v>1</v>
      </c>
    </row>
    <row r="3025" spans="1:11" x14ac:dyDescent="0.3">
      <c r="A3025" s="1" t="s">
        <v>406</v>
      </c>
      <c r="B3025" s="2">
        <v>46057</v>
      </c>
      <c r="C3025" s="1" t="s">
        <v>407</v>
      </c>
      <c r="D3025" s="1" t="s">
        <v>18</v>
      </c>
      <c r="E3025" s="1" t="s">
        <v>21</v>
      </c>
      <c r="F3025" s="1">
        <v>17885.72</v>
      </c>
      <c r="G3025" s="1" t="s">
        <v>14</v>
      </c>
      <c r="H3025" s="2">
        <v>46060</v>
      </c>
      <c r="I3025" s="1" t="s">
        <v>15</v>
      </c>
      <c r="J3025" s="1">
        <v>15.4</v>
      </c>
      <c r="K3025" s="1">
        <f>COUNTIF(A:A,bank_processed_transactions[[#This Row],[transaction_id]])</f>
        <v>1</v>
      </c>
    </row>
    <row r="3026" spans="1:11" x14ac:dyDescent="0.3">
      <c r="A3026" s="1" t="s">
        <v>2497</v>
      </c>
      <c r="B3026" s="2">
        <v>46111</v>
      </c>
      <c r="C3026" s="1" t="s">
        <v>1977</v>
      </c>
      <c r="D3026" s="1" t="s">
        <v>12</v>
      </c>
      <c r="E3026" s="1" t="s">
        <v>27</v>
      </c>
      <c r="F3026" s="1">
        <v>10872.21</v>
      </c>
      <c r="G3026" s="1" t="s">
        <v>14</v>
      </c>
      <c r="H3026" s="2">
        <v>46112</v>
      </c>
      <c r="I3026" s="1" t="s">
        <v>15</v>
      </c>
      <c r="J3026" s="1">
        <v>17.2</v>
      </c>
      <c r="K3026" s="1">
        <f>COUNTIF(A:A,bank_processed_transactions[[#This Row],[transaction_id]])</f>
        <v>1</v>
      </c>
    </row>
    <row r="3027" spans="1:11" x14ac:dyDescent="0.3">
      <c r="A3027" s="1" t="s">
        <v>509</v>
      </c>
      <c r="B3027" s="2">
        <v>46024</v>
      </c>
      <c r="C3027" s="1" t="s">
        <v>510</v>
      </c>
      <c r="D3027" s="1" t="s">
        <v>18</v>
      </c>
      <c r="E3027" s="1" t="s">
        <v>13</v>
      </c>
      <c r="F3027" s="1">
        <v>6515.62</v>
      </c>
      <c r="G3027" s="1" t="s">
        <v>14</v>
      </c>
      <c r="H3027" s="2">
        <v>46025</v>
      </c>
      <c r="I3027" s="1" t="s">
        <v>28</v>
      </c>
      <c r="J3027" s="1">
        <v>18.7</v>
      </c>
      <c r="K3027" s="1">
        <f>COUNTIF(A:A,bank_processed_transactions[[#This Row],[transaction_id]])</f>
        <v>1</v>
      </c>
    </row>
    <row r="3028" spans="1:11" x14ac:dyDescent="0.3">
      <c r="A3028" s="1" t="s">
        <v>997</v>
      </c>
      <c r="B3028" s="2">
        <v>46086</v>
      </c>
      <c r="C3028" s="1" t="s">
        <v>409</v>
      </c>
      <c r="D3028" s="1" t="s">
        <v>66</v>
      </c>
      <c r="E3028" s="1" t="s">
        <v>55</v>
      </c>
      <c r="F3028" s="1">
        <v>2884.46</v>
      </c>
      <c r="G3028" s="1" t="s">
        <v>14</v>
      </c>
      <c r="H3028" s="2">
        <v>46086</v>
      </c>
      <c r="I3028" s="1" t="s">
        <v>22</v>
      </c>
      <c r="J3028" s="1">
        <v>20.2</v>
      </c>
      <c r="K3028" s="1">
        <f>COUNTIF(A:A,bank_processed_transactions[[#This Row],[transaction_id]])</f>
        <v>1</v>
      </c>
    </row>
    <row r="3029" spans="1:11" x14ac:dyDescent="0.3">
      <c r="A3029" s="1" t="s">
        <v>2695</v>
      </c>
      <c r="B3029" s="2">
        <v>46025</v>
      </c>
      <c r="C3029" s="1" t="s">
        <v>2696</v>
      </c>
      <c r="D3029" s="1" t="s">
        <v>18</v>
      </c>
      <c r="E3029" s="1" t="s">
        <v>13</v>
      </c>
      <c r="F3029" s="1">
        <v>32260.32</v>
      </c>
      <c r="G3029" s="1" t="s">
        <v>14</v>
      </c>
      <c r="H3029" s="2">
        <v>46026</v>
      </c>
      <c r="I3029" s="1" t="s">
        <v>22</v>
      </c>
      <c r="J3029" s="1">
        <v>37.6</v>
      </c>
      <c r="K3029" s="1">
        <f>COUNTIF(A:A,bank_processed_transactions[[#This Row],[transaction_id]])</f>
        <v>1</v>
      </c>
    </row>
    <row r="3030" spans="1:11" x14ac:dyDescent="0.3">
      <c r="A3030" s="1" t="s">
        <v>765</v>
      </c>
      <c r="B3030" s="2">
        <v>46072</v>
      </c>
      <c r="C3030" s="1" t="s">
        <v>660</v>
      </c>
      <c r="D3030" s="1" t="s">
        <v>35</v>
      </c>
      <c r="E3030" s="1" t="s">
        <v>27</v>
      </c>
      <c r="F3030" s="1">
        <v>3815.65</v>
      </c>
      <c r="G3030" s="1" t="s">
        <v>14</v>
      </c>
      <c r="H3030" s="2">
        <v>46074</v>
      </c>
      <c r="I3030" s="1" t="s">
        <v>15</v>
      </c>
      <c r="J3030" s="1">
        <v>72.8</v>
      </c>
      <c r="K3030" s="1">
        <f>COUNTIF(A:A,bank_processed_transactions[[#This Row],[transaction_id]])</f>
        <v>1</v>
      </c>
    </row>
    <row r="3031" spans="1:11" x14ac:dyDescent="0.3">
      <c r="A3031" s="1" t="s">
        <v>3188</v>
      </c>
      <c r="B3031" s="2">
        <v>46039</v>
      </c>
      <c r="C3031" s="1" t="s">
        <v>1070</v>
      </c>
      <c r="D3031" s="1" t="s">
        <v>35</v>
      </c>
      <c r="E3031" s="1" t="s">
        <v>13</v>
      </c>
      <c r="F3031" s="1">
        <v>3735.94</v>
      </c>
      <c r="G3031" s="1" t="s">
        <v>94</v>
      </c>
      <c r="H3031" s="2">
        <v>46040</v>
      </c>
      <c r="I3031" s="1" t="s">
        <v>15</v>
      </c>
      <c r="J3031" s="1">
        <v>109.5</v>
      </c>
      <c r="K3031" s="1">
        <f>COUNTIF(A:A,bank_processed_transactions[[#This Row],[transaction_id]])</f>
        <v>1</v>
      </c>
    </row>
    <row r="3032" spans="1:11" x14ac:dyDescent="0.3">
      <c r="A3032" s="1" t="s">
        <v>4129</v>
      </c>
      <c r="B3032" s="2">
        <v>46108</v>
      </c>
      <c r="C3032" s="1" t="s">
        <v>3057</v>
      </c>
      <c r="D3032" s="1" t="s">
        <v>12</v>
      </c>
      <c r="E3032" s="1" t="s">
        <v>13</v>
      </c>
      <c r="F3032" s="1">
        <v>4894.13</v>
      </c>
      <c r="G3032" s="1" t="s">
        <v>14</v>
      </c>
      <c r="H3032" s="2">
        <v>46110</v>
      </c>
      <c r="I3032" s="1" t="s">
        <v>22</v>
      </c>
      <c r="J3032" s="1">
        <v>15.6</v>
      </c>
      <c r="K3032" s="1">
        <f>COUNTIF(A:A,bank_processed_transactions[[#This Row],[transaction_id]])</f>
        <v>1</v>
      </c>
    </row>
    <row r="3033" spans="1:11" x14ac:dyDescent="0.3">
      <c r="A3033" s="1" t="s">
        <v>3190</v>
      </c>
      <c r="B3033" s="2">
        <v>46076</v>
      </c>
      <c r="C3033" s="1" t="s">
        <v>1319</v>
      </c>
      <c r="D3033" s="1" t="s">
        <v>46</v>
      </c>
      <c r="E3033" s="1" t="s">
        <v>13</v>
      </c>
      <c r="F3033" s="1">
        <v>550.9</v>
      </c>
      <c r="G3033" s="1" t="s">
        <v>14</v>
      </c>
      <c r="H3033" s="2">
        <v>46076</v>
      </c>
      <c r="I3033" s="1" t="s">
        <v>22</v>
      </c>
      <c r="J3033" s="1">
        <v>14.5</v>
      </c>
      <c r="K3033" s="1">
        <f>COUNTIF(A:A,bank_processed_transactions[[#This Row],[transaction_id]])</f>
        <v>1</v>
      </c>
    </row>
    <row r="3034" spans="1:11" x14ac:dyDescent="0.3">
      <c r="A3034" s="1" t="s">
        <v>3691</v>
      </c>
      <c r="B3034" s="2">
        <v>46092</v>
      </c>
      <c r="C3034" s="1" t="s">
        <v>1964</v>
      </c>
      <c r="D3034" s="1" t="s">
        <v>12</v>
      </c>
      <c r="E3034" s="1" t="s">
        <v>13</v>
      </c>
      <c r="F3034" s="1">
        <v>3298.47</v>
      </c>
      <c r="G3034" s="1" t="s">
        <v>14</v>
      </c>
      <c r="H3034" s="2">
        <v>46092</v>
      </c>
      <c r="I3034" s="1" t="s">
        <v>22</v>
      </c>
      <c r="J3034" s="1">
        <v>46.7</v>
      </c>
      <c r="K3034" s="1">
        <f>COUNTIF(A:A,bank_processed_transactions[[#This Row],[transaction_id]])</f>
        <v>1</v>
      </c>
    </row>
    <row r="3035" spans="1:11" x14ac:dyDescent="0.3">
      <c r="A3035" s="1" t="s">
        <v>3714</v>
      </c>
      <c r="B3035" s="2">
        <v>46038</v>
      </c>
      <c r="C3035" s="1" t="s">
        <v>376</v>
      </c>
      <c r="D3035" s="1" t="s">
        <v>18</v>
      </c>
      <c r="E3035" s="1" t="s">
        <v>55</v>
      </c>
      <c r="F3035" s="1">
        <v>4131.3900000000003</v>
      </c>
      <c r="G3035" s="1" t="s">
        <v>94</v>
      </c>
      <c r="H3035" s="2">
        <v>46038</v>
      </c>
      <c r="I3035" s="1" t="s">
        <v>22</v>
      </c>
      <c r="J3035" s="1">
        <v>28.7</v>
      </c>
      <c r="K3035" s="1">
        <f>COUNTIF(A:A,bank_processed_transactions[[#This Row],[transaction_id]])</f>
        <v>1</v>
      </c>
    </row>
    <row r="3036" spans="1:11" x14ac:dyDescent="0.3">
      <c r="A3036" s="1" t="s">
        <v>3008</v>
      </c>
      <c r="B3036" s="2">
        <v>46085</v>
      </c>
      <c r="C3036" s="1" t="s">
        <v>2461</v>
      </c>
      <c r="D3036" s="1" t="s">
        <v>12</v>
      </c>
      <c r="E3036" s="1" t="s">
        <v>27</v>
      </c>
      <c r="F3036" s="1">
        <v>29982.66</v>
      </c>
      <c r="G3036" s="1" t="s">
        <v>14</v>
      </c>
      <c r="H3036" s="2">
        <v>46088</v>
      </c>
      <c r="I3036" s="1" t="s">
        <v>22</v>
      </c>
      <c r="J3036" s="1">
        <v>13</v>
      </c>
      <c r="K3036" s="1">
        <f>COUNTIF(A:A,bank_processed_transactions[[#This Row],[transaction_id]])</f>
        <v>1</v>
      </c>
    </row>
    <row r="3037" spans="1:11" x14ac:dyDescent="0.3">
      <c r="A3037" s="1" t="s">
        <v>3200</v>
      </c>
      <c r="B3037" s="2">
        <v>46103</v>
      </c>
      <c r="C3037" s="1" t="s">
        <v>917</v>
      </c>
      <c r="D3037" s="1" t="s">
        <v>18</v>
      </c>
      <c r="E3037" s="1" t="s">
        <v>21</v>
      </c>
      <c r="F3037" s="1">
        <v>1724.77</v>
      </c>
      <c r="G3037" s="1" t="s">
        <v>14</v>
      </c>
      <c r="H3037" s="2">
        <v>46105</v>
      </c>
      <c r="I3037" s="1" t="s">
        <v>22</v>
      </c>
      <c r="J3037" s="1">
        <v>86.1</v>
      </c>
      <c r="K3037" s="1">
        <f>COUNTIF(A:A,bank_processed_transactions[[#This Row],[transaction_id]])</f>
        <v>1</v>
      </c>
    </row>
    <row r="3038" spans="1:11" x14ac:dyDescent="0.3">
      <c r="A3038" s="1" t="s">
        <v>473</v>
      </c>
      <c r="B3038" s="2">
        <v>46084</v>
      </c>
      <c r="C3038" s="1" t="s">
        <v>474</v>
      </c>
      <c r="D3038" s="1" t="s">
        <v>35</v>
      </c>
      <c r="E3038" s="1" t="s">
        <v>13</v>
      </c>
      <c r="F3038" s="1">
        <v>5220.8500000000004</v>
      </c>
      <c r="G3038" s="1" t="s">
        <v>14</v>
      </c>
      <c r="H3038" s="2">
        <v>46086</v>
      </c>
      <c r="I3038" s="1" t="s">
        <v>28</v>
      </c>
      <c r="J3038" s="1">
        <v>36</v>
      </c>
      <c r="K3038" s="1">
        <f>COUNTIF(A:A,bank_processed_transactions[[#This Row],[transaction_id]])</f>
        <v>1</v>
      </c>
    </row>
    <row r="3039" spans="1:11" x14ac:dyDescent="0.3">
      <c r="A3039" s="1" t="s">
        <v>4071</v>
      </c>
      <c r="B3039" s="2">
        <v>46067</v>
      </c>
      <c r="C3039" s="1" t="s">
        <v>898</v>
      </c>
      <c r="D3039" s="1" t="s">
        <v>12</v>
      </c>
      <c r="E3039" s="1" t="s">
        <v>13</v>
      </c>
      <c r="F3039" s="1">
        <v>7199.42</v>
      </c>
      <c r="G3039" s="1" t="s">
        <v>14</v>
      </c>
      <c r="H3039" s="2">
        <v>46068</v>
      </c>
      <c r="I3039" s="1" t="s">
        <v>22</v>
      </c>
      <c r="J3039" s="1">
        <v>10.8</v>
      </c>
      <c r="K3039" s="1">
        <f>COUNTIF(A:A,bank_processed_transactions[[#This Row],[transaction_id]])</f>
        <v>1</v>
      </c>
    </row>
    <row r="3040" spans="1:11" x14ac:dyDescent="0.3">
      <c r="A3040" s="1" t="s">
        <v>1045</v>
      </c>
      <c r="B3040" s="2">
        <v>46026</v>
      </c>
      <c r="C3040" s="1" t="s">
        <v>1046</v>
      </c>
      <c r="D3040" s="1" t="s">
        <v>66</v>
      </c>
      <c r="E3040" s="1" t="s">
        <v>13</v>
      </c>
      <c r="F3040" s="1">
        <v>53074.42</v>
      </c>
      <c r="G3040" s="1" t="s">
        <v>14</v>
      </c>
      <c r="H3040" s="2">
        <v>46028</v>
      </c>
      <c r="I3040" s="1" t="s">
        <v>22</v>
      </c>
      <c r="J3040" s="1">
        <v>34.1</v>
      </c>
      <c r="K3040" s="1">
        <f>COUNTIF(A:A,bank_processed_transactions[[#This Row],[transaction_id]])</f>
        <v>1</v>
      </c>
    </row>
    <row r="3041" spans="1:11" x14ac:dyDescent="0.3">
      <c r="A3041" s="1" t="s">
        <v>3773</v>
      </c>
      <c r="B3041" s="2">
        <v>46095</v>
      </c>
      <c r="C3041" s="1" t="s">
        <v>3733</v>
      </c>
      <c r="D3041" s="1" t="s">
        <v>35</v>
      </c>
      <c r="E3041" s="1" t="s">
        <v>13</v>
      </c>
      <c r="F3041" s="1">
        <v>3323.54</v>
      </c>
      <c r="G3041" s="1" t="s">
        <v>14</v>
      </c>
      <c r="H3041" s="2">
        <v>46098</v>
      </c>
      <c r="I3041" s="1" t="s">
        <v>28</v>
      </c>
      <c r="J3041" s="1">
        <v>28.3</v>
      </c>
      <c r="K3041" s="1">
        <f>COUNTIF(A:A,bank_processed_transactions[[#This Row],[transaction_id]])</f>
        <v>1</v>
      </c>
    </row>
    <row r="3042" spans="1:11" x14ac:dyDescent="0.3">
      <c r="A3042" s="1" t="s">
        <v>4134</v>
      </c>
      <c r="B3042" s="2">
        <v>46044</v>
      </c>
      <c r="C3042" s="1" t="s">
        <v>815</v>
      </c>
      <c r="D3042" s="1" t="s">
        <v>66</v>
      </c>
      <c r="E3042" s="1" t="s">
        <v>13</v>
      </c>
      <c r="F3042" s="1">
        <v>9171.2900000000009</v>
      </c>
      <c r="G3042" s="1" t="s">
        <v>14</v>
      </c>
      <c r="H3042" s="2">
        <v>46046</v>
      </c>
      <c r="I3042" s="1" t="s">
        <v>15</v>
      </c>
      <c r="J3042" s="1">
        <v>47.2</v>
      </c>
      <c r="K3042" s="1">
        <f>COUNTIF(A:A,bank_processed_transactions[[#This Row],[transaction_id]])</f>
        <v>1</v>
      </c>
    </row>
    <row r="3043" spans="1:11" x14ac:dyDescent="0.3">
      <c r="A3043" s="1" t="s">
        <v>3998</v>
      </c>
      <c r="B3043" s="2">
        <v>46084</v>
      </c>
      <c r="C3043" s="1" t="s">
        <v>421</v>
      </c>
      <c r="D3043" s="1" t="s">
        <v>46</v>
      </c>
      <c r="E3043" s="1" t="s">
        <v>13</v>
      </c>
      <c r="F3043" s="1">
        <v>2516.09</v>
      </c>
      <c r="G3043" s="1" t="s">
        <v>94</v>
      </c>
      <c r="H3043" s="2">
        <v>46084</v>
      </c>
      <c r="I3043" s="1" t="s">
        <v>15</v>
      </c>
      <c r="J3043" s="1">
        <v>5.8</v>
      </c>
      <c r="K3043" s="1">
        <f>COUNTIF(A:A,bank_processed_transactions[[#This Row],[transaction_id]])</f>
        <v>1</v>
      </c>
    </row>
    <row r="3044" spans="1:11" x14ac:dyDescent="0.3">
      <c r="A3044" s="1" t="s">
        <v>4614</v>
      </c>
      <c r="B3044" s="2">
        <v>46056</v>
      </c>
      <c r="C3044" s="1" t="s">
        <v>2671</v>
      </c>
      <c r="D3044" s="1" t="s">
        <v>66</v>
      </c>
      <c r="E3044" s="1" t="s">
        <v>21</v>
      </c>
      <c r="F3044" s="1">
        <v>3348.57</v>
      </c>
      <c r="G3044" s="1" t="s">
        <v>14</v>
      </c>
      <c r="H3044" s="2">
        <v>46057</v>
      </c>
      <c r="I3044" s="1" t="s">
        <v>28</v>
      </c>
      <c r="J3044" s="1">
        <v>29.8</v>
      </c>
      <c r="K3044" s="1">
        <f>COUNTIF(A:A,bank_processed_transactions[[#This Row],[transaction_id]])</f>
        <v>1</v>
      </c>
    </row>
    <row r="3045" spans="1:11" x14ac:dyDescent="0.3">
      <c r="A3045" s="1" t="s">
        <v>1258</v>
      </c>
      <c r="B3045" s="2">
        <v>46079</v>
      </c>
      <c r="C3045" s="1" t="s">
        <v>535</v>
      </c>
      <c r="D3045" s="1" t="s">
        <v>18</v>
      </c>
      <c r="E3045" s="1" t="s">
        <v>27</v>
      </c>
      <c r="F3045" s="1">
        <v>4148.47</v>
      </c>
      <c r="G3045" s="1" t="s">
        <v>94</v>
      </c>
      <c r="H3045" s="2">
        <v>46081</v>
      </c>
      <c r="I3045" s="1" t="s">
        <v>22</v>
      </c>
      <c r="J3045" s="1">
        <v>33.4</v>
      </c>
      <c r="K3045" s="1">
        <f>COUNTIF(A:A,bank_processed_transactions[[#This Row],[transaction_id]])</f>
        <v>1</v>
      </c>
    </row>
    <row r="3046" spans="1:11" x14ac:dyDescent="0.3">
      <c r="A3046" s="1" t="s">
        <v>2780</v>
      </c>
      <c r="B3046" s="2">
        <v>46041</v>
      </c>
      <c r="C3046" s="1" t="s">
        <v>924</v>
      </c>
      <c r="D3046" s="1" t="s">
        <v>66</v>
      </c>
      <c r="E3046" s="1" t="s">
        <v>13</v>
      </c>
      <c r="F3046" s="1">
        <v>3280.98</v>
      </c>
      <c r="G3046" s="1" t="s">
        <v>94</v>
      </c>
      <c r="H3046" s="2">
        <v>46042</v>
      </c>
      <c r="I3046" s="1" t="s">
        <v>28</v>
      </c>
      <c r="J3046" s="1">
        <v>58.3</v>
      </c>
      <c r="K3046" s="1">
        <f>COUNTIF(A:A,bank_processed_transactions[[#This Row],[transaction_id]])</f>
        <v>1</v>
      </c>
    </row>
    <row r="3047" spans="1:11" x14ac:dyDescent="0.3">
      <c r="A3047" s="1" t="s">
        <v>4433</v>
      </c>
      <c r="B3047" s="2">
        <v>46075</v>
      </c>
      <c r="C3047" s="1" t="s">
        <v>882</v>
      </c>
      <c r="D3047" s="1" t="s">
        <v>12</v>
      </c>
      <c r="E3047" s="1" t="s">
        <v>21</v>
      </c>
      <c r="F3047" s="1">
        <v>12542.21</v>
      </c>
      <c r="G3047" s="1" t="s">
        <v>14</v>
      </c>
      <c r="H3047" s="2">
        <v>46078</v>
      </c>
      <c r="I3047" s="1" t="s">
        <v>15</v>
      </c>
      <c r="J3047" s="1">
        <v>60.1</v>
      </c>
      <c r="K3047" s="1">
        <f>COUNTIF(A:A,bank_processed_transactions[[#This Row],[transaction_id]])</f>
        <v>1</v>
      </c>
    </row>
    <row r="3048" spans="1:11" x14ac:dyDescent="0.3">
      <c r="A3048" s="1" t="s">
        <v>2161</v>
      </c>
      <c r="B3048" s="2">
        <v>46033</v>
      </c>
      <c r="C3048" s="1" t="s">
        <v>419</v>
      </c>
      <c r="D3048" s="1" t="s">
        <v>18</v>
      </c>
      <c r="E3048" s="1" t="s">
        <v>21</v>
      </c>
      <c r="F3048" s="1">
        <v>1337.11</v>
      </c>
      <c r="G3048" s="1" t="s">
        <v>14</v>
      </c>
      <c r="H3048" s="2">
        <v>46038</v>
      </c>
      <c r="I3048" s="1" t="s">
        <v>15</v>
      </c>
      <c r="J3048" s="1">
        <v>11.4</v>
      </c>
      <c r="K3048" s="1">
        <f>COUNTIF(A:A,bank_processed_transactions[[#This Row],[transaction_id]])</f>
        <v>1</v>
      </c>
    </row>
    <row r="3049" spans="1:11" x14ac:dyDescent="0.3">
      <c r="A3049" s="1" t="s">
        <v>1683</v>
      </c>
      <c r="B3049" s="2">
        <v>46053</v>
      </c>
      <c r="C3049" s="1" t="s">
        <v>504</v>
      </c>
      <c r="D3049" s="1" t="s">
        <v>12</v>
      </c>
      <c r="E3049" s="1" t="s">
        <v>55</v>
      </c>
      <c r="F3049" s="1">
        <v>8480.2999999999993</v>
      </c>
      <c r="G3049" s="1" t="s">
        <v>14</v>
      </c>
      <c r="H3049" s="2">
        <v>46055</v>
      </c>
      <c r="I3049" s="1" t="s">
        <v>22</v>
      </c>
      <c r="J3049" s="1">
        <v>35.299999999999997</v>
      </c>
      <c r="K3049" s="1">
        <f>COUNTIF(A:A,bank_processed_transactions[[#This Row],[transaction_id]])</f>
        <v>1</v>
      </c>
    </row>
    <row r="3050" spans="1:11" x14ac:dyDescent="0.3">
      <c r="A3050" s="1" t="s">
        <v>3677</v>
      </c>
      <c r="B3050" s="2">
        <v>46074</v>
      </c>
      <c r="C3050" s="1" t="s">
        <v>672</v>
      </c>
      <c r="D3050" s="1" t="s">
        <v>12</v>
      </c>
      <c r="E3050" s="1" t="s">
        <v>13</v>
      </c>
      <c r="F3050" s="1">
        <v>1008.01</v>
      </c>
      <c r="G3050" s="1" t="s">
        <v>14</v>
      </c>
      <c r="H3050" s="2">
        <v>46076</v>
      </c>
      <c r="I3050" s="1" t="s">
        <v>15</v>
      </c>
      <c r="J3050" s="1">
        <v>13.2</v>
      </c>
      <c r="K3050" s="1">
        <f>COUNTIF(A:A,bank_processed_transactions[[#This Row],[transaction_id]])</f>
        <v>1</v>
      </c>
    </row>
    <row r="3051" spans="1:11" x14ac:dyDescent="0.3">
      <c r="A3051" s="1" t="s">
        <v>3984</v>
      </c>
      <c r="B3051" s="2">
        <v>46050</v>
      </c>
      <c r="C3051" s="1" t="s">
        <v>1754</v>
      </c>
      <c r="D3051" s="1" t="s">
        <v>66</v>
      </c>
      <c r="E3051" s="1" t="s">
        <v>13</v>
      </c>
      <c r="F3051" s="1">
        <v>7871.03</v>
      </c>
      <c r="G3051" s="1" t="s">
        <v>14</v>
      </c>
      <c r="H3051" s="2">
        <v>46051</v>
      </c>
      <c r="I3051" s="1" t="s">
        <v>15</v>
      </c>
      <c r="J3051" s="1">
        <v>20.9</v>
      </c>
      <c r="K3051" s="1">
        <f>COUNTIF(A:A,bank_processed_transactions[[#This Row],[transaction_id]])</f>
        <v>1</v>
      </c>
    </row>
    <row r="3052" spans="1:11" x14ac:dyDescent="0.3">
      <c r="A3052" s="1" t="s">
        <v>704</v>
      </c>
      <c r="B3052" s="2">
        <v>46072</v>
      </c>
      <c r="C3052" s="1" t="s">
        <v>57</v>
      </c>
      <c r="D3052" s="1" t="s">
        <v>12</v>
      </c>
      <c r="E3052" s="1" t="s">
        <v>27</v>
      </c>
      <c r="F3052" s="1">
        <v>51434.35</v>
      </c>
      <c r="G3052" s="1" t="s">
        <v>94</v>
      </c>
      <c r="H3052" s="2">
        <v>46074</v>
      </c>
      <c r="I3052" s="1" t="s">
        <v>15</v>
      </c>
      <c r="J3052" s="1">
        <v>38.9</v>
      </c>
      <c r="K3052" s="1">
        <f>COUNTIF(A:A,bank_processed_transactions[[#This Row],[transaction_id]])</f>
        <v>1</v>
      </c>
    </row>
    <row r="3053" spans="1:11" x14ac:dyDescent="0.3">
      <c r="A3053" s="1" t="s">
        <v>3041</v>
      </c>
      <c r="B3053" s="2">
        <v>46103</v>
      </c>
      <c r="C3053" s="1" t="s">
        <v>292</v>
      </c>
      <c r="D3053" s="1" t="s">
        <v>12</v>
      </c>
      <c r="E3053" s="1" t="s">
        <v>27</v>
      </c>
      <c r="F3053" s="1">
        <v>29381.74</v>
      </c>
      <c r="G3053" s="1" t="s">
        <v>14</v>
      </c>
      <c r="H3053" s="2">
        <v>46106</v>
      </c>
      <c r="I3053" s="1" t="s">
        <v>15</v>
      </c>
      <c r="J3053" s="1">
        <v>10.3</v>
      </c>
      <c r="K3053" s="1">
        <f>COUNTIF(A:A,bank_processed_transactions[[#This Row],[transaction_id]])</f>
        <v>1</v>
      </c>
    </row>
    <row r="3054" spans="1:11" x14ac:dyDescent="0.3">
      <c r="A3054" s="1" t="s">
        <v>4287</v>
      </c>
      <c r="B3054" s="2">
        <v>46075</v>
      </c>
      <c r="C3054" s="1" t="s">
        <v>915</v>
      </c>
      <c r="D3054" s="1" t="s">
        <v>12</v>
      </c>
      <c r="E3054" s="1" t="s">
        <v>13</v>
      </c>
      <c r="F3054" s="1">
        <v>3308.6</v>
      </c>
      <c r="G3054" s="1" t="s">
        <v>14</v>
      </c>
      <c r="H3054" s="2">
        <v>46077</v>
      </c>
      <c r="I3054" s="1" t="s">
        <v>15</v>
      </c>
      <c r="J3054" s="1">
        <v>48.1</v>
      </c>
      <c r="K3054" s="1">
        <f>COUNTIF(A:A,bank_processed_transactions[[#This Row],[transaction_id]])</f>
        <v>1</v>
      </c>
    </row>
    <row r="3055" spans="1:11" x14ac:dyDescent="0.3">
      <c r="A3055" s="1" t="s">
        <v>4003</v>
      </c>
      <c r="B3055" s="2">
        <v>46050</v>
      </c>
      <c r="C3055" s="1" t="s">
        <v>1862</v>
      </c>
      <c r="D3055" s="1" t="s">
        <v>12</v>
      </c>
      <c r="E3055" s="1" t="s">
        <v>27</v>
      </c>
      <c r="F3055" s="1">
        <v>5457.74</v>
      </c>
      <c r="G3055" s="1" t="s">
        <v>14</v>
      </c>
      <c r="H3055" s="2">
        <v>46051</v>
      </c>
      <c r="I3055" s="1" t="s">
        <v>22</v>
      </c>
      <c r="J3055" s="1">
        <v>53.2</v>
      </c>
      <c r="K3055" s="1">
        <f>COUNTIF(A:A,bank_processed_transactions[[#This Row],[transaction_id]])</f>
        <v>2</v>
      </c>
    </row>
    <row r="3056" spans="1:11" x14ac:dyDescent="0.3">
      <c r="A3056" s="1" t="s">
        <v>4003</v>
      </c>
      <c r="B3056" s="2">
        <v>46050</v>
      </c>
      <c r="C3056" s="1" t="s">
        <v>1862</v>
      </c>
      <c r="D3056" s="1" t="s">
        <v>12</v>
      </c>
      <c r="E3056" s="1" t="s">
        <v>27</v>
      </c>
      <c r="F3056" s="1">
        <v>5457.74</v>
      </c>
      <c r="G3056" s="1" t="s">
        <v>14</v>
      </c>
      <c r="H3056" s="2">
        <v>46050</v>
      </c>
      <c r="I3056" s="1" t="s">
        <v>22</v>
      </c>
      <c r="J3056" s="1">
        <v>53.2</v>
      </c>
      <c r="K3056" s="1">
        <f>COUNTIF(A:A,bank_processed_transactions[[#This Row],[transaction_id]])</f>
        <v>2</v>
      </c>
    </row>
    <row r="3057" spans="1:11" x14ac:dyDescent="0.3">
      <c r="A3057" s="1" t="s">
        <v>10</v>
      </c>
      <c r="B3057" s="2">
        <v>46075</v>
      </c>
      <c r="C3057" s="1" t="s">
        <v>11</v>
      </c>
      <c r="D3057" s="1" t="s">
        <v>12</v>
      </c>
      <c r="E3057" s="1" t="s">
        <v>13</v>
      </c>
      <c r="F3057" s="1">
        <v>4805.3599999999997</v>
      </c>
      <c r="G3057" s="1" t="s">
        <v>14</v>
      </c>
      <c r="H3057" s="2">
        <v>46075</v>
      </c>
      <c r="I3057" s="1" t="s">
        <v>15</v>
      </c>
      <c r="J3057" s="1">
        <v>44.6</v>
      </c>
      <c r="K3057" s="1">
        <f>COUNTIF(A:A,bank_processed_transactions[[#This Row],[transaction_id]])</f>
        <v>1</v>
      </c>
    </row>
    <row r="3058" spans="1:11" x14ac:dyDescent="0.3">
      <c r="A3058" s="1" t="s">
        <v>3309</v>
      </c>
      <c r="B3058" s="2">
        <v>46057</v>
      </c>
      <c r="C3058" s="1" t="s">
        <v>385</v>
      </c>
      <c r="D3058" s="1" t="s">
        <v>12</v>
      </c>
      <c r="E3058" s="1" t="s">
        <v>55</v>
      </c>
      <c r="F3058" s="1">
        <v>6625.54</v>
      </c>
      <c r="G3058" s="1" t="s">
        <v>14</v>
      </c>
      <c r="H3058" s="2">
        <v>46059</v>
      </c>
      <c r="I3058" s="1" t="s">
        <v>15</v>
      </c>
      <c r="J3058" s="1">
        <v>23.2</v>
      </c>
      <c r="K3058" s="1">
        <f>COUNTIF(A:A,bank_processed_transactions[[#This Row],[transaction_id]])</f>
        <v>1</v>
      </c>
    </row>
    <row r="3059" spans="1:11" x14ac:dyDescent="0.3">
      <c r="A3059" s="1" t="s">
        <v>3967</v>
      </c>
      <c r="B3059" s="2">
        <v>46067</v>
      </c>
      <c r="C3059" s="1" t="s">
        <v>801</v>
      </c>
      <c r="D3059" s="1" t="s">
        <v>35</v>
      </c>
      <c r="E3059" s="1" t="s">
        <v>27</v>
      </c>
      <c r="F3059" s="1">
        <v>3906.04</v>
      </c>
      <c r="G3059" s="1" t="s">
        <v>14</v>
      </c>
      <c r="H3059" s="2">
        <v>46067</v>
      </c>
      <c r="I3059" s="1" t="s">
        <v>22</v>
      </c>
      <c r="J3059" s="1">
        <v>12.6</v>
      </c>
      <c r="K3059" s="1">
        <f>COUNTIF(A:A,bank_processed_transactions[[#This Row],[transaction_id]])</f>
        <v>1</v>
      </c>
    </row>
    <row r="3060" spans="1:11" x14ac:dyDescent="0.3">
      <c r="A3060" s="1" t="s">
        <v>1289</v>
      </c>
      <c r="B3060" s="2">
        <v>46062</v>
      </c>
      <c r="C3060" s="1" t="s">
        <v>395</v>
      </c>
      <c r="D3060" s="1" t="s">
        <v>12</v>
      </c>
      <c r="E3060" s="1" t="s">
        <v>21</v>
      </c>
      <c r="F3060" s="1">
        <v>3273.69</v>
      </c>
      <c r="G3060" s="1" t="s">
        <v>89</v>
      </c>
      <c r="H3060" s="2">
        <v>46063</v>
      </c>
      <c r="I3060" s="1" t="s">
        <v>15</v>
      </c>
      <c r="J3060" s="1">
        <v>14.8</v>
      </c>
      <c r="K3060" s="1">
        <f>COUNTIF(A:A,bank_processed_transactions[[#This Row],[transaction_id]])</f>
        <v>1</v>
      </c>
    </row>
    <row r="3061" spans="1:11" x14ac:dyDescent="0.3">
      <c r="A3061" s="1" t="s">
        <v>532</v>
      </c>
      <c r="B3061" s="2">
        <v>46062</v>
      </c>
      <c r="C3061" s="1" t="s">
        <v>533</v>
      </c>
      <c r="D3061" s="1" t="s">
        <v>18</v>
      </c>
      <c r="E3061" s="1" t="s">
        <v>21</v>
      </c>
      <c r="F3061" s="1">
        <v>929.3</v>
      </c>
      <c r="G3061" s="1" t="s">
        <v>14</v>
      </c>
      <c r="H3061" s="2">
        <v>46064</v>
      </c>
      <c r="I3061" s="1" t="s">
        <v>15</v>
      </c>
      <c r="J3061" s="1">
        <v>43.9</v>
      </c>
      <c r="K3061" s="1">
        <f>COUNTIF(A:A,bank_processed_transactions[[#This Row],[transaction_id]])</f>
        <v>1</v>
      </c>
    </row>
    <row r="3062" spans="1:11" x14ac:dyDescent="0.3">
      <c r="A3062" s="1" t="s">
        <v>4411</v>
      </c>
      <c r="B3062" s="2">
        <v>46079</v>
      </c>
      <c r="C3062" s="1" t="s">
        <v>202</v>
      </c>
      <c r="D3062" s="1" t="s">
        <v>35</v>
      </c>
      <c r="E3062" s="1" t="s">
        <v>27</v>
      </c>
      <c r="F3062" s="1">
        <v>6616.11</v>
      </c>
      <c r="G3062" s="1" t="s">
        <v>14</v>
      </c>
      <c r="H3062" s="2">
        <v>46082</v>
      </c>
      <c r="I3062" s="1" t="s">
        <v>15</v>
      </c>
      <c r="J3062" s="1">
        <v>25.5</v>
      </c>
      <c r="K3062" s="1">
        <f>COUNTIF(A:A,bank_processed_transactions[[#This Row],[transaction_id]])</f>
        <v>1</v>
      </c>
    </row>
    <row r="3063" spans="1:11" x14ac:dyDescent="0.3">
      <c r="A3063" s="1" t="s">
        <v>3121</v>
      </c>
      <c r="B3063" s="2">
        <v>46095</v>
      </c>
      <c r="C3063" s="1" t="s">
        <v>288</v>
      </c>
      <c r="D3063" s="1" t="s">
        <v>12</v>
      </c>
      <c r="E3063" s="1" t="s">
        <v>13</v>
      </c>
      <c r="F3063" s="1">
        <v>4722.84</v>
      </c>
      <c r="G3063" s="1" t="s">
        <v>14</v>
      </c>
      <c r="H3063" s="2">
        <v>46098</v>
      </c>
      <c r="I3063" s="1" t="s">
        <v>28</v>
      </c>
      <c r="J3063" s="1">
        <v>28.7</v>
      </c>
      <c r="K3063" s="1">
        <f>COUNTIF(A:A,bank_processed_transactions[[#This Row],[transaction_id]])</f>
        <v>1</v>
      </c>
    </row>
    <row r="3064" spans="1:11" x14ac:dyDescent="0.3">
      <c r="A3064" s="1" t="s">
        <v>1257</v>
      </c>
      <c r="B3064" s="2">
        <v>46052</v>
      </c>
      <c r="C3064" s="1" t="s">
        <v>1056</v>
      </c>
      <c r="D3064" s="1" t="s">
        <v>12</v>
      </c>
      <c r="E3064" s="1" t="s">
        <v>21</v>
      </c>
      <c r="F3064" s="1">
        <v>118310.88</v>
      </c>
      <c r="G3064" s="1" t="s">
        <v>14</v>
      </c>
      <c r="H3064" s="2">
        <v>46055</v>
      </c>
      <c r="I3064" s="1" t="s">
        <v>22</v>
      </c>
      <c r="J3064" s="1">
        <v>30.9</v>
      </c>
      <c r="K3064" s="1">
        <f>COUNTIF(A:A,bank_processed_transactions[[#This Row],[transaction_id]])</f>
        <v>1</v>
      </c>
    </row>
    <row r="3065" spans="1:11" x14ac:dyDescent="0.3">
      <c r="A3065" s="1" t="s">
        <v>1961</v>
      </c>
      <c r="B3065" s="2">
        <v>46089</v>
      </c>
      <c r="C3065" s="1" t="s">
        <v>595</v>
      </c>
      <c r="D3065" s="1" t="s">
        <v>66</v>
      </c>
      <c r="E3065" s="1" t="s">
        <v>55</v>
      </c>
      <c r="F3065" s="1">
        <v>2510.33</v>
      </c>
      <c r="G3065" s="1" t="s">
        <v>94</v>
      </c>
      <c r="H3065" s="2">
        <v>46092</v>
      </c>
      <c r="I3065" s="1" t="s">
        <v>15</v>
      </c>
      <c r="J3065" s="1">
        <v>43.6</v>
      </c>
      <c r="K3065" s="1">
        <f>COUNTIF(A:A,bank_processed_transactions[[#This Row],[transaction_id]])</f>
        <v>1</v>
      </c>
    </row>
    <row r="3066" spans="1:11" x14ac:dyDescent="0.3">
      <c r="A3066" s="1" t="s">
        <v>2221</v>
      </c>
      <c r="B3066" s="2">
        <v>46074</v>
      </c>
      <c r="C3066" s="1" t="s">
        <v>1395</v>
      </c>
      <c r="D3066" s="1" t="s">
        <v>66</v>
      </c>
      <c r="E3066" s="1" t="s">
        <v>27</v>
      </c>
      <c r="F3066" s="1">
        <v>37198.589999999997</v>
      </c>
      <c r="G3066" s="1" t="s">
        <v>14</v>
      </c>
      <c r="H3066" s="2">
        <v>46077</v>
      </c>
      <c r="I3066" s="1" t="s">
        <v>22</v>
      </c>
      <c r="J3066" s="1">
        <v>49.6</v>
      </c>
      <c r="K3066" s="1">
        <f>COUNTIF(A:A,bank_processed_transactions[[#This Row],[transaction_id]])</f>
        <v>1</v>
      </c>
    </row>
    <row r="3067" spans="1:11" x14ac:dyDescent="0.3">
      <c r="A3067" s="1" t="s">
        <v>3023</v>
      </c>
      <c r="B3067" s="2">
        <v>46082</v>
      </c>
      <c r="C3067" s="1" t="s">
        <v>467</v>
      </c>
      <c r="D3067" s="1" t="s">
        <v>46</v>
      </c>
      <c r="E3067" s="1" t="s">
        <v>27</v>
      </c>
      <c r="F3067" s="1">
        <v>4163.13</v>
      </c>
      <c r="G3067" s="1" t="s">
        <v>14</v>
      </c>
      <c r="H3067" s="2">
        <v>46084</v>
      </c>
      <c r="I3067" s="1" t="s">
        <v>15</v>
      </c>
      <c r="J3067" s="1">
        <v>16.2</v>
      </c>
      <c r="K3067" s="1">
        <f>COUNTIF(A:A,bank_processed_transactions[[#This Row],[transaction_id]])</f>
        <v>1</v>
      </c>
    </row>
    <row r="3068" spans="1:11" x14ac:dyDescent="0.3">
      <c r="A3068" s="1" t="s">
        <v>4568</v>
      </c>
      <c r="B3068" s="2">
        <v>46061</v>
      </c>
      <c r="C3068" s="1" t="s">
        <v>205</v>
      </c>
      <c r="D3068" s="1" t="s">
        <v>12</v>
      </c>
      <c r="E3068" s="1" t="s">
        <v>21</v>
      </c>
      <c r="F3068" s="1">
        <v>3082.7</v>
      </c>
      <c r="G3068" s="1" t="s">
        <v>14</v>
      </c>
      <c r="H3068" s="2">
        <v>46061</v>
      </c>
      <c r="I3068" s="1" t="s">
        <v>22</v>
      </c>
      <c r="J3068" s="1">
        <v>24.1</v>
      </c>
      <c r="K3068" s="1">
        <f>COUNTIF(A:A,bank_processed_transactions[[#This Row],[transaction_id]])</f>
        <v>1</v>
      </c>
    </row>
    <row r="3069" spans="1:11" x14ac:dyDescent="0.3">
      <c r="A3069" s="1" t="s">
        <v>3931</v>
      </c>
      <c r="B3069" s="2">
        <v>46105</v>
      </c>
      <c r="C3069" s="1" t="s">
        <v>1661</v>
      </c>
      <c r="D3069" s="1" t="s">
        <v>46</v>
      </c>
      <c r="E3069" s="1" t="s">
        <v>21</v>
      </c>
      <c r="F3069" s="1">
        <v>22575.66</v>
      </c>
      <c r="G3069" s="1" t="s">
        <v>14</v>
      </c>
      <c r="H3069" s="2">
        <v>46107</v>
      </c>
      <c r="I3069" s="1" t="s">
        <v>15</v>
      </c>
      <c r="J3069" s="1">
        <v>36.200000000000003</v>
      </c>
      <c r="K3069" s="1">
        <f>COUNTIF(A:A,bank_processed_transactions[[#This Row],[transaction_id]])</f>
        <v>1</v>
      </c>
    </row>
    <row r="3070" spans="1:11" x14ac:dyDescent="0.3">
      <c r="A3070" s="1" t="s">
        <v>2791</v>
      </c>
      <c r="B3070" s="2">
        <v>46056</v>
      </c>
      <c r="C3070" s="1" t="s">
        <v>2438</v>
      </c>
      <c r="D3070" s="1" t="s">
        <v>12</v>
      </c>
      <c r="E3070" s="1" t="s">
        <v>21</v>
      </c>
      <c r="F3070" s="1">
        <v>4439.8100000000004</v>
      </c>
      <c r="G3070" s="1" t="s">
        <v>14</v>
      </c>
      <c r="H3070" s="2">
        <v>46057</v>
      </c>
      <c r="I3070" s="1" t="s">
        <v>22</v>
      </c>
      <c r="J3070" s="1">
        <v>23.6</v>
      </c>
      <c r="K3070" s="1">
        <f>COUNTIF(A:A,bank_processed_transactions[[#This Row],[transaction_id]])</f>
        <v>1</v>
      </c>
    </row>
    <row r="3071" spans="1:11" x14ac:dyDescent="0.3">
      <c r="A3071" s="1" t="s">
        <v>381</v>
      </c>
      <c r="B3071" s="2">
        <v>46055</v>
      </c>
      <c r="C3071" s="1" t="s">
        <v>382</v>
      </c>
      <c r="D3071" s="1" t="s">
        <v>18</v>
      </c>
      <c r="E3071" s="1" t="s">
        <v>21</v>
      </c>
      <c r="F3071" s="1">
        <v>1059.21</v>
      </c>
      <c r="G3071" s="1" t="s">
        <v>14</v>
      </c>
      <c r="H3071" s="2">
        <v>46055</v>
      </c>
      <c r="I3071" s="1" t="s">
        <v>15</v>
      </c>
      <c r="J3071" s="1">
        <v>46.3</v>
      </c>
      <c r="K3071" s="1">
        <f>COUNTIF(A:A,bank_processed_transactions[[#This Row],[transaction_id]])</f>
        <v>2</v>
      </c>
    </row>
    <row r="3072" spans="1:11" x14ac:dyDescent="0.3">
      <c r="A3072" s="1" t="s">
        <v>381</v>
      </c>
      <c r="B3072" s="2">
        <v>46055</v>
      </c>
      <c r="C3072" s="1" t="s">
        <v>382</v>
      </c>
      <c r="D3072" s="1" t="s">
        <v>18</v>
      </c>
      <c r="E3072" s="1" t="s">
        <v>21</v>
      </c>
      <c r="F3072" s="1">
        <v>1059.21</v>
      </c>
      <c r="G3072" s="1" t="s">
        <v>14</v>
      </c>
      <c r="H3072" s="2">
        <v>46056</v>
      </c>
      <c r="I3072" s="1" t="s">
        <v>15</v>
      </c>
      <c r="J3072" s="1">
        <v>46.3</v>
      </c>
      <c r="K3072" s="1">
        <f>COUNTIF(A:A,bank_processed_transactions[[#This Row],[transaction_id]])</f>
        <v>2</v>
      </c>
    </row>
    <row r="3073" spans="1:11" x14ac:dyDescent="0.3">
      <c r="A3073" s="1" t="s">
        <v>3366</v>
      </c>
      <c r="B3073" s="2">
        <v>46030</v>
      </c>
      <c r="C3073" s="1" t="s">
        <v>788</v>
      </c>
      <c r="D3073" s="1" t="s">
        <v>12</v>
      </c>
      <c r="E3073" s="1" t="s">
        <v>13</v>
      </c>
      <c r="F3073" s="1">
        <v>6882.27</v>
      </c>
      <c r="G3073" s="1" t="s">
        <v>14</v>
      </c>
      <c r="H3073" s="2">
        <v>46030</v>
      </c>
      <c r="I3073" s="1" t="s">
        <v>22</v>
      </c>
      <c r="J3073" s="1">
        <v>1.5</v>
      </c>
      <c r="K3073" s="1">
        <f>COUNTIF(A:A,bank_processed_transactions[[#This Row],[transaction_id]])</f>
        <v>1</v>
      </c>
    </row>
    <row r="3074" spans="1:11" x14ac:dyDescent="0.3">
      <c r="A3074" s="1" t="s">
        <v>3674</v>
      </c>
      <c r="B3074" s="2">
        <v>46042</v>
      </c>
      <c r="C3074" s="1" t="s">
        <v>512</v>
      </c>
      <c r="D3074" s="1" t="s">
        <v>66</v>
      </c>
      <c r="E3074" s="1" t="s">
        <v>13</v>
      </c>
      <c r="F3074" s="1">
        <v>3765.85</v>
      </c>
      <c r="G3074" s="1" t="s">
        <v>94</v>
      </c>
      <c r="H3074" s="2">
        <v>46043</v>
      </c>
      <c r="I3074" s="1" t="s">
        <v>28</v>
      </c>
      <c r="J3074" s="1">
        <v>22.8</v>
      </c>
      <c r="K3074" s="1">
        <f>COUNTIF(A:A,bank_processed_transactions[[#This Row],[transaction_id]])</f>
        <v>1</v>
      </c>
    </row>
    <row r="3075" spans="1:11" x14ac:dyDescent="0.3">
      <c r="A3075" s="1" t="s">
        <v>19</v>
      </c>
      <c r="B3075" s="2">
        <v>46024</v>
      </c>
      <c r="C3075" s="1" t="s">
        <v>20</v>
      </c>
      <c r="D3075" s="1" t="s">
        <v>18</v>
      </c>
      <c r="E3075" s="1" t="s">
        <v>21</v>
      </c>
      <c r="F3075" s="1">
        <v>5219.3599999999997</v>
      </c>
      <c r="G3075" s="1" t="s">
        <v>14</v>
      </c>
      <c r="H3075" s="2">
        <v>46026</v>
      </c>
      <c r="I3075" s="1" t="s">
        <v>22</v>
      </c>
      <c r="J3075" s="1">
        <v>4.8</v>
      </c>
      <c r="K3075" s="1">
        <f>COUNTIF(A:A,bank_processed_transactions[[#This Row],[transaction_id]])</f>
        <v>1</v>
      </c>
    </row>
    <row r="3076" spans="1:11" x14ac:dyDescent="0.3">
      <c r="A3076" s="1" t="s">
        <v>2974</v>
      </c>
      <c r="B3076" s="2">
        <v>46053</v>
      </c>
      <c r="C3076" s="1" t="s">
        <v>2975</v>
      </c>
      <c r="D3076" s="1" t="s">
        <v>18</v>
      </c>
      <c r="E3076" s="1" t="s">
        <v>13</v>
      </c>
      <c r="F3076" s="1">
        <v>62619.22</v>
      </c>
      <c r="G3076" s="1" t="s">
        <v>14</v>
      </c>
      <c r="H3076" s="2">
        <v>46055</v>
      </c>
      <c r="I3076" s="1" t="s">
        <v>22</v>
      </c>
      <c r="J3076" s="1">
        <v>36.799999999999997</v>
      </c>
      <c r="K3076" s="1">
        <f>COUNTIF(A:A,bank_processed_transactions[[#This Row],[transaction_id]])</f>
        <v>1</v>
      </c>
    </row>
    <row r="3077" spans="1:11" x14ac:dyDescent="0.3">
      <c r="A3077" s="1" t="s">
        <v>3973</v>
      </c>
      <c r="B3077" s="2">
        <v>46079</v>
      </c>
      <c r="C3077" s="1" t="s">
        <v>109</v>
      </c>
      <c r="D3077" s="1" t="s">
        <v>35</v>
      </c>
      <c r="E3077" s="1" t="s">
        <v>55</v>
      </c>
      <c r="F3077" s="1">
        <v>13608.11</v>
      </c>
      <c r="G3077" s="1" t="s">
        <v>14</v>
      </c>
      <c r="H3077" s="2">
        <v>46081</v>
      </c>
      <c r="I3077" s="1" t="s">
        <v>28</v>
      </c>
      <c r="J3077" s="1">
        <v>24.6</v>
      </c>
      <c r="K3077" s="1">
        <f>COUNTIF(A:A,bank_processed_transactions[[#This Row],[transaction_id]])</f>
        <v>1</v>
      </c>
    </row>
    <row r="3078" spans="1:11" x14ac:dyDescent="0.3">
      <c r="A3078" s="1" t="s">
        <v>1415</v>
      </c>
      <c r="B3078" s="2">
        <v>46051</v>
      </c>
      <c r="C3078" s="1" t="s">
        <v>186</v>
      </c>
      <c r="D3078" s="1" t="s">
        <v>18</v>
      </c>
      <c r="E3078" s="1" t="s">
        <v>21</v>
      </c>
      <c r="F3078" s="1">
        <v>19047.73</v>
      </c>
      <c r="G3078" s="1" t="s">
        <v>14</v>
      </c>
      <c r="H3078" s="2">
        <v>46052</v>
      </c>
      <c r="I3078" s="1" t="s">
        <v>22</v>
      </c>
      <c r="J3078" s="1">
        <v>17.7</v>
      </c>
      <c r="K3078" s="1">
        <f>COUNTIF(A:A,bank_processed_transactions[[#This Row],[transaction_id]])</f>
        <v>1</v>
      </c>
    </row>
    <row r="3079" spans="1:11" x14ac:dyDescent="0.3">
      <c r="A3079" s="1" t="s">
        <v>2910</v>
      </c>
      <c r="B3079" s="2">
        <v>46095</v>
      </c>
      <c r="C3079" s="1" t="s">
        <v>1977</v>
      </c>
      <c r="D3079" s="1" t="s">
        <v>12</v>
      </c>
      <c r="E3079" s="1" t="s">
        <v>13</v>
      </c>
      <c r="F3079" s="1">
        <v>2250.9699999999998</v>
      </c>
      <c r="G3079" s="1" t="s">
        <v>14</v>
      </c>
      <c r="H3079" s="2">
        <v>46095</v>
      </c>
      <c r="I3079" s="1" t="s">
        <v>15</v>
      </c>
      <c r="J3079" s="1">
        <v>16.5</v>
      </c>
      <c r="K3079" s="1">
        <f>COUNTIF(A:A,bank_processed_transactions[[#This Row],[transaction_id]])</f>
        <v>1</v>
      </c>
    </row>
    <row r="3080" spans="1:11" x14ac:dyDescent="0.3">
      <c r="A3080" s="1" t="s">
        <v>3724</v>
      </c>
      <c r="B3080" s="2">
        <v>46030</v>
      </c>
      <c r="C3080" s="1" t="s">
        <v>2276</v>
      </c>
      <c r="D3080" s="1" t="s">
        <v>12</v>
      </c>
      <c r="E3080" s="1" t="s">
        <v>27</v>
      </c>
      <c r="F3080" s="1">
        <v>1215.06</v>
      </c>
      <c r="G3080" s="1" t="s">
        <v>14</v>
      </c>
      <c r="H3080" s="2">
        <v>46030</v>
      </c>
      <c r="I3080" s="1" t="s">
        <v>15</v>
      </c>
      <c r="J3080" s="1">
        <v>20.5</v>
      </c>
      <c r="K3080" s="1">
        <f>COUNTIF(A:A,bank_processed_transactions[[#This Row],[transaction_id]])</f>
        <v>1</v>
      </c>
    </row>
    <row r="3081" spans="1:11" x14ac:dyDescent="0.3">
      <c r="A3081" s="1" t="s">
        <v>651</v>
      </c>
      <c r="B3081" s="2">
        <v>46090</v>
      </c>
      <c r="C3081" s="1" t="s">
        <v>652</v>
      </c>
      <c r="D3081" s="1" t="s">
        <v>35</v>
      </c>
      <c r="E3081" s="1" t="s">
        <v>21</v>
      </c>
      <c r="F3081" s="1">
        <v>2156.52</v>
      </c>
      <c r="G3081" s="1" t="s">
        <v>14</v>
      </c>
      <c r="H3081" s="2">
        <v>46090</v>
      </c>
      <c r="I3081" s="1" t="s">
        <v>28</v>
      </c>
      <c r="J3081" s="1">
        <v>10</v>
      </c>
      <c r="K3081" s="1">
        <f>COUNTIF(A:A,bank_processed_transactions[[#This Row],[transaction_id]])</f>
        <v>1</v>
      </c>
    </row>
    <row r="3082" spans="1:11" x14ac:dyDescent="0.3">
      <c r="A3082" s="1" t="s">
        <v>4036</v>
      </c>
      <c r="B3082" s="2">
        <v>46035</v>
      </c>
      <c r="C3082" s="1" t="s">
        <v>2183</v>
      </c>
      <c r="D3082" s="1" t="s">
        <v>18</v>
      </c>
      <c r="E3082" s="1" t="s">
        <v>21</v>
      </c>
      <c r="F3082" s="1">
        <v>550.98</v>
      </c>
      <c r="G3082" s="1" t="s">
        <v>14</v>
      </c>
      <c r="H3082" s="2">
        <v>46037</v>
      </c>
      <c r="I3082" s="1" t="s">
        <v>15</v>
      </c>
      <c r="J3082" s="1">
        <v>31.5</v>
      </c>
      <c r="K3082" s="1">
        <f>COUNTIF(A:A,bank_processed_transactions[[#This Row],[transaction_id]])</f>
        <v>1</v>
      </c>
    </row>
    <row r="3083" spans="1:11" x14ac:dyDescent="0.3">
      <c r="A3083" s="1" t="s">
        <v>3618</v>
      </c>
      <c r="B3083" s="2">
        <v>46083</v>
      </c>
      <c r="C3083" s="1" t="s">
        <v>2002</v>
      </c>
      <c r="D3083" s="1" t="s">
        <v>66</v>
      </c>
      <c r="E3083" s="1" t="s">
        <v>55</v>
      </c>
      <c r="F3083" s="1">
        <v>33863.879999999997</v>
      </c>
      <c r="G3083" s="1" t="s">
        <v>14</v>
      </c>
      <c r="H3083" s="2">
        <v>46085</v>
      </c>
      <c r="I3083" s="1" t="s">
        <v>22</v>
      </c>
      <c r="J3083" s="1">
        <v>29.2</v>
      </c>
      <c r="K3083" s="1">
        <f>COUNTIF(A:A,bank_processed_transactions[[#This Row],[transaction_id]])</f>
        <v>1</v>
      </c>
    </row>
    <row r="3084" spans="1:11" x14ac:dyDescent="0.3">
      <c r="A3084" s="1" t="s">
        <v>1150</v>
      </c>
      <c r="B3084" s="2">
        <v>46042</v>
      </c>
      <c r="C3084" s="1" t="s">
        <v>1151</v>
      </c>
      <c r="D3084" s="1" t="s">
        <v>35</v>
      </c>
      <c r="E3084" s="1" t="s">
        <v>21</v>
      </c>
      <c r="F3084" s="1">
        <v>2006.1</v>
      </c>
      <c r="G3084" s="1" t="s">
        <v>14</v>
      </c>
      <c r="H3084" s="2">
        <v>46045</v>
      </c>
      <c r="I3084" s="1" t="s">
        <v>15</v>
      </c>
      <c r="J3084" s="1">
        <v>14.4</v>
      </c>
      <c r="K3084" s="1">
        <f>COUNTIF(A:A,bank_processed_transactions[[#This Row],[transaction_id]])</f>
        <v>1</v>
      </c>
    </row>
    <row r="3085" spans="1:11" x14ac:dyDescent="0.3">
      <c r="A3085" s="1" t="s">
        <v>2168</v>
      </c>
      <c r="B3085" s="2">
        <v>46097</v>
      </c>
      <c r="C3085" s="1" t="s">
        <v>2169</v>
      </c>
      <c r="D3085" s="1" t="s">
        <v>35</v>
      </c>
      <c r="E3085" s="1" t="s">
        <v>21</v>
      </c>
      <c r="F3085" s="1">
        <v>918.87</v>
      </c>
      <c r="G3085" s="1" t="s">
        <v>94</v>
      </c>
      <c r="H3085" s="2">
        <v>46098</v>
      </c>
      <c r="I3085" s="1" t="s">
        <v>28</v>
      </c>
      <c r="J3085" s="1">
        <v>65.7</v>
      </c>
      <c r="K3085" s="1">
        <f>COUNTIF(A:A,bank_processed_transactions[[#This Row],[transaction_id]])</f>
        <v>1</v>
      </c>
    </row>
    <row r="3086" spans="1:11" x14ac:dyDescent="0.3">
      <c r="A3086" s="1" t="s">
        <v>1981</v>
      </c>
      <c r="B3086" s="2">
        <v>46044</v>
      </c>
      <c r="C3086" s="1" t="s">
        <v>132</v>
      </c>
      <c r="D3086" s="1" t="s">
        <v>66</v>
      </c>
      <c r="E3086" s="1" t="s">
        <v>55</v>
      </c>
      <c r="F3086" s="1">
        <v>3153.25</v>
      </c>
      <c r="G3086" s="1" t="s">
        <v>89</v>
      </c>
      <c r="H3086" s="2">
        <v>46044</v>
      </c>
      <c r="I3086" s="1" t="s">
        <v>22</v>
      </c>
      <c r="J3086" s="1">
        <v>31.8</v>
      </c>
      <c r="K3086" s="1">
        <f>COUNTIF(A:A,bank_processed_transactions[[#This Row],[transaction_id]])</f>
        <v>1</v>
      </c>
    </row>
    <row r="3087" spans="1:11" x14ac:dyDescent="0.3">
      <c r="A3087" s="1" t="s">
        <v>3114</v>
      </c>
      <c r="B3087" s="2">
        <v>46111</v>
      </c>
      <c r="C3087" s="1" t="s">
        <v>1730</v>
      </c>
      <c r="D3087" s="1" t="s">
        <v>66</v>
      </c>
      <c r="E3087" s="1" t="s">
        <v>21</v>
      </c>
      <c r="F3087" s="1">
        <v>2183.7600000000002</v>
      </c>
      <c r="G3087" s="1" t="s">
        <v>94</v>
      </c>
      <c r="H3087" s="2">
        <v>46114</v>
      </c>
      <c r="I3087" s="1" t="s">
        <v>28</v>
      </c>
      <c r="J3087" s="1">
        <v>21.7</v>
      </c>
      <c r="K3087" s="1">
        <f>COUNTIF(A:A,bank_processed_transactions[[#This Row],[transaction_id]])</f>
        <v>1</v>
      </c>
    </row>
    <row r="3088" spans="1:11" x14ac:dyDescent="0.3">
      <c r="A3088" s="1" t="s">
        <v>1856</v>
      </c>
      <c r="B3088" s="2">
        <v>46108</v>
      </c>
      <c r="C3088" s="1" t="s">
        <v>1003</v>
      </c>
      <c r="D3088" s="1" t="s">
        <v>35</v>
      </c>
      <c r="E3088" s="1" t="s">
        <v>21</v>
      </c>
      <c r="F3088" s="1">
        <v>11973.32</v>
      </c>
      <c r="G3088" s="1" t="s">
        <v>14</v>
      </c>
      <c r="H3088" s="2">
        <v>46110</v>
      </c>
      <c r="I3088" s="1" t="s">
        <v>15</v>
      </c>
      <c r="J3088" s="1">
        <v>41.6</v>
      </c>
      <c r="K3088" s="1">
        <f>COUNTIF(A:A,bank_processed_transactions[[#This Row],[transaction_id]])</f>
        <v>1</v>
      </c>
    </row>
    <row r="3089" spans="1:11" x14ac:dyDescent="0.3">
      <c r="A3089" s="1" t="s">
        <v>4064</v>
      </c>
      <c r="B3089" s="2">
        <v>46059</v>
      </c>
      <c r="C3089" s="1" t="s">
        <v>734</v>
      </c>
      <c r="D3089" s="1" t="s">
        <v>12</v>
      </c>
      <c r="E3089" s="1" t="s">
        <v>13</v>
      </c>
      <c r="F3089" s="1">
        <v>1202.56</v>
      </c>
      <c r="G3089" s="1" t="s">
        <v>14</v>
      </c>
      <c r="H3089" s="2">
        <v>46059</v>
      </c>
      <c r="I3089" s="1" t="s">
        <v>22</v>
      </c>
      <c r="J3089" s="1">
        <v>21.6</v>
      </c>
      <c r="K3089" s="1">
        <f>COUNTIF(A:A,bank_processed_transactions[[#This Row],[transaction_id]])</f>
        <v>1</v>
      </c>
    </row>
    <row r="3090" spans="1:11" x14ac:dyDescent="0.3">
      <c r="A3090" s="1" t="s">
        <v>181</v>
      </c>
      <c r="B3090" s="2">
        <v>46066</v>
      </c>
      <c r="C3090" s="1" t="s">
        <v>182</v>
      </c>
      <c r="D3090" s="1" t="s">
        <v>12</v>
      </c>
      <c r="E3090" s="1" t="s">
        <v>13</v>
      </c>
      <c r="F3090" s="1">
        <v>1415.35</v>
      </c>
      <c r="G3090" s="1" t="s">
        <v>14</v>
      </c>
      <c r="H3090" s="2">
        <v>46069</v>
      </c>
      <c r="I3090" s="1" t="s">
        <v>15</v>
      </c>
      <c r="J3090" s="1">
        <v>34.9</v>
      </c>
      <c r="K3090" s="1">
        <f>COUNTIF(A:A,bank_processed_transactions[[#This Row],[transaction_id]])</f>
        <v>1</v>
      </c>
    </row>
    <row r="3091" spans="1:11" x14ac:dyDescent="0.3">
      <c r="A3091" s="1" t="s">
        <v>1820</v>
      </c>
      <c r="B3091" s="2">
        <v>46090</v>
      </c>
      <c r="C3091" s="1" t="s">
        <v>561</v>
      </c>
      <c r="D3091" s="1" t="s">
        <v>46</v>
      </c>
      <c r="E3091" s="1" t="s">
        <v>13</v>
      </c>
      <c r="F3091" s="1">
        <v>4799.93</v>
      </c>
      <c r="G3091" s="1" t="s">
        <v>14</v>
      </c>
      <c r="H3091" s="2">
        <v>46092</v>
      </c>
      <c r="I3091" s="1" t="s">
        <v>28</v>
      </c>
      <c r="J3091" s="1">
        <v>61.4</v>
      </c>
      <c r="K3091" s="1">
        <f>COUNTIF(A:A,bank_processed_transactions[[#This Row],[transaction_id]])</f>
        <v>1</v>
      </c>
    </row>
    <row r="3092" spans="1:11" x14ac:dyDescent="0.3">
      <c r="A3092" s="1" t="s">
        <v>2520</v>
      </c>
      <c r="B3092" s="2">
        <v>46072</v>
      </c>
      <c r="C3092" s="1" t="s">
        <v>1674</v>
      </c>
      <c r="D3092" s="1" t="s">
        <v>12</v>
      </c>
      <c r="E3092" s="1" t="s">
        <v>27</v>
      </c>
      <c r="F3092" s="1">
        <v>2844.7</v>
      </c>
      <c r="G3092" s="1" t="s">
        <v>89</v>
      </c>
      <c r="H3092" s="2">
        <v>46073</v>
      </c>
      <c r="I3092" s="1" t="s">
        <v>28</v>
      </c>
      <c r="J3092" s="1">
        <v>26.9</v>
      </c>
      <c r="K3092" s="1">
        <f>COUNTIF(A:A,bank_processed_transactions[[#This Row],[transaction_id]])</f>
        <v>1</v>
      </c>
    </row>
    <row r="3093" spans="1:11" x14ac:dyDescent="0.3">
      <c r="A3093" s="1" t="s">
        <v>1473</v>
      </c>
      <c r="B3093" s="2">
        <v>46111</v>
      </c>
      <c r="C3093" s="1" t="s">
        <v>1146</v>
      </c>
      <c r="D3093" s="1" t="s">
        <v>35</v>
      </c>
      <c r="E3093" s="1" t="s">
        <v>13</v>
      </c>
      <c r="F3093" s="1">
        <v>2065.7600000000002</v>
      </c>
      <c r="G3093" s="1" t="s">
        <v>14</v>
      </c>
      <c r="H3093" s="2">
        <v>46111</v>
      </c>
      <c r="I3093" s="1" t="s">
        <v>15</v>
      </c>
      <c r="J3093" s="1">
        <v>14.7</v>
      </c>
      <c r="K3093" s="1">
        <f>COUNTIF(A:A,bank_processed_transactions[[#This Row],[transaction_id]])</f>
        <v>1</v>
      </c>
    </row>
    <row r="3094" spans="1:11" x14ac:dyDescent="0.3">
      <c r="A3094" s="1" t="s">
        <v>4195</v>
      </c>
      <c r="B3094" s="2">
        <v>46024</v>
      </c>
      <c r="C3094" s="1" t="s">
        <v>2423</v>
      </c>
      <c r="D3094" s="1" t="s">
        <v>46</v>
      </c>
      <c r="E3094" s="1" t="s">
        <v>13</v>
      </c>
      <c r="F3094" s="1">
        <v>3460.99</v>
      </c>
      <c r="G3094" s="1" t="s">
        <v>14</v>
      </c>
      <c r="H3094" s="2">
        <v>46026</v>
      </c>
      <c r="I3094" s="1" t="s">
        <v>28</v>
      </c>
      <c r="J3094" s="1">
        <v>21.9</v>
      </c>
      <c r="K3094" s="1">
        <f>COUNTIF(A:A,bank_processed_transactions[[#This Row],[transaction_id]])</f>
        <v>1</v>
      </c>
    </row>
    <row r="3095" spans="1:11" x14ac:dyDescent="0.3">
      <c r="A3095" s="1" t="s">
        <v>2731</v>
      </c>
      <c r="B3095" s="2">
        <v>46063</v>
      </c>
      <c r="C3095" s="1" t="s">
        <v>2240</v>
      </c>
      <c r="D3095" s="1" t="s">
        <v>12</v>
      </c>
      <c r="E3095" s="1" t="s">
        <v>13</v>
      </c>
      <c r="F3095" s="1">
        <v>3234.78</v>
      </c>
      <c r="G3095" s="1" t="s">
        <v>14</v>
      </c>
      <c r="H3095" s="2">
        <v>46064</v>
      </c>
      <c r="I3095" s="1" t="s">
        <v>22</v>
      </c>
      <c r="J3095" s="1">
        <v>41.4</v>
      </c>
      <c r="K3095" s="1">
        <f>COUNTIF(A:A,bank_processed_transactions[[#This Row],[transaction_id]])</f>
        <v>1</v>
      </c>
    </row>
    <row r="3096" spans="1:11" x14ac:dyDescent="0.3">
      <c r="A3096" s="1" t="s">
        <v>3533</v>
      </c>
      <c r="B3096" s="2">
        <v>46110</v>
      </c>
      <c r="C3096" s="1" t="s">
        <v>1102</v>
      </c>
      <c r="D3096" s="1" t="s">
        <v>12</v>
      </c>
      <c r="E3096" s="1" t="s">
        <v>21</v>
      </c>
      <c r="F3096" s="1">
        <v>13532.77</v>
      </c>
      <c r="G3096" s="1" t="s">
        <v>14</v>
      </c>
      <c r="H3096" s="2">
        <v>46112</v>
      </c>
      <c r="I3096" s="1" t="s">
        <v>15</v>
      </c>
      <c r="J3096" s="1">
        <v>46.2</v>
      </c>
      <c r="K3096" s="1">
        <f>COUNTIF(A:A,bank_processed_transactions[[#This Row],[transaction_id]])</f>
        <v>1</v>
      </c>
    </row>
    <row r="3097" spans="1:11" x14ac:dyDescent="0.3">
      <c r="A3097" s="1" t="s">
        <v>1624</v>
      </c>
      <c r="B3097" s="2">
        <v>46073</v>
      </c>
      <c r="C3097" s="1" t="s">
        <v>368</v>
      </c>
      <c r="D3097" s="1" t="s">
        <v>66</v>
      </c>
      <c r="E3097" s="1" t="s">
        <v>55</v>
      </c>
      <c r="F3097" s="1">
        <v>9996.7999999999993</v>
      </c>
      <c r="G3097" s="1" t="s">
        <v>14</v>
      </c>
      <c r="H3097" s="2">
        <v>46074</v>
      </c>
      <c r="I3097" s="1" t="s">
        <v>28</v>
      </c>
      <c r="J3097" s="1">
        <v>11.4</v>
      </c>
      <c r="K3097" s="1">
        <f>COUNTIF(A:A,bank_processed_transactions[[#This Row],[transaction_id]])</f>
        <v>1</v>
      </c>
    </row>
    <row r="3098" spans="1:11" x14ac:dyDescent="0.3">
      <c r="A3098" s="1" t="s">
        <v>2144</v>
      </c>
      <c r="B3098" s="2">
        <v>46042</v>
      </c>
      <c r="C3098" s="1" t="s">
        <v>2145</v>
      </c>
      <c r="D3098" s="1" t="s">
        <v>18</v>
      </c>
      <c r="E3098" s="1" t="s">
        <v>27</v>
      </c>
      <c r="F3098" s="1">
        <v>1429.11</v>
      </c>
      <c r="G3098" s="1" t="s">
        <v>14</v>
      </c>
      <c r="H3098" s="2">
        <v>46042</v>
      </c>
      <c r="I3098" s="1" t="s">
        <v>28</v>
      </c>
      <c r="J3098" s="1">
        <v>14.5</v>
      </c>
      <c r="K3098" s="1">
        <f>COUNTIF(A:A,bank_processed_transactions[[#This Row],[transaction_id]])</f>
        <v>1</v>
      </c>
    </row>
    <row r="3099" spans="1:11" x14ac:dyDescent="0.3">
      <c r="A3099" s="1" t="s">
        <v>3801</v>
      </c>
      <c r="B3099" s="2">
        <v>46110</v>
      </c>
      <c r="C3099" s="1" t="s">
        <v>267</v>
      </c>
      <c r="D3099" s="1" t="s">
        <v>12</v>
      </c>
      <c r="E3099" s="1" t="s">
        <v>21</v>
      </c>
      <c r="F3099" s="1">
        <v>3792.21</v>
      </c>
      <c r="G3099" s="1" t="s">
        <v>89</v>
      </c>
      <c r="H3099" s="2">
        <v>46113</v>
      </c>
      <c r="I3099" s="1" t="s">
        <v>28</v>
      </c>
      <c r="J3099" s="1">
        <v>33.6</v>
      </c>
      <c r="K3099" s="1">
        <f>COUNTIF(A:A,bank_processed_transactions[[#This Row],[transaction_id]])</f>
        <v>1</v>
      </c>
    </row>
    <row r="3100" spans="1:11" x14ac:dyDescent="0.3">
      <c r="A3100" s="1" t="s">
        <v>2835</v>
      </c>
      <c r="B3100" s="2">
        <v>46074</v>
      </c>
      <c r="C3100" s="1" t="s">
        <v>981</v>
      </c>
      <c r="D3100" s="1" t="s">
        <v>66</v>
      </c>
      <c r="E3100" s="1" t="s">
        <v>13</v>
      </c>
      <c r="F3100" s="1">
        <v>4908.55</v>
      </c>
      <c r="G3100" s="1" t="s">
        <v>14</v>
      </c>
      <c r="H3100" s="2">
        <v>46074</v>
      </c>
      <c r="I3100" s="1" t="s">
        <v>28</v>
      </c>
      <c r="J3100" s="1">
        <v>19.2</v>
      </c>
      <c r="K3100" s="1">
        <f>COUNTIF(A:A,bank_processed_transactions[[#This Row],[transaction_id]])</f>
        <v>1</v>
      </c>
    </row>
    <row r="3101" spans="1:11" x14ac:dyDescent="0.3">
      <c r="A3101" s="1" t="s">
        <v>2617</v>
      </c>
      <c r="B3101" s="2">
        <v>46077</v>
      </c>
      <c r="C3101" s="1" t="s">
        <v>1699</v>
      </c>
      <c r="D3101" s="1" t="s">
        <v>12</v>
      </c>
      <c r="E3101" s="1" t="s">
        <v>27</v>
      </c>
      <c r="F3101" s="1">
        <v>3319.7</v>
      </c>
      <c r="G3101" s="1" t="s">
        <v>14</v>
      </c>
      <c r="H3101" s="2">
        <v>46077</v>
      </c>
      <c r="I3101" s="1" t="s">
        <v>22</v>
      </c>
      <c r="J3101" s="1">
        <v>40</v>
      </c>
      <c r="K3101" s="1">
        <f>COUNTIF(A:A,bank_processed_transactions[[#This Row],[transaction_id]])</f>
        <v>1</v>
      </c>
    </row>
    <row r="3102" spans="1:11" x14ac:dyDescent="0.3">
      <c r="A3102" s="1" t="s">
        <v>4869</v>
      </c>
      <c r="B3102" s="2">
        <v>46026</v>
      </c>
      <c r="C3102" s="1" t="s">
        <v>1573</v>
      </c>
      <c r="D3102" s="1" t="s">
        <v>35</v>
      </c>
      <c r="E3102" s="1" t="s">
        <v>13</v>
      </c>
      <c r="F3102" s="1">
        <v>2072.0100000000002</v>
      </c>
      <c r="G3102" s="1" t="s">
        <v>14</v>
      </c>
      <c r="H3102" s="2">
        <v>46029</v>
      </c>
      <c r="I3102" s="1" t="s">
        <v>15</v>
      </c>
      <c r="J3102" s="1">
        <v>27.4</v>
      </c>
      <c r="K3102" s="1">
        <f>COUNTIF(A:A,bank_processed_transactions[[#This Row],[transaction_id]])</f>
        <v>1</v>
      </c>
    </row>
    <row r="3103" spans="1:11" x14ac:dyDescent="0.3">
      <c r="A3103" s="1" t="s">
        <v>3485</v>
      </c>
      <c r="B3103" s="2">
        <v>46030</v>
      </c>
      <c r="C3103" s="1" t="s">
        <v>1667</v>
      </c>
      <c r="D3103" s="1" t="s">
        <v>12</v>
      </c>
      <c r="E3103" s="1" t="s">
        <v>13</v>
      </c>
      <c r="F3103" s="1">
        <v>527.48</v>
      </c>
      <c r="G3103" s="1" t="s">
        <v>94</v>
      </c>
      <c r="H3103" s="2">
        <v>46030</v>
      </c>
      <c r="I3103" s="1" t="s">
        <v>15</v>
      </c>
      <c r="J3103" s="1">
        <v>62</v>
      </c>
      <c r="K3103" s="1">
        <f>COUNTIF(A:A,bank_processed_transactions[[#This Row],[transaction_id]])</f>
        <v>1</v>
      </c>
    </row>
    <row r="3104" spans="1:11" x14ac:dyDescent="0.3">
      <c r="A3104" s="1" t="s">
        <v>1463</v>
      </c>
      <c r="B3104" s="2">
        <v>46066</v>
      </c>
      <c r="C3104" s="1" t="s">
        <v>1061</v>
      </c>
      <c r="D3104" s="1" t="s">
        <v>12</v>
      </c>
      <c r="E3104" s="1" t="s">
        <v>27</v>
      </c>
      <c r="F3104" s="1">
        <v>7989.09</v>
      </c>
      <c r="G3104" s="1" t="s">
        <v>14</v>
      </c>
      <c r="H3104" s="2">
        <v>46068</v>
      </c>
      <c r="I3104" s="1" t="s">
        <v>22</v>
      </c>
      <c r="J3104" s="1">
        <v>35.299999999999997</v>
      </c>
      <c r="K3104" s="1">
        <f>COUNTIF(A:A,bank_processed_transactions[[#This Row],[transaction_id]])</f>
        <v>1</v>
      </c>
    </row>
    <row r="3105" spans="1:11" x14ac:dyDescent="0.3">
      <c r="A3105" s="1" t="s">
        <v>542</v>
      </c>
      <c r="B3105" s="2">
        <v>46033</v>
      </c>
      <c r="C3105" s="1" t="s">
        <v>493</v>
      </c>
      <c r="D3105" s="1" t="s">
        <v>66</v>
      </c>
      <c r="E3105" s="1" t="s">
        <v>21</v>
      </c>
      <c r="F3105" s="1">
        <v>12828.57</v>
      </c>
      <c r="G3105" s="1" t="s">
        <v>14</v>
      </c>
      <c r="H3105" s="2">
        <v>46033</v>
      </c>
      <c r="I3105" s="1" t="s">
        <v>22</v>
      </c>
      <c r="J3105" s="1">
        <v>11.4</v>
      </c>
      <c r="K3105" s="1">
        <f>COUNTIF(A:A,bank_processed_transactions[[#This Row],[transaction_id]])</f>
        <v>1</v>
      </c>
    </row>
    <row r="3106" spans="1:11" x14ac:dyDescent="0.3">
      <c r="A3106" s="1" t="s">
        <v>3453</v>
      </c>
      <c r="B3106" s="2">
        <v>46081</v>
      </c>
      <c r="C3106" s="1" t="s">
        <v>322</v>
      </c>
      <c r="D3106" s="1" t="s">
        <v>18</v>
      </c>
      <c r="E3106" s="1" t="s">
        <v>55</v>
      </c>
      <c r="F3106" s="1">
        <v>47024.98</v>
      </c>
      <c r="G3106" s="1" t="s">
        <v>14</v>
      </c>
      <c r="H3106" s="2">
        <v>46083</v>
      </c>
      <c r="I3106" s="1" t="s">
        <v>28</v>
      </c>
      <c r="J3106" s="1">
        <v>19.100000000000001</v>
      </c>
      <c r="K3106" s="1">
        <f>COUNTIF(A:A,bank_processed_transactions[[#This Row],[transaction_id]])</f>
        <v>1</v>
      </c>
    </row>
    <row r="3107" spans="1:11" x14ac:dyDescent="0.3">
      <c r="A3107" s="1" t="s">
        <v>3743</v>
      </c>
      <c r="B3107" s="2">
        <v>46107</v>
      </c>
      <c r="C3107" s="1" t="s">
        <v>2169</v>
      </c>
      <c r="D3107" s="1" t="s">
        <v>35</v>
      </c>
      <c r="E3107" s="1" t="s">
        <v>21</v>
      </c>
      <c r="F3107" s="1">
        <v>1049.1500000000001</v>
      </c>
      <c r="G3107" s="1" t="s">
        <v>14</v>
      </c>
      <c r="H3107" s="2">
        <v>46108</v>
      </c>
      <c r="I3107" s="1" t="s">
        <v>22</v>
      </c>
      <c r="J3107" s="1">
        <v>29.7</v>
      </c>
      <c r="K3107" s="1">
        <f>COUNTIF(A:A,bank_processed_transactions[[#This Row],[transaction_id]])</f>
        <v>1</v>
      </c>
    </row>
    <row r="3108" spans="1:11" x14ac:dyDescent="0.3">
      <c r="A3108" s="1" t="s">
        <v>3441</v>
      </c>
      <c r="B3108" s="2">
        <v>46112</v>
      </c>
      <c r="C3108" s="1" t="s">
        <v>637</v>
      </c>
      <c r="D3108" s="1" t="s">
        <v>12</v>
      </c>
      <c r="E3108" s="1" t="s">
        <v>21</v>
      </c>
      <c r="F3108" s="1">
        <v>4732.2299999999996</v>
      </c>
      <c r="G3108" s="1" t="s">
        <v>14</v>
      </c>
      <c r="H3108" s="2">
        <v>46112</v>
      </c>
      <c r="I3108" s="1" t="s">
        <v>22</v>
      </c>
      <c r="J3108" s="1">
        <v>23</v>
      </c>
      <c r="K3108" s="1">
        <f>COUNTIF(A:A,bank_processed_transactions[[#This Row],[transaction_id]])</f>
        <v>1</v>
      </c>
    </row>
    <row r="3109" spans="1:11" x14ac:dyDescent="0.3">
      <c r="A3109" s="1" t="s">
        <v>4392</v>
      </c>
      <c r="B3109" s="2">
        <v>46105</v>
      </c>
      <c r="C3109" s="1" t="s">
        <v>613</v>
      </c>
      <c r="D3109" s="1" t="s">
        <v>12</v>
      </c>
      <c r="E3109" s="1" t="s">
        <v>13</v>
      </c>
      <c r="F3109" s="1">
        <v>5511.24</v>
      </c>
      <c r="G3109" s="1" t="s">
        <v>14</v>
      </c>
      <c r="H3109" s="2">
        <v>46106</v>
      </c>
      <c r="I3109" s="1" t="s">
        <v>22</v>
      </c>
      <c r="J3109" s="1">
        <v>23.7</v>
      </c>
      <c r="K3109" s="1">
        <f>COUNTIF(A:A,bank_processed_transactions[[#This Row],[transaction_id]])</f>
        <v>1</v>
      </c>
    </row>
    <row r="3110" spans="1:11" x14ac:dyDescent="0.3">
      <c r="A3110" s="1" t="s">
        <v>2737</v>
      </c>
      <c r="B3110" s="2">
        <v>46107</v>
      </c>
      <c r="C3110" s="1" t="s">
        <v>1230</v>
      </c>
      <c r="D3110" s="1" t="s">
        <v>18</v>
      </c>
      <c r="E3110" s="1" t="s">
        <v>21</v>
      </c>
      <c r="F3110" s="1">
        <v>2871.89</v>
      </c>
      <c r="G3110" s="1" t="s">
        <v>14</v>
      </c>
      <c r="H3110" s="2">
        <v>46108</v>
      </c>
      <c r="I3110" s="1" t="s">
        <v>22</v>
      </c>
      <c r="J3110" s="1">
        <v>14</v>
      </c>
      <c r="K3110" s="1">
        <f>COUNTIF(A:A,bank_processed_transactions[[#This Row],[transaction_id]])</f>
        <v>1</v>
      </c>
    </row>
    <row r="3111" spans="1:11" x14ac:dyDescent="0.3">
      <c r="A3111" s="1" t="s">
        <v>4464</v>
      </c>
      <c r="B3111" s="2">
        <v>46104</v>
      </c>
      <c r="C3111" s="1" t="s">
        <v>96</v>
      </c>
      <c r="D3111" s="1" t="s">
        <v>12</v>
      </c>
      <c r="E3111" s="1" t="s">
        <v>13</v>
      </c>
      <c r="F3111" s="1">
        <v>1521.06</v>
      </c>
      <c r="G3111" s="1" t="s">
        <v>14</v>
      </c>
      <c r="H3111" s="2">
        <v>46106</v>
      </c>
      <c r="I3111" s="1" t="s">
        <v>28</v>
      </c>
      <c r="J3111" s="1">
        <v>8.5</v>
      </c>
      <c r="K3111" s="1">
        <f>COUNTIF(A:A,bank_processed_transactions[[#This Row],[transaction_id]])</f>
        <v>1</v>
      </c>
    </row>
    <row r="3112" spans="1:11" x14ac:dyDescent="0.3">
      <c r="A3112" s="1" t="s">
        <v>2782</v>
      </c>
      <c r="B3112" s="2">
        <v>46106</v>
      </c>
      <c r="C3112" s="1" t="s">
        <v>198</v>
      </c>
      <c r="D3112" s="1" t="s">
        <v>12</v>
      </c>
      <c r="E3112" s="1" t="s">
        <v>13</v>
      </c>
      <c r="F3112" s="1">
        <v>4173.26</v>
      </c>
      <c r="G3112" s="1" t="s">
        <v>14</v>
      </c>
      <c r="H3112" s="2">
        <v>46109</v>
      </c>
      <c r="I3112" s="1" t="s">
        <v>28</v>
      </c>
      <c r="J3112" s="1">
        <v>75.099999999999994</v>
      </c>
      <c r="K3112" s="1">
        <f>COUNTIF(A:A,bank_processed_transactions[[#This Row],[transaction_id]])</f>
        <v>1</v>
      </c>
    </row>
    <row r="3113" spans="1:11" x14ac:dyDescent="0.3">
      <c r="A3113" s="1" t="s">
        <v>2892</v>
      </c>
      <c r="B3113" s="2">
        <v>46053</v>
      </c>
      <c r="C3113" s="1" t="s">
        <v>2273</v>
      </c>
      <c r="D3113" s="1" t="s">
        <v>12</v>
      </c>
      <c r="E3113" s="1" t="s">
        <v>27</v>
      </c>
      <c r="F3113" s="1">
        <v>324.47000000000003</v>
      </c>
      <c r="G3113" s="1" t="s">
        <v>14</v>
      </c>
      <c r="H3113" s="2">
        <v>46058</v>
      </c>
      <c r="I3113" s="1" t="s">
        <v>22</v>
      </c>
      <c r="J3113" s="1">
        <v>49.5</v>
      </c>
      <c r="K3113" s="1">
        <f>COUNTIF(A:A,bank_processed_transactions[[#This Row],[transaction_id]])</f>
        <v>1</v>
      </c>
    </row>
    <row r="3114" spans="1:11" x14ac:dyDescent="0.3">
      <c r="A3114" s="1" t="s">
        <v>4447</v>
      </c>
      <c r="B3114" s="2">
        <v>46068</v>
      </c>
      <c r="C3114" s="1" t="s">
        <v>852</v>
      </c>
      <c r="D3114" s="1" t="s">
        <v>35</v>
      </c>
      <c r="E3114" s="1" t="s">
        <v>21</v>
      </c>
      <c r="F3114" s="1">
        <v>4303.3599999999997</v>
      </c>
      <c r="G3114" s="1" t="s">
        <v>14</v>
      </c>
      <c r="H3114" s="2">
        <v>46070</v>
      </c>
      <c r="I3114" s="1" t="s">
        <v>15</v>
      </c>
      <c r="J3114" s="1">
        <v>45.2</v>
      </c>
      <c r="K3114" s="1">
        <f>COUNTIF(A:A,bank_processed_transactions[[#This Row],[transaction_id]])</f>
        <v>1</v>
      </c>
    </row>
    <row r="3115" spans="1:11" x14ac:dyDescent="0.3">
      <c r="A3115" s="1" t="s">
        <v>2329</v>
      </c>
      <c r="B3115" s="2">
        <v>46064</v>
      </c>
      <c r="C3115" s="1" t="s">
        <v>790</v>
      </c>
      <c r="D3115" s="1" t="s">
        <v>12</v>
      </c>
      <c r="E3115" s="1" t="s">
        <v>21</v>
      </c>
      <c r="F3115" s="1">
        <v>12608.17</v>
      </c>
      <c r="G3115" s="1" t="s">
        <v>14</v>
      </c>
      <c r="H3115" s="2">
        <v>46065</v>
      </c>
      <c r="I3115" s="1" t="s">
        <v>15</v>
      </c>
      <c r="J3115" s="1">
        <v>14.2</v>
      </c>
      <c r="K3115" s="1">
        <f>COUNTIF(A:A,bank_processed_transactions[[#This Row],[transaction_id]])</f>
        <v>1</v>
      </c>
    </row>
    <row r="3116" spans="1:11" x14ac:dyDescent="0.3">
      <c r="A3116" s="1" t="s">
        <v>4061</v>
      </c>
      <c r="B3116" s="2">
        <v>46056</v>
      </c>
      <c r="C3116" s="1" t="s">
        <v>2634</v>
      </c>
      <c r="D3116" s="1" t="s">
        <v>12</v>
      </c>
      <c r="E3116" s="1" t="s">
        <v>27</v>
      </c>
      <c r="F3116" s="1">
        <v>2688.62</v>
      </c>
      <c r="G3116" s="1" t="s">
        <v>14</v>
      </c>
      <c r="H3116" s="2">
        <v>46056</v>
      </c>
      <c r="I3116" s="1" t="s">
        <v>28</v>
      </c>
      <c r="J3116" s="1">
        <v>11.7</v>
      </c>
      <c r="K3116" s="1">
        <f>COUNTIF(A:A,bank_processed_transactions[[#This Row],[transaction_id]])</f>
        <v>1</v>
      </c>
    </row>
    <row r="3117" spans="1:11" x14ac:dyDescent="0.3">
      <c r="A3117" s="1" t="s">
        <v>3809</v>
      </c>
      <c r="B3117" s="2">
        <v>46096</v>
      </c>
      <c r="C3117" s="1" t="s">
        <v>82</v>
      </c>
      <c r="D3117" s="1" t="s">
        <v>46</v>
      </c>
      <c r="E3117" s="1" t="s">
        <v>13</v>
      </c>
      <c r="F3117" s="1">
        <v>5917.1</v>
      </c>
      <c r="G3117" s="1" t="s">
        <v>14</v>
      </c>
      <c r="H3117" s="2">
        <v>46098</v>
      </c>
      <c r="I3117" s="1" t="s">
        <v>15</v>
      </c>
      <c r="J3117" s="1">
        <v>39.9</v>
      </c>
      <c r="K3117" s="1">
        <f>COUNTIF(A:A,bank_processed_transactions[[#This Row],[transaction_id]])</f>
        <v>1</v>
      </c>
    </row>
    <row r="3118" spans="1:11" x14ac:dyDescent="0.3">
      <c r="A3118" s="1" t="s">
        <v>351</v>
      </c>
      <c r="B3118" s="2">
        <v>46072</v>
      </c>
      <c r="C3118" s="1" t="s">
        <v>352</v>
      </c>
      <c r="D3118" s="1" t="s">
        <v>35</v>
      </c>
      <c r="E3118" s="1" t="s">
        <v>21</v>
      </c>
      <c r="F3118" s="1">
        <v>914.23</v>
      </c>
      <c r="G3118" s="1" t="s">
        <v>14</v>
      </c>
      <c r="H3118" s="2">
        <v>46074</v>
      </c>
      <c r="I3118" s="1" t="s">
        <v>15</v>
      </c>
      <c r="J3118" s="1">
        <v>92.7</v>
      </c>
      <c r="K3118" s="1">
        <f>COUNTIF(A:A,bank_processed_transactions[[#This Row],[transaction_id]])</f>
        <v>1</v>
      </c>
    </row>
    <row r="3119" spans="1:11" x14ac:dyDescent="0.3">
      <c r="A3119" s="1" t="s">
        <v>4172</v>
      </c>
      <c r="B3119" s="2">
        <v>46079</v>
      </c>
      <c r="C3119" s="1" t="s">
        <v>3267</v>
      </c>
      <c r="D3119" s="1" t="s">
        <v>12</v>
      </c>
      <c r="E3119" s="1" t="s">
        <v>13</v>
      </c>
      <c r="F3119" s="1">
        <v>10812.42</v>
      </c>
      <c r="G3119" s="1" t="s">
        <v>14</v>
      </c>
      <c r="H3119" s="2">
        <v>46081</v>
      </c>
      <c r="I3119" s="1" t="s">
        <v>28</v>
      </c>
      <c r="J3119" s="1">
        <v>12.3</v>
      </c>
      <c r="K3119" s="1">
        <f>COUNTIF(A:A,bank_processed_transactions[[#This Row],[transaction_id]])</f>
        <v>1</v>
      </c>
    </row>
    <row r="3120" spans="1:11" x14ac:dyDescent="0.3">
      <c r="A3120" s="1" t="s">
        <v>268</v>
      </c>
      <c r="B3120" s="2">
        <v>46103</v>
      </c>
      <c r="C3120" s="1" t="s">
        <v>269</v>
      </c>
      <c r="D3120" s="1" t="s">
        <v>18</v>
      </c>
      <c r="E3120" s="1" t="s">
        <v>13</v>
      </c>
      <c r="F3120" s="1">
        <v>2944.46</v>
      </c>
      <c r="G3120" s="1" t="s">
        <v>14</v>
      </c>
      <c r="H3120" s="2">
        <v>46104</v>
      </c>
      <c r="I3120" s="1" t="s">
        <v>15</v>
      </c>
      <c r="J3120" s="1">
        <v>17</v>
      </c>
      <c r="K3120" s="1">
        <f>COUNTIF(A:A,bank_processed_transactions[[#This Row],[transaction_id]])</f>
        <v>1</v>
      </c>
    </row>
    <row r="3121" spans="1:11" x14ac:dyDescent="0.3">
      <c r="A3121" s="1" t="s">
        <v>1954</v>
      </c>
      <c r="B3121" s="2">
        <v>46046</v>
      </c>
      <c r="C3121" s="1" t="s">
        <v>856</v>
      </c>
      <c r="D3121" s="1" t="s">
        <v>66</v>
      </c>
      <c r="E3121" s="1" t="s">
        <v>13</v>
      </c>
      <c r="F3121" s="1">
        <v>8942.15</v>
      </c>
      <c r="G3121" s="1" t="s">
        <v>89</v>
      </c>
      <c r="H3121" s="2">
        <v>46047</v>
      </c>
      <c r="I3121" s="1" t="s">
        <v>15</v>
      </c>
      <c r="J3121" s="1">
        <v>34.9</v>
      </c>
      <c r="K3121" s="1">
        <f>COUNTIF(A:A,bank_processed_transactions[[#This Row],[transaction_id]])</f>
        <v>1</v>
      </c>
    </row>
    <row r="3122" spans="1:11" x14ac:dyDescent="0.3">
      <c r="A3122" s="1" t="s">
        <v>4549</v>
      </c>
      <c r="B3122" s="2">
        <v>46040</v>
      </c>
      <c r="C3122" s="1" t="s">
        <v>376</v>
      </c>
      <c r="D3122" s="1" t="s">
        <v>12</v>
      </c>
      <c r="E3122" s="1" t="s">
        <v>21</v>
      </c>
      <c r="F3122" s="1">
        <v>3737.1</v>
      </c>
      <c r="G3122" s="1" t="s">
        <v>14</v>
      </c>
      <c r="H3122" s="2">
        <v>46043</v>
      </c>
      <c r="I3122" s="1" t="s">
        <v>28</v>
      </c>
      <c r="J3122" s="1">
        <v>17.600000000000001</v>
      </c>
      <c r="K3122" s="1">
        <f>COUNTIF(A:A,bank_processed_transactions[[#This Row],[transaction_id]])</f>
        <v>1</v>
      </c>
    </row>
    <row r="3123" spans="1:11" x14ac:dyDescent="0.3">
      <c r="A3123" s="1" t="s">
        <v>4182</v>
      </c>
      <c r="B3123" s="2">
        <v>46074</v>
      </c>
      <c r="C3123" s="1" t="s">
        <v>465</v>
      </c>
      <c r="D3123" s="1" t="s">
        <v>66</v>
      </c>
      <c r="E3123" s="1" t="s">
        <v>13</v>
      </c>
      <c r="F3123" s="1">
        <v>11301.05</v>
      </c>
      <c r="G3123" s="1" t="s">
        <v>14</v>
      </c>
      <c r="H3123" s="2">
        <v>46077</v>
      </c>
      <c r="I3123" s="1" t="s">
        <v>15</v>
      </c>
      <c r="J3123" s="1">
        <v>9.9</v>
      </c>
      <c r="K3123" s="1">
        <f>COUNTIF(A:A,bank_processed_transactions[[#This Row],[transaction_id]])</f>
        <v>1</v>
      </c>
    </row>
    <row r="3124" spans="1:11" x14ac:dyDescent="0.3">
      <c r="A3124" s="1" t="s">
        <v>4429</v>
      </c>
      <c r="B3124" s="2">
        <v>46037</v>
      </c>
      <c r="C3124" s="1" t="s">
        <v>1776</v>
      </c>
      <c r="D3124" s="1" t="s">
        <v>12</v>
      </c>
      <c r="E3124" s="1" t="s">
        <v>27</v>
      </c>
      <c r="F3124" s="1">
        <v>5563.14</v>
      </c>
      <c r="G3124" s="1" t="s">
        <v>14</v>
      </c>
      <c r="H3124" s="2">
        <v>46038</v>
      </c>
      <c r="I3124" s="1" t="s">
        <v>28</v>
      </c>
      <c r="J3124" s="1">
        <v>34.299999999999997</v>
      </c>
      <c r="K3124" s="1">
        <f>COUNTIF(A:A,bank_processed_transactions[[#This Row],[transaction_id]])</f>
        <v>1</v>
      </c>
    </row>
    <row r="3125" spans="1:11" x14ac:dyDescent="0.3">
      <c r="A3125" s="1" t="s">
        <v>1603</v>
      </c>
      <c r="B3125" s="2">
        <v>46024</v>
      </c>
      <c r="C3125" s="1" t="s">
        <v>564</v>
      </c>
      <c r="D3125" s="1" t="s">
        <v>12</v>
      </c>
      <c r="E3125" s="1" t="s">
        <v>27</v>
      </c>
      <c r="F3125" s="1">
        <v>2024.25</v>
      </c>
      <c r="G3125" s="1" t="s">
        <v>14</v>
      </c>
      <c r="H3125" s="2">
        <v>46027</v>
      </c>
      <c r="I3125" s="1" t="s">
        <v>22</v>
      </c>
      <c r="J3125" s="1">
        <v>19.399999999999999</v>
      </c>
      <c r="K3125" s="1">
        <f>COUNTIF(A:A,bank_processed_transactions[[#This Row],[transaction_id]])</f>
        <v>1</v>
      </c>
    </row>
    <row r="3126" spans="1:11" x14ac:dyDescent="0.3">
      <c r="A3126" s="1" t="s">
        <v>3853</v>
      </c>
      <c r="B3126" s="2">
        <v>46042</v>
      </c>
      <c r="C3126" s="1" t="s">
        <v>2406</v>
      </c>
      <c r="D3126" s="1" t="s">
        <v>66</v>
      </c>
      <c r="E3126" s="1" t="s">
        <v>27</v>
      </c>
      <c r="F3126" s="1">
        <v>5762.32</v>
      </c>
      <c r="G3126" s="1" t="s">
        <v>14</v>
      </c>
      <c r="H3126" s="2">
        <v>46043</v>
      </c>
      <c r="I3126" s="1" t="s">
        <v>22</v>
      </c>
      <c r="J3126" s="1">
        <v>28.8</v>
      </c>
      <c r="K3126" s="1">
        <f>COUNTIF(A:A,bank_processed_transactions[[#This Row],[transaction_id]])</f>
        <v>1</v>
      </c>
    </row>
    <row r="3127" spans="1:11" x14ac:dyDescent="0.3">
      <c r="A3127" s="1" t="s">
        <v>3277</v>
      </c>
      <c r="B3127" s="2">
        <v>46102</v>
      </c>
      <c r="C3127" s="1" t="s">
        <v>723</v>
      </c>
      <c r="D3127" s="1" t="s">
        <v>35</v>
      </c>
      <c r="E3127" s="1" t="s">
        <v>27</v>
      </c>
      <c r="F3127" s="1">
        <v>5234.57</v>
      </c>
      <c r="G3127" s="1" t="s">
        <v>94</v>
      </c>
      <c r="H3127" s="2">
        <v>46104</v>
      </c>
      <c r="I3127" s="1" t="s">
        <v>15</v>
      </c>
      <c r="J3127" s="1">
        <v>19.8</v>
      </c>
      <c r="K3127" s="1">
        <f>COUNTIF(A:A,bank_processed_transactions[[#This Row],[transaction_id]])</f>
        <v>1</v>
      </c>
    </row>
    <row r="3128" spans="1:11" x14ac:dyDescent="0.3">
      <c r="A3128" s="1" t="s">
        <v>3202</v>
      </c>
      <c r="B3128" s="2">
        <v>46089</v>
      </c>
      <c r="C3128" s="1" t="s">
        <v>1489</v>
      </c>
      <c r="D3128" s="1" t="s">
        <v>12</v>
      </c>
      <c r="E3128" s="1" t="s">
        <v>13</v>
      </c>
      <c r="F3128" s="1">
        <v>53744.03</v>
      </c>
      <c r="G3128" s="1" t="s">
        <v>14</v>
      </c>
      <c r="H3128" s="2">
        <v>46090</v>
      </c>
      <c r="I3128" s="1" t="s">
        <v>15</v>
      </c>
      <c r="J3128" s="1">
        <v>62.9</v>
      </c>
      <c r="K3128" s="1">
        <f>COUNTIF(A:A,bank_processed_transactions[[#This Row],[transaction_id]])</f>
        <v>1</v>
      </c>
    </row>
    <row r="3129" spans="1:11" x14ac:dyDescent="0.3">
      <c r="A3129" s="1" t="s">
        <v>1794</v>
      </c>
      <c r="B3129" s="2">
        <v>46055</v>
      </c>
      <c r="C3129" s="1" t="s">
        <v>1795</v>
      </c>
      <c r="D3129" s="1" t="s">
        <v>12</v>
      </c>
      <c r="E3129" s="1" t="s">
        <v>13</v>
      </c>
      <c r="F3129" s="1">
        <v>1313.2</v>
      </c>
      <c r="G3129" s="1" t="s">
        <v>14</v>
      </c>
      <c r="H3129" s="2">
        <v>46056</v>
      </c>
      <c r="I3129" s="1" t="s">
        <v>22</v>
      </c>
      <c r="J3129" s="1">
        <v>14.8</v>
      </c>
      <c r="K3129" s="1">
        <f>COUNTIF(A:A,bank_processed_transactions[[#This Row],[transaction_id]])</f>
        <v>1</v>
      </c>
    </row>
    <row r="3130" spans="1:11" x14ac:dyDescent="0.3">
      <c r="A3130" s="1" t="s">
        <v>4488</v>
      </c>
      <c r="B3130" s="2">
        <v>46025</v>
      </c>
      <c r="C3130" s="1" t="s">
        <v>1041</v>
      </c>
      <c r="D3130" s="1" t="s">
        <v>12</v>
      </c>
      <c r="E3130" s="1" t="s">
        <v>27</v>
      </c>
      <c r="F3130" s="1">
        <v>200.72</v>
      </c>
      <c r="G3130" s="1" t="s">
        <v>14</v>
      </c>
      <c r="H3130" s="2">
        <v>46026</v>
      </c>
      <c r="I3130" s="1" t="s">
        <v>22</v>
      </c>
      <c r="J3130" s="1">
        <v>3.2</v>
      </c>
      <c r="K3130" s="1">
        <f>COUNTIF(A:A,bank_processed_transactions[[#This Row],[transaction_id]])</f>
        <v>1</v>
      </c>
    </row>
    <row r="3131" spans="1:11" x14ac:dyDescent="0.3">
      <c r="A3131" s="1" t="s">
        <v>4653</v>
      </c>
      <c r="B3131" s="2">
        <v>46098</v>
      </c>
      <c r="C3131" s="1" t="s">
        <v>442</v>
      </c>
      <c r="D3131" s="1" t="s">
        <v>12</v>
      </c>
      <c r="E3131" s="1" t="s">
        <v>13</v>
      </c>
      <c r="F3131" s="1">
        <v>350.68</v>
      </c>
      <c r="G3131" s="1" t="s">
        <v>14</v>
      </c>
      <c r="H3131" s="2">
        <v>46101</v>
      </c>
      <c r="I3131" s="1" t="s">
        <v>15</v>
      </c>
      <c r="J3131" s="1">
        <v>23.2</v>
      </c>
      <c r="K3131" s="1">
        <f>COUNTIF(A:A,bank_processed_transactions[[#This Row],[transaction_id]])</f>
        <v>1</v>
      </c>
    </row>
    <row r="3132" spans="1:11" x14ac:dyDescent="0.3">
      <c r="A3132" s="1" t="s">
        <v>606</v>
      </c>
      <c r="B3132" s="2">
        <v>46110</v>
      </c>
      <c r="C3132" s="1" t="s">
        <v>607</v>
      </c>
      <c r="D3132" s="1" t="s">
        <v>12</v>
      </c>
      <c r="E3132" s="1" t="s">
        <v>21</v>
      </c>
      <c r="F3132" s="1">
        <v>13304.29</v>
      </c>
      <c r="G3132" s="1" t="s">
        <v>14</v>
      </c>
      <c r="H3132" s="2">
        <v>46113</v>
      </c>
      <c r="I3132" s="1" t="s">
        <v>28</v>
      </c>
      <c r="J3132" s="1">
        <v>16.3</v>
      </c>
      <c r="K3132" s="1">
        <f>COUNTIF(A:A,bank_processed_transactions[[#This Row],[transaction_id]])</f>
        <v>1</v>
      </c>
    </row>
    <row r="3133" spans="1:11" x14ac:dyDescent="0.3">
      <c r="A3133" s="1" t="s">
        <v>3995</v>
      </c>
      <c r="B3133" s="2">
        <v>46084</v>
      </c>
      <c r="C3133" s="1" t="s">
        <v>2268</v>
      </c>
      <c r="D3133" s="1" t="s">
        <v>35</v>
      </c>
      <c r="E3133" s="1" t="s">
        <v>13</v>
      </c>
      <c r="F3133" s="1">
        <v>3693.1</v>
      </c>
      <c r="G3133" s="1" t="s">
        <v>94</v>
      </c>
      <c r="H3133" s="2">
        <v>46084</v>
      </c>
      <c r="I3133" s="1" t="s">
        <v>28</v>
      </c>
      <c r="J3133" s="1">
        <v>18.399999999999999</v>
      </c>
      <c r="K3133" s="1">
        <f>COUNTIF(A:A,bank_processed_transactions[[#This Row],[transaction_id]])</f>
        <v>1</v>
      </c>
    </row>
    <row r="3134" spans="1:11" x14ac:dyDescent="0.3">
      <c r="A3134" s="1" t="s">
        <v>3455</v>
      </c>
      <c r="B3134" s="2">
        <v>46078</v>
      </c>
      <c r="C3134" s="1" t="s">
        <v>322</v>
      </c>
      <c r="D3134" s="1" t="s">
        <v>12</v>
      </c>
      <c r="E3134" s="1" t="s">
        <v>55</v>
      </c>
      <c r="F3134" s="1">
        <v>3290.83</v>
      </c>
      <c r="G3134" s="1" t="s">
        <v>14</v>
      </c>
      <c r="H3134" s="2">
        <v>46083</v>
      </c>
      <c r="I3134" s="1" t="s">
        <v>22</v>
      </c>
      <c r="J3134" s="1">
        <v>20.399999999999999</v>
      </c>
      <c r="K3134" s="1">
        <f>COUNTIF(A:A,bank_processed_transactions[[#This Row],[transaction_id]])</f>
        <v>1</v>
      </c>
    </row>
    <row r="3135" spans="1:11" x14ac:dyDescent="0.3">
      <c r="A3135" s="1" t="s">
        <v>1656</v>
      </c>
      <c r="B3135" s="2">
        <v>46041</v>
      </c>
      <c r="C3135" s="1" t="s">
        <v>1657</v>
      </c>
      <c r="D3135" s="1" t="s">
        <v>18</v>
      </c>
      <c r="E3135" s="1" t="s">
        <v>13</v>
      </c>
      <c r="F3135" s="1">
        <v>251.81</v>
      </c>
      <c r="G3135" s="1" t="s">
        <v>14</v>
      </c>
      <c r="H3135" s="2">
        <v>46042</v>
      </c>
      <c r="I3135" s="1" t="s">
        <v>15</v>
      </c>
      <c r="J3135" s="1">
        <v>3.3</v>
      </c>
      <c r="K3135" s="1">
        <f>COUNTIF(A:A,bank_processed_transactions[[#This Row],[transaction_id]])</f>
        <v>1</v>
      </c>
    </row>
    <row r="3136" spans="1:11" x14ac:dyDescent="0.3">
      <c r="A3136" s="1" t="s">
        <v>945</v>
      </c>
      <c r="B3136" s="2">
        <v>46095</v>
      </c>
      <c r="C3136" s="1" t="s">
        <v>645</v>
      </c>
      <c r="D3136" s="1" t="s">
        <v>12</v>
      </c>
      <c r="E3136" s="1" t="s">
        <v>13</v>
      </c>
      <c r="F3136" s="1">
        <v>2392.29</v>
      </c>
      <c r="G3136" s="1" t="s">
        <v>14</v>
      </c>
      <c r="H3136" s="2">
        <v>46098</v>
      </c>
      <c r="I3136" s="1" t="s">
        <v>22</v>
      </c>
      <c r="J3136" s="1">
        <v>16.399999999999999</v>
      </c>
      <c r="K3136" s="1">
        <f>COUNTIF(A:A,bank_processed_transactions[[#This Row],[transaction_id]])</f>
        <v>1</v>
      </c>
    </row>
    <row r="3137" spans="1:11" x14ac:dyDescent="0.3">
      <c r="A3137" s="1" t="s">
        <v>2156</v>
      </c>
      <c r="B3137" s="2">
        <v>46033</v>
      </c>
      <c r="C3137" s="1" t="s">
        <v>617</v>
      </c>
      <c r="D3137" s="1" t="s">
        <v>12</v>
      </c>
      <c r="E3137" s="1" t="s">
        <v>13</v>
      </c>
      <c r="F3137" s="1">
        <v>3685.36</v>
      </c>
      <c r="G3137" s="1" t="s">
        <v>94</v>
      </c>
      <c r="H3137" s="2">
        <v>46033</v>
      </c>
      <c r="I3137" s="1" t="s">
        <v>28</v>
      </c>
      <c r="J3137" s="1">
        <v>41.4</v>
      </c>
      <c r="K3137" s="1">
        <f>COUNTIF(A:A,bank_processed_transactions[[#This Row],[transaction_id]])</f>
        <v>1</v>
      </c>
    </row>
    <row r="3138" spans="1:11" x14ac:dyDescent="0.3">
      <c r="A3138" s="1" t="s">
        <v>4835</v>
      </c>
      <c r="B3138" s="2">
        <v>46106</v>
      </c>
      <c r="C3138" s="1" t="s">
        <v>1172</v>
      </c>
      <c r="D3138" s="1" t="s">
        <v>35</v>
      </c>
      <c r="E3138" s="1" t="s">
        <v>55</v>
      </c>
      <c r="F3138" s="1">
        <v>13403.01</v>
      </c>
      <c r="G3138" s="1" t="s">
        <v>14</v>
      </c>
      <c r="H3138" s="2">
        <v>46107</v>
      </c>
      <c r="I3138" s="1" t="s">
        <v>22</v>
      </c>
      <c r="J3138" s="1">
        <v>27.7</v>
      </c>
      <c r="K3138" s="1">
        <f>COUNTIF(A:A,bank_processed_transactions[[#This Row],[transaction_id]])</f>
        <v>1</v>
      </c>
    </row>
    <row r="3139" spans="1:11" x14ac:dyDescent="0.3">
      <c r="A3139" s="1" t="s">
        <v>3850</v>
      </c>
      <c r="B3139" s="2">
        <v>46098</v>
      </c>
      <c r="C3139" s="1" t="s">
        <v>1724</v>
      </c>
      <c r="D3139" s="1" t="s">
        <v>18</v>
      </c>
      <c r="E3139" s="1" t="s">
        <v>27</v>
      </c>
      <c r="F3139" s="1">
        <v>6026.25</v>
      </c>
      <c r="G3139" s="1" t="s">
        <v>89</v>
      </c>
      <c r="H3139" s="2">
        <v>46098</v>
      </c>
      <c r="I3139" s="1" t="s">
        <v>22</v>
      </c>
      <c r="J3139" s="1">
        <v>12.9</v>
      </c>
      <c r="K3139" s="1">
        <f>COUNTIF(A:A,bank_processed_transactions[[#This Row],[transaction_id]])</f>
        <v>1</v>
      </c>
    </row>
    <row r="3140" spans="1:11" x14ac:dyDescent="0.3">
      <c r="A3140" s="1" t="s">
        <v>1507</v>
      </c>
      <c r="B3140" s="2">
        <v>46075</v>
      </c>
      <c r="C3140" s="1" t="s">
        <v>1508</v>
      </c>
      <c r="D3140" s="1" t="s">
        <v>18</v>
      </c>
      <c r="E3140" s="1" t="s">
        <v>13</v>
      </c>
      <c r="F3140" s="1">
        <v>81511.009999999995</v>
      </c>
      <c r="G3140" s="1" t="s">
        <v>94</v>
      </c>
      <c r="H3140" s="2">
        <v>46078</v>
      </c>
      <c r="I3140" s="1" t="s">
        <v>15</v>
      </c>
      <c r="J3140" s="1">
        <v>59.9</v>
      </c>
      <c r="K3140" s="1">
        <f>COUNTIF(A:A,bank_processed_transactions[[#This Row],[transaction_id]])</f>
        <v>1</v>
      </c>
    </row>
    <row r="3141" spans="1:11" x14ac:dyDescent="0.3">
      <c r="A3141" s="1" t="s">
        <v>4063</v>
      </c>
      <c r="B3141" s="2">
        <v>46087</v>
      </c>
      <c r="C3141" s="1" t="s">
        <v>3227</v>
      </c>
      <c r="D3141" s="1" t="s">
        <v>12</v>
      </c>
      <c r="E3141" s="1" t="s">
        <v>13</v>
      </c>
      <c r="F3141" s="1">
        <v>6869.67</v>
      </c>
      <c r="G3141" s="1" t="s">
        <v>14</v>
      </c>
      <c r="H3141" s="2">
        <v>46088</v>
      </c>
      <c r="I3141" s="1" t="s">
        <v>15</v>
      </c>
      <c r="J3141" s="1">
        <v>14.1</v>
      </c>
      <c r="K3141" s="1">
        <f>COUNTIF(A:A,bank_processed_transactions[[#This Row],[transaction_id]])</f>
        <v>1</v>
      </c>
    </row>
    <row r="3142" spans="1:11" x14ac:dyDescent="0.3">
      <c r="A3142" s="1" t="s">
        <v>4470</v>
      </c>
      <c r="B3142" s="2">
        <v>46110</v>
      </c>
      <c r="C3142" s="1" t="s">
        <v>2386</v>
      </c>
      <c r="D3142" s="1" t="s">
        <v>18</v>
      </c>
      <c r="E3142" s="1" t="s">
        <v>21</v>
      </c>
      <c r="F3142" s="1">
        <v>4482.87</v>
      </c>
      <c r="G3142" s="1" t="s">
        <v>14</v>
      </c>
      <c r="H3142" s="2">
        <v>46113</v>
      </c>
      <c r="I3142" s="1" t="s">
        <v>28</v>
      </c>
      <c r="J3142" s="1">
        <v>4.5</v>
      </c>
      <c r="K3142" s="1">
        <f>COUNTIF(A:A,bank_processed_transactions[[#This Row],[transaction_id]])</f>
        <v>1</v>
      </c>
    </row>
    <row r="3143" spans="1:11" x14ac:dyDescent="0.3">
      <c r="A3143" s="1" t="s">
        <v>2572</v>
      </c>
      <c r="B3143" s="2">
        <v>46070</v>
      </c>
      <c r="C3143" s="1" t="s">
        <v>1221</v>
      </c>
      <c r="D3143" s="1" t="s">
        <v>66</v>
      </c>
      <c r="E3143" s="1" t="s">
        <v>21</v>
      </c>
      <c r="F3143" s="1">
        <v>3529.74</v>
      </c>
      <c r="G3143" s="1" t="s">
        <v>14</v>
      </c>
      <c r="H3143" s="2">
        <v>46072</v>
      </c>
      <c r="I3143" s="1" t="s">
        <v>22</v>
      </c>
      <c r="J3143" s="1">
        <v>33.700000000000003</v>
      </c>
      <c r="K3143" s="1">
        <f>COUNTIF(A:A,bank_processed_transactions[[#This Row],[transaction_id]])</f>
        <v>1</v>
      </c>
    </row>
    <row r="3144" spans="1:11" x14ac:dyDescent="0.3">
      <c r="A3144" s="1" t="s">
        <v>3791</v>
      </c>
      <c r="B3144" s="2">
        <v>46110</v>
      </c>
      <c r="C3144" s="1" t="s">
        <v>1718</v>
      </c>
      <c r="D3144" s="1" t="s">
        <v>12</v>
      </c>
      <c r="E3144" s="1" t="s">
        <v>13</v>
      </c>
      <c r="F3144" s="1">
        <v>2711.44</v>
      </c>
      <c r="G3144" s="1" t="s">
        <v>14</v>
      </c>
      <c r="H3144" s="2">
        <v>46111</v>
      </c>
      <c r="I3144" s="1" t="s">
        <v>15</v>
      </c>
      <c r="J3144" s="1">
        <v>28.5</v>
      </c>
      <c r="K3144" s="1">
        <f>COUNTIF(A:A,bank_processed_transactions[[#This Row],[transaction_id]])</f>
        <v>1</v>
      </c>
    </row>
    <row r="3145" spans="1:11" x14ac:dyDescent="0.3">
      <c r="A3145" s="1" t="s">
        <v>3861</v>
      </c>
      <c r="B3145" s="2">
        <v>46097</v>
      </c>
      <c r="C3145" s="1" t="s">
        <v>856</v>
      </c>
      <c r="D3145" s="1" t="s">
        <v>35</v>
      </c>
      <c r="E3145" s="1" t="s">
        <v>21</v>
      </c>
      <c r="F3145" s="1">
        <v>1712.71</v>
      </c>
      <c r="G3145" s="1" t="s">
        <v>14</v>
      </c>
      <c r="H3145" s="2">
        <v>46098</v>
      </c>
      <c r="I3145" s="1" t="s">
        <v>15</v>
      </c>
      <c r="J3145" s="1">
        <v>46.8</v>
      </c>
      <c r="K3145" s="1">
        <f>COUNTIF(A:A,bank_processed_transactions[[#This Row],[transaction_id]])</f>
        <v>1</v>
      </c>
    </row>
    <row r="3146" spans="1:11" x14ac:dyDescent="0.3">
      <c r="A3146" s="1" t="s">
        <v>4178</v>
      </c>
      <c r="B3146" s="2">
        <v>46068</v>
      </c>
      <c r="C3146" s="1" t="s">
        <v>1087</v>
      </c>
      <c r="D3146" s="1" t="s">
        <v>35</v>
      </c>
      <c r="E3146" s="1" t="s">
        <v>13</v>
      </c>
      <c r="F3146" s="1">
        <v>8877.7099999999991</v>
      </c>
      <c r="G3146" s="1" t="s">
        <v>14</v>
      </c>
      <c r="H3146" s="2">
        <v>46070</v>
      </c>
      <c r="I3146" s="1" t="s">
        <v>22</v>
      </c>
      <c r="J3146" s="1">
        <v>25.2</v>
      </c>
      <c r="K3146" s="1">
        <f>COUNTIF(A:A,bank_processed_transactions[[#This Row],[transaction_id]])</f>
        <v>1</v>
      </c>
    </row>
    <row r="3147" spans="1:11" x14ac:dyDescent="0.3">
      <c r="A3147" s="1" t="s">
        <v>3194</v>
      </c>
      <c r="B3147" s="2">
        <v>46106</v>
      </c>
      <c r="C3147" s="1" t="s">
        <v>1595</v>
      </c>
      <c r="D3147" s="1" t="s">
        <v>18</v>
      </c>
      <c r="E3147" s="1" t="s">
        <v>13</v>
      </c>
      <c r="F3147" s="1">
        <v>2213.08</v>
      </c>
      <c r="G3147" s="1" t="s">
        <v>14</v>
      </c>
      <c r="H3147" s="2">
        <v>46107</v>
      </c>
      <c r="I3147" s="1" t="s">
        <v>15</v>
      </c>
      <c r="J3147" s="1">
        <v>25.6</v>
      </c>
      <c r="K3147" s="1">
        <f>COUNTIF(A:A,bank_processed_transactions[[#This Row],[transaction_id]])</f>
        <v>1</v>
      </c>
    </row>
    <row r="3148" spans="1:11" x14ac:dyDescent="0.3">
      <c r="A3148" s="1" t="s">
        <v>3550</v>
      </c>
      <c r="B3148" s="2">
        <v>46107</v>
      </c>
      <c r="C3148" s="1" t="s">
        <v>173</v>
      </c>
      <c r="D3148" s="1" t="s">
        <v>18</v>
      </c>
      <c r="E3148" s="1" t="s">
        <v>55</v>
      </c>
      <c r="F3148" s="1">
        <v>21040.45</v>
      </c>
      <c r="G3148" s="1" t="s">
        <v>14</v>
      </c>
      <c r="H3148" s="2">
        <v>46107</v>
      </c>
      <c r="I3148" s="1" t="s">
        <v>15</v>
      </c>
      <c r="J3148" s="1">
        <v>48.9</v>
      </c>
      <c r="K3148" s="1">
        <f>COUNTIF(A:A,bank_processed_transactions[[#This Row],[transaction_id]])</f>
        <v>1</v>
      </c>
    </row>
    <row r="3149" spans="1:11" x14ac:dyDescent="0.3">
      <c r="A3149" s="1" t="s">
        <v>1483</v>
      </c>
      <c r="B3149" s="2">
        <v>46053</v>
      </c>
      <c r="C3149" s="1" t="s">
        <v>1041</v>
      </c>
      <c r="D3149" s="1" t="s">
        <v>12</v>
      </c>
      <c r="E3149" s="1" t="s">
        <v>21</v>
      </c>
      <c r="F3149" s="1">
        <v>2518.1999999999998</v>
      </c>
      <c r="G3149" s="1" t="s">
        <v>14</v>
      </c>
      <c r="H3149" s="2">
        <v>46055</v>
      </c>
      <c r="I3149" s="1" t="s">
        <v>28</v>
      </c>
      <c r="J3149" s="1">
        <v>20.9</v>
      </c>
      <c r="K3149" s="1">
        <f>COUNTIF(A:A,bank_processed_transactions[[#This Row],[transaction_id]])</f>
        <v>1</v>
      </c>
    </row>
    <row r="3150" spans="1:11" x14ac:dyDescent="0.3">
      <c r="A3150" s="1" t="s">
        <v>4147</v>
      </c>
      <c r="B3150" s="2">
        <v>46099</v>
      </c>
      <c r="C3150" s="1" t="s">
        <v>1892</v>
      </c>
      <c r="D3150" s="1" t="s">
        <v>12</v>
      </c>
      <c r="E3150" s="1" t="s">
        <v>55</v>
      </c>
      <c r="F3150" s="1">
        <v>1597.48</v>
      </c>
      <c r="G3150" s="1" t="s">
        <v>14</v>
      </c>
      <c r="H3150" s="2">
        <v>46101</v>
      </c>
      <c r="I3150" s="1" t="s">
        <v>22</v>
      </c>
      <c r="J3150" s="1">
        <v>9.5</v>
      </c>
      <c r="K3150" s="1">
        <f>COUNTIF(A:A,bank_processed_transactions[[#This Row],[transaction_id]])</f>
        <v>1</v>
      </c>
    </row>
    <row r="3151" spans="1:11" x14ac:dyDescent="0.3">
      <c r="A3151" s="1" t="s">
        <v>3245</v>
      </c>
      <c r="B3151" s="2">
        <v>46028</v>
      </c>
      <c r="C3151" s="1" t="s">
        <v>1918</v>
      </c>
      <c r="D3151" s="1" t="s">
        <v>18</v>
      </c>
      <c r="E3151" s="1" t="s">
        <v>55</v>
      </c>
      <c r="F3151" s="1">
        <v>3268.46</v>
      </c>
      <c r="G3151" s="1" t="s">
        <v>94</v>
      </c>
      <c r="H3151" s="2">
        <v>46029</v>
      </c>
      <c r="I3151" s="1" t="s">
        <v>15</v>
      </c>
      <c r="J3151" s="1">
        <v>44.7</v>
      </c>
      <c r="K3151" s="1">
        <f>COUNTIF(A:A,bank_processed_transactions[[#This Row],[transaction_id]])</f>
        <v>1</v>
      </c>
    </row>
    <row r="3152" spans="1:11" x14ac:dyDescent="0.3">
      <c r="A3152" s="1" t="s">
        <v>3061</v>
      </c>
      <c r="B3152" s="2">
        <v>46099</v>
      </c>
      <c r="C3152" s="1" t="s">
        <v>105</v>
      </c>
      <c r="D3152" s="1" t="s">
        <v>18</v>
      </c>
      <c r="E3152" s="1" t="s">
        <v>21</v>
      </c>
      <c r="F3152" s="1">
        <v>127216.34</v>
      </c>
      <c r="G3152" s="1" t="s">
        <v>14</v>
      </c>
      <c r="H3152" s="2">
        <v>46099</v>
      </c>
      <c r="I3152" s="1" t="s">
        <v>15</v>
      </c>
      <c r="J3152" s="1">
        <v>15.9</v>
      </c>
      <c r="K3152" s="1">
        <f>COUNTIF(A:A,bank_processed_transactions[[#This Row],[transaction_id]])</f>
        <v>1</v>
      </c>
    </row>
    <row r="3153" spans="1:11" x14ac:dyDescent="0.3">
      <c r="A3153" s="1" t="s">
        <v>1809</v>
      </c>
      <c r="B3153" s="2">
        <v>46077</v>
      </c>
      <c r="C3153" s="1" t="s">
        <v>1019</v>
      </c>
      <c r="D3153" s="1" t="s">
        <v>12</v>
      </c>
      <c r="E3153" s="1" t="s">
        <v>13</v>
      </c>
      <c r="F3153" s="1">
        <v>16387.91</v>
      </c>
      <c r="G3153" s="1" t="s">
        <v>14</v>
      </c>
      <c r="H3153" s="2">
        <v>46082</v>
      </c>
      <c r="I3153" s="1" t="s">
        <v>22</v>
      </c>
      <c r="J3153" s="1">
        <v>36.299999999999997</v>
      </c>
      <c r="K3153" s="1">
        <f>COUNTIF(A:A,bank_processed_transactions[[#This Row],[transaction_id]])</f>
        <v>1</v>
      </c>
    </row>
    <row r="3154" spans="1:11" x14ac:dyDescent="0.3">
      <c r="A3154" s="1" t="s">
        <v>4738</v>
      </c>
      <c r="B3154" s="2">
        <v>46099</v>
      </c>
      <c r="C3154" s="1" t="s">
        <v>1853</v>
      </c>
      <c r="D3154" s="1" t="s">
        <v>35</v>
      </c>
      <c r="E3154" s="1" t="s">
        <v>27</v>
      </c>
      <c r="F3154" s="1">
        <v>13348.68</v>
      </c>
      <c r="G3154" s="1" t="s">
        <v>14</v>
      </c>
      <c r="H3154" s="2">
        <v>46100</v>
      </c>
      <c r="I3154" s="1" t="s">
        <v>22</v>
      </c>
      <c r="J3154" s="1">
        <v>5.8</v>
      </c>
      <c r="K3154" s="1">
        <f>COUNTIF(A:A,bank_processed_transactions[[#This Row],[transaction_id]])</f>
        <v>1</v>
      </c>
    </row>
    <row r="3155" spans="1:11" x14ac:dyDescent="0.3">
      <c r="A3155" s="1" t="s">
        <v>4617</v>
      </c>
      <c r="B3155" s="2">
        <v>46034</v>
      </c>
      <c r="C3155" s="1" t="s">
        <v>520</v>
      </c>
      <c r="D3155" s="1" t="s">
        <v>12</v>
      </c>
      <c r="E3155" s="1" t="s">
        <v>27</v>
      </c>
      <c r="F3155" s="1">
        <v>2803.83</v>
      </c>
      <c r="G3155" s="1" t="s">
        <v>89</v>
      </c>
      <c r="H3155" s="2">
        <v>46035</v>
      </c>
      <c r="I3155" s="1" t="s">
        <v>15</v>
      </c>
      <c r="J3155" s="1">
        <v>15</v>
      </c>
      <c r="K3155" s="1">
        <f>COUNTIF(A:A,bank_processed_transactions[[#This Row],[transaction_id]])</f>
        <v>1</v>
      </c>
    </row>
    <row r="3156" spans="1:11" x14ac:dyDescent="0.3">
      <c r="A3156" s="1" t="s">
        <v>4337</v>
      </c>
      <c r="B3156" s="2">
        <v>46099</v>
      </c>
      <c r="C3156" s="1" t="s">
        <v>1515</v>
      </c>
      <c r="D3156" s="1" t="s">
        <v>12</v>
      </c>
      <c r="E3156" s="1" t="s">
        <v>21</v>
      </c>
      <c r="F3156" s="1">
        <v>7306.3</v>
      </c>
      <c r="G3156" s="1" t="s">
        <v>14</v>
      </c>
      <c r="H3156" s="2">
        <v>46099</v>
      </c>
      <c r="I3156" s="1" t="s">
        <v>15</v>
      </c>
      <c r="J3156" s="1">
        <v>22.2</v>
      </c>
      <c r="K3156" s="1">
        <f>COUNTIF(A:A,bank_processed_transactions[[#This Row],[transaction_id]])</f>
        <v>1</v>
      </c>
    </row>
    <row r="3157" spans="1:11" x14ac:dyDescent="0.3">
      <c r="A3157" s="1" t="s">
        <v>2248</v>
      </c>
      <c r="B3157" s="2">
        <v>46103</v>
      </c>
      <c r="C3157" s="1" t="s">
        <v>286</v>
      </c>
      <c r="D3157" s="1" t="s">
        <v>35</v>
      </c>
      <c r="E3157" s="1" t="s">
        <v>21</v>
      </c>
      <c r="F3157" s="1">
        <v>4114.3900000000003</v>
      </c>
      <c r="G3157" s="1" t="s">
        <v>14</v>
      </c>
      <c r="H3157" s="2">
        <v>46105</v>
      </c>
      <c r="I3157" s="1" t="s">
        <v>22</v>
      </c>
      <c r="J3157" s="1">
        <v>11.3</v>
      </c>
      <c r="K3157" s="1">
        <f>COUNTIF(A:A,bank_processed_transactions[[#This Row],[transaction_id]])</f>
        <v>1</v>
      </c>
    </row>
    <row r="3158" spans="1:11" x14ac:dyDescent="0.3">
      <c r="A3158" s="1" t="s">
        <v>1775</v>
      </c>
      <c r="B3158" s="2">
        <v>46040</v>
      </c>
      <c r="C3158" s="1" t="s">
        <v>1776</v>
      </c>
      <c r="D3158" s="1" t="s">
        <v>12</v>
      </c>
      <c r="E3158" s="1" t="s">
        <v>27</v>
      </c>
      <c r="F3158" s="1">
        <v>6416.84</v>
      </c>
      <c r="G3158" s="1" t="s">
        <v>14</v>
      </c>
      <c r="H3158" s="2">
        <v>46042</v>
      </c>
      <c r="I3158" s="1" t="s">
        <v>22</v>
      </c>
      <c r="J3158" s="1">
        <v>39.9</v>
      </c>
      <c r="K3158" s="1">
        <f>COUNTIF(A:A,bank_processed_transactions[[#This Row],[transaction_id]])</f>
        <v>1</v>
      </c>
    </row>
    <row r="3159" spans="1:11" x14ac:dyDescent="0.3">
      <c r="A3159" s="1" t="s">
        <v>4724</v>
      </c>
      <c r="B3159" s="2">
        <v>46052</v>
      </c>
      <c r="C3159" s="1" t="s">
        <v>767</v>
      </c>
      <c r="D3159" s="1" t="s">
        <v>18</v>
      </c>
      <c r="E3159" s="1" t="s">
        <v>21</v>
      </c>
      <c r="F3159" s="1">
        <v>15334.65</v>
      </c>
      <c r="G3159" s="1" t="s">
        <v>14</v>
      </c>
      <c r="H3159" s="2">
        <v>46054</v>
      </c>
      <c r="I3159" s="1" t="s">
        <v>28</v>
      </c>
      <c r="J3159" s="1">
        <v>46.3</v>
      </c>
      <c r="K3159" s="1">
        <f>COUNTIF(A:A,bank_processed_transactions[[#This Row],[transaction_id]])</f>
        <v>1</v>
      </c>
    </row>
    <row r="3160" spans="1:11" x14ac:dyDescent="0.3">
      <c r="A3160" s="1" t="s">
        <v>4175</v>
      </c>
      <c r="B3160" s="2">
        <v>46033</v>
      </c>
      <c r="C3160" s="1" t="s">
        <v>159</v>
      </c>
      <c r="D3160" s="1" t="s">
        <v>35</v>
      </c>
      <c r="E3160" s="1" t="s">
        <v>27</v>
      </c>
      <c r="F3160" s="1">
        <v>10160.91</v>
      </c>
      <c r="G3160" s="1" t="s">
        <v>14</v>
      </c>
      <c r="H3160" s="2">
        <v>46034</v>
      </c>
      <c r="I3160" s="1" t="s">
        <v>22</v>
      </c>
      <c r="J3160" s="1">
        <v>12.1</v>
      </c>
      <c r="K3160" s="1">
        <f>COUNTIF(A:A,bank_processed_transactions[[#This Row],[transaction_id]])</f>
        <v>1</v>
      </c>
    </row>
    <row r="3161" spans="1:11" x14ac:dyDescent="0.3">
      <c r="A3161" s="1" t="s">
        <v>4920</v>
      </c>
      <c r="B3161" s="2">
        <v>46103</v>
      </c>
      <c r="C3161" s="1" t="s">
        <v>4921</v>
      </c>
      <c r="D3161" s="1" t="s">
        <v>66</v>
      </c>
      <c r="E3161" s="1" t="s">
        <v>13</v>
      </c>
      <c r="F3161" s="1">
        <v>1919.88</v>
      </c>
      <c r="G3161" s="1" t="s">
        <v>14</v>
      </c>
      <c r="H3161" s="2">
        <v>46104</v>
      </c>
      <c r="I3161" s="1" t="s">
        <v>15</v>
      </c>
      <c r="J3161" s="1">
        <v>35.1</v>
      </c>
      <c r="K3161" s="1">
        <f>COUNTIF(A:A,bank_processed_transactions[[#This Row],[transaction_id]])</f>
        <v>1</v>
      </c>
    </row>
    <row r="3162" spans="1:11" x14ac:dyDescent="0.3">
      <c r="A3162" s="1" t="s">
        <v>1252</v>
      </c>
      <c r="B3162" s="2">
        <v>46082</v>
      </c>
      <c r="C3162" s="1" t="s">
        <v>253</v>
      </c>
      <c r="D3162" s="1" t="s">
        <v>12</v>
      </c>
      <c r="E3162" s="1" t="s">
        <v>13</v>
      </c>
      <c r="F3162" s="1">
        <v>24383.34</v>
      </c>
      <c r="G3162" s="1" t="s">
        <v>14</v>
      </c>
      <c r="H3162" s="2">
        <v>46085</v>
      </c>
      <c r="I3162" s="1" t="s">
        <v>15</v>
      </c>
      <c r="J3162" s="1">
        <v>39.1</v>
      </c>
      <c r="K3162" s="1">
        <f>COUNTIF(A:A,bank_processed_transactions[[#This Row],[transaction_id]])</f>
        <v>1</v>
      </c>
    </row>
    <row r="3163" spans="1:11" x14ac:dyDescent="0.3">
      <c r="A3163" s="1" t="s">
        <v>4137</v>
      </c>
      <c r="B3163" s="2">
        <v>46060</v>
      </c>
      <c r="C3163" s="1" t="s">
        <v>3779</v>
      </c>
      <c r="D3163" s="1" t="s">
        <v>12</v>
      </c>
      <c r="E3163" s="1" t="s">
        <v>27</v>
      </c>
      <c r="F3163" s="1">
        <v>1646.48</v>
      </c>
      <c r="G3163" s="1" t="s">
        <v>14</v>
      </c>
      <c r="H3163" s="2">
        <v>46060</v>
      </c>
      <c r="I3163" s="1" t="s">
        <v>15</v>
      </c>
      <c r="J3163" s="1">
        <v>33</v>
      </c>
      <c r="K3163" s="1">
        <f>COUNTIF(A:A,bank_processed_transactions[[#This Row],[transaction_id]])</f>
        <v>1</v>
      </c>
    </row>
    <row r="3164" spans="1:11" x14ac:dyDescent="0.3">
      <c r="A3164" s="1" t="s">
        <v>4573</v>
      </c>
      <c r="B3164" s="2">
        <v>46023</v>
      </c>
      <c r="C3164" s="1" t="s">
        <v>1503</v>
      </c>
      <c r="D3164" s="1" t="s">
        <v>66</v>
      </c>
      <c r="E3164" s="1" t="s">
        <v>21</v>
      </c>
      <c r="F3164" s="1">
        <v>580.76</v>
      </c>
      <c r="G3164" s="1" t="s">
        <v>14</v>
      </c>
      <c r="H3164" s="2">
        <v>46028</v>
      </c>
      <c r="I3164" s="1" t="s">
        <v>28</v>
      </c>
      <c r="J3164" s="1">
        <v>37.6</v>
      </c>
      <c r="K3164" s="1">
        <f>COUNTIF(A:A,bank_processed_transactions[[#This Row],[transaction_id]])</f>
        <v>1</v>
      </c>
    </row>
    <row r="3165" spans="1:11" x14ac:dyDescent="0.3">
      <c r="A3165" s="1" t="s">
        <v>4419</v>
      </c>
      <c r="B3165" s="2">
        <v>46101</v>
      </c>
      <c r="C3165" s="1" t="s">
        <v>1595</v>
      </c>
      <c r="D3165" s="1" t="s">
        <v>35</v>
      </c>
      <c r="E3165" s="1" t="s">
        <v>13</v>
      </c>
      <c r="F3165" s="1">
        <v>1785.34</v>
      </c>
      <c r="G3165" s="1" t="s">
        <v>14</v>
      </c>
      <c r="H3165" s="2">
        <v>46101</v>
      </c>
      <c r="I3165" s="1" t="s">
        <v>22</v>
      </c>
      <c r="J3165" s="1">
        <v>52.7</v>
      </c>
      <c r="K3165" s="1">
        <f>COUNTIF(A:A,bank_processed_transactions[[#This Row],[transaction_id]])</f>
        <v>1</v>
      </c>
    </row>
    <row r="3166" spans="1:11" x14ac:dyDescent="0.3">
      <c r="A3166" s="1" t="s">
        <v>2590</v>
      </c>
      <c r="B3166" s="2">
        <v>46091</v>
      </c>
      <c r="C3166" s="1" t="s">
        <v>84</v>
      </c>
      <c r="D3166" s="1" t="s">
        <v>12</v>
      </c>
      <c r="E3166" s="1" t="s">
        <v>13</v>
      </c>
      <c r="F3166" s="1">
        <v>1568.53</v>
      </c>
      <c r="G3166" s="1" t="s">
        <v>14</v>
      </c>
      <c r="H3166" s="2">
        <v>46091</v>
      </c>
      <c r="I3166" s="1" t="s">
        <v>15</v>
      </c>
      <c r="J3166" s="1">
        <v>31.6</v>
      </c>
      <c r="K3166" s="1">
        <f>COUNTIF(A:A,bank_processed_transactions[[#This Row],[transaction_id]])</f>
        <v>1</v>
      </c>
    </row>
    <row r="3167" spans="1:11" x14ac:dyDescent="0.3">
      <c r="A3167" s="1" t="s">
        <v>1757</v>
      </c>
      <c r="B3167" s="2">
        <v>46071</v>
      </c>
      <c r="C3167" s="1" t="s">
        <v>981</v>
      </c>
      <c r="D3167" s="1" t="s">
        <v>18</v>
      </c>
      <c r="E3167" s="1" t="s">
        <v>27</v>
      </c>
      <c r="F3167" s="1">
        <v>1482.71</v>
      </c>
      <c r="G3167" s="1" t="s">
        <v>14</v>
      </c>
      <c r="H3167" s="2">
        <v>46074</v>
      </c>
      <c r="I3167" s="1" t="s">
        <v>15</v>
      </c>
      <c r="J3167" s="1">
        <v>6</v>
      </c>
      <c r="K3167" s="1">
        <f>COUNTIF(A:A,bank_processed_transactions[[#This Row],[transaction_id]])</f>
        <v>1</v>
      </c>
    </row>
    <row r="3168" spans="1:11" x14ac:dyDescent="0.3">
      <c r="A3168" s="1" t="s">
        <v>230</v>
      </c>
      <c r="B3168" s="2">
        <v>46078</v>
      </c>
      <c r="C3168" s="1" t="s">
        <v>231</v>
      </c>
      <c r="D3168" s="1" t="s">
        <v>12</v>
      </c>
      <c r="E3168" s="1" t="s">
        <v>21</v>
      </c>
      <c r="F3168" s="1">
        <v>9343</v>
      </c>
      <c r="G3168" s="1" t="s">
        <v>14</v>
      </c>
      <c r="H3168" s="2">
        <v>46081</v>
      </c>
      <c r="I3168" s="1" t="s">
        <v>15</v>
      </c>
      <c r="J3168" s="1">
        <v>3.4</v>
      </c>
      <c r="K3168" s="1">
        <f>COUNTIF(A:A,bank_processed_transactions[[#This Row],[transaction_id]])</f>
        <v>1</v>
      </c>
    </row>
    <row r="3169" spans="1:11" x14ac:dyDescent="0.3">
      <c r="A3169" s="1" t="s">
        <v>175</v>
      </c>
      <c r="B3169" s="2">
        <v>46094</v>
      </c>
      <c r="C3169" s="1" t="s">
        <v>96</v>
      </c>
      <c r="D3169" s="1" t="s">
        <v>66</v>
      </c>
      <c r="E3169" s="1" t="s">
        <v>27</v>
      </c>
      <c r="F3169" s="1">
        <v>2886.97</v>
      </c>
      <c r="G3169" s="1" t="s">
        <v>14</v>
      </c>
      <c r="H3169" s="2">
        <v>46095</v>
      </c>
      <c r="I3169" s="1" t="s">
        <v>22</v>
      </c>
      <c r="J3169" s="1">
        <v>25.8</v>
      </c>
      <c r="K3169" s="1">
        <f>COUNTIF(A:A,bank_processed_transactions[[#This Row],[transaction_id]])</f>
        <v>1</v>
      </c>
    </row>
    <row r="3170" spans="1:11" x14ac:dyDescent="0.3">
      <c r="A3170" s="1" t="s">
        <v>3667</v>
      </c>
      <c r="B3170" s="2">
        <v>46074</v>
      </c>
      <c r="C3170" s="1" t="s">
        <v>1432</v>
      </c>
      <c r="D3170" s="1" t="s">
        <v>35</v>
      </c>
      <c r="E3170" s="1" t="s">
        <v>27</v>
      </c>
      <c r="F3170" s="1">
        <v>21655.79</v>
      </c>
      <c r="G3170" s="1" t="s">
        <v>94</v>
      </c>
      <c r="H3170" s="2">
        <v>46074</v>
      </c>
      <c r="I3170" s="1" t="s">
        <v>22</v>
      </c>
      <c r="J3170" s="1">
        <v>29.7</v>
      </c>
      <c r="K3170" s="1">
        <f>COUNTIF(A:A,bank_processed_transactions[[#This Row],[transaction_id]])</f>
        <v>1</v>
      </c>
    </row>
    <row r="3171" spans="1:11" x14ac:dyDescent="0.3">
      <c r="A3171" s="1" t="s">
        <v>3636</v>
      </c>
      <c r="B3171" s="2">
        <v>46038</v>
      </c>
      <c r="C3171" s="1" t="s">
        <v>3637</v>
      </c>
      <c r="D3171" s="1" t="s">
        <v>12</v>
      </c>
      <c r="E3171" s="1" t="s">
        <v>27</v>
      </c>
      <c r="F3171" s="1">
        <v>5632.06</v>
      </c>
      <c r="G3171" s="1" t="s">
        <v>14</v>
      </c>
      <c r="H3171" s="2">
        <v>46039</v>
      </c>
      <c r="I3171" s="1" t="s">
        <v>28</v>
      </c>
      <c r="J3171" s="1">
        <v>4.5</v>
      </c>
      <c r="K3171" s="1">
        <f>COUNTIF(A:A,bank_processed_transactions[[#This Row],[transaction_id]])</f>
        <v>1</v>
      </c>
    </row>
    <row r="3172" spans="1:11" x14ac:dyDescent="0.3">
      <c r="A3172" s="1" t="s">
        <v>4480</v>
      </c>
      <c r="B3172" s="2">
        <v>46069</v>
      </c>
      <c r="C3172" s="1" t="s">
        <v>2542</v>
      </c>
      <c r="D3172" s="1" t="s">
        <v>12</v>
      </c>
      <c r="E3172" s="1" t="s">
        <v>27</v>
      </c>
      <c r="F3172" s="1">
        <v>7189.31</v>
      </c>
      <c r="G3172" s="1" t="s">
        <v>14</v>
      </c>
      <c r="H3172" s="2">
        <v>46072</v>
      </c>
      <c r="I3172" s="1" t="s">
        <v>15</v>
      </c>
      <c r="J3172" s="1">
        <v>6.3</v>
      </c>
      <c r="K3172" s="1">
        <f>COUNTIF(A:A,bank_processed_transactions[[#This Row],[transaction_id]])</f>
        <v>1</v>
      </c>
    </row>
    <row r="3173" spans="1:11" x14ac:dyDescent="0.3">
      <c r="A3173" s="1" t="s">
        <v>3288</v>
      </c>
      <c r="B3173" s="2">
        <v>46087</v>
      </c>
      <c r="C3173" s="1" t="s">
        <v>389</v>
      </c>
      <c r="D3173" s="1" t="s">
        <v>66</v>
      </c>
      <c r="E3173" s="1" t="s">
        <v>13</v>
      </c>
      <c r="F3173" s="1">
        <v>4759.46</v>
      </c>
      <c r="G3173" s="1" t="s">
        <v>14</v>
      </c>
      <c r="H3173" s="2">
        <v>46088</v>
      </c>
      <c r="I3173" s="1" t="s">
        <v>22</v>
      </c>
      <c r="J3173" s="1">
        <v>33.799999999999997</v>
      </c>
      <c r="K3173" s="1">
        <f>COUNTIF(A:A,bank_processed_transactions[[#This Row],[transaction_id]])</f>
        <v>1</v>
      </c>
    </row>
    <row r="3174" spans="1:11" x14ac:dyDescent="0.3">
      <c r="A3174" s="1" t="s">
        <v>1152</v>
      </c>
      <c r="B3174" s="2">
        <v>46097</v>
      </c>
      <c r="C3174" s="1" t="s">
        <v>531</v>
      </c>
      <c r="D3174" s="1" t="s">
        <v>66</v>
      </c>
      <c r="E3174" s="1" t="s">
        <v>27</v>
      </c>
      <c r="F3174" s="1">
        <v>1603.73</v>
      </c>
      <c r="G3174" s="1" t="s">
        <v>89</v>
      </c>
      <c r="H3174" s="2">
        <v>46100</v>
      </c>
      <c r="I3174" s="1" t="s">
        <v>22</v>
      </c>
      <c r="J3174" s="1">
        <v>39.700000000000003</v>
      </c>
      <c r="K3174" s="1">
        <f>COUNTIF(A:A,bank_processed_transactions[[#This Row],[transaction_id]])</f>
        <v>1</v>
      </c>
    </row>
    <row r="3175" spans="1:11" x14ac:dyDescent="0.3">
      <c r="A3175" s="1" t="s">
        <v>2213</v>
      </c>
      <c r="B3175" s="2">
        <v>46071</v>
      </c>
      <c r="C3175" s="1" t="s">
        <v>2214</v>
      </c>
      <c r="D3175" s="1" t="s">
        <v>12</v>
      </c>
      <c r="E3175" s="1" t="s">
        <v>21</v>
      </c>
      <c r="F3175" s="1">
        <v>24478.68</v>
      </c>
      <c r="G3175" s="1" t="s">
        <v>14</v>
      </c>
      <c r="H3175" s="2">
        <v>46071</v>
      </c>
      <c r="I3175" s="1" t="s">
        <v>15</v>
      </c>
      <c r="J3175" s="1">
        <v>34</v>
      </c>
      <c r="K3175" s="1">
        <f>COUNTIF(A:A,bank_processed_transactions[[#This Row],[transaction_id]])</f>
        <v>1</v>
      </c>
    </row>
    <row r="3176" spans="1:11" x14ac:dyDescent="0.3">
      <c r="A3176" s="1" t="s">
        <v>3398</v>
      </c>
      <c r="B3176" s="2">
        <v>46068</v>
      </c>
      <c r="C3176" s="1" t="s">
        <v>2261</v>
      </c>
      <c r="D3176" s="1" t="s">
        <v>12</v>
      </c>
      <c r="E3176" s="1" t="s">
        <v>21</v>
      </c>
      <c r="F3176" s="1">
        <v>5593.5</v>
      </c>
      <c r="G3176" s="1" t="s">
        <v>14</v>
      </c>
      <c r="H3176" s="2">
        <v>46070</v>
      </c>
      <c r="I3176" s="1" t="s">
        <v>15</v>
      </c>
      <c r="J3176" s="1">
        <v>12.4</v>
      </c>
      <c r="K3176" s="1">
        <f>COUNTIF(A:A,bank_processed_transactions[[#This Row],[transaction_id]])</f>
        <v>1</v>
      </c>
    </row>
    <row r="3177" spans="1:11" x14ac:dyDescent="0.3">
      <c r="A3177" s="1" t="s">
        <v>4607</v>
      </c>
      <c r="B3177" s="2">
        <v>46097</v>
      </c>
      <c r="C3177" s="1" t="s">
        <v>2365</v>
      </c>
      <c r="D3177" s="1" t="s">
        <v>12</v>
      </c>
      <c r="E3177" s="1" t="s">
        <v>27</v>
      </c>
      <c r="F3177" s="1">
        <v>3897.82</v>
      </c>
      <c r="G3177" s="1" t="s">
        <v>94</v>
      </c>
      <c r="H3177" s="2">
        <v>46100</v>
      </c>
      <c r="I3177" s="1" t="s">
        <v>28</v>
      </c>
      <c r="J3177" s="1">
        <v>45</v>
      </c>
      <c r="K3177" s="1">
        <f>COUNTIF(A:A,bank_processed_transactions[[#This Row],[transaction_id]])</f>
        <v>1</v>
      </c>
    </row>
    <row r="3178" spans="1:11" x14ac:dyDescent="0.3">
      <c r="A3178" s="1" t="s">
        <v>2933</v>
      </c>
      <c r="B3178" s="2">
        <v>46037</v>
      </c>
      <c r="C3178" s="1" t="s">
        <v>732</v>
      </c>
      <c r="D3178" s="1" t="s">
        <v>12</v>
      </c>
      <c r="E3178" s="1" t="s">
        <v>13</v>
      </c>
      <c r="F3178" s="1">
        <v>495.98</v>
      </c>
      <c r="G3178" s="1" t="s">
        <v>14</v>
      </c>
      <c r="H3178" s="2">
        <v>46040</v>
      </c>
      <c r="I3178" s="1" t="s">
        <v>15</v>
      </c>
      <c r="J3178" s="1">
        <v>16.7</v>
      </c>
      <c r="K3178" s="1">
        <f>COUNTIF(A:A,bank_processed_transactions[[#This Row],[transaction_id]])</f>
        <v>1</v>
      </c>
    </row>
    <row r="3179" spans="1:11" x14ac:dyDescent="0.3">
      <c r="A3179" s="1" t="s">
        <v>4806</v>
      </c>
      <c r="B3179" s="2">
        <v>46024</v>
      </c>
      <c r="C3179" s="1" t="s">
        <v>913</v>
      </c>
      <c r="D3179" s="1" t="s">
        <v>18</v>
      </c>
      <c r="E3179" s="1" t="s">
        <v>55</v>
      </c>
      <c r="F3179" s="1">
        <v>8071.51</v>
      </c>
      <c r="G3179" s="1" t="s">
        <v>14</v>
      </c>
      <c r="H3179" s="2">
        <v>46025</v>
      </c>
      <c r="I3179" s="1" t="s">
        <v>22</v>
      </c>
      <c r="J3179" s="1">
        <v>20.100000000000001</v>
      </c>
      <c r="K3179" s="1">
        <f>COUNTIF(A:A,bank_processed_transactions[[#This Row],[transaction_id]])</f>
        <v>1</v>
      </c>
    </row>
    <row r="3180" spans="1:11" x14ac:dyDescent="0.3">
      <c r="A3180" s="1" t="s">
        <v>3320</v>
      </c>
      <c r="B3180" s="2">
        <v>46064</v>
      </c>
      <c r="C3180" s="1" t="s">
        <v>746</v>
      </c>
      <c r="D3180" s="1" t="s">
        <v>12</v>
      </c>
      <c r="E3180" s="1" t="s">
        <v>21</v>
      </c>
      <c r="F3180" s="1">
        <v>41422.46</v>
      </c>
      <c r="G3180" s="1" t="s">
        <v>14</v>
      </c>
      <c r="H3180" s="2">
        <v>46066</v>
      </c>
      <c r="I3180" s="1" t="s">
        <v>22</v>
      </c>
      <c r="J3180" s="1">
        <v>28.2</v>
      </c>
      <c r="K3180" s="1">
        <f>COUNTIF(A:A,bank_processed_transactions[[#This Row],[transaction_id]])</f>
        <v>1</v>
      </c>
    </row>
    <row r="3181" spans="1:11" x14ac:dyDescent="0.3">
      <c r="A3181" s="1" t="s">
        <v>2417</v>
      </c>
      <c r="B3181" s="2">
        <v>46111</v>
      </c>
      <c r="C3181" s="1" t="s">
        <v>1823</v>
      </c>
      <c r="D3181" s="1" t="s">
        <v>35</v>
      </c>
      <c r="E3181" s="1" t="s">
        <v>21</v>
      </c>
      <c r="F3181" s="1">
        <v>16780.009999999998</v>
      </c>
      <c r="G3181" s="1" t="s">
        <v>94</v>
      </c>
      <c r="H3181" s="2">
        <v>46111</v>
      </c>
      <c r="I3181" s="1" t="s">
        <v>28</v>
      </c>
      <c r="J3181" s="1">
        <v>27.2</v>
      </c>
      <c r="K3181" s="1">
        <f>COUNTIF(A:A,bank_processed_transactions[[#This Row],[transaction_id]])</f>
        <v>1</v>
      </c>
    </row>
    <row r="3182" spans="1:11" x14ac:dyDescent="0.3">
      <c r="A3182" s="1" t="s">
        <v>2620</v>
      </c>
      <c r="B3182" s="2">
        <v>46073</v>
      </c>
      <c r="C3182" s="1" t="s">
        <v>1399</v>
      </c>
      <c r="D3182" s="1" t="s">
        <v>66</v>
      </c>
      <c r="E3182" s="1" t="s">
        <v>13</v>
      </c>
      <c r="F3182" s="1">
        <v>2770.67</v>
      </c>
      <c r="G3182" s="1" t="s">
        <v>14</v>
      </c>
      <c r="H3182" s="2">
        <v>46074</v>
      </c>
      <c r="I3182" s="1" t="s">
        <v>28</v>
      </c>
      <c r="J3182" s="1">
        <v>18.3</v>
      </c>
      <c r="K3182" s="1">
        <f>COUNTIF(A:A,bank_processed_transactions[[#This Row],[transaction_id]])</f>
        <v>1</v>
      </c>
    </row>
    <row r="3183" spans="1:11" x14ac:dyDescent="0.3">
      <c r="A3183" s="1" t="s">
        <v>865</v>
      </c>
      <c r="B3183" s="2">
        <v>46062</v>
      </c>
      <c r="C3183" s="1" t="s">
        <v>43</v>
      </c>
      <c r="D3183" s="1" t="s">
        <v>12</v>
      </c>
      <c r="E3183" s="1" t="s">
        <v>13</v>
      </c>
      <c r="F3183" s="1">
        <v>28306.77</v>
      </c>
      <c r="G3183" s="1" t="s">
        <v>14</v>
      </c>
      <c r="H3183" s="2">
        <v>46064</v>
      </c>
      <c r="I3183" s="1" t="s">
        <v>15</v>
      </c>
      <c r="J3183" s="1">
        <v>39.1</v>
      </c>
      <c r="K3183" s="1">
        <f>COUNTIF(A:A,bank_processed_transactions[[#This Row],[transaction_id]])</f>
        <v>1</v>
      </c>
    </row>
    <row r="3184" spans="1:11" x14ac:dyDescent="0.3">
      <c r="A3184" s="1" t="s">
        <v>3257</v>
      </c>
      <c r="B3184" s="2">
        <v>46060</v>
      </c>
      <c r="C3184" s="1" t="s">
        <v>360</v>
      </c>
      <c r="D3184" s="1" t="s">
        <v>66</v>
      </c>
      <c r="E3184" s="1" t="s">
        <v>55</v>
      </c>
      <c r="F3184" s="1">
        <v>2570.62</v>
      </c>
      <c r="G3184" s="1" t="s">
        <v>14</v>
      </c>
      <c r="H3184" s="2">
        <v>46062</v>
      </c>
      <c r="I3184" s="1" t="s">
        <v>15</v>
      </c>
      <c r="J3184" s="1">
        <v>14.7</v>
      </c>
      <c r="K3184" s="1">
        <f>COUNTIF(A:A,bank_processed_transactions[[#This Row],[transaction_id]])</f>
        <v>1</v>
      </c>
    </row>
    <row r="3185" spans="1:11" x14ac:dyDescent="0.3">
      <c r="A3185" s="1" t="s">
        <v>2443</v>
      </c>
      <c r="B3185" s="2">
        <v>46073</v>
      </c>
      <c r="C3185" s="1" t="s">
        <v>2444</v>
      </c>
      <c r="D3185" s="1" t="s">
        <v>12</v>
      </c>
      <c r="E3185" s="1" t="s">
        <v>21</v>
      </c>
      <c r="F3185" s="1">
        <v>2103.25</v>
      </c>
      <c r="G3185" s="1" t="s">
        <v>14</v>
      </c>
      <c r="H3185" s="2">
        <v>46075</v>
      </c>
      <c r="I3185" s="1" t="s">
        <v>15</v>
      </c>
      <c r="J3185" s="1">
        <v>18</v>
      </c>
      <c r="K3185" s="1">
        <f>COUNTIF(A:A,bank_processed_transactions[[#This Row],[transaction_id]])</f>
        <v>1</v>
      </c>
    </row>
    <row r="3186" spans="1:11" x14ac:dyDescent="0.3">
      <c r="A3186" s="1" t="s">
        <v>3828</v>
      </c>
      <c r="B3186" s="2">
        <v>46095</v>
      </c>
      <c r="C3186" s="1" t="s">
        <v>1087</v>
      </c>
      <c r="D3186" s="1" t="s">
        <v>12</v>
      </c>
      <c r="E3186" s="1" t="s">
        <v>21</v>
      </c>
      <c r="F3186" s="1">
        <v>1854.05</v>
      </c>
      <c r="G3186" s="1" t="s">
        <v>14</v>
      </c>
      <c r="H3186" s="2">
        <v>46098</v>
      </c>
      <c r="I3186" s="1" t="s">
        <v>15</v>
      </c>
      <c r="J3186" s="1">
        <v>11.1</v>
      </c>
      <c r="K3186" s="1">
        <f>COUNTIF(A:A,bank_processed_transactions[[#This Row],[transaction_id]])</f>
        <v>1</v>
      </c>
    </row>
    <row r="3187" spans="1:11" x14ac:dyDescent="0.3">
      <c r="A3187" s="1" t="s">
        <v>4707</v>
      </c>
      <c r="B3187" s="2">
        <v>46092</v>
      </c>
      <c r="C3187" s="1" t="s">
        <v>1336</v>
      </c>
      <c r="D3187" s="1" t="s">
        <v>12</v>
      </c>
      <c r="E3187" s="1" t="s">
        <v>27</v>
      </c>
      <c r="F3187" s="1">
        <v>13614.15</v>
      </c>
      <c r="G3187" s="1" t="s">
        <v>14</v>
      </c>
      <c r="H3187" s="2">
        <v>46095</v>
      </c>
      <c r="I3187" s="1" t="s">
        <v>15</v>
      </c>
      <c r="J3187" s="1">
        <v>49.7</v>
      </c>
      <c r="K3187" s="1">
        <f>COUNTIF(A:A,bank_processed_transactions[[#This Row],[transaction_id]])</f>
        <v>1</v>
      </c>
    </row>
    <row r="3188" spans="1:11" x14ac:dyDescent="0.3">
      <c r="A3188" s="1" t="s">
        <v>4325</v>
      </c>
      <c r="B3188" s="2">
        <v>46084</v>
      </c>
      <c r="C3188" s="1" t="s">
        <v>1778</v>
      </c>
      <c r="D3188" s="1" t="s">
        <v>66</v>
      </c>
      <c r="E3188" s="1" t="s">
        <v>13</v>
      </c>
      <c r="F3188" s="1">
        <v>2153.48</v>
      </c>
      <c r="G3188" s="1" t="s">
        <v>14</v>
      </c>
      <c r="H3188" s="2">
        <v>46087</v>
      </c>
      <c r="I3188" s="1" t="s">
        <v>22</v>
      </c>
      <c r="J3188" s="1">
        <v>25.5</v>
      </c>
      <c r="K3188" s="1">
        <f>COUNTIF(A:A,bank_processed_transactions[[#This Row],[transaction_id]])</f>
        <v>1</v>
      </c>
    </row>
    <row r="3189" spans="1:11" x14ac:dyDescent="0.3">
      <c r="A3189" s="1" t="s">
        <v>1872</v>
      </c>
      <c r="B3189" s="2">
        <v>46028</v>
      </c>
      <c r="C3189" s="1" t="s">
        <v>417</v>
      </c>
      <c r="D3189" s="1" t="s">
        <v>66</v>
      </c>
      <c r="E3189" s="1" t="s">
        <v>21</v>
      </c>
      <c r="F3189" s="1">
        <v>362.54</v>
      </c>
      <c r="G3189" s="1" t="s">
        <v>14</v>
      </c>
      <c r="H3189" s="2">
        <v>46029</v>
      </c>
      <c r="I3189" s="1" t="s">
        <v>22</v>
      </c>
      <c r="J3189" s="1">
        <v>53.8</v>
      </c>
      <c r="K3189" s="1">
        <f>COUNTIF(A:A,bank_processed_transactions[[#This Row],[transaction_id]])</f>
        <v>1</v>
      </c>
    </row>
    <row r="3190" spans="1:11" x14ac:dyDescent="0.3">
      <c r="A3190" s="1" t="s">
        <v>4539</v>
      </c>
      <c r="B3190" s="2">
        <v>46049</v>
      </c>
      <c r="C3190" s="1" t="s">
        <v>580</v>
      </c>
      <c r="D3190" s="1" t="s">
        <v>12</v>
      </c>
      <c r="E3190" s="1" t="s">
        <v>55</v>
      </c>
      <c r="F3190" s="1">
        <v>8030.56</v>
      </c>
      <c r="G3190" s="1" t="s">
        <v>94</v>
      </c>
      <c r="H3190" s="2">
        <v>46052</v>
      </c>
      <c r="I3190" s="1" t="s">
        <v>15</v>
      </c>
      <c r="J3190" s="1">
        <v>36.9</v>
      </c>
      <c r="K3190" s="1">
        <f>COUNTIF(A:A,bank_processed_transactions[[#This Row],[transaction_id]])</f>
        <v>1</v>
      </c>
    </row>
    <row r="3191" spans="1:11" x14ac:dyDescent="0.3">
      <c r="A3191" s="1" t="s">
        <v>2089</v>
      </c>
      <c r="B3191" s="2">
        <v>46105</v>
      </c>
      <c r="C3191" s="1" t="s">
        <v>2082</v>
      </c>
      <c r="D3191" s="1" t="s">
        <v>12</v>
      </c>
      <c r="E3191" s="1" t="s">
        <v>13</v>
      </c>
      <c r="F3191" s="1">
        <v>7483.27</v>
      </c>
      <c r="G3191" s="1" t="s">
        <v>14</v>
      </c>
      <c r="H3191" s="2">
        <v>46106</v>
      </c>
      <c r="I3191" s="1" t="s">
        <v>28</v>
      </c>
      <c r="J3191" s="1">
        <v>23.9</v>
      </c>
      <c r="K3191" s="1">
        <f>COUNTIF(A:A,bank_processed_transactions[[#This Row],[transaction_id]])</f>
        <v>1</v>
      </c>
    </row>
    <row r="3192" spans="1:11" x14ac:dyDescent="0.3">
      <c r="A3192" s="1" t="s">
        <v>1690</v>
      </c>
      <c r="B3192" s="2">
        <v>46111</v>
      </c>
      <c r="C3192" s="1" t="s">
        <v>1243</v>
      </c>
      <c r="D3192" s="1" t="s">
        <v>12</v>
      </c>
      <c r="E3192" s="1" t="s">
        <v>27</v>
      </c>
      <c r="F3192" s="1">
        <v>15086.77</v>
      </c>
      <c r="G3192" s="1" t="s">
        <v>14</v>
      </c>
      <c r="H3192" s="2">
        <v>46113</v>
      </c>
      <c r="I3192" s="1" t="s">
        <v>22</v>
      </c>
      <c r="J3192" s="1">
        <v>24.9</v>
      </c>
      <c r="K3192" s="1">
        <f>COUNTIF(A:A,bank_processed_transactions[[#This Row],[transaction_id]])</f>
        <v>1</v>
      </c>
    </row>
    <row r="3193" spans="1:11" x14ac:dyDescent="0.3">
      <c r="A3193" s="1" t="s">
        <v>989</v>
      </c>
      <c r="B3193" s="2">
        <v>46036</v>
      </c>
      <c r="C3193" s="1" t="s">
        <v>880</v>
      </c>
      <c r="D3193" s="1" t="s">
        <v>46</v>
      </c>
      <c r="E3193" s="1" t="s">
        <v>27</v>
      </c>
      <c r="F3193" s="1">
        <v>9601.3799999999992</v>
      </c>
      <c r="G3193" s="1" t="s">
        <v>14</v>
      </c>
      <c r="H3193" s="2">
        <v>46039</v>
      </c>
      <c r="I3193" s="1" t="s">
        <v>15</v>
      </c>
      <c r="J3193" s="1">
        <v>28.6</v>
      </c>
      <c r="K3193" s="1">
        <f>COUNTIF(A:A,bank_processed_transactions[[#This Row],[transaction_id]])</f>
        <v>1</v>
      </c>
    </row>
    <row r="3194" spans="1:11" x14ac:dyDescent="0.3">
      <c r="A3194" s="1" t="s">
        <v>3728</v>
      </c>
      <c r="B3194" s="2">
        <v>46054</v>
      </c>
      <c r="C3194" s="1" t="s">
        <v>484</v>
      </c>
      <c r="D3194" s="1" t="s">
        <v>12</v>
      </c>
      <c r="E3194" s="1" t="s">
        <v>21</v>
      </c>
      <c r="F3194" s="1">
        <v>1204.6500000000001</v>
      </c>
      <c r="G3194" s="1" t="s">
        <v>94</v>
      </c>
      <c r="H3194" s="2">
        <v>46057</v>
      </c>
      <c r="I3194" s="1" t="s">
        <v>28</v>
      </c>
      <c r="J3194" s="1">
        <v>29.3</v>
      </c>
      <c r="K3194" s="1">
        <f>COUNTIF(A:A,bank_processed_transactions[[#This Row],[transaction_id]])</f>
        <v>1</v>
      </c>
    </row>
    <row r="3195" spans="1:11" x14ac:dyDescent="0.3">
      <c r="A3195" s="1" t="s">
        <v>4424</v>
      </c>
      <c r="B3195" s="2">
        <v>46036</v>
      </c>
      <c r="C3195" s="1" t="s">
        <v>991</v>
      </c>
      <c r="D3195" s="1" t="s">
        <v>35</v>
      </c>
      <c r="E3195" s="1" t="s">
        <v>13</v>
      </c>
      <c r="F3195" s="1">
        <v>21383.68</v>
      </c>
      <c r="G3195" s="1" t="s">
        <v>14</v>
      </c>
      <c r="H3195" s="2">
        <v>46036</v>
      </c>
      <c r="I3195" s="1" t="s">
        <v>15</v>
      </c>
      <c r="J3195" s="1">
        <v>18</v>
      </c>
      <c r="K3195" s="1">
        <f>COUNTIF(A:A,bank_processed_transactions[[#This Row],[transaction_id]])</f>
        <v>1</v>
      </c>
    </row>
    <row r="3196" spans="1:11" x14ac:dyDescent="0.3">
      <c r="A3196" s="1" t="s">
        <v>2409</v>
      </c>
      <c r="B3196" s="2">
        <v>46108</v>
      </c>
      <c r="C3196" s="1" t="s">
        <v>607</v>
      </c>
      <c r="D3196" s="1" t="s">
        <v>12</v>
      </c>
      <c r="E3196" s="1" t="s">
        <v>21</v>
      </c>
      <c r="F3196" s="1">
        <v>2794</v>
      </c>
      <c r="G3196" s="1" t="s">
        <v>14</v>
      </c>
      <c r="H3196" s="2">
        <v>46108</v>
      </c>
      <c r="I3196" s="1" t="s">
        <v>22</v>
      </c>
      <c r="J3196" s="1">
        <v>31.8</v>
      </c>
      <c r="K3196" s="1">
        <f>COUNTIF(A:A,bank_processed_transactions[[#This Row],[transaction_id]])</f>
        <v>1</v>
      </c>
    </row>
    <row r="3197" spans="1:11" x14ac:dyDescent="0.3">
      <c r="A3197" s="1" t="s">
        <v>2470</v>
      </c>
      <c r="B3197" s="2">
        <v>46064</v>
      </c>
      <c r="C3197" s="1" t="s">
        <v>1013</v>
      </c>
      <c r="D3197" s="1" t="s">
        <v>18</v>
      </c>
      <c r="E3197" s="1" t="s">
        <v>27</v>
      </c>
      <c r="F3197" s="1">
        <v>3955.08</v>
      </c>
      <c r="G3197" s="1" t="s">
        <v>14</v>
      </c>
      <c r="H3197" s="2">
        <v>46066</v>
      </c>
      <c r="I3197" s="1" t="s">
        <v>22</v>
      </c>
      <c r="J3197" s="1">
        <v>7.2</v>
      </c>
      <c r="K3197" s="1">
        <f>COUNTIF(A:A,bank_processed_transactions[[#This Row],[transaction_id]])</f>
        <v>1</v>
      </c>
    </row>
    <row r="3198" spans="1:11" x14ac:dyDescent="0.3">
      <c r="A3198" s="1" t="s">
        <v>3718</v>
      </c>
      <c r="B3198" s="2">
        <v>46030</v>
      </c>
      <c r="C3198" s="1" t="s">
        <v>1443</v>
      </c>
      <c r="D3198" s="1" t="s">
        <v>12</v>
      </c>
      <c r="E3198" s="1" t="s">
        <v>13</v>
      </c>
      <c r="F3198" s="1">
        <v>3655.11</v>
      </c>
      <c r="G3198" s="1" t="s">
        <v>14</v>
      </c>
      <c r="H3198" s="2">
        <v>46030</v>
      </c>
      <c r="I3198" s="1" t="s">
        <v>28</v>
      </c>
      <c r="J3198" s="1">
        <v>26.5</v>
      </c>
      <c r="K3198" s="1">
        <f>COUNTIF(A:A,bank_processed_transactions[[#This Row],[transaction_id]])</f>
        <v>1</v>
      </c>
    </row>
    <row r="3199" spans="1:11" x14ac:dyDescent="0.3">
      <c r="A3199" s="1" t="s">
        <v>3924</v>
      </c>
      <c r="B3199" s="2">
        <v>46079</v>
      </c>
      <c r="C3199" s="1" t="s">
        <v>484</v>
      </c>
      <c r="D3199" s="1" t="s">
        <v>66</v>
      </c>
      <c r="E3199" s="1" t="s">
        <v>21</v>
      </c>
      <c r="F3199" s="1">
        <v>8637.7099999999991</v>
      </c>
      <c r="G3199" s="1" t="s">
        <v>14</v>
      </c>
      <c r="H3199" s="2">
        <v>46082</v>
      </c>
      <c r="I3199" s="1" t="s">
        <v>15</v>
      </c>
      <c r="J3199" s="1">
        <v>15.9</v>
      </c>
      <c r="K3199" s="1">
        <f>COUNTIF(A:A,bank_processed_transactions[[#This Row],[transaction_id]])</f>
        <v>1</v>
      </c>
    </row>
    <row r="3200" spans="1:11" x14ac:dyDescent="0.3">
      <c r="A3200" s="1" t="s">
        <v>4569</v>
      </c>
      <c r="B3200" s="2">
        <v>46036</v>
      </c>
      <c r="C3200" s="1" t="s">
        <v>529</v>
      </c>
      <c r="D3200" s="1" t="s">
        <v>12</v>
      </c>
      <c r="E3200" s="1" t="s">
        <v>27</v>
      </c>
      <c r="F3200" s="1">
        <v>1255.73</v>
      </c>
      <c r="G3200" s="1" t="s">
        <v>14</v>
      </c>
      <c r="H3200" s="2">
        <v>46036</v>
      </c>
      <c r="I3200" s="1" t="s">
        <v>15</v>
      </c>
      <c r="J3200" s="1">
        <v>18.2</v>
      </c>
      <c r="K3200" s="1">
        <f>COUNTIF(A:A,bank_processed_transactions[[#This Row],[transaction_id]])</f>
        <v>1</v>
      </c>
    </row>
    <row r="3201" spans="1:11" x14ac:dyDescent="0.3">
      <c r="A3201" s="1" t="s">
        <v>4185</v>
      </c>
      <c r="B3201" s="2">
        <v>46058</v>
      </c>
      <c r="C3201" s="1" t="s">
        <v>1609</v>
      </c>
      <c r="D3201" s="1" t="s">
        <v>35</v>
      </c>
      <c r="E3201" s="1" t="s">
        <v>21</v>
      </c>
      <c r="F3201" s="1">
        <v>13371.48</v>
      </c>
      <c r="G3201" s="1" t="s">
        <v>14</v>
      </c>
      <c r="H3201" s="2">
        <v>46060</v>
      </c>
      <c r="I3201" s="1" t="s">
        <v>28</v>
      </c>
      <c r="J3201" s="1">
        <v>37.799999999999997</v>
      </c>
      <c r="K3201" s="1">
        <f>COUNTIF(A:A,bank_processed_transactions[[#This Row],[transaction_id]])</f>
        <v>1</v>
      </c>
    </row>
    <row r="3202" spans="1:11" x14ac:dyDescent="0.3">
      <c r="A3202" s="1" t="s">
        <v>3009</v>
      </c>
      <c r="B3202" s="2">
        <v>46080</v>
      </c>
      <c r="C3202" s="1" t="s">
        <v>1600</v>
      </c>
      <c r="D3202" s="1" t="s">
        <v>12</v>
      </c>
      <c r="E3202" s="1" t="s">
        <v>27</v>
      </c>
      <c r="F3202" s="1">
        <v>3815.5</v>
      </c>
      <c r="G3202" s="1" t="s">
        <v>89</v>
      </c>
      <c r="H3202" s="2">
        <v>46081</v>
      </c>
      <c r="I3202" s="1" t="s">
        <v>22</v>
      </c>
      <c r="J3202" s="1">
        <v>12.1</v>
      </c>
      <c r="K3202" s="1">
        <f>COUNTIF(A:A,bank_processed_transactions[[#This Row],[transaction_id]])</f>
        <v>2</v>
      </c>
    </row>
    <row r="3203" spans="1:11" x14ac:dyDescent="0.3">
      <c r="A3203" s="1" t="s">
        <v>3009</v>
      </c>
      <c r="B3203" s="2">
        <v>46080</v>
      </c>
      <c r="C3203" s="1" t="s">
        <v>1600</v>
      </c>
      <c r="D3203" s="1" t="s">
        <v>12</v>
      </c>
      <c r="E3203" s="1" t="s">
        <v>27</v>
      </c>
      <c r="F3203" s="1">
        <v>3815.5</v>
      </c>
      <c r="G3203" s="1" t="s">
        <v>89</v>
      </c>
      <c r="H3203" s="2">
        <v>46080</v>
      </c>
      <c r="I3203" s="1" t="s">
        <v>22</v>
      </c>
      <c r="J3203" s="1">
        <v>12.1</v>
      </c>
      <c r="K3203" s="1">
        <f>COUNTIF(A:A,bank_processed_transactions[[#This Row],[transaction_id]])</f>
        <v>2</v>
      </c>
    </row>
    <row r="3204" spans="1:11" x14ac:dyDescent="0.3">
      <c r="A3204" s="1" t="s">
        <v>1869</v>
      </c>
      <c r="B3204" s="2">
        <v>46036</v>
      </c>
      <c r="C3204" s="1" t="s">
        <v>1870</v>
      </c>
      <c r="D3204" s="1" t="s">
        <v>12</v>
      </c>
      <c r="E3204" s="1" t="s">
        <v>21</v>
      </c>
      <c r="F3204" s="1">
        <v>1596.24</v>
      </c>
      <c r="G3204" s="1" t="s">
        <v>14</v>
      </c>
      <c r="H3204" s="2">
        <v>46036</v>
      </c>
      <c r="I3204" s="1" t="s">
        <v>15</v>
      </c>
      <c r="J3204" s="1">
        <v>136</v>
      </c>
      <c r="K3204" s="1">
        <f>COUNTIF(A:A,bank_processed_transactions[[#This Row],[transaction_id]])</f>
        <v>1</v>
      </c>
    </row>
    <row r="3205" spans="1:11" x14ac:dyDescent="0.3">
      <c r="A3205" s="1" t="s">
        <v>1011</v>
      </c>
      <c r="B3205" s="2">
        <v>46075</v>
      </c>
      <c r="C3205" s="1" t="s">
        <v>650</v>
      </c>
      <c r="D3205" s="1" t="s">
        <v>66</v>
      </c>
      <c r="E3205" s="1" t="s">
        <v>21</v>
      </c>
      <c r="F3205" s="1">
        <v>9031.09</v>
      </c>
      <c r="G3205" s="1" t="s">
        <v>14</v>
      </c>
      <c r="H3205" s="2">
        <v>46075</v>
      </c>
      <c r="I3205" s="1" t="s">
        <v>15</v>
      </c>
      <c r="J3205" s="1">
        <v>36.200000000000003</v>
      </c>
      <c r="K3205" s="1">
        <f>COUNTIF(A:A,bank_processed_transactions[[#This Row],[transaction_id]])</f>
        <v>1</v>
      </c>
    </row>
    <row r="3206" spans="1:11" x14ac:dyDescent="0.3">
      <c r="A3206" s="1" t="s">
        <v>3504</v>
      </c>
      <c r="B3206" s="2">
        <v>46096</v>
      </c>
      <c r="C3206" s="1" t="s">
        <v>1281</v>
      </c>
      <c r="D3206" s="1" t="s">
        <v>35</v>
      </c>
      <c r="E3206" s="1" t="s">
        <v>13</v>
      </c>
      <c r="F3206" s="1">
        <v>1997.79</v>
      </c>
      <c r="G3206" s="1" t="s">
        <v>14</v>
      </c>
      <c r="H3206" s="2">
        <v>46098</v>
      </c>
      <c r="I3206" s="1" t="s">
        <v>22</v>
      </c>
      <c r="J3206" s="1">
        <v>72.7</v>
      </c>
      <c r="K3206" s="1">
        <f>COUNTIF(A:A,bank_processed_transactions[[#This Row],[transaction_id]])</f>
        <v>1</v>
      </c>
    </row>
    <row r="3207" spans="1:11" x14ac:dyDescent="0.3">
      <c r="A3207" s="1" t="s">
        <v>4628</v>
      </c>
      <c r="B3207" s="2">
        <v>46087</v>
      </c>
      <c r="C3207" s="1" t="s">
        <v>2342</v>
      </c>
      <c r="D3207" s="1" t="s">
        <v>12</v>
      </c>
      <c r="E3207" s="1" t="s">
        <v>13</v>
      </c>
      <c r="F3207" s="1">
        <v>11992.7</v>
      </c>
      <c r="G3207" s="1" t="s">
        <v>14</v>
      </c>
      <c r="H3207" s="2">
        <v>46088</v>
      </c>
      <c r="I3207" s="1" t="s">
        <v>22</v>
      </c>
      <c r="J3207" s="1">
        <v>31.6</v>
      </c>
      <c r="K3207" s="1">
        <f>COUNTIF(A:A,bank_processed_transactions[[#This Row],[transaction_id]])</f>
        <v>1</v>
      </c>
    </row>
    <row r="3208" spans="1:11" x14ac:dyDescent="0.3">
      <c r="A3208" s="1" t="s">
        <v>3374</v>
      </c>
      <c r="B3208" s="2">
        <v>46052</v>
      </c>
      <c r="C3208" s="1" t="s">
        <v>2328</v>
      </c>
      <c r="D3208" s="1" t="s">
        <v>18</v>
      </c>
      <c r="E3208" s="1" t="s">
        <v>55</v>
      </c>
      <c r="F3208" s="1">
        <v>1534.94</v>
      </c>
      <c r="G3208" s="1" t="s">
        <v>89</v>
      </c>
      <c r="H3208" s="2">
        <v>46057</v>
      </c>
      <c r="I3208" s="1" t="s">
        <v>15</v>
      </c>
      <c r="J3208" s="1">
        <v>33</v>
      </c>
      <c r="K3208" s="1">
        <f>COUNTIF(A:A,bank_processed_transactions[[#This Row],[transaction_id]])</f>
        <v>1</v>
      </c>
    </row>
    <row r="3209" spans="1:11" x14ac:dyDescent="0.3">
      <c r="A3209" s="1" t="s">
        <v>1111</v>
      </c>
      <c r="B3209" s="2">
        <v>46023</v>
      </c>
      <c r="C3209" s="1" t="s">
        <v>1112</v>
      </c>
      <c r="D3209" s="1" t="s">
        <v>18</v>
      </c>
      <c r="E3209" s="1" t="s">
        <v>27</v>
      </c>
      <c r="F3209" s="1">
        <v>9529.0300000000007</v>
      </c>
      <c r="G3209" s="1" t="s">
        <v>14</v>
      </c>
      <c r="H3209" s="2">
        <v>46024</v>
      </c>
      <c r="I3209" s="1" t="s">
        <v>22</v>
      </c>
      <c r="J3209" s="1">
        <v>25.9</v>
      </c>
      <c r="K3209" s="1">
        <f>COUNTIF(A:A,bank_processed_transactions[[#This Row],[transaction_id]])</f>
        <v>1</v>
      </c>
    </row>
    <row r="3210" spans="1:11" x14ac:dyDescent="0.3">
      <c r="A3210" s="1" t="s">
        <v>3231</v>
      </c>
      <c r="B3210" s="2">
        <v>46061</v>
      </c>
      <c r="C3210" s="1" t="s">
        <v>80</v>
      </c>
      <c r="D3210" s="1" t="s">
        <v>66</v>
      </c>
      <c r="E3210" s="1" t="s">
        <v>13</v>
      </c>
      <c r="F3210" s="1">
        <v>1958.6</v>
      </c>
      <c r="G3210" s="1" t="s">
        <v>14</v>
      </c>
      <c r="H3210" s="2">
        <v>46063</v>
      </c>
      <c r="I3210" s="1" t="s">
        <v>15</v>
      </c>
      <c r="J3210" s="1">
        <v>10.199999999999999</v>
      </c>
      <c r="K3210" s="1">
        <f>COUNTIF(A:A,bank_processed_transactions[[#This Row],[transaction_id]])</f>
        <v>1</v>
      </c>
    </row>
    <row r="3211" spans="1:11" x14ac:dyDescent="0.3">
      <c r="A3211" s="1" t="s">
        <v>4413</v>
      </c>
      <c r="B3211" s="2">
        <v>46108</v>
      </c>
      <c r="C3211" s="1" t="s">
        <v>981</v>
      </c>
      <c r="D3211" s="1" t="s">
        <v>66</v>
      </c>
      <c r="E3211" s="1" t="s">
        <v>21</v>
      </c>
      <c r="F3211" s="1">
        <v>4510.21</v>
      </c>
      <c r="G3211" s="1" t="s">
        <v>14</v>
      </c>
      <c r="H3211" s="2">
        <v>46110</v>
      </c>
      <c r="I3211" s="1" t="s">
        <v>15</v>
      </c>
      <c r="J3211" s="1">
        <v>35.9</v>
      </c>
      <c r="K3211" s="1">
        <f>COUNTIF(A:A,bank_processed_transactions[[#This Row],[transaction_id]])</f>
        <v>1</v>
      </c>
    </row>
    <row r="3212" spans="1:11" x14ac:dyDescent="0.3">
      <c r="A3212" s="1" t="s">
        <v>4512</v>
      </c>
      <c r="B3212" s="2">
        <v>46047</v>
      </c>
      <c r="C3212" s="1" t="s">
        <v>1046</v>
      </c>
      <c r="D3212" s="1" t="s">
        <v>66</v>
      </c>
      <c r="E3212" s="1" t="s">
        <v>21</v>
      </c>
      <c r="F3212" s="1">
        <v>41148.57</v>
      </c>
      <c r="G3212" s="1" t="s">
        <v>14</v>
      </c>
      <c r="H3212" s="2">
        <v>46048</v>
      </c>
      <c r="I3212" s="1" t="s">
        <v>28</v>
      </c>
      <c r="J3212" s="1">
        <v>25.3</v>
      </c>
      <c r="K3212" s="1">
        <f>COUNTIF(A:A,bank_processed_transactions[[#This Row],[transaction_id]])</f>
        <v>1</v>
      </c>
    </row>
    <row r="3213" spans="1:11" x14ac:dyDescent="0.3">
      <c r="A3213" s="1" t="s">
        <v>2170</v>
      </c>
      <c r="B3213" s="2">
        <v>46029</v>
      </c>
      <c r="C3213" s="1" t="s">
        <v>781</v>
      </c>
      <c r="D3213" s="1" t="s">
        <v>35</v>
      </c>
      <c r="E3213" s="1" t="s">
        <v>55</v>
      </c>
      <c r="F3213" s="1">
        <v>24195.95</v>
      </c>
      <c r="G3213" s="1" t="s">
        <v>14</v>
      </c>
      <c r="H3213" s="2">
        <v>46029</v>
      </c>
      <c r="I3213" s="1" t="s">
        <v>22</v>
      </c>
      <c r="J3213" s="1">
        <v>8</v>
      </c>
      <c r="K3213" s="1">
        <f>COUNTIF(A:A,bank_processed_transactions[[#This Row],[transaction_id]])</f>
        <v>1</v>
      </c>
    </row>
    <row r="3214" spans="1:11" x14ac:dyDescent="0.3">
      <c r="A3214" s="1" t="s">
        <v>4144</v>
      </c>
      <c r="B3214" s="2">
        <v>46071</v>
      </c>
      <c r="C3214" s="1" t="s">
        <v>2244</v>
      </c>
      <c r="D3214" s="1" t="s">
        <v>35</v>
      </c>
      <c r="E3214" s="1" t="s">
        <v>21</v>
      </c>
      <c r="F3214" s="1">
        <v>4021.17</v>
      </c>
      <c r="G3214" s="1" t="s">
        <v>14</v>
      </c>
      <c r="H3214" s="2">
        <v>46073</v>
      </c>
      <c r="I3214" s="1" t="s">
        <v>22</v>
      </c>
      <c r="J3214" s="1">
        <v>60.5</v>
      </c>
      <c r="K3214" s="1">
        <f>COUNTIF(A:A,bank_processed_transactions[[#This Row],[transaction_id]])</f>
        <v>1</v>
      </c>
    </row>
    <row r="3215" spans="1:11" x14ac:dyDescent="0.3">
      <c r="A3215" s="1" t="s">
        <v>2247</v>
      </c>
      <c r="B3215" s="2">
        <v>46102</v>
      </c>
      <c r="C3215" s="1" t="s">
        <v>575</v>
      </c>
      <c r="D3215" s="1" t="s">
        <v>66</v>
      </c>
      <c r="E3215" s="1" t="s">
        <v>27</v>
      </c>
      <c r="F3215" s="1">
        <v>5555.75</v>
      </c>
      <c r="G3215" s="1" t="s">
        <v>14</v>
      </c>
      <c r="H3215" s="2">
        <v>46102</v>
      </c>
      <c r="I3215" s="1" t="s">
        <v>15</v>
      </c>
      <c r="J3215" s="1">
        <v>11.6</v>
      </c>
      <c r="K3215" s="1">
        <f>COUNTIF(A:A,bank_processed_transactions[[#This Row],[transaction_id]])</f>
        <v>1</v>
      </c>
    </row>
    <row r="3216" spans="1:11" x14ac:dyDescent="0.3">
      <c r="A3216" s="1" t="s">
        <v>2223</v>
      </c>
      <c r="B3216" s="2">
        <v>46111</v>
      </c>
      <c r="C3216" s="1" t="s">
        <v>680</v>
      </c>
      <c r="D3216" s="1" t="s">
        <v>12</v>
      </c>
      <c r="E3216" s="1" t="s">
        <v>27</v>
      </c>
      <c r="F3216" s="1">
        <v>27813.93</v>
      </c>
      <c r="G3216" s="1" t="s">
        <v>14</v>
      </c>
      <c r="H3216" s="2">
        <v>46111</v>
      </c>
      <c r="I3216" s="1" t="s">
        <v>15</v>
      </c>
      <c r="J3216" s="1">
        <v>20.3</v>
      </c>
      <c r="K3216" s="1">
        <f>COUNTIF(A:A,bank_processed_transactions[[#This Row],[transaction_id]])</f>
        <v>1</v>
      </c>
    </row>
    <row r="3217" spans="1:11" x14ac:dyDescent="0.3">
      <c r="A3217" s="1" t="s">
        <v>3701</v>
      </c>
      <c r="B3217" s="2">
        <v>46057</v>
      </c>
      <c r="C3217" s="1" t="s">
        <v>1046</v>
      </c>
      <c r="D3217" s="1" t="s">
        <v>35</v>
      </c>
      <c r="E3217" s="1" t="s">
        <v>13</v>
      </c>
      <c r="F3217" s="1">
        <v>22810.240000000002</v>
      </c>
      <c r="G3217" s="1" t="s">
        <v>94</v>
      </c>
      <c r="H3217" s="2">
        <v>46059</v>
      </c>
      <c r="I3217" s="1" t="s">
        <v>15</v>
      </c>
      <c r="J3217" s="1">
        <v>8.5</v>
      </c>
      <c r="K3217" s="1">
        <f>COUNTIF(A:A,bank_processed_transactions[[#This Row],[transaction_id]])</f>
        <v>1</v>
      </c>
    </row>
    <row r="3218" spans="1:11" x14ac:dyDescent="0.3">
      <c r="A3218" s="1" t="s">
        <v>58</v>
      </c>
      <c r="B3218" s="2">
        <v>46072</v>
      </c>
      <c r="C3218" s="1" t="s">
        <v>59</v>
      </c>
      <c r="D3218" s="1" t="s">
        <v>35</v>
      </c>
      <c r="E3218" s="1" t="s">
        <v>21</v>
      </c>
      <c r="F3218" s="1">
        <v>1531.45</v>
      </c>
      <c r="G3218" s="1" t="s">
        <v>14</v>
      </c>
      <c r="H3218" s="2">
        <v>46075</v>
      </c>
      <c r="I3218" s="1" t="s">
        <v>15</v>
      </c>
      <c r="J3218" s="1">
        <v>28.9</v>
      </c>
      <c r="K3218" s="1">
        <f>COUNTIF(A:A,bank_processed_transactions[[#This Row],[transaction_id]])</f>
        <v>1</v>
      </c>
    </row>
    <row r="3219" spans="1:11" x14ac:dyDescent="0.3">
      <c r="A3219" s="1" t="s">
        <v>2421</v>
      </c>
      <c r="B3219" s="2">
        <v>46061</v>
      </c>
      <c r="C3219" s="1" t="s">
        <v>709</v>
      </c>
      <c r="D3219" s="1" t="s">
        <v>18</v>
      </c>
      <c r="E3219" s="1" t="s">
        <v>55</v>
      </c>
      <c r="F3219" s="1">
        <v>208.79</v>
      </c>
      <c r="G3219" s="1" t="s">
        <v>14</v>
      </c>
      <c r="H3219" s="2">
        <v>46064</v>
      </c>
      <c r="I3219" s="1" t="s">
        <v>15</v>
      </c>
      <c r="J3219" s="1">
        <v>21.2</v>
      </c>
      <c r="K3219" s="1">
        <f>COUNTIF(A:A,bank_processed_transactions[[#This Row],[transaction_id]])</f>
        <v>1</v>
      </c>
    </row>
    <row r="3220" spans="1:11" x14ac:dyDescent="0.3">
      <c r="A3220" s="1" t="s">
        <v>3971</v>
      </c>
      <c r="B3220" s="2">
        <v>46083</v>
      </c>
      <c r="C3220" s="1" t="s">
        <v>138</v>
      </c>
      <c r="D3220" s="1" t="s">
        <v>18</v>
      </c>
      <c r="E3220" s="1" t="s">
        <v>21</v>
      </c>
      <c r="F3220" s="1">
        <v>2581.48</v>
      </c>
      <c r="G3220" s="1" t="s">
        <v>14</v>
      </c>
      <c r="H3220" s="2">
        <v>46083</v>
      </c>
      <c r="I3220" s="1" t="s">
        <v>15</v>
      </c>
      <c r="J3220" s="1">
        <v>8.1999999999999993</v>
      </c>
      <c r="K3220" s="1">
        <f>COUNTIF(A:A,bank_processed_transactions[[#This Row],[transaction_id]])</f>
        <v>1</v>
      </c>
    </row>
    <row r="3221" spans="1:11" x14ac:dyDescent="0.3">
      <c r="A3221" s="1" t="s">
        <v>4471</v>
      </c>
      <c r="B3221" s="2">
        <v>46101</v>
      </c>
      <c r="C3221" s="1" t="s">
        <v>784</v>
      </c>
      <c r="D3221" s="1" t="s">
        <v>35</v>
      </c>
      <c r="E3221" s="1" t="s">
        <v>13</v>
      </c>
      <c r="F3221" s="1">
        <v>1904.03</v>
      </c>
      <c r="G3221" s="1" t="s">
        <v>14</v>
      </c>
      <c r="H3221" s="2">
        <v>46106</v>
      </c>
      <c r="I3221" s="1" t="s">
        <v>15</v>
      </c>
      <c r="J3221" s="1">
        <v>34.9</v>
      </c>
      <c r="K3221" s="1">
        <f>COUNTIF(A:A,bank_processed_transactions[[#This Row],[transaction_id]])</f>
        <v>1</v>
      </c>
    </row>
    <row r="3222" spans="1:11" x14ac:dyDescent="0.3">
      <c r="A3222" s="1" t="s">
        <v>3387</v>
      </c>
      <c r="B3222" s="2">
        <v>46025</v>
      </c>
      <c r="C3222" s="1" t="s">
        <v>1447</v>
      </c>
      <c r="D3222" s="1" t="s">
        <v>18</v>
      </c>
      <c r="E3222" s="1" t="s">
        <v>13</v>
      </c>
      <c r="F3222" s="1">
        <v>7070.05</v>
      </c>
      <c r="G3222" s="1" t="s">
        <v>14</v>
      </c>
      <c r="H3222" s="2">
        <v>46026</v>
      </c>
      <c r="I3222" s="1" t="s">
        <v>15</v>
      </c>
      <c r="J3222" s="1">
        <v>17.3</v>
      </c>
      <c r="K3222" s="1">
        <f>COUNTIF(A:A,bank_processed_transactions[[#This Row],[transaction_id]])</f>
        <v>1</v>
      </c>
    </row>
    <row r="3223" spans="1:11" x14ac:dyDescent="0.3">
      <c r="A3223" s="1" t="s">
        <v>347</v>
      </c>
      <c r="B3223" s="2">
        <v>46108</v>
      </c>
      <c r="C3223" s="1" t="s">
        <v>348</v>
      </c>
      <c r="D3223" s="1" t="s">
        <v>12</v>
      </c>
      <c r="E3223" s="1" t="s">
        <v>13</v>
      </c>
      <c r="F3223" s="1">
        <v>10709.1</v>
      </c>
      <c r="G3223" s="1" t="s">
        <v>94</v>
      </c>
      <c r="H3223" s="2">
        <v>46110</v>
      </c>
      <c r="I3223" s="1" t="s">
        <v>15</v>
      </c>
      <c r="J3223" s="1">
        <v>31.7</v>
      </c>
      <c r="K3223" s="1">
        <f>COUNTIF(A:A,bank_processed_transactions[[#This Row],[transaction_id]])</f>
        <v>1</v>
      </c>
    </row>
    <row r="3224" spans="1:11" x14ac:dyDescent="0.3">
      <c r="A3224" s="1" t="s">
        <v>2869</v>
      </c>
      <c r="B3224" s="2">
        <v>46058</v>
      </c>
      <c r="C3224" s="1" t="s">
        <v>2627</v>
      </c>
      <c r="D3224" s="1" t="s">
        <v>18</v>
      </c>
      <c r="E3224" s="1" t="s">
        <v>21</v>
      </c>
      <c r="F3224" s="1">
        <v>8289.34</v>
      </c>
      <c r="G3224" s="1" t="s">
        <v>14</v>
      </c>
      <c r="H3224" s="2">
        <v>46059</v>
      </c>
      <c r="I3224" s="1" t="s">
        <v>28</v>
      </c>
      <c r="J3224" s="1">
        <v>26.4</v>
      </c>
      <c r="K3224" s="1">
        <f>COUNTIF(A:A,bank_processed_transactions[[#This Row],[transaction_id]])</f>
        <v>1</v>
      </c>
    </row>
    <row r="3225" spans="1:11" x14ac:dyDescent="0.3">
      <c r="A3225" s="1" t="s">
        <v>1331</v>
      </c>
      <c r="B3225" s="2">
        <v>46097</v>
      </c>
      <c r="C3225" s="1" t="s">
        <v>1332</v>
      </c>
      <c r="D3225" s="1" t="s">
        <v>18</v>
      </c>
      <c r="E3225" s="1" t="s">
        <v>21</v>
      </c>
      <c r="F3225" s="1">
        <v>2376.5100000000002</v>
      </c>
      <c r="G3225" s="1" t="s">
        <v>14</v>
      </c>
      <c r="H3225" s="2">
        <v>46099</v>
      </c>
      <c r="I3225" s="1" t="s">
        <v>22</v>
      </c>
      <c r="J3225" s="1">
        <v>35.4</v>
      </c>
      <c r="K3225" s="1">
        <f>COUNTIF(A:A,bank_processed_transactions[[#This Row],[transaction_id]])</f>
        <v>1</v>
      </c>
    </row>
    <row r="3226" spans="1:11" x14ac:dyDescent="0.3">
      <c r="A3226" s="1" t="s">
        <v>646</v>
      </c>
      <c r="B3226" s="2">
        <v>46079</v>
      </c>
      <c r="C3226" s="1" t="s">
        <v>253</v>
      </c>
      <c r="D3226" s="1" t="s">
        <v>12</v>
      </c>
      <c r="E3226" s="1" t="s">
        <v>27</v>
      </c>
      <c r="F3226" s="1">
        <v>2149.9499999999998</v>
      </c>
      <c r="G3226" s="1" t="s">
        <v>14</v>
      </c>
      <c r="H3226" s="2">
        <v>46082</v>
      </c>
      <c r="I3226" s="1" t="s">
        <v>22</v>
      </c>
      <c r="J3226" s="1">
        <v>11.1</v>
      </c>
      <c r="K3226" s="1">
        <f>COUNTIF(A:A,bank_processed_transactions[[#This Row],[transaction_id]])</f>
        <v>1</v>
      </c>
    </row>
    <row r="3227" spans="1:11" x14ac:dyDescent="0.3">
      <c r="A3227" s="1" t="s">
        <v>4052</v>
      </c>
      <c r="B3227" s="2">
        <v>46038</v>
      </c>
      <c r="C3227" s="1" t="s">
        <v>167</v>
      </c>
      <c r="D3227" s="1" t="s">
        <v>12</v>
      </c>
      <c r="E3227" s="1" t="s">
        <v>55</v>
      </c>
      <c r="F3227" s="1">
        <v>647.21</v>
      </c>
      <c r="G3227" s="1" t="s">
        <v>14</v>
      </c>
      <c r="H3227" s="2">
        <v>46041</v>
      </c>
      <c r="I3227" s="1" t="s">
        <v>15</v>
      </c>
      <c r="J3227" s="1">
        <v>48.4</v>
      </c>
      <c r="K3227" s="1">
        <f>COUNTIF(A:A,bank_processed_transactions[[#This Row],[transaction_id]])</f>
        <v>1</v>
      </c>
    </row>
    <row r="3228" spans="1:11" x14ac:dyDescent="0.3">
      <c r="A3228" s="1" t="s">
        <v>1462</v>
      </c>
      <c r="B3228" s="2">
        <v>46082</v>
      </c>
      <c r="C3228" s="1" t="s">
        <v>960</v>
      </c>
      <c r="D3228" s="1" t="s">
        <v>12</v>
      </c>
      <c r="E3228" s="1" t="s">
        <v>55</v>
      </c>
      <c r="F3228" s="1">
        <v>2175.89</v>
      </c>
      <c r="G3228" s="1" t="s">
        <v>14</v>
      </c>
      <c r="H3228" s="2">
        <v>46083</v>
      </c>
      <c r="I3228" s="1" t="s">
        <v>28</v>
      </c>
      <c r="J3228" s="1">
        <v>23.6</v>
      </c>
      <c r="K3228" s="1">
        <f>COUNTIF(A:A,bank_processed_transactions[[#This Row],[transaction_id]])</f>
        <v>1</v>
      </c>
    </row>
    <row r="3229" spans="1:11" x14ac:dyDescent="0.3">
      <c r="A3229" s="1" t="s">
        <v>3713</v>
      </c>
      <c r="B3229" s="2">
        <v>46062</v>
      </c>
      <c r="C3229" s="1" t="s">
        <v>967</v>
      </c>
      <c r="D3229" s="1" t="s">
        <v>12</v>
      </c>
      <c r="E3229" s="1" t="s">
        <v>55</v>
      </c>
      <c r="F3229" s="1">
        <v>2306.48</v>
      </c>
      <c r="G3229" s="1" t="s">
        <v>14</v>
      </c>
      <c r="H3229" s="2">
        <v>46062</v>
      </c>
      <c r="I3229" s="1" t="s">
        <v>22</v>
      </c>
      <c r="J3229" s="1">
        <v>31</v>
      </c>
      <c r="K3229" s="1">
        <f>COUNTIF(A:A,bank_processed_transactions[[#This Row],[transaction_id]])</f>
        <v>1</v>
      </c>
    </row>
    <row r="3230" spans="1:11" x14ac:dyDescent="0.3">
      <c r="A3230" s="1" t="s">
        <v>2446</v>
      </c>
      <c r="B3230" s="2">
        <v>46112</v>
      </c>
      <c r="C3230" s="1" t="s">
        <v>421</v>
      </c>
      <c r="D3230" s="1" t="s">
        <v>46</v>
      </c>
      <c r="E3230" s="1" t="s">
        <v>55</v>
      </c>
      <c r="F3230" s="1">
        <v>12616.42</v>
      </c>
      <c r="G3230" s="1" t="s">
        <v>14</v>
      </c>
      <c r="H3230" s="2">
        <v>46113</v>
      </c>
      <c r="I3230" s="1" t="s">
        <v>15</v>
      </c>
      <c r="J3230" s="1">
        <v>36.299999999999997</v>
      </c>
      <c r="K3230" s="1">
        <f>COUNTIF(A:A,bank_processed_transactions[[#This Row],[transaction_id]])</f>
        <v>1</v>
      </c>
    </row>
    <row r="3231" spans="1:11" x14ac:dyDescent="0.3">
      <c r="A3231" s="1" t="s">
        <v>3136</v>
      </c>
      <c r="B3231" s="2">
        <v>46029</v>
      </c>
      <c r="C3231" s="1" t="s">
        <v>1228</v>
      </c>
      <c r="D3231" s="1" t="s">
        <v>35</v>
      </c>
      <c r="E3231" s="1" t="s">
        <v>13</v>
      </c>
      <c r="F3231" s="1">
        <v>5297.92</v>
      </c>
      <c r="G3231" s="1" t="s">
        <v>94</v>
      </c>
      <c r="H3231" s="2">
        <v>46031</v>
      </c>
      <c r="I3231" s="1" t="s">
        <v>28</v>
      </c>
      <c r="J3231" s="1">
        <v>44.9</v>
      </c>
      <c r="K3231" s="1">
        <f>COUNTIF(A:A,bank_processed_transactions[[#This Row],[transaction_id]])</f>
        <v>1</v>
      </c>
    </row>
    <row r="3232" spans="1:11" x14ac:dyDescent="0.3">
      <c r="A3232" s="1" t="s">
        <v>2947</v>
      </c>
      <c r="B3232" s="2">
        <v>46074</v>
      </c>
      <c r="C3232" s="1" t="s">
        <v>2948</v>
      </c>
      <c r="D3232" s="1" t="s">
        <v>35</v>
      </c>
      <c r="E3232" s="1" t="s">
        <v>13</v>
      </c>
      <c r="F3232" s="1">
        <v>2327.04</v>
      </c>
      <c r="G3232" s="1" t="s">
        <v>14</v>
      </c>
      <c r="H3232" s="2">
        <v>46074</v>
      </c>
      <c r="I3232" s="1" t="s">
        <v>15</v>
      </c>
      <c r="J3232" s="1">
        <v>53.9</v>
      </c>
      <c r="K3232" s="1">
        <f>COUNTIF(A:A,bank_processed_transactions[[#This Row],[transaction_id]])</f>
        <v>1</v>
      </c>
    </row>
    <row r="3233" spans="1:11" x14ac:dyDescent="0.3">
      <c r="A3233" s="1" t="s">
        <v>921</v>
      </c>
      <c r="B3233" s="2">
        <v>46108</v>
      </c>
      <c r="C3233" s="1" t="s">
        <v>535</v>
      </c>
      <c r="D3233" s="1" t="s">
        <v>46</v>
      </c>
      <c r="E3233" s="1" t="s">
        <v>27</v>
      </c>
      <c r="F3233" s="1">
        <v>3291.31</v>
      </c>
      <c r="G3233" s="1" t="s">
        <v>94</v>
      </c>
      <c r="H3233" s="2">
        <v>46109</v>
      </c>
      <c r="I3233" s="1" t="s">
        <v>22</v>
      </c>
      <c r="J3233" s="1">
        <v>9</v>
      </c>
      <c r="K3233" s="1">
        <f>COUNTIF(A:A,bank_processed_transactions[[#This Row],[transaction_id]])</f>
        <v>1</v>
      </c>
    </row>
    <row r="3234" spans="1:11" x14ac:dyDescent="0.3">
      <c r="A3234" s="1" t="s">
        <v>2187</v>
      </c>
      <c r="B3234" s="2">
        <v>46102</v>
      </c>
      <c r="C3234" s="1" t="s">
        <v>255</v>
      </c>
      <c r="D3234" s="1" t="s">
        <v>18</v>
      </c>
      <c r="E3234" s="1" t="s">
        <v>13</v>
      </c>
      <c r="F3234" s="1">
        <v>7909.4</v>
      </c>
      <c r="G3234" s="1" t="s">
        <v>14</v>
      </c>
      <c r="H3234" s="2">
        <v>46105</v>
      </c>
      <c r="I3234" s="1" t="s">
        <v>22</v>
      </c>
      <c r="J3234" s="1">
        <v>2</v>
      </c>
      <c r="K3234" s="1">
        <f>COUNTIF(A:A,bank_processed_transactions[[#This Row],[transaction_id]])</f>
        <v>1</v>
      </c>
    </row>
    <row r="3235" spans="1:11" x14ac:dyDescent="0.3">
      <c r="A3235" s="1" t="s">
        <v>2971</v>
      </c>
      <c r="B3235" s="2">
        <v>46052</v>
      </c>
      <c r="C3235" s="1" t="s">
        <v>1611</v>
      </c>
      <c r="D3235" s="1" t="s">
        <v>12</v>
      </c>
      <c r="E3235" s="1" t="s">
        <v>55</v>
      </c>
      <c r="F3235" s="1">
        <v>2871.79</v>
      </c>
      <c r="G3235" s="1" t="s">
        <v>14</v>
      </c>
      <c r="H3235" s="2">
        <v>46053</v>
      </c>
      <c r="I3235" s="1" t="s">
        <v>22</v>
      </c>
      <c r="J3235" s="1">
        <v>43.3</v>
      </c>
      <c r="K3235" s="1">
        <f>COUNTIF(A:A,bank_processed_transactions[[#This Row],[transaction_id]])</f>
        <v>1</v>
      </c>
    </row>
    <row r="3236" spans="1:11" x14ac:dyDescent="0.3">
      <c r="A3236" s="1" t="s">
        <v>2643</v>
      </c>
      <c r="B3236" s="2">
        <v>46099</v>
      </c>
      <c r="C3236" s="1" t="s">
        <v>1649</v>
      </c>
      <c r="D3236" s="1" t="s">
        <v>46</v>
      </c>
      <c r="E3236" s="1" t="s">
        <v>21</v>
      </c>
      <c r="F3236" s="1">
        <v>374.46</v>
      </c>
      <c r="G3236" s="1" t="s">
        <v>94</v>
      </c>
      <c r="H3236" s="2">
        <v>46102</v>
      </c>
      <c r="I3236" s="1" t="s">
        <v>15</v>
      </c>
      <c r="J3236" s="1">
        <v>30.1</v>
      </c>
      <c r="K3236" s="1">
        <f>COUNTIF(A:A,bank_processed_transactions[[#This Row],[transaction_id]])</f>
        <v>1</v>
      </c>
    </row>
    <row r="3237" spans="1:11" x14ac:dyDescent="0.3">
      <c r="A3237" s="1" t="s">
        <v>1096</v>
      </c>
      <c r="B3237" s="2">
        <v>46050</v>
      </c>
      <c r="C3237" s="1" t="s">
        <v>1097</v>
      </c>
      <c r="D3237" s="1" t="s">
        <v>12</v>
      </c>
      <c r="E3237" s="1" t="s">
        <v>13</v>
      </c>
      <c r="F3237" s="1">
        <v>2242.6999999999998</v>
      </c>
      <c r="G3237" s="1" t="s">
        <v>94</v>
      </c>
      <c r="H3237" s="2">
        <v>46052</v>
      </c>
      <c r="I3237" s="1" t="s">
        <v>22</v>
      </c>
      <c r="J3237" s="1">
        <v>23.2</v>
      </c>
      <c r="K3237" s="1">
        <f>COUNTIF(A:A,bank_processed_transactions[[#This Row],[transaction_id]])</f>
        <v>1</v>
      </c>
    </row>
    <row r="3238" spans="1:11" x14ac:dyDescent="0.3">
      <c r="A3238" s="1" t="s">
        <v>4088</v>
      </c>
      <c r="B3238" s="2">
        <v>46089</v>
      </c>
      <c r="C3238" s="1" t="s">
        <v>2317</v>
      </c>
      <c r="D3238" s="1" t="s">
        <v>12</v>
      </c>
      <c r="E3238" s="1" t="s">
        <v>55</v>
      </c>
      <c r="F3238" s="1">
        <v>23654.84</v>
      </c>
      <c r="G3238" s="1" t="s">
        <v>14</v>
      </c>
      <c r="H3238" s="2">
        <v>46089</v>
      </c>
      <c r="I3238" s="1" t="s">
        <v>15</v>
      </c>
      <c r="J3238" s="1">
        <v>10</v>
      </c>
      <c r="K3238" s="1">
        <f>COUNTIF(A:A,bank_processed_transactions[[#This Row],[transaction_id]])</f>
        <v>1</v>
      </c>
    </row>
    <row r="3239" spans="1:11" x14ac:dyDescent="0.3">
      <c r="A3239" s="1" t="s">
        <v>3548</v>
      </c>
      <c r="B3239" s="2">
        <v>46107</v>
      </c>
      <c r="C3239" s="1" t="s">
        <v>748</v>
      </c>
      <c r="D3239" s="1" t="s">
        <v>66</v>
      </c>
      <c r="E3239" s="1" t="s">
        <v>21</v>
      </c>
      <c r="F3239" s="1">
        <v>1250.5999999999999</v>
      </c>
      <c r="G3239" s="1" t="s">
        <v>94</v>
      </c>
      <c r="H3239" s="2">
        <v>46108</v>
      </c>
      <c r="I3239" s="1" t="s">
        <v>15</v>
      </c>
      <c r="J3239" s="1">
        <v>25.6</v>
      </c>
      <c r="K3239" s="1">
        <f>COUNTIF(A:A,bank_processed_transactions[[#This Row],[transaction_id]])</f>
        <v>1</v>
      </c>
    </row>
    <row r="3240" spans="1:11" x14ac:dyDescent="0.3">
      <c r="A3240" s="1" t="s">
        <v>2455</v>
      </c>
      <c r="B3240" s="2">
        <v>46081</v>
      </c>
      <c r="C3240" s="1" t="s">
        <v>2456</v>
      </c>
      <c r="D3240" s="1" t="s">
        <v>35</v>
      </c>
      <c r="E3240" s="1" t="s">
        <v>21</v>
      </c>
      <c r="F3240" s="1">
        <v>11388.63</v>
      </c>
      <c r="G3240" s="1" t="s">
        <v>14</v>
      </c>
      <c r="H3240" s="2">
        <v>46084</v>
      </c>
      <c r="I3240" s="1" t="s">
        <v>22</v>
      </c>
      <c r="J3240" s="1">
        <v>50.1</v>
      </c>
      <c r="K3240" s="1">
        <f>COUNTIF(A:A,bank_processed_transactions[[#This Row],[transaction_id]])</f>
        <v>1</v>
      </c>
    </row>
    <row r="3241" spans="1:11" x14ac:dyDescent="0.3">
      <c r="A3241" s="1" t="s">
        <v>2712</v>
      </c>
      <c r="B3241" s="2">
        <v>46034</v>
      </c>
      <c r="C3241" s="1" t="s">
        <v>1041</v>
      </c>
      <c r="D3241" s="1" t="s">
        <v>12</v>
      </c>
      <c r="E3241" s="1" t="s">
        <v>55</v>
      </c>
      <c r="F3241" s="1">
        <v>11408.37</v>
      </c>
      <c r="G3241" s="1" t="s">
        <v>14</v>
      </c>
      <c r="H3241" s="2">
        <v>46036</v>
      </c>
      <c r="I3241" s="1" t="s">
        <v>28</v>
      </c>
      <c r="J3241" s="1">
        <v>57.8</v>
      </c>
      <c r="K3241" s="1">
        <f>COUNTIF(A:A,bank_processed_transactions[[#This Row],[transaction_id]])</f>
        <v>1</v>
      </c>
    </row>
    <row r="3242" spans="1:11" x14ac:dyDescent="0.3">
      <c r="A3242" s="1" t="s">
        <v>2451</v>
      </c>
      <c r="B3242" s="2">
        <v>46027</v>
      </c>
      <c r="C3242" s="1" t="s">
        <v>2406</v>
      </c>
      <c r="D3242" s="1" t="s">
        <v>12</v>
      </c>
      <c r="E3242" s="1" t="s">
        <v>21</v>
      </c>
      <c r="F3242" s="1">
        <v>4207.9399999999996</v>
      </c>
      <c r="G3242" s="1" t="s">
        <v>14</v>
      </c>
      <c r="H3242" s="2">
        <v>46028</v>
      </c>
      <c r="I3242" s="1" t="s">
        <v>28</v>
      </c>
      <c r="J3242" s="1">
        <v>40.4</v>
      </c>
      <c r="K3242" s="1">
        <f>COUNTIF(A:A,bank_processed_transactions[[#This Row],[transaction_id]])</f>
        <v>1</v>
      </c>
    </row>
    <row r="3243" spans="1:11" x14ac:dyDescent="0.3">
      <c r="A3243" s="1" t="s">
        <v>1349</v>
      </c>
      <c r="B3243" s="2">
        <v>46058</v>
      </c>
      <c r="C3243" s="1" t="s">
        <v>1350</v>
      </c>
      <c r="D3243" s="1" t="s">
        <v>18</v>
      </c>
      <c r="E3243" s="1" t="s">
        <v>21</v>
      </c>
      <c r="F3243" s="1">
        <v>25818.639999999999</v>
      </c>
      <c r="G3243" s="1" t="s">
        <v>14</v>
      </c>
      <c r="H3243" s="2">
        <v>46058</v>
      </c>
      <c r="I3243" s="1" t="s">
        <v>15</v>
      </c>
      <c r="J3243" s="1">
        <v>39.299999999999997</v>
      </c>
      <c r="K3243" s="1">
        <f>COUNTIF(A:A,bank_processed_transactions[[#This Row],[transaction_id]])</f>
        <v>1</v>
      </c>
    </row>
    <row r="3244" spans="1:11" x14ac:dyDescent="0.3">
      <c r="A3244" s="1" t="s">
        <v>3943</v>
      </c>
      <c r="B3244" s="2">
        <v>46102</v>
      </c>
      <c r="C3244" s="1" t="s">
        <v>20</v>
      </c>
      <c r="D3244" s="1" t="s">
        <v>35</v>
      </c>
      <c r="E3244" s="1" t="s">
        <v>27</v>
      </c>
      <c r="F3244" s="1">
        <v>1338.7</v>
      </c>
      <c r="G3244" s="1" t="s">
        <v>14</v>
      </c>
      <c r="H3244" s="2">
        <v>46104</v>
      </c>
      <c r="I3244" s="1" t="s">
        <v>28</v>
      </c>
      <c r="J3244" s="1">
        <v>4.7</v>
      </c>
      <c r="K3244" s="1">
        <f>COUNTIF(A:A,bank_processed_transactions[[#This Row],[transaction_id]])</f>
        <v>1</v>
      </c>
    </row>
    <row r="3245" spans="1:11" x14ac:dyDescent="0.3">
      <c r="A3245" s="1" t="s">
        <v>2487</v>
      </c>
      <c r="B3245" s="2">
        <v>46038</v>
      </c>
      <c r="C3245" s="1" t="s">
        <v>917</v>
      </c>
      <c r="D3245" s="1" t="s">
        <v>12</v>
      </c>
      <c r="E3245" s="1" t="s">
        <v>55</v>
      </c>
      <c r="F3245" s="1">
        <v>1776.75</v>
      </c>
      <c r="G3245" s="1" t="s">
        <v>14</v>
      </c>
      <c r="H3245" s="2">
        <v>46041</v>
      </c>
      <c r="I3245" s="1" t="s">
        <v>15</v>
      </c>
      <c r="J3245" s="1">
        <v>8.6</v>
      </c>
      <c r="K3245" s="1">
        <f>COUNTIF(A:A,bank_processed_transactions[[#This Row],[transaction_id]])</f>
        <v>1</v>
      </c>
    </row>
    <row r="3246" spans="1:11" x14ac:dyDescent="0.3">
      <c r="A3246" s="1" t="s">
        <v>1647</v>
      </c>
      <c r="B3246" s="2">
        <v>46033</v>
      </c>
      <c r="C3246" s="1" t="s">
        <v>446</v>
      </c>
      <c r="D3246" s="1" t="s">
        <v>12</v>
      </c>
      <c r="E3246" s="1" t="s">
        <v>21</v>
      </c>
      <c r="F3246" s="1">
        <v>1012.2</v>
      </c>
      <c r="G3246" s="1" t="s">
        <v>14</v>
      </c>
      <c r="H3246" s="2">
        <v>46033</v>
      </c>
      <c r="I3246" s="1" t="s">
        <v>28</v>
      </c>
      <c r="J3246" s="1">
        <v>27</v>
      </c>
      <c r="K3246" s="1">
        <f>COUNTIF(A:A,bank_processed_transactions[[#This Row],[transaction_id]])</f>
        <v>1</v>
      </c>
    </row>
    <row r="3247" spans="1:11" x14ac:dyDescent="0.3">
      <c r="A3247" s="1" t="s">
        <v>4111</v>
      </c>
      <c r="B3247" s="2">
        <v>46112</v>
      </c>
      <c r="C3247" s="1" t="s">
        <v>1399</v>
      </c>
      <c r="D3247" s="1" t="s">
        <v>35</v>
      </c>
      <c r="E3247" s="1" t="s">
        <v>27</v>
      </c>
      <c r="F3247" s="1">
        <v>1179.18</v>
      </c>
      <c r="G3247" s="1" t="s">
        <v>14</v>
      </c>
      <c r="H3247" s="2">
        <v>46115</v>
      </c>
      <c r="I3247" s="1" t="s">
        <v>15</v>
      </c>
      <c r="J3247" s="1">
        <v>46.8</v>
      </c>
      <c r="K3247" s="1">
        <f>COUNTIF(A:A,bank_processed_transactions[[#This Row],[transaction_id]])</f>
        <v>1</v>
      </c>
    </row>
    <row r="3248" spans="1:11" x14ac:dyDescent="0.3">
      <c r="A3248" s="1" t="s">
        <v>604</v>
      </c>
      <c r="B3248" s="2">
        <v>46093</v>
      </c>
      <c r="C3248" s="1" t="s">
        <v>605</v>
      </c>
      <c r="D3248" s="1" t="s">
        <v>18</v>
      </c>
      <c r="E3248" s="1" t="s">
        <v>27</v>
      </c>
      <c r="F3248" s="1">
        <v>26088.18</v>
      </c>
      <c r="G3248" s="1" t="s">
        <v>14</v>
      </c>
      <c r="H3248" s="2">
        <v>46094</v>
      </c>
      <c r="I3248" s="1" t="s">
        <v>15</v>
      </c>
      <c r="J3248" s="1">
        <v>36.6</v>
      </c>
      <c r="K3248" s="1">
        <f>COUNTIF(A:A,bank_processed_transactions[[#This Row],[transaction_id]])</f>
        <v>1</v>
      </c>
    </row>
    <row r="3249" spans="1:11" x14ac:dyDescent="0.3">
      <c r="A3249" s="1" t="s">
        <v>4547</v>
      </c>
      <c r="B3249" s="2">
        <v>46027</v>
      </c>
      <c r="C3249" s="1" t="s">
        <v>1595</v>
      </c>
      <c r="D3249" s="1" t="s">
        <v>66</v>
      </c>
      <c r="E3249" s="1" t="s">
        <v>27</v>
      </c>
      <c r="F3249" s="1">
        <v>47201.15</v>
      </c>
      <c r="G3249" s="1" t="s">
        <v>14</v>
      </c>
      <c r="H3249" s="2">
        <v>46028</v>
      </c>
      <c r="I3249" s="1" t="s">
        <v>22</v>
      </c>
      <c r="J3249" s="1">
        <v>11.5</v>
      </c>
      <c r="K3249" s="1">
        <f>COUNTIF(A:A,bank_processed_transactions[[#This Row],[transaction_id]])</f>
        <v>1</v>
      </c>
    </row>
    <row r="3250" spans="1:11" x14ac:dyDescent="0.3">
      <c r="A3250" s="1" t="s">
        <v>3755</v>
      </c>
      <c r="B3250" s="2">
        <v>46095</v>
      </c>
      <c r="C3250" s="1" t="s">
        <v>1661</v>
      </c>
      <c r="D3250" s="1" t="s">
        <v>12</v>
      </c>
      <c r="E3250" s="1" t="s">
        <v>13</v>
      </c>
      <c r="F3250" s="1">
        <v>9385.18</v>
      </c>
      <c r="G3250" s="1" t="s">
        <v>14</v>
      </c>
      <c r="H3250" s="2">
        <v>46098</v>
      </c>
      <c r="I3250" s="1" t="s">
        <v>28</v>
      </c>
      <c r="J3250" s="1">
        <v>19.899999999999999</v>
      </c>
      <c r="K3250" s="1">
        <f>COUNTIF(A:A,bank_processed_transactions[[#This Row],[transaction_id]])</f>
        <v>1</v>
      </c>
    </row>
    <row r="3251" spans="1:11" x14ac:dyDescent="0.3">
      <c r="A3251" s="1" t="s">
        <v>4535</v>
      </c>
      <c r="B3251" s="2">
        <v>46094</v>
      </c>
      <c r="C3251" s="1" t="s">
        <v>330</v>
      </c>
      <c r="D3251" s="1" t="s">
        <v>46</v>
      </c>
      <c r="E3251" s="1" t="s">
        <v>21</v>
      </c>
      <c r="F3251" s="1">
        <v>6885.98</v>
      </c>
      <c r="G3251" s="1" t="s">
        <v>14</v>
      </c>
      <c r="H3251" s="2">
        <v>46097</v>
      </c>
      <c r="I3251" s="1" t="s">
        <v>22</v>
      </c>
      <c r="J3251" s="1">
        <v>40.1</v>
      </c>
      <c r="K3251" s="1">
        <f>COUNTIF(A:A,bank_processed_transactions[[#This Row],[transaction_id]])</f>
        <v>1</v>
      </c>
    </row>
    <row r="3252" spans="1:11" x14ac:dyDescent="0.3">
      <c r="A3252" s="1" t="s">
        <v>1545</v>
      </c>
      <c r="B3252" s="2">
        <v>46072</v>
      </c>
      <c r="C3252" s="1" t="s">
        <v>1070</v>
      </c>
      <c r="D3252" s="1" t="s">
        <v>46</v>
      </c>
      <c r="E3252" s="1" t="s">
        <v>21</v>
      </c>
      <c r="F3252" s="1">
        <v>22034.76</v>
      </c>
      <c r="G3252" s="1" t="s">
        <v>14</v>
      </c>
      <c r="H3252" s="2">
        <v>46074</v>
      </c>
      <c r="I3252" s="1" t="s">
        <v>22</v>
      </c>
      <c r="J3252" s="1">
        <v>34.1</v>
      </c>
      <c r="K3252" s="1">
        <f>COUNTIF(A:A,bank_processed_transactions[[#This Row],[transaction_id]])</f>
        <v>1</v>
      </c>
    </row>
    <row r="3253" spans="1:11" x14ac:dyDescent="0.3">
      <c r="A3253" s="1" t="s">
        <v>501</v>
      </c>
      <c r="B3253" s="2">
        <v>46077</v>
      </c>
      <c r="C3253" s="1" t="s">
        <v>502</v>
      </c>
      <c r="D3253" s="1" t="s">
        <v>66</v>
      </c>
      <c r="E3253" s="1" t="s">
        <v>13</v>
      </c>
      <c r="F3253" s="1">
        <v>929.31</v>
      </c>
      <c r="G3253" s="1" t="s">
        <v>14</v>
      </c>
      <c r="H3253" s="2">
        <v>46080</v>
      </c>
      <c r="I3253" s="1" t="s">
        <v>28</v>
      </c>
      <c r="J3253" s="1">
        <v>31.6</v>
      </c>
      <c r="K3253" s="1">
        <f>COUNTIF(A:A,bank_processed_transactions[[#This Row],[transaction_id]])</f>
        <v>1</v>
      </c>
    </row>
    <row r="3254" spans="1:11" x14ac:dyDescent="0.3">
      <c r="A3254" s="1" t="s">
        <v>2768</v>
      </c>
      <c r="B3254" s="2">
        <v>46102</v>
      </c>
      <c r="C3254" s="1" t="s">
        <v>1285</v>
      </c>
      <c r="D3254" s="1" t="s">
        <v>46</v>
      </c>
      <c r="E3254" s="1" t="s">
        <v>27</v>
      </c>
      <c r="F3254" s="1">
        <v>16734.060000000001</v>
      </c>
      <c r="G3254" s="1" t="s">
        <v>14</v>
      </c>
      <c r="H3254" s="2">
        <v>46105</v>
      </c>
      <c r="I3254" s="1" t="s">
        <v>22</v>
      </c>
      <c r="J3254" s="1">
        <v>46.3</v>
      </c>
      <c r="K3254" s="1">
        <f>COUNTIF(A:A,bank_processed_transactions[[#This Row],[transaction_id]])</f>
        <v>1</v>
      </c>
    </row>
    <row r="3255" spans="1:11" x14ac:dyDescent="0.3">
      <c r="A3255" s="1" t="s">
        <v>2943</v>
      </c>
      <c r="B3255" s="2">
        <v>46031</v>
      </c>
      <c r="C3255" s="1" t="s">
        <v>1285</v>
      </c>
      <c r="D3255" s="1" t="s">
        <v>12</v>
      </c>
      <c r="E3255" s="1" t="s">
        <v>21</v>
      </c>
      <c r="F3255" s="1">
        <v>5405.1</v>
      </c>
      <c r="G3255" s="1" t="s">
        <v>14</v>
      </c>
      <c r="H3255" s="2">
        <v>46031</v>
      </c>
      <c r="I3255" s="1" t="s">
        <v>15</v>
      </c>
      <c r="J3255" s="1">
        <v>25.2</v>
      </c>
      <c r="K3255" s="1">
        <f>COUNTIF(A:A,bank_processed_transactions[[#This Row],[transaction_id]])</f>
        <v>1</v>
      </c>
    </row>
    <row r="3256" spans="1:11" x14ac:dyDescent="0.3">
      <c r="A3256" s="1" t="s">
        <v>4584</v>
      </c>
      <c r="B3256" s="2">
        <v>46070</v>
      </c>
      <c r="C3256" s="1" t="s">
        <v>1017</v>
      </c>
      <c r="D3256" s="1" t="s">
        <v>35</v>
      </c>
      <c r="E3256" s="1" t="s">
        <v>27</v>
      </c>
      <c r="F3256" s="1">
        <v>3179.58</v>
      </c>
      <c r="G3256" s="1" t="s">
        <v>14</v>
      </c>
      <c r="H3256" s="2">
        <v>46075</v>
      </c>
      <c r="I3256" s="1" t="s">
        <v>22</v>
      </c>
      <c r="J3256" s="1">
        <v>49.6</v>
      </c>
      <c r="K3256" s="1">
        <f>COUNTIF(A:A,bank_processed_transactions[[#This Row],[transaction_id]])</f>
        <v>1</v>
      </c>
    </row>
    <row r="3257" spans="1:11" x14ac:dyDescent="0.3">
      <c r="A3257" s="1" t="s">
        <v>3439</v>
      </c>
      <c r="B3257" s="2">
        <v>46048</v>
      </c>
      <c r="C3257" s="1" t="s">
        <v>497</v>
      </c>
      <c r="D3257" s="1" t="s">
        <v>66</v>
      </c>
      <c r="E3257" s="1" t="s">
        <v>13</v>
      </c>
      <c r="F3257" s="1">
        <v>3564.59</v>
      </c>
      <c r="G3257" s="1" t="s">
        <v>14</v>
      </c>
      <c r="H3257" s="2">
        <v>46050</v>
      </c>
      <c r="I3257" s="1" t="s">
        <v>15</v>
      </c>
      <c r="J3257" s="1">
        <v>7.7</v>
      </c>
      <c r="K3257" s="1">
        <f>COUNTIF(A:A,bank_processed_transactions[[#This Row],[transaction_id]])</f>
        <v>1</v>
      </c>
    </row>
    <row r="3258" spans="1:11" x14ac:dyDescent="0.3">
      <c r="A3258" s="1" t="s">
        <v>3535</v>
      </c>
      <c r="B3258" s="2">
        <v>46085</v>
      </c>
      <c r="C3258" s="1" t="s">
        <v>1544</v>
      </c>
      <c r="D3258" s="1" t="s">
        <v>12</v>
      </c>
      <c r="E3258" s="1" t="s">
        <v>13</v>
      </c>
      <c r="F3258" s="1">
        <v>1995.29</v>
      </c>
      <c r="G3258" s="1" t="s">
        <v>14</v>
      </c>
      <c r="H3258" s="2">
        <v>46088</v>
      </c>
      <c r="I3258" s="1" t="s">
        <v>22</v>
      </c>
      <c r="J3258" s="1">
        <v>16.5</v>
      </c>
      <c r="K3258" s="1">
        <f>COUNTIF(A:A,bank_processed_transactions[[#This Row],[transaction_id]])</f>
        <v>1</v>
      </c>
    </row>
    <row r="3259" spans="1:11" x14ac:dyDescent="0.3">
      <c r="A3259" s="1" t="s">
        <v>4495</v>
      </c>
      <c r="B3259" s="2">
        <v>46025</v>
      </c>
      <c r="C3259" s="1" t="s">
        <v>924</v>
      </c>
      <c r="D3259" s="1" t="s">
        <v>12</v>
      </c>
      <c r="E3259" s="1" t="s">
        <v>27</v>
      </c>
      <c r="F3259" s="1">
        <v>9386.9</v>
      </c>
      <c r="G3259" s="1" t="s">
        <v>14</v>
      </c>
      <c r="H3259" s="2">
        <v>46027</v>
      </c>
      <c r="I3259" s="1" t="s">
        <v>22</v>
      </c>
      <c r="J3259" s="1">
        <v>16.5</v>
      </c>
      <c r="K3259" s="1">
        <f>COUNTIF(A:A,bank_processed_transactions[[#This Row],[transaction_id]])</f>
        <v>1</v>
      </c>
    </row>
    <row r="3260" spans="1:11" x14ac:dyDescent="0.3">
      <c r="A3260" s="1" t="s">
        <v>3655</v>
      </c>
      <c r="B3260" s="2">
        <v>46025</v>
      </c>
      <c r="C3260" s="1" t="s">
        <v>192</v>
      </c>
      <c r="D3260" s="1" t="s">
        <v>12</v>
      </c>
      <c r="E3260" s="1" t="s">
        <v>55</v>
      </c>
      <c r="F3260" s="1">
        <v>4222.17</v>
      </c>
      <c r="G3260" s="1" t="s">
        <v>14</v>
      </c>
      <c r="H3260" s="2">
        <v>46027</v>
      </c>
      <c r="I3260" s="1" t="s">
        <v>15</v>
      </c>
      <c r="J3260" s="1">
        <v>43.7</v>
      </c>
      <c r="K3260" s="1">
        <f>COUNTIF(A:A,bank_processed_transactions[[#This Row],[transaction_id]])</f>
        <v>1</v>
      </c>
    </row>
    <row r="3261" spans="1:11" x14ac:dyDescent="0.3">
      <c r="A3261" s="1" t="s">
        <v>2832</v>
      </c>
      <c r="B3261" s="2">
        <v>46071</v>
      </c>
      <c r="C3261" s="1" t="s">
        <v>1489</v>
      </c>
      <c r="D3261" s="1" t="s">
        <v>46</v>
      </c>
      <c r="E3261" s="1" t="s">
        <v>13</v>
      </c>
      <c r="F3261" s="1">
        <v>1259.5999999999999</v>
      </c>
      <c r="G3261" s="1" t="s">
        <v>14</v>
      </c>
      <c r="H3261" s="2">
        <v>46071</v>
      </c>
      <c r="I3261" s="1" t="s">
        <v>22</v>
      </c>
      <c r="J3261" s="1">
        <v>43.7</v>
      </c>
      <c r="K3261" s="1">
        <f>COUNTIF(A:A,bank_processed_transactions[[#This Row],[transaction_id]])</f>
        <v>1</v>
      </c>
    </row>
    <row r="3262" spans="1:11" x14ac:dyDescent="0.3">
      <c r="A3262" s="1" t="s">
        <v>3071</v>
      </c>
      <c r="B3262" s="2">
        <v>46055</v>
      </c>
      <c r="C3262" s="1" t="s">
        <v>1136</v>
      </c>
      <c r="D3262" s="1" t="s">
        <v>46</v>
      </c>
      <c r="E3262" s="1" t="s">
        <v>21</v>
      </c>
      <c r="F3262" s="1">
        <v>1065.2</v>
      </c>
      <c r="G3262" s="1" t="s">
        <v>14</v>
      </c>
      <c r="H3262" s="2">
        <v>46057</v>
      </c>
      <c r="I3262" s="1" t="s">
        <v>22</v>
      </c>
      <c r="J3262" s="1">
        <v>60.8</v>
      </c>
      <c r="K3262" s="1">
        <f>COUNTIF(A:A,bank_processed_transactions[[#This Row],[transaction_id]])</f>
        <v>1</v>
      </c>
    </row>
    <row r="3263" spans="1:11" x14ac:dyDescent="0.3">
      <c r="A3263" s="1" t="s">
        <v>3536</v>
      </c>
      <c r="B3263" s="2">
        <v>46071</v>
      </c>
      <c r="C3263" s="1" t="s">
        <v>593</v>
      </c>
      <c r="D3263" s="1" t="s">
        <v>18</v>
      </c>
      <c r="E3263" s="1" t="s">
        <v>21</v>
      </c>
      <c r="F3263" s="1">
        <v>13946.23</v>
      </c>
      <c r="G3263" s="1" t="s">
        <v>14</v>
      </c>
      <c r="H3263" s="2">
        <v>46072</v>
      </c>
      <c r="I3263" s="1" t="s">
        <v>22</v>
      </c>
      <c r="J3263" s="1">
        <v>57.4</v>
      </c>
      <c r="K3263" s="1">
        <f>COUNTIF(A:A,bank_processed_transactions[[#This Row],[transaction_id]])</f>
        <v>1</v>
      </c>
    </row>
    <row r="3264" spans="1:11" x14ac:dyDescent="0.3">
      <c r="A3264" s="1" t="s">
        <v>4770</v>
      </c>
      <c r="B3264" s="2">
        <v>46057</v>
      </c>
      <c r="C3264" s="1" t="s">
        <v>1332</v>
      </c>
      <c r="D3264" s="1" t="s">
        <v>18</v>
      </c>
      <c r="E3264" s="1" t="s">
        <v>13</v>
      </c>
      <c r="F3264" s="1">
        <v>46979.1</v>
      </c>
      <c r="G3264" s="1" t="s">
        <v>14</v>
      </c>
      <c r="H3264" s="2">
        <v>46059</v>
      </c>
      <c r="I3264" s="1" t="s">
        <v>15</v>
      </c>
      <c r="J3264" s="1">
        <v>99</v>
      </c>
      <c r="K3264" s="1">
        <f>COUNTIF(A:A,bank_processed_transactions[[#This Row],[transaction_id]])</f>
        <v>1</v>
      </c>
    </row>
    <row r="3265" spans="1:11" x14ac:dyDescent="0.3">
      <c r="A3265" s="1" t="s">
        <v>543</v>
      </c>
      <c r="B3265" s="2">
        <v>46055</v>
      </c>
      <c r="C3265" s="1" t="s">
        <v>544</v>
      </c>
      <c r="D3265" s="1" t="s">
        <v>18</v>
      </c>
      <c r="E3265" s="1" t="s">
        <v>13</v>
      </c>
      <c r="F3265" s="1">
        <v>12243.43</v>
      </c>
      <c r="G3265" s="1" t="s">
        <v>14</v>
      </c>
      <c r="H3265" s="2">
        <v>46055</v>
      </c>
      <c r="I3265" s="1" t="s">
        <v>15</v>
      </c>
      <c r="J3265" s="1">
        <v>13.6</v>
      </c>
      <c r="K3265" s="1">
        <f>COUNTIF(A:A,bank_processed_transactions[[#This Row],[transaction_id]])</f>
        <v>1</v>
      </c>
    </row>
    <row r="3266" spans="1:11" x14ac:dyDescent="0.3">
      <c r="A3266" s="1" t="s">
        <v>2245</v>
      </c>
      <c r="B3266" s="2">
        <v>46091</v>
      </c>
      <c r="C3266" s="1" t="s">
        <v>2246</v>
      </c>
      <c r="D3266" s="1" t="s">
        <v>18</v>
      </c>
      <c r="E3266" s="1" t="s">
        <v>13</v>
      </c>
      <c r="F3266" s="1">
        <v>4617.45</v>
      </c>
      <c r="G3266" s="1" t="s">
        <v>14</v>
      </c>
      <c r="H3266" s="2">
        <v>46096</v>
      </c>
      <c r="I3266" s="1" t="s">
        <v>22</v>
      </c>
      <c r="J3266" s="1">
        <v>22.1</v>
      </c>
      <c r="K3266" s="1">
        <f>COUNTIF(A:A,bank_processed_transactions[[#This Row],[transaction_id]])</f>
        <v>1</v>
      </c>
    </row>
    <row r="3267" spans="1:11" x14ac:dyDescent="0.3">
      <c r="A3267" s="1" t="s">
        <v>2159</v>
      </c>
      <c r="B3267" s="2">
        <v>46054</v>
      </c>
      <c r="C3267" s="1" t="s">
        <v>2160</v>
      </c>
      <c r="D3267" s="1" t="s">
        <v>66</v>
      </c>
      <c r="E3267" s="1" t="s">
        <v>27</v>
      </c>
      <c r="F3267" s="1">
        <v>5366.19</v>
      </c>
      <c r="G3267" s="1" t="s">
        <v>14</v>
      </c>
      <c r="H3267" s="2">
        <v>46055</v>
      </c>
      <c r="I3267" s="1" t="s">
        <v>22</v>
      </c>
      <c r="J3267" s="1">
        <v>13.6</v>
      </c>
      <c r="K3267" s="1">
        <f>COUNTIF(A:A,bank_processed_transactions[[#This Row],[transaction_id]])</f>
        <v>1</v>
      </c>
    </row>
    <row r="3268" spans="1:11" x14ac:dyDescent="0.3">
      <c r="A3268" s="1" t="s">
        <v>4750</v>
      </c>
      <c r="B3268" s="2">
        <v>46032</v>
      </c>
      <c r="C3268" s="1" t="s">
        <v>3118</v>
      </c>
      <c r="D3268" s="1" t="s">
        <v>66</v>
      </c>
      <c r="E3268" s="1" t="s">
        <v>55</v>
      </c>
      <c r="F3268" s="1">
        <v>8967.1299999999992</v>
      </c>
      <c r="G3268" s="1" t="s">
        <v>14</v>
      </c>
      <c r="H3268" s="2">
        <v>46033</v>
      </c>
      <c r="I3268" s="1" t="s">
        <v>28</v>
      </c>
      <c r="J3268" s="1">
        <v>14.1</v>
      </c>
      <c r="K3268" s="1">
        <f>COUNTIF(A:A,bank_processed_transactions[[#This Row],[transaction_id]])</f>
        <v>1</v>
      </c>
    </row>
    <row r="3269" spans="1:11" x14ac:dyDescent="0.3">
      <c r="A3269" s="1" t="s">
        <v>3834</v>
      </c>
      <c r="B3269" s="2">
        <v>46049</v>
      </c>
      <c r="C3269" s="1" t="s">
        <v>1319</v>
      </c>
      <c r="D3269" s="1" t="s">
        <v>35</v>
      </c>
      <c r="E3269" s="1" t="s">
        <v>21</v>
      </c>
      <c r="F3269" s="1">
        <v>1849.01</v>
      </c>
      <c r="G3269" s="1" t="s">
        <v>14</v>
      </c>
      <c r="H3269" s="2">
        <v>46051</v>
      </c>
      <c r="I3269" s="1" t="s">
        <v>28</v>
      </c>
      <c r="J3269" s="1">
        <v>42.5</v>
      </c>
      <c r="K3269" s="1">
        <f>COUNTIF(A:A,bank_processed_transactions[[#This Row],[transaction_id]])</f>
        <v>1</v>
      </c>
    </row>
    <row r="3270" spans="1:11" x14ac:dyDescent="0.3">
      <c r="A3270" s="1" t="s">
        <v>3124</v>
      </c>
      <c r="B3270" s="2">
        <v>46108</v>
      </c>
      <c r="C3270" s="1" t="s">
        <v>1285</v>
      </c>
      <c r="D3270" s="1" t="s">
        <v>12</v>
      </c>
      <c r="E3270" s="1" t="s">
        <v>13</v>
      </c>
      <c r="F3270" s="1">
        <v>3941.15</v>
      </c>
      <c r="G3270" s="1" t="s">
        <v>14</v>
      </c>
      <c r="H3270" s="2">
        <v>46108</v>
      </c>
      <c r="I3270" s="1" t="s">
        <v>22</v>
      </c>
      <c r="J3270" s="1">
        <v>36.299999999999997</v>
      </c>
      <c r="K3270" s="1">
        <f>COUNTIF(A:A,bank_processed_transactions[[#This Row],[transaction_id]])</f>
        <v>1</v>
      </c>
    </row>
    <row r="3271" spans="1:11" x14ac:dyDescent="0.3">
      <c r="A3271" s="1" t="s">
        <v>2147</v>
      </c>
      <c r="B3271" s="2">
        <v>46072</v>
      </c>
      <c r="C3271" s="1" t="s">
        <v>1221</v>
      </c>
      <c r="D3271" s="1" t="s">
        <v>18</v>
      </c>
      <c r="E3271" s="1" t="s">
        <v>27</v>
      </c>
      <c r="F3271" s="1">
        <v>162146.46</v>
      </c>
      <c r="G3271" s="1" t="s">
        <v>14</v>
      </c>
      <c r="H3271" s="2">
        <v>46075</v>
      </c>
      <c r="I3271" s="1" t="s">
        <v>22</v>
      </c>
      <c r="J3271" s="1">
        <v>6.3</v>
      </c>
      <c r="K3271" s="1">
        <f>COUNTIF(A:A,bank_processed_transactions[[#This Row],[transaction_id]])</f>
        <v>1</v>
      </c>
    </row>
    <row r="3272" spans="1:11" x14ac:dyDescent="0.3">
      <c r="A3272" s="1" t="s">
        <v>1233</v>
      </c>
      <c r="B3272" s="2">
        <v>46049</v>
      </c>
      <c r="C3272" s="1" t="s">
        <v>207</v>
      </c>
      <c r="D3272" s="1" t="s">
        <v>35</v>
      </c>
      <c r="E3272" s="1" t="s">
        <v>21</v>
      </c>
      <c r="F3272" s="1">
        <v>14578.15</v>
      </c>
      <c r="G3272" s="1" t="s">
        <v>14</v>
      </c>
      <c r="H3272" s="2">
        <v>46049</v>
      </c>
      <c r="I3272" s="1" t="s">
        <v>15</v>
      </c>
      <c r="J3272" s="1">
        <v>32.299999999999997</v>
      </c>
      <c r="K3272" s="1">
        <f>COUNTIF(A:A,bank_processed_transactions[[#This Row],[transaction_id]])</f>
        <v>1</v>
      </c>
    </row>
    <row r="3273" spans="1:11" x14ac:dyDescent="0.3">
      <c r="A3273" s="1" t="s">
        <v>954</v>
      </c>
      <c r="B3273" s="2">
        <v>46095</v>
      </c>
      <c r="C3273" s="1" t="s">
        <v>955</v>
      </c>
      <c r="D3273" s="1" t="s">
        <v>35</v>
      </c>
      <c r="E3273" s="1" t="s">
        <v>27</v>
      </c>
      <c r="F3273" s="1">
        <v>7876.32</v>
      </c>
      <c r="G3273" s="1" t="s">
        <v>94</v>
      </c>
      <c r="H3273" s="2">
        <v>46098</v>
      </c>
      <c r="I3273" s="1" t="s">
        <v>28</v>
      </c>
      <c r="J3273" s="1">
        <v>36.4</v>
      </c>
      <c r="K3273" s="1">
        <f>COUNTIF(A:A,bank_processed_transactions[[#This Row],[transaction_id]])</f>
        <v>1</v>
      </c>
    </row>
    <row r="3274" spans="1:11" x14ac:dyDescent="0.3">
      <c r="A3274" s="1" t="s">
        <v>3993</v>
      </c>
      <c r="B3274" s="2">
        <v>46075</v>
      </c>
      <c r="C3274" s="1" t="s">
        <v>1395</v>
      </c>
      <c r="D3274" s="1" t="s">
        <v>66</v>
      </c>
      <c r="E3274" s="1" t="s">
        <v>13</v>
      </c>
      <c r="F3274" s="1">
        <v>1559.32</v>
      </c>
      <c r="G3274" s="1" t="s">
        <v>14</v>
      </c>
      <c r="H3274" s="2">
        <v>46078</v>
      </c>
      <c r="I3274" s="1" t="s">
        <v>22</v>
      </c>
      <c r="J3274" s="1">
        <v>17</v>
      </c>
      <c r="K3274" s="1">
        <f>COUNTIF(A:A,bank_processed_transactions[[#This Row],[transaction_id]])</f>
        <v>1</v>
      </c>
    </row>
    <row r="3275" spans="1:11" x14ac:dyDescent="0.3">
      <c r="A3275" s="1" t="s">
        <v>4643</v>
      </c>
      <c r="B3275" s="2">
        <v>46058</v>
      </c>
      <c r="C3275" s="1" t="s">
        <v>41</v>
      </c>
      <c r="D3275" s="1" t="s">
        <v>35</v>
      </c>
      <c r="E3275" s="1" t="s">
        <v>55</v>
      </c>
      <c r="F3275" s="1">
        <v>3637.05</v>
      </c>
      <c r="G3275" s="1" t="s">
        <v>94</v>
      </c>
      <c r="H3275" s="2">
        <v>46058</v>
      </c>
      <c r="I3275" s="1" t="s">
        <v>28</v>
      </c>
      <c r="J3275" s="1">
        <v>30.1</v>
      </c>
      <c r="K3275" s="1">
        <f>COUNTIF(A:A,bank_processed_transactions[[#This Row],[transaction_id]])</f>
        <v>1</v>
      </c>
    </row>
    <row r="3276" spans="1:11" x14ac:dyDescent="0.3">
      <c r="A3276" s="1" t="s">
        <v>976</v>
      </c>
      <c r="B3276" s="2">
        <v>46042</v>
      </c>
      <c r="C3276" s="1" t="s">
        <v>977</v>
      </c>
      <c r="D3276" s="1" t="s">
        <v>66</v>
      </c>
      <c r="E3276" s="1" t="s">
        <v>27</v>
      </c>
      <c r="F3276" s="1">
        <v>11632.29</v>
      </c>
      <c r="G3276" s="1" t="s">
        <v>14</v>
      </c>
      <c r="H3276" s="2">
        <v>46043</v>
      </c>
      <c r="I3276" s="1" t="s">
        <v>22</v>
      </c>
      <c r="J3276" s="1">
        <v>40.299999999999997</v>
      </c>
      <c r="K3276" s="1">
        <f>COUNTIF(A:A,bank_processed_transactions[[#This Row],[transaction_id]])</f>
        <v>1</v>
      </c>
    </row>
    <row r="3277" spans="1:11" x14ac:dyDescent="0.3">
      <c r="A3277" s="1" t="s">
        <v>2681</v>
      </c>
      <c r="B3277" s="2">
        <v>46027</v>
      </c>
      <c r="C3277" s="1" t="s">
        <v>2107</v>
      </c>
      <c r="D3277" s="1" t="s">
        <v>12</v>
      </c>
      <c r="E3277" s="1" t="s">
        <v>21</v>
      </c>
      <c r="F3277" s="1">
        <v>12089.65</v>
      </c>
      <c r="G3277" s="1" t="s">
        <v>14</v>
      </c>
      <c r="H3277" s="2">
        <v>46029</v>
      </c>
      <c r="I3277" s="1" t="s">
        <v>15</v>
      </c>
      <c r="J3277" s="1">
        <v>25.5</v>
      </c>
      <c r="K3277" s="1">
        <f>COUNTIF(A:A,bank_processed_transactions[[#This Row],[transaction_id]])</f>
        <v>1</v>
      </c>
    </row>
    <row r="3278" spans="1:11" x14ac:dyDescent="0.3">
      <c r="A3278" s="1" t="s">
        <v>2285</v>
      </c>
      <c r="B3278" s="2">
        <v>46049</v>
      </c>
      <c r="C3278" s="1" t="s">
        <v>633</v>
      </c>
      <c r="D3278" s="1" t="s">
        <v>18</v>
      </c>
      <c r="E3278" s="1" t="s">
        <v>21</v>
      </c>
      <c r="F3278" s="1">
        <v>29778.03</v>
      </c>
      <c r="G3278" s="1" t="s">
        <v>14</v>
      </c>
      <c r="H3278" s="2">
        <v>46050</v>
      </c>
      <c r="I3278" s="1" t="s">
        <v>22</v>
      </c>
      <c r="J3278" s="1">
        <v>20.3</v>
      </c>
      <c r="K3278" s="1">
        <f>COUNTIF(A:A,bank_processed_transactions[[#This Row],[transaction_id]])</f>
        <v>1</v>
      </c>
    </row>
    <row r="3279" spans="1:11" x14ac:dyDescent="0.3">
      <c r="A3279" s="1" t="s">
        <v>3055</v>
      </c>
      <c r="B3279" s="2">
        <v>46068</v>
      </c>
      <c r="C3279" s="1" t="s">
        <v>482</v>
      </c>
      <c r="D3279" s="1" t="s">
        <v>12</v>
      </c>
      <c r="E3279" s="1" t="s">
        <v>13</v>
      </c>
      <c r="F3279" s="1">
        <v>2548.9699999999998</v>
      </c>
      <c r="G3279" s="1" t="s">
        <v>14</v>
      </c>
      <c r="H3279" s="2">
        <v>46070</v>
      </c>
      <c r="I3279" s="1" t="s">
        <v>22</v>
      </c>
      <c r="J3279" s="1">
        <v>6.4</v>
      </c>
      <c r="K3279" s="1">
        <f>COUNTIF(A:A,bank_processed_transactions[[#This Row],[transaction_id]])</f>
        <v>1</v>
      </c>
    </row>
    <row r="3280" spans="1:11" x14ac:dyDescent="0.3">
      <c r="A3280" s="1" t="s">
        <v>3730</v>
      </c>
      <c r="B3280" s="2">
        <v>46043</v>
      </c>
      <c r="C3280" s="1" t="s">
        <v>59</v>
      </c>
      <c r="D3280" s="1" t="s">
        <v>12</v>
      </c>
      <c r="E3280" s="1" t="s">
        <v>55</v>
      </c>
      <c r="F3280" s="1">
        <v>4057.42</v>
      </c>
      <c r="G3280" s="1" t="s">
        <v>14</v>
      </c>
      <c r="H3280" s="2">
        <v>46046</v>
      </c>
      <c r="I3280" s="1" t="s">
        <v>22</v>
      </c>
      <c r="J3280" s="1">
        <v>45.5</v>
      </c>
      <c r="K3280" s="1">
        <f>COUNTIF(A:A,bank_processed_transactions[[#This Row],[transaction_id]])</f>
        <v>1</v>
      </c>
    </row>
    <row r="3281" spans="1:11" x14ac:dyDescent="0.3">
      <c r="A3281" s="1" t="s">
        <v>2922</v>
      </c>
      <c r="B3281" s="2">
        <v>46087</v>
      </c>
      <c r="C3281" s="1" t="s">
        <v>871</v>
      </c>
      <c r="D3281" s="1" t="s">
        <v>12</v>
      </c>
      <c r="E3281" s="1" t="s">
        <v>55</v>
      </c>
      <c r="F3281" s="1">
        <v>4180.62</v>
      </c>
      <c r="G3281" s="1" t="s">
        <v>14</v>
      </c>
      <c r="H3281" s="2">
        <v>46089</v>
      </c>
      <c r="I3281" s="1" t="s">
        <v>15</v>
      </c>
      <c r="J3281" s="1">
        <v>14.6</v>
      </c>
      <c r="K3281" s="1">
        <f>COUNTIF(A:A,bank_processed_transactions[[#This Row],[transaction_id]])</f>
        <v>1</v>
      </c>
    </row>
    <row r="3282" spans="1:11" x14ac:dyDescent="0.3">
      <c r="A3282" s="1" t="s">
        <v>1739</v>
      </c>
      <c r="B3282" s="2">
        <v>46085</v>
      </c>
      <c r="C3282" s="1" t="s">
        <v>235</v>
      </c>
      <c r="D3282" s="1" t="s">
        <v>66</v>
      </c>
      <c r="E3282" s="1" t="s">
        <v>13</v>
      </c>
      <c r="F3282" s="1">
        <v>1856.55</v>
      </c>
      <c r="G3282" s="1" t="s">
        <v>94</v>
      </c>
      <c r="H3282" s="2">
        <v>46088</v>
      </c>
      <c r="I3282" s="1" t="s">
        <v>22</v>
      </c>
      <c r="J3282" s="1">
        <v>23.1</v>
      </c>
      <c r="K3282" s="1">
        <f>COUNTIF(A:A,bank_processed_transactions[[#This Row],[transaction_id]])</f>
        <v>1</v>
      </c>
    </row>
    <row r="3283" spans="1:11" x14ac:dyDescent="0.3">
      <c r="A3283" s="1" t="s">
        <v>2795</v>
      </c>
      <c r="B3283" s="2">
        <v>46048</v>
      </c>
      <c r="C3283" s="1" t="s">
        <v>1395</v>
      </c>
      <c r="D3283" s="1" t="s">
        <v>18</v>
      </c>
      <c r="E3283" s="1" t="s">
        <v>55</v>
      </c>
      <c r="F3283" s="1">
        <v>1444.5</v>
      </c>
      <c r="G3283" s="1" t="s">
        <v>14</v>
      </c>
      <c r="H3283" s="2">
        <v>46049</v>
      </c>
      <c r="I3283" s="1" t="s">
        <v>15</v>
      </c>
      <c r="J3283" s="1">
        <v>6</v>
      </c>
      <c r="K3283" s="1">
        <f>COUNTIF(A:A,bank_processed_transactions[[#This Row],[transaction_id]])</f>
        <v>1</v>
      </c>
    </row>
    <row r="3284" spans="1:11" x14ac:dyDescent="0.3">
      <c r="A3284" s="1" t="s">
        <v>3483</v>
      </c>
      <c r="B3284" s="2">
        <v>46098</v>
      </c>
      <c r="C3284" s="1" t="s">
        <v>619</v>
      </c>
      <c r="D3284" s="1" t="s">
        <v>46</v>
      </c>
      <c r="E3284" s="1" t="s">
        <v>27</v>
      </c>
      <c r="F3284" s="1">
        <v>3099.21</v>
      </c>
      <c r="G3284" s="1" t="s">
        <v>89</v>
      </c>
      <c r="H3284" s="2">
        <v>46100</v>
      </c>
      <c r="I3284" s="1" t="s">
        <v>15</v>
      </c>
      <c r="J3284" s="1">
        <v>17.3</v>
      </c>
      <c r="K3284" s="1">
        <f>COUNTIF(A:A,bank_processed_transactions[[#This Row],[transaction_id]])</f>
        <v>1</v>
      </c>
    </row>
    <row r="3285" spans="1:11" x14ac:dyDescent="0.3">
      <c r="A3285" s="1" t="s">
        <v>4726</v>
      </c>
      <c r="B3285" s="2">
        <v>46067</v>
      </c>
      <c r="C3285" s="1" t="s">
        <v>1701</v>
      </c>
      <c r="D3285" s="1" t="s">
        <v>18</v>
      </c>
      <c r="E3285" s="1" t="s">
        <v>13</v>
      </c>
      <c r="F3285" s="1">
        <v>1200.81</v>
      </c>
      <c r="G3285" s="1" t="s">
        <v>14</v>
      </c>
      <c r="H3285" s="2">
        <v>46072</v>
      </c>
      <c r="I3285" s="1" t="s">
        <v>28</v>
      </c>
      <c r="J3285" s="1">
        <v>45.6</v>
      </c>
      <c r="K3285" s="1">
        <f>COUNTIF(A:A,bank_processed_transactions[[#This Row],[transaction_id]])</f>
        <v>1</v>
      </c>
    </row>
    <row r="3286" spans="1:11" x14ac:dyDescent="0.3">
      <c r="A3286" s="1" t="s">
        <v>622</v>
      </c>
      <c r="B3286" s="2">
        <v>46099</v>
      </c>
      <c r="C3286" s="1" t="s">
        <v>429</v>
      </c>
      <c r="D3286" s="1" t="s">
        <v>66</v>
      </c>
      <c r="E3286" s="1" t="s">
        <v>21</v>
      </c>
      <c r="F3286" s="1">
        <v>1729.15</v>
      </c>
      <c r="G3286" s="1" t="s">
        <v>14</v>
      </c>
      <c r="H3286" s="2">
        <v>46102</v>
      </c>
      <c r="I3286" s="1" t="s">
        <v>15</v>
      </c>
      <c r="J3286" s="1">
        <v>25.4</v>
      </c>
      <c r="K3286" s="1">
        <f>COUNTIF(A:A,bank_processed_transactions[[#This Row],[transaction_id]])</f>
        <v>1</v>
      </c>
    </row>
    <row r="3287" spans="1:11" x14ac:dyDescent="0.3">
      <c r="A3287" s="1" t="s">
        <v>3409</v>
      </c>
      <c r="B3287" s="2">
        <v>46051</v>
      </c>
      <c r="C3287" s="1" t="s">
        <v>3065</v>
      </c>
      <c r="D3287" s="1" t="s">
        <v>12</v>
      </c>
      <c r="E3287" s="1" t="s">
        <v>27</v>
      </c>
      <c r="F3287" s="1">
        <v>5102.7299999999996</v>
      </c>
      <c r="G3287" s="1" t="s">
        <v>14</v>
      </c>
      <c r="H3287" s="2">
        <v>46053</v>
      </c>
      <c r="I3287" s="1" t="s">
        <v>22</v>
      </c>
      <c r="J3287" s="1">
        <v>66</v>
      </c>
      <c r="K3287" s="1">
        <f>COUNTIF(A:A,bank_processed_transactions[[#This Row],[transaction_id]])</f>
        <v>1</v>
      </c>
    </row>
    <row r="3288" spans="1:11" x14ac:dyDescent="0.3">
      <c r="A3288" s="1" t="s">
        <v>139</v>
      </c>
      <c r="B3288" s="2">
        <v>46076</v>
      </c>
      <c r="C3288" s="1" t="s">
        <v>98</v>
      </c>
      <c r="D3288" s="1" t="s">
        <v>12</v>
      </c>
      <c r="E3288" s="1" t="s">
        <v>13</v>
      </c>
      <c r="F3288" s="1">
        <v>6637.76</v>
      </c>
      <c r="G3288" s="1" t="s">
        <v>94</v>
      </c>
      <c r="H3288" s="2">
        <v>46076</v>
      </c>
      <c r="I3288" s="1" t="s">
        <v>28</v>
      </c>
      <c r="J3288" s="1">
        <v>34.9</v>
      </c>
      <c r="K3288" s="1">
        <f>COUNTIF(A:A,bank_processed_transactions[[#This Row],[transaction_id]])</f>
        <v>1</v>
      </c>
    </row>
    <row r="3289" spans="1:11" x14ac:dyDescent="0.3">
      <c r="A3289" s="1" t="s">
        <v>4163</v>
      </c>
      <c r="B3289" s="2">
        <v>46103</v>
      </c>
      <c r="C3289" s="1" t="s">
        <v>1059</v>
      </c>
      <c r="D3289" s="1" t="s">
        <v>18</v>
      </c>
      <c r="E3289" s="1" t="s">
        <v>13</v>
      </c>
      <c r="F3289" s="1">
        <v>1741.6</v>
      </c>
      <c r="G3289" s="1" t="s">
        <v>14</v>
      </c>
      <c r="H3289" s="2">
        <v>46103</v>
      </c>
      <c r="I3289" s="1" t="s">
        <v>15</v>
      </c>
      <c r="J3289" s="1">
        <v>56.1</v>
      </c>
      <c r="K3289" s="1">
        <f>COUNTIF(A:A,bank_processed_transactions[[#This Row],[transaction_id]])</f>
        <v>1</v>
      </c>
    </row>
    <row r="3290" spans="1:11" x14ac:dyDescent="0.3">
      <c r="A3290" s="1" t="s">
        <v>477</v>
      </c>
      <c r="B3290" s="2">
        <v>46072</v>
      </c>
      <c r="C3290" s="1" t="s">
        <v>478</v>
      </c>
      <c r="D3290" s="1" t="s">
        <v>12</v>
      </c>
      <c r="E3290" s="1" t="s">
        <v>13</v>
      </c>
      <c r="F3290" s="1">
        <v>3254.5</v>
      </c>
      <c r="G3290" s="1" t="s">
        <v>14</v>
      </c>
      <c r="H3290" s="2">
        <v>46074</v>
      </c>
      <c r="I3290" s="1" t="s">
        <v>22</v>
      </c>
      <c r="J3290" s="1">
        <v>12</v>
      </c>
      <c r="K3290" s="1">
        <f>COUNTIF(A:A,bank_processed_transactions[[#This Row],[transaction_id]])</f>
        <v>1</v>
      </c>
    </row>
    <row r="3291" spans="1:11" x14ac:dyDescent="0.3">
      <c r="A3291" s="1" t="s">
        <v>3963</v>
      </c>
      <c r="B3291" s="2">
        <v>46041</v>
      </c>
      <c r="C3291" s="1" t="s">
        <v>2542</v>
      </c>
      <c r="D3291" s="1" t="s">
        <v>12</v>
      </c>
      <c r="E3291" s="1" t="s">
        <v>21</v>
      </c>
      <c r="F3291" s="1">
        <v>2752.12</v>
      </c>
      <c r="G3291" s="1" t="s">
        <v>14</v>
      </c>
      <c r="H3291" s="2">
        <v>46043</v>
      </c>
      <c r="I3291" s="1" t="s">
        <v>28</v>
      </c>
      <c r="J3291" s="1">
        <v>9.1999999999999993</v>
      </c>
      <c r="K3291" s="1">
        <f>COUNTIF(A:A,bank_processed_transactions[[#This Row],[transaction_id]])</f>
        <v>1</v>
      </c>
    </row>
    <row r="3292" spans="1:11" x14ac:dyDescent="0.3">
      <c r="A3292" s="1" t="s">
        <v>4858</v>
      </c>
      <c r="B3292" s="2">
        <v>46097</v>
      </c>
      <c r="C3292" s="1" t="s">
        <v>459</v>
      </c>
      <c r="D3292" s="1" t="s">
        <v>35</v>
      </c>
      <c r="E3292" s="1" t="s">
        <v>13</v>
      </c>
      <c r="F3292" s="1">
        <v>22156.04</v>
      </c>
      <c r="G3292" s="1" t="s">
        <v>14</v>
      </c>
      <c r="H3292" s="2">
        <v>46097</v>
      </c>
      <c r="I3292" s="1" t="s">
        <v>28</v>
      </c>
      <c r="J3292" s="1">
        <v>12.9</v>
      </c>
      <c r="K3292" s="1">
        <f>COUNTIF(A:A,bank_processed_transactions[[#This Row],[transaction_id]])</f>
        <v>1</v>
      </c>
    </row>
    <row r="3293" spans="1:11" x14ac:dyDescent="0.3">
      <c r="A3293" s="1" t="s">
        <v>3388</v>
      </c>
      <c r="B3293" s="2">
        <v>46062</v>
      </c>
      <c r="C3293" s="1" t="s">
        <v>1588</v>
      </c>
      <c r="D3293" s="1" t="s">
        <v>12</v>
      </c>
      <c r="E3293" s="1" t="s">
        <v>27</v>
      </c>
      <c r="F3293" s="1">
        <v>5532.83</v>
      </c>
      <c r="G3293" s="1" t="s">
        <v>14</v>
      </c>
      <c r="H3293" s="2">
        <v>46064</v>
      </c>
      <c r="I3293" s="1" t="s">
        <v>15</v>
      </c>
      <c r="J3293" s="1">
        <v>27.3</v>
      </c>
      <c r="K3293" s="1">
        <f>COUNTIF(A:A,bank_processed_transactions[[#This Row],[transaction_id]])</f>
        <v>1</v>
      </c>
    </row>
    <row r="3294" spans="1:11" x14ac:dyDescent="0.3">
      <c r="A3294" s="1" t="s">
        <v>4030</v>
      </c>
      <c r="B3294" s="2">
        <v>46107</v>
      </c>
      <c r="C3294" s="1" t="s">
        <v>182</v>
      </c>
      <c r="D3294" s="1" t="s">
        <v>12</v>
      </c>
      <c r="E3294" s="1" t="s">
        <v>55</v>
      </c>
      <c r="F3294" s="1">
        <v>1867.59</v>
      </c>
      <c r="G3294" s="1" t="s">
        <v>14</v>
      </c>
      <c r="H3294" s="2">
        <v>46107</v>
      </c>
      <c r="I3294" s="1" t="s">
        <v>22</v>
      </c>
      <c r="J3294" s="1">
        <v>30.2</v>
      </c>
      <c r="K3294" s="1">
        <f>COUNTIF(A:A,bank_processed_transactions[[#This Row],[transaction_id]])</f>
        <v>1</v>
      </c>
    </row>
    <row r="3295" spans="1:11" x14ac:dyDescent="0.3">
      <c r="A3295" s="1" t="s">
        <v>1860</v>
      </c>
      <c r="B3295" s="2">
        <v>46097</v>
      </c>
      <c r="C3295" s="1" t="s">
        <v>1322</v>
      </c>
      <c r="D3295" s="1" t="s">
        <v>12</v>
      </c>
      <c r="E3295" s="1" t="s">
        <v>21</v>
      </c>
      <c r="F3295" s="1">
        <v>24433.439999999999</v>
      </c>
      <c r="G3295" s="1" t="s">
        <v>94</v>
      </c>
      <c r="H3295" s="2">
        <v>46100</v>
      </c>
      <c r="I3295" s="1" t="s">
        <v>22</v>
      </c>
      <c r="J3295" s="1">
        <v>27.5</v>
      </c>
      <c r="K3295" s="1">
        <f>COUNTIF(A:A,bank_processed_transactions[[#This Row],[transaction_id]])</f>
        <v>1</v>
      </c>
    </row>
    <row r="3296" spans="1:11" x14ac:dyDescent="0.3">
      <c r="A3296" s="1" t="s">
        <v>2842</v>
      </c>
      <c r="B3296" s="2">
        <v>46049</v>
      </c>
      <c r="C3296" s="1" t="s">
        <v>947</v>
      </c>
      <c r="D3296" s="1" t="s">
        <v>12</v>
      </c>
      <c r="E3296" s="1" t="s">
        <v>55</v>
      </c>
      <c r="F3296" s="1">
        <v>11844.44</v>
      </c>
      <c r="G3296" s="1" t="s">
        <v>14</v>
      </c>
      <c r="H3296" s="2">
        <v>46050</v>
      </c>
      <c r="I3296" s="1" t="s">
        <v>15</v>
      </c>
      <c r="J3296" s="1">
        <v>28</v>
      </c>
      <c r="K3296" s="1">
        <f>COUNTIF(A:A,bank_processed_transactions[[#This Row],[transaction_id]])</f>
        <v>1</v>
      </c>
    </row>
    <row r="3297" spans="1:11" x14ac:dyDescent="0.3">
      <c r="A3297" s="1" t="s">
        <v>2966</v>
      </c>
      <c r="B3297" s="2">
        <v>46025</v>
      </c>
      <c r="C3297" s="1" t="s">
        <v>107</v>
      </c>
      <c r="D3297" s="1" t="s">
        <v>12</v>
      </c>
      <c r="E3297" s="1" t="s">
        <v>55</v>
      </c>
      <c r="F3297" s="1">
        <v>6035.55</v>
      </c>
      <c r="G3297" s="1" t="s">
        <v>14</v>
      </c>
      <c r="H3297" s="2">
        <v>46025</v>
      </c>
      <c r="I3297" s="1" t="s">
        <v>28</v>
      </c>
      <c r="J3297" s="1">
        <v>17.100000000000001</v>
      </c>
      <c r="K3297" s="1">
        <f>COUNTIF(A:A,bank_processed_transactions[[#This Row],[transaction_id]])</f>
        <v>1</v>
      </c>
    </row>
    <row r="3298" spans="1:11" x14ac:dyDescent="0.3">
      <c r="A3298" s="1" t="s">
        <v>1306</v>
      </c>
      <c r="B3298" s="2">
        <v>46050</v>
      </c>
      <c r="C3298" s="1" t="s">
        <v>1307</v>
      </c>
      <c r="D3298" s="1" t="s">
        <v>18</v>
      </c>
      <c r="E3298" s="1" t="s">
        <v>21</v>
      </c>
      <c r="F3298" s="1">
        <v>28840.93</v>
      </c>
      <c r="G3298" s="1" t="s">
        <v>14</v>
      </c>
      <c r="H3298" s="2">
        <v>46050</v>
      </c>
      <c r="I3298" s="1" t="s">
        <v>28</v>
      </c>
      <c r="J3298" s="1">
        <v>23.1</v>
      </c>
      <c r="K3298" s="1">
        <f>COUNTIF(A:A,bank_processed_transactions[[#This Row],[transaction_id]])</f>
        <v>1</v>
      </c>
    </row>
    <row r="3299" spans="1:11" x14ac:dyDescent="0.3">
      <c r="A3299" s="1" t="s">
        <v>3364</v>
      </c>
      <c r="B3299" s="2">
        <v>46071</v>
      </c>
      <c r="C3299" s="1" t="s">
        <v>2459</v>
      </c>
      <c r="D3299" s="1" t="s">
        <v>66</v>
      </c>
      <c r="E3299" s="1" t="s">
        <v>55</v>
      </c>
      <c r="F3299" s="1">
        <v>1827.1</v>
      </c>
      <c r="G3299" s="1" t="s">
        <v>14</v>
      </c>
      <c r="H3299" s="2">
        <v>46072</v>
      </c>
      <c r="I3299" s="1" t="s">
        <v>15</v>
      </c>
      <c r="J3299" s="1">
        <v>33.1</v>
      </c>
      <c r="K3299" s="1">
        <f>COUNTIF(A:A,bank_processed_transactions[[#This Row],[transaction_id]])</f>
        <v>1</v>
      </c>
    </row>
    <row r="3300" spans="1:11" x14ac:dyDescent="0.3">
      <c r="A3300" s="1" t="s">
        <v>1262</v>
      </c>
      <c r="B3300" s="2">
        <v>46039</v>
      </c>
      <c r="C3300" s="1" t="s">
        <v>510</v>
      </c>
      <c r="D3300" s="1" t="s">
        <v>66</v>
      </c>
      <c r="E3300" s="1" t="s">
        <v>27</v>
      </c>
      <c r="F3300" s="1">
        <v>5164.43</v>
      </c>
      <c r="G3300" s="1" t="s">
        <v>14</v>
      </c>
      <c r="H3300" s="2">
        <v>46042</v>
      </c>
      <c r="I3300" s="1" t="s">
        <v>15</v>
      </c>
      <c r="J3300" s="1">
        <v>27.6</v>
      </c>
      <c r="K3300" s="1">
        <f>COUNTIF(A:A,bank_processed_transactions[[#This Row],[transaction_id]])</f>
        <v>1</v>
      </c>
    </row>
    <row r="3301" spans="1:11" x14ac:dyDescent="0.3">
      <c r="A3301" s="1" t="s">
        <v>791</v>
      </c>
      <c r="B3301" s="2">
        <v>46023</v>
      </c>
      <c r="C3301" s="1" t="s">
        <v>118</v>
      </c>
      <c r="D3301" s="1" t="s">
        <v>18</v>
      </c>
      <c r="E3301" s="1" t="s">
        <v>21</v>
      </c>
      <c r="F3301" s="1">
        <v>4236.46</v>
      </c>
      <c r="G3301" s="1" t="s">
        <v>14</v>
      </c>
      <c r="H3301" s="2">
        <v>46024</v>
      </c>
      <c r="I3301" s="1" t="s">
        <v>28</v>
      </c>
      <c r="J3301" s="1">
        <v>64.7</v>
      </c>
      <c r="K3301" s="1">
        <f>COUNTIF(A:A,bank_processed_transactions[[#This Row],[transaction_id]])</f>
        <v>1</v>
      </c>
    </row>
    <row r="3302" spans="1:11" x14ac:dyDescent="0.3">
      <c r="A3302" s="1" t="s">
        <v>3563</v>
      </c>
      <c r="B3302" s="2">
        <v>46051</v>
      </c>
      <c r="C3302" s="1" t="s">
        <v>771</v>
      </c>
      <c r="D3302" s="1" t="s">
        <v>46</v>
      </c>
      <c r="E3302" s="1" t="s">
        <v>21</v>
      </c>
      <c r="F3302" s="1">
        <v>7052.88</v>
      </c>
      <c r="G3302" s="1" t="s">
        <v>94</v>
      </c>
      <c r="H3302" s="2">
        <v>46053</v>
      </c>
      <c r="I3302" s="1" t="s">
        <v>15</v>
      </c>
      <c r="J3302" s="1">
        <v>25.6</v>
      </c>
      <c r="K3302" s="1">
        <f>COUNTIF(A:A,bank_processed_transactions[[#This Row],[transaction_id]])</f>
        <v>1</v>
      </c>
    </row>
    <row r="3303" spans="1:11" x14ac:dyDescent="0.3">
      <c r="A3303" s="1" t="s">
        <v>1675</v>
      </c>
      <c r="B3303" s="2">
        <v>46076</v>
      </c>
      <c r="C3303" s="1" t="s">
        <v>237</v>
      </c>
      <c r="D3303" s="1" t="s">
        <v>12</v>
      </c>
      <c r="E3303" s="1" t="s">
        <v>13</v>
      </c>
      <c r="F3303" s="1">
        <v>2012.67</v>
      </c>
      <c r="G3303" s="1" t="s">
        <v>14</v>
      </c>
      <c r="H3303" s="2">
        <v>46077</v>
      </c>
      <c r="I3303" s="1" t="s">
        <v>28</v>
      </c>
      <c r="J3303" s="1">
        <v>20.7</v>
      </c>
      <c r="K3303" s="1">
        <f>COUNTIF(A:A,bank_processed_transactions[[#This Row],[transaction_id]])</f>
        <v>1</v>
      </c>
    </row>
    <row r="3304" spans="1:11" x14ac:dyDescent="0.3">
      <c r="A3304" s="1" t="s">
        <v>1846</v>
      </c>
      <c r="B3304" s="2">
        <v>46095</v>
      </c>
      <c r="C3304" s="1" t="s">
        <v>818</v>
      </c>
      <c r="D3304" s="1" t="s">
        <v>18</v>
      </c>
      <c r="E3304" s="1" t="s">
        <v>21</v>
      </c>
      <c r="F3304" s="1">
        <v>1626.59</v>
      </c>
      <c r="G3304" s="1" t="s">
        <v>14</v>
      </c>
      <c r="H3304" s="2">
        <v>46098</v>
      </c>
      <c r="I3304" s="1" t="s">
        <v>15</v>
      </c>
      <c r="J3304" s="1">
        <v>49</v>
      </c>
      <c r="K3304" s="1">
        <f>COUNTIF(A:A,bank_processed_transactions[[#This Row],[transaction_id]])</f>
        <v>1</v>
      </c>
    </row>
    <row r="3305" spans="1:11" x14ac:dyDescent="0.3">
      <c r="A3305" s="1" t="s">
        <v>3826</v>
      </c>
      <c r="B3305" s="2">
        <v>46084</v>
      </c>
      <c r="C3305" s="1" t="s">
        <v>2137</v>
      </c>
      <c r="D3305" s="1" t="s">
        <v>12</v>
      </c>
      <c r="E3305" s="1" t="s">
        <v>27</v>
      </c>
      <c r="F3305" s="1">
        <v>3662.61</v>
      </c>
      <c r="G3305" s="1" t="s">
        <v>14</v>
      </c>
      <c r="H3305" s="2">
        <v>46087</v>
      </c>
      <c r="I3305" s="1" t="s">
        <v>15</v>
      </c>
      <c r="J3305" s="1">
        <v>43.5</v>
      </c>
      <c r="K3305" s="1">
        <f>COUNTIF(A:A,bank_processed_transactions[[#This Row],[transaction_id]])</f>
        <v>1</v>
      </c>
    </row>
    <row r="3306" spans="1:11" x14ac:dyDescent="0.3">
      <c r="A3306" s="1" t="s">
        <v>31</v>
      </c>
      <c r="B3306" s="2">
        <v>46064</v>
      </c>
      <c r="C3306" s="1" t="s">
        <v>32</v>
      </c>
      <c r="D3306" s="1" t="s">
        <v>18</v>
      </c>
      <c r="E3306" s="1" t="s">
        <v>13</v>
      </c>
      <c r="F3306" s="1">
        <v>938.83</v>
      </c>
      <c r="G3306" s="1" t="s">
        <v>14</v>
      </c>
      <c r="H3306" s="2">
        <v>46066</v>
      </c>
      <c r="I3306" s="1" t="s">
        <v>15</v>
      </c>
      <c r="J3306" s="1">
        <v>48.5</v>
      </c>
      <c r="K3306" s="1">
        <f>COUNTIF(A:A,bank_processed_transactions[[#This Row],[transaction_id]])</f>
        <v>1</v>
      </c>
    </row>
    <row r="3307" spans="1:11" x14ac:dyDescent="0.3">
      <c r="A3307" s="1" t="s">
        <v>4233</v>
      </c>
      <c r="B3307" s="2">
        <v>46033</v>
      </c>
      <c r="C3307" s="1" t="s">
        <v>1742</v>
      </c>
      <c r="D3307" s="1" t="s">
        <v>12</v>
      </c>
      <c r="E3307" s="1" t="s">
        <v>27</v>
      </c>
      <c r="F3307" s="1">
        <v>4594.88</v>
      </c>
      <c r="G3307" s="1" t="s">
        <v>14</v>
      </c>
      <c r="H3307" s="2">
        <v>46038</v>
      </c>
      <c r="I3307" s="1" t="s">
        <v>15</v>
      </c>
      <c r="J3307" s="1">
        <v>11.7</v>
      </c>
      <c r="K3307" s="1">
        <f>COUNTIF(A:A,bank_processed_transactions[[#This Row],[transaction_id]])</f>
        <v>1</v>
      </c>
    </row>
    <row r="3308" spans="1:11" x14ac:dyDescent="0.3">
      <c r="A3308" s="1" t="s">
        <v>2585</v>
      </c>
      <c r="B3308" s="2">
        <v>46100</v>
      </c>
      <c r="C3308" s="1" t="s">
        <v>134</v>
      </c>
      <c r="D3308" s="1" t="s">
        <v>12</v>
      </c>
      <c r="E3308" s="1" t="s">
        <v>13</v>
      </c>
      <c r="F3308" s="1">
        <v>3078.3</v>
      </c>
      <c r="G3308" s="1" t="s">
        <v>14</v>
      </c>
      <c r="H3308" s="2">
        <v>46100</v>
      </c>
      <c r="I3308" s="1" t="s">
        <v>15</v>
      </c>
      <c r="J3308" s="1">
        <v>2.2999999999999998</v>
      </c>
      <c r="K3308" s="1">
        <f>COUNTIF(A:A,bank_processed_transactions[[#This Row],[transaction_id]])</f>
        <v>1</v>
      </c>
    </row>
    <row r="3309" spans="1:11" x14ac:dyDescent="0.3">
      <c r="A3309" s="1" t="s">
        <v>2216</v>
      </c>
      <c r="B3309" s="2">
        <v>46059</v>
      </c>
      <c r="C3309" s="1" t="s">
        <v>395</v>
      </c>
      <c r="D3309" s="1" t="s">
        <v>66</v>
      </c>
      <c r="E3309" s="1" t="s">
        <v>13</v>
      </c>
      <c r="F3309" s="1">
        <v>7146.88</v>
      </c>
      <c r="G3309" s="1" t="s">
        <v>14</v>
      </c>
      <c r="H3309" s="2">
        <v>46060</v>
      </c>
      <c r="I3309" s="1" t="s">
        <v>22</v>
      </c>
      <c r="J3309" s="1">
        <v>15.3</v>
      </c>
      <c r="K3309" s="1">
        <f>COUNTIF(A:A,bank_processed_transactions[[#This Row],[transaction_id]])</f>
        <v>1</v>
      </c>
    </row>
    <row r="3310" spans="1:11" x14ac:dyDescent="0.3">
      <c r="A3310" s="1" t="s">
        <v>4554</v>
      </c>
      <c r="B3310" s="2">
        <v>46044</v>
      </c>
      <c r="C3310" s="1" t="s">
        <v>2714</v>
      </c>
      <c r="D3310" s="1" t="s">
        <v>35</v>
      </c>
      <c r="E3310" s="1" t="s">
        <v>55</v>
      </c>
      <c r="F3310" s="1">
        <v>1658.21</v>
      </c>
      <c r="G3310" s="1" t="s">
        <v>14</v>
      </c>
      <c r="H3310" s="2">
        <v>46049</v>
      </c>
      <c r="I3310" s="1" t="s">
        <v>28</v>
      </c>
      <c r="J3310" s="1">
        <v>33.799999999999997</v>
      </c>
      <c r="K3310" s="1">
        <f>COUNTIF(A:A,bank_processed_transactions[[#This Row],[transaction_id]])</f>
        <v>1</v>
      </c>
    </row>
    <row r="3311" spans="1:11" x14ac:dyDescent="0.3">
      <c r="A3311" s="1" t="s">
        <v>2554</v>
      </c>
      <c r="B3311" s="2">
        <v>46028</v>
      </c>
      <c r="C3311" s="1" t="s">
        <v>184</v>
      </c>
      <c r="D3311" s="1" t="s">
        <v>66</v>
      </c>
      <c r="E3311" s="1" t="s">
        <v>55</v>
      </c>
      <c r="F3311" s="1">
        <v>54254.69</v>
      </c>
      <c r="G3311" s="1" t="s">
        <v>14</v>
      </c>
      <c r="H3311" s="2">
        <v>46030</v>
      </c>
      <c r="I3311" s="1" t="s">
        <v>28</v>
      </c>
      <c r="J3311" s="1">
        <v>17.600000000000001</v>
      </c>
      <c r="K3311" s="1">
        <f>COUNTIF(A:A,bank_processed_transactions[[#This Row],[transaction_id]])</f>
        <v>2</v>
      </c>
    </row>
    <row r="3312" spans="1:11" x14ac:dyDescent="0.3">
      <c r="A3312" s="1" t="s">
        <v>2554</v>
      </c>
      <c r="B3312" s="2">
        <v>46028</v>
      </c>
      <c r="C3312" s="1" t="s">
        <v>184</v>
      </c>
      <c r="D3312" s="1" t="s">
        <v>66</v>
      </c>
      <c r="E3312" s="1" t="s">
        <v>55</v>
      </c>
      <c r="F3312" s="1">
        <v>54254.69</v>
      </c>
      <c r="G3312" s="1" t="s">
        <v>14</v>
      </c>
      <c r="H3312" s="2">
        <v>46029</v>
      </c>
      <c r="I3312" s="1" t="s">
        <v>28</v>
      </c>
      <c r="J3312" s="1">
        <v>17.600000000000001</v>
      </c>
      <c r="K3312" s="1">
        <f>COUNTIF(A:A,bank_processed_transactions[[#This Row],[transaction_id]])</f>
        <v>2</v>
      </c>
    </row>
    <row r="3313" spans="1:11" x14ac:dyDescent="0.3">
      <c r="A3313" s="1" t="s">
        <v>4190</v>
      </c>
      <c r="B3313" s="2">
        <v>46099</v>
      </c>
      <c r="C3313" s="1" t="s">
        <v>403</v>
      </c>
      <c r="D3313" s="1" t="s">
        <v>12</v>
      </c>
      <c r="E3313" s="1" t="s">
        <v>13</v>
      </c>
      <c r="F3313" s="1">
        <v>11377.69</v>
      </c>
      <c r="G3313" s="1" t="s">
        <v>94</v>
      </c>
      <c r="H3313" s="2">
        <v>46104</v>
      </c>
      <c r="I3313" s="1" t="s">
        <v>22</v>
      </c>
      <c r="J3313" s="1">
        <v>22.1</v>
      </c>
      <c r="K3313" s="1">
        <f>COUNTIF(A:A,bank_processed_transactions[[#This Row],[transaction_id]])</f>
        <v>1</v>
      </c>
    </row>
    <row r="3314" spans="1:11" x14ac:dyDescent="0.3">
      <c r="A3314" s="1" t="s">
        <v>4020</v>
      </c>
      <c r="B3314" s="2">
        <v>46093</v>
      </c>
      <c r="C3314" s="1" t="s">
        <v>709</v>
      </c>
      <c r="D3314" s="1" t="s">
        <v>35</v>
      </c>
      <c r="E3314" s="1" t="s">
        <v>55</v>
      </c>
      <c r="F3314" s="1">
        <v>6645.46</v>
      </c>
      <c r="G3314" s="1" t="s">
        <v>94</v>
      </c>
      <c r="H3314" s="2">
        <v>46093</v>
      </c>
      <c r="I3314" s="1" t="s">
        <v>15</v>
      </c>
      <c r="J3314" s="1">
        <v>63.5</v>
      </c>
      <c r="K3314" s="1">
        <f>COUNTIF(A:A,bank_processed_transactions[[#This Row],[transaction_id]])</f>
        <v>1</v>
      </c>
    </row>
    <row r="3315" spans="1:11" x14ac:dyDescent="0.3">
      <c r="A3315" s="1" t="s">
        <v>1747</v>
      </c>
      <c r="B3315" s="2">
        <v>46048</v>
      </c>
      <c r="C3315" s="1" t="s">
        <v>1748</v>
      </c>
      <c r="D3315" s="1" t="s">
        <v>35</v>
      </c>
      <c r="E3315" s="1" t="s">
        <v>13</v>
      </c>
      <c r="F3315" s="1">
        <v>4439.53</v>
      </c>
      <c r="G3315" s="1" t="s">
        <v>14</v>
      </c>
      <c r="H3315" s="2">
        <v>46049</v>
      </c>
      <c r="I3315" s="1" t="s">
        <v>15</v>
      </c>
      <c r="J3315" s="1">
        <v>15.5</v>
      </c>
      <c r="K3315" s="1">
        <f>COUNTIF(A:A,bank_processed_transactions[[#This Row],[transaction_id]])</f>
        <v>1</v>
      </c>
    </row>
    <row r="3316" spans="1:11" x14ac:dyDescent="0.3">
      <c r="A3316" s="1" t="s">
        <v>2746</v>
      </c>
      <c r="B3316" s="2">
        <v>46028</v>
      </c>
      <c r="C3316" s="1" t="s">
        <v>324</v>
      </c>
      <c r="D3316" s="1" t="s">
        <v>46</v>
      </c>
      <c r="E3316" s="1" t="s">
        <v>55</v>
      </c>
      <c r="F3316" s="1">
        <v>1270.52</v>
      </c>
      <c r="G3316" s="1" t="s">
        <v>14</v>
      </c>
      <c r="H3316" s="2">
        <v>46029</v>
      </c>
      <c r="I3316" s="1" t="s">
        <v>22</v>
      </c>
      <c r="J3316" s="1">
        <v>52.3</v>
      </c>
      <c r="K3316" s="1">
        <f>COUNTIF(A:A,bank_processed_transactions[[#This Row],[transaction_id]])</f>
        <v>1</v>
      </c>
    </row>
    <row r="3317" spans="1:11" x14ac:dyDescent="0.3">
      <c r="A3317" s="1" t="s">
        <v>1261</v>
      </c>
      <c r="B3317" s="2">
        <v>46041</v>
      </c>
      <c r="C3317" s="1" t="s">
        <v>1107</v>
      </c>
      <c r="D3317" s="1" t="s">
        <v>12</v>
      </c>
      <c r="E3317" s="1" t="s">
        <v>55</v>
      </c>
      <c r="F3317" s="1">
        <v>7914.94</v>
      </c>
      <c r="G3317" s="1" t="s">
        <v>14</v>
      </c>
      <c r="H3317" s="2">
        <v>46041</v>
      </c>
      <c r="I3317" s="1" t="s">
        <v>28</v>
      </c>
      <c r="J3317" s="1">
        <v>6.6</v>
      </c>
      <c r="K3317" s="1">
        <f>COUNTIF(A:A,bank_processed_transactions[[#This Row],[transaction_id]])</f>
        <v>1</v>
      </c>
    </row>
    <row r="3318" spans="1:11" x14ac:dyDescent="0.3">
      <c r="A3318" s="1" t="s">
        <v>4667</v>
      </c>
      <c r="B3318" s="2">
        <v>46051</v>
      </c>
      <c r="C3318" s="1" t="s">
        <v>2537</v>
      </c>
      <c r="D3318" s="1" t="s">
        <v>35</v>
      </c>
      <c r="E3318" s="1" t="s">
        <v>27</v>
      </c>
      <c r="F3318" s="1">
        <v>17787.400000000001</v>
      </c>
      <c r="G3318" s="1" t="s">
        <v>14</v>
      </c>
      <c r="H3318" s="2">
        <v>46052</v>
      </c>
      <c r="I3318" s="1" t="s">
        <v>28</v>
      </c>
      <c r="J3318" s="1">
        <v>20.399999999999999</v>
      </c>
      <c r="K3318" s="1">
        <f>COUNTIF(A:A,bank_processed_transactions[[#This Row],[transaction_id]])</f>
        <v>1</v>
      </c>
    </row>
    <row r="3319" spans="1:11" x14ac:dyDescent="0.3">
      <c r="A3319" s="1" t="s">
        <v>1732</v>
      </c>
      <c r="B3319" s="2">
        <v>46103</v>
      </c>
      <c r="C3319" s="1" t="s">
        <v>845</v>
      </c>
      <c r="D3319" s="1" t="s">
        <v>12</v>
      </c>
      <c r="E3319" s="1" t="s">
        <v>13</v>
      </c>
      <c r="F3319" s="1">
        <v>6673.71</v>
      </c>
      <c r="G3319" s="1" t="s">
        <v>14</v>
      </c>
      <c r="H3319" s="2">
        <v>46103</v>
      </c>
      <c r="I3319" s="1" t="s">
        <v>15</v>
      </c>
      <c r="J3319" s="1">
        <v>10.6</v>
      </c>
      <c r="K3319" s="1">
        <f>COUNTIF(A:A,bank_processed_transactions[[#This Row],[transaction_id]])</f>
        <v>1</v>
      </c>
    </row>
    <row r="3320" spans="1:11" x14ac:dyDescent="0.3">
      <c r="A3320" s="1" t="s">
        <v>1263</v>
      </c>
      <c r="B3320" s="2">
        <v>46069</v>
      </c>
      <c r="C3320" s="1" t="s">
        <v>1264</v>
      </c>
      <c r="D3320" s="1" t="s">
        <v>18</v>
      </c>
      <c r="E3320" s="1" t="s">
        <v>13</v>
      </c>
      <c r="F3320" s="1">
        <v>2795.06</v>
      </c>
      <c r="G3320" s="1" t="s">
        <v>14</v>
      </c>
      <c r="H3320" s="2">
        <v>46074</v>
      </c>
      <c r="I3320" s="1" t="s">
        <v>15</v>
      </c>
      <c r="J3320" s="1">
        <v>17.2</v>
      </c>
      <c r="K3320" s="1">
        <f>COUNTIF(A:A,bank_processed_transactions[[#This Row],[transaction_id]])</f>
        <v>1</v>
      </c>
    </row>
    <row r="3321" spans="1:11" x14ac:dyDescent="0.3">
      <c r="A3321" s="1" t="s">
        <v>2135</v>
      </c>
      <c r="B3321" s="2">
        <v>46057</v>
      </c>
      <c r="C3321" s="1" t="s">
        <v>725</v>
      </c>
      <c r="D3321" s="1" t="s">
        <v>18</v>
      </c>
      <c r="E3321" s="1" t="s">
        <v>21</v>
      </c>
      <c r="F3321" s="1">
        <v>758.29</v>
      </c>
      <c r="G3321" s="1" t="s">
        <v>14</v>
      </c>
      <c r="H3321" s="2">
        <v>46057</v>
      </c>
      <c r="I3321" s="1" t="s">
        <v>15</v>
      </c>
      <c r="J3321" s="1">
        <v>33</v>
      </c>
      <c r="K3321" s="1">
        <f>COUNTIF(A:A,bank_processed_transactions[[#This Row],[transaction_id]])</f>
        <v>1</v>
      </c>
    </row>
    <row r="3322" spans="1:11" x14ac:dyDescent="0.3">
      <c r="A3322" s="1" t="s">
        <v>156</v>
      </c>
      <c r="B3322" s="2">
        <v>46033</v>
      </c>
      <c r="C3322" s="1" t="s">
        <v>157</v>
      </c>
      <c r="D3322" s="1" t="s">
        <v>12</v>
      </c>
      <c r="E3322" s="1" t="s">
        <v>13</v>
      </c>
      <c r="F3322" s="1">
        <v>1271.0899999999999</v>
      </c>
      <c r="G3322" s="1" t="s">
        <v>14</v>
      </c>
      <c r="H3322" s="2">
        <v>46036</v>
      </c>
      <c r="I3322" s="1" t="s">
        <v>22</v>
      </c>
      <c r="J3322" s="1">
        <v>14</v>
      </c>
      <c r="K3322" s="1">
        <f>COUNTIF(A:A,bank_processed_transactions[[#This Row],[transaction_id]])</f>
        <v>1</v>
      </c>
    </row>
    <row r="3323" spans="1:11" x14ac:dyDescent="0.3">
      <c r="A3323" s="1" t="s">
        <v>3261</v>
      </c>
      <c r="B3323" s="2">
        <v>46054</v>
      </c>
      <c r="C3323" s="1" t="s">
        <v>801</v>
      </c>
      <c r="D3323" s="1" t="s">
        <v>18</v>
      </c>
      <c r="E3323" s="1" t="s">
        <v>13</v>
      </c>
      <c r="F3323" s="1">
        <v>52713.16</v>
      </c>
      <c r="G3323" s="1" t="s">
        <v>14</v>
      </c>
      <c r="H3323" s="2">
        <v>46057</v>
      </c>
      <c r="I3323" s="1" t="s">
        <v>28</v>
      </c>
      <c r="J3323" s="1">
        <v>42.4</v>
      </c>
      <c r="K3323" s="1">
        <f>COUNTIF(A:A,bank_processed_transactions[[#This Row],[transaction_id]])</f>
        <v>1</v>
      </c>
    </row>
    <row r="3324" spans="1:11" x14ac:dyDescent="0.3">
      <c r="A3324" s="1" t="s">
        <v>3243</v>
      </c>
      <c r="B3324" s="2">
        <v>46061</v>
      </c>
      <c r="C3324" s="1" t="s">
        <v>767</v>
      </c>
      <c r="D3324" s="1" t="s">
        <v>12</v>
      </c>
      <c r="E3324" s="1" t="s">
        <v>55</v>
      </c>
      <c r="F3324" s="1">
        <v>3368.02</v>
      </c>
      <c r="G3324" s="1" t="s">
        <v>14</v>
      </c>
      <c r="H3324" s="2">
        <v>46061</v>
      </c>
      <c r="I3324" s="1" t="s">
        <v>15</v>
      </c>
      <c r="J3324" s="1">
        <v>13.8</v>
      </c>
      <c r="K3324" s="1">
        <f>COUNTIF(A:A,bank_processed_transactions[[#This Row],[transaction_id]])</f>
        <v>1</v>
      </c>
    </row>
    <row r="3325" spans="1:11" x14ac:dyDescent="0.3">
      <c r="A3325" s="1" t="s">
        <v>996</v>
      </c>
      <c r="B3325" s="2">
        <v>46036</v>
      </c>
      <c r="C3325" s="1" t="s">
        <v>302</v>
      </c>
      <c r="D3325" s="1" t="s">
        <v>66</v>
      </c>
      <c r="E3325" s="1" t="s">
        <v>21</v>
      </c>
      <c r="F3325" s="1">
        <v>12048.89</v>
      </c>
      <c r="G3325" s="1" t="s">
        <v>14</v>
      </c>
      <c r="H3325" s="2">
        <v>46037</v>
      </c>
      <c r="I3325" s="1" t="s">
        <v>28</v>
      </c>
      <c r="J3325" s="1">
        <v>35.9</v>
      </c>
      <c r="K3325" s="1">
        <f>COUNTIF(A:A,bank_processed_transactions[[#This Row],[transaction_id]])</f>
        <v>1</v>
      </c>
    </row>
    <row r="3326" spans="1:11" x14ac:dyDescent="0.3">
      <c r="A3326" s="1" t="s">
        <v>1324</v>
      </c>
      <c r="B3326" s="2">
        <v>46083</v>
      </c>
      <c r="C3326" s="1" t="s">
        <v>1325</v>
      </c>
      <c r="D3326" s="1" t="s">
        <v>66</v>
      </c>
      <c r="E3326" s="1" t="s">
        <v>13</v>
      </c>
      <c r="F3326" s="1">
        <v>596.11</v>
      </c>
      <c r="G3326" s="1" t="s">
        <v>14</v>
      </c>
      <c r="H3326" s="2">
        <v>46083</v>
      </c>
      <c r="I3326" s="1" t="s">
        <v>15</v>
      </c>
      <c r="J3326" s="1">
        <v>50.5</v>
      </c>
      <c r="K3326" s="1">
        <f>COUNTIF(A:A,bank_processed_transactions[[#This Row],[transaction_id]])</f>
        <v>1</v>
      </c>
    </row>
    <row r="3327" spans="1:11" x14ac:dyDescent="0.3">
      <c r="A3327" s="1" t="s">
        <v>2167</v>
      </c>
      <c r="B3327" s="2">
        <v>46029</v>
      </c>
      <c r="C3327" s="1" t="s">
        <v>52</v>
      </c>
      <c r="D3327" s="1" t="s">
        <v>18</v>
      </c>
      <c r="E3327" s="1" t="s">
        <v>21</v>
      </c>
      <c r="F3327" s="1">
        <v>2000.63</v>
      </c>
      <c r="G3327" s="1" t="s">
        <v>14</v>
      </c>
      <c r="H3327" s="2">
        <v>46030</v>
      </c>
      <c r="I3327" s="1" t="s">
        <v>15</v>
      </c>
      <c r="J3327" s="1">
        <v>9.3000000000000007</v>
      </c>
      <c r="K3327" s="1">
        <f>COUNTIF(A:A,bank_processed_transactions[[#This Row],[transaction_id]])</f>
        <v>1</v>
      </c>
    </row>
    <row r="3328" spans="1:11" x14ac:dyDescent="0.3">
      <c r="A3328" s="1" t="s">
        <v>3494</v>
      </c>
      <c r="B3328" s="2">
        <v>46050</v>
      </c>
      <c r="C3328" s="1" t="s">
        <v>947</v>
      </c>
      <c r="D3328" s="1" t="s">
        <v>35</v>
      </c>
      <c r="E3328" s="1" t="s">
        <v>13</v>
      </c>
      <c r="F3328" s="1">
        <v>767.55</v>
      </c>
      <c r="G3328" s="1" t="s">
        <v>14</v>
      </c>
      <c r="H3328" s="2">
        <v>46053</v>
      </c>
      <c r="I3328" s="1" t="s">
        <v>22</v>
      </c>
      <c r="J3328" s="1">
        <v>53.5</v>
      </c>
      <c r="K3328" s="1">
        <f>COUNTIF(A:A,bank_processed_transactions[[#This Row],[transaction_id]])</f>
        <v>1</v>
      </c>
    </row>
    <row r="3329" spans="1:11" x14ac:dyDescent="0.3">
      <c r="A3329" s="1" t="s">
        <v>4767</v>
      </c>
      <c r="B3329" s="2">
        <v>46101</v>
      </c>
      <c r="C3329" s="1" t="s">
        <v>3395</v>
      </c>
      <c r="D3329" s="1" t="s">
        <v>12</v>
      </c>
      <c r="E3329" s="1" t="s">
        <v>55</v>
      </c>
      <c r="F3329" s="1">
        <v>23629.21</v>
      </c>
      <c r="G3329" s="1" t="s">
        <v>14</v>
      </c>
      <c r="H3329" s="2">
        <v>46101</v>
      </c>
      <c r="I3329" s="1" t="s">
        <v>22</v>
      </c>
      <c r="J3329" s="1">
        <v>23.2</v>
      </c>
      <c r="K3329" s="1">
        <f>COUNTIF(A:A,bank_processed_transactions[[#This Row],[transaction_id]])</f>
        <v>1</v>
      </c>
    </row>
    <row r="3330" spans="1:11" x14ac:dyDescent="0.3">
      <c r="A3330" s="1" t="s">
        <v>445</v>
      </c>
      <c r="B3330" s="2">
        <v>46023</v>
      </c>
      <c r="C3330" s="1" t="s">
        <v>446</v>
      </c>
      <c r="D3330" s="1" t="s">
        <v>18</v>
      </c>
      <c r="E3330" s="1" t="s">
        <v>21</v>
      </c>
      <c r="F3330" s="1">
        <v>4489.3</v>
      </c>
      <c r="G3330" s="1" t="s">
        <v>14</v>
      </c>
      <c r="H3330" s="2">
        <v>46023</v>
      </c>
      <c r="I3330" s="1" t="s">
        <v>22</v>
      </c>
      <c r="J3330" s="1">
        <v>25.9</v>
      </c>
      <c r="K3330" s="1">
        <f>COUNTIF(A:A,bank_processed_transactions[[#This Row],[transaction_id]])</f>
        <v>1</v>
      </c>
    </row>
    <row r="3331" spans="1:11" x14ac:dyDescent="0.3">
      <c r="A3331" s="1" t="s">
        <v>3788</v>
      </c>
      <c r="B3331" s="2">
        <v>46061</v>
      </c>
      <c r="C3331" s="1" t="s">
        <v>286</v>
      </c>
      <c r="D3331" s="1" t="s">
        <v>12</v>
      </c>
      <c r="E3331" s="1" t="s">
        <v>13</v>
      </c>
      <c r="F3331" s="1">
        <v>592.16</v>
      </c>
      <c r="G3331" s="1" t="s">
        <v>14</v>
      </c>
      <c r="H3331" s="2">
        <v>46064</v>
      </c>
      <c r="I3331" s="1" t="s">
        <v>28</v>
      </c>
      <c r="J3331" s="1">
        <v>63.6</v>
      </c>
      <c r="K3331" s="1">
        <f>COUNTIF(A:A,bank_processed_transactions[[#This Row],[transaction_id]])</f>
        <v>1</v>
      </c>
    </row>
    <row r="3332" spans="1:11" x14ac:dyDescent="0.3">
      <c r="A3332" s="1" t="s">
        <v>4210</v>
      </c>
      <c r="B3332" s="2">
        <v>46061</v>
      </c>
      <c r="C3332" s="1" t="s">
        <v>1277</v>
      </c>
      <c r="D3332" s="1" t="s">
        <v>18</v>
      </c>
      <c r="E3332" s="1" t="s">
        <v>13</v>
      </c>
      <c r="F3332" s="1">
        <v>9822.59</v>
      </c>
      <c r="G3332" s="1" t="s">
        <v>14</v>
      </c>
      <c r="H3332" s="2">
        <v>46063</v>
      </c>
      <c r="I3332" s="1" t="s">
        <v>22</v>
      </c>
      <c r="J3332" s="1">
        <v>30</v>
      </c>
      <c r="K3332" s="1">
        <f>COUNTIF(A:A,bank_processed_transactions[[#This Row],[transaction_id]])</f>
        <v>1</v>
      </c>
    </row>
    <row r="3333" spans="1:11" x14ac:dyDescent="0.3">
      <c r="A3333" s="1" t="s">
        <v>2985</v>
      </c>
      <c r="B3333" s="2">
        <v>46042</v>
      </c>
      <c r="C3333" s="1" t="s">
        <v>213</v>
      </c>
      <c r="D3333" s="1" t="s">
        <v>12</v>
      </c>
      <c r="E3333" s="1" t="s">
        <v>13</v>
      </c>
      <c r="F3333" s="1">
        <v>4705.08</v>
      </c>
      <c r="G3333" s="1" t="s">
        <v>14</v>
      </c>
      <c r="H3333" s="2">
        <v>46043</v>
      </c>
      <c r="I3333" s="1" t="s">
        <v>15</v>
      </c>
      <c r="J3333" s="1">
        <v>57.3</v>
      </c>
      <c r="K3333" s="1">
        <f>COUNTIF(A:A,bank_processed_transactions[[#This Row],[transaction_id]])</f>
        <v>1</v>
      </c>
    </row>
    <row r="3334" spans="1:11" x14ac:dyDescent="0.3">
      <c r="A3334" s="1" t="s">
        <v>1141</v>
      </c>
      <c r="B3334" s="2">
        <v>46065</v>
      </c>
      <c r="C3334" s="1" t="s">
        <v>903</v>
      </c>
      <c r="D3334" s="1" t="s">
        <v>12</v>
      </c>
      <c r="E3334" s="1" t="s">
        <v>21</v>
      </c>
      <c r="F3334" s="1">
        <v>11691.08</v>
      </c>
      <c r="G3334" s="1" t="s">
        <v>14</v>
      </c>
      <c r="H3334" s="2">
        <v>46066</v>
      </c>
      <c r="I3334" s="1" t="s">
        <v>28</v>
      </c>
      <c r="J3334" s="1">
        <v>24.3</v>
      </c>
      <c r="K3334" s="1">
        <f>COUNTIF(A:A,bank_processed_transactions[[#This Row],[transaction_id]])</f>
        <v>1</v>
      </c>
    </row>
    <row r="3335" spans="1:11" x14ac:dyDescent="0.3">
      <c r="A3335" s="1" t="s">
        <v>4412</v>
      </c>
      <c r="B3335" s="2">
        <v>46065</v>
      </c>
      <c r="C3335" s="1" t="s">
        <v>1036</v>
      </c>
      <c r="D3335" s="1" t="s">
        <v>12</v>
      </c>
      <c r="E3335" s="1" t="s">
        <v>55</v>
      </c>
      <c r="F3335" s="1">
        <v>4551.0200000000004</v>
      </c>
      <c r="G3335" s="1" t="s">
        <v>14</v>
      </c>
      <c r="H3335" s="2">
        <v>46067</v>
      </c>
      <c r="I3335" s="1" t="s">
        <v>28</v>
      </c>
      <c r="J3335" s="1">
        <v>6.8</v>
      </c>
      <c r="K3335" s="1">
        <f>COUNTIF(A:A,bank_processed_transactions[[#This Row],[transaction_id]])</f>
        <v>1</v>
      </c>
    </row>
    <row r="3336" spans="1:11" x14ac:dyDescent="0.3">
      <c r="A3336" s="1" t="s">
        <v>4648</v>
      </c>
      <c r="B3336" s="2">
        <v>46054</v>
      </c>
      <c r="C3336" s="1" t="s">
        <v>2145</v>
      </c>
      <c r="D3336" s="1" t="s">
        <v>46</v>
      </c>
      <c r="E3336" s="1" t="s">
        <v>21</v>
      </c>
      <c r="F3336" s="1">
        <v>1584.28</v>
      </c>
      <c r="G3336" s="1" t="s">
        <v>14</v>
      </c>
      <c r="H3336" s="2">
        <v>46054</v>
      </c>
      <c r="I3336" s="1" t="s">
        <v>22</v>
      </c>
      <c r="J3336" s="1">
        <v>23.8</v>
      </c>
      <c r="K3336" s="1">
        <f>COUNTIF(A:A,bank_processed_transactions[[#This Row],[transaction_id]])</f>
        <v>1</v>
      </c>
    </row>
    <row r="3337" spans="1:11" x14ac:dyDescent="0.3">
      <c r="A3337" s="1" t="s">
        <v>2350</v>
      </c>
      <c r="B3337" s="2">
        <v>46051</v>
      </c>
      <c r="C3337" s="1" t="s">
        <v>1291</v>
      </c>
      <c r="D3337" s="1" t="s">
        <v>18</v>
      </c>
      <c r="E3337" s="1" t="s">
        <v>27</v>
      </c>
      <c r="F3337" s="1">
        <v>12165.7</v>
      </c>
      <c r="G3337" s="1" t="s">
        <v>14</v>
      </c>
      <c r="H3337" s="2">
        <v>46054</v>
      </c>
      <c r="I3337" s="1" t="s">
        <v>28</v>
      </c>
      <c r="J3337" s="1">
        <v>37.200000000000003</v>
      </c>
      <c r="K3337" s="1">
        <f>COUNTIF(A:A,bank_processed_transactions[[#This Row],[transaction_id]])</f>
        <v>1</v>
      </c>
    </row>
    <row r="3338" spans="1:11" x14ac:dyDescent="0.3">
      <c r="A3338" s="1" t="s">
        <v>3825</v>
      </c>
      <c r="B3338" s="2">
        <v>46046</v>
      </c>
      <c r="C3338" s="1" t="s">
        <v>1657</v>
      </c>
      <c r="D3338" s="1" t="s">
        <v>46</v>
      </c>
      <c r="E3338" s="1" t="s">
        <v>13</v>
      </c>
      <c r="F3338" s="1">
        <v>3825.34</v>
      </c>
      <c r="G3338" s="1" t="s">
        <v>14</v>
      </c>
      <c r="H3338" s="2">
        <v>46046</v>
      </c>
      <c r="I3338" s="1" t="s">
        <v>22</v>
      </c>
      <c r="J3338" s="1">
        <v>18.899999999999999</v>
      </c>
      <c r="K3338" s="1">
        <f>COUNTIF(A:A,bank_processed_transactions[[#This Row],[transaction_id]])</f>
        <v>1</v>
      </c>
    </row>
    <row r="3339" spans="1:11" x14ac:dyDescent="0.3">
      <c r="A3339" s="1" t="s">
        <v>2850</v>
      </c>
      <c r="B3339" s="2">
        <v>46036</v>
      </c>
      <c r="C3339" s="1" t="s">
        <v>11</v>
      </c>
      <c r="D3339" s="1" t="s">
        <v>35</v>
      </c>
      <c r="E3339" s="1" t="s">
        <v>27</v>
      </c>
      <c r="F3339" s="1">
        <v>2512</v>
      </c>
      <c r="G3339" s="1" t="s">
        <v>14</v>
      </c>
      <c r="H3339" s="2">
        <v>46039</v>
      </c>
      <c r="I3339" s="1" t="s">
        <v>28</v>
      </c>
      <c r="J3339" s="1">
        <v>62.7</v>
      </c>
      <c r="K3339" s="1">
        <f>COUNTIF(A:A,bank_processed_transactions[[#This Row],[transaction_id]])</f>
        <v>1</v>
      </c>
    </row>
    <row r="3340" spans="1:11" x14ac:dyDescent="0.3">
      <c r="A3340" s="1" t="s">
        <v>458</v>
      </c>
      <c r="B3340" s="2">
        <v>46112</v>
      </c>
      <c r="C3340" s="1" t="s">
        <v>459</v>
      </c>
      <c r="D3340" s="1" t="s">
        <v>66</v>
      </c>
      <c r="E3340" s="1" t="s">
        <v>13</v>
      </c>
      <c r="F3340" s="1">
        <v>3026.4</v>
      </c>
      <c r="G3340" s="1" t="s">
        <v>14</v>
      </c>
      <c r="H3340" s="2">
        <v>46112</v>
      </c>
      <c r="I3340" s="1" t="s">
        <v>28</v>
      </c>
      <c r="J3340" s="1">
        <v>16.899999999999999</v>
      </c>
      <c r="K3340" s="1">
        <f>COUNTIF(A:A,bank_processed_transactions[[#This Row],[transaction_id]])</f>
        <v>1</v>
      </c>
    </row>
    <row r="3341" spans="1:11" x14ac:dyDescent="0.3">
      <c r="A3341" s="1" t="s">
        <v>1367</v>
      </c>
      <c r="B3341" s="2">
        <v>46076</v>
      </c>
      <c r="C3341" s="1" t="s">
        <v>136</v>
      </c>
      <c r="D3341" s="1" t="s">
        <v>18</v>
      </c>
      <c r="E3341" s="1" t="s">
        <v>13</v>
      </c>
      <c r="F3341" s="1">
        <v>2548.4299999999998</v>
      </c>
      <c r="G3341" s="1" t="s">
        <v>14</v>
      </c>
      <c r="H3341" s="2">
        <v>46076</v>
      </c>
      <c r="I3341" s="1" t="s">
        <v>22</v>
      </c>
      <c r="J3341" s="1">
        <v>14.5</v>
      </c>
      <c r="K3341" s="1">
        <f>COUNTIF(A:A,bank_processed_transactions[[#This Row],[transaction_id]])</f>
        <v>1</v>
      </c>
    </row>
    <row r="3342" spans="1:11" x14ac:dyDescent="0.3">
      <c r="A3342" s="1" t="s">
        <v>938</v>
      </c>
      <c r="B3342" s="2">
        <v>46062</v>
      </c>
      <c r="C3342" s="1" t="s">
        <v>20</v>
      </c>
      <c r="D3342" s="1" t="s">
        <v>18</v>
      </c>
      <c r="E3342" s="1" t="s">
        <v>21</v>
      </c>
      <c r="F3342" s="1">
        <v>4210.6499999999996</v>
      </c>
      <c r="G3342" s="1" t="s">
        <v>14</v>
      </c>
      <c r="H3342" s="2">
        <v>46062</v>
      </c>
      <c r="I3342" s="1" t="s">
        <v>15</v>
      </c>
      <c r="J3342" s="1">
        <v>37.200000000000003</v>
      </c>
      <c r="K3342" s="1">
        <f>COUNTIF(A:A,bank_processed_transactions[[#This Row],[transaction_id]])</f>
        <v>1</v>
      </c>
    </row>
    <row r="3343" spans="1:11" x14ac:dyDescent="0.3">
      <c r="A3343" s="1" t="s">
        <v>256</v>
      </c>
      <c r="B3343" s="2">
        <v>46034</v>
      </c>
      <c r="C3343" s="1" t="s">
        <v>257</v>
      </c>
      <c r="D3343" s="1" t="s">
        <v>12</v>
      </c>
      <c r="E3343" s="1" t="s">
        <v>13</v>
      </c>
      <c r="F3343" s="1">
        <v>2091.9499999999998</v>
      </c>
      <c r="G3343" s="1" t="s">
        <v>14</v>
      </c>
      <c r="H3343" s="2">
        <v>46037</v>
      </c>
      <c r="I3343" s="1" t="s">
        <v>22</v>
      </c>
      <c r="J3343" s="1">
        <v>3</v>
      </c>
      <c r="K3343" s="1">
        <f>COUNTIF(A:A,bank_processed_transactions[[#This Row],[transaction_id]])</f>
        <v>1</v>
      </c>
    </row>
    <row r="3344" spans="1:11" x14ac:dyDescent="0.3">
      <c r="A3344" s="1" t="s">
        <v>4774</v>
      </c>
      <c r="B3344" s="2">
        <v>46040</v>
      </c>
      <c r="C3344" s="1" t="s">
        <v>1046</v>
      </c>
      <c r="D3344" s="1" t="s">
        <v>12</v>
      </c>
      <c r="E3344" s="1" t="s">
        <v>21</v>
      </c>
      <c r="F3344" s="1">
        <v>1237.6099999999999</v>
      </c>
      <c r="G3344" s="1" t="s">
        <v>14</v>
      </c>
      <c r="H3344" s="2">
        <v>46041</v>
      </c>
      <c r="I3344" s="1" t="s">
        <v>15</v>
      </c>
      <c r="J3344" s="1">
        <v>50.7</v>
      </c>
      <c r="K3344" s="1">
        <f>COUNTIF(A:A,bank_processed_transactions[[#This Row],[transaction_id]])</f>
        <v>1</v>
      </c>
    </row>
    <row r="3345" spans="1:11" x14ac:dyDescent="0.3">
      <c r="A3345" s="1" t="s">
        <v>3210</v>
      </c>
      <c r="B3345" s="2">
        <v>46109</v>
      </c>
      <c r="C3345" s="1" t="s">
        <v>2438</v>
      </c>
      <c r="D3345" s="1" t="s">
        <v>12</v>
      </c>
      <c r="E3345" s="1" t="s">
        <v>21</v>
      </c>
      <c r="F3345" s="1">
        <v>1569.47</v>
      </c>
      <c r="G3345" s="1" t="s">
        <v>89</v>
      </c>
      <c r="H3345" s="2">
        <v>46110</v>
      </c>
      <c r="I3345" s="1" t="s">
        <v>15</v>
      </c>
      <c r="J3345" s="1">
        <v>33.299999999999997</v>
      </c>
      <c r="K3345" s="1">
        <f>COUNTIF(A:A,bank_processed_transactions[[#This Row],[transaction_id]])</f>
        <v>1</v>
      </c>
    </row>
    <row r="3346" spans="1:11" x14ac:dyDescent="0.3">
      <c r="A3346" s="1" t="s">
        <v>4604</v>
      </c>
      <c r="B3346" s="2">
        <v>46040</v>
      </c>
      <c r="C3346" s="1" t="s">
        <v>960</v>
      </c>
      <c r="D3346" s="1" t="s">
        <v>18</v>
      </c>
      <c r="E3346" s="1" t="s">
        <v>13</v>
      </c>
      <c r="F3346" s="1">
        <v>8795.57</v>
      </c>
      <c r="G3346" s="1" t="s">
        <v>14</v>
      </c>
      <c r="H3346" s="2">
        <v>46040</v>
      </c>
      <c r="I3346" s="1" t="s">
        <v>15</v>
      </c>
      <c r="J3346" s="1">
        <v>15.5</v>
      </c>
      <c r="K3346" s="1">
        <f>COUNTIF(A:A,bank_processed_transactions[[#This Row],[transaction_id]])</f>
        <v>1</v>
      </c>
    </row>
    <row r="3347" spans="1:11" x14ac:dyDescent="0.3">
      <c r="A3347" s="1" t="s">
        <v>4605</v>
      </c>
      <c r="B3347" s="2">
        <v>46075</v>
      </c>
      <c r="C3347" s="1" t="s">
        <v>190</v>
      </c>
      <c r="D3347" s="1" t="s">
        <v>12</v>
      </c>
      <c r="E3347" s="1" t="s">
        <v>27</v>
      </c>
      <c r="F3347" s="1">
        <v>570.55999999999995</v>
      </c>
      <c r="G3347" s="1" t="s">
        <v>94</v>
      </c>
      <c r="H3347" s="2">
        <v>46078</v>
      </c>
      <c r="I3347" s="1" t="s">
        <v>28</v>
      </c>
      <c r="J3347" s="1">
        <v>20.7</v>
      </c>
      <c r="K3347" s="1">
        <f>COUNTIF(A:A,bank_processed_transactions[[#This Row],[transaction_id]])</f>
        <v>1</v>
      </c>
    </row>
    <row r="3348" spans="1:11" x14ac:dyDescent="0.3">
      <c r="A3348" s="1" t="s">
        <v>4537</v>
      </c>
      <c r="B3348" s="2">
        <v>46041</v>
      </c>
      <c r="C3348" s="1" t="s">
        <v>824</v>
      </c>
      <c r="D3348" s="1" t="s">
        <v>35</v>
      </c>
      <c r="E3348" s="1" t="s">
        <v>55</v>
      </c>
      <c r="F3348" s="1">
        <v>5515.14</v>
      </c>
      <c r="G3348" s="1" t="s">
        <v>14</v>
      </c>
      <c r="H3348" s="2">
        <v>46043</v>
      </c>
      <c r="I3348" s="1" t="s">
        <v>28</v>
      </c>
      <c r="J3348" s="1">
        <v>20.8</v>
      </c>
      <c r="K3348" s="1">
        <f>COUNTIF(A:A,bank_processed_transactions[[#This Row],[transaction_id]])</f>
        <v>1</v>
      </c>
    </row>
    <row r="3349" spans="1:11" x14ac:dyDescent="0.3">
      <c r="A3349" s="1" t="s">
        <v>1586</v>
      </c>
      <c r="B3349" s="2">
        <v>46067</v>
      </c>
      <c r="C3349" s="1" t="s">
        <v>311</v>
      </c>
      <c r="D3349" s="1" t="s">
        <v>18</v>
      </c>
      <c r="E3349" s="1" t="s">
        <v>13</v>
      </c>
      <c r="F3349" s="1">
        <v>4234.1400000000003</v>
      </c>
      <c r="G3349" s="1" t="s">
        <v>14</v>
      </c>
      <c r="H3349" s="2">
        <v>46067</v>
      </c>
      <c r="I3349" s="1" t="s">
        <v>22</v>
      </c>
      <c r="J3349" s="1">
        <v>26.6</v>
      </c>
      <c r="K3349" s="1">
        <f>COUNTIF(A:A,bank_processed_transactions[[#This Row],[transaction_id]])</f>
        <v>1</v>
      </c>
    </row>
    <row r="3350" spans="1:11" x14ac:dyDescent="0.3">
      <c r="A3350" s="1" t="s">
        <v>3710</v>
      </c>
      <c r="B3350" s="2">
        <v>46035</v>
      </c>
      <c r="C3350" s="1" t="s">
        <v>658</v>
      </c>
      <c r="D3350" s="1" t="s">
        <v>18</v>
      </c>
      <c r="E3350" s="1" t="s">
        <v>21</v>
      </c>
      <c r="F3350" s="1">
        <v>2338.39</v>
      </c>
      <c r="G3350" s="1" t="s">
        <v>14</v>
      </c>
      <c r="H3350" s="2">
        <v>46035</v>
      </c>
      <c r="I3350" s="1" t="s">
        <v>15</v>
      </c>
      <c r="J3350" s="1">
        <v>35</v>
      </c>
      <c r="K3350" s="1">
        <f>COUNTIF(A:A,bank_processed_transactions[[#This Row],[transaction_id]])</f>
        <v>1</v>
      </c>
    </row>
    <row r="3351" spans="1:11" x14ac:dyDescent="0.3">
      <c r="A3351" s="1" t="s">
        <v>4615</v>
      </c>
      <c r="B3351" s="2">
        <v>46031</v>
      </c>
      <c r="C3351" s="1" t="s">
        <v>311</v>
      </c>
      <c r="D3351" s="1" t="s">
        <v>12</v>
      </c>
      <c r="E3351" s="1" t="s">
        <v>21</v>
      </c>
      <c r="F3351" s="1">
        <v>11352.34</v>
      </c>
      <c r="G3351" s="1" t="s">
        <v>94</v>
      </c>
      <c r="H3351" s="2">
        <v>46034</v>
      </c>
      <c r="I3351" s="1" t="s">
        <v>22</v>
      </c>
      <c r="J3351" s="1">
        <v>82.5</v>
      </c>
      <c r="K3351" s="1">
        <f>COUNTIF(A:A,bank_processed_transactions[[#This Row],[transaction_id]])</f>
        <v>1</v>
      </c>
    </row>
    <row r="3352" spans="1:11" x14ac:dyDescent="0.3">
      <c r="A3352" s="1" t="s">
        <v>1361</v>
      </c>
      <c r="B3352" s="2">
        <v>46097</v>
      </c>
      <c r="C3352" s="1" t="s">
        <v>1362</v>
      </c>
      <c r="D3352" s="1" t="s">
        <v>46</v>
      </c>
      <c r="E3352" s="1" t="s">
        <v>21</v>
      </c>
      <c r="F3352" s="1">
        <v>1224.2</v>
      </c>
      <c r="G3352" s="1" t="s">
        <v>14</v>
      </c>
      <c r="H3352" s="2">
        <v>46100</v>
      </c>
      <c r="I3352" s="1" t="s">
        <v>22</v>
      </c>
      <c r="J3352" s="1">
        <v>43.6</v>
      </c>
      <c r="K3352" s="1">
        <f>COUNTIF(A:A,bank_processed_transactions[[#This Row],[transaction_id]])</f>
        <v>1</v>
      </c>
    </row>
    <row r="3353" spans="1:11" x14ac:dyDescent="0.3">
      <c r="A3353" s="1" t="s">
        <v>1520</v>
      </c>
      <c r="B3353" s="2">
        <v>46084</v>
      </c>
      <c r="C3353" s="1" t="s">
        <v>72</v>
      </c>
      <c r="D3353" s="1" t="s">
        <v>12</v>
      </c>
      <c r="E3353" s="1" t="s">
        <v>55</v>
      </c>
      <c r="F3353" s="1">
        <v>4590.0600000000004</v>
      </c>
      <c r="G3353" s="1" t="s">
        <v>94</v>
      </c>
      <c r="H3353" s="2">
        <v>46087</v>
      </c>
      <c r="I3353" s="1" t="s">
        <v>28</v>
      </c>
      <c r="J3353" s="1">
        <v>15.2</v>
      </c>
      <c r="K3353" s="1">
        <f>COUNTIF(A:A,bank_processed_transactions[[#This Row],[transaction_id]])</f>
        <v>1</v>
      </c>
    </row>
    <row r="3354" spans="1:11" x14ac:dyDescent="0.3">
      <c r="A3354" s="1" t="s">
        <v>479</v>
      </c>
      <c r="B3354" s="2">
        <v>46105</v>
      </c>
      <c r="C3354" s="1" t="s">
        <v>480</v>
      </c>
      <c r="D3354" s="1" t="s">
        <v>66</v>
      </c>
      <c r="E3354" s="1" t="s">
        <v>55</v>
      </c>
      <c r="F3354" s="1">
        <v>2549.11</v>
      </c>
      <c r="G3354" s="1" t="s">
        <v>14</v>
      </c>
      <c r="H3354" s="2">
        <v>46107</v>
      </c>
      <c r="I3354" s="1" t="s">
        <v>15</v>
      </c>
      <c r="J3354" s="1">
        <v>24.6</v>
      </c>
      <c r="K3354" s="1">
        <f>COUNTIF(A:A,bank_processed_transactions[[#This Row],[transaction_id]])</f>
        <v>1</v>
      </c>
    </row>
    <row r="3355" spans="1:11" x14ac:dyDescent="0.3">
      <c r="A3355" s="1" t="s">
        <v>4909</v>
      </c>
      <c r="B3355" s="2">
        <v>46036</v>
      </c>
      <c r="C3355" s="1" t="s">
        <v>790</v>
      </c>
      <c r="D3355" s="1" t="s">
        <v>46</v>
      </c>
      <c r="E3355" s="1" t="s">
        <v>27</v>
      </c>
      <c r="F3355" s="1">
        <v>7864.04</v>
      </c>
      <c r="G3355" s="1" t="s">
        <v>14</v>
      </c>
      <c r="H3355" s="2">
        <v>46038</v>
      </c>
      <c r="I3355" s="1" t="s">
        <v>28</v>
      </c>
      <c r="J3355" s="1">
        <v>14.1</v>
      </c>
      <c r="K3355" s="1">
        <f>COUNTIF(A:A,bank_processed_transactions[[#This Row],[transaction_id]])</f>
        <v>1</v>
      </c>
    </row>
    <row r="3356" spans="1:11" x14ac:dyDescent="0.3">
      <c r="A3356" s="1" t="s">
        <v>1873</v>
      </c>
      <c r="B3356" s="2">
        <v>46070</v>
      </c>
      <c r="C3356" s="1" t="s">
        <v>1874</v>
      </c>
      <c r="D3356" s="1" t="s">
        <v>35</v>
      </c>
      <c r="E3356" s="1" t="s">
        <v>13</v>
      </c>
      <c r="F3356" s="1">
        <v>4161.42</v>
      </c>
      <c r="G3356" s="1" t="s">
        <v>14</v>
      </c>
      <c r="H3356" s="2">
        <v>46073</v>
      </c>
      <c r="I3356" s="1" t="s">
        <v>28</v>
      </c>
      <c r="J3356" s="1">
        <v>42.7</v>
      </c>
      <c r="K3356" s="1">
        <f>COUNTIF(A:A,bank_processed_transactions[[#This Row],[transaction_id]])</f>
        <v>1</v>
      </c>
    </row>
    <row r="3357" spans="1:11" x14ac:dyDescent="0.3">
      <c r="A3357" s="1" t="s">
        <v>1992</v>
      </c>
      <c r="B3357" s="2">
        <v>46070</v>
      </c>
      <c r="C3357" s="1" t="s">
        <v>777</v>
      </c>
      <c r="D3357" s="1" t="s">
        <v>46</v>
      </c>
      <c r="E3357" s="1" t="s">
        <v>13</v>
      </c>
      <c r="F3357" s="1">
        <v>1087.74</v>
      </c>
      <c r="G3357" s="1" t="s">
        <v>14</v>
      </c>
      <c r="H3357" s="2">
        <v>46073</v>
      </c>
      <c r="I3357" s="1" t="s">
        <v>22</v>
      </c>
      <c r="J3357" s="1">
        <v>25</v>
      </c>
      <c r="K3357" s="1">
        <f>COUNTIF(A:A,bank_processed_transactions[[#This Row],[transaction_id]])</f>
        <v>1</v>
      </c>
    </row>
    <row r="3358" spans="1:11" x14ac:dyDescent="0.3">
      <c r="A3358" s="1" t="s">
        <v>2810</v>
      </c>
      <c r="B3358" s="2">
        <v>46096</v>
      </c>
      <c r="C3358" s="1" t="s">
        <v>1533</v>
      </c>
      <c r="D3358" s="1" t="s">
        <v>66</v>
      </c>
      <c r="E3358" s="1" t="s">
        <v>27</v>
      </c>
      <c r="F3358" s="1">
        <v>10462.68</v>
      </c>
      <c r="G3358" s="1" t="s">
        <v>14</v>
      </c>
      <c r="H3358" s="2">
        <v>46096</v>
      </c>
      <c r="I3358" s="1" t="s">
        <v>28</v>
      </c>
      <c r="J3358" s="1">
        <v>17.3</v>
      </c>
      <c r="K3358" s="1">
        <f>COUNTIF(A:A,bank_processed_transactions[[#This Row],[transaction_id]])</f>
        <v>1</v>
      </c>
    </row>
    <row r="3359" spans="1:11" x14ac:dyDescent="0.3">
      <c r="A3359" s="1" t="s">
        <v>1593</v>
      </c>
      <c r="B3359" s="2">
        <v>46061</v>
      </c>
      <c r="C3359" s="1" t="s">
        <v>1116</v>
      </c>
      <c r="D3359" s="1" t="s">
        <v>12</v>
      </c>
      <c r="E3359" s="1" t="s">
        <v>55</v>
      </c>
      <c r="F3359" s="1">
        <v>14536.29</v>
      </c>
      <c r="G3359" s="1" t="s">
        <v>14</v>
      </c>
      <c r="H3359" s="2">
        <v>46061</v>
      </c>
      <c r="I3359" s="1" t="s">
        <v>15</v>
      </c>
      <c r="J3359" s="1">
        <v>10.6</v>
      </c>
      <c r="K3359" s="1">
        <f>COUNTIF(A:A,bank_processed_transactions[[#This Row],[transaction_id]])</f>
        <v>1</v>
      </c>
    </row>
    <row r="3360" spans="1:11" x14ac:dyDescent="0.3">
      <c r="A3360" s="1" t="s">
        <v>3962</v>
      </c>
      <c r="B3360" s="2">
        <v>46040</v>
      </c>
      <c r="C3360" s="1" t="s">
        <v>2386</v>
      </c>
      <c r="D3360" s="1" t="s">
        <v>35</v>
      </c>
      <c r="E3360" s="1" t="s">
        <v>13</v>
      </c>
      <c r="F3360" s="1">
        <v>5227.5</v>
      </c>
      <c r="G3360" s="1" t="s">
        <v>14</v>
      </c>
      <c r="H3360" s="2">
        <v>46040</v>
      </c>
      <c r="I3360" s="1" t="s">
        <v>28</v>
      </c>
      <c r="J3360" s="1">
        <v>18.399999999999999</v>
      </c>
      <c r="K3360" s="1">
        <f>COUNTIF(A:A,bank_processed_transactions[[#This Row],[transaction_id]])</f>
        <v>1</v>
      </c>
    </row>
    <row r="3361" spans="1:11" x14ac:dyDescent="0.3">
      <c r="A3361" s="1" t="s">
        <v>4453</v>
      </c>
      <c r="B3361" s="2">
        <v>46044</v>
      </c>
      <c r="C3361" s="1" t="s">
        <v>738</v>
      </c>
      <c r="D3361" s="1" t="s">
        <v>18</v>
      </c>
      <c r="E3361" s="1" t="s">
        <v>13</v>
      </c>
      <c r="F3361" s="1">
        <v>31036.65</v>
      </c>
      <c r="G3361" s="1" t="s">
        <v>14</v>
      </c>
      <c r="H3361" s="2">
        <v>46046</v>
      </c>
      <c r="I3361" s="1" t="s">
        <v>15</v>
      </c>
      <c r="J3361" s="1">
        <v>20</v>
      </c>
      <c r="K3361" s="1">
        <f>COUNTIF(A:A,bank_processed_transactions[[#This Row],[transaction_id]])</f>
        <v>1</v>
      </c>
    </row>
    <row r="3362" spans="1:11" x14ac:dyDescent="0.3">
      <c r="A3362" s="1" t="s">
        <v>4478</v>
      </c>
      <c r="B3362" s="2">
        <v>46093</v>
      </c>
      <c r="C3362" s="1" t="s">
        <v>20</v>
      </c>
      <c r="D3362" s="1" t="s">
        <v>18</v>
      </c>
      <c r="E3362" s="1" t="s">
        <v>27</v>
      </c>
      <c r="F3362" s="1">
        <v>7022.67</v>
      </c>
      <c r="G3362" s="1" t="s">
        <v>14</v>
      </c>
      <c r="H3362" s="2">
        <v>46093</v>
      </c>
      <c r="I3362" s="1" t="s">
        <v>28</v>
      </c>
      <c r="J3362" s="1">
        <v>59.5</v>
      </c>
      <c r="K3362" s="1">
        <f>COUNTIF(A:A,bank_processed_transactions[[#This Row],[transaction_id]])</f>
        <v>1</v>
      </c>
    </row>
    <row r="3363" spans="1:11" x14ac:dyDescent="0.3">
      <c r="A3363" s="1" t="s">
        <v>1028</v>
      </c>
      <c r="B3363" s="2">
        <v>46111</v>
      </c>
      <c r="C3363" s="1" t="s">
        <v>314</v>
      </c>
      <c r="D3363" s="1" t="s">
        <v>18</v>
      </c>
      <c r="E3363" s="1" t="s">
        <v>13</v>
      </c>
      <c r="F3363" s="1">
        <v>8010.88</v>
      </c>
      <c r="G3363" s="1" t="s">
        <v>14</v>
      </c>
      <c r="H3363" s="2">
        <v>46113</v>
      </c>
      <c r="I3363" s="1" t="s">
        <v>15</v>
      </c>
      <c r="J3363" s="1">
        <v>10.8</v>
      </c>
      <c r="K3363" s="1">
        <f>COUNTIF(A:A,bank_processed_transactions[[#This Row],[transaction_id]])</f>
        <v>1</v>
      </c>
    </row>
    <row r="3364" spans="1:11" x14ac:dyDescent="0.3">
      <c r="A3364" s="1" t="s">
        <v>1062</v>
      </c>
      <c r="B3364" s="2">
        <v>46097</v>
      </c>
      <c r="C3364" s="1" t="s">
        <v>915</v>
      </c>
      <c r="D3364" s="1" t="s">
        <v>12</v>
      </c>
      <c r="E3364" s="1" t="s">
        <v>55</v>
      </c>
      <c r="F3364" s="1">
        <v>11240.22</v>
      </c>
      <c r="G3364" s="1" t="s">
        <v>14</v>
      </c>
      <c r="H3364" s="2">
        <v>46102</v>
      </c>
      <c r="I3364" s="1" t="s">
        <v>22</v>
      </c>
      <c r="J3364" s="1">
        <v>30</v>
      </c>
      <c r="K3364" s="1">
        <f>COUNTIF(A:A,bank_processed_transactions[[#This Row],[transaction_id]])</f>
        <v>1</v>
      </c>
    </row>
    <row r="3365" spans="1:11" x14ac:dyDescent="0.3">
      <c r="A3365" s="1" t="s">
        <v>685</v>
      </c>
      <c r="B3365" s="2">
        <v>46040</v>
      </c>
      <c r="C3365" s="1" t="s">
        <v>686</v>
      </c>
      <c r="D3365" s="1" t="s">
        <v>18</v>
      </c>
      <c r="E3365" s="1" t="s">
        <v>27</v>
      </c>
      <c r="F3365" s="1">
        <v>2243.94</v>
      </c>
      <c r="G3365" s="1" t="s">
        <v>14</v>
      </c>
      <c r="H3365" s="2">
        <v>46041</v>
      </c>
      <c r="I3365" s="1" t="s">
        <v>15</v>
      </c>
      <c r="J3365" s="1">
        <v>13.1</v>
      </c>
      <c r="K3365" s="1">
        <f>COUNTIF(A:A,bank_processed_transactions[[#This Row],[transaction_id]])</f>
        <v>1</v>
      </c>
    </row>
    <row r="3366" spans="1:11" x14ac:dyDescent="0.3">
      <c r="A3366" s="1" t="s">
        <v>910</v>
      </c>
      <c r="B3366" s="2">
        <v>46025</v>
      </c>
      <c r="C3366" s="1" t="s">
        <v>374</v>
      </c>
      <c r="D3366" s="1" t="s">
        <v>35</v>
      </c>
      <c r="E3366" s="1" t="s">
        <v>13</v>
      </c>
      <c r="F3366" s="1">
        <v>953.44</v>
      </c>
      <c r="G3366" s="1" t="s">
        <v>14</v>
      </c>
      <c r="H3366" s="2">
        <v>46027</v>
      </c>
      <c r="I3366" s="1" t="s">
        <v>22</v>
      </c>
      <c r="J3366" s="1">
        <v>49</v>
      </c>
      <c r="K3366" s="1">
        <f>COUNTIF(A:A,bank_processed_transactions[[#This Row],[transaction_id]])</f>
        <v>1</v>
      </c>
    </row>
    <row r="3367" spans="1:11" x14ac:dyDescent="0.3">
      <c r="A3367" s="1" t="s">
        <v>4169</v>
      </c>
      <c r="B3367" s="2">
        <v>46057</v>
      </c>
      <c r="C3367" s="1" t="s">
        <v>1447</v>
      </c>
      <c r="D3367" s="1" t="s">
        <v>18</v>
      </c>
      <c r="E3367" s="1" t="s">
        <v>27</v>
      </c>
      <c r="F3367" s="1">
        <v>742.85</v>
      </c>
      <c r="G3367" s="1" t="s">
        <v>14</v>
      </c>
      <c r="H3367" s="2">
        <v>46059</v>
      </c>
      <c r="I3367" s="1" t="s">
        <v>22</v>
      </c>
      <c r="J3367" s="1">
        <v>9.8000000000000007</v>
      </c>
      <c r="K3367" s="1">
        <f>COUNTIF(A:A,bank_processed_transactions[[#This Row],[transaction_id]])</f>
        <v>1</v>
      </c>
    </row>
    <row r="3368" spans="1:11" x14ac:dyDescent="0.3">
      <c r="A3368" s="1" t="s">
        <v>2707</v>
      </c>
      <c r="B3368" s="2">
        <v>46037</v>
      </c>
      <c r="C3368" s="1" t="s">
        <v>917</v>
      </c>
      <c r="D3368" s="1" t="s">
        <v>12</v>
      </c>
      <c r="E3368" s="1" t="s">
        <v>21</v>
      </c>
      <c r="F3368" s="1">
        <v>3653.57</v>
      </c>
      <c r="G3368" s="1" t="s">
        <v>14</v>
      </c>
      <c r="H3368" s="2">
        <v>46038</v>
      </c>
      <c r="I3368" s="1" t="s">
        <v>15</v>
      </c>
      <c r="J3368" s="1">
        <v>6.2</v>
      </c>
      <c r="K3368" s="1">
        <f>COUNTIF(A:A,bank_processed_transactions[[#This Row],[transaction_id]])</f>
        <v>1</v>
      </c>
    </row>
    <row r="3369" spans="1:11" x14ac:dyDescent="0.3">
      <c r="A3369" s="1" t="s">
        <v>4338</v>
      </c>
      <c r="B3369" s="2">
        <v>46055</v>
      </c>
      <c r="C3369" s="1" t="s">
        <v>1352</v>
      </c>
      <c r="D3369" s="1" t="s">
        <v>12</v>
      </c>
      <c r="E3369" s="1" t="s">
        <v>21</v>
      </c>
      <c r="F3369" s="1">
        <v>3521.23</v>
      </c>
      <c r="G3369" s="1" t="s">
        <v>14</v>
      </c>
      <c r="H3369" s="2">
        <v>46056</v>
      </c>
      <c r="I3369" s="1" t="s">
        <v>15</v>
      </c>
      <c r="J3369" s="1">
        <v>11.3</v>
      </c>
      <c r="K3369" s="1">
        <f>COUNTIF(A:A,bank_processed_transactions[[#This Row],[transaction_id]])</f>
        <v>1</v>
      </c>
    </row>
    <row r="3370" spans="1:11" x14ac:dyDescent="0.3">
      <c r="A3370" s="1" t="s">
        <v>1416</v>
      </c>
      <c r="B3370" s="2">
        <v>46028</v>
      </c>
      <c r="C3370" s="1" t="s">
        <v>294</v>
      </c>
      <c r="D3370" s="1" t="s">
        <v>12</v>
      </c>
      <c r="E3370" s="1" t="s">
        <v>13</v>
      </c>
      <c r="F3370" s="1">
        <v>6361.18</v>
      </c>
      <c r="G3370" s="1" t="s">
        <v>14</v>
      </c>
      <c r="H3370" s="2">
        <v>46030</v>
      </c>
      <c r="I3370" s="1" t="s">
        <v>28</v>
      </c>
      <c r="J3370" s="1">
        <v>66.5</v>
      </c>
      <c r="K3370" s="1">
        <f>COUNTIF(A:A,bank_processed_transactions[[#This Row],[transaction_id]])</f>
        <v>1</v>
      </c>
    </row>
    <row r="3371" spans="1:11" x14ac:dyDescent="0.3">
      <c r="A3371" s="1" t="s">
        <v>321</v>
      </c>
      <c r="B3371" s="2">
        <v>46043</v>
      </c>
      <c r="C3371" s="1" t="s">
        <v>322</v>
      </c>
      <c r="D3371" s="1" t="s">
        <v>12</v>
      </c>
      <c r="E3371" s="1" t="s">
        <v>27</v>
      </c>
      <c r="F3371" s="1">
        <v>3062.59</v>
      </c>
      <c r="G3371" s="1" t="s">
        <v>14</v>
      </c>
      <c r="H3371" s="2">
        <v>46044</v>
      </c>
      <c r="I3371" s="1" t="s">
        <v>22</v>
      </c>
      <c r="J3371" s="1">
        <v>16.7</v>
      </c>
      <c r="K3371" s="1">
        <f>COUNTIF(A:A,bank_processed_transactions[[#This Row],[transaction_id]])</f>
        <v>1</v>
      </c>
    </row>
    <row r="3372" spans="1:11" x14ac:dyDescent="0.3">
      <c r="A3372" s="1" t="s">
        <v>3070</v>
      </c>
      <c r="B3372" s="2">
        <v>46080</v>
      </c>
      <c r="C3372" s="1" t="s">
        <v>621</v>
      </c>
      <c r="D3372" s="1" t="s">
        <v>18</v>
      </c>
      <c r="E3372" s="1" t="s">
        <v>55</v>
      </c>
      <c r="F3372" s="1">
        <v>2269.34</v>
      </c>
      <c r="G3372" s="1" t="s">
        <v>14</v>
      </c>
      <c r="H3372" s="2">
        <v>46082</v>
      </c>
      <c r="I3372" s="1" t="s">
        <v>22</v>
      </c>
      <c r="J3372" s="1">
        <v>75.8</v>
      </c>
      <c r="K3372" s="1">
        <f>COUNTIF(A:A,bank_processed_transactions[[#This Row],[transaction_id]])</f>
        <v>1</v>
      </c>
    </row>
    <row r="3373" spans="1:11" x14ac:dyDescent="0.3">
      <c r="A3373" s="1" t="s">
        <v>1812</v>
      </c>
      <c r="B3373" s="2">
        <v>46096</v>
      </c>
      <c r="C3373" s="1" t="s">
        <v>1813</v>
      </c>
      <c r="D3373" s="1" t="s">
        <v>35</v>
      </c>
      <c r="E3373" s="1" t="s">
        <v>21</v>
      </c>
      <c r="F3373" s="1">
        <v>786.25</v>
      </c>
      <c r="G3373" s="1" t="s">
        <v>14</v>
      </c>
      <c r="H3373" s="2">
        <v>46099</v>
      </c>
      <c r="I3373" s="1" t="s">
        <v>15</v>
      </c>
      <c r="J3373" s="1">
        <v>42.2</v>
      </c>
      <c r="K3373" s="1">
        <f>COUNTIF(A:A,bank_processed_transactions[[#This Row],[transaction_id]])</f>
        <v>1</v>
      </c>
    </row>
    <row r="3374" spans="1:11" x14ac:dyDescent="0.3">
      <c r="A3374" s="1" t="s">
        <v>301</v>
      </c>
      <c r="B3374" s="2">
        <v>46091</v>
      </c>
      <c r="C3374" s="1" t="s">
        <v>302</v>
      </c>
      <c r="D3374" s="1" t="s">
        <v>12</v>
      </c>
      <c r="E3374" s="1" t="s">
        <v>27</v>
      </c>
      <c r="F3374" s="1">
        <v>9280.43</v>
      </c>
      <c r="G3374" s="1" t="s">
        <v>14</v>
      </c>
      <c r="H3374" s="2">
        <v>46093</v>
      </c>
      <c r="I3374" s="1" t="s">
        <v>22</v>
      </c>
      <c r="J3374" s="1">
        <v>34.6</v>
      </c>
      <c r="K3374" s="1">
        <f>COUNTIF(A:A,bank_processed_transactions[[#This Row],[transaction_id]])</f>
        <v>1</v>
      </c>
    </row>
    <row r="3375" spans="1:11" x14ac:dyDescent="0.3">
      <c r="A3375" s="1" t="s">
        <v>3035</v>
      </c>
      <c r="B3375" s="2">
        <v>46107</v>
      </c>
      <c r="C3375" s="1" t="s">
        <v>1701</v>
      </c>
      <c r="D3375" s="1" t="s">
        <v>46</v>
      </c>
      <c r="E3375" s="1" t="s">
        <v>27</v>
      </c>
      <c r="F3375" s="1">
        <v>277.64999999999998</v>
      </c>
      <c r="G3375" s="1" t="s">
        <v>14</v>
      </c>
      <c r="H3375" s="2">
        <v>46109</v>
      </c>
      <c r="I3375" s="1" t="s">
        <v>15</v>
      </c>
      <c r="J3375" s="1">
        <v>12.3</v>
      </c>
      <c r="K3375" s="1">
        <f>COUNTIF(A:A,bank_processed_transactions[[#This Row],[transaction_id]])</f>
        <v>1</v>
      </c>
    </row>
    <row r="3376" spans="1:11" x14ac:dyDescent="0.3">
      <c r="A3376" s="1" t="s">
        <v>4640</v>
      </c>
      <c r="B3376" s="2">
        <v>46032</v>
      </c>
      <c r="C3376" s="1" t="s">
        <v>2680</v>
      </c>
      <c r="D3376" s="1" t="s">
        <v>12</v>
      </c>
      <c r="E3376" s="1" t="s">
        <v>21</v>
      </c>
      <c r="F3376" s="1">
        <v>12007.67</v>
      </c>
      <c r="G3376" s="1" t="s">
        <v>14</v>
      </c>
      <c r="H3376" s="2">
        <v>46034</v>
      </c>
      <c r="I3376" s="1" t="s">
        <v>15</v>
      </c>
      <c r="J3376" s="1">
        <v>46</v>
      </c>
      <c r="K3376" s="1">
        <f>COUNTIF(A:A,bank_processed_transactions[[#This Row],[transaction_id]])</f>
        <v>1</v>
      </c>
    </row>
    <row r="3377" spans="1:11" x14ac:dyDescent="0.3">
      <c r="A3377" s="1" t="s">
        <v>3163</v>
      </c>
      <c r="B3377" s="2">
        <v>46102</v>
      </c>
      <c r="C3377" s="1" t="s">
        <v>1322</v>
      </c>
      <c r="D3377" s="1" t="s">
        <v>12</v>
      </c>
      <c r="E3377" s="1" t="s">
        <v>21</v>
      </c>
      <c r="F3377" s="1">
        <v>20291.759999999998</v>
      </c>
      <c r="G3377" s="1" t="s">
        <v>14</v>
      </c>
      <c r="H3377" s="2">
        <v>46102</v>
      </c>
      <c r="I3377" s="1" t="s">
        <v>15</v>
      </c>
      <c r="J3377" s="1">
        <v>22.2</v>
      </c>
      <c r="K3377" s="1">
        <f>COUNTIF(A:A,bank_processed_transactions[[#This Row],[transaction_id]])</f>
        <v>1</v>
      </c>
    </row>
    <row r="3378" spans="1:11" x14ac:dyDescent="0.3">
      <c r="A3378" s="1" t="s">
        <v>2650</v>
      </c>
      <c r="B3378" s="2">
        <v>46065</v>
      </c>
      <c r="C3378" s="1" t="s">
        <v>2337</v>
      </c>
      <c r="D3378" s="1" t="s">
        <v>12</v>
      </c>
      <c r="E3378" s="1" t="s">
        <v>27</v>
      </c>
      <c r="F3378" s="1">
        <v>8385.4599999999991</v>
      </c>
      <c r="G3378" s="1" t="s">
        <v>14</v>
      </c>
      <c r="H3378" s="2">
        <v>46067</v>
      </c>
      <c r="I3378" s="1" t="s">
        <v>22</v>
      </c>
      <c r="J3378" s="1">
        <v>12.6</v>
      </c>
      <c r="K3378" s="1">
        <f>COUNTIF(A:A,bank_processed_transactions[[#This Row],[transaction_id]])</f>
        <v>1</v>
      </c>
    </row>
    <row r="3379" spans="1:11" x14ac:dyDescent="0.3">
      <c r="A3379" s="1" t="s">
        <v>2346</v>
      </c>
      <c r="B3379" s="2">
        <v>46047</v>
      </c>
      <c r="C3379" s="1" t="s">
        <v>2196</v>
      </c>
      <c r="D3379" s="1" t="s">
        <v>12</v>
      </c>
      <c r="E3379" s="1" t="s">
        <v>27</v>
      </c>
      <c r="F3379" s="1">
        <v>3802.79</v>
      </c>
      <c r="G3379" s="1" t="s">
        <v>14</v>
      </c>
      <c r="H3379" s="2">
        <v>46049</v>
      </c>
      <c r="I3379" s="1" t="s">
        <v>22</v>
      </c>
      <c r="J3379" s="1">
        <v>55.5</v>
      </c>
      <c r="K3379" s="1">
        <f>COUNTIF(A:A,bank_processed_transactions[[#This Row],[transaction_id]])</f>
        <v>1</v>
      </c>
    </row>
    <row r="3380" spans="1:11" x14ac:dyDescent="0.3">
      <c r="A3380" s="1" t="s">
        <v>3174</v>
      </c>
      <c r="B3380" s="2">
        <v>46086</v>
      </c>
      <c r="C3380" s="1" t="s">
        <v>1136</v>
      </c>
      <c r="D3380" s="1" t="s">
        <v>66</v>
      </c>
      <c r="E3380" s="1" t="s">
        <v>27</v>
      </c>
      <c r="F3380" s="1">
        <v>8195.68</v>
      </c>
      <c r="G3380" s="1" t="s">
        <v>14</v>
      </c>
      <c r="H3380" s="2">
        <v>46089</v>
      </c>
      <c r="I3380" s="1" t="s">
        <v>28</v>
      </c>
      <c r="J3380" s="1">
        <v>43.2</v>
      </c>
      <c r="K3380" s="1">
        <f>COUNTIF(A:A,bank_processed_transactions[[#This Row],[transaction_id]])</f>
        <v>1</v>
      </c>
    </row>
    <row r="3381" spans="1:11" x14ac:dyDescent="0.3">
      <c r="A3381" s="1" t="s">
        <v>4690</v>
      </c>
      <c r="B3381" s="2">
        <v>46049</v>
      </c>
      <c r="C3381" s="1" t="s">
        <v>1851</v>
      </c>
      <c r="D3381" s="1" t="s">
        <v>12</v>
      </c>
      <c r="E3381" s="1" t="s">
        <v>27</v>
      </c>
      <c r="F3381" s="1">
        <v>6268.84</v>
      </c>
      <c r="G3381" s="1" t="s">
        <v>14</v>
      </c>
      <c r="H3381" s="2">
        <v>46050</v>
      </c>
      <c r="I3381" s="1" t="s">
        <v>15</v>
      </c>
      <c r="J3381" s="1">
        <v>13.9</v>
      </c>
      <c r="K3381" s="1">
        <f>COUNTIF(A:A,bank_processed_transactions[[#This Row],[transaction_id]])</f>
        <v>1</v>
      </c>
    </row>
    <row r="3382" spans="1:11" x14ac:dyDescent="0.3">
      <c r="A3382" s="1" t="s">
        <v>3669</v>
      </c>
      <c r="B3382" s="2">
        <v>46081</v>
      </c>
      <c r="C3382" s="1" t="s">
        <v>1615</v>
      </c>
      <c r="D3382" s="1" t="s">
        <v>66</v>
      </c>
      <c r="E3382" s="1" t="s">
        <v>13</v>
      </c>
      <c r="F3382" s="1">
        <v>2322.21</v>
      </c>
      <c r="G3382" s="1" t="s">
        <v>14</v>
      </c>
      <c r="H3382" s="2">
        <v>46081</v>
      </c>
      <c r="I3382" s="1" t="s">
        <v>15</v>
      </c>
      <c r="J3382" s="1">
        <v>17.2</v>
      </c>
      <c r="K3382" s="1">
        <f>COUNTIF(A:A,bank_processed_transactions[[#This Row],[transaction_id]])</f>
        <v>1</v>
      </c>
    </row>
    <row r="3383" spans="1:11" x14ac:dyDescent="0.3">
      <c r="A3383" s="1" t="s">
        <v>4696</v>
      </c>
      <c r="B3383" s="2">
        <v>46080</v>
      </c>
      <c r="C3383" s="1" t="s">
        <v>136</v>
      </c>
      <c r="D3383" s="1" t="s">
        <v>12</v>
      </c>
      <c r="E3383" s="1" t="s">
        <v>13</v>
      </c>
      <c r="F3383" s="1">
        <v>5070.1499999999996</v>
      </c>
      <c r="G3383" s="1" t="s">
        <v>14</v>
      </c>
      <c r="H3383" s="2">
        <v>46080</v>
      </c>
      <c r="I3383" s="1" t="s">
        <v>15</v>
      </c>
      <c r="J3383" s="1">
        <v>22.9</v>
      </c>
      <c r="K3383" s="1">
        <f>COUNTIF(A:A,bank_processed_transactions[[#This Row],[transaction_id]])</f>
        <v>1</v>
      </c>
    </row>
    <row r="3384" spans="1:11" x14ac:dyDescent="0.3">
      <c r="A3384" s="1" t="s">
        <v>3111</v>
      </c>
      <c r="B3384" s="2">
        <v>46112</v>
      </c>
      <c r="C3384" s="1" t="s">
        <v>247</v>
      </c>
      <c r="D3384" s="1" t="s">
        <v>35</v>
      </c>
      <c r="E3384" s="1" t="s">
        <v>13</v>
      </c>
      <c r="F3384" s="1">
        <v>1076.18</v>
      </c>
      <c r="G3384" s="1" t="s">
        <v>14</v>
      </c>
      <c r="H3384" s="2">
        <v>46115</v>
      </c>
      <c r="I3384" s="1" t="s">
        <v>22</v>
      </c>
      <c r="J3384" s="1">
        <v>30.6</v>
      </c>
      <c r="K3384" s="1">
        <f>COUNTIF(A:A,bank_processed_transactions[[#This Row],[transaction_id]])</f>
        <v>1</v>
      </c>
    </row>
    <row r="3385" spans="1:11" x14ac:dyDescent="0.3">
      <c r="A3385" s="1" t="s">
        <v>4385</v>
      </c>
      <c r="B3385" s="2">
        <v>46112</v>
      </c>
      <c r="C3385" s="1" t="s">
        <v>20</v>
      </c>
      <c r="D3385" s="1" t="s">
        <v>35</v>
      </c>
      <c r="E3385" s="1" t="s">
        <v>13</v>
      </c>
      <c r="F3385" s="1">
        <v>6184.68</v>
      </c>
      <c r="G3385" s="1" t="s">
        <v>14</v>
      </c>
      <c r="H3385" s="2">
        <v>46114</v>
      </c>
      <c r="I3385" s="1" t="s">
        <v>22</v>
      </c>
      <c r="J3385" s="1">
        <v>44.9</v>
      </c>
      <c r="K3385" s="1">
        <f>COUNTIF(A:A,bank_processed_transactions[[#This Row],[transaction_id]])</f>
        <v>1</v>
      </c>
    </row>
    <row r="3386" spans="1:11" x14ac:dyDescent="0.3">
      <c r="A3386" s="1" t="s">
        <v>3498</v>
      </c>
      <c r="B3386" s="2">
        <v>46065</v>
      </c>
      <c r="C3386" s="1" t="s">
        <v>535</v>
      </c>
      <c r="D3386" s="1" t="s">
        <v>66</v>
      </c>
      <c r="E3386" s="1" t="s">
        <v>55</v>
      </c>
      <c r="F3386" s="1">
        <v>2618.66</v>
      </c>
      <c r="G3386" s="1" t="s">
        <v>94</v>
      </c>
      <c r="H3386" s="2">
        <v>46066</v>
      </c>
      <c r="I3386" s="1" t="s">
        <v>15</v>
      </c>
      <c r="J3386" s="1">
        <v>12.8</v>
      </c>
      <c r="K3386" s="1">
        <f>COUNTIF(A:A,bank_processed_transactions[[#This Row],[transaction_id]])</f>
        <v>1</v>
      </c>
    </row>
    <row r="3387" spans="1:11" x14ac:dyDescent="0.3">
      <c r="A3387" s="1" t="s">
        <v>1216</v>
      </c>
      <c r="B3387" s="2">
        <v>46094</v>
      </c>
      <c r="C3387" s="1" t="s">
        <v>641</v>
      </c>
      <c r="D3387" s="1" t="s">
        <v>66</v>
      </c>
      <c r="E3387" s="1" t="s">
        <v>27</v>
      </c>
      <c r="F3387" s="1">
        <v>14955.85</v>
      </c>
      <c r="G3387" s="1" t="s">
        <v>14</v>
      </c>
      <c r="H3387" s="2">
        <v>46095</v>
      </c>
      <c r="I3387" s="1" t="s">
        <v>28</v>
      </c>
      <c r="J3387" s="1">
        <v>17.5</v>
      </c>
      <c r="K3387" s="1">
        <f>COUNTIF(A:A,bank_processed_transactions[[#This Row],[transaction_id]])</f>
        <v>1</v>
      </c>
    </row>
    <row r="3388" spans="1:11" x14ac:dyDescent="0.3">
      <c r="A3388" s="1" t="s">
        <v>4567</v>
      </c>
      <c r="B3388" s="2">
        <v>46101</v>
      </c>
      <c r="C3388" s="1" t="s">
        <v>748</v>
      </c>
      <c r="D3388" s="1" t="s">
        <v>18</v>
      </c>
      <c r="E3388" s="1" t="s">
        <v>27</v>
      </c>
      <c r="F3388" s="1">
        <v>5123.5</v>
      </c>
      <c r="G3388" s="1" t="s">
        <v>14</v>
      </c>
      <c r="H3388" s="2">
        <v>46103</v>
      </c>
      <c r="I3388" s="1" t="s">
        <v>15</v>
      </c>
      <c r="J3388" s="1">
        <v>19.2</v>
      </c>
      <c r="K3388" s="1">
        <f>COUNTIF(A:A,bank_processed_transactions[[#This Row],[transaction_id]])</f>
        <v>1</v>
      </c>
    </row>
    <row r="3389" spans="1:11" x14ac:dyDescent="0.3">
      <c r="A3389" s="1" t="s">
        <v>3457</v>
      </c>
      <c r="B3389" s="2">
        <v>46072</v>
      </c>
      <c r="C3389" s="1" t="s">
        <v>3458</v>
      </c>
      <c r="D3389" s="1" t="s">
        <v>35</v>
      </c>
      <c r="E3389" s="1" t="s">
        <v>55</v>
      </c>
      <c r="F3389" s="1">
        <v>997.51</v>
      </c>
      <c r="G3389" s="1" t="s">
        <v>14</v>
      </c>
      <c r="H3389" s="2">
        <v>46075</v>
      </c>
      <c r="I3389" s="1" t="s">
        <v>28</v>
      </c>
      <c r="J3389" s="1">
        <v>109.8</v>
      </c>
      <c r="K3389" s="1">
        <f>COUNTIF(A:A,bank_processed_transactions[[#This Row],[transaction_id]])</f>
        <v>1</v>
      </c>
    </row>
    <row r="3390" spans="1:11" x14ac:dyDescent="0.3">
      <c r="A3390" s="1" t="s">
        <v>40</v>
      </c>
      <c r="B3390" s="2">
        <v>46087</v>
      </c>
      <c r="C3390" s="1" t="s">
        <v>41</v>
      </c>
      <c r="D3390" s="1" t="s">
        <v>35</v>
      </c>
      <c r="E3390" s="1" t="s">
        <v>27</v>
      </c>
      <c r="F3390" s="1">
        <v>12657.29</v>
      </c>
      <c r="G3390" s="1" t="s">
        <v>14</v>
      </c>
      <c r="H3390" s="2">
        <v>46089</v>
      </c>
      <c r="I3390" s="1" t="s">
        <v>22</v>
      </c>
      <c r="J3390" s="1">
        <v>43.4</v>
      </c>
      <c r="K3390" s="1">
        <f>COUNTIF(A:A,bank_processed_transactions[[#This Row],[transaction_id]])</f>
        <v>1</v>
      </c>
    </row>
    <row r="3391" spans="1:11" x14ac:dyDescent="0.3">
      <c r="A3391" s="1" t="s">
        <v>3566</v>
      </c>
      <c r="B3391" s="2">
        <v>46099</v>
      </c>
      <c r="C3391" s="1" t="s">
        <v>257</v>
      </c>
      <c r="D3391" s="1" t="s">
        <v>18</v>
      </c>
      <c r="E3391" s="1" t="s">
        <v>27</v>
      </c>
      <c r="F3391" s="1">
        <v>23914.799999999999</v>
      </c>
      <c r="G3391" s="1" t="s">
        <v>14</v>
      </c>
      <c r="H3391" s="2">
        <v>46104</v>
      </c>
      <c r="I3391" s="1" t="s">
        <v>15</v>
      </c>
      <c r="J3391" s="1">
        <v>14.4</v>
      </c>
      <c r="K3391" s="1">
        <f>COUNTIF(A:A,bank_processed_transactions[[#This Row],[transaction_id]])</f>
        <v>1</v>
      </c>
    </row>
    <row r="3392" spans="1:11" x14ac:dyDescent="0.3">
      <c r="A3392" s="1" t="s">
        <v>4825</v>
      </c>
      <c r="B3392" s="2">
        <v>46042</v>
      </c>
      <c r="C3392" s="1" t="s">
        <v>2663</v>
      </c>
      <c r="D3392" s="1" t="s">
        <v>18</v>
      </c>
      <c r="E3392" s="1" t="s">
        <v>55</v>
      </c>
      <c r="F3392" s="1">
        <v>388.73</v>
      </c>
      <c r="G3392" s="1" t="s">
        <v>14</v>
      </c>
      <c r="H3392" s="2">
        <v>46043</v>
      </c>
      <c r="I3392" s="1" t="s">
        <v>28</v>
      </c>
      <c r="J3392" s="1">
        <v>8.6</v>
      </c>
      <c r="K3392" s="1">
        <f>COUNTIF(A:A,bank_processed_transactions[[#This Row],[transaction_id]])</f>
        <v>1</v>
      </c>
    </row>
    <row r="3393" spans="1:11" x14ac:dyDescent="0.3">
      <c r="A3393" s="1" t="s">
        <v>4458</v>
      </c>
      <c r="B3393" s="2">
        <v>46032</v>
      </c>
      <c r="C3393" s="1" t="s">
        <v>1316</v>
      </c>
      <c r="D3393" s="1" t="s">
        <v>66</v>
      </c>
      <c r="E3393" s="1" t="s">
        <v>13</v>
      </c>
      <c r="F3393" s="1">
        <v>15787.95</v>
      </c>
      <c r="G3393" s="1" t="s">
        <v>14</v>
      </c>
      <c r="H3393" s="2">
        <v>46032</v>
      </c>
      <c r="I3393" s="1" t="s">
        <v>22</v>
      </c>
      <c r="J3393" s="1">
        <v>32</v>
      </c>
      <c r="K3393" s="1">
        <f>COUNTIF(A:A,bank_processed_transactions[[#This Row],[transaction_id]])</f>
        <v>1</v>
      </c>
    </row>
    <row r="3394" spans="1:11" x14ac:dyDescent="0.3">
      <c r="A3394" s="1" t="s">
        <v>367</v>
      </c>
      <c r="B3394" s="2">
        <v>46034</v>
      </c>
      <c r="C3394" s="1" t="s">
        <v>368</v>
      </c>
      <c r="D3394" s="1" t="s">
        <v>12</v>
      </c>
      <c r="E3394" s="1" t="s">
        <v>13</v>
      </c>
      <c r="F3394" s="1">
        <v>5480.73</v>
      </c>
      <c r="G3394" s="1" t="s">
        <v>14</v>
      </c>
      <c r="H3394" s="2">
        <v>46037</v>
      </c>
      <c r="I3394" s="1" t="s">
        <v>15</v>
      </c>
      <c r="J3394" s="1">
        <v>26.3</v>
      </c>
      <c r="K3394" s="1">
        <f>COUNTIF(A:A,bank_processed_transactions[[#This Row],[transaction_id]])</f>
        <v>1</v>
      </c>
    </row>
    <row r="3395" spans="1:11" x14ac:dyDescent="0.3">
      <c r="A3395" s="1" t="s">
        <v>3685</v>
      </c>
      <c r="B3395" s="2">
        <v>46101</v>
      </c>
      <c r="C3395" s="1" t="s">
        <v>1202</v>
      </c>
      <c r="D3395" s="1" t="s">
        <v>66</v>
      </c>
      <c r="E3395" s="1" t="s">
        <v>13</v>
      </c>
      <c r="F3395" s="1">
        <v>10022.540000000001</v>
      </c>
      <c r="G3395" s="1" t="s">
        <v>14</v>
      </c>
      <c r="H3395" s="2">
        <v>46103</v>
      </c>
      <c r="I3395" s="1" t="s">
        <v>22</v>
      </c>
      <c r="J3395" s="1">
        <v>30.3</v>
      </c>
      <c r="K3395" s="1">
        <f>COUNTIF(A:A,bank_processed_transactions[[#This Row],[transaction_id]])</f>
        <v>1</v>
      </c>
    </row>
    <row r="3396" spans="1:11" x14ac:dyDescent="0.3">
      <c r="A3396" s="1" t="s">
        <v>4533</v>
      </c>
      <c r="B3396" s="2">
        <v>46025</v>
      </c>
      <c r="C3396" s="1" t="s">
        <v>356</v>
      </c>
      <c r="D3396" s="1" t="s">
        <v>12</v>
      </c>
      <c r="E3396" s="1" t="s">
        <v>13</v>
      </c>
      <c r="F3396" s="1">
        <v>3315.09</v>
      </c>
      <c r="G3396" s="1" t="s">
        <v>14</v>
      </c>
      <c r="H3396" s="2">
        <v>46028</v>
      </c>
      <c r="I3396" s="1" t="s">
        <v>28</v>
      </c>
      <c r="J3396" s="1">
        <v>70.3</v>
      </c>
      <c r="K3396" s="1">
        <f>COUNTIF(A:A,bank_processed_transactions[[#This Row],[transaction_id]])</f>
        <v>1</v>
      </c>
    </row>
    <row r="3397" spans="1:11" x14ac:dyDescent="0.3">
      <c r="A3397" s="1" t="s">
        <v>4773</v>
      </c>
      <c r="B3397" s="2">
        <v>46037</v>
      </c>
      <c r="C3397" s="1" t="s">
        <v>1195</v>
      </c>
      <c r="D3397" s="1" t="s">
        <v>12</v>
      </c>
      <c r="E3397" s="1" t="s">
        <v>13</v>
      </c>
      <c r="F3397" s="1">
        <v>1000.58</v>
      </c>
      <c r="G3397" s="1" t="s">
        <v>14</v>
      </c>
      <c r="H3397" s="2">
        <v>46042</v>
      </c>
      <c r="I3397" s="1" t="s">
        <v>15</v>
      </c>
      <c r="J3397" s="1">
        <v>44.2</v>
      </c>
      <c r="K3397" s="1">
        <f>COUNTIF(A:A,bank_processed_transactions[[#This Row],[transaction_id]])</f>
        <v>1</v>
      </c>
    </row>
    <row r="3398" spans="1:11" x14ac:dyDescent="0.3">
      <c r="A3398" s="1" t="s">
        <v>986</v>
      </c>
      <c r="B3398" s="2">
        <v>46041</v>
      </c>
      <c r="C3398" s="1" t="s">
        <v>372</v>
      </c>
      <c r="D3398" s="1" t="s">
        <v>18</v>
      </c>
      <c r="E3398" s="1" t="s">
        <v>13</v>
      </c>
      <c r="F3398" s="1">
        <v>4450.91</v>
      </c>
      <c r="G3398" s="1" t="s">
        <v>14</v>
      </c>
      <c r="H3398" s="2">
        <v>46041</v>
      </c>
      <c r="I3398" s="1" t="s">
        <v>28</v>
      </c>
      <c r="J3398" s="1">
        <v>54.4</v>
      </c>
      <c r="K3398" s="1">
        <f>COUNTIF(A:A,bank_processed_transactions[[#This Row],[transaction_id]])</f>
        <v>1</v>
      </c>
    </row>
    <row r="3399" spans="1:11" x14ac:dyDescent="0.3">
      <c r="A3399" s="1" t="s">
        <v>4194</v>
      </c>
      <c r="B3399" s="2">
        <v>46101</v>
      </c>
      <c r="C3399" s="1" t="s">
        <v>209</v>
      </c>
      <c r="D3399" s="1" t="s">
        <v>66</v>
      </c>
      <c r="E3399" s="1" t="s">
        <v>13</v>
      </c>
      <c r="F3399" s="1">
        <v>8452.07</v>
      </c>
      <c r="G3399" s="1" t="s">
        <v>14</v>
      </c>
      <c r="H3399" s="2">
        <v>46101</v>
      </c>
      <c r="I3399" s="1" t="s">
        <v>15</v>
      </c>
      <c r="J3399" s="1">
        <v>12</v>
      </c>
      <c r="K3399" s="1">
        <f>COUNTIF(A:A,bank_processed_transactions[[#This Row],[transaction_id]])</f>
        <v>1</v>
      </c>
    </row>
    <row r="3400" spans="1:11" x14ac:dyDescent="0.3">
      <c r="A3400" s="1" t="s">
        <v>3547</v>
      </c>
      <c r="B3400" s="2">
        <v>46084</v>
      </c>
      <c r="C3400" s="1" t="s">
        <v>17</v>
      </c>
      <c r="D3400" s="1" t="s">
        <v>12</v>
      </c>
      <c r="E3400" s="1" t="s">
        <v>27</v>
      </c>
      <c r="F3400" s="1">
        <v>1256.3599999999999</v>
      </c>
      <c r="G3400" s="1" t="s">
        <v>14</v>
      </c>
      <c r="H3400" s="2">
        <v>46084</v>
      </c>
      <c r="I3400" s="1" t="s">
        <v>15</v>
      </c>
      <c r="J3400" s="1">
        <v>13.8</v>
      </c>
      <c r="K3400" s="1">
        <f>COUNTIF(A:A,bank_processed_transactions[[#This Row],[transaction_id]])</f>
        <v>1</v>
      </c>
    </row>
    <row r="3401" spans="1:11" x14ac:dyDescent="0.3">
      <c r="A3401" s="1" t="s">
        <v>2090</v>
      </c>
      <c r="B3401" s="2">
        <v>46095</v>
      </c>
      <c r="C3401" s="1" t="s">
        <v>748</v>
      </c>
      <c r="D3401" s="1" t="s">
        <v>66</v>
      </c>
      <c r="E3401" s="1" t="s">
        <v>13</v>
      </c>
      <c r="F3401" s="1">
        <v>838</v>
      </c>
      <c r="G3401" s="1" t="s">
        <v>94</v>
      </c>
      <c r="H3401" s="2">
        <v>46097</v>
      </c>
      <c r="I3401" s="1" t="s">
        <v>15</v>
      </c>
      <c r="J3401" s="1">
        <v>42.3</v>
      </c>
      <c r="K3401" s="1">
        <f>COUNTIF(A:A,bank_processed_transactions[[#This Row],[transaction_id]])</f>
        <v>1</v>
      </c>
    </row>
    <row r="3402" spans="1:11" x14ac:dyDescent="0.3">
      <c r="A3402" s="1" t="s">
        <v>4505</v>
      </c>
      <c r="B3402" s="2">
        <v>46056</v>
      </c>
      <c r="C3402" s="1" t="s">
        <v>2987</v>
      </c>
      <c r="D3402" s="1" t="s">
        <v>18</v>
      </c>
      <c r="E3402" s="1" t="s">
        <v>13</v>
      </c>
      <c r="F3402" s="1">
        <v>4503.7</v>
      </c>
      <c r="G3402" s="1" t="s">
        <v>14</v>
      </c>
      <c r="H3402" s="2">
        <v>46058</v>
      </c>
      <c r="I3402" s="1" t="s">
        <v>15</v>
      </c>
      <c r="J3402" s="1">
        <v>61.5</v>
      </c>
      <c r="K3402" s="1">
        <f>COUNTIF(A:A,bank_processed_transactions[[#This Row],[transaction_id]])</f>
        <v>1</v>
      </c>
    </row>
    <row r="3403" spans="1:11" x14ac:dyDescent="0.3">
      <c r="A3403" s="1" t="s">
        <v>1472</v>
      </c>
      <c r="B3403" s="2">
        <v>46083</v>
      </c>
      <c r="C3403" s="1" t="s">
        <v>1213</v>
      </c>
      <c r="D3403" s="1" t="s">
        <v>35</v>
      </c>
      <c r="E3403" s="1" t="s">
        <v>13</v>
      </c>
      <c r="F3403" s="1">
        <v>22211.09</v>
      </c>
      <c r="G3403" s="1" t="s">
        <v>14</v>
      </c>
      <c r="H3403" s="2">
        <v>46083</v>
      </c>
      <c r="I3403" s="1" t="s">
        <v>22</v>
      </c>
      <c r="J3403" s="1">
        <v>12.3</v>
      </c>
      <c r="K3403" s="1">
        <f>COUNTIF(A:A,bank_processed_transactions[[#This Row],[transaction_id]])</f>
        <v>1</v>
      </c>
    </row>
    <row r="3404" spans="1:11" x14ac:dyDescent="0.3">
      <c r="A3404" s="1" t="s">
        <v>2309</v>
      </c>
      <c r="B3404" s="2">
        <v>46073</v>
      </c>
      <c r="C3404" s="1" t="s">
        <v>2310</v>
      </c>
      <c r="D3404" s="1" t="s">
        <v>35</v>
      </c>
      <c r="E3404" s="1" t="s">
        <v>27</v>
      </c>
      <c r="F3404" s="1">
        <v>26732.13</v>
      </c>
      <c r="G3404" s="1" t="s">
        <v>14</v>
      </c>
      <c r="H3404" s="2">
        <v>46076</v>
      </c>
      <c r="I3404" s="1" t="s">
        <v>15</v>
      </c>
      <c r="J3404" s="1">
        <v>31.7</v>
      </c>
      <c r="K3404" s="1">
        <f>COUNTIF(A:A,bank_processed_transactions[[#This Row],[transaction_id]])</f>
        <v>1</v>
      </c>
    </row>
    <row r="3405" spans="1:11" x14ac:dyDescent="0.3">
      <c r="A3405" s="1" t="s">
        <v>640</v>
      </c>
      <c r="B3405" s="2">
        <v>46032</v>
      </c>
      <c r="C3405" s="1" t="s">
        <v>641</v>
      </c>
      <c r="D3405" s="1" t="s">
        <v>18</v>
      </c>
      <c r="E3405" s="1" t="s">
        <v>13</v>
      </c>
      <c r="F3405" s="1">
        <v>1814.15</v>
      </c>
      <c r="G3405" s="1" t="s">
        <v>14</v>
      </c>
      <c r="H3405" s="2">
        <v>46035</v>
      </c>
      <c r="I3405" s="1" t="s">
        <v>22</v>
      </c>
      <c r="J3405" s="1">
        <v>115.3</v>
      </c>
      <c r="K3405" s="1">
        <f>COUNTIF(A:A,bank_processed_transactions[[#This Row],[transaction_id]])</f>
        <v>1</v>
      </c>
    </row>
    <row r="3406" spans="1:11" x14ac:dyDescent="0.3">
      <c r="A3406" s="1" t="s">
        <v>1606</v>
      </c>
      <c r="B3406" s="2">
        <v>46091</v>
      </c>
      <c r="C3406" s="1" t="s">
        <v>1607</v>
      </c>
      <c r="D3406" s="1" t="s">
        <v>18</v>
      </c>
      <c r="E3406" s="1" t="s">
        <v>55</v>
      </c>
      <c r="F3406" s="1">
        <v>3873.61</v>
      </c>
      <c r="G3406" s="1" t="s">
        <v>14</v>
      </c>
      <c r="H3406" s="2">
        <v>46091</v>
      </c>
      <c r="I3406" s="1" t="s">
        <v>22</v>
      </c>
      <c r="J3406" s="1">
        <v>38.700000000000003</v>
      </c>
      <c r="K3406" s="1">
        <f>COUNTIF(A:A,bank_processed_transactions[[#This Row],[transaction_id]])</f>
        <v>1</v>
      </c>
    </row>
    <row r="3407" spans="1:11" x14ac:dyDescent="0.3">
      <c r="A3407" s="1" t="s">
        <v>4674</v>
      </c>
      <c r="B3407" s="2">
        <v>46112</v>
      </c>
      <c r="C3407" s="1" t="s">
        <v>983</v>
      </c>
      <c r="D3407" s="1" t="s">
        <v>12</v>
      </c>
      <c r="E3407" s="1" t="s">
        <v>55</v>
      </c>
      <c r="F3407" s="1">
        <v>3807.98</v>
      </c>
      <c r="G3407" s="1" t="s">
        <v>14</v>
      </c>
      <c r="H3407" s="2">
        <v>46114</v>
      </c>
      <c r="I3407" s="1" t="s">
        <v>15</v>
      </c>
      <c r="J3407" s="1">
        <v>31.5</v>
      </c>
      <c r="K3407" s="1">
        <f>COUNTIF(A:A,bank_processed_transactions[[#This Row],[transaction_id]])</f>
        <v>1</v>
      </c>
    </row>
    <row r="3408" spans="1:11" x14ac:dyDescent="0.3">
      <c r="A3408" s="1" t="s">
        <v>3391</v>
      </c>
      <c r="B3408" s="2">
        <v>46062</v>
      </c>
      <c r="C3408" s="1" t="s">
        <v>113</v>
      </c>
      <c r="D3408" s="1" t="s">
        <v>35</v>
      </c>
      <c r="E3408" s="1" t="s">
        <v>27</v>
      </c>
      <c r="F3408" s="1">
        <v>5695.05</v>
      </c>
      <c r="G3408" s="1" t="s">
        <v>14</v>
      </c>
      <c r="H3408" s="2">
        <v>46063</v>
      </c>
      <c r="I3408" s="1" t="s">
        <v>22</v>
      </c>
      <c r="J3408" s="1">
        <v>13.6</v>
      </c>
      <c r="K3408" s="1">
        <f>COUNTIF(A:A,bank_processed_transactions[[#This Row],[transaction_id]])</f>
        <v>1</v>
      </c>
    </row>
    <row r="3409" spans="1:11" x14ac:dyDescent="0.3">
      <c r="A3409" s="1" t="s">
        <v>4681</v>
      </c>
      <c r="B3409" s="2">
        <v>46103</v>
      </c>
      <c r="C3409" s="1" t="s">
        <v>645</v>
      </c>
      <c r="D3409" s="1" t="s">
        <v>12</v>
      </c>
      <c r="E3409" s="1" t="s">
        <v>13</v>
      </c>
      <c r="F3409" s="1">
        <v>17435.96</v>
      </c>
      <c r="G3409" s="1" t="s">
        <v>94</v>
      </c>
      <c r="H3409" s="2">
        <v>46105</v>
      </c>
      <c r="I3409" s="1" t="s">
        <v>15</v>
      </c>
      <c r="J3409" s="1">
        <v>24.5</v>
      </c>
      <c r="K3409" s="1">
        <f>COUNTIF(A:A,bank_processed_transactions[[#This Row],[transaction_id]])</f>
        <v>1</v>
      </c>
    </row>
    <row r="3410" spans="1:11" x14ac:dyDescent="0.3">
      <c r="A3410" s="1" t="s">
        <v>3297</v>
      </c>
      <c r="B3410" s="2">
        <v>46031</v>
      </c>
      <c r="C3410" s="1" t="s">
        <v>472</v>
      </c>
      <c r="D3410" s="1" t="s">
        <v>12</v>
      </c>
      <c r="E3410" s="1" t="s">
        <v>27</v>
      </c>
      <c r="F3410" s="1">
        <v>4486.9399999999996</v>
      </c>
      <c r="G3410" s="1" t="s">
        <v>14</v>
      </c>
      <c r="H3410" s="2">
        <v>46033</v>
      </c>
      <c r="I3410" s="1" t="s">
        <v>15</v>
      </c>
      <c r="J3410" s="1">
        <v>7.9</v>
      </c>
      <c r="K3410" s="1">
        <f>COUNTIF(A:A,bank_processed_transactions[[#This Row],[transaction_id]])</f>
        <v>1</v>
      </c>
    </row>
    <row r="3411" spans="1:11" x14ac:dyDescent="0.3">
      <c r="A3411" s="1" t="s">
        <v>2358</v>
      </c>
      <c r="B3411" s="2">
        <v>46049</v>
      </c>
      <c r="C3411" s="1" t="s">
        <v>2342</v>
      </c>
      <c r="D3411" s="1" t="s">
        <v>35</v>
      </c>
      <c r="E3411" s="1" t="s">
        <v>21</v>
      </c>
      <c r="F3411" s="1">
        <v>22733.57</v>
      </c>
      <c r="G3411" s="1" t="s">
        <v>14</v>
      </c>
      <c r="H3411" s="2">
        <v>46052</v>
      </c>
      <c r="I3411" s="1" t="s">
        <v>15</v>
      </c>
      <c r="J3411" s="1">
        <v>60.5</v>
      </c>
      <c r="K3411" s="1">
        <f>COUNTIF(A:A,bank_processed_transactions[[#This Row],[transaction_id]])</f>
        <v>1</v>
      </c>
    </row>
    <row r="3412" spans="1:11" x14ac:dyDescent="0.3">
      <c r="A3412" s="1" t="s">
        <v>2125</v>
      </c>
      <c r="B3412" s="2">
        <v>46030</v>
      </c>
      <c r="C3412" s="1" t="s">
        <v>198</v>
      </c>
      <c r="D3412" s="1" t="s">
        <v>18</v>
      </c>
      <c r="E3412" s="1" t="s">
        <v>21</v>
      </c>
      <c r="F3412" s="1">
        <v>2999.51</v>
      </c>
      <c r="G3412" s="1" t="s">
        <v>14</v>
      </c>
      <c r="H3412" s="2">
        <v>46031</v>
      </c>
      <c r="I3412" s="1" t="s">
        <v>28</v>
      </c>
      <c r="J3412" s="1">
        <v>30</v>
      </c>
      <c r="K3412" s="1">
        <f>COUNTIF(A:A,bank_processed_transactions[[#This Row],[transaction_id]])</f>
        <v>1</v>
      </c>
    </row>
    <row r="3413" spans="1:11" x14ac:dyDescent="0.3">
      <c r="A3413" s="1" t="s">
        <v>1950</v>
      </c>
      <c r="B3413" s="2">
        <v>46059</v>
      </c>
      <c r="C3413" s="1" t="s">
        <v>1467</v>
      </c>
      <c r="D3413" s="1" t="s">
        <v>12</v>
      </c>
      <c r="E3413" s="1" t="s">
        <v>21</v>
      </c>
      <c r="F3413" s="1">
        <v>42499.14</v>
      </c>
      <c r="G3413" s="1" t="s">
        <v>14</v>
      </c>
      <c r="H3413" s="2">
        <v>46059</v>
      </c>
      <c r="I3413" s="1" t="s">
        <v>22</v>
      </c>
      <c r="J3413" s="1">
        <v>32.799999999999997</v>
      </c>
      <c r="K3413" s="1">
        <f>COUNTIF(A:A,bank_processed_transactions[[#This Row],[transaction_id]])</f>
        <v>1</v>
      </c>
    </row>
    <row r="3414" spans="1:11" x14ac:dyDescent="0.3">
      <c r="A3414" s="1" t="s">
        <v>594</v>
      </c>
      <c r="B3414" s="2">
        <v>46049</v>
      </c>
      <c r="C3414" s="1" t="s">
        <v>595</v>
      </c>
      <c r="D3414" s="1" t="s">
        <v>18</v>
      </c>
      <c r="E3414" s="1" t="s">
        <v>13</v>
      </c>
      <c r="F3414" s="1">
        <v>6577.95</v>
      </c>
      <c r="G3414" s="1" t="s">
        <v>14</v>
      </c>
      <c r="H3414" s="2">
        <v>46049</v>
      </c>
      <c r="I3414" s="1" t="s">
        <v>22</v>
      </c>
      <c r="J3414" s="1">
        <v>15.2</v>
      </c>
      <c r="K3414" s="1">
        <f>COUNTIF(A:A,bank_processed_transactions[[#This Row],[transaction_id]])</f>
        <v>1</v>
      </c>
    </row>
    <row r="3415" spans="1:11" x14ac:dyDescent="0.3">
      <c r="A3415" s="1" t="s">
        <v>3269</v>
      </c>
      <c r="B3415" s="2">
        <v>46056</v>
      </c>
      <c r="C3415" s="1" t="s">
        <v>740</v>
      </c>
      <c r="D3415" s="1" t="s">
        <v>18</v>
      </c>
      <c r="E3415" s="1" t="s">
        <v>13</v>
      </c>
      <c r="F3415" s="1">
        <v>4333.6899999999996</v>
      </c>
      <c r="G3415" s="1" t="s">
        <v>14</v>
      </c>
      <c r="H3415" s="2">
        <v>46057</v>
      </c>
      <c r="I3415" s="1" t="s">
        <v>28</v>
      </c>
      <c r="J3415" s="1">
        <v>32.799999999999997</v>
      </c>
      <c r="K3415" s="1">
        <f>COUNTIF(A:A,bank_processed_transactions[[#This Row],[transaction_id]])</f>
        <v>1</v>
      </c>
    </row>
    <row r="3416" spans="1:11" x14ac:dyDescent="0.3">
      <c r="A3416" s="1" t="s">
        <v>2914</v>
      </c>
      <c r="B3416" s="2">
        <v>46077</v>
      </c>
      <c r="C3416" s="1" t="s">
        <v>678</v>
      </c>
      <c r="D3416" s="1" t="s">
        <v>18</v>
      </c>
      <c r="E3416" s="1" t="s">
        <v>13</v>
      </c>
      <c r="F3416" s="1">
        <v>11060.57</v>
      </c>
      <c r="G3416" s="1" t="s">
        <v>14</v>
      </c>
      <c r="H3416" s="2">
        <v>46082</v>
      </c>
      <c r="I3416" s="1" t="s">
        <v>15</v>
      </c>
      <c r="J3416" s="1">
        <v>22.1</v>
      </c>
      <c r="K3416" s="1">
        <f>COUNTIF(A:A,bank_processed_transactions[[#This Row],[transaction_id]])</f>
        <v>1</v>
      </c>
    </row>
    <row r="3417" spans="1:11" x14ac:dyDescent="0.3">
      <c r="A3417" s="1" t="s">
        <v>1910</v>
      </c>
      <c r="B3417" s="2">
        <v>46111</v>
      </c>
      <c r="C3417" s="1" t="s">
        <v>750</v>
      </c>
      <c r="D3417" s="1" t="s">
        <v>12</v>
      </c>
      <c r="E3417" s="1" t="s">
        <v>13</v>
      </c>
      <c r="F3417" s="1">
        <v>5642.59</v>
      </c>
      <c r="G3417" s="1" t="s">
        <v>14</v>
      </c>
      <c r="H3417" s="2">
        <v>46112</v>
      </c>
      <c r="I3417" s="1" t="s">
        <v>15</v>
      </c>
      <c r="J3417" s="1">
        <v>36.1</v>
      </c>
      <c r="K3417" s="1">
        <f>COUNTIF(A:A,bank_processed_transactions[[#This Row],[transaction_id]])</f>
        <v>1</v>
      </c>
    </row>
    <row r="3418" spans="1:11" x14ac:dyDescent="0.3">
      <c r="A3418" s="1" t="s">
        <v>3097</v>
      </c>
      <c r="B3418" s="2">
        <v>46111</v>
      </c>
      <c r="C3418" s="1" t="s">
        <v>734</v>
      </c>
      <c r="D3418" s="1" t="s">
        <v>46</v>
      </c>
      <c r="E3418" s="1" t="s">
        <v>27</v>
      </c>
      <c r="F3418" s="1">
        <v>35989.81</v>
      </c>
      <c r="G3418" s="1" t="s">
        <v>14</v>
      </c>
      <c r="H3418" s="2">
        <v>46114</v>
      </c>
      <c r="I3418" s="1" t="s">
        <v>22</v>
      </c>
      <c r="J3418" s="1">
        <v>65</v>
      </c>
      <c r="K3418" s="1">
        <f>COUNTIF(A:A,bank_processed_transactions[[#This Row],[transaction_id]])</f>
        <v>1</v>
      </c>
    </row>
    <row r="3419" spans="1:11" x14ac:dyDescent="0.3">
      <c r="A3419" s="1" t="s">
        <v>3373</v>
      </c>
      <c r="B3419" s="2">
        <v>46073</v>
      </c>
      <c r="C3419" s="1" t="s">
        <v>1200</v>
      </c>
      <c r="D3419" s="1" t="s">
        <v>12</v>
      </c>
      <c r="E3419" s="1" t="s">
        <v>13</v>
      </c>
      <c r="F3419" s="1">
        <v>1665.35</v>
      </c>
      <c r="G3419" s="1" t="s">
        <v>14</v>
      </c>
      <c r="H3419" s="2">
        <v>46074</v>
      </c>
      <c r="I3419" s="1" t="s">
        <v>28</v>
      </c>
      <c r="J3419" s="1">
        <v>34.299999999999997</v>
      </c>
      <c r="K3419" s="1">
        <f>COUNTIF(A:A,bank_processed_transactions[[#This Row],[transaction_id]])</f>
        <v>1</v>
      </c>
    </row>
    <row r="3420" spans="1:11" x14ac:dyDescent="0.3">
      <c r="A3420" s="1" t="s">
        <v>4732</v>
      </c>
      <c r="B3420" s="2">
        <v>46042</v>
      </c>
      <c r="C3420" s="1" t="s">
        <v>417</v>
      </c>
      <c r="D3420" s="1" t="s">
        <v>12</v>
      </c>
      <c r="E3420" s="1" t="s">
        <v>13</v>
      </c>
      <c r="F3420" s="1">
        <v>3628.84</v>
      </c>
      <c r="G3420" s="1" t="s">
        <v>14</v>
      </c>
      <c r="H3420" s="2">
        <v>46045</v>
      </c>
      <c r="I3420" s="1" t="s">
        <v>28</v>
      </c>
      <c r="J3420" s="1">
        <v>42.1</v>
      </c>
      <c r="K3420" s="1">
        <f>COUNTIF(A:A,bank_processed_transactions[[#This Row],[transaction_id]])</f>
        <v>1</v>
      </c>
    </row>
    <row r="3421" spans="1:11" x14ac:dyDescent="0.3">
      <c r="A3421" s="1" t="s">
        <v>1836</v>
      </c>
      <c r="B3421" s="2">
        <v>46031</v>
      </c>
      <c r="C3421" s="1" t="s">
        <v>867</v>
      </c>
      <c r="D3421" s="1" t="s">
        <v>12</v>
      </c>
      <c r="E3421" s="1" t="s">
        <v>55</v>
      </c>
      <c r="F3421" s="1">
        <v>2371.59</v>
      </c>
      <c r="G3421" s="1" t="s">
        <v>14</v>
      </c>
      <c r="H3421" s="2">
        <v>46032</v>
      </c>
      <c r="I3421" s="1" t="s">
        <v>15</v>
      </c>
      <c r="J3421" s="1">
        <v>12.5</v>
      </c>
      <c r="K3421" s="1">
        <f>COUNTIF(A:A,bank_processed_transactions[[#This Row],[transaction_id]])</f>
        <v>1</v>
      </c>
    </row>
    <row r="3422" spans="1:11" x14ac:dyDescent="0.3">
      <c r="A3422" s="1" t="s">
        <v>3537</v>
      </c>
      <c r="B3422" s="2">
        <v>46069</v>
      </c>
      <c r="C3422" s="1" t="s">
        <v>3538</v>
      </c>
      <c r="D3422" s="1" t="s">
        <v>12</v>
      </c>
      <c r="E3422" s="1" t="s">
        <v>55</v>
      </c>
      <c r="F3422" s="1">
        <v>6535.6</v>
      </c>
      <c r="G3422" s="1" t="s">
        <v>14</v>
      </c>
      <c r="H3422" s="2">
        <v>46074</v>
      </c>
      <c r="I3422" s="1" t="s">
        <v>15</v>
      </c>
      <c r="J3422" s="1">
        <v>5.8</v>
      </c>
      <c r="K3422" s="1">
        <f>COUNTIF(A:A,bank_processed_transactions[[#This Row],[transaction_id]])</f>
        <v>1</v>
      </c>
    </row>
    <row r="3423" spans="1:11" x14ac:dyDescent="0.3">
      <c r="A3423" s="1" t="s">
        <v>3843</v>
      </c>
      <c r="B3423" s="2">
        <v>46067</v>
      </c>
      <c r="C3423" s="1" t="s">
        <v>330</v>
      </c>
      <c r="D3423" s="1" t="s">
        <v>12</v>
      </c>
      <c r="E3423" s="1" t="s">
        <v>27</v>
      </c>
      <c r="F3423" s="1">
        <v>3873.18</v>
      </c>
      <c r="G3423" s="1" t="s">
        <v>14</v>
      </c>
      <c r="H3423" s="2">
        <v>46070</v>
      </c>
      <c r="I3423" s="1" t="s">
        <v>28</v>
      </c>
      <c r="J3423" s="1">
        <v>66.7</v>
      </c>
      <c r="K3423" s="1">
        <f>COUNTIF(A:A,bank_processed_transactions[[#This Row],[transaction_id]])</f>
        <v>1</v>
      </c>
    </row>
    <row r="3424" spans="1:11" x14ac:dyDescent="0.3">
      <c r="A3424" s="1" t="s">
        <v>2130</v>
      </c>
      <c r="B3424" s="2">
        <v>46028</v>
      </c>
      <c r="C3424" s="1" t="s">
        <v>1048</v>
      </c>
      <c r="D3424" s="1" t="s">
        <v>66</v>
      </c>
      <c r="E3424" s="1" t="s">
        <v>21</v>
      </c>
      <c r="F3424" s="1">
        <v>23846.29</v>
      </c>
      <c r="G3424" s="1" t="s">
        <v>14</v>
      </c>
      <c r="H3424" s="2">
        <v>46029</v>
      </c>
      <c r="I3424" s="1" t="s">
        <v>15</v>
      </c>
      <c r="J3424" s="1">
        <v>18.5</v>
      </c>
      <c r="K3424" s="1">
        <f>COUNTIF(A:A,bank_processed_transactions[[#This Row],[transaction_id]])</f>
        <v>1</v>
      </c>
    </row>
    <row r="3425" spans="1:11" x14ac:dyDescent="0.3">
      <c r="A3425" s="1" t="s">
        <v>1026</v>
      </c>
      <c r="B3425" s="2">
        <v>46110</v>
      </c>
      <c r="C3425" s="1" t="s">
        <v>773</v>
      </c>
      <c r="D3425" s="1" t="s">
        <v>12</v>
      </c>
      <c r="E3425" s="1" t="s">
        <v>13</v>
      </c>
      <c r="F3425" s="1">
        <v>4040.67</v>
      </c>
      <c r="G3425" s="1" t="s">
        <v>14</v>
      </c>
      <c r="H3425" s="2">
        <v>46112</v>
      </c>
      <c r="I3425" s="1" t="s">
        <v>15</v>
      </c>
      <c r="J3425" s="1">
        <v>19.7</v>
      </c>
      <c r="K3425" s="1">
        <f>COUNTIF(A:A,bank_processed_transactions[[#This Row],[transaction_id]])</f>
        <v>1</v>
      </c>
    </row>
    <row r="3426" spans="1:11" x14ac:dyDescent="0.3">
      <c r="A3426" s="1" t="s">
        <v>4802</v>
      </c>
      <c r="B3426" s="2">
        <v>46081</v>
      </c>
      <c r="C3426" s="1" t="s">
        <v>294</v>
      </c>
      <c r="D3426" s="1" t="s">
        <v>35</v>
      </c>
      <c r="E3426" s="1" t="s">
        <v>27</v>
      </c>
      <c r="F3426" s="1">
        <v>2573.65</v>
      </c>
      <c r="G3426" s="1" t="s">
        <v>14</v>
      </c>
      <c r="H3426" s="2">
        <v>46084</v>
      </c>
      <c r="I3426" s="1" t="s">
        <v>28</v>
      </c>
      <c r="J3426" s="1">
        <v>27.8</v>
      </c>
      <c r="K3426" s="1">
        <f>COUNTIF(A:A,bank_processed_transactions[[#This Row],[transaction_id]])</f>
        <v>1</v>
      </c>
    </row>
    <row r="3427" spans="1:11" x14ac:dyDescent="0.3">
      <c r="A3427" s="1" t="s">
        <v>2379</v>
      </c>
      <c r="B3427" s="2">
        <v>46056</v>
      </c>
      <c r="C3427" s="1" t="s">
        <v>2380</v>
      </c>
      <c r="D3427" s="1" t="s">
        <v>46</v>
      </c>
      <c r="E3427" s="1" t="s">
        <v>13</v>
      </c>
      <c r="F3427" s="1">
        <v>4191.29</v>
      </c>
      <c r="G3427" s="1" t="s">
        <v>94</v>
      </c>
      <c r="H3427" s="2">
        <v>46061</v>
      </c>
      <c r="I3427" s="1" t="s">
        <v>15</v>
      </c>
      <c r="J3427" s="1">
        <v>53.5</v>
      </c>
      <c r="K3427" s="1">
        <f>COUNTIF(A:A,bank_processed_transactions[[#This Row],[transaction_id]])</f>
        <v>1</v>
      </c>
    </row>
    <row r="3428" spans="1:11" x14ac:dyDescent="0.3">
      <c r="A3428" s="1" t="s">
        <v>2415</v>
      </c>
      <c r="B3428" s="2">
        <v>46067</v>
      </c>
      <c r="C3428" s="1" t="s">
        <v>2416</v>
      </c>
      <c r="D3428" s="1" t="s">
        <v>66</v>
      </c>
      <c r="E3428" s="1" t="s">
        <v>21</v>
      </c>
      <c r="F3428" s="1">
        <v>3166.22</v>
      </c>
      <c r="G3428" s="1" t="s">
        <v>14</v>
      </c>
      <c r="H3428" s="2">
        <v>46070</v>
      </c>
      <c r="I3428" s="1" t="s">
        <v>15</v>
      </c>
      <c r="J3428" s="1">
        <v>29.5</v>
      </c>
      <c r="K3428" s="1">
        <f>COUNTIF(A:A,bank_processed_transactions[[#This Row],[transaction_id]])</f>
        <v>1</v>
      </c>
    </row>
    <row r="3429" spans="1:11" x14ac:dyDescent="0.3">
      <c r="A3429" s="1" t="s">
        <v>2751</v>
      </c>
      <c r="B3429" s="2">
        <v>46082</v>
      </c>
      <c r="C3429" s="1" t="s">
        <v>346</v>
      </c>
      <c r="D3429" s="1" t="s">
        <v>12</v>
      </c>
      <c r="E3429" s="1" t="s">
        <v>27</v>
      </c>
      <c r="F3429" s="1">
        <v>6667.01</v>
      </c>
      <c r="G3429" s="1" t="s">
        <v>14</v>
      </c>
      <c r="H3429" s="2">
        <v>46082</v>
      </c>
      <c r="I3429" s="1" t="s">
        <v>15</v>
      </c>
      <c r="J3429" s="1">
        <v>20.9</v>
      </c>
      <c r="K3429" s="1">
        <f>COUNTIF(A:A,bank_processed_transactions[[#This Row],[transaction_id]])</f>
        <v>1</v>
      </c>
    </row>
    <row r="3430" spans="1:11" x14ac:dyDescent="0.3">
      <c r="A3430" s="1" t="s">
        <v>4044</v>
      </c>
      <c r="B3430" s="2">
        <v>46041</v>
      </c>
      <c r="C3430" s="1" t="s">
        <v>265</v>
      </c>
      <c r="D3430" s="1" t="s">
        <v>12</v>
      </c>
      <c r="E3430" s="1" t="s">
        <v>21</v>
      </c>
      <c r="F3430" s="1">
        <v>9630.15</v>
      </c>
      <c r="G3430" s="1" t="s">
        <v>14</v>
      </c>
      <c r="H3430" s="2">
        <v>46043</v>
      </c>
      <c r="I3430" s="1" t="s">
        <v>28</v>
      </c>
      <c r="J3430" s="1">
        <v>81.3</v>
      </c>
      <c r="K3430" s="1">
        <f>COUNTIF(A:A,bank_processed_transactions[[#This Row],[transaction_id]])</f>
        <v>1</v>
      </c>
    </row>
    <row r="3431" spans="1:11" x14ac:dyDescent="0.3">
      <c r="A3431" s="1" t="s">
        <v>2662</v>
      </c>
      <c r="B3431" s="2">
        <v>46066</v>
      </c>
      <c r="C3431" s="1" t="s">
        <v>2663</v>
      </c>
      <c r="D3431" s="1" t="s">
        <v>35</v>
      </c>
      <c r="E3431" s="1" t="s">
        <v>13</v>
      </c>
      <c r="F3431" s="1">
        <v>1504.03</v>
      </c>
      <c r="G3431" s="1" t="s">
        <v>14</v>
      </c>
      <c r="H3431" s="2">
        <v>46066</v>
      </c>
      <c r="I3431" s="1" t="s">
        <v>15</v>
      </c>
      <c r="J3431" s="1">
        <v>63</v>
      </c>
      <c r="K3431" s="1">
        <f>COUNTIF(A:A,bank_processed_transactions[[#This Row],[transaction_id]])</f>
        <v>1</v>
      </c>
    </row>
    <row r="3432" spans="1:11" x14ac:dyDescent="0.3">
      <c r="A3432" s="1" t="s">
        <v>1382</v>
      </c>
      <c r="B3432" s="2">
        <v>46026</v>
      </c>
      <c r="C3432" s="1" t="s">
        <v>1383</v>
      </c>
      <c r="D3432" s="1" t="s">
        <v>66</v>
      </c>
      <c r="E3432" s="1" t="s">
        <v>27</v>
      </c>
      <c r="F3432" s="1">
        <v>22045.39</v>
      </c>
      <c r="G3432" s="1" t="s">
        <v>14</v>
      </c>
      <c r="H3432" s="2">
        <v>46029</v>
      </c>
      <c r="I3432" s="1" t="s">
        <v>15</v>
      </c>
      <c r="J3432" s="1">
        <v>15.9</v>
      </c>
      <c r="K3432" s="1">
        <f>COUNTIF(A:A,bank_processed_transactions[[#This Row],[transaction_id]])</f>
        <v>1</v>
      </c>
    </row>
    <row r="3433" spans="1:11" x14ac:dyDescent="0.3">
      <c r="A3433" s="1" t="s">
        <v>1663</v>
      </c>
      <c r="B3433" s="2">
        <v>46031</v>
      </c>
      <c r="C3433" s="1" t="s">
        <v>1664</v>
      </c>
      <c r="D3433" s="1" t="s">
        <v>35</v>
      </c>
      <c r="E3433" s="1" t="s">
        <v>13</v>
      </c>
      <c r="F3433" s="1">
        <v>5695.75</v>
      </c>
      <c r="G3433" s="1" t="s">
        <v>14</v>
      </c>
      <c r="H3433" s="2">
        <v>46033</v>
      </c>
      <c r="I3433" s="1" t="s">
        <v>15</v>
      </c>
      <c r="J3433" s="1">
        <v>55.2</v>
      </c>
      <c r="K3433" s="1">
        <f>COUNTIF(A:A,bank_processed_transactions[[#This Row],[transaction_id]])</f>
        <v>1</v>
      </c>
    </row>
    <row r="3434" spans="1:11" x14ac:dyDescent="0.3">
      <c r="A3434" s="1" t="s">
        <v>964</v>
      </c>
      <c r="B3434" s="2">
        <v>46077</v>
      </c>
      <c r="C3434" s="1" t="s">
        <v>508</v>
      </c>
      <c r="D3434" s="1" t="s">
        <v>46</v>
      </c>
      <c r="E3434" s="1" t="s">
        <v>27</v>
      </c>
      <c r="F3434" s="1">
        <v>2507.41</v>
      </c>
      <c r="G3434" s="1" t="s">
        <v>14</v>
      </c>
      <c r="H3434" s="2">
        <v>46082</v>
      </c>
      <c r="I3434" s="1" t="s">
        <v>22</v>
      </c>
      <c r="J3434" s="1">
        <v>16.7</v>
      </c>
      <c r="K3434" s="1">
        <f>COUNTIF(A:A,bank_processed_transactions[[#This Row],[transaction_id]])</f>
        <v>1</v>
      </c>
    </row>
    <row r="3435" spans="1:11" x14ac:dyDescent="0.3">
      <c r="A3435" s="1" t="s">
        <v>1387</v>
      </c>
      <c r="B3435" s="2">
        <v>46112</v>
      </c>
      <c r="C3435" s="1" t="s">
        <v>436</v>
      </c>
      <c r="D3435" s="1" t="s">
        <v>35</v>
      </c>
      <c r="E3435" s="1" t="s">
        <v>27</v>
      </c>
      <c r="F3435" s="1">
        <v>1133.98</v>
      </c>
      <c r="G3435" s="1" t="s">
        <v>14</v>
      </c>
      <c r="H3435" s="2">
        <v>46115</v>
      </c>
      <c r="I3435" s="1" t="s">
        <v>28</v>
      </c>
      <c r="J3435" s="1">
        <v>5.3</v>
      </c>
      <c r="K3435" s="1">
        <f>COUNTIF(A:A,bank_processed_transactions[[#This Row],[transaction_id]])</f>
        <v>2</v>
      </c>
    </row>
    <row r="3436" spans="1:11" x14ac:dyDescent="0.3">
      <c r="A3436" s="1" t="s">
        <v>1387</v>
      </c>
      <c r="B3436" s="2">
        <v>46112</v>
      </c>
      <c r="C3436" s="1" t="s">
        <v>436</v>
      </c>
      <c r="D3436" s="1" t="s">
        <v>35</v>
      </c>
      <c r="E3436" s="1" t="s">
        <v>27</v>
      </c>
      <c r="F3436" s="1">
        <v>1133.98</v>
      </c>
      <c r="G3436" s="1" t="s">
        <v>14</v>
      </c>
      <c r="H3436" s="2">
        <v>46114</v>
      </c>
      <c r="I3436" s="1" t="s">
        <v>28</v>
      </c>
      <c r="J3436" s="1">
        <v>5.3</v>
      </c>
      <c r="K3436" s="1">
        <f>COUNTIF(A:A,bank_processed_transactions[[#This Row],[transaction_id]])</f>
        <v>2</v>
      </c>
    </row>
    <row r="3437" spans="1:11" x14ac:dyDescent="0.3">
      <c r="A3437" s="1" t="s">
        <v>2051</v>
      </c>
      <c r="B3437" s="2">
        <v>46049</v>
      </c>
      <c r="C3437" s="1" t="s">
        <v>169</v>
      </c>
      <c r="D3437" s="1" t="s">
        <v>12</v>
      </c>
      <c r="E3437" s="1" t="s">
        <v>21</v>
      </c>
      <c r="F3437" s="1">
        <v>1962.55</v>
      </c>
      <c r="G3437" s="1" t="s">
        <v>14</v>
      </c>
      <c r="H3437" s="2">
        <v>46049</v>
      </c>
      <c r="I3437" s="1" t="s">
        <v>28</v>
      </c>
      <c r="J3437" s="1">
        <v>18.100000000000001</v>
      </c>
      <c r="K3437" s="1">
        <f>COUNTIF(A:A,bank_processed_transactions[[#This Row],[transaction_id]])</f>
        <v>1</v>
      </c>
    </row>
    <row r="3438" spans="1:11" x14ac:dyDescent="0.3">
      <c r="A3438" s="1" t="s">
        <v>3678</v>
      </c>
      <c r="B3438" s="2">
        <v>46075</v>
      </c>
      <c r="C3438" s="1" t="s">
        <v>1894</v>
      </c>
      <c r="D3438" s="1" t="s">
        <v>35</v>
      </c>
      <c r="E3438" s="1" t="s">
        <v>13</v>
      </c>
      <c r="F3438" s="1">
        <v>387.97</v>
      </c>
      <c r="G3438" s="1" t="s">
        <v>14</v>
      </c>
      <c r="H3438" s="2">
        <v>46080</v>
      </c>
      <c r="I3438" s="1" t="s">
        <v>22</v>
      </c>
      <c r="J3438" s="1">
        <v>43.8</v>
      </c>
      <c r="K3438" s="1">
        <f>COUNTIF(A:A,bank_processed_transactions[[#This Row],[transaction_id]])</f>
        <v>1</v>
      </c>
    </row>
    <row r="3439" spans="1:11" x14ac:dyDescent="0.3">
      <c r="A3439" s="1" t="s">
        <v>4763</v>
      </c>
      <c r="B3439" s="2">
        <v>46026</v>
      </c>
      <c r="C3439" s="1" t="s">
        <v>813</v>
      </c>
      <c r="D3439" s="1" t="s">
        <v>18</v>
      </c>
      <c r="E3439" s="1" t="s">
        <v>55</v>
      </c>
      <c r="F3439" s="1">
        <v>6083.22</v>
      </c>
      <c r="G3439" s="1" t="s">
        <v>14</v>
      </c>
      <c r="H3439" s="2">
        <v>46029</v>
      </c>
      <c r="I3439" s="1" t="s">
        <v>15</v>
      </c>
      <c r="J3439" s="1">
        <v>18.3</v>
      </c>
      <c r="K3439" s="1">
        <f>COUNTIF(A:A,bank_processed_transactions[[#This Row],[transaction_id]])</f>
        <v>1</v>
      </c>
    </row>
    <row r="3440" spans="1:11" x14ac:dyDescent="0.3">
      <c r="A3440" s="1" t="s">
        <v>4534</v>
      </c>
      <c r="B3440" s="2">
        <v>46024</v>
      </c>
      <c r="C3440" s="1" t="s">
        <v>2671</v>
      </c>
      <c r="D3440" s="1" t="s">
        <v>18</v>
      </c>
      <c r="E3440" s="1" t="s">
        <v>13</v>
      </c>
      <c r="F3440" s="1">
        <v>3191.37</v>
      </c>
      <c r="G3440" s="1" t="s">
        <v>14</v>
      </c>
      <c r="H3440" s="2">
        <v>46026</v>
      </c>
      <c r="I3440" s="1" t="s">
        <v>28</v>
      </c>
      <c r="J3440" s="1">
        <v>9.4</v>
      </c>
      <c r="K3440" s="1">
        <f>COUNTIF(A:A,bank_processed_transactions[[#This Row],[transaction_id]])</f>
        <v>1</v>
      </c>
    </row>
    <row r="3441" spans="1:11" x14ac:dyDescent="0.3">
      <c r="A3441" s="1" t="s">
        <v>281</v>
      </c>
      <c r="B3441" s="2">
        <v>46057</v>
      </c>
      <c r="C3441" s="1" t="s">
        <v>282</v>
      </c>
      <c r="D3441" s="1" t="s">
        <v>66</v>
      </c>
      <c r="E3441" s="1" t="s">
        <v>13</v>
      </c>
      <c r="F3441" s="1">
        <v>1462.89</v>
      </c>
      <c r="G3441" s="1" t="s">
        <v>14</v>
      </c>
      <c r="H3441" s="2">
        <v>46057</v>
      </c>
      <c r="I3441" s="1" t="s">
        <v>15</v>
      </c>
      <c r="J3441" s="1">
        <v>42.3</v>
      </c>
      <c r="K3441" s="1">
        <f>COUNTIF(A:A,bank_processed_transactions[[#This Row],[transaction_id]])</f>
        <v>1</v>
      </c>
    </row>
    <row r="3442" spans="1:11" x14ac:dyDescent="0.3">
      <c r="A3442" s="1" t="s">
        <v>4548</v>
      </c>
      <c r="B3442" s="2">
        <v>46103</v>
      </c>
      <c r="C3442" s="1" t="s">
        <v>1699</v>
      </c>
      <c r="D3442" s="1" t="s">
        <v>35</v>
      </c>
      <c r="E3442" s="1" t="s">
        <v>13</v>
      </c>
      <c r="F3442" s="1">
        <v>1513.7</v>
      </c>
      <c r="G3442" s="1" t="s">
        <v>14</v>
      </c>
      <c r="H3442" s="2">
        <v>46106</v>
      </c>
      <c r="I3442" s="1" t="s">
        <v>15</v>
      </c>
      <c r="J3442" s="1">
        <v>9.6999999999999993</v>
      </c>
      <c r="K3442" s="1">
        <f>COUNTIF(A:A,bank_processed_transactions[[#This Row],[transaction_id]])</f>
        <v>1</v>
      </c>
    </row>
    <row r="3443" spans="1:11" x14ac:dyDescent="0.3">
      <c r="A3443" s="1" t="s">
        <v>3615</v>
      </c>
      <c r="B3443" s="2">
        <v>46086</v>
      </c>
      <c r="C3443" s="1" t="s">
        <v>3616</v>
      </c>
      <c r="D3443" s="1" t="s">
        <v>18</v>
      </c>
      <c r="E3443" s="1" t="s">
        <v>27</v>
      </c>
      <c r="F3443" s="1">
        <v>4626.9399999999996</v>
      </c>
      <c r="G3443" s="1" t="s">
        <v>14</v>
      </c>
      <c r="H3443" s="2">
        <v>46086</v>
      </c>
      <c r="I3443" s="1" t="s">
        <v>15</v>
      </c>
      <c r="J3443" s="1">
        <v>11.2</v>
      </c>
      <c r="K3443" s="1">
        <f>COUNTIF(A:A,bank_processed_transactions[[#This Row],[transaction_id]])</f>
        <v>1</v>
      </c>
    </row>
    <row r="3444" spans="1:11" x14ac:dyDescent="0.3">
      <c r="A3444" s="1" t="s">
        <v>2962</v>
      </c>
      <c r="B3444" s="2">
        <v>46101</v>
      </c>
      <c r="C3444" s="1" t="s">
        <v>57</v>
      </c>
      <c r="D3444" s="1" t="s">
        <v>35</v>
      </c>
      <c r="E3444" s="1" t="s">
        <v>13</v>
      </c>
      <c r="F3444" s="1">
        <v>1681.31</v>
      </c>
      <c r="G3444" s="1" t="s">
        <v>14</v>
      </c>
      <c r="H3444" s="2">
        <v>46104</v>
      </c>
      <c r="I3444" s="1" t="s">
        <v>22</v>
      </c>
      <c r="J3444" s="1">
        <v>22.5</v>
      </c>
      <c r="K3444" s="1">
        <f>COUNTIF(A:A,bank_processed_transactions[[#This Row],[transaction_id]])</f>
        <v>1</v>
      </c>
    </row>
    <row r="3445" spans="1:11" x14ac:dyDescent="0.3">
      <c r="A3445" s="1" t="s">
        <v>2016</v>
      </c>
      <c r="B3445" s="2">
        <v>46100</v>
      </c>
      <c r="C3445" s="1" t="s">
        <v>2017</v>
      </c>
      <c r="D3445" s="1" t="s">
        <v>12</v>
      </c>
      <c r="E3445" s="1" t="s">
        <v>27</v>
      </c>
      <c r="F3445" s="1">
        <v>7401.56</v>
      </c>
      <c r="G3445" s="1" t="s">
        <v>14</v>
      </c>
      <c r="H3445" s="2">
        <v>46100</v>
      </c>
      <c r="I3445" s="1" t="s">
        <v>22</v>
      </c>
      <c r="J3445" s="1">
        <v>18</v>
      </c>
      <c r="K3445" s="1">
        <f>COUNTIF(A:A,bank_processed_transactions[[#This Row],[transaction_id]])</f>
        <v>1</v>
      </c>
    </row>
    <row r="3446" spans="1:11" x14ac:dyDescent="0.3">
      <c r="A3446" s="1" t="s">
        <v>2847</v>
      </c>
      <c r="B3446" s="2">
        <v>46028</v>
      </c>
      <c r="C3446" s="1" t="s">
        <v>2491</v>
      </c>
      <c r="D3446" s="1" t="s">
        <v>35</v>
      </c>
      <c r="E3446" s="1" t="s">
        <v>55</v>
      </c>
      <c r="F3446" s="1">
        <v>1438.42</v>
      </c>
      <c r="G3446" s="1" t="s">
        <v>14</v>
      </c>
      <c r="H3446" s="2">
        <v>46031</v>
      </c>
      <c r="I3446" s="1" t="s">
        <v>15</v>
      </c>
      <c r="J3446" s="1">
        <v>39.1</v>
      </c>
      <c r="K3446" s="1">
        <f>COUNTIF(A:A,bank_processed_transactions[[#This Row],[transaction_id]])</f>
        <v>1</v>
      </c>
    </row>
    <row r="3447" spans="1:11" x14ac:dyDescent="0.3">
      <c r="A3447" s="1" t="s">
        <v>4877</v>
      </c>
      <c r="B3447" s="2">
        <v>46089</v>
      </c>
      <c r="C3447" s="1" t="s">
        <v>652</v>
      </c>
      <c r="D3447" s="1" t="s">
        <v>12</v>
      </c>
      <c r="E3447" s="1" t="s">
        <v>27</v>
      </c>
      <c r="F3447" s="1">
        <v>6838.7</v>
      </c>
      <c r="G3447" s="1" t="s">
        <v>14</v>
      </c>
      <c r="H3447" s="2">
        <v>46092</v>
      </c>
      <c r="I3447" s="1" t="s">
        <v>15</v>
      </c>
      <c r="J3447" s="1">
        <v>42</v>
      </c>
      <c r="K3447" s="1">
        <f>COUNTIF(A:A,bank_processed_transactions[[#This Row],[transaction_id]])</f>
        <v>1</v>
      </c>
    </row>
    <row r="3448" spans="1:11" x14ac:dyDescent="0.3">
      <c r="A3448" s="1" t="s">
        <v>2073</v>
      </c>
      <c r="B3448" s="2">
        <v>46046</v>
      </c>
      <c r="C3448" s="1" t="s">
        <v>2074</v>
      </c>
      <c r="D3448" s="1" t="s">
        <v>18</v>
      </c>
      <c r="E3448" s="1" t="s">
        <v>13</v>
      </c>
      <c r="F3448" s="1">
        <v>2148.6999999999998</v>
      </c>
      <c r="G3448" s="1" t="s">
        <v>89</v>
      </c>
      <c r="H3448" s="2">
        <v>46049</v>
      </c>
      <c r="I3448" s="1" t="s">
        <v>22</v>
      </c>
      <c r="J3448" s="1">
        <v>1.8</v>
      </c>
      <c r="K3448" s="1">
        <f>COUNTIF(A:A,bank_processed_transactions[[#This Row],[transaction_id]])</f>
        <v>1</v>
      </c>
    </row>
    <row r="3449" spans="1:11" x14ac:dyDescent="0.3">
      <c r="A3449" s="1" t="s">
        <v>3011</v>
      </c>
      <c r="B3449" s="2">
        <v>46064</v>
      </c>
      <c r="C3449" s="1" t="s">
        <v>3012</v>
      </c>
      <c r="D3449" s="1" t="s">
        <v>46</v>
      </c>
      <c r="E3449" s="1" t="s">
        <v>13</v>
      </c>
      <c r="F3449" s="1">
        <v>4100.57</v>
      </c>
      <c r="G3449" s="1" t="s">
        <v>14</v>
      </c>
      <c r="H3449" s="2">
        <v>46069</v>
      </c>
      <c r="I3449" s="1" t="s">
        <v>28</v>
      </c>
      <c r="J3449" s="1">
        <v>9.4</v>
      </c>
      <c r="K3449" s="1">
        <f>COUNTIF(A:A,bank_processed_transactions[[#This Row],[transaction_id]])</f>
        <v>1</v>
      </c>
    </row>
    <row r="3450" spans="1:11" x14ac:dyDescent="0.3">
      <c r="A3450" s="1" t="s">
        <v>4254</v>
      </c>
      <c r="B3450" s="2">
        <v>46081</v>
      </c>
      <c r="C3450" s="1" t="s">
        <v>1070</v>
      </c>
      <c r="D3450" s="1" t="s">
        <v>12</v>
      </c>
      <c r="E3450" s="1" t="s">
        <v>13</v>
      </c>
      <c r="F3450" s="1">
        <v>2594.1799999999998</v>
      </c>
      <c r="G3450" s="1" t="s">
        <v>14</v>
      </c>
      <c r="H3450" s="2">
        <v>46086</v>
      </c>
      <c r="I3450" s="1" t="s">
        <v>28</v>
      </c>
      <c r="J3450" s="1">
        <v>18.600000000000001</v>
      </c>
      <c r="K3450" s="1">
        <f>COUNTIF(A:A,bank_processed_transactions[[#This Row],[transaction_id]])</f>
        <v>1</v>
      </c>
    </row>
    <row r="3451" spans="1:11" x14ac:dyDescent="0.3">
      <c r="A3451" s="1" t="s">
        <v>4812</v>
      </c>
      <c r="B3451" s="2">
        <v>46087</v>
      </c>
      <c r="C3451" s="1" t="s">
        <v>715</v>
      </c>
      <c r="D3451" s="1" t="s">
        <v>18</v>
      </c>
      <c r="E3451" s="1" t="s">
        <v>21</v>
      </c>
      <c r="F3451" s="1">
        <v>2965.56</v>
      </c>
      <c r="G3451" s="1" t="s">
        <v>14</v>
      </c>
      <c r="H3451" s="2">
        <v>46090</v>
      </c>
      <c r="I3451" s="1" t="s">
        <v>15</v>
      </c>
      <c r="J3451" s="1">
        <v>31.1</v>
      </c>
      <c r="K3451" s="1">
        <f>COUNTIF(A:A,bank_processed_transactions[[#This Row],[transaction_id]])</f>
        <v>1</v>
      </c>
    </row>
    <row r="3452" spans="1:11" x14ac:dyDescent="0.3">
      <c r="A3452" s="1" t="s">
        <v>888</v>
      </c>
      <c r="B3452" s="2">
        <v>46076</v>
      </c>
      <c r="C3452" s="1" t="s">
        <v>889</v>
      </c>
      <c r="D3452" s="1" t="s">
        <v>18</v>
      </c>
      <c r="E3452" s="1" t="s">
        <v>13</v>
      </c>
      <c r="F3452" s="1">
        <v>3339.2</v>
      </c>
      <c r="G3452" s="1" t="s">
        <v>14</v>
      </c>
      <c r="H3452" s="2">
        <v>46077</v>
      </c>
      <c r="I3452" s="1" t="s">
        <v>15</v>
      </c>
      <c r="J3452" s="1">
        <v>6</v>
      </c>
      <c r="K3452" s="1">
        <f>COUNTIF(A:A,bank_processed_transactions[[#This Row],[transaction_id]])</f>
        <v>1</v>
      </c>
    </row>
    <row r="3453" spans="1:11" x14ac:dyDescent="0.3">
      <c r="A3453" s="1" t="s">
        <v>1505</v>
      </c>
      <c r="B3453" s="2">
        <v>46093</v>
      </c>
      <c r="C3453" s="1" t="s">
        <v>186</v>
      </c>
      <c r="D3453" s="1" t="s">
        <v>12</v>
      </c>
      <c r="E3453" s="1" t="s">
        <v>27</v>
      </c>
      <c r="F3453" s="1">
        <v>10787.73</v>
      </c>
      <c r="G3453" s="1" t="s">
        <v>14</v>
      </c>
      <c r="H3453" s="2">
        <v>46095</v>
      </c>
      <c r="I3453" s="1" t="s">
        <v>15</v>
      </c>
      <c r="J3453" s="1">
        <v>26.2</v>
      </c>
      <c r="K3453" s="1">
        <f>COUNTIF(A:A,bank_processed_transactions[[#This Row],[transaction_id]])</f>
        <v>2</v>
      </c>
    </row>
    <row r="3454" spans="1:11" x14ac:dyDescent="0.3">
      <c r="A3454" s="1" t="s">
        <v>1505</v>
      </c>
      <c r="B3454" s="2">
        <v>46093</v>
      </c>
      <c r="C3454" s="1" t="s">
        <v>186</v>
      </c>
      <c r="D3454" s="1" t="s">
        <v>12</v>
      </c>
      <c r="E3454" s="1" t="s">
        <v>27</v>
      </c>
      <c r="F3454" s="1">
        <v>10787.73</v>
      </c>
      <c r="G3454" s="1" t="s">
        <v>14</v>
      </c>
      <c r="H3454" s="2">
        <v>46094</v>
      </c>
      <c r="I3454" s="1" t="s">
        <v>15</v>
      </c>
      <c r="J3454" s="1">
        <v>26.2</v>
      </c>
      <c r="K3454" s="1">
        <f>COUNTIF(A:A,bank_processed_transactions[[#This Row],[transaction_id]])</f>
        <v>2</v>
      </c>
    </row>
    <row r="3455" spans="1:11" x14ac:dyDescent="0.3">
      <c r="A3455" s="1" t="s">
        <v>1167</v>
      </c>
      <c r="B3455" s="2">
        <v>46096</v>
      </c>
      <c r="C3455" s="1" t="s">
        <v>1168</v>
      </c>
      <c r="D3455" s="1" t="s">
        <v>18</v>
      </c>
      <c r="E3455" s="1" t="s">
        <v>27</v>
      </c>
      <c r="F3455" s="1">
        <v>12196.87</v>
      </c>
      <c r="G3455" s="1" t="s">
        <v>14</v>
      </c>
      <c r="H3455" s="2">
        <v>46099</v>
      </c>
      <c r="I3455" s="1" t="s">
        <v>15</v>
      </c>
      <c r="J3455" s="1">
        <v>24.6</v>
      </c>
      <c r="K3455" s="1">
        <f>COUNTIF(A:A,bank_processed_transactions[[#This Row],[transaction_id]])</f>
        <v>2</v>
      </c>
    </row>
    <row r="3456" spans="1:11" x14ac:dyDescent="0.3">
      <c r="A3456" s="1" t="s">
        <v>1167</v>
      </c>
      <c r="B3456" s="2">
        <v>46096</v>
      </c>
      <c r="C3456" s="1" t="s">
        <v>1168</v>
      </c>
      <c r="D3456" s="1" t="s">
        <v>18</v>
      </c>
      <c r="E3456" s="1" t="s">
        <v>27</v>
      </c>
      <c r="F3456" s="1">
        <v>12196.87</v>
      </c>
      <c r="G3456" s="1" t="s">
        <v>14</v>
      </c>
      <c r="H3456" s="2">
        <v>46098</v>
      </c>
      <c r="I3456" s="1" t="s">
        <v>15</v>
      </c>
      <c r="J3456" s="1">
        <v>24.6</v>
      </c>
      <c r="K3456" s="1">
        <f>COUNTIF(A:A,bank_processed_transactions[[#This Row],[transaction_id]])</f>
        <v>2</v>
      </c>
    </row>
    <row r="3457" spans="1:11" x14ac:dyDescent="0.3">
      <c r="A3457" s="1" t="s">
        <v>1716</v>
      </c>
      <c r="B3457" s="2">
        <v>46024</v>
      </c>
      <c r="C3457" s="1" t="s">
        <v>1267</v>
      </c>
      <c r="D3457" s="1" t="s">
        <v>12</v>
      </c>
      <c r="E3457" s="1" t="s">
        <v>13</v>
      </c>
      <c r="F3457" s="1">
        <v>35888.769999999997</v>
      </c>
      <c r="G3457" s="1" t="s">
        <v>14</v>
      </c>
      <c r="H3457" s="2">
        <v>46025</v>
      </c>
      <c r="I3457" s="1" t="s">
        <v>22</v>
      </c>
      <c r="J3457" s="1">
        <v>29.2</v>
      </c>
      <c r="K3457" s="1">
        <f>COUNTIF(A:A,bank_processed_transactions[[#This Row],[transaction_id]])</f>
        <v>1</v>
      </c>
    </row>
    <row r="3458" spans="1:11" x14ac:dyDescent="0.3">
      <c r="A3458" s="1" t="s">
        <v>2242</v>
      </c>
      <c r="B3458" s="2">
        <v>46029</v>
      </c>
      <c r="C3458" s="1" t="s">
        <v>167</v>
      </c>
      <c r="D3458" s="1" t="s">
        <v>12</v>
      </c>
      <c r="E3458" s="1" t="s">
        <v>13</v>
      </c>
      <c r="F3458" s="1">
        <v>12630.62</v>
      </c>
      <c r="G3458" s="1" t="s">
        <v>14</v>
      </c>
      <c r="H3458" s="2">
        <v>46032</v>
      </c>
      <c r="I3458" s="1" t="s">
        <v>22</v>
      </c>
      <c r="J3458" s="1">
        <v>43.4</v>
      </c>
      <c r="K3458" s="1">
        <f>COUNTIF(A:A,bank_processed_transactions[[#This Row],[transaction_id]])</f>
        <v>1</v>
      </c>
    </row>
    <row r="3459" spans="1:11" x14ac:dyDescent="0.3">
      <c r="A3459" s="1" t="s">
        <v>1499</v>
      </c>
      <c r="B3459" s="2">
        <v>46081</v>
      </c>
      <c r="C3459" s="1" t="s">
        <v>1500</v>
      </c>
      <c r="D3459" s="1" t="s">
        <v>12</v>
      </c>
      <c r="E3459" s="1" t="s">
        <v>55</v>
      </c>
      <c r="F3459" s="1">
        <v>22145.22</v>
      </c>
      <c r="G3459" s="1" t="s">
        <v>14</v>
      </c>
      <c r="H3459" s="2">
        <v>46082</v>
      </c>
      <c r="I3459" s="1" t="s">
        <v>22</v>
      </c>
      <c r="J3459" s="1">
        <v>34.6</v>
      </c>
      <c r="K3459" s="1">
        <f>COUNTIF(A:A,bank_processed_transactions[[#This Row],[transaction_id]])</f>
        <v>1</v>
      </c>
    </row>
    <row r="3460" spans="1:11" x14ac:dyDescent="0.3">
      <c r="A3460" s="1" t="s">
        <v>598</v>
      </c>
      <c r="B3460" s="2">
        <v>46057</v>
      </c>
      <c r="C3460" s="1" t="s">
        <v>599</v>
      </c>
      <c r="D3460" s="1" t="s">
        <v>12</v>
      </c>
      <c r="E3460" s="1" t="s">
        <v>27</v>
      </c>
      <c r="F3460" s="1">
        <v>2078.79</v>
      </c>
      <c r="G3460" s="1" t="s">
        <v>14</v>
      </c>
      <c r="H3460" s="2">
        <v>46057</v>
      </c>
      <c r="I3460" s="1" t="s">
        <v>22</v>
      </c>
      <c r="J3460" s="1">
        <v>40.1</v>
      </c>
      <c r="K3460" s="1">
        <f>COUNTIF(A:A,bank_processed_transactions[[#This Row],[transaction_id]])</f>
        <v>1</v>
      </c>
    </row>
    <row r="3461" spans="1:11" x14ac:dyDescent="0.3">
      <c r="A3461" s="1" t="s">
        <v>2344</v>
      </c>
      <c r="B3461" s="2">
        <v>46023</v>
      </c>
      <c r="C3461" s="1" t="s">
        <v>205</v>
      </c>
      <c r="D3461" s="1" t="s">
        <v>18</v>
      </c>
      <c r="E3461" s="1" t="s">
        <v>27</v>
      </c>
      <c r="F3461" s="1">
        <v>41266.589999999997</v>
      </c>
      <c r="G3461" s="1" t="s">
        <v>14</v>
      </c>
      <c r="H3461" s="2">
        <v>46026</v>
      </c>
      <c r="I3461" s="1" t="s">
        <v>22</v>
      </c>
      <c r="J3461" s="1">
        <v>53.5</v>
      </c>
      <c r="K3461" s="1">
        <f>COUNTIF(A:A,bank_processed_transactions[[#This Row],[transaction_id]])</f>
        <v>1</v>
      </c>
    </row>
    <row r="3462" spans="1:11" x14ac:dyDescent="0.3">
      <c r="A3462" s="1" t="s">
        <v>4081</v>
      </c>
      <c r="B3462" s="2">
        <v>46059</v>
      </c>
      <c r="C3462" s="1" t="s">
        <v>566</v>
      </c>
      <c r="D3462" s="1" t="s">
        <v>18</v>
      </c>
      <c r="E3462" s="1" t="s">
        <v>13</v>
      </c>
      <c r="F3462" s="1">
        <v>10424.74</v>
      </c>
      <c r="G3462" s="1" t="s">
        <v>14</v>
      </c>
      <c r="H3462" s="2">
        <v>46059</v>
      </c>
      <c r="I3462" s="1" t="s">
        <v>15</v>
      </c>
      <c r="J3462" s="1">
        <v>9.5</v>
      </c>
      <c r="K3462" s="1">
        <f>COUNTIF(A:A,bank_processed_transactions[[#This Row],[transaction_id]])</f>
        <v>1</v>
      </c>
    </row>
    <row r="3463" spans="1:11" x14ac:dyDescent="0.3">
      <c r="A3463" s="1" t="s">
        <v>2940</v>
      </c>
      <c r="B3463" s="2">
        <v>46061</v>
      </c>
      <c r="C3463" s="1" t="s">
        <v>1870</v>
      </c>
      <c r="D3463" s="1" t="s">
        <v>35</v>
      </c>
      <c r="E3463" s="1" t="s">
        <v>27</v>
      </c>
      <c r="F3463" s="1">
        <v>3605.29</v>
      </c>
      <c r="G3463" s="1" t="s">
        <v>14</v>
      </c>
      <c r="H3463" s="2">
        <v>46062</v>
      </c>
      <c r="I3463" s="1" t="s">
        <v>28</v>
      </c>
      <c r="J3463" s="1">
        <v>51.6</v>
      </c>
      <c r="K3463" s="1">
        <f>COUNTIF(A:A,bank_processed_transactions[[#This Row],[transaction_id]])</f>
        <v>1</v>
      </c>
    </row>
    <row r="3464" spans="1:11" x14ac:dyDescent="0.3">
      <c r="A3464" s="1" t="s">
        <v>2575</v>
      </c>
      <c r="B3464" s="2">
        <v>46102</v>
      </c>
      <c r="C3464" s="1" t="s">
        <v>155</v>
      </c>
      <c r="D3464" s="1" t="s">
        <v>66</v>
      </c>
      <c r="E3464" s="1" t="s">
        <v>27</v>
      </c>
      <c r="F3464" s="1">
        <v>4629.62</v>
      </c>
      <c r="G3464" s="1" t="s">
        <v>14</v>
      </c>
      <c r="H3464" s="2">
        <v>46105</v>
      </c>
      <c r="I3464" s="1" t="s">
        <v>28</v>
      </c>
      <c r="J3464" s="1">
        <v>45</v>
      </c>
      <c r="K3464" s="1">
        <f>COUNTIF(A:A,bank_processed_transactions[[#This Row],[transaction_id]])</f>
        <v>1</v>
      </c>
    </row>
    <row r="3465" spans="1:11" x14ac:dyDescent="0.3">
      <c r="A3465" s="1" t="s">
        <v>1502</v>
      </c>
      <c r="B3465" s="2">
        <v>46108</v>
      </c>
      <c r="C3465" s="1" t="s">
        <v>1503</v>
      </c>
      <c r="D3465" s="1" t="s">
        <v>12</v>
      </c>
      <c r="E3465" s="1" t="s">
        <v>21</v>
      </c>
      <c r="F3465" s="1">
        <v>997.58</v>
      </c>
      <c r="G3465" s="1" t="s">
        <v>89</v>
      </c>
      <c r="H3465" s="2">
        <v>46111</v>
      </c>
      <c r="I3465" s="1" t="s">
        <v>22</v>
      </c>
      <c r="J3465" s="1">
        <v>26</v>
      </c>
      <c r="K3465" s="1">
        <f>COUNTIF(A:A,bank_processed_transactions[[#This Row],[transaction_id]])</f>
        <v>1</v>
      </c>
    </row>
    <row r="3466" spans="1:11" x14ac:dyDescent="0.3">
      <c r="A3466" s="1" t="s">
        <v>262</v>
      </c>
      <c r="B3466" s="2">
        <v>46100</v>
      </c>
      <c r="C3466" s="1" t="s">
        <v>263</v>
      </c>
      <c r="D3466" s="1" t="s">
        <v>12</v>
      </c>
      <c r="E3466" s="1" t="s">
        <v>13</v>
      </c>
      <c r="F3466" s="1">
        <v>6970.76</v>
      </c>
      <c r="G3466" s="1" t="s">
        <v>14</v>
      </c>
      <c r="H3466" s="2">
        <v>46100</v>
      </c>
      <c r="I3466" s="1" t="s">
        <v>22</v>
      </c>
      <c r="J3466" s="1">
        <v>49.4</v>
      </c>
      <c r="K3466" s="1">
        <f>COUNTIF(A:A,bank_processed_transactions[[#This Row],[transaction_id]])</f>
        <v>1</v>
      </c>
    </row>
    <row r="3467" spans="1:11" x14ac:dyDescent="0.3">
      <c r="A3467" s="1" t="s">
        <v>3782</v>
      </c>
      <c r="B3467" s="2">
        <v>46036</v>
      </c>
      <c r="C3467" s="1" t="s">
        <v>229</v>
      </c>
      <c r="D3467" s="1" t="s">
        <v>35</v>
      </c>
      <c r="E3467" s="1" t="s">
        <v>13</v>
      </c>
      <c r="F3467" s="1">
        <v>2836.18</v>
      </c>
      <c r="G3467" s="1" t="s">
        <v>94</v>
      </c>
      <c r="H3467" s="2">
        <v>46038</v>
      </c>
      <c r="I3467" s="1" t="s">
        <v>28</v>
      </c>
      <c r="J3467" s="1">
        <v>26.4</v>
      </c>
      <c r="K3467" s="1">
        <f>COUNTIF(A:A,bank_processed_transactions[[#This Row],[transaction_id]])</f>
        <v>1</v>
      </c>
    </row>
    <row r="3468" spans="1:11" x14ac:dyDescent="0.3">
      <c r="A3468" s="1" t="s">
        <v>1523</v>
      </c>
      <c r="B3468" s="2">
        <v>46072</v>
      </c>
      <c r="C3468" s="1" t="s">
        <v>850</v>
      </c>
      <c r="D3468" s="1" t="s">
        <v>12</v>
      </c>
      <c r="E3468" s="1" t="s">
        <v>55</v>
      </c>
      <c r="F3468" s="1">
        <v>12025.5</v>
      </c>
      <c r="G3468" s="1" t="s">
        <v>14</v>
      </c>
      <c r="H3468" s="2">
        <v>46073</v>
      </c>
      <c r="I3468" s="1" t="s">
        <v>15</v>
      </c>
      <c r="J3468" s="1">
        <v>25</v>
      </c>
      <c r="K3468" s="1">
        <f>COUNTIF(A:A,bank_processed_transactions[[#This Row],[transaction_id]])</f>
        <v>1</v>
      </c>
    </row>
    <row r="3469" spans="1:11" x14ac:dyDescent="0.3">
      <c r="A3469" s="1" t="s">
        <v>3845</v>
      </c>
      <c r="B3469" s="2">
        <v>46071</v>
      </c>
      <c r="C3469" s="1" t="s">
        <v>284</v>
      </c>
      <c r="D3469" s="1" t="s">
        <v>12</v>
      </c>
      <c r="E3469" s="1" t="s">
        <v>55</v>
      </c>
      <c r="F3469" s="1">
        <v>2818.72</v>
      </c>
      <c r="G3469" s="1" t="s">
        <v>14</v>
      </c>
      <c r="H3469" s="2">
        <v>46072</v>
      </c>
      <c r="I3469" s="1" t="s">
        <v>22</v>
      </c>
      <c r="J3469" s="1">
        <v>22.9</v>
      </c>
      <c r="K3469" s="1">
        <f>COUNTIF(A:A,bank_processed_transactions[[#This Row],[transaction_id]])</f>
        <v>1</v>
      </c>
    </row>
    <row r="3470" spans="1:11" x14ac:dyDescent="0.3">
      <c r="A3470" s="1" t="s">
        <v>3346</v>
      </c>
      <c r="B3470" s="2">
        <v>46088</v>
      </c>
      <c r="C3470" s="1" t="s">
        <v>882</v>
      </c>
      <c r="D3470" s="1" t="s">
        <v>12</v>
      </c>
      <c r="E3470" s="1" t="s">
        <v>27</v>
      </c>
      <c r="F3470" s="1">
        <v>30338.75</v>
      </c>
      <c r="G3470" s="1" t="s">
        <v>94</v>
      </c>
      <c r="H3470" s="2">
        <v>46089</v>
      </c>
      <c r="I3470" s="1" t="s">
        <v>28</v>
      </c>
      <c r="J3470" s="1">
        <v>16.5</v>
      </c>
      <c r="K3470" s="1">
        <f>COUNTIF(A:A,bank_processed_transactions[[#This Row],[transaction_id]])</f>
        <v>1</v>
      </c>
    </row>
    <row r="3471" spans="1:11" x14ac:dyDescent="0.3">
      <c r="A3471" s="1" t="s">
        <v>1156</v>
      </c>
      <c r="B3471" s="2">
        <v>46039</v>
      </c>
      <c r="C3471" s="1" t="s">
        <v>109</v>
      </c>
      <c r="D3471" s="1" t="s">
        <v>12</v>
      </c>
      <c r="E3471" s="1" t="s">
        <v>21</v>
      </c>
      <c r="F3471" s="1">
        <v>5644.18</v>
      </c>
      <c r="G3471" s="1" t="s">
        <v>14</v>
      </c>
      <c r="H3471" s="2">
        <v>46042</v>
      </c>
      <c r="I3471" s="1" t="s">
        <v>15</v>
      </c>
      <c r="J3471" s="1">
        <v>29</v>
      </c>
      <c r="K3471" s="1">
        <f>COUNTIF(A:A,bank_processed_transactions[[#This Row],[transaction_id]])</f>
        <v>1</v>
      </c>
    </row>
    <row r="3472" spans="1:11" x14ac:dyDescent="0.3">
      <c r="A3472" s="1" t="s">
        <v>2099</v>
      </c>
      <c r="B3472" s="2">
        <v>46108</v>
      </c>
      <c r="C3472" s="1" t="s">
        <v>1939</v>
      </c>
      <c r="D3472" s="1" t="s">
        <v>35</v>
      </c>
      <c r="E3472" s="1" t="s">
        <v>13</v>
      </c>
      <c r="F3472" s="1">
        <v>8358.23</v>
      </c>
      <c r="G3472" s="1" t="s">
        <v>14</v>
      </c>
      <c r="H3472" s="2">
        <v>46109</v>
      </c>
      <c r="I3472" s="1" t="s">
        <v>15</v>
      </c>
      <c r="J3472" s="1">
        <v>42.1</v>
      </c>
      <c r="K3472" s="1">
        <f>COUNTIF(A:A,bank_processed_transactions[[#This Row],[transaction_id]])</f>
        <v>1</v>
      </c>
    </row>
    <row r="3473" spans="1:11" x14ac:dyDescent="0.3">
      <c r="A3473" s="1" t="s">
        <v>1029</v>
      </c>
      <c r="B3473" s="2">
        <v>46029</v>
      </c>
      <c r="C3473" s="1" t="s">
        <v>1030</v>
      </c>
      <c r="D3473" s="1" t="s">
        <v>12</v>
      </c>
      <c r="E3473" s="1" t="s">
        <v>27</v>
      </c>
      <c r="F3473" s="1">
        <v>11752.4</v>
      </c>
      <c r="G3473" s="1" t="s">
        <v>14</v>
      </c>
      <c r="H3473" s="2">
        <v>46032</v>
      </c>
      <c r="I3473" s="1" t="s">
        <v>15</v>
      </c>
      <c r="J3473" s="1">
        <v>17.899999999999999</v>
      </c>
      <c r="K3473" s="1">
        <f>COUNTIF(A:A,bank_processed_transactions[[#This Row],[transaction_id]])</f>
        <v>1</v>
      </c>
    </row>
    <row r="3474" spans="1:11" x14ac:dyDescent="0.3">
      <c r="A3474" s="1" t="s">
        <v>3927</v>
      </c>
      <c r="B3474" s="2">
        <v>46048</v>
      </c>
      <c r="C3474" s="1" t="s">
        <v>643</v>
      </c>
      <c r="D3474" s="1" t="s">
        <v>12</v>
      </c>
      <c r="E3474" s="1" t="s">
        <v>21</v>
      </c>
      <c r="F3474" s="1">
        <v>71114.070000000007</v>
      </c>
      <c r="G3474" s="1" t="s">
        <v>14</v>
      </c>
      <c r="H3474" s="2">
        <v>46049</v>
      </c>
      <c r="I3474" s="1" t="s">
        <v>22</v>
      </c>
      <c r="J3474" s="1">
        <v>7.2</v>
      </c>
      <c r="K3474" s="1">
        <f>COUNTIF(A:A,bank_processed_transactions[[#This Row],[transaction_id]])</f>
        <v>1</v>
      </c>
    </row>
    <row r="3475" spans="1:11" x14ac:dyDescent="0.3">
      <c r="A3475" s="1" t="s">
        <v>946</v>
      </c>
      <c r="B3475" s="2">
        <v>46069</v>
      </c>
      <c r="C3475" s="1" t="s">
        <v>947</v>
      </c>
      <c r="D3475" s="1" t="s">
        <v>66</v>
      </c>
      <c r="E3475" s="1" t="s">
        <v>55</v>
      </c>
      <c r="F3475" s="1">
        <v>9696.7900000000009</v>
      </c>
      <c r="G3475" s="1" t="s">
        <v>14</v>
      </c>
      <c r="H3475" s="2">
        <v>46072</v>
      </c>
      <c r="I3475" s="1" t="s">
        <v>22</v>
      </c>
      <c r="J3475" s="1">
        <v>47.1</v>
      </c>
      <c r="K3475" s="1">
        <f>COUNTIF(A:A,bank_processed_transactions[[#This Row],[transaction_id]])</f>
        <v>1</v>
      </c>
    </row>
    <row r="3476" spans="1:11" x14ac:dyDescent="0.3">
      <c r="A3476" s="1" t="s">
        <v>2931</v>
      </c>
      <c r="B3476" s="2">
        <v>46100</v>
      </c>
      <c r="C3476" s="1" t="s">
        <v>1467</v>
      </c>
      <c r="D3476" s="1" t="s">
        <v>12</v>
      </c>
      <c r="E3476" s="1" t="s">
        <v>13</v>
      </c>
      <c r="F3476" s="1">
        <v>3983.85</v>
      </c>
      <c r="G3476" s="1" t="s">
        <v>14</v>
      </c>
      <c r="H3476" s="2">
        <v>46100</v>
      </c>
      <c r="I3476" s="1" t="s">
        <v>28</v>
      </c>
      <c r="J3476" s="1">
        <v>4.9000000000000004</v>
      </c>
      <c r="K3476" s="1">
        <f>COUNTIF(A:A,bank_processed_transactions[[#This Row],[transaction_id]])</f>
        <v>1</v>
      </c>
    </row>
    <row r="3477" spans="1:11" x14ac:dyDescent="0.3">
      <c r="A3477" s="1" t="s">
        <v>4736</v>
      </c>
      <c r="B3477" s="2">
        <v>46045</v>
      </c>
      <c r="C3477" s="1" t="s">
        <v>2317</v>
      </c>
      <c r="D3477" s="1" t="s">
        <v>12</v>
      </c>
      <c r="E3477" s="1" t="s">
        <v>21</v>
      </c>
      <c r="F3477" s="1">
        <v>1319.3</v>
      </c>
      <c r="G3477" s="1" t="s">
        <v>14</v>
      </c>
      <c r="H3477" s="2">
        <v>46048</v>
      </c>
      <c r="I3477" s="1" t="s">
        <v>15</v>
      </c>
      <c r="J3477" s="1">
        <v>41</v>
      </c>
      <c r="K3477" s="1">
        <f>COUNTIF(A:A,bank_processed_transactions[[#This Row],[transaction_id]])</f>
        <v>1</v>
      </c>
    </row>
    <row r="3478" spans="1:11" x14ac:dyDescent="0.3">
      <c r="A3478" s="1" t="s">
        <v>1534</v>
      </c>
      <c r="B3478" s="2">
        <v>46079</v>
      </c>
      <c r="C3478" s="1" t="s">
        <v>603</v>
      </c>
      <c r="D3478" s="1" t="s">
        <v>12</v>
      </c>
      <c r="E3478" s="1" t="s">
        <v>21</v>
      </c>
      <c r="F3478" s="1">
        <v>5330.61</v>
      </c>
      <c r="G3478" s="1" t="s">
        <v>14</v>
      </c>
      <c r="H3478" s="2">
        <v>46081</v>
      </c>
      <c r="I3478" s="1" t="s">
        <v>28</v>
      </c>
      <c r="J3478" s="1">
        <v>25.4</v>
      </c>
      <c r="K3478" s="1">
        <f>COUNTIF(A:A,bank_processed_transactions[[#This Row],[transaction_id]])</f>
        <v>1</v>
      </c>
    </row>
    <row r="3479" spans="1:11" x14ac:dyDescent="0.3">
      <c r="A3479" s="1" t="s">
        <v>2838</v>
      </c>
      <c r="B3479" s="2">
        <v>46077</v>
      </c>
      <c r="C3479" s="1" t="s">
        <v>715</v>
      </c>
      <c r="D3479" s="1" t="s">
        <v>35</v>
      </c>
      <c r="E3479" s="1" t="s">
        <v>21</v>
      </c>
      <c r="F3479" s="1">
        <v>2377.98</v>
      </c>
      <c r="G3479" s="1" t="s">
        <v>14</v>
      </c>
      <c r="H3479" s="2">
        <v>46078</v>
      </c>
      <c r="I3479" s="1" t="s">
        <v>28</v>
      </c>
      <c r="J3479" s="1">
        <v>11.8</v>
      </c>
      <c r="K3479" s="1">
        <f>COUNTIF(A:A,bank_processed_transactions[[#This Row],[transaction_id]])</f>
        <v>1</v>
      </c>
    </row>
    <row r="3480" spans="1:11" x14ac:dyDescent="0.3">
      <c r="A3480" s="1" t="s">
        <v>4243</v>
      </c>
      <c r="B3480" s="2">
        <v>46077</v>
      </c>
      <c r="C3480" s="1" t="s">
        <v>1776</v>
      </c>
      <c r="D3480" s="1" t="s">
        <v>12</v>
      </c>
      <c r="E3480" s="1" t="s">
        <v>13</v>
      </c>
      <c r="F3480" s="1">
        <v>3330.54</v>
      </c>
      <c r="G3480" s="1" t="s">
        <v>14</v>
      </c>
      <c r="H3480" s="2">
        <v>46077</v>
      </c>
      <c r="I3480" s="1" t="s">
        <v>22</v>
      </c>
      <c r="J3480" s="1">
        <v>9.1999999999999993</v>
      </c>
      <c r="K3480" s="1">
        <f>COUNTIF(A:A,bank_processed_transactions[[#This Row],[transaction_id]])</f>
        <v>1</v>
      </c>
    </row>
    <row r="3481" spans="1:11" x14ac:dyDescent="0.3">
      <c r="A3481" s="1" t="s">
        <v>2981</v>
      </c>
      <c r="B3481" s="2">
        <v>46064</v>
      </c>
      <c r="C3481" s="1" t="s">
        <v>566</v>
      </c>
      <c r="D3481" s="1" t="s">
        <v>18</v>
      </c>
      <c r="E3481" s="1" t="s">
        <v>13</v>
      </c>
      <c r="F3481" s="1">
        <v>2325.3200000000002</v>
      </c>
      <c r="G3481" s="1" t="s">
        <v>14</v>
      </c>
      <c r="H3481" s="2">
        <v>46065</v>
      </c>
      <c r="I3481" s="1" t="s">
        <v>15</v>
      </c>
      <c r="J3481" s="1">
        <v>32.5</v>
      </c>
      <c r="K3481" s="1">
        <f>COUNTIF(A:A,bank_processed_transactions[[#This Row],[transaction_id]])</f>
        <v>1</v>
      </c>
    </row>
    <row r="3482" spans="1:11" x14ac:dyDescent="0.3">
      <c r="A3482" s="1" t="s">
        <v>1585</v>
      </c>
      <c r="B3482" s="2">
        <v>46108</v>
      </c>
      <c r="C3482" s="1" t="s">
        <v>919</v>
      </c>
      <c r="D3482" s="1" t="s">
        <v>12</v>
      </c>
      <c r="E3482" s="1" t="s">
        <v>21</v>
      </c>
      <c r="F3482" s="1">
        <v>8581.27</v>
      </c>
      <c r="G3482" s="1" t="s">
        <v>14</v>
      </c>
      <c r="H3482" s="2">
        <v>46108</v>
      </c>
      <c r="I3482" s="1" t="s">
        <v>15</v>
      </c>
      <c r="J3482" s="1">
        <v>10.5</v>
      </c>
      <c r="K3482" s="1">
        <f>COUNTIF(A:A,bank_processed_transactions[[#This Row],[transaction_id]])</f>
        <v>1</v>
      </c>
    </row>
    <row r="3483" spans="1:11" x14ac:dyDescent="0.3">
      <c r="A3483" s="1" t="s">
        <v>3393</v>
      </c>
      <c r="B3483" s="2">
        <v>46085</v>
      </c>
      <c r="C3483" s="1" t="s">
        <v>1202</v>
      </c>
      <c r="D3483" s="1" t="s">
        <v>12</v>
      </c>
      <c r="E3483" s="1" t="s">
        <v>27</v>
      </c>
      <c r="F3483" s="1">
        <v>2035.18</v>
      </c>
      <c r="G3483" s="1" t="s">
        <v>14</v>
      </c>
      <c r="H3483" s="2">
        <v>46088</v>
      </c>
      <c r="I3483" s="1" t="s">
        <v>22</v>
      </c>
      <c r="J3483" s="1">
        <v>33</v>
      </c>
      <c r="K3483" s="1">
        <f>COUNTIF(A:A,bank_processed_transactions[[#This Row],[transaction_id]])</f>
        <v>1</v>
      </c>
    </row>
    <row r="3484" spans="1:11" x14ac:dyDescent="0.3">
      <c r="A3484" s="1" t="s">
        <v>4804</v>
      </c>
      <c r="B3484" s="2">
        <v>46042</v>
      </c>
      <c r="C3484" s="1" t="s">
        <v>1283</v>
      </c>
      <c r="D3484" s="1" t="s">
        <v>35</v>
      </c>
      <c r="E3484" s="1" t="s">
        <v>55</v>
      </c>
      <c r="F3484" s="1">
        <v>3648</v>
      </c>
      <c r="G3484" s="1" t="s">
        <v>14</v>
      </c>
      <c r="H3484" s="2">
        <v>46045</v>
      </c>
      <c r="I3484" s="1" t="s">
        <v>22</v>
      </c>
      <c r="J3484" s="1">
        <v>110.1</v>
      </c>
      <c r="K3484" s="1">
        <f>COUNTIF(A:A,bank_processed_transactions[[#This Row],[transaction_id]])</f>
        <v>1</v>
      </c>
    </row>
    <row r="3485" spans="1:11" x14ac:dyDescent="0.3">
      <c r="A3485" s="1" t="s">
        <v>3437</v>
      </c>
      <c r="B3485" s="2">
        <v>46045</v>
      </c>
      <c r="C3485" s="1" t="s">
        <v>827</v>
      </c>
      <c r="D3485" s="1" t="s">
        <v>12</v>
      </c>
      <c r="E3485" s="1" t="s">
        <v>27</v>
      </c>
      <c r="F3485" s="1">
        <v>2997.06</v>
      </c>
      <c r="G3485" s="1" t="s">
        <v>14</v>
      </c>
      <c r="H3485" s="2">
        <v>46047</v>
      </c>
      <c r="I3485" s="1" t="s">
        <v>15</v>
      </c>
      <c r="J3485" s="1">
        <v>23.5</v>
      </c>
      <c r="K3485" s="1">
        <f>COUNTIF(A:A,bank_processed_transactions[[#This Row],[transaction_id]])</f>
        <v>1</v>
      </c>
    </row>
    <row r="3486" spans="1:11" x14ac:dyDescent="0.3">
      <c r="A3486" s="1" t="s">
        <v>2587</v>
      </c>
      <c r="B3486" s="2">
        <v>46062</v>
      </c>
      <c r="C3486" s="1" t="s">
        <v>1130</v>
      </c>
      <c r="D3486" s="1" t="s">
        <v>12</v>
      </c>
      <c r="E3486" s="1" t="s">
        <v>27</v>
      </c>
      <c r="F3486" s="1">
        <v>2867.44</v>
      </c>
      <c r="G3486" s="1" t="s">
        <v>14</v>
      </c>
      <c r="H3486" s="2">
        <v>46063</v>
      </c>
      <c r="I3486" s="1" t="s">
        <v>15</v>
      </c>
      <c r="J3486" s="1">
        <v>26.7</v>
      </c>
      <c r="K3486" s="1">
        <f>COUNTIF(A:A,bank_processed_transactions[[#This Row],[transaction_id]])</f>
        <v>1</v>
      </c>
    </row>
    <row r="3487" spans="1:11" x14ac:dyDescent="0.3">
      <c r="A3487" s="1" t="s">
        <v>3226</v>
      </c>
      <c r="B3487" s="2">
        <v>46077</v>
      </c>
      <c r="C3487" s="1" t="s">
        <v>3227</v>
      </c>
      <c r="D3487" s="1" t="s">
        <v>12</v>
      </c>
      <c r="E3487" s="1" t="s">
        <v>55</v>
      </c>
      <c r="F3487" s="1">
        <v>2691.56</v>
      </c>
      <c r="G3487" s="1" t="s">
        <v>14</v>
      </c>
      <c r="H3487" s="2">
        <v>46080</v>
      </c>
      <c r="I3487" s="1" t="s">
        <v>15</v>
      </c>
      <c r="J3487" s="1">
        <v>25.9</v>
      </c>
      <c r="K3487" s="1">
        <f>COUNTIF(A:A,bank_processed_transactions[[#This Row],[transaction_id]])</f>
        <v>1</v>
      </c>
    </row>
    <row r="3488" spans="1:11" x14ac:dyDescent="0.3">
      <c r="A3488" s="1" t="s">
        <v>4620</v>
      </c>
      <c r="B3488" s="2">
        <v>46101</v>
      </c>
      <c r="C3488" s="1" t="s">
        <v>332</v>
      </c>
      <c r="D3488" s="1" t="s">
        <v>66</v>
      </c>
      <c r="E3488" s="1" t="s">
        <v>27</v>
      </c>
      <c r="F3488" s="1">
        <v>23175.86</v>
      </c>
      <c r="G3488" s="1" t="s">
        <v>14</v>
      </c>
      <c r="H3488" s="2">
        <v>46101</v>
      </c>
      <c r="I3488" s="1" t="s">
        <v>15</v>
      </c>
      <c r="J3488" s="1">
        <v>53.2</v>
      </c>
      <c r="K3488" s="1">
        <f>COUNTIF(A:A,bank_processed_transactions[[#This Row],[transaction_id]])</f>
        <v>1</v>
      </c>
    </row>
    <row r="3489" spans="1:11" x14ac:dyDescent="0.3">
      <c r="A3489" s="1" t="s">
        <v>2700</v>
      </c>
      <c r="B3489" s="2">
        <v>46029</v>
      </c>
      <c r="C3489" s="1" t="s">
        <v>286</v>
      </c>
      <c r="D3489" s="1" t="s">
        <v>12</v>
      </c>
      <c r="E3489" s="1" t="s">
        <v>21</v>
      </c>
      <c r="F3489" s="1">
        <v>4790.54</v>
      </c>
      <c r="G3489" s="1" t="s">
        <v>94</v>
      </c>
      <c r="H3489" s="2">
        <v>46029</v>
      </c>
      <c r="I3489" s="1" t="s">
        <v>15</v>
      </c>
      <c r="J3489" s="1">
        <v>28.9</v>
      </c>
      <c r="K3489" s="1">
        <f>COUNTIF(A:A,bank_processed_transactions[[#This Row],[transaction_id]])</f>
        <v>1</v>
      </c>
    </row>
    <row r="3490" spans="1:11" x14ac:dyDescent="0.3">
      <c r="A3490" s="1" t="s">
        <v>839</v>
      </c>
      <c r="B3490" s="2">
        <v>46062</v>
      </c>
      <c r="C3490" s="1" t="s">
        <v>318</v>
      </c>
      <c r="D3490" s="1" t="s">
        <v>18</v>
      </c>
      <c r="E3490" s="1" t="s">
        <v>21</v>
      </c>
      <c r="F3490" s="1">
        <v>53145.36</v>
      </c>
      <c r="G3490" s="1" t="s">
        <v>14</v>
      </c>
      <c r="H3490" s="2">
        <v>46063</v>
      </c>
      <c r="I3490" s="1" t="s">
        <v>15</v>
      </c>
      <c r="J3490" s="1">
        <v>32.5</v>
      </c>
      <c r="K3490" s="1">
        <f>COUNTIF(A:A,bank_processed_transactions[[#This Row],[transaction_id]])</f>
        <v>1</v>
      </c>
    </row>
    <row r="3491" spans="1:11" x14ac:dyDescent="0.3">
      <c r="A3491" s="1" t="s">
        <v>2203</v>
      </c>
      <c r="B3491" s="2">
        <v>46088</v>
      </c>
      <c r="C3491" s="1" t="s">
        <v>2204</v>
      </c>
      <c r="D3491" s="1" t="s">
        <v>35</v>
      </c>
      <c r="E3491" s="1" t="s">
        <v>55</v>
      </c>
      <c r="F3491" s="1">
        <v>5881.9</v>
      </c>
      <c r="G3491" s="1" t="s">
        <v>94</v>
      </c>
      <c r="H3491" s="2">
        <v>46091</v>
      </c>
      <c r="I3491" s="1" t="s">
        <v>28</v>
      </c>
      <c r="J3491" s="1">
        <v>49</v>
      </c>
      <c r="K3491" s="1">
        <f>COUNTIF(A:A,bank_processed_transactions[[#This Row],[transaction_id]])</f>
        <v>1</v>
      </c>
    </row>
    <row r="3492" spans="1:11" x14ac:dyDescent="0.3">
      <c r="A3492" s="1" t="s">
        <v>4183</v>
      </c>
      <c r="B3492" s="2">
        <v>46102</v>
      </c>
      <c r="C3492" s="1" t="s">
        <v>898</v>
      </c>
      <c r="D3492" s="1" t="s">
        <v>18</v>
      </c>
      <c r="E3492" s="1" t="s">
        <v>13</v>
      </c>
      <c r="F3492" s="1">
        <v>5606.58</v>
      </c>
      <c r="G3492" s="1" t="s">
        <v>14</v>
      </c>
      <c r="H3492" s="2">
        <v>46105</v>
      </c>
      <c r="I3492" s="1" t="s">
        <v>15</v>
      </c>
      <c r="J3492" s="1">
        <v>91.4</v>
      </c>
      <c r="K3492" s="1">
        <f>COUNTIF(A:A,bank_processed_transactions[[#This Row],[transaction_id]])</f>
        <v>1</v>
      </c>
    </row>
    <row r="3493" spans="1:11" x14ac:dyDescent="0.3">
      <c r="A3493" s="1" t="s">
        <v>2820</v>
      </c>
      <c r="B3493" s="2">
        <v>46090</v>
      </c>
      <c r="C3493" s="1" t="s">
        <v>2107</v>
      </c>
      <c r="D3493" s="1" t="s">
        <v>18</v>
      </c>
      <c r="E3493" s="1" t="s">
        <v>13</v>
      </c>
      <c r="F3493" s="1">
        <v>6872.29</v>
      </c>
      <c r="G3493" s="1" t="s">
        <v>14</v>
      </c>
      <c r="H3493" s="2">
        <v>46093</v>
      </c>
      <c r="I3493" s="1" t="s">
        <v>15</v>
      </c>
      <c r="J3493" s="1">
        <v>26.3</v>
      </c>
      <c r="K3493" s="1">
        <f>COUNTIF(A:A,bank_processed_transactions[[#This Row],[transaction_id]])</f>
        <v>1</v>
      </c>
    </row>
    <row r="3494" spans="1:11" x14ac:dyDescent="0.3">
      <c r="A3494" s="1" t="s">
        <v>3599</v>
      </c>
      <c r="B3494" s="2">
        <v>46052</v>
      </c>
      <c r="C3494" s="1" t="s">
        <v>2987</v>
      </c>
      <c r="D3494" s="1" t="s">
        <v>12</v>
      </c>
      <c r="E3494" s="1" t="s">
        <v>21</v>
      </c>
      <c r="F3494" s="1">
        <v>11245.66</v>
      </c>
      <c r="G3494" s="1" t="s">
        <v>14</v>
      </c>
      <c r="H3494" s="2">
        <v>46055</v>
      </c>
      <c r="I3494" s="1" t="s">
        <v>28</v>
      </c>
      <c r="J3494" s="1">
        <v>33.1</v>
      </c>
      <c r="K3494" s="1">
        <f>COUNTIF(A:A,bank_processed_transactions[[#This Row],[transaction_id]])</f>
        <v>1</v>
      </c>
    </row>
    <row r="3495" spans="1:11" x14ac:dyDescent="0.3">
      <c r="A3495" s="1" t="s">
        <v>1913</v>
      </c>
      <c r="B3495" s="2">
        <v>46080</v>
      </c>
      <c r="C3495" s="1" t="s">
        <v>200</v>
      </c>
      <c r="D3495" s="1" t="s">
        <v>12</v>
      </c>
      <c r="E3495" s="1" t="s">
        <v>27</v>
      </c>
      <c r="F3495" s="1">
        <v>3863.59</v>
      </c>
      <c r="G3495" s="1" t="s">
        <v>14</v>
      </c>
      <c r="H3495" s="2">
        <v>46085</v>
      </c>
      <c r="I3495" s="1" t="s">
        <v>28</v>
      </c>
      <c r="J3495" s="1">
        <v>73.5</v>
      </c>
      <c r="K3495" s="1">
        <f>COUNTIF(A:A,bank_processed_transactions[[#This Row],[transaction_id]])</f>
        <v>1</v>
      </c>
    </row>
    <row r="3496" spans="1:11" x14ac:dyDescent="0.3">
      <c r="A3496" s="1" t="s">
        <v>610</v>
      </c>
      <c r="B3496" s="2">
        <v>46112</v>
      </c>
      <c r="C3496" s="1" t="s">
        <v>611</v>
      </c>
      <c r="D3496" s="1" t="s">
        <v>12</v>
      </c>
      <c r="E3496" s="1" t="s">
        <v>13</v>
      </c>
      <c r="F3496" s="1">
        <v>1299.69</v>
      </c>
      <c r="G3496" s="1" t="s">
        <v>14</v>
      </c>
      <c r="H3496" s="2">
        <v>46112</v>
      </c>
      <c r="I3496" s="1" t="s">
        <v>28</v>
      </c>
      <c r="J3496" s="1">
        <v>56</v>
      </c>
      <c r="K3496" s="1">
        <f>COUNTIF(A:A,bank_processed_transactions[[#This Row],[transaction_id]])</f>
        <v>1</v>
      </c>
    </row>
    <row r="3497" spans="1:11" x14ac:dyDescent="0.3">
      <c r="A3497" s="1" t="s">
        <v>1329</v>
      </c>
      <c r="B3497" s="2">
        <v>46050</v>
      </c>
      <c r="C3497" s="1" t="s">
        <v>1330</v>
      </c>
      <c r="D3497" s="1" t="s">
        <v>35</v>
      </c>
      <c r="E3497" s="1" t="s">
        <v>27</v>
      </c>
      <c r="F3497" s="1">
        <v>5820.3</v>
      </c>
      <c r="G3497" s="1" t="s">
        <v>14</v>
      </c>
      <c r="H3497" s="2">
        <v>46053</v>
      </c>
      <c r="I3497" s="1" t="s">
        <v>22</v>
      </c>
      <c r="J3497" s="1">
        <v>11.2</v>
      </c>
      <c r="K3497" s="1">
        <f>COUNTIF(A:A,bank_processed_transactions[[#This Row],[transaction_id]])</f>
        <v>1</v>
      </c>
    </row>
    <row r="3498" spans="1:11" x14ac:dyDescent="0.3">
      <c r="A3498" s="1" t="s">
        <v>150</v>
      </c>
      <c r="B3498" s="2">
        <v>46083</v>
      </c>
      <c r="C3498" s="1" t="s">
        <v>151</v>
      </c>
      <c r="D3498" s="1" t="s">
        <v>12</v>
      </c>
      <c r="E3498" s="1" t="s">
        <v>27</v>
      </c>
      <c r="F3498" s="1">
        <v>3885.48</v>
      </c>
      <c r="G3498" s="1" t="s">
        <v>14</v>
      </c>
      <c r="H3498" s="2">
        <v>46084</v>
      </c>
      <c r="I3498" s="1" t="s">
        <v>15</v>
      </c>
      <c r="J3498" s="1">
        <v>16.2</v>
      </c>
      <c r="K3498" s="1">
        <f>COUNTIF(A:A,bank_processed_transactions[[#This Row],[transaction_id]])</f>
        <v>1</v>
      </c>
    </row>
    <row r="3499" spans="1:11" x14ac:dyDescent="0.3">
      <c r="A3499" s="1" t="s">
        <v>2266</v>
      </c>
      <c r="B3499" s="2">
        <v>46070</v>
      </c>
      <c r="C3499" s="1" t="s">
        <v>339</v>
      </c>
      <c r="D3499" s="1" t="s">
        <v>66</v>
      </c>
      <c r="E3499" s="1" t="s">
        <v>13</v>
      </c>
      <c r="F3499" s="1">
        <v>1245.56</v>
      </c>
      <c r="G3499" s="1" t="s">
        <v>14</v>
      </c>
      <c r="H3499" s="2">
        <v>46070</v>
      </c>
      <c r="I3499" s="1" t="s">
        <v>22</v>
      </c>
      <c r="J3499" s="1">
        <v>24.4</v>
      </c>
      <c r="K3499" s="1">
        <f>COUNTIF(A:A,bank_processed_transactions[[#This Row],[transaction_id]])</f>
        <v>1</v>
      </c>
    </row>
    <row r="3500" spans="1:11" x14ac:dyDescent="0.3">
      <c r="A3500" s="1" t="s">
        <v>2722</v>
      </c>
      <c r="B3500" s="2">
        <v>46080</v>
      </c>
      <c r="C3500" s="1" t="s">
        <v>1102</v>
      </c>
      <c r="D3500" s="1" t="s">
        <v>66</v>
      </c>
      <c r="E3500" s="1" t="s">
        <v>13</v>
      </c>
      <c r="F3500" s="1">
        <v>8610.0300000000007</v>
      </c>
      <c r="G3500" s="1" t="s">
        <v>14</v>
      </c>
      <c r="H3500" s="2">
        <v>46080</v>
      </c>
      <c r="I3500" s="1" t="s">
        <v>28</v>
      </c>
      <c r="J3500" s="1">
        <v>63.4</v>
      </c>
      <c r="K3500" s="1">
        <f>COUNTIF(A:A,bank_processed_transactions[[#This Row],[transaction_id]])</f>
        <v>1</v>
      </c>
    </row>
    <row r="3501" spans="1:11" x14ac:dyDescent="0.3">
      <c r="A3501" s="1" t="s">
        <v>2668</v>
      </c>
      <c r="B3501" s="2">
        <v>46107</v>
      </c>
      <c r="C3501" s="1" t="s">
        <v>84</v>
      </c>
      <c r="D3501" s="1" t="s">
        <v>12</v>
      </c>
      <c r="E3501" s="1" t="s">
        <v>13</v>
      </c>
      <c r="F3501" s="1">
        <v>1537.54</v>
      </c>
      <c r="G3501" s="1" t="s">
        <v>14</v>
      </c>
      <c r="H3501" s="2">
        <v>46110</v>
      </c>
      <c r="I3501" s="1" t="s">
        <v>22</v>
      </c>
      <c r="J3501" s="1">
        <v>6.1</v>
      </c>
      <c r="K3501" s="1">
        <f>COUNTIF(A:A,bank_processed_transactions[[#This Row],[transaction_id]])</f>
        <v>1</v>
      </c>
    </row>
    <row r="3502" spans="1:11" x14ac:dyDescent="0.3">
      <c r="A3502" s="1" t="s">
        <v>883</v>
      </c>
      <c r="B3502" s="2">
        <v>46046</v>
      </c>
      <c r="C3502" s="1" t="s">
        <v>449</v>
      </c>
      <c r="D3502" s="1" t="s">
        <v>12</v>
      </c>
      <c r="E3502" s="1" t="s">
        <v>13</v>
      </c>
      <c r="F3502" s="1">
        <v>2158.02</v>
      </c>
      <c r="G3502" s="1" t="s">
        <v>14</v>
      </c>
      <c r="H3502" s="2">
        <v>46046</v>
      </c>
      <c r="I3502" s="1" t="s">
        <v>22</v>
      </c>
      <c r="J3502" s="1">
        <v>21.5</v>
      </c>
      <c r="K3502" s="1">
        <f>COUNTIF(A:A,bank_processed_transactions[[#This Row],[transaction_id]])</f>
        <v>1</v>
      </c>
    </row>
    <row r="3503" spans="1:11" x14ac:dyDescent="0.3">
      <c r="A3503" s="1" t="s">
        <v>1166</v>
      </c>
      <c r="B3503" s="2">
        <v>46100</v>
      </c>
      <c r="C3503" s="1" t="s">
        <v>288</v>
      </c>
      <c r="D3503" s="1" t="s">
        <v>12</v>
      </c>
      <c r="E3503" s="1" t="s">
        <v>27</v>
      </c>
      <c r="F3503" s="1">
        <v>7347.49</v>
      </c>
      <c r="G3503" s="1" t="s">
        <v>14</v>
      </c>
      <c r="H3503" s="2">
        <v>46103</v>
      </c>
      <c r="I3503" s="1" t="s">
        <v>15</v>
      </c>
      <c r="J3503" s="1">
        <v>10</v>
      </c>
      <c r="K3503" s="1">
        <f>COUNTIF(A:A,bank_processed_transactions[[#This Row],[transaction_id]])</f>
        <v>1</v>
      </c>
    </row>
    <row r="3504" spans="1:11" x14ac:dyDescent="0.3">
      <c r="A3504" s="1" t="s">
        <v>3283</v>
      </c>
      <c r="B3504" s="2">
        <v>46049</v>
      </c>
      <c r="C3504" s="1" t="s">
        <v>1359</v>
      </c>
      <c r="D3504" s="1" t="s">
        <v>12</v>
      </c>
      <c r="E3504" s="1" t="s">
        <v>55</v>
      </c>
      <c r="F3504" s="1">
        <v>1985.33</v>
      </c>
      <c r="G3504" s="1" t="s">
        <v>14</v>
      </c>
      <c r="H3504" s="2">
        <v>46052</v>
      </c>
      <c r="I3504" s="1" t="s">
        <v>15</v>
      </c>
      <c r="J3504" s="1">
        <v>41</v>
      </c>
      <c r="K3504" s="1">
        <f>COUNTIF(A:A,bank_processed_transactions[[#This Row],[transaction_id]])</f>
        <v>1</v>
      </c>
    </row>
    <row r="3505" spans="1:11" x14ac:dyDescent="0.3">
      <c r="A3505" s="1" t="s">
        <v>3449</v>
      </c>
      <c r="B3505" s="2">
        <v>46089</v>
      </c>
      <c r="C3505" s="1" t="s">
        <v>2771</v>
      </c>
      <c r="D3505" s="1" t="s">
        <v>18</v>
      </c>
      <c r="E3505" s="1" t="s">
        <v>27</v>
      </c>
      <c r="F3505" s="1">
        <v>5584.8</v>
      </c>
      <c r="G3505" s="1" t="s">
        <v>14</v>
      </c>
      <c r="H3505" s="2">
        <v>46094</v>
      </c>
      <c r="I3505" s="1" t="s">
        <v>28</v>
      </c>
      <c r="J3505" s="1">
        <v>17.899999999999999</v>
      </c>
      <c r="K3505" s="1">
        <f>COUNTIF(A:A,bank_processed_transactions[[#This Row],[transaction_id]])</f>
        <v>1</v>
      </c>
    </row>
    <row r="3506" spans="1:11" x14ac:dyDescent="0.3">
      <c r="A3506" s="1" t="s">
        <v>79</v>
      </c>
      <c r="B3506" s="2">
        <v>46037</v>
      </c>
      <c r="C3506" s="1" t="s">
        <v>80</v>
      </c>
      <c r="D3506" s="1" t="s">
        <v>66</v>
      </c>
      <c r="E3506" s="1" t="s">
        <v>13</v>
      </c>
      <c r="F3506" s="1">
        <v>4506.7700000000004</v>
      </c>
      <c r="G3506" s="1" t="s">
        <v>14</v>
      </c>
      <c r="H3506" s="2">
        <v>46039</v>
      </c>
      <c r="I3506" s="1" t="s">
        <v>15</v>
      </c>
      <c r="J3506" s="1">
        <v>19.8</v>
      </c>
      <c r="K3506" s="1">
        <f>COUNTIF(A:A,bank_processed_transactions[[#This Row],[transaction_id]])</f>
        <v>1</v>
      </c>
    </row>
    <row r="3507" spans="1:11" x14ac:dyDescent="0.3">
      <c r="A3507" s="1" t="s">
        <v>1253</v>
      </c>
      <c r="B3507" s="2">
        <v>46049</v>
      </c>
      <c r="C3507" s="1" t="s">
        <v>564</v>
      </c>
      <c r="D3507" s="1" t="s">
        <v>35</v>
      </c>
      <c r="E3507" s="1" t="s">
        <v>21</v>
      </c>
      <c r="F3507" s="1">
        <v>21035.73</v>
      </c>
      <c r="G3507" s="1" t="s">
        <v>14</v>
      </c>
      <c r="H3507" s="2">
        <v>46049</v>
      </c>
      <c r="I3507" s="1" t="s">
        <v>15</v>
      </c>
      <c r="J3507" s="1">
        <v>35.799999999999997</v>
      </c>
      <c r="K3507" s="1">
        <f>COUNTIF(A:A,bank_processed_transactions[[#This Row],[transaction_id]])</f>
        <v>1</v>
      </c>
    </row>
    <row r="3508" spans="1:11" x14ac:dyDescent="0.3">
      <c r="A3508" s="1" t="s">
        <v>1665</v>
      </c>
      <c r="B3508" s="2">
        <v>46054</v>
      </c>
      <c r="C3508" s="1" t="s">
        <v>1447</v>
      </c>
      <c r="D3508" s="1" t="s">
        <v>12</v>
      </c>
      <c r="E3508" s="1" t="s">
        <v>21</v>
      </c>
      <c r="F3508" s="1">
        <v>9864.31</v>
      </c>
      <c r="G3508" s="1" t="s">
        <v>14</v>
      </c>
      <c r="H3508" s="2">
        <v>46057</v>
      </c>
      <c r="I3508" s="1" t="s">
        <v>22</v>
      </c>
      <c r="J3508" s="1">
        <v>6.4</v>
      </c>
      <c r="K3508" s="1">
        <f>COUNTIF(A:A,bank_processed_transactions[[#This Row],[transaction_id]])</f>
        <v>1</v>
      </c>
    </row>
    <row r="3509" spans="1:11" x14ac:dyDescent="0.3">
      <c r="A3509" s="1" t="s">
        <v>3977</v>
      </c>
      <c r="B3509" s="2">
        <v>46102</v>
      </c>
      <c r="C3509" s="1" t="s">
        <v>302</v>
      </c>
      <c r="D3509" s="1" t="s">
        <v>35</v>
      </c>
      <c r="E3509" s="1" t="s">
        <v>27</v>
      </c>
      <c r="F3509" s="1">
        <v>3658.81</v>
      </c>
      <c r="G3509" s="1" t="s">
        <v>14</v>
      </c>
      <c r="H3509" s="2">
        <v>46102</v>
      </c>
      <c r="I3509" s="1" t="s">
        <v>15</v>
      </c>
      <c r="J3509" s="1">
        <v>12.4</v>
      </c>
      <c r="K3509" s="1">
        <f>COUNTIF(A:A,bank_processed_transactions[[#This Row],[transaction_id]])</f>
        <v>1</v>
      </c>
    </row>
    <row r="3510" spans="1:11" x14ac:dyDescent="0.3">
      <c r="A3510" s="1" t="s">
        <v>4885</v>
      </c>
      <c r="B3510" s="2">
        <v>46088</v>
      </c>
      <c r="C3510" s="1" t="s">
        <v>459</v>
      </c>
      <c r="D3510" s="1" t="s">
        <v>66</v>
      </c>
      <c r="E3510" s="1" t="s">
        <v>27</v>
      </c>
      <c r="F3510" s="1">
        <v>839.2</v>
      </c>
      <c r="G3510" s="1" t="s">
        <v>14</v>
      </c>
      <c r="H3510" s="2">
        <v>46088</v>
      </c>
      <c r="I3510" s="1" t="s">
        <v>15</v>
      </c>
      <c r="J3510" s="1">
        <v>19.8</v>
      </c>
      <c r="K3510" s="1">
        <f>COUNTIF(A:A,bank_processed_transactions[[#This Row],[transaction_id]])</f>
        <v>1</v>
      </c>
    </row>
    <row r="3511" spans="1:11" x14ac:dyDescent="0.3">
      <c r="A3511" s="1" t="s">
        <v>3611</v>
      </c>
      <c r="B3511" s="2">
        <v>46090</v>
      </c>
      <c r="C3511" s="1" t="s">
        <v>300</v>
      </c>
      <c r="D3511" s="1" t="s">
        <v>35</v>
      </c>
      <c r="E3511" s="1" t="s">
        <v>55</v>
      </c>
      <c r="F3511" s="1">
        <v>1521.2</v>
      </c>
      <c r="G3511" s="1" t="s">
        <v>14</v>
      </c>
      <c r="H3511" s="2">
        <v>46091</v>
      </c>
      <c r="I3511" s="1" t="s">
        <v>28</v>
      </c>
      <c r="J3511" s="1">
        <v>35.799999999999997</v>
      </c>
      <c r="K3511" s="1">
        <f>COUNTIF(A:A,bank_processed_transactions[[#This Row],[transaction_id]])</f>
        <v>1</v>
      </c>
    </row>
    <row r="3512" spans="1:11" x14ac:dyDescent="0.3">
      <c r="A3512" s="1" t="s">
        <v>3505</v>
      </c>
      <c r="B3512" s="2">
        <v>46040</v>
      </c>
      <c r="C3512" s="1" t="s">
        <v>1072</v>
      </c>
      <c r="D3512" s="1" t="s">
        <v>12</v>
      </c>
      <c r="E3512" s="1" t="s">
        <v>13</v>
      </c>
      <c r="F3512" s="1">
        <v>263.73</v>
      </c>
      <c r="G3512" s="1" t="s">
        <v>14</v>
      </c>
      <c r="H3512" s="2">
        <v>46040</v>
      </c>
      <c r="I3512" s="1" t="s">
        <v>22</v>
      </c>
      <c r="J3512" s="1">
        <v>77.599999999999994</v>
      </c>
      <c r="K3512" s="1">
        <f>COUNTIF(A:A,bank_processed_transactions[[#This Row],[transaction_id]])</f>
        <v>1</v>
      </c>
    </row>
    <row r="3513" spans="1:11" x14ac:dyDescent="0.3">
      <c r="A3513" s="1" t="s">
        <v>3423</v>
      </c>
      <c r="B3513" s="2">
        <v>46030</v>
      </c>
      <c r="C3513" s="1" t="s">
        <v>1056</v>
      </c>
      <c r="D3513" s="1" t="s">
        <v>66</v>
      </c>
      <c r="E3513" s="1" t="s">
        <v>13</v>
      </c>
      <c r="F3513" s="1">
        <v>3418.98</v>
      </c>
      <c r="G3513" s="1" t="s">
        <v>14</v>
      </c>
      <c r="H3513" s="2">
        <v>46032</v>
      </c>
      <c r="I3513" s="1" t="s">
        <v>28</v>
      </c>
      <c r="J3513" s="1">
        <v>32.799999999999997</v>
      </c>
      <c r="K3513" s="1">
        <f>COUNTIF(A:A,bank_processed_transactions[[#This Row],[transaction_id]])</f>
        <v>1</v>
      </c>
    </row>
    <row r="3514" spans="1:11" x14ac:dyDescent="0.3">
      <c r="A3514" s="1" t="s">
        <v>1584</v>
      </c>
      <c r="B3514" s="2">
        <v>46048</v>
      </c>
      <c r="C3514" s="1" t="s">
        <v>702</v>
      </c>
      <c r="D3514" s="1" t="s">
        <v>12</v>
      </c>
      <c r="E3514" s="1" t="s">
        <v>21</v>
      </c>
      <c r="F3514" s="1">
        <v>3942.78</v>
      </c>
      <c r="G3514" s="1" t="s">
        <v>14</v>
      </c>
      <c r="H3514" s="2">
        <v>46050</v>
      </c>
      <c r="I3514" s="1" t="s">
        <v>22</v>
      </c>
      <c r="J3514" s="1">
        <v>30.8</v>
      </c>
      <c r="K3514" s="1">
        <f>COUNTIF(A:A,bank_processed_transactions[[#This Row],[transaction_id]])</f>
        <v>1</v>
      </c>
    </row>
    <row r="3515" spans="1:11" x14ac:dyDescent="0.3">
      <c r="A3515" s="1" t="s">
        <v>4389</v>
      </c>
      <c r="B3515" s="2">
        <v>46083</v>
      </c>
      <c r="C3515" s="1" t="s">
        <v>1664</v>
      </c>
      <c r="D3515" s="1" t="s">
        <v>12</v>
      </c>
      <c r="E3515" s="1" t="s">
        <v>27</v>
      </c>
      <c r="F3515" s="1">
        <v>12145.94</v>
      </c>
      <c r="G3515" s="1" t="s">
        <v>14</v>
      </c>
      <c r="H3515" s="2">
        <v>46084</v>
      </c>
      <c r="I3515" s="1" t="s">
        <v>22</v>
      </c>
      <c r="J3515" s="1">
        <v>40</v>
      </c>
      <c r="K3515" s="1">
        <f>COUNTIF(A:A,bank_processed_transactions[[#This Row],[transaction_id]])</f>
        <v>1</v>
      </c>
    </row>
    <row r="3516" spans="1:11" x14ac:dyDescent="0.3">
      <c r="A3516" s="1" t="s">
        <v>4204</v>
      </c>
      <c r="B3516" s="2">
        <v>46023</v>
      </c>
      <c r="C3516" s="1" t="s">
        <v>801</v>
      </c>
      <c r="D3516" s="1" t="s">
        <v>12</v>
      </c>
      <c r="E3516" s="1" t="s">
        <v>21</v>
      </c>
      <c r="F3516" s="1">
        <v>557.1</v>
      </c>
      <c r="G3516" s="1" t="s">
        <v>14</v>
      </c>
      <c r="H3516" s="2">
        <v>46024</v>
      </c>
      <c r="I3516" s="1" t="s">
        <v>28</v>
      </c>
      <c r="J3516" s="1">
        <v>30.5</v>
      </c>
      <c r="K3516" s="1">
        <f>COUNTIF(A:A,bank_processed_transactions[[#This Row],[transaction_id]])</f>
        <v>1</v>
      </c>
    </row>
    <row r="3517" spans="1:11" x14ac:dyDescent="0.3">
      <c r="A3517" s="1" t="s">
        <v>414</v>
      </c>
      <c r="B3517" s="2">
        <v>46056</v>
      </c>
      <c r="C3517" s="1" t="s">
        <v>415</v>
      </c>
      <c r="D3517" s="1" t="s">
        <v>18</v>
      </c>
      <c r="E3517" s="1" t="s">
        <v>55</v>
      </c>
      <c r="F3517" s="1">
        <v>2297.7399999999998</v>
      </c>
      <c r="G3517" s="1" t="s">
        <v>14</v>
      </c>
      <c r="H3517" s="2">
        <v>46058</v>
      </c>
      <c r="I3517" s="1" t="s">
        <v>22</v>
      </c>
      <c r="J3517" s="1">
        <v>52.6</v>
      </c>
      <c r="K3517" s="1">
        <f>COUNTIF(A:A,bank_processed_transactions[[#This Row],[transaction_id]])</f>
        <v>1</v>
      </c>
    </row>
    <row r="3518" spans="1:11" x14ac:dyDescent="0.3">
      <c r="A3518" s="1" t="s">
        <v>2318</v>
      </c>
      <c r="B3518" s="2">
        <v>46071</v>
      </c>
      <c r="C3518" s="1" t="s">
        <v>1241</v>
      </c>
      <c r="D3518" s="1" t="s">
        <v>12</v>
      </c>
      <c r="E3518" s="1" t="s">
        <v>27</v>
      </c>
      <c r="F3518" s="1">
        <v>10604.04</v>
      </c>
      <c r="G3518" s="1" t="s">
        <v>14</v>
      </c>
      <c r="H3518" s="2">
        <v>46073</v>
      </c>
      <c r="I3518" s="1" t="s">
        <v>15</v>
      </c>
      <c r="J3518" s="1">
        <v>42.7</v>
      </c>
      <c r="K3518" s="1">
        <f>COUNTIF(A:A,bank_processed_transactions[[#This Row],[transaction_id]])</f>
        <v>1</v>
      </c>
    </row>
    <row r="3519" spans="1:11" x14ac:dyDescent="0.3">
      <c r="A3519" s="1" t="s">
        <v>3291</v>
      </c>
      <c r="B3519" s="2">
        <v>46052</v>
      </c>
      <c r="C3519" s="1" t="s">
        <v>1118</v>
      </c>
      <c r="D3519" s="1" t="s">
        <v>12</v>
      </c>
      <c r="E3519" s="1" t="s">
        <v>27</v>
      </c>
      <c r="F3519" s="1">
        <v>12422.78</v>
      </c>
      <c r="G3519" s="1" t="s">
        <v>14</v>
      </c>
      <c r="H3519" s="2">
        <v>46055</v>
      </c>
      <c r="I3519" s="1" t="s">
        <v>15</v>
      </c>
      <c r="J3519" s="1">
        <v>27.4</v>
      </c>
      <c r="K3519" s="1">
        <f>COUNTIF(A:A,bank_processed_transactions[[#This Row],[transaction_id]])</f>
        <v>1</v>
      </c>
    </row>
    <row r="3520" spans="1:11" x14ac:dyDescent="0.3">
      <c r="A3520" s="1" t="s">
        <v>95</v>
      </c>
      <c r="B3520" s="2">
        <v>46068</v>
      </c>
      <c r="C3520" s="1" t="s">
        <v>96</v>
      </c>
      <c r="D3520" s="1" t="s">
        <v>35</v>
      </c>
      <c r="E3520" s="1" t="s">
        <v>27</v>
      </c>
      <c r="F3520" s="1">
        <v>236.23</v>
      </c>
      <c r="G3520" s="1" t="s">
        <v>14</v>
      </c>
      <c r="H3520" s="2">
        <v>46068</v>
      </c>
      <c r="I3520" s="1" t="s">
        <v>28</v>
      </c>
      <c r="J3520" s="1">
        <v>23.6</v>
      </c>
      <c r="K3520" s="1">
        <f>COUNTIF(A:A,bank_processed_transactions[[#This Row],[transaction_id]])</f>
        <v>1</v>
      </c>
    </row>
    <row r="3521" spans="1:11" x14ac:dyDescent="0.3">
      <c r="A3521" s="1" t="s">
        <v>3912</v>
      </c>
      <c r="B3521" s="2">
        <v>46057</v>
      </c>
      <c r="C3521" s="1" t="s">
        <v>326</v>
      </c>
      <c r="D3521" s="1" t="s">
        <v>18</v>
      </c>
      <c r="E3521" s="1" t="s">
        <v>13</v>
      </c>
      <c r="F3521" s="1">
        <v>809.23</v>
      </c>
      <c r="G3521" s="1" t="s">
        <v>14</v>
      </c>
      <c r="H3521" s="2">
        <v>46062</v>
      </c>
      <c r="I3521" s="1" t="s">
        <v>28</v>
      </c>
      <c r="J3521" s="1">
        <v>41.5</v>
      </c>
      <c r="K3521" s="1">
        <f>COUNTIF(A:A,bank_processed_transactions[[#This Row],[transaction_id]])</f>
        <v>1</v>
      </c>
    </row>
    <row r="3522" spans="1:11" x14ac:dyDescent="0.3">
      <c r="A3522" s="1" t="s">
        <v>1693</v>
      </c>
      <c r="B3522" s="2">
        <v>46057</v>
      </c>
      <c r="C3522" s="1" t="s">
        <v>1694</v>
      </c>
      <c r="D3522" s="1" t="s">
        <v>18</v>
      </c>
      <c r="E3522" s="1" t="s">
        <v>55</v>
      </c>
      <c r="F3522" s="1">
        <v>2683.3</v>
      </c>
      <c r="G3522" s="1" t="s">
        <v>14</v>
      </c>
      <c r="H3522" s="2">
        <v>46058</v>
      </c>
      <c r="I3522" s="1" t="s">
        <v>15</v>
      </c>
      <c r="J3522" s="1">
        <v>8.9</v>
      </c>
      <c r="K3522" s="1">
        <f>COUNTIF(A:A,bank_processed_transactions[[#This Row],[transaction_id]])</f>
        <v>1</v>
      </c>
    </row>
    <row r="3523" spans="1:11" x14ac:dyDescent="0.3">
      <c r="A3523" s="1" t="s">
        <v>3518</v>
      </c>
      <c r="B3523" s="2">
        <v>46066</v>
      </c>
      <c r="C3523" s="1" t="s">
        <v>746</v>
      </c>
      <c r="D3523" s="1" t="s">
        <v>18</v>
      </c>
      <c r="E3523" s="1" t="s">
        <v>27</v>
      </c>
      <c r="F3523" s="1">
        <v>7523.16</v>
      </c>
      <c r="G3523" s="1" t="s">
        <v>14</v>
      </c>
      <c r="H3523" s="2">
        <v>46069</v>
      </c>
      <c r="I3523" s="1" t="s">
        <v>15</v>
      </c>
      <c r="J3523" s="1">
        <v>21.9</v>
      </c>
      <c r="K3523" s="1">
        <f>COUNTIF(A:A,bank_processed_transactions[[#This Row],[transaction_id]])</f>
        <v>1</v>
      </c>
    </row>
    <row r="3524" spans="1:11" x14ac:dyDescent="0.3">
      <c r="A3524" s="1" t="s">
        <v>979</v>
      </c>
      <c r="B3524" s="2">
        <v>46096</v>
      </c>
      <c r="C3524" s="1" t="s">
        <v>78</v>
      </c>
      <c r="D3524" s="1" t="s">
        <v>18</v>
      </c>
      <c r="E3524" s="1" t="s">
        <v>55</v>
      </c>
      <c r="F3524" s="1">
        <v>1746.67</v>
      </c>
      <c r="G3524" s="1" t="s">
        <v>14</v>
      </c>
      <c r="H3524" s="2">
        <v>46099</v>
      </c>
      <c r="I3524" s="1" t="s">
        <v>28</v>
      </c>
      <c r="J3524" s="1">
        <v>23.1</v>
      </c>
      <c r="K3524" s="1">
        <f>COUNTIF(A:A,bank_processed_transactions[[#This Row],[transaction_id]])</f>
        <v>1</v>
      </c>
    </row>
    <row r="3525" spans="1:11" x14ac:dyDescent="0.3">
      <c r="A3525" s="1" t="s">
        <v>4400</v>
      </c>
      <c r="B3525" s="2">
        <v>46067</v>
      </c>
      <c r="C3525" s="1" t="s">
        <v>2907</v>
      </c>
      <c r="D3525" s="1" t="s">
        <v>12</v>
      </c>
      <c r="E3525" s="1" t="s">
        <v>13</v>
      </c>
      <c r="F3525" s="1">
        <v>5829.96</v>
      </c>
      <c r="G3525" s="1" t="s">
        <v>14</v>
      </c>
      <c r="H3525" s="2">
        <v>46068</v>
      </c>
      <c r="I3525" s="1" t="s">
        <v>22</v>
      </c>
      <c r="J3525" s="1">
        <v>13.7</v>
      </c>
      <c r="K3525" s="1">
        <f>COUNTIF(A:A,bank_processed_transactions[[#This Row],[transaction_id]])</f>
        <v>1</v>
      </c>
    </row>
    <row r="3526" spans="1:11" x14ac:dyDescent="0.3">
      <c r="A3526" s="1" t="s">
        <v>2114</v>
      </c>
      <c r="B3526" s="2">
        <v>46098</v>
      </c>
      <c r="C3526" s="1" t="s">
        <v>2115</v>
      </c>
      <c r="D3526" s="1" t="s">
        <v>12</v>
      </c>
      <c r="E3526" s="1" t="s">
        <v>13</v>
      </c>
      <c r="F3526" s="1">
        <v>22346.16</v>
      </c>
      <c r="G3526" s="1" t="s">
        <v>14</v>
      </c>
      <c r="H3526" s="2">
        <v>46101</v>
      </c>
      <c r="I3526" s="1" t="s">
        <v>28</v>
      </c>
      <c r="J3526" s="1">
        <v>11.4</v>
      </c>
      <c r="K3526" s="1">
        <f>COUNTIF(A:A,bank_processed_transactions[[#This Row],[transaction_id]])</f>
        <v>1</v>
      </c>
    </row>
    <row r="3527" spans="1:11" x14ac:dyDescent="0.3">
      <c r="A3527" s="1" t="s">
        <v>3794</v>
      </c>
      <c r="B3527" s="2">
        <v>46074</v>
      </c>
      <c r="C3527" s="1" t="s">
        <v>777</v>
      </c>
      <c r="D3527" s="1" t="s">
        <v>35</v>
      </c>
      <c r="E3527" s="1" t="s">
        <v>21</v>
      </c>
      <c r="F3527" s="1">
        <v>5621.25</v>
      </c>
      <c r="G3527" s="1" t="s">
        <v>14</v>
      </c>
      <c r="H3527" s="2">
        <v>46075</v>
      </c>
      <c r="I3527" s="1" t="s">
        <v>28</v>
      </c>
      <c r="J3527" s="1">
        <v>27.5</v>
      </c>
      <c r="K3527" s="1">
        <f>COUNTIF(A:A,bank_processed_transactions[[#This Row],[transaction_id]])</f>
        <v>1</v>
      </c>
    </row>
    <row r="3528" spans="1:11" x14ac:dyDescent="0.3">
      <c r="A3528" s="1" t="s">
        <v>4490</v>
      </c>
      <c r="B3528" s="2">
        <v>46032</v>
      </c>
      <c r="C3528" s="1" t="s">
        <v>2491</v>
      </c>
      <c r="D3528" s="1" t="s">
        <v>46</v>
      </c>
      <c r="E3528" s="1" t="s">
        <v>13</v>
      </c>
      <c r="F3528" s="1">
        <v>5826.98</v>
      </c>
      <c r="G3528" s="1" t="s">
        <v>14</v>
      </c>
      <c r="H3528" s="2">
        <v>46034</v>
      </c>
      <c r="I3528" s="1" t="s">
        <v>15</v>
      </c>
      <c r="J3528" s="1">
        <v>55.1</v>
      </c>
      <c r="K3528" s="1">
        <f>COUNTIF(A:A,bank_processed_transactions[[#This Row],[transaction_id]])</f>
        <v>1</v>
      </c>
    </row>
    <row r="3529" spans="1:11" x14ac:dyDescent="0.3">
      <c r="A3529" s="1" t="s">
        <v>3481</v>
      </c>
      <c r="B3529" s="2">
        <v>46032</v>
      </c>
      <c r="C3529" s="1" t="s">
        <v>438</v>
      </c>
      <c r="D3529" s="1" t="s">
        <v>12</v>
      </c>
      <c r="E3529" s="1" t="s">
        <v>21</v>
      </c>
      <c r="F3529" s="1">
        <v>13559.29</v>
      </c>
      <c r="G3529" s="1" t="s">
        <v>14</v>
      </c>
      <c r="H3529" s="2">
        <v>46035</v>
      </c>
      <c r="I3529" s="1" t="s">
        <v>15</v>
      </c>
      <c r="J3529" s="1">
        <v>44.5</v>
      </c>
      <c r="K3529" s="1">
        <f>COUNTIF(A:A,bank_processed_transactions[[#This Row],[transaction_id]])</f>
        <v>1</v>
      </c>
    </row>
    <row r="3530" spans="1:11" x14ac:dyDescent="0.3">
      <c r="A3530" s="1" t="s">
        <v>4949</v>
      </c>
      <c r="B3530" s="2">
        <v>46025</v>
      </c>
      <c r="C3530" s="1" t="s">
        <v>378</v>
      </c>
      <c r="D3530" s="1" t="s">
        <v>18</v>
      </c>
      <c r="E3530" s="1" t="s">
        <v>13</v>
      </c>
      <c r="F3530" s="1">
        <v>1967.61</v>
      </c>
      <c r="G3530" s="1" t="s">
        <v>14</v>
      </c>
      <c r="H3530" s="2">
        <v>46027</v>
      </c>
      <c r="I3530" s="1" t="s">
        <v>22</v>
      </c>
      <c r="J3530" s="1">
        <v>50</v>
      </c>
      <c r="K3530" s="1">
        <f>COUNTIF(A:A,bank_processed_transactions[[#This Row],[transaction_id]])</f>
        <v>1</v>
      </c>
    </row>
    <row r="3531" spans="1:11" x14ac:dyDescent="0.3">
      <c r="A3531" s="1" t="s">
        <v>4552</v>
      </c>
      <c r="B3531" s="2">
        <v>46083</v>
      </c>
      <c r="C3531" s="1" t="s">
        <v>771</v>
      </c>
      <c r="D3531" s="1" t="s">
        <v>12</v>
      </c>
      <c r="E3531" s="1" t="s">
        <v>21</v>
      </c>
      <c r="F3531" s="1">
        <v>2565.5500000000002</v>
      </c>
      <c r="G3531" s="1" t="s">
        <v>14</v>
      </c>
      <c r="H3531" s="2">
        <v>46085</v>
      </c>
      <c r="I3531" s="1" t="s">
        <v>28</v>
      </c>
      <c r="J3531" s="1">
        <v>44.7</v>
      </c>
      <c r="K3531" s="1">
        <f>COUNTIF(A:A,bank_processed_transactions[[#This Row],[transaction_id]])</f>
        <v>1</v>
      </c>
    </row>
    <row r="3532" spans="1:11" x14ac:dyDescent="0.3">
      <c r="A3532" s="1" t="s">
        <v>226</v>
      </c>
      <c r="B3532" s="2">
        <v>46096</v>
      </c>
      <c r="C3532" s="1" t="s">
        <v>227</v>
      </c>
      <c r="D3532" s="1" t="s">
        <v>12</v>
      </c>
      <c r="E3532" s="1" t="s">
        <v>55</v>
      </c>
      <c r="F3532" s="1">
        <v>20663.2</v>
      </c>
      <c r="G3532" s="1" t="s">
        <v>14</v>
      </c>
      <c r="H3532" s="2">
        <v>46101</v>
      </c>
      <c r="I3532" s="1" t="s">
        <v>15</v>
      </c>
      <c r="J3532" s="1">
        <v>19.8</v>
      </c>
      <c r="K3532" s="1">
        <f>COUNTIF(A:A,bank_processed_transactions[[#This Row],[transaction_id]])</f>
        <v>1</v>
      </c>
    </row>
    <row r="3533" spans="1:11" x14ac:dyDescent="0.3">
      <c r="A3533" s="1" t="s">
        <v>4193</v>
      </c>
      <c r="B3533" s="2">
        <v>46025</v>
      </c>
      <c r="C3533" s="1" t="s">
        <v>207</v>
      </c>
      <c r="D3533" s="1" t="s">
        <v>18</v>
      </c>
      <c r="E3533" s="1" t="s">
        <v>21</v>
      </c>
      <c r="F3533" s="1">
        <v>2918.71</v>
      </c>
      <c r="G3533" s="1" t="s">
        <v>14</v>
      </c>
      <c r="H3533" s="2">
        <v>46025</v>
      </c>
      <c r="I3533" s="1" t="s">
        <v>15</v>
      </c>
      <c r="J3533" s="1">
        <v>82.1</v>
      </c>
      <c r="K3533" s="1">
        <f>COUNTIF(A:A,bank_processed_transactions[[#This Row],[transaction_id]])</f>
        <v>1</v>
      </c>
    </row>
    <row r="3534" spans="1:11" x14ac:dyDescent="0.3">
      <c r="A3534" s="1" t="s">
        <v>2457</v>
      </c>
      <c r="B3534" s="2">
        <v>46107</v>
      </c>
      <c r="C3534" s="1" t="s">
        <v>2169</v>
      </c>
      <c r="D3534" s="1" t="s">
        <v>66</v>
      </c>
      <c r="E3534" s="1" t="s">
        <v>21</v>
      </c>
      <c r="F3534" s="1">
        <v>697.58</v>
      </c>
      <c r="G3534" s="1" t="s">
        <v>14</v>
      </c>
      <c r="H3534" s="2">
        <v>46109</v>
      </c>
      <c r="I3534" s="1" t="s">
        <v>22</v>
      </c>
      <c r="J3534" s="1">
        <v>53.3</v>
      </c>
      <c r="K3534" s="1">
        <f>COUNTIF(A:A,bank_processed_transactions[[#This Row],[transaction_id]])</f>
        <v>1</v>
      </c>
    </row>
    <row r="3535" spans="1:11" x14ac:dyDescent="0.3">
      <c r="A3535" s="1" t="s">
        <v>1708</v>
      </c>
      <c r="B3535" s="2">
        <v>46111</v>
      </c>
      <c r="C3535" s="1" t="s">
        <v>605</v>
      </c>
      <c r="D3535" s="1" t="s">
        <v>46</v>
      </c>
      <c r="E3535" s="1" t="s">
        <v>13</v>
      </c>
      <c r="F3535" s="1">
        <v>5601.17</v>
      </c>
      <c r="G3535" s="1" t="s">
        <v>14</v>
      </c>
      <c r="H3535" s="2">
        <v>46113</v>
      </c>
      <c r="I3535" s="1" t="s">
        <v>15</v>
      </c>
      <c r="J3535" s="1">
        <v>34</v>
      </c>
      <c r="K3535" s="1">
        <f>COUNTIF(A:A,bank_processed_transactions[[#This Row],[transaction_id]])</f>
        <v>1</v>
      </c>
    </row>
    <row r="3536" spans="1:11" x14ac:dyDescent="0.3">
      <c r="A3536" s="1" t="s">
        <v>4427</v>
      </c>
      <c r="B3536" s="2">
        <v>46062</v>
      </c>
      <c r="C3536" s="1" t="s">
        <v>4428</v>
      </c>
      <c r="D3536" s="1" t="s">
        <v>18</v>
      </c>
      <c r="E3536" s="1" t="s">
        <v>27</v>
      </c>
      <c r="F3536" s="1">
        <v>8871.67</v>
      </c>
      <c r="G3536" s="1" t="s">
        <v>14</v>
      </c>
      <c r="H3536" s="2">
        <v>46063</v>
      </c>
      <c r="I3536" s="1" t="s">
        <v>15</v>
      </c>
      <c r="J3536" s="1">
        <v>6.8</v>
      </c>
      <c r="K3536" s="1">
        <f>COUNTIF(A:A,bank_processed_transactions[[#This Row],[transaction_id]])</f>
        <v>1</v>
      </c>
    </row>
    <row r="3537" spans="1:11" x14ac:dyDescent="0.3">
      <c r="A3537" s="1" t="s">
        <v>4631</v>
      </c>
      <c r="B3537" s="2">
        <v>46076</v>
      </c>
      <c r="C3537" s="1" t="s">
        <v>1503</v>
      </c>
      <c r="D3537" s="1" t="s">
        <v>18</v>
      </c>
      <c r="E3537" s="1" t="s">
        <v>27</v>
      </c>
      <c r="F3537" s="1">
        <v>8176.24</v>
      </c>
      <c r="G3537" s="1" t="s">
        <v>14</v>
      </c>
      <c r="H3537" s="2">
        <v>46078</v>
      </c>
      <c r="I3537" s="1" t="s">
        <v>15</v>
      </c>
      <c r="J3537" s="1">
        <v>51.7</v>
      </c>
      <c r="K3537" s="1">
        <f>COUNTIF(A:A,bank_processed_transactions[[#This Row],[transaction_id]])</f>
        <v>1</v>
      </c>
    </row>
    <row r="3538" spans="1:11" x14ac:dyDescent="0.3">
      <c r="A3538" s="1" t="s">
        <v>2410</v>
      </c>
      <c r="B3538" s="2">
        <v>46083</v>
      </c>
      <c r="C3538" s="1" t="s">
        <v>2411</v>
      </c>
      <c r="D3538" s="1" t="s">
        <v>18</v>
      </c>
      <c r="E3538" s="1" t="s">
        <v>13</v>
      </c>
      <c r="F3538" s="1">
        <v>8134.67</v>
      </c>
      <c r="G3538" s="1" t="s">
        <v>14</v>
      </c>
      <c r="H3538" s="2">
        <v>46084</v>
      </c>
      <c r="I3538" s="1" t="s">
        <v>15</v>
      </c>
      <c r="J3538" s="1">
        <v>24.3</v>
      </c>
      <c r="K3538" s="1">
        <f>COUNTIF(A:A,bank_processed_transactions[[#This Row],[transaction_id]])</f>
        <v>1</v>
      </c>
    </row>
    <row r="3539" spans="1:11" x14ac:dyDescent="0.3">
      <c r="A3539" s="1" t="s">
        <v>1084</v>
      </c>
      <c r="B3539" s="2">
        <v>46075</v>
      </c>
      <c r="C3539" s="1" t="s">
        <v>1085</v>
      </c>
      <c r="D3539" s="1" t="s">
        <v>12</v>
      </c>
      <c r="E3539" s="1" t="s">
        <v>13</v>
      </c>
      <c r="F3539" s="1">
        <v>22504.09</v>
      </c>
      <c r="G3539" s="1" t="s">
        <v>14</v>
      </c>
      <c r="H3539" s="2">
        <v>46078</v>
      </c>
      <c r="I3539" s="1" t="s">
        <v>15</v>
      </c>
      <c r="J3539" s="1">
        <v>37.5</v>
      </c>
      <c r="K3539" s="1">
        <f>COUNTIF(A:A,bank_processed_transactions[[#This Row],[transaction_id]])</f>
        <v>1</v>
      </c>
    </row>
    <row r="3540" spans="1:11" x14ac:dyDescent="0.3">
      <c r="A3540" s="1" t="s">
        <v>2148</v>
      </c>
      <c r="B3540" s="2">
        <v>46062</v>
      </c>
      <c r="C3540" s="1" t="s">
        <v>2149</v>
      </c>
      <c r="D3540" s="1" t="s">
        <v>66</v>
      </c>
      <c r="E3540" s="1" t="s">
        <v>13</v>
      </c>
      <c r="F3540" s="1">
        <v>2980.62</v>
      </c>
      <c r="G3540" s="1" t="s">
        <v>14</v>
      </c>
      <c r="H3540" s="2">
        <v>46063</v>
      </c>
      <c r="I3540" s="1" t="s">
        <v>15</v>
      </c>
      <c r="J3540" s="1">
        <v>56.7</v>
      </c>
      <c r="K3540" s="1">
        <f>COUNTIF(A:A,bank_processed_transactions[[#This Row],[transaction_id]])</f>
        <v>1</v>
      </c>
    </row>
    <row r="3541" spans="1:11" x14ac:dyDescent="0.3">
      <c r="A3541" s="1" t="s">
        <v>38</v>
      </c>
      <c r="B3541" s="2">
        <v>46095</v>
      </c>
      <c r="C3541" s="1" t="s">
        <v>39</v>
      </c>
      <c r="D3541" s="1" t="s">
        <v>12</v>
      </c>
      <c r="E3541" s="1" t="s">
        <v>27</v>
      </c>
      <c r="F3541" s="1">
        <v>39114.239999999998</v>
      </c>
      <c r="G3541" s="1" t="s">
        <v>14</v>
      </c>
      <c r="H3541" s="2">
        <v>46097</v>
      </c>
      <c r="I3541" s="1" t="s">
        <v>15</v>
      </c>
      <c r="J3541" s="1">
        <v>10.4</v>
      </c>
      <c r="K3541" s="1">
        <f>COUNTIF(A:A,bank_processed_transactions[[#This Row],[transaction_id]])</f>
        <v>1</v>
      </c>
    </row>
    <row r="3542" spans="1:11" x14ac:dyDescent="0.3">
      <c r="A3542" s="1" t="s">
        <v>3622</v>
      </c>
      <c r="B3542" s="2">
        <v>46036</v>
      </c>
      <c r="C3542" s="1" t="s">
        <v>120</v>
      </c>
      <c r="D3542" s="1" t="s">
        <v>18</v>
      </c>
      <c r="E3542" s="1" t="s">
        <v>21</v>
      </c>
      <c r="F3542" s="1">
        <v>4568.41</v>
      </c>
      <c r="G3542" s="1" t="s">
        <v>14</v>
      </c>
      <c r="H3542" s="2">
        <v>46037</v>
      </c>
      <c r="I3542" s="1" t="s">
        <v>28</v>
      </c>
      <c r="J3542" s="1">
        <v>40.1</v>
      </c>
      <c r="K3542" s="1">
        <f>COUNTIF(A:A,bank_processed_transactions[[#This Row],[transaction_id]])</f>
        <v>1</v>
      </c>
    </row>
    <row r="3543" spans="1:11" x14ac:dyDescent="0.3">
      <c r="A3543" s="1" t="s">
        <v>4156</v>
      </c>
      <c r="B3543" s="2">
        <v>46079</v>
      </c>
      <c r="C3543" s="1" t="s">
        <v>376</v>
      </c>
      <c r="D3543" s="1" t="s">
        <v>46</v>
      </c>
      <c r="E3543" s="1" t="s">
        <v>27</v>
      </c>
      <c r="F3543" s="1">
        <v>14645.09</v>
      </c>
      <c r="G3543" s="1" t="s">
        <v>89</v>
      </c>
      <c r="H3543" s="2">
        <v>46081</v>
      </c>
      <c r="I3543" s="1" t="s">
        <v>22</v>
      </c>
      <c r="J3543" s="1">
        <v>19.2</v>
      </c>
      <c r="K3543" s="1">
        <f>COUNTIF(A:A,bank_processed_transactions[[#This Row],[transaction_id]])</f>
        <v>1</v>
      </c>
    </row>
    <row r="3544" spans="1:11" x14ac:dyDescent="0.3">
      <c r="A3544" s="1" t="s">
        <v>710</v>
      </c>
      <c r="B3544" s="2">
        <v>46084</v>
      </c>
      <c r="C3544" s="1" t="s">
        <v>484</v>
      </c>
      <c r="D3544" s="1" t="s">
        <v>66</v>
      </c>
      <c r="E3544" s="1" t="s">
        <v>13</v>
      </c>
      <c r="F3544" s="1">
        <v>2733.99</v>
      </c>
      <c r="G3544" s="1" t="s">
        <v>14</v>
      </c>
      <c r="H3544" s="2">
        <v>46086</v>
      </c>
      <c r="I3544" s="1" t="s">
        <v>15</v>
      </c>
      <c r="J3544" s="1">
        <v>11.6</v>
      </c>
      <c r="K3544" s="1">
        <f>COUNTIF(A:A,bank_processed_transactions[[#This Row],[transaction_id]])</f>
        <v>1</v>
      </c>
    </row>
    <row r="3545" spans="1:11" x14ac:dyDescent="0.3">
      <c r="A3545" s="1" t="s">
        <v>4303</v>
      </c>
      <c r="B3545" s="2">
        <v>46053</v>
      </c>
      <c r="C3545" s="1" t="s">
        <v>1655</v>
      </c>
      <c r="D3545" s="1" t="s">
        <v>12</v>
      </c>
      <c r="E3545" s="1" t="s">
        <v>21</v>
      </c>
      <c r="F3545" s="1">
        <v>12192.77</v>
      </c>
      <c r="G3545" s="1" t="s">
        <v>14</v>
      </c>
      <c r="H3545" s="2">
        <v>46053</v>
      </c>
      <c r="I3545" s="1" t="s">
        <v>15</v>
      </c>
      <c r="J3545" s="1">
        <v>3.6</v>
      </c>
      <c r="K3545" s="1">
        <f>COUNTIF(A:A,bank_processed_transactions[[#This Row],[transaction_id]])</f>
        <v>1</v>
      </c>
    </row>
    <row r="3546" spans="1:11" x14ac:dyDescent="0.3">
      <c r="A3546" s="1" t="s">
        <v>4131</v>
      </c>
      <c r="B3546" s="2">
        <v>46072</v>
      </c>
      <c r="C3546" s="1" t="s">
        <v>284</v>
      </c>
      <c r="D3546" s="1" t="s">
        <v>35</v>
      </c>
      <c r="E3546" s="1" t="s">
        <v>27</v>
      </c>
      <c r="F3546" s="1">
        <v>11707.24</v>
      </c>
      <c r="G3546" s="1" t="s">
        <v>14</v>
      </c>
      <c r="H3546" s="2">
        <v>46075</v>
      </c>
      <c r="I3546" s="1" t="s">
        <v>22</v>
      </c>
      <c r="J3546" s="1">
        <v>10</v>
      </c>
      <c r="K3546" s="1">
        <f>COUNTIF(A:A,bank_processed_transactions[[#This Row],[transaction_id]])</f>
        <v>1</v>
      </c>
    </row>
    <row r="3547" spans="1:11" x14ac:dyDescent="0.3">
      <c r="A3547" s="1" t="s">
        <v>3756</v>
      </c>
      <c r="B3547" s="2">
        <v>46051</v>
      </c>
      <c r="C3547" s="1" t="s">
        <v>382</v>
      </c>
      <c r="D3547" s="1" t="s">
        <v>66</v>
      </c>
      <c r="E3547" s="1" t="s">
        <v>13</v>
      </c>
      <c r="F3547" s="1">
        <v>8122.29</v>
      </c>
      <c r="G3547" s="1" t="s">
        <v>14</v>
      </c>
      <c r="H3547" s="2">
        <v>46051</v>
      </c>
      <c r="I3547" s="1" t="s">
        <v>28</v>
      </c>
      <c r="J3547" s="1">
        <v>7.7</v>
      </c>
      <c r="K3547" s="1">
        <f>COUNTIF(A:A,bank_processed_transactions[[#This Row],[transaction_id]])</f>
        <v>1</v>
      </c>
    </row>
    <row r="3548" spans="1:11" x14ac:dyDescent="0.3">
      <c r="A3548" s="1" t="s">
        <v>3720</v>
      </c>
      <c r="B3548" s="2">
        <v>46039</v>
      </c>
      <c r="C3548" s="1" t="s">
        <v>205</v>
      </c>
      <c r="D3548" s="1" t="s">
        <v>12</v>
      </c>
      <c r="E3548" s="1" t="s">
        <v>13</v>
      </c>
      <c r="F3548" s="1">
        <v>9824.76</v>
      </c>
      <c r="G3548" s="1" t="s">
        <v>14</v>
      </c>
      <c r="H3548" s="2">
        <v>46042</v>
      </c>
      <c r="I3548" s="1" t="s">
        <v>28</v>
      </c>
      <c r="J3548" s="1">
        <v>35.9</v>
      </c>
      <c r="K3548" s="1">
        <f>COUNTIF(A:A,bank_processed_transactions[[#This Row],[transaction_id]])</f>
        <v>1</v>
      </c>
    </row>
    <row r="3549" spans="1:11" x14ac:dyDescent="0.3">
      <c r="A3549" s="1" t="s">
        <v>4236</v>
      </c>
      <c r="B3549" s="2">
        <v>46040</v>
      </c>
      <c r="C3549" s="1" t="s">
        <v>1155</v>
      </c>
      <c r="D3549" s="1" t="s">
        <v>18</v>
      </c>
      <c r="E3549" s="1" t="s">
        <v>55</v>
      </c>
      <c r="F3549" s="1">
        <v>3523.5</v>
      </c>
      <c r="G3549" s="1" t="s">
        <v>14</v>
      </c>
      <c r="H3549" s="2">
        <v>46043</v>
      </c>
      <c r="I3549" s="1" t="s">
        <v>15</v>
      </c>
      <c r="J3549" s="1">
        <v>8.6999999999999993</v>
      </c>
      <c r="K3549" s="1">
        <f>COUNTIF(A:A,bank_processed_transactions[[#This Row],[transaction_id]])</f>
        <v>1</v>
      </c>
    </row>
    <row r="3550" spans="1:11" x14ac:dyDescent="0.3">
      <c r="A3550" s="1" t="s">
        <v>4771</v>
      </c>
      <c r="B3550" s="2">
        <v>46092</v>
      </c>
      <c r="C3550" s="1" t="s">
        <v>4772</v>
      </c>
      <c r="D3550" s="1" t="s">
        <v>35</v>
      </c>
      <c r="E3550" s="1" t="s">
        <v>55</v>
      </c>
      <c r="F3550" s="1">
        <v>2157.37</v>
      </c>
      <c r="G3550" s="1" t="s">
        <v>14</v>
      </c>
      <c r="H3550" s="2">
        <v>46092</v>
      </c>
      <c r="I3550" s="1" t="s">
        <v>15</v>
      </c>
      <c r="J3550" s="1">
        <v>38.299999999999997</v>
      </c>
      <c r="K3550" s="1">
        <f>COUNTIF(A:A,bank_processed_transactions[[#This Row],[transaction_id]])</f>
        <v>1</v>
      </c>
    </row>
    <row r="3551" spans="1:11" x14ac:dyDescent="0.3">
      <c r="A3551" s="1" t="s">
        <v>4435</v>
      </c>
      <c r="B3551" s="2">
        <v>46059</v>
      </c>
      <c r="C3551" s="1" t="s">
        <v>2328</v>
      </c>
      <c r="D3551" s="1" t="s">
        <v>18</v>
      </c>
      <c r="E3551" s="1" t="s">
        <v>13</v>
      </c>
      <c r="F3551" s="1">
        <v>8243.4599999999991</v>
      </c>
      <c r="G3551" s="1" t="s">
        <v>14</v>
      </c>
      <c r="H3551" s="2">
        <v>46060</v>
      </c>
      <c r="I3551" s="1" t="s">
        <v>15</v>
      </c>
      <c r="J3551" s="1">
        <v>51.6</v>
      </c>
      <c r="K3551" s="1">
        <f>COUNTIF(A:A,bank_processed_transactions[[#This Row],[transaction_id]])</f>
        <v>1</v>
      </c>
    </row>
    <row r="3552" spans="1:11" x14ac:dyDescent="0.3">
      <c r="A3552" s="1" t="s">
        <v>3341</v>
      </c>
      <c r="B3552" s="2">
        <v>46036</v>
      </c>
      <c r="C3552" s="1" t="s">
        <v>1598</v>
      </c>
      <c r="D3552" s="1" t="s">
        <v>35</v>
      </c>
      <c r="E3552" s="1" t="s">
        <v>21</v>
      </c>
      <c r="F3552" s="1">
        <v>679.36</v>
      </c>
      <c r="G3552" s="1" t="s">
        <v>14</v>
      </c>
      <c r="H3552" s="2">
        <v>46036</v>
      </c>
      <c r="I3552" s="1" t="s">
        <v>15</v>
      </c>
      <c r="J3552" s="1">
        <v>38.799999999999997</v>
      </c>
      <c r="K3552" s="1">
        <f>COUNTIF(A:A,bank_processed_transactions[[#This Row],[transaction_id]])</f>
        <v>1</v>
      </c>
    </row>
    <row r="3553" spans="1:11" x14ac:dyDescent="0.3">
      <c r="A3553" s="1" t="s">
        <v>2576</v>
      </c>
      <c r="B3553" s="2">
        <v>46025</v>
      </c>
      <c r="C3553" s="1" t="s">
        <v>417</v>
      </c>
      <c r="D3553" s="1" t="s">
        <v>35</v>
      </c>
      <c r="E3553" s="1" t="s">
        <v>27</v>
      </c>
      <c r="F3553" s="1">
        <v>3616.02</v>
      </c>
      <c r="G3553" s="1" t="s">
        <v>14</v>
      </c>
      <c r="H3553" s="2">
        <v>46025</v>
      </c>
      <c r="I3553" s="1" t="s">
        <v>15</v>
      </c>
      <c r="J3553" s="1">
        <v>29.2</v>
      </c>
      <c r="K3553" s="1">
        <f>COUNTIF(A:A,bank_processed_transactions[[#This Row],[transaction_id]])</f>
        <v>1</v>
      </c>
    </row>
    <row r="3554" spans="1:11" x14ac:dyDescent="0.3">
      <c r="A3554" s="1" t="s">
        <v>819</v>
      </c>
      <c r="B3554" s="2">
        <v>46046</v>
      </c>
      <c r="C3554" s="1" t="s">
        <v>364</v>
      </c>
      <c r="D3554" s="1" t="s">
        <v>18</v>
      </c>
      <c r="E3554" s="1" t="s">
        <v>13</v>
      </c>
      <c r="F3554" s="1">
        <v>2888.27</v>
      </c>
      <c r="G3554" s="1" t="s">
        <v>14</v>
      </c>
      <c r="H3554" s="2">
        <v>46049</v>
      </c>
      <c r="I3554" s="1" t="s">
        <v>15</v>
      </c>
      <c r="J3554" s="1">
        <v>39</v>
      </c>
      <c r="K3554" s="1">
        <f>COUNTIF(A:A,bank_processed_transactions[[#This Row],[transaction_id]])</f>
        <v>1</v>
      </c>
    </row>
    <row r="3555" spans="1:11" x14ac:dyDescent="0.3">
      <c r="A3555" s="1" t="s">
        <v>2670</v>
      </c>
      <c r="B3555" s="2">
        <v>46042</v>
      </c>
      <c r="C3555" s="1" t="s">
        <v>2671</v>
      </c>
      <c r="D3555" s="1" t="s">
        <v>18</v>
      </c>
      <c r="E3555" s="1" t="s">
        <v>27</v>
      </c>
      <c r="F3555" s="1">
        <v>754.09</v>
      </c>
      <c r="G3555" s="1" t="s">
        <v>14</v>
      </c>
      <c r="H3555" s="2">
        <v>46043</v>
      </c>
      <c r="I3555" s="1" t="s">
        <v>28</v>
      </c>
      <c r="J3555" s="1">
        <v>21.6</v>
      </c>
      <c r="K3555" s="1">
        <f>COUNTIF(A:A,bank_processed_transactions[[#This Row],[transaction_id]])</f>
        <v>1</v>
      </c>
    </row>
    <row r="3556" spans="1:11" x14ac:dyDescent="0.3">
      <c r="A3556" s="1" t="s">
        <v>1921</v>
      </c>
      <c r="B3556" s="2">
        <v>46069</v>
      </c>
      <c r="C3556" s="1" t="s">
        <v>796</v>
      </c>
      <c r="D3556" s="1" t="s">
        <v>18</v>
      </c>
      <c r="E3556" s="1" t="s">
        <v>13</v>
      </c>
      <c r="F3556" s="1">
        <v>2013.44</v>
      </c>
      <c r="G3556" s="1" t="s">
        <v>94</v>
      </c>
      <c r="H3556" s="2">
        <v>46072</v>
      </c>
      <c r="I3556" s="1" t="s">
        <v>15</v>
      </c>
      <c r="J3556" s="1">
        <v>7.5</v>
      </c>
      <c r="K3556" s="1">
        <f>COUNTIF(A:A,bank_processed_transactions[[#This Row],[transaction_id]])</f>
        <v>1</v>
      </c>
    </row>
    <row r="3557" spans="1:11" x14ac:dyDescent="0.3">
      <c r="A3557" s="1" t="s">
        <v>2706</v>
      </c>
      <c r="B3557" s="2">
        <v>46097</v>
      </c>
      <c r="C3557" s="1" t="s">
        <v>1328</v>
      </c>
      <c r="D3557" s="1" t="s">
        <v>66</v>
      </c>
      <c r="E3557" s="1" t="s">
        <v>13</v>
      </c>
      <c r="F3557" s="1">
        <v>10744.67</v>
      </c>
      <c r="G3557" s="1" t="s">
        <v>14</v>
      </c>
      <c r="H3557" s="2">
        <v>46100</v>
      </c>
      <c r="I3557" s="1" t="s">
        <v>15</v>
      </c>
      <c r="J3557" s="1">
        <v>16.600000000000001</v>
      </c>
      <c r="K3557" s="1">
        <f>COUNTIF(A:A,bank_processed_transactions[[#This Row],[transaction_id]])</f>
        <v>1</v>
      </c>
    </row>
    <row r="3558" spans="1:11" x14ac:dyDescent="0.3">
      <c r="A3558" s="1" t="s">
        <v>1411</v>
      </c>
      <c r="B3558" s="2">
        <v>46111</v>
      </c>
      <c r="C3558" s="1" t="s">
        <v>903</v>
      </c>
      <c r="D3558" s="1" t="s">
        <v>12</v>
      </c>
      <c r="E3558" s="1" t="s">
        <v>55</v>
      </c>
      <c r="F3558" s="1">
        <v>4056.53</v>
      </c>
      <c r="G3558" s="1" t="s">
        <v>14</v>
      </c>
      <c r="H3558" s="2">
        <v>46111</v>
      </c>
      <c r="I3558" s="1" t="s">
        <v>28</v>
      </c>
      <c r="J3558" s="1">
        <v>51.4</v>
      </c>
      <c r="K3558" s="1">
        <f>COUNTIF(A:A,bank_processed_transactions[[#This Row],[transaction_id]])</f>
        <v>1</v>
      </c>
    </row>
    <row r="3559" spans="1:11" x14ac:dyDescent="0.3">
      <c r="A3559" s="1" t="s">
        <v>3888</v>
      </c>
      <c r="B3559" s="2">
        <v>46027</v>
      </c>
      <c r="C3559" s="1" t="s">
        <v>145</v>
      </c>
      <c r="D3559" s="1" t="s">
        <v>66</v>
      </c>
      <c r="E3559" s="1" t="s">
        <v>13</v>
      </c>
      <c r="F3559" s="1">
        <v>14269.14</v>
      </c>
      <c r="G3559" s="1" t="s">
        <v>94</v>
      </c>
      <c r="H3559" s="2">
        <v>46029</v>
      </c>
      <c r="I3559" s="1" t="s">
        <v>28</v>
      </c>
      <c r="J3559" s="1">
        <v>54.1</v>
      </c>
      <c r="K3559" s="1">
        <f>COUNTIF(A:A,bank_processed_transactions[[#This Row],[transaction_id]])</f>
        <v>1</v>
      </c>
    </row>
    <row r="3560" spans="1:11" x14ac:dyDescent="0.3">
      <c r="A3560" s="1" t="s">
        <v>708</v>
      </c>
      <c r="B3560" s="2">
        <v>46070</v>
      </c>
      <c r="C3560" s="1" t="s">
        <v>709</v>
      </c>
      <c r="D3560" s="1" t="s">
        <v>12</v>
      </c>
      <c r="E3560" s="1" t="s">
        <v>13</v>
      </c>
      <c r="F3560" s="1">
        <v>3477.46</v>
      </c>
      <c r="G3560" s="1" t="s">
        <v>14</v>
      </c>
      <c r="H3560" s="2">
        <v>46072</v>
      </c>
      <c r="I3560" s="1" t="s">
        <v>22</v>
      </c>
      <c r="J3560" s="1">
        <v>29.6</v>
      </c>
      <c r="K3560" s="1">
        <f>COUNTIF(A:A,bank_processed_transactions[[#This Row],[transaction_id]])</f>
        <v>1</v>
      </c>
    </row>
    <row r="3561" spans="1:11" x14ac:dyDescent="0.3">
      <c r="A3561" s="1" t="s">
        <v>3098</v>
      </c>
      <c r="B3561" s="2">
        <v>46108</v>
      </c>
      <c r="C3561" s="1" t="s">
        <v>784</v>
      </c>
      <c r="D3561" s="1" t="s">
        <v>12</v>
      </c>
      <c r="E3561" s="1" t="s">
        <v>21</v>
      </c>
      <c r="F3561" s="1">
        <v>1566.87</v>
      </c>
      <c r="G3561" s="1" t="s">
        <v>14</v>
      </c>
      <c r="H3561" s="2">
        <v>46108</v>
      </c>
      <c r="I3561" s="1" t="s">
        <v>22</v>
      </c>
      <c r="J3561" s="1">
        <v>18.7</v>
      </c>
      <c r="K3561" s="1">
        <f>COUNTIF(A:A,bank_processed_transactions[[#This Row],[transaction_id]])</f>
        <v>1</v>
      </c>
    </row>
    <row r="3562" spans="1:11" x14ac:dyDescent="0.3">
      <c r="A3562" s="1" t="s">
        <v>2804</v>
      </c>
      <c r="B3562" s="2">
        <v>46039</v>
      </c>
      <c r="C3562" s="1" t="s">
        <v>243</v>
      </c>
      <c r="D3562" s="1" t="s">
        <v>66</v>
      </c>
      <c r="E3562" s="1" t="s">
        <v>55</v>
      </c>
      <c r="F3562" s="1">
        <v>2976.07</v>
      </c>
      <c r="G3562" s="1" t="s">
        <v>14</v>
      </c>
      <c r="H3562" s="2">
        <v>46041</v>
      </c>
      <c r="I3562" s="1" t="s">
        <v>22</v>
      </c>
      <c r="J3562" s="1">
        <v>8.9</v>
      </c>
      <c r="K3562" s="1">
        <f>COUNTIF(A:A,bank_processed_transactions[[#This Row],[transaction_id]])</f>
        <v>1</v>
      </c>
    </row>
    <row r="3563" spans="1:11" x14ac:dyDescent="0.3">
      <c r="A3563" s="1" t="s">
        <v>4487</v>
      </c>
      <c r="B3563" s="2">
        <v>46092</v>
      </c>
      <c r="C3563" s="1" t="s">
        <v>2432</v>
      </c>
      <c r="D3563" s="1" t="s">
        <v>66</v>
      </c>
      <c r="E3563" s="1" t="s">
        <v>13</v>
      </c>
      <c r="F3563" s="1">
        <v>2740.38</v>
      </c>
      <c r="G3563" s="1" t="s">
        <v>94</v>
      </c>
      <c r="H3563" s="2">
        <v>46092</v>
      </c>
      <c r="I3563" s="1" t="s">
        <v>22</v>
      </c>
      <c r="J3563" s="1">
        <v>47.2</v>
      </c>
      <c r="K3563" s="1">
        <f>COUNTIF(A:A,bank_processed_transactions[[#This Row],[transaction_id]])</f>
        <v>1</v>
      </c>
    </row>
    <row r="3564" spans="1:11" x14ac:dyDescent="0.3">
      <c r="A3564" s="1" t="s">
        <v>4730</v>
      </c>
      <c r="B3564" s="2">
        <v>46075</v>
      </c>
      <c r="C3564" s="1" t="s">
        <v>70</v>
      </c>
      <c r="D3564" s="1" t="s">
        <v>66</v>
      </c>
      <c r="E3564" s="1" t="s">
        <v>27</v>
      </c>
      <c r="F3564" s="1">
        <v>14346.73</v>
      </c>
      <c r="G3564" s="1" t="s">
        <v>14</v>
      </c>
      <c r="H3564" s="2">
        <v>46077</v>
      </c>
      <c r="I3564" s="1" t="s">
        <v>22</v>
      </c>
      <c r="J3564" s="1">
        <v>13.2</v>
      </c>
      <c r="K3564" s="1">
        <f>COUNTIF(A:A,bank_processed_transactions[[#This Row],[transaction_id]])</f>
        <v>1</v>
      </c>
    </row>
    <row r="3565" spans="1:11" x14ac:dyDescent="0.3">
      <c r="A3565" s="1" t="s">
        <v>3146</v>
      </c>
      <c r="B3565" s="2">
        <v>46032</v>
      </c>
      <c r="C3565" s="1" t="s">
        <v>391</v>
      </c>
      <c r="D3565" s="1" t="s">
        <v>46</v>
      </c>
      <c r="E3565" s="1" t="s">
        <v>13</v>
      </c>
      <c r="F3565" s="1">
        <v>7545.69</v>
      </c>
      <c r="G3565" s="1" t="s">
        <v>14</v>
      </c>
      <c r="H3565" s="2">
        <v>46034</v>
      </c>
      <c r="I3565" s="1" t="s">
        <v>15</v>
      </c>
      <c r="J3565" s="1">
        <v>7.5</v>
      </c>
      <c r="K3565" s="1">
        <f>COUNTIF(A:A,bank_processed_transactions[[#This Row],[transaction_id]])</f>
        <v>1</v>
      </c>
    </row>
    <row r="3566" spans="1:11" x14ac:dyDescent="0.3">
      <c r="A3566" s="1" t="s">
        <v>4477</v>
      </c>
      <c r="B3566" s="2">
        <v>46102</v>
      </c>
      <c r="C3566" s="1" t="s">
        <v>896</v>
      </c>
      <c r="D3566" s="1" t="s">
        <v>12</v>
      </c>
      <c r="E3566" s="1" t="s">
        <v>13</v>
      </c>
      <c r="F3566" s="1">
        <v>1570.85</v>
      </c>
      <c r="G3566" s="1" t="s">
        <v>14</v>
      </c>
      <c r="H3566" s="2">
        <v>46102</v>
      </c>
      <c r="I3566" s="1" t="s">
        <v>15</v>
      </c>
      <c r="J3566" s="1">
        <v>38.6</v>
      </c>
      <c r="K3566" s="1">
        <f>COUNTIF(A:A,bank_processed_transactions[[#This Row],[transaction_id]])</f>
        <v>1</v>
      </c>
    </row>
    <row r="3567" spans="1:11" x14ac:dyDescent="0.3">
      <c r="A3567" s="1" t="s">
        <v>1956</v>
      </c>
      <c r="B3567" s="2">
        <v>46030</v>
      </c>
      <c r="C3567" s="1" t="s">
        <v>1568</v>
      </c>
      <c r="D3567" s="1" t="s">
        <v>18</v>
      </c>
      <c r="E3567" s="1" t="s">
        <v>21</v>
      </c>
      <c r="F3567" s="1">
        <v>202.45</v>
      </c>
      <c r="G3567" s="1" t="s">
        <v>94</v>
      </c>
      <c r="H3567" s="2">
        <v>46031</v>
      </c>
      <c r="I3567" s="1" t="s">
        <v>15</v>
      </c>
      <c r="J3567" s="1">
        <v>16.8</v>
      </c>
      <c r="K3567" s="1">
        <f>COUNTIF(A:A,bank_processed_transactions[[#This Row],[transaction_id]])</f>
        <v>1</v>
      </c>
    </row>
    <row r="3568" spans="1:11" x14ac:dyDescent="0.3">
      <c r="A3568" s="1" t="s">
        <v>4213</v>
      </c>
      <c r="B3568" s="2">
        <v>46107</v>
      </c>
      <c r="C3568" s="1" t="s">
        <v>2632</v>
      </c>
      <c r="D3568" s="1" t="s">
        <v>18</v>
      </c>
      <c r="E3568" s="1" t="s">
        <v>21</v>
      </c>
      <c r="F3568" s="1">
        <v>1906.33</v>
      </c>
      <c r="G3568" s="1" t="s">
        <v>14</v>
      </c>
      <c r="H3568" s="2">
        <v>46107</v>
      </c>
      <c r="I3568" s="1" t="s">
        <v>15</v>
      </c>
      <c r="J3568" s="1">
        <v>50.6</v>
      </c>
      <c r="K3568" s="1">
        <f>COUNTIF(A:A,bank_processed_transactions[[#This Row],[transaction_id]])</f>
        <v>1</v>
      </c>
    </row>
    <row r="3569" spans="1:11" x14ac:dyDescent="0.3">
      <c r="A3569" s="1" t="s">
        <v>1081</v>
      </c>
      <c r="B3569" s="2">
        <v>46059</v>
      </c>
      <c r="C3569" s="1" t="s">
        <v>1082</v>
      </c>
      <c r="D3569" s="1" t="s">
        <v>12</v>
      </c>
      <c r="E3569" s="1" t="s">
        <v>55</v>
      </c>
      <c r="F3569" s="1">
        <v>3476.18</v>
      </c>
      <c r="G3569" s="1" t="s">
        <v>14</v>
      </c>
      <c r="H3569" s="2">
        <v>46060</v>
      </c>
      <c r="I3569" s="1" t="s">
        <v>28</v>
      </c>
      <c r="J3569" s="1">
        <v>22.2</v>
      </c>
      <c r="K3569" s="1">
        <f>COUNTIF(A:A,bank_processed_transactions[[#This Row],[transaction_id]])</f>
        <v>1</v>
      </c>
    </row>
    <row r="3570" spans="1:11" x14ac:dyDescent="0.3">
      <c r="A3570" s="1" t="s">
        <v>377</v>
      </c>
      <c r="B3570" s="2">
        <v>46048</v>
      </c>
      <c r="C3570" s="1" t="s">
        <v>378</v>
      </c>
      <c r="D3570" s="1" t="s">
        <v>12</v>
      </c>
      <c r="E3570" s="1" t="s">
        <v>27</v>
      </c>
      <c r="F3570" s="1">
        <v>13890.8</v>
      </c>
      <c r="G3570" s="1" t="s">
        <v>89</v>
      </c>
      <c r="H3570" s="2">
        <v>46048</v>
      </c>
      <c r="I3570" s="1" t="s">
        <v>15</v>
      </c>
      <c r="J3570" s="1">
        <v>32.799999999999997</v>
      </c>
      <c r="K3570" s="1">
        <f>COUNTIF(A:A,bank_processed_transactions[[#This Row],[transaction_id]])</f>
        <v>1</v>
      </c>
    </row>
    <row r="3571" spans="1:11" x14ac:dyDescent="0.3">
      <c r="A3571" s="1" t="s">
        <v>1920</v>
      </c>
      <c r="B3571" s="2">
        <v>46065</v>
      </c>
      <c r="C3571" s="1" t="s">
        <v>294</v>
      </c>
      <c r="D3571" s="1" t="s">
        <v>12</v>
      </c>
      <c r="E3571" s="1" t="s">
        <v>21</v>
      </c>
      <c r="F3571" s="1">
        <v>4205.87</v>
      </c>
      <c r="G3571" s="1" t="s">
        <v>14</v>
      </c>
      <c r="H3571" s="2">
        <v>46066</v>
      </c>
      <c r="I3571" s="1" t="s">
        <v>15</v>
      </c>
      <c r="J3571" s="1">
        <v>21.8</v>
      </c>
      <c r="K3571" s="1">
        <f>COUNTIF(A:A,bank_processed_transactions[[#This Row],[transaction_id]])</f>
        <v>1</v>
      </c>
    </row>
    <row r="3572" spans="1:11" x14ac:dyDescent="0.3">
      <c r="A3572" s="1" t="s">
        <v>1373</v>
      </c>
      <c r="B3572" s="2">
        <v>46073</v>
      </c>
      <c r="C3572" s="1" t="s">
        <v>1374</v>
      </c>
      <c r="D3572" s="1" t="s">
        <v>18</v>
      </c>
      <c r="E3572" s="1" t="s">
        <v>27</v>
      </c>
      <c r="F3572" s="1">
        <v>1434.29</v>
      </c>
      <c r="G3572" s="1" t="s">
        <v>14</v>
      </c>
      <c r="H3572" s="2">
        <v>46073</v>
      </c>
      <c r="I3572" s="1" t="s">
        <v>28</v>
      </c>
      <c r="J3572" s="1">
        <v>27.8</v>
      </c>
      <c r="K3572" s="1">
        <f>COUNTIF(A:A,bank_processed_transactions[[#This Row],[transaction_id]])</f>
        <v>1</v>
      </c>
    </row>
    <row r="3573" spans="1:11" x14ac:dyDescent="0.3">
      <c r="A3573" s="1" t="s">
        <v>1308</v>
      </c>
      <c r="B3573" s="2">
        <v>46096</v>
      </c>
      <c r="C3573" s="1" t="s">
        <v>65</v>
      </c>
      <c r="D3573" s="1" t="s">
        <v>12</v>
      </c>
      <c r="E3573" s="1" t="s">
        <v>21</v>
      </c>
      <c r="F3573" s="1">
        <v>13641.72</v>
      </c>
      <c r="G3573" s="1" t="s">
        <v>14</v>
      </c>
      <c r="H3573" s="2">
        <v>46097</v>
      </c>
      <c r="I3573" s="1" t="s">
        <v>15</v>
      </c>
      <c r="J3573" s="1">
        <v>54.1</v>
      </c>
      <c r="K3573" s="1">
        <f>COUNTIF(A:A,bank_processed_transactions[[#This Row],[transaction_id]])</f>
        <v>1</v>
      </c>
    </row>
    <row r="3574" spans="1:11" x14ac:dyDescent="0.3">
      <c r="A3574" s="1" t="s">
        <v>825</v>
      </c>
      <c r="B3574" s="2">
        <v>46035</v>
      </c>
      <c r="C3574" s="1" t="s">
        <v>163</v>
      </c>
      <c r="D3574" s="1" t="s">
        <v>18</v>
      </c>
      <c r="E3574" s="1" t="s">
        <v>13</v>
      </c>
      <c r="F3574" s="1">
        <v>1626.94</v>
      </c>
      <c r="G3574" s="1" t="s">
        <v>14</v>
      </c>
      <c r="H3574" s="2">
        <v>46038</v>
      </c>
      <c r="I3574" s="1" t="s">
        <v>15</v>
      </c>
      <c r="J3574" s="1">
        <v>9</v>
      </c>
      <c r="K3574" s="1">
        <f>COUNTIF(A:A,bank_processed_transactions[[#This Row],[transaction_id]])</f>
        <v>1</v>
      </c>
    </row>
    <row r="3575" spans="1:11" x14ac:dyDescent="0.3">
      <c r="A3575" s="1" t="s">
        <v>3917</v>
      </c>
      <c r="B3575" s="2">
        <v>46108</v>
      </c>
      <c r="C3575" s="1" t="s">
        <v>1918</v>
      </c>
      <c r="D3575" s="1" t="s">
        <v>12</v>
      </c>
      <c r="E3575" s="1" t="s">
        <v>13</v>
      </c>
      <c r="F3575" s="1">
        <v>1353.17</v>
      </c>
      <c r="G3575" s="1" t="s">
        <v>14</v>
      </c>
      <c r="H3575" s="2">
        <v>46109</v>
      </c>
      <c r="I3575" s="1" t="s">
        <v>28</v>
      </c>
      <c r="J3575" s="1">
        <v>63.1</v>
      </c>
      <c r="K3575" s="1">
        <f>COUNTIF(A:A,bank_processed_transactions[[#This Row],[transaction_id]])</f>
        <v>1</v>
      </c>
    </row>
    <row r="3576" spans="1:11" x14ac:dyDescent="0.3">
      <c r="A3576" s="1" t="s">
        <v>4703</v>
      </c>
      <c r="B3576" s="2">
        <v>46048</v>
      </c>
      <c r="C3576" s="1" t="s">
        <v>1553</v>
      </c>
      <c r="D3576" s="1" t="s">
        <v>12</v>
      </c>
      <c r="E3576" s="1" t="s">
        <v>55</v>
      </c>
      <c r="F3576" s="1">
        <v>2217.02</v>
      </c>
      <c r="G3576" s="1" t="s">
        <v>94</v>
      </c>
      <c r="H3576" s="2">
        <v>46050</v>
      </c>
      <c r="I3576" s="1" t="s">
        <v>15</v>
      </c>
      <c r="J3576" s="1">
        <v>44.5</v>
      </c>
      <c r="K3576" s="1">
        <f>COUNTIF(A:A,bank_processed_transactions[[#This Row],[transaction_id]])</f>
        <v>1</v>
      </c>
    </row>
    <row r="3577" spans="1:11" x14ac:dyDescent="0.3">
      <c r="A3577" s="1" t="s">
        <v>3310</v>
      </c>
      <c r="B3577" s="2">
        <v>46112</v>
      </c>
      <c r="C3577" s="1" t="s">
        <v>205</v>
      </c>
      <c r="D3577" s="1" t="s">
        <v>66</v>
      </c>
      <c r="E3577" s="1" t="s">
        <v>13</v>
      </c>
      <c r="F3577" s="1">
        <v>844.59</v>
      </c>
      <c r="G3577" s="1" t="s">
        <v>89</v>
      </c>
      <c r="H3577" s="2">
        <v>46113</v>
      </c>
      <c r="I3577" s="1" t="s">
        <v>15</v>
      </c>
      <c r="J3577" s="1">
        <v>10.5</v>
      </c>
      <c r="K3577" s="1">
        <f>COUNTIF(A:A,bank_processed_transactions[[#This Row],[transaction_id]])</f>
        <v>1</v>
      </c>
    </row>
    <row r="3578" spans="1:11" x14ac:dyDescent="0.3">
      <c r="A3578" s="1" t="s">
        <v>893</v>
      </c>
      <c r="B3578" s="2">
        <v>46042</v>
      </c>
      <c r="C3578" s="1" t="s">
        <v>186</v>
      </c>
      <c r="D3578" s="1" t="s">
        <v>12</v>
      </c>
      <c r="E3578" s="1" t="s">
        <v>27</v>
      </c>
      <c r="F3578" s="1">
        <v>1498.33</v>
      </c>
      <c r="G3578" s="1" t="s">
        <v>14</v>
      </c>
      <c r="H3578" s="2">
        <v>46042</v>
      </c>
      <c r="I3578" s="1" t="s">
        <v>22</v>
      </c>
      <c r="J3578" s="1">
        <v>36.200000000000003</v>
      </c>
      <c r="K3578" s="1">
        <f>COUNTIF(A:A,bank_processed_transactions[[#This Row],[transaction_id]])</f>
        <v>1</v>
      </c>
    </row>
    <row r="3579" spans="1:11" x14ac:dyDescent="0.3">
      <c r="A3579" s="1" t="s">
        <v>4066</v>
      </c>
      <c r="B3579" s="2">
        <v>46099</v>
      </c>
      <c r="C3579" s="1" t="s">
        <v>1600</v>
      </c>
      <c r="D3579" s="1" t="s">
        <v>66</v>
      </c>
      <c r="E3579" s="1" t="s">
        <v>27</v>
      </c>
      <c r="F3579" s="1">
        <v>4572.43</v>
      </c>
      <c r="G3579" s="1" t="s">
        <v>14</v>
      </c>
      <c r="H3579" s="2">
        <v>46099</v>
      </c>
      <c r="I3579" s="1" t="s">
        <v>22</v>
      </c>
      <c r="J3579" s="1">
        <v>5.2</v>
      </c>
      <c r="K3579" s="1">
        <f>COUNTIF(A:A,bank_processed_transactions[[#This Row],[transaction_id]])</f>
        <v>1</v>
      </c>
    </row>
    <row r="3580" spans="1:11" x14ac:dyDescent="0.3">
      <c r="A3580" s="1" t="s">
        <v>1024</v>
      </c>
      <c r="B3580" s="2">
        <v>46090</v>
      </c>
      <c r="C3580" s="1" t="s">
        <v>1025</v>
      </c>
      <c r="D3580" s="1" t="s">
        <v>12</v>
      </c>
      <c r="E3580" s="1" t="s">
        <v>27</v>
      </c>
      <c r="F3580" s="1">
        <v>6447.74</v>
      </c>
      <c r="G3580" s="1" t="s">
        <v>14</v>
      </c>
      <c r="H3580" s="2">
        <v>46091</v>
      </c>
      <c r="I3580" s="1" t="s">
        <v>15</v>
      </c>
      <c r="J3580" s="1">
        <v>20.5</v>
      </c>
      <c r="K3580" s="1">
        <f>COUNTIF(A:A,bank_processed_transactions[[#This Row],[transaction_id]])</f>
        <v>1</v>
      </c>
    </row>
    <row r="3581" spans="1:11" x14ac:dyDescent="0.3">
      <c r="A3581" s="1" t="s">
        <v>2690</v>
      </c>
      <c r="B3581" s="2">
        <v>46091</v>
      </c>
      <c r="C3581" s="1" t="s">
        <v>575</v>
      </c>
      <c r="D3581" s="1" t="s">
        <v>12</v>
      </c>
      <c r="E3581" s="1" t="s">
        <v>55</v>
      </c>
      <c r="F3581" s="1">
        <v>7376.92</v>
      </c>
      <c r="G3581" s="1" t="s">
        <v>14</v>
      </c>
      <c r="H3581" s="2">
        <v>46092</v>
      </c>
      <c r="I3581" s="1" t="s">
        <v>15</v>
      </c>
      <c r="J3581" s="1">
        <v>4.7</v>
      </c>
      <c r="K3581" s="1">
        <f>COUNTIF(A:A,bank_processed_transactions[[#This Row],[transaction_id]])</f>
        <v>1</v>
      </c>
    </row>
    <row r="3582" spans="1:11" x14ac:dyDescent="0.3">
      <c r="A3582" s="1" t="s">
        <v>3425</v>
      </c>
      <c r="B3582" s="2">
        <v>46056</v>
      </c>
      <c r="C3582" s="1" t="s">
        <v>615</v>
      </c>
      <c r="D3582" s="1" t="s">
        <v>12</v>
      </c>
      <c r="E3582" s="1" t="s">
        <v>21</v>
      </c>
      <c r="F3582" s="1">
        <v>5855.29</v>
      </c>
      <c r="G3582" s="1" t="s">
        <v>14</v>
      </c>
      <c r="H3582" s="2">
        <v>46056</v>
      </c>
      <c r="I3582" s="1" t="s">
        <v>28</v>
      </c>
      <c r="J3582" s="1">
        <v>29.2</v>
      </c>
      <c r="K3582" s="1">
        <f>COUNTIF(A:A,bank_processed_transactions[[#This Row],[transaction_id]])</f>
        <v>1</v>
      </c>
    </row>
    <row r="3583" spans="1:11" x14ac:dyDescent="0.3">
      <c r="A3583" s="1" t="s">
        <v>1393</v>
      </c>
      <c r="B3583" s="2">
        <v>46092</v>
      </c>
      <c r="C3583" s="1" t="s">
        <v>635</v>
      </c>
      <c r="D3583" s="1" t="s">
        <v>12</v>
      </c>
      <c r="E3583" s="1" t="s">
        <v>13</v>
      </c>
      <c r="F3583" s="1">
        <v>9672.2900000000009</v>
      </c>
      <c r="G3583" s="1" t="s">
        <v>14</v>
      </c>
      <c r="H3583" s="2">
        <v>46092</v>
      </c>
      <c r="I3583" s="1" t="s">
        <v>28</v>
      </c>
      <c r="J3583" s="1">
        <v>34.799999999999997</v>
      </c>
      <c r="K3583" s="1">
        <f>COUNTIF(A:A,bank_processed_transactions[[#This Row],[transaction_id]])</f>
        <v>1</v>
      </c>
    </row>
    <row r="3584" spans="1:11" x14ac:dyDescent="0.3">
      <c r="A3584" s="1" t="s">
        <v>526</v>
      </c>
      <c r="B3584" s="2">
        <v>46053</v>
      </c>
      <c r="C3584" s="1" t="s">
        <v>527</v>
      </c>
      <c r="D3584" s="1" t="s">
        <v>12</v>
      </c>
      <c r="E3584" s="1" t="s">
        <v>21</v>
      </c>
      <c r="F3584" s="1">
        <v>1339.06</v>
      </c>
      <c r="G3584" s="1" t="s">
        <v>14</v>
      </c>
      <c r="H3584" s="2">
        <v>46055</v>
      </c>
      <c r="I3584" s="1" t="s">
        <v>15</v>
      </c>
      <c r="J3584" s="1">
        <v>49.5</v>
      </c>
      <c r="K3584" s="1">
        <f>COUNTIF(A:A,bank_processed_transactions[[#This Row],[transaction_id]])</f>
        <v>1</v>
      </c>
    </row>
    <row r="3585" spans="1:11" x14ac:dyDescent="0.3">
      <c r="A3585" s="1" t="s">
        <v>4571</v>
      </c>
      <c r="B3585" s="2">
        <v>46061</v>
      </c>
      <c r="C3585" s="1" t="s">
        <v>781</v>
      </c>
      <c r="D3585" s="1" t="s">
        <v>66</v>
      </c>
      <c r="E3585" s="1" t="s">
        <v>55</v>
      </c>
      <c r="F3585" s="1">
        <v>1121.6300000000001</v>
      </c>
      <c r="G3585" s="1" t="s">
        <v>14</v>
      </c>
      <c r="H3585" s="2">
        <v>46063</v>
      </c>
      <c r="I3585" s="1" t="s">
        <v>22</v>
      </c>
      <c r="J3585" s="1">
        <v>14.7</v>
      </c>
      <c r="K3585" s="1">
        <f>COUNTIF(A:A,bank_processed_transactions[[#This Row],[transaction_id]])</f>
        <v>1</v>
      </c>
    </row>
    <row r="3586" spans="1:11" x14ac:dyDescent="0.3">
      <c r="A3586" s="1" t="s">
        <v>1219</v>
      </c>
      <c r="B3586" s="2">
        <v>46103</v>
      </c>
      <c r="C3586" s="1" t="s">
        <v>389</v>
      </c>
      <c r="D3586" s="1" t="s">
        <v>35</v>
      </c>
      <c r="E3586" s="1" t="s">
        <v>21</v>
      </c>
      <c r="F3586" s="1">
        <v>1800.12</v>
      </c>
      <c r="G3586" s="1" t="s">
        <v>14</v>
      </c>
      <c r="H3586" s="2">
        <v>46103</v>
      </c>
      <c r="I3586" s="1" t="s">
        <v>28</v>
      </c>
      <c r="J3586" s="1">
        <v>81.3</v>
      </c>
      <c r="K3586" s="1">
        <f>COUNTIF(A:A,bank_processed_transactions[[#This Row],[transaction_id]])</f>
        <v>1</v>
      </c>
    </row>
    <row r="3587" spans="1:11" x14ac:dyDescent="0.3">
      <c r="A3587" s="1" t="s">
        <v>2766</v>
      </c>
      <c r="B3587" s="2">
        <v>46039</v>
      </c>
      <c r="C3587" s="1" t="s">
        <v>2767</v>
      </c>
      <c r="D3587" s="1" t="s">
        <v>66</v>
      </c>
      <c r="E3587" s="1" t="s">
        <v>21</v>
      </c>
      <c r="F3587" s="1">
        <v>3760.42</v>
      </c>
      <c r="G3587" s="1" t="s">
        <v>14</v>
      </c>
      <c r="H3587" s="2">
        <v>46040</v>
      </c>
      <c r="I3587" s="1" t="s">
        <v>22</v>
      </c>
      <c r="J3587" s="1">
        <v>33</v>
      </c>
      <c r="K3587" s="1">
        <f>COUNTIF(A:A,bank_processed_transactions[[#This Row],[transaction_id]])</f>
        <v>1</v>
      </c>
    </row>
    <row r="3588" spans="1:11" x14ac:dyDescent="0.3">
      <c r="A3588" s="1" t="s">
        <v>375</v>
      </c>
      <c r="B3588" s="2">
        <v>46067</v>
      </c>
      <c r="C3588" s="1" t="s">
        <v>376</v>
      </c>
      <c r="D3588" s="1" t="s">
        <v>12</v>
      </c>
      <c r="E3588" s="1" t="s">
        <v>27</v>
      </c>
      <c r="F3588" s="1">
        <v>16853.669999999998</v>
      </c>
      <c r="G3588" s="1" t="s">
        <v>14</v>
      </c>
      <c r="H3588" s="2">
        <v>46070</v>
      </c>
      <c r="I3588" s="1" t="s">
        <v>28</v>
      </c>
      <c r="J3588" s="1">
        <v>36.700000000000003</v>
      </c>
      <c r="K3588" s="1">
        <f>COUNTIF(A:A,bank_processed_transactions[[#This Row],[transaction_id]])</f>
        <v>1</v>
      </c>
    </row>
    <row r="3589" spans="1:11" x14ac:dyDescent="0.3">
      <c r="A3589" s="1" t="s">
        <v>4942</v>
      </c>
      <c r="B3589" s="2">
        <v>46059</v>
      </c>
      <c r="C3589" s="1" t="s">
        <v>522</v>
      </c>
      <c r="D3589" s="1" t="s">
        <v>18</v>
      </c>
      <c r="E3589" s="1" t="s">
        <v>21</v>
      </c>
      <c r="F3589" s="1">
        <v>1305.9100000000001</v>
      </c>
      <c r="G3589" s="1" t="s">
        <v>14</v>
      </c>
      <c r="H3589" s="2">
        <v>46059</v>
      </c>
      <c r="I3589" s="1" t="s">
        <v>28</v>
      </c>
      <c r="J3589" s="1">
        <v>30.1</v>
      </c>
      <c r="K3589" s="1">
        <f>COUNTIF(A:A,bank_processed_transactions[[#This Row],[transaction_id]])</f>
        <v>1</v>
      </c>
    </row>
    <row r="3590" spans="1:11" x14ac:dyDescent="0.3">
      <c r="A3590" s="1" t="s">
        <v>2636</v>
      </c>
      <c r="B3590" s="2">
        <v>46075</v>
      </c>
      <c r="C3590" s="1" t="s">
        <v>1482</v>
      </c>
      <c r="D3590" s="1" t="s">
        <v>12</v>
      </c>
      <c r="E3590" s="1" t="s">
        <v>55</v>
      </c>
      <c r="F3590" s="1">
        <v>28876.06</v>
      </c>
      <c r="G3590" s="1" t="s">
        <v>14</v>
      </c>
      <c r="H3590" s="2">
        <v>46077</v>
      </c>
      <c r="I3590" s="1" t="s">
        <v>15</v>
      </c>
      <c r="J3590" s="1">
        <v>37.299999999999997</v>
      </c>
      <c r="K3590" s="1">
        <f>COUNTIF(A:A,bank_processed_transactions[[#This Row],[transaction_id]])</f>
        <v>1</v>
      </c>
    </row>
    <row r="3591" spans="1:11" x14ac:dyDescent="0.3">
      <c r="A3591" s="1" t="s">
        <v>3064</v>
      </c>
      <c r="B3591" s="2">
        <v>46097</v>
      </c>
      <c r="C3591" s="1" t="s">
        <v>3065</v>
      </c>
      <c r="D3591" s="1" t="s">
        <v>18</v>
      </c>
      <c r="E3591" s="1" t="s">
        <v>13</v>
      </c>
      <c r="F3591" s="1">
        <v>891.38</v>
      </c>
      <c r="G3591" s="1" t="s">
        <v>14</v>
      </c>
      <c r="H3591" s="2">
        <v>46098</v>
      </c>
      <c r="I3591" s="1" t="s">
        <v>15</v>
      </c>
      <c r="J3591" s="1">
        <v>51.2</v>
      </c>
      <c r="K3591" s="1">
        <f>COUNTIF(A:A,bank_processed_transactions[[#This Row],[transaction_id]])</f>
        <v>1</v>
      </c>
    </row>
    <row r="3592" spans="1:11" x14ac:dyDescent="0.3">
      <c r="A3592" s="1" t="s">
        <v>1659</v>
      </c>
      <c r="B3592" s="2">
        <v>46045</v>
      </c>
      <c r="C3592" s="1" t="s">
        <v>489</v>
      </c>
      <c r="D3592" s="1" t="s">
        <v>35</v>
      </c>
      <c r="E3592" s="1" t="s">
        <v>13</v>
      </c>
      <c r="F3592" s="1">
        <v>4191.4399999999996</v>
      </c>
      <c r="G3592" s="1" t="s">
        <v>14</v>
      </c>
      <c r="H3592" s="2">
        <v>46050</v>
      </c>
      <c r="I3592" s="1" t="s">
        <v>15</v>
      </c>
      <c r="J3592" s="1">
        <v>75.900000000000006</v>
      </c>
      <c r="K3592" s="1">
        <f>COUNTIF(A:A,bank_processed_transactions[[#This Row],[transaction_id]])</f>
        <v>1</v>
      </c>
    </row>
    <row r="3593" spans="1:11" x14ac:dyDescent="0.3">
      <c r="A3593" s="1" t="s">
        <v>2274</v>
      </c>
      <c r="B3593" s="2">
        <v>46081</v>
      </c>
      <c r="C3593" s="1" t="s">
        <v>243</v>
      </c>
      <c r="D3593" s="1" t="s">
        <v>12</v>
      </c>
      <c r="E3593" s="1" t="s">
        <v>13</v>
      </c>
      <c r="F3593" s="1">
        <v>4424.72</v>
      </c>
      <c r="G3593" s="1" t="s">
        <v>14</v>
      </c>
      <c r="H3593" s="2">
        <v>46081</v>
      </c>
      <c r="I3593" s="1" t="s">
        <v>28</v>
      </c>
      <c r="J3593" s="1">
        <v>40</v>
      </c>
      <c r="K3593" s="1">
        <f>COUNTIF(A:A,bank_processed_transactions[[#This Row],[transaction_id]])</f>
        <v>1</v>
      </c>
    </row>
    <row r="3594" spans="1:11" x14ac:dyDescent="0.3">
      <c r="A3594" s="1" t="s">
        <v>2763</v>
      </c>
      <c r="B3594" s="2">
        <v>46067</v>
      </c>
      <c r="C3594" s="1" t="s">
        <v>122</v>
      </c>
      <c r="D3594" s="1" t="s">
        <v>66</v>
      </c>
      <c r="E3594" s="1" t="s">
        <v>27</v>
      </c>
      <c r="F3594" s="1">
        <v>8032.34</v>
      </c>
      <c r="G3594" s="1" t="s">
        <v>14</v>
      </c>
      <c r="H3594" s="2">
        <v>46067</v>
      </c>
      <c r="I3594" s="1" t="s">
        <v>15</v>
      </c>
      <c r="J3594" s="1">
        <v>16</v>
      </c>
      <c r="K3594" s="1">
        <f>COUNTIF(A:A,bank_processed_transactions[[#This Row],[transaction_id]])</f>
        <v>1</v>
      </c>
    </row>
    <row r="3595" spans="1:11" x14ac:dyDescent="0.3">
      <c r="A3595" s="1" t="s">
        <v>1682</v>
      </c>
      <c r="B3595" s="2">
        <v>46080</v>
      </c>
      <c r="C3595" s="1" t="s">
        <v>151</v>
      </c>
      <c r="D3595" s="1" t="s">
        <v>12</v>
      </c>
      <c r="E3595" s="1" t="s">
        <v>27</v>
      </c>
      <c r="F3595" s="1">
        <v>149647.4</v>
      </c>
      <c r="G3595" s="1" t="s">
        <v>14</v>
      </c>
      <c r="H3595" s="2">
        <v>46082</v>
      </c>
      <c r="I3595" s="1" t="s">
        <v>28</v>
      </c>
      <c r="J3595" s="1">
        <v>31.7</v>
      </c>
      <c r="K3595" s="1">
        <f>COUNTIF(A:A,bank_processed_transactions[[#This Row],[transaction_id]])</f>
        <v>1</v>
      </c>
    </row>
    <row r="3596" spans="1:11" x14ac:dyDescent="0.3">
      <c r="A3596" s="1" t="s">
        <v>2292</v>
      </c>
      <c r="B3596" s="2">
        <v>46104</v>
      </c>
      <c r="C3596" s="1" t="s">
        <v>1457</v>
      </c>
      <c r="D3596" s="1" t="s">
        <v>18</v>
      </c>
      <c r="E3596" s="1" t="s">
        <v>55</v>
      </c>
      <c r="F3596" s="1">
        <v>1019.38</v>
      </c>
      <c r="G3596" s="1" t="s">
        <v>14</v>
      </c>
      <c r="H3596" s="2">
        <v>46104</v>
      </c>
      <c r="I3596" s="1" t="s">
        <v>15</v>
      </c>
      <c r="J3596" s="1">
        <v>47.7</v>
      </c>
      <c r="K3596" s="1">
        <f>COUNTIF(A:A,bank_processed_transactions[[#This Row],[transaction_id]])</f>
        <v>1</v>
      </c>
    </row>
    <row r="3597" spans="1:11" x14ac:dyDescent="0.3">
      <c r="A3597" s="1" t="s">
        <v>3660</v>
      </c>
      <c r="B3597" s="2">
        <v>46108</v>
      </c>
      <c r="C3597" s="1" t="s">
        <v>30</v>
      </c>
      <c r="D3597" s="1" t="s">
        <v>35</v>
      </c>
      <c r="E3597" s="1" t="s">
        <v>13</v>
      </c>
      <c r="F3597" s="1">
        <v>394.9</v>
      </c>
      <c r="G3597" s="1" t="s">
        <v>14</v>
      </c>
      <c r="H3597" s="2">
        <v>46109</v>
      </c>
      <c r="I3597" s="1" t="s">
        <v>15</v>
      </c>
      <c r="J3597" s="1">
        <v>23</v>
      </c>
      <c r="K3597" s="1">
        <f>COUNTIF(A:A,bank_processed_transactions[[#This Row],[transaction_id]])</f>
        <v>1</v>
      </c>
    </row>
    <row r="3598" spans="1:11" x14ac:dyDescent="0.3">
      <c r="A3598" s="1" t="s">
        <v>3007</v>
      </c>
      <c r="B3598" s="2">
        <v>46110</v>
      </c>
      <c r="C3598" s="1" t="s">
        <v>796</v>
      </c>
      <c r="D3598" s="1" t="s">
        <v>35</v>
      </c>
      <c r="E3598" s="1" t="s">
        <v>55</v>
      </c>
      <c r="F3598" s="1">
        <v>5241.25</v>
      </c>
      <c r="G3598" s="1" t="s">
        <v>14</v>
      </c>
      <c r="H3598" s="2">
        <v>46110</v>
      </c>
      <c r="I3598" s="1" t="s">
        <v>28</v>
      </c>
      <c r="J3598" s="1">
        <v>28.8</v>
      </c>
      <c r="K3598" s="1">
        <f>COUNTIF(A:A,bank_processed_transactions[[#This Row],[transaction_id]])</f>
        <v>1</v>
      </c>
    </row>
    <row r="3599" spans="1:11" x14ac:dyDescent="0.3">
      <c r="A3599" s="1" t="s">
        <v>2162</v>
      </c>
      <c r="B3599" s="2">
        <v>46026</v>
      </c>
      <c r="C3599" s="1" t="s">
        <v>2163</v>
      </c>
      <c r="D3599" s="1" t="s">
        <v>35</v>
      </c>
      <c r="E3599" s="1" t="s">
        <v>21</v>
      </c>
      <c r="F3599" s="1">
        <v>1112.97</v>
      </c>
      <c r="G3599" s="1" t="s">
        <v>14</v>
      </c>
      <c r="H3599" s="2">
        <v>46029</v>
      </c>
      <c r="I3599" s="1" t="s">
        <v>15</v>
      </c>
      <c r="J3599" s="1">
        <v>47.4</v>
      </c>
      <c r="K3599" s="1">
        <f>COUNTIF(A:A,bank_processed_transactions[[#This Row],[transaction_id]])</f>
        <v>1</v>
      </c>
    </row>
    <row r="3600" spans="1:11" x14ac:dyDescent="0.3">
      <c r="A3600" s="1" t="s">
        <v>3316</v>
      </c>
      <c r="B3600" s="2">
        <v>46093</v>
      </c>
      <c r="C3600" s="1" t="s">
        <v>356</v>
      </c>
      <c r="D3600" s="1" t="s">
        <v>46</v>
      </c>
      <c r="E3600" s="1" t="s">
        <v>13</v>
      </c>
      <c r="F3600" s="1">
        <v>420.11</v>
      </c>
      <c r="G3600" s="1" t="s">
        <v>14</v>
      </c>
      <c r="H3600" s="2">
        <v>46098</v>
      </c>
      <c r="I3600" s="1" t="s">
        <v>22</v>
      </c>
      <c r="J3600" s="1">
        <v>9.9</v>
      </c>
      <c r="K3600" s="1">
        <f>COUNTIF(A:A,bank_processed_transactions[[#This Row],[transaction_id]])</f>
        <v>1</v>
      </c>
    </row>
    <row r="3601" spans="1:11" x14ac:dyDescent="0.3">
      <c r="A3601" s="1" t="s">
        <v>4870</v>
      </c>
      <c r="B3601" s="2">
        <v>46086</v>
      </c>
      <c r="C3601" s="1" t="s">
        <v>1143</v>
      </c>
      <c r="D3601" s="1" t="s">
        <v>12</v>
      </c>
      <c r="E3601" s="1" t="s">
        <v>55</v>
      </c>
      <c r="F3601" s="1">
        <v>5009.6000000000004</v>
      </c>
      <c r="G3601" s="1" t="s">
        <v>14</v>
      </c>
      <c r="H3601" s="2">
        <v>46087</v>
      </c>
      <c r="I3601" s="1" t="s">
        <v>15</v>
      </c>
      <c r="J3601" s="1">
        <v>61.3</v>
      </c>
      <c r="K3601" s="1">
        <f>COUNTIF(A:A,bank_processed_transactions[[#This Row],[transaction_id]])</f>
        <v>1</v>
      </c>
    </row>
    <row r="3602" spans="1:11" x14ac:dyDescent="0.3">
      <c r="A3602" s="1" t="s">
        <v>1018</v>
      </c>
      <c r="B3602" s="2">
        <v>46111</v>
      </c>
      <c r="C3602" s="1" t="s">
        <v>1019</v>
      </c>
      <c r="D3602" s="1" t="s">
        <v>12</v>
      </c>
      <c r="E3602" s="1" t="s">
        <v>13</v>
      </c>
      <c r="F3602" s="1">
        <v>36876.269999999997</v>
      </c>
      <c r="G3602" s="1" t="s">
        <v>14</v>
      </c>
      <c r="H3602" s="2">
        <v>46114</v>
      </c>
      <c r="I3602" s="1" t="s">
        <v>28</v>
      </c>
      <c r="J3602" s="1">
        <v>25.9</v>
      </c>
      <c r="K3602" s="1">
        <f>COUNTIF(A:A,bank_processed_transactions[[#This Row],[transaction_id]])</f>
        <v>1</v>
      </c>
    </row>
    <row r="3603" spans="1:11" x14ac:dyDescent="0.3">
      <c r="A3603" s="1" t="s">
        <v>121</v>
      </c>
      <c r="B3603" s="2">
        <v>46093</v>
      </c>
      <c r="C3603" s="1" t="s">
        <v>122</v>
      </c>
      <c r="D3603" s="1" t="s">
        <v>66</v>
      </c>
      <c r="E3603" s="1" t="s">
        <v>13</v>
      </c>
      <c r="F3603" s="1">
        <v>4718.6400000000003</v>
      </c>
      <c r="G3603" s="1" t="s">
        <v>14</v>
      </c>
      <c r="H3603" s="2">
        <v>46095</v>
      </c>
      <c r="I3603" s="1" t="s">
        <v>22</v>
      </c>
      <c r="J3603" s="1">
        <v>42.5</v>
      </c>
      <c r="K3603" s="1">
        <f>COUNTIF(A:A,bank_processed_transactions[[#This Row],[transaction_id]])</f>
        <v>1</v>
      </c>
    </row>
    <row r="3604" spans="1:11" x14ac:dyDescent="0.3">
      <c r="A3604" s="1" t="s">
        <v>3467</v>
      </c>
      <c r="B3604" s="2">
        <v>46067</v>
      </c>
      <c r="C3604" s="1" t="s">
        <v>449</v>
      </c>
      <c r="D3604" s="1" t="s">
        <v>66</v>
      </c>
      <c r="E3604" s="1" t="s">
        <v>21</v>
      </c>
      <c r="F3604" s="1">
        <v>9682.98</v>
      </c>
      <c r="G3604" s="1" t="s">
        <v>14</v>
      </c>
      <c r="H3604" s="2">
        <v>46068</v>
      </c>
      <c r="I3604" s="1" t="s">
        <v>22</v>
      </c>
      <c r="J3604" s="1">
        <v>20.3</v>
      </c>
      <c r="K3604" s="1">
        <f>COUNTIF(A:A,bank_processed_transactions[[#This Row],[transaction_id]])</f>
        <v>1</v>
      </c>
    </row>
    <row r="3605" spans="1:11" x14ac:dyDescent="0.3">
      <c r="A3605" s="1" t="s">
        <v>2900</v>
      </c>
      <c r="B3605" s="2">
        <v>46088</v>
      </c>
      <c r="C3605" s="1" t="s">
        <v>415</v>
      </c>
      <c r="D3605" s="1" t="s">
        <v>66</v>
      </c>
      <c r="E3605" s="1" t="s">
        <v>13</v>
      </c>
      <c r="F3605" s="1">
        <v>24861.37</v>
      </c>
      <c r="G3605" s="1" t="s">
        <v>14</v>
      </c>
      <c r="H3605" s="2">
        <v>46090</v>
      </c>
      <c r="I3605" s="1" t="s">
        <v>28</v>
      </c>
      <c r="J3605" s="1">
        <v>53.8</v>
      </c>
      <c r="K3605" s="1">
        <f>COUNTIF(A:A,bank_processed_transactions[[#This Row],[transaction_id]])</f>
        <v>1</v>
      </c>
    </row>
    <row r="3606" spans="1:11" x14ac:dyDescent="0.3">
      <c r="A3606" s="1" t="s">
        <v>3080</v>
      </c>
      <c r="B3606" s="2">
        <v>46102</v>
      </c>
      <c r="C3606" s="1" t="s">
        <v>2514</v>
      </c>
      <c r="D3606" s="1" t="s">
        <v>66</v>
      </c>
      <c r="E3606" s="1" t="s">
        <v>13</v>
      </c>
      <c r="F3606" s="1">
        <v>2734.58</v>
      </c>
      <c r="G3606" s="1" t="s">
        <v>14</v>
      </c>
      <c r="H3606" s="2">
        <v>46105</v>
      </c>
      <c r="I3606" s="1" t="s">
        <v>28</v>
      </c>
      <c r="J3606" s="1">
        <v>26.4</v>
      </c>
      <c r="K3606" s="1">
        <f>COUNTIF(A:A,bank_processed_transactions[[#This Row],[transaction_id]])</f>
        <v>1</v>
      </c>
    </row>
    <row r="3607" spans="1:11" x14ac:dyDescent="0.3">
      <c r="A3607" s="1" t="s">
        <v>2950</v>
      </c>
      <c r="B3607" s="2">
        <v>46071</v>
      </c>
      <c r="C3607" s="1" t="s">
        <v>1107</v>
      </c>
      <c r="D3607" s="1" t="s">
        <v>12</v>
      </c>
      <c r="E3607" s="1" t="s">
        <v>13</v>
      </c>
      <c r="F3607" s="1">
        <v>8584.65</v>
      </c>
      <c r="G3607" s="1" t="s">
        <v>14</v>
      </c>
      <c r="H3607" s="2">
        <v>46072</v>
      </c>
      <c r="I3607" s="1" t="s">
        <v>28</v>
      </c>
      <c r="J3607" s="1">
        <v>24.3</v>
      </c>
      <c r="K3607" s="1">
        <f>COUNTIF(A:A,bank_processed_transactions[[#This Row],[transaction_id]])</f>
        <v>1</v>
      </c>
    </row>
    <row r="3608" spans="1:11" x14ac:dyDescent="0.3">
      <c r="A3608" s="1" t="s">
        <v>266</v>
      </c>
      <c r="B3608" s="2">
        <v>46100</v>
      </c>
      <c r="C3608" s="1" t="s">
        <v>267</v>
      </c>
      <c r="D3608" s="1" t="s">
        <v>66</v>
      </c>
      <c r="E3608" s="1" t="s">
        <v>55</v>
      </c>
      <c r="F3608" s="1">
        <v>3308.24</v>
      </c>
      <c r="G3608" s="1" t="s">
        <v>14</v>
      </c>
      <c r="H3608" s="2">
        <v>46100</v>
      </c>
      <c r="I3608" s="1" t="s">
        <v>15</v>
      </c>
      <c r="J3608" s="1">
        <v>19.7</v>
      </c>
      <c r="K3608" s="1">
        <f>COUNTIF(A:A,bank_processed_transactions[[#This Row],[transaction_id]])</f>
        <v>1</v>
      </c>
    </row>
    <row r="3609" spans="1:11" x14ac:dyDescent="0.3">
      <c r="A3609" s="1" t="s">
        <v>2989</v>
      </c>
      <c r="B3609" s="2">
        <v>46100</v>
      </c>
      <c r="C3609" s="1" t="s">
        <v>249</v>
      </c>
      <c r="D3609" s="1" t="s">
        <v>35</v>
      </c>
      <c r="E3609" s="1" t="s">
        <v>21</v>
      </c>
      <c r="F3609" s="1">
        <v>2909.24</v>
      </c>
      <c r="G3609" s="1" t="s">
        <v>14</v>
      </c>
      <c r="H3609" s="2">
        <v>46100</v>
      </c>
      <c r="I3609" s="1" t="s">
        <v>22</v>
      </c>
      <c r="J3609" s="1">
        <v>30.9</v>
      </c>
      <c r="K3609" s="1">
        <f>COUNTIF(A:A,bank_processed_transactions[[#This Row],[transaction_id]])</f>
        <v>1</v>
      </c>
    </row>
    <row r="3610" spans="1:11" x14ac:dyDescent="0.3">
      <c r="A3610" s="1" t="s">
        <v>115</v>
      </c>
      <c r="B3610" s="2">
        <v>46032</v>
      </c>
      <c r="C3610" s="1" t="s">
        <v>116</v>
      </c>
      <c r="D3610" s="1" t="s">
        <v>12</v>
      </c>
      <c r="E3610" s="1" t="s">
        <v>13</v>
      </c>
      <c r="F3610" s="1">
        <v>24533.1</v>
      </c>
      <c r="G3610" s="1" t="s">
        <v>94</v>
      </c>
      <c r="H3610" s="2">
        <v>46033</v>
      </c>
      <c r="I3610" s="1" t="s">
        <v>28</v>
      </c>
      <c r="J3610" s="1">
        <v>39</v>
      </c>
      <c r="K3610" s="1">
        <f>COUNTIF(A:A,bank_processed_transactions[[#This Row],[transaction_id]])</f>
        <v>1</v>
      </c>
    </row>
    <row r="3611" spans="1:11" x14ac:dyDescent="0.3">
      <c r="A3611" s="1" t="s">
        <v>3814</v>
      </c>
      <c r="B3611" s="2">
        <v>46048</v>
      </c>
      <c r="C3611" s="1" t="s">
        <v>1114</v>
      </c>
      <c r="D3611" s="1" t="s">
        <v>66</v>
      </c>
      <c r="E3611" s="1" t="s">
        <v>27</v>
      </c>
      <c r="F3611" s="1">
        <v>2063.5700000000002</v>
      </c>
      <c r="G3611" s="1" t="s">
        <v>14</v>
      </c>
      <c r="H3611" s="2">
        <v>46049</v>
      </c>
      <c r="I3611" s="1" t="s">
        <v>28</v>
      </c>
      <c r="J3611" s="1">
        <v>55</v>
      </c>
      <c r="K3611" s="1">
        <f>COUNTIF(A:A,bank_processed_transactions[[#This Row],[transaction_id]])</f>
        <v>1</v>
      </c>
    </row>
    <row r="3612" spans="1:11" x14ac:dyDescent="0.3">
      <c r="A3612" s="1" t="s">
        <v>4443</v>
      </c>
      <c r="B3612" s="2">
        <v>46052</v>
      </c>
      <c r="C3612" s="1" t="s">
        <v>1005</v>
      </c>
      <c r="D3612" s="1" t="s">
        <v>66</v>
      </c>
      <c r="E3612" s="1" t="s">
        <v>55</v>
      </c>
      <c r="F3612" s="1">
        <v>618.08000000000004</v>
      </c>
      <c r="G3612" s="1" t="s">
        <v>14</v>
      </c>
      <c r="H3612" s="2">
        <v>46054</v>
      </c>
      <c r="I3612" s="1" t="s">
        <v>22</v>
      </c>
      <c r="J3612" s="1">
        <v>19.100000000000001</v>
      </c>
      <c r="K3612" s="1">
        <f>COUNTIF(A:A,bank_processed_transactions[[#This Row],[transaction_id]])</f>
        <v>1</v>
      </c>
    </row>
    <row r="3613" spans="1:11" x14ac:dyDescent="0.3">
      <c r="A3613" s="1" t="s">
        <v>2538</v>
      </c>
      <c r="B3613" s="2">
        <v>46066</v>
      </c>
      <c r="C3613" s="1" t="s">
        <v>1228</v>
      </c>
      <c r="D3613" s="1" t="s">
        <v>18</v>
      </c>
      <c r="E3613" s="1" t="s">
        <v>13</v>
      </c>
      <c r="F3613" s="1">
        <v>52610.77</v>
      </c>
      <c r="G3613" s="1" t="s">
        <v>14</v>
      </c>
      <c r="H3613" s="2">
        <v>46066</v>
      </c>
      <c r="I3613" s="1" t="s">
        <v>22</v>
      </c>
      <c r="J3613" s="1">
        <v>13.2</v>
      </c>
      <c r="K3613" s="1">
        <f>COUNTIF(A:A,bank_processed_transactions[[#This Row],[transaction_id]])</f>
        <v>1</v>
      </c>
    </row>
    <row r="3614" spans="1:11" x14ac:dyDescent="0.3">
      <c r="A3614" s="1" t="s">
        <v>3471</v>
      </c>
      <c r="B3614" s="2">
        <v>46032</v>
      </c>
      <c r="C3614" s="1" t="s">
        <v>2317</v>
      </c>
      <c r="D3614" s="1" t="s">
        <v>12</v>
      </c>
      <c r="E3614" s="1" t="s">
        <v>21</v>
      </c>
      <c r="F3614" s="1">
        <v>1450.87</v>
      </c>
      <c r="G3614" s="1" t="s">
        <v>14</v>
      </c>
      <c r="H3614" s="2">
        <v>46033</v>
      </c>
      <c r="I3614" s="1" t="s">
        <v>22</v>
      </c>
      <c r="J3614" s="1">
        <v>47.9</v>
      </c>
      <c r="K3614" s="1">
        <f>COUNTIF(A:A,bank_processed_transactions[[#This Row],[transaction_id]])</f>
        <v>1</v>
      </c>
    </row>
    <row r="3615" spans="1:11" x14ac:dyDescent="0.3">
      <c r="A3615" s="1" t="s">
        <v>4420</v>
      </c>
      <c r="B3615" s="2">
        <v>46106</v>
      </c>
      <c r="C3615" s="1" t="s">
        <v>1661</v>
      </c>
      <c r="D3615" s="1" t="s">
        <v>12</v>
      </c>
      <c r="E3615" s="1" t="s">
        <v>55</v>
      </c>
      <c r="F3615" s="1">
        <v>6130.37</v>
      </c>
      <c r="G3615" s="1" t="s">
        <v>14</v>
      </c>
      <c r="H3615" s="2">
        <v>46106</v>
      </c>
      <c r="I3615" s="1" t="s">
        <v>22</v>
      </c>
      <c r="J3615" s="1">
        <v>16.899999999999999</v>
      </c>
      <c r="K3615" s="1">
        <f>COUNTIF(A:A,bank_processed_transactions[[#This Row],[transaction_id]])</f>
        <v>1</v>
      </c>
    </row>
    <row r="3616" spans="1:11" x14ac:dyDescent="0.3">
      <c r="A3616" s="1" t="s">
        <v>2312</v>
      </c>
      <c r="B3616" s="2">
        <v>46044</v>
      </c>
      <c r="C3616" s="1" t="s">
        <v>2313</v>
      </c>
      <c r="D3616" s="1" t="s">
        <v>12</v>
      </c>
      <c r="E3616" s="1" t="s">
        <v>27</v>
      </c>
      <c r="F3616" s="1">
        <v>1235.93</v>
      </c>
      <c r="G3616" s="1" t="s">
        <v>14</v>
      </c>
      <c r="H3616" s="2">
        <v>46046</v>
      </c>
      <c r="I3616" s="1" t="s">
        <v>28</v>
      </c>
      <c r="J3616" s="1">
        <v>7.7</v>
      </c>
      <c r="K3616" s="1">
        <f>COUNTIF(A:A,bank_processed_transactions[[#This Row],[transaction_id]])</f>
        <v>1</v>
      </c>
    </row>
    <row r="3617" spans="1:11" x14ac:dyDescent="0.3">
      <c r="A3617" s="1" t="s">
        <v>3470</v>
      </c>
      <c r="B3617" s="2">
        <v>46086</v>
      </c>
      <c r="C3617" s="1" t="s">
        <v>662</v>
      </c>
      <c r="D3617" s="1" t="s">
        <v>12</v>
      </c>
      <c r="E3617" s="1" t="s">
        <v>27</v>
      </c>
      <c r="F3617" s="1">
        <v>32858.11</v>
      </c>
      <c r="G3617" s="1" t="s">
        <v>14</v>
      </c>
      <c r="H3617" s="2">
        <v>46087</v>
      </c>
      <c r="I3617" s="1" t="s">
        <v>22</v>
      </c>
      <c r="J3617" s="1">
        <v>42.5</v>
      </c>
      <c r="K3617" s="1">
        <f>COUNTIF(A:A,bank_processed_transactions[[#This Row],[transaction_id]])</f>
        <v>1</v>
      </c>
    </row>
    <row r="3618" spans="1:11" x14ac:dyDescent="0.3">
      <c r="A3618" s="1" t="s">
        <v>1153</v>
      </c>
      <c r="B3618" s="2">
        <v>46109</v>
      </c>
      <c r="C3618" s="1" t="s">
        <v>493</v>
      </c>
      <c r="D3618" s="1" t="s">
        <v>12</v>
      </c>
      <c r="E3618" s="1" t="s">
        <v>55</v>
      </c>
      <c r="F3618" s="1">
        <v>6455.84</v>
      </c>
      <c r="G3618" s="1" t="s">
        <v>14</v>
      </c>
      <c r="H3618" s="2">
        <v>46111</v>
      </c>
      <c r="I3618" s="1" t="s">
        <v>22</v>
      </c>
      <c r="J3618" s="1">
        <v>26.1</v>
      </c>
      <c r="K3618" s="1">
        <f>COUNTIF(A:A,bank_processed_transactions[[#This Row],[transaction_id]])</f>
        <v>1</v>
      </c>
    </row>
    <row r="3619" spans="1:11" x14ac:dyDescent="0.3">
      <c r="A3619" s="1" t="s">
        <v>3868</v>
      </c>
      <c r="B3619" s="2">
        <v>46073</v>
      </c>
      <c r="C3619" s="1" t="s">
        <v>3869</v>
      </c>
      <c r="D3619" s="1" t="s">
        <v>12</v>
      </c>
      <c r="E3619" s="1" t="s">
        <v>13</v>
      </c>
      <c r="F3619" s="1">
        <v>1056.94</v>
      </c>
      <c r="G3619" s="1" t="s">
        <v>14</v>
      </c>
      <c r="H3619" s="2">
        <v>46073</v>
      </c>
      <c r="I3619" s="1" t="s">
        <v>28</v>
      </c>
      <c r="J3619" s="1">
        <v>60.3</v>
      </c>
      <c r="K3619" s="1">
        <f>COUNTIF(A:A,bank_processed_transactions[[#This Row],[transaction_id]])</f>
        <v>1</v>
      </c>
    </row>
    <row r="3620" spans="1:11" x14ac:dyDescent="0.3">
      <c r="A3620" s="1" t="s">
        <v>3948</v>
      </c>
      <c r="B3620" s="2">
        <v>46060</v>
      </c>
      <c r="C3620" s="1" t="s">
        <v>263</v>
      </c>
      <c r="D3620" s="1" t="s">
        <v>12</v>
      </c>
      <c r="E3620" s="1" t="s">
        <v>13</v>
      </c>
      <c r="F3620" s="1">
        <v>4442.6899999999996</v>
      </c>
      <c r="G3620" s="1" t="s">
        <v>14</v>
      </c>
      <c r="H3620" s="2">
        <v>46060</v>
      </c>
      <c r="I3620" s="1" t="s">
        <v>28</v>
      </c>
      <c r="J3620" s="1">
        <v>29.2</v>
      </c>
      <c r="K3620" s="1">
        <f>COUNTIF(A:A,bank_processed_transactions[[#This Row],[transaction_id]])</f>
        <v>1</v>
      </c>
    </row>
    <row r="3621" spans="1:11" x14ac:dyDescent="0.3">
      <c r="A3621" s="1" t="s">
        <v>1341</v>
      </c>
      <c r="B3621" s="2">
        <v>46038</v>
      </c>
      <c r="C3621" s="1" t="s">
        <v>1342</v>
      </c>
      <c r="D3621" s="1" t="s">
        <v>12</v>
      </c>
      <c r="E3621" s="1" t="s">
        <v>21</v>
      </c>
      <c r="F3621" s="1">
        <v>951.95</v>
      </c>
      <c r="G3621" s="1" t="s">
        <v>14</v>
      </c>
      <c r="H3621" s="2">
        <v>46039</v>
      </c>
      <c r="I3621" s="1" t="s">
        <v>15</v>
      </c>
      <c r="J3621" s="1">
        <v>35.4</v>
      </c>
      <c r="K3621" s="1">
        <f>COUNTIF(A:A,bank_processed_transactions[[#This Row],[transaction_id]])</f>
        <v>1</v>
      </c>
    </row>
    <row r="3622" spans="1:11" x14ac:dyDescent="0.3">
      <c r="A3622" s="1" t="s">
        <v>2578</v>
      </c>
      <c r="B3622" s="2">
        <v>46039</v>
      </c>
      <c r="C3622" s="1" t="s">
        <v>497</v>
      </c>
      <c r="D3622" s="1" t="s">
        <v>12</v>
      </c>
      <c r="E3622" s="1" t="s">
        <v>27</v>
      </c>
      <c r="F3622" s="1">
        <v>3967.62</v>
      </c>
      <c r="G3622" s="1" t="s">
        <v>14</v>
      </c>
      <c r="H3622" s="2">
        <v>46040</v>
      </c>
      <c r="I3622" s="1" t="s">
        <v>15</v>
      </c>
      <c r="J3622" s="1">
        <v>93.6</v>
      </c>
      <c r="K3622" s="1">
        <f>COUNTIF(A:A,bank_processed_transactions[[#This Row],[transaction_id]])</f>
        <v>1</v>
      </c>
    </row>
    <row r="3623" spans="1:11" x14ac:dyDescent="0.3">
      <c r="A3623" s="1" t="s">
        <v>3109</v>
      </c>
      <c r="B3623" s="2">
        <v>46104</v>
      </c>
      <c r="C3623" s="1" t="s">
        <v>981</v>
      </c>
      <c r="D3623" s="1" t="s">
        <v>66</v>
      </c>
      <c r="E3623" s="1" t="s">
        <v>13</v>
      </c>
      <c r="F3623" s="1">
        <v>2992.41</v>
      </c>
      <c r="G3623" s="1" t="s">
        <v>14</v>
      </c>
      <c r="H3623" s="2">
        <v>46105</v>
      </c>
      <c r="I3623" s="1" t="s">
        <v>22</v>
      </c>
      <c r="J3623" s="1">
        <v>78.2</v>
      </c>
      <c r="K3623" s="1">
        <f>COUNTIF(A:A,bank_processed_transactions[[#This Row],[transaction_id]])</f>
        <v>1</v>
      </c>
    </row>
    <row r="3624" spans="1:11" x14ac:dyDescent="0.3">
      <c r="A3624" s="1" t="s">
        <v>3928</v>
      </c>
      <c r="B3624" s="2">
        <v>46095</v>
      </c>
      <c r="C3624" s="1" t="s">
        <v>983</v>
      </c>
      <c r="D3624" s="1" t="s">
        <v>18</v>
      </c>
      <c r="E3624" s="1" t="s">
        <v>13</v>
      </c>
      <c r="F3624" s="1">
        <v>17702.78</v>
      </c>
      <c r="G3624" s="1" t="s">
        <v>14</v>
      </c>
      <c r="H3624" s="2">
        <v>46096</v>
      </c>
      <c r="I3624" s="1" t="s">
        <v>22</v>
      </c>
      <c r="J3624" s="1">
        <v>6.4</v>
      </c>
      <c r="K3624" s="1">
        <f>COUNTIF(A:A,bank_processed_transactions[[#This Row],[transaction_id]])</f>
        <v>1</v>
      </c>
    </row>
    <row r="3625" spans="1:11" x14ac:dyDescent="0.3">
      <c r="A3625" s="1" t="s">
        <v>3103</v>
      </c>
      <c r="B3625" s="2">
        <v>46062</v>
      </c>
      <c r="C3625" s="1" t="s">
        <v>1283</v>
      </c>
      <c r="D3625" s="1" t="s">
        <v>12</v>
      </c>
      <c r="E3625" s="1" t="s">
        <v>27</v>
      </c>
      <c r="F3625" s="1">
        <v>4228.49</v>
      </c>
      <c r="G3625" s="1" t="s">
        <v>14</v>
      </c>
      <c r="H3625" s="2">
        <v>46063</v>
      </c>
      <c r="I3625" s="1" t="s">
        <v>28</v>
      </c>
      <c r="J3625" s="1">
        <v>41.8</v>
      </c>
      <c r="K3625" s="1">
        <f>COUNTIF(A:A,bank_processed_transactions[[#This Row],[transaction_id]])</f>
        <v>1</v>
      </c>
    </row>
    <row r="3626" spans="1:11" x14ac:dyDescent="0.3">
      <c r="A3626" s="1" t="s">
        <v>1996</v>
      </c>
      <c r="B3626" s="2">
        <v>46075</v>
      </c>
      <c r="C3626" s="1" t="s">
        <v>1202</v>
      </c>
      <c r="D3626" s="1" t="s">
        <v>12</v>
      </c>
      <c r="E3626" s="1" t="s">
        <v>27</v>
      </c>
      <c r="F3626" s="1">
        <v>21483.49</v>
      </c>
      <c r="G3626" s="1" t="s">
        <v>14</v>
      </c>
      <c r="H3626" s="2">
        <v>46076</v>
      </c>
      <c r="I3626" s="1" t="s">
        <v>15</v>
      </c>
      <c r="J3626" s="1">
        <v>17.600000000000001</v>
      </c>
      <c r="K3626" s="1">
        <f>COUNTIF(A:A,bank_processed_transactions[[#This Row],[transaction_id]])</f>
        <v>1</v>
      </c>
    </row>
    <row r="3627" spans="1:11" x14ac:dyDescent="0.3">
      <c r="A3627" s="1" t="s">
        <v>3386</v>
      </c>
      <c r="B3627" s="2">
        <v>46107</v>
      </c>
      <c r="C3627" s="1" t="s">
        <v>919</v>
      </c>
      <c r="D3627" s="1" t="s">
        <v>12</v>
      </c>
      <c r="E3627" s="1" t="s">
        <v>27</v>
      </c>
      <c r="F3627" s="1">
        <v>1619.56</v>
      </c>
      <c r="G3627" s="1" t="s">
        <v>14</v>
      </c>
      <c r="H3627" s="2">
        <v>46108</v>
      </c>
      <c r="I3627" s="1" t="s">
        <v>15</v>
      </c>
      <c r="J3627" s="1">
        <v>82.1</v>
      </c>
      <c r="K3627" s="1">
        <f>COUNTIF(A:A,bank_processed_transactions[[#This Row],[transaction_id]])</f>
        <v>1</v>
      </c>
    </row>
    <row r="3628" spans="1:11" x14ac:dyDescent="0.3">
      <c r="A3628" s="1" t="s">
        <v>3021</v>
      </c>
      <c r="B3628" s="2">
        <v>46100</v>
      </c>
      <c r="C3628" s="1" t="s">
        <v>2175</v>
      </c>
      <c r="D3628" s="1" t="s">
        <v>18</v>
      </c>
      <c r="E3628" s="1" t="s">
        <v>21</v>
      </c>
      <c r="F3628" s="1">
        <v>25264.14</v>
      </c>
      <c r="G3628" s="1" t="s">
        <v>14</v>
      </c>
      <c r="H3628" s="2">
        <v>46102</v>
      </c>
      <c r="I3628" s="1" t="s">
        <v>15</v>
      </c>
      <c r="J3628" s="1">
        <v>6.5</v>
      </c>
      <c r="K3628" s="1">
        <f>COUNTIF(A:A,bank_processed_transactions[[#This Row],[transaction_id]])</f>
        <v>1</v>
      </c>
    </row>
    <row r="3629" spans="1:11" x14ac:dyDescent="0.3">
      <c r="A3629" s="1" t="s">
        <v>1955</v>
      </c>
      <c r="B3629" s="2">
        <v>46058</v>
      </c>
      <c r="C3629" s="1" t="s">
        <v>967</v>
      </c>
      <c r="D3629" s="1" t="s">
        <v>35</v>
      </c>
      <c r="E3629" s="1" t="s">
        <v>55</v>
      </c>
      <c r="F3629" s="1">
        <v>7272.99</v>
      </c>
      <c r="G3629" s="1" t="s">
        <v>14</v>
      </c>
      <c r="H3629" s="2">
        <v>46058</v>
      </c>
      <c r="I3629" s="1" t="s">
        <v>22</v>
      </c>
      <c r="J3629" s="1">
        <v>15.8</v>
      </c>
      <c r="K3629" s="1">
        <f>COUNTIF(A:A,bank_processed_transactions[[#This Row],[transaction_id]])</f>
        <v>1</v>
      </c>
    </row>
    <row r="3630" spans="1:11" x14ac:dyDescent="0.3">
      <c r="A3630" s="1" t="s">
        <v>1135</v>
      </c>
      <c r="B3630" s="2">
        <v>46084</v>
      </c>
      <c r="C3630" s="1" t="s">
        <v>1136</v>
      </c>
      <c r="D3630" s="1" t="s">
        <v>18</v>
      </c>
      <c r="E3630" s="1" t="s">
        <v>13</v>
      </c>
      <c r="F3630" s="1">
        <v>3941.04</v>
      </c>
      <c r="G3630" s="1" t="s">
        <v>14</v>
      </c>
      <c r="H3630" s="2">
        <v>46087</v>
      </c>
      <c r="I3630" s="1" t="s">
        <v>22</v>
      </c>
      <c r="J3630" s="1">
        <v>25.8</v>
      </c>
      <c r="K3630" s="1">
        <f>COUNTIF(A:A,bank_processed_transactions[[#This Row],[transaction_id]])</f>
        <v>1</v>
      </c>
    </row>
    <row r="3631" spans="1:11" x14ac:dyDescent="0.3">
      <c r="A3631" s="1" t="s">
        <v>1563</v>
      </c>
      <c r="B3631" s="2">
        <v>46057</v>
      </c>
      <c r="C3631" s="1" t="s">
        <v>1168</v>
      </c>
      <c r="D3631" s="1" t="s">
        <v>46</v>
      </c>
      <c r="E3631" s="1" t="s">
        <v>21</v>
      </c>
      <c r="F3631" s="1">
        <v>897.14</v>
      </c>
      <c r="G3631" s="1" t="s">
        <v>14</v>
      </c>
      <c r="H3631" s="2">
        <v>46060</v>
      </c>
      <c r="I3631" s="1" t="s">
        <v>22</v>
      </c>
      <c r="J3631" s="1">
        <v>36.5</v>
      </c>
      <c r="K3631" s="1">
        <f>COUNTIF(A:A,bank_processed_transactions[[#This Row],[transaction_id]])</f>
        <v>1</v>
      </c>
    </row>
    <row r="3632" spans="1:11" x14ac:dyDescent="0.3">
      <c r="A3632" s="1" t="s">
        <v>690</v>
      </c>
      <c r="B3632" s="2">
        <v>46052</v>
      </c>
      <c r="C3632" s="1" t="s">
        <v>691</v>
      </c>
      <c r="D3632" s="1" t="s">
        <v>46</v>
      </c>
      <c r="E3632" s="1" t="s">
        <v>27</v>
      </c>
      <c r="F3632" s="1">
        <v>2864.59</v>
      </c>
      <c r="G3632" s="1" t="s">
        <v>89</v>
      </c>
      <c r="H3632" s="2">
        <v>46055</v>
      </c>
      <c r="I3632" s="1" t="s">
        <v>15</v>
      </c>
      <c r="J3632" s="1">
        <v>39.6</v>
      </c>
      <c r="K3632" s="1">
        <f>COUNTIF(A:A,bank_processed_transactions[[#This Row],[transaction_id]])</f>
        <v>1</v>
      </c>
    </row>
    <row r="3633" spans="1:11" x14ac:dyDescent="0.3">
      <c r="A3633" s="1" t="s">
        <v>1089</v>
      </c>
      <c r="B3633" s="2">
        <v>46073</v>
      </c>
      <c r="C3633" s="1" t="s">
        <v>438</v>
      </c>
      <c r="D3633" s="1" t="s">
        <v>18</v>
      </c>
      <c r="E3633" s="1" t="s">
        <v>13</v>
      </c>
      <c r="F3633" s="1">
        <v>5775.78</v>
      </c>
      <c r="G3633" s="1" t="s">
        <v>14</v>
      </c>
      <c r="H3633" s="2">
        <v>46075</v>
      </c>
      <c r="I3633" s="1" t="s">
        <v>15</v>
      </c>
      <c r="J3633" s="1">
        <v>13.4</v>
      </c>
      <c r="K3633" s="1">
        <f>COUNTIF(A:A,bank_processed_transactions[[#This Row],[transaction_id]])</f>
        <v>1</v>
      </c>
    </row>
    <row r="3634" spans="1:11" x14ac:dyDescent="0.3">
      <c r="A3634" s="1" t="s">
        <v>3022</v>
      </c>
      <c r="B3634" s="2">
        <v>46058</v>
      </c>
      <c r="C3634" s="1" t="s">
        <v>2803</v>
      </c>
      <c r="D3634" s="1" t="s">
        <v>35</v>
      </c>
      <c r="E3634" s="1" t="s">
        <v>27</v>
      </c>
      <c r="F3634" s="1">
        <v>10620.88</v>
      </c>
      <c r="G3634" s="1" t="s">
        <v>14</v>
      </c>
      <c r="H3634" s="2">
        <v>46060</v>
      </c>
      <c r="I3634" s="1" t="s">
        <v>15</v>
      </c>
      <c r="J3634" s="1">
        <v>54.5</v>
      </c>
      <c r="K3634" s="1">
        <f>COUNTIF(A:A,bank_processed_transactions[[#This Row],[transaction_id]])</f>
        <v>1</v>
      </c>
    </row>
    <row r="3635" spans="1:11" x14ac:dyDescent="0.3">
      <c r="A3635" s="1" t="s">
        <v>4912</v>
      </c>
      <c r="B3635" s="2">
        <v>46067</v>
      </c>
      <c r="C3635" s="1" t="s">
        <v>2175</v>
      </c>
      <c r="D3635" s="1" t="s">
        <v>12</v>
      </c>
      <c r="E3635" s="1" t="s">
        <v>55</v>
      </c>
      <c r="F3635" s="1">
        <v>1413.12</v>
      </c>
      <c r="G3635" s="1" t="s">
        <v>14</v>
      </c>
      <c r="H3635" s="2">
        <v>46068</v>
      </c>
      <c r="I3635" s="1" t="s">
        <v>15</v>
      </c>
      <c r="J3635" s="1">
        <v>9.4</v>
      </c>
      <c r="K3635" s="1">
        <f>COUNTIF(A:A,bank_processed_transactions[[#This Row],[transaction_id]])</f>
        <v>1</v>
      </c>
    </row>
    <row r="3636" spans="1:11" x14ac:dyDescent="0.3">
      <c r="A3636" s="1" t="s">
        <v>4247</v>
      </c>
      <c r="B3636" s="2">
        <v>46099</v>
      </c>
      <c r="C3636" s="1" t="s">
        <v>491</v>
      </c>
      <c r="D3636" s="1" t="s">
        <v>12</v>
      </c>
      <c r="E3636" s="1" t="s">
        <v>27</v>
      </c>
      <c r="F3636" s="1">
        <v>6064.47</v>
      </c>
      <c r="G3636" s="1" t="s">
        <v>94</v>
      </c>
      <c r="H3636" s="2">
        <v>46100</v>
      </c>
      <c r="I3636" s="1" t="s">
        <v>22</v>
      </c>
      <c r="J3636" s="1">
        <v>25.2</v>
      </c>
      <c r="K3636" s="1">
        <f>COUNTIF(A:A,bank_processed_transactions[[#This Row],[transaction_id]])</f>
        <v>1</v>
      </c>
    </row>
    <row r="3637" spans="1:11" x14ac:dyDescent="0.3">
      <c r="A3637" s="1" t="s">
        <v>2044</v>
      </c>
      <c r="B3637" s="2">
        <v>46055</v>
      </c>
      <c r="C3637" s="1" t="s">
        <v>1565</v>
      </c>
      <c r="D3637" s="1" t="s">
        <v>12</v>
      </c>
      <c r="E3637" s="1" t="s">
        <v>21</v>
      </c>
      <c r="F3637" s="1">
        <v>42096.74</v>
      </c>
      <c r="G3637" s="1" t="s">
        <v>14</v>
      </c>
      <c r="H3637" s="2">
        <v>46058</v>
      </c>
      <c r="I3637" s="1" t="s">
        <v>28</v>
      </c>
      <c r="J3637" s="1">
        <v>59.7</v>
      </c>
      <c r="K3637" s="1">
        <f>COUNTIF(A:A,bank_processed_transactions[[#This Row],[transaction_id]])</f>
        <v>1</v>
      </c>
    </row>
    <row r="3638" spans="1:11" x14ac:dyDescent="0.3">
      <c r="A3638" s="1" t="s">
        <v>4216</v>
      </c>
      <c r="B3638" s="2">
        <v>46098</v>
      </c>
      <c r="C3638" s="1" t="s">
        <v>2456</v>
      </c>
      <c r="D3638" s="1" t="s">
        <v>35</v>
      </c>
      <c r="E3638" s="1" t="s">
        <v>13</v>
      </c>
      <c r="F3638" s="1">
        <v>9332.66</v>
      </c>
      <c r="G3638" s="1" t="s">
        <v>14</v>
      </c>
      <c r="H3638" s="2">
        <v>46100</v>
      </c>
      <c r="I3638" s="1" t="s">
        <v>15</v>
      </c>
      <c r="J3638" s="1">
        <v>42.9</v>
      </c>
      <c r="K3638" s="1">
        <f>COUNTIF(A:A,bank_processed_transactions[[#This Row],[transaction_id]])</f>
        <v>1</v>
      </c>
    </row>
    <row r="3639" spans="1:11" x14ac:dyDescent="0.3">
      <c r="A3639" s="1" t="s">
        <v>4559</v>
      </c>
      <c r="B3639" s="2">
        <v>46088</v>
      </c>
      <c r="C3639" s="1" t="s">
        <v>1264</v>
      </c>
      <c r="D3639" s="1" t="s">
        <v>12</v>
      </c>
      <c r="E3639" s="1" t="s">
        <v>13</v>
      </c>
      <c r="F3639" s="1">
        <v>7673.82</v>
      </c>
      <c r="G3639" s="1" t="s">
        <v>14</v>
      </c>
      <c r="H3639" s="2">
        <v>46089</v>
      </c>
      <c r="I3639" s="1" t="s">
        <v>28</v>
      </c>
      <c r="J3639" s="1">
        <v>59.8</v>
      </c>
      <c r="K3639" s="1">
        <f>COUNTIF(A:A,bank_processed_transactions[[#This Row],[transaction_id]])</f>
        <v>1</v>
      </c>
    </row>
    <row r="3640" spans="1:11" x14ac:dyDescent="0.3">
      <c r="A3640" s="1" t="s">
        <v>4794</v>
      </c>
      <c r="B3640" s="2">
        <v>46028</v>
      </c>
      <c r="C3640" s="1" t="s">
        <v>1680</v>
      </c>
      <c r="D3640" s="1" t="s">
        <v>35</v>
      </c>
      <c r="E3640" s="1" t="s">
        <v>55</v>
      </c>
      <c r="F3640" s="1">
        <v>10127.31</v>
      </c>
      <c r="G3640" s="1" t="s">
        <v>14</v>
      </c>
      <c r="H3640" s="2">
        <v>46030</v>
      </c>
      <c r="I3640" s="1" t="s">
        <v>28</v>
      </c>
      <c r="J3640" s="1">
        <v>28</v>
      </c>
      <c r="K3640" s="1">
        <f>COUNTIF(A:A,bank_processed_transactions[[#This Row],[transaction_id]])</f>
        <v>1</v>
      </c>
    </row>
    <row r="3641" spans="1:11" x14ac:dyDescent="0.3">
      <c r="A3641" s="1" t="s">
        <v>4055</v>
      </c>
      <c r="B3641" s="2">
        <v>46098</v>
      </c>
      <c r="C3641" s="1" t="s">
        <v>3627</v>
      </c>
      <c r="D3641" s="1" t="s">
        <v>12</v>
      </c>
      <c r="E3641" s="1" t="s">
        <v>13</v>
      </c>
      <c r="F3641" s="1">
        <v>16016.15</v>
      </c>
      <c r="G3641" s="1" t="s">
        <v>14</v>
      </c>
      <c r="H3641" s="2">
        <v>46101</v>
      </c>
      <c r="I3641" s="1" t="s">
        <v>28</v>
      </c>
      <c r="J3641" s="1">
        <v>28.1</v>
      </c>
      <c r="K3641" s="1">
        <f>COUNTIF(A:A,bank_processed_transactions[[#This Row],[transaction_id]])</f>
        <v>1</v>
      </c>
    </row>
    <row r="3642" spans="1:11" x14ac:dyDescent="0.3">
      <c r="A3642" s="1" t="s">
        <v>3758</v>
      </c>
      <c r="B3642" s="2">
        <v>46080</v>
      </c>
      <c r="C3642" s="1" t="s">
        <v>227</v>
      </c>
      <c r="D3642" s="1" t="s">
        <v>12</v>
      </c>
      <c r="E3642" s="1" t="s">
        <v>13</v>
      </c>
      <c r="F3642" s="1">
        <v>3109.14</v>
      </c>
      <c r="G3642" s="1" t="s">
        <v>14</v>
      </c>
      <c r="H3642" s="2">
        <v>46081</v>
      </c>
      <c r="I3642" s="1" t="s">
        <v>28</v>
      </c>
      <c r="J3642" s="1">
        <v>79.900000000000006</v>
      </c>
      <c r="K3642" s="1">
        <f>COUNTIF(A:A,bank_processed_transactions[[#This Row],[transaction_id]])</f>
        <v>1</v>
      </c>
    </row>
    <row r="3643" spans="1:11" x14ac:dyDescent="0.3">
      <c r="A3643" s="1" t="s">
        <v>4459</v>
      </c>
      <c r="B3643" s="2">
        <v>46103</v>
      </c>
      <c r="C3643" s="1" t="s">
        <v>105</v>
      </c>
      <c r="D3643" s="1" t="s">
        <v>18</v>
      </c>
      <c r="E3643" s="1" t="s">
        <v>21</v>
      </c>
      <c r="F3643" s="1">
        <v>1484.1</v>
      </c>
      <c r="G3643" s="1" t="s">
        <v>14</v>
      </c>
      <c r="H3643" s="2">
        <v>46105</v>
      </c>
      <c r="I3643" s="1" t="s">
        <v>22</v>
      </c>
      <c r="J3643" s="1">
        <v>26.8</v>
      </c>
      <c r="K3643" s="1">
        <f>COUNTIF(A:A,bank_processed_transactions[[#This Row],[transaction_id]])</f>
        <v>1</v>
      </c>
    </row>
    <row r="3644" spans="1:11" x14ac:dyDescent="0.3">
      <c r="A3644" s="1" t="s">
        <v>4840</v>
      </c>
      <c r="B3644" s="2">
        <v>46063</v>
      </c>
      <c r="C3644" s="1" t="s">
        <v>200</v>
      </c>
      <c r="D3644" s="1" t="s">
        <v>12</v>
      </c>
      <c r="E3644" s="1" t="s">
        <v>13</v>
      </c>
      <c r="F3644" s="1">
        <v>17353.28</v>
      </c>
      <c r="G3644" s="1" t="s">
        <v>14</v>
      </c>
      <c r="H3644" s="2">
        <v>46063</v>
      </c>
      <c r="I3644" s="1" t="s">
        <v>28</v>
      </c>
      <c r="J3644" s="1">
        <v>21.6</v>
      </c>
      <c r="K3644" s="1">
        <f>COUNTIF(A:A,bank_processed_transactions[[#This Row],[transaction_id]])</f>
        <v>1</v>
      </c>
    </row>
    <row r="3645" spans="1:11" x14ac:dyDescent="0.3">
      <c r="A3645" s="1" t="s">
        <v>2623</v>
      </c>
      <c r="B3645" s="2">
        <v>46051</v>
      </c>
      <c r="C3645" s="1" t="s">
        <v>2349</v>
      </c>
      <c r="D3645" s="1" t="s">
        <v>35</v>
      </c>
      <c r="E3645" s="1" t="s">
        <v>21</v>
      </c>
      <c r="F3645" s="1">
        <v>9137.98</v>
      </c>
      <c r="G3645" s="1" t="s">
        <v>14</v>
      </c>
      <c r="H3645" s="2">
        <v>46051</v>
      </c>
      <c r="I3645" s="1" t="s">
        <v>15</v>
      </c>
      <c r="J3645" s="1">
        <v>5</v>
      </c>
      <c r="K3645" s="1">
        <f>COUNTIF(A:A,bank_processed_transactions[[#This Row],[transaction_id]])</f>
        <v>1</v>
      </c>
    </row>
    <row r="3646" spans="1:11" x14ac:dyDescent="0.3">
      <c r="A3646" s="1" t="s">
        <v>3574</v>
      </c>
      <c r="B3646" s="2">
        <v>46105</v>
      </c>
      <c r="C3646" s="1" t="s">
        <v>1432</v>
      </c>
      <c r="D3646" s="1" t="s">
        <v>35</v>
      </c>
      <c r="E3646" s="1" t="s">
        <v>55</v>
      </c>
      <c r="F3646" s="1">
        <v>1479.06</v>
      </c>
      <c r="G3646" s="1" t="s">
        <v>89</v>
      </c>
      <c r="H3646" s="2">
        <v>46110</v>
      </c>
      <c r="I3646" s="1" t="s">
        <v>28</v>
      </c>
      <c r="J3646" s="1">
        <v>39.700000000000003</v>
      </c>
      <c r="K3646" s="1">
        <f>COUNTIF(A:A,bank_processed_transactions[[#This Row],[transaction_id]])</f>
        <v>1</v>
      </c>
    </row>
    <row r="3647" spans="1:11" x14ac:dyDescent="0.3">
      <c r="A3647" s="1" t="s">
        <v>3749</v>
      </c>
      <c r="B3647" s="2">
        <v>46084</v>
      </c>
      <c r="C3647" s="1" t="s">
        <v>282</v>
      </c>
      <c r="D3647" s="1" t="s">
        <v>12</v>
      </c>
      <c r="E3647" s="1" t="s">
        <v>13</v>
      </c>
      <c r="F3647" s="1">
        <v>3097.39</v>
      </c>
      <c r="G3647" s="1" t="s">
        <v>14</v>
      </c>
      <c r="H3647" s="2">
        <v>46084</v>
      </c>
      <c r="I3647" s="1" t="s">
        <v>15</v>
      </c>
      <c r="J3647" s="1">
        <v>16.3</v>
      </c>
      <c r="K3647" s="1">
        <f>COUNTIF(A:A,bank_processed_transactions[[#This Row],[transaction_id]])</f>
        <v>1</v>
      </c>
    </row>
    <row r="3648" spans="1:11" x14ac:dyDescent="0.3">
      <c r="A3648" s="1" t="s">
        <v>4967</v>
      </c>
      <c r="B3648" s="2">
        <v>46104</v>
      </c>
      <c r="C3648" s="1" t="s">
        <v>915</v>
      </c>
      <c r="D3648" s="1" t="s">
        <v>35</v>
      </c>
      <c r="E3648" s="1" t="s">
        <v>27</v>
      </c>
      <c r="F3648" s="1">
        <v>1207.8900000000001</v>
      </c>
      <c r="G3648" s="1" t="s">
        <v>14</v>
      </c>
      <c r="H3648" s="2">
        <v>46104</v>
      </c>
      <c r="I3648" s="1" t="s">
        <v>22</v>
      </c>
      <c r="J3648" s="1">
        <v>19.899999999999999</v>
      </c>
      <c r="K3648" s="1">
        <f>COUNTIF(A:A,bank_processed_transactions[[#This Row],[transaction_id]])</f>
        <v>1</v>
      </c>
    </row>
    <row r="3649" spans="1:11" x14ac:dyDescent="0.3">
      <c r="A3649" s="1" t="s">
        <v>1453</v>
      </c>
      <c r="B3649" s="2">
        <v>46034</v>
      </c>
      <c r="C3649" s="1" t="s">
        <v>947</v>
      </c>
      <c r="D3649" s="1" t="s">
        <v>12</v>
      </c>
      <c r="E3649" s="1" t="s">
        <v>13</v>
      </c>
      <c r="F3649" s="1">
        <v>2649.29</v>
      </c>
      <c r="G3649" s="1" t="s">
        <v>14</v>
      </c>
      <c r="H3649" s="2">
        <v>46034</v>
      </c>
      <c r="I3649" s="1" t="s">
        <v>15</v>
      </c>
      <c r="J3649" s="1">
        <v>33.799999999999997</v>
      </c>
      <c r="K3649" s="1">
        <f>COUNTIF(A:A,bank_processed_transactions[[#This Row],[transaction_id]])</f>
        <v>1</v>
      </c>
    </row>
    <row r="3650" spans="1:11" x14ac:dyDescent="0.3">
      <c r="A3650" s="1" t="s">
        <v>2689</v>
      </c>
      <c r="B3650" s="2">
        <v>46080</v>
      </c>
      <c r="C3650" s="1" t="s">
        <v>118</v>
      </c>
      <c r="D3650" s="1" t="s">
        <v>18</v>
      </c>
      <c r="E3650" s="1" t="s">
        <v>55</v>
      </c>
      <c r="F3650" s="1">
        <v>905</v>
      </c>
      <c r="G3650" s="1" t="s">
        <v>14</v>
      </c>
      <c r="H3650" s="2">
        <v>46080</v>
      </c>
      <c r="I3650" s="1" t="s">
        <v>15</v>
      </c>
      <c r="J3650" s="1">
        <v>30.2</v>
      </c>
      <c r="K3650" s="1">
        <f>COUNTIF(A:A,bank_processed_transactions[[#This Row],[transaction_id]])</f>
        <v>1</v>
      </c>
    </row>
    <row r="3651" spans="1:11" x14ac:dyDescent="0.3">
      <c r="A3651" s="1" t="s">
        <v>835</v>
      </c>
      <c r="B3651" s="2">
        <v>46039</v>
      </c>
      <c r="C3651" s="1" t="s">
        <v>128</v>
      </c>
      <c r="D3651" s="1" t="s">
        <v>12</v>
      </c>
      <c r="E3651" s="1" t="s">
        <v>27</v>
      </c>
      <c r="F3651" s="1">
        <v>1486.05</v>
      </c>
      <c r="G3651" s="1" t="s">
        <v>94</v>
      </c>
      <c r="H3651" s="2">
        <v>46040</v>
      </c>
      <c r="I3651" s="1" t="s">
        <v>28</v>
      </c>
      <c r="J3651" s="1">
        <v>16.2</v>
      </c>
      <c r="K3651" s="1">
        <f>COUNTIF(A:A,bank_processed_transactions[[#This Row],[transaction_id]])</f>
        <v>1</v>
      </c>
    </row>
    <row r="3652" spans="1:11" x14ac:dyDescent="0.3">
      <c r="A3652" s="1" t="s">
        <v>4361</v>
      </c>
      <c r="B3652" s="2">
        <v>46034</v>
      </c>
      <c r="C3652" s="1" t="s">
        <v>247</v>
      </c>
      <c r="D3652" s="1" t="s">
        <v>18</v>
      </c>
      <c r="E3652" s="1" t="s">
        <v>21</v>
      </c>
      <c r="F3652" s="1">
        <v>4100.47</v>
      </c>
      <c r="G3652" s="1" t="s">
        <v>94</v>
      </c>
      <c r="H3652" s="2">
        <v>46035</v>
      </c>
      <c r="I3652" s="1" t="s">
        <v>15</v>
      </c>
      <c r="J3652" s="1">
        <v>37.700000000000003</v>
      </c>
      <c r="K3652" s="1">
        <f>COUNTIF(A:A,bank_processed_transactions[[#This Row],[transaction_id]])</f>
        <v>1</v>
      </c>
    </row>
    <row r="3653" spans="1:11" x14ac:dyDescent="0.3">
      <c r="A3653" s="1" t="s">
        <v>1248</v>
      </c>
      <c r="B3653" s="2">
        <v>46068</v>
      </c>
      <c r="C3653" s="1" t="s">
        <v>531</v>
      </c>
      <c r="D3653" s="1" t="s">
        <v>12</v>
      </c>
      <c r="E3653" s="1" t="s">
        <v>21</v>
      </c>
      <c r="F3653" s="1">
        <v>527.83000000000004</v>
      </c>
      <c r="G3653" s="1" t="s">
        <v>14</v>
      </c>
      <c r="H3653" s="2">
        <v>46068</v>
      </c>
      <c r="I3653" s="1" t="s">
        <v>22</v>
      </c>
      <c r="J3653" s="1">
        <v>41.7</v>
      </c>
      <c r="K3653" s="1">
        <f>COUNTIF(A:A,bank_processed_transactions[[#This Row],[transaction_id]])</f>
        <v>1</v>
      </c>
    </row>
    <row r="3654" spans="1:11" x14ac:dyDescent="0.3">
      <c r="A3654" s="1" t="s">
        <v>2927</v>
      </c>
      <c r="B3654" s="2">
        <v>46032</v>
      </c>
      <c r="C3654" s="1" t="s">
        <v>2803</v>
      </c>
      <c r="D3654" s="1" t="s">
        <v>46</v>
      </c>
      <c r="E3654" s="1" t="s">
        <v>13</v>
      </c>
      <c r="F3654" s="1">
        <v>5475.4</v>
      </c>
      <c r="G3654" s="1" t="s">
        <v>14</v>
      </c>
      <c r="H3654" s="2">
        <v>46034</v>
      </c>
      <c r="I3654" s="1" t="s">
        <v>15</v>
      </c>
      <c r="J3654" s="1">
        <v>22.6</v>
      </c>
      <c r="K3654" s="1">
        <f>COUNTIF(A:A,bank_processed_transactions[[#This Row],[transaction_id]])</f>
        <v>1</v>
      </c>
    </row>
    <row r="3655" spans="1:11" x14ac:dyDescent="0.3">
      <c r="A3655" s="1" t="s">
        <v>4422</v>
      </c>
      <c r="B3655" s="2">
        <v>46085</v>
      </c>
      <c r="C3655" s="1" t="s">
        <v>4423</v>
      </c>
      <c r="D3655" s="1" t="s">
        <v>12</v>
      </c>
      <c r="E3655" s="1" t="s">
        <v>27</v>
      </c>
      <c r="F3655" s="1">
        <v>1198.22</v>
      </c>
      <c r="G3655" s="1" t="s">
        <v>14</v>
      </c>
      <c r="H3655" s="2">
        <v>46086</v>
      </c>
      <c r="I3655" s="1" t="s">
        <v>15</v>
      </c>
      <c r="J3655" s="1">
        <v>29.3</v>
      </c>
      <c r="K3655" s="1">
        <f>COUNTIF(A:A,bank_processed_transactions[[#This Row],[transaction_id]])</f>
        <v>1</v>
      </c>
    </row>
    <row r="3656" spans="1:11" x14ac:dyDescent="0.3">
      <c r="A3656" s="1" t="s">
        <v>4518</v>
      </c>
      <c r="B3656" s="2">
        <v>46087</v>
      </c>
      <c r="C3656" s="1" t="s">
        <v>1467</v>
      </c>
      <c r="D3656" s="1" t="s">
        <v>12</v>
      </c>
      <c r="E3656" s="1" t="s">
        <v>27</v>
      </c>
      <c r="F3656" s="1">
        <v>2135.3000000000002</v>
      </c>
      <c r="G3656" s="1" t="s">
        <v>14</v>
      </c>
      <c r="H3656" s="2">
        <v>46090</v>
      </c>
      <c r="I3656" s="1" t="s">
        <v>15</v>
      </c>
      <c r="J3656" s="1">
        <v>36.200000000000003</v>
      </c>
      <c r="K3656" s="1">
        <f>COUNTIF(A:A,bank_processed_transactions[[#This Row],[transaction_id]])</f>
        <v>1</v>
      </c>
    </row>
    <row r="3657" spans="1:11" x14ac:dyDescent="0.3">
      <c r="A3657" s="1" t="s">
        <v>4744</v>
      </c>
      <c r="B3657" s="2">
        <v>46064</v>
      </c>
      <c r="C3657" s="1" t="s">
        <v>438</v>
      </c>
      <c r="D3657" s="1" t="s">
        <v>18</v>
      </c>
      <c r="E3657" s="1" t="s">
        <v>27</v>
      </c>
      <c r="F3657" s="1">
        <v>5575.28</v>
      </c>
      <c r="G3657" s="1" t="s">
        <v>14</v>
      </c>
      <c r="H3657" s="2">
        <v>46064</v>
      </c>
      <c r="I3657" s="1" t="s">
        <v>22</v>
      </c>
      <c r="J3657" s="1">
        <v>27.9</v>
      </c>
      <c r="K3657" s="1">
        <f>COUNTIF(A:A,bank_processed_transactions[[#This Row],[transaction_id]])</f>
        <v>1</v>
      </c>
    </row>
    <row r="3658" spans="1:11" x14ac:dyDescent="0.3">
      <c r="A3658" s="1" t="s">
        <v>4656</v>
      </c>
      <c r="B3658" s="2">
        <v>46105</v>
      </c>
      <c r="C3658" s="1" t="s">
        <v>1364</v>
      </c>
      <c r="D3658" s="1" t="s">
        <v>12</v>
      </c>
      <c r="E3658" s="1" t="s">
        <v>13</v>
      </c>
      <c r="F3658" s="1">
        <v>5486.49</v>
      </c>
      <c r="G3658" s="1" t="s">
        <v>14</v>
      </c>
      <c r="H3658" s="2">
        <v>46105</v>
      </c>
      <c r="I3658" s="1" t="s">
        <v>15</v>
      </c>
      <c r="J3658" s="1">
        <v>63.3</v>
      </c>
      <c r="K3658" s="1">
        <f>COUNTIF(A:A,bank_processed_transactions[[#This Row],[transaction_id]])</f>
        <v>1</v>
      </c>
    </row>
    <row r="3659" spans="1:11" x14ac:dyDescent="0.3">
      <c r="A3659" s="1" t="s">
        <v>1466</v>
      </c>
      <c r="B3659" s="2">
        <v>46081</v>
      </c>
      <c r="C3659" s="1" t="s">
        <v>1467</v>
      </c>
      <c r="D3659" s="1" t="s">
        <v>35</v>
      </c>
      <c r="E3659" s="1" t="s">
        <v>27</v>
      </c>
      <c r="F3659" s="1">
        <v>4376.28</v>
      </c>
      <c r="G3659" s="1" t="s">
        <v>94</v>
      </c>
      <c r="H3659" s="2">
        <v>46081</v>
      </c>
      <c r="I3659" s="1" t="s">
        <v>15</v>
      </c>
      <c r="J3659" s="1">
        <v>44.4</v>
      </c>
      <c r="K3659" s="1">
        <f>COUNTIF(A:A,bank_processed_transactions[[#This Row],[transaction_id]])</f>
        <v>1</v>
      </c>
    </row>
    <row r="3660" spans="1:11" x14ac:dyDescent="0.3">
      <c r="A3660" s="1" t="s">
        <v>291</v>
      </c>
      <c r="B3660" s="2">
        <v>46109</v>
      </c>
      <c r="C3660" s="1" t="s">
        <v>292</v>
      </c>
      <c r="D3660" s="1" t="s">
        <v>46</v>
      </c>
      <c r="E3660" s="1" t="s">
        <v>13</v>
      </c>
      <c r="F3660" s="1">
        <v>1911.82</v>
      </c>
      <c r="G3660" s="1" t="s">
        <v>14</v>
      </c>
      <c r="H3660" s="2">
        <v>46111</v>
      </c>
      <c r="I3660" s="1" t="s">
        <v>15</v>
      </c>
      <c r="J3660" s="1">
        <v>39.6</v>
      </c>
      <c r="K3660" s="1">
        <f>COUNTIF(A:A,bank_processed_transactions[[#This Row],[transaction_id]])</f>
        <v>1</v>
      </c>
    </row>
    <row r="3661" spans="1:11" x14ac:dyDescent="0.3">
      <c r="A3661" s="1" t="s">
        <v>1703</v>
      </c>
      <c r="B3661" s="2">
        <v>46091</v>
      </c>
      <c r="C3661" s="1" t="s">
        <v>1517</v>
      </c>
      <c r="D3661" s="1" t="s">
        <v>12</v>
      </c>
      <c r="E3661" s="1" t="s">
        <v>21</v>
      </c>
      <c r="F3661" s="1">
        <v>805.25</v>
      </c>
      <c r="G3661" s="1" t="s">
        <v>14</v>
      </c>
      <c r="H3661" s="2">
        <v>46094</v>
      </c>
      <c r="I3661" s="1" t="s">
        <v>28</v>
      </c>
      <c r="J3661" s="1">
        <v>9.1</v>
      </c>
      <c r="K3661" s="1">
        <f>COUNTIF(A:A,bank_processed_transactions[[#This Row],[transaction_id]])</f>
        <v>1</v>
      </c>
    </row>
    <row r="3662" spans="1:11" x14ac:dyDescent="0.3">
      <c r="A3662" s="1" t="s">
        <v>3803</v>
      </c>
      <c r="B3662" s="2">
        <v>46061</v>
      </c>
      <c r="C3662" s="1" t="s">
        <v>2160</v>
      </c>
      <c r="D3662" s="1" t="s">
        <v>18</v>
      </c>
      <c r="E3662" s="1" t="s">
        <v>21</v>
      </c>
      <c r="F3662" s="1">
        <v>4333.3</v>
      </c>
      <c r="G3662" s="1" t="s">
        <v>14</v>
      </c>
      <c r="H3662" s="2">
        <v>46061</v>
      </c>
      <c r="I3662" s="1" t="s">
        <v>28</v>
      </c>
      <c r="J3662" s="1">
        <v>19.2</v>
      </c>
      <c r="K3662" s="1">
        <f>COUNTIF(A:A,bank_processed_transactions[[#This Row],[transaction_id]])</f>
        <v>1</v>
      </c>
    </row>
    <row r="3663" spans="1:11" x14ac:dyDescent="0.3">
      <c r="A3663" s="1" t="s">
        <v>2341</v>
      </c>
      <c r="B3663" s="2">
        <v>46046</v>
      </c>
      <c r="C3663" s="1" t="s">
        <v>2342</v>
      </c>
      <c r="D3663" s="1" t="s">
        <v>12</v>
      </c>
      <c r="E3663" s="1" t="s">
        <v>55</v>
      </c>
      <c r="F3663" s="1">
        <v>4356.82</v>
      </c>
      <c r="G3663" s="1" t="s">
        <v>14</v>
      </c>
      <c r="H3663" s="2">
        <v>46049</v>
      </c>
      <c r="I3663" s="1" t="s">
        <v>28</v>
      </c>
      <c r="J3663" s="1">
        <v>36.700000000000003</v>
      </c>
      <c r="K3663" s="1">
        <f>COUNTIF(A:A,bank_processed_transactions[[#This Row],[transaction_id]])</f>
        <v>1</v>
      </c>
    </row>
    <row r="3664" spans="1:11" x14ac:dyDescent="0.3">
      <c r="A3664" s="1" t="s">
        <v>1807</v>
      </c>
      <c r="B3664" s="2">
        <v>46068</v>
      </c>
      <c r="C3664" s="1" t="s">
        <v>1808</v>
      </c>
      <c r="D3664" s="1" t="s">
        <v>18</v>
      </c>
      <c r="E3664" s="1" t="s">
        <v>55</v>
      </c>
      <c r="F3664" s="1">
        <v>1411.08</v>
      </c>
      <c r="G3664" s="1" t="s">
        <v>14</v>
      </c>
      <c r="H3664" s="2">
        <v>46070</v>
      </c>
      <c r="I3664" s="1" t="s">
        <v>28</v>
      </c>
      <c r="J3664" s="1">
        <v>28.7</v>
      </c>
      <c r="K3664" s="1">
        <f>COUNTIF(A:A,bank_processed_transactions[[#This Row],[transaction_id]])</f>
        <v>1</v>
      </c>
    </row>
    <row r="3665" spans="1:11" x14ac:dyDescent="0.3">
      <c r="A3665" s="1" t="s">
        <v>2558</v>
      </c>
      <c r="B3665" s="2">
        <v>46027</v>
      </c>
      <c r="C3665" s="1" t="s">
        <v>88</v>
      </c>
      <c r="D3665" s="1" t="s">
        <v>66</v>
      </c>
      <c r="E3665" s="1" t="s">
        <v>13</v>
      </c>
      <c r="F3665" s="1">
        <v>6111.75</v>
      </c>
      <c r="G3665" s="1" t="s">
        <v>14</v>
      </c>
      <c r="H3665" s="2">
        <v>46028</v>
      </c>
      <c r="I3665" s="1" t="s">
        <v>28</v>
      </c>
      <c r="J3665" s="1">
        <v>32.6</v>
      </c>
      <c r="K3665" s="1">
        <f>COUNTIF(A:A,bank_processed_transactions[[#This Row],[transaction_id]])</f>
        <v>1</v>
      </c>
    </row>
    <row r="3666" spans="1:11" x14ac:dyDescent="0.3">
      <c r="A3666" s="1" t="s">
        <v>4384</v>
      </c>
      <c r="B3666" s="2">
        <v>46103</v>
      </c>
      <c r="C3666" s="1" t="s">
        <v>2105</v>
      </c>
      <c r="D3666" s="1" t="s">
        <v>66</v>
      </c>
      <c r="E3666" s="1" t="s">
        <v>21</v>
      </c>
      <c r="F3666" s="1">
        <v>10659.5</v>
      </c>
      <c r="G3666" s="1" t="s">
        <v>14</v>
      </c>
      <c r="H3666" s="2">
        <v>46103</v>
      </c>
      <c r="I3666" s="1" t="s">
        <v>22</v>
      </c>
      <c r="J3666" s="1">
        <v>35.4</v>
      </c>
      <c r="K3666" s="1">
        <f>COUNTIF(A:A,bank_processed_transactions[[#This Row],[transaction_id]])</f>
        <v>1</v>
      </c>
    </row>
    <row r="3667" spans="1:11" x14ac:dyDescent="0.3">
      <c r="A3667" s="1" t="s">
        <v>3596</v>
      </c>
      <c r="B3667" s="2">
        <v>46110</v>
      </c>
      <c r="C3667" s="1" t="s">
        <v>586</v>
      </c>
      <c r="D3667" s="1" t="s">
        <v>66</v>
      </c>
      <c r="E3667" s="1" t="s">
        <v>13</v>
      </c>
      <c r="F3667" s="1">
        <v>2212.34</v>
      </c>
      <c r="G3667" s="1" t="s">
        <v>14</v>
      </c>
      <c r="H3667" s="2">
        <v>46115</v>
      </c>
      <c r="I3667" s="1" t="s">
        <v>15</v>
      </c>
      <c r="J3667" s="1">
        <v>36.1</v>
      </c>
      <c r="K3667" s="1">
        <f>COUNTIF(A:A,bank_processed_transactions[[#This Row],[transaction_id]])</f>
        <v>1</v>
      </c>
    </row>
    <row r="3668" spans="1:11" x14ac:dyDescent="0.3">
      <c r="A3668" s="1" t="s">
        <v>4790</v>
      </c>
      <c r="B3668" s="2">
        <v>46034</v>
      </c>
      <c r="C3668" s="1" t="s">
        <v>2328</v>
      </c>
      <c r="D3668" s="1" t="s">
        <v>12</v>
      </c>
      <c r="E3668" s="1" t="s">
        <v>13</v>
      </c>
      <c r="F3668" s="1">
        <v>8637.2000000000007</v>
      </c>
      <c r="G3668" s="1" t="s">
        <v>14</v>
      </c>
      <c r="H3668" s="2">
        <v>46034</v>
      </c>
      <c r="I3668" s="1" t="s">
        <v>28</v>
      </c>
      <c r="J3668" s="1">
        <v>43.3</v>
      </c>
      <c r="K3668" s="1">
        <f>COUNTIF(A:A,bank_processed_transactions[[#This Row],[transaction_id]])</f>
        <v>1</v>
      </c>
    </row>
    <row r="3669" spans="1:11" x14ac:dyDescent="0.3">
      <c r="A3669" s="1" t="s">
        <v>2781</v>
      </c>
      <c r="B3669" s="2">
        <v>46079</v>
      </c>
      <c r="C3669" s="1" t="s">
        <v>682</v>
      </c>
      <c r="D3669" s="1" t="s">
        <v>35</v>
      </c>
      <c r="E3669" s="1" t="s">
        <v>21</v>
      </c>
      <c r="F3669" s="1">
        <v>2660.81</v>
      </c>
      <c r="G3669" s="1" t="s">
        <v>14</v>
      </c>
      <c r="H3669" s="2">
        <v>46082</v>
      </c>
      <c r="I3669" s="1" t="s">
        <v>22</v>
      </c>
      <c r="J3669" s="1">
        <v>25.7</v>
      </c>
      <c r="K3669" s="1">
        <f>COUNTIF(A:A,bank_processed_transactions[[#This Row],[transaction_id]])</f>
        <v>1</v>
      </c>
    </row>
    <row r="3670" spans="1:11" x14ac:dyDescent="0.3">
      <c r="A3670" s="1" t="s">
        <v>1400</v>
      </c>
      <c r="B3670" s="2">
        <v>46062</v>
      </c>
      <c r="C3670" s="1" t="s">
        <v>861</v>
      </c>
      <c r="D3670" s="1" t="s">
        <v>35</v>
      </c>
      <c r="E3670" s="1" t="s">
        <v>13</v>
      </c>
      <c r="F3670" s="1">
        <v>2282.6999999999998</v>
      </c>
      <c r="G3670" s="1" t="s">
        <v>94</v>
      </c>
      <c r="H3670" s="2">
        <v>46067</v>
      </c>
      <c r="I3670" s="1" t="s">
        <v>22</v>
      </c>
      <c r="J3670" s="1">
        <v>1.6</v>
      </c>
      <c r="K3670" s="1">
        <f>COUNTIF(A:A,bank_processed_transactions[[#This Row],[transaction_id]])</f>
        <v>1</v>
      </c>
    </row>
    <row r="3671" spans="1:11" x14ac:dyDescent="0.3">
      <c r="A3671" s="1" t="s">
        <v>2805</v>
      </c>
      <c r="B3671" s="2">
        <v>46083</v>
      </c>
      <c r="C3671" s="1" t="s">
        <v>2240</v>
      </c>
      <c r="D3671" s="1" t="s">
        <v>18</v>
      </c>
      <c r="E3671" s="1" t="s">
        <v>27</v>
      </c>
      <c r="F3671" s="1">
        <v>9733.3799999999992</v>
      </c>
      <c r="G3671" s="1" t="s">
        <v>14</v>
      </c>
      <c r="H3671" s="2">
        <v>46084</v>
      </c>
      <c r="I3671" s="1" t="s">
        <v>22</v>
      </c>
      <c r="J3671" s="1">
        <v>22.7</v>
      </c>
      <c r="K3671" s="1">
        <f>COUNTIF(A:A,bank_processed_transactions[[#This Row],[transaction_id]])</f>
        <v>1</v>
      </c>
    </row>
    <row r="3672" spans="1:11" x14ac:dyDescent="0.3">
      <c r="A3672" s="1" t="s">
        <v>4159</v>
      </c>
      <c r="B3672" s="2">
        <v>46112</v>
      </c>
      <c r="C3672" s="1" t="s">
        <v>2246</v>
      </c>
      <c r="D3672" s="1" t="s">
        <v>46</v>
      </c>
      <c r="E3672" s="1" t="s">
        <v>13</v>
      </c>
      <c r="F3672" s="1">
        <v>5680.57</v>
      </c>
      <c r="G3672" s="1" t="s">
        <v>14</v>
      </c>
      <c r="H3672" s="2">
        <v>46113</v>
      </c>
      <c r="I3672" s="1" t="s">
        <v>28</v>
      </c>
      <c r="J3672" s="1">
        <v>21.5</v>
      </c>
      <c r="K3672" s="1">
        <f>COUNTIF(A:A,bank_processed_transactions[[#This Row],[transaction_id]])</f>
        <v>1</v>
      </c>
    </row>
    <row r="3673" spans="1:11" x14ac:dyDescent="0.3">
      <c r="A3673" s="1" t="s">
        <v>4679</v>
      </c>
      <c r="B3673" s="2">
        <v>46066</v>
      </c>
      <c r="C3673" s="1" t="s">
        <v>713</v>
      </c>
      <c r="D3673" s="1" t="s">
        <v>35</v>
      </c>
      <c r="E3673" s="1" t="s">
        <v>21</v>
      </c>
      <c r="F3673" s="1">
        <v>43303.45</v>
      </c>
      <c r="G3673" s="1" t="s">
        <v>14</v>
      </c>
      <c r="H3673" s="2">
        <v>46067</v>
      </c>
      <c r="I3673" s="1" t="s">
        <v>22</v>
      </c>
      <c r="J3673" s="1">
        <v>26.5</v>
      </c>
      <c r="K3673" s="1">
        <f>COUNTIF(A:A,bank_processed_transactions[[#This Row],[transaction_id]])</f>
        <v>1</v>
      </c>
    </row>
    <row r="3674" spans="1:11" x14ac:dyDescent="0.3">
      <c r="A3674" s="1" t="s">
        <v>3591</v>
      </c>
      <c r="B3674" s="2">
        <v>46055</v>
      </c>
      <c r="C3674" s="1" t="s">
        <v>1364</v>
      </c>
      <c r="D3674" s="1" t="s">
        <v>35</v>
      </c>
      <c r="E3674" s="1" t="s">
        <v>13</v>
      </c>
      <c r="F3674" s="1">
        <v>3306.82</v>
      </c>
      <c r="G3674" s="1" t="s">
        <v>14</v>
      </c>
      <c r="H3674" s="2">
        <v>46055</v>
      </c>
      <c r="I3674" s="1" t="s">
        <v>15</v>
      </c>
      <c r="J3674" s="1">
        <v>6.1</v>
      </c>
      <c r="K3674" s="1">
        <f>COUNTIF(A:A,bank_processed_transactions[[#This Row],[transaction_id]])</f>
        <v>1</v>
      </c>
    </row>
    <row r="3675" spans="1:11" x14ac:dyDescent="0.3">
      <c r="A3675" s="1" t="s">
        <v>4133</v>
      </c>
      <c r="B3675" s="2">
        <v>46092</v>
      </c>
      <c r="C3675" s="1" t="s">
        <v>1074</v>
      </c>
      <c r="D3675" s="1" t="s">
        <v>12</v>
      </c>
      <c r="E3675" s="1" t="s">
        <v>55</v>
      </c>
      <c r="F3675" s="1">
        <v>4651.72</v>
      </c>
      <c r="G3675" s="1" t="s">
        <v>14</v>
      </c>
      <c r="H3675" s="2">
        <v>46093</v>
      </c>
      <c r="I3675" s="1" t="s">
        <v>15</v>
      </c>
      <c r="J3675" s="1">
        <v>13.7</v>
      </c>
      <c r="K3675" s="1">
        <f>COUNTIF(A:A,bank_processed_transactions[[#This Row],[transaction_id]])</f>
        <v>1</v>
      </c>
    </row>
    <row r="3676" spans="1:11" x14ac:dyDescent="0.3">
      <c r="A3676" s="1" t="s">
        <v>948</v>
      </c>
      <c r="B3676" s="2">
        <v>46102</v>
      </c>
      <c r="C3676" s="1" t="s">
        <v>502</v>
      </c>
      <c r="D3676" s="1" t="s">
        <v>12</v>
      </c>
      <c r="E3676" s="1" t="s">
        <v>13</v>
      </c>
      <c r="F3676" s="1">
        <v>1443.04</v>
      </c>
      <c r="G3676" s="1" t="s">
        <v>14</v>
      </c>
      <c r="H3676" s="2">
        <v>46105</v>
      </c>
      <c r="I3676" s="1" t="s">
        <v>15</v>
      </c>
      <c r="J3676" s="1">
        <v>67.400000000000006</v>
      </c>
      <c r="K3676" s="1">
        <f>COUNTIF(A:A,bank_processed_transactions[[#This Row],[transaction_id]])</f>
        <v>1</v>
      </c>
    </row>
    <row r="3677" spans="1:11" x14ac:dyDescent="0.3">
      <c r="A3677" s="1" t="s">
        <v>1174</v>
      </c>
      <c r="B3677" s="2">
        <v>46053</v>
      </c>
      <c r="C3677" s="1" t="s">
        <v>1175</v>
      </c>
      <c r="D3677" s="1" t="s">
        <v>35</v>
      </c>
      <c r="E3677" s="1" t="s">
        <v>55</v>
      </c>
      <c r="F3677" s="1">
        <v>8538.7099999999991</v>
      </c>
      <c r="G3677" s="1" t="s">
        <v>14</v>
      </c>
      <c r="H3677" s="2">
        <v>46056</v>
      </c>
      <c r="I3677" s="1" t="s">
        <v>22</v>
      </c>
      <c r="J3677" s="1">
        <v>26.4</v>
      </c>
      <c r="K3677" s="1">
        <f>COUNTIF(A:A,bank_processed_transactions[[#This Row],[transaction_id]])</f>
        <v>1</v>
      </c>
    </row>
    <row r="3678" spans="1:11" x14ac:dyDescent="0.3">
      <c r="A3678" s="1" t="s">
        <v>851</v>
      </c>
      <c r="B3678" s="2">
        <v>46049</v>
      </c>
      <c r="C3678" s="1" t="s">
        <v>852</v>
      </c>
      <c r="D3678" s="1" t="s">
        <v>12</v>
      </c>
      <c r="E3678" s="1" t="s">
        <v>13</v>
      </c>
      <c r="F3678" s="1">
        <v>5008.37</v>
      </c>
      <c r="G3678" s="1" t="s">
        <v>14</v>
      </c>
      <c r="H3678" s="2">
        <v>46052</v>
      </c>
      <c r="I3678" s="1" t="s">
        <v>15</v>
      </c>
      <c r="J3678" s="1">
        <v>38.299999999999997</v>
      </c>
      <c r="K3678" s="1">
        <f>COUNTIF(A:A,bank_processed_transactions[[#This Row],[transaction_id]])</f>
        <v>1</v>
      </c>
    </row>
    <row r="3679" spans="1:11" x14ac:dyDescent="0.3">
      <c r="A3679" s="1" t="s">
        <v>2580</v>
      </c>
      <c r="B3679" s="2">
        <v>46110</v>
      </c>
      <c r="C3679" s="1" t="s">
        <v>57</v>
      </c>
      <c r="D3679" s="1" t="s">
        <v>12</v>
      </c>
      <c r="E3679" s="1" t="s">
        <v>27</v>
      </c>
      <c r="F3679" s="1">
        <v>2317.54</v>
      </c>
      <c r="G3679" s="1" t="s">
        <v>14</v>
      </c>
      <c r="H3679" s="2">
        <v>46112</v>
      </c>
      <c r="I3679" s="1" t="s">
        <v>28</v>
      </c>
      <c r="J3679" s="1">
        <v>27.6</v>
      </c>
      <c r="K3679" s="1">
        <f>COUNTIF(A:A,bank_processed_transactions[[#This Row],[transaction_id]])</f>
        <v>1</v>
      </c>
    </row>
    <row r="3680" spans="1:11" x14ac:dyDescent="0.3">
      <c r="A3680" s="1" t="s">
        <v>4100</v>
      </c>
      <c r="B3680" s="2">
        <v>46026</v>
      </c>
      <c r="C3680" s="1" t="s">
        <v>1720</v>
      </c>
      <c r="D3680" s="1" t="s">
        <v>12</v>
      </c>
      <c r="E3680" s="1" t="s">
        <v>13</v>
      </c>
      <c r="F3680" s="1">
        <v>494.58</v>
      </c>
      <c r="G3680" s="1" t="s">
        <v>14</v>
      </c>
      <c r="H3680" s="2">
        <v>46026</v>
      </c>
      <c r="I3680" s="1" t="s">
        <v>22</v>
      </c>
      <c r="J3680" s="1">
        <v>19.7</v>
      </c>
      <c r="K3680" s="1">
        <f>COUNTIF(A:A,bank_processed_transactions[[#This Row],[transaction_id]])</f>
        <v>1</v>
      </c>
    </row>
    <row r="3681" spans="1:11" x14ac:dyDescent="0.3">
      <c r="A3681" s="1" t="s">
        <v>3587</v>
      </c>
      <c r="B3681" s="2">
        <v>46080</v>
      </c>
      <c r="C3681" s="1" t="s">
        <v>2062</v>
      </c>
      <c r="D3681" s="1" t="s">
        <v>18</v>
      </c>
      <c r="E3681" s="1" t="s">
        <v>21</v>
      </c>
      <c r="F3681" s="1">
        <v>22008.73</v>
      </c>
      <c r="G3681" s="1" t="s">
        <v>14</v>
      </c>
      <c r="H3681" s="2">
        <v>46081</v>
      </c>
      <c r="I3681" s="1" t="s">
        <v>22</v>
      </c>
      <c r="J3681" s="1">
        <v>27.3</v>
      </c>
      <c r="K3681" s="1">
        <f>COUNTIF(A:A,bank_processed_transactions[[#This Row],[transaction_id]])</f>
        <v>1</v>
      </c>
    </row>
    <row r="3682" spans="1:11" x14ac:dyDescent="0.3">
      <c r="A3682" s="1" t="s">
        <v>4522</v>
      </c>
      <c r="B3682" s="2">
        <v>46090</v>
      </c>
      <c r="C3682" s="1" t="s">
        <v>1097</v>
      </c>
      <c r="D3682" s="1" t="s">
        <v>12</v>
      </c>
      <c r="E3682" s="1" t="s">
        <v>55</v>
      </c>
      <c r="F3682" s="1">
        <v>10940.66</v>
      </c>
      <c r="G3682" s="1" t="s">
        <v>14</v>
      </c>
      <c r="H3682" s="2">
        <v>46090</v>
      </c>
      <c r="I3682" s="1" t="s">
        <v>28</v>
      </c>
      <c r="J3682" s="1">
        <v>27.9</v>
      </c>
      <c r="K3682" s="1">
        <f>COUNTIF(A:A,bank_processed_transactions[[#This Row],[transaction_id]])</f>
        <v>1</v>
      </c>
    </row>
    <row r="3683" spans="1:11" x14ac:dyDescent="0.3">
      <c r="A3683" s="1" t="s">
        <v>647</v>
      </c>
      <c r="B3683" s="2">
        <v>46064</v>
      </c>
      <c r="C3683" s="1" t="s">
        <v>391</v>
      </c>
      <c r="D3683" s="1" t="s">
        <v>35</v>
      </c>
      <c r="E3683" s="1" t="s">
        <v>21</v>
      </c>
      <c r="F3683" s="1">
        <v>4937.7700000000004</v>
      </c>
      <c r="G3683" s="1" t="s">
        <v>14</v>
      </c>
      <c r="H3683" s="2">
        <v>46067</v>
      </c>
      <c r="I3683" s="1" t="s">
        <v>15</v>
      </c>
      <c r="J3683" s="1">
        <v>34.6</v>
      </c>
      <c r="K3683" s="1">
        <f>COUNTIF(A:A,bank_processed_transactions[[#This Row],[transaction_id]])</f>
        <v>1</v>
      </c>
    </row>
    <row r="3684" spans="1:11" x14ac:dyDescent="0.3">
      <c r="A3684" s="1" t="s">
        <v>4779</v>
      </c>
      <c r="B3684" s="2">
        <v>46076</v>
      </c>
      <c r="C3684" s="1" t="s">
        <v>1533</v>
      </c>
      <c r="D3684" s="1" t="s">
        <v>35</v>
      </c>
      <c r="E3684" s="1" t="s">
        <v>13</v>
      </c>
      <c r="F3684" s="1">
        <v>526.36</v>
      </c>
      <c r="G3684" s="1" t="s">
        <v>14</v>
      </c>
      <c r="H3684" s="2">
        <v>46077</v>
      </c>
      <c r="I3684" s="1" t="s">
        <v>15</v>
      </c>
      <c r="J3684" s="1">
        <v>30</v>
      </c>
      <c r="K3684" s="1">
        <f>COUNTIF(A:A,bank_processed_transactions[[#This Row],[transaction_id]])</f>
        <v>1</v>
      </c>
    </row>
    <row r="3685" spans="1:11" x14ac:dyDescent="0.3">
      <c r="A3685" s="1" t="s">
        <v>1945</v>
      </c>
      <c r="B3685" s="2">
        <v>46067</v>
      </c>
      <c r="C3685" s="1" t="s">
        <v>442</v>
      </c>
      <c r="D3685" s="1" t="s">
        <v>12</v>
      </c>
      <c r="E3685" s="1" t="s">
        <v>13</v>
      </c>
      <c r="F3685" s="1">
        <v>640.59</v>
      </c>
      <c r="G3685" s="1" t="s">
        <v>89</v>
      </c>
      <c r="H3685" s="2">
        <v>46070</v>
      </c>
      <c r="I3685" s="1" t="s">
        <v>22</v>
      </c>
      <c r="J3685" s="1">
        <v>7.8</v>
      </c>
      <c r="K3685" s="1">
        <f>COUNTIF(A:A,bank_processed_transactions[[#This Row],[transaction_id]])</f>
        <v>1</v>
      </c>
    </row>
    <row r="3686" spans="1:11" x14ac:dyDescent="0.3">
      <c r="A3686" s="1" t="s">
        <v>3897</v>
      </c>
      <c r="B3686" s="2">
        <v>46108</v>
      </c>
      <c r="C3686" s="1" t="s">
        <v>2068</v>
      </c>
      <c r="D3686" s="1" t="s">
        <v>66</v>
      </c>
      <c r="E3686" s="1" t="s">
        <v>13</v>
      </c>
      <c r="F3686" s="1">
        <v>4110.01</v>
      </c>
      <c r="G3686" s="1" t="s">
        <v>14</v>
      </c>
      <c r="H3686" s="2">
        <v>46111</v>
      </c>
      <c r="I3686" s="1" t="s">
        <v>15</v>
      </c>
      <c r="J3686" s="1">
        <v>62.5</v>
      </c>
      <c r="K3686" s="1">
        <f>COUNTIF(A:A,bank_processed_transactions[[#This Row],[transaction_id]])</f>
        <v>1</v>
      </c>
    </row>
    <row r="3687" spans="1:11" x14ac:dyDescent="0.3">
      <c r="A3687" s="1" t="s">
        <v>4125</v>
      </c>
      <c r="B3687" s="2">
        <v>46078</v>
      </c>
      <c r="C3687" s="1" t="s">
        <v>1467</v>
      </c>
      <c r="D3687" s="1" t="s">
        <v>18</v>
      </c>
      <c r="E3687" s="1" t="s">
        <v>27</v>
      </c>
      <c r="F3687" s="1">
        <v>3984.81</v>
      </c>
      <c r="G3687" s="1" t="s">
        <v>14</v>
      </c>
      <c r="H3687" s="2">
        <v>46081</v>
      </c>
      <c r="I3687" s="1" t="s">
        <v>22</v>
      </c>
      <c r="J3687" s="1">
        <v>17.399999999999999</v>
      </c>
      <c r="K3687" s="1">
        <f>COUNTIF(A:A,bank_processed_transactions[[#This Row],[transaction_id]])</f>
        <v>1</v>
      </c>
    </row>
    <row r="3688" spans="1:11" x14ac:dyDescent="0.3">
      <c r="A3688" s="1" t="s">
        <v>1702</v>
      </c>
      <c r="B3688" s="2">
        <v>46112</v>
      </c>
      <c r="C3688" s="1" t="s">
        <v>525</v>
      </c>
      <c r="D3688" s="1" t="s">
        <v>35</v>
      </c>
      <c r="E3688" s="1" t="s">
        <v>21</v>
      </c>
      <c r="F3688" s="1">
        <v>2461.77</v>
      </c>
      <c r="G3688" s="1" t="s">
        <v>14</v>
      </c>
      <c r="H3688" s="2">
        <v>46115</v>
      </c>
      <c r="I3688" s="1" t="s">
        <v>22</v>
      </c>
      <c r="J3688" s="1">
        <v>28</v>
      </c>
      <c r="K3688" s="1">
        <f>COUNTIF(A:A,bank_processed_transactions[[#This Row],[transaction_id]])</f>
        <v>1</v>
      </c>
    </row>
    <row r="3689" spans="1:11" x14ac:dyDescent="0.3">
      <c r="A3689" s="1" t="s">
        <v>841</v>
      </c>
      <c r="B3689" s="2">
        <v>46055</v>
      </c>
      <c r="C3689" s="1" t="s">
        <v>239</v>
      </c>
      <c r="D3689" s="1" t="s">
        <v>12</v>
      </c>
      <c r="E3689" s="1" t="s">
        <v>13</v>
      </c>
      <c r="F3689" s="1">
        <v>4995.42</v>
      </c>
      <c r="G3689" s="1" t="s">
        <v>14</v>
      </c>
      <c r="H3689" s="2">
        <v>46056</v>
      </c>
      <c r="I3689" s="1" t="s">
        <v>28</v>
      </c>
      <c r="J3689" s="1">
        <v>25.8</v>
      </c>
      <c r="K3689" s="1">
        <f>COUNTIF(A:A,bank_processed_transactions[[#This Row],[transaction_id]])</f>
        <v>1</v>
      </c>
    </row>
    <row r="3690" spans="1:11" x14ac:dyDescent="0.3">
      <c r="A3690" s="1" t="s">
        <v>3646</v>
      </c>
      <c r="B3690" s="2">
        <v>46030</v>
      </c>
      <c r="C3690" s="1" t="s">
        <v>514</v>
      </c>
      <c r="D3690" s="1" t="s">
        <v>46</v>
      </c>
      <c r="E3690" s="1" t="s">
        <v>13</v>
      </c>
      <c r="F3690" s="1">
        <v>3172.41</v>
      </c>
      <c r="G3690" s="1" t="s">
        <v>14</v>
      </c>
      <c r="H3690" s="2">
        <v>46033</v>
      </c>
      <c r="I3690" s="1" t="s">
        <v>28</v>
      </c>
      <c r="J3690" s="1">
        <v>20.3</v>
      </c>
      <c r="K3690" s="1">
        <f>COUNTIF(A:A,bank_processed_transactions[[#This Row],[transaction_id]])</f>
        <v>1</v>
      </c>
    </row>
    <row r="3691" spans="1:11" x14ac:dyDescent="0.3">
      <c r="A3691" s="1" t="s">
        <v>3676</v>
      </c>
      <c r="B3691" s="2">
        <v>46025</v>
      </c>
      <c r="C3691" s="1" t="s">
        <v>202</v>
      </c>
      <c r="D3691" s="1" t="s">
        <v>12</v>
      </c>
      <c r="E3691" s="1" t="s">
        <v>13</v>
      </c>
      <c r="F3691" s="1">
        <v>1093.81</v>
      </c>
      <c r="G3691" s="1" t="s">
        <v>14</v>
      </c>
      <c r="H3691" s="2">
        <v>46025</v>
      </c>
      <c r="I3691" s="1" t="s">
        <v>15</v>
      </c>
      <c r="J3691" s="1">
        <v>36</v>
      </c>
      <c r="K3691" s="1">
        <f>COUNTIF(A:A,bank_processed_transactions[[#This Row],[transaction_id]])</f>
        <v>1</v>
      </c>
    </row>
    <row r="3692" spans="1:11" x14ac:dyDescent="0.3">
      <c r="A3692" s="1" t="s">
        <v>3207</v>
      </c>
      <c r="B3692" s="2">
        <v>46072</v>
      </c>
      <c r="C3692" s="1" t="s">
        <v>1728</v>
      </c>
      <c r="D3692" s="1" t="s">
        <v>12</v>
      </c>
      <c r="E3692" s="1" t="s">
        <v>13</v>
      </c>
      <c r="F3692" s="1">
        <v>5900.06</v>
      </c>
      <c r="G3692" s="1" t="s">
        <v>94</v>
      </c>
      <c r="H3692" s="2">
        <v>46075</v>
      </c>
      <c r="I3692" s="1" t="s">
        <v>15</v>
      </c>
      <c r="J3692" s="1">
        <v>65.5</v>
      </c>
      <c r="K3692" s="1">
        <f>COUNTIF(A:A,bank_processed_transactions[[#This Row],[transaction_id]])</f>
        <v>1</v>
      </c>
    </row>
    <row r="3693" spans="1:11" x14ac:dyDescent="0.3">
      <c r="A3693" s="1" t="s">
        <v>3123</v>
      </c>
      <c r="B3693" s="2">
        <v>46104</v>
      </c>
      <c r="C3693" s="1" t="s">
        <v>364</v>
      </c>
      <c r="D3693" s="1" t="s">
        <v>35</v>
      </c>
      <c r="E3693" s="1" t="s">
        <v>27</v>
      </c>
      <c r="F3693" s="1">
        <v>57762.96</v>
      </c>
      <c r="G3693" s="1" t="s">
        <v>14</v>
      </c>
      <c r="H3693" s="2">
        <v>46105</v>
      </c>
      <c r="I3693" s="1" t="s">
        <v>15</v>
      </c>
      <c r="J3693" s="1">
        <v>67.5</v>
      </c>
      <c r="K3693" s="1">
        <f>COUNTIF(A:A,bank_processed_transactions[[#This Row],[transaction_id]])</f>
        <v>1</v>
      </c>
    </row>
    <row r="3694" spans="1:11" x14ac:dyDescent="0.3">
      <c r="A3694" s="1" t="s">
        <v>71</v>
      </c>
      <c r="B3694" s="2">
        <v>46097</v>
      </c>
      <c r="C3694" s="1" t="s">
        <v>72</v>
      </c>
      <c r="D3694" s="1" t="s">
        <v>12</v>
      </c>
      <c r="E3694" s="1" t="s">
        <v>21</v>
      </c>
      <c r="F3694" s="1">
        <v>33563.629999999997</v>
      </c>
      <c r="G3694" s="1" t="s">
        <v>14</v>
      </c>
      <c r="H3694" s="2">
        <v>46099</v>
      </c>
      <c r="I3694" s="1" t="s">
        <v>28</v>
      </c>
      <c r="J3694" s="1">
        <v>5.6</v>
      </c>
      <c r="K3694" s="1">
        <f>COUNTIF(A:A,bank_processed_transactions[[#This Row],[transaction_id]])</f>
        <v>1</v>
      </c>
    </row>
    <row r="3695" spans="1:11" x14ac:dyDescent="0.3">
      <c r="A3695" s="1" t="s">
        <v>995</v>
      </c>
      <c r="B3695" s="2">
        <v>46082</v>
      </c>
      <c r="C3695" s="1" t="s">
        <v>11</v>
      </c>
      <c r="D3695" s="1" t="s">
        <v>66</v>
      </c>
      <c r="E3695" s="1" t="s">
        <v>13</v>
      </c>
      <c r="F3695" s="1">
        <v>1934.14</v>
      </c>
      <c r="G3695" s="1" t="s">
        <v>14</v>
      </c>
      <c r="H3695" s="2">
        <v>46085</v>
      </c>
      <c r="I3695" s="1" t="s">
        <v>22</v>
      </c>
      <c r="J3695" s="1">
        <v>6.9</v>
      </c>
      <c r="K3695" s="1">
        <f>COUNTIF(A:A,bank_processed_transactions[[#This Row],[transaction_id]])</f>
        <v>1</v>
      </c>
    </row>
    <row r="3696" spans="1:11" x14ac:dyDescent="0.3">
      <c r="A3696" s="1" t="s">
        <v>1781</v>
      </c>
      <c r="B3696" s="2">
        <v>46038</v>
      </c>
      <c r="C3696" s="1" t="s">
        <v>30</v>
      </c>
      <c r="D3696" s="1" t="s">
        <v>18</v>
      </c>
      <c r="E3696" s="1" t="s">
        <v>55</v>
      </c>
      <c r="F3696" s="1">
        <v>4626.76</v>
      </c>
      <c r="G3696" s="1" t="s">
        <v>14</v>
      </c>
      <c r="H3696" s="2">
        <v>46038</v>
      </c>
      <c r="I3696" s="1" t="s">
        <v>15</v>
      </c>
      <c r="J3696" s="1">
        <v>4</v>
      </c>
      <c r="K3696" s="1">
        <f>COUNTIF(A:A,bank_processed_transactions[[#This Row],[transaction_id]])</f>
        <v>1</v>
      </c>
    </row>
    <row r="3697" spans="1:11" x14ac:dyDescent="0.3">
      <c r="A3697" s="1" t="s">
        <v>4120</v>
      </c>
      <c r="B3697" s="2">
        <v>46109</v>
      </c>
      <c r="C3697" s="1" t="s">
        <v>2177</v>
      </c>
      <c r="D3697" s="1" t="s">
        <v>35</v>
      </c>
      <c r="E3697" s="1" t="s">
        <v>13</v>
      </c>
      <c r="F3697" s="1">
        <v>10550.97</v>
      </c>
      <c r="G3697" s="1" t="s">
        <v>14</v>
      </c>
      <c r="H3697" s="2">
        <v>46110</v>
      </c>
      <c r="I3697" s="1" t="s">
        <v>22</v>
      </c>
      <c r="J3697" s="1">
        <v>22</v>
      </c>
      <c r="K3697" s="1">
        <f>COUNTIF(A:A,bank_processed_transactions[[#This Row],[transaction_id]])</f>
        <v>1</v>
      </c>
    </row>
    <row r="3698" spans="1:11" x14ac:dyDescent="0.3">
      <c r="A3698" s="1" t="s">
        <v>2118</v>
      </c>
      <c r="B3698" s="2">
        <v>46048</v>
      </c>
      <c r="C3698" s="1" t="s">
        <v>284</v>
      </c>
      <c r="D3698" s="1" t="s">
        <v>12</v>
      </c>
      <c r="E3698" s="1" t="s">
        <v>21</v>
      </c>
      <c r="F3698" s="1">
        <v>732.49</v>
      </c>
      <c r="G3698" s="1" t="s">
        <v>14</v>
      </c>
      <c r="H3698" s="2">
        <v>46049</v>
      </c>
      <c r="I3698" s="1" t="s">
        <v>22</v>
      </c>
      <c r="J3698" s="1">
        <v>104.4</v>
      </c>
      <c r="K3698" s="1">
        <f>COUNTIF(A:A,bank_processed_transactions[[#This Row],[transaction_id]])</f>
        <v>1</v>
      </c>
    </row>
    <row r="3699" spans="1:11" x14ac:dyDescent="0.3">
      <c r="A3699" s="1" t="s">
        <v>4374</v>
      </c>
      <c r="B3699" s="2">
        <v>46055</v>
      </c>
      <c r="C3699" s="1" t="s">
        <v>2432</v>
      </c>
      <c r="D3699" s="1" t="s">
        <v>66</v>
      </c>
      <c r="E3699" s="1" t="s">
        <v>13</v>
      </c>
      <c r="F3699" s="1">
        <v>1390.22</v>
      </c>
      <c r="G3699" s="1" t="s">
        <v>14</v>
      </c>
      <c r="H3699" s="2">
        <v>46056</v>
      </c>
      <c r="I3699" s="1" t="s">
        <v>15</v>
      </c>
      <c r="J3699" s="1">
        <v>42.1</v>
      </c>
      <c r="K3699" s="1">
        <f>COUNTIF(A:A,bank_processed_transactions[[#This Row],[transaction_id]])</f>
        <v>1</v>
      </c>
    </row>
    <row r="3700" spans="1:11" x14ac:dyDescent="0.3">
      <c r="A3700" s="1" t="s">
        <v>4709</v>
      </c>
      <c r="B3700" s="2">
        <v>46052</v>
      </c>
      <c r="C3700" s="1" t="s">
        <v>709</v>
      </c>
      <c r="D3700" s="1" t="s">
        <v>18</v>
      </c>
      <c r="E3700" s="1" t="s">
        <v>13</v>
      </c>
      <c r="F3700" s="1">
        <v>1210.6600000000001</v>
      </c>
      <c r="G3700" s="1" t="s">
        <v>14</v>
      </c>
      <c r="H3700" s="2">
        <v>46055</v>
      </c>
      <c r="I3700" s="1" t="s">
        <v>15</v>
      </c>
      <c r="J3700" s="1">
        <v>26.1</v>
      </c>
      <c r="K3700" s="1">
        <f>COUNTIF(A:A,bank_processed_transactions[[#This Row],[transaction_id]])</f>
        <v>1</v>
      </c>
    </row>
    <row r="3701" spans="1:11" x14ac:dyDescent="0.3">
      <c r="A3701" s="1" t="s">
        <v>774</v>
      </c>
      <c r="B3701" s="2">
        <v>46102</v>
      </c>
      <c r="C3701" s="1" t="s">
        <v>775</v>
      </c>
      <c r="D3701" s="1" t="s">
        <v>12</v>
      </c>
      <c r="E3701" s="1" t="s">
        <v>13</v>
      </c>
      <c r="F3701" s="1">
        <v>19923.310000000001</v>
      </c>
      <c r="G3701" s="1" t="s">
        <v>14</v>
      </c>
      <c r="H3701" s="2">
        <v>46102</v>
      </c>
      <c r="I3701" s="1" t="s">
        <v>15</v>
      </c>
      <c r="J3701" s="1">
        <v>33.6</v>
      </c>
      <c r="K3701" s="1">
        <f>COUNTIF(A:A,bank_processed_transactions[[#This Row],[transaction_id]])</f>
        <v>1</v>
      </c>
    </row>
    <row r="3702" spans="1:11" x14ac:dyDescent="0.3">
      <c r="A3702" s="1" t="s">
        <v>2549</v>
      </c>
      <c r="B3702" s="2">
        <v>46111</v>
      </c>
      <c r="C3702" s="1" t="s">
        <v>1853</v>
      </c>
      <c r="D3702" s="1" t="s">
        <v>35</v>
      </c>
      <c r="E3702" s="1" t="s">
        <v>13</v>
      </c>
      <c r="F3702" s="1">
        <v>6559.89</v>
      </c>
      <c r="G3702" s="1" t="s">
        <v>14</v>
      </c>
      <c r="H3702" s="2">
        <v>46114</v>
      </c>
      <c r="I3702" s="1" t="s">
        <v>28</v>
      </c>
      <c r="J3702" s="1">
        <v>21.3</v>
      </c>
      <c r="K3702" s="1">
        <f>COUNTIF(A:A,bank_processed_transactions[[#This Row],[transaction_id]])</f>
        <v>1</v>
      </c>
    </row>
    <row r="3703" spans="1:11" x14ac:dyDescent="0.3">
      <c r="A3703" s="1" t="s">
        <v>670</v>
      </c>
      <c r="B3703" s="2">
        <v>46071</v>
      </c>
      <c r="C3703" s="1" t="s">
        <v>571</v>
      </c>
      <c r="D3703" s="1" t="s">
        <v>12</v>
      </c>
      <c r="E3703" s="1" t="s">
        <v>21</v>
      </c>
      <c r="F3703" s="1">
        <v>19160.03</v>
      </c>
      <c r="G3703" s="1" t="s">
        <v>14</v>
      </c>
      <c r="H3703" s="2">
        <v>46076</v>
      </c>
      <c r="I3703" s="1" t="s">
        <v>15</v>
      </c>
      <c r="J3703" s="1">
        <v>23.2</v>
      </c>
      <c r="K3703" s="1">
        <f>COUNTIF(A:A,bank_processed_transactions[[#This Row],[transaction_id]])</f>
        <v>1</v>
      </c>
    </row>
    <row r="3704" spans="1:11" x14ac:dyDescent="0.3">
      <c r="A3704" s="1" t="s">
        <v>2738</v>
      </c>
      <c r="B3704" s="2">
        <v>46042</v>
      </c>
      <c r="C3704" s="1" t="s">
        <v>378</v>
      </c>
      <c r="D3704" s="1" t="s">
        <v>35</v>
      </c>
      <c r="E3704" s="1" t="s">
        <v>21</v>
      </c>
      <c r="F3704" s="1">
        <v>734.62</v>
      </c>
      <c r="G3704" s="1" t="s">
        <v>14</v>
      </c>
      <c r="H3704" s="2">
        <v>46045</v>
      </c>
      <c r="I3704" s="1" t="s">
        <v>22</v>
      </c>
      <c r="J3704" s="1">
        <v>32.700000000000003</v>
      </c>
      <c r="K3704" s="1">
        <f>COUNTIF(A:A,bank_processed_transactions[[#This Row],[transaction_id]])</f>
        <v>1</v>
      </c>
    </row>
    <row r="3705" spans="1:11" x14ac:dyDescent="0.3">
      <c r="A3705" s="1" t="s">
        <v>2060</v>
      </c>
      <c r="B3705" s="2">
        <v>46102</v>
      </c>
      <c r="C3705" s="1" t="s">
        <v>732</v>
      </c>
      <c r="D3705" s="1" t="s">
        <v>12</v>
      </c>
      <c r="E3705" s="1" t="s">
        <v>27</v>
      </c>
      <c r="F3705" s="1">
        <v>3068.43</v>
      </c>
      <c r="G3705" s="1" t="s">
        <v>14</v>
      </c>
      <c r="H3705" s="2">
        <v>46107</v>
      </c>
      <c r="I3705" s="1" t="s">
        <v>15</v>
      </c>
      <c r="J3705" s="1">
        <v>27.8</v>
      </c>
      <c r="K3705" s="1">
        <f>COUNTIF(A:A,bank_processed_transactions[[#This Row],[transaction_id]])</f>
        <v>1</v>
      </c>
    </row>
    <row r="3706" spans="1:11" x14ac:dyDescent="0.3">
      <c r="A3706" s="1" t="s">
        <v>4251</v>
      </c>
      <c r="B3706" s="2">
        <v>46084</v>
      </c>
      <c r="C3706" s="1" t="s">
        <v>3100</v>
      </c>
      <c r="D3706" s="1" t="s">
        <v>18</v>
      </c>
      <c r="E3706" s="1" t="s">
        <v>13</v>
      </c>
      <c r="F3706" s="1">
        <v>1929.31</v>
      </c>
      <c r="G3706" s="1" t="s">
        <v>14</v>
      </c>
      <c r="H3706" s="2">
        <v>46085</v>
      </c>
      <c r="I3706" s="1" t="s">
        <v>28</v>
      </c>
      <c r="J3706" s="1">
        <v>26.4</v>
      </c>
      <c r="K3706" s="1">
        <f>COUNTIF(A:A,bank_processed_transactions[[#This Row],[transaction_id]])</f>
        <v>1</v>
      </c>
    </row>
    <row r="3707" spans="1:11" x14ac:dyDescent="0.3">
      <c r="A3707" s="1" t="s">
        <v>4807</v>
      </c>
      <c r="B3707" s="2">
        <v>46031</v>
      </c>
      <c r="C3707" s="1" t="s">
        <v>885</v>
      </c>
      <c r="D3707" s="1" t="s">
        <v>66</v>
      </c>
      <c r="E3707" s="1" t="s">
        <v>55</v>
      </c>
      <c r="F3707" s="1">
        <v>5819.48</v>
      </c>
      <c r="G3707" s="1" t="s">
        <v>14</v>
      </c>
      <c r="H3707" s="2">
        <v>46034</v>
      </c>
      <c r="I3707" s="1" t="s">
        <v>28</v>
      </c>
      <c r="J3707" s="1">
        <v>37.5</v>
      </c>
      <c r="K3707" s="1">
        <f>COUNTIF(A:A,bank_processed_transactions[[#This Row],[transaction_id]])</f>
        <v>1</v>
      </c>
    </row>
    <row r="3708" spans="1:11" x14ac:dyDescent="0.3">
      <c r="A3708" s="1" t="s">
        <v>1790</v>
      </c>
      <c r="B3708" s="2">
        <v>46105</v>
      </c>
      <c r="C3708" s="1" t="s">
        <v>1791</v>
      </c>
      <c r="D3708" s="1" t="s">
        <v>12</v>
      </c>
      <c r="E3708" s="1" t="s">
        <v>13</v>
      </c>
      <c r="F3708" s="1">
        <v>9509.91</v>
      </c>
      <c r="G3708" s="1" t="s">
        <v>14</v>
      </c>
      <c r="H3708" s="2">
        <v>46107</v>
      </c>
      <c r="I3708" s="1" t="s">
        <v>28</v>
      </c>
      <c r="J3708" s="1">
        <v>6.4</v>
      </c>
      <c r="K3708" s="1">
        <f>COUNTIF(A:A,bank_processed_transactions[[#This Row],[transaction_id]])</f>
        <v>1</v>
      </c>
    </row>
    <row r="3709" spans="1:11" x14ac:dyDescent="0.3">
      <c r="A3709" s="1" t="s">
        <v>4084</v>
      </c>
      <c r="B3709" s="2">
        <v>46086</v>
      </c>
      <c r="C3709" s="1" t="s">
        <v>70</v>
      </c>
      <c r="D3709" s="1" t="s">
        <v>12</v>
      </c>
      <c r="E3709" s="1" t="s">
        <v>27</v>
      </c>
      <c r="F3709" s="1">
        <v>1052.44</v>
      </c>
      <c r="G3709" s="1" t="s">
        <v>94</v>
      </c>
      <c r="H3709" s="2">
        <v>46088</v>
      </c>
      <c r="I3709" s="1" t="s">
        <v>28</v>
      </c>
      <c r="J3709" s="1">
        <v>36.5</v>
      </c>
      <c r="K3709" s="1">
        <f>COUNTIF(A:A,bank_processed_transactions[[#This Row],[transaction_id]])</f>
        <v>1</v>
      </c>
    </row>
    <row r="3710" spans="1:11" x14ac:dyDescent="0.3">
      <c r="A3710" s="1" t="s">
        <v>3158</v>
      </c>
      <c r="B3710" s="2">
        <v>46107</v>
      </c>
      <c r="C3710" s="1" t="s">
        <v>2062</v>
      </c>
      <c r="D3710" s="1" t="s">
        <v>66</v>
      </c>
      <c r="E3710" s="1" t="s">
        <v>27</v>
      </c>
      <c r="F3710" s="1">
        <v>8421.61</v>
      </c>
      <c r="G3710" s="1" t="s">
        <v>89</v>
      </c>
      <c r="H3710" s="2">
        <v>46110</v>
      </c>
      <c r="I3710" s="1" t="s">
        <v>15</v>
      </c>
      <c r="J3710" s="1">
        <v>8.5</v>
      </c>
      <c r="K3710" s="1">
        <f>COUNTIF(A:A,bank_processed_transactions[[#This Row],[transaction_id]])</f>
        <v>1</v>
      </c>
    </row>
    <row r="3711" spans="1:11" x14ac:dyDescent="0.3">
      <c r="A3711" s="1" t="s">
        <v>137</v>
      </c>
      <c r="B3711" s="2">
        <v>46025</v>
      </c>
      <c r="C3711" s="1" t="s">
        <v>138</v>
      </c>
      <c r="D3711" s="1" t="s">
        <v>12</v>
      </c>
      <c r="E3711" s="1" t="s">
        <v>13</v>
      </c>
      <c r="F3711" s="1">
        <v>1618.57</v>
      </c>
      <c r="G3711" s="1" t="s">
        <v>14</v>
      </c>
      <c r="H3711" s="2">
        <v>46030</v>
      </c>
      <c r="I3711" s="1" t="s">
        <v>15</v>
      </c>
      <c r="J3711" s="1">
        <v>31.2</v>
      </c>
      <c r="K3711" s="1">
        <f>COUNTIF(A:A,bank_processed_transactions[[#This Row],[transaction_id]])</f>
        <v>1</v>
      </c>
    </row>
    <row r="3712" spans="1:11" x14ac:dyDescent="0.3">
      <c r="A3712" s="1" t="s">
        <v>1712</v>
      </c>
      <c r="B3712" s="2">
        <v>46093</v>
      </c>
      <c r="C3712" s="1" t="s">
        <v>924</v>
      </c>
      <c r="D3712" s="1" t="s">
        <v>12</v>
      </c>
      <c r="E3712" s="1" t="s">
        <v>21</v>
      </c>
      <c r="F3712" s="1">
        <v>6514.43</v>
      </c>
      <c r="G3712" s="1" t="s">
        <v>94</v>
      </c>
      <c r="H3712" s="2">
        <v>46094</v>
      </c>
      <c r="I3712" s="1" t="s">
        <v>15</v>
      </c>
      <c r="J3712" s="1">
        <v>14.3</v>
      </c>
      <c r="K3712" s="1">
        <f>COUNTIF(A:A,bank_processed_transactions[[#This Row],[transaction_id]])</f>
        <v>1</v>
      </c>
    </row>
    <row r="3713" spans="1:11" x14ac:dyDescent="0.3">
      <c r="A3713" s="1" t="s">
        <v>4067</v>
      </c>
      <c r="B3713" s="2">
        <v>46092</v>
      </c>
      <c r="C3713" s="1" t="s">
        <v>4068</v>
      </c>
      <c r="D3713" s="1" t="s">
        <v>12</v>
      </c>
      <c r="E3713" s="1" t="s">
        <v>13</v>
      </c>
      <c r="F3713" s="1">
        <v>2208.98</v>
      </c>
      <c r="G3713" s="1" t="s">
        <v>14</v>
      </c>
      <c r="H3713" s="2">
        <v>46097</v>
      </c>
      <c r="I3713" s="1" t="s">
        <v>22</v>
      </c>
      <c r="J3713" s="1">
        <v>56.9</v>
      </c>
      <c r="K3713" s="1">
        <f>COUNTIF(A:A,bank_processed_transactions[[#This Row],[transaction_id]])</f>
        <v>1</v>
      </c>
    </row>
    <row r="3714" spans="1:11" x14ac:dyDescent="0.3">
      <c r="A3714" s="1" t="s">
        <v>2153</v>
      </c>
      <c r="B3714" s="2">
        <v>46071</v>
      </c>
      <c r="C3714" s="1" t="s">
        <v>1068</v>
      </c>
      <c r="D3714" s="1" t="s">
        <v>66</v>
      </c>
      <c r="E3714" s="1" t="s">
        <v>21</v>
      </c>
      <c r="F3714" s="1">
        <v>2873.08</v>
      </c>
      <c r="G3714" s="1" t="s">
        <v>89</v>
      </c>
      <c r="H3714" s="2">
        <v>46073</v>
      </c>
      <c r="I3714" s="1" t="s">
        <v>15</v>
      </c>
      <c r="J3714" s="1">
        <v>18.600000000000001</v>
      </c>
      <c r="K3714" s="1">
        <f>COUNTIF(A:A,bank_processed_transactions[[#This Row],[transaction_id]])</f>
        <v>1</v>
      </c>
    </row>
    <row r="3715" spans="1:11" x14ac:dyDescent="0.3">
      <c r="A3715" s="1" t="s">
        <v>365</v>
      </c>
      <c r="B3715" s="2">
        <v>46090</v>
      </c>
      <c r="C3715" s="1" t="s">
        <v>366</v>
      </c>
      <c r="D3715" s="1" t="s">
        <v>18</v>
      </c>
      <c r="E3715" s="1" t="s">
        <v>13</v>
      </c>
      <c r="F3715" s="1">
        <v>776.61</v>
      </c>
      <c r="G3715" s="1" t="s">
        <v>14</v>
      </c>
      <c r="H3715" s="2">
        <v>46092</v>
      </c>
      <c r="I3715" s="1" t="s">
        <v>15</v>
      </c>
      <c r="J3715" s="1">
        <v>54.5</v>
      </c>
      <c r="K3715" s="1">
        <f>COUNTIF(A:A,bank_processed_transactions[[#This Row],[transaction_id]])</f>
        <v>1</v>
      </c>
    </row>
    <row r="3716" spans="1:11" x14ac:dyDescent="0.3">
      <c r="A3716" s="1" t="s">
        <v>952</v>
      </c>
      <c r="B3716" s="2">
        <v>46044</v>
      </c>
      <c r="C3716" s="1" t="s">
        <v>953</v>
      </c>
      <c r="D3716" s="1" t="s">
        <v>35</v>
      </c>
      <c r="E3716" s="1" t="s">
        <v>13</v>
      </c>
      <c r="F3716" s="1">
        <v>4950.7</v>
      </c>
      <c r="G3716" s="1" t="s">
        <v>14</v>
      </c>
      <c r="H3716" s="2">
        <v>46047</v>
      </c>
      <c r="I3716" s="1" t="s">
        <v>28</v>
      </c>
      <c r="J3716" s="1">
        <v>23.8</v>
      </c>
      <c r="K3716" s="1">
        <f>COUNTIF(A:A,bank_processed_transactions[[#This Row],[transaction_id]])</f>
        <v>1</v>
      </c>
    </row>
    <row r="3717" spans="1:11" x14ac:dyDescent="0.3">
      <c r="A3717" s="1" t="s">
        <v>961</v>
      </c>
      <c r="B3717" s="2">
        <v>46074</v>
      </c>
      <c r="C3717" s="1" t="s">
        <v>962</v>
      </c>
      <c r="D3717" s="1" t="s">
        <v>12</v>
      </c>
      <c r="E3717" s="1" t="s">
        <v>27</v>
      </c>
      <c r="F3717" s="1">
        <v>3881.03</v>
      </c>
      <c r="G3717" s="1" t="s">
        <v>14</v>
      </c>
      <c r="H3717" s="2">
        <v>46075</v>
      </c>
      <c r="I3717" s="1" t="s">
        <v>22</v>
      </c>
      <c r="J3717" s="1">
        <v>35.1</v>
      </c>
      <c r="K3717" s="1">
        <f>COUNTIF(A:A,bank_processed_transactions[[#This Row],[transaction_id]])</f>
        <v>2</v>
      </c>
    </row>
    <row r="3718" spans="1:11" x14ac:dyDescent="0.3">
      <c r="A3718" s="1" t="s">
        <v>961</v>
      </c>
      <c r="B3718" s="2">
        <v>46074</v>
      </c>
      <c r="C3718" s="1" t="s">
        <v>962</v>
      </c>
      <c r="D3718" s="1" t="s">
        <v>12</v>
      </c>
      <c r="E3718" s="1" t="s">
        <v>27</v>
      </c>
      <c r="F3718" s="1">
        <v>3881.03</v>
      </c>
      <c r="G3718" s="1" t="s">
        <v>14</v>
      </c>
      <c r="H3718" s="2">
        <v>46074</v>
      </c>
      <c r="I3718" s="1" t="s">
        <v>22</v>
      </c>
      <c r="J3718" s="1">
        <v>35.1</v>
      </c>
      <c r="K3718" s="1">
        <f>COUNTIF(A:A,bank_processed_transactions[[#This Row],[transaction_id]])</f>
        <v>2</v>
      </c>
    </row>
    <row r="3719" spans="1:11" x14ac:dyDescent="0.3">
      <c r="A3719" s="1" t="s">
        <v>1409</v>
      </c>
      <c r="B3719" s="2">
        <v>46056</v>
      </c>
      <c r="C3719" s="1" t="s">
        <v>727</v>
      </c>
      <c r="D3719" s="1" t="s">
        <v>12</v>
      </c>
      <c r="E3719" s="1" t="s">
        <v>13</v>
      </c>
      <c r="F3719" s="1">
        <v>3726.68</v>
      </c>
      <c r="G3719" s="1" t="s">
        <v>14</v>
      </c>
      <c r="H3719" s="2">
        <v>46057</v>
      </c>
      <c r="I3719" s="1" t="s">
        <v>22</v>
      </c>
      <c r="J3719" s="1">
        <v>2.2000000000000002</v>
      </c>
      <c r="K3719" s="1">
        <f>COUNTIF(A:A,bank_processed_transactions[[#This Row],[transaction_id]])</f>
        <v>1</v>
      </c>
    </row>
    <row r="3720" spans="1:11" x14ac:dyDescent="0.3">
      <c r="A3720" s="1" t="s">
        <v>673</v>
      </c>
      <c r="B3720" s="2">
        <v>46069</v>
      </c>
      <c r="C3720" s="1" t="s">
        <v>674</v>
      </c>
      <c r="D3720" s="1" t="s">
        <v>12</v>
      </c>
      <c r="E3720" s="1" t="s">
        <v>27</v>
      </c>
      <c r="F3720" s="1">
        <v>4528.6499999999996</v>
      </c>
      <c r="G3720" s="1" t="s">
        <v>14</v>
      </c>
      <c r="H3720" s="2">
        <v>46072</v>
      </c>
      <c r="I3720" s="1" t="s">
        <v>15</v>
      </c>
      <c r="J3720" s="1">
        <v>10.9</v>
      </c>
      <c r="K3720" s="1">
        <f>COUNTIF(A:A,bank_processed_transactions[[#This Row],[transaction_id]])</f>
        <v>1</v>
      </c>
    </row>
    <row r="3721" spans="1:11" x14ac:dyDescent="0.3">
      <c r="A3721" s="1" t="s">
        <v>4324</v>
      </c>
      <c r="B3721" s="2">
        <v>46044</v>
      </c>
      <c r="C3721" s="1" t="s">
        <v>669</v>
      </c>
      <c r="D3721" s="1" t="s">
        <v>12</v>
      </c>
      <c r="E3721" s="1" t="s">
        <v>21</v>
      </c>
      <c r="F3721" s="1">
        <v>8822.4</v>
      </c>
      <c r="G3721" s="1" t="s">
        <v>14</v>
      </c>
      <c r="H3721" s="2">
        <v>46044</v>
      </c>
      <c r="I3721" s="1" t="s">
        <v>22</v>
      </c>
      <c r="J3721" s="1">
        <v>36.700000000000003</v>
      </c>
      <c r="K3721" s="1">
        <f>COUNTIF(A:A,bank_processed_transactions[[#This Row],[transaction_id]])</f>
        <v>1</v>
      </c>
    </row>
    <row r="3722" spans="1:11" x14ac:dyDescent="0.3">
      <c r="A3722" s="1" t="s">
        <v>1835</v>
      </c>
      <c r="B3722" s="2">
        <v>46087</v>
      </c>
      <c r="C3722" s="1" t="s">
        <v>1359</v>
      </c>
      <c r="D3722" s="1" t="s">
        <v>18</v>
      </c>
      <c r="E3722" s="1" t="s">
        <v>55</v>
      </c>
      <c r="F3722" s="1">
        <v>1611.75</v>
      </c>
      <c r="G3722" s="1" t="s">
        <v>14</v>
      </c>
      <c r="H3722" s="2">
        <v>46088</v>
      </c>
      <c r="I3722" s="1" t="s">
        <v>22</v>
      </c>
      <c r="J3722" s="1">
        <v>15.2</v>
      </c>
      <c r="K3722" s="1">
        <f>COUNTIF(A:A,bank_processed_transactions[[#This Row],[transaction_id]])</f>
        <v>1</v>
      </c>
    </row>
    <row r="3723" spans="1:11" x14ac:dyDescent="0.3">
      <c r="A3723" s="1" t="s">
        <v>2494</v>
      </c>
      <c r="B3723" s="2">
        <v>46025</v>
      </c>
      <c r="C3723" s="1" t="s">
        <v>700</v>
      </c>
      <c r="D3723" s="1" t="s">
        <v>12</v>
      </c>
      <c r="E3723" s="1" t="s">
        <v>13</v>
      </c>
      <c r="F3723" s="1">
        <v>3823.41</v>
      </c>
      <c r="G3723" s="1" t="s">
        <v>94</v>
      </c>
      <c r="H3723" s="2">
        <v>46028</v>
      </c>
      <c r="I3723" s="1" t="s">
        <v>22</v>
      </c>
      <c r="J3723" s="1">
        <v>48.2</v>
      </c>
      <c r="K3723" s="1">
        <f>COUNTIF(A:A,bank_processed_transactions[[#This Row],[transaction_id]])</f>
        <v>1</v>
      </c>
    </row>
    <row r="3724" spans="1:11" x14ac:dyDescent="0.3">
      <c r="A3724" s="1" t="s">
        <v>4965</v>
      </c>
      <c r="B3724" s="2">
        <v>46049</v>
      </c>
      <c r="C3724" s="1" t="s">
        <v>11</v>
      </c>
      <c r="D3724" s="1" t="s">
        <v>12</v>
      </c>
      <c r="E3724" s="1" t="s">
        <v>13</v>
      </c>
      <c r="F3724" s="1">
        <v>5798.85</v>
      </c>
      <c r="G3724" s="1" t="s">
        <v>14</v>
      </c>
      <c r="H3724" s="2">
        <v>46051</v>
      </c>
      <c r="I3724" s="1" t="s">
        <v>22</v>
      </c>
      <c r="J3724" s="1">
        <v>34.9</v>
      </c>
      <c r="K3724" s="1">
        <f>COUNTIF(A:A,bank_processed_transactions[[#This Row],[transaction_id]])</f>
        <v>1</v>
      </c>
    </row>
    <row r="3725" spans="1:11" x14ac:dyDescent="0.3">
      <c r="A3725" s="1" t="s">
        <v>3418</v>
      </c>
      <c r="B3725" s="2">
        <v>46029</v>
      </c>
      <c r="C3725" s="1" t="s">
        <v>82</v>
      </c>
      <c r="D3725" s="1" t="s">
        <v>18</v>
      </c>
      <c r="E3725" s="1" t="s">
        <v>13</v>
      </c>
      <c r="F3725" s="1">
        <v>9804.0499999999993</v>
      </c>
      <c r="G3725" s="1" t="s">
        <v>14</v>
      </c>
      <c r="H3725" s="2">
        <v>46034</v>
      </c>
      <c r="I3725" s="1" t="s">
        <v>22</v>
      </c>
      <c r="J3725" s="1">
        <v>80.3</v>
      </c>
      <c r="K3725" s="1">
        <f>COUNTIF(A:A,bank_processed_transactions[[#This Row],[transaction_id]])</f>
        <v>1</v>
      </c>
    </row>
    <row r="3726" spans="1:11" x14ac:dyDescent="0.3">
      <c r="A3726" s="1" t="s">
        <v>3345</v>
      </c>
      <c r="B3726" s="2">
        <v>46091</v>
      </c>
      <c r="C3726" s="1" t="s">
        <v>2454</v>
      </c>
      <c r="D3726" s="1" t="s">
        <v>12</v>
      </c>
      <c r="E3726" s="1" t="s">
        <v>27</v>
      </c>
      <c r="F3726" s="1">
        <v>733.66</v>
      </c>
      <c r="G3726" s="1" t="s">
        <v>94</v>
      </c>
      <c r="H3726" s="2">
        <v>46094</v>
      </c>
      <c r="I3726" s="1" t="s">
        <v>15</v>
      </c>
      <c r="J3726" s="1">
        <v>29.7</v>
      </c>
      <c r="K3726" s="1">
        <f>COUNTIF(A:A,bank_processed_transactions[[#This Row],[transaction_id]])</f>
        <v>1</v>
      </c>
    </row>
    <row r="3727" spans="1:11" x14ac:dyDescent="0.3">
      <c r="A3727" s="1" t="s">
        <v>3600</v>
      </c>
      <c r="B3727" s="2">
        <v>46038</v>
      </c>
      <c r="C3727" s="1" t="s">
        <v>1077</v>
      </c>
      <c r="D3727" s="1" t="s">
        <v>12</v>
      </c>
      <c r="E3727" s="1" t="s">
        <v>21</v>
      </c>
      <c r="F3727" s="1">
        <v>12663.77</v>
      </c>
      <c r="G3727" s="1" t="s">
        <v>94</v>
      </c>
      <c r="H3727" s="2">
        <v>46039</v>
      </c>
      <c r="I3727" s="1" t="s">
        <v>22</v>
      </c>
      <c r="J3727" s="1">
        <v>60.4</v>
      </c>
      <c r="K3727" s="1">
        <f>COUNTIF(A:A,bank_processed_transactions[[#This Row],[transaction_id]])</f>
        <v>1</v>
      </c>
    </row>
    <row r="3728" spans="1:11" x14ac:dyDescent="0.3">
      <c r="A3728" s="1" t="s">
        <v>2967</v>
      </c>
      <c r="B3728" s="2">
        <v>46100</v>
      </c>
      <c r="C3728" s="1" t="s">
        <v>1541</v>
      </c>
      <c r="D3728" s="1" t="s">
        <v>12</v>
      </c>
      <c r="E3728" s="1" t="s">
        <v>55</v>
      </c>
      <c r="F3728" s="1">
        <v>6286.03</v>
      </c>
      <c r="G3728" s="1" t="s">
        <v>94</v>
      </c>
      <c r="H3728" s="2">
        <v>46100</v>
      </c>
      <c r="I3728" s="1" t="s">
        <v>15</v>
      </c>
      <c r="J3728" s="1">
        <v>44.8</v>
      </c>
      <c r="K3728" s="1">
        <f>COUNTIF(A:A,bank_processed_transactions[[#This Row],[transaction_id]])</f>
        <v>1</v>
      </c>
    </row>
    <row r="3729" spans="1:11" x14ac:dyDescent="0.3">
      <c r="A3729" s="1" t="s">
        <v>609</v>
      </c>
      <c r="B3729" s="2">
        <v>46094</v>
      </c>
      <c r="C3729" s="1" t="s">
        <v>171</v>
      </c>
      <c r="D3729" s="1" t="s">
        <v>35</v>
      </c>
      <c r="E3729" s="1" t="s">
        <v>55</v>
      </c>
      <c r="F3729" s="1">
        <v>662.79</v>
      </c>
      <c r="G3729" s="1" t="s">
        <v>14</v>
      </c>
      <c r="H3729" s="2">
        <v>46097</v>
      </c>
      <c r="I3729" s="1" t="s">
        <v>22</v>
      </c>
      <c r="J3729" s="1">
        <v>51.3</v>
      </c>
      <c r="K3729" s="1">
        <f>COUNTIF(A:A,bank_processed_transactions[[#This Row],[transaction_id]])</f>
        <v>1</v>
      </c>
    </row>
    <row r="3730" spans="1:11" x14ac:dyDescent="0.3">
      <c r="A3730" s="1" t="s">
        <v>285</v>
      </c>
      <c r="B3730" s="2">
        <v>46084</v>
      </c>
      <c r="C3730" s="1" t="s">
        <v>286</v>
      </c>
      <c r="D3730" s="1" t="s">
        <v>12</v>
      </c>
      <c r="E3730" s="1" t="s">
        <v>55</v>
      </c>
      <c r="F3730" s="1">
        <v>7671.42</v>
      </c>
      <c r="G3730" s="1" t="s">
        <v>14</v>
      </c>
      <c r="H3730" s="2">
        <v>46087</v>
      </c>
      <c r="I3730" s="1" t="s">
        <v>15</v>
      </c>
      <c r="J3730" s="1">
        <v>17.3</v>
      </c>
      <c r="K3730" s="1">
        <f>COUNTIF(A:A,bank_processed_transactions[[#This Row],[transaction_id]])</f>
        <v>1</v>
      </c>
    </row>
    <row r="3731" spans="1:11" x14ac:dyDescent="0.3">
      <c r="A3731" s="1" t="s">
        <v>36</v>
      </c>
      <c r="B3731" s="2">
        <v>46030</v>
      </c>
      <c r="C3731" s="1" t="s">
        <v>37</v>
      </c>
      <c r="D3731" s="1" t="s">
        <v>35</v>
      </c>
      <c r="E3731" s="1" t="s">
        <v>13</v>
      </c>
      <c r="F3731" s="1">
        <v>1326.95</v>
      </c>
      <c r="G3731" s="1" t="s">
        <v>14</v>
      </c>
      <c r="H3731" s="2">
        <v>46030</v>
      </c>
      <c r="I3731" s="1" t="s">
        <v>15</v>
      </c>
      <c r="J3731" s="1">
        <v>25.3</v>
      </c>
      <c r="K3731" s="1">
        <f>COUNTIF(A:A,bank_processed_transactions[[#This Row],[transaction_id]])</f>
        <v>1</v>
      </c>
    </row>
    <row r="3732" spans="1:11" x14ac:dyDescent="0.3">
      <c r="A3732" s="1" t="s">
        <v>1023</v>
      </c>
      <c r="B3732" s="2">
        <v>46102</v>
      </c>
      <c r="C3732" s="1" t="s">
        <v>136</v>
      </c>
      <c r="D3732" s="1" t="s">
        <v>66</v>
      </c>
      <c r="E3732" s="1" t="s">
        <v>27</v>
      </c>
      <c r="F3732" s="1">
        <v>1374.64</v>
      </c>
      <c r="G3732" s="1" t="s">
        <v>14</v>
      </c>
      <c r="H3732" s="2">
        <v>46103</v>
      </c>
      <c r="I3732" s="1" t="s">
        <v>22</v>
      </c>
      <c r="J3732" s="1">
        <v>10.1</v>
      </c>
      <c r="K3732" s="1">
        <f>COUNTIF(A:A,bank_processed_transactions[[#This Row],[transaction_id]])</f>
        <v>1</v>
      </c>
    </row>
    <row r="3733" spans="1:11" x14ac:dyDescent="0.3">
      <c r="A3733" s="1" t="s">
        <v>4242</v>
      </c>
      <c r="B3733" s="2">
        <v>46077</v>
      </c>
      <c r="C3733" s="1" t="s">
        <v>2489</v>
      </c>
      <c r="D3733" s="1" t="s">
        <v>35</v>
      </c>
      <c r="E3733" s="1" t="s">
        <v>21</v>
      </c>
      <c r="F3733" s="1">
        <v>3401.12</v>
      </c>
      <c r="G3733" s="1" t="s">
        <v>14</v>
      </c>
      <c r="H3733" s="2">
        <v>46079</v>
      </c>
      <c r="I3733" s="1" t="s">
        <v>28</v>
      </c>
      <c r="J3733" s="1">
        <v>51.6</v>
      </c>
      <c r="K3733" s="1">
        <f>COUNTIF(A:A,bank_processed_transactions[[#This Row],[transaction_id]])</f>
        <v>1</v>
      </c>
    </row>
    <row r="3734" spans="1:11" x14ac:dyDescent="0.3">
      <c r="A3734" s="1" t="s">
        <v>4924</v>
      </c>
      <c r="B3734" s="2">
        <v>46042</v>
      </c>
      <c r="C3734" s="1" t="s">
        <v>2461</v>
      </c>
      <c r="D3734" s="1" t="s">
        <v>35</v>
      </c>
      <c r="E3734" s="1" t="s">
        <v>13</v>
      </c>
      <c r="F3734" s="1">
        <v>24096.560000000001</v>
      </c>
      <c r="G3734" s="1" t="s">
        <v>14</v>
      </c>
      <c r="H3734" s="2">
        <v>46043</v>
      </c>
      <c r="I3734" s="1" t="s">
        <v>28</v>
      </c>
      <c r="J3734" s="1">
        <v>32.6</v>
      </c>
      <c r="K3734" s="1">
        <f>COUNTIF(A:A,bank_processed_transactions[[#This Row],[transaction_id]])</f>
        <v>1</v>
      </c>
    </row>
    <row r="3735" spans="1:11" x14ac:dyDescent="0.3">
      <c r="A3735" s="1" t="s">
        <v>3796</v>
      </c>
      <c r="B3735" s="2">
        <v>46103</v>
      </c>
      <c r="C3735" s="1" t="s">
        <v>1918</v>
      </c>
      <c r="D3735" s="1" t="s">
        <v>12</v>
      </c>
      <c r="E3735" s="1" t="s">
        <v>27</v>
      </c>
      <c r="F3735" s="1">
        <v>3538.66</v>
      </c>
      <c r="G3735" s="1" t="s">
        <v>14</v>
      </c>
      <c r="H3735" s="2">
        <v>46105</v>
      </c>
      <c r="I3735" s="1" t="s">
        <v>15</v>
      </c>
      <c r="J3735" s="1">
        <v>71.099999999999994</v>
      </c>
      <c r="K3735" s="1">
        <f>COUNTIF(A:A,bank_processed_transactions[[#This Row],[transaction_id]])</f>
        <v>1</v>
      </c>
    </row>
    <row r="3736" spans="1:11" x14ac:dyDescent="0.3">
      <c r="A3736" s="1" t="s">
        <v>4798</v>
      </c>
      <c r="B3736" s="2">
        <v>46096</v>
      </c>
      <c r="C3736" s="1" t="s">
        <v>796</v>
      </c>
      <c r="D3736" s="1" t="s">
        <v>12</v>
      </c>
      <c r="E3736" s="1" t="s">
        <v>21</v>
      </c>
      <c r="F3736" s="1">
        <v>1368.5</v>
      </c>
      <c r="G3736" s="1" t="s">
        <v>14</v>
      </c>
      <c r="H3736" s="2">
        <v>46099</v>
      </c>
      <c r="I3736" s="1" t="s">
        <v>28</v>
      </c>
      <c r="J3736" s="1">
        <v>53.5</v>
      </c>
      <c r="K3736" s="1">
        <f>COUNTIF(A:A,bank_processed_transactions[[#This Row],[transaction_id]])</f>
        <v>1</v>
      </c>
    </row>
    <row r="3737" spans="1:11" x14ac:dyDescent="0.3">
      <c r="A3737" s="1" t="s">
        <v>3154</v>
      </c>
      <c r="B3737" s="2">
        <v>46038</v>
      </c>
      <c r="C3737" s="1" t="s">
        <v>957</v>
      </c>
      <c r="D3737" s="1" t="s">
        <v>18</v>
      </c>
      <c r="E3737" s="1" t="s">
        <v>55</v>
      </c>
      <c r="F3737" s="1">
        <v>2593.9299999999998</v>
      </c>
      <c r="G3737" s="1" t="s">
        <v>14</v>
      </c>
      <c r="H3737" s="2">
        <v>46038</v>
      </c>
      <c r="I3737" s="1" t="s">
        <v>15</v>
      </c>
      <c r="J3737" s="1">
        <v>111.3</v>
      </c>
      <c r="K3737" s="1">
        <f>COUNTIF(A:A,bank_processed_transactions[[#This Row],[transaction_id]])</f>
        <v>1</v>
      </c>
    </row>
    <row r="3738" spans="1:11" x14ac:dyDescent="0.3">
      <c r="A3738" s="1" t="s">
        <v>538</v>
      </c>
      <c r="B3738" s="2">
        <v>46066</v>
      </c>
      <c r="C3738" s="1" t="s">
        <v>186</v>
      </c>
      <c r="D3738" s="1" t="s">
        <v>46</v>
      </c>
      <c r="E3738" s="1" t="s">
        <v>13</v>
      </c>
      <c r="F3738" s="1">
        <v>8059.01</v>
      </c>
      <c r="G3738" s="1" t="s">
        <v>14</v>
      </c>
      <c r="H3738" s="2">
        <v>46066</v>
      </c>
      <c r="I3738" s="1" t="s">
        <v>28</v>
      </c>
      <c r="J3738" s="1">
        <v>28.9</v>
      </c>
      <c r="K3738" s="1">
        <f>COUNTIF(A:A,bank_processed_transactions[[#This Row],[transaction_id]])</f>
        <v>1</v>
      </c>
    </row>
    <row r="3739" spans="1:11" x14ac:dyDescent="0.3">
      <c r="A3739" s="1" t="s">
        <v>1861</v>
      </c>
      <c r="B3739" s="2">
        <v>46106</v>
      </c>
      <c r="C3739" s="1" t="s">
        <v>1862</v>
      </c>
      <c r="D3739" s="1" t="s">
        <v>12</v>
      </c>
      <c r="E3739" s="1" t="s">
        <v>27</v>
      </c>
      <c r="F3739" s="1">
        <v>898.39</v>
      </c>
      <c r="G3739" s="1" t="s">
        <v>14</v>
      </c>
      <c r="H3739" s="2">
        <v>46106</v>
      </c>
      <c r="I3739" s="1" t="s">
        <v>15</v>
      </c>
      <c r="J3739" s="1">
        <v>22.7</v>
      </c>
      <c r="K3739" s="1">
        <f>COUNTIF(A:A,bank_processed_transactions[[#This Row],[transaction_id]])</f>
        <v>1</v>
      </c>
    </row>
    <row r="3740" spans="1:11" x14ac:dyDescent="0.3">
      <c r="A3740" s="1" t="s">
        <v>4032</v>
      </c>
      <c r="B3740" s="2">
        <v>46090</v>
      </c>
      <c r="C3740" s="1" t="s">
        <v>713</v>
      </c>
      <c r="D3740" s="1" t="s">
        <v>18</v>
      </c>
      <c r="E3740" s="1" t="s">
        <v>13</v>
      </c>
      <c r="F3740" s="1">
        <v>3518.21</v>
      </c>
      <c r="G3740" s="1" t="s">
        <v>14</v>
      </c>
      <c r="H3740" s="2">
        <v>46090</v>
      </c>
      <c r="I3740" s="1" t="s">
        <v>22</v>
      </c>
      <c r="J3740" s="1">
        <v>91.9</v>
      </c>
      <c r="K3740" s="1">
        <f>COUNTIF(A:A,bank_processed_transactions[[#This Row],[transaction_id]])</f>
        <v>1</v>
      </c>
    </row>
    <row r="3741" spans="1:11" x14ac:dyDescent="0.3">
      <c r="A3741" s="1" t="s">
        <v>2584</v>
      </c>
      <c r="B3741" s="2">
        <v>46042</v>
      </c>
      <c r="C3741" s="1" t="s">
        <v>607</v>
      </c>
      <c r="D3741" s="1" t="s">
        <v>12</v>
      </c>
      <c r="E3741" s="1" t="s">
        <v>13</v>
      </c>
      <c r="F3741" s="1">
        <v>701.48</v>
      </c>
      <c r="G3741" s="1" t="s">
        <v>14</v>
      </c>
      <c r="H3741" s="2">
        <v>46042</v>
      </c>
      <c r="I3741" s="1" t="s">
        <v>28</v>
      </c>
      <c r="J3741" s="1">
        <v>61</v>
      </c>
      <c r="K3741" s="1">
        <f>COUNTIF(A:A,bank_processed_transactions[[#This Row],[transaction_id]])</f>
        <v>1</v>
      </c>
    </row>
    <row r="3742" spans="1:11" x14ac:dyDescent="0.3">
      <c r="A3742" s="1" t="s">
        <v>4769</v>
      </c>
      <c r="B3742" s="2">
        <v>46028</v>
      </c>
      <c r="C3742" s="1" t="s">
        <v>1964</v>
      </c>
      <c r="D3742" s="1" t="s">
        <v>12</v>
      </c>
      <c r="E3742" s="1" t="s">
        <v>13</v>
      </c>
      <c r="F3742" s="1">
        <v>9009.68</v>
      </c>
      <c r="G3742" s="1" t="s">
        <v>94</v>
      </c>
      <c r="H3742" s="2">
        <v>46031</v>
      </c>
      <c r="I3742" s="1" t="s">
        <v>22</v>
      </c>
      <c r="J3742" s="1">
        <v>65.7</v>
      </c>
      <c r="K3742" s="1">
        <f>COUNTIF(A:A,bank_processed_transactions[[#This Row],[transaction_id]])</f>
        <v>1</v>
      </c>
    </row>
    <row r="3743" spans="1:11" x14ac:dyDescent="0.3">
      <c r="A3743" s="1" t="s">
        <v>1888</v>
      </c>
      <c r="B3743" s="2">
        <v>46073</v>
      </c>
      <c r="C3743" s="1" t="s">
        <v>413</v>
      </c>
      <c r="D3743" s="1" t="s">
        <v>12</v>
      </c>
      <c r="E3743" s="1" t="s">
        <v>21</v>
      </c>
      <c r="F3743" s="1">
        <v>27607.16</v>
      </c>
      <c r="G3743" s="1" t="s">
        <v>14</v>
      </c>
      <c r="H3743" s="2">
        <v>46074</v>
      </c>
      <c r="I3743" s="1" t="s">
        <v>28</v>
      </c>
      <c r="J3743" s="1">
        <v>15</v>
      </c>
      <c r="K3743" s="1">
        <f>COUNTIF(A:A,bank_processed_transactions[[#This Row],[transaction_id]])</f>
        <v>1</v>
      </c>
    </row>
    <row r="3744" spans="1:11" x14ac:dyDescent="0.3">
      <c r="A3744" s="1" t="s">
        <v>1426</v>
      </c>
      <c r="B3744" s="2">
        <v>46072</v>
      </c>
      <c r="C3744" s="1" t="s">
        <v>1427</v>
      </c>
      <c r="D3744" s="1" t="s">
        <v>18</v>
      </c>
      <c r="E3744" s="1" t="s">
        <v>55</v>
      </c>
      <c r="F3744" s="1">
        <v>2981.4</v>
      </c>
      <c r="G3744" s="1" t="s">
        <v>14</v>
      </c>
      <c r="H3744" s="2">
        <v>46073</v>
      </c>
      <c r="I3744" s="1" t="s">
        <v>28</v>
      </c>
      <c r="J3744" s="1">
        <v>29.6</v>
      </c>
      <c r="K3744" s="1">
        <f>COUNTIF(A:A,bank_processed_transactions[[#This Row],[transaction_id]])</f>
        <v>2</v>
      </c>
    </row>
    <row r="3745" spans="1:11" x14ac:dyDescent="0.3">
      <c r="A3745" s="1" t="s">
        <v>1426</v>
      </c>
      <c r="B3745" s="2">
        <v>46072</v>
      </c>
      <c r="C3745" s="1" t="s">
        <v>1427</v>
      </c>
      <c r="D3745" s="1" t="s">
        <v>18</v>
      </c>
      <c r="E3745" s="1" t="s">
        <v>55</v>
      </c>
      <c r="F3745" s="1">
        <v>2981.4</v>
      </c>
      <c r="G3745" s="1" t="s">
        <v>14</v>
      </c>
      <c r="H3745" s="2">
        <v>46074</v>
      </c>
      <c r="I3745" s="1" t="s">
        <v>28</v>
      </c>
      <c r="J3745" s="1">
        <v>29.6</v>
      </c>
      <c r="K3745" s="1">
        <f>COUNTIF(A:A,bank_processed_transactions[[#This Row],[transaction_id]])</f>
        <v>2</v>
      </c>
    </row>
    <row r="3746" spans="1:11" x14ac:dyDescent="0.3">
      <c r="A3746" s="1" t="s">
        <v>4540</v>
      </c>
      <c r="B3746" s="2">
        <v>46048</v>
      </c>
      <c r="C3746" s="1" t="s">
        <v>2349</v>
      </c>
      <c r="D3746" s="1" t="s">
        <v>66</v>
      </c>
      <c r="E3746" s="1" t="s">
        <v>13</v>
      </c>
      <c r="F3746" s="1">
        <v>6517.29</v>
      </c>
      <c r="G3746" s="1" t="s">
        <v>14</v>
      </c>
      <c r="H3746" s="2">
        <v>46050</v>
      </c>
      <c r="I3746" s="1" t="s">
        <v>22</v>
      </c>
      <c r="J3746" s="1">
        <v>23.9</v>
      </c>
      <c r="K3746" s="1">
        <f>COUNTIF(A:A,bank_processed_transactions[[#This Row],[transaction_id]])</f>
        <v>1</v>
      </c>
    </row>
    <row r="3747" spans="1:11" x14ac:dyDescent="0.3">
      <c r="A3747" s="1" t="s">
        <v>1194</v>
      </c>
      <c r="B3747" s="2">
        <v>46057</v>
      </c>
      <c r="C3747" s="1" t="s">
        <v>1195</v>
      </c>
      <c r="D3747" s="1" t="s">
        <v>12</v>
      </c>
      <c r="E3747" s="1" t="s">
        <v>21</v>
      </c>
      <c r="F3747" s="1">
        <v>1119.03</v>
      </c>
      <c r="G3747" s="1" t="s">
        <v>14</v>
      </c>
      <c r="H3747" s="2">
        <v>46057</v>
      </c>
      <c r="I3747" s="1" t="s">
        <v>22</v>
      </c>
      <c r="J3747" s="1">
        <v>6.2</v>
      </c>
      <c r="K3747" s="1">
        <f>COUNTIF(A:A,bank_processed_transactions[[#This Row],[transaction_id]])</f>
        <v>1</v>
      </c>
    </row>
    <row r="3748" spans="1:11" x14ac:dyDescent="0.3">
      <c r="A3748" s="1" t="s">
        <v>3083</v>
      </c>
      <c r="B3748" s="2">
        <v>46086</v>
      </c>
      <c r="C3748" s="1" t="s">
        <v>951</v>
      </c>
      <c r="D3748" s="1" t="s">
        <v>12</v>
      </c>
      <c r="E3748" s="1" t="s">
        <v>27</v>
      </c>
      <c r="F3748" s="1">
        <v>28120.46</v>
      </c>
      <c r="G3748" s="1" t="s">
        <v>14</v>
      </c>
      <c r="H3748" s="2">
        <v>46087</v>
      </c>
      <c r="I3748" s="1" t="s">
        <v>15</v>
      </c>
      <c r="J3748" s="1">
        <v>13.6</v>
      </c>
      <c r="K3748" s="1">
        <f>COUNTIF(A:A,bank_processed_transactions[[#This Row],[transaction_id]])</f>
        <v>1</v>
      </c>
    </row>
    <row r="3749" spans="1:11" x14ac:dyDescent="0.3">
      <c r="A3749" s="1" t="s">
        <v>1925</v>
      </c>
      <c r="B3749" s="2">
        <v>46029</v>
      </c>
      <c r="C3749" s="1" t="s">
        <v>1926</v>
      </c>
      <c r="D3749" s="1" t="s">
        <v>66</v>
      </c>
      <c r="E3749" s="1" t="s">
        <v>13</v>
      </c>
      <c r="F3749" s="1">
        <v>6952.56</v>
      </c>
      <c r="G3749" s="1" t="s">
        <v>14</v>
      </c>
      <c r="H3749" s="2">
        <v>46032</v>
      </c>
      <c r="I3749" s="1" t="s">
        <v>22</v>
      </c>
      <c r="J3749" s="1">
        <v>43.6</v>
      </c>
      <c r="K3749" s="1">
        <f>COUNTIF(A:A,bank_processed_transactions[[#This Row],[transaction_id]])</f>
        <v>1</v>
      </c>
    </row>
    <row r="3750" spans="1:11" x14ac:dyDescent="0.3">
      <c r="A3750" s="1" t="s">
        <v>1986</v>
      </c>
      <c r="B3750" s="2">
        <v>46056</v>
      </c>
      <c r="C3750" s="1" t="s">
        <v>781</v>
      </c>
      <c r="D3750" s="1" t="s">
        <v>18</v>
      </c>
      <c r="E3750" s="1" t="s">
        <v>21</v>
      </c>
      <c r="F3750" s="1">
        <v>7137.54</v>
      </c>
      <c r="G3750" s="1" t="s">
        <v>14</v>
      </c>
      <c r="H3750" s="2">
        <v>46057</v>
      </c>
      <c r="I3750" s="1" t="s">
        <v>22</v>
      </c>
      <c r="J3750" s="1">
        <v>19.8</v>
      </c>
      <c r="K3750" s="1">
        <f>COUNTIF(A:A,bank_processed_transactions[[#This Row],[transaction_id]])</f>
        <v>1</v>
      </c>
    </row>
    <row r="3751" spans="1:11" x14ac:dyDescent="0.3">
      <c r="A3751" s="1" t="s">
        <v>3162</v>
      </c>
      <c r="B3751" s="2">
        <v>46073</v>
      </c>
      <c r="C3751" s="1" t="s">
        <v>660</v>
      </c>
      <c r="D3751" s="1" t="s">
        <v>35</v>
      </c>
      <c r="E3751" s="1" t="s">
        <v>13</v>
      </c>
      <c r="F3751" s="1">
        <v>4157.32</v>
      </c>
      <c r="G3751" s="1" t="s">
        <v>14</v>
      </c>
      <c r="H3751" s="2">
        <v>46073</v>
      </c>
      <c r="I3751" s="1" t="s">
        <v>15</v>
      </c>
      <c r="J3751" s="1">
        <v>33.799999999999997</v>
      </c>
      <c r="K3751" s="1">
        <f>COUNTIF(A:A,bank_processed_transactions[[#This Row],[transaction_id]])</f>
        <v>1</v>
      </c>
    </row>
    <row r="3752" spans="1:11" x14ac:dyDescent="0.3">
      <c r="A3752" s="1" t="s">
        <v>4688</v>
      </c>
      <c r="B3752" s="2">
        <v>46050</v>
      </c>
      <c r="C3752" s="1" t="s">
        <v>1241</v>
      </c>
      <c r="D3752" s="1" t="s">
        <v>12</v>
      </c>
      <c r="E3752" s="1" t="s">
        <v>27</v>
      </c>
      <c r="F3752" s="1">
        <v>2660.11</v>
      </c>
      <c r="G3752" s="1" t="s">
        <v>89</v>
      </c>
      <c r="H3752" s="2">
        <v>46053</v>
      </c>
      <c r="I3752" s="1" t="s">
        <v>28</v>
      </c>
      <c r="J3752" s="1">
        <v>27.8</v>
      </c>
      <c r="K3752" s="1">
        <f>COUNTIF(A:A,bank_processed_transactions[[#This Row],[transaction_id]])</f>
        <v>1</v>
      </c>
    </row>
    <row r="3753" spans="1:11" x14ac:dyDescent="0.3">
      <c r="A3753" s="1" t="s">
        <v>2431</v>
      </c>
      <c r="B3753" s="2">
        <v>46078</v>
      </c>
      <c r="C3753" s="1" t="s">
        <v>2432</v>
      </c>
      <c r="D3753" s="1" t="s">
        <v>35</v>
      </c>
      <c r="E3753" s="1" t="s">
        <v>27</v>
      </c>
      <c r="F3753" s="1">
        <v>1262.8399999999999</v>
      </c>
      <c r="G3753" s="1" t="s">
        <v>14</v>
      </c>
      <c r="H3753" s="2">
        <v>46081</v>
      </c>
      <c r="I3753" s="1" t="s">
        <v>22</v>
      </c>
      <c r="J3753" s="1">
        <v>39.700000000000003</v>
      </c>
      <c r="K3753" s="1">
        <f>COUNTIF(A:A,bank_processed_transactions[[#This Row],[transaction_id]])</f>
        <v>1</v>
      </c>
    </row>
    <row r="3754" spans="1:11" x14ac:dyDescent="0.3">
      <c r="A3754" s="1" t="s">
        <v>187</v>
      </c>
      <c r="B3754" s="2">
        <v>46054</v>
      </c>
      <c r="C3754" s="1" t="s">
        <v>188</v>
      </c>
      <c r="D3754" s="1" t="s">
        <v>18</v>
      </c>
      <c r="E3754" s="1" t="s">
        <v>13</v>
      </c>
      <c r="F3754" s="1">
        <v>2702.3</v>
      </c>
      <c r="G3754" s="1" t="s">
        <v>14</v>
      </c>
      <c r="H3754" s="2">
        <v>46057</v>
      </c>
      <c r="I3754" s="1" t="s">
        <v>28</v>
      </c>
      <c r="J3754" s="1">
        <v>11.5</v>
      </c>
      <c r="K3754" s="1">
        <f>COUNTIF(A:A,bank_processed_transactions[[#This Row],[transaction_id]])</f>
        <v>1</v>
      </c>
    </row>
    <row r="3755" spans="1:11" x14ac:dyDescent="0.3">
      <c r="A3755" s="1" t="s">
        <v>513</v>
      </c>
      <c r="B3755" s="2">
        <v>46041</v>
      </c>
      <c r="C3755" s="1" t="s">
        <v>514</v>
      </c>
      <c r="D3755" s="1" t="s">
        <v>66</v>
      </c>
      <c r="E3755" s="1" t="s">
        <v>27</v>
      </c>
      <c r="F3755" s="1">
        <v>4284.99</v>
      </c>
      <c r="G3755" s="1" t="s">
        <v>14</v>
      </c>
      <c r="H3755" s="2">
        <v>46043</v>
      </c>
      <c r="I3755" s="1" t="s">
        <v>15</v>
      </c>
      <c r="J3755" s="1">
        <v>21.5</v>
      </c>
      <c r="K3755" s="1">
        <f>COUNTIF(A:A,bank_processed_transactions[[#This Row],[transaction_id]])</f>
        <v>1</v>
      </c>
    </row>
    <row r="3756" spans="1:11" x14ac:dyDescent="0.3">
      <c r="A3756" s="1" t="s">
        <v>3302</v>
      </c>
      <c r="B3756" s="2">
        <v>46028</v>
      </c>
      <c r="C3756" s="1" t="s">
        <v>1680</v>
      </c>
      <c r="D3756" s="1" t="s">
        <v>35</v>
      </c>
      <c r="E3756" s="1" t="s">
        <v>55</v>
      </c>
      <c r="F3756" s="1">
        <v>39795.17</v>
      </c>
      <c r="G3756" s="1" t="s">
        <v>14</v>
      </c>
      <c r="H3756" s="2">
        <v>46030</v>
      </c>
      <c r="I3756" s="1" t="s">
        <v>15</v>
      </c>
      <c r="J3756" s="1">
        <v>6.1</v>
      </c>
      <c r="K3756" s="1">
        <f>COUNTIF(A:A,bank_processed_transactions[[#This Row],[transaction_id]])</f>
        <v>1</v>
      </c>
    </row>
    <row r="3757" spans="1:11" x14ac:dyDescent="0.3">
      <c r="A3757" s="1" t="s">
        <v>2639</v>
      </c>
      <c r="B3757" s="2">
        <v>46031</v>
      </c>
      <c r="C3757" s="1" t="s">
        <v>1316</v>
      </c>
      <c r="D3757" s="1" t="s">
        <v>46</v>
      </c>
      <c r="E3757" s="1" t="s">
        <v>27</v>
      </c>
      <c r="F3757" s="1">
        <v>2742.03</v>
      </c>
      <c r="G3757" s="1" t="s">
        <v>14</v>
      </c>
      <c r="H3757" s="2">
        <v>46032</v>
      </c>
      <c r="I3757" s="1" t="s">
        <v>15</v>
      </c>
      <c r="J3757" s="1">
        <v>13</v>
      </c>
      <c r="K3757" s="1">
        <f>COUNTIF(A:A,bank_processed_transactions[[#This Row],[transaction_id]])</f>
        <v>1</v>
      </c>
    </row>
    <row r="3758" spans="1:11" x14ac:dyDescent="0.3">
      <c r="A3758" s="1" t="s">
        <v>4448</v>
      </c>
      <c r="B3758" s="2">
        <v>46041</v>
      </c>
      <c r="C3758" s="1" t="s">
        <v>356</v>
      </c>
      <c r="D3758" s="1" t="s">
        <v>18</v>
      </c>
      <c r="E3758" s="1" t="s">
        <v>27</v>
      </c>
      <c r="F3758" s="1">
        <v>3131.07</v>
      </c>
      <c r="G3758" s="1" t="s">
        <v>14</v>
      </c>
      <c r="H3758" s="2">
        <v>46043</v>
      </c>
      <c r="I3758" s="1" t="s">
        <v>28</v>
      </c>
      <c r="J3758" s="1">
        <v>40.200000000000003</v>
      </c>
      <c r="K3758" s="1">
        <f>COUNTIF(A:A,bank_processed_transactions[[#This Row],[transaction_id]])</f>
        <v>1</v>
      </c>
    </row>
    <row r="3759" spans="1:11" x14ac:dyDescent="0.3">
      <c r="A3759" s="1" t="s">
        <v>1060</v>
      </c>
      <c r="B3759" s="2">
        <v>46077</v>
      </c>
      <c r="C3759" s="1" t="s">
        <v>1061</v>
      </c>
      <c r="D3759" s="1" t="s">
        <v>18</v>
      </c>
      <c r="E3759" s="1" t="s">
        <v>21</v>
      </c>
      <c r="F3759" s="1">
        <v>2087.21</v>
      </c>
      <c r="G3759" s="1" t="s">
        <v>14</v>
      </c>
      <c r="H3759" s="2">
        <v>46078</v>
      </c>
      <c r="I3759" s="1" t="s">
        <v>22</v>
      </c>
      <c r="J3759" s="1">
        <v>11.4</v>
      </c>
      <c r="K3759" s="1">
        <f>COUNTIF(A:A,bank_processed_transactions[[#This Row],[transaction_id]])</f>
        <v>1</v>
      </c>
    </row>
    <row r="3760" spans="1:11" x14ac:dyDescent="0.3">
      <c r="A3760" s="1" t="s">
        <v>2434</v>
      </c>
      <c r="B3760" s="2">
        <v>46109</v>
      </c>
      <c r="C3760" s="1" t="s">
        <v>2435</v>
      </c>
      <c r="D3760" s="1" t="s">
        <v>18</v>
      </c>
      <c r="E3760" s="1" t="s">
        <v>13</v>
      </c>
      <c r="F3760" s="1">
        <v>4784.5</v>
      </c>
      <c r="G3760" s="1" t="s">
        <v>14</v>
      </c>
      <c r="H3760" s="2">
        <v>46112</v>
      </c>
      <c r="I3760" s="1" t="s">
        <v>28</v>
      </c>
      <c r="J3760" s="1">
        <v>12.6</v>
      </c>
      <c r="K3760" s="1">
        <f>COUNTIF(A:A,bank_processed_transactions[[#This Row],[transaction_id]])</f>
        <v>1</v>
      </c>
    </row>
    <row r="3761" spans="1:11" x14ac:dyDescent="0.3">
      <c r="A3761" s="1" t="s">
        <v>2253</v>
      </c>
      <c r="B3761" s="2">
        <v>46036</v>
      </c>
      <c r="C3761" s="1" t="s">
        <v>605</v>
      </c>
      <c r="D3761" s="1" t="s">
        <v>35</v>
      </c>
      <c r="E3761" s="1" t="s">
        <v>13</v>
      </c>
      <c r="F3761" s="1">
        <v>1674.71</v>
      </c>
      <c r="G3761" s="1" t="s">
        <v>14</v>
      </c>
      <c r="H3761" s="2">
        <v>46036</v>
      </c>
      <c r="I3761" s="1" t="s">
        <v>28</v>
      </c>
      <c r="J3761" s="1">
        <v>33.9</v>
      </c>
      <c r="K3761" s="1">
        <f>COUNTIF(A:A,bank_processed_transactions[[#This Row],[transaction_id]])</f>
        <v>1</v>
      </c>
    </row>
    <row r="3762" spans="1:11" x14ac:dyDescent="0.3">
      <c r="A3762" s="1" t="s">
        <v>3695</v>
      </c>
      <c r="B3762" s="2">
        <v>46088</v>
      </c>
      <c r="C3762" s="1" t="s">
        <v>1541</v>
      </c>
      <c r="D3762" s="1" t="s">
        <v>18</v>
      </c>
      <c r="E3762" s="1" t="s">
        <v>13</v>
      </c>
      <c r="F3762" s="1">
        <v>2620.4</v>
      </c>
      <c r="G3762" s="1" t="s">
        <v>14</v>
      </c>
      <c r="H3762" s="2">
        <v>46089</v>
      </c>
      <c r="I3762" s="1" t="s">
        <v>28</v>
      </c>
      <c r="J3762" s="1">
        <v>23.1</v>
      </c>
      <c r="K3762" s="1">
        <f>COUNTIF(A:A,bank_processed_transactions[[#This Row],[transaction_id]])</f>
        <v>1</v>
      </c>
    </row>
    <row r="3763" spans="1:11" x14ac:dyDescent="0.3">
      <c r="A3763" s="1" t="s">
        <v>2403</v>
      </c>
      <c r="B3763" s="2">
        <v>46045</v>
      </c>
      <c r="C3763" s="1" t="s">
        <v>1808</v>
      </c>
      <c r="D3763" s="1" t="s">
        <v>46</v>
      </c>
      <c r="E3763" s="1" t="s">
        <v>21</v>
      </c>
      <c r="F3763" s="1">
        <v>13728.9</v>
      </c>
      <c r="G3763" s="1" t="s">
        <v>14</v>
      </c>
      <c r="H3763" s="2">
        <v>46046</v>
      </c>
      <c r="I3763" s="1" t="s">
        <v>15</v>
      </c>
      <c r="J3763" s="1">
        <v>71.3</v>
      </c>
      <c r="K3763" s="1">
        <f>COUNTIF(A:A,bank_processed_transactions[[#This Row],[transaction_id]])</f>
        <v>1</v>
      </c>
    </row>
    <row r="3764" spans="1:11" x14ac:dyDescent="0.3">
      <c r="A3764" s="1" t="s">
        <v>817</v>
      </c>
      <c r="B3764" s="2">
        <v>46053</v>
      </c>
      <c r="C3764" s="1" t="s">
        <v>818</v>
      </c>
      <c r="D3764" s="1" t="s">
        <v>18</v>
      </c>
      <c r="E3764" s="1" t="s">
        <v>27</v>
      </c>
      <c r="F3764" s="1">
        <v>2687.95</v>
      </c>
      <c r="G3764" s="1" t="s">
        <v>14</v>
      </c>
      <c r="H3764" s="2">
        <v>46055</v>
      </c>
      <c r="I3764" s="1" t="s">
        <v>28</v>
      </c>
      <c r="J3764" s="1">
        <v>11.6</v>
      </c>
      <c r="K3764" s="1">
        <f>COUNTIF(A:A,bank_processed_transactions[[#This Row],[transaction_id]])</f>
        <v>1</v>
      </c>
    </row>
    <row r="3765" spans="1:11" x14ac:dyDescent="0.3">
      <c r="A3765" s="1" t="s">
        <v>2171</v>
      </c>
      <c r="B3765" s="2">
        <v>46064</v>
      </c>
      <c r="C3765" s="1" t="s">
        <v>1565</v>
      </c>
      <c r="D3765" s="1" t="s">
        <v>18</v>
      </c>
      <c r="E3765" s="1" t="s">
        <v>21</v>
      </c>
      <c r="F3765" s="1">
        <v>3720.24</v>
      </c>
      <c r="G3765" s="1" t="s">
        <v>14</v>
      </c>
      <c r="H3765" s="2">
        <v>46065</v>
      </c>
      <c r="I3765" s="1" t="s">
        <v>28</v>
      </c>
      <c r="J3765" s="1">
        <v>14.9</v>
      </c>
      <c r="K3765" s="1">
        <f>COUNTIF(A:A,bank_processed_transactions[[#This Row],[transaction_id]])</f>
        <v>1</v>
      </c>
    </row>
    <row r="3766" spans="1:11" x14ac:dyDescent="0.3">
      <c r="A3766" s="1" t="s">
        <v>3603</v>
      </c>
      <c r="B3766" s="2">
        <v>46101</v>
      </c>
      <c r="C3766" s="1" t="s">
        <v>122</v>
      </c>
      <c r="D3766" s="1" t="s">
        <v>12</v>
      </c>
      <c r="E3766" s="1" t="s">
        <v>13</v>
      </c>
      <c r="F3766" s="1">
        <v>790.28</v>
      </c>
      <c r="G3766" s="1" t="s">
        <v>14</v>
      </c>
      <c r="H3766" s="2">
        <v>46102</v>
      </c>
      <c r="I3766" s="1" t="s">
        <v>28</v>
      </c>
      <c r="J3766" s="1">
        <v>3.4</v>
      </c>
      <c r="K3766" s="1">
        <f>COUNTIF(A:A,bank_processed_transactions[[#This Row],[transaction_id]])</f>
        <v>1</v>
      </c>
    </row>
    <row r="3767" spans="1:11" x14ac:dyDescent="0.3">
      <c r="A3767" s="1" t="s">
        <v>1972</v>
      </c>
      <c r="B3767" s="2">
        <v>46036</v>
      </c>
      <c r="C3767" s="1" t="s">
        <v>1973</v>
      </c>
      <c r="D3767" s="1" t="s">
        <v>12</v>
      </c>
      <c r="E3767" s="1" t="s">
        <v>27</v>
      </c>
      <c r="F3767" s="1">
        <v>3467.15</v>
      </c>
      <c r="G3767" s="1" t="s">
        <v>14</v>
      </c>
      <c r="H3767" s="2">
        <v>46036</v>
      </c>
      <c r="I3767" s="1" t="s">
        <v>15</v>
      </c>
      <c r="J3767" s="1">
        <v>25</v>
      </c>
      <c r="K3767" s="1">
        <f>COUNTIF(A:A,bank_processed_transactions[[#This Row],[transaction_id]])</f>
        <v>1</v>
      </c>
    </row>
    <row r="3768" spans="1:11" x14ac:dyDescent="0.3">
      <c r="A3768" s="1" t="s">
        <v>3765</v>
      </c>
      <c r="B3768" s="2">
        <v>46083</v>
      </c>
      <c r="C3768" s="1" t="s">
        <v>1751</v>
      </c>
      <c r="D3768" s="1" t="s">
        <v>66</v>
      </c>
      <c r="E3768" s="1" t="s">
        <v>13</v>
      </c>
      <c r="F3768" s="1">
        <v>2138</v>
      </c>
      <c r="G3768" s="1" t="s">
        <v>14</v>
      </c>
      <c r="H3768" s="2">
        <v>46084</v>
      </c>
      <c r="I3768" s="1" t="s">
        <v>15</v>
      </c>
      <c r="J3768" s="1">
        <v>17.8</v>
      </c>
      <c r="K3768" s="1">
        <f>COUNTIF(A:A,bank_processed_transactions[[#This Row],[transaction_id]])</f>
        <v>1</v>
      </c>
    </row>
    <row r="3769" spans="1:11" x14ac:dyDescent="0.3">
      <c r="A3769" s="1" t="s">
        <v>323</v>
      </c>
      <c r="B3769" s="2">
        <v>46100</v>
      </c>
      <c r="C3769" s="1" t="s">
        <v>324</v>
      </c>
      <c r="D3769" s="1" t="s">
        <v>12</v>
      </c>
      <c r="E3769" s="1" t="s">
        <v>13</v>
      </c>
      <c r="F3769" s="1">
        <v>2033.22</v>
      </c>
      <c r="G3769" s="1" t="s">
        <v>14</v>
      </c>
      <c r="H3769" s="2">
        <v>46103</v>
      </c>
      <c r="I3769" s="1" t="s">
        <v>28</v>
      </c>
      <c r="J3769" s="1">
        <v>33.799999999999997</v>
      </c>
      <c r="K3769" s="1">
        <f>COUNTIF(A:A,bank_processed_transactions[[#This Row],[transaction_id]])</f>
        <v>1</v>
      </c>
    </row>
    <row r="3770" spans="1:11" x14ac:dyDescent="0.3">
      <c r="A3770" s="1" t="s">
        <v>4012</v>
      </c>
      <c r="B3770" s="2">
        <v>46027</v>
      </c>
      <c r="C3770" s="1" t="s">
        <v>621</v>
      </c>
      <c r="D3770" s="1" t="s">
        <v>12</v>
      </c>
      <c r="E3770" s="1" t="s">
        <v>13</v>
      </c>
      <c r="F3770" s="1">
        <v>325.85000000000002</v>
      </c>
      <c r="G3770" s="1" t="s">
        <v>14</v>
      </c>
      <c r="H3770" s="2">
        <v>46027</v>
      </c>
      <c r="I3770" s="1" t="s">
        <v>28</v>
      </c>
      <c r="J3770" s="1">
        <v>10.8</v>
      </c>
      <c r="K3770" s="1">
        <f>COUNTIF(A:A,bank_processed_transactions[[#This Row],[transaction_id]])</f>
        <v>1</v>
      </c>
    </row>
    <row r="3771" spans="1:11" x14ac:dyDescent="0.3">
      <c r="A3771" s="1" t="s">
        <v>2450</v>
      </c>
      <c r="B3771" s="2">
        <v>46092</v>
      </c>
      <c r="C3771" s="1" t="s">
        <v>461</v>
      </c>
      <c r="D3771" s="1" t="s">
        <v>35</v>
      </c>
      <c r="E3771" s="1" t="s">
        <v>55</v>
      </c>
      <c r="F3771" s="1">
        <v>9786.0499999999993</v>
      </c>
      <c r="G3771" s="1" t="s">
        <v>14</v>
      </c>
      <c r="H3771" s="2">
        <v>46092</v>
      </c>
      <c r="I3771" s="1" t="s">
        <v>22</v>
      </c>
      <c r="J3771" s="1">
        <v>36.5</v>
      </c>
      <c r="K3771" s="1">
        <f>COUNTIF(A:A,bank_processed_transactions[[#This Row],[transaction_id]])</f>
        <v>1</v>
      </c>
    </row>
    <row r="3772" spans="1:11" x14ac:dyDescent="0.3">
      <c r="A3772" s="1" t="s">
        <v>1402</v>
      </c>
      <c r="B3772" s="2">
        <v>46082</v>
      </c>
      <c r="C3772" s="1" t="s">
        <v>370</v>
      </c>
      <c r="D3772" s="1" t="s">
        <v>12</v>
      </c>
      <c r="E3772" s="1" t="s">
        <v>13</v>
      </c>
      <c r="F3772" s="1">
        <v>10788.28</v>
      </c>
      <c r="G3772" s="1" t="s">
        <v>14</v>
      </c>
      <c r="H3772" s="2">
        <v>46085</v>
      </c>
      <c r="I3772" s="1" t="s">
        <v>28</v>
      </c>
      <c r="J3772" s="1">
        <v>39.5</v>
      </c>
      <c r="K3772" s="1">
        <f>COUNTIF(A:A,bank_processed_transactions[[#This Row],[transaction_id]])</f>
        <v>1</v>
      </c>
    </row>
    <row r="3773" spans="1:11" x14ac:dyDescent="0.3">
      <c r="A3773" s="1" t="s">
        <v>3236</v>
      </c>
      <c r="B3773" s="2">
        <v>46042</v>
      </c>
      <c r="C3773" s="1" t="s">
        <v>2696</v>
      </c>
      <c r="D3773" s="1" t="s">
        <v>46</v>
      </c>
      <c r="E3773" s="1" t="s">
        <v>27</v>
      </c>
      <c r="F3773" s="1">
        <v>2796.51</v>
      </c>
      <c r="G3773" s="1" t="s">
        <v>14</v>
      </c>
      <c r="H3773" s="2">
        <v>46043</v>
      </c>
      <c r="I3773" s="1" t="s">
        <v>28</v>
      </c>
      <c r="J3773" s="1">
        <v>25.5</v>
      </c>
      <c r="K3773" s="1">
        <f>COUNTIF(A:A,bank_processed_transactions[[#This Row],[transaction_id]])</f>
        <v>1</v>
      </c>
    </row>
    <row r="3774" spans="1:11" x14ac:dyDescent="0.3">
      <c r="A3774" s="1" t="s">
        <v>456</v>
      </c>
      <c r="B3774" s="2">
        <v>46089</v>
      </c>
      <c r="C3774" s="1" t="s">
        <v>457</v>
      </c>
      <c r="D3774" s="1" t="s">
        <v>35</v>
      </c>
      <c r="E3774" s="1" t="s">
        <v>13</v>
      </c>
      <c r="F3774" s="1">
        <v>10056.17</v>
      </c>
      <c r="G3774" s="1" t="s">
        <v>14</v>
      </c>
      <c r="H3774" s="2">
        <v>46092</v>
      </c>
      <c r="I3774" s="1" t="s">
        <v>15</v>
      </c>
      <c r="J3774" s="1">
        <v>29.1</v>
      </c>
      <c r="K3774" s="1">
        <f>COUNTIF(A:A,bank_processed_transactions[[#This Row],[transaction_id]])</f>
        <v>1</v>
      </c>
    </row>
    <row r="3775" spans="1:11" x14ac:dyDescent="0.3">
      <c r="A3775" s="1" t="s">
        <v>3621</v>
      </c>
      <c r="B3775" s="2">
        <v>46078</v>
      </c>
      <c r="C3775" s="1" t="s">
        <v>344</v>
      </c>
      <c r="D3775" s="1" t="s">
        <v>12</v>
      </c>
      <c r="E3775" s="1" t="s">
        <v>21</v>
      </c>
      <c r="F3775" s="1">
        <v>1792.82</v>
      </c>
      <c r="G3775" s="1" t="s">
        <v>14</v>
      </c>
      <c r="H3775" s="2">
        <v>46079</v>
      </c>
      <c r="I3775" s="1" t="s">
        <v>15</v>
      </c>
      <c r="J3775" s="1">
        <v>40.1</v>
      </c>
      <c r="K3775" s="1">
        <f>COUNTIF(A:A,bank_processed_transactions[[#This Row],[transaction_id]])</f>
        <v>1</v>
      </c>
    </row>
    <row r="3776" spans="1:11" x14ac:dyDescent="0.3">
      <c r="A3776" s="1" t="s">
        <v>2098</v>
      </c>
      <c r="B3776" s="2">
        <v>46084</v>
      </c>
      <c r="C3776" s="1" t="s">
        <v>401</v>
      </c>
      <c r="D3776" s="1" t="s">
        <v>12</v>
      </c>
      <c r="E3776" s="1" t="s">
        <v>13</v>
      </c>
      <c r="F3776" s="1">
        <v>3640.38</v>
      </c>
      <c r="G3776" s="1" t="s">
        <v>14</v>
      </c>
      <c r="H3776" s="2">
        <v>46086</v>
      </c>
      <c r="I3776" s="1" t="s">
        <v>15</v>
      </c>
      <c r="J3776" s="1">
        <v>48.9</v>
      </c>
      <c r="K3776" s="1">
        <f>COUNTIF(A:A,bank_processed_transactions[[#This Row],[transaction_id]])</f>
        <v>1</v>
      </c>
    </row>
    <row r="3777" spans="1:11" x14ac:dyDescent="0.3">
      <c r="A3777" s="1" t="s">
        <v>2735</v>
      </c>
      <c r="B3777" s="2">
        <v>46059</v>
      </c>
      <c r="C3777" s="1" t="s">
        <v>650</v>
      </c>
      <c r="D3777" s="1" t="s">
        <v>66</v>
      </c>
      <c r="E3777" s="1" t="s">
        <v>55</v>
      </c>
      <c r="F3777" s="1">
        <v>24819.38</v>
      </c>
      <c r="G3777" s="1" t="s">
        <v>14</v>
      </c>
      <c r="H3777" s="2">
        <v>46059</v>
      </c>
      <c r="I3777" s="1" t="s">
        <v>15</v>
      </c>
      <c r="J3777" s="1">
        <v>33.4</v>
      </c>
      <c r="K3777" s="1">
        <f>COUNTIF(A:A,bank_processed_transactions[[#This Row],[transaction_id]])</f>
        <v>1</v>
      </c>
    </row>
    <row r="3778" spans="1:11" x14ac:dyDescent="0.3">
      <c r="A3778" s="1" t="s">
        <v>2420</v>
      </c>
      <c r="B3778" s="2">
        <v>46095</v>
      </c>
      <c r="C3778" s="1" t="s">
        <v>824</v>
      </c>
      <c r="D3778" s="1" t="s">
        <v>66</v>
      </c>
      <c r="E3778" s="1" t="s">
        <v>13</v>
      </c>
      <c r="F3778" s="1">
        <v>5722.19</v>
      </c>
      <c r="G3778" s="1" t="s">
        <v>14</v>
      </c>
      <c r="H3778" s="2">
        <v>46095</v>
      </c>
      <c r="I3778" s="1" t="s">
        <v>15</v>
      </c>
      <c r="J3778" s="1">
        <v>20.9</v>
      </c>
      <c r="K3778" s="1">
        <f>COUNTIF(A:A,bank_processed_transactions[[#This Row],[transaction_id]])</f>
        <v>1</v>
      </c>
    </row>
    <row r="3779" spans="1:11" x14ac:dyDescent="0.3">
      <c r="A3779" s="1" t="s">
        <v>112</v>
      </c>
      <c r="B3779" s="2">
        <v>46101</v>
      </c>
      <c r="C3779" s="1" t="s">
        <v>113</v>
      </c>
      <c r="D3779" s="1" t="s">
        <v>66</v>
      </c>
      <c r="E3779" s="1" t="s">
        <v>27</v>
      </c>
      <c r="F3779" s="1">
        <v>19926.39</v>
      </c>
      <c r="G3779" s="1" t="s">
        <v>14</v>
      </c>
      <c r="H3779" s="2">
        <v>46104</v>
      </c>
      <c r="I3779" s="1" t="s">
        <v>15</v>
      </c>
      <c r="J3779" s="1">
        <v>41.9</v>
      </c>
      <c r="K3779" s="1">
        <f>COUNTIF(A:A,bank_processed_transactions[[#This Row],[transaction_id]])</f>
        <v>1</v>
      </c>
    </row>
    <row r="3780" spans="1:11" x14ac:dyDescent="0.3">
      <c r="A3780" s="1" t="s">
        <v>2129</v>
      </c>
      <c r="B3780" s="2">
        <v>46089</v>
      </c>
      <c r="C3780" s="1" t="s">
        <v>1851</v>
      </c>
      <c r="D3780" s="1" t="s">
        <v>66</v>
      </c>
      <c r="E3780" s="1" t="s">
        <v>55</v>
      </c>
      <c r="F3780" s="1">
        <v>899.71</v>
      </c>
      <c r="G3780" s="1" t="s">
        <v>14</v>
      </c>
      <c r="H3780" s="2">
        <v>46091</v>
      </c>
      <c r="I3780" s="1" t="s">
        <v>28</v>
      </c>
      <c r="J3780" s="1">
        <v>18.100000000000001</v>
      </c>
      <c r="K3780" s="1">
        <f>COUNTIF(A:A,bank_processed_transactions[[#This Row],[transaction_id]])</f>
        <v>1</v>
      </c>
    </row>
    <row r="3781" spans="1:11" x14ac:dyDescent="0.3">
      <c r="A3781" s="1" t="s">
        <v>2637</v>
      </c>
      <c r="B3781" s="2">
        <v>46038</v>
      </c>
      <c r="C3781" s="1" t="s">
        <v>314</v>
      </c>
      <c r="D3781" s="1" t="s">
        <v>66</v>
      </c>
      <c r="E3781" s="1" t="s">
        <v>21</v>
      </c>
      <c r="F3781" s="1">
        <v>822.28</v>
      </c>
      <c r="G3781" s="1" t="s">
        <v>94</v>
      </c>
      <c r="H3781" s="2">
        <v>46039</v>
      </c>
      <c r="I3781" s="1" t="s">
        <v>15</v>
      </c>
      <c r="J3781" s="1">
        <v>15.7</v>
      </c>
      <c r="K3781" s="1">
        <f>COUNTIF(A:A,bank_processed_transactions[[#This Row],[transaction_id]])</f>
        <v>1</v>
      </c>
    </row>
    <row r="3782" spans="1:11" x14ac:dyDescent="0.3">
      <c r="A3782" s="1" t="s">
        <v>1312</v>
      </c>
      <c r="B3782" s="2">
        <v>46101</v>
      </c>
      <c r="C3782" s="1" t="s">
        <v>706</v>
      </c>
      <c r="D3782" s="1" t="s">
        <v>12</v>
      </c>
      <c r="E3782" s="1" t="s">
        <v>27</v>
      </c>
      <c r="F3782" s="1">
        <v>2512.7199999999998</v>
      </c>
      <c r="G3782" s="1" t="s">
        <v>94</v>
      </c>
      <c r="H3782" s="2">
        <v>46104</v>
      </c>
      <c r="I3782" s="1" t="s">
        <v>28</v>
      </c>
      <c r="J3782" s="1">
        <v>66.7</v>
      </c>
      <c r="K3782" s="1">
        <f>COUNTIF(A:A,bank_processed_transactions[[#This Row],[transaction_id]])</f>
        <v>1</v>
      </c>
    </row>
    <row r="3783" spans="1:11" x14ac:dyDescent="0.3">
      <c r="A3783" s="1" t="s">
        <v>2645</v>
      </c>
      <c r="B3783" s="2">
        <v>46032</v>
      </c>
      <c r="C3783" s="1" t="s">
        <v>2459</v>
      </c>
      <c r="D3783" s="1" t="s">
        <v>35</v>
      </c>
      <c r="E3783" s="1" t="s">
        <v>13</v>
      </c>
      <c r="F3783" s="1">
        <v>5276.91</v>
      </c>
      <c r="G3783" s="1" t="s">
        <v>14</v>
      </c>
      <c r="H3783" s="2">
        <v>46034</v>
      </c>
      <c r="I3783" s="1" t="s">
        <v>15</v>
      </c>
      <c r="J3783" s="1">
        <v>47.5</v>
      </c>
      <c r="K3783" s="1">
        <f>COUNTIF(A:A,bank_processed_transactions[[#This Row],[transaction_id]])</f>
        <v>1</v>
      </c>
    </row>
    <row r="3784" spans="1:11" x14ac:dyDescent="0.3">
      <c r="A3784" s="1" t="s">
        <v>2036</v>
      </c>
      <c r="B3784" s="2">
        <v>46103</v>
      </c>
      <c r="C3784" s="1" t="s">
        <v>2037</v>
      </c>
      <c r="D3784" s="1" t="s">
        <v>18</v>
      </c>
      <c r="E3784" s="1" t="s">
        <v>55</v>
      </c>
      <c r="F3784" s="1">
        <v>7159.21</v>
      </c>
      <c r="G3784" s="1" t="s">
        <v>94</v>
      </c>
      <c r="H3784" s="2">
        <v>46106</v>
      </c>
      <c r="I3784" s="1" t="s">
        <v>15</v>
      </c>
      <c r="J3784" s="1">
        <v>58.8</v>
      </c>
      <c r="K3784" s="1">
        <f>COUNTIF(A:A,bank_processed_transactions[[#This Row],[transaction_id]])</f>
        <v>1</v>
      </c>
    </row>
    <row r="3785" spans="1:11" x14ac:dyDescent="0.3">
      <c r="A3785" s="1" t="s">
        <v>3606</v>
      </c>
      <c r="B3785" s="2">
        <v>46092</v>
      </c>
      <c r="C3785" s="1" t="s">
        <v>748</v>
      </c>
      <c r="D3785" s="1" t="s">
        <v>18</v>
      </c>
      <c r="E3785" s="1" t="s">
        <v>21</v>
      </c>
      <c r="F3785" s="1">
        <v>3955.51</v>
      </c>
      <c r="G3785" s="1" t="s">
        <v>14</v>
      </c>
      <c r="H3785" s="2">
        <v>46094</v>
      </c>
      <c r="I3785" s="1" t="s">
        <v>22</v>
      </c>
      <c r="J3785" s="1">
        <v>40</v>
      </c>
      <c r="K3785" s="1">
        <f>COUNTIF(A:A,bank_processed_transactions[[#This Row],[transaction_id]])</f>
        <v>1</v>
      </c>
    </row>
    <row r="3786" spans="1:11" x14ac:dyDescent="0.3">
      <c r="A3786" s="1" t="s">
        <v>3996</v>
      </c>
      <c r="B3786" s="2">
        <v>46038</v>
      </c>
      <c r="C3786" s="1" t="s">
        <v>2183</v>
      </c>
      <c r="D3786" s="1" t="s">
        <v>12</v>
      </c>
      <c r="E3786" s="1" t="s">
        <v>27</v>
      </c>
      <c r="F3786" s="1">
        <v>18906.490000000002</v>
      </c>
      <c r="G3786" s="1" t="s">
        <v>14</v>
      </c>
      <c r="H3786" s="2">
        <v>46038</v>
      </c>
      <c r="I3786" s="1" t="s">
        <v>22</v>
      </c>
      <c r="J3786" s="1">
        <v>29.3</v>
      </c>
      <c r="K3786" s="1">
        <f>COUNTIF(A:A,bank_processed_transactions[[#This Row],[transaction_id]])</f>
        <v>1</v>
      </c>
    </row>
    <row r="3787" spans="1:11" x14ac:dyDescent="0.3">
      <c r="A3787" s="1" t="s">
        <v>4969</v>
      </c>
      <c r="B3787" s="2">
        <v>46039</v>
      </c>
      <c r="C3787" s="1" t="s">
        <v>1801</v>
      </c>
      <c r="D3787" s="1" t="s">
        <v>66</v>
      </c>
      <c r="E3787" s="1" t="s">
        <v>13</v>
      </c>
      <c r="F3787" s="1">
        <v>8301.36</v>
      </c>
      <c r="G3787" s="1" t="s">
        <v>14</v>
      </c>
      <c r="H3787" s="2">
        <v>46041</v>
      </c>
      <c r="I3787" s="1" t="s">
        <v>15</v>
      </c>
      <c r="J3787" s="1">
        <v>25.2</v>
      </c>
      <c r="K3787" s="1">
        <f>COUNTIF(A:A,bank_processed_transactions[[#This Row],[transaction_id]])</f>
        <v>1</v>
      </c>
    </row>
    <row r="3788" spans="1:11" x14ac:dyDescent="0.3">
      <c r="A3788" s="1" t="s">
        <v>3092</v>
      </c>
      <c r="B3788" s="2">
        <v>46087</v>
      </c>
      <c r="C3788" s="1" t="s">
        <v>1230</v>
      </c>
      <c r="D3788" s="1" t="s">
        <v>66</v>
      </c>
      <c r="E3788" s="1" t="s">
        <v>27</v>
      </c>
      <c r="F3788" s="1">
        <v>1990.82</v>
      </c>
      <c r="G3788" s="1" t="s">
        <v>14</v>
      </c>
      <c r="H3788" s="2">
        <v>46090</v>
      </c>
      <c r="I3788" s="1" t="s">
        <v>15</v>
      </c>
      <c r="J3788" s="1">
        <v>49.8</v>
      </c>
      <c r="K3788" s="1">
        <f>COUNTIF(A:A,bank_processed_transactions[[#This Row],[transaction_id]])</f>
        <v>1</v>
      </c>
    </row>
    <row r="3789" spans="1:11" x14ac:dyDescent="0.3">
      <c r="A3789" s="1" t="s">
        <v>2331</v>
      </c>
      <c r="B3789" s="2">
        <v>46036</v>
      </c>
      <c r="C3789" s="1" t="s">
        <v>1146</v>
      </c>
      <c r="D3789" s="1" t="s">
        <v>12</v>
      </c>
      <c r="E3789" s="1" t="s">
        <v>13</v>
      </c>
      <c r="F3789" s="1">
        <v>3401.09</v>
      </c>
      <c r="G3789" s="1" t="s">
        <v>14</v>
      </c>
      <c r="H3789" s="2">
        <v>46038</v>
      </c>
      <c r="I3789" s="1" t="s">
        <v>28</v>
      </c>
      <c r="J3789" s="1">
        <v>13</v>
      </c>
      <c r="K3789" s="1">
        <f>COUNTIF(A:A,bank_processed_transactions[[#This Row],[transaction_id]])</f>
        <v>1</v>
      </c>
    </row>
    <row r="3790" spans="1:11" x14ac:dyDescent="0.3">
      <c r="A3790" s="1" t="s">
        <v>4751</v>
      </c>
      <c r="B3790" s="2">
        <v>46079</v>
      </c>
      <c r="C3790" s="1" t="s">
        <v>215</v>
      </c>
      <c r="D3790" s="1" t="s">
        <v>12</v>
      </c>
      <c r="E3790" s="1" t="s">
        <v>55</v>
      </c>
      <c r="F3790" s="1">
        <v>2250.13</v>
      </c>
      <c r="G3790" s="1" t="s">
        <v>14</v>
      </c>
      <c r="H3790" s="2">
        <v>46080</v>
      </c>
      <c r="I3790" s="1" t="s">
        <v>22</v>
      </c>
      <c r="J3790" s="1">
        <v>38</v>
      </c>
      <c r="K3790" s="1">
        <f>COUNTIF(A:A,bank_processed_transactions[[#This Row],[transaction_id]])</f>
        <v>1</v>
      </c>
    </row>
    <row r="3791" spans="1:11" x14ac:dyDescent="0.3">
      <c r="A3791" s="1" t="s">
        <v>707</v>
      </c>
      <c r="B3791" s="2">
        <v>46101</v>
      </c>
      <c r="C3791" s="1" t="s">
        <v>311</v>
      </c>
      <c r="D3791" s="1" t="s">
        <v>18</v>
      </c>
      <c r="E3791" s="1" t="s">
        <v>13</v>
      </c>
      <c r="F3791" s="1">
        <v>1446.11</v>
      </c>
      <c r="G3791" s="1" t="s">
        <v>14</v>
      </c>
      <c r="H3791" s="2">
        <v>46103</v>
      </c>
      <c r="I3791" s="1" t="s">
        <v>15</v>
      </c>
      <c r="J3791" s="1">
        <v>16.5</v>
      </c>
      <c r="K3791" s="1">
        <f>COUNTIF(A:A,bank_processed_transactions[[#This Row],[transaction_id]])</f>
        <v>1</v>
      </c>
    </row>
    <row r="3792" spans="1:11" x14ac:dyDescent="0.3">
      <c r="A3792" s="1" t="s">
        <v>4813</v>
      </c>
      <c r="B3792" s="2">
        <v>46027</v>
      </c>
      <c r="C3792" s="1" t="s">
        <v>3116</v>
      </c>
      <c r="D3792" s="1" t="s">
        <v>12</v>
      </c>
      <c r="E3792" s="1" t="s">
        <v>27</v>
      </c>
      <c r="F3792" s="1">
        <v>9745.26</v>
      </c>
      <c r="G3792" s="1" t="s">
        <v>14</v>
      </c>
      <c r="H3792" s="2">
        <v>46030</v>
      </c>
      <c r="I3792" s="1" t="s">
        <v>22</v>
      </c>
      <c r="J3792" s="1">
        <v>17.2</v>
      </c>
      <c r="K3792" s="1">
        <f>COUNTIF(A:A,bank_processed_transactions[[#This Row],[transaction_id]])</f>
        <v>1</v>
      </c>
    </row>
    <row r="3793" spans="1:11" x14ac:dyDescent="0.3">
      <c r="A3793" s="1" t="s">
        <v>3642</v>
      </c>
      <c r="B3793" s="2">
        <v>46095</v>
      </c>
      <c r="C3793" s="1" t="s">
        <v>1508</v>
      </c>
      <c r="D3793" s="1" t="s">
        <v>66</v>
      </c>
      <c r="E3793" s="1" t="s">
        <v>27</v>
      </c>
      <c r="F3793" s="1">
        <v>1303</v>
      </c>
      <c r="G3793" s="1" t="s">
        <v>14</v>
      </c>
      <c r="H3793" s="2">
        <v>46096</v>
      </c>
      <c r="I3793" s="1" t="s">
        <v>28</v>
      </c>
      <c r="J3793" s="1">
        <v>68</v>
      </c>
      <c r="K3793" s="1">
        <f>COUNTIF(A:A,bank_processed_transactions[[#This Row],[transaction_id]])</f>
        <v>1</v>
      </c>
    </row>
    <row r="3794" spans="1:11" x14ac:dyDescent="0.3">
      <c r="A3794" s="1" t="s">
        <v>3161</v>
      </c>
      <c r="B3794" s="2">
        <v>46097</v>
      </c>
      <c r="C3794" s="1" t="s">
        <v>588</v>
      </c>
      <c r="D3794" s="1" t="s">
        <v>12</v>
      </c>
      <c r="E3794" s="1" t="s">
        <v>21</v>
      </c>
      <c r="F3794" s="1">
        <v>874.35</v>
      </c>
      <c r="G3794" s="1" t="s">
        <v>14</v>
      </c>
      <c r="H3794" s="2">
        <v>46098</v>
      </c>
      <c r="I3794" s="1" t="s">
        <v>22</v>
      </c>
      <c r="J3794" s="1">
        <v>22.9</v>
      </c>
      <c r="K3794" s="1">
        <f>COUNTIF(A:A,bank_processed_transactions[[#This Row],[transaction_id]])</f>
        <v>1</v>
      </c>
    </row>
    <row r="3795" spans="1:11" x14ac:dyDescent="0.3">
      <c r="A3795" s="1" t="s">
        <v>3981</v>
      </c>
      <c r="B3795" s="2">
        <v>46047</v>
      </c>
      <c r="C3795" s="1" t="s">
        <v>2475</v>
      </c>
      <c r="D3795" s="1" t="s">
        <v>12</v>
      </c>
      <c r="E3795" s="1" t="s">
        <v>13</v>
      </c>
      <c r="F3795" s="1">
        <v>1944.38</v>
      </c>
      <c r="G3795" s="1" t="s">
        <v>94</v>
      </c>
      <c r="H3795" s="2">
        <v>46047</v>
      </c>
      <c r="I3795" s="1" t="s">
        <v>22</v>
      </c>
      <c r="J3795" s="1">
        <v>11.8</v>
      </c>
      <c r="K3795" s="1">
        <f>COUNTIF(A:A,bank_processed_transactions[[#This Row],[transaction_id]])</f>
        <v>1</v>
      </c>
    </row>
    <row r="3796" spans="1:11" x14ac:dyDescent="0.3">
      <c r="A3796" s="1" t="s">
        <v>2004</v>
      </c>
      <c r="B3796" s="2">
        <v>46087</v>
      </c>
      <c r="C3796" s="1" t="s">
        <v>1316</v>
      </c>
      <c r="D3796" s="1" t="s">
        <v>12</v>
      </c>
      <c r="E3796" s="1" t="s">
        <v>21</v>
      </c>
      <c r="F3796" s="1">
        <v>578.62</v>
      </c>
      <c r="G3796" s="1" t="s">
        <v>14</v>
      </c>
      <c r="H3796" s="2">
        <v>46090</v>
      </c>
      <c r="I3796" s="1" t="s">
        <v>15</v>
      </c>
      <c r="J3796" s="1">
        <v>42.1</v>
      </c>
      <c r="K3796" s="1">
        <f>COUNTIF(A:A,bank_processed_transactions[[#This Row],[transaction_id]])</f>
        <v>1</v>
      </c>
    </row>
    <row r="3797" spans="1:11" x14ac:dyDescent="0.3">
      <c r="A3797" s="1" t="s">
        <v>2819</v>
      </c>
      <c r="B3797" s="2">
        <v>46089</v>
      </c>
      <c r="C3797" s="1" t="s">
        <v>65</v>
      </c>
      <c r="D3797" s="1" t="s">
        <v>66</v>
      </c>
      <c r="E3797" s="1" t="s">
        <v>13</v>
      </c>
      <c r="F3797" s="1">
        <v>10473.280000000001</v>
      </c>
      <c r="G3797" s="1" t="s">
        <v>14</v>
      </c>
      <c r="H3797" s="2">
        <v>46089</v>
      </c>
      <c r="I3797" s="1" t="s">
        <v>28</v>
      </c>
      <c r="J3797" s="1">
        <v>24.5</v>
      </c>
      <c r="K3797" s="1">
        <f>COUNTIF(A:A,bank_processed_transactions[[#This Row],[transaction_id]])</f>
        <v>1</v>
      </c>
    </row>
    <row r="3798" spans="1:11" x14ac:dyDescent="0.3">
      <c r="A3798" s="1" t="s">
        <v>3802</v>
      </c>
      <c r="B3798" s="2">
        <v>46086</v>
      </c>
      <c r="C3798" s="1" t="s">
        <v>155</v>
      </c>
      <c r="D3798" s="1" t="s">
        <v>12</v>
      </c>
      <c r="E3798" s="1" t="s">
        <v>27</v>
      </c>
      <c r="F3798" s="1">
        <v>9453.91</v>
      </c>
      <c r="G3798" s="1" t="s">
        <v>14</v>
      </c>
      <c r="H3798" s="2">
        <v>46089</v>
      </c>
      <c r="I3798" s="1" t="s">
        <v>22</v>
      </c>
      <c r="J3798" s="1">
        <v>11.2</v>
      </c>
      <c r="K3798" s="1">
        <f>COUNTIF(A:A,bank_processed_transactions[[#This Row],[transaction_id]])</f>
        <v>1</v>
      </c>
    </row>
    <row r="3799" spans="1:11" x14ac:dyDescent="0.3">
      <c r="A3799" s="1" t="s">
        <v>3054</v>
      </c>
      <c r="B3799" s="2">
        <v>46024</v>
      </c>
      <c r="C3799" s="1" t="s">
        <v>302</v>
      </c>
      <c r="D3799" s="1" t="s">
        <v>35</v>
      </c>
      <c r="E3799" s="1" t="s">
        <v>21</v>
      </c>
      <c r="F3799" s="1">
        <v>13475.03</v>
      </c>
      <c r="G3799" s="1" t="s">
        <v>14</v>
      </c>
      <c r="H3799" s="2">
        <v>46024</v>
      </c>
      <c r="I3799" s="1" t="s">
        <v>15</v>
      </c>
      <c r="J3799" s="1">
        <v>40.200000000000003</v>
      </c>
      <c r="K3799" s="1">
        <f>COUNTIF(A:A,bank_processed_transactions[[#This Row],[transaction_id]])</f>
        <v>1</v>
      </c>
    </row>
    <row r="3800" spans="1:11" x14ac:dyDescent="0.3">
      <c r="A3800" s="1" t="s">
        <v>2371</v>
      </c>
      <c r="B3800" s="2">
        <v>46065</v>
      </c>
      <c r="C3800" s="1" t="s">
        <v>557</v>
      </c>
      <c r="D3800" s="1" t="s">
        <v>18</v>
      </c>
      <c r="E3800" s="1" t="s">
        <v>13</v>
      </c>
      <c r="F3800" s="1">
        <v>295.76</v>
      </c>
      <c r="G3800" s="1" t="s">
        <v>14</v>
      </c>
      <c r="H3800" s="2">
        <v>46067</v>
      </c>
      <c r="I3800" s="1" t="s">
        <v>28</v>
      </c>
      <c r="J3800" s="1">
        <v>47.8</v>
      </c>
      <c r="K3800" s="1">
        <f>COUNTIF(A:A,bank_processed_transactions[[#This Row],[transaction_id]])</f>
        <v>1</v>
      </c>
    </row>
    <row r="3801" spans="1:11" x14ac:dyDescent="0.3">
      <c r="A3801" s="1" t="s">
        <v>4396</v>
      </c>
      <c r="B3801" s="2">
        <v>46038</v>
      </c>
      <c r="C3801" s="1" t="s">
        <v>280</v>
      </c>
      <c r="D3801" s="1" t="s">
        <v>12</v>
      </c>
      <c r="E3801" s="1" t="s">
        <v>13</v>
      </c>
      <c r="F3801" s="1">
        <v>4392.75</v>
      </c>
      <c r="G3801" s="1" t="s">
        <v>14</v>
      </c>
      <c r="H3801" s="2">
        <v>46039</v>
      </c>
      <c r="I3801" s="1" t="s">
        <v>15</v>
      </c>
      <c r="J3801" s="1">
        <v>17.899999999999999</v>
      </c>
      <c r="K3801" s="1">
        <f>COUNTIF(A:A,bank_processed_transactions[[#This Row],[transaction_id]])</f>
        <v>1</v>
      </c>
    </row>
    <row r="3802" spans="1:11" x14ac:dyDescent="0.3">
      <c r="A3802" s="1" t="s">
        <v>3719</v>
      </c>
      <c r="B3802" s="2">
        <v>46091</v>
      </c>
      <c r="C3802" s="1" t="s">
        <v>480</v>
      </c>
      <c r="D3802" s="1" t="s">
        <v>12</v>
      </c>
      <c r="E3802" s="1" t="s">
        <v>27</v>
      </c>
      <c r="F3802" s="1">
        <v>1445.06</v>
      </c>
      <c r="G3802" s="1" t="s">
        <v>14</v>
      </c>
      <c r="H3802" s="2">
        <v>46091</v>
      </c>
      <c r="I3802" s="1" t="s">
        <v>15</v>
      </c>
      <c r="J3802" s="1">
        <v>38</v>
      </c>
      <c r="K3802" s="1">
        <f>COUNTIF(A:A,bank_processed_transactions[[#This Row],[transaction_id]])</f>
        <v>2</v>
      </c>
    </row>
    <row r="3803" spans="1:11" x14ac:dyDescent="0.3">
      <c r="A3803" s="1" t="s">
        <v>3719</v>
      </c>
      <c r="B3803" s="2">
        <v>46091</v>
      </c>
      <c r="C3803" s="1" t="s">
        <v>480</v>
      </c>
      <c r="D3803" s="1" t="s">
        <v>12</v>
      </c>
      <c r="E3803" s="1" t="s">
        <v>27</v>
      </c>
      <c r="F3803" s="1">
        <v>1445.06</v>
      </c>
      <c r="G3803" s="1" t="s">
        <v>14</v>
      </c>
      <c r="H3803" s="2">
        <v>46092</v>
      </c>
      <c r="I3803" s="1" t="s">
        <v>15</v>
      </c>
      <c r="J3803" s="1">
        <v>38</v>
      </c>
      <c r="K3803" s="1">
        <f>COUNTIF(A:A,bank_processed_transactions[[#This Row],[transaction_id]])</f>
        <v>2</v>
      </c>
    </row>
    <row r="3804" spans="1:11" x14ac:dyDescent="0.3">
      <c r="A3804" s="1" t="s">
        <v>2826</v>
      </c>
      <c r="B3804" s="2">
        <v>46042</v>
      </c>
      <c r="C3804" s="1" t="s">
        <v>1143</v>
      </c>
      <c r="D3804" s="1" t="s">
        <v>12</v>
      </c>
      <c r="E3804" s="1" t="s">
        <v>13</v>
      </c>
      <c r="F3804" s="1">
        <v>9988.3700000000008</v>
      </c>
      <c r="G3804" s="1" t="s">
        <v>14</v>
      </c>
      <c r="H3804" s="2">
        <v>46042</v>
      </c>
      <c r="I3804" s="1" t="s">
        <v>15</v>
      </c>
      <c r="J3804" s="1">
        <v>80.2</v>
      </c>
      <c r="K3804" s="1">
        <f>COUNTIF(A:A,bank_processed_transactions[[#This Row],[transaction_id]])</f>
        <v>1</v>
      </c>
    </row>
    <row r="3805" spans="1:11" x14ac:dyDescent="0.3">
      <c r="A3805" s="1" t="s">
        <v>2038</v>
      </c>
      <c r="B3805" s="2">
        <v>46090</v>
      </c>
      <c r="C3805" s="1" t="s">
        <v>2039</v>
      </c>
      <c r="D3805" s="1" t="s">
        <v>35</v>
      </c>
      <c r="E3805" s="1" t="s">
        <v>55</v>
      </c>
      <c r="F3805" s="1">
        <v>3478.68</v>
      </c>
      <c r="G3805" s="1" t="s">
        <v>14</v>
      </c>
      <c r="H3805" s="2">
        <v>46092</v>
      </c>
      <c r="I3805" s="1" t="s">
        <v>22</v>
      </c>
      <c r="J3805" s="1">
        <v>13</v>
      </c>
      <c r="K3805" s="1">
        <f>COUNTIF(A:A,bank_processed_transactions[[#This Row],[transaction_id]])</f>
        <v>1</v>
      </c>
    </row>
    <row r="3806" spans="1:11" x14ac:dyDescent="0.3">
      <c r="A3806" s="1" t="s">
        <v>3731</v>
      </c>
      <c r="B3806" s="2">
        <v>46024</v>
      </c>
      <c r="C3806" s="1" t="s">
        <v>37</v>
      </c>
      <c r="D3806" s="1" t="s">
        <v>18</v>
      </c>
      <c r="E3806" s="1" t="s">
        <v>21</v>
      </c>
      <c r="F3806" s="1">
        <v>5860.24</v>
      </c>
      <c r="G3806" s="1" t="s">
        <v>14</v>
      </c>
      <c r="H3806" s="2">
        <v>46025</v>
      </c>
      <c r="I3806" s="1" t="s">
        <v>28</v>
      </c>
      <c r="J3806" s="1">
        <v>28.7</v>
      </c>
      <c r="K3806" s="1">
        <f>COUNTIF(A:A,bank_processed_transactions[[#This Row],[transaction_id]])</f>
        <v>1</v>
      </c>
    </row>
    <row r="3807" spans="1:11" x14ac:dyDescent="0.3">
      <c r="A3807" s="1" t="s">
        <v>2126</v>
      </c>
      <c r="B3807" s="2">
        <v>46062</v>
      </c>
      <c r="C3807" s="1" t="s">
        <v>2127</v>
      </c>
      <c r="D3807" s="1" t="s">
        <v>18</v>
      </c>
      <c r="E3807" s="1" t="s">
        <v>55</v>
      </c>
      <c r="F3807" s="1">
        <v>9861.02</v>
      </c>
      <c r="G3807" s="1" t="s">
        <v>14</v>
      </c>
      <c r="H3807" s="2">
        <v>46063</v>
      </c>
      <c r="I3807" s="1" t="s">
        <v>22</v>
      </c>
      <c r="J3807" s="1">
        <v>36.4</v>
      </c>
      <c r="K3807" s="1">
        <f>COUNTIF(A:A,bank_processed_transactions[[#This Row],[transaction_id]])</f>
        <v>1</v>
      </c>
    </row>
    <row r="3808" spans="1:11" x14ac:dyDescent="0.3">
      <c r="A3808" s="1" t="s">
        <v>3625</v>
      </c>
      <c r="B3808" s="2">
        <v>46050</v>
      </c>
      <c r="C3808" s="1" t="s">
        <v>909</v>
      </c>
      <c r="D3808" s="1" t="s">
        <v>35</v>
      </c>
      <c r="E3808" s="1" t="s">
        <v>55</v>
      </c>
      <c r="F3808" s="1">
        <v>4360.28</v>
      </c>
      <c r="G3808" s="1" t="s">
        <v>14</v>
      </c>
      <c r="H3808" s="2">
        <v>46050</v>
      </c>
      <c r="I3808" s="1" t="s">
        <v>22</v>
      </c>
      <c r="J3808" s="1">
        <v>7.4</v>
      </c>
      <c r="K3808" s="1">
        <f>COUNTIF(A:A,bank_processed_transactions[[#This Row],[transaction_id]])</f>
        <v>1</v>
      </c>
    </row>
    <row r="3809" spans="1:11" x14ac:dyDescent="0.3">
      <c r="A3809" s="1" t="s">
        <v>2259</v>
      </c>
      <c r="B3809" s="2">
        <v>46064</v>
      </c>
      <c r="C3809" s="1" t="s">
        <v>1322</v>
      </c>
      <c r="D3809" s="1" t="s">
        <v>12</v>
      </c>
      <c r="E3809" s="1" t="s">
        <v>55</v>
      </c>
      <c r="F3809" s="1">
        <v>449.73</v>
      </c>
      <c r="G3809" s="1" t="s">
        <v>14</v>
      </c>
      <c r="H3809" s="2">
        <v>46064</v>
      </c>
      <c r="I3809" s="1" t="s">
        <v>15</v>
      </c>
      <c r="J3809" s="1">
        <v>70.7</v>
      </c>
      <c r="K3809" s="1">
        <f>COUNTIF(A:A,bank_processed_transactions[[#This Row],[transaction_id]])</f>
        <v>1</v>
      </c>
    </row>
    <row r="3810" spans="1:11" x14ac:dyDescent="0.3">
      <c r="A3810" s="1" t="s">
        <v>2685</v>
      </c>
      <c r="B3810" s="2">
        <v>46066</v>
      </c>
      <c r="C3810" s="1" t="s">
        <v>727</v>
      </c>
      <c r="D3810" s="1" t="s">
        <v>66</v>
      </c>
      <c r="E3810" s="1" t="s">
        <v>21</v>
      </c>
      <c r="F3810" s="1">
        <v>4161.38</v>
      </c>
      <c r="G3810" s="1" t="s">
        <v>14</v>
      </c>
      <c r="H3810" s="2">
        <v>46068</v>
      </c>
      <c r="I3810" s="1" t="s">
        <v>15</v>
      </c>
      <c r="J3810" s="1">
        <v>32.4</v>
      </c>
      <c r="K3810" s="1">
        <f>COUNTIF(A:A,bank_processed_transactions[[#This Row],[transaction_id]])</f>
        <v>1</v>
      </c>
    </row>
    <row r="3811" spans="1:11" x14ac:dyDescent="0.3">
      <c r="A3811" s="1" t="s">
        <v>3468</v>
      </c>
      <c r="B3811" s="2">
        <v>46046</v>
      </c>
      <c r="C3811" s="1" t="s">
        <v>1050</v>
      </c>
      <c r="D3811" s="1" t="s">
        <v>12</v>
      </c>
      <c r="E3811" s="1" t="s">
        <v>13</v>
      </c>
      <c r="F3811" s="1">
        <v>4343.1099999999997</v>
      </c>
      <c r="G3811" s="1" t="s">
        <v>94</v>
      </c>
      <c r="H3811" s="2">
        <v>46049</v>
      </c>
      <c r="I3811" s="1" t="s">
        <v>22</v>
      </c>
      <c r="J3811" s="1">
        <v>3.6</v>
      </c>
      <c r="K3811" s="1">
        <f>COUNTIF(A:A,bank_processed_transactions[[#This Row],[transaction_id]])</f>
        <v>1</v>
      </c>
    </row>
    <row r="3812" spans="1:11" x14ac:dyDescent="0.3">
      <c r="A3812" s="1" t="s">
        <v>1736</v>
      </c>
      <c r="B3812" s="2">
        <v>46110</v>
      </c>
      <c r="C3812" s="1" t="s">
        <v>207</v>
      </c>
      <c r="D3812" s="1" t="s">
        <v>46</v>
      </c>
      <c r="E3812" s="1" t="s">
        <v>13</v>
      </c>
      <c r="F3812" s="1">
        <v>5342.66</v>
      </c>
      <c r="G3812" s="1" t="s">
        <v>14</v>
      </c>
      <c r="H3812" s="2">
        <v>46111</v>
      </c>
      <c r="I3812" s="1" t="s">
        <v>15</v>
      </c>
      <c r="J3812" s="1">
        <v>22.3</v>
      </c>
      <c r="K3812" s="1">
        <f>COUNTIF(A:A,bank_processed_transactions[[#This Row],[transaction_id]])</f>
        <v>1</v>
      </c>
    </row>
    <row r="3813" spans="1:11" x14ac:dyDescent="0.3">
      <c r="A3813" s="1" t="s">
        <v>2124</v>
      </c>
      <c r="B3813" s="2">
        <v>46041</v>
      </c>
      <c r="C3813" s="1" t="s">
        <v>575</v>
      </c>
      <c r="D3813" s="1" t="s">
        <v>18</v>
      </c>
      <c r="E3813" s="1" t="s">
        <v>13</v>
      </c>
      <c r="F3813" s="1">
        <v>765.92</v>
      </c>
      <c r="G3813" s="1" t="s">
        <v>14</v>
      </c>
      <c r="H3813" s="2">
        <v>46041</v>
      </c>
      <c r="I3813" s="1" t="s">
        <v>28</v>
      </c>
      <c r="J3813" s="1">
        <v>7.2</v>
      </c>
      <c r="K3813" s="1">
        <f>COUNTIF(A:A,bank_processed_transactions[[#This Row],[transaction_id]])</f>
        <v>1</v>
      </c>
    </row>
    <row r="3814" spans="1:11" x14ac:dyDescent="0.3">
      <c r="A3814" s="1" t="s">
        <v>2176</v>
      </c>
      <c r="B3814" s="2">
        <v>46046</v>
      </c>
      <c r="C3814" s="1" t="s">
        <v>2177</v>
      </c>
      <c r="D3814" s="1" t="s">
        <v>18</v>
      </c>
      <c r="E3814" s="1" t="s">
        <v>55</v>
      </c>
      <c r="F3814" s="1">
        <v>2284.09</v>
      </c>
      <c r="G3814" s="1" t="s">
        <v>94</v>
      </c>
      <c r="H3814" s="2">
        <v>46047</v>
      </c>
      <c r="I3814" s="1" t="s">
        <v>22</v>
      </c>
      <c r="J3814" s="1">
        <v>20.7</v>
      </c>
      <c r="K3814" s="1">
        <f>COUNTIF(A:A,bank_processed_transactions[[#This Row],[transaction_id]])</f>
        <v>1</v>
      </c>
    </row>
    <row r="3815" spans="1:11" x14ac:dyDescent="0.3">
      <c r="A3815" s="1" t="s">
        <v>2702</v>
      </c>
      <c r="B3815" s="2">
        <v>46026</v>
      </c>
      <c r="C3815" s="1" t="s">
        <v>1849</v>
      </c>
      <c r="D3815" s="1" t="s">
        <v>12</v>
      </c>
      <c r="E3815" s="1" t="s">
        <v>55</v>
      </c>
      <c r="F3815" s="1">
        <v>769.13</v>
      </c>
      <c r="G3815" s="1" t="s">
        <v>14</v>
      </c>
      <c r="H3815" s="2">
        <v>46027</v>
      </c>
      <c r="I3815" s="1" t="s">
        <v>28</v>
      </c>
      <c r="J3815" s="1">
        <v>33</v>
      </c>
      <c r="K3815" s="1">
        <f>COUNTIF(A:A,bank_processed_transactions[[#This Row],[transaction_id]])</f>
        <v>1</v>
      </c>
    </row>
    <row r="3816" spans="1:11" x14ac:dyDescent="0.3">
      <c r="A3816" s="1" t="s">
        <v>1133</v>
      </c>
      <c r="B3816" s="2">
        <v>46100</v>
      </c>
      <c r="C3816" s="1" t="s">
        <v>1046</v>
      </c>
      <c r="D3816" s="1" t="s">
        <v>12</v>
      </c>
      <c r="E3816" s="1" t="s">
        <v>21</v>
      </c>
      <c r="F3816" s="1">
        <v>19035.98</v>
      </c>
      <c r="G3816" s="1" t="s">
        <v>14</v>
      </c>
      <c r="H3816" s="2">
        <v>46103</v>
      </c>
      <c r="I3816" s="1" t="s">
        <v>15</v>
      </c>
      <c r="J3816" s="1">
        <v>25.1</v>
      </c>
      <c r="K3816" s="1">
        <f>COUNTIF(A:A,bank_processed_transactions[[#This Row],[transaction_id]])</f>
        <v>1</v>
      </c>
    </row>
    <row r="3817" spans="1:11" x14ac:dyDescent="0.3">
      <c r="A3817" s="1" t="s">
        <v>2077</v>
      </c>
      <c r="B3817" s="2">
        <v>46105</v>
      </c>
      <c r="C3817" s="1" t="s">
        <v>824</v>
      </c>
      <c r="D3817" s="1" t="s">
        <v>35</v>
      </c>
      <c r="E3817" s="1" t="s">
        <v>21</v>
      </c>
      <c r="F3817" s="1">
        <v>690.94</v>
      </c>
      <c r="G3817" s="1" t="s">
        <v>94</v>
      </c>
      <c r="H3817" s="2">
        <v>46108</v>
      </c>
      <c r="I3817" s="1" t="s">
        <v>22</v>
      </c>
      <c r="J3817" s="1">
        <v>37.700000000000003</v>
      </c>
      <c r="K3817" s="1">
        <f>COUNTIF(A:A,bank_processed_transactions[[#This Row],[transaction_id]])</f>
        <v>1</v>
      </c>
    </row>
    <row r="3818" spans="1:11" x14ac:dyDescent="0.3">
      <c r="A3818" s="1" t="s">
        <v>3639</v>
      </c>
      <c r="B3818" s="2">
        <v>46046</v>
      </c>
      <c r="C3818" s="1" t="s">
        <v>1500</v>
      </c>
      <c r="D3818" s="1" t="s">
        <v>12</v>
      </c>
      <c r="E3818" s="1" t="s">
        <v>13</v>
      </c>
      <c r="F3818" s="1">
        <v>15259.39</v>
      </c>
      <c r="G3818" s="1" t="s">
        <v>14</v>
      </c>
      <c r="H3818" s="2">
        <v>46048</v>
      </c>
      <c r="I3818" s="1" t="s">
        <v>22</v>
      </c>
      <c r="J3818" s="1">
        <v>11.4</v>
      </c>
      <c r="K3818" s="1">
        <f>COUNTIF(A:A,bank_processed_transactions[[#This Row],[transaction_id]])</f>
        <v>1</v>
      </c>
    </row>
    <row r="3819" spans="1:11" x14ac:dyDescent="0.3">
      <c r="A3819" s="1" t="s">
        <v>2970</v>
      </c>
      <c r="B3819" s="2">
        <v>46023</v>
      </c>
      <c r="C3819" s="1" t="s">
        <v>1609</v>
      </c>
      <c r="D3819" s="1" t="s">
        <v>46</v>
      </c>
      <c r="E3819" s="1" t="s">
        <v>27</v>
      </c>
      <c r="F3819" s="1">
        <v>7479.83</v>
      </c>
      <c r="G3819" s="1" t="s">
        <v>14</v>
      </c>
      <c r="H3819" s="2">
        <v>46025</v>
      </c>
      <c r="I3819" s="1" t="s">
        <v>28</v>
      </c>
      <c r="J3819" s="1">
        <v>15.5</v>
      </c>
      <c r="K3819" s="1">
        <f>COUNTIF(A:A,bank_processed_transactions[[#This Row],[transaction_id]])</f>
        <v>1</v>
      </c>
    </row>
    <row r="3820" spans="1:11" x14ac:dyDescent="0.3">
      <c r="A3820" s="1" t="s">
        <v>4791</v>
      </c>
      <c r="B3820" s="2">
        <v>46034</v>
      </c>
      <c r="C3820" s="1" t="s">
        <v>1903</v>
      </c>
      <c r="D3820" s="1" t="s">
        <v>12</v>
      </c>
      <c r="E3820" s="1" t="s">
        <v>27</v>
      </c>
      <c r="F3820" s="1">
        <v>1410.26</v>
      </c>
      <c r="G3820" s="1" t="s">
        <v>14</v>
      </c>
      <c r="H3820" s="2">
        <v>46035</v>
      </c>
      <c r="I3820" s="1" t="s">
        <v>22</v>
      </c>
      <c r="J3820" s="1">
        <v>31.6</v>
      </c>
      <c r="K3820" s="1">
        <f>COUNTIF(A:A,bank_processed_transactions[[#This Row],[transaction_id]])</f>
        <v>1</v>
      </c>
    </row>
    <row r="3821" spans="1:11" x14ac:dyDescent="0.3">
      <c r="A3821" s="1" t="s">
        <v>3812</v>
      </c>
      <c r="B3821" s="2">
        <v>46051</v>
      </c>
      <c r="C3821" s="1" t="s">
        <v>74</v>
      </c>
      <c r="D3821" s="1" t="s">
        <v>12</v>
      </c>
      <c r="E3821" s="1" t="s">
        <v>13</v>
      </c>
      <c r="F3821" s="1">
        <v>9059.81</v>
      </c>
      <c r="G3821" s="1" t="s">
        <v>14</v>
      </c>
      <c r="H3821" s="2">
        <v>46054</v>
      </c>
      <c r="I3821" s="1" t="s">
        <v>15</v>
      </c>
      <c r="J3821" s="1">
        <v>32</v>
      </c>
      <c r="K3821" s="1">
        <f>COUNTIF(A:A,bank_processed_transactions[[#This Row],[transaction_id]])</f>
        <v>1</v>
      </c>
    </row>
    <row r="3822" spans="1:11" x14ac:dyDescent="0.3">
      <c r="A3822" s="1" t="s">
        <v>3804</v>
      </c>
      <c r="B3822" s="2">
        <v>46085</v>
      </c>
      <c r="C3822" s="1" t="s">
        <v>292</v>
      </c>
      <c r="D3822" s="1" t="s">
        <v>12</v>
      </c>
      <c r="E3822" s="1" t="s">
        <v>21</v>
      </c>
      <c r="F3822" s="1">
        <v>2701.17</v>
      </c>
      <c r="G3822" s="1" t="s">
        <v>14</v>
      </c>
      <c r="H3822" s="2">
        <v>46087</v>
      </c>
      <c r="I3822" s="1" t="s">
        <v>28</v>
      </c>
      <c r="J3822" s="1">
        <v>24.7</v>
      </c>
      <c r="K3822" s="1">
        <f>COUNTIF(A:A,bank_processed_transactions[[#This Row],[transaction_id]])</f>
        <v>1</v>
      </c>
    </row>
    <row r="3823" spans="1:11" x14ac:dyDescent="0.3">
      <c r="A3823" s="1" t="s">
        <v>4501</v>
      </c>
      <c r="B3823" s="2">
        <v>46026</v>
      </c>
      <c r="C3823" s="1" t="s">
        <v>335</v>
      </c>
      <c r="D3823" s="1" t="s">
        <v>35</v>
      </c>
      <c r="E3823" s="1" t="s">
        <v>13</v>
      </c>
      <c r="F3823" s="1">
        <v>2511.7399999999998</v>
      </c>
      <c r="G3823" s="1" t="s">
        <v>89</v>
      </c>
      <c r="H3823" s="2">
        <v>46028</v>
      </c>
      <c r="I3823" s="1" t="s">
        <v>22</v>
      </c>
      <c r="J3823" s="1">
        <v>31.6</v>
      </c>
      <c r="K3823" s="1">
        <f>COUNTIF(A:A,bank_processed_transactions[[#This Row],[transaction_id]])</f>
        <v>1</v>
      </c>
    </row>
    <row r="3824" spans="1:11" x14ac:dyDescent="0.3">
      <c r="A3824" s="1" t="s">
        <v>2079</v>
      </c>
      <c r="B3824" s="2">
        <v>46062</v>
      </c>
      <c r="C3824" s="1" t="s">
        <v>667</v>
      </c>
      <c r="D3824" s="1" t="s">
        <v>66</v>
      </c>
      <c r="E3824" s="1" t="s">
        <v>27</v>
      </c>
      <c r="F3824" s="1">
        <v>9499.1200000000008</v>
      </c>
      <c r="G3824" s="1" t="s">
        <v>14</v>
      </c>
      <c r="H3824" s="2">
        <v>46062</v>
      </c>
      <c r="I3824" s="1" t="s">
        <v>15</v>
      </c>
      <c r="J3824" s="1">
        <v>9.1999999999999993</v>
      </c>
      <c r="K3824" s="1">
        <f>COUNTIF(A:A,bank_processed_transactions[[#This Row],[transaction_id]])</f>
        <v>1</v>
      </c>
    </row>
    <row r="3825" spans="1:11" x14ac:dyDescent="0.3">
      <c r="A3825" s="1" t="s">
        <v>4089</v>
      </c>
      <c r="B3825" s="2">
        <v>46105</v>
      </c>
      <c r="C3825" s="1" t="s">
        <v>2975</v>
      </c>
      <c r="D3825" s="1" t="s">
        <v>18</v>
      </c>
      <c r="E3825" s="1" t="s">
        <v>55</v>
      </c>
      <c r="F3825" s="1">
        <v>4463.46</v>
      </c>
      <c r="G3825" s="1" t="s">
        <v>14</v>
      </c>
      <c r="H3825" s="2">
        <v>46106</v>
      </c>
      <c r="I3825" s="1" t="s">
        <v>15</v>
      </c>
      <c r="J3825" s="1">
        <v>15.9</v>
      </c>
      <c r="K3825" s="1">
        <f>COUNTIF(A:A,bank_processed_transactions[[#This Row],[transaction_id]])</f>
        <v>1</v>
      </c>
    </row>
    <row r="3826" spans="1:11" x14ac:dyDescent="0.3">
      <c r="A3826" s="1" t="s">
        <v>1292</v>
      </c>
      <c r="B3826" s="2">
        <v>46076</v>
      </c>
      <c r="C3826" s="1" t="s">
        <v>588</v>
      </c>
      <c r="D3826" s="1" t="s">
        <v>35</v>
      </c>
      <c r="E3826" s="1" t="s">
        <v>27</v>
      </c>
      <c r="F3826" s="1">
        <v>16027.2</v>
      </c>
      <c r="G3826" s="1" t="s">
        <v>14</v>
      </c>
      <c r="H3826" s="2">
        <v>46077</v>
      </c>
      <c r="I3826" s="1" t="s">
        <v>15</v>
      </c>
      <c r="J3826" s="1">
        <v>12.9</v>
      </c>
      <c r="K3826" s="1">
        <f>COUNTIF(A:A,bank_processed_transactions[[#This Row],[transaction_id]])</f>
        <v>1</v>
      </c>
    </row>
    <row r="3827" spans="1:11" x14ac:dyDescent="0.3">
      <c r="A3827" s="1" t="s">
        <v>3900</v>
      </c>
      <c r="B3827" s="2">
        <v>46112</v>
      </c>
      <c r="C3827" s="1" t="s">
        <v>1595</v>
      </c>
      <c r="D3827" s="1" t="s">
        <v>35</v>
      </c>
      <c r="E3827" s="1" t="s">
        <v>13</v>
      </c>
      <c r="F3827" s="1">
        <v>3494.56</v>
      </c>
      <c r="G3827" s="1" t="s">
        <v>14</v>
      </c>
      <c r="H3827" s="2">
        <v>46112</v>
      </c>
      <c r="I3827" s="1" t="s">
        <v>15</v>
      </c>
      <c r="J3827" s="1">
        <v>23.2</v>
      </c>
      <c r="K3827" s="1">
        <f>COUNTIF(A:A,bank_processed_transactions[[#This Row],[transaction_id]])</f>
        <v>1</v>
      </c>
    </row>
    <row r="3828" spans="1:11" x14ac:dyDescent="0.3">
      <c r="A3828" s="1" t="s">
        <v>2422</v>
      </c>
      <c r="B3828" s="2">
        <v>46041</v>
      </c>
      <c r="C3828" s="1" t="s">
        <v>2423</v>
      </c>
      <c r="D3828" s="1" t="s">
        <v>35</v>
      </c>
      <c r="E3828" s="1" t="s">
        <v>13</v>
      </c>
      <c r="F3828" s="1">
        <v>21807.62</v>
      </c>
      <c r="G3828" s="1" t="s">
        <v>14</v>
      </c>
      <c r="H3828" s="2">
        <v>46044</v>
      </c>
      <c r="I3828" s="1" t="s">
        <v>22</v>
      </c>
      <c r="J3828" s="1">
        <v>37.200000000000003</v>
      </c>
      <c r="K3828" s="1">
        <f>COUNTIF(A:A,bank_processed_transactions[[#This Row],[transaction_id]])</f>
        <v>1</v>
      </c>
    </row>
    <row r="3829" spans="1:11" x14ac:dyDescent="0.3">
      <c r="A3829" s="1" t="s">
        <v>3687</v>
      </c>
      <c r="B3829" s="2">
        <v>46040</v>
      </c>
      <c r="C3829" s="1" t="s">
        <v>1699</v>
      </c>
      <c r="D3829" s="1" t="s">
        <v>18</v>
      </c>
      <c r="E3829" s="1" t="s">
        <v>13</v>
      </c>
      <c r="F3829" s="1">
        <v>8410.68</v>
      </c>
      <c r="G3829" s="1" t="s">
        <v>14</v>
      </c>
      <c r="H3829" s="2">
        <v>46042</v>
      </c>
      <c r="I3829" s="1" t="s">
        <v>15</v>
      </c>
      <c r="J3829" s="1">
        <v>27.9</v>
      </c>
      <c r="K3829" s="1">
        <f>COUNTIF(A:A,bank_processed_transactions[[#This Row],[transaction_id]])</f>
        <v>1</v>
      </c>
    </row>
    <row r="3830" spans="1:11" x14ac:dyDescent="0.3">
      <c r="A3830" s="1" t="s">
        <v>3198</v>
      </c>
      <c r="B3830" s="2">
        <v>46079</v>
      </c>
      <c r="C3830" s="1" t="s">
        <v>229</v>
      </c>
      <c r="D3830" s="1" t="s">
        <v>66</v>
      </c>
      <c r="E3830" s="1" t="s">
        <v>27</v>
      </c>
      <c r="F3830" s="1">
        <v>8383.2000000000007</v>
      </c>
      <c r="G3830" s="1" t="s">
        <v>14</v>
      </c>
      <c r="H3830" s="2">
        <v>46079</v>
      </c>
      <c r="I3830" s="1" t="s">
        <v>22</v>
      </c>
      <c r="J3830" s="1">
        <v>16.3</v>
      </c>
      <c r="K3830" s="1">
        <f>COUNTIF(A:A,bank_processed_transactions[[#This Row],[transaction_id]])</f>
        <v>1</v>
      </c>
    </row>
    <row r="3831" spans="1:11" x14ac:dyDescent="0.3">
      <c r="A3831" s="1" t="s">
        <v>1670</v>
      </c>
      <c r="B3831" s="2">
        <v>46057</v>
      </c>
      <c r="C3831" s="1" t="s">
        <v>1517</v>
      </c>
      <c r="D3831" s="1" t="s">
        <v>12</v>
      </c>
      <c r="E3831" s="1" t="s">
        <v>13</v>
      </c>
      <c r="F3831" s="1">
        <v>12662.09</v>
      </c>
      <c r="G3831" s="1" t="s">
        <v>14</v>
      </c>
      <c r="H3831" s="2">
        <v>46060</v>
      </c>
      <c r="I3831" s="1" t="s">
        <v>28</v>
      </c>
      <c r="J3831" s="1">
        <v>32.9</v>
      </c>
      <c r="K3831" s="1">
        <f>COUNTIF(A:A,bank_processed_transactions[[#This Row],[transaction_id]])</f>
        <v>1</v>
      </c>
    </row>
    <row r="3832" spans="1:11" x14ac:dyDescent="0.3">
      <c r="A3832" s="1" t="s">
        <v>3142</v>
      </c>
      <c r="B3832" s="2">
        <v>46024</v>
      </c>
      <c r="C3832" s="1" t="s">
        <v>937</v>
      </c>
      <c r="D3832" s="1" t="s">
        <v>35</v>
      </c>
      <c r="E3832" s="1" t="s">
        <v>55</v>
      </c>
      <c r="F3832" s="1">
        <v>11913.42</v>
      </c>
      <c r="G3832" s="1" t="s">
        <v>14</v>
      </c>
      <c r="H3832" s="2">
        <v>46024</v>
      </c>
      <c r="I3832" s="1" t="s">
        <v>22</v>
      </c>
      <c r="J3832" s="1">
        <v>39.299999999999997</v>
      </c>
      <c r="K3832" s="1">
        <f>COUNTIF(A:A,bank_processed_transactions[[#This Row],[transaction_id]])</f>
        <v>1</v>
      </c>
    </row>
    <row r="3833" spans="1:11" x14ac:dyDescent="0.3">
      <c r="A3833" s="1" t="s">
        <v>144</v>
      </c>
      <c r="B3833" s="2">
        <v>46040</v>
      </c>
      <c r="C3833" s="1" t="s">
        <v>145</v>
      </c>
      <c r="D3833" s="1" t="s">
        <v>35</v>
      </c>
      <c r="E3833" s="1" t="s">
        <v>55</v>
      </c>
      <c r="F3833" s="1">
        <v>908.79</v>
      </c>
      <c r="G3833" s="1" t="s">
        <v>14</v>
      </c>
      <c r="H3833" s="2">
        <v>46041</v>
      </c>
      <c r="I3833" s="1" t="s">
        <v>22</v>
      </c>
      <c r="J3833" s="1">
        <v>17.899999999999999</v>
      </c>
      <c r="K3833" s="1">
        <f>COUNTIF(A:A,bank_processed_transactions[[#This Row],[transaction_id]])</f>
        <v>1</v>
      </c>
    </row>
    <row r="3834" spans="1:11" x14ac:dyDescent="0.3">
      <c r="A3834" s="1" t="s">
        <v>1129</v>
      </c>
      <c r="B3834" s="2">
        <v>46098</v>
      </c>
      <c r="C3834" s="1" t="s">
        <v>1130</v>
      </c>
      <c r="D3834" s="1" t="s">
        <v>12</v>
      </c>
      <c r="E3834" s="1" t="s">
        <v>27</v>
      </c>
      <c r="F3834" s="1">
        <v>4542.84</v>
      </c>
      <c r="G3834" s="1" t="s">
        <v>14</v>
      </c>
      <c r="H3834" s="2">
        <v>46100</v>
      </c>
      <c r="I3834" s="1" t="s">
        <v>15</v>
      </c>
      <c r="J3834" s="1">
        <v>16.3</v>
      </c>
      <c r="K3834" s="1">
        <f>COUNTIF(A:A,bank_processed_transactions[[#This Row],[transaction_id]])</f>
        <v>1</v>
      </c>
    </row>
    <row r="3835" spans="1:11" x14ac:dyDescent="0.3">
      <c r="A3835" s="1" t="s">
        <v>4632</v>
      </c>
      <c r="B3835" s="2">
        <v>46080</v>
      </c>
      <c r="C3835" s="1" t="s">
        <v>4423</v>
      </c>
      <c r="D3835" s="1" t="s">
        <v>18</v>
      </c>
      <c r="E3835" s="1" t="s">
        <v>27</v>
      </c>
      <c r="F3835" s="1">
        <v>12240.82</v>
      </c>
      <c r="G3835" s="1" t="s">
        <v>14</v>
      </c>
      <c r="H3835" s="2">
        <v>46083</v>
      </c>
      <c r="I3835" s="1" t="s">
        <v>22</v>
      </c>
      <c r="J3835" s="1">
        <v>23.9</v>
      </c>
      <c r="K3835" s="1">
        <f>COUNTIF(A:A,bank_processed_transactions[[#This Row],[transaction_id]])</f>
        <v>1</v>
      </c>
    </row>
    <row r="3836" spans="1:11" x14ac:dyDescent="0.3">
      <c r="A3836" s="1" t="s">
        <v>2282</v>
      </c>
      <c r="B3836" s="2">
        <v>46066</v>
      </c>
      <c r="C3836" s="1" t="s">
        <v>582</v>
      </c>
      <c r="D3836" s="1" t="s">
        <v>12</v>
      </c>
      <c r="E3836" s="1" t="s">
        <v>21</v>
      </c>
      <c r="F3836" s="1">
        <v>1153.51</v>
      </c>
      <c r="G3836" s="1" t="s">
        <v>14</v>
      </c>
      <c r="H3836" s="2">
        <v>46067</v>
      </c>
      <c r="I3836" s="1" t="s">
        <v>22</v>
      </c>
      <c r="J3836" s="1">
        <v>15.9</v>
      </c>
      <c r="K3836" s="1">
        <f>COUNTIF(A:A,bank_processed_transactions[[#This Row],[transaction_id]])</f>
        <v>1</v>
      </c>
    </row>
    <row r="3837" spans="1:11" x14ac:dyDescent="0.3">
      <c r="A3837" s="1" t="s">
        <v>3347</v>
      </c>
      <c r="B3837" s="2">
        <v>46085</v>
      </c>
      <c r="C3837" s="1" t="s">
        <v>1269</v>
      </c>
      <c r="D3837" s="1" t="s">
        <v>35</v>
      </c>
      <c r="E3837" s="1" t="s">
        <v>27</v>
      </c>
      <c r="F3837" s="1">
        <v>6867.89</v>
      </c>
      <c r="G3837" s="1" t="s">
        <v>14</v>
      </c>
      <c r="H3837" s="2">
        <v>46087</v>
      </c>
      <c r="I3837" s="1" t="s">
        <v>22</v>
      </c>
      <c r="J3837" s="1">
        <v>21.4</v>
      </c>
      <c r="K3837" s="1">
        <f>COUNTIF(A:A,bank_processed_transactions[[#This Row],[transaction_id]])</f>
        <v>1</v>
      </c>
    </row>
    <row r="3838" spans="1:11" x14ac:dyDescent="0.3">
      <c r="A3838" s="1" t="s">
        <v>2716</v>
      </c>
      <c r="B3838" s="2">
        <v>46050</v>
      </c>
      <c r="C3838" s="1" t="s">
        <v>603</v>
      </c>
      <c r="D3838" s="1" t="s">
        <v>35</v>
      </c>
      <c r="E3838" s="1" t="s">
        <v>21</v>
      </c>
      <c r="F3838" s="1">
        <v>4629.6099999999997</v>
      </c>
      <c r="G3838" s="1" t="s">
        <v>14</v>
      </c>
      <c r="H3838" s="2">
        <v>46053</v>
      </c>
      <c r="I3838" s="1" t="s">
        <v>15</v>
      </c>
      <c r="J3838" s="1">
        <v>33.799999999999997</v>
      </c>
      <c r="K3838" s="1">
        <f>COUNTIF(A:A,bank_processed_transactions[[#This Row],[transaction_id]])</f>
        <v>1</v>
      </c>
    </row>
    <row r="3839" spans="1:11" x14ac:dyDescent="0.3">
      <c r="A3839" s="1" t="s">
        <v>3156</v>
      </c>
      <c r="B3839" s="2">
        <v>46070</v>
      </c>
      <c r="C3839" s="1" t="s">
        <v>1605</v>
      </c>
      <c r="D3839" s="1" t="s">
        <v>12</v>
      </c>
      <c r="E3839" s="1" t="s">
        <v>21</v>
      </c>
      <c r="F3839" s="1">
        <v>41001.71</v>
      </c>
      <c r="G3839" s="1" t="s">
        <v>14</v>
      </c>
      <c r="H3839" s="2">
        <v>46071</v>
      </c>
      <c r="I3839" s="1" t="s">
        <v>15</v>
      </c>
      <c r="J3839" s="1">
        <v>19.899999999999999</v>
      </c>
      <c r="K3839" s="1">
        <f>COUNTIF(A:A,bank_processed_transactions[[#This Row],[transaction_id]])</f>
        <v>1</v>
      </c>
    </row>
    <row r="3840" spans="1:11" x14ac:dyDescent="0.3">
      <c r="A3840" s="1" t="s">
        <v>225</v>
      </c>
      <c r="B3840" s="2">
        <v>46062</v>
      </c>
      <c r="C3840" s="1" t="s">
        <v>98</v>
      </c>
      <c r="D3840" s="1" t="s">
        <v>12</v>
      </c>
      <c r="E3840" s="1" t="s">
        <v>21</v>
      </c>
      <c r="F3840" s="1">
        <v>20852.150000000001</v>
      </c>
      <c r="G3840" s="1" t="s">
        <v>14</v>
      </c>
      <c r="H3840" s="2">
        <v>46064</v>
      </c>
      <c r="I3840" s="1" t="s">
        <v>28</v>
      </c>
      <c r="J3840" s="1">
        <v>23</v>
      </c>
      <c r="K3840" s="1">
        <f>COUNTIF(A:A,bank_processed_transactions[[#This Row],[transaction_id]])</f>
        <v>1</v>
      </c>
    </row>
    <row r="3841" spans="1:11" x14ac:dyDescent="0.3">
      <c r="A3841" s="1" t="s">
        <v>23</v>
      </c>
      <c r="B3841" s="2">
        <v>46067</v>
      </c>
      <c r="C3841" s="1" t="s">
        <v>24</v>
      </c>
      <c r="D3841" s="1" t="s">
        <v>12</v>
      </c>
      <c r="E3841" s="1" t="s">
        <v>13</v>
      </c>
      <c r="F3841" s="1">
        <v>4452.26</v>
      </c>
      <c r="G3841" s="1" t="s">
        <v>14</v>
      </c>
      <c r="H3841" s="2">
        <v>46072</v>
      </c>
      <c r="I3841" s="1" t="s">
        <v>22</v>
      </c>
      <c r="J3841" s="1">
        <v>30.3</v>
      </c>
      <c r="K3841" s="1">
        <f>COUNTIF(A:A,bank_processed_transactions[[#This Row],[transaction_id]])</f>
        <v>1</v>
      </c>
    </row>
    <row r="3842" spans="1:11" x14ac:dyDescent="0.3">
      <c r="A3842" s="1" t="s">
        <v>1246</v>
      </c>
      <c r="B3842" s="2">
        <v>46055</v>
      </c>
      <c r="C3842" s="1" t="s">
        <v>309</v>
      </c>
      <c r="D3842" s="1" t="s">
        <v>35</v>
      </c>
      <c r="E3842" s="1" t="s">
        <v>13</v>
      </c>
      <c r="F3842" s="1">
        <v>10848.19</v>
      </c>
      <c r="G3842" s="1" t="s">
        <v>14</v>
      </c>
      <c r="H3842" s="2">
        <v>46057</v>
      </c>
      <c r="I3842" s="1" t="s">
        <v>15</v>
      </c>
      <c r="J3842" s="1">
        <v>33.6</v>
      </c>
      <c r="K3842" s="1">
        <f>COUNTIF(A:A,bank_processed_transactions[[#This Row],[transaction_id]])</f>
        <v>1</v>
      </c>
    </row>
    <row r="3843" spans="1:11" x14ac:dyDescent="0.3">
      <c r="A3843" s="1" t="s">
        <v>3585</v>
      </c>
      <c r="B3843" s="2">
        <v>46029</v>
      </c>
      <c r="C3843" s="1" t="s">
        <v>444</v>
      </c>
      <c r="D3843" s="1" t="s">
        <v>12</v>
      </c>
      <c r="E3843" s="1" t="s">
        <v>27</v>
      </c>
      <c r="F3843" s="1">
        <v>4267.24</v>
      </c>
      <c r="G3843" s="1" t="s">
        <v>14</v>
      </c>
      <c r="H3843" s="2">
        <v>46030</v>
      </c>
      <c r="I3843" s="1" t="s">
        <v>15</v>
      </c>
      <c r="J3843" s="1">
        <v>16.100000000000001</v>
      </c>
      <c r="K3843" s="1">
        <f>COUNTIF(A:A,bank_processed_transactions[[#This Row],[transaction_id]])</f>
        <v>1</v>
      </c>
    </row>
    <row r="3844" spans="1:11" x14ac:dyDescent="0.3">
      <c r="A3844" s="1" t="s">
        <v>863</v>
      </c>
      <c r="B3844" s="2">
        <v>46107</v>
      </c>
      <c r="C3844" s="1" t="s">
        <v>590</v>
      </c>
      <c r="D3844" s="1" t="s">
        <v>66</v>
      </c>
      <c r="E3844" s="1" t="s">
        <v>55</v>
      </c>
      <c r="F3844" s="1">
        <v>680.01</v>
      </c>
      <c r="G3844" s="1" t="s">
        <v>14</v>
      </c>
      <c r="H3844" s="2">
        <v>46110</v>
      </c>
      <c r="I3844" s="1" t="s">
        <v>22</v>
      </c>
      <c r="J3844" s="1">
        <v>16.399999999999999</v>
      </c>
      <c r="K3844" s="1">
        <f>COUNTIF(A:A,bank_processed_transactions[[#This Row],[transaction_id]])</f>
        <v>1</v>
      </c>
    </row>
    <row r="3845" spans="1:11" x14ac:dyDescent="0.3">
      <c r="A3845" s="1" t="s">
        <v>2849</v>
      </c>
      <c r="B3845" s="2">
        <v>46097</v>
      </c>
      <c r="C3845" s="1" t="s">
        <v>678</v>
      </c>
      <c r="D3845" s="1" t="s">
        <v>12</v>
      </c>
      <c r="E3845" s="1" t="s">
        <v>27</v>
      </c>
      <c r="F3845" s="1">
        <v>1100.73</v>
      </c>
      <c r="G3845" s="1" t="s">
        <v>14</v>
      </c>
      <c r="H3845" s="2">
        <v>46099</v>
      </c>
      <c r="I3845" s="1" t="s">
        <v>15</v>
      </c>
      <c r="J3845" s="1">
        <v>44.6</v>
      </c>
      <c r="K3845" s="1">
        <f>COUNTIF(A:A,bank_processed_transactions[[#This Row],[transaction_id]])</f>
        <v>1</v>
      </c>
    </row>
    <row r="3846" spans="1:11" x14ac:dyDescent="0.3">
      <c r="A3846" s="1" t="s">
        <v>2488</v>
      </c>
      <c r="B3846" s="2">
        <v>46112</v>
      </c>
      <c r="C3846" s="1" t="s">
        <v>2489</v>
      </c>
      <c r="D3846" s="1" t="s">
        <v>12</v>
      </c>
      <c r="E3846" s="1" t="s">
        <v>13</v>
      </c>
      <c r="F3846" s="1">
        <v>1047.28</v>
      </c>
      <c r="G3846" s="1" t="s">
        <v>14</v>
      </c>
      <c r="H3846" s="2">
        <v>46113</v>
      </c>
      <c r="I3846" s="1" t="s">
        <v>15</v>
      </c>
      <c r="J3846" s="1">
        <v>11.9</v>
      </c>
      <c r="K3846" s="1">
        <f>COUNTIF(A:A,bank_processed_transactions[[#This Row],[transaction_id]])</f>
        <v>1</v>
      </c>
    </row>
    <row r="3847" spans="1:11" x14ac:dyDescent="0.3">
      <c r="A3847" s="1" t="s">
        <v>4915</v>
      </c>
      <c r="B3847" s="2">
        <v>46040</v>
      </c>
      <c r="C3847" s="1" t="s">
        <v>1556</v>
      </c>
      <c r="D3847" s="1" t="s">
        <v>12</v>
      </c>
      <c r="E3847" s="1" t="s">
        <v>21</v>
      </c>
      <c r="F3847" s="1">
        <v>1253.75</v>
      </c>
      <c r="G3847" s="1" t="s">
        <v>94</v>
      </c>
      <c r="H3847" s="2">
        <v>46043</v>
      </c>
      <c r="I3847" s="1" t="s">
        <v>28</v>
      </c>
      <c r="J3847" s="1">
        <v>55</v>
      </c>
      <c r="K3847" s="1">
        <f>COUNTIF(A:A,bank_processed_transactions[[#This Row],[transaction_id]])</f>
        <v>1</v>
      </c>
    </row>
    <row r="3848" spans="1:11" x14ac:dyDescent="0.3">
      <c r="A3848" s="1" t="s">
        <v>4715</v>
      </c>
      <c r="B3848" s="2">
        <v>46085</v>
      </c>
      <c r="C3848" s="1" t="s">
        <v>298</v>
      </c>
      <c r="D3848" s="1" t="s">
        <v>18</v>
      </c>
      <c r="E3848" s="1" t="s">
        <v>13</v>
      </c>
      <c r="F3848" s="1">
        <v>5817.19</v>
      </c>
      <c r="G3848" s="1" t="s">
        <v>14</v>
      </c>
      <c r="H3848" s="2">
        <v>46087</v>
      </c>
      <c r="I3848" s="1" t="s">
        <v>22</v>
      </c>
      <c r="J3848" s="1">
        <v>84.4</v>
      </c>
      <c r="K3848" s="1">
        <f>COUNTIF(A:A,bank_processed_transactions[[#This Row],[transaction_id]])</f>
        <v>1</v>
      </c>
    </row>
    <row r="3849" spans="1:11" x14ac:dyDescent="0.3">
      <c r="A3849" s="1" t="s">
        <v>1756</v>
      </c>
      <c r="B3849" s="2">
        <v>46106</v>
      </c>
      <c r="C3849" s="1" t="s">
        <v>1195</v>
      </c>
      <c r="D3849" s="1" t="s">
        <v>35</v>
      </c>
      <c r="E3849" s="1" t="s">
        <v>13</v>
      </c>
      <c r="F3849" s="1">
        <v>16153.11</v>
      </c>
      <c r="G3849" s="1" t="s">
        <v>14</v>
      </c>
      <c r="H3849" s="2">
        <v>46107</v>
      </c>
      <c r="I3849" s="1" t="s">
        <v>15</v>
      </c>
      <c r="J3849" s="1">
        <v>26.9</v>
      </c>
      <c r="K3849" s="1">
        <f>COUNTIF(A:A,bank_processed_transactions[[#This Row],[transaction_id]])</f>
        <v>1</v>
      </c>
    </row>
    <row r="3850" spans="1:11" x14ac:dyDescent="0.3">
      <c r="A3850" s="1" t="s">
        <v>1215</v>
      </c>
      <c r="B3850" s="2">
        <v>46025</v>
      </c>
      <c r="C3850" s="1" t="s">
        <v>682</v>
      </c>
      <c r="D3850" s="1" t="s">
        <v>66</v>
      </c>
      <c r="E3850" s="1" t="s">
        <v>13</v>
      </c>
      <c r="F3850" s="1">
        <v>1030.58</v>
      </c>
      <c r="G3850" s="1" t="s">
        <v>14</v>
      </c>
      <c r="H3850" s="2">
        <v>46026</v>
      </c>
      <c r="I3850" s="1" t="s">
        <v>22</v>
      </c>
      <c r="J3850" s="1">
        <v>19.899999999999999</v>
      </c>
      <c r="K3850" s="1">
        <f>COUNTIF(A:A,bank_processed_transactions[[#This Row],[transaction_id]])</f>
        <v>1</v>
      </c>
    </row>
    <row r="3851" spans="1:11" x14ac:dyDescent="0.3">
      <c r="A3851" s="1" t="s">
        <v>146</v>
      </c>
      <c r="B3851" s="2">
        <v>46060</v>
      </c>
      <c r="C3851" s="1" t="s">
        <v>147</v>
      </c>
      <c r="D3851" s="1" t="s">
        <v>18</v>
      </c>
      <c r="E3851" s="1" t="s">
        <v>55</v>
      </c>
      <c r="F3851" s="1">
        <v>2376.25</v>
      </c>
      <c r="G3851" s="1" t="s">
        <v>14</v>
      </c>
      <c r="H3851" s="2">
        <v>46062</v>
      </c>
      <c r="I3851" s="1" t="s">
        <v>15</v>
      </c>
      <c r="J3851" s="1">
        <v>32.6</v>
      </c>
      <c r="K3851" s="1">
        <f>COUNTIF(A:A,bank_processed_transactions[[#This Row],[transaction_id]])</f>
        <v>1</v>
      </c>
    </row>
    <row r="3852" spans="1:11" x14ac:dyDescent="0.3">
      <c r="A3852" s="1" t="s">
        <v>1549</v>
      </c>
      <c r="B3852" s="2">
        <v>46029</v>
      </c>
      <c r="C3852" s="1" t="s">
        <v>205</v>
      </c>
      <c r="D3852" s="1" t="s">
        <v>18</v>
      </c>
      <c r="E3852" s="1" t="s">
        <v>13</v>
      </c>
      <c r="F3852" s="1">
        <v>2257.79</v>
      </c>
      <c r="G3852" s="1" t="s">
        <v>14</v>
      </c>
      <c r="H3852" s="2">
        <v>46032</v>
      </c>
      <c r="I3852" s="1" t="s">
        <v>15</v>
      </c>
      <c r="J3852" s="1">
        <v>33</v>
      </c>
      <c r="K3852" s="1">
        <f>COUNTIF(A:A,bank_processed_transactions[[#This Row],[transaction_id]])</f>
        <v>1</v>
      </c>
    </row>
    <row r="3853" spans="1:11" x14ac:dyDescent="0.3">
      <c r="A3853" s="1" t="s">
        <v>4600</v>
      </c>
      <c r="B3853" s="2">
        <v>46093</v>
      </c>
      <c r="C3853" s="1" t="s">
        <v>1061</v>
      </c>
      <c r="D3853" s="1" t="s">
        <v>35</v>
      </c>
      <c r="E3853" s="1" t="s">
        <v>27</v>
      </c>
      <c r="F3853" s="1">
        <v>4354.55</v>
      </c>
      <c r="G3853" s="1" t="s">
        <v>14</v>
      </c>
      <c r="H3853" s="2">
        <v>46095</v>
      </c>
      <c r="I3853" s="1" t="s">
        <v>28</v>
      </c>
      <c r="J3853" s="1">
        <v>37.1</v>
      </c>
      <c r="K3853" s="1">
        <f>COUNTIF(A:A,bank_processed_transactions[[#This Row],[transaction_id]])</f>
        <v>1</v>
      </c>
    </row>
    <row r="3854" spans="1:11" x14ac:dyDescent="0.3">
      <c r="A3854" s="1" t="s">
        <v>4040</v>
      </c>
      <c r="B3854" s="2">
        <v>46082</v>
      </c>
      <c r="C3854" s="1" t="s">
        <v>588</v>
      </c>
      <c r="D3854" s="1" t="s">
        <v>18</v>
      </c>
      <c r="E3854" s="1" t="s">
        <v>55</v>
      </c>
      <c r="F3854" s="1">
        <v>29741.48</v>
      </c>
      <c r="G3854" s="1" t="s">
        <v>14</v>
      </c>
      <c r="H3854" s="2">
        <v>46082</v>
      </c>
      <c r="I3854" s="1" t="s">
        <v>28</v>
      </c>
      <c r="J3854" s="1">
        <v>21.9</v>
      </c>
      <c r="K3854" s="1">
        <f>COUNTIF(A:A,bank_processed_transactions[[#This Row],[transaction_id]])</f>
        <v>1</v>
      </c>
    </row>
    <row r="3855" spans="1:11" x14ac:dyDescent="0.3">
      <c r="A3855" s="1" t="s">
        <v>3716</v>
      </c>
      <c r="B3855" s="2">
        <v>46036</v>
      </c>
      <c r="C3855" s="1" t="s">
        <v>700</v>
      </c>
      <c r="D3855" s="1" t="s">
        <v>18</v>
      </c>
      <c r="E3855" s="1" t="s">
        <v>21</v>
      </c>
      <c r="F3855" s="1">
        <v>8382.0300000000007</v>
      </c>
      <c r="G3855" s="1" t="s">
        <v>14</v>
      </c>
      <c r="H3855" s="2">
        <v>46039</v>
      </c>
      <c r="I3855" s="1" t="s">
        <v>15</v>
      </c>
      <c r="J3855" s="1">
        <v>26.9</v>
      </c>
      <c r="K3855" s="1">
        <f>COUNTIF(A:A,bank_processed_transactions[[#This Row],[transaction_id]])</f>
        <v>1</v>
      </c>
    </row>
    <row r="3856" spans="1:11" x14ac:dyDescent="0.3">
      <c r="A3856" s="1" t="s">
        <v>3380</v>
      </c>
      <c r="B3856" s="2">
        <v>46072</v>
      </c>
      <c r="C3856" s="1" t="s">
        <v>1928</v>
      </c>
      <c r="D3856" s="1" t="s">
        <v>35</v>
      </c>
      <c r="E3856" s="1" t="s">
        <v>13</v>
      </c>
      <c r="F3856" s="1">
        <v>9507.56</v>
      </c>
      <c r="G3856" s="1" t="s">
        <v>14</v>
      </c>
      <c r="H3856" s="2">
        <v>46074</v>
      </c>
      <c r="I3856" s="1" t="s">
        <v>15</v>
      </c>
      <c r="J3856" s="1">
        <v>67.2</v>
      </c>
      <c r="K3856" s="1">
        <f>COUNTIF(A:A,bank_processed_transactions[[#This Row],[transaction_id]])</f>
        <v>1</v>
      </c>
    </row>
    <row r="3857" spans="1:11" x14ac:dyDescent="0.3">
      <c r="A3857" s="1" t="s">
        <v>697</v>
      </c>
      <c r="B3857" s="2">
        <v>46040</v>
      </c>
      <c r="C3857" s="1" t="s">
        <v>385</v>
      </c>
      <c r="D3857" s="1" t="s">
        <v>46</v>
      </c>
      <c r="E3857" s="1" t="s">
        <v>13</v>
      </c>
      <c r="F3857" s="1">
        <v>7800.24</v>
      </c>
      <c r="G3857" s="1" t="s">
        <v>14</v>
      </c>
      <c r="H3857" s="2">
        <v>46043</v>
      </c>
      <c r="I3857" s="1" t="s">
        <v>22</v>
      </c>
      <c r="J3857" s="1">
        <v>47.3</v>
      </c>
      <c r="K3857" s="1">
        <f>COUNTIF(A:A,bank_processed_transactions[[#This Row],[transaction_id]])</f>
        <v>1</v>
      </c>
    </row>
    <row r="3858" spans="1:11" x14ac:dyDescent="0.3">
      <c r="A3858" s="1" t="s">
        <v>4373</v>
      </c>
      <c r="B3858" s="2">
        <v>46039</v>
      </c>
      <c r="C3858" s="1" t="s">
        <v>1223</v>
      </c>
      <c r="D3858" s="1" t="s">
        <v>12</v>
      </c>
      <c r="E3858" s="1" t="s">
        <v>13</v>
      </c>
      <c r="F3858" s="1">
        <v>5549</v>
      </c>
      <c r="G3858" s="1" t="s">
        <v>94</v>
      </c>
      <c r="H3858" s="2">
        <v>46039</v>
      </c>
      <c r="I3858" s="1" t="s">
        <v>15</v>
      </c>
      <c r="J3858" s="1">
        <v>42.7</v>
      </c>
      <c r="K3858" s="1">
        <f>COUNTIF(A:A,bank_processed_transactions[[#This Row],[transaction_id]])</f>
        <v>1</v>
      </c>
    </row>
    <row r="3859" spans="1:11" x14ac:dyDescent="0.3">
      <c r="A3859" s="1" t="s">
        <v>3382</v>
      </c>
      <c r="B3859" s="2">
        <v>46104</v>
      </c>
      <c r="C3859" s="1" t="s">
        <v>1615</v>
      </c>
      <c r="D3859" s="1" t="s">
        <v>18</v>
      </c>
      <c r="E3859" s="1" t="s">
        <v>21</v>
      </c>
      <c r="F3859" s="1">
        <v>1981.43</v>
      </c>
      <c r="G3859" s="1" t="s">
        <v>14</v>
      </c>
      <c r="H3859" s="2">
        <v>46105</v>
      </c>
      <c r="I3859" s="1" t="s">
        <v>15</v>
      </c>
      <c r="J3859" s="1">
        <v>36.799999999999997</v>
      </c>
      <c r="K3859" s="1">
        <f>COUNTIF(A:A,bank_processed_transactions[[#This Row],[transaction_id]])</f>
        <v>1</v>
      </c>
    </row>
    <row r="3860" spans="1:11" x14ac:dyDescent="0.3">
      <c r="A3860" s="1" t="s">
        <v>2439</v>
      </c>
      <c r="B3860" s="2">
        <v>46037</v>
      </c>
      <c r="C3860" s="1" t="s">
        <v>2246</v>
      </c>
      <c r="D3860" s="1" t="s">
        <v>12</v>
      </c>
      <c r="E3860" s="1" t="s">
        <v>27</v>
      </c>
      <c r="F3860" s="1">
        <v>3694.62</v>
      </c>
      <c r="G3860" s="1" t="s">
        <v>14</v>
      </c>
      <c r="H3860" s="2">
        <v>46037</v>
      </c>
      <c r="I3860" s="1" t="s">
        <v>22</v>
      </c>
      <c r="J3860" s="1">
        <v>17.7</v>
      </c>
      <c r="K3860" s="1">
        <f>COUNTIF(A:A,bank_processed_transactions[[#This Row],[transaction_id]])</f>
        <v>1</v>
      </c>
    </row>
    <row r="3861" spans="1:11" x14ac:dyDescent="0.3">
      <c r="A3861" s="1" t="s">
        <v>3356</v>
      </c>
      <c r="B3861" s="2">
        <v>46059</v>
      </c>
      <c r="C3861" s="1" t="s">
        <v>761</v>
      </c>
      <c r="D3861" s="1" t="s">
        <v>18</v>
      </c>
      <c r="E3861" s="1" t="s">
        <v>21</v>
      </c>
      <c r="F3861" s="1">
        <v>4352.74</v>
      </c>
      <c r="G3861" s="1" t="s">
        <v>94</v>
      </c>
      <c r="H3861" s="2">
        <v>46060</v>
      </c>
      <c r="I3861" s="1" t="s">
        <v>28</v>
      </c>
      <c r="J3861" s="1">
        <v>31.7</v>
      </c>
      <c r="K3861" s="1">
        <f>COUNTIF(A:A,bank_processed_transactions[[#This Row],[transaction_id]])</f>
        <v>1</v>
      </c>
    </row>
    <row r="3862" spans="1:11" x14ac:dyDescent="0.3">
      <c r="A3862" s="1" t="s">
        <v>1932</v>
      </c>
      <c r="B3862" s="2">
        <v>46068</v>
      </c>
      <c r="C3862" s="1" t="s">
        <v>654</v>
      </c>
      <c r="D3862" s="1" t="s">
        <v>12</v>
      </c>
      <c r="E3862" s="1" t="s">
        <v>21</v>
      </c>
      <c r="F3862" s="1">
        <v>782.18</v>
      </c>
      <c r="G3862" s="1" t="s">
        <v>94</v>
      </c>
      <c r="H3862" s="2">
        <v>46071</v>
      </c>
      <c r="I3862" s="1" t="s">
        <v>22</v>
      </c>
      <c r="J3862" s="1">
        <v>14</v>
      </c>
      <c r="K3862" s="1">
        <f>COUNTIF(A:A,bank_processed_transactions[[#This Row],[transaction_id]])</f>
        <v>1</v>
      </c>
    </row>
    <row r="3863" spans="1:11" x14ac:dyDescent="0.3">
      <c r="A3863" s="1" t="s">
        <v>363</v>
      </c>
      <c r="B3863" s="2">
        <v>46061</v>
      </c>
      <c r="C3863" s="1" t="s">
        <v>364</v>
      </c>
      <c r="D3863" s="1" t="s">
        <v>12</v>
      </c>
      <c r="E3863" s="1" t="s">
        <v>55</v>
      </c>
      <c r="F3863" s="1">
        <v>4425.9399999999996</v>
      </c>
      <c r="G3863" s="1" t="s">
        <v>14</v>
      </c>
      <c r="H3863" s="2">
        <v>46062</v>
      </c>
      <c r="I3863" s="1" t="s">
        <v>22</v>
      </c>
      <c r="J3863" s="1">
        <v>45.5</v>
      </c>
      <c r="K3863" s="1">
        <f>COUNTIF(A:A,bank_processed_transactions[[#This Row],[transaction_id]])</f>
        <v>1</v>
      </c>
    </row>
    <row r="3864" spans="1:11" x14ac:dyDescent="0.3">
      <c r="A3864" s="1" t="s">
        <v>3038</v>
      </c>
      <c r="B3864" s="2">
        <v>46041</v>
      </c>
      <c r="C3864" s="1" t="s">
        <v>822</v>
      </c>
      <c r="D3864" s="1" t="s">
        <v>18</v>
      </c>
      <c r="E3864" s="1" t="s">
        <v>27</v>
      </c>
      <c r="F3864" s="1">
        <v>1397.25</v>
      </c>
      <c r="G3864" s="1" t="s">
        <v>14</v>
      </c>
      <c r="H3864" s="2">
        <v>46041</v>
      </c>
      <c r="I3864" s="1" t="s">
        <v>28</v>
      </c>
      <c r="J3864" s="1">
        <v>80.3</v>
      </c>
      <c r="K3864" s="1">
        <f>COUNTIF(A:A,bank_processed_transactions[[#This Row],[transaction_id]])</f>
        <v>1</v>
      </c>
    </row>
    <row r="3865" spans="1:11" x14ac:dyDescent="0.3">
      <c r="A3865" s="1" t="s">
        <v>3299</v>
      </c>
      <c r="B3865" s="2">
        <v>46108</v>
      </c>
      <c r="C3865" s="1" t="s">
        <v>674</v>
      </c>
      <c r="D3865" s="1" t="s">
        <v>12</v>
      </c>
      <c r="E3865" s="1" t="s">
        <v>27</v>
      </c>
      <c r="F3865" s="1">
        <v>14046.84</v>
      </c>
      <c r="G3865" s="1" t="s">
        <v>14</v>
      </c>
      <c r="H3865" s="2">
        <v>46110</v>
      </c>
      <c r="I3865" s="1" t="s">
        <v>15</v>
      </c>
      <c r="J3865" s="1">
        <v>47.5</v>
      </c>
      <c r="K3865" s="1">
        <f>COUNTIF(A:A,bank_processed_transactions[[#This Row],[transaction_id]])</f>
        <v>1</v>
      </c>
    </row>
    <row r="3866" spans="1:11" x14ac:dyDescent="0.3">
      <c r="A3866" s="1" t="s">
        <v>1401</v>
      </c>
      <c r="B3866" s="2">
        <v>46030</v>
      </c>
      <c r="C3866" s="1" t="s">
        <v>438</v>
      </c>
      <c r="D3866" s="1" t="s">
        <v>12</v>
      </c>
      <c r="E3866" s="1" t="s">
        <v>13</v>
      </c>
      <c r="F3866" s="1">
        <v>7072.76</v>
      </c>
      <c r="G3866" s="1" t="s">
        <v>14</v>
      </c>
      <c r="H3866" s="2">
        <v>46033</v>
      </c>
      <c r="I3866" s="1" t="s">
        <v>22</v>
      </c>
      <c r="J3866" s="1">
        <v>44.1</v>
      </c>
      <c r="K3866" s="1">
        <f>COUNTIF(A:A,bank_processed_transactions[[#This Row],[transaction_id]])</f>
        <v>1</v>
      </c>
    </row>
    <row r="3867" spans="1:11" x14ac:dyDescent="0.3">
      <c r="A3867" s="1" t="s">
        <v>832</v>
      </c>
      <c r="B3867" s="2">
        <v>46038</v>
      </c>
      <c r="C3867" s="1" t="s">
        <v>302</v>
      </c>
      <c r="D3867" s="1" t="s">
        <v>66</v>
      </c>
      <c r="E3867" s="1" t="s">
        <v>13</v>
      </c>
      <c r="F3867" s="1">
        <v>7324.42</v>
      </c>
      <c r="G3867" s="1" t="s">
        <v>14</v>
      </c>
      <c r="H3867" s="2">
        <v>46040</v>
      </c>
      <c r="I3867" s="1" t="s">
        <v>28</v>
      </c>
      <c r="J3867" s="1">
        <v>23.6</v>
      </c>
      <c r="K3867" s="1">
        <f>COUNTIF(A:A,bank_processed_transactions[[#This Row],[transaction_id]])</f>
        <v>1</v>
      </c>
    </row>
    <row r="3868" spans="1:11" x14ac:dyDescent="0.3">
      <c r="A3868" s="1" t="s">
        <v>4722</v>
      </c>
      <c r="B3868" s="2">
        <v>46035</v>
      </c>
      <c r="C3868" s="1" t="s">
        <v>641</v>
      </c>
      <c r="D3868" s="1" t="s">
        <v>35</v>
      </c>
      <c r="E3868" s="1" t="s">
        <v>21</v>
      </c>
      <c r="F3868" s="1">
        <v>19675.189999999999</v>
      </c>
      <c r="G3868" s="1" t="s">
        <v>14</v>
      </c>
      <c r="H3868" s="2">
        <v>46037</v>
      </c>
      <c r="I3868" s="1" t="s">
        <v>15</v>
      </c>
      <c r="J3868" s="1">
        <v>17.100000000000001</v>
      </c>
      <c r="K3868" s="1">
        <f>COUNTIF(A:A,bank_processed_transactions[[#This Row],[transaction_id]])</f>
        <v>1</v>
      </c>
    </row>
    <row r="3869" spans="1:11" x14ac:dyDescent="0.3">
      <c r="A3869" s="1" t="s">
        <v>1090</v>
      </c>
      <c r="B3869" s="2">
        <v>46039</v>
      </c>
      <c r="C3869" s="1" t="s">
        <v>440</v>
      </c>
      <c r="D3869" s="1" t="s">
        <v>12</v>
      </c>
      <c r="E3869" s="1" t="s">
        <v>55</v>
      </c>
      <c r="F3869" s="1">
        <v>4343.72</v>
      </c>
      <c r="G3869" s="1" t="s">
        <v>14</v>
      </c>
      <c r="H3869" s="2">
        <v>46044</v>
      </c>
      <c r="I3869" s="1" t="s">
        <v>15</v>
      </c>
      <c r="J3869" s="1">
        <v>22.7</v>
      </c>
      <c r="K3869" s="1">
        <f>COUNTIF(A:A,bank_processed_transactions[[#This Row],[transaction_id]])</f>
        <v>1</v>
      </c>
    </row>
    <row r="3870" spans="1:11" x14ac:dyDescent="0.3">
      <c r="A3870" s="1" t="s">
        <v>4873</v>
      </c>
      <c r="B3870" s="2">
        <v>46037</v>
      </c>
      <c r="C3870" s="1" t="s">
        <v>3704</v>
      </c>
      <c r="D3870" s="1" t="s">
        <v>12</v>
      </c>
      <c r="E3870" s="1" t="s">
        <v>13</v>
      </c>
      <c r="F3870" s="1">
        <v>8828.7000000000007</v>
      </c>
      <c r="G3870" s="1" t="s">
        <v>14</v>
      </c>
      <c r="H3870" s="2">
        <v>46040</v>
      </c>
      <c r="I3870" s="1" t="s">
        <v>22</v>
      </c>
      <c r="J3870" s="1">
        <v>154.5</v>
      </c>
      <c r="K3870" s="1">
        <f>COUNTIF(A:A,bank_processed_transactions[[#This Row],[transaction_id]])</f>
        <v>1</v>
      </c>
    </row>
    <row r="3871" spans="1:11" x14ac:dyDescent="0.3">
      <c r="A3871" s="1" t="s">
        <v>214</v>
      </c>
      <c r="B3871" s="2">
        <v>46096</v>
      </c>
      <c r="C3871" s="1" t="s">
        <v>215</v>
      </c>
      <c r="D3871" s="1" t="s">
        <v>18</v>
      </c>
      <c r="E3871" s="1" t="s">
        <v>27</v>
      </c>
      <c r="F3871" s="1">
        <v>26872.799999999999</v>
      </c>
      <c r="G3871" s="1" t="s">
        <v>14</v>
      </c>
      <c r="H3871" s="2">
        <v>46097</v>
      </c>
      <c r="I3871" s="1" t="s">
        <v>22</v>
      </c>
      <c r="J3871" s="1">
        <v>39.9</v>
      </c>
      <c r="K3871" s="1">
        <f>COUNTIF(A:A,bank_processed_transactions[[#This Row],[transaction_id]])</f>
        <v>1</v>
      </c>
    </row>
    <row r="3872" spans="1:11" x14ac:dyDescent="0.3">
      <c r="A3872" s="1" t="s">
        <v>3150</v>
      </c>
      <c r="B3872" s="2">
        <v>46084</v>
      </c>
      <c r="C3872" s="1" t="s">
        <v>2095</v>
      </c>
      <c r="D3872" s="1" t="s">
        <v>35</v>
      </c>
      <c r="E3872" s="1" t="s">
        <v>27</v>
      </c>
      <c r="F3872" s="1">
        <v>9835.08</v>
      </c>
      <c r="G3872" s="1" t="s">
        <v>14</v>
      </c>
      <c r="H3872" s="2">
        <v>46087</v>
      </c>
      <c r="I3872" s="1" t="s">
        <v>15</v>
      </c>
      <c r="J3872" s="1">
        <v>38.6</v>
      </c>
      <c r="K3872" s="1">
        <f>COUNTIF(A:A,bank_processed_transactions[[#This Row],[transaction_id]])</f>
        <v>1</v>
      </c>
    </row>
    <row r="3873" spans="1:11" x14ac:dyDescent="0.3">
      <c r="A3873" s="1" t="s">
        <v>1696</v>
      </c>
      <c r="B3873" s="2">
        <v>46099</v>
      </c>
      <c r="C3873" s="1" t="s">
        <v>1697</v>
      </c>
      <c r="D3873" s="1" t="s">
        <v>35</v>
      </c>
      <c r="E3873" s="1" t="s">
        <v>13</v>
      </c>
      <c r="F3873" s="1">
        <v>2493.2600000000002</v>
      </c>
      <c r="G3873" s="1" t="s">
        <v>14</v>
      </c>
      <c r="H3873" s="2">
        <v>46099</v>
      </c>
      <c r="I3873" s="1" t="s">
        <v>28</v>
      </c>
      <c r="J3873" s="1">
        <v>17.7</v>
      </c>
      <c r="K3873" s="1">
        <f>COUNTIF(A:A,bank_processed_transactions[[#This Row],[transaction_id]])</f>
        <v>1</v>
      </c>
    </row>
    <row r="3874" spans="1:11" x14ac:dyDescent="0.3">
      <c r="A3874" s="1" t="s">
        <v>1654</v>
      </c>
      <c r="B3874" s="2">
        <v>46066</v>
      </c>
      <c r="C3874" s="1" t="s">
        <v>1655</v>
      </c>
      <c r="D3874" s="1" t="s">
        <v>35</v>
      </c>
      <c r="E3874" s="1" t="s">
        <v>27</v>
      </c>
      <c r="F3874" s="1">
        <v>72100.639999999999</v>
      </c>
      <c r="G3874" s="1" t="s">
        <v>14</v>
      </c>
      <c r="H3874" s="2">
        <v>46067</v>
      </c>
      <c r="I3874" s="1" t="s">
        <v>15</v>
      </c>
      <c r="J3874" s="1">
        <v>20.3</v>
      </c>
      <c r="K3874" s="1">
        <f>COUNTIF(A:A,bank_processed_transactions[[#This Row],[transaction_id]])</f>
        <v>1</v>
      </c>
    </row>
    <row r="3875" spans="1:11" x14ac:dyDescent="0.3">
      <c r="A3875" s="1" t="s">
        <v>2641</v>
      </c>
      <c r="B3875" s="2">
        <v>46074</v>
      </c>
      <c r="C3875" s="1" t="s">
        <v>229</v>
      </c>
      <c r="D3875" s="1" t="s">
        <v>18</v>
      </c>
      <c r="E3875" s="1" t="s">
        <v>13</v>
      </c>
      <c r="F3875" s="1">
        <v>3159.05</v>
      </c>
      <c r="G3875" s="1" t="s">
        <v>94</v>
      </c>
      <c r="H3875" s="2">
        <v>46074</v>
      </c>
      <c r="I3875" s="1" t="s">
        <v>22</v>
      </c>
      <c r="J3875" s="1">
        <v>10</v>
      </c>
      <c r="K3875" s="1">
        <f>COUNTIF(A:A,bank_processed_transactions[[#This Row],[transaction_id]])</f>
        <v>1</v>
      </c>
    </row>
    <row r="3876" spans="1:11" x14ac:dyDescent="0.3">
      <c r="A3876" s="1" t="s">
        <v>2195</v>
      </c>
      <c r="B3876" s="2">
        <v>46036</v>
      </c>
      <c r="C3876" s="1" t="s">
        <v>2196</v>
      </c>
      <c r="D3876" s="1" t="s">
        <v>12</v>
      </c>
      <c r="E3876" s="1" t="s">
        <v>13</v>
      </c>
      <c r="F3876" s="1">
        <v>11158.6</v>
      </c>
      <c r="G3876" s="1" t="s">
        <v>14</v>
      </c>
      <c r="H3876" s="2">
        <v>46038</v>
      </c>
      <c r="I3876" s="1" t="s">
        <v>28</v>
      </c>
      <c r="J3876" s="1">
        <v>20.5</v>
      </c>
      <c r="K3876" s="1">
        <f>COUNTIF(A:A,bank_processed_transactions[[#This Row],[transaction_id]])</f>
        <v>1</v>
      </c>
    </row>
    <row r="3877" spans="1:11" x14ac:dyDescent="0.3">
      <c r="A3877" s="1" t="s">
        <v>1103</v>
      </c>
      <c r="B3877" s="2">
        <v>46092</v>
      </c>
      <c r="C3877" s="1" t="s">
        <v>1104</v>
      </c>
      <c r="D3877" s="1" t="s">
        <v>12</v>
      </c>
      <c r="E3877" s="1" t="s">
        <v>13</v>
      </c>
      <c r="F3877" s="1">
        <v>1021.42</v>
      </c>
      <c r="G3877" s="1" t="s">
        <v>14</v>
      </c>
      <c r="H3877" s="2">
        <v>46094</v>
      </c>
      <c r="I3877" s="1" t="s">
        <v>22</v>
      </c>
      <c r="J3877" s="1">
        <v>26.9</v>
      </c>
      <c r="K3877" s="1">
        <f>COUNTIF(A:A,bank_processed_transactions[[#This Row],[transaction_id]])</f>
        <v>1</v>
      </c>
    </row>
    <row r="3878" spans="1:11" x14ac:dyDescent="0.3">
      <c r="A3878" s="1" t="s">
        <v>4903</v>
      </c>
      <c r="B3878" s="2">
        <v>46095</v>
      </c>
      <c r="C3878" s="1" t="s">
        <v>4904</v>
      </c>
      <c r="D3878" s="1" t="s">
        <v>12</v>
      </c>
      <c r="E3878" s="1" t="s">
        <v>13</v>
      </c>
      <c r="F3878" s="1">
        <v>2637.96</v>
      </c>
      <c r="G3878" s="1" t="s">
        <v>14</v>
      </c>
      <c r="H3878" s="2">
        <v>46098</v>
      </c>
      <c r="I3878" s="1" t="s">
        <v>28</v>
      </c>
      <c r="J3878" s="1">
        <v>47.4</v>
      </c>
      <c r="K3878" s="1">
        <f>COUNTIF(A:A,bank_processed_transactions[[#This Row],[transaction_id]])</f>
        <v>1</v>
      </c>
    </row>
    <row r="3879" spans="1:11" x14ac:dyDescent="0.3">
      <c r="A3879" s="1" t="s">
        <v>398</v>
      </c>
      <c r="B3879" s="2">
        <v>46056</v>
      </c>
      <c r="C3879" s="1" t="s">
        <v>190</v>
      </c>
      <c r="D3879" s="1" t="s">
        <v>35</v>
      </c>
      <c r="E3879" s="1" t="s">
        <v>27</v>
      </c>
      <c r="F3879" s="1">
        <v>38053.85</v>
      </c>
      <c r="G3879" s="1" t="s">
        <v>14</v>
      </c>
      <c r="H3879" s="2">
        <v>46058</v>
      </c>
      <c r="I3879" s="1" t="s">
        <v>15</v>
      </c>
      <c r="J3879" s="1">
        <v>29.5</v>
      </c>
      <c r="K3879" s="1">
        <f>COUNTIF(A:A,bank_processed_transactions[[#This Row],[transaction_id]])</f>
        <v>1</v>
      </c>
    </row>
    <row r="3880" spans="1:11" x14ac:dyDescent="0.3">
      <c r="A3880" s="1" t="s">
        <v>4516</v>
      </c>
      <c r="B3880" s="2">
        <v>46096</v>
      </c>
      <c r="C3880" s="1" t="s">
        <v>1352</v>
      </c>
      <c r="D3880" s="1" t="s">
        <v>12</v>
      </c>
      <c r="E3880" s="1" t="s">
        <v>27</v>
      </c>
      <c r="F3880" s="1">
        <v>21602.959999999999</v>
      </c>
      <c r="G3880" s="1" t="s">
        <v>14</v>
      </c>
      <c r="H3880" s="2">
        <v>46099</v>
      </c>
      <c r="I3880" s="1" t="s">
        <v>15</v>
      </c>
      <c r="J3880" s="1">
        <v>41.5</v>
      </c>
      <c r="K3880" s="1">
        <f>COUNTIF(A:A,bank_processed_transactions[[#This Row],[transaction_id]])</f>
        <v>1</v>
      </c>
    </row>
    <row r="3881" spans="1:11" x14ac:dyDescent="0.3">
      <c r="A3881" s="1" t="s">
        <v>766</v>
      </c>
      <c r="B3881" s="2">
        <v>46041</v>
      </c>
      <c r="C3881" s="1" t="s">
        <v>767</v>
      </c>
      <c r="D3881" s="1" t="s">
        <v>18</v>
      </c>
      <c r="E3881" s="1" t="s">
        <v>21</v>
      </c>
      <c r="F3881" s="1">
        <v>1372.95</v>
      </c>
      <c r="G3881" s="1" t="s">
        <v>94</v>
      </c>
      <c r="H3881" s="2">
        <v>46043</v>
      </c>
      <c r="I3881" s="1" t="s">
        <v>22</v>
      </c>
      <c r="J3881" s="1">
        <v>43.3</v>
      </c>
      <c r="K3881" s="1">
        <f>COUNTIF(A:A,bank_processed_transactions[[#This Row],[transaction_id]])</f>
        <v>1</v>
      </c>
    </row>
    <row r="3882" spans="1:11" x14ac:dyDescent="0.3">
      <c r="A3882" s="1" t="s">
        <v>855</v>
      </c>
      <c r="B3882" s="2">
        <v>46044</v>
      </c>
      <c r="C3882" s="1" t="s">
        <v>856</v>
      </c>
      <c r="D3882" s="1" t="s">
        <v>66</v>
      </c>
      <c r="E3882" s="1" t="s">
        <v>21</v>
      </c>
      <c r="F3882" s="1">
        <v>8041.01</v>
      </c>
      <c r="G3882" s="1" t="s">
        <v>94</v>
      </c>
      <c r="H3882" s="2">
        <v>46044</v>
      </c>
      <c r="I3882" s="1" t="s">
        <v>15</v>
      </c>
      <c r="J3882" s="1">
        <v>2.4</v>
      </c>
      <c r="K3882" s="1">
        <f>COUNTIF(A:A,bank_processed_transactions[[#This Row],[transaction_id]])</f>
        <v>1</v>
      </c>
    </row>
    <row r="3883" spans="1:11" x14ac:dyDescent="0.3">
      <c r="A3883" s="1" t="s">
        <v>1460</v>
      </c>
      <c r="B3883" s="2">
        <v>46079</v>
      </c>
      <c r="C3883" s="1" t="s">
        <v>489</v>
      </c>
      <c r="D3883" s="1" t="s">
        <v>12</v>
      </c>
      <c r="E3883" s="1" t="s">
        <v>13</v>
      </c>
      <c r="F3883" s="1">
        <v>1179.68</v>
      </c>
      <c r="G3883" s="1" t="s">
        <v>14</v>
      </c>
      <c r="H3883" s="2">
        <v>46079</v>
      </c>
      <c r="I3883" s="1" t="s">
        <v>22</v>
      </c>
      <c r="J3883" s="1">
        <v>7.6</v>
      </c>
      <c r="K3883" s="1">
        <f>COUNTIF(A:A,bank_processed_transactions[[#This Row],[transaction_id]])</f>
        <v>1</v>
      </c>
    </row>
    <row r="3884" spans="1:11" x14ac:dyDescent="0.3">
      <c r="A3884" s="1" t="s">
        <v>3413</v>
      </c>
      <c r="B3884" s="2">
        <v>46093</v>
      </c>
      <c r="C3884" s="1" t="s">
        <v>348</v>
      </c>
      <c r="D3884" s="1" t="s">
        <v>66</v>
      </c>
      <c r="E3884" s="1" t="s">
        <v>13</v>
      </c>
      <c r="F3884" s="1">
        <v>2534.34</v>
      </c>
      <c r="G3884" s="1" t="s">
        <v>14</v>
      </c>
      <c r="H3884" s="2">
        <v>46096</v>
      </c>
      <c r="I3884" s="1" t="s">
        <v>22</v>
      </c>
      <c r="J3884" s="1">
        <v>75.7</v>
      </c>
      <c r="K3884" s="1">
        <f>COUNTIF(A:A,bank_processed_transactions[[#This Row],[transaction_id]])</f>
        <v>1</v>
      </c>
    </row>
    <row r="3885" spans="1:11" x14ac:dyDescent="0.3">
      <c r="A3885" s="1" t="s">
        <v>2194</v>
      </c>
      <c r="B3885" s="2">
        <v>46111</v>
      </c>
      <c r="C3885" s="1" t="s">
        <v>1759</v>
      </c>
      <c r="D3885" s="1" t="s">
        <v>12</v>
      </c>
      <c r="E3885" s="1" t="s">
        <v>21</v>
      </c>
      <c r="F3885" s="1">
        <v>1935.98</v>
      </c>
      <c r="G3885" s="1" t="s">
        <v>14</v>
      </c>
      <c r="H3885" s="2">
        <v>46113</v>
      </c>
      <c r="I3885" s="1" t="s">
        <v>28</v>
      </c>
      <c r="J3885" s="1">
        <v>46.4</v>
      </c>
      <c r="K3885" s="1">
        <f>COUNTIF(A:A,bank_processed_transactions[[#This Row],[transaction_id]])</f>
        <v>1</v>
      </c>
    </row>
    <row r="3886" spans="1:11" x14ac:dyDescent="0.3">
      <c r="A3886" s="1" t="s">
        <v>3324</v>
      </c>
      <c r="B3886" s="2">
        <v>46093</v>
      </c>
      <c r="C3886" s="1" t="s">
        <v>1085</v>
      </c>
      <c r="D3886" s="1" t="s">
        <v>35</v>
      </c>
      <c r="E3886" s="1" t="s">
        <v>27</v>
      </c>
      <c r="F3886" s="1">
        <v>1122.94</v>
      </c>
      <c r="G3886" s="1" t="s">
        <v>14</v>
      </c>
      <c r="H3886" s="2">
        <v>46095</v>
      </c>
      <c r="I3886" s="1" t="s">
        <v>15</v>
      </c>
      <c r="J3886" s="1">
        <v>9.3000000000000007</v>
      </c>
      <c r="K3886" s="1">
        <f>COUNTIF(A:A,bank_processed_transactions[[#This Row],[transaction_id]])</f>
        <v>1</v>
      </c>
    </row>
    <row r="3887" spans="1:11" x14ac:dyDescent="0.3">
      <c r="A3887" s="1" t="s">
        <v>4408</v>
      </c>
      <c r="B3887" s="2">
        <v>46097</v>
      </c>
      <c r="C3887" s="1" t="s">
        <v>72</v>
      </c>
      <c r="D3887" s="1" t="s">
        <v>46</v>
      </c>
      <c r="E3887" s="1" t="s">
        <v>13</v>
      </c>
      <c r="F3887" s="1">
        <v>3477.26</v>
      </c>
      <c r="G3887" s="1" t="s">
        <v>14</v>
      </c>
      <c r="H3887" s="2">
        <v>46097</v>
      </c>
      <c r="I3887" s="1" t="s">
        <v>28</v>
      </c>
      <c r="J3887" s="1">
        <v>13.5</v>
      </c>
      <c r="K3887" s="1">
        <f>COUNTIF(A:A,bank_processed_transactions[[#This Row],[transaction_id]])</f>
        <v>1</v>
      </c>
    </row>
    <row r="3888" spans="1:11" x14ac:dyDescent="0.3">
      <c r="A3888" s="1" t="s">
        <v>4708</v>
      </c>
      <c r="B3888" s="2">
        <v>46091</v>
      </c>
      <c r="C3888" s="1" t="s">
        <v>1211</v>
      </c>
      <c r="D3888" s="1" t="s">
        <v>12</v>
      </c>
      <c r="E3888" s="1" t="s">
        <v>55</v>
      </c>
      <c r="F3888" s="1">
        <v>6492.26</v>
      </c>
      <c r="G3888" s="1" t="s">
        <v>14</v>
      </c>
      <c r="H3888" s="2">
        <v>46092</v>
      </c>
      <c r="I3888" s="1" t="s">
        <v>22</v>
      </c>
      <c r="J3888" s="1">
        <v>70.599999999999994</v>
      </c>
      <c r="K3888" s="1">
        <f>COUNTIF(A:A,bank_processed_transactions[[#This Row],[transaction_id]])</f>
        <v>1</v>
      </c>
    </row>
    <row r="3889" spans="1:11" x14ac:dyDescent="0.3">
      <c r="A3889" s="1" t="s">
        <v>2472</v>
      </c>
      <c r="B3889" s="2">
        <v>46094</v>
      </c>
      <c r="C3889" s="1" t="s">
        <v>613</v>
      </c>
      <c r="D3889" s="1" t="s">
        <v>12</v>
      </c>
      <c r="E3889" s="1" t="s">
        <v>13</v>
      </c>
      <c r="F3889" s="1">
        <v>6604.05</v>
      </c>
      <c r="G3889" s="1" t="s">
        <v>14</v>
      </c>
      <c r="H3889" s="2">
        <v>46096</v>
      </c>
      <c r="I3889" s="1" t="s">
        <v>22</v>
      </c>
      <c r="J3889" s="1">
        <v>26.6</v>
      </c>
      <c r="K3889" s="1">
        <f>COUNTIF(A:A,bank_processed_transactions[[#This Row],[transaction_id]])</f>
        <v>1</v>
      </c>
    </row>
    <row r="3890" spans="1:11" x14ac:dyDescent="0.3">
      <c r="A3890" s="1" t="s">
        <v>103</v>
      </c>
      <c r="B3890" s="2">
        <v>46064</v>
      </c>
      <c r="C3890" s="1" t="s">
        <v>82</v>
      </c>
      <c r="D3890" s="1" t="s">
        <v>12</v>
      </c>
      <c r="E3890" s="1" t="s">
        <v>13</v>
      </c>
      <c r="F3890" s="1">
        <v>18660.419999999998</v>
      </c>
      <c r="G3890" s="1" t="s">
        <v>14</v>
      </c>
      <c r="H3890" s="2">
        <v>46069</v>
      </c>
      <c r="I3890" s="1" t="s">
        <v>15</v>
      </c>
      <c r="J3890" s="1">
        <v>8.6999999999999993</v>
      </c>
      <c r="K3890" s="1">
        <f>COUNTIF(A:A,bank_processed_transactions[[#This Row],[transaction_id]])</f>
        <v>1</v>
      </c>
    </row>
    <row r="3891" spans="1:11" x14ac:dyDescent="0.3">
      <c r="A3891" s="1" t="s">
        <v>1698</v>
      </c>
      <c r="B3891" s="2">
        <v>46066</v>
      </c>
      <c r="C3891" s="1" t="s">
        <v>1699</v>
      </c>
      <c r="D3891" s="1" t="s">
        <v>18</v>
      </c>
      <c r="E3891" s="1" t="s">
        <v>21</v>
      </c>
      <c r="F3891" s="1">
        <v>3574.73</v>
      </c>
      <c r="G3891" s="1" t="s">
        <v>14</v>
      </c>
      <c r="H3891" s="2">
        <v>46068</v>
      </c>
      <c r="I3891" s="1" t="s">
        <v>15</v>
      </c>
      <c r="J3891" s="1">
        <v>26.6</v>
      </c>
      <c r="K3891" s="1">
        <f>COUNTIF(A:A,bank_processed_transactions[[#This Row],[transaction_id]])</f>
        <v>1</v>
      </c>
    </row>
    <row r="3892" spans="1:11" x14ac:dyDescent="0.3">
      <c r="A3892" s="1" t="s">
        <v>4786</v>
      </c>
      <c r="B3892" s="2">
        <v>46032</v>
      </c>
      <c r="C3892" s="1" t="s">
        <v>143</v>
      </c>
      <c r="D3892" s="1" t="s">
        <v>18</v>
      </c>
      <c r="E3892" s="1" t="s">
        <v>13</v>
      </c>
      <c r="F3892" s="1">
        <v>709.56</v>
      </c>
      <c r="G3892" s="1" t="s">
        <v>14</v>
      </c>
      <c r="H3892" s="2">
        <v>46037</v>
      </c>
      <c r="I3892" s="1" t="s">
        <v>22</v>
      </c>
      <c r="J3892" s="1">
        <v>17.399999999999999</v>
      </c>
      <c r="K3892" s="1">
        <f>COUNTIF(A:A,bank_processed_transactions[[#This Row],[transaction_id]])</f>
        <v>1</v>
      </c>
    </row>
    <row r="3893" spans="1:11" x14ac:dyDescent="0.3">
      <c r="A3893" s="1" t="s">
        <v>4503</v>
      </c>
      <c r="B3893" s="2">
        <v>46043</v>
      </c>
      <c r="C3893" s="1" t="s">
        <v>656</v>
      </c>
      <c r="D3893" s="1" t="s">
        <v>35</v>
      </c>
      <c r="E3893" s="1" t="s">
        <v>27</v>
      </c>
      <c r="F3893" s="1">
        <v>1713.43</v>
      </c>
      <c r="G3893" s="1" t="s">
        <v>14</v>
      </c>
      <c r="H3893" s="2">
        <v>46043</v>
      </c>
      <c r="I3893" s="1" t="s">
        <v>15</v>
      </c>
      <c r="J3893" s="1">
        <v>7.1</v>
      </c>
      <c r="K3893" s="1">
        <f>COUNTIF(A:A,bank_processed_transactions[[#This Row],[transaction_id]])</f>
        <v>1</v>
      </c>
    </row>
    <row r="3894" spans="1:11" x14ac:dyDescent="0.3">
      <c r="A3894" s="1" t="s">
        <v>3340</v>
      </c>
      <c r="B3894" s="2">
        <v>46079</v>
      </c>
      <c r="C3894" s="1" t="s">
        <v>1851</v>
      </c>
      <c r="D3894" s="1" t="s">
        <v>35</v>
      </c>
      <c r="E3894" s="1" t="s">
        <v>13</v>
      </c>
      <c r="F3894" s="1">
        <v>4977.8</v>
      </c>
      <c r="G3894" s="1" t="s">
        <v>94</v>
      </c>
      <c r="H3894" s="2">
        <v>46079</v>
      </c>
      <c r="I3894" s="1" t="s">
        <v>15</v>
      </c>
      <c r="J3894" s="1">
        <v>29.8</v>
      </c>
      <c r="K3894" s="1">
        <f>COUNTIF(A:A,bank_processed_transactions[[#This Row],[transaction_id]])</f>
        <v>1</v>
      </c>
    </row>
    <row r="3895" spans="1:11" x14ac:dyDescent="0.3">
      <c r="A3895" s="1" t="s">
        <v>4226</v>
      </c>
      <c r="B3895" s="2">
        <v>46092</v>
      </c>
      <c r="C3895" s="1" t="s">
        <v>843</v>
      </c>
      <c r="D3895" s="1" t="s">
        <v>18</v>
      </c>
      <c r="E3895" s="1" t="s">
        <v>13</v>
      </c>
      <c r="F3895" s="1">
        <v>1351.31</v>
      </c>
      <c r="G3895" s="1" t="s">
        <v>14</v>
      </c>
      <c r="H3895" s="2">
        <v>46095</v>
      </c>
      <c r="I3895" s="1" t="s">
        <v>22</v>
      </c>
      <c r="J3895" s="1">
        <v>65.900000000000006</v>
      </c>
      <c r="K3895" s="1">
        <f>COUNTIF(A:A,bank_processed_transactions[[#This Row],[transaction_id]])</f>
        <v>1</v>
      </c>
    </row>
    <row r="3896" spans="1:11" x14ac:dyDescent="0.3">
      <c r="A3896" s="1" t="s">
        <v>1180</v>
      </c>
      <c r="B3896" s="2">
        <v>46078</v>
      </c>
      <c r="C3896" s="1" t="s">
        <v>667</v>
      </c>
      <c r="D3896" s="1" t="s">
        <v>12</v>
      </c>
      <c r="E3896" s="1" t="s">
        <v>27</v>
      </c>
      <c r="F3896" s="1">
        <v>14430.26</v>
      </c>
      <c r="G3896" s="1" t="s">
        <v>14</v>
      </c>
      <c r="H3896" s="2">
        <v>46081</v>
      </c>
      <c r="I3896" s="1" t="s">
        <v>22</v>
      </c>
      <c r="J3896" s="1">
        <v>56.2</v>
      </c>
      <c r="K3896" s="1">
        <f>COUNTIF(A:A,bank_processed_transactions[[#This Row],[transaction_id]])</f>
        <v>1</v>
      </c>
    </row>
    <row r="3897" spans="1:11" x14ac:dyDescent="0.3">
      <c r="A3897" s="1" t="s">
        <v>162</v>
      </c>
      <c r="B3897" s="2">
        <v>46064</v>
      </c>
      <c r="C3897" s="1" t="s">
        <v>163</v>
      </c>
      <c r="D3897" s="1" t="s">
        <v>12</v>
      </c>
      <c r="E3897" s="1" t="s">
        <v>21</v>
      </c>
      <c r="F3897" s="1">
        <v>1382.04</v>
      </c>
      <c r="G3897" s="1" t="s">
        <v>14</v>
      </c>
      <c r="H3897" s="2">
        <v>46064</v>
      </c>
      <c r="I3897" s="1" t="s">
        <v>28</v>
      </c>
      <c r="J3897" s="1">
        <v>56.4</v>
      </c>
      <c r="K3897" s="1">
        <f>COUNTIF(A:A,bank_processed_transactions[[#This Row],[transaction_id]])</f>
        <v>1</v>
      </c>
    </row>
    <row r="3898" spans="1:11" x14ac:dyDescent="0.3">
      <c r="A3898" s="1" t="s">
        <v>3344</v>
      </c>
      <c r="B3898" s="2">
        <v>46044</v>
      </c>
      <c r="C3898" s="1" t="s">
        <v>284</v>
      </c>
      <c r="D3898" s="1" t="s">
        <v>35</v>
      </c>
      <c r="E3898" s="1" t="s">
        <v>55</v>
      </c>
      <c r="F3898" s="1">
        <v>1750.64</v>
      </c>
      <c r="G3898" s="1" t="s">
        <v>14</v>
      </c>
      <c r="H3898" s="2">
        <v>46047</v>
      </c>
      <c r="I3898" s="1" t="s">
        <v>22</v>
      </c>
      <c r="J3898" s="1">
        <v>22.7</v>
      </c>
      <c r="K3898" s="1">
        <f>COUNTIF(A:A,bank_processed_transactions[[#This Row],[transaction_id]])</f>
        <v>1</v>
      </c>
    </row>
    <row r="3899" spans="1:11" x14ac:dyDescent="0.3">
      <c r="A3899" s="1" t="s">
        <v>4116</v>
      </c>
      <c r="B3899" s="2">
        <v>46089</v>
      </c>
      <c r="C3899" s="1" t="s">
        <v>891</v>
      </c>
      <c r="D3899" s="1" t="s">
        <v>12</v>
      </c>
      <c r="E3899" s="1" t="s">
        <v>13</v>
      </c>
      <c r="F3899" s="1">
        <v>14269.1</v>
      </c>
      <c r="G3899" s="1" t="s">
        <v>14</v>
      </c>
      <c r="H3899" s="2">
        <v>46090</v>
      </c>
      <c r="I3899" s="1" t="s">
        <v>22</v>
      </c>
      <c r="J3899" s="1">
        <v>30.2</v>
      </c>
      <c r="K3899" s="1">
        <f>COUNTIF(A:A,bank_processed_transactions[[#This Row],[transaction_id]])</f>
        <v>1</v>
      </c>
    </row>
    <row r="3900" spans="1:11" x14ac:dyDescent="0.3">
      <c r="A3900" s="1" t="s">
        <v>2029</v>
      </c>
      <c r="B3900" s="2">
        <v>46069</v>
      </c>
      <c r="C3900" s="1" t="s">
        <v>86</v>
      </c>
      <c r="D3900" s="1" t="s">
        <v>12</v>
      </c>
      <c r="E3900" s="1" t="s">
        <v>55</v>
      </c>
      <c r="F3900" s="1">
        <v>14339.75</v>
      </c>
      <c r="G3900" s="1" t="s">
        <v>14</v>
      </c>
      <c r="H3900" s="2">
        <v>46071</v>
      </c>
      <c r="I3900" s="1" t="s">
        <v>15</v>
      </c>
      <c r="J3900" s="1">
        <v>29.1</v>
      </c>
      <c r="K3900" s="1">
        <f>COUNTIF(A:A,bank_processed_transactions[[#This Row],[transaction_id]])</f>
        <v>1</v>
      </c>
    </row>
    <row r="3901" spans="1:11" x14ac:dyDescent="0.3">
      <c r="A3901" s="1" t="s">
        <v>1506</v>
      </c>
      <c r="B3901" s="2">
        <v>46107</v>
      </c>
      <c r="C3901" s="1" t="s">
        <v>442</v>
      </c>
      <c r="D3901" s="1" t="s">
        <v>12</v>
      </c>
      <c r="E3901" s="1" t="s">
        <v>13</v>
      </c>
      <c r="F3901" s="1">
        <v>1737.28</v>
      </c>
      <c r="G3901" s="1" t="s">
        <v>94</v>
      </c>
      <c r="H3901" s="2">
        <v>46112</v>
      </c>
      <c r="I3901" s="1" t="s">
        <v>15</v>
      </c>
      <c r="J3901" s="1">
        <v>46.4</v>
      </c>
      <c r="K3901" s="1">
        <f>COUNTIF(A:A,bank_processed_transactions[[#This Row],[transaction_id]])</f>
        <v>1</v>
      </c>
    </row>
    <row r="3902" spans="1:11" x14ac:dyDescent="0.3">
      <c r="A3902" s="1" t="s">
        <v>3775</v>
      </c>
      <c r="B3902" s="2">
        <v>46085</v>
      </c>
      <c r="C3902" s="1" t="s">
        <v>590</v>
      </c>
      <c r="D3902" s="1" t="s">
        <v>12</v>
      </c>
      <c r="E3902" s="1" t="s">
        <v>27</v>
      </c>
      <c r="F3902" s="1">
        <v>1400.55</v>
      </c>
      <c r="G3902" s="1" t="s">
        <v>14</v>
      </c>
      <c r="H3902" s="2">
        <v>46088</v>
      </c>
      <c r="I3902" s="1" t="s">
        <v>28</v>
      </c>
      <c r="J3902" s="1">
        <v>22.5</v>
      </c>
      <c r="K3902" s="1">
        <f>COUNTIF(A:A,bank_processed_transactions[[#This Row],[transaction_id]])</f>
        <v>1</v>
      </c>
    </row>
    <row r="3903" spans="1:11" x14ac:dyDescent="0.3">
      <c r="A3903" s="1" t="s">
        <v>2209</v>
      </c>
      <c r="B3903" s="2">
        <v>46076</v>
      </c>
      <c r="C3903" s="1" t="s">
        <v>2210</v>
      </c>
      <c r="D3903" s="1" t="s">
        <v>18</v>
      </c>
      <c r="E3903" s="1" t="s">
        <v>13</v>
      </c>
      <c r="F3903" s="1">
        <v>18566.59</v>
      </c>
      <c r="G3903" s="1" t="s">
        <v>14</v>
      </c>
      <c r="H3903" s="2">
        <v>46076</v>
      </c>
      <c r="I3903" s="1" t="s">
        <v>15</v>
      </c>
      <c r="J3903" s="1">
        <v>39</v>
      </c>
      <c r="K3903" s="1">
        <f>COUNTIF(A:A,bank_processed_transactions[[#This Row],[transaction_id]])</f>
        <v>1</v>
      </c>
    </row>
    <row r="3904" spans="1:11" x14ac:dyDescent="0.3">
      <c r="A3904" s="1" t="s">
        <v>2745</v>
      </c>
      <c r="B3904" s="2">
        <v>46038</v>
      </c>
      <c r="C3904" s="1" t="s">
        <v>788</v>
      </c>
      <c r="D3904" s="1" t="s">
        <v>12</v>
      </c>
      <c r="E3904" s="1" t="s">
        <v>21</v>
      </c>
      <c r="F3904" s="1">
        <v>131281.97</v>
      </c>
      <c r="G3904" s="1" t="s">
        <v>14</v>
      </c>
      <c r="H3904" s="2">
        <v>46040</v>
      </c>
      <c r="I3904" s="1" t="s">
        <v>15</v>
      </c>
      <c r="J3904" s="1">
        <v>20.2</v>
      </c>
      <c r="K3904" s="1">
        <f>COUNTIF(A:A,bank_processed_transactions[[#This Row],[transaction_id]])</f>
        <v>1</v>
      </c>
    </row>
    <row r="3905" spans="1:11" x14ac:dyDescent="0.3">
      <c r="A3905" s="1" t="s">
        <v>1012</v>
      </c>
      <c r="B3905" s="2">
        <v>46058</v>
      </c>
      <c r="C3905" s="1" t="s">
        <v>1013</v>
      </c>
      <c r="D3905" s="1" t="s">
        <v>12</v>
      </c>
      <c r="E3905" s="1" t="s">
        <v>55</v>
      </c>
      <c r="F3905" s="1">
        <v>2463.66</v>
      </c>
      <c r="G3905" s="1" t="s">
        <v>14</v>
      </c>
      <c r="H3905" s="2">
        <v>46059</v>
      </c>
      <c r="I3905" s="1" t="s">
        <v>15</v>
      </c>
      <c r="J3905" s="1">
        <v>12.5</v>
      </c>
      <c r="K3905" s="1">
        <f>COUNTIF(A:A,bank_processed_transactions[[#This Row],[transaction_id]])</f>
        <v>1</v>
      </c>
    </row>
    <row r="3906" spans="1:11" x14ac:dyDescent="0.3">
      <c r="A3906" s="1" t="s">
        <v>4933</v>
      </c>
      <c r="B3906" s="2">
        <v>46074</v>
      </c>
      <c r="C3906" s="1" t="s">
        <v>1874</v>
      </c>
      <c r="D3906" s="1" t="s">
        <v>46</v>
      </c>
      <c r="E3906" s="1" t="s">
        <v>55</v>
      </c>
      <c r="F3906" s="1">
        <v>5907.26</v>
      </c>
      <c r="G3906" s="1" t="s">
        <v>14</v>
      </c>
      <c r="H3906" s="2">
        <v>46074</v>
      </c>
      <c r="I3906" s="1" t="s">
        <v>22</v>
      </c>
      <c r="J3906" s="1">
        <v>32.6</v>
      </c>
      <c r="K3906" s="1">
        <f>COUNTIF(A:A,bank_processed_transactions[[#This Row],[transaction_id]])</f>
        <v>1</v>
      </c>
    </row>
    <row r="3907" spans="1:11" x14ac:dyDescent="0.3">
      <c r="A3907" s="1" t="s">
        <v>2527</v>
      </c>
      <c r="B3907" s="2">
        <v>46057</v>
      </c>
      <c r="C3907" s="1" t="s">
        <v>767</v>
      </c>
      <c r="D3907" s="1" t="s">
        <v>12</v>
      </c>
      <c r="E3907" s="1" t="s">
        <v>13</v>
      </c>
      <c r="F3907" s="1">
        <v>7247.73</v>
      </c>
      <c r="G3907" s="1" t="s">
        <v>94</v>
      </c>
      <c r="H3907" s="2">
        <v>46059</v>
      </c>
      <c r="I3907" s="1" t="s">
        <v>28</v>
      </c>
      <c r="J3907" s="1">
        <v>26.8</v>
      </c>
      <c r="K3907" s="1">
        <f>COUNTIF(A:A,bank_processed_transactions[[#This Row],[transaction_id]])</f>
        <v>1</v>
      </c>
    </row>
    <row r="3908" spans="1:11" x14ac:dyDescent="0.3">
      <c r="A3908" s="1" t="s">
        <v>2146</v>
      </c>
      <c r="B3908" s="2">
        <v>46042</v>
      </c>
      <c r="C3908" s="1" t="s">
        <v>109</v>
      </c>
      <c r="D3908" s="1" t="s">
        <v>35</v>
      </c>
      <c r="E3908" s="1" t="s">
        <v>27</v>
      </c>
      <c r="F3908" s="1">
        <v>10260.07</v>
      </c>
      <c r="G3908" s="1" t="s">
        <v>14</v>
      </c>
      <c r="H3908" s="2">
        <v>46042</v>
      </c>
      <c r="I3908" s="1" t="s">
        <v>22</v>
      </c>
      <c r="J3908" s="1">
        <v>22.5</v>
      </c>
      <c r="K3908" s="1">
        <f>COUNTIF(A:A,bank_processed_transactions[[#This Row],[transaction_id]])</f>
        <v>1</v>
      </c>
    </row>
    <row r="3909" spans="1:11" x14ac:dyDescent="0.3">
      <c r="A3909" s="1" t="s">
        <v>1242</v>
      </c>
      <c r="B3909" s="2">
        <v>46028</v>
      </c>
      <c r="C3909" s="1" t="s">
        <v>1243</v>
      </c>
      <c r="D3909" s="1" t="s">
        <v>35</v>
      </c>
      <c r="E3909" s="1" t="s">
        <v>21</v>
      </c>
      <c r="F3909" s="1">
        <v>3135.37</v>
      </c>
      <c r="G3909" s="1" t="s">
        <v>14</v>
      </c>
      <c r="H3909" s="2">
        <v>46028</v>
      </c>
      <c r="I3909" s="1" t="s">
        <v>15</v>
      </c>
      <c r="J3909" s="1">
        <v>56.2</v>
      </c>
      <c r="K3909" s="1">
        <f>COUNTIF(A:A,bank_processed_transactions[[#This Row],[transaction_id]])</f>
        <v>1</v>
      </c>
    </row>
    <row r="3910" spans="1:11" x14ac:dyDescent="0.3">
      <c r="A3910" s="1" t="s">
        <v>653</v>
      </c>
      <c r="B3910" s="2">
        <v>46049</v>
      </c>
      <c r="C3910" s="1" t="s">
        <v>654</v>
      </c>
      <c r="D3910" s="1" t="s">
        <v>12</v>
      </c>
      <c r="E3910" s="1" t="s">
        <v>27</v>
      </c>
      <c r="F3910" s="1">
        <v>29881.71</v>
      </c>
      <c r="G3910" s="1" t="s">
        <v>14</v>
      </c>
      <c r="H3910" s="2">
        <v>46050</v>
      </c>
      <c r="I3910" s="1" t="s">
        <v>22</v>
      </c>
      <c r="J3910" s="1">
        <v>25.5</v>
      </c>
      <c r="K3910" s="1">
        <f>COUNTIF(A:A,bank_processed_transactions[[#This Row],[transaction_id]])</f>
        <v>1</v>
      </c>
    </row>
    <row r="3911" spans="1:11" x14ac:dyDescent="0.3">
      <c r="A3911" s="1" t="s">
        <v>4741</v>
      </c>
      <c r="B3911" s="2">
        <v>46068</v>
      </c>
      <c r="C3911" s="1" t="s">
        <v>652</v>
      </c>
      <c r="D3911" s="1" t="s">
        <v>12</v>
      </c>
      <c r="E3911" s="1" t="s">
        <v>55</v>
      </c>
      <c r="F3911" s="1">
        <v>7734.75</v>
      </c>
      <c r="G3911" s="1" t="s">
        <v>14</v>
      </c>
      <c r="H3911" s="2">
        <v>46071</v>
      </c>
      <c r="I3911" s="1" t="s">
        <v>15</v>
      </c>
      <c r="J3911" s="1">
        <v>78.099999999999994</v>
      </c>
      <c r="K3911" s="1">
        <f>COUNTIF(A:A,bank_processed_transactions[[#This Row],[transaction_id]])</f>
        <v>1</v>
      </c>
    </row>
    <row r="3912" spans="1:11" x14ac:dyDescent="0.3">
      <c r="A3912" s="1" t="s">
        <v>2264</v>
      </c>
      <c r="B3912" s="2">
        <v>46090</v>
      </c>
      <c r="C3912" s="1" t="s">
        <v>1486</v>
      </c>
      <c r="D3912" s="1" t="s">
        <v>66</v>
      </c>
      <c r="E3912" s="1" t="s">
        <v>55</v>
      </c>
      <c r="F3912" s="1">
        <v>2185.41</v>
      </c>
      <c r="G3912" s="1" t="s">
        <v>14</v>
      </c>
      <c r="H3912" s="2">
        <v>46093</v>
      </c>
      <c r="I3912" s="1" t="s">
        <v>15</v>
      </c>
      <c r="J3912" s="1">
        <v>62.4</v>
      </c>
      <c r="K3912" s="1">
        <f>COUNTIF(A:A,bank_processed_transactions[[#This Row],[transaction_id]])</f>
        <v>1</v>
      </c>
    </row>
    <row r="3913" spans="1:11" x14ac:dyDescent="0.3">
      <c r="A3913" s="1" t="s">
        <v>77</v>
      </c>
      <c r="B3913" s="2">
        <v>46073</v>
      </c>
      <c r="C3913" s="1" t="s">
        <v>78</v>
      </c>
      <c r="D3913" s="1" t="s">
        <v>46</v>
      </c>
      <c r="E3913" s="1" t="s">
        <v>27</v>
      </c>
      <c r="F3913" s="1">
        <v>18960.16</v>
      </c>
      <c r="G3913" s="1" t="s">
        <v>14</v>
      </c>
      <c r="H3913" s="2">
        <v>46075</v>
      </c>
      <c r="I3913" s="1" t="s">
        <v>15</v>
      </c>
      <c r="J3913" s="1">
        <v>52.3</v>
      </c>
      <c r="K3913" s="1">
        <f>COUNTIF(A:A,bank_processed_transactions[[#This Row],[transaction_id]])</f>
        <v>1</v>
      </c>
    </row>
    <row r="3914" spans="1:11" x14ac:dyDescent="0.3">
      <c r="A3914" s="1" t="s">
        <v>2977</v>
      </c>
      <c r="B3914" s="2">
        <v>46107</v>
      </c>
      <c r="C3914" s="1" t="s">
        <v>2978</v>
      </c>
      <c r="D3914" s="1" t="s">
        <v>35</v>
      </c>
      <c r="E3914" s="1" t="s">
        <v>27</v>
      </c>
      <c r="F3914" s="1">
        <v>1135.0999999999999</v>
      </c>
      <c r="G3914" s="1" t="s">
        <v>14</v>
      </c>
      <c r="H3914" s="2">
        <v>46107</v>
      </c>
      <c r="I3914" s="1" t="s">
        <v>22</v>
      </c>
      <c r="J3914" s="1">
        <v>53.5</v>
      </c>
      <c r="K3914" s="1">
        <f>COUNTIF(A:A,bank_processed_transactions[[#This Row],[transaction_id]])</f>
        <v>1</v>
      </c>
    </row>
    <row r="3915" spans="1:11" x14ac:dyDescent="0.3">
      <c r="A3915" s="1" t="s">
        <v>3463</v>
      </c>
      <c r="B3915" s="2">
        <v>46051</v>
      </c>
      <c r="C3915" s="1" t="s">
        <v>1316</v>
      </c>
      <c r="D3915" s="1" t="s">
        <v>12</v>
      </c>
      <c r="E3915" s="1" t="s">
        <v>13</v>
      </c>
      <c r="F3915" s="1">
        <v>4047.38</v>
      </c>
      <c r="G3915" s="1" t="s">
        <v>14</v>
      </c>
      <c r="H3915" s="2">
        <v>46052</v>
      </c>
      <c r="I3915" s="1" t="s">
        <v>28</v>
      </c>
      <c r="J3915" s="1">
        <v>16.100000000000001</v>
      </c>
      <c r="K3915" s="1">
        <f>COUNTIF(A:A,bank_processed_transactions[[#This Row],[transaction_id]])</f>
        <v>1</v>
      </c>
    </row>
    <row r="3916" spans="1:11" x14ac:dyDescent="0.3">
      <c r="A3916" s="1" t="s">
        <v>820</v>
      </c>
      <c r="B3916" s="2">
        <v>46094</v>
      </c>
      <c r="C3916" s="1" t="s">
        <v>613</v>
      </c>
      <c r="D3916" s="1" t="s">
        <v>18</v>
      </c>
      <c r="E3916" s="1" t="s">
        <v>13</v>
      </c>
      <c r="F3916" s="1">
        <v>19729.86</v>
      </c>
      <c r="G3916" s="1" t="s">
        <v>14</v>
      </c>
      <c r="H3916" s="2">
        <v>46096</v>
      </c>
      <c r="I3916" s="1" t="s">
        <v>15</v>
      </c>
      <c r="J3916" s="1">
        <v>59.3</v>
      </c>
      <c r="K3916" s="1">
        <f>COUNTIF(A:A,bank_processed_transactions[[#This Row],[transaction_id]])</f>
        <v>1</v>
      </c>
    </row>
    <row r="3917" spans="1:11" x14ac:dyDescent="0.3">
      <c r="A3917" s="1" t="s">
        <v>4466</v>
      </c>
      <c r="B3917" s="2">
        <v>46092</v>
      </c>
      <c r="C3917" s="1" t="s">
        <v>2465</v>
      </c>
      <c r="D3917" s="1" t="s">
        <v>35</v>
      </c>
      <c r="E3917" s="1" t="s">
        <v>21</v>
      </c>
      <c r="F3917" s="1">
        <v>3224.17</v>
      </c>
      <c r="G3917" s="1" t="s">
        <v>14</v>
      </c>
      <c r="H3917" s="2">
        <v>46093</v>
      </c>
      <c r="I3917" s="1" t="s">
        <v>15</v>
      </c>
      <c r="J3917" s="1">
        <v>18.3</v>
      </c>
      <c r="K3917" s="1">
        <f>COUNTIF(A:A,bank_processed_transactions[[#This Row],[transaction_id]])</f>
        <v>1</v>
      </c>
    </row>
    <row r="3918" spans="1:11" x14ac:dyDescent="0.3">
      <c r="A3918" s="1" t="s">
        <v>2424</v>
      </c>
      <c r="B3918" s="2">
        <v>46067</v>
      </c>
      <c r="C3918" s="1" t="s">
        <v>1015</v>
      </c>
      <c r="D3918" s="1" t="s">
        <v>35</v>
      </c>
      <c r="E3918" s="1" t="s">
        <v>13</v>
      </c>
      <c r="F3918" s="1">
        <v>29754.75</v>
      </c>
      <c r="G3918" s="1" t="s">
        <v>94</v>
      </c>
      <c r="H3918" s="2">
        <v>46068</v>
      </c>
      <c r="I3918" s="1" t="s">
        <v>22</v>
      </c>
      <c r="J3918" s="1">
        <v>48.3</v>
      </c>
      <c r="K3918" s="1">
        <f>COUNTIF(A:A,bank_processed_transactions[[#This Row],[transaction_id]])</f>
        <v>1</v>
      </c>
    </row>
    <row r="3919" spans="1:11" x14ac:dyDescent="0.3">
      <c r="A3919" s="1" t="s">
        <v>2234</v>
      </c>
      <c r="B3919" s="2">
        <v>46047</v>
      </c>
      <c r="C3919" s="1" t="s">
        <v>1077</v>
      </c>
      <c r="D3919" s="1" t="s">
        <v>12</v>
      </c>
      <c r="E3919" s="1" t="s">
        <v>21</v>
      </c>
      <c r="F3919" s="1">
        <v>15204.55</v>
      </c>
      <c r="G3919" s="1" t="s">
        <v>94</v>
      </c>
      <c r="H3919" s="2">
        <v>46052</v>
      </c>
      <c r="I3919" s="1" t="s">
        <v>22</v>
      </c>
      <c r="J3919" s="1">
        <v>28.2</v>
      </c>
      <c r="K3919" s="1">
        <f>COUNTIF(A:A,bank_processed_transactions[[#This Row],[transaction_id]])</f>
        <v>1</v>
      </c>
    </row>
    <row r="3920" spans="1:11" x14ac:dyDescent="0.3">
      <c r="A3920" s="1" t="s">
        <v>4938</v>
      </c>
      <c r="B3920" s="2">
        <v>46105</v>
      </c>
      <c r="C3920" s="1" t="s">
        <v>436</v>
      </c>
      <c r="D3920" s="1" t="s">
        <v>66</v>
      </c>
      <c r="E3920" s="1" t="s">
        <v>27</v>
      </c>
      <c r="F3920" s="1">
        <v>1494.57</v>
      </c>
      <c r="G3920" s="1" t="s">
        <v>14</v>
      </c>
      <c r="H3920" s="2">
        <v>46105</v>
      </c>
      <c r="I3920" s="1" t="s">
        <v>22</v>
      </c>
      <c r="J3920" s="1">
        <v>10.199999999999999</v>
      </c>
      <c r="K3920" s="1">
        <f>COUNTIF(A:A,bank_processed_transactions[[#This Row],[transaction_id]])</f>
        <v>1</v>
      </c>
    </row>
    <row r="3921" spans="1:11" x14ac:dyDescent="0.3">
      <c r="A3921" s="1" t="s">
        <v>3922</v>
      </c>
      <c r="B3921" s="2">
        <v>46032</v>
      </c>
      <c r="C3921" s="1" t="s">
        <v>397</v>
      </c>
      <c r="D3921" s="1" t="s">
        <v>18</v>
      </c>
      <c r="E3921" s="1" t="s">
        <v>21</v>
      </c>
      <c r="F3921" s="1">
        <v>13438.52</v>
      </c>
      <c r="G3921" s="1" t="s">
        <v>14</v>
      </c>
      <c r="H3921" s="2">
        <v>46033</v>
      </c>
      <c r="I3921" s="1" t="s">
        <v>15</v>
      </c>
      <c r="J3921" s="1">
        <v>11.9</v>
      </c>
      <c r="K3921" s="1">
        <f>COUNTIF(A:A,bank_processed_transactions[[#This Row],[transaction_id]])</f>
        <v>1</v>
      </c>
    </row>
    <row r="3922" spans="1:11" x14ac:dyDescent="0.3">
      <c r="A3922" s="1" t="s">
        <v>3905</v>
      </c>
      <c r="B3922" s="2">
        <v>46051</v>
      </c>
      <c r="C3922" s="1" t="s">
        <v>512</v>
      </c>
      <c r="D3922" s="1" t="s">
        <v>35</v>
      </c>
      <c r="E3922" s="1" t="s">
        <v>21</v>
      </c>
      <c r="F3922" s="1">
        <v>16303.8</v>
      </c>
      <c r="G3922" s="1" t="s">
        <v>14</v>
      </c>
      <c r="H3922" s="2">
        <v>46052</v>
      </c>
      <c r="I3922" s="1" t="s">
        <v>22</v>
      </c>
      <c r="J3922" s="1">
        <v>24.9</v>
      </c>
      <c r="K3922" s="1">
        <f>COUNTIF(A:A,bank_processed_transactions[[#This Row],[transaction_id]])</f>
        <v>1</v>
      </c>
    </row>
    <row r="3923" spans="1:11" x14ac:dyDescent="0.3">
      <c r="A3923" s="1" t="s">
        <v>4335</v>
      </c>
      <c r="B3923" s="2">
        <v>46070</v>
      </c>
      <c r="C3923" s="1" t="s">
        <v>306</v>
      </c>
      <c r="D3923" s="1" t="s">
        <v>18</v>
      </c>
      <c r="E3923" s="1" t="s">
        <v>21</v>
      </c>
      <c r="F3923" s="1">
        <v>4579.96</v>
      </c>
      <c r="G3923" s="1" t="s">
        <v>14</v>
      </c>
      <c r="H3923" s="2">
        <v>46073</v>
      </c>
      <c r="I3923" s="1" t="s">
        <v>22</v>
      </c>
      <c r="J3923" s="1">
        <v>31.6</v>
      </c>
      <c r="K3923" s="1">
        <f>COUNTIF(A:A,bank_processed_transactions[[#This Row],[transaction_id]])</f>
        <v>1</v>
      </c>
    </row>
    <row r="3924" spans="1:11" x14ac:dyDescent="0.3">
      <c r="A3924" s="1" t="s">
        <v>4960</v>
      </c>
      <c r="B3924" s="2">
        <v>46080</v>
      </c>
      <c r="C3924" s="1" t="s">
        <v>605</v>
      </c>
      <c r="D3924" s="1" t="s">
        <v>12</v>
      </c>
      <c r="E3924" s="1" t="s">
        <v>13</v>
      </c>
      <c r="F3924" s="1">
        <v>1001.46</v>
      </c>
      <c r="G3924" s="1" t="s">
        <v>14</v>
      </c>
      <c r="H3924" s="2">
        <v>46080</v>
      </c>
      <c r="I3924" s="1" t="s">
        <v>28</v>
      </c>
      <c r="J3924" s="1">
        <v>2.7</v>
      </c>
      <c r="K3924" s="1">
        <f>COUNTIF(A:A,bank_processed_transactions[[#This Row],[transaction_id]])</f>
        <v>1</v>
      </c>
    </row>
    <row r="3925" spans="1:11" x14ac:dyDescent="0.3">
      <c r="A3925" s="1" t="s">
        <v>4339</v>
      </c>
      <c r="B3925" s="2">
        <v>46031</v>
      </c>
      <c r="C3925" s="1" t="s">
        <v>1223</v>
      </c>
      <c r="D3925" s="1" t="s">
        <v>46</v>
      </c>
      <c r="E3925" s="1" t="s">
        <v>21</v>
      </c>
      <c r="F3925" s="1">
        <v>30059.01</v>
      </c>
      <c r="G3925" s="1" t="s">
        <v>14</v>
      </c>
      <c r="H3925" s="2">
        <v>46033</v>
      </c>
      <c r="I3925" s="1" t="s">
        <v>28</v>
      </c>
      <c r="J3925" s="1">
        <v>24.6</v>
      </c>
      <c r="K3925" s="1">
        <f>COUNTIF(A:A,bank_processed_transactions[[#This Row],[transaction_id]])</f>
        <v>1</v>
      </c>
    </row>
    <row r="3926" spans="1:11" x14ac:dyDescent="0.3">
      <c r="A3926" s="1" t="s">
        <v>3982</v>
      </c>
      <c r="B3926" s="2">
        <v>46059</v>
      </c>
      <c r="C3926" s="1" t="s">
        <v>1025</v>
      </c>
      <c r="D3926" s="1" t="s">
        <v>18</v>
      </c>
      <c r="E3926" s="1" t="s">
        <v>13</v>
      </c>
      <c r="F3926" s="1">
        <v>4372.2</v>
      </c>
      <c r="G3926" s="1" t="s">
        <v>14</v>
      </c>
      <c r="H3926" s="2">
        <v>46061</v>
      </c>
      <c r="I3926" s="1" t="s">
        <v>22</v>
      </c>
      <c r="J3926" s="1">
        <v>31.4</v>
      </c>
      <c r="K3926" s="1">
        <f>COUNTIF(A:A,bank_processed_transactions[[#This Row],[transaction_id]])</f>
        <v>1</v>
      </c>
    </row>
    <row r="3927" spans="1:11" x14ac:dyDescent="0.3">
      <c r="A3927" s="1" t="s">
        <v>3219</v>
      </c>
      <c r="B3927" s="2">
        <v>46044</v>
      </c>
      <c r="C3927" s="1" t="s">
        <v>550</v>
      </c>
      <c r="D3927" s="1" t="s">
        <v>18</v>
      </c>
      <c r="E3927" s="1" t="s">
        <v>13</v>
      </c>
      <c r="F3927" s="1">
        <v>1433.2</v>
      </c>
      <c r="G3927" s="1" t="s">
        <v>14</v>
      </c>
      <c r="H3927" s="2">
        <v>46047</v>
      </c>
      <c r="I3927" s="1" t="s">
        <v>15</v>
      </c>
      <c r="J3927" s="1">
        <v>24.1</v>
      </c>
      <c r="K3927" s="1">
        <f>COUNTIF(A:A,bank_processed_transactions[[#This Row],[transaction_id]])</f>
        <v>1</v>
      </c>
    </row>
    <row r="3928" spans="1:11" x14ac:dyDescent="0.3">
      <c r="A3928" s="1" t="s">
        <v>4260</v>
      </c>
      <c r="B3928" s="2">
        <v>46061</v>
      </c>
      <c r="C3928" s="1" t="s">
        <v>1178</v>
      </c>
      <c r="D3928" s="1" t="s">
        <v>35</v>
      </c>
      <c r="E3928" s="1" t="s">
        <v>21</v>
      </c>
      <c r="F3928" s="1">
        <v>20764.259999999998</v>
      </c>
      <c r="G3928" s="1" t="s">
        <v>14</v>
      </c>
      <c r="H3928" s="2">
        <v>46064</v>
      </c>
      <c r="I3928" s="1" t="s">
        <v>15</v>
      </c>
      <c r="J3928" s="1">
        <v>4.0999999999999996</v>
      </c>
      <c r="K3928" s="1">
        <f>COUNTIF(A:A,bank_processed_transactions[[#This Row],[transaction_id]])</f>
        <v>1</v>
      </c>
    </row>
    <row r="3929" spans="1:11" x14ac:dyDescent="0.3">
      <c r="A3929" s="1" t="s">
        <v>2868</v>
      </c>
      <c r="B3929" s="2">
        <v>46095</v>
      </c>
      <c r="C3929" s="1" t="s">
        <v>1175</v>
      </c>
      <c r="D3929" s="1" t="s">
        <v>35</v>
      </c>
      <c r="E3929" s="1" t="s">
        <v>13</v>
      </c>
      <c r="F3929" s="1">
        <v>12598.67</v>
      </c>
      <c r="G3929" s="1" t="s">
        <v>14</v>
      </c>
      <c r="H3929" s="2">
        <v>46095</v>
      </c>
      <c r="I3929" s="1" t="s">
        <v>15</v>
      </c>
      <c r="J3929" s="1">
        <v>43</v>
      </c>
      <c r="K3929" s="1">
        <f>COUNTIF(A:A,bank_processed_transactions[[#This Row],[transaction_id]])</f>
        <v>1</v>
      </c>
    </row>
    <row r="3930" spans="1:11" x14ac:dyDescent="0.3">
      <c r="A3930" s="1" t="s">
        <v>3228</v>
      </c>
      <c r="B3930" s="2">
        <v>46070</v>
      </c>
      <c r="C3930" s="1" t="s">
        <v>1110</v>
      </c>
      <c r="D3930" s="1" t="s">
        <v>18</v>
      </c>
      <c r="E3930" s="1" t="s">
        <v>27</v>
      </c>
      <c r="F3930" s="1">
        <v>1143.27</v>
      </c>
      <c r="G3930" s="1" t="s">
        <v>14</v>
      </c>
      <c r="H3930" s="2">
        <v>46070</v>
      </c>
      <c r="I3930" s="1" t="s">
        <v>22</v>
      </c>
      <c r="J3930" s="1">
        <v>41</v>
      </c>
      <c r="K3930" s="1">
        <f>COUNTIF(A:A,bank_processed_transactions[[#This Row],[transaction_id]])</f>
        <v>1</v>
      </c>
    </row>
    <row r="3931" spans="1:11" x14ac:dyDescent="0.3">
      <c r="A3931" s="1" t="s">
        <v>1761</v>
      </c>
      <c r="B3931" s="2">
        <v>46098</v>
      </c>
      <c r="C3931" s="1" t="s">
        <v>1720</v>
      </c>
      <c r="D3931" s="1" t="s">
        <v>35</v>
      </c>
      <c r="E3931" s="1" t="s">
        <v>27</v>
      </c>
      <c r="F3931" s="1">
        <v>1279.8800000000001</v>
      </c>
      <c r="G3931" s="1" t="s">
        <v>14</v>
      </c>
      <c r="H3931" s="2">
        <v>46101</v>
      </c>
      <c r="I3931" s="1" t="s">
        <v>15</v>
      </c>
      <c r="J3931" s="1">
        <v>36.299999999999997</v>
      </c>
      <c r="K3931" s="1">
        <f>COUNTIF(A:A,bank_processed_transactions[[#This Row],[transaction_id]])</f>
        <v>1</v>
      </c>
    </row>
    <row r="3932" spans="1:11" x14ac:dyDescent="0.3">
      <c r="A3932" s="1" t="s">
        <v>2092</v>
      </c>
      <c r="B3932" s="2">
        <v>46077</v>
      </c>
      <c r="C3932" s="1" t="s">
        <v>1085</v>
      </c>
      <c r="D3932" s="1" t="s">
        <v>12</v>
      </c>
      <c r="E3932" s="1" t="s">
        <v>21</v>
      </c>
      <c r="F3932" s="1">
        <v>7216.73</v>
      </c>
      <c r="G3932" s="1" t="s">
        <v>14</v>
      </c>
      <c r="H3932" s="2">
        <v>46080</v>
      </c>
      <c r="I3932" s="1" t="s">
        <v>22</v>
      </c>
      <c r="J3932" s="1">
        <v>25</v>
      </c>
      <c r="K3932" s="1">
        <f>COUNTIF(A:A,bank_processed_transactions[[#This Row],[transaction_id]])</f>
        <v>1</v>
      </c>
    </row>
    <row r="3933" spans="1:11" x14ac:dyDescent="0.3">
      <c r="A3933" s="1" t="s">
        <v>435</v>
      </c>
      <c r="B3933" s="2">
        <v>46035</v>
      </c>
      <c r="C3933" s="1" t="s">
        <v>436</v>
      </c>
      <c r="D3933" s="1" t="s">
        <v>66</v>
      </c>
      <c r="E3933" s="1" t="s">
        <v>13</v>
      </c>
      <c r="F3933" s="1">
        <v>4950.84</v>
      </c>
      <c r="G3933" s="1" t="s">
        <v>14</v>
      </c>
      <c r="H3933" s="2">
        <v>46035</v>
      </c>
      <c r="I3933" s="1" t="s">
        <v>15</v>
      </c>
      <c r="J3933" s="1">
        <v>71.3</v>
      </c>
      <c r="K3933" s="1">
        <f>COUNTIF(A:A,bank_processed_transactions[[#This Row],[transaction_id]])</f>
        <v>1</v>
      </c>
    </row>
    <row r="3934" spans="1:11" x14ac:dyDescent="0.3">
      <c r="A3934" s="1" t="s">
        <v>2757</v>
      </c>
      <c r="B3934" s="2">
        <v>46112</v>
      </c>
      <c r="C3934" s="1" t="s">
        <v>474</v>
      </c>
      <c r="D3934" s="1" t="s">
        <v>18</v>
      </c>
      <c r="E3934" s="1" t="s">
        <v>13</v>
      </c>
      <c r="F3934" s="1">
        <v>4338.28</v>
      </c>
      <c r="G3934" s="1" t="s">
        <v>14</v>
      </c>
      <c r="H3934" s="2">
        <v>46114</v>
      </c>
      <c r="I3934" s="1" t="s">
        <v>15</v>
      </c>
      <c r="J3934" s="1">
        <v>99</v>
      </c>
      <c r="K3934" s="1">
        <f>COUNTIF(A:A,bank_processed_transactions[[#This Row],[transaction_id]])</f>
        <v>1</v>
      </c>
    </row>
    <row r="3935" spans="1:11" x14ac:dyDescent="0.3">
      <c r="A3935" s="1" t="s">
        <v>2715</v>
      </c>
      <c r="B3935" s="2">
        <v>46046</v>
      </c>
      <c r="C3935" s="1" t="s">
        <v>928</v>
      </c>
      <c r="D3935" s="1" t="s">
        <v>35</v>
      </c>
      <c r="E3935" s="1" t="s">
        <v>55</v>
      </c>
      <c r="F3935" s="1">
        <v>2344.84</v>
      </c>
      <c r="G3935" s="1" t="s">
        <v>94</v>
      </c>
      <c r="H3935" s="2">
        <v>46049</v>
      </c>
      <c r="I3935" s="1" t="s">
        <v>22</v>
      </c>
      <c r="J3935" s="1">
        <v>27.7</v>
      </c>
      <c r="K3935" s="1">
        <f>COUNTIF(A:A,bank_processed_transactions[[#This Row],[transaction_id]])</f>
        <v>1</v>
      </c>
    </row>
    <row r="3936" spans="1:11" x14ac:dyDescent="0.3">
      <c r="A3936" s="1" t="s">
        <v>3541</v>
      </c>
      <c r="B3936" s="2">
        <v>46034</v>
      </c>
      <c r="C3936" s="1" t="s">
        <v>2714</v>
      </c>
      <c r="D3936" s="1" t="s">
        <v>35</v>
      </c>
      <c r="E3936" s="1" t="s">
        <v>27</v>
      </c>
      <c r="F3936" s="1">
        <v>1250.03</v>
      </c>
      <c r="G3936" s="1" t="s">
        <v>14</v>
      </c>
      <c r="H3936" s="2">
        <v>46035</v>
      </c>
      <c r="I3936" s="1" t="s">
        <v>15</v>
      </c>
      <c r="J3936" s="1">
        <v>55</v>
      </c>
      <c r="K3936" s="1">
        <f>COUNTIF(A:A,bank_processed_transactions[[#This Row],[transaction_id]])</f>
        <v>1</v>
      </c>
    </row>
    <row r="3937" spans="1:11" x14ac:dyDescent="0.3">
      <c r="A3937" s="1" t="s">
        <v>3337</v>
      </c>
      <c r="B3937" s="2">
        <v>46062</v>
      </c>
      <c r="C3937" s="1" t="s">
        <v>1097</v>
      </c>
      <c r="D3937" s="1" t="s">
        <v>12</v>
      </c>
      <c r="E3937" s="1" t="s">
        <v>27</v>
      </c>
      <c r="F3937" s="1">
        <v>1410.59</v>
      </c>
      <c r="G3937" s="1" t="s">
        <v>14</v>
      </c>
      <c r="H3937" s="2">
        <v>46065</v>
      </c>
      <c r="I3937" s="1" t="s">
        <v>15</v>
      </c>
      <c r="J3937" s="1">
        <v>19</v>
      </c>
      <c r="K3937" s="1">
        <f>COUNTIF(A:A,bank_processed_transactions[[#This Row],[transaction_id]])</f>
        <v>1</v>
      </c>
    </row>
    <row r="3938" spans="1:11" x14ac:dyDescent="0.3">
      <c r="A3938" s="1" t="s">
        <v>221</v>
      </c>
      <c r="B3938" s="2">
        <v>46060</v>
      </c>
      <c r="C3938" s="1" t="s">
        <v>153</v>
      </c>
      <c r="D3938" s="1" t="s">
        <v>12</v>
      </c>
      <c r="E3938" s="1" t="s">
        <v>13</v>
      </c>
      <c r="F3938" s="1">
        <v>10343.77</v>
      </c>
      <c r="G3938" s="1" t="s">
        <v>94</v>
      </c>
      <c r="H3938" s="2">
        <v>46062</v>
      </c>
      <c r="I3938" s="1" t="s">
        <v>15</v>
      </c>
      <c r="J3938" s="1">
        <v>60.6</v>
      </c>
      <c r="K3938" s="1">
        <f>COUNTIF(A:A,bank_processed_transactions[[#This Row],[transaction_id]])</f>
        <v>1</v>
      </c>
    </row>
    <row r="3939" spans="1:11" x14ac:dyDescent="0.3">
      <c r="A3939" s="1" t="s">
        <v>2942</v>
      </c>
      <c r="B3939" s="2">
        <v>46050</v>
      </c>
      <c r="C3939" s="1" t="s">
        <v>202</v>
      </c>
      <c r="D3939" s="1" t="s">
        <v>12</v>
      </c>
      <c r="E3939" s="1" t="s">
        <v>27</v>
      </c>
      <c r="F3939" s="1">
        <v>735.06</v>
      </c>
      <c r="G3939" s="1" t="s">
        <v>14</v>
      </c>
      <c r="H3939" s="2">
        <v>46053</v>
      </c>
      <c r="I3939" s="1" t="s">
        <v>15</v>
      </c>
      <c r="J3939" s="1">
        <v>48.2</v>
      </c>
      <c r="K3939" s="1">
        <f>COUNTIF(A:A,bank_processed_transactions[[#This Row],[transaction_id]])</f>
        <v>1</v>
      </c>
    </row>
    <row r="3940" spans="1:11" x14ac:dyDescent="0.3">
      <c r="A3940" s="1" t="s">
        <v>2565</v>
      </c>
      <c r="B3940" s="2">
        <v>46049</v>
      </c>
      <c r="C3940" s="1" t="s">
        <v>744</v>
      </c>
      <c r="D3940" s="1" t="s">
        <v>12</v>
      </c>
      <c r="E3940" s="1" t="s">
        <v>13</v>
      </c>
      <c r="F3940" s="1">
        <v>10637.03</v>
      </c>
      <c r="G3940" s="1" t="s">
        <v>14</v>
      </c>
      <c r="H3940" s="2">
        <v>46049</v>
      </c>
      <c r="I3940" s="1" t="s">
        <v>15</v>
      </c>
      <c r="J3940" s="1">
        <v>20.399999999999999</v>
      </c>
      <c r="K3940" s="1">
        <f>COUNTIF(A:A,bank_processed_transactions[[#This Row],[transaction_id]])</f>
        <v>1</v>
      </c>
    </row>
    <row r="3941" spans="1:11" x14ac:dyDescent="0.3">
      <c r="A3941" s="1" t="s">
        <v>4227</v>
      </c>
      <c r="B3941" s="2">
        <v>46065</v>
      </c>
      <c r="C3941" s="1" t="s">
        <v>337</v>
      </c>
      <c r="D3941" s="1" t="s">
        <v>12</v>
      </c>
      <c r="E3941" s="1" t="s">
        <v>21</v>
      </c>
      <c r="F3941" s="1">
        <v>2509.94</v>
      </c>
      <c r="G3941" s="1" t="s">
        <v>14</v>
      </c>
      <c r="H3941" s="2">
        <v>46067</v>
      </c>
      <c r="I3941" s="1" t="s">
        <v>22</v>
      </c>
      <c r="J3941" s="1">
        <v>19.2</v>
      </c>
      <c r="K3941" s="1">
        <f>COUNTIF(A:A,bank_processed_transactions[[#This Row],[transaction_id]])</f>
        <v>1</v>
      </c>
    </row>
    <row r="3942" spans="1:11" x14ac:dyDescent="0.3">
      <c r="A3942" s="1" t="s">
        <v>3392</v>
      </c>
      <c r="B3942" s="2">
        <v>46050</v>
      </c>
      <c r="C3942" s="1" t="s">
        <v>529</v>
      </c>
      <c r="D3942" s="1" t="s">
        <v>66</v>
      </c>
      <c r="E3942" s="1" t="s">
        <v>21</v>
      </c>
      <c r="F3942" s="1">
        <v>6774.97</v>
      </c>
      <c r="G3942" s="1" t="s">
        <v>14</v>
      </c>
      <c r="H3942" s="2">
        <v>46052</v>
      </c>
      <c r="I3942" s="1" t="s">
        <v>15</v>
      </c>
      <c r="J3942" s="1">
        <v>22.9</v>
      </c>
      <c r="K3942" s="1">
        <f>COUNTIF(A:A,bank_processed_transactions[[#This Row],[transaction_id]])</f>
        <v>1</v>
      </c>
    </row>
    <row r="3943" spans="1:11" x14ac:dyDescent="0.3">
      <c r="A3943" s="1" t="s">
        <v>4010</v>
      </c>
      <c r="B3943" s="2">
        <v>46066</v>
      </c>
      <c r="C3943" s="1" t="s">
        <v>746</v>
      </c>
      <c r="D3943" s="1" t="s">
        <v>12</v>
      </c>
      <c r="E3943" s="1" t="s">
        <v>13</v>
      </c>
      <c r="F3943" s="1">
        <v>4461.7</v>
      </c>
      <c r="G3943" s="1" t="s">
        <v>14</v>
      </c>
      <c r="H3943" s="2">
        <v>46069</v>
      </c>
      <c r="I3943" s="1" t="s">
        <v>22</v>
      </c>
      <c r="J3943" s="1">
        <v>54.2</v>
      </c>
      <c r="K3943" s="1">
        <f>COUNTIF(A:A,bank_processed_transactions[[#This Row],[transaction_id]])</f>
        <v>1</v>
      </c>
    </row>
    <row r="3944" spans="1:11" x14ac:dyDescent="0.3">
      <c r="A3944" s="1" t="s">
        <v>3771</v>
      </c>
      <c r="B3944" s="2">
        <v>46026</v>
      </c>
      <c r="C3944" s="1" t="s">
        <v>1241</v>
      </c>
      <c r="D3944" s="1" t="s">
        <v>12</v>
      </c>
      <c r="E3944" s="1" t="s">
        <v>27</v>
      </c>
      <c r="F3944" s="1">
        <v>4354.41</v>
      </c>
      <c r="G3944" s="1" t="s">
        <v>14</v>
      </c>
      <c r="H3944" s="2">
        <v>46028</v>
      </c>
      <c r="I3944" s="1" t="s">
        <v>15</v>
      </c>
      <c r="J3944" s="1">
        <v>47.5</v>
      </c>
      <c r="K3944" s="1">
        <f>COUNTIF(A:A,bank_processed_transactions[[#This Row],[transaction_id]])</f>
        <v>1</v>
      </c>
    </row>
    <row r="3945" spans="1:11" x14ac:dyDescent="0.3">
      <c r="A3945" s="1" t="s">
        <v>3155</v>
      </c>
      <c r="B3945" s="2">
        <v>46111</v>
      </c>
      <c r="C3945" s="1" t="s">
        <v>861</v>
      </c>
      <c r="D3945" s="1" t="s">
        <v>66</v>
      </c>
      <c r="E3945" s="1" t="s">
        <v>21</v>
      </c>
      <c r="F3945" s="1">
        <v>419.42</v>
      </c>
      <c r="G3945" s="1" t="s">
        <v>94</v>
      </c>
      <c r="H3945" s="2">
        <v>46112</v>
      </c>
      <c r="I3945" s="1" t="s">
        <v>22</v>
      </c>
      <c r="J3945" s="1">
        <v>7.3</v>
      </c>
      <c r="K3945" s="1">
        <f>COUNTIF(A:A,bank_processed_transactions[[#This Row],[transaction_id]])</f>
        <v>1</v>
      </c>
    </row>
    <row r="3946" spans="1:11" x14ac:dyDescent="0.3">
      <c r="A3946" s="1" t="s">
        <v>3026</v>
      </c>
      <c r="B3946" s="2">
        <v>46072</v>
      </c>
      <c r="C3946" s="1" t="s">
        <v>2095</v>
      </c>
      <c r="D3946" s="1" t="s">
        <v>66</v>
      </c>
      <c r="E3946" s="1" t="s">
        <v>21</v>
      </c>
      <c r="F3946" s="1">
        <v>2968.51</v>
      </c>
      <c r="G3946" s="1" t="s">
        <v>14</v>
      </c>
      <c r="H3946" s="2">
        <v>46074</v>
      </c>
      <c r="I3946" s="1" t="s">
        <v>22</v>
      </c>
      <c r="J3946" s="1">
        <v>27.3</v>
      </c>
      <c r="K3946" s="1">
        <f>COUNTIF(A:A,bank_processed_transactions[[#This Row],[transaction_id]])</f>
        <v>1</v>
      </c>
    </row>
    <row r="3947" spans="1:11" x14ac:dyDescent="0.3">
      <c r="A3947" s="1" t="s">
        <v>1800</v>
      </c>
      <c r="B3947" s="2">
        <v>46072</v>
      </c>
      <c r="C3947" s="1" t="s">
        <v>1801</v>
      </c>
      <c r="D3947" s="1" t="s">
        <v>18</v>
      </c>
      <c r="E3947" s="1" t="s">
        <v>27</v>
      </c>
      <c r="F3947" s="1">
        <v>5550.77</v>
      </c>
      <c r="G3947" s="1" t="s">
        <v>89</v>
      </c>
      <c r="H3947" s="2">
        <v>46072</v>
      </c>
      <c r="I3947" s="1" t="s">
        <v>22</v>
      </c>
      <c r="J3947" s="1">
        <v>61.4</v>
      </c>
      <c r="K3947" s="1">
        <f>COUNTIF(A:A,bank_processed_transactions[[#This Row],[transaction_id]])</f>
        <v>1</v>
      </c>
    </row>
    <row r="3948" spans="1:11" x14ac:dyDescent="0.3">
      <c r="A3948" s="1" t="s">
        <v>3279</v>
      </c>
      <c r="B3948" s="2">
        <v>46093</v>
      </c>
      <c r="C3948" s="1" t="s">
        <v>1241</v>
      </c>
      <c r="D3948" s="1" t="s">
        <v>12</v>
      </c>
      <c r="E3948" s="1" t="s">
        <v>13</v>
      </c>
      <c r="F3948" s="1">
        <v>9773.25</v>
      </c>
      <c r="G3948" s="1" t="s">
        <v>14</v>
      </c>
      <c r="H3948" s="2">
        <v>46094</v>
      </c>
      <c r="I3948" s="1" t="s">
        <v>22</v>
      </c>
      <c r="J3948" s="1">
        <v>23.9</v>
      </c>
      <c r="K3948" s="1">
        <f>COUNTIF(A:A,bank_processed_transactions[[#This Row],[transaction_id]])</f>
        <v>2</v>
      </c>
    </row>
    <row r="3949" spans="1:11" x14ac:dyDescent="0.3">
      <c r="A3949" s="1" t="s">
        <v>3279</v>
      </c>
      <c r="B3949" s="2">
        <v>46093</v>
      </c>
      <c r="C3949" s="1" t="s">
        <v>1241</v>
      </c>
      <c r="D3949" s="1" t="s">
        <v>12</v>
      </c>
      <c r="E3949" s="1" t="s">
        <v>13</v>
      </c>
      <c r="F3949" s="1">
        <v>9773.25</v>
      </c>
      <c r="G3949" s="1" t="s">
        <v>14</v>
      </c>
      <c r="H3949" s="2">
        <v>46093</v>
      </c>
      <c r="I3949" s="1" t="s">
        <v>22</v>
      </c>
      <c r="J3949" s="1">
        <v>23.9</v>
      </c>
      <c r="K3949" s="1">
        <f>COUNTIF(A:A,bank_processed_transactions[[#This Row],[transaction_id]])</f>
        <v>2</v>
      </c>
    </row>
    <row r="3950" spans="1:11" x14ac:dyDescent="0.3">
      <c r="A3950" s="1" t="s">
        <v>3516</v>
      </c>
      <c r="B3950" s="2">
        <v>46095</v>
      </c>
      <c r="C3950" s="1" t="s">
        <v>504</v>
      </c>
      <c r="D3950" s="1" t="s">
        <v>18</v>
      </c>
      <c r="E3950" s="1" t="s">
        <v>13</v>
      </c>
      <c r="F3950" s="1">
        <v>3920.47</v>
      </c>
      <c r="G3950" s="1" t="s">
        <v>14</v>
      </c>
      <c r="H3950" s="2">
        <v>46098</v>
      </c>
      <c r="I3950" s="1" t="s">
        <v>22</v>
      </c>
      <c r="J3950" s="1">
        <v>10</v>
      </c>
      <c r="K3950" s="1">
        <f>COUNTIF(A:A,bank_processed_transactions[[#This Row],[transaction_id]])</f>
        <v>1</v>
      </c>
    </row>
    <row r="3951" spans="1:11" x14ac:dyDescent="0.3">
      <c r="A3951" s="1" t="s">
        <v>4694</v>
      </c>
      <c r="B3951" s="2">
        <v>46111</v>
      </c>
      <c r="C3951" s="1" t="s">
        <v>2411</v>
      </c>
      <c r="D3951" s="1" t="s">
        <v>12</v>
      </c>
      <c r="E3951" s="1" t="s">
        <v>55</v>
      </c>
      <c r="F3951" s="1">
        <v>51345.2</v>
      </c>
      <c r="G3951" s="1" t="s">
        <v>14</v>
      </c>
      <c r="H3951" s="2">
        <v>46114</v>
      </c>
      <c r="I3951" s="1" t="s">
        <v>22</v>
      </c>
      <c r="J3951" s="1">
        <v>54.3</v>
      </c>
      <c r="K3951" s="1">
        <f>COUNTIF(A:A,bank_processed_transactions[[#This Row],[transaction_id]])</f>
        <v>1</v>
      </c>
    </row>
    <row r="3952" spans="1:11" x14ac:dyDescent="0.3">
      <c r="A3952" s="1" t="s">
        <v>4275</v>
      </c>
      <c r="B3952" s="2">
        <v>46069</v>
      </c>
      <c r="C3952" s="1" t="s">
        <v>113</v>
      </c>
      <c r="D3952" s="1" t="s">
        <v>12</v>
      </c>
      <c r="E3952" s="1" t="s">
        <v>21</v>
      </c>
      <c r="F3952" s="1">
        <v>2363.39</v>
      </c>
      <c r="G3952" s="1" t="s">
        <v>14</v>
      </c>
      <c r="H3952" s="2">
        <v>46070</v>
      </c>
      <c r="I3952" s="1" t="s">
        <v>28</v>
      </c>
      <c r="J3952" s="1">
        <v>27.6</v>
      </c>
      <c r="K3952" s="1">
        <f>COUNTIF(A:A,bank_processed_transactions[[#This Row],[transaction_id]])</f>
        <v>1</v>
      </c>
    </row>
    <row r="3953" spans="1:11" x14ac:dyDescent="0.3">
      <c r="A3953" s="1" t="s">
        <v>4691</v>
      </c>
      <c r="B3953" s="2">
        <v>46072</v>
      </c>
      <c r="C3953" s="1" t="s">
        <v>37</v>
      </c>
      <c r="D3953" s="1" t="s">
        <v>12</v>
      </c>
      <c r="E3953" s="1" t="s">
        <v>13</v>
      </c>
      <c r="F3953" s="1">
        <v>1083.6300000000001</v>
      </c>
      <c r="G3953" s="1" t="s">
        <v>14</v>
      </c>
      <c r="H3953" s="2">
        <v>46075</v>
      </c>
      <c r="I3953" s="1" t="s">
        <v>28</v>
      </c>
      <c r="J3953" s="1">
        <v>67</v>
      </c>
      <c r="K3953" s="1">
        <f>COUNTIF(A:A,bank_processed_transactions[[#This Row],[transaction_id]])</f>
        <v>1</v>
      </c>
    </row>
    <row r="3954" spans="1:11" x14ac:dyDescent="0.3">
      <c r="A3954" s="1" t="s">
        <v>2895</v>
      </c>
      <c r="B3954" s="2">
        <v>46086</v>
      </c>
      <c r="C3954" s="1" t="s">
        <v>1017</v>
      </c>
      <c r="D3954" s="1" t="s">
        <v>35</v>
      </c>
      <c r="E3954" s="1" t="s">
        <v>27</v>
      </c>
      <c r="F3954" s="1">
        <v>4671.9399999999996</v>
      </c>
      <c r="G3954" s="1" t="s">
        <v>14</v>
      </c>
      <c r="H3954" s="2">
        <v>46087</v>
      </c>
      <c r="I3954" s="1" t="s">
        <v>22</v>
      </c>
      <c r="J3954" s="1">
        <v>31.6</v>
      </c>
      <c r="K3954" s="1">
        <f>COUNTIF(A:A,bank_processed_transactions[[#This Row],[transaction_id]])</f>
        <v>1</v>
      </c>
    </row>
    <row r="3955" spans="1:11" x14ac:dyDescent="0.3">
      <c r="A3955" s="1" t="s">
        <v>1721</v>
      </c>
      <c r="B3955" s="2">
        <v>46069</v>
      </c>
      <c r="C3955" s="1" t="s">
        <v>1139</v>
      </c>
      <c r="D3955" s="1" t="s">
        <v>18</v>
      </c>
      <c r="E3955" s="1" t="s">
        <v>13</v>
      </c>
      <c r="F3955" s="1">
        <v>656.7</v>
      </c>
      <c r="G3955" s="1" t="s">
        <v>94</v>
      </c>
      <c r="H3955" s="2">
        <v>46071</v>
      </c>
      <c r="I3955" s="1" t="s">
        <v>22</v>
      </c>
      <c r="J3955" s="1">
        <v>48.5</v>
      </c>
      <c r="K3955" s="1">
        <f>COUNTIF(A:A,bank_processed_transactions[[#This Row],[transaction_id]])</f>
        <v>1</v>
      </c>
    </row>
    <row r="3956" spans="1:11" x14ac:dyDescent="0.3">
      <c r="A3956" s="1" t="s">
        <v>4097</v>
      </c>
      <c r="B3956" s="2">
        <v>46078</v>
      </c>
      <c r="C3956" s="1" t="s">
        <v>575</v>
      </c>
      <c r="D3956" s="1" t="s">
        <v>12</v>
      </c>
      <c r="E3956" s="1" t="s">
        <v>13</v>
      </c>
      <c r="F3956" s="1">
        <v>931.76</v>
      </c>
      <c r="G3956" s="1" t="s">
        <v>14</v>
      </c>
      <c r="H3956" s="2">
        <v>46080</v>
      </c>
      <c r="I3956" s="1" t="s">
        <v>22</v>
      </c>
      <c r="J3956" s="1">
        <v>21.6</v>
      </c>
      <c r="K3956" s="1">
        <f>COUNTIF(A:A,bank_processed_transactions[[#This Row],[transaction_id]])</f>
        <v>1</v>
      </c>
    </row>
    <row r="3957" spans="1:11" x14ac:dyDescent="0.3">
      <c r="A3957" s="1" t="s">
        <v>2188</v>
      </c>
      <c r="B3957" s="2">
        <v>46099</v>
      </c>
      <c r="C3957" s="1" t="s">
        <v>2189</v>
      </c>
      <c r="D3957" s="1" t="s">
        <v>12</v>
      </c>
      <c r="E3957" s="1" t="s">
        <v>13</v>
      </c>
      <c r="F3957" s="1">
        <v>4335.71</v>
      </c>
      <c r="G3957" s="1" t="s">
        <v>14</v>
      </c>
      <c r="H3957" s="2">
        <v>46099</v>
      </c>
      <c r="I3957" s="1" t="s">
        <v>15</v>
      </c>
      <c r="J3957" s="1">
        <v>21.8</v>
      </c>
      <c r="K3957" s="1">
        <f>COUNTIF(A:A,bank_processed_transactions[[#This Row],[transaction_id]])</f>
        <v>1</v>
      </c>
    </row>
    <row r="3958" spans="1:11" x14ac:dyDescent="0.3">
      <c r="A3958" s="1" t="s">
        <v>1555</v>
      </c>
      <c r="B3958" s="2">
        <v>46040</v>
      </c>
      <c r="C3958" s="1" t="s">
        <v>1556</v>
      </c>
      <c r="D3958" s="1" t="s">
        <v>12</v>
      </c>
      <c r="E3958" s="1" t="s">
        <v>55</v>
      </c>
      <c r="F3958" s="1">
        <v>13973.08</v>
      </c>
      <c r="G3958" s="1" t="s">
        <v>14</v>
      </c>
      <c r="H3958" s="2">
        <v>46040</v>
      </c>
      <c r="I3958" s="1" t="s">
        <v>15</v>
      </c>
      <c r="J3958" s="1">
        <v>41.2</v>
      </c>
      <c r="K3958" s="1">
        <f>COUNTIF(A:A,bank_processed_transactions[[#This Row],[transaction_id]])</f>
        <v>1</v>
      </c>
    </row>
    <row r="3959" spans="1:11" x14ac:dyDescent="0.3">
      <c r="A3959" s="1" t="s">
        <v>2979</v>
      </c>
      <c r="B3959" s="2">
        <v>46041</v>
      </c>
      <c r="C3959" s="1" t="s">
        <v>861</v>
      </c>
      <c r="D3959" s="1" t="s">
        <v>35</v>
      </c>
      <c r="E3959" s="1" t="s">
        <v>27</v>
      </c>
      <c r="F3959" s="1">
        <v>2609.36</v>
      </c>
      <c r="G3959" s="1" t="s">
        <v>89</v>
      </c>
      <c r="H3959" s="2">
        <v>46044</v>
      </c>
      <c r="I3959" s="1" t="s">
        <v>22</v>
      </c>
      <c r="J3959" s="1">
        <v>13.7</v>
      </c>
      <c r="K3959" s="1">
        <f>COUNTIF(A:A,bank_processed_transactions[[#This Row],[transaction_id]])</f>
        <v>1</v>
      </c>
    </row>
    <row r="3960" spans="1:11" x14ac:dyDescent="0.3">
      <c r="A3960" s="1" t="s">
        <v>2976</v>
      </c>
      <c r="B3960" s="2">
        <v>46110</v>
      </c>
      <c r="C3960" s="1" t="s">
        <v>2342</v>
      </c>
      <c r="D3960" s="1" t="s">
        <v>12</v>
      </c>
      <c r="E3960" s="1" t="s">
        <v>13</v>
      </c>
      <c r="F3960" s="1">
        <v>3402.88</v>
      </c>
      <c r="G3960" s="1" t="s">
        <v>14</v>
      </c>
      <c r="H3960" s="2">
        <v>46113</v>
      </c>
      <c r="I3960" s="1" t="s">
        <v>22</v>
      </c>
      <c r="J3960" s="1">
        <v>47.1</v>
      </c>
      <c r="K3960" s="1">
        <f>COUNTIF(A:A,bank_processed_transactions[[#This Row],[transaction_id]])</f>
        <v>1</v>
      </c>
    </row>
    <row r="3961" spans="1:11" x14ac:dyDescent="0.3">
      <c r="A3961" s="1" t="s">
        <v>597</v>
      </c>
      <c r="B3961" s="2">
        <v>46036</v>
      </c>
      <c r="C3961" s="1" t="s">
        <v>82</v>
      </c>
      <c r="D3961" s="1" t="s">
        <v>18</v>
      </c>
      <c r="E3961" s="1" t="s">
        <v>27</v>
      </c>
      <c r="F3961" s="1">
        <v>3720.26</v>
      </c>
      <c r="G3961" s="1" t="s">
        <v>14</v>
      </c>
      <c r="H3961" s="2">
        <v>46038</v>
      </c>
      <c r="I3961" s="1" t="s">
        <v>15</v>
      </c>
      <c r="J3961" s="1">
        <v>22.8</v>
      </c>
      <c r="K3961" s="1">
        <f>COUNTIF(A:A,bank_processed_transactions[[#This Row],[transaction_id]])</f>
        <v>1</v>
      </c>
    </row>
    <row r="3962" spans="1:11" x14ac:dyDescent="0.3">
      <c r="A3962" s="1" t="s">
        <v>4041</v>
      </c>
      <c r="B3962" s="2">
        <v>46057</v>
      </c>
      <c r="C3962" s="1" t="s">
        <v>275</v>
      </c>
      <c r="D3962" s="1" t="s">
        <v>66</v>
      </c>
      <c r="E3962" s="1" t="s">
        <v>21</v>
      </c>
      <c r="F3962" s="1">
        <v>1421.13</v>
      </c>
      <c r="G3962" s="1" t="s">
        <v>14</v>
      </c>
      <c r="H3962" s="2">
        <v>46059</v>
      </c>
      <c r="I3962" s="1" t="s">
        <v>28</v>
      </c>
      <c r="J3962" s="1">
        <v>7.7</v>
      </c>
      <c r="K3962" s="1">
        <f>COUNTIF(A:A,bank_processed_transactions[[#This Row],[transaction_id]])</f>
        <v>1</v>
      </c>
    </row>
    <row r="3963" spans="1:11" x14ac:dyDescent="0.3">
      <c r="A3963" s="1" t="s">
        <v>1594</v>
      </c>
      <c r="B3963" s="2">
        <v>46051</v>
      </c>
      <c r="C3963" s="1" t="s">
        <v>1595</v>
      </c>
      <c r="D3963" s="1" t="s">
        <v>18</v>
      </c>
      <c r="E3963" s="1" t="s">
        <v>13</v>
      </c>
      <c r="F3963" s="1">
        <v>13701.55</v>
      </c>
      <c r="G3963" s="1" t="s">
        <v>14</v>
      </c>
      <c r="H3963" s="2">
        <v>46052</v>
      </c>
      <c r="I3963" s="1" t="s">
        <v>22</v>
      </c>
      <c r="J3963" s="1">
        <v>46.8</v>
      </c>
      <c r="K3963" s="1">
        <f>COUNTIF(A:A,bank_processed_transactions[[#This Row],[transaction_id]])</f>
        <v>1</v>
      </c>
    </row>
    <row r="3964" spans="1:11" x14ac:dyDescent="0.3">
      <c r="A3964" s="1" t="s">
        <v>2297</v>
      </c>
      <c r="B3964" s="2">
        <v>46024</v>
      </c>
      <c r="C3964" s="1" t="s">
        <v>1124</v>
      </c>
      <c r="D3964" s="1" t="s">
        <v>12</v>
      </c>
      <c r="E3964" s="1" t="s">
        <v>55</v>
      </c>
      <c r="F3964" s="1">
        <v>8624.11</v>
      </c>
      <c r="G3964" s="1" t="s">
        <v>14</v>
      </c>
      <c r="H3964" s="2">
        <v>46027</v>
      </c>
      <c r="I3964" s="1" t="s">
        <v>22</v>
      </c>
      <c r="J3964" s="1">
        <v>5.6</v>
      </c>
      <c r="K3964" s="1">
        <f>COUNTIF(A:A,bank_processed_transactions[[#This Row],[transaction_id]])</f>
        <v>1</v>
      </c>
    </row>
    <row r="3965" spans="1:11" x14ac:dyDescent="0.3">
      <c r="A3965" s="1" t="s">
        <v>1016</v>
      </c>
      <c r="B3965" s="2">
        <v>46043</v>
      </c>
      <c r="C3965" s="1" t="s">
        <v>1017</v>
      </c>
      <c r="D3965" s="1" t="s">
        <v>12</v>
      </c>
      <c r="E3965" s="1" t="s">
        <v>21</v>
      </c>
      <c r="F3965" s="1">
        <v>42542.71</v>
      </c>
      <c r="G3965" s="1" t="s">
        <v>14</v>
      </c>
      <c r="H3965" s="2">
        <v>46043</v>
      </c>
      <c r="I3965" s="1" t="s">
        <v>22</v>
      </c>
      <c r="J3965" s="1">
        <v>11.5</v>
      </c>
      <c r="K3965" s="1">
        <f>COUNTIF(A:A,bank_processed_transactions[[#This Row],[transaction_id]])</f>
        <v>1</v>
      </c>
    </row>
    <row r="3966" spans="1:11" x14ac:dyDescent="0.3">
      <c r="A3966" s="1" t="s">
        <v>992</v>
      </c>
      <c r="B3966" s="2">
        <v>46088</v>
      </c>
      <c r="C3966" s="1" t="s">
        <v>546</v>
      </c>
      <c r="D3966" s="1" t="s">
        <v>12</v>
      </c>
      <c r="E3966" s="1" t="s">
        <v>21</v>
      </c>
      <c r="F3966" s="1">
        <v>6118.42</v>
      </c>
      <c r="G3966" s="1" t="s">
        <v>14</v>
      </c>
      <c r="H3966" s="2">
        <v>46093</v>
      </c>
      <c r="I3966" s="1" t="s">
        <v>15</v>
      </c>
      <c r="J3966" s="1">
        <v>23.6</v>
      </c>
      <c r="K3966" s="1">
        <f>COUNTIF(A:A,bank_processed_transactions[[#This Row],[transaction_id]])</f>
        <v>1</v>
      </c>
    </row>
    <row r="3967" spans="1:11" x14ac:dyDescent="0.3">
      <c r="A3967" s="1" t="s">
        <v>4075</v>
      </c>
      <c r="B3967" s="2">
        <v>46107</v>
      </c>
      <c r="C3967" s="1" t="s">
        <v>2608</v>
      </c>
      <c r="D3967" s="1" t="s">
        <v>66</v>
      </c>
      <c r="E3967" s="1" t="s">
        <v>27</v>
      </c>
      <c r="F3967" s="1">
        <v>17724.669999999998</v>
      </c>
      <c r="G3967" s="1" t="s">
        <v>14</v>
      </c>
      <c r="H3967" s="2">
        <v>46112</v>
      </c>
      <c r="I3967" s="1" t="s">
        <v>28</v>
      </c>
      <c r="J3967" s="1">
        <v>52.9</v>
      </c>
      <c r="K3967" s="1">
        <f>COUNTIF(A:A,bank_processed_transactions[[#This Row],[transaction_id]])</f>
        <v>1</v>
      </c>
    </row>
    <row r="3968" spans="1:11" x14ac:dyDescent="0.3">
      <c r="A3968" s="1" t="s">
        <v>2861</v>
      </c>
      <c r="B3968" s="2">
        <v>46049</v>
      </c>
      <c r="C3968" s="1" t="s">
        <v>1334</v>
      </c>
      <c r="D3968" s="1" t="s">
        <v>12</v>
      </c>
      <c r="E3968" s="1" t="s">
        <v>27</v>
      </c>
      <c r="F3968" s="1">
        <v>16181.44</v>
      </c>
      <c r="G3968" s="1" t="s">
        <v>14</v>
      </c>
      <c r="H3968" s="2">
        <v>46051</v>
      </c>
      <c r="I3968" s="1" t="s">
        <v>15</v>
      </c>
      <c r="J3968" s="1">
        <v>47.4</v>
      </c>
      <c r="K3968" s="1">
        <f>COUNTIF(A:A,bank_processed_transactions[[#This Row],[transaction_id]])</f>
        <v>1</v>
      </c>
    </row>
    <row r="3969" spans="1:11" x14ac:dyDescent="0.3">
      <c r="A3969" s="1" t="s">
        <v>683</v>
      </c>
      <c r="B3969" s="2">
        <v>46085</v>
      </c>
      <c r="C3969" s="1" t="s">
        <v>684</v>
      </c>
      <c r="D3969" s="1" t="s">
        <v>35</v>
      </c>
      <c r="E3969" s="1" t="s">
        <v>55</v>
      </c>
      <c r="F3969" s="1">
        <v>9765.3799999999992</v>
      </c>
      <c r="G3969" s="1" t="s">
        <v>14</v>
      </c>
      <c r="H3969" s="2">
        <v>46085</v>
      </c>
      <c r="I3969" s="1" t="s">
        <v>22</v>
      </c>
      <c r="J3969" s="1">
        <v>18.7</v>
      </c>
      <c r="K3969" s="1">
        <f>COUNTIF(A:A,bank_processed_transactions[[#This Row],[transaction_id]])</f>
        <v>1</v>
      </c>
    </row>
    <row r="3970" spans="1:11" x14ac:dyDescent="0.3">
      <c r="A3970" s="1" t="s">
        <v>439</v>
      </c>
      <c r="B3970" s="2">
        <v>46097</v>
      </c>
      <c r="C3970" s="1" t="s">
        <v>440</v>
      </c>
      <c r="D3970" s="1" t="s">
        <v>35</v>
      </c>
      <c r="E3970" s="1" t="s">
        <v>55</v>
      </c>
      <c r="F3970" s="1">
        <v>19100.98</v>
      </c>
      <c r="G3970" s="1" t="s">
        <v>14</v>
      </c>
      <c r="H3970" s="2">
        <v>46102</v>
      </c>
      <c r="I3970" s="1" t="s">
        <v>28</v>
      </c>
      <c r="J3970" s="1">
        <v>45.2</v>
      </c>
      <c r="K3970" s="1">
        <f>COUNTIF(A:A,bank_processed_transactions[[#This Row],[transaction_id]])</f>
        <v>1</v>
      </c>
    </row>
    <row r="3971" spans="1:11" x14ac:dyDescent="0.3">
      <c r="A3971" s="1" t="s">
        <v>3792</v>
      </c>
      <c r="B3971" s="2">
        <v>46063</v>
      </c>
      <c r="C3971" s="1" t="s">
        <v>706</v>
      </c>
      <c r="D3971" s="1" t="s">
        <v>12</v>
      </c>
      <c r="E3971" s="1" t="s">
        <v>21</v>
      </c>
      <c r="F3971" s="1">
        <v>1119.28</v>
      </c>
      <c r="G3971" s="1" t="s">
        <v>14</v>
      </c>
      <c r="H3971" s="2">
        <v>46065</v>
      </c>
      <c r="I3971" s="1" t="s">
        <v>22</v>
      </c>
      <c r="J3971" s="1">
        <v>31.9</v>
      </c>
      <c r="K3971" s="1">
        <f>COUNTIF(A:A,bank_processed_transactions[[#This Row],[transaction_id]])</f>
        <v>1</v>
      </c>
    </row>
    <row r="3972" spans="1:11" x14ac:dyDescent="0.3">
      <c r="A3972" s="1" t="s">
        <v>4152</v>
      </c>
      <c r="B3972" s="2">
        <v>46027</v>
      </c>
      <c r="C3972" s="1" t="s">
        <v>2380</v>
      </c>
      <c r="D3972" s="1" t="s">
        <v>12</v>
      </c>
      <c r="E3972" s="1" t="s">
        <v>27</v>
      </c>
      <c r="F3972" s="1">
        <v>577.41999999999996</v>
      </c>
      <c r="G3972" s="1" t="s">
        <v>14</v>
      </c>
      <c r="H3972" s="2">
        <v>46027</v>
      </c>
      <c r="I3972" s="1" t="s">
        <v>28</v>
      </c>
      <c r="J3972" s="1">
        <v>24.9</v>
      </c>
      <c r="K3972" s="1">
        <f>COUNTIF(A:A,bank_processed_transactions[[#This Row],[transaction_id]])</f>
        <v>1</v>
      </c>
    </row>
    <row r="3973" spans="1:11" x14ac:dyDescent="0.3">
      <c r="A3973" s="1" t="s">
        <v>246</v>
      </c>
      <c r="B3973" s="2">
        <v>46112</v>
      </c>
      <c r="C3973" s="1" t="s">
        <v>247</v>
      </c>
      <c r="D3973" s="1" t="s">
        <v>12</v>
      </c>
      <c r="E3973" s="1" t="s">
        <v>13</v>
      </c>
      <c r="F3973" s="1">
        <v>4237.05</v>
      </c>
      <c r="G3973" s="1" t="s">
        <v>14</v>
      </c>
      <c r="H3973" s="2">
        <v>46113</v>
      </c>
      <c r="I3973" s="1" t="s">
        <v>15</v>
      </c>
      <c r="J3973" s="1">
        <v>54.8</v>
      </c>
      <c r="K3973" s="1">
        <f>COUNTIF(A:A,bank_processed_transactions[[#This Row],[transaction_id]])</f>
        <v>1</v>
      </c>
    </row>
    <row r="3974" spans="1:11" x14ac:dyDescent="0.3">
      <c r="A3974" s="1" t="s">
        <v>219</v>
      </c>
      <c r="B3974" s="2">
        <v>46098</v>
      </c>
      <c r="C3974" s="1" t="s">
        <v>220</v>
      </c>
      <c r="D3974" s="1" t="s">
        <v>35</v>
      </c>
      <c r="E3974" s="1" t="s">
        <v>21</v>
      </c>
      <c r="F3974" s="1">
        <v>10580.29</v>
      </c>
      <c r="G3974" s="1" t="s">
        <v>14</v>
      </c>
      <c r="H3974" s="2">
        <v>46098</v>
      </c>
      <c r="I3974" s="1" t="s">
        <v>22</v>
      </c>
      <c r="J3974" s="1">
        <v>42.2</v>
      </c>
      <c r="K3974" s="1">
        <f>COUNTIF(A:A,bank_processed_transactions[[#This Row],[transaction_id]])</f>
        <v>1</v>
      </c>
    </row>
    <row r="3975" spans="1:11" x14ac:dyDescent="0.3">
      <c r="A3975" s="1" t="s">
        <v>3898</v>
      </c>
      <c r="B3975" s="2">
        <v>46080</v>
      </c>
      <c r="C3975" s="1" t="s">
        <v>1697</v>
      </c>
      <c r="D3975" s="1" t="s">
        <v>12</v>
      </c>
      <c r="E3975" s="1" t="s">
        <v>55</v>
      </c>
      <c r="F3975" s="1">
        <v>3280.01</v>
      </c>
      <c r="G3975" s="1" t="s">
        <v>14</v>
      </c>
      <c r="H3975" s="2">
        <v>46085</v>
      </c>
      <c r="I3975" s="1" t="s">
        <v>28</v>
      </c>
      <c r="J3975" s="1">
        <v>16.600000000000001</v>
      </c>
      <c r="K3975" s="1">
        <f>COUNTIF(A:A,bank_processed_transactions[[#This Row],[transaction_id]])</f>
        <v>1</v>
      </c>
    </row>
    <row r="3976" spans="1:11" x14ac:dyDescent="0.3">
      <c r="A3976" s="1" t="s">
        <v>2348</v>
      </c>
      <c r="B3976" s="2">
        <v>46030</v>
      </c>
      <c r="C3976" s="1" t="s">
        <v>2349</v>
      </c>
      <c r="D3976" s="1" t="s">
        <v>18</v>
      </c>
      <c r="E3976" s="1" t="s">
        <v>13</v>
      </c>
      <c r="F3976" s="1">
        <v>2971.49</v>
      </c>
      <c r="G3976" s="1" t="s">
        <v>14</v>
      </c>
      <c r="H3976" s="2">
        <v>46031</v>
      </c>
      <c r="I3976" s="1" t="s">
        <v>15</v>
      </c>
      <c r="J3976" s="1">
        <v>23.6</v>
      </c>
      <c r="K3976" s="1">
        <f>COUNTIF(A:A,bank_processed_transactions[[#This Row],[transaction_id]])</f>
        <v>1</v>
      </c>
    </row>
    <row r="3977" spans="1:11" x14ac:dyDescent="0.3">
      <c r="A3977" s="1" t="s">
        <v>106</v>
      </c>
      <c r="B3977" s="2">
        <v>46025</v>
      </c>
      <c r="C3977" s="1" t="s">
        <v>107</v>
      </c>
      <c r="D3977" s="1" t="s">
        <v>12</v>
      </c>
      <c r="E3977" s="1" t="s">
        <v>27</v>
      </c>
      <c r="F3977" s="1">
        <v>17546.11</v>
      </c>
      <c r="G3977" s="1" t="s">
        <v>14</v>
      </c>
      <c r="H3977" s="2">
        <v>46028</v>
      </c>
      <c r="I3977" s="1" t="s">
        <v>28</v>
      </c>
      <c r="J3977" s="1">
        <v>5</v>
      </c>
      <c r="K3977" s="1">
        <f>COUNTIF(A:A,bank_processed_transactions[[#This Row],[transaction_id]])</f>
        <v>1</v>
      </c>
    </row>
    <row r="3978" spans="1:11" x14ac:dyDescent="0.3">
      <c r="A3978" s="1" t="s">
        <v>99</v>
      </c>
      <c r="B3978" s="2">
        <v>46065</v>
      </c>
      <c r="C3978" s="1" t="s">
        <v>100</v>
      </c>
      <c r="D3978" s="1" t="s">
        <v>12</v>
      </c>
      <c r="E3978" s="1" t="s">
        <v>21</v>
      </c>
      <c r="F3978" s="1">
        <v>1694.27</v>
      </c>
      <c r="G3978" s="1" t="s">
        <v>89</v>
      </c>
      <c r="H3978" s="2">
        <v>46065</v>
      </c>
      <c r="I3978" s="1" t="s">
        <v>22</v>
      </c>
      <c r="J3978" s="1">
        <v>47.1</v>
      </c>
      <c r="K3978" s="1">
        <f>COUNTIF(A:A,bank_processed_transactions[[#This Row],[transaction_id]])</f>
        <v>1</v>
      </c>
    </row>
    <row r="3979" spans="1:11" x14ac:dyDescent="0.3">
      <c r="A3979" s="1" t="s">
        <v>1305</v>
      </c>
      <c r="B3979" s="2">
        <v>46076</v>
      </c>
      <c r="C3979" s="1" t="s">
        <v>1061</v>
      </c>
      <c r="D3979" s="1" t="s">
        <v>18</v>
      </c>
      <c r="E3979" s="1" t="s">
        <v>55</v>
      </c>
      <c r="F3979" s="1">
        <v>22560.799999999999</v>
      </c>
      <c r="G3979" s="1" t="s">
        <v>14</v>
      </c>
      <c r="H3979" s="2">
        <v>46076</v>
      </c>
      <c r="I3979" s="1" t="s">
        <v>22</v>
      </c>
      <c r="J3979" s="1">
        <v>28.7</v>
      </c>
      <c r="K3979" s="1">
        <f>COUNTIF(A:A,bank_processed_transactions[[#This Row],[transaction_id]])</f>
        <v>1</v>
      </c>
    </row>
    <row r="3980" spans="1:11" x14ac:dyDescent="0.3">
      <c r="A3980" s="1" t="s">
        <v>3957</v>
      </c>
      <c r="B3980" s="2">
        <v>46084</v>
      </c>
      <c r="C3980" s="1" t="s">
        <v>362</v>
      </c>
      <c r="D3980" s="1" t="s">
        <v>35</v>
      </c>
      <c r="E3980" s="1" t="s">
        <v>27</v>
      </c>
      <c r="F3980" s="1">
        <v>3156.6</v>
      </c>
      <c r="G3980" s="1" t="s">
        <v>14</v>
      </c>
      <c r="H3980" s="2">
        <v>46086</v>
      </c>
      <c r="I3980" s="1" t="s">
        <v>22</v>
      </c>
      <c r="J3980" s="1">
        <v>21.8</v>
      </c>
      <c r="K3980" s="1">
        <f>COUNTIF(A:A,bank_processed_transactions[[#This Row],[transaction_id]])</f>
        <v>1</v>
      </c>
    </row>
    <row r="3981" spans="1:11" x14ac:dyDescent="0.3">
      <c r="A3981" s="1" t="s">
        <v>2736</v>
      </c>
      <c r="B3981" s="2">
        <v>46073</v>
      </c>
      <c r="C3981" s="1" t="s">
        <v>93</v>
      </c>
      <c r="D3981" s="1" t="s">
        <v>18</v>
      </c>
      <c r="E3981" s="1" t="s">
        <v>27</v>
      </c>
      <c r="F3981" s="1">
        <v>2261.3000000000002</v>
      </c>
      <c r="G3981" s="1" t="s">
        <v>14</v>
      </c>
      <c r="H3981" s="2">
        <v>46074</v>
      </c>
      <c r="I3981" s="1" t="s">
        <v>28</v>
      </c>
      <c r="J3981" s="1">
        <v>24.3</v>
      </c>
      <c r="K3981" s="1">
        <f>COUNTIF(A:A,bank_processed_transactions[[#This Row],[transaction_id]])</f>
        <v>1</v>
      </c>
    </row>
    <row r="3982" spans="1:11" x14ac:dyDescent="0.3">
      <c r="A3982" s="1" t="s">
        <v>1700</v>
      </c>
      <c r="B3982" s="2">
        <v>46061</v>
      </c>
      <c r="C3982" s="1" t="s">
        <v>1701</v>
      </c>
      <c r="D3982" s="1" t="s">
        <v>12</v>
      </c>
      <c r="E3982" s="1" t="s">
        <v>21</v>
      </c>
      <c r="F3982" s="1">
        <v>489.72</v>
      </c>
      <c r="G3982" s="1" t="s">
        <v>14</v>
      </c>
      <c r="H3982" s="2">
        <v>46064</v>
      </c>
      <c r="I3982" s="1" t="s">
        <v>28</v>
      </c>
      <c r="J3982" s="1">
        <v>38.700000000000003</v>
      </c>
      <c r="K3982" s="1">
        <f>COUNTIF(A:A,bank_processed_transactions[[#This Row],[transaction_id]])</f>
        <v>1</v>
      </c>
    </row>
    <row r="3983" spans="1:11" x14ac:dyDescent="0.3">
      <c r="A3983" s="1" t="s">
        <v>2320</v>
      </c>
      <c r="B3983" s="2">
        <v>46096</v>
      </c>
      <c r="C3983" s="1" t="s">
        <v>478</v>
      </c>
      <c r="D3983" s="1" t="s">
        <v>66</v>
      </c>
      <c r="E3983" s="1" t="s">
        <v>55</v>
      </c>
      <c r="F3983" s="1">
        <v>3505.1</v>
      </c>
      <c r="G3983" s="1" t="s">
        <v>14</v>
      </c>
      <c r="H3983" s="2">
        <v>46098</v>
      </c>
      <c r="I3983" s="1" t="s">
        <v>15</v>
      </c>
      <c r="J3983" s="1">
        <v>26.2</v>
      </c>
      <c r="K3983" s="1">
        <f>COUNTIF(A:A,bank_processed_transactions[[#This Row],[transaction_id]])</f>
        <v>1</v>
      </c>
    </row>
    <row r="3984" spans="1:11" x14ac:dyDescent="0.3">
      <c r="A3984" s="1" t="s">
        <v>1805</v>
      </c>
      <c r="B3984" s="2">
        <v>46099</v>
      </c>
      <c r="C3984" s="1" t="s">
        <v>1806</v>
      </c>
      <c r="D3984" s="1" t="s">
        <v>35</v>
      </c>
      <c r="E3984" s="1" t="s">
        <v>27</v>
      </c>
      <c r="F3984" s="1">
        <v>5300.4</v>
      </c>
      <c r="G3984" s="1" t="s">
        <v>14</v>
      </c>
      <c r="H3984" s="2">
        <v>46102</v>
      </c>
      <c r="I3984" s="1" t="s">
        <v>22</v>
      </c>
      <c r="J3984" s="1">
        <v>32.1</v>
      </c>
      <c r="K3984" s="1">
        <f>COUNTIF(A:A,bank_processed_transactions[[#This Row],[transaction_id]])</f>
        <v>1</v>
      </c>
    </row>
    <row r="3985" spans="1:11" x14ac:dyDescent="0.3">
      <c r="A3985" s="1" t="s">
        <v>3390</v>
      </c>
      <c r="B3985" s="2">
        <v>46079</v>
      </c>
      <c r="C3985" s="1" t="s">
        <v>2952</v>
      </c>
      <c r="D3985" s="1" t="s">
        <v>12</v>
      </c>
      <c r="E3985" s="1" t="s">
        <v>27</v>
      </c>
      <c r="F3985" s="1">
        <v>5701.87</v>
      </c>
      <c r="G3985" s="1" t="s">
        <v>14</v>
      </c>
      <c r="H3985" s="2">
        <v>46079</v>
      </c>
      <c r="I3985" s="1" t="s">
        <v>22</v>
      </c>
      <c r="J3985" s="1">
        <v>13.2</v>
      </c>
      <c r="K3985" s="1">
        <f>COUNTIF(A:A,bank_processed_transactions[[#This Row],[transaction_id]])</f>
        <v>1</v>
      </c>
    </row>
    <row r="3986" spans="1:11" x14ac:dyDescent="0.3">
      <c r="A3986" s="1" t="s">
        <v>2878</v>
      </c>
      <c r="B3986" s="2">
        <v>46101</v>
      </c>
      <c r="C3986" s="1" t="s">
        <v>2879</v>
      </c>
      <c r="D3986" s="1" t="s">
        <v>66</v>
      </c>
      <c r="E3986" s="1" t="s">
        <v>21</v>
      </c>
      <c r="F3986" s="1">
        <v>7185.31</v>
      </c>
      <c r="G3986" s="1" t="s">
        <v>14</v>
      </c>
      <c r="H3986" s="2">
        <v>46101</v>
      </c>
      <c r="I3986" s="1" t="s">
        <v>15</v>
      </c>
      <c r="J3986" s="1">
        <v>37.6</v>
      </c>
      <c r="K3986" s="1">
        <f>COUNTIF(A:A,bank_processed_transactions[[#This Row],[transaction_id]])</f>
        <v>1</v>
      </c>
    </row>
    <row r="3987" spans="1:11" x14ac:dyDescent="0.3">
      <c r="A3987" s="1" t="s">
        <v>1475</v>
      </c>
      <c r="B3987" s="2">
        <v>46033</v>
      </c>
      <c r="C3987" s="1" t="s">
        <v>845</v>
      </c>
      <c r="D3987" s="1" t="s">
        <v>46</v>
      </c>
      <c r="E3987" s="1" t="s">
        <v>55</v>
      </c>
      <c r="F3987" s="1">
        <v>2057.36</v>
      </c>
      <c r="G3987" s="1" t="s">
        <v>14</v>
      </c>
      <c r="H3987" s="2">
        <v>46034</v>
      </c>
      <c r="I3987" s="1" t="s">
        <v>22</v>
      </c>
      <c r="J3987" s="1">
        <v>23.6</v>
      </c>
      <c r="K3987" s="1">
        <f>COUNTIF(A:A,bank_processed_transactions[[#This Row],[transaction_id]])</f>
        <v>1</v>
      </c>
    </row>
    <row r="3988" spans="1:11" x14ac:dyDescent="0.3">
      <c r="A3988" s="1" t="s">
        <v>1561</v>
      </c>
      <c r="B3988" s="2">
        <v>46085</v>
      </c>
      <c r="C3988" s="1" t="s">
        <v>1034</v>
      </c>
      <c r="D3988" s="1" t="s">
        <v>35</v>
      </c>
      <c r="E3988" s="1" t="s">
        <v>27</v>
      </c>
      <c r="F3988" s="1">
        <v>14263.52</v>
      </c>
      <c r="G3988" s="1" t="s">
        <v>14</v>
      </c>
      <c r="H3988" s="2">
        <v>46085</v>
      </c>
      <c r="I3988" s="1" t="s">
        <v>15</v>
      </c>
      <c r="J3988" s="1">
        <v>13.5</v>
      </c>
      <c r="K3988" s="1">
        <f>COUNTIF(A:A,bank_processed_transactions[[#This Row],[transaction_id]])</f>
        <v>1</v>
      </c>
    </row>
    <row r="3989" spans="1:11" x14ac:dyDescent="0.3">
      <c r="A3989" s="1" t="s">
        <v>1051</v>
      </c>
      <c r="B3989" s="2">
        <v>46085</v>
      </c>
      <c r="C3989" s="1" t="s">
        <v>1052</v>
      </c>
      <c r="D3989" s="1" t="s">
        <v>12</v>
      </c>
      <c r="E3989" s="1" t="s">
        <v>27</v>
      </c>
      <c r="F3989" s="1">
        <v>1112.42</v>
      </c>
      <c r="G3989" s="1" t="s">
        <v>14</v>
      </c>
      <c r="H3989" s="2">
        <v>46087</v>
      </c>
      <c r="I3989" s="1" t="s">
        <v>22</v>
      </c>
      <c r="J3989" s="1">
        <v>26.1</v>
      </c>
      <c r="K3989" s="1">
        <f>COUNTIF(A:A,bank_processed_transactions[[#This Row],[transaction_id]])</f>
        <v>1</v>
      </c>
    </row>
    <row r="3990" spans="1:11" x14ac:dyDescent="0.3">
      <c r="A3990" s="1" t="s">
        <v>3151</v>
      </c>
      <c r="B3990" s="2">
        <v>46024</v>
      </c>
      <c r="C3990" s="1" t="s">
        <v>736</v>
      </c>
      <c r="D3990" s="1" t="s">
        <v>18</v>
      </c>
      <c r="E3990" s="1" t="s">
        <v>13</v>
      </c>
      <c r="F3990" s="1">
        <v>1589.5</v>
      </c>
      <c r="G3990" s="1" t="s">
        <v>14</v>
      </c>
      <c r="H3990" s="2">
        <v>46024</v>
      </c>
      <c r="I3990" s="1" t="s">
        <v>15</v>
      </c>
      <c r="J3990" s="1">
        <v>44.9</v>
      </c>
      <c r="K3990" s="1">
        <f>COUNTIF(A:A,bank_processed_transactions[[#This Row],[transaction_id]])</f>
        <v>1</v>
      </c>
    </row>
    <row r="3991" spans="1:11" x14ac:dyDescent="0.3">
      <c r="A3991" s="1" t="s">
        <v>1020</v>
      </c>
      <c r="B3991" s="2">
        <v>46047</v>
      </c>
      <c r="C3991" s="1" t="s">
        <v>316</v>
      </c>
      <c r="D3991" s="1" t="s">
        <v>66</v>
      </c>
      <c r="E3991" s="1" t="s">
        <v>27</v>
      </c>
      <c r="F3991" s="1">
        <v>27311.74</v>
      </c>
      <c r="G3991" s="1" t="s">
        <v>14</v>
      </c>
      <c r="H3991" s="2">
        <v>46048</v>
      </c>
      <c r="I3991" s="1" t="s">
        <v>15</v>
      </c>
      <c r="J3991" s="1">
        <v>27.5</v>
      </c>
      <c r="K3991" s="1">
        <f>COUNTIF(A:A,bank_processed_transactions[[#This Row],[transaction_id]])</f>
        <v>1</v>
      </c>
    </row>
    <row r="3992" spans="1:11" x14ac:dyDescent="0.3">
      <c r="A3992" s="1" t="s">
        <v>2724</v>
      </c>
      <c r="B3992" s="2">
        <v>46048</v>
      </c>
      <c r="C3992" s="1" t="s">
        <v>1019</v>
      </c>
      <c r="D3992" s="1" t="s">
        <v>12</v>
      </c>
      <c r="E3992" s="1" t="s">
        <v>27</v>
      </c>
      <c r="F3992" s="1">
        <v>2116.85</v>
      </c>
      <c r="G3992" s="1" t="s">
        <v>14</v>
      </c>
      <c r="H3992" s="2">
        <v>46051</v>
      </c>
      <c r="I3992" s="1" t="s">
        <v>15</v>
      </c>
      <c r="J3992" s="1">
        <v>10.5</v>
      </c>
      <c r="K3992" s="1">
        <f>COUNTIF(A:A,bank_processed_transactions[[#This Row],[transaction_id]])</f>
        <v>1</v>
      </c>
    </row>
    <row r="3993" spans="1:11" x14ac:dyDescent="0.3">
      <c r="A3993" s="1" t="s">
        <v>1069</v>
      </c>
      <c r="B3993" s="2">
        <v>46089</v>
      </c>
      <c r="C3993" s="1" t="s">
        <v>1070</v>
      </c>
      <c r="D3993" s="1" t="s">
        <v>18</v>
      </c>
      <c r="E3993" s="1" t="s">
        <v>27</v>
      </c>
      <c r="F3993" s="1">
        <v>5234.74</v>
      </c>
      <c r="G3993" s="1" t="s">
        <v>14</v>
      </c>
      <c r="H3993" s="2">
        <v>46091</v>
      </c>
      <c r="I3993" s="1" t="s">
        <v>22</v>
      </c>
      <c r="J3993" s="1">
        <v>10</v>
      </c>
      <c r="K3993" s="1">
        <f>COUNTIF(A:A,bank_processed_transactions[[#This Row],[transaction_id]])</f>
        <v>1</v>
      </c>
    </row>
    <row r="3994" spans="1:11" x14ac:dyDescent="0.3">
      <c r="A3994" s="1" t="s">
        <v>2041</v>
      </c>
      <c r="B3994" s="2">
        <v>46074</v>
      </c>
      <c r="C3994" s="1" t="s">
        <v>405</v>
      </c>
      <c r="D3994" s="1" t="s">
        <v>12</v>
      </c>
      <c r="E3994" s="1" t="s">
        <v>55</v>
      </c>
      <c r="F3994" s="1">
        <v>6430.24</v>
      </c>
      <c r="G3994" s="1" t="s">
        <v>14</v>
      </c>
      <c r="H3994" s="2">
        <v>46075</v>
      </c>
      <c r="I3994" s="1" t="s">
        <v>22</v>
      </c>
      <c r="J3994" s="1">
        <v>28.1</v>
      </c>
      <c r="K3994" s="1">
        <f>COUNTIF(A:A,bank_processed_transactions[[#This Row],[transaction_id]])</f>
        <v>1</v>
      </c>
    </row>
    <row r="3995" spans="1:11" x14ac:dyDescent="0.3">
      <c r="A3995" s="1" t="s">
        <v>4803</v>
      </c>
      <c r="B3995" s="2">
        <v>46027</v>
      </c>
      <c r="C3995" s="1" t="s">
        <v>98</v>
      </c>
      <c r="D3995" s="1" t="s">
        <v>18</v>
      </c>
      <c r="E3995" s="1" t="s">
        <v>27</v>
      </c>
      <c r="F3995" s="1">
        <v>851.14</v>
      </c>
      <c r="G3995" s="1" t="s">
        <v>14</v>
      </c>
      <c r="H3995" s="2">
        <v>46027</v>
      </c>
      <c r="I3995" s="1" t="s">
        <v>15</v>
      </c>
      <c r="J3995" s="1">
        <v>32.299999999999997</v>
      </c>
      <c r="K3995" s="1">
        <f>COUNTIF(A:A,bank_processed_transactions[[#This Row],[transaction_id]])</f>
        <v>1</v>
      </c>
    </row>
    <row r="3996" spans="1:11" x14ac:dyDescent="0.3">
      <c r="A3996" s="1" t="s">
        <v>410</v>
      </c>
      <c r="B3996" s="2">
        <v>46107</v>
      </c>
      <c r="C3996" s="1" t="s">
        <v>411</v>
      </c>
      <c r="D3996" s="1" t="s">
        <v>46</v>
      </c>
      <c r="E3996" s="1" t="s">
        <v>21</v>
      </c>
      <c r="F3996" s="1">
        <v>7949.15</v>
      </c>
      <c r="G3996" s="1" t="s">
        <v>14</v>
      </c>
      <c r="H3996" s="2">
        <v>46110</v>
      </c>
      <c r="I3996" s="1" t="s">
        <v>22</v>
      </c>
      <c r="J3996" s="1">
        <v>11.5</v>
      </c>
      <c r="K3996" s="1">
        <f>COUNTIF(A:A,bank_processed_transactions[[#This Row],[transaction_id]])</f>
        <v>1</v>
      </c>
    </row>
    <row r="3997" spans="1:11" x14ac:dyDescent="0.3">
      <c r="A3997" s="1" t="s">
        <v>4472</v>
      </c>
      <c r="B3997" s="2">
        <v>46096</v>
      </c>
      <c r="C3997" s="1" t="s">
        <v>1281</v>
      </c>
      <c r="D3997" s="1" t="s">
        <v>35</v>
      </c>
      <c r="E3997" s="1" t="s">
        <v>27</v>
      </c>
      <c r="F3997" s="1">
        <v>3648.46</v>
      </c>
      <c r="G3997" s="1" t="s">
        <v>14</v>
      </c>
      <c r="H3997" s="2">
        <v>46099</v>
      </c>
      <c r="I3997" s="1" t="s">
        <v>22</v>
      </c>
      <c r="J3997" s="1">
        <v>47.8</v>
      </c>
      <c r="K3997" s="1">
        <f>COUNTIF(A:A,bank_processed_transactions[[#This Row],[transaction_id]])</f>
        <v>1</v>
      </c>
    </row>
    <row r="3998" spans="1:11" x14ac:dyDescent="0.3">
      <c r="A3998" s="1" t="s">
        <v>203</v>
      </c>
      <c r="B3998" s="2">
        <v>46088</v>
      </c>
      <c r="C3998" s="1" t="s">
        <v>32</v>
      </c>
      <c r="D3998" s="1" t="s">
        <v>66</v>
      </c>
      <c r="E3998" s="1" t="s">
        <v>55</v>
      </c>
      <c r="F3998" s="1">
        <v>1476.23</v>
      </c>
      <c r="G3998" s="1" t="s">
        <v>14</v>
      </c>
      <c r="H3998" s="2">
        <v>46088</v>
      </c>
      <c r="I3998" s="1" t="s">
        <v>22</v>
      </c>
      <c r="J3998" s="1">
        <v>6.6</v>
      </c>
      <c r="K3998" s="1">
        <f>COUNTIF(A:A,bank_processed_transactions[[#This Row],[transaction_id]])</f>
        <v>1</v>
      </c>
    </row>
    <row r="3999" spans="1:11" x14ac:dyDescent="0.3">
      <c r="A3999" s="1" t="s">
        <v>3072</v>
      </c>
      <c r="B3999" s="2">
        <v>46059</v>
      </c>
      <c r="C3999" s="1" t="s">
        <v>588</v>
      </c>
      <c r="D3999" s="1" t="s">
        <v>12</v>
      </c>
      <c r="E3999" s="1" t="s">
        <v>55</v>
      </c>
      <c r="F3999" s="1">
        <v>7919.78</v>
      </c>
      <c r="G3999" s="1" t="s">
        <v>14</v>
      </c>
      <c r="H3999" s="2">
        <v>46060</v>
      </c>
      <c r="I3999" s="1" t="s">
        <v>15</v>
      </c>
      <c r="J3999" s="1">
        <v>14.7</v>
      </c>
      <c r="K3999" s="1">
        <f>COUNTIF(A:A,bank_processed_transactions[[#This Row],[transaction_id]])</f>
        <v>1</v>
      </c>
    </row>
    <row r="4000" spans="1:11" x14ac:dyDescent="0.3">
      <c r="A4000" s="1" t="s">
        <v>475</v>
      </c>
      <c r="B4000" s="2">
        <v>46065</v>
      </c>
      <c r="C4000" s="1" t="s">
        <v>476</v>
      </c>
      <c r="D4000" s="1" t="s">
        <v>12</v>
      </c>
      <c r="E4000" s="1" t="s">
        <v>21</v>
      </c>
      <c r="F4000" s="1">
        <v>21257.62</v>
      </c>
      <c r="G4000" s="1" t="s">
        <v>94</v>
      </c>
      <c r="H4000" s="2">
        <v>46065</v>
      </c>
      <c r="I4000" s="1" t="s">
        <v>22</v>
      </c>
      <c r="J4000" s="1">
        <v>13.5</v>
      </c>
      <c r="K4000" s="1">
        <f>COUNTIF(A:A,bank_processed_transactions[[#This Row],[transaction_id]])</f>
        <v>1</v>
      </c>
    </row>
    <row r="4001" spans="1:11" x14ac:dyDescent="0.3">
      <c r="A4001" s="1" t="s">
        <v>4136</v>
      </c>
      <c r="B4001" s="2">
        <v>46032</v>
      </c>
      <c r="C4001" s="1" t="s">
        <v>660</v>
      </c>
      <c r="D4001" s="1" t="s">
        <v>18</v>
      </c>
      <c r="E4001" s="1" t="s">
        <v>13</v>
      </c>
      <c r="F4001" s="1">
        <v>2822.24</v>
      </c>
      <c r="G4001" s="1" t="s">
        <v>14</v>
      </c>
      <c r="H4001" s="2">
        <v>46035</v>
      </c>
      <c r="I4001" s="1" t="s">
        <v>15</v>
      </c>
      <c r="J4001" s="1">
        <v>28.2</v>
      </c>
      <c r="K4001" s="1">
        <f>COUNTIF(A:A,bank_processed_transactions[[#This Row],[transaction_id]])</f>
        <v>1</v>
      </c>
    </row>
    <row r="4002" spans="1:11" x14ac:dyDescent="0.3">
      <c r="A4002" s="1" t="s">
        <v>4701</v>
      </c>
      <c r="B4002" s="2">
        <v>46028</v>
      </c>
      <c r="C4002" s="1" t="s">
        <v>962</v>
      </c>
      <c r="D4002" s="1" t="s">
        <v>35</v>
      </c>
      <c r="E4002" s="1" t="s">
        <v>55</v>
      </c>
      <c r="F4002" s="1">
        <v>8491.4699999999993</v>
      </c>
      <c r="G4002" s="1" t="s">
        <v>14</v>
      </c>
      <c r="H4002" s="2">
        <v>46033</v>
      </c>
      <c r="I4002" s="1" t="s">
        <v>15</v>
      </c>
      <c r="J4002" s="1">
        <v>40.200000000000003</v>
      </c>
      <c r="K4002" s="1">
        <f>COUNTIF(A:A,bank_processed_transactions[[#This Row],[transaction_id]])</f>
        <v>1</v>
      </c>
    </row>
    <row r="4003" spans="1:11" x14ac:dyDescent="0.3">
      <c r="A4003" s="1" t="s">
        <v>3836</v>
      </c>
      <c r="B4003" s="2">
        <v>46109</v>
      </c>
      <c r="C4003" s="1" t="s">
        <v>1556</v>
      </c>
      <c r="D4003" s="1" t="s">
        <v>35</v>
      </c>
      <c r="E4003" s="1" t="s">
        <v>13</v>
      </c>
      <c r="F4003" s="1">
        <v>101102.11</v>
      </c>
      <c r="G4003" s="1" t="s">
        <v>14</v>
      </c>
      <c r="H4003" s="2">
        <v>46112</v>
      </c>
      <c r="I4003" s="1" t="s">
        <v>28</v>
      </c>
      <c r="J4003" s="1">
        <v>42.6</v>
      </c>
      <c r="K4003" s="1">
        <f>COUNTIF(A:A,bank_processed_transactions[[#This Row],[transaction_id]])</f>
        <v>1</v>
      </c>
    </row>
    <row r="4004" spans="1:11" x14ac:dyDescent="0.3">
      <c r="A4004" s="1" t="s">
        <v>3679</v>
      </c>
      <c r="B4004" s="2">
        <v>46060</v>
      </c>
      <c r="C4004" s="1" t="s">
        <v>571</v>
      </c>
      <c r="D4004" s="1" t="s">
        <v>12</v>
      </c>
      <c r="E4004" s="1" t="s">
        <v>13</v>
      </c>
      <c r="F4004" s="1">
        <v>4324.33</v>
      </c>
      <c r="G4004" s="1" t="s">
        <v>14</v>
      </c>
      <c r="H4004" s="2">
        <v>46062</v>
      </c>
      <c r="I4004" s="1" t="s">
        <v>22</v>
      </c>
      <c r="J4004" s="1">
        <v>70.5</v>
      </c>
      <c r="K4004" s="1">
        <f>COUNTIF(A:A,bank_processed_transactions[[#This Row],[transaction_id]])</f>
        <v>1</v>
      </c>
    </row>
    <row r="4005" spans="1:11" x14ac:dyDescent="0.3">
      <c r="A4005" s="1" t="s">
        <v>4140</v>
      </c>
      <c r="B4005" s="2">
        <v>46027</v>
      </c>
      <c r="C4005" s="1" t="s">
        <v>470</v>
      </c>
      <c r="D4005" s="1" t="s">
        <v>12</v>
      </c>
      <c r="E4005" s="1" t="s">
        <v>21</v>
      </c>
      <c r="F4005" s="1">
        <v>3529.45</v>
      </c>
      <c r="G4005" s="1" t="s">
        <v>14</v>
      </c>
      <c r="H4005" s="2">
        <v>46029</v>
      </c>
      <c r="I4005" s="1" t="s">
        <v>15</v>
      </c>
      <c r="J4005" s="1">
        <v>30.9</v>
      </c>
      <c r="K4005" s="1">
        <f>COUNTIF(A:A,bank_processed_transactions[[#This Row],[transaction_id]])</f>
        <v>1</v>
      </c>
    </row>
    <row r="4006" spans="1:11" x14ac:dyDescent="0.3">
      <c r="A4006" s="1" t="s">
        <v>2356</v>
      </c>
      <c r="B4006" s="2">
        <v>46038</v>
      </c>
      <c r="C4006" s="1" t="s">
        <v>2357</v>
      </c>
      <c r="D4006" s="1" t="s">
        <v>12</v>
      </c>
      <c r="E4006" s="1" t="s">
        <v>21</v>
      </c>
      <c r="F4006" s="1">
        <v>5383.3</v>
      </c>
      <c r="G4006" s="1" t="s">
        <v>14</v>
      </c>
      <c r="H4006" s="2">
        <v>46041</v>
      </c>
      <c r="I4006" s="1" t="s">
        <v>22</v>
      </c>
      <c r="J4006" s="1">
        <v>79.8</v>
      </c>
      <c r="K4006" s="1">
        <f>COUNTIF(A:A,bank_processed_transactions[[#This Row],[transaction_id]])</f>
        <v>1</v>
      </c>
    </row>
    <row r="4007" spans="1:11" x14ac:dyDescent="0.3">
      <c r="A4007" s="1" t="s">
        <v>1247</v>
      </c>
      <c r="B4007" s="2">
        <v>46091</v>
      </c>
      <c r="C4007" s="1" t="s">
        <v>967</v>
      </c>
      <c r="D4007" s="1" t="s">
        <v>35</v>
      </c>
      <c r="E4007" s="1" t="s">
        <v>13</v>
      </c>
      <c r="F4007" s="1">
        <v>5054.87</v>
      </c>
      <c r="G4007" s="1" t="s">
        <v>14</v>
      </c>
      <c r="H4007" s="2">
        <v>46093</v>
      </c>
      <c r="I4007" s="1" t="s">
        <v>15</v>
      </c>
      <c r="J4007" s="1">
        <v>40.4</v>
      </c>
      <c r="K4007" s="1">
        <f>COUNTIF(A:A,bank_processed_transactions[[#This Row],[transaction_id]])</f>
        <v>1</v>
      </c>
    </row>
    <row r="4008" spans="1:11" x14ac:dyDescent="0.3">
      <c r="A4008" s="1" t="s">
        <v>3045</v>
      </c>
      <c r="B4008" s="2">
        <v>46084</v>
      </c>
      <c r="C4008" s="1" t="s">
        <v>215</v>
      </c>
      <c r="D4008" s="1" t="s">
        <v>12</v>
      </c>
      <c r="E4008" s="1" t="s">
        <v>27</v>
      </c>
      <c r="F4008" s="1">
        <v>7146.91</v>
      </c>
      <c r="G4008" s="1" t="s">
        <v>14</v>
      </c>
      <c r="H4008" s="2">
        <v>46087</v>
      </c>
      <c r="I4008" s="1" t="s">
        <v>28</v>
      </c>
      <c r="J4008" s="1">
        <v>37.1</v>
      </c>
      <c r="K4008" s="1">
        <f>COUNTIF(A:A,bank_processed_transactions[[#This Row],[transaction_id]])</f>
        <v>1</v>
      </c>
    </row>
    <row r="4009" spans="1:11" x14ac:dyDescent="0.3">
      <c r="A4009" s="1" t="s">
        <v>3737</v>
      </c>
      <c r="B4009" s="2">
        <v>46083</v>
      </c>
      <c r="C4009" s="1" t="s">
        <v>508</v>
      </c>
      <c r="D4009" s="1" t="s">
        <v>18</v>
      </c>
      <c r="E4009" s="1" t="s">
        <v>27</v>
      </c>
      <c r="F4009" s="1">
        <v>272.14</v>
      </c>
      <c r="G4009" s="1" t="s">
        <v>14</v>
      </c>
      <c r="H4009" s="2">
        <v>46086</v>
      </c>
      <c r="I4009" s="1" t="s">
        <v>15</v>
      </c>
      <c r="J4009" s="1">
        <v>33.1</v>
      </c>
      <c r="K4009" s="1">
        <f>COUNTIF(A:A,bank_processed_transactions[[#This Row],[transaction_id]])</f>
        <v>1</v>
      </c>
    </row>
    <row r="4010" spans="1:11" x14ac:dyDescent="0.3">
      <c r="A4010" s="1" t="s">
        <v>2524</v>
      </c>
      <c r="B4010" s="2">
        <v>46111</v>
      </c>
      <c r="C4010" s="1" t="s">
        <v>2149</v>
      </c>
      <c r="D4010" s="1" t="s">
        <v>18</v>
      </c>
      <c r="E4010" s="1" t="s">
        <v>55</v>
      </c>
      <c r="F4010" s="1">
        <v>464.89</v>
      </c>
      <c r="G4010" s="1" t="s">
        <v>14</v>
      </c>
      <c r="H4010" s="2">
        <v>46114</v>
      </c>
      <c r="I4010" s="1" t="s">
        <v>28</v>
      </c>
      <c r="J4010" s="1">
        <v>16.8</v>
      </c>
      <c r="K4010" s="1">
        <f>COUNTIF(A:A,bank_processed_transactions[[#This Row],[transaction_id]])</f>
        <v>2</v>
      </c>
    </row>
    <row r="4011" spans="1:11" x14ac:dyDescent="0.3">
      <c r="A4011" s="1" t="s">
        <v>2524</v>
      </c>
      <c r="B4011" s="2">
        <v>46111</v>
      </c>
      <c r="C4011" s="1" t="s">
        <v>2149</v>
      </c>
      <c r="D4011" s="1" t="s">
        <v>18</v>
      </c>
      <c r="E4011" s="1" t="s">
        <v>55</v>
      </c>
      <c r="F4011" s="1">
        <v>464.89</v>
      </c>
      <c r="G4011" s="1" t="s">
        <v>14</v>
      </c>
      <c r="H4011" s="2">
        <v>46115</v>
      </c>
      <c r="I4011" s="1" t="s">
        <v>28</v>
      </c>
      <c r="J4011" s="1">
        <v>16.8</v>
      </c>
      <c r="K4011" s="1">
        <f>COUNTIF(A:A,bank_processed_transactions[[#This Row],[transaction_id]])</f>
        <v>2</v>
      </c>
    </row>
    <row r="4012" spans="1:11" x14ac:dyDescent="0.3">
      <c r="A4012" s="1" t="s">
        <v>2383</v>
      </c>
      <c r="B4012" s="2">
        <v>46078</v>
      </c>
      <c r="C4012" s="1" t="s">
        <v>903</v>
      </c>
      <c r="D4012" s="1" t="s">
        <v>18</v>
      </c>
      <c r="E4012" s="1" t="s">
        <v>27</v>
      </c>
      <c r="F4012" s="1">
        <v>2622.97</v>
      </c>
      <c r="G4012" s="1" t="s">
        <v>14</v>
      </c>
      <c r="H4012" s="2">
        <v>46081</v>
      </c>
      <c r="I4012" s="1" t="s">
        <v>15</v>
      </c>
      <c r="J4012" s="1">
        <v>38</v>
      </c>
      <c r="K4012" s="1">
        <f>COUNTIF(A:A,bank_processed_transactions[[#This Row],[transaction_id]])</f>
        <v>1</v>
      </c>
    </row>
    <row r="4013" spans="1:11" x14ac:dyDescent="0.3">
      <c r="A4013" s="1" t="s">
        <v>158</v>
      </c>
      <c r="B4013" s="2">
        <v>46055</v>
      </c>
      <c r="C4013" s="1" t="s">
        <v>159</v>
      </c>
      <c r="D4013" s="1" t="s">
        <v>18</v>
      </c>
      <c r="E4013" s="1" t="s">
        <v>13</v>
      </c>
      <c r="F4013" s="1">
        <v>6598.53</v>
      </c>
      <c r="G4013" s="1" t="s">
        <v>14</v>
      </c>
      <c r="H4013" s="2">
        <v>46056</v>
      </c>
      <c r="I4013" s="1" t="s">
        <v>28</v>
      </c>
      <c r="J4013" s="1">
        <v>41</v>
      </c>
      <c r="K4013" s="1">
        <f>COUNTIF(A:A,bank_processed_transactions[[#This Row],[transaction_id]])</f>
        <v>1</v>
      </c>
    </row>
    <row r="4014" spans="1:11" x14ac:dyDescent="0.3">
      <c r="A4014" s="1" t="s">
        <v>4900</v>
      </c>
      <c r="B4014" s="2">
        <v>46068</v>
      </c>
      <c r="C4014" s="1" t="s">
        <v>1241</v>
      </c>
      <c r="D4014" s="1" t="s">
        <v>18</v>
      </c>
      <c r="E4014" s="1" t="s">
        <v>13</v>
      </c>
      <c r="F4014" s="1">
        <v>6825.11</v>
      </c>
      <c r="G4014" s="1" t="s">
        <v>14</v>
      </c>
      <c r="H4014" s="2">
        <v>46069</v>
      </c>
      <c r="I4014" s="1" t="s">
        <v>22</v>
      </c>
      <c r="J4014" s="1">
        <v>50.8</v>
      </c>
      <c r="K4014" s="1">
        <f>COUNTIF(A:A,bank_processed_transactions[[#This Row],[transaction_id]])</f>
        <v>1</v>
      </c>
    </row>
    <row r="4015" spans="1:11" x14ac:dyDescent="0.3">
      <c r="A4015" s="1" t="s">
        <v>2303</v>
      </c>
      <c r="B4015" s="2">
        <v>46077</v>
      </c>
      <c r="C4015" s="1" t="s">
        <v>1017</v>
      </c>
      <c r="D4015" s="1" t="s">
        <v>12</v>
      </c>
      <c r="E4015" s="1" t="s">
        <v>13</v>
      </c>
      <c r="F4015" s="1">
        <v>2581.9</v>
      </c>
      <c r="G4015" s="1" t="s">
        <v>14</v>
      </c>
      <c r="H4015" s="2">
        <v>46077</v>
      </c>
      <c r="I4015" s="1" t="s">
        <v>15</v>
      </c>
      <c r="J4015" s="1">
        <v>11.3</v>
      </c>
      <c r="K4015" s="1">
        <f>COUNTIF(A:A,bank_processed_transactions[[#This Row],[transaction_id]])</f>
        <v>1</v>
      </c>
    </row>
    <row r="4016" spans="1:11" x14ac:dyDescent="0.3">
      <c r="A4016" s="1" t="s">
        <v>664</v>
      </c>
      <c r="B4016" s="2">
        <v>46036</v>
      </c>
      <c r="C4016" s="1" t="s">
        <v>665</v>
      </c>
      <c r="D4016" s="1" t="s">
        <v>35</v>
      </c>
      <c r="E4016" s="1" t="s">
        <v>13</v>
      </c>
      <c r="F4016" s="1">
        <v>4647.04</v>
      </c>
      <c r="G4016" s="1" t="s">
        <v>14</v>
      </c>
      <c r="H4016" s="2">
        <v>46039</v>
      </c>
      <c r="I4016" s="1" t="s">
        <v>22</v>
      </c>
      <c r="J4016" s="1">
        <v>12.1</v>
      </c>
      <c r="K4016" s="1">
        <f>COUNTIF(A:A,bank_processed_transactions[[#This Row],[transaction_id]])</f>
        <v>1</v>
      </c>
    </row>
    <row r="4017" spans="1:11" x14ac:dyDescent="0.3">
      <c r="A4017" s="1" t="s">
        <v>2001</v>
      </c>
      <c r="B4017" s="2">
        <v>46066</v>
      </c>
      <c r="C4017" s="1" t="s">
        <v>2002</v>
      </c>
      <c r="D4017" s="1" t="s">
        <v>35</v>
      </c>
      <c r="E4017" s="1" t="s">
        <v>13</v>
      </c>
      <c r="F4017" s="1">
        <v>3218.11</v>
      </c>
      <c r="G4017" s="1" t="s">
        <v>14</v>
      </c>
      <c r="H4017" s="2">
        <v>46068</v>
      </c>
      <c r="I4017" s="1" t="s">
        <v>15</v>
      </c>
      <c r="J4017" s="1">
        <v>36.299999999999997</v>
      </c>
      <c r="K4017" s="1">
        <f>COUNTIF(A:A,bank_processed_transactions[[#This Row],[transaction_id]])</f>
        <v>1</v>
      </c>
    </row>
    <row r="4018" spans="1:11" x14ac:dyDescent="0.3">
      <c r="A4018" s="1" t="s">
        <v>4469</v>
      </c>
      <c r="B4018" s="2">
        <v>46103</v>
      </c>
      <c r="C4018" s="1" t="s">
        <v>937</v>
      </c>
      <c r="D4018" s="1" t="s">
        <v>12</v>
      </c>
      <c r="E4018" s="1" t="s">
        <v>55</v>
      </c>
      <c r="F4018" s="1">
        <v>5680.95</v>
      </c>
      <c r="G4018" s="1" t="s">
        <v>14</v>
      </c>
      <c r="H4018" s="2">
        <v>46103</v>
      </c>
      <c r="I4018" s="1" t="s">
        <v>22</v>
      </c>
      <c r="J4018" s="1">
        <v>9.5</v>
      </c>
      <c r="K4018" s="1">
        <f>COUNTIF(A:A,bank_processed_transactions[[#This Row],[transaction_id]])</f>
        <v>1</v>
      </c>
    </row>
    <row r="4019" spans="1:11" x14ac:dyDescent="0.3">
      <c r="A4019" s="1" t="s">
        <v>3128</v>
      </c>
      <c r="B4019" s="2">
        <v>46034</v>
      </c>
      <c r="C4019" s="1" t="s">
        <v>1077</v>
      </c>
      <c r="D4019" s="1" t="s">
        <v>18</v>
      </c>
      <c r="E4019" s="1" t="s">
        <v>55</v>
      </c>
      <c r="F4019" s="1">
        <v>460.15</v>
      </c>
      <c r="G4019" s="1" t="s">
        <v>14</v>
      </c>
      <c r="H4019" s="2">
        <v>46035</v>
      </c>
      <c r="I4019" s="1" t="s">
        <v>15</v>
      </c>
      <c r="J4019" s="1">
        <v>40.799999999999997</v>
      </c>
      <c r="K4019" s="1">
        <f>COUNTIF(A:A,bank_processed_transactions[[#This Row],[transaction_id]])</f>
        <v>1</v>
      </c>
    </row>
    <row r="4020" spans="1:11" x14ac:dyDescent="0.3">
      <c r="A4020" s="1" t="s">
        <v>4966</v>
      </c>
      <c r="B4020" s="2">
        <v>46036</v>
      </c>
      <c r="C4020" s="1" t="s">
        <v>2952</v>
      </c>
      <c r="D4020" s="1" t="s">
        <v>12</v>
      </c>
      <c r="E4020" s="1" t="s">
        <v>13</v>
      </c>
      <c r="F4020" s="1">
        <v>26032.400000000001</v>
      </c>
      <c r="G4020" s="1" t="s">
        <v>14</v>
      </c>
      <c r="H4020" s="2">
        <v>46039</v>
      </c>
      <c r="I4020" s="1" t="s">
        <v>22</v>
      </c>
      <c r="J4020" s="1">
        <v>16.7</v>
      </c>
      <c r="K4020" s="1">
        <f>COUNTIF(A:A,bank_processed_transactions[[#This Row],[transaction_id]])</f>
        <v>1</v>
      </c>
    </row>
    <row r="4021" spans="1:11" x14ac:dyDescent="0.3">
      <c r="A4021" s="1" t="s">
        <v>1469</v>
      </c>
      <c r="B4021" s="2">
        <v>46081</v>
      </c>
      <c r="C4021" s="1" t="s">
        <v>1172</v>
      </c>
      <c r="D4021" s="1" t="s">
        <v>66</v>
      </c>
      <c r="E4021" s="1" t="s">
        <v>13</v>
      </c>
      <c r="F4021" s="1">
        <v>2688.97</v>
      </c>
      <c r="G4021" s="1" t="s">
        <v>14</v>
      </c>
      <c r="H4021" s="2">
        <v>46084</v>
      </c>
      <c r="I4021" s="1" t="s">
        <v>22</v>
      </c>
      <c r="J4021" s="1">
        <v>33.6</v>
      </c>
      <c r="K4021" s="1">
        <f>COUNTIF(A:A,bank_processed_transactions[[#This Row],[transaction_id]])</f>
        <v>1</v>
      </c>
    </row>
    <row r="4022" spans="1:11" x14ac:dyDescent="0.3">
      <c r="A4022" s="1" t="s">
        <v>2530</v>
      </c>
      <c r="B4022" s="2">
        <v>46045</v>
      </c>
      <c r="C4022" s="1" t="s">
        <v>2531</v>
      </c>
      <c r="D4022" s="1" t="s">
        <v>18</v>
      </c>
      <c r="E4022" s="1" t="s">
        <v>55</v>
      </c>
      <c r="F4022" s="1">
        <v>1156.53</v>
      </c>
      <c r="G4022" s="1" t="s">
        <v>14</v>
      </c>
      <c r="H4022" s="2">
        <v>46045</v>
      </c>
      <c r="I4022" s="1" t="s">
        <v>28</v>
      </c>
      <c r="J4022" s="1">
        <v>2.8</v>
      </c>
      <c r="K4022" s="1">
        <f>COUNTIF(A:A,bank_processed_transactions[[#This Row],[transaction_id]])</f>
        <v>1</v>
      </c>
    </row>
    <row r="4023" spans="1:11" x14ac:dyDescent="0.3">
      <c r="A4023" s="1" t="s">
        <v>2492</v>
      </c>
      <c r="B4023" s="2">
        <v>46076</v>
      </c>
      <c r="C4023" s="1" t="s">
        <v>80</v>
      </c>
      <c r="D4023" s="1" t="s">
        <v>12</v>
      </c>
      <c r="E4023" s="1" t="s">
        <v>13</v>
      </c>
      <c r="F4023" s="1">
        <v>1676.37</v>
      </c>
      <c r="G4023" s="1" t="s">
        <v>14</v>
      </c>
      <c r="H4023" s="2">
        <v>46078</v>
      </c>
      <c r="I4023" s="1" t="s">
        <v>15</v>
      </c>
      <c r="J4023" s="1">
        <v>19.5</v>
      </c>
      <c r="K4023" s="1">
        <f>COUNTIF(A:A,bank_processed_transactions[[#This Row],[transaction_id]])</f>
        <v>2</v>
      </c>
    </row>
    <row r="4024" spans="1:11" x14ac:dyDescent="0.3">
      <c r="A4024" s="1" t="s">
        <v>2492</v>
      </c>
      <c r="B4024" s="2">
        <v>46076</v>
      </c>
      <c r="C4024" s="1" t="s">
        <v>80</v>
      </c>
      <c r="D4024" s="1" t="s">
        <v>12</v>
      </c>
      <c r="E4024" s="1" t="s">
        <v>13</v>
      </c>
      <c r="F4024" s="1">
        <v>1676.37</v>
      </c>
      <c r="G4024" s="1" t="s">
        <v>14</v>
      </c>
      <c r="H4024" s="2">
        <v>46077</v>
      </c>
      <c r="I4024" s="1" t="s">
        <v>15</v>
      </c>
      <c r="J4024" s="1">
        <v>19.5</v>
      </c>
      <c r="K4024" s="1">
        <f>COUNTIF(A:A,bank_processed_transactions[[#This Row],[transaction_id]])</f>
        <v>2</v>
      </c>
    </row>
    <row r="4025" spans="1:11" x14ac:dyDescent="0.3">
      <c r="A4025" s="1" t="s">
        <v>3514</v>
      </c>
      <c r="B4025" s="2">
        <v>46110</v>
      </c>
      <c r="C4025" s="1" t="s">
        <v>1699</v>
      </c>
      <c r="D4025" s="1" t="s">
        <v>12</v>
      </c>
      <c r="E4025" s="1" t="s">
        <v>27</v>
      </c>
      <c r="F4025" s="1">
        <v>4303.24</v>
      </c>
      <c r="G4025" s="1" t="s">
        <v>14</v>
      </c>
      <c r="H4025" s="2">
        <v>46112</v>
      </c>
      <c r="I4025" s="1" t="s">
        <v>28</v>
      </c>
      <c r="J4025" s="1">
        <v>11.6</v>
      </c>
      <c r="K4025" s="1">
        <f>COUNTIF(A:A,bank_processed_transactions[[#This Row],[transaction_id]])</f>
        <v>2</v>
      </c>
    </row>
    <row r="4026" spans="1:11" x14ac:dyDescent="0.3">
      <c r="A4026" s="1" t="s">
        <v>3514</v>
      </c>
      <c r="B4026" s="2">
        <v>46110</v>
      </c>
      <c r="C4026" s="1" t="s">
        <v>1699</v>
      </c>
      <c r="D4026" s="1" t="s">
        <v>12</v>
      </c>
      <c r="E4026" s="1" t="s">
        <v>27</v>
      </c>
      <c r="F4026" s="1">
        <v>4303.24</v>
      </c>
      <c r="G4026" s="1" t="s">
        <v>14</v>
      </c>
      <c r="H4026" s="2">
        <v>46111</v>
      </c>
      <c r="I4026" s="1" t="s">
        <v>28</v>
      </c>
      <c r="J4026" s="1">
        <v>11.6</v>
      </c>
      <c r="K4026" s="1">
        <f>COUNTIF(A:A,bank_processed_transactions[[#This Row],[transaction_id]])</f>
        <v>2</v>
      </c>
    </row>
    <row r="4027" spans="1:11" x14ac:dyDescent="0.3">
      <c r="A4027" s="1" t="s">
        <v>3747</v>
      </c>
      <c r="B4027" s="2">
        <v>46091</v>
      </c>
      <c r="C4027" s="1" t="s">
        <v>3748</v>
      </c>
      <c r="D4027" s="1" t="s">
        <v>66</v>
      </c>
      <c r="E4027" s="1" t="s">
        <v>21</v>
      </c>
      <c r="F4027" s="1">
        <v>1333.59</v>
      </c>
      <c r="G4027" s="1" t="s">
        <v>14</v>
      </c>
      <c r="H4027" s="2">
        <v>46094</v>
      </c>
      <c r="I4027" s="1" t="s">
        <v>22</v>
      </c>
      <c r="J4027" s="1">
        <v>22</v>
      </c>
      <c r="K4027" s="1">
        <f>COUNTIF(A:A,bank_processed_transactions[[#This Row],[transaction_id]])</f>
        <v>1</v>
      </c>
    </row>
    <row r="4028" spans="1:11" x14ac:dyDescent="0.3">
      <c r="A4028" s="1" t="s">
        <v>4783</v>
      </c>
      <c r="B4028" s="2">
        <v>46081</v>
      </c>
      <c r="C4028" s="1" t="s">
        <v>617</v>
      </c>
      <c r="D4028" s="1" t="s">
        <v>12</v>
      </c>
      <c r="E4028" s="1" t="s">
        <v>21</v>
      </c>
      <c r="F4028" s="1">
        <v>6345.71</v>
      </c>
      <c r="G4028" s="1" t="s">
        <v>14</v>
      </c>
      <c r="H4028" s="2">
        <v>46083</v>
      </c>
      <c r="I4028" s="1" t="s">
        <v>15</v>
      </c>
      <c r="J4028" s="1">
        <v>27.4</v>
      </c>
      <c r="K4028" s="1">
        <f>COUNTIF(A:A,bank_processed_transactions[[#This Row],[transaction_id]])</f>
        <v>1</v>
      </c>
    </row>
    <row r="4029" spans="1:11" x14ac:dyDescent="0.3">
      <c r="A4029" s="1" t="s">
        <v>216</v>
      </c>
      <c r="B4029" s="2">
        <v>46070</v>
      </c>
      <c r="C4029" s="1" t="s">
        <v>217</v>
      </c>
      <c r="D4029" s="1" t="s">
        <v>12</v>
      </c>
      <c r="E4029" s="1" t="s">
        <v>13</v>
      </c>
      <c r="F4029" s="1">
        <v>12898.29</v>
      </c>
      <c r="G4029" s="1" t="s">
        <v>14</v>
      </c>
      <c r="H4029" s="2">
        <v>46072</v>
      </c>
      <c r="I4029" s="1" t="s">
        <v>15</v>
      </c>
      <c r="J4029" s="1">
        <v>12.1</v>
      </c>
      <c r="K4029" s="1">
        <f>COUNTIF(A:A,bank_processed_transactions[[#This Row],[transaction_id]])</f>
        <v>1</v>
      </c>
    </row>
    <row r="4030" spans="1:11" x14ac:dyDescent="0.3">
      <c r="A4030" s="1" t="s">
        <v>4639</v>
      </c>
      <c r="B4030" s="2">
        <v>46045</v>
      </c>
      <c r="C4030" s="1" t="s">
        <v>2386</v>
      </c>
      <c r="D4030" s="1" t="s">
        <v>18</v>
      </c>
      <c r="E4030" s="1" t="s">
        <v>27</v>
      </c>
      <c r="F4030" s="1">
        <v>1484.63</v>
      </c>
      <c r="G4030" s="1" t="s">
        <v>14</v>
      </c>
      <c r="H4030" s="2">
        <v>46048</v>
      </c>
      <c r="I4030" s="1" t="s">
        <v>28</v>
      </c>
      <c r="J4030" s="1">
        <v>55.8</v>
      </c>
      <c r="K4030" s="1">
        <f>COUNTIF(A:A,bank_processed_transactions[[#This Row],[transaction_id]])</f>
        <v>1</v>
      </c>
    </row>
    <row r="4031" spans="1:11" x14ac:dyDescent="0.3">
      <c r="A4031" s="1" t="s">
        <v>838</v>
      </c>
      <c r="B4031" s="2">
        <v>46102</v>
      </c>
      <c r="C4031" s="1" t="s">
        <v>259</v>
      </c>
      <c r="D4031" s="1" t="s">
        <v>35</v>
      </c>
      <c r="E4031" s="1" t="s">
        <v>27</v>
      </c>
      <c r="F4031" s="1">
        <v>1353.16</v>
      </c>
      <c r="G4031" s="1" t="s">
        <v>14</v>
      </c>
      <c r="H4031" s="2">
        <v>46105</v>
      </c>
      <c r="I4031" s="1" t="s">
        <v>22</v>
      </c>
      <c r="J4031" s="1">
        <v>71.099999999999994</v>
      </c>
      <c r="K4031" s="1">
        <f>COUNTIF(A:A,bank_processed_transactions[[#This Row],[transaction_id]])</f>
        <v>1</v>
      </c>
    </row>
    <row r="4032" spans="1:11" x14ac:dyDescent="0.3">
      <c r="A4032" s="1" t="s">
        <v>104</v>
      </c>
      <c r="B4032" s="2">
        <v>46053</v>
      </c>
      <c r="C4032" s="1" t="s">
        <v>105</v>
      </c>
      <c r="D4032" s="1" t="s">
        <v>66</v>
      </c>
      <c r="E4032" s="1" t="s">
        <v>13</v>
      </c>
      <c r="F4032" s="1">
        <v>2098.21</v>
      </c>
      <c r="G4032" s="1" t="s">
        <v>14</v>
      </c>
      <c r="H4032" s="2">
        <v>46056</v>
      </c>
      <c r="I4032" s="1" t="s">
        <v>28</v>
      </c>
      <c r="J4032" s="1">
        <v>54.1</v>
      </c>
      <c r="K4032" s="1">
        <f>COUNTIF(A:A,bank_processed_transactions[[#This Row],[transaction_id]])</f>
        <v>1</v>
      </c>
    </row>
    <row r="4033" spans="1:11" x14ac:dyDescent="0.3">
      <c r="A4033" s="1" t="s">
        <v>4530</v>
      </c>
      <c r="B4033" s="2">
        <v>46090</v>
      </c>
      <c r="C4033" s="1" t="s">
        <v>1238</v>
      </c>
      <c r="D4033" s="1" t="s">
        <v>18</v>
      </c>
      <c r="E4033" s="1" t="s">
        <v>13</v>
      </c>
      <c r="F4033" s="1">
        <v>42607.94</v>
      </c>
      <c r="G4033" s="1" t="s">
        <v>14</v>
      </c>
      <c r="H4033" s="2">
        <v>46092</v>
      </c>
      <c r="I4033" s="1" t="s">
        <v>22</v>
      </c>
      <c r="J4033" s="1">
        <v>16.100000000000001</v>
      </c>
      <c r="K4033" s="1">
        <f>COUNTIF(A:A,bank_processed_transactions[[#This Row],[transaction_id]])</f>
        <v>1</v>
      </c>
    </row>
    <row r="4034" spans="1:11" x14ac:dyDescent="0.3">
      <c r="A4034" s="1" t="s">
        <v>1867</v>
      </c>
      <c r="B4034" s="2">
        <v>46036</v>
      </c>
      <c r="C4034" s="1" t="s">
        <v>80</v>
      </c>
      <c r="D4034" s="1" t="s">
        <v>35</v>
      </c>
      <c r="E4034" s="1" t="s">
        <v>13</v>
      </c>
      <c r="F4034" s="1">
        <v>5810.82</v>
      </c>
      <c r="G4034" s="1" t="s">
        <v>14</v>
      </c>
      <c r="H4034" s="2">
        <v>46039</v>
      </c>
      <c r="I4034" s="1" t="s">
        <v>15</v>
      </c>
      <c r="J4034" s="1">
        <v>30.5</v>
      </c>
      <c r="K4034" s="1">
        <f>COUNTIF(A:A,bank_processed_transactions[[#This Row],[transaction_id]])</f>
        <v>1</v>
      </c>
    </row>
    <row r="4035" spans="1:11" x14ac:dyDescent="0.3">
      <c r="A4035" s="1" t="s">
        <v>2202</v>
      </c>
      <c r="B4035" s="2">
        <v>46052</v>
      </c>
      <c r="C4035" s="1" t="s">
        <v>2175</v>
      </c>
      <c r="D4035" s="1" t="s">
        <v>12</v>
      </c>
      <c r="E4035" s="1" t="s">
        <v>27</v>
      </c>
      <c r="F4035" s="1">
        <v>7392.45</v>
      </c>
      <c r="G4035" s="1" t="s">
        <v>14</v>
      </c>
      <c r="H4035" s="2">
        <v>46054</v>
      </c>
      <c r="I4035" s="1" t="s">
        <v>15</v>
      </c>
      <c r="J4035" s="1">
        <v>19.899999999999999</v>
      </c>
      <c r="K4035" s="1">
        <f>COUNTIF(A:A,bank_processed_transactions[[#This Row],[transaction_id]])</f>
        <v>1</v>
      </c>
    </row>
    <row r="4036" spans="1:11" x14ac:dyDescent="0.3">
      <c r="A4036" s="1" t="s">
        <v>4561</v>
      </c>
      <c r="B4036" s="2">
        <v>46046</v>
      </c>
      <c r="C4036" s="1" t="s">
        <v>619</v>
      </c>
      <c r="D4036" s="1" t="s">
        <v>46</v>
      </c>
      <c r="E4036" s="1" t="s">
        <v>55</v>
      </c>
      <c r="F4036" s="1">
        <v>2853.21</v>
      </c>
      <c r="G4036" s="1" t="s">
        <v>14</v>
      </c>
      <c r="H4036" s="2">
        <v>46049</v>
      </c>
      <c r="I4036" s="1" t="s">
        <v>15</v>
      </c>
      <c r="J4036" s="1">
        <v>33.9</v>
      </c>
      <c r="K4036" s="1">
        <f>COUNTIF(A:A,bank_processed_transactions[[#This Row],[transaction_id]])</f>
        <v>1</v>
      </c>
    </row>
    <row r="4037" spans="1:11" x14ac:dyDescent="0.3">
      <c r="A4037" s="1" t="s">
        <v>3322</v>
      </c>
      <c r="B4037" s="2">
        <v>46062</v>
      </c>
      <c r="C4037" s="1" t="s">
        <v>231</v>
      </c>
      <c r="D4037" s="1" t="s">
        <v>35</v>
      </c>
      <c r="E4037" s="1" t="s">
        <v>55</v>
      </c>
      <c r="F4037" s="1">
        <v>30233.27</v>
      </c>
      <c r="G4037" s="1" t="s">
        <v>14</v>
      </c>
      <c r="H4037" s="2">
        <v>46065</v>
      </c>
      <c r="I4037" s="1" t="s">
        <v>15</v>
      </c>
      <c r="J4037" s="1">
        <v>13.6</v>
      </c>
      <c r="K4037" s="1">
        <f>COUNTIF(A:A,bank_processed_transactions[[#This Row],[transaction_id]])</f>
        <v>1</v>
      </c>
    </row>
    <row r="4038" spans="1:11" x14ac:dyDescent="0.3">
      <c r="A4038" s="1" t="s">
        <v>4045</v>
      </c>
      <c r="B4038" s="2">
        <v>46031</v>
      </c>
      <c r="C4038" s="1" t="s">
        <v>2310</v>
      </c>
      <c r="D4038" s="1" t="s">
        <v>12</v>
      </c>
      <c r="E4038" s="1" t="s">
        <v>27</v>
      </c>
      <c r="F4038" s="1">
        <v>5918.98</v>
      </c>
      <c r="G4038" s="1" t="s">
        <v>14</v>
      </c>
      <c r="H4038" s="2">
        <v>46031</v>
      </c>
      <c r="I4038" s="1" t="s">
        <v>15</v>
      </c>
      <c r="J4038" s="1">
        <v>25.1</v>
      </c>
      <c r="K4038" s="1">
        <f>COUNTIF(A:A,bank_processed_transactions[[#This Row],[transaction_id]])</f>
        <v>1</v>
      </c>
    </row>
    <row r="4039" spans="1:11" x14ac:dyDescent="0.3">
      <c r="A4039" s="1" t="s">
        <v>3117</v>
      </c>
      <c r="B4039" s="2">
        <v>46066</v>
      </c>
      <c r="C4039" s="1" t="s">
        <v>3118</v>
      </c>
      <c r="D4039" s="1" t="s">
        <v>12</v>
      </c>
      <c r="E4039" s="1" t="s">
        <v>13</v>
      </c>
      <c r="F4039" s="1">
        <v>3996.67</v>
      </c>
      <c r="G4039" s="1" t="s">
        <v>14</v>
      </c>
      <c r="H4039" s="2">
        <v>46069</v>
      </c>
      <c r="I4039" s="1" t="s">
        <v>28</v>
      </c>
      <c r="J4039" s="1">
        <v>16.399999999999999</v>
      </c>
      <c r="K4039" s="1">
        <f>COUNTIF(A:A,bank_processed_transactions[[#This Row],[transaction_id]])</f>
        <v>1</v>
      </c>
    </row>
    <row r="4040" spans="1:11" x14ac:dyDescent="0.3">
      <c r="A4040" s="1" t="s">
        <v>3799</v>
      </c>
      <c r="B4040" s="2">
        <v>46078</v>
      </c>
      <c r="C4040" s="1" t="s">
        <v>3800</v>
      </c>
      <c r="D4040" s="1" t="s">
        <v>35</v>
      </c>
      <c r="E4040" s="1" t="s">
        <v>21</v>
      </c>
      <c r="F4040" s="1">
        <v>1437.41</v>
      </c>
      <c r="G4040" s="1" t="s">
        <v>14</v>
      </c>
      <c r="H4040" s="2">
        <v>46080</v>
      </c>
      <c r="I4040" s="1" t="s">
        <v>28</v>
      </c>
      <c r="J4040" s="1">
        <v>20.6</v>
      </c>
      <c r="K4040" s="1">
        <f>COUNTIF(A:A,bank_processed_transactions[[#This Row],[transaction_id]])</f>
        <v>1</v>
      </c>
    </row>
    <row r="4041" spans="1:11" x14ac:dyDescent="0.3">
      <c r="A4041" s="1" t="s">
        <v>3074</v>
      </c>
      <c r="B4041" s="2">
        <v>46027</v>
      </c>
      <c r="C4041" s="1" t="s">
        <v>346</v>
      </c>
      <c r="D4041" s="1" t="s">
        <v>18</v>
      </c>
      <c r="E4041" s="1" t="s">
        <v>21</v>
      </c>
      <c r="F4041" s="1">
        <v>7350.41</v>
      </c>
      <c r="G4041" s="1" t="s">
        <v>14</v>
      </c>
      <c r="H4041" s="2">
        <v>46027</v>
      </c>
      <c r="I4041" s="1" t="s">
        <v>28</v>
      </c>
      <c r="J4041" s="1">
        <v>29.5</v>
      </c>
      <c r="K4041" s="1">
        <f>COUNTIF(A:A,bank_processed_transactions[[#This Row],[transaction_id]])</f>
        <v>1</v>
      </c>
    </row>
    <row r="4042" spans="1:11" x14ac:dyDescent="0.3">
      <c r="A4042" s="1" t="s">
        <v>1576</v>
      </c>
      <c r="B4042" s="2">
        <v>46107</v>
      </c>
      <c r="C4042" s="1" t="s">
        <v>61</v>
      </c>
      <c r="D4042" s="1" t="s">
        <v>12</v>
      </c>
      <c r="E4042" s="1" t="s">
        <v>55</v>
      </c>
      <c r="F4042" s="1">
        <v>4530.87</v>
      </c>
      <c r="G4042" s="1" t="s">
        <v>14</v>
      </c>
      <c r="H4042" s="2">
        <v>46110</v>
      </c>
      <c r="I4042" s="1" t="s">
        <v>15</v>
      </c>
      <c r="J4042" s="1">
        <v>37.5</v>
      </c>
      <c r="K4042" s="1">
        <f>COUNTIF(A:A,bank_processed_transactions[[#This Row],[transaction_id]])</f>
        <v>1</v>
      </c>
    </row>
    <row r="4043" spans="1:11" x14ac:dyDescent="0.3">
      <c r="A4043" s="1" t="s">
        <v>1484</v>
      </c>
      <c r="B4043" s="2">
        <v>46035</v>
      </c>
      <c r="C4043" s="1" t="s">
        <v>417</v>
      </c>
      <c r="D4043" s="1" t="s">
        <v>12</v>
      </c>
      <c r="E4043" s="1" t="s">
        <v>21</v>
      </c>
      <c r="F4043" s="1">
        <v>15521.09</v>
      </c>
      <c r="G4043" s="1" t="s">
        <v>14</v>
      </c>
      <c r="H4043" s="2">
        <v>46037</v>
      </c>
      <c r="I4043" s="1" t="s">
        <v>28</v>
      </c>
      <c r="J4043" s="1">
        <v>24.9</v>
      </c>
      <c r="K4043" s="1">
        <f>COUNTIF(A:A,bank_processed_transactions[[#This Row],[transaction_id]])</f>
        <v>1</v>
      </c>
    </row>
    <row r="4044" spans="1:11" x14ac:dyDescent="0.3">
      <c r="A4044" s="1" t="s">
        <v>1538</v>
      </c>
      <c r="B4044" s="2">
        <v>46088</v>
      </c>
      <c r="C4044" s="1" t="s">
        <v>1539</v>
      </c>
      <c r="D4044" s="1" t="s">
        <v>12</v>
      </c>
      <c r="E4044" s="1" t="s">
        <v>21</v>
      </c>
      <c r="F4044" s="1">
        <v>1227.08</v>
      </c>
      <c r="G4044" s="1" t="s">
        <v>14</v>
      </c>
      <c r="H4044" s="2">
        <v>46091</v>
      </c>
      <c r="I4044" s="1" t="s">
        <v>15</v>
      </c>
      <c r="J4044" s="1">
        <v>5.7</v>
      </c>
      <c r="K4044" s="1">
        <f>COUNTIF(A:A,bank_processed_transactions[[#This Row],[transaction_id]])</f>
        <v>1</v>
      </c>
    </row>
    <row r="4045" spans="1:11" x14ac:dyDescent="0.3">
      <c r="A4045" s="1" t="s">
        <v>4493</v>
      </c>
      <c r="B4045" s="2">
        <v>46059</v>
      </c>
      <c r="C4045" s="1" t="s">
        <v>1718</v>
      </c>
      <c r="D4045" s="1" t="s">
        <v>12</v>
      </c>
      <c r="E4045" s="1" t="s">
        <v>13</v>
      </c>
      <c r="F4045" s="1">
        <v>2450.39</v>
      </c>
      <c r="G4045" s="1" t="s">
        <v>14</v>
      </c>
      <c r="H4045" s="2">
        <v>46059</v>
      </c>
      <c r="I4045" s="1" t="s">
        <v>15</v>
      </c>
      <c r="J4045" s="1">
        <v>41.7</v>
      </c>
      <c r="K4045" s="1">
        <f>COUNTIF(A:A,bank_processed_transactions[[#This Row],[transaction_id]])</f>
        <v>1</v>
      </c>
    </row>
    <row r="4046" spans="1:11" x14ac:dyDescent="0.3">
      <c r="A4046" s="1" t="s">
        <v>3894</v>
      </c>
      <c r="B4046" s="2">
        <v>46112</v>
      </c>
      <c r="C4046" s="1" t="s">
        <v>580</v>
      </c>
      <c r="D4046" s="1" t="s">
        <v>12</v>
      </c>
      <c r="E4046" s="1" t="s">
        <v>21</v>
      </c>
      <c r="F4046" s="1">
        <v>6569.78</v>
      </c>
      <c r="G4046" s="1" t="s">
        <v>14</v>
      </c>
      <c r="H4046" s="2">
        <v>46114</v>
      </c>
      <c r="I4046" s="1" t="s">
        <v>15</v>
      </c>
      <c r="J4046" s="1">
        <v>8.5</v>
      </c>
      <c r="K4046" s="1">
        <f>COUNTIF(A:A,bank_processed_transactions[[#This Row],[transaction_id]])</f>
        <v>1</v>
      </c>
    </row>
    <row r="4047" spans="1:11" x14ac:dyDescent="0.3">
      <c r="A4047" s="1" t="s">
        <v>4293</v>
      </c>
      <c r="B4047" s="2">
        <v>46086</v>
      </c>
      <c r="C4047" s="1" t="s">
        <v>2155</v>
      </c>
      <c r="D4047" s="1" t="s">
        <v>18</v>
      </c>
      <c r="E4047" s="1" t="s">
        <v>55</v>
      </c>
      <c r="F4047" s="1">
        <v>8461.1</v>
      </c>
      <c r="G4047" s="1" t="s">
        <v>14</v>
      </c>
      <c r="H4047" s="2">
        <v>46089</v>
      </c>
      <c r="I4047" s="1" t="s">
        <v>22</v>
      </c>
      <c r="J4047" s="1">
        <v>37.799999999999997</v>
      </c>
      <c r="K4047" s="1">
        <f>COUNTIF(A:A,bank_processed_transactions[[#This Row],[transaction_id]])</f>
        <v>1</v>
      </c>
    </row>
    <row r="4048" spans="1:11" x14ac:dyDescent="0.3">
      <c r="A4048" s="1" t="s">
        <v>2486</v>
      </c>
      <c r="B4048" s="2">
        <v>46033</v>
      </c>
      <c r="C4048" s="1" t="s">
        <v>316</v>
      </c>
      <c r="D4048" s="1" t="s">
        <v>12</v>
      </c>
      <c r="E4048" s="1" t="s">
        <v>55</v>
      </c>
      <c r="F4048" s="1">
        <v>6680.02</v>
      </c>
      <c r="G4048" s="1" t="s">
        <v>14</v>
      </c>
      <c r="H4048" s="2">
        <v>46035</v>
      </c>
      <c r="I4048" s="1" t="s">
        <v>15</v>
      </c>
      <c r="J4048" s="1">
        <v>11.8</v>
      </c>
      <c r="K4048" s="1">
        <f>COUNTIF(A:A,bank_processed_transactions[[#This Row],[transaction_id]])</f>
        <v>1</v>
      </c>
    </row>
    <row r="4049" spans="1:11" x14ac:dyDescent="0.3">
      <c r="A4049" s="1" t="s">
        <v>1763</v>
      </c>
      <c r="B4049" s="2">
        <v>46063</v>
      </c>
      <c r="C4049" s="1" t="s">
        <v>1674</v>
      </c>
      <c r="D4049" s="1" t="s">
        <v>12</v>
      </c>
      <c r="E4049" s="1" t="s">
        <v>55</v>
      </c>
      <c r="F4049" s="1">
        <v>1571.65</v>
      </c>
      <c r="G4049" s="1" t="s">
        <v>14</v>
      </c>
      <c r="H4049" s="2">
        <v>46064</v>
      </c>
      <c r="I4049" s="1" t="s">
        <v>28</v>
      </c>
      <c r="J4049" s="1">
        <v>10.5</v>
      </c>
      <c r="K4049" s="1">
        <f>COUNTIF(A:A,bank_processed_transactions[[#This Row],[transaction_id]])</f>
        <v>1</v>
      </c>
    </row>
    <row r="4050" spans="1:11" x14ac:dyDescent="0.3">
      <c r="A4050" s="1" t="s">
        <v>1990</v>
      </c>
      <c r="B4050" s="2">
        <v>46029</v>
      </c>
      <c r="C4050" s="1" t="s">
        <v>401</v>
      </c>
      <c r="D4050" s="1" t="s">
        <v>66</v>
      </c>
      <c r="E4050" s="1" t="s">
        <v>27</v>
      </c>
      <c r="F4050" s="1">
        <v>1824.87</v>
      </c>
      <c r="G4050" s="1" t="s">
        <v>89</v>
      </c>
      <c r="H4050" s="2">
        <v>46031</v>
      </c>
      <c r="I4050" s="1" t="s">
        <v>15</v>
      </c>
      <c r="J4050" s="1">
        <v>22.4</v>
      </c>
      <c r="K4050" s="1">
        <f>COUNTIF(A:A,bank_processed_transactions[[#This Row],[transaction_id]])</f>
        <v>1</v>
      </c>
    </row>
    <row r="4051" spans="1:11" x14ac:dyDescent="0.3">
      <c r="A4051" s="1" t="s">
        <v>3029</v>
      </c>
      <c r="B4051" s="2">
        <v>46072</v>
      </c>
      <c r="C4051" s="1" t="s">
        <v>942</v>
      </c>
      <c r="D4051" s="1" t="s">
        <v>12</v>
      </c>
      <c r="E4051" s="1" t="s">
        <v>21</v>
      </c>
      <c r="F4051" s="1">
        <v>2216.41</v>
      </c>
      <c r="G4051" s="1" t="s">
        <v>14</v>
      </c>
      <c r="H4051" s="2">
        <v>46072</v>
      </c>
      <c r="I4051" s="1" t="s">
        <v>22</v>
      </c>
      <c r="J4051" s="1">
        <v>23.4</v>
      </c>
      <c r="K4051" s="1">
        <f>COUNTIF(A:A,bank_processed_transactions[[#This Row],[transaction_id]])</f>
        <v>1</v>
      </c>
    </row>
    <row r="4052" spans="1:11" x14ac:dyDescent="0.3">
      <c r="A4052" s="1" t="s">
        <v>1796</v>
      </c>
      <c r="B4052" s="2">
        <v>46033</v>
      </c>
      <c r="C4052" s="1" t="s">
        <v>1032</v>
      </c>
      <c r="D4052" s="1" t="s">
        <v>46</v>
      </c>
      <c r="E4052" s="1" t="s">
        <v>21</v>
      </c>
      <c r="F4052" s="1">
        <v>1964.22</v>
      </c>
      <c r="G4052" s="1" t="s">
        <v>14</v>
      </c>
      <c r="H4052" s="2">
        <v>46036</v>
      </c>
      <c r="I4052" s="1" t="s">
        <v>15</v>
      </c>
      <c r="J4052" s="1">
        <v>19.5</v>
      </c>
      <c r="K4052" s="1">
        <f>COUNTIF(A:A,bank_processed_transactions[[#This Row],[transaction_id]])</f>
        <v>1</v>
      </c>
    </row>
    <row r="4053" spans="1:11" x14ac:dyDescent="0.3">
      <c r="A4053" s="1" t="s">
        <v>3754</v>
      </c>
      <c r="B4053" s="2">
        <v>46098</v>
      </c>
      <c r="C4053" s="1" t="s">
        <v>1362</v>
      </c>
      <c r="D4053" s="1" t="s">
        <v>12</v>
      </c>
      <c r="E4053" s="1" t="s">
        <v>27</v>
      </c>
      <c r="F4053" s="1">
        <v>9701.0400000000009</v>
      </c>
      <c r="G4053" s="1" t="s">
        <v>14</v>
      </c>
      <c r="H4053" s="2">
        <v>46101</v>
      </c>
      <c r="I4053" s="1" t="s">
        <v>22</v>
      </c>
      <c r="J4053" s="1">
        <v>32.799999999999997</v>
      </c>
      <c r="K4053" s="1">
        <f>COUNTIF(A:A,bank_processed_transactions[[#This Row],[transaction_id]])</f>
        <v>1</v>
      </c>
    </row>
    <row r="4054" spans="1:11" x14ac:dyDescent="0.3">
      <c r="A4054" s="1" t="s">
        <v>4659</v>
      </c>
      <c r="B4054" s="2">
        <v>46106</v>
      </c>
      <c r="C4054" s="1" t="s">
        <v>3238</v>
      </c>
      <c r="D4054" s="1" t="s">
        <v>18</v>
      </c>
      <c r="E4054" s="1" t="s">
        <v>55</v>
      </c>
      <c r="F4054" s="1">
        <v>18348.5</v>
      </c>
      <c r="G4054" s="1" t="s">
        <v>14</v>
      </c>
      <c r="H4054" s="2">
        <v>46107</v>
      </c>
      <c r="I4054" s="1" t="s">
        <v>15</v>
      </c>
      <c r="J4054" s="1">
        <v>39.5</v>
      </c>
      <c r="K4054" s="1">
        <f>COUNTIF(A:A,bank_processed_transactions[[#This Row],[transaction_id]])</f>
        <v>1</v>
      </c>
    </row>
    <row r="4055" spans="1:11" x14ac:dyDescent="0.3">
      <c r="A4055" s="1" t="s">
        <v>3565</v>
      </c>
      <c r="B4055" s="2">
        <v>46081</v>
      </c>
      <c r="C4055" s="1" t="s">
        <v>350</v>
      </c>
      <c r="D4055" s="1" t="s">
        <v>35</v>
      </c>
      <c r="E4055" s="1" t="s">
        <v>21</v>
      </c>
      <c r="F4055" s="1">
        <v>1260.51</v>
      </c>
      <c r="G4055" s="1" t="s">
        <v>14</v>
      </c>
      <c r="H4055" s="2">
        <v>46083</v>
      </c>
      <c r="I4055" s="1" t="s">
        <v>28</v>
      </c>
      <c r="J4055" s="1">
        <v>56.8</v>
      </c>
      <c r="K4055" s="1">
        <f>COUNTIF(A:A,bank_processed_transactions[[#This Row],[transaction_id]])</f>
        <v>1</v>
      </c>
    </row>
    <row r="4056" spans="1:11" x14ac:dyDescent="0.3">
      <c r="A4056" s="1" t="s">
        <v>3601</v>
      </c>
      <c r="B4056" s="2">
        <v>46032</v>
      </c>
      <c r="C4056" s="1" t="s">
        <v>1489</v>
      </c>
      <c r="D4056" s="1" t="s">
        <v>12</v>
      </c>
      <c r="E4056" s="1" t="s">
        <v>13</v>
      </c>
      <c r="F4056" s="1">
        <v>2805.19</v>
      </c>
      <c r="G4056" s="1" t="s">
        <v>14</v>
      </c>
      <c r="H4056" s="2">
        <v>46034</v>
      </c>
      <c r="I4056" s="1" t="s">
        <v>28</v>
      </c>
      <c r="J4056" s="1">
        <v>150.19999999999999</v>
      </c>
      <c r="K4056" s="1">
        <f>COUNTIF(A:A,bank_processed_transactions[[#This Row],[transaction_id]])</f>
        <v>1</v>
      </c>
    </row>
    <row r="4057" spans="1:11" x14ac:dyDescent="0.3">
      <c r="A4057" s="1" t="s">
        <v>4596</v>
      </c>
      <c r="B4057" s="2">
        <v>46053</v>
      </c>
      <c r="C4057" s="1" t="s">
        <v>2629</v>
      </c>
      <c r="D4057" s="1" t="s">
        <v>35</v>
      </c>
      <c r="E4057" s="1" t="s">
        <v>21</v>
      </c>
      <c r="F4057" s="1">
        <v>1341.49</v>
      </c>
      <c r="G4057" s="1" t="s">
        <v>14</v>
      </c>
      <c r="H4057" s="2">
        <v>46056</v>
      </c>
      <c r="I4057" s="1" t="s">
        <v>22</v>
      </c>
      <c r="J4057" s="1">
        <v>36.9</v>
      </c>
      <c r="K4057" s="1">
        <f>COUNTIF(A:A,bank_processed_transactions[[#This Row],[transaction_id]])</f>
        <v>1</v>
      </c>
    </row>
    <row r="4058" spans="1:11" x14ac:dyDescent="0.3">
      <c r="A4058" s="1" t="s">
        <v>4399</v>
      </c>
      <c r="B4058" s="2">
        <v>46029</v>
      </c>
      <c r="C4058" s="1" t="s">
        <v>1151</v>
      </c>
      <c r="D4058" s="1" t="s">
        <v>66</v>
      </c>
      <c r="E4058" s="1" t="s">
        <v>13</v>
      </c>
      <c r="F4058" s="1">
        <v>6814.99</v>
      </c>
      <c r="G4058" s="1" t="s">
        <v>14</v>
      </c>
      <c r="H4058" s="2">
        <v>46032</v>
      </c>
      <c r="I4058" s="1" t="s">
        <v>15</v>
      </c>
      <c r="J4058" s="1">
        <v>31.7</v>
      </c>
      <c r="K4058" s="1">
        <f>COUNTIF(A:A,bank_processed_transactions[[#This Row],[transaction_id]])</f>
        <v>1</v>
      </c>
    </row>
    <row r="4059" spans="1:11" x14ac:dyDescent="0.3">
      <c r="A4059" s="1" t="s">
        <v>3838</v>
      </c>
      <c r="B4059" s="2">
        <v>46092</v>
      </c>
      <c r="C4059" s="1" t="s">
        <v>194</v>
      </c>
      <c r="D4059" s="1" t="s">
        <v>12</v>
      </c>
      <c r="E4059" s="1" t="s">
        <v>27</v>
      </c>
      <c r="F4059" s="1">
        <v>15323.55</v>
      </c>
      <c r="G4059" s="1" t="s">
        <v>14</v>
      </c>
      <c r="H4059" s="2">
        <v>46095</v>
      </c>
      <c r="I4059" s="1" t="s">
        <v>15</v>
      </c>
      <c r="J4059" s="1">
        <v>41.5</v>
      </c>
      <c r="K4059" s="1">
        <f>COUNTIF(A:A,bank_processed_transactions[[#This Row],[transaction_id]])</f>
        <v>1</v>
      </c>
    </row>
    <row r="4060" spans="1:11" x14ac:dyDescent="0.3">
      <c r="A4060" s="1" t="s">
        <v>4565</v>
      </c>
      <c r="B4060" s="2">
        <v>46043</v>
      </c>
      <c r="C4060" s="1" t="s">
        <v>2127</v>
      </c>
      <c r="D4060" s="1" t="s">
        <v>12</v>
      </c>
      <c r="E4060" s="1" t="s">
        <v>55</v>
      </c>
      <c r="F4060" s="1">
        <v>1366.15</v>
      </c>
      <c r="G4060" s="1" t="s">
        <v>94</v>
      </c>
      <c r="H4060" s="2">
        <v>46046</v>
      </c>
      <c r="I4060" s="1" t="s">
        <v>22</v>
      </c>
      <c r="J4060" s="1">
        <v>45</v>
      </c>
      <c r="K4060" s="1">
        <f>COUNTIF(A:A,bank_processed_transactions[[#This Row],[transaction_id]])</f>
        <v>1</v>
      </c>
    </row>
    <row r="4061" spans="1:11" x14ac:dyDescent="0.3">
      <c r="A4061" s="1" t="s">
        <v>2783</v>
      </c>
      <c r="B4061" s="2">
        <v>46037</v>
      </c>
      <c r="C4061" s="1" t="s">
        <v>603</v>
      </c>
      <c r="D4061" s="1" t="s">
        <v>12</v>
      </c>
      <c r="E4061" s="1" t="s">
        <v>13</v>
      </c>
      <c r="F4061" s="1">
        <v>4397.21</v>
      </c>
      <c r="G4061" s="1" t="s">
        <v>14</v>
      </c>
      <c r="H4061" s="2">
        <v>46037</v>
      </c>
      <c r="I4061" s="1" t="s">
        <v>22</v>
      </c>
      <c r="J4061" s="1">
        <v>2.4</v>
      </c>
      <c r="K4061" s="1">
        <f>COUNTIF(A:A,bank_processed_transactions[[#This Row],[transaction_id]])</f>
        <v>1</v>
      </c>
    </row>
    <row r="4062" spans="1:11" x14ac:dyDescent="0.3">
      <c r="A4062" s="1" t="s">
        <v>728</v>
      </c>
      <c r="B4062" s="2">
        <v>46028</v>
      </c>
      <c r="C4062" s="1" t="s">
        <v>480</v>
      </c>
      <c r="D4062" s="1" t="s">
        <v>12</v>
      </c>
      <c r="E4062" s="1" t="s">
        <v>21</v>
      </c>
      <c r="F4062" s="1">
        <v>2915.13</v>
      </c>
      <c r="G4062" s="1" t="s">
        <v>89</v>
      </c>
      <c r="H4062" s="2">
        <v>46030</v>
      </c>
      <c r="I4062" s="1" t="s">
        <v>15</v>
      </c>
      <c r="J4062" s="1">
        <v>16.600000000000001</v>
      </c>
      <c r="K4062" s="1">
        <f>COUNTIF(A:A,bank_processed_transactions[[#This Row],[transaction_id]])</f>
        <v>1</v>
      </c>
    </row>
    <row r="4063" spans="1:11" x14ac:dyDescent="0.3">
      <c r="A4063" s="1" t="s">
        <v>349</v>
      </c>
      <c r="B4063" s="2">
        <v>46092</v>
      </c>
      <c r="C4063" s="1" t="s">
        <v>350</v>
      </c>
      <c r="D4063" s="1" t="s">
        <v>12</v>
      </c>
      <c r="E4063" s="1" t="s">
        <v>13</v>
      </c>
      <c r="F4063" s="1">
        <v>11848.03</v>
      </c>
      <c r="G4063" s="1" t="s">
        <v>14</v>
      </c>
      <c r="H4063" s="2">
        <v>46092</v>
      </c>
      <c r="I4063" s="1" t="s">
        <v>28</v>
      </c>
      <c r="J4063" s="1">
        <v>57.6</v>
      </c>
      <c r="K4063" s="1">
        <f>COUNTIF(A:A,bank_processed_transactions[[#This Row],[transaction_id]])</f>
        <v>1</v>
      </c>
    </row>
    <row r="4064" spans="1:11" x14ac:dyDescent="0.3">
      <c r="A4064" s="1" t="s">
        <v>4176</v>
      </c>
      <c r="B4064" s="2">
        <v>46056</v>
      </c>
      <c r="C4064" s="1" t="s">
        <v>446</v>
      </c>
      <c r="D4064" s="1" t="s">
        <v>35</v>
      </c>
      <c r="E4064" s="1" t="s">
        <v>21</v>
      </c>
      <c r="F4064" s="1">
        <v>712.38</v>
      </c>
      <c r="G4064" s="1" t="s">
        <v>14</v>
      </c>
      <c r="H4064" s="2">
        <v>46057</v>
      </c>
      <c r="I4064" s="1" t="s">
        <v>22</v>
      </c>
      <c r="J4064" s="1">
        <v>23.4</v>
      </c>
      <c r="K4064" s="1">
        <f>COUNTIF(A:A,bank_processed_transactions[[#This Row],[transaction_id]])</f>
        <v>1</v>
      </c>
    </row>
    <row r="4065" spans="1:11" x14ac:dyDescent="0.3">
      <c r="A4065" s="1" t="s">
        <v>3473</v>
      </c>
      <c r="B4065" s="2">
        <v>46091</v>
      </c>
      <c r="C4065" s="1" t="s">
        <v>2155</v>
      </c>
      <c r="D4065" s="1" t="s">
        <v>12</v>
      </c>
      <c r="E4065" s="1" t="s">
        <v>21</v>
      </c>
      <c r="F4065" s="1">
        <v>8308.61</v>
      </c>
      <c r="G4065" s="1" t="s">
        <v>14</v>
      </c>
      <c r="H4065" s="2">
        <v>46094</v>
      </c>
      <c r="I4065" s="1" t="s">
        <v>15</v>
      </c>
      <c r="J4065" s="1">
        <v>36</v>
      </c>
      <c r="K4065" s="1">
        <f>COUNTIF(A:A,bank_processed_transactions[[#This Row],[transaction_id]])</f>
        <v>1</v>
      </c>
    </row>
    <row r="4066" spans="1:11" x14ac:dyDescent="0.3">
      <c r="A4066" s="1" t="s">
        <v>4106</v>
      </c>
      <c r="B4066" s="2">
        <v>46109</v>
      </c>
      <c r="C4066" s="1" t="s">
        <v>280</v>
      </c>
      <c r="D4066" s="1" t="s">
        <v>18</v>
      </c>
      <c r="E4066" s="1" t="s">
        <v>55</v>
      </c>
      <c r="F4066" s="1">
        <v>2415.7399999999998</v>
      </c>
      <c r="G4066" s="1" t="s">
        <v>14</v>
      </c>
      <c r="H4066" s="2">
        <v>46112</v>
      </c>
      <c r="I4066" s="1" t="s">
        <v>15</v>
      </c>
      <c r="J4066" s="1">
        <v>30.9</v>
      </c>
      <c r="K4066" s="1">
        <f>COUNTIF(A:A,bank_processed_transactions[[#This Row],[transaction_id]])</f>
        <v>1</v>
      </c>
    </row>
    <row r="4067" spans="1:11" x14ac:dyDescent="0.3">
      <c r="A4067" s="1" t="s">
        <v>1481</v>
      </c>
      <c r="B4067" s="2">
        <v>46077</v>
      </c>
      <c r="C4067" s="1" t="s">
        <v>1482</v>
      </c>
      <c r="D4067" s="1" t="s">
        <v>12</v>
      </c>
      <c r="E4067" s="1" t="s">
        <v>13</v>
      </c>
      <c r="F4067" s="1">
        <v>6092.17</v>
      </c>
      <c r="G4067" s="1" t="s">
        <v>14</v>
      </c>
      <c r="H4067" s="2">
        <v>46079</v>
      </c>
      <c r="I4067" s="1" t="s">
        <v>22</v>
      </c>
      <c r="J4067" s="1">
        <v>26.6</v>
      </c>
      <c r="K4067" s="1">
        <f>COUNTIF(A:A,bank_processed_transactions[[#This Row],[transaction_id]])</f>
        <v>1</v>
      </c>
    </row>
    <row r="4068" spans="1:11" x14ac:dyDescent="0.3">
      <c r="A4068" s="1" t="s">
        <v>2007</v>
      </c>
      <c r="B4068" s="2">
        <v>46087</v>
      </c>
      <c r="C4068" s="1" t="s">
        <v>298</v>
      </c>
      <c r="D4068" s="1" t="s">
        <v>18</v>
      </c>
      <c r="E4068" s="1" t="s">
        <v>21</v>
      </c>
      <c r="F4068" s="1">
        <v>1986.46</v>
      </c>
      <c r="G4068" s="1" t="s">
        <v>14</v>
      </c>
      <c r="H4068" s="2">
        <v>46088</v>
      </c>
      <c r="I4068" s="1" t="s">
        <v>22</v>
      </c>
      <c r="J4068" s="1">
        <v>32.6</v>
      </c>
      <c r="K4068" s="1">
        <f>COUNTIF(A:A,bank_processed_transactions[[#This Row],[transaction_id]])</f>
        <v>1</v>
      </c>
    </row>
    <row r="4069" spans="1:11" x14ac:dyDescent="0.3">
      <c r="A4069" s="1" t="s">
        <v>1303</v>
      </c>
      <c r="B4069" s="2">
        <v>46031</v>
      </c>
      <c r="C4069" s="1" t="s">
        <v>1304</v>
      </c>
      <c r="D4069" s="1" t="s">
        <v>35</v>
      </c>
      <c r="E4069" s="1" t="s">
        <v>13</v>
      </c>
      <c r="F4069" s="1">
        <v>2208.33</v>
      </c>
      <c r="G4069" s="1" t="s">
        <v>14</v>
      </c>
      <c r="H4069" s="2">
        <v>46034</v>
      </c>
      <c r="I4069" s="1" t="s">
        <v>28</v>
      </c>
      <c r="J4069" s="1">
        <v>55.6</v>
      </c>
      <c r="K4069" s="1">
        <f>COUNTIF(A:A,bank_processed_transactions[[#This Row],[transaction_id]])</f>
        <v>1</v>
      </c>
    </row>
    <row r="4070" spans="1:11" x14ac:dyDescent="0.3">
      <c r="A4070" s="1" t="s">
        <v>468</v>
      </c>
      <c r="B4070" s="2">
        <v>46082</v>
      </c>
      <c r="C4070" s="1" t="s">
        <v>267</v>
      </c>
      <c r="D4070" s="1" t="s">
        <v>12</v>
      </c>
      <c r="E4070" s="1" t="s">
        <v>21</v>
      </c>
      <c r="F4070" s="1">
        <v>15365.19</v>
      </c>
      <c r="G4070" s="1" t="s">
        <v>14</v>
      </c>
      <c r="H4070" s="2">
        <v>46083</v>
      </c>
      <c r="I4070" s="1" t="s">
        <v>15</v>
      </c>
      <c r="J4070" s="1">
        <v>27.1</v>
      </c>
      <c r="K4070" s="1">
        <f>COUNTIF(A:A,bank_processed_transactions[[#This Row],[transaction_id]])</f>
        <v>1</v>
      </c>
    </row>
    <row r="4071" spans="1:11" x14ac:dyDescent="0.3">
      <c r="A4071" s="1" t="s">
        <v>803</v>
      </c>
      <c r="B4071" s="2">
        <v>46025</v>
      </c>
      <c r="C4071" s="1" t="s">
        <v>804</v>
      </c>
      <c r="D4071" s="1" t="s">
        <v>12</v>
      </c>
      <c r="E4071" s="1" t="s">
        <v>21</v>
      </c>
      <c r="F4071" s="1">
        <v>3269.74</v>
      </c>
      <c r="G4071" s="1" t="s">
        <v>14</v>
      </c>
      <c r="H4071" s="2">
        <v>46026</v>
      </c>
      <c r="I4071" s="1" t="s">
        <v>15</v>
      </c>
      <c r="J4071" s="1">
        <v>47.9</v>
      </c>
      <c r="K4071" s="1">
        <f>COUNTIF(A:A,bank_processed_transactions[[#This Row],[transaction_id]])</f>
        <v>1</v>
      </c>
    </row>
    <row r="4072" spans="1:11" x14ac:dyDescent="0.3">
      <c r="A4072" s="1" t="s">
        <v>3942</v>
      </c>
      <c r="B4072" s="2">
        <v>46108</v>
      </c>
      <c r="C4072" s="1" t="s">
        <v>3479</v>
      </c>
      <c r="D4072" s="1" t="s">
        <v>35</v>
      </c>
      <c r="E4072" s="1" t="s">
        <v>13</v>
      </c>
      <c r="F4072" s="1">
        <v>1332.26</v>
      </c>
      <c r="G4072" s="1" t="s">
        <v>14</v>
      </c>
      <c r="H4072" s="2">
        <v>46110</v>
      </c>
      <c r="I4072" s="1" t="s">
        <v>15</v>
      </c>
      <c r="J4072" s="1">
        <v>29.3</v>
      </c>
      <c r="K4072" s="1">
        <f>COUNTIF(A:A,bank_processed_transactions[[#This Row],[transaction_id]])</f>
        <v>1</v>
      </c>
    </row>
    <row r="4073" spans="1:11" x14ac:dyDescent="0.3">
      <c r="A4073" s="1" t="s">
        <v>1449</v>
      </c>
      <c r="B4073" s="2">
        <v>46043</v>
      </c>
      <c r="C4073" s="1" t="s">
        <v>1136</v>
      </c>
      <c r="D4073" s="1" t="s">
        <v>12</v>
      </c>
      <c r="E4073" s="1" t="s">
        <v>27</v>
      </c>
      <c r="F4073" s="1">
        <v>17924.259999999998</v>
      </c>
      <c r="G4073" s="1" t="s">
        <v>14</v>
      </c>
      <c r="H4073" s="2">
        <v>46043</v>
      </c>
      <c r="I4073" s="1" t="s">
        <v>28</v>
      </c>
      <c r="J4073" s="1">
        <v>17</v>
      </c>
      <c r="K4073" s="1">
        <f>COUNTIF(A:A,bank_processed_transactions[[#This Row],[transaction_id]])</f>
        <v>1</v>
      </c>
    </row>
    <row r="4074" spans="1:11" x14ac:dyDescent="0.3">
      <c r="A4074" s="1" t="s">
        <v>388</v>
      </c>
      <c r="B4074" s="2">
        <v>46023</v>
      </c>
      <c r="C4074" s="1" t="s">
        <v>389</v>
      </c>
      <c r="D4074" s="1" t="s">
        <v>12</v>
      </c>
      <c r="E4074" s="1" t="s">
        <v>13</v>
      </c>
      <c r="F4074" s="1">
        <v>4925.3599999999997</v>
      </c>
      <c r="G4074" s="1" t="s">
        <v>14</v>
      </c>
      <c r="H4074" s="2">
        <v>46026</v>
      </c>
      <c r="I4074" s="1" t="s">
        <v>15</v>
      </c>
      <c r="J4074" s="1">
        <v>49.7</v>
      </c>
      <c r="K4074" s="1">
        <f>COUNTIF(A:A,bank_processed_transactions[[#This Row],[transaction_id]])</f>
        <v>1</v>
      </c>
    </row>
    <row r="4075" spans="1:11" x14ac:dyDescent="0.3">
      <c r="A4075" s="1" t="s">
        <v>1587</v>
      </c>
      <c r="B4075" s="2">
        <v>46048</v>
      </c>
      <c r="C4075" s="1" t="s">
        <v>1588</v>
      </c>
      <c r="D4075" s="1" t="s">
        <v>12</v>
      </c>
      <c r="E4075" s="1" t="s">
        <v>13</v>
      </c>
      <c r="F4075" s="1">
        <v>4572.1899999999996</v>
      </c>
      <c r="G4075" s="1" t="s">
        <v>14</v>
      </c>
      <c r="H4075" s="2">
        <v>46048</v>
      </c>
      <c r="I4075" s="1" t="s">
        <v>28</v>
      </c>
      <c r="J4075" s="1">
        <v>36.9</v>
      </c>
      <c r="K4075" s="1">
        <f>COUNTIF(A:A,bank_processed_transactions[[#This Row],[transaction_id]])</f>
        <v>1</v>
      </c>
    </row>
    <row r="4076" spans="1:11" x14ac:dyDescent="0.3">
      <c r="A4076" s="1" t="s">
        <v>2788</v>
      </c>
      <c r="B4076" s="2">
        <v>46046</v>
      </c>
      <c r="C4076" s="1" t="s">
        <v>1007</v>
      </c>
      <c r="D4076" s="1" t="s">
        <v>18</v>
      </c>
      <c r="E4076" s="1" t="s">
        <v>27</v>
      </c>
      <c r="F4076" s="1">
        <v>17932.23</v>
      </c>
      <c r="G4076" s="1" t="s">
        <v>14</v>
      </c>
      <c r="H4076" s="2">
        <v>46046</v>
      </c>
      <c r="I4076" s="1" t="s">
        <v>28</v>
      </c>
      <c r="J4076" s="1">
        <v>10.9</v>
      </c>
      <c r="K4076" s="1">
        <f>COUNTIF(A:A,bank_processed_transactions[[#This Row],[transaction_id]])</f>
        <v>1</v>
      </c>
    </row>
    <row r="4077" spans="1:11" x14ac:dyDescent="0.3">
      <c r="A4077" s="1" t="s">
        <v>4940</v>
      </c>
      <c r="B4077" s="2">
        <v>46050</v>
      </c>
      <c r="C4077" s="1" t="s">
        <v>1143</v>
      </c>
      <c r="D4077" s="1" t="s">
        <v>12</v>
      </c>
      <c r="E4077" s="1" t="s">
        <v>13</v>
      </c>
      <c r="F4077" s="1">
        <v>4187.71</v>
      </c>
      <c r="G4077" s="1" t="s">
        <v>14</v>
      </c>
      <c r="H4077" s="2">
        <v>46052</v>
      </c>
      <c r="I4077" s="1" t="s">
        <v>22</v>
      </c>
      <c r="J4077" s="1">
        <v>35.200000000000003</v>
      </c>
      <c r="K4077" s="1">
        <f>COUNTIF(A:A,bank_processed_transactions[[#This Row],[transaction_id]])</f>
        <v>1</v>
      </c>
    </row>
    <row r="4078" spans="1:11" x14ac:dyDescent="0.3">
      <c r="A4078" s="1" t="s">
        <v>2773</v>
      </c>
      <c r="B4078" s="2">
        <v>46072</v>
      </c>
      <c r="C4078" s="1" t="s">
        <v>134</v>
      </c>
      <c r="D4078" s="1" t="s">
        <v>35</v>
      </c>
      <c r="E4078" s="1" t="s">
        <v>21</v>
      </c>
      <c r="F4078" s="1">
        <v>15270.23</v>
      </c>
      <c r="G4078" s="1" t="s">
        <v>14</v>
      </c>
      <c r="H4078" s="2">
        <v>46074</v>
      </c>
      <c r="I4078" s="1" t="s">
        <v>15</v>
      </c>
      <c r="J4078" s="1">
        <v>32.799999999999997</v>
      </c>
      <c r="K4078" s="1">
        <f>COUNTIF(A:A,bank_processed_transactions[[#This Row],[transaction_id]])</f>
        <v>1</v>
      </c>
    </row>
    <row r="4079" spans="1:11" x14ac:dyDescent="0.3">
      <c r="A4079" s="1" t="s">
        <v>1321</v>
      </c>
      <c r="B4079" s="2">
        <v>46105</v>
      </c>
      <c r="C4079" s="1" t="s">
        <v>1322</v>
      </c>
      <c r="D4079" s="1" t="s">
        <v>18</v>
      </c>
      <c r="E4079" s="1" t="s">
        <v>55</v>
      </c>
      <c r="F4079" s="1">
        <v>14593.63</v>
      </c>
      <c r="G4079" s="1" t="s">
        <v>14</v>
      </c>
      <c r="H4079" s="2">
        <v>46106</v>
      </c>
      <c r="I4079" s="1" t="s">
        <v>28</v>
      </c>
      <c r="J4079" s="1">
        <v>17.3</v>
      </c>
      <c r="K4079" s="1">
        <f>COUNTIF(A:A,bank_processed_transactions[[#This Row],[transaction_id]])</f>
        <v>1</v>
      </c>
    </row>
    <row r="4080" spans="1:11" x14ac:dyDescent="0.3">
      <c r="A4080" s="1" t="s">
        <v>4563</v>
      </c>
      <c r="B4080" s="2">
        <v>46034</v>
      </c>
      <c r="C4080" s="1" t="s">
        <v>686</v>
      </c>
      <c r="D4080" s="1" t="s">
        <v>66</v>
      </c>
      <c r="E4080" s="1" t="s">
        <v>27</v>
      </c>
      <c r="F4080" s="1">
        <v>2173.73</v>
      </c>
      <c r="G4080" s="1" t="s">
        <v>14</v>
      </c>
      <c r="H4080" s="2">
        <v>46034</v>
      </c>
      <c r="I4080" s="1" t="s">
        <v>22</v>
      </c>
      <c r="J4080" s="1">
        <v>8.5</v>
      </c>
      <c r="K4080" s="1">
        <f>COUNTIF(A:A,bank_processed_transactions[[#This Row],[transaction_id]])</f>
        <v>1</v>
      </c>
    </row>
    <row r="4081" spans="1:11" x14ac:dyDescent="0.3">
      <c r="A4081" s="1" t="s">
        <v>4735</v>
      </c>
      <c r="B4081" s="2">
        <v>46026</v>
      </c>
      <c r="C4081" s="1" t="s">
        <v>1283</v>
      </c>
      <c r="D4081" s="1" t="s">
        <v>12</v>
      </c>
      <c r="E4081" s="1" t="s">
        <v>13</v>
      </c>
      <c r="F4081" s="1">
        <v>1513.23</v>
      </c>
      <c r="G4081" s="1" t="s">
        <v>14</v>
      </c>
      <c r="H4081" s="2">
        <v>46027</v>
      </c>
      <c r="I4081" s="1" t="s">
        <v>22</v>
      </c>
      <c r="J4081" s="1">
        <v>26.9</v>
      </c>
      <c r="K4081" s="1">
        <f>COUNTIF(A:A,bank_processed_transactions[[#This Row],[transaction_id]])</f>
        <v>1</v>
      </c>
    </row>
    <row r="4082" spans="1:11" x14ac:dyDescent="0.3">
      <c r="A4082" s="1" t="s">
        <v>3209</v>
      </c>
      <c r="B4082" s="2">
        <v>46069</v>
      </c>
      <c r="C4082" s="1" t="s">
        <v>553</v>
      </c>
      <c r="D4082" s="1" t="s">
        <v>35</v>
      </c>
      <c r="E4082" s="1" t="s">
        <v>55</v>
      </c>
      <c r="F4082" s="1">
        <v>4440.62</v>
      </c>
      <c r="G4082" s="1" t="s">
        <v>14</v>
      </c>
      <c r="H4082" s="2">
        <v>46071</v>
      </c>
      <c r="I4082" s="1" t="s">
        <v>15</v>
      </c>
      <c r="J4082" s="1">
        <v>3.9</v>
      </c>
      <c r="K4082" s="1">
        <f>COUNTIF(A:A,bank_processed_transactions[[#This Row],[transaction_id]])</f>
        <v>1</v>
      </c>
    </row>
    <row r="4083" spans="1:11" x14ac:dyDescent="0.3">
      <c r="A4083" s="1" t="s">
        <v>3000</v>
      </c>
      <c r="B4083" s="2">
        <v>46079</v>
      </c>
      <c r="C4083" s="1" t="s">
        <v>1738</v>
      </c>
      <c r="D4083" s="1" t="s">
        <v>12</v>
      </c>
      <c r="E4083" s="1" t="s">
        <v>27</v>
      </c>
      <c r="F4083" s="1">
        <v>1525.47</v>
      </c>
      <c r="G4083" s="1" t="s">
        <v>14</v>
      </c>
      <c r="H4083" s="2">
        <v>46079</v>
      </c>
      <c r="I4083" s="1" t="s">
        <v>28</v>
      </c>
      <c r="J4083" s="1">
        <v>24</v>
      </c>
      <c r="K4083" s="1">
        <f>COUNTIF(A:A,bank_processed_transactions[[#This Row],[transaction_id]])</f>
        <v>1</v>
      </c>
    </row>
    <row r="4084" spans="1:11" x14ac:dyDescent="0.3">
      <c r="A4084" s="1" t="s">
        <v>4016</v>
      </c>
      <c r="B4084" s="2">
        <v>46041</v>
      </c>
      <c r="C4084" s="1" t="s">
        <v>1508</v>
      </c>
      <c r="D4084" s="1" t="s">
        <v>12</v>
      </c>
      <c r="E4084" s="1" t="s">
        <v>13</v>
      </c>
      <c r="F4084" s="1">
        <v>2018.5</v>
      </c>
      <c r="G4084" s="1" t="s">
        <v>14</v>
      </c>
      <c r="H4084" s="2">
        <v>46043</v>
      </c>
      <c r="I4084" s="1" t="s">
        <v>15</v>
      </c>
      <c r="J4084" s="1">
        <v>66</v>
      </c>
      <c r="K4084" s="1">
        <f>COUNTIF(A:A,bank_processed_transactions[[#This Row],[transaction_id]])</f>
        <v>1</v>
      </c>
    </row>
    <row r="4085" spans="1:11" x14ac:dyDescent="0.3">
      <c r="A4085" s="1" t="s">
        <v>2889</v>
      </c>
      <c r="B4085" s="2">
        <v>46077</v>
      </c>
      <c r="C4085" s="1" t="s">
        <v>1874</v>
      </c>
      <c r="D4085" s="1" t="s">
        <v>35</v>
      </c>
      <c r="E4085" s="1" t="s">
        <v>21</v>
      </c>
      <c r="F4085" s="1">
        <v>1402.87</v>
      </c>
      <c r="G4085" s="1" t="s">
        <v>14</v>
      </c>
      <c r="H4085" s="2">
        <v>46077</v>
      </c>
      <c r="I4085" s="1" t="s">
        <v>22</v>
      </c>
      <c r="J4085" s="1">
        <v>19.5</v>
      </c>
      <c r="K4085" s="1">
        <f>COUNTIF(A:A,bank_processed_transactions[[#This Row],[transaction_id]])</f>
        <v>1</v>
      </c>
    </row>
    <row r="4086" spans="1:11" x14ac:dyDescent="0.3">
      <c r="A4086" s="1" t="s">
        <v>1346</v>
      </c>
      <c r="B4086" s="2">
        <v>46064</v>
      </c>
      <c r="C4086" s="1" t="s">
        <v>1059</v>
      </c>
      <c r="D4086" s="1" t="s">
        <v>12</v>
      </c>
      <c r="E4086" s="1" t="s">
        <v>55</v>
      </c>
      <c r="F4086" s="1">
        <v>2527.06</v>
      </c>
      <c r="G4086" s="1" t="s">
        <v>14</v>
      </c>
      <c r="H4086" s="2">
        <v>46064</v>
      </c>
      <c r="I4086" s="1" t="s">
        <v>15</v>
      </c>
      <c r="J4086" s="1">
        <v>33.799999999999997</v>
      </c>
      <c r="K4086" s="1">
        <f>COUNTIF(A:A,bank_processed_transactions[[#This Row],[transaction_id]])</f>
        <v>1</v>
      </c>
    </row>
    <row r="4087" spans="1:11" x14ac:dyDescent="0.3">
      <c r="A4087" s="1" t="s">
        <v>4713</v>
      </c>
      <c r="B4087" s="2">
        <v>46106</v>
      </c>
      <c r="C4087" s="1" t="s">
        <v>1161</v>
      </c>
      <c r="D4087" s="1" t="s">
        <v>35</v>
      </c>
      <c r="E4087" s="1" t="s">
        <v>55</v>
      </c>
      <c r="F4087" s="1">
        <v>11363.38</v>
      </c>
      <c r="G4087" s="1" t="s">
        <v>14</v>
      </c>
      <c r="H4087" s="2">
        <v>46107</v>
      </c>
      <c r="I4087" s="1" t="s">
        <v>28</v>
      </c>
      <c r="J4087" s="1">
        <v>13.4</v>
      </c>
      <c r="K4087" s="1">
        <f>COUNTIF(A:A,bank_processed_transactions[[#This Row],[transaction_id]])</f>
        <v>1</v>
      </c>
    </row>
    <row r="4088" spans="1:11" x14ac:dyDescent="0.3">
      <c r="A4088" s="1" t="s">
        <v>4280</v>
      </c>
      <c r="B4088" s="2">
        <v>46068</v>
      </c>
      <c r="C4088" s="1" t="s">
        <v>798</v>
      </c>
      <c r="D4088" s="1" t="s">
        <v>12</v>
      </c>
      <c r="E4088" s="1" t="s">
        <v>13</v>
      </c>
      <c r="F4088" s="1">
        <v>4644.83</v>
      </c>
      <c r="G4088" s="1" t="s">
        <v>14</v>
      </c>
      <c r="H4088" s="2">
        <v>46068</v>
      </c>
      <c r="I4088" s="1" t="s">
        <v>15</v>
      </c>
      <c r="J4088" s="1">
        <v>27.9</v>
      </c>
      <c r="K4088" s="1">
        <f>COUNTIF(A:A,bank_processed_transactions[[#This Row],[transaction_id]])</f>
        <v>1</v>
      </c>
    </row>
    <row r="4089" spans="1:11" x14ac:dyDescent="0.3">
      <c r="A4089" s="1" t="s">
        <v>4509</v>
      </c>
      <c r="B4089" s="2">
        <v>46044</v>
      </c>
      <c r="C4089" s="1" t="s">
        <v>1097</v>
      </c>
      <c r="D4089" s="1" t="s">
        <v>12</v>
      </c>
      <c r="E4089" s="1" t="s">
        <v>13</v>
      </c>
      <c r="F4089" s="1">
        <v>560.02</v>
      </c>
      <c r="G4089" s="1" t="s">
        <v>14</v>
      </c>
      <c r="H4089" s="2">
        <v>46047</v>
      </c>
      <c r="I4089" s="1" t="s">
        <v>15</v>
      </c>
      <c r="J4089" s="1">
        <v>18.100000000000001</v>
      </c>
      <c r="K4089" s="1">
        <f>COUNTIF(A:A,bank_processed_transactions[[#This Row],[transaction_id]])</f>
        <v>1</v>
      </c>
    </row>
    <row r="4090" spans="1:11" x14ac:dyDescent="0.3">
      <c r="A4090" s="1" t="s">
        <v>4415</v>
      </c>
      <c r="B4090" s="2">
        <v>46064</v>
      </c>
      <c r="C4090" s="1" t="s">
        <v>4416</v>
      </c>
      <c r="D4090" s="1" t="s">
        <v>12</v>
      </c>
      <c r="E4090" s="1" t="s">
        <v>13</v>
      </c>
      <c r="F4090" s="1">
        <v>250000</v>
      </c>
      <c r="G4090" s="1" t="s">
        <v>14</v>
      </c>
      <c r="H4090" s="2">
        <v>46066</v>
      </c>
      <c r="I4090" s="1" t="s">
        <v>15</v>
      </c>
      <c r="J4090" s="1">
        <v>3.4</v>
      </c>
      <c r="K4090" s="1">
        <f>COUNTIF(A:A,bank_processed_transactions[[#This Row],[transaction_id]])</f>
        <v>1</v>
      </c>
    </row>
    <row r="4091" spans="1:11" x14ac:dyDescent="0.3">
      <c r="A4091" s="1" t="s">
        <v>1079</v>
      </c>
      <c r="B4091" s="2">
        <v>46023</v>
      </c>
      <c r="C4091" s="1" t="s">
        <v>691</v>
      </c>
      <c r="D4091" s="1" t="s">
        <v>18</v>
      </c>
      <c r="E4091" s="1" t="s">
        <v>27</v>
      </c>
      <c r="F4091" s="1">
        <v>697.76</v>
      </c>
      <c r="G4091" s="1" t="s">
        <v>14</v>
      </c>
      <c r="H4091" s="2">
        <v>46026</v>
      </c>
      <c r="I4091" s="1" t="s">
        <v>28</v>
      </c>
      <c r="J4091" s="1">
        <v>37.5</v>
      </c>
      <c r="K4091" s="1">
        <f>COUNTIF(A:A,bank_processed_transactions[[#This Row],[transaction_id]])</f>
        <v>1</v>
      </c>
    </row>
    <row r="4092" spans="1:11" x14ac:dyDescent="0.3">
      <c r="A4092" s="1" t="s">
        <v>3992</v>
      </c>
      <c r="B4092" s="2">
        <v>46027</v>
      </c>
      <c r="C4092" s="1" t="s">
        <v>2767</v>
      </c>
      <c r="D4092" s="1" t="s">
        <v>18</v>
      </c>
      <c r="E4092" s="1" t="s">
        <v>21</v>
      </c>
      <c r="F4092" s="1">
        <v>5574.43</v>
      </c>
      <c r="G4092" s="1" t="s">
        <v>14</v>
      </c>
      <c r="H4092" s="2">
        <v>46028</v>
      </c>
      <c r="I4092" s="1" t="s">
        <v>22</v>
      </c>
      <c r="J4092" s="1">
        <v>11</v>
      </c>
      <c r="K4092" s="1">
        <f>COUNTIF(A:A,bank_processed_transactions[[#This Row],[transaction_id]])</f>
        <v>1</v>
      </c>
    </row>
    <row r="4093" spans="1:11" x14ac:dyDescent="0.3">
      <c r="A4093" s="1" t="s">
        <v>3742</v>
      </c>
      <c r="B4093" s="2">
        <v>46071</v>
      </c>
      <c r="C4093" s="1" t="s">
        <v>2456</v>
      </c>
      <c r="D4093" s="1" t="s">
        <v>18</v>
      </c>
      <c r="E4093" s="1" t="s">
        <v>13</v>
      </c>
      <c r="F4093" s="1">
        <v>8549.91</v>
      </c>
      <c r="G4093" s="1" t="s">
        <v>89</v>
      </c>
      <c r="H4093" s="2">
        <v>46072</v>
      </c>
      <c r="I4093" s="1" t="s">
        <v>22</v>
      </c>
      <c r="J4093" s="1">
        <v>75.400000000000006</v>
      </c>
      <c r="K4093" s="1">
        <f>COUNTIF(A:A,bank_processed_transactions[[#This Row],[transaction_id]])</f>
        <v>1</v>
      </c>
    </row>
    <row r="4094" spans="1:11" x14ac:dyDescent="0.3">
      <c r="A4094" s="1" t="s">
        <v>1047</v>
      </c>
      <c r="B4094" s="2">
        <v>46055</v>
      </c>
      <c r="C4094" s="1" t="s">
        <v>1048</v>
      </c>
      <c r="D4094" s="1" t="s">
        <v>18</v>
      </c>
      <c r="E4094" s="1" t="s">
        <v>21</v>
      </c>
      <c r="F4094" s="1">
        <v>2725.44</v>
      </c>
      <c r="G4094" s="1" t="s">
        <v>14</v>
      </c>
      <c r="H4094" s="2">
        <v>46056</v>
      </c>
      <c r="I4094" s="1" t="s">
        <v>15</v>
      </c>
      <c r="J4094" s="1">
        <v>14.3</v>
      </c>
      <c r="K4094" s="1">
        <f>COUNTIF(A:A,bank_processed_transactions[[#This Row],[transaction_id]])</f>
        <v>1</v>
      </c>
    </row>
    <row r="4095" spans="1:11" x14ac:dyDescent="0.3">
      <c r="A4095" s="1" t="s">
        <v>1592</v>
      </c>
      <c r="B4095" s="2">
        <v>46073</v>
      </c>
      <c r="C4095" s="1" t="s">
        <v>514</v>
      </c>
      <c r="D4095" s="1" t="s">
        <v>12</v>
      </c>
      <c r="E4095" s="1" t="s">
        <v>55</v>
      </c>
      <c r="F4095" s="1">
        <v>1000.36</v>
      </c>
      <c r="G4095" s="1" t="s">
        <v>14</v>
      </c>
      <c r="H4095" s="2">
        <v>46074</v>
      </c>
      <c r="I4095" s="1" t="s">
        <v>22</v>
      </c>
      <c r="J4095" s="1">
        <v>20.3</v>
      </c>
      <c r="K4095" s="1">
        <f>COUNTIF(A:A,bank_processed_transactions[[#This Row],[transaction_id]])</f>
        <v>1</v>
      </c>
    </row>
    <row r="4096" spans="1:11" x14ac:dyDescent="0.3">
      <c r="A4096" s="1" t="s">
        <v>3916</v>
      </c>
      <c r="B4096" s="2">
        <v>46079</v>
      </c>
      <c r="C4096" s="1" t="s">
        <v>282</v>
      </c>
      <c r="D4096" s="1" t="s">
        <v>18</v>
      </c>
      <c r="E4096" s="1" t="s">
        <v>55</v>
      </c>
      <c r="F4096" s="1">
        <v>34206.199999999997</v>
      </c>
      <c r="G4096" s="1" t="s">
        <v>14</v>
      </c>
      <c r="H4096" s="2">
        <v>46080</v>
      </c>
      <c r="I4096" s="1" t="s">
        <v>28</v>
      </c>
      <c r="J4096" s="1">
        <v>42.4</v>
      </c>
      <c r="K4096" s="1">
        <f>COUNTIF(A:A,bank_processed_transactions[[#This Row],[transaction_id]])</f>
        <v>1</v>
      </c>
    </row>
    <row r="4097" spans="1:11" x14ac:dyDescent="0.3">
      <c r="A4097" s="1" t="s">
        <v>4961</v>
      </c>
      <c r="B4097" s="2">
        <v>46089</v>
      </c>
      <c r="C4097" s="1" t="s">
        <v>4027</v>
      </c>
      <c r="D4097" s="1" t="s">
        <v>46</v>
      </c>
      <c r="E4097" s="1" t="s">
        <v>21</v>
      </c>
      <c r="F4097" s="1">
        <v>5425.59</v>
      </c>
      <c r="G4097" s="1" t="s">
        <v>94</v>
      </c>
      <c r="H4097" s="2">
        <v>46092</v>
      </c>
      <c r="I4097" s="1" t="s">
        <v>22</v>
      </c>
      <c r="J4097" s="1">
        <v>63.4</v>
      </c>
      <c r="K4097" s="1">
        <f>COUNTIF(A:A,bank_processed_transactions[[#This Row],[transaction_id]])</f>
        <v>1</v>
      </c>
    </row>
    <row r="4098" spans="1:11" x14ac:dyDescent="0.3">
      <c r="A4098" s="1" t="s">
        <v>4834</v>
      </c>
      <c r="B4098" s="2">
        <v>46050</v>
      </c>
      <c r="C4098" s="1" t="s">
        <v>2289</v>
      </c>
      <c r="D4098" s="1" t="s">
        <v>18</v>
      </c>
      <c r="E4098" s="1" t="s">
        <v>21</v>
      </c>
      <c r="F4098" s="1">
        <v>1699.85</v>
      </c>
      <c r="G4098" s="1" t="s">
        <v>14</v>
      </c>
      <c r="H4098" s="2">
        <v>46051</v>
      </c>
      <c r="I4098" s="1" t="s">
        <v>22</v>
      </c>
      <c r="J4098" s="1">
        <v>45.3</v>
      </c>
      <c r="K4098" s="1">
        <f>COUNTIF(A:A,bank_processed_transactions[[#This Row],[transaction_id]])</f>
        <v>1</v>
      </c>
    </row>
    <row r="4099" spans="1:11" x14ac:dyDescent="0.3">
      <c r="A4099" s="1" t="s">
        <v>2666</v>
      </c>
      <c r="B4099" s="2">
        <v>46089</v>
      </c>
      <c r="C4099" s="1" t="s">
        <v>947</v>
      </c>
      <c r="D4099" s="1" t="s">
        <v>18</v>
      </c>
      <c r="E4099" s="1" t="s">
        <v>13</v>
      </c>
      <c r="F4099" s="1">
        <v>22674.639999999999</v>
      </c>
      <c r="G4099" s="1" t="s">
        <v>14</v>
      </c>
      <c r="H4099" s="2">
        <v>46092</v>
      </c>
      <c r="I4099" s="1" t="s">
        <v>15</v>
      </c>
      <c r="J4099" s="1">
        <v>23.6</v>
      </c>
      <c r="K4099" s="1">
        <f>COUNTIF(A:A,bank_processed_transactions[[#This Row],[transaction_id]])</f>
        <v>1</v>
      </c>
    </row>
    <row r="4100" spans="1:11" x14ac:dyDescent="0.3">
      <c r="A4100" s="1" t="s">
        <v>3624</v>
      </c>
      <c r="B4100" s="2">
        <v>46023</v>
      </c>
      <c r="C4100" s="1" t="s">
        <v>463</v>
      </c>
      <c r="D4100" s="1" t="s">
        <v>12</v>
      </c>
      <c r="E4100" s="1" t="s">
        <v>27</v>
      </c>
      <c r="F4100" s="1">
        <v>13570.71</v>
      </c>
      <c r="G4100" s="1" t="s">
        <v>14</v>
      </c>
      <c r="H4100" s="2">
        <v>46025</v>
      </c>
      <c r="I4100" s="1" t="s">
        <v>22</v>
      </c>
      <c r="J4100" s="1">
        <v>23.8</v>
      </c>
      <c r="K4100" s="1">
        <f>COUNTIF(A:A,bank_processed_transactions[[#This Row],[transaction_id]])</f>
        <v>1</v>
      </c>
    </row>
    <row r="4101" spans="1:11" x14ac:dyDescent="0.3">
      <c r="A4101" s="1" t="s">
        <v>2257</v>
      </c>
      <c r="B4101" s="2">
        <v>46050</v>
      </c>
      <c r="C4101" s="1" t="s">
        <v>1189</v>
      </c>
      <c r="D4101" s="1" t="s">
        <v>12</v>
      </c>
      <c r="E4101" s="1" t="s">
        <v>13</v>
      </c>
      <c r="F4101" s="1">
        <v>7793.41</v>
      </c>
      <c r="G4101" s="1" t="s">
        <v>14</v>
      </c>
      <c r="H4101" s="2">
        <v>46052</v>
      </c>
      <c r="I4101" s="1" t="s">
        <v>15</v>
      </c>
      <c r="J4101" s="1">
        <v>49.3</v>
      </c>
      <c r="K4101" s="1">
        <f>COUNTIF(A:A,bank_processed_transactions[[#This Row],[transaction_id]])</f>
        <v>2</v>
      </c>
    </row>
    <row r="4102" spans="1:11" x14ac:dyDescent="0.3">
      <c r="A4102" s="1" t="s">
        <v>2257</v>
      </c>
      <c r="B4102" s="2">
        <v>46050</v>
      </c>
      <c r="C4102" s="1" t="s">
        <v>1189</v>
      </c>
      <c r="D4102" s="1" t="s">
        <v>12</v>
      </c>
      <c r="E4102" s="1" t="s">
        <v>13</v>
      </c>
      <c r="F4102" s="1">
        <v>7793.41</v>
      </c>
      <c r="G4102" s="1" t="s">
        <v>14</v>
      </c>
      <c r="H4102" s="2">
        <v>46053</v>
      </c>
      <c r="I4102" s="1" t="s">
        <v>15</v>
      </c>
      <c r="J4102" s="1">
        <v>49.3</v>
      </c>
      <c r="K4102" s="1">
        <f>COUNTIF(A:A,bank_processed_transactions[[#This Row],[transaction_id]])</f>
        <v>2</v>
      </c>
    </row>
    <row r="4103" spans="1:11" x14ac:dyDescent="0.3">
      <c r="A4103" s="1" t="s">
        <v>4273</v>
      </c>
      <c r="B4103" s="2">
        <v>46089</v>
      </c>
      <c r="C4103" s="1" t="s">
        <v>454</v>
      </c>
      <c r="D4103" s="1" t="s">
        <v>35</v>
      </c>
      <c r="E4103" s="1" t="s">
        <v>27</v>
      </c>
      <c r="F4103" s="1">
        <v>27608.13</v>
      </c>
      <c r="G4103" s="1" t="s">
        <v>14</v>
      </c>
      <c r="H4103" s="2">
        <v>46091</v>
      </c>
      <c r="I4103" s="1" t="s">
        <v>22</v>
      </c>
      <c r="J4103" s="1">
        <v>13</v>
      </c>
      <c r="K4103" s="1">
        <f>COUNTIF(A:A,bank_processed_transactions[[#This Row],[transaction_id]])</f>
        <v>1</v>
      </c>
    </row>
    <row r="4104" spans="1:11" x14ac:dyDescent="0.3">
      <c r="A4104" s="1" t="s">
        <v>3314</v>
      </c>
      <c r="B4104" s="2">
        <v>46091</v>
      </c>
      <c r="C4104" s="1" t="s">
        <v>1339</v>
      </c>
      <c r="D4104" s="1" t="s">
        <v>35</v>
      </c>
      <c r="E4104" s="1" t="s">
        <v>13</v>
      </c>
      <c r="F4104" s="1">
        <v>3631.98</v>
      </c>
      <c r="G4104" s="1" t="s">
        <v>14</v>
      </c>
      <c r="H4104" s="2">
        <v>46093</v>
      </c>
      <c r="I4104" s="1" t="s">
        <v>15</v>
      </c>
      <c r="J4104" s="1">
        <v>5.7</v>
      </c>
      <c r="K4104" s="1">
        <f>COUNTIF(A:A,bank_processed_transactions[[#This Row],[transaction_id]])</f>
        <v>1</v>
      </c>
    </row>
    <row r="4105" spans="1:11" x14ac:dyDescent="0.3">
      <c r="A4105" s="1" t="s">
        <v>2298</v>
      </c>
      <c r="B4105" s="2">
        <v>46084</v>
      </c>
      <c r="C4105" s="1" t="s">
        <v>330</v>
      </c>
      <c r="D4105" s="1" t="s">
        <v>12</v>
      </c>
      <c r="E4105" s="1" t="s">
        <v>13</v>
      </c>
      <c r="F4105" s="1">
        <v>6916.51</v>
      </c>
      <c r="G4105" s="1" t="s">
        <v>94</v>
      </c>
      <c r="H4105" s="2">
        <v>46084</v>
      </c>
      <c r="I4105" s="1" t="s">
        <v>28</v>
      </c>
      <c r="J4105" s="1">
        <v>10.199999999999999</v>
      </c>
      <c r="K4105" s="1">
        <f>COUNTIF(A:A,bank_processed_transactions[[#This Row],[transaction_id]])</f>
        <v>1</v>
      </c>
    </row>
    <row r="4106" spans="1:11" x14ac:dyDescent="0.3">
      <c r="A4106" s="1" t="s">
        <v>1833</v>
      </c>
      <c r="B4106" s="2">
        <v>46094</v>
      </c>
      <c r="C4106" s="1" t="s">
        <v>706</v>
      </c>
      <c r="D4106" s="1" t="s">
        <v>66</v>
      </c>
      <c r="E4106" s="1" t="s">
        <v>13</v>
      </c>
      <c r="F4106" s="1">
        <v>641.34</v>
      </c>
      <c r="G4106" s="1" t="s">
        <v>14</v>
      </c>
      <c r="H4106" s="2">
        <v>46096</v>
      </c>
      <c r="I4106" s="1" t="s">
        <v>22</v>
      </c>
      <c r="J4106" s="1">
        <v>50.8</v>
      </c>
      <c r="K4106" s="1">
        <f>COUNTIF(A:A,bank_processed_transactions[[#This Row],[transaction_id]])</f>
        <v>1</v>
      </c>
    </row>
    <row r="4107" spans="1:11" x14ac:dyDescent="0.3">
      <c r="A4107" s="1" t="s">
        <v>911</v>
      </c>
      <c r="B4107" s="2">
        <v>46098</v>
      </c>
      <c r="C4107" s="1" t="s">
        <v>306</v>
      </c>
      <c r="D4107" s="1" t="s">
        <v>66</v>
      </c>
      <c r="E4107" s="1" t="s">
        <v>21</v>
      </c>
      <c r="F4107" s="1">
        <v>2750.17</v>
      </c>
      <c r="G4107" s="1" t="s">
        <v>14</v>
      </c>
      <c r="H4107" s="2">
        <v>46098</v>
      </c>
      <c r="I4107" s="1" t="s">
        <v>15</v>
      </c>
      <c r="J4107" s="1">
        <v>14.2</v>
      </c>
      <c r="K4107" s="1">
        <f>COUNTIF(A:A,bank_processed_transactions[[#This Row],[transaction_id]])</f>
        <v>1</v>
      </c>
    </row>
    <row r="4108" spans="1:11" x14ac:dyDescent="0.3">
      <c r="A4108" s="1" t="s">
        <v>4603</v>
      </c>
      <c r="B4108" s="2">
        <v>46051</v>
      </c>
      <c r="C4108" s="1" t="s">
        <v>1228</v>
      </c>
      <c r="D4108" s="1" t="s">
        <v>12</v>
      </c>
      <c r="E4108" s="1" t="s">
        <v>55</v>
      </c>
      <c r="F4108" s="1">
        <v>1361.91</v>
      </c>
      <c r="G4108" s="1" t="s">
        <v>14</v>
      </c>
      <c r="H4108" s="2">
        <v>46054</v>
      </c>
      <c r="I4108" s="1" t="s">
        <v>15</v>
      </c>
      <c r="J4108" s="1">
        <v>13.5</v>
      </c>
      <c r="K4108" s="1">
        <f>COUNTIF(A:A,bank_processed_transactions[[#This Row],[transaction_id]])</f>
        <v>1</v>
      </c>
    </row>
    <row r="4109" spans="1:11" x14ac:dyDescent="0.3">
      <c r="A4109" s="1" t="s">
        <v>2739</v>
      </c>
      <c r="B4109" s="2">
        <v>46052</v>
      </c>
      <c r="C4109" s="1" t="s">
        <v>339</v>
      </c>
      <c r="D4109" s="1" t="s">
        <v>66</v>
      </c>
      <c r="E4109" s="1" t="s">
        <v>27</v>
      </c>
      <c r="F4109" s="1">
        <v>7059.24</v>
      </c>
      <c r="G4109" s="1" t="s">
        <v>14</v>
      </c>
      <c r="H4109" s="2">
        <v>46052</v>
      </c>
      <c r="I4109" s="1" t="s">
        <v>15</v>
      </c>
      <c r="J4109" s="1">
        <v>6.1</v>
      </c>
      <c r="K4109" s="1">
        <f>COUNTIF(A:A,bank_processed_transactions[[#This Row],[transaction_id]])</f>
        <v>1</v>
      </c>
    </row>
    <row r="4110" spans="1:11" x14ac:dyDescent="0.3">
      <c r="A4110" s="1" t="s">
        <v>4297</v>
      </c>
      <c r="B4110" s="2">
        <v>46085</v>
      </c>
      <c r="C4110" s="1" t="s">
        <v>328</v>
      </c>
      <c r="D4110" s="1" t="s">
        <v>18</v>
      </c>
      <c r="E4110" s="1" t="s">
        <v>21</v>
      </c>
      <c r="F4110" s="1">
        <v>2076.4299999999998</v>
      </c>
      <c r="G4110" s="1" t="s">
        <v>14</v>
      </c>
      <c r="H4110" s="2">
        <v>46087</v>
      </c>
      <c r="I4110" s="1" t="s">
        <v>22</v>
      </c>
      <c r="J4110" s="1">
        <v>40</v>
      </c>
      <c r="K4110" s="1">
        <f>COUNTIF(A:A,bank_processed_transactions[[#This Row],[transaction_id]])</f>
        <v>1</v>
      </c>
    </row>
    <row r="4111" spans="1:11" x14ac:dyDescent="0.3">
      <c r="A4111" s="1" t="s">
        <v>2908</v>
      </c>
      <c r="B4111" s="2">
        <v>46097</v>
      </c>
      <c r="C4111" s="1" t="s">
        <v>942</v>
      </c>
      <c r="D4111" s="1" t="s">
        <v>12</v>
      </c>
      <c r="E4111" s="1" t="s">
        <v>13</v>
      </c>
      <c r="F4111" s="1">
        <v>36404.050000000003</v>
      </c>
      <c r="G4111" s="1" t="s">
        <v>14</v>
      </c>
      <c r="H4111" s="2">
        <v>46097</v>
      </c>
      <c r="I4111" s="1" t="s">
        <v>22</v>
      </c>
      <c r="J4111" s="1">
        <v>7</v>
      </c>
      <c r="K4111" s="1">
        <f>COUNTIF(A:A,bank_processed_transactions[[#This Row],[transaction_id]])</f>
        <v>1</v>
      </c>
    </row>
    <row r="4112" spans="1:11" x14ac:dyDescent="0.3">
      <c r="A4112" s="1" t="s">
        <v>2701</v>
      </c>
      <c r="B4112" s="2">
        <v>46082</v>
      </c>
      <c r="C4112" s="1" t="s">
        <v>113</v>
      </c>
      <c r="D4112" s="1" t="s">
        <v>12</v>
      </c>
      <c r="E4112" s="1" t="s">
        <v>13</v>
      </c>
      <c r="F4112" s="1">
        <v>768.25</v>
      </c>
      <c r="G4112" s="1" t="s">
        <v>14</v>
      </c>
      <c r="H4112" s="2">
        <v>46084</v>
      </c>
      <c r="I4112" s="1" t="s">
        <v>28</v>
      </c>
      <c r="J4112" s="1">
        <v>52.4</v>
      </c>
      <c r="K4112" s="1">
        <f>COUNTIF(A:A,bank_processed_transactions[[#This Row],[transaction_id]])</f>
        <v>1</v>
      </c>
    </row>
    <row r="4113" spans="1:11" x14ac:dyDescent="0.3">
      <c r="A4113" s="1" t="s">
        <v>4727</v>
      </c>
      <c r="B4113" s="2">
        <v>46091</v>
      </c>
      <c r="C4113" s="1" t="s">
        <v>3800</v>
      </c>
      <c r="D4113" s="1" t="s">
        <v>18</v>
      </c>
      <c r="E4113" s="1" t="s">
        <v>13</v>
      </c>
      <c r="F4113" s="1">
        <v>11977.75</v>
      </c>
      <c r="G4113" s="1" t="s">
        <v>14</v>
      </c>
      <c r="H4113" s="2">
        <v>46091</v>
      </c>
      <c r="I4113" s="1" t="s">
        <v>15</v>
      </c>
      <c r="J4113" s="1">
        <v>31.1</v>
      </c>
      <c r="K4113" s="1">
        <f>COUNTIF(A:A,bank_processed_transactions[[#This Row],[transaction_id]])</f>
        <v>1</v>
      </c>
    </row>
    <row r="4114" spans="1:11" x14ac:dyDescent="0.3">
      <c r="A4114" s="1" t="s">
        <v>3255</v>
      </c>
      <c r="B4114" s="2">
        <v>46110</v>
      </c>
      <c r="C4114" s="1" t="s">
        <v>1025</v>
      </c>
      <c r="D4114" s="1" t="s">
        <v>18</v>
      </c>
      <c r="E4114" s="1" t="s">
        <v>27</v>
      </c>
      <c r="F4114" s="1">
        <v>10292.44</v>
      </c>
      <c r="G4114" s="1" t="s">
        <v>89</v>
      </c>
      <c r="H4114" s="2">
        <v>46113</v>
      </c>
      <c r="I4114" s="1" t="s">
        <v>28</v>
      </c>
      <c r="J4114" s="1">
        <v>35.5</v>
      </c>
      <c r="K4114" s="1">
        <f>COUNTIF(A:A,bank_processed_transactions[[#This Row],[transaction_id]])</f>
        <v>1</v>
      </c>
    </row>
    <row r="4115" spans="1:11" x14ac:dyDescent="0.3">
      <c r="A4115" s="1" t="s">
        <v>3901</v>
      </c>
      <c r="B4115" s="2">
        <v>46087</v>
      </c>
      <c r="C4115" s="1" t="s">
        <v>26</v>
      </c>
      <c r="D4115" s="1" t="s">
        <v>35</v>
      </c>
      <c r="E4115" s="1" t="s">
        <v>21</v>
      </c>
      <c r="F4115" s="1">
        <v>3384.64</v>
      </c>
      <c r="G4115" s="1" t="s">
        <v>14</v>
      </c>
      <c r="H4115" s="2">
        <v>46090</v>
      </c>
      <c r="I4115" s="1" t="s">
        <v>28</v>
      </c>
      <c r="J4115" s="1">
        <v>66.900000000000006</v>
      </c>
      <c r="K4115" s="1">
        <f>COUNTIF(A:A,bank_processed_transactions[[#This Row],[transaction_id]])</f>
        <v>1</v>
      </c>
    </row>
    <row r="4116" spans="1:11" x14ac:dyDescent="0.3">
      <c r="A4116" s="1" t="s">
        <v>2642</v>
      </c>
      <c r="B4116" s="2">
        <v>46064</v>
      </c>
      <c r="C4116" s="1" t="s">
        <v>296</v>
      </c>
      <c r="D4116" s="1" t="s">
        <v>35</v>
      </c>
      <c r="E4116" s="1" t="s">
        <v>55</v>
      </c>
      <c r="F4116" s="1">
        <v>15363.98</v>
      </c>
      <c r="G4116" s="1" t="s">
        <v>14</v>
      </c>
      <c r="H4116" s="2">
        <v>46064</v>
      </c>
      <c r="I4116" s="1" t="s">
        <v>15</v>
      </c>
      <c r="J4116" s="1">
        <v>22</v>
      </c>
      <c r="K4116" s="1">
        <f>COUNTIF(A:A,bank_processed_transactions[[#This Row],[transaction_id]])</f>
        <v>1</v>
      </c>
    </row>
    <row r="4117" spans="1:11" x14ac:dyDescent="0.3">
      <c r="A4117" s="1" t="s">
        <v>879</v>
      </c>
      <c r="B4117" s="2">
        <v>46098</v>
      </c>
      <c r="C4117" s="1" t="s">
        <v>880</v>
      </c>
      <c r="D4117" s="1" t="s">
        <v>12</v>
      </c>
      <c r="E4117" s="1" t="s">
        <v>55</v>
      </c>
      <c r="F4117" s="1">
        <v>11306.8</v>
      </c>
      <c r="G4117" s="1" t="s">
        <v>14</v>
      </c>
      <c r="H4117" s="2">
        <v>46100</v>
      </c>
      <c r="I4117" s="1" t="s">
        <v>15</v>
      </c>
      <c r="J4117" s="1">
        <v>30.7</v>
      </c>
      <c r="K4117" s="1">
        <f>COUNTIF(A:A,bank_processed_transactions[[#This Row],[transaction_id]])</f>
        <v>1</v>
      </c>
    </row>
    <row r="4118" spans="1:11" x14ac:dyDescent="0.3">
      <c r="A4118" s="1" t="s">
        <v>3343</v>
      </c>
      <c r="B4118" s="2">
        <v>46085</v>
      </c>
      <c r="C4118" s="1" t="s">
        <v>680</v>
      </c>
      <c r="D4118" s="1" t="s">
        <v>12</v>
      </c>
      <c r="E4118" s="1" t="s">
        <v>13</v>
      </c>
      <c r="F4118" s="1">
        <v>1342.46</v>
      </c>
      <c r="G4118" s="1" t="s">
        <v>14</v>
      </c>
      <c r="H4118" s="2">
        <v>46088</v>
      </c>
      <c r="I4118" s="1" t="s">
        <v>15</v>
      </c>
      <c r="J4118" s="1">
        <v>53.2</v>
      </c>
      <c r="K4118" s="1">
        <f>COUNTIF(A:A,bank_processed_transactions[[#This Row],[transaction_id]])</f>
        <v>1</v>
      </c>
    </row>
    <row r="4119" spans="1:11" x14ac:dyDescent="0.3">
      <c r="A4119" s="1" t="s">
        <v>3295</v>
      </c>
      <c r="B4119" s="2">
        <v>46051</v>
      </c>
      <c r="C4119" s="1" t="s">
        <v>848</v>
      </c>
      <c r="D4119" s="1" t="s">
        <v>18</v>
      </c>
      <c r="E4119" s="1" t="s">
        <v>55</v>
      </c>
      <c r="F4119" s="1">
        <v>13611.86</v>
      </c>
      <c r="G4119" s="1" t="s">
        <v>14</v>
      </c>
      <c r="H4119" s="2">
        <v>46051</v>
      </c>
      <c r="I4119" s="1" t="s">
        <v>28</v>
      </c>
      <c r="J4119" s="1">
        <v>49.7</v>
      </c>
      <c r="K4119" s="1">
        <f>COUNTIF(A:A,bank_processed_transactions[[#This Row],[transaction_id]])</f>
        <v>1</v>
      </c>
    </row>
    <row r="4120" spans="1:11" x14ac:dyDescent="0.3">
      <c r="A4120" s="1" t="s">
        <v>1916</v>
      </c>
      <c r="B4120" s="2">
        <v>46040</v>
      </c>
      <c r="C4120" s="1" t="s">
        <v>149</v>
      </c>
      <c r="D4120" s="1" t="s">
        <v>35</v>
      </c>
      <c r="E4120" s="1" t="s">
        <v>13</v>
      </c>
      <c r="F4120" s="1">
        <v>4419.83</v>
      </c>
      <c r="G4120" s="1" t="s">
        <v>14</v>
      </c>
      <c r="H4120" s="2">
        <v>46040</v>
      </c>
      <c r="I4120" s="1" t="s">
        <v>28</v>
      </c>
      <c r="J4120" s="1">
        <v>33.299999999999997</v>
      </c>
      <c r="K4120" s="1">
        <f>COUNTIF(A:A,bank_processed_transactions[[#This Row],[transaction_id]])</f>
        <v>1</v>
      </c>
    </row>
    <row r="4121" spans="1:11" x14ac:dyDescent="0.3">
      <c r="A4121" s="1" t="s">
        <v>3096</v>
      </c>
      <c r="B4121" s="2">
        <v>46031</v>
      </c>
      <c r="C4121" s="1" t="s">
        <v>11</v>
      </c>
      <c r="D4121" s="1" t="s">
        <v>18</v>
      </c>
      <c r="E4121" s="1" t="s">
        <v>27</v>
      </c>
      <c r="F4121" s="1">
        <v>7734.49</v>
      </c>
      <c r="G4121" s="1" t="s">
        <v>14</v>
      </c>
      <c r="H4121" s="2">
        <v>46033</v>
      </c>
      <c r="I4121" s="1" t="s">
        <v>28</v>
      </c>
      <c r="J4121" s="1">
        <v>46.8</v>
      </c>
      <c r="K4121" s="1">
        <f>COUNTIF(A:A,bank_processed_transactions[[#This Row],[transaction_id]])</f>
        <v>1</v>
      </c>
    </row>
    <row r="4122" spans="1:11" x14ac:dyDescent="0.3">
      <c r="A4122" s="1" t="s">
        <v>3506</v>
      </c>
      <c r="B4122" s="2">
        <v>46106</v>
      </c>
      <c r="C4122" s="1" t="s">
        <v>957</v>
      </c>
      <c r="D4122" s="1" t="s">
        <v>12</v>
      </c>
      <c r="E4122" s="1" t="s">
        <v>13</v>
      </c>
      <c r="F4122" s="1">
        <v>5778.17</v>
      </c>
      <c r="G4122" s="1" t="s">
        <v>14</v>
      </c>
      <c r="H4122" s="2">
        <v>46109</v>
      </c>
      <c r="I4122" s="1" t="s">
        <v>15</v>
      </c>
      <c r="J4122" s="1">
        <v>25.3</v>
      </c>
      <c r="K4122" s="1">
        <f>COUNTIF(A:A,bank_processed_transactions[[#This Row],[transaction_id]])</f>
        <v>1</v>
      </c>
    </row>
    <row r="4123" spans="1:11" x14ac:dyDescent="0.3">
      <c r="A4123" s="1" t="s">
        <v>2776</v>
      </c>
      <c r="B4123" s="2">
        <v>46059</v>
      </c>
      <c r="C4123" s="1" t="s">
        <v>320</v>
      </c>
      <c r="D4123" s="1" t="s">
        <v>18</v>
      </c>
      <c r="E4123" s="1" t="s">
        <v>27</v>
      </c>
      <c r="F4123" s="1">
        <v>2493.44</v>
      </c>
      <c r="G4123" s="1" t="s">
        <v>14</v>
      </c>
      <c r="H4123" s="2">
        <v>46060</v>
      </c>
      <c r="I4123" s="1" t="s">
        <v>15</v>
      </c>
      <c r="J4123" s="1">
        <v>20.3</v>
      </c>
      <c r="K4123" s="1">
        <f>COUNTIF(A:A,bank_processed_transactions[[#This Row],[transaction_id]])</f>
        <v>1</v>
      </c>
    </row>
    <row r="4124" spans="1:11" x14ac:dyDescent="0.3">
      <c r="A4124" s="1" t="s">
        <v>416</v>
      </c>
      <c r="B4124" s="2">
        <v>46033</v>
      </c>
      <c r="C4124" s="1" t="s">
        <v>417</v>
      </c>
      <c r="D4124" s="1" t="s">
        <v>35</v>
      </c>
      <c r="E4124" s="1" t="s">
        <v>55</v>
      </c>
      <c r="F4124" s="1">
        <v>1481.45</v>
      </c>
      <c r="G4124" s="1" t="s">
        <v>14</v>
      </c>
      <c r="H4124" s="2">
        <v>46033</v>
      </c>
      <c r="I4124" s="1" t="s">
        <v>28</v>
      </c>
      <c r="J4124" s="1">
        <v>27.9</v>
      </c>
      <c r="K4124" s="1">
        <f>COUNTIF(A:A,bank_processed_transactions[[#This Row],[transaction_id]])</f>
        <v>1</v>
      </c>
    </row>
    <row r="4125" spans="1:11" x14ac:dyDescent="0.3">
      <c r="A4125" s="1" t="s">
        <v>2854</v>
      </c>
      <c r="B4125" s="2">
        <v>46050</v>
      </c>
      <c r="C4125" s="1" t="s">
        <v>613</v>
      </c>
      <c r="D4125" s="1" t="s">
        <v>35</v>
      </c>
      <c r="E4125" s="1" t="s">
        <v>13</v>
      </c>
      <c r="F4125" s="1">
        <v>29666.9</v>
      </c>
      <c r="G4125" s="1" t="s">
        <v>14</v>
      </c>
      <c r="H4125" s="2">
        <v>46052</v>
      </c>
      <c r="I4125" s="1" t="s">
        <v>15</v>
      </c>
      <c r="J4125" s="1">
        <v>49.6</v>
      </c>
      <c r="K4125" s="1">
        <f>COUNTIF(A:A,bank_processed_transactions[[#This Row],[transaction_id]])</f>
        <v>1</v>
      </c>
    </row>
    <row r="4126" spans="1:11" x14ac:dyDescent="0.3">
      <c r="A4126" s="1" t="s">
        <v>1101</v>
      </c>
      <c r="B4126" s="2">
        <v>46100</v>
      </c>
      <c r="C4126" s="1" t="s">
        <v>1102</v>
      </c>
      <c r="D4126" s="1" t="s">
        <v>35</v>
      </c>
      <c r="E4126" s="1" t="s">
        <v>13</v>
      </c>
      <c r="F4126" s="1">
        <v>3902.92</v>
      </c>
      <c r="G4126" s="1" t="s">
        <v>89</v>
      </c>
      <c r="H4126" s="2">
        <v>46103</v>
      </c>
      <c r="I4126" s="1" t="s">
        <v>22</v>
      </c>
      <c r="J4126" s="1">
        <v>22.9</v>
      </c>
      <c r="K4126" s="1">
        <f>COUNTIF(A:A,bank_processed_transactions[[#This Row],[transaction_id]])</f>
        <v>1</v>
      </c>
    </row>
    <row r="4127" spans="1:11" x14ac:dyDescent="0.3">
      <c r="A4127" s="1" t="s">
        <v>699</v>
      </c>
      <c r="B4127" s="2">
        <v>46090</v>
      </c>
      <c r="C4127" s="1" t="s">
        <v>700</v>
      </c>
      <c r="D4127" s="1" t="s">
        <v>35</v>
      </c>
      <c r="E4127" s="1" t="s">
        <v>13</v>
      </c>
      <c r="F4127" s="1">
        <v>7425.44</v>
      </c>
      <c r="G4127" s="1" t="s">
        <v>14</v>
      </c>
      <c r="H4127" s="2">
        <v>46091</v>
      </c>
      <c r="I4127" s="1" t="s">
        <v>28</v>
      </c>
      <c r="J4127" s="1">
        <v>6.4</v>
      </c>
      <c r="K4127" s="1">
        <f>COUNTIF(A:A,bank_processed_transactions[[#This Row],[transaction_id]])</f>
        <v>1</v>
      </c>
    </row>
    <row r="4128" spans="1:11" x14ac:dyDescent="0.3">
      <c r="A4128" s="1" t="s">
        <v>2408</v>
      </c>
      <c r="B4128" s="2">
        <v>46071</v>
      </c>
      <c r="C4128" s="1" t="s">
        <v>626</v>
      </c>
      <c r="D4128" s="1" t="s">
        <v>66</v>
      </c>
      <c r="E4128" s="1" t="s">
        <v>21</v>
      </c>
      <c r="F4128" s="1">
        <v>1441.77</v>
      </c>
      <c r="G4128" s="1" t="s">
        <v>14</v>
      </c>
      <c r="H4128" s="2">
        <v>46073</v>
      </c>
      <c r="I4128" s="1" t="s">
        <v>22</v>
      </c>
      <c r="J4128" s="1">
        <v>46.1</v>
      </c>
      <c r="K4128" s="1">
        <f>COUNTIF(A:A,bank_processed_transactions[[#This Row],[transaction_id]])</f>
        <v>1</v>
      </c>
    </row>
    <row r="4129" spans="1:11" x14ac:dyDescent="0.3">
      <c r="A4129" s="1" t="s">
        <v>1995</v>
      </c>
      <c r="B4129" s="2">
        <v>46074</v>
      </c>
      <c r="C4129" s="1" t="s">
        <v>544</v>
      </c>
      <c r="D4129" s="1" t="s">
        <v>18</v>
      </c>
      <c r="E4129" s="1" t="s">
        <v>13</v>
      </c>
      <c r="F4129" s="1">
        <v>5024.8100000000004</v>
      </c>
      <c r="G4129" s="1" t="s">
        <v>14</v>
      </c>
      <c r="H4129" s="2">
        <v>46075</v>
      </c>
      <c r="I4129" s="1" t="s">
        <v>28</v>
      </c>
      <c r="J4129" s="1">
        <v>22.5</v>
      </c>
      <c r="K4129" s="1">
        <f>COUNTIF(A:A,bank_processed_transactions[[#This Row],[transaction_id]])</f>
        <v>1</v>
      </c>
    </row>
    <row r="4130" spans="1:11" x14ac:dyDescent="0.3">
      <c r="A4130" s="1" t="s">
        <v>3683</v>
      </c>
      <c r="B4130" s="2">
        <v>46107</v>
      </c>
      <c r="C4130" s="1" t="s">
        <v>1607</v>
      </c>
      <c r="D4130" s="1" t="s">
        <v>12</v>
      </c>
      <c r="E4130" s="1" t="s">
        <v>21</v>
      </c>
      <c r="F4130" s="1">
        <v>11504.2</v>
      </c>
      <c r="G4130" s="1" t="s">
        <v>14</v>
      </c>
      <c r="H4130" s="2">
        <v>46110</v>
      </c>
      <c r="I4130" s="1" t="s">
        <v>15</v>
      </c>
      <c r="J4130" s="1">
        <v>8.6</v>
      </c>
      <c r="K4130" s="1">
        <f>COUNTIF(A:A,bank_processed_transactions[[#This Row],[transaction_id]])</f>
        <v>1</v>
      </c>
    </row>
    <row r="4131" spans="1:11" x14ac:dyDescent="0.3">
      <c r="A4131" s="1" t="s">
        <v>2564</v>
      </c>
      <c r="B4131" s="2">
        <v>46041</v>
      </c>
      <c r="C4131" s="1" t="s">
        <v>1447</v>
      </c>
      <c r="D4131" s="1" t="s">
        <v>35</v>
      </c>
      <c r="E4131" s="1" t="s">
        <v>13</v>
      </c>
      <c r="F4131" s="1">
        <v>2829.26</v>
      </c>
      <c r="G4131" s="1" t="s">
        <v>14</v>
      </c>
      <c r="H4131" s="2">
        <v>46044</v>
      </c>
      <c r="I4131" s="1" t="s">
        <v>15</v>
      </c>
      <c r="J4131" s="1">
        <v>18.399999999999999</v>
      </c>
      <c r="K4131" s="1">
        <f>COUNTIF(A:A,bank_processed_transactions[[#This Row],[transaction_id]])</f>
        <v>1</v>
      </c>
    </row>
    <row r="4132" spans="1:11" x14ac:dyDescent="0.3">
      <c r="A4132" s="1" t="s">
        <v>4481</v>
      </c>
      <c r="B4132" s="2">
        <v>46066</v>
      </c>
      <c r="C4132" s="1" t="s">
        <v>940</v>
      </c>
      <c r="D4132" s="1" t="s">
        <v>66</v>
      </c>
      <c r="E4132" s="1" t="s">
        <v>27</v>
      </c>
      <c r="F4132" s="1">
        <v>24332.37</v>
      </c>
      <c r="G4132" s="1" t="s">
        <v>14</v>
      </c>
      <c r="H4132" s="2">
        <v>46071</v>
      </c>
      <c r="I4132" s="1" t="s">
        <v>22</v>
      </c>
      <c r="J4132" s="1">
        <v>91.2</v>
      </c>
      <c r="K4132" s="1">
        <f>COUNTIF(A:A,bank_processed_transactions[[#This Row],[transaction_id]])</f>
        <v>1</v>
      </c>
    </row>
    <row r="4133" spans="1:11" x14ac:dyDescent="0.3">
      <c r="A4133" s="1" t="s">
        <v>3130</v>
      </c>
      <c r="B4133" s="2">
        <v>46061</v>
      </c>
      <c r="C4133" s="1" t="s">
        <v>237</v>
      </c>
      <c r="D4133" s="1" t="s">
        <v>66</v>
      </c>
      <c r="E4133" s="1" t="s">
        <v>13</v>
      </c>
      <c r="F4133" s="1">
        <v>1431.02</v>
      </c>
      <c r="G4133" s="1" t="s">
        <v>14</v>
      </c>
      <c r="H4133" s="2">
        <v>46064</v>
      </c>
      <c r="I4133" s="1" t="s">
        <v>28</v>
      </c>
      <c r="J4133" s="1">
        <v>17.899999999999999</v>
      </c>
      <c r="K4133" s="1">
        <f>COUNTIF(A:A,bank_processed_transactions[[#This Row],[transaction_id]])</f>
        <v>1</v>
      </c>
    </row>
    <row r="4134" spans="1:11" x14ac:dyDescent="0.3">
      <c r="A4134" s="1" t="s">
        <v>2836</v>
      </c>
      <c r="B4134" s="2">
        <v>46063</v>
      </c>
      <c r="C4134" s="1" t="s">
        <v>1102</v>
      </c>
      <c r="D4134" s="1" t="s">
        <v>66</v>
      </c>
      <c r="E4134" s="1" t="s">
        <v>21</v>
      </c>
      <c r="F4134" s="1">
        <v>464.55</v>
      </c>
      <c r="G4134" s="1" t="s">
        <v>14</v>
      </c>
      <c r="H4134" s="2">
        <v>46065</v>
      </c>
      <c r="I4134" s="1" t="s">
        <v>28</v>
      </c>
      <c r="J4134" s="1">
        <v>4.9000000000000004</v>
      </c>
      <c r="K4134" s="1">
        <f>COUNTIF(A:A,bank_processed_transactions[[#This Row],[transaction_id]])</f>
        <v>1</v>
      </c>
    </row>
    <row r="4135" spans="1:11" x14ac:dyDescent="0.3">
      <c r="A4135" s="1" t="s">
        <v>2369</v>
      </c>
      <c r="B4135" s="2">
        <v>46093</v>
      </c>
      <c r="C4135" s="1" t="s">
        <v>709</v>
      </c>
      <c r="D4135" s="1" t="s">
        <v>12</v>
      </c>
      <c r="E4135" s="1" t="s">
        <v>21</v>
      </c>
      <c r="F4135" s="1">
        <v>10799.02</v>
      </c>
      <c r="G4135" s="1" t="s">
        <v>14</v>
      </c>
      <c r="H4135" s="2">
        <v>46095</v>
      </c>
      <c r="I4135" s="1" t="s">
        <v>15</v>
      </c>
      <c r="J4135" s="1">
        <v>24.7</v>
      </c>
      <c r="K4135" s="1">
        <f>COUNTIF(A:A,bank_processed_transactions[[#This Row],[transaction_id]])</f>
        <v>1</v>
      </c>
    </row>
    <row r="4136" spans="1:11" x14ac:dyDescent="0.3">
      <c r="A4136" s="1" t="s">
        <v>1531</v>
      </c>
      <c r="B4136" s="2">
        <v>46088</v>
      </c>
      <c r="C4136" s="1" t="s">
        <v>535</v>
      </c>
      <c r="D4136" s="1" t="s">
        <v>66</v>
      </c>
      <c r="E4136" s="1" t="s">
        <v>21</v>
      </c>
      <c r="F4136" s="1">
        <v>16524.93</v>
      </c>
      <c r="G4136" s="1" t="s">
        <v>14</v>
      </c>
      <c r="H4136" s="2">
        <v>46088</v>
      </c>
      <c r="I4136" s="1" t="s">
        <v>15</v>
      </c>
      <c r="J4136" s="1">
        <v>46.9</v>
      </c>
      <c r="K4136" s="1">
        <f>COUNTIF(A:A,bank_processed_transactions[[#This Row],[transaction_id]])</f>
        <v>1</v>
      </c>
    </row>
    <row r="4137" spans="1:11" x14ac:dyDescent="0.3">
      <c r="A4137" s="1" t="s">
        <v>2543</v>
      </c>
      <c r="B4137" s="2">
        <v>46111</v>
      </c>
      <c r="C4137" s="1" t="s">
        <v>744</v>
      </c>
      <c r="D4137" s="1" t="s">
        <v>18</v>
      </c>
      <c r="E4137" s="1" t="s">
        <v>13</v>
      </c>
      <c r="F4137" s="1">
        <v>14646.35</v>
      </c>
      <c r="G4137" s="1" t="s">
        <v>14</v>
      </c>
      <c r="H4137" s="2">
        <v>46111</v>
      </c>
      <c r="I4137" s="1" t="s">
        <v>15</v>
      </c>
      <c r="J4137" s="1">
        <v>22.7</v>
      </c>
      <c r="K4137" s="1">
        <f>COUNTIF(A:A,bank_processed_transactions[[#This Row],[transaction_id]])</f>
        <v>1</v>
      </c>
    </row>
    <row r="4138" spans="1:11" x14ac:dyDescent="0.3">
      <c r="A4138" s="1" t="s">
        <v>3968</v>
      </c>
      <c r="B4138" s="2">
        <v>46082</v>
      </c>
      <c r="C4138" s="1" t="s">
        <v>919</v>
      </c>
      <c r="D4138" s="1" t="s">
        <v>12</v>
      </c>
      <c r="E4138" s="1" t="s">
        <v>13</v>
      </c>
      <c r="F4138" s="1">
        <v>3970.66</v>
      </c>
      <c r="G4138" s="1" t="s">
        <v>14</v>
      </c>
      <c r="H4138" s="2">
        <v>46084</v>
      </c>
      <c r="I4138" s="1" t="s">
        <v>22</v>
      </c>
      <c r="J4138" s="1">
        <v>43.9</v>
      </c>
      <c r="K4138" s="1">
        <f>COUNTIF(A:A,bank_processed_transactions[[#This Row],[transaction_id]])</f>
        <v>1</v>
      </c>
    </row>
    <row r="4139" spans="1:11" x14ac:dyDescent="0.3">
      <c r="A4139" s="1" t="s">
        <v>345</v>
      </c>
      <c r="B4139" s="2">
        <v>46110</v>
      </c>
      <c r="C4139" s="1" t="s">
        <v>346</v>
      </c>
      <c r="D4139" s="1" t="s">
        <v>66</v>
      </c>
      <c r="E4139" s="1" t="s">
        <v>27</v>
      </c>
      <c r="F4139" s="1">
        <v>5402.47</v>
      </c>
      <c r="G4139" s="1" t="s">
        <v>14</v>
      </c>
      <c r="H4139" s="2">
        <v>46112</v>
      </c>
      <c r="I4139" s="1" t="s">
        <v>28</v>
      </c>
      <c r="J4139" s="1">
        <v>42.8</v>
      </c>
      <c r="K4139" s="1">
        <f>COUNTIF(A:A,bank_processed_transactions[[#This Row],[transaction_id]])</f>
        <v>1</v>
      </c>
    </row>
    <row r="4140" spans="1:11" x14ac:dyDescent="0.3">
      <c r="A4140" s="1" t="s">
        <v>1991</v>
      </c>
      <c r="B4140" s="2">
        <v>46064</v>
      </c>
      <c r="C4140" s="1" t="s">
        <v>1754</v>
      </c>
      <c r="D4140" s="1" t="s">
        <v>18</v>
      </c>
      <c r="E4140" s="1" t="s">
        <v>13</v>
      </c>
      <c r="F4140" s="1">
        <v>8131.63</v>
      </c>
      <c r="G4140" s="1" t="s">
        <v>14</v>
      </c>
      <c r="H4140" s="2">
        <v>46064</v>
      </c>
      <c r="I4140" s="1" t="s">
        <v>22</v>
      </c>
      <c r="J4140" s="1">
        <v>26.8</v>
      </c>
      <c r="K4140" s="1">
        <f>COUNTIF(A:A,bank_processed_transactions[[#This Row],[transaction_id]])</f>
        <v>1</v>
      </c>
    </row>
    <row r="4141" spans="1:11" x14ac:dyDescent="0.3">
      <c r="A4141" s="1" t="s">
        <v>3578</v>
      </c>
      <c r="B4141" s="2">
        <v>46102</v>
      </c>
      <c r="C4141" s="1" t="s">
        <v>280</v>
      </c>
      <c r="D4141" s="1" t="s">
        <v>46</v>
      </c>
      <c r="E4141" s="1" t="s">
        <v>13</v>
      </c>
      <c r="F4141" s="1">
        <v>129</v>
      </c>
      <c r="G4141" s="1" t="s">
        <v>14</v>
      </c>
      <c r="H4141" s="2">
        <v>46103</v>
      </c>
      <c r="I4141" s="1" t="s">
        <v>28</v>
      </c>
      <c r="J4141" s="1">
        <v>27.2</v>
      </c>
      <c r="K4141" s="1">
        <f>COUNTIF(A:A,bank_processed_transactions[[#This Row],[transaction_id]])</f>
        <v>1</v>
      </c>
    </row>
    <row r="4142" spans="1:11" x14ac:dyDescent="0.3">
      <c r="A4142" s="1" t="s">
        <v>1435</v>
      </c>
      <c r="B4142" s="2">
        <v>46091</v>
      </c>
      <c r="C4142" s="1" t="s">
        <v>188</v>
      </c>
      <c r="D4142" s="1" t="s">
        <v>46</v>
      </c>
      <c r="E4142" s="1" t="s">
        <v>55</v>
      </c>
      <c r="F4142" s="1">
        <v>5033.45</v>
      </c>
      <c r="G4142" s="1" t="s">
        <v>14</v>
      </c>
      <c r="H4142" s="2">
        <v>46092</v>
      </c>
      <c r="I4142" s="1" t="s">
        <v>28</v>
      </c>
      <c r="J4142" s="1">
        <v>46</v>
      </c>
      <c r="K4142" s="1">
        <f>COUNTIF(A:A,bank_processed_transactions[[#This Row],[transaction_id]])</f>
        <v>1</v>
      </c>
    </row>
    <row r="4143" spans="1:11" x14ac:dyDescent="0.3">
      <c r="A4143" s="1" t="s">
        <v>3966</v>
      </c>
      <c r="B4143" s="2">
        <v>46108</v>
      </c>
      <c r="C4143" s="1" t="s">
        <v>405</v>
      </c>
      <c r="D4143" s="1" t="s">
        <v>35</v>
      </c>
      <c r="E4143" s="1" t="s">
        <v>27</v>
      </c>
      <c r="F4143" s="1">
        <v>1017.34</v>
      </c>
      <c r="G4143" s="1" t="s">
        <v>14</v>
      </c>
      <c r="H4143" s="2">
        <v>46109</v>
      </c>
      <c r="I4143" s="1" t="s">
        <v>15</v>
      </c>
      <c r="J4143" s="1">
        <v>44.4</v>
      </c>
      <c r="K4143" s="1">
        <f>COUNTIF(A:A,bank_processed_transactions[[#This Row],[transaction_id]])</f>
        <v>1</v>
      </c>
    </row>
    <row r="4144" spans="1:11" x14ac:dyDescent="0.3">
      <c r="A4144" s="1" t="s">
        <v>1391</v>
      </c>
      <c r="B4144" s="2">
        <v>46039</v>
      </c>
      <c r="C4144" s="1" t="s">
        <v>1325</v>
      </c>
      <c r="D4144" s="1" t="s">
        <v>66</v>
      </c>
      <c r="E4144" s="1" t="s">
        <v>13</v>
      </c>
      <c r="F4144" s="1">
        <v>3588.7</v>
      </c>
      <c r="G4144" s="1" t="s">
        <v>89</v>
      </c>
      <c r="H4144" s="2">
        <v>46040</v>
      </c>
      <c r="I4144" s="1" t="s">
        <v>28</v>
      </c>
      <c r="J4144" s="1">
        <v>67</v>
      </c>
      <c r="K4144" s="1">
        <f>COUNTIF(A:A,bank_processed_transactions[[#This Row],[transaction_id]])</f>
        <v>1</v>
      </c>
    </row>
    <row r="4145" spans="1:11" x14ac:dyDescent="0.3">
      <c r="A4145" s="1" t="s">
        <v>4775</v>
      </c>
      <c r="B4145" s="2">
        <v>46084</v>
      </c>
      <c r="C4145" s="1" t="s">
        <v>165</v>
      </c>
      <c r="D4145" s="1" t="s">
        <v>35</v>
      </c>
      <c r="E4145" s="1" t="s">
        <v>13</v>
      </c>
      <c r="F4145" s="1">
        <v>16758.419999999998</v>
      </c>
      <c r="G4145" s="1" t="s">
        <v>14</v>
      </c>
      <c r="H4145" s="2">
        <v>46086</v>
      </c>
      <c r="I4145" s="1" t="s">
        <v>28</v>
      </c>
      <c r="J4145" s="1">
        <v>43</v>
      </c>
      <c r="K4145" s="1">
        <f>COUNTIF(A:A,bank_processed_transactions[[#This Row],[transaction_id]])</f>
        <v>1</v>
      </c>
    </row>
    <row r="4146" spans="1:11" x14ac:dyDescent="0.3">
      <c r="A4146" s="1" t="s">
        <v>1839</v>
      </c>
      <c r="B4146" s="2">
        <v>46110</v>
      </c>
      <c r="C4146" s="1" t="s">
        <v>452</v>
      </c>
      <c r="D4146" s="1" t="s">
        <v>18</v>
      </c>
      <c r="E4146" s="1" t="s">
        <v>13</v>
      </c>
      <c r="F4146" s="1">
        <v>6940.19</v>
      </c>
      <c r="G4146" s="1" t="s">
        <v>14</v>
      </c>
      <c r="H4146" s="2">
        <v>46112</v>
      </c>
      <c r="I4146" s="1" t="s">
        <v>15</v>
      </c>
      <c r="J4146" s="1">
        <v>81</v>
      </c>
      <c r="K4146" s="1">
        <f>COUNTIF(A:A,bank_processed_transactions[[#This Row],[transaction_id]])</f>
        <v>1</v>
      </c>
    </row>
    <row r="4147" spans="1:11" x14ac:dyDescent="0.3">
      <c r="A4147" s="1" t="s">
        <v>4087</v>
      </c>
      <c r="B4147" s="2">
        <v>46099</v>
      </c>
      <c r="C4147" s="1" t="s">
        <v>1017</v>
      </c>
      <c r="D4147" s="1" t="s">
        <v>12</v>
      </c>
      <c r="E4147" s="1" t="s">
        <v>13</v>
      </c>
      <c r="F4147" s="1">
        <v>7218.68</v>
      </c>
      <c r="G4147" s="1" t="s">
        <v>14</v>
      </c>
      <c r="H4147" s="2">
        <v>46099</v>
      </c>
      <c r="I4147" s="1" t="s">
        <v>15</v>
      </c>
      <c r="J4147" s="1">
        <v>4.2</v>
      </c>
      <c r="K4147" s="1">
        <f>COUNTIF(A:A,bank_processed_transactions[[#This Row],[transaction_id]])</f>
        <v>1</v>
      </c>
    </row>
    <row r="4148" spans="1:11" x14ac:dyDescent="0.3">
      <c r="A4148" s="1" t="s">
        <v>4622</v>
      </c>
      <c r="B4148" s="2">
        <v>46108</v>
      </c>
      <c r="C4148" s="1" t="s">
        <v>180</v>
      </c>
      <c r="D4148" s="1" t="s">
        <v>12</v>
      </c>
      <c r="E4148" s="1" t="s">
        <v>21</v>
      </c>
      <c r="F4148" s="1">
        <v>11141.37</v>
      </c>
      <c r="G4148" s="1" t="s">
        <v>14</v>
      </c>
      <c r="H4148" s="2">
        <v>46111</v>
      </c>
      <c r="I4148" s="1" t="s">
        <v>15</v>
      </c>
      <c r="J4148" s="1">
        <v>41.9</v>
      </c>
      <c r="K4148" s="1">
        <f>COUNTIF(A:A,bank_processed_transactions[[#This Row],[transaction_id]])</f>
        <v>1</v>
      </c>
    </row>
    <row r="4149" spans="1:11" x14ac:dyDescent="0.3">
      <c r="A4149" s="1" t="s">
        <v>2445</v>
      </c>
      <c r="B4149" s="2">
        <v>46103</v>
      </c>
      <c r="C4149" s="1" t="s">
        <v>284</v>
      </c>
      <c r="D4149" s="1" t="s">
        <v>35</v>
      </c>
      <c r="E4149" s="1" t="s">
        <v>13</v>
      </c>
      <c r="F4149" s="1">
        <v>12600.05</v>
      </c>
      <c r="G4149" s="1" t="s">
        <v>14</v>
      </c>
      <c r="H4149" s="2">
        <v>46103</v>
      </c>
      <c r="I4149" s="1" t="s">
        <v>22</v>
      </c>
      <c r="J4149" s="1">
        <v>41.9</v>
      </c>
      <c r="K4149" s="1">
        <f>COUNTIF(A:A,bank_processed_transactions[[#This Row],[transaction_id]])</f>
        <v>1</v>
      </c>
    </row>
    <row r="4150" spans="1:11" x14ac:dyDescent="0.3">
      <c r="A4150" s="1" t="s">
        <v>2064</v>
      </c>
      <c r="B4150" s="2">
        <v>46086</v>
      </c>
      <c r="C4150" s="1" t="s">
        <v>806</v>
      </c>
      <c r="D4150" s="1" t="s">
        <v>12</v>
      </c>
      <c r="E4150" s="1" t="s">
        <v>13</v>
      </c>
      <c r="F4150" s="1">
        <v>13933.03</v>
      </c>
      <c r="G4150" s="1" t="s">
        <v>14</v>
      </c>
      <c r="H4150" s="2">
        <v>46088</v>
      </c>
      <c r="I4150" s="1" t="s">
        <v>15</v>
      </c>
      <c r="J4150" s="1">
        <v>8.6999999999999993</v>
      </c>
      <c r="K4150" s="1">
        <f>COUNTIF(A:A,bank_processed_transactions[[#This Row],[transaction_id]])</f>
        <v>1</v>
      </c>
    </row>
    <row r="4151" spans="1:11" x14ac:dyDescent="0.3">
      <c r="A4151" s="1" t="s">
        <v>4414</v>
      </c>
      <c r="B4151" s="2">
        <v>46093</v>
      </c>
      <c r="C4151" s="1" t="s">
        <v>2767</v>
      </c>
      <c r="D4151" s="1" t="s">
        <v>12</v>
      </c>
      <c r="E4151" s="1" t="s">
        <v>21</v>
      </c>
      <c r="F4151" s="1">
        <v>4900.8</v>
      </c>
      <c r="G4151" s="1" t="s">
        <v>14</v>
      </c>
      <c r="H4151" s="2">
        <v>46093</v>
      </c>
      <c r="I4151" s="1" t="s">
        <v>15</v>
      </c>
      <c r="J4151" s="1">
        <v>10.4</v>
      </c>
      <c r="K4151" s="1">
        <f>COUNTIF(A:A,bank_processed_transactions[[#This Row],[transaction_id]])</f>
        <v>1</v>
      </c>
    </row>
    <row r="4152" spans="1:11" x14ac:dyDescent="0.3">
      <c r="A4152" s="1" t="s">
        <v>1162</v>
      </c>
      <c r="B4152" s="2">
        <v>46030</v>
      </c>
      <c r="C4152" s="1" t="s">
        <v>1163</v>
      </c>
      <c r="D4152" s="1" t="s">
        <v>12</v>
      </c>
      <c r="E4152" s="1" t="s">
        <v>27</v>
      </c>
      <c r="F4152" s="1">
        <v>1613.22</v>
      </c>
      <c r="G4152" s="1" t="s">
        <v>14</v>
      </c>
      <c r="H4152" s="2">
        <v>46030</v>
      </c>
      <c r="I4152" s="1" t="s">
        <v>15</v>
      </c>
      <c r="J4152" s="1">
        <v>74.599999999999994</v>
      </c>
      <c r="K4152" s="1">
        <f>COUNTIF(A:A,bank_processed_transactions[[#This Row],[transaction_id]])</f>
        <v>1</v>
      </c>
    </row>
    <row r="4153" spans="1:11" x14ac:dyDescent="0.3">
      <c r="A4153" s="1" t="s">
        <v>451</v>
      </c>
      <c r="B4153" s="2">
        <v>46077</v>
      </c>
      <c r="C4153" s="1" t="s">
        <v>452</v>
      </c>
      <c r="D4153" s="1" t="s">
        <v>66</v>
      </c>
      <c r="E4153" s="1" t="s">
        <v>27</v>
      </c>
      <c r="F4153" s="1">
        <v>4340.49</v>
      </c>
      <c r="G4153" s="1" t="s">
        <v>94</v>
      </c>
      <c r="H4153" s="2">
        <v>46080</v>
      </c>
      <c r="I4153" s="1" t="s">
        <v>22</v>
      </c>
      <c r="J4153" s="1">
        <v>7.4</v>
      </c>
      <c r="K4153" s="1">
        <f>COUNTIF(A:A,bank_processed_transactions[[#This Row],[transaction_id]])</f>
        <v>1</v>
      </c>
    </row>
    <row r="4154" spans="1:11" x14ac:dyDescent="0.3">
      <c r="A4154" s="1" t="s">
        <v>1076</v>
      </c>
      <c r="B4154" s="2">
        <v>46043</v>
      </c>
      <c r="C4154" s="1" t="s">
        <v>1077</v>
      </c>
      <c r="D4154" s="1" t="s">
        <v>35</v>
      </c>
      <c r="E4154" s="1" t="s">
        <v>21</v>
      </c>
      <c r="F4154" s="1">
        <v>1717.86</v>
      </c>
      <c r="G4154" s="1" t="s">
        <v>14</v>
      </c>
      <c r="H4154" s="2">
        <v>46046</v>
      </c>
      <c r="I4154" s="1" t="s">
        <v>22</v>
      </c>
      <c r="J4154" s="1">
        <v>12.9</v>
      </c>
      <c r="K4154" s="1">
        <f>COUNTIF(A:A,bank_processed_transactions[[#This Row],[transaction_id]])</f>
        <v>1</v>
      </c>
    </row>
    <row r="4155" spans="1:11" x14ac:dyDescent="0.3">
      <c r="A4155" s="1" t="s">
        <v>4025</v>
      </c>
      <c r="B4155" s="2">
        <v>46042</v>
      </c>
      <c r="C4155" s="1" t="s">
        <v>788</v>
      </c>
      <c r="D4155" s="1" t="s">
        <v>66</v>
      </c>
      <c r="E4155" s="1" t="s">
        <v>13</v>
      </c>
      <c r="F4155" s="1">
        <v>1575.74</v>
      </c>
      <c r="G4155" s="1" t="s">
        <v>14</v>
      </c>
      <c r="H4155" s="2">
        <v>46045</v>
      </c>
      <c r="I4155" s="1" t="s">
        <v>15</v>
      </c>
      <c r="J4155" s="1">
        <v>15.4</v>
      </c>
      <c r="K4155" s="1">
        <f>COUNTIF(A:A,bank_processed_transactions[[#This Row],[transaction_id]])</f>
        <v>1</v>
      </c>
    </row>
    <row r="4156" spans="1:11" x14ac:dyDescent="0.3">
      <c r="A4156" s="1" t="s">
        <v>1014</v>
      </c>
      <c r="B4156" s="2">
        <v>46100</v>
      </c>
      <c r="C4156" s="1" t="s">
        <v>1015</v>
      </c>
      <c r="D4156" s="1" t="s">
        <v>12</v>
      </c>
      <c r="E4156" s="1" t="s">
        <v>13</v>
      </c>
      <c r="F4156" s="1">
        <v>6736.67</v>
      </c>
      <c r="G4156" s="1" t="s">
        <v>14</v>
      </c>
      <c r="H4156" s="2">
        <v>46103</v>
      </c>
      <c r="I4156" s="1" t="s">
        <v>22</v>
      </c>
      <c r="J4156" s="1">
        <v>21.3</v>
      </c>
      <c r="K4156" s="1">
        <f>COUNTIF(A:A,bank_processed_transactions[[#This Row],[transaction_id]])</f>
        <v>1</v>
      </c>
    </row>
    <row r="4157" spans="1:11" x14ac:dyDescent="0.3">
      <c r="A4157" s="1" t="s">
        <v>612</v>
      </c>
      <c r="B4157" s="2">
        <v>46094</v>
      </c>
      <c r="C4157" s="1" t="s">
        <v>613</v>
      </c>
      <c r="D4157" s="1" t="s">
        <v>66</v>
      </c>
      <c r="E4157" s="1" t="s">
        <v>13</v>
      </c>
      <c r="F4157" s="1">
        <v>3405.65</v>
      </c>
      <c r="G4157" s="1" t="s">
        <v>89</v>
      </c>
      <c r="H4157" s="2">
        <v>46097</v>
      </c>
      <c r="I4157" s="1" t="s">
        <v>28</v>
      </c>
      <c r="J4157" s="1">
        <v>15.4</v>
      </c>
      <c r="K4157" s="1">
        <f>COUNTIF(A:A,bank_processed_transactions[[#This Row],[transaction_id]])</f>
        <v>1</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16A90B-5EC4-4A6B-A984-5D88A89D1E84}">
  <sheetPr codeName="Sheet4"/>
  <dimension ref="A1:D15"/>
  <sheetViews>
    <sheetView workbookViewId="0">
      <selection activeCell="F8" sqref="F8"/>
    </sheetView>
  </sheetViews>
  <sheetFormatPr defaultRowHeight="14.4" x14ac:dyDescent="0.3"/>
  <cols>
    <col min="1" max="1" width="8.88671875" style="1"/>
    <col min="2" max="2" width="32.77734375" customWidth="1"/>
    <col min="3" max="3" width="67.21875" customWidth="1"/>
    <col min="4" max="4" width="17.44140625" style="1" customWidth="1"/>
  </cols>
  <sheetData>
    <row r="1" spans="1:4" x14ac:dyDescent="0.3">
      <c r="A1" s="8" t="s">
        <v>5080</v>
      </c>
      <c r="B1" s="8" t="s">
        <v>5081</v>
      </c>
      <c r="C1" s="8" t="s">
        <v>5082</v>
      </c>
      <c r="D1" s="8" t="s">
        <v>5083</v>
      </c>
    </row>
    <row r="2" spans="1:4" x14ac:dyDescent="0.3">
      <c r="A2" s="20">
        <v>1</v>
      </c>
      <c r="B2" s="14" t="s">
        <v>5079</v>
      </c>
      <c r="C2" s="14" t="s">
        <v>5093</v>
      </c>
      <c r="D2" s="20">
        <f>COUNTA(Reconciliation!A2:A4201)</f>
        <v>4200</v>
      </c>
    </row>
    <row r="3" spans="1:4" x14ac:dyDescent="0.3">
      <c r="A3" s="20">
        <v>2</v>
      </c>
      <c r="B3" s="14" t="s">
        <v>5084</v>
      </c>
      <c r="C3" s="14" t="s">
        <v>5094</v>
      </c>
      <c r="D3" s="20">
        <f>COUNTA(bank_processed_transactions[transaction_id])</f>
        <v>4156</v>
      </c>
    </row>
    <row r="4" spans="1:4" x14ac:dyDescent="0.3">
      <c r="A4" s="20">
        <v>3</v>
      </c>
      <c r="B4" s="14" t="s">
        <v>5085</v>
      </c>
      <c r="C4" s="14" t="s">
        <v>5095</v>
      </c>
      <c r="D4" s="20">
        <f>COUNTIF(Reconciliation!F2:F4201,"&gt;0")</f>
        <v>4108</v>
      </c>
    </row>
    <row r="5" spans="1:4" x14ac:dyDescent="0.3">
      <c r="A5" s="20">
        <v>4</v>
      </c>
      <c r="B5" s="14" t="s">
        <v>5086</v>
      </c>
      <c r="C5" s="14" t="s">
        <v>5096</v>
      </c>
      <c r="D5" s="20">
        <f>COUNTIF(Reconciliation!G2:G4201,"missing")</f>
        <v>92</v>
      </c>
    </row>
    <row r="6" spans="1:4" x14ac:dyDescent="0.3">
      <c r="A6" s="20">
        <v>5</v>
      </c>
      <c r="B6" s="14" t="s">
        <v>5087</v>
      </c>
      <c r="C6" s="14" t="s">
        <v>5097</v>
      </c>
      <c r="D6" s="20">
        <f>SUM(Reconciliation!F2:F4201)-COUNTIF(Reconciliation!F2:F4201,"&gt;0")</f>
        <v>48</v>
      </c>
    </row>
    <row r="7" spans="1:4" x14ac:dyDescent="0.3">
      <c r="A7" s="20">
        <v>6</v>
      </c>
      <c r="B7" s="14" t="s">
        <v>5088</v>
      </c>
      <c r="C7" s="14" t="s">
        <v>5098</v>
      </c>
      <c r="D7" s="20">
        <f>COUNTIF(Reconciliation!I2:I4201,"mismatch")</f>
        <v>84</v>
      </c>
    </row>
    <row r="8" spans="1:4" x14ac:dyDescent="0.3">
      <c r="A8" s="20">
        <v>7</v>
      </c>
      <c r="B8" s="14" t="s">
        <v>5089</v>
      </c>
      <c r="C8" s="14" t="s">
        <v>5099</v>
      </c>
      <c r="D8" s="20">
        <f>COUNTIF(Reconciliation!J:J,"mismatch")</f>
        <v>56</v>
      </c>
    </row>
    <row r="9" spans="1:4" x14ac:dyDescent="0.3">
      <c r="A9" s="20">
        <v>8</v>
      </c>
      <c r="B9" s="14" t="s">
        <v>5092</v>
      </c>
      <c r="C9" s="14" t="s">
        <v>5133</v>
      </c>
      <c r="D9" s="29">
        <v>106314.96</v>
      </c>
    </row>
    <row r="10" spans="1:4" x14ac:dyDescent="0.3">
      <c r="A10" s="20">
        <v>9</v>
      </c>
      <c r="B10" s="14" t="s">
        <v>5104</v>
      </c>
      <c r="C10" s="14" t="s">
        <v>5134</v>
      </c>
      <c r="D10" s="20">
        <f>COUNTIF(Reconciliation!N:N,"within sla")</f>
        <v>2963</v>
      </c>
    </row>
    <row r="11" spans="1:4" x14ac:dyDescent="0.3">
      <c r="A11" s="20">
        <v>10</v>
      </c>
      <c r="B11" s="14" t="s">
        <v>5100</v>
      </c>
      <c r="C11" s="14" t="s">
        <v>5159</v>
      </c>
      <c r="D11" s="16">
        <f>D10/D4</f>
        <v>0.72127555988315484</v>
      </c>
    </row>
    <row r="12" spans="1:4" x14ac:dyDescent="0.3">
      <c r="A12" s="20">
        <v>11</v>
      </c>
      <c r="B12" s="14" t="s">
        <v>5105</v>
      </c>
      <c r="C12" s="14" t="s">
        <v>5136</v>
      </c>
      <c r="D12" s="20">
        <f>COUNTIF(Reconciliation!N:N,"sla breached")</f>
        <v>1145</v>
      </c>
    </row>
    <row r="13" spans="1:4" x14ac:dyDescent="0.3">
      <c r="A13" s="20">
        <v>12</v>
      </c>
      <c r="B13" s="14" t="s">
        <v>5100</v>
      </c>
      <c r="C13" s="14" t="s">
        <v>5160</v>
      </c>
      <c r="D13" s="16">
        <f>D12/D4</f>
        <v>0.27872444011684516</v>
      </c>
    </row>
    <row r="14" spans="1:4" x14ac:dyDescent="0.3">
      <c r="A14" s="20">
        <v>13</v>
      </c>
      <c r="B14" s="14" t="s">
        <v>5106</v>
      </c>
      <c r="C14" s="14" t="s">
        <v>5135</v>
      </c>
      <c r="D14" s="20">
        <f>COUNTIF(Reconciliation!N:N,"not processed")</f>
        <v>92</v>
      </c>
    </row>
    <row r="15" spans="1:4" x14ac:dyDescent="0.3">
      <c r="A15" s="20">
        <v>14</v>
      </c>
      <c r="B15" s="14" t="s">
        <v>5100</v>
      </c>
      <c r="C15" s="14" t="s">
        <v>5161</v>
      </c>
      <c r="D15" s="16">
        <f>D14/D2</f>
        <v>2.1904761904761906E-2</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6CEA60-67B1-41E9-B466-8BA8EB312F5A}">
  <sheetPr codeName="Sheet5"/>
  <dimension ref="A3:L22"/>
  <sheetViews>
    <sheetView zoomScale="103" workbookViewId="0">
      <selection activeCell="I23" sqref="I23"/>
    </sheetView>
  </sheetViews>
  <sheetFormatPr defaultRowHeight="14.4" x14ac:dyDescent="0.3"/>
  <cols>
    <col min="1" max="1" width="12.77734375" bestFit="1" customWidth="1"/>
    <col min="2" max="2" width="20.77734375" bestFit="1" customWidth="1"/>
    <col min="3" max="3" width="17.5546875" bestFit="1" customWidth="1"/>
    <col min="4" max="4" width="19.33203125" bestFit="1" customWidth="1"/>
    <col min="5" max="5" width="17.6640625" bestFit="1" customWidth="1"/>
    <col min="6" max="6" width="16.44140625" bestFit="1" customWidth="1"/>
    <col min="7" max="7" width="20" bestFit="1" customWidth="1"/>
    <col min="10" max="10" width="18.21875" customWidth="1"/>
    <col min="11" max="11" width="18.109375" bestFit="1" customWidth="1"/>
    <col min="12" max="12" width="16.33203125" bestFit="1" customWidth="1"/>
  </cols>
  <sheetData>
    <row r="3" spans="1:12" x14ac:dyDescent="0.3">
      <c r="A3" s="12" t="s">
        <v>5107</v>
      </c>
      <c r="B3" t="s">
        <v>5109</v>
      </c>
      <c r="C3" t="s">
        <v>5112</v>
      </c>
      <c r="D3" t="s">
        <v>5116</v>
      </c>
      <c r="E3" t="s">
        <v>5117</v>
      </c>
      <c r="F3" t="s">
        <v>5118</v>
      </c>
      <c r="G3" t="s">
        <v>5119</v>
      </c>
      <c r="I3" s="8" t="s">
        <v>5110</v>
      </c>
      <c r="J3" s="8" t="s">
        <v>5120</v>
      </c>
      <c r="K3" s="8" t="s">
        <v>5121</v>
      </c>
      <c r="L3" s="8" t="s">
        <v>5122</v>
      </c>
    </row>
    <row r="4" spans="1:12" x14ac:dyDescent="0.3">
      <c r="A4" s="13" t="s">
        <v>46</v>
      </c>
      <c r="B4" s="35">
        <v>237</v>
      </c>
      <c r="C4" s="35">
        <v>5</v>
      </c>
      <c r="D4" s="35">
        <v>5</v>
      </c>
      <c r="E4" s="35">
        <v>2</v>
      </c>
      <c r="F4" s="35">
        <v>3</v>
      </c>
      <c r="G4" s="35">
        <v>71</v>
      </c>
      <c r="I4" s="8" t="s">
        <v>46</v>
      </c>
      <c r="J4" s="17">
        <f>C4/B4</f>
        <v>2.1097046413502109E-2</v>
      </c>
      <c r="K4" s="17">
        <f>E4/(B4-C4)</f>
        <v>8.6206896551724137E-3</v>
      </c>
      <c r="L4" s="16">
        <f>G4/(B4-C4)</f>
        <v>0.30603448275862066</v>
      </c>
    </row>
    <row r="5" spans="1:12" x14ac:dyDescent="0.3">
      <c r="A5" s="13" t="s">
        <v>66</v>
      </c>
      <c r="B5" s="35">
        <v>626</v>
      </c>
      <c r="C5" s="35">
        <v>11</v>
      </c>
      <c r="D5" s="35">
        <v>6</v>
      </c>
      <c r="E5" s="35">
        <v>14</v>
      </c>
      <c r="F5" s="35">
        <v>5</v>
      </c>
      <c r="G5" s="35">
        <v>169</v>
      </c>
      <c r="I5" s="8" t="s">
        <v>66</v>
      </c>
      <c r="J5" s="17">
        <f>C5/B5</f>
        <v>1.7571884984025558E-2</v>
      </c>
      <c r="K5" s="17">
        <f>E5/(B5-C5)</f>
        <v>2.2764227642276424E-2</v>
      </c>
      <c r="L5" s="16">
        <f>G5/(B5-C5)</f>
        <v>0.27479674796747966</v>
      </c>
    </row>
    <row r="6" spans="1:12" x14ac:dyDescent="0.3">
      <c r="A6" s="13" t="s">
        <v>35</v>
      </c>
      <c r="B6" s="35">
        <v>691</v>
      </c>
      <c r="C6" s="35">
        <v>15</v>
      </c>
      <c r="D6" s="35">
        <v>6</v>
      </c>
      <c r="E6" s="35">
        <v>15</v>
      </c>
      <c r="F6" s="35">
        <v>16</v>
      </c>
      <c r="G6" s="35">
        <v>191</v>
      </c>
      <c r="I6" s="8" t="s">
        <v>35</v>
      </c>
      <c r="J6" s="17">
        <f>C6/B6</f>
        <v>2.1707670043415339E-2</v>
      </c>
      <c r="K6" s="17">
        <f>E6/(B6-C6)</f>
        <v>2.2189349112426034E-2</v>
      </c>
      <c r="L6" s="16">
        <f>G6/(B6-C6)</f>
        <v>0.28254437869822485</v>
      </c>
    </row>
    <row r="7" spans="1:12" x14ac:dyDescent="0.3">
      <c r="A7" s="13" t="s">
        <v>18</v>
      </c>
      <c r="B7" s="35">
        <v>831</v>
      </c>
      <c r="C7" s="35">
        <v>21</v>
      </c>
      <c r="D7" s="35">
        <v>10</v>
      </c>
      <c r="E7" s="35">
        <v>10</v>
      </c>
      <c r="F7" s="35">
        <v>6</v>
      </c>
      <c r="G7" s="35">
        <v>231</v>
      </c>
      <c r="I7" s="8" t="s">
        <v>18</v>
      </c>
      <c r="J7" s="17">
        <f>C7/B7</f>
        <v>2.5270758122743681E-2</v>
      </c>
      <c r="K7" s="17">
        <f>E7/(B7-C7)</f>
        <v>1.2345679012345678E-2</v>
      </c>
      <c r="L7" s="16">
        <f>G7/(B7-C7)</f>
        <v>0.28518518518518521</v>
      </c>
    </row>
    <row r="8" spans="1:12" x14ac:dyDescent="0.3">
      <c r="A8" s="13" t="s">
        <v>12</v>
      </c>
      <c r="B8" s="35">
        <v>1815</v>
      </c>
      <c r="C8" s="35">
        <v>40</v>
      </c>
      <c r="D8" s="35">
        <v>21</v>
      </c>
      <c r="E8" s="35">
        <v>43</v>
      </c>
      <c r="F8" s="35">
        <v>26</v>
      </c>
      <c r="G8" s="35">
        <v>483</v>
      </c>
      <c r="I8" s="8" t="s">
        <v>12</v>
      </c>
      <c r="J8" s="17">
        <f>C8/B8</f>
        <v>2.2038567493112948E-2</v>
      </c>
      <c r="K8" s="17">
        <f>E8/(B8-C8)</f>
        <v>2.4225352112676058E-2</v>
      </c>
      <c r="L8" s="16">
        <f>G8/(B8-C8)</f>
        <v>0.27211267605633804</v>
      </c>
    </row>
    <row r="9" spans="1:12" x14ac:dyDescent="0.3">
      <c r="A9" s="13" t="s">
        <v>5108</v>
      </c>
      <c r="B9" s="35">
        <v>4200</v>
      </c>
      <c r="C9" s="35">
        <v>92</v>
      </c>
      <c r="D9" s="35">
        <v>48</v>
      </c>
      <c r="E9" s="35">
        <v>84</v>
      </c>
      <c r="F9" s="35">
        <v>56</v>
      </c>
      <c r="G9" s="35">
        <v>1145</v>
      </c>
    </row>
    <row r="11" spans="1:12" ht="15.6" x14ac:dyDescent="0.3">
      <c r="E11" s="18" t="s">
        <v>5124</v>
      </c>
      <c r="F11" s="19"/>
      <c r="I11" s="5"/>
      <c r="K11" t="s">
        <v>5123</v>
      </c>
    </row>
    <row r="12" spans="1:12" x14ac:dyDescent="0.3">
      <c r="E12" s="5"/>
    </row>
    <row r="13" spans="1:12" x14ac:dyDescent="0.3">
      <c r="D13">
        <v>1</v>
      </c>
      <c r="E13" t="s">
        <v>5125</v>
      </c>
    </row>
    <row r="14" spans="1:12" x14ac:dyDescent="0.3">
      <c r="E14" t="s">
        <v>5126</v>
      </c>
    </row>
    <row r="15" spans="1:12" x14ac:dyDescent="0.3">
      <c r="E15" t="s">
        <v>5127</v>
      </c>
    </row>
    <row r="17" spans="4:5" x14ac:dyDescent="0.3">
      <c r="D17">
        <v>2</v>
      </c>
      <c r="E17" t="s">
        <v>5128</v>
      </c>
    </row>
    <row r="18" spans="4:5" x14ac:dyDescent="0.3">
      <c r="E18" t="s">
        <v>5129</v>
      </c>
    </row>
    <row r="20" spans="4:5" x14ac:dyDescent="0.3">
      <c r="D20">
        <v>3</v>
      </c>
      <c r="E20" s="5" t="s">
        <v>5130</v>
      </c>
    </row>
    <row r="21" spans="4:5" x14ac:dyDescent="0.3">
      <c r="E21" t="s">
        <v>5131</v>
      </c>
    </row>
    <row r="22" spans="4:5" x14ac:dyDescent="0.3">
      <c r="E22" t="s">
        <v>5132</v>
      </c>
    </row>
  </sheetData>
  <conditionalFormatting sqref="L1:L1048576">
    <cfRule type="top10" dxfId="109" priority="1" rank="2"/>
    <cfRule type="top10" dxfId="108" priority="3" percent="1" rank="10"/>
  </conditionalFormatting>
  <conditionalFormatting sqref="I13">
    <cfRule type="top10" dxfId="107" priority="2" rank="2"/>
  </conditionalFormatting>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2953F3-1112-4893-81A6-082AEB6DF756}">
  <sheetPr codeName="Sheet6"/>
  <dimension ref="A3:L18"/>
  <sheetViews>
    <sheetView workbookViewId="0">
      <selection activeCell="F24" sqref="F24"/>
    </sheetView>
  </sheetViews>
  <sheetFormatPr defaultRowHeight="14.4" x14ac:dyDescent="0.3"/>
  <cols>
    <col min="1" max="1" width="12.44140625" bestFit="1" customWidth="1"/>
    <col min="2" max="2" width="20.109375" bestFit="1" customWidth="1"/>
    <col min="3" max="3" width="17.21875" bestFit="1" customWidth="1"/>
    <col min="4" max="4" width="19.109375" bestFit="1" customWidth="1"/>
    <col min="5" max="5" width="17.44140625" bestFit="1" customWidth="1"/>
    <col min="6" max="6" width="16.21875" bestFit="1" customWidth="1"/>
    <col min="7" max="7" width="19.77734375" bestFit="1" customWidth="1"/>
    <col min="9" max="9" width="9.77734375" bestFit="1" customWidth="1"/>
    <col min="10" max="10" width="13.33203125" bestFit="1" customWidth="1"/>
    <col min="11" max="11" width="18.44140625" bestFit="1" customWidth="1"/>
    <col min="12" max="12" width="16" bestFit="1" customWidth="1"/>
  </cols>
  <sheetData>
    <row r="3" spans="1:12" x14ac:dyDescent="0.3">
      <c r="A3" s="12" t="s">
        <v>5107</v>
      </c>
      <c r="B3" t="s">
        <v>5109</v>
      </c>
      <c r="C3" t="s">
        <v>5112</v>
      </c>
      <c r="D3" t="s">
        <v>5116</v>
      </c>
      <c r="E3" t="s">
        <v>5117</v>
      </c>
      <c r="F3" t="s">
        <v>5118</v>
      </c>
      <c r="G3" t="s">
        <v>5119</v>
      </c>
      <c r="I3" s="7" t="s">
        <v>5137</v>
      </c>
      <c r="J3" s="7" t="s">
        <v>5138</v>
      </c>
      <c r="K3" s="7" t="s">
        <v>5139</v>
      </c>
      <c r="L3" s="7" t="s">
        <v>5140</v>
      </c>
    </row>
    <row r="4" spans="1:12" x14ac:dyDescent="0.3">
      <c r="A4" s="13" t="s">
        <v>13</v>
      </c>
      <c r="B4" s="35">
        <v>490</v>
      </c>
      <c r="C4" s="35">
        <v>9</v>
      </c>
      <c r="D4" s="35">
        <v>6</v>
      </c>
      <c r="E4" s="35">
        <v>10</v>
      </c>
      <c r="F4" s="35">
        <v>8</v>
      </c>
      <c r="G4" s="35">
        <v>138</v>
      </c>
      <c r="I4" s="14" t="str">
        <f>A4</f>
        <v>Hyderabad</v>
      </c>
      <c r="J4" s="21">
        <f>C4/B4</f>
        <v>1.8367346938775512E-2</v>
      </c>
      <c r="K4" s="21">
        <f>E4/(B4-C4)</f>
        <v>2.0790020790020791E-2</v>
      </c>
      <c r="L4" s="15">
        <f>G4/(B4-C4)</f>
        <v>0.28690228690228692</v>
      </c>
    </row>
    <row r="5" spans="1:12" x14ac:dyDescent="0.3">
      <c r="A5" s="13" t="s">
        <v>5108</v>
      </c>
      <c r="B5" s="35">
        <v>490</v>
      </c>
      <c r="C5" s="35">
        <v>9</v>
      </c>
      <c r="D5" s="35">
        <v>6</v>
      </c>
      <c r="E5" s="35">
        <v>10</v>
      </c>
      <c r="F5" s="35">
        <v>8</v>
      </c>
      <c r="G5" s="35">
        <v>138</v>
      </c>
      <c r="I5" s="14" t="str">
        <f>A5</f>
        <v>Grand Total</v>
      </c>
      <c r="J5" s="21">
        <f>C5/B5</f>
        <v>1.8367346938775512E-2</v>
      </c>
      <c r="K5" s="21">
        <f>E5/(B5-C5)</f>
        <v>2.0790020790020791E-2</v>
      </c>
      <c r="L5" s="15">
        <f>G5/(B5-C5)</f>
        <v>0.28690228690228692</v>
      </c>
    </row>
    <row r="6" spans="1:12" x14ac:dyDescent="0.3">
      <c r="I6" s="14">
        <f>A6</f>
        <v>0</v>
      </c>
      <c r="J6" s="21" t="e">
        <f>C6/B6</f>
        <v>#DIV/0!</v>
      </c>
      <c r="K6" s="21" t="e">
        <f>E6/(B6-C6)</f>
        <v>#DIV/0!</v>
      </c>
      <c r="L6" s="15" t="e">
        <f>G6/(B6-C6)</f>
        <v>#DIV/0!</v>
      </c>
    </row>
    <row r="7" spans="1:12" x14ac:dyDescent="0.3">
      <c r="I7" s="14">
        <f>A7</f>
        <v>0</v>
      </c>
      <c r="J7" s="21" t="e">
        <f>C7/B7</f>
        <v>#DIV/0!</v>
      </c>
      <c r="K7" s="21" t="e">
        <f>E7/(B7-C7)</f>
        <v>#DIV/0!</v>
      </c>
      <c r="L7" s="15" t="e">
        <f>G7/(B7-C7)</f>
        <v>#DIV/0!</v>
      </c>
    </row>
    <row r="11" spans="1:12" ht="18" x14ac:dyDescent="0.35">
      <c r="G11" s="22" t="s">
        <v>5141</v>
      </c>
      <c r="H11" s="23"/>
      <c r="I11" s="24"/>
    </row>
    <row r="12" spans="1:12" x14ac:dyDescent="0.3">
      <c r="F12">
        <v>1</v>
      </c>
      <c r="G12" t="s">
        <v>5147</v>
      </c>
    </row>
    <row r="13" spans="1:12" x14ac:dyDescent="0.3">
      <c r="G13" t="s">
        <v>5142</v>
      </c>
    </row>
    <row r="14" spans="1:12" x14ac:dyDescent="0.3">
      <c r="G14" t="s">
        <v>5143</v>
      </c>
    </row>
    <row r="16" spans="1:12" x14ac:dyDescent="0.3">
      <c r="F16">
        <v>2</v>
      </c>
      <c r="G16" t="s">
        <v>5144</v>
      </c>
    </row>
    <row r="17" spans="7:7" x14ac:dyDescent="0.3">
      <c r="G17" t="s">
        <v>5145</v>
      </c>
    </row>
    <row r="18" spans="7:7" x14ac:dyDescent="0.3">
      <c r="G18" t="s">
        <v>5146</v>
      </c>
    </row>
  </sheetData>
  <conditionalFormatting sqref="L1:L1048576">
    <cfRule type="top10" dxfId="106" priority="1" percent="1" rank="1"/>
  </conditionalFormatting>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0DD866-3A51-4F46-A449-D3D166955BDA}">
  <sheetPr codeName="Sheet7"/>
  <dimension ref="A2:J8"/>
  <sheetViews>
    <sheetView workbookViewId="0">
      <selection activeCell="F2" sqref="F2"/>
    </sheetView>
  </sheetViews>
  <sheetFormatPr defaultRowHeight="14.4" x14ac:dyDescent="0.3"/>
  <cols>
    <col min="1" max="1" width="12.44140625" bestFit="1" customWidth="1"/>
    <col min="2" max="2" width="20.21875" bestFit="1" customWidth="1"/>
    <col min="3" max="3" width="23.88671875" bestFit="1" customWidth="1"/>
    <col min="4" max="4" width="27.77734375" bestFit="1" customWidth="1"/>
  </cols>
  <sheetData>
    <row r="2" spans="1:10" ht="18" x14ac:dyDescent="0.35">
      <c r="G2" s="26" t="s">
        <v>5156</v>
      </c>
      <c r="H2" s="27"/>
      <c r="I2" s="27"/>
      <c r="J2" s="27"/>
    </row>
    <row r="4" spans="1:10" x14ac:dyDescent="0.3">
      <c r="A4" s="12" t="s">
        <v>5107</v>
      </c>
      <c r="B4" t="s">
        <v>5149</v>
      </c>
      <c r="C4" t="s">
        <v>5150</v>
      </c>
      <c r="D4" t="s">
        <v>5151</v>
      </c>
      <c r="G4" s="5" t="s">
        <v>5152</v>
      </c>
      <c r="H4" t="s">
        <v>5153</v>
      </c>
    </row>
    <row r="5" spans="1:10" x14ac:dyDescent="0.3">
      <c r="A5" s="13" t="s">
        <v>15</v>
      </c>
      <c r="B5" s="35">
        <v>1711</v>
      </c>
      <c r="C5" s="35">
        <v>52678.100000000013</v>
      </c>
      <c r="D5" s="25">
        <v>30.78790181180597</v>
      </c>
      <c r="H5" s="5" t="s">
        <v>5154</v>
      </c>
    </row>
    <row r="6" spans="1:10" x14ac:dyDescent="0.3">
      <c r="A6" s="13" t="s">
        <v>22</v>
      </c>
      <c r="B6" s="35">
        <v>1404</v>
      </c>
      <c r="C6" s="35">
        <v>43341.000000000007</v>
      </c>
      <c r="D6" s="25">
        <v>30.869658119658126</v>
      </c>
      <c r="H6" t="s">
        <v>5155</v>
      </c>
    </row>
    <row r="7" spans="1:10" x14ac:dyDescent="0.3">
      <c r="A7" s="13" t="s">
        <v>28</v>
      </c>
      <c r="B7" s="35">
        <v>1041</v>
      </c>
      <c r="C7" s="35">
        <v>32768.100000000006</v>
      </c>
      <c r="D7" s="25">
        <v>31.47752161383286</v>
      </c>
    </row>
    <row r="8" spans="1:10" x14ac:dyDescent="0.3">
      <c r="A8" s="13" t="s">
        <v>5108</v>
      </c>
      <c r="B8" s="35">
        <v>4156</v>
      </c>
      <c r="C8" s="35">
        <v>128787.19999999984</v>
      </c>
      <c r="D8" s="25">
        <v>30.988257940327198</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8D291A-0D2D-4CEC-B8B0-93A5031DB946}">
  <sheetPr codeName="Sheet3"/>
  <dimension ref="A1:Y1048576"/>
  <sheetViews>
    <sheetView topLeftCell="Q3682" workbookViewId="0">
      <selection activeCell="U1" sqref="U1"/>
    </sheetView>
  </sheetViews>
  <sheetFormatPr defaultRowHeight="14.4" x14ac:dyDescent="0.3"/>
  <cols>
    <col min="1" max="1" width="18.77734375" customWidth="1"/>
    <col min="2" max="2" width="19.5546875" customWidth="1"/>
    <col min="3" max="3" width="20.33203125" customWidth="1"/>
    <col min="4" max="4" width="16.44140625" customWidth="1"/>
    <col min="5" max="5" width="18.109375" customWidth="1"/>
    <col min="6" max="6" width="18.21875" customWidth="1"/>
    <col min="7" max="7" width="18.88671875" customWidth="1"/>
    <col min="8" max="8" width="19.77734375" customWidth="1"/>
    <col min="9" max="9" width="16.88671875" customWidth="1"/>
    <col min="10" max="10" width="17.44140625" customWidth="1"/>
    <col min="11" max="11" width="23.5546875" customWidth="1"/>
    <col min="12" max="12" width="24.109375" customWidth="1"/>
    <col min="13" max="13" width="17.88671875" customWidth="1"/>
    <col min="14" max="14" width="13" customWidth="1"/>
    <col min="15" max="15" width="11.6640625" bestFit="1" customWidth="1"/>
    <col min="16" max="16" width="12.88671875" customWidth="1"/>
    <col min="17" max="17" width="14.77734375" customWidth="1"/>
    <col min="18" max="18" width="13.109375" customWidth="1"/>
    <col min="19" max="19" width="14.5546875" bestFit="1" customWidth="1"/>
    <col min="20" max="20" width="18.109375" bestFit="1" customWidth="1"/>
    <col min="21" max="21" width="14.21875" customWidth="1"/>
    <col min="22" max="22" width="20.5546875" customWidth="1"/>
    <col min="23" max="23" width="19.44140625" style="32" bestFit="1" customWidth="1"/>
    <col min="25" max="25" width="10.33203125" bestFit="1" customWidth="1"/>
  </cols>
  <sheetData>
    <row r="1" spans="1:25" x14ac:dyDescent="0.3">
      <c r="A1" s="8" t="s">
        <v>5069</v>
      </c>
      <c r="B1" s="8" t="s">
        <v>5070</v>
      </c>
      <c r="C1" s="8" t="s">
        <v>5071</v>
      </c>
      <c r="D1" s="8" t="s">
        <v>5072</v>
      </c>
      <c r="E1" s="8" t="s">
        <v>5073</v>
      </c>
      <c r="F1" s="8" t="s">
        <v>5074</v>
      </c>
      <c r="G1" s="8" t="s">
        <v>5075</v>
      </c>
      <c r="H1" s="8" t="s">
        <v>5076</v>
      </c>
      <c r="I1" s="8" t="s">
        <v>5077</v>
      </c>
      <c r="J1" s="8" t="s">
        <v>5078</v>
      </c>
      <c r="K1" s="8" t="s">
        <v>5090</v>
      </c>
      <c r="L1" s="8" t="s">
        <v>5101</v>
      </c>
      <c r="M1" s="8" t="s">
        <v>5102</v>
      </c>
      <c r="N1" s="8" t="s">
        <v>5103</v>
      </c>
      <c r="O1" s="8" t="s">
        <v>5110</v>
      </c>
      <c r="P1" s="9" t="s">
        <v>5111</v>
      </c>
      <c r="Q1" s="9" t="s">
        <v>5113</v>
      </c>
      <c r="R1" s="9" t="s">
        <v>5114</v>
      </c>
      <c r="S1" s="9" t="s">
        <v>5115</v>
      </c>
      <c r="T1" s="9" t="s">
        <v>5148</v>
      </c>
      <c r="U1" s="9" t="s">
        <v>5137</v>
      </c>
      <c r="V1" s="9" t="s">
        <v>5157</v>
      </c>
      <c r="W1" s="30" t="s">
        <v>5158</v>
      </c>
    </row>
    <row r="2" spans="1:25" x14ac:dyDescent="0.3">
      <c r="A2" s="6" t="s">
        <v>2533</v>
      </c>
      <c r="B2" s="1">
        <f>_xlfn.XLOOKUP(A2,bank_source_transactions__1[transaction_id],bank_source_transactions__1[amount_inr])</f>
        <v>41823.46</v>
      </c>
      <c r="C2" s="1">
        <f>_xlfn.XLOOKUP(A2,Processed_data!A:A,Processed_data!F:F)</f>
        <v>41823.46</v>
      </c>
      <c r="D2" s="1" t="str">
        <f>_xlfn.XLOOKUP(A2,bank_source_transactions__1[transaction_id],bank_source_transactions__1[transaction_status])</f>
        <v>SUCCESS</v>
      </c>
      <c r="E2" s="1" t="str">
        <f>_xlfn.XLOOKUP(A2,Processed_data!A:A,Processed_data!G:G)</f>
        <v>SUCCESS</v>
      </c>
      <c r="F2" s="1">
        <f>COUNTIF(bank_processed_transactions[transaction_id],A2)</f>
        <v>1</v>
      </c>
      <c r="G2" s="1" t="str">
        <f>IF(F2=0,"missing","found")</f>
        <v>found</v>
      </c>
      <c r="H2" s="1" t="str">
        <f>IF(F2&gt;1,"Duplicate","Not Duplicate")</f>
        <v>Not Duplicate</v>
      </c>
      <c r="I2" s="1" t="str">
        <f>IF(F2=0,"not processed",IF(B2=C2,"match","mismatch"))</f>
        <v>match</v>
      </c>
      <c r="J2" s="1" t="str">
        <f>IF(F2=0,"not processed",IF(D2=E2,"match","mismatch"))</f>
        <v>match</v>
      </c>
      <c r="K2" s="1">
        <f>IF(F2=0,"missing",ABS(B2-C2))</f>
        <v>0</v>
      </c>
      <c r="L2" s="2">
        <f>IF(F2=0,"not processed",_xlfn.MINIFS(Processed_data!H:H,Processed_data!A:A,A2))</f>
        <v>46041</v>
      </c>
      <c r="M2" s="1">
        <f>IF(F2=0,"not processed",ABS(bank_source_transactions__1[[#This Row],[transaction_date]]-Reconciliation!L2))</f>
        <v>2</v>
      </c>
      <c r="N2" s="1" t="str" cm="1">
        <f t="array" ref="N2">_xlfn.IFS(M2="not Processed", "Not Processed",M2&gt;2,"SLA Breached",M2&lt;=2,"Within SLA")</f>
        <v>Within SLA</v>
      </c>
      <c r="O2" s="1" t="str">
        <f>_xlfn.XLOOKUP(A2,Source_data!A:A,Source_data!D:D)</f>
        <v>UPI</v>
      </c>
      <c r="P2" s="1">
        <f>IF(G2="missing",1,0)</f>
        <v>0</v>
      </c>
      <c r="Q2" s="1">
        <f>IF(H2="duplicate",1,0)</f>
        <v>0</v>
      </c>
      <c r="R2" s="1">
        <f>IF(I2="mismatch",1,0)</f>
        <v>0</v>
      </c>
      <c r="S2" s="1">
        <f>IF(J2="mismatch",1,)</f>
        <v>0</v>
      </c>
      <c r="T2" s="1">
        <f>IF(N2="sla breached",1,0)</f>
        <v>0</v>
      </c>
      <c r="U2" s="1" t="str">
        <f>_xlfn.XLOOKUP(Table3[[#This Row],[Transaction ID]],Source_data!A:A,Source_data!E:E)</f>
        <v>Hyderabad</v>
      </c>
      <c r="V2" s="1">
        <f>_xlfn.IFNA(_xlfn.XLOOKUP(A2,bank_processed_transactions[transaction_id],bank_processed_transactions[processing_minutes]),"")</f>
        <v>12.9</v>
      </c>
      <c r="W2" s="31">
        <f>_xlfn.XLOOKUP(A2,Source_data!A:A,Source_data!B:B)</f>
        <v>46039</v>
      </c>
    </row>
    <row r="3" spans="1:25" x14ac:dyDescent="0.3">
      <c r="A3" s="4" t="s">
        <v>2749</v>
      </c>
      <c r="B3" s="1">
        <f>_xlfn.XLOOKUP(A3,bank_source_transactions__1[transaction_id],bank_source_transactions__1[amount_inr])</f>
        <v>6915.05</v>
      </c>
      <c r="C3" s="1">
        <f>_xlfn.XLOOKUP(A3,Processed_data!A:A,Processed_data!F:F)</f>
        <v>6915.05</v>
      </c>
      <c r="D3" s="1" t="str">
        <f>_xlfn.XLOOKUP(A3,bank_source_transactions__1[transaction_id],bank_source_transactions__1[transaction_status])</f>
        <v>SUCCESS</v>
      </c>
      <c r="E3" s="1" t="str">
        <f>_xlfn.XLOOKUP(A3,Processed_data!A:A,Processed_data!G:G)</f>
        <v>SUCCESS</v>
      </c>
      <c r="F3" s="1">
        <f>COUNTIF(bank_processed_transactions[transaction_id],A3)</f>
        <v>1</v>
      </c>
      <c r="G3" s="1" t="str">
        <f t="shared" ref="G3:G66" si="0">IF(F3=0,"missing","found")</f>
        <v>found</v>
      </c>
      <c r="H3" s="1" t="str">
        <f t="shared" ref="H3:H66" si="1">IF(F3&gt;1,"Duplicate","Not Duplicate")</f>
        <v>Not Duplicate</v>
      </c>
      <c r="I3" s="1" t="str">
        <f t="shared" ref="I3:I66" si="2">IF(F3=0,"not processed",IF(B3=C3,"match","mismatch"))</f>
        <v>match</v>
      </c>
      <c r="J3" s="1" t="str">
        <f t="shared" ref="J3:J66" si="3">IF(F3=0,"not processed",IF(D3=E3,"match","mismatch"))</f>
        <v>match</v>
      </c>
      <c r="K3" s="1">
        <f t="shared" ref="K3:K66" si="4">IF(F3=0,"missing",ABS(B3-C3))</f>
        <v>0</v>
      </c>
      <c r="L3" s="2">
        <f>IF(F3=0,"not processed",_xlfn.MINIFS(Processed_data!H:H,Processed_data!A:A,A3))</f>
        <v>46037</v>
      </c>
      <c r="M3" s="1">
        <f>IF(F3=0,"not processed",ABS(bank_source_transactions__1[[#This Row],[transaction_date]]-Reconciliation!L3))</f>
        <v>0</v>
      </c>
      <c r="N3" s="1" t="str" cm="1">
        <f t="array" ref="N3">_xlfn.IFS(M3="not Processed", "Not Processed",M3&gt;2,"SLA Breached",M3&lt;=2,"Within SLA")</f>
        <v>Within SLA</v>
      </c>
      <c r="O3" s="1" t="str">
        <f>_xlfn.XLOOKUP(A3,Source_data!A:A,Source_data!D:D)</f>
        <v>UPI</v>
      </c>
      <c r="P3" s="1">
        <f t="shared" ref="P3:P66" si="5">IF(G3="missing",1,0)</f>
        <v>0</v>
      </c>
      <c r="Q3" s="1">
        <f t="shared" ref="Q3:Q66" si="6">IF(H3="duplicate",1,0)</f>
        <v>0</v>
      </c>
      <c r="R3" s="1">
        <f t="shared" ref="R3:R66" si="7">IF(I3="mismatch",1,0)</f>
        <v>0</v>
      </c>
      <c r="S3" s="1">
        <f t="shared" ref="S3:S66" si="8">IF(J3="mismatch",1,)</f>
        <v>0</v>
      </c>
      <c r="T3" s="1">
        <f t="shared" ref="T3:T66" si="9">IF(N3="sla breached",1,0)</f>
        <v>0</v>
      </c>
      <c r="U3" s="1" t="str">
        <f>_xlfn.XLOOKUP(Table3[[#This Row],[Transaction ID]],Source_data!A:A,Source_data!E:E)</f>
        <v>Mumbai</v>
      </c>
      <c r="V3" s="1">
        <f>_xlfn.IFNA(_xlfn.XLOOKUP(A3,bank_processed_transactions[transaction_id],bank_processed_transactions[processing_minutes]),"")</f>
        <v>55.5</v>
      </c>
      <c r="W3" s="31">
        <f>_xlfn.XLOOKUP(A3,Source_data!A:A,Source_data!B:B)</f>
        <v>46037</v>
      </c>
    </row>
    <row r="4" spans="1:25" x14ac:dyDescent="0.3">
      <c r="A4" s="3" t="s">
        <v>2728</v>
      </c>
      <c r="B4" s="1">
        <f>_xlfn.XLOOKUP(A4,bank_source_transactions__1[transaction_id],bank_source_transactions__1[amount_inr])</f>
        <v>7161.27</v>
      </c>
      <c r="C4" s="1">
        <f>_xlfn.XLOOKUP(A4,Processed_data!A:A,Processed_data!F:F)</f>
        <v>7161.27</v>
      </c>
      <c r="D4" s="1" t="str">
        <f>_xlfn.XLOOKUP(A4,bank_source_transactions__1[transaction_id],bank_source_transactions__1[transaction_status])</f>
        <v>SUCCESS</v>
      </c>
      <c r="E4" s="1" t="str">
        <f>_xlfn.XLOOKUP(A4,Processed_data!A:A,Processed_data!G:G)</f>
        <v>SUCCESS</v>
      </c>
      <c r="F4" s="1">
        <f>COUNTIF(bank_processed_transactions[transaction_id],A4)</f>
        <v>1</v>
      </c>
      <c r="G4" s="1" t="str">
        <f t="shared" si="0"/>
        <v>found</v>
      </c>
      <c r="H4" s="1" t="str">
        <f t="shared" si="1"/>
        <v>Not Duplicate</v>
      </c>
      <c r="I4" s="1" t="str">
        <f t="shared" si="2"/>
        <v>match</v>
      </c>
      <c r="J4" s="1" t="str">
        <f t="shared" si="3"/>
        <v>match</v>
      </c>
      <c r="K4" s="1">
        <f t="shared" si="4"/>
        <v>0</v>
      </c>
      <c r="L4" s="2">
        <f>IF(F4=0,"not processed",_xlfn.MINIFS(Processed_data!H:H,Processed_data!A:A,A4))</f>
        <v>46082</v>
      </c>
      <c r="M4" s="1">
        <f>IF(F4=0,"not processed",ABS(bank_source_transactions__1[[#This Row],[transaction_date]]-Reconciliation!L4))</f>
        <v>2</v>
      </c>
      <c r="N4" s="1" t="str" cm="1">
        <f t="array" ref="N4">_xlfn.IFS(M4="not Processed", "Not Processed",M4&gt;2,"SLA Breached",M4&lt;=2,"Within SLA")</f>
        <v>Within SLA</v>
      </c>
      <c r="O4" s="1" t="str">
        <f>_xlfn.XLOOKUP(A4,Source_data!A:A,Source_data!D:D)</f>
        <v>CARD</v>
      </c>
      <c r="P4" s="1">
        <f t="shared" si="5"/>
        <v>0</v>
      </c>
      <c r="Q4" s="1">
        <f t="shared" si="6"/>
        <v>0</v>
      </c>
      <c r="R4" s="1">
        <f t="shared" si="7"/>
        <v>0</v>
      </c>
      <c r="S4" s="1">
        <f t="shared" si="8"/>
        <v>0</v>
      </c>
      <c r="T4" s="1">
        <f t="shared" si="9"/>
        <v>0</v>
      </c>
      <c r="U4" s="1" t="str">
        <f>_xlfn.XLOOKUP(Table3[[#This Row],[Transaction ID]],Source_data!A:A,Source_data!E:E)</f>
        <v>Hyderabad</v>
      </c>
      <c r="V4" s="1">
        <f>_xlfn.IFNA(_xlfn.XLOOKUP(A4,bank_processed_transactions[transaction_id],bank_processed_transactions[processing_minutes]),"")</f>
        <v>39.9</v>
      </c>
      <c r="W4" s="31">
        <f>_xlfn.XLOOKUP(A4,Source_data!A:A,Source_data!B:B)</f>
        <v>46080</v>
      </c>
      <c r="Y4" s="11" t="b">
        <f>ISNUMBER(W2)</f>
        <v>1</v>
      </c>
    </row>
    <row r="5" spans="1:25" x14ac:dyDescent="0.3">
      <c r="A5" s="4" t="s">
        <v>4766</v>
      </c>
      <c r="B5" s="1">
        <f>_xlfn.XLOOKUP(A5,bank_source_transactions__1[transaction_id],bank_source_transactions__1[amount_inr])</f>
        <v>7402.78</v>
      </c>
      <c r="C5" s="1">
        <f>_xlfn.XLOOKUP(A5,Processed_data!A:A,Processed_data!F:F)</f>
        <v>7402.78</v>
      </c>
      <c r="D5" s="1" t="str">
        <f>_xlfn.XLOOKUP(A5,bank_source_transactions__1[transaction_id],bank_source_transactions__1[transaction_status])</f>
        <v>SUCCESS</v>
      </c>
      <c r="E5" s="1" t="str">
        <f>_xlfn.XLOOKUP(A5,Processed_data!A:A,Processed_data!G:G)</f>
        <v>SUCCESS</v>
      </c>
      <c r="F5" s="1">
        <f>COUNTIF(bank_processed_transactions[transaction_id],A5)</f>
        <v>1</v>
      </c>
      <c r="G5" s="1" t="str">
        <f t="shared" si="0"/>
        <v>found</v>
      </c>
      <c r="H5" s="1" t="str">
        <f t="shared" si="1"/>
        <v>Not Duplicate</v>
      </c>
      <c r="I5" s="1" t="str">
        <f t="shared" si="2"/>
        <v>match</v>
      </c>
      <c r="J5" s="1" t="str">
        <f t="shared" si="3"/>
        <v>match</v>
      </c>
      <c r="K5" s="1">
        <f t="shared" si="4"/>
        <v>0</v>
      </c>
      <c r="L5" s="2">
        <f>IF(F5=0,"not processed",_xlfn.MINIFS(Processed_data!H:H,Processed_data!A:A,A5))</f>
        <v>46037</v>
      </c>
      <c r="M5" s="1">
        <f>IF(F5=0,"not processed",ABS(bank_source_transactions__1[[#This Row],[transaction_date]]-Reconciliation!L5))</f>
        <v>2</v>
      </c>
      <c r="N5" s="1" t="str" cm="1">
        <f t="array" ref="N5">_xlfn.IFS(M5="not Processed", "Not Processed",M5&gt;2,"SLA Breached",M5&lt;=2,"Within SLA")</f>
        <v>Within SLA</v>
      </c>
      <c r="O5" s="1" t="str">
        <f>_xlfn.XLOOKUP(A5,Source_data!A:A,Source_data!D:D)</f>
        <v>UPI</v>
      </c>
      <c r="P5" s="1">
        <f t="shared" si="5"/>
        <v>0</v>
      </c>
      <c r="Q5" s="1">
        <f t="shared" si="6"/>
        <v>0</v>
      </c>
      <c r="R5" s="1">
        <f t="shared" si="7"/>
        <v>0</v>
      </c>
      <c r="S5" s="1">
        <f t="shared" si="8"/>
        <v>0</v>
      </c>
      <c r="T5" s="1">
        <f t="shared" si="9"/>
        <v>0</v>
      </c>
      <c r="U5" s="1" t="str">
        <f>_xlfn.XLOOKUP(Table3[[#This Row],[Transaction ID]],Source_data!A:A,Source_data!E:E)</f>
        <v>Hyderabad</v>
      </c>
      <c r="V5" s="1">
        <f>_xlfn.IFNA(_xlfn.XLOOKUP(A5,bank_processed_transactions[transaction_id],bank_processed_transactions[processing_minutes]),"")</f>
        <v>10.199999999999999</v>
      </c>
      <c r="W5" s="31">
        <f>_xlfn.XLOOKUP(A5,Source_data!A:A,Source_data!B:B)</f>
        <v>46035</v>
      </c>
    </row>
    <row r="6" spans="1:25" x14ac:dyDescent="0.3">
      <c r="A6" s="3" t="s">
        <v>1510</v>
      </c>
      <c r="B6" s="1">
        <f>_xlfn.XLOOKUP(A6,bank_source_transactions__1[transaction_id],bank_source_transactions__1[amount_inr])</f>
        <v>5303.75</v>
      </c>
      <c r="C6" s="1">
        <f>_xlfn.XLOOKUP(A6,Processed_data!A:A,Processed_data!F:F)</f>
        <v>5303.75</v>
      </c>
      <c r="D6" s="1" t="str">
        <f>_xlfn.XLOOKUP(A6,bank_source_transactions__1[transaction_id],bank_source_transactions__1[transaction_status])</f>
        <v>SUCCESS</v>
      </c>
      <c r="E6" s="1" t="str">
        <f>_xlfn.XLOOKUP(A6,Processed_data!A:A,Processed_data!G:G)</f>
        <v>SUCCESS</v>
      </c>
      <c r="F6" s="1">
        <f>COUNTIF(bank_processed_transactions[transaction_id],A6)</f>
        <v>1</v>
      </c>
      <c r="G6" s="1" t="str">
        <f t="shared" si="0"/>
        <v>found</v>
      </c>
      <c r="H6" s="1" t="str">
        <f t="shared" si="1"/>
        <v>Not Duplicate</v>
      </c>
      <c r="I6" s="1" t="str">
        <f t="shared" si="2"/>
        <v>match</v>
      </c>
      <c r="J6" s="1" t="str">
        <f t="shared" si="3"/>
        <v>match</v>
      </c>
      <c r="K6" s="1">
        <f t="shared" si="4"/>
        <v>0</v>
      </c>
      <c r="L6" s="2">
        <f>IF(F6=0,"not processed",_xlfn.MINIFS(Processed_data!H:H,Processed_data!A:A,A6))</f>
        <v>46082</v>
      </c>
      <c r="M6" s="1">
        <f>IF(F6=0,"not processed",ABS(bank_source_transactions__1[[#This Row],[transaction_date]]-Reconciliation!L6))</f>
        <v>3</v>
      </c>
      <c r="N6" s="1" t="str" cm="1">
        <f t="array" ref="N6">_xlfn.IFS(M6="not Processed", "Not Processed",M6&gt;2,"SLA Breached",M6&lt;=2,"Within SLA")</f>
        <v>SLA Breached</v>
      </c>
      <c r="O6" s="1" t="str">
        <f>_xlfn.XLOOKUP(A6,Source_data!A:A,Source_data!D:D)</f>
        <v>CARD</v>
      </c>
      <c r="P6" s="1">
        <f t="shared" si="5"/>
        <v>0</v>
      </c>
      <c r="Q6" s="1">
        <f t="shared" si="6"/>
        <v>0</v>
      </c>
      <c r="R6" s="1">
        <f t="shared" si="7"/>
        <v>0</v>
      </c>
      <c r="S6" s="1">
        <f t="shared" si="8"/>
        <v>0</v>
      </c>
      <c r="T6" s="1">
        <f t="shared" si="9"/>
        <v>1</v>
      </c>
      <c r="U6" s="1" t="str">
        <f>_xlfn.XLOOKUP(Table3[[#This Row],[Transaction ID]],Source_data!A:A,Source_data!E:E)</f>
        <v>Pune</v>
      </c>
      <c r="V6" s="1">
        <f>_xlfn.IFNA(_xlfn.XLOOKUP(A6,bank_processed_transactions[transaction_id],bank_processed_transactions[processing_minutes]),"")</f>
        <v>30.6</v>
      </c>
      <c r="W6" s="31">
        <f>_xlfn.XLOOKUP(A6,Source_data!A:A,Source_data!B:B)</f>
        <v>46079</v>
      </c>
    </row>
    <row r="7" spans="1:25" x14ac:dyDescent="0.3">
      <c r="A7" s="4" t="s">
        <v>4864</v>
      </c>
      <c r="B7" s="1">
        <f>_xlfn.XLOOKUP(A7,bank_source_transactions__1[transaction_id],bank_source_transactions__1[amount_inr])</f>
        <v>6958.26</v>
      </c>
      <c r="C7" s="1">
        <f>_xlfn.XLOOKUP(A7,Processed_data!A:A,Processed_data!F:F)</f>
        <v>6958.26</v>
      </c>
      <c r="D7" s="1" t="str">
        <f>_xlfn.XLOOKUP(A7,bank_source_transactions__1[transaction_id],bank_source_transactions__1[transaction_status])</f>
        <v>SUCCESS</v>
      </c>
      <c r="E7" s="1" t="str">
        <f>_xlfn.XLOOKUP(A7,Processed_data!A:A,Processed_data!G:G)</f>
        <v>SUCCESS</v>
      </c>
      <c r="F7" s="1">
        <f>COUNTIF(bank_processed_transactions[transaction_id],A7)</f>
        <v>1</v>
      </c>
      <c r="G7" s="1" t="str">
        <f t="shared" si="0"/>
        <v>found</v>
      </c>
      <c r="H7" s="1" t="str">
        <f t="shared" si="1"/>
        <v>Not Duplicate</v>
      </c>
      <c r="I7" s="1" t="str">
        <f t="shared" si="2"/>
        <v>match</v>
      </c>
      <c r="J7" s="1" t="str">
        <f t="shared" si="3"/>
        <v>match</v>
      </c>
      <c r="K7" s="1">
        <f t="shared" si="4"/>
        <v>0</v>
      </c>
      <c r="L7" s="2">
        <f>IF(F7=0,"not processed",_xlfn.MINIFS(Processed_data!H:H,Processed_data!A:A,A7))</f>
        <v>46053</v>
      </c>
      <c r="M7" s="1">
        <f>IF(F7=0,"not processed",ABS(bank_source_transactions__1[[#This Row],[transaction_date]]-Reconciliation!L7))</f>
        <v>2</v>
      </c>
      <c r="N7" s="1" t="str" cm="1">
        <f t="array" ref="N7">_xlfn.IFS(M7="not Processed", "Not Processed",M7&gt;2,"SLA Breached",M7&lt;=2,"Within SLA")</f>
        <v>Within SLA</v>
      </c>
      <c r="O7" s="1" t="str">
        <f>_xlfn.XLOOKUP(A7,Source_data!A:A,Source_data!D:D)</f>
        <v>UPI</v>
      </c>
      <c r="P7" s="1">
        <f t="shared" si="5"/>
        <v>0</v>
      </c>
      <c r="Q7" s="1">
        <f t="shared" si="6"/>
        <v>0</v>
      </c>
      <c r="R7" s="1">
        <f t="shared" si="7"/>
        <v>0</v>
      </c>
      <c r="S7" s="1">
        <f t="shared" si="8"/>
        <v>0</v>
      </c>
      <c r="T7" s="1">
        <f t="shared" si="9"/>
        <v>0</v>
      </c>
      <c r="U7" s="1" t="str">
        <f>_xlfn.XLOOKUP(Table3[[#This Row],[Transaction ID]],Source_data!A:A,Source_data!E:E)</f>
        <v>Hyderabad</v>
      </c>
      <c r="V7" s="1">
        <f>_xlfn.IFNA(_xlfn.XLOOKUP(A7,bank_processed_transactions[transaction_id],bank_processed_transactions[processing_minutes]),"")</f>
        <v>107.7</v>
      </c>
      <c r="W7" s="31">
        <f>_xlfn.XLOOKUP(A7,Source_data!A:A,Source_data!B:B)</f>
        <v>46051</v>
      </c>
    </row>
    <row r="8" spans="1:25" x14ac:dyDescent="0.3">
      <c r="A8" s="3" t="s">
        <v>1865</v>
      </c>
      <c r="B8" s="1">
        <f>_xlfn.XLOOKUP(A8,bank_source_transactions__1[transaction_id],bank_source_transactions__1[amount_inr])</f>
        <v>61762.75</v>
      </c>
      <c r="C8" s="1">
        <f>_xlfn.XLOOKUP(A8,Processed_data!A:A,Processed_data!F:F)</f>
        <v>61762.75</v>
      </c>
      <c r="D8" s="1" t="str">
        <f>_xlfn.XLOOKUP(A8,bank_source_transactions__1[transaction_id],bank_source_transactions__1[transaction_status])</f>
        <v>SUCCESS</v>
      </c>
      <c r="E8" s="1" t="str">
        <f>_xlfn.XLOOKUP(A8,Processed_data!A:A,Processed_data!G:G)</f>
        <v>SUCCESS</v>
      </c>
      <c r="F8" s="1">
        <f>COUNTIF(bank_processed_transactions[transaction_id],A8)</f>
        <v>1</v>
      </c>
      <c r="G8" s="1" t="str">
        <f t="shared" si="0"/>
        <v>found</v>
      </c>
      <c r="H8" s="1" t="str">
        <f t="shared" si="1"/>
        <v>Not Duplicate</v>
      </c>
      <c r="I8" s="1" t="str">
        <f t="shared" si="2"/>
        <v>match</v>
      </c>
      <c r="J8" s="1" t="str">
        <f t="shared" si="3"/>
        <v>match</v>
      </c>
      <c r="K8" s="1">
        <f t="shared" si="4"/>
        <v>0</v>
      </c>
      <c r="L8" s="2">
        <f>IF(F8=0,"not processed",_xlfn.MINIFS(Processed_data!H:H,Processed_data!A:A,A8))</f>
        <v>46082</v>
      </c>
      <c r="M8" s="1">
        <f>IF(F8=0,"not processed",ABS(bank_source_transactions__1[[#This Row],[transaction_date]]-Reconciliation!L8))</f>
        <v>2</v>
      </c>
      <c r="N8" s="1" t="str" cm="1">
        <f t="array" ref="N8">_xlfn.IFS(M8="not Processed", "Not Processed",M8&gt;2,"SLA Breached",M8&lt;=2,"Within SLA")</f>
        <v>Within SLA</v>
      </c>
      <c r="O8" s="1" t="str">
        <f>_xlfn.XLOOKUP(A8,Source_data!A:A,Source_data!D:D)</f>
        <v>UPI</v>
      </c>
      <c r="P8" s="1">
        <f t="shared" si="5"/>
        <v>0</v>
      </c>
      <c r="Q8" s="1">
        <f t="shared" si="6"/>
        <v>0</v>
      </c>
      <c r="R8" s="1">
        <f t="shared" si="7"/>
        <v>0</v>
      </c>
      <c r="S8" s="1">
        <f t="shared" si="8"/>
        <v>0</v>
      </c>
      <c r="T8" s="1">
        <f t="shared" si="9"/>
        <v>0</v>
      </c>
      <c r="U8" s="1" t="str">
        <f>_xlfn.XLOOKUP(Table3[[#This Row],[Transaction ID]],Source_data!A:A,Source_data!E:E)</f>
        <v>Mumbai</v>
      </c>
      <c r="V8" s="1">
        <f>_xlfn.IFNA(_xlfn.XLOOKUP(A8,bank_processed_transactions[transaction_id],bank_processed_transactions[processing_minutes]),"")</f>
        <v>18.5</v>
      </c>
      <c r="W8" s="31">
        <f>_xlfn.XLOOKUP(A8,Source_data!A:A,Source_data!B:B)</f>
        <v>46080</v>
      </c>
    </row>
    <row r="9" spans="1:25" x14ac:dyDescent="0.3">
      <c r="A9" s="4" t="s">
        <v>1431</v>
      </c>
      <c r="B9" s="1">
        <f>_xlfn.XLOOKUP(A9,bank_source_transactions__1[transaction_id],bank_source_transactions__1[amount_inr])</f>
        <v>19414.490000000002</v>
      </c>
      <c r="C9" s="1">
        <f>_xlfn.XLOOKUP(A9,Processed_data!A:A,Processed_data!F:F)</f>
        <v>19414.490000000002</v>
      </c>
      <c r="D9" s="1" t="str">
        <f>_xlfn.XLOOKUP(A9,bank_source_transactions__1[transaction_id],bank_source_transactions__1[transaction_status])</f>
        <v>SUCCESS</v>
      </c>
      <c r="E9" s="1" t="str">
        <f>_xlfn.XLOOKUP(A9,Processed_data!A:A,Processed_data!G:G)</f>
        <v>SUCCESS</v>
      </c>
      <c r="F9" s="1">
        <f>COUNTIF(bank_processed_transactions[transaction_id],A9)</f>
        <v>1</v>
      </c>
      <c r="G9" s="1" t="str">
        <f t="shared" si="0"/>
        <v>found</v>
      </c>
      <c r="H9" s="1" t="str">
        <f t="shared" si="1"/>
        <v>Not Duplicate</v>
      </c>
      <c r="I9" s="1" t="str">
        <f t="shared" si="2"/>
        <v>match</v>
      </c>
      <c r="J9" s="1" t="str">
        <f t="shared" si="3"/>
        <v>match</v>
      </c>
      <c r="K9" s="1">
        <f t="shared" si="4"/>
        <v>0</v>
      </c>
      <c r="L9" s="2">
        <f>IF(F9=0,"not processed",_xlfn.MINIFS(Processed_data!H:H,Processed_data!A:A,A9))</f>
        <v>46085</v>
      </c>
      <c r="M9" s="1">
        <f>IF(F9=0,"not processed",ABS(bank_source_transactions__1[[#This Row],[transaction_date]]-Reconciliation!L9))</f>
        <v>2</v>
      </c>
      <c r="N9" s="1" t="str" cm="1">
        <f t="array" ref="N9">_xlfn.IFS(M9="not Processed", "Not Processed",M9&gt;2,"SLA Breached",M9&lt;=2,"Within SLA")</f>
        <v>Within SLA</v>
      </c>
      <c r="O9" s="1" t="str">
        <f>_xlfn.XLOOKUP(A9,Source_data!A:A,Source_data!D:D)</f>
        <v>NEFT</v>
      </c>
      <c r="P9" s="1">
        <f t="shared" si="5"/>
        <v>0</v>
      </c>
      <c r="Q9" s="1">
        <f t="shared" si="6"/>
        <v>0</v>
      </c>
      <c r="R9" s="1">
        <f t="shared" si="7"/>
        <v>0</v>
      </c>
      <c r="S9" s="1">
        <f t="shared" si="8"/>
        <v>0</v>
      </c>
      <c r="T9" s="1">
        <f t="shared" si="9"/>
        <v>0</v>
      </c>
      <c r="U9" s="1" t="str">
        <f>_xlfn.XLOOKUP(Table3[[#This Row],[Transaction ID]],Source_data!A:A,Source_data!E:E)</f>
        <v>Mumbai</v>
      </c>
      <c r="V9" s="1">
        <f>_xlfn.IFNA(_xlfn.XLOOKUP(A9,bank_processed_transactions[transaction_id],bank_processed_transactions[processing_minutes]),"")</f>
        <v>29.5</v>
      </c>
      <c r="W9" s="31">
        <f>_xlfn.XLOOKUP(A9,Source_data!A:A,Source_data!B:B)</f>
        <v>46083</v>
      </c>
    </row>
    <row r="10" spans="1:25" x14ac:dyDescent="0.3">
      <c r="A10" s="3" t="s">
        <v>4541</v>
      </c>
      <c r="B10" s="1">
        <f>_xlfn.XLOOKUP(A10,bank_source_transactions__1[transaction_id],bank_source_transactions__1[amount_inr])</f>
        <v>6260.86</v>
      </c>
      <c r="C10" s="1">
        <f>_xlfn.XLOOKUP(A10,Processed_data!A:A,Processed_data!F:F)</f>
        <v>6260.86</v>
      </c>
      <c r="D10" s="1" t="str">
        <f>_xlfn.XLOOKUP(A10,bank_source_transactions__1[transaction_id],bank_source_transactions__1[transaction_status])</f>
        <v>REVERSED</v>
      </c>
      <c r="E10" s="1" t="str">
        <f>_xlfn.XLOOKUP(A10,Processed_data!A:A,Processed_data!G:G)</f>
        <v>REVERSED</v>
      </c>
      <c r="F10" s="1">
        <f>COUNTIF(bank_processed_transactions[transaction_id],A10)</f>
        <v>1</v>
      </c>
      <c r="G10" s="1" t="str">
        <f t="shared" si="0"/>
        <v>found</v>
      </c>
      <c r="H10" s="1" t="str">
        <f t="shared" si="1"/>
        <v>Not Duplicate</v>
      </c>
      <c r="I10" s="1" t="str">
        <f t="shared" si="2"/>
        <v>match</v>
      </c>
      <c r="J10" s="1" t="str">
        <f t="shared" si="3"/>
        <v>match</v>
      </c>
      <c r="K10" s="1">
        <f t="shared" si="4"/>
        <v>0</v>
      </c>
      <c r="L10" s="2">
        <f>IF(F10=0,"not processed",_xlfn.MINIFS(Processed_data!H:H,Processed_data!A:A,A10))</f>
        <v>46050</v>
      </c>
      <c r="M10" s="1">
        <f>IF(F10=0,"not processed",ABS(bank_source_transactions__1[[#This Row],[transaction_date]]-Reconciliation!L10))</f>
        <v>0</v>
      </c>
      <c r="N10" s="1" t="str" cm="1">
        <f t="array" ref="N10">_xlfn.IFS(M10="not Processed", "Not Processed",M10&gt;2,"SLA Breached",M10&lt;=2,"Within SLA")</f>
        <v>Within SLA</v>
      </c>
      <c r="O10" s="1" t="str">
        <f>_xlfn.XLOOKUP(A10,Source_data!A:A,Source_data!D:D)</f>
        <v>CARD</v>
      </c>
      <c r="P10" s="1">
        <f t="shared" si="5"/>
        <v>0</v>
      </c>
      <c r="Q10" s="1">
        <f t="shared" si="6"/>
        <v>0</v>
      </c>
      <c r="R10" s="1">
        <f t="shared" si="7"/>
        <v>0</v>
      </c>
      <c r="S10" s="1">
        <f t="shared" si="8"/>
        <v>0</v>
      </c>
      <c r="T10" s="1">
        <f t="shared" si="9"/>
        <v>0</v>
      </c>
      <c r="U10" s="1" t="str">
        <f>_xlfn.XLOOKUP(Table3[[#This Row],[Transaction ID]],Source_data!A:A,Source_data!E:E)</f>
        <v>Pune</v>
      </c>
      <c r="V10" s="1">
        <f>_xlfn.IFNA(_xlfn.XLOOKUP(A10,bank_processed_transactions[transaction_id],bank_processed_transactions[processing_minutes]),"")</f>
        <v>1.2</v>
      </c>
      <c r="W10" s="31">
        <f>_xlfn.XLOOKUP(A10,Source_data!A:A,Source_data!B:B)</f>
        <v>46050</v>
      </c>
    </row>
    <row r="11" spans="1:25" x14ac:dyDescent="0.3">
      <c r="A11" s="4" t="s">
        <v>4666</v>
      </c>
      <c r="B11" s="1">
        <f>_xlfn.XLOOKUP(A11,bank_source_transactions__1[transaction_id],bank_source_transactions__1[amount_inr])</f>
        <v>19659.169999999998</v>
      </c>
      <c r="C11" s="1">
        <f>_xlfn.XLOOKUP(A11,Processed_data!A:A,Processed_data!F:F)</f>
        <v>19659.169999999998</v>
      </c>
      <c r="D11" s="1" t="str">
        <f>_xlfn.XLOOKUP(A11,bank_source_transactions__1[transaction_id],bank_source_transactions__1[transaction_status])</f>
        <v>SUCCESS</v>
      </c>
      <c r="E11" s="1" t="str">
        <f>_xlfn.XLOOKUP(A11,Processed_data!A:A,Processed_data!G:G)</f>
        <v>SUCCESS</v>
      </c>
      <c r="F11" s="1">
        <f>COUNTIF(bank_processed_transactions[transaction_id],A11)</f>
        <v>1</v>
      </c>
      <c r="G11" s="1" t="str">
        <f t="shared" si="0"/>
        <v>found</v>
      </c>
      <c r="H11" s="1" t="str">
        <f t="shared" si="1"/>
        <v>Not Duplicate</v>
      </c>
      <c r="I11" s="1" t="str">
        <f t="shared" si="2"/>
        <v>match</v>
      </c>
      <c r="J11" s="1" t="str">
        <f t="shared" si="3"/>
        <v>match</v>
      </c>
      <c r="K11" s="1">
        <f t="shared" si="4"/>
        <v>0</v>
      </c>
      <c r="L11" s="2">
        <f>IF(F11=0,"not processed",_xlfn.MINIFS(Processed_data!H:H,Processed_data!A:A,A11))</f>
        <v>46030</v>
      </c>
      <c r="M11" s="1">
        <f>IF(F11=0,"not processed",ABS(bank_source_transactions__1[[#This Row],[transaction_date]]-Reconciliation!L11))</f>
        <v>0</v>
      </c>
      <c r="N11" s="1" t="str" cm="1">
        <f t="array" ref="N11">_xlfn.IFS(M11="not Processed", "Not Processed",M11&gt;2,"SLA Breached",M11&lt;=2,"Within SLA")</f>
        <v>Within SLA</v>
      </c>
      <c r="O11" s="1" t="str">
        <f>_xlfn.XLOOKUP(A11,Source_data!A:A,Source_data!D:D)</f>
        <v>NEFT</v>
      </c>
      <c r="P11" s="1">
        <f t="shared" si="5"/>
        <v>0</v>
      </c>
      <c r="Q11" s="1">
        <f t="shared" si="6"/>
        <v>0</v>
      </c>
      <c r="R11" s="1">
        <f t="shared" si="7"/>
        <v>0</v>
      </c>
      <c r="S11" s="1">
        <f t="shared" si="8"/>
        <v>0</v>
      </c>
      <c r="T11" s="1">
        <f t="shared" si="9"/>
        <v>0</v>
      </c>
      <c r="U11" s="1" t="str">
        <f>_xlfn.XLOOKUP(Table3[[#This Row],[Transaction ID]],Source_data!A:A,Source_data!E:E)</f>
        <v>Hyderabad</v>
      </c>
      <c r="V11" s="1">
        <f>_xlfn.IFNA(_xlfn.XLOOKUP(A11,bank_processed_transactions[transaction_id],bank_processed_transactions[processing_minutes]),"")</f>
        <v>7.2</v>
      </c>
      <c r="W11" s="31">
        <f>_xlfn.XLOOKUP(A11,Source_data!A:A,Source_data!B:B)</f>
        <v>46030</v>
      </c>
    </row>
    <row r="12" spans="1:25" x14ac:dyDescent="0.3">
      <c r="A12" s="3" t="s">
        <v>2569</v>
      </c>
      <c r="B12" s="1">
        <f>_xlfn.XLOOKUP(A12,bank_source_transactions__1[transaction_id],bank_source_transactions__1[amount_inr])</f>
        <v>1279.46</v>
      </c>
      <c r="C12" s="1">
        <f>_xlfn.XLOOKUP(A12,Processed_data!A:A,Processed_data!F:F)</f>
        <v>1279.46</v>
      </c>
      <c r="D12" s="1" t="str">
        <f>_xlfn.XLOOKUP(A12,bank_source_transactions__1[transaction_id],bank_source_transactions__1[transaction_status])</f>
        <v>SUCCESS</v>
      </c>
      <c r="E12" s="1" t="str">
        <f>_xlfn.XLOOKUP(A12,Processed_data!A:A,Processed_data!G:G)</f>
        <v>SUCCESS</v>
      </c>
      <c r="F12" s="1">
        <f>COUNTIF(bank_processed_transactions[transaction_id],A12)</f>
        <v>1</v>
      </c>
      <c r="G12" s="1" t="str">
        <f t="shared" si="0"/>
        <v>found</v>
      </c>
      <c r="H12" s="1" t="str">
        <f t="shared" si="1"/>
        <v>Not Duplicate</v>
      </c>
      <c r="I12" s="1" t="str">
        <f t="shared" si="2"/>
        <v>match</v>
      </c>
      <c r="J12" s="1" t="str">
        <f t="shared" si="3"/>
        <v>match</v>
      </c>
      <c r="K12" s="1">
        <f t="shared" si="4"/>
        <v>0</v>
      </c>
      <c r="L12" s="2">
        <f>IF(F12=0,"not processed",_xlfn.MINIFS(Processed_data!H:H,Processed_data!A:A,A12))</f>
        <v>46108</v>
      </c>
      <c r="M12" s="1">
        <f>IF(F12=0,"not processed",ABS(bank_source_transactions__1[[#This Row],[transaction_date]]-Reconciliation!L12))</f>
        <v>1</v>
      </c>
      <c r="N12" s="1" t="str" cm="1">
        <f t="array" ref="N12">_xlfn.IFS(M12="not Processed", "Not Processed",M12&gt;2,"SLA Breached",M12&lt;=2,"Within SLA")</f>
        <v>Within SLA</v>
      </c>
      <c r="O12" s="1" t="str">
        <f>_xlfn.XLOOKUP(A12,Source_data!A:A,Source_data!D:D)</f>
        <v>IMPS</v>
      </c>
      <c r="P12" s="1">
        <f t="shared" si="5"/>
        <v>0</v>
      </c>
      <c r="Q12" s="1">
        <f t="shared" si="6"/>
        <v>0</v>
      </c>
      <c r="R12" s="1">
        <f t="shared" si="7"/>
        <v>0</v>
      </c>
      <c r="S12" s="1">
        <f t="shared" si="8"/>
        <v>0</v>
      </c>
      <c r="T12" s="1">
        <f t="shared" si="9"/>
        <v>0</v>
      </c>
      <c r="U12" s="1" t="str">
        <f>_xlfn.XLOOKUP(Table3[[#This Row],[Transaction ID]],Source_data!A:A,Source_data!E:E)</f>
        <v>Pune</v>
      </c>
      <c r="V12" s="1">
        <f>_xlfn.IFNA(_xlfn.XLOOKUP(A12,bank_processed_transactions[transaction_id],bank_processed_transactions[processing_minutes]),"")</f>
        <v>20.3</v>
      </c>
      <c r="W12" s="31">
        <f>_xlfn.XLOOKUP(A12,Source_data!A:A,Source_data!B:B)</f>
        <v>46107</v>
      </c>
    </row>
    <row r="13" spans="1:25" x14ac:dyDescent="0.3">
      <c r="A13" s="4" t="s">
        <v>1125</v>
      </c>
      <c r="B13" s="1">
        <f>_xlfn.XLOOKUP(A13,bank_source_transactions__1[transaction_id],bank_source_transactions__1[amount_inr])</f>
        <v>15962.37</v>
      </c>
      <c r="C13" s="1">
        <f>_xlfn.XLOOKUP(A13,Processed_data!A:A,Processed_data!F:F)</f>
        <v>15962.37</v>
      </c>
      <c r="D13" s="1" t="str">
        <f>_xlfn.XLOOKUP(A13,bank_source_transactions__1[transaction_id],bank_source_transactions__1[transaction_status])</f>
        <v>SUCCESS</v>
      </c>
      <c r="E13" s="1" t="str">
        <f>_xlfn.XLOOKUP(A13,Processed_data!A:A,Processed_data!G:G)</f>
        <v>SUCCESS</v>
      </c>
      <c r="F13" s="1">
        <f>COUNTIF(bank_processed_transactions[transaction_id],A13)</f>
        <v>1</v>
      </c>
      <c r="G13" s="1" t="str">
        <f t="shared" si="0"/>
        <v>found</v>
      </c>
      <c r="H13" s="1" t="str">
        <f t="shared" si="1"/>
        <v>Not Duplicate</v>
      </c>
      <c r="I13" s="1" t="str">
        <f t="shared" si="2"/>
        <v>match</v>
      </c>
      <c r="J13" s="1" t="str">
        <f t="shared" si="3"/>
        <v>match</v>
      </c>
      <c r="K13" s="1">
        <f t="shared" si="4"/>
        <v>0</v>
      </c>
      <c r="L13" s="2">
        <f>IF(F13=0,"not processed",_xlfn.MINIFS(Processed_data!H:H,Processed_data!A:A,A13))</f>
        <v>46072</v>
      </c>
      <c r="M13" s="1">
        <f>IF(F13=0,"not processed",ABS(bank_source_transactions__1[[#This Row],[transaction_date]]-Reconciliation!L13))</f>
        <v>0</v>
      </c>
      <c r="N13" s="1" t="str" cm="1">
        <f t="array" ref="N13">_xlfn.IFS(M13="not Processed", "Not Processed",M13&gt;2,"SLA Breached",M13&lt;=2,"Within SLA")</f>
        <v>Within SLA</v>
      </c>
      <c r="O13" s="1" t="str">
        <f>_xlfn.XLOOKUP(A13,Source_data!A:A,Source_data!D:D)</f>
        <v>NEFT</v>
      </c>
      <c r="P13" s="1">
        <f t="shared" si="5"/>
        <v>0</v>
      </c>
      <c r="Q13" s="1">
        <f t="shared" si="6"/>
        <v>0</v>
      </c>
      <c r="R13" s="1">
        <f t="shared" si="7"/>
        <v>0</v>
      </c>
      <c r="S13" s="1">
        <f t="shared" si="8"/>
        <v>0</v>
      </c>
      <c r="T13" s="1">
        <f t="shared" si="9"/>
        <v>0</v>
      </c>
      <c r="U13" s="1" t="str">
        <f>_xlfn.XLOOKUP(Table3[[#This Row],[Transaction ID]],Source_data!A:A,Source_data!E:E)</f>
        <v>Bengaluru</v>
      </c>
      <c r="V13" s="1">
        <f>_xlfn.IFNA(_xlfn.XLOOKUP(A13,bank_processed_transactions[transaction_id],bank_processed_transactions[processing_minutes]),"")</f>
        <v>29.7</v>
      </c>
      <c r="W13" s="31">
        <f>_xlfn.XLOOKUP(A13,Source_data!A:A,Source_data!B:B)</f>
        <v>46072</v>
      </c>
    </row>
    <row r="14" spans="1:25" x14ac:dyDescent="0.3">
      <c r="A14" s="3" t="s">
        <v>3572</v>
      </c>
      <c r="B14" s="1">
        <f>_xlfn.XLOOKUP(A14,bank_source_transactions__1[transaction_id],bank_source_transactions__1[amount_inr])</f>
        <v>4941.2299999999996</v>
      </c>
      <c r="C14" s="1">
        <f>_xlfn.XLOOKUP(A14,Processed_data!A:A,Processed_data!F:F)</f>
        <v>4941.2299999999996</v>
      </c>
      <c r="D14" s="1" t="str">
        <f>_xlfn.XLOOKUP(A14,bank_source_transactions__1[transaction_id],bank_source_transactions__1[transaction_status])</f>
        <v>SUCCESS</v>
      </c>
      <c r="E14" s="1" t="str">
        <f>_xlfn.XLOOKUP(A14,Processed_data!A:A,Processed_data!G:G)</f>
        <v>SUCCESS</v>
      </c>
      <c r="F14" s="1">
        <f>COUNTIF(bank_processed_transactions[transaction_id],A14)</f>
        <v>1</v>
      </c>
      <c r="G14" s="1" t="str">
        <f t="shared" si="0"/>
        <v>found</v>
      </c>
      <c r="H14" s="1" t="str">
        <f t="shared" si="1"/>
        <v>Not Duplicate</v>
      </c>
      <c r="I14" s="1" t="str">
        <f t="shared" si="2"/>
        <v>match</v>
      </c>
      <c r="J14" s="1" t="str">
        <f t="shared" si="3"/>
        <v>match</v>
      </c>
      <c r="K14" s="1">
        <f t="shared" si="4"/>
        <v>0</v>
      </c>
      <c r="L14" s="2">
        <f>IF(F14=0,"not processed",_xlfn.MINIFS(Processed_data!H:H,Processed_data!A:A,A14))</f>
        <v>46029</v>
      </c>
      <c r="M14" s="1">
        <f>IF(F14=0,"not processed",ABS(bank_source_transactions__1[[#This Row],[transaction_date]]-Reconciliation!L14))</f>
        <v>2</v>
      </c>
      <c r="N14" s="1" t="str" cm="1">
        <f t="array" ref="N14">_xlfn.IFS(M14="not Processed", "Not Processed",M14&gt;2,"SLA Breached",M14&lt;=2,"Within SLA")</f>
        <v>Within SLA</v>
      </c>
      <c r="O14" s="1" t="str">
        <f>_xlfn.XLOOKUP(A14,Source_data!A:A,Source_data!D:D)</f>
        <v>IMPS</v>
      </c>
      <c r="P14" s="1">
        <f t="shared" si="5"/>
        <v>0</v>
      </c>
      <c r="Q14" s="1">
        <f t="shared" si="6"/>
        <v>0</v>
      </c>
      <c r="R14" s="1">
        <f t="shared" si="7"/>
        <v>0</v>
      </c>
      <c r="S14" s="1">
        <f t="shared" si="8"/>
        <v>0</v>
      </c>
      <c r="T14" s="1">
        <f t="shared" si="9"/>
        <v>0</v>
      </c>
      <c r="U14" s="1" t="str">
        <f>_xlfn.XLOOKUP(Table3[[#This Row],[Transaction ID]],Source_data!A:A,Source_data!E:E)</f>
        <v>Hyderabad</v>
      </c>
      <c r="V14" s="1">
        <f>_xlfn.IFNA(_xlfn.XLOOKUP(A14,bank_processed_transactions[transaction_id],bank_processed_transactions[processing_minutes]),"")</f>
        <v>13.1</v>
      </c>
      <c r="W14" s="31">
        <f>_xlfn.XLOOKUP(A14,Source_data!A:A,Source_data!B:B)</f>
        <v>46027</v>
      </c>
    </row>
    <row r="15" spans="1:25" x14ac:dyDescent="0.3">
      <c r="A15" s="4" t="s">
        <v>3944</v>
      </c>
      <c r="B15" s="1">
        <f>_xlfn.XLOOKUP(A15,bank_source_transactions__1[transaction_id],bank_source_transactions__1[amount_inr])</f>
        <v>10961.69</v>
      </c>
      <c r="C15" s="1">
        <f>_xlfn.XLOOKUP(A15,Processed_data!A:A,Processed_data!F:F)</f>
        <v>10961.69</v>
      </c>
      <c r="D15" s="1" t="str">
        <f>_xlfn.XLOOKUP(A15,bank_source_transactions__1[transaction_id],bank_source_transactions__1[transaction_status])</f>
        <v>SUCCESS</v>
      </c>
      <c r="E15" s="1" t="str">
        <f>_xlfn.XLOOKUP(A15,Processed_data!A:A,Processed_data!G:G)</f>
        <v>SUCCESS</v>
      </c>
      <c r="F15" s="1">
        <f>COUNTIF(bank_processed_transactions[transaction_id],A15)</f>
        <v>1</v>
      </c>
      <c r="G15" s="1" t="str">
        <f t="shared" si="0"/>
        <v>found</v>
      </c>
      <c r="H15" s="1" t="str">
        <f t="shared" si="1"/>
        <v>Not Duplicate</v>
      </c>
      <c r="I15" s="1" t="str">
        <f t="shared" si="2"/>
        <v>match</v>
      </c>
      <c r="J15" s="1" t="str">
        <f t="shared" si="3"/>
        <v>match</v>
      </c>
      <c r="K15" s="1">
        <f t="shared" si="4"/>
        <v>0</v>
      </c>
      <c r="L15" s="2">
        <f>IF(F15=0,"not processed",_xlfn.MINIFS(Processed_data!H:H,Processed_data!A:A,A15))</f>
        <v>46054</v>
      </c>
      <c r="M15" s="1">
        <f>IF(F15=0,"not processed",ABS(bank_source_transactions__1[[#This Row],[transaction_date]]-Reconciliation!L15))</f>
        <v>3</v>
      </c>
      <c r="N15" s="1" t="str" cm="1">
        <f t="array" ref="N15">_xlfn.IFS(M15="not Processed", "Not Processed",M15&gt;2,"SLA Breached",M15&lt;=2,"Within SLA")</f>
        <v>SLA Breached</v>
      </c>
      <c r="O15" s="1" t="str">
        <f>_xlfn.XLOOKUP(A15,Source_data!A:A,Source_data!D:D)</f>
        <v>NEFT</v>
      </c>
      <c r="P15" s="1">
        <f t="shared" si="5"/>
        <v>0</v>
      </c>
      <c r="Q15" s="1">
        <f t="shared" si="6"/>
        <v>0</v>
      </c>
      <c r="R15" s="1">
        <f t="shared" si="7"/>
        <v>0</v>
      </c>
      <c r="S15" s="1">
        <f t="shared" si="8"/>
        <v>0</v>
      </c>
      <c r="T15" s="1">
        <f t="shared" si="9"/>
        <v>1</v>
      </c>
      <c r="U15" s="1" t="str">
        <f>_xlfn.XLOOKUP(Table3[[#This Row],[Transaction ID]],Source_data!A:A,Source_data!E:E)</f>
        <v>Hyderabad</v>
      </c>
      <c r="V15" s="1">
        <f>_xlfn.IFNA(_xlfn.XLOOKUP(A15,bank_processed_transactions[transaction_id],bank_processed_transactions[processing_minutes]),"")</f>
        <v>57.8</v>
      </c>
      <c r="W15" s="31">
        <f>_xlfn.XLOOKUP(A15,Source_data!A:A,Source_data!B:B)</f>
        <v>46051</v>
      </c>
    </row>
    <row r="16" spans="1:25" x14ac:dyDescent="0.3">
      <c r="A16" s="3" t="s">
        <v>447</v>
      </c>
      <c r="B16" s="1">
        <f>_xlfn.XLOOKUP(A16,bank_source_transactions__1[transaction_id],bank_source_transactions__1[amount_inr])</f>
        <v>8131.08</v>
      </c>
      <c r="C16" s="1">
        <f>_xlfn.XLOOKUP(A16,Processed_data!A:A,Processed_data!F:F)</f>
        <v>8131.08</v>
      </c>
      <c r="D16" s="1" t="str">
        <f>_xlfn.XLOOKUP(A16,bank_source_transactions__1[transaction_id],bank_source_transactions__1[transaction_status])</f>
        <v>SUCCESS</v>
      </c>
      <c r="E16" s="1" t="str">
        <f>_xlfn.XLOOKUP(A16,Processed_data!A:A,Processed_data!G:G)</f>
        <v>SUCCESS</v>
      </c>
      <c r="F16" s="1">
        <f>COUNTIF(bank_processed_transactions[transaction_id],A16)</f>
        <v>1</v>
      </c>
      <c r="G16" s="1" t="str">
        <f t="shared" si="0"/>
        <v>found</v>
      </c>
      <c r="H16" s="1" t="str">
        <f t="shared" si="1"/>
        <v>Not Duplicate</v>
      </c>
      <c r="I16" s="1" t="str">
        <f t="shared" si="2"/>
        <v>match</v>
      </c>
      <c r="J16" s="1" t="str">
        <f t="shared" si="3"/>
        <v>match</v>
      </c>
      <c r="K16" s="1">
        <f t="shared" si="4"/>
        <v>0</v>
      </c>
      <c r="L16" s="2">
        <f>IF(F16=0,"not processed",_xlfn.MINIFS(Processed_data!H:H,Processed_data!A:A,A16))</f>
        <v>46050</v>
      </c>
      <c r="M16" s="1">
        <f>IF(F16=0,"not processed",ABS(bank_source_transactions__1[[#This Row],[transaction_date]]-Reconciliation!L16))</f>
        <v>3</v>
      </c>
      <c r="N16" s="1" t="str" cm="1">
        <f t="array" ref="N16">_xlfn.IFS(M16="not Processed", "Not Processed",M16&gt;2,"SLA Breached",M16&lt;=2,"Within SLA")</f>
        <v>SLA Breached</v>
      </c>
      <c r="O16" s="1" t="str">
        <f>_xlfn.XLOOKUP(A16,Source_data!A:A,Source_data!D:D)</f>
        <v>ATM</v>
      </c>
      <c r="P16" s="1">
        <f t="shared" si="5"/>
        <v>0</v>
      </c>
      <c r="Q16" s="1">
        <f t="shared" si="6"/>
        <v>0</v>
      </c>
      <c r="R16" s="1">
        <f t="shared" si="7"/>
        <v>0</v>
      </c>
      <c r="S16" s="1">
        <f t="shared" si="8"/>
        <v>0</v>
      </c>
      <c r="T16" s="1">
        <f t="shared" si="9"/>
        <v>1</v>
      </c>
      <c r="U16" s="1" t="str">
        <f>_xlfn.XLOOKUP(Table3[[#This Row],[Transaction ID]],Source_data!A:A,Source_data!E:E)</f>
        <v>Mumbai</v>
      </c>
      <c r="V16" s="1">
        <f>_xlfn.IFNA(_xlfn.XLOOKUP(A16,bank_processed_transactions[transaction_id],bank_processed_transactions[processing_minutes]),"")</f>
        <v>10.1</v>
      </c>
      <c r="W16" s="31">
        <f>_xlfn.XLOOKUP(A16,Source_data!A:A,Source_data!B:B)</f>
        <v>46047</v>
      </c>
    </row>
    <row r="17" spans="1:23" x14ac:dyDescent="0.3">
      <c r="A17" s="4" t="s">
        <v>4288</v>
      </c>
      <c r="B17" s="1">
        <f>_xlfn.XLOOKUP(A17,bank_source_transactions__1[transaction_id],bank_source_transactions__1[amount_inr])</f>
        <v>713.87</v>
      </c>
      <c r="C17" s="1">
        <f>_xlfn.XLOOKUP(A17,Processed_data!A:A,Processed_data!F:F)</f>
        <v>713.87</v>
      </c>
      <c r="D17" s="1" t="str">
        <f>_xlfn.XLOOKUP(A17,bank_source_transactions__1[transaction_id],bank_source_transactions__1[transaction_status])</f>
        <v>SUCCESS</v>
      </c>
      <c r="E17" s="1" t="str">
        <f>_xlfn.XLOOKUP(A17,Processed_data!A:A,Processed_data!G:G)</f>
        <v>SUCCESS</v>
      </c>
      <c r="F17" s="1">
        <f>COUNTIF(bank_processed_transactions[transaction_id],A17)</f>
        <v>1</v>
      </c>
      <c r="G17" s="1" t="str">
        <f t="shared" si="0"/>
        <v>found</v>
      </c>
      <c r="H17" s="1" t="str">
        <f t="shared" si="1"/>
        <v>Not Duplicate</v>
      </c>
      <c r="I17" s="1" t="str">
        <f t="shared" si="2"/>
        <v>match</v>
      </c>
      <c r="J17" s="1" t="str">
        <f t="shared" si="3"/>
        <v>match</v>
      </c>
      <c r="K17" s="1">
        <f t="shared" si="4"/>
        <v>0</v>
      </c>
      <c r="L17" s="2">
        <f>IF(F17=0,"not processed",_xlfn.MINIFS(Processed_data!H:H,Processed_data!A:A,A17))</f>
        <v>46074</v>
      </c>
      <c r="M17" s="1">
        <f>IF(F17=0,"not processed",ABS(bank_source_transactions__1[[#This Row],[transaction_date]]-Reconciliation!L17))</f>
        <v>2</v>
      </c>
      <c r="N17" s="1" t="str" cm="1">
        <f t="array" ref="N17">_xlfn.IFS(M17="not Processed", "Not Processed",M17&gt;2,"SLA Breached",M17&lt;=2,"Within SLA")</f>
        <v>Within SLA</v>
      </c>
      <c r="O17" s="1" t="str">
        <f>_xlfn.XLOOKUP(A17,Source_data!A:A,Source_data!D:D)</f>
        <v>UPI</v>
      </c>
      <c r="P17" s="1">
        <f t="shared" si="5"/>
        <v>0</v>
      </c>
      <c r="Q17" s="1">
        <f t="shared" si="6"/>
        <v>0</v>
      </c>
      <c r="R17" s="1">
        <f t="shared" si="7"/>
        <v>0</v>
      </c>
      <c r="S17" s="1">
        <f t="shared" si="8"/>
        <v>0</v>
      </c>
      <c r="T17" s="1">
        <f t="shared" si="9"/>
        <v>0</v>
      </c>
      <c r="U17" s="1" t="str">
        <f>_xlfn.XLOOKUP(Table3[[#This Row],[Transaction ID]],Source_data!A:A,Source_data!E:E)</f>
        <v>Hyderabad</v>
      </c>
      <c r="V17" s="1">
        <f>_xlfn.IFNA(_xlfn.XLOOKUP(A17,bank_processed_transactions[transaction_id],bank_processed_transactions[processing_minutes]),"")</f>
        <v>14.5</v>
      </c>
      <c r="W17" s="31">
        <f>_xlfn.XLOOKUP(A17,Source_data!A:A,Source_data!B:B)</f>
        <v>46072</v>
      </c>
    </row>
    <row r="18" spans="1:23" x14ac:dyDescent="0.3">
      <c r="A18" s="3" t="s">
        <v>3522</v>
      </c>
      <c r="B18" s="1">
        <f>_xlfn.XLOOKUP(A18,bank_source_transactions__1[transaction_id],bank_source_transactions__1[amount_inr])</f>
        <v>17422.78</v>
      </c>
      <c r="C18" s="1">
        <f>_xlfn.XLOOKUP(A18,Processed_data!A:A,Processed_data!F:F)</f>
        <v>17422.78</v>
      </c>
      <c r="D18" s="1" t="str">
        <f>_xlfn.XLOOKUP(A18,bank_source_transactions__1[transaction_id],bank_source_transactions__1[transaction_status])</f>
        <v>SUCCESS</v>
      </c>
      <c r="E18" s="1" t="str">
        <f>_xlfn.XLOOKUP(A18,Processed_data!A:A,Processed_data!G:G)</f>
        <v>SUCCESS</v>
      </c>
      <c r="F18" s="1">
        <f>COUNTIF(bank_processed_transactions[transaction_id],A18)</f>
        <v>1</v>
      </c>
      <c r="G18" s="1" t="str">
        <f t="shared" si="0"/>
        <v>found</v>
      </c>
      <c r="H18" s="1" t="str">
        <f t="shared" si="1"/>
        <v>Not Duplicate</v>
      </c>
      <c r="I18" s="1" t="str">
        <f t="shared" si="2"/>
        <v>match</v>
      </c>
      <c r="J18" s="1" t="str">
        <f t="shared" si="3"/>
        <v>match</v>
      </c>
      <c r="K18" s="1">
        <f t="shared" si="4"/>
        <v>0</v>
      </c>
      <c r="L18" s="2">
        <f>IF(F18=0,"not processed",_xlfn.MINIFS(Processed_data!H:H,Processed_data!A:A,A18))</f>
        <v>46076</v>
      </c>
      <c r="M18" s="1">
        <f>IF(F18=0,"not processed",ABS(bank_source_transactions__1[[#This Row],[transaction_date]]-Reconciliation!L18))</f>
        <v>1</v>
      </c>
      <c r="N18" s="1" t="str" cm="1">
        <f t="array" ref="N18">_xlfn.IFS(M18="not Processed", "Not Processed",M18&gt;2,"SLA Breached",M18&lt;=2,"Within SLA")</f>
        <v>Within SLA</v>
      </c>
      <c r="O18" s="1" t="str">
        <f>_xlfn.XLOOKUP(A18,Source_data!A:A,Source_data!D:D)</f>
        <v>UPI</v>
      </c>
      <c r="P18" s="1">
        <f t="shared" si="5"/>
        <v>0</v>
      </c>
      <c r="Q18" s="1">
        <f t="shared" si="6"/>
        <v>0</v>
      </c>
      <c r="R18" s="1">
        <f t="shared" si="7"/>
        <v>0</v>
      </c>
      <c r="S18" s="1">
        <f t="shared" si="8"/>
        <v>0</v>
      </c>
      <c r="T18" s="1">
        <f t="shared" si="9"/>
        <v>0</v>
      </c>
      <c r="U18" s="1" t="str">
        <f>_xlfn.XLOOKUP(Table3[[#This Row],[Transaction ID]],Source_data!A:A,Source_data!E:E)</f>
        <v>Bengaluru</v>
      </c>
      <c r="V18" s="1">
        <f>_xlfn.IFNA(_xlfn.XLOOKUP(A18,bank_processed_transactions[transaction_id],bank_processed_transactions[processing_minutes]),"")</f>
        <v>12.9</v>
      </c>
      <c r="W18" s="31">
        <f>_xlfn.XLOOKUP(A18,Source_data!A:A,Source_data!B:B)</f>
        <v>46075</v>
      </c>
    </row>
    <row r="19" spans="1:23" x14ac:dyDescent="0.3">
      <c r="A19" s="4" t="s">
        <v>2609</v>
      </c>
      <c r="B19" s="1">
        <f>_xlfn.XLOOKUP(A19,bank_source_transactions__1[transaction_id],bank_source_transactions__1[amount_inr])</f>
        <v>1963.06</v>
      </c>
      <c r="C19" s="1">
        <f>_xlfn.XLOOKUP(A19,Processed_data!A:A,Processed_data!F:F)</f>
        <v>1963.06</v>
      </c>
      <c r="D19" s="1" t="str">
        <f>_xlfn.XLOOKUP(A19,bank_source_transactions__1[transaction_id],bank_source_transactions__1[transaction_status])</f>
        <v>SUCCESS</v>
      </c>
      <c r="E19" s="1" t="str">
        <f>_xlfn.XLOOKUP(A19,Processed_data!A:A,Processed_data!G:G)</f>
        <v>SUCCESS</v>
      </c>
      <c r="F19" s="1">
        <f>COUNTIF(bank_processed_transactions[transaction_id],A19)</f>
        <v>1</v>
      </c>
      <c r="G19" s="1" t="str">
        <f t="shared" si="0"/>
        <v>found</v>
      </c>
      <c r="H19" s="1" t="str">
        <f t="shared" si="1"/>
        <v>Not Duplicate</v>
      </c>
      <c r="I19" s="1" t="str">
        <f t="shared" si="2"/>
        <v>match</v>
      </c>
      <c r="J19" s="1" t="str">
        <f t="shared" si="3"/>
        <v>match</v>
      </c>
      <c r="K19" s="1">
        <f t="shared" si="4"/>
        <v>0</v>
      </c>
      <c r="L19" s="2">
        <f>IF(F19=0,"not processed",_xlfn.MINIFS(Processed_data!H:H,Processed_data!A:A,A19))</f>
        <v>46097</v>
      </c>
      <c r="M19" s="1">
        <f>IF(F19=0,"not processed",ABS(bank_source_transactions__1[[#This Row],[transaction_date]]-Reconciliation!L19))</f>
        <v>3</v>
      </c>
      <c r="N19" s="1" t="str" cm="1">
        <f t="array" ref="N19">_xlfn.IFS(M19="not Processed", "Not Processed",M19&gt;2,"SLA Breached",M19&lt;=2,"Within SLA")</f>
        <v>SLA Breached</v>
      </c>
      <c r="O19" s="1" t="str">
        <f>_xlfn.XLOOKUP(A19,Source_data!A:A,Source_data!D:D)</f>
        <v>NEFT</v>
      </c>
      <c r="P19" s="1">
        <f t="shared" si="5"/>
        <v>0</v>
      </c>
      <c r="Q19" s="1">
        <f t="shared" si="6"/>
        <v>0</v>
      </c>
      <c r="R19" s="1">
        <f t="shared" si="7"/>
        <v>0</v>
      </c>
      <c r="S19" s="1">
        <f t="shared" si="8"/>
        <v>0</v>
      </c>
      <c r="T19" s="1">
        <f t="shared" si="9"/>
        <v>1</v>
      </c>
      <c r="U19" s="1" t="str">
        <f>_xlfn.XLOOKUP(Table3[[#This Row],[Transaction ID]],Source_data!A:A,Source_data!E:E)</f>
        <v>Bengaluru</v>
      </c>
      <c r="V19" s="1">
        <f>_xlfn.IFNA(_xlfn.XLOOKUP(A19,bank_processed_transactions[transaction_id],bank_processed_transactions[processing_minutes]),"")</f>
        <v>14.4</v>
      </c>
      <c r="W19" s="31">
        <f>_xlfn.XLOOKUP(A19,Source_data!A:A,Source_data!B:B)</f>
        <v>46094</v>
      </c>
    </row>
    <row r="20" spans="1:23" x14ac:dyDescent="0.3">
      <c r="A20" s="3" t="s">
        <v>3417</v>
      </c>
      <c r="B20" s="1">
        <f>_xlfn.XLOOKUP(A20,bank_source_transactions__1[transaction_id],bank_source_transactions__1[amount_inr])</f>
        <v>13942.61</v>
      </c>
      <c r="C20" s="1">
        <f>_xlfn.XLOOKUP(A20,Processed_data!A:A,Processed_data!F:F)</f>
        <v>13942.61</v>
      </c>
      <c r="D20" s="1" t="str">
        <f>_xlfn.XLOOKUP(A20,bank_source_transactions__1[transaction_id],bank_source_transactions__1[transaction_status])</f>
        <v>SUCCESS</v>
      </c>
      <c r="E20" s="1" t="str">
        <f>_xlfn.XLOOKUP(A20,Processed_data!A:A,Processed_data!G:G)</f>
        <v>FAILED</v>
      </c>
      <c r="F20" s="1">
        <f>COUNTIF(bank_processed_transactions[transaction_id],A20)</f>
        <v>1</v>
      </c>
      <c r="G20" s="1" t="str">
        <f t="shared" si="0"/>
        <v>found</v>
      </c>
      <c r="H20" s="1" t="str">
        <f t="shared" si="1"/>
        <v>Not Duplicate</v>
      </c>
      <c r="I20" s="1" t="str">
        <f t="shared" si="2"/>
        <v>match</v>
      </c>
      <c r="J20" s="1" t="str">
        <f t="shared" si="3"/>
        <v>mismatch</v>
      </c>
      <c r="K20" s="1">
        <f t="shared" si="4"/>
        <v>0</v>
      </c>
      <c r="L20" s="2">
        <f>IF(F20=0,"not processed",_xlfn.MINIFS(Processed_data!H:H,Processed_data!A:A,A20))</f>
        <v>46114</v>
      </c>
      <c r="M20" s="1">
        <f>IF(F20=0,"not processed",ABS(bank_source_transactions__1[[#This Row],[transaction_date]]-Reconciliation!L20))</f>
        <v>3</v>
      </c>
      <c r="N20" s="1" t="str" cm="1">
        <f t="array" ref="N20">_xlfn.IFS(M20="not Processed", "Not Processed",M20&gt;2,"SLA Breached",M20&lt;=2,"Within SLA")</f>
        <v>SLA Breached</v>
      </c>
      <c r="O20" s="1" t="str">
        <f>_xlfn.XLOOKUP(A20,Source_data!A:A,Source_data!D:D)</f>
        <v>UPI</v>
      </c>
      <c r="P20" s="1">
        <f t="shared" si="5"/>
        <v>0</v>
      </c>
      <c r="Q20" s="1">
        <f t="shared" si="6"/>
        <v>0</v>
      </c>
      <c r="R20" s="1">
        <f t="shared" si="7"/>
        <v>0</v>
      </c>
      <c r="S20" s="1">
        <f t="shared" si="8"/>
        <v>1</v>
      </c>
      <c r="T20" s="1">
        <f t="shared" si="9"/>
        <v>1</v>
      </c>
      <c r="U20" s="1" t="str">
        <f>_xlfn.XLOOKUP(Table3[[#This Row],[Transaction ID]],Source_data!A:A,Source_data!E:E)</f>
        <v>Mumbai</v>
      </c>
      <c r="V20" s="1">
        <f>_xlfn.IFNA(_xlfn.XLOOKUP(A20,bank_processed_transactions[transaction_id],bank_processed_transactions[processing_minutes]),"")</f>
        <v>9.1</v>
      </c>
      <c r="W20" s="31">
        <f>_xlfn.XLOOKUP(A20,Source_data!A:A,Source_data!B:B)</f>
        <v>46111</v>
      </c>
    </row>
    <row r="21" spans="1:23" x14ac:dyDescent="0.3">
      <c r="A21" s="4" t="s">
        <v>2583</v>
      </c>
      <c r="B21" s="1">
        <f>_xlfn.XLOOKUP(A21,bank_source_transactions__1[transaction_id],bank_source_transactions__1[amount_inr])</f>
        <v>1840.9</v>
      </c>
      <c r="C21" s="1">
        <f>_xlfn.XLOOKUP(A21,Processed_data!A:A,Processed_data!F:F)</f>
        <v>1840.9</v>
      </c>
      <c r="D21" s="1" t="str">
        <f>_xlfn.XLOOKUP(A21,bank_source_transactions__1[transaction_id],bank_source_transactions__1[transaction_status])</f>
        <v>SUCCESS</v>
      </c>
      <c r="E21" s="1" t="str">
        <f>_xlfn.XLOOKUP(A21,Processed_data!A:A,Processed_data!G:G)</f>
        <v>SUCCESS</v>
      </c>
      <c r="F21" s="1">
        <f>COUNTIF(bank_processed_transactions[transaction_id],A21)</f>
        <v>1</v>
      </c>
      <c r="G21" s="1" t="str">
        <f t="shared" si="0"/>
        <v>found</v>
      </c>
      <c r="H21" s="1" t="str">
        <f t="shared" si="1"/>
        <v>Not Duplicate</v>
      </c>
      <c r="I21" s="1" t="str">
        <f t="shared" si="2"/>
        <v>match</v>
      </c>
      <c r="J21" s="1" t="str">
        <f t="shared" si="3"/>
        <v>match</v>
      </c>
      <c r="K21" s="1">
        <f t="shared" si="4"/>
        <v>0</v>
      </c>
      <c r="L21" s="2">
        <f>IF(F21=0,"not processed",_xlfn.MINIFS(Processed_data!H:H,Processed_data!A:A,A21))</f>
        <v>46085</v>
      </c>
      <c r="M21" s="1">
        <f>IF(F21=0,"not processed",ABS(bank_source_transactions__1[[#This Row],[transaction_date]]-Reconciliation!L21))</f>
        <v>5</v>
      </c>
      <c r="N21" s="1" t="str" cm="1">
        <f t="array" ref="N21">_xlfn.IFS(M21="not Processed", "Not Processed",M21&gt;2,"SLA Breached",M21&lt;=2,"Within SLA")</f>
        <v>SLA Breached</v>
      </c>
      <c r="O21" s="1" t="str">
        <f>_xlfn.XLOOKUP(A21,Source_data!A:A,Source_data!D:D)</f>
        <v>CARD</v>
      </c>
      <c r="P21" s="1">
        <f t="shared" si="5"/>
        <v>0</v>
      </c>
      <c r="Q21" s="1">
        <f t="shared" si="6"/>
        <v>0</v>
      </c>
      <c r="R21" s="1">
        <f t="shared" si="7"/>
        <v>0</v>
      </c>
      <c r="S21" s="1">
        <f t="shared" si="8"/>
        <v>0</v>
      </c>
      <c r="T21" s="1">
        <f t="shared" si="9"/>
        <v>1</v>
      </c>
      <c r="U21" s="1" t="str">
        <f>_xlfn.XLOOKUP(Table3[[#This Row],[Transaction ID]],Source_data!A:A,Source_data!E:E)</f>
        <v>Hyderabad</v>
      </c>
      <c r="V21" s="1">
        <f>_xlfn.IFNA(_xlfn.XLOOKUP(A21,bank_processed_transactions[transaction_id],bank_processed_transactions[processing_minutes]),"")</f>
        <v>20.399999999999999</v>
      </c>
      <c r="W21" s="31">
        <f>_xlfn.XLOOKUP(A21,Source_data!A:A,Source_data!B:B)</f>
        <v>46080</v>
      </c>
    </row>
    <row r="22" spans="1:23" x14ac:dyDescent="0.3">
      <c r="A22" s="3" t="s">
        <v>4583</v>
      </c>
      <c r="B22" s="1">
        <f>_xlfn.XLOOKUP(A22,bank_source_transactions__1[transaction_id],bank_source_transactions__1[amount_inr])</f>
        <v>7862.16</v>
      </c>
      <c r="C22" s="1">
        <f>_xlfn.XLOOKUP(A22,Processed_data!A:A,Processed_data!F:F)</f>
        <v>7862.16</v>
      </c>
      <c r="D22" s="1" t="str">
        <f>_xlfn.XLOOKUP(A22,bank_source_transactions__1[transaction_id],bank_source_transactions__1[transaction_status])</f>
        <v>SUCCESS</v>
      </c>
      <c r="E22" s="1" t="str">
        <f>_xlfn.XLOOKUP(A22,Processed_data!A:A,Processed_data!G:G)</f>
        <v>SUCCESS</v>
      </c>
      <c r="F22" s="1">
        <f>COUNTIF(bank_processed_transactions[transaction_id],A22)</f>
        <v>1</v>
      </c>
      <c r="G22" s="1" t="str">
        <f t="shared" si="0"/>
        <v>found</v>
      </c>
      <c r="H22" s="1" t="str">
        <f t="shared" si="1"/>
        <v>Not Duplicate</v>
      </c>
      <c r="I22" s="1" t="str">
        <f t="shared" si="2"/>
        <v>match</v>
      </c>
      <c r="J22" s="1" t="str">
        <f t="shared" si="3"/>
        <v>match</v>
      </c>
      <c r="K22" s="1">
        <f t="shared" si="4"/>
        <v>0</v>
      </c>
      <c r="L22" s="2">
        <f>IF(F22=0,"not processed",_xlfn.MINIFS(Processed_data!H:H,Processed_data!A:A,A22))</f>
        <v>46092</v>
      </c>
      <c r="M22" s="1">
        <f>IF(F22=0,"not processed",ABS(bank_source_transactions__1[[#This Row],[transaction_date]]-Reconciliation!L22))</f>
        <v>3</v>
      </c>
      <c r="N22" s="1" t="str" cm="1">
        <f t="array" ref="N22">_xlfn.IFS(M22="not Processed", "Not Processed",M22&gt;2,"SLA Breached",M22&lt;=2,"Within SLA")</f>
        <v>SLA Breached</v>
      </c>
      <c r="O22" s="1" t="str">
        <f>_xlfn.XLOOKUP(A22,Source_data!A:A,Source_data!D:D)</f>
        <v>CARD</v>
      </c>
      <c r="P22" s="1">
        <f t="shared" si="5"/>
        <v>0</v>
      </c>
      <c r="Q22" s="1">
        <f t="shared" si="6"/>
        <v>0</v>
      </c>
      <c r="R22" s="1">
        <f t="shared" si="7"/>
        <v>0</v>
      </c>
      <c r="S22" s="1">
        <f t="shared" si="8"/>
        <v>0</v>
      </c>
      <c r="T22" s="1">
        <f t="shared" si="9"/>
        <v>1</v>
      </c>
      <c r="U22" s="1" t="str">
        <f>_xlfn.XLOOKUP(Table3[[#This Row],[Transaction ID]],Source_data!A:A,Source_data!E:E)</f>
        <v>Pune</v>
      </c>
      <c r="V22" s="1">
        <f>_xlfn.IFNA(_xlfn.XLOOKUP(A22,bank_processed_transactions[transaction_id],bank_processed_transactions[processing_minutes]),"")</f>
        <v>24.4</v>
      </c>
      <c r="W22" s="31">
        <f>_xlfn.XLOOKUP(A22,Source_data!A:A,Source_data!B:B)</f>
        <v>46089</v>
      </c>
    </row>
    <row r="23" spans="1:23" x14ac:dyDescent="0.3">
      <c r="A23" s="4" t="s">
        <v>4192</v>
      </c>
      <c r="B23" s="1">
        <f>_xlfn.XLOOKUP(A23,bank_source_transactions__1[transaction_id],bank_source_transactions__1[amount_inr])</f>
        <v>869.18</v>
      </c>
      <c r="C23" s="1">
        <f>_xlfn.XLOOKUP(A23,Processed_data!A:A,Processed_data!F:F)</f>
        <v>869.18</v>
      </c>
      <c r="D23" s="1" t="str">
        <f>_xlfn.XLOOKUP(A23,bank_source_transactions__1[transaction_id],bank_source_transactions__1[transaction_status])</f>
        <v>SUCCESS</v>
      </c>
      <c r="E23" s="1" t="str">
        <f>_xlfn.XLOOKUP(A23,Processed_data!A:A,Processed_data!G:G)</f>
        <v>SUCCESS</v>
      </c>
      <c r="F23" s="1">
        <f>COUNTIF(bank_processed_transactions[transaction_id],A23)</f>
        <v>1</v>
      </c>
      <c r="G23" s="1" t="str">
        <f t="shared" si="0"/>
        <v>found</v>
      </c>
      <c r="H23" s="1" t="str">
        <f t="shared" si="1"/>
        <v>Not Duplicate</v>
      </c>
      <c r="I23" s="1" t="str">
        <f t="shared" si="2"/>
        <v>match</v>
      </c>
      <c r="J23" s="1" t="str">
        <f t="shared" si="3"/>
        <v>match</v>
      </c>
      <c r="K23" s="1">
        <f t="shared" si="4"/>
        <v>0</v>
      </c>
      <c r="L23" s="2">
        <f>IF(F23=0,"not processed",_xlfn.MINIFS(Processed_data!H:H,Processed_data!A:A,A23))</f>
        <v>46102</v>
      </c>
      <c r="M23" s="1">
        <f>IF(F23=0,"not processed",ABS(bank_source_transactions__1[[#This Row],[transaction_date]]-Reconciliation!L23))</f>
        <v>1</v>
      </c>
      <c r="N23" s="1" t="str" cm="1">
        <f t="array" ref="N23">_xlfn.IFS(M23="not Processed", "Not Processed",M23&gt;2,"SLA Breached",M23&lt;=2,"Within SLA")</f>
        <v>Within SLA</v>
      </c>
      <c r="O23" s="1" t="str">
        <f>_xlfn.XLOOKUP(A23,Source_data!A:A,Source_data!D:D)</f>
        <v>UPI</v>
      </c>
      <c r="P23" s="1">
        <f t="shared" si="5"/>
        <v>0</v>
      </c>
      <c r="Q23" s="1">
        <f t="shared" si="6"/>
        <v>0</v>
      </c>
      <c r="R23" s="1">
        <f t="shared" si="7"/>
        <v>0</v>
      </c>
      <c r="S23" s="1">
        <f t="shared" si="8"/>
        <v>0</v>
      </c>
      <c r="T23" s="1">
        <f t="shared" si="9"/>
        <v>0</v>
      </c>
      <c r="U23" s="1" t="str">
        <f>_xlfn.XLOOKUP(Table3[[#This Row],[Transaction ID]],Source_data!A:A,Source_data!E:E)</f>
        <v>Hyderabad</v>
      </c>
      <c r="V23" s="1">
        <f>_xlfn.IFNA(_xlfn.XLOOKUP(A23,bank_processed_transactions[transaction_id],bank_processed_transactions[processing_minutes]),"")</f>
        <v>11.6</v>
      </c>
      <c r="W23" s="31">
        <f>_xlfn.XLOOKUP(A23,Source_data!A:A,Source_data!B:B)</f>
        <v>46101</v>
      </c>
    </row>
    <row r="24" spans="1:23" x14ac:dyDescent="0.3">
      <c r="A24" s="3" t="s">
        <v>3308</v>
      </c>
      <c r="B24" s="1">
        <f>_xlfn.XLOOKUP(A24,bank_source_transactions__1[transaction_id],bank_source_transactions__1[amount_inr])</f>
        <v>10773.95</v>
      </c>
      <c r="C24" s="1">
        <f>_xlfn.XLOOKUP(A24,Processed_data!A:A,Processed_data!F:F)</f>
        <v>10773.95</v>
      </c>
      <c r="D24" s="1" t="str">
        <f>_xlfn.XLOOKUP(A24,bank_source_transactions__1[transaction_id],bank_source_transactions__1[transaction_status])</f>
        <v>SUCCESS</v>
      </c>
      <c r="E24" s="1" t="str">
        <f>_xlfn.XLOOKUP(A24,Processed_data!A:A,Processed_data!G:G)</f>
        <v>SUCCESS</v>
      </c>
      <c r="F24" s="1">
        <f>COUNTIF(bank_processed_transactions[transaction_id],A24)</f>
        <v>1</v>
      </c>
      <c r="G24" s="1" t="str">
        <f t="shared" si="0"/>
        <v>found</v>
      </c>
      <c r="H24" s="1" t="str">
        <f t="shared" si="1"/>
        <v>Not Duplicate</v>
      </c>
      <c r="I24" s="1" t="str">
        <f t="shared" si="2"/>
        <v>match</v>
      </c>
      <c r="J24" s="1" t="str">
        <f t="shared" si="3"/>
        <v>match</v>
      </c>
      <c r="K24" s="1">
        <f t="shared" si="4"/>
        <v>0</v>
      </c>
      <c r="L24" s="2">
        <f>IF(F24=0,"not processed",_xlfn.MINIFS(Processed_data!H:H,Processed_data!A:A,A24))</f>
        <v>46031</v>
      </c>
      <c r="M24" s="1">
        <f>IF(F24=0,"not processed",ABS(bank_source_transactions__1[[#This Row],[transaction_date]]-Reconciliation!L24))</f>
        <v>3</v>
      </c>
      <c r="N24" s="1" t="str" cm="1">
        <f t="array" ref="N24">_xlfn.IFS(M24="not Processed", "Not Processed",M24&gt;2,"SLA Breached",M24&lt;=2,"Within SLA")</f>
        <v>SLA Breached</v>
      </c>
      <c r="O24" s="1" t="str">
        <f>_xlfn.XLOOKUP(A24,Source_data!A:A,Source_data!D:D)</f>
        <v>ATM</v>
      </c>
      <c r="P24" s="1">
        <f t="shared" si="5"/>
        <v>0</v>
      </c>
      <c r="Q24" s="1">
        <f t="shared" si="6"/>
        <v>0</v>
      </c>
      <c r="R24" s="1">
        <f t="shared" si="7"/>
        <v>0</v>
      </c>
      <c r="S24" s="1">
        <f t="shared" si="8"/>
        <v>0</v>
      </c>
      <c r="T24" s="1">
        <f t="shared" si="9"/>
        <v>1</v>
      </c>
      <c r="U24" s="1" t="str">
        <f>_xlfn.XLOOKUP(Table3[[#This Row],[Transaction ID]],Source_data!A:A,Source_data!E:E)</f>
        <v>Pune</v>
      </c>
      <c r="V24" s="1">
        <f>_xlfn.IFNA(_xlfn.XLOOKUP(A24,bank_processed_transactions[transaction_id],bank_processed_transactions[processing_minutes]),"")</f>
        <v>11.7</v>
      </c>
      <c r="W24" s="31">
        <f>_xlfn.XLOOKUP(A24,Source_data!A:A,Source_data!B:B)</f>
        <v>46028</v>
      </c>
    </row>
    <row r="25" spans="1:23" x14ac:dyDescent="0.3">
      <c r="A25" s="4" t="s">
        <v>2725</v>
      </c>
      <c r="B25" s="1">
        <f>_xlfn.XLOOKUP(A25,bank_source_transactions__1[transaction_id],bank_source_transactions__1[amount_inr])</f>
        <v>2467.79</v>
      </c>
      <c r="C25" s="1">
        <f>_xlfn.XLOOKUP(A25,Processed_data!A:A,Processed_data!F:F)</f>
        <v>2467.79</v>
      </c>
      <c r="D25" s="1" t="str">
        <f>_xlfn.XLOOKUP(A25,bank_source_transactions__1[transaction_id],bank_source_transactions__1[transaction_status])</f>
        <v>SUCCESS</v>
      </c>
      <c r="E25" s="1" t="str">
        <f>_xlfn.XLOOKUP(A25,Processed_data!A:A,Processed_data!G:G)</f>
        <v>SUCCESS</v>
      </c>
      <c r="F25" s="1">
        <f>COUNTIF(bank_processed_transactions[transaction_id],A25)</f>
        <v>1</v>
      </c>
      <c r="G25" s="1" t="str">
        <f t="shared" si="0"/>
        <v>found</v>
      </c>
      <c r="H25" s="1" t="str">
        <f t="shared" si="1"/>
        <v>Not Duplicate</v>
      </c>
      <c r="I25" s="1" t="str">
        <f t="shared" si="2"/>
        <v>match</v>
      </c>
      <c r="J25" s="1" t="str">
        <f t="shared" si="3"/>
        <v>match</v>
      </c>
      <c r="K25" s="1">
        <f t="shared" si="4"/>
        <v>0</v>
      </c>
      <c r="L25" s="2">
        <f>IF(F25=0,"not processed",_xlfn.MINIFS(Processed_data!H:H,Processed_data!A:A,A25))</f>
        <v>46026</v>
      </c>
      <c r="M25" s="1">
        <f>IF(F25=0,"not processed",ABS(bank_source_transactions__1[[#This Row],[transaction_date]]-Reconciliation!L25))</f>
        <v>0</v>
      </c>
      <c r="N25" s="1" t="str" cm="1">
        <f t="array" ref="N25">_xlfn.IFS(M25="not Processed", "Not Processed",M25&gt;2,"SLA Breached",M25&lt;=2,"Within SLA")</f>
        <v>Within SLA</v>
      </c>
      <c r="O25" s="1" t="str">
        <f>_xlfn.XLOOKUP(A25,Source_data!A:A,Source_data!D:D)</f>
        <v>NEFT</v>
      </c>
      <c r="P25" s="1">
        <f t="shared" si="5"/>
        <v>0</v>
      </c>
      <c r="Q25" s="1">
        <f t="shared" si="6"/>
        <v>0</v>
      </c>
      <c r="R25" s="1">
        <f t="shared" si="7"/>
        <v>0</v>
      </c>
      <c r="S25" s="1">
        <f t="shared" si="8"/>
        <v>0</v>
      </c>
      <c r="T25" s="1">
        <f t="shared" si="9"/>
        <v>0</v>
      </c>
      <c r="U25" s="1" t="str">
        <f>_xlfn.XLOOKUP(Table3[[#This Row],[Transaction ID]],Source_data!A:A,Source_data!E:E)</f>
        <v>Mumbai</v>
      </c>
      <c r="V25" s="1">
        <f>_xlfn.IFNA(_xlfn.XLOOKUP(A25,bank_processed_transactions[transaction_id],bank_processed_transactions[processing_minutes]),"")</f>
        <v>30.6</v>
      </c>
      <c r="W25" s="31">
        <f>_xlfn.XLOOKUP(A25,Source_data!A:A,Source_data!B:B)</f>
        <v>46026</v>
      </c>
    </row>
    <row r="26" spans="1:23" x14ac:dyDescent="0.3">
      <c r="A26" s="3" t="s">
        <v>2345</v>
      </c>
      <c r="B26" s="1">
        <f>_xlfn.XLOOKUP(A26,bank_source_transactions__1[transaction_id],bank_source_transactions__1[amount_inr])</f>
        <v>3738.85</v>
      </c>
      <c r="C26" s="1">
        <f>_xlfn.XLOOKUP(A26,Processed_data!A:A,Processed_data!F:F)</f>
        <v>3738.85</v>
      </c>
      <c r="D26" s="1" t="str">
        <f>_xlfn.XLOOKUP(A26,bank_source_transactions__1[transaction_id],bank_source_transactions__1[transaction_status])</f>
        <v>SUCCESS</v>
      </c>
      <c r="E26" s="1" t="str">
        <f>_xlfn.XLOOKUP(A26,Processed_data!A:A,Processed_data!G:G)</f>
        <v>SUCCESS</v>
      </c>
      <c r="F26" s="1">
        <f>COUNTIF(bank_processed_transactions[transaction_id],A26)</f>
        <v>1</v>
      </c>
      <c r="G26" s="1" t="str">
        <f t="shared" si="0"/>
        <v>found</v>
      </c>
      <c r="H26" s="1" t="str">
        <f t="shared" si="1"/>
        <v>Not Duplicate</v>
      </c>
      <c r="I26" s="1" t="str">
        <f t="shared" si="2"/>
        <v>match</v>
      </c>
      <c r="J26" s="1" t="str">
        <f t="shared" si="3"/>
        <v>match</v>
      </c>
      <c r="K26" s="1">
        <f t="shared" si="4"/>
        <v>0</v>
      </c>
      <c r="L26" s="2">
        <f>IF(F26=0,"not processed",_xlfn.MINIFS(Processed_data!H:H,Processed_data!A:A,A26))</f>
        <v>46080</v>
      </c>
      <c r="M26" s="1">
        <f>IF(F26=0,"not processed",ABS(bank_source_transactions__1[[#This Row],[transaction_date]]-Reconciliation!L26))</f>
        <v>1</v>
      </c>
      <c r="N26" s="1" t="str" cm="1">
        <f t="array" ref="N26">_xlfn.IFS(M26="not Processed", "Not Processed",M26&gt;2,"SLA Breached",M26&lt;=2,"Within SLA")</f>
        <v>Within SLA</v>
      </c>
      <c r="O26" s="1" t="str">
        <f>_xlfn.XLOOKUP(A26,Source_data!A:A,Source_data!D:D)</f>
        <v>IMPS</v>
      </c>
      <c r="P26" s="1">
        <f t="shared" si="5"/>
        <v>0</v>
      </c>
      <c r="Q26" s="1">
        <f t="shared" si="6"/>
        <v>0</v>
      </c>
      <c r="R26" s="1">
        <f t="shared" si="7"/>
        <v>0</v>
      </c>
      <c r="S26" s="1">
        <f t="shared" si="8"/>
        <v>0</v>
      </c>
      <c r="T26" s="1">
        <f t="shared" si="9"/>
        <v>0</v>
      </c>
      <c r="U26" s="1" t="str">
        <f>_xlfn.XLOOKUP(Table3[[#This Row],[Transaction ID]],Source_data!A:A,Source_data!E:E)</f>
        <v>Pune</v>
      </c>
      <c r="V26" s="1">
        <f>_xlfn.IFNA(_xlfn.XLOOKUP(A26,bank_processed_transactions[transaction_id],bank_processed_transactions[processing_minutes]),"")</f>
        <v>19</v>
      </c>
      <c r="W26" s="31">
        <f>_xlfn.XLOOKUP(A26,Source_data!A:A,Source_data!B:B)</f>
        <v>46079</v>
      </c>
    </row>
    <row r="27" spans="1:23" x14ac:dyDescent="0.3">
      <c r="A27" s="4" t="s">
        <v>4282</v>
      </c>
      <c r="B27" s="1">
        <f>_xlfn.XLOOKUP(A27,bank_source_transactions__1[transaction_id],bank_source_transactions__1[amount_inr])</f>
        <v>8639.7999999999993</v>
      </c>
      <c r="C27" s="1">
        <f>_xlfn.XLOOKUP(A27,Processed_data!A:A,Processed_data!F:F)</f>
        <v>8639.7999999999993</v>
      </c>
      <c r="D27" s="1" t="str">
        <f>_xlfn.XLOOKUP(A27,bank_source_transactions__1[transaction_id],bank_source_transactions__1[transaction_status])</f>
        <v>SUCCESS</v>
      </c>
      <c r="E27" s="1" t="str">
        <f>_xlfn.XLOOKUP(A27,Processed_data!A:A,Processed_data!G:G)</f>
        <v>SUCCESS</v>
      </c>
      <c r="F27" s="1">
        <f>COUNTIF(bank_processed_transactions[transaction_id],A27)</f>
        <v>1</v>
      </c>
      <c r="G27" s="1" t="str">
        <f t="shared" si="0"/>
        <v>found</v>
      </c>
      <c r="H27" s="1" t="str">
        <f t="shared" si="1"/>
        <v>Not Duplicate</v>
      </c>
      <c r="I27" s="1" t="str">
        <f t="shared" si="2"/>
        <v>match</v>
      </c>
      <c r="J27" s="1" t="str">
        <f t="shared" si="3"/>
        <v>match</v>
      </c>
      <c r="K27" s="1">
        <f t="shared" si="4"/>
        <v>0</v>
      </c>
      <c r="L27" s="2">
        <f>IF(F27=0,"not processed",_xlfn.MINIFS(Processed_data!H:H,Processed_data!A:A,A27))</f>
        <v>46108</v>
      </c>
      <c r="M27" s="1">
        <f>IF(F27=0,"not processed",ABS(bank_source_transactions__1[[#This Row],[transaction_date]]-Reconciliation!L27))</f>
        <v>3</v>
      </c>
      <c r="N27" s="1" t="str" cm="1">
        <f t="array" ref="N27">_xlfn.IFS(M27="not Processed", "Not Processed",M27&gt;2,"SLA Breached",M27&lt;=2,"Within SLA")</f>
        <v>SLA Breached</v>
      </c>
      <c r="O27" s="1" t="str">
        <f>_xlfn.XLOOKUP(A27,Source_data!A:A,Source_data!D:D)</f>
        <v>CARD</v>
      </c>
      <c r="P27" s="1">
        <f t="shared" si="5"/>
        <v>0</v>
      </c>
      <c r="Q27" s="1">
        <f t="shared" si="6"/>
        <v>0</v>
      </c>
      <c r="R27" s="1">
        <f t="shared" si="7"/>
        <v>0</v>
      </c>
      <c r="S27" s="1">
        <f t="shared" si="8"/>
        <v>0</v>
      </c>
      <c r="T27" s="1">
        <f t="shared" si="9"/>
        <v>1</v>
      </c>
      <c r="U27" s="1" t="str">
        <f>_xlfn.XLOOKUP(Table3[[#This Row],[Transaction ID]],Source_data!A:A,Source_data!E:E)</f>
        <v>Pune</v>
      </c>
      <c r="V27" s="1">
        <f>_xlfn.IFNA(_xlfn.XLOOKUP(A27,bank_processed_transactions[transaction_id],bank_processed_transactions[processing_minutes]),"")</f>
        <v>9.6999999999999993</v>
      </c>
      <c r="W27" s="31">
        <f>_xlfn.XLOOKUP(A27,Source_data!A:A,Source_data!B:B)</f>
        <v>46105</v>
      </c>
    </row>
    <row r="28" spans="1:23" x14ac:dyDescent="0.3">
      <c r="A28" s="3" t="s">
        <v>2306</v>
      </c>
      <c r="B28" s="1">
        <f>_xlfn.XLOOKUP(A28,bank_source_transactions__1[transaction_id],bank_source_transactions__1[amount_inr])</f>
        <v>12712.51</v>
      </c>
      <c r="C28" s="1">
        <f>_xlfn.XLOOKUP(A28,Processed_data!A:A,Processed_data!F:F)</f>
        <v>12712.51</v>
      </c>
      <c r="D28" s="1" t="str">
        <f>_xlfn.XLOOKUP(A28,bank_source_transactions__1[transaction_id],bank_source_transactions__1[transaction_status])</f>
        <v>SUCCESS</v>
      </c>
      <c r="E28" s="1" t="str">
        <f>_xlfn.XLOOKUP(A28,Processed_data!A:A,Processed_data!G:G)</f>
        <v>SUCCESS</v>
      </c>
      <c r="F28" s="1">
        <f>COUNTIF(bank_processed_transactions[transaction_id],A28)</f>
        <v>1</v>
      </c>
      <c r="G28" s="1" t="str">
        <f t="shared" si="0"/>
        <v>found</v>
      </c>
      <c r="H28" s="1" t="str">
        <f t="shared" si="1"/>
        <v>Not Duplicate</v>
      </c>
      <c r="I28" s="1" t="str">
        <f t="shared" si="2"/>
        <v>match</v>
      </c>
      <c r="J28" s="1" t="str">
        <f t="shared" si="3"/>
        <v>match</v>
      </c>
      <c r="K28" s="1">
        <f t="shared" si="4"/>
        <v>0</v>
      </c>
      <c r="L28" s="2">
        <f>IF(F28=0,"not processed",_xlfn.MINIFS(Processed_data!H:H,Processed_data!A:A,A28))</f>
        <v>46109</v>
      </c>
      <c r="M28" s="1">
        <f>IF(F28=0,"not processed",ABS(bank_source_transactions__1[[#This Row],[transaction_date]]-Reconciliation!L28))</f>
        <v>3</v>
      </c>
      <c r="N28" s="1" t="str" cm="1">
        <f t="array" ref="N28">_xlfn.IFS(M28="not Processed", "Not Processed",M28&gt;2,"SLA Breached",M28&lt;=2,"Within SLA")</f>
        <v>SLA Breached</v>
      </c>
      <c r="O28" s="1" t="str">
        <f>_xlfn.XLOOKUP(A28,Source_data!A:A,Source_data!D:D)</f>
        <v>NEFT</v>
      </c>
      <c r="P28" s="1">
        <f t="shared" si="5"/>
        <v>0</v>
      </c>
      <c r="Q28" s="1">
        <f t="shared" si="6"/>
        <v>0</v>
      </c>
      <c r="R28" s="1">
        <f t="shared" si="7"/>
        <v>0</v>
      </c>
      <c r="S28" s="1">
        <f t="shared" si="8"/>
        <v>0</v>
      </c>
      <c r="T28" s="1">
        <f t="shared" si="9"/>
        <v>1</v>
      </c>
      <c r="U28" s="1" t="str">
        <f>_xlfn.XLOOKUP(Table3[[#This Row],[Transaction ID]],Source_data!A:A,Source_data!E:E)</f>
        <v>Mumbai</v>
      </c>
      <c r="V28" s="1">
        <f>_xlfn.IFNA(_xlfn.XLOOKUP(A28,bank_processed_transactions[transaction_id],bank_processed_transactions[processing_minutes]),"")</f>
        <v>15.8</v>
      </c>
      <c r="W28" s="31">
        <f>_xlfn.XLOOKUP(A28,Source_data!A:A,Source_data!B:B)</f>
        <v>46106</v>
      </c>
    </row>
    <row r="29" spans="1:23" x14ac:dyDescent="0.3">
      <c r="A29" s="4" t="s">
        <v>3925</v>
      </c>
      <c r="B29" s="1">
        <f>_xlfn.XLOOKUP(A29,bank_source_transactions__1[transaction_id],bank_source_transactions__1[amount_inr])</f>
        <v>721.38</v>
      </c>
      <c r="C29" s="1">
        <f>_xlfn.XLOOKUP(A29,Processed_data!A:A,Processed_data!F:F)</f>
        <v>721.38</v>
      </c>
      <c r="D29" s="1" t="str">
        <f>_xlfn.XLOOKUP(A29,bank_source_transactions__1[transaction_id],bank_source_transactions__1[transaction_status])</f>
        <v>SUCCESS</v>
      </c>
      <c r="E29" s="1" t="str">
        <f>_xlfn.XLOOKUP(A29,Processed_data!A:A,Processed_data!G:G)</f>
        <v>SUCCESS</v>
      </c>
      <c r="F29" s="1">
        <f>COUNTIF(bank_processed_transactions[transaction_id],A29)</f>
        <v>1</v>
      </c>
      <c r="G29" s="1" t="str">
        <f t="shared" si="0"/>
        <v>found</v>
      </c>
      <c r="H29" s="1" t="str">
        <f t="shared" si="1"/>
        <v>Not Duplicate</v>
      </c>
      <c r="I29" s="1" t="str">
        <f t="shared" si="2"/>
        <v>match</v>
      </c>
      <c r="J29" s="1" t="str">
        <f t="shared" si="3"/>
        <v>match</v>
      </c>
      <c r="K29" s="1">
        <f t="shared" si="4"/>
        <v>0</v>
      </c>
      <c r="L29" s="2">
        <f>IF(F29=0,"not processed",_xlfn.MINIFS(Processed_data!H:H,Processed_data!A:A,A29))</f>
        <v>46036</v>
      </c>
      <c r="M29" s="1">
        <f>IF(F29=0,"not processed",ABS(bank_source_transactions__1[[#This Row],[transaction_date]]-Reconciliation!L29))</f>
        <v>3</v>
      </c>
      <c r="N29" s="1" t="str" cm="1">
        <f t="array" ref="N29">_xlfn.IFS(M29="not Processed", "Not Processed",M29&gt;2,"SLA Breached",M29&lt;=2,"Within SLA")</f>
        <v>SLA Breached</v>
      </c>
      <c r="O29" s="1" t="str">
        <f>_xlfn.XLOOKUP(A29,Source_data!A:A,Source_data!D:D)</f>
        <v>UPI</v>
      </c>
      <c r="P29" s="1">
        <f t="shared" si="5"/>
        <v>0</v>
      </c>
      <c r="Q29" s="1">
        <f t="shared" si="6"/>
        <v>0</v>
      </c>
      <c r="R29" s="1">
        <f t="shared" si="7"/>
        <v>0</v>
      </c>
      <c r="S29" s="1">
        <f t="shared" si="8"/>
        <v>0</v>
      </c>
      <c r="T29" s="1">
        <f t="shared" si="9"/>
        <v>1</v>
      </c>
      <c r="U29" s="1" t="str">
        <f>_xlfn.XLOOKUP(Table3[[#This Row],[Transaction ID]],Source_data!A:A,Source_data!E:E)</f>
        <v>Hyderabad</v>
      </c>
      <c r="V29" s="1">
        <f>_xlfn.IFNA(_xlfn.XLOOKUP(A29,bank_processed_transactions[transaction_id],bank_processed_transactions[processing_minutes]),"")</f>
        <v>53.1</v>
      </c>
      <c r="W29" s="31">
        <f>_xlfn.XLOOKUP(A29,Source_data!A:A,Source_data!B:B)</f>
        <v>46033</v>
      </c>
    </row>
    <row r="30" spans="1:23" x14ac:dyDescent="0.3">
      <c r="A30" s="3" t="s">
        <v>1687</v>
      </c>
      <c r="B30" s="1">
        <f>_xlfn.XLOOKUP(A30,bank_source_transactions__1[transaction_id],bank_source_transactions__1[amount_inr])</f>
        <v>4246.45</v>
      </c>
      <c r="C30" s="1">
        <f>_xlfn.XLOOKUP(A30,Processed_data!A:A,Processed_data!F:F)</f>
        <v>4246.45</v>
      </c>
      <c r="D30" s="1" t="str">
        <f>_xlfn.XLOOKUP(A30,bank_source_transactions__1[transaction_id],bank_source_transactions__1[transaction_status])</f>
        <v>SUCCESS</v>
      </c>
      <c r="E30" s="1" t="str">
        <f>_xlfn.XLOOKUP(A30,Processed_data!A:A,Processed_data!G:G)</f>
        <v>SUCCESS</v>
      </c>
      <c r="F30" s="1">
        <f>COUNTIF(bank_processed_transactions[transaction_id],A30)</f>
        <v>1</v>
      </c>
      <c r="G30" s="1" t="str">
        <f t="shared" si="0"/>
        <v>found</v>
      </c>
      <c r="H30" s="1" t="str">
        <f t="shared" si="1"/>
        <v>Not Duplicate</v>
      </c>
      <c r="I30" s="1" t="str">
        <f t="shared" si="2"/>
        <v>match</v>
      </c>
      <c r="J30" s="1" t="str">
        <f t="shared" si="3"/>
        <v>match</v>
      </c>
      <c r="K30" s="1">
        <f t="shared" si="4"/>
        <v>0</v>
      </c>
      <c r="L30" s="2">
        <f>IF(F30=0,"not processed",_xlfn.MINIFS(Processed_data!H:H,Processed_data!A:A,A30))</f>
        <v>46040</v>
      </c>
      <c r="M30" s="1">
        <f>IF(F30=0,"not processed",ABS(bank_source_transactions__1[[#This Row],[transaction_date]]-Reconciliation!L30))</f>
        <v>2</v>
      </c>
      <c r="N30" s="1" t="str" cm="1">
        <f t="array" ref="N30">_xlfn.IFS(M30="not Processed", "Not Processed",M30&gt;2,"SLA Breached",M30&lt;=2,"Within SLA")</f>
        <v>Within SLA</v>
      </c>
      <c r="O30" s="1" t="str">
        <f>_xlfn.XLOOKUP(A30,Source_data!A:A,Source_data!D:D)</f>
        <v>NEFT</v>
      </c>
      <c r="P30" s="1">
        <f t="shared" si="5"/>
        <v>0</v>
      </c>
      <c r="Q30" s="1">
        <f t="shared" si="6"/>
        <v>0</v>
      </c>
      <c r="R30" s="1">
        <f t="shared" si="7"/>
        <v>0</v>
      </c>
      <c r="S30" s="1">
        <f t="shared" si="8"/>
        <v>0</v>
      </c>
      <c r="T30" s="1">
        <f t="shared" si="9"/>
        <v>0</v>
      </c>
      <c r="U30" s="1" t="str">
        <f>_xlfn.XLOOKUP(Table3[[#This Row],[Transaction ID]],Source_data!A:A,Source_data!E:E)</f>
        <v>Hyderabad</v>
      </c>
      <c r="V30" s="1">
        <f>_xlfn.IFNA(_xlfn.XLOOKUP(A30,bank_processed_transactions[transaction_id],bank_processed_transactions[processing_minutes]),"")</f>
        <v>24.7</v>
      </c>
      <c r="W30" s="31">
        <f>_xlfn.XLOOKUP(A30,Source_data!A:A,Source_data!B:B)</f>
        <v>46038</v>
      </c>
    </row>
    <row r="31" spans="1:23" x14ac:dyDescent="0.3">
      <c r="A31" s="4" t="s">
        <v>2992</v>
      </c>
      <c r="B31" s="1">
        <f>_xlfn.XLOOKUP(A31,bank_source_transactions__1[transaction_id],bank_source_transactions__1[amount_inr])</f>
        <v>774.37</v>
      </c>
      <c r="C31" s="1">
        <f>_xlfn.XLOOKUP(A31,Processed_data!A:A,Processed_data!F:F)</f>
        <v>774.37</v>
      </c>
      <c r="D31" s="1" t="str">
        <f>_xlfn.XLOOKUP(A31,bank_source_transactions__1[transaction_id],bank_source_transactions__1[transaction_status])</f>
        <v>SUCCESS</v>
      </c>
      <c r="E31" s="1" t="str">
        <f>_xlfn.XLOOKUP(A31,Processed_data!A:A,Processed_data!G:G)</f>
        <v>SUCCESS</v>
      </c>
      <c r="F31" s="1">
        <f>COUNTIF(bank_processed_transactions[transaction_id],A31)</f>
        <v>1</v>
      </c>
      <c r="G31" s="1" t="str">
        <f t="shared" si="0"/>
        <v>found</v>
      </c>
      <c r="H31" s="1" t="str">
        <f t="shared" si="1"/>
        <v>Not Duplicate</v>
      </c>
      <c r="I31" s="1" t="str">
        <f t="shared" si="2"/>
        <v>match</v>
      </c>
      <c r="J31" s="1" t="str">
        <f t="shared" si="3"/>
        <v>match</v>
      </c>
      <c r="K31" s="1">
        <f t="shared" si="4"/>
        <v>0</v>
      </c>
      <c r="L31" s="2">
        <f>IF(F31=0,"not processed",_xlfn.MINIFS(Processed_data!H:H,Processed_data!A:A,A31))</f>
        <v>46061</v>
      </c>
      <c r="M31" s="1">
        <f>IF(F31=0,"not processed",ABS(bank_source_transactions__1[[#This Row],[transaction_date]]-Reconciliation!L31))</f>
        <v>0</v>
      </c>
      <c r="N31" s="1" t="str" cm="1">
        <f t="array" ref="N31">_xlfn.IFS(M31="not Processed", "Not Processed",M31&gt;2,"SLA Breached",M31&lt;=2,"Within SLA")</f>
        <v>Within SLA</v>
      </c>
      <c r="O31" s="1" t="str">
        <f>_xlfn.XLOOKUP(A31,Source_data!A:A,Source_data!D:D)</f>
        <v>IMPS</v>
      </c>
      <c r="P31" s="1">
        <f t="shared" si="5"/>
        <v>0</v>
      </c>
      <c r="Q31" s="1">
        <f t="shared" si="6"/>
        <v>0</v>
      </c>
      <c r="R31" s="1">
        <f t="shared" si="7"/>
        <v>0</v>
      </c>
      <c r="S31" s="1">
        <f t="shared" si="8"/>
        <v>0</v>
      </c>
      <c r="T31" s="1">
        <f t="shared" si="9"/>
        <v>0</v>
      </c>
      <c r="U31" s="1" t="str">
        <f>_xlfn.XLOOKUP(Table3[[#This Row],[Transaction ID]],Source_data!A:A,Source_data!E:E)</f>
        <v>Mumbai</v>
      </c>
      <c r="V31" s="1">
        <f>_xlfn.IFNA(_xlfn.XLOOKUP(A31,bank_processed_transactions[transaction_id],bank_processed_transactions[processing_minutes]),"")</f>
        <v>27.2</v>
      </c>
      <c r="W31" s="31">
        <f>_xlfn.XLOOKUP(A31,Source_data!A:A,Source_data!B:B)</f>
        <v>46061</v>
      </c>
    </row>
    <row r="32" spans="1:23" x14ac:dyDescent="0.3">
      <c r="A32" s="3" t="s">
        <v>3353</v>
      </c>
      <c r="B32" s="1">
        <f>_xlfn.XLOOKUP(A32,bank_source_transactions__1[transaction_id],bank_source_transactions__1[amount_inr])</f>
        <v>1072.7</v>
      </c>
      <c r="C32" s="1">
        <f>_xlfn.XLOOKUP(A32,Processed_data!A:A,Processed_data!F:F)</f>
        <v>1072.7</v>
      </c>
      <c r="D32" s="1" t="str">
        <f>_xlfn.XLOOKUP(A32,bank_source_transactions__1[transaction_id],bank_source_transactions__1[transaction_status])</f>
        <v>SUCCESS</v>
      </c>
      <c r="E32" s="1" t="str">
        <f>_xlfn.XLOOKUP(A32,Processed_data!A:A,Processed_data!G:G)</f>
        <v>SUCCESS</v>
      </c>
      <c r="F32" s="1">
        <f>COUNTIF(bank_processed_transactions[transaction_id],A32)</f>
        <v>1</v>
      </c>
      <c r="G32" s="1" t="str">
        <f t="shared" si="0"/>
        <v>found</v>
      </c>
      <c r="H32" s="1" t="str">
        <f t="shared" si="1"/>
        <v>Not Duplicate</v>
      </c>
      <c r="I32" s="1" t="str">
        <f t="shared" si="2"/>
        <v>match</v>
      </c>
      <c r="J32" s="1" t="str">
        <f t="shared" si="3"/>
        <v>match</v>
      </c>
      <c r="K32" s="1">
        <f t="shared" si="4"/>
        <v>0</v>
      </c>
      <c r="L32" s="2">
        <f>IF(F32=0,"not processed",_xlfn.MINIFS(Processed_data!H:H,Processed_data!A:A,A32))</f>
        <v>46046</v>
      </c>
      <c r="M32" s="1">
        <f>IF(F32=0,"not processed",ABS(bank_source_transactions__1[[#This Row],[transaction_date]]-Reconciliation!L32))</f>
        <v>3</v>
      </c>
      <c r="N32" s="1" t="str" cm="1">
        <f t="array" ref="N32">_xlfn.IFS(M32="not Processed", "Not Processed",M32&gt;2,"SLA Breached",M32&lt;=2,"Within SLA")</f>
        <v>SLA Breached</v>
      </c>
      <c r="O32" s="1" t="str">
        <f>_xlfn.XLOOKUP(A32,Source_data!A:A,Source_data!D:D)</f>
        <v>UPI</v>
      </c>
      <c r="P32" s="1">
        <f t="shared" si="5"/>
        <v>0</v>
      </c>
      <c r="Q32" s="1">
        <f t="shared" si="6"/>
        <v>0</v>
      </c>
      <c r="R32" s="1">
        <f t="shared" si="7"/>
        <v>0</v>
      </c>
      <c r="S32" s="1">
        <f t="shared" si="8"/>
        <v>0</v>
      </c>
      <c r="T32" s="1">
        <f t="shared" si="9"/>
        <v>1</v>
      </c>
      <c r="U32" s="1" t="str">
        <f>_xlfn.XLOOKUP(Table3[[#This Row],[Transaction ID]],Source_data!A:A,Source_data!E:E)</f>
        <v>Bengaluru</v>
      </c>
      <c r="V32" s="1">
        <f>_xlfn.IFNA(_xlfn.XLOOKUP(A32,bank_processed_transactions[transaction_id],bank_processed_transactions[processing_minutes]),"")</f>
        <v>59.3</v>
      </c>
      <c r="W32" s="31">
        <f>_xlfn.XLOOKUP(A32,Source_data!A:A,Source_data!B:B)</f>
        <v>46043</v>
      </c>
    </row>
    <row r="33" spans="1:23" x14ac:dyDescent="0.3">
      <c r="A33" s="4" t="s">
        <v>3598</v>
      </c>
      <c r="B33" s="1">
        <f>_xlfn.XLOOKUP(A33,bank_source_transactions__1[transaction_id],bank_source_transactions__1[amount_inr])</f>
        <v>95278.94</v>
      </c>
      <c r="C33" s="1">
        <f>_xlfn.XLOOKUP(A33,Processed_data!A:A,Processed_data!F:F)</f>
        <v>95278.94</v>
      </c>
      <c r="D33" s="1" t="str">
        <f>_xlfn.XLOOKUP(A33,bank_source_transactions__1[transaction_id],bank_source_transactions__1[transaction_status])</f>
        <v>SUCCESS</v>
      </c>
      <c r="E33" s="1" t="str">
        <f>_xlfn.XLOOKUP(A33,Processed_data!A:A,Processed_data!G:G)</f>
        <v>SUCCESS</v>
      </c>
      <c r="F33" s="1">
        <f>COUNTIF(bank_processed_transactions[transaction_id],A33)</f>
        <v>1</v>
      </c>
      <c r="G33" s="1" t="str">
        <f t="shared" si="0"/>
        <v>found</v>
      </c>
      <c r="H33" s="1" t="str">
        <f t="shared" si="1"/>
        <v>Not Duplicate</v>
      </c>
      <c r="I33" s="1" t="str">
        <f t="shared" si="2"/>
        <v>match</v>
      </c>
      <c r="J33" s="1" t="str">
        <f t="shared" si="3"/>
        <v>match</v>
      </c>
      <c r="K33" s="1">
        <f t="shared" si="4"/>
        <v>0</v>
      </c>
      <c r="L33" s="2">
        <f>IF(F33=0,"not processed",_xlfn.MINIFS(Processed_data!H:H,Processed_data!A:A,A33))</f>
        <v>46108</v>
      </c>
      <c r="M33" s="1">
        <f>IF(F33=0,"not processed",ABS(bank_source_transactions__1[[#This Row],[transaction_date]]-Reconciliation!L33))</f>
        <v>1</v>
      </c>
      <c r="N33" s="1" t="str" cm="1">
        <f t="array" ref="N33">_xlfn.IFS(M33="not Processed", "Not Processed",M33&gt;2,"SLA Breached",M33&lt;=2,"Within SLA")</f>
        <v>Within SLA</v>
      </c>
      <c r="O33" s="1" t="str">
        <f>_xlfn.XLOOKUP(A33,Source_data!A:A,Source_data!D:D)</f>
        <v>CARD</v>
      </c>
      <c r="P33" s="1">
        <f t="shared" si="5"/>
        <v>0</v>
      </c>
      <c r="Q33" s="1">
        <f t="shared" si="6"/>
        <v>0</v>
      </c>
      <c r="R33" s="1">
        <f t="shared" si="7"/>
        <v>0</v>
      </c>
      <c r="S33" s="1">
        <f t="shared" si="8"/>
        <v>0</v>
      </c>
      <c r="T33" s="1">
        <f t="shared" si="9"/>
        <v>0</v>
      </c>
      <c r="U33" s="1" t="str">
        <f>_xlfn.XLOOKUP(Table3[[#This Row],[Transaction ID]],Source_data!A:A,Source_data!E:E)</f>
        <v>Mumbai</v>
      </c>
      <c r="V33" s="1">
        <f>_xlfn.IFNA(_xlfn.XLOOKUP(A33,bank_processed_transactions[transaction_id],bank_processed_transactions[processing_minutes]),"")</f>
        <v>15.3</v>
      </c>
      <c r="W33" s="31">
        <f>_xlfn.XLOOKUP(A33,Source_data!A:A,Source_data!B:B)</f>
        <v>46107</v>
      </c>
    </row>
    <row r="34" spans="1:23" x14ac:dyDescent="0.3">
      <c r="A34" s="3" t="s">
        <v>572</v>
      </c>
      <c r="B34" s="1">
        <f>_xlfn.XLOOKUP(A34,bank_source_transactions__1[transaction_id],bank_source_transactions__1[amount_inr])</f>
        <v>17892.21</v>
      </c>
      <c r="C34" s="1">
        <f>_xlfn.XLOOKUP(A34,Processed_data!A:A,Processed_data!F:F)</f>
        <v>17892.21</v>
      </c>
      <c r="D34" s="1" t="str">
        <f>_xlfn.XLOOKUP(A34,bank_source_transactions__1[transaction_id],bank_source_transactions__1[transaction_status])</f>
        <v>SUCCESS</v>
      </c>
      <c r="E34" s="1" t="str">
        <f>_xlfn.XLOOKUP(A34,Processed_data!A:A,Processed_data!G:G)</f>
        <v>SUCCESS</v>
      </c>
      <c r="F34" s="1">
        <f>COUNTIF(bank_processed_transactions[transaction_id],A34)</f>
        <v>1</v>
      </c>
      <c r="G34" s="1" t="str">
        <f t="shared" si="0"/>
        <v>found</v>
      </c>
      <c r="H34" s="1" t="str">
        <f t="shared" si="1"/>
        <v>Not Duplicate</v>
      </c>
      <c r="I34" s="1" t="str">
        <f t="shared" si="2"/>
        <v>match</v>
      </c>
      <c r="J34" s="1" t="str">
        <f t="shared" si="3"/>
        <v>match</v>
      </c>
      <c r="K34" s="1">
        <f t="shared" si="4"/>
        <v>0</v>
      </c>
      <c r="L34" s="2">
        <f>IF(F34=0,"not processed",_xlfn.MINIFS(Processed_data!H:H,Processed_data!A:A,A34))</f>
        <v>46076</v>
      </c>
      <c r="M34" s="1">
        <f>IF(F34=0,"not processed",ABS(bank_source_transactions__1[[#This Row],[transaction_date]]-Reconciliation!L34))</f>
        <v>2</v>
      </c>
      <c r="N34" s="1" t="str" cm="1">
        <f t="array" ref="N34">_xlfn.IFS(M34="not Processed", "Not Processed",M34&gt;2,"SLA Breached",M34&lt;=2,"Within SLA")</f>
        <v>Within SLA</v>
      </c>
      <c r="O34" s="1" t="str">
        <f>_xlfn.XLOOKUP(A34,Source_data!A:A,Source_data!D:D)</f>
        <v>UPI</v>
      </c>
      <c r="P34" s="1">
        <f t="shared" si="5"/>
        <v>0</v>
      </c>
      <c r="Q34" s="1">
        <f t="shared" si="6"/>
        <v>0</v>
      </c>
      <c r="R34" s="1">
        <f t="shared" si="7"/>
        <v>0</v>
      </c>
      <c r="S34" s="1">
        <f t="shared" si="8"/>
        <v>0</v>
      </c>
      <c r="T34" s="1">
        <f t="shared" si="9"/>
        <v>0</v>
      </c>
      <c r="U34" s="1" t="str">
        <f>_xlfn.XLOOKUP(Table3[[#This Row],[Transaction ID]],Source_data!A:A,Source_data!E:E)</f>
        <v>Mumbai</v>
      </c>
      <c r="V34" s="1">
        <f>_xlfn.IFNA(_xlfn.XLOOKUP(A34,bank_processed_transactions[transaction_id],bank_processed_transactions[processing_minutes]),"")</f>
        <v>19.3</v>
      </c>
      <c r="W34" s="31">
        <f>_xlfn.XLOOKUP(A34,Source_data!A:A,Source_data!B:B)</f>
        <v>46074</v>
      </c>
    </row>
    <row r="35" spans="1:23" x14ac:dyDescent="0.3">
      <c r="A35" s="4" t="s">
        <v>1755</v>
      </c>
      <c r="B35" s="1">
        <f>_xlfn.XLOOKUP(A35,bank_source_transactions__1[transaction_id],bank_source_transactions__1[amount_inr])</f>
        <v>3050.56</v>
      </c>
      <c r="C35" s="1">
        <f>_xlfn.XLOOKUP(A35,Processed_data!A:A,Processed_data!F:F)</f>
        <v>3050.56</v>
      </c>
      <c r="D35" s="1" t="str">
        <f>_xlfn.XLOOKUP(A35,bank_source_transactions__1[transaction_id],bank_source_transactions__1[transaction_status])</f>
        <v>SUCCESS</v>
      </c>
      <c r="E35" s="1" t="str">
        <f>_xlfn.XLOOKUP(A35,Processed_data!A:A,Processed_data!G:G)</f>
        <v>SUCCESS</v>
      </c>
      <c r="F35" s="1">
        <f>COUNTIF(bank_processed_transactions[transaction_id],A35)</f>
        <v>1</v>
      </c>
      <c r="G35" s="1" t="str">
        <f t="shared" si="0"/>
        <v>found</v>
      </c>
      <c r="H35" s="1" t="str">
        <f t="shared" si="1"/>
        <v>Not Duplicate</v>
      </c>
      <c r="I35" s="1" t="str">
        <f t="shared" si="2"/>
        <v>match</v>
      </c>
      <c r="J35" s="1" t="str">
        <f t="shared" si="3"/>
        <v>match</v>
      </c>
      <c r="K35" s="1">
        <f t="shared" si="4"/>
        <v>0</v>
      </c>
      <c r="L35" s="2">
        <f>IF(F35=0,"not processed",_xlfn.MINIFS(Processed_data!H:H,Processed_data!A:A,A35))</f>
        <v>46053</v>
      </c>
      <c r="M35" s="1">
        <f>IF(F35=0,"not processed",ABS(bank_source_transactions__1[[#This Row],[transaction_date]]-Reconciliation!L35))</f>
        <v>1</v>
      </c>
      <c r="N35" s="1" t="str" cm="1">
        <f t="array" ref="N35">_xlfn.IFS(M35="not Processed", "Not Processed",M35&gt;2,"SLA Breached",M35&lt;=2,"Within SLA")</f>
        <v>Within SLA</v>
      </c>
      <c r="O35" s="1" t="str">
        <f>_xlfn.XLOOKUP(A35,Source_data!A:A,Source_data!D:D)</f>
        <v>UPI</v>
      </c>
      <c r="P35" s="1">
        <f t="shared" si="5"/>
        <v>0</v>
      </c>
      <c r="Q35" s="1">
        <f t="shared" si="6"/>
        <v>0</v>
      </c>
      <c r="R35" s="1">
        <f t="shared" si="7"/>
        <v>0</v>
      </c>
      <c r="S35" s="1">
        <f t="shared" si="8"/>
        <v>0</v>
      </c>
      <c r="T35" s="1">
        <f t="shared" si="9"/>
        <v>0</v>
      </c>
      <c r="U35" s="1" t="str">
        <f>_xlfn.XLOOKUP(Table3[[#This Row],[Transaction ID]],Source_data!A:A,Source_data!E:E)</f>
        <v>Bengaluru</v>
      </c>
      <c r="V35" s="1">
        <f>_xlfn.IFNA(_xlfn.XLOOKUP(A35,bank_processed_transactions[transaction_id],bank_processed_transactions[processing_minutes]),"")</f>
        <v>25.3</v>
      </c>
      <c r="W35" s="31">
        <f>_xlfn.XLOOKUP(A35,Source_data!A:A,Source_data!B:B)</f>
        <v>46052</v>
      </c>
    </row>
    <row r="36" spans="1:23" x14ac:dyDescent="0.3">
      <c r="A36" s="3" t="s">
        <v>2855</v>
      </c>
      <c r="B36" s="1">
        <f>_xlfn.XLOOKUP(A36,bank_source_transactions__1[transaction_id],bank_source_transactions__1[amount_inr])</f>
        <v>4047.69</v>
      </c>
      <c r="C36" s="1">
        <f>_xlfn.XLOOKUP(A36,Processed_data!A:A,Processed_data!F:F)</f>
        <v>4047.69</v>
      </c>
      <c r="D36" s="1" t="str">
        <f>_xlfn.XLOOKUP(A36,bank_source_transactions__1[transaction_id],bank_source_transactions__1[transaction_status])</f>
        <v>SUCCESS</v>
      </c>
      <c r="E36" s="1" t="str">
        <f>_xlfn.XLOOKUP(A36,Processed_data!A:A,Processed_data!G:G)</f>
        <v>SUCCESS</v>
      </c>
      <c r="F36" s="1">
        <f>COUNTIF(bank_processed_transactions[transaction_id],A36)</f>
        <v>1</v>
      </c>
      <c r="G36" s="1" t="str">
        <f t="shared" si="0"/>
        <v>found</v>
      </c>
      <c r="H36" s="1" t="str">
        <f t="shared" si="1"/>
        <v>Not Duplicate</v>
      </c>
      <c r="I36" s="1" t="str">
        <f t="shared" si="2"/>
        <v>match</v>
      </c>
      <c r="J36" s="1" t="str">
        <f t="shared" si="3"/>
        <v>match</v>
      </c>
      <c r="K36" s="1">
        <f t="shared" si="4"/>
        <v>0</v>
      </c>
      <c r="L36" s="2">
        <f>IF(F36=0,"not processed",_xlfn.MINIFS(Processed_data!H:H,Processed_data!A:A,A36))</f>
        <v>46087</v>
      </c>
      <c r="M36" s="1">
        <f>IF(F36=0,"not processed",ABS(bank_source_transactions__1[[#This Row],[transaction_date]]-Reconciliation!L36))</f>
        <v>1</v>
      </c>
      <c r="N36" s="1" t="str" cm="1">
        <f t="array" ref="N36">_xlfn.IFS(M36="not Processed", "Not Processed",M36&gt;2,"SLA Breached",M36&lt;=2,"Within SLA")</f>
        <v>Within SLA</v>
      </c>
      <c r="O36" s="1" t="str">
        <f>_xlfn.XLOOKUP(A36,Source_data!A:A,Source_data!D:D)</f>
        <v>UPI</v>
      </c>
      <c r="P36" s="1">
        <f t="shared" si="5"/>
        <v>0</v>
      </c>
      <c r="Q36" s="1">
        <f t="shared" si="6"/>
        <v>0</v>
      </c>
      <c r="R36" s="1">
        <f t="shared" si="7"/>
        <v>0</v>
      </c>
      <c r="S36" s="1">
        <f t="shared" si="8"/>
        <v>0</v>
      </c>
      <c r="T36" s="1">
        <f t="shared" si="9"/>
        <v>0</v>
      </c>
      <c r="U36" s="1" t="str">
        <f>_xlfn.XLOOKUP(Table3[[#This Row],[Transaction ID]],Source_data!A:A,Source_data!E:E)</f>
        <v>Hyderabad</v>
      </c>
      <c r="V36" s="1">
        <f>_xlfn.IFNA(_xlfn.XLOOKUP(A36,bank_processed_transactions[transaction_id],bank_processed_transactions[processing_minutes]),"")</f>
        <v>13</v>
      </c>
      <c r="W36" s="31">
        <f>_xlfn.XLOOKUP(A36,Source_data!A:A,Source_data!B:B)</f>
        <v>46086</v>
      </c>
    </row>
    <row r="37" spans="1:23" x14ac:dyDescent="0.3">
      <c r="A37" s="4" t="s">
        <v>4776</v>
      </c>
      <c r="B37" s="1">
        <f>_xlfn.XLOOKUP(A37,bank_source_transactions__1[transaction_id],bank_source_transactions__1[amount_inr])</f>
        <v>20265.099999999999</v>
      </c>
      <c r="C37" s="1">
        <f>_xlfn.XLOOKUP(A37,Processed_data!A:A,Processed_data!F:F)</f>
        <v>20265.099999999999</v>
      </c>
      <c r="D37" s="1" t="str">
        <f>_xlfn.XLOOKUP(A37,bank_source_transactions__1[transaction_id],bank_source_transactions__1[transaction_status])</f>
        <v>SUCCESS</v>
      </c>
      <c r="E37" s="1" t="str">
        <f>_xlfn.XLOOKUP(A37,Processed_data!A:A,Processed_data!G:G)</f>
        <v>SUCCESS</v>
      </c>
      <c r="F37" s="1">
        <f>COUNTIF(bank_processed_transactions[transaction_id],A37)</f>
        <v>1</v>
      </c>
      <c r="G37" s="1" t="str">
        <f t="shared" si="0"/>
        <v>found</v>
      </c>
      <c r="H37" s="1" t="str">
        <f t="shared" si="1"/>
        <v>Not Duplicate</v>
      </c>
      <c r="I37" s="1" t="str">
        <f t="shared" si="2"/>
        <v>match</v>
      </c>
      <c r="J37" s="1" t="str">
        <f t="shared" si="3"/>
        <v>match</v>
      </c>
      <c r="K37" s="1">
        <f t="shared" si="4"/>
        <v>0</v>
      </c>
      <c r="L37" s="2">
        <f>IF(F37=0,"not processed",_xlfn.MINIFS(Processed_data!H:H,Processed_data!A:A,A37))</f>
        <v>46104</v>
      </c>
      <c r="M37" s="1">
        <f>IF(F37=0,"not processed",ABS(bank_source_transactions__1[[#This Row],[transaction_date]]-Reconciliation!L37))</f>
        <v>1</v>
      </c>
      <c r="N37" s="1" t="str" cm="1">
        <f t="array" ref="N37">_xlfn.IFS(M37="not Processed", "Not Processed",M37&gt;2,"SLA Breached",M37&lt;=2,"Within SLA")</f>
        <v>Within SLA</v>
      </c>
      <c r="O37" s="1" t="str">
        <f>_xlfn.XLOOKUP(A37,Source_data!A:A,Source_data!D:D)</f>
        <v>CARD</v>
      </c>
      <c r="P37" s="1">
        <f t="shared" si="5"/>
        <v>0</v>
      </c>
      <c r="Q37" s="1">
        <f t="shared" si="6"/>
        <v>0</v>
      </c>
      <c r="R37" s="1">
        <f t="shared" si="7"/>
        <v>0</v>
      </c>
      <c r="S37" s="1">
        <f t="shared" si="8"/>
        <v>0</v>
      </c>
      <c r="T37" s="1">
        <f t="shared" si="9"/>
        <v>0</v>
      </c>
      <c r="U37" s="1" t="str">
        <f>_xlfn.XLOOKUP(Table3[[#This Row],[Transaction ID]],Source_data!A:A,Source_data!E:E)</f>
        <v>Hyderabad</v>
      </c>
      <c r="V37" s="1">
        <f>_xlfn.IFNA(_xlfn.XLOOKUP(A37,bank_processed_transactions[transaction_id],bank_processed_transactions[processing_minutes]),"")</f>
        <v>24.1</v>
      </c>
      <c r="W37" s="31">
        <f>_xlfn.XLOOKUP(A37,Source_data!A:A,Source_data!B:B)</f>
        <v>46103</v>
      </c>
    </row>
    <row r="38" spans="1:23" x14ac:dyDescent="0.3">
      <c r="A38" s="3" t="s">
        <v>4527</v>
      </c>
      <c r="B38" s="1">
        <f>_xlfn.XLOOKUP(A38,bank_source_transactions__1[transaction_id],bank_source_transactions__1[amount_inr])</f>
        <v>1262.2</v>
      </c>
      <c r="C38" s="1">
        <f>_xlfn.XLOOKUP(A38,Processed_data!A:A,Processed_data!F:F)</f>
        <v>1262.2</v>
      </c>
      <c r="D38" s="1" t="str">
        <f>_xlfn.XLOOKUP(A38,bank_source_transactions__1[transaction_id],bank_source_transactions__1[transaction_status])</f>
        <v>SUCCESS</v>
      </c>
      <c r="E38" s="1" t="str">
        <f>_xlfn.XLOOKUP(A38,Processed_data!A:A,Processed_data!G:G)</f>
        <v>SUCCESS</v>
      </c>
      <c r="F38" s="1">
        <f>COUNTIF(bank_processed_transactions[transaction_id],A38)</f>
        <v>1</v>
      </c>
      <c r="G38" s="1" t="str">
        <f t="shared" si="0"/>
        <v>found</v>
      </c>
      <c r="H38" s="1" t="str">
        <f t="shared" si="1"/>
        <v>Not Duplicate</v>
      </c>
      <c r="I38" s="1" t="str">
        <f t="shared" si="2"/>
        <v>match</v>
      </c>
      <c r="J38" s="1" t="str">
        <f t="shared" si="3"/>
        <v>match</v>
      </c>
      <c r="K38" s="1">
        <f t="shared" si="4"/>
        <v>0</v>
      </c>
      <c r="L38" s="2">
        <f>IF(F38=0,"not processed",_xlfn.MINIFS(Processed_data!H:H,Processed_data!A:A,A38))</f>
        <v>46102</v>
      </c>
      <c r="M38" s="1">
        <f>IF(F38=0,"not processed",ABS(bank_source_transactions__1[[#This Row],[transaction_date]]-Reconciliation!L38))</f>
        <v>5</v>
      </c>
      <c r="N38" s="1" t="str" cm="1">
        <f t="array" ref="N38">_xlfn.IFS(M38="not Processed", "Not Processed",M38&gt;2,"SLA Breached",M38&lt;=2,"Within SLA")</f>
        <v>SLA Breached</v>
      </c>
      <c r="O38" s="1" t="str">
        <f>_xlfn.XLOOKUP(A38,Source_data!A:A,Source_data!D:D)</f>
        <v>UPI</v>
      </c>
      <c r="P38" s="1">
        <f t="shared" si="5"/>
        <v>0</v>
      </c>
      <c r="Q38" s="1">
        <f t="shared" si="6"/>
        <v>0</v>
      </c>
      <c r="R38" s="1">
        <f t="shared" si="7"/>
        <v>0</v>
      </c>
      <c r="S38" s="1">
        <f t="shared" si="8"/>
        <v>0</v>
      </c>
      <c r="T38" s="1">
        <f t="shared" si="9"/>
        <v>1</v>
      </c>
      <c r="U38" s="1" t="str">
        <f>_xlfn.XLOOKUP(Table3[[#This Row],[Transaction ID]],Source_data!A:A,Source_data!E:E)</f>
        <v>Bengaluru</v>
      </c>
      <c r="V38" s="1">
        <f>_xlfn.IFNA(_xlfn.XLOOKUP(A38,bank_processed_transactions[transaction_id],bank_processed_transactions[processing_minutes]),"")</f>
        <v>18.8</v>
      </c>
      <c r="W38" s="31">
        <f>_xlfn.XLOOKUP(A38,Source_data!A:A,Source_data!B:B)</f>
        <v>46097</v>
      </c>
    </row>
    <row r="39" spans="1:23" x14ac:dyDescent="0.3">
      <c r="A39" s="4" t="s">
        <v>2279</v>
      </c>
      <c r="B39" s="1">
        <f>_xlfn.XLOOKUP(A39,bank_source_transactions__1[transaction_id],bank_source_transactions__1[amount_inr])</f>
        <v>522.27</v>
      </c>
      <c r="C39" s="1">
        <f>_xlfn.XLOOKUP(A39,Processed_data!A:A,Processed_data!F:F)</f>
        <v>522.27</v>
      </c>
      <c r="D39" s="1" t="str">
        <f>_xlfn.XLOOKUP(A39,bank_source_transactions__1[transaction_id],bank_source_transactions__1[transaction_status])</f>
        <v>SUCCESS</v>
      </c>
      <c r="E39" s="1" t="str">
        <f>_xlfn.XLOOKUP(A39,Processed_data!A:A,Processed_data!G:G)</f>
        <v>SUCCESS</v>
      </c>
      <c r="F39" s="1">
        <f>COUNTIF(bank_processed_transactions[transaction_id],A39)</f>
        <v>1</v>
      </c>
      <c r="G39" s="1" t="str">
        <f t="shared" si="0"/>
        <v>found</v>
      </c>
      <c r="H39" s="1" t="str">
        <f t="shared" si="1"/>
        <v>Not Duplicate</v>
      </c>
      <c r="I39" s="1" t="str">
        <f t="shared" si="2"/>
        <v>match</v>
      </c>
      <c r="J39" s="1" t="str">
        <f t="shared" si="3"/>
        <v>match</v>
      </c>
      <c r="K39" s="1">
        <f t="shared" si="4"/>
        <v>0</v>
      </c>
      <c r="L39" s="2">
        <f>IF(F39=0,"not processed",_xlfn.MINIFS(Processed_data!H:H,Processed_data!A:A,A39))</f>
        <v>46100</v>
      </c>
      <c r="M39" s="1">
        <f>IF(F39=0,"not processed",ABS(bank_source_transactions__1[[#This Row],[transaction_date]]-Reconciliation!L39))</f>
        <v>1</v>
      </c>
      <c r="N39" s="1" t="str" cm="1">
        <f t="array" ref="N39">_xlfn.IFS(M39="not Processed", "Not Processed",M39&gt;2,"SLA Breached",M39&lt;=2,"Within SLA")</f>
        <v>Within SLA</v>
      </c>
      <c r="O39" s="1" t="str">
        <f>_xlfn.XLOOKUP(A39,Source_data!A:A,Source_data!D:D)</f>
        <v>UPI</v>
      </c>
      <c r="P39" s="1">
        <f t="shared" si="5"/>
        <v>0</v>
      </c>
      <c r="Q39" s="1">
        <f t="shared" si="6"/>
        <v>0</v>
      </c>
      <c r="R39" s="1">
        <f t="shared" si="7"/>
        <v>0</v>
      </c>
      <c r="S39" s="1">
        <f t="shared" si="8"/>
        <v>0</v>
      </c>
      <c r="T39" s="1">
        <f t="shared" si="9"/>
        <v>0</v>
      </c>
      <c r="U39" s="1" t="str">
        <f>_xlfn.XLOOKUP(Table3[[#This Row],[Transaction ID]],Source_data!A:A,Source_data!E:E)</f>
        <v>Hyderabad</v>
      </c>
      <c r="V39" s="1">
        <f>_xlfn.IFNA(_xlfn.XLOOKUP(A39,bank_processed_transactions[transaction_id],bank_processed_transactions[processing_minutes]),"")</f>
        <v>9.1</v>
      </c>
      <c r="W39" s="31">
        <f>_xlfn.XLOOKUP(A39,Source_data!A:A,Source_data!B:B)</f>
        <v>46099</v>
      </c>
    </row>
    <row r="40" spans="1:23" x14ac:dyDescent="0.3">
      <c r="A40" s="3" t="s">
        <v>1672</v>
      </c>
      <c r="B40" s="1">
        <f>_xlfn.XLOOKUP(A40,bank_source_transactions__1[transaction_id],bank_source_transactions__1[amount_inr])</f>
        <v>1260.8900000000001</v>
      </c>
      <c r="C40" s="1">
        <f>_xlfn.XLOOKUP(A40,Processed_data!A:A,Processed_data!F:F)</f>
        <v>1260.8900000000001</v>
      </c>
      <c r="D40" s="1" t="str">
        <f>_xlfn.XLOOKUP(A40,bank_source_transactions__1[transaction_id],bank_source_transactions__1[transaction_status])</f>
        <v>FAILED</v>
      </c>
      <c r="E40" s="1" t="str">
        <f>_xlfn.XLOOKUP(A40,Processed_data!A:A,Processed_data!G:G)</f>
        <v>FAILED</v>
      </c>
      <c r="F40" s="1">
        <f>COUNTIF(bank_processed_transactions[transaction_id],A40)</f>
        <v>1</v>
      </c>
      <c r="G40" s="1" t="str">
        <f t="shared" si="0"/>
        <v>found</v>
      </c>
      <c r="H40" s="1" t="str">
        <f t="shared" si="1"/>
        <v>Not Duplicate</v>
      </c>
      <c r="I40" s="1" t="str">
        <f t="shared" si="2"/>
        <v>match</v>
      </c>
      <c r="J40" s="1" t="str">
        <f t="shared" si="3"/>
        <v>match</v>
      </c>
      <c r="K40" s="1">
        <f t="shared" si="4"/>
        <v>0</v>
      </c>
      <c r="L40" s="2">
        <f>IF(F40=0,"not processed",_xlfn.MINIFS(Processed_data!H:H,Processed_data!A:A,A40))</f>
        <v>46074</v>
      </c>
      <c r="M40" s="1">
        <f>IF(F40=0,"not processed",ABS(bank_source_transactions__1[[#This Row],[transaction_date]]-Reconciliation!L40))</f>
        <v>2</v>
      </c>
      <c r="N40" s="1" t="str" cm="1">
        <f t="array" ref="N40">_xlfn.IFS(M40="not Processed", "Not Processed",M40&gt;2,"SLA Breached",M40&lt;=2,"Within SLA")</f>
        <v>Within SLA</v>
      </c>
      <c r="O40" s="1" t="str">
        <f>_xlfn.XLOOKUP(A40,Source_data!A:A,Source_data!D:D)</f>
        <v>UPI</v>
      </c>
      <c r="P40" s="1">
        <f t="shared" si="5"/>
        <v>0</v>
      </c>
      <c r="Q40" s="1">
        <f t="shared" si="6"/>
        <v>0</v>
      </c>
      <c r="R40" s="1">
        <f t="shared" si="7"/>
        <v>0</v>
      </c>
      <c r="S40" s="1">
        <f t="shared" si="8"/>
        <v>0</v>
      </c>
      <c r="T40" s="1">
        <f t="shared" si="9"/>
        <v>0</v>
      </c>
      <c r="U40" s="1" t="str">
        <f>_xlfn.XLOOKUP(Table3[[#This Row],[Transaction ID]],Source_data!A:A,Source_data!E:E)</f>
        <v>Pune</v>
      </c>
      <c r="V40" s="1">
        <f>_xlfn.IFNA(_xlfn.XLOOKUP(A40,bank_processed_transactions[transaction_id],bank_processed_transactions[processing_minutes]),"")</f>
        <v>20.5</v>
      </c>
      <c r="W40" s="31">
        <f>_xlfn.XLOOKUP(A40,Source_data!A:A,Source_data!B:B)</f>
        <v>46072</v>
      </c>
    </row>
    <row r="41" spans="1:23" x14ac:dyDescent="0.3">
      <c r="A41" s="4" t="s">
        <v>4862</v>
      </c>
      <c r="B41" s="1">
        <f>_xlfn.XLOOKUP(A41,bank_source_transactions__1[transaction_id],bank_source_transactions__1[amount_inr])</f>
        <v>9813.73</v>
      </c>
      <c r="C41" s="1">
        <f>_xlfn.XLOOKUP(A41,Processed_data!A:A,Processed_data!F:F)</f>
        <v>9813.73</v>
      </c>
      <c r="D41" s="1" t="str">
        <f>_xlfn.XLOOKUP(A41,bank_source_transactions__1[transaction_id],bank_source_transactions__1[transaction_status])</f>
        <v>SUCCESS</v>
      </c>
      <c r="E41" s="1" t="str">
        <f>_xlfn.XLOOKUP(A41,Processed_data!A:A,Processed_data!G:G)</f>
        <v>SUCCESS</v>
      </c>
      <c r="F41" s="1">
        <f>COUNTIF(bank_processed_transactions[transaction_id],A41)</f>
        <v>1</v>
      </c>
      <c r="G41" s="1" t="str">
        <f t="shared" si="0"/>
        <v>found</v>
      </c>
      <c r="H41" s="1" t="str">
        <f t="shared" si="1"/>
        <v>Not Duplicate</v>
      </c>
      <c r="I41" s="1" t="str">
        <f t="shared" si="2"/>
        <v>match</v>
      </c>
      <c r="J41" s="1" t="str">
        <f t="shared" si="3"/>
        <v>match</v>
      </c>
      <c r="K41" s="1">
        <f t="shared" si="4"/>
        <v>0</v>
      </c>
      <c r="L41" s="2">
        <f>IF(F41=0,"not processed",_xlfn.MINIFS(Processed_data!H:H,Processed_data!A:A,A41))</f>
        <v>46083</v>
      </c>
      <c r="M41" s="1">
        <f>IF(F41=0,"not processed",ABS(bank_source_transactions__1[[#This Row],[transaction_date]]-Reconciliation!L41))</f>
        <v>1</v>
      </c>
      <c r="N41" s="1" t="str" cm="1">
        <f t="array" ref="N41">_xlfn.IFS(M41="not Processed", "Not Processed",M41&gt;2,"SLA Breached",M41&lt;=2,"Within SLA")</f>
        <v>Within SLA</v>
      </c>
      <c r="O41" s="1" t="str">
        <f>_xlfn.XLOOKUP(A41,Source_data!A:A,Source_data!D:D)</f>
        <v>UPI</v>
      </c>
      <c r="P41" s="1">
        <f t="shared" si="5"/>
        <v>0</v>
      </c>
      <c r="Q41" s="1">
        <f t="shared" si="6"/>
        <v>0</v>
      </c>
      <c r="R41" s="1">
        <f t="shared" si="7"/>
        <v>0</v>
      </c>
      <c r="S41" s="1">
        <f t="shared" si="8"/>
        <v>0</v>
      </c>
      <c r="T41" s="1">
        <f t="shared" si="9"/>
        <v>0</v>
      </c>
      <c r="U41" s="1" t="str">
        <f>_xlfn.XLOOKUP(Table3[[#This Row],[Transaction ID]],Source_data!A:A,Source_data!E:E)</f>
        <v>Hyderabad</v>
      </c>
      <c r="V41" s="1">
        <f>_xlfn.IFNA(_xlfn.XLOOKUP(A41,bank_processed_transactions[transaction_id],bank_processed_transactions[processing_minutes]),"")</f>
        <v>40</v>
      </c>
      <c r="W41" s="31">
        <f>_xlfn.XLOOKUP(A41,Source_data!A:A,Source_data!B:B)</f>
        <v>46082</v>
      </c>
    </row>
    <row r="42" spans="1:23" x14ac:dyDescent="0.3">
      <c r="A42" s="3" t="s">
        <v>4269</v>
      </c>
      <c r="B42" s="1">
        <f>_xlfn.XLOOKUP(A42,bank_source_transactions__1[transaction_id],bank_source_transactions__1[amount_inr])</f>
        <v>578.21</v>
      </c>
      <c r="C42" s="1">
        <f>_xlfn.XLOOKUP(A42,Processed_data!A:A,Processed_data!F:F)</f>
        <v>578.21</v>
      </c>
      <c r="D42" s="1" t="str">
        <f>_xlfn.XLOOKUP(A42,bank_source_transactions__1[transaction_id],bank_source_transactions__1[transaction_status])</f>
        <v>SUCCESS</v>
      </c>
      <c r="E42" s="1" t="str">
        <f>_xlfn.XLOOKUP(A42,Processed_data!A:A,Processed_data!G:G)</f>
        <v>SUCCESS</v>
      </c>
      <c r="F42" s="1">
        <f>COUNTIF(bank_processed_transactions[transaction_id],A42)</f>
        <v>1</v>
      </c>
      <c r="G42" s="1" t="str">
        <f t="shared" si="0"/>
        <v>found</v>
      </c>
      <c r="H42" s="1" t="str">
        <f t="shared" si="1"/>
        <v>Not Duplicate</v>
      </c>
      <c r="I42" s="1" t="str">
        <f t="shared" si="2"/>
        <v>match</v>
      </c>
      <c r="J42" s="1" t="str">
        <f t="shared" si="3"/>
        <v>match</v>
      </c>
      <c r="K42" s="1">
        <f t="shared" si="4"/>
        <v>0</v>
      </c>
      <c r="L42" s="2">
        <f>IF(F42=0,"not processed",_xlfn.MINIFS(Processed_data!H:H,Processed_data!A:A,A42))</f>
        <v>46091</v>
      </c>
      <c r="M42" s="1">
        <f>IF(F42=0,"not processed",ABS(bank_source_transactions__1[[#This Row],[transaction_date]]-Reconciliation!L42))</f>
        <v>3</v>
      </c>
      <c r="N42" s="1" t="str" cm="1">
        <f t="array" ref="N42">_xlfn.IFS(M42="not Processed", "Not Processed",M42&gt;2,"SLA Breached",M42&lt;=2,"Within SLA")</f>
        <v>SLA Breached</v>
      </c>
      <c r="O42" s="1" t="str">
        <f>_xlfn.XLOOKUP(A42,Source_data!A:A,Source_data!D:D)</f>
        <v>UPI</v>
      </c>
      <c r="P42" s="1">
        <f t="shared" si="5"/>
        <v>0</v>
      </c>
      <c r="Q42" s="1">
        <f t="shared" si="6"/>
        <v>0</v>
      </c>
      <c r="R42" s="1">
        <f t="shared" si="7"/>
        <v>0</v>
      </c>
      <c r="S42" s="1">
        <f t="shared" si="8"/>
        <v>0</v>
      </c>
      <c r="T42" s="1">
        <f t="shared" si="9"/>
        <v>1</v>
      </c>
      <c r="U42" s="1" t="str">
        <f>_xlfn.XLOOKUP(Table3[[#This Row],[Transaction ID]],Source_data!A:A,Source_data!E:E)</f>
        <v>Hyderabad</v>
      </c>
      <c r="V42" s="1">
        <f>_xlfn.IFNA(_xlfn.XLOOKUP(A42,bank_processed_transactions[transaction_id],bank_processed_transactions[processing_minutes]),"")</f>
        <v>16.5</v>
      </c>
      <c r="W42" s="31">
        <f>_xlfn.XLOOKUP(A42,Source_data!A:A,Source_data!B:B)</f>
        <v>46088</v>
      </c>
    </row>
    <row r="43" spans="1:23" x14ac:dyDescent="0.3">
      <c r="A43" s="4" t="s">
        <v>394</v>
      </c>
      <c r="B43" s="1">
        <f>_xlfn.XLOOKUP(A43,bank_source_transactions__1[transaction_id],bank_source_transactions__1[amount_inr])</f>
        <v>47272.45</v>
      </c>
      <c r="C43" s="1">
        <f>_xlfn.XLOOKUP(A43,Processed_data!A:A,Processed_data!F:F)</f>
        <v>47272.45</v>
      </c>
      <c r="D43" s="1" t="str">
        <f>_xlfn.XLOOKUP(A43,bank_source_transactions__1[transaction_id],bank_source_transactions__1[transaction_status])</f>
        <v>SUCCESS</v>
      </c>
      <c r="E43" s="1" t="str">
        <f>_xlfn.XLOOKUP(A43,Processed_data!A:A,Processed_data!G:G)</f>
        <v>SUCCESS</v>
      </c>
      <c r="F43" s="1">
        <f>COUNTIF(bank_processed_transactions[transaction_id],A43)</f>
        <v>1</v>
      </c>
      <c r="G43" s="1" t="str">
        <f t="shared" si="0"/>
        <v>found</v>
      </c>
      <c r="H43" s="1" t="str">
        <f t="shared" si="1"/>
        <v>Not Duplicate</v>
      </c>
      <c r="I43" s="1" t="str">
        <f t="shared" si="2"/>
        <v>match</v>
      </c>
      <c r="J43" s="1" t="str">
        <f t="shared" si="3"/>
        <v>match</v>
      </c>
      <c r="K43" s="1">
        <f t="shared" si="4"/>
        <v>0</v>
      </c>
      <c r="L43" s="2">
        <f>IF(F43=0,"not processed",_xlfn.MINIFS(Processed_data!H:H,Processed_data!A:A,A43))</f>
        <v>46041</v>
      </c>
      <c r="M43" s="1">
        <f>IF(F43=0,"not processed",ABS(bank_source_transactions__1[[#This Row],[transaction_date]]-Reconciliation!L43))</f>
        <v>0</v>
      </c>
      <c r="N43" s="1" t="str" cm="1">
        <f t="array" ref="N43">_xlfn.IFS(M43="not Processed", "Not Processed",M43&gt;2,"SLA Breached",M43&lt;=2,"Within SLA")</f>
        <v>Within SLA</v>
      </c>
      <c r="O43" s="1" t="str">
        <f>_xlfn.XLOOKUP(A43,Source_data!A:A,Source_data!D:D)</f>
        <v>CARD</v>
      </c>
      <c r="P43" s="1">
        <f t="shared" si="5"/>
        <v>0</v>
      </c>
      <c r="Q43" s="1">
        <f t="shared" si="6"/>
        <v>0</v>
      </c>
      <c r="R43" s="1">
        <f t="shared" si="7"/>
        <v>0</v>
      </c>
      <c r="S43" s="1">
        <f t="shared" si="8"/>
        <v>0</v>
      </c>
      <c r="T43" s="1">
        <f t="shared" si="9"/>
        <v>0</v>
      </c>
      <c r="U43" s="1" t="str">
        <f>_xlfn.XLOOKUP(Table3[[#This Row],[Transaction ID]],Source_data!A:A,Source_data!E:E)</f>
        <v>Pune</v>
      </c>
      <c r="V43" s="1">
        <f>_xlfn.IFNA(_xlfn.XLOOKUP(A43,bank_processed_transactions[transaction_id],bank_processed_transactions[processing_minutes]),"")</f>
        <v>75.7</v>
      </c>
      <c r="W43" s="31">
        <f>_xlfn.XLOOKUP(A43,Source_data!A:A,Source_data!B:B)</f>
        <v>46041</v>
      </c>
    </row>
    <row r="44" spans="1:23" x14ac:dyDescent="0.3">
      <c r="A44" s="3" t="s">
        <v>1317</v>
      </c>
      <c r="B44" s="1">
        <f>_xlfn.XLOOKUP(A44,bank_source_transactions__1[transaction_id],bank_source_transactions__1[amount_inr])</f>
        <v>4784.5600000000004</v>
      </c>
      <c r="C44" s="1">
        <f>_xlfn.XLOOKUP(A44,Processed_data!A:A,Processed_data!F:F)</f>
        <v>4784.5600000000004</v>
      </c>
      <c r="D44" s="1" t="str">
        <f>_xlfn.XLOOKUP(A44,bank_source_transactions__1[transaction_id],bank_source_transactions__1[transaction_status])</f>
        <v>SUCCESS</v>
      </c>
      <c r="E44" s="1" t="str">
        <f>_xlfn.XLOOKUP(A44,Processed_data!A:A,Processed_data!G:G)</f>
        <v>SUCCESS</v>
      </c>
      <c r="F44" s="1">
        <f>COUNTIF(bank_processed_transactions[transaction_id],A44)</f>
        <v>1</v>
      </c>
      <c r="G44" s="1" t="str">
        <f t="shared" si="0"/>
        <v>found</v>
      </c>
      <c r="H44" s="1" t="str">
        <f t="shared" si="1"/>
        <v>Not Duplicate</v>
      </c>
      <c r="I44" s="1" t="str">
        <f t="shared" si="2"/>
        <v>match</v>
      </c>
      <c r="J44" s="1" t="str">
        <f t="shared" si="3"/>
        <v>match</v>
      </c>
      <c r="K44" s="1">
        <f t="shared" si="4"/>
        <v>0</v>
      </c>
      <c r="L44" s="2">
        <f>IF(F44=0,"not processed",_xlfn.MINIFS(Processed_data!H:H,Processed_data!A:A,A44))</f>
        <v>46059</v>
      </c>
      <c r="M44" s="1">
        <f>IF(F44=0,"not processed",ABS(bank_source_transactions__1[[#This Row],[transaction_date]]-Reconciliation!L44))</f>
        <v>5</v>
      </c>
      <c r="N44" s="1" t="str" cm="1">
        <f t="array" ref="N44">_xlfn.IFS(M44="not Processed", "Not Processed",M44&gt;2,"SLA Breached",M44&lt;=2,"Within SLA")</f>
        <v>SLA Breached</v>
      </c>
      <c r="O44" s="1" t="str">
        <f>_xlfn.XLOOKUP(A44,Source_data!A:A,Source_data!D:D)</f>
        <v>UPI</v>
      </c>
      <c r="P44" s="1">
        <f t="shared" si="5"/>
        <v>0</v>
      </c>
      <c r="Q44" s="1">
        <f t="shared" si="6"/>
        <v>0</v>
      </c>
      <c r="R44" s="1">
        <f t="shared" si="7"/>
        <v>0</v>
      </c>
      <c r="S44" s="1">
        <f t="shared" si="8"/>
        <v>0</v>
      </c>
      <c r="T44" s="1">
        <f t="shared" si="9"/>
        <v>1</v>
      </c>
      <c r="U44" s="1" t="str">
        <f>_xlfn.XLOOKUP(Table3[[#This Row],[Transaction ID]],Source_data!A:A,Source_data!E:E)</f>
        <v>Hyderabad</v>
      </c>
      <c r="V44" s="1">
        <f>_xlfn.IFNA(_xlfn.XLOOKUP(A44,bank_processed_transactions[transaction_id],bank_processed_transactions[processing_minutes]),"")</f>
        <v>34.799999999999997</v>
      </c>
      <c r="W44" s="31">
        <f>_xlfn.XLOOKUP(A44,Source_data!A:A,Source_data!B:B)</f>
        <v>46054</v>
      </c>
    </row>
    <row r="45" spans="1:23" x14ac:dyDescent="0.3">
      <c r="A45" s="4" t="s">
        <v>4610</v>
      </c>
      <c r="B45" s="1">
        <f>_xlfn.XLOOKUP(A45,bank_source_transactions__1[transaction_id],bank_source_transactions__1[amount_inr])</f>
        <v>18501.599999999999</v>
      </c>
      <c r="C45" s="1">
        <f>_xlfn.XLOOKUP(A45,Processed_data!A:A,Processed_data!F:F)</f>
        <v>18501.599999999999</v>
      </c>
      <c r="D45" s="1" t="str">
        <f>_xlfn.XLOOKUP(A45,bank_source_transactions__1[transaction_id],bank_source_transactions__1[transaction_status])</f>
        <v>SUCCESS</v>
      </c>
      <c r="E45" s="1" t="str">
        <f>_xlfn.XLOOKUP(A45,Processed_data!A:A,Processed_data!G:G)</f>
        <v>SUCCESS</v>
      </c>
      <c r="F45" s="1">
        <f>COUNTIF(bank_processed_transactions[transaction_id],A45)</f>
        <v>1</v>
      </c>
      <c r="G45" s="1" t="str">
        <f t="shared" si="0"/>
        <v>found</v>
      </c>
      <c r="H45" s="1" t="str">
        <f t="shared" si="1"/>
        <v>Not Duplicate</v>
      </c>
      <c r="I45" s="1" t="str">
        <f t="shared" si="2"/>
        <v>match</v>
      </c>
      <c r="J45" s="1" t="str">
        <f t="shared" si="3"/>
        <v>match</v>
      </c>
      <c r="K45" s="1">
        <f t="shared" si="4"/>
        <v>0</v>
      </c>
      <c r="L45" s="2">
        <f>IF(F45=0,"not processed",_xlfn.MINIFS(Processed_data!H:H,Processed_data!A:A,A45))</f>
        <v>46113</v>
      </c>
      <c r="M45" s="1">
        <f>IF(F45=0,"not processed",ABS(bank_source_transactions__1[[#This Row],[transaction_date]]-Reconciliation!L45))</f>
        <v>3</v>
      </c>
      <c r="N45" s="1" t="str" cm="1">
        <f t="array" ref="N45">_xlfn.IFS(M45="not Processed", "Not Processed",M45&gt;2,"SLA Breached",M45&lt;=2,"Within SLA")</f>
        <v>SLA Breached</v>
      </c>
      <c r="O45" s="1" t="str">
        <f>_xlfn.XLOOKUP(A45,Source_data!A:A,Source_data!D:D)</f>
        <v>NEFT</v>
      </c>
      <c r="P45" s="1">
        <f t="shared" si="5"/>
        <v>0</v>
      </c>
      <c r="Q45" s="1">
        <f t="shared" si="6"/>
        <v>0</v>
      </c>
      <c r="R45" s="1">
        <f t="shared" si="7"/>
        <v>0</v>
      </c>
      <c r="S45" s="1">
        <f t="shared" si="8"/>
        <v>0</v>
      </c>
      <c r="T45" s="1">
        <f t="shared" si="9"/>
        <v>1</v>
      </c>
      <c r="U45" s="1" t="str">
        <f>_xlfn.XLOOKUP(Table3[[#This Row],[Transaction ID]],Source_data!A:A,Source_data!E:E)</f>
        <v>Hyderabad</v>
      </c>
      <c r="V45" s="1">
        <f>_xlfn.IFNA(_xlfn.XLOOKUP(A45,bank_processed_transactions[transaction_id],bank_processed_transactions[processing_minutes]),"")</f>
        <v>40.9</v>
      </c>
      <c r="W45" s="31">
        <f>_xlfn.XLOOKUP(A45,Source_data!A:A,Source_data!B:B)</f>
        <v>46110</v>
      </c>
    </row>
    <row r="46" spans="1:23" x14ac:dyDescent="0.3">
      <c r="A46" s="3" t="s">
        <v>4575</v>
      </c>
      <c r="B46" s="1">
        <f>_xlfn.XLOOKUP(A46,bank_source_transactions__1[transaction_id],bank_source_transactions__1[amount_inr])</f>
        <v>2977.11</v>
      </c>
      <c r="C46" s="1">
        <f>_xlfn.XLOOKUP(A46,Processed_data!A:A,Processed_data!F:F)</f>
        <v>2977.11</v>
      </c>
      <c r="D46" s="1" t="str">
        <f>_xlfn.XLOOKUP(A46,bank_source_transactions__1[transaction_id],bank_source_transactions__1[transaction_status])</f>
        <v>SUCCESS</v>
      </c>
      <c r="E46" s="1" t="str">
        <f>_xlfn.XLOOKUP(A46,Processed_data!A:A,Processed_data!G:G)</f>
        <v>SUCCESS</v>
      </c>
      <c r="F46" s="1">
        <f>COUNTIF(bank_processed_transactions[transaction_id],A46)</f>
        <v>1</v>
      </c>
      <c r="G46" s="1" t="str">
        <f t="shared" si="0"/>
        <v>found</v>
      </c>
      <c r="H46" s="1" t="str">
        <f t="shared" si="1"/>
        <v>Not Duplicate</v>
      </c>
      <c r="I46" s="1" t="str">
        <f t="shared" si="2"/>
        <v>match</v>
      </c>
      <c r="J46" s="1" t="str">
        <f t="shared" si="3"/>
        <v>match</v>
      </c>
      <c r="K46" s="1">
        <f t="shared" si="4"/>
        <v>0</v>
      </c>
      <c r="L46" s="2">
        <f>IF(F46=0,"not processed",_xlfn.MINIFS(Processed_data!H:H,Processed_data!A:A,A46))</f>
        <v>46075</v>
      </c>
      <c r="M46" s="1">
        <f>IF(F46=0,"not processed",ABS(bank_source_transactions__1[[#This Row],[transaction_date]]-Reconciliation!L46))</f>
        <v>1</v>
      </c>
      <c r="N46" s="1" t="str" cm="1">
        <f t="array" ref="N46">_xlfn.IFS(M46="not Processed", "Not Processed",M46&gt;2,"SLA Breached",M46&lt;=2,"Within SLA")</f>
        <v>Within SLA</v>
      </c>
      <c r="O46" s="1" t="str">
        <f>_xlfn.XLOOKUP(A46,Source_data!A:A,Source_data!D:D)</f>
        <v>UPI</v>
      </c>
      <c r="P46" s="1">
        <f t="shared" si="5"/>
        <v>0</v>
      </c>
      <c r="Q46" s="1">
        <f t="shared" si="6"/>
        <v>0</v>
      </c>
      <c r="R46" s="1">
        <f t="shared" si="7"/>
        <v>0</v>
      </c>
      <c r="S46" s="1">
        <f t="shared" si="8"/>
        <v>0</v>
      </c>
      <c r="T46" s="1">
        <f t="shared" si="9"/>
        <v>0</v>
      </c>
      <c r="U46" s="1" t="str">
        <f>_xlfn.XLOOKUP(Table3[[#This Row],[Transaction ID]],Source_data!A:A,Source_data!E:E)</f>
        <v>Hyderabad</v>
      </c>
      <c r="V46" s="1">
        <f>_xlfn.IFNA(_xlfn.XLOOKUP(A46,bank_processed_transactions[transaction_id],bank_processed_transactions[processing_minutes]),"")</f>
        <v>60</v>
      </c>
      <c r="W46" s="31">
        <f>_xlfn.XLOOKUP(A46,Source_data!A:A,Source_data!B:B)</f>
        <v>46074</v>
      </c>
    </row>
    <row r="47" spans="1:23" x14ac:dyDescent="0.3">
      <c r="A47" s="4" t="s">
        <v>3985</v>
      </c>
      <c r="B47" s="1">
        <f>_xlfn.XLOOKUP(A47,bank_source_transactions__1[transaction_id],bank_source_transactions__1[amount_inr])</f>
        <v>22054.39</v>
      </c>
      <c r="C47" s="1">
        <f>_xlfn.XLOOKUP(A47,Processed_data!A:A,Processed_data!F:F)</f>
        <v>22054.39</v>
      </c>
      <c r="D47" s="1" t="str">
        <f>_xlfn.XLOOKUP(A47,bank_source_transactions__1[transaction_id],bank_source_transactions__1[transaction_status])</f>
        <v>SUCCESS</v>
      </c>
      <c r="E47" s="1" t="str">
        <f>_xlfn.XLOOKUP(A47,Processed_data!A:A,Processed_data!G:G)</f>
        <v>SUCCESS</v>
      </c>
      <c r="F47" s="1">
        <f>COUNTIF(bank_processed_transactions[transaction_id],A47)</f>
        <v>1</v>
      </c>
      <c r="G47" s="1" t="str">
        <f t="shared" si="0"/>
        <v>found</v>
      </c>
      <c r="H47" s="1" t="str">
        <f t="shared" si="1"/>
        <v>Not Duplicate</v>
      </c>
      <c r="I47" s="1" t="str">
        <f t="shared" si="2"/>
        <v>match</v>
      </c>
      <c r="J47" s="1" t="str">
        <f t="shared" si="3"/>
        <v>match</v>
      </c>
      <c r="K47" s="1">
        <f t="shared" si="4"/>
        <v>0</v>
      </c>
      <c r="L47" s="2">
        <f>IF(F47=0,"not processed",_xlfn.MINIFS(Processed_data!H:H,Processed_data!A:A,A47))</f>
        <v>46035</v>
      </c>
      <c r="M47" s="1">
        <f>IF(F47=0,"not processed",ABS(bank_source_transactions__1[[#This Row],[transaction_date]]-Reconciliation!L47))</f>
        <v>2</v>
      </c>
      <c r="N47" s="1" t="str" cm="1">
        <f t="array" ref="N47">_xlfn.IFS(M47="not Processed", "Not Processed",M47&gt;2,"SLA Breached",M47&lt;=2,"Within SLA")</f>
        <v>Within SLA</v>
      </c>
      <c r="O47" s="1" t="str">
        <f>_xlfn.XLOOKUP(A47,Source_data!A:A,Source_data!D:D)</f>
        <v>NEFT</v>
      </c>
      <c r="P47" s="1">
        <f t="shared" si="5"/>
        <v>0</v>
      </c>
      <c r="Q47" s="1">
        <f t="shared" si="6"/>
        <v>0</v>
      </c>
      <c r="R47" s="1">
        <f t="shared" si="7"/>
        <v>0</v>
      </c>
      <c r="S47" s="1">
        <f t="shared" si="8"/>
        <v>0</v>
      </c>
      <c r="T47" s="1">
        <f t="shared" si="9"/>
        <v>0</v>
      </c>
      <c r="U47" s="1" t="str">
        <f>_xlfn.XLOOKUP(Table3[[#This Row],[Transaction ID]],Source_data!A:A,Source_data!E:E)</f>
        <v>Mumbai</v>
      </c>
      <c r="V47" s="1">
        <f>_xlfn.IFNA(_xlfn.XLOOKUP(A47,bank_processed_transactions[transaction_id],bank_processed_transactions[processing_minutes]),"")</f>
        <v>52.7</v>
      </c>
      <c r="W47" s="31">
        <f>_xlfn.XLOOKUP(A47,Source_data!A:A,Source_data!B:B)</f>
        <v>46033</v>
      </c>
    </row>
    <row r="48" spans="1:23" x14ac:dyDescent="0.3">
      <c r="A48" s="3" t="s">
        <v>3703</v>
      </c>
      <c r="B48" s="1">
        <f>_xlfn.XLOOKUP(A48,bank_source_transactions__1[transaction_id],bank_source_transactions__1[amount_inr])</f>
        <v>10417.67</v>
      </c>
      <c r="C48" s="1">
        <f>_xlfn.XLOOKUP(A48,Processed_data!A:A,Processed_data!F:F)</f>
        <v>10417.67</v>
      </c>
      <c r="D48" s="1" t="str">
        <f>_xlfn.XLOOKUP(A48,bank_source_transactions__1[transaction_id],bank_source_transactions__1[transaction_status])</f>
        <v>SUCCESS</v>
      </c>
      <c r="E48" s="1" t="str">
        <f>_xlfn.XLOOKUP(A48,Processed_data!A:A,Processed_data!G:G)</f>
        <v>SUCCESS</v>
      </c>
      <c r="F48" s="1">
        <f>COUNTIF(bank_processed_transactions[transaction_id],A48)</f>
        <v>1</v>
      </c>
      <c r="G48" s="1" t="str">
        <f t="shared" si="0"/>
        <v>found</v>
      </c>
      <c r="H48" s="1" t="str">
        <f t="shared" si="1"/>
        <v>Not Duplicate</v>
      </c>
      <c r="I48" s="1" t="str">
        <f t="shared" si="2"/>
        <v>match</v>
      </c>
      <c r="J48" s="1" t="str">
        <f t="shared" si="3"/>
        <v>match</v>
      </c>
      <c r="K48" s="1">
        <f t="shared" si="4"/>
        <v>0</v>
      </c>
      <c r="L48" s="2">
        <f>IF(F48=0,"not processed",_xlfn.MINIFS(Processed_data!H:H,Processed_data!A:A,A48))</f>
        <v>46085</v>
      </c>
      <c r="M48" s="1">
        <f>IF(F48=0,"not processed",ABS(bank_source_transactions__1[[#This Row],[transaction_date]]-Reconciliation!L48))</f>
        <v>3</v>
      </c>
      <c r="N48" s="1" t="str" cm="1">
        <f t="array" ref="N48">_xlfn.IFS(M48="not Processed", "Not Processed",M48&gt;2,"SLA Breached",M48&lt;=2,"Within SLA")</f>
        <v>SLA Breached</v>
      </c>
      <c r="O48" s="1" t="str">
        <f>_xlfn.XLOOKUP(A48,Source_data!A:A,Source_data!D:D)</f>
        <v>IMPS</v>
      </c>
      <c r="P48" s="1">
        <f t="shared" si="5"/>
        <v>0</v>
      </c>
      <c r="Q48" s="1">
        <f t="shared" si="6"/>
        <v>0</v>
      </c>
      <c r="R48" s="1">
        <f t="shared" si="7"/>
        <v>0</v>
      </c>
      <c r="S48" s="1">
        <f t="shared" si="8"/>
        <v>0</v>
      </c>
      <c r="T48" s="1">
        <f t="shared" si="9"/>
        <v>1</v>
      </c>
      <c r="U48" s="1" t="str">
        <f>_xlfn.XLOOKUP(Table3[[#This Row],[Transaction ID]],Source_data!A:A,Source_data!E:E)</f>
        <v>Mumbai</v>
      </c>
      <c r="V48" s="1">
        <f>_xlfn.IFNA(_xlfn.XLOOKUP(A48,bank_processed_transactions[transaction_id],bank_processed_transactions[processing_minutes]),"")</f>
        <v>47.6</v>
      </c>
      <c r="W48" s="31">
        <f>_xlfn.XLOOKUP(A48,Source_data!A:A,Source_data!B:B)</f>
        <v>46082</v>
      </c>
    </row>
    <row r="49" spans="1:23" x14ac:dyDescent="0.3">
      <c r="A49" s="4" t="s">
        <v>2949</v>
      </c>
      <c r="B49" s="1">
        <f>_xlfn.XLOOKUP(A49,bank_source_transactions__1[transaction_id],bank_source_transactions__1[amount_inr])</f>
        <v>7409.19</v>
      </c>
      <c r="C49" s="1">
        <f>_xlfn.XLOOKUP(A49,Processed_data!A:A,Processed_data!F:F)</f>
        <v>7409.19</v>
      </c>
      <c r="D49" s="1" t="str">
        <f>_xlfn.XLOOKUP(A49,bank_source_transactions__1[transaction_id],bank_source_transactions__1[transaction_status])</f>
        <v>SUCCESS</v>
      </c>
      <c r="E49" s="1" t="str">
        <f>_xlfn.XLOOKUP(A49,Processed_data!A:A,Processed_data!G:G)</f>
        <v>SUCCESS</v>
      </c>
      <c r="F49" s="1">
        <f>COUNTIF(bank_processed_transactions[transaction_id],A49)</f>
        <v>1</v>
      </c>
      <c r="G49" s="1" t="str">
        <f t="shared" si="0"/>
        <v>found</v>
      </c>
      <c r="H49" s="1" t="str">
        <f t="shared" si="1"/>
        <v>Not Duplicate</v>
      </c>
      <c r="I49" s="1" t="str">
        <f t="shared" si="2"/>
        <v>match</v>
      </c>
      <c r="J49" s="1" t="str">
        <f t="shared" si="3"/>
        <v>match</v>
      </c>
      <c r="K49" s="1">
        <f t="shared" si="4"/>
        <v>0</v>
      </c>
      <c r="L49" s="2">
        <f>IF(F49=0,"not processed",_xlfn.MINIFS(Processed_data!H:H,Processed_data!A:A,A49))</f>
        <v>46069</v>
      </c>
      <c r="M49" s="1">
        <f>IF(F49=0,"not processed",ABS(bank_source_transactions__1[[#This Row],[transaction_date]]-Reconciliation!L49))</f>
        <v>1</v>
      </c>
      <c r="N49" s="1" t="str" cm="1">
        <f t="array" ref="N49">_xlfn.IFS(M49="not Processed", "Not Processed",M49&gt;2,"SLA Breached",M49&lt;=2,"Within SLA")</f>
        <v>Within SLA</v>
      </c>
      <c r="O49" s="1" t="str">
        <f>_xlfn.XLOOKUP(A49,Source_data!A:A,Source_data!D:D)</f>
        <v>UPI</v>
      </c>
      <c r="P49" s="1">
        <f t="shared" si="5"/>
        <v>0</v>
      </c>
      <c r="Q49" s="1">
        <f t="shared" si="6"/>
        <v>0</v>
      </c>
      <c r="R49" s="1">
        <f t="shared" si="7"/>
        <v>0</v>
      </c>
      <c r="S49" s="1">
        <f t="shared" si="8"/>
        <v>0</v>
      </c>
      <c r="T49" s="1">
        <f t="shared" si="9"/>
        <v>0</v>
      </c>
      <c r="U49" s="1" t="str">
        <f>_xlfn.XLOOKUP(Table3[[#This Row],[Transaction ID]],Source_data!A:A,Source_data!E:E)</f>
        <v>Pune</v>
      </c>
      <c r="V49" s="1">
        <f>_xlfn.IFNA(_xlfn.XLOOKUP(A49,bank_processed_transactions[transaction_id],bank_processed_transactions[processing_minutes]),"")</f>
        <v>29.5</v>
      </c>
      <c r="W49" s="31">
        <f>_xlfn.XLOOKUP(A49,Source_data!A:A,Source_data!B:B)</f>
        <v>46068</v>
      </c>
    </row>
    <row r="50" spans="1:23" x14ac:dyDescent="0.3">
      <c r="A50" s="3" t="s">
        <v>485</v>
      </c>
      <c r="B50" s="1">
        <f>_xlfn.XLOOKUP(A50,bank_source_transactions__1[transaction_id],bank_source_transactions__1[amount_inr])</f>
        <v>7139.2</v>
      </c>
      <c r="C50" s="1">
        <f>_xlfn.XLOOKUP(A50,Processed_data!A:A,Processed_data!F:F)</f>
        <v>7139.2</v>
      </c>
      <c r="D50" s="1" t="str">
        <f>_xlfn.XLOOKUP(A50,bank_source_transactions__1[transaction_id],bank_source_transactions__1[transaction_status])</f>
        <v>SUCCESS</v>
      </c>
      <c r="E50" s="1" t="str">
        <f>_xlfn.XLOOKUP(A50,Processed_data!A:A,Processed_data!G:G)</f>
        <v>SUCCESS</v>
      </c>
      <c r="F50" s="1">
        <f>COUNTIF(bank_processed_transactions[transaction_id],A50)</f>
        <v>1</v>
      </c>
      <c r="G50" s="1" t="str">
        <f t="shared" si="0"/>
        <v>found</v>
      </c>
      <c r="H50" s="1" t="str">
        <f t="shared" si="1"/>
        <v>Not Duplicate</v>
      </c>
      <c r="I50" s="1" t="str">
        <f t="shared" si="2"/>
        <v>match</v>
      </c>
      <c r="J50" s="1" t="str">
        <f t="shared" si="3"/>
        <v>match</v>
      </c>
      <c r="K50" s="1">
        <f t="shared" si="4"/>
        <v>0</v>
      </c>
      <c r="L50" s="2">
        <f>IF(F50=0,"not processed",_xlfn.MINIFS(Processed_data!H:H,Processed_data!A:A,A50))</f>
        <v>46039</v>
      </c>
      <c r="M50" s="1">
        <f>IF(F50=0,"not processed",ABS(bank_source_transactions__1[[#This Row],[transaction_date]]-Reconciliation!L50))</f>
        <v>1</v>
      </c>
      <c r="N50" s="1" t="str" cm="1">
        <f t="array" ref="N50">_xlfn.IFS(M50="not Processed", "Not Processed",M50&gt;2,"SLA Breached",M50&lt;=2,"Within SLA")</f>
        <v>Within SLA</v>
      </c>
      <c r="O50" s="1" t="str">
        <f>_xlfn.XLOOKUP(A50,Source_data!A:A,Source_data!D:D)</f>
        <v>UPI</v>
      </c>
      <c r="P50" s="1">
        <f t="shared" si="5"/>
        <v>0</v>
      </c>
      <c r="Q50" s="1">
        <f t="shared" si="6"/>
        <v>0</v>
      </c>
      <c r="R50" s="1">
        <f t="shared" si="7"/>
        <v>0</v>
      </c>
      <c r="S50" s="1">
        <f t="shared" si="8"/>
        <v>0</v>
      </c>
      <c r="T50" s="1">
        <f t="shared" si="9"/>
        <v>0</v>
      </c>
      <c r="U50" s="1" t="str">
        <f>_xlfn.XLOOKUP(Table3[[#This Row],[Transaction ID]],Source_data!A:A,Source_data!E:E)</f>
        <v>Hyderabad</v>
      </c>
      <c r="V50" s="1">
        <f>_xlfn.IFNA(_xlfn.XLOOKUP(A50,bank_processed_transactions[transaction_id],bank_processed_transactions[processing_minutes]),"")</f>
        <v>34.700000000000003</v>
      </c>
      <c r="W50" s="31">
        <f>_xlfn.XLOOKUP(A50,Source_data!A:A,Source_data!B:B)</f>
        <v>46038</v>
      </c>
    </row>
    <row r="51" spans="1:23" x14ac:dyDescent="0.3">
      <c r="A51" s="4" t="s">
        <v>2226</v>
      </c>
      <c r="B51" s="1">
        <f>_xlfn.XLOOKUP(A51,bank_source_transactions__1[transaction_id],bank_source_transactions__1[amount_inr])</f>
        <v>4812.87</v>
      </c>
      <c r="C51" s="1">
        <f>_xlfn.XLOOKUP(A51,Processed_data!A:A,Processed_data!F:F)</f>
        <v>4812.87</v>
      </c>
      <c r="D51" s="1" t="str">
        <f>_xlfn.XLOOKUP(A51,bank_source_transactions__1[transaction_id],bank_source_transactions__1[transaction_status])</f>
        <v>SUCCESS</v>
      </c>
      <c r="E51" s="1" t="str">
        <f>_xlfn.XLOOKUP(A51,Processed_data!A:A,Processed_data!G:G)</f>
        <v>SUCCESS</v>
      </c>
      <c r="F51" s="1">
        <f>COUNTIF(bank_processed_transactions[transaction_id],A51)</f>
        <v>1</v>
      </c>
      <c r="G51" s="1" t="str">
        <f t="shared" si="0"/>
        <v>found</v>
      </c>
      <c r="H51" s="1" t="str">
        <f t="shared" si="1"/>
        <v>Not Duplicate</v>
      </c>
      <c r="I51" s="1" t="str">
        <f t="shared" si="2"/>
        <v>match</v>
      </c>
      <c r="J51" s="1" t="str">
        <f t="shared" si="3"/>
        <v>match</v>
      </c>
      <c r="K51" s="1">
        <f t="shared" si="4"/>
        <v>0</v>
      </c>
      <c r="L51" s="2">
        <f>IF(F51=0,"not processed",_xlfn.MINIFS(Processed_data!H:H,Processed_data!A:A,A51))</f>
        <v>46085</v>
      </c>
      <c r="M51" s="1">
        <f>IF(F51=0,"not processed",ABS(bank_source_transactions__1[[#This Row],[transaction_date]]-Reconciliation!L51))</f>
        <v>3</v>
      </c>
      <c r="N51" s="1" t="str" cm="1">
        <f t="array" ref="N51">_xlfn.IFS(M51="not Processed", "Not Processed",M51&gt;2,"SLA Breached",M51&lt;=2,"Within SLA")</f>
        <v>SLA Breached</v>
      </c>
      <c r="O51" s="1" t="str">
        <f>_xlfn.XLOOKUP(A51,Source_data!A:A,Source_data!D:D)</f>
        <v>NEFT</v>
      </c>
      <c r="P51" s="1">
        <f t="shared" si="5"/>
        <v>0</v>
      </c>
      <c r="Q51" s="1">
        <f t="shared" si="6"/>
        <v>0</v>
      </c>
      <c r="R51" s="1">
        <f t="shared" si="7"/>
        <v>0</v>
      </c>
      <c r="S51" s="1">
        <f t="shared" si="8"/>
        <v>0</v>
      </c>
      <c r="T51" s="1">
        <f t="shared" si="9"/>
        <v>1</v>
      </c>
      <c r="U51" s="1" t="str">
        <f>_xlfn.XLOOKUP(Table3[[#This Row],[Transaction ID]],Source_data!A:A,Source_data!E:E)</f>
        <v>Hyderabad</v>
      </c>
      <c r="V51" s="1">
        <f>_xlfn.IFNA(_xlfn.XLOOKUP(A51,bank_processed_transactions[transaction_id],bank_processed_transactions[processing_minutes]),"")</f>
        <v>63.8</v>
      </c>
      <c r="W51" s="31">
        <f>_xlfn.XLOOKUP(A51,Source_data!A:A,Source_data!B:B)</f>
        <v>46082</v>
      </c>
    </row>
    <row r="52" spans="1:23" x14ac:dyDescent="0.3">
      <c r="A52" s="3" t="s">
        <v>4352</v>
      </c>
      <c r="B52" s="1">
        <f>_xlfn.XLOOKUP(A52,bank_source_transactions__1[transaction_id],bank_source_transactions__1[amount_inr])</f>
        <v>5385.44</v>
      </c>
      <c r="C52" s="1">
        <f>_xlfn.XLOOKUP(A52,Processed_data!A:A,Processed_data!F:F)</f>
        <v>5385.44</v>
      </c>
      <c r="D52" s="1" t="str">
        <f>_xlfn.XLOOKUP(A52,bank_source_transactions__1[transaction_id],bank_source_transactions__1[transaction_status])</f>
        <v>SUCCESS</v>
      </c>
      <c r="E52" s="1" t="str">
        <f>_xlfn.XLOOKUP(A52,Processed_data!A:A,Processed_data!G:G)</f>
        <v>SUCCESS</v>
      </c>
      <c r="F52" s="1">
        <f>COUNTIF(bank_processed_transactions[transaction_id],A52)</f>
        <v>1</v>
      </c>
      <c r="G52" s="1" t="str">
        <f t="shared" si="0"/>
        <v>found</v>
      </c>
      <c r="H52" s="1" t="str">
        <f t="shared" si="1"/>
        <v>Not Duplicate</v>
      </c>
      <c r="I52" s="1" t="str">
        <f t="shared" si="2"/>
        <v>match</v>
      </c>
      <c r="J52" s="1" t="str">
        <f t="shared" si="3"/>
        <v>match</v>
      </c>
      <c r="K52" s="1">
        <f t="shared" si="4"/>
        <v>0</v>
      </c>
      <c r="L52" s="2">
        <f>IF(F52=0,"not processed",_xlfn.MINIFS(Processed_data!H:H,Processed_data!A:A,A52))</f>
        <v>46033</v>
      </c>
      <c r="M52" s="1">
        <f>IF(F52=0,"not processed",ABS(bank_source_transactions__1[[#This Row],[transaction_date]]-Reconciliation!L52))</f>
        <v>3</v>
      </c>
      <c r="N52" s="1" t="str" cm="1">
        <f t="array" ref="N52">_xlfn.IFS(M52="not Processed", "Not Processed",M52&gt;2,"SLA Breached",M52&lt;=2,"Within SLA")</f>
        <v>SLA Breached</v>
      </c>
      <c r="O52" s="1" t="str">
        <f>_xlfn.XLOOKUP(A52,Source_data!A:A,Source_data!D:D)</f>
        <v>ATM</v>
      </c>
      <c r="P52" s="1">
        <f t="shared" si="5"/>
        <v>0</v>
      </c>
      <c r="Q52" s="1">
        <f t="shared" si="6"/>
        <v>0</v>
      </c>
      <c r="R52" s="1">
        <f t="shared" si="7"/>
        <v>0</v>
      </c>
      <c r="S52" s="1">
        <f t="shared" si="8"/>
        <v>0</v>
      </c>
      <c r="T52" s="1">
        <f t="shared" si="9"/>
        <v>1</v>
      </c>
      <c r="U52" s="1" t="str">
        <f>_xlfn.XLOOKUP(Table3[[#This Row],[Transaction ID]],Source_data!A:A,Source_data!E:E)</f>
        <v>Hyderabad</v>
      </c>
      <c r="V52" s="1">
        <f>_xlfn.IFNA(_xlfn.XLOOKUP(A52,bank_processed_transactions[transaction_id],bank_processed_transactions[processing_minutes]),"")</f>
        <v>14</v>
      </c>
      <c r="W52" s="31">
        <f>_xlfn.XLOOKUP(A52,Source_data!A:A,Source_data!B:B)</f>
        <v>46030</v>
      </c>
    </row>
    <row r="53" spans="1:23" x14ac:dyDescent="0.3">
      <c r="A53" s="4" t="s">
        <v>3531</v>
      </c>
      <c r="B53" s="1">
        <f>_xlfn.XLOOKUP(A53,bank_source_transactions__1[transaction_id],bank_source_transactions__1[amount_inr])</f>
        <v>1720.22</v>
      </c>
      <c r="C53" s="1">
        <f>_xlfn.XLOOKUP(A53,Processed_data!A:A,Processed_data!F:F)</f>
        <v>1720.22</v>
      </c>
      <c r="D53" s="1" t="str">
        <f>_xlfn.XLOOKUP(A53,bank_source_transactions__1[transaction_id],bank_source_transactions__1[transaction_status])</f>
        <v>SUCCESS</v>
      </c>
      <c r="E53" s="1" t="str">
        <f>_xlfn.XLOOKUP(A53,Processed_data!A:A,Processed_data!G:G)</f>
        <v>SUCCESS</v>
      </c>
      <c r="F53" s="1">
        <f>COUNTIF(bank_processed_transactions[transaction_id],A53)</f>
        <v>1</v>
      </c>
      <c r="G53" s="1" t="str">
        <f t="shared" si="0"/>
        <v>found</v>
      </c>
      <c r="H53" s="1" t="str">
        <f t="shared" si="1"/>
        <v>Not Duplicate</v>
      </c>
      <c r="I53" s="1" t="str">
        <f t="shared" si="2"/>
        <v>match</v>
      </c>
      <c r="J53" s="1" t="str">
        <f t="shared" si="3"/>
        <v>match</v>
      </c>
      <c r="K53" s="1">
        <f t="shared" si="4"/>
        <v>0</v>
      </c>
      <c r="L53" s="2">
        <f>IF(F53=0,"not processed",_xlfn.MINIFS(Processed_data!H:H,Processed_data!A:A,A53))</f>
        <v>46068</v>
      </c>
      <c r="M53" s="1">
        <f>IF(F53=0,"not processed",ABS(bank_source_transactions__1[[#This Row],[transaction_date]]-Reconciliation!L53))</f>
        <v>2</v>
      </c>
      <c r="N53" s="1" t="str" cm="1">
        <f t="array" ref="N53">_xlfn.IFS(M53="not Processed", "Not Processed",M53&gt;2,"SLA Breached",M53&lt;=2,"Within SLA")</f>
        <v>Within SLA</v>
      </c>
      <c r="O53" s="1" t="str">
        <f>_xlfn.XLOOKUP(A53,Source_data!A:A,Source_data!D:D)</f>
        <v>CARD</v>
      </c>
      <c r="P53" s="1">
        <f t="shared" si="5"/>
        <v>0</v>
      </c>
      <c r="Q53" s="1">
        <f t="shared" si="6"/>
        <v>0</v>
      </c>
      <c r="R53" s="1">
        <f t="shared" si="7"/>
        <v>0</v>
      </c>
      <c r="S53" s="1">
        <f t="shared" si="8"/>
        <v>0</v>
      </c>
      <c r="T53" s="1">
        <f t="shared" si="9"/>
        <v>0</v>
      </c>
      <c r="U53" s="1" t="str">
        <f>_xlfn.XLOOKUP(Table3[[#This Row],[Transaction ID]],Source_data!A:A,Source_data!E:E)</f>
        <v>Pune</v>
      </c>
      <c r="V53" s="1">
        <f>_xlfn.IFNA(_xlfn.XLOOKUP(A53,bank_processed_transactions[transaction_id],bank_processed_transactions[processing_minutes]),"")</f>
        <v>11.9</v>
      </c>
      <c r="W53" s="31">
        <f>_xlfn.XLOOKUP(A53,Source_data!A:A,Source_data!B:B)</f>
        <v>46066</v>
      </c>
    </row>
    <row r="54" spans="1:23" x14ac:dyDescent="0.3">
      <c r="A54" s="3" t="s">
        <v>1959</v>
      </c>
      <c r="B54" s="1">
        <f>_xlfn.XLOOKUP(A54,bank_source_transactions__1[transaction_id],bank_source_transactions__1[amount_inr])</f>
        <v>3900.67</v>
      </c>
      <c r="C54" s="1">
        <f>_xlfn.XLOOKUP(A54,Processed_data!A:A,Processed_data!F:F)</f>
        <v>3900.67</v>
      </c>
      <c r="D54" s="1" t="str">
        <f>_xlfn.XLOOKUP(A54,bank_source_transactions__1[transaction_id],bank_source_transactions__1[transaction_status])</f>
        <v>SUCCESS</v>
      </c>
      <c r="E54" s="1" t="str">
        <f>_xlfn.XLOOKUP(A54,Processed_data!A:A,Processed_data!G:G)</f>
        <v>SUCCESS</v>
      </c>
      <c r="F54" s="1">
        <f>COUNTIF(bank_processed_transactions[transaction_id],A54)</f>
        <v>1</v>
      </c>
      <c r="G54" s="1" t="str">
        <f t="shared" si="0"/>
        <v>found</v>
      </c>
      <c r="H54" s="1" t="str">
        <f t="shared" si="1"/>
        <v>Not Duplicate</v>
      </c>
      <c r="I54" s="1" t="str">
        <f t="shared" si="2"/>
        <v>match</v>
      </c>
      <c r="J54" s="1" t="str">
        <f t="shared" si="3"/>
        <v>match</v>
      </c>
      <c r="K54" s="1">
        <f t="shared" si="4"/>
        <v>0</v>
      </c>
      <c r="L54" s="2">
        <f>IF(F54=0,"not processed",_xlfn.MINIFS(Processed_data!H:H,Processed_data!A:A,A54))</f>
        <v>46030</v>
      </c>
      <c r="M54" s="1">
        <f>IF(F54=0,"not processed",ABS(bank_source_transactions__1[[#This Row],[transaction_date]]-Reconciliation!L54))</f>
        <v>2</v>
      </c>
      <c r="N54" s="1" t="str" cm="1">
        <f t="array" ref="N54">_xlfn.IFS(M54="not Processed", "Not Processed",M54&gt;2,"SLA Breached",M54&lt;=2,"Within SLA")</f>
        <v>Within SLA</v>
      </c>
      <c r="O54" s="1" t="str">
        <f>_xlfn.XLOOKUP(A54,Source_data!A:A,Source_data!D:D)</f>
        <v>NEFT</v>
      </c>
      <c r="P54" s="1">
        <f t="shared" si="5"/>
        <v>0</v>
      </c>
      <c r="Q54" s="1">
        <f t="shared" si="6"/>
        <v>0</v>
      </c>
      <c r="R54" s="1">
        <f t="shared" si="7"/>
        <v>0</v>
      </c>
      <c r="S54" s="1">
        <f t="shared" si="8"/>
        <v>0</v>
      </c>
      <c r="T54" s="1">
        <f t="shared" si="9"/>
        <v>0</v>
      </c>
      <c r="U54" s="1" t="str">
        <f>_xlfn.XLOOKUP(Table3[[#This Row],[Transaction ID]],Source_data!A:A,Source_data!E:E)</f>
        <v>Mumbai</v>
      </c>
      <c r="V54" s="1">
        <f>_xlfn.IFNA(_xlfn.XLOOKUP(A54,bank_processed_transactions[transaction_id],bank_processed_transactions[processing_minutes]),"")</f>
        <v>35.1</v>
      </c>
      <c r="W54" s="31">
        <f>_xlfn.XLOOKUP(A54,Source_data!A:A,Source_data!B:B)</f>
        <v>46028</v>
      </c>
    </row>
    <row r="55" spans="1:23" x14ac:dyDescent="0.3">
      <c r="A55" s="4" t="s">
        <v>4953</v>
      </c>
      <c r="B55" s="1">
        <f>_xlfn.XLOOKUP(A55,bank_source_transactions__1[transaction_id],bank_source_transactions__1[amount_inr])</f>
        <v>58003.66</v>
      </c>
      <c r="C55" s="1">
        <f>_xlfn.XLOOKUP(A55,Processed_data!A:A,Processed_data!F:F)</f>
        <v>58003.66</v>
      </c>
      <c r="D55" s="1" t="str">
        <f>_xlfn.XLOOKUP(A55,bank_source_transactions__1[transaction_id],bank_source_transactions__1[transaction_status])</f>
        <v>SUCCESS</v>
      </c>
      <c r="E55" s="1" t="str">
        <f>_xlfn.XLOOKUP(A55,Processed_data!A:A,Processed_data!G:G)</f>
        <v>SUCCESS</v>
      </c>
      <c r="F55" s="1">
        <f>COUNTIF(bank_processed_transactions[transaction_id],A55)</f>
        <v>1</v>
      </c>
      <c r="G55" s="1" t="str">
        <f t="shared" si="0"/>
        <v>found</v>
      </c>
      <c r="H55" s="1" t="str">
        <f t="shared" si="1"/>
        <v>Not Duplicate</v>
      </c>
      <c r="I55" s="1" t="str">
        <f t="shared" si="2"/>
        <v>match</v>
      </c>
      <c r="J55" s="1" t="str">
        <f t="shared" si="3"/>
        <v>match</v>
      </c>
      <c r="K55" s="1">
        <f t="shared" si="4"/>
        <v>0</v>
      </c>
      <c r="L55" s="2">
        <f>IF(F55=0,"not processed",_xlfn.MINIFS(Processed_data!H:H,Processed_data!A:A,A55))</f>
        <v>46084</v>
      </c>
      <c r="M55" s="1">
        <f>IF(F55=0,"not processed",ABS(bank_source_transactions__1[[#This Row],[transaction_date]]-Reconciliation!L55))</f>
        <v>2</v>
      </c>
      <c r="N55" s="1" t="str" cm="1">
        <f t="array" ref="N55">_xlfn.IFS(M55="not Processed", "Not Processed",M55&gt;2,"SLA Breached",M55&lt;=2,"Within SLA")</f>
        <v>Within SLA</v>
      </c>
      <c r="O55" s="1" t="str">
        <f>_xlfn.XLOOKUP(A55,Source_data!A:A,Source_data!D:D)</f>
        <v>UPI</v>
      </c>
      <c r="P55" s="1">
        <f t="shared" si="5"/>
        <v>0</v>
      </c>
      <c r="Q55" s="1">
        <f t="shared" si="6"/>
        <v>0</v>
      </c>
      <c r="R55" s="1">
        <f t="shared" si="7"/>
        <v>0</v>
      </c>
      <c r="S55" s="1">
        <f t="shared" si="8"/>
        <v>0</v>
      </c>
      <c r="T55" s="1">
        <f t="shared" si="9"/>
        <v>0</v>
      </c>
      <c r="U55" s="1" t="str">
        <f>_xlfn.XLOOKUP(Table3[[#This Row],[Transaction ID]],Source_data!A:A,Source_data!E:E)</f>
        <v>Mumbai</v>
      </c>
      <c r="V55" s="1">
        <f>_xlfn.IFNA(_xlfn.XLOOKUP(A55,bank_processed_transactions[transaction_id],bank_processed_transactions[processing_minutes]),"")</f>
        <v>19.399999999999999</v>
      </c>
      <c r="W55" s="31">
        <f>_xlfn.XLOOKUP(A55,Source_data!A:A,Source_data!B:B)</f>
        <v>46082</v>
      </c>
    </row>
    <row r="56" spans="1:23" x14ac:dyDescent="0.3">
      <c r="A56" s="3" t="s">
        <v>274</v>
      </c>
      <c r="B56" s="1">
        <f>_xlfn.XLOOKUP(A56,bank_source_transactions__1[transaction_id],bank_source_transactions__1[amount_inr])</f>
        <v>4595.38</v>
      </c>
      <c r="C56" s="1">
        <f>_xlfn.XLOOKUP(A56,Processed_data!A:A,Processed_data!F:F)</f>
        <v>4595.38</v>
      </c>
      <c r="D56" s="1" t="str">
        <f>_xlfn.XLOOKUP(A56,bank_source_transactions__1[transaction_id],bank_source_transactions__1[transaction_status])</f>
        <v>SUCCESS</v>
      </c>
      <c r="E56" s="1" t="str">
        <f>_xlfn.XLOOKUP(A56,Processed_data!A:A,Processed_data!G:G)</f>
        <v>SUCCESS</v>
      </c>
      <c r="F56" s="1">
        <f>COUNTIF(bank_processed_transactions[transaction_id],A56)</f>
        <v>1</v>
      </c>
      <c r="G56" s="1" t="str">
        <f t="shared" si="0"/>
        <v>found</v>
      </c>
      <c r="H56" s="1" t="str">
        <f t="shared" si="1"/>
        <v>Not Duplicate</v>
      </c>
      <c r="I56" s="1" t="str">
        <f t="shared" si="2"/>
        <v>match</v>
      </c>
      <c r="J56" s="1" t="str">
        <f t="shared" si="3"/>
        <v>match</v>
      </c>
      <c r="K56" s="1">
        <f t="shared" si="4"/>
        <v>0</v>
      </c>
      <c r="L56" s="2">
        <f>IF(F56=0,"not processed",_xlfn.MINIFS(Processed_data!H:H,Processed_data!A:A,A56))</f>
        <v>46092</v>
      </c>
      <c r="M56" s="1">
        <f>IF(F56=0,"not processed",ABS(bank_source_transactions__1[[#This Row],[transaction_date]]-Reconciliation!L56))</f>
        <v>3</v>
      </c>
      <c r="N56" s="1" t="str" cm="1">
        <f t="array" ref="N56">_xlfn.IFS(M56="not Processed", "Not Processed",M56&gt;2,"SLA Breached",M56&lt;=2,"Within SLA")</f>
        <v>SLA Breached</v>
      </c>
      <c r="O56" s="1" t="str">
        <f>_xlfn.XLOOKUP(A56,Source_data!A:A,Source_data!D:D)</f>
        <v>CARD</v>
      </c>
      <c r="P56" s="1">
        <f t="shared" si="5"/>
        <v>0</v>
      </c>
      <c r="Q56" s="1">
        <f t="shared" si="6"/>
        <v>0</v>
      </c>
      <c r="R56" s="1">
        <f t="shared" si="7"/>
        <v>0</v>
      </c>
      <c r="S56" s="1">
        <f t="shared" si="8"/>
        <v>0</v>
      </c>
      <c r="T56" s="1">
        <f t="shared" si="9"/>
        <v>1</v>
      </c>
      <c r="U56" s="1" t="str">
        <f>_xlfn.XLOOKUP(Table3[[#This Row],[Transaction ID]],Source_data!A:A,Source_data!E:E)</f>
        <v>Bengaluru</v>
      </c>
      <c r="V56" s="1">
        <f>_xlfn.IFNA(_xlfn.XLOOKUP(A56,bank_processed_transactions[transaction_id],bank_processed_transactions[processing_minutes]),"")</f>
        <v>29.5</v>
      </c>
      <c r="W56" s="31">
        <f>_xlfn.XLOOKUP(A56,Source_data!A:A,Source_data!B:B)</f>
        <v>46089</v>
      </c>
    </row>
    <row r="57" spans="1:23" x14ac:dyDescent="0.3">
      <c r="A57" s="4" t="s">
        <v>4784</v>
      </c>
      <c r="B57" s="1">
        <f>_xlfn.XLOOKUP(A57,bank_source_transactions__1[transaction_id],bank_source_transactions__1[amount_inr])</f>
        <v>513.88</v>
      </c>
      <c r="C57" s="1">
        <f>_xlfn.XLOOKUP(A57,Processed_data!A:A,Processed_data!F:F)</f>
        <v>513.88</v>
      </c>
      <c r="D57" s="1" t="str">
        <f>_xlfn.XLOOKUP(A57,bank_source_transactions__1[transaction_id],bank_source_transactions__1[transaction_status])</f>
        <v>SUCCESS</v>
      </c>
      <c r="E57" s="1" t="str">
        <f>_xlfn.XLOOKUP(A57,Processed_data!A:A,Processed_data!G:G)</f>
        <v>SUCCESS</v>
      </c>
      <c r="F57" s="1">
        <f>COUNTIF(bank_processed_transactions[transaction_id],A57)</f>
        <v>1</v>
      </c>
      <c r="G57" s="1" t="str">
        <f t="shared" si="0"/>
        <v>found</v>
      </c>
      <c r="H57" s="1" t="str">
        <f t="shared" si="1"/>
        <v>Not Duplicate</v>
      </c>
      <c r="I57" s="1" t="str">
        <f t="shared" si="2"/>
        <v>match</v>
      </c>
      <c r="J57" s="1" t="str">
        <f t="shared" si="3"/>
        <v>match</v>
      </c>
      <c r="K57" s="1">
        <f t="shared" si="4"/>
        <v>0</v>
      </c>
      <c r="L57" s="2">
        <f>IF(F57=0,"not processed",_xlfn.MINIFS(Processed_data!H:H,Processed_data!A:A,A57))</f>
        <v>46051</v>
      </c>
      <c r="M57" s="1">
        <f>IF(F57=0,"not processed",ABS(bank_source_transactions__1[[#This Row],[transaction_date]]-Reconciliation!L57))</f>
        <v>1</v>
      </c>
      <c r="N57" s="1" t="str" cm="1">
        <f t="array" ref="N57">_xlfn.IFS(M57="not Processed", "Not Processed",M57&gt;2,"SLA Breached",M57&lt;=2,"Within SLA")</f>
        <v>Within SLA</v>
      </c>
      <c r="O57" s="1" t="str">
        <f>_xlfn.XLOOKUP(A57,Source_data!A:A,Source_data!D:D)</f>
        <v>CARD</v>
      </c>
      <c r="P57" s="1">
        <f t="shared" si="5"/>
        <v>0</v>
      </c>
      <c r="Q57" s="1">
        <f t="shared" si="6"/>
        <v>0</v>
      </c>
      <c r="R57" s="1">
        <f t="shared" si="7"/>
        <v>0</v>
      </c>
      <c r="S57" s="1">
        <f t="shared" si="8"/>
        <v>0</v>
      </c>
      <c r="T57" s="1">
        <f t="shared" si="9"/>
        <v>0</v>
      </c>
      <c r="U57" s="1" t="str">
        <f>_xlfn.XLOOKUP(Table3[[#This Row],[Transaction ID]],Source_data!A:A,Source_data!E:E)</f>
        <v>Pune</v>
      </c>
      <c r="V57" s="1">
        <f>_xlfn.IFNA(_xlfn.XLOOKUP(A57,bank_processed_transactions[transaction_id],bank_processed_transactions[processing_minutes]),"")</f>
        <v>46.5</v>
      </c>
      <c r="W57" s="31">
        <f>_xlfn.XLOOKUP(A57,Source_data!A:A,Source_data!B:B)</f>
        <v>46050</v>
      </c>
    </row>
    <row r="58" spans="1:23" x14ac:dyDescent="0.3">
      <c r="A58" s="3" t="s">
        <v>1971</v>
      </c>
      <c r="B58" s="1">
        <f>_xlfn.XLOOKUP(A58,bank_source_transactions__1[transaction_id],bank_source_transactions__1[amount_inr])</f>
        <v>4854.55</v>
      </c>
      <c r="C58" s="1">
        <f>_xlfn.XLOOKUP(A58,Processed_data!A:A,Processed_data!F:F)</f>
        <v>4854.55</v>
      </c>
      <c r="D58" s="1" t="str">
        <f>_xlfn.XLOOKUP(A58,bank_source_transactions__1[transaction_id],bank_source_transactions__1[transaction_status])</f>
        <v>SUCCESS</v>
      </c>
      <c r="E58" s="1" t="str">
        <f>_xlfn.XLOOKUP(A58,Processed_data!A:A,Processed_data!G:G)</f>
        <v>SUCCESS</v>
      </c>
      <c r="F58" s="1">
        <f>COUNTIF(bank_processed_transactions[transaction_id],A58)</f>
        <v>1</v>
      </c>
      <c r="G58" s="1" t="str">
        <f t="shared" si="0"/>
        <v>found</v>
      </c>
      <c r="H58" s="1" t="str">
        <f t="shared" si="1"/>
        <v>Not Duplicate</v>
      </c>
      <c r="I58" s="1" t="str">
        <f t="shared" si="2"/>
        <v>match</v>
      </c>
      <c r="J58" s="1" t="str">
        <f t="shared" si="3"/>
        <v>match</v>
      </c>
      <c r="K58" s="1">
        <f t="shared" si="4"/>
        <v>0</v>
      </c>
      <c r="L58" s="2">
        <f>IF(F58=0,"not processed",_xlfn.MINIFS(Processed_data!H:H,Processed_data!A:A,A58))</f>
        <v>46077</v>
      </c>
      <c r="M58" s="1">
        <f>IF(F58=0,"not processed",ABS(bank_source_transactions__1[[#This Row],[transaction_date]]-Reconciliation!L58))</f>
        <v>1</v>
      </c>
      <c r="N58" s="1" t="str" cm="1">
        <f t="array" ref="N58">_xlfn.IFS(M58="not Processed", "Not Processed",M58&gt;2,"SLA Breached",M58&lt;=2,"Within SLA")</f>
        <v>Within SLA</v>
      </c>
      <c r="O58" s="1" t="str">
        <f>_xlfn.XLOOKUP(A58,Source_data!A:A,Source_data!D:D)</f>
        <v>NEFT</v>
      </c>
      <c r="P58" s="1">
        <f t="shared" si="5"/>
        <v>0</v>
      </c>
      <c r="Q58" s="1">
        <f t="shared" si="6"/>
        <v>0</v>
      </c>
      <c r="R58" s="1">
        <f t="shared" si="7"/>
        <v>0</v>
      </c>
      <c r="S58" s="1">
        <f t="shared" si="8"/>
        <v>0</v>
      </c>
      <c r="T58" s="1">
        <f t="shared" si="9"/>
        <v>0</v>
      </c>
      <c r="U58" s="1" t="str">
        <f>_xlfn.XLOOKUP(Table3[[#This Row],[Transaction ID]],Source_data!A:A,Source_data!E:E)</f>
        <v>Hyderabad</v>
      </c>
      <c r="V58" s="1">
        <f>_xlfn.IFNA(_xlfn.XLOOKUP(A58,bank_processed_transactions[transaction_id],bank_processed_transactions[processing_minutes]),"")</f>
        <v>6.6</v>
      </c>
      <c r="W58" s="31">
        <f>_xlfn.XLOOKUP(A58,Source_data!A:A,Source_data!B:B)</f>
        <v>46076</v>
      </c>
    </row>
    <row r="59" spans="1:23" x14ac:dyDescent="0.3">
      <c r="A59" s="4" t="s">
        <v>4619</v>
      </c>
      <c r="B59" s="1">
        <f>_xlfn.XLOOKUP(A59,bank_source_transactions__1[transaction_id],bank_source_transactions__1[amount_inr])</f>
        <v>3906.33</v>
      </c>
      <c r="C59" s="1">
        <f>_xlfn.XLOOKUP(A59,Processed_data!A:A,Processed_data!F:F)</f>
        <v>3906.33</v>
      </c>
      <c r="D59" s="1" t="str">
        <f>_xlfn.XLOOKUP(A59,bank_source_transactions__1[transaction_id],bank_source_transactions__1[transaction_status])</f>
        <v>SUCCESS</v>
      </c>
      <c r="E59" s="1" t="str">
        <f>_xlfn.XLOOKUP(A59,Processed_data!A:A,Processed_data!G:G)</f>
        <v>SUCCESS</v>
      </c>
      <c r="F59" s="1">
        <f>COUNTIF(bank_processed_transactions[transaction_id],A59)</f>
        <v>1</v>
      </c>
      <c r="G59" s="1" t="str">
        <f t="shared" si="0"/>
        <v>found</v>
      </c>
      <c r="H59" s="1" t="str">
        <f t="shared" si="1"/>
        <v>Not Duplicate</v>
      </c>
      <c r="I59" s="1" t="str">
        <f t="shared" si="2"/>
        <v>match</v>
      </c>
      <c r="J59" s="1" t="str">
        <f t="shared" si="3"/>
        <v>match</v>
      </c>
      <c r="K59" s="1">
        <f t="shared" si="4"/>
        <v>0</v>
      </c>
      <c r="L59" s="2">
        <f>IF(F59=0,"not processed",_xlfn.MINIFS(Processed_data!H:H,Processed_data!A:A,A59))</f>
        <v>46078</v>
      </c>
      <c r="M59" s="1">
        <f>IF(F59=0,"not processed",ABS(bank_source_transactions__1[[#This Row],[transaction_date]]-Reconciliation!L59))</f>
        <v>1</v>
      </c>
      <c r="N59" s="1" t="str" cm="1">
        <f t="array" ref="N59">_xlfn.IFS(M59="not Processed", "Not Processed",M59&gt;2,"SLA Breached",M59&lt;=2,"Within SLA")</f>
        <v>Within SLA</v>
      </c>
      <c r="O59" s="1" t="str">
        <f>_xlfn.XLOOKUP(A59,Source_data!A:A,Source_data!D:D)</f>
        <v>NEFT</v>
      </c>
      <c r="P59" s="1">
        <f t="shared" si="5"/>
        <v>0</v>
      </c>
      <c r="Q59" s="1">
        <f t="shared" si="6"/>
        <v>0</v>
      </c>
      <c r="R59" s="1">
        <f t="shared" si="7"/>
        <v>0</v>
      </c>
      <c r="S59" s="1">
        <f t="shared" si="8"/>
        <v>0</v>
      </c>
      <c r="T59" s="1">
        <f t="shared" si="9"/>
        <v>0</v>
      </c>
      <c r="U59" s="1" t="str">
        <f>_xlfn.XLOOKUP(Table3[[#This Row],[Transaction ID]],Source_data!A:A,Source_data!E:E)</f>
        <v>Pune</v>
      </c>
      <c r="V59" s="1">
        <f>_xlfn.IFNA(_xlfn.XLOOKUP(A59,bank_processed_transactions[transaction_id],bank_processed_transactions[processing_minutes]),"")</f>
        <v>9.8000000000000007</v>
      </c>
      <c r="W59" s="31">
        <f>_xlfn.XLOOKUP(A59,Source_data!A:A,Source_data!B:B)</f>
        <v>46077</v>
      </c>
    </row>
    <row r="60" spans="1:23" x14ac:dyDescent="0.3">
      <c r="A60" s="3" t="s">
        <v>3884</v>
      </c>
      <c r="B60" s="1">
        <f>_xlfn.XLOOKUP(A60,bank_source_transactions__1[transaction_id],bank_source_transactions__1[amount_inr])</f>
        <v>3670.99</v>
      </c>
      <c r="C60" s="1">
        <f>_xlfn.XLOOKUP(A60,Processed_data!A:A,Processed_data!F:F)</f>
        <v>3670.99</v>
      </c>
      <c r="D60" s="1" t="str">
        <f>_xlfn.XLOOKUP(A60,bank_source_transactions__1[transaction_id],bank_source_transactions__1[transaction_status])</f>
        <v>SUCCESS</v>
      </c>
      <c r="E60" s="1" t="str">
        <f>_xlfn.XLOOKUP(A60,Processed_data!A:A,Processed_data!G:G)</f>
        <v>SUCCESS</v>
      </c>
      <c r="F60" s="1">
        <f>COUNTIF(bank_processed_transactions[transaction_id],A60)</f>
        <v>1</v>
      </c>
      <c r="G60" s="1" t="str">
        <f t="shared" si="0"/>
        <v>found</v>
      </c>
      <c r="H60" s="1" t="str">
        <f t="shared" si="1"/>
        <v>Not Duplicate</v>
      </c>
      <c r="I60" s="1" t="str">
        <f t="shared" si="2"/>
        <v>match</v>
      </c>
      <c r="J60" s="1" t="str">
        <f t="shared" si="3"/>
        <v>match</v>
      </c>
      <c r="K60" s="1">
        <f t="shared" si="4"/>
        <v>0</v>
      </c>
      <c r="L60" s="2">
        <f>IF(F60=0,"not processed",_xlfn.MINIFS(Processed_data!H:H,Processed_data!A:A,A60))</f>
        <v>46067</v>
      </c>
      <c r="M60" s="1">
        <f>IF(F60=0,"not processed",ABS(bank_source_transactions__1[[#This Row],[transaction_date]]-Reconciliation!L60))</f>
        <v>3</v>
      </c>
      <c r="N60" s="1" t="str" cm="1">
        <f t="array" ref="N60">_xlfn.IFS(M60="not Processed", "Not Processed",M60&gt;2,"SLA Breached",M60&lt;=2,"Within SLA")</f>
        <v>SLA Breached</v>
      </c>
      <c r="O60" s="1" t="str">
        <f>_xlfn.XLOOKUP(A60,Source_data!A:A,Source_data!D:D)</f>
        <v>UPI</v>
      </c>
      <c r="P60" s="1">
        <f t="shared" si="5"/>
        <v>0</v>
      </c>
      <c r="Q60" s="1">
        <f t="shared" si="6"/>
        <v>0</v>
      </c>
      <c r="R60" s="1">
        <f t="shared" si="7"/>
        <v>0</v>
      </c>
      <c r="S60" s="1">
        <f t="shared" si="8"/>
        <v>0</v>
      </c>
      <c r="T60" s="1">
        <f t="shared" si="9"/>
        <v>1</v>
      </c>
      <c r="U60" s="1" t="str">
        <f>_xlfn.XLOOKUP(Table3[[#This Row],[Transaction ID]],Source_data!A:A,Source_data!E:E)</f>
        <v>Mumbai</v>
      </c>
      <c r="V60" s="1">
        <f>_xlfn.IFNA(_xlfn.XLOOKUP(A60,bank_processed_transactions[transaction_id],bank_processed_transactions[processing_minutes]),"")</f>
        <v>32.1</v>
      </c>
      <c r="W60" s="31">
        <f>_xlfn.XLOOKUP(A60,Source_data!A:A,Source_data!B:B)</f>
        <v>46064</v>
      </c>
    </row>
    <row r="61" spans="1:23" x14ac:dyDescent="0.3">
      <c r="A61" s="4" t="s">
        <v>1440</v>
      </c>
      <c r="B61" s="1">
        <f>_xlfn.XLOOKUP(A61,bank_source_transactions__1[transaction_id],bank_source_transactions__1[amount_inr])</f>
        <v>19572.48</v>
      </c>
      <c r="C61" s="1">
        <f>_xlfn.XLOOKUP(A61,Processed_data!A:A,Processed_data!F:F)</f>
        <v>19572.48</v>
      </c>
      <c r="D61" s="1" t="str">
        <f>_xlfn.XLOOKUP(A61,bank_source_transactions__1[transaction_id],bank_source_transactions__1[transaction_status])</f>
        <v>SUCCESS</v>
      </c>
      <c r="E61" s="1" t="str">
        <f>_xlfn.XLOOKUP(A61,Processed_data!A:A,Processed_data!G:G)</f>
        <v>FAILED</v>
      </c>
      <c r="F61" s="1">
        <f>COUNTIF(bank_processed_transactions[transaction_id],A61)</f>
        <v>1</v>
      </c>
      <c r="G61" s="1" t="str">
        <f t="shared" si="0"/>
        <v>found</v>
      </c>
      <c r="H61" s="1" t="str">
        <f t="shared" si="1"/>
        <v>Not Duplicate</v>
      </c>
      <c r="I61" s="1" t="str">
        <f t="shared" si="2"/>
        <v>match</v>
      </c>
      <c r="J61" s="1" t="str">
        <f t="shared" si="3"/>
        <v>mismatch</v>
      </c>
      <c r="K61" s="1">
        <f t="shared" si="4"/>
        <v>0</v>
      </c>
      <c r="L61" s="2">
        <f>IF(F61=0,"not processed",_xlfn.MINIFS(Processed_data!H:H,Processed_data!A:A,A61))</f>
        <v>46107</v>
      </c>
      <c r="M61" s="1">
        <f>IF(F61=0,"not processed",ABS(bank_source_transactions__1[[#This Row],[transaction_date]]-Reconciliation!L61))</f>
        <v>1</v>
      </c>
      <c r="N61" s="1" t="str" cm="1">
        <f t="array" ref="N61">_xlfn.IFS(M61="not Processed", "Not Processed",M61&gt;2,"SLA Breached",M61&lt;=2,"Within SLA")</f>
        <v>Within SLA</v>
      </c>
      <c r="O61" s="1" t="str">
        <f>_xlfn.XLOOKUP(A61,Source_data!A:A,Source_data!D:D)</f>
        <v>IMPS</v>
      </c>
      <c r="P61" s="1">
        <f t="shared" si="5"/>
        <v>0</v>
      </c>
      <c r="Q61" s="1">
        <f t="shared" si="6"/>
        <v>0</v>
      </c>
      <c r="R61" s="1">
        <f t="shared" si="7"/>
        <v>0</v>
      </c>
      <c r="S61" s="1">
        <f t="shared" si="8"/>
        <v>1</v>
      </c>
      <c r="T61" s="1">
        <f t="shared" si="9"/>
        <v>0</v>
      </c>
      <c r="U61" s="1" t="str">
        <f>_xlfn.XLOOKUP(Table3[[#This Row],[Transaction ID]],Source_data!A:A,Source_data!E:E)</f>
        <v>Mumbai</v>
      </c>
      <c r="V61" s="1">
        <f>_xlfn.IFNA(_xlfn.XLOOKUP(A61,bank_processed_transactions[transaction_id],bank_processed_transactions[processing_minutes]),"")</f>
        <v>18.100000000000001</v>
      </c>
      <c r="W61" s="31">
        <f>_xlfn.XLOOKUP(A61,Source_data!A:A,Source_data!B:B)</f>
        <v>46106</v>
      </c>
    </row>
    <row r="62" spans="1:23" x14ac:dyDescent="0.3">
      <c r="A62" s="3" t="s">
        <v>3325</v>
      </c>
      <c r="B62" s="1">
        <f>_xlfn.XLOOKUP(A62,bank_source_transactions__1[transaction_id],bank_source_transactions__1[amount_inr])</f>
        <v>19165.900000000001</v>
      </c>
      <c r="C62" s="1">
        <f>_xlfn.XLOOKUP(A62,Processed_data!A:A,Processed_data!F:F)</f>
        <v>19165.900000000001</v>
      </c>
      <c r="D62" s="1" t="str">
        <f>_xlfn.XLOOKUP(A62,bank_source_transactions__1[transaction_id],bank_source_transactions__1[transaction_status])</f>
        <v>SUCCESS</v>
      </c>
      <c r="E62" s="1" t="str">
        <f>_xlfn.XLOOKUP(A62,Processed_data!A:A,Processed_data!G:G)</f>
        <v>SUCCESS</v>
      </c>
      <c r="F62" s="1">
        <f>COUNTIF(bank_processed_transactions[transaction_id],A62)</f>
        <v>1</v>
      </c>
      <c r="G62" s="1" t="str">
        <f t="shared" si="0"/>
        <v>found</v>
      </c>
      <c r="H62" s="1" t="str">
        <f t="shared" si="1"/>
        <v>Not Duplicate</v>
      </c>
      <c r="I62" s="1" t="str">
        <f t="shared" si="2"/>
        <v>match</v>
      </c>
      <c r="J62" s="1" t="str">
        <f t="shared" si="3"/>
        <v>match</v>
      </c>
      <c r="K62" s="1">
        <f t="shared" si="4"/>
        <v>0</v>
      </c>
      <c r="L62" s="2">
        <f>IF(F62=0,"not processed",_xlfn.MINIFS(Processed_data!H:H,Processed_data!A:A,A62))</f>
        <v>46046</v>
      </c>
      <c r="M62" s="1">
        <f>IF(F62=0,"not processed",ABS(bank_source_transactions__1[[#This Row],[transaction_date]]-Reconciliation!L62))</f>
        <v>3</v>
      </c>
      <c r="N62" s="1" t="str" cm="1">
        <f t="array" ref="N62">_xlfn.IFS(M62="not Processed", "Not Processed",M62&gt;2,"SLA Breached",M62&lt;=2,"Within SLA")</f>
        <v>SLA Breached</v>
      </c>
      <c r="O62" s="1" t="str">
        <f>_xlfn.XLOOKUP(A62,Source_data!A:A,Source_data!D:D)</f>
        <v>NEFT</v>
      </c>
      <c r="P62" s="1">
        <f t="shared" si="5"/>
        <v>0</v>
      </c>
      <c r="Q62" s="1">
        <f t="shared" si="6"/>
        <v>0</v>
      </c>
      <c r="R62" s="1">
        <f t="shared" si="7"/>
        <v>0</v>
      </c>
      <c r="S62" s="1">
        <f t="shared" si="8"/>
        <v>0</v>
      </c>
      <c r="T62" s="1">
        <f t="shared" si="9"/>
        <v>1</v>
      </c>
      <c r="U62" s="1" t="str">
        <f>_xlfn.XLOOKUP(Table3[[#This Row],[Transaction ID]],Source_data!A:A,Source_data!E:E)</f>
        <v>Hyderabad</v>
      </c>
      <c r="V62" s="1">
        <f>_xlfn.IFNA(_xlfn.XLOOKUP(A62,bank_processed_transactions[transaction_id],bank_processed_transactions[processing_minutes]),"")</f>
        <v>32.4</v>
      </c>
      <c r="W62" s="31">
        <f>_xlfn.XLOOKUP(A62,Source_data!A:A,Source_data!B:B)</f>
        <v>46043</v>
      </c>
    </row>
    <row r="63" spans="1:23" x14ac:dyDescent="0.3">
      <c r="A63" s="4" t="s">
        <v>2255</v>
      </c>
      <c r="B63" s="1">
        <f>_xlfn.XLOOKUP(A63,bank_source_transactions__1[transaction_id],bank_source_transactions__1[amount_inr])</f>
        <v>2420.56</v>
      </c>
      <c r="C63" s="1">
        <f>_xlfn.XLOOKUP(A63,Processed_data!A:A,Processed_data!F:F)</f>
        <v>2420.56</v>
      </c>
      <c r="D63" s="1" t="str">
        <f>_xlfn.XLOOKUP(A63,bank_source_transactions__1[transaction_id],bank_source_transactions__1[transaction_status])</f>
        <v>SUCCESS</v>
      </c>
      <c r="E63" s="1" t="str">
        <f>_xlfn.XLOOKUP(A63,Processed_data!A:A,Processed_data!G:G)</f>
        <v>SUCCESS</v>
      </c>
      <c r="F63" s="1">
        <f>COUNTIF(bank_processed_transactions[transaction_id],A63)</f>
        <v>1</v>
      </c>
      <c r="G63" s="1" t="str">
        <f t="shared" si="0"/>
        <v>found</v>
      </c>
      <c r="H63" s="1" t="str">
        <f t="shared" si="1"/>
        <v>Not Duplicate</v>
      </c>
      <c r="I63" s="1" t="str">
        <f t="shared" si="2"/>
        <v>match</v>
      </c>
      <c r="J63" s="1" t="str">
        <f t="shared" si="3"/>
        <v>match</v>
      </c>
      <c r="K63" s="1">
        <f t="shared" si="4"/>
        <v>0</v>
      </c>
      <c r="L63" s="2">
        <f>IF(F63=0,"not processed",_xlfn.MINIFS(Processed_data!H:H,Processed_data!A:A,A63))</f>
        <v>46048</v>
      </c>
      <c r="M63" s="1">
        <f>IF(F63=0,"not processed",ABS(bank_source_transactions__1[[#This Row],[transaction_date]]-Reconciliation!L63))</f>
        <v>3</v>
      </c>
      <c r="N63" s="1" t="str" cm="1">
        <f t="array" ref="N63">_xlfn.IFS(M63="not Processed", "Not Processed",M63&gt;2,"SLA Breached",M63&lt;=2,"Within SLA")</f>
        <v>SLA Breached</v>
      </c>
      <c r="O63" s="1" t="str">
        <f>_xlfn.XLOOKUP(A63,Source_data!A:A,Source_data!D:D)</f>
        <v>UPI</v>
      </c>
      <c r="P63" s="1">
        <f t="shared" si="5"/>
        <v>0</v>
      </c>
      <c r="Q63" s="1">
        <f t="shared" si="6"/>
        <v>0</v>
      </c>
      <c r="R63" s="1">
        <f t="shared" si="7"/>
        <v>0</v>
      </c>
      <c r="S63" s="1">
        <f t="shared" si="8"/>
        <v>0</v>
      </c>
      <c r="T63" s="1">
        <f t="shared" si="9"/>
        <v>1</v>
      </c>
      <c r="U63" s="1" t="str">
        <f>_xlfn.XLOOKUP(Table3[[#This Row],[Transaction ID]],Source_data!A:A,Source_data!E:E)</f>
        <v>Pune</v>
      </c>
      <c r="V63" s="1">
        <f>_xlfn.IFNA(_xlfn.XLOOKUP(A63,bank_processed_transactions[transaction_id],bank_processed_transactions[processing_minutes]),"")</f>
        <v>94.2</v>
      </c>
      <c r="W63" s="31">
        <f>_xlfn.XLOOKUP(A63,Source_data!A:A,Source_data!B:B)</f>
        <v>46045</v>
      </c>
    </row>
    <row r="64" spans="1:23" x14ac:dyDescent="0.3">
      <c r="A64" s="3" t="s">
        <v>3899</v>
      </c>
      <c r="B64" s="1">
        <f>_xlfn.XLOOKUP(A64,bank_source_transactions__1[transaction_id],bank_source_transactions__1[amount_inr])</f>
        <v>1804.26</v>
      </c>
      <c r="C64" s="1">
        <f>_xlfn.XLOOKUP(A64,Processed_data!A:A,Processed_data!F:F)</f>
        <v>1804.26</v>
      </c>
      <c r="D64" s="1" t="str">
        <f>_xlfn.XLOOKUP(A64,bank_source_transactions__1[transaction_id],bank_source_transactions__1[transaction_status])</f>
        <v>SUCCESS</v>
      </c>
      <c r="E64" s="1" t="str">
        <f>_xlfn.XLOOKUP(A64,Processed_data!A:A,Processed_data!G:G)</f>
        <v>SUCCESS</v>
      </c>
      <c r="F64" s="1">
        <f>COUNTIF(bank_processed_transactions[transaction_id],A64)</f>
        <v>1</v>
      </c>
      <c r="G64" s="1" t="str">
        <f t="shared" si="0"/>
        <v>found</v>
      </c>
      <c r="H64" s="1" t="str">
        <f t="shared" si="1"/>
        <v>Not Duplicate</v>
      </c>
      <c r="I64" s="1" t="str">
        <f t="shared" si="2"/>
        <v>match</v>
      </c>
      <c r="J64" s="1" t="str">
        <f t="shared" si="3"/>
        <v>match</v>
      </c>
      <c r="K64" s="1">
        <f t="shared" si="4"/>
        <v>0</v>
      </c>
      <c r="L64" s="2">
        <f>IF(F64=0,"not processed",_xlfn.MINIFS(Processed_data!H:H,Processed_data!A:A,A64))</f>
        <v>46044</v>
      </c>
      <c r="M64" s="1">
        <f>IF(F64=0,"not processed",ABS(bank_source_transactions__1[[#This Row],[transaction_date]]-Reconciliation!L64))</f>
        <v>3</v>
      </c>
      <c r="N64" s="1" t="str" cm="1">
        <f t="array" ref="N64">_xlfn.IFS(M64="not Processed", "Not Processed",M64&gt;2,"SLA Breached",M64&lt;=2,"Within SLA")</f>
        <v>SLA Breached</v>
      </c>
      <c r="O64" s="1" t="str">
        <f>_xlfn.XLOOKUP(A64,Source_data!A:A,Source_data!D:D)</f>
        <v>CARD</v>
      </c>
      <c r="P64" s="1">
        <f t="shared" si="5"/>
        <v>0</v>
      </c>
      <c r="Q64" s="1">
        <f t="shared" si="6"/>
        <v>0</v>
      </c>
      <c r="R64" s="1">
        <f t="shared" si="7"/>
        <v>0</v>
      </c>
      <c r="S64" s="1">
        <f t="shared" si="8"/>
        <v>0</v>
      </c>
      <c r="T64" s="1">
        <f t="shared" si="9"/>
        <v>1</v>
      </c>
      <c r="U64" s="1" t="str">
        <f>_xlfn.XLOOKUP(Table3[[#This Row],[Transaction ID]],Source_data!A:A,Source_data!E:E)</f>
        <v>Hyderabad</v>
      </c>
      <c r="V64" s="1">
        <f>_xlfn.IFNA(_xlfn.XLOOKUP(A64,bank_processed_transactions[transaction_id],bank_processed_transactions[processing_minutes]),"")</f>
        <v>24</v>
      </c>
      <c r="W64" s="31">
        <f>_xlfn.XLOOKUP(A64,Source_data!A:A,Source_data!B:B)</f>
        <v>46041</v>
      </c>
    </row>
    <row r="65" spans="1:23" x14ac:dyDescent="0.3">
      <c r="A65" s="4" t="s">
        <v>4865</v>
      </c>
      <c r="B65" s="1">
        <f>_xlfn.XLOOKUP(A65,bank_source_transactions__1[transaction_id],bank_source_transactions__1[amount_inr])</f>
        <v>11139.79</v>
      </c>
      <c r="C65" s="1">
        <f>_xlfn.XLOOKUP(A65,Processed_data!A:A,Processed_data!F:F)</f>
        <v>11139.79</v>
      </c>
      <c r="D65" s="1" t="str">
        <f>_xlfn.XLOOKUP(A65,bank_source_transactions__1[transaction_id],bank_source_transactions__1[transaction_status])</f>
        <v>SUCCESS</v>
      </c>
      <c r="E65" s="1" t="str">
        <f>_xlfn.XLOOKUP(A65,Processed_data!A:A,Processed_data!G:G)</f>
        <v>SUCCESS</v>
      </c>
      <c r="F65" s="1">
        <f>COUNTIF(bank_processed_transactions[transaction_id],A65)</f>
        <v>1</v>
      </c>
      <c r="G65" s="1" t="str">
        <f t="shared" si="0"/>
        <v>found</v>
      </c>
      <c r="H65" s="1" t="str">
        <f t="shared" si="1"/>
        <v>Not Duplicate</v>
      </c>
      <c r="I65" s="1" t="str">
        <f t="shared" si="2"/>
        <v>match</v>
      </c>
      <c r="J65" s="1" t="str">
        <f t="shared" si="3"/>
        <v>match</v>
      </c>
      <c r="K65" s="1">
        <f t="shared" si="4"/>
        <v>0</v>
      </c>
      <c r="L65" s="2">
        <f>IF(F65=0,"not processed",_xlfn.MINIFS(Processed_data!H:H,Processed_data!A:A,A65))</f>
        <v>46064</v>
      </c>
      <c r="M65" s="1">
        <f>IF(F65=0,"not processed",ABS(bank_source_transactions__1[[#This Row],[transaction_date]]-Reconciliation!L65))</f>
        <v>2</v>
      </c>
      <c r="N65" s="1" t="str" cm="1">
        <f t="array" ref="N65">_xlfn.IFS(M65="not Processed", "Not Processed",M65&gt;2,"SLA Breached",M65&lt;=2,"Within SLA")</f>
        <v>Within SLA</v>
      </c>
      <c r="O65" s="1" t="str">
        <f>_xlfn.XLOOKUP(A65,Source_data!A:A,Source_data!D:D)</f>
        <v>IMPS</v>
      </c>
      <c r="P65" s="1">
        <f t="shared" si="5"/>
        <v>0</v>
      </c>
      <c r="Q65" s="1">
        <f t="shared" si="6"/>
        <v>0</v>
      </c>
      <c r="R65" s="1">
        <f t="shared" si="7"/>
        <v>0</v>
      </c>
      <c r="S65" s="1">
        <f t="shared" si="8"/>
        <v>0</v>
      </c>
      <c r="T65" s="1">
        <f t="shared" si="9"/>
        <v>0</v>
      </c>
      <c r="U65" s="1" t="str">
        <f>_xlfn.XLOOKUP(Table3[[#This Row],[Transaction ID]],Source_data!A:A,Source_data!E:E)</f>
        <v>Hyderabad</v>
      </c>
      <c r="V65" s="1">
        <f>_xlfn.IFNA(_xlfn.XLOOKUP(A65,bank_processed_transactions[transaction_id],bank_processed_transactions[processing_minutes]),"")</f>
        <v>56.3</v>
      </c>
      <c r="W65" s="31">
        <f>_xlfn.XLOOKUP(A65,Source_data!A:A,Source_data!B:B)</f>
        <v>46062</v>
      </c>
    </row>
    <row r="66" spans="1:23" x14ac:dyDescent="0.3">
      <c r="A66" s="3" t="s">
        <v>2548</v>
      </c>
      <c r="B66" s="1">
        <f>_xlfn.XLOOKUP(A66,bank_source_transactions__1[transaction_id],bank_source_transactions__1[amount_inr])</f>
        <v>951.26</v>
      </c>
      <c r="C66" s="1">
        <f>_xlfn.XLOOKUP(A66,Processed_data!A:A,Processed_data!F:F)</f>
        <v>951.26</v>
      </c>
      <c r="D66" s="1" t="str">
        <f>_xlfn.XLOOKUP(A66,bank_source_transactions__1[transaction_id],bank_source_transactions__1[transaction_status])</f>
        <v>SUCCESS</v>
      </c>
      <c r="E66" s="1" t="str">
        <f>_xlfn.XLOOKUP(A66,Processed_data!A:A,Processed_data!G:G)</f>
        <v>SUCCESS</v>
      </c>
      <c r="F66" s="1">
        <f>COUNTIF(bank_processed_transactions[transaction_id],A66)</f>
        <v>1</v>
      </c>
      <c r="G66" s="1" t="str">
        <f t="shared" si="0"/>
        <v>found</v>
      </c>
      <c r="H66" s="1" t="str">
        <f t="shared" si="1"/>
        <v>Not Duplicate</v>
      </c>
      <c r="I66" s="1" t="str">
        <f t="shared" si="2"/>
        <v>match</v>
      </c>
      <c r="J66" s="1" t="str">
        <f t="shared" si="3"/>
        <v>match</v>
      </c>
      <c r="K66" s="1">
        <f t="shared" si="4"/>
        <v>0</v>
      </c>
      <c r="L66" s="2">
        <f>IF(F66=0,"not processed",_xlfn.MINIFS(Processed_data!H:H,Processed_data!A:A,A66))</f>
        <v>46045</v>
      </c>
      <c r="M66" s="1">
        <f>IF(F66=0,"not processed",ABS(bank_source_transactions__1[[#This Row],[transaction_date]]-Reconciliation!L66))</f>
        <v>0</v>
      </c>
      <c r="N66" s="1" t="str" cm="1">
        <f t="array" ref="N66">_xlfn.IFS(M66="not Processed", "Not Processed",M66&gt;2,"SLA Breached",M66&lt;=2,"Within SLA")</f>
        <v>Within SLA</v>
      </c>
      <c r="O66" s="1" t="str">
        <f>_xlfn.XLOOKUP(A66,Source_data!A:A,Source_data!D:D)</f>
        <v>CARD</v>
      </c>
      <c r="P66" s="1">
        <f t="shared" si="5"/>
        <v>0</v>
      </c>
      <c r="Q66" s="1">
        <f t="shared" si="6"/>
        <v>0</v>
      </c>
      <c r="R66" s="1">
        <f t="shared" si="7"/>
        <v>0</v>
      </c>
      <c r="S66" s="1">
        <f t="shared" si="8"/>
        <v>0</v>
      </c>
      <c r="T66" s="1">
        <f t="shared" si="9"/>
        <v>0</v>
      </c>
      <c r="U66" s="1" t="str">
        <f>_xlfn.XLOOKUP(Table3[[#This Row],[Transaction ID]],Source_data!A:A,Source_data!E:E)</f>
        <v>Pune</v>
      </c>
      <c r="V66" s="1">
        <f>_xlfn.IFNA(_xlfn.XLOOKUP(A66,bank_processed_transactions[transaction_id],bank_processed_transactions[processing_minutes]),"")</f>
        <v>30.3</v>
      </c>
      <c r="W66" s="31">
        <f>_xlfn.XLOOKUP(A66,Source_data!A:A,Source_data!B:B)</f>
        <v>46045</v>
      </c>
    </row>
    <row r="67" spans="1:23" x14ac:dyDescent="0.3">
      <c r="A67" s="4" t="s">
        <v>4245</v>
      </c>
      <c r="B67" s="1">
        <f>_xlfn.XLOOKUP(A67,bank_source_transactions__1[transaction_id],bank_source_transactions__1[amount_inr])</f>
        <v>15978.4</v>
      </c>
      <c r="C67" s="1">
        <f>_xlfn.XLOOKUP(A67,Processed_data!A:A,Processed_data!F:F)</f>
        <v>15978.4</v>
      </c>
      <c r="D67" s="1" t="str">
        <f>_xlfn.XLOOKUP(A67,bank_source_transactions__1[transaction_id],bank_source_transactions__1[transaction_status])</f>
        <v>SUCCESS</v>
      </c>
      <c r="E67" s="1" t="str">
        <f>_xlfn.XLOOKUP(A67,Processed_data!A:A,Processed_data!G:G)</f>
        <v>SUCCESS</v>
      </c>
      <c r="F67" s="1">
        <f>COUNTIF(bank_processed_transactions[transaction_id],A67)</f>
        <v>1</v>
      </c>
      <c r="G67" s="1" t="str">
        <f t="shared" ref="G67:G130" si="10">IF(F67=0,"missing","found")</f>
        <v>found</v>
      </c>
      <c r="H67" s="1" t="str">
        <f t="shared" ref="H67:H130" si="11">IF(F67&gt;1,"Duplicate","Not Duplicate")</f>
        <v>Not Duplicate</v>
      </c>
      <c r="I67" s="1" t="str">
        <f t="shared" ref="I67:I130" si="12">IF(F67=0,"not processed",IF(B67=C67,"match","mismatch"))</f>
        <v>match</v>
      </c>
      <c r="J67" s="1" t="str">
        <f t="shared" ref="J67:J130" si="13">IF(F67=0,"not processed",IF(D67=E67,"match","mismatch"))</f>
        <v>match</v>
      </c>
      <c r="K67" s="1">
        <f t="shared" ref="K67:K130" si="14">IF(F67=0,"missing",ABS(B67-C67))</f>
        <v>0</v>
      </c>
      <c r="L67" s="2">
        <f>IF(F67=0,"not processed",_xlfn.MINIFS(Processed_data!H:H,Processed_data!A:A,A67))</f>
        <v>46039</v>
      </c>
      <c r="M67" s="1">
        <f>IF(F67=0,"not processed",ABS(bank_source_transactions__1[[#This Row],[transaction_date]]-Reconciliation!L67))</f>
        <v>3</v>
      </c>
      <c r="N67" s="1" t="str" cm="1">
        <f t="array" ref="N67">_xlfn.IFS(M67="not Processed", "Not Processed",M67&gt;2,"SLA Breached",M67&lt;=2,"Within SLA")</f>
        <v>SLA Breached</v>
      </c>
      <c r="O67" s="1" t="str">
        <f>_xlfn.XLOOKUP(A67,Source_data!A:A,Source_data!D:D)</f>
        <v>IMPS</v>
      </c>
      <c r="P67" s="1">
        <f t="shared" ref="P67:P130" si="15">IF(G67="missing",1,0)</f>
        <v>0</v>
      </c>
      <c r="Q67" s="1">
        <f t="shared" ref="Q67:Q130" si="16">IF(H67="duplicate",1,0)</f>
        <v>0</v>
      </c>
      <c r="R67" s="1">
        <f t="shared" ref="R67:R130" si="17">IF(I67="mismatch",1,0)</f>
        <v>0</v>
      </c>
      <c r="S67" s="1">
        <f t="shared" ref="S67:S130" si="18">IF(J67="mismatch",1,)</f>
        <v>0</v>
      </c>
      <c r="T67" s="1">
        <f t="shared" ref="T67:T130" si="19">IF(N67="sla breached",1,0)</f>
        <v>1</v>
      </c>
      <c r="U67" s="1" t="str">
        <f>_xlfn.XLOOKUP(Table3[[#This Row],[Transaction ID]],Source_data!A:A,Source_data!E:E)</f>
        <v>Hyderabad</v>
      </c>
      <c r="V67" s="1">
        <f>_xlfn.IFNA(_xlfn.XLOOKUP(A67,bank_processed_transactions[transaction_id],bank_processed_transactions[processing_minutes]),"")</f>
        <v>9.4</v>
      </c>
      <c r="W67" s="31">
        <f>_xlfn.XLOOKUP(A67,Source_data!A:A,Source_data!B:B)</f>
        <v>46036</v>
      </c>
    </row>
    <row r="68" spans="1:23" x14ac:dyDescent="0.3">
      <c r="A68" s="3" t="s">
        <v>3414</v>
      </c>
      <c r="B68" s="1">
        <f>_xlfn.XLOOKUP(A68,bank_source_transactions__1[transaction_id],bank_source_transactions__1[amount_inr])</f>
        <v>4562.7</v>
      </c>
      <c r="C68" s="1">
        <f>_xlfn.XLOOKUP(A68,Processed_data!A:A,Processed_data!F:F)</f>
        <v>4562.7</v>
      </c>
      <c r="D68" s="1" t="str">
        <f>_xlfn.XLOOKUP(A68,bank_source_transactions__1[transaction_id],bank_source_transactions__1[transaction_status])</f>
        <v>SUCCESS</v>
      </c>
      <c r="E68" s="1" t="str">
        <f>_xlfn.XLOOKUP(A68,Processed_data!A:A,Processed_data!G:G)</f>
        <v>SUCCESS</v>
      </c>
      <c r="F68" s="1">
        <f>COUNTIF(bank_processed_transactions[transaction_id],A68)</f>
        <v>1</v>
      </c>
      <c r="G68" s="1" t="str">
        <f t="shared" si="10"/>
        <v>found</v>
      </c>
      <c r="H68" s="1" t="str">
        <f t="shared" si="11"/>
        <v>Not Duplicate</v>
      </c>
      <c r="I68" s="1" t="str">
        <f t="shared" si="12"/>
        <v>match</v>
      </c>
      <c r="J68" s="1" t="str">
        <f t="shared" si="13"/>
        <v>match</v>
      </c>
      <c r="K68" s="1">
        <f t="shared" si="14"/>
        <v>0</v>
      </c>
      <c r="L68" s="2">
        <f>IF(F68=0,"not processed",_xlfn.MINIFS(Processed_data!H:H,Processed_data!A:A,A68))</f>
        <v>46041</v>
      </c>
      <c r="M68" s="1">
        <f>IF(F68=0,"not processed",ABS(bank_source_transactions__1[[#This Row],[transaction_date]]-Reconciliation!L68))</f>
        <v>1</v>
      </c>
      <c r="N68" s="1" t="str" cm="1">
        <f t="array" ref="N68">_xlfn.IFS(M68="not Processed", "Not Processed",M68&gt;2,"SLA Breached",M68&lt;=2,"Within SLA")</f>
        <v>Within SLA</v>
      </c>
      <c r="O68" s="1" t="str">
        <f>_xlfn.XLOOKUP(A68,Source_data!A:A,Source_data!D:D)</f>
        <v>NEFT</v>
      </c>
      <c r="P68" s="1">
        <f t="shared" si="15"/>
        <v>0</v>
      </c>
      <c r="Q68" s="1">
        <f t="shared" si="16"/>
        <v>0</v>
      </c>
      <c r="R68" s="1">
        <f t="shared" si="17"/>
        <v>0</v>
      </c>
      <c r="S68" s="1">
        <f t="shared" si="18"/>
        <v>0</v>
      </c>
      <c r="T68" s="1">
        <f t="shared" si="19"/>
        <v>0</v>
      </c>
      <c r="U68" s="1" t="str">
        <f>_xlfn.XLOOKUP(Table3[[#This Row],[Transaction ID]],Source_data!A:A,Source_data!E:E)</f>
        <v>Pune</v>
      </c>
      <c r="V68" s="1">
        <f>_xlfn.IFNA(_xlfn.XLOOKUP(A68,bank_processed_transactions[transaction_id],bank_processed_transactions[processing_minutes]),"")</f>
        <v>7.6</v>
      </c>
      <c r="W68" s="31">
        <f>_xlfn.XLOOKUP(A68,Source_data!A:A,Source_data!B:B)</f>
        <v>46040</v>
      </c>
    </row>
    <row r="69" spans="1:23" x14ac:dyDescent="0.3">
      <c r="A69" s="4" t="s">
        <v>2858</v>
      </c>
      <c r="B69" s="1">
        <f>_xlfn.XLOOKUP(A69,bank_source_transactions__1[transaction_id],bank_source_transactions__1[amount_inr])</f>
        <v>5406.25</v>
      </c>
      <c r="C69" s="1">
        <f>_xlfn.XLOOKUP(A69,Processed_data!A:A,Processed_data!F:F)</f>
        <v>5406.25</v>
      </c>
      <c r="D69" s="1" t="str">
        <f>_xlfn.XLOOKUP(A69,bank_source_transactions__1[transaction_id],bank_source_transactions__1[transaction_status])</f>
        <v>SUCCESS</v>
      </c>
      <c r="E69" s="1" t="str">
        <f>_xlfn.XLOOKUP(A69,Processed_data!A:A,Processed_data!G:G)</f>
        <v>SUCCESS</v>
      </c>
      <c r="F69" s="1">
        <f>COUNTIF(bank_processed_transactions[transaction_id],A69)</f>
        <v>1</v>
      </c>
      <c r="G69" s="1" t="str">
        <f t="shared" si="10"/>
        <v>found</v>
      </c>
      <c r="H69" s="1" t="str">
        <f t="shared" si="11"/>
        <v>Not Duplicate</v>
      </c>
      <c r="I69" s="1" t="str">
        <f t="shared" si="12"/>
        <v>match</v>
      </c>
      <c r="J69" s="1" t="str">
        <f t="shared" si="13"/>
        <v>match</v>
      </c>
      <c r="K69" s="1">
        <f t="shared" si="14"/>
        <v>0</v>
      </c>
      <c r="L69" s="2">
        <f>IF(F69=0,"not processed",_xlfn.MINIFS(Processed_data!H:H,Processed_data!A:A,A69))</f>
        <v>46078</v>
      </c>
      <c r="M69" s="1">
        <f>IF(F69=0,"not processed",ABS(bank_source_transactions__1[[#This Row],[transaction_date]]-Reconciliation!L69))</f>
        <v>1</v>
      </c>
      <c r="N69" s="1" t="str" cm="1">
        <f t="array" ref="N69">_xlfn.IFS(M69="not Processed", "Not Processed",M69&gt;2,"SLA Breached",M69&lt;=2,"Within SLA")</f>
        <v>Within SLA</v>
      </c>
      <c r="O69" s="1" t="str">
        <f>_xlfn.XLOOKUP(A69,Source_data!A:A,Source_data!D:D)</f>
        <v>CARD</v>
      </c>
      <c r="P69" s="1">
        <f t="shared" si="15"/>
        <v>0</v>
      </c>
      <c r="Q69" s="1">
        <f t="shared" si="16"/>
        <v>0</v>
      </c>
      <c r="R69" s="1">
        <f t="shared" si="17"/>
        <v>0</v>
      </c>
      <c r="S69" s="1">
        <f t="shared" si="18"/>
        <v>0</v>
      </c>
      <c r="T69" s="1">
        <f t="shared" si="19"/>
        <v>0</v>
      </c>
      <c r="U69" s="1" t="str">
        <f>_xlfn.XLOOKUP(Table3[[#This Row],[Transaction ID]],Source_data!A:A,Source_data!E:E)</f>
        <v>Mumbai</v>
      </c>
      <c r="V69" s="1">
        <f>_xlfn.IFNA(_xlfn.XLOOKUP(A69,bank_processed_transactions[transaction_id],bank_processed_transactions[processing_minutes]),"")</f>
        <v>19</v>
      </c>
      <c r="W69" s="31">
        <f>_xlfn.XLOOKUP(A69,Source_data!A:A,Source_data!B:B)</f>
        <v>46077</v>
      </c>
    </row>
    <row r="70" spans="1:23" x14ac:dyDescent="0.3">
      <c r="A70" s="3" t="s">
        <v>4532</v>
      </c>
      <c r="B70" s="1">
        <f>_xlfn.XLOOKUP(A70,bank_source_transactions__1[transaction_id],bank_source_transactions__1[amount_inr])</f>
        <v>10409.82</v>
      </c>
      <c r="C70" s="1">
        <f>_xlfn.XLOOKUP(A70,Processed_data!A:A,Processed_data!F:F)</f>
        <v>10409.82</v>
      </c>
      <c r="D70" s="1" t="str">
        <f>_xlfn.XLOOKUP(A70,bank_source_transactions__1[transaction_id],bank_source_transactions__1[transaction_status])</f>
        <v>SUCCESS</v>
      </c>
      <c r="E70" s="1" t="str">
        <f>_xlfn.XLOOKUP(A70,Processed_data!A:A,Processed_data!G:G)</f>
        <v>SUCCESS</v>
      </c>
      <c r="F70" s="1">
        <f>COUNTIF(bank_processed_transactions[transaction_id],A70)</f>
        <v>1</v>
      </c>
      <c r="G70" s="1" t="str">
        <f t="shared" si="10"/>
        <v>found</v>
      </c>
      <c r="H70" s="1" t="str">
        <f t="shared" si="11"/>
        <v>Not Duplicate</v>
      </c>
      <c r="I70" s="1" t="str">
        <f t="shared" si="12"/>
        <v>match</v>
      </c>
      <c r="J70" s="1" t="str">
        <f t="shared" si="13"/>
        <v>match</v>
      </c>
      <c r="K70" s="1">
        <f t="shared" si="14"/>
        <v>0</v>
      </c>
      <c r="L70" s="2">
        <f>IF(F70=0,"not processed",_xlfn.MINIFS(Processed_data!H:H,Processed_data!A:A,A70))</f>
        <v>46053</v>
      </c>
      <c r="M70" s="1">
        <f>IF(F70=0,"not processed",ABS(bank_source_transactions__1[[#This Row],[transaction_date]]-Reconciliation!L70))</f>
        <v>0</v>
      </c>
      <c r="N70" s="1" t="str" cm="1">
        <f t="array" ref="N70">_xlfn.IFS(M70="not Processed", "Not Processed",M70&gt;2,"SLA Breached",M70&lt;=2,"Within SLA")</f>
        <v>Within SLA</v>
      </c>
      <c r="O70" s="1" t="str">
        <f>_xlfn.XLOOKUP(A70,Source_data!A:A,Source_data!D:D)</f>
        <v>NEFT</v>
      </c>
      <c r="P70" s="1">
        <f t="shared" si="15"/>
        <v>0</v>
      </c>
      <c r="Q70" s="1">
        <f t="shared" si="16"/>
        <v>0</v>
      </c>
      <c r="R70" s="1">
        <f t="shared" si="17"/>
        <v>0</v>
      </c>
      <c r="S70" s="1">
        <f t="shared" si="18"/>
        <v>0</v>
      </c>
      <c r="T70" s="1">
        <f t="shared" si="19"/>
        <v>0</v>
      </c>
      <c r="U70" s="1" t="str">
        <f>_xlfn.XLOOKUP(Table3[[#This Row],[Transaction ID]],Source_data!A:A,Source_data!E:E)</f>
        <v>Mumbai</v>
      </c>
      <c r="V70" s="1">
        <f>_xlfn.IFNA(_xlfn.XLOOKUP(A70,bank_processed_transactions[transaction_id],bank_processed_transactions[processing_minutes]),"")</f>
        <v>22.8</v>
      </c>
      <c r="W70" s="31">
        <f>_xlfn.XLOOKUP(A70,Source_data!A:A,Source_data!B:B)</f>
        <v>46053</v>
      </c>
    </row>
    <row r="71" spans="1:23" x14ac:dyDescent="0.3">
      <c r="A71" s="4" t="s">
        <v>3068</v>
      </c>
      <c r="B71" s="1">
        <f>_xlfn.XLOOKUP(A71,bank_source_transactions__1[transaction_id],bank_source_transactions__1[amount_inr])</f>
        <v>3243.39</v>
      </c>
      <c r="C71" s="1">
        <f>_xlfn.XLOOKUP(A71,Processed_data!A:A,Processed_data!F:F)</f>
        <v>3243.39</v>
      </c>
      <c r="D71" s="1" t="str">
        <f>_xlfn.XLOOKUP(A71,bank_source_transactions__1[transaction_id],bank_source_transactions__1[transaction_status])</f>
        <v>SUCCESS</v>
      </c>
      <c r="E71" s="1" t="str">
        <f>_xlfn.XLOOKUP(A71,Processed_data!A:A,Processed_data!G:G)</f>
        <v>SUCCESS</v>
      </c>
      <c r="F71" s="1">
        <f>COUNTIF(bank_processed_transactions[transaction_id],A71)</f>
        <v>1</v>
      </c>
      <c r="G71" s="1" t="str">
        <f t="shared" si="10"/>
        <v>found</v>
      </c>
      <c r="H71" s="1" t="str">
        <f t="shared" si="11"/>
        <v>Not Duplicate</v>
      </c>
      <c r="I71" s="1" t="str">
        <f t="shared" si="12"/>
        <v>match</v>
      </c>
      <c r="J71" s="1" t="str">
        <f t="shared" si="13"/>
        <v>match</v>
      </c>
      <c r="K71" s="1">
        <f t="shared" si="14"/>
        <v>0</v>
      </c>
      <c r="L71" s="2">
        <f>IF(F71=0,"not processed",_xlfn.MINIFS(Processed_data!H:H,Processed_data!A:A,A71))</f>
        <v>46100</v>
      </c>
      <c r="M71" s="1">
        <f>IF(F71=0,"not processed",ABS(bank_source_transactions__1[[#This Row],[transaction_date]]-Reconciliation!L71))</f>
        <v>1</v>
      </c>
      <c r="N71" s="1" t="str" cm="1">
        <f t="array" ref="N71">_xlfn.IFS(M71="not Processed", "Not Processed",M71&gt;2,"SLA Breached",M71&lt;=2,"Within SLA")</f>
        <v>Within SLA</v>
      </c>
      <c r="O71" s="1" t="str">
        <f>_xlfn.XLOOKUP(A71,Source_data!A:A,Source_data!D:D)</f>
        <v>UPI</v>
      </c>
      <c r="P71" s="1">
        <f t="shared" si="15"/>
        <v>0</v>
      </c>
      <c r="Q71" s="1">
        <f t="shared" si="16"/>
        <v>0</v>
      </c>
      <c r="R71" s="1">
        <f t="shared" si="17"/>
        <v>0</v>
      </c>
      <c r="S71" s="1">
        <f t="shared" si="18"/>
        <v>0</v>
      </c>
      <c r="T71" s="1">
        <f t="shared" si="19"/>
        <v>0</v>
      </c>
      <c r="U71" s="1" t="str">
        <f>_xlfn.XLOOKUP(Table3[[#This Row],[Transaction ID]],Source_data!A:A,Source_data!E:E)</f>
        <v>Bengaluru</v>
      </c>
      <c r="V71" s="1">
        <f>_xlfn.IFNA(_xlfn.XLOOKUP(A71,bank_processed_transactions[transaction_id],bank_processed_transactions[processing_minutes]),"")</f>
        <v>28.7</v>
      </c>
      <c r="W71" s="31">
        <f>_xlfn.XLOOKUP(A71,Source_data!A:A,Source_data!B:B)</f>
        <v>46099</v>
      </c>
    </row>
    <row r="72" spans="1:23" x14ac:dyDescent="0.3">
      <c r="A72" s="3" t="s">
        <v>2150</v>
      </c>
      <c r="B72" s="1">
        <f>_xlfn.XLOOKUP(A72,bank_source_transactions__1[transaction_id],bank_source_transactions__1[amount_inr])</f>
        <v>1594.6</v>
      </c>
      <c r="C72" s="1">
        <f>_xlfn.XLOOKUP(A72,Processed_data!A:A,Processed_data!F:F)</f>
        <v>1594.6</v>
      </c>
      <c r="D72" s="1" t="str">
        <f>_xlfn.XLOOKUP(A72,bank_source_transactions__1[transaction_id],bank_source_transactions__1[transaction_status])</f>
        <v>SUCCESS</v>
      </c>
      <c r="E72" s="1" t="str">
        <f>_xlfn.XLOOKUP(A72,Processed_data!A:A,Processed_data!G:G)</f>
        <v>SUCCESS</v>
      </c>
      <c r="F72" s="1">
        <f>COUNTIF(bank_processed_transactions[transaction_id],A72)</f>
        <v>1</v>
      </c>
      <c r="G72" s="1" t="str">
        <f t="shared" si="10"/>
        <v>found</v>
      </c>
      <c r="H72" s="1" t="str">
        <f t="shared" si="11"/>
        <v>Not Duplicate</v>
      </c>
      <c r="I72" s="1" t="str">
        <f t="shared" si="12"/>
        <v>match</v>
      </c>
      <c r="J72" s="1" t="str">
        <f t="shared" si="13"/>
        <v>match</v>
      </c>
      <c r="K72" s="1">
        <f t="shared" si="14"/>
        <v>0</v>
      </c>
      <c r="L72" s="2">
        <f>IF(F72=0,"not processed",_xlfn.MINIFS(Processed_data!H:H,Processed_data!A:A,A72))</f>
        <v>46095</v>
      </c>
      <c r="M72" s="1">
        <f>IF(F72=0,"not processed",ABS(bank_source_transactions__1[[#This Row],[transaction_date]]-Reconciliation!L72))</f>
        <v>2</v>
      </c>
      <c r="N72" s="1" t="str" cm="1">
        <f t="array" ref="N72">_xlfn.IFS(M72="not Processed", "Not Processed",M72&gt;2,"SLA Breached",M72&lt;=2,"Within SLA")</f>
        <v>Within SLA</v>
      </c>
      <c r="O72" s="1" t="str">
        <f>_xlfn.XLOOKUP(A72,Source_data!A:A,Source_data!D:D)</f>
        <v>UPI</v>
      </c>
      <c r="P72" s="1">
        <f t="shared" si="15"/>
        <v>0</v>
      </c>
      <c r="Q72" s="1">
        <f t="shared" si="16"/>
        <v>0</v>
      </c>
      <c r="R72" s="1">
        <f t="shared" si="17"/>
        <v>0</v>
      </c>
      <c r="S72" s="1">
        <f t="shared" si="18"/>
        <v>0</v>
      </c>
      <c r="T72" s="1">
        <f t="shared" si="19"/>
        <v>0</v>
      </c>
      <c r="U72" s="1" t="str">
        <f>_xlfn.XLOOKUP(Table3[[#This Row],[Transaction ID]],Source_data!A:A,Source_data!E:E)</f>
        <v>Hyderabad</v>
      </c>
      <c r="V72" s="1">
        <f>_xlfn.IFNA(_xlfn.XLOOKUP(A72,bank_processed_transactions[transaction_id],bank_processed_transactions[processing_minutes]),"")</f>
        <v>26.7</v>
      </c>
      <c r="W72" s="31">
        <f>_xlfn.XLOOKUP(A72,Source_data!A:A,Source_data!B:B)</f>
        <v>46093</v>
      </c>
    </row>
    <row r="73" spans="1:23" x14ac:dyDescent="0.3">
      <c r="A73" s="4" t="s">
        <v>4258</v>
      </c>
      <c r="B73" s="1">
        <f>_xlfn.XLOOKUP(A73,bank_source_transactions__1[transaction_id],bank_source_transactions__1[amount_inr])</f>
        <v>3128.58</v>
      </c>
      <c r="C73" s="1">
        <f>_xlfn.XLOOKUP(A73,Processed_data!A:A,Processed_data!F:F)</f>
        <v>3128.58</v>
      </c>
      <c r="D73" s="1" t="str">
        <f>_xlfn.XLOOKUP(A73,bank_source_transactions__1[transaction_id],bank_source_transactions__1[transaction_status])</f>
        <v>SUCCESS</v>
      </c>
      <c r="E73" s="1" t="str">
        <f>_xlfn.XLOOKUP(A73,Processed_data!A:A,Processed_data!G:G)</f>
        <v>SUCCESS</v>
      </c>
      <c r="F73" s="1">
        <f>COUNTIF(bank_processed_transactions[transaction_id],A73)</f>
        <v>1</v>
      </c>
      <c r="G73" s="1" t="str">
        <f t="shared" si="10"/>
        <v>found</v>
      </c>
      <c r="H73" s="1" t="str">
        <f t="shared" si="11"/>
        <v>Not Duplicate</v>
      </c>
      <c r="I73" s="1" t="str">
        <f t="shared" si="12"/>
        <v>match</v>
      </c>
      <c r="J73" s="1" t="str">
        <f t="shared" si="13"/>
        <v>match</v>
      </c>
      <c r="K73" s="1">
        <f t="shared" si="14"/>
        <v>0</v>
      </c>
      <c r="L73" s="2">
        <f>IF(F73=0,"not processed",_xlfn.MINIFS(Processed_data!H:H,Processed_data!A:A,A73))</f>
        <v>46080</v>
      </c>
      <c r="M73" s="1">
        <f>IF(F73=0,"not processed",ABS(bank_source_transactions__1[[#This Row],[transaction_date]]-Reconciliation!L73))</f>
        <v>1</v>
      </c>
      <c r="N73" s="1" t="str" cm="1">
        <f t="array" ref="N73">_xlfn.IFS(M73="not Processed", "Not Processed",M73&gt;2,"SLA Breached",M73&lt;=2,"Within SLA")</f>
        <v>Within SLA</v>
      </c>
      <c r="O73" s="1" t="str">
        <f>_xlfn.XLOOKUP(A73,Source_data!A:A,Source_data!D:D)</f>
        <v>IMPS</v>
      </c>
      <c r="P73" s="1">
        <f t="shared" si="15"/>
        <v>0</v>
      </c>
      <c r="Q73" s="1">
        <f t="shared" si="16"/>
        <v>0</v>
      </c>
      <c r="R73" s="1">
        <f t="shared" si="17"/>
        <v>0</v>
      </c>
      <c r="S73" s="1">
        <f t="shared" si="18"/>
        <v>0</v>
      </c>
      <c r="T73" s="1">
        <f t="shared" si="19"/>
        <v>0</v>
      </c>
      <c r="U73" s="1" t="str">
        <f>_xlfn.XLOOKUP(Table3[[#This Row],[Transaction ID]],Source_data!A:A,Source_data!E:E)</f>
        <v>Bengaluru</v>
      </c>
      <c r="V73" s="1">
        <f>_xlfn.IFNA(_xlfn.XLOOKUP(A73,bank_processed_transactions[transaction_id],bank_processed_transactions[processing_minutes]),"")</f>
        <v>83.9</v>
      </c>
      <c r="W73" s="31">
        <f>_xlfn.XLOOKUP(A73,Source_data!A:A,Source_data!B:B)</f>
        <v>46079</v>
      </c>
    </row>
    <row r="74" spans="1:23" x14ac:dyDescent="0.3">
      <c r="A74" s="3" t="s">
        <v>1546</v>
      </c>
      <c r="B74" s="1">
        <f>_xlfn.XLOOKUP(A74,bank_source_transactions__1[transaction_id],bank_source_transactions__1[amount_inr])</f>
        <v>2063.0500000000002</v>
      </c>
      <c r="C74" s="1">
        <f>_xlfn.XLOOKUP(A74,Processed_data!A:A,Processed_data!F:F)</f>
        <v>2063.0500000000002</v>
      </c>
      <c r="D74" s="1" t="str">
        <f>_xlfn.XLOOKUP(A74,bank_source_transactions__1[transaction_id],bank_source_transactions__1[transaction_status])</f>
        <v>SUCCESS</v>
      </c>
      <c r="E74" s="1" t="str">
        <f>_xlfn.XLOOKUP(A74,Processed_data!A:A,Processed_data!G:G)</f>
        <v>SUCCESS</v>
      </c>
      <c r="F74" s="1">
        <f>COUNTIF(bank_processed_transactions[transaction_id],A74)</f>
        <v>1</v>
      </c>
      <c r="G74" s="1" t="str">
        <f t="shared" si="10"/>
        <v>found</v>
      </c>
      <c r="H74" s="1" t="str">
        <f t="shared" si="11"/>
        <v>Not Duplicate</v>
      </c>
      <c r="I74" s="1" t="str">
        <f t="shared" si="12"/>
        <v>match</v>
      </c>
      <c r="J74" s="1" t="str">
        <f t="shared" si="13"/>
        <v>match</v>
      </c>
      <c r="K74" s="1">
        <f t="shared" si="14"/>
        <v>0</v>
      </c>
      <c r="L74" s="2">
        <f>IF(F74=0,"not processed",_xlfn.MINIFS(Processed_data!H:H,Processed_data!A:A,A74))</f>
        <v>46069</v>
      </c>
      <c r="M74" s="1">
        <f>IF(F74=0,"not processed",ABS(bank_source_transactions__1[[#This Row],[transaction_date]]-Reconciliation!L74))</f>
        <v>2</v>
      </c>
      <c r="N74" s="1" t="str" cm="1">
        <f t="array" ref="N74">_xlfn.IFS(M74="not Processed", "Not Processed",M74&gt;2,"SLA Breached",M74&lt;=2,"Within SLA")</f>
        <v>Within SLA</v>
      </c>
      <c r="O74" s="1" t="str">
        <f>_xlfn.XLOOKUP(A74,Source_data!A:A,Source_data!D:D)</f>
        <v>UPI</v>
      </c>
      <c r="P74" s="1">
        <f t="shared" si="15"/>
        <v>0</v>
      </c>
      <c r="Q74" s="1">
        <f t="shared" si="16"/>
        <v>0</v>
      </c>
      <c r="R74" s="1">
        <f t="shared" si="17"/>
        <v>0</v>
      </c>
      <c r="S74" s="1">
        <f t="shared" si="18"/>
        <v>0</v>
      </c>
      <c r="T74" s="1">
        <f t="shared" si="19"/>
        <v>0</v>
      </c>
      <c r="U74" s="1" t="str">
        <f>_xlfn.XLOOKUP(Table3[[#This Row],[Transaction ID]],Source_data!A:A,Source_data!E:E)</f>
        <v>Bengaluru</v>
      </c>
      <c r="V74" s="1">
        <f>_xlfn.IFNA(_xlfn.XLOOKUP(A74,bank_processed_transactions[transaction_id],bank_processed_transactions[processing_minutes]),"")</f>
        <v>30.9</v>
      </c>
      <c r="W74" s="31">
        <f>_xlfn.XLOOKUP(A74,Source_data!A:A,Source_data!B:B)</f>
        <v>46067</v>
      </c>
    </row>
    <row r="75" spans="1:23" x14ac:dyDescent="0.3">
      <c r="A75" s="4" t="s">
        <v>3526</v>
      </c>
      <c r="B75" s="1">
        <f>_xlfn.XLOOKUP(A75,bank_source_transactions__1[transaction_id],bank_source_transactions__1[amount_inr])</f>
        <v>4093.8</v>
      </c>
      <c r="C75" s="1">
        <f>_xlfn.XLOOKUP(A75,Processed_data!A:A,Processed_data!F:F)</f>
        <v>4093.8</v>
      </c>
      <c r="D75" s="1" t="str">
        <f>_xlfn.XLOOKUP(A75,bank_source_transactions__1[transaction_id],bank_source_transactions__1[transaction_status])</f>
        <v>SUCCESS</v>
      </c>
      <c r="E75" s="1" t="str">
        <f>_xlfn.XLOOKUP(A75,Processed_data!A:A,Processed_data!G:G)</f>
        <v>SUCCESS</v>
      </c>
      <c r="F75" s="1">
        <f>COUNTIF(bank_processed_transactions[transaction_id],A75)</f>
        <v>1</v>
      </c>
      <c r="G75" s="1" t="str">
        <f t="shared" si="10"/>
        <v>found</v>
      </c>
      <c r="H75" s="1" t="str">
        <f t="shared" si="11"/>
        <v>Not Duplicate</v>
      </c>
      <c r="I75" s="1" t="str">
        <f t="shared" si="12"/>
        <v>match</v>
      </c>
      <c r="J75" s="1" t="str">
        <f t="shared" si="13"/>
        <v>match</v>
      </c>
      <c r="K75" s="1">
        <f t="shared" si="14"/>
        <v>0</v>
      </c>
      <c r="L75" s="2">
        <f>IF(F75=0,"not processed",_xlfn.MINIFS(Processed_data!H:H,Processed_data!A:A,A75))</f>
        <v>46026</v>
      </c>
      <c r="M75" s="1">
        <f>IF(F75=0,"not processed",ABS(bank_source_transactions__1[[#This Row],[transaction_date]]-Reconciliation!L75))</f>
        <v>2</v>
      </c>
      <c r="N75" s="1" t="str" cm="1">
        <f t="array" ref="N75">_xlfn.IFS(M75="not Processed", "Not Processed",M75&gt;2,"SLA Breached",M75&lt;=2,"Within SLA")</f>
        <v>Within SLA</v>
      </c>
      <c r="O75" s="1" t="str">
        <f>_xlfn.XLOOKUP(A75,Source_data!A:A,Source_data!D:D)</f>
        <v>CARD</v>
      </c>
      <c r="P75" s="1">
        <f t="shared" si="15"/>
        <v>0</v>
      </c>
      <c r="Q75" s="1">
        <f t="shared" si="16"/>
        <v>0</v>
      </c>
      <c r="R75" s="1">
        <f t="shared" si="17"/>
        <v>0</v>
      </c>
      <c r="S75" s="1">
        <f t="shared" si="18"/>
        <v>0</v>
      </c>
      <c r="T75" s="1">
        <f t="shared" si="19"/>
        <v>0</v>
      </c>
      <c r="U75" s="1" t="str">
        <f>_xlfn.XLOOKUP(Table3[[#This Row],[Transaction ID]],Source_data!A:A,Source_data!E:E)</f>
        <v>Hyderabad</v>
      </c>
      <c r="V75" s="1">
        <f>_xlfn.IFNA(_xlfn.XLOOKUP(A75,bank_processed_transactions[transaction_id],bank_processed_transactions[processing_minutes]),"")</f>
        <v>26.7</v>
      </c>
      <c r="W75" s="31">
        <f>_xlfn.XLOOKUP(A75,Source_data!A:A,Source_data!B:B)</f>
        <v>46024</v>
      </c>
    </row>
    <row r="76" spans="1:23" x14ac:dyDescent="0.3">
      <c r="A76" s="3" t="s">
        <v>1685</v>
      </c>
      <c r="B76" s="1">
        <f>_xlfn.XLOOKUP(A76,bank_source_transactions__1[transaction_id],bank_source_transactions__1[amount_inr])</f>
        <v>2628.58</v>
      </c>
      <c r="C76" s="1">
        <f>_xlfn.XLOOKUP(A76,Processed_data!A:A,Processed_data!F:F)</f>
        <v>2628.58</v>
      </c>
      <c r="D76" s="1" t="str">
        <f>_xlfn.XLOOKUP(A76,bank_source_transactions__1[transaction_id],bank_source_transactions__1[transaction_status])</f>
        <v>SUCCESS</v>
      </c>
      <c r="E76" s="1" t="str">
        <f>_xlfn.XLOOKUP(A76,Processed_data!A:A,Processed_data!G:G)</f>
        <v>SUCCESS</v>
      </c>
      <c r="F76" s="1">
        <f>COUNTIF(bank_processed_transactions[transaction_id],A76)</f>
        <v>1</v>
      </c>
      <c r="G76" s="1" t="str">
        <f t="shared" si="10"/>
        <v>found</v>
      </c>
      <c r="H76" s="1" t="str">
        <f t="shared" si="11"/>
        <v>Not Duplicate</v>
      </c>
      <c r="I76" s="1" t="str">
        <f t="shared" si="12"/>
        <v>match</v>
      </c>
      <c r="J76" s="1" t="str">
        <f t="shared" si="13"/>
        <v>match</v>
      </c>
      <c r="K76" s="1">
        <f t="shared" si="14"/>
        <v>0</v>
      </c>
      <c r="L76" s="2">
        <f>IF(F76=0,"not processed",_xlfn.MINIFS(Processed_data!H:H,Processed_data!A:A,A76))</f>
        <v>46028</v>
      </c>
      <c r="M76" s="1">
        <f>IF(F76=0,"not processed",ABS(bank_source_transactions__1[[#This Row],[transaction_date]]-Reconciliation!L76))</f>
        <v>1</v>
      </c>
      <c r="N76" s="1" t="str" cm="1">
        <f t="array" ref="N76">_xlfn.IFS(M76="not Processed", "Not Processed",M76&gt;2,"SLA Breached",M76&lt;=2,"Within SLA")</f>
        <v>Within SLA</v>
      </c>
      <c r="O76" s="1" t="str">
        <f>_xlfn.XLOOKUP(A76,Source_data!A:A,Source_data!D:D)</f>
        <v>NEFT</v>
      </c>
      <c r="P76" s="1">
        <f t="shared" si="15"/>
        <v>0</v>
      </c>
      <c r="Q76" s="1">
        <f t="shared" si="16"/>
        <v>0</v>
      </c>
      <c r="R76" s="1">
        <f t="shared" si="17"/>
        <v>0</v>
      </c>
      <c r="S76" s="1">
        <f t="shared" si="18"/>
        <v>0</v>
      </c>
      <c r="T76" s="1">
        <f t="shared" si="19"/>
        <v>0</v>
      </c>
      <c r="U76" s="1" t="str">
        <f>_xlfn.XLOOKUP(Table3[[#This Row],[Transaction ID]],Source_data!A:A,Source_data!E:E)</f>
        <v>Mumbai</v>
      </c>
      <c r="V76" s="1">
        <f>_xlfn.IFNA(_xlfn.XLOOKUP(A76,bank_processed_transactions[transaction_id],bank_processed_transactions[processing_minutes]),"")</f>
        <v>26.3</v>
      </c>
      <c r="W76" s="31">
        <f>_xlfn.XLOOKUP(A76,Source_data!A:A,Source_data!B:B)</f>
        <v>46027</v>
      </c>
    </row>
    <row r="77" spans="1:23" x14ac:dyDescent="0.3">
      <c r="A77" s="4" t="s">
        <v>1760</v>
      </c>
      <c r="B77" s="1">
        <f>_xlfn.XLOOKUP(A77,bank_source_transactions__1[transaction_id],bank_source_transactions__1[amount_inr])</f>
        <v>4420.5200000000004</v>
      </c>
      <c r="C77" s="1">
        <f>_xlfn.XLOOKUP(A77,Processed_data!A:A,Processed_data!F:F)</f>
        <v>4420.5200000000004</v>
      </c>
      <c r="D77" s="1" t="str">
        <f>_xlfn.XLOOKUP(A77,bank_source_transactions__1[transaction_id],bank_source_transactions__1[transaction_status])</f>
        <v>SUCCESS</v>
      </c>
      <c r="E77" s="1" t="str">
        <f>_xlfn.XLOOKUP(A77,Processed_data!A:A,Processed_data!G:G)</f>
        <v>SUCCESS</v>
      </c>
      <c r="F77" s="1">
        <f>COUNTIF(bank_processed_transactions[transaction_id],A77)</f>
        <v>1</v>
      </c>
      <c r="G77" s="1" t="str">
        <f t="shared" si="10"/>
        <v>found</v>
      </c>
      <c r="H77" s="1" t="str">
        <f t="shared" si="11"/>
        <v>Not Duplicate</v>
      </c>
      <c r="I77" s="1" t="str">
        <f t="shared" si="12"/>
        <v>match</v>
      </c>
      <c r="J77" s="1" t="str">
        <f t="shared" si="13"/>
        <v>match</v>
      </c>
      <c r="K77" s="1">
        <f t="shared" si="14"/>
        <v>0</v>
      </c>
      <c r="L77" s="2">
        <f>IF(F77=0,"not processed",_xlfn.MINIFS(Processed_data!H:H,Processed_data!A:A,A77))</f>
        <v>46105</v>
      </c>
      <c r="M77" s="1">
        <f>IF(F77=0,"not processed",ABS(bank_source_transactions__1[[#This Row],[transaction_date]]-Reconciliation!L77))</f>
        <v>1</v>
      </c>
      <c r="N77" s="1" t="str" cm="1">
        <f t="array" ref="N77">_xlfn.IFS(M77="not Processed", "Not Processed",M77&gt;2,"SLA Breached",M77&lt;=2,"Within SLA")</f>
        <v>Within SLA</v>
      </c>
      <c r="O77" s="1" t="str">
        <f>_xlfn.XLOOKUP(A77,Source_data!A:A,Source_data!D:D)</f>
        <v>IMPS</v>
      </c>
      <c r="P77" s="1">
        <f t="shared" si="15"/>
        <v>0</v>
      </c>
      <c r="Q77" s="1">
        <f t="shared" si="16"/>
        <v>0</v>
      </c>
      <c r="R77" s="1">
        <f t="shared" si="17"/>
        <v>0</v>
      </c>
      <c r="S77" s="1">
        <f t="shared" si="18"/>
        <v>0</v>
      </c>
      <c r="T77" s="1">
        <f t="shared" si="19"/>
        <v>0</v>
      </c>
      <c r="U77" s="1" t="str">
        <f>_xlfn.XLOOKUP(Table3[[#This Row],[Transaction ID]],Source_data!A:A,Source_data!E:E)</f>
        <v>Mumbai</v>
      </c>
      <c r="V77" s="1">
        <f>_xlfn.IFNA(_xlfn.XLOOKUP(A77,bank_processed_transactions[transaction_id],bank_processed_transactions[processing_minutes]),"")</f>
        <v>22.9</v>
      </c>
      <c r="W77" s="31">
        <f>_xlfn.XLOOKUP(A77,Source_data!A:A,Source_data!B:B)</f>
        <v>46104</v>
      </c>
    </row>
    <row r="78" spans="1:23" x14ac:dyDescent="0.3">
      <c r="A78" s="3" t="s">
        <v>1825</v>
      </c>
      <c r="B78" s="1">
        <f>_xlfn.XLOOKUP(A78,bank_source_transactions__1[transaction_id],bank_source_transactions__1[amount_inr])</f>
        <v>2297.1</v>
      </c>
      <c r="C78" s="1">
        <f>_xlfn.XLOOKUP(A78,Processed_data!A:A,Processed_data!F:F)</f>
        <v>2297.1</v>
      </c>
      <c r="D78" s="1" t="str">
        <f>_xlfn.XLOOKUP(A78,bank_source_transactions__1[transaction_id],bank_source_transactions__1[transaction_status])</f>
        <v>SUCCESS</v>
      </c>
      <c r="E78" s="1" t="str">
        <f>_xlfn.XLOOKUP(A78,Processed_data!A:A,Processed_data!G:G)</f>
        <v>SUCCESS</v>
      </c>
      <c r="F78" s="1">
        <f>COUNTIF(bank_processed_transactions[transaction_id],A78)</f>
        <v>1</v>
      </c>
      <c r="G78" s="1" t="str">
        <f t="shared" si="10"/>
        <v>found</v>
      </c>
      <c r="H78" s="1" t="str">
        <f t="shared" si="11"/>
        <v>Not Duplicate</v>
      </c>
      <c r="I78" s="1" t="str">
        <f t="shared" si="12"/>
        <v>match</v>
      </c>
      <c r="J78" s="1" t="str">
        <f t="shared" si="13"/>
        <v>match</v>
      </c>
      <c r="K78" s="1">
        <f t="shared" si="14"/>
        <v>0</v>
      </c>
      <c r="L78" s="2">
        <f>IF(F78=0,"not processed",_xlfn.MINIFS(Processed_data!H:H,Processed_data!A:A,A78))</f>
        <v>46045</v>
      </c>
      <c r="M78" s="1">
        <f>IF(F78=0,"not processed",ABS(bank_source_transactions__1[[#This Row],[transaction_date]]-Reconciliation!L78))</f>
        <v>1</v>
      </c>
      <c r="N78" s="1" t="str" cm="1">
        <f t="array" ref="N78">_xlfn.IFS(M78="not Processed", "Not Processed",M78&gt;2,"SLA Breached",M78&lt;=2,"Within SLA")</f>
        <v>Within SLA</v>
      </c>
      <c r="O78" s="1" t="str">
        <f>_xlfn.XLOOKUP(A78,Source_data!A:A,Source_data!D:D)</f>
        <v>UPI</v>
      </c>
      <c r="P78" s="1">
        <f t="shared" si="15"/>
        <v>0</v>
      </c>
      <c r="Q78" s="1">
        <f t="shared" si="16"/>
        <v>0</v>
      </c>
      <c r="R78" s="1">
        <f t="shared" si="17"/>
        <v>0</v>
      </c>
      <c r="S78" s="1">
        <f t="shared" si="18"/>
        <v>0</v>
      </c>
      <c r="T78" s="1">
        <f t="shared" si="19"/>
        <v>0</v>
      </c>
      <c r="U78" s="1" t="str">
        <f>_xlfn.XLOOKUP(Table3[[#This Row],[Transaction ID]],Source_data!A:A,Source_data!E:E)</f>
        <v>Bengaluru</v>
      </c>
      <c r="V78" s="1">
        <f>_xlfn.IFNA(_xlfn.XLOOKUP(A78,bank_processed_transactions[transaction_id],bank_processed_transactions[processing_minutes]),"")</f>
        <v>34.200000000000003</v>
      </c>
      <c r="W78" s="31">
        <f>_xlfn.XLOOKUP(A78,Source_data!A:A,Source_data!B:B)</f>
        <v>46044</v>
      </c>
    </row>
    <row r="79" spans="1:23" x14ac:dyDescent="0.3">
      <c r="A79" s="4" t="s">
        <v>2502</v>
      </c>
      <c r="B79" s="1">
        <f>_xlfn.XLOOKUP(A79,bank_source_transactions__1[transaction_id],bank_source_transactions__1[amount_inr])</f>
        <v>3213.59</v>
      </c>
      <c r="C79" s="1">
        <f>_xlfn.XLOOKUP(A79,Processed_data!A:A,Processed_data!F:F)</f>
        <v>3213.59</v>
      </c>
      <c r="D79" s="1" t="str">
        <f>_xlfn.XLOOKUP(A79,bank_source_transactions__1[transaction_id],bank_source_transactions__1[transaction_status])</f>
        <v>SUCCESS</v>
      </c>
      <c r="E79" s="1" t="str">
        <f>_xlfn.XLOOKUP(A79,Processed_data!A:A,Processed_data!G:G)</f>
        <v>SUCCESS</v>
      </c>
      <c r="F79" s="1">
        <f>COUNTIF(bank_processed_transactions[transaction_id],A79)</f>
        <v>1</v>
      </c>
      <c r="G79" s="1" t="str">
        <f t="shared" si="10"/>
        <v>found</v>
      </c>
      <c r="H79" s="1" t="str">
        <f t="shared" si="11"/>
        <v>Not Duplicate</v>
      </c>
      <c r="I79" s="1" t="str">
        <f t="shared" si="12"/>
        <v>match</v>
      </c>
      <c r="J79" s="1" t="str">
        <f t="shared" si="13"/>
        <v>match</v>
      </c>
      <c r="K79" s="1">
        <f t="shared" si="14"/>
        <v>0</v>
      </c>
      <c r="L79" s="2">
        <f>IF(F79=0,"not processed",_xlfn.MINIFS(Processed_data!H:H,Processed_data!A:A,A79))</f>
        <v>46088</v>
      </c>
      <c r="M79" s="1">
        <f>IF(F79=0,"not processed",ABS(bank_source_transactions__1[[#This Row],[transaction_date]]-Reconciliation!L79))</f>
        <v>0</v>
      </c>
      <c r="N79" s="1" t="str" cm="1">
        <f t="array" ref="N79">_xlfn.IFS(M79="not Processed", "Not Processed",M79&gt;2,"SLA Breached",M79&lt;=2,"Within SLA")</f>
        <v>Within SLA</v>
      </c>
      <c r="O79" s="1" t="str">
        <f>_xlfn.XLOOKUP(A79,Source_data!A:A,Source_data!D:D)</f>
        <v>UPI</v>
      </c>
      <c r="P79" s="1">
        <f t="shared" si="15"/>
        <v>0</v>
      </c>
      <c r="Q79" s="1">
        <f t="shared" si="16"/>
        <v>0</v>
      </c>
      <c r="R79" s="1">
        <f t="shared" si="17"/>
        <v>0</v>
      </c>
      <c r="S79" s="1">
        <f t="shared" si="18"/>
        <v>0</v>
      </c>
      <c r="T79" s="1">
        <f t="shared" si="19"/>
        <v>0</v>
      </c>
      <c r="U79" s="1" t="str">
        <f>_xlfn.XLOOKUP(Table3[[#This Row],[Transaction ID]],Source_data!A:A,Source_data!E:E)</f>
        <v>Bengaluru</v>
      </c>
      <c r="V79" s="1">
        <f>_xlfn.IFNA(_xlfn.XLOOKUP(A79,bank_processed_transactions[transaction_id],bank_processed_transactions[processing_minutes]),"")</f>
        <v>10.4</v>
      </c>
      <c r="W79" s="31">
        <f>_xlfn.XLOOKUP(A79,Source_data!A:A,Source_data!B:B)</f>
        <v>46088</v>
      </c>
    </row>
    <row r="80" spans="1:23" x14ac:dyDescent="0.3">
      <c r="A80" s="3" t="s">
        <v>3913</v>
      </c>
      <c r="B80" s="1">
        <f>_xlfn.XLOOKUP(A80,bank_source_transactions__1[transaction_id],bank_source_transactions__1[amount_inr])</f>
        <v>3464.28</v>
      </c>
      <c r="C80" s="1">
        <f>_xlfn.XLOOKUP(A80,Processed_data!A:A,Processed_data!F:F)</f>
        <v>3464.28</v>
      </c>
      <c r="D80" s="1" t="str">
        <f>_xlfn.XLOOKUP(A80,bank_source_transactions__1[transaction_id],bank_source_transactions__1[transaction_status])</f>
        <v>SUCCESS</v>
      </c>
      <c r="E80" s="1" t="str">
        <f>_xlfn.XLOOKUP(A80,Processed_data!A:A,Processed_data!G:G)</f>
        <v>SUCCESS</v>
      </c>
      <c r="F80" s="1">
        <f>COUNTIF(bank_processed_transactions[transaction_id],A80)</f>
        <v>1</v>
      </c>
      <c r="G80" s="1" t="str">
        <f t="shared" si="10"/>
        <v>found</v>
      </c>
      <c r="H80" s="1" t="str">
        <f t="shared" si="11"/>
        <v>Not Duplicate</v>
      </c>
      <c r="I80" s="1" t="str">
        <f t="shared" si="12"/>
        <v>match</v>
      </c>
      <c r="J80" s="1" t="str">
        <f t="shared" si="13"/>
        <v>match</v>
      </c>
      <c r="K80" s="1">
        <f t="shared" si="14"/>
        <v>0</v>
      </c>
      <c r="L80" s="2">
        <f>IF(F80=0,"not processed",_xlfn.MINIFS(Processed_data!H:H,Processed_data!A:A,A80))</f>
        <v>46075</v>
      </c>
      <c r="M80" s="1">
        <f>IF(F80=0,"not processed",ABS(bank_source_transactions__1[[#This Row],[transaction_date]]-Reconciliation!L80))</f>
        <v>0</v>
      </c>
      <c r="N80" s="1" t="str" cm="1">
        <f t="array" ref="N80">_xlfn.IFS(M80="not Processed", "Not Processed",M80&gt;2,"SLA Breached",M80&lt;=2,"Within SLA")</f>
        <v>Within SLA</v>
      </c>
      <c r="O80" s="1" t="str">
        <f>_xlfn.XLOOKUP(A80,Source_data!A:A,Source_data!D:D)</f>
        <v>UPI</v>
      </c>
      <c r="P80" s="1">
        <f t="shared" si="15"/>
        <v>0</v>
      </c>
      <c r="Q80" s="1">
        <f t="shared" si="16"/>
        <v>0</v>
      </c>
      <c r="R80" s="1">
        <f t="shared" si="17"/>
        <v>0</v>
      </c>
      <c r="S80" s="1">
        <f t="shared" si="18"/>
        <v>0</v>
      </c>
      <c r="T80" s="1">
        <f t="shared" si="19"/>
        <v>0</v>
      </c>
      <c r="U80" s="1" t="str">
        <f>_xlfn.XLOOKUP(Table3[[#This Row],[Transaction ID]],Source_data!A:A,Source_data!E:E)</f>
        <v>Pune</v>
      </c>
      <c r="V80" s="1">
        <f>_xlfn.IFNA(_xlfn.XLOOKUP(A80,bank_processed_transactions[transaction_id],bank_processed_transactions[processing_minutes]),"")</f>
        <v>31.1</v>
      </c>
      <c r="W80" s="31">
        <f>_xlfn.XLOOKUP(A80,Source_data!A:A,Source_data!B:B)</f>
        <v>46075</v>
      </c>
    </row>
    <row r="81" spans="1:23" x14ac:dyDescent="0.3">
      <c r="A81" s="4" t="s">
        <v>576</v>
      </c>
      <c r="B81" s="1">
        <f>_xlfn.XLOOKUP(A81,bank_source_transactions__1[transaction_id],bank_source_transactions__1[amount_inr])</f>
        <v>6555.28</v>
      </c>
      <c r="C81" s="1">
        <f>_xlfn.XLOOKUP(A81,Processed_data!A:A,Processed_data!F:F)</f>
        <v>6555.28</v>
      </c>
      <c r="D81" s="1" t="str">
        <f>_xlfn.XLOOKUP(A81,bank_source_transactions__1[transaction_id],bank_source_transactions__1[transaction_status])</f>
        <v>SUCCESS</v>
      </c>
      <c r="E81" s="1" t="str">
        <f>_xlfn.XLOOKUP(A81,Processed_data!A:A,Processed_data!G:G)</f>
        <v>SUCCESS</v>
      </c>
      <c r="F81" s="1">
        <f>COUNTIF(bank_processed_transactions[transaction_id],A81)</f>
        <v>1</v>
      </c>
      <c r="G81" s="1" t="str">
        <f t="shared" si="10"/>
        <v>found</v>
      </c>
      <c r="H81" s="1" t="str">
        <f t="shared" si="11"/>
        <v>Not Duplicate</v>
      </c>
      <c r="I81" s="1" t="str">
        <f t="shared" si="12"/>
        <v>match</v>
      </c>
      <c r="J81" s="1" t="str">
        <f t="shared" si="13"/>
        <v>match</v>
      </c>
      <c r="K81" s="1">
        <f t="shared" si="14"/>
        <v>0</v>
      </c>
      <c r="L81" s="2">
        <f>IF(F81=0,"not processed",_xlfn.MINIFS(Processed_data!H:H,Processed_data!A:A,A81))</f>
        <v>46078</v>
      </c>
      <c r="M81" s="1">
        <f>IF(F81=0,"not processed",ABS(bank_source_transactions__1[[#This Row],[transaction_date]]-Reconciliation!L81))</f>
        <v>2</v>
      </c>
      <c r="N81" s="1" t="str" cm="1">
        <f t="array" ref="N81">_xlfn.IFS(M81="not Processed", "Not Processed",M81&gt;2,"SLA Breached",M81&lt;=2,"Within SLA")</f>
        <v>Within SLA</v>
      </c>
      <c r="O81" s="1" t="str">
        <f>_xlfn.XLOOKUP(A81,Source_data!A:A,Source_data!D:D)</f>
        <v>UPI</v>
      </c>
      <c r="P81" s="1">
        <f t="shared" si="15"/>
        <v>0</v>
      </c>
      <c r="Q81" s="1">
        <f t="shared" si="16"/>
        <v>0</v>
      </c>
      <c r="R81" s="1">
        <f t="shared" si="17"/>
        <v>0</v>
      </c>
      <c r="S81" s="1">
        <f t="shared" si="18"/>
        <v>0</v>
      </c>
      <c r="T81" s="1">
        <f t="shared" si="19"/>
        <v>0</v>
      </c>
      <c r="U81" s="1" t="str">
        <f>_xlfn.XLOOKUP(Table3[[#This Row],[Transaction ID]],Source_data!A:A,Source_data!E:E)</f>
        <v>Hyderabad</v>
      </c>
      <c r="V81" s="1">
        <f>_xlfn.IFNA(_xlfn.XLOOKUP(A81,bank_processed_transactions[transaction_id],bank_processed_transactions[processing_minutes]),"")</f>
        <v>48.9</v>
      </c>
      <c r="W81" s="31">
        <f>_xlfn.XLOOKUP(A81,Source_data!A:A,Source_data!B:B)</f>
        <v>46076</v>
      </c>
    </row>
    <row r="82" spans="1:23" x14ac:dyDescent="0.3">
      <c r="A82" s="3" t="s">
        <v>2525</v>
      </c>
      <c r="B82" s="1">
        <f>_xlfn.XLOOKUP(A82,bank_source_transactions__1[transaction_id],bank_source_transactions__1[amount_inr])</f>
        <v>1926.11</v>
      </c>
      <c r="C82" s="1">
        <f>_xlfn.XLOOKUP(A82,Processed_data!A:A,Processed_data!F:F)</f>
        <v>1926.11</v>
      </c>
      <c r="D82" s="1" t="str">
        <f>_xlfn.XLOOKUP(A82,bank_source_transactions__1[transaction_id],bank_source_transactions__1[transaction_status])</f>
        <v>SUCCESS</v>
      </c>
      <c r="E82" s="1" t="str">
        <f>_xlfn.XLOOKUP(A82,Processed_data!A:A,Processed_data!G:G)</f>
        <v>SUCCESS</v>
      </c>
      <c r="F82" s="1">
        <f>COUNTIF(bank_processed_transactions[transaction_id],A82)</f>
        <v>1</v>
      </c>
      <c r="G82" s="1" t="str">
        <f t="shared" si="10"/>
        <v>found</v>
      </c>
      <c r="H82" s="1" t="str">
        <f t="shared" si="11"/>
        <v>Not Duplicate</v>
      </c>
      <c r="I82" s="1" t="str">
        <f t="shared" si="12"/>
        <v>match</v>
      </c>
      <c r="J82" s="1" t="str">
        <f t="shared" si="13"/>
        <v>match</v>
      </c>
      <c r="K82" s="1">
        <f t="shared" si="14"/>
        <v>0</v>
      </c>
      <c r="L82" s="2">
        <f>IF(F82=0,"not processed",_xlfn.MINIFS(Processed_data!H:H,Processed_data!A:A,A82))</f>
        <v>46110</v>
      </c>
      <c r="M82" s="1">
        <f>IF(F82=0,"not processed",ABS(bank_source_transactions__1[[#This Row],[transaction_date]]-Reconciliation!L82))</f>
        <v>1</v>
      </c>
      <c r="N82" s="1" t="str" cm="1">
        <f t="array" ref="N82">_xlfn.IFS(M82="not Processed", "Not Processed",M82&gt;2,"SLA Breached",M82&lt;=2,"Within SLA")</f>
        <v>Within SLA</v>
      </c>
      <c r="O82" s="1" t="str">
        <f>_xlfn.XLOOKUP(A82,Source_data!A:A,Source_data!D:D)</f>
        <v>IMPS</v>
      </c>
      <c r="P82" s="1">
        <f t="shared" si="15"/>
        <v>0</v>
      </c>
      <c r="Q82" s="1">
        <f t="shared" si="16"/>
        <v>0</v>
      </c>
      <c r="R82" s="1">
        <f t="shared" si="17"/>
        <v>0</v>
      </c>
      <c r="S82" s="1">
        <f t="shared" si="18"/>
        <v>0</v>
      </c>
      <c r="T82" s="1">
        <f t="shared" si="19"/>
        <v>0</v>
      </c>
      <c r="U82" s="1" t="str">
        <f>_xlfn.XLOOKUP(Table3[[#This Row],[Transaction ID]],Source_data!A:A,Source_data!E:E)</f>
        <v>Hyderabad</v>
      </c>
      <c r="V82" s="1">
        <f>_xlfn.IFNA(_xlfn.XLOOKUP(A82,bank_processed_transactions[transaction_id],bank_processed_transactions[processing_minutes]),"")</f>
        <v>23.4</v>
      </c>
      <c r="W82" s="31">
        <f>_xlfn.XLOOKUP(A82,Source_data!A:A,Source_data!B:B)</f>
        <v>46109</v>
      </c>
    </row>
    <row r="83" spans="1:23" x14ac:dyDescent="0.3">
      <c r="A83" s="4" t="s">
        <v>1190</v>
      </c>
      <c r="B83" s="1">
        <f>_xlfn.XLOOKUP(A83,bank_source_transactions__1[transaction_id],bank_source_transactions__1[amount_inr])</f>
        <v>28811.71</v>
      </c>
      <c r="C83" s="1">
        <f>_xlfn.XLOOKUP(A83,Processed_data!A:A,Processed_data!F:F)</f>
        <v>28811.71</v>
      </c>
      <c r="D83" s="1" t="str">
        <f>_xlfn.XLOOKUP(A83,bank_source_transactions__1[transaction_id],bank_source_transactions__1[transaction_status])</f>
        <v>FAILED</v>
      </c>
      <c r="E83" s="1" t="str">
        <f>_xlfn.XLOOKUP(A83,Processed_data!A:A,Processed_data!G:G)</f>
        <v>FAILED</v>
      </c>
      <c r="F83" s="1">
        <f>COUNTIF(bank_processed_transactions[transaction_id],A83)</f>
        <v>1</v>
      </c>
      <c r="G83" s="1" t="str">
        <f t="shared" si="10"/>
        <v>found</v>
      </c>
      <c r="H83" s="1" t="str">
        <f t="shared" si="11"/>
        <v>Not Duplicate</v>
      </c>
      <c r="I83" s="1" t="str">
        <f t="shared" si="12"/>
        <v>match</v>
      </c>
      <c r="J83" s="1" t="str">
        <f t="shared" si="13"/>
        <v>match</v>
      </c>
      <c r="K83" s="1">
        <f t="shared" si="14"/>
        <v>0</v>
      </c>
      <c r="L83" s="2">
        <f>IF(F83=0,"not processed",_xlfn.MINIFS(Processed_data!H:H,Processed_data!A:A,A83))</f>
        <v>46096</v>
      </c>
      <c r="M83" s="1">
        <f>IF(F83=0,"not processed",ABS(bank_source_transactions__1[[#This Row],[transaction_date]]-Reconciliation!L83))</f>
        <v>1</v>
      </c>
      <c r="N83" s="1" t="str" cm="1">
        <f t="array" ref="N83">_xlfn.IFS(M83="not Processed", "Not Processed",M83&gt;2,"SLA Breached",M83&lt;=2,"Within SLA")</f>
        <v>Within SLA</v>
      </c>
      <c r="O83" s="1" t="str">
        <f>_xlfn.XLOOKUP(A83,Source_data!A:A,Source_data!D:D)</f>
        <v>CARD</v>
      </c>
      <c r="P83" s="1">
        <f t="shared" si="15"/>
        <v>0</v>
      </c>
      <c r="Q83" s="1">
        <f t="shared" si="16"/>
        <v>0</v>
      </c>
      <c r="R83" s="1">
        <f t="shared" si="17"/>
        <v>0</v>
      </c>
      <c r="S83" s="1">
        <f t="shared" si="18"/>
        <v>0</v>
      </c>
      <c r="T83" s="1">
        <f t="shared" si="19"/>
        <v>0</v>
      </c>
      <c r="U83" s="1" t="str">
        <f>_xlfn.XLOOKUP(Table3[[#This Row],[Transaction ID]],Source_data!A:A,Source_data!E:E)</f>
        <v>Mumbai</v>
      </c>
      <c r="V83" s="1">
        <f>_xlfn.IFNA(_xlfn.XLOOKUP(A83,bank_processed_transactions[transaction_id],bank_processed_transactions[processing_minutes]),"")</f>
        <v>36</v>
      </c>
      <c r="W83" s="31">
        <f>_xlfn.XLOOKUP(A83,Source_data!A:A,Source_data!B:B)</f>
        <v>46095</v>
      </c>
    </row>
    <row r="84" spans="1:23" x14ac:dyDescent="0.3">
      <c r="A84" s="3" t="s">
        <v>4340</v>
      </c>
      <c r="B84" s="1">
        <f>_xlfn.XLOOKUP(A84,bank_source_transactions__1[transaction_id],bank_source_transactions__1[amount_inr])</f>
        <v>4263.25</v>
      </c>
      <c r="C84" s="1">
        <f>_xlfn.XLOOKUP(A84,Processed_data!A:A,Processed_data!F:F)</f>
        <v>5115.8999999999996</v>
      </c>
      <c r="D84" s="1" t="str">
        <f>_xlfn.XLOOKUP(A84,bank_source_transactions__1[transaction_id],bank_source_transactions__1[transaction_status])</f>
        <v>SUCCESS</v>
      </c>
      <c r="E84" s="1" t="str">
        <f>_xlfn.XLOOKUP(A84,Processed_data!A:A,Processed_data!G:G)</f>
        <v>SUCCESS</v>
      </c>
      <c r="F84" s="1">
        <f>COUNTIF(bank_processed_transactions[transaction_id],A84)</f>
        <v>1</v>
      </c>
      <c r="G84" s="1" t="str">
        <f t="shared" si="10"/>
        <v>found</v>
      </c>
      <c r="H84" s="1" t="str">
        <f t="shared" si="11"/>
        <v>Not Duplicate</v>
      </c>
      <c r="I84" s="1" t="str">
        <f t="shared" si="12"/>
        <v>mismatch</v>
      </c>
      <c r="J84" s="1" t="str">
        <f t="shared" si="13"/>
        <v>match</v>
      </c>
      <c r="K84" s="1">
        <f t="shared" si="14"/>
        <v>852.64999999999964</v>
      </c>
      <c r="L84" s="2">
        <f>IF(F84=0,"not processed",_xlfn.MINIFS(Processed_data!H:H,Processed_data!A:A,A84))</f>
        <v>46101</v>
      </c>
      <c r="M84" s="1">
        <f>IF(F84=0,"not processed",ABS(bank_source_transactions__1[[#This Row],[transaction_date]]-Reconciliation!L84))</f>
        <v>0</v>
      </c>
      <c r="N84" s="1" t="str" cm="1">
        <f t="array" ref="N84">_xlfn.IFS(M84="not Processed", "Not Processed",M84&gt;2,"SLA Breached",M84&lt;=2,"Within SLA")</f>
        <v>Within SLA</v>
      </c>
      <c r="O84" s="1" t="str">
        <f>_xlfn.XLOOKUP(A84,Source_data!A:A,Source_data!D:D)</f>
        <v>UPI</v>
      </c>
      <c r="P84" s="1">
        <f t="shared" si="15"/>
        <v>0</v>
      </c>
      <c r="Q84" s="1">
        <f t="shared" si="16"/>
        <v>0</v>
      </c>
      <c r="R84" s="1">
        <f t="shared" si="17"/>
        <v>1</v>
      </c>
      <c r="S84" s="1">
        <f t="shared" si="18"/>
        <v>0</v>
      </c>
      <c r="T84" s="1">
        <f t="shared" si="19"/>
        <v>0</v>
      </c>
      <c r="U84" s="1" t="str">
        <f>_xlfn.XLOOKUP(Table3[[#This Row],[Transaction ID]],Source_data!A:A,Source_data!E:E)</f>
        <v>Hyderabad</v>
      </c>
      <c r="V84" s="1">
        <f>_xlfn.IFNA(_xlfn.XLOOKUP(A84,bank_processed_transactions[transaction_id],bank_processed_transactions[processing_minutes]),"")</f>
        <v>32.799999999999997</v>
      </c>
      <c r="W84" s="31">
        <f>_xlfn.XLOOKUP(A84,Source_data!A:A,Source_data!B:B)</f>
        <v>46101</v>
      </c>
    </row>
    <row r="85" spans="1:23" x14ac:dyDescent="0.3">
      <c r="A85" s="4" t="s">
        <v>3760</v>
      </c>
      <c r="B85" s="1">
        <f>_xlfn.XLOOKUP(A85,bank_source_transactions__1[transaction_id],bank_source_transactions__1[amount_inr])</f>
        <v>11730.67</v>
      </c>
      <c r="C85" s="1">
        <f>_xlfn.XLOOKUP(A85,Processed_data!A:A,Processed_data!F:F)</f>
        <v>11730.67</v>
      </c>
      <c r="D85" s="1" t="str">
        <f>_xlfn.XLOOKUP(A85,bank_source_transactions__1[transaction_id],bank_source_transactions__1[transaction_status])</f>
        <v>SUCCESS</v>
      </c>
      <c r="E85" s="1" t="str">
        <f>_xlfn.XLOOKUP(A85,Processed_data!A:A,Processed_data!G:G)</f>
        <v>SUCCESS</v>
      </c>
      <c r="F85" s="1">
        <f>COUNTIF(bank_processed_transactions[transaction_id],A85)</f>
        <v>1</v>
      </c>
      <c r="G85" s="1" t="str">
        <f t="shared" si="10"/>
        <v>found</v>
      </c>
      <c r="H85" s="1" t="str">
        <f t="shared" si="11"/>
        <v>Not Duplicate</v>
      </c>
      <c r="I85" s="1" t="str">
        <f t="shared" si="12"/>
        <v>match</v>
      </c>
      <c r="J85" s="1" t="str">
        <f t="shared" si="13"/>
        <v>match</v>
      </c>
      <c r="K85" s="1">
        <f t="shared" si="14"/>
        <v>0</v>
      </c>
      <c r="L85" s="2">
        <f>IF(F85=0,"not processed",_xlfn.MINIFS(Processed_data!H:H,Processed_data!A:A,A85))</f>
        <v>46062</v>
      </c>
      <c r="M85" s="1">
        <f>IF(F85=0,"not processed",ABS(bank_source_transactions__1[[#This Row],[transaction_date]]-Reconciliation!L85))</f>
        <v>0</v>
      </c>
      <c r="N85" s="1" t="str" cm="1">
        <f t="array" ref="N85">_xlfn.IFS(M85="not Processed", "Not Processed",M85&gt;2,"SLA Breached",M85&lt;=2,"Within SLA")</f>
        <v>Within SLA</v>
      </c>
      <c r="O85" s="1" t="str">
        <f>_xlfn.XLOOKUP(A85,Source_data!A:A,Source_data!D:D)</f>
        <v>NEFT</v>
      </c>
      <c r="P85" s="1">
        <f t="shared" si="15"/>
        <v>0</v>
      </c>
      <c r="Q85" s="1">
        <f t="shared" si="16"/>
        <v>0</v>
      </c>
      <c r="R85" s="1">
        <f t="shared" si="17"/>
        <v>0</v>
      </c>
      <c r="S85" s="1">
        <f t="shared" si="18"/>
        <v>0</v>
      </c>
      <c r="T85" s="1">
        <f t="shared" si="19"/>
        <v>0</v>
      </c>
      <c r="U85" s="1" t="str">
        <f>_xlfn.XLOOKUP(Table3[[#This Row],[Transaction ID]],Source_data!A:A,Source_data!E:E)</f>
        <v>Hyderabad</v>
      </c>
      <c r="V85" s="1">
        <f>_xlfn.IFNA(_xlfn.XLOOKUP(A85,bank_processed_transactions[transaction_id],bank_processed_transactions[processing_minutes]),"")</f>
        <v>18.5</v>
      </c>
      <c r="W85" s="31">
        <f>_xlfn.XLOOKUP(A85,Source_data!A:A,Source_data!B:B)</f>
        <v>46062</v>
      </c>
    </row>
    <row r="86" spans="1:23" x14ac:dyDescent="0.3">
      <c r="A86" s="3" t="s">
        <v>4506</v>
      </c>
      <c r="B86" s="1">
        <f>_xlfn.XLOOKUP(A86,bank_source_transactions__1[transaction_id],bank_source_transactions__1[amount_inr])</f>
        <v>6607.83</v>
      </c>
      <c r="C86" s="1">
        <f>_xlfn.XLOOKUP(A86,Processed_data!A:A,Processed_data!F:F)</f>
        <v>6607.83</v>
      </c>
      <c r="D86" s="1" t="str">
        <f>_xlfn.XLOOKUP(A86,bank_source_transactions__1[transaction_id],bank_source_transactions__1[transaction_status])</f>
        <v>SUCCESS</v>
      </c>
      <c r="E86" s="1" t="str">
        <f>_xlfn.XLOOKUP(A86,Processed_data!A:A,Processed_data!G:G)</f>
        <v>SUCCESS</v>
      </c>
      <c r="F86" s="1">
        <f>COUNTIF(bank_processed_transactions[transaction_id],A86)</f>
        <v>1</v>
      </c>
      <c r="G86" s="1" t="str">
        <f t="shared" si="10"/>
        <v>found</v>
      </c>
      <c r="H86" s="1" t="str">
        <f t="shared" si="11"/>
        <v>Not Duplicate</v>
      </c>
      <c r="I86" s="1" t="str">
        <f t="shared" si="12"/>
        <v>match</v>
      </c>
      <c r="J86" s="1" t="str">
        <f t="shared" si="13"/>
        <v>match</v>
      </c>
      <c r="K86" s="1">
        <f t="shared" si="14"/>
        <v>0</v>
      </c>
      <c r="L86" s="2">
        <f>IF(F86=0,"not processed",_xlfn.MINIFS(Processed_data!H:H,Processed_data!A:A,A86))</f>
        <v>46096</v>
      </c>
      <c r="M86" s="1">
        <f>IF(F86=0,"not processed",ABS(bank_source_transactions__1[[#This Row],[transaction_date]]-Reconciliation!L86))</f>
        <v>0</v>
      </c>
      <c r="N86" s="1" t="str" cm="1">
        <f t="array" ref="N86">_xlfn.IFS(M86="not Processed", "Not Processed",M86&gt;2,"SLA Breached",M86&lt;=2,"Within SLA")</f>
        <v>Within SLA</v>
      </c>
      <c r="O86" s="1" t="str">
        <f>_xlfn.XLOOKUP(A86,Source_data!A:A,Source_data!D:D)</f>
        <v>CARD</v>
      </c>
      <c r="P86" s="1">
        <f t="shared" si="15"/>
        <v>0</v>
      </c>
      <c r="Q86" s="1">
        <f t="shared" si="16"/>
        <v>0</v>
      </c>
      <c r="R86" s="1">
        <f t="shared" si="17"/>
        <v>0</v>
      </c>
      <c r="S86" s="1">
        <f t="shared" si="18"/>
        <v>0</v>
      </c>
      <c r="T86" s="1">
        <f t="shared" si="19"/>
        <v>0</v>
      </c>
      <c r="U86" s="1" t="str">
        <f>_xlfn.XLOOKUP(Table3[[#This Row],[Transaction ID]],Source_data!A:A,Source_data!E:E)</f>
        <v>Bengaluru</v>
      </c>
      <c r="V86" s="1">
        <f>_xlfn.IFNA(_xlfn.XLOOKUP(A86,bank_processed_transactions[transaction_id],bank_processed_transactions[processing_minutes]),"")</f>
        <v>50.3</v>
      </c>
      <c r="W86" s="31">
        <f>_xlfn.XLOOKUP(A86,Source_data!A:A,Source_data!B:B)</f>
        <v>46096</v>
      </c>
    </row>
    <row r="87" spans="1:23" x14ac:dyDescent="0.3">
      <c r="A87" s="4" t="s">
        <v>1412</v>
      </c>
      <c r="B87" s="1">
        <f>_xlfn.XLOOKUP(A87,bank_source_transactions__1[transaction_id],bank_source_transactions__1[amount_inr])</f>
        <v>1125.54</v>
      </c>
      <c r="C87" s="1">
        <f>_xlfn.XLOOKUP(A87,Processed_data!A:A,Processed_data!F:F)</f>
        <v>1125.54</v>
      </c>
      <c r="D87" s="1" t="str">
        <f>_xlfn.XLOOKUP(A87,bank_source_transactions__1[transaction_id],bank_source_transactions__1[transaction_status])</f>
        <v>SUCCESS</v>
      </c>
      <c r="E87" s="1" t="str">
        <f>_xlfn.XLOOKUP(A87,Processed_data!A:A,Processed_data!G:G)</f>
        <v>SUCCESS</v>
      </c>
      <c r="F87" s="1">
        <f>COUNTIF(bank_processed_transactions[transaction_id],A87)</f>
        <v>1</v>
      </c>
      <c r="G87" s="1" t="str">
        <f t="shared" si="10"/>
        <v>found</v>
      </c>
      <c r="H87" s="1" t="str">
        <f t="shared" si="11"/>
        <v>Not Duplicate</v>
      </c>
      <c r="I87" s="1" t="str">
        <f t="shared" si="12"/>
        <v>match</v>
      </c>
      <c r="J87" s="1" t="str">
        <f t="shared" si="13"/>
        <v>match</v>
      </c>
      <c r="K87" s="1">
        <f t="shared" si="14"/>
        <v>0</v>
      </c>
      <c r="L87" s="2">
        <f>IF(F87=0,"not processed",_xlfn.MINIFS(Processed_data!H:H,Processed_data!A:A,A87))</f>
        <v>46035</v>
      </c>
      <c r="M87" s="1">
        <f>IF(F87=0,"not processed",ABS(bank_source_transactions__1[[#This Row],[transaction_date]]-Reconciliation!L87))</f>
        <v>0</v>
      </c>
      <c r="N87" s="1" t="str" cm="1">
        <f t="array" ref="N87">_xlfn.IFS(M87="not Processed", "Not Processed",M87&gt;2,"SLA Breached",M87&lt;=2,"Within SLA")</f>
        <v>Within SLA</v>
      </c>
      <c r="O87" s="1" t="str">
        <f>_xlfn.XLOOKUP(A87,Source_data!A:A,Source_data!D:D)</f>
        <v>UPI</v>
      </c>
      <c r="P87" s="1">
        <f t="shared" si="15"/>
        <v>0</v>
      </c>
      <c r="Q87" s="1">
        <f t="shared" si="16"/>
        <v>0</v>
      </c>
      <c r="R87" s="1">
        <f t="shared" si="17"/>
        <v>0</v>
      </c>
      <c r="S87" s="1">
        <f t="shared" si="18"/>
        <v>0</v>
      </c>
      <c r="T87" s="1">
        <f t="shared" si="19"/>
        <v>0</v>
      </c>
      <c r="U87" s="1" t="str">
        <f>_xlfn.XLOOKUP(Table3[[#This Row],[Transaction ID]],Source_data!A:A,Source_data!E:E)</f>
        <v>Bengaluru</v>
      </c>
      <c r="V87" s="1">
        <f>_xlfn.IFNA(_xlfn.XLOOKUP(A87,bank_processed_transactions[transaction_id],bank_processed_transactions[processing_minutes]),"")</f>
        <v>40.6</v>
      </c>
      <c r="W87" s="31">
        <f>_xlfn.XLOOKUP(A87,Source_data!A:A,Source_data!B:B)</f>
        <v>46035</v>
      </c>
    </row>
    <row r="88" spans="1:23" x14ac:dyDescent="0.3">
      <c r="A88" s="3" t="s">
        <v>1108</v>
      </c>
      <c r="B88" s="1">
        <f>_xlfn.XLOOKUP(A88,bank_source_transactions__1[transaction_id],bank_source_transactions__1[amount_inr])</f>
        <v>2061.7800000000002</v>
      </c>
      <c r="C88" s="1">
        <f>_xlfn.XLOOKUP(A88,Processed_data!A:A,Processed_data!F:F)</f>
        <v>2061.7800000000002</v>
      </c>
      <c r="D88" s="1" t="str">
        <f>_xlfn.XLOOKUP(A88,bank_source_transactions__1[transaction_id],bank_source_transactions__1[transaction_status])</f>
        <v>SUCCESS</v>
      </c>
      <c r="E88" s="1" t="str">
        <f>_xlfn.XLOOKUP(A88,Processed_data!A:A,Processed_data!G:G)</f>
        <v>SUCCESS</v>
      </c>
      <c r="F88" s="1">
        <f>COUNTIF(bank_processed_transactions[transaction_id],A88)</f>
        <v>1</v>
      </c>
      <c r="G88" s="1" t="str">
        <f t="shared" si="10"/>
        <v>found</v>
      </c>
      <c r="H88" s="1" t="str">
        <f t="shared" si="11"/>
        <v>Not Duplicate</v>
      </c>
      <c r="I88" s="1" t="str">
        <f t="shared" si="12"/>
        <v>match</v>
      </c>
      <c r="J88" s="1" t="str">
        <f t="shared" si="13"/>
        <v>match</v>
      </c>
      <c r="K88" s="1">
        <f t="shared" si="14"/>
        <v>0</v>
      </c>
      <c r="L88" s="2">
        <f>IF(F88=0,"not processed",_xlfn.MINIFS(Processed_data!H:H,Processed_data!A:A,A88))</f>
        <v>46104</v>
      </c>
      <c r="M88" s="1">
        <f>IF(F88=0,"not processed",ABS(bank_source_transactions__1[[#This Row],[transaction_date]]-Reconciliation!L88))</f>
        <v>1</v>
      </c>
      <c r="N88" s="1" t="str" cm="1">
        <f t="array" ref="N88">_xlfn.IFS(M88="not Processed", "Not Processed",M88&gt;2,"SLA Breached",M88&lt;=2,"Within SLA")</f>
        <v>Within SLA</v>
      </c>
      <c r="O88" s="1" t="str">
        <f>_xlfn.XLOOKUP(A88,Source_data!A:A,Source_data!D:D)</f>
        <v>IMPS</v>
      </c>
      <c r="P88" s="1">
        <f t="shared" si="15"/>
        <v>0</v>
      </c>
      <c r="Q88" s="1">
        <f t="shared" si="16"/>
        <v>0</v>
      </c>
      <c r="R88" s="1">
        <f t="shared" si="17"/>
        <v>0</v>
      </c>
      <c r="S88" s="1">
        <f t="shared" si="18"/>
        <v>0</v>
      </c>
      <c r="T88" s="1">
        <f t="shared" si="19"/>
        <v>0</v>
      </c>
      <c r="U88" s="1" t="str">
        <f>_xlfn.XLOOKUP(Table3[[#This Row],[Transaction ID]],Source_data!A:A,Source_data!E:E)</f>
        <v>Hyderabad</v>
      </c>
      <c r="V88" s="1">
        <f>_xlfn.IFNA(_xlfn.XLOOKUP(A88,bank_processed_transactions[transaction_id],bank_processed_transactions[processing_minutes]),"")</f>
        <v>63</v>
      </c>
      <c r="W88" s="31">
        <f>_xlfn.XLOOKUP(A88,Source_data!A:A,Source_data!B:B)</f>
        <v>46103</v>
      </c>
    </row>
    <row r="89" spans="1:23" x14ac:dyDescent="0.3">
      <c r="A89" s="4" t="s">
        <v>578</v>
      </c>
      <c r="B89" s="1">
        <f>_xlfn.XLOOKUP(A89,bank_source_transactions__1[transaction_id],bank_source_transactions__1[amount_inr])</f>
        <v>4316.3999999999996</v>
      </c>
      <c r="C89" s="1">
        <f>_xlfn.XLOOKUP(A89,Processed_data!A:A,Processed_data!F:F)</f>
        <v>4316.3999999999996</v>
      </c>
      <c r="D89" s="1" t="str">
        <f>_xlfn.XLOOKUP(A89,bank_source_transactions__1[transaction_id],bank_source_transactions__1[transaction_status])</f>
        <v>SUCCESS</v>
      </c>
      <c r="E89" s="1" t="str">
        <f>_xlfn.XLOOKUP(A89,Processed_data!A:A,Processed_data!G:G)</f>
        <v>SUCCESS</v>
      </c>
      <c r="F89" s="1">
        <f>COUNTIF(bank_processed_transactions[transaction_id],A89)</f>
        <v>1</v>
      </c>
      <c r="G89" s="1" t="str">
        <f t="shared" si="10"/>
        <v>found</v>
      </c>
      <c r="H89" s="1" t="str">
        <f t="shared" si="11"/>
        <v>Not Duplicate</v>
      </c>
      <c r="I89" s="1" t="str">
        <f t="shared" si="12"/>
        <v>match</v>
      </c>
      <c r="J89" s="1" t="str">
        <f t="shared" si="13"/>
        <v>match</v>
      </c>
      <c r="K89" s="1">
        <f t="shared" si="14"/>
        <v>0</v>
      </c>
      <c r="L89" s="2">
        <f>IF(F89=0,"not processed",_xlfn.MINIFS(Processed_data!H:H,Processed_data!A:A,A89))</f>
        <v>46066</v>
      </c>
      <c r="M89" s="1">
        <f>IF(F89=0,"not processed",ABS(bank_source_transactions__1[[#This Row],[transaction_date]]-Reconciliation!L89))</f>
        <v>3</v>
      </c>
      <c r="N89" s="1" t="str" cm="1">
        <f t="array" ref="N89">_xlfn.IFS(M89="not Processed", "Not Processed",M89&gt;2,"SLA Breached",M89&lt;=2,"Within SLA")</f>
        <v>SLA Breached</v>
      </c>
      <c r="O89" s="1" t="str">
        <f>_xlfn.XLOOKUP(A89,Source_data!A:A,Source_data!D:D)</f>
        <v>IMPS</v>
      </c>
      <c r="P89" s="1">
        <f t="shared" si="15"/>
        <v>0</v>
      </c>
      <c r="Q89" s="1">
        <f t="shared" si="16"/>
        <v>0</v>
      </c>
      <c r="R89" s="1">
        <f t="shared" si="17"/>
        <v>0</v>
      </c>
      <c r="S89" s="1">
        <f t="shared" si="18"/>
        <v>0</v>
      </c>
      <c r="T89" s="1">
        <f t="shared" si="19"/>
        <v>1</v>
      </c>
      <c r="U89" s="1" t="str">
        <f>_xlfn.XLOOKUP(Table3[[#This Row],[Transaction ID]],Source_data!A:A,Source_data!E:E)</f>
        <v>Pune</v>
      </c>
      <c r="V89" s="1">
        <f>_xlfn.IFNA(_xlfn.XLOOKUP(A89,bank_processed_transactions[transaction_id],bank_processed_transactions[processing_minutes]),"")</f>
        <v>25.8</v>
      </c>
      <c r="W89" s="31">
        <f>_xlfn.XLOOKUP(A89,Source_data!A:A,Source_data!B:B)</f>
        <v>46063</v>
      </c>
    </row>
    <row r="90" spans="1:23" x14ac:dyDescent="0.3">
      <c r="A90" s="3" t="s">
        <v>4930</v>
      </c>
      <c r="B90" s="1">
        <f>_xlfn.XLOOKUP(A90,bank_source_transactions__1[transaction_id],bank_source_transactions__1[amount_inr])</f>
        <v>13374.25</v>
      </c>
      <c r="C90" s="1">
        <f>_xlfn.XLOOKUP(A90,Processed_data!A:A,Processed_data!F:F)</f>
        <v>13374.25</v>
      </c>
      <c r="D90" s="1" t="str">
        <f>_xlfn.XLOOKUP(A90,bank_source_transactions__1[transaction_id],bank_source_transactions__1[transaction_status])</f>
        <v>SUCCESS</v>
      </c>
      <c r="E90" s="1" t="str">
        <f>_xlfn.XLOOKUP(A90,Processed_data!A:A,Processed_data!G:G)</f>
        <v>SUCCESS</v>
      </c>
      <c r="F90" s="1">
        <f>COUNTIF(bank_processed_transactions[transaction_id],A90)</f>
        <v>1</v>
      </c>
      <c r="G90" s="1" t="str">
        <f t="shared" si="10"/>
        <v>found</v>
      </c>
      <c r="H90" s="1" t="str">
        <f t="shared" si="11"/>
        <v>Not Duplicate</v>
      </c>
      <c r="I90" s="1" t="str">
        <f t="shared" si="12"/>
        <v>match</v>
      </c>
      <c r="J90" s="1" t="str">
        <f t="shared" si="13"/>
        <v>match</v>
      </c>
      <c r="K90" s="1">
        <f t="shared" si="14"/>
        <v>0</v>
      </c>
      <c r="L90" s="2">
        <f>IF(F90=0,"not processed",_xlfn.MINIFS(Processed_data!H:H,Processed_data!A:A,A90))</f>
        <v>46075</v>
      </c>
      <c r="M90" s="1">
        <f>IF(F90=0,"not processed",ABS(bank_source_transactions__1[[#This Row],[transaction_date]]-Reconciliation!L90))</f>
        <v>1</v>
      </c>
      <c r="N90" s="1" t="str" cm="1">
        <f t="array" ref="N90">_xlfn.IFS(M90="not Processed", "Not Processed",M90&gt;2,"SLA Breached",M90&lt;=2,"Within SLA")</f>
        <v>Within SLA</v>
      </c>
      <c r="O90" s="1" t="str">
        <f>_xlfn.XLOOKUP(A90,Source_data!A:A,Source_data!D:D)</f>
        <v>UPI</v>
      </c>
      <c r="P90" s="1">
        <f t="shared" si="15"/>
        <v>0</v>
      </c>
      <c r="Q90" s="1">
        <f t="shared" si="16"/>
        <v>0</v>
      </c>
      <c r="R90" s="1">
        <f t="shared" si="17"/>
        <v>0</v>
      </c>
      <c r="S90" s="1">
        <f t="shared" si="18"/>
        <v>0</v>
      </c>
      <c r="T90" s="1">
        <f t="shared" si="19"/>
        <v>0</v>
      </c>
      <c r="U90" s="1" t="str">
        <f>_xlfn.XLOOKUP(Table3[[#This Row],[Transaction ID]],Source_data!A:A,Source_data!E:E)</f>
        <v>Mumbai</v>
      </c>
      <c r="V90" s="1">
        <f>_xlfn.IFNA(_xlfn.XLOOKUP(A90,bank_processed_transactions[transaction_id],bank_processed_transactions[processing_minutes]),"")</f>
        <v>79.5</v>
      </c>
      <c r="W90" s="31">
        <f>_xlfn.XLOOKUP(A90,Source_data!A:A,Source_data!B:B)</f>
        <v>46074</v>
      </c>
    </row>
    <row r="91" spans="1:23" x14ac:dyDescent="0.3">
      <c r="A91" s="4" t="s">
        <v>3234</v>
      </c>
      <c r="B91" s="1">
        <f>_xlfn.XLOOKUP(A91,bank_source_transactions__1[transaction_id],bank_source_transactions__1[amount_inr])</f>
        <v>5556.96</v>
      </c>
      <c r="C91" s="1">
        <f>_xlfn.XLOOKUP(A91,Processed_data!A:A,Processed_data!F:F)</f>
        <v>5556.96</v>
      </c>
      <c r="D91" s="1" t="str">
        <f>_xlfn.XLOOKUP(A91,bank_source_transactions__1[transaction_id],bank_source_transactions__1[transaction_status])</f>
        <v>FAILED</v>
      </c>
      <c r="E91" s="1" t="str">
        <f>_xlfn.XLOOKUP(A91,Processed_data!A:A,Processed_data!G:G)</f>
        <v>FAILED</v>
      </c>
      <c r="F91" s="1">
        <f>COUNTIF(bank_processed_transactions[transaction_id],A91)</f>
        <v>1</v>
      </c>
      <c r="G91" s="1" t="str">
        <f t="shared" si="10"/>
        <v>found</v>
      </c>
      <c r="H91" s="1" t="str">
        <f t="shared" si="11"/>
        <v>Not Duplicate</v>
      </c>
      <c r="I91" s="1" t="str">
        <f t="shared" si="12"/>
        <v>match</v>
      </c>
      <c r="J91" s="1" t="str">
        <f t="shared" si="13"/>
        <v>match</v>
      </c>
      <c r="K91" s="1">
        <f t="shared" si="14"/>
        <v>0</v>
      </c>
      <c r="L91" s="2">
        <f>IF(F91=0,"not processed",_xlfn.MINIFS(Processed_data!H:H,Processed_data!A:A,A91))</f>
        <v>46077</v>
      </c>
      <c r="M91" s="1">
        <f>IF(F91=0,"not processed",ABS(bank_source_transactions__1[[#This Row],[transaction_date]]-Reconciliation!L91))</f>
        <v>2</v>
      </c>
      <c r="N91" s="1" t="str" cm="1">
        <f t="array" ref="N91">_xlfn.IFS(M91="not Processed", "Not Processed",M91&gt;2,"SLA Breached",M91&lt;=2,"Within SLA")</f>
        <v>Within SLA</v>
      </c>
      <c r="O91" s="1" t="str">
        <f>_xlfn.XLOOKUP(A91,Source_data!A:A,Source_data!D:D)</f>
        <v>UPI</v>
      </c>
      <c r="P91" s="1">
        <f t="shared" si="15"/>
        <v>0</v>
      </c>
      <c r="Q91" s="1">
        <f t="shared" si="16"/>
        <v>0</v>
      </c>
      <c r="R91" s="1">
        <f t="shared" si="17"/>
        <v>0</v>
      </c>
      <c r="S91" s="1">
        <f t="shared" si="18"/>
        <v>0</v>
      </c>
      <c r="T91" s="1">
        <f t="shared" si="19"/>
        <v>0</v>
      </c>
      <c r="U91" s="1" t="str">
        <f>_xlfn.XLOOKUP(Table3[[#This Row],[Transaction ID]],Source_data!A:A,Source_data!E:E)</f>
        <v>Pune</v>
      </c>
      <c r="V91" s="1">
        <f>_xlfn.IFNA(_xlfn.XLOOKUP(A91,bank_processed_transactions[transaction_id],bank_processed_transactions[processing_minutes]),"")</f>
        <v>5.8</v>
      </c>
      <c r="W91" s="31">
        <f>_xlfn.XLOOKUP(A91,Source_data!A:A,Source_data!B:B)</f>
        <v>46075</v>
      </c>
    </row>
    <row r="92" spans="1:23" x14ac:dyDescent="0.3">
      <c r="A92" s="3" t="s">
        <v>4612</v>
      </c>
      <c r="B92" s="1">
        <f>_xlfn.XLOOKUP(A92,bank_source_transactions__1[transaction_id],bank_source_transactions__1[amount_inr])</f>
        <v>1362.32</v>
      </c>
      <c r="C92" s="1">
        <f>_xlfn.XLOOKUP(A92,Processed_data!A:A,Processed_data!F:F)</f>
        <v>1362.32</v>
      </c>
      <c r="D92" s="1" t="str">
        <f>_xlfn.XLOOKUP(A92,bank_source_transactions__1[transaction_id],bank_source_transactions__1[transaction_status])</f>
        <v>SUCCESS</v>
      </c>
      <c r="E92" s="1" t="str">
        <f>_xlfn.XLOOKUP(A92,Processed_data!A:A,Processed_data!G:G)</f>
        <v>SUCCESS</v>
      </c>
      <c r="F92" s="1">
        <f>COUNTIF(bank_processed_transactions[transaction_id],A92)</f>
        <v>1</v>
      </c>
      <c r="G92" s="1" t="str">
        <f t="shared" si="10"/>
        <v>found</v>
      </c>
      <c r="H92" s="1" t="str">
        <f t="shared" si="11"/>
        <v>Not Duplicate</v>
      </c>
      <c r="I92" s="1" t="str">
        <f t="shared" si="12"/>
        <v>match</v>
      </c>
      <c r="J92" s="1" t="str">
        <f t="shared" si="13"/>
        <v>match</v>
      </c>
      <c r="K92" s="1">
        <f t="shared" si="14"/>
        <v>0</v>
      </c>
      <c r="L92" s="2">
        <f>IF(F92=0,"not processed",_xlfn.MINIFS(Processed_data!H:H,Processed_data!A:A,A92))</f>
        <v>46085</v>
      </c>
      <c r="M92" s="1">
        <f>IF(F92=0,"not processed",ABS(bank_source_transactions__1[[#This Row],[transaction_date]]-Reconciliation!L92))</f>
        <v>1</v>
      </c>
      <c r="N92" s="1" t="str" cm="1">
        <f t="array" ref="N92">_xlfn.IFS(M92="not Processed", "Not Processed",M92&gt;2,"SLA Breached",M92&lt;=2,"Within SLA")</f>
        <v>Within SLA</v>
      </c>
      <c r="O92" s="1" t="str">
        <f>_xlfn.XLOOKUP(A92,Source_data!A:A,Source_data!D:D)</f>
        <v>UPI</v>
      </c>
      <c r="P92" s="1">
        <f t="shared" si="15"/>
        <v>0</v>
      </c>
      <c r="Q92" s="1">
        <f t="shared" si="16"/>
        <v>0</v>
      </c>
      <c r="R92" s="1">
        <f t="shared" si="17"/>
        <v>0</v>
      </c>
      <c r="S92" s="1">
        <f t="shared" si="18"/>
        <v>0</v>
      </c>
      <c r="T92" s="1">
        <f t="shared" si="19"/>
        <v>0</v>
      </c>
      <c r="U92" s="1" t="str">
        <f>_xlfn.XLOOKUP(Table3[[#This Row],[Transaction ID]],Source_data!A:A,Source_data!E:E)</f>
        <v>Hyderabad</v>
      </c>
      <c r="V92" s="1">
        <f>_xlfn.IFNA(_xlfn.XLOOKUP(A92,bank_processed_transactions[transaction_id],bank_processed_transactions[processing_minutes]),"")</f>
        <v>63.1</v>
      </c>
      <c r="W92" s="31">
        <f>_xlfn.XLOOKUP(A92,Source_data!A:A,Source_data!B:B)</f>
        <v>46084</v>
      </c>
    </row>
    <row r="93" spans="1:23" x14ac:dyDescent="0.3">
      <c r="A93" s="4" t="s">
        <v>1552</v>
      </c>
      <c r="B93" s="1">
        <f>_xlfn.XLOOKUP(A93,bank_source_transactions__1[transaction_id],bank_source_transactions__1[amount_inr])</f>
        <v>1438.21</v>
      </c>
      <c r="C93" s="1">
        <f>_xlfn.XLOOKUP(A93,Processed_data!A:A,Processed_data!F:F)</f>
        <v>1438.21</v>
      </c>
      <c r="D93" s="1" t="str">
        <f>_xlfn.XLOOKUP(A93,bank_source_transactions__1[transaction_id],bank_source_transactions__1[transaction_status])</f>
        <v>SUCCESS</v>
      </c>
      <c r="E93" s="1" t="str">
        <f>_xlfn.XLOOKUP(A93,Processed_data!A:A,Processed_data!G:G)</f>
        <v>SUCCESS</v>
      </c>
      <c r="F93" s="1">
        <f>COUNTIF(bank_processed_transactions[transaction_id],A93)</f>
        <v>1</v>
      </c>
      <c r="G93" s="1" t="str">
        <f t="shared" si="10"/>
        <v>found</v>
      </c>
      <c r="H93" s="1" t="str">
        <f t="shared" si="11"/>
        <v>Not Duplicate</v>
      </c>
      <c r="I93" s="1" t="str">
        <f t="shared" si="12"/>
        <v>match</v>
      </c>
      <c r="J93" s="1" t="str">
        <f t="shared" si="13"/>
        <v>match</v>
      </c>
      <c r="K93" s="1">
        <f t="shared" si="14"/>
        <v>0</v>
      </c>
      <c r="L93" s="2">
        <f>IF(F93=0,"not processed",_xlfn.MINIFS(Processed_data!H:H,Processed_data!A:A,A93))</f>
        <v>46065</v>
      </c>
      <c r="M93" s="1">
        <f>IF(F93=0,"not processed",ABS(bank_source_transactions__1[[#This Row],[transaction_date]]-Reconciliation!L93))</f>
        <v>2</v>
      </c>
      <c r="N93" s="1" t="str" cm="1">
        <f t="array" ref="N93">_xlfn.IFS(M93="not Processed", "Not Processed",M93&gt;2,"SLA Breached",M93&lt;=2,"Within SLA")</f>
        <v>Within SLA</v>
      </c>
      <c r="O93" s="1" t="str">
        <f>_xlfn.XLOOKUP(A93,Source_data!A:A,Source_data!D:D)</f>
        <v>UPI</v>
      </c>
      <c r="P93" s="1">
        <f t="shared" si="15"/>
        <v>0</v>
      </c>
      <c r="Q93" s="1">
        <f t="shared" si="16"/>
        <v>0</v>
      </c>
      <c r="R93" s="1">
        <f t="shared" si="17"/>
        <v>0</v>
      </c>
      <c r="S93" s="1">
        <f t="shared" si="18"/>
        <v>0</v>
      </c>
      <c r="T93" s="1">
        <f t="shared" si="19"/>
        <v>0</v>
      </c>
      <c r="U93" s="1" t="str">
        <f>_xlfn.XLOOKUP(Table3[[#This Row],[Transaction ID]],Source_data!A:A,Source_data!E:E)</f>
        <v>Hyderabad</v>
      </c>
      <c r="V93" s="1">
        <f>_xlfn.IFNA(_xlfn.XLOOKUP(A93,bank_processed_transactions[transaction_id],bank_processed_transactions[processing_minutes]),"")</f>
        <v>22.4</v>
      </c>
      <c r="W93" s="31">
        <f>_xlfn.XLOOKUP(A93,Source_data!A:A,Source_data!B:B)</f>
        <v>46063</v>
      </c>
    </row>
    <row r="94" spans="1:23" x14ac:dyDescent="0.3">
      <c r="A94" s="3" t="s">
        <v>1940</v>
      </c>
      <c r="B94" s="1">
        <f>_xlfn.XLOOKUP(A94,bank_source_transactions__1[transaction_id],bank_source_transactions__1[amount_inr])</f>
        <v>2483.23</v>
      </c>
      <c r="C94" s="1">
        <f>_xlfn.XLOOKUP(A94,Processed_data!A:A,Processed_data!F:F)</f>
        <v>2483.23</v>
      </c>
      <c r="D94" s="1" t="str">
        <f>_xlfn.XLOOKUP(A94,bank_source_transactions__1[transaction_id],bank_source_transactions__1[transaction_status])</f>
        <v>SUCCESS</v>
      </c>
      <c r="E94" s="1" t="str">
        <f>_xlfn.XLOOKUP(A94,Processed_data!A:A,Processed_data!G:G)</f>
        <v>SUCCESS</v>
      </c>
      <c r="F94" s="1">
        <f>COUNTIF(bank_processed_transactions[transaction_id],A94)</f>
        <v>1</v>
      </c>
      <c r="G94" s="1" t="str">
        <f t="shared" si="10"/>
        <v>found</v>
      </c>
      <c r="H94" s="1" t="str">
        <f t="shared" si="11"/>
        <v>Not Duplicate</v>
      </c>
      <c r="I94" s="1" t="str">
        <f t="shared" si="12"/>
        <v>match</v>
      </c>
      <c r="J94" s="1" t="str">
        <f t="shared" si="13"/>
        <v>match</v>
      </c>
      <c r="K94" s="1">
        <f t="shared" si="14"/>
        <v>0</v>
      </c>
      <c r="L94" s="2">
        <f>IF(F94=0,"not processed",_xlfn.MINIFS(Processed_data!H:H,Processed_data!A:A,A94))</f>
        <v>46090</v>
      </c>
      <c r="M94" s="1">
        <f>IF(F94=0,"not processed",ABS(bank_source_transactions__1[[#This Row],[transaction_date]]-Reconciliation!L94))</f>
        <v>2</v>
      </c>
      <c r="N94" s="1" t="str" cm="1">
        <f t="array" ref="N94">_xlfn.IFS(M94="not Processed", "Not Processed",M94&gt;2,"SLA Breached",M94&lt;=2,"Within SLA")</f>
        <v>Within SLA</v>
      </c>
      <c r="O94" s="1" t="str">
        <f>_xlfn.XLOOKUP(A94,Source_data!A:A,Source_data!D:D)</f>
        <v>UPI</v>
      </c>
      <c r="P94" s="1">
        <f t="shared" si="15"/>
        <v>0</v>
      </c>
      <c r="Q94" s="1">
        <f t="shared" si="16"/>
        <v>0</v>
      </c>
      <c r="R94" s="1">
        <f t="shared" si="17"/>
        <v>0</v>
      </c>
      <c r="S94" s="1">
        <f t="shared" si="18"/>
        <v>0</v>
      </c>
      <c r="T94" s="1">
        <f t="shared" si="19"/>
        <v>0</v>
      </c>
      <c r="U94" s="1" t="str">
        <f>_xlfn.XLOOKUP(Table3[[#This Row],[Transaction ID]],Source_data!A:A,Source_data!E:E)</f>
        <v>Bengaluru</v>
      </c>
      <c r="V94" s="1">
        <f>_xlfn.IFNA(_xlfn.XLOOKUP(A94,bank_processed_transactions[transaction_id],bank_processed_transactions[processing_minutes]),"")</f>
        <v>9.6</v>
      </c>
      <c r="W94" s="31">
        <f>_xlfn.XLOOKUP(A94,Source_data!A:A,Source_data!B:B)</f>
        <v>46088</v>
      </c>
    </row>
    <row r="95" spans="1:23" x14ac:dyDescent="0.3">
      <c r="A95" s="4" t="s">
        <v>1803</v>
      </c>
      <c r="B95" s="1">
        <f>_xlfn.XLOOKUP(A95,bank_source_transactions__1[transaction_id],bank_source_transactions__1[amount_inr])</f>
        <v>12963.11</v>
      </c>
      <c r="C95" s="1">
        <f>_xlfn.XLOOKUP(A95,Processed_data!A:A,Processed_data!F:F)</f>
        <v>12963.11</v>
      </c>
      <c r="D95" s="1" t="str">
        <f>_xlfn.XLOOKUP(A95,bank_source_transactions__1[transaction_id],bank_source_transactions__1[transaction_status])</f>
        <v>SUCCESS</v>
      </c>
      <c r="E95" s="1" t="str">
        <f>_xlfn.XLOOKUP(A95,Processed_data!A:A,Processed_data!G:G)</f>
        <v>SUCCESS</v>
      </c>
      <c r="F95" s="1">
        <f>COUNTIF(bank_processed_transactions[transaction_id],A95)</f>
        <v>1</v>
      </c>
      <c r="G95" s="1" t="str">
        <f t="shared" si="10"/>
        <v>found</v>
      </c>
      <c r="H95" s="1" t="str">
        <f t="shared" si="11"/>
        <v>Not Duplicate</v>
      </c>
      <c r="I95" s="1" t="str">
        <f t="shared" si="12"/>
        <v>match</v>
      </c>
      <c r="J95" s="1" t="str">
        <f t="shared" si="13"/>
        <v>match</v>
      </c>
      <c r="K95" s="1">
        <f t="shared" si="14"/>
        <v>0</v>
      </c>
      <c r="L95" s="2">
        <f>IF(F95=0,"not processed",_xlfn.MINIFS(Processed_data!H:H,Processed_data!A:A,A95))</f>
        <v>46100</v>
      </c>
      <c r="M95" s="1">
        <f>IF(F95=0,"not processed",ABS(bank_source_transactions__1[[#This Row],[transaction_date]]-Reconciliation!L95))</f>
        <v>1</v>
      </c>
      <c r="N95" s="1" t="str" cm="1">
        <f t="array" ref="N95">_xlfn.IFS(M95="not Processed", "Not Processed",M95&gt;2,"SLA Breached",M95&lt;=2,"Within SLA")</f>
        <v>Within SLA</v>
      </c>
      <c r="O95" s="1" t="str">
        <f>_xlfn.XLOOKUP(A95,Source_data!A:A,Source_data!D:D)</f>
        <v>UPI</v>
      </c>
      <c r="P95" s="1">
        <f t="shared" si="15"/>
        <v>0</v>
      </c>
      <c r="Q95" s="1">
        <f t="shared" si="16"/>
        <v>0</v>
      </c>
      <c r="R95" s="1">
        <f t="shared" si="17"/>
        <v>0</v>
      </c>
      <c r="S95" s="1">
        <f t="shared" si="18"/>
        <v>0</v>
      </c>
      <c r="T95" s="1">
        <f t="shared" si="19"/>
        <v>0</v>
      </c>
      <c r="U95" s="1" t="str">
        <f>_xlfn.XLOOKUP(Table3[[#This Row],[Transaction ID]],Source_data!A:A,Source_data!E:E)</f>
        <v>Hyderabad</v>
      </c>
      <c r="V95" s="1">
        <f>_xlfn.IFNA(_xlfn.XLOOKUP(A95,bank_processed_transactions[transaction_id],bank_processed_transactions[processing_minutes]),"")</f>
        <v>46.4</v>
      </c>
      <c r="W95" s="31">
        <f>_xlfn.XLOOKUP(A95,Source_data!A:A,Source_data!B:B)</f>
        <v>46099</v>
      </c>
    </row>
    <row r="96" spans="1:23" x14ac:dyDescent="0.3">
      <c r="A96" s="3" t="s">
        <v>2449</v>
      </c>
      <c r="B96" s="1">
        <f>_xlfn.XLOOKUP(A96,bank_source_transactions__1[transaction_id],bank_source_transactions__1[amount_inr])</f>
        <v>9015.67</v>
      </c>
      <c r="C96" s="1">
        <f>_xlfn.XLOOKUP(A96,Processed_data!A:A,Processed_data!F:F)</f>
        <v>9015.67</v>
      </c>
      <c r="D96" s="1" t="str">
        <f>_xlfn.XLOOKUP(A96,bank_source_transactions__1[transaction_id],bank_source_transactions__1[transaction_status])</f>
        <v>SUCCESS</v>
      </c>
      <c r="E96" s="1" t="str">
        <f>_xlfn.XLOOKUP(A96,Processed_data!A:A,Processed_data!G:G)</f>
        <v>SUCCESS</v>
      </c>
      <c r="F96" s="1">
        <f>COUNTIF(bank_processed_transactions[transaction_id],A96)</f>
        <v>1</v>
      </c>
      <c r="G96" s="1" t="str">
        <f t="shared" si="10"/>
        <v>found</v>
      </c>
      <c r="H96" s="1" t="str">
        <f t="shared" si="11"/>
        <v>Not Duplicate</v>
      </c>
      <c r="I96" s="1" t="str">
        <f t="shared" si="12"/>
        <v>match</v>
      </c>
      <c r="J96" s="1" t="str">
        <f t="shared" si="13"/>
        <v>match</v>
      </c>
      <c r="K96" s="1">
        <f t="shared" si="14"/>
        <v>0</v>
      </c>
      <c r="L96" s="2">
        <f>IF(F96=0,"not processed",_xlfn.MINIFS(Processed_data!H:H,Processed_data!A:A,A96))</f>
        <v>46089</v>
      </c>
      <c r="M96" s="1">
        <f>IF(F96=0,"not processed",ABS(bank_source_transactions__1[[#This Row],[transaction_date]]-Reconciliation!L96))</f>
        <v>2</v>
      </c>
      <c r="N96" s="1" t="str" cm="1">
        <f t="array" ref="N96">_xlfn.IFS(M96="not Processed", "Not Processed",M96&gt;2,"SLA Breached",M96&lt;=2,"Within SLA")</f>
        <v>Within SLA</v>
      </c>
      <c r="O96" s="1" t="str">
        <f>_xlfn.XLOOKUP(A96,Source_data!A:A,Source_data!D:D)</f>
        <v>NEFT</v>
      </c>
      <c r="P96" s="1">
        <f t="shared" si="15"/>
        <v>0</v>
      </c>
      <c r="Q96" s="1">
        <f t="shared" si="16"/>
        <v>0</v>
      </c>
      <c r="R96" s="1">
        <f t="shared" si="17"/>
        <v>0</v>
      </c>
      <c r="S96" s="1">
        <f t="shared" si="18"/>
        <v>0</v>
      </c>
      <c r="T96" s="1">
        <f t="shared" si="19"/>
        <v>0</v>
      </c>
      <c r="U96" s="1" t="str">
        <f>_xlfn.XLOOKUP(Table3[[#This Row],[Transaction ID]],Source_data!A:A,Source_data!E:E)</f>
        <v>Hyderabad</v>
      </c>
      <c r="V96" s="1">
        <f>_xlfn.IFNA(_xlfn.XLOOKUP(A96,bank_processed_transactions[transaction_id],bank_processed_transactions[processing_minutes]),"")</f>
        <v>14.6</v>
      </c>
      <c r="W96" s="31">
        <f>_xlfn.XLOOKUP(A96,Source_data!A:A,Source_data!B:B)</f>
        <v>46087</v>
      </c>
    </row>
    <row r="97" spans="1:23" x14ac:dyDescent="0.3">
      <c r="A97" s="4" t="s">
        <v>3405</v>
      </c>
      <c r="B97" s="1">
        <f>_xlfn.XLOOKUP(A97,bank_source_transactions__1[transaction_id],bank_source_transactions__1[amount_inr])</f>
        <v>1783.49</v>
      </c>
      <c r="C97" s="1">
        <f>_xlfn.XLOOKUP(A97,Processed_data!A:A,Processed_data!F:F)</f>
        <v>1783.49</v>
      </c>
      <c r="D97" s="1" t="str">
        <f>_xlfn.XLOOKUP(A97,bank_source_transactions__1[transaction_id],bank_source_transactions__1[transaction_status])</f>
        <v>SUCCESS</v>
      </c>
      <c r="E97" s="1" t="str">
        <f>_xlfn.XLOOKUP(A97,Processed_data!A:A,Processed_data!G:G)</f>
        <v>SUCCESS</v>
      </c>
      <c r="F97" s="1">
        <f>COUNTIF(bank_processed_transactions[transaction_id],A97)</f>
        <v>1</v>
      </c>
      <c r="G97" s="1" t="str">
        <f t="shared" si="10"/>
        <v>found</v>
      </c>
      <c r="H97" s="1" t="str">
        <f t="shared" si="11"/>
        <v>Not Duplicate</v>
      </c>
      <c r="I97" s="1" t="str">
        <f t="shared" si="12"/>
        <v>match</v>
      </c>
      <c r="J97" s="1" t="str">
        <f t="shared" si="13"/>
        <v>match</v>
      </c>
      <c r="K97" s="1">
        <f t="shared" si="14"/>
        <v>0</v>
      </c>
      <c r="L97" s="2">
        <f>IF(F97=0,"not processed",_xlfn.MINIFS(Processed_data!H:H,Processed_data!A:A,A97))</f>
        <v>46064</v>
      </c>
      <c r="M97" s="1">
        <f>IF(F97=0,"not processed",ABS(bank_source_transactions__1[[#This Row],[transaction_date]]-Reconciliation!L97))</f>
        <v>2</v>
      </c>
      <c r="N97" s="1" t="str" cm="1">
        <f t="array" ref="N97">_xlfn.IFS(M97="not Processed", "Not Processed",M97&gt;2,"SLA Breached",M97&lt;=2,"Within SLA")</f>
        <v>Within SLA</v>
      </c>
      <c r="O97" s="1" t="str">
        <f>_xlfn.XLOOKUP(A97,Source_data!A:A,Source_data!D:D)</f>
        <v>CARD</v>
      </c>
      <c r="P97" s="1">
        <f t="shared" si="15"/>
        <v>0</v>
      </c>
      <c r="Q97" s="1">
        <f t="shared" si="16"/>
        <v>0</v>
      </c>
      <c r="R97" s="1">
        <f t="shared" si="17"/>
        <v>0</v>
      </c>
      <c r="S97" s="1">
        <f t="shared" si="18"/>
        <v>0</v>
      </c>
      <c r="T97" s="1">
        <f t="shared" si="19"/>
        <v>0</v>
      </c>
      <c r="U97" s="1" t="str">
        <f>_xlfn.XLOOKUP(Table3[[#This Row],[Transaction ID]],Source_data!A:A,Source_data!E:E)</f>
        <v>Mumbai</v>
      </c>
      <c r="V97" s="1">
        <f>_xlfn.IFNA(_xlfn.XLOOKUP(A97,bank_processed_transactions[transaction_id],bank_processed_transactions[processing_minutes]),"")</f>
        <v>44.2</v>
      </c>
      <c r="W97" s="31">
        <f>_xlfn.XLOOKUP(A97,Source_data!A:A,Source_data!B:B)</f>
        <v>46062</v>
      </c>
    </row>
    <row r="98" spans="1:23" x14ac:dyDescent="0.3">
      <c r="A98" s="3" t="s">
        <v>2484</v>
      </c>
      <c r="B98" s="1">
        <f>_xlfn.XLOOKUP(A98,bank_source_transactions__1[transaction_id],bank_source_transactions__1[amount_inr])</f>
        <v>2067.39</v>
      </c>
      <c r="C98" s="1">
        <f>_xlfn.XLOOKUP(A98,Processed_data!A:A,Processed_data!F:F)</f>
        <v>2067.39</v>
      </c>
      <c r="D98" s="1" t="str">
        <f>_xlfn.XLOOKUP(A98,bank_source_transactions__1[transaction_id],bank_source_transactions__1[transaction_status])</f>
        <v>SUCCESS</v>
      </c>
      <c r="E98" s="1" t="str">
        <f>_xlfn.XLOOKUP(A98,Processed_data!A:A,Processed_data!G:G)</f>
        <v>SUCCESS</v>
      </c>
      <c r="F98" s="1">
        <f>COUNTIF(bank_processed_transactions[transaction_id],A98)</f>
        <v>1</v>
      </c>
      <c r="G98" s="1" t="str">
        <f t="shared" si="10"/>
        <v>found</v>
      </c>
      <c r="H98" s="1" t="str">
        <f t="shared" si="11"/>
        <v>Not Duplicate</v>
      </c>
      <c r="I98" s="1" t="str">
        <f t="shared" si="12"/>
        <v>match</v>
      </c>
      <c r="J98" s="1" t="str">
        <f t="shared" si="13"/>
        <v>match</v>
      </c>
      <c r="K98" s="1">
        <f t="shared" si="14"/>
        <v>0</v>
      </c>
      <c r="L98" s="2">
        <f>IF(F98=0,"not processed",_xlfn.MINIFS(Processed_data!H:H,Processed_data!A:A,A98))</f>
        <v>46054</v>
      </c>
      <c r="M98" s="1">
        <f>IF(F98=0,"not processed",ABS(bank_source_transactions__1[[#This Row],[transaction_date]]-Reconciliation!L98))</f>
        <v>0</v>
      </c>
      <c r="N98" s="1" t="str" cm="1">
        <f t="array" ref="N98">_xlfn.IFS(M98="not Processed", "Not Processed",M98&gt;2,"SLA Breached",M98&lt;=2,"Within SLA")</f>
        <v>Within SLA</v>
      </c>
      <c r="O98" s="1" t="str">
        <f>_xlfn.XLOOKUP(A98,Source_data!A:A,Source_data!D:D)</f>
        <v>CARD</v>
      </c>
      <c r="P98" s="1">
        <f t="shared" si="15"/>
        <v>0</v>
      </c>
      <c r="Q98" s="1">
        <f t="shared" si="16"/>
        <v>0</v>
      </c>
      <c r="R98" s="1">
        <f t="shared" si="17"/>
        <v>0</v>
      </c>
      <c r="S98" s="1">
        <f t="shared" si="18"/>
        <v>0</v>
      </c>
      <c r="T98" s="1">
        <f t="shared" si="19"/>
        <v>0</v>
      </c>
      <c r="U98" s="1" t="str">
        <f>_xlfn.XLOOKUP(Table3[[#This Row],[Transaction ID]],Source_data!A:A,Source_data!E:E)</f>
        <v>Bengaluru</v>
      </c>
      <c r="V98" s="1">
        <f>_xlfn.IFNA(_xlfn.XLOOKUP(A98,bank_processed_transactions[transaction_id],bank_processed_transactions[processing_minutes]),"")</f>
        <v>7.1</v>
      </c>
      <c r="W98" s="31">
        <f>_xlfn.XLOOKUP(A98,Source_data!A:A,Source_data!B:B)</f>
        <v>46054</v>
      </c>
    </row>
    <row r="99" spans="1:23" x14ac:dyDescent="0.3">
      <c r="A99" s="4" t="s">
        <v>4059</v>
      </c>
      <c r="B99" s="1">
        <f>_xlfn.XLOOKUP(A99,bank_source_transactions__1[transaction_id],bank_source_transactions__1[amount_inr])</f>
        <v>4709.76</v>
      </c>
      <c r="C99" s="1">
        <f>_xlfn.XLOOKUP(A99,Processed_data!A:A,Processed_data!F:F)</f>
        <v>4709.76</v>
      </c>
      <c r="D99" s="1" t="str">
        <f>_xlfn.XLOOKUP(A99,bank_source_transactions__1[transaction_id],bank_source_transactions__1[transaction_status])</f>
        <v>SUCCESS</v>
      </c>
      <c r="E99" s="1" t="str">
        <f>_xlfn.XLOOKUP(A99,Processed_data!A:A,Processed_data!G:G)</f>
        <v>SUCCESS</v>
      </c>
      <c r="F99" s="1">
        <f>COUNTIF(bank_processed_transactions[transaction_id],A99)</f>
        <v>1</v>
      </c>
      <c r="G99" s="1" t="str">
        <f t="shared" si="10"/>
        <v>found</v>
      </c>
      <c r="H99" s="1" t="str">
        <f t="shared" si="11"/>
        <v>Not Duplicate</v>
      </c>
      <c r="I99" s="1" t="str">
        <f t="shared" si="12"/>
        <v>match</v>
      </c>
      <c r="J99" s="1" t="str">
        <f t="shared" si="13"/>
        <v>match</v>
      </c>
      <c r="K99" s="1">
        <f t="shared" si="14"/>
        <v>0</v>
      </c>
      <c r="L99" s="2">
        <f>IF(F99=0,"not processed",_xlfn.MINIFS(Processed_data!H:H,Processed_data!A:A,A99))</f>
        <v>46026</v>
      </c>
      <c r="M99" s="1">
        <f>IF(F99=0,"not processed",ABS(bank_source_transactions__1[[#This Row],[transaction_date]]-Reconciliation!L99))</f>
        <v>2</v>
      </c>
      <c r="N99" s="1" t="str" cm="1">
        <f t="array" ref="N99">_xlfn.IFS(M99="not Processed", "Not Processed",M99&gt;2,"SLA Breached",M99&lt;=2,"Within SLA")</f>
        <v>Within SLA</v>
      </c>
      <c r="O99" s="1" t="str">
        <f>_xlfn.XLOOKUP(A99,Source_data!A:A,Source_data!D:D)</f>
        <v>UPI</v>
      </c>
      <c r="P99" s="1">
        <f t="shared" si="15"/>
        <v>0</v>
      </c>
      <c r="Q99" s="1">
        <f t="shared" si="16"/>
        <v>0</v>
      </c>
      <c r="R99" s="1">
        <f t="shared" si="17"/>
        <v>0</v>
      </c>
      <c r="S99" s="1">
        <f t="shared" si="18"/>
        <v>0</v>
      </c>
      <c r="T99" s="1">
        <f t="shared" si="19"/>
        <v>0</v>
      </c>
      <c r="U99" s="1" t="str">
        <f>_xlfn.XLOOKUP(Table3[[#This Row],[Transaction ID]],Source_data!A:A,Source_data!E:E)</f>
        <v>Bengaluru</v>
      </c>
      <c r="V99" s="1">
        <f>_xlfn.IFNA(_xlfn.XLOOKUP(A99,bank_processed_transactions[transaction_id],bank_processed_transactions[processing_minutes]),"")</f>
        <v>21.4</v>
      </c>
      <c r="W99" s="31">
        <f>_xlfn.XLOOKUP(A99,Source_data!A:A,Source_data!B:B)</f>
        <v>46024</v>
      </c>
    </row>
    <row r="100" spans="1:23" x14ac:dyDescent="0.3">
      <c r="A100" s="3" t="s">
        <v>2512</v>
      </c>
      <c r="B100" s="1">
        <f>_xlfn.XLOOKUP(A100,bank_source_transactions__1[transaction_id],bank_source_transactions__1[amount_inr])</f>
        <v>2363.33</v>
      </c>
      <c r="C100" s="1">
        <f>_xlfn.XLOOKUP(A100,Processed_data!A:A,Processed_data!F:F)</f>
        <v>2363.33</v>
      </c>
      <c r="D100" s="1" t="str">
        <f>_xlfn.XLOOKUP(A100,bank_source_transactions__1[transaction_id],bank_source_transactions__1[transaction_status])</f>
        <v>SUCCESS</v>
      </c>
      <c r="E100" s="1" t="str">
        <f>_xlfn.XLOOKUP(A100,Processed_data!A:A,Processed_data!G:G)</f>
        <v>SUCCESS</v>
      </c>
      <c r="F100" s="1">
        <f>COUNTIF(bank_processed_transactions[transaction_id],A100)</f>
        <v>1</v>
      </c>
      <c r="G100" s="1" t="str">
        <f t="shared" si="10"/>
        <v>found</v>
      </c>
      <c r="H100" s="1" t="str">
        <f t="shared" si="11"/>
        <v>Not Duplicate</v>
      </c>
      <c r="I100" s="1" t="str">
        <f t="shared" si="12"/>
        <v>match</v>
      </c>
      <c r="J100" s="1" t="str">
        <f t="shared" si="13"/>
        <v>match</v>
      </c>
      <c r="K100" s="1">
        <f t="shared" si="14"/>
        <v>0</v>
      </c>
      <c r="L100" s="2">
        <f>IF(F100=0,"not processed",_xlfn.MINIFS(Processed_data!H:H,Processed_data!A:A,A100))</f>
        <v>46072</v>
      </c>
      <c r="M100" s="1">
        <f>IF(F100=0,"not processed",ABS(bank_source_transactions__1[[#This Row],[transaction_date]]-Reconciliation!L100))</f>
        <v>2</v>
      </c>
      <c r="N100" s="1" t="str" cm="1">
        <f t="array" ref="N100">_xlfn.IFS(M100="not Processed", "Not Processed",M100&gt;2,"SLA Breached",M100&lt;=2,"Within SLA")</f>
        <v>Within SLA</v>
      </c>
      <c r="O100" s="1" t="str">
        <f>_xlfn.XLOOKUP(A100,Source_data!A:A,Source_data!D:D)</f>
        <v>IMPS</v>
      </c>
      <c r="P100" s="1">
        <f t="shared" si="15"/>
        <v>0</v>
      </c>
      <c r="Q100" s="1">
        <f t="shared" si="16"/>
        <v>0</v>
      </c>
      <c r="R100" s="1">
        <f t="shared" si="17"/>
        <v>0</v>
      </c>
      <c r="S100" s="1">
        <f t="shared" si="18"/>
        <v>0</v>
      </c>
      <c r="T100" s="1">
        <f t="shared" si="19"/>
        <v>0</v>
      </c>
      <c r="U100" s="1" t="str">
        <f>_xlfn.XLOOKUP(Table3[[#This Row],[Transaction ID]],Source_data!A:A,Source_data!E:E)</f>
        <v>Mumbai</v>
      </c>
      <c r="V100" s="1">
        <f>_xlfn.IFNA(_xlfn.XLOOKUP(A100,bank_processed_transactions[transaction_id],bank_processed_transactions[processing_minutes]),"")</f>
        <v>34.9</v>
      </c>
      <c r="W100" s="31">
        <f>_xlfn.XLOOKUP(A100,Source_data!A:A,Source_data!B:B)</f>
        <v>46070</v>
      </c>
    </row>
    <row r="101" spans="1:23" x14ac:dyDescent="0.3">
      <c r="A101" s="4" t="s">
        <v>2372</v>
      </c>
      <c r="B101" s="1">
        <f>_xlfn.XLOOKUP(A101,bank_source_transactions__1[transaction_id],bank_source_transactions__1[amount_inr])</f>
        <v>899.78</v>
      </c>
      <c r="C101" s="1">
        <f>_xlfn.XLOOKUP(A101,Processed_data!A:A,Processed_data!F:F)</f>
        <v>899.78</v>
      </c>
      <c r="D101" s="1" t="str">
        <f>_xlfn.XLOOKUP(A101,bank_source_transactions__1[transaction_id],bank_source_transactions__1[transaction_status])</f>
        <v>SUCCESS</v>
      </c>
      <c r="E101" s="1" t="str">
        <f>_xlfn.XLOOKUP(A101,Processed_data!A:A,Processed_data!G:G)</f>
        <v>SUCCESS</v>
      </c>
      <c r="F101" s="1">
        <f>COUNTIF(bank_processed_transactions[transaction_id],A101)</f>
        <v>1</v>
      </c>
      <c r="G101" s="1" t="str">
        <f t="shared" si="10"/>
        <v>found</v>
      </c>
      <c r="H101" s="1" t="str">
        <f t="shared" si="11"/>
        <v>Not Duplicate</v>
      </c>
      <c r="I101" s="1" t="str">
        <f t="shared" si="12"/>
        <v>match</v>
      </c>
      <c r="J101" s="1" t="str">
        <f t="shared" si="13"/>
        <v>match</v>
      </c>
      <c r="K101" s="1">
        <f t="shared" si="14"/>
        <v>0</v>
      </c>
      <c r="L101" s="2">
        <f>IF(F101=0,"not processed",_xlfn.MINIFS(Processed_data!H:H,Processed_data!A:A,A101))</f>
        <v>46100</v>
      </c>
      <c r="M101" s="1">
        <f>IF(F101=0,"not processed",ABS(bank_source_transactions__1[[#This Row],[transaction_date]]-Reconciliation!L101))</f>
        <v>0</v>
      </c>
      <c r="N101" s="1" t="str" cm="1">
        <f t="array" ref="N101">_xlfn.IFS(M101="not Processed", "Not Processed",M101&gt;2,"SLA Breached",M101&lt;=2,"Within SLA")</f>
        <v>Within SLA</v>
      </c>
      <c r="O101" s="1" t="str">
        <f>_xlfn.XLOOKUP(A101,Source_data!A:A,Source_data!D:D)</f>
        <v>UPI</v>
      </c>
      <c r="P101" s="1">
        <f t="shared" si="15"/>
        <v>0</v>
      </c>
      <c r="Q101" s="1">
        <f t="shared" si="16"/>
        <v>0</v>
      </c>
      <c r="R101" s="1">
        <f t="shared" si="17"/>
        <v>0</v>
      </c>
      <c r="S101" s="1">
        <f t="shared" si="18"/>
        <v>0</v>
      </c>
      <c r="T101" s="1">
        <f t="shared" si="19"/>
        <v>0</v>
      </c>
      <c r="U101" s="1" t="str">
        <f>_xlfn.XLOOKUP(Table3[[#This Row],[Transaction ID]],Source_data!A:A,Source_data!E:E)</f>
        <v>Hyderabad</v>
      </c>
      <c r="V101" s="1">
        <f>_xlfn.IFNA(_xlfn.XLOOKUP(A101,bank_processed_transactions[transaction_id],bank_processed_transactions[processing_minutes]),"")</f>
        <v>47</v>
      </c>
      <c r="W101" s="31">
        <f>_xlfn.XLOOKUP(A101,Source_data!A:A,Source_data!B:B)</f>
        <v>46100</v>
      </c>
    </row>
    <row r="102" spans="1:23" x14ac:dyDescent="0.3">
      <c r="A102" s="3" t="s">
        <v>1458</v>
      </c>
      <c r="B102" s="1">
        <f>_xlfn.XLOOKUP(A102,bank_source_transactions__1[transaction_id],bank_source_transactions__1[amount_inr])</f>
        <v>3083.67</v>
      </c>
      <c r="C102" s="1">
        <f>_xlfn.XLOOKUP(A102,Processed_data!A:A,Processed_data!F:F)</f>
        <v>3083.67</v>
      </c>
      <c r="D102" s="1" t="str">
        <f>_xlfn.XLOOKUP(A102,bank_source_transactions__1[transaction_id],bank_source_transactions__1[transaction_status])</f>
        <v>SUCCESS</v>
      </c>
      <c r="E102" s="1" t="str">
        <f>_xlfn.XLOOKUP(A102,Processed_data!A:A,Processed_data!G:G)</f>
        <v>SUCCESS</v>
      </c>
      <c r="F102" s="1">
        <f>COUNTIF(bank_processed_transactions[transaction_id],A102)</f>
        <v>1</v>
      </c>
      <c r="G102" s="1" t="str">
        <f t="shared" si="10"/>
        <v>found</v>
      </c>
      <c r="H102" s="1" t="str">
        <f t="shared" si="11"/>
        <v>Not Duplicate</v>
      </c>
      <c r="I102" s="1" t="str">
        <f t="shared" si="12"/>
        <v>match</v>
      </c>
      <c r="J102" s="1" t="str">
        <f t="shared" si="13"/>
        <v>match</v>
      </c>
      <c r="K102" s="1">
        <f t="shared" si="14"/>
        <v>0</v>
      </c>
      <c r="L102" s="2">
        <f>IF(F102=0,"not processed",_xlfn.MINIFS(Processed_data!H:H,Processed_data!A:A,A102))</f>
        <v>46110</v>
      </c>
      <c r="M102" s="1">
        <f>IF(F102=0,"not processed",ABS(bank_source_transactions__1[[#This Row],[transaction_date]]-Reconciliation!L102))</f>
        <v>2</v>
      </c>
      <c r="N102" s="1" t="str" cm="1">
        <f t="array" ref="N102">_xlfn.IFS(M102="not Processed", "Not Processed",M102&gt;2,"SLA Breached",M102&lt;=2,"Within SLA")</f>
        <v>Within SLA</v>
      </c>
      <c r="O102" s="1" t="str">
        <f>_xlfn.XLOOKUP(A102,Source_data!A:A,Source_data!D:D)</f>
        <v>UPI</v>
      </c>
      <c r="P102" s="1">
        <f t="shared" si="15"/>
        <v>0</v>
      </c>
      <c r="Q102" s="1">
        <f t="shared" si="16"/>
        <v>0</v>
      </c>
      <c r="R102" s="1">
        <f t="shared" si="17"/>
        <v>0</v>
      </c>
      <c r="S102" s="1">
        <f t="shared" si="18"/>
        <v>0</v>
      </c>
      <c r="T102" s="1">
        <f t="shared" si="19"/>
        <v>0</v>
      </c>
      <c r="U102" s="1" t="str">
        <f>_xlfn.XLOOKUP(Table3[[#This Row],[Transaction ID]],Source_data!A:A,Source_data!E:E)</f>
        <v>Hyderabad</v>
      </c>
      <c r="V102" s="1">
        <f>_xlfn.IFNA(_xlfn.XLOOKUP(A102,bank_processed_transactions[transaction_id],bank_processed_transactions[processing_minutes]),"")</f>
        <v>42.3</v>
      </c>
      <c r="W102" s="31">
        <f>_xlfn.XLOOKUP(A102,Source_data!A:A,Source_data!B:B)</f>
        <v>46108</v>
      </c>
    </row>
    <row r="103" spans="1:23" x14ac:dyDescent="0.3">
      <c r="A103" s="4" t="s">
        <v>1844</v>
      </c>
      <c r="B103" s="1">
        <f>_xlfn.XLOOKUP(A103,bank_source_transactions__1[transaction_id],bank_source_transactions__1[amount_inr])</f>
        <v>8219.77</v>
      </c>
      <c r="C103" s="1">
        <f>_xlfn.XLOOKUP(A103,Processed_data!A:A,Processed_data!F:F)</f>
        <v>8219.77</v>
      </c>
      <c r="D103" s="1" t="str">
        <f>_xlfn.XLOOKUP(A103,bank_source_transactions__1[transaction_id],bank_source_transactions__1[transaction_status])</f>
        <v>SUCCESS</v>
      </c>
      <c r="E103" s="1" t="str">
        <f>_xlfn.XLOOKUP(A103,Processed_data!A:A,Processed_data!G:G)</f>
        <v>SUCCESS</v>
      </c>
      <c r="F103" s="1">
        <f>COUNTIF(bank_processed_transactions[transaction_id],A103)</f>
        <v>1</v>
      </c>
      <c r="G103" s="1" t="str">
        <f t="shared" si="10"/>
        <v>found</v>
      </c>
      <c r="H103" s="1" t="str">
        <f t="shared" si="11"/>
        <v>Not Duplicate</v>
      </c>
      <c r="I103" s="1" t="str">
        <f t="shared" si="12"/>
        <v>match</v>
      </c>
      <c r="J103" s="1" t="str">
        <f t="shared" si="13"/>
        <v>match</v>
      </c>
      <c r="K103" s="1">
        <f t="shared" si="14"/>
        <v>0</v>
      </c>
      <c r="L103" s="2">
        <f>IF(F103=0,"not processed",_xlfn.MINIFS(Processed_data!H:H,Processed_data!A:A,A103))</f>
        <v>46049</v>
      </c>
      <c r="M103" s="1">
        <f>IF(F103=0,"not processed",ABS(bank_source_transactions__1[[#This Row],[transaction_date]]-Reconciliation!L103))</f>
        <v>3</v>
      </c>
      <c r="N103" s="1" t="str" cm="1">
        <f t="array" ref="N103">_xlfn.IFS(M103="not Processed", "Not Processed",M103&gt;2,"SLA Breached",M103&lt;=2,"Within SLA")</f>
        <v>SLA Breached</v>
      </c>
      <c r="O103" s="1" t="str">
        <f>_xlfn.XLOOKUP(A103,Source_data!A:A,Source_data!D:D)</f>
        <v>UPI</v>
      </c>
      <c r="P103" s="1">
        <f t="shared" si="15"/>
        <v>0</v>
      </c>
      <c r="Q103" s="1">
        <f t="shared" si="16"/>
        <v>0</v>
      </c>
      <c r="R103" s="1">
        <f t="shared" si="17"/>
        <v>0</v>
      </c>
      <c r="S103" s="1">
        <f t="shared" si="18"/>
        <v>0</v>
      </c>
      <c r="T103" s="1">
        <f t="shared" si="19"/>
        <v>1</v>
      </c>
      <c r="U103" s="1" t="str">
        <f>_xlfn.XLOOKUP(Table3[[#This Row],[Transaction ID]],Source_data!A:A,Source_data!E:E)</f>
        <v>Hyderabad</v>
      </c>
      <c r="V103" s="1">
        <f>_xlfn.IFNA(_xlfn.XLOOKUP(A103,bank_processed_transactions[transaction_id],bank_processed_transactions[processing_minutes]),"")</f>
        <v>20.2</v>
      </c>
      <c r="W103" s="31">
        <f>_xlfn.XLOOKUP(A103,Source_data!A:A,Source_data!B:B)</f>
        <v>46046</v>
      </c>
    </row>
    <row r="104" spans="1:23" x14ac:dyDescent="0.3">
      <c r="A104" s="3" t="s">
        <v>2891</v>
      </c>
      <c r="B104" s="1">
        <f>_xlfn.XLOOKUP(A104,bank_source_transactions__1[transaction_id],bank_source_transactions__1[amount_inr])</f>
        <v>5754.99</v>
      </c>
      <c r="C104" s="1">
        <f>_xlfn.XLOOKUP(A104,Processed_data!A:A,Processed_data!F:F)</f>
        <v>5754.99</v>
      </c>
      <c r="D104" s="1" t="str">
        <f>_xlfn.XLOOKUP(A104,bank_source_transactions__1[transaction_id],bank_source_transactions__1[transaction_status])</f>
        <v>SUCCESS</v>
      </c>
      <c r="E104" s="1" t="str">
        <f>_xlfn.XLOOKUP(A104,Processed_data!A:A,Processed_data!G:G)</f>
        <v>SUCCESS</v>
      </c>
      <c r="F104" s="1">
        <f>COUNTIF(bank_processed_transactions[transaction_id],A104)</f>
        <v>1</v>
      </c>
      <c r="G104" s="1" t="str">
        <f t="shared" si="10"/>
        <v>found</v>
      </c>
      <c r="H104" s="1" t="str">
        <f t="shared" si="11"/>
        <v>Not Duplicate</v>
      </c>
      <c r="I104" s="1" t="str">
        <f t="shared" si="12"/>
        <v>match</v>
      </c>
      <c r="J104" s="1" t="str">
        <f t="shared" si="13"/>
        <v>match</v>
      </c>
      <c r="K104" s="1">
        <f t="shared" si="14"/>
        <v>0</v>
      </c>
      <c r="L104" s="2">
        <f>IF(F104=0,"not processed",_xlfn.MINIFS(Processed_data!H:H,Processed_data!A:A,A104))</f>
        <v>46106</v>
      </c>
      <c r="M104" s="1">
        <f>IF(F104=0,"not processed",ABS(bank_source_transactions__1[[#This Row],[transaction_date]]-Reconciliation!L104))</f>
        <v>0</v>
      </c>
      <c r="N104" s="1" t="str" cm="1">
        <f t="array" ref="N104">_xlfn.IFS(M104="not Processed", "Not Processed",M104&gt;2,"SLA Breached",M104&lt;=2,"Within SLA")</f>
        <v>Within SLA</v>
      </c>
      <c r="O104" s="1" t="str">
        <f>_xlfn.XLOOKUP(A104,Source_data!A:A,Source_data!D:D)</f>
        <v>IMPS</v>
      </c>
      <c r="P104" s="1">
        <f t="shared" si="15"/>
        <v>0</v>
      </c>
      <c r="Q104" s="1">
        <f t="shared" si="16"/>
        <v>0</v>
      </c>
      <c r="R104" s="1">
        <f t="shared" si="17"/>
        <v>0</v>
      </c>
      <c r="S104" s="1">
        <f t="shared" si="18"/>
        <v>0</v>
      </c>
      <c r="T104" s="1">
        <f t="shared" si="19"/>
        <v>0</v>
      </c>
      <c r="U104" s="1" t="str">
        <f>_xlfn.XLOOKUP(Table3[[#This Row],[Transaction ID]],Source_data!A:A,Source_data!E:E)</f>
        <v>Hyderabad</v>
      </c>
      <c r="V104" s="1">
        <f>_xlfn.IFNA(_xlfn.XLOOKUP(A104,bank_processed_transactions[transaction_id],bank_processed_transactions[processing_minutes]),"")</f>
        <v>9.1</v>
      </c>
      <c r="W104" s="31">
        <f>_xlfn.XLOOKUP(A104,Source_data!A:A,Source_data!B:B)</f>
        <v>46106</v>
      </c>
    </row>
    <row r="105" spans="1:23" x14ac:dyDescent="0.3">
      <c r="A105" s="4" t="s">
        <v>4053</v>
      </c>
      <c r="B105" s="1">
        <f>_xlfn.XLOOKUP(A105,bank_source_transactions__1[transaction_id],bank_source_transactions__1[amount_inr])</f>
        <v>19963.66</v>
      </c>
      <c r="C105" s="1">
        <f>_xlfn.XLOOKUP(A105,Processed_data!A:A,Processed_data!F:F)</f>
        <v>19963.66</v>
      </c>
      <c r="D105" s="1" t="str">
        <f>_xlfn.XLOOKUP(A105,bank_source_transactions__1[transaction_id],bank_source_transactions__1[transaction_status])</f>
        <v>REVERSED</v>
      </c>
      <c r="E105" s="1" t="str">
        <f>_xlfn.XLOOKUP(A105,Processed_data!A:A,Processed_data!G:G)</f>
        <v>REVERSED</v>
      </c>
      <c r="F105" s="1">
        <f>COUNTIF(bank_processed_transactions[transaction_id],A105)</f>
        <v>1</v>
      </c>
      <c r="G105" s="1" t="str">
        <f t="shared" si="10"/>
        <v>found</v>
      </c>
      <c r="H105" s="1" t="str">
        <f t="shared" si="11"/>
        <v>Not Duplicate</v>
      </c>
      <c r="I105" s="1" t="str">
        <f t="shared" si="12"/>
        <v>match</v>
      </c>
      <c r="J105" s="1" t="str">
        <f t="shared" si="13"/>
        <v>match</v>
      </c>
      <c r="K105" s="1">
        <f t="shared" si="14"/>
        <v>0</v>
      </c>
      <c r="L105" s="2">
        <f>IF(F105=0,"not processed",_xlfn.MINIFS(Processed_data!H:H,Processed_data!A:A,A105))</f>
        <v>46064</v>
      </c>
      <c r="M105" s="1">
        <f>IF(F105=0,"not processed",ABS(bank_source_transactions__1[[#This Row],[transaction_date]]-Reconciliation!L105))</f>
        <v>1</v>
      </c>
      <c r="N105" s="1" t="str" cm="1">
        <f t="array" ref="N105">_xlfn.IFS(M105="not Processed", "Not Processed",M105&gt;2,"SLA Breached",M105&lt;=2,"Within SLA")</f>
        <v>Within SLA</v>
      </c>
      <c r="O105" s="1" t="str">
        <f>_xlfn.XLOOKUP(A105,Source_data!A:A,Source_data!D:D)</f>
        <v>CARD</v>
      </c>
      <c r="P105" s="1">
        <f t="shared" si="15"/>
        <v>0</v>
      </c>
      <c r="Q105" s="1">
        <f t="shared" si="16"/>
        <v>0</v>
      </c>
      <c r="R105" s="1">
        <f t="shared" si="17"/>
        <v>0</v>
      </c>
      <c r="S105" s="1">
        <f t="shared" si="18"/>
        <v>0</v>
      </c>
      <c r="T105" s="1">
        <f t="shared" si="19"/>
        <v>0</v>
      </c>
      <c r="U105" s="1" t="str">
        <f>_xlfn.XLOOKUP(Table3[[#This Row],[Transaction ID]],Source_data!A:A,Source_data!E:E)</f>
        <v>Mumbai</v>
      </c>
      <c r="V105" s="1">
        <f>_xlfn.IFNA(_xlfn.XLOOKUP(A105,bank_processed_transactions[transaction_id],bank_processed_transactions[processing_minutes]),"")</f>
        <v>10.1</v>
      </c>
      <c r="W105" s="31">
        <f>_xlfn.XLOOKUP(A105,Source_data!A:A,Source_data!B:B)</f>
        <v>46063</v>
      </c>
    </row>
    <row r="106" spans="1:23" x14ac:dyDescent="0.3">
      <c r="A106" s="3" t="s">
        <v>3651</v>
      </c>
      <c r="B106" s="1">
        <f>_xlfn.XLOOKUP(A106,bank_source_transactions__1[transaction_id],bank_source_transactions__1[amount_inr])</f>
        <v>7462.79</v>
      </c>
      <c r="C106" s="1">
        <f>_xlfn.XLOOKUP(A106,Processed_data!A:A,Processed_data!F:F)</f>
        <v>7462.79</v>
      </c>
      <c r="D106" s="1" t="str">
        <f>_xlfn.XLOOKUP(A106,bank_source_transactions__1[transaction_id],bank_source_transactions__1[transaction_status])</f>
        <v>SUCCESS</v>
      </c>
      <c r="E106" s="1" t="str">
        <f>_xlfn.XLOOKUP(A106,Processed_data!A:A,Processed_data!G:G)</f>
        <v>FAILED</v>
      </c>
      <c r="F106" s="1">
        <f>COUNTIF(bank_processed_transactions[transaction_id],A106)</f>
        <v>1</v>
      </c>
      <c r="G106" s="1" t="str">
        <f t="shared" si="10"/>
        <v>found</v>
      </c>
      <c r="H106" s="1" t="str">
        <f t="shared" si="11"/>
        <v>Not Duplicate</v>
      </c>
      <c r="I106" s="1" t="str">
        <f t="shared" si="12"/>
        <v>match</v>
      </c>
      <c r="J106" s="1" t="str">
        <f t="shared" si="13"/>
        <v>mismatch</v>
      </c>
      <c r="K106" s="1">
        <f t="shared" si="14"/>
        <v>0</v>
      </c>
      <c r="L106" s="2">
        <f>IF(F106=0,"not processed",_xlfn.MINIFS(Processed_data!H:H,Processed_data!A:A,A106))</f>
        <v>46025</v>
      </c>
      <c r="M106" s="1">
        <f>IF(F106=0,"not processed",ABS(bank_source_transactions__1[[#This Row],[transaction_date]]-Reconciliation!L106))</f>
        <v>0</v>
      </c>
      <c r="N106" s="1" t="str" cm="1">
        <f t="array" ref="N106">_xlfn.IFS(M106="not Processed", "Not Processed",M106&gt;2,"SLA Breached",M106&lt;=2,"Within SLA")</f>
        <v>Within SLA</v>
      </c>
      <c r="O106" s="1" t="str">
        <f>_xlfn.XLOOKUP(A106,Source_data!A:A,Source_data!D:D)</f>
        <v>UPI</v>
      </c>
      <c r="P106" s="1">
        <f t="shared" si="15"/>
        <v>0</v>
      </c>
      <c r="Q106" s="1">
        <f t="shared" si="16"/>
        <v>0</v>
      </c>
      <c r="R106" s="1">
        <f t="shared" si="17"/>
        <v>0</v>
      </c>
      <c r="S106" s="1">
        <f t="shared" si="18"/>
        <v>1</v>
      </c>
      <c r="T106" s="1">
        <f t="shared" si="19"/>
        <v>0</v>
      </c>
      <c r="U106" s="1" t="str">
        <f>_xlfn.XLOOKUP(Table3[[#This Row],[Transaction ID]],Source_data!A:A,Source_data!E:E)</f>
        <v>Hyderabad</v>
      </c>
      <c r="V106" s="1">
        <f>_xlfn.IFNA(_xlfn.XLOOKUP(A106,bank_processed_transactions[transaction_id],bank_processed_transactions[processing_minutes]),"")</f>
        <v>12.5</v>
      </c>
      <c r="W106" s="31">
        <f>_xlfn.XLOOKUP(A106,Source_data!A:A,Source_data!B:B)</f>
        <v>46025</v>
      </c>
    </row>
    <row r="107" spans="1:23" x14ac:dyDescent="0.3">
      <c r="A107" s="4" t="s">
        <v>3051</v>
      </c>
      <c r="B107" s="1">
        <f>_xlfn.XLOOKUP(A107,bank_source_transactions__1[transaction_id],bank_source_transactions__1[amount_inr])</f>
        <v>37289.5</v>
      </c>
      <c r="C107" s="1">
        <f>_xlfn.XLOOKUP(A107,Processed_data!A:A,Processed_data!F:F)</f>
        <v>37289.5</v>
      </c>
      <c r="D107" s="1" t="str">
        <f>_xlfn.XLOOKUP(A107,bank_source_transactions__1[transaction_id],bank_source_transactions__1[transaction_status])</f>
        <v>SUCCESS</v>
      </c>
      <c r="E107" s="1" t="str">
        <f>_xlfn.XLOOKUP(A107,Processed_data!A:A,Processed_data!G:G)</f>
        <v>SUCCESS</v>
      </c>
      <c r="F107" s="1">
        <f>COUNTIF(bank_processed_transactions[transaction_id],A107)</f>
        <v>1</v>
      </c>
      <c r="G107" s="1" t="str">
        <f t="shared" si="10"/>
        <v>found</v>
      </c>
      <c r="H107" s="1" t="str">
        <f t="shared" si="11"/>
        <v>Not Duplicate</v>
      </c>
      <c r="I107" s="1" t="str">
        <f t="shared" si="12"/>
        <v>match</v>
      </c>
      <c r="J107" s="1" t="str">
        <f t="shared" si="13"/>
        <v>match</v>
      </c>
      <c r="K107" s="1">
        <f t="shared" si="14"/>
        <v>0</v>
      </c>
      <c r="L107" s="2">
        <f>IF(F107=0,"not processed",_xlfn.MINIFS(Processed_data!H:H,Processed_data!A:A,A107))</f>
        <v>46105</v>
      </c>
      <c r="M107" s="1">
        <f>IF(F107=0,"not processed",ABS(bank_source_transactions__1[[#This Row],[transaction_date]]-Reconciliation!L107))</f>
        <v>0</v>
      </c>
      <c r="N107" s="1" t="str" cm="1">
        <f t="array" ref="N107">_xlfn.IFS(M107="not Processed", "Not Processed",M107&gt;2,"SLA Breached",M107&lt;=2,"Within SLA")</f>
        <v>Within SLA</v>
      </c>
      <c r="O107" s="1" t="str">
        <f>_xlfn.XLOOKUP(A107,Source_data!A:A,Source_data!D:D)</f>
        <v>UPI</v>
      </c>
      <c r="P107" s="1">
        <f t="shared" si="15"/>
        <v>0</v>
      </c>
      <c r="Q107" s="1">
        <f t="shared" si="16"/>
        <v>0</v>
      </c>
      <c r="R107" s="1">
        <f t="shared" si="17"/>
        <v>0</v>
      </c>
      <c r="S107" s="1">
        <f t="shared" si="18"/>
        <v>0</v>
      </c>
      <c r="T107" s="1">
        <f t="shared" si="19"/>
        <v>0</v>
      </c>
      <c r="U107" s="1" t="str">
        <f>_xlfn.XLOOKUP(Table3[[#This Row],[Transaction ID]],Source_data!A:A,Source_data!E:E)</f>
        <v>Bengaluru</v>
      </c>
      <c r="V107" s="1">
        <f>_xlfn.IFNA(_xlfn.XLOOKUP(A107,bank_processed_transactions[transaction_id],bank_processed_transactions[processing_minutes]),"")</f>
        <v>52.6</v>
      </c>
      <c r="W107" s="31">
        <f>_xlfn.XLOOKUP(A107,Source_data!A:A,Source_data!B:B)</f>
        <v>46105</v>
      </c>
    </row>
    <row r="108" spans="1:23" x14ac:dyDescent="0.3">
      <c r="A108" s="3" t="s">
        <v>168</v>
      </c>
      <c r="B108" s="1">
        <f>_xlfn.XLOOKUP(A108,bank_source_transactions__1[transaction_id],bank_source_transactions__1[amount_inr])</f>
        <v>28627.42</v>
      </c>
      <c r="C108" s="1">
        <f>_xlfn.XLOOKUP(A108,Processed_data!A:A,Processed_data!F:F)</f>
        <v>28627.42</v>
      </c>
      <c r="D108" s="1" t="str">
        <f>_xlfn.XLOOKUP(A108,bank_source_transactions__1[transaction_id],bank_source_transactions__1[transaction_status])</f>
        <v>SUCCESS</v>
      </c>
      <c r="E108" s="1" t="str">
        <f>_xlfn.XLOOKUP(A108,Processed_data!A:A,Processed_data!G:G)</f>
        <v>SUCCESS</v>
      </c>
      <c r="F108" s="1">
        <f>COUNTIF(bank_processed_transactions[transaction_id],A108)</f>
        <v>1</v>
      </c>
      <c r="G108" s="1" t="str">
        <f t="shared" si="10"/>
        <v>found</v>
      </c>
      <c r="H108" s="1" t="str">
        <f t="shared" si="11"/>
        <v>Not Duplicate</v>
      </c>
      <c r="I108" s="1" t="str">
        <f t="shared" si="12"/>
        <v>match</v>
      </c>
      <c r="J108" s="1" t="str">
        <f t="shared" si="13"/>
        <v>match</v>
      </c>
      <c r="K108" s="1">
        <f t="shared" si="14"/>
        <v>0</v>
      </c>
      <c r="L108" s="2">
        <f>IF(F108=0,"not processed",_xlfn.MINIFS(Processed_data!H:H,Processed_data!A:A,A108))</f>
        <v>46054</v>
      </c>
      <c r="M108" s="1">
        <f>IF(F108=0,"not processed",ABS(bank_source_transactions__1[[#This Row],[transaction_date]]-Reconciliation!L108))</f>
        <v>1</v>
      </c>
      <c r="N108" s="1" t="str" cm="1">
        <f t="array" ref="N108">_xlfn.IFS(M108="not Processed", "Not Processed",M108&gt;2,"SLA Breached",M108&lt;=2,"Within SLA")</f>
        <v>Within SLA</v>
      </c>
      <c r="O108" s="1" t="str">
        <f>_xlfn.XLOOKUP(A108,Source_data!A:A,Source_data!D:D)</f>
        <v>UPI</v>
      </c>
      <c r="P108" s="1">
        <f t="shared" si="15"/>
        <v>0</v>
      </c>
      <c r="Q108" s="1">
        <f t="shared" si="16"/>
        <v>0</v>
      </c>
      <c r="R108" s="1">
        <f t="shared" si="17"/>
        <v>0</v>
      </c>
      <c r="S108" s="1">
        <f t="shared" si="18"/>
        <v>0</v>
      </c>
      <c r="T108" s="1">
        <f t="shared" si="19"/>
        <v>0</v>
      </c>
      <c r="U108" s="1" t="str">
        <f>_xlfn.XLOOKUP(Table3[[#This Row],[Transaction ID]],Source_data!A:A,Source_data!E:E)</f>
        <v>Hyderabad</v>
      </c>
      <c r="V108" s="1">
        <f>_xlfn.IFNA(_xlfn.XLOOKUP(A108,bank_processed_transactions[transaction_id],bank_processed_transactions[processing_minutes]),"")</f>
        <v>15.4</v>
      </c>
      <c r="W108" s="31">
        <f>_xlfn.XLOOKUP(A108,Source_data!A:A,Source_data!B:B)</f>
        <v>46053</v>
      </c>
    </row>
    <row r="109" spans="1:23" x14ac:dyDescent="0.3">
      <c r="A109" s="4" t="s">
        <v>4853</v>
      </c>
      <c r="B109" s="1">
        <f>_xlfn.XLOOKUP(A109,bank_source_transactions__1[transaction_id],bank_source_transactions__1[amount_inr])</f>
        <v>4881.9399999999996</v>
      </c>
      <c r="C109" s="1">
        <f>_xlfn.XLOOKUP(A109,Processed_data!A:A,Processed_data!F:F)</f>
        <v>4881.9399999999996</v>
      </c>
      <c r="D109" s="1" t="str">
        <f>_xlfn.XLOOKUP(A109,bank_source_transactions__1[transaction_id],bank_source_transactions__1[transaction_status])</f>
        <v>SUCCESS</v>
      </c>
      <c r="E109" s="1" t="str">
        <f>_xlfn.XLOOKUP(A109,Processed_data!A:A,Processed_data!G:G)</f>
        <v>SUCCESS</v>
      </c>
      <c r="F109" s="1">
        <f>COUNTIF(bank_processed_transactions[transaction_id],A109)</f>
        <v>1</v>
      </c>
      <c r="G109" s="1" t="str">
        <f t="shared" si="10"/>
        <v>found</v>
      </c>
      <c r="H109" s="1" t="str">
        <f t="shared" si="11"/>
        <v>Not Duplicate</v>
      </c>
      <c r="I109" s="1" t="str">
        <f t="shared" si="12"/>
        <v>match</v>
      </c>
      <c r="J109" s="1" t="str">
        <f t="shared" si="13"/>
        <v>match</v>
      </c>
      <c r="K109" s="1">
        <f t="shared" si="14"/>
        <v>0</v>
      </c>
      <c r="L109" s="2">
        <f>IF(F109=0,"not processed",_xlfn.MINIFS(Processed_data!H:H,Processed_data!A:A,A109))</f>
        <v>46033</v>
      </c>
      <c r="M109" s="1">
        <f>IF(F109=0,"not processed",ABS(bank_source_transactions__1[[#This Row],[transaction_date]]-Reconciliation!L109))</f>
        <v>3</v>
      </c>
      <c r="N109" s="1" t="str" cm="1">
        <f t="array" ref="N109">_xlfn.IFS(M109="not Processed", "Not Processed",M109&gt;2,"SLA Breached",M109&lt;=2,"Within SLA")</f>
        <v>SLA Breached</v>
      </c>
      <c r="O109" s="1" t="str">
        <f>_xlfn.XLOOKUP(A109,Source_data!A:A,Source_data!D:D)</f>
        <v>UPI</v>
      </c>
      <c r="P109" s="1">
        <f t="shared" si="15"/>
        <v>0</v>
      </c>
      <c r="Q109" s="1">
        <f t="shared" si="16"/>
        <v>0</v>
      </c>
      <c r="R109" s="1">
        <f t="shared" si="17"/>
        <v>0</v>
      </c>
      <c r="S109" s="1">
        <f t="shared" si="18"/>
        <v>0</v>
      </c>
      <c r="T109" s="1">
        <f t="shared" si="19"/>
        <v>1</v>
      </c>
      <c r="U109" s="1" t="str">
        <f>_xlfn.XLOOKUP(Table3[[#This Row],[Transaction ID]],Source_data!A:A,Source_data!E:E)</f>
        <v>Pune</v>
      </c>
      <c r="V109" s="1">
        <f>_xlfn.IFNA(_xlfn.XLOOKUP(A109,bank_processed_transactions[transaction_id],bank_processed_transactions[processing_minutes]),"")</f>
        <v>14.5</v>
      </c>
      <c r="W109" s="31">
        <f>_xlfn.XLOOKUP(A109,Source_data!A:A,Source_data!B:B)</f>
        <v>46030</v>
      </c>
    </row>
    <row r="110" spans="1:23" x14ac:dyDescent="0.3">
      <c r="A110" s="3" t="s">
        <v>4295</v>
      </c>
      <c r="B110" s="1">
        <f>_xlfn.XLOOKUP(A110,bank_source_transactions__1[transaction_id],bank_source_transactions__1[amount_inr])</f>
        <v>6425.57</v>
      </c>
      <c r="C110" s="1">
        <f>_xlfn.XLOOKUP(A110,Processed_data!A:A,Processed_data!F:F)</f>
        <v>6425.57</v>
      </c>
      <c r="D110" s="1" t="str">
        <f>_xlfn.XLOOKUP(A110,bank_source_transactions__1[transaction_id],bank_source_transactions__1[transaction_status])</f>
        <v>SUCCESS</v>
      </c>
      <c r="E110" s="1" t="str">
        <f>_xlfn.XLOOKUP(A110,Processed_data!A:A,Processed_data!G:G)</f>
        <v>SUCCESS</v>
      </c>
      <c r="F110" s="1">
        <f>COUNTIF(bank_processed_transactions[transaction_id],A110)</f>
        <v>1</v>
      </c>
      <c r="G110" s="1" t="str">
        <f t="shared" si="10"/>
        <v>found</v>
      </c>
      <c r="H110" s="1" t="str">
        <f t="shared" si="11"/>
        <v>Not Duplicate</v>
      </c>
      <c r="I110" s="1" t="str">
        <f t="shared" si="12"/>
        <v>match</v>
      </c>
      <c r="J110" s="1" t="str">
        <f t="shared" si="13"/>
        <v>match</v>
      </c>
      <c r="K110" s="1">
        <f t="shared" si="14"/>
        <v>0</v>
      </c>
      <c r="L110" s="2">
        <f>IF(F110=0,"not processed",_xlfn.MINIFS(Processed_data!H:H,Processed_data!A:A,A110))</f>
        <v>46111</v>
      </c>
      <c r="M110" s="1">
        <f>IF(F110=0,"not processed",ABS(bank_source_transactions__1[[#This Row],[transaction_date]]-Reconciliation!L110))</f>
        <v>0</v>
      </c>
      <c r="N110" s="1" t="str" cm="1">
        <f t="array" ref="N110">_xlfn.IFS(M110="not Processed", "Not Processed",M110&gt;2,"SLA Breached",M110&lt;=2,"Within SLA")</f>
        <v>Within SLA</v>
      </c>
      <c r="O110" s="1" t="str">
        <f>_xlfn.XLOOKUP(A110,Source_data!A:A,Source_data!D:D)</f>
        <v>UPI</v>
      </c>
      <c r="P110" s="1">
        <f t="shared" si="15"/>
        <v>0</v>
      </c>
      <c r="Q110" s="1">
        <f t="shared" si="16"/>
        <v>0</v>
      </c>
      <c r="R110" s="1">
        <f t="shared" si="17"/>
        <v>0</v>
      </c>
      <c r="S110" s="1">
        <f t="shared" si="18"/>
        <v>0</v>
      </c>
      <c r="T110" s="1">
        <f t="shared" si="19"/>
        <v>0</v>
      </c>
      <c r="U110" s="1" t="str">
        <f>_xlfn.XLOOKUP(Table3[[#This Row],[Transaction ID]],Source_data!A:A,Source_data!E:E)</f>
        <v>Pune</v>
      </c>
      <c r="V110" s="1">
        <f>_xlfn.IFNA(_xlfn.XLOOKUP(A110,bank_processed_transactions[transaction_id],bank_processed_transactions[processing_minutes]),"")</f>
        <v>8.6</v>
      </c>
      <c r="W110" s="31">
        <f>_xlfn.XLOOKUP(A110,Source_data!A:A,Source_data!B:B)</f>
        <v>46111</v>
      </c>
    </row>
    <row r="111" spans="1:23" x14ac:dyDescent="0.3">
      <c r="A111" s="4" t="s">
        <v>3918</v>
      </c>
      <c r="B111" s="1">
        <f>_xlfn.XLOOKUP(A111,bank_source_transactions__1[transaction_id],bank_source_transactions__1[amount_inr])</f>
        <v>13514.56</v>
      </c>
      <c r="C111" s="1">
        <f>_xlfn.XLOOKUP(A111,Processed_data!A:A,Processed_data!F:F)</f>
        <v>13514.56</v>
      </c>
      <c r="D111" s="1" t="str">
        <f>_xlfn.XLOOKUP(A111,bank_source_transactions__1[transaction_id],bank_source_transactions__1[transaction_status])</f>
        <v>SUCCESS</v>
      </c>
      <c r="E111" s="1" t="str">
        <f>_xlfn.XLOOKUP(A111,Processed_data!A:A,Processed_data!G:G)</f>
        <v>SUCCESS</v>
      </c>
      <c r="F111" s="1">
        <f>COUNTIF(bank_processed_transactions[transaction_id],A111)</f>
        <v>1</v>
      </c>
      <c r="G111" s="1" t="str">
        <f t="shared" si="10"/>
        <v>found</v>
      </c>
      <c r="H111" s="1" t="str">
        <f t="shared" si="11"/>
        <v>Not Duplicate</v>
      </c>
      <c r="I111" s="1" t="str">
        <f t="shared" si="12"/>
        <v>match</v>
      </c>
      <c r="J111" s="1" t="str">
        <f t="shared" si="13"/>
        <v>match</v>
      </c>
      <c r="K111" s="1">
        <f t="shared" si="14"/>
        <v>0</v>
      </c>
      <c r="L111" s="2">
        <f>IF(F111=0,"not processed",_xlfn.MINIFS(Processed_data!H:H,Processed_data!A:A,A111))</f>
        <v>46104</v>
      </c>
      <c r="M111" s="1">
        <f>IF(F111=0,"not processed",ABS(bank_source_transactions__1[[#This Row],[transaction_date]]-Reconciliation!L111))</f>
        <v>3</v>
      </c>
      <c r="N111" s="1" t="str" cm="1">
        <f t="array" ref="N111">_xlfn.IFS(M111="not Processed", "Not Processed",M111&gt;2,"SLA Breached",M111&lt;=2,"Within SLA")</f>
        <v>SLA Breached</v>
      </c>
      <c r="O111" s="1" t="str">
        <f>_xlfn.XLOOKUP(A111,Source_data!A:A,Source_data!D:D)</f>
        <v>ATM</v>
      </c>
      <c r="P111" s="1">
        <f t="shared" si="15"/>
        <v>0</v>
      </c>
      <c r="Q111" s="1">
        <f t="shared" si="16"/>
        <v>0</v>
      </c>
      <c r="R111" s="1">
        <f t="shared" si="17"/>
        <v>0</v>
      </c>
      <c r="S111" s="1">
        <f t="shared" si="18"/>
        <v>0</v>
      </c>
      <c r="T111" s="1">
        <f t="shared" si="19"/>
        <v>1</v>
      </c>
      <c r="U111" s="1" t="str">
        <f>_xlfn.XLOOKUP(Table3[[#This Row],[Transaction ID]],Source_data!A:A,Source_data!E:E)</f>
        <v>Mumbai</v>
      </c>
      <c r="V111" s="1">
        <f>_xlfn.IFNA(_xlfn.XLOOKUP(A111,bank_processed_transactions[transaction_id],bank_processed_transactions[processing_minutes]),"")</f>
        <v>18.899999999999999</v>
      </c>
      <c r="W111" s="31">
        <f>_xlfn.XLOOKUP(A111,Source_data!A:A,Source_data!B:B)</f>
        <v>46101</v>
      </c>
    </row>
    <row r="112" spans="1:23" x14ac:dyDescent="0.3">
      <c r="A112" s="3" t="s">
        <v>212</v>
      </c>
      <c r="B112" s="1">
        <f>_xlfn.XLOOKUP(A112,bank_source_transactions__1[transaction_id],bank_source_transactions__1[amount_inr])</f>
        <v>6174.05</v>
      </c>
      <c r="C112" s="1">
        <f>_xlfn.XLOOKUP(A112,Processed_data!A:A,Processed_data!F:F)</f>
        <v>6174.05</v>
      </c>
      <c r="D112" s="1" t="str">
        <f>_xlfn.XLOOKUP(A112,bank_source_transactions__1[transaction_id],bank_source_transactions__1[transaction_status])</f>
        <v>SUCCESS</v>
      </c>
      <c r="E112" s="1" t="str">
        <f>_xlfn.XLOOKUP(A112,Processed_data!A:A,Processed_data!G:G)</f>
        <v>SUCCESS</v>
      </c>
      <c r="F112" s="1">
        <f>COUNTIF(bank_processed_transactions[transaction_id],A112)</f>
        <v>2</v>
      </c>
      <c r="G112" s="1" t="str">
        <f t="shared" si="10"/>
        <v>found</v>
      </c>
      <c r="H112" s="1" t="str">
        <f t="shared" si="11"/>
        <v>Duplicate</v>
      </c>
      <c r="I112" s="1" t="str">
        <f t="shared" si="12"/>
        <v>match</v>
      </c>
      <c r="J112" s="1" t="str">
        <f t="shared" si="13"/>
        <v>match</v>
      </c>
      <c r="K112" s="1">
        <f t="shared" si="14"/>
        <v>0</v>
      </c>
      <c r="L112" s="2">
        <f>IF(F112=0,"not processed",_xlfn.MINIFS(Processed_data!H:H,Processed_data!A:A,A112))</f>
        <v>46076</v>
      </c>
      <c r="M112" s="1">
        <f>IF(F112=0,"not processed",ABS(bank_source_transactions__1[[#This Row],[transaction_date]]-Reconciliation!L112))</f>
        <v>2</v>
      </c>
      <c r="N112" s="1" t="str" cm="1">
        <f t="array" ref="N112">_xlfn.IFS(M112="not Processed", "Not Processed",M112&gt;2,"SLA Breached",M112&lt;=2,"Within SLA")</f>
        <v>Within SLA</v>
      </c>
      <c r="O112" s="1" t="str">
        <f>_xlfn.XLOOKUP(A112,Source_data!A:A,Source_data!D:D)</f>
        <v>UPI</v>
      </c>
      <c r="P112" s="1">
        <f t="shared" si="15"/>
        <v>0</v>
      </c>
      <c r="Q112" s="1">
        <f t="shared" si="16"/>
        <v>1</v>
      </c>
      <c r="R112" s="1">
        <f t="shared" si="17"/>
        <v>0</v>
      </c>
      <c r="S112" s="1">
        <f t="shared" si="18"/>
        <v>0</v>
      </c>
      <c r="T112" s="1">
        <f t="shared" si="19"/>
        <v>0</v>
      </c>
      <c r="U112" s="1" t="str">
        <f>_xlfn.XLOOKUP(Table3[[#This Row],[Transaction ID]],Source_data!A:A,Source_data!E:E)</f>
        <v>Mumbai</v>
      </c>
      <c r="V112" s="1">
        <f>_xlfn.IFNA(_xlfn.XLOOKUP(A112,bank_processed_transactions[transaction_id],bank_processed_transactions[processing_minutes]),"")</f>
        <v>5.7</v>
      </c>
      <c r="W112" s="31">
        <f>_xlfn.XLOOKUP(A112,Source_data!A:A,Source_data!B:B)</f>
        <v>46074</v>
      </c>
    </row>
    <row r="113" spans="1:23" x14ac:dyDescent="0.3">
      <c r="A113" s="4" t="s">
        <v>2821</v>
      </c>
      <c r="B113" s="1">
        <f>_xlfn.XLOOKUP(A113,bank_source_transactions__1[transaction_id],bank_source_transactions__1[amount_inr])</f>
        <v>4029.79</v>
      </c>
      <c r="C113" s="1">
        <f>_xlfn.XLOOKUP(A113,Processed_data!A:A,Processed_data!F:F)</f>
        <v>4029.79</v>
      </c>
      <c r="D113" s="1" t="str">
        <f>_xlfn.XLOOKUP(A113,bank_source_transactions__1[transaction_id],bank_source_transactions__1[transaction_status])</f>
        <v>SUCCESS</v>
      </c>
      <c r="E113" s="1" t="str">
        <f>_xlfn.XLOOKUP(A113,Processed_data!A:A,Processed_data!G:G)</f>
        <v>SUCCESS</v>
      </c>
      <c r="F113" s="1">
        <f>COUNTIF(bank_processed_transactions[transaction_id],A113)</f>
        <v>1</v>
      </c>
      <c r="G113" s="1" t="str">
        <f t="shared" si="10"/>
        <v>found</v>
      </c>
      <c r="H113" s="1" t="str">
        <f t="shared" si="11"/>
        <v>Not Duplicate</v>
      </c>
      <c r="I113" s="1" t="str">
        <f t="shared" si="12"/>
        <v>match</v>
      </c>
      <c r="J113" s="1" t="str">
        <f t="shared" si="13"/>
        <v>match</v>
      </c>
      <c r="K113" s="1">
        <f t="shared" si="14"/>
        <v>0</v>
      </c>
      <c r="L113" s="2">
        <f>IF(F113=0,"not processed",_xlfn.MINIFS(Processed_data!H:H,Processed_data!A:A,A113))</f>
        <v>46040</v>
      </c>
      <c r="M113" s="1">
        <f>IF(F113=0,"not processed",ABS(bank_source_transactions__1[[#This Row],[transaction_date]]-Reconciliation!L113))</f>
        <v>1</v>
      </c>
      <c r="N113" s="1" t="str" cm="1">
        <f t="array" ref="N113">_xlfn.IFS(M113="not Processed", "Not Processed",M113&gt;2,"SLA Breached",M113&lt;=2,"Within SLA")</f>
        <v>Within SLA</v>
      </c>
      <c r="O113" s="1" t="str">
        <f>_xlfn.XLOOKUP(A113,Source_data!A:A,Source_data!D:D)</f>
        <v>UPI</v>
      </c>
      <c r="P113" s="1">
        <f t="shared" si="15"/>
        <v>0</v>
      </c>
      <c r="Q113" s="1">
        <f t="shared" si="16"/>
        <v>0</v>
      </c>
      <c r="R113" s="1">
        <f t="shared" si="17"/>
        <v>0</v>
      </c>
      <c r="S113" s="1">
        <f t="shared" si="18"/>
        <v>0</v>
      </c>
      <c r="T113" s="1">
        <f t="shared" si="19"/>
        <v>0</v>
      </c>
      <c r="U113" s="1" t="str">
        <f>_xlfn.XLOOKUP(Table3[[#This Row],[Transaction ID]],Source_data!A:A,Source_data!E:E)</f>
        <v>Bengaluru</v>
      </c>
      <c r="V113" s="1">
        <f>_xlfn.IFNA(_xlfn.XLOOKUP(A113,bank_processed_transactions[transaction_id],bank_processed_transactions[processing_minutes]),"")</f>
        <v>42</v>
      </c>
      <c r="W113" s="31">
        <f>_xlfn.XLOOKUP(A113,Source_data!A:A,Source_data!B:B)</f>
        <v>46039</v>
      </c>
    </row>
    <row r="114" spans="1:23" x14ac:dyDescent="0.3">
      <c r="A114" s="3" t="s">
        <v>3143</v>
      </c>
      <c r="B114" s="1">
        <f>_xlfn.XLOOKUP(A114,bank_source_transactions__1[transaction_id],bank_source_transactions__1[amount_inr])</f>
        <v>4533.0200000000004</v>
      </c>
      <c r="C114" s="1">
        <f>_xlfn.XLOOKUP(A114,Processed_data!A:A,Processed_data!F:F)</f>
        <v>4533.0200000000004</v>
      </c>
      <c r="D114" s="1" t="str">
        <f>_xlfn.XLOOKUP(A114,bank_source_transactions__1[transaction_id],bank_source_transactions__1[transaction_status])</f>
        <v>SUCCESS</v>
      </c>
      <c r="E114" s="1" t="str">
        <f>_xlfn.XLOOKUP(A114,Processed_data!A:A,Processed_data!G:G)</f>
        <v>SUCCESS</v>
      </c>
      <c r="F114" s="1">
        <f>COUNTIF(bank_processed_transactions[transaction_id],A114)</f>
        <v>1</v>
      </c>
      <c r="G114" s="1" t="str">
        <f t="shared" si="10"/>
        <v>found</v>
      </c>
      <c r="H114" s="1" t="str">
        <f t="shared" si="11"/>
        <v>Not Duplicate</v>
      </c>
      <c r="I114" s="1" t="str">
        <f t="shared" si="12"/>
        <v>match</v>
      </c>
      <c r="J114" s="1" t="str">
        <f t="shared" si="13"/>
        <v>match</v>
      </c>
      <c r="K114" s="1">
        <f t="shared" si="14"/>
        <v>0</v>
      </c>
      <c r="L114" s="2">
        <f>IF(F114=0,"not processed",_xlfn.MINIFS(Processed_data!H:H,Processed_data!A:A,A114))</f>
        <v>46055</v>
      </c>
      <c r="M114" s="1">
        <f>IF(F114=0,"not processed",ABS(bank_source_transactions__1[[#This Row],[transaction_date]]-Reconciliation!L114))</f>
        <v>2</v>
      </c>
      <c r="N114" s="1" t="str" cm="1">
        <f t="array" ref="N114">_xlfn.IFS(M114="not Processed", "Not Processed",M114&gt;2,"SLA Breached",M114&lt;=2,"Within SLA")</f>
        <v>Within SLA</v>
      </c>
      <c r="O114" s="1" t="str">
        <f>_xlfn.XLOOKUP(A114,Source_data!A:A,Source_data!D:D)</f>
        <v>UPI</v>
      </c>
      <c r="P114" s="1">
        <f t="shared" si="15"/>
        <v>0</v>
      </c>
      <c r="Q114" s="1">
        <f t="shared" si="16"/>
        <v>0</v>
      </c>
      <c r="R114" s="1">
        <f t="shared" si="17"/>
        <v>0</v>
      </c>
      <c r="S114" s="1">
        <f t="shared" si="18"/>
        <v>0</v>
      </c>
      <c r="T114" s="1">
        <f t="shared" si="19"/>
        <v>0</v>
      </c>
      <c r="U114" s="1" t="str">
        <f>_xlfn.XLOOKUP(Table3[[#This Row],[Transaction ID]],Source_data!A:A,Source_data!E:E)</f>
        <v>Mumbai</v>
      </c>
      <c r="V114" s="1">
        <f>_xlfn.IFNA(_xlfn.XLOOKUP(A114,bank_processed_transactions[transaction_id],bank_processed_transactions[processing_minutes]),"")</f>
        <v>15.5</v>
      </c>
      <c r="W114" s="31">
        <f>_xlfn.XLOOKUP(A114,Source_data!A:A,Source_data!B:B)</f>
        <v>46053</v>
      </c>
    </row>
    <row r="115" spans="1:23" x14ac:dyDescent="0.3">
      <c r="A115" s="4" t="s">
        <v>2325</v>
      </c>
      <c r="B115" s="1">
        <f>_xlfn.XLOOKUP(A115,bank_source_transactions__1[transaction_id],bank_source_transactions__1[amount_inr])</f>
        <v>5255.12</v>
      </c>
      <c r="C115" s="1">
        <f>_xlfn.XLOOKUP(A115,Processed_data!A:A,Processed_data!F:F)</f>
        <v>5255.12</v>
      </c>
      <c r="D115" s="1" t="str">
        <f>_xlfn.XLOOKUP(A115,bank_source_transactions__1[transaction_id],bank_source_transactions__1[transaction_status])</f>
        <v>SUCCESS</v>
      </c>
      <c r="E115" s="1" t="str">
        <f>_xlfn.XLOOKUP(A115,Processed_data!A:A,Processed_data!G:G)</f>
        <v>SUCCESS</v>
      </c>
      <c r="F115" s="1">
        <f>COUNTIF(bank_processed_transactions[transaction_id],A115)</f>
        <v>1</v>
      </c>
      <c r="G115" s="1" t="str">
        <f t="shared" si="10"/>
        <v>found</v>
      </c>
      <c r="H115" s="1" t="str">
        <f t="shared" si="11"/>
        <v>Not Duplicate</v>
      </c>
      <c r="I115" s="1" t="str">
        <f t="shared" si="12"/>
        <v>match</v>
      </c>
      <c r="J115" s="1" t="str">
        <f t="shared" si="13"/>
        <v>match</v>
      </c>
      <c r="K115" s="1">
        <f t="shared" si="14"/>
        <v>0</v>
      </c>
      <c r="L115" s="2">
        <f>IF(F115=0,"not processed",_xlfn.MINIFS(Processed_data!H:H,Processed_data!A:A,A115))</f>
        <v>46102</v>
      </c>
      <c r="M115" s="1">
        <f>IF(F115=0,"not processed",ABS(bank_source_transactions__1[[#This Row],[transaction_date]]-Reconciliation!L115))</f>
        <v>0</v>
      </c>
      <c r="N115" s="1" t="str" cm="1">
        <f t="array" ref="N115">_xlfn.IFS(M115="not Processed", "Not Processed",M115&gt;2,"SLA Breached",M115&lt;=2,"Within SLA")</f>
        <v>Within SLA</v>
      </c>
      <c r="O115" s="1" t="str">
        <f>_xlfn.XLOOKUP(A115,Source_data!A:A,Source_data!D:D)</f>
        <v>CARD</v>
      </c>
      <c r="P115" s="1">
        <f t="shared" si="15"/>
        <v>0</v>
      </c>
      <c r="Q115" s="1">
        <f t="shared" si="16"/>
        <v>0</v>
      </c>
      <c r="R115" s="1">
        <f t="shared" si="17"/>
        <v>0</v>
      </c>
      <c r="S115" s="1">
        <f t="shared" si="18"/>
        <v>0</v>
      </c>
      <c r="T115" s="1">
        <f t="shared" si="19"/>
        <v>0</v>
      </c>
      <c r="U115" s="1" t="str">
        <f>_xlfn.XLOOKUP(Table3[[#This Row],[Transaction ID]],Source_data!A:A,Source_data!E:E)</f>
        <v>Mumbai</v>
      </c>
      <c r="V115" s="1">
        <f>_xlfn.IFNA(_xlfn.XLOOKUP(A115,bank_processed_transactions[transaction_id],bank_processed_transactions[processing_minutes]),"")</f>
        <v>41.5</v>
      </c>
      <c r="W115" s="31">
        <f>_xlfn.XLOOKUP(A115,Source_data!A:A,Source_data!B:B)</f>
        <v>46102</v>
      </c>
    </row>
    <row r="116" spans="1:23" x14ac:dyDescent="0.3">
      <c r="A116" s="3" t="s">
        <v>1850</v>
      </c>
      <c r="B116" s="1">
        <f>_xlfn.XLOOKUP(A116,bank_source_transactions__1[transaction_id],bank_source_transactions__1[amount_inr])</f>
        <v>1792.38</v>
      </c>
      <c r="C116" s="1">
        <f>_xlfn.XLOOKUP(A116,Processed_data!A:A,Processed_data!F:F)</f>
        <v>1792.38</v>
      </c>
      <c r="D116" s="1" t="str">
        <f>_xlfn.XLOOKUP(A116,bank_source_transactions__1[transaction_id],bank_source_transactions__1[transaction_status])</f>
        <v>SUCCESS</v>
      </c>
      <c r="E116" s="1" t="str">
        <f>_xlfn.XLOOKUP(A116,Processed_data!A:A,Processed_data!G:G)</f>
        <v>SUCCESS</v>
      </c>
      <c r="F116" s="1">
        <f>COUNTIF(bank_processed_transactions[transaction_id],A116)</f>
        <v>1</v>
      </c>
      <c r="G116" s="1" t="str">
        <f t="shared" si="10"/>
        <v>found</v>
      </c>
      <c r="H116" s="1" t="str">
        <f t="shared" si="11"/>
        <v>Not Duplicate</v>
      </c>
      <c r="I116" s="1" t="str">
        <f t="shared" si="12"/>
        <v>match</v>
      </c>
      <c r="J116" s="1" t="str">
        <f t="shared" si="13"/>
        <v>match</v>
      </c>
      <c r="K116" s="1">
        <f t="shared" si="14"/>
        <v>0</v>
      </c>
      <c r="L116" s="2">
        <f>IF(F116=0,"not processed",_xlfn.MINIFS(Processed_data!H:H,Processed_data!A:A,A116))</f>
        <v>46061</v>
      </c>
      <c r="M116" s="1">
        <f>IF(F116=0,"not processed",ABS(bank_source_transactions__1[[#This Row],[transaction_date]]-Reconciliation!L116))</f>
        <v>0</v>
      </c>
      <c r="N116" s="1" t="str" cm="1">
        <f t="array" ref="N116">_xlfn.IFS(M116="not Processed", "Not Processed",M116&gt;2,"SLA Breached",M116&lt;=2,"Within SLA")</f>
        <v>Within SLA</v>
      </c>
      <c r="O116" s="1" t="str">
        <f>_xlfn.XLOOKUP(A116,Source_data!A:A,Source_data!D:D)</f>
        <v>NEFT</v>
      </c>
      <c r="P116" s="1">
        <f t="shared" si="15"/>
        <v>0</v>
      </c>
      <c r="Q116" s="1">
        <f t="shared" si="16"/>
        <v>0</v>
      </c>
      <c r="R116" s="1">
        <f t="shared" si="17"/>
        <v>0</v>
      </c>
      <c r="S116" s="1">
        <f t="shared" si="18"/>
        <v>0</v>
      </c>
      <c r="T116" s="1">
        <f t="shared" si="19"/>
        <v>0</v>
      </c>
      <c r="U116" s="1" t="str">
        <f>_xlfn.XLOOKUP(Table3[[#This Row],[Transaction ID]],Source_data!A:A,Source_data!E:E)</f>
        <v>Hyderabad</v>
      </c>
      <c r="V116" s="1">
        <f>_xlfn.IFNA(_xlfn.XLOOKUP(A116,bank_processed_transactions[transaction_id],bank_processed_transactions[processing_minutes]),"")</f>
        <v>16.100000000000001</v>
      </c>
      <c r="W116" s="31">
        <f>_xlfn.XLOOKUP(A116,Source_data!A:A,Source_data!B:B)</f>
        <v>46061</v>
      </c>
    </row>
    <row r="117" spans="1:23" x14ac:dyDescent="0.3">
      <c r="A117" s="4" t="s">
        <v>166</v>
      </c>
      <c r="B117" s="1">
        <f>_xlfn.XLOOKUP(A117,bank_source_transactions__1[transaction_id],bank_source_transactions__1[amount_inr])</f>
        <v>529.91999999999996</v>
      </c>
      <c r="C117" s="1">
        <f>_xlfn.XLOOKUP(A117,Processed_data!A:A,Processed_data!F:F)</f>
        <v>529.91999999999996</v>
      </c>
      <c r="D117" s="1" t="str">
        <f>_xlfn.XLOOKUP(A117,bank_source_transactions__1[transaction_id],bank_source_transactions__1[transaction_status])</f>
        <v>FAILED</v>
      </c>
      <c r="E117" s="1" t="str">
        <f>_xlfn.XLOOKUP(A117,Processed_data!A:A,Processed_data!G:G)</f>
        <v>FAILED</v>
      </c>
      <c r="F117" s="1">
        <f>COUNTIF(bank_processed_transactions[transaction_id],A117)</f>
        <v>1</v>
      </c>
      <c r="G117" s="1" t="str">
        <f t="shared" si="10"/>
        <v>found</v>
      </c>
      <c r="H117" s="1" t="str">
        <f t="shared" si="11"/>
        <v>Not Duplicate</v>
      </c>
      <c r="I117" s="1" t="str">
        <f t="shared" si="12"/>
        <v>match</v>
      </c>
      <c r="J117" s="1" t="str">
        <f t="shared" si="13"/>
        <v>match</v>
      </c>
      <c r="K117" s="1">
        <f t="shared" si="14"/>
        <v>0</v>
      </c>
      <c r="L117" s="2">
        <f>IF(F117=0,"not processed",_xlfn.MINIFS(Processed_data!H:H,Processed_data!A:A,A117))</f>
        <v>46108</v>
      </c>
      <c r="M117" s="1">
        <f>IF(F117=0,"not processed",ABS(bank_source_transactions__1[[#This Row],[transaction_date]]-Reconciliation!L117))</f>
        <v>5</v>
      </c>
      <c r="N117" s="1" t="str" cm="1">
        <f t="array" ref="N117">_xlfn.IFS(M117="not Processed", "Not Processed",M117&gt;2,"SLA Breached",M117&lt;=2,"Within SLA")</f>
        <v>SLA Breached</v>
      </c>
      <c r="O117" s="1" t="str">
        <f>_xlfn.XLOOKUP(A117,Source_data!A:A,Source_data!D:D)</f>
        <v>UPI</v>
      </c>
      <c r="P117" s="1">
        <f t="shared" si="15"/>
        <v>0</v>
      </c>
      <c r="Q117" s="1">
        <f t="shared" si="16"/>
        <v>0</v>
      </c>
      <c r="R117" s="1">
        <f t="shared" si="17"/>
        <v>0</v>
      </c>
      <c r="S117" s="1">
        <f t="shared" si="18"/>
        <v>0</v>
      </c>
      <c r="T117" s="1">
        <f t="shared" si="19"/>
        <v>1</v>
      </c>
      <c r="U117" s="1" t="str">
        <f>_xlfn.XLOOKUP(Table3[[#This Row],[Transaction ID]],Source_data!A:A,Source_data!E:E)</f>
        <v>Mumbai</v>
      </c>
      <c r="V117" s="1">
        <f>_xlfn.IFNA(_xlfn.XLOOKUP(A117,bank_processed_transactions[transaction_id],bank_processed_transactions[processing_minutes]),"")</f>
        <v>60</v>
      </c>
      <c r="W117" s="31">
        <f>_xlfn.XLOOKUP(A117,Source_data!A:A,Source_data!B:B)</f>
        <v>46103</v>
      </c>
    </row>
    <row r="118" spans="1:23" x14ac:dyDescent="0.3">
      <c r="A118" s="3" t="s">
        <v>3060</v>
      </c>
      <c r="B118" s="1">
        <f>_xlfn.XLOOKUP(A118,bank_source_transactions__1[transaction_id],bank_source_transactions__1[amount_inr])</f>
        <v>5120.46</v>
      </c>
      <c r="C118" s="1">
        <f>_xlfn.XLOOKUP(A118,Processed_data!A:A,Processed_data!F:F)</f>
        <v>5120.46</v>
      </c>
      <c r="D118" s="1" t="str">
        <f>_xlfn.XLOOKUP(A118,bank_source_transactions__1[transaction_id],bank_source_transactions__1[transaction_status])</f>
        <v>SUCCESS</v>
      </c>
      <c r="E118" s="1" t="str">
        <f>_xlfn.XLOOKUP(A118,Processed_data!A:A,Processed_data!G:G)</f>
        <v>SUCCESS</v>
      </c>
      <c r="F118" s="1">
        <f>COUNTIF(bank_processed_transactions[transaction_id],A118)</f>
        <v>1</v>
      </c>
      <c r="G118" s="1" t="str">
        <f t="shared" si="10"/>
        <v>found</v>
      </c>
      <c r="H118" s="1" t="str">
        <f t="shared" si="11"/>
        <v>Not Duplicate</v>
      </c>
      <c r="I118" s="1" t="str">
        <f t="shared" si="12"/>
        <v>match</v>
      </c>
      <c r="J118" s="1" t="str">
        <f t="shared" si="13"/>
        <v>match</v>
      </c>
      <c r="K118" s="1">
        <f t="shared" si="14"/>
        <v>0</v>
      </c>
      <c r="L118" s="2">
        <f>IF(F118=0,"not processed",_xlfn.MINIFS(Processed_data!H:H,Processed_data!A:A,A118))</f>
        <v>46098</v>
      </c>
      <c r="M118" s="1">
        <f>IF(F118=0,"not processed",ABS(bank_source_transactions__1[[#This Row],[transaction_date]]-Reconciliation!L118))</f>
        <v>2</v>
      </c>
      <c r="N118" s="1" t="str" cm="1">
        <f t="array" ref="N118">_xlfn.IFS(M118="not Processed", "Not Processed",M118&gt;2,"SLA Breached",M118&lt;=2,"Within SLA")</f>
        <v>Within SLA</v>
      </c>
      <c r="O118" s="1" t="str">
        <f>_xlfn.XLOOKUP(A118,Source_data!A:A,Source_data!D:D)</f>
        <v>NEFT</v>
      </c>
      <c r="P118" s="1">
        <f t="shared" si="15"/>
        <v>0</v>
      </c>
      <c r="Q118" s="1">
        <f t="shared" si="16"/>
        <v>0</v>
      </c>
      <c r="R118" s="1">
        <f t="shared" si="17"/>
        <v>0</v>
      </c>
      <c r="S118" s="1">
        <f t="shared" si="18"/>
        <v>0</v>
      </c>
      <c r="T118" s="1">
        <f t="shared" si="19"/>
        <v>0</v>
      </c>
      <c r="U118" s="1" t="str">
        <f>_xlfn.XLOOKUP(Table3[[#This Row],[Transaction ID]],Source_data!A:A,Source_data!E:E)</f>
        <v>Hyderabad</v>
      </c>
      <c r="V118" s="1">
        <f>_xlfn.IFNA(_xlfn.XLOOKUP(A118,bank_processed_transactions[transaction_id],bank_processed_transactions[processing_minutes]),"")</f>
        <v>14.9</v>
      </c>
      <c r="W118" s="31">
        <f>_xlfn.XLOOKUP(A118,Source_data!A:A,Source_data!B:B)</f>
        <v>46096</v>
      </c>
    </row>
    <row r="119" spans="1:23" x14ac:dyDescent="0.3">
      <c r="A119" s="4" t="s">
        <v>3447</v>
      </c>
      <c r="B119" s="1">
        <f>_xlfn.XLOOKUP(A119,bank_source_transactions__1[transaction_id],bank_source_transactions__1[amount_inr])</f>
        <v>3677.77</v>
      </c>
      <c r="C119" s="1">
        <f>_xlfn.XLOOKUP(A119,Processed_data!A:A,Processed_data!F:F)</f>
        <v>3677.77</v>
      </c>
      <c r="D119" s="1" t="str">
        <f>_xlfn.XLOOKUP(A119,bank_source_transactions__1[transaction_id],bank_source_transactions__1[transaction_status])</f>
        <v>SUCCESS</v>
      </c>
      <c r="E119" s="1" t="str">
        <f>_xlfn.XLOOKUP(A119,Processed_data!A:A,Processed_data!G:G)</f>
        <v>SUCCESS</v>
      </c>
      <c r="F119" s="1">
        <f>COUNTIF(bank_processed_transactions[transaction_id],A119)</f>
        <v>1</v>
      </c>
      <c r="G119" s="1" t="str">
        <f t="shared" si="10"/>
        <v>found</v>
      </c>
      <c r="H119" s="1" t="str">
        <f t="shared" si="11"/>
        <v>Not Duplicate</v>
      </c>
      <c r="I119" s="1" t="str">
        <f t="shared" si="12"/>
        <v>match</v>
      </c>
      <c r="J119" s="1" t="str">
        <f t="shared" si="13"/>
        <v>match</v>
      </c>
      <c r="K119" s="1">
        <f t="shared" si="14"/>
        <v>0</v>
      </c>
      <c r="L119" s="2">
        <f>IF(F119=0,"not processed",_xlfn.MINIFS(Processed_data!H:H,Processed_data!A:A,A119))</f>
        <v>46091</v>
      </c>
      <c r="M119" s="1">
        <f>IF(F119=0,"not processed",ABS(bank_source_transactions__1[[#This Row],[transaction_date]]-Reconciliation!L119))</f>
        <v>2</v>
      </c>
      <c r="N119" s="1" t="str" cm="1">
        <f t="array" ref="N119">_xlfn.IFS(M119="not Processed", "Not Processed",M119&gt;2,"SLA Breached",M119&lt;=2,"Within SLA")</f>
        <v>Within SLA</v>
      </c>
      <c r="O119" s="1" t="str">
        <f>_xlfn.XLOOKUP(A119,Source_data!A:A,Source_data!D:D)</f>
        <v>UPI</v>
      </c>
      <c r="P119" s="1">
        <f t="shared" si="15"/>
        <v>0</v>
      </c>
      <c r="Q119" s="1">
        <f t="shared" si="16"/>
        <v>0</v>
      </c>
      <c r="R119" s="1">
        <f t="shared" si="17"/>
        <v>0</v>
      </c>
      <c r="S119" s="1">
        <f t="shared" si="18"/>
        <v>0</v>
      </c>
      <c r="T119" s="1">
        <f t="shared" si="19"/>
        <v>0</v>
      </c>
      <c r="U119" s="1" t="str">
        <f>_xlfn.XLOOKUP(Table3[[#This Row],[Transaction ID]],Source_data!A:A,Source_data!E:E)</f>
        <v>Hyderabad</v>
      </c>
      <c r="V119" s="1">
        <f>_xlfn.IFNA(_xlfn.XLOOKUP(A119,bank_processed_transactions[transaction_id],bank_processed_transactions[processing_minutes]),"")</f>
        <v>12.6</v>
      </c>
      <c r="W119" s="31">
        <f>_xlfn.XLOOKUP(A119,Source_data!A:A,Source_data!B:B)</f>
        <v>46089</v>
      </c>
    </row>
    <row r="120" spans="1:23" x14ac:dyDescent="0.3">
      <c r="A120" s="3" t="s">
        <v>1413</v>
      </c>
      <c r="B120" s="1">
        <f>_xlfn.XLOOKUP(A120,bank_source_transactions__1[transaction_id],bank_source_transactions__1[amount_inr])</f>
        <v>4108.8500000000004</v>
      </c>
      <c r="C120" s="1">
        <f>_xlfn.XLOOKUP(A120,Processed_data!A:A,Processed_data!F:F)</f>
        <v>4108.8500000000004</v>
      </c>
      <c r="D120" s="1" t="str">
        <f>_xlfn.XLOOKUP(A120,bank_source_transactions__1[transaction_id],bank_source_transactions__1[transaction_status])</f>
        <v>SUCCESS</v>
      </c>
      <c r="E120" s="1" t="str">
        <f>_xlfn.XLOOKUP(A120,Processed_data!A:A,Processed_data!G:G)</f>
        <v>SUCCESS</v>
      </c>
      <c r="F120" s="1">
        <f>COUNTIF(bank_processed_transactions[transaction_id],A120)</f>
        <v>1</v>
      </c>
      <c r="G120" s="1" t="str">
        <f t="shared" si="10"/>
        <v>found</v>
      </c>
      <c r="H120" s="1" t="str">
        <f t="shared" si="11"/>
        <v>Not Duplicate</v>
      </c>
      <c r="I120" s="1" t="str">
        <f t="shared" si="12"/>
        <v>match</v>
      </c>
      <c r="J120" s="1" t="str">
        <f t="shared" si="13"/>
        <v>match</v>
      </c>
      <c r="K120" s="1">
        <f t="shared" si="14"/>
        <v>0</v>
      </c>
      <c r="L120" s="2">
        <f>IF(F120=0,"not processed",_xlfn.MINIFS(Processed_data!H:H,Processed_data!A:A,A120))</f>
        <v>46081</v>
      </c>
      <c r="M120" s="1">
        <f>IF(F120=0,"not processed",ABS(bank_source_transactions__1[[#This Row],[transaction_date]]-Reconciliation!L120))</f>
        <v>2</v>
      </c>
      <c r="N120" s="1" t="str" cm="1">
        <f t="array" ref="N120">_xlfn.IFS(M120="not Processed", "Not Processed",M120&gt;2,"SLA Breached",M120&lt;=2,"Within SLA")</f>
        <v>Within SLA</v>
      </c>
      <c r="O120" s="1" t="str">
        <f>_xlfn.XLOOKUP(A120,Source_data!A:A,Source_data!D:D)</f>
        <v>IMPS</v>
      </c>
      <c r="P120" s="1">
        <f t="shared" si="15"/>
        <v>0</v>
      </c>
      <c r="Q120" s="1">
        <f t="shared" si="16"/>
        <v>0</v>
      </c>
      <c r="R120" s="1">
        <f t="shared" si="17"/>
        <v>0</v>
      </c>
      <c r="S120" s="1">
        <f t="shared" si="18"/>
        <v>0</v>
      </c>
      <c r="T120" s="1">
        <f t="shared" si="19"/>
        <v>0</v>
      </c>
      <c r="U120" s="1" t="str">
        <f>_xlfn.XLOOKUP(Table3[[#This Row],[Transaction ID]],Source_data!A:A,Source_data!E:E)</f>
        <v>Mumbai</v>
      </c>
      <c r="V120" s="1">
        <f>_xlfn.IFNA(_xlfn.XLOOKUP(A120,bank_processed_transactions[transaction_id],bank_processed_transactions[processing_minutes]),"")</f>
        <v>14.4</v>
      </c>
      <c r="W120" s="31">
        <f>_xlfn.XLOOKUP(A120,Source_data!A:A,Source_data!B:B)</f>
        <v>46079</v>
      </c>
    </row>
    <row r="121" spans="1:23" x14ac:dyDescent="0.3">
      <c r="A121" s="4" t="s">
        <v>1138</v>
      </c>
      <c r="B121" s="1">
        <f>_xlfn.XLOOKUP(A121,bank_source_transactions__1[transaction_id],bank_source_transactions__1[amount_inr])</f>
        <v>4486.2700000000004</v>
      </c>
      <c r="C121" s="1">
        <f>_xlfn.XLOOKUP(A121,Processed_data!A:A,Processed_data!F:F)</f>
        <v>4486.2700000000004</v>
      </c>
      <c r="D121" s="1" t="str">
        <f>_xlfn.XLOOKUP(A121,bank_source_transactions__1[transaction_id],bank_source_transactions__1[transaction_status])</f>
        <v>SUCCESS</v>
      </c>
      <c r="E121" s="1" t="str">
        <f>_xlfn.XLOOKUP(A121,Processed_data!A:A,Processed_data!G:G)</f>
        <v>SUCCESS</v>
      </c>
      <c r="F121" s="1">
        <f>COUNTIF(bank_processed_transactions[transaction_id],A121)</f>
        <v>1</v>
      </c>
      <c r="G121" s="1" t="str">
        <f t="shared" si="10"/>
        <v>found</v>
      </c>
      <c r="H121" s="1" t="str">
        <f t="shared" si="11"/>
        <v>Not Duplicate</v>
      </c>
      <c r="I121" s="1" t="str">
        <f t="shared" si="12"/>
        <v>match</v>
      </c>
      <c r="J121" s="1" t="str">
        <f t="shared" si="13"/>
        <v>match</v>
      </c>
      <c r="K121" s="1">
        <f t="shared" si="14"/>
        <v>0</v>
      </c>
      <c r="L121" s="2">
        <f>IF(F121=0,"not processed",_xlfn.MINIFS(Processed_data!H:H,Processed_data!A:A,A121))</f>
        <v>46068</v>
      </c>
      <c r="M121" s="1">
        <f>IF(F121=0,"not processed",ABS(bank_source_transactions__1[[#This Row],[transaction_date]]-Reconciliation!L121))</f>
        <v>2</v>
      </c>
      <c r="N121" s="1" t="str" cm="1">
        <f t="array" ref="N121">_xlfn.IFS(M121="not Processed", "Not Processed",M121&gt;2,"SLA Breached",M121&lt;=2,"Within SLA")</f>
        <v>Within SLA</v>
      </c>
      <c r="O121" s="1" t="str">
        <f>_xlfn.XLOOKUP(A121,Source_data!A:A,Source_data!D:D)</f>
        <v>UPI</v>
      </c>
      <c r="P121" s="1">
        <f t="shared" si="15"/>
        <v>0</v>
      </c>
      <c r="Q121" s="1">
        <f t="shared" si="16"/>
        <v>0</v>
      </c>
      <c r="R121" s="1">
        <f t="shared" si="17"/>
        <v>0</v>
      </c>
      <c r="S121" s="1">
        <f t="shared" si="18"/>
        <v>0</v>
      </c>
      <c r="T121" s="1">
        <f t="shared" si="19"/>
        <v>0</v>
      </c>
      <c r="U121" s="1" t="str">
        <f>_xlfn.XLOOKUP(Table3[[#This Row],[Transaction ID]],Source_data!A:A,Source_data!E:E)</f>
        <v>Pune</v>
      </c>
      <c r="V121" s="1">
        <f>_xlfn.IFNA(_xlfn.XLOOKUP(A121,bank_processed_transactions[transaction_id],bank_processed_transactions[processing_minutes]),"")</f>
        <v>10.199999999999999</v>
      </c>
      <c r="W121" s="31">
        <f>_xlfn.XLOOKUP(A121,Source_data!A:A,Source_data!B:B)</f>
        <v>46066</v>
      </c>
    </row>
    <row r="122" spans="1:23" x14ac:dyDescent="0.3">
      <c r="A122" s="3" t="s">
        <v>3175</v>
      </c>
      <c r="B122" s="1">
        <f>_xlfn.XLOOKUP(A122,bank_source_transactions__1[transaction_id],bank_source_transactions__1[amount_inr])</f>
        <v>2878.19</v>
      </c>
      <c r="C122" s="1">
        <f>_xlfn.XLOOKUP(A122,Processed_data!A:A,Processed_data!F:F)</f>
        <v>2878.19</v>
      </c>
      <c r="D122" s="1" t="str">
        <f>_xlfn.XLOOKUP(A122,bank_source_transactions__1[transaction_id],bank_source_transactions__1[transaction_status])</f>
        <v>SUCCESS</v>
      </c>
      <c r="E122" s="1" t="str">
        <f>_xlfn.XLOOKUP(A122,Processed_data!A:A,Processed_data!G:G)</f>
        <v>SUCCESS</v>
      </c>
      <c r="F122" s="1">
        <f>COUNTIF(bank_processed_transactions[transaction_id],A122)</f>
        <v>1</v>
      </c>
      <c r="G122" s="1" t="str">
        <f t="shared" si="10"/>
        <v>found</v>
      </c>
      <c r="H122" s="1" t="str">
        <f t="shared" si="11"/>
        <v>Not Duplicate</v>
      </c>
      <c r="I122" s="1" t="str">
        <f t="shared" si="12"/>
        <v>match</v>
      </c>
      <c r="J122" s="1" t="str">
        <f t="shared" si="13"/>
        <v>match</v>
      </c>
      <c r="K122" s="1">
        <f t="shared" si="14"/>
        <v>0</v>
      </c>
      <c r="L122" s="2">
        <f>IF(F122=0,"not processed",_xlfn.MINIFS(Processed_data!H:H,Processed_data!A:A,A122))</f>
        <v>46079</v>
      </c>
      <c r="M122" s="1">
        <f>IF(F122=0,"not processed",ABS(bank_source_transactions__1[[#This Row],[transaction_date]]-Reconciliation!L122))</f>
        <v>2</v>
      </c>
      <c r="N122" s="1" t="str" cm="1">
        <f t="array" ref="N122">_xlfn.IFS(M122="not Processed", "Not Processed",M122&gt;2,"SLA Breached",M122&lt;=2,"Within SLA")</f>
        <v>Within SLA</v>
      </c>
      <c r="O122" s="1" t="str">
        <f>_xlfn.XLOOKUP(A122,Source_data!A:A,Source_data!D:D)</f>
        <v>UPI</v>
      </c>
      <c r="P122" s="1">
        <f t="shared" si="15"/>
        <v>0</v>
      </c>
      <c r="Q122" s="1">
        <f t="shared" si="16"/>
        <v>0</v>
      </c>
      <c r="R122" s="1">
        <f t="shared" si="17"/>
        <v>0</v>
      </c>
      <c r="S122" s="1">
        <f t="shared" si="18"/>
        <v>0</v>
      </c>
      <c r="T122" s="1">
        <f t="shared" si="19"/>
        <v>0</v>
      </c>
      <c r="U122" s="1" t="str">
        <f>_xlfn.XLOOKUP(Table3[[#This Row],[Transaction ID]],Source_data!A:A,Source_data!E:E)</f>
        <v>Bengaluru</v>
      </c>
      <c r="V122" s="1">
        <f>_xlfn.IFNA(_xlfn.XLOOKUP(A122,bank_processed_transactions[transaction_id],bank_processed_transactions[processing_minutes]),"")</f>
        <v>41.3</v>
      </c>
      <c r="W122" s="31">
        <f>_xlfn.XLOOKUP(A122,Source_data!A:A,Source_data!B:B)</f>
        <v>46077</v>
      </c>
    </row>
    <row r="123" spans="1:23" x14ac:dyDescent="0.3">
      <c r="A123" s="4" t="s">
        <v>3050</v>
      </c>
      <c r="B123" s="1">
        <f>_xlfn.XLOOKUP(A123,bank_source_transactions__1[transaction_id],bank_source_transactions__1[amount_inr])</f>
        <v>5080.8500000000004</v>
      </c>
      <c r="C123" s="1">
        <f>_xlfn.XLOOKUP(A123,Processed_data!A:A,Processed_data!F:F)</f>
        <v>5080.8500000000004</v>
      </c>
      <c r="D123" s="1" t="str">
        <f>_xlfn.XLOOKUP(A123,bank_source_transactions__1[transaction_id],bank_source_transactions__1[transaction_status])</f>
        <v>SUCCESS</v>
      </c>
      <c r="E123" s="1" t="str">
        <f>_xlfn.XLOOKUP(A123,Processed_data!A:A,Processed_data!G:G)</f>
        <v>SUCCESS</v>
      </c>
      <c r="F123" s="1">
        <f>COUNTIF(bank_processed_transactions[transaction_id],A123)</f>
        <v>1</v>
      </c>
      <c r="G123" s="1" t="str">
        <f t="shared" si="10"/>
        <v>found</v>
      </c>
      <c r="H123" s="1" t="str">
        <f t="shared" si="11"/>
        <v>Not Duplicate</v>
      </c>
      <c r="I123" s="1" t="str">
        <f t="shared" si="12"/>
        <v>match</v>
      </c>
      <c r="J123" s="1" t="str">
        <f t="shared" si="13"/>
        <v>match</v>
      </c>
      <c r="K123" s="1">
        <f t="shared" si="14"/>
        <v>0</v>
      </c>
      <c r="L123" s="2">
        <f>IF(F123=0,"not processed",_xlfn.MINIFS(Processed_data!H:H,Processed_data!A:A,A123))</f>
        <v>46062</v>
      </c>
      <c r="M123" s="1">
        <f>IF(F123=0,"not processed",ABS(bank_source_transactions__1[[#This Row],[transaction_date]]-Reconciliation!L123))</f>
        <v>2</v>
      </c>
      <c r="N123" s="1" t="str" cm="1">
        <f t="array" ref="N123">_xlfn.IFS(M123="not Processed", "Not Processed",M123&gt;2,"SLA Breached",M123&lt;=2,"Within SLA")</f>
        <v>Within SLA</v>
      </c>
      <c r="O123" s="1" t="str">
        <f>_xlfn.XLOOKUP(A123,Source_data!A:A,Source_data!D:D)</f>
        <v>UPI</v>
      </c>
      <c r="P123" s="1">
        <f t="shared" si="15"/>
        <v>0</v>
      </c>
      <c r="Q123" s="1">
        <f t="shared" si="16"/>
        <v>0</v>
      </c>
      <c r="R123" s="1">
        <f t="shared" si="17"/>
        <v>0</v>
      </c>
      <c r="S123" s="1">
        <f t="shared" si="18"/>
        <v>0</v>
      </c>
      <c r="T123" s="1">
        <f t="shared" si="19"/>
        <v>0</v>
      </c>
      <c r="U123" s="1" t="str">
        <f>_xlfn.XLOOKUP(Table3[[#This Row],[Transaction ID]],Source_data!A:A,Source_data!E:E)</f>
        <v>Bengaluru</v>
      </c>
      <c r="V123" s="1">
        <f>_xlfn.IFNA(_xlfn.XLOOKUP(A123,bank_processed_transactions[transaction_id],bank_processed_transactions[processing_minutes]),"")</f>
        <v>82.2</v>
      </c>
      <c r="W123" s="31">
        <f>_xlfn.XLOOKUP(A123,Source_data!A:A,Source_data!B:B)</f>
        <v>46060</v>
      </c>
    </row>
    <row r="124" spans="1:23" x14ac:dyDescent="0.3">
      <c r="A124" s="3" t="s">
        <v>3892</v>
      </c>
      <c r="B124" s="1">
        <f>_xlfn.XLOOKUP(A124,bank_source_transactions__1[transaction_id],bank_source_transactions__1[amount_inr])</f>
        <v>5837.84</v>
      </c>
      <c r="C124" s="1">
        <f>_xlfn.XLOOKUP(A124,Processed_data!A:A,Processed_data!F:F)</f>
        <v>5837.84</v>
      </c>
      <c r="D124" s="1" t="str">
        <f>_xlfn.XLOOKUP(A124,bank_source_transactions__1[transaction_id],bank_source_transactions__1[transaction_status])</f>
        <v>FAILED</v>
      </c>
      <c r="E124" s="1" t="str">
        <f>_xlfn.XLOOKUP(A124,Processed_data!A:A,Processed_data!G:G)</f>
        <v>FAILED</v>
      </c>
      <c r="F124" s="1">
        <f>COUNTIF(bank_processed_transactions[transaction_id],A124)</f>
        <v>1</v>
      </c>
      <c r="G124" s="1" t="str">
        <f t="shared" si="10"/>
        <v>found</v>
      </c>
      <c r="H124" s="1" t="str">
        <f t="shared" si="11"/>
        <v>Not Duplicate</v>
      </c>
      <c r="I124" s="1" t="str">
        <f t="shared" si="12"/>
        <v>match</v>
      </c>
      <c r="J124" s="1" t="str">
        <f t="shared" si="13"/>
        <v>match</v>
      </c>
      <c r="K124" s="1">
        <f t="shared" si="14"/>
        <v>0</v>
      </c>
      <c r="L124" s="2">
        <f>IF(F124=0,"not processed",_xlfn.MINIFS(Processed_data!H:H,Processed_data!A:A,A124))</f>
        <v>46059</v>
      </c>
      <c r="M124" s="1">
        <f>IF(F124=0,"not processed",ABS(bank_source_transactions__1[[#This Row],[transaction_date]]-Reconciliation!L124))</f>
        <v>1</v>
      </c>
      <c r="N124" s="1" t="str" cm="1">
        <f t="array" ref="N124">_xlfn.IFS(M124="not Processed", "Not Processed",M124&gt;2,"SLA Breached",M124&lt;=2,"Within SLA")</f>
        <v>Within SLA</v>
      </c>
      <c r="O124" s="1" t="str">
        <f>_xlfn.XLOOKUP(A124,Source_data!A:A,Source_data!D:D)</f>
        <v>UPI</v>
      </c>
      <c r="P124" s="1">
        <f t="shared" si="15"/>
        <v>0</v>
      </c>
      <c r="Q124" s="1">
        <f t="shared" si="16"/>
        <v>0</v>
      </c>
      <c r="R124" s="1">
        <f t="shared" si="17"/>
        <v>0</v>
      </c>
      <c r="S124" s="1">
        <f t="shared" si="18"/>
        <v>0</v>
      </c>
      <c r="T124" s="1">
        <f t="shared" si="19"/>
        <v>0</v>
      </c>
      <c r="U124" s="1" t="str">
        <f>_xlfn.XLOOKUP(Table3[[#This Row],[Transaction ID]],Source_data!A:A,Source_data!E:E)</f>
        <v>Pune</v>
      </c>
      <c r="V124" s="1">
        <f>_xlfn.IFNA(_xlfn.XLOOKUP(A124,bank_processed_transactions[transaction_id],bank_processed_transactions[processing_minutes]),"")</f>
        <v>8</v>
      </c>
      <c r="W124" s="31">
        <f>_xlfn.XLOOKUP(A124,Source_data!A:A,Source_data!B:B)</f>
        <v>46058</v>
      </c>
    </row>
    <row r="125" spans="1:23" x14ac:dyDescent="0.3">
      <c r="A125" s="4" t="s">
        <v>2482</v>
      </c>
      <c r="B125" s="1">
        <f>_xlfn.XLOOKUP(A125,bank_source_transactions__1[transaction_id],bank_source_transactions__1[amount_inr])</f>
        <v>36272.65</v>
      </c>
      <c r="C125" s="1">
        <f>_xlfn.XLOOKUP(A125,Processed_data!A:A,Processed_data!F:F)</f>
        <v>36272.65</v>
      </c>
      <c r="D125" s="1" t="str">
        <f>_xlfn.XLOOKUP(A125,bank_source_transactions__1[transaction_id],bank_source_transactions__1[transaction_status])</f>
        <v>SUCCESS</v>
      </c>
      <c r="E125" s="1" t="str">
        <f>_xlfn.XLOOKUP(A125,Processed_data!A:A,Processed_data!G:G)</f>
        <v>SUCCESS</v>
      </c>
      <c r="F125" s="1">
        <f>COUNTIF(bank_processed_transactions[transaction_id],A125)</f>
        <v>1</v>
      </c>
      <c r="G125" s="1" t="str">
        <f t="shared" si="10"/>
        <v>found</v>
      </c>
      <c r="H125" s="1" t="str">
        <f t="shared" si="11"/>
        <v>Not Duplicate</v>
      </c>
      <c r="I125" s="1" t="str">
        <f t="shared" si="12"/>
        <v>match</v>
      </c>
      <c r="J125" s="1" t="str">
        <f t="shared" si="13"/>
        <v>match</v>
      </c>
      <c r="K125" s="1">
        <f t="shared" si="14"/>
        <v>0</v>
      </c>
      <c r="L125" s="2">
        <f>IF(F125=0,"not processed",_xlfn.MINIFS(Processed_data!H:H,Processed_data!A:A,A125))</f>
        <v>46066</v>
      </c>
      <c r="M125" s="1">
        <f>IF(F125=0,"not processed",ABS(bank_source_transactions__1[[#This Row],[transaction_date]]-Reconciliation!L125))</f>
        <v>0</v>
      </c>
      <c r="N125" s="1" t="str" cm="1">
        <f t="array" ref="N125">_xlfn.IFS(M125="not Processed", "Not Processed",M125&gt;2,"SLA Breached",M125&lt;=2,"Within SLA")</f>
        <v>Within SLA</v>
      </c>
      <c r="O125" s="1" t="str">
        <f>_xlfn.XLOOKUP(A125,Source_data!A:A,Source_data!D:D)</f>
        <v>UPI</v>
      </c>
      <c r="P125" s="1">
        <f t="shared" si="15"/>
        <v>0</v>
      </c>
      <c r="Q125" s="1">
        <f t="shared" si="16"/>
        <v>0</v>
      </c>
      <c r="R125" s="1">
        <f t="shared" si="17"/>
        <v>0</v>
      </c>
      <c r="S125" s="1">
        <f t="shared" si="18"/>
        <v>0</v>
      </c>
      <c r="T125" s="1">
        <f t="shared" si="19"/>
        <v>0</v>
      </c>
      <c r="U125" s="1" t="str">
        <f>_xlfn.XLOOKUP(Table3[[#This Row],[Transaction ID]],Source_data!A:A,Source_data!E:E)</f>
        <v>Hyderabad</v>
      </c>
      <c r="V125" s="1">
        <f>_xlfn.IFNA(_xlfn.XLOOKUP(A125,bank_processed_transactions[transaction_id],bank_processed_transactions[processing_minutes]),"")</f>
        <v>16.899999999999999</v>
      </c>
      <c r="W125" s="31">
        <f>_xlfn.XLOOKUP(A125,Source_data!A:A,Source_data!B:B)</f>
        <v>46066</v>
      </c>
    </row>
    <row r="126" spans="1:23" x14ac:dyDescent="0.3">
      <c r="A126" s="3" t="s">
        <v>877</v>
      </c>
      <c r="B126" s="1">
        <f>_xlfn.XLOOKUP(A126,bank_source_transactions__1[transaction_id],bank_source_transactions__1[amount_inr])</f>
        <v>6218.33</v>
      </c>
      <c r="C126" s="1">
        <f>_xlfn.XLOOKUP(A126,Processed_data!A:A,Processed_data!F:F)</f>
        <v>6218.33</v>
      </c>
      <c r="D126" s="1" t="str">
        <f>_xlfn.XLOOKUP(A126,bank_source_transactions__1[transaction_id],bank_source_transactions__1[transaction_status])</f>
        <v>SUCCESS</v>
      </c>
      <c r="E126" s="1" t="str">
        <f>_xlfn.XLOOKUP(A126,Processed_data!A:A,Processed_data!G:G)</f>
        <v>SUCCESS</v>
      </c>
      <c r="F126" s="1">
        <f>COUNTIF(bank_processed_transactions[transaction_id],A126)</f>
        <v>1</v>
      </c>
      <c r="G126" s="1" t="str">
        <f t="shared" si="10"/>
        <v>found</v>
      </c>
      <c r="H126" s="1" t="str">
        <f t="shared" si="11"/>
        <v>Not Duplicate</v>
      </c>
      <c r="I126" s="1" t="str">
        <f t="shared" si="12"/>
        <v>match</v>
      </c>
      <c r="J126" s="1" t="str">
        <f t="shared" si="13"/>
        <v>match</v>
      </c>
      <c r="K126" s="1">
        <f t="shared" si="14"/>
        <v>0</v>
      </c>
      <c r="L126" s="2">
        <f>IF(F126=0,"not processed",_xlfn.MINIFS(Processed_data!H:H,Processed_data!A:A,A126))</f>
        <v>46028</v>
      </c>
      <c r="M126" s="1">
        <f>IF(F126=0,"not processed",ABS(bank_source_transactions__1[[#This Row],[transaction_date]]-Reconciliation!L126))</f>
        <v>1</v>
      </c>
      <c r="N126" s="1" t="str" cm="1">
        <f t="array" ref="N126">_xlfn.IFS(M126="not Processed", "Not Processed",M126&gt;2,"SLA Breached",M126&lt;=2,"Within SLA")</f>
        <v>Within SLA</v>
      </c>
      <c r="O126" s="1" t="str">
        <f>_xlfn.XLOOKUP(A126,Source_data!A:A,Source_data!D:D)</f>
        <v>NEFT</v>
      </c>
      <c r="P126" s="1">
        <f t="shared" si="15"/>
        <v>0</v>
      </c>
      <c r="Q126" s="1">
        <f t="shared" si="16"/>
        <v>0</v>
      </c>
      <c r="R126" s="1">
        <f t="shared" si="17"/>
        <v>0</v>
      </c>
      <c r="S126" s="1">
        <f t="shared" si="18"/>
        <v>0</v>
      </c>
      <c r="T126" s="1">
        <f t="shared" si="19"/>
        <v>0</v>
      </c>
      <c r="U126" s="1" t="str">
        <f>_xlfn.XLOOKUP(Table3[[#This Row],[Transaction ID]],Source_data!A:A,Source_data!E:E)</f>
        <v>Pune</v>
      </c>
      <c r="V126" s="1">
        <f>_xlfn.IFNA(_xlfn.XLOOKUP(A126,bank_processed_transactions[transaction_id],bank_processed_transactions[processing_minutes]),"")</f>
        <v>41.9</v>
      </c>
      <c r="W126" s="31">
        <f>_xlfn.XLOOKUP(A126,Source_data!A:A,Source_data!B:B)</f>
        <v>46027</v>
      </c>
    </row>
    <row r="127" spans="1:23" x14ac:dyDescent="0.3">
      <c r="A127" s="4" t="s">
        <v>1179</v>
      </c>
      <c r="B127" s="1">
        <f>_xlfn.XLOOKUP(A127,bank_source_transactions__1[transaction_id],bank_source_transactions__1[amount_inr])</f>
        <v>1357.02</v>
      </c>
      <c r="C127" s="1">
        <f>_xlfn.XLOOKUP(A127,Processed_data!A:A,Processed_data!F:F)</f>
        <v>1357.02</v>
      </c>
      <c r="D127" s="1" t="str">
        <f>_xlfn.XLOOKUP(A127,bank_source_transactions__1[transaction_id],bank_source_transactions__1[transaction_status])</f>
        <v>SUCCESS</v>
      </c>
      <c r="E127" s="1" t="str">
        <f>_xlfn.XLOOKUP(A127,Processed_data!A:A,Processed_data!G:G)</f>
        <v>SUCCESS</v>
      </c>
      <c r="F127" s="1">
        <f>COUNTIF(bank_processed_transactions[transaction_id],A127)</f>
        <v>1</v>
      </c>
      <c r="G127" s="1" t="str">
        <f t="shared" si="10"/>
        <v>found</v>
      </c>
      <c r="H127" s="1" t="str">
        <f t="shared" si="11"/>
        <v>Not Duplicate</v>
      </c>
      <c r="I127" s="1" t="str">
        <f t="shared" si="12"/>
        <v>match</v>
      </c>
      <c r="J127" s="1" t="str">
        <f t="shared" si="13"/>
        <v>match</v>
      </c>
      <c r="K127" s="1">
        <f t="shared" si="14"/>
        <v>0</v>
      </c>
      <c r="L127" s="2">
        <f>IF(F127=0,"not processed",_xlfn.MINIFS(Processed_data!H:H,Processed_data!A:A,A127))</f>
        <v>46040</v>
      </c>
      <c r="M127" s="1">
        <f>IF(F127=0,"not processed",ABS(bank_source_transactions__1[[#This Row],[transaction_date]]-Reconciliation!L127))</f>
        <v>3</v>
      </c>
      <c r="N127" s="1" t="str" cm="1">
        <f t="array" ref="N127">_xlfn.IFS(M127="not Processed", "Not Processed",M127&gt;2,"SLA Breached",M127&lt;=2,"Within SLA")</f>
        <v>SLA Breached</v>
      </c>
      <c r="O127" s="1" t="str">
        <f>_xlfn.XLOOKUP(A127,Source_data!A:A,Source_data!D:D)</f>
        <v>CARD</v>
      </c>
      <c r="P127" s="1">
        <f t="shared" si="15"/>
        <v>0</v>
      </c>
      <c r="Q127" s="1">
        <f t="shared" si="16"/>
        <v>0</v>
      </c>
      <c r="R127" s="1">
        <f t="shared" si="17"/>
        <v>0</v>
      </c>
      <c r="S127" s="1">
        <f t="shared" si="18"/>
        <v>0</v>
      </c>
      <c r="T127" s="1">
        <f t="shared" si="19"/>
        <v>1</v>
      </c>
      <c r="U127" s="1" t="str">
        <f>_xlfn.XLOOKUP(Table3[[#This Row],[Transaction ID]],Source_data!A:A,Source_data!E:E)</f>
        <v>Hyderabad</v>
      </c>
      <c r="V127" s="1">
        <f>_xlfn.IFNA(_xlfn.XLOOKUP(A127,bank_processed_transactions[transaction_id],bank_processed_transactions[processing_minutes]),"")</f>
        <v>74.7</v>
      </c>
      <c r="W127" s="31">
        <f>_xlfn.XLOOKUP(A127,Source_data!A:A,Source_data!B:B)</f>
        <v>46037</v>
      </c>
    </row>
    <row r="128" spans="1:23" x14ac:dyDescent="0.3">
      <c r="A128" s="3" t="s">
        <v>1002</v>
      </c>
      <c r="B128" s="1">
        <f>_xlfn.XLOOKUP(A128,bank_source_transactions__1[transaction_id],bank_source_transactions__1[amount_inr])</f>
        <v>4202.49</v>
      </c>
      <c r="C128" s="1">
        <f>_xlfn.XLOOKUP(A128,Processed_data!A:A,Processed_data!F:F)</f>
        <v>4202.49</v>
      </c>
      <c r="D128" s="1" t="str">
        <f>_xlfn.XLOOKUP(A128,bank_source_transactions__1[transaction_id],bank_source_transactions__1[transaction_status])</f>
        <v>SUCCESS</v>
      </c>
      <c r="E128" s="1" t="str">
        <f>_xlfn.XLOOKUP(A128,Processed_data!A:A,Processed_data!G:G)</f>
        <v>SUCCESS</v>
      </c>
      <c r="F128" s="1">
        <f>COUNTIF(bank_processed_transactions[transaction_id],A128)</f>
        <v>1</v>
      </c>
      <c r="G128" s="1" t="str">
        <f t="shared" si="10"/>
        <v>found</v>
      </c>
      <c r="H128" s="1" t="str">
        <f t="shared" si="11"/>
        <v>Not Duplicate</v>
      </c>
      <c r="I128" s="1" t="str">
        <f t="shared" si="12"/>
        <v>match</v>
      </c>
      <c r="J128" s="1" t="str">
        <f t="shared" si="13"/>
        <v>match</v>
      </c>
      <c r="K128" s="1">
        <f t="shared" si="14"/>
        <v>0</v>
      </c>
      <c r="L128" s="2">
        <f>IF(F128=0,"not processed",_xlfn.MINIFS(Processed_data!H:H,Processed_data!A:A,A128))</f>
        <v>46085</v>
      </c>
      <c r="M128" s="1">
        <f>IF(F128=0,"not processed",ABS(bank_source_transactions__1[[#This Row],[transaction_date]]-Reconciliation!L128))</f>
        <v>1</v>
      </c>
      <c r="N128" s="1" t="str" cm="1">
        <f t="array" ref="N128">_xlfn.IFS(M128="not Processed", "Not Processed",M128&gt;2,"SLA Breached",M128&lt;=2,"Within SLA")</f>
        <v>Within SLA</v>
      </c>
      <c r="O128" s="1" t="str">
        <f>_xlfn.XLOOKUP(A128,Source_data!A:A,Source_data!D:D)</f>
        <v>IMPS</v>
      </c>
      <c r="P128" s="1">
        <f t="shared" si="15"/>
        <v>0</v>
      </c>
      <c r="Q128" s="1">
        <f t="shared" si="16"/>
        <v>0</v>
      </c>
      <c r="R128" s="1">
        <f t="shared" si="17"/>
        <v>0</v>
      </c>
      <c r="S128" s="1">
        <f t="shared" si="18"/>
        <v>0</v>
      </c>
      <c r="T128" s="1">
        <f t="shared" si="19"/>
        <v>0</v>
      </c>
      <c r="U128" s="1" t="str">
        <f>_xlfn.XLOOKUP(Table3[[#This Row],[Transaction ID]],Source_data!A:A,Source_data!E:E)</f>
        <v>Hyderabad</v>
      </c>
      <c r="V128" s="1">
        <f>_xlfn.IFNA(_xlfn.XLOOKUP(A128,bank_processed_transactions[transaction_id],bank_processed_transactions[processing_minutes]),"")</f>
        <v>10.7</v>
      </c>
      <c r="W128" s="31">
        <f>_xlfn.XLOOKUP(A128,Source_data!A:A,Source_data!B:B)</f>
        <v>46084</v>
      </c>
    </row>
    <row r="129" spans="1:23" x14ac:dyDescent="0.3">
      <c r="A129" s="4" t="s">
        <v>2516</v>
      </c>
      <c r="B129" s="1">
        <f>_xlfn.XLOOKUP(A129,bank_source_transactions__1[transaction_id],bank_source_transactions__1[amount_inr])</f>
        <v>3437.58</v>
      </c>
      <c r="C129" s="1">
        <f>_xlfn.XLOOKUP(A129,Processed_data!A:A,Processed_data!F:F)</f>
        <v>3437.58</v>
      </c>
      <c r="D129" s="1" t="str">
        <f>_xlfn.XLOOKUP(A129,bank_source_transactions__1[transaction_id],bank_source_transactions__1[transaction_status])</f>
        <v>SUCCESS</v>
      </c>
      <c r="E129" s="1" t="str">
        <f>_xlfn.XLOOKUP(A129,Processed_data!A:A,Processed_data!G:G)</f>
        <v>SUCCESS</v>
      </c>
      <c r="F129" s="1">
        <f>COUNTIF(bank_processed_transactions[transaction_id],A129)</f>
        <v>1</v>
      </c>
      <c r="G129" s="1" t="str">
        <f t="shared" si="10"/>
        <v>found</v>
      </c>
      <c r="H129" s="1" t="str">
        <f t="shared" si="11"/>
        <v>Not Duplicate</v>
      </c>
      <c r="I129" s="1" t="str">
        <f t="shared" si="12"/>
        <v>match</v>
      </c>
      <c r="J129" s="1" t="str">
        <f t="shared" si="13"/>
        <v>match</v>
      </c>
      <c r="K129" s="1">
        <f t="shared" si="14"/>
        <v>0</v>
      </c>
      <c r="L129" s="2">
        <f>IF(F129=0,"not processed",_xlfn.MINIFS(Processed_data!H:H,Processed_data!A:A,A129))</f>
        <v>46045</v>
      </c>
      <c r="M129" s="1">
        <f>IF(F129=0,"not processed",ABS(bank_source_transactions__1[[#This Row],[transaction_date]]-Reconciliation!L129))</f>
        <v>2</v>
      </c>
      <c r="N129" s="1" t="str" cm="1">
        <f t="array" ref="N129">_xlfn.IFS(M129="not Processed", "Not Processed",M129&gt;2,"SLA Breached",M129&lt;=2,"Within SLA")</f>
        <v>Within SLA</v>
      </c>
      <c r="O129" s="1" t="str">
        <f>_xlfn.XLOOKUP(A129,Source_data!A:A,Source_data!D:D)</f>
        <v>ATM</v>
      </c>
      <c r="P129" s="1">
        <f t="shared" si="15"/>
        <v>0</v>
      </c>
      <c r="Q129" s="1">
        <f t="shared" si="16"/>
        <v>0</v>
      </c>
      <c r="R129" s="1">
        <f t="shared" si="17"/>
        <v>0</v>
      </c>
      <c r="S129" s="1">
        <f t="shared" si="18"/>
        <v>0</v>
      </c>
      <c r="T129" s="1">
        <f t="shared" si="19"/>
        <v>0</v>
      </c>
      <c r="U129" s="1" t="str">
        <f>_xlfn.XLOOKUP(Table3[[#This Row],[Transaction ID]],Source_data!A:A,Source_data!E:E)</f>
        <v>Hyderabad</v>
      </c>
      <c r="V129" s="1">
        <f>_xlfn.IFNA(_xlfn.XLOOKUP(A129,bank_processed_transactions[transaction_id],bank_processed_transactions[processing_minutes]),"")</f>
        <v>80.3</v>
      </c>
      <c r="W129" s="31">
        <f>_xlfn.XLOOKUP(A129,Source_data!A:A,Source_data!B:B)</f>
        <v>46043</v>
      </c>
    </row>
    <row r="130" spans="1:23" x14ac:dyDescent="0.3">
      <c r="A130" s="3" t="s">
        <v>2152</v>
      </c>
      <c r="B130" s="1">
        <f>_xlfn.XLOOKUP(A130,bank_source_transactions__1[transaction_id],bank_source_transactions__1[amount_inr])</f>
        <v>11627.07</v>
      </c>
      <c r="C130" s="1">
        <f>_xlfn.XLOOKUP(A130,Processed_data!A:A,Processed_data!F:F)</f>
        <v>11627.07</v>
      </c>
      <c r="D130" s="1" t="str">
        <f>_xlfn.XLOOKUP(A130,bank_source_transactions__1[transaction_id],bank_source_transactions__1[transaction_status])</f>
        <v>SUCCESS</v>
      </c>
      <c r="E130" s="1" t="str">
        <f>_xlfn.XLOOKUP(A130,Processed_data!A:A,Processed_data!G:G)</f>
        <v>SUCCESS</v>
      </c>
      <c r="F130" s="1">
        <f>COUNTIF(bank_processed_transactions[transaction_id],A130)</f>
        <v>1</v>
      </c>
      <c r="G130" s="1" t="str">
        <f t="shared" si="10"/>
        <v>found</v>
      </c>
      <c r="H130" s="1" t="str">
        <f t="shared" si="11"/>
        <v>Not Duplicate</v>
      </c>
      <c r="I130" s="1" t="str">
        <f t="shared" si="12"/>
        <v>match</v>
      </c>
      <c r="J130" s="1" t="str">
        <f t="shared" si="13"/>
        <v>match</v>
      </c>
      <c r="K130" s="1">
        <f t="shared" si="14"/>
        <v>0</v>
      </c>
      <c r="L130" s="2">
        <f>IF(F130=0,"not processed",_xlfn.MINIFS(Processed_data!H:H,Processed_data!A:A,A130))</f>
        <v>46058</v>
      </c>
      <c r="M130" s="1">
        <f>IF(F130=0,"not processed",ABS(bank_source_transactions__1[[#This Row],[transaction_date]]-Reconciliation!L130))</f>
        <v>1</v>
      </c>
      <c r="N130" s="1" t="str" cm="1">
        <f t="array" ref="N130">_xlfn.IFS(M130="not Processed", "Not Processed",M130&gt;2,"SLA Breached",M130&lt;=2,"Within SLA")</f>
        <v>Within SLA</v>
      </c>
      <c r="O130" s="1" t="str">
        <f>_xlfn.XLOOKUP(A130,Source_data!A:A,Source_data!D:D)</f>
        <v>CARD</v>
      </c>
      <c r="P130" s="1">
        <f t="shared" si="15"/>
        <v>0</v>
      </c>
      <c r="Q130" s="1">
        <f t="shared" si="16"/>
        <v>0</v>
      </c>
      <c r="R130" s="1">
        <f t="shared" si="17"/>
        <v>0</v>
      </c>
      <c r="S130" s="1">
        <f t="shared" si="18"/>
        <v>0</v>
      </c>
      <c r="T130" s="1">
        <f t="shared" si="19"/>
        <v>0</v>
      </c>
      <c r="U130" s="1" t="str">
        <f>_xlfn.XLOOKUP(Table3[[#This Row],[Transaction ID]],Source_data!A:A,Source_data!E:E)</f>
        <v>Hyderabad</v>
      </c>
      <c r="V130" s="1">
        <f>_xlfn.IFNA(_xlfn.XLOOKUP(A130,bank_processed_transactions[transaction_id],bank_processed_transactions[processing_minutes]),"")</f>
        <v>34.6</v>
      </c>
      <c r="W130" s="31">
        <f>_xlfn.XLOOKUP(A130,Source_data!A:A,Source_data!B:B)</f>
        <v>46057</v>
      </c>
    </row>
    <row r="131" spans="1:23" x14ac:dyDescent="0.3">
      <c r="A131" s="4" t="s">
        <v>2539</v>
      </c>
      <c r="B131" s="1">
        <f>_xlfn.XLOOKUP(A131,bank_source_transactions__1[transaction_id],bank_source_transactions__1[amount_inr])</f>
        <v>2876.94</v>
      </c>
      <c r="C131" s="1">
        <f>_xlfn.XLOOKUP(A131,Processed_data!A:A,Processed_data!F:F)</f>
        <v>2876.94</v>
      </c>
      <c r="D131" s="1" t="str">
        <f>_xlfn.XLOOKUP(A131,bank_source_transactions__1[transaction_id],bank_source_transactions__1[transaction_status])</f>
        <v>FAILED</v>
      </c>
      <c r="E131" s="1" t="str">
        <f>_xlfn.XLOOKUP(A131,Processed_data!A:A,Processed_data!G:G)</f>
        <v>FAILED</v>
      </c>
      <c r="F131" s="1">
        <f>COUNTIF(bank_processed_transactions[transaction_id],A131)</f>
        <v>1</v>
      </c>
      <c r="G131" s="1" t="str">
        <f t="shared" ref="G131:G194" si="20">IF(F131=0,"missing","found")</f>
        <v>found</v>
      </c>
      <c r="H131" s="1" t="str">
        <f t="shared" ref="H131:H194" si="21">IF(F131&gt;1,"Duplicate","Not Duplicate")</f>
        <v>Not Duplicate</v>
      </c>
      <c r="I131" s="1" t="str">
        <f t="shared" ref="I131:I194" si="22">IF(F131=0,"not processed",IF(B131=C131,"match","mismatch"))</f>
        <v>match</v>
      </c>
      <c r="J131" s="1" t="str">
        <f t="shared" ref="J131:J194" si="23">IF(F131=0,"not processed",IF(D131=E131,"match","mismatch"))</f>
        <v>match</v>
      </c>
      <c r="K131" s="1">
        <f t="shared" ref="K131:K194" si="24">IF(F131=0,"missing",ABS(B131-C131))</f>
        <v>0</v>
      </c>
      <c r="L131" s="2">
        <f>IF(F131=0,"not processed",_xlfn.MINIFS(Processed_data!H:H,Processed_data!A:A,A131))</f>
        <v>46072</v>
      </c>
      <c r="M131" s="1">
        <f>IF(F131=0,"not processed",ABS(bank_source_transactions__1[[#This Row],[transaction_date]]-Reconciliation!L131))</f>
        <v>2</v>
      </c>
      <c r="N131" s="1" t="str" cm="1">
        <f t="array" ref="N131">_xlfn.IFS(M131="not Processed", "Not Processed",M131&gt;2,"SLA Breached",M131&lt;=2,"Within SLA")</f>
        <v>Within SLA</v>
      </c>
      <c r="O131" s="1" t="str">
        <f>_xlfn.XLOOKUP(A131,Source_data!A:A,Source_data!D:D)</f>
        <v>IMPS</v>
      </c>
      <c r="P131" s="1">
        <f t="shared" ref="P131:P194" si="25">IF(G131="missing",1,0)</f>
        <v>0</v>
      </c>
      <c r="Q131" s="1">
        <f t="shared" ref="Q131:Q194" si="26">IF(H131="duplicate",1,0)</f>
        <v>0</v>
      </c>
      <c r="R131" s="1">
        <f t="shared" ref="R131:R194" si="27">IF(I131="mismatch",1,0)</f>
        <v>0</v>
      </c>
      <c r="S131" s="1">
        <f t="shared" ref="S131:S194" si="28">IF(J131="mismatch",1,)</f>
        <v>0</v>
      </c>
      <c r="T131" s="1">
        <f t="shared" ref="T131:T194" si="29">IF(N131="sla breached",1,0)</f>
        <v>0</v>
      </c>
      <c r="U131" s="1" t="str">
        <f>_xlfn.XLOOKUP(Table3[[#This Row],[Transaction ID]],Source_data!A:A,Source_data!E:E)</f>
        <v>Hyderabad</v>
      </c>
      <c r="V131" s="1">
        <f>_xlfn.IFNA(_xlfn.XLOOKUP(A131,bank_processed_transactions[transaction_id],bank_processed_transactions[processing_minutes]),"")</f>
        <v>76.3</v>
      </c>
      <c r="W131" s="31">
        <f>_xlfn.XLOOKUP(A131,Source_data!A:A,Source_data!B:B)</f>
        <v>46070</v>
      </c>
    </row>
    <row r="132" spans="1:23" x14ac:dyDescent="0.3">
      <c r="A132" s="3" t="s">
        <v>3650</v>
      </c>
      <c r="B132" s="1">
        <f>_xlfn.XLOOKUP(A132,bank_source_transactions__1[transaction_id],bank_source_transactions__1[amount_inr])</f>
        <v>14421.02</v>
      </c>
      <c r="C132" s="1">
        <f>_xlfn.XLOOKUP(A132,Processed_data!A:A,Processed_data!F:F)</f>
        <v>14421.02</v>
      </c>
      <c r="D132" s="1" t="str">
        <f>_xlfn.XLOOKUP(A132,bank_source_transactions__1[transaction_id],bank_source_transactions__1[transaction_status])</f>
        <v>SUCCESS</v>
      </c>
      <c r="E132" s="1" t="str">
        <f>_xlfn.XLOOKUP(A132,Processed_data!A:A,Processed_data!G:G)</f>
        <v>SUCCESS</v>
      </c>
      <c r="F132" s="1">
        <f>COUNTIF(bank_processed_transactions[transaction_id],A132)</f>
        <v>1</v>
      </c>
      <c r="G132" s="1" t="str">
        <f t="shared" si="20"/>
        <v>found</v>
      </c>
      <c r="H132" s="1" t="str">
        <f t="shared" si="21"/>
        <v>Not Duplicate</v>
      </c>
      <c r="I132" s="1" t="str">
        <f t="shared" si="22"/>
        <v>match</v>
      </c>
      <c r="J132" s="1" t="str">
        <f t="shared" si="23"/>
        <v>match</v>
      </c>
      <c r="K132" s="1">
        <f t="shared" si="24"/>
        <v>0</v>
      </c>
      <c r="L132" s="2">
        <f>IF(F132=0,"not processed",_xlfn.MINIFS(Processed_data!H:H,Processed_data!A:A,A132))</f>
        <v>46062</v>
      </c>
      <c r="M132" s="1">
        <f>IF(F132=0,"not processed",ABS(bank_source_transactions__1[[#This Row],[transaction_date]]-Reconciliation!L132))</f>
        <v>0</v>
      </c>
      <c r="N132" s="1" t="str" cm="1">
        <f t="array" ref="N132">_xlfn.IFS(M132="not Processed", "Not Processed",M132&gt;2,"SLA Breached",M132&lt;=2,"Within SLA")</f>
        <v>Within SLA</v>
      </c>
      <c r="O132" s="1" t="str">
        <f>_xlfn.XLOOKUP(A132,Source_data!A:A,Source_data!D:D)</f>
        <v>UPI</v>
      </c>
      <c r="P132" s="1">
        <f t="shared" si="25"/>
        <v>0</v>
      </c>
      <c r="Q132" s="1">
        <f t="shared" si="26"/>
        <v>0</v>
      </c>
      <c r="R132" s="1">
        <f t="shared" si="27"/>
        <v>0</v>
      </c>
      <c r="S132" s="1">
        <f t="shared" si="28"/>
        <v>0</v>
      </c>
      <c r="T132" s="1">
        <f t="shared" si="29"/>
        <v>0</v>
      </c>
      <c r="U132" s="1" t="str">
        <f>_xlfn.XLOOKUP(Table3[[#This Row],[Transaction ID]],Source_data!A:A,Source_data!E:E)</f>
        <v>Bengaluru</v>
      </c>
      <c r="V132" s="1">
        <f>_xlfn.IFNA(_xlfn.XLOOKUP(A132,bank_processed_transactions[transaction_id],bank_processed_transactions[processing_minutes]),"")</f>
        <v>21</v>
      </c>
      <c r="W132" s="31">
        <f>_xlfn.XLOOKUP(A132,Source_data!A:A,Source_data!B:B)</f>
        <v>46062</v>
      </c>
    </row>
    <row r="133" spans="1:23" x14ac:dyDescent="0.3">
      <c r="A133" s="4" t="s">
        <v>4801</v>
      </c>
      <c r="B133" s="1">
        <f>_xlfn.XLOOKUP(A133,bank_source_transactions__1[transaction_id],bank_source_transactions__1[amount_inr])</f>
        <v>1114.67</v>
      </c>
      <c r="C133" s="1">
        <f>_xlfn.XLOOKUP(A133,Processed_data!A:A,Processed_data!F:F)</f>
        <v>1114.67</v>
      </c>
      <c r="D133" s="1" t="str">
        <f>_xlfn.XLOOKUP(A133,bank_source_transactions__1[transaction_id],bank_source_transactions__1[transaction_status])</f>
        <v>SUCCESS</v>
      </c>
      <c r="E133" s="1" t="str">
        <f>_xlfn.XLOOKUP(A133,Processed_data!A:A,Processed_data!G:G)</f>
        <v>SUCCESS</v>
      </c>
      <c r="F133" s="1">
        <f>COUNTIF(bank_processed_transactions[transaction_id],A133)</f>
        <v>1</v>
      </c>
      <c r="G133" s="1" t="str">
        <f t="shared" si="20"/>
        <v>found</v>
      </c>
      <c r="H133" s="1" t="str">
        <f t="shared" si="21"/>
        <v>Not Duplicate</v>
      </c>
      <c r="I133" s="1" t="str">
        <f t="shared" si="22"/>
        <v>match</v>
      </c>
      <c r="J133" s="1" t="str">
        <f t="shared" si="23"/>
        <v>match</v>
      </c>
      <c r="K133" s="1">
        <f t="shared" si="24"/>
        <v>0</v>
      </c>
      <c r="L133" s="2">
        <f>IF(F133=0,"not processed",_xlfn.MINIFS(Processed_data!H:H,Processed_data!A:A,A133))</f>
        <v>46093</v>
      </c>
      <c r="M133" s="1">
        <f>IF(F133=0,"not processed",ABS(bank_source_transactions__1[[#This Row],[transaction_date]]-Reconciliation!L133))</f>
        <v>2</v>
      </c>
      <c r="N133" s="1" t="str" cm="1">
        <f t="array" ref="N133">_xlfn.IFS(M133="not Processed", "Not Processed",M133&gt;2,"SLA Breached",M133&lt;=2,"Within SLA")</f>
        <v>Within SLA</v>
      </c>
      <c r="O133" s="1" t="str">
        <f>_xlfn.XLOOKUP(A133,Source_data!A:A,Source_data!D:D)</f>
        <v>NEFT</v>
      </c>
      <c r="P133" s="1">
        <f t="shared" si="25"/>
        <v>0</v>
      </c>
      <c r="Q133" s="1">
        <f t="shared" si="26"/>
        <v>0</v>
      </c>
      <c r="R133" s="1">
        <f t="shared" si="27"/>
        <v>0</v>
      </c>
      <c r="S133" s="1">
        <f t="shared" si="28"/>
        <v>0</v>
      </c>
      <c r="T133" s="1">
        <f t="shared" si="29"/>
        <v>0</v>
      </c>
      <c r="U133" s="1" t="str">
        <f>_xlfn.XLOOKUP(Table3[[#This Row],[Transaction ID]],Source_data!A:A,Source_data!E:E)</f>
        <v>Hyderabad</v>
      </c>
      <c r="V133" s="1">
        <f>_xlfn.IFNA(_xlfn.XLOOKUP(A133,bank_processed_transactions[transaction_id],bank_processed_transactions[processing_minutes]),"")</f>
        <v>40.700000000000003</v>
      </c>
      <c r="W133" s="31">
        <f>_xlfn.XLOOKUP(A133,Source_data!A:A,Source_data!B:B)</f>
        <v>46091</v>
      </c>
    </row>
    <row r="134" spans="1:23" x14ac:dyDescent="0.3">
      <c r="A134" s="3" t="s">
        <v>3502</v>
      </c>
      <c r="B134" s="1">
        <f>_xlfn.XLOOKUP(A134,bank_source_transactions__1[transaction_id],bank_source_transactions__1[amount_inr])</f>
        <v>3204.38</v>
      </c>
      <c r="C134" s="1">
        <f>_xlfn.XLOOKUP(A134,Processed_data!A:A,Processed_data!F:F)</f>
        <v>3204.38</v>
      </c>
      <c r="D134" s="1" t="str">
        <f>_xlfn.XLOOKUP(A134,bank_source_transactions__1[transaction_id],bank_source_transactions__1[transaction_status])</f>
        <v>SUCCESS</v>
      </c>
      <c r="E134" s="1" t="str">
        <f>_xlfn.XLOOKUP(A134,Processed_data!A:A,Processed_data!G:G)</f>
        <v>SUCCESS</v>
      </c>
      <c r="F134" s="1">
        <f>COUNTIF(bank_processed_transactions[transaction_id],A134)</f>
        <v>1</v>
      </c>
      <c r="G134" s="1" t="str">
        <f t="shared" si="20"/>
        <v>found</v>
      </c>
      <c r="H134" s="1" t="str">
        <f t="shared" si="21"/>
        <v>Not Duplicate</v>
      </c>
      <c r="I134" s="1" t="str">
        <f t="shared" si="22"/>
        <v>match</v>
      </c>
      <c r="J134" s="1" t="str">
        <f t="shared" si="23"/>
        <v>match</v>
      </c>
      <c r="K134" s="1">
        <f t="shared" si="24"/>
        <v>0</v>
      </c>
      <c r="L134" s="2">
        <f>IF(F134=0,"not processed",_xlfn.MINIFS(Processed_data!H:H,Processed_data!A:A,A134))</f>
        <v>46102</v>
      </c>
      <c r="M134" s="1">
        <f>IF(F134=0,"not processed",ABS(bank_source_transactions__1[[#This Row],[transaction_date]]-Reconciliation!L134))</f>
        <v>2</v>
      </c>
      <c r="N134" s="1" t="str" cm="1">
        <f t="array" ref="N134">_xlfn.IFS(M134="not Processed", "Not Processed",M134&gt;2,"SLA Breached",M134&lt;=2,"Within SLA")</f>
        <v>Within SLA</v>
      </c>
      <c r="O134" s="1" t="str">
        <f>_xlfn.XLOOKUP(A134,Source_data!A:A,Source_data!D:D)</f>
        <v>NEFT</v>
      </c>
      <c r="P134" s="1">
        <f t="shared" si="25"/>
        <v>0</v>
      </c>
      <c r="Q134" s="1">
        <f t="shared" si="26"/>
        <v>0</v>
      </c>
      <c r="R134" s="1">
        <f t="shared" si="27"/>
        <v>0</v>
      </c>
      <c r="S134" s="1">
        <f t="shared" si="28"/>
        <v>0</v>
      </c>
      <c r="T134" s="1">
        <f t="shared" si="29"/>
        <v>0</v>
      </c>
      <c r="U134" s="1" t="str">
        <f>_xlfn.XLOOKUP(Table3[[#This Row],[Transaction ID]],Source_data!A:A,Source_data!E:E)</f>
        <v>Hyderabad</v>
      </c>
      <c r="V134" s="1">
        <f>_xlfn.IFNA(_xlfn.XLOOKUP(A134,bank_processed_transactions[transaction_id],bank_processed_transactions[processing_minutes]),"")</f>
        <v>33.1</v>
      </c>
      <c r="W134" s="31">
        <f>_xlfn.XLOOKUP(A134,Source_data!A:A,Source_data!B:B)</f>
        <v>46100</v>
      </c>
    </row>
    <row r="135" spans="1:23" x14ac:dyDescent="0.3">
      <c r="A135" s="4" t="s">
        <v>799</v>
      </c>
      <c r="B135" s="1">
        <f>_xlfn.XLOOKUP(A135,bank_source_transactions__1[transaction_id],bank_source_transactions__1[amount_inr])</f>
        <v>17355.43</v>
      </c>
      <c r="C135" s="1">
        <f>_xlfn.XLOOKUP(A135,Processed_data!A:A,Processed_data!F:F)</f>
        <v>17355.43</v>
      </c>
      <c r="D135" s="1" t="str">
        <f>_xlfn.XLOOKUP(A135,bank_source_transactions__1[transaction_id],bank_source_transactions__1[transaction_status])</f>
        <v>SUCCESS</v>
      </c>
      <c r="E135" s="1" t="str">
        <f>_xlfn.XLOOKUP(A135,Processed_data!A:A,Processed_data!G:G)</f>
        <v>FAILED</v>
      </c>
      <c r="F135" s="1">
        <f>COUNTIF(bank_processed_transactions[transaction_id],A135)</f>
        <v>1</v>
      </c>
      <c r="G135" s="1" t="str">
        <f t="shared" si="20"/>
        <v>found</v>
      </c>
      <c r="H135" s="1" t="str">
        <f t="shared" si="21"/>
        <v>Not Duplicate</v>
      </c>
      <c r="I135" s="1" t="str">
        <f t="shared" si="22"/>
        <v>match</v>
      </c>
      <c r="J135" s="1" t="str">
        <f t="shared" si="23"/>
        <v>mismatch</v>
      </c>
      <c r="K135" s="1">
        <f t="shared" si="24"/>
        <v>0</v>
      </c>
      <c r="L135" s="2">
        <f>IF(F135=0,"not processed",_xlfn.MINIFS(Processed_data!H:H,Processed_data!A:A,A135))</f>
        <v>46106</v>
      </c>
      <c r="M135" s="1">
        <f>IF(F135=0,"not processed",ABS(bank_source_transactions__1[[#This Row],[transaction_date]]-Reconciliation!L135))</f>
        <v>3</v>
      </c>
      <c r="N135" s="1" t="str" cm="1">
        <f t="array" ref="N135">_xlfn.IFS(M135="not Processed", "Not Processed",M135&gt;2,"SLA Breached",M135&lt;=2,"Within SLA")</f>
        <v>SLA Breached</v>
      </c>
      <c r="O135" s="1" t="str">
        <f>_xlfn.XLOOKUP(A135,Source_data!A:A,Source_data!D:D)</f>
        <v>CARD</v>
      </c>
      <c r="P135" s="1">
        <f t="shared" si="25"/>
        <v>0</v>
      </c>
      <c r="Q135" s="1">
        <f t="shared" si="26"/>
        <v>0</v>
      </c>
      <c r="R135" s="1">
        <f t="shared" si="27"/>
        <v>0</v>
      </c>
      <c r="S135" s="1">
        <f t="shared" si="28"/>
        <v>1</v>
      </c>
      <c r="T135" s="1">
        <f t="shared" si="29"/>
        <v>1</v>
      </c>
      <c r="U135" s="1" t="str">
        <f>_xlfn.XLOOKUP(Table3[[#This Row],[Transaction ID]],Source_data!A:A,Source_data!E:E)</f>
        <v>Pune</v>
      </c>
      <c r="V135" s="1">
        <f>_xlfn.IFNA(_xlfn.XLOOKUP(A135,bank_processed_transactions[transaction_id],bank_processed_transactions[processing_minutes]),"")</f>
        <v>27.1</v>
      </c>
      <c r="W135" s="31">
        <f>_xlfn.XLOOKUP(A135,Source_data!A:A,Source_data!B:B)</f>
        <v>46103</v>
      </c>
    </row>
    <row r="136" spans="1:23" x14ac:dyDescent="0.3">
      <c r="A136" s="3" t="s">
        <v>1634</v>
      </c>
      <c r="B136" s="1">
        <f>_xlfn.XLOOKUP(A136,bank_source_transactions__1[transaction_id],bank_source_transactions__1[amount_inr])</f>
        <v>15384.24</v>
      </c>
      <c r="C136" s="1">
        <f>_xlfn.XLOOKUP(A136,Processed_data!A:A,Processed_data!F:F)</f>
        <v>15384.24</v>
      </c>
      <c r="D136" s="1" t="str">
        <f>_xlfn.XLOOKUP(A136,bank_source_transactions__1[transaction_id],bank_source_transactions__1[transaction_status])</f>
        <v>SUCCESS</v>
      </c>
      <c r="E136" s="1" t="str">
        <f>_xlfn.XLOOKUP(A136,Processed_data!A:A,Processed_data!G:G)</f>
        <v>SUCCESS</v>
      </c>
      <c r="F136" s="1">
        <f>COUNTIF(bank_processed_transactions[transaction_id],A136)</f>
        <v>1</v>
      </c>
      <c r="G136" s="1" t="str">
        <f t="shared" si="20"/>
        <v>found</v>
      </c>
      <c r="H136" s="1" t="str">
        <f t="shared" si="21"/>
        <v>Not Duplicate</v>
      </c>
      <c r="I136" s="1" t="str">
        <f t="shared" si="22"/>
        <v>match</v>
      </c>
      <c r="J136" s="1" t="str">
        <f t="shared" si="23"/>
        <v>match</v>
      </c>
      <c r="K136" s="1">
        <f t="shared" si="24"/>
        <v>0</v>
      </c>
      <c r="L136" s="2">
        <f>IF(F136=0,"not processed",_xlfn.MINIFS(Processed_data!H:H,Processed_data!A:A,A136))</f>
        <v>46106</v>
      </c>
      <c r="M136" s="1">
        <f>IF(F136=0,"not processed",ABS(bank_source_transactions__1[[#This Row],[transaction_date]]-Reconciliation!L136))</f>
        <v>2</v>
      </c>
      <c r="N136" s="1" t="str" cm="1">
        <f t="array" ref="N136">_xlfn.IFS(M136="not Processed", "Not Processed",M136&gt;2,"SLA Breached",M136&lt;=2,"Within SLA")</f>
        <v>Within SLA</v>
      </c>
      <c r="O136" s="1" t="str">
        <f>_xlfn.XLOOKUP(A136,Source_data!A:A,Source_data!D:D)</f>
        <v>UPI</v>
      </c>
      <c r="P136" s="1">
        <f t="shared" si="25"/>
        <v>0</v>
      </c>
      <c r="Q136" s="1">
        <f t="shared" si="26"/>
        <v>0</v>
      </c>
      <c r="R136" s="1">
        <f t="shared" si="27"/>
        <v>0</v>
      </c>
      <c r="S136" s="1">
        <f t="shared" si="28"/>
        <v>0</v>
      </c>
      <c r="T136" s="1">
        <f t="shared" si="29"/>
        <v>0</v>
      </c>
      <c r="U136" s="1" t="str">
        <f>_xlfn.XLOOKUP(Table3[[#This Row],[Transaction ID]],Source_data!A:A,Source_data!E:E)</f>
        <v>Mumbai</v>
      </c>
      <c r="V136" s="1">
        <f>_xlfn.IFNA(_xlfn.XLOOKUP(A136,bank_processed_transactions[transaction_id],bank_processed_transactions[processing_minutes]),"")</f>
        <v>29.4</v>
      </c>
      <c r="W136" s="31">
        <f>_xlfn.XLOOKUP(A136,Source_data!A:A,Source_data!B:B)</f>
        <v>46104</v>
      </c>
    </row>
    <row r="137" spans="1:23" x14ac:dyDescent="0.3">
      <c r="A137" s="4" t="s">
        <v>488</v>
      </c>
      <c r="B137" s="1">
        <f>_xlfn.XLOOKUP(A137,bank_source_transactions__1[transaction_id],bank_source_transactions__1[amount_inr])</f>
        <v>38202.57</v>
      </c>
      <c r="C137" s="1">
        <f>_xlfn.XLOOKUP(A137,Processed_data!A:A,Processed_data!F:F)</f>
        <v>38202.57</v>
      </c>
      <c r="D137" s="1" t="str">
        <f>_xlfn.XLOOKUP(A137,bank_source_transactions__1[transaction_id],bank_source_transactions__1[transaction_status])</f>
        <v>SUCCESS</v>
      </c>
      <c r="E137" s="1" t="str">
        <f>_xlfn.XLOOKUP(A137,Processed_data!A:A,Processed_data!G:G)</f>
        <v>SUCCESS</v>
      </c>
      <c r="F137" s="1">
        <f>COUNTIF(bank_processed_transactions[transaction_id],A137)</f>
        <v>1</v>
      </c>
      <c r="G137" s="1" t="str">
        <f t="shared" si="20"/>
        <v>found</v>
      </c>
      <c r="H137" s="1" t="str">
        <f t="shared" si="21"/>
        <v>Not Duplicate</v>
      </c>
      <c r="I137" s="1" t="str">
        <f t="shared" si="22"/>
        <v>match</v>
      </c>
      <c r="J137" s="1" t="str">
        <f t="shared" si="23"/>
        <v>match</v>
      </c>
      <c r="K137" s="1">
        <f t="shared" si="24"/>
        <v>0</v>
      </c>
      <c r="L137" s="2">
        <f>IF(F137=0,"not processed",_xlfn.MINIFS(Processed_data!H:H,Processed_data!A:A,A137))</f>
        <v>46071</v>
      </c>
      <c r="M137" s="1">
        <f>IF(F137=0,"not processed",ABS(bank_source_transactions__1[[#This Row],[transaction_date]]-Reconciliation!L137))</f>
        <v>2</v>
      </c>
      <c r="N137" s="1" t="str" cm="1">
        <f t="array" ref="N137">_xlfn.IFS(M137="not Processed", "Not Processed",M137&gt;2,"SLA Breached",M137&lt;=2,"Within SLA")</f>
        <v>Within SLA</v>
      </c>
      <c r="O137" s="1" t="str">
        <f>_xlfn.XLOOKUP(A137,Source_data!A:A,Source_data!D:D)</f>
        <v>NEFT</v>
      </c>
      <c r="P137" s="1">
        <f t="shared" si="25"/>
        <v>0</v>
      </c>
      <c r="Q137" s="1">
        <f t="shared" si="26"/>
        <v>0</v>
      </c>
      <c r="R137" s="1">
        <f t="shared" si="27"/>
        <v>0</v>
      </c>
      <c r="S137" s="1">
        <f t="shared" si="28"/>
        <v>0</v>
      </c>
      <c r="T137" s="1">
        <f t="shared" si="29"/>
        <v>0</v>
      </c>
      <c r="U137" s="1" t="str">
        <f>_xlfn.XLOOKUP(Table3[[#This Row],[Transaction ID]],Source_data!A:A,Source_data!E:E)</f>
        <v>Bengaluru</v>
      </c>
      <c r="V137" s="1">
        <f>_xlfn.IFNA(_xlfn.XLOOKUP(A137,bank_processed_transactions[transaction_id],bank_processed_transactions[processing_minutes]),"")</f>
        <v>71.5</v>
      </c>
      <c r="W137" s="31">
        <f>_xlfn.XLOOKUP(A137,Source_data!A:A,Source_data!B:B)</f>
        <v>46069</v>
      </c>
    </row>
    <row r="138" spans="1:23" x14ac:dyDescent="0.3">
      <c r="A138" s="3" t="s">
        <v>3419</v>
      </c>
      <c r="B138" s="1">
        <f>_xlfn.XLOOKUP(A138,bank_source_transactions__1[transaction_id],bank_source_transactions__1[amount_inr])</f>
        <v>5212.34</v>
      </c>
      <c r="C138" s="1">
        <f>_xlfn.XLOOKUP(A138,Processed_data!A:A,Processed_data!F:F)</f>
        <v>5212.34</v>
      </c>
      <c r="D138" s="1" t="str">
        <f>_xlfn.XLOOKUP(A138,bank_source_transactions__1[transaction_id],bank_source_transactions__1[transaction_status])</f>
        <v>SUCCESS</v>
      </c>
      <c r="E138" s="1" t="str">
        <f>_xlfn.XLOOKUP(A138,Processed_data!A:A,Processed_data!G:G)</f>
        <v>SUCCESS</v>
      </c>
      <c r="F138" s="1">
        <f>COUNTIF(bank_processed_transactions[transaction_id],A138)</f>
        <v>1</v>
      </c>
      <c r="G138" s="1" t="str">
        <f t="shared" si="20"/>
        <v>found</v>
      </c>
      <c r="H138" s="1" t="str">
        <f t="shared" si="21"/>
        <v>Not Duplicate</v>
      </c>
      <c r="I138" s="1" t="str">
        <f t="shared" si="22"/>
        <v>match</v>
      </c>
      <c r="J138" s="1" t="str">
        <f t="shared" si="23"/>
        <v>match</v>
      </c>
      <c r="K138" s="1">
        <f t="shared" si="24"/>
        <v>0</v>
      </c>
      <c r="L138" s="2">
        <f>IF(F138=0,"not processed",_xlfn.MINIFS(Processed_data!H:H,Processed_data!A:A,A138))</f>
        <v>46064</v>
      </c>
      <c r="M138" s="1">
        <f>IF(F138=0,"not processed",ABS(bank_source_transactions__1[[#This Row],[transaction_date]]-Reconciliation!L138))</f>
        <v>5</v>
      </c>
      <c r="N138" s="1" t="str" cm="1">
        <f t="array" ref="N138">_xlfn.IFS(M138="not Processed", "Not Processed",M138&gt;2,"SLA Breached",M138&lt;=2,"Within SLA")</f>
        <v>SLA Breached</v>
      </c>
      <c r="O138" s="1" t="str">
        <f>_xlfn.XLOOKUP(A138,Source_data!A:A,Source_data!D:D)</f>
        <v>CARD</v>
      </c>
      <c r="P138" s="1">
        <f t="shared" si="25"/>
        <v>0</v>
      </c>
      <c r="Q138" s="1">
        <f t="shared" si="26"/>
        <v>0</v>
      </c>
      <c r="R138" s="1">
        <f t="shared" si="27"/>
        <v>0</v>
      </c>
      <c r="S138" s="1">
        <f t="shared" si="28"/>
        <v>0</v>
      </c>
      <c r="T138" s="1">
        <f t="shared" si="29"/>
        <v>1</v>
      </c>
      <c r="U138" s="1" t="str">
        <f>_xlfn.XLOOKUP(Table3[[#This Row],[Transaction ID]],Source_data!A:A,Source_data!E:E)</f>
        <v>Bengaluru</v>
      </c>
      <c r="V138" s="1">
        <f>_xlfn.IFNA(_xlfn.XLOOKUP(A138,bank_processed_transactions[transaction_id],bank_processed_transactions[processing_minutes]),"")</f>
        <v>12.7</v>
      </c>
      <c r="W138" s="31">
        <f>_xlfn.XLOOKUP(A138,Source_data!A:A,Source_data!B:B)</f>
        <v>46059</v>
      </c>
    </row>
    <row r="139" spans="1:23" x14ac:dyDescent="0.3">
      <c r="A139" s="4" t="s">
        <v>3348</v>
      </c>
      <c r="B139" s="1">
        <f>_xlfn.XLOOKUP(A139,bank_source_transactions__1[transaction_id],bank_source_transactions__1[amount_inr])</f>
        <v>7000.91</v>
      </c>
      <c r="C139" s="1">
        <f>_xlfn.XLOOKUP(A139,Processed_data!A:A,Processed_data!F:F)</f>
        <v>7000.91</v>
      </c>
      <c r="D139" s="1" t="str">
        <f>_xlfn.XLOOKUP(A139,bank_source_transactions__1[transaction_id],bank_source_transactions__1[transaction_status])</f>
        <v>SUCCESS</v>
      </c>
      <c r="E139" s="1" t="str">
        <f>_xlfn.XLOOKUP(A139,Processed_data!A:A,Processed_data!G:G)</f>
        <v>SUCCESS</v>
      </c>
      <c r="F139" s="1">
        <f>COUNTIF(bank_processed_transactions[transaction_id],A139)</f>
        <v>1</v>
      </c>
      <c r="G139" s="1" t="str">
        <f t="shared" si="20"/>
        <v>found</v>
      </c>
      <c r="H139" s="1" t="str">
        <f t="shared" si="21"/>
        <v>Not Duplicate</v>
      </c>
      <c r="I139" s="1" t="str">
        <f t="shared" si="22"/>
        <v>match</v>
      </c>
      <c r="J139" s="1" t="str">
        <f t="shared" si="23"/>
        <v>match</v>
      </c>
      <c r="K139" s="1">
        <f t="shared" si="24"/>
        <v>0</v>
      </c>
      <c r="L139" s="2">
        <f>IF(F139=0,"not processed",_xlfn.MINIFS(Processed_data!H:H,Processed_data!A:A,A139))</f>
        <v>46097</v>
      </c>
      <c r="M139" s="1">
        <f>IF(F139=0,"not processed",ABS(bank_source_transactions__1[[#This Row],[transaction_date]]-Reconciliation!L139))</f>
        <v>5</v>
      </c>
      <c r="N139" s="1" t="str" cm="1">
        <f t="array" ref="N139">_xlfn.IFS(M139="not Processed", "Not Processed",M139&gt;2,"SLA Breached",M139&lt;=2,"Within SLA")</f>
        <v>SLA Breached</v>
      </c>
      <c r="O139" s="1" t="str">
        <f>_xlfn.XLOOKUP(A139,Source_data!A:A,Source_data!D:D)</f>
        <v>NEFT</v>
      </c>
      <c r="P139" s="1">
        <f t="shared" si="25"/>
        <v>0</v>
      </c>
      <c r="Q139" s="1">
        <f t="shared" si="26"/>
        <v>0</v>
      </c>
      <c r="R139" s="1">
        <f t="shared" si="27"/>
        <v>0</v>
      </c>
      <c r="S139" s="1">
        <f t="shared" si="28"/>
        <v>0</v>
      </c>
      <c r="T139" s="1">
        <f t="shared" si="29"/>
        <v>1</v>
      </c>
      <c r="U139" s="1" t="str">
        <f>_xlfn.XLOOKUP(Table3[[#This Row],[Transaction ID]],Source_data!A:A,Source_data!E:E)</f>
        <v>Hyderabad</v>
      </c>
      <c r="V139" s="1">
        <f>_xlfn.IFNA(_xlfn.XLOOKUP(A139,bank_processed_transactions[transaction_id],bank_processed_transactions[processing_minutes]),"")</f>
        <v>33.700000000000003</v>
      </c>
      <c r="W139" s="31">
        <f>_xlfn.XLOOKUP(A139,Source_data!A:A,Source_data!B:B)</f>
        <v>46092</v>
      </c>
    </row>
    <row r="140" spans="1:23" x14ac:dyDescent="0.3">
      <c r="A140" s="3" t="s">
        <v>3339</v>
      </c>
      <c r="B140" s="1">
        <f>_xlfn.XLOOKUP(A140,bank_source_transactions__1[transaction_id],bank_source_transactions__1[amount_inr])</f>
        <v>1092.58</v>
      </c>
      <c r="C140" s="1">
        <f>_xlfn.XLOOKUP(A140,Processed_data!A:A,Processed_data!F:F)</f>
        <v>1092.58</v>
      </c>
      <c r="D140" s="1" t="str">
        <f>_xlfn.XLOOKUP(A140,bank_source_transactions__1[transaction_id],bank_source_transactions__1[transaction_status])</f>
        <v>SUCCESS</v>
      </c>
      <c r="E140" s="1" t="str">
        <f>_xlfn.XLOOKUP(A140,Processed_data!A:A,Processed_data!G:G)</f>
        <v>SUCCESS</v>
      </c>
      <c r="F140" s="1">
        <f>COUNTIF(bank_processed_transactions[transaction_id],A140)</f>
        <v>1</v>
      </c>
      <c r="G140" s="1" t="str">
        <f t="shared" si="20"/>
        <v>found</v>
      </c>
      <c r="H140" s="1" t="str">
        <f t="shared" si="21"/>
        <v>Not Duplicate</v>
      </c>
      <c r="I140" s="1" t="str">
        <f t="shared" si="22"/>
        <v>match</v>
      </c>
      <c r="J140" s="1" t="str">
        <f t="shared" si="23"/>
        <v>match</v>
      </c>
      <c r="K140" s="1">
        <f t="shared" si="24"/>
        <v>0</v>
      </c>
      <c r="L140" s="2">
        <f>IF(F140=0,"not processed",_xlfn.MINIFS(Processed_data!H:H,Processed_data!A:A,A140))</f>
        <v>46044</v>
      </c>
      <c r="M140" s="1">
        <f>IF(F140=0,"not processed",ABS(bank_source_transactions__1[[#This Row],[transaction_date]]-Reconciliation!L140))</f>
        <v>1</v>
      </c>
      <c r="N140" s="1" t="str" cm="1">
        <f t="array" ref="N140">_xlfn.IFS(M140="not Processed", "Not Processed",M140&gt;2,"SLA Breached",M140&lt;=2,"Within SLA")</f>
        <v>Within SLA</v>
      </c>
      <c r="O140" s="1" t="str">
        <f>_xlfn.XLOOKUP(A140,Source_data!A:A,Source_data!D:D)</f>
        <v>NEFT</v>
      </c>
      <c r="P140" s="1">
        <f t="shared" si="25"/>
        <v>0</v>
      </c>
      <c r="Q140" s="1">
        <f t="shared" si="26"/>
        <v>0</v>
      </c>
      <c r="R140" s="1">
        <f t="shared" si="27"/>
        <v>0</v>
      </c>
      <c r="S140" s="1">
        <f t="shared" si="28"/>
        <v>0</v>
      </c>
      <c r="T140" s="1">
        <f t="shared" si="29"/>
        <v>0</v>
      </c>
      <c r="U140" s="1" t="str">
        <f>_xlfn.XLOOKUP(Table3[[#This Row],[Transaction ID]],Source_data!A:A,Source_data!E:E)</f>
        <v>Hyderabad</v>
      </c>
      <c r="V140" s="1">
        <f>_xlfn.IFNA(_xlfn.XLOOKUP(A140,bank_processed_transactions[transaction_id],bank_processed_transactions[processing_minutes]),"")</f>
        <v>49</v>
      </c>
      <c r="W140" s="31">
        <f>_xlfn.XLOOKUP(A140,Source_data!A:A,Source_data!B:B)</f>
        <v>46043</v>
      </c>
    </row>
    <row r="141" spans="1:23" x14ac:dyDescent="0.3">
      <c r="A141" s="4" t="s">
        <v>2426</v>
      </c>
      <c r="B141" s="1">
        <f>_xlfn.XLOOKUP(A141,bank_source_transactions__1[transaction_id],bank_source_transactions__1[amount_inr])</f>
        <v>27117.19</v>
      </c>
      <c r="C141" s="1">
        <f>_xlfn.XLOOKUP(A141,Processed_data!A:A,Processed_data!F:F)</f>
        <v>32540.63</v>
      </c>
      <c r="D141" s="1" t="str">
        <f>_xlfn.XLOOKUP(A141,bank_source_transactions__1[transaction_id],bank_source_transactions__1[transaction_status])</f>
        <v>SUCCESS</v>
      </c>
      <c r="E141" s="1" t="str">
        <f>_xlfn.XLOOKUP(A141,Processed_data!A:A,Processed_data!G:G)</f>
        <v>SUCCESS</v>
      </c>
      <c r="F141" s="1">
        <f>COUNTIF(bank_processed_transactions[transaction_id],A141)</f>
        <v>1</v>
      </c>
      <c r="G141" s="1" t="str">
        <f t="shared" si="20"/>
        <v>found</v>
      </c>
      <c r="H141" s="1" t="str">
        <f t="shared" si="21"/>
        <v>Not Duplicate</v>
      </c>
      <c r="I141" s="1" t="str">
        <f t="shared" si="22"/>
        <v>mismatch</v>
      </c>
      <c r="J141" s="1" t="str">
        <f t="shared" si="23"/>
        <v>match</v>
      </c>
      <c r="K141" s="1">
        <f t="shared" si="24"/>
        <v>5423.4400000000023</v>
      </c>
      <c r="L141" s="2">
        <f>IF(F141=0,"not processed",_xlfn.MINIFS(Processed_data!H:H,Processed_data!A:A,A141))</f>
        <v>46026</v>
      </c>
      <c r="M141" s="1">
        <f>IF(F141=0,"not processed",ABS(bank_source_transactions__1[[#This Row],[transaction_date]]-Reconciliation!L141))</f>
        <v>2</v>
      </c>
      <c r="N141" s="1" t="str" cm="1">
        <f t="array" ref="N141">_xlfn.IFS(M141="not Processed", "Not Processed",M141&gt;2,"SLA Breached",M141&lt;=2,"Within SLA")</f>
        <v>Within SLA</v>
      </c>
      <c r="O141" s="1" t="str">
        <f>_xlfn.XLOOKUP(A141,Source_data!A:A,Source_data!D:D)</f>
        <v>CARD</v>
      </c>
      <c r="P141" s="1">
        <f t="shared" si="25"/>
        <v>0</v>
      </c>
      <c r="Q141" s="1">
        <f t="shared" si="26"/>
        <v>0</v>
      </c>
      <c r="R141" s="1">
        <f t="shared" si="27"/>
        <v>1</v>
      </c>
      <c r="S141" s="1">
        <f t="shared" si="28"/>
        <v>0</v>
      </c>
      <c r="T141" s="1">
        <f t="shared" si="29"/>
        <v>0</v>
      </c>
      <c r="U141" s="1" t="str">
        <f>_xlfn.XLOOKUP(Table3[[#This Row],[Transaction ID]],Source_data!A:A,Source_data!E:E)</f>
        <v>Pune</v>
      </c>
      <c r="V141" s="1">
        <f>_xlfn.IFNA(_xlfn.XLOOKUP(A141,bank_processed_transactions[transaction_id],bank_processed_transactions[processing_minutes]),"")</f>
        <v>104.4</v>
      </c>
      <c r="W141" s="31">
        <f>_xlfn.XLOOKUP(A141,Source_data!A:A,Source_data!B:B)</f>
        <v>46024</v>
      </c>
    </row>
    <row r="142" spans="1:23" x14ac:dyDescent="0.3">
      <c r="A142" s="3" t="s">
        <v>2433</v>
      </c>
      <c r="B142" s="1">
        <f>_xlfn.XLOOKUP(A142,bank_source_transactions__1[transaction_id],bank_source_transactions__1[amount_inr])</f>
        <v>5592.19</v>
      </c>
      <c r="C142" s="1">
        <f>_xlfn.XLOOKUP(A142,Processed_data!A:A,Processed_data!F:F)</f>
        <v>5592.19</v>
      </c>
      <c r="D142" s="1" t="str">
        <f>_xlfn.XLOOKUP(A142,bank_source_transactions__1[transaction_id],bank_source_transactions__1[transaction_status])</f>
        <v>SUCCESS</v>
      </c>
      <c r="E142" s="1" t="str">
        <f>_xlfn.XLOOKUP(A142,Processed_data!A:A,Processed_data!G:G)</f>
        <v>SUCCESS</v>
      </c>
      <c r="F142" s="1">
        <f>COUNTIF(bank_processed_transactions[transaction_id],A142)</f>
        <v>1</v>
      </c>
      <c r="G142" s="1" t="str">
        <f t="shared" si="20"/>
        <v>found</v>
      </c>
      <c r="H142" s="1" t="str">
        <f t="shared" si="21"/>
        <v>Not Duplicate</v>
      </c>
      <c r="I142" s="1" t="str">
        <f t="shared" si="22"/>
        <v>match</v>
      </c>
      <c r="J142" s="1" t="str">
        <f t="shared" si="23"/>
        <v>match</v>
      </c>
      <c r="K142" s="1">
        <f t="shared" si="24"/>
        <v>0</v>
      </c>
      <c r="L142" s="2">
        <f>IF(F142=0,"not processed",_xlfn.MINIFS(Processed_data!H:H,Processed_data!A:A,A142))</f>
        <v>46104</v>
      </c>
      <c r="M142" s="1">
        <f>IF(F142=0,"not processed",ABS(bank_source_transactions__1[[#This Row],[transaction_date]]-Reconciliation!L142))</f>
        <v>0</v>
      </c>
      <c r="N142" s="1" t="str" cm="1">
        <f t="array" ref="N142">_xlfn.IFS(M142="not Processed", "Not Processed",M142&gt;2,"SLA Breached",M142&lt;=2,"Within SLA")</f>
        <v>Within SLA</v>
      </c>
      <c r="O142" s="1" t="str">
        <f>_xlfn.XLOOKUP(A142,Source_data!A:A,Source_data!D:D)</f>
        <v>UPI</v>
      </c>
      <c r="P142" s="1">
        <f t="shared" si="25"/>
        <v>0</v>
      </c>
      <c r="Q142" s="1">
        <f t="shared" si="26"/>
        <v>0</v>
      </c>
      <c r="R142" s="1">
        <f t="shared" si="27"/>
        <v>0</v>
      </c>
      <c r="S142" s="1">
        <f t="shared" si="28"/>
        <v>0</v>
      </c>
      <c r="T142" s="1">
        <f t="shared" si="29"/>
        <v>0</v>
      </c>
      <c r="U142" s="1" t="str">
        <f>_xlfn.XLOOKUP(Table3[[#This Row],[Transaction ID]],Source_data!A:A,Source_data!E:E)</f>
        <v>Bengaluru</v>
      </c>
      <c r="V142" s="1">
        <f>_xlfn.IFNA(_xlfn.XLOOKUP(A142,bank_processed_transactions[transaction_id],bank_processed_transactions[processing_minutes]),"")</f>
        <v>30.6</v>
      </c>
      <c r="W142" s="31">
        <f>_xlfn.XLOOKUP(A142,Source_data!A:A,Source_data!B:B)</f>
        <v>46104</v>
      </c>
    </row>
    <row r="143" spans="1:23" x14ac:dyDescent="0.3">
      <c r="A143" s="4" t="s">
        <v>3840</v>
      </c>
      <c r="B143" s="1">
        <f>_xlfn.XLOOKUP(A143,bank_source_transactions__1[transaction_id],bank_source_transactions__1[amount_inr])</f>
        <v>3178.79</v>
      </c>
      <c r="C143" s="1">
        <f>_xlfn.XLOOKUP(A143,Processed_data!A:A,Processed_data!F:F)</f>
        <v>3178.79</v>
      </c>
      <c r="D143" s="1" t="str">
        <f>_xlfn.XLOOKUP(A143,bank_source_transactions__1[transaction_id],bank_source_transactions__1[transaction_status])</f>
        <v>SUCCESS</v>
      </c>
      <c r="E143" s="1" t="str">
        <f>_xlfn.XLOOKUP(A143,Processed_data!A:A,Processed_data!G:G)</f>
        <v>SUCCESS</v>
      </c>
      <c r="F143" s="1">
        <f>COUNTIF(bank_processed_transactions[transaction_id],A143)</f>
        <v>1</v>
      </c>
      <c r="G143" s="1" t="str">
        <f t="shared" si="20"/>
        <v>found</v>
      </c>
      <c r="H143" s="1" t="str">
        <f t="shared" si="21"/>
        <v>Not Duplicate</v>
      </c>
      <c r="I143" s="1" t="str">
        <f t="shared" si="22"/>
        <v>match</v>
      </c>
      <c r="J143" s="1" t="str">
        <f t="shared" si="23"/>
        <v>match</v>
      </c>
      <c r="K143" s="1">
        <f t="shared" si="24"/>
        <v>0</v>
      </c>
      <c r="L143" s="2">
        <f>IF(F143=0,"not processed",_xlfn.MINIFS(Processed_data!H:H,Processed_data!A:A,A143))</f>
        <v>46055</v>
      </c>
      <c r="M143" s="1">
        <f>IF(F143=0,"not processed",ABS(bank_source_transactions__1[[#This Row],[transaction_date]]-Reconciliation!L143))</f>
        <v>2</v>
      </c>
      <c r="N143" s="1" t="str" cm="1">
        <f t="array" ref="N143">_xlfn.IFS(M143="not Processed", "Not Processed",M143&gt;2,"SLA Breached",M143&lt;=2,"Within SLA")</f>
        <v>Within SLA</v>
      </c>
      <c r="O143" s="1" t="str">
        <f>_xlfn.XLOOKUP(A143,Source_data!A:A,Source_data!D:D)</f>
        <v>IMPS</v>
      </c>
      <c r="P143" s="1">
        <f t="shared" si="25"/>
        <v>0</v>
      </c>
      <c r="Q143" s="1">
        <f t="shared" si="26"/>
        <v>0</v>
      </c>
      <c r="R143" s="1">
        <f t="shared" si="27"/>
        <v>0</v>
      </c>
      <c r="S143" s="1">
        <f t="shared" si="28"/>
        <v>0</v>
      </c>
      <c r="T143" s="1">
        <f t="shared" si="29"/>
        <v>0</v>
      </c>
      <c r="U143" s="1" t="str">
        <f>_xlfn.XLOOKUP(Table3[[#This Row],[Transaction ID]],Source_data!A:A,Source_data!E:E)</f>
        <v>Mumbai</v>
      </c>
      <c r="V143" s="1">
        <f>_xlfn.IFNA(_xlfn.XLOOKUP(A143,bank_processed_transactions[transaction_id],bank_processed_transactions[processing_minutes]),"")</f>
        <v>50</v>
      </c>
      <c r="W143" s="31">
        <f>_xlfn.XLOOKUP(A143,Source_data!A:A,Source_data!B:B)</f>
        <v>46053</v>
      </c>
    </row>
    <row r="144" spans="1:23" x14ac:dyDescent="0.3">
      <c r="A144" s="3" t="s">
        <v>3890</v>
      </c>
      <c r="B144" s="1">
        <f>_xlfn.XLOOKUP(A144,bank_source_transactions__1[transaction_id],bank_source_transactions__1[amount_inr])</f>
        <v>7005.39</v>
      </c>
      <c r="C144" s="1">
        <f>_xlfn.XLOOKUP(A144,Processed_data!A:A,Processed_data!F:F)</f>
        <v>7005.39</v>
      </c>
      <c r="D144" s="1" t="str">
        <f>_xlfn.XLOOKUP(A144,bank_source_transactions__1[transaction_id],bank_source_transactions__1[transaction_status])</f>
        <v>SUCCESS</v>
      </c>
      <c r="E144" s="1" t="str">
        <f>_xlfn.XLOOKUP(A144,Processed_data!A:A,Processed_data!G:G)</f>
        <v>SUCCESS</v>
      </c>
      <c r="F144" s="1">
        <f>COUNTIF(bank_processed_transactions[transaction_id],A144)</f>
        <v>1</v>
      </c>
      <c r="G144" s="1" t="str">
        <f t="shared" si="20"/>
        <v>found</v>
      </c>
      <c r="H144" s="1" t="str">
        <f t="shared" si="21"/>
        <v>Not Duplicate</v>
      </c>
      <c r="I144" s="1" t="str">
        <f t="shared" si="22"/>
        <v>match</v>
      </c>
      <c r="J144" s="1" t="str">
        <f t="shared" si="23"/>
        <v>match</v>
      </c>
      <c r="K144" s="1">
        <f t="shared" si="24"/>
        <v>0</v>
      </c>
      <c r="L144" s="2">
        <f>IF(F144=0,"not processed",_xlfn.MINIFS(Processed_data!H:H,Processed_data!A:A,A144))</f>
        <v>46060</v>
      </c>
      <c r="M144" s="1">
        <f>IF(F144=0,"not processed",ABS(bank_source_transactions__1[[#This Row],[transaction_date]]-Reconciliation!L144))</f>
        <v>1</v>
      </c>
      <c r="N144" s="1" t="str" cm="1">
        <f t="array" ref="N144">_xlfn.IFS(M144="not Processed", "Not Processed",M144&gt;2,"SLA Breached",M144&lt;=2,"Within SLA")</f>
        <v>Within SLA</v>
      </c>
      <c r="O144" s="1" t="str">
        <f>_xlfn.XLOOKUP(A144,Source_data!A:A,Source_data!D:D)</f>
        <v>UPI</v>
      </c>
      <c r="P144" s="1">
        <f t="shared" si="25"/>
        <v>0</v>
      </c>
      <c r="Q144" s="1">
        <f t="shared" si="26"/>
        <v>0</v>
      </c>
      <c r="R144" s="1">
        <f t="shared" si="27"/>
        <v>0</v>
      </c>
      <c r="S144" s="1">
        <f t="shared" si="28"/>
        <v>0</v>
      </c>
      <c r="T144" s="1">
        <f t="shared" si="29"/>
        <v>0</v>
      </c>
      <c r="U144" s="1" t="str">
        <f>_xlfn.XLOOKUP(Table3[[#This Row],[Transaction ID]],Source_data!A:A,Source_data!E:E)</f>
        <v>Hyderabad</v>
      </c>
      <c r="V144" s="1">
        <f>_xlfn.IFNA(_xlfn.XLOOKUP(A144,bank_processed_transactions[transaction_id],bank_processed_transactions[processing_minutes]),"")</f>
        <v>71</v>
      </c>
      <c r="W144" s="31">
        <f>_xlfn.XLOOKUP(A144,Source_data!A:A,Source_data!B:B)</f>
        <v>46059</v>
      </c>
    </row>
    <row r="145" spans="1:23" x14ac:dyDescent="0.3">
      <c r="A145" s="4" t="s">
        <v>1978</v>
      </c>
      <c r="B145" s="1">
        <f>_xlfn.XLOOKUP(A145,bank_source_transactions__1[transaction_id],bank_source_transactions__1[amount_inr])</f>
        <v>1280.19</v>
      </c>
      <c r="C145" s="1">
        <f>_xlfn.XLOOKUP(A145,Processed_data!A:A,Processed_data!F:F)</f>
        <v>1280.19</v>
      </c>
      <c r="D145" s="1" t="str">
        <f>_xlfn.XLOOKUP(A145,bank_source_transactions__1[transaction_id],bank_source_transactions__1[transaction_status])</f>
        <v>SUCCESS</v>
      </c>
      <c r="E145" s="1" t="str">
        <f>_xlfn.XLOOKUP(A145,Processed_data!A:A,Processed_data!G:G)</f>
        <v>SUCCESS</v>
      </c>
      <c r="F145" s="1">
        <f>COUNTIF(bank_processed_transactions[transaction_id],A145)</f>
        <v>1</v>
      </c>
      <c r="G145" s="1" t="str">
        <f t="shared" si="20"/>
        <v>found</v>
      </c>
      <c r="H145" s="1" t="str">
        <f t="shared" si="21"/>
        <v>Not Duplicate</v>
      </c>
      <c r="I145" s="1" t="str">
        <f t="shared" si="22"/>
        <v>match</v>
      </c>
      <c r="J145" s="1" t="str">
        <f t="shared" si="23"/>
        <v>match</v>
      </c>
      <c r="K145" s="1">
        <f t="shared" si="24"/>
        <v>0</v>
      </c>
      <c r="L145" s="2">
        <f>IF(F145=0,"not processed",_xlfn.MINIFS(Processed_data!H:H,Processed_data!A:A,A145))</f>
        <v>46075</v>
      </c>
      <c r="M145" s="1">
        <f>IF(F145=0,"not processed",ABS(bank_source_transactions__1[[#This Row],[transaction_date]]-Reconciliation!L145))</f>
        <v>1</v>
      </c>
      <c r="N145" s="1" t="str" cm="1">
        <f t="array" ref="N145">_xlfn.IFS(M145="not Processed", "Not Processed",M145&gt;2,"SLA Breached",M145&lt;=2,"Within SLA")</f>
        <v>Within SLA</v>
      </c>
      <c r="O145" s="1" t="str">
        <f>_xlfn.XLOOKUP(A145,Source_data!A:A,Source_data!D:D)</f>
        <v>IMPS</v>
      </c>
      <c r="P145" s="1">
        <f t="shared" si="25"/>
        <v>0</v>
      </c>
      <c r="Q145" s="1">
        <f t="shared" si="26"/>
        <v>0</v>
      </c>
      <c r="R145" s="1">
        <f t="shared" si="27"/>
        <v>0</v>
      </c>
      <c r="S145" s="1">
        <f t="shared" si="28"/>
        <v>0</v>
      </c>
      <c r="T145" s="1">
        <f t="shared" si="29"/>
        <v>0</v>
      </c>
      <c r="U145" s="1" t="str">
        <f>_xlfn.XLOOKUP(Table3[[#This Row],[Transaction ID]],Source_data!A:A,Source_data!E:E)</f>
        <v>Mumbai</v>
      </c>
      <c r="V145" s="1">
        <f>_xlfn.IFNA(_xlfn.XLOOKUP(A145,bank_processed_transactions[transaction_id],bank_processed_transactions[processing_minutes]),"")</f>
        <v>62.8</v>
      </c>
      <c r="W145" s="31">
        <f>_xlfn.XLOOKUP(A145,Source_data!A:A,Source_data!B:B)</f>
        <v>46074</v>
      </c>
    </row>
    <row r="146" spans="1:23" x14ac:dyDescent="0.3">
      <c r="A146" s="3" t="s">
        <v>1279</v>
      </c>
      <c r="B146" s="1">
        <f>_xlfn.XLOOKUP(A146,bank_source_transactions__1[transaction_id],bank_source_transactions__1[amount_inr])</f>
        <v>4615.6899999999996</v>
      </c>
      <c r="C146" s="1">
        <f>_xlfn.XLOOKUP(A146,Processed_data!A:A,Processed_data!F:F)</f>
        <v>4154.12</v>
      </c>
      <c r="D146" s="1" t="str">
        <f>_xlfn.XLOOKUP(A146,bank_source_transactions__1[transaction_id],bank_source_transactions__1[transaction_status])</f>
        <v>SUCCESS</v>
      </c>
      <c r="E146" s="1" t="str">
        <f>_xlfn.XLOOKUP(A146,Processed_data!A:A,Processed_data!G:G)</f>
        <v>SUCCESS</v>
      </c>
      <c r="F146" s="1">
        <f>COUNTIF(bank_processed_transactions[transaction_id],A146)</f>
        <v>1</v>
      </c>
      <c r="G146" s="1" t="str">
        <f t="shared" si="20"/>
        <v>found</v>
      </c>
      <c r="H146" s="1" t="str">
        <f t="shared" si="21"/>
        <v>Not Duplicate</v>
      </c>
      <c r="I146" s="1" t="str">
        <f t="shared" si="22"/>
        <v>mismatch</v>
      </c>
      <c r="J146" s="1" t="str">
        <f t="shared" si="23"/>
        <v>match</v>
      </c>
      <c r="K146" s="1">
        <f t="shared" si="24"/>
        <v>461.56999999999971</v>
      </c>
      <c r="L146" s="2">
        <f>IF(F146=0,"not processed",_xlfn.MINIFS(Processed_data!H:H,Processed_data!A:A,A146))</f>
        <v>46051</v>
      </c>
      <c r="M146" s="1">
        <f>IF(F146=0,"not processed",ABS(bank_source_transactions__1[[#This Row],[transaction_date]]-Reconciliation!L146))</f>
        <v>1</v>
      </c>
      <c r="N146" s="1" t="str" cm="1">
        <f t="array" ref="N146">_xlfn.IFS(M146="not Processed", "Not Processed",M146&gt;2,"SLA Breached",M146&lt;=2,"Within SLA")</f>
        <v>Within SLA</v>
      </c>
      <c r="O146" s="1" t="str">
        <f>_xlfn.XLOOKUP(A146,Source_data!A:A,Source_data!D:D)</f>
        <v>UPI</v>
      </c>
      <c r="P146" s="1">
        <f t="shared" si="25"/>
        <v>0</v>
      </c>
      <c r="Q146" s="1">
        <f t="shared" si="26"/>
        <v>0</v>
      </c>
      <c r="R146" s="1">
        <f t="shared" si="27"/>
        <v>1</v>
      </c>
      <c r="S146" s="1">
        <f t="shared" si="28"/>
        <v>0</v>
      </c>
      <c r="T146" s="1">
        <f t="shared" si="29"/>
        <v>0</v>
      </c>
      <c r="U146" s="1" t="str">
        <f>_xlfn.XLOOKUP(Table3[[#This Row],[Transaction ID]],Source_data!A:A,Source_data!E:E)</f>
        <v>Mumbai</v>
      </c>
      <c r="V146" s="1">
        <f>_xlfn.IFNA(_xlfn.XLOOKUP(A146,bank_processed_transactions[transaction_id],bank_processed_transactions[processing_minutes]),"")</f>
        <v>8.1</v>
      </c>
      <c r="W146" s="31">
        <f>_xlfn.XLOOKUP(A146,Source_data!A:A,Source_data!B:B)</f>
        <v>46050</v>
      </c>
    </row>
    <row r="147" spans="1:23" x14ac:dyDescent="0.3">
      <c r="A147" s="4" t="s">
        <v>2917</v>
      </c>
      <c r="B147" s="1">
        <f>_xlfn.XLOOKUP(A147,bank_source_transactions__1[transaction_id],bank_source_transactions__1[amount_inr])</f>
        <v>143.5</v>
      </c>
      <c r="C147" s="1">
        <f>_xlfn.XLOOKUP(A147,Processed_data!A:A,Processed_data!F:F)</f>
        <v>143.5</v>
      </c>
      <c r="D147" s="1" t="str">
        <f>_xlfn.XLOOKUP(A147,bank_source_transactions__1[transaction_id],bank_source_transactions__1[transaction_status])</f>
        <v>SUCCESS</v>
      </c>
      <c r="E147" s="1" t="str">
        <f>_xlfn.XLOOKUP(A147,Processed_data!A:A,Processed_data!G:G)</f>
        <v>SUCCESS</v>
      </c>
      <c r="F147" s="1">
        <f>COUNTIF(bank_processed_transactions[transaction_id],A147)</f>
        <v>1</v>
      </c>
      <c r="G147" s="1" t="str">
        <f t="shared" si="20"/>
        <v>found</v>
      </c>
      <c r="H147" s="1" t="str">
        <f t="shared" si="21"/>
        <v>Not Duplicate</v>
      </c>
      <c r="I147" s="1" t="str">
        <f t="shared" si="22"/>
        <v>match</v>
      </c>
      <c r="J147" s="1" t="str">
        <f t="shared" si="23"/>
        <v>match</v>
      </c>
      <c r="K147" s="1">
        <f t="shared" si="24"/>
        <v>0</v>
      </c>
      <c r="L147" s="2">
        <f>IF(F147=0,"not processed",_xlfn.MINIFS(Processed_data!H:H,Processed_data!A:A,A147))</f>
        <v>46089</v>
      </c>
      <c r="M147" s="1">
        <f>IF(F147=0,"not processed",ABS(bank_source_transactions__1[[#This Row],[transaction_date]]-Reconciliation!L147))</f>
        <v>2</v>
      </c>
      <c r="N147" s="1" t="str" cm="1">
        <f t="array" ref="N147">_xlfn.IFS(M147="not Processed", "Not Processed",M147&gt;2,"SLA Breached",M147&lt;=2,"Within SLA")</f>
        <v>Within SLA</v>
      </c>
      <c r="O147" s="1" t="str">
        <f>_xlfn.XLOOKUP(A147,Source_data!A:A,Source_data!D:D)</f>
        <v>UPI</v>
      </c>
      <c r="P147" s="1">
        <f t="shared" si="25"/>
        <v>0</v>
      </c>
      <c r="Q147" s="1">
        <f t="shared" si="26"/>
        <v>0</v>
      </c>
      <c r="R147" s="1">
        <f t="shared" si="27"/>
        <v>0</v>
      </c>
      <c r="S147" s="1">
        <f t="shared" si="28"/>
        <v>0</v>
      </c>
      <c r="T147" s="1">
        <f t="shared" si="29"/>
        <v>0</v>
      </c>
      <c r="U147" s="1" t="str">
        <f>_xlfn.XLOOKUP(Table3[[#This Row],[Transaction ID]],Source_data!A:A,Source_data!E:E)</f>
        <v>Mumbai</v>
      </c>
      <c r="V147" s="1">
        <f>_xlfn.IFNA(_xlfn.XLOOKUP(A147,bank_processed_transactions[transaction_id],bank_processed_transactions[processing_minutes]),"")</f>
        <v>14.7</v>
      </c>
      <c r="W147" s="31">
        <f>_xlfn.XLOOKUP(A147,Source_data!A:A,Source_data!B:B)</f>
        <v>46087</v>
      </c>
    </row>
    <row r="148" spans="1:23" x14ac:dyDescent="0.3">
      <c r="A148" s="3" t="s">
        <v>1914</v>
      </c>
      <c r="B148" s="1">
        <f>_xlfn.XLOOKUP(A148,bank_source_transactions__1[transaction_id],bank_source_transactions__1[amount_inr])</f>
        <v>6614.78</v>
      </c>
      <c r="C148" s="1">
        <f>_xlfn.XLOOKUP(A148,Processed_data!A:A,Processed_data!F:F)</f>
        <v>6614.78</v>
      </c>
      <c r="D148" s="1" t="str">
        <f>_xlfn.XLOOKUP(A148,bank_source_transactions__1[transaction_id],bank_source_transactions__1[transaction_status])</f>
        <v>SUCCESS</v>
      </c>
      <c r="E148" s="1" t="str">
        <f>_xlfn.XLOOKUP(A148,Processed_data!A:A,Processed_data!G:G)</f>
        <v>SUCCESS</v>
      </c>
      <c r="F148" s="1">
        <f>COUNTIF(bank_processed_transactions[transaction_id],A148)</f>
        <v>1</v>
      </c>
      <c r="G148" s="1" t="str">
        <f t="shared" si="20"/>
        <v>found</v>
      </c>
      <c r="H148" s="1" t="str">
        <f t="shared" si="21"/>
        <v>Not Duplicate</v>
      </c>
      <c r="I148" s="1" t="str">
        <f t="shared" si="22"/>
        <v>match</v>
      </c>
      <c r="J148" s="1" t="str">
        <f t="shared" si="23"/>
        <v>match</v>
      </c>
      <c r="K148" s="1">
        <f t="shared" si="24"/>
        <v>0</v>
      </c>
      <c r="L148" s="2">
        <f>IF(F148=0,"not processed",_xlfn.MINIFS(Processed_data!H:H,Processed_data!A:A,A148))</f>
        <v>46065</v>
      </c>
      <c r="M148" s="1">
        <f>IF(F148=0,"not processed",ABS(bank_source_transactions__1[[#This Row],[transaction_date]]-Reconciliation!L148))</f>
        <v>2</v>
      </c>
      <c r="N148" s="1" t="str" cm="1">
        <f t="array" ref="N148">_xlfn.IFS(M148="not Processed", "Not Processed",M148&gt;2,"SLA Breached",M148&lt;=2,"Within SLA")</f>
        <v>Within SLA</v>
      </c>
      <c r="O148" s="1" t="str">
        <f>_xlfn.XLOOKUP(A148,Source_data!A:A,Source_data!D:D)</f>
        <v>CARD</v>
      </c>
      <c r="P148" s="1">
        <f t="shared" si="25"/>
        <v>0</v>
      </c>
      <c r="Q148" s="1">
        <f t="shared" si="26"/>
        <v>0</v>
      </c>
      <c r="R148" s="1">
        <f t="shared" si="27"/>
        <v>0</v>
      </c>
      <c r="S148" s="1">
        <f t="shared" si="28"/>
        <v>0</v>
      </c>
      <c r="T148" s="1">
        <f t="shared" si="29"/>
        <v>0</v>
      </c>
      <c r="U148" s="1" t="str">
        <f>_xlfn.XLOOKUP(Table3[[#This Row],[Transaction ID]],Source_data!A:A,Source_data!E:E)</f>
        <v>Bengaluru</v>
      </c>
      <c r="V148" s="1">
        <f>_xlfn.IFNA(_xlfn.XLOOKUP(A148,bank_processed_transactions[transaction_id],bank_processed_transactions[processing_minutes]),"")</f>
        <v>21.6</v>
      </c>
      <c r="W148" s="31">
        <f>_xlfn.XLOOKUP(A148,Source_data!A:A,Source_data!B:B)</f>
        <v>46063</v>
      </c>
    </row>
    <row r="149" spans="1:23" x14ac:dyDescent="0.3">
      <c r="A149" s="4" t="s">
        <v>2197</v>
      </c>
      <c r="B149" s="1">
        <f>_xlfn.XLOOKUP(A149,bank_source_transactions__1[transaction_id],bank_source_transactions__1[amount_inr])</f>
        <v>9181.58</v>
      </c>
      <c r="C149" s="1">
        <f>_xlfn.XLOOKUP(A149,Processed_data!A:A,Processed_data!F:F)</f>
        <v>9181.58</v>
      </c>
      <c r="D149" s="1" t="str">
        <f>_xlfn.XLOOKUP(A149,bank_source_transactions__1[transaction_id],bank_source_transactions__1[transaction_status])</f>
        <v>SUCCESS</v>
      </c>
      <c r="E149" s="1" t="str">
        <f>_xlfn.XLOOKUP(A149,Processed_data!A:A,Processed_data!G:G)</f>
        <v>SUCCESS</v>
      </c>
      <c r="F149" s="1">
        <f>COUNTIF(bank_processed_transactions[transaction_id],A149)</f>
        <v>1</v>
      </c>
      <c r="G149" s="1" t="str">
        <f t="shared" si="20"/>
        <v>found</v>
      </c>
      <c r="H149" s="1" t="str">
        <f t="shared" si="21"/>
        <v>Not Duplicate</v>
      </c>
      <c r="I149" s="1" t="str">
        <f t="shared" si="22"/>
        <v>match</v>
      </c>
      <c r="J149" s="1" t="str">
        <f t="shared" si="23"/>
        <v>match</v>
      </c>
      <c r="K149" s="1">
        <f t="shared" si="24"/>
        <v>0</v>
      </c>
      <c r="L149" s="2">
        <f>IF(F149=0,"not processed",_xlfn.MINIFS(Processed_data!H:H,Processed_data!A:A,A149))</f>
        <v>46043</v>
      </c>
      <c r="M149" s="1">
        <f>IF(F149=0,"not processed",ABS(bank_source_transactions__1[[#This Row],[transaction_date]]-Reconciliation!L149))</f>
        <v>0</v>
      </c>
      <c r="N149" s="1" t="str" cm="1">
        <f t="array" ref="N149">_xlfn.IFS(M149="not Processed", "Not Processed",M149&gt;2,"SLA Breached",M149&lt;=2,"Within SLA")</f>
        <v>Within SLA</v>
      </c>
      <c r="O149" s="1" t="str">
        <f>_xlfn.XLOOKUP(A149,Source_data!A:A,Source_data!D:D)</f>
        <v>ATM</v>
      </c>
      <c r="P149" s="1">
        <f t="shared" si="25"/>
        <v>0</v>
      </c>
      <c r="Q149" s="1">
        <f t="shared" si="26"/>
        <v>0</v>
      </c>
      <c r="R149" s="1">
        <f t="shared" si="27"/>
        <v>0</v>
      </c>
      <c r="S149" s="1">
        <f t="shared" si="28"/>
        <v>0</v>
      </c>
      <c r="T149" s="1">
        <f t="shared" si="29"/>
        <v>0</v>
      </c>
      <c r="U149" s="1" t="str">
        <f>_xlfn.XLOOKUP(Table3[[#This Row],[Transaction ID]],Source_data!A:A,Source_data!E:E)</f>
        <v>Hyderabad</v>
      </c>
      <c r="V149" s="1">
        <f>_xlfn.IFNA(_xlfn.XLOOKUP(A149,bank_processed_transactions[transaction_id],bank_processed_transactions[processing_minutes]),"")</f>
        <v>33</v>
      </c>
      <c r="W149" s="31">
        <f>_xlfn.XLOOKUP(A149,Source_data!A:A,Source_data!B:B)</f>
        <v>46043</v>
      </c>
    </row>
    <row r="150" spans="1:23" x14ac:dyDescent="0.3">
      <c r="A150" s="3" t="s">
        <v>455</v>
      </c>
      <c r="B150" s="1">
        <f>_xlfn.XLOOKUP(A150,bank_source_transactions__1[transaction_id],bank_source_transactions__1[amount_inr])</f>
        <v>3843.98</v>
      </c>
      <c r="C150" s="1">
        <f>_xlfn.XLOOKUP(A150,Processed_data!A:A,Processed_data!F:F)</f>
        <v>3843.98</v>
      </c>
      <c r="D150" s="1" t="str">
        <f>_xlfn.XLOOKUP(A150,bank_source_transactions__1[transaction_id],bank_source_transactions__1[transaction_status])</f>
        <v>SUCCESS</v>
      </c>
      <c r="E150" s="1" t="str">
        <f>_xlfn.XLOOKUP(A150,Processed_data!A:A,Processed_data!G:G)</f>
        <v>SUCCESS</v>
      </c>
      <c r="F150" s="1">
        <f>COUNTIF(bank_processed_transactions[transaction_id],A150)</f>
        <v>1</v>
      </c>
      <c r="G150" s="1" t="str">
        <f t="shared" si="20"/>
        <v>found</v>
      </c>
      <c r="H150" s="1" t="str">
        <f t="shared" si="21"/>
        <v>Not Duplicate</v>
      </c>
      <c r="I150" s="1" t="str">
        <f t="shared" si="22"/>
        <v>match</v>
      </c>
      <c r="J150" s="1" t="str">
        <f t="shared" si="23"/>
        <v>match</v>
      </c>
      <c r="K150" s="1">
        <f t="shared" si="24"/>
        <v>0</v>
      </c>
      <c r="L150" s="2">
        <f>IF(F150=0,"not processed",_xlfn.MINIFS(Processed_data!H:H,Processed_data!A:A,A150))</f>
        <v>46109</v>
      </c>
      <c r="M150" s="1">
        <f>IF(F150=0,"not processed",ABS(bank_source_transactions__1[[#This Row],[transaction_date]]-Reconciliation!L150))</f>
        <v>3</v>
      </c>
      <c r="N150" s="1" t="str" cm="1">
        <f t="array" ref="N150">_xlfn.IFS(M150="not Processed", "Not Processed",M150&gt;2,"SLA Breached",M150&lt;=2,"Within SLA")</f>
        <v>SLA Breached</v>
      </c>
      <c r="O150" s="1" t="str">
        <f>_xlfn.XLOOKUP(A150,Source_data!A:A,Source_data!D:D)</f>
        <v>UPI</v>
      </c>
      <c r="P150" s="1">
        <f t="shared" si="25"/>
        <v>0</v>
      </c>
      <c r="Q150" s="1">
        <f t="shared" si="26"/>
        <v>0</v>
      </c>
      <c r="R150" s="1">
        <f t="shared" si="27"/>
        <v>0</v>
      </c>
      <c r="S150" s="1">
        <f t="shared" si="28"/>
        <v>0</v>
      </c>
      <c r="T150" s="1">
        <f t="shared" si="29"/>
        <v>1</v>
      </c>
      <c r="U150" s="1" t="str">
        <f>_xlfn.XLOOKUP(Table3[[#This Row],[Transaction ID]],Source_data!A:A,Source_data!E:E)</f>
        <v>Hyderabad</v>
      </c>
      <c r="V150" s="1">
        <f>_xlfn.IFNA(_xlfn.XLOOKUP(A150,bank_processed_transactions[transaction_id],bank_processed_transactions[processing_minutes]),"")</f>
        <v>47.9</v>
      </c>
      <c r="W150" s="31">
        <f>_xlfn.XLOOKUP(A150,Source_data!A:A,Source_data!B:B)</f>
        <v>46106</v>
      </c>
    </row>
    <row r="151" spans="1:23" x14ac:dyDescent="0.3">
      <c r="A151" s="4" t="s">
        <v>4476</v>
      </c>
      <c r="B151" s="1">
        <f>_xlfn.XLOOKUP(A151,bank_source_transactions__1[transaction_id],bank_source_transactions__1[amount_inr])</f>
        <v>4557.59</v>
      </c>
      <c r="C151" s="1">
        <f>_xlfn.XLOOKUP(A151,Processed_data!A:A,Processed_data!F:F)</f>
        <v>4557.59</v>
      </c>
      <c r="D151" s="1" t="str">
        <f>_xlfn.XLOOKUP(A151,bank_source_transactions__1[transaction_id],bank_source_transactions__1[transaction_status])</f>
        <v>SUCCESS</v>
      </c>
      <c r="E151" s="1" t="str">
        <f>_xlfn.XLOOKUP(A151,Processed_data!A:A,Processed_data!G:G)</f>
        <v>SUCCESS</v>
      </c>
      <c r="F151" s="1">
        <f>COUNTIF(bank_processed_transactions[transaction_id],A151)</f>
        <v>1</v>
      </c>
      <c r="G151" s="1" t="str">
        <f t="shared" si="20"/>
        <v>found</v>
      </c>
      <c r="H151" s="1" t="str">
        <f t="shared" si="21"/>
        <v>Not Duplicate</v>
      </c>
      <c r="I151" s="1" t="str">
        <f t="shared" si="22"/>
        <v>match</v>
      </c>
      <c r="J151" s="1" t="str">
        <f t="shared" si="23"/>
        <v>match</v>
      </c>
      <c r="K151" s="1">
        <f t="shared" si="24"/>
        <v>0</v>
      </c>
      <c r="L151" s="2">
        <f>IF(F151=0,"not processed",_xlfn.MINIFS(Processed_data!H:H,Processed_data!A:A,A151))</f>
        <v>46054</v>
      </c>
      <c r="M151" s="1">
        <f>IF(F151=0,"not processed",ABS(bank_source_transactions__1[[#This Row],[transaction_date]]-Reconciliation!L151))</f>
        <v>2</v>
      </c>
      <c r="N151" s="1" t="str" cm="1">
        <f t="array" ref="N151">_xlfn.IFS(M151="not Processed", "Not Processed",M151&gt;2,"SLA Breached",M151&lt;=2,"Within SLA")</f>
        <v>Within SLA</v>
      </c>
      <c r="O151" s="1" t="str">
        <f>_xlfn.XLOOKUP(A151,Source_data!A:A,Source_data!D:D)</f>
        <v>CARD</v>
      </c>
      <c r="P151" s="1">
        <f t="shared" si="25"/>
        <v>0</v>
      </c>
      <c r="Q151" s="1">
        <f t="shared" si="26"/>
        <v>0</v>
      </c>
      <c r="R151" s="1">
        <f t="shared" si="27"/>
        <v>0</v>
      </c>
      <c r="S151" s="1">
        <f t="shared" si="28"/>
        <v>0</v>
      </c>
      <c r="T151" s="1">
        <f t="shared" si="29"/>
        <v>0</v>
      </c>
      <c r="U151" s="1" t="str">
        <f>_xlfn.XLOOKUP(Table3[[#This Row],[Transaction ID]],Source_data!A:A,Source_data!E:E)</f>
        <v>Pune</v>
      </c>
      <c r="V151" s="1">
        <f>_xlfn.IFNA(_xlfn.XLOOKUP(A151,bank_processed_transactions[transaction_id],bank_processed_transactions[processing_minutes]),"")</f>
        <v>6.7</v>
      </c>
      <c r="W151" s="31">
        <f>_xlfn.XLOOKUP(A151,Source_data!A:A,Source_data!B:B)</f>
        <v>46052</v>
      </c>
    </row>
    <row r="152" spans="1:23" x14ac:dyDescent="0.3">
      <c r="A152" s="3" t="s">
        <v>551</v>
      </c>
      <c r="B152" s="1">
        <f>_xlfn.XLOOKUP(A152,bank_source_transactions__1[transaction_id],bank_source_transactions__1[amount_inr])</f>
        <v>1766.54</v>
      </c>
      <c r="C152" s="1">
        <f>_xlfn.XLOOKUP(A152,Processed_data!A:A,Processed_data!F:F)</f>
        <v>1766.54</v>
      </c>
      <c r="D152" s="1" t="str">
        <f>_xlfn.XLOOKUP(A152,bank_source_transactions__1[transaction_id],bank_source_transactions__1[transaction_status])</f>
        <v>SUCCESS</v>
      </c>
      <c r="E152" s="1" t="str">
        <f>_xlfn.XLOOKUP(A152,Processed_data!A:A,Processed_data!G:G)</f>
        <v>SUCCESS</v>
      </c>
      <c r="F152" s="1">
        <f>COUNTIF(bank_processed_transactions[transaction_id],A152)</f>
        <v>1</v>
      </c>
      <c r="G152" s="1" t="str">
        <f t="shared" si="20"/>
        <v>found</v>
      </c>
      <c r="H152" s="1" t="str">
        <f t="shared" si="21"/>
        <v>Not Duplicate</v>
      </c>
      <c r="I152" s="1" t="str">
        <f t="shared" si="22"/>
        <v>match</v>
      </c>
      <c r="J152" s="1" t="str">
        <f t="shared" si="23"/>
        <v>match</v>
      </c>
      <c r="K152" s="1">
        <f t="shared" si="24"/>
        <v>0</v>
      </c>
      <c r="L152" s="2">
        <f>IF(F152=0,"not processed",_xlfn.MINIFS(Processed_data!H:H,Processed_data!A:A,A152))</f>
        <v>46048</v>
      </c>
      <c r="M152" s="1">
        <f>IF(F152=0,"not processed",ABS(bank_source_transactions__1[[#This Row],[transaction_date]]-Reconciliation!L152))</f>
        <v>0</v>
      </c>
      <c r="N152" s="1" t="str" cm="1">
        <f t="array" ref="N152">_xlfn.IFS(M152="not Processed", "Not Processed",M152&gt;2,"SLA Breached",M152&lt;=2,"Within SLA")</f>
        <v>Within SLA</v>
      </c>
      <c r="O152" s="1" t="str">
        <f>_xlfn.XLOOKUP(A152,Source_data!A:A,Source_data!D:D)</f>
        <v>UPI</v>
      </c>
      <c r="P152" s="1">
        <f t="shared" si="25"/>
        <v>0</v>
      </c>
      <c r="Q152" s="1">
        <f t="shared" si="26"/>
        <v>0</v>
      </c>
      <c r="R152" s="1">
        <f t="shared" si="27"/>
        <v>0</v>
      </c>
      <c r="S152" s="1">
        <f t="shared" si="28"/>
        <v>0</v>
      </c>
      <c r="T152" s="1">
        <f t="shared" si="29"/>
        <v>0</v>
      </c>
      <c r="U152" s="1" t="str">
        <f>_xlfn.XLOOKUP(Table3[[#This Row],[Transaction ID]],Source_data!A:A,Source_data!E:E)</f>
        <v>Hyderabad</v>
      </c>
      <c r="V152" s="1">
        <f>_xlfn.IFNA(_xlfn.XLOOKUP(A152,bank_processed_transactions[transaction_id],bank_processed_transactions[processing_minutes]),"")</f>
        <v>9.8000000000000007</v>
      </c>
      <c r="W152" s="31">
        <f>_xlfn.XLOOKUP(A152,Source_data!A:A,Source_data!B:B)</f>
        <v>46048</v>
      </c>
    </row>
    <row r="153" spans="1:23" x14ac:dyDescent="0.3">
      <c r="A153" s="4" t="s">
        <v>3806</v>
      </c>
      <c r="B153" s="1">
        <f>_xlfn.XLOOKUP(A153,bank_source_transactions__1[transaction_id],bank_source_transactions__1[amount_inr])</f>
        <v>4530.6499999999996</v>
      </c>
      <c r="C153" s="1">
        <f>_xlfn.XLOOKUP(A153,Processed_data!A:A,Processed_data!F:F)</f>
        <v>4077.58</v>
      </c>
      <c r="D153" s="1" t="str">
        <f>_xlfn.XLOOKUP(A153,bank_source_transactions__1[transaction_id],bank_source_transactions__1[transaction_status])</f>
        <v>SUCCESS</v>
      </c>
      <c r="E153" s="1" t="str">
        <f>_xlfn.XLOOKUP(A153,Processed_data!A:A,Processed_data!G:G)</f>
        <v>SUCCESS</v>
      </c>
      <c r="F153" s="1">
        <f>COUNTIF(bank_processed_transactions[transaction_id],A153)</f>
        <v>1</v>
      </c>
      <c r="G153" s="1" t="str">
        <f t="shared" si="20"/>
        <v>found</v>
      </c>
      <c r="H153" s="1" t="str">
        <f t="shared" si="21"/>
        <v>Not Duplicate</v>
      </c>
      <c r="I153" s="1" t="str">
        <f t="shared" si="22"/>
        <v>mismatch</v>
      </c>
      <c r="J153" s="1" t="str">
        <f t="shared" si="23"/>
        <v>match</v>
      </c>
      <c r="K153" s="1">
        <f t="shared" si="24"/>
        <v>453.06999999999971</v>
      </c>
      <c r="L153" s="2">
        <f>IF(F153=0,"not processed",_xlfn.MINIFS(Processed_data!H:H,Processed_data!A:A,A153))</f>
        <v>46103</v>
      </c>
      <c r="M153" s="1">
        <f>IF(F153=0,"not processed",ABS(bank_source_transactions__1[[#This Row],[transaction_date]]-Reconciliation!L153))</f>
        <v>0</v>
      </c>
      <c r="N153" s="1" t="str" cm="1">
        <f t="array" ref="N153">_xlfn.IFS(M153="not Processed", "Not Processed",M153&gt;2,"SLA Breached",M153&lt;=2,"Within SLA")</f>
        <v>Within SLA</v>
      </c>
      <c r="O153" s="1" t="str">
        <f>_xlfn.XLOOKUP(A153,Source_data!A:A,Source_data!D:D)</f>
        <v>IMPS</v>
      </c>
      <c r="P153" s="1">
        <f t="shared" si="25"/>
        <v>0</v>
      </c>
      <c r="Q153" s="1">
        <f t="shared" si="26"/>
        <v>0</v>
      </c>
      <c r="R153" s="1">
        <f t="shared" si="27"/>
        <v>1</v>
      </c>
      <c r="S153" s="1">
        <f t="shared" si="28"/>
        <v>0</v>
      </c>
      <c r="T153" s="1">
        <f t="shared" si="29"/>
        <v>0</v>
      </c>
      <c r="U153" s="1" t="str">
        <f>_xlfn.XLOOKUP(Table3[[#This Row],[Transaction ID]],Source_data!A:A,Source_data!E:E)</f>
        <v>Bengaluru</v>
      </c>
      <c r="V153" s="1">
        <f>_xlfn.IFNA(_xlfn.XLOOKUP(A153,bank_processed_transactions[transaction_id],bank_processed_transactions[processing_minutes]),"")</f>
        <v>9.8000000000000007</v>
      </c>
      <c r="W153" s="31">
        <f>_xlfn.XLOOKUP(A153,Source_data!A:A,Source_data!B:B)</f>
        <v>46103</v>
      </c>
    </row>
    <row r="154" spans="1:23" x14ac:dyDescent="0.3">
      <c r="A154" s="3" t="s">
        <v>2143</v>
      </c>
      <c r="B154" s="1">
        <f>_xlfn.XLOOKUP(A154,bank_source_transactions__1[transaction_id],bank_source_transactions__1[amount_inr])</f>
        <v>1349.69</v>
      </c>
      <c r="C154" s="1">
        <f>_xlfn.XLOOKUP(A154,Processed_data!A:A,Processed_data!F:F)</f>
        <v>1349.69</v>
      </c>
      <c r="D154" s="1" t="str">
        <f>_xlfn.XLOOKUP(A154,bank_source_transactions__1[transaction_id],bank_source_transactions__1[transaction_status])</f>
        <v>SUCCESS</v>
      </c>
      <c r="E154" s="1" t="str">
        <f>_xlfn.XLOOKUP(A154,Processed_data!A:A,Processed_data!G:G)</f>
        <v>SUCCESS</v>
      </c>
      <c r="F154" s="1">
        <f>COUNTIF(bank_processed_transactions[transaction_id],A154)</f>
        <v>2</v>
      </c>
      <c r="G154" s="1" t="str">
        <f t="shared" si="20"/>
        <v>found</v>
      </c>
      <c r="H154" s="1" t="str">
        <f t="shared" si="21"/>
        <v>Duplicate</v>
      </c>
      <c r="I154" s="1" t="str">
        <f t="shared" si="22"/>
        <v>match</v>
      </c>
      <c r="J154" s="1" t="str">
        <f t="shared" si="23"/>
        <v>match</v>
      </c>
      <c r="K154" s="1">
        <f t="shared" si="24"/>
        <v>0</v>
      </c>
      <c r="L154" s="2">
        <f>IF(F154=0,"not processed",_xlfn.MINIFS(Processed_data!H:H,Processed_data!A:A,A154))</f>
        <v>46038</v>
      </c>
      <c r="M154" s="1">
        <f>IF(F154=0,"not processed",ABS(bank_source_transactions__1[[#This Row],[transaction_date]]-Reconciliation!L154))</f>
        <v>1</v>
      </c>
      <c r="N154" s="1" t="str" cm="1">
        <f t="array" ref="N154">_xlfn.IFS(M154="not Processed", "Not Processed",M154&gt;2,"SLA Breached",M154&lt;=2,"Within SLA")</f>
        <v>Within SLA</v>
      </c>
      <c r="O154" s="1" t="str">
        <f>_xlfn.XLOOKUP(A154,Source_data!A:A,Source_data!D:D)</f>
        <v>ATM</v>
      </c>
      <c r="P154" s="1">
        <f t="shared" si="25"/>
        <v>0</v>
      </c>
      <c r="Q154" s="1">
        <f t="shared" si="26"/>
        <v>1</v>
      </c>
      <c r="R154" s="1">
        <f t="shared" si="27"/>
        <v>0</v>
      </c>
      <c r="S154" s="1">
        <f t="shared" si="28"/>
        <v>0</v>
      </c>
      <c r="T154" s="1">
        <f t="shared" si="29"/>
        <v>0</v>
      </c>
      <c r="U154" s="1" t="str">
        <f>_xlfn.XLOOKUP(Table3[[#This Row],[Transaction ID]],Source_data!A:A,Source_data!E:E)</f>
        <v>Hyderabad</v>
      </c>
      <c r="V154" s="1">
        <f>_xlfn.IFNA(_xlfn.XLOOKUP(A154,bank_processed_transactions[transaction_id],bank_processed_transactions[processing_minutes]),"")</f>
        <v>18.2</v>
      </c>
      <c r="W154" s="31">
        <f>_xlfn.XLOOKUP(A154,Source_data!A:A,Source_data!B:B)</f>
        <v>46037</v>
      </c>
    </row>
    <row r="155" spans="1:23" x14ac:dyDescent="0.3">
      <c r="A155" s="4" t="s">
        <v>2713</v>
      </c>
      <c r="B155" s="1">
        <f>_xlfn.XLOOKUP(A155,bank_source_transactions__1[transaction_id],bank_source_transactions__1[amount_inr])</f>
        <v>53824.28</v>
      </c>
      <c r="C155" s="1">
        <f>_xlfn.XLOOKUP(A155,Processed_data!A:A,Processed_data!F:F)</f>
        <v>53824.28</v>
      </c>
      <c r="D155" s="1" t="str">
        <f>_xlfn.XLOOKUP(A155,bank_source_transactions__1[transaction_id],bank_source_transactions__1[transaction_status])</f>
        <v>SUCCESS</v>
      </c>
      <c r="E155" s="1" t="str">
        <f>_xlfn.XLOOKUP(A155,Processed_data!A:A,Processed_data!G:G)</f>
        <v>SUCCESS</v>
      </c>
      <c r="F155" s="1">
        <f>COUNTIF(bank_processed_transactions[transaction_id],A155)</f>
        <v>1</v>
      </c>
      <c r="G155" s="1" t="str">
        <f t="shared" si="20"/>
        <v>found</v>
      </c>
      <c r="H155" s="1" t="str">
        <f t="shared" si="21"/>
        <v>Not Duplicate</v>
      </c>
      <c r="I155" s="1" t="str">
        <f t="shared" si="22"/>
        <v>match</v>
      </c>
      <c r="J155" s="1" t="str">
        <f t="shared" si="23"/>
        <v>match</v>
      </c>
      <c r="K155" s="1">
        <f t="shared" si="24"/>
        <v>0</v>
      </c>
      <c r="L155" s="2">
        <f>IF(F155=0,"not processed",_xlfn.MINIFS(Processed_data!H:H,Processed_data!A:A,A155))</f>
        <v>46083</v>
      </c>
      <c r="M155" s="1">
        <f>IF(F155=0,"not processed",ABS(bank_source_transactions__1[[#This Row],[transaction_date]]-Reconciliation!L155))</f>
        <v>2</v>
      </c>
      <c r="N155" s="1" t="str" cm="1">
        <f t="array" ref="N155">_xlfn.IFS(M155="not Processed", "Not Processed",M155&gt;2,"SLA Breached",M155&lt;=2,"Within SLA")</f>
        <v>Within SLA</v>
      </c>
      <c r="O155" s="1" t="str">
        <f>_xlfn.XLOOKUP(A155,Source_data!A:A,Source_data!D:D)</f>
        <v>UPI</v>
      </c>
      <c r="P155" s="1">
        <f t="shared" si="25"/>
        <v>0</v>
      </c>
      <c r="Q155" s="1">
        <f t="shared" si="26"/>
        <v>0</v>
      </c>
      <c r="R155" s="1">
        <f t="shared" si="27"/>
        <v>0</v>
      </c>
      <c r="S155" s="1">
        <f t="shared" si="28"/>
        <v>0</v>
      </c>
      <c r="T155" s="1">
        <f t="shared" si="29"/>
        <v>0</v>
      </c>
      <c r="U155" s="1" t="str">
        <f>_xlfn.XLOOKUP(Table3[[#This Row],[Transaction ID]],Source_data!A:A,Source_data!E:E)</f>
        <v>Mumbai</v>
      </c>
      <c r="V155" s="1">
        <f>_xlfn.IFNA(_xlfn.XLOOKUP(A155,bank_processed_transactions[transaction_id],bank_processed_transactions[processing_minutes]),"")</f>
        <v>15.1</v>
      </c>
      <c r="W155" s="31">
        <f>_xlfn.XLOOKUP(A155,Source_data!A:A,Source_data!B:B)</f>
        <v>46081</v>
      </c>
    </row>
    <row r="156" spans="1:23" x14ac:dyDescent="0.3">
      <c r="A156" s="3" t="s">
        <v>4320</v>
      </c>
      <c r="B156" s="1">
        <f>_xlfn.XLOOKUP(A156,bank_source_transactions__1[transaction_id],bank_source_transactions__1[amount_inr])</f>
        <v>1217.81</v>
      </c>
      <c r="C156" s="1">
        <f>_xlfn.XLOOKUP(A156,Processed_data!A:A,Processed_data!F:F)</f>
        <v>1217.81</v>
      </c>
      <c r="D156" s="1" t="str">
        <f>_xlfn.XLOOKUP(A156,bank_source_transactions__1[transaction_id],bank_source_transactions__1[transaction_status])</f>
        <v>SUCCESS</v>
      </c>
      <c r="E156" s="1" t="str">
        <f>_xlfn.XLOOKUP(A156,Processed_data!A:A,Processed_data!G:G)</f>
        <v>SUCCESS</v>
      </c>
      <c r="F156" s="1">
        <f>COUNTIF(bank_processed_transactions[transaction_id],A156)</f>
        <v>1</v>
      </c>
      <c r="G156" s="1" t="str">
        <f t="shared" si="20"/>
        <v>found</v>
      </c>
      <c r="H156" s="1" t="str">
        <f t="shared" si="21"/>
        <v>Not Duplicate</v>
      </c>
      <c r="I156" s="1" t="str">
        <f t="shared" si="22"/>
        <v>match</v>
      </c>
      <c r="J156" s="1" t="str">
        <f t="shared" si="23"/>
        <v>match</v>
      </c>
      <c r="K156" s="1">
        <f t="shared" si="24"/>
        <v>0</v>
      </c>
      <c r="L156" s="2">
        <f>IF(F156=0,"not processed",_xlfn.MINIFS(Processed_data!H:H,Processed_data!A:A,A156))</f>
        <v>46103</v>
      </c>
      <c r="M156" s="1">
        <f>IF(F156=0,"not processed",ABS(bank_source_transactions__1[[#This Row],[transaction_date]]-Reconciliation!L156))</f>
        <v>3</v>
      </c>
      <c r="N156" s="1" t="str" cm="1">
        <f t="array" ref="N156">_xlfn.IFS(M156="not Processed", "Not Processed",M156&gt;2,"SLA Breached",M156&lt;=2,"Within SLA")</f>
        <v>SLA Breached</v>
      </c>
      <c r="O156" s="1" t="str">
        <f>_xlfn.XLOOKUP(A156,Source_data!A:A,Source_data!D:D)</f>
        <v>IMPS</v>
      </c>
      <c r="P156" s="1">
        <f t="shared" si="25"/>
        <v>0</v>
      </c>
      <c r="Q156" s="1">
        <f t="shared" si="26"/>
        <v>0</v>
      </c>
      <c r="R156" s="1">
        <f t="shared" si="27"/>
        <v>0</v>
      </c>
      <c r="S156" s="1">
        <f t="shared" si="28"/>
        <v>0</v>
      </c>
      <c r="T156" s="1">
        <f t="shared" si="29"/>
        <v>1</v>
      </c>
      <c r="U156" s="1" t="str">
        <f>_xlfn.XLOOKUP(Table3[[#This Row],[Transaction ID]],Source_data!A:A,Source_data!E:E)</f>
        <v>Bengaluru</v>
      </c>
      <c r="V156" s="1">
        <f>_xlfn.IFNA(_xlfn.XLOOKUP(A156,bank_processed_transactions[transaction_id],bank_processed_transactions[processing_minutes]),"")</f>
        <v>19</v>
      </c>
      <c r="W156" s="31">
        <f>_xlfn.XLOOKUP(A156,Source_data!A:A,Source_data!B:B)</f>
        <v>46100</v>
      </c>
    </row>
    <row r="157" spans="1:23" x14ac:dyDescent="0.3">
      <c r="A157" s="4" t="s">
        <v>4449</v>
      </c>
      <c r="B157" s="1">
        <f>_xlfn.XLOOKUP(A157,bank_source_transactions__1[transaction_id],bank_source_transactions__1[amount_inr])</f>
        <v>3144.5</v>
      </c>
      <c r="C157" s="1">
        <f>_xlfn.XLOOKUP(A157,Processed_data!A:A,Processed_data!F:F)</f>
        <v>3144.5</v>
      </c>
      <c r="D157" s="1" t="str">
        <f>_xlfn.XLOOKUP(A157,bank_source_transactions__1[transaction_id],bank_source_transactions__1[transaction_status])</f>
        <v>SUCCESS</v>
      </c>
      <c r="E157" s="1" t="str">
        <f>_xlfn.XLOOKUP(A157,Processed_data!A:A,Processed_data!G:G)</f>
        <v>SUCCESS</v>
      </c>
      <c r="F157" s="1">
        <f>COUNTIF(bank_processed_transactions[transaction_id],A157)</f>
        <v>1</v>
      </c>
      <c r="G157" s="1" t="str">
        <f t="shared" si="20"/>
        <v>found</v>
      </c>
      <c r="H157" s="1" t="str">
        <f t="shared" si="21"/>
        <v>Not Duplicate</v>
      </c>
      <c r="I157" s="1" t="str">
        <f t="shared" si="22"/>
        <v>match</v>
      </c>
      <c r="J157" s="1" t="str">
        <f t="shared" si="23"/>
        <v>match</v>
      </c>
      <c r="K157" s="1">
        <f t="shared" si="24"/>
        <v>0</v>
      </c>
      <c r="L157" s="2">
        <f>IF(F157=0,"not processed",_xlfn.MINIFS(Processed_data!H:H,Processed_data!A:A,A157))</f>
        <v>46071</v>
      </c>
      <c r="M157" s="1">
        <f>IF(F157=0,"not processed",ABS(bank_source_transactions__1[[#This Row],[transaction_date]]-Reconciliation!L157))</f>
        <v>1</v>
      </c>
      <c r="N157" s="1" t="str" cm="1">
        <f t="array" ref="N157">_xlfn.IFS(M157="not Processed", "Not Processed",M157&gt;2,"SLA Breached",M157&lt;=2,"Within SLA")</f>
        <v>Within SLA</v>
      </c>
      <c r="O157" s="1" t="str">
        <f>_xlfn.XLOOKUP(A157,Source_data!A:A,Source_data!D:D)</f>
        <v>IMPS</v>
      </c>
      <c r="P157" s="1">
        <f t="shared" si="25"/>
        <v>0</v>
      </c>
      <c r="Q157" s="1">
        <f t="shared" si="26"/>
        <v>0</v>
      </c>
      <c r="R157" s="1">
        <f t="shared" si="27"/>
        <v>0</v>
      </c>
      <c r="S157" s="1">
        <f t="shared" si="28"/>
        <v>0</v>
      </c>
      <c r="T157" s="1">
        <f t="shared" si="29"/>
        <v>0</v>
      </c>
      <c r="U157" s="1" t="str">
        <f>_xlfn.XLOOKUP(Table3[[#This Row],[Transaction ID]],Source_data!A:A,Source_data!E:E)</f>
        <v>Hyderabad</v>
      </c>
      <c r="V157" s="1">
        <f>_xlfn.IFNA(_xlfn.XLOOKUP(A157,bank_processed_transactions[transaction_id],bank_processed_transactions[processing_minutes]),"")</f>
        <v>6.6</v>
      </c>
      <c r="W157" s="31">
        <f>_xlfn.XLOOKUP(A157,Source_data!A:A,Source_data!B:B)</f>
        <v>46070</v>
      </c>
    </row>
    <row r="158" spans="1:23" x14ac:dyDescent="0.3">
      <c r="A158" s="3" t="s">
        <v>2864</v>
      </c>
      <c r="B158" s="1">
        <f>_xlfn.XLOOKUP(A158,bank_source_transactions__1[transaction_id],bank_source_transactions__1[amount_inr])</f>
        <v>13531.93</v>
      </c>
      <c r="C158" s="1">
        <f>_xlfn.XLOOKUP(A158,Processed_data!A:A,Processed_data!F:F)</f>
        <v>13531.93</v>
      </c>
      <c r="D158" s="1" t="str">
        <f>_xlfn.XLOOKUP(A158,bank_source_transactions__1[transaction_id],bank_source_transactions__1[transaction_status])</f>
        <v>FAILED</v>
      </c>
      <c r="E158" s="1" t="str">
        <f>_xlfn.XLOOKUP(A158,Processed_data!A:A,Processed_data!G:G)</f>
        <v>FAILED</v>
      </c>
      <c r="F158" s="1">
        <f>COUNTIF(bank_processed_transactions[transaction_id],A158)</f>
        <v>1</v>
      </c>
      <c r="G158" s="1" t="str">
        <f t="shared" si="20"/>
        <v>found</v>
      </c>
      <c r="H158" s="1" t="str">
        <f t="shared" si="21"/>
        <v>Not Duplicate</v>
      </c>
      <c r="I158" s="1" t="str">
        <f t="shared" si="22"/>
        <v>match</v>
      </c>
      <c r="J158" s="1" t="str">
        <f t="shared" si="23"/>
        <v>match</v>
      </c>
      <c r="K158" s="1">
        <f t="shared" si="24"/>
        <v>0</v>
      </c>
      <c r="L158" s="2">
        <f>IF(F158=0,"not processed",_xlfn.MINIFS(Processed_data!H:H,Processed_data!A:A,A158))</f>
        <v>46053</v>
      </c>
      <c r="M158" s="1">
        <f>IF(F158=0,"not processed",ABS(bank_source_transactions__1[[#This Row],[transaction_date]]-Reconciliation!L158))</f>
        <v>3</v>
      </c>
      <c r="N158" s="1" t="str" cm="1">
        <f t="array" ref="N158">_xlfn.IFS(M158="not Processed", "Not Processed",M158&gt;2,"SLA Breached",M158&lt;=2,"Within SLA")</f>
        <v>SLA Breached</v>
      </c>
      <c r="O158" s="1" t="str">
        <f>_xlfn.XLOOKUP(A158,Source_data!A:A,Source_data!D:D)</f>
        <v>UPI</v>
      </c>
      <c r="P158" s="1">
        <f t="shared" si="25"/>
        <v>0</v>
      </c>
      <c r="Q158" s="1">
        <f t="shared" si="26"/>
        <v>0</v>
      </c>
      <c r="R158" s="1">
        <f t="shared" si="27"/>
        <v>0</v>
      </c>
      <c r="S158" s="1">
        <f t="shared" si="28"/>
        <v>0</v>
      </c>
      <c r="T158" s="1">
        <f t="shared" si="29"/>
        <v>1</v>
      </c>
      <c r="U158" s="1" t="str">
        <f>_xlfn.XLOOKUP(Table3[[#This Row],[Transaction ID]],Source_data!A:A,Source_data!E:E)</f>
        <v>Mumbai</v>
      </c>
      <c r="V158" s="1">
        <f>_xlfn.IFNA(_xlfn.XLOOKUP(A158,bank_processed_transactions[transaction_id],bank_processed_transactions[processing_minutes]),"")</f>
        <v>14.6</v>
      </c>
      <c r="W158" s="31">
        <f>_xlfn.XLOOKUP(A158,Source_data!A:A,Source_data!B:B)</f>
        <v>46050</v>
      </c>
    </row>
    <row r="159" spans="1:23" x14ac:dyDescent="0.3">
      <c r="A159" s="4" t="s">
        <v>4976</v>
      </c>
      <c r="B159" s="1">
        <f>_xlfn.XLOOKUP(A159,bank_source_transactions__1[transaction_id],bank_source_transactions__1[amount_inr])</f>
        <v>7124.1</v>
      </c>
      <c r="C159" s="1" t="e">
        <f>_xlfn.XLOOKUP(A159,Processed_data!A:A,Processed_data!F:F)</f>
        <v>#N/A</v>
      </c>
      <c r="D159" s="1" t="str">
        <f>_xlfn.XLOOKUP(A159,bank_source_transactions__1[transaction_id],bank_source_transactions__1[transaction_status])</f>
        <v>SUCCESS</v>
      </c>
      <c r="E159" s="1" t="e">
        <f>_xlfn.XLOOKUP(A159,Processed_data!A:A,Processed_data!G:G)</f>
        <v>#N/A</v>
      </c>
      <c r="F159" s="1">
        <f>COUNTIF(bank_processed_transactions[transaction_id],A159)</f>
        <v>0</v>
      </c>
      <c r="G159" s="1" t="str">
        <f t="shared" si="20"/>
        <v>missing</v>
      </c>
      <c r="H159" s="1" t="str">
        <f t="shared" si="21"/>
        <v>Not Duplicate</v>
      </c>
      <c r="I159" s="1" t="str">
        <f t="shared" si="22"/>
        <v>not processed</v>
      </c>
      <c r="J159" s="1" t="str">
        <f t="shared" si="23"/>
        <v>not processed</v>
      </c>
      <c r="K159" s="1" t="str">
        <f t="shared" si="24"/>
        <v>missing</v>
      </c>
      <c r="L159" s="2" t="str">
        <f>IF(F159=0,"not processed",_xlfn.MINIFS(Processed_data!H:H,Processed_data!A:A,A159))</f>
        <v>not processed</v>
      </c>
      <c r="M159" s="1" t="str">
        <f>IF(F159=0,"not processed",ABS(bank_source_transactions__1[[#This Row],[transaction_date]]-Reconciliation!L159))</f>
        <v>not processed</v>
      </c>
      <c r="N159" s="1" t="str" cm="1">
        <f t="array" ref="N159">_xlfn.IFS(M159="not Processed", "Not Processed",M159&gt;2,"SLA Breached",M159&lt;=2,"Within SLA")</f>
        <v>Not Processed</v>
      </c>
      <c r="O159" s="1" t="str">
        <f>_xlfn.XLOOKUP(A159,Source_data!A:A,Source_data!D:D)</f>
        <v>UPI</v>
      </c>
      <c r="P159" s="1">
        <f t="shared" si="25"/>
        <v>1</v>
      </c>
      <c r="Q159" s="1">
        <f t="shared" si="26"/>
        <v>0</v>
      </c>
      <c r="R159" s="1">
        <f t="shared" si="27"/>
        <v>0</v>
      </c>
      <c r="S159" s="1">
        <f t="shared" si="28"/>
        <v>0</v>
      </c>
      <c r="T159" s="1">
        <f t="shared" si="29"/>
        <v>0</v>
      </c>
      <c r="U159" s="1" t="str">
        <f>_xlfn.XLOOKUP(Table3[[#This Row],[Transaction ID]],Source_data!A:A,Source_data!E:E)</f>
        <v>Hyderabad</v>
      </c>
      <c r="V159" s="1" t="str">
        <f>_xlfn.IFNA(_xlfn.XLOOKUP(A159,bank_processed_transactions[transaction_id],bank_processed_transactions[processing_minutes]),"")</f>
        <v/>
      </c>
      <c r="W159" s="31">
        <f>_xlfn.XLOOKUP(A159,Source_data!A:A,Source_data!B:B)</f>
        <v>46037</v>
      </c>
    </row>
    <row r="160" spans="1:23" x14ac:dyDescent="0.3">
      <c r="A160" s="3" t="s">
        <v>3241</v>
      </c>
      <c r="B160" s="1">
        <f>_xlfn.XLOOKUP(A160,bank_source_transactions__1[transaction_id],bank_source_transactions__1[amount_inr])</f>
        <v>10187.52</v>
      </c>
      <c r="C160" s="1">
        <f>_xlfn.XLOOKUP(A160,Processed_data!A:A,Processed_data!F:F)</f>
        <v>10187.52</v>
      </c>
      <c r="D160" s="1" t="str">
        <f>_xlfn.XLOOKUP(A160,bank_source_transactions__1[transaction_id],bank_source_transactions__1[transaction_status])</f>
        <v>SUCCESS</v>
      </c>
      <c r="E160" s="1" t="str">
        <f>_xlfn.XLOOKUP(A160,Processed_data!A:A,Processed_data!G:G)</f>
        <v>SUCCESS</v>
      </c>
      <c r="F160" s="1">
        <f>COUNTIF(bank_processed_transactions[transaction_id],A160)</f>
        <v>1</v>
      </c>
      <c r="G160" s="1" t="str">
        <f t="shared" si="20"/>
        <v>found</v>
      </c>
      <c r="H160" s="1" t="str">
        <f t="shared" si="21"/>
        <v>Not Duplicate</v>
      </c>
      <c r="I160" s="1" t="str">
        <f t="shared" si="22"/>
        <v>match</v>
      </c>
      <c r="J160" s="1" t="str">
        <f t="shared" si="23"/>
        <v>match</v>
      </c>
      <c r="K160" s="1">
        <f t="shared" si="24"/>
        <v>0</v>
      </c>
      <c r="L160" s="2">
        <f>IF(F160=0,"not processed",_xlfn.MINIFS(Processed_data!H:H,Processed_data!A:A,A160))</f>
        <v>46104</v>
      </c>
      <c r="M160" s="1">
        <f>IF(F160=0,"not processed",ABS(bank_source_transactions__1[[#This Row],[transaction_date]]-Reconciliation!L160))</f>
        <v>3</v>
      </c>
      <c r="N160" s="1" t="str" cm="1">
        <f t="array" ref="N160">_xlfn.IFS(M160="not Processed", "Not Processed",M160&gt;2,"SLA Breached",M160&lt;=2,"Within SLA")</f>
        <v>SLA Breached</v>
      </c>
      <c r="O160" s="1" t="str">
        <f>_xlfn.XLOOKUP(A160,Source_data!A:A,Source_data!D:D)</f>
        <v>CARD</v>
      </c>
      <c r="P160" s="1">
        <f t="shared" si="25"/>
        <v>0</v>
      </c>
      <c r="Q160" s="1">
        <f t="shared" si="26"/>
        <v>0</v>
      </c>
      <c r="R160" s="1">
        <f t="shared" si="27"/>
        <v>0</v>
      </c>
      <c r="S160" s="1">
        <f t="shared" si="28"/>
        <v>0</v>
      </c>
      <c r="T160" s="1">
        <f t="shared" si="29"/>
        <v>1</v>
      </c>
      <c r="U160" s="1" t="str">
        <f>_xlfn.XLOOKUP(Table3[[#This Row],[Transaction ID]],Source_data!A:A,Source_data!E:E)</f>
        <v>Hyderabad</v>
      </c>
      <c r="V160" s="1">
        <f>_xlfn.IFNA(_xlfn.XLOOKUP(A160,bank_processed_transactions[transaction_id],bank_processed_transactions[processing_minutes]),"")</f>
        <v>21.1</v>
      </c>
      <c r="W160" s="31">
        <f>_xlfn.XLOOKUP(A160,Source_data!A:A,Source_data!B:B)</f>
        <v>46101</v>
      </c>
    </row>
    <row r="161" spans="1:23" x14ac:dyDescent="0.3">
      <c r="A161" s="4" t="s">
        <v>2045</v>
      </c>
      <c r="B161" s="1">
        <f>_xlfn.XLOOKUP(A161,bank_source_transactions__1[transaction_id],bank_source_transactions__1[amount_inr])</f>
        <v>7772.33</v>
      </c>
      <c r="C161" s="1">
        <f>_xlfn.XLOOKUP(A161,Processed_data!A:A,Processed_data!F:F)</f>
        <v>7772.33</v>
      </c>
      <c r="D161" s="1" t="str">
        <f>_xlfn.XLOOKUP(A161,bank_source_transactions__1[transaction_id],bank_source_transactions__1[transaction_status])</f>
        <v>SUCCESS</v>
      </c>
      <c r="E161" s="1" t="str">
        <f>_xlfn.XLOOKUP(A161,Processed_data!A:A,Processed_data!G:G)</f>
        <v>SUCCESS</v>
      </c>
      <c r="F161" s="1">
        <f>COUNTIF(bank_processed_transactions[transaction_id],A161)</f>
        <v>1</v>
      </c>
      <c r="G161" s="1" t="str">
        <f t="shared" si="20"/>
        <v>found</v>
      </c>
      <c r="H161" s="1" t="str">
        <f t="shared" si="21"/>
        <v>Not Duplicate</v>
      </c>
      <c r="I161" s="1" t="str">
        <f t="shared" si="22"/>
        <v>match</v>
      </c>
      <c r="J161" s="1" t="str">
        <f t="shared" si="23"/>
        <v>match</v>
      </c>
      <c r="K161" s="1">
        <f t="shared" si="24"/>
        <v>0</v>
      </c>
      <c r="L161" s="2">
        <f>IF(F161=0,"not processed",_xlfn.MINIFS(Processed_data!H:H,Processed_data!A:A,A161))</f>
        <v>46097</v>
      </c>
      <c r="M161" s="1">
        <f>IF(F161=0,"not processed",ABS(bank_source_transactions__1[[#This Row],[transaction_date]]-Reconciliation!L161))</f>
        <v>1</v>
      </c>
      <c r="N161" s="1" t="str" cm="1">
        <f t="array" ref="N161">_xlfn.IFS(M161="not Processed", "Not Processed",M161&gt;2,"SLA Breached",M161&lt;=2,"Within SLA")</f>
        <v>Within SLA</v>
      </c>
      <c r="O161" s="1" t="str">
        <f>_xlfn.XLOOKUP(A161,Source_data!A:A,Source_data!D:D)</f>
        <v>UPI</v>
      </c>
      <c r="P161" s="1">
        <f t="shared" si="25"/>
        <v>0</v>
      </c>
      <c r="Q161" s="1">
        <f t="shared" si="26"/>
        <v>0</v>
      </c>
      <c r="R161" s="1">
        <f t="shared" si="27"/>
        <v>0</v>
      </c>
      <c r="S161" s="1">
        <f t="shared" si="28"/>
        <v>0</v>
      </c>
      <c r="T161" s="1">
        <f t="shared" si="29"/>
        <v>0</v>
      </c>
      <c r="U161" s="1" t="str">
        <f>_xlfn.XLOOKUP(Table3[[#This Row],[Transaction ID]],Source_data!A:A,Source_data!E:E)</f>
        <v>Bengaluru</v>
      </c>
      <c r="V161" s="1">
        <f>_xlfn.IFNA(_xlfn.XLOOKUP(A161,bank_processed_transactions[transaction_id],bank_processed_transactions[processing_minutes]),"")</f>
        <v>31.4</v>
      </c>
      <c r="W161" s="31">
        <f>_xlfn.XLOOKUP(A161,Source_data!A:A,Source_data!B:B)</f>
        <v>46096</v>
      </c>
    </row>
    <row r="162" spans="1:23" x14ac:dyDescent="0.3">
      <c r="A162" s="3" t="s">
        <v>2885</v>
      </c>
      <c r="B162" s="1">
        <f>_xlfn.XLOOKUP(A162,bank_source_transactions__1[transaction_id],bank_source_transactions__1[amount_inr])</f>
        <v>8804.17</v>
      </c>
      <c r="C162" s="1">
        <f>_xlfn.XLOOKUP(A162,Processed_data!A:A,Processed_data!F:F)</f>
        <v>8804.17</v>
      </c>
      <c r="D162" s="1" t="str">
        <f>_xlfn.XLOOKUP(A162,bank_source_transactions__1[transaction_id],bank_source_transactions__1[transaction_status])</f>
        <v>SUCCESS</v>
      </c>
      <c r="E162" s="1" t="str">
        <f>_xlfn.XLOOKUP(A162,Processed_data!A:A,Processed_data!G:G)</f>
        <v>SUCCESS</v>
      </c>
      <c r="F162" s="1">
        <f>COUNTIF(bank_processed_transactions[transaction_id],A162)</f>
        <v>1</v>
      </c>
      <c r="G162" s="1" t="str">
        <f t="shared" si="20"/>
        <v>found</v>
      </c>
      <c r="H162" s="1" t="str">
        <f t="shared" si="21"/>
        <v>Not Duplicate</v>
      </c>
      <c r="I162" s="1" t="str">
        <f t="shared" si="22"/>
        <v>match</v>
      </c>
      <c r="J162" s="1" t="str">
        <f t="shared" si="23"/>
        <v>match</v>
      </c>
      <c r="K162" s="1">
        <f t="shared" si="24"/>
        <v>0</v>
      </c>
      <c r="L162" s="2">
        <f>IF(F162=0,"not processed",_xlfn.MINIFS(Processed_data!H:H,Processed_data!A:A,A162))</f>
        <v>46105</v>
      </c>
      <c r="M162" s="1">
        <f>IF(F162=0,"not processed",ABS(bank_source_transactions__1[[#This Row],[transaction_date]]-Reconciliation!L162))</f>
        <v>1</v>
      </c>
      <c r="N162" s="1" t="str" cm="1">
        <f t="array" ref="N162">_xlfn.IFS(M162="not Processed", "Not Processed",M162&gt;2,"SLA Breached",M162&lt;=2,"Within SLA")</f>
        <v>Within SLA</v>
      </c>
      <c r="O162" s="1" t="str">
        <f>_xlfn.XLOOKUP(A162,Source_data!A:A,Source_data!D:D)</f>
        <v>UPI</v>
      </c>
      <c r="P162" s="1">
        <f t="shared" si="25"/>
        <v>0</v>
      </c>
      <c r="Q162" s="1">
        <f t="shared" si="26"/>
        <v>0</v>
      </c>
      <c r="R162" s="1">
        <f t="shared" si="27"/>
        <v>0</v>
      </c>
      <c r="S162" s="1">
        <f t="shared" si="28"/>
        <v>0</v>
      </c>
      <c r="T162" s="1">
        <f t="shared" si="29"/>
        <v>0</v>
      </c>
      <c r="U162" s="1" t="str">
        <f>_xlfn.XLOOKUP(Table3[[#This Row],[Transaction ID]],Source_data!A:A,Source_data!E:E)</f>
        <v>Bengaluru</v>
      </c>
      <c r="V162" s="1">
        <f>_xlfn.IFNA(_xlfn.XLOOKUP(A162,bank_processed_transactions[transaction_id],bank_processed_transactions[processing_minutes]),"")</f>
        <v>31.3</v>
      </c>
      <c r="W162" s="31">
        <f>_xlfn.XLOOKUP(A162,Source_data!A:A,Source_data!B:B)</f>
        <v>46104</v>
      </c>
    </row>
    <row r="163" spans="1:23" x14ac:dyDescent="0.3">
      <c r="A163" s="4" t="s">
        <v>1509</v>
      </c>
      <c r="B163" s="1">
        <f>_xlfn.XLOOKUP(A163,bank_source_transactions__1[transaction_id],bank_source_transactions__1[amount_inr])</f>
        <v>10237.73</v>
      </c>
      <c r="C163" s="1">
        <f>_xlfn.XLOOKUP(A163,Processed_data!A:A,Processed_data!F:F)</f>
        <v>10237.73</v>
      </c>
      <c r="D163" s="1" t="str">
        <f>_xlfn.XLOOKUP(A163,bank_source_transactions__1[transaction_id],bank_source_transactions__1[transaction_status])</f>
        <v>SUCCESS</v>
      </c>
      <c r="E163" s="1" t="str">
        <f>_xlfn.XLOOKUP(A163,Processed_data!A:A,Processed_data!G:G)</f>
        <v>SUCCESS</v>
      </c>
      <c r="F163" s="1">
        <f>COUNTIF(bank_processed_transactions[transaction_id],A163)</f>
        <v>1</v>
      </c>
      <c r="G163" s="1" t="str">
        <f t="shared" si="20"/>
        <v>found</v>
      </c>
      <c r="H163" s="1" t="str">
        <f t="shared" si="21"/>
        <v>Not Duplicate</v>
      </c>
      <c r="I163" s="1" t="str">
        <f t="shared" si="22"/>
        <v>match</v>
      </c>
      <c r="J163" s="1" t="str">
        <f t="shared" si="23"/>
        <v>match</v>
      </c>
      <c r="K163" s="1">
        <f t="shared" si="24"/>
        <v>0</v>
      </c>
      <c r="L163" s="2">
        <f>IF(F163=0,"not processed",_xlfn.MINIFS(Processed_data!H:H,Processed_data!A:A,A163))</f>
        <v>46037</v>
      </c>
      <c r="M163" s="1">
        <f>IF(F163=0,"not processed",ABS(bank_source_transactions__1[[#This Row],[transaction_date]]-Reconciliation!L163))</f>
        <v>2</v>
      </c>
      <c r="N163" s="1" t="str" cm="1">
        <f t="array" ref="N163">_xlfn.IFS(M163="not Processed", "Not Processed",M163&gt;2,"SLA Breached",M163&lt;=2,"Within SLA")</f>
        <v>Within SLA</v>
      </c>
      <c r="O163" s="1" t="str">
        <f>_xlfn.XLOOKUP(A163,Source_data!A:A,Source_data!D:D)</f>
        <v>ATM</v>
      </c>
      <c r="P163" s="1">
        <f t="shared" si="25"/>
        <v>0</v>
      </c>
      <c r="Q163" s="1">
        <f t="shared" si="26"/>
        <v>0</v>
      </c>
      <c r="R163" s="1">
        <f t="shared" si="27"/>
        <v>0</v>
      </c>
      <c r="S163" s="1">
        <f t="shared" si="28"/>
        <v>0</v>
      </c>
      <c r="T163" s="1">
        <f t="shared" si="29"/>
        <v>0</v>
      </c>
      <c r="U163" s="1" t="str">
        <f>_xlfn.XLOOKUP(Table3[[#This Row],[Transaction ID]],Source_data!A:A,Source_data!E:E)</f>
        <v>Mumbai</v>
      </c>
      <c r="V163" s="1">
        <f>_xlfn.IFNA(_xlfn.XLOOKUP(A163,bank_processed_transactions[transaction_id],bank_processed_transactions[processing_minutes]),"")</f>
        <v>42.8</v>
      </c>
      <c r="W163" s="31">
        <f>_xlfn.XLOOKUP(A163,Source_data!A:A,Source_data!B:B)</f>
        <v>46035</v>
      </c>
    </row>
    <row r="164" spans="1:23" x14ac:dyDescent="0.3">
      <c r="A164" s="3" t="s">
        <v>2667</v>
      </c>
      <c r="B164" s="1">
        <f>_xlfn.XLOOKUP(A164,bank_source_transactions__1[transaction_id],bank_source_transactions__1[amount_inr])</f>
        <v>6551.02</v>
      </c>
      <c r="C164" s="1">
        <f>_xlfn.XLOOKUP(A164,Processed_data!A:A,Processed_data!F:F)</f>
        <v>6551.02</v>
      </c>
      <c r="D164" s="1" t="str">
        <f>_xlfn.XLOOKUP(A164,bank_source_transactions__1[transaction_id],bank_source_transactions__1[transaction_status])</f>
        <v>SUCCESS</v>
      </c>
      <c r="E164" s="1" t="str">
        <f>_xlfn.XLOOKUP(A164,Processed_data!A:A,Processed_data!G:G)</f>
        <v>SUCCESS</v>
      </c>
      <c r="F164" s="1">
        <f>COUNTIF(bank_processed_transactions[transaction_id],A164)</f>
        <v>1</v>
      </c>
      <c r="G164" s="1" t="str">
        <f t="shared" si="20"/>
        <v>found</v>
      </c>
      <c r="H164" s="1" t="str">
        <f t="shared" si="21"/>
        <v>Not Duplicate</v>
      </c>
      <c r="I164" s="1" t="str">
        <f t="shared" si="22"/>
        <v>match</v>
      </c>
      <c r="J164" s="1" t="str">
        <f t="shared" si="23"/>
        <v>match</v>
      </c>
      <c r="K164" s="1">
        <f t="shared" si="24"/>
        <v>0</v>
      </c>
      <c r="L164" s="2">
        <f>IF(F164=0,"not processed",_xlfn.MINIFS(Processed_data!H:H,Processed_data!A:A,A164))</f>
        <v>46095</v>
      </c>
      <c r="M164" s="1">
        <f>IF(F164=0,"not processed",ABS(bank_source_transactions__1[[#This Row],[transaction_date]]-Reconciliation!L164))</f>
        <v>3</v>
      </c>
      <c r="N164" s="1" t="str" cm="1">
        <f t="array" ref="N164">_xlfn.IFS(M164="not Processed", "Not Processed",M164&gt;2,"SLA Breached",M164&lt;=2,"Within SLA")</f>
        <v>SLA Breached</v>
      </c>
      <c r="O164" s="1" t="str">
        <f>_xlfn.XLOOKUP(A164,Source_data!A:A,Source_data!D:D)</f>
        <v>UPI</v>
      </c>
      <c r="P164" s="1">
        <f t="shared" si="25"/>
        <v>0</v>
      </c>
      <c r="Q164" s="1">
        <f t="shared" si="26"/>
        <v>0</v>
      </c>
      <c r="R164" s="1">
        <f t="shared" si="27"/>
        <v>0</v>
      </c>
      <c r="S164" s="1">
        <f t="shared" si="28"/>
        <v>0</v>
      </c>
      <c r="T164" s="1">
        <f t="shared" si="29"/>
        <v>1</v>
      </c>
      <c r="U164" s="1" t="str">
        <f>_xlfn.XLOOKUP(Table3[[#This Row],[Transaction ID]],Source_data!A:A,Source_data!E:E)</f>
        <v>Hyderabad</v>
      </c>
      <c r="V164" s="1">
        <f>_xlfn.IFNA(_xlfn.XLOOKUP(A164,bank_processed_transactions[transaction_id],bank_processed_transactions[processing_minutes]),"")</f>
        <v>48.5</v>
      </c>
      <c r="W164" s="31">
        <f>_xlfn.XLOOKUP(A164,Source_data!A:A,Source_data!B:B)</f>
        <v>46092</v>
      </c>
    </row>
    <row r="165" spans="1:23" x14ac:dyDescent="0.3">
      <c r="A165" s="4" t="s">
        <v>4728</v>
      </c>
      <c r="B165" s="1">
        <f>_xlfn.XLOOKUP(A165,bank_source_transactions__1[transaction_id],bank_source_transactions__1[amount_inr])</f>
        <v>1320.06</v>
      </c>
      <c r="C165" s="1">
        <f>_xlfn.XLOOKUP(A165,Processed_data!A:A,Processed_data!F:F)</f>
        <v>1320.06</v>
      </c>
      <c r="D165" s="1" t="str">
        <f>_xlfn.XLOOKUP(A165,bank_source_transactions__1[transaction_id],bank_source_transactions__1[transaction_status])</f>
        <v>SUCCESS</v>
      </c>
      <c r="E165" s="1" t="str">
        <f>_xlfn.XLOOKUP(A165,Processed_data!A:A,Processed_data!G:G)</f>
        <v>SUCCESS</v>
      </c>
      <c r="F165" s="1">
        <f>COUNTIF(bank_processed_transactions[transaction_id],A165)</f>
        <v>1</v>
      </c>
      <c r="G165" s="1" t="str">
        <f t="shared" si="20"/>
        <v>found</v>
      </c>
      <c r="H165" s="1" t="str">
        <f t="shared" si="21"/>
        <v>Not Duplicate</v>
      </c>
      <c r="I165" s="1" t="str">
        <f t="shared" si="22"/>
        <v>match</v>
      </c>
      <c r="J165" s="1" t="str">
        <f t="shared" si="23"/>
        <v>match</v>
      </c>
      <c r="K165" s="1">
        <f t="shared" si="24"/>
        <v>0</v>
      </c>
      <c r="L165" s="2">
        <f>IF(F165=0,"not processed",_xlfn.MINIFS(Processed_data!H:H,Processed_data!A:A,A165))</f>
        <v>46088</v>
      </c>
      <c r="M165" s="1">
        <f>IF(F165=0,"not processed",ABS(bank_source_transactions__1[[#This Row],[transaction_date]]-Reconciliation!L165))</f>
        <v>0</v>
      </c>
      <c r="N165" s="1" t="str" cm="1">
        <f t="array" ref="N165">_xlfn.IFS(M165="not Processed", "Not Processed",M165&gt;2,"SLA Breached",M165&lt;=2,"Within SLA")</f>
        <v>Within SLA</v>
      </c>
      <c r="O165" s="1" t="str">
        <f>_xlfn.XLOOKUP(A165,Source_data!A:A,Source_data!D:D)</f>
        <v>UPI</v>
      </c>
      <c r="P165" s="1">
        <f t="shared" si="25"/>
        <v>0</v>
      </c>
      <c r="Q165" s="1">
        <f t="shared" si="26"/>
        <v>0</v>
      </c>
      <c r="R165" s="1">
        <f t="shared" si="27"/>
        <v>0</v>
      </c>
      <c r="S165" s="1">
        <f t="shared" si="28"/>
        <v>0</v>
      </c>
      <c r="T165" s="1">
        <f t="shared" si="29"/>
        <v>0</v>
      </c>
      <c r="U165" s="1" t="str">
        <f>_xlfn.XLOOKUP(Table3[[#This Row],[Transaction ID]],Source_data!A:A,Source_data!E:E)</f>
        <v>Bengaluru</v>
      </c>
      <c r="V165" s="1">
        <f>_xlfn.IFNA(_xlfn.XLOOKUP(A165,bank_processed_transactions[transaction_id],bank_processed_transactions[processing_minutes]),"")</f>
        <v>65.2</v>
      </c>
      <c r="W165" s="31">
        <f>_xlfn.XLOOKUP(A165,Source_data!A:A,Source_data!B:B)</f>
        <v>46088</v>
      </c>
    </row>
    <row r="166" spans="1:23" x14ac:dyDescent="0.3">
      <c r="A166" s="3" t="s">
        <v>2498</v>
      </c>
      <c r="B166" s="1">
        <f>_xlfn.XLOOKUP(A166,bank_source_transactions__1[transaction_id],bank_source_transactions__1[amount_inr])</f>
        <v>30843.23</v>
      </c>
      <c r="C166" s="1">
        <f>_xlfn.XLOOKUP(A166,Processed_data!A:A,Processed_data!F:F)</f>
        <v>30843.23</v>
      </c>
      <c r="D166" s="1" t="str">
        <f>_xlfn.XLOOKUP(A166,bank_source_transactions__1[transaction_id],bank_source_transactions__1[transaction_status])</f>
        <v>SUCCESS</v>
      </c>
      <c r="E166" s="1" t="str">
        <f>_xlfn.XLOOKUP(A166,Processed_data!A:A,Processed_data!G:G)</f>
        <v>SUCCESS</v>
      </c>
      <c r="F166" s="1">
        <f>COUNTIF(bank_processed_transactions[transaction_id],A166)</f>
        <v>1</v>
      </c>
      <c r="G166" s="1" t="str">
        <f t="shared" si="20"/>
        <v>found</v>
      </c>
      <c r="H166" s="1" t="str">
        <f t="shared" si="21"/>
        <v>Not Duplicate</v>
      </c>
      <c r="I166" s="1" t="str">
        <f t="shared" si="22"/>
        <v>match</v>
      </c>
      <c r="J166" s="1" t="str">
        <f t="shared" si="23"/>
        <v>match</v>
      </c>
      <c r="K166" s="1">
        <f t="shared" si="24"/>
        <v>0</v>
      </c>
      <c r="L166" s="2">
        <f>IF(F166=0,"not processed",_xlfn.MINIFS(Processed_data!H:H,Processed_data!A:A,A166))</f>
        <v>46069</v>
      </c>
      <c r="M166" s="1">
        <f>IF(F166=0,"not processed",ABS(bank_source_transactions__1[[#This Row],[transaction_date]]-Reconciliation!L166))</f>
        <v>2</v>
      </c>
      <c r="N166" s="1" t="str" cm="1">
        <f t="array" ref="N166">_xlfn.IFS(M166="not Processed", "Not Processed",M166&gt;2,"SLA Breached",M166&lt;=2,"Within SLA")</f>
        <v>Within SLA</v>
      </c>
      <c r="O166" s="1" t="str">
        <f>_xlfn.XLOOKUP(A166,Source_data!A:A,Source_data!D:D)</f>
        <v>ATM</v>
      </c>
      <c r="P166" s="1">
        <f t="shared" si="25"/>
        <v>0</v>
      </c>
      <c r="Q166" s="1">
        <f t="shared" si="26"/>
        <v>0</v>
      </c>
      <c r="R166" s="1">
        <f t="shared" si="27"/>
        <v>0</v>
      </c>
      <c r="S166" s="1">
        <f t="shared" si="28"/>
        <v>0</v>
      </c>
      <c r="T166" s="1">
        <f t="shared" si="29"/>
        <v>0</v>
      </c>
      <c r="U166" s="1" t="str">
        <f>_xlfn.XLOOKUP(Table3[[#This Row],[Transaction ID]],Source_data!A:A,Source_data!E:E)</f>
        <v>Pune</v>
      </c>
      <c r="V166" s="1">
        <f>_xlfn.IFNA(_xlfn.XLOOKUP(A166,bank_processed_transactions[transaction_id],bank_processed_transactions[processing_minutes]),"")</f>
        <v>21.5</v>
      </c>
      <c r="W166" s="31">
        <f>_xlfn.XLOOKUP(A166,Source_data!A:A,Source_data!B:B)</f>
        <v>46067</v>
      </c>
    </row>
    <row r="167" spans="1:23" x14ac:dyDescent="0.3">
      <c r="A167" s="4" t="s">
        <v>3546</v>
      </c>
      <c r="B167" s="1">
        <f>_xlfn.XLOOKUP(A167,bank_source_transactions__1[transaction_id],bank_source_transactions__1[amount_inr])</f>
        <v>42672.58</v>
      </c>
      <c r="C167" s="1">
        <f>_xlfn.XLOOKUP(A167,Processed_data!A:A,Processed_data!F:F)</f>
        <v>42672.58</v>
      </c>
      <c r="D167" s="1" t="str">
        <f>_xlfn.XLOOKUP(A167,bank_source_transactions__1[transaction_id],bank_source_transactions__1[transaction_status])</f>
        <v>SUCCESS</v>
      </c>
      <c r="E167" s="1" t="str">
        <f>_xlfn.XLOOKUP(A167,Processed_data!A:A,Processed_data!G:G)</f>
        <v>SUCCESS</v>
      </c>
      <c r="F167" s="1">
        <f>COUNTIF(bank_processed_transactions[transaction_id],A167)</f>
        <v>1</v>
      </c>
      <c r="G167" s="1" t="str">
        <f t="shared" si="20"/>
        <v>found</v>
      </c>
      <c r="H167" s="1" t="str">
        <f t="shared" si="21"/>
        <v>Not Duplicate</v>
      </c>
      <c r="I167" s="1" t="str">
        <f t="shared" si="22"/>
        <v>match</v>
      </c>
      <c r="J167" s="1" t="str">
        <f t="shared" si="23"/>
        <v>match</v>
      </c>
      <c r="K167" s="1">
        <f t="shared" si="24"/>
        <v>0</v>
      </c>
      <c r="L167" s="2">
        <f>IF(F167=0,"not processed",_xlfn.MINIFS(Processed_data!H:H,Processed_data!A:A,A167))</f>
        <v>46040</v>
      </c>
      <c r="M167" s="1">
        <f>IF(F167=0,"not processed",ABS(bank_source_transactions__1[[#This Row],[transaction_date]]-Reconciliation!L167))</f>
        <v>3</v>
      </c>
      <c r="N167" s="1" t="str" cm="1">
        <f t="array" ref="N167">_xlfn.IFS(M167="not Processed", "Not Processed",M167&gt;2,"SLA Breached",M167&lt;=2,"Within SLA")</f>
        <v>SLA Breached</v>
      </c>
      <c r="O167" s="1" t="str">
        <f>_xlfn.XLOOKUP(A167,Source_data!A:A,Source_data!D:D)</f>
        <v>UPI</v>
      </c>
      <c r="P167" s="1">
        <f t="shared" si="25"/>
        <v>0</v>
      </c>
      <c r="Q167" s="1">
        <f t="shared" si="26"/>
        <v>0</v>
      </c>
      <c r="R167" s="1">
        <f t="shared" si="27"/>
        <v>0</v>
      </c>
      <c r="S167" s="1">
        <f t="shared" si="28"/>
        <v>0</v>
      </c>
      <c r="T167" s="1">
        <f t="shared" si="29"/>
        <v>1</v>
      </c>
      <c r="U167" s="1" t="str">
        <f>_xlfn.XLOOKUP(Table3[[#This Row],[Transaction ID]],Source_data!A:A,Source_data!E:E)</f>
        <v>Pune</v>
      </c>
      <c r="V167" s="1">
        <f>_xlfn.IFNA(_xlfn.XLOOKUP(A167,bank_processed_transactions[transaction_id],bank_processed_transactions[processing_minutes]),"")</f>
        <v>15.2</v>
      </c>
      <c r="W167" s="31">
        <f>_xlfn.XLOOKUP(A167,Source_data!A:A,Source_data!B:B)</f>
        <v>46037</v>
      </c>
    </row>
    <row r="168" spans="1:23" x14ac:dyDescent="0.3">
      <c r="A168" s="3" t="s">
        <v>2726</v>
      </c>
      <c r="B168" s="1">
        <f>_xlfn.XLOOKUP(A168,bank_source_transactions__1[transaction_id],bank_source_transactions__1[amount_inr])</f>
        <v>12594.88</v>
      </c>
      <c r="C168" s="1">
        <f>_xlfn.XLOOKUP(A168,Processed_data!A:A,Processed_data!F:F)</f>
        <v>12594.88</v>
      </c>
      <c r="D168" s="1" t="str">
        <f>_xlfn.XLOOKUP(A168,bank_source_transactions__1[transaction_id],bank_source_transactions__1[transaction_status])</f>
        <v>SUCCESS</v>
      </c>
      <c r="E168" s="1" t="str">
        <f>_xlfn.XLOOKUP(A168,Processed_data!A:A,Processed_data!G:G)</f>
        <v>SUCCESS</v>
      </c>
      <c r="F168" s="1">
        <f>COUNTIF(bank_processed_transactions[transaction_id],A168)</f>
        <v>1</v>
      </c>
      <c r="G168" s="1" t="str">
        <f t="shared" si="20"/>
        <v>found</v>
      </c>
      <c r="H168" s="1" t="str">
        <f t="shared" si="21"/>
        <v>Not Duplicate</v>
      </c>
      <c r="I168" s="1" t="str">
        <f t="shared" si="22"/>
        <v>match</v>
      </c>
      <c r="J168" s="1" t="str">
        <f t="shared" si="23"/>
        <v>match</v>
      </c>
      <c r="K168" s="1">
        <f t="shared" si="24"/>
        <v>0</v>
      </c>
      <c r="L168" s="2">
        <f>IF(F168=0,"not processed",_xlfn.MINIFS(Processed_data!H:H,Processed_data!A:A,A168))</f>
        <v>46084</v>
      </c>
      <c r="M168" s="1">
        <f>IF(F168=0,"not processed",ABS(bank_source_transactions__1[[#This Row],[transaction_date]]-Reconciliation!L168))</f>
        <v>1</v>
      </c>
      <c r="N168" s="1" t="str" cm="1">
        <f t="array" ref="N168">_xlfn.IFS(M168="not Processed", "Not Processed",M168&gt;2,"SLA Breached",M168&lt;=2,"Within SLA")</f>
        <v>Within SLA</v>
      </c>
      <c r="O168" s="1" t="str">
        <f>_xlfn.XLOOKUP(A168,Source_data!A:A,Source_data!D:D)</f>
        <v>NEFT</v>
      </c>
      <c r="P168" s="1">
        <f t="shared" si="25"/>
        <v>0</v>
      </c>
      <c r="Q168" s="1">
        <f t="shared" si="26"/>
        <v>0</v>
      </c>
      <c r="R168" s="1">
        <f t="shared" si="27"/>
        <v>0</v>
      </c>
      <c r="S168" s="1">
        <f t="shared" si="28"/>
        <v>0</v>
      </c>
      <c r="T168" s="1">
        <f t="shared" si="29"/>
        <v>0</v>
      </c>
      <c r="U168" s="1" t="str">
        <f>_xlfn.XLOOKUP(Table3[[#This Row],[Transaction ID]],Source_data!A:A,Source_data!E:E)</f>
        <v>Bengaluru</v>
      </c>
      <c r="V168" s="1">
        <f>_xlfn.IFNA(_xlfn.XLOOKUP(A168,bank_processed_transactions[transaction_id],bank_processed_transactions[processing_minutes]),"")</f>
        <v>72.099999999999994</v>
      </c>
      <c r="W168" s="31">
        <f>_xlfn.XLOOKUP(A168,Source_data!A:A,Source_data!B:B)</f>
        <v>46083</v>
      </c>
    </row>
    <row r="169" spans="1:23" x14ac:dyDescent="0.3">
      <c r="A169" s="4" t="s">
        <v>4238</v>
      </c>
      <c r="B169" s="1">
        <f>_xlfn.XLOOKUP(A169,bank_source_transactions__1[transaction_id],bank_source_transactions__1[amount_inr])</f>
        <v>5896.16</v>
      </c>
      <c r="C169" s="1">
        <f>_xlfn.XLOOKUP(A169,Processed_data!A:A,Processed_data!F:F)</f>
        <v>5896.16</v>
      </c>
      <c r="D169" s="1" t="str">
        <f>_xlfn.XLOOKUP(A169,bank_source_transactions__1[transaction_id],bank_source_transactions__1[transaction_status])</f>
        <v>FAILED</v>
      </c>
      <c r="E169" s="1" t="str">
        <f>_xlfn.XLOOKUP(A169,Processed_data!A:A,Processed_data!G:G)</f>
        <v>FAILED</v>
      </c>
      <c r="F169" s="1">
        <f>COUNTIF(bank_processed_transactions[transaction_id],A169)</f>
        <v>1</v>
      </c>
      <c r="G169" s="1" t="str">
        <f t="shared" si="20"/>
        <v>found</v>
      </c>
      <c r="H169" s="1" t="str">
        <f t="shared" si="21"/>
        <v>Not Duplicate</v>
      </c>
      <c r="I169" s="1" t="str">
        <f t="shared" si="22"/>
        <v>match</v>
      </c>
      <c r="J169" s="1" t="str">
        <f t="shared" si="23"/>
        <v>match</v>
      </c>
      <c r="K169" s="1">
        <f t="shared" si="24"/>
        <v>0</v>
      </c>
      <c r="L169" s="2">
        <f>IF(F169=0,"not processed",_xlfn.MINIFS(Processed_data!H:H,Processed_data!A:A,A169))</f>
        <v>46053</v>
      </c>
      <c r="M169" s="1">
        <f>IF(F169=0,"not processed",ABS(bank_source_transactions__1[[#This Row],[transaction_date]]-Reconciliation!L169))</f>
        <v>3</v>
      </c>
      <c r="N169" s="1" t="str" cm="1">
        <f t="array" ref="N169">_xlfn.IFS(M169="not Processed", "Not Processed",M169&gt;2,"SLA Breached",M169&lt;=2,"Within SLA")</f>
        <v>SLA Breached</v>
      </c>
      <c r="O169" s="1" t="str">
        <f>_xlfn.XLOOKUP(A169,Source_data!A:A,Source_data!D:D)</f>
        <v>NEFT</v>
      </c>
      <c r="P169" s="1">
        <f t="shared" si="25"/>
        <v>0</v>
      </c>
      <c r="Q169" s="1">
        <f t="shared" si="26"/>
        <v>0</v>
      </c>
      <c r="R169" s="1">
        <f t="shared" si="27"/>
        <v>0</v>
      </c>
      <c r="S169" s="1">
        <f t="shared" si="28"/>
        <v>0</v>
      </c>
      <c r="T169" s="1">
        <f t="shared" si="29"/>
        <v>1</v>
      </c>
      <c r="U169" s="1" t="str">
        <f>_xlfn.XLOOKUP(Table3[[#This Row],[Transaction ID]],Source_data!A:A,Source_data!E:E)</f>
        <v>Bengaluru</v>
      </c>
      <c r="V169" s="1">
        <f>_xlfn.IFNA(_xlfn.XLOOKUP(A169,bank_processed_transactions[transaction_id],bank_processed_transactions[processing_minutes]),"")</f>
        <v>32.200000000000003</v>
      </c>
      <c r="W169" s="31">
        <f>_xlfn.XLOOKUP(A169,Source_data!A:A,Source_data!B:B)</f>
        <v>46050</v>
      </c>
    </row>
    <row r="170" spans="1:23" x14ac:dyDescent="0.3">
      <c r="A170" s="3" t="s">
        <v>60</v>
      </c>
      <c r="B170" s="1">
        <f>_xlfn.XLOOKUP(A170,bank_source_transactions__1[transaction_id],bank_source_transactions__1[amount_inr])</f>
        <v>630.91999999999996</v>
      </c>
      <c r="C170" s="1">
        <f>_xlfn.XLOOKUP(A170,Processed_data!A:A,Processed_data!F:F)</f>
        <v>630.91999999999996</v>
      </c>
      <c r="D170" s="1" t="str">
        <f>_xlfn.XLOOKUP(A170,bank_source_transactions__1[transaction_id],bank_source_transactions__1[transaction_status])</f>
        <v>SUCCESS</v>
      </c>
      <c r="E170" s="1" t="str">
        <f>_xlfn.XLOOKUP(A170,Processed_data!A:A,Processed_data!G:G)</f>
        <v>SUCCESS</v>
      </c>
      <c r="F170" s="1">
        <f>COUNTIF(bank_processed_transactions[transaction_id],A170)</f>
        <v>1</v>
      </c>
      <c r="G170" s="1" t="str">
        <f t="shared" si="20"/>
        <v>found</v>
      </c>
      <c r="H170" s="1" t="str">
        <f t="shared" si="21"/>
        <v>Not Duplicate</v>
      </c>
      <c r="I170" s="1" t="str">
        <f t="shared" si="22"/>
        <v>match</v>
      </c>
      <c r="J170" s="1" t="str">
        <f t="shared" si="23"/>
        <v>match</v>
      </c>
      <c r="K170" s="1">
        <f t="shared" si="24"/>
        <v>0</v>
      </c>
      <c r="L170" s="2">
        <f>IF(F170=0,"not processed",_xlfn.MINIFS(Processed_data!H:H,Processed_data!A:A,A170))</f>
        <v>46049</v>
      </c>
      <c r="M170" s="1">
        <f>IF(F170=0,"not processed",ABS(bank_source_transactions__1[[#This Row],[transaction_date]]-Reconciliation!L170))</f>
        <v>2</v>
      </c>
      <c r="N170" s="1" t="str" cm="1">
        <f t="array" ref="N170">_xlfn.IFS(M170="not Processed", "Not Processed",M170&gt;2,"SLA Breached",M170&lt;=2,"Within SLA")</f>
        <v>Within SLA</v>
      </c>
      <c r="O170" s="1" t="str">
        <f>_xlfn.XLOOKUP(A170,Source_data!A:A,Source_data!D:D)</f>
        <v>UPI</v>
      </c>
      <c r="P170" s="1">
        <f t="shared" si="25"/>
        <v>0</v>
      </c>
      <c r="Q170" s="1">
        <f t="shared" si="26"/>
        <v>0</v>
      </c>
      <c r="R170" s="1">
        <f t="shared" si="27"/>
        <v>0</v>
      </c>
      <c r="S170" s="1">
        <f t="shared" si="28"/>
        <v>0</v>
      </c>
      <c r="T170" s="1">
        <f t="shared" si="29"/>
        <v>0</v>
      </c>
      <c r="U170" s="1" t="str">
        <f>_xlfn.XLOOKUP(Table3[[#This Row],[Transaction ID]],Source_data!A:A,Source_data!E:E)</f>
        <v>Pune</v>
      </c>
      <c r="V170" s="1">
        <f>_xlfn.IFNA(_xlfn.XLOOKUP(A170,bank_processed_transactions[transaction_id],bank_processed_transactions[processing_minutes]),"")</f>
        <v>13</v>
      </c>
      <c r="W170" s="31">
        <f>_xlfn.XLOOKUP(A170,Source_data!A:A,Source_data!B:B)</f>
        <v>46047</v>
      </c>
    </row>
    <row r="171" spans="1:23" x14ac:dyDescent="0.3">
      <c r="A171" s="4" t="s">
        <v>1616</v>
      </c>
      <c r="B171" s="1">
        <f>_xlfn.XLOOKUP(A171,bank_source_transactions__1[transaction_id],bank_source_transactions__1[amount_inr])</f>
        <v>9962.2800000000007</v>
      </c>
      <c r="C171" s="1">
        <f>_xlfn.XLOOKUP(A171,Processed_data!A:A,Processed_data!F:F)</f>
        <v>9962.2800000000007</v>
      </c>
      <c r="D171" s="1" t="str">
        <f>_xlfn.XLOOKUP(A171,bank_source_transactions__1[transaction_id],bank_source_transactions__1[transaction_status])</f>
        <v>SUCCESS</v>
      </c>
      <c r="E171" s="1" t="str">
        <f>_xlfn.XLOOKUP(A171,Processed_data!A:A,Processed_data!G:G)</f>
        <v>SUCCESS</v>
      </c>
      <c r="F171" s="1">
        <f>COUNTIF(bank_processed_transactions[transaction_id],A171)</f>
        <v>1</v>
      </c>
      <c r="G171" s="1" t="str">
        <f t="shared" si="20"/>
        <v>found</v>
      </c>
      <c r="H171" s="1" t="str">
        <f t="shared" si="21"/>
        <v>Not Duplicate</v>
      </c>
      <c r="I171" s="1" t="str">
        <f t="shared" si="22"/>
        <v>match</v>
      </c>
      <c r="J171" s="1" t="str">
        <f t="shared" si="23"/>
        <v>match</v>
      </c>
      <c r="K171" s="1">
        <f t="shared" si="24"/>
        <v>0</v>
      </c>
      <c r="L171" s="2">
        <f>IF(F171=0,"not processed",_xlfn.MINIFS(Processed_data!H:H,Processed_data!A:A,A171))</f>
        <v>46050</v>
      </c>
      <c r="M171" s="1">
        <f>IF(F171=0,"not processed",ABS(bank_source_transactions__1[[#This Row],[transaction_date]]-Reconciliation!L171))</f>
        <v>0</v>
      </c>
      <c r="N171" s="1" t="str" cm="1">
        <f t="array" ref="N171">_xlfn.IFS(M171="not Processed", "Not Processed",M171&gt;2,"SLA Breached",M171&lt;=2,"Within SLA")</f>
        <v>Within SLA</v>
      </c>
      <c r="O171" s="1" t="str">
        <f>_xlfn.XLOOKUP(A171,Source_data!A:A,Source_data!D:D)</f>
        <v>CARD</v>
      </c>
      <c r="P171" s="1">
        <f t="shared" si="25"/>
        <v>0</v>
      </c>
      <c r="Q171" s="1">
        <f t="shared" si="26"/>
        <v>0</v>
      </c>
      <c r="R171" s="1">
        <f t="shared" si="27"/>
        <v>0</v>
      </c>
      <c r="S171" s="1">
        <f t="shared" si="28"/>
        <v>0</v>
      </c>
      <c r="T171" s="1">
        <f t="shared" si="29"/>
        <v>0</v>
      </c>
      <c r="U171" s="1" t="str">
        <f>_xlfn.XLOOKUP(Table3[[#This Row],[Transaction ID]],Source_data!A:A,Source_data!E:E)</f>
        <v>Hyderabad</v>
      </c>
      <c r="V171" s="1">
        <f>_xlfn.IFNA(_xlfn.XLOOKUP(A171,bank_processed_transactions[transaction_id],bank_processed_transactions[processing_minutes]),"")</f>
        <v>5.4</v>
      </c>
      <c r="W171" s="31">
        <f>_xlfn.XLOOKUP(A171,Source_data!A:A,Source_data!B:B)</f>
        <v>46050</v>
      </c>
    </row>
    <row r="172" spans="1:23" x14ac:dyDescent="0.3">
      <c r="A172" s="3" t="s">
        <v>2678</v>
      </c>
      <c r="B172" s="1">
        <f>_xlfn.XLOOKUP(A172,bank_source_transactions__1[transaction_id],bank_source_transactions__1[amount_inr])</f>
        <v>1173.19</v>
      </c>
      <c r="C172" s="1">
        <f>_xlfn.XLOOKUP(A172,Processed_data!A:A,Processed_data!F:F)</f>
        <v>1173.19</v>
      </c>
      <c r="D172" s="1" t="str">
        <f>_xlfn.XLOOKUP(A172,bank_source_transactions__1[transaction_id],bank_source_transactions__1[transaction_status])</f>
        <v>SUCCESS</v>
      </c>
      <c r="E172" s="1" t="str">
        <f>_xlfn.XLOOKUP(A172,Processed_data!A:A,Processed_data!G:G)</f>
        <v>SUCCESS</v>
      </c>
      <c r="F172" s="1">
        <f>COUNTIF(bank_processed_transactions[transaction_id],A172)</f>
        <v>1</v>
      </c>
      <c r="G172" s="1" t="str">
        <f t="shared" si="20"/>
        <v>found</v>
      </c>
      <c r="H172" s="1" t="str">
        <f t="shared" si="21"/>
        <v>Not Duplicate</v>
      </c>
      <c r="I172" s="1" t="str">
        <f t="shared" si="22"/>
        <v>match</v>
      </c>
      <c r="J172" s="1" t="str">
        <f t="shared" si="23"/>
        <v>match</v>
      </c>
      <c r="K172" s="1">
        <f t="shared" si="24"/>
        <v>0</v>
      </c>
      <c r="L172" s="2">
        <f>IF(F172=0,"not processed",_xlfn.MINIFS(Processed_data!H:H,Processed_data!A:A,A172))</f>
        <v>46073</v>
      </c>
      <c r="M172" s="1">
        <f>IF(F172=0,"not processed",ABS(bank_source_transactions__1[[#This Row],[transaction_date]]-Reconciliation!L172))</f>
        <v>1</v>
      </c>
      <c r="N172" s="1" t="str" cm="1">
        <f t="array" ref="N172">_xlfn.IFS(M172="not Processed", "Not Processed",M172&gt;2,"SLA Breached",M172&lt;=2,"Within SLA")</f>
        <v>Within SLA</v>
      </c>
      <c r="O172" s="1" t="str">
        <f>_xlfn.XLOOKUP(A172,Source_data!A:A,Source_data!D:D)</f>
        <v>NEFT</v>
      </c>
      <c r="P172" s="1">
        <f t="shared" si="25"/>
        <v>0</v>
      </c>
      <c r="Q172" s="1">
        <f t="shared" si="26"/>
        <v>0</v>
      </c>
      <c r="R172" s="1">
        <f t="shared" si="27"/>
        <v>0</v>
      </c>
      <c r="S172" s="1">
        <f t="shared" si="28"/>
        <v>0</v>
      </c>
      <c r="T172" s="1">
        <f t="shared" si="29"/>
        <v>0</v>
      </c>
      <c r="U172" s="1" t="str">
        <f>_xlfn.XLOOKUP(Table3[[#This Row],[Transaction ID]],Source_data!A:A,Source_data!E:E)</f>
        <v>Pune</v>
      </c>
      <c r="V172" s="1">
        <f>_xlfn.IFNA(_xlfn.XLOOKUP(A172,bank_processed_transactions[transaction_id],bank_processed_transactions[processing_minutes]),"")</f>
        <v>12</v>
      </c>
      <c r="W172" s="31">
        <f>_xlfn.XLOOKUP(A172,Source_data!A:A,Source_data!B:B)</f>
        <v>46072</v>
      </c>
    </row>
    <row r="173" spans="1:23" x14ac:dyDescent="0.3">
      <c r="A173" s="4" t="s">
        <v>3939</v>
      </c>
      <c r="B173" s="1">
        <f>_xlfn.XLOOKUP(A173,bank_source_transactions__1[transaction_id],bank_source_transactions__1[amount_inr])</f>
        <v>18510.080000000002</v>
      </c>
      <c r="C173" s="1">
        <f>_xlfn.XLOOKUP(A173,Processed_data!A:A,Processed_data!F:F)</f>
        <v>18510.080000000002</v>
      </c>
      <c r="D173" s="1" t="str">
        <f>_xlfn.XLOOKUP(A173,bank_source_transactions__1[transaction_id],bank_source_transactions__1[transaction_status])</f>
        <v>SUCCESS</v>
      </c>
      <c r="E173" s="1" t="str">
        <f>_xlfn.XLOOKUP(A173,Processed_data!A:A,Processed_data!G:G)</f>
        <v>SUCCESS</v>
      </c>
      <c r="F173" s="1">
        <f>COUNTIF(bank_processed_transactions[transaction_id],A173)</f>
        <v>1</v>
      </c>
      <c r="G173" s="1" t="str">
        <f t="shared" si="20"/>
        <v>found</v>
      </c>
      <c r="H173" s="1" t="str">
        <f t="shared" si="21"/>
        <v>Not Duplicate</v>
      </c>
      <c r="I173" s="1" t="str">
        <f t="shared" si="22"/>
        <v>match</v>
      </c>
      <c r="J173" s="1" t="str">
        <f t="shared" si="23"/>
        <v>match</v>
      </c>
      <c r="K173" s="1">
        <f t="shared" si="24"/>
        <v>0</v>
      </c>
      <c r="L173" s="2">
        <f>IF(F173=0,"not processed",_xlfn.MINIFS(Processed_data!H:H,Processed_data!A:A,A173))</f>
        <v>46080</v>
      </c>
      <c r="M173" s="1">
        <f>IF(F173=0,"not processed",ABS(bank_source_transactions__1[[#This Row],[transaction_date]]-Reconciliation!L173))</f>
        <v>2</v>
      </c>
      <c r="N173" s="1" t="str" cm="1">
        <f t="array" ref="N173">_xlfn.IFS(M173="not Processed", "Not Processed",M173&gt;2,"SLA Breached",M173&lt;=2,"Within SLA")</f>
        <v>Within SLA</v>
      </c>
      <c r="O173" s="1" t="str">
        <f>_xlfn.XLOOKUP(A173,Source_data!A:A,Source_data!D:D)</f>
        <v>IMPS</v>
      </c>
      <c r="P173" s="1">
        <f t="shared" si="25"/>
        <v>0</v>
      </c>
      <c r="Q173" s="1">
        <f t="shared" si="26"/>
        <v>0</v>
      </c>
      <c r="R173" s="1">
        <f t="shared" si="27"/>
        <v>0</v>
      </c>
      <c r="S173" s="1">
        <f t="shared" si="28"/>
        <v>0</v>
      </c>
      <c r="T173" s="1">
        <f t="shared" si="29"/>
        <v>0</v>
      </c>
      <c r="U173" s="1" t="str">
        <f>_xlfn.XLOOKUP(Table3[[#This Row],[Transaction ID]],Source_data!A:A,Source_data!E:E)</f>
        <v>Hyderabad</v>
      </c>
      <c r="V173" s="1">
        <f>_xlfn.IFNA(_xlfn.XLOOKUP(A173,bank_processed_transactions[transaction_id],bank_processed_transactions[processing_minutes]),"")</f>
        <v>58.9</v>
      </c>
      <c r="W173" s="31">
        <f>_xlfn.XLOOKUP(A173,Source_data!A:A,Source_data!B:B)</f>
        <v>46078</v>
      </c>
    </row>
    <row r="174" spans="1:23" x14ac:dyDescent="0.3">
      <c r="A174" s="3" t="s">
        <v>630</v>
      </c>
      <c r="B174" s="1">
        <f>_xlfn.XLOOKUP(A174,bank_source_transactions__1[transaction_id],bank_source_transactions__1[amount_inr])</f>
        <v>760.89</v>
      </c>
      <c r="C174" s="1">
        <f>_xlfn.XLOOKUP(A174,Processed_data!A:A,Processed_data!F:F)</f>
        <v>760.89</v>
      </c>
      <c r="D174" s="1" t="str">
        <f>_xlfn.XLOOKUP(A174,bank_source_transactions__1[transaction_id],bank_source_transactions__1[transaction_status])</f>
        <v>SUCCESS</v>
      </c>
      <c r="E174" s="1" t="str">
        <f>_xlfn.XLOOKUP(A174,Processed_data!A:A,Processed_data!G:G)</f>
        <v>SUCCESS</v>
      </c>
      <c r="F174" s="1">
        <f>COUNTIF(bank_processed_transactions[transaction_id],A174)</f>
        <v>1</v>
      </c>
      <c r="G174" s="1" t="str">
        <f t="shared" si="20"/>
        <v>found</v>
      </c>
      <c r="H174" s="1" t="str">
        <f t="shared" si="21"/>
        <v>Not Duplicate</v>
      </c>
      <c r="I174" s="1" t="str">
        <f t="shared" si="22"/>
        <v>match</v>
      </c>
      <c r="J174" s="1" t="str">
        <f t="shared" si="23"/>
        <v>match</v>
      </c>
      <c r="K174" s="1">
        <f t="shared" si="24"/>
        <v>0</v>
      </c>
      <c r="L174" s="2">
        <f>IF(F174=0,"not processed",_xlfn.MINIFS(Processed_data!H:H,Processed_data!A:A,A174))</f>
        <v>46031</v>
      </c>
      <c r="M174" s="1">
        <f>IF(F174=0,"not processed",ABS(bank_source_transactions__1[[#This Row],[transaction_date]]-Reconciliation!L174))</f>
        <v>1</v>
      </c>
      <c r="N174" s="1" t="str" cm="1">
        <f t="array" ref="N174">_xlfn.IFS(M174="not Processed", "Not Processed",M174&gt;2,"SLA Breached",M174&lt;=2,"Within SLA")</f>
        <v>Within SLA</v>
      </c>
      <c r="O174" s="1" t="str">
        <f>_xlfn.XLOOKUP(A174,Source_data!A:A,Source_data!D:D)</f>
        <v>UPI</v>
      </c>
      <c r="P174" s="1">
        <f t="shared" si="25"/>
        <v>0</v>
      </c>
      <c r="Q174" s="1">
        <f t="shared" si="26"/>
        <v>0</v>
      </c>
      <c r="R174" s="1">
        <f t="shared" si="27"/>
        <v>0</v>
      </c>
      <c r="S174" s="1">
        <f t="shared" si="28"/>
        <v>0</v>
      </c>
      <c r="T174" s="1">
        <f t="shared" si="29"/>
        <v>0</v>
      </c>
      <c r="U174" s="1" t="str">
        <f>_xlfn.XLOOKUP(Table3[[#This Row],[Transaction ID]],Source_data!A:A,Source_data!E:E)</f>
        <v>Pune</v>
      </c>
      <c r="V174" s="1">
        <f>_xlfn.IFNA(_xlfn.XLOOKUP(A174,bank_processed_transactions[transaction_id],bank_processed_transactions[processing_minutes]),"")</f>
        <v>30.6</v>
      </c>
      <c r="W174" s="31">
        <f>_xlfn.XLOOKUP(A174,Source_data!A:A,Source_data!B:B)</f>
        <v>46030</v>
      </c>
    </row>
    <row r="175" spans="1:23" x14ac:dyDescent="0.3">
      <c r="A175" s="4" t="s">
        <v>83</v>
      </c>
      <c r="B175" s="1">
        <f>_xlfn.XLOOKUP(A175,bank_source_transactions__1[transaction_id],bank_source_transactions__1[amount_inr])</f>
        <v>1496.08</v>
      </c>
      <c r="C175" s="1">
        <f>_xlfn.XLOOKUP(A175,Processed_data!A:A,Processed_data!F:F)</f>
        <v>1496.08</v>
      </c>
      <c r="D175" s="1" t="str">
        <f>_xlfn.XLOOKUP(A175,bank_source_transactions__1[transaction_id],bank_source_transactions__1[transaction_status])</f>
        <v>SUCCESS</v>
      </c>
      <c r="E175" s="1" t="str">
        <f>_xlfn.XLOOKUP(A175,Processed_data!A:A,Processed_data!G:G)</f>
        <v>SUCCESS</v>
      </c>
      <c r="F175" s="1">
        <f>COUNTIF(bank_processed_transactions[transaction_id],A175)</f>
        <v>1</v>
      </c>
      <c r="G175" s="1" t="str">
        <f t="shared" si="20"/>
        <v>found</v>
      </c>
      <c r="H175" s="1" t="str">
        <f t="shared" si="21"/>
        <v>Not Duplicate</v>
      </c>
      <c r="I175" s="1" t="str">
        <f t="shared" si="22"/>
        <v>match</v>
      </c>
      <c r="J175" s="1" t="str">
        <f t="shared" si="23"/>
        <v>match</v>
      </c>
      <c r="K175" s="1">
        <f t="shared" si="24"/>
        <v>0</v>
      </c>
      <c r="L175" s="2">
        <f>IF(F175=0,"not processed",_xlfn.MINIFS(Processed_data!H:H,Processed_data!A:A,A175))</f>
        <v>46069</v>
      </c>
      <c r="M175" s="1">
        <f>IF(F175=0,"not processed",ABS(bank_source_transactions__1[[#This Row],[transaction_date]]-Reconciliation!L175))</f>
        <v>2</v>
      </c>
      <c r="N175" s="1" t="str" cm="1">
        <f t="array" ref="N175">_xlfn.IFS(M175="not Processed", "Not Processed",M175&gt;2,"SLA Breached",M175&lt;=2,"Within SLA")</f>
        <v>Within SLA</v>
      </c>
      <c r="O175" s="1" t="str">
        <f>_xlfn.XLOOKUP(A175,Source_data!A:A,Source_data!D:D)</f>
        <v>UPI</v>
      </c>
      <c r="P175" s="1">
        <f t="shared" si="25"/>
        <v>0</v>
      </c>
      <c r="Q175" s="1">
        <f t="shared" si="26"/>
        <v>0</v>
      </c>
      <c r="R175" s="1">
        <f t="shared" si="27"/>
        <v>0</v>
      </c>
      <c r="S175" s="1">
        <f t="shared" si="28"/>
        <v>0</v>
      </c>
      <c r="T175" s="1">
        <f t="shared" si="29"/>
        <v>0</v>
      </c>
      <c r="U175" s="1" t="str">
        <f>_xlfn.XLOOKUP(Table3[[#This Row],[Transaction ID]],Source_data!A:A,Source_data!E:E)</f>
        <v>Mumbai</v>
      </c>
      <c r="V175" s="1">
        <f>_xlfn.IFNA(_xlfn.XLOOKUP(A175,bank_processed_transactions[transaction_id],bank_processed_transactions[processing_minutes]),"")</f>
        <v>112.8</v>
      </c>
      <c r="W175" s="31">
        <f>_xlfn.XLOOKUP(A175,Source_data!A:A,Source_data!B:B)</f>
        <v>46067</v>
      </c>
    </row>
    <row r="176" spans="1:23" x14ac:dyDescent="0.3">
      <c r="A176" s="3" t="s">
        <v>2755</v>
      </c>
      <c r="B176" s="1">
        <f>_xlfn.XLOOKUP(A176,bank_source_transactions__1[transaction_id],bank_source_transactions__1[amount_inr])</f>
        <v>2125.29</v>
      </c>
      <c r="C176" s="1">
        <f>_xlfn.XLOOKUP(A176,Processed_data!A:A,Processed_data!F:F)</f>
        <v>2125.29</v>
      </c>
      <c r="D176" s="1" t="str">
        <f>_xlfn.XLOOKUP(A176,bank_source_transactions__1[transaction_id],bank_source_transactions__1[transaction_status])</f>
        <v>SUCCESS</v>
      </c>
      <c r="E176" s="1" t="str">
        <f>_xlfn.XLOOKUP(A176,Processed_data!A:A,Processed_data!G:G)</f>
        <v>SUCCESS</v>
      </c>
      <c r="F176" s="1">
        <f>COUNTIF(bank_processed_transactions[transaction_id],A176)</f>
        <v>2</v>
      </c>
      <c r="G176" s="1" t="str">
        <f t="shared" si="20"/>
        <v>found</v>
      </c>
      <c r="H176" s="1" t="str">
        <f t="shared" si="21"/>
        <v>Duplicate</v>
      </c>
      <c r="I176" s="1" t="str">
        <f t="shared" si="22"/>
        <v>match</v>
      </c>
      <c r="J176" s="1" t="str">
        <f t="shared" si="23"/>
        <v>match</v>
      </c>
      <c r="K176" s="1">
        <f t="shared" si="24"/>
        <v>0</v>
      </c>
      <c r="L176" s="2">
        <f>IF(F176=0,"not processed",_xlfn.MINIFS(Processed_data!H:H,Processed_data!A:A,A176))</f>
        <v>46051</v>
      </c>
      <c r="M176" s="1">
        <f>IF(F176=0,"not processed",ABS(bank_source_transactions__1[[#This Row],[transaction_date]]-Reconciliation!L176))</f>
        <v>2</v>
      </c>
      <c r="N176" s="1" t="str" cm="1">
        <f t="array" ref="N176">_xlfn.IFS(M176="not Processed", "Not Processed",M176&gt;2,"SLA Breached",M176&lt;=2,"Within SLA")</f>
        <v>Within SLA</v>
      </c>
      <c r="O176" s="1" t="str">
        <f>_xlfn.XLOOKUP(A176,Source_data!A:A,Source_data!D:D)</f>
        <v>ATM</v>
      </c>
      <c r="P176" s="1">
        <f t="shared" si="25"/>
        <v>0</v>
      </c>
      <c r="Q176" s="1">
        <f t="shared" si="26"/>
        <v>1</v>
      </c>
      <c r="R176" s="1">
        <f t="shared" si="27"/>
        <v>0</v>
      </c>
      <c r="S176" s="1">
        <f t="shared" si="28"/>
        <v>0</v>
      </c>
      <c r="T176" s="1">
        <f t="shared" si="29"/>
        <v>0</v>
      </c>
      <c r="U176" s="1" t="str">
        <f>_xlfn.XLOOKUP(Table3[[#This Row],[Transaction ID]],Source_data!A:A,Source_data!E:E)</f>
        <v>Mumbai</v>
      </c>
      <c r="V176" s="1">
        <f>_xlfn.IFNA(_xlfn.XLOOKUP(A176,bank_processed_transactions[transaction_id],bank_processed_transactions[processing_minutes]),"")</f>
        <v>15</v>
      </c>
      <c r="W176" s="31">
        <f>_xlfn.XLOOKUP(A176,Source_data!A:A,Source_data!B:B)</f>
        <v>46049</v>
      </c>
    </row>
    <row r="177" spans="1:23" x14ac:dyDescent="0.3">
      <c r="A177" s="4" t="s">
        <v>739</v>
      </c>
      <c r="B177" s="1">
        <f>_xlfn.XLOOKUP(A177,bank_source_transactions__1[transaction_id],bank_source_transactions__1[amount_inr])</f>
        <v>2266.48</v>
      </c>
      <c r="C177" s="1">
        <f>_xlfn.XLOOKUP(A177,Processed_data!A:A,Processed_data!F:F)</f>
        <v>2266.48</v>
      </c>
      <c r="D177" s="1" t="str">
        <f>_xlfn.XLOOKUP(A177,bank_source_transactions__1[transaction_id],bank_source_transactions__1[transaction_status])</f>
        <v>SUCCESS</v>
      </c>
      <c r="E177" s="1" t="str">
        <f>_xlfn.XLOOKUP(A177,Processed_data!A:A,Processed_data!G:G)</f>
        <v>SUCCESS</v>
      </c>
      <c r="F177" s="1">
        <f>COUNTIF(bank_processed_transactions[transaction_id],A177)</f>
        <v>1</v>
      </c>
      <c r="G177" s="1" t="str">
        <f t="shared" si="20"/>
        <v>found</v>
      </c>
      <c r="H177" s="1" t="str">
        <f t="shared" si="21"/>
        <v>Not Duplicate</v>
      </c>
      <c r="I177" s="1" t="str">
        <f t="shared" si="22"/>
        <v>match</v>
      </c>
      <c r="J177" s="1" t="str">
        <f t="shared" si="23"/>
        <v>match</v>
      </c>
      <c r="K177" s="1">
        <f t="shared" si="24"/>
        <v>0</v>
      </c>
      <c r="L177" s="2">
        <f>IF(F177=0,"not processed",_xlfn.MINIFS(Processed_data!H:H,Processed_data!A:A,A177))</f>
        <v>46036</v>
      </c>
      <c r="M177" s="1">
        <f>IF(F177=0,"not processed",ABS(bank_source_transactions__1[[#This Row],[transaction_date]]-Reconciliation!L177))</f>
        <v>3</v>
      </c>
      <c r="N177" s="1" t="str" cm="1">
        <f t="array" ref="N177">_xlfn.IFS(M177="not Processed", "Not Processed",M177&gt;2,"SLA Breached",M177&lt;=2,"Within SLA")</f>
        <v>SLA Breached</v>
      </c>
      <c r="O177" s="1" t="str">
        <f>_xlfn.XLOOKUP(A177,Source_data!A:A,Source_data!D:D)</f>
        <v>NEFT</v>
      </c>
      <c r="P177" s="1">
        <f t="shared" si="25"/>
        <v>0</v>
      </c>
      <c r="Q177" s="1">
        <f t="shared" si="26"/>
        <v>0</v>
      </c>
      <c r="R177" s="1">
        <f t="shared" si="27"/>
        <v>0</v>
      </c>
      <c r="S177" s="1">
        <f t="shared" si="28"/>
        <v>0</v>
      </c>
      <c r="T177" s="1">
        <f t="shared" si="29"/>
        <v>1</v>
      </c>
      <c r="U177" s="1" t="str">
        <f>_xlfn.XLOOKUP(Table3[[#This Row],[Transaction ID]],Source_data!A:A,Source_data!E:E)</f>
        <v>Mumbai</v>
      </c>
      <c r="V177" s="1">
        <f>_xlfn.IFNA(_xlfn.XLOOKUP(A177,bank_processed_transactions[transaction_id],bank_processed_transactions[processing_minutes]),"")</f>
        <v>57.2</v>
      </c>
      <c r="W177" s="31">
        <f>_xlfn.XLOOKUP(A177,Source_data!A:A,Source_data!B:B)</f>
        <v>46033</v>
      </c>
    </row>
    <row r="178" spans="1:23" x14ac:dyDescent="0.3">
      <c r="A178" s="3" t="s">
        <v>1512</v>
      </c>
      <c r="B178" s="1">
        <f>_xlfn.XLOOKUP(A178,bank_source_transactions__1[transaction_id],bank_source_transactions__1[amount_inr])</f>
        <v>2617.98</v>
      </c>
      <c r="C178" s="1">
        <f>_xlfn.XLOOKUP(A178,Processed_data!A:A,Processed_data!F:F)</f>
        <v>2617.98</v>
      </c>
      <c r="D178" s="1" t="str">
        <f>_xlfn.XLOOKUP(A178,bank_source_transactions__1[transaction_id],bank_source_transactions__1[transaction_status])</f>
        <v>SUCCESS</v>
      </c>
      <c r="E178" s="1" t="str">
        <f>_xlfn.XLOOKUP(A178,Processed_data!A:A,Processed_data!G:G)</f>
        <v>SUCCESS</v>
      </c>
      <c r="F178" s="1">
        <f>COUNTIF(bank_processed_transactions[transaction_id],A178)</f>
        <v>1</v>
      </c>
      <c r="G178" s="1" t="str">
        <f t="shared" si="20"/>
        <v>found</v>
      </c>
      <c r="H178" s="1" t="str">
        <f t="shared" si="21"/>
        <v>Not Duplicate</v>
      </c>
      <c r="I178" s="1" t="str">
        <f t="shared" si="22"/>
        <v>match</v>
      </c>
      <c r="J178" s="1" t="str">
        <f t="shared" si="23"/>
        <v>match</v>
      </c>
      <c r="K178" s="1">
        <f t="shared" si="24"/>
        <v>0</v>
      </c>
      <c r="L178" s="2">
        <f>IF(F178=0,"not processed",_xlfn.MINIFS(Processed_data!H:H,Processed_data!A:A,A178))</f>
        <v>46062</v>
      </c>
      <c r="M178" s="1">
        <f>IF(F178=0,"not processed",ABS(bank_source_transactions__1[[#This Row],[transaction_date]]-Reconciliation!L178))</f>
        <v>1</v>
      </c>
      <c r="N178" s="1" t="str" cm="1">
        <f t="array" ref="N178">_xlfn.IFS(M178="not Processed", "Not Processed",M178&gt;2,"SLA Breached",M178&lt;=2,"Within SLA")</f>
        <v>Within SLA</v>
      </c>
      <c r="O178" s="1" t="str">
        <f>_xlfn.XLOOKUP(A178,Source_data!A:A,Source_data!D:D)</f>
        <v>CARD</v>
      </c>
      <c r="P178" s="1">
        <f t="shared" si="25"/>
        <v>0</v>
      </c>
      <c r="Q178" s="1">
        <f t="shared" si="26"/>
        <v>0</v>
      </c>
      <c r="R178" s="1">
        <f t="shared" si="27"/>
        <v>0</v>
      </c>
      <c r="S178" s="1">
        <f t="shared" si="28"/>
        <v>0</v>
      </c>
      <c r="T178" s="1">
        <f t="shared" si="29"/>
        <v>0</v>
      </c>
      <c r="U178" s="1" t="str">
        <f>_xlfn.XLOOKUP(Table3[[#This Row],[Transaction ID]],Source_data!A:A,Source_data!E:E)</f>
        <v>Mumbai</v>
      </c>
      <c r="V178" s="1">
        <f>_xlfn.IFNA(_xlfn.XLOOKUP(A178,bank_processed_transactions[transaction_id],bank_processed_transactions[processing_minutes]),"")</f>
        <v>46.3</v>
      </c>
      <c r="W178" s="31">
        <f>_xlfn.XLOOKUP(A178,Source_data!A:A,Source_data!B:B)</f>
        <v>46061</v>
      </c>
    </row>
    <row r="179" spans="1:23" x14ac:dyDescent="0.3">
      <c r="A179" s="4" t="s">
        <v>2901</v>
      </c>
      <c r="B179" s="1">
        <f>_xlfn.XLOOKUP(A179,bank_source_transactions__1[transaction_id],bank_source_transactions__1[amount_inr])</f>
        <v>3870.97</v>
      </c>
      <c r="C179" s="1">
        <f>_xlfn.XLOOKUP(A179,Processed_data!A:A,Processed_data!F:F)</f>
        <v>3870.97</v>
      </c>
      <c r="D179" s="1" t="str">
        <f>_xlfn.XLOOKUP(A179,bank_source_transactions__1[transaction_id],bank_source_transactions__1[transaction_status])</f>
        <v>SUCCESS</v>
      </c>
      <c r="E179" s="1" t="str">
        <f>_xlfn.XLOOKUP(A179,Processed_data!A:A,Processed_data!G:G)</f>
        <v>SUCCESS</v>
      </c>
      <c r="F179" s="1">
        <f>COUNTIF(bank_processed_transactions[transaction_id],A179)</f>
        <v>1</v>
      </c>
      <c r="G179" s="1" t="str">
        <f t="shared" si="20"/>
        <v>found</v>
      </c>
      <c r="H179" s="1" t="str">
        <f t="shared" si="21"/>
        <v>Not Duplicate</v>
      </c>
      <c r="I179" s="1" t="str">
        <f t="shared" si="22"/>
        <v>match</v>
      </c>
      <c r="J179" s="1" t="str">
        <f t="shared" si="23"/>
        <v>match</v>
      </c>
      <c r="K179" s="1">
        <f t="shared" si="24"/>
        <v>0</v>
      </c>
      <c r="L179" s="2">
        <f>IF(F179=0,"not processed",_xlfn.MINIFS(Processed_data!H:H,Processed_data!A:A,A179))</f>
        <v>46054</v>
      </c>
      <c r="M179" s="1">
        <f>IF(F179=0,"not processed",ABS(bank_source_transactions__1[[#This Row],[transaction_date]]-Reconciliation!L179))</f>
        <v>3</v>
      </c>
      <c r="N179" s="1" t="str" cm="1">
        <f t="array" ref="N179">_xlfn.IFS(M179="not Processed", "Not Processed",M179&gt;2,"SLA Breached",M179&lt;=2,"Within SLA")</f>
        <v>SLA Breached</v>
      </c>
      <c r="O179" s="1" t="str">
        <f>_xlfn.XLOOKUP(A179,Source_data!A:A,Source_data!D:D)</f>
        <v>IMPS</v>
      </c>
      <c r="P179" s="1">
        <f t="shared" si="25"/>
        <v>0</v>
      </c>
      <c r="Q179" s="1">
        <f t="shared" si="26"/>
        <v>0</v>
      </c>
      <c r="R179" s="1">
        <f t="shared" si="27"/>
        <v>0</v>
      </c>
      <c r="S179" s="1">
        <f t="shared" si="28"/>
        <v>0</v>
      </c>
      <c r="T179" s="1">
        <f t="shared" si="29"/>
        <v>1</v>
      </c>
      <c r="U179" s="1" t="str">
        <f>_xlfn.XLOOKUP(Table3[[#This Row],[Transaction ID]],Source_data!A:A,Source_data!E:E)</f>
        <v>Bengaluru</v>
      </c>
      <c r="V179" s="1">
        <f>_xlfn.IFNA(_xlfn.XLOOKUP(A179,bank_processed_transactions[transaction_id],bank_processed_transactions[processing_minutes]),"")</f>
        <v>37.799999999999997</v>
      </c>
      <c r="W179" s="31">
        <f>_xlfn.XLOOKUP(A179,Source_data!A:A,Source_data!B:B)</f>
        <v>46051</v>
      </c>
    </row>
    <row r="180" spans="1:23" x14ac:dyDescent="0.3">
      <c r="A180" s="3" t="s">
        <v>142</v>
      </c>
      <c r="B180" s="1">
        <f>_xlfn.XLOOKUP(A180,bank_source_transactions__1[transaction_id],bank_source_transactions__1[amount_inr])</f>
        <v>4985.6499999999996</v>
      </c>
      <c r="C180" s="1">
        <f>_xlfn.XLOOKUP(A180,Processed_data!A:A,Processed_data!F:F)</f>
        <v>4985.6499999999996</v>
      </c>
      <c r="D180" s="1" t="str">
        <f>_xlfn.XLOOKUP(A180,bank_source_transactions__1[transaction_id],bank_source_transactions__1[transaction_status])</f>
        <v>FAILED</v>
      </c>
      <c r="E180" s="1" t="str">
        <f>_xlfn.XLOOKUP(A180,Processed_data!A:A,Processed_data!G:G)</f>
        <v>FAILED</v>
      </c>
      <c r="F180" s="1">
        <f>COUNTIF(bank_processed_transactions[transaction_id],A180)</f>
        <v>1</v>
      </c>
      <c r="G180" s="1" t="str">
        <f t="shared" si="20"/>
        <v>found</v>
      </c>
      <c r="H180" s="1" t="str">
        <f t="shared" si="21"/>
        <v>Not Duplicate</v>
      </c>
      <c r="I180" s="1" t="str">
        <f t="shared" si="22"/>
        <v>match</v>
      </c>
      <c r="J180" s="1" t="str">
        <f t="shared" si="23"/>
        <v>match</v>
      </c>
      <c r="K180" s="1">
        <f t="shared" si="24"/>
        <v>0</v>
      </c>
      <c r="L180" s="2">
        <f>IF(F180=0,"not processed",_xlfn.MINIFS(Processed_data!H:H,Processed_data!A:A,A180))</f>
        <v>46065</v>
      </c>
      <c r="M180" s="1">
        <f>IF(F180=0,"not processed",ABS(bank_source_transactions__1[[#This Row],[transaction_date]]-Reconciliation!L180))</f>
        <v>1</v>
      </c>
      <c r="N180" s="1" t="str" cm="1">
        <f t="array" ref="N180">_xlfn.IFS(M180="not Processed", "Not Processed",M180&gt;2,"SLA Breached",M180&lt;=2,"Within SLA")</f>
        <v>Within SLA</v>
      </c>
      <c r="O180" s="1" t="str">
        <f>_xlfn.XLOOKUP(A180,Source_data!A:A,Source_data!D:D)</f>
        <v>UPI</v>
      </c>
      <c r="P180" s="1">
        <f t="shared" si="25"/>
        <v>0</v>
      </c>
      <c r="Q180" s="1">
        <f t="shared" si="26"/>
        <v>0</v>
      </c>
      <c r="R180" s="1">
        <f t="shared" si="27"/>
        <v>0</v>
      </c>
      <c r="S180" s="1">
        <f t="shared" si="28"/>
        <v>0</v>
      </c>
      <c r="T180" s="1">
        <f t="shared" si="29"/>
        <v>0</v>
      </c>
      <c r="U180" s="1" t="str">
        <f>_xlfn.XLOOKUP(Table3[[#This Row],[Transaction ID]],Source_data!A:A,Source_data!E:E)</f>
        <v>Mumbai</v>
      </c>
      <c r="V180" s="1">
        <f>_xlfn.IFNA(_xlfn.XLOOKUP(A180,bank_processed_transactions[transaction_id],bank_processed_transactions[processing_minutes]),"")</f>
        <v>19</v>
      </c>
      <c r="W180" s="31">
        <f>_xlfn.XLOOKUP(A180,Source_data!A:A,Source_data!B:B)</f>
        <v>46064</v>
      </c>
    </row>
    <row r="181" spans="1:23" x14ac:dyDescent="0.3">
      <c r="A181" s="4" t="s">
        <v>4665</v>
      </c>
      <c r="B181" s="1">
        <f>_xlfn.XLOOKUP(A181,bank_source_transactions__1[transaction_id],bank_source_transactions__1[amount_inr])</f>
        <v>3394.1</v>
      </c>
      <c r="C181" s="1">
        <f>_xlfn.XLOOKUP(A181,Processed_data!A:A,Processed_data!F:F)</f>
        <v>3394.1</v>
      </c>
      <c r="D181" s="1" t="str">
        <f>_xlfn.XLOOKUP(A181,bank_source_transactions__1[transaction_id],bank_source_transactions__1[transaction_status])</f>
        <v>REVERSED</v>
      </c>
      <c r="E181" s="1" t="str">
        <f>_xlfn.XLOOKUP(A181,Processed_data!A:A,Processed_data!G:G)</f>
        <v>REVERSED</v>
      </c>
      <c r="F181" s="1">
        <f>COUNTIF(bank_processed_transactions[transaction_id],A181)</f>
        <v>1</v>
      </c>
      <c r="G181" s="1" t="str">
        <f t="shared" si="20"/>
        <v>found</v>
      </c>
      <c r="H181" s="1" t="str">
        <f t="shared" si="21"/>
        <v>Not Duplicate</v>
      </c>
      <c r="I181" s="1" t="str">
        <f t="shared" si="22"/>
        <v>match</v>
      </c>
      <c r="J181" s="1" t="str">
        <f t="shared" si="23"/>
        <v>match</v>
      </c>
      <c r="K181" s="1">
        <f t="shared" si="24"/>
        <v>0</v>
      </c>
      <c r="L181" s="2">
        <f>IF(F181=0,"not processed",_xlfn.MINIFS(Processed_data!H:H,Processed_data!A:A,A181))</f>
        <v>46075</v>
      </c>
      <c r="M181" s="1">
        <f>IF(F181=0,"not processed",ABS(bank_source_transactions__1[[#This Row],[transaction_date]]-Reconciliation!L181))</f>
        <v>1</v>
      </c>
      <c r="N181" s="1" t="str" cm="1">
        <f t="array" ref="N181">_xlfn.IFS(M181="not Processed", "Not Processed",M181&gt;2,"SLA Breached",M181&lt;=2,"Within SLA")</f>
        <v>Within SLA</v>
      </c>
      <c r="O181" s="1" t="str">
        <f>_xlfn.XLOOKUP(A181,Source_data!A:A,Source_data!D:D)</f>
        <v>IMPS</v>
      </c>
      <c r="P181" s="1">
        <f t="shared" si="25"/>
        <v>0</v>
      </c>
      <c r="Q181" s="1">
        <f t="shared" si="26"/>
        <v>0</v>
      </c>
      <c r="R181" s="1">
        <f t="shared" si="27"/>
        <v>0</v>
      </c>
      <c r="S181" s="1">
        <f t="shared" si="28"/>
        <v>0</v>
      </c>
      <c r="T181" s="1">
        <f t="shared" si="29"/>
        <v>0</v>
      </c>
      <c r="U181" s="1" t="str">
        <f>_xlfn.XLOOKUP(Table3[[#This Row],[Transaction ID]],Source_data!A:A,Source_data!E:E)</f>
        <v>Bengaluru</v>
      </c>
      <c r="V181" s="1">
        <f>_xlfn.IFNA(_xlfn.XLOOKUP(A181,bank_processed_transactions[transaction_id],bank_processed_transactions[processing_minutes]),"")</f>
        <v>29.8</v>
      </c>
      <c r="W181" s="31">
        <f>_xlfn.XLOOKUP(A181,Source_data!A:A,Source_data!B:B)</f>
        <v>46074</v>
      </c>
    </row>
    <row r="182" spans="1:23" x14ac:dyDescent="0.3">
      <c r="A182" s="3" t="s">
        <v>133</v>
      </c>
      <c r="B182" s="1">
        <f>_xlfn.XLOOKUP(A182,bank_source_transactions__1[transaction_id],bank_source_transactions__1[amount_inr])</f>
        <v>5698.81</v>
      </c>
      <c r="C182" s="1">
        <f>_xlfn.XLOOKUP(A182,Processed_data!A:A,Processed_data!F:F)</f>
        <v>5698.81</v>
      </c>
      <c r="D182" s="1" t="str">
        <f>_xlfn.XLOOKUP(A182,bank_source_transactions__1[transaction_id],bank_source_transactions__1[transaction_status])</f>
        <v>SUCCESS</v>
      </c>
      <c r="E182" s="1" t="str">
        <f>_xlfn.XLOOKUP(A182,Processed_data!A:A,Processed_data!G:G)</f>
        <v>SUCCESS</v>
      </c>
      <c r="F182" s="1">
        <f>COUNTIF(bank_processed_transactions[transaction_id],A182)</f>
        <v>1</v>
      </c>
      <c r="G182" s="1" t="str">
        <f t="shared" si="20"/>
        <v>found</v>
      </c>
      <c r="H182" s="1" t="str">
        <f t="shared" si="21"/>
        <v>Not Duplicate</v>
      </c>
      <c r="I182" s="1" t="str">
        <f t="shared" si="22"/>
        <v>match</v>
      </c>
      <c r="J182" s="1" t="str">
        <f t="shared" si="23"/>
        <v>match</v>
      </c>
      <c r="K182" s="1">
        <f t="shared" si="24"/>
        <v>0</v>
      </c>
      <c r="L182" s="2">
        <f>IF(F182=0,"not processed",_xlfn.MINIFS(Processed_data!H:H,Processed_data!A:A,A182))</f>
        <v>46041</v>
      </c>
      <c r="M182" s="1">
        <f>IF(F182=0,"not processed",ABS(bank_source_transactions__1[[#This Row],[transaction_date]]-Reconciliation!L182))</f>
        <v>1</v>
      </c>
      <c r="N182" s="1" t="str" cm="1">
        <f t="array" ref="N182">_xlfn.IFS(M182="not Processed", "Not Processed",M182&gt;2,"SLA Breached",M182&lt;=2,"Within SLA")</f>
        <v>Within SLA</v>
      </c>
      <c r="O182" s="1" t="str">
        <f>_xlfn.XLOOKUP(A182,Source_data!A:A,Source_data!D:D)</f>
        <v>CARD</v>
      </c>
      <c r="P182" s="1">
        <f t="shared" si="25"/>
        <v>0</v>
      </c>
      <c r="Q182" s="1">
        <f t="shared" si="26"/>
        <v>0</v>
      </c>
      <c r="R182" s="1">
        <f t="shared" si="27"/>
        <v>0</v>
      </c>
      <c r="S182" s="1">
        <f t="shared" si="28"/>
        <v>0</v>
      </c>
      <c r="T182" s="1">
        <f t="shared" si="29"/>
        <v>0</v>
      </c>
      <c r="U182" s="1" t="str">
        <f>_xlfn.XLOOKUP(Table3[[#This Row],[Transaction ID]],Source_data!A:A,Source_data!E:E)</f>
        <v>Mumbai</v>
      </c>
      <c r="V182" s="1">
        <f>_xlfn.IFNA(_xlfn.XLOOKUP(A182,bank_processed_transactions[transaction_id],bank_processed_transactions[processing_minutes]),"")</f>
        <v>35.799999999999997</v>
      </c>
      <c r="W182" s="31">
        <f>_xlfn.XLOOKUP(A182,Source_data!A:A,Source_data!B:B)</f>
        <v>46040</v>
      </c>
    </row>
    <row r="183" spans="1:23" x14ac:dyDescent="0.3">
      <c r="A183" s="4" t="s">
        <v>1677</v>
      </c>
      <c r="B183" s="1">
        <f>_xlfn.XLOOKUP(A183,bank_source_transactions__1[transaction_id],bank_source_transactions__1[amount_inr])</f>
        <v>10087.86</v>
      </c>
      <c r="C183" s="1">
        <f>_xlfn.XLOOKUP(A183,Processed_data!A:A,Processed_data!F:F)</f>
        <v>10087.86</v>
      </c>
      <c r="D183" s="1" t="str">
        <f>_xlfn.XLOOKUP(A183,bank_source_transactions__1[transaction_id],bank_source_transactions__1[transaction_status])</f>
        <v>SUCCESS</v>
      </c>
      <c r="E183" s="1" t="str">
        <f>_xlfn.XLOOKUP(A183,Processed_data!A:A,Processed_data!G:G)</f>
        <v>SUCCESS</v>
      </c>
      <c r="F183" s="1">
        <f>COUNTIF(bank_processed_transactions[transaction_id],A183)</f>
        <v>1</v>
      </c>
      <c r="G183" s="1" t="str">
        <f t="shared" si="20"/>
        <v>found</v>
      </c>
      <c r="H183" s="1" t="str">
        <f t="shared" si="21"/>
        <v>Not Duplicate</v>
      </c>
      <c r="I183" s="1" t="str">
        <f t="shared" si="22"/>
        <v>match</v>
      </c>
      <c r="J183" s="1" t="str">
        <f t="shared" si="23"/>
        <v>match</v>
      </c>
      <c r="K183" s="1">
        <f t="shared" si="24"/>
        <v>0</v>
      </c>
      <c r="L183" s="2">
        <f>IF(F183=0,"not processed",_xlfn.MINIFS(Processed_data!H:H,Processed_data!A:A,A183))</f>
        <v>46087</v>
      </c>
      <c r="M183" s="1">
        <f>IF(F183=0,"not processed",ABS(bank_source_transactions__1[[#This Row],[transaction_date]]-Reconciliation!L183))</f>
        <v>3</v>
      </c>
      <c r="N183" s="1" t="str" cm="1">
        <f t="array" ref="N183">_xlfn.IFS(M183="not Processed", "Not Processed",M183&gt;2,"SLA Breached",M183&lt;=2,"Within SLA")</f>
        <v>SLA Breached</v>
      </c>
      <c r="O183" s="1" t="str">
        <f>_xlfn.XLOOKUP(A183,Source_data!A:A,Source_data!D:D)</f>
        <v>UPI</v>
      </c>
      <c r="P183" s="1">
        <f t="shared" si="25"/>
        <v>0</v>
      </c>
      <c r="Q183" s="1">
        <f t="shared" si="26"/>
        <v>0</v>
      </c>
      <c r="R183" s="1">
        <f t="shared" si="27"/>
        <v>0</v>
      </c>
      <c r="S183" s="1">
        <f t="shared" si="28"/>
        <v>0</v>
      </c>
      <c r="T183" s="1">
        <f t="shared" si="29"/>
        <v>1</v>
      </c>
      <c r="U183" s="1" t="str">
        <f>_xlfn.XLOOKUP(Table3[[#This Row],[Transaction ID]],Source_data!A:A,Source_data!E:E)</f>
        <v>Bengaluru</v>
      </c>
      <c r="V183" s="1">
        <f>_xlfn.IFNA(_xlfn.XLOOKUP(A183,bank_processed_transactions[transaction_id],bank_processed_transactions[processing_minutes]),"")</f>
        <v>2</v>
      </c>
      <c r="W183" s="31">
        <f>_xlfn.XLOOKUP(A183,Source_data!A:A,Source_data!B:B)</f>
        <v>46084</v>
      </c>
    </row>
    <row r="184" spans="1:23" x14ac:dyDescent="0.3">
      <c r="A184" s="3" t="s">
        <v>2567</v>
      </c>
      <c r="B184" s="1">
        <f>_xlfn.XLOOKUP(A184,bank_source_transactions__1[transaction_id],bank_source_transactions__1[amount_inr])</f>
        <v>4192.9799999999996</v>
      </c>
      <c r="C184" s="1">
        <f>_xlfn.XLOOKUP(A184,Processed_data!A:A,Processed_data!F:F)</f>
        <v>4192.9799999999996</v>
      </c>
      <c r="D184" s="1" t="str">
        <f>_xlfn.XLOOKUP(A184,bank_source_transactions__1[transaction_id],bank_source_transactions__1[transaction_status])</f>
        <v>SUCCESS</v>
      </c>
      <c r="E184" s="1" t="str">
        <f>_xlfn.XLOOKUP(A184,Processed_data!A:A,Processed_data!G:G)</f>
        <v>SUCCESS</v>
      </c>
      <c r="F184" s="1">
        <f>COUNTIF(bank_processed_transactions[transaction_id],A184)</f>
        <v>1</v>
      </c>
      <c r="G184" s="1" t="str">
        <f t="shared" si="20"/>
        <v>found</v>
      </c>
      <c r="H184" s="1" t="str">
        <f t="shared" si="21"/>
        <v>Not Duplicate</v>
      </c>
      <c r="I184" s="1" t="str">
        <f t="shared" si="22"/>
        <v>match</v>
      </c>
      <c r="J184" s="1" t="str">
        <f t="shared" si="23"/>
        <v>match</v>
      </c>
      <c r="K184" s="1">
        <f t="shared" si="24"/>
        <v>0</v>
      </c>
      <c r="L184" s="2">
        <f>IF(F184=0,"not processed",_xlfn.MINIFS(Processed_data!H:H,Processed_data!A:A,A184))</f>
        <v>46111</v>
      </c>
      <c r="M184" s="1">
        <f>IF(F184=0,"not processed",ABS(bank_source_transactions__1[[#This Row],[transaction_date]]-Reconciliation!L184))</f>
        <v>0</v>
      </c>
      <c r="N184" s="1" t="str" cm="1">
        <f t="array" ref="N184">_xlfn.IFS(M184="not Processed", "Not Processed",M184&gt;2,"SLA Breached",M184&lt;=2,"Within SLA")</f>
        <v>Within SLA</v>
      </c>
      <c r="O184" s="1" t="str">
        <f>_xlfn.XLOOKUP(A184,Source_data!A:A,Source_data!D:D)</f>
        <v>NEFT</v>
      </c>
      <c r="P184" s="1">
        <f t="shared" si="25"/>
        <v>0</v>
      </c>
      <c r="Q184" s="1">
        <f t="shared" si="26"/>
        <v>0</v>
      </c>
      <c r="R184" s="1">
        <f t="shared" si="27"/>
        <v>0</v>
      </c>
      <c r="S184" s="1">
        <f t="shared" si="28"/>
        <v>0</v>
      </c>
      <c r="T184" s="1">
        <f t="shared" si="29"/>
        <v>0</v>
      </c>
      <c r="U184" s="1" t="str">
        <f>_xlfn.XLOOKUP(Table3[[#This Row],[Transaction ID]],Source_data!A:A,Source_data!E:E)</f>
        <v>Bengaluru</v>
      </c>
      <c r="V184" s="1">
        <f>_xlfn.IFNA(_xlfn.XLOOKUP(A184,bank_processed_transactions[transaction_id],bank_processed_transactions[processing_minutes]),"")</f>
        <v>49.7</v>
      </c>
      <c r="W184" s="31">
        <f>_xlfn.XLOOKUP(A184,Source_data!A:A,Source_data!B:B)</f>
        <v>46111</v>
      </c>
    </row>
    <row r="185" spans="1:23" x14ac:dyDescent="0.3">
      <c r="A185" s="4" t="s">
        <v>2697</v>
      </c>
      <c r="B185" s="1">
        <f>_xlfn.XLOOKUP(A185,bank_source_transactions__1[transaction_id],bank_source_transactions__1[amount_inr])</f>
        <v>1371.59</v>
      </c>
      <c r="C185" s="1">
        <f>_xlfn.XLOOKUP(A185,Processed_data!A:A,Processed_data!F:F)</f>
        <v>1371.59</v>
      </c>
      <c r="D185" s="1" t="str">
        <f>_xlfn.XLOOKUP(A185,bank_source_transactions__1[transaction_id],bank_source_transactions__1[transaction_status])</f>
        <v>SUCCESS</v>
      </c>
      <c r="E185" s="1" t="str">
        <f>_xlfn.XLOOKUP(A185,Processed_data!A:A,Processed_data!G:G)</f>
        <v>SUCCESS</v>
      </c>
      <c r="F185" s="1">
        <f>COUNTIF(bank_processed_transactions[transaction_id],A185)</f>
        <v>1</v>
      </c>
      <c r="G185" s="1" t="str">
        <f t="shared" si="20"/>
        <v>found</v>
      </c>
      <c r="H185" s="1" t="str">
        <f t="shared" si="21"/>
        <v>Not Duplicate</v>
      </c>
      <c r="I185" s="1" t="str">
        <f t="shared" si="22"/>
        <v>match</v>
      </c>
      <c r="J185" s="1" t="str">
        <f t="shared" si="23"/>
        <v>match</v>
      </c>
      <c r="K185" s="1">
        <f t="shared" si="24"/>
        <v>0</v>
      </c>
      <c r="L185" s="2">
        <f>IF(F185=0,"not processed",_xlfn.MINIFS(Processed_data!H:H,Processed_data!A:A,A185))</f>
        <v>46033</v>
      </c>
      <c r="M185" s="1">
        <f>IF(F185=0,"not processed",ABS(bank_source_transactions__1[[#This Row],[transaction_date]]-Reconciliation!L185))</f>
        <v>0</v>
      </c>
      <c r="N185" s="1" t="str" cm="1">
        <f t="array" ref="N185">_xlfn.IFS(M185="not Processed", "Not Processed",M185&gt;2,"SLA Breached",M185&lt;=2,"Within SLA")</f>
        <v>Within SLA</v>
      </c>
      <c r="O185" s="1" t="str">
        <f>_xlfn.XLOOKUP(A185,Source_data!A:A,Source_data!D:D)</f>
        <v>ATM</v>
      </c>
      <c r="P185" s="1">
        <f t="shared" si="25"/>
        <v>0</v>
      </c>
      <c r="Q185" s="1">
        <f t="shared" si="26"/>
        <v>0</v>
      </c>
      <c r="R185" s="1">
        <f t="shared" si="27"/>
        <v>0</v>
      </c>
      <c r="S185" s="1">
        <f t="shared" si="28"/>
        <v>0</v>
      </c>
      <c r="T185" s="1">
        <f t="shared" si="29"/>
        <v>0</v>
      </c>
      <c r="U185" s="1" t="str">
        <f>_xlfn.XLOOKUP(Table3[[#This Row],[Transaction ID]],Source_data!A:A,Source_data!E:E)</f>
        <v>Hyderabad</v>
      </c>
      <c r="V185" s="1">
        <f>_xlfn.IFNA(_xlfn.XLOOKUP(A185,bank_processed_transactions[transaction_id],bank_processed_transactions[processing_minutes]),"")</f>
        <v>14.9</v>
      </c>
      <c r="W185" s="31">
        <f>_xlfn.XLOOKUP(A185,Source_data!A:A,Source_data!B:B)</f>
        <v>46033</v>
      </c>
    </row>
    <row r="186" spans="1:23" x14ac:dyDescent="0.3">
      <c r="A186" s="3" t="s">
        <v>1726</v>
      </c>
      <c r="B186" s="1">
        <f>_xlfn.XLOOKUP(A186,bank_source_transactions__1[transaction_id],bank_source_transactions__1[amount_inr])</f>
        <v>7110.98</v>
      </c>
      <c r="C186" s="1">
        <f>_xlfn.XLOOKUP(A186,Processed_data!A:A,Processed_data!F:F)</f>
        <v>7110.98</v>
      </c>
      <c r="D186" s="1" t="str">
        <f>_xlfn.XLOOKUP(A186,bank_source_transactions__1[transaction_id],bank_source_transactions__1[transaction_status])</f>
        <v>REVERSED</v>
      </c>
      <c r="E186" s="1" t="str">
        <f>_xlfn.XLOOKUP(A186,Processed_data!A:A,Processed_data!G:G)</f>
        <v>REVERSED</v>
      </c>
      <c r="F186" s="1">
        <f>COUNTIF(bank_processed_transactions[transaction_id],A186)</f>
        <v>1</v>
      </c>
      <c r="G186" s="1" t="str">
        <f t="shared" si="20"/>
        <v>found</v>
      </c>
      <c r="H186" s="1" t="str">
        <f t="shared" si="21"/>
        <v>Not Duplicate</v>
      </c>
      <c r="I186" s="1" t="str">
        <f t="shared" si="22"/>
        <v>match</v>
      </c>
      <c r="J186" s="1" t="str">
        <f t="shared" si="23"/>
        <v>match</v>
      </c>
      <c r="K186" s="1">
        <f t="shared" si="24"/>
        <v>0</v>
      </c>
      <c r="L186" s="2">
        <f>IF(F186=0,"not processed",_xlfn.MINIFS(Processed_data!H:H,Processed_data!A:A,A186))</f>
        <v>46062</v>
      </c>
      <c r="M186" s="1">
        <f>IF(F186=0,"not processed",ABS(bank_source_transactions__1[[#This Row],[transaction_date]]-Reconciliation!L186))</f>
        <v>3</v>
      </c>
      <c r="N186" s="1" t="str" cm="1">
        <f t="array" ref="N186">_xlfn.IFS(M186="not Processed", "Not Processed",M186&gt;2,"SLA Breached",M186&lt;=2,"Within SLA")</f>
        <v>SLA Breached</v>
      </c>
      <c r="O186" s="1" t="str">
        <f>_xlfn.XLOOKUP(A186,Source_data!A:A,Source_data!D:D)</f>
        <v>ATM</v>
      </c>
      <c r="P186" s="1">
        <f t="shared" si="25"/>
        <v>0</v>
      </c>
      <c r="Q186" s="1">
        <f t="shared" si="26"/>
        <v>0</v>
      </c>
      <c r="R186" s="1">
        <f t="shared" si="27"/>
        <v>0</v>
      </c>
      <c r="S186" s="1">
        <f t="shared" si="28"/>
        <v>0</v>
      </c>
      <c r="T186" s="1">
        <f t="shared" si="29"/>
        <v>1</v>
      </c>
      <c r="U186" s="1" t="str">
        <f>_xlfn.XLOOKUP(Table3[[#This Row],[Transaction ID]],Source_data!A:A,Source_data!E:E)</f>
        <v>Hyderabad</v>
      </c>
      <c r="V186" s="1">
        <f>_xlfn.IFNA(_xlfn.XLOOKUP(A186,bank_processed_transactions[transaction_id],bank_processed_transactions[processing_minutes]),"")</f>
        <v>15.5</v>
      </c>
      <c r="W186" s="31">
        <f>_xlfn.XLOOKUP(A186,Source_data!A:A,Source_data!B:B)</f>
        <v>46059</v>
      </c>
    </row>
    <row r="187" spans="1:23" x14ac:dyDescent="0.3">
      <c r="A187" s="4" t="s">
        <v>2381</v>
      </c>
      <c r="B187" s="1">
        <f>_xlfn.XLOOKUP(A187,bank_source_transactions__1[transaction_id],bank_source_transactions__1[amount_inr])</f>
        <v>1691.28</v>
      </c>
      <c r="C187" s="1">
        <f>_xlfn.XLOOKUP(A187,Processed_data!A:A,Processed_data!F:F)</f>
        <v>1691.28</v>
      </c>
      <c r="D187" s="1" t="str">
        <f>_xlfn.XLOOKUP(A187,bank_source_transactions__1[transaction_id],bank_source_transactions__1[transaction_status])</f>
        <v>SUCCESS</v>
      </c>
      <c r="E187" s="1" t="str">
        <f>_xlfn.XLOOKUP(A187,Processed_data!A:A,Processed_data!G:G)</f>
        <v>SUCCESS</v>
      </c>
      <c r="F187" s="1">
        <f>COUNTIF(bank_processed_transactions[transaction_id],A187)</f>
        <v>1</v>
      </c>
      <c r="G187" s="1" t="str">
        <f t="shared" si="20"/>
        <v>found</v>
      </c>
      <c r="H187" s="1" t="str">
        <f t="shared" si="21"/>
        <v>Not Duplicate</v>
      </c>
      <c r="I187" s="1" t="str">
        <f t="shared" si="22"/>
        <v>match</v>
      </c>
      <c r="J187" s="1" t="str">
        <f t="shared" si="23"/>
        <v>match</v>
      </c>
      <c r="K187" s="1">
        <f t="shared" si="24"/>
        <v>0</v>
      </c>
      <c r="L187" s="2">
        <f>IF(F187=0,"not processed",_xlfn.MINIFS(Processed_data!H:H,Processed_data!A:A,A187))</f>
        <v>46037</v>
      </c>
      <c r="M187" s="1">
        <f>IF(F187=0,"not processed",ABS(bank_source_transactions__1[[#This Row],[transaction_date]]-Reconciliation!L187))</f>
        <v>2</v>
      </c>
      <c r="N187" s="1" t="str" cm="1">
        <f t="array" ref="N187">_xlfn.IFS(M187="not Processed", "Not Processed",M187&gt;2,"SLA Breached",M187&lt;=2,"Within SLA")</f>
        <v>Within SLA</v>
      </c>
      <c r="O187" s="1" t="str">
        <f>_xlfn.XLOOKUP(A187,Source_data!A:A,Source_data!D:D)</f>
        <v>UPI</v>
      </c>
      <c r="P187" s="1">
        <f t="shared" si="25"/>
        <v>0</v>
      </c>
      <c r="Q187" s="1">
        <f t="shared" si="26"/>
        <v>0</v>
      </c>
      <c r="R187" s="1">
        <f t="shared" si="27"/>
        <v>0</v>
      </c>
      <c r="S187" s="1">
        <f t="shared" si="28"/>
        <v>0</v>
      </c>
      <c r="T187" s="1">
        <f t="shared" si="29"/>
        <v>0</v>
      </c>
      <c r="U187" s="1" t="str">
        <f>_xlfn.XLOOKUP(Table3[[#This Row],[Transaction ID]],Source_data!A:A,Source_data!E:E)</f>
        <v>Hyderabad</v>
      </c>
      <c r="V187" s="1">
        <f>_xlfn.IFNA(_xlfn.XLOOKUP(A187,bank_processed_transactions[transaction_id],bank_processed_transactions[processing_minutes]),"")</f>
        <v>31.6</v>
      </c>
      <c r="W187" s="31">
        <f>_xlfn.XLOOKUP(A187,Source_data!A:A,Source_data!B:B)</f>
        <v>46035</v>
      </c>
    </row>
    <row r="188" spans="1:23" x14ac:dyDescent="0.3">
      <c r="A188" s="3" t="s">
        <v>2075</v>
      </c>
      <c r="B188" s="1">
        <f>_xlfn.XLOOKUP(A188,bank_source_transactions__1[transaction_id],bank_source_transactions__1[amount_inr])</f>
        <v>8324</v>
      </c>
      <c r="C188" s="1">
        <f>_xlfn.XLOOKUP(A188,Processed_data!A:A,Processed_data!F:F)</f>
        <v>8324</v>
      </c>
      <c r="D188" s="1" t="str">
        <f>_xlfn.XLOOKUP(A188,bank_source_transactions__1[transaction_id],bank_source_transactions__1[transaction_status])</f>
        <v>SUCCESS</v>
      </c>
      <c r="E188" s="1" t="str">
        <f>_xlfn.XLOOKUP(A188,Processed_data!A:A,Processed_data!G:G)</f>
        <v>SUCCESS</v>
      </c>
      <c r="F188" s="1">
        <f>COUNTIF(bank_processed_transactions[transaction_id],A188)</f>
        <v>1</v>
      </c>
      <c r="G188" s="1" t="str">
        <f t="shared" si="20"/>
        <v>found</v>
      </c>
      <c r="H188" s="1" t="str">
        <f t="shared" si="21"/>
        <v>Not Duplicate</v>
      </c>
      <c r="I188" s="1" t="str">
        <f t="shared" si="22"/>
        <v>match</v>
      </c>
      <c r="J188" s="1" t="str">
        <f t="shared" si="23"/>
        <v>match</v>
      </c>
      <c r="K188" s="1">
        <f t="shared" si="24"/>
        <v>0</v>
      </c>
      <c r="L188" s="2">
        <f>IF(F188=0,"not processed",_xlfn.MINIFS(Processed_data!H:H,Processed_data!A:A,A188))</f>
        <v>46107</v>
      </c>
      <c r="M188" s="1">
        <f>IF(F188=0,"not processed",ABS(bank_source_transactions__1[[#This Row],[transaction_date]]-Reconciliation!L188))</f>
        <v>1</v>
      </c>
      <c r="N188" s="1" t="str" cm="1">
        <f t="array" ref="N188">_xlfn.IFS(M188="not Processed", "Not Processed",M188&gt;2,"SLA Breached",M188&lt;=2,"Within SLA")</f>
        <v>Within SLA</v>
      </c>
      <c r="O188" s="1" t="str">
        <f>_xlfn.XLOOKUP(A188,Source_data!A:A,Source_data!D:D)</f>
        <v>UPI</v>
      </c>
      <c r="P188" s="1">
        <f t="shared" si="25"/>
        <v>0</v>
      </c>
      <c r="Q188" s="1">
        <f t="shared" si="26"/>
        <v>0</v>
      </c>
      <c r="R188" s="1">
        <f t="shared" si="27"/>
        <v>0</v>
      </c>
      <c r="S188" s="1">
        <f t="shared" si="28"/>
        <v>0</v>
      </c>
      <c r="T188" s="1">
        <f t="shared" si="29"/>
        <v>0</v>
      </c>
      <c r="U188" s="1" t="str">
        <f>_xlfn.XLOOKUP(Table3[[#This Row],[Transaction ID]],Source_data!A:A,Source_data!E:E)</f>
        <v>Hyderabad</v>
      </c>
      <c r="V188" s="1">
        <f>_xlfn.IFNA(_xlfn.XLOOKUP(A188,bank_processed_transactions[transaction_id],bank_processed_transactions[processing_minutes]),"")</f>
        <v>22.3</v>
      </c>
      <c r="W188" s="31">
        <f>_xlfn.XLOOKUP(A188,Source_data!A:A,Source_data!B:B)</f>
        <v>46106</v>
      </c>
    </row>
    <row r="189" spans="1:23" x14ac:dyDescent="0.3">
      <c r="A189" s="4" t="s">
        <v>3034</v>
      </c>
      <c r="B189" s="1">
        <f>_xlfn.XLOOKUP(A189,bank_source_transactions__1[transaction_id],bank_source_transactions__1[amount_inr])</f>
        <v>8941.51</v>
      </c>
      <c r="C189" s="1">
        <f>_xlfn.XLOOKUP(A189,Processed_data!A:A,Processed_data!F:F)</f>
        <v>8941.51</v>
      </c>
      <c r="D189" s="1" t="str">
        <f>_xlfn.XLOOKUP(A189,bank_source_transactions__1[transaction_id],bank_source_transactions__1[transaction_status])</f>
        <v>SUCCESS</v>
      </c>
      <c r="E189" s="1" t="str">
        <f>_xlfn.XLOOKUP(A189,Processed_data!A:A,Processed_data!G:G)</f>
        <v>SUCCESS</v>
      </c>
      <c r="F189" s="1">
        <f>COUNTIF(bank_processed_transactions[transaction_id],A189)</f>
        <v>1</v>
      </c>
      <c r="G189" s="1" t="str">
        <f t="shared" si="20"/>
        <v>found</v>
      </c>
      <c r="H189" s="1" t="str">
        <f t="shared" si="21"/>
        <v>Not Duplicate</v>
      </c>
      <c r="I189" s="1" t="str">
        <f t="shared" si="22"/>
        <v>match</v>
      </c>
      <c r="J189" s="1" t="str">
        <f t="shared" si="23"/>
        <v>match</v>
      </c>
      <c r="K189" s="1">
        <f t="shared" si="24"/>
        <v>0</v>
      </c>
      <c r="L189" s="2">
        <f>IF(F189=0,"not processed",_xlfn.MINIFS(Processed_data!H:H,Processed_data!A:A,A189))</f>
        <v>46071</v>
      </c>
      <c r="M189" s="1">
        <f>IF(F189=0,"not processed",ABS(bank_source_transactions__1[[#This Row],[transaction_date]]-Reconciliation!L189))</f>
        <v>3</v>
      </c>
      <c r="N189" s="1" t="str" cm="1">
        <f t="array" ref="N189">_xlfn.IFS(M189="not Processed", "Not Processed",M189&gt;2,"SLA Breached",M189&lt;=2,"Within SLA")</f>
        <v>SLA Breached</v>
      </c>
      <c r="O189" s="1" t="str">
        <f>_xlfn.XLOOKUP(A189,Source_data!A:A,Source_data!D:D)</f>
        <v>ATM</v>
      </c>
      <c r="P189" s="1">
        <f t="shared" si="25"/>
        <v>0</v>
      </c>
      <c r="Q189" s="1">
        <f t="shared" si="26"/>
        <v>0</v>
      </c>
      <c r="R189" s="1">
        <f t="shared" si="27"/>
        <v>0</v>
      </c>
      <c r="S189" s="1">
        <f t="shared" si="28"/>
        <v>0</v>
      </c>
      <c r="T189" s="1">
        <f t="shared" si="29"/>
        <v>1</v>
      </c>
      <c r="U189" s="1" t="str">
        <f>_xlfn.XLOOKUP(Table3[[#This Row],[Transaction ID]],Source_data!A:A,Source_data!E:E)</f>
        <v>Hyderabad</v>
      </c>
      <c r="V189" s="1">
        <f>_xlfn.IFNA(_xlfn.XLOOKUP(A189,bank_processed_transactions[transaction_id],bank_processed_transactions[processing_minutes]),"")</f>
        <v>23.7</v>
      </c>
      <c r="W189" s="31">
        <f>_xlfn.XLOOKUP(A189,Source_data!A:A,Source_data!B:B)</f>
        <v>46068</v>
      </c>
    </row>
    <row r="190" spans="1:23" x14ac:dyDescent="0.3">
      <c r="A190" s="3" t="s">
        <v>2066</v>
      </c>
      <c r="B190" s="1">
        <f>_xlfn.XLOOKUP(A190,bank_source_transactions__1[transaction_id],bank_source_transactions__1[amount_inr])</f>
        <v>13728.83</v>
      </c>
      <c r="C190" s="1">
        <f>_xlfn.XLOOKUP(A190,Processed_data!A:A,Processed_data!F:F)</f>
        <v>13728.83</v>
      </c>
      <c r="D190" s="1" t="str">
        <f>_xlfn.XLOOKUP(A190,bank_source_transactions__1[transaction_id],bank_source_transactions__1[transaction_status])</f>
        <v>SUCCESS</v>
      </c>
      <c r="E190" s="1" t="str">
        <f>_xlfn.XLOOKUP(A190,Processed_data!A:A,Processed_data!G:G)</f>
        <v>SUCCESS</v>
      </c>
      <c r="F190" s="1">
        <f>COUNTIF(bank_processed_transactions[transaction_id],A190)</f>
        <v>1</v>
      </c>
      <c r="G190" s="1" t="str">
        <f t="shared" si="20"/>
        <v>found</v>
      </c>
      <c r="H190" s="1" t="str">
        <f t="shared" si="21"/>
        <v>Not Duplicate</v>
      </c>
      <c r="I190" s="1" t="str">
        <f t="shared" si="22"/>
        <v>match</v>
      </c>
      <c r="J190" s="1" t="str">
        <f t="shared" si="23"/>
        <v>match</v>
      </c>
      <c r="K190" s="1">
        <f t="shared" si="24"/>
        <v>0</v>
      </c>
      <c r="L190" s="2">
        <f>IF(F190=0,"not processed",_xlfn.MINIFS(Processed_data!H:H,Processed_data!A:A,A190))</f>
        <v>46045</v>
      </c>
      <c r="M190" s="1">
        <f>IF(F190=0,"not processed",ABS(bank_source_transactions__1[[#This Row],[transaction_date]]-Reconciliation!L190))</f>
        <v>0</v>
      </c>
      <c r="N190" s="1" t="str" cm="1">
        <f t="array" ref="N190">_xlfn.IFS(M190="not Processed", "Not Processed",M190&gt;2,"SLA Breached",M190&lt;=2,"Within SLA")</f>
        <v>Within SLA</v>
      </c>
      <c r="O190" s="1" t="str">
        <f>_xlfn.XLOOKUP(A190,Source_data!A:A,Source_data!D:D)</f>
        <v>UPI</v>
      </c>
      <c r="P190" s="1">
        <f t="shared" si="25"/>
        <v>0</v>
      </c>
      <c r="Q190" s="1">
        <f t="shared" si="26"/>
        <v>0</v>
      </c>
      <c r="R190" s="1">
        <f t="shared" si="27"/>
        <v>0</v>
      </c>
      <c r="S190" s="1">
        <f t="shared" si="28"/>
        <v>0</v>
      </c>
      <c r="T190" s="1">
        <f t="shared" si="29"/>
        <v>0</v>
      </c>
      <c r="U190" s="1" t="str">
        <f>_xlfn.XLOOKUP(Table3[[#This Row],[Transaction ID]],Source_data!A:A,Source_data!E:E)</f>
        <v>Hyderabad</v>
      </c>
      <c r="V190" s="1">
        <f>_xlfn.IFNA(_xlfn.XLOOKUP(A190,bank_processed_transactions[transaction_id],bank_processed_transactions[processing_minutes]),"")</f>
        <v>54.7</v>
      </c>
      <c r="W190" s="31">
        <f>_xlfn.XLOOKUP(A190,Source_data!A:A,Source_data!B:B)</f>
        <v>46045</v>
      </c>
    </row>
    <row r="191" spans="1:23" x14ac:dyDescent="0.3">
      <c r="A191" s="4" t="s">
        <v>4504</v>
      </c>
      <c r="B191" s="1">
        <f>_xlfn.XLOOKUP(A191,bank_source_transactions__1[transaction_id],bank_source_transactions__1[amount_inr])</f>
        <v>1731.56</v>
      </c>
      <c r="C191" s="1">
        <f>_xlfn.XLOOKUP(A191,Processed_data!A:A,Processed_data!F:F)</f>
        <v>1731.56</v>
      </c>
      <c r="D191" s="1" t="str">
        <f>_xlfn.XLOOKUP(A191,bank_source_transactions__1[transaction_id],bank_source_transactions__1[transaction_status])</f>
        <v>SUCCESS</v>
      </c>
      <c r="E191" s="1" t="str">
        <f>_xlfn.XLOOKUP(A191,Processed_data!A:A,Processed_data!G:G)</f>
        <v>SUCCESS</v>
      </c>
      <c r="F191" s="1">
        <f>COUNTIF(bank_processed_transactions[transaction_id],A191)</f>
        <v>1</v>
      </c>
      <c r="G191" s="1" t="str">
        <f t="shared" si="20"/>
        <v>found</v>
      </c>
      <c r="H191" s="1" t="str">
        <f t="shared" si="21"/>
        <v>Not Duplicate</v>
      </c>
      <c r="I191" s="1" t="str">
        <f t="shared" si="22"/>
        <v>match</v>
      </c>
      <c r="J191" s="1" t="str">
        <f t="shared" si="23"/>
        <v>match</v>
      </c>
      <c r="K191" s="1">
        <f t="shared" si="24"/>
        <v>0</v>
      </c>
      <c r="L191" s="2">
        <f>IF(F191=0,"not processed",_xlfn.MINIFS(Processed_data!H:H,Processed_data!A:A,A191))</f>
        <v>46103</v>
      </c>
      <c r="M191" s="1">
        <f>IF(F191=0,"not processed",ABS(bank_source_transactions__1[[#This Row],[transaction_date]]-Reconciliation!L191))</f>
        <v>1</v>
      </c>
      <c r="N191" s="1" t="str" cm="1">
        <f t="array" ref="N191">_xlfn.IFS(M191="not Processed", "Not Processed",M191&gt;2,"SLA Breached",M191&lt;=2,"Within SLA")</f>
        <v>Within SLA</v>
      </c>
      <c r="O191" s="1" t="str">
        <f>_xlfn.XLOOKUP(A191,Source_data!A:A,Source_data!D:D)</f>
        <v>UPI</v>
      </c>
      <c r="P191" s="1">
        <f t="shared" si="25"/>
        <v>0</v>
      </c>
      <c r="Q191" s="1">
        <f t="shared" si="26"/>
        <v>0</v>
      </c>
      <c r="R191" s="1">
        <f t="shared" si="27"/>
        <v>0</v>
      </c>
      <c r="S191" s="1">
        <f t="shared" si="28"/>
        <v>0</v>
      </c>
      <c r="T191" s="1">
        <f t="shared" si="29"/>
        <v>0</v>
      </c>
      <c r="U191" s="1" t="str">
        <f>_xlfn.XLOOKUP(Table3[[#This Row],[Transaction ID]],Source_data!A:A,Source_data!E:E)</f>
        <v>Mumbai</v>
      </c>
      <c r="V191" s="1">
        <f>_xlfn.IFNA(_xlfn.XLOOKUP(A191,bank_processed_transactions[transaction_id],bank_processed_transactions[processing_minutes]),"")</f>
        <v>23.2</v>
      </c>
      <c r="W191" s="31">
        <f>_xlfn.XLOOKUP(A191,Source_data!A:A,Source_data!B:B)</f>
        <v>46102</v>
      </c>
    </row>
    <row r="192" spans="1:23" x14ac:dyDescent="0.3">
      <c r="A192" s="3" t="s">
        <v>4461</v>
      </c>
      <c r="B192" s="1">
        <f>_xlfn.XLOOKUP(A192,bank_source_transactions__1[transaction_id],bank_source_transactions__1[amount_inr])</f>
        <v>2564.5</v>
      </c>
      <c r="C192" s="1">
        <f>_xlfn.XLOOKUP(A192,Processed_data!A:A,Processed_data!F:F)</f>
        <v>2564.5</v>
      </c>
      <c r="D192" s="1" t="str">
        <f>_xlfn.XLOOKUP(A192,bank_source_transactions__1[transaction_id],bank_source_transactions__1[transaction_status])</f>
        <v>SUCCESS</v>
      </c>
      <c r="E192" s="1" t="str">
        <f>_xlfn.XLOOKUP(A192,Processed_data!A:A,Processed_data!G:G)</f>
        <v>SUCCESS</v>
      </c>
      <c r="F192" s="1">
        <f>COUNTIF(bank_processed_transactions[transaction_id],A192)</f>
        <v>1</v>
      </c>
      <c r="G192" s="1" t="str">
        <f t="shared" si="20"/>
        <v>found</v>
      </c>
      <c r="H192" s="1" t="str">
        <f t="shared" si="21"/>
        <v>Not Duplicate</v>
      </c>
      <c r="I192" s="1" t="str">
        <f t="shared" si="22"/>
        <v>match</v>
      </c>
      <c r="J192" s="1" t="str">
        <f t="shared" si="23"/>
        <v>match</v>
      </c>
      <c r="K192" s="1">
        <f t="shared" si="24"/>
        <v>0</v>
      </c>
      <c r="L192" s="2">
        <f>IF(F192=0,"not processed",_xlfn.MINIFS(Processed_data!H:H,Processed_data!A:A,A192))</f>
        <v>46071</v>
      </c>
      <c r="M192" s="1">
        <f>IF(F192=0,"not processed",ABS(bank_source_transactions__1[[#This Row],[transaction_date]]-Reconciliation!L192))</f>
        <v>1</v>
      </c>
      <c r="N192" s="1" t="str" cm="1">
        <f t="array" ref="N192">_xlfn.IFS(M192="not Processed", "Not Processed",M192&gt;2,"SLA Breached",M192&lt;=2,"Within SLA")</f>
        <v>Within SLA</v>
      </c>
      <c r="O192" s="1" t="str">
        <f>_xlfn.XLOOKUP(A192,Source_data!A:A,Source_data!D:D)</f>
        <v>UPI</v>
      </c>
      <c r="P192" s="1">
        <f t="shared" si="25"/>
        <v>0</v>
      </c>
      <c r="Q192" s="1">
        <f t="shared" si="26"/>
        <v>0</v>
      </c>
      <c r="R192" s="1">
        <f t="shared" si="27"/>
        <v>0</v>
      </c>
      <c r="S192" s="1">
        <f t="shared" si="28"/>
        <v>0</v>
      </c>
      <c r="T192" s="1">
        <f t="shared" si="29"/>
        <v>0</v>
      </c>
      <c r="U192" s="1" t="str">
        <f>_xlfn.XLOOKUP(Table3[[#This Row],[Transaction ID]],Source_data!A:A,Source_data!E:E)</f>
        <v>Mumbai</v>
      </c>
      <c r="V192" s="1">
        <f>_xlfn.IFNA(_xlfn.XLOOKUP(A192,bank_processed_transactions[transaction_id],bank_processed_transactions[processing_minutes]),"")</f>
        <v>8.3000000000000007</v>
      </c>
      <c r="W192" s="31">
        <f>_xlfn.XLOOKUP(A192,Source_data!A:A,Source_data!B:B)</f>
        <v>46070</v>
      </c>
    </row>
    <row r="193" spans="1:23" x14ac:dyDescent="0.3">
      <c r="A193" s="4" t="s">
        <v>574</v>
      </c>
      <c r="B193" s="1">
        <f>_xlfn.XLOOKUP(A193,bank_source_transactions__1[transaction_id],bank_source_transactions__1[amount_inr])</f>
        <v>5209.76</v>
      </c>
      <c r="C193" s="1">
        <f>_xlfn.XLOOKUP(A193,Processed_data!A:A,Processed_data!F:F)</f>
        <v>5209.76</v>
      </c>
      <c r="D193" s="1" t="str">
        <f>_xlfn.XLOOKUP(A193,bank_source_transactions__1[transaction_id],bank_source_transactions__1[transaction_status])</f>
        <v>SUCCESS</v>
      </c>
      <c r="E193" s="1" t="str">
        <f>_xlfn.XLOOKUP(A193,Processed_data!A:A,Processed_data!G:G)</f>
        <v>SUCCESS</v>
      </c>
      <c r="F193" s="1">
        <f>COUNTIF(bank_processed_transactions[transaction_id],A193)</f>
        <v>1</v>
      </c>
      <c r="G193" s="1" t="str">
        <f t="shared" si="20"/>
        <v>found</v>
      </c>
      <c r="H193" s="1" t="str">
        <f t="shared" si="21"/>
        <v>Not Duplicate</v>
      </c>
      <c r="I193" s="1" t="str">
        <f t="shared" si="22"/>
        <v>match</v>
      </c>
      <c r="J193" s="1" t="str">
        <f t="shared" si="23"/>
        <v>match</v>
      </c>
      <c r="K193" s="1">
        <f t="shared" si="24"/>
        <v>0</v>
      </c>
      <c r="L193" s="2">
        <f>IF(F193=0,"not processed",_xlfn.MINIFS(Processed_data!H:H,Processed_data!A:A,A193))</f>
        <v>46041</v>
      </c>
      <c r="M193" s="1">
        <f>IF(F193=0,"not processed",ABS(bank_source_transactions__1[[#This Row],[transaction_date]]-Reconciliation!L193))</f>
        <v>1</v>
      </c>
      <c r="N193" s="1" t="str" cm="1">
        <f t="array" ref="N193">_xlfn.IFS(M193="not Processed", "Not Processed",M193&gt;2,"SLA Breached",M193&lt;=2,"Within SLA")</f>
        <v>Within SLA</v>
      </c>
      <c r="O193" s="1" t="str">
        <f>_xlfn.XLOOKUP(A193,Source_data!A:A,Source_data!D:D)</f>
        <v>UPI</v>
      </c>
      <c r="P193" s="1">
        <f t="shared" si="25"/>
        <v>0</v>
      </c>
      <c r="Q193" s="1">
        <f t="shared" si="26"/>
        <v>0</v>
      </c>
      <c r="R193" s="1">
        <f t="shared" si="27"/>
        <v>0</v>
      </c>
      <c r="S193" s="1">
        <f t="shared" si="28"/>
        <v>0</v>
      </c>
      <c r="T193" s="1">
        <f t="shared" si="29"/>
        <v>0</v>
      </c>
      <c r="U193" s="1" t="str">
        <f>_xlfn.XLOOKUP(Table3[[#This Row],[Transaction ID]],Source_data!A:A,Source_data!E:E)</f>
        <v>Pune</v>
      </c>
      <c r="V193" s="1">
        <f>_xlfn.IFNA(_xlfn.XLOOKUP(A193,bank_processed_transactions[transaction_id],bank_processed_transactions[processing_minutes]),"")</f>
        <v>47</v>
      </c>
      <c r="W193" s="31">
        <f>_xlfn.XLOOKUP(A193,Source_data!A:A,Source_data!B:B)</f>
        <v>46040</v>
      </c>
    </row>
    <row r="194" spans="1:23" x14ac:dyDescent="0.3">
      <c r="A194" s="3" t="s">
        <v>1621</v>
      </c>
      <c r="B194" s="1">
        <f>_xlfn.XLOOKUP(A194,bank_source_transactions__1[transaction_id],bank_source_transactions__1[amount_inr])</f>
        <v>6512.78</v>
      </c>
      <c r="C194" s="1">
        <f>_xlfn.XLOOKUP(A194,Processed_data!A:A,Processed_data!F:F)</f>
        <v>6512.78</v>
      </c>
      <c r="D194" s="1" t="str">
        <f>_xlfn.XLOOKUP(A194,bank_source_transactions__1[transaction_id],bank_source_transactions__1[transaction_status])</f>
        <v>SUCCESS</v>
      </c>
      <c r="E194" s="1" t="str">
        <f>_xlfn.XLOOKUP(A194,Processed_data!A:A,Processed_data!G:G)</f>
        <v>SUCCESS</v>
      </c>
      <c r="F194" s="1">
        <f>COUNTIF(bank_processed_transactions[transaction_id],A194)</f>
        <v>1</v>
      </c>
      <c r="G194" s="1" t="str">
        <f t="shared" si="20"/>
        <v>found</v>
      </c>
      <c r="H194" s="1" t="str">
        <f t="shared" si="21"/>
        <v>Not Duplicate</v>
      </c>
      <c r="I194" s="1" t="str">
        <f t="shared" si="22"/>
        <v>match</v>
      </c>
      <c r="J194" s="1" t="str">
        <f t="shared" si="23"/>
        <v>match</v>
      </c>
      <c r="K194" s="1">
        <f t="shared" si="24"/>
        <v>0</v>
      </c>
      <c r="L194" s="2">
        <f>IF(F194=0,"not processed",_xlfn.MINIFS(Processed_data!H:H,Processed_data!A:A,A194))</f>
        <v>46043</v>
      </c>
      <c r="M194" s="1">
        <f>IF(F194=0,"not processed",ABS(bank_source_transactions__1[[#This Row],[transaction_date]]-Reconciliation!L194))</f>
        <v>1</v>
      </c>
      <c r="N194" s="1" t="str" cm="1">
        <f t="array" ref="N194">_xlfn.IFS(M194="not Processed", "Not Processed",M194&gt;2,"SLA Breached",M194&lt;=2,"Within SLA")</f>
        <v>Within SLA</v>
      </c>
      <c r="O194" s="1" t="str">
        <f>_xlfn.XLOOKUP(A194,Source_data!A:A,Source_data!D:D)</f>
        <v>UPI</v>
      </c>
      <c r="P194" s="1">
        <f t="shared" si="25"/>
        <v>0</v>
      </c>
      <c r="Q194" s="1">
        <f t="shared" si="26"/>
        <v>0</v>
      </c>
      <c r="R194" s="1">
        <f t="shared" si="27"/>
        <v>0</v>
      </c>
      <c r="S194" s="1">
        <f t="shared" si="28"/>
        <v>0</v>
      </c>
      <c r="T194" s="1">
        <f t="shared" si="29"/>
        <v>0</v>
      </c>
      <c r="U194" s="1" t="str">
        <f>_xlfn.XLOOKUP(Table3[[#This Row],[Transaction ID]],Source_data!A:A,Source_data!E:E)</f>
        <v>Mumbai</v>
      </c>
      <c r="V194" s="1">
        <f>_xlfn.IFNA(_xlfn.XLOOKUP(A194,bank_processed_transactions[transaction_id],bank_processed_transactions[processing_minutes]),"")</f>
        <v>23.4</v>
      </c>
      <c r="W194" s="31">
        <f>_xlfn.XLOOKUP(A194,Source_data!A:A,Source_data!B:B)</f>
        <v>46042</v>
      </c>
    </row>
    <row r="195" spans="1:23" x14ac:dyDescent="0.3">
      <c r="A195" s="4" t="s">
        <v>3464</v>
      </c>
      <c r="B195" s="1">
        <f>_xlfn.XLOOKUP(A195,bank_source_transactions__1[transaction_id],bank_source_transactions__1[amount_inr])</f>
        <v>6020.49</v>
      </c>
      <c r="C195" s="1">
        <f>_xlfn.XLOOKUP(A195,Processed_data!A:A,Processed_data!F:F)</f>
        <v>6020.49</v>
      </c>
      <c r="D195" s="1" t="str">
        <f>_xlfn.XLOOKUP(A195,bank_source_transactions__1[transaction_id],bank_source_transactions__1[transaction_status])</f>
        <v>SUCCESS</v>
      </c>
      <c r="E195" s="1" t="str">
        <f>_xlfn.XLOOKUP(A195,Processed_data!A:A,Processed_data!G:G)</f>
        <v>SUCCESS</v>
      </c>
      <c r="F195" s="1">
        <f>COUNTIF(bank_processed_transactions[transaction_id],A195)</f>
        <v>1</v>
      </c>
      <c r="G195" s="1" t="str">
        <f t="shared" ref="G195:G258" si="30">IF(F195=0,"missing","found")</f>
        <v>found</v>
      </c>
      <c r="H195" s="1" t="str">
        <f t="shared" ref="H195:H258" si="31">IF(F195&gt;1,"Duplicate","Not Duplicate")</f>
        <v>Not Duplicate</v>
      </c>
      <c r="I195" s="1" t="str">
        <f t="shared" ref="I195:I258" si="32">IF(F195=0,"not processed",IF(B195=C195,"match","mismatch"))</f>
        <v>match</v>
      </c>
      <c r="J195" s="1" t="str">
        <f t="shared" ref="J195:J258" si="33">IF(F195=0,"not processed",IF(D195=E195,"match","mismatch"))</f>
        <v>match</v>
      </c>
      <c r="K195" s="1">
        <f t="shared" ref="K195:K258" si="34">IF(F195=0,"missing",ABS(B195-C195))</f>
        <v>0</v>
      </c>
      <c r="L195" s="2">
        <f>IF(F195=0,"not processed",_xlfn.MINIFS(Processed_data!H:H,Processed_data!A:A,A195))</f>
        <v>46034</v>
      </c>
      <c r="M195" s="1">
        <f>IF(F195=0,"not processed",ABS(bank_source_transactions__1[[#This Row],[transaction_date]]-Reconciliation!L195))</f>
        <v>2</v>
      </c>
      <c r="N195" s="1" t="str" cm="1">
        <f t="array" ref="N195">_xlfn.IFS(M195="not Processed", "Not Processed",M195&gt;2,"SLA Breached",M195&lt;=2,"Within SLA")</f>
        <v>Within SLA</v>
      </c>
      <c r="O195" s="1" t="str">
        <f>_xlfn.XLOOKUP(A195,Source_data!A:A,Source_data!D:D)</f>
        <v>UPI</v>
      </c>
      <c r="P195" s="1">
        <f t="shared" ref="P195:P258" si="35">IF(G195="missing",1,0)</f>
        <v>0</v>
      </c>
      <c r="Q195" s="1">
        <f t="shared" ref="Q195:Q258" si="36">IF(H195="duplicate",1,0)</f>
        <v>0</v>
      </c>
      <c r="R195" s="1">
        <f t="shared" ref="R195:R258" si="37">IF(I195="mismatch",1,0)</f>
        <v>0</v>
      </c>
      <c r="S195" s="1">
        <f t="shared" ref="S195:S258" si="38">IF(J195="mismatch",1,)</f>
        <v>0</v>
      </c>
      <c r="T195" s="1">
        <f t="shared" ref="T195:T258" si="39">IF(N195="sla breached",1,0)</f>
        <v>0</v>
      </c>
      <c r="U195" s="1" t="str">
        <f>_xlfn.XLOOKUP(Table3[[#This Row],[Transaction ID]],Source_data!A:A,Source_data!E:E)</f>
        <v>Hyderabad</v>
      </c>
      <c r="V195" s="1">
        <f>_xlfn.IFNA(_xlfn.XLOOKUP(A195,bank_processed_transactions[transaction_id],bank_processed_transactions[processing_minutes]),"")</f>
        <v>29.2</v>
      </c>
      <c r="W195" s="31">
        <f>_xlfn.XLOOKUP(A195,Source_data!A:A,Source_data!B:B)</f>
        <v>46032</v>
      </c>
    </row>
    <row r="196" spans="1:23" x14ac:dyDescent="0.3">
      <c r="A196" s="3" t="s">
        <v>4432</v>
      </c>
      <c r="B196" s="1">
        <f>_xlfn.XLOOKUP(A196,bank_source_transactions__1[transaction_id],bank_source_transactions__1[amount_inr])</f>
        <v>46182.43</v>
      </c>
      <c r="C196" s="1">
        <f>_xlfn.XLOOKUP(A196,Processed_data!A:A,Processed_data!F:F)</f>
        <v>46182.43</v>
      </c>
      <c r="D196" s="1" t="str">
        <f>_xlfn.XLOOKUP(A196,bank_source_transactions__1[transaction_id],bank_source_transactions__1[transaction_status])</f>
        <v>SUCCESS</v>
      </c>
      <c r="E196" s="1" t="str">
        <f>_xlfn.XLOOKUP(A196,Processed_data!A:A,Processed_data!G:G)</f>
        <v>SUCCESS</v>
      </c>
      <c r="F196" s="1">
        <f>COUNTIF(bank_processed_transactions[transaction_id],A196)</f>
        <v>1</v>
      </c>
      <c r="G196" s="1" t="str">
        <f t="shared" si="30"/>
        <v>found</v>
      </c>
      <c r="H196" s="1" t="str">
        <f t="shared" si="31"/>
        <v>Not Duplicate</v>
      </c>
      <c r="I196" s="1" t="str">
        <f t="shared" si="32"/>
        <v>match</v>
      </c>
      <c r="J196" s="1" t="str">
        <f t="shared" si="33"/>
        <v>match</v>
      </c>
      <c r="K196" s="1">
        <f t="shared" si="34"/>
        <v>0</v>
      </c>
      <c r="L196" s="2">
        <f>IF(F196=0,"not processed",_xlfn.MINIFS(Processed_data!H:H,Processed_data!A:A,A196))</f>
        <v>46069</v>
      </c>
      <c r="M196" s="1">
        <f>IF(F196=0,"not processed",ABS(bank_source_transactions__1[[#This Row],[transaction_date]]-Reconciliation!L196))</f>
        <v>3</v>
      </c>
      <c r="N196" s="1" t="str" cm="1">
        <f t="array" ref="N196">_xlfn.IFS(M196="not Processed", "Not Processed",M196&gt;2,"SLA Breached",M196&lt;=2,"Within SLA")</f>
        <v>SLA Breached</v>
      </c>
      <c r="O196" s="1" t="str">
        <f>_xlfn.XLOOKUP(A196,Source_data!A:A,Source_data!D:D)</f>
        <v>IMPS</v>
      </c>
      <c r="P196" s="1">
        <f t="shared" si="35"/>
        <v>0</v>
      </c>
      <c r="Q196" s="1">
        <f t="shared" si="36"/>
        <v>0</v>
      </c>
      <c r="R196" s="1">
        <f t="shared" si="37"/>
        <v>0</v>
      </c>
      <c r="S196" s="1">
        <f t="shared" si="38"/>
        <v>0</v>
      </c>
      <c r="T196" s="1">
        <f t="shared" si="39"/>
        <v>1</v>
      </c>
      <c r="U196" s="1" t="str">
        <f>_xlfn.XLOOKUP(Table3[[#This Row],[Transaction ID]],Source_data!A:A,Source_data!E:E)</f>
        <v>Bengaluru</v>
      </c>
      <c r="V196" s="1">
        <f>_xlfn.IFNA(_xlfn.XLOOKUP(A196,bank_processed_transactions[transaction_id],bank_processed_transactions[processing_minutes]),"")</f>
        <v>28</v>
      </c>
      <c r="W196" s="31">
        <f>_xlfn.XLOOKUP(A196,Source_data!A:A,Source_data!B:B)</f>
        <v>46066</v>
      </c>
    </row>
    <row r="197" spans="1:23" x14ac:dyDescent="0.3">
      <c r="A197" s="4" t="s">
        <v>4954</v>
      </c>
      <c r="B197" s="1">
        <f>_xlfn.XLOOKUP(A197,bank_source_transactions__1[transaction_id],bank_source_transactions__1[amount_inr])</f>
        <v>3653.21</v>
      </c>
      <c r="C197" s="1">
        <f>_xlfn.XLOOKUP(A197,Processed_data!A:A,Processed_data!F:F)</f>
        <v>3653.21</v>
      </c>
      <c r="D197" s="1" t="str">
        <f>_xlfn.XLOOKUP(A197,bank_source_transactions__1[transaction_id],bank_source_transactions__1[transaction_status])</f>
        <v>SUCCESS</v>
      </c>
      <c r="E197" s="1" t="str">
        <f>_xlfn.XLOOKUP(A197,Processed_data!A:A,Processed_data!G:G)</f>
        <v>SUCCESS</v>
      </c>
      <c r="F197" s="1">
        <f>COUNTIF(bank_processed_transactions[transaction_id],A197)</f>
        <v>1</v>
      </c>
      <c r="G197" s="1" t="str">
        <f t="shared" si="30"/>
        <v>found</v>
      </c>
      <c r="H197" s="1" t="str">
        <f t="shared" si="31"/>
        <v>Not Duplicate</v>
      </c>
      <c r="I197" s="1" t="str">
        <f t="shared" si="32"/>
        <v>match</v>
      </c>
      <c r="J197" s="1" t="str">
        <f t="shared" si="33"/>
        <v>match</v>
      </c>
      <c r="K197" s="1">
        <f t="shared" si="34"/>
        <v>0</v>
      </c>
      <c r="L197" s="2">
        <f>IF(F197=0,"not processed",_xlfn.MINIFS(Processed_data!H:H,Processed_data!A:A,A197))</f>
        <v>46036</v>
      </c>
      <c r="M197" s="1">
        <f>IF(F197=0,"not processed",ABS(bank_source_transactions__1[[#This Row],[transaction_date]]-Reconciliation!L197))</f>
        <v>2</v>
      </c>
      <c r="N197" s="1" t="str" cm="1">
        <f t="array" ref="N197">_xlfn.IFS(M197="not Processed", "Not Processed",M197&gt;2,"SLA Breached",M197&lt;=2,"Within SLA")</f>
        <v>Within SLA</v>
      </c>
      <c r="O197" s="1" t="str">
        <f>_xlfn.XLOOKUP(A197,Source_data!A:A,Source_data!D:D)</f>
        <v>CARD</v>
      </c>
      <c r="P197" s="1">
        <f t="shared" si="35"/>
        <v>0</v>
      </c>
      <c r="Q197" s="1">
        <f t="shared" si="36"/>
        <v>0</v>
      </c>
      <c r="R197" s="1">
        <f t="shared" si="37"/>
        <v>0</v>
      </c>
      <c r="S197" s="1">
        <f t="shared" si="38"/>
        <v>0</v>
      </c>
      <c r="T197" s="1">
        <f t="shared" si="39"/>
        <v>0</v>
      </c>
      <c r="U197" s="1" t="str">
        <f>_xlfn.XLOOKUP(Table3[[#This Row],[Transaction ID]],Source_data!A:A,Source_data!E:E)</f>
        <v>Bengaluru</v>
      </c>
      <c r="V197" s="1">
        <f>_xlfn.IFNA(_xlfn.XLOOKUP(A197,bank_processed_transactions[transaction_id],bank_processed_transactions[processing_minutes]),"")</f>
        <v>3.3</v>
      </c>
      <c r="W197" s="31">
        <f>_xlfn.XLOOKUP(A197,Source_data!A:A,Source_data!B:B)</f>
        <v>46034</v>
      </c>
    </row>
    <row r="198" spans="1:23" x14ac:dyDescent="0.3">
      <c r="A198" s="3" t="s">
        <v>1471</v>
      </c>
      <c r="B198" s="1">
        <f>_xlfn.XLOOKUP(A198,bank_source_transactions__1[transaction_id],bank_source_transactions__1[amount_inr])</f>
        <v>15038.05</v>
      </c>
      <c r="C198" s="1">
        <f>_xlfn.XLOOKUP(A198,Processed_data!A:A,Processed_data!F:F)</f>
        <v>15038.05</v>
      </c>
      <c r="D198" s="1" t="str">
        <f>_xlfn.XLOOKUP(A198,bank_source_transactions__1[transaction_id],bank_source_transactions__1[transaction_status])</f>
        <v>SUCCESS</v>
      </c>
      <c r="E198" s="1" t="str">
        <f>_xlfn.XLOOKUP(A198,Processed_data!A:A,Processed_data!G:G)</f>
        <v>SUCCESS</v>
      </c>
      <c r="F198" s="1">
        <f>COUNTIF(bank_processed_transactions[transaction_id],A198)</f>
        <v>1</v>
      </c>
      <c r="G198" s="1" t="str">
        <f t="shared" si="30"/>
        <v>found</v>
      </c>
      <c r="H198" s="1" t="str">
        <f t="shared" si="31"/>
        <v>Not Duplicate</v>
      </c>
      <c r="I198" s="1" t="str">
        <f t="shared" si="32"/>
        <v>match</v>
      </c>
      <c r="J198" s="1" t="str">
        <f t="shared" si="33"/>
        <v>match</v>
      </c>
      <c r="K198" s="1">
        <f t="shared" si="34"/>
        <v>0</v>
      </c>
      <c r="L198" s="2">
        <f>IF(F198=0,"not processed",_xlfn.MINIFS(Processed_data!H:H,Processed_data!A:A,A198))</f>
        <v>46103</v>
      </c>
      <c r="M198" s="1">
        <f>IF(F198=0,"not processed",ABS(bank_source_transactions__1[[#This Row],[transaction_date]]-Reconciliation!L198))</f>
        <v>3</v>
      </c>
      <c r="N198" s="1" t="str" cm="1">
        <f t="array" ref="N198">_xlfn.IFS(M198="not Processed", "Not Processed",M198&gt;2,"SLA Breached",M198&lt;=2,"Within SLA")</f>
        <v>SLA Breached</v>
      </c>
      <c r="O198" s="1" t="str">
        <f>_xlfn.XLOOKUP(A198,Source_data!A:A,Source_data!D:D)</f>
        <v>UPI</v>
      </c>
      <c r="P198" s="1">
        <f t="shared" si="35"/>
        <v>0</v>
      </c>
      <c r="Q198" s="1">
        <f t="shared" si="36"/>
        <v>0</v>
      </c>
      <c r="R198" s="1">
        <f t="shared" si="37"/>
        <v>0</v>
      </c>
      <c r="S198" s="1">
        <f t="shared" si="38"/>
        <v>0</v>
      </c>
      <c r="T198" s="1">
        <f t="shared" si="39"/>
        <v>1</v>
      </c>
      <c r="U198" s="1" t="str">
        <f>_xlfn.XLOOKUP(Table3[[#This Row],[Transaction ID]],Source_data!A:A,Source_data!E:E)</f>
        <v>Pune</v>
      </c>
      <c r="V198" s="1">
        <f>_xlfn.IFNA(_xlfn.XLOOKUP(A198,bank_processed_transactions[transaction_id],bank_processed_transactions[processing_minutes]),"")</f>
        <v>15.1</v>
      </c>
      <c r="W198" s="31">
        <f>_xlfn.XLOOKUP(A198,Source_data!A:A,Source_data!B:B)</f>
        <v>46100</v>
      </c>
    </row>
    <row r="199" spans="1:23" x14ac:dyDescent="0.3">
      <c r="A199" s="4" t="s">
        <v>3707</v>
      </c>
      <c r="B199" s="1">
        <f>_xlfn.XLOOKUP(A199,bank_source_transactions__1[transaction_id],bank_source_transactions__1[amount_inr])</f>
        <v>5584.04</v>
      </c>
      <c r="C199" s="1">
        <f>_xlfn.XLOOKUP(A199,Processed_data!A:A,Processed_data!F:F)</f>
        <v>5584.04</v>
      </c>
      <c r="D199" s="1" t="str">
        <f>_xlfn.XLOOKUP(A199,bank_source_transactions__1[transaction_id],bank_source_transactions__1[transaction_status])</f>
        <v>SUCCESS</v>
      </c>
      <c r="E199" s="1" t="str">
        <f>_xlfn.XLOOKUP(A199,Processed_data!A:A,Processed_data!G:G)</f>
        <v>SUCCESS</v>
      </c>
      <c r="F199" s="1">
        <f>COUNTIF(bank_processed_transactions[transaction_id],A199)</f>
        <v>1</v>
      </c>
      <c r="G199" s="1" t="str">
        <f t="shared" si="30"/>
        <v>found</v>
      </c>
      <c r="H199" s="1" t="str">
        <f t="shared" si="31"/>
        <v>Not Duplicate</v>
      </c>
      <c r="I199" s="1" t="str">
        <f t="shared" si="32"/>
        <v>match</v>
      </c>
      <c r="J199" s="1" t="str">
        <f t="shared" si="33"/>
        <v>match</v>
      </c>
      <c r="K199" s="1">
        <f t="shared" si="34"/>
        <v>0</v>
      </c>
      <c r="L199" s="2">
        <f>IF(F199=0,"not processed",_xlfn.MINIFS(Processed_data!H:H,Processed_data!A:A,A199))</f>
        <v>46079</v>
      </c>
      <c r="M199" s="1">
        <f>IF(F199=0,"not processed",ABS(bank_source_transactions__1[[#This Row],[transaction_date]]-Reconciliation!L199))</f>
        <v>2</v>
      </c>
      <c r="N199" s="1" t="str" cm="1">
        <f t="array" ref="N199">_xlfn.IFS(M199="not Processed", "Not Processed",M199&gt;2,"SLA Breached",M199&lt;=2,"Within SLA")</f>
        <v>Within SLA</v>
      </c>
      <c r="O199" s="1" t="str">
        <f>_xlfn.XLOOKUP(A199,Source_data!A:A,Source_data!D:D)</f>
        <v>UPI</v>
      </c>
      <c r="P199" s="1">
        <f t="shared" si="35"/>
        <v>0</v>
      </c>
      <c r="Q199" s="1">
        <f t="shared" si="36"/>
        <v>0</v>
      </c>
      <c r="R199" s="1">
        <f t="shared" si="37"/>
        <v>0</v>
      </c>
      <c r="S199" s="1">
        <f t="shared" si="38"/>
        <v>0</v>
      </c>
      <c r="T199" s="1">
        <f t="shared" si="39"/>
        <v>0</v>
      </c>
      <c r="U199" s="1" t="str">
        <f>_xlfn.XLOOKUP(Table3[[#This Row],[Transaction ID]],Source_data!A:A,Source_data!E:E)</f>
        <v>Mumbai</v>
      </c>
      <c r="V199" s="1">
        <f>_xlfn.IFNA(_xlfn.XLOOKUP(A199,bank_processed_transactions[transaction_id],bank_processed_transactions[processing_minutes]),"")</f>
        <v>8.5</v>
      </c>
      <c r="W199" s="31">
        <f>_xlfn.XLOOKUP(A199,Source_data!A:A,Source_data!B:B)</f>
        <v>46077</v>
      </c>
    </row>
    <row r="200" spans="1:23" x14ac:dyDescent="0.3">
      <c r="A200" s="3" t="s">
        <v>3095</v>
      </c>
      <c r="B200" s="1">
        <f>_xlfn.XLOOKUP(A200,bank_source_transactions__1[transaction_id],bank_source_transactions__1[amount_inr])</f>
        <v>8916.15</v>
      </c>
      <c r="C200" s="1">
        <f>_xlfn.XLOOKUP(A200,Processed_data!A:A,Processed_data!F:F)</f>
        <v>8916.15</v>
      </c>
      <c r="D200" s="1" t="str">
        <f>_xlfn.XLOOKUP(A200,bank_source_transactions__1[transaction_id],bank_source_transactions__1[transaction_status])</f>
        <v>SUCCESS</v>
      </c>
      <c r="E200" s="1" t="str">
        <f>_xlfn.XLOOKUP(A200,Processed_data!A:A,Processed_data!G:G)</f>
        <v>SUCCESS</v>
      </c>
      <c r="F200" s="1">
        <f>COUNTIF(bank_processed_transactions[transaction_id],A200)</f>
        <v>1</v>
      </c>
      <c r="G200" s="1" t="str">
        <f t="shared" si="30"/>
        <v>found</v>
      </c>
      <c r="H200" s="1" t="str">
        <f t="shared" si="31"/>
        <v>Not Duplicate</v>
      </c>
      <c r="I200" s="1" t="str">
        <f t="shared" si="32"/>
        <v>match</v>
      </c>
      <c r="J200" s="1" t="str">
        <f t="shared" si="33"/>
        <v>match</v>
      </c>
      <c r="K200" s="1">
        <f t="shared" si="34"/>
        <v>0</v>
      </c>
      <c r="L200" s="2">
        <f>IF(F200=0,"not processed",_xlfn.MINIFS(Processed_data!H:H,Processed_data!A:A,A200))</f>
        <v>46085</v>
      </c>
      <c r="M200" s="1">
        <f>IF(F200=0,"not processed",ABS(bank_source_transactions__1[[#This Row],[transaction_date]]-Reconciliation!L200))</f>
        <v>3</v>
      </c>
      <c r="N200" s="1" t="str" cm="1">
        <f t="array" ref="N200">_xlfn.IFS(M200="not Processed", "Not Processed",M200&gt;2,"SLA Breached",M200&lt;=2,"Within SLA")</f>
        <v>SLA Breached</v>
      </c>
      <c r="O200" s="1" t="str">
        <f>_xlfn.XLOOKUP(A200,Source_data!A:A,Source_data!D:D)</f>
        <v>NEFT</v>
      </c>
      <c r="P200" s="1">
        <f t="shared" si="35"/>
        <v>0</v>
      </c>
      <c r="Q200" s="1">
        <f t="shared" si="36"/>
        <v>0</v>
      </c>
      <c r="R200" s="1">
        <f t="shared" si="37"/>
        <v>0</v>
      </c>
      <c r="S200" s="1">
        <f t="shared" si="38"/>
        <v>0</v>
      </c>
      <c r="T200" s="1">
        <f t="shared" si="39"/>
        <v>1</v>
      </c>
      <c r="U200" s="1" t="str">
        <f>_xlfn.XLOOKUP(Table3[[#This Row],[Transaction ID]],Source_data!A:A,Source_data!E:E)</f>
        <v>Mumbai</v>
      </c>
      <c r="V200" s="1">
        <f>_xlfn.IFNA(_xlfn.XLOOKUP(A200,bank_processed_transactions[transaction_id],bank_processed_transactions[processing_minutes]),"")</f>
        <v>30</v>
      </c>
      <c r="W200" s="31">
        <f>_xlfn.XLOOKUP(A200,Source_data!A:A,Source_data!B:B)</f>
        <v>46082</v>
      </c>
    </row>
    <row r="201" spans="1:23" x14ac:dyDescent="0.3">
      <c r="A201" s="4" t="s">
        <v>2270</v>
      </c>
      <c r="B201" s="1">
        <f>_xlfn.XLOOKUP(A201,bank_source_transactions__1[transaction_id],bank_source_transactions__1[amount_inr])</f>
        <v>8502.42</v>
      </c>
      <c r="C201" s="1">
        <f>_xlfn.XLOOKUP(A201,Processed_data!A:A,Processed_data!F:F)</f>
        <v>7652.18</v>
      </c>
      <c r="D201" s="1" t="str">
        <f>_xlfn.XLOOKUP(A201,bank_source_transactions__1[transaction_id],bank_source_transactions__1[transaction_status])</f>
        <v>FAILED</v>
      </c>
      <c r="E201" s="1" t="str">
        <f>_xlfn.XLOOKUP(A201,Processed_data!A:A,Processed_data!G:G)</f>
        <v>FAILED</v>
      </c>
      <c r="F201" s="1">
        <f>COUNTIF(bank_processed_transactions[transaction_id],A201)</f>
        <v>1</v>
      </c>
      <c r="G201" s="1" t="str">
        <f t="shared" si="30"/>
        <v>found</v>
      </c>
      <c r="H201" s="1" t="str">
        <f t="shared" si="31"/>
        <v>Not Duplicate</v>
      </c>
      <c r="I201" s="1" t="str">
        <f t="shared" si="32"/>
        <v>mismatch</v>
      </c>
      <c r="J201" s="1" t="str">
        <f t="shared" si="33"/>
        <v>match</v>
      </c>
      <c r="K201" s="1">
        <f t="shared" si="34"/>
        <v>850.23999999999978</v>
      </c>
      <c r="L201" s="2">
        <f>IF(F201=0,"not processed",_xlfn.MINIFS(Processed_data!H:H,Processed_data!A:A,A201))</f>
        <v>46106</v>
      </c>
      <c r="M201" s="1">
        <f>IF(F201=0,"not processed",ABS(bank_source_transactions__1[[#This Row],[transaction_date]]-Reconciliation!L201))</f>
        <v>0</v>
      </c>
      <c r="N201" s="1" t="str" cm="1">
        <f t="array" ref="N201">_xlfn.IFS(M201="not Processed", "Not Processed",M201&gt;2,"SLA Breached",M201&lt;=2,"Within SLA")</f>
        <v>Within SLA</v>
      </c>
      <c r="O201" s="1" t="str">
        <f>_xlfn.XLOOKUP(A201,Source_data!A:A,Source_data!D:D)</f>
        <v>NEFT</v>
      </c>
      <c r="P201" s="1">
        <f t="shared" si="35"/>
        <v>0</v>
      </c>
      <c r="Q201" s="1">
        <f t="shared" si="36"/>
        <v>0</v>
      </c>
      <c r="R201" s="1">
        <f t="shared" si="37"/>
        <v>1</v>
      </c>
      <c r="S201" s="1">
        <f t="shared" si="38"/>
        <v>0</v>
      </c>
      <c r="T201" s="1">
        <f t="shared" si="39"/>
        <v>0</v>
      </c>
      <c r="U201" s="1" t="str">
        <f>_xlfn.XLOOKUP(Table3[[#This Row],[Transaction ID]],Source_data!A:A,Source_data!E:E)</f>
        <v>Mumbai</v>
      </c>
      <c r="V201" s="1">
        <f>_xlfn.IFNA(_xlfn.XLOOKUP(A201,bank_processed_transactions[transaction_id],bank_processed_transactions[processing_minutes]),"")</f>
        <v>56.3</v>
      </c>
      <c r="W201" s="31">
        <f>_xlfn.XLOOKUP(A201,Source_data!A:A,Source_data!B:B)</f>
        <v>46106</v>
      </c>
    </row>
    <row r="202" spans="1:23" x14ac:dyDescent="0.3">
      <c r="A202" s="3" t="s">
        <v>2729</v>
      </c>
      <c r="B202" s="1">
        <f>_xlfn.XLOOKUP(A202,bank_source_transactions__1[transaction_id],bank_source_transactions__1[amount_inr])</f>
        <v>30039.07</v>
      </c>
      <c r="C202" s="1">
        <f>_xlfn.XLOOKUP(A202,Processed_data!A:A,Processed_data!F:F)</f>
        <v>30039.07</v>
      </c>
      <c r="D202" s="1" t="str">
        <f>_xlfn.XLOOKUP(A202,bank_source_transactions__1[transaction_id],bank_source_transactions__1[transaction_status])</f>
        <v>SUCCESS</v>
      </c>
      <c r="E202" s="1" t="str">
        <f>_xlfn.XLOOKUP(A202,Processed_data!A:A,Processed_data!G:G)</f>
        <v>SUCCESS</v>
      </c>
      <c r="F202" s="1">
        <f>COUNTIF(bank_processed_transactions[transaction_id],A202)</f>
        <v>1</v>
      </c>
      <c r="G202" s="1" t="str">
        <f t="shared" si="30"/>
        <v>found</v>
      </c>
      <c r="H202" s="1" t="str">
        <f t="shared" si="31"/>
        <v>Not Duplicate</v>
      </c>
      <c r="I202" s="1" t="str">
        <f t="shared" si="32"/>
        <v>match</v>
      </c>
      <c r="J202" s="1" t="str">
        <f t="shared" si="33"/>
        <v>match</v>
      </c>
      <c r="K202" s="1">
        <f t="shared" si="34"/>
        <v>0</v>
      </c>
      <c r="L202" s="2">
        <f>IF(F202=0,"not processed",_xlfn.MINIFS(Processed_data!H:H,Processed_data!A:A,A202))</f>
        <v>46032</v>
      </c>
      <c r="M202" s="1">
        <f>IF(F202=0,"not processed",ABS(bank_source_transactions__1[[#This Row],[transaction_date]]-Reconciliation!L202))</f>
        <v>3</v>
      </c>
      <c r="N202" s="1" t="str" cm="1">
        <f t="array" ref="N202">_xlfn.IFS(M202="not Processed", "Not Processed",M202&gt;2,"SLA Breached",M202&lt;=2,"Within SLA")</f>
        <v>SLA Breached</v>
      </c>
      <c r="O202" s="1" t="str">
        <f>_xlfn.XLOOKUP(A202,Source_data!A:A,Source_data!D:D)</f>
        <v>ATM</v>
      </c>
      <c r="P202" s="1">
        <f t="shared" si="35"/>
        <v>0</v>
      </c>
      <c r="Q202" s="1">
        <f t="shared" si="36"/>
        <v>0</v>
      </c>
      <c r="R202" s="1">
        <f t="shared" si="37"/>
        <v>0</v>
      </c>
      <c r="S202" s="1">
        <f t="shared" si="38"/>
        <v>0</v>
      </c>
      <c r="T202" s="1">
        <f t="shared" si="39"/>
        <v>1</v>
      </c>
      <c r="U202" s="1" t="str">
        <f>_xlfn.XLOOKUP(Table3[[#This Row],[Transaction ID]],Source_data!A:A,Source_data!E:E)</f>
        <v>Hyderabad</v>
      </c>
      <c r="V202" s="1">
        <f>_xlfn.IFNA(_xlfn.XLOOKUP(A202,bank_processed_transactions[transaction_id],bank_processed_transactions[processing_minutes]),"")</f>
        <v>9.6</v>
      </c>
      <c r="W202" s="31">
        <f>_xlfn.XLOOKUP(A202,Source_data!A:A,Source_data!B:B)</f>
        <v>46029</v>
      </c>
    </row>
    <row r="203" spans="1:23" x14ac:dyDescent="0.3">
      <c r="A203" s="4" t="s">
        <v>51</v>
      </c>
      <c r="B203" s="1">
        <f>_xlfn.XLOOKUP(A203,bank_source_transactions__1[transaction_id],bank_source_transactions__1[amount_inr])</f>
        <v>12561.27</v>
      </c>
      <c r="C203" s="1">
        <f>_xlfn.XLOOKUP(A203,Processed_data!A:A,Processed_data!F:F)</f>
        <v>12561.27</v>
      </c>
      <c r="D203" s="1" t="str">
        <f>_xlfn.XLOOKUP(A203,bank_source_transactions__1[transaction_id],bank_source_transactions__1[transaction_status])</f>
        <v>SUCCESS</v>
      </c>
      <c r="E203" s="1" t="str">
        <f>_xlfn.XLOOKUP(A203,Processed_data!A:A,Processed_data!G:G)</f>
        <v>SUCCESS</v>
      </c>
      <c r="F203" s="1">
        <f>COUNTIF(bank_processed_transactions[transaction_id],A203)</f>
        <v>1</v>
      </c>
      <c r="G203" s="1" t="str">
        <f t="shared" si="30"/>
        <v>found</v>
      </c>
      <c r="H203" s="1" t="str">
        <f t="shared" si="31"/>
        <v>Not Duplicate</v>
      </c>
      <c r="I203" s="1" t="str">
        <f t="shared" si="32"/>
        <v>match</v>
      </c>
      <c r="J203" s="1" t="str">
        <f t="shared" si="33"/>
        <v>match</v>
      </c>
      <c r="K203" s="1">
        <f t="shared" si="34"/>
        <v>0</v>
      </c>
      <c r="L203" s="2">
        <f>IF(F203=0,"not processed",_xlfn.MINIFS(Processed_data!H:H,Processed_data!A:A,A203))</f>
        <v>46073</v>
      </c>
      <c r="M203" s="1">
        <f>IF(F203=0,"not processed",ABS(bank_source_transactions__1[[#This Row],[transaction_date]]-Reconciliation!L203))</f>
        <v>0</v>
      </c>
      <c r="N203" s="1" t="str" cm="1">
        <f t="array" ref="N203">_xlfn.IFS(M203="not Processed", "Not Processed",M203&gt;2,"SLA Breached",M203&lt;=2,"Within SLA")</f>
        <v>Within SLA</v>
      </c>
      <c r="O203" s="1" t="str">
        <f>_xlfn.XLOOKUP(A203,Source_data!A:A,Source_data!D:D)</f>
        <v>NEFT</v>
      </c>
      <c r="P203" s="1">
        <f t="shared" si="35"/>
        <v>0</v>
      </c>
      <c r="Q203" s="1">
        <f t="shared" si="36"/>
        <v>0</v>
      </c>
      <c r="R203" s="1">
        <f t="shared" si="37"/>
        <v>0</v>
      </c>
      <c r="S203" s="1">
        <f t="shared" si="38"/>
        <v>0</v>
      </c>
      <c r="T203" s="1">
        <f t="shared" si="39"/>
        <v>0</v>
      </c>
      <c r="U203" s="1" t="str">
        <f>_xlfn.XLOOKUP(Table3[[#This Row],[Transaction ID]],Source_data!A:A,Source_data!E:E)</f>
        <v>Mumbai</v>
      </c>
      <c r="V203" s="1">
        <f>_xlfn.IFNA(_xlfn.XLOOKUP(A203,bank_processed_transactions[transaction_id],bank_processed_transactions[processing_minutes]),"")</f>
        <v>15.1</v>
      </c>
      <c r="W203" s="31">
        <f>_xlfn.XLOOKUP(A203,Source_data!A:A,Source_data!B:B)</f>
        <v>46073</v>
      </c>
    </row>
    <row r="204" spans="1:23" x14ac:dyDescent="0.3">
      <c r="A204" s="3" t="s">
        <v>2085</v>
      </c>
      <c r="B204" s="1">
        <f>_xlfn.XLOOKUP(A204,bank_source_transactions__1[transaction_id],bank_source_transactions__1[amount_inr])</f>
        <v>8767.92</v>
      </c>
      <c r="C204" s="1">
        <f>_xlfn.XLOOKUP(A204,Processed_data!A:A,Processed_data!F:F)</f>
        <v>8767.92</v>
      </c>
      <c r="D204" s="1" t="str">
        <f>_xlfn.XLOOKUP(A204,bank_source_transactions__1[transaction_id],bank_source_transactions__1[transaction_status])</f>
        <v>SUCCESS</v>
      </c>
      <c r="E204" s="1" t="str">
        <f>_xlfn.XLOOKUP(A204,Processed_data!A:A,Processed_data!G:G)</f>
        <v>SUCCESS</v>
      </c>
      <c r="F204" s="1">
        <f>COUNTIF(bank_processed_transactions[transaction_id],A204)</f>
        <v>1</v>
      </c>
      <c r="G204" s="1" t="str">
        <f t="shared" si="30"/>
        <v>found</v>
      </c>
      <c r="H204" s="1" t="str">
        <f t="shared" si="31"/>
        <v>Not Duplicate</v>
      </c>
      <c r="I204" s="1" t="str">
        <f t="shared" si="32"/>
        <v>match</v>
      </c>
      <c r="J204" s="1" t="str">
        <f t="shared" si="33"/>
        <v>match</v>
      </c>
      <c r="K204" s="1">
        <f t="shared" si="34"/>
        <v>0</v>
      </c>
      <c r="L204" s="2">
        <f>IF(F204=0,"not processed",_xlfn.MINIFS(Processed_data!H:H,Processed_data!A:A,A204))</f>
        <v>46111</v>
      </c>
      <c r="M204" s="1">
        <f>IF(F204=0,"not processed",ABS(bank_source_transactions__1[[#This Row],[transaction_date]]-Reconciliation!L204))</f>
        <v>1</v>
      </c>
      <c r="N204" s="1" t="str" cm="1">
        <f t="array" ref="N204">_xlfn.IFS(M204="not Processed", "Not Processed",M204&gt;2,"SLA Breached",M204&lt;=2,"Within SLA")</f>
        <v>Within SLA</v>
      </c>
      <c r="O204" s="1" t="str">
        <f>_xlfn.XLOOKUP(A204,Source_data!A:A,Source_data!D:D)</f>
        <v>UPI</v>
      </c>
      <c r="P204" s="1">
        <f t="shared" si="35"/>
        <v>0</v>
      </c>
      <c r="Q204" s="1">
        <f t="shared" si="36"/>
        <v>0</v>
      </c>
      <c r="R204" s="1">
        <f t="shared" si="37"/>
        <v>0</v>
      </c>
      <c r="S204" s="1">
        <f t="shared" si="38"/>
        <v>0</v>
      </c>
      <c r="T204" s="1">
        <f t="shared" si="39"/>
        <v>0</v>
      </c>
      <c r="U204" s="1" t="str">
        <f>_xlfn.XLOOKUP(Table3[[#This Row],[Transaction ID]],Source_data!A:A,Source_data!E:E)</f>
        <v>Hyderabad</v>
      </c>
      <c r="V204" s="1">
        <f>_xlfn.IFNA(_xlfn.XLOOKUP(A204,bank_processed_transactions[transaction_id],bank_processed_transactions[processing_minutes]),"")</f>
        <v>26.1</v>
      </c>
      <c r="W204" s="31">
        <f>_xlfn.XLOOKUP(A204,Source_data!A:A,Source_data!B:B)</f>
        <v>46110</v>
      </c>
    </row>
    <row r="205" spans="1:23" x14ac:dyDescent="0.3">
      <c r="A205" s="4" t="s">
        <v>1639</v>
      </c>
      <c r="B205" s="1">
        <f>_xlfn.XLOOKUP(A205,bank_source_transactions__1[transaction_id],bank_source_transactions__1[amount_inr])</f>
        <v>13445.62</v>
      </c>
      <c r="C205" s="1">
        <f>_xlfn.XLOOKUP(A205,Processed_data!A:A,Processed_data!F:F)</f>
        <v>13445.62</v>
      </c>
      <c r="D205" s="1" t="str">
        <f>_xlfn.XLOOKUP(A205,bank_source_transactions__1[transaction_id],bank_source_transactions__1[transaction_status])</f>
        <v>SUCCESS</v>
      </c>
      <c r="E205" s="1" t="str">
        <f>_xlfn.XLOOKUP(A205,Processed_data!A:A,Processed_data!G:G)</f>
        <v>SUCCESS</v>
      </c>
      <c r="F205" s="1">
        <f>COUNTIF(bank_processed_transactions[transaction_id],A205)</f>
        <v>1</v>
      </c>
      <c r="G205" s="1" t="str">
        <f t="shared" si="30"/>
        <v>found</v>
      </c>
      <c r="H205" s="1" t="str">
        <f t="shared" si="31"/>
        <v>Not Duplicate</v>
      </c>
      <c r="I205" s="1" t="str">
        <f t="shared" si="32"/>
        <v>match</v>
      </c>
      <c r="J205" s="1" t="str">
        <f t="shared" si="33"/>
        <v>match</v>
      </c>
      <c r="K205" s="1">
        <f t="shared" si="34"/>
        <v>0</v>
      </c>
      <c r="L205" s="2">
        <f>IF(F205=0,"not processed",_xlfn.MINIFS(Processed_data!H:H,Processed_data!A:A,A205))</f>
        <v>46046</v>
      </c>
      <c r="M205" s="1">
        <f>IF(F205=0,"not processed",ABS(bank_source_transactions__1[[#This Row],[transaction_date]]-Reconciliation!L205))</f>
        <v>2</v>
      </c>
      <c r="N205" s="1" t="str" cm="1">
        <f t="array" ref="N205">_xlfn.IFS(M205="not Processed", "Not Processed",M205&gt;2,"SLA Breached",M205&lt;=2,"Within SLA")</f>
        <v>Within SLA</v>
      </c>
      <c r="O205" s="1" t="str">
        <f>_xlfn.XLOOKUP(A205,Source_data!A:A,Source_data!D:D)</f>
        <v>CARD</v>
      </c>
      <c r="P205" s="1">
        <f t="shared" si="35"/>
        <v>0</v>
      </c>
      <c r="Q205" s="1">
        <f t="shared" si="36"/>
        <v>0</v>
      </c>
      <c r="R205" s="1">
        <f t="shared" si="37"/>
        <v>0</v>
      </c>
      <c r="S205" s="1">
        <f t="shared" si="38"/>
        <v>0</v>
      </c>
      <c r="T205" s="1">
        <f t="shared" si="39"/>
        <v>0</v>
      </c>
      <c r="U205" s="1" t="str">
        <f>_xlfn.XLOOKUP(Table3[[#This Row],[Transaction ID]],Source_data!A:A,Source_data!E:E)</f>
        <v>Pune</v>
      </c>
      <c r="V205" s="1">
        <f>_xlfn.IFNA(_xlfn.XLOOKUP(A205,bank_processed_transactions[transaction_id],bank_processed_transactions[processing_minutes]),"")</f>
        <v>62.9</v>
      </c>
      <c r="W205" s="31">
        <f>_xlfn.XLOOKUP(A205,Source_data!A:A,Source_data!B:B)</f>
        <v>46044</v>
      </c>
    </row>
    <row r="206" spans="1:23" x14ac:dyDescent="0.3">
      <c r="A206" s="3" t="s">
        <v>4119</v>
      </c>
      <c r="B206" s="1">
        <f>_xlfn.XLOOKUP(A206,bank_source_transactions__1[transaction_id],bank_source_transactions__1[amount_inr])</f>
        <v>28196.7</v>
      </c>
      <c r="C206" s="1">
        <f>_xlfn.XLOOKUP(A206,Processed_data!A:A,Processed_data!F:F)</f>
        <v>28196.7</v>
      </c>
      <c r="D206" s="1" t="str">
        <f>_xlfn.XLOOKUP(A206,bank_source_transactions__1[transaction_id],bank_source_transactions__1[transaction_status])</f>
        <v>SUCCESS</v>
      </c>
      <c r="E206" s="1" t="str">
        <f>_xlfn.XLOOKUP(A206,Processed_data!A:A,Processed_data!G:G)</f>
        <v>SUCCESS</v>
      </c>
      <c r="F206" s="1">
        <f>COUNTIF(bank_processed_transactions[transaction_id],A206)</f>
        <v>1</v>
      </c>
      <c r="G206" s="1" t="str">
        <f t="shared" si="30"/>
        <v>found</v>
      </c>
      <c r="H206" s="1" t="str">
        <f t="shared" si="31"/>
        <v>Not Duplicate</v>
      </c>
      <c r="I206" s="1" t="str">
        <f t="shared" si="32"/>
        <v>match</v>
      </c>
      <c r="J206" s="1" t="str">
        <f t="shared" si="33"/>
        <v>match</v>
      </c>
      <c r="K206" s="1">
        <f t="shared" si="34"/>
        <v>0</v>
      </c>
      <c r="L206" s="2">
        <f>IF(F206=0,"not processed",_xlfn.MINIFS(Processed_data!H:H,Processed_data!A:A,A206))</f>
        <v>46068</v>
      </c>
      <c r="M206" s="1">
        <f>IF(F206=0,"not processed",ABS(bank_source_transactions__1[[#This Row],[transaction_date]]-Reconciliation!L206))</f>
        <v>1</v>
      </c>
      <c r="N206" s="1" t="str" cm="1">
        <f t="array" ref="N206">_xlfn.IFS(M206="not Processed", "Not Processed",M206&gt;2,"SLA Breached",M206&lt;=2,"Within SLA")</f>
        <v>Within SLA</v>
      </c>
      <c r="O206" s="1" t="str">
        <f>_xlfn.XLOOKUP(A206,Source_data!A:A,Source_data!D:D)</f>
        <v>IMPS</v>
      </c>
      <c r="P206" s="1">
        <f t="shared" si="35"/>
        <v>0</v>
      </c>
      <c r="Q206" s="1">
        <f t="shared" si="36"/>
        <v>0</v>
      </c>
      <c r="R206" s="1">
        <f t="shared" si="37"/>
        <v>0</v>
      </c>
      <c r="S206" s="1">
        <f t="shared" si="38"/>
        <v>0</v>
      </c>
      <c r="T206" s="1">
        <f t="shared" si="39"/>
        <v>0</v>
      </c>
      <c r="U206" s="1" t="str">
        <f>_xlfn.XLOOKUP(Table3[[#This Row],[Transaction ID]],Source_data!A:A,Source_data!E:E)</f>
        <v>Mumbai</v>
      </c>
      <c r="V206" s="1">
        <f>_xlfn.IFNA(_xlfn.XLOOKUP(A206,bank_processed_transactions[transaction_id],bank_processed_transactions[processing_minutes]),"")</f>
        <v>38.4</v>
      </c>
      <c r="W206" s="31">
        <f>_xlfn.XLOOKUP(A206,Source_data!A:A,Source_data!B:B)</f>
        <v>46067</v>
      </c>
    </row>
    <row r="207" spans="1:23" x14ac:dyDescent="0.3">
      <c r="A207" s="4" t="s">
        <v>3137</v>
      </c>
      <c r="B207" s="1">
        <f>_xlfn.XLOOKUP(A207,bank_source_transactions__1[transaction_id],bank_source_transactions__1[amount_inr])</f>
        <v>6122.15</v>
      </c>
      <c r="C207" s="1">
        <f>_xlfn.XLOOKUP(A207,Processed_data!A:A,Processed_data!F:F)</f>
        <v>6122.15</v>
      </c>
      <c r="D207" s="1" t="str">
        <f>_xlfn.XLOOKUP(A207,bank_source_transactions__1[transaction_id],bank_source_transactions__1[transaction_status])</f>
        <v>SUCCESS</v>
      </c>
      <c r="E207" s="1" t="str">
        <f>_xlfn.XLOOKUP(A207,Processed_data!A:A,Processed_data!G:G)</f>
        <v>SUCCESS</v>
      </c>
      <c r="F207" s="1">
        <f>COUNTIF(bank_processed_transactions[transaction_id],A207)</f>
        <v>1</v>
      </c>
      <c r="G207" s="1" t="str">
        <f t="shared" si="30"/>
        <v>found</v>
      </c>
      <c r="H207" s="1" t="str">
        <f t="shared" si="31"/>
        <v>Not Duplicate</v>
      </c>
      <c r="I207" s="1" t="str">
        <f t="shared" si="32"/>
        <v>match</v>
      </c>
      <c r="J207" s="1" t="str">
        <f t="shared" si="33"/>
        <v>match</v>
      </c>
      <c r="K207" s="1">
        <f t="shared" si="34"/>
        <v>0</v>
      </c>
      <c r="L207" s="2">
        <f>IF(F207=0,"not processed",_xlfn.MINIFS(Processed_data!H:H,Processed_data!A:A,A207))</f>
        <v>46046</v>
      </c>
      <c r="M207" s="1">
        <f>IF(F207=0,"not processed",ABS(bank_source_transactions__1[[#This Row],[transaction_date]]-Reconciliation!L207))</f>
        <v>3</v>
      </c>
      <c r="N207" s="1" t="str" cm="1">
        <f t="array" ref="N207">_xlfn.IFS(M207="not Processed", "Not Processed",M207&gt;2,"SLA Breached",M207&lt;=2,"Within SLA")</f>
        <v>SLA Breached</v>
      </c>
      <c r="O207" s="1" t="str">
        <f>_xlfn.XLOOKUP(A207,Source_data!A:A,Source_data!D:D)</f>
        <v>UPI</v>
      </c>
      <c r="P207" s="1">
        <f t="shared" si="35"/>
        <v>0</v>
      </c>
      <c r="Q207" s="1">
        <f t="shared" si="36"/>
        <v>0</v>
      </c>
      <c r="R207" s="1">
        <f t="shared" si="37"/>
        <v>0</v>
      </c>
      <c r="S207" s="1">
        <f t="shared" si="38"/>
        <v>0</v>
      </c>
      <c r="T207" s="1">
        <f t="shared" si="39"/>
        <v>1</v>
      </c>
      <c r="U207" s="1" t="str">
        <f>_xlfn.XLOOKUP(Table3[[#This Row],[Transaction ID]],Source_data!A:A,Source_data!E:E)</f>
        <v>Bengaluru</v>
      </c>
      <c r="V207" s="1">
        <f>_xlfn.IFNA(_xlfn.XLOOKUP(A207,bank_processed_transactions[transaction_id],bank_processed_transactions[processing_minutes]),"")</f>
        <v>10.4</v>
      </c>
      <c r="W207" s="31">
        <f>_xlfn.XLOOKUP(A207,Source_data!A:A,Source_data!B:B)</f>
        <v>46043</v>
      </c>
    </row>
    <row r="208" spans="1:23" x14ac:dyDescent="0.3">
      <c r="A208" s="3" t="s">
        <v>3461</v>
      </c>
      <c r="B208" s="1">
        <f>_xlfn.XLOOKUP(A208,bank_source_transactions__1[transaction_id],bank_source_transactions__1[amount_inr])</f>
        <v>789.55</v>
      </c>
      <c r="C208" s="1">
        <f>_xlfn.XLOOKUP(A208,Processed_data!A:A,Processed_data!F:F)</f>
        <v>789.55</v>
      </c>
      <c r="D208" s="1" t="str">
        <f>_xlfn.XLOOKUP(A208,bank_source_transactions__1[transaction_id],bank_source_transactions__1[transaction_status])</f>
        <v>SUCCESS</v>
      </c>
      <c r="E208" s="1" t="str">
        <f>_xlfn.XLOOKUP(A208,Processed_data!A:A,Processed_data!G:G)</f>
        <v>SUCCESS</v>
      </c>
      <c r="F208" s="1">
        <f>COUNTIF(bank_processed_transactions[transaction_id],A208)</f>
        <v>1</v>
      </c>
      <c r="G208" s="1" t="str">
        <f t="shared" si="30"/>
        <v>found</v>
      </c>
      <c r="H208" s="1" t="str">
        <f t="shared" si="31"/>
        <v>Not Duplicate</v>
      </c>
      <c r="I208" s="1" t="str">
        <f t="shared" si="32"/>
        <v>match</v>
      </c>
      <c r="J208" s="1" t="str">
        <f t="shared" si="33"/>
        <v>match</v>
      </c>
      <c r="K208" s="1">
        <f t="shared" si="34"/>
        <v>0</v>
      </c>
      <c r="L208" s="2">
        <f>IF(F208=0,"not processed",_xlfn.MINIFS(Processed_data!H:H,Processed_data!A:A,A208))</f>
        <v>46044</v>
      </c>
      <c r="M208" s="1">
        <f>IF(F208=0,"not processed",ABS(bank_source_transactions__1[[#This Row],[transaction_date]]-Reconciliation!L208))</f>
        <v>1</v>
      </c>
      <c r="N208" s="1" t="str" cm="1">
        <f t="array" ref="N208">_xlfn.IFS(M208="not Processed", "Not Processed",M208&gt;2,"SLA Breached",M208&lt;=2,"Within SLA")</f>
        <v>Within SLA</v>
      </c>
      <c r="O208" s="1" t="str">
        <f>_xlfn.XLOOKUP(A208,Source_data!A:A,Source_data!D:D)</f>
        <v>NEFT</v>
      </c>
      <c r="P208" s="1">
        <f t="shared" si="35"/>
        <v>0</v>
      </c>
      <c r="Q208" s="1">
        <f t="shared" si="36"/>
        <v>0</v>
      </c>
      <c r="R208" s="1">
        <f t="shared" si="37"/>
        <v>0</v>
      </c>
      <c r="S208" s="1">
        <f t="shared" si="38"/>
        <v>0</v>
      </c>
      <c r="T208" s="1">
        <f t="shared" si="39"/>
        <v>0</v>
      </c>
      <c r="U208" s="1" t="str">
        <f>_xlfn.XLOOKUP(Table3[[#This Row],[Transaction ID]],Source_data!A:A,Source_data!E:E)</f>
        <v>Hyderabad</v>
      </c>
      <c r="V208" s="1">
        <f>_xlfn.IFNA(_xlfn.XLOOKUP(A208,bank_processed_transactions[transaction_id],bank_processed_transactions[processing_minutes]),"")</f>
        <v>69.7</v>
      </c>
      <c r="W208" s="31">
        <f>_xlfn.XLOOKUP(A208,Source_data!A:A,Source_data!B:B)</f>
        <v>46043</v>
      </c>
    </row>
    <row r="209" spans="1:23" x14ac:dyDescent="0.3">
      <c r="A209" s="4" t="s">
        <v>2730</v>
      </c>
      <c r="B209" s="1">
        <f>_xlfn.XLOOKUP(A209,bank_source_transactions__1[transaction_id],bank_source_transactions__1[amount_inr])</f>
        <v>10848.1</v>
      </c>
      <c r="C209" s="1">
        <f>_xlfn.XLOOKUP(A209,Processed_data!A:A,Processed_data!F:F)</f>
        <v>10848.1</v>
      </c>
      <c r="D209" s="1" t="str">
        <f>_xlfn.XLOOKUP(A209,bank_source_transactions__1[transaction_id],bank_source_transactions__1[transaction_status])</f>
        <v>FAILED</v>
      </c>
      <c r="E209" s="1" t="str">
        <f>_xlfn.XLOOKUP(A209,Processed_data!A:A,Processed_data!G:G)</f>
        <v>FAILED</v>
      </c>
      <c r="F209" s="1">
        <f>COUNTIF(bank_processed_transactions[transaction_id],A209)</f>
        <v>1</v>
      </c>
      <c r="G209" s="1" t="str">
        <f t="shared" si="30"/>
        <v>found</v>
      </c>
      <c r="H209" s="1" t="str">
        <f t="shared" si="31"/>
        <v>Not Duplicate</v>
      </c>
      <c r="I209" s="1" t="str">
        <f t="shared" si="32"/>
        <v>match</v>
      </c>
      <c r="J209" s="1" t="str">
        <f t="shared" si="33"/>
        <v>match</v>
      </c>
      <c r="K209" s="1">
        <f t="shared" si="34"/>
        <v>0</v>
      </c>
      <c r="L209" s="2">
        <f>IF(F209=0,"not processed",_xlfn.MINIFS(Processed_data!H:H,Processed_data!A:A,A209))</f>
        <v>46086</v>
      </c>
      <c r="M209" s="1">
        <f>IF(F209=0,"not processed",ABS(bank_source_transactions__1[[#This Row],[transaction_date]]-Reconciliation!L209))</f>
        <v>2</v>
      </c>
      <c r="N209" s="1" t="str" cm="1">
        <f t="array" ref="N209">_xlfn.IFS(M209="not Processed", "Not Processed",M209&gt;2,"SLA Breached",M209&lt;=2,"Within SLA")</f>
        <v>Within SLA</v>
      </c>
      <c r="O209" s="1" t="str">
        <f>_xlfn.XLOOKUP(A209,Source_data!A:A,Source_data!D:D)</f>
        <v>UPI</v>
      </c>
      <c r="P209" s="1">
        <f t="shared" si="35"/>
        <v>0</v>
      </c>
      <c r="Q209" s="1">
        <f t="shared" si="36"/>
        <v>0</v>
      </c>
      <c r="R209" s="1">
        <f t="shared" si="37"/>
        <v>0</v>
      </c>
      <c r="S209" s="1">
        <f t="shared" si="38"/>
        <v>0</v>
      </c>
      <c r="T209" s="1">
        <f t="shared" si="39"/>
        <v>0</v>
      </c>
      <c r="U209" s="1" t="str">
        <f>_xlfn.XLOOKUP(Table3[[#This Row],[Transaction ID]],Source_data!A:A,Source_data!E:E)</f>
        <v>Hyderabad</v>
      </c>
      <c r="V209" s="1">
        <f>_xlfn.IFNA(_xlfn.XLOOKUP(A209,bank_processed_transactions[transaction_id],bank_processed_transactions[processing_minutes]),"")</f>
        <v>48.7</v>
      </c>
      <c r="W209" s="31">
        <f>_xlfn.XLOOKUP(A209,Source_data!A:A,Source_data!B:B)</f>
        <v>46084</v>
      </c>
    </row>
    <row r="210" spans="1:23" x14ac:dyDescent="0.3">
      <c r="A210" s="3" t="s">
        <v>2837</v>
      </c>
      <c r="B210" s="1">
        <f>_xlfn.XLOOKUP(A210,bank_source_transactions__1[transaction_id],bank_source_transactions__1[amount_inr])</f>
        <v>3091.57</v>
      </c>
      <c r="C210" s="1">
        <f>_xlfn.XLOOKUP(A210,Processed_data!A:A,Processed_data!F:F)</f>
        <v>3091.57</v>
      </c>
      <c r="D210" s="1" t="str">
        <f>_xlfn.XLOOKUP(A210,bank_source_transactions__1[transaction_id],bank_source_transactions__1[transaction_status])</f>
        <v>SUCCESS</v>
      </c>
      <c r="E210" s="1" t="str">
        <f>_xlfn.XLOOKUP(A210,Processed_data!A:A,Processed_data!G:G)</f>
        <v>SUCCESS</v>
      </c>
      <c r="F210" s="1">
        <f>COUNTIF(bank_processed_transactions[transaction_id],A210)</f>
        <v>1</v>
      </c>
      <c r="G210" s="1" t="str">
        <f t="shared" si="30"/>
        <v>found</v>
      </c>
      <c r="H210" s="1" t="str">
        <f t="shared" si="31"/>
        <v>Not Duplicate</v>
      </c>
      <c r="I210" s="1" t="str">
        <f t="shared" si="32"/>
        <v>match</v>
      </c>
      <c r="J210" s="1" t="str">
        <f t="shared" si="33"/>
        <v>match</v>
      </c>
      <c r="K210" s="1">
        <f t="shared" si="34"/>
        <v>0</v>
      </c>
      <c r="L210" s="2">
        <f>IF(F210=0,"not processed",_xlfn.MINIFS(Processed_data!H:H,Processed_data!A:A,A210))</f>
        <v>46102</v>
      </c>
      <c r="M210" s="1">
        <f>IF(F210=0,"not processed",ABS(bank_source_transactions__1[[#This Row],[transaction_date]]-Reconciliation!L210))</f>
        <v>2</v>
      </c>
      <c r="N210" s="1" t="str" cm="1">
        <f t="array" ref="N210">_xlfn.IFS(M210="not Processed", "Not Processed",M210&gt;2,"SLA Breached",M210&lt;=2,"Within SLA")</f>
        <v>Within SLA</v>
      </c>
      <c r="O210" s="1" t="str">
        <f>_xlfn.XLOOKUP(A210,Source_data!A:A,Source_data!D:D)</f>
        <v>IMPS</v>
      </c>
      <c r="P210" s="1">
        <f t="shared" si="35"/>
        <v>0</v>
      </c>
      <c r="Q210" s="1">
        <f t="shared" si="36"/>
        <v>0</v>
      </c>
      <c r="R210" s="1">
        <f t="shared" si="37"/>
        <v>0</v>
      </c>
      <c r="S210" s="1">
        <f t="shared" si="38"/>
        <v>0</v>
      </c>
      <c r="T210" s="1">
        <f t="shared" si="39"/>
        <v>0</v>
      </c>
      <c r="U210" s="1" t="str">
        <f>_xlfn.XLOOKUP(Table3[[#This Row],[Transaction ID]],Source_data!A:A,Source_data!E:E)</f>
        <v>Bengaluru</v>
      </c>
      <c r="V210" s="1">
        <f>_xlfn.IFNA(_xlfn.XLOOKUP(A210,bank_processed_transactions[transaction_id],bank_processed_transactions[processing_minutes]),"")</f>
        <v>30.2</v>
      </c>
      <c r="W210" s="31">
        <f>_xlfn.XLOOKUP(A210,Source_data!A:A,Source_data!B:B)</f>
        <v>46100</v>
      </c>
    </row>
    <row r="211" spans="1:23" x14ac:dyDescent="0.3">
      <c r="A211" s="4" t="s">
        <v>1980</v>
      </c>
      <c r="B211" s="1">
        <f>_xlfn.XLOOKUP(A211,bank_source_transactions__1[transaction_id],bank_source_transactions__1[amount_inr])</f>
        <v>377.05</v>
      </c>
      <c r="C211" s="1">
        <f>_xlfn.XLOOKUP(A211,Processed_data!A:A,Processed_data!F:F)</f>
        <v>377.05</v>
      </c>
      <c r="D211" s="1" t="str">
        <f>_xlfn.XLOOKUP(A211,bank_source_transactions__1[transaction_id],bank_source_transactions__1[transaction_status])</f>
        <v>SUCCESS</v>
      </c>
      <c r="E211" s="1" t="str">
        <f>_xlfn.XLOOKUP(A211,Processed_data!A:A,Processed_data!G:G)</f>
        <v>SUCCESS</v>
      </c>
      <c r="F211" s="1">
        <f>COUNTIF(bank_processed_transactions[transaction_id],A211)</f>
        <v>1</v>
      </c>
      <c r="G211" s="1" t="str">
        <f t="shared" si="30"/>
        <v>found</v>
      </c>
      <c r="H211" s="1" t="str">
        <f t="shared" si="31"/>
        <v>Not Duplicate</v>
      </c>
      <c r="I211" s="1" t="str">
        <f t="shared" si="32"/>
        <v>match</v>
      </c>
      <c r="J211" s="1" t="str">
        <f t="shared" si="33"/>
        <v>match</v>
      </c>
      <c r="K211" s="1">
        <f t="shared" si="34"/>
        <v>0</v>
      </c>
      <c r="L211" s="2">
        <f>IF(F211=0,"not processed",_xlfn.MINIFS(Processed_data!H:H,Processed_data!A:A,A211))</f>
        <v>46098</v>
      </c>
      <c r="M211" s="1">
        <f>IF(F211=0,"not processed",ABS(bank_source_transactions__1[[#This Row],[transaction_date]]-Reconciliation!L211))</f>
        <v>2</v>
      </c>
      <c r="N211" s="1" t="str" cm="1">
        <f t="array" ref="N211">_xlfn.IFS(M211="not Processed", "Not Processed",M211&gt;2,"SLA Breached",M211&lt;=2,"Within SLA")</f>
        <v>Within SLA</v>
      </c>
      <c r="O211" s="1" t="str">
        <f>_xlfn.XLOOKUP(A211,Source_data!A:A,Source_data!D:D)</f>
        <v>NEFT</v>
      </c>
      <c r="P211" s="1">
        <f t="shared" si="35"/>
        <v>0</v>
      </c>
      <c r="Q211" s="1">
        <f t="shared" si="36"/>
        <v>0</v>
      </c>
      <c r="R211" s="1">
        <f t="shared" si="37"/>
        <v>0</v>
      </c>
      <c r="S211" s="1">
        <f t="shared" si="38"/>
        <v>0</v>
      </c>
      <c r="T211" s="1">
        <f t="shared" si="39"/>
        <v>0</v>
      </c>
      <c r="U211" s="1" t="str">
        <f>_xlfn.XLOOKUP(Table3[[#This Row],[Transaction ID]],Source_data!A:A,Source_data!E:E)</f>
        <v>Hyderabad</v>
      </c>
      <c r="V211" s="1">
        <f>_xlfn.IFNA(_xlfn.XLOOKUP(A211,bank_processed_transactions[transaction_id],bank_processed_transactions[processing_minutes]),"")</f>
        <v>42.1</v>
      </c>
      <c r="W211" s="31">
        <f>_xlfn.XLOOKUP(A211,Source_data!A:A,Source_data!B:B)</f>
        <v>46096</v>
      </c>
    </row>
    <row r="212" spans="1:23" x14ac:dyDescent="0.3">
      <c r="A212" s="3" t="s">
        <v>4024</v>
      </c>
      <c r="B212" s="1">
        <f>_xlfn.XLOOKUP(A212,bank_source_transactions__1[transaction_id],bank_source_transactions__1[amount_inr])</f>
        <v>6611.02</v>
      </c>
      <c r="C212" s="1">
        <f>_xlfn.XLOOKUP(A212,Processed_data!A:A,Processed_data!F:F)</f>
        <v>6611.02</v>
      </c>
      <c r="D212" s="1" t="str">
        <f>_xlfn.XLOOKUP(A212,bank_source_transactions__1[transaction_id],bank_source_transactions__1[transaction_status])</f>
        <v>SUCCESS</v>
      </c>
      <c r="E212" s="1" t="str">
        <f>_xlfn.XLOOKUP(A212,Processed_data!A:A,Processed_data!G:G)</f>
        <v>SUCCESS</v>
      </c>
      <c r="F212" s="1">
        <f>COUNTIF(bank_processed_transactions[transaction_id],A212)</f>
        <v>1</v>
      </c>
      <c r="G212" s="1" t="str">
        <f t="shared" si="30"/>
        <v>found</v>
      </c>
      <c r="H212" s="1" t="str">
        <f t="shared" si="31"/>
        <v>Not Duplicate</v>
      </c>
      <c r="I212" s="1" t="str">
        <f t="shared" si="32"/>
        <v>match</v>
      </c>
      <c r="J212" s="1" t="str">
        <f t="shared" si="33"/>
        <v>match</v>
      </c>
      <c r="K212" s="1">
        <f t="shared" si="34"/>
        <v>0</v>
      </c>
      <c r="L212" s="2">
        <f>IF(F212=0,"not processed",_xlfn.MINIFS(Processed_data!H:H,Processed_data!A:A,A212))</f>
        <v>46098</v>
      </c>
      <c r="M212" s="1">
        <f>IF(F212=0,"not processed",ABS(bank_source_transactions__1[[#This Row],[transaction_date]]-Reconciliation!L212))</f>
        <v>5</v>
      </c>
      <c r="N212" s="1" t="str" cm="1">
        <f t="array" ref="N212">_xlfn.IFS(M212="not Processed", "Not Processed",M212&gt;2,"SLA Breached",M212&lt;=2,"Within SLA")</f>
        <v>SLA Breached</v>
      </c>
      <c r="O212" s="1" t="str">
        <f>_xlfn.XLOOKUP(A212,Source_data!A:A,Source_data!D:D)</f>
        <v>IMPS</v>
      </c>
      <c r="P212" s="1">
        <f t="shared" si="35"/>
        <v>0</v>
      </c>
      <c r="Q212" s="1">
        <f t="shared" si="36"/>
        <v>0</v>
      </c>
      <c r="R212" s="1">
        <f t="shared" si="37"/>
        <v>0</v>
      </c>
      <c r="S212" s="1">
        <f t="shared" si="38"/>
        <v>0</v>
      </c>
      <c r="T212" s="1">
        <f t="shared" si="39"/>
        <v>1</v>
      </c>
      <c r="U212" s="1" t="str">
        <f>_xlfn.XLOOKUP(Table3[[#This Row],[Transaction ID]],Source_data!A:A,Source_data!E:E)</f>
        <v>Bengaluru</v>
      </c>
      <c r="V212" s="1">
        <f>_xlfn.IFNA(_xlfn.XLOOKUP(A212,bank_processed_transactions[transaction_id],bank_processed_transactions[processing_minutes]),"")</f>
        <v>26.8</v>
      </c>
      <c r="W212" s="31">
        <f>_xlfn.XLOOKUP(A212,Source_data!A:A,Source_data!B:B)</f>
        <v>46093</v>
      </c>
    </row>
    <row r="213" spans="1:23" x14ac:dyDescent="0.3">
      <c r="A213" s="4" t="s">
        <v>3670</v>
      </c>
      <c r="B213" s="1">
        <f>_xlfn.XLOOKUP(A213,bank_source_transactions__1[transaction_id],bank_source_transactions__1[amount_inr])</f>
        <v>3101.08</v>
      </c>
      <c r="C213" s="1">
        <f>_xlfn.XLOOKUP(A213,Processed_data!A:A,Processed_data!F:F)</f>
        <v>3101.08</v>
      </c>
      <c r="D213" s="1" t="str">
        <f>_xlfn.XLOOKUP(A213,bank_source_transactions__1[transaction_id],bank_source_transactions__1[transaction_status])</f>
        <v>SUCCESS</v>
      </c>
      <c r="E213" s="1" t="str">
        <f>_xlfn.XLOOKUP(A213,Processed_data!A:A,Processed_data!G:G)</f>
        <v>SUCCESS</v>
      </c>
      <c r="F213" s="1">
        <f>COUNTIF(bank_processed_transactions[transaction_id],A213)</f>
        <v>1</v>
      </c>
      <c r="G213" s="1" t="str">
        <f t="shared" si="30"/>
        <v>found</v>
      </c>
      <c r="H213" s="1" t="str">
        <f t="shared" si="31"/>
        <v>Not Duplicate</v>
      </c>
      <c r="I213" s="1" t="str">
        <f t="shared" si="32"/>
        <v>match</v>
      </c>
      <c r="J213" s="1" t="str">
        <f t="shared" si="33"/>
        <v>match</v>
      </c>
      <c r="K213" s="1">
        <f t="shared" si="34"/>
        <v>0</v>
      </c>
      <c r="L213" s="2">
        <f>IF(F213=0,"not processed",_xlfn.MINIFS(Processed_data!H:H,Processed_data!A:A,A213))</f>
        <v>46049</v>
      </c>
      <c r="M213" s="1">
        <f>IF(F213=0,"not processed",ABS(bank_source_transactions__1[[#This Row],[transaction_date]]-Reconciliation!L213))</f>
        <v>2</v>
      </c>
      <c r="N213" s="1" t="str" cm="1">
        <f t="array" ref="N213">_xlfn.IFS(M213="not Processed", "Not Processed",M213&gt;2,"SLA Breached",M213&lt;=2,"Within SLA")</f>
        <v>Within SLA</v>
      </c>
      <c r="O213" s="1" t="str">
        <f>_xlfn.XLOOKUP(A213,Source_data!A:A,Source_data!D:D)</f>
        <v>UPI</v>
      </c>
      <c r="P213" s="1">
        <f t="shared" si="35"/>
        <v>0</v>
      </c>
      <c r="Q213" s="1">
        <f t="shared" si="36"/>
        <v>0</v>
      </c>
      <c r="R213" s="1">
        <f t="shared" si="37"/>
        <v>0</v>
      </c>
      <c r="S213" s="1">
        <f t="shared" si="38"/>
        <v>0</v>
      </c>
      <c r="T213" s="1">
        <f t="shared" si="39"/>
        <v>0</v>
      </c>
      <c r="U213" s="1" t="str">
        <f>_xlfn.XLOOKUP(Table3[[#This Row],[Transaction ID]],Source_data!A:A,Source_data!E:E)</f>
        <v>Hyderabad</v>
      </c>
      <c r="V213" s="1">
        <f>_xlfn.IFNA(_xlfn.XLOOKUP(A213,bank_processed_transactions[transaction_id],bank_processed_transactions[processing_minutes]),"")</f>
        <v>21.7</v>
      </c>
      <c r="W213" s="31">
        <f>_xlfn.XLOOKUP(A213,Source_data!A:A,Source_data!B:B)</f>
        <v>46047</v>
      </c>
    </row>
    <row r="214" spans="1:23" x14ac:dyDescent="0.3">
      <c r="A214" s="3" t="s">
        <v>2429</v>
      </c>
      <c r="B214" s="1">
        <f>_xlfn.XLOOKUP(A214,bank_source_transactions__1[transaction_id],bank_source_transactions__1[amount_inr])</f>
        <v>736.94</v>
      </c>
      <c r="C214" s="1">
        <f>_xlfn.XLOOKUP(A214,Processed_data!A:A,Processed_data!F:F)</f>
        <v>736.94</v>
      </c>
      <c r="D214" s="1" t="str">
        <f>_xlfn.XLOOKUP(A214,bank_source_transactions__1[transaction_id],bank_source_transactions__1[transaction_status])</f>
        <v>SUCCESS</v>
      </c>
      <c r="E214" s="1" t="str">
        <f>_xlfn.XLOOKUP(A214,Processed_data!A:A,Processed_data!G:G)</f>
        <v>SUCCESS</v>
      </c>
      <c r="F214" s="1">
        <f>COUNTIF(bank_processed_transactions[transaction_id],A214)</f>
        <v>1</v>
      </c>
      <c r="G214" s="1" t="str">
        <f t="shared" si="30"/>
        <v>found</v>
      </c>
      <c r="H214" s="1" t="str">
        <f t="shared" si="31"/>
        <v>Not Duplicate</v>
      </c>
      <c r="I214" s="1" t="str">
        <f t="shared" si="32"/>
        <v>match</v>
      </c>
      <c r="J214" s="1" t="str">
        <f t="shared" si="33"/>
        <v>match</v>
      </c>
      <c r="K214" s="1">
        <f t="shared" si="34"/>
        <v>0</v>
      </c>
      <c r="L214" s="2">
        <f>IF(F214=0,"not processed",_xlfn.MINIFS(Processed_data!H:H,Processed_data!A:A,A214))</f>
        <v>46030</v>
      </c>
      <c r="M214" s="1">
        <f>IF(F214=0,"not processed",ABS(bank_source_transactions__1[[#This Row],[transaction_date]]-Reconciliation!L214))</f>
        <v>2</v>
      </c>
      <c r="N214" s="1" t="str" cm="1">
        <f t="array" ref="N214">_xlfn.IFS(M214="not Processed", "Not Processed",M214&gt;2,"SLA Breached",M214&lt;=2,"Within SLA")</f>
        <v>Within SLA</v>
      </c>
      <c r="O214" s="1" t="str">
        <f>_xlfn.XLOOKUP(A214,Source_data!A:A,Source_data!D:D)</f>
        <v>CARD</v>
      </c>
      <c r="P214" s="1">
        <f t="shared" si="35"/>
        <v>0</v>
      </c>
      <c r="Q214" s="1">
        <f t="shared" si="36"/>
        <v>0</v>
      </c>
      <c r="R214" s="1">
        <f t="shared" si="37"/>
        <v>0</v>
      </c>
      <c r="S214" s="1">
        <f t="shared" si="38"/>
        <v>0</v>
      </c>
      <c r="T214" s="1">
        <f t="shared" si="39"/>
        <v>0</v>
      </c>
      <c r="U214" s="1" t="str">
        <f>_xlfn.XLOOKUP(Table3[[#This Row],[Transaction ID]],Source_data!A:A,Source_data!E:E)</f>
        <v>Bengaluru</v>
      </c>
      <c r="V214" s="1">
        <f>_xlfn.IFNA(_xlfn.XLOOKUP(A214,bank_processed_transactions[transaction_id],bank_processed_transactions[processing_minutes]),"")</f>
        <v>54.8</v>
      </c>
      <c r="W214" s="31">
        <f>_xlfn.XLOOKUP(A214,Source_data!A:A,Source_data!B:B)</f>
        <v>46028</v>
      </c>
    </row>
    <row r="215" spans="1:23" x14ac:dyDescent="0.3">
      <c r="A215" s="4" t="s">
        <v>4831</v>
      </c>
      <c r="B215" s="1">
        <f>_xlfn.XLOOKUP(A215,bank_source_transactions__1[transaction_id],bank_source_transactions__1[amount_inr])</f>
        <v>2435.0100000000002</v>
      </c>
      <c r="C215" s="1">
        <f>_xlfn.XLOOKUP(A215,Processed_data!A:A,Processed_data!F:F)</f>
        <v>2435.0100000000002</v>
      </c>
      <c r="D215" s="1" t="str">
        <f>_xlfn.XLOOKUP(A215,bank_source_transactions__1[transaction_id],bank_source_transactions__1[transaction_status])</f>
        <v>SUCCESS</v>
      </c>
      <c r="E215" s="1" t="str">
        <f>_xlfn.XLOOKUP(A215,Processed_data!A:A,Processed_data!G:G)</f>
        <v>SUCCESS</v>
      </c>
      <c r="F215" s="1">
        <f>COUNTIF(bank_processed_transactions[transaction_id],A215)</f>
        <v>1</v>
      </c>
      <c r="G215" s="1" t="str">
        <f t="shared" si="30"/>
        <v>found</v>
      </c>
      <c r="H215" s="1" t="str">
        <f t="shared" si="31"/>
        <v>Not Duplicate</v>
      </c>
      <c r="I215" s="1" t="str">
        <f t="shared" si="32"/>
        <v>match</v>
      </c>
      <c r="J215" s="1" t="str">
        <f t="shared" si="33"/>
        <v>match</v>
      </c>
      <c r="K215" s="1">
        <f t="shared" si="34"/>
        <v>0</v>
      </c>
      <c r="L215" s="2">
        <f>IF(F215=0,"not processed",_xlfn.MINIFS(Processed_data!H:H,Processed_data!A:A,A215))</f>
        <v>46051</v>
      </c>
      <c r="M215" s="1">
        <f>IF(F215=0,"not processed",ABS(bank_source_transactions__1[[#This Row],[transaction_date]]-Reconciliation!L215))</f>
        <v>3</v>
      </c>
      <c r="N215" s="1" t="str" cm="1">
        <f t="array" ref="N215">_xlfn.IFS(M215="not Processed", "Not Processed",M215&gt;2,"SLA Breached",M215&lt;=2,"Within SLA")</f>
        <v>SLA Breached</v>
      </c>
      <c r="O215" s="1" t="str">
        <f>_xlfn.XLOOKUP(A215,Source_data!A:A,Source_data!D:D)</f>
        <v>UPI</v>
      </c>
      <c r="P215" s="1">
        <f t="shared" si="35"/>
        <v>0</v>
      </c>
      <c r="Q215" s="1">
        <f t="shared" si="36"/>
        <v>0</v>
      </c>
      <c r="R215" s="1">
        <f t="shared" si="37"/>
        <v>0</v>
      </c>
      <c r="S215" s="1">
        <f t="shared" si="38"/>
        <v>0</v>
      </c>
      <c r="T215" s="1">
        <f t="shared" si="39"/>
        <v>1</v>
      </c>
      <c r="U215" s="1" t="str">
        <f>_xlfn.XLOOKUP(Table3[[#This Row],[Transaction ID]],Source_data!A:A,Source_data!E:E)</f>
        <v>Bengaluru</v>
      </c>
      <c r="V215" s="1">
        <f>_xlfn.IFNA(_xlfn.XLOOKUP(A215,bank_processed_transactions[transaction_id],bank_processed_transactions[processing_minutes]),"")</f>
        <v>13.5</v>
      </c>
      <c r="W215" s="31">
        <f>_xlfn.XLOOKUP(A215,Source_data!A:A,Source_data!B:B)</f>
        <v>46048</v>
      </c>
    </row>
    <row r="216" spans="1:23" x14ac:dyDescent="0.3">
      <c r="A216" s="3" t="s">
        <v>724</v>
      </c>
      <c r="B216" s="1">
        <f>_xlfn.XLOOKUP(A216,bank_source_transactions__1[transaction_id],bank_source_transactions__1[amount_inr])</f>
        <v>10017.799999999999</v>
      </c>
      <c r="C216" s="1">
        <f>_xlfn.XLOOKUP(A216,Processed_data!A:A,Processed_data!F:F)</f>
        <v>10017.799999999999</v>
      </c>
      <c r="D216" s="1" t="str">
        <f>_xlfn.XLOOKUP(A216,bank_source_transactions__1[transaction_id],bank_source_transactions__1[transaction_status])</f>
        <v>SUCCESS</v>
      </c>
      <c r="E216" s="1" t="str">
        <f>_xlfn.XLOOKUP(A216,Processed_data!A:A,Processed_data!G:G)</f>
        <v>SUCCESS</v>
      </c>
      <c r="F216" s="1">
        <f>COUNTIF(bank_processed_transactions[transaction_id],A216)</f>
        <v>1</v>
      </c>
      <c r="G216" s="1" t="str">
        <f t="shared" si="30"/>
        <v>found</v>
      </c>
      <c r="H216" s="1" t="str">
        <f t="shared" si="31"/>
        <v>Not Duplicate</v>
      </c>
      <c r="I216" s="1" t="str">
        <f t="shared" si="32"/>
        <v>match</v>
      </c>
      <c r="J216" s="1" t="str">
        <f t="shared" si="33"/>
        <v>match</v>
      </c>
      <c r="K216" s="1">
        <f t="shared" si="34"/>
        <v>0</v>
      </c>
      <c r="L216" s="2">
        <f>IF(F216=0,"not processed",_xlfn.MINIFS(Processed_data!H:H,Processed_data!A:A,A216))</f>
        <v>46099</v>
      </c>
      <c r="M216" s="1">
        <f>IF(F216=0,"not processed",ABS(bank_source_transactions__1[[#This Row],[transaction_date]]-Reconciliation!L216))</f>
        <v>2</v>
      </c>
      <c r="N216" s="1" t="str" cm="1">
        <f t="array" ref="N216">_xlfn.IFS(M216="not Processed", "Not Processed",M216&gt;2,"SLA Breached",M216&lt;=2,"Within SLA")</f>
        <v>Within SLA</v>
      </c>
      <c r="O216" s="1" t="str">
        <f>_xlfn.XLOOKUP(A216,Source_data!A:A,Source_data!D:D)</f>
        <v>UPI</v>
      </c>
      <c r="P216" s="1">
        <f t="shared" si="35"/>
        <v>0</v>
      </c>
      <c r="Q216" s="1">
        <f t="shared" si="36"/>
        <v>0</v>
      </c>
      <c r="R216" s="1">
        <f t="shared" si="37"/>
        <v>0</v>
      </c>
      <c r="S216" s="1">
        <f t="shared" si="38"/>
        <v>0</v>
      </c>
      <c r="T216" s="1">
        <f t="shared" si="39"/>
        <v>0</v>
      </c>
      <c r="U216" s="1" t="str">
        <f>_xlfn.XLOOKUP(Table3[[#This Row],[Transaction ID]],Source_data!A:A,Source_data!E:E)</f>
        <v>Hyderabad</v>
      </c>
      <c r="V216" s="1">
        <f>_xlfn.IFNA(_xlfn.XLOOKUP(A216,bank_processed_transactions[transaction_id],bank_processed_transactions[processing_minutes]),"")</f>
        <v>3.5</v>
      </c>
      <c r="W216" s="31">
        <f>_xlfn.XLOOKUP(A216,Source_data!A:A,Source_data!B:B)</f>
        <v>46097</v>
      </c>
    </row>
    <row r="217" spans="1:23" x14ac:dyDescent="0.3">
      <c r="A217" s="4" t="s">
        <v>2870</v>
      </c>
      <c r="B217" s="1">
        <f>_xlfn.XLOOKUP(A217,bank_source_transactions__1[transaction_id],bank_source_transactions__1[amount_inr])</f>
        <v>1912.11</v>
      </c>
      <c r="C217" s="1">
        <f>_xlfn.XLOOKUP(A217,Processed_data!A:A,Processed_data!F:F)</f>
        <v>1912.11</v>
      </c>
      <c r="D217" s="1" t="str">
        <f>_xlfn.XLOOKUP(A217,bank_source_transactions__1[transaction_id],bank_source_transactions__1[transaction_status])</f>
        <v>SUCCESS</v>
      </c>
      <c r="E217" s="1" t="str">
        <f>_xlfn.XLOOKUP(A217,Processed_data!A:A,Processed_data!G:G)</f>
        <v>SUCCESS</v>
      </c>
      <c r="F217" s="1">
        <f>COUNTIF(bank_processed_transactions[transaction_id],A217)</f>
        <v>1</v>
      </c>
      <c r="G217" s="1" t="str">
        <f t="shared" si="30"/>
        <v>found</v>
      </c>
      <c r="H217" s="1" t="str">
        <f t="shared" si="31"/>
        <v>Not Duplicate</v>
      </c>
      <c r="I217" s="1" t="str">
        <f t="shared" si="32"/>
        <v>match</v>
      </c>
      <c r="J217" s="1" t="str">
        <f t="shared" si="33"/>
        <v>match</v>
      </c>
      <c r="K217" s="1">
        <f t="shared" si="34"/>
        <v>0</v>
      </c>
      <c r="L217" s="2">
        <f>IF(F217=0,"not processed",_xlfn.MINIFS(Processed_data!H:H,Processed_data!A:A,A217))</f>
        <v>46026</v>
      </c>
      <c r="M217" s="1">
        <f>IF(F217=0,"not processed",ABS(bank_source_transactions__1[[#This Row],[transaction_date]]-Reconciliation!L217))</f>
        <v>1</v>
      </c>
      <c r="N217" s="1" t="str" cm="1">
        <f t="array" ref="N217">_xlfn.IFS(M217="not Processed", "Not Processed",M217&gt;2,"SLA Breached",M217&lt;=2,"Within SLA")</f>
        <v>Within SLA</v>
      </c>
      <c r="O217" s="1" t="str">
        <f>_xlfn.XLOOKUP(A217,Source_data!A:A,Source_data!D:D)</f>
        <v>CARD</v>
      </c>
      <c r="P217" s="1">
        <f t="shared" si="35"/>
        <v>0</v>
      </c>
      <c r="Q217" s="1">
        <f t="shared" si="36"/>
        <v>0</v>
      </c>
      <c r="R217" s="1">
        <f t="shared" si="37"/>
        <v>0</v>
      </c>
      <c r="S217" s="1">
        <f t="shared" si="38"/>
        <v>0</v>
      </c>
      <c r="T217" s="1">
        <f t="shared" si="39"/>
        <v>0</v>
      </c>
      <c r="U217" s="1" t="str">
        <f>_xlfn.XLOOKUP(Table3[[#This Row],[Transaction ID]],Source_data!A:A,Source_data!E:E)</f>
        <v>Hyderabad</v>
      </c>
      <c r="V217" s="1">
        <f>_xlfn.IFNA(_xlfn.XLOOKUP(A217,bank_processed_transactions[transaction_id],bank_processed_transactions[processing_minutes]),"")</f>
        <v>32</v>
      </c>
      <c r="W217" s="31">
        <f>_xlfn.XLOOKUP(A217,Source_data!A:A,Source_data!B:B)</f>
        <v>46025</v>
      </c>
    </row>
    <row r="218" spans="1:23" x14ac:dyDescent="0.3">
      <c r="A218" s="3" t="s">
        <v>3093</v>
      </c>
      <c r="B218" s="1">
        <f>_xlfn.XLOOKUP(A218,bank_source_transactions__1[transaction_id],bank_source_transactions__1[amount_inr])</f>
        <v>10591.22</v>
      </c>
      <c r="C218" s="1">
        <f>_xlfn.XLOOKUP(A218,Processed_data!A:A,Processed_data!F:F)</f>
        <v>10591.22</v>
      </c>
      <c r="D218" s="1" t="str">
        <f>_xlfn.XLOOKUP(A218,bank_source_transactions__1[transaction_id],bank_source_transactions__1[transaction_status])</f>
        <v>SUCCESS</v>
      </c>
      <c r="E218" s="1" t="str">
        <f>_xlfn.XLOOKUP(A218,Processed_data!A:A,Processed_data!G:G)</f>
        <v>SUCCESS</v>
      </c>
      <c r="F218" s="1">
        <f>COUNTIF(bank_processed_transactions[transaction_id],A218)</f>
        <v>1</v>
      </c>
      <c r="G218" s="1" t="str">
        <f t="shared" si="30"/>
        <v>found</v>
      </c>
      <c r="H218" s="1" t="str">
        <f t="shared" si="31"/>
        <v>Not Duplicate</v>
      </c>
      <c r="I218" s="1" t="str">
        <f t="shared" si="32"/>
        <v>match</v>
      </c>
      <c r="J218" s="1" t="str">
        <f t="shared" si="33"/>
        <v>match</v>
      </c>
      <c r="K218" s="1">
        <f t="shared" si="34"/>
        <v>0</v>
      </c>
      <c r="L218" s="2">
        <f>IF(F218=0,"not processed",_xlfn.MINIFS(Processed_data!H:H,Processed_data!A:A,A218))</f>
        <v>46108</v>
      </c>
      <c r="M218" s="1">
        <f>IF(F218=0,"not processed",ABS(bank_source_transactions__1[[#This Row],[transaction_date]]-Reconciliation!L218))</f>
        <v>3</v>
      </c>
      <c r="N218" s="1" t="str" cm="1">
        <f t="array" ref="N218">_xlfn.IFS(M218="not Processed", "Not Processed",M218&gt;2,"SLA Breached",M218&lt;=2,"Within SLA")</f>
        <v>SLA Breached</v>
      </c>
      <c r="O218" s="1" t="str">
        <f>_xlfn.XLOOKUP(A218,Source_data!A:A,Source_data!D:D)</f>
        <v>UPI</v>
      </c>
      <c r="P218" s="1">
        <f t="shared" si="35"/>
        <v>0</v>
      </c>
      <c r="Q218" s="1">
        <f t="shared" si="36"/>
        <v>0</v>
      </c>
      <c r="R218" s="1">
        <f t="shared" si="37"/>
        <v>0</v>
      </c>
      <c r="S218" s="1">
        <f t="shared" si="38"/>
        <v>0</v>
      </c>
      <c r="T218" s="1">
        <f t="shared" si="39"/>
        <v>1</v>
      </c>
      <c r="U218" s="1" t="str">
        <f>_xlfn.XLOOKUP(Table3[[#This Row],[Transaction ID]],Source_data!A:A,Source_data!E:E)</f>
        <v>Hyderabad</v>
      </c>
      <c r="V218" s="1">
        <f>_xlfn.IFNA(_xlfn.XLOOKUP(A218,bank_processed_transactions[transaction_id],bank_processed_transactions[processing_minutes]),"")</f>
        <v>3.5</v>
      </c>
      <c r="W218" s="31">
        <f>_xlfn.XLOOKUP(A218,Source_data!A:A,Source_data!B:B)</f>
        <v>46105</v>
      </c>
    </row>
    <row r="219" spans="1:23" x14ac:dyDescent="0.3">
      <c r="A219" s="4" t="s">
        <v>2355</v>
      </c>
      <c r="B219" s="1">
        <f>_xlfn.XLOOKUP(A219,bank_source_transactions__1[transaction_id],bank_source_transactions__1[amount_inr])</f>
        <v>13958.09</v>
      </c>
      <c r="C219" s="1">
        <f>_xlfn.XLOOKUP(A219,Processed_data!A:A,Processed_data!F:F)</f>
        <v>13958.09</v>
      </c>
      <c r="D219" s="1" t="str">
        <f>_xlfn.XLOOKUP(A219,bank_source_transactions__1[transaction_id],bank_source_transactions__1[transaction_status])</f>
        <v>SUCCESS</v>
      </c>
      <c r="E219" s="1" t="str">
        <f>_xlfn.XLOOKUP(A219,Processed_data!A:A,Processed_data!G:G)</f>
        <v>SUCCESS</v>
      </c>
      <c r="F219" s="1">
        <f>COUNTIF(bank_processed_transactions[transaction_id],A219)</f>
        <v>1</v>
      </c>
      <c r="G219" s="1" t="str">
        <f t="shared" si="30"/>
        <v>found</v>
      </c>
      <c r="H219" s="1" t="str">
        <f t="shared" si="31"/>
        <v>Not Duplicate</v>
      </c>
      <c r="I219" s="1" t="str">
        <f t="shared" si="32"/>
        <v>match</v>
      </c>
      <c r="J219" s="1" t="str">
        <f t="shared" si="33"/>
        <v>match</v>
      </c>
      <c r="K219" s="1">
        <f t="shared" si="34"/>
        <v>0</v>
      </c>
      <c r="L219" s="2">
        <f>IF(F219=0,"not processed",_xlfn.MINIFS(Processed_data!H:H,Processed_data!A:A,A219))</f>
        <v>46086</v>
      </c>
      <c r="M219" s="1">
        <f>IF(F219=0,"not processed",ABS(bank_source_transactions__1[[#This Row],[transaction_date]]-Reconciliation!L219))</f>
        <v>0</v>
      </c>
      <c r="N219" s="1" t="str" cm="1">
        <f t="array" ref="N219">_xlfn.IFS(M219="not Processed", "Not Processed",M219&gt;2,"SLA Breached",M219&lt;=2,"Within SLA")</f>
        <v>Within SLA</v>
      </c>
      <c r="O219" s="1" t="str">
        <f>_xlfn.XLOOKUP(A219,Source_data!A:A,Source_data!D:D)</f>
        <v>UPI</v>
      </c>
      <c r="P219" s="1">
        <f t="shared" si="35"/>
        <v>0</v>
      </c>
      <c r="Q219" s="1">
        <f t="shared" si="36"/>
        <v>0</v>
      </c>
      <c r="R219" s="1">
        <f t="shared" si="37"/>
        <v>0</v>
      </c>
      <c r="S219" s="1">
        <f t="shared" si="38"/>
        <v>0</v>
      </c>
      <c r="T219" s="1">
        <f t="shared" si="39"/>
        <v>0</v>
      </c>
      <c r="U219" s="1" t="str">
        <f>_xlfn.XLOOKUP(Table3[[#This Row],[Transaction ID]],Source_data!A:A,Source_data!E:E)</f>
        <v>Hyderabad</v>
      </c>
      <c r="V219" s="1">
        <f>_xlfn.IFNA(_xlfn.XLOOKUP(A219,bank_processed_transactions[transaction_id],bank_processed_transactions[processing_minutes]),"")</f>
        <v>14.4</v>
      </c>
      <c r="W219" s="31">
        <f>_xlfn.XLOOKUP(A219,Source_data!A:A,Source_data!B:B)</f>
        <v>46086</v>
      </c>
    </row>
    <row r="220" spans="1:23" x14ac:dyDescent="0.3">
      <c r="A220" s="3" t="s">
        <v>884</v>
      </c>
      <c r="B220" s="1">
        <f>_xlfn.XLOOKUP(A220,bank_source_transactions__1[transaction_id],bank_source_transactions__1[amount_inr])</f>
        <v>1337.39</v>
      </c>
      <c r="C220" s="1">
        <f>_xlfn.XLOOKUP(A220,Processed_data!A:A,Processed_data!F:F)</f>
        <v>1337.39</v>
      </c>
      <c r="D220" s="1" t="str">
        <f>_xlfn.XLOOKUP(A220,bank_source_transactions__1[transaction_id],bank_source_transactions__1[transaction_status])</f>
        <v>SUCCESS</v>
      </c>
      <c r="E220" s="1" t="str">
        <f>_xlfn.XLOOKUP(A220,Processed_data!A:A,Processed_data!G:G)</f>
        <v>SUCCESS</v>
      </c>
      <c r="F220" s="1">
        <f>COUNTIF(bank_processed_transactions[transaction_id],A220)</f>
        <v>1</v>
      </c>
      <c r="G220" s="1" t="str">
        <f t="shared" si="30"/>
        <v>found</v>
      </c>
      <c r="H220" s="1" t="str">
        <f t="shared" si="31"/>
        <v>Not Duplicate</v>
      </c>
      <c r="I220" s="1" t="str">
        <f t="shared" si="32"/>
        <v>match</v>
      </c>
      <c r="J220" s="1" t="str">
        <f t="shared" si="33"/>
        <v>match</v>
      </c>
      <c r="K220" s="1">
        <f t="shared" si="34"/>
        <v>0</v>
      </c>
      <c r="L220" s="2">
        <f>IF(F220=0,"not processed",_xlfn.MINIFS(Processed_data!H:H,Processed_data!A:A,A220))</f>
        <v>46031</v>
      </c>
      <c r="M220" s="1">
        <f>IF(F220=0,"not processed",ABS(bank_source_transactions__1[[#This Row],[transaction_date]]-Reconciliation!L220))</f>
        <v>3</v>
      </c>
      <c r="N220" s="1" t="str" cm="1">
        <f t="array" ref="N220">_xlfn.IFS(M220="not Processed", "Not Processed",M220&gt;2,"SLA Breached",M220&lt;=2,"Within SLA")</f>
        <v>SLA Breached</v>
      </c>
      <c r="O220" s="1" t="str">
        <f>_xlfn.XLOOKUP(A220,Source_data!A:A,Source_data!D:D)</f>
        <v>UPI</v>
      </c>
      <c r="P220" s="1">
        <f t="shared" si="35"/>
        <v>0</v>
      </c>
      <c r="Q220" s="1">
        <f t="shared" si="36"/>
        <v>0</v>
      </c>
      <c r="R220" s="1">
        <f t="shared" si="37"/>
        <v>0</v>
      </c>
      <c r="S220" s="1">
        <f t="shared" si="38"/>
        <v>0</v>
      </c>
      <c r="T220" s="1">
        <f t="shared" si="39"/>
        <v>1</v>
      </c>
      <c r="U220" s="1" t="str">
        <f>_xlfn.XLOOKUP(Table3[[#This Row],[Transaction ID]],Source_data!A:A,Source_data!E:E)</f>
        <v>Hyderabad</v>
      </c>
      <c r="V220" s="1">
        <f>_xlfn.IFNA(_xlfn.XLOOKUP(A220,bank_processed_transactions[transaction_id],bank_processed_transactions[processing_minutes]),"")</f>
        <v>8.9</v>
      </c>
      <c r="W220" s="31">
        <f>_xlfn.XLOOKUP(A220,Source_data!A:A,Source_data!B:B)</f>
        <v>46028</v>
      </c>
    </row>
    <row r="221" spans="1:23" x14ac:dyDescent="0.3">
      <c r="A221" s="4" t="s">
        <v>4431</v>
      </c>
      <c r="B221" s="1">
        <f>_xlfn.XLOOKUP(A221,bank_source_transactions__1[transaction_id],bank_source_transactions__1[amount_inr])</f>
        <v>1029.73</v>
      </c>
      <c r="C221" s="1">
        <f>_xlfn.XLOOKUP(A221,Processed_data!A:A,Processed_data!F:F)</f>
        <v>1029.73</v>
      </c>
      <c r="D221" s="1" t="str">
        <f>_xlfn.XLOOKUP(A221,bank_source_transactions__1[transaction_id],bank_source_transactions__1[transaction_status])</f>
        <v>SUCCESS</v>
      </c>
      <c r="E221" s="1" t="str">
        <f>_xlfn.XLOOKUP(A221,Processed_data!A:A,Processed_data!G:G)</f>
        <v>SUCCESS</v>
      </c>
      <c r="F221" s="1">
        <f>COUNTIF(bank_processed_transactions[transaction_id],A221)</f>
        <v>1</v>
      </c>
      <c r="G221" s="1" t="str">
        <f t="shared" si="30"/>
        <v>found</v>
      </c>
      <c r="H221" s="1" t="str">
        <f t="shared" si="31"/>
        <v>Not Duplicate</v>
      </c>
      <c r="I221" s="1" t="str">
        <f t="shared" si="32"/>
        <v>match</v>
      </c>
      <c r="J221" s="1" t="str">
        <f t="shared" si="33"/>
        <v>match</v>
      </c>
      <c r="K221" s="1">
        <f t="shared" si="34"/>
        <v>0</v>
      </c>
      <c r="L221" s="2">
        <f>IF(F221=0,"not processed",_xlfn.MINIFS(Processed_data!H:H,Processed_data!A:A,A221))</f>
        <v>46051</v>
      </c>
      <c r="M221" s="1">
        <f>IF(F221=0,"not processed",ABS(bank_source_transactions__1[[#This Row],[transaction_date]]-Reconciliation!L221))</f>
        <v>2</v>
      </c>
      <c r="N221" s="1" t="str" cm="1">
        <f t="array" ref="N221">_xlfn.IFS(M221="not Processed", "Not Processed",M221&gt;2,"SLA Breached",M221&lt;=2,"Within SLA")</f>
        <v>Within SLA</v>
      </c>
      <c r="O221" s="1" t="str">
        <f>_xlfn.XLOOKUP(A221,Source_data!A:A,Source_data!D:D)</f>
        <v>UPI</v>
      </c>
      <c r="P221" s="1">
        <f t="shared" si="35"/>
        <v>0</v>
      </c>
      <c r="Q221" s="1">
        <f t="shared" si="36"/>
        <v>0</v>
      </c>
      <c r="R221" s="1">
        <f t="shared" si="37"/>
        <v>0</v>
      </c>
      <c r="S221" s="1">
        <f t="shared" si="38"/>
        <v>0</v>
      </c>
      <c r="T221" s="1">
        <f t="shared" si="39"/>
        <v>0</v>
      </c>
      <c r="U221" s="1" t="str">
        <f>_xlfn.XLOOKUP(Table3[[#This Row],[Transaction ID]],Source_data!A:A,Source_data!E:E)</f>
        <v>Hyderabad</v>
      </c>
      <c r="V221" s="1">
        <f>_xlfn.IFNA(_xlfn.XLOOKUP(A221,bank_processed_transactions[transaction_id],bank_processed_transactions[processing_minutes]),"")</f>
        <v>7.4</v>
      </c>
      <c r="W221" s="31">
        <f>_xlfn.XLOOKUP(A221,Source_data!A:A,Source_data!B:B)</f>
        <v>46049</v>
      </c>
    </row>
    <row r="222" spans="1:23" x14ac:dyDescent="0.3">
      <c r="A222" s="3" t="s">
        <v>3666</v>
      </c>
      <c r="B222" s="1">
        <f>_xlfn.XLOOKUP(A222,bank_source_transactions__1[transaction_id],bank_source_transactions__1[amount_inr])</f>
        <v>913.51</v>
      </c>
      <c r="C222" s="1">
        <f>_xlfn.XLOOKUP(A222,Processed_data!A:A,Processed_data!F:F)</f>
        <v>913.51</v>
      </c>
      <c r="D222" s="1" t="str">
        <f>_xlfn.XLOOKUP(A222,bank_source_transactions__1[transaction_id],bank_source_transactions__1[transaction_status])</f>
        <v>SUCCESS</v>
      </c>
      <c r="E222" s="1" t="str">
        <f>_xlfn.XLOOKUP(A222,Processed_data!A:A,Processed_data!G:G)</f>
        <v>SUCCESS</v>
      </c>
      <c r="F222" s="1">
        <f>COUNTIF(bank_processed_transactions[transaction_id],A222)</f>
        <v>1</v>
      </c>
      <c r="G222" s="1" t="str">
        <f t="shared" si="30"/>
        <v>found</v>
      </c>
      <c r="H222" s="1" t="str">
        <f t="shared" si="31"/>
        <v>Not Duplicate</v>
      </c>
      <c r="I222" s="1" t="str">
        <f t="shared" si="32"/>
        <v>match</v>
      </c>
      <c r="J222" s="1" t="str">
        <f t="shared" si="33"/>
        <v>match</v>
      </c>
      <c r="K222" s="1">
        <f t="shared" si="34"/>
        <v>0</v>
      </c>
      <c r="L222" s="2">
        <f>IF(F222=0,"not processed",_xlfn.MINIFS(Processed_data!H:H,Processed_data!A:A,A222))</f>
        <v>46083</v>
      </c>
      <c r="M222" s="1">
        <f>IF(F222=0,"not processed",ABS(bank_source_transactions__1[[#This Row],[transaction_date]]-Reconciliation!L222))</f>
        <v>3</v>
      </c>
      <c r="N222" s="1" t="str" cm="1">
        <f t="array" ref="N222">_xlfn.IFS(M222="not Processed", "Not Processed",M222&gt;2,"SLA Breached",M222&lt;=2,"Within SLA")</f>
        <v>SLA Breached</v>
      </c>
      <c r="O222" s="1" t="str">
        <f>_xlfn.XLOOKUP(A222,Source_data!A:A,Source_data!D:D)</f>
        <v>UPI</v>
      </c>
      <c r="P222" s="1">
        <f t="shared" si="35"/>
        <v>0</v>
      </c>
      <c r="Q222" s="1">
        <f t="shared" si="36"/>
        <v>0</v>
      </c>
      <c r="R222" s="1">
        <f t="shared" si="37"/>
        <v>0</v>
      </c>
      <c r="S222" s="1">
        <f t="shared" si="38"/>
        <v>0</v>
      </c>
      <c r="T222" s="1">
        <f t="shared" si="39"/>
        <v>1</v>
      </c>
      <c r="U222" s="1" t="str">
        <f>_xlfn.XLOOKUP(Table3[[#This Row],[Transaction ID]],Source_data!A:A,Source_data!E:E)</f>
        <v>Bengaluru</v>
      </c>
      <c r="V222" s="1">
        <f>_xlfn.IFNA(_xlfn.XLOOKUP(A222,bank_processed_transactions[transaction_id],bank_processed_transactions[processing_minutes]),"")</f>
        <v>58.8</v>
      </c>
      <c r="W222" s="31">
        <f>_xlfn.XLOOKUP(A222,Source_data!A:A,Source_data!B:B)</f>
        <v>46080</v>
      </c>
    </row>
    <row r="223" spans="1:23" x14ac:dyDescent="0.3">
      <c r="A223" s="4" t="s">
        <v>1901</v>
      </c>
      <c r="B223" s="1">
        <f>_xlfn.XLOOKUP(A223,bank_source_transactions__1[transaction_id],bank_source_transactions__1[amount_inr])</f>
        <v>14103.24</v>
      </c>
      <c r="C223" s="1">
        <f>_xlfn.XLOOKUP(A223,Processed_data!A:A,Processed_data!F:F)</f>
        <v>14103.24</v>
      </c>
      <c r="D223" s="1" t="str">
        <f>_xlfn.XLOOKUP(A223,bank_source_transactions__1[transaction_id],bank_source_transactions__1[transaction_status])</f>
        <v>SUCCESS</v>
      </c>
      <c r="E223" s="1" t="str">
        <f>_xlfn.XLOOKUP(A223,Processed_data!A:A,Processed_data!G:G)</f>
        <v>FAILED</v>
      </c>
      <c r="F223" s="1">
        <f>COUNTIF(bank_processed_transactions[transaction_id],A223)</f>
        <v>1</v>
      </c>
      <c r="G223" s="1" t="str">
        <f t="shared" si="30"/>
        <v>found</v>
      </c>
      <c r="H223" s="1" t="str">
        <f t="shared" si="31"/>
        <v>Not Duplicate</v>
      </c>
      <c r="I223" s="1" t="str">
        <f t="shared" si="32"/>
        <v>match</v>
      </c>
      <c r="J223" s="1" t="str">
        <f t="shared" si="33"/>
        <v>mismatch</v>
      </c>
      <c r="K223" s="1">
        <f t="shared" si="34"/>
        <v>0</v>
      </c>
      <c r="L223" s="2">
        <f>IF(F223=0,"not processed",_xlfn.MINIFS(Processed_data!H:H,Processed_data!A:A,A223))</f>
        <v>46029</v>
      </c>
      <c r="M223" s="1">
        <f>IF(F223=0,"not processed",ABS(bank_source_transactions__1[[#This Row],[transaction_date]]-Reconciliation!L223))</f>
        <v>0</v>
      </c>
      <c r="N223" s="1" t="str" cm="1">
        <f t="array" ref="N223">_xlfn.IFS(M223="not Processed", "Not Processed",M223&gt;2,"SLA Breached",M223&lt;=2,"Within SLA")</f>
        <v>Within SLA</v>
      </c>
      <c r="O223" s="1" t="str">
        <f>_xlfn.XLOOKUP(A223,Source_data!A:A,Source_data!D:D)</f>
        <v>UPI</v>
      </c>
      <c r="P223" s="1">
        <f t="shared" si="35"/>
        <v>0</v>
      </c>
      <c r="Q223" s="1">
        <f t="shared" si="36"/>
        <v>0</v>
      </c>
      <c r="R223" s="1">
        <f t="shared" si="37"/>
        <v>0</v>
      </c>
      <c r="S223" s="1">
        <f t="shared" si="38"/>
        <v>1</v>
      </c>
      <c r="T223" s="1">
        <f t="shared" si="39"/>
        <v>0</v>
      </c>
      <c r="U223" s="1" t="str">
        <f>_xlfn.XLOOKUP(Table3[[#This Row],[Transaction ID]],Source_data!A:A,Source_data!E:E)</f>
        <v>Bengaluru</v>
      </c>
      <c r="V223" s="1">
        <f>_xlfn.IFNA(_xlfn.XLOOKUP(A223,bank_processed_transactions[transaction_id],bank_processed_transactions[processing_minutes]),"")</f>
        <v>18.2</v>
      </c>
      <c r="W223" s="31">
        <f>_xlfn.XLOOKUP(A223,Source_data!A:A,Source_data!B:B)</f>
        <v>46029</v>
      </c>
    </row>
    <row r="224" spans="1:23" x14ac:dyDescent="0.3">
      <c r="A224" s="3" t="s">
        <v>4344</v>
      </c>
      <c r="B224" s="1">
        <f>_xlfn.XLOOKUP(A224,bank_source_transactions__1[transaction_id],bank_source_transactions__1[amount_inr])</f>
        <v>4612.45</v>
      </c>
      <c r="C224" s="1">
        <f>_xlfn.XLOOKUP(A224,Processed_data!A:A,Processed_data!F:F)</f>
        <v>4612.45</v>
      </c>
      <c r="D224" s="1" t="str">
        <f>_xlfn.XLOOKUP(A224,bank_source_transactions__1[transaction_id],bank_source_transactions__1[transaction_status])</f>
        <v>SUCCESS</v>
      </c>
      <c r="E224" s="1" t="str">
        <f>_xlfn.XLOOKUP(A224,Processed_data!A:A,Processed_data!G:G)</f>
        <v>SUCCESS</v>
      </c>
      <c r="F224" s="1">
        <f>COUNTIF(bank_processed_transactions[transaction_id],A224)</f>
        <v>1</v>
      </c>
      <c r="G224" s="1" t="str">
        <f t="shared" si="30"/>
        <v>found</v>
      </c>
      <c r="H224" s="1" t="str">
        <f t="shared" si="31"/>
        <v>Not Duplicate</v>
      </c>
      <c r="I224" s="1" t="str">
        <f t="shared" si="32"/>
        <v>match</v>
      </c>
      <c r="J224" s="1" t="str">
        <f t="shared" si="33"/>
        <v>match</v>
      </c>
      <c r="K224" s="1">
        <f t="shared" si="34"/>
        <v>0</v>
      </c>
      <c r="L224" s="2">
        <f>IF(F224=0,"not processed",_xlfn.MINIFS(Processed_data!H:H,Processed_data!A:A,A224))</f>
        <v>46081</v>
      </c>
      <c r="M224" s="1">
        <f>IF(F224=0,"not processed",ABS(bank_source_transactions__1[[#This Row],[transaction_date]]-Reconciliation!L224))</f>
        <v>3</v>
      </c>
      <c r="N224" s="1" t="str" cm="1">
        <f t="array" ref="N224">_xlfn.IFS(M224="not Processed", "Not Processed",M224&gt;2,"SLA Breached",M224&lt;=2,"Within SLA")</f>
        <v>SLA Breached</v>
      </c>
      <c r="O224" s="1" t="str">
        <f>_xlfn.XLOOKUP(A224,Source_data!A:A,Source_data!D:D)</f>
        <v>IMPS</v>
      </c>
      <c r="P224" s="1">
        <f t="shared" si="35"/>
        <v>0</v>
      </c>
      <c r="Q224" s="1">
        <f t="shared" si="36"/>
        <v>0</v>
      </c>
      <c r="R224" s="1">
        <f t="shared" si="37"/>
        <v>0</v>
      </c>
      <c r="S224" s="1">
        <f t="shared" si="38"/>
        <v>0</v>
      </c>
      <c r="T224" s="1">
        <f t="shared" si="39"/>
        <v>1</v>
      </c>
      <c r="U224" s="1" t="str">
        <f>_xlfn.XLOOKUP(Table3[[#This Row],[Transaction ID]],Source_data!A:A,Source_data!E:E)</f>
        <v>Pune</v>
      </c>
      <c r="V224" s="1">
        <f>_xlfn.IFNA(_xlfn.XLOOKUP(A224,bank_processed_transactions[transaction_id],bank_processed_transactions[processing_minutes]),"")</f>
        <v>27.9</v>
      </c>
      <c r="W224" s="31">
        <f>_xlfn.XLOOKUP(A224,Source_data!A:A,Source_data!B:B)</f>
        <v>46078</v>
      </c>
    </row>
    <row r="225" spans="1:23" x14ac:dyDescent="0.3">
      <c r="A225" s="4" t="s">
        <v>4580</v>
      </c>
      <c r="B225" s="1">
        <f>_xlfn.XLOOKUP(A225,bank_source_transactions__1[transaction_id],bank_source_transactions__1[amount_inr])</f>
        <v>6848.99</v>
      </c>
      <c r="C225" s="1">
        <f>_xlfn.XLOOKUP(A225,Processed_data!A:A,Processed_data!F:F)</f>
        <v>6848.99</v>
      </c>
      <c r="D225" s="1" t="str">
        <f>_xlfn.XLOOKUP(A225,bank_source_transactions__1[transaction_id],bank_source_transactions__1[transaction_status])</f>
        <v>SUCCESS</v>
      </c>
      <c r="E225" s="1" t="str">
        <f>_xlfn.XLOOKUP(A225,Processed_data!A:A,Processed_data!G:G)</f>
        <v>SUCCESS</v>
      </c>
      <c r="F225" s="1">
        <f>COUNTIF(bank_processed_transactions[transaction_id],A225)</f>
        <v>1</v>
      </c>
      <c r="G225" s="1" t="str">
        <f t="shared" si="30"/>
        <v>found</v>
      </c>
      <c r="H225" s="1" t="str">
        <f t="shared" si="31"/>
        <v>Not Duplicate</v>
      </c>
      <c r="I225" s="1" t="str">
        <f t="shared" si="32"/>
        <v>match</v>
      </c>
      <c r="J225" s="1" t="str">
        <f t="shared" si="33"/>
        <v>match</v>
      </c>
      <c r="K225" s="1">
        <f t="shared" si="34"/>
        <v>0</v>
      </c>
      <c r="L225" s="2">
        <f>IF(F225=0,"not processed",_xlfn.MINIFS(Processed_data!H:H,Processed_data!A:A,A225))</f>
        <v>46034</v>
      </c>
      <c r="M225" s="1">
        <f>IF(F225=0,"not processed",ABS(bank_source_transactions__1[[#This Row],[transaction_date]]-Reconciliation!L225))</f>
        <v>1</v>
      </c>
      <c r="N225" s="1" t="str" cm="1">
        <f t="array" ref="N225">_xlfn.IFS(M225="not Processed", "Not Processed",M225&gt;2,"SLA Breached",M225&lt;=2,"Within SLA")</f>
        <v>Within SLA</v>
      </c>
      <c r="O225" s="1" t="str">
        <f>_xlfn.XLOOKUP(A225,Source_data!A:A,Source_data!D:D)</f>
        <v>IMPS</v>
      </c>
      <c r="P225" s="1">
        <f t="shared" si="35"/>
        <v>0</v>
      </c>
      <c r="Q225" s="1">
        <f t="shared" si="36"/>
        <v>0</v>
      </c>
      <c r="R225" s="1">
        <f t="shared" si="37"/>
        <v>0</v>
      </c>
      <c r="S225" s="1">
        <f t="shared" si="38"/>
        <v>0</v>
      </c>
      <c r="T225" s="1">
        <f t="shared" si="39"/>
        <v>0</v>
      </c>
      <c r="U225" s="1" t="str">
        <f>_xlfn.XLOOKUP(Table3[[#This Row],[Transaction ID]],Source_data!A:A,Source_data!E:E)</f>
        <v>Bengaluru</v>
      </c>
      <c r="V225" s="1">
        <f>_xlfn.IFNA(_xlfn.XLOOKUP(A225,bank_processed_transactions[transaction_id],bank_processed_transactions[processing_minutes]),"")</f>
        <v>59.3</v>
      </c>
      <c r="W225" s="31">
        <f>_xlfn.XLOOKUP(A225,Source_data!A:A,Source_data!B:B)</f>
        <v>46033</v>
      </c>
    </row>
    <row r="226" spans="1:23" x14ac:dyDescent="0.3">
      <c r="A226" s="3" t="s">
        <v>4305</v>
      </c>
      <c r="B226" s="1">
        <f>_xlfn.XLOOKUP(A226,bank_source_transactions__1[transaction_id],bank_source_transactions__1[amount_inr])</f>
        <v>2706.34</v>
      </c>
      <c r="C226" s="1">
        <f>_xlfn.XLOOKUP(A226,Processed_data!A:A,Processed_data!F:F)</f>
        <v>2706.34</v>
      </c>
      <c r="D226" s="1" t="str">
        <f>_xlfn.XLOOKUP(A226,bank_source_transactions__1[transaction_id],bank_source_transactions__1[transaction_status])</f>
        <v>SUCCESS</v>
      </c>
      <c r="E226" s="1" t="str">
        <f>_xlfn.XLOOKUP(A226,Processed_data!A:A,Processed_data!G:G)</f>
        <v>SUCCESS</v>
      </c>
      <c r="F226" s="1">
        <f>COUNTIF(bank_processed_transactions[transaction_id],A226)</f>
        <v>1</v>
      </c>
      <c r="G226" s="1" t="str">
        <f t="shared" si="30"/>
        <v>found</v>
      </c>
      <c r="H226" s="1" t="str">
        <f t="shared" si="31"/>
        <v>Not Duplicate</v>
      </c>
      <c r="I226" s="1" t="str">
        <f t="shared" si="32"/>
        <v>match</v>
      </c>
      <c r="J226" s="1" t="str">
        <f t="shared" si="33"/>
        <v>match</v>
      </c>
      <c r="K226" s="1">
        <f t="shared" si="34"/>
        <v>0</v>
      </c>
      <c r="L226" s="2">
        <f>IF(F226=0,"not processed",_xlfn.MINIFS(Processed_data!H:H,Processed_data!A:A,A226))</f>
        <v>46064</v>
      </c>
      <c r="M226" s="1">
        <f>IF(F226=0,"not processed",ABS(bank_source_transactions__1[[#This Row],[transaction_date]]-Reconciliation!L226))</f>
        <v>2</v>
      </c>
      <c r="N226" s="1" t="str" cm="1">
        <f t="array" ref="N226">_xlfn.IFS(M226="not Processed", "Not Processed",M226&gt;2,"SLA Breached",M226&lt;=2,"Within SLA")</f>
        <v>Within SLA</v>
      </c>
      <c r="O226" s="1" t="str">
        <f>_xlfn.XLOOKUP(A226,Source_data!A:A,Source_data!D:D)</f>
        <v>NEFT</v>
      </c>
      <c r="P226" s="1">
        <f t="shared" si="35"/>
        <v>0</v>
      </c>
      <c r="Q226" s="1">
        <f t="shared" si="36"/>
        <v>0</v>
      </c>
      <c r="R226" s="1">
        <f t="shared" si="37"/>
        <v>0</v>
      </c>
      <c r="S226" s="1">
        <f t="shared" si="38"/>
        <v>0</v>
      </c>
      <c r="T226" s="1">
        <f t="shared" si="39"/>
        <v>0</v>
      </c>
      <c r="U226" s="1" t="str">
        <f>_xlfn.XLOOKUP(Table3[[#This Row],[Transaction ID]],Source_data!A:A,Source_data!E:E)</f>
        <v>Mumbai</v>
      </c>
      <c r="V226" s="1">
        <f>_xlfn.IFNA(_xlfn.XLOOKUP(A226,bank_processed_transactions[transaction_id],bank_processed_transactions[processing_minutes]),"")</f>
        <v>36.4</v>
      </c>
      <c r="W226" s="31">
        <f>_xlfn.XLOOKUP(A226,Source_data!A:A,Source_data!B:B)</f>
        <v>46062</v>
      </c>
    </row>
    <row r="227" spans="1:23" x14ac:dyDescent="0.3">
      <c r="A227" s="4" t="s">
        <v>4425</v>
      </c>
      <c r="B227" s="1">
        <f>_xlfn.XLOOKUP(A227,bank_source_transactions__1[transaction_id],bank_source_transactions__1[amount_inr])</f>
        <v>11459.44</v>
      </c>
      <c r="C227" s="1">
        <f>_xlfn.XLOOKUP(A227,Processed_data!A:A,Processed_data!F:F)</f>
        <v>11459.44</v>
      </c>
      <c r="D227" s="1" t="str">
        <f>_xlfn.XLOOKUP(A227,bank_source_transactions__1[transaction_id],bank_source_transactions__1[transaction_status])</f>
        <v>FAILED</v>
      </c>
      <c r="E227" s="1" t="str">
        <f>_xlfn.XLOOKUP(A227,Processed_data!A:A,Processed_data!G:G)</f>
        <v>FAILED</v>
      </c>
      <c r="F227" s="1">
        <f>COUNTIF(bank_processed_transactions[transaction_id],A227)</f>
        <v>1</v>
      </c>
      <c r="G227" s="1" t="str">
        <f t="shared" si="30"/>
        <v>found</v>
      </c>
      <c r="H227" s="1" t="str">
        <f t="shared" si="31"/>
        <v>Not Duplicate</v>
      </c>
      <c r="I227" s="1" t="str">
        <f t="shared" si="32"/>
        <v>match</v>
      </c>
      <c r="J227" s="1" t="str">
        <f t="shared" si="33"/>
        <v>match</v>
      </c>
      <c r="K227" s="1">
        <f t="shared" si="34"/>
        <v>0</v>
      </c>
      <c r="L227" s="2">
        <f>IF(F227=0,"not processed",_xlfn.MINIFS(Processed_data!H:H,Processed_data!A:A,A227))</f>
        <v>46063</v>
      </c>
      <c r="M227" s="1">
        <f>IF(F227=0,"not processed",ABS(bank_source_transactions__1[[#This Row],[transaction_date]]-Reconciliation!L227))</f>
        <v>0</v>
      </c>
      <c r="N227" s="1" t="str" cm="1">
        <f t="array" ref="N227">_xlfn.IFS(M227="not Processed", "Not Processed",M227&gt;2,"SLA Breached",M227&lt;=2,"Within SLA")</f>
        <v>Within SLA</v>
      </c>
      <c r="O227" s="1" t="str">
        <f>_xlfn.XLOOKUP(A227,Source_data!A:A,Source_data!D:D)</f>
        <v>ATM</v>
      </c>
      <c r="P227" s="1">
        <f t="shared" si="35"/>
        <v>0</v>
      </c>
      <c r="Q227" s="1">
        <f t="shared" si="36"/>
        <v>0</v>
      </c>
      <c r="R227" s="1">
        <f t="shared" si="37"/>
        <v>0</v>
      </c>
      <c r="S227" s="1">
        <f t="shared" si="38"/>
        <v>0</v>
      </c>
      <c r="T227" s="1">
        <f t="shared" si="39"/>
        <v>0</v>
      </c>
      <c r="U227" s="1" t="str">
        <f>_xlfn.XLOOKUP(Table3[[#This Row],[Transaction ID]],Source_data!A:A,Source_data!E:E)</f>
        <v>Mumbai</v>
      </c>
      <c r="V227" s="1">
        <f>_xlfn.IFNA(_xlfn.XLOOKUP(A227,bank_processed_transactions[transaction_id],bank_processed_transactions[processing_minutes]),"")</f>
        <v>8.1999999999999993</v>
      </c>
      <c r="W227" s="31">
        <f>_xlfn.XLOOKUP(A227,Source_data!A:A,Source_data!B:B)</f>
        <v>46063</v>
      </c>
    </row>
    <row r="228" spans="1:23" x14ac:dyDescent="0.3">
      <c r="A228" s="3" t="s">
        <v>2993</v>
      </c>
      <c r="B228" s="1">
        <f>_xlfn.XLOOKUP(A228,bank_source_transactions__1[transaction_id],bank_source_transactions__1[amount_inr])</f>
        <v>12294.87</v>
      </c>
      <c r="C228" s="1">
        <f>_xlfn.XLOOKUP(A228,Processed_data!A:A,Processed_data!F:F)</f>
        <v>12294.87</v>
      </c>
      <c r="D228" s="1" t="str">
        <f>_xlfn.XLOOKUP(A228,bank_source_transactions__1[transaction_id],bank_source_transactions__1[transaction_status])</f>
        <v>SUCCESS</v>
      </c>
      <c r="E228" s="1" t="str">
        <f>_xlfn.XLOOKUP(A228,Processed_data!A:A,Processed_data!G:G)</f>
        <v>SUCCESS</v>
      </c>
      <c r="F228" s="1">
        <f>COUNTIF(bank_processed_transactions[transaction_id],A228)</f>
        <v>1</v>
      </c>
      <c r="G228" s="1" t="str">
        <f t="shared" si="30"/>
        <v>found</v>
      </c>
      <c r="H228" s="1" t="str">
        <f t="shared" si="31"/>
        <v>Not Duplicate</v>
      </c>
      <c r="I228" s="1" t="str">
        <f t="shared" si="32"/>
        <v>match</v>
      </c>
      <c r="J228" s="1" t="str">
        <f t="shared" si="33"/>
        <v>match</v>
      </c>
      <c r="K228" s="1">
        <f t="shared" si="34"/>
        <v>0</v>
      </c>
      <c r="L228" s="2">
        <f>IF(F228=0,"not processed",_xlfn.MINIFS(Processed_data!H:H,Processed_data!A:A,A228))</f>
        <v>46087</v>
      </c>
      <c r="M228" s="1">
        <f>IF(F228=0,"not processed",ABS(bank_source_transactions__1[[#This Row],[transaction_date]]-Reconciliation!L228))</f>
        <v>1</v>
      </c>
      <c r="N228" s="1" t="str" cm="1">
        <f t="array" ref="N228">_xlfn.IFS(M228="not Processed", "Not Processed",M228&gt;2,"SLA Breached",M228&lt;=2,"Within SLA")</f>
        <v>Within SLA</v>
      </c>
      <c r="O228" s="1" t="str">
        <f>_xlfn.XLOOKUP(A228,Source_data!A:A,Source_data!D:D)</f>
        <v>NEFT</v>
      </c>
      <c r="P228" s="1">
        <f t="shared" si="35"/>
        <v>0</v>
      </c>
      <c r="Q228" s="1">
        <f t="shared" si="36"/>
        <v>0</v>
      </c>
      <c r="R228" s="1">
        <f t="shared" si="37"/>
        <v>0</v>
      </c>
      <c r="S228" s="1">
        <f t="shared" si="38"/>
        <v>0</v>
      </c>
      <c r="T228" s="1">
        <f t="shared" si="39"/>
        <v>0</v>
      </c>
      <c r="U228" s="1" t="str">
        <f>_xlfn.XLOOKUP(Table3[[#This Row],[Transaction ID]],Source_data!A:A,Source_data!E:E)</f>
        <v>Mumbai</v>
      </c>
      <c r="V228" s="1">
        <f>_xlfn.IFNA(_xlfn.XLOOKUP(A228,bank_processed_transactions[transaction_id],bank_processed_transactions[processing_minutes]),"")</f>
        <v>72.2</v>
      </c>
      <c r="W228" s="31">
        <f>_xlfn.XLOOKUP(A228,Source_data!A:A,Source_data!B:B)</f>
        <v>46086</v>
      </c>
    </row>
    <row r="229" spans="1:23" x14ac:dyDescent="0.3">
      <c r="A229" s="4" t="s">
        <v>3970</v>
      </c>
      <c r="B229" s="1">
        <f>_xlfn.XLOOKUP(A229,bank_source_transactions__1[transaction_id],bank_source_transactions__1[amount_inr])</f>
        <v>2082.5</v>
      </c>
      <c r="C229" s="1">
        <f>_xlfn.XLOOKUP(A229,Processed_data!A:A,Processed_data!F:F)</f>
        <v>2082.5</v>
      </c>
      <c r="D229" s="1" t="str">
        <f>_xlfn.XLOOKUP(A229,bank_source_transactions__1[transaction_id],bank_source_transactions__1[transaction_status])</f>
        <v>SUCCESS</v>
      </c>
      <c r="E229" s="1" t="str">
        <f>_xlfn.XLOOKUP(A229,Processed_data!A:A,Processed_data!G:G)</f>
        <v>FAILED</v>
      </c>
      <c r="F229" s="1">
        <f>COUNTIF(bank_processed_transactions[transaction_id],A229)</f>
        <v>1</v>
      </c>
      <c r="G229" s="1" t="str">
        <f t="shared" si="30"/>
        <v>found</v>
      </c>
      <c r="H229" s="1" t="str">
        <f t="shared" si="31"/>
        <v>Not Duplicate</v>
      </c>
      <c r="I229" s="1" t="str">
        <f t="shared" si="32"/>
        <v>match</v>
      </c>
      <c r="J229" s="1" t="str">
        <f t="shared" si="33"/>
        <v>mismatch</v>
      </c>
      <c r="K229" s="1">
        <f t="shared" si="34"/>
        <v>0</v>
      </c>
      <c r="L229" s="2">
        <f>IF(F229=0,"not processed",_xlfn.MINIFS(Processed_data!H:H,Processed_data!A:A,A229))</f>
        <v>46100</v>
      </c>
      <c r="M229" s="1">
        <f>IF(F229=0,"not processed",ABS(bank_source_transactions__1[[#This Row],[transaction_date]]-Reconciliation!L229))</f>
        <v>1</v>
      </c>
      <c r="N229" s="1" t="str" cm="1">
        <f t="array" ref="N229">_xlfn.IFS(M229="not Processed", "Not Processed",M229&gt;2,"SLA Breached",M229&lt;=2,"Within SLA")</f>
        <v>Within SLA</v>
      </c>
      <c r="O229" s="1" t="str">
        <f>_xlfn.XLOOKUP(A229,Source_data!A:A,Source_data!D:D)</f>
        <v>UPI</v>
      </c>
      <c r="P229" s="1">
        <f t="shared" si="35"/>
        <v>0</v>
      </c>
      <c r="Q229" s="1">
        <f t="shared" si="36"/>
        <v>0</v>
      </c>
      <c r="R229" s="1">
        <f t="shared" si="37"/>
        <v>0</v>
      </c>
      <c r="S229" s="1">
        <f t="shared" si="38"/>
        <v>1</v>
      </c>
      <c r="T229" s="1">
        <f t="shared" si="39"/>
        <v>0</v>
      </c>
      <c r="U229" s="1" t="str">
        <f>_xlfn.XLOOKUP(Table3[[#This Row],[Transaction ID]],Source_data!A:A,Source_data!E:E)</f>
        <v>Hyderabad</v>
      </c>
      <c r="V229" s="1">
        <f>_xlfn.IFNA(_xlfn.XLOOKUP(A229,bank_processed_transactions[transaction_id],bank_processed_transactions[processing_minutes]),"")</f>
        <v>49.1</v>
      </c>
      <c r="W229" s="31">
        <f>_xlfn.XLOOKUP(A229,Source_data!A:A,Source_data!B:B)</f>
        <v>46099</v>
      </c>
    </row>
    <row r="230" spans="1:23" x14ac:dyDescent="0.3">
      <c r="A230" s="3" t="s">
        <v>2013</v>
      </c>
      <c r="B230" s="1">
        <f>_xlfn.XLOOKUP(A230,bank_source_transactions__1[transaction_id],bank_source_transactions__1[amount_inr])</f>
        <v>5517.52</v>
      </c>
      <c r="C230" s="1">
        <f>_xlfn.XLOOKUP(A230,Processed_data!A:A,Processed_data!F:F)</f>
        <v>5517.52</v>
      </c>
      <c r="D230" s="1" t="str">
        <f>_xlfn.XLOOKUP(A230,bank_source_transactions__1[transaction_id],bank_source_transactions__1[transaction_status])</f>
        <v>SUCCESS</v>
      </c>
      <c r="E230" s="1" t="str">
        <f>_xlfn.XLOOKUP(A230,Processed_data!A:A,Processed_data!G:G)</f>
        <v>SUCCESS</v>
      </c>
      <c r="F230" s="1">
        <f>COUNTIF(bank_processed_transactions[transaction_id],A230)</f>
        <v>1</v>
      </c>
      <c r="G230" s="1" t="str">
        <f t="shared" si="30"/>
        <v>found</v>
      </c>
      <c r="H230" s="1" t="str">
        <f t="shared" si="31"/>
        <v>Not Duplicate</v>
      </c>
      <c r="I230" s="1" t="str">
        <f t="shared" si="32"/>
        <v>match</v>
      </c>
      <c r="J230" s="1" t="str">
        <f t="shared" si="33"/>
        <v>match</v>
      </c>
      <c r="K230" s="1">
        <f t="shared" si="34"/>
        <v>0</v>
      </c>
      <c r="L230" s="2">
        <f>IF(F230=0,"not processed",_xlfn.MINIFS(Processed_data!H:H,Processed_data!A:A,A230))</f>
        <v>46029</v>
      </c>
      <c r="M230" s="1">
        <f>IF(F230=0,"not processed",ABS(bank_source_transactions__1[[#This Row],[transaction_date]]-Reconciliation!L230))</f>
        <v>1</v>
      </c>
      <c r="N230" s="1" t="str" cm="1">
        <f t="array" ref="N230">_xlfn.IFS(M230="not Processed", "Not Processed",M230&gt;2,"SLA Breached",M230&lt;=2,"Within SLA")</f>
        <v>Within SLA</v>
      </c>
      <c r="O230" s="1" t="str">
        <f>_xlfn.XLOOKUP(A230,Source_data!A:A,Source_data!D:D)</f>
        <v>UPI</v>
      </c>
      <c r="P230" s="1">
        <f t="shared" si="35"/>
        <v>0</v>
      </c>
      <c r="Q230" s="1">
        <f t="shared" si="36"/>
        <v>0</v>
      </c>
      <c r="R230" s="1">
        <f t="shared" si="37"/>
        <v>0</v>
      </c>
      <c r="S230" s="1">
        <f t="shared" si="38"/>
        <v>0</v>
      </c>
      <c r="T230" s="1">
        <f t="shared" si="39"/>
        <v>0</v>
      </c>
      <c r="U230" s="1" t="str">
        <f>_xlfn.XLOOKUP(Table3[[#This Row],[Transaction ID]],Source_data!A:A,Source_data!E:E)</f>
        <v>Hyderabad</v>
      </c>
      <c r="V230" s="1">
        <f>_xlfn.IFNA(_xlfn.XLOOKUP(A230,bank_processed_transactions[transaction_id],bank_processed_transactions[processing_minutes]),"")</f>
        <v>25.1</v>
      </c>
      <c r="W230" s="31">
        <f>_xlfn.XLOOKUP(A230,Source_data!A:A,Source_data!B:B)</f>
        <v>46028</v>
      </c>
    </row>
    <row r="231" spans="1:23" x14ac:dyDescent="0.3">
      <c r="A231" s="4" t="s">
        <v>802</v>
      </c>
      <c r="B231" s="1">
        <f>_xlfn.XLOOKUP(A231,bank_source_transactions__1[transaction_id],bank_source_transactions__1[amount_inr])</f>
        <v>1607.58</v>
      </c>
      <c r="C231" s="1">
        <f>_xlfn.XLOOKUP(A231,Processed_data!A:A,Processed_data!F:F)</f>
        <v>1607.58</v>
      </c>
      <c r="D231" s="1" t="str">
        <f>_xlfn.XLOOKUP(A231,bank_source_transactions__1[transaction_id],bank_source_transactions__1[transaction_status])</f>
        <v>SUCCESS</v>
      </c>
      <c r="E231" s="1" t="str">
        <f>_xlfn.XLOOKUP(A231,Processed_data!A:A,Processed_data!G:G)</f>
        <v>SUCCESS</v>
      </c>
      <c r="F231" s="1">
        <f>COUNTIF(bank_processed_transactions[transaction_id],A231)</f>
        <v>1</v>
      </c>
      <c r="G231" s="1" t="str">
        <f t="shared" si="30"/>
        <v>found</v>
      </c>
      <c r="H231" s="1" t="str">
        <f t="shared" si="31"/>
        <v>Not Duplicate</v>
      </c>
      <c r="I231" s="1" t="str">
        <f t="shared" si="32"/>
        <v>match</v>
      </c>
      <c r="J231" s="1" t="str">
        <f t="shared" si="33"/>
        <v>match</v>
      </c>
      <c r="K231" s="1">
        <f t="shared" si="34"/>
        <v>0</v>
      </c>
      <c r="L231" s="2">
        <f>IF(F231=0,"not processed",_xlfn.MINIFS(Processed_data!H:H,Processed_data!A:A,A231))</f>
        <v>46097</v>
      </c>
      <c r="M231" s="1">
        <f>IF(F231=0,"not processed",ABS(bank_source_transactions__1[[#This Row],[transaction_date]]-Reconciliation!L231))</f>
        <v>1</v>
      </c>
      <c r="N231" s="1" t="str" cm="1">
        <f t="array" ref="N231">_xlfn.IFS(M231="not Processed", "Not Processed",M231&gt;2,"SLA Breached",M231&lt;=2,"Within SLA")</f>
        <v>Within SLA</v>
      </c>
      <c r="O231" s="1" t="str">
        <f>_xlfn.XLOOKUP(A231,Source_data!A:A,Source_data!D:D)</f>
        <v>UPI</v>
      </c>
      <c r="P231" s="1">
        <f t="shared" si="35"/>
        <v>0</v>
      </c>
      <c r="Q231" s="1">
        <f t="shared" si="36"/>
        <v>0</v>
      </c>
      <c r="R231" s="1">
        <f t="shared" si="37"/>
        <v>0</v>
      </c>
      <c r="S231" s="1">
        <f t="shared" si="38"/>
        <v>0</v>
      </c>
      <c r="T231" s="1">
        <f t="shared" si="39"/>
        <v>0</v>
      </c>
      <c r="U231" s="1" t="str">
        <f>_xlfn.XLOOKUP(Table3[[#This Row],[Transaction ID]],Source_data!A:A,Source_data!E:E)</f>
        <v>Pune</v>
      </c>
      <c r="V231" s="1">
        <f>_xlfn.IFNA(_xlfn.XLOOKUP(A231,bank_processed_transactions[transaction_id],bank_processed_transactions[processing_minutes]),"")</f>
        <v>5.2</v>
      </c>
      <c r="W231" s="31">
        <f>_xlfn.XLOOKUP(A231,Source_data!A:A,Source_data!B:B)</f>
        <v>46096</v>
      </c>
    </row>
    <row r="232" spans="1:23" x14ac:dyDescent="0.3">
      <c r="A232" s="3" t="s">
        <v>944</v>
      </c>
      <c r="B232" s="1">
        <f>_xlfn.XLOOKUP(A232,bank_source_transactions__1[transaction_id],bank_source_transactions__1[amount_inr])</f>
        <v>12195.4</v>
      </c>
      <c r="C232" s="1">
        <f>_xlfn.XLOOKUP(A232,Processed_data!A:A,Processed_data!F:F)</f>
        <v>12195.4</v>
      </c>
      <c r="D232" s="1" t="str">
        <f>_xlfn.XLOOKUP(A232,bank_source_transactions__1[transaction_id],bank_source_transactions__1[transaction_status])</f>
        <v>SUCCESS</v>
      </c>
      <c r="E232" s="1" t="str">
        <f>_xlfn.XLOOKUP(A232,Processed_data!A:A,Processed_data!G:G)</f>
        <v>SUCCESS</v>
      </c>
      <c r="F232" s="1">
        <f>COUNTIF(bank_processed_transactions[transaction_id],A232)</f>
        <v>1</v>
      </c>
      <c r="G232" s="1" t="str">
        <f t="shared" si="30"/>
        <v>found</v>
      </c>
      <c r="H232" s="1" t="str">
        <f t="shared" si="31"/>
        <v>Not Duplicate</v>
      </c>
      <c r="I232" s="1" t="str">
        <f t="shared" si="32"/>
        <v>match</v>
      </c>
      <c r="J232" s="1" t="str">
        <f t="shared" si="33"/>
        <v>match</v>
      </c>
      <c r="K232" s="1">
        <f t="shared" si="34"/>
        <v>0</v>
      </c>
      <c r="L232" s="2">
        <f>IF(F232=0,"not processed",_xlfn.MINIFS(Processed_data!H:H,Processed_data!A:A,A232))</f>
        <v>46079</v>
      </c>
      <c r="M232" s="1">
        <f>IF(F232=0,"not processed",ABS(bank_source_transactions__1[[#This Row],[transaction_date]]-Reconciliation!L232))</f>
        <v>2</v>
      </c>
      <c r="N232" s="1" t="str" cm="1">
        <f t="array" ref="N232">_xlfn.IFS(M232="not Processed", "Not Processed",M232&gt;2,"SLA Breached",M232&lt;=2,"Within SLA")</f>
        <v>Within SLA</v>
      </c>
      <c r="O232" s="1" t="str">
        <f>_xlfn.XLOOKUP(A232,Source_data!A:A,Source_data!D:D)</f>
        <v>NEFT</v>
      </c>
      <c r="P232" s="1">
        <f t="shared" si="35"/>
        <v>0</v>
      </c>
      <c r="Q232" s="1">
        <f t="shared" si="36"/>
        <v>0</v>
      </c>
      <c r="R232" s="1">
        <f t="shared" si="37"/>
        <v>0</v>
      </c>
      <c r="S232" s="1">
        <f t="shared" si="38"/>
        <v>0</v>
      </c>
      <c r="T232" s="1">
        <f t="shared" si="39"/>
        <v>0</v>
      </c>
      <c r="U232" s="1" t="str">
        <f>_xlfn.XLOOKUP(Table3[[#This Row],[Transaction ID]],Source_data!A:A,Source_data!E:E)</f>
        <v>Pune</v>
      </c>
      <c r="V232" s="1">
        <f>_xlfn.IFNA(_xlfn.XLOOKUP(A232,bank_processed_transactions[transaction_id],bank_processed_transactions[processing_minutes]),"")</f>
        <v>41.5</v>
      </c>
      <c r="W232" s="31">
        <f>_xlfn.XLOOKUP(A232,Source_data!A:A,Source_data!B:B)</f>
        <v>46077</v>
      </c>
    </row>
    <row r="233" spans="1:23" x14ac:dyDescent="0.3">
      <c r="A233" s="4" t="s">
        <v>4096</v>
      </c>
      <c r="B233" s="1">
        <f>_xlfn.XLOOKUP(A233,bank_source_transactions__1[transaction_id],bank_source_transactions__1[amount_inr])</f>
        <v>1438.21</v>
      </c>
      <c r="C233" s="1">
        <f>_xlfn.XLOOKUP(A233,Processed_data!A:A,Processed_data!F:F)</f>
        <v>1438.21</v>
      </c>
      <c r="D233" s="1" t="str">
        <f>_xlfn.XLOOKUP(A233,bank_source_transactions__1[transaction_id],bank_source_transactions__1[transaction_status])</f>
        <v>SUCCESS</v>
      </c>
      <c r="E233" s="1" t="str">
        <f>_xlfn.XLOOKUP(A233,Processed_data!A:A,Processed_data!G:G)</f>
        <v>SUCCESS</v>
      </c>
      <c r="F233" s="1">
        <f>COUNTIF(bank_processed_transactions[transaction_id],A233)</f>
        <v>1</v>
      </c>
      <c r="G233" s="1" t="str">
        <f t="shared" si="30"/>
        <v>found</v>
      </c>
      <c r="H233" s="1" t="str">
        <f t="shared" si="31"/>
        <v>Not Duplicate</v>
      </c>
      <c r="I233" s="1" t="str">
        <f t="shared" si="32"/>
        <v>match</v>
      </c>
      <c r="J233" s="1" t="str">
        <f t="shared" si="33"/>
        <v>match</v>
      </c>
      <c r="K233" s="1">
        <f t="shared" si="34"/>
        <v>0</v>
      </c>
      <c r="L233" s="2">
        <f>IF(F233=0,"not processed",_xlfn.MINIFS(Processed_data!H:H,Processed_data!A:A,A233))</f>
        <v>46094</v>
      </c>
      <c r="M233" s="1">
        <f>IF(F233=0,"not processed",ABS(bank_source_transactions__1[[#This Row],[transaction_date]]-Reconciliation!L233))</f>
        <v>3</v>
      </c>
      <c r="N233" s="1" t="str" cm="1">
        <f t="array" ref="N233">_xlfn.IFS(M233="not Processed", "Not Processed",M233&gt;2,"SLA Breached",M233&lt;=2,"Within SLA")</f>
        <v>SLA Breached</v>
      </c>
      <c r="O233" s="1" t="str">
        <f>_xlfn.XLOOKUP(A233,Source_data!A:A,Source_data!D:D)</f>
        <v>UPI</v>
      </c>
      <c r="P233" s="1">
        <f t="shared" si="35"/>
        <v>0</v>
      </c>
      <c r="Q233" s="1">
        <f t="shared" si="36"/>
        <v>0</v>
      </c>
      <c r="R233" s="1">
        <f t="shared" si="37"/>
        <v>0</v>
      </c>
      <c r="S233" s="1">
        <f t="shared" si="38"/>
        <v>0</v>
      </c>
      <c r="T233" s="1">
        <f t="shared" si="39"/>
        <v>1</v>
      </c>
      <c r="U233" s="1" t="str">
        <f>_xlfn.XLOOKUP(Table3[[#This Row],[Transaction ID]],Source_data!A:A,Source_data!E:E)</f>
        <v>Pune</v>
      </c>
      <c r="V233" s="1">
        <f>_xlfn.IFNA(_xlfn.XLOOKUP(A233,bank_processed_transactions[transaction_id],bank_processed_transactions[processing_minutes]),"")</f>
        <v>10.9</v>
      </c>
      <c r="W233" s="31">
        <f>_xlfn.XLOOKUP(A233,Source_data!A:A,Source_data!B:B)</f>
        <v>46091</v>
      </c>
    </row>
    <row r="234" spans="1:23" x14ac:dyDescent="0.3">
      <c r="A234" s="3" t="s">
        <v>4805</v>
      </c>
      <c r="B234" s="1">
        <f>_xlfn.XLOOKUP(A234,bank_source_transactions__1[transaction_id],bank_source_transactions__1[amount_inr])</f>
        <v>952.74</v>
      </c>
      <c r="C234" s="1">
        <f>_xlfn.XLOOKUP(A234,Processed_data!A:A,Processed_data!F:F)</f>
        <v>952.74</v>
      </c>
      <c r="D234" s="1" t="str">
        <f>_xlfn.XLOOKUP(A234,bank_source_transactions__1[transaction_id],bank_source_transactions__1[transaction_status])</f>
        <v>SUCCESS</v>
      </c>
      <c r="E234" s="1" t="str">
        <f>_xlfn.XLOOKUP(A234,Processed_data!A:A,Processed_data!G:G)</f>
        <v>SUCCESS</v>
      </c>
      <c r="F234" s="1">
        <f>COUNTIF(bank_processed_transactions[transaction_id],A234)</f>
        <v>1</v>
      </c>
      <c r="G234" s="1" t="str">
        <f t="shared" si="30"/>
        <v>found</v>
      </c>
      <c r="H234" s="1" t="str">
        <f t="shared" si="31"/>
        <v>Not Duplicate</v>
      </c>
      <c r="I234" s="1" t="str">
        <f t="shared" si="32"/>
        <v>match</v>
      </c>
      <c r="J234" s="1" t="str">
        <f t="shared" si="33"/>
        <v>match</v>
      </c>
      <c r="K234" s="1">
        <f t="shared" si="34"/>
        <v>0</v>
      </c>
      <c r="L234" s="2">
        <f>IF(F234=0,"not processed",_xlfn.MINIFS(Processed_data!H:H,Processed_data!A:A,A234))</f>
        <v>46115</v>
      </c>
      <c r="M234" s="1">
        <f>IF(F234=0,"not processed",ABS(bank_source_transactions__1[[#This Row],[transaction_date]]-Reconciliation!L234))</f>
        <v>3</v>
      </c>
      <c r="N234" s="1" t="str" cm="1">
        <f t="array" ref="N234">_xlfn.IFS(M234="not Processed", "Not Processed",M234&gt;2,"SLA Breached",M234&lt;=2,"Within SLA")</f>
        <v>SLA Breached</v>
      </c>
      <c r="O234" s="1" t="str">
        <f>_xlfn.XLOOKUP(A234,Source_data!A:A,Source_data!D:D)</f>
        <v>UPI</v>
      </c>
      <c r="P234" s="1">
        <f t="shared" si="35"/>
        <v>0</v>
      </c>
      <c r="Q234" s="1">
        <f t="shared" si="36"/>
        <v>0</v>
      </c>
      <c r="R234" s="1">
        <f t="shared" si="37"/>
        <v>0</v>
      </c>
      <c r="S234" s="1">
        <f t="shared" si="38"/>
        <v>0</v>
      </c>
      <c r="T234" s="1">
        <f t="shared" si="39"/>
        <v>1</v>
      </c>
      <c r="U234" s="1" t="str">
        <f>_xlfn.XLOOKUP(Table3[[#This Row],[Transaction ID]],Source_data!A:A,Source_data!E:E)</f>
        <v>Bengaluru</v>
      </c>
      <c r="V234" s="1">
        <f>_xlfn.IFNA(_xlfn.XLOOKUP(A234,bank_processed_transactions[transaction_id],bank_processed_transactions[processing_minutes]),"")</f>
        <v>15.5</v>
      </c>
      <c r="W234" s="31">
        <f>_xlfn.XLOOKUP(A234,Source_data!A:A,Source_data!B:B)</f>
        <v>46112</v>
      </c>
    </row>
    <row r="235" spans="1:23" x14ac:dyDescent="0.3">
      <c r="A235" s="4" t="s">
        <v>1088</v>
      </c>
      <c r="B235" s="1">
        <f>_xlfn.XLOOKUP(A235,bank_source_transactions__1[transaction_id],bank_source_transactions__1[amount_inr])</f>
        <v>1694.34</v>
      </c>
      <c r="C235" s="1">
        <f>_xlfn.XLOOKUP(A235,Processed_data!A:A,Processed_data!F:F)</f>
        <v>1694.34</v>
      </c>
      <c r="D235" s="1" t="str">
        <f>_xlfn.XLOOKUP(A235,bank_source_transactions__1[transaction_id],bank_source_transactions__1[transaction_status])</f>
        <v>SUCCESS</v>
      </c>
      <c r="E235" s="1" t="str">
        <f>_xlfn.XLOOKUP(A235,Processed_data!A:A,Processed_data!G:G)</f>
        <v>SUCCESS</v>
      </c>
      <c r="F235" s="1">
        <f>COUNTIF(bank_processed_transactions[transaction_id],A235)</f>
        <v>1</v>
      </c>
      <c r="G235" s="1" t="str">
        <f t="shared" si="30"/>
        <v>found</v>
      </c>
      <c r="H235" s="1" t="str">
        <f t="shared" si="31"/>
        <v>Not Duplicate</v>
      </c>
      <c r="I235" s="1" t="str">
        <f t="shared" si="32"/>
        <v>match</v>
      </c>
      <c r="J235" s="1" t="str">
        <f t="shared" si="33"/>
        <v>match</v>
      </c>
      <c r="K235" s="1">
        <f t="shared" si="34"/>
        <v>0</v>
      </c>
      <c r="L235" s="2">
        <f>IF(F235=0,"not processed",_xlfn.MINIFS(Processed_data!H:H,Processed_data!A:A,A235))</f>
        <v>46078</v>
      </c>
      <c r="M235" s="1">
        <f>IF(F235=0,"not processed",ABS(bank_source_transactions__1[[#This Row],[transaction_date]]-Reconciliation!L235))</f>
        <v>2</v>
      </c>
      <c r="N235" s="1" t="str" cm="1">
        <f t="array" ref="N235">_xlfn.IFS(M235="not Processed", "Not Processed",M235&gt;2,"SLA Breached",M235&lt;=2,"Within SLA")</f>
        <v>Within SLA</v>
      </c>
      <c r="O235" s="1" t="str">
        <f>_xlfn.XLOOKUP(A235,Source_data!A:A,Source_data!D:D)</f>
        <v>CARD</v>
      </c>
      <c r="P235" s="1">
        <f t="shared" si="35"/>
        <v>0</v>
      </c>
      <c r="Q235" s="1">
        <f t="shared" si="36"/>
        <v>0</v>
      </c>
      <c r="R235" s="1">
        <f t="shared" si="37"/>
        <v>0</v>
      </c>
      <c r="S235" s="1">
        <f t="shared" si="38"/>
        <v>0</v>
      </c>
      <c r="T235" s="1">
        <f t="shared" si="39"/>
        <v>0</v>
      </c>
      <c r="U235" s="1" t="str">
        <f>_xlfn.XLOOKUP(Table3[[#This Row],[Transaction ID]],Source_data!A:A,Source_data!E:E)</f>
        <v>Mumbai</v>
      </c>
      <c r="V235" s="1">
        <f>_xlfn.IFNA(_xlfn.XLOOKUP(A235,bank_processed_transactions[transaction_id],bank_processed_transactions[processing_minutes]),"")</f>
        <v>18.8</v>
      </c>
      <c r="W235" s="31">
        <f>_xlfn.XLOOKUP(A235,Source_data!A:A,Source_data!B:B)</f>
        <v>46076</v>
      </c>
    </row>
    <row r="236" spans="1:23" x14ac:dyDescent="0.3">
      <c r="A236" s="3" t="s">
        <v>160</v>
      </c>
      <c r="B236" s="1">
        <f>_xlfn.XLOOKUP(A236,bank_source_transactions__1[transaction_id],bank_source_transactions__1[amount_inr])</f>
        <v>4304.97</v>
      </c>
      <c r="C236" s="1">
        <f>_xlfn.XLOOKUP(A236,Processed_data!A:A,Processed_data!F:F)</f>
        <v>4304.97</v>
      </c>
      <c r="D236" s="1" t="str">
        <f>_xlfn.XLOOKUP(A236,bank_source_transactions__1[transaction_id],bank_source_transactions__1[transaction_status])</f>
        <v>SUCCESS</v>
      </c>
      <c r="E236" s="1" t="str">
        <f>_xlfn.XLOOKUP(A236,Processed_data!A:A,Processed_data!G:G)</f>
        <v>SUCCESS</v>
      </c>
      <c r="F236" s="1">
        <f>COUNTIF(bank_processed_transactions[transaction_id],A236)</f>
        <v>1</v>
      </c>
      <c r="G236" s="1" t="str">
        <f t="shared" si="30"/>
        <v>found</v>
      </c>
      <c r="H236" s="1" t="str">
        <f t="shared" si="31"/>
        <v>Not Duplicate</v>
      </c>
      <c r="I236" s="1" t="str">
        <f t="shared" si="32"/>
        <v>match</v>
      </c>
      <c r="J236" s="1" t="str">
        <f t="shared" si="33"/>
        <v>match</v>
      </c>
      <c r="K236" s="1">
        <f t="shared" si="34"/>
        <v>0</v>
      </c>
      <c r="L236" s="2">
        <f>IF(F236=0,"not processed",_xlfn.MINIFS(Processed_data!H:H,Processed_data!A:A,A236))</f>
        <v>46063</v>
      </c>
      <c r="M236" s="1">
        <f>IF(F236=0,"not processed",ABS(bank_source_transactions__1[[#This Row],[transaction_date]]-Reconciliation!L236))</f>
        <v>0</v>
      </c>
      <c r="N236" s="1" t="str" cm="1">
        <f t="array" ref="N236">_xlfn.IFS(M236="not Processed", "Not Processed",M236&gt;2,"SLA Breached",M236&lt;=2,"Within SLA")</f>
        <v>Within SLA</v>
      </c>
      <c r="O236" s="1" t="str">
        <f>_xlfn.XLOOKUP(A236,Source_data!A:A,Source_data!D:D)</f>
        <v>UPI</v>
      </c>
      <c r="P236" s="1">
        <f t="shared" si="35"/>
        <v>0</v>
      </c>
      <c r="Q236" s="1">
        <f t="shared" si="36"/>
        <v>0</v>
      </c>
      <c r="R236" s="1">
        <f t="shared" si="37"/>
        <v>0</v>
      </c>
      <c r="S236" s="1">
        <f t="shared" si="38"/>
        <v>0</v>
      </c>
      <c r="T236" s="1">
        <f t="shared" si="39"/>
        <v>0</v>
      </c>
      <c r="U236" s="1" t="str">
        <f>_xlfn.XLOOKUP(Table3[[#This Row],[Transaction ID]],Source_data!A:A,Source_data!E:E)</f>
        <v>Mumbai</v>
      </c>
      <c r="V236" s="1">
        <f>_xlfn.IFNA(_xlfn.XLOOKUP(A236,bank_processed_transactions[transaction_id],bank_processed_transactions[processing_minutes]),"")</f>
        <v>64.3</v>
      </c>
      <c r="W236" s="31">
        <f>_xlfn.XLOOKUP(A236,Source_data!A:A,Source_data!B:B)</f>
        <v>46063</v>
      </c>
    </row>
    <row r="237" spans="1:23" x14ac:dyDescent="0.3">
      <c r="A237" s="4" t="s">
        <v>3206</v>
      </c>
      <c r="B237" s="1">
        <f>_xlfn.XLOOKUP(A237,bank_source_transactions__1[transaction_id],bank_source_transactions__1[amount_inr])</f>
        <v>2658.43</v>
      </c>
      <c r="C237" s="1">
        <f>_xlfn.XLOOKUP(A237,Processed_data!A:A,Processed_data!F:F)</f>
        <v>2658.43</v>
      </c>
      <c r="D237" s="1" t="str">
        <f>_xlfn.XLOOKUP(A237,bank_source_transactions__1[transaction_id],bank_source_transactions__1[transaction_status])</f>
        <v>REVERSED</v>
      </c>
      <c r="E237" s="1" t="str">
        <f>_xlfn.XLOOKUP(A237,Processed_data!A:A,Processed_data!G:G)</f>
        <v>REVERSED</v>
      </c>
      <c r="F237" s="1">
        <f>COUNTIF(bank_processed_transactions[transaction_id],A237)</f>
        <v>1</v>
      </c>
      <c r="G237" s="1" t="str">
        <f t="shared" si="30"/>
        <v>found</v>
      </c>
      <c r="H237" s="1" t="str">
        <f t="shared" si="31"/>
        <v>Not Duplicate</v>
      </c>
      <c r="I237" s="1" t="str">
        <f t="shared" si="32"/>
        <v>match</v>
      </c>
      <c r="J237" s="1" t="str">
        <f t="shared" si="33"/>
        <v>match</v>
      </c>
      <c r="K237" s="1">
        <f t="shared" si="34"/>
        <v>0</v>
      </c>
      <c r="L237" s="2">
        <f>IF(F237=0,"not processed",_xlfn.MINIFS(Processed_data!H:H,Processed_data!A:A,A237))</f>
        <v>46057</v>
      </c>
      <c r="M237" s="1">
        <f>IF(F237=0,"not processed",ABS(bank_source_transactions__1[[#This Row],[transaction_date]]-Reconciliation!L237))</f>
        <v>3</v>
      </c>
      <c r="N237" s="1" t="str" cm="1">
        <f t="array" ref="N237">_xlfn.IFS(M237="not Processed", "Not Processed",M237&gt;2,"SLA Breached",M237&lt;=2,"Within SLA")</f>
        <v>SLA Breached</v>
      </c>
      <c r="O237" s="1" t="str">
        <f>_xlfn.XLOOKUP(A237,Source_data!A:A,Source_data!D:D)</f>
        <v>UPI</v>
      </c>
      <c r="P237" s="1">
        <f t="shared" si="35"/>
        <v>0</v>
      </c>
      <c r="Q237" s="1">
        <f t="shared" si="36"/>
        <v>0</v>
      </c>
      <c r="R237" s="1">
        <f t="shared" si="37"/>
        <v>0</v>
      </c>
      <c r="S237" s="1">
        <f t="shared" si="38"/>
        <v>0</v>
      </c>
      <c r="T237" s="1">
        <f t="shared" si="39"/>
        <v>1</v>
      </c>
      <c r="U237" s="1" t="str">
        <f>_xlfn.XLOOKUP(Table3[[#This Row],[Transaction ID]],Source_data!A:A,Source_data!E:E)</f>
        <v>Pune</v>
      </c>
      <c r="V237" s="1">
        <f>_xlfn.IFNA(_xlfn.XLOOKUP(A237,bank_processed_transactions[transaction_id],bank_processed_transactions[processing_minutes]),"")</f>
        <v>25.8</v>
      </c>
      <c r="W237" s="31">
        <f>_xlfn.XLOOKUP(A237,Source_data!A:A,Source_data!B:B)</f>
        <v>46054</v>
      </c>
    </row>
    <row r="238" spans="1:23" x14ac:dyDescent="0.3">
      <c r="A238" s="3" t="s">
        <v>1919</v>
      </c>
      <c r="B238" s="1">
        <f>_xlfn.XLOOKUP(A238,bank_source_transactions__1[transaction_id],bank_source_transactions__1[amount_inr])</f>
        <v>4253.76</v>
      </c>
      <c r="C238" s="1">
        <f>_xlfn.XLOOKUP(A238,Processed_data!A:A,Processed_data!F:F)</f>
        <v>4253.76</v>
      </c>
      <c r="D238" s="1" t="str">
        <f>_xlfn.XLOOKUP(A238,bank_source_transactions__1[transaction_id],bank_source_transactions__1[transaction_status])</f>
        <v>FAILED</v>
      </c>
      <c r="E238" s="1" t="str">
        <f>_xlfn.XLOOKUP(A238,Processed_data!A:A,Processed_data!G:G)</f>
        <v>FAILED</v>
      </c>
      <c r="F238" s="1">
        <f>COUNTIF(bank_processed_transactions[transaction_id],A238)</f>
        <v>1</v>
      </c>
      <c r="G238" s="1" t="str">
        <f t="shared" si="30"/>
        <v>found</v>
      </c>
      <c r="H238" s="1" t="str">
        <f t="shared" si="31"/>
        <v>Not Duplicate</v>
      </c>
      <c r="I238" s="1" t="str">
        <f t="shared" si="32"/>
        <v>match</v>
      </c>
      <c r="J238" s="1" t="str">
        <f t="shared" si="33"/>
        <v>match</v>
      </c>
      <c r="K238" s="1">
        <f t="shared" si="34"/>
        <v>0</v>
      </c>
      <c r="L238" s="2">
        <f>IF(F238=0,"not processed",_xlfn.MINIFS(Processed_data!H:H,Processed_data!A:A,A238))</f>
        <v>46092</v>
      </c>
      <c r="M238" s="1">
        <f>IF(F238=0,"not processed",ABS(bank_source_transactions__1[[#This Row],[transaction_date]]-Reconciliation!L238))</f>
        <v>0</v>
      </c>
      <c r="N238" s="1" t="str" cm="1">
        <f t="array" ref="N238">_xlfn.IFS(M238="not Processed", "Not Processed",M238&gt;2,"SLA Breached",M238&lt;=2,"Within SLA")</f>
        <v>Within SLA</v>
      </c>
      <c r="O238" s="1" t="str">
        <f>_xlfn.XLOOKUP(A238,Source_data!A:A,Source_data!D:D)</f>
        <v>CARD</v>
      </c>
      <c r="P238" s="1">
        <f t="shared" si="35"/>
        <v>0</v>
      </c>
      <c r="Q238" s="1">
        <f t="shared" si="36"/>
        <v>0</v>
      </c>
      <c r="R238" s="1">
        <f t="shared" si="37"/>
        <v>0</v>
      </c>
      <c r="S238" s="1">
        <f t="shared" si="38"/>
        <v>0</v>
      </c>
      <c r="T238" s="1">
        <f t="shared" si="39"/>
        <v>0</v>
      </c>
      <c r="U238" s="1" t="str">
        <f>_xlfn.XLOOKUP(Table3[[#This Row],[Transaction ID]],Source_data!A:A,Source_data!E:E)</f>
        <v>Hyderabad</v>
      </c>
      <c r="V238" s="1">
        <f>_xlfn.IFNA(_xlfn.XLOOKUP(A238,bank_processed_transactions[transaction_id],bank_processed_transactions[processing_minutes]),"")</f>
        <v>44.7</v>
      </c>
      <c r="W238" s="31">
        <f>_xlfn.XLOOKUP(A238,Source_data!A:A,Source_data!B:B)</f>
        <v>46092</v>
      </c>
    </row>
    <row r="239" spans="1:23" x14ac:dyDescent="0.3">
      <c r="A239" s="4" t="s">
        <v>743</v>
      </c>
      <c r="B239" s="1">
        <f>_xlfn.XLOOKUP(A239,bank_source_transactions__1[transaction_id],bank_source_transactions__1[amount_inr])</f>
        <v>1875.31</v>
      </c>
      <c r="C239" s="1">
        <f>_xlfn.XLOOKUP(A239,Processed_data!A:A,Processed_data!F:F)</f>
        <v>1875.31</v>
      </c>
      <c r="D239" s="1" t="str">
        <f>_xlfn.XLOOKUP(A239,bank_source_transactions__1[transaction_id],bank_source_transactions__1[transaction_status])</f>
        <v>SUCCESS</v>
      </c>
      <c r="E239" s="1" t="str">
        <f>_xlfn.XLOOKUP(A239,Processed_data!A:A,Processed_data!G:G)</f>
        <v>SUCCESS</v>
      </c>
      <c r="F239" s="1">
        <f>COUNTIF(bank_processed_transactions[transaction_id],A239)</f>
        <v>1</v>
      </c>
      <c r="G239" s="1" t="str">
        <f t="shared" si="30"/>
        <v>found</v>
      </c>
      <c r="H239" s="1" t="str">
        <f t="shared" si="31"/>
        <v>Not Duplicate</v>
      </c>
      <c r="I239" s="1" t="str">
        <f t="shared" si="32"/>
        <v>match</v>
      </c>
      <c r="J239" s="1" t="str">
        <f t="shared" si="33"/>
        <v>match</v>
      </c>
      <c r="K239" s="1">
        <f t="shared" si="34"/>
        <v>0</v>
      </c>
      <c r="L239" s="2">
        <f>IF(F239=0,"not processed",_xlfn.MINIFS(Processed_data!H:H,Processed_data!A:A,A239))</f>
        <v>46029</v>
      </c>
      <c r="M239" s="1">
        <f>IF(F239=0,"not processed",ABS(bank_source_transactions__1[[#This Row],[transaction_date]]-Reconciliation!L239))</f>
        <v>1</v>
      </c>
      <c r="N239" s="1" t="str" cm="1">
        <f t="array" ref="N239">_xlfn.IFS(M239="not Processed", "Not Processed",M239&gt;2,"SLA Breached",M239&lt;=2,"Within SLA")</f>
        <v>Within SLA</v>
      </c>
      <c r="O239" s="1" t="str">
        <f>_xlfn.XLOOKUP(A239,Source_data!A:A,Source_data!D:D)</f>
        <v>CARD</v>
      </c>
      <c r="P239" s="1">
        <f t="shared" si="35"/>
        <v>0</v>
      </c>
      <c r="Q239" s="1">
        <f t="shared" si="36"/>
        <v>0</v>
      </c>
      <c r="R239" s="1">
        <f t="shared" si="37"/>
        <v>0</v>
      </c>
      <c r="S239" s="1">
        <f t="shared" si="38"/>
        <v>0</v>
      </c>
      <c r="T239" s="1">
        <f t="shared" si="39"/>
        <v>0</v>
      </c>
      <c r="U239" s="1" t="str">
        <f>_xlfn.XLOOKUP(Table3[[#This Row],[Transaction ID]],Source_data!A:A,Source_data!E:E)</f>
        <v>Hyderabad</v>
      </c>
      <c r="V239" s="1">
        <f>_xlfn.IFNA(_xlfn.XLOOKUP(A239,bank_processed_transactions[transaction_id],bank_processed_transactions[processing_minutes]),"")</f>
        <v>40.4</v>
      </c>
      <c r="W239" s="31">
        <f>_xlfn.XLOOKUP(A239,Source_data!A:A,Source_data!B:B)</f>
        <v>46028</v>
      </c>
    </row>
    <row r="240" spans="1:23" x14ac:dyDescent="0.3">
      <c r="A240" s="3" t="s">
        <v>270</v>
      </c>
      <c r="B240" s="1">
        <f>_xlfn.XLOOKUP(A240,bank_source_transactions__1[transaction_id],bank_source_transactions__1[amount_inr])</f>
        <v>19300.2</v>
      </c>
      <c r="C240" s="1">
        <f>_xlfn.XLOOKUP(A240,Processed_data!A:A,Processed_data!F:F)</f>
        <v>19300.2</v>
      </c>
      <c r="D240" s="1" t="str">
        <f>_xlfn.XLOOKUP(A240,bank_source_transactions__1[transaction_id],bank_source_transactions__1[transaction_status])</f>
        <v>SUCCESS</v>
      </c>
      <c r="E240" s="1" t="str">
        <f>_xlfn.XLOOKUP(A240,Processed_data!A:A,Processed_data!G:G)</f>
        <v>SUCCESS</v>
      </c>
      <c r="F240" s="1">
        <f>COUNTIF(bank_processed_transactions[transaction_id],A240)</f>
        <v>1</v>
      </c>
      <c r="G240" s="1" t="str">
        <f t="shared" si="30"/>
        <v>found</v>
      </c>
      <c r="H240" s="1" t="str">
        <f t="shared" si="31"/>
        <v>Not Duplicate</v>
      </c>
      <c r="I240" s="1" t="str">
        <f t="shared" si="32"/>
        <v>match</v>
      </c>
      <c r="J240" s="1" t="str">
        <f t="shared" si="33"/>
        <v>match</v>
      </c>
      <c r="K240" s="1">
        <f t="shared" si="34"/>
        <v>0</v>
      </c>
      <c r="L240" s="2">
        <f>IF(F240=0,"not processed",_xlfn.MINIFS(Processed_data!H:H,Processed_data!A:A,A240))</f>
        <v>46110</v>
      </c>
      <c r="M240" s="1">
        <f>IF(F240=0,"not processed",ABS(bank_source_transactions__1[[#This Row],[transaction_date]]-Reconciliation!L240))</f>
        <v>0</v>
      </c>
      <c r="N240" s="1" t="str" cm="1">
        <f t="array" ref="N240">_xlfn.IFS(M240="not Processed", "Not Processed",M240&gt;2,"SLA Breached",M240&lt;=2,"Within SLA")</f>
        <v>Within SLA</v>
      </c>
      <c r="O240" s="1" t="str">
        <f>_xlfn.XLOOKUP(A240,Source_data!A:A,Source_data!D:D)</f>
        <v>CARD</v>
      </c>
      <c r="P240" s="1">
        <f t="shared" si="35"/>
        <v>0</v>
      </c>
      <c r="Q240" s="1">
        <f t="shared" si="36"/>
        <v>0</v>
      </c>
      <c r="R240" s="1">
        <f t="shared" si="37"/>
        <v>0</v>
      </c>
      <c r="S240" s="1">
        <f t="shared" si="38"/>
        <v>0</v>
      </c>
      <c r="T240" s="1">
        <f t="shared" si="39"/>
        <v>0</v>
      </c>
      <c r="U240" s="1" t="str">
        <f>_xlfn.XLOOKUP(Table3[[#This Row],[Transaction ID]],Source_data!A:A,Source_data!E:E)</f>
        <v>Hyderabad</v>
      </c>
      <c r="V240" s="1">
        <f>_xlfn.IFNA(_xlfn.XLOOKUP(A240,bank_processed_transactions[transaction_id],bank_processed_transactions[processing_minutes]),"")</f>
        <v>1.3</v>
      </c>
      <c r="W240" s="31">
        <f>_xlfn.XLOOKUP(A240,Source_data!A:A,Source_data!B:B)</f>
        <v>46110</v>
      </c>
    </row>
    <row r="241" spans="1:23" x14ac:dyDescent="0.3">
      <c r="A241" s="4" t="s">
        <v>2779</v>
      </c>
      <c r="B241" s="1">
        <f>_xlfn.XLOOKUP(A241,bank_source_transactions__1[transaction_id],bank_source_transactions__1[amount_inr])</f>
        <v>24615.13</v>
      </c>
      <c r="C241" s="1">
        <f>_xlfn.XLOOKUP(A241,Processed_data!A:A,Processed_data!F:F)</f>
        <v>24615.13</v>
      </c>
      <c r="D241" s="1" t="str">
        <f>_xlfn.XLOOKUP(A241,bank_source_transactions__1[transaction_id],bank_source_transactions__1[transaction_status])</f>
        <v>SUCCESS</v>
      </c>
      <c r="E241" s="1" t="str">
        <f>_xlfn.XLOOKUP(A241,Processed_data!A:A,Processed_data!G:G)</f>
        <v>SUCCESS</v>
      </c>
      <c r="F241" s="1">
        <f>COUNTIF(bank_processed_transactions[transaction_id],A241)</f>
        <v>1</v>
      </c>
      <c r="G241" s="1" t="str">
        <f t="shared" si="30"/>
        <v>found</v>
      </c>
      <c r="H241" s="1" t="str">
        <f t="shared" si="31"/>
        <v>Not Duplicate</v>
      </c>
      <c r="I241" s="1" t="str">
        <f t="shared" si="32"/>
        <v>match</v>
      </c>
      <c r="J241" s="1" t="str">
        <f t="shared" si="33"/>
        <v>match</v>
      </c>
      <c r="K241" s="1">
        <f t="shared" si="34"/>
        <v>0</v>
      </c>
      <c r="L241" s="2">
        <f>IF(F241=0,"not processed",_xlfn.MINIFS(Processed_data!H:H,Processed_data!A:A,A241))</f>
        <v>46055</v>
      </c>
      <c r="M241" s="1">
        <f>IF(F241=0,"not processed",ABS(bank_source_transactions__1[[#This Row],[transaction_date]]-Reconciliation!L241))</f>
        <v>2</v>
      </c>
      <c r="N241" s="1" t="str" cm="1">
        <f t="array" ref="N241">_xlfn.IFS(M241="not Processed", "Not Processed",M241&gt;2,"SLA Breached",M241&lt;=2,"Within SLA")</f>
        <v>Within SLA</v>
      </c>
      <c r="O241" s="1" t="str">
        <f>_xlfn.XLOOKUP(A241,Source_data!A:A,Source_data!D:D)</f>
        <v>UPI</v>
      </c>
      <c r="P241" s="1">
        <f t="shared" si="35"/>
        <v>0</v>
      </c>
      <c r="Q241" s="1">
        <f t="shared" si="36"/>
        <v>0</v>
      </c>
      <c r="R241" s="1">
        <f t="shared" si="37"/>
        <v>0</v>
      </c>
      <c r="S241" s="1">
        <f t="shared" si="38"/>
        <v>0</v>
      </c>
      <c r="T241" s="1">
        <f t="shared" si="39"/>
        <v>0</v>
      </c>
      <c r="U241" s="1" t="str">
        <f>_xlfn.XLOOKUP(Table3[[#This Row],[Transaction ID]],Source_data!A:A,Source_data!E:E)</f>
        <v>Hyderabad</v>
      </c>
      <c r="V241" s="1">
        <f>_xlfn.IFNA(_xlfn.XLOOKUP(A241,bank_processed_transactions[transaction_id],bank_processed_transactions[processing_minutes]),"")</f>
        <v>22.9</v>
      </c>
      <c r="W241" s="31">
        <f>_xlfn.XLOOKUP(A241,Source_data!A:A,Source_data!B:B)</f>
        <v>46053</v>
      </c>
    </row>
    <row r="242" spans="1:23" x14ac:dyDescent="0.3">
      <c r="A242" s="3" t="s">
        <v>868</v>
      </c>
      <c r="B242" s="1">
        <f>_xlfn.XLOOKUP(A242,bank_source_transactions__1[transaction_id],bank_source_transactions__1[amount_inr])</f>
        <v>751.89</v>
      </c>
      <c r="C242" s="1">
        <f>_xlfn.XLOOKUP(A242,Processed_data!A:A,Processed_data!F:F)</f>
        <v>751.89</v>
      </c>
      <c r="D242" s="1" t="str">
        <f>_xlfn.XLOOKUP(A242,bank_source_transactions__1[transaction_id],bank_source_transactions__1[transaction_status])</f>
        <v>SUCCESS</v>
      </c>
      <c r="E242" s="1" t="str">
        <f>_xlfn.XLOOKUP(A242,Processed_data!A:A,Processed_data!G:G)</f>
        <v>SUCCESS</v>
      </c>
      <c r="F242" s="1">
        <f>COUNTIF(bank_processed_transactions[transaction_id],A242)</f>
        <v>1</v>
      </c>
      <c r="G242" s="1" t="str">
        <f t="shared" si="30"/>
        <v>found</v>
      </c>
      <c r="H242" s="1" t="str">
        <f t="shared" si="31"/>
        <v>Not Duplicate</v>
      </c>
      <c r="I242" s="1" t="str">
        <f t="shared" si="32"/>
        <v>match</v>
      </c>
      <c r="J242" s="1" t="str">
        <f t="shared" si="33"/>
        <v>match</v>
      </c>
      <c r="K242" s="1">
        <f t="shared" si="34"/>
        <v>0</v>
      </c>
      <c r="L242" s="2">
        <f>IF(F242=0,"not processed",_xlfn.MINIFS(Processed_data!H:H,Processed_data!A:A,A242))</f>
        <v>46047</v>
      </c>
      <c r="M242" s="1">
        <f>IF(F242=0,"not processed",ABS(bank_source_transactions__1[[#This Row],[transaction_date]]-Reconciliation!L242))</f>
        <v>3</v>
      </c>
      <c r="N242" s="1" t="str" cm="1">
        <f t="array" ref="N242">_xlfn.IFS(M242="not Processed", "Not Processed",M242&gt;2,"SLA Breached",M242&lt;=2,"Within SLA")</f>
        <v>SLA Breached</v>
      </c>
      <c r="O242" s="1" t="str">
        <f>_xlfn.XLOOKUP(A242,Source_data!A:A,Source_data!D:D)</f>
        <v>UPI</v>
      </c>
      <c r="P242" s="1">
        <f t="shared" si="35"/>
        <v>0</v>
      </c>
      <c r="Q242" s="1">
        <f t="shared" si="36"/>
        <v>0</v>
      </c>
      <c r="R242" s="1">
        <f t="shared" si="37"/>
        <v>0</v>
      </c>
      <c r="S242" s="1">
        <f t="shared" si="38"/>
        <v>0</v>
      </c>
      <c r="T242" s="1">
        <f t="shared" si="39"/>
        <v>1</v>
      </c>
      <c r="U242" s="1" t="str">
        <f>_xlfn.XLOOKUP(Table3[[#This Row],[Transaction ID]],Source_data!A:A,Source_data!E:E)</f>
        <v>Mumbai</v>
      </c>
      <c r="V242" s="1">
        <f>_xlfn.IFNA(_xlfn.XLOOKUP(A242,bank_processed_transactions[transaction_id],bank_processed_transactions[processing_minutes]),"")</f>
        <v>38.5</v>
      </c>
      <c r="W242" s="31">
        <f>_xlfn.XLOOKUP(A242,Source_data!A:A,Source_data!B:B)</f>
        <v>46044</v>
      </c>
    </row>
    <row r="243" spans="1:23" x14ac:dyDescent="0.3">
      <c r="A243" s="4" t="s">
        <v>681</v>
      </c>
      <c r="B243" s="1">
        <f>_xlfn.XLOOKUP(A243,bank_source_transactions__1[transaction_id],bank_source_transactions__1[amount_inr])</f>
        <v>6187.51</v>
      </c>
      <c r="C243" s="1">
        <f>_xlfn.XLOOKUP(A243,Processed_data!A:A,Processed_data!F:F)</f>
        <v>6187.51</v>
      </c>
      <c r="D243" s="1" t="str">
        <f>_xlfn.XLOOKUP(A243,bank_source_transactions__1[transaction_id],bank_source_transactions__1[transaction_status])</f>
        <v>SUCCESS</v>
      </c>
      <c r="E243" s="1" t="str">
        <f>_xlfn.XLOOKUP(A243,Processed_data!A:A,Processed_data!G:G)</f>
        <v>SUCCESS</v>
      </c>
      <c r="F243" s="1">
        <f>COUNTIF(bank_processed_transactions[transaction_id],A243)</f>
        <v>1</v>
      </c>
      <c r="G243" s="1" t="str">
        <f t="shared" si="30"/>
        <v>found</v>
      </c>
      <c r="H243" s="1" t="str">
        <f t="shared" si="31"/>
        <v>Not Duplicate</v>
      </c>
      <c r="I243" s="1" t="str">
        <f t="shared" si="32"/>
        <v>match</v>
      </c>
      <c r="J243" s="1" t="str">
        <f t="shared" si="33"/>
        <v>match</v>
      </c>
      <c r="K243" s="1">
        <f t="shared" si="34"/>
        <v>0</v>
      </c>
      <c r="L243" s="2">
        <f>IF(F243=0,"not processed",_xlfn.MINIFS(Processed_data!H:H,Processed_data!A:A,A243))</f>
        <v>46044</v>
      </c>
      <c r="M243" s="1">
        <f>IF(F243=0,"not processed",ABS(bank_source_transactions__1[[#This Row],[transaction_date]]-Reconciliation!L243))</f>
        <v>1</v>
      </c>
      <c r="N243" s="1" t="str" cm="1">
        <f t="array" ref="N243">_xlfn.IFS(M243="not Processed", "Not Processed",M243&gt;2,"SLA Breached",M243&lt;=2,"Within SLA")</f>
        <v>Within SLA</v>
      </c>
      <c r="O243" s="1" t="str">
        <f>_xlfn.XLOOKUP(A243,Source_data!A:A,Source_data!D:D)</f>
        <v>UPI</v>
      </c>
      <c r="P243" s="1">
        <f t="shared" si="35"/>
        <v>0</v>
      </c>
      <c r="Q243" s="1">
        <f t="shared" si="36"/>
        <v>0</v>
      </c>
      <c r="R243" s="1">
        <f t="shared" si="37"/>
        <v>0</v>
      </c>
      <c r="S243" s="1">
        <f t="shared" si="38"/>
        <v>0</v>
      </c>
      <c r="T243" s="1">
        <f t="shared" si="39"/>
        <v>0</v>
      </c>
      <c r="U243" s="1" t="str">
        <f>_xlfn.XLOOKUP(Table3[[#This Row],[Transaction ID]],Source_data!A:A,Source_data!E:E)</f>
        <v>Hyderabad</v>
      </c>
      <c r="V243" s="1">
        <f>_xlfn.IFNA(_xlfn.XLOOKUP(A243,bank_processed_transactions[transaction_id],bank_processed_transactions[processing_minutes]),"")</f>
        <v>6.9</v>
      </c>
      <c r="W243" s="31">
        <f>_xlfn.XLOOKUP(A243,Source_data!A:A,Source_data!B:B)</f>
        <v>46043</v>
      </c>
    </row>
    <row r="244" spans="1:23" x14ac:dyDescent="0.3">
      <c r="A244" s="3" t="s">
        <v>1417</v>
      </c>
      <c r="B244" s="1">
        <f>_xlfn.XLOOKUP(A244,bank_source_transactions__1[transaction_id],bank_source_transactions__1[amount_inr])</f>
        <v>1727.55</v>
      </c>
      <c r="C244" s="1">
        <f>_xlfn.XLOOKUP(A244,Processed_data!A:A,Processed_data!F:F)</f>
        <v>1727.55</v>
      </c>
      <c r="D244" s="1" t="str">
        <f>_xlfn.XLOOKUP(A244,bank_source_transactions__1[transaction_id],bank_source_transactions__1[transaction_status])</f>
        <v>SUCCESS</v>
      </c>
      <c r="E244" s="1" t="str">
        <f>_xlfn.XLOOKUP(A244,Processed_data!A:A,Processed_data!G:G)</f>
        <v>SUCCESS</v>
      </c>
      <c r="F244" s="1">
        <f>COUNTIF(bank_processed_transactions[transaction_id],A244)</f>
        <v>1</v>
      </c>
      <c r="G244" s="1" t="str">
        <f t="shared" si="30"/>
        <v>found</v>
      </c>
      <c r="H244" s="1" t="str">
        <f t="shared" si="31"/>
        <v>Not Duplicate</v>
      </c>
      <c r="I244" s="1" t="str">
        <f t="shared" si="32"/>
        <v>match</v>
      </c>
      <c r="J244" s="1" t="str">
        <f t="shared" si="33"/>
        <v>match</v>
      </c>
      <c r="K244" s="1">
        <f t="shared" si="34"/>
        <v>0</v>
      </c>
      <c r="L244" s="2">
        <f>IF(F244=0,"not processed",_xlfn.MINIFS(Processed_data!H:H,Processed_data!A:A,A244))</f>
        <v>46061</v>
      </c>
      <c r="M244" s="1">
        <f>IF(F244=0,"not processed",ABS(bank_source_transactions__1[[#This Row],[transaction_date]]-Reconciliation!L244))</f>
        <v>0</v>
      </c>
      <c r="N244" s="1" t="str" cm="1">
        <f t="array" ref="N244">_xlfn.IFS(M244="not Processed", "Not Processed",M244&gt;2,"SLA Breached",M244&lt;=2,"Within SLA")</f>
        <v>Within SLA</v>
      </c>
      <c r="O244" s="1" t="str">
        <f>_xlfn.XLOOKUP(A244,Source_data!A:A,Source_data!D:D)</f>
        <v>IMPS</v>
      </c>
      <c r="P244" s="1">
        <f t="shared" si="35"/>
        <v>0</v>
      </c>
      <c r="Q244" s="1">
        <f t="shared" si="36"/>
        <v>0</v>
      </c>
      <c r="R244" s="1">
        <f t="shared" si="37"/>
        <v>0</v>
      </c>
      <c r="S244" s="1">
        <f t="shared" si="38"/>
        <v>0</v>
      </c>
      <c r="T244" s="1">
        <f t="shared" si="39"/>
        <v>0</v>
      </c>
      <c r="U244" s="1" t="str">
        <f>_xlfn.XLOOKUP(Table3[[#This Row],[Transaction ID]],Source_data!A:A,Source_data!E:E)</f>
        <v>Mumbai</v>
      </c>
      <c r="V244" s="1">
        <f>_xlfn.IFNA(_xlfn.XLOOKUP(A244,bank_processed_transactions[transaction_id],bank_processed_transactions[processing_minutes]),"")</f>
        <v>79.099999999999994</v>
      </c>
      <c r="W244" s="31">
        <f>_xlfn.XLOOKUP(A244,Source_data!A:A,Source_data!B:B)</f>
        <v>46061</v>
      </c>
    </row>
    <row r="245" spans="1:23" x14ac:dyDescent="0.3">
      <c r="A245" s="4" t="s">
        <v>4601</v>
      </c>
      <c r="B245" s="1">
        <f>_xlfn.XLOOKUP(A245,bank_source_transactions__1[transaction_id],bank_source_transactions__1[amount_inr])</f>
        <v>9441.2099999999991</v>
      </c>
      <c r="C245" s="1">
        <f>_xlfn.XLOOKUP(A245,Processed_data!A:A,Processed_data!F:F)</f>
        <v>9441.2099999999991</v>
      </c>
      <c r="D245" s="1" t="str">
        <f>_xlfn.XLOOKUP(A245,bank_source_transactions__1[transaction_id],bank_source_transactions__1[transaction_status])</f>
        <v>SUCCESS</v>
      </c>
      <c r="E245" s="1" t="str">
        <f>_xlfn.XLOOKUP(A245,Processed_data!A:A,Processed_data!G:G)</f>
        <v>SUCCESS</v>
      </c>
      <c r="F245" s="1">
        <f>COUNTIF(bank_processed_transactions[transaction_id],A245)</f>
        <v>1</v>
      </c>
      <c r="G245" s="1" t="str">
        <f t="shared" si="30"/>
        <v>found</v>
      </c>
      <c r="H245" s="1" t="str">
        <f t="shared" si="31"/>
        <v>Not Duplicate</v>
      </c>
      <c r="I245" s="1" t="str">
        <f t="shared" si="32"/>
        <v>match</v>
      </c>
      <c r="J245" s="1" t="str">
        <f t="shared" si="33"/>
        <v>match</v>
      </c>
      <c r="K245" s="1">
        <f t="shared" si="34"/>
        <v>0</v>
      </c>
      <c r="L245" s="2">
        <f>IF(F245=0,"not processed",_xlfn.MINIFS(Processed_data!H:H,Processed_data!A:A,A245))</f>
        <v>46097</v>
      </c>
      <c r="M245" s="1">
        <f>IF(F245=0,"not processed",ABS(bank_source_transactions__1[[#This Row],[transaction_date]]-Reconciliation!L245))</f>
        <v>3</v>
      </c>
      <c r="N245" s="1" t="str" cm="1">
        <f t="array" ref="N245">_xlfn.IFS(M245="not Processed", "Not Processed",M245&gt;2,"SLA Breached",M245&lt;=2,"Within SLA")</f>
        <v>SLA Breached</v>
      </c>
      <c r="O245" s="1" t="str">
        <f>_xlfn.XLOOKUP(A245,Source_data!A:A,Source_data!D:D)</f>
        <v>IMPS</v>
      </c>
      <c r="P245" s="1">
        <f t="shared" si="35"/>
        <v>0</v>
      </c>
      <c r="Q245" s="1">
        <f t="shared" si="36"/>
        <v>0</v>
      </c>
      <c r="R245" s="1">
        <f t="shared" si="37"/>
        <v>0</v>
      </c>
      <c r="S245" s="1">
        <f t="shared" si="38"/>
        <v>0</v>
      </c>
      <c r="T245" s="1">
        <f t="shared" si="39"/>
        <v>1</v>
      </c>
      <c r="U245" s="1" t="str">
        <f>_xlfn.XLOOKUP(Table3[[#This Row],[Transaction ID]],Source_data!A:A,Source_data!E:E)</f>
        <v>Bengaluru</v>
      </c>
      <c r="V245" s="1">
        <f>_xlfn.IFNA(_xlfn.XLOOKUP(A245,bank_processed_transactions[transaction_id],bank_processed_transactions[processing_minutes]),"")</f>
        <v>52.1</v>
      </c>
      <c r="W245" s="31">
        <f>_xlfn.XLOOKUP(A245,Source_data!A:A,Source_data!B:B)</f>
        <v>46094</v>
      </c>
    </row>
    <row r="246" spans="1:23" x14ac:dyDescent="0.3">
      <c r="A246" s="3" t="s">
        <v>3662</v>
      </c>
      <c r="B246" s="1">
        <f>_xlfn.XLOOKUP(A246,bank_source_transactions__1[transaction_id],bank_source_transactions__1[amount_inr])</f>
        <v>4070.14</v>
      </c>
      <c r="C246" s="1">
        <f>_xlfn.XLOOKUP(A246,Processed_data!A:A,Processed_data!F:F)</f>
        <v>4070.14</v>
      </c>
      <c r="D246" s="1" t="str">
        <f>_xlfn.XLOOKUP(A246,bank_source_transactions__1[transaction_id],bank_source_transactions__1[transaction_status])</f>
        <v>SUCCESS</v>
      </c>
      <c r="E246" s="1" t="str">
        <f>_xlfn.XLOOKUP(A246,Processed_data!A:A,Processed_data!G:G)</f>
        <v>SUCCESS</v>
      </c>
      <c r="F246" s="1">
        <f>COUNTIF(bank_processed_transactions[transaction_id],A246)</f>
        <v>1</v>
      </c>
      <c r="G246" s="1" t="str">
        <f t="shared" si="30"/>
        <v>found</v>
      </c>
      <c r="H246" s="1" t="str">
        <f t="shared" si="31"/>
        <v>Not Duplicate</v>
      </c>
      <c r="I246" s="1" t="str">
        <f t="shared" si="32"/>
        <v>match</v>
      </c>
      <c r="J246" s="1" t="str">
        <f t="shared" si="33"/>
        <v>match</v>
      </c>
      <c r="K246" s="1">
        <f t="shared" si="34"/>
        <v>0</v>
      </c>
      <c r="L246" s="2">
        <f>IF(F246=0,"not processed",_xlfn.MINIFS(Processed_data!H:H,Processed_data!A:A,A246))</f>
        <v>46033</v>
      </c>
      <c r="M246" s="1">
        <f>IF(F246=0,"not processed",ABS(bank_source_transactions__1[[#This Row],[transaction_date]]-Reconciliation!L246))</f>
        <v>0</v>
      </c>
      <c r="N246" s="1" t="str" cm="1">
        <f t="array" ref="N246">_xlfn.IFS(M246="not Processed", "Not Processed",M246&gt;2,"SLA Breached",M246&lt;=2,"Within SLA")</f>
        <v>Within SLA</v>
      </c>
      <c r="O246" s="1" t="str">
        <f>_xlfn.XLOOKUP(A246,Source_data!A:A,Source_data!D:D)</f>
        <v>ATM</v>
      </c>
      <c r="P246" s="1">
        <f t="shared" si="35"/>
        <v>0</v>
      </c>
      <c r="Q246" s="1">
        <f t="shared" si="36"/>
        <v>0</v>
      </c>
      <c r="R246" s="1">
        <f t="shared" si="37"/>
        <v>0</v>
      </c>
      <c r="S246" s="1">
        <f t="shared" si="38"/>
        <v>0</v>
      </c>
      <c r="T246" s="1">
        <f t="shared" si="39"/>
        <v>0</v>
      </c>
      <c r="U246" s="1" t="str">
        <f>_xlfn.XLOOKUP(Table3[[#This Row],[Transaction ID]],Source_data!A:A,Source_data!E:E)</f>
        <v>Mumbai</v>
      </c>
      <c r="V246" s="1">
        <f>_xlfn.IFNA(_xlfn.XLOOKUP(A246,bank_processed_transactions[transaction_id],bank_processed_transactions[processing_minutes]),"")</f>
        <v>16.7</v>
      </c>
      <c r="W246" s="31">
        <f>_xlfn.XLOOKUP(A246,Source_data!A:A,Source_data!B:B)</f>
        <v>46033</v>
      </c>
    </row>
    <row r="247" spans="1:23" x14ac:dyDescent="0.3">
      <c r="A247" s="4" t="s">
        <v>2660</v>
      </c>
      <c r="B247" s="1">
        <f>_xlfn.XLOOKUP(A247,bank_source_transactions__1[transaction_id],bank_source_transactions__1[amount_inr])</f>
        <v>1771.68</v>
      </c>
      <c r="C247" s="1">
        <f>_xlfn.XLOOKUP(A247,Processed_data!A:A,Processed_data!F:F)</f>
        <v>1771.68</v>
      </c>
      <c r="D247" s="1" t="str">
        <f>_xlfn.XLOOKUP(A247,bank_source_transactions__1[transaction_id],bank_source_transactions__1[transaction_status])</f>
        <v>SUCCESS</v>
      </c>
      <c r="E247" s="1" t="str">
        <f>_xlfn.XLOOKUP(A247,Processed_data!A:A,Processed_data!G:G)</f>
        <v>SUCCESS</v>
      </c>
      <c r="F247" s="1">
        <f>COUNTIF(bank_processed_transactions[transaction_id],A247)</f>
        <v>1</v>
      </c>
      <c r="G247" s="1" t="str">
        <f t="shared" si="30"/>
        <v>found</v>
      </c>
      <c r="H247" s="1" t="str">
        <f t="shared" si="31"/>
        <v>Not Duplicate</v>
      </c>
      <c r="I247" s="1" t="str">
        <f t="shared" si="32"/>
        <v>match</v>
      </c>
      <c r="J247" s="1" t="str">
        <f t="shared" si="33"/>
        <v>match</v>
      </c>
      <c r="K247" s="1">
        <f t="shared" si="34"/>
        <v>0</v>
      </c>
      <c r="L247" s="2">
        <f>IF(F247=0,"not processed",_xlfn.MINIFS(Processed_data!H:H,Processed_data!A:A,A247))</f>
        <v>46072</v>
      </c>
      <c r="M247" s="1">
        <f>IF(F247=0,"not processed",ABS(bank_source_transactions__1[[#This Row],[transaction_date]]-Reconciliation!L247))</f>
        <v>0</v>
      </c>
      <c r="N247" s="1" t="str" cm="1">
        <f t="array" ref="N247">_xlfn.IFS(M247="not Processed", "Not Processed",M247&gt;2,"SLA Breached",M247&lt;=2,"Within SLA")</f>
        <v>Within SLA</v>
      </c>
      <c r="O247" s="1" t="str">
        <f>_xlfn.XLOOKUP(A247,Source_data!A:A,Source_data!D:D)</f>
        <v>UPI</v>
      </c>
      <c r="P247" s="1">
        <f t="shared" si="35"/>
        <v>0</v>
      </c>
      <c r="Q247" s="1">
        <f t="shared" si="36"/>
        <v>0</v>
      </c>
      <c r="R247" s="1">
        <f t="shared" si="37"/>
        <v>0</v>
      </c>
      <c r="S247" s="1">
        <f t="shared" si="38"/>
        <v>0</v>
      </c>
      <c r="T247" s="1">
        <f t="shared" si="39"/>
        <v>0</v>
      </c>
      <c r="U247" s="1" t="str">
        <f>_xlfn.XLOOKUP(Table3[[#This Row],[Transaction ID]],Source_data!A:A,Source_data!E:E)</f>
        <v>Mumbai</v>
      </c>
      <c r="V247" s="1">
        <f>_xlfn.IFNA(_xlfn.XLOOKUP(A247,bank_processed_transactions[transaction_id],bank_processed_transactions[processing_minutes]),"")</f>
        <v>22.5</v>
      </c>
      <c r="W247" s="31">
        <f>_xlfn.XLOOKUP(A247,Source_data!A:A,Source_data!B:B)</f>
        <v>46072</v>
      </c>
    </row>
    <row r="248" spans="1:23" x14ac:dyDescent="0.3">
      <c r="A248" s="3" t="s">
        <v>2323</v>
      </c>
      <c r="B248" s="1">
        <f>_xlfn.XLOOKUP(A248,bank_source_transactions__1[transaction_id],bank_source_transactions__1[amount_inr])</f>
        <v>2849.33</v>
      </c>
      <c r="C248" s="1">
        <f>_xlfn.XLOOKUP(A248,Processed_data!A:A,Processed_data!F:F)</f>
        <v>2849.33</v>
      </c>
      <c r="D248" s="1" t="str">
        <f>_xlfn.XLOOKUP(A248,bank_source_transactions__1[transaction_id],bank_source_transactions__1[transaction_status])</f>
        <v>SUCCESS</v>
      </c>
      <c r="E248" s="1" t="str">
        <f>_xlfn.XLOOKUP(A248,Processed_data!A:A,Processed_data!G:G)</f>
        <v>SUCCESS</v>
      </c>
      <c r="F248" s="1">
        <f>COUNTIF(bank_processed_transactions[transaction_id],A248)</f>
        <v>1</v>
      </c>
      <c r="G248" s="1" t="str">
        <f t="shared" si="30"/>
        <v>found</v>
      </c>
      <c r="H248" s="1" t="str">
        <f t="shared" si="31"/>
        <v>Not Duplicate</v>
      </c>
      <c r="I248" s="1" t="str">
        <f t="shared" si="32"/>
        <v>match</v>
      </c>
      <c r="J248" s="1" t="str">
        <f t="shared" si="33"/>
        <v>match</v>
      </c>
      <c r="K248" s="1">
        <f t="shared" si="34"/>
        <v>0</v>
      </c>
      <c r="L248" s="2">
        <f>IF(F248=0,"not processed",_xlfn.MINIFS(Processed_data!H:H,Processed_data!A:A,A248))</f>
        <v>46061</v>
      </c>
      <c r="M248" s="1">
        <f>IF(F248=0,"not processed",ABS(bank_source_transactions__1[[#This Row],[transaction_date]]-Reconciliation!L248))</f>
        <v>2</v>
      </c>
      <c r="N248" s="1" t="str" cm="1">
        <f t="array" ref="N248">_xlfn.IFS(M248="not Processed", "Not Processed",M248&gt;2,"SLA Breached",M248&lt;=2,"Within SLA")</f>
        <v>Within SLA</v>
      </c>
      <c r="O248" s="1" t="str">
        <f>_xlfn.XLOOKUP(A248,Source_data!A:A,Source_data!D:D)</f>
        <v>NEFT</v>
      </c>
      <c r="P248" s="1">
        <f t="shared" si="35"/>
        <v>0</v>
      </c>
      <c r="Q248" s="1">
        <f t="shared" si="36"/>
        <v>0</v>
      </c>
      <c r="R248" s="1">
        <f t="shared" si="37"/>
        <v>0</v>
      </c>
      <c r="S248" s="1">
        <f t="shared" si="38"/>
        <v>0</v>
      </c>
      <c r="T248" s="1">
        <f t="shared" si="39"/>
        <v>0</v>
      </c>
      <c r="U248" s="1" t="str">
        <f>_xlfn.XLOOKUP(Table3[[#This Row],[Transaction ID]],Source_data!A:A,Source_data!E:E)</f>
        <v>Bengaluru</v>
      </c>
      <c r="V248" s="1">
        <f>_xlfn.IFNA(_xlfn.XLOOKUP(A248,bank_processed_transactions[transaction_id],bank_processed_transactions[processing_minutes]),"")</f>
        <v>28.5</v>
      </c>
      <c r="W248" s="31">
        <f>_xlfn.XLOOKUP(A248,Source_data!A:A,Source_data!B:B)</f>
        <v>46059</v>
      </c>
    </row>
    <row r="249" spans="1:23" x14ac:dyDescent="0.3">
      <c r="A249" s="4" t="s">
        <v>2710</v>
      </c>
      <c r="B249" s="1">
        <f>_xlfn.XLOOKUP(A249,bank_source_transactions__1[transaction_id],bank_source_transactions__1[amount_inr])</f>
        <v>1121.46</v>
      </c>
      <c r="C249" s="1">
        <f>_xlfn.XLOOKUP(A249,Processed_data!A:A,Processed_data!F:F)</f>
        <v>1121.46</v>
      </c>
      <c r="D249" s="1" t="str">
        <f>_xlfn.XLOOKUP(A249,bank_source_transactions__1[transaction_id],bank_source_transactions__1[transaction_status])</f>
        <v>SUCCESS</v>
      </c>
      <c r="E249" s="1" t="str">
        <f>_xlfn.XLOOKUP(A249,Processed_data!A:A,Processed_data!G:G)</f>
        <v>SUCCESS</v>
      </c>
      <c r="F249" s="1">
        <f>COUNTIF(bank_processed_transactions[transaction_id],A249)</f>
        <v>1</v>
      </c>
      <c r="G249" s="1" t="str">
        <f t="shared" si="30"/>
        <v>found</v>
      </c>
      <c r="H249" s="1" t="str">
        <f t="shared" si="31"/>
        <v>Not Duplicate</v>
      </c>
      <c r="I249" s="1" t="str">
        <f t="shared" si="32"/>
        <v>match</v>
      </c>
      <c r="J249" s="1" t="str">
        <f t="shared" si="33"/>
        <v>match</v>
      </c>
      <c r="K249" s="1">
        <f t="shared" si="34"/>
        <v>0</v>
      </c>
      <c r="L249" s="2">
        <f>IF(F249=0,"not processed",_xlfn.MINIFS(Processed_data!H:H,Processed_data!A:A,A249))</f>
        <v>46025</v>
      </c>
      <c r="M249" s="1">
        <f>IF(F249=0,"not processed",ABS(bank_source_transactions__1[[#This Row],[transaction_date]]-Reconciliation!L249))</f>
        <v>0</v>
      </c>
      <c r="N249" s="1" t="str" cm="1">
        <f t="array" ref="N249">_xlfn.IFS(M249="not Processed", "Not Processed",M249&gt;2,"SLA Breached",M249&lt;=2,"Within SLA")</f>
        <v>Within SLA</v>
      </c>
      <c r="O249" s="1" t="str">
        <f>_xlfn.XLOOKUP(A249,Source_data!A:A,Source_data!D:D)</f>
        <v>UPI</v>
      </c>
      <c r="P249" s="1">
        <f t="shared" si="35"/>
        <v>0</v>
      </c>
      <c r="Q249" s="1">
        <f t="shared" si="36"/>
        <v>0</v>
      </c>
      <c r="R249" s="1">
        <f t="shared" si="37"/>
        <v>0</v>
      </c>
      <c r="S249" s="1">
        <f t="shared" si="38"/>
        <v>0</v>
      </c>
      <c r="T249" s="1">
        <f t="shared" si="39"/>
        <v>0</v>
      </c>
      <c r="U249" s="1" t="str">
        <f>_xlfn.XLOOKUP(Table3[[#This Row],[Transaction ID]],Source_data!A:A,Source_data!E:E)</f>
        <v>Hyderabad</v>
      </c>
      <c r="V249" s="1">
        <f>_xlfn.IFNA(_xlfn.XLOOKUP(A249,bank_processed_transactions[transaction_id],bank_processed_transactions[processing_minutes]),"")</f>
        <v>37</v>
      </c>
      <c r="W249" s="31">
        <f>_xlfn.XLOOKUP(A249,Source_data!A:A,Source_data!B:B)</f>
        <v>46025</v>
      </c>
    </row>
    <row r="250" spans="1:23" x14ac:dyDescent="0.3">
      <c r="A250" s="3" t="s">
        <v>636</v>
      </c>
      <c r="B250" s="1">
        <f>_xlfn.XLOOKUP(A250,bank_source_transactions__1[transaction_id],bank_source_transactions__1[amount_inr])</f>
        <v>3750.42</v>
      </c>
      <c r="C250" s="1">
        <f>_xlfn.XLOOKUP(A250,Processed_data!A:A,Processed_data!F:F)</f>
        <v>3750.42</v>
      </c>
      <c r="D250" s="1" t="str">
        <f>_xlfn.XLOOKUP(A250,bank_source_transactions__1[transaction_id],bank_source_transactions__1[transaction_status])</f>
        <v>SUCCESS</v>
      </c>
      <c r="E250" s="1" t="str">
        <f>_xlfn.XLOOKUP(A250,Processed_data!A:A,Processed_data!G:G)</f>
        <v>SUCCESS</v>
      </c>
      <c r="F250" s="1">
        <f>COUNTIF(bank_processed_transactions[transaction_id],A250)</f>
        <v>1</v>
      </c>
      <c r="G250" s="1" t="str">
        <f t="shared" si="30"/>
        <v>found</v>
      </c>
      <c r="H250" s="1" t="str">
        <f t="shared" si="31"/>
        <v>Not Duplicate</v>
      </c>
      <c r="I250" s="1" t="str">
        <f t="shared" si="32"/>
        <v>match</v>
      </c>
      <c r="J250" s="1" t="str">
        <f t="shared" si="33"/>
        <v>match</v>
      </c>
      <c r="K250" s="1">
        <f t="shared" si="34"/>
        <v>0</v>
      </c>
      <c r="L250" s="2">
        <f>IF(F250=0,"not processed",_xlfn.MINIFS(Processed_data!H:H,Processed_data!A:A,A250))</f>
        <v>46058</v>
      </c>
      <c r="M250" s="1">
        <f>IF(F250=0,"not processed",ABS(bank_source_transactions__1[[#This Row],[transaction_date]]-Reconciliation!L250))</f>
        <v>3</v>
      </c>
      <c r="N250" s="1" t="str" cm="1">
        <f t="array" ref="N250">_xlfn.IFS(M250="not Processed", "Not Processed",M250&gt;2,"SLA Breached",M250&lt;=2,"Within SLA")</f>
        <v>SLA Breached</v>
      </c>
      <c r="O250" s="1" t="str">
        <f>_xlfn.XLOOKUP(A250,Source_data!A:A,Source_data!D:D)</f>
        <v>NEFT</v>
      </c>
      <c r="P250" s="1">
        <f t="shared" si="35"/>
        <v>0</v>
      </c>
      <c r="Q250" s="1">
        <f t="shared" si="36"/>
        <v>0</v>
      </c>
      <c r="R250" s="1">
        <f t="shared" si="37"/>
        <v>0</v>
      </c>
      <c r="S250" s="1">
        <f t="shared" si="38"/>
        <v>0</v>
      </c>
      <c r="T250" s="1">
        <f t="shared" si="39"/>
        <v>1</v>
      </c>
      <c r="U250" s="1" t="str">
        <f>_xlfn.XLOOKUP(Table3[[#This Row],[Transaction ID]],Source_data!A:A,Source_data!E:E)</f>
        <v>Mumbai</v>
      </c>
      <c r="V250" s="1">
        <f>_xlfn.IFNA(_xlfn.XLOOKUP(A250,bank_processed_transactions[transaction_id],bank_processed_transactions[processing_minutes]),"")</f>
        <v>32.299999999999997</v>
      </c>
      <c r="W250" s="31">
        <f>_xlfn.XLOOKUP(A250,Source_data!A:A,Source_data!B:B)</f>
        <v>46055</v>
      </c>
    </row>
    <row r="251" spans="1:23" x14ac:dyDescent="0.3">
      <c r="A251" s="4" t="s">
        <v>4743</v>
      </c>
      <c r="B251" s="1">
        <f>_xlfn.XLOOKUP(A251,bank_source_transactions__1[transaction_id],bank_source_transactions__1[amount_inr])</f>
        <v>9392.9500000000007</v>
      </c>
      <c r="C251" s="1">
        <f>_xlfn.XLOOKUP(A251,Processed_data!A:A,Processed_data!F:F)</f>
        <v>9392.9500000000007</v>
      </c>
      <c r="D251" s="1" t="str">
        <f>_xlfn.XLOOKUP(A251,bank_source_transactions__1[transaction_id],bank_source_transactions__1[transaction_status])</f>
        <v>SUCCESS</v>
      </c>
      <c r="E251" s="1" t="str">
        <f>_xlfn.XLOOKUP(A251,Processed_data!A:A,Processed_data!G:G)</f>
        <v>SUCCESS</v>
      </c>
      <c r="F251" s="1">
        <f>COUNTIF(bank_processed_transactions[transaction_id],A251)</f>
        <v>1</v>
      </c>
      <c r="G251" s="1" t="str">
        <f t="shared" si="30"/>
        <v>found</v>
      </c>
      <c r="H251" s="1" t="str">
        <f t="shared" si="31"/>
        <v>Not Duplicate</v>
      </c>
      <c r="I251" s="1" t="str">
        <f t="shared" si="32"/>
        <v>match</v>
      </c>
      <c r="J251" s="1" t="str">
        <f t="shared" si="33"/>
        <v>match</v>
      </c>
      <c r="K251" s="1">
        <f t="shared" si="34"/>
        <v>0</v>
      </c>
      <c r="L251" s="2">
        <f>IF(F251=0,"not processed",_xlfn.MINIFS(Processed_data!H:H,Processed_data!A:A,A251))</f>
        <v>46067</v>
      </c>
      <c r="M251" s="1">
        <f>IF(F251=0,"not processed",ABS(bank_source_transactions__1[[#This Row],[transaction_date]]-Reconciliation!L251))</f>
        <v>3</v>
      </c>
      <c r="N251" s="1" t="str" cm="1">
        <f t="array" ref="N251">_xlfn.IFS(M251="not Processed", "Not Processed",M251&gt;2,"SLA Breached",M251&lt;=2,"Within SLA")</f>
        <v>SLA Breached</v>
      </c>
      <c r="O251" s="1" t="str">
        <f>_xlfn.XLOOKUP(A251,Source_data!A:A,Source_data!D:D)</f>
        <v>UPI</v>
      </c>
      <c r="P251" s="1">
        <f t="shared" si="35"/>
        <v>0</v>
      </c>
      <c r="Q251" s="1">
        <f t="shared" si="36"/>
        <v>0</v>
      </c>
      <c r="R251" s="1">
        <f t="shared" si="37"/>
        <v>0</v>
      </c>
      <c r="S251" s="1">
        <f t="shared" si="38"/>
        <v>0</v>
      </c>
      <c r="T251" s="1">
        <f t="shared" si="39"/>
        <v>1</v>
      </c>
      <c r="U251" s="1" t="str">
        <f>_xlfn.XLOOKUP(Table3[[#This Row],[Transaction ID]],Source_data!A:A,Source_data!E:E)</f>
        <v>Hyderabad</v>
      </c>
      <c r="V251" s="1">
        <f>_xlfn.IFNA(_xlfn.XLOOKUP(A251,bank_processed_transactions[transaction_id],bank_processed_transactions[processing_minutes]),"")</f>
        <v>22.1</v>
      </c>
      <c r="W251" s="31">
        <f>_xlfn.XLOOKUP(A251,Source_data!A:A,Source_data!B:B)</f>
        <v>46064</v>
      </c>
    </row>
    <row r="252" spans="1:23" x14ac:dyDescent="0.3">
      <c r="A252" s="3" t="s">
        <v>782</v>
      </c>
      <c r="B252" s="1">
        <f>_xlfn.XLOOKUP(A252,bank_source_transactions__1[transaction_id],bank_source_transactions__1[amount_inr])</f>
        <v>2358.3200000000002</v>
      </c>
      <c r="C252" s="1">
        <f>_xlfn.XLOOKUP(A252,Processed_data!A:A,Processed_data!F:F)</f>
        <v>2358.3200000000002</v>
      </c>
      <c r="D252" s="1" t="str">
        <f>_xlfn.XLOOKUP(A252,bank_source_transactions__1[transaction_id],bank_source_transactions__1[transaction_status])</f>
        <v>SUCCESS</v>
      </c>
      <c r="E252" s="1" t="str">
        <f>_xlfn.XLOOKUP(A252,Processed_data!A:A,Processed_data!G:G)</f>
        <v>SUCCESS</v>
      </c>
      <c r="F252" s="1">
        <f>COUNTIF(bank_processed_transactions[transaction_id],A252)</f>
        <v>1</v>
      </c>
      <c r="G252" s="1" t="str">
        <f t="shared" si="30"/>
        <v>found</v>
      </c>
      <c r="H252" s="1" t="str">
        <f t="shared" si="31"/>
        <v>Not Duplicate</v>
      </c>
      <c r="I252" s="1" t="str">
        <f t="shared" si="32"/>
        <v>match</v>
      </c>
      <c r="J252" s="1" t="str">
        <f t="shared" si="33"/>
        <v>match</v>
      </c>
      <c r="K252" s="1">
        <f t="shared" si="34"/>
        <v>0</v>
      </c>
      <c r="L252" s="2">
        <f>IF(F252=0,"not processed",_xlfn.MINIFS(Processed_data!H:H,Processed_data!A:A,A252))</f>
        <v>46028</v>
      </c>
      <c r="M252" s="1">
        <f>IF(F252=0,"not processed",ABS(bank_source_transactions__1[[#This Row],[transaction_date]]-Reconciliation!L252))</f>
        <v>1</v>
      </c>
      <c r="N252" s="1" t="str" cm="1">
        <f t="array" ref="N252">_xlfn.IFS(M252="not Processed", "Not Processed",M252&gt;2,"SLA Breached",M252&lt;=2,"Within SLA")</f>
        <v>Within SLA</v>
      </c>
      <c r="O252" s="1" t="str">
        <f>_xlfn.XLOOKUP(A252,Source_data!A:A,Source_data!D:D)</f>
        <v>UPI</v>
      </c>
      <c r="P252" s="1">
        <f t="shared" si="35"/>
        <v>0</v>
      </c>
      <c r="Q252" s="1">
        <f t="shared" si="36"/>
        <v>0</v>
      </c>
      <c r="R252" s="1">
        <f t="shared" si="37"/>
        <v>0</v>
      </c>
      <c r="S252" s="1">
        <f t="shared" si="38"/>
        <v>0</v>
      </c>
      <c r="T252" s="1">
        <f t="shared" si="39"/>
        <v>0</v>
      </c>
      <c r="U252" s="1" t="str">
        <f>_xlfn.XLOOKUP(Table3[[#This Row],[Transaction ID]],Source_data!A:A,Source_data!E:E)</f>
        <v>Mumbai</v>
      </c>
      <c r="V252" s="1">
        <f>_xlfn.IFNA(_xlfn.XLOOKUP(A252,bank_processed_transactions[transaction_id],bank_processed_transactions[processing_minutes]),"")</f>
        <v>7.4</v>
      </c>
      <c r="W252" s="31">
        <f>_xlfn.XLOOKUP(A252,Source_data!A:A,Source_data!B:B)</f>
        <v>46027</v>
      </c>
    </row>
    <row r="253" spans="1:23" x14ac:dyDescent="0.3">
      <c r="A253" s="4" t="s">
        <v>842</v>
      </c>
      <c r="B253" s="1">
        <f>_xlfn.XLOOKUP(A253,bank_source_transactions__1[transaction_id],bank_source_transactions__1[amount_inr])</f>
        <v>12350.88</v>
      </c>
      <c r="C253" s="1">
        <f>_xlfn.XLOOKUP(A253,Processed_data!A:A,Processed_data!F:F)</f>
        <v>12350.88</v>
      </c>
      <c r="D253" s="1" t="str">
        <f>_xlfn.XLOOKUP(A253,bank_source_transactions__1[transaction_id],bank_source_transactions__1[transaction_status])</f>
        <v>SUCCESS</v>
      </c>
      <c r="E253" s="1" t="str">
        <f>_xlfn.XLOOKUP(A253,Processed_data!A:A,Processed_data!G:G)</f>
        <v>SUCCESS</v>
      </c>
      <c r="F253" s="1">
        <f>COUNTIF(bank_processed_transactions[transaction_id],A253)</f>
        <v>1</v>
      </c>
      <c r="G253" s="1" t="str">
        <f t="shared" si="30"/>
        <v>found</v>
      </c>
      <c r="H253" s="1" t="str">
        <f t="shared" si="31"/>
        <v>Not Duplicate</v>
      </c>
      <c r="I253" s="1" t="str">
        <f t="shared" si="32"/>
        <v>match</v>
      </c>
      <c r="J253" s="1" t="str">
        <f t="shared" si="33"/>
        <v>match</v>
      </c>
      <c r="K253" s="1">
        <f t="shared" si="34"/>
        <v>0</v>
      </c>
      <c r="L253" s="2">
        <f>IF(F253=0,"not processed",_xlfn.MINIFS(Processed_data!H:H,Processed_data!A:A,A253))</f>
        <v>46028</v>
      </c>
      <c r="M253" s="1">
        <f>IF(F253=0,"not processed",ABS(bank_source_transactions__1[[#This Row],[transaction_date]]-Reconciliation!L253))</f>
        <v>3</v>
      </c>
      <c r="N253" s="1" t="str" cm="1">
        <f t="array" ref="N253">_xlfn.IFS(M253="not Processed", "Not Processed",M253&gt;2,"SLA Breached",M253&lt;=2,"Within SLA")</f>
        <v>SLA Breached</v>
      </c>
      <c r="O253" s="1" t="str">
        <f>_xlfn.XLOOKUP(A253,Source_data!A:A,Source_data!D:D)</f>
        <v>IMPS</v>
      </c>
      <c r="P253" s="1">
        <f t="shared" si="35"/>
        <v>0</v>
      </c>
      <c r="Q253" s="1">
        <f t="shared" si="36"/>
        <v>0</v>
      </c>
      <c r="R253" s="1">
        <f t="shared" si="37"/>
        <v>0</v>
      </c>
      <c r="S253" s="1">
        <f t="shared" si="38"/>
        <v>0</v>
      </c>
      <c r="T253" s="1">
        <f t="shared" si="39"/>
        <v>1</v>
      </c>
      <c r="U253" s="1" t="str">
        <f>_xlfn.XLOOKUP(Table3[[#This Row],[Transaction ID]],Source_data!A:A,Source_data!E:E)</f>
        <v>Bengaluru</v>
      </c>
      <c r="V253" s="1">
        <f>_xlfn.IFNA(_xlfn.XLOOKUP(A253,bank_processed_transactions[transaction_id],bank_processed_transactions[processing_minutes]),"")</f>
        <v>100.8</v>
      </c>
      <c r="W253" s="31">
        <f>_xlfn.XLOOKUP(A253,Source_data!A:A,Source_data!B:B)</f>
        <v>46025</v>
      </c>
    </row>
    <row r="254" spans="1:23" x14ac:dyDescent="0.3">
      <c r="A254" s="3" t="s">
        <v>2742</v>
      </c>
      <c r="B254" s="1">
        <f>_xlfn.XLOOKUP(A254,bank_source_transactions__1[transaction_id],bank_source_transactions__1[amount_inr])</f>
        <v>4049.7</v>
      </c>
      <c r="C254" s="1">
        <f>_xlfn.XLOOKUP(A254,Processed_data!A:A,Processed_data!F:F)</f>
        <v>4049.7</v>
      </c>
      <c r="D254" s="1" t="str">
        <f>_xlfn.XLOOKUP(A254,bank_source_transactions__1[transaction_id],bank_source_transactions__1[transaction_status])</f>
        <v>FAILED</v>
      </c>
      <c r="E254" s="1" t="str">
        <f>_xlfn.XLOOKUP(A254,Processed_data!A:A,Processed_data!G:G)</f>
        <v>FAILED</v>
      </c>
      <c r="F254" s="1">
        <f>COUNTIF(bank_processed_transactions[transaction_id],A254)</f>
        <v>2</v>
      </c>
      <c r="G254" s="1" t="str">
        <f t="shared" si="30"/>
        <v>found</v>
      </c>
      <c r="H254" s="1" t="str">
        <f t="shared" si="31"/>
        <v>Duplicate</v>
      </c>
      <c r="I254" s="1" t="str">
        <f t="shared" si="32"/>
        <v>match</v>
      </c>
      <c r="J254" s="1" t="str">
        <f t="shared" si="33"/>
        <v>match</v>
      </c>
      <c r="K254" s="1">
        <f t="shared" si="34"/>
        <v>0</v>
      </c>
      <c r="L254" s="2">
        <f>IF(F254=0,"not processed",_xlfn.MINIFS(Processed_data!H:H,Processed_data!A:A,A254))</f>
        <v>46036</v>
      </c>
      <c r="M254" s="1">
        <f>IF(F254=0,"not processed",ABS(bank_source_transactions__1[[#This Row],[transaction_date]]-Reconciliation!L254))</f>
        <v>3</v>
      </c>
      <c r="N254" s="1" t="str" cm="1">
        <f t="array" ref="N254">_xlfn.IFS(M254="not Processed", "Not Processed",M254&gt;2,"SLA Breached",M254&lt;=2,"Within SLA")</f>
        <v>SLA Breached</v>
      </c>
      <c r="O254" s="1" t="str">
        <f>_xlfn.XLOOKUP(A254,Source_data!A:A,Source_data!D:D)</f>
        <v>ATM</v>
      </c>
      <c r="P254" s="1">
        <f t="shared" si="35"/>
        <v>0</v>
      </c>
      <c r="Q254" s="1">
        <f t="shared" si="36"/>
        <v>1</v>
      </c>
      <c r="R254" s="1">
        <f t="shared" si="37"/>
        <v>0</v>
      </c>
      <c r="S254" s="1">
        <f t="shared" si="38"/>
        <v>0</v>
      </c>
      <c r="T254" s="1">
        <f t="shared" si="39"/>
        <v>1</v>
      </c>
      <c r="U254" s="1" t="str">
        <f>_xlfn.XLOOKUP(Table3[[#This Row],[Transaction ID]],Source_data!A:A,Source_data!E:E)</f>
        <v>Bengaluru</v>
      </c>
      <c r="V254" s="1">
        <f>_xlfn.IFNA(_xlfn.XLOOKUP(A254,bank_processed_transactions[transaction_id],bank_processed_transactions[processing_minutes]),"")</f>
        <v>17.2</v>
      </c>
      <c r="W254" s="31">
        <f>_xlfn.XLOOKUP(A254,Source_data!A:A,Source_data!B:B)</f>
        <v>46033</v>
      </c>
    </row>
    <row r="255" spans="1:23" x14ac:dyDescent="0.3">
      <c r="A255" s="4" t="s">
        <v>1619</v>
      </c>
      <c r="B255" s="1">
        <f>_xlfn.XLOOKUP(A255,bank_source_transactions__1[transaction_id],bank_source_transactions__1[amount_inr])</f>
        <v>3883.72</v>
      </c>
      <c r="C255" s="1">
        <f>_xlfn.XLOOKUP(A255,Processed_data!A:A,Processed_data!F:F)</f>
        <v>3883.72</v>
      </c>
      <c r="D255" s="1" t="str">
        <f>_xlfn.XLOOKUP(A255,bank_source_transactions__1[transaction_id],bank_source_transactions__1[transaction_status])</f>
        <v>SUCCESS</v>
      </c>
      <c r="E255" s="1" t="str">
        <f>_xlfn.XLOOKUP(A255,Processed_data!A:A,Processed_data!G:G)</f>
        <v>FAILED</v>
      </c>
      <c r="F255" s="1">
        <f>COUNTIF(bank_processed_transactions[transaction_id],A255)</f>
        <v>1</v>
      </c>
      <c r="G255" s="1" t="str">
        <f t="shared" si="30"/>
        <v>found</v>
      </c>
      <c r="H255" s="1" t="str">
        <f t="shared" si="31"/>
        <v>Not Duplicate</v>
      </c>
      <c r="I255" s="1" t="str">
        <f t="shared" si="32"/>
        <v>match</v>
      </c>
      <c r="J255" s="1" t="str">
        <f t="shared" si="33"/>
        <v>mismatch</v>
      </c>
      <c r="K255" s="1">
        <f t="shared" si="34"/>
        <v>0</v>
      </c>
      <c r="L255" s="2">
        <f>IF(F255=0,"not processed",_xlfn.MINIFS(Processed_data!H:H,Processed_data!A:A,A255))</f>
        <v>46036</v>
      </c>
      <c r="M255" s="1">
        <f>IF(F255=0,"not processed",ABS(bank_source_transactions__1[[#This Row],[transaction_date]]-Reconciliation!L255))</f>
        <v>3</v>
      </c>
      <c r="N255" s="1" t="str" cm="1">
        <f t="array" ref="N255">_xlfn.IFS(M255="not Processed", "Not Processed",M255&gt;2,"SLA Breached",M255&lt;=2,"Within SLA")</f>
        <v>SLA Breached</v>
      </c>
      <c r="O255" s="1" t="str">
        <f>_xlfn.XLOOKUP(A255,Source_data!A:A,Source_data!D:D)</f>
        <v>NEFT</v>
      </c>
      <c r="P255" s="1">
        <f t="shared" si="35"/>
        <v>0</v>
      </c>
      <c r="Q255" s="1">
        <f t="shared" si="36"/>
        <v>0</v>
      </c>
      <c r="R255" s="1">
        <f t="shared" si="37"/>
        <v>0</v>
      </c>
      <c r="S255" s="1">
        <f t="shared" si="38"/>
        <v>1</v>
      </c>
      <c r="T255" s="1">
        <f t="shared" si="39"/>
        <v>1</v>
      </c>
      <c r="U255" s="1" t="str">
        <f>_xlfn.XLOOKUP(Table3[[#This Row],[Transaction ID]],Source_data!A:A,Source_data!E:E)</f>
        <v>Hyderabad</v>
      </c>
      <c r="V255" s="1">
        <f>_xlfn.IFNA(_xlfn.XLOOKUP(A255,bank_processed_transactions[transaction_id],bank_processed_transactions[processing_minutes]),"")</f>
        <v>49.7</v>
      </c>
      <c r="W255" s="31">
        <f>_xlfn.XLOOKUP(A255,Source_data!A:A,Source_data!B:B)</f>
        <v>46033</v>
      </c>
    </row>
    <row r="256" spans="1:23" x14ac:dyDescent="0.3">
      <c r="A256" s="3" t="s">
        <v>4654</v>
      </c>
      <c r="B256" s="1">
        <f>_xlfn.XLOOKUP(A256,bank_source_transactions__1[transaction_id],bank_source_transactions__1[amount_inr])</f>
        <v>4341.79</v>
      </c>
      <c r="C256" s="1">
        <f>_xlfn.XLOOKUP(A256,Processed_data!A:A,Processed_data!F:F)</f>
        <v>4341.79</v>
      </c>
      <c r="D256" s="1" t="str">
        <f>_xlfn.XLOOKUP(A256,bank_source_transactions__1[transaction_id],bank_source_transactions__1[transaction_status])</f>
        <v>SUCCESS</v>
      </c>
      <c r="E256" s="1" t="str">
        <f>_xlfn.XLOOKUP(A256,Processed_data!A:A,Processed_data!G:G)</f>
        <v>SUCCESS</v>
      </c>
      <c r="F256" s="1">
        <f>COUNTIF(bank_processed_transactions[transaction_id],A256)</f>
        <v>1</v>
      </c>
      <c r="G256" s="1" t="str">
        <f t="shared" si="30"/>
        <v>found</v>
      </c>
      <c r="H256" s="1" t="str">
        <f t="shared" si="31"/>
        <v>Not Duplicate</v>
      </c>
      <c r="I256" s="1" t="str">
        <f t="shared" si="32"/>
        <v>match</v>
      </c>
      <c r="J256" s="1" t="str">
        <f t="shared" si="33"/>
        <v>match</v>
      </c>
      <c r="K256" s="1">
        <f t="shared" si="34"/>
        <v>0</v>
      </c>
      <c r="L256" s="2">
        <f>IF(F256=0,"not processed",_xlfn.MINIFS(Processed_data!H:H,Processed_data!A:A,A256))</f>
        <v>46035</v>
      </c>
      <c r="M256" s="1">
        <f>IF(F256=0,"not processed",ABS(bank_source_transactions__1[[#This Row],[transaction_date]]-Reconciliation!L256))</f>
        <v>3</v>
      </c>
      <c r="N256" s="1" t="str" cm="1">
        <f t="array" ref="N256">_xlfn.IFS(M256="not Processed", "Not Processed",M256&gt;2,"SLA Breached",M256&lt;=2,"Within SLA")</f>
        <v>SLA Breached</v>
      </c>
      <c r="O256" s="1" t="str">
        <f>_xlfn.XLOOKUP(A256,Source_data!A:A,Source_data!D:D)</f>
        <v>UPI</v>
      </c>
      <c r="P256" s="1">
        <f t="shared" si="35"/>
        <v>0</v>
      </c>
      <c r="Q256" s="1">
        <f t="shared" si="36"/>
        <v>0</v>
      </c>
      <c r="R256" s="1">
        <f t="shared" si="37"/>
        <v>0</v>
      </c>
      <c r="S256" s="1">
        <f t="shared" si="38"/>
        <v>0</v>
      </c>
      <c r="T256" s="1">
        <f t="shared" si="39"/>
        <v>1</v>
      </c>
      <c r="U256" s="1" t="str">
        <f>_xlfn.XLOOKUP(Table3[[#This Row],[Transaction ID]],Source_data!A:A,Source_data!E:E)</f>
        <v>Hyderabad</v>
      </c>
      <c r="V256" s="1">
        <f>_xlfn.IFNA(_xlfn.XLOOKUP(A256,bank_processed_transactions[transaction_id],bank_processed_transactions[processing_minutes]),"")</f>
        <v>41.8</v>
      </c>
      <c r="W256" s="31">
        <f>_xlfn.XLOOKUP(A256,Source_data!A:A,Source_data!B:B)</f>
        <v>46032</v>
      </c>
    </row>
    <row r="257" spans="1:23" x14ac:dyDescent="0.3">
      <c r="A257" s="4" t="s">
        <v>3189</v>
      </c>
      <c r="B257" s="1">
        <f>_xlfn.XLOOKUP(A257,bank_source_transactions__1[transaction_id],bank_source_transactions__1[amount_inr])</f>
        <v>9532.2800000000007</v>
      </c>
      <c r="C257" s="1">
        <f>_xlfn.XLOOKUP(A257,Processed_data!A:A,Processed_data!F:F)</f>
        <v>9532.2800000000007</v>
      </c>
      <c r="D257" s="1" t="str">
        <f>_xlfn.XLOOKUP(A257,bank_source_transactions__1[transaction_id],bank_source_transactions__1[transaction_status])</f>
        <v>SUCCESS</v>
      </c>
      <c r="E257" s="1" t="str">
        <f>_xlfn.XLOOKUP(A257,Processed_data!A:A,Processed_data!G:G)</f>
        <v>SUCCESS</v>
      </c>
      <c r="F257" s="1">
        <f>COUNTIF(bank_processed_transactions[transaction_id],A257)</f>
        <v>1</v>
      </c>
      <c r="G257" s="1" t="str">
        <f t="shared" si="30"/>
        <v>found</v>
      </c>
      <c r="H257" s="1" t="str">
        <f t="shared" si="31"/>
        <v>Not Duplicate</v>
      </c>
      <c r="I257" s="1" t="str">
        <f t="shared" si="32"/>
        <v>match</v>
      </c>
      <c r="J257" s="1" t="str">
        <f t="shared" si="33"/>
        <v>match</v>
      </c>
      <c r="K257" s="1">
        <f t="shared" si="34"/>
        <v>0</v>
      </c>
      <c r="L257" s="2">
        <f>IF(F257=0,"not processed",_xlfn.MINIFS(Processed_data!H:H,Processed_data!A:A,A257))</f>
        <v>46069</v>
      </c>
      <c r="M257" s="1">
        <f>IF(F257=0,"not processed",ABS(bank_source_transactions__1[[#This Row],[transaction_date]]-Reconciliation!L257))</f>
        <v>1</v>
      </c>
      <c r="N257" s="1" t="str" cm="1">
        <f t="array" ref="N257">_xlfn.IFS(M257="not Processed", "Not Processed",M257&gt;2,"SLA Breached",M257&lt;=2,"Within SLA")</f>
        <v>Within SLA</v>
      </c>
      <c r="O257" s="1" t="str">
        <f>_xlfn.XLOOKUP(A257,Source_data!A:A,Source_data!D:D)</f>
        <v>CARD</v>
      </c>
      <c r="P257" s="1">
        <f t="shared" si="35"/>
        <v>0</v>
      </c>
      <c r="Q257" s="1">
        <f t="shared" si="36"/>
        <v>0</v>
      </c>
      <c r="R257" s="1">
        <f t="shared" si="37"/>
        <v>0</v>
      </c>
      <c r="S257" s="1">
        <f t="shared" si="38"/>
        <v>0</v>
      </c>
      <c r="T257" s="1">
        <f t="shared" si="39"/>
        <v>0</v>
      </c>
      <c r="U257" s="1" t="str">
        <f>_xlfn.XLOOKUP(Table3[[#This Row],[Transaction ID]],Source_data!A:A,Source_data!E:E)</f>
        <v>Hyderabad</v>
      </c>
      <c r="V257" s="1">
        <f>_xlfn.IFNA(_xlfn.XLOOKUP(A257,bank_processed_transactions[transaction_id],bank_processed_transactions[processing_minutes]),"")</f>
        <v>44.7</v>
      </c>
      <c r="W257" s="31">
        <f>_xlfn.XLOOKUP(A257,Source_data!A:A,Source_data!B:B)</f>
        <v>46068</v>
      </c>
    </row>
    <row r="258" spans="1:23" x14ac:dyDescent="0.3">
      <c r="A258" s="3" t="s">
        <v>1640</v>
      </c>
      <c r="B258" s="1">
        <f>_xlfn.XLOOKUP(A258,bank_source_transactions__1[transaction_id],bank_source_transactions__1[amount_inr])</f>
        <v>5154.96</v>
      </c>
      <c r="C258" s="1">
        <f>_xlfn.XLOOKUP(A258,Processed_data!A:A,Processed_data!F:F)</f>
        <v>5154.96</v>
      </c>
      <c r="D258" s="1" t="str">
        <f>_xlfn.XLOOKUP(A258,bank_source_transactions__1[transaction_id],bank_source_transactions__1[transaction_status])</f>
        <v>SUCCESS</v>
      </c>
      <c r="E258" s="1" t="str">
        <f>_xlfn.XLOOKUP(A258,Processed_data!A:A,Processed_data!G:G)</f>
        <v>SUCCESS</v>
      </c>
      <c r="F258" s="1">
        <f>COUNTIF(bank_processed_transactions[transaction_id],A258)</f>
        <v>1</v>
      </c>
      <c r="G258" s="1" t="str">
        <f t="shared" si="30"/>
        <v>found</v>
      </c>
      <c r="H258" s="1" t="str">
        <f t="shared" si="31"/>
        <v>Not Duplicate</v>
      </c>
      <c r="I258" s="1" t="str">
        <f t="shared" si="32"/>
        <v>match</v>
      </c>
      <c r="J258" s="1" t="str">
        <f t="shared" si="33"/>
        <v>match</v>
      </c>
      <c r="K258" s="1">
        <f t="shared" si="34"/>
        <v>0</v>
      </c>
      <c r="L258" s="2">
        <f>IF(F258=0,"not processed",_xlfn.MINIFS(Processed_data!H:H,Processed_data!A:A,A258))</f>
        <v>46104</v>
      </c>
      <c r="M258" s="1">
        <f>IF(F258=0,"not processed",ABS(bank_source_transactions__1[[#This Row],[transaction_date]]-Reconciliation!L258))</f>
        <v>3</v>
      </c>
      <c r="N258" s="1" t="str" cm="1">
        <f t="array" ref="N258">_xlfn.IFS(M258="not Processed", "Not Processed",M258&gt;2,"SLA Breached",M258&lt;=2,"Within SLA")</f>
        <v>SLA Breached</v>
      </c>
      <c r="O258" s="1" t="str">
        <f>_xlfn.XLOOKUP(A258,Source_data!A:A,Source_data!D:D)</f>
        <v>UPI</v>
      </c>
      <c r="P258" s="1">
        <f t="shared" si="35"/>
        <v>0</v>
      </c>
      <c r="Q258" s="1">
        <f t="shared" si="36"/>
        <v>0</v>
      </c>
      <c r="R258" s="1">
        <f t="shared" si="37"/>
        <v>0</v>
      </c>
      <c r="S258" s="1">
        <f t="shared" si="38"/>
        <v>0</v>
      </c>
      <c r="T258" s="1">
        <f t="shared" si="39"/>
        <v>1</v>
      </c>
      <c r="U258" s="1" t="str">
        <f>_xlfn.XLOOKUP(Table3[[#This Row],[Transaction ID]],Source_data!A:A,Source_data!E:E)</f>
        <v>Bengaluru</v>
      </c>
      <c r="V258" s="1">
        <f>_xlfn.IFNA(_xlfn.XLOOKUP(A258,bank_processed_transactions[transaction_id],bank_processed_transactions[processing_minutes]),"")</f>
        <v>58.2</v>
      </c>
      <c r="W258" s="31">
        <f>_xlfn.XLOOKUP(A258,Source_data!A:A,Source_data!B:B)</f>
        <v>46101</v>
      </c>
    </row>
    <row r="259" spans="1:23" x14ac:dyDescent="0.3">
      <c r="A259" s="4" t="s">
        <v>1494</v>
      </c>
      <c r="B259" s="1">
        <f>_xlfn.XLOOKUP(A259,bank_source_transactions__1[transaction_id],bank_source_transactions__1[amount_inr])</f>
        <v>5343.44</v>
      </c>
      <c r="C259" s="1">
        <f>_xlfn.XLOOKUP(A259,Processed_data!A:A,Processed_data!F:F)</f>
        <v>5343.44</v>
      </c>
      <c r="D259" s="1" t="str">
        <f>_xlfn.XLOOKUP(A259,bank_source_transactions__1[transaction_id],bank_source_transactions__1[transaction_status])</f>
        <v>FAILED</v>
      </c>
      <c r="E259" s="1" t="str">
        <f>_xlfn.XLOOKUP(A259,Processed_data!A:A,Processed_data!G:G)</f>
        <v>FAILED</v>
      </c>
      <c r="F259" s="1">
        <f>COUNTIF(bank_processed_transactions[transaction_id],A259)</f>
        <v>1</v>
      </c>
      <c r="G259" s="1" t="str">
        <f t="shared" ref="G259:G322" si="40">IF(F259=0,"missing","found")</f>
        <v>found</v>
      </c>
      <c r="H259" s="1" t="str">
        <f t="shared" ref="H259:H322" si="41">IF(F259&gt;1,"Duplicate","Not Duplicate")</f>
        <v>Not Duplicate</v>
      </c>
      <c r="I259" s="1" t="str">
        <f t="shared" ref="I259:I322" si="42">IF(F259=0,"not processed",IF(B259=C259,"match","mismatch"))</f>
        <v>match</v>
      </c>
      <c r="J259" s="1" t="str">
        <f t="shared" ref="J259:J322" si="43">IF(F259=0,"not processed",IF(D259=E259,"match","mismatch"))</f>
        <v>match</v>
      </c>
      <c r="K259" s="1">
        <f t="shared" ref="K259:K322" si="44">IF(F259=0,"missing",ABS(B259-C259))</f>
        <v>0</v>
      </c>
      <c r="L259" s="2">
        <f>IF(F259=0,"not processed",_xlfn.MINIFS(Processed_data!H:H,Processed_data!A:A,A259))</f>
        <v>46045</v>
      </c>
      <c r="M259" s="1">
        <f>IF(F259=0,"not processed",ABS(bank_source_transactions__1[[#This Row],[transaction_date]]-Reconciliation!L259))</f>
        <v>1</v>
      </c>
      <c r="N259" s="1" t="str" cm="1">
        <f t="array" ref="N259">_xlfn.IFS(M259="not Processed", "Not Processed",M259&gt;2,"SLA Breached",M259&lt;=2,"Within SLA")</f>
        <v>Within SLA</v>
      </c>
      <c r="O259" s="1" t="str">
        <f>_xlfn.XLOOKUP(A259,Source_data!A:A,Source_data!D:D)</f>
        <v>NEFT</v>
      </c>
      <c r="P259" s="1">
        <f t="shared" ref="P259:P322" si="45">IF(G259="missing",1,0)</f>
        <v>0</v>
      </c>
      <c r="Q259" s="1">
        <f t="shared" ref="Q259:Q322" si="46">IF(H259="duplicate",1,0)</f>
        <v>0</v>
      </c>
      <c r="R259" s="1">
        <f t="shared" ref="R259:R322" si="47">IF(I259="mismatch",1,0)</f>
        <v>0</v>
      </c>
      <c r="S259" s="1">
        <f t="shared" ref="S259:S322" si="48">IF(J259="mismatch",1,)</f>
        <v>0</v>
      </c>
      <c r="T259" s="1">
        <f t="shared" ref="T259:T322" si="49">IF(N259="sla breached",1,0)</f>
        <v>0</v>
      </c>
      <c r="U259" s="1" t="str">
        <f>_xlfn.XLOOKUP(Table3[[#This Row],[Transaction ID]],Source_data!A:A,Source_data!E:E)</f>
        <v>Hyderabad</v>
      </c>
      <c r="V259" s="1">
        <f>_xlfn.IFNA(_xlfn.XLOOKUP(A259,bank_processed_transactions[transaction_id],bank_processed_transactions[processing_minutes]),"")</f>
        <v>24.6</v>
      </c>
      <c r="W259" s="31">
        <f>_xlfn.XLOOKUP(A259,Source_data!A:A,Source_data!B:B)</f>
        <v>46044</v>
      </c>
    </row>
    <row r="260" spans="1:23" x14ac:dyDescent="0.3">
      <c r="A260" s="3" t="s">
        <v>2267</v>
      </c>
      <c r="B260" s="1">
        <f>_xlfn.XLOOKUP(A260,bank_source_transactions__1[transaction_id],bank_source_transactions__1[amount_inr])</f>
        <v>1461.93</v>
      </c>
      <c r="C260" s="1">
        <f>_xlfn.XLOOKUP(A260,Processed_data!A:A,Processed_data!F:F)</f>
        <v>1461.93</v>
      </c>
      <c r="D260" s="1" t="str">
        <f>_xlfn.XLOOKUP(A260,bank_source_transactions__1[transaction_id],bank_source_transactions__1[transaction_status])</f>
        <v>SUCCESS</v>
      </c>
      <c r="E260" s="1" t="str">
        <f>_xlfn.XLOOKUP(A260,Processed_data!A:A,Processed_data!G:G)</f>
        <v>SUCCESS</v>
      </c>
      <c r="F260" s="1">
        <f>COUNTIF(bank_processed_transactions[transaction_id],A260)</f>
        <v>1</v>
      </c>
      <c r="G260" s="1" t="str">
        <f t="shared" si="40"/>
        <v>found</v>
      </c>
      <c r="H260" s="1" t="str">
        <f t="shared" si="41"/>
        <v>Not Duplicate</v>
      </c>
      <c r="I260" s="1" t="str">
        <f t="shared" si="42"/>
        <v>match</v>
      </c>
      <c r="J260" s="1" t="str">
        <f t="shared" si="43"/>
        <v>match</v>
      </c>
      <c r="K260" s="1">
        <f t="shared" si="44"/>
        <v>0</v>
      </c>
      <c r="L260" s="2">
        <f>IF(F260=0,"not processed",_xlfn.MINIFS(Processed_data!H:H,Processed_data!A:A,A260))</f>
        <v>46096</v>
      </c>
      <c r="M260" s="1">
        <f>IF(F260=0,"not processed",ABS(bank_source_transactions__1[[#This Row],[transaction_date]]-Reconciliation!L260))</f>
        <v>0</v>
      </c>
      <c r="N260" s="1" t="str" cm="1">
        <f t="array" ref="N260">_xlfn.IFS(M260="not Processed", "Not Processed",M260&gt;2,"SLA Breached",M260&lt;=2,"Within SLA")</f>
        <v>Within SLA</v>
      </c>
      <c r="O260" s="1" t="str">
        <f>_xlfn.XLOOKUP(A260,Source_data!A:A,Source_data!D:D)</f>
        <v>IMPS</v>
      </c>
      <c r="P260" s="1">
        <f t="shared" si="45"/>
        <v>0</v>
      </c>
      <c r="Q260" s="1">
        <f t="shared" si="46"/>
        <v>0</v>
      </c>
      <c r="R260" s="1">
        <f t="shared" si="47"/>
        <v>0</v>
      </c>
      <c r="S260" s="1">
        <f t="shared" si="48"/>
        <v>0</v>
      </c>
      <c r="T260" s="1">
        <f t="shared" si="49"/>
        <v>0</v>
      </c>
      <c r="U260" s="1" t="str">
        <f>_xlfn.XLOOKUP(Table3[[#This Row],[Transaction ID]],Source_data!A:A,Source_data!E:E)</f>
        <v>Hyderabad</v>
      </c>
      <c r="V260" s="1">
        <f>_xlfn.IFNA(_xlfn.XLOOKUP(A260,bank_processed_transactions[transaction_id],bank_processed_transactions[processing_minutes]),"")</f>
        <v>40.5</v>
      </c>
      <c r="W260" s="31">
        <f>_xlfn.XLOOKUP(A260,Source_data!A:A,Source_data!B:B)</f>
        <v>46096</v>
      </c>
    </row>
    <row r="261" spans="1:23" x14ac:dyDescent="0.3">
      <c r="A261" s="4" t="s">
        <v>1369</v>
      </c>
      <c r="B261" s="1">
        <f>_xlfn.XLOOKUP(A261,bank_source_transactions__1[transaction_id],bank_source_transactions__1[amount_inr])</f>
        <v>4303.5</v>
      </c>
      <c r="C261" s="1">
        <f>_xlfn.XLOOKUP(A261,Processed_data!A:A,Processed_data!F:F)</f>
        <v>4303.5</v>
      </c>
      <c r="D261" s="1" t="str">
        <f>_xlfn.XLOOKUP(A261,bank_source_transactions__1[transaction_id],bank_source_transactions__1[transaction_status])</f>
        <v>SUCCESS</v>
      </c>
      <c r="E261" s="1" t="str">
        <f>_xlfn.XLOOKUP(A261,Processed_data!A:A,Processed_data!G:G)</f>
        <v>SUCCESS</v>
      </c>
      <c r="F261" s="1">
        <f>COUNTIF(bank_processed_transactions[transaction_id],A261)</f>
        <v>1</v>
      </c>
      <c r="G261" s="1" t="str">
        <f t="shared" si="40"/>
        <v>found</v>
      </c>
      <c r="H261" s="1" t="str">
        <f t="shared" si="41"/>
        <v>Not Duplicate</v>
      </c>
      <c r="I261" s="1" t="str">
        <f t="shared" si="42"/>
        <v>match</v>
      </c>
      <c r="J261" s="1" t="str">
        <f t="shared" si="43"/>
        <v>match</v>
      </c>
      <c r="K261" s="1">
        <f t="shared" si="44"/>
        <v>0</v>
      </c>
      <c r="L261" s="2">
        <f>IF(F261=0,"not processed",_xlfn.MINIFS(Processed_data!H:H,Processed_data!A:A,A261))</f>
        <v>46029</v>
      </c>
      <c r="M261" s="1">
        <f>IF(F261=0,"not processed",ABS(bank_source_transactions__1[[#This Row],[transaction_date]]-Reconciliation!L261))</f>
        <v>3</v>
      </c>
      <c r="N261" s="1" t="str" cm="1">
        <f t="array" ref="N261">_xlfn.IFS(M261="not Processed", "Not Processed",M261&gt;2,"SLA Breached",M261&lt;=2,"Within SLA")</f>
        <v>SLA Breached</v>
      </c>
      <c r="O261" s="1" t="str">
        <f>_xlfn.XLOOKUP(A261,Source_data!A:A,Source_data!D:D)</f>
        <v>UPI</v>
      </c>
      <c r="P261" s="1">
        <f t="shared" si="45"/>
        <v>0</v>
      </c>
      <c r="Q261" s="1">
        <f t="shared" si="46"/>
        <v>0</v>
      </c>
      <c r="R261" s="1">
        <f t="shared" si="47"/>
        <v>0</v>
      </c>
      <c r="S261" s="1">
        <f t="shared" si="48"/>
        <v>0</v>
      </c>
      <c r="T261" s="1">
        <f t="shared" si="49"/>
        <v>1</v>
      </c>
      <c r="U261" s="1" t="str">
        <f>_xlfn.XLOOKUP(Table3[[#This Row],[Transaction ID]],Source_data!A:A,Source_data!E:E)</f>
        <v>Hyderabad</v>
      </c>
      <c r="V261" s="1">
        <f>_xlfn.IFNA(_xlfn.XLOOKUP(A261,bank_processed_transactions[transaction_id],bank_processed_transactions[processing_minutes]),"")</f>
        <v>28.5</v>
      </c>
      <c r="W261" s="31">
        <f>_xlfn.XLOOKUP(A261,Source_data!A:A,Source_data!B:B)</f>
        <v>46026</v>
      </c>
    </row>
    <row r="262" spans="1:23" x14ac:dyDescent="0.3">
      <c r="A262" s="3" t="s">
        <v>4198</v>
      </c>
      <c r="B262" s="1">
        <f>_xlfn.XLOOKUP(A262,bank_source_transactions__1[transaction_id],bank_source_transactions__1[amount_inr])</f>
        <v>512.53</v>
      </c>
      <c r="C262" s="1">
        <f>_xlfn.XLOOKUP(A262,Processed_data!A:A,Processed_data!F:F)</f>
        <v>512.53</v>
      </c>
      <c r="D262" s="1" t="str">
        <f>_xlfn.XLOOKUP(A262,bank_source_transactions__1[transaction_id],bank_source_transactions__1[transaction_status])</f>
        <v>REVERSED</v>
      </c>
      <c r="E262" s="1" t="str">
        <f>_xlfn.XLOOKUP(A262,Processed_data!A:A,Processed_data!G:G)</f>
        <v>REVERSED</v>
      </c>
      <c r="F262" s="1">
        <f>COUNTIF(bank_processed_transactions[transaction_id],A262)</f>
        <v>1</v>
      </c>
      <c r="G262" s="1" t="str">
        <f t="shared" si="40"/>
        <v>found</v>
      </c>
      <c r="H262" s="1" t="str">
        <f t="shared" si="41"/>
        <v>Not Duplicate</v>
      </c>
      <c r="I262" s="1" t="str">
        <f t="shared" si="42"/>
        <v>match</v>
      </c>
      <c r="J262" s="1" t="str">
        <f t="shared" si="43"/>
        <v>match</v>
      </c>
      <c r="K262" s="1">
        <f t="shared" si="44"/>
        <v>0</v>
      </c>
      <c r="L262" s="2">
        <f>IF(F262=0,"not processed",_xlfn.MINIFS(Processed_data!H:H,Processed_data!A:A,A262))</f>
        <v>46049</v>
      </c>
      <c r="M262" s="1">
        <f>IF(F262=0,"not processed",ABS(bank_source_transactions__1[[#This Row],[transaction_date]]-Reconciliation!L262))</f>
        <v>3</v>
      </c>
      <c r="N262" s="1" t="str" cm="1">
        <f t="array" ref="N262">_xlfn.IFS(M262="not Processed", "Not Processed",M262&gt;2,"SLA Breached",M262&lt;=2,"Within SLA")</f>
        <v>SLA Breached</v>
      </c>
      <c r="O262" s="1" t="str">
        <f>_xlfn.XLOOKUP(A262,Source_data!A:A,Source_data!D:D)</f>
        <v>IMPS</v>
      </c>
      <c r="P262" s="1">
        <f t="shared" si="45"/>
        <v>0</v>
      </c>
      <c r="Q262" s="1">
        <f t="shared" si="46"/>
        <v>0</v>
      </c>
      <c r="R262" s="1">
        <f t="shared" si="47"/>
        <v>0</v>
      </c>
      <c r="S262" s="1">
        <f t="shared" si="48"/>
        <v>0</v>
      </c>
      <c r="T262" s="1">
        <f t="shared" si="49"/>
        <v>1</v>
      </c>
      <c r="U262" s="1" t="str">
        <f>_xlfn.XLOOKUP(Table3[[#This Row],[Transaction ID]],Source_data!A:A,Source_data!E:E)</f>
        <v>Bengaluru</v>
      </c>
      <c r="V262" s="1">
        <f>_xlfn.IFNA(_xlfn.XLOOKUP(A262,bank_processed_transactions[transaction_id],bank_processed_transactions[processing_minutes]),"")</f>
        <v>15.2</v>
      </c>
      <c r="W262" s="31">
        <f>_xlfn.XLOOKUP(A262,Source_data!A:A,Source_data!B:B)</f>
        <v>46046</v>
      </c>
    </row>
    <row r="263" spans="1:23" x14ac:dyDescent="0.3">
      <c r="A263" s="4" t="s">
        <v>2599</v>
      </c>
      <c r="B263" s="1">
        <f>_xlfn.XLOOKUP(A263,bank_source_transactions__1[transaction_id],bank_source_transactions__1[amount_inr])</f>
        <v>22953.5</v>
      </c>
      <c r="C263" s="1">
        <f>_xlfn.XLOOKUP(A263,Processed_data!A:A,Processed_data!F:F)</f>
        <v>22953.5</v>
      </c>
      <c r="D263" s="1" t="str">
        <f>_xlfn.XLOOKUP(A263,bank_source_transactions__1[transaction_id],bank_source_transactions__1[transaction_status])</f>
        <v>SUCCESS</v>
      </c>
      <c r="E263" s="1" t="str">
        <f>_xlfn.XLOOKUP(A263,Processed_data!A:A,Processed_data!G:G)</f>
        <v>SUCCESS</v>
      </c>
      <c r="F263" s="1">
        <f>COUNTIF(bank_processed_transactions[transaction_id],A263)</f>
        <v>1</v>
      </c>
      <c r="G263" s="1" t="str">
        <f t="shared" si="40"/>
        <v>found</v>
      </c>
      <c r="H263" s="1" t="str">
        <f t="shared" si="41"/>
        <v>Not Duplicate</v>
      </c>
      <c r="I263" s="1" t="str">
        <f t="shared" si="42"/>
        <v>match</v>
      </c>
      <c r="J263" s="1" t="str">
        <f t="shared" si="43"/>
        <v>match</v>
      </c>
      <c r="K263" s="1">
        <f t="shared" si="44"/>
        <v>0</v>
      </c>
      <c r="L263" s="2">
        <f>IF(F263=0,"not processed",_xlfn.MINIFS(Processed_data!H:H,Processed_data!A:A,A263))</f>
        <v>46078</v>
      </c>
      <c r="M263" s="1">
        <f>IF(F263=0,"not processed",ABS(bank_source_transactions__1[[#This Row],[transaction_date]]-Reconciliation!L263))</f>
        <v>2</v>
      </c>
      <c r="N263" s="1" t="str" cm="1">
        <f t="array" ref="N263">_xlfn.IFS(M263="not Processed", "Not Processed",M263&gt;2,"SLA Breached",M263&lt;=2,"Within SLA")</f>
        <v>Within SLA</v>
      </c>
      <c r="O263" s="1" t="str">
        <f>_xlfn.XLOOKUP(A263,Source_data!A:A,Source_data!D:D)</f>
        <v>IMPS</v>
      </c>
      <c r="P263" s="1">
        <f t="shared" si="45"/>
        <v>0</v>
      </c>
      <c r="Q263" s="1">
        <f t="shared" si="46"/>
        <v>0</v>
      </c>
      <c r="R263" s="1">
        <f t="shared" si="47"/>
        <v>0</v>
      </c>
      <c r="S263" s="1">
        <f t="shared" si="48"/>
        <v>0</v>
      </c>
      <c r="T263" s="1">
        <f t="shared" si="49"/>
        <v>0</v>
      </c>
      <c r="U263" s="1" t="str">
        <f>_xlfn.XLOOKUP(Table3[[#This Row],[Transaction ID]],Source_data!A:A,Source_data!E:E)</f>
        <v>Hyderabad</v>
      </c>
      <c r="V263" s="1">
        <f>_xlfn.IFNA(_xlfn.XLOOKUP(A263,bank_processed_transactions[transaction_id],bank_processed_transactions[processing_minutes]),"")</f>
        <v>46.1</v>
      </c>
      <c r="W263" s="31">
        <f>_xlfn.XLOOKUP(A263,Source_data!A:A,Source_data!B:B)</f>
        <v>46076</v>
      </c>
    </row>
    <row r="264" spans="1:23" x14ac:dyDescent="0.3">
      <c r="A264" s="3" t="s">
        <v>2613</v>
      </c>
      <c r="B264" s="1">
        <f>_xlfn.XLOOKUP(A264,bank_source_transactions__1[transaction_id],bank_source_transactions__1[amount_inr])</f>
        <v>3867.92</v>
      </c>
      <c r="C264" s="1">
        <f>_xlfn.XLOOKUP(A264,Processed_data!A:A,Processed_data!F:F)</f>
        <v>3867.92</v>
      </c>
      <c r="D264" s="1" t="str">
        <f>_xlfn.XLOOKUP(A264,bank_source_transactions__1[transaction_id],bank_source_transactions__1[transaction_status])</f>
        <v>SUCCESS</v>
      </c>
      <c r="E264" s="1" t="str">
        <f>_xlfn.XLOOKUP(A264,Processed_data!A:A,Processed_data!G:G)</f>
        <v>SUCCESS</v>
      </c>
      <c r="F264" s="1">
        <f>COUNTIF(bank_processed_transactions[transaction_id],A264)</f>
        <v>1</v>
      </c>
      <c r="G264" s="1" t="str">
        <f t="shared" si="40"/>
        <v>found</v>
      </c>
      <c r="H264" s="1" t="str">
        <f t="shared" si="41"/>
        <v>Not Duplicate</v>
      </c>
      <c r="I264" s="1" t="str">
        <f t="shared" si="42"/>
        <v>match</v>
      </c>
      <c r="J264" s="1" t="str">
        <f t="shared" si="43"/>
        <v>match</v>
      </c>
      <c r="K264" s="1">
        <f t="shared" si="44"/>
        <v>0</v>
      </c>
      <c r="L264" s="2">
        <f>IF(F264=0,"not processed",_xlfn.MINIFS(Processed_data!H:H,Processed_data!A:A,A264))</f>
        <v>46045</v>
      </c>
      <c r="M264" s="1">
        <f>IF(F264=0,"not processed",ABS(bank_source_transactions__1[[#This Row],[transaction_date]]-Reconciliation!L264))</f>
        <v>2</v>
      </c>
      <c r="N264" s="1" t="str" cm="1">
        <f t="array" ref="N264">_xlfn.IFS(M264="not Processed", "Not Processed",M264&gt;2,"SLA Breached",M264&lt;=2,"Within SLA")</f>
        <v>Within SLA</v>
      </c>
      <c r="O264" s="1" t="str">
        <f>_xlfn.XLOOKUP(A264,Source_data!A:A,Source_data!D:D)</f>
        <v>UPI</v>
      </c>
      <c r="P264" s="1">
        <f t="shared" si="45"/>
        <v>0</v>
      </c>
      <c r="Q264" s="1">
        <f t="shared" si="46"/>
        <v>0</v>
      </c>
      <c r="R264" s="1">
        <f t="shared" si="47"/>
        <v>0</v>
      </c>
      <c r="S264" s="1">
        <f t="shared" si="48"/>
        <v>0</v>
      </c>
      <c r="T264" s="1">
        <f t="shared" si="49"/>
        <v>0</v>
      </c>
      <c r="U264" s="1" t="str">
        <f>_xlfn.XLOOKUP(Table3[[#This Row],[Transaction ID]],Source_data!A:A,Source_data!E:E)</f>
        <v>Mumbai</v>
      </c>
      <c r="V264" s="1">
        <f>_xlfn.IFNA(_xlfn.XLOOKUP(A264,bank_processed_transactions[transaction_id],bank_processed_transactions[processing_minutes]),"")</f>
        <v>15.8</v>
      </c>
      <c r="W264" s="31">
        <f>_xlfn.XLOOKUP(A264,Source_data!A:A,Source_data!B:B)</f>
        <v>46043</v>
      </c>
    </row>
    <row r="265" spans="1:23" x14ac:dyDescent="0.3">
      <c r="A265" s="4" t="s">
        <v>4977</v>
      </c>
      <c r="B265" s="1">
        <f>_xlfn.XLOOKUP(A265,bank_source_transactions__1[transaction_id],bank_source_transactions__1[amount_inr])</f>
        <v>8510.75</v>
      </c>
      <c r="C265" s="1" t="e">
        <f>_xlfn.XLOOKUP(A265,Processed_data!A:A,Processed_data!F:F)</f>
        <v>#N/A</v>
      </c>
      <c r="D265" s="1" t="str">
        <f>_xlfn.XLOOKUP(A265,bank_source_transactions__1[transaction_id],bank_source_transactions__1[transaction_status])</f>
        <v>SUCCESS</v>
      </c>
      <c r="E265" s="1" t="e">
        <f>_xlfn.XLOOKUP(A265,Processed_data!A:A,Processed_data!G:G)</f>
        <v>#N/A</v>
      </c>
      <c r="F265" s="1">
        <f>COUNTIF(bank_processed_transactions[transaction_id],A265)</f>
        <v>0</v>
      </c>
      <c r="G265" s="1" t="str">
        <f t="shared" si="40"/>
        <v>missing</v>
      </c>
      <c r="H265" s="1" t="str">
        <f t="shared" si="41"/>
        <v>Not Duplicate</v>
      </c>
      <c r="I265" s="1" t="str">
        <f t="shared" si="42"/>
        <v>not processed</v>
      </c>
      <c r="J265" s="1" t="str">
        <f t="shared" si="43"/>
        <v>not processed</v>
      </c>
      <c r="K265" s="1" t="str">
        <f t="shared" si="44"/>
        <v>missing</v>
      </c>
      <c r="L265" s="2" t="str">
        <f>IF(F265=0,"not processed",_xlfn.MINIFS(Processed_data!H:H,Processed_data!A:A,A265))</f>
        <v>not processed</v>
      </c>
      <c r="M265" s="1" t="str">
        <f>IF(F265=0,"not processed",ABS(bank_source_transactions__1[[#This Row],[transaction_date]]-Reconciliation!L265))</f>
        <v>not processed</v>
      </c>
      <c r="N265" s="1" t="str" cm="1">
        <f t="array" ref="N265">_xlfn.IFS(M265="not Processed", "Not Processed",M265&gt;2,"SLA Breached",M265&lt;=2,"Within SLA")</f>
        <v>Not Processed</v>
      </c>
      <c r="O265" s="1" t="str">
        <f>_xlfn.XLOOKUP(A265,Source_data!A:A,Source_data!D:D)</f>
        <v>NEFT</v>
      </c>
      <c r="P265" s="1">
        <f t="shared" si="45"/>
        <v>1</v>
      </c>
      <c r="Q265" s="1">
        <f t="shared" si="46"/>
        <v>0</v>
      </c>
      <c r="R265" s="1">
        <f t="shared" si="47"/>
        <v>0</v>
      </c>
      <c r="S265" s="1">
        <f t="shared" si="48"/>
        <v>0</v>
      </c>
      <c r="T265" s="1">
        <f t="shared" si="49"/>
        <v>0</v>
      </c>
      <c r="U265" s="1" t="str">
        <f>_xlfn.XLOOKUP(Table3[[#This Row],[Transaction ID]],Source_data!A:A,Source_data!E:E)</f>
        <v>Hyderabad</v>
      </c>
      <c r="V265" s="1" t="str">
        <f>_xlfn.IFNA(_xlfn.XLOOKUP(A265,bank_processed_transactions[transaction_id],bank_processed_transactions[processing_minutes]),"")</f>
        <v/>
      </c>
      <c r="W265" s="31">
        <f>_xlfn.XLOOKUP(A265,Source_data!A:A,Source_data!B:B)</f>
        <v>46052</v>
      </c>
    </row>
    <row r="266" spans="1:23" x14ac:dyDescent="0.3">
      <c r="A266" s="3" t="s">
        <v>2954</v>
      </c>
      <c r="B266" s="1">
        <f>_xlfn.XLOOKUP(A266,bank_source_transactions__1[transaction_id],bank_source_transactions__1[amount_inr])</f>
        <v>1675.19</v>
      </c>
      <c r="C266" s="1">
        <f>_xlfn.XLOOKUP(A266,Processed_data!A:A,Processed_data!F:F)</f>
        <v>1675.19</v>
      </c>
      <c r="D266" s="1" t="str">
        <f>_xlfn.XLOOKUP(A266,bank_source_transactions__1[transaction_id],bank_source_transactions__1[transaction_status])</f>
        <v>SUCCESS</v>
      </c>
      <c r="E266" s="1" t="str">
        <f>_xlfn.XLOOKUP(A266,Processed_data!A:A,Processed_data!G:G)</f>
        <v>SUCCESS</v>
      </c>
      <c r="F266" s="1">
        <f>COUNTIF(bank_processed_transactions[transaction_id],A266)</f>
        <v>1</v>
      </c>
      <c r="G266" s="1" t="str">
        <f t="shared" si="40"/>
        <v>found</v>
      </c>
      <c r="H266" s="1" t="str">
        <f t="shared" si="41"/>
        <v>Not Duplicate</v>
      </c>
      <c r="I266" s="1" t="str">
        <f t="shared" si="42"/>
        <v>match</v>
      </c>
      <c r="J266" s="1" t="str">
        <f t="shared" si="43"/>
        <v>match</v>
      </c>
      <c r="K266" s="1">
        <f t="shared" si="44"/>
        <v>0</v>
      </c>
      <c r="L266" s="2">
        <f>IF(F266=0,"not processed",_xlfn.MINIFS(Processed_data!H:H,Processed_data!A:A,A266))</f>
        <v>46075</v>
      </c>
      <c r="M266" s="1">
        <f>IF(F266=0,"not processed",ABS(bank_source_transactions__1[[#This Row],[transaction_date]]-Reconciliation!L266))</f>
        <v>0</v>
      </c>
      <c r="N266" s="1" t="str" cm="1">
        <f t="array" ref="N266">_xlfn.IFS(M266="not Processed", "Not Processed",M266&gt;2,"SLA Breached",M266&lt;=2,"Within SLA")</f>
        <v>Within SLA</v>
      </c>
      <c r="O266" s="1" t="str">
        <f>_xlfn.XLOOKUP(A266,Source_data!A:A,Source_data!D:D)</f>
        <v>IMPS</v>
      </c>
      <c r="P266" s="1">
        <f t="shared" si="45"/>
        <v>0</v>
      </c>
      <c r="Q266" s="1">
        <f t="shared" si="46"/>
        <v>0</v>
      </c>
      <c r="R266" s="1">
        <f t="shared" si="47"/>
        <v>0</v>
      </c>
      <c r="S266" s="1">
        <f t="shared" si="48"/>
        <v>0</v>
      </c>
      <c r="T266" s="1">
        <f t="shared" si="49"/>
        <v>0</v>
      </c>
      <c r="U266" s="1" t="str">
        <f>_xlfn.XLOOKUP(Table3[[#This Row],[Transaction ID]],Source_data!A:A,Source_data!E:E)</f>
        <v>Mumbai</v>
      </c>
      <c r="V266" s="1">
        <f>_xlfn.IFNA(_xlfn.XLOOKUP(A266,bank_processed_transactions[transaction_id],bank_processed_transactions[processing_minutes]),"")</f>
        <v>26.3</v>
      </c>
      <c r="W266" s="31">
        <f>_xlfn.XLOOKUP(A266,Source_data!A:A,Source_data!B:B)</f>
        <v>46075</v>
      </c>
    </row>
    <row r="267" spans="1:23" x14ac:dyDescent="0.3">
      <c r="A267" s="4" t="s">
        <v>402</v>
      </c>
      <c r="B267" s="1">
        <f>_xlfn.XLOOKUP(A267,bank_source_transactions__1[transaction_id],bank_source_transactions__1[amount_inr])</f>
        <v>7053.65</v>
      </c>
      <c r="C267" s="1">
        <f>_xlfn.XLOOKUP(A267,Processed_data!A:A,Processed_data!F:F)</f>
        <v>7053.65</v>
      </c>
      <c r="D267" s="1" t="str">
        <f>_xlfn.XLOOKUP(A267,bank_source_transactions__1[transaction_id],bank_source_transactions__1[transaction_status])</f>
        <v>SUCCESS</v>
      </c>
      <c r="E267" s="1" t="str">
        <f>_xlfn.XLOOKUP(A267,Processed_data!A:A,Processed_data!G:G)</f>
        <v>SUCCESS</v>
      </c>
      <c r="F267" s="1">
        <f>COUNTIF(bank_processed_transactions[transaction_id],A267)</f>
        <v>1</v>
      </c>
      <c r="G267" s="1" t="str">
        <f t="shared" si="40"/>
        <v>found</v>
      </c>
      <c r="H267" s="1" t="str">
        <f t="shared" si="41"/>
        <v>Not Duplicate</v>
      </c>
      <c r="I267" s="1" t="str">
        <f t="shared" si="42"/>
        <v>match</v>
      </c>
      <c r="J267" s="1" t="str">
        <f t="shared" si="43"/>
        <v>match</v>
      </c>
      <c r="K267" s="1">
        <f t="shared" si="44"/>
        <v>0</v>
      </c>
      <c r="L267" s="2">
        <f>IF(F267=0,"not processed",_xlfn.MINIFS(Processed_data!H:H,Processed_data!A:A,A267))</f>
        <v>46070</v>
      </c>
      <c r="M267" s="1">
        <f>IF(F267=0,"not processed",ABS(bank_source_transactions__1[[#This Row],[transaction_date]]-Reconciliation!L267))</f>
        <v>2</v>
      </c>
      <c r="N267" s="1" t="str" cm="1">
        <f t="array" ref="N267">_xlfn.IFS(M267="not Processed", "Not Processed",M267&gt;2,"SLA Breached",M267&lt;=2,"Within SLA")</f>
        <v>Within SLA</v>
      </c>
      <c r="O267" s="1" t="str">
        <f>_xlfn.XLOOKUP(A267,Source_data!A:A,Source_data!D:D)</f>
        <v>UPI</v>
      </c>
      <c r="P267" s="1">
        <f t="shared" si="45"/>
        <v>0</v>
      </c>
      <c r="Q267" s="1">
        <f t="shared" si="46"/>
        <v>0</v>
      </c>
      <c r="R267" s="1">
        <f t="shared" si="47"/>
        <v>0</v>
      </c>
      <c r="S267" s="1">
        <f t="shared" si="48"/>
        <v>0</v>
      </c>
      <c r="T267" s="1">
        <f t="shared" si="49"/>
        <v>0</v>
      </c>
      <c r="U267" s="1" t="str">
        <f>_xlfn.XLOOKUP(Table3[[#This Row],[Transaction ID]],Source_data!A:A,Source_data!E:E)</f>
        <v>Mumbai</v>
      </c>
      <c r="V267" s="1">
        <f>_xlfn.IFNA(_xlfn.XLOOKUP(A267,bank_processed_transactions[transaction_id],bank_processed_transactions[processing_minutes]),"")</f>
        <v>2.2999999999999998</v>
      </c>
      <c r="W267" s="31">
        <f>_xlfn.XLOOKUP(A267,Source_data!A:A,Source_data!B:B)</f>
        <v>46068</v>
      </c>
    </row>
    <row r="268" spans="1:23" x14ac:dyDescent="0.3">
      <c r="A268" s="3" t="s">
        <v>4562</v>
      </c>
      <c r="B268" s="1">
        <f>_xlfn.XLOOKUP(A268,bank_source_transactions__1[transaction_id],bank_source_transactions__1[amount_inr])</f>
        <v>4327.76</v>
      </c>
      <c r="C268" s="1">
        <f>_xlfn.XLOOKUP(A268,Processed_data!A:A,Processed_data!F:F)</f>
        <v>4327.76</v>
      </c>
      <c r="D268" s="1" t="str">
        <f>_xlfn.XLOOKUP(A268,bank_source_transactions__1[transaction_id],bank_source_transactions__1[transaction_status])</f>
        <v>REVERSED</v>
      </c>
      <c r="E268" s="1" t="str">
        <f>_xlfn.XLOOKUP(A268,Processed_data!A:A,Processed_data!G:G)</f>
        <v>REVERSED</v>
      </c>
      <c r="F268" s="1">
        <f>COUNTIF(bank_processed_transactions[transaction_id],A268)</f>
        <v>1</v>
      </c>
      <c r="G268" s="1" t="str">
        <f t="shared" si="40"/>
        <v>found</v>
      </c>
      <c r="H268" s="1" t="str">
        <f t="shared" si="41"/>
        <v>Not Duplicate</v>
      </c>
      <c r="I268" s="1" t="str">
        <f t="shared" si="42"/>
        <v>match</v>
      </c>
      <c r="J268" s="1" t="str">
        <f t="shared" si="43"/>
        <v>match</v>
      </c>
      <c r="K268" s="1">
        <f t="shared" si="44"/>
        <v>0</v>
      </c>
      <c r="L268" s="2">
        <f>IF(F268=0,"not processed",_xlfn.MINIFS(Processed_data!H:H,Processed_data!A:A,A268))</f>
        <v>46089</v>
      </c>
      <c r="M268" s="1">
        <f>IF(F268=0,"not processed",ABS(bank_source_transactions__1[[#This Row],[transaction_date]]-Reconciliation!L268))</f>
        <v>1</v>
      </c>
      <c r="N268" s="1" t="str" cm="1">
        <f t="array" ref="N268">_xlfn.IFS(M268="not Processed", "Not Processed",M268&gt;2,"SLA Breached",M268&lt;=2,"Within SLA")</f>
        <v>Within SLA</v>
      </c>
      <c r="O268" s="1" t="str">
        <f>_xlfn.XLOOKUP(A268,Source_data!A:A,Source_data!D:D)</f>
        <v>UPI</v>
      </c>
      <c r="P268" s="1">
        <f t="shared" si="45"/>
        <v>0</v>
      </c>
      <c r="Q268" s="1">
        <f t="shared" si="46"/>
        <v>0</v>
      </c>
      <c r="R268" s="1">
        <f t="shared" si="47"/>
        <v>0</v>
      </c>
      <c r="S268" s="1">
        <f t="shared" si="48"/>
        <v>0</v>
      </c>
      <c r="T268" s="1">
        <f t="shared" si="49"/>
        <v>0</v>
      </c>
      <c r="U268" s="1" t="str">
        <f>_xlfn.XLOOKUP(Table3[[#This Row],[Transaction ID]],Source_data!A:A,Source_data!E:E)</f>
        <v>Mumbai</v>
      </c>
      <c r="V268" s="1">
        <f>_xlfn.IFNA(_xlfn.XLOOKUP(A268,bank_processed_transactions[transaction_id],bank_processed_transactions[processing_minutes]),"")</f>
        <v>53.5</v>
      </c>
      <c r="W268" s="31">
        <f>_xlfn.XLOOKUP(A268,Source_data!A:A,Source_data!B:B)</f>
        <v>46088</v>
      </c>
    </row>
    <row r="269" spans="1:23" x14ac:dyDescent="0.3">
      <c r="A269" s="4" t="s">
        <v>1271</v>
      </c>
      <c r="B269" s="1">
        <f>_xlfn.XLOOKUP(A269,bank_source_transactions__1[transaction_id],bank_source_transactions__1[amount_inr])</f>
        <v>5150.5600000000004</v>
      </c>
      <c r="C269" s="1">
        <f>_xlfn.XLOOKUP(A269,Processed_data!A:A,Processed_data!F:F)</f>
        <v>5150.5600000000004</v>
      </c>
      <c r="D269" s="1" t="str">
        <f>_xlfn.XLOOKUP(A269,bank_source_transactions__1[transaction_id],bank_source_transactions__1[transaction_status])</f>
        <v>SUCCESS</v>
      </c>
      <c r="E269" s="1" t="str">
        <f>_xlfn.XLOOKUP(A269,Processed_data!A:A,Processed_data!G:G)</f>
        <v>SUCCESS</v>
      </c>
      <c r="F269" s="1">
        <f>COUNTIF(bank_processed_transactions[transaction_id],A269)</f>
        <v>1</v>
      </c>
      <c r="G269" s="1" t="str">
        <f t="shared" si="40"/>
        <v>found</v>
      </c>
      <c r="H269" s="1" t="str">
        <f t="shared" si="41"/>
        <v>Not Duplicate</v>
      </c>
      <c r="I269" s="1" t="str">
        <f t="shared" si="42"/>
        <v>match</v>
      </c>
      <c r="J269" s="1" t="str">
        <f t="shared" si="43"/>
        <v>match</v>
      </c>
      <c r="K269" s="1">
        <f t="shared" si="44"/>
        <v>0</v>
      </c>
      <c r="L269" s="2">
        <f>IF(F269=0,"not processed",_xlfn.MINIFS(Processed_data!H:H,Processed_data!A:A,A269))</f>
        <v>46097</v>
      </c>
      <c r="M269" s="1">
        <f>IF(F269=0,"not processed",ABS(bank_source_transactions__1[[#This Row],[transaction_date]]-Reconciliation!L269))</f>
        <v>1</v>
      </c>
      <c r="N269" s="1" t="str" cm="1">
        <f t="array" ref="N269">_xlfn.IFS(M269="not Processed", "Not Processed",M269&gt;2,"SLA Breached",M269&lt;=2,"Within SLA")</f>
        <v>Within SLA</v>
      </c>
      <c r="O269" s="1" t="str">
        <f>_xlfn.XLOOKUP(A269,Source_data!A:A,Source_data!D:D)</f>
        <v>NEFT</v>
      </c>
      <c r="P269" s="1">
        <f t="shared" si="45"/>
        <v>0</v>
      </c>
      <c r="Q269" s="1">
        <f t="shared" si="46"/>
        <v>0</v>
      </c>
      <c r="R269" s="1">
        <f t="shared" si="47"/>
        <v>0</v>
      </c>
      <c r="S269" s="1">
        <f t="shared" si="48"/>
        <v>0</v>
      </c>
      <c r="T269" s="1">
        <f t="shared" si="49"/>
        <v>0</v>
      </c>
      <c r="U269" s="1" t="str">
        <f>_xlfn.XLOOKUP(Table3[[#This Row],[Transaction ID]],Source_data!A:A,Source_data!E:E)</f>
        <v>Mumbai</v>
      </c>
      <c r="V269" s="1">
        <f>_xlfn.IFNA(_xlfn.XLOOKUP(A269,bank_processed_transactions[transaction_id],bank_processed_transactions[processing_minutes]),"")</f>
        <v>4.5</v>
      </c>
      <c r="W269" s="31">
        <f>_xlfn.XLOOKUP(A269,Source_data!A:A,Source_data!B:B)</f>
        <v>46096</v>
      </c>
    </row>
    <row r="270" spans="1:23" x14ac:dyDescent="0.3">
      <c r="A270" s="3" t="s">
        <v>4964</v>
      </c>
      <c r="B270" s="1">
        <f>_xlfn.XLOOKUP(A270,bank_source_transactions__1[transaction_id],bank_source_transactions__1[amount_inr])</f>
        <v>7635.3</v>
      </c>
      <c r="C270" s="1">
        <f>_xlfn.XLOOKUP(A270,Processed_data!A:A,Processed_data!F:F)</f>
        <v>7635.3</v>
      </c>
      <c r="D270" s="1" t="str">
        <f>_xlfn.XLOOKUP(A270,bank_source_transactions__1[transaction_id],bank_source_transactions__1[transaction_status])</f>
        <v>SUCCESS</v>
      </c>
      <c r="E270" s="1" t="str">
        <f>_xlfn.XLOOKUP(A270,Processed_data!A:A,Processed_data!G:G)</f>
        <v>SUCCESS</v>
      </c>
      <c r="F270" s="1">
        <f>COUNTIF(bank_processed_transactions[transaction_id],A270)</f>
        <v>1</v>
      </c>
      <c r="G270" s="1" t="str">
        <f t="shared" si="40"/>
        <v>found</v>
      </c>
      <c r="H270" s="1" t="str">
        <f t="shared" si="41"/>
        <v>Not Duplicate</v>
      </c>
      <c r="I270" s="1" t="str">
        <f t="shared" si="42"/>
        <v>match</v>
      </c>
      <c r="J270" s="1" t="str">
        <f t="shared" si="43"/>
        <v>match</v>
      </c>
      <c r="K270" s="1">
        <f t="shared" si="44"/>
        <v>0</v>
      </c>
      <c r="L270" s="2">
        <f>IF(F270=0,"not processed",_xlfn.MINIFS(Processed_data!H:H,Processed_data!A:A,A270))</f>
        <v>46099</v>
      </c>
      <c r="M270" s="1">
        <f>IF(F270=0,"not processed",ABS(bank_source_transactions__1[[#This Row],[transaction_date]]-Reconciliation!L270))</f>
        <v>0</v>
      </c>
      <c r="N270" s="1" t="str" cm="1">
        <f t="array" ref="N270">_xlfn.IFS(M270="not Processed", "Not Processed",M270&gt;2,"SLA Breached",M270&lt;=2,"Within SLA")</f>
        <v>Within SLA</v>
      </c>
      <c r="O270" s="1" t="str">
        <f>_xlfn.XLOOKUP(A270,Source_data!A:A,Source_data!D:D)</f>
        <v>IMPS</v>
      </c>
      <c r="P270" s="1">
        <f t="shared" si="45"/>
        <v>0</v>
      </c>
      <c r="Q270" s="1">
        <f t="shared" si="46"/>
        <v>0</v>
      </c>
      <c r="R270" s="1">
        <f t="shared" si="47"/>
        <v>0</v>
      </c>
      <c r="S270" s="1">
        <f t="shared" si="48"/>
        <v>0</v>
      </c>
      <c r="T270" s="1">
        <f t="shared" si="49"/>
        <v>0</v>
      </c>
      <c r="U270" s="1" t="str">
        <f>_xlfn.XLOOKUP(Table3[[#This Row],[Transaction ID]],Source_data!A:A,Source_data!E:E)</f>
        <v>Hyderabad</v>
      </c>
      <c r="V270" s="1">
        <f>_xlfn.IFNA(_xlfn.XLOOKUP(A270,bank_processed_transactions[transaction_id],bank_processed_transactions[processing_minutes]),"")</f>
        <v>15.7</v>
      </c>
      <c r="W270" s="31">
        <f>_xlfn.XLOOKUP(A270,Source_data!A:A,Source_data!B:B)</f>
        <v>46099</v>
      </c>
    </row>
    <row r="271" spans="1:23" x14ac:dyDescent="0.3">
      <c r="A271" s="4" t="s">
        <v>4382</v>
      </c>
      <c r="B271" s="1">
        <f>_xlfn.XLOOKUP(A271,bank_source_transactions__1[transaction_id],bank_source_transactions__1[amount_inr])</f>
        <v>3230</v>
      </c>
      <c r="C271" s="1">
        <f>_xlfn.XLOOKUP(A271,Processed_data!A:A,Processed_data!F:F)</f>
        <v>3230</v>
      </c>
      <c r="D271" s="1" t="str">
        <f>_xlfn.XLOOKUP(A271,bank_source_transactions__1[transaction_id],bank_source_transactions__1[transaction_status])</f>
        <v>SUCCESS</v>
      </c>
      <c r="E271" s="1" t="str">
        <f>_xlfn.XLOOKUP(A271,Processed_data!A:A,Processed_data!G:G)</f>
        <v>SUCCESS</v>
      </c>
      <c r="F271" s="1">
        <f>COUNTIF(bank_processed_transactions[transaction_id],A271)</f>
        <v>1</v>
      </c>
      <c r="G271" s="1" t="str">
        <f t="shared" si="40"/>
        <v>found</v>
      </c>
      <c r="H271" s="1" t="str">
        <f t="shared" si="41"/>
        <v>Not Duplicate</v>
      </c>
      <c r="I271" s="1" t="str">
        <f t="shared" si="42"/>
        <v>match</v>
      </c>
      <c r="J271" s="1" t="str">
        <f t="shared" si="43"/>
        <v>match</v>
      </c>
      <c r="K271" s="1">
        <f t="shared" si="44"/>
        <v>0</v>
      </c>
      <c r="L271" s="2">
        <f>IF(F271=0,"not processed",_xlfn.MINIFS(Processed_data!H:H,Processed_data!A:A,A271))</f>
        <v>46033</v>
      </c>
      <c r="M271" s="1">
        <f>IF(F271=0,"not processed",ABS(bank_source_transactions__1[[#This Row],[transaction_date]]-Reconciliation!L271))</f>
        <v>1</v>
      </c>
      <c r="N271" s="1" t="str" cm="1">
        <f t="array" ref="N271">_xlfn.IFS(M271="not Processed", "Not Processed",M271&gt;2,"SLA Breached",M271&lt;=2,"Within SLA")</f>
        <v>Within SLA</v>
      </c>
      <c r="O271" s="1" t="str">
        <f>_xlfn.XLOOKUP(A271,Source_data!A:A,Source_data!D:D)</f>
        <v>ATM</v>
      </c>
      <c r="P271" s="1">
        <f t="shared" si="45"/>
        <v>0</v>
      </c>
      <c r="Q271" s="1">
        <f t="shared" si="46"/>
        <v>0</v>
      </c>
      <c r="R271" s="1">
        <f t="shared" si="47"/>
        <v>0</v>
      </c>
      <c r="S271" s="1">
        <f t="shared" si="48"/>
        <v>0</v>
      </c>
      <c r="T271" s="1">
        <f t="shared" si="49"/>
        <v>0</v>
      </c>
      <c r="U271" s="1" t="str">
        <f>_xlfn.XLOOKUP(Table3[[#This Row],[Transaction ID]],Source_data!A:A,Source_data!E:E)</f>
        <v>Mumbai</v>
      </c>
      <c r="V271" s="1">
        <f>_xlfn.IFNA(_xlfn.XLOOKUP(A271,bank_processed_transactions[transaction_id],bank_processed_transactions[processing_minutes]),"")</f>
        <v>105.1</v>
      </c>
      <c r="W271" s="31">
        <f>_xlfn.XLOOKUP(A271,Source_data!A:A,Source_data!B:B)</f>
        <v>46032</v>
      </c>
    </row>
    <row r="272" spans="1:23" x14ac:dyDescent="0.3">
      <c r="A272" s="3" t="s">
        <v>2774</v>
      </c>
      <c r="B272" s="1">
        <f>_xlfn.XLOOKUP(A272,bank_source_transactions__1[transaction_id],bank_source_transactions__1[amount_inr])</f>
        <v>4622.7700000000004</v>
      </c>
      <c r="C272" s="1">
        <f>_xlfn.XLOOKUP(A272,Processed_data!A:A,Processed_data!F:F)</f>
        <v>4622.7700000000004</v>
      </c>
      <c r="D272" s="1" t="str">
        <f>_xlfn.XLOOKUP(A272,bank_source_transactions__1[transaction_id],bank_source_transactions__1[transaction_status])</f>
        <v>SUCCESS</v>
      </c>
      <c r="E272" s="1" t="str">
        <f>_xlfn.XLOOKUP(A272,Processed_data!A:A,Processed_data!G:G)</f>
        <v>SUCCESS</v>
      </c>
      <c r="F272" s="1">
        <f>COUNTIF(bank_processed_transactions[transaction_id],A272)</f>
        <v>1</v>
      </c>
      <c r="G272" s="1" t="str">
        <f t="shared" si="40"/>
        <v>found</v>
      </c>
      <c r="H272" s="1" t="str">
        <f t="shared" si="41"/>
        <v>Not Duplicate</v>
      </c>
      <c r="I272" s="1" t="str">
        <f t="shared" si="42"/>
        <v>match</v>
      </c>
      <c r="J272" s="1" t="str">
        <f t="shared" si="43"/>
        <v>match</v>
      </c>
      <c r="K272" s="1">
        <f t="shared" si="44"/>
        <v>0</v>
      </c>
      <c r="L272" s="2">
        <f>IF(F272=0,"not processed",_xlfn.MINIFS(Processed_data!H:H,Processed_data!A:A,A272))</f>
        <v>46109</v>
      </c>
      <c r="M272" s="1">
        <f>IF(F272=0,"not processed",ABS(bank_source_transactions__1[[#This Row],[transaction_date]]-Reconciliation!L272))</f>
        <v>2</v>
      </c>
      <c r="N272" s="1" t="str" cm="1">
        <f t="array" ref="N272">_xlfn.IFS(M272="not Processed", "Not Processed",M272&gt;2,"SLA Breached",M272&lt;=2,"Within SLA")</f>
        <v>Within SLA</v>
      </c>
      <c r="O272" s="1" t="str">
        <f>_xlfn.XLOOKUP(A272,Source_data!A:A,Source_data!D:D)</f>
        <v>NEFT</v>
      </c>
      <c r="P272" s="1">
        <f t="shared" si="45"/>
        <v>0</v>
      </c>
      <c r="Q272" s="1">
        <f t="shared" si="46"/>
        <v>0</v>
      </c>
      <c r="R272" s="1">
        <f t="shared" si="47"/>
        <v>0</v>
      </c>
      <c r="S272" s="1">
        <f t="shared" si="48"/>
        <v>0</v>
      </c>
      <c r="T272" s="1">
        <f t="shared" si="49"/>
        <v>0</v>
      </c>
      <c r="U272" s="1" t="str">
        <f>_xlfn.XLOOKUP(Table3[[#This Row],[Transaction ID]],Source_data!A:A,Source_data!E:E)</f>
        <v>Mumbai</v>
      </c>
      <c r="V272" s="1">
        <f>_xlfn.IFNA(_xlfn.XLOOKUP(A272,bank_processed_transactions[transaction_id],bank_processed_transactions[processing_minutes]),"")</f>
        <v>59.1</v>
      </c>
      <c r="W272" s="31">
        <f>_xlfn.XLOOKUP(A272,Source_data!A:A,Source_data!B:B)</f>
        <v>46107</v>
      </c>
    </row>
    <row r="273" spans="1:23" x14ac:dyDescent="0.3">
      <c r="A273" s="4" t="s">
        <v>1392</v>
      </c>
      <c r="B273" s="1">
        <f>_xlfn.XLOOKUP(A273,bank_source_transactions__1[transaction_id],bank_source_transactions__1[amount_inr])</f>
        <v>4618.1400000000003</v>
      </c>
      <c r="C273" s="1">
        <f>_xlfn.XLOOKUP(A273,Processed_data!A:A,Processed_data!F:F)</f>
        <v>4618.1400000000003</v>
      </c>
      <c r="D273" s="1" t="str">
        <f>_xlfn.XLOOKUP(A273,bank_source_transactions__1[transaction_id],bank_source_transactions__1[transaction_status])</f>
        <v>SUCCESS</v>
      </c>
      <c r="E273" s="1" t="str">
        <f>_xlfn.XLOOKUP(A273,Processed_data!A:A,Processed_data!G:G)</f>
        <v>SUCCESS</v>
      </c>
      <c r="F273" s="1">
        <f>COUNTIF(bank_processed_transactions[transaction_id],A273)</f>
        <v>1</v>
      </c>
      <c r="G273" s="1" t="str">
        <f t="shared" si="40"/>
        <v>found</v>
      </c>
      <c r="H273" s="1" t="str">
        <f t="shared" si="41"/>
        <v>Not Duplicate</v>
      </c>
      <c r="I273" s="1" t="str">
        <f t="shared" si="42"/>
        <v>match</v>
      </c>
      <c r="J273" s="1" t="str">
        <f t="shared" si="43"/>
        <v>match</v>
      </c>
      <c r="K273" s="1">
        <f t="shared" si="44"/>
        <v>0</v>
      </c>
      <c r="L273" s="2">
        <f>IF(F273=0,"not processed",_xlfn.MINIFS(Processed_data!H:H,Processed_data!A:A,A273))</f>
        <v>46064</v>
      </c>
      <c r="M273" s="1">
        <f>IF(F273=0,"not processed",ABS(bank_source_transactions__1[[#This Row],[transaction_date]]-Reconciliation!L273))</f>
        <v>2</v>
      </c>
      <c r="N273" s="1" t="str" cm="1">
        <f t="array" ref="N273">_xlfn.IFS(M273="not Processed", "Not Processed",M273&gt;2,"SLA Breached",M273&lt;=2,"Within SLA")</f>
        <v>Within SLA</v>
      </c>
      <c r="O273" s="1" t="str">
        <f>_xlfn.XLOOKUP(A273,Source_data!A:A,Source_data!D:D)</f>
        <v>UPI</v>
      </c>
      <c r="P273" s="1">
        <f t="shared" si="45"/>
        <v>0</v>
      </c>
      <c r="Q273" s="1">
        <f t="shared" si="46"/>
        <v>0</v>
      </c>
      <c r="R273" s="1">
        <f t="shared" si="47"/>
        <v>0</v>
      </c>
      <c r="S273" s="1">
        <f t="shared" si="48"/>
        <v>0</v>
      </c>
      <c r="T273" s="1">
        <f t="shared" si="49"/>
        <v>0</v>
      </c>
      <c r="U273" s="1" t="str">
        <f>_xlfn.XLOOKUP(Table3[[#This Row],[Transaction ID]],Source_data!A:A,Source_data!E:E)</f>
        <v>Bengaluru</v>
      </c>
      <c r="V273" s="1">
        <f>_xlfn.IFNA(_xlfn.XLOOKUP(A273,bank_processed_transactions[transaction_id],bank_processed_transactions[processing_minutes]),"")</f>
        <v>25.8</v>
      </c>
      <c r="W273" s="31">
        <f>_xlfn.XLOOKUP(A273,Source_data!A:A,Source_data!B:B)</f>
        <v>46062</v>
      </c>
    </row>
    <row r="274" spans="1:23" x14ac:dyDescent="0.3">
      <c r="A274" s="3" t="s">
        <v>2733</v>
      </c>
      <c r="B274" s="1">
        <f>_xlfn.XLOOKUP(A274,bank_source_transactions__1[transaction_id],bank_source_transactions__1[amount_inr])</f>
        <v>3942.36</v>
      </c>
      <c r="C274" s="1">
        <f>_xlfn.XLOOKUP(A274,Processed_data!A:A,Processed_data!F:F)</f>
        <v>3942.36</v>
      </c>
      <c r="D274" s="1" t="str">
        <f>_xlfn.XLOOKUP(A274,bank_source_transactions__1[transaction_id],bank_source_transactions__1[transaction_status])</f>
        <v>SUCCESS</v>
      </c>
      <c r="E274" s="1" t="str">
        <f>_xlfn.XLOOKUP(A274,Processed_data!A:A,Processed_data!G:G)</f>
        <v>SUCCESS</v>
      </c>
      <c r="F274" s="1">
        <f>COUNTIF(bank_processed_transactions[transaction_id],A274)</f>
        <v>1</v>
      </c>
      <c r="G274" s="1" t="str">
        <f t="shared" si="40"/>
        <v>found</v>
      </c>
      <c r="H274" s="1" t="str">
        <f t="shared" si="41"/>
        <v>Not Duplicate</v>
      </c>
      <c r="I274" s="1" t="str">
        <f t="shared" si="42"/>
        <v>match</v>
      </c>
      <c r="J274" s="1" t="str">
        <f t="shared" si="43"/>
        <v>match</v>
      </c>
      <c r="K274" s="1">
        <f t="shared" si="44"/>
        <v>0</v>
      </c>
      <c r="L274" s="2">
        <f>IF(F274=0,"not processed",_xlfn.MINIFS(Processed_data!H:H,Processed_data!A:A,A274))</f>
        <v>46074</v>
      </c>
      <c r="M274" s="1">
        <f>IF(F274=0,"not processed",ABS(bank_source_transactions__1[[#This Row],[transaction_date]]-Reconciliation!L274))</f>
        <v>3</v>
      </c>
      <c r="N274" s="1" t="str" cm="1">
        <f t="array" ref="N274">_xlfn.IFS(M274="not Processed", "Not Processed",M274&gt;2,"SLA Breached",M274&lt;=2,"Within SLA")</f>
        <v>SLA Breached</v>
      </c>
      <c r="O274" s="1" t="str">
        <f>_xlfn.XLOOKUP(A274,Source_data!A:A,Source_data!D:D)</f>
        <v>UPI</v>
      </c>
      <c r="P274" s="1">
        <f t="shared" si="45"/>
        <v>0</v>
      </c>
      <c r="Q274" s="1">
        <f t="shared" si="46"/>
        <v>0</v>
      </c>
      <c r="R274" s="1">
        <f t="shared" si="47"/>
        <v>0</v>
      </c>
      <c r="S274" s="1">
        <f t="shared" si="48"/>
        <v>0</v>
      </c>
      <c r="T274" s="1">
        <f t="shared" si="49"/>
        <v>1</v>
      </c>
      <c r="U274" s="1" t="str">
        <f>_xlfn.XLOOKUP(Table3[[#This Row],[Transaction ID]],Source_data!A:A,Source_data!E:E)</f>
        <v>Hyderabad</v>
      </c>
      <c r="V274" s="1">
        <f>_xlfn.IFNA(_xlfn.XLOOKUP(A274,bank_processed_transactions[transaction_id],bank_processed_transactions[processing_minutes]),"")</f>
        <v>35.9</v>
      </c>
      <c r="W274" s="31">
        <f>_xlfn.XLOOKUP(A274,Source_data!A:A,Source_data!B:B)</f>
        <v>46071</v>
      </c>
    </row>
    <row r="275" spans="1:23" x14ac:dyDescent="0.3">
      <c r="A275" s="4" t="s">
        <v>4626</v>
      </c>
      <c r="B275" s="1">
        <f>_xlfn.XLOOKUP(A275,bank_source_transactions__1[transaction_id],bank_source_transactions__1[amount_inr])</f>
        <v>8556.2099999999991</v>
      </c>
      <c r="C275" s="1">
        <f>_xlfn.XLOOKUP(A275,Processed_data!A:A,Processed_data!F:F)</f>
        <v>8556.2099999999991</v>
      </c>
      <c r="D275" s="1" t="str">
        <f>_xlfn.XLOOKUP(A275,bank_source_transactions__1[transaction_id],bank_source_transactions__1[transaction_status])</f>
        <v>SUCCESS</v>
      </c>
      <c r="E275" s="1" t="str">
        <f>_xlfn.XLOOKUP(A275,Processed_data!A:A,Processed_data!G:G)</f>
        <v>SUCCESS</v>
      </c>
      <c r="F275" s="1">
        <f>COUNTIF(bank_processed_transactions[transaction_id],A275)</f>
        <v>1</v>
      </c>
      <c r="G275" s="1" t="str">
        <f t="shared" si="40"/>
        <v>found</v>
      </c>
      <c r="H275" s="1" t="str">
        <f t="shared" si="41"/>
        <v>Not Duplicate</v>
      </c>
      <c r="I275" s="1" t="str">
        <f t="shared" si="42"/>
        <v>match</v>
      </c>
      <c r="J275" s="1" t="str">
        <f t="shared" si="43"/>
        <v>match</v>
      </c>
      <c r="K275" s="1">
        <f t="shared" si="44"/>
        <v>0</v>
      </c>
      <c r="L275" s="2">
        <f>IF(F275=0,"not processed",_xlfn.MINIFS(Processed_data!H:H,Processed_data!A:A,A275))</f>
        <v>46059</v>
      </c>
      <c r="M275" s="1">
        <f>IF(F275=0,"not processed",ABS(bank_source_transactions__1[[#This Row],[transaction_date]]-Reconciliation!L275))</f>
        <v>1</v>
      </c>
      <c r="N275" s="1" t="str" cm="1">
        <f t="array" ref="N275">_xlfn.IFS(M275="not Processed", "Not Processed",M275&gt;2,"SLA Breached",M275&lt;=2,"Within SLA")</f>
        <v>Within SLA</v>
      </c>
      <c r="O275" s="1" t="str">
        <f>_xlfn.XLOOKUP(A275,Source_data!A:A,Source_data!D:D)</f>
        <v>IMPS</v>
      </c>
      <c r="P275" s="1">
        <f t="shared" si="45"/>
        <v>0</v>
      </c>
      <c r="Q275" s="1">
        <f t="shared" si="46"/>
        <v>0</v>
      </c>
      <c r="R275" s="1">
        <f t="shared" si="47"/>
        <v>0</v>
      </c>
      <c r="S275" s="1">
        <f t="shared" si="48"/>
        <v>0</v>
      </c>
      <c r="T275" s="1">
        <f t="shared" si="49"/>
        <v>0</v>
      </c>
      <c r="U275" s="1" t="str">
        <f>_xlfn.XLOOKUP(Table3[[#This Row],[Transaction ID]],Source_data!A:A,Source_data!E:E)</f>
        <v>Bengaluru</v>
      </c>
      <c r="V275" s="1">
        <f>_xlfn.IFNA(_xlfn.XLOOKUP(A275,bank_processed_transactions[transaction_id],bank_processed_transactions[processing_minutes]),"")</f>
        <v>25.5</v>
      </c>
      <c r="W275" s="31">
        <f>_xlfn.XLOOKUP(A275,Source_data!A:A,Source_data!B:B)</f>
        <v>46058</v>
      </c>
    </row>
    <row r="276" spans="1:23" x14ac:dyDescent="0.3">
      <c r="A276" s="3" t="s">
        <v>1946</v>
      </c>
      <c r="B276" s="1">
        <f>_xlfn.XLOOKUP(A276,bank_source_transactions__1[transaction_id],bank_source_transactions__1[amount_inr])</f>
        <v>7861.37</v>
      </c>
      <c r="C276" s="1">
        <f>_xlfn.XLOOKUP(A276,Processed_data!A:A,Processed_data!F:F)</f>
        <v>7861.37</v>
      </c>
      <c r="D276" s="1" t="str">
        <f>_xlfn.XLOOKUP(A276,bank_source_transactions__1[transaction_id],bank_source_transactions__1[transaction_status])</f>
        <v>SUCCESS</v>
      </c>
      <c r="E276" s="1" t="str">
        <f>_xlfn.XLOOKUP(A276,Processed_data!A:A,Processed_data!G:G)</f>
        <v>FAILED</v>
      </c>
      <c r="F276" s="1">
        <f>COUNTIF(bank_processed_transactions[transaction_id],A276)</f>
        <v>1</v>
      </c>
      <c r="G276" s="1" t="str">
        <f t="shared" si="40"/>
        <v>found</v>
      </c>
      <c r="H276" s="1" t="str">
        <f t="shared" si="41"/>
        <v>Not Duplicate</v>
      </c>
      <c r="I276" s="1" t="str">
        <f t="shared" si="42"/>
        <v>match</v>
      </c>
      <c r="J276" s="1" t="str">
        <f t="shared" si="43"/>
        <v>mismatch</v>
      </c>
      <c r="K276" s="1">
        <f t="shared" si="44"/>
        <v>0</v>
      </c>
      <c r="L276" s="2">
        <f>IF(F276=0,"not processed",_xlfn.MINIFS(Processed_data!H:H,Processed_data!A:A,A276))</f>
        <v>46034</v>
      </c>
      <c r="M276" s="1">
        <f>IF(F276=0,"not processed",ABS(bank_source_transactions__1[[#This Row],[transaction_date]]-Reconciliation!L276))</f>
        <v>2</v>
      </c>
      <c r="N276" s="1" t="str" cm="1">
        <f t="array" ref="N276">_xlfn.IFS(M276="not Processed", "Not Processed",M276&gt;2,"SLA Breached",M276&lt;=2,"Within SLA")</f>
        <v>Within SLA</v>
      </c>
      <c r="O276" s="1" t="str">
        <f>_xlfn.XLOOKUP(A276,Source_data!A:A,Source_data!D:D)</f>
        <v>IMPS</v>
      </c>
      <c r="P276" s="1">
        <f t="shared" si="45"/>
        <v>0</v>
      </c>
      <c r="Q276" s="1">
        <f t="shared" si="46"/>
        <v>0</v>
      </c>
      <c r="R276" s="1">
        <f t="shared" si="47"/>
        <v>0</v>
      </c>
      <c r="S276" s="1">
        <f t="shared" si="48"/>
        <v>1</v>
      </c>
      <c r="T276" s="1">
        <f t="shared" si="49"/>
        <v>0</v>
      </c>
      <c r="U276" s="1" t="str">
        <f>_xlfn.XLOOKUP(Table3[[#This Row],[Transaction ID]],Source_data!A:A,Source_data!E:E)</f>
        <v>Pune</v>
      </c>
      <c r="V276" s="1">
        <f>_xlfn.IFNA(_xlfn.XLOOKUP(A276,bank_processed_transactions[transaction_id],bank_processed_transactions[processing_minutes]),"")</f>
        <v>45.4</v>
      </c>
      <c r="W276" s="31">
        <f>_xlfn.XLOOKUP(A276,Source_data!A:A,Source_data!B:B)</f>
        <v>46032</v>
      </c>
    </row>
    <row r="277" spans="1:23" x14ac:dyDescent="0.3">
      <c r="A277" s="4" t="s">
        <v>1893</v>
      </c>
      <c r="B277" s="1">
        <f>_xlfn.XLOOKUP(A277,bank_source_transactions__1[transaction_id],bank_source_transactions__1[amount_inr])</f>
        <v>2382.8000000000002</v>
      </c>
      <c r="C277" s="1">
        <f>_xlfn.XLOOKUP(A277,Processed_data!A:A,Processed_data!F:F)</f>
        <v>2382.8000000000002</v>
      </c>
      <c r="D277" s="1" t="str">
        <f>_xlfn.XLOOKUP(A277,bank_source_transactions__1[transaction_id],bank_source_transactions__1[transaction_status])</f>
        <v>SUCCESS</v>
      </c>
      <c r="E277" s="1" t="str">
        <f>_xlfn.XLOOKUP(A277,Processed_data!A:A,Processed_data!G:G)</f>
        <v>SUCCESS</v>
      </c>
      <c r="F277" s="1">
        <f>COUNTIF(bank_processed_transactions[transaction_id],A277)</f>
        <v>1</v>
      </c>
      <c r="G277" s="1" t="str">
        <f t="shared" si="40"/>
        <v>found</v>
      </c>
      <c r="H277" s="1" t="str">
        <f t="shared" si="41"/>
        <v>Not Duplicate</v>
      </c>
      <c r="I277" s="1" t="str">
        <f t="shared" si="42"/>
        <v>match</v>
      </c>
      <c r="J277" s="1" t="str">
        <f t="shared" si="43"/>
        <v>match</v>
      </c>
      <c r="K277" s="1">
        <f t="shared" si="44"/>
        <v>0</v>
      </c>
      <c r="L277" s="2">
        <f>IF(F277=0,"not processed",_xlfn.MINIFS(Processed_data!H:H,Processed_data!A:A,A277))</f>
        <v>46097</v>
      </c>
      <c r="M277" s="1">
        <f>IF(F277=0,"not processed",ABS(bank_source_transactions__1[[#This Row],[transaction_date]]-Reconciliation!L277))</f>
        <v>0</v>
      </c>
      <c r="N277" s="1" t="str" cm="1">
        <f t="array" ref="N277">_xlfn.IFS(M277="not Processed", "Not Processed",M277&gt;2,"SLA Breached",M277&lt;=2,"Within SLA")</f>
        <v>Within SLA</v>
      </c>
      <c r="O277" s="1" t="str">
        <f>_xlfn.XLOOKUP(A277,Source_data!A:A,Source_data!D:D)</f>
        <v>UPI</v>
      </c>
      <c r="P277" s="1">
        <f t="shared" si="45"/>
        <v>0</v>
      </c>
      <c r="Q277" s="1">
        <f t="shared" si="46"/>
        <v>0</v>
      </c>
      <c r="R277" s="1">
        <f t="shared" si="47"/>
        <v>0</v>
      </c>
      <c r="S277" s="1">
        <f t="shared" si="48"/>
        <v>0</v>
      </c>
      <c r="T277" s="1">
        <f t="shared" si="49"/>
        <v>0</v>
      </c>
      <c r="U277" s="1" t="str">
        <f>_xlfn.XLOOKUP(Table3[[#This Row],[Transaction ID]],Source_data!A:A,Source_data!E:E)</f>
        <v>Mumbai</v>
      </c>
      <c r="V277" s="1">
        <f>_xlfn.IFNA(_xlfn.XLOOKUP(A277,bank_processed_transactions[transaction_id],bank_processed_transactions[processing_minutes]),"")</f>
        <v>20.2</v>
      </c>
      <c r="W277" s="31">
        <f>_xlfn.XLOOKUP(A277,Source_data!A:A,Source_data!B:B)</f>
        <v>46097</v>
      </c>
    </row>
    <row r="278" spans="1:23" x14ac:dyDescent="0.3">
      <c r="A278" s="3" t="s">
        <v>471</v>
      </c>
      <c r="B278" s="1">
        <f>_xlfn.XLOOKUP(A278,bank_source_transactions__1[transaction_id],bank_source_transactions__1[amount_inr])</f>
        <v>2365.75</v>
      </c>
      <c r="C278" s="1">
        <f>_xlfn.XLOOKUP(A278,Processed_data!A:A,Processed_data!F:F)</f>
        <v>2365.75</v>
      </c>
      <c r="D278" s="1" t="str">
        <f>_xlfn.XLOOKUP(A278,bank_source_transactions__1[transaction_id],bank_source_transactions__1[transaction_status])</f>
        <v>SUCCESS</v>
      </c>
      <c r="E278" s="1" t="str">
        <f>_xlfn.XLOOKUP(A278,Processed_data!A:A,Processed_data!G:G)</f>
        <v>SUCCESS</v>
      </c>
      <c r="F278" s="1">
        <f>COUNTIF(bank_processed_transactions[transaction_id],A278)</f>
        <v>1</v>
      </c>
      <c r="G278" s="1" t="str">
        <f t="shared" si="40"/>
        <v>found</v>
      </c>
      <c r="H278" s="1" t="str">
        <f t="shared" si="41"/>
        <v>Not Duplicate</v>
      </c>
      <c r="I278" s="1" t="str">
        <f t="shared" si="42"/>
        <v>match</v>
      </c>
      <c r="J278" s="1" t="str">
        <f t="shared" si="43"/>
        <v>match</v>
      </c>
      <c r="K278" s="1">
        <f t="shared" si="44"/>
        <v>0</v>
      </c>
      <c r="L278" s="2">
        <f>IF(F278=0,"not processed",_xlfn.MINIFS(Processed_data!H:H,Processed_data!A:A,A278))</f>
        <v>46037</v>
      </c>
      <c r="M278" s="1">
        <f>IF(F278=0,"not processed",ABS(bank_source_transactions__1[[#This Row],[transaction_date]]-Reconciliation!L278))</f>
        <v>1</v>
      </c>
      <c r="N278" s="1" t="str" cm="1">
        <f t="array" ref="N278">_xlfn.IFS(M278="not Processed", "Not Processed",M278&gt;2,"SLA Breached",M278&lt;=2,"Within SLA")</f>
        <v>Within SLA</v>
      </c>
      <c r="O278" s="1" t="str">
        <f>_xlfn.XLOOKUP(A278,Source_data!A:A,Source_data!D:D)</f>
        <v>NEFT</v>
      </c>
      <c r="P278" s="1">
        <f t="shared" si="45"/>
        <v>0</v>
      </c>
      <c r="Q278" s="1">
        <f t="shared" si="46"/>
        <v>0</v>
      </c>
      <c r="R278" s="1">
        <f t="shared" si="47"/>
        <v>0</v>
      </c>
      <c r="S278" s="1">
        <f t="shared" si="48"/>
        <v>0</v>
      </c>
      <c r="T278" s="1">
        <f t="shared" si="49"/>
        <v>0</v>
      </c>
      <c r="U278" s="1" t="str">
        <f>_xlfn.XLOOKUP(Table3[[#This Row],[Transaction ID]],Source_data!A:A,Source_data!E:E)</f>
        <v>Hyderabad</v>
      </c>
      <c r="V278" s="1">
        <f>_xlfn.IFNA(_xlfn.XLOOKUP(A278,bank_processed_transactions[transaction_id],bank_processed_transactions[processing_minutes]),"")</f>
        <v>4.7</v>
      </c>
      <c r="W278" s="31">
        <f>_xlfn.XLOOKUP(A278,Source_data!A:A,Source_data!B:B)</f>
        <v>46036</v>
      </c>
    </row>
    <row r="279" spans="1:23" x14ac:dyDescent="0.3">
      <c r="A279" s="4" t="s">
        <v>4847</v>
      </c>
      <c r="B279" s="1">
        <f>_xlfn.XLOOKUP(A279,bank_source_transactions__1[transaction_id],bank_source_transactions__1[amount_inr])</f>
        <v>1293.77</v>
      </c>
      <c r="C279" s="1">
        <f>_xlfn.XLOOKUP(A279,Processed_data!A:A,Processed_data!F:F)</f>
        <v>1293.77</v>
      </c>
      <c r="D279" s="1" t="str">
        <f>_xlfn.XLOOKUP(A279,bank_source_transactions__1[transaction_id],bank_source_transactions__1[transaction_status])</f>
        <v>SUCCESS</v>
      </c>
      <c r="E279" s="1" t="str">
        <f>_xlfn.XLOOKUP(A279,Processed_data!A:A,Processed_data!G:G)</f>
        <v>SUCCESS</v>
      </c>
      <c r="F279" s="1">
        <f>COUNTIF(bank_processed_transactions[transaction_id],A279)</f>
        <v>1</v>
      </c>
      <c r="G279" s="1" t="str">
        <f t="shared" si="40"/>
        <v>found</v>
      </c>
      <c r="H279" s="1" t="str">
        <f t="shared" si="41"/>
        <v>Not Duplicate</v>
      </c>
      <c r="I279" s="1" t="str">
        <f t="shared" si="42"/>
        <v>match</v>
      </c>
      <c r="J279" s="1" t="str">
        <f t="shared" si="43"/>
        <v>match</v>
      </c>
      <c r="K279" s="1">
        <f t="shared" si="44"/>
        <v>0</v>
      </c>
      <c r="L279" s="2">
        <f>IF(F279=0,"not processed",_xlfn.MINIFS(Processed_data!H:H,Processed_data!A:A,A279))</f>
        <v>46104</v>
      </c>
      <c r="M279" s="1">
        <f>IF(F279=0,"not processed",ABS(bank_source_transactions__1[[#This Row],[transaction_date]]-Reconciliation!L279))</f>
        <v>2</v>
      </c>
      <c r="N279" s="1" t="str" cm="1">
        <f t="array" ref="N279">_xlfn.IFS(M279="not Processed", "Not Processed",M279&gt;2,"SLA Breached",M279&lt;=2,"Within SLA")</f>
        <v>Within SLA</v>
      </c>
      <c r="O279" s="1" t="str">
        <f>_xlfn.XLOOKUP(A279,Source_data!A:A,Source_data!D:D)</f>
        <v>UPI</v>
      </c>
      <c r="P279" s="1">
        <f t="shared" si="45"/>
        <v>0</v>
      </c>
      <c r="Q279" s="1">
        <f t="shared" si="46"/>
        <v>0</v>
      </c>
      <c r="R279" s="1">
        <f t="shared" si="47"/>
        <v>0</v>
      </c>
      <c r="S279" s="1">
        <f t="shared" si="48"/>
        <v>0</v>
      </c>
      <c r="T279" s="1">
        <f t="shared" si="49"/>
        <v>0</v>
      </c>
      <c r="U279" s="1" t="str">
        <f>_xlfn.XLOOKUP(Table3[[#This Row],[Transaction ID]],Source_data!A:A,Source_data!E:E)</f>
        <v>Mumbai</v>
      </c>
      <c r="V279" s="1">
        <f>_xlfn.IFNA(_xlfn.XLOOKUP(A279,bank_processed_transactions[transaction_id],bank_processed_transactions[processing_minutes]),"")</f>
        <v>23.7</v>
      </c>
      <c r="W279" s="31">
        <f>_xlfn.XLOOKUP(A279,Source_data!A:A,Source_data!B:B)</f>
        <v>46102</v>
      </c>
    </row>
    <row r="280" spans="1:23" x14ac:dyDescent="0.3">
      <c r="A280" s="3" t="s">
        <v>3735</v>
      </c>
      <c r="B280" s="1">
        <f>_xlfn.XLOOKUP(A280,bank_source_transactions__1[transaction_id],bank_source_transactions__1[amount_inr])</f>
        <v>16277.87</v>
      </c>
      <c r="C280" s="1">
        <f>_xlfn.XLOOKUP(A280,Processed_data!A:A,Processed_data!F:F)</f>
        <v>16277.87</v>
      </c>
      <c r="D280" s="1" t="str">
        <f>_xlfn.XLOOKUP(A280,bank_source_transactions__1[transaction_id],bank_source_transactions__1[transaction_status])</f>
        <v>FAILED</v>
      </c>
      <c r="E280" s="1" t="str">
        <f>_xlfn.XLOOKUP(A280,Processed_data!A:A,Processed_data!G:G)</f>
        <v>FAILED</v>
      </c>
      <c r="F280" s="1">
        <f>COUNTIF(bank_processed_transactions[transaction_id],A280)</f>
        <v>1</v>
      </c>
      <c r="G280" s="1" t="str">
        <f t="shared" si="40"/>
        <v>found</v>
      </c>
      <c r="H280" s="1" t="str">
        <f t="shared" si="41"/>
        <v>Not Duplicate</v>
      </c>
      <c r="I280" s="1" t="str">
        <f t="shared" si="42"/>
        <v>match</v>
      </c>
      <c r="J280" s="1" t="str">
        <f t="shared" si="43"/>
        <v>match</v>
      </c>
      <c r="K280" s="1">
        <f t="shared" si="44"/>
        <v>0</v>
      </c>
      <c r="L280" s="2">
        <f>IF(F280=0,"not processed",_xlfn.MINIFS(Processed_data!H:H,Processed_data!A:A,A280))</f>
        <v>46059</v>
      </c>
      <c r="M280" s="1">
        <f>IF(F280=0,"not processed",ABS(bank_source_transactions__1[[#This Row],[transaction_date]]-Reconciliation!L280))</f>
        <v>3</v>
      </c>
      <c r="N280" s="1" t="str" cm="1">
        <f t="array" ref="N280">_xlfn.IFS(M280="not Processed", "Not Processed",M280&gt;2,"SLA Breached",M280&lt;=2,"Within SLA")</f>
        <v>SLA Breached</v>
      </c>
      <c r="O280" s="1" t="str">
        <f>_xlfn.XLOOKUP(A280,Source_data!A:A,Source_data!D:D)</f>
        <v>IMPS</v>
      </c>
      <c r="P280" s="1">
        <f t="shared" si="45"/>
        <v>0</v>
      </c>
      <c r="Q280" s="1">
        <f t="shared" si="46"/>
        <v>0</v>
      </c>
      <c r="R280" s="1">
        <f t="shared" si="47"/>
        <v>0</v>
      </c>
      <c r="S280" s="1">
        <f t="shared" si="48"/>
        <v>0</v>
      </c>
      <c r="T280" s="1">
        <f t="shared" si="49"/>
        <v>1</v>
      </c>
      <c r="U280" s="1" t="str">
        <f>_xlfn.XLOOKUP(Table3[[#This Row],[Transaction ID]],Source_data!A:A,Source_data!E:E)</f>
        <v>Pune</v>
      </c>
      <c r="V280" s="1">
        <f>_xlfn.IFNA(_xlfn.XLOOKUP(A280,bank_processed_transactions[transaction_id],bank_processed_transactions[processing_minutes]),"")</f>
        <v>65.2</v>
      </c>
      <c r="W280" s="31">
        <f>_xlfn.XLOOKUP(A280,Source_data!A:A,Source_data!B:B)</f>
        <v>46056</v>
      </c>
    </row>
    <row r="281" spans="1:23" x14ac:dyDescent="0.3">
      <c r="A281" s="4" t="s">
        <v>4978</v>
      </c>
      <c r="B281" s="1">
        <f>_xlfn.XLOOKUP(A281,bank_source_transactions__1[transaction_id],bank_source_transactions__1[amount_inr])</f>
        <v>8160.82</v>
      </c>
      <c r="C281" s="1" t="e">
        <f>_xlfn.XLOOKUP(A281,Processed_data!A:A,Processed_data!F:F)</f>
        <v>#N/A</v>
      </c>
      <c r="D281" s="1" t="str">
        <f>_xlfn.XLOOKUP(A281,bank_source_transactions__1[transaction_id],bank_source_transactions__1[transaction_status])</f>
        <v>SUCCESS</v>
      </c>
      <c r="E281" s="1" t="e">
        <f>_xlfn.XLOOKUP(A281,Processed_data!A:A,Processed_data!G:G)</f>
        <v>#N/A</v>
      </c>
      <c r="F281" s="1">
        <f>COUNTIF(bank_processed_transactions[transaction_id],A281)</f>
        <v>0</v>
      </c>
      <c r="G281" s="1" t="str">
        <f t="shared" si="40"/>
        <v>missing</v>
      </c>
      <c r="H281" s="1" t="str">
        <f t="shared" si="41"/>
        <v>Not Duplicate</v>
      </c>
      <c r="I281" s="1" t="str">
        <f t="shared" si="42"/>
        <v>not processed</v>
      </c>
      <c r="J281" s="1" t="str">
        <f t="shared" si="43"/>
        <v>not processed</v>
      </c>
      <c r="K281" s="1" t="str">
        <f t="shared" si="44"/>
        <v>missing</v>
      </c>
      <c r="L281" s="2" t="str">
        <f>IF(F281=0,"not processed",_xlfn.MINIFS(Processed_data!H:H,Processed_data!A:A,A281))</f>
        <v>not processed</v>
      </c>
      <c r="M281" s="1" t="str">
        <f>IF(F281=0,"not processed",ABS(bank_source_transactions__1[[#This Row],[transaction_date]]-Reconciliation!L281))</f>
        <v>not processed</v>
      </c>
      <c r="N281" s="1" t="str" cm="1">
        <f t="array" ref="N281">_xlfn.IFS(M281="not Processed", "Not Processed",M281&gt;2,"SLA Breached",M281&lt;=2,"Within SLA")</f>
        <v>Not Processed</v>
      </c>
      <c r="O281" s="1" t="str">
        <f>_xlfn.XLOOKUP(A281,Source_data!A:A,Source_data!D:D)</f>
        <v>UPI</v>
      </c>
      <c r="P281" s="1">
        <f t="shared" si="45"/>
        <v>1</v>
      </c>
      <c r="Q281" s="1">
        <f t="shared" si="46"/>
        <v>0</v>
      </c>
      <c r="R281" s="1">
        <f t="shared" si="47"/>
        <v>0</v>
      </c>
      <c r="S281" s="1">
        <f t="shared" si="48"/>
        <v>0</v>
      </c>
      <c r="T281" s="1">
        <f t="shared" si="49"/>
        <v>0</v>
      </c>
      <c r="U281" s="1" t="str">
        <f>_xlfn.XLOOKUP(Table3[[#This Row],[Transaction ID]],Source_data!A:A,Source_data!E:E)</f>
        <v>Hyderabad</v>
      </c>
      <c r="V281" s="1" t="str">
        <f>_xlfn.IFNA(_xlfn.XLOOKUP(A281,bank_processed_transactions[transaction_id],bank_processed_transactions[processing_minutes]),"")</f>
        <v/>
      </c>
      <c r="W281" s="31">
        <f>_xlfn.XLOOKUP(A281,Source_data!A:A,Source_data!B:B)</f>
        <v>46066</v>
      </c>
    </row>
    <row r="282" spans="1:23" x14ac:dyDescent="0.3">
      <c r="A282" s="3" t="s">
        <v>2110</v>
      </c>
      <c r="B282" s="1">
        <f>_xlfn.XLOOKUP(A282,bank_source_transactions__1[transaction_id],bank_source_transactions__1[amount_inr])</f>
        <v>4194.1899999999996</v>
      </c>
      <c r="C282" s="1">
        <f>_xlfn.XLOOKUP(A282,Processed_data!A:A,Processed_data!F:F)</f>
        <v>4194.1899999999996</v>
      </c>
      <c r="D282" s="1" t="str">
        <f>_xlfn.XLOOKUP(A282,bank_source_transactions__1[transaction_id],bank_source_transactions__1[transaction_status])</f>
        <v>SUCCESS</v>
      </c>
      <c r="E282" s="1" t="str">
        <f>_xlfn.XLOOKUP(A282,Processed_data!A:A,Processed_data!G:G)</f>
        <v>SUCCESS</v>
      </c>
      <c r="F282" s="1">
        <f>COUNTIF(bank_processed_transactions[transaction_id],A282)</f>
        <v>1</v>
      </c>
      <c r="G282" s="1" t="str">
        <f t="shared" si="40"/>
        <v>found</v>
      </c>
      <c r="H282" s="1" t="str">
        <f t="shared" si="41"/>
        <v>Not Duplicate</v>
      </c>
      <c r="I282" s="1" t="str">
        <f t="shared" si="42"/>
        <v>match</v>
      </c>
      <c r="J282" s="1" t="str">
        <f t="shared" si="43"/>
        <v>match</v>
      </c>
      <c r="K282" s="1">
        <f t="shared" si="44"/>
        <v>0</v>
      </c>
      <c r="L282" s="2">
        <f>IF(F282=0,"not processed",_xlfn.MINIFS(Processed_data!H:H,Processed_data!A:A,A282))</f>
        <v>46059</v>
      </c>
      <c r="M282" s="1">
        <f>IF(F282=0,"not processed",ABS(bank_source_transactions__1[[#This Row],[transaction_date]]-Reconciliation!L282))</f>
        <v>2</v>
      </c>
      <c r="N282" s="1" t="str" cm="1">
        <f t="array" ref="N282">_xlfn.IFS(M282="not Processed", "Not Processed",M282&gt;2,"SLA Breached",M282&lt;=2,"Within SLA")</f>
        <v>Within SLA</v>
      </c>
      <c r="O282" s="1" t="str">
        <f>_xlfn.XLOOKUP(A282,Source_data!A:A,Source_data!D:D)</f>
        <v>NEFT</v>
      </c>
      <c r="P282" s="1">
        <f t="shared" si="45"/>
        <v>0</v>
      </c>
      <c r="Q282" s="1">
        <f t="shared" si="46"/>
        <v>0</v>
      </c>
      <c r="R282" s="1">
        <f t="shared" si="47"/>
        <v>0</v>
      </c>
      <c r="S282" s="1">
        <f t="shared" si="48"/>
        <v>0</v>
      </c>
      <c r="T282" s="1">
        <f t="shared" si="49"/>
        <v>0</v>
      </c>
      <c r="U282" s="1" t="str">
        <f>_xlfn.XLOOKUP(Table3[[#This Row],[Transaction ID]],Source_data!A:A,Source_data!E:E)</f>
        <v>Mumbai</v>
      </c>
      <c r="V282" s="1">
        <f>_xlfn.IFNA(_xlfn.XLOOKUP(A282,bank_processed_transactions[transaction_id],bank_processed_transactions[processing_minutes]),"")</f>
        <v>47</v>
      </c>
      <c r="W282" s="31">
        <f>_xlfn.XLOOKUP(A282,Source_data!A:A,Source_data!B:B)</f>
        <v>46057</v>
      </c>
    </row>
    <row r="283" spans="1:23" x14ac:dyDescent="0.3">
      <c r="A283" s="4" t="s">
        <v>3848</v>
      </c>
      <c r="B283" s="1">
        <f>_xlfn.XLOOKUP(A283,bank_source_transactions__1[transaction_id],bank_source_transactions__1[amount_inr])</f>
        <v>5568.88</v>
      </c>
      <c r="C283" s="1">
        <f>_xlfn.XLOOKUP(A283,Processed_data!A:A,Processed_data!F:F)</f>
        <v>5568.88</v>
      </c>
      <c r="D283" s="1" t="str">
        <f>_xlfn.XLOOKUP(A283,bank_source_transactions__1[transaction_id],bank_source_transactions__1[transaction_status])</f>
        <v>SUCCESS</v>
      </c>
      <c r="E283" s="1" t="str">
        <f>_xlfn.XLOOKUP(A283,Processed_data!A:A,Processed_data!G:G)</f>
        <v>SUCCESS</v>
      </c>
      <c r="F283" s="1">
        <f>COUNTIF(bank_processed_transactions[transaction_id],A283)</f>
        <v>1</v>
      </c>
      <c r="G283" s="1" t="str">
        <f t="shared" si="40"/>
        <v>found</v>
      </c>
      <c r="H283" s="1" t="str">
        <f t="shared" si="41"/>
        <v>Not Duplicate</v>
      </c>
      <c r="I283" s="1" t="str">
        <f t="shared" si="42"/>
        <v>match</v>
      </c>
      <c r="J283" s="1" t="str">
        <f t="shared" si="43"/>
        <v>match</v>
      </c>
      <c r="K283" s="1">
        <f t="shared" si="44"/>
        <v>0</v>
      </c>
      <c r="L283" s="2">
        <f>IF(F283=0,"not processed",_xlfn.MINIFS(Processed_data!H:H,Processed_data!A:A,A283))</f>
        <v>46095</v>
      </c>
      <c r="M283" s="1">
        <f>IF(F283=0,"not processed",ABS(bank_source_transactions__1[[#This Row],[transaction_date]]-Reconciliation!L283))</f>
        <v>1</v>
      </c>
      <c r="N283" s="1" t="str" cm="1">
        <f t="array" ref="N283">_xlfn.IFS(M283="not Processed", "Not Processed",M283&gt;2,"SLA Breached",M283&lt;=2,"Within SLA")</f>
        <v>Within SLA</v>
      </c>
      <c r="O283" s="1" t="str">
        <f>_xlfn.XLOOKUP(A283,Source_data!A:A,Source_data!D:D)</f>
        <v>UPI</v>
      </c>
      <c r="P283" s="1">
        <f t="shared" si="45"/>
        <v>0</v>
      </c>
      <c r="Q283" s="1">
        <f t="shared" si="46"/>
        <v>0</v>
      </c>
      <c r="R283" s="1">
        <f t="shared" si="47"/>
        <v>0</v>
      </c>
      <c r="S283" s="1">
        <f t="shared" si="48"/>
        <v>0</v>
      </c>
      <c r="T283" s="1">
        <f t="shared" si="49"/>
        <v>0</v>
      </c>
      <c r="U283" s="1" t="str">
        <f>_xlfn.XLOOKUP(Table3[[#This Row],[Transaction ID]],Source_data!A:A,Source_data!E:E)</f>
        <v>Hyderabad</v>
      </c>
      <c r="V283" s="1">
        <f>_xlfn.IFNA(_xlfn.XLOOKUP(A283,bank_processed_transactions[transaction_id],bank_processed_transactions[processing_minutes]),"")</f>
        <v>15.4</v>
      </c>
      <c r="W283" s="31">
        <f>_xlfn.XLOOKUP(A283,Source_data!A:A,Source_data!B:B)</f>
        <v>46094</v>
      </c>
    </row>
    <row r="284" spans="1:23" x14ac:dyDescent="0.3">
      <c r="A284" s="3" t="s">
        <v>264</v>
      </c>
      <c r="B284" s="1">
        <f>_xlfn.XLOOKUP(A284,bank_source_transactions__1[transaction_id],bank_source_transactions__1[amount_inr])</f>
        <v>9916.9</v>
      </c>
      <c r="C284" s="1">
        <f>_xlfn.XLOOKUP(A284,Processed_data!A:A,Processed_data!F:F)</f>
        <v>9916.9</v>
      </c>
      <c r="D284" s="1" t="str">
        <f>_xlfn.XLOOKUP(A284,bank_source_transactions__1[transaction_id],bank_source_transactions__1[transaction_status])</f>
        <v>SUCCESS</v>
      </c>
      <c r="E284" s="1" t="str">
        <f>_xlfn.XLOOKUP(A284,Processed_data!A:A,Processed_data!G:G)</f>
        <v>SUCCESS</v>
      </c>
      <c r="F284" s="1">
        <f>COUNTIF(bank_processed_transactions[transaction_id],A284)</f>
        <v>1</v>
      </c>
      <c r="G284" s="1" t="str">
        <f t="shared" si="40"/>
        <v>found</v>
      </c>
      <c r="H284" s="1" t="str">
        <f t="shared" si="41"/>
        <v>Not Duplicate</v>
      </c>
      <c r="I284" s="1" t="str">
        <f t="shared" si="42"/>
        <v>match</v>
      </c>
      <c r="J284" s="1" t="str">
        <f t="shared" si="43"/>
        <v>match</v>
      </c>
      <c r="K284" s="1">
        <f t="shared" si="44"/>
        <v>0</v>
      </c>
      <c r="L284" s="2">
        <f>IF(F284=0,"not processed",_xlfn.MINIFS(Processed_data!H:H,Processed_data!A:A,A284))</f>
        <v>46090</v>
      </c>
      <c r="M284" s="1">
        <f>IF(F284=0,"not processed",ABS(bank_source_transactions__1[[#This Row],[transaction_date]]-Reconciliation!L284))</f>
        <v>1</v>
      </c>
      <c r="N284" s="1" t="str" cm="1">
        <f t="array" ref="N284">_xlfn.IFS(M284="not Processed", "Not Processed",M284&gt;2,"SLA Breached",M284&lt;=2,"Within SLA")</f>
        <v>Within SLA</v>
      </c>
      <c r="O284" s="1" t="str">
        <f>_xlfn.XLOOKUP(A284,Source_data!A:A,Source_data!D:D)</f>
        <v>UPI</v>
      </c>
      <c r="P284" s="1">
        <f t="shared" si="45"/>
        <v>0</v>
      </c>
      <c r="Q284" s="1">
        <f t="shared" si="46"/>
        <v>0</v>
      </c>
      <c r="R284" s="1">
        <f t="shared" si="47"/>
        <v>0</v>
      </c>
      <c r="S284" s="1">
        <f t="shared" si="48"/>
        <v>0</v>
      </c>
      <c r="T284" s="1">
        <f t="shared" si="49"/>
        <v>0</v>
      </c>
      <c r="U284" s="1" t="str">
        <f>_xlfn.XLOOKUP(Table3[[#This Row],[Transaction ID]],Source_data!A:A,Source_data!E:E)</f>
        <v>Bengaluru</v>
      </c>
      <c r="V284" s="1">
        <f>_xlfn.IFNA(_xlfn.XLOOKUP(A284,bank_processed_transactions[transaction_id],bank_processed_transactions[processing_minutes]),"")</f>
        <v>42.6</v>
      </c>
      <c r="W284" s="31">
        <f>_xlfn.XLOOKUP(A284,Source_data!A:A,Source_data!B:B)</f>
        <v>46089</v>
      </c>
    </row>
    <row r="285" spans="1:23" x14ac:dyDescent="0.3">
      <c r="A285" s="4" t="s">
        <v>3144</v>
      </c>
      <c r="B285" s="1">
        <f>_xlfn.XLOOKUP(A285,bank_source_transactions__1[transaction_id],bank_source_transactions__1[amount_inr])</f>
        <v>2951.13</v>
      </c>
      <c r="C285" s="1">
        <f>_xlfn.XLOOKUP(A285,Processed_data!A:A,Processed_data!F:F)</f>
        <v>2951.13</v>
      </c>
      <c r="D285" s="1" t="str">
        <f>_xlfn.XLOOKUP(A285,bank_source_transactions__1[transaction_id],bank_source_transactions__1[transaction_status])</f>
        <v>SUCCESS</v>
      </c>
      <c r="E285" s="1" t="str">
        <f>_xlfn.XLOOKUP(A285,Processed_data!A:A,Processed_data!G:G)</f>
        <v>SUCCESS</v>
      </c>
      <c r="F285" s="1">
        <f>COUNTIF(bank_processed_transactions[transaction_id],A285)</f>
        <v>1</v>
      </c>
      <c r="G285" s="1" t="str">
        <f t="shared" si="40"/>
        <v>found</v>
      </c>
      <c r="H285" s="1" t="str">
        <f t="shared" si="41"/>
        <v>Not Duplicate</v>
      </c>
      <c r="I285" s="1" t="str">
        <f t="shared" si="42"/>
        <v>match</v>
      </c>
      <c r="J285" s="1" t="str">
        <f t="shared" si="43"/>
        <v>match</v>
      </c>
      <c r="K285" s="1">
        <f t="shared" si="44"/>
        <v>0</v>
      </c>
      <c r="L285" s="2">
        <f>IF(F285=0,"not processed",_xlfn.MINIFS(Processed_data!H:H,Processed_data!A:A,A285))</f>
        <v>46028</v>
      </c>
      <c r="M285" s="1">
        <f>IF(F285=0,"not processed",ABS(bank_source_transactions__1[[#This Row],[transaction_date]]-Reconciliation!L285))</f>
        <v>2</v>
      </c>
      <c r="N285" s="1" t="str" cm="1">
        <f t="array" ref="N285">_xlfn.IFS(M285="not Processed", "Not Processed",M285&gt;2,"SLA Breached",M285&lt;=2,"Within SLA")</f>
        <v>Within SLA</v>
      </c>
      <c r="O285" s="1" t="str">
        <f>_xlfn.XLOOKUP(A285,Source_data!A:A,Source_data!D:D)</f>
        <v>IMPS</v>
      </c>
      <c r="P285" s="1">
        <f t="shared" si="45"/>
        <v>0</v>
      </c>
      <c r="Q285" s="1">
        <f t="shared" si="46"/>
        <v>0</v>
      </c>
      <c r="R285" s="1">
        <f t="shared" si="47"/>
        <v>0</v>
      </c>
      <c r="S285" s="1">
        <f t="shared" si="48"/>
        <v>0</v>
      </c>
      <c r="T285" s="1">
        <f t="shared" si="49"/>
        <v>0</v>
      </c>
      <c r="U285" s="1" t="str">
        <f>_xlfn.XLOOKUP(Table3[[#This Row],[Transaction ID]],Source_data!A:A,Source_data!E:E)</f>
        <v>Bengaluru</v>
      </c>
      <c r="V285" s="1">
        <f>_xlfn.IFNA(_xlfn.XLOOKUP(A285,bank_processed_transactions[transaction_id],bank_processed_transactions[processing_minutes]),"")</f>
        <v>10.7</v>
      </c>
      <c r="W285" s="31">
        <f>_xlfn.XLOOKUP(A285,Source_data!A:A,Source_data!B:B)</f>
        <v>46026</v>
      </c>
    </row>
    <row r="286" spans="1:23" x14ac:dyDescent="0.3">
      <c r="A286" s="3" t="s">
        <v>1834</v>
      </c>
      <c r="B286" s="1">
        <f>_xlfn.XLOOKUP(A286,bank_source_transactions__1[transaction_id],bank_source_transactions__1[amount_inr])</f>
        <v>405.3</v>
      </c>
      <c r="C286" s="1">
        <f>_xlfn.XLOOKUP(A286,Processed_data!A:A,Processed_data!F:F)</f>
        <v>405.3</v>
      </c>
      <c r="D286" s="1" t="str">
        <f>_xlfn.XLOOKUP(A286,bank_source_transactions__1[transaction_id],bank_source_transactions__1[transaction_status])</f>
        <v>SUCCESS</v>
      </c>
      <c r="E286" s="1" t="str">
        <f>_xlfn.XLOOKUP(A286,Processed_data!A:A,Processed_data!G:G)</f>
        <v>SUCCESS</v>
      </c>
      <c r="F286" s="1">
        <f>COUNTIF(bank_processed_transactions[transaction_id],A286)</f>
        <v>1</v>
      </c>
      <c r="G286" s="1" t="str">
        <f t="shared" si="40"/>
        <v>found</v>
      </c>
      <c r="H286" s="1" t="str">
        <f t="shared" si="41"/>
        <v>Not Duplicate</v>
      </c>
      <c r="I286" s="1" t="str">
        <f t="shared" si="42"/>
        <v>match</v>
      </c>
      <c r="J286" s="1" t="str">
        <f t="shared" si="43"/>
        <v>match</v>
      </c>
      <c r="K286" s="1">
        <f t="shared" si="44"/>
        <v>0</v>
      </c>
      <c r="L286" s="2">
        <f>IF(F286=0,"not processed",_xlfn.MINIFS(Processed_data!H:H,Processed_data!A:A,A286))</f>
        <v>46038</v>
      </c>
      <c r="M286" s="1">
        <f>IF(F286=0,"not processed",ABS(bank_source_transactions__1[[#This Row],[transaction_date]]-Reconciliation!L286))</f>
        <v>0</v>
      </c>
      <c r="N286" s="1" t="str" cm="1">
        <f t="array" ref="N286">_xlfn.IFS(M286="not Processed", "Not Processed",M286&gt;2,"SLA Breached",M286&lt;=2,"Within SLA")</f>
        <v>Within SLA</v>
      </c>
      <c r="O286" s="1" t="str">
        <f>_xlfn.XLOOKUP(A286,Source_data!A:A,Source_data!D:D)</f>
        <v>UPI</v>
      </c>
      <c r="P286" s="1">
        <f t="shared" si="45"/>
        <v>0</v>
      </c>
      <c r="Q286" s="1">
        <f t="shared" si="46"/>
        <v>0</v>
      </c>
      <c r="R286" s="1">
        <f t="shared" si="47"/>
        <v>0</v>
      </c>
      <c r="S286" s="1">
        <f t="shared" si="48"/>
        <v>0</v>
      </c>
      <c r="T286" s="1">
        <f t="shared" si="49"/>
        <v>0</v>
      </c>
      <c r="U286" s="1" t="str">
        <f>_xlfn.XLOOKUP(Table3[[#This Row],[Transaction ID]],Source_data!A:A,Source_data!E:E)</f>
        <v>Hyderabad</v>
      </c>
      <c r="V286" s="1">
        <f>_xlfn.IFNA(_xlfn.XLOOKUP(A286,bank_processed_transactions[transaction_id],bank_processed_transactions[processing_minutes]),"")</f>
        <v>17</v>
      </c>
      <c r="W286" s="31">
        <f>_xlfn.XLOOKUP(A286,Source_data!A:A,Source_data!B:B)</f>
        <v>46038</v>
      </c>
    </row>
    <row r="287" spans="1:23" x14ac:dyDescent="0.3">
      <c r="A287" s="4" t="s">
        <v>4080</v>
      </c>
      <c r="B287" s="1">
        <f>_xlfn.XLOOKUP(A287,bank_source_transactions__1[transaction_id],bank_source_transactions__1[amount_inr])</f>
        <v>20295.689999999999</v>
      </c>
      <c r="C287" s="1">
        <f>_xlfn.XLOOKUP(A287,Processed_data!A:A,Processed_data!F:F)</f>
        <v>20295.689999999999</v>
      </c>
      <c r="D287" s="1" t="str">
        <f>_xlfn.XLOOKUP(A287,bank_source_transactions__1[transaction_id],bank_source_transactions__1[transaction_status])</f>
        <v>SUCCESS</v>
      </c>
      <c r="E287" s="1" t="str">
        <f>_xlfn.XLOOKUP(A287,Processed_data!A:A,Processed_data!G:G)</f>
        <v>SUCCESS</v>
      </c>
      <c r="F287" s="1">
        <f>COUNTIF(bank_processed_transactions[transaction_id],A287)</f>
        <v>1</v>
      </c>
      <c r="G287" s="1" t="str">
        <f t="shared" si="40"/>
        <v>found</v>
      </c>
      <c r="H287" s="1" t="str">
        <f t="shared" si="41"/>
        <v>Not Duplicate</v>
      </c>
      <c r="I287" s="1" t="str">
        <f t="shared" si="42"/>
        <v>match</v>
      </c>
      <c r="J287" s="1" t="str">
        <f t="shared" si="43"/>
        <v>match</v>
      </c>
      <c r="K287" s="1">
        <f t="shared" si="44"/>
        <v>0</v>
      </c>
      <c r="L287" s="2">
        <f>IF(F287=0,"not processed",_xlfn.MINIFS(Processed_data!H:H,Processed_data!A:A,A287))</f>
        <v>46102</v>
      </c>
      <c r="M287" s="1">
        <f>IF(F287=0,"not processed",ABS(bank_source_transactions__1[[#This Row],[transaction_date]]-Reconciliation!L287))</f>
        <v>3</v>
      </c>
      <c r="N287" s="1" t="str" cm="1">
        <f t="array" ref="N287">_xlfn.IFS(M287="not Processed", "Not Processed",M287&gt;2,"SLA Breached",M287&lt;=2,"Within SLA")</f>
        <v>SLA Breached</v>
      </c>
      <c r="O287" s="1" t="str">
        <f>_xlfn.XLOOKUP(A287,Source_data!A:A,Source_data!D:D)</f>
        <v>UPI</v>
      </c>
      <c r="P287" s="1">
        <f t="shared" si="45"/>
        <v>0</v>
      </c>
      <c r="Q287" s="1">
        <f t="shared" si="46"/>
        <v>0</v>
      </c>
      <c r="R287" s="1">
        <f t="shared" si="47"/>
        <v>0</v>
      </c>
      <c r="S287" s="1">
        <f t="shared" si="48"/>
        <v>0</v>
      </c>
      <c r="T287" s="1">
        <f t="shared" si="49"/>
        <v>1</v>
      </c>
      <c r="U287" s="1" t="str">
        <f>_xlfn.XLOOKUP(Table3[[#This Row],[Transaction ID]],Source_data!A:A,Source_data!E:E)</f>
        <v>Mumbai</v>
      </c>
      <c r="V287" s="1">
        <f>_xlfn.IFNA(_xlfn.XLOOKUP(A287,bank_processed_transactions[transaction_id],bank_processed_transactions[processing_minutes]),"")</f>
        <v>45.6</v>
      </c>
      <c r="W287" s="31">
        <f>_xlfn.XLOOKUP(A287,Source_data!A:A,Source_data!B:B)</f>
        <v>46099</v>
      </c>
    </row>
    <row r="288" spans="1:23" x14ac:dyDescent="0.3">
      <c r="A288" s="3" t="s">
        <v>4107</v>
      </c>
      <c r="B288" s="1">
        <f>_xlfn.XLOOKUP(A288,bank_source_transactions__1[transaction_id],bank_source_transactions__1[amount_inr])</f>
        <v>5112.92</v>
      </c>
      <c r="C288" s="1">
        <f>_xlfn.XLOOKUP(A288,Processed_data!A:A,Processed_data!F:F)</f>
        <v>5112.92</v>
      </c>
      <c r="D288" s="1" t="str">
        <f>_xlfn.XLOOKUP(A288,bank_source_transactions__1[transaction_id],bank_source_transactions__1[transaction_status])</f>
        <v>SUCCESS</v>
      </c>
      <c r="E288" s="1" t="str">
        <f>_xlfn.XLOOKUP(A288,Processed_data!A:A,Processed_data!G:G)</f>
        <v>SUCCESS</v>
      </c>
      <c r="F288" s="1">
        <f>COUNTIF(bank_processed_transactions[transaction_id],A288)</f>
        <v>1</v>
      </c>
      <c r="G288" s="1" t="str">
        <f t="shared" si="40"/>
        <v>found</v>
      </c>
      <c r="H288" s="1" t="str">
        <f t="shared" si="41"/>
        <v>Not Duplicate</v>
      </c>
      <c r="I288" s="1" t="str">
        <f t="shared" si="42"/>
        <v>match</v>
      </c>
      <c r="J288" s="1" t="str">
        <f t="shared" si="43"/>
        <v>match</v>
      </c>
      <c r="K288" s="1">
        <f t="shared" si="44"/>
        <v>0</v>
      </c>
      <c r="L288" s="2">
        <f>IF(F288=0,"not processed",_xlfn.MINIFS(Processed_data!H:H,Processed_data!A:A,A288))</f>
        <v>46077</v>
      </c>
      <c r="M288" s="1">
        <f>IF(F288=0,"not processed",ABS(bank_source_transactions__1[[#This Row],[transaction_date]]-Reconciliation!L288))</f>
        <v>3</v>
      </c>
      <c r="N288" s="1" t="str" cm="1">
        <f t="array" ref="N288">_xlfn.IFS(M288="not Processed", "Not Processed",M288&gt;2,"SLA Breached",M288&lt;=2,"Within SLA")</f>
        <v>SLA Breached</v>
      </c>
      <c r="O288" s="1" t="str">
        <f>_xlfn.XLOOKUP(A288,Source_data!A:A,Source_data!D:D)</f>
        <v>IMPS</v>
      </c>
      <c r="P288" s="1">
        <f t="shared" si="45"/>
        <v>0</v>
      </c>
      <c r="Q288" s="1">
        <f t="shared" si="46"/>
        <v>0</v>
      </c>
      <c r="R288" s="1">
        <f t="shared" si="47"/>
        <v>0</v>
      </c>
      <c r="S288" s="1">
        <f t="shared" si="48"/>
        <v>0</v>
      </c>
      <c r="T288" s="1">
        <f t="shared" si="49"/>
        <v>1</v>
      </c>
      <c r="U288" s="1" t="str">
        <f>_xlfn.XLOOKUP(Table3[[#This Row],[Transaction ID]],Source_data!A:A,Source_data!E:E)</f>
        <v>Bengaluru</v>
      </c>
      <c r="V288" s="1">
        <f>_xlfn.IFNA(_xlfn.XLOOKUP(A288,bank_processed_transactions[transaction_id],bank_processed_transactions[processing_minutes]),"")</f>
        <v>11.3</v>
      </c>
      <c r="W288" s="31">
        <f>_xlfn.XLOOKUP(A288,Source_data!A:A,Source_data!B:B)</f>
        <v>46074</v>
      </c>
    </row>
    <row r="289" spans="1:23" x14ac:dyDescent="0.3">
      <c r="A289" s="4" t="s">
        <v>4880</v>
      </c>
      <c r="B289" s="1">
        <f>_xlfn.XLOOKUP(A289,bank_source_transactions__1[transaction_id],bank_source_transactions__1[amount_inr])</f>
        <v>6065.55</v>
      </c>
      <c r="C289" s="1">
        <f>_xlfn.XLOOKUP(A289,Processed_data!A:A,Processed_data!F:F)</f>
        <v>6065.55</v>
      </c>
      <c r="D289" s="1" t="str">
        <f>_xlfn.XLOOKUP(A289,bank_source_transactions__1[transaction_id],bank_source_transactions__1[transaction_status])</f>
        <v>SUCCESS</v>
      </c>
      <c r="E289" s="1" t="str">
        <f>_xlfn.XLOOKUP(A289,Processed_data!A:A,Processed_data!G:G)</f>
        <v>SUCCESS</v>
      </c>
      <c r="F289" s="1">
        <f>COUNTIF(bank_processed_transactions[transaction_id],A289)</f>
        <v>1</v>
      </c>
      <c r="G289" s="1" t="str">
        <f t="shared" si="40"/>
        <v>found</v>
      </c>
      <c r="H289" s="1" t="str">
        <f t="shared" si="41"/>
        <v>Not Duplicate</v>
      </c>
      <c r="I289" s="1" t="str">
        <f t="shared" si="42"/>
        <v>match</v>
      </c>
      <c r="J289" s="1" t="str">
        <f t="shared" si="43"/>
        <v>match</v>
      </c>
      <c r="K289" s="1">
        <f t="shared" si="44"/>
        <v>0</v>
      </c>
      <c r="L289" s="2">
        <f>IF(F289=0,"not processed",_xlfn.MINIFS(Processed_data!H:H,Processed_data!A:A,A289))</f>
        <v>46058</v>
      </c>
      <c r="M289" s="1">
        <f>IF(F289=0,"not processed",ABS(bank_source_transactions__1[[#This Row],[transaction_date]]-Reconciliation!L289))</f>
        <v>3</v>
      </c>
      <c r="N289" s="1" t="str" cm="1">
        <f t="array" ref="N289">_xlfn.IFS(M289="not Processed", "Not Processed",M289&gt;2,"SLA Breached",M289&lt;=2,"Within SLA")</f>
        <v>SLA Breached</v>
      </c>
      <c r="O289" s="1" t="str">
        <f>_xlfn.XLOOKUP(A289,Source_data!A:A,Source_data!D:D)</f>
        <v>NEFT</v>
      </c>
      <c r="P289" s="1">
        <f t="shared" si="45"/>
        <v>0</v>
      </c>
      <c r="Q289" s="1">
        <f t="shared" si="46"/>
        <v>0</v>
      </c>
      <c r="R289" s="1">
        <f t="shared" si="47"/>
        <v>0</v>
      </c>
      <c r="S289" s="1">
        <f t="shared" si="48"/>
        <v>0</v>
      </c>
      <c r="T289" s="1">
        <f t="shared" si="49"/>
        <v>1</v>
      </c>
      <c r="U289" s="1" t="str">
        <f>_xlfn.XLOOKUP(Table3[[#This Row],[Transaction ID]],Source_data!A:A,Source_data!E:E)</f>
        <v>Hyderabad</v>
      </c>
      <c r="V289" s="1">
        <f>_xlfn.IFNA(_xlfn.XLOOKUP(A289,bank_processed_transactions[transaction_id],bank_processed_transactions[processing_minutes]),"")</f>
        <v>65</v>
      </c>
      <c r="W289" s="31">
        <f>_xlfn.XLOOKUP(A289,Source_data!A:A,Source_data!B:B)</f>
        <v>46055</v>
      </c>
    </row>
    <row r="290" spans="1:23" x14ac:dyDescent="0.3">
      <c r="A290" s="3" t="s">
        <v>4313</v>
      </c>
      <c r="B290" s="1">
        <f>_xlfn.XLOOKUP(A290,bank_source_transactions__1[transaction_id],bank_source_transactions__1[amount_inr])</f>
        <v>1969.5</v>
      </c>
      <c r="C290" s="1">
        <f>_xlfn.XLOOKUP(A290,Processed_data!A:A,Processed_data!F:F)</f>
        <v>1969.5</v>
      </c>
      <c r="D290" s="1" t="str">
        <f>_xlfn.XLOOKUP(A290,bank_source_transactions__1[transaction_id],bank_source_transactions__1[transaction_status])</f>
        <v>SUCCESS</v>
      </c>
      <c r="E290" s="1" t="str">
        <f>_xlfn.XLOOKUP(A290,Processed_data!A:A,Processed_data!G:G)</f>
        <v>SUCCESS</v>
      </c>
      <c r="F290" s="1">
        <f>COUNTIF(bank_processed_transactions[transaction_id],A290)</f>
        <v>1</v>
      </c>
      <c r="G290" s="1" t="str">
        <f t="shared" si="40"/>
        <v>found</v>
      </c>
      <c r="H290" s="1" t="str">
        <f t="shared" si="41"/>
        <v>Not Duplicate</v>
      </c>
      <c r="I290" s="1" t="str">
        <f t="shared" si="42"/>
        <v>match</v>
      </c>
      <c r="J290" s="1" t="str">
        <f t="shared" si="43"/>
        <v>match</v>
      </c>
      <c r="K290" s="1">
        <f t="shared" si="44"/>
        <v>0</v>
      </c>
      <c r="L290" s="2">
        <f>IF(F290=0,"not processed",_xlfn.MINIFS(Processed_data!H:H,Processed_data!A:A,A290))</f>
        <v>46088</v>
      </c>
      <c r="M290" s="1">
        <f>IF(F290=0,"not processed",ABS(bank_source_transactions__1[[#This Row],[transaction_date]]-Reconciliation!L290))</f>
        <v>2</v>
      </c>
      <c r="N290" s="1" t="str" cm="1">
        <f t="array" ref="N290">_xlfn.IFS(M290="not Processed", "Not Processed",M290&gt;2,"SLA Breached",M290&lt;=2,"Within SLA")</f>
        <v>Within SLA</v>
      </c>
      <c r="O290" s="1" t="str">
        <f>_xlfn.XLOOKUP(A290,Source_data!A:A,Source_data!D:D)</f>
        <v>UPI</v>
      </c>
      <c r="P290" s="1">
        <f t="shared" si="45"/>
        <v>0</v>
      </c>
      <c r="Q290" s="1">
        <f t="shared" si="46"/>
        <v>0</v>
      </c>
      <c r="R290" s="1">
        <f t="shared" si="47"/>
        <v>0</v>
      </c>
      <c r="S290" s="1">
        <f t="shared" si="48"/>
        <v>0</v>
      </c>
      <c r="T290" s="1">
        <f t="shared" si="49"/>
        <v>0</v>
      </c>
      <c r="U290" s="1" t="str">
        <f>_xlfn.XLOOKUP(Table3[[#This Row],[Transaction ID]],Source_data!A:A,Source_data!E:E)</f>
        <v>Mumbai</v>
      </c>
      <c r="V290" s="1">
        <f>_xlfn.IFNA(_xlfn.XLOOKUP(A290,bank_processed_transactions[transaction_id],bank_processed_transactions[processing_minutes]),"")</f>
        <v>17.5</v>
      </c>
      <c r="W290" s="31">
        <f>_xlfn.XLOOKUP(A290,Source_data!A:A,Source_data!B:B)</f>
        <v>46086</v>
      </c>
    </row>
    <row r="291" spans="1:23" x14ac:dyDescent="0.3">
      <c r="A291" s="4" t="s">
        <v>642</v>
      </c>
      <c r="B291" s="1">
        <f>_xlfn.XLOOKUP(A291,bank_source_transactions__1[transaction_id],bank_source_transactions__1[amount_inr])</f>
        <v>886.91</v>
      </c>
      <c r="C291" s="1">
        <f>_xlfn.XLOOKUP(A291,Processed_data!A:A,Processed_data!F:F)</f>
        <v>886.91</v>
      </c>
      <c r="D291" s="1" t="str">
        <f>_xlfn.XLOOKUP(A291,bank_source_transactions__1[transaction_id],bank_source_transactions__1[transaction_status])</f>
        <v>SUCCESS</v>
      </c>
      <c r="E291" s="1" t="str">
        <f>_xlfn.XLOOKUP(A291,Processed_data!A:A,Processed_data!G:G)</f>
        <v>SUCCESS</v>
      </c>
      <c r="F291" s="1">
        <f>COUNTIF(bank_processed_transactions[transaction_id],A291)</f>
        <v>1</v>
      </c>
      <c r="G291" s="1" t="str">
        <f t="shared" si="40"/>
        <v>found</v>
      </c>
      <c r="H291" s="1" t="str">
        <f t="shared" si="41"/>
        <v>Not Duplicate</v>
      </c>
      <c r="I291" s="1" t="str">
        <f t="shared" si="42"/>
        <v>match</v>
      </c>
      <c r="J291" s="1" t="str">
        <f t="shared" si="43"/>
        <v>match</v>
      </c>
      <c r="K291" s="1">
        <f t="shared" si="44"/>
        <v>0</v>
      </c>
      <c r="L291" s="2">
        <f>IF(F291=0,"not processed",_xlfn.MINIFS(Processed_data!H:H,Processed_data!A:A,A291))</f>
        <v>46082</v>
      </c>
      <c r="M291" s="1">
        <f>IF(F291=0,"not processed",ABS(bank_source_transactions__1[[#This Row],[transaction_date]]-Reconciliation!L291))</f>
        <v>1</v>
      </c>
      <c r="N291" s="1" t="str" cm="1">
        <f t="array" ref="N291">_xlfn.IFS(M291="not Processed", "Not Processed",M291&gt;2,"SLA Breached",M291&lt;=2,"Within SLA")</f>
        <v>Within SLA</v>
      </c>
      <c r="O291" s="1" t="str">
        <f>_xlfn.XLOOKUP(A291,Source_data!A:A,Source_data!D:D)</f>
        <v>UPI</v>
      </c>
      <c r="P291" s="1">
        <f t="shared" si="45"/>
        <v>0</v>
      </c>
      <c r="Q291" s="1">
        <f t="shared" si="46"/>
        <v>0</v>
      </c>
      <c r="R291" s="1">
        <f t="shared" si="47"/>
        <v>0</v>
      </c>
      <c r="S291" s="1">
        <f t="shared" si="48"/>
        <v>0</v>
      </c>
      <c r="T291" s="1">
        <f t="shared" si="49"/>
        <v>0</v>
      </c>
      <c r="U291" s="1" t="str">
        <f>_xlfn.XLOOKUP(Table3[[#This Row],[Transaction ID]],Source_data!A:A,Source_data!E:E)</f>
        <v>Mumbai</v>
      </c>
      <c r="V291" s="1">
        <f>_xlfn.IFNA(_xlfn.XLOOKUP(A291,bank_processed_transactions[transaction_id],bank_processed_transactions[processing_minutes]),"")</f>
        <v>14</v>
      </c>
      <c r="W291" s="31">
        <f>_xlfn.XLOOKUP(A291,Source_data!A:A,Source_data!B:B)</f>
        <v>46081</v>
      </c>
    </row>
    <row r="292" spans="1:23" x14ac:dyDescent="0.3">
      <c r="A292" s="3" t="s">
        <v>4310</v>
      </c>
      <c r="B292" s="1">
        <f>_xlfn.XLOOKUP(A292,bank_source_transactions__1[transaction_id],bank_source_transactions__1[amount_inr])</f>
        <v>1316.75</v>
      </c>
      <c r="C292" s="1">
        <f>_xlfn.XLOOKUP(A292,Processed_data!A:A,Processed_data!F:F)</f>
        <v>1316.75</v>
      </c>
      <c r="D292" s="1" t="str">
        <f>_xlfn.XLOOKUP(A292,bank_source_transactions__1[transaction_id],bank_source_transactions__1[transaction_status])</f>
        <v>SUCCESS</v>
      </c>
      <c r="E292" s="1" t="str">
        <f>_xlfn.XLOOKUP(A292,Processed_data!A:A,Processed_data!G:G)</f>
        <v>SUCCESS</v>
      </c>
      <c r="F292" s="1">
        <f>COUNTIF(bank_processed_transactions[transaction_id],A292)</f>
        <v>1</v>
      </c>
      <c r="G292" s="1" t="str">
        <f t="shared" si="40"/>
        <v>found</v>
      </c>
      <c r="H292" s="1" t="str">
        <f t="shared" si="41"/>
        <v>Not Duplicate</v>
      </c>
      <c r="I292" s="1" t="str">
        <f t="shared" si="42"/>
        <v>match</v>
      </c>
      <c r="J292" s="1" t="str">
        <f t="shared" si="43"/>
        <v>match</v>
      </c>
      <c r="K292" s="1">
        <f t="shared" si="44"/>
        <v>0</v>
      </c>
      <c r="L292" s="2">
        <f>IF(F292=0,"not processed",_xlfn.MINIFS(Processed_data!H:H,Processed_data!A:A,A292))</f>
        <v>46033</v>
      </c>
      <c r="M292" s="1">
        <f>IF(F292=0,"not processed",ABS(bank_source_transactions__1[[#This Row],[transaction_date]]-Reconciliation!L292))</f>
        <v>1</v>
      </c>
      <c r="N292" s="1" t="str" cm="1">
        <f t="array" ref="N292">_xlfn.IFS(M292="not Processed", "Not Processed",M292&gt;2,"SLA Breached",M292&lt;=2,"Within SLA")</f>
        <v>Within SLA</v>
      </c>
      <c r="O292" s="1" t="str">
        <f>_xlfn.XLOOKUP(A292,Source_data!A:A,Source_data!D:D)</f>
        <v>UPI</v>
      </c>
      <c r="P292" s="1">
        <f t="shared" si="45"/>
        <v>0</v>
      </c>
      <c r="Q292" s="1">
        <f t="shared" si="46"/>
        <v>0</v>
      </c>
      <c r="R292" s="1">
        <f t="shared" si="47"/>
        <v>0</v>
      </c>
      <c r="S292" s="1">
        <f t="shared" si="48"/>
        <v>0</v>
      </c>
      <c r="T292" s="1">
        <f t="shared" si="49"/>
        <v>0</v>
      </c>
      <c r="U292" s="1" t="str">
        <f>_xlfn.XLOOKUP(Table3[[#This Row],[Transaction ID]],Source_data!A:A,Source_data!E:E)</f>
        <v>Hyderabad</v>
      </c>
      <c r="V292" s="1">
        <f>_xlfn.IFNA(_xlfn.XLOOKUP(A292,bank_processed_transactions[transaction_id],bank_processed_transactions[processing_minutes]),"")</f>
        <v>23.4</v>
      </c>
      <c r="W292" s="31">
        <f>_xlfn.XLOOKUP(A292,Source_data!A:A,Source_data!B:B)</f>
        <v>46032</v>
      </c>
    </row>
    <row r="293" spans="1:23" x14ac:dyDescent="0.3">
      <c r="A293" s="4" t="s">
        <v>4440</v>
      </c>
      <c r="B293" s="1">
        <f>_xlfn.XLOOKUP(A293,bank_source_transactions__1[transaction_id],bank_source_transactions__1[amount_inr])</f>
        <v>5053.3599999999997</v>
      </c>
      <c r="C293" s="1">
        <f>_xlfn.XLOOKUP(A293,Processed_data!A:A,Processed_data!F:F)</f>
        <v>5053.3599999999997</v>
      </c>
      <c r="D293" s="1" t="str">
        <f>_xlfn.XLOOKUP(A293,bank_source_transactions__1[transaction_id],bank_source_transactions__1[transaction_status])</f>
        <v>REVERSED</v>
      </c>
      <c r="E293" s="1" t="str">
        <f>_xlfn.XLOOKUP(A293,Processed_data!A:A,Processed_data!G:G)</f>
        <v>REVERSED</v>
      </c>
      <c r="F293" s="1">
        <f>COUNTIF(bank_processed_transactions[transaction_id],A293)</f>
        <v>1</v>
      </c>
      <c r="G293" s="1" t="str">
        <f t="shared" si="40"/>
        <v>found</v>
      </c>
      <c r="H293" s="1" t="str">
        <f t="shared" si="41"/>
        <v>Not Duplicate</v>
      </c>
      <c r="I293" s="1" t="str">
        <f t="shared" si="42"/>
        <v>match</v>
      </c>
      <c r="J293" s="1" t="str">
        <f t="shared" si="43"/>
        <v>match</v>
      </c>
      <c r="K293" s="1">
        <f t="shared" si="44"/>
        <v>0</v>
      </c>
      <c r="L293" s="2">
        <f>IF(F293=0,"not processed",_xlfn.MINIFS(Processed_data!H:H,Processed_data!A:A,A293))</f>
        <v>46109</v>
      </c>
      <c r="M293" s="1">
        <f>IF(F293=0,"not processed",ABS(bank_source_transactions__1[[#This Row],[transaction_date]]-Reconciliation!L293))</f>
        <v>2</v>
      </c>
      <c r="N293" s="1" t="str" cm="1">
        <f t="array" ref="N293">_xlfn.IFS(M293="not Processed", "Not Processed",M293&gt;2,"SLA Breached",M293&lt;=2,"Within SLA")</f>
        <v>Within SLA</v>
      </c>
      <c r="O293" s="1" t="str">
        <f>_xlfn.XLOOKUP(A293,Source_data!A:A,Source_data!D:D)</f>
        <v>CARD</v>
      </c>
      <c r="P293" s="1">
        <f t="shared" si="45"/>
        <v>0</v>
      </c>
      <c r="Q293" s="1">
        <f t="shared" si="46"/>
        <v>0</v>
      </c>
      <c r="R293" s="1">
        <f t="shared" si="47"/>
        <v>0</v>
      </c>
      <c r="S293" s="1">
        <f t="shared" si="48"/>
        <v>0</v>
      </c>
      <c r="T293" s="1">
        <f t="shared" si="49"/>
        <v>0</v>
      </c>
      <c r="U293" s="1" t="str">
        <f>_xlfn.XLOOKUP(Table3[[#This Row],[Transaction ID]],Source_data!A:A,Source_data!E:E)</f>
        <v>Bengaluru</v>
      </c>
      <c r="V293" s="1">
        <f>_xlfn.IFNA(_xlfn.XLOOKUP(A293,bank_processed_transactions[transaction_id],bank_processed_transactions[processing_minutes]),"")</f>
        <v>61.3</v>
      </c>
      <c r="W293" s="31">
        <f>_xlfn.XLOOKUP(A293,Source_data!A:A,Source_data!B:B)</f>
        <v>46107</v>
      </c>
    </row>
    <row r="294" spans="1:23" x14ac:dyDescent="0.3">
      <c r="A294" s="3" t="s">
        <v>4649</v>
      </c>
      <c r="B294" s="1">
        <f>_xlfn.XLOOKUP(A294,bank_source_transactions__1[transaction_id],bank_source_transactions__1[amount_inr])</f>
        <v>2808.84</v>
      </c>
      <c r="C294" s="1">
        <f>_xlfn.XLOOKUP(A294,Processed_data!A:A,Processed_data!F:F)</f>
        <v>2808.84</v>
      </c>
      <c r="D294" s="1" t="str">
        <f>_xlfn.XLOOKUP(A294,bank_source_transactions__1[transaction_id],bank_source_transactions__1[transaction_status])</f>
        <v>FAILED</v>
      </c>
      <c r="E294" s="1" t="str">
        <f>_xlfn.XLOOKUP(A294,Processed_data!A:A,Processed_data!G:G)</f>
        <v>FAILED</v>
      </c>
      <c r="F294" s="1">
        <f>COUNTIF(bank_processed_transactions[transaction_id],A294)</f>
        <v>1</v>
      </c>
      <c r="G294" s="1" t="str">
        <f t="shared" si="40"/>
        <v>found</v>
      </c>
      <c r="H294" s="1" t="str">
        <f t="shared" si="41"/>
        <v>Not Duplicate</v>
      </c>
      <c r="I294" s="1" t="str">
        <f t="shared" si="42"/>
        <v>match</v>
      </c>
      <c r="J294" s="1" t="str">
        <f t="shared" si="43"/>
        <v>match</v>
      </c>
      <c r="K294" s="1">
        <f t="shared" si="44"/>
        <v>0</v>
      </c>
      <c r="L294" s="2">
        <f>IF(F294=0,"not processed",_xlfn.MINIFS(Processed_data!H:H,Processed_data!A:A,A294))</f>
        <v>46042</v>
      </c>
      <c r="M294" s="1">
        <f>IF(F294=0,"not processed",ABS(bank_source_transactions__1[[#This Row],[transaction_date]]-Reconciliation!L294))</f>
        <v>0</v>
      </c>
      <c r="N294" s="1" t="str" cm="1">
        <f t="array" ref="N294">_xlfn.IFS(M294="not Processed", "Not Processed",M294&gt;2,"SLA Breached",M294&lt;=2,"Within SLA")</f>
        <v>Within SLA</v>
      </c>
      <c r="O294" s="1" t="str">
        <f>_xlfn.XLOOKUP(A294,Source_data!A:A,Source_data!D:D)</f>
        <v>IMPS</v>
      </c>
      <c r="P294" s="1">
        <f t="shared" si="45"/>
        <v>0</v>
      </c>
      <c r="Q294" s="1">
        <f t="shared" si="46"/>
        <v>0</v>
      </c>
      <c r="R294" s="1">
        <f t="shared" si="47"/>
        <v>0</v>
      </c>
      <c r="S294" s="1">
        <f t="shared" si="48"/>
        <v>0</v>
      </c>
      <c r="T294" s="1">
        <f t="shared" si="49"/>
        <v>0</v>
      </c>
      <c r="U294" s="1" t="str">
        <f>_xlfn.XLOOKUP(Table3[[#This Row],[Transaction ID]],Source_data!A:A,Source_data!E:E)</f>
        <v>Hyderabad</v>
      </c>
      <c r="V294" s="1">
        <f>_xlfn.IFNA(_xlfn.XLOOKUP(A294,bank_processed_transactions[transaction_id],bank_processed_transactions[processing_minutes]),"")</f>
        <v>9.6999999999999993</v>
      </c>
      <c r="W294" s="31">
        <f>_xlfn.XLOOKUP(A294,Source_data!A:A,Source_data!B:B)</f>
        <v>46042</v>
      </c>
    </row>
    <row r="295" spans="1:23" x14ac:dyDescent="0.3">
      <c r="A295" s="4" t="s">
        <v>2741</v>
      </c>
      <c r="B295" s="1">
        <f>_xlfn.XLOOKUP(A295,bank_source_transactions__1[transaction_id],bank_source_transactions__1[amount_inr])</f>
        <v>5059.67</v>
      </c>
      <c r="C295" s="1">
        <f>_xlfn.XLOOKUP(A295,Processed_data!A:A,Processed_data!F:F)</f>
        <v>5059.67</v>
      </c>
      <c r="D295" s="1" t="str">
        <f>_xlfn.XLOOKUP(A295,bank_source_transactions__1[transaction_id],bank_source_transactions__1[transaction_status])</f>
        <v>SUCCESS</v>
      </c>
      <c r="E295" s="1" t="str">
        <f>_xlfn.XLOOKUP(A295,Processed_data!A:A,Processed_data!G:G)</f>
        <v>FAILED</v>
      </c>
      <c r="F295" s="1">
        <f>COUNTIF(bank_processed_transactions[transaction_id],A295)</f>
        <v>1</v>
      </c>
      <c r="G295" s="1" t="str">
        <f t="shared" si="40"/>
        <v>found</v>
      </c>
      <c r="H295" s="1" t="str">
        <f t="shared" si="41"/>
        <v>Not Duplicate</v>
      </c>
      <c r="I295" s="1" t="str">
        <f t="shared" si="42"/>
        <v>match</v>
      </c>
      <c r="J295" s="1" t="str">
        <f t="shared" si="43"/>
        <v>mismatch</v>
      </c>
      <c r="K295" s="1">
        <f t="shared" si="44"/>
        <v>0</v>
      </c>
      <c r="L295" s="2">
        <f>IF(F295=0,"not processed",_xlfn.MINIFS(Processed_data!H:H,Processed_data!A:A,A295))</f>
        <v>46039</v>
      </c>
      <c r="M295" s="1">
        <f>IF(F295=0,"not processed",ABS(bank_source_transactions__1[[#This Row],[transaction_date]]-Reconciliation!L295))</f>
        <v>2</v>
      </c>
      <c r="N295" s="1" t="str" cm="1">
        <f t="array" ref="N295">_xlfn.IFS(M295="not Processed", "Not Processed",M295&gt;2,"SLA Breached",M295&lt;=2,"Within SLA")</f>
        <v>Within SLA</v>
      </c>
      <c r="O295" s="1" t="str">
        <f>_xlfn.XLOOKUP(A295,Source_data!A:A,Source_data!D:D)</f>
        <v>IMPS</v>
      </c>
      <c r="P295" s="1">
        <f t="shared" si="45"/>
        <v>0</v>
      </c>
      <c r="Q295" s="1">
        <f t="shared" si="46"/>
        <v>0</v>
      </c>
      <c r="R295" s="1">
        <f t="shared" si="47"/>
        <v>0</v>
      </c>
      <c r="S295" s="1">
        <f t="shared" si="48"/>
        <v>1</v>
      </c>
      <c r="T295" s="1">
        <f t="shared" si="49"/>
        <v>0</v>
      </c>
      <c r="U295" s="1" t="str">
        <f>_xlfn.XLOOKUP(Table3[[#This Row],[Transaction ID]],Source_data!A:A,Source_data!E:E)</f>
        <v>Mumbai</v>
      </c>
      <c r="V295" s="1">
        <f>_xlfn.IFNA(_xlfn.XLOOKUP(A295,bank_processed_transactions[transaction_id],bank_processed_transactions[processing_minutes]),"")</f>
        <v>8.6999999999999993</v>
      </c>
      <c r="W295" s="31">
        <f>_xlfn.XLOOKUP(A295,Source_data!A:A,Source_data!B:B)</f>
        <v>46037</v>
      </c>
    </row>
    <row r="296" spans="1:23" x14ac:dyDescent="0.3">
      <c r="A296" s="3" t="s">
        <v>1123</v>
      </c>
      <c r="B296" s="1">
        <f>_xlfn.XLOOKUP(A296,bank_source_transactions__1[transaction_id],bank_source_transactions__1[amount_inr])</f>
        <v>1686.6</v>
      </c>
      <c r="C296" s="1">
        <f>_xlfn.XLOOKUP(A296,Processed_data!A:A,Processed_data!F:F)</f>
        <v>1686.6</v>
      </c>
      <c r="D296" s="1" t="str">
        <f>_xlfn.XLOOKUP(A296,bank_source_transactions__1[transaction_id],bank_source_transactions__1[transaction_status])</f>
        <v>SUCCESS</v>
      </c>
      <c r="E296" s="1" t="str">
        <f>_xlfn.XLOOKUP(A296,Processed_data!A:A,Processed_data!G:G)</f>
        <v>SUCCESS</v>
      </c>
      <c r="F296" s="1">
        <f>COUNTIF(bank_processed_transactions[transaction_id],A296)</f>
        <v>1</v>
      </c>
      <c r="G296" s="1" t="str">
        <f t="shared" si="40"/>
        <v>found</v>
      </c>
      <c r="H296" s="1" t="str">
        <f t="shared" si="41"/>
        <v>Not Duplicate</v>
      </c>
      <c r="I296" s="1" t="str">
        <f t="shared" si="42"/>
        <v>match</v>
      </c>
      <c r="J296" s="1" t="str">
        <f t="shared" si="43"/>
        <v>match</v>
      </c>
      <c r="K296" s="1">
        <f t="shared" si="44"/>
        <v>0</v>
      </c>
      <c r="L296" s="2">
        <f>IF(F296=0,"not processed",_xlfn.MINIFS(Processed_data!H:H,Processed_data!A:A,A296))</f>
        <v>46066</v>
      </c>
      <c r="M296" s="1">
        <f>IF(F296=0,"not processed",ABS(bank_source_transactions__1[[#This Row],[transaction_date]]-Reconciliation!L296))</f>
        <v>2</v>
      </c>
      <c r="N296" s="1" t="str" cm="1">
        <f t="array" ref="N296">_xlfn.IFS(M296="not Processed", "Not Processed",M296&gt;2,"SLA Breached",M296&lt;=2,"Within SLA")</f>
        <v>Within SLA</v>
      </c>
      <c r="O296" s="1" t="str">
        <f>_xlfn.XLOOKUP(A296,Source_data!A:A,Source_data!D:D)</f>
        <v>CARD</v>
      </c>
      <c r="P296" s="1">
        <f t="shared" si="45"/>
        <v>0</v>
      </c>
      <c r="Q296" s="1">
        <f t="shared" si="46"/>
        <v>0</v>
      </c>
      <c r="R296" s="1">
        <f t="shared" si="47"/>
        <v>0</v>
      </c>
      <c r="S296" s="1">
        <f t="shared" si="48"/>
        <v>0</v>
      </c>
      <c r="T296" s="1">
        <f t="shared" si="49"/>
        <v>0</v>
      </c>
      <c r="U296" s="1" t="str">
        <f>_xlfn.XLOOKUP(Table3[[#This Row],[Transaction ID]],Source_data!A:A,Source_data!E:E)</f>
        <v>Hyderabad</v>
      </c>
      <c r="V296" s="1">
        <f>_xlfn.IFNA(_xlfn.XLOOKUP(A296,bank_processed_transactions[transaction_id],bank_processed_transactions[processing_minutes]),"")</f>
        <v>102.8</v>
      </c>
      <c r="W296" s="31">
        <f>_xlfn.XLOOKUP(A296,Source_data!A:A,Source_data!B:B)</f>
        <v>46064</v>
      </c>
    </row>
    <row r="297" spans="1:23" x14ac:dyDescent="0.3">
      <c r="A297" s="4" t="s">
        <v>2238</v>
      </c>
      <c r="B297" s="1">
        <f>_xlfn.XLOOKUP(A297,bank_source_transactions__1[transaction_id],bank_source_transactions__1[amount_inr])</f>
        <v>1753.37</v>
      </c>
      <c r="C297" s="1">
        <f>_xlfn.XLOOKUP(A297,Processed_data!A:A,Processed_data!F:F)</f>
        <v>1753.37</v>
      </c>
      <c r="D297" s="1" t="str">
        <f>_xlfn.XLOOKUP(A297,bank_source_transactions__1[transaction_id],bank_source_transactions__1[transaction_status])</f>
        <v>SUCCESS</v>
      </c>
      <c r="E297" s="1" t="str">
        <f>_xlfn.XLOOKUP(A297,Processed_data!A:A,Processed_data!G:G)</f>
        <v>FAILED</v>
      </c>
      <c r="F297" s="1">
        <f>COUNTIF(bank_processed_transactions[transaction_id],A297)</f>
        <v>1</v>
      </c>
      <c r="G297" s="1" t="str">
        <f t="shared" si="40"/>
        <v>found</v>
      </c>
      <c r="H297" s="1" t="str">
        <f t="shared" si="41"/>
        <v>Not Duplicate</v>
      </c>
      <c r="I297" s="1" t="str">
        <f t="shared" si="42"/>
        <v>match</v>
      </c>
      <c r="J297" s="1" t="str">
        <f t="shared" si="43"/>
        <v>mismatch</v>
      </c>
      <c r="K297" s="1">
        <f t="shared" si="44"/>
        <v>0</v>
      </c>
      <c r="L297" s="2">
        <f>IF(F297=0,"not processed",_xlfn.MINIFS(Processed_data!H:H,Processed_data!A:A,A297))</f>
        <v>46091</v>
      </c>
      <c r="M297" s="1">
        <f>IF(F297=0,"not processed",ABS(bank_source_transactions__1[[#This Row],[transaction_date]]-Reconciliation!L297))</f>
        <v>3</v>
      </c>
      <c r="N297" s="1" t="str" cm="1">
        <f t="array" ref="N297">_xlfn.IFS(M297="not Processed", "Not Processed",M297&gt;2,"SLA Breached",M297&lt;=2,"Within SLA")</f>
        <v>SLA Breached</v>
      </c>
      <c r="O297" s="1" t="str">
        <f>_xlfn.XLOOKUP(A297,Source_data!A:A,Source_data!D:D)</f>
        <v>ATM</v>
      </c>
      <c r="P297" s="1">
        <f t="shared" si="45"/>
        <v>0</v>
      </c>
      <c r="Q297" s="1">
        <f t="shared" si="46"/>
        <v>0</v>
      </c>
      <c r="R297" s="1">
        <f t="shared" si="47"/>
        <v>0</v>
      </c>
      <c r="S297" s="1">
        <f t="shared" si="48"/>
        <v>1</v>
      </c>
      <c r="T297" s="1">
        <f t="shared" si="49"/>
        <v>1</v>
      </c>
      <c r="U297" s="1" t="str">
        <f>_xlfn.XLOOKUP(Table3[[#This Row],[Transaction ID]],Source_data!A:A,Source_data!E:E)</f>
        <v>Pune</v>
      </c>
      <c r="V297" s="1">
        <f>_xlfn.IFNA(_xlfn.XLOOKUP(A297,bank_processed_transactions[transaction_id],bank_processed_transactions[processing_minutes]),"")</f>
        <v>31.5</v>
      </c>
      <c r="W297" s="31">
        <f>_xlfn.XLOOKUP(A297,Source_data!A:A,Source_data!B:B)</f>
        <v>46088</v>
      </c>
    </row>
    <row r="298" spans="1:23" x14ac:dyDescent="0.3">
      <c r="A298" s="3" t="s">
        <v>2390</v>
      </c>
      <c r="B298" s="1">
        <f>_xlfn.XLOOKUP(A298,bank_source_transactions__1[transaction_id],bank_source_transactions__1[amount_inr])</f>
        <v>16983.77</v>
      </c>
      <c r="C298" s="1">
        <f>_xlfn.XLOOKUP(A298,Processed_data!A:A,Processed_data!F:F)</f>
        <v>16983.77</v>
      </c>
      <c r="D298" s="1" t="str">
        <f>_xlfn.XLOOKUP(A298,bank_source_transactions__1[transaction_id],bank_source_transactions__1[transaction_status])</f>
        <v>SUCCESS</v>
      </c>
      <c r="E298" s="1" t="str">
        <f>_xlfn.XLOOKUP(A298,Processed_data!A:A,Processed_data!G:G)</f>
        <v>SUCCESS</v>
      </c>
      <c r="F298" s="1">
        <f>COUNTIF(bank_processed_transactions[transaction_id],A298)</f>
        <v>1</v>
      </c>
      <c r="G298" s="1" t="str">
        <f t="shared" si="40"/>
        <v>found</v>
      </c>
      <c r="H298" s="1" t="str">
        <f t="shared" si="41"/>
        <v>Not Duplicate</v>
      </c>
      <c r="I298" s="1" t="str">
        <f t="shared" si="42"/>
        <v>match</v>
      </c>
      <c r="J298" s="1" t="str">
        <f t="shared" si="43"/>
        <v>match</v>
      </c>
      <c r="K298" s="1">
        <f t="shared" si="44"/>
        <v>0</v>
      </c>
      <c r="L298" s="2">
        <f>IF(F298=0,"not processed",_xlfn.MINIFS(Processed_data!H:H,Processed_data!A:A,A298))</f>
        <v>46072</v>
      </c>
      <c r="M298" s="1">
        <f>IF(F298=0,"not processed",ABS(bank_source_transactions__1[[#This Row],[transaction_date]]-Reconciliation!L298))</f>
        <v>3</v>
      </c>
      <c r="N298" s="1" t="str" cm="1">
        <f t="array" ref="N298">_xlfn.IFS(M298="not Processed", "Not Processed",M298&gt;2,"SLA Breached",M298&lt;=2,"Within SLA")</f>
        <v>SLA Breached</v>
      </c>
      <c r="O298" s="1" t="str">
        <f>_xlfn.XLOOKUP(A298,Source_data!A:A,Source_data!D:D)</f>
        <v>IMPS</v>
      </c>
      <c r="P298" s="1">
        <f t="shared" si="45"/>
        <v>0</v>
      </c>
      <c r="Q298" s="1">
        <f t="shared" si="46"/>
        <v>0</v>
      </c>
      <c r="R298" s="1">
        <f t="shared" si="47"/>
        <v>0</v>
      </c>
      <c r="S298" s="1">
        <f t="shared" si="48"/>
        <v>0</v>
      </c>
      <c r="T298" s="1">
        <f t="shared" si="49"/>
        <v>1</v>
      </c>
      <c r="U298" s="1" t="str">
        <f>_xlfn.XLOOKUP(Table3[[#This Row],[Transaction ID]],Source_data!A:A,Source_data!E:E)</f>
        <v>Hyderabad</v>
      </c>
      <c r="V298" s="1">
        <f>_xlfn.IFNA(_xlfn.XLOOKUP(A298,bank_processed_transactions[transaction_id],bank_processed_transactions[processing_minutes]),"")</f>
        <v>34.299999999999997</v>
      </c>
      <c r="W298" s="31">
        <f>_xlfn.XLOOKUP(A298,Source_data!A:A,Source_data!B:B)</f>
        <v>46069</v>
      </c>
    </row>
    <row r="299" spans="1:23" x14ac:dyDescent="0.3">
      <c r="A299" s="4" t="s">
        <v>3876</v>
      </c>
      <c r="B299" s="1">
        <f>_xlfn.XLOOKUP(A299,bank_source_transactions__1[transaction_id],bank_source_transactions__1[amount_inr])</f>
        <v>3817.45</v>
      </c>
      <c r="C299" s="1">
        <f>_xlfn.XLOOKUP(A299,Processed_data!A:A,Processed_data!F:F)</f>
        <v>3817.45</v>
      </c>
      <c r="D299" s="1" t="str">
        <f>_xlfn.XLOOKUP(A299,bank_source_transactions__1[transaction_id],bank_source_transactions__1[transaction_status])</f>
        <v>REVERSED</v>
      </c>
      <c r="E299" s="1" t="str">
        <f>_xlfn.XLOOKUP(A299,Processed_data!A:A,Processed_data!G:G)</f>
        <v>REVERSED</v>
      </c>
      <c r="F299" s="1">
        <f>COUNTIF(bank_processed_transactions[transaction_id],A299)</f>
        <v>1</v>
      </c>
      <c r="G299" s="1" t="str">
        <f t="shared" si="40"/>
        <v>found</v>
      </c>
      <c r="H299" s="1" t="str">
        <f t="shared" si="41"/>
        <v>Not Duplicate</v>
      </c>
      <c r="I299" s="1" t="str">
        <f t="shared" si="42"/>
        <v>match</v>
      </c>
      <c r="J299" s="1" t="str">
        <f t="shared" si="43"/>
        <v>match</v>
      </c>
      <c r="K299" s="1">
        <f t="shared" si="44"/>
        <v>0</v>
      </c>
      <c r="L299" s="2">
        <f>IF(F299=0,"not processed",_xlfn.MINIFS(Processed_data!H:H,Processed_data!A:A,A299))</f>
        <v>46045</v>
      </c>
      <c r="M299" s="1">
        <f>IF(F299=0,"not processed",ABS(bank_source_transactions__1[[#This Row],[transaction_date]]-Reconciliation!L299))</f>
        <v>0</v>
      </c>
      <c r="N299" s="1" t="str" cm="1">
        <f t="array" ref="N299">_xlfn.IFS(M299="not Processed", "Not Processed",M299&gt;2,"SLA Breached",M299&lt;=2,"Within SLA")</f>
        <v>Within SLA</v>
      </c>
      <c r="O299" s="1" t="str">
        <f>_xlfn.XLOOKUP(A299,Source_data!A:A,Source_data!D:D)</f>
        <v>UPI</v>
      </c>
      <c r="P299" s="1">
        <f t="shared" si="45"/>
        <v>0</v>
      </c>
      <c r="Q299" s="1">
        <f t="shared" si="46"/>
        <v>0</v>
      </c>
      <c r="R299" s="1">
        <f t="shared" si="47"/>
        <v>0</v>
      </c>
      <c r="S299" s="1">
        <f t="shared" si="48"/>
        <v>0</v>
      </c>
      <c r="T299" s="1">
        <f t="shared" si="49"/>
        <v>0</v>
      </c>
      <c r="U299" s="1" t="str">
        <f>_xlfn.XLOOKUP(Table3[[#This Row],[Transaction ID]],Source_data!A:A,Source_data!E:E)</f>
        <v>Pune</v>
      </c>
      <c r="V299" s="1">
        <f>_xlfn.IFNA(_xlfn.XLOOKUP(A299,bank_processed_transactions[transaction_id],bank_processed_transactions[processing_minutes]),"")</f>
        <v>15.2</v>
      </c>
      <c r="W299" s="31">
        <f>_xlfn.XLOOKUP(A299,Source_data!A:A,Source_data!B:B)</f>
        <v>46045</v>
      </c>
    </row>
    <row r="300" spans="1:23" x14ac:dyDescent="0.3">
      <c r="A300" s="3" t="s">
        <v>4228</v>
      </c>
      <c r="B300" s="1">
        <f>_xlfn.XLOOKUP(A300,bank_source_transactions__1[transaction_id],bank_source_transactions__1[amount_inr])</f>
        <v>13447.79</v>
      </c>
      <c r="C300" s="1">
        <f>_xlfn.XLOOKUP(A300,Processed_data!A:A,Processed_data!F:F)</f>
        <v>13447.79</v>
      </c>
      <c r="D300" s="1" t="str">
        <f>_xlfn.XLOOKUP(A300,bank_source_transactions__1[transaction_id],bank_source_transactions__1[transaction_status])</f>
        <v>SUCCESS</v>
      </c>
      <c r="E300" s="1" t="str">
        <f>_xlfn.XLOOKUP(A300,Processed_data!A:A,Processed_data!G:G)</f>
        <v>SUCCESS</v>
      </c>
      <c r="F300" s="1">
        <f>COUNTIF(bank_processed_transactions[transaction_id],A300)</f>
        <v>1</v>
      </c>
      <c r="G300" s="1" t="str">
        <f t="shared" si="40"/>
        <v>found</v>
      </c>
      <c r="H300" s="1" t="str">
        <f t="shared" si="41"/>
        <v>Not Duplicate</v>
      </c>
      <c r="I300" s="1" t="str">
        <f t="shared" si="42"/>
        <v>match</v>
      </c>
      <c r="J300" s="1" t="str">
        <f t="shared" si="43"/>
        <v>match</v>
      </c>
      <c r="K300" s="1">
        <f t="shared" si="44"/>
        <v>0</v>
      </c>
      <c r="L300" s="2">
        <f>IF(F300=0,"not processed",_xlfn.MINIFS(Processed_data!H:H,Processed_data!A:A,A300))</f>
        <v>46081</v>
      </c>
      <c r="M300" s="1">
        <f>IF(F300=0,"not processed",ABS(bank_source_transactions__1[[#This Row],[transaction_date]]-Reconciliation!L300))</f>
        <v>0</v>
      </c>
      <c r="N300" s="1" t="str" cm="1">
        <f t="array" ref="N300">_xlfn.IFS(M300="not Processed", "Not Processed",M300&gt;2,"SLA Breached",M300&lt;=2,"Within SLA")</f>
        <v>Within SLA</v>
      </c>
      <c r="O300" s="1" t="str">
        <f>_xlfn.XLOOKUP(A300,Source_data!A:A,Source_data!D:D)</f>
        <v>CARD</v>
      </c>
      <c r="P300" s="1">
        <f t="shared" si="45"/>
        <v>0</v>
      </c>
      <c r="Q300" s="1">
        <f t="shared" si="46"/>
        <v>0</v>
      </c>
      <c r="R300" s="1">
        <f t="shared" si="47"/>
        <v>0</v>
      </c>
      <c r="S300" s="1">
        <f t="shared" si="48"/>
        <v>0</v>
      </c>
      <c r="T300" s="1">
        <f t="shared" si="49"/>
        <v>0</v>
      </c>
      <c r="U300" s="1" t="str">
        <f>_xlfn.XLOOKUP(Table3[[#This Row],[Transaction ID]],Source_data!A:A,Source_data!E:E)</f>
        <v>Pune</v>
      </c>
      <c r="V300" s="1">
        <f>_xlfn.IFNA(_xlfn.XLOOKUP(A300,bank_processed_transactions[transaction_id],bank_processed_transactions[processing_minutes]),"")</f>
        <v>9.1</v>
      </c>
      <c r="W300" s="31">
        <f>_xlfn.XLOOKUP(A300,Source_data!A:A,Source_data!B:B)</f>
        <v>46081</v>
      </c>
    </row>
    <row r="301" spans="1:23" x14ac:dyDescent="0.3">
      <c r="A301" s="4" t="s">
        <v>1323</v>
      </c>
      <c r="B301" s="1">
        <f>_xlfn.XLOOKUP(A301,bank_source_transactions__1[transaction_id],bank_source_transactions__1[amount_inr])</f>
        <v>1056.28</v>
      </c>
      <c r="C301" s="1">
        <f>_xlfn.XLOOKUP(A301,Processed_data!A:A,Processed_data!F:F)</f>
        <v>1056.28</v>
      </c>
      <c r="D301" s="1" t="str">
        <f>_xlfn.XLOOKUP(A301,bank_source_transactions__1[transaction_id],bank_source_transactions__1[transaction_status])</f>
        <v>SUCCESS</v>
      </c>
      <c r="E301" s="1" t="str">
        <f>_xlfn.XLOOKUP(A301,Processed_data!A:A,Processed_data!G:G)</f>
        <v>SUCCESS</v>
      </c>
      <c r="F301" s="1">
        <f>COUNTIF(bank_processed_transactions[transaction_id],A301)</f>
        <v>1</v>
      </c>
      <c r="G301" s="1" t="str">
        <f t="shared" si="40"/>
        <v>found</v>
      </c>
      <c r="H301" s="1" t="str">
        <f t="shared" si="41"/>
        <v>Not Duplicate</v>
      </c>
      <c r="I301" s="1" t="str">
        <f t="shared" si="42"/>
        <v>match</v>
      </c>
      <c r="J301" s="1" t="str">
        <f t="shared" si="43"/>
        <v>match</v>
      </c>
      <c r="K301" s="1">
        <f t="shared" si="44"/>
        <v>0</v>
      </c>
      <c r="L301" s="2">
        <f>IF(F301=0,"not processed",_xlfn.MINIFS(Processed_data!H:H,Processed_data!A:A,A301))</f>
        <v>46088</v>
      </c>
      <c r="M301" s="1">
        <f>IF(F301=0,"not processed",ABS(bank_source_transactions__1[[#This Row],[transaction_date]]-Reconciliation!L301))</f>
        <v>0</v>
      </c>
      <c r="N301" s="1" t="str" cm="1">
        <f t="array" ref="N301">_xlfn.IFS(M301="not Processed", "Not Processed",M301&gt;2,"SLA Breached",M301&lt;=2,"Within SLA")</f>
        <v>Within SLA</v>
      </c>
      <c r="O301" s="1" t="str">
        <f>_xlfn.XLOOKUP(A301,Source_data!A:A,Source_data!D:D)</f>
        <v>NEFT</v>
      </c>
      <c r="P301" s="1">
        <f t="shared" si="45"/>
        <v>0</v>
      </c>
      <c r="Q301" s="1">
        <f t="shared" si="46"/>
        <v>0</v>
      </c>
      <c r="R301" s="1">
        <f t="shared" si="47"/>
        <v>0</v>
      </c>
      <c r="S301" s="1">
        <f t="shared" si="48"/>
        <v>0</v>
      </c>
      <c r="T301" s="1">
        <f t="shared" si="49"/>
        <v>0</v>
      </c>
      <c r="U301" s="1" t="str">
        <f>_xlfn.XLOOKUP(Table3[[#This Row],[Transaction ID]],Source_data!A:A,Source_data!E:E)</f>
        <v>Pune</v>
      </c>
      <c r="V301" s="1">
        <f>_xlfn.IFNA(_xlfn.XLOOKUP(A301,bank_processed_transactions[transaction_id],bank_processed_transactions[processing_minutes]),"")</f>
        <v>7.8</v>
      </c>
      <c r="W301" s="31">
        <f>_xlfn.XLOOKUP(A301,Source_data!A:A,Source_data!B:B)</f>
        <v>46088</v>
      </c>
    </row>
    <row r="302" spans="1:23" x14ac:dyDescent="0.3">
      <c r="A302" s="3" t="s">
        <v>3672</v>
      </c>
      <c r="B302" s="1">
        <f>_xlfn.XLOOKUP(A302,bank_source_transactions__1[transaction_id],bank_source_transactions__1[amount_inr])</f>
        <v>16659.97</v>
      </c>
      <c r="C302" s="1">
        <f>_xlfn.XLOOKUP(A302,Processed_data!A:A,Processed_data!F:F)</f>
        <v>16659.97</v>
      </c>
      <c r="D302" s="1" t="str">
        <f>_xlfn.XLOOKUP(A302,bank_source_transactions__1[transaction_id],bank_source_transactions__1[transaction_status])</f>
        <v>SUCCESS</v>
      </c>
      <c r="E302" s="1" t="str">
        <f>_xlfn.XLOOKUP(A302,Processed_data!A:A,Processed_data!G:G)</f>
        <v>SUCCESS</v>
      </c>
      <c r="F302" s="1">
        <f>COUNTIF(bank_processed_transactions[transaction_id],A302)</f>
        <v>1</v>
      </c>
      <c r="G302" s="1" t="str">
        <f t="shared" si="40"/>
        <v>found</v>
      </c>
      <c r="H302" s="1" t="str">
        <f t="shared" si="41"/>
        <v>Not Duplicate</v>
      </c>
      <c r="I302" s="1" t="str">
        <f t="shared" si="42"/>
        <v>match</v>
      </c>
      <c r="J302" s="1" t="str">
        <f t="shared" si="43"/>
        <v>match</v>
      </c>
      <c r="K302" s="1">
        <f t="shared" si="44"/>
        <v>0</v>
      </c>
      <c r="L302" s="2">
        <f>IF(F302=0,"not processed",_xlfn.MINIFS(Processed_data!H:H,Processed_data!A:A,A302))</f>
        <v>46029</v>
      </c>
      <c r="M302" s="1">
        <f>IF(F302=0,"not processed",ABS(bank_source_transactions__1[[#This Row],[transaction_date]]-Reconciliation!L302))</f>
        <v>1</v>
      </c>
      <c r="N302" s="1" t="str" cm="1">
        <f t="array" ref="N302">_xlfn.IFS(M302="not Processed", "Not Processed",M302&gt;2,"SLA Breached",M302&lt;=2,"Within SLA")</f>
        <v>Within SLA</v>
      </c>
      <c r="O302" s="1" t="str">
        <f>_xlfn.XLOOKUP(A302,Source_data!A:A,Source_data!D:D)</f>
        <v>UPI</v>
      </c>
      <c r="P302" s="1">
        <f t="shared" si="45"/>
        <v>0</v>
      </c>
      <c r="Q302" s="1">
        <f t="shared" si="46"/>
        <v>0</v>
      </c>
      <c r="R302" s="1">
        <f t="shared" si="47"/>
        <v>0</v>
      </c>
      <c r="S302" s="1">
        <f t="shared" si="48"/>
        <v>0</v>
      </c>
      <c r="T302" s="1">
        <f t="shared" si="49"/>
        <v>0</v>
      </c>
      <c r="U302" s="1" t="str">
        <f>_xlfn.XLOOKUP(Table3[[#This Row],[Transaction ID]],Source_data!A:A,Source_data!E:E)</f>
        <v>Hyderabad</v>
      </c>
      <c r="V302" s="1">
        <f>_xlfn.IFNA(_xlfn.XLOOKUP(A302,bank_processed_transactions[transaction_id],bank_processed_transactions[processing_minutes]),"")</f>
        <v>25.7</v>
      </c>
      <c r="W302" s="31">
        <f>_xlfn.XLOOKUP(A302,Source_data!A:A,Source_data!B:B)</f>
        <v>46028</v>
      </c>
    </row>
    <row r="303" spans="1:23" x14ac:dyDescent="0.3">
      <c r="A303" s="4" t="s">
        <v>1278</v>
      </c>
      <c r="B303" s="1">
        <f>_xlfn.XLOOKUP(A303,bank_source_transactions__1[transaction_id],bank_source_transactions__1[amount_inr])</f>
        <v>22828.76</v>
      </c>
      <c r="C303" s="1">
        <f>_xlfn.XLOOKUP(A303,Processed_data!A:A,Processed_data!F:F)</f>
        <v>22828.76</v>
      </c>
      <c r="D303" s="1" t="str">
        <f>_xlfn.XLOOKUP(A303,bank_source_transactions__1[transaction_id],bank_source_transactions__1[transaction_status])</f>
        <v>SUCCESS</v>
      </c>
      <c r="E303" s="1" t="str">
        <f>_xlfn.XLOOKUP(A303,Processed_data!A:A,Processed_data!G:G)</f>
        <v>SUCCESS</v>
      </c>
      <c r="F303" s="1">
        <f>COUNTIF(bank_processed_transactions[transaction_id],A303)</f>
        <v>1</v>
      </c>
      <c r="G303" s="1" t="str">
        <f t="shared" si="40"/>
        <v>found</v>
      </c>
      <c r="H303" s="1" t="str">
        <f t="shared" si="41"/>
        <v>Not Duplicate</v>
      </c>
      <c r="I303" s="1" t="str">
        <f t="shared" si="42"/>
        <v>match</v>
      </c>
      <c r="J303" s="1" t="str">
        <f t="shared" si="43"/>
        <v>match</v>
      </c>
      <c r="K303" s="1">
        <f t="shared" si="44"/>
        <v>0</v>
      </c>
      <c r="L303" s="2">
        <f>IF(F303=0,"not processed",_xlfn.MINIFS(Processed_data!H:H,Processed_data!A:A,A303))</f>
        <v>46065</v>
      </c>
      <c r="M303" s="1">
        <f>IF(F303=0,"not processed",ABS(bank_source_transactions__1[[#This Row],[transaction_date]]-Reconciliation!L303))</f>
        <v>1</v>
      </c>
      <c r="N303" s="1" t="str" cm="1">
        <f t="array" ref="N303">_xlfn.IFS(M303="not Processed", "Not Processed",M303&gt;2,"SLA Breached",M303&lt;=2,"Within SLA")</f>
        <v>Within SLA</v>
      </c>
      <c r="O303" s="1" t="str">
        <f>_xlfn.XLOOKUP(A303,Source_data!A:A,Source_data!D:D)</f>
        <v>UPI</v>
      </c>
      <c r="P303" s="1">
        <f t="shared" si="45"/>
        <v>0</v>
      </c>
      <c r="Q303" s="1">
        <f t="shared" si="46"/>
        <v>0</v>
      </c>
      <c r="R303" s="1">
        <f t="shared" si="47"/>
        <v>0</v>
      </c>
      <c r="S303" s="1">
        <f t="shared" si="48"/>
        <v>0</v>
      </c>
      <c r="T303" s="1">
        <f t="shared" si="49"/>
        <v>0</v>
      </c>
      <c r="U303" s="1" t="str">
        <f>_xlfn.XLOOKUP(Table3[[#This Row],[Transaction ID]],Source_data!A:A,Source_data!E:E)</f>
        <v>Pune</v>
      </c>
      <c r="V303" s="1">
        <f>_xlfn.IFNA(_xlfn.XLOOKUP(A303,bank_processed_transactions[transaction_id],bank_processed_transactions[processing_minutes]),"")</f>
        <v>26.4</v>
      </c>
      <c r="W303" s="31">
        <f>_xlfn.XLOOKUP(A303,Source_data!A:A,Source_data!B:B)</f>
        <v>46064</v>
      </c>
    </row>
    <row r="304" spans="1:23" x14ac:dyDescent="0.3">
      <c r="A304" s="3" t="s">
        <v>2042</v>
      </c>
      <c r="B304" s="1">
        <f>_xlfn.XLOOKUP(A304,bank_source_transactions__1[transaction_id],bank_source_transactions__1[amount_inr])</f>
        <v>36771.58</v>
      </c>
      <c r="C304" s="1">
        <f>_xlfn.XLOOKUP(A304,Processed_data!A:A,Processed_data!F:F)</f>
        <v>36771.58</v>
      </c>
      <c r="D304" s="1" t="str">
        <f>_xlfn.XLOOKUP(A304,bank_source_transactions__1[transaction_id],bank_source_transactions__1[transaction_status])</f>
        <v>SUCCESS</v>
      </c>
      <c r="E304" s="1" t="str">
        <f>_xlfn.XLOOKUP(A304,Processed_data!A:A,Processed_data!G:G)</f>
        <v>SUCCESS</v>
      </c>
      <c r="F304" s="1">
        <f>COUNTIF(bank_processed_transactions[transaction_id],A304)</f>
        <v>1</v>
      </c>
      <c r="G304" s="1" t="str">
        <f t="shared" si="40"/>
        <v>found</v>
      </c>
      <c r="H304" s="1" t="str">
        <f t="shared" si="41"/>
        <v>Not Duplicate</v>
      </c>
      <c r="I304" s="1" t="str">
        <f t="shared" si="42"/>
        <v>match</v>
      </c>
      <c r="J304" s="1" t="str">
        <f t="shared" si="43"/>
        <v>match</v>
      </c>
      <c r="K304" s="1">
        <f t="shared" si="44"/>
        <v>0</v>
      </c>
      <c r="L304" s="2">
        <f>IF(F304=0,"not processed",_xlfn.MINIFS(Processed_data!H:H,Processed_data!A:A,A304))</f>
        <v>46112</v>
      </c>
      <c r="M304" s="1">
        <f>IF(F304=0,"not processed",ABS(bank_source_transactions__1[[#This Row],[transaction_date]]-Reconciliation!L304))</f>
        <v>0</v>
      </c>
      <c r="N304" s="1" t="str" cm="1">
        <f t="array" ref="N304">_xlfn.IFS(M304="not Processed", "Not Processed",M304&gt;2,"SLA Breached",M304&lt;=2,"Within SLA")</f>
        <v>Within SLA</v>
      </c>
      <c r="O304" s="1" t="str">
        <f>_xlfn.XLOOKUP(A304,Source_data!A:A,Source_data!D:D)</f>
        <v>IMPS</v>
      </c>
      <c r="P304" s="1">
        <f t="shared" si="45"/>
        <v>0</v>
      </c>
      <c r="Q304" s="1">
        <f t="shared" si="46"/>
        <v>0</v>
      </c>
      <c r="R304" s="1">
        <f t="shared" si="47"/>
        <v>0</v>
      </c>
      <c r="S304" s="1">
        <f t="shared" si="48"/>
        <v>0</v>
      </c>
      <c r="T304" s="1">
        <f t="shared" si="49"/>
        <v>0</v>
      </c>
      <c r="U304" s="1" t="str">
        <f>_xlfn.XLOOKUP(Table3[[#This Row],[Transaction ID]],Source_data!A:A,Source_data!E:E)</f>
        <v>Hyderabad</v>
      </c>
      <c r="V304" s="1">
        <f>_xlfn.IFNA(_xlfn.XLOOKUP(A304,bank_processed_transactions[transaction_id],bank_processed_transactions[processing_minutes]),"")</f>
        <v>32.5</v>
      </c>
      <c r="W304" s="31">
        <f>_xlfn.XLOOKUP(A304,Source_data!A:A,Source_data!B:B)</f>
        <v>46112</v>
      </c>
    </row>
    <row r="305" spans="1:23" x14ac:dyDescent="0.3">
      <c r="A305" s="4" t="s">
        <v>4759</v>
      </c>
      <c r="B305" s="1">
        <f>_xlfn.XLOOKUP(A305,bank_source_transactions__1[transaction_id],bank_source_transactions__1[amount_inr])</f>
        <v>431.99</v>
      </c>
      <c r="C305" s="1">
        <f>_xlfn.XLOOKUP(A305,Processed_data!A:A,Processed_data!F:F)</f>
        <v>431.99</v>
      </c>
      <c r="D305" s="1" t="str">
        <f>_xlfn.XLOOKUP(A305,bank_source_transactions__1[transaction_id],bank_source_transactions__1[transaction_status])</f>
        <v>SUCCESS</v>
      </c>
      <c r="E305" s="1" t="str">
        <f>_xlfn.XLOOKUP(A305,Processed_data!A:A,Processed_data!G:G)</f>
        <v>SUCCESS</v>
      </c>
      <c r="F305" s="1">
        <f>COUNTIF(bank_processed_transactions[transaction_id],A305)</f>
        <v>1</v>
      </c>
      <c r="G305" s="1" t="str">
        <f t="shared" si="40"/>
        <v>found</v>
      </c>
      <c r="H305" s="1" t="str">
        <f t="shared" si="41"/>
        <v>Not Duplicate</v>
      </c>
      <c r="I305" s="1" t="str">
        <f t="shared" si="42"/>
        <v>match</v>
      </c>
      <c r="J305" s="1" t="str">
        <f t="shared" si="43"/>
        <v>match</v>
      </c>
      <c r="K305" s="1">
        <f t="shared" si="44"/>
        <v>0</v>
      </c>
      <c r="L305" s="2">
        <f>IF(F305=0,"not processed",_xlfn.MINIFS(Processed_data!H:H,Processed_data!A:A,A305))</f>
        <v>46031</v>
      </c>
      <c r="M305" s="1">
        <f>IF(F305=0,"not processed",ABS(bank_source_transactions__1[[#This Row],[transaction_date]]-Reconciliation!L305))</f>
        <v>1</v>
      </c>
      <c r="N305" s="1" t="str" cm="1">
        <f t="array" ref="N305">_xlfn.IFS(M305="not Processed", "Not Processed",M305&gt;2,"SLA Breached",M305&lt;=2,"Within SLA")</f>
        <v>Within SLA</v>
      </c>
      <c r="O305" s="1" t="str">
        <f>_xlfn.XLOOKUP(A305,Source_data!A:A,Source_data!D:D)</f>
        <v>NEFT</v>
      </c>
      <c r="P305" s="1">
        <f t="shared" si="45"/>
        <v>0</v>
      </c>
      <c r="Q305" s="1">
        <f t="shared" si="46"/>
        <v>0</v>
      </c>
      <c r="R305" s="1">
        <f t="shared" si="47"/>
        <v>0</v>
      </c>
      <c r="S305" s="1">
        <f t="shared" si="48"/>
        <v>0</v>
      </c>
      <c r="T305" s="1">
        <f t="shared" si="49"/>
        <v>0</v>
      </c>
      <c r="U305" s="1" t="str">
        <f>_xlfn.XLOOKUP(Table3[[#This Row],[Transaction ID]],Source_data!A:A,Source_data!E:E)</f>
        <v>Hyderabad</v>
      </c>
      <c r="V305" s="1">
        <f>_xlfn.IFNA(_xlfn.XLOOKUP(A305,bank_processed_transactions[transaction_id],bank_processed_transactions[processing_minutes]),"")</f>
        <v>128.1</v>
      </c>
      <c r="W305" s="31">
        <f>_xlfn.XLOOKUP(A305,Source_data!A:A,Source_data!B:B)</f>
        <v>46030</v>
      </c>
    </row>
    <row r="306" spans="1:23" x14ac:dyDescent="0.3">
      <c r="A306" s="3" t="s">
        <v>1450</v>
      </c>
      <c r="B306" s="1">
        <f>_xlfn.XLOOKUP(A306,bank_source_transactions__1[transaction_id],bank_source_transactions__1[amount_inr])</f>
        <v>1811.87</v>
      </c>
      <c r="C306" s="1">
        <f>_xlfn.XLOOKUP(A306,Processed_data!A:A,Processed_data!F:F)</f>
        <v>1811.87</v>
      </c>
      <c r="D306" s="1" t="str">
        <f>_xlfn.XLOOKUP(A306,bank_source_transactions__1[transaction_id],bank_source_transactions__1[transaction_status])</f>
        <v>SUCCESS</v>
      </c>
      <c r="E306" s="1" t="str">
        <f>_xlfn.XLOOKUP(A306,Processed_data!A:A,Processed_data!G:G)</f>
        <v>SUCCESS</v>
      </c>
      <c r="F306" s="1">
        <f>COUNTIF(bank_processed_transactions[transaction_id],A306)</f>
        <v>1</v>
      </c>
      <c r="G306" s="1" t="str">
        <f t="shared" si="40"/>
        <v>found</v>
      </c>
      <c r="H306" s="1" t="str">
        <f t="shared" si="41"/>
        <v>Not Duplicate</v>
      </c>
      <c r="I306" s="1" t="str">
        <f t="shared" si="42"/>
        <v>match</v>
      </c>
      <c r="J306" s="1" t="str">
        <f t="shared" si="43"/>
        <v>match</v>
      </c>
      <c r="K306" s="1">
        <f t="shared" si="44"/>
        <v>0</v>
      </c>
      <c r="L306" s="2">
        <f>IF(F306=0,"not processed",_xlfn.MINIFS(Processed_data!H:H,Processed_data!A:A,A306))</f>
        <v>46044</v>
      </c>
      <c r="M306" s="1">
        <f>IF(F306=0,"not processed",ABS(bank_source_transactions__1[[#This Row],[transaction_date]]-Reconciliation!L306))</f>
        <v>0</v>
      </c>
      <c r="N306" s="1" t="str" cm="1">
        <f t="array" ref="N306">_xlfn.IFS(M306="not Processed", "Not Processed",M306&gt;2,"SLA Breached",M306&lt;=2,"Within SLA")</f>
        <v>Within SLA</v>
      </c>
      <c r="O306" s="1" t="str">
        <f>_xlfn.XLOOKUP(A306,Source_data!A:A,Source_data!D:D)</f>
        <v>CARD</v>
      </c>
      <c r="P306" s="1">
        <f t="shared" si="45"/>
        <v>0</v>
      </c>
      <c r="Q306" s="1">
        <f t="shared" si="46"/>
        <v>0</v>
      </c>
      <c r="R306" s="1">
        <f t="shared" si="47"/>
        <v>0</v>
      </c>
      <c r="S306" s="1">
        <f t="shared" si="48"/>
        <v>0</v>
      </c>
      <c r="T306" s="1">
        <f t="shared" si="49"/>
        <v>0</v>
      </c>
      <c r="U306" s="1" t="str">
        <f>_xlfn.XLOOKUP(Table3[[#This Row],[Transaction ID]],Source_data!A:A,Source_data!E:E)</f>
        <v>Mumbai</v>
      </c>
      <c r="V306" s="1">
        <f>_xlfn.IFNA(_xlfn.XLOOKUP(A306,bank_processed_transactions[transaction_id],bank_processed_transactions[processing_minutes]),"")</f>
        <v>12.7</v>
      </c>
      <c r="W306" s="31">
        <f>_xlfn.XLOOKUP(A306,Source_data!A:A,Source_data!B:B)</f>
        <v>46044</v>
      </c>
    </row>
    <row r="307" spans="1:23" x14ac:dyDescent="0.3">
      <c r="A307" s="4" t="s">
        <v>963</v>
      </c>
      <c r="B307" s="1">
        <f>_xlfn.XLOOKUP(A307,bank_source_transactions__1[transaction_id],bank_source_transactions__1[amount_inr])</f>
        <v>1577.18</v>
      </c>
      <c r="C307" s="1">
        <f>_xlfn.XLOOKUP(A307,Processed_data!A:A,Processed_data!F:F)</f>
        <v>1577.18</v>
      </c>
      <c r="D307" s="1" t="str">
        <f>_xlfn.XLOOKUP(A307,bank_source_transactions__1[transaction_id],bank_source_transactions__1[transaction_status])</f>
        <v>SUCCESS</v>
      </c>
      <c r="E307" s="1" t="str">
        <f>_xlfn.XLOOKUP(A307,Processed_data!A:A,Processed_data!G:G)</f>
        <v>SUCCESS</v>
      </c>
      <c r="F307" s="1">
        <f>COUNTIF(bank_processed_transactions[transaction_id],A307)</f>
        <v>1</v>
      </c>
      <c r="G307" s="1" t="str">
        <f t="shared" si="40"/>
        <v>found</v>
      </c>
      <c r="H307" s="1" t="str">
        <f t="shared" si="41"/>
        <v>Not Duplicate</v>
      </c>
      <c r="I307" s="1" t="str">
        <f t="shared" si="42"/>
        <v>match</v>
      </c>
      <c r="J307" s="1" t="str">
        <f t="shared" si="43"/>
        <v>match</v>
      </c>
      <c r="K307" s="1">
        <f t="shared" si="44"/>
        <v>0</v>
      </c>
      <c r="L307" s="2">
        <f>IF(F307=0,"not processed",_xlfn.MINIFS(Processed_data!H:H,Processed_data!A:A,A307))</f>
        <v>46060</v>
      </c>
      <c r="M307" s="1">
        <f>IF(F307=0,"not processed",ABS(bank_source_transactions__1[[#This Row],[transaction_date]]-Reconciliation!L307))</f>
        <v>1</v>
      </c>
      <c r="N307" s="1" t="str" cm="1">
        <f t="array" ref="N307">_xlfn.IFS(M307="not Processed", "Not Processed",M307&gt;2,"SLA Breached",M307&lt;=2,"Within SLA")</f>
        <v>Within SLA</v>
      </c>
      <c r="O307" s="1" t="str">
        <f>_xlfn.XLOOKUP(A307,Source_data!A:A,Source_data!D:D)</f>
        <v>UPI</v>
      </c>
      <c r="P307" s="1">
        <f t="shared" si="45"/>
        <v>0</v>
      </c>
      <c r="Q307" s="1">
        <f t="shared" si="46"/>
        <v>0</v>
      </c>
      <c r="R307" s="1">
        <f t="shared" si="47"/>
        <v>0</v>
      </c>
      <c r="S307" s="1">
        <f t="shared" si="48"/>
        <v>0</v>
      </c>
      <c r="T307" s="1">
        <f t="shared" si="49"/>
        <v>0</v>
      </c>
      <c r="U307" s="1" t="str">
        <f>_xlfn.XLOOKUP(Table3[[#This Row],[Transaction ID]],Source_data!A:A,Source_data!E:E)</f>
        <v>Hyderabad</v>
      </c>
      <c r="V307" s="1">
        <f>_xlfn.IFNA(_xlfn.XLOOKUP(A307,bank_processed_transactions[transaction_id],bank_processed_transactions[processing_minutes]),"")</f>
        <v>11.2</v>
      </c>
      <c r="W307" s="31">
        <f>_xlfn.XLOOKUP(A307,Source_data!A:A,Source_data!B:B)</f>
        <v>46059</v>
      </c>
    </row>
    <row r="308" spans="1:23" x14ac:dyDescent="0.3">
      <c r="A308" s="3" t="s">
        <v>3460</v>
      </c>
      <c r="B308" s="1">
        <f>_xlfn.XLOOKUP(A308,bank_source_transactions__1[transaction_id],bank_source_transactions__1[amount_inr])</f>
        <v>2008.99</v>
      </c>
      <c r="C308" s="1">
        <f>_xlfn.XLOOKUP(A308,Processed_data!A:A,Processed_data!F:F)</f>
        <v>2008.99</v>
      </c>
      <c r="D308" s="1" t="str">
        <f>_xlfn.XLOOKUP(A308,bank_source_transactions__1[transaction_id],bank_source_transactions__1[transaction_status])</f>
        <v>SUCCESS</v>
      </c>
      <c r="E308" s="1" t="str">
        <f>_xlfn.XLOOKUP(A308,Processed_data!A:A,Processed_data!G:G)</f>
        <v>SUCCESS</v>
      </c>
      <c r="F308" s="1">
        <f>COUNTIF(bank_processed_transactions[transaction_id],A308)</f>
        <v>1</v>
      </c>
      <c r="G308" s="1" t="str">
        <f t="shared" si="40"/>
        <v>found</v>
      </c>
      <c r="H308" s="1" t="str">
        <f t="shared" si="41"/>
        <v>Not Duplicate</v>
      </c>
      <c r="I308" s="1" t="str">
        <f t="shared" si="42"/>
        <v>match</v>
      </c>
      <c r="J308" s="1" t="str">
        <f t="shared" si="43"/>
        <v>match</v>
      </c>
      <c r="K308" s="1">
        <f t="shared" si="44"/>
        <v>0</v>
      </c>
      <c r="L308" s="2">
        <f>IF(F308=0,"not processed",_xlfn.MINIFS(Processed_data!H:H,Processed_data!A:A,A308))</f>
        <v>46109</v>
      </c>
      <c r="M308" s="1">
        <f>IF(F308=0,"not processed",ABS(bank_source_transactions__1[[#This Row],[transaction_date]]-Reconciliation!L308))</f>
        <v>2</v>
      </c>
      <c r="N308" s="1" t="str" cm="1">
        <f t="array" ref="N308">_xlfn.IFS(M308="not Processed", "Not Processed",M308&gt;2,"SLA Breached",M308&lt;=2,"Within SLA")</f>
        <v>Within SLA</v>
      </c>
      <c r="O308" s="1" t="str">
        <f>_xlfn.XLOOKUP(A308,Source_data!A:A,Source_data!D:D)</f>
        <v>UPI</v>
      </c>
      <c r="P308" s="1">
        <f t="shared" si="45"/>
        <v>0</v>
      </c>
      <c r="Q308" s="1">
        <f t="shared" si="46"/>
        <v>0</v>
      </c>
      <c r="R308" s="1">
        <f t="shared" si="47"/>
        <v>0</v>
      </c>
      <c r="S308" s="1">
        <f t="shared" si="48"/>
        <v>0</v>
      </c>
      <c r="T308" s="1">
        <f t="shared" si="49"/>
        <v>0</v>
      </c>
      <c r="U308" s="1" t="str">
        <f>_xlfn.XLOOKUP(Table3[[#This Row],[Transaction ID]],Source_data!A:A,Source_data!E:E)</f>
        <v>Hyderabad</v>
      </c>
      <c r="V308" s="1">
        <f>_xlfn.IFNA(_xlfn.XLOOKUP(A308,bank_processed_transactions[transaction_id],bank_processed_transactions[processing_minutes]),"")</f>
        <v>29.8</v>
      </c>
      <c r="W308" s="31">
        <f>_xlfn.XLOOKUP(A308,Source_data!A:A,Source_data!B:B)</f>
        <v>46107</v>
      </c>
    </row>
    <row r="309" spans="1:23" x14ac:dyDescent="0.3">
      <c r="A309" s="4" t="s">
        <v>3605</v>
      </c>
      <c r="B309" s="1">
        <f>_xlfn.XLOOKUP(A309,bank_source_transactions__1[transaction_id],bank_source_transactions__1[amount_inr])</f>
        <v>37316.480000000003</v>
      </c>
      <c r="C309" s="1">
        <f>_xlfn.XLOOKUP(A309,Processed_data!A:A,Processed_data!F:F)</f>
        <v>37316.480000000003</v>
      </c>
      <c r="D309" s="1" t="str">
        <f>_xlfn.XLOOKUP(A309,bank_source_transactions__1[transaction_id],bank_source_transactions__1[transaction_status])</f>
        <v>SUCCESS</v>
      </c>
      <c r="E309" s="1" t="str">
        <f>_xlfn.XLOOKUP(A309,Processed_data!A:A,Processed_data!G:G)</f>
        <v>SUCCESS</v>
      </c>
      <c r="F309" s="1">
        <f>COUNTIF(bank_processed_transactions[transaction_id],A309)</f>
        <v>1</v>
      </c>
      <c r="G309" s="1" t="str">
        <f t="shared" si="40"/>
        <v>found</v>
      </c>
      <c r="H309" s="1" t="str">
        <f t="shared" si="41"/>
        <v>Not Duplicate</v>
      </c>
      <c r="I309" s="1" t="str">
        <f t="shared" si="42"/>
        <v>match</v>
      </c>
      <c r="J309" s="1" t="str">
        <f t="shared" si="43"/>
        <v>match</v>
      </c>
      <c r="K309" s="1">
        <f t="shared" si="44"/>
        <v>0</v>
      </c>
      <c r="L309" s="2">
        <f>IF(F309=0,"not processed",_xlfn.MINIFS(Processed_data!H:H,Processed_data!A:A,A309))</f>
        <v>46050</v>
      </c>
      <c r="M309" s="1">
        <f>IF(F309=0,"not processed",ABS(bank_source_transactions__1[[#This Row],[transaction_date]]-Reconciliation!L309))</f>
        <v>0</v>
      </c>
      <c r="N309" s="1" t="str" cm="1">
        <f t="array" ref="N309">_xlfn.IFS(M309="not Processed", "Not Processed",M309&gt;2,"SLA Breached",M309&lt;=2,"Within SLA")</f>
        <v>Within SLA</v>
      </c>
      <c r="O309" s="1" t="str">
        <f>_xlfn.XLOOKUP(A309,Source_data!A:A,Source_data!D:D)</f>
        <v>UPI</v>
      </c>
      <c r="P309" s="1">
        <f t="shared" si="45"/>
        <v>0</v>
      </c>
      <c r="Q309" s="1">
        <f t="shared" si="46"/>
        <v>0</v>
      </c>
      <c r="R309" s="1">
        <f t="shared" si="47"/>
        <v>0</v>
      </c>
      <c r="S309" s="1">
        <f t="shared" si="48"/>
        <v>0</v>
      </c>
      <c r="T309" s="1">
        <f t="shared" si="49"/>
        <v>0</v>
      </c>
      <c r="U309" s="1" t="str">
        <f>_xlfn.XLOOKUP(Table3[[#This Row],[Transaction ID]],Source_data!A:A,Source_data!E:E)</f>
        <v>Mumbai</v>
      </c>
      <c r="V309" s="1">
        <f>_xlfn.IFNA(_xlfn.XLOOKUP(A309,bank_processed_transactions[transaction_id],bank_processed_transactions[processing_minutes]),"")</f>
        <v>38.200000000000003</v>
      </c>
      <c r="W309" s="31">
        <f>_xlfn.XLOOKUP(A309,Source_data!A:A,Source_data!B:B)</f>
        <v>46050</v>
      </c>
    </row>
    <row r="310" spans="1:23" x14ac:dyDescent="0.3">
      <c r="A310" s="3" t="s">
        <v>2898</v>
      </c>
      <c r="B310" s="1">
        <f>_xlfn.XLOOKUP(A310,bank_source_transactions__1[transaction_id],bank_source_transactions__1[amount_inr])</f>
        <v>1461.52</v>
      </c>
      <c r="C310" s="1">
        <f>_xlfn.XLOOKUP(A310,Processed_data!A:A,Processed_data!F:F)</f>
        <v>1461.52</v>
      </c>
      <c r="D310" s="1" t="str">
        <f>_xlfn.XLOOKUP(A310,bank_source_transactions__1[transaction_id],bank_source_transactions__1[transaction_status])</f>
        <v>FAILED</v>
      </c>
      <c r="E310" s="1" t="str">
        <f>_xlfn.XLOOKUP(A310,Processed_data!A:A,Processed_data!G:G)</f>
        <v>FAILED</v>
      </c>
      <c r="F310" s="1">
        <f>COUNTIF(bank_processed_transactions[transaction_id],A310)</f>
        <v>1</v>
      </c>
      <c r="G310" s="1" t="str">
        <f t="shared" si="40"/>
        <v>found</v>
      </c>
      <c r="H310" s="1" t="str">
        <f t="shared" si="41"/>
        <v>Not Duplicate</v>
      </c>
      <c r="I310" s="1" t="str">
        <f t="shared" si="42"/>
        <v>match</v>
      </c>
      <c r="J310" s="1" t="str">
        <f t="shared" si="43"/>
        <v>match</v>
      </c>
      <c r="K310" s="1">
        <f t="shared" si="44"/>
        <v>0</v>
      </c>
      <c r="L310" s="2">
        <f>IF(F310=0,"not processed",_xlfn.MINIFS(Processed_data!H:H,Processed_data!A:A,A310))</f>
        <v>46093</v>
      </c>
      <c r="M310" s="1">
        <f>IF(F310=0,"not processed",ABS(bank_source_transactions__1[[#This Row],[transaction_date]]-Reconciliation!L310))</f>
        <v>0</v>
      </c>
      <c r="N310" s="1" t="str" cm="1">
        <f t="array" ref="N310">_xlfn.IFS(M310="not Processed", "Not Processed",M310&gt;2,"SLA Breached",M310&lt;=2,"Within SLA")</f>
        <v>Within SLA</v>
      </c>
      <c r="O310" s="1" t="str">
        <f>_xlfn.XLOOKUP(A310,Source_data!A:A,Source_data!D:D)</f>
        <v>NEFT</v>
      </c>
      <c r="P310" s="1">
        <f t="shared" si="45"/>
        <v>0</v>
      </c>
      <c r="Q310" s="1">
        <f t="shared" si="46"/>
        <v>0</v>
      </c>
      <c r="R310" s="1">
        <f t="shared" si="47"/>
        <v>0</v>
      </c>
      <c r="S310" s="1">
        <f t="shared" si="48"/>
        <v>0</v>
      </c>
      <c r="T310" s="1">
        <f t="shared" si="49"/>
        <v>0</v>
      </c>
      <c r="U310" s="1" t="str">
        <f>_xlfn.XLOOKUP(Table3[[#This Row],[Transaction ID]],Source_data!A:A,Source_data!E:E)</f>
        <v>Hyderabad</v>
      </c>
      <c r="V310" s="1">
        <f>_xlfn.IFNA(_xlfn.XLOOKUP(A310,bank_processed_transactions[transaction_id],bank_processed_transactions[processing_minutes]),"")</f>
        <v>34</v>
      </c>
      <c r="W310" s="31">
        <f>_xlfn.XLOOKUP(A310,Source_data!A:A,Source_data!B:B)</f>
        <v>46093</v>
      </c>
    </row>
    <row r="311" spans="1:23" x14ac:dyDescent="0.3">
      <c r="A311" s="4" t="s">
        <v>4686</v>
      </c>
      <c r="B311" s="1">
        <f>_xlfn.XLOOKUP(A311,bank_source_transactions__1[transaction_id],bank_source_transactions__1[amount_inr])</f>
        <v>5997.08</v>
      </c>
      <c r="C311" s="1">
        <f>_xlfn.XLOOKUP(A311,Processed_data!A:A,Processed_data!F:F)</f>
        <v>5997.08</v>
      </c>
      <c r="D311" s="1" t="str">
        <f>_xlfn.XLOOKUP(A311,bank_source_transactions__1[transaction_id],bank_source_transactions__1[transaction_status])</f>
        <v>SUCCESS</v>
      </c>
      <c r="E311" s="1" t="str">
        <f>_xlfn.XLOOKUP(A311,Processed_data!A:A,Processed_data!G:G)</f>
        <v>SUCCESS</v>
      </c>
      <c r="F311" s="1">
        <f>COUNTIF(bank_processed_transactions[transaction_id],A311)</f>
        <v>1</v>
      </c>
      <c r="G311" s="1" t="str">
        <f t="shared" si="40"/>
        <v>found</v>
      </c>
      <c r="H311" s="1" t="str">
        <f t="shared" si="41"/>
        <v>Not Duplicate</v>
      </c>
      <c r="I311" s="1" t="str">
        <f t="shared" si="42"/>
        <v>match</v>
      </c>
      <c r="J311" s="1" t="str">
        <f t="shared" si="43"/>
        <v>match</v>
      </c>
      <c r="K311" s="1">
        <f t="shared" si="44"/>
        <v>0</v>
      </c>
      <c r="L311" s="2">
        <f>IF(F311=0,"not processed",_xlfn.MINIFS(Processed_data!H:H,Processed_data!A:A,A311))</f>
        <v>46111</v>
      </c>
      <c r="M311" s="1">
        <f>IF(F311=0,"not processed",ABS(bank_source_transactions__1[[#This Row],[transaction_date]]-Reconciliation!L311))</f>
        <v>1</v>
      </c>
      <c r="N311" s="1" t="str" cm="1">
        <f t="array" ref="N311">_xlfn.IFS(M311="not Processed", "Not Processed",M311&gt;2,"SLA Breached",M311&lt;=2,"Within SLA")</f>
        <v>Within SLA</v>
      </c>
      <c r="O311" s="1" t="str">
        <f>_xlfn.XLOOKUP(A311,Source_data!A:A,Source_data!D:D)</f>
        <v>ATM</v>
      </c>
      <c r="P311" s="1">
        <f t="shared" si="45"/>
        <v>0</v>
      </c>
      <c r="Q311" s="1">
        <f t="shared" si="46"/>
        <v>0</v>
      </c>
      <c r="R311" s="1">
        <f t="shared" si="47"/>
        <v>0</v>
      </c>
      <c r="S311" s="1">
        <f t="shared" si="48"/>
        <v>0</v>
      </c>
      <c r="T311" s="1">
        <f t="shared" si="49"/>
        <v>0</v>
      </c>
      <c r="U311" s="1" t="str">
        <f>_xlfn.XLOOKUP(Table3[[#This Row],[Transaction ID]],Source_data!A:A,Source_data!E:E)</f>
        <v>Bengaluru</v>
      </c>
      <c r="V311" s="1">
        <f>_xlfn.IFNA(_xlfn.XLOOKUP(A311,bank_processed_transactions[transaction_id],bank_processed_transactions[processing_minutes]),"")</f>
        <v>18.8</v>
      </c>
      <c r="W311" s="31">
        <f>_xlfn.XLOOKUP(A311,Source_data!A:A,Source_data!B:B)</f>
        <v>46110</v>
      </c>
    </row>
    <row r="312" spans="1:23" x14ac:dyDescent="0.3">
      <c r="A312" s="3" t="s">
        <v>3352</v>
      </c>
      <c r="B312" s="1">
        <f>_xlfn.XLOOKUP(A312,bank_source_transactions__1[transaction_id],bank_source_transactions__1[amount_inr])</f>
        <v>7631.83</v>
      </c>
      <c r="C312" s="1">
        <f>_xlfn.XLOOKUP(A312,Processed_data!A:A,Processed_data!F:F)</f>
        <v>7631.83</v>
      </c>
      <c r="D312" s="1" t="str">
        <f>_xlfn.XLOOKUP(A312,bank_source_transactions__1[transaction_id],bank_source_transactions__1[transaction_status])</f>
        <v>SUCCESS</v>
      </c>
      <c r="E312" s="1" t="str">
        <f>_xlfn.XLOOKUP(A312,Processed_data!A:A,Processed_data!G:G)</f>
        <v>SUCCESS</v>
      </c>
      <c r="F312" s="1">
        <f>COUNTIF(bank_processed_transactions[transaction_id],A312)</f>
        <v>1</v>
      </c>
      <c r="G312" s="1" t="str">
        <f t="shared" si="40"/>
        <v>found</v>
      </c>
      <c r="H312" s="1" t="str">
        <f t="shared" si="41"/>
        <v>Not Duplicate</v>
      </c>
      <c r="I312" s="1" t="str">
        <f t="shared" si="42"/>
        <v>match</v>
      </c>
      <c r="J312" s="1" t="str">
        <f t="shared" si="43"/>
        <v>match</v>
      </c>
      <c r="K312" s="1">
        <f t="shared" si="44"/>
        <v>0</v>
      </c>
      <c r="L312" s="2">
        <f>IF(F312=0,"not processed",_xlfn.MINIFS(Processed_data!H:H,Processed_data!A:A,A312))</f>
        <v>46074</v>
      </c>
      <c r="M312" s="1">
        <f>IF(F312=0,"not processed",ABS(bank_source_transactions__1[[#This Row],[transaction_date]]-Reconciliation!L312))</f>
        <v>2</v>
      </c>
      <c r="N312" s="1" t="str" cm="1">
        <f t="array" ref="N312">_xlfn.IFS(M312="not Processed", "Not Processed",M312&gt;2,"SLA Breached",M312&lt;=2,"Within SLA")</f>
        <v>Within SLA</v>
      </c>
      <c r="O312" s="1" t="str">
        <f>_xlfn.XLOOKUP(A312,Source_data!A:A,Source_data!D:D)</f>
        <v>UPI</v>
      </c>
      <c r="P312" s="1">
        <f t="shared" si="45"/>
        <v>0</v>
      </c>
      <c r="Q312" s="1">
        <f t="shared" si="46"/>
        <v>0</v>
      </c>
      <c r="R312" s="1">
        <f t="shared" si="47"/>
        <v>0</v>
      </c>
      <c r="S312" s="1">
        <f t="shared" si="48"/>
        <v>0</v>
      </c>
      <c r="T312" s="1">
        <f t="shared" si="49"/>
        <v>0</v>
      </c>
      <c r="U312" s="1" t="str">
        <f>_xlfn.XLOOKUP(Table3[[#This Row],[Transaction ID]],Source_data!A:A,Source_data!E:E)</f>
        <v>Hyderabad</v>
      </c>
      <c r="V312" s="1">
        <f>_xlfn.IFNA(_xlfn.XLOOKUP(A312,bank_processed_transactions[transaction_id],bank_processed_transactions[processing_minutes]),"")</f>
        <v>41.2</v>
      </c>
      <c r="W312" s="31">
        <f>_xlfn.XLOOKUP(A312,Source_data!A:A,Source_data!B:B)</f>
        <v>46072</v>
      </c>
    </row>
    <row r="313" spans="1:23" x14ac:dyDescent="0.3">
      <c r="A313" s="4" t="s">
        <v>1259</v>
      </c>
      <c r="B313" s="1">
        <f>_xlfn.XLOOKUP(A313,bank_source_transactions__1[transaction_id],bank_source_transactions__1[amount_inr])</f>
        <v>7615.16</v>
      </c>
      <c r="C313" s="1">
        <f>_xlfn.XLOOKUP(A313,Processed_data!A:A,Processed_data!F:F)</f>
        <v>7615.16</v>
      </c>
      <c r="D313" s="1" t="str">
        <f>_xlfn.XLOOKUP(A313,bank_source_transactions__1[transaction_id],bank_source_transactions__1[transaction_status])</f>
        <v>SUCCESS</v>
      </c>
      <c r="E313" s="1" t="str">
        <f>_xlfn.XLOOKUP(A313,Processed_data!A:A,Processed_data!G:G)</f>
        <v>SUCCESS</v>
      </c>
      <c r="F313" s="1">
        <f>COUNTIF(bank_processed_transactions[transaction_id],A313)</f>
        <v>1</v>
      </c>
      <c r="G313" s="1" t="str">
        <f t="shared" si="40"/>
        <v>found</v>
      </c>
      <c r="H313" s="1" t="str">
        <f t="shared" si="41"/>
        <v>Not Duplicate</v>
      </c>
      <c r="I313" s="1" t="str">
        <f t="shared" si="42"/>
        <v>match</v>
      </c>
      <c r="J313" s="1" t="str">
        <f t="shared" si="43"/>
        <v>match</v>
      </c>
      <c r="K313" s="1">
        <f t="shared" si="44"/>
        <v>0</v>
      </c>
      <c r="L313" s="2">
        <f>IF(F313=0,"not processed",_xlfn.MINIFS(Processed_data!H:H,Processed_data!A:A,A313))</f>
        <v>46100</v>
      </c>
      <c r="M313" s="1">
        <f>IF(F313=0,"not processed",ABS(bank_source_transactions__1[[#This Row],[transaction_date]]-Reconciliation!L313))</f>
        <v>2</v>
      </c>
      <c r="N313" s="1" t="str" cm="1">
        <f t="array" ref="N313">_xlfn.IFS(M313="not Processed", "Not Processed",M313&gt;2,"SLA Breached",M313&lt;=2,"Within SLA")</f>
        <v>Within SLA</v>
      </c>
      <c r="O313" s="1" t="str">
        <f>_xlfn.XLOOKUP(A313,Source_data!A:A,Source_data!D:D)</f>
        <v>IMPS</v>
      </c>
      <c r="P313" s="1">
        <f t="shared" si="45"/>
        <v>0</v>
      </c>
      <c r="Q313" s="1">
        <f t="shared" si="46"/>
        <v>0</v>
      </c>
      <c r="R313" s="1">
        <f t="shared" si="47"/>
        <v>0</v>
      </c>
      <c r="S313" s="1">
        <f t="shared" si="48"/>
        <v>0</v>
      </c>
      <c r="T313" s="1">
        <f t="shared" si="49"/>
        <v>0</v>
      </c>
      <c r="U313" s="1" t="str">
        <f>_xlfn.XLOOKUP(Table3[[#This Row],[Transaction ID]],Source_data!A:A,Source_data!E:E)</f>
        <v>Hyderabad</v>
      </c>
      <c r="V313" s="1">
        <f>_xlfn.IFNA(_xlfn.XLOOKUP(A313,bank_processed_transactions[transaction_id],bank_processed_transactions[processing_minutes]),"")</f>
        <v>42.5</v>
      </c>
      <c r="W313" s="31">
        <f>_xlfn.XLOOKUP(A313,Source_data!A:A,Source_data!B:B)</f>
        <v>46098</v>
      </c>
    </row>
    <row r="314" spans="1:23" x14ac:dyDescent="0.3">
      <c r="A314" s="3" t="s">
        <v>4842</v>
      </c>
      <c r="B314" s="1">
        <f>_xlfn.XLOOKUP(A314,bank_source_transactions__1[transaction_id],bank_source_transactions__1[amount_inr])</f>
        <v>1491.59</v>
      </c>
      <c r="C314" s="1">
        <f>_xlfn.XLOOKUP(A314,Processed_data!A:A,Processed_data!F:F)</f>
        <v>1491.59</v>
      </c>
      <c r="D314" s="1" t="str">
        <f>_xlfn.XLOOKUP(A314,bank_source_transactions__1[transaction_id],bank_source_transactions__1[transaction_status])</f>
        <v>SUCCESS</v>
      </c>
      <c r="E314" s="1" t="str">
        <f>_xlfn.XLOOKUP(A314,Processed_data!A:A,Processed_data!G:G)</f>
        <v>SUCCESS</v>
      </c>
      <c r="F314" s="1">
        <f>COUNTIF(bank_processed_transactions[transaction_id],A314)</f>
        <v>1</v>
      </c>
      <c r="G314" s="1" t="str">
        <f t="shared" si="40"/>
        <v>found</v>
      </c>
      <c r="H314" s="1" t="str">
        <f t="shared" si="41"/>
        <v>Not Duplicate</v>
      </c>
      <c r="I314" s="1" t="str">
        <f t="shared" si="42"/>
        <v>match</v>
      </c>
      <c r="J314" s="1" t="str">
        <f t="shared" si="43"/>
        <v>match</v>
      </c>
      <c r="K314" s="1">
        <f t="shared" si="44"/>
        <v>0</v>
      </c>
      <c r="L314" s="2">
        <f>IF(F314=0,"not processed",_xlfn.MINIFS(Processed_data!H:H,Processed_data!A:A,A314))</f>
        <v>46050</v>
      </c>
      <c r="M314" s="1">
        <f>IF(F314=0,"not processed",ABS(bank_source_transactions__1[[#This Row],[transaction_date]]-Reconciliation!L314))</f>
        <v>3</v>
      </c>
      <c r="N314" s="1" t="str" cm="1">
        <f t="array" ref="N314">_xlfn.IFS(M314="not Processed", "Not Processed",M314&gt;2,"SLA Breached",M314&lt;=2,"Within SLA")</f>
        <v>SLA Breached</v>
      </c>
      <c r="O314" s="1" t="str">
        <f>_xlfn.XLOOKUP(A314,Source_data!A:A,Source_data!D:D)</f>
        <v>IMPS</v>
      </c>
      <c r="P314" s="1">
        <f t="shared" si="45"/>
        <v>0</v>
      </c>
      <c r="Q314" s="1">
        <f t="shared" si="46"/>
        <v>0</v>
      </c>
      <c r="R314" s="1">
        <f t="shared" si="47"/>
        <v>0</v>
      </c>
      <c r="S314" s="1">
        <f t="shared" si="48"/>
        <v>0</v>
      </c>
      <c r="T314" s="1">
        <f t="shared" si="49"/>
        <v>1</v>
      </c>
      <c r="U314" s="1" t="str">
        <f>_xlfn.XLOOKUP(Table3[[#This Row],[Transaction ID]],Source_data!A:A,Source_data!E:E)</f>
        <v>Mumbai</v>
      </c>
      <c r="V314" s="1">
        <f>_xlfn.IFNA(_xlfn.XLOOKUP(A314,bank_processed_transactions[transaction_id],bank_processed_transactions[processing_minutes]),"")</f>
        <v>56.3</v>
      </c>
      <c r="W314" s="31">
        <f>_xlfn.XLOOKUP(A314,Source_data!A:A,Source_data!B:B)</f>
        <v>46047</v>
      </c>
    </row>
    <row r="315" spans="1:23" x14ac:dyDescent="0.3">
      <c r="A315" s="4" t="s">
        <v>3751</v>
      </c>
      <c r="B315" s="1">
        <f>_xlfn.XLOOKUP(A315,bank_source_transactions__1[transaction_id],bank_source_transactions__1[amount_inr])</f>
        <v>9524.39</v>
      </c>
      <c r="C315" s="1">
        <f>_xlfn.XLOOKUP(A315,Processed_data!A:A,Processed_data!F:F)</f>
        <v>9524.39</v>
      </c>
      <c r="D315" s="1" t="str">
        <f>_xlfn.XLOOKUP(A315,bank_source_transactions__1[transaction_id],bank_source_transactions__1[transaction_status])</f>
        <v>SUCCESS</v>
      </c>
      <c r="E315" s="1" t="str">
        <f>_xlfn.XLOOKUP(A315,Processed_data!A:A,Processed_data!G:G)</f>
        <v>SUCCESS</v>
      </c>
      <c r="F315" s="1">
        <f>COUNTIF(bank_processed_transactions[transaction_id],A315)</f>
        <v>1</v>
      </c>
      <c r="G315" s="1" t="str">
        <f t="shared" si="40"/>
        <v>found</v>
      </c>
      <c r="H315" s="1" t="str">
        <f t="shared" si="41"/>
        <v>Not Duplicate</v>
      </c>
      <c r="I315" s="1" t="str">
        <f t="shared" si="42"/>
        <v>match</v>
      </c>
      <c r="J315" s="1" t="str">
        <f t="shared" si="43"/>
        <v>match</v>
      </c>
      <c r="K315" s="1">
        <f t="shared" si="44"/>
        <v>0</v>
      </c>
      <c r="L315" s="2">
        <f>IF(F315=0,"not processed",_xlfn.MINIFS(Processed_data!H:H,Processed_data!A:A,A315))</f>
        <v>46090</v>
      </c>
      <c r="M315" s="1">
        <f>IF(F315=0,"not processed",ABS(bank_source_transactions__1[[#This Row],[transaction_date]]-Reconciliation!L315))</f>
        <v>3</v>
      </c>
      <c r="N315" s="1" t="str" cm="1">
        <f t="array" ref="N315">_xlfn.IFS(M315="not Processed", "Not Processed",M315&gt;2,"SLA Breached",M315&lt;=2,"Within SLA")</f>
        <v>SLA Breached</v>
      </c>
      <c r="O315" s="1" t="str">
        <f>_xlfn.XLOOKUP(A315,Source_data!A:A,Source_data!D:D)</f>
        <v>UPI</v>
      </c>
      <c r="P315" s="1">
        <f t="shared" si="45"/>
        <v>0</v>
      </c>
      <c r="Q315" s="1">
        <f t="shared" si="46"/>
        <v>0</v>
      </c>
      <c r="R315" s="1">
        <f t="shared" si="47"/>
        <v>0</v>
      </c>
      <c r="S315" s="1">
        <f t="shared" si="48"/>
        <v>0</v>
      </c>
      <c r="T315" s="1">
        <f t="shared" si="49"/>
        <v>1</v>
      </c>
      <c r="U315" s="1" t="str">
        <f>_xlfn.XLOOKUP(Table3[[#This Row],[Transaction ID]],Source_data!A:A,Source_data!E:E)</f>
        <v>Pune</v>
      </c>
      <c r="V315" s="1">
        <f>_xlfn.IFNA(_xlfn.XLOOKUP(A315,bank_processed_transactions[transaction_id],bank_processed_transactions[processing_minutes]),"")</f>
        <v>45.2</v>
      </c>
      <c r="W315" s="31">
        <f>_xlfn.XLOOKUP(A315,Source_data!A:A,Source_data!B:B)</f>
        <v>46087</v>
      </c>
    </row>
    <row r="316" spans="1:23" x14ac:dyDescent="0.3">
      <c r="A316" s="3" t="s">
        <v>4179</v>
      </c>
      <c r="B316" s="1">
        <f>_xlfn.XLOOKUP(A316,bank_source_transactions__1[transaction_id],bank_source_transactions__1[amount_inr])</f>
        <v>13786.34</v>
      </c>
      <c r="C316" s="1">
        <f>_xlfn.XLOOKUP(A316,Processed_data!A:A,Processed_data!F:F)</f>
        <v>13786.34</v>
      </c>
      <c r="D316" s="1" t="str">
        <f>_xlfn.XLOOKUP(A316,bank_source_transactions__1[transaction_id],bank_source_transactions__1[transaction_status])</f>
        <v>SUCCESS</v>
      </c>
      <c r="E316" s="1" t="str">
        <f>_xlfn.XLOOKUP(A316,Processed_data!A:A,Processed_data!G:G)</f>
        <v>SUCCESS</v>
      </c>
      <c r="F316" s="1">
        <f>COUNTIF(bank_processed_transactions[transaction_id],A316)</f>
        <v>1</v>
      </c>
      <c r="G316" s="1" t="str">
        <f t="shared" si="40"/>
        <v>found</v>
      </c>
      <c r="H316" s="1" t="str">
        <f t="shared" si="41"/>
        <v>Not Duplicate</v>
      </c>
      <c r="I316" s="1" t="str">
        <f t="shared" si="42"/>
        <v>match</v>
      </c>
      <c r="J316" s="1" t="str">
        <f t="shared" si="43"/>
        <v>match</v>
      </c>
      <c r="K316" s="1">
        <f t="shared" si="44"/>
        <v>0</v>
      </c>
      <c r="L316" s="2">
        <f>IF(F316=0,"not processed",_xlfn.MINIFS(Processed_data!H:H,Processed_data!A:A,A316))</f>
        <v>46087</v>
      </c>
      <c r="M316" s="1">
        <f>IF(F316=0,"not processed",ABS(bank_source_transactions__1[[#This Row],[transaction_date]]-Reconciliation!L316))</f>
        <v>1</v>
      </c>
      <c r="N316" s="1" t="str" cm="1">
        <f t="array" ref="N316">_xlfn.IFS(M316="not Processed", "Not Processed",M316&gt;2,"SLA Breached",M316&lt;=2,"Within SLA")</f>
        <v>Within SLA</v>
      </c>
      <c r="O316" s="1" t="str">
        <f>_xlfn.XLOOKUP(A316,Source_data!A:A,Source_data!D:D)</f>
        <v>CARD</v>
      </c>
      <c r="P316" s="1">
        <f t="shared" si="45"/>
        <v>0</v>
      </c>
      <c r="Q316" s="1">
        <f t="shared" si="46"/>
        <v>0</v>
      </c>
      <c r="R316" s="1">
        <f t="shared" si="47"/>
        <v>0</v>
      </c>
      <c r="S316" s="1">
        <f t="shared" si="48"/>
        <v>0</v>
      </c>
      <c r="T316" s="1">
        <f t="shared" si="49"/>
        <v>0</v>
      </c>
      <c r="U316" s="1" t="str">
        <f>_xlfn.XLOOKUP(Table3[[#This Row],[Transaction ID]],Source_data!A:A,Source_data!E:E)</f>
        <v>Pune</v>
      </c>
      <c r="V316" s="1">
        <f>_xlfn.IFNA(_xlfn.XLOOKUP(A316,bank_processed_transactions[transaction_id],bank_processed_transactions[processing_minutes]),"")</f>
        <v>49.4</v>
      </c>
      <c r="W316" s="31">
        <f>_xlfn.XLOOKUP(A316,Source_data!A:A,Source_data!B:B)</f>
        <v>46086</v>
      </c>
    </row>
    <row r="317" spans="1:23" x14ac:dyDescent="0.3">
      <c r="A317" s="4" t="s">
        <v>2638</v>
      </c>
      <c r="B317" s="1">
        <f>_xlfn.XLOOKUP(A317,bank_source_transactions__1[transaction_id],bank_source_transactions__1[amount_inr])</f>
        <v>15650.2</v>
      </c>
      <c r="C317" s="1">
        <f>_xlfn.XLOOKUP(A317,Processed_data!A:A,Processed_data!F:F)</f>
        <v>15650.2</v>
      </c>
      <c r="D317" s="1" t="str">
        <f>_xlfn.XLOOKUP(A317,bank_source_transactions__1[transaction_id],bank_source_transactions__1[transaction_status])</f>
        <v>SUCCESS</v>
      </c>
      <c r="E317" s="1" t="str">
        <f>_xlfn.XLOOKUP(A317,Processed_data!A:A,Processed_data!G:G)</f>
        <v>SUCCESS</v>
      </c>
      <c r="F317" s="1">
        <f>COUNTIF(bank_processed_transactions[transaction_id],A317)</f>
        <v>1</v>
      </c>
      <c r="G317" s="1" t="str">
        <f t="shared" si="40"/>
        <v>found</v>
      </c>
      <c r="H317" s="1" t="str">
        <f t="shared" si="41"/>
        <v>Not Duplicate</v>
      </c>
      <c r="I317" s="1" t="str">
        <f t="shared" si="42"/>
        <v>match</v>
      </c>
      <c r="J317" s="1" t="str">
        <f t="shared" si="43"/>
        <v>match</v>
      </c>
      <c r="K317" s="1">
        <f t="shared" si="44"/>
        <v>0</v>
      </c>
      <c r="L317" s="2">
        <f>IF(F317=0,"not processed",_xlfn.MINIFS(Processed_data!H:H,Processed_data!A:A,A317))</f>
        <v>46041</v>
      </c>
      <c r="M317" s="1">
        <f>IF(F317=0,"not processed",ABS(bank_source_transactions__1[[#This Row],[transaction_date]]-Reconciliation!L317))</f>
        <v>2</v>
      </c>
      <c r="N317" s="1" t="str" cm="1">
        <f t="array" ref="N317">_xlfn.IFS(M317="not Processed", "Not Processed",M317&gt;2,"SLA Breached",M317&lt;=2,"Within SLA")</f>
        <v>Within SLA</v>
      </c>
      <c r="O317" s="1" t="str">
        <f>_xlfn.XLOOKUP(A317,Source_data!A:A,Source_data!D:D)</f>
        <v>NEFT</v>
      </c>
      <c r="P317" s="1">
        <f t="shared" si="45"/>
        <v>0</v>
      </c>
      <c r="Q317" s="1">
        <f t="shared" si="46"/>
        <v>0</v>
      </c>
      <c r="R317" s="1">
        <f t="shared" si="47"/>
        <v>0</v>
      </c>
      <c r="S317" s="1">
        <f t="shared" si="48"/>
        <v>0</v>
      </c>
      <c r="T317" s="1">
        <f t="shared" si="49"/>
        <v>0</v>
      </c>
      <c r="U317" s="1" t="str">
        <f>_xlfn.XLOOKUP(Table3[[#This Row],[Transaction ID]],Source_data!A:A,Source_data!E:E)</f>
        <v>Pune</v>
      </c>
      <c r="V317" s="1">
        <f>_xlfn.IFNA(_xlfn.XLOOKUP(A317,bank_processed_transactions[transaction_id],bank_processed_transactions[processing_minutes]),"")</f>
        <v>26.3</v>
      </c>
      <c r="W317" s="31">
        <f>_xlfn.XLOOKUP(A317,Source_data!A:A,Source_data!B:B)</f>
        <v>46039</v>
      </c>
    </row>
    <row r="318" spans="1:23" x14ac:dyDescent="0.3">
      <c r="A318" s="3" t="s">
        <v>4546</v>
      </c>
      <c r="B318" s="1">
        <f>_xlfn.XLOOKUP(A318,bank_source_transactions__1[transaction_id],bank_source_transactions__1[amount_inr])</f>
        <v>6431.07</v>
      </c>
      <c r="C318" s="1">
        <f>_xlfn.XLOOKUP(A318,Processed_data!A:A,Processed_data!F:F)</f>
        <v>6431.07</v>
      </c>
      <c r="D318" s="1" t="str">
        <f>_xlfn.XLOOKUP(A318,bank_source_transactions__1[transaction_id],bank_source_transactions__1[transaction_status])</f>
        <v>SUCCESS</v>
      </c>
      <c r="E318" s="1" t="str">
        <f>_xlfn.XLOOKUP(A318,Processed_data!A:A,Processed_data!G:G)</f>
        <v>SUCCESS</v>
      </c>
      <c r="F318" s="1">
        <f>COUNTIF(bank_processed_transactions[transaction_id],A318)</f>
        <v>1</v>
      </c>
      <c r="G318" s="1" t="str">
        <f t="shared" si="40"/>
        <v>found</v>
      </c>
      <c r="H318" s="1" t="str">
        <f t="shared" si="41"/>
        <v>Not Duplicate</v>
      </c>
      <c r="I318" s="1" t="str">
        <f t="shared" si="42"/>
        <v>match</v>
      </c>
      <c r="J318" s="1" t="str">
        <f t="shared" si="43"/>
        <v>match</v>
      </c>
      <c r="K318" s="1">
        <f t="shared" si="44"/>
        <v>0</v>
      </c>
      <c r="L318" s="2">
        <f>IF(F318=0,"not processed",_xlfn.MINIFS(Processed_data!H:H,Processed_data!A:A,A318))</f>
        <v>46036</v>
      </c>
      <c r="M318" s="1">
        <f>IF(F318=0,"not processed",ABS(bank_source_transactions__1[[#This Row],[transaction_date]]-Reconciliation!L318))</f>
        <v>2</v>
      </c>
      <c r="N318" s="1" t="str" cm="1">
        <f t="array" ref="N318">_xlfn.IFS(M318="not Processed", "Not Processed",M318&gt;2,"SLA Breached",M318&lt;=2,"Within SLA")</f>
        <v>Within SLA</v>
      </c>
      <c r="O318" s="1" t="str">
        <f>_xlfn.XLOOKUP(A318,Source_data!A:A,Source_data!D:D)</f>
        <v>UPI</v>
      </c>
      <c r="P318" s="1">
        <f t="shared" si="45"/>
        <v>0</v>
      </c>
      <c r="Q318" s="1">
        <f t="shared" si="46"/>
        <v>0</v>
      </c>
      <c r="R318" s="1">
        <f t="shared" si="47"/>
        <v>0</v>
      </c>
      <c r="S318" s="1">
        <f t="shared" si="48"/>
        <v>0</v>
      </c>
      <c r="T318" s="1">
        <f t="shared" si="49"/>
        <v>0</v>
      </c>
      <c r="U318" s="1" t="str">
        <f>_xlfn.XLOOKUP(Table3[[#This Row],[Transaction ID]],Source_data!A:A,Source_data!E:E)</f>
        <v>Hyderabad</v>
      </c>
      <c r="V318" s="1">
        <f>_xlfn.IFNA(_xlfn.XLOOKUP(A318,bank_processed_transactions[transaction_id],bank_processed_transactions[processing_minutes]),"")</f>
        <v>60.1</v>
      </c>
      <c r="W318" s="31">
        <f>_xlfn.XLOOKUP(A318,Source_data!A:A,Source_data!B:B)</f>
        <v>46034</v>
      </c>
    </row>
    <row r="319" spans="1:23" x14ac:dyDescent="0.3">
      <c r="A319" s="4" t="s">
        <v>3119</v>
      </c>
      <c r="B319" s="1">
        <f>_xlfn.XLOOKUP(A319,bank_source_transactions__1[transaction_id],bank_source_transactions__1[amount_inr])</f>
        <v>988.39</v>
      </c>
      <c r="C319" s="1">
        <f>_xlfn.XLOOKUP(A319,Processed_data!A:A,Processed_data!F:F)</f>
        <v>988.39</v>
      </c>
      <c r="D319" s="1" t="str">
        <f>_xlfn.XLOOKUP(A319,bank_source_transactions__1[transaction_id],bank_source_transactions__1[transaction_status])</f>
        <v>SUCCESS</v>
      </c>
      <c r="E319" s="1" t="str">
        <f>_xlfn.XLOOKUP(A319,Processed_data!A:A,Processed_data!G:G)</f>
        <v>SUCCESS</v>
      </c>
      <c r="F319" s="1">
        <f>COUNTIF(bank_processed_transactions[transaction_id],A319)</f>
        <v>1</v>
      </c>
      <c r="G319" s="1" t="str">
        <f t="shared" si="40"/>
        <v>found</v>
      </c>
      <c r="H319" s="1" t="str">
        <f t="shared" si="41"/>
        <v>Not Duplicate</v>
      </c>
      <c r="I319" s="1" t="str">
        <f t="shared" si="42"/>
        <v>match</v>
      </c>
      <c r="J319" s="1" t="str">
        <f t="shared" si="43"/>
        <v>match</v>
      </c>
      <c r="K319" s="1">
        <f t="shared" si="44"/>
        <v>0</v>
      </c>
      <c r="L319" s="2">
        <f>IF(F319=0,"not processed",_xlfn.MINIFS(Processed_data!H:H,Processed_data!A:A,A319))</f>
        <v>46068</v>
      </c>
      <c r="M319" s="1">
        <f>IF(F319=0,"not processed",ABS(bank_source_transactions__1[[#This Row],[transaction_date]]-Reconciliation!L319))</f>
        <v>0</v>
      </c>
      <c r="N319" s="1" t="str" cm="1">
        <f t="array" ref="N319">_xlfn.IFS(M319="not Processed", "Not Processed",M319&gt;2,"SLA Breached",M319&lt;=2,"Within SLA")</f>
        <v>Within SLA</v>
      </c>
      <c r="O319" s="1" t="str">
        <f>_xlfn.XLOOKUP(A319,Source_data!A:A,Source_data!D:D)</f>
        <v>UPI</v>
      </c>
      <c r="P319" s="1">
        <f t="shared" si="45"/>
        <v>0</v>
      </c>
      <c r="Q319" s="1">
        <f t="shared" si="46"/>
        <v>0</v>
      </c>
      <c r="R319" s="1">
        <f t="shared" si="47"/>
        <v>0</v>
      </c>
      <c r="S319" s="1">
        <f t="shared" si="48"/>
        <v>0</v>
      </c>
      <c r="T319" s="1">
        <f t="shared" si="49"/>
        <v>0</v>
      </c>
      <c r="U319" s="1" t="str">
        <f>_xlfn.XLOOKUP(Table3[[#This Row],[Transaction ID]],Source_data!A:A,Source_data!E:E)</f>
        <v>Pune</v>
      </c>
      <c r="V319" s="1">
        <f>_xlfn.IFNA(_xlfn.XLOOKUP(A319,bank_processed_transactions[transaction_id],bank_processed_transactions[processing_minutes]),"")</f>
        <v>17.100000000000001</v>
      </c>
      <c r="W319" s="31">
        <f>_xlfn.XLOOKUP(A319,Source_data!A:A,Source_data!B:B)</f>
        <v>46068</v>
      </c>
    </row>
    <row r="320" spans="1:23" x14ac:dyDescent="0.3">
      <c r="A320" s="3" t="s">
        <v>4405</v>
      </c>
      <c r="B320" s="1">
        <f>_xlfn.XLOOKUP(A320,bank_source_transactions__1[transaction_id],bank_source_transactions__1[amount_inr])</f>
        <v>9478.08</v>
      </c>
      <c r="C320" s="1">
        <f>_xlfn.XLOOKUP(A320,Processed_data!A:A,Processed_data!F:F)</f>
        <v>9478.08</v>
      </c>
      <c r="D320" s="1" t="str">
        <f>_xlfn.XLOOKUP(A320,bank_source_transactions__1[transaction_id],bank_source_transactions__1[transaction_status])</f>
        <v>SUCCESS</v>
      </c>
      <c r="E320" s="1" t="str">
        <f>_xlfn.XLOOKUP(A320,Processed_data!A:A,Processed_data!G:G)</f>
        <v>FAILED</v>
      </c>
      <c r="F320" s="1">
        <f>COUNTIF(bank_processed_transactions[transaction_id],A320)</f>
        <v>1</v>
      </c>
      <c r="G320" s="1" t="str">
        <f t="shared" si="40"/>
        <v>found</v>
      </c>
      <c r="H320" s="1" t="str">
        <f t="shared" si="41"/>
        <v>Not Duplicate</v>
      </c>
      <c r="I320" s="1" t="str">
        <f t="shared" si="42"/>
        <v>match</v>
      </c>
      <c r="J320" s="1" t="str">
        <f t="shared" si="43"/>
        <v>mismatch</v>
      </c>
      <c r="K320" s="1">
        <f t="shared" si="44"/>
        <v>0</v>
      </c>
      <c r="L320" s="2">
        <f>IF(F320=0,"not processed",_xlfn.MINIFS(Processed_data!H:H,Processed_data!A:A,A320))</f>
        <v>46062</v>
      </c>
      <c r="M320" s="1">
        <f>IF(F320=0,"not processed",ABS(bank_source_transactions__1[[#This Row],[transaction_date]]-Reconciliation!L320))</f>
        <v>0</v>
      </c>
      <c r="N320" s="1" t="str" cm="1">
        <f t="array" ref="N320">_xlfn.IFS(M320="not Processed", "Not Processed",M320&gt;2,"SLA Breached",M320&lt;=2,"Within SLA")</f>
        <v>Within SLA</v>
      </c>
      <c r="O320" s="1" t="str">
        <f>_xlfn.XLOOKUP(A320,Source_data!A:A,Source_data!D:D)</f>
        <v>UPI</v>
      </c>
      <c r="P320" s="1">
        <f t="shared" si="45"/>
        <v>0</v>
      </c>
      <c r="Q320" s="1">
        <f t="shared" si="46"/>
        <v>0</v>
      </c>
      <c r="R320" s="1">
        <f t="shared" si="47"/>
        <v>0</v>
      </c>
      <c r="S320" s="1">
        <f t="shared" si="48"/>
        <v>1</v>
      </c>
      <c r="T320" s="1">
        <f t="shared" si="49"/>
        <v>0</v>
      </c>
      <c r="U320" s="1" t="str">
        <f>_xlfn.XLOOKUP(Table3[[#This Row],[Transaction ID]],Source_data!A:A,Source_data!E:E)</f>
        <v>Hyderabad</v>
      </c>
      <c r="V320" s="1">
        <f>_xlfn.IFNA(_xlfn.XLOOKUP(A320,bank_processed_transactions[transaction_id],bank_processed_transactions[processing_minutes]),"")</f>
        <v>35</v>
      </c>
      <c r="W320" s="31">
        <f>_xlfn.XLOOKUP(A320,Source_data!A:A,Source_data!B:B)</f>
        <v>46062</v>
      </c>
    </row>
    <row r="321" spans="1:23" x14ac:dyDescent="0.3">
      <c r="A321" s="4" t="s">
        <v>123</v>
      </c>
      <c r="B321" s="1">
        <f>_xlfn.XLOOKUP(A321,bank_source_transactions__1[transaction_id],bank_source_transactions__1[amount_inr])</f>
        <v>7513.43</v>
      </c>
      <c r="C321" s="1">
        <f>_xlfn.XLOOKUP(A321,Processed_data!A:A,Processed_data!F:F)</f>
        <v>7513.43</v>
      </c>
      <c r="D321" s="1" t="str">
        <f>_xlfn.XLOOKUP(A321,bank_source_transactions__1[transaction_id],bank_source_transactions__1[transaction_status])</f>
        <v>SUCCESS</v>
      </c>
      <c r="E321" s="1" t="str">
        <f>_xlfn.XLOOKUP(A321,Processed_data!A:A,Processed_data!G:G)</f>
        <v>SUCCESS</v>
      </c>
      <c r="F321" s="1">
        <f>COUNTIF(bank_processed_transactions[transaction_id],A321)</f>
        <v>1</v>
      </c>
      <c r="G321" s="1" t="str">
        <f t="shared" si="40"/>
        <v>found</v>
      </c>
      <c r="H321" s="1" t="str">
        <f t="shared" si="41"/>
        <v>Not Duplicate</v>
      </c>
      <c r="I321" s="1" t="str">
        <f t="shared" si="42"/>
        <v>match</v>
      </c>
      <c r="J321" s="1" t="str">
        <f t="shared" si="43"/>
        <v>match</v>
      </c>
      <c r="K321" s="1">
        <f t="shared" si="44"/>
        <v>0</v>
      </c>
      <c r="L321" s="2">
        <f>IF(F321=0,"not processed",_xlfn.MINIFS(Processed_data!H:H,Processed_data!A:A,A321))</f>
        <v>46037</v>
      </c>
      <c r="M321" s="1">
        <f>IF(F321=0,"not processed",ABS(bank_source_transactions__1[[#This Row],[transaction_date]]-Reconciliation!L321))</f>
        <v>5</v>
      </c>
      <c r="N321" s="1" t="str" cm="1">
        <f t="array" ref="N321">_xlfn.IFS(M321="not Processed", "Not Processed",M321&gt;2,"SLA Breached",M321&lt;=2,"Within SLA")</f>
        <v>SLA Breached</v>
      </c>
      <c r="O321" s="1" t="str">
        <f>_xlfn.XLOOKUP(A321,Source_data!A:A,Source_data!D:D)</f>
        <v>NEFT</v>
      </c>
      <c r="P321" s="1">
        <f t="shared" si="45"/>
        <v>0</v>
      </c>
      <c r="Q321" s="1">
        <f t="shared" si="46"/>
        <v>0</v>
      </c>
      <c r="R321" s="1">
        <f t="shared" si="47"/>
        <v>0</v>
      </c>
      <c r="S321" s="1">
        <f t="shared" si="48"/>
        <v>0</v>
      </c>
      <c r="T321" s="1">
        <f t="shared" si="49"/>
        <v>1</v>
      </c>
      <c r="U321" s="1" t="str">
        <f>_xlfn.XLOOKUP(Table3[[#This Row],[Transaction ID]],Source_data!A:A,Source_data!E:E)</f>
        <v>Bengaluru</v>
      </c>
      <c r="V321" s="1">
        <f>_xlfn.IFNA(_xlfn.XLOOKUP(A321,bank_processed_transactions[transaction_id],bank_processed_transactions[processing_minutes]),"")</f>
        <v>8.5</v>
      </c>
      <c r="W321" s="31">
        <f>_xlfn.XLOOKUP(A321,Source_data!A:A,Source_data!B:B)</f>
        <v>46032</v>
      </c>
    </row>
    <row r="322" spans="1:23" x14ac:dyDescent="0.3">
      <c r="A322" s="3" t="s">
        <v>3131</v>
      </c>
      <c r="B322" s="1">
        <f>_xlfn.XLOOKUP(A322,bank_source_transactions__1[transaction_id],bank_source_transactions__1[amount_inr])</f>
        <v>5935.01</v>
      </c>
      <c r="C322" s="1">
        <f>_xlfn.XLOOKUP(A322,Processed_data!A:A,Processed_data!F:F)</f>
        <v>5341.51</v>
      </c>
      <c r="D322" s="1" t="str">
        <f>_xlfn.XLOOKUP(A322,bank_source_transactions__1[transaction_id],bank_source_transactions__1[transaction_status])</f>
        <v>SUCCESS</v>
      </c>
      <c r="E322" s="1" t="str">
        <f>_xlfn.XLOOKUP(A322,Processed_data!A:A,Processed_data!G:G)</f>
        <v>SUCCESS</v>
      </c>
      <c r="F322" s="1">
        <f>COUNTIF(bank_processed_transactions[transaction_id],A322)</f>
        <v>1</v>
      </c>
      <c r="G322" s="1" t="str">
        <f t="shared" si="40"/>
        <v>found</v>
      </c>
      <c r="H322" s="1" t="str">
        <f t="shared" si="41"/>
        <v>Not Duplicate</v>
      </c>
      <c r="I322" s="1" t="str">
        <f t="shared" si="42"/>
        <v>mismatch</v>
      </c>
      <c r="J322" s="1" t="str">
        <f t="shared" si="43"/>
        <v>match</v>
      </c>
      <c r="K322" s="1">
        <f t="shared" si="44"/>
        <v>593.5</v>
      </c>
      <c r="L322" s="2">
        <f>IF(F322=0,"not processed",_xlfn.MINIFS(Processed_data!H:H,Processed_data!A:A,A322))</f>
        <v>46103</v>
      </c>
      <c r="M322" s="1">
        <f>IF(F322=0,"not processed",ABS(bank_source_transactions__1[[#This Row],[transaction_date]]-Reconciliation!L322))</f>
        <v>3</v>
      </c>
      <c r="N322" s="1" t="str" cm="1">
        <f t="array" ref="N322">_xlfn.IFS(M322="not Processed", "Not Processed",M322&gt;2,"SLA Breached",M322&lt;=2,"Within SLA")</f>
        <v>SLA Breached</v>
      </c>
      <c r="O322" s="1" t="str">
        <f>_xlfn.XLOOKUP(A322,Source_data!A:A,Source_data!D:D)</f>
        <v>UPI</v>
      </c>
      <c r="P322" s="1">
        <f t="shared" si="45"/>
        <v>0</v>
      </c>
      <c r="Q322" s="1">
        <f t="shared" si="46"/>
        <v>0</v>
      </c>
      <c r="R322" s="1">
        <f t="shared" si="47"/>
        <v>1</v>
      </c>
      <c r="S322" s="1">
        <f t="shared" si="48"/>
        <v>0</v>
      </c>
      <c r="T322" s="1">
        <f t="shared" si="49"/>
        <v>1</v>
      </c>
      <c r="U322" s="1" t="str">
        <f>_xlfn.XLOOKUP(Table3[[#This Row],[Transaction ID]],Source_data!A:A,Source_data!E:E)</f>
        <v>Hyderabad</v>
      </c>
      <c r="V322" s="1">
        <f>_xlfn.IFNA(_xlfn.XLOOKUP(A322,bank_processed_transactions[transaction_id],bank_processed_transactions[processing_minutes]),"")</f>
        <v>11.5</v>
      </c>
      <c r="W322" s="31">
        <f>_xlfn.XLOOKUP(A322,Source_data!A:A,Source_data!B:B)</f>
        <v>46100</v>
      </c>
    </row>
    <row r="323" spans="1:23" x14ac:dyDescent="0.3">
      <c r="A323" s="4" t="s">
        <v>3329</v>
      </c>
      <c r="B323" s="1">
        <f>_xlfn.XLOOKUP(A323,bank_source_transactions__1[transaction_id],bank_source_transactions__1[amount_inr])</f>
        <v>2849.71</v>
      </c>
      <c r="C323" s="1">
        <f>_xlfn.XLOOKUP(A323,Processed_data!A:A,Processed_data!F:F)</f>
        <v>2849.71</v>
      </c>
      <c r="D323" s="1" t="str">
        <f>_xlfn.XLOOKUP(A323,bank_source_transactions__1[transaction_id],bank_source_transactions__1[transaction_status])</f>
        <v>SUCCESS</v>
      </c>
      <c r="E323" s="1" t="str">
        <f>_xlfn.XLOOKUP(A323,Processed_data!A:A,Processed_data!G:G)</f>
        <v>SUCCESS</v>
      </c>
      <c r="F323" s="1">
        <f>COUNTIF(bank_processed_transactions[transaction_id],A323)</f>
        <v>1</v>
      </c>
      <c r="G323" s="1" t="str">
        <f t="shared" ref="G323:G386" si="50">IF(F323=0,"missing","found")</f>
        <v>found</v>
      </c>
      <c r="H323" s="1" t="str">
        <f t="shared" ref="H323:H386" si="51">IF(F323&gt;1,"Duplicate","Not Duplicate")</f>
        <v>Not Duplicate</v>
      </c>
      <c r="I323" s="1" t="str">
        <f t="shared" ref="I323:I386" si="52">IF(F323=0,"not processed",IF(B323=C323,"match","mismatch"))</f>
        <v>match</v>
      </c>
      <c r="J323" s="1" t="str">
        <f t="shared" ref="J323:J386" si="53">IF(F323=0,"not processed",IF(D323=E323,"match","mismatch"))</f>
        <v>match</v>
      </c>
      <c r="K323" s="1">
        <f t="shared" ref="K323:K386" si="54">IF(F323=0,"missing",ABS(B323-C323))</f>
        <v>0</v>
      </c>
      <c r="L323" s="2">
        <f>IF(F323=0,"not processed",_xlfn.MINIFS(Processed_data!H:H,Processed_data!A:A,A323))</f>
        <v>46091</v>
      </c>
      <c r="M323" s="1">
        <f>IF(F323=0,"not processed",ABS(bank_source_transactions__1[[#This Row],[transaction_date]]-Reconciliation!L323))</f>
        <v>2</v>
      </c>
      <c r="N323" s="1" t="str" cm="1">
        <f t="array" ref="N323">_xlfn.IFS(M323="not Processed", "Not Processed",M323&gt;2,"SLA Breached",M323&lt;=2,"Within SLA")</f>
        <v>Within SLA</v>
      </c>
      <c r="O323" s="1" t="str">
        <f>_xlfn.XLOOKUP(A323,Source_data!A:A,Source_data!D:D)</f>
        <v>NEFT</v>
      </c>
      <c r="P323" s="1">
        <f t="shared" ref="P323:P386" si="55">IF(G323="missing",1,0)</f>
        <v>0</v>
      </c>
      <c r="Q323" s="1">
        <f t="shared" ref="Q323:Q386" si="56">IF(H323="duplicate",1,0)</f>
        <v>0</v>
      </c>
      <c r="R323" s="1">
        <f t="shared" ref="R323:R386" si="57">IF(I323="mismatch",1,0)</f>
        <v>0</v>
      </c>
      <c r="S323" s="1">
        <f t="shared" ref="S323:S386" si="58">IF(J323="mismatch",1,)</f>
        <v>0</v>
      </c>
      <c r="T323" s="1">
        <f t="shared" ref="T323:T386" si="59">IF(N323="sla breached",1,0)</f>
        <v>0</v>
      </c>
      <c r="U323" s="1" t="str">
        <f>_xlfn.XLOOKUP(Table3[[#This Row],[Transaction ID]],Source_data!A:A,Source_data!E:E)</f>
        <v>Hyderabad</v>
      </c>
      <c r="V323" s="1">
        <f>_xlfn.IFNA(_xlfn.XLOOKUP(A323,bank_processed_transactions[transaction_id],bank_processed_transactions[processing_minutes]),"")</f>
        <v>28.8</v>
      </c>
      <c r="W323" s="31">
        <f>_xlfn.XLOOKUP(A323,Source_data!A:A,Source_data!B:B)</f>
        <v>46089</v>
      </c>
    </row>
    <row r="324" spans="1:23" x14ac:dyDescent="0.3">
      <c r="A324" s="3" t="s">
        <v>183</v>
      </c>
      <c r="B324" s="1">
        <f>_xlfn.XLOOKUP(A324,bank_source_transactions__1[transaction_id],bank_source_transactions__1[amount_inr])</f>
        <v>3517.63</v>
      </c>
      <c r="C324" s="1">
        <f>_xlfn.XLOOKUP(A324,Processed_data!A:A,Processed_data!F:F)</f>
        <v>3517.63</v>
      </c>
      <c r="D324" s="1" t="str">
        <f>_xlfn.XLOOKUP(A324,bank_source_transactions__1[transaction_id],bank_source_transactions__1[transaction_status])</f>
        <v>SUCCESS</v>
      </c>
      <c r="E324" s="1" t="str">
        <f>_xlfn.XLOOKUP(A324,Processed_data!A:A,Processed_data!G:G)</f>
        <v>SUCCESS</v>
      </c>
      <c r="F324" s="1">
        <f>COUNTIF(bank_processed_transactions[transaction_id],A324)</f>
        <v>1</v>
      </c>
      <c r="G324" s="1" t="str">
        <f t="shared" si="50"/>
        <v>found</v>
      </c>
      <c r="H324" s="1" t="str">
        <f t="shared" si="51"/>
        <v>Not Duplicate</v>
      </c>
      <c r="I324" s="1" t="str">
        <f t="shared" si="52"/>
        <v>match</v>
      </c>
      <c r="J324" s="1" t="str">
        <f t="shared" si="53"/>
        <v>match</v>
      </c>
      <c r="K324" s="1">
        <f t="shared" si="54"/>
        <v>0</v>
      </c>
      <c r="L324" s="2">
        <f>IF(F324=0,"not processed",_xlfn.MINIFS(Processed_data!H:H,Processed_data!A:A,A324))</f>
        <v>46053</v>
      </c>
      <c r="M324" s="1">
        <f>IF(F324=0,"not processed",ABS(bank_source_transactions__1[[#This Row],[transaction_date]]-Reconciliation!L324))</f>
        <v>1</v>
      </c>
      <c r="N324" s="1" t="str" cm="1">
        <f t="array" ref="N324">_xlfn.IFS(M324="not Processed", "Not Processed",M324&gt;2,"SLA Breached",M324&lt;=2,"Within SLA")</f>
        <v>Within SLA</v>
      </c>
      <c r="O324" s="1" t="str">
        <f>_xlfn.XLOOKUP(A324,Source_data!A:A,Source_data!D:D)</f>
        <v>UPI</v>
      </c>
      <c r="P324" s="1">
        <f t="shared" si="55"/>
        <v>0</v>
      </c>
      <c r="Q324" s="1">
        <f t="shared" si="56"/>
        <v>0</v>
      </c>
      <c r="R324" s="1">
        <f t="shared" si="57"/>
        <v>0</v>
      </c>
      <c r="S324" s="1">
        <f t="shared" si="58"/>
        <v>0</v>
      </c>
      <c r="T324" s="1">
        <f t="shared" si="59"/>
        <v>0</v>
      </c>
      <c r="U324" s="1" t="str">
        <f>_xlfn.XLOOKUP(Table3[[#This Row],[Transaction ID]],Source_data!A:A,Source_data!E:E)</f>
        <v>Mumbai</v>
      </c>
      <c r="V324" s="1">
        <f>_xlfn.IFNA(_xlfn.XLOOKUP(A324,bank_processed_transactions[transaction_id],bank_processed_transactions[processing_minutes]),"")</f>
        <v>27</v>
      </c>
      <c r="W324" s="31">
        <f>_xlfn.XLOOKUP(A324,Source_data!A:A,Source_data!B:B)</f>
        <v>46052</v>
      </c>
    </row>
    <row r="325" spans="1:23" x14ac:dyDescent="0.3">
      <c r="A325" s="4" t="s">
        <v>4199</v>
      </c>
      <c r="B325" s="1">
        <f>_xlfn.XLOOKUP(A325,bank_source_transactions__1[transaction_id],bank_source_transactions__1[amount_inr])</f>
        <v>4020.56</v>
      </c>
      <c r="C325" s="1">
        <f>_xlfn.XLOOKUP(A325,Processed_data!A:A,Processed_data!F:F)</f>
        <v>4020.56</v>
      </c>
      <c r="D325" s="1" t="str">
        <f>_xlfn.XLOOKUP(A325,bank_source_transactions__1[transaction_id],bank_source_transactions__1[transaction_status])</f>
        <v>SUCCESS</v>
      </c>
      <c r="E325" s="1" t="str">
        <f>_xlfn.XLOOKUP(A325,Processed_data!A:A,Processed_data!G:G)</f>
        <v>SUCCESS</v>
      </c>
      <c r="F325" s="1">
        <f>COUNTIF(bank_processed_transactions[transaction_id],A325)</f>
        <v>1</v>
      </c>
      <c r="G325" s="1" t="str">
        <f t="shared" si="50"/>
        <v>found</v>
      </c>
      <c r="H325" s="1" t="str">
        <f t="shared" si="51"/>
        <v>Not Duplicate</v>
      </c>
      <c r="I325" s="1" t="str">
        <f t="shared" si="52"/>
        <v>match</v>
      </c>
      <c r="J325" s="1" t="str">
        <f t="shared" si="53"/>
        <v>match</v>
      </c>
      <c r="K325" s="1">
        <f t="shared" si="54"/>
        <v>0</v>
      </c>
      <c r="L325" s="2">
        <f>IF(F325=0,"not processed",_xlfn.MINIFS(Processed_data!H:H,Processed_data!A:A,A325))</f>
        <v>46056</v>
      </c>
      <c r="M325" s="1">
        <f>IF(F325=0,"not processed",ABS(bank_source_transactions__1[[#This Row],[transaction_date]]-Reconciliation!L325))</f>
        <v>2</v>
      </c>
      <c r="N325" s="1" t="str" cm="1">
        <f t="array" ref="N325">_xlfn.IFS(M325="not Processed", "Not Processed",M325&gt;2,"SLA Breached",M325&lt;=2,"Within SLA")</f>
        <v>Within SLA</v>
      </c>
      <c r="O325" s="1" t="str">
        <f>_xlfn.XLOOKUP(A325,Source_data!A:A,Source_data!D:D)</f>
        <v>NEFT</v>
      </c>
      <c r="P325" s="1">
        <f t="shared" si="55"/>
        <v>0</v>
      </c>
      <c r="Q325" s="1">
        <f t="shared" si="56"/>
        <v>0</v>
      </c>
      <c r="R325" s="1">
        <f t="shared" si="57"/>
        <v>0</v>
      </c>
      <c r="S325" s="1">
        <f t="shared" si="58"/>
        <v>0</v>
      </c>
      <c r="T325" s="1">
        <f t="shared" si="59"/>
        <v>0</v>
      </c>
      <c r="U325" s="1" t="str">
        <f>_xlfn.XLOOKUP(Table3[[#This Row],[Transaction ID]],Source_data!A:A,Source_data!E:E)</f>
        <v>Hyderabad</v>
      </c>
      <c r="V325" s="1">
        <f>_xlfn.IFNA(_xlfn.XLOOKUP(A325,bank_processed_transactions[transaction_id],bank_processed_transactions[processing_minutes]),"")</f>
        <v>25.6</v>
      </c>
      <c r="W325" s="31">
        <f>_xlfn.XLOOKUP(A325,Source_data!A:A,Source_data!B:B)</f>
        <v>46054</v>
      </c>
    </row>
    <row r="326" spans="1:23" x14ac:dyDescent="0.3">
      <c r="A326" s="3" t="s">
        <v>1819</v>
      </c>
      <c r="B326" s="1">
        <f>_xlfn.XLOOKUP(A326,bank_source_transactions__1[transaction_id],bank_source_transactions__1[amount_inr])</f>
        <v>33841.29</v>
      </c>
      <c r="C326" s="1">
        <f>_xlfn.XLOOKUP(A326,Processed_data!A:A,Processed_data!F:F)</f>
        <v>33841.29</v>
      </c>
      <c r="D326" s="1" t="str">
        <f>_xlfn.XLOOKUP(A326,bank_source_transactions__1[transaction_id],bank_source_transactions__1[transaction_status])</f>
        <v>SUCCESS</v>
      </c>
      <c r="E326" s="1" t="str">
        <f>_xlfn.XLOOKUP(A326,Processed_data!A:A,Processed_data!G:G)</f>
        <v>SUCCESS</v>
      </c>
      <c r="F326" s="1">
        <f>COUNTIF(bank_processed_transactions[transaction_id],A326)</f>
        <v>1</v>
      </c>
      <c r="G326" s="1" t="str">
        <f t="shared" si="50"/>
        <v>found</v>
      </c>
      <c r="H326" s="1" t="str">
        <f t="shared" si="51"/>
        <v>Not Duplicate</v>
      </c>
      <c r="I326" s="1" t="str">
        <f t="shared" si="52"/>
        <v>match</v>
      </c>
      <c r="J326" s="1" t="str">
        <f t="shared" si="53"/>
        <v>match</v>
      </c>
      <c r="K326" s="1">
        <f t="shared" si="54"/>
        <v>0</v>
      </c>
      <c r="L326" s="2">
        <f>IF(F326=0,"not processed",_xlfn.MINIFS(Processed_data!H:H,Processed_data!A:A,A326))</f>
        <v>46043</v>
      </c>
      <c r="M326" s="1">
        <f>IF(F326=0,"not processed",ABS(bank_source_transactions__1[[#This Row],[transaction_date]]-Reconciliation!L326))</f>
        <v>0</v>
      </c>
      <c r="N326" s="1" t="str" cm="1">
        <f t="array" ref="N326">_xlfn.IFS(M326="not Processed", "Not Processed",M326&gt;2,"SLA Breached",M326&lt;=2,"Within SLA")</f>
        <v>Within SLA</v>
      </c>
      <c r="O326" s="1" t="str">
        <f>_xlfn.XLOOKUP(A326,Source_data!A:A,Source_data!D:D)</f>
        <v>IMPS</v>
      </c>
      <c r="P326" s="1">
        <f t="shared" si="55"/>
        <v>0</v>
      </c>
      <c r="Q326" s="1">
        <f t="shared" si="56"/>
        <v>0</v>
      </c>
      <c r="R326" s="1">
        <f t="shared" si="57"/>
        <v>0</v>
      </c>
      <c r="S326" s="1">
        <f t="shared" si="58"/>
        <v>0</v>
      </c>
      <c r="T326" s="1">
        <f t="shared" si="59"/>
        <v>0</v>
      </c>
      <c r="U326" s="1" t="str">
        <f>_xlfn.XLOOKUP(Table3[[#This Row],[Transaction ID]],Source_data!A:A,Source_data!E:E)</f>
        <v>Pune</v>
      </c>
      <c r="V326" s="1">
        <f>_xlfn.IFNA(_xlfn.XLOOKUP(A326,bank_processed_transactions[transaction_id],bank_processed_transactions[processing_minutes]),"")</f>
        <v>36.299999999999997</v>
      </c>
      <c r="W326" s="31">
        <f>_xlfn.XLOOKUP(A326,Source_data!A:A,Source_data!B:B)</f>
        <v>46043</v>
      </c>
    </row>
    <row r="327" spans="1:23" x14ac:dyDescent="0.3">
      <c r="A327" s="4" t="s">
        <v>2930</v>
      </c>
      <c r="B327" s="1">
        <f>_xlfn.XLOOKUP(A327,bank_source_transactions__1[transaction_id],bank_source_transactions__1[amount_inr])</f>
        <v>4679.3900000000003</v>
      </c>
      <c r="C327" s="1">
        <f>_xlfn.XLOOKUP(A327,Processed_data!A:A,Processed_data!F:F)</f>
        <v>4679.3900000000003</v>
      </c>
      <c r="D327" s="1" t="str">
        <f>_xlfn.XLOOKUP(A327,bank_source_transactions__1[transaction_id],bank_source_transactions__1[transaction_status])</f>
        <v>SUCCESS</v>
      </c>
      <c r="E327" s="1" t="str">
        <f>_xlfn.XLOOKUP(A327,Processed_data!A:A,Processed_data!G:G)</f>
        <v>SUCCESS</v>
      </c>
      <c r="F327" s="1">
        <f>COUNTIF(bank_processed_transactions[transaction_id],A327)</f>
        <v>1</v>
      </c>
      <c r="G327" s="1" t="str">
        <f t="shared" si="50"/>
        <v>found</v>
      </c>
      <c r="H327" s="1" t="str">
        <f t="shared" si="51"/>
        <v>Not Duplicate</v>
      </c>
      <c r="I327" s="1" t="str">
        <f t="shared" si="52"/>
        <v>match</v>
      </c>
      <c r="J327" s="1" t="str">
        <f t="shared" si="53"/>
        <v>match</v>
      </c>
      <c r="K327" s="1">
        <f t="shared" si="54"/>
        <v>0</v>
      </c>
      <c r="L327" s="2">
        <f>IF(F327=0,"not processed",_xlfn.MINIFS(Processed_data!H:H,Processed_data!A:A,A327))</f>
        <v>46062</v>
      </c>
      <c r="M327" s="1">
        <f>IF(F327=0,"not processed",ABS(bank_source_transactions__1[[#This Row],[transaction_date]]-Reconciliation!L327))</f>
        <v>1</v>
      </c>
      <c r="N327" s="1" t="str" cm="1">
        <f t="array" ref="N327">_xlfn.IFS(M327="not Processed", "Not Processed",M327&gt;2,"SLA Breached",M327&lt;=2,"Within SLA")</f>
        <v>Within SLA</v>
      </c>
      <c r="O327" s="1" t="str">
        <f>_xlfn.XLOOKUP(A327,Source_data!A:A,Source_data!D:D)</f>
        <v>UPI</v>
      </c>
      <c r="P327" s="1">
        <f t="shared" si="55"/>
        <v>0</v>
      </c>
      <c r="Q327" s="1">
        <f t="shared" si="56"/>
        <v>0</v>
      </c>
      <c r="R327" s="1">
        <f t="shared" si="57"/>
        <v>0</v>
      </c>
      <c r="S327" s="1">
        <f t="shared" si="58"/>
        <v>0</v>
      </c>
      <c r="T327" s="1">
        <f t="shared" si="59"/>
        <v>0</v>
      </c>
      <c r="U327" s="1" t="str">
        <f>_xlfn.XLOOKUP(Table3[[#This Row],[Transaction ID]],Source_data!A:A,Source_data!E:E)</f>
        <v>Bengaluru</v>
      </c>
      <c r="V327" s="1">
        <f>_xlfn.IFNA(_xlfn.XLOOKUP(A327,bank_processed_transactions[transaction_id],bank_processed_transactions[processing_minutes]),"")</f>
        <v>71.8</v>
      </c>
      <c r="W327" s="31">
        <f>_xlfn.XLOOKUP(A327,Source_data!A:A,Source_data!B:B)</f>
        <v>46061</v>
      </c>
    </row>
    <row r="328" spans="1:23" x14ac:dyDescent="0.3">
      <c r="A328" s="3" t="s">
        <v>3222</v>
      </c>
      <c r="B328" s="1">
        <f>_xlfn.XLOOKUP(A328,bank_source_transactions__1[transaction_id],bank_source_transactions__1[amount_inr])</f>
        <v>10819.17</v>
      </c>
      <c r="C328" s="1">
        <f>_xlfn.XLOOKUP(A328,Processed_data!A:A,Processed_data!F:F)</f>
        <v>10819.17</v>
      </c>
      <c r="D328" s="1" t="str">
        <f>_xlfn.XLOOKUP(A328,bank_source_transactions__1[transaction_id],bank_source_transactions__1[transaction_status])</f>
        <v>SUCCESS</v>
      </c>
      <c r="E328" s="1" t="str">
        <f>_xlfn.XLOOKUP(A328,Processed_data!A:A,Processed_data!G:G)</f>
        <v>SUCCESS</v>
      </c>
      <c r="F328" s="1">
        <f>COUNTIF(bank_processed_transactions[transaction_id],A328)</f>
        <v>1</v>
      </c>
      <c r="G328" s="1" t="str">
        <f t="shared" si="50"/>
        <v>found</v>
      </c>
      <c r="H328" s="1" t="str">
        <f t="shared" si="51"/>
        <v>Not Duplicate</v>
      </c>
      <c r="I328" s="1" t="str">
        <f t="shared" si="52"/>
        <v>match</v>
      </c>
      <c r="J328" s="1" t="str">
        <f t="shared" si="53"/>
        <v>match</v>
      </c>
      <c r="K328" s="1">
        <f t="shared" si="54"/>
        <v>0</v>
      </c>
      <c r="L328" s="2">
        <f>IF(F328=0,"not processed",_xlfn.MINIFS(Processed_data!H:H,Processed_data!A:A,A328))</f>
        <v>46042</v>
      </c>
      <c r="M328" s="1">
        <f>IF(F328=0,"not processed",ABS(bank_source_transactions__1[[#This Row],[transaction_date]]-Reconciliation!L328))</f>
        <v>1</v>
      </c>
      <c r="N328" s="1" t="str" cm="1">
        <f t="array" ref="N328">_xlfn.IFS(M328="not Processed", "Not Processed",M328&gt;2,"SLA Breached",M328&lt;=2,"Within SLA")</f>
        <v>Within SLA</v>
      </c>
      <c r="O328" s="1" t="str">
        <f>_xlfn.XLOOKUP(A328,Source_data!A:A,Source_data!D:D)</f>
        <v>NEFT</v>
      </c>
      <c r="P328" s="1">
        <f t="shared" si="55"/>
        <v>0</v>
      </c>
      <c r="Q328" s="1">
        <f t="shared" si="56"/>
        <v>0</v>
      </c>
      <c r="R328" s="1">
        <f t="shared" si="57"/>
        <v>0</v>
      </c>
      <c r="S328" s="1">
        <f t="shared" si="58"/>
        <v>0</v>
      </c>
      <c r="T328" s="1">
        <f t="shared" si="59"/>
        <v>0</v>
      </c>
      <c r="U328" s="1" t="str">
        <f>_xlfn.XLOOKUP(Table3[[#This Row],[Transaction ID]],Source_data!A:A,Source_data!E:E)</f>
        <v>Hyderabad</v>
      </c>
      <c r="V328" s="1">
        <f>_xlfn.IFNA(_xlfn.XLOOKUP(A328,bank_processed_transactions[transaction_id],bank_processed_transactions[processing_minutes]),"")</f>
        <v>50.9</v>
      </c>
      <c r="W328" s="31">
        <f>_xlfn.XLOOKUP(A328,Source_data!A:A,Source_data!B:B)</f>
        <v>46041</v>
      </c>
    </row>
    <row r="329" spans="1:23" x14ac:dyDescent="0.3">
      <c r="A329" s="4" t="s">
        <v>2616</v>
      </c>
      <c r="B329" s="1">
        <f>_xlfn.XLOOKUP(A329,bank_source_transactions__1[transaction_id],bank_source_transactions__1[amount_inr])</f>
        <v>5523.86</v>
      </c>
      <c r="C329" s="1">
        <f>_xlfn.XLOOKUP(A329,Processed_data!A:A,Processed_data!F:F)</f>
        <v>5523.86</v>
      </c>
      <c r="D329" s="1" t="str">
        <f>_xlfn.XLOOKUP(A329,bank_source_transactions__1[transaction_id],bank_source_transactions__1[transaction_status])</f>
        <v>SUCCESS</v>
      </c>
      <c r="E329" s="1" t="str">
        <f>_xlfn.XLOOKUP(A329,Processed_data!A:A,Processed_data!G:G)</f>
        <v>SUCCESS</v>
      </c>
      <c r="F329" s="1">
        <f>COUNTIF(bank_processed_transactions[transaction_id],A329)</f>
        <v>1</v>
      </c>
      <c r="G329" s="1" t="str">
        <f t="shared" si="50"/>
        <v>found</v>
      </c>
      <c r="H329" s="1" t="str">
        <f t="shared" si="51"/>
        <v>Not Duplicate</v>
      </c>
      <c r="I329" s="1" t="str">
        <f t="shared" si="52"/>
        <v>match</v>
      </c>
      <c r="J329" s="1" t="str">
        <f t="shared" si="53"/>
        <v>match</v>
      </c>
      <c r="K329" s="1">
        <f t="shared" si="54"/>
        <v>0</v>
      </c>
      <c r="L329" s="2">
        <f>IF(F329=0,"not processed",_xlfn.MINIFS(Processed_data!H:H,Processed_data!A:A,A329))</f>
        <v>46088</v>
      </c>
      <c r="M329" s="1">
        <f>IF(F329=0,"not processed",ABS(bank_source_transactions__1[[#This Row],[transaction_date]]-Reconciliation!L329))</f>
        <v>3</v>
      </c>
      <c r="N329" s="1" t="str" cm="1">
        <f t="array" ref="N329">_xlfn.IFS(M329="not Processed", "Not Processed",M329&gt;2,"SLA Breached",M329&lt;=2,"Within SLA")</f>
        <v>SLA Breached</v>
      </c>
      <c r="O329" s="1" t="str">
        <f>_xlfn.XLOOKUP(A329,Source_data!A:A,Source_data!D:D)</f>
        <v>UPI</v>
      </c>
      <c r="P329" s="1">
        <f t="shared" si="55"/>
        <v>0</v>
      </c>
      <c r="Q329" s="1">
        <f t="shared" si="56"/>
        <v>0</v>
      </c>
      <c r="R329" s="1">
        <f t="shared" si="57"/>
        <v>0</v>
      </c>
      <c r="S329" s="1">
        <f t="shared" si="58"/>
        <v>0</v>
      </c>
      <c r="T329" s="1">
        <f t="shared" si="59"/>
        <v>1</v>
      </c>
      <c r="U329" s="1" t="str">
        <f>_xlfn.XLOOKUP(Table3[[#This Row],[Transaction ID]],Source_data!A:A,Source_data!E:E)</f>
        <v>Mumbai</v>
      </c>
      <c r="V329" s="1">
        <f>_xlfn.IFNA(_xlfn.XLOOKUP(A329,bank_processed_transactions[transaction_id],bank_processed_transactions[processing_minutes]),"")</f>
        <v>23</v>
      </c>
      <c r="W329" s="31">
        <f>_xlfn.XLOOKUP(A329,Source_data!A:A,Source_data!B:B)</f>
        <v>46085</v>
      </c>
    </row>
    <row r="330" spans="1:23" x14ac:dyDescent="0.3">
      <c r="A330" s="3" t="s">
        <v>4950</v>
      </c>
      <c r="B330" s="1">
        <f>_xlfn.XLOOKUP(A330,bank_source_transactions__1[transaction_id],bank_source_transactions__1[amount_inr])</f>
        <v>1399.69</v>
      </c>
      <c r="C330" s="1">
        <f>_xlfn.XLOOKUP(A330,Processed_data!A:A,Processed_data!F:F)</f>
        <v>1399.69</v>
      </c>
      <c r="D330" s="1" t="str">
        <f>_xlfn.XLOOKUP(A330,bank_source_transactions__1[transaction_id],bank_source_transactions__1[transaction_status])</f>
        <v>SUCCESS</v>
      </c>
      <c r="E330" s="1" t="str">
        <f>_xlfn.XLOOKUP(A330,Processed_data!A:A,Processed_data!G:G)</f>
        <v>SUCCESS</v>
      </c>
      <c r="F330" s="1">
        <f>COUNTIF(bank_processed_transactions[transaction_id],A330)</f>
        <v>1</v>
      </c>
      <c r="G330" s="1" t="str">
        <f t="shared" si="50"/>
        <v>found</v>
      </c>
      <c r="H330" s="1" t="str">
        <f t="shared" si="51"/>
        <v>Not Duplicate</v>
      </c>
      <c r="I330" s="1" t="str">
        <f t="shared" si="52"/>
        <v>match</v>
      </c>
      <c r="J330" s="1" t="str">
        <f t="shared" si="53"/>
        <v>match</v>
      </c>
      <c r="K330" s="1">
        <f t="shared" si="54"/>
        <v>0</v>
      </c>
      <c r="L330" s="2">
        <f>IF(F330=0,"not processed",_xlfn.MINIFS(Processed_data!H:H,Processed_data!A:A,A330))</f>
        <v>46081</v>
      </c>
      <c r="M330" s="1">
        <f>IF(F330=0,"not processed",ABS(bank_source_transactions__1[[#This Row],[transaction_date]]-Reconciliation!L330))</f>
        <v>3</v>
      </c>
      <c r="N330" s="1" t="str" cm="1">
        <f t="array" ref="N330">_xlfn.IFS(M330="not Processed", "Not Processed",M330&gt;2,"SLA Breached",M330&lt;=2,"Within SLA")</f>
        <v>SLA Breached</v>
      </c>
      <c r="O330" s="1" t="str">
        <f>_xlfn.XLOOKUP(A330,Source_data!A:A,Source_data!D:D)</f>
        <v>CARD</v>
      </c>
      <c r="P330" s="1">
        <f t="shared" si="55"/>
        <v>0</v>
      </c>
      <c r="Q330" s="1">
        <f t="shared" si="56"/>
        <v>0</v>
      </c>
      <c r="R330" s="1">
        <f t="shared" si="57"/>
        <v>0</v>
      </c>
      <c r="S330" s="1">
        <f t="shared" si="58"/>
        <v>0</v>
      </c>
      <c r="T330" s="1">
        <f t="shared" si="59"/>
        <v>1</v>
      </c>
      <c r="U330" s="1" t="str">
        <f>_xlfn.XLOOKUP(Table3[[#This Row],[Transaction ID]],Source_data!A:A,Source_data!E:E)</f>
        <v>Bengaluru</v>
      </c>
      <c r="V330" s="1">
        <f>_xlfn.IFNA(_xlfn.XLOOKUP(A330,bank_processed_transactions[transaction_id],bank_processed_transactions[processing_minutes]),"")</f>
        <v>8.5</v>
      </c>
      <c r="W330" s="31">
        <f>_xlfn.XLOOKUP(A330,Source_data!A:A,Source_data!B:B)</f>
        <v>46078</v>
      </c>
    </row>
    <row r="331" spans="1:23" x14ac:dyDescent="0.3">
      <c r="A331" s="4" t="s">
        <v>1406</v>
      </c>
      <c r="B331" s="1">
        <f>_xlfn.XLOOKUP(A331,bank_source_transactions__1[transaction_id],bank_source_transactions__1[amount_inr])</f>
        <v>938.79</v>
      </c>
      <c r="C331" s="1">
        <f>_xlfn.XLOOKUP(A331,Processed_data!A:A,Processed_data!F:F)</f>
        <v>938.79</v>
      </c>
      <c r="D331" s="1" t="str">
        <f>_xlfn.XLOOKUP(A331,bank_source_transactions__1[transaction_id],bank_source_transactions__1[transaction_status])</f>
        <v>SUCCESS</v>
      </c>
      <c r="E331" s="1" t="str">
        <f>_xlfn.XLOOKUP(A331,Processed_data!A:A,Processed_data!G:G)</f>
        <v>FAILED</v>
      </c>
      <c r="F331" s="1">
        <f>COUNTIF(bank_processed_transactions[transaction_id],A331)</f>
        <v>1</v>
      </c>
      <c r="G331" s="1" t="str">
        <f t="shared" si="50"/>
        <v>found</v>
      </c>
      <c r="H331" s="1" t="str">
        <f t="shared" si="51"/>
        <v>Not Duplicate</v>
      </c>
      <c r="I331" s="1" t="str">
        <f t="shared" si="52"/>
        <v>match</v>
      </c>
      <c r="J331" s="1" t="str">
        <f t="shared" si="53"/>
        <v>mismatch</v>
      </c>
      <c r="K331" s="1">
        <f t="shared" si="54"/>
        <v>0</v>
      </c>
      <c r="L331" s="2">
        <f>IF(F331=0,"not processed",_xlfn.MINIFS(Processed_data!H:H,Processed_data!A:A,A331))</f>
        <v>46042</v>
      </c>
      <c r="M331" s="1">
        <f>IF(F331=0,"not processed",ABS(bank_source_transactions__1[[#This Row],[transaction_date]]-Reconciliation!L331))</f>
        <v>2</v>
      </c>
      <c r="N331" s="1" t="str" cm="1">
        <f t="array" ref="N331">_xlfn.IFS(M331="not Processed", "Not Processed",M331&gt;2,"SLA Breached",M331&lt;=2,"Within SLA")</f>
        <v>Within SLA</v>
      </c>
      <c r="O331" s="1" t="str">
        <f>_xlfn.XLOOKUP(A331,Source_data!A:A,Source_data!D:D)</f>
        <v>UPI</v>
      </c>
      <c r="P331" s="1">
        <f t="shared" si="55"/>
        <v>0</v>
      </c>
      <c r="Q331" s="1">
        <f t="shared" si="56"/>
        <v>0</v>
      </c>
      <c r="R331" s="1">
        <f t="shared" si="57"/>
        <v>0</v>
      </c>
      <c r="S331" s="1">
        <f t="shared" si="58"/>
        <v>1</v>
      </c>
      <c r="T331" s="1">
        <f t="shared" si="59"/>
        <v>0</v>
      </c>
      <c r="U331" s="1" t="str">
        <f>_xlfn.XLOOKUP(Table3[[#This Row],[Transaction ID]],Source_data!A:A,Source_data!E:E)</f>
        <v>Pune</v>
      </c>
      <c r="V331" s="1">
        <f>_xlfn.IFNA(_xlfn.XLOOKUP(A331,bank_processed_transactions[transaction_id],bank_processed_transactions[processing_minutes]),"")</f>
        <v>4.9000000000000004</v>
      </c>
      <c r="W331" s="31">
        <f>_xlfn.XLOOKUP(A331,Source_data!A:A,Source_data!B:B)</f>
        <v>46040</v>
      </c>
    </row>
    <row r="332" spans="1:23" x14ac:dyDescent="0.3">
      <c r="A332" s="3" t="s">
        <v>3766</v>
      </c>
      <c r="B332" s="1">
        <f>_xlfn.XLOOKUP(A332,bank_source_transactions__1[transaction_id],bank_source_transactions__1[amount_inr])</f>
        <v>12357.86</v>
      </c>
      <c r="C332" s="1">
        <f>_xlfn.XLOOKUP(A332,Processed_data!A:A,Processed_data!F:F)</f>
        <v>12357.86</v>
      </c>
      <c r="D332" s="1" t="str">
        <f>_xlfn.XLOOKUP(A332,bank_source_transactions__1[transaction_id],bank_source_transactions__1[transaction_status])</f>
        <v>SUCCESS</v>
      </c>
      <c r="E332" s="1" t="str">
        <f>_xlfn.XLOOKUP(A332,Processed_data!A:A,Processed_data!G:G)</f>
        <v>SUCCESS</v>
      </c>
      <c r="F332" s="1">
        <f>COUNTIF(bank_processed_transactions[transaction_id],A332)</f>
        <v>1</v>
      </c>
      <c r="G332" s="1" t="str">
        <f t="shared" si="50"/>
        <v>found</v>
      </c>
      <c r="H332" s="1" t="str">
        <f t="shared" si="51"/>
        <v>Not Duplicate</v>
      </c>
      <c r="I332" s="1" t="str">
        <f t="shared" si="52"/>
        <v>match</v>
      </c>
      <c r="J332" s="1" t="str">
        <f t="shared" si="53"/>
        <v>match</v>
      </c>
      <c r="K332" s="1">
        <f t="shared" si="54"/>
        <v>0</v>
      </c>
      <c r="L332" s="2">
        <f>IF(F332=0,"not processed",_xlfn.MINIFS(Processed_data!H:H,Processed_data!A:A,A332))</f>
        <v>46106</v>
      </c>
      <c r="M332" s="1">
        <f>IF(F332=0,"not processed",ABS(bank_source_transactions__1[[#This Row],[transaction_date]]-Reconciliation!L332))</f>
        <v>1</v>
      </c>
      <c r="N332" s="1" t="str" cm="1">
        <f t="array" ref="N332">_xlfn.IFS(M332="not Processed", "Not Processed",M332&gt;2,"SLA Breached",M332&lt;=2,"Within SLA")</f>
        <v>Within SLA</v>
      </c>
      <c r="O332" s="1" t="str">
        <f>_xlfn.XLOOKUP(A332,Source_data!A:A,Source_data!D:D)</f>
        <v>UPI</v>
      </c>
      <c r="P332" s="1">
        <f t="shared" si="55"/>
        <v>0</v>
      </c>
      <c r="Q332" s="1">
        <f t="shared" si="56"/>
        <v>0</v>
      </c>
      <c r="R332" s="1">
        <f t="shared" si="57"/>
        <v>0</v>
      </c>
      <c r="S332" s="1">
        <f t="shared" si="58"/>
        <v>0</v>
      </c>
      <c r="T332" s="1">
        <f t="shared" si="59"/>
        <v>0</v>
      </c>
      <c r="U332" s="1" t="str">
        <f>_xlfn.XLOOKUP(Table3[[#This Row],[Transaction ID]],Source_data!A:A,Source_data!E:E)</f>
        <v>Hyderabad</v>
      </c>
      <c r="V332" s="1">
        <f>_xlfn.IFNA(_xlfn.XLOOKUP(A332,bank_processed_transactions[transaction_id],bank_processed_transactions[processing_minutes]),"")</f>
        <v>25.9</v>
      </c>
      <c r="W332" s="31">
        <f>_xlfn.XLOOKUP(A332,Source_data!A:A,Source_data!B:B)</f>
        <v>46105</v>
      </c>
    </row>
    <row r="333" spans="1:23" x14ac:dyDescent="0.3">
      <c r="A333" s="4" t="s">
        <v>4401</v>
      </c>
      <c r="B333" s="1">
        <f>_xlfn.XLOOKUP(A333,bank_source_transactions__1[transaction_id],bank_source_transactions__1[amount_inr])</f>
        <v>5929.83</v>
      </c>
      <c r="C333" s="1">
        <f>_xlfn.XLOOKUP(A333,Processed_data!A:A,Processed_data!F:F)</f>
        <v>5929.83</v>
      </c>
      <c r="D333" s="1" t="str">
        <f>_xlfn.XLOOKUP(A333,bank_source_transactions__1[transaction_id],bank_source_transactions__1[transaction_status])</f>
        <v>SUCCESS</v>
      </c>
      <c r="E333" s="1" t="str">
        <f>_xlfn.XLOOKUP(A333,Processed_data!A:A,Processed_data!G:G)</f>
        <v>SUCCESS</v>
      </c>
      <c r="F333" s="1">
        <f>COUNTIF(bank_processed_transactions[transaction_id],A333)</f>
        <v>1</v>
      </c>
      <c r="G333" s="1" t="str">
        <f t="shared" si="50"/>
        <v>found</v>
      </c>
      <c r="H333" s="1" t="str">
        <f t="shared" si="51"/>
        <v>Not Duplicate</v>
      </c>
      <c r="I333" s="1" t="str">
        <f t="shared" si="52"/>
        <v>match</v>
      </c>
      <c r="J333" s="1" t="str">
        <f t="shared" si="53"/>
        <v>match</v>
      </c>
      <c r="K333" s="1">
        <f t="shared" si="54"/>
        <v>0</v>
      </c>
      <c r="L333" s="2">
        <f>IF(F333=0,"not processed",_xlfn.MINIFS(Processed_data!H:H,Processed_data!A:A,A333))</f>
        <v>46046</v>
      </c>
      <c r="M333" s="1">
        <f>IF(F333=0,"not processed",ABS(bank_source_transactions__1[[#This Row],[transaction_date]]-Reconciliation!L333))</f>
        <v>1</v>
      </c>
      <c r="N333" s="1" t="str" cm="1">
        <f t="array" ref="N333">_xlfn.IFS(M333="not Processed", "Not Processed",M333&gt;2,"SLA Breached",M333&lt;=2,"Within SLA")</f>
        <v>Within SLA</v>
      </c>
      <c r="O333" s="1" t="str">
        <f>_xlfn.XLOOKUP(A333,Source_data!A:A,Source_data!D:D)</f>
        <v>UPI</v>
      </c>
      <c r="P333" s="1">
        <f t="shared" si="55"/>
        <v>0</v>
      </c>
      <c r="Q333" s="1">
        <f t="shared" si="56"/>
        <v>0</v>
      </c>
      <c r="R333" s="1">
        <f t="shared" si="57"/>
        <v>0</v>
      </c>
      <c r="S333" s="1">
        <f t="shared" si="58"/>
        <v>0</v>
      </c>
      <c r="T333" s="1">
        <f t="shared" si="59"/>
        <v>0</v>
      </c>
      <c r="U333" s="1" t="str">
        <f>_xlfn.XLOOKUP(Table3[[#This Row],[Transaction ID]],Source_data!A:A,Source_data!E:E)</f>
        <v>Bengaluru</v>
      </c>
      <c r="V333" s="1">
        <f>_xlfn.IFNA(_xlfn.XLOOKUP(A333,bank_processed_transactions[transaction_id],bank_processed_transactions[processing_minutes]),"")</f>
        <v>15.6</v>
      </c>
      <c r="W333" s="31">
        <f>_xlfn.XLOOKUP(A333,Source_data!A:A,Source_data!B:B)</f>
        <v>46045</v>
      </c>
    </row>
    <row r="334" spans="1:23" x14ac:dyDescent="0.3">
      <c r="A334" s="3" t="s">
        <v>2920</v>
      </c>
      <c r="B334" s="1">
        <f>_xlfn.XLOOKUP(A334,bank_source_transactions__1[transaction_id],bank_source_transactions__1[amount_inr])</f>
        <v>6011.25</v>
      </c>
      <c r="C334" s="1">
        <f>_xlfn.XLOOKUP(A334,Processed_data!A:A,Processed_data!F:F)</f>
        <v>6011.25</v>
      </c>
      <c r="D334" s="1" t="str">
        <f>_xlfn.XLOOKUP(A334,bank_source_transactions__1[transaction_id],bank_source_transactions__1[transaction_status])</f>
        <v>SUCCESS</v>
      </c>
      <c r="E334" s="1" t="str">
        <f>_xlfn.XLOOKUP(A334,Processed_data!A:A,Processed_data!G:G)</f>
        <v>SUCCESS</v>
      </c>
      <c r="F334" s="1">
        <f>COUNTIF(bank_processed_transactions[transaction_id],A334)</f>
        <v>1</v>
      </c>
      <c r="G334" s="1" t="str">
        <f t="shared" si="50"/>
        <v>found</v>
      </c>
      <c r="H334" s="1" t="str">
        <f t="shared" si="51"/>
        <v>Not Duplicate</v>
      </c>
      <c r="I334" s="1" t="str">
        <f t="shared" si="52"/>
        <v>match</v>
      </c>
      <c r="J334" s="1" t="str">
        <f t="shared" si="53"/>
        <v>match</v>
      </c>
      <c r="K334" s="1">
        <f t="shared" si="54"/>
        <v>0</v>
      </c>
      <c r="L334" s="2">
        <f>IF(F334=0,"not processed",_xlfn.MINIFS(Processed_data!H:H,Processed_data!A:A,A334))</f>
        <v>46059</v>
      </c>
      <c r="M334" s="1">
        <f>IF(F334=0,"not processed",ABS(bank_source_transactions__1[[#This Row],[transaction_date]]-Reconciliation!L334))</f>
        <v>0</v>
      </c>
      <c r="N334" s="1" t="str" cm="1">
        <f t="array" ref="N334">_xlfn.IFS(M334="not Processed", "Not Processed",M334&gt;2,"SLA Breached",M334&lt;=2,"Within SLA")</f>
        <v>Within SLA</v>
      </c>
      <c r="O334" s="1" t="str">
        <f>_xlfn.XLOOKUP(A334,Source_data!A:A,Source_data!D:D)</f>
        <v>CARD</v>
      </c>
      <c r="P334" s="1">
        <f t="shared" si="55"/>
        <v>0</v>
      </c>
      <c r="Q334" s="1">
        <f t="shared" si="56"/>
        <v>0</v>
      </c>
      <c r="R334" s="1">
        <f t="shared" si="57"/>
        <v>0</v>
      </c>
      <c r="S334" s="1">
        <f t="shared" si="58"/>
        <v>0</v>
      </c>
      <c r="T334" s="1">
        <f t="shared" si="59"/>
        <v>0</v>
      </c>
      <c r="U334" s="1" t="str">
        <f>_xlfn.XLOOKUP(Table3[[#This Row],[Transaction ID]],Source_data!A:A,Source_data!E:E)</f>
        <v>Pune</v>
      </c>
      <c r="V334" s="1">
        <f>_xlfn.IFNA(_xlfn.XLOOKUP(A334,bank_processed_transactions[transaction_id],bank_processed_transactions[processing_minutes]),"")</f>
        <v>15</v>
      </c>
      <c r="W334" s="31">
        <f>_xlfn.XLOOKUP(A334,Source_data!A:A,Source_data!B:B)</f>
        <v>46059</v>
      </c>
    </row>
    <row r="335" spans="1:23" x14ac:dyDescent="0.3">
      <c r="A335" s="4" t="s">
        <v>4196</v>
      </c>
      <c r="B335" s="1">
        <f>_xlfn.XLOOKUP(A335,bank_source_transactions__1[transaction_id],bank_source_transactions__1[amount_inr])</f>
        <v>5179.62</v>
      </c>
      <c r="C335" s="1">
        <f>_xlfn.XLOOKUP(A335,Processed_data!A:A,Processed_data!F:F)</f>
        <v>5179.62</v>
      </c>
      <c r="D335" s="1" t="str">
        <f>_xlfn.XLOOKUP(A335,bank_source_transactions__1[transaction_id],bank_source_transactions__1[transaction_status])</f>
        <v>SUCCESS</v>
      </c>
      <c r="E335" s="1" t="str">
        <f>_xlfn.XLOOKUP(A335,Processed_data!A:A,Processed_data!G:G)</f>
        <v>SUCCESS</v>
      </c>
      <c r="F335" s="1">
        <f>COUNTIF(bank_processed_transactions[transaction_id],A335)</f>
        <v>1</v>
      </c>
      <c r="G335" s="1" t="str">
        <f t="shared" si="50"/>
        <v>found</v>
      </c>
      <c r="H335" s="1" t="str">
        <f t="shared" si="51"/>
        <v>Not Duplicate</v>
      </c>
      <c r="I335" s="1" t="str">
        <f t="shared" si="52"/>
        <v>match</v>
      </c>
      <c r="J335" s="1" t="str">
        <f t="shared" si="53"/>
        <v>match</v>
      </c>
      <c r="K335" s="1">
        <f t="shared" si="54"/>
        <v>0</v>
      </c>
      <c r="L335" s="2">
        <f>IF(F335=0,"not processed",_xlfn.MINIFS(Processed_data!H:H,Processed_data!A:A,A335))</f>
        <v>46048</v>
      </c>
      <c r="M335" s="1">
        <f>IF(F335=0,"not processed",ABS(bank_source_transactions__1[[#This Row],[transaction_date]]-Reconciliation!L335))</f>
        <v>3</v>
      </c>
      <c r="N335" s="1" t="str" cm="1">
        <f t="array" ref="N335">_xlfn.IFS(M335="not Processed", "Not Processed",M335&gt;2,"SLA Breached",M335&lt;=2,"Within SLA")</f>
        <v>SLA Breached</v>
      </c>
      <c r="O335" s="1" t="str">
        <f>_xlfn.XLOOKUP(A335,Source_data!A:A,Source_data!D:D)</f>
        <v>UPI</v>
      </c>
      <c r="P335" s="1">
        <f t="shared" si="55"/>
        <v>0</v>
      </c>
      <c r="Q335" s="1">
        <f t="shared" si="56"/>
        <v>0</v>
      </c>
      <c r="R335" s="1">
        <f t="shared" si="57"/>
        <v>0</v>
      </c>
      <c r="S335" s="1">
        <f t="shared" si="58"/>
        <v>0</v>
      </c>
      <c r="T335" s="1">
        <f t="shared" si="59"/>
        <v>1</v>
      </c>
      <c r="U335" s="1" t="str">
        <f>_xlfn.XLOOKUP(Table3[[#This Row],[Transaction ID]],Source_data!A:A,Source_data!E:E)</f>
        <v>Bengaluru</v>
      </c>
      <c r="V335" s="1">
        <f>_xlfn.IFNA(_xlfn.XLOOKUP(A335,bank_processed_transactions[transaction_id],bank_processed_transactions[processing_minutes]),"")</f>
        <v>61.9</v>
      </c>
      <c r="W335" s="31">
        <f>_xlfn.XLOOKUP(A335,Source_data!A:A,Source_data!B:B)</f>
        <v>46045</v>
      </c>
    </row>
    <row r="336" spans="1:23" x14ac:dyDescent="0.3">
      <c r="A336" s="3" t="s">
        <v>2131</v>
      </c>
      <c r="B336" s="1">
        <f>_xlfn.XLOOKUP(A336,bank_source_transactions__1[transaction_id],bank_source_transactions__1[amount_inr])</f>
        <v>6129.95</v>
      </c>
      <c r="C336" s="1">
        <f>_xlfn.XLOOKUP(A336,Processed_data!A:A,Processed_data!F:F)</f>
        <v>6129.95</v>
      </c>
      <c r="D336" s="1" t="str">
        <f>_xlfn.XLOOKUP(A336,bank_source_transactions__1[transaction_id],bank_source_transactions__1[transaction_status])</f>
        <v>SUCCESS</v>
      </c>
      <c r="E336" s="1" t="str">
        <f>_xlfn.XLOOKUP(A336,Processed_data!A:A,Processed_data!G:G)</f>
        <v>SUCCESS</v>
      </c>
      <c r="F336" s="1">
        <f>COUNTIF(bank_processed_transactions[transaction_id],A336)</f>
        <v>1</v>
      </c>
      <c r="G336" s="1" t="str">
        <f t="shared" si="50"/>
        <v>found</v>
      </c>
      <c r="H336" s="1" t="str">
        <f t="shared" si="51"/>
        <v>Not Duplicate</v>
      </c>
      <c r="I336" s="1" t="str">
        <f t="shared" si="52"/>
        <v>match</v>
      </c>
      <c r="J336" s="1" t="str">
        <f t="shared" si="53"/>
        <v>match</v>
      </c>
      <c r="K336" s="1">
        <f t="shared" si="54"/>
        <v>0</v>
      </c>
      <c r="L336" s="2">
        <f>IF(F336=0,"not processed",_xlfn.MINIFS(Processed_data!H:H,Processed_data!A:A,A336))</f>
        <v>46084</v>
      </c>
      <c r="M336" s="1">
        <f>IF(F336=0,"not processed",ABS(bank_source_transactions__1[[#This Row],[transaction_date]]-Reconciliation!L336))</f>
        <v>3</v>
      </c>
      <c r="N336" s="1" t="str" cm="1">
        <f t="array" ref="N336">_xlfn.IFS(M336="not Processed", "Not Processed",M336&gt;2,"SLA Breached",M336&lt;=2,"Within SLA")</f>
        <v>SLA Breached</v>
      </c>
      <c r="O336" s="1" t="str">
        <f>_xlfn.XLOOKUP(A336,Source_data!A:A,Source_data!D:D)</f>
        <v>NEFT</v>
      </c>
      <c r="P336" s="1">
        <f t="shared" si="55"/>
        <v>0</v>
      </c>
      <c r="Q336" s="1">
        <f t="shared" si="56"/>
        <v>0</v>
      </c>
      <c r="R336" s="1">
        <f t="shared" si="57"/>
        <v>0</v>
      </c>
      <c r="S336" s="1">
        <f t="shared" si="58"/>
        <v>0</v>
      </c>
      <c r="T336" s="1">
        <f t="shared" si="59"/>
        <v>1</v>
      </c>
      <c r="U336" s="1" t="str">
        <f>_xlfn.XLOOKUP(Table3[[#This Row],[Transaction ID]],Source_data!A:A,Source_data!E:E)</f>
        <v>Mumbai</v>
      </c>
      <c r="V336" s="1">
        <f>_xlfn.IFNA(_xlfn.XLOOKUP(A336,bank_processed_transactions[transaction_id],bank_processed_transactions[processing_minutes]),"")</f>
        <v>13.2</v>
      </c>
      <c r="W336" s="31">
        <f>_xlfn.XLOOKUP(A336,Source_data!A:A,Source_data!B:B)</f>
        <v>46081</v>
      </c>
    </row>
    <row r="337" spans="1:23" x14ac:dyDescent="0.3">
      <c r="A337" s="4" t="s">
        <v>4363</v>
      </c>
      <c r="B337" s="1">
        <f>_xlfn.XLOOKUP(A337,bank_source_transactions__1[transaction_id],bank_source_transactions__1[amount_inr])</f>
        <v>5377.9</v>
      </c>
      <c r="C337" s="1">
        <f>_xlfn.XLOOKUP(A337,Processed_data!A:A,Processed_data!F:F)</f>
        <v>5377.9</v>
      </c>
      <c r="D337" s="1" t="str">
        <f>_xlfn.XLOOKUP(A337,bank_source_transactions__1[transaction_id],bank_source_transactions__1[transaction_status])</f>
        <v>SUCCESS</v>
      </c>
      <c r="E337" s="1" t="str">
        <f>_xlfn.XLOOKUP(A337,Processed_data!A:A,Processed_data!G:G)</f>
        <v>SUCCESS</v>
      </c>
      <c r="F337" s="1">
        <f>COUNTIF(bank_processed_transactions[transaction_id],A337)</f>
        <v>1</v>
      </c>
      <c r="G337" s="1" t="str">
        <f t="shared" si="50"/>
        <v>found</v>
      </c>
      <c r="H337" s="1" t="str">
        <f t="shared" si="51"/>
        <v>Not Duplicate</v>
      </c>
      <c r="I337" s="1" t="str">
        <f t="shared" si="52"/>
        <v>match</v>
      </c>
      <c r="J337" s="1" t="str">
        <f t="shared" si="53"/>
        <v>match</v>
      </c>
      <c r="K337" s="1">
        <f t="shared" si="54"/>
        <v>0</v>
      </c>
      <c r="L337" s="2">
        <f>IF(F337=0,"not processed",_xlfn.MINIFS(Processed_data!H:H,Processed_data!A:A,A337))</f>
        <v>46032</v>
      </c>
      <c r="M337" s="1">
        <f>IF(F337=0,"not processed",ABS(bank_source_transactions__1[[#This Row],[transaction_date]]-Reconciliation!L337))</f>
        <v>2</v>
      </c>
      <c r="N337" s="1" t="str" cm="1">
        <f t="array" ref="N337">_xlfn.IFS(M337="not Processed", "Not Processed",M337&gt;2,"SLA Breached",M337&lt;=2,"Within SLA")</f>
        <v>Within SLA</v>
      </c>
      <c r="O337" s="1" t="str">
        <f>_xlfn.XLOOKUP(A337,Source_data!A:A,Source_data!D:D)</f>
        <v>UPI</v>
      </c>
      <c r="P337" s="1">
        <f t="shared" si="55"/>
        <v>0</v>
      </c>
      <c r="Q337" s="1">
        <f t="shared" si="56"/>
        <v>0</v>
      </c>
      <c r="R337" s="1">
        <f t="shared" si="57"/>
        <v>0</v>
      </c>
      <c r="S337" s="1">
        <f t="shared" si="58"/>
        <v>0</v>
      </c>
      <c r="T337" s="1">
        <f t="shared" si="59"/>
        <v>0</v>
      </c>
      <c r="U337" s="1" t="str">
        <f>_xlfn.XLOOKUP(Table3[[#This Row],[Transaction ID]],Source_data!A:A,Source_data!E:E)</f>
        <v>Hyderabad</v>
      </c>
      <c r="V337" s="1">
        <f>_xlfn.IFNA(_xlfn.XLOOKUP(A337,bank_processed_transactions[transaction_id],bank_processed_transactions[processing_minutes]),"")</f>
        <v>35.299999999999997</v>
      </c>
      <c r="W337" s="31">
        <f>_xlfn.XLOOKUP(A337,Source_data!A:A,Source_data!B:B)</f>
        <v>46030</v>
      </c>
    </row>
    <row r="338" spans="1:23" x14ac:dyDescent="0.3">
      <c r="A338" s="3" t="s">
        <v>2265</v>
      </c>
      <c r="B338" s="1">
        <f>_xlfn.XLOOKUP(A338,bank_source_transactions__1[transaction_id],bank_source_transactions__1[amount_inr])</f>
        <v>9022.57</v>
      </c>
      <c r="C338" s="1">
        <f>_xlfn.XLOOKUP(A338,Processed_data!A:A,Processed_data!F:F)</f>
        <v>9022.57</v>
      </c>
      <c r="D338" s="1" t="str">
        <f>_xlfn.XLOOKUP(A338,bank_source_transactions__1[transaction_id],bank_source_transactions__1[transaction_status])</f>
        <v>SUCCESS</v>
      </c>
      <c r="E338" s="1" t="str">
        <f>_xlfn.XLOOKUP(A338,Processed_data!A:A,Processed_data!G:G)</f>
        <v>SUCCESS</v>
      </c>
      <c r="F338" s="1">
        <f>COUNTIF(bank_processed_transactions[transaction_id],A338)</f>
        <v>1</v>
      </c>
      <c r="G338" s="1" t="str">
        <f t="shared" si="50"/>
        <v>found</v>
      </c>
      <c r="H338" s="1" t="str">
        <f t="shared" si="51"/>
        <v>Not Duplicate</v>
      </c>
      <c r="I338" s="1" t="str">
        <f t="shared" si="52"/>
        <v>match</v>
      </c>
      <c r="J338" s="1" t="str">
        <f t="shared" si="53"/>
        <v>match</v>
      </c>
      <c r="K338" s="1">
        <f t="shared" si="54"/>
        <v>0</v>
      </c>
      <c r="L338" s="2">
        <f>IF(F338=0,"not processed",_xlfn.MINIFS(Processed_data!H:H,Processed_data!A:A,A338))</f>
        <v>46031</v>
      </c>
      <c r="M338" s="1">
        <f>IF(F338=0,"not processed",ABS(bank_source_transactions__1[[#This Row],[transaction_date]]-Reconciliation!L338))</f>
        <v>0</v>
      </c>
      <c r="N338" s="1" t="str" cm="1">
        <f t="array" ref="N338">_xlfn.IFS(M338="not Processed", "Not Processed",M338&gt;2,"SLA Breached",M338&lt;=2,"Within SLA")</f>
        <v>Within SLA</v>
      </c>
      <c r="O338" s="1" t="str">
        <f>_xlfn.XLOOKUP(A338,Source_data!A:A,Source_data!D:D)</f>
        <v>CARD</v>
      </c>
      <c r="P338" s="1">
        <f t="shared" si="55"/>
        <v>0</v>
      </c>
      <c r="Q338" s="1">
        <f t="shared" si="56"/>
        <v>0</v>
      </c>
      <c r="R338" s="1">
        <f t="shared" si="57"/>
        <v>0</v>
      </c>
      <c r="S338" s="1">
        <f t="shared" si="58"/>
        <v>0</v>
      </c>
      <c r="T338" s="1">
        <f t="shared" si="59"/>
        <v>0</v>
      </c>
      <c r="U338" s="1" t="str">
        <f>_xlfn.XLOOKUP(Table3[[#This Row],[Transaction ID]],Source_data!A:A,Source_data!E:E)</f>
        <v>Hyderabad</v>
      </c>
      <c r="V338" s="1">
        <f>_xlfn.IFNA(_xlfn.XLOOKUP(A338,bank_processed_transactions[transaction_id],bank_processed_transactions[processing_minutes]),"")</f>
        <v>14.3</v>
      </c>
      <c r="W338" s="31">
        <f>_xlfn.XLOOKUP(A338,Source_data!A:A,Source_data!B:B)</f>
        <v>46031</v>
      </c>
    </row>
    <row r="339" spans="1:23" x14ac:dyDescent="0.3">
      <c r="A339" s="4" t="s">
        <v>3043</v>
      </c>
      <c r="B339" s="1">
        <f>_xlfn.XLOOKUP(A339,bank_source_transactions__1[transaction_id],bank_source_transactions__1[amount_inr])</f>
        <v>6166.22</v>
      </c>
      <c r="C339" s="1">
        <f>_xlfn.XLOOKUP(A339,Processed_data!A:A,Processed_data!F:F)</f>
        <v>6166.22</v>
      </c>
      <c r="D339" s="1" t="str">
        <f>_xlfn.XLOOKUP(A339,bank_source_transactions__1[transaction_id],bank_source_transactions__1[transaction_status])</f>
        <v>SUCCESS</v>
      </c>
      <c r="E339" s="1" t="str">
        <f>_xlfn.XLOOKUP(A339,Processed_data!A:A,Processed_data!G:G)</f>
        <v>SUCCESS</v>
      </c>
      <c r="F339" s="1">
        <f>COUNTIF(bank_processed_transactions[transaction_id],A339)</f>
        <v>1</v>
      </c>
      <c r="G339" s="1" t="str">
        <f t="shared" si="50"/>
        <v>found</v>
      </c>
      <c r="H339" s="1" t="str">
        <f t="shared" si="51"/>
        <v>Not Duplicate</v>
      </c>
      <c r="I339" s="1" t="str">
        <f t="shared" si="52"/>
        <v>match</v>
      </c>
      <c r="J339" s="1" t="str">
        <f t="shared" si="53"/>
        <v>match</v>
      </c>
      <c r="K339" s="1">
        <f t="shared" si="54"/>
        <v>0</v>
      </c>
      <c r="L339" s="2">
        <f>IF(F339=0,"not processed",_xlfn.MINIFS(Processed_data!H:H,Processed_data!A:A,A339))</f>
        <v>46113</v>
      </c>
      <c r="M339" s="1">
        <f>IF(F339=0,"not processed",ABS(bank_source_transactions__1[[#This Row],[transaction_date]]-Reconciliation!L339))</f>
        <v>2</v>
      </c>
      <c r="N339" s="1" t="str" cm="1">
        <f t="array" ref="N339">_xlfn.IFS(M339="not Processed", "Not Processed",M339&gt;2,"SLA Breached",M339&lt;=2,"Within SLA")</f>
        <v>Within SLA</v>
      </c>
      <c r="O339" s="1" t="str">
        <f>_xlfn.XLOOKUP(A339,Source_data!A:A,Source_data!D:D)</f>
        <v>ATM</v>
      </c>
      <c r="P339" s="1">
        <f t="shared" si="55"/>
        <v>0</v>
      </c>
      <c r="Q339" s="1">
        <f t="shared" si="56"/>
        <v>0</v>
      </c>
      <c r="R339" s="1">
        <f t="shared" si="57"/>
        <v>0</v>
      </c>
      <c r="S339" s="1">
        <f t="shared" si="58"/>
        <v>0</v>
      </c>
      <c r="T339" s="1">
        <f t="shared" si="59"/>
        <v>0</v>
      </c>
      <c r="U339" s="1" t="str">
        <f>_xlfn.XLOOKUP(Table3[[#This Row],[Transaction ID]],Source_data!A:A,Source_data!E:E)</f>
        <v>Bengaluru</v>
      </c>
      <c r="V339" s="1">
        <f>_xlfn.IFNA(_xlfn.XLOOKUP(A339,bank_processed_transactions[transaction_id],bank_processed_transactions[processing_minutes]),"")</f>
        <v>21</v>
      </c>
      <c r="W339" s="31">
        <f>_xlfn.XLOOKUP(A339,Source_data!A:A,Source_data!B:B)</f>
        <v>46111</v>
      </c>
    </row>
    <row r="340" spans="1:23" x14ac:dyDescent="0.3">
      <c r="A340" s="3" t="s">
        <v>4042</v>
      </c>
      <c r="B340" s="1">
        <f>_xlfn.XLOOKUP(A340,bank_source_transactions__1[transaction_id],bank_source_transactions__1[amount_inr])</f>
        <v>11587.79</v>
      </c>
      <c r="C340" s="1">
        <f>_xlfn.XLOOKUP(A340,Processed_data!A:A,Processed_data!F:F)</f>
        <v>11587.79</v>
      </c>
      <c r="D340" s="1" t="str">
        <f>_xlfn.XLOOKUP(A340,bank_source_transactions__1[transaction_id],bank_source_transactions__1[transaction_status])</f>
        <v>SUCCESS</v>
      </c>
      <c r="E340" s="1" t="str">
        <f>_xlfn.XLOOKUP(A340,Processed_data!A:A,Processed_data!G:G)</f>
        <v>SUCCESS</v>
      </c>
      <c r="F340" s="1">
        <f>COUNTIF(bank_processed_transactions[transaction_id],A340)</f>
        <v>1</v>
      </c>
      <c r="G340" s="1" t="str">
        <f t="shared" si="50"/>
        <v>found</v>
      </c>
      <c r="H340" s="1" t="str">
        <f t="shared" si="51"/>
        <v>Not Duplicate</v>
      </c>
      <c r="I340" s="1" t="str">
        <f t="shared" si="52"/>
        <v>match</v>
      </c>
      <c r="J340" s="1" t="str">
        <f t="shared" si="53"/>
        <v>match</v>
      </c>
      <c r="K340" s="1">
        <f t="shared" si="54"/>
        <v>0</v>
      </c>
      <c r="L340" s="2">
        <f>IF(F340=0,"not processed",_xlfn.MINIFS(Processed_data!H:H,Processed_data!A:A,A340))</f>
        <v>46094</v>
      </c>
      <c r="M340" s="1">
        <f>IF(F340=0,"not processed",ABS(bank_source_transactions__1[[#This Row],[transaction_date]]-Reconciliation!L340))</f>
        <v>0</v>
      </c>
      <c r="N340" s="1" t="str" cm="1">
        <f t="array" ref="N340">_xlfn.IFS(M340="not Processed", "Not Processed",M340&gt;2,"SLA Breached",M340&lt;=2,"Within SLA")</f>
        <v>Within SLA</v>
      </c>
      <c r="O340" s="1" t="str">
        <f>_xlfn.XLOOKUP(A340,Source_data!A:A,Source_data!D:D)</f>
        <v>UPI</v>
      </c>
      <c r="P340" s="1">
        <f t="shared" si="55"/>
        <v>0</v>
      </c>
      <c r="Q340" s="1">
        <f t="shared" si="56"/>
        <v>0</v>
      </c>
      <c r="R340" s="1">
        <f t="shared" si="57"/>
        <v>0</v>
      </c>
      <c r="S340" s="1">
        <f t="shared" si="58"/>
        <v>0</v>
      </c>
      <c r="T340" s="1">
        <f t="shared" si="59"/>
        <v>0</v>
      </c>
      <c r="U340" s="1" t="str">
        <f>_xlfn.XLOOKUP(Table3[[#This Row],[Transaction ID]],Source_data!A:A,Source_data!E:E)</f>
        <v>Mumbai</v>
      </c>
      <c r="V340" s="1">
        <f>_xlfn.IFNA(_xlfn.XLOOKUP(A340,bank_processed_transactions[transaction_id],bank_processed_transactions[processing_minutes]),"")</f>
        <v>87.5</v>
      </c>
      <c r="W340" s="31">
        <f>_xlfn.XLOOKUP(A340,Source_data!A:A,Source_data!B:B)</f>
        <v>46094</v>
      </c>
    </row>
    <row r="341" spans="1:23" x14ac:dyDescent="0.3">
      <c r="A341" s="4" t="s">
        <v>4225</v>
      </c>
      <c r="B341" s="1">
        <f>_xlfn.XLOOKUP(A341,bank_source_transactions__1[transaction_id],bank_source_transactions__1[amount_inr])</f>
        <v>22199.25</v>
      </c>
      <c r="C341" s="1">
        <f>_xlfn.XLOOKUP(A341,Processed_data!A:A,Processed_data!F:F)</f>
        <v>22199.25</v>
      </c>
      <c r="D341" s="1" t="str">
        <f>_xlfn.XLOOKUP(A341,bank_source_transactions__1[transaction_id],bank_source_transactions__1[transaction_status])</f>
        <v>SUCCESS</v>
      </c>
      <c r="E341" s="1" t="str">
        <f>_xlfn.XLOOKUP(A341,Processed_data!A:A,Processed_data!G:G)</f>
        <v>SUCCESS</v>
      </c>
      <c r="F341" s="1">
        <f>COUNTIF(bank_processed_transactions[transaction_id],A341)</f>
        <v>1</v>
      </c>
      <c r="G341" s="1" t="str">
        <f t="shared" si="50"/>
        <v>found</v>
      </c>
      <c r="H341" s="1" t="str">
        <f t="shared" si="51"/>
        <v>Not Duplicate</v>
      </c>
      <c r="I341" s="1" t="str">
        <f t="shared" si="52"/>
        <v>match</v>
      </c>
      <c r="J341" s="1" t="str">
        <f t="shared" si="53"/>
        <v>match</v>
      </c>
      <c r="K341" s="1">
        <f t="shared" si="54"/>
        <v>0</v>
      </c>
      <c r="L341" s="2">
        <f>IF(F341=0,"not processed",_xlfn.MINIFS(Processed_data!H:H,Processed_data!A:A,A341))</f>
        <v>46071</v>
      </c>
      <c r="M341" s="1">
        <f>IF(F341=0,"not processed",ABS(bank_source_transactions__1[[#This Row],[transaction_date]]-Reconciliation!L341))</f>
        <v>0</v>
      </c>
      <c r="N341" s="1" t="str" cm="1">
        <f t="array" ref="N341">_xlfn.IFS(M341="not Processed", "Not Processed",M341&gt;2,"SLA Breached",M341&lt;=2,"Within SLA")</f>
        <v>Within SLA</v>
      </c>
      <c r="O341" s="1" t="str">
        <f>_xlfn.XLOOKUP(A341,Source_data!A:A,Source_data!D:D)</f>
        <v>NEFT</v>
      </c>
      <c r="P341" s="1">
        <f t="shared" si="55"/>
        <v>0</v>
      </c>
      <c r="Q341" s="1">
        <f t="shared" si="56"/>
        <v>0</v>
      </c>
      <c r="R341" s="1">
        <f t="shared" si="57"/>
        <v>0</v>
      </c>
      <c r="S341" s="1">
        <f t="shared" si="58"/>
        <v>0</v>
      </c>
      <c r="T341" s="1">
        <f t="shared" si="59"/>
        <v>0</v>
      </c>
      <c r="U341" s="1" t="str">
        <f>_xlfn.XLOOKUP(Table3[[#This Row],[Transaction ID]],Source_data!A:A,Source_data!E:E)</f>
        <v>Hyderabad</v>
      </c>
      <c r="V341" s="1">
        <f>_xlfn.IFNA(_xlfn.XLOOKUP(A341,bank_processed_transactions[transaction_id],bank_processed_transactions[processing_minutes]),"")</f>
        <v>17.100000000000001</v>
      </c>
      <c r="W341" s="31">
        <f>_xlfn.XLOOKUP(A341,Source_data!A:A,Source_data!B:B)</f>
        <v>46071</v>
      </c>
    </row>
    <row r="342" spans="1:23" x14ac:dyDescent="0.3">
      <c r="A342" s="3" t="s">
        <v>2577</v>
      </c>
      <c r="B342" s="1">
        <f>_xlfn.XLOOKUP(A342,bank_source_transactions__1[transaction_id],bank_source_transactions__1[amount_inr])</f>
        <v>5382.76</v>
      </c>
      <c r="C342" s="1">
        <f>_xlfn.XLOOKUP(A342,Processed_data!A:A,Processed_data!F:F)</f>
        <v>5382.76</v>
      </c>
      <c r="D342" s="1" t="str">
        <f>_xlfn.XLOOKUP(A342,bank_source_transactions__1[transaction_id],bank_source_transactions__1[transaction_status])</f>
        <v>SUCCESS</v>
      </c>
      <c r="E342" s="1" t="str">
        <f>_xlfn.XLOOKUP(A342,Processed_data!A:A,Processed_data!G:G)</f>
        <v>SUCCESS</v>
      </c>
      <c r="F342" s="1">
        <f>COUNTIF(bank_processed_transactions[transaction_id],A342)</f>
        <v>1</v>
      </c>
      <c r="G342" s="1" t="str">
        <f t="shared" si="50"/>
        <v>found</v>
      </c>
      <c r="H342" s="1" t="str">
        <f t="shared" si="51"/>
        <v>Not Duplicate</v>
      </c>
      <c r="I342" s="1" t="str">
        <f t="shared" si="52"/>
        <v>match</v>
      </c>
      <c r="J342" s="1" t="str">
        <f t="shared" si="53"/>
        <v>match</v>
      </c>
      <c r="K342" s="1">
        <f t="shared" si="54"/>
        <v>0</v>
      </c>
      <c r="L342" s="2">
        <f>IF(F342=0,"not processed",_xlfn.MINIFS(Processed_data!H:H,Processed_data!A:A,A342))</f>
        <v>46064</v>
      </c>
      <c r="M342" s="1">
        <f>IF(F342=0,"not processed",ABS(bank_source_transactions__1[[#This Row],[transaction_date]]-Reconciliation!L342))</f>
        <v>2</v>
      </c>
      <c r="N342" s="1" t="str" cm="1">
        <f t="array" ref="N342">_xlfn.IFS(M342="not Processed", "Not Processed",M342&gt;2,"SLA Breached",M342&lt;=2,"Within SLA")</f>
        <v>Within SLA</v>
      </c>
      <c r="O342" s="1" t="str">
        <f>_xlfn.XLOOKUP(A342,Source_data!A:A,Source_data!D:D)</f>
        <v>UPI</v>
      </c>
      <c r="P342" s="1">
        <f t="shared" si="55"/>
        <v>0</v>
      </c>
      <c r="Q342" s="1">
        <f t="shared" si="56"/>
        <v>0</v>
      </c>
      <c r="R342" s="1">
        <f t="shared" si="57"/>
        <v>0</v>
      </c>
      <c r="S342" s="1">
        <f t="shared" si="58"/>
        <v>0</v>
      </c>
      <c r="T342" s="1">
        <f t="shared" si="59"/>
        <v>0</v>
      </c>
      <c r="U342" s="1" t="str">
        <f>_xlfn.XLOOKUP(Table3[[#This Row],[Transaction ID]],Source_data!A:A,Source_data!E:E)</f>
        <v>Mumbai</v>
      </c>
      <c r="V342" s="1">
        <f>_xlfn.IFNA(_xlfn.XLOOKUP(A342,bank_processed_transactions[transaction_id],bank_processed_transactions[processing_minutes]),"")</f>
        <v>11.3</v>
      </c>
      <c r="W342" s="31">
        <f>_xlfn.XLOOKUP(A342,Source_data!A:A,Source_data!B:B)</f>
        <v>46062</v>
      </c>
    </row>
    <row r="343" spans="1:23" x14ac:dyDescent="0.3">
      <c r="A343" s="4" t="s">
        <v>1602</v>
      </c>
      <c r="B343" s="1">
        <f>_xlfn.XLOOKUP(A343,bank_source_transactions__1[transaction_id],bank_source_transactions__1[amount_inr])</f>
        <v>6632.78</v>
      </c>
      <c r="C343" s="1">
        <f>_xlfn.XLOOKUP(A343,Processed_data!A:A,Processed_data!F:F)</f>
        <v>6632.78</v>
      </c>
      <c r="D343" s="1" t="str">
        <f>_xlfn.XLOOKUP(A343,bank_source_transactions__1[transaction_id],bank_source_transactions__1[transaction_status])</f>
        <v>SUCCESS</v>
      </c>
      <c r="E343" s="1" t="str">
        <f>_xlfn.XLOOKUP(A343,Processed_data!A:A,Processed_data!G:G)</f>
        <v>SUCCESS</v>
      </c>
      <c r="F343" s="1">
        <f>COUNTIF(bank_processed_transactions[transaction_id],A343)</f>
        <v>1</v>
      </c>
      <c r="G343" s="1" t="str">
        <f t="shared" si="50"/>
        <v>found</v>
      </c>
      <c r="H343" s="1" t="str">
        <f t="shared" si="51"/>
        <v>Not Duplicate</v>
      </c>
      <c r="I343" s="1" t="str">
        <f t="shared" si="52"/>
        <v>match</v>
      </c>
      <c r="J343" s="1" t="str">
        <f t="shared" si="53"/>
        <v>match</v>
      </c>
      <c r="K343" s="1">
        <f t="shared" si="54"/>
        <v>0</v>
      </c>
      <c r="L343" s="2">
        <f>IF(F343=0,"not processed",_xlfn.MINIFS(Processed_data!H:H,Processed_data!A:A,A343))</f>
        <v>46081</v>
      </c>
      <c r="M343" s="1">
        <f>IF(F343=0,"not processed",ABS(bank_source_transactions__1[[#This Row],[transaction_date]]-Reconciliation!L343))</f>
        <v>0</v>
      </c>
      <c r="N343" s="1" t="str" cm="1">
        <f t="array" ref="N343">_xlfn.IFS(M343="not Processed", "Not Processed",M343&gt;2,"SLA Breached",M343&lt;=2,"Within SLA")</f>
        <v>Within SLA</v>
      </c>
      <c r="O343" s="1" t="str">
        <f>_xlfn.XLOOKUP(A343,Source_data!A:A,Source_data!D:D)</f>
        <v>UPI</v>
      </c>
      <c r="P343" s="1">
        <f t="shared" si="55"/>
        <v>0</v>
      </c>
      <c r="Q343" s="1">
        <f t="shared" si="56"/>
        <v>0</v>
      </c>
      <c r="R343" s="1">
        <f t="shared" si="57"/>
        <v>0</v>
      </c>
      <c r="S343" s="1">
        <f t="shared" si="58"/>
        <v>0</v>
      </c>
      <c r="T343" s="1">
        <f t="shared" si="59"/>
        <v>0</v>
      </c>
      <c r="U343" s="1" t="str">
        <f>_xlfn.XLOOKUP(Table3[[#This Row],[Transaction ID]],Source_data!A:A,Source_data!E:E)</f>
        <v>Hyderabad</v>
      </c>
      <c r="V343" s="1">
        <f>_xlfn.IFNA(_xlfn.XLOOKUP(A343,bank_processed_transactions[transaction_id],bank_processed_transactions[processing_minutes]),"")</f>
        <v>48.7</v>
      </c>
      <c r="W343" s="31">
        <f>_xlfn.XLOOKUP(A343,Source_data!A:A,Source_data!B:B)</f>
        <v>46081</v>
      </c>
    </row>
    <row r="344" spans="1:23" x14ac:dyDescent="0.3">
      <c r="A344" s="3" t="s">
        <v>3528</v>
      </c>
      <c r="B344" s="1">
        <f>_xlfn.XLOOKUP(A344,bank_source_transactions__1[transaction_id],bank_source_transactions__1[amount_inr])</f>
        <v>1795.24</v>
      </c>
      <c r="C344" s="1">
        <f>_xlfn.XLOOKUP(A344,Processed_data!A:A,Processed_data!F:F)</f>
        <v>1795.24</v>
      </c>
      <c r="D344" s="1" t="str">
        <f>_xlfn.XLOOKUP(A344,bank_source_transactions__1[transaction_id],bank_source_transactions__1[transaction_status])</f>
        <v>SUCCESS</v>
      </c>
      <c r="E344" s="1" t="str">
        <f>_xlfn.XLOOKUP(A344,Processed_data!A:A,Processed_data!G:G)</f>
        <v>SUCCESS</v>
      </c>
      <c r="F344" s="1">
        <f>COUNTIF(bank_processed_transactions[transaction_id],A344)</f>
        <v>1</v>
      </c>
      <c r="G344" s="1" t="str">
        <f t="shared" si="50"/>
        <v>found</v>
      </c>
      <c r="H344" s="1" t="str">
        <f t="shared" si="51"/>
        <v>Not Duplicate</v>
      </c>
      <c r="I344" s="1" t="str">
        <f t="shared" si="52"/>
        <v>match</v>
      </c>
      <c r="J344" s="1" t="str">
        <f t="shared" si="53"/>
        <v>match</v>
      </c>
      <c r="K344" s="1">
        <f t="shared" si="54"/>
        <v>0</v>
      </c>
      <c r="L344" s="2">
        <f>IF(F344=0,"not processed",_xlfn.MINIFS(Processed_data!H:H,Processed_data!A:A,A344))</f>
        <v>46095</v>
      </c>
      <c r="M344" s="1">
        <f>IF(F344=0,"not processed",ABS(bank_source_transactions__1[[#This Row],[transaction_date]]-Reconciliation!L344))</f>
        <v>3</v>
      </c>
      <c r="N344" s="1" t="str" cm="1">
        <f t="array" ref="N344">_xlfn.IFS(M344="not Processed", "Not Processed",M344&gt;2,"SLA Breached",M344&lt;=2,"Within SLA")</f>
        <v>SLA Breached</v>
      </c>
      <c r="O344" s="1" t="str">
        <f>_xlfn.XLOOKUP(A344,Source_data!A:A,Source_data!D:D)</f>
        <v>IMPS</v>
      </c>
      <c r="P344" s="1">
        <f t="shared" si="55"/>
        <v>0</v>
      </c>
      <c r="Q344" s="1">
        <f t="shared" si="56"/>
        <v>0</v>
      </c>
      <c r="R344" s="1">
        <f t="shared" si="57"/>
        <v>0</v>
      </c>
      <c r="S344" s="1">
        <f t="shared" si="58"/>
        <v>0</v>
      </c>
      <c r="T344" s="1">
        <f t="shared" si="59"/>
        <v>1</v>
      </c>
      <c r="U344" s="1" t="str">
        <f>_xlfn.XLOOKUP(Table3[[#This Row],[Transaction ID]],Source_data!A:A,Source_data!E:E)</f>
        <v>Pune</v>
      </c>
      <c r="V344" s="1">
        <f>_xlfn.IFNA(_xlfn.XLOOKUP(A344,bank_processed_transactions[transaction_id],bank_processed_transactions[processing_minutes]),"")</f>
        <v>39.799999999999997</v>
      </c>
      <c r="W344" s="31">
        <f>_xlfn.XLOOKUP(A344,Source_data!A:A,Source_data!B:B)</f>
        <v>46092</v>
      </c>
    </row>
    <row r="345" spans="1:23" x14ac:dyDescent="0.3">
      <c r="A345" s="4" t="s">
        <v>4888</v>
      </c>
      <c r="B345" s="1">
        <f>_xlfn.XLOOKUP(A345,bank_source_transactions__1[transaction_id],bank_source_transactions__1[amount_inr])</f>
        <v>2264.37</v>
      </c>
      <c r="C345" s="1">
        <f>_xlfn.XLOOKUP(A345,Processed_data!A:A,Processed_data!F:F)</f>
        <v>2264.37</v>
      </c>
      <c r="D345" s="1" t="str">
        <f>_xlfn.XLOOKUP(A345,bank_source_transactions__1[transaction_id],bank_source_transactions__1[transaction_status])</f>
        <v>SUCCESS</v>
      </c>
      <c r="E345" s="1" t="str">
        <f>_xlfn.XLOOKUP(A345,Processed_data!A:A,Processed_data!G:G)</f>
        <v>SUCCESS</v>
      </c>
      <c r="F345" s="1">
        <f>COUNTIF(bank_processed_transactions[transaction_id],A345)</f>
        <v>1</v>
      </c>
      <c r="G345" s="1" t="str">
        <f t="shared" si="50"/>
        <v>found</v>
      </c>
      <c r="H345" s="1" t="str">
        <f t="shared" si="51"/>
        <v>Not Duplicate</v>
      </c>
      <c r="I345" s="1" t="str">
        <f t="shared" si="52"/>
        <v>match</v>
      </c>
      <c r="J345" s="1" t="str">
        <f t="shared" si="53"/>
        <v>match</v>
      </c>
      <c r="K345" s="1">
        <f t="shared" si="54"/>
        <v>0</v>
      </c>
      <c r="L345" s="2">
        <f>IF(F345=0,"not processed",_xlfn.MINIFS(Processed_data!H:H,Processed_data!A:A,A345))</f>
        <v>46060</v>
      </c>
      <c r="M345" s="1">
        <f>IF(F345=0,"not processed",ABS(bank_source_transactions__1[[#This Row],[transaction_date]]-Reconciliation!L345))</f>
        <v>0</v>
      </c>
      <c r="N345" s="1" t="str" cm="1">
        <f t="array" ref="N345">_xlfn.IFS(M345="not Processed", "Not Processed",M345&gt;2,"SLA Breached",M345&lt;=2,"Within SLA")</f>
        <v>Within SLA</v>
      </c>
      <c r="O345" s="1" t="str">
        <f>_xlfn.XLOOKUP(A345,Source_data!A:A,Source_data!D:D)</f>
        <v>CARD</v>
      </c>
      <c r="P345" s="1">
        <f t="shared" si="55"/>
        <v>0</v>
      </c>
      <c r="Q345" s="1">
        <f t="shared" si="56"/>
        <v>0</v>
      </c>
      <c r="R345" s="1">
        <f t="shared" si="57"/>
        <v>0</v>
      </c>
      <c r="S345" s="1">
        <f t="shared" si="58"/>
        <v>0</v>
      </c>
      <c r="T345" s="1">
        <f t="shared" si="59"/>
        <v>0</v>
      </c>
      <c r="U345" s="1" t="str">
        <f>_xlfn.XLOOKUP(Table3[[#This Row],[Transaction ID]],Source_data!A:A,Source_data!E:E)</f>
        <v>Hyderabad</v>
      </c>
      <c r="V345" s="1">
        <f>_xlfn.IFNA(_xlfn.XLOOKUP(A345,bank_processed_transactions[transaction_id],bank_processed_transactions[processing_minutes]),"")</f>
        <v>65.5</v>
      </c>
      <c r="W345" s="31">
        <f>_xlfn.XLOOKUP(A345,Source_data!A:A,Source_data!B:B)</f>
        <v>46060</v>
      </c>
    </row>
    <row r="346" spans="1:23" x14ac:dyDescent="0.3">
      <c r="A346" s="3" t="s">
        <v>3902</v>
      </c>
      <c r="B346" s="1">
        <f>_xlfn.XLOOKUP(A346,bank_source_transactions__1[transaction_id],bank_source_transactions__1[amount_inr])</f>
        <v>4022.48</v>
      </c>
      <c r="C346" s="1">
        <f>_xlfn.XLOOKUP(A346,Processed_data!A:A,Processed_data!F:F)</f>
        <v>4022.48</v>
      </c>
      <c r="D346" s="1" t="str">
        <f>_xlfn.XLOOKUP(A346,bank_source_transactions__1[transaction_id],bank_source_transactions__1[transaction_status])</f>
        <v>SUCCESS</v>
      </c>
      <c r="E346" s="1" t="str">
        <f>_xlfn.XLOOKUP(A346,Processed_data!A:A,Processed_data!G:G)</f>
        <v>SUCCESS</v>
      </c>
      <c r="F346" s="1">
        <f>COUNTIF(bank_processed_transactions[transaction_id],A346)</f>
        <v>1</v>
      </c>
      <c r="G346" s="1" t="str">
        <f t="shared" si="50"/>
        <v>found</v>
      </c>
      <c r="H346" s="1" t="str">
        <f t="shared" si="51"/>
        <v>Not Duplicate</v>
      </c>
      <c r="I346" s="1" t="str">
        <f t="shared" si="52"/>
        <v>match</v>
      </c>
      <c r="J346" s="1" t="str">
        <f t="shared" si="53"/>
        <v>match</v>
      </c>
      <c r="K346" s="1">
        <f t="shared" si="54"/>
        <v>0</v>
      </c>
      <c r="L346" s="2">
        <f>IF(F346=0,"not processed",_xlfn.MINIFS(Processed_data!H:H,Processed_data!A:A,A346))</f>
        <v>46090</v>
      </c>
      <c r="M346" s="1">
        <f>IF(F346=0,"not processed",ABS(bank_source_transactions__1[[#This Row],[transaction_date]]-Reconciliation!L346))</f>
        <v>2</v>
      </c>
      <c r="N346" s="1" t="str" cm="1">
        <f t="array" ref="N346">_xlfn.IFS(M346="not Processed", "Not Processed",M346&gt;2,"SLA Breached",M346&lt;=2,"Within SLA")</f>
        <v>Within SLA</v>
      </c>
      <c r="O346" s="1" t="str">
        <f>_xlfn.XLOOKUP(A346,Source_data!A:A,Source_data!D:D)</f>
        <v>UPI</v>
      </c>
      <c r="P346" s="1">
        <f t="shared" si="55"/>
        <v>0</v>
      </c>
      <c r="Q346" s="1">
        <f t="shared" si="56"/>
        <v>0</v>
      </c>
      <c r="R346" s="1">
        <f t="shared" si="57"/>
        <v>0</v>
      </c>
      <c r="S346" s="1">
        <f t="shared" si="58"/>
        <v>0</v>
      </c>
      <c r="T346" s="1">
        <f t="shared" si="59"/>
        <v>0</v>
      </c>
      <c r="U346" s="1" t="str">
        <f>_xlfn.XLOOKUP(Table3[[#This Row],[Transaction ID]],Source_data!A:A,Source_data!E:E)</f>
        <v>Mumbai</v>
      </c>
      <c r="V346" s="1">
        <f>_xlfn.IFNA(_xlfn.XLOOKUP(A346,bank_processed_transactions[transaction_id],bank_processed_transactions[processing_minutes]),"")</f>
        <v>9.4</v>
      </c>
      <c r="W346" s="31">
        <f>_xlfn.XLOOKUP(A346,Source_data!A:A,Source_data!B:B)</f>
        <v>46088</v>
      </c>
    </row>
    <row r="347" spans="1:23" x14ac:dyDescent="0.3">
      <c r="A347" s="4" t="s">
        <v>4613</v>
      </c>
      <c r="B347" s="1">
        <f>_xlfn.XLOOKUP(A347,bank_source_transactions__1[transaction_id],bank_source_transactions__1[amount_inr])</f>
        <v>3573.78</v>
      </c>
      <c r="C347" s="1">
        <f>_xlfn.XLOOKUP(A347,Processed_data!A:A,Processed_data!F:F)</f>
        <v>3573.78</v>
      </c>
      <c r="D347" s="1" t="str">
        <f>_xlfn.XLOOKUP(A347,bank_source_transactions__1[transaction_id],bank_source_transactions__1[transaction_status])</f>
        <v>SUCCESS</v>
      </c>
      <c r="E347" s="1" t="str">
        <f>_xlfn.XLOOKUP(A347,Processed_data!A:A,Processed_data!G:G)</f>
        <v>SUCCESS</v>
      </c>
      <c r="F347" s="1">
        <f>COUNTIF(bank_processed_transactions[transaction_id],A347)</f>
        <v>1</v>
      </c>
      <c r="G347" s="1" t="str">
        <f t="shared" si="50"/>
        <v>found</v>
      </c>
      <c r="H347" s="1" t="str">
        <f t="shared" si="51"/>
        <v>Not Duplicate</v>
      </c>
      <c r="I347" s="1" t="str">
        <f t="shared" si="52"/>
        <v>match</v>
      </c>
      <c r="J347" s="1" t="str">
        <f t="shared" si="53"/>
        <v>match</v>
      </c>
      <c r="K347" s="1">
        <f t="shared" si="54"/>
        <v>0</v>
      </c>
      <c r="L347" s="2">
        <f>IF(F347=0,"not processed",_xlfn.MINIFS(Processed_data!H:H,Processed_data!A:A,A347))</f>
        <v>46101</v>
      </c>
      <c r="M347" s="1">
        <f>IF(F347=0,"not processed",ABS(bank_source_transactions__1[[#This Row],[transaction_date]]-Reconciliation!L347))</f>
        <v>2</v>
      </c>
      <c r="N347" s="1" t="str" cm="1">
        <f t="array" ref="N347">_xlfn.IFS(M347="not Processed", "Not Processed",M347&gt;2,"SLA Breached",M347&lt;=2,"Within SLA")</f>
        <v>Within SLA</v>
      </c>
      <c r="O347" s="1" t="str">
        <f>_xlfn.XLOOKUP(A347,Source_data!A:A,Source_data!D:D)</f>
        <v>UPI</v>
      </c>
      <c r="P347" s="1">
        <f t="shared" si="55"/>
        <v>0</v>
      </c>
      <c r="Q347" s="1">
        <f t="shared" si="56"/>
        <v>0</v>
      </c>
      <c r="R347" s="1">
        <f t="shared" si="57"/>
        <v>0</v>
      </c>
      <c r="S347" s="1">
        <f t="shared" si="58"/>
        <v>0</v>
      </c>
      <c r="T347" s="1">
        <f t="shared" si="59"/>
        <v>0</v>
      </c>
      <c r="U347" s="1" t="str">
        <f>_xlfn.XLOOKUP(Table3[[#This Row],[Transaction ID]],Source_data!A:A,Source_data!E:E)</f>
        <v>Mumbai</v>
      </c>
      <c r="V347" s="1">
        <f>_xlfn.IFNA(_xlfn.XLOOKUP(A347,bank_processed_transactions[transaction_id],bank_processed_transactions[processing_minutes]),"")</f>
        <v>7.3</v>
      </c>
      <c r="W347" s="31">
        <f>_xlfn.XLOOKUP(A347,Source_data!A:A,Source_data!B:B)</f>
        <v>46099</v>
      </c>
    </row>
    <row r="348" spans="1:23" x14ac:dyDescent="0.3">
      <c r="A348" s="3" t="s">
        <v>2059</v>
      </c>
      <c r="B348" s="1">
        <f>_xlfn.XLOOKUP(A348,bank_source_transactions__1[transaction_id],bank_source_transactions__1[amount_inr])</f>
        <v>25422.959999999999</v>
      </c>
      <c r="C348" s="1">
        <f>_xlfn.XLOOKUP(A348,Processed_data!A:A,Processed_data!F:F)</f>
        <v>25422.959999999999</v>
      </c>
      <c r="D348" s="1" t="str">
        <f>_xlfn.XLOOKUP(A348,bank_source_transactions__1[transaction_id],bank_source_transactions__1[transaction_status])</f>
        <v>SUCCESS</v>
      </c>
      <c r="E348" s="1" t="str">
        <f>_xlfn.XLOOKUP(A348,Processed_data!A:A,Processed_data!G:G)</f>
        <v>SUCCESS</v>
      </c>
      <c r="F348" s="1">
        <f>COUNTIF(bank_processed_transactions[transaction_id],A348)</f>
        <v>1</v>
      </c>
      <c r="G348" s="1" t="str">
        <f t="shared" si="50"/>
        <v>found</v>
      </c>
      <c r="H348" s="1" t="str">
        <f t="shared" si="51"/>
        <v>Not Duplicate</v>
      </c>
      <c r="I348" s="1" t="str">
        <f t="shared" si="52"/>
        <v>match</v>
      </c>
      <c r="J348" s="1" t="str">
        <f t="shared" si="53"/>
        <v>match</v>
      </c>
      <c r="K348" s="1">
        <f t="shared" si="54"/>
        <v>0</v>
      </c>
      <c r="L348" s="2">
        <f>IF(F348=0,"not processed",_xlfn.MINIFS(Processed_data!H:H,Processed_data!A:A,A348))</f>
        <v>46079</v>
      </c>
      <c r="M348" s="1">
        <f>IF(F348=0,"not processed",ABS(bank_source_transactions__1[[#This Row],[transaction_date]]-Reconciliation!L348))</f>
        <v>5</v>
      </c>
      <c r="N348" s="1" t="str" cm="1">
        <f t="array" ref="N348">_xlfn.IFS(M348="not Processed", "Not Processed",M348&gt;2,"SLA Breached",M348&lt;=2,"Within SLA")</f>
        <v>SLA Breached</v>
      </c>
      <c r="O348" s="1" t="str">
        <f>_xlfn.XLOOKUP(A348,Source_data!A:A,Source_data!D:D)</f>
        <v>IMPS</v>
      </c>
      <c r="P348" s="1">
        <f t="shared" si="55"/>
        <v>0</v>
      </c>
      <c r="Q348" s="1">
        <f t="shared" si="56"/>
        <v>0</v>
      </c>
      <c r="R348" s="1">
        <f t="shared" si="57"/>
        <v>0</v>
      </c>
      <c r="S348" s="1">
        <f t="shared" si="58"/>
        <v>0</v>
      </c>
      <c r="T348" s="1">
        <f t="shared" si="59"/>
        <v>1</v>
      </c>
      <c r="U348" s="1" t="str">
        <f>_xlfn.XLOOKUP(Table3[[#This Row],[Transaction ID]],Source_data!A:A,Source_data!E:E)</f>
        <v>Hyderabad</v>
      </c>
      <c r="V348" s="1">
        <f>_xlfn.IFNA(_xlfn.XLOOKUP(A348,bank_processed_transactions[transaction_id],bank_processed_transactions[processing_minutes]),"")</f>
        <v>32.200000000000003</v>
      </c>
      <c r="W348" s="31">
        <f>_xlfn.XLOOKUP(A348,Source_data!A:A,Source_data!B:B)</f>
        <v>46074</v>
      </c>
    </row>
    <row r="349" spans="1:23" x14ac:dyDescent="0.3">
      <c r="A349" s="4" t="s">
        <v>3706</v>
      </c>
      <c r="B349" s="1">
        <f>_xlfn.XLOOKUP(A349,bank_source_transactions__1[transaction_id],bank_source_transactions__1[amount_inr])</f>
        <v>2306.11</v>
      </c>
      <c r="C349" s="1">
        <f>_xlfn.XLOOKUP(A349,Processed_data!A:A,Processed_data!F:F)</f>
        <v>2306.11</v>
      </c>
      <c r="D349" s="1" t="str">
        <f>_xlfn.XLOOKUP(A349,bank_source_transactions__1[transaction_id],bank_source_transactions__1[transaction_status])</f>
        <v>SUCCESS</v>
      </c>
      <c r="E349" s="1" t="str">
        <f>_xlfn.XLOOKUP(A349,Processed_data!A:A,Processed_data!G:G)</f>
        <v>SUCCESS</v>
      </c>
      <c r="F349" s="1">
        <f>COUNTIF(bank_processed_transactions[transaction_id],A349)</f>
        <v>1</v>
      </c>
      <c r="G349" s="1" t="str">
        <f t="shared" si="50"/>
        <v>found</v>
      </c>
      <c r="H349" s="1" t="str">
        <f t="shared" si="51"/>
        <v>Not Duplicate</v>
      </c>
      <c r="I349" s="1" t="str">
        <f t="shared" si="52"/>
        <v>match</v>
      </c>
      <c r="J349" s="1" t="str">
        <f t="shared" si="53"/>
        <v>match</v>
      </c>
      <c r="K349" s="1">
        <f t="shared" si="54"/>
        <v>0</v>
      </c>
      <c r="L349" s="2">
        <f>IF(F349=0,"not processed",_xlfn.MINIFS(Processed_data!H:H,Processed_data!A:A,A349))</f>
        <v>46048</v>
      </c>
      <c r="M349" s="1">
        <f>IF(F349=0,"not processed",ABS(bank_source_transactions__1[[#This Row],[transaction_date]]-Reconciliation!L349))</f>
        <v>3</v>
      </c>
      <c r="N349" s="1" t="str" cm="1">
        <f t="array" ref="N349">_xlfn.IFS(M349="not Processed", "Not Processed",M349&gt;2,"SLA Breached",M349&lt;=2,"Within SLA")</f>
        <v>SLA Breached</v>
      </c>
      <c r="O349" s="1" t="str">
        <f>_xlfn.XLOOKUP(A349,Source_data!A:A,Source_data!D:D)</f>
        <v>IMPS</v>
      </c>
      <c r="P349" s="1">
        <f t="shared" si="55"/>
        <v>0</v>
      </c>
      <c r="Q349" s="1">
        <f t="shared" si="56"/>
        <v>0</v>
      </c>
      <c r="R349" s="1">
        <f t="shared" si="57"/>
        <v>0</v>
      </c>
      <c r="S349" s="1">
        <f t="shared" si="58"/>
        <v>0</v>
      </c>
      <c r="T349" s="1">
        <f t="shared" si="59"/>
        <v>1</v>
      </c>
      <c r="U349" s="1" t="str">
        <f>_xlfn.XLOOKUP(Table3[[#This Row],[Transaction ID]],Source_data!A:A,Source_data!E:E)</f>
        <v>Bengaluru</v>
      </c>
      <c r="V349" s="1">
        <f>_xlfn.IFNA(_xlfn.XLOOKUP(A349,bank_processed_transactions[transaction_id],bank_processed_transactions[processing_minutes]),"")</f>
        <v>31.3</v>
      </c>
      <c r="W349" s="31">
        <f>_xlfn.XLOOKUP(A349,Source_data!A:A,Source_data!B:B)</f>
        <v>46045</v>
      </c>
    </row>
    <row r="350" spans="1:23" x14ac:dyDescent="0.3">
      <c r="A350" s="3" t="s">
        <v>1057</v>
      </c>
      <c r="B350" s="1">
        <f>_xlfn.XLOOKUP(A350,bank_source_transactions__1[transaction_id],bank_source_transactions__1[amount_inr])</f>
        <v>15999.83</v>
      </c>
      <c r="C350" s="1">
        <f>_xlfn.XLOOKUP(A350,Processed_data!A:A,Processed_data!F:F)</f>
        <v>15999.83</v>
      </c>
      <c r="D350" s="1" t="str">
        <f>_xlfn.XLOOKUP(A350,bank_source_transactions__1[transaction_id],bank_source_transactions__1[transaction_status])</f>
        <v>SUCCESS</v>
      </c>
      <c r="E350" s="1" t="str">
        <f>_xlfn.XLOOKUP(A350,Processed_data!A:A,Processed_data!G:G)</f>
        <v>SUCCESS</v>
      </c>
      <c r="F350" s="1">
        <f>COUNTIF(bank_processed_transactions[transaction_id],A350)</f>
        <v>1</v>
      </c>
      <c r="G350" s="1" t="str">
        <f t="shared" si="50"/>
        <v>found</v>
      </c>
      <c r="H350" s="1" t="str">
        <f t="shared" si="51"/>
        <v>Not Duplicate</v>
      </c>
      <c r="I350" s="1" t="str">
        <f t="shared" si="52"/>
        <v>match</v>
      </c>
      <c r="J350" s="1" t="str">
        <f t="shared" si="53"/>
        <v>match</v>
      </c>
      <c r="K350" s="1">
        <f t="shared" si="54"/>
        <v>0</v>
      </c>
      <c r="L350" s="2">
        <f>IF(F350=0,"not processed",_xlfn.MINIFS(Processed_data!H:H,Processed_data!A:A,A350))</f>
        <v>46094</v>
      </c>
      <c r="M350" s="1">
        <f>IF(F350=0,"not processed",ABS(bank_source_transactions__1[[#This Row],[transaction_date]]-Reconciliation!L350))</f>
        <v>1</v>
      </c>
      <c r="N350" s="1" t="str" cm="1">
        <f t="array" ref="N350">_xlfn.IFS(M350="not Processed", "Not Processed",M350&gt;2,"SLA Breached",M350&lt;=2,"Within SLA")</f>
        <v>Within SLA</v>
      </c>
      <c r="O350" s="1" t="str">
        <f>_xlfn.XLOOKUP(A350,Source_data!A:A,Source_data!D:D)</f>
        <v>UPI</v>
      </c>
      <c r="P350" s="1">
        <f t="shared" si="55"/>
        <v>0</v>
      </c>
      <c r="Q350" s="1">
        <f t="shared" si="56"/>
        <v>0</v>
      </c>
      <c r="R350" s="1">
        <f t="shared" si="57"/>
        <v>0</v>
      </c>
      <c r="S350" s="1">
        <f t="shared" si="58"/>
        <v>0</v>
      </c>
      <c r="T350" s="1">
        <f t="shared" si="59"/>
        <v>0</v>
      </c>
      <c r="U350" s="1" t="str">
        <f>_xlfn.XLOOKUP(Table3[[#This Row],[Transaction ID]],Source_data!A:A,Source_data!E:E)</f>
        <v>Pune</v>
      </c>
      <c r="V350" s="1">
        <f>_xlfn.IFNA(_xlfn.XLOOKUP(A350,bank_processed_transactions[transaction_id],bank_processed_transactions[processing_minutes]),"")</f>
        <v>30.6</v>
      </c>
      <c r="W350" s="31">
        <f>_xlfn.XLOOKUP(A350,Source_data!A:A,Source_data!B:B)</f>
        <v>46093</v>
      </c>
    </row>
    <row r="351" spans="1:23" x14ac:dyDescent="0.3">
      <c r="A351" s="4" t="s">
        <v>4621</v>
      </c>
      <c r="B351" s="1">
        <f>_xlfn.XLOOKUP(A351,bank_source_transactions__1[transaction_id],bank_source_transactions__1[amount_inr])</f>
        <v>1038.55</v>
      </c>
      <c r="C351" s="1">
        <f>_xlfn.XLOOKUP(A351,Processed_data!A:A,Processed_data!F:F)</f>
        <v>1038.55</v>
      </c>
      <c r="D351" s="1" t="str">
        <f>_xlfn.XLOOKUP(A351,bank_source_transactions__1[transaction_id],bank_source_transactions__1[transaction_status])</f>
        <v>SUCCESS</v>
      </c>
      <c r="E351" s="1" t="str">
        <f>_xlfn.XLOOKUP(A351,Processed_data!A:A,Processed_data!G:G)</f>
        <v>SUCCESS</v>
      </c>
      <c r="F351" s="1">
        <f>COUNTIF(bank_processed_transactions[transaction_id],A351)</f>
        <v>1</v>
      </c>
      <c r="G351" s="1" t="str">
        <f t="shared" si="50"/>
        <v>found</v>
      </c>
      <c r="H351" s="1" t="str">
        <f t="shared" si="51"/>
        <v>Not Duplicate</v>
      </c>
      <c r="I351" s="1" t="str">
        <f t="shared" si="52"/>
        <v>match</v>
      </c>
      <c r="J351" s="1" t="str">
        <f t="shared" si="53"/>
        <v>match</v>
      </c>
      <c r="K351" s="1">
        <f t="shared" si="54"/>
        <v>0</v>
      </c>
      <c r="L351" s="2">
        <f>IF(F351=0,"not processed",_xlfn.MINIFS(Processed_data!H:H,Processed_data!A:A,A351))</f>
        <v>46105</v>
      </c>
      <c r="M351" s="1">
        <f>IF(F351=0,"not processed",ABS(bank_source_transactions__1[[#This Row],[transaction_date]]-Reconciliation!L351))</f>
        <v>2</v>
      </c>
      <c r="N351" s="1" t="str" cm="1">
        <f t="array" ref="N351">_xlfn.IFS(M351="not Processed", "Not Processed",M351&gt;2,"SLA Breached",M351&lt;=2,"Within SLA")</f>
        <v>Within SLA</v>
      </c>
      <c r="O351" s="1" t="str">
        <f>_xlfn.XLOOKUP(A351,Source_data!A:A,Source_data!D:D)</f>
        <v>ATM</v>
      </c>
      <c r="P351" s="1">
        <f t="shared" si="55"/>
        <v>0</v>
      </c>
      <c r="Q351" s="1">
        <f t="shared" si="56"/>
        <v>0</v>
      </c>
      <c r="R351" s="1">
        <f t="shared" si="57"/>
        <v>0</v>
      </c>
      <c r="S351" s="1">
        <f t="shared" si="58"/>
        <v>0</v>
      </c>
      <c r="T351" s="1">
        <f t="shared" si="59"/>
        <v>0</v>
      </c>
      <c r="U351" s="1" t="str">
        <f>_xlfn.XLOOKUP(Table3[[#This Row],[Transaction ID]],Source_data!A:A,Source_data!E:E)</f>
        <v>Pune</v>
      </c>
      <c r="V351" s="1">
        <f>_xlfn.IFNA(_xlfn.XLOOKUP(A351,bank_processed_transactions[transaction_id],bank_processed_transactions[processing_minutes]),"")</f>
        <v>11.7</v>
      </c>
      <c r="W351" s="31">
        <f>_xlfn.XLOOKUP(A351,Source_data!A:A,Source_data!B:B)</f>
        <v>46103</v>
      </c>
    </row>
    <row r="352" spans="1:23" x14ac:dyDescent="0.3">
      <c r="A352" s="3" t="s">
        <v>3847</v>
      </c>
      <c r="B352" s="1">
        <f>_xlfn.XLOOKUP(A352,bank_source_transactions__1[transaction_id],bank_source_transactions__1[amount_inr])</f>
        <v>8821.89</v>
      </c>
      <c r="C352" s="1">
        <f>_xlfn.XLOOKUP(A352,Processed_data!A:A,Processed_data!F:F)</f>
        <v>10586.27</v>
      </c>
      <c r="D352" s="1" t="str">
        <f>_xlfn.XLOOKUP(A352,bank_source_transactions__1[transaction_id],bank_source_transactions__1[transaction_status])</f>
        <v>SUCCESS</v>
      </c>
      <c r="E352" s="1" t="str">
        <f>_xlfn.XLOOKUP(A352,Processed_data!A:A,Processed_data!G:G)</f>
        <v>SUCCESS</v>
      </c>
      <c r="F352" s="1">
        <f>COUNTIF(bank_processed_transactions[transaction_id],A352)</f>
        <v>1</v>
      </c>
      <c r="G352" s="1" t="str">
        <f t="shared" si="50"/>
        <v>found</v>
      </c>
      <c r="H352" s="1" t="str">
        <f t="shared" si="51"/>
        <v>Not Duplicate</v>
      </c>
      <c r="I352" s="1" t="str">
        <f t="shared" si="52"/>
        <v>mismatch</v>
      </c>
      <c r="J352" s="1" t="str">
        <f t="shared" si="53"/>
        <v>match</v>
      </c>
      <c r="K352" s="1">
        <f t="shared" si="54"/>
        <v>1764.380000000001</v>
      </c>
      <c r="L352" s="2">
        <f>IF(F352=0,"not processed",_xlfn.MINIFS(Processed_data!H:H,Processed_data!A:A,A352))</f>
        <v>46061</v>
      </c>
      <c r="M352" s="1">
        <f>IF(F352=0,"not processed",ABS(bank_source_transactions__1[[#This Row],[transaction_date]]-Reconciliation!L352))</f>
        <v>2</v>
      </c>
      <c r="N352" s="1" t="str" cm="1">
        <f t="array" ref="N352">_xlfn.IFS(M352="not Processed", "Not Processed",M352&gt;2,"SLA Breached",M352&lt;=2,"Within SLA")</f>
        <v>Within SLA</v>
      </c>
      <c r="O352" s="1" t="str">
        <f>_xlfn.XLOOKUP(A352,Source_data!A:A,Source_data!D:D)</f>
        <v>CARD</v>
      </c>
      <c r="P352" s="1">
        <f t="shared" si="55"/>
        <v>0</v>
      </c>
      <c r="Q352" s="1">
        <f t="shared" si="56"/>
        <v>0</v>
      </c>
      <c r="R352" s="1">
        <f t="shared" si="57"/>
        <v>1</v>
      </c>
      <c r="S352" s="1">
        <f t="shared" si="58"/>
        <v>0</v>
      </c>
      <c r="T352" s="1">
        <f t="shared" si="59"/>
        <v>0</v>
      </c>
      <c r="U352" s="1" t="str">
        <f>_xlfn.XLOOKUP(Table3[[#This Row],[Transaction ID]],Source_data!A:A,Source_data!E:E)</f>
        <v>Hyderabad</v>
      </c>
      <c r="V352" s="1">
        <f>_xlfn.IFNA(_xlfn.XLOOKUP(A352,bank_processed_transactions[transaction_id],bank_processed_transactions[processing_minutes]),"")</f>
        <v>30.7</v>
      </c>
      <c r="W352" s="31">
        <f>_xlfn.XLOOKUP(A352,Source_data!A:A,Source_data!B:B)</f>
        <v>46059</v>
      </c>
    </row>
    <row r="353" spans="1:23" x14ac:dyDescent="0.3">
      <c r="A353" s="4" t="s">
        <v>1347</v>
      </c>
      <c r="B353" s="1">
        <f>_xlfn.XLOOKUP(A353,bank_source_transactions__1[transaction_id],bank_source_transactions__1[amount_inr])</f>
        <v>7986.45</v>
      </c>
      <c r="C353" s="1">
        <f>_xlfn.XLOOKUP(A353,Processed_data!A:A,Processed_data!F:F)</f>
        <v>7986.45</v>
      </c>
      <c r="D353" s="1" t="str">
        <f>_xlfn.XLOOKUP(A353,bank_source_transactions__1[transaction_id],bank_source_transactions__1[transaction_status])</f>
        <v>SUCCESS</v>
      </c>
      <c r="E353" s="1" t="str">
        <f>_xlfn.XLOOKUP(A353,Processed_data!A:A,Processed_data!G:G)</f>
        <v>SUCCESS</v>
      </c>
      <c r="F353" s="1">
        <f>COUNTIF(bank_processed_transactions[transaction_id],A353)</f>
        <v>1</v>
      </c>
      <c r="G353" s="1" t="str">
        <f t="shared" si="50"/>
        <v>found</v>
      </c>
      <c r="H353" s="1" t="str">
        <f t="shared" si="51"/>
        <v>Not Duplicate</v>
      </c>
      <c r="I353" s="1" t="str">
        <f t="shared" si="52"/>
        <v>match</v>
      </c>
      <c r="J353" s="1" t="str">
        <f t="shared" si="53"/>
        <v>match</v>
      </c>
      <c r="K353" s="1">
        <f t="shared" si="54"/>
        <v>0</v>
      </c>
      <c r="L353" s="2">
        <f>IF(F353=0,"not processed",_xlfn.MINIFS(Processed_data!H:H,Processed_data!A:A,A353))</f>
        <v>46100</v>
      </c>
      <c r="M353" s="1">
        <f>IF(F353=0,"not processed",ABS(bank_source_transactions__1[[#This Row],[transaction_date]]-Reconciliation!L353))</f>
        <v>2</v>
      </c>
      <c r="N353" s="1" t="str" cm="1">
        <f t="array" ref="N353">_xlfn.IFS(M353="not Processed", "Not Processed",M353&gt;2,"SLA Breached",M353&lt;=2,"Within SLA")</f>
        <v>Within SLA</v>
      </c>
      <c r="O353" s="1" t="str">
        <f>_xlfn.XLOOKUP(A353,Source_data!A:A,Source_data!D:D)</f>
        <v>IMPS</v>
      </c>
      <c r="P353" s="1">
        <f t="shared" si="55"/>
        <v>0</v>
      </c>
      <c r="Q353" s="1">
        <f t="shared" si="56"/>
        <v>0</v>
      </c>
      <c r="R353" s="1">
        <f t="shared" si="57"/>
        <v>0</v>
      </c>
      <c r="S353" s="1">
        <f t="shared" si="58"/>
        <v>0</v>
      </c>
      <c r="T353" s="1">
        <f t="shared" si="59"/>
        <v>0</v>
      </c>
      <c r="U353" s="1" t="str">
        <f>_xlfn.XLOOKUP(Table3[[#This Row],[Transaction ID]],Source_data!A:A,Source_data!E:E)</f>
        <v>Bengaluru</v>
      </c>
      <c r="V353" s="1">
        <f>_xlfn.IFNA(_xlfn.XLOOKUP(A353,bank_processed_transactions[transaction_id],bank_processed_transactions[processing_minutes]),"")</f>
        <v>16.7</v>
      </c>
      <c r="W353" s="31">
        <f>_xlfn.XLOOKUP(A353,Source_data!A:A,Source_data!B:B)</f>
        <v>46098</v>
      </c>
    </row>
    <row r="354" spans="1:23" x14ac:dyDescent="0.3">
      <c r="A354" s="3" t="s">
        <v>1203</v>
      </c>
      <c r="B354" s="1">
        <f>_xlfn.XLOOKUP(A354,bank_source_transactions__1[transaction_id],bank_source_transactions__1[amount_inr])</f>
        <v>12802.09</v>
      </c>
      <c r="C354" s="1">
        <f>_xlfn.XLOOKUP(A354,Processed_data!A:A,Processed_data!F:F)</f>
        <v>12802.09</v>
      </c>
      <c r="D354" s="1" t="str">
        <f>_xlfn.XLOOKUP(A354,bank_source_transactions__1[transaction_id],bank_source_transactions__1[transaction_status])</f>
        <v>SUCCESS</v>
      </c>
      <c r="E354" s="1" t="str">
        <f>_xlfn.XLOOKUP(A354,Processed_data!A:A,Processed_data!G:G)</f>
        <v>SUCCESS</v>
      </c>
      <c r="F354" s="1">
        <f>COUNTIF(bank_processed_transactions[transaction_id],A354)</f>
        <v>1</v>
      </c>
      <c r="G354" s="1" t="str">
        <f t="shared" si="50"/>
        <v>found</v>
      </c>
      <c r="H354" s="1" t="str">
        <f t="shared" si="51"/>
        <v>Not Duplicate</v>
      </c>
      <c r="I354" s="1" t="str">
        <f t="shared" si="52"/>
        <v>match</v>
      </c>
      <c r="J354" s="1" t="str">
        <f t="shared" si="53"/>
        <v>match</v>
      </c>
      <c r="K354" s="1">
        <f t="shared" si="54"/>
        <v>0</v>
      </c>
      <c r="L354" s="2">
        <f>IF(F354=0,"not processed",_xlfn.MINIFS(Processed_data!H:H,Processed_data!A:A,A354))</f>
        <v>46091</v>
      </c>
      <c r="M354" s="1">
        <f>IF(F354=0,"not processed",ABS(bank_source_transactions__1[[#This Row],[transaction_date]]-Reconciliation!L354))</f>
        <v>2</v>
      </c>
      <c r="N354" s="1" t="str" cm="1">
        <f t="array" ref="N354">_xlfn.IFS(M354="not Processed", "Not Processed",M354&gt;2,"SLA Breached",M354&lt;=2,"Within SLA")</f>
        <v>Within SLA</v>
      </c>
      <c r="O354" s="1" t="str">
        <f>_xlfn.XLOOKUP(A354,Source_data!A:A,Source_data!D:D)</f>
        <v>CARD</v>
      </c>
      <c r="P354" s="1">
        <f t="shared" si="55"/>
        <v>0</v>
      </c>
      <c r="Q354" s="1">
        <f t="shared" si="56"/>
        <v>0</v>
      </c>
      <c r="R354" s="1">
        <f t="shared" si="57"/>
        <v>0</v>
      </c>
      <c r="S354" s="1">
        <f t="shared" si="58"/>
        <v>0</v>
      </c>
      <c r="T354" s="1">
        <f t="shared" si="59"/>
        <v>0</v>
      </c>
      <c r="U354" s="1" t="str">
        <f>_xlfn.XLOOKUP(Table3[[#This Row],[Transaction ID]],Source_data!A:A,Source_data!E:E)</f>
        <v>Mumbai</v>
      </c>
      <c r="V354" s="1">
        <f>_xlfn.IFNA(_xlfn.XLOOKUP(A354,bank_processed_transactions[transaction_id],bank_processed_transactions[processing_minutes]),"")</f>
        <v>38.200000000000003</v>
      </c>
      <c r="W354" s="31">
        <f>_xlfn.XLOOKUP(A354,Source_data!A:A,Source_data!B:B)</f>
        <v>46089</v>
      </c>
    </row>
    <row r="355" spans="1:23" x14ac:dyDescent="0.3">
      <c r="A355" s="4" t="s">
        <v>4115</v>
      </c>
      <c r="B355" s="1">
        <f>_xlfn.XLOOKUP(A355,bank_source_transactions__1[transaction_id],bank_source_transactions__1[amount_inr])</f>
        <v>2397.44</v>
      </c>
      <c r="C355" s="1">
        <f>_xlfn.XLOOKUP(A355,Processed_data!A:A,Processed_data!F:F)</f>
        <v>2397.44</v>
      </c>
      <c r="D355" s="1" t="str">
        <f>_xlfn.XLOOKUP(A355,bank_source_transactions__1[transaction_id],bank_source_transactions__1[transaction_status])</f>
        <v>SUCCESS</v>
      </c>
      <c r="E355" s="1" t="str">
        <f>_xlfn.XLOOKUP(A355,Processed_data!A:A,Processed_data!G:G)</f>
        <v>SUCCESS</v>
      </c>
      <c r="F355" s="1">
        <f>COUNTIF(bank_processed_transactions[transaction_id],A355)</f>
        <v>1</v>
      </c>
      <c r="G355" s="1" t="str">
        <f t="shared" si="50"/>
        <v>found</v>
      </c>
      <c r="H355" s="1" t="str">
        <f t="shared" si="51"/>
        <v>Not Duplicate</v>
      </c>
      <c r="I355" s="1" t="str">
        <f t="shared" si="52"/>
        <v>match</v>
      </c>
      <c r="J355" s="1" t="str">
        <f t="shared" si="53"/>
        <v>match</v>
      </c>
      <c r="K355" s="1">
        <f t="shared" si="54"/>
        <v>0</v>
      </c>
      <c r="L355" s="2">
        <f>IF(F355=0,"not processed",_xlfn.MINIFS(Processed_data!H:H,Processed_data!A:A,A355))</f>
        <v>46101</v>
      </c>
      <c r="M355" s="1">
        <f>IF(F355=0,"not processed",ABS(bank_source_transactions__1[[#This Row],[transaction_date]]-Reconciliation!L355))</f>
        <v>1</v>
      </c>
      <c r="N355" s="1" t="str" cm="1">
        <f t="array" ref="N355">_xlfn.IFS(M355="not Processed", "Not Processed",M355&gt;2,"SLA Breached",M355&lt;=2,"Within SLA")</f>
        <v>Within SLA</v>
      </c>
      <c r="O355" s="1" t="str">
        <f>_xlfn.XLOOKUP(A355,Source_data!A:A,Source_data!D:D)</f>
        <v>UPI</v>
      </c>
      <c r="P355" s="1">
        <f t="shared" si="55"/>
        <v>0</v>
      </c>
      <c r="Q355" s="1">
        <f t="shared" si="56"/>
        <v>0</v>
      </c>
      <c r="R355" s="1">
        <f t="shared" si="57"/>
        <v>0</v>
      </c>
      <c r="S355" s="1">
        <f t="shared" si="58"/>
        <v>0</v>
      </c>
      <c r="T355" s="1">
        <f t="shared" si="59"/>
        <v>0</v>
      </c>
      <c r="U355" s="1" t="str">
        <f>_xlfn.XLOOKUP(Table3[[#This Row],[Transaction ID]],Source_data!A:A,Source_data!E:E)</f>
        <v>Pune</v>
      </c>
      <c r="V355" s="1">
        <f>_xlfn.IFNA(_xlfn.XLOOKUP(A355,bank_processed_transactions[transaction_id],bank_processed_transactions[processing_minutes]),"")</f>
        <v>53.2</v>
      </c>
      <c r="W355" s="31">
        <f>_xlfn.XLOOKUP(A355,Source_data!A:A,Source_data!B:B)</f>
        <v>46100</v>
      </c>
    </row>
    <row r="356" spans="1:23" x14ac:dyDescent="0.3">
      <c r="A356" s="3" t="s">
        <v>3421</v>
      </c>
      <c r="B356" s="1">
        <f>_xlfn.XLOOKUP(A356,bank_source_transactions__1[transaction_id],bank_source_transactions__1[amount_inr])</f>
        <v>1379.04</v>
      </c>
      <c r="C356" s="1">
        <f>_xlfn.XLOOKUP(A356,Processed_data!A:A,Processed_data!F:F)</f>
        <v>1379.04</v>
      </c>
      <c r="D356" s="1" t="str">
        <f>_xlfn.XLOOKUP(A356,bank_source_transactions__1[transaction_id],bank_source_transactions__1[transaction_status])</f>
        <v>SUCCESS</v>
      </c>
      <c r="E356" s="1" t="str">
        <f>_xlfn.XLOOKUP(A356,Processed_data!A:A,Processed_data!G:G)</f>
        <v>SUCCESS</v>
      </c>
      <c r="F356" s="1">
        <f>COUNTIF(bank_processed_transactions[transaction_id],A356)</f>
        <v>1</v>
      </c>
      <c r="G356" s="1" t="str">
        <f t="shared" si="50"/>
        <v>found</v>
      </c>
      <c r="H356" s="1" t="str">
        <f t="shared" si="51"/>
        <v>Not Duplicate</v>
      </c>
      <c r="I356" s="1" t="str">
        <f t="shared" si="52"/>
        <v>match</v>
      </c>
      <c r="J356" s="1" t="str">
        <f t="shared" si="53"/>
        <v>match</v>
      </c>
      <c r="K356" s="1">
        <f t="shared" si="54"/>
        <v>0</v>
      </c>
      <c r="L356" s="2">
        <f>IF(F356=0,"not processed",_xlfn.MINIFS(Processed_data!H:H,Processed_data!A:A,A356))</f>
        <v>46082</v>
      </c>
      <c r="M356" s="1">
        <f>IF(F356=0,"not processed",ABS(bank_source_transactions__1[[#This Row],[transaction_date]]-Reconciliation!L356))</f>
        <v>2</v>
      </c>
      <c r="N356" s="1" t="str" cm="1">
        <f t="array" ref="N356">_xlfn.IFS(M356="not Processed", "Not Processed",M356&gt;2,"SLA Breached",M356&lt;=2,"Within SLA")</f>
        <v>Within SLA</v>
      </c>
      <c r="O356" s="1" t="str">
        <f>_xlfn.XLOOKUP(A356,Source_data!A:A,Source_data!D:D)</f>
        <v>UPI</v>
      </c>
      <c r="P356" s="1">
        <f t="shared" si="55"/>
        <v>0</v>
      </c>
      <c r="Q356" s="1">
        <f t="shared" si="56"/>
        <v>0</v>
      </c>
      <c r="R356" s="1">
        <f t="shared" si="57"/>
        <v>0</v>
      </c>
      <c r="S356" s="1">
        <f t="shared" si="58"/>
        <v>0</v>
      </c>
      <c r="T356" s="1">
        <f t="shared" si="59"/>
        <v>0</v>
      </c>
      <c r="U356" s="1" t="str">
        <f>_xlfn.XLOOKUP(Table3[[#This Row],[Transaction ID]],Source_data!A:A,Source_data!E:E)</f>
        <v>Hyderabad</v>
      </c>
      <c r="V356" s="1">
        <f>_xlfn.IFNA(_xlfn.XLOOKUP(A356,bank_processed_transactions[transaction_id],bank_processed_transactions[processing_minutes]),"")</f>
        <v>102</v>
      </c>
      <c r="W356" s="31">
        <f>_xlfn.XLOOKUP(A356,Source_data!A:A,Source_data!B:B)</f>
        <v>46080</v>
      </c>
    </row>
    <row r="357" spans="1:23" x14ac:dyDescent="0.3">
      <c r="A357" s="4" t="s">
        <v>2708</v>
      </c>
      <c r="B357" s="1">
        <f>_xlfn.XLOOKUP(A357,bank_source_transactions__1[transaction_id],bank_source_transactions__1[amount_inr])</f>
        <v>1312.16</v>
      </c>
      <c r="C357" s="1">
        <f>_xlfn.XLOOKUP(A357,Processed_data!A:A,Processed_data!F:F)</f>
        <v>1312.16</v>
      </c>
      <c r="D357" s="1" t="str">
        <f>_xlfn.XLOOKUP(A357,bank_source_transactions__1[transaction_id],bank_source_transactions__1[transaction_status])</f>
        <v>SUCCESS</v>
      </c>
      <c r="E357" s="1" t="str">
        <f>_xlfn.XLOOKUP(A357,Processed_data!A:A,Processed_data!G:G)</f>
        <v>SUCCESS</v>
      </c>
      <c r="F357" s="1">
        <f>COUNTIF(bank_processed_transactions[transaction_id],A357)</f>
        <v>1</v>
      </c>
      <c r="G357" s="1" t="str">
        <f t="shared" si="50"/>
        <v>found</v>
      </c>
      <c r="H357" s="1" t="str">
        <f t="shared" si="51"/>
        <v>Not Duplicate</v>
      </c>
      <c r="I357" s="1" t="str">
        <f t="shared" si="52"/>
        <v>match</v>
      </c>
      <c r="J357" s="1" t="str">
        <f t="shared" si="53"/>
        <v>match</v>
      </c>
      <c r="K357" s="1">
        <f t="shared" si="54"/>
        <v>0</v>
      </c>
      <c r="L357" s="2">
        <f>IF(F357=0,"not processed",_xlfn.MINIFS(Processed_data!H:H,Processed_data!A:A,A357))</f>
        <v>46085</v>
      </c>
      <c r="M357" s="1">
        <f>IF(F357=0,"not processed",ABS(bank_source_transactions__1[[#This Row],[transaction_date]]-Reconciliation!L357))</f>
        <v>2</v>
      </c>
      <c r="N357" s="1" t="str" cm="1">
        <f t="array" ref="N357">_xlfn.IFS(M357="not Processed", "Not Processed",M357&gt;2,"SLA Breached",M357&lt;=2,"Within SLA")</f>
        <v>Within SLA</v>
      </c>
      <c r="O357" s="1" t="str">
        <f>_xlfn.XLOOKUP(A357,Source_data!A:A,Source_data!D:D)</f>
        <v>UPI</v>
      </c>
      <c r="P357" s="1">
        <f t="shared" si="55"/>
        <v>0</v>
      </c>
      <c r="Q357" s="1">
        <f t="shared" si="56"/>
        <v>0</v>
      </c>
      <c r="R357" s="1">
        <f t="shared" si="57"/>
        <v>0</v>
      </c>
      <c r="S357" s="1">
        <f t="shared" si="58"/>
        <v>0</v>
      </c>
      <c r="T357" s="1">
        <f t="shared" si="59"/>
        <v>0</v>
      </c>
      <c r="U357" s="1" t="str">
        <f>_xlfn.XLOOKUP(Table3[[#This Row],[Transaction ID]],Source_data!A:A,Source_data!E:E)</f>
        <v>Mumbai</v>
      </c>
      <c r="V357" s="1">
        <f>_xlfn.IFNA(_xlfn.XLOOKUP(A357,bank_processed_transactions[transaction_id],bank_processed_transactions[processing_minutes]),"")</f>
        <v>23</v>
      </c>
      <c r="W357" s="31">
        <f>_xlfn.XLOOKUP(A357,Source_data!A:A,Source_data!B:B)</f>
        <v>46083</v>
      </c>
    </row>
    <row r="358" spans="1:23" x14ac:dyDescent="0.3">
      <c r="A358" s="3" t="s">
        <v>847</v>
      </c>
      <c r="B358" s="1">
        <f>_xlfn.XLOOKUP(A358,bank_source_transactions__1[transaction_id],bank_source_transactions__1[amount_inr])</f>
        <v>1316.05</v>
      </c>
      <c r="C358" s="1">
        <f>_xlfn.XLOOKUP(A358,Processed_data!A:A,Processed_data!F:F)</f>
        <v>1316.05</v>
      </c>
      <c r="D358" s="1" t="str">
        <f>_xlfn.XLOOKUP(A358,bank_source_transactions__1[transaction_id],bank_source_transactions__1[transaction_status])</f>
        <v>SUCCESS</v>
      </c>
      <c r="E358" s="1" t="str">
        <f>_xlfn.XLOOKUP(A358,Processed_data!A:A,Processed_data!G:G)</f>
        <v>SUCCESS</v>
      </c>
      <c r="F358" s="1">
        <f>COUNTIF(bank_processed_transactions[transaction_id],A358)</f>
        <v>1</v>
      </c>
      <c r="G358" s="1" t="str">
        <f t="shared" si="50"/>
        <v>found</v>
      </c>
      <c r="H358" s="1" t="str">
        <f t="shared" si="51"/>
        <v>Not Duplicate</v>
      </c>
      <c r="I358" s="1" t="str">
        <f t="shared" si="52"/>
        <v>match</v>
      </c>
      <c r="J358" s="1" t="str">
        <f t="shared" si="53"/>
        <v>match</v>
      </c>
      <c r="K358" s="1">
        <f t="shared" si="54"/>
        <v>0</v>
      </c>
      <c r="L358" s="2">
        <f>IF(F358=0,"not processed",_xlfn.MINIFS(Processed_data!H:H,Processed_data!A:A,A358))</f>
        <v>46111</v>
      </c>
      <c r="M358" s="1">
        <f>IF(F358=0,"not processed",ABS(bank_source_transactions__1[[#This Row],[transaction_date]]-Reconciliation!L358))</f>
        <v>3</v>
      </c>
      <c r="N358" s="1" t="str" cm="1">
        <f t="array" ref="N358">_xlfn.IFS(M358="not Processed", "Not Processed",M358&gt;2,"SLA Breached",M358&lt;=2,"Within SLA")</f>
        <v>SLA Breached</v>
      </c>
      <c r="O358" s="1" t="str">
        <f>_xlfn.XLOOKUP(A358,Source_data!A:A,Source_data!D:D)</f>
        <v>UPI</v>
      </c>
      <c r="P358" s="1">
        <f t="shared" si="55"/>
        <v>0</v>
      </c>
      <c r="Q358" s="1">
        <f t="shared" si="56"/>
        <v>0</v>
      </c>
      <c r="R358" s="1">
        <f t="shared" si="57"/>
        <v>0</v>
      </c>
      <c r="S358" s="1">
        <f t="shared" si="58"/>
        <v>0</v>
      </c>
      <c r="T358" s="1">
        <f t="shared" si="59"/>
        <v>1</v>
      </c>
      <c r="U358" s="1" t="str">
        <f>_xlfn.XLOOKUP(Table3[[#This Row],[Transaction ID]],Source_data!A:A,Source_data!E:E)</f>
        <v>Mumbai</v>
      </c>
      <c r="V358" s="1">
        <f>_xlfn.IFNA(_xlfn.XLOOKUP(A358,bank_processed_transactions[transaction_id],bank_processed_transactions[processing_minutes]),"")</f>
        <v>13.6</v>
      </c>
      <c r="W358" s="31">
        <f>_xlfn.XLOOKUP(A358,Source_data!A:A,Source_data!B:B)</f>
        <v>46108</v>
      </c>
    </row>
    <row r="359" spans="1:23" x14ac:dyDescent="0.3">
      <c r="A359" s="4" t="s">
        <v>3445</v>
      </c>
      <c r="B359" s="1">
        <f>_xlfn.XLOOKUP(A359,bank_source_transactions__1[transaction_id],bank_source_transactions__1[amount_inr])</f>
        <v>4994.1400000000003</v>
      </c>
      <c r="C359" s="1">
        <f>_xlfn.XLOOKUP(A359,Processed_data!A:A,Processed_data!F:F)</f>
        <v>4994.1400000000003</v>
      </c>
      <c r="D359" s="1" t="str">
        <f>_xlfn.XLOOKUP(A359,bank_source_transactions__1[transaction_id],bank_source_transactions__1[transaction_status])</f>
        <v>SUCCESS</v>
      </c>
      <c r="E359" s="1" t="str">
        <f>_xlfn.XLOOKUP(A359,Processed_data!A:A,Processed_data!G:G)</f>
        <v>SUCCESS</v>
      </c>
      <c r="F359" s="1">
        <f>COUNTIF(bank_processed_transactions[transaction_id],A359)</f>
        <v>1</v>
      </c>
      <c r="G359" s="1" t="str">
        <f t="shared" si="50"/>
        <v>found</v>
      </c>
      <c r="H359" s="1" t="str">
        <f t="shared" si="51"/>
        <v>Not Duplicate</v>
      </c>
      <c r="I359" s="1" t="str">
        <f t="shared" si="52"/>
        <v>match</v>
      </c>
      <c r="J359" s="1" t="str">
        <f t="shared" si="53"/>
        <v>match</v>
      </c>
      <c r="K359" s="1">
        <f t="shared" si="54"/>
        <v>0</v>
      </c>
      <c r="L359" s="2">
        <f>IF(F359=0,"not processed",_xlfn.MINIFS(Processed_data!H:H,Processed_data!A:A,A359))</f>
        <v>46044</v>
      </c>
      <c r="M359" s="1">
        <f>IF(F359=0,"not processed",ABS(bank_source_transactions__1[[#This Row],[transaction_date]]-Reconciliation!L359))</f>
        <v>0</v>
      </c>
      <c r="N359" s="1" t="str" cm="1">
        <f t="array" ref="N359">_xlfn.IFS(M359="not Processed", "Not Processed",M359&gt;2,"SLA Breached",M359&lt;=2,"Within SLA")</f>
        <v>Within SLA</v>
      </c>
      <c r="O359" s="1" t="str">
        <f>_xlfn.XLOOKUP(A359,Source_data!A:A,Source_data!D:D)</f>
        <v>CARD</v>
      </c>
      <c r="P359" s="1">
        <f t="shared" si="55"/>
        <v>0</v>
      </c>
      <c r="Q359" s="1">
        <f t="shared" si="56"/>
        <v>0</v>
      </c>
      <c r="R359" s="1">
        <f t="shared" si="57"/>
        <v>0</v>
      </c>
      <c r="S359" s="1">
        <f t="shared" si="58"/>
        <v>0</v>
      </c>
      <c r="T359" s="1">
        <f t="shared" si="59"/>
        <v>0</v>
      </c>
      <c r="U359" s="1" t="str">
        <f>_xlfn.XLOOKUP(Table3[[#This Row],[Transaction ID]],Source_data!A:A,Source_data!E:E)</f>
        <v>Hyderabad</v>
      </c>
      <c r="V359" s="1">
        <f>_xlfn.IFNA(_xlfn.XLOOKUP(A359,bank_processed_transactions[transaction_id],bank_processed_transactions[processing_minutes]),"")</f>
        <v>37.6</v>
      </c>
      <c r="W359" s="31">
        <f>_xlfn.XLOOKUP(A359,Source_data!A:A,Source_data!B:B)</f>
        <v>46044</v>
      </c>
    </row>
    <row r="360" spans="1:23" x14ac:dyDescent="0.3">
      <c r="A360" s="3" t="s">
        <v>4521</v>
      </c>
      <c r="B360" s="1">
        <f>_xlfn.XLOOKUP(A360,bank_source_transactions__1[transaction_id],bank_source_transactions__1[amount_inr])</f>
        <v>8654.49</v>
      </c>
      <c r="C360" s="1">
        <f>_xlfn.XLOOKUP(A360,Processed_data!A:A,Processed_data!F:F)</f>
        <v>8654.49</v>
      </c>
      <c r="D360" s="1" t="str">
        <f>_xlfn.XLOOKUP(A360,bank_source_transactions__1[transaction_id],bank_source_transactions__1[transaction_status])</f>
        <v>SUCCESS</v>
      </c>
      <c r="E360" s="1" t="str">
        <f>_xlfn.XLOOKUP(A360,Processed_data!A:A,Processed_data!G:G)</f>
        <v>SUCCESS</v>
      </c>
      <c r="F360" s="1">
        <f>COUNTIF(bank_processed_transactions[transaction_id],A360)</f>
        <v>1</v>
      </c>
      <c r="G360" s="1" t="str">
        <f t="shared" si="50"/>
        <v>found</v>
      </c>
      <c r="H360" s="1" t="str">
        <f t="shared" si="51"/>
        <v>Not Duplicate</v>
      </c>
      <c r="I360" s="1" t="str">
        <f t="shared" si="52"/>
        <v>match</v>
      </c>
      <c r="J360" s="1" t="str">
        <f t="shared" si="53"/>
        <v>match</v>
      </c>
      <c r="K360" s="1">
        <f t="shared" si="54"/>
        <v>0</v>
      </c>
      <c r="L360" s="2">
        <f>IF(F360=0,"not processed",_xlfn.MINIFS(Processed_data!H:H,Processed_data!A:A,A360))</f>
        <v>46112</v>
      </c>
      <c r="M360" s="1">
        <f>IF(F360=0,"not processed",ABS(bank_source_transactions__1[[#This Row],[transaction_date]]-Reconciliation!L360))</f>
        <v>1</v>
      </c>
      <c r="N360" s="1" t="str" cm="1">
        <f t="array" ref="N360">_xlfn.IFS(M360="not Processed", "Not Processed",M360&gt;2,"SLA Breached",M360&lt;=2,"Within SLA")</f>
        <v>Within SLA</v>
      </c>
      <c r="O360" s="1" t="str">
        <f>_xlfn.XLOOKUP(A360,Source_data!A:A,Source_data!D:D)</f>
        <v>NEFT</v>
      </c>
      <c r="P360" s="1">
        <f t="shared" si="55"/>
        <v>0</v>
      </c>
      <c r="Q360" s="1">
        <f t="shared" si="56"/>
        <v>0</v>
      </c>
      <c r="R360" s="1">
        <f t="shared" si="57"/>
        <v>0</v>
      </c>
      <c r="S360" s="1">
        <f t="shared" si="58"/>
        <v>0</v>
      </c>
      <c r="T360" s="1">
        <f t="shared" si="59"/>
        <v>0</v>
      </c>
      <c r="U360" s="1" t="str">
        <f>_xlfn.XLOOKUP(Table3[[#This Row],[Transaction ID]],Source_data!A:A,Source_data!E:E)</f>
        <v>Bengaluru</v>
      </c>
      <c r="V360" s="1">
        <f>_xlfn.IFNA(_xlfn.XLOOKUP(A360,bank_processed_transactions[transaction_id],bank_processed_transactions[processing_minutes]),"")</f>
        <v>52.2</v>
      </c>
      <c r="W360" s="31">
        <f>_xlfn.XLOOKUP(A360,Source_data!A:A,Source_data!B:B)</f>
        <v>46111</v>
      </c>
    </row>
    <row r="361" spans="1:23" x14ac:dyDescent="0.3">
      <c r="A361" s="4" t="s">
        <v>3877</v>
      </c>
      <c r="B361" s="1">
        <f>_xlfn.XLOOKUP(A361,bank_source_transactions__1[transaction_id],bank_source_transactions__1[amount_inr])</f>
        <v>24860.89</v>
      </c>
      <c r="C361" s="1">
        <f>_xlfn.XLOOKUP(A361,Processed_data!A:A,Processed_data!F:F)</f>
        <v>24860.89</v>
      </c>
      <c r="D361" s="1" t="str">
        <f>_xlfn.XLOOKUP(A361,bank_source_transactions__1[transaction_id],bank_source_transactions__1[transaction_status])</f>
        <v>SUCCESS</v>
      </c>
      <c r="E361" s="1" t="str">
        <f>_xlfn.XLOOKUP(A361,Processed_data!A:A,Processed_data!G:G)</f>
        <v>SUCCESS</v>
      </c>
      <c r="F361" s="1">
        <f>COUNTIF(bank_processed_transactions[transaction_id],A361)</f>
        <v>1</v>
      </c>
      <c r="G361" s="1" t="str">
        <f t="shared" si="50"/>
        <v>found</v>
      </c>
      <c r="H361" s="1" t="str">
        <f t="shared" si="51"/>
        <v>Not Duplicate</v>
      </c>
      <c r="I361" s="1" t="str">
        <f t="shared" si="52"/>
        <v>match</v>
      </c>
      <c r="J361" s="1" t="str">
        <f t="shared" si="53"/>
        <v>match</v>
      </c>
      <c r="K361" s="1">
        <f t="shared" si="54"/>
        <v>0</v>
      </c>
      <c r="L361" s="2">
        <f>IF(F361=0,"not processed",_xlfn.MINIFS(Processed_data!H:H,Processed_data!A:A,A361))</f>
        <v>46063</v>
      </c>
      <c r="M361" s="1">
        <f>IF(F361=0,"not processed",ABS(bank_source_transactions__1[[#This Row],[transaction_date]]-Reconciliation!L361))</f>
        <v>1</v>
      </c>
      <c r="N361" s="1" t="str" cm="1">
        <f t="array" ref="N361">_xlfn.IFS(M361="not Processed", "Not Processed",M361&gt;2,"SLA Breached",M361&lt;=2,"Within SLA")</f>
        <v>Within SLA</v>
      </c>
      <c r="O361" s="1" t="str">
        <f>_xlfn.XLOOKUP(A361,Source_data!A:A,Source_data!D:D)</f>
        <v>CARD</v>
      </c>
      <c r="P361" s="1">
        <f t="shared" si="55"/>
        <v>0</v>
      </c>
      <c r="Q361" s="1">
        <f t="shared" si="56"/>
        <v>0</v>
      </c>
      <c r="R361" s="1">
        <f t="shared" si="57"/>
        <v>0</v>
      </c>
      <c r="S361" s="1">
        <f t="shared" si="58"/>
        <v>0</v>
      </c>
      <c r="T361" s="1">
        <f t="shared" si="59"/>
        <v>0</v>
      </c>
      <c r="U361" s="1" t="str">
        <f>_xlfn.XLOOKUP(Table3[[#This Row],[Transaction ID]],Source_data!A:A,Source_data!E:E)</f>
        <v>Bengaluru</v>
      </c>
      <c r="V361" s="1">
        <f>_xlfn.IFNA(_xlfn.XLOOKUP(A361,bank_processed_transactions[transaction_id],bank_processed_transactions[processing_minutes]),"")</f>
        <v>33.5</v>
      </c>
      <c r="W361" s="31">
        <f>_xlfn.XLOOKUP(A361,Source_data!A:A,Source_data!B:B)</f>
        <v>46062</v>
      </c>
    </row>
    <row r="362" spans="1:23" x14ac:dyDescent="0.3">
      <c r="A362" s="3" t="s">
        <v>4637</v>
      </c>
      <c r="B362" s="1">
        <f>_xlfn.XLOOKUP(A362,bank_source_transactions__1[transaction_id],bank_source_transactions__1[amount_inr])</f>
        <v>245.64</v>
      </c>
      <c r="C362" s="1">
        <f>_xlfn.XLOOKUP(A362,Processed_data!A:A,Processed_data!F:F)</f>
        <v>245.64</v>
      </c>
      <c r="D362" s="1" t="str">
        <f>_xlfn.XLOOKUP(A362,bank_source_transactions__1[transaction_id],bank_source_transactions__1[transaction_status])</f>
        <v>SUCCESS</v>
      </c>
      <c r="E362" s="1" t="str">
        <f>_xlfn.XLOOKUP(A362,Processed_data!A:A,Processed_data!G:G)</f>
        <v>SUCCESS</v>
      </c>
      <c r="F362" s="1">
        <f>COUNTIF(bank_processed_transactions[transaction_id],A362)</f>
        <v>1</v>
      </c>
      <c r="G362" s="1" t="str">
        <f t="shared" si="50"/>
        <v>found</v>
      </c>
      <c r="H362" s="1" t="str">
        <f t="shared" si="51"/>
        <v>Not Duplicate</v>
      </c>
      <c r="I362" s="1" t="str">
        <f t="shared" si="52"/>
        <v>match</v>
      </c>
      <c r="J362" s="1" t="str">
        <f t="shared" si="53"/>
        <v>match</v>
      </c>
      <c r="K362" s="1">
        <f t="shared" si="54"/>
        <v>0</v>
      </c>
      <c r="L362" s="2">
        <f>IF(F362=0,"not processed",_xlfn.MINIFS(Processed_data!H:H,Processed_data!A:A,A362))</f>
        <v>46036</v>
      </c>
      <c r="M362" s="1">
        <f>IF(F362=0,"not processed",ABS(bank_source_transactions__1[[#This Row],[transaction_date]]-Reconciliation!L362))</f>
        <v>3</v>
      </c>
      <c r="N362" s="1" t="str" cm="1">
        <f t="array" ref="N362">_xlfn.IFS(M362="not Processed", "Not Processed",M362&gt;2,"SLA Breached",M362&lt;=2,"Within SLA")</f>
        <v>SLA Breached</v>
      </c>
      <c r="O362" s="1" t="str">
        <f>_xlfn.XLOOKUP(A362,Source_data!A:A,Source_data!D:D)</f>
        <v>UPI</v>
      </c>
      <c r="P362" s="1">
        <f t="shared" si="55"/>
        <v>0</v>
      </c>
      <c r="Q362" s="1">
        <f t="shared" si="56"/>
        <v>0</v>
      </c>
      <c r="R362" s="1">
        <f t="shared" si="57"/>
        <v>0</v>
      </c>
      <c r="S362" s="1">
        <f t="shared" si="58"/>
        <v>0</v>
      </c>
      <c r="T362" s="1">
        <f t="shared" si="59"/>
        <v>1</v>
      </c>
      <c r="U362" s="1" t="str">
        <f>_xlfn.XLOOKUP(Table3[[#This Row],[Transaction ID]],Source_data!A:A,Source_data!E:E)</f>
        <v>Mumbai</v>
      </c>
      <c r="V362" s="1">
        <f>_xlfn.IFNA(_xlfn.XLOOKUP(A362,bank_processed_transactions[transaction_id],bank_processed_transactions[processing_minutes]),"")</f>
        <v>47.2</v>
      </c>
      <c r="W362" s="31">
        <f>_xlfn.XLOOKUP(A362,Source_data!A:A,Source_data!B:B)</f>
        <v>46033</v>
      </c>
    </row>
    <row r="363" spans="1:23" x14ac:dyDescent="0.3">
      <c r="A363" s="4" t="s">
        <v>1957</v>
      </c>
      <c r="B363" s="1">
        <f>_xlfn.XLOOKUP(A363,bank_source_transactions__1[transaction_id],bank_source_transactions__1[amount_inr])</f>
        <v>2665.15</v>
      </c>
      <c r="C363" s="1">
        <f>_xlfn.XLOOKUP(A363,Processed_data!A:A,Processed_data!F:F)</f>
        <v>2665.15</v>
      </c>
      <c r="D363" s="1" t="str">
        <f>_xlfn.XLOOKUP(A363,bank_source_transactions__1[transaction_id],bank_source_transactions__1[transaction_status])</f>
        <v>SUCCESS</v>
      </c>
      <c r="E363" s="1" t="str">
        <f>_xlfn.XLOOKUP(A363,Processed_data!A:A,Processed_data!G:G)</f>
        <v>SUCCESS</v>
      </c>
      <c r="F363" s="1">
        <f>COUNTIF(bank_processed_transactions[transaction_id],A363)</f>
        <v>1</v>
      </c>
      <c r="G363" s="1" t="str">
        <f t="shared" si="50"/>
        <v>found</v>
      </c>
      <c r="H363" s="1" t="str">
        <f t="shared" si="51"/>
        <v>Not Duplicate</v>
      </c>
      <c r="I363" s="1" t="str">
        <f t="shared" si="52"/>
        <v>match</v>
      </c>
      <c r="J363" s="1" t="str">
        <f t="shared" si="53"/>
        <v>match</v>
      </c>
      <c r="K363" s="1">
        <f t="shared" si="54"/>
        <v>0</v>
      </c>
      <c r="L363" s="2">
        <f>IF(F363=0,"not processed",_xlfn.MINIFS(Processed_data!H:H,Processed_data!A:A,A363))</f>
        <v>46095</v>
      </c>
      <c r="M363" s="1">
        <f>IF(F363=0,"not processed",ABS(bank_source_transactions__1[[#This Row],[transaction_date]]-Reconciliation!L363))</f>
        <v>0</v>
      </c>
      <c r="N363" s="1" t="str" cm="1">
        <f t="array" ref="N363">_xlfn.IFS(M363="not Processed", "Not Processed",M363&gt;2,"SLA Breached",M363&lt;=2,"Within SLA")</f>
        <v>Within SLA</v>
      </c>
      <c r="O363" s="1" t="str">
        <f>_xlfn.XLOOKUP(A363,Source_data!A:A,Source_data!D:D)</f>
        <v>NEFT</v>
      </c>
      <c r="P363" s="1">
        <f t="shared" si="55"/>
        <v>0</v>
      </c>
      <c r="Q363" s="1">
        <f t="shared" si="56"/>
        <v>0</v>
      </c>
      <c r="R363" s="1">
        <f t="shared" si="57"/>
        <v>0</v>
      </c>
      <c r="S363" s="1">
        <f t="shared" si="58"/>
        <v>0</v>
      </c>
      <c r="T363" s="1">
        <f t="shared" si="59"/>
        <v>0</v>
      </c>
      <c r="U363" s="1" t="str">
        <f>_xlfn.XLOOKUP(Table3[[#This Row],[Transaction ID]],Source_data!A:A,Source_data!E:E)</f>
        <v>Mumbai</v>
      </c>
      <c r="V363" s="1">
        <f>_xlfn.IFNA(_xlfn.XLOOKUP(A363,bank_processed_transactions[transaction_id],bank_processed_transactions[processing_minutes]),"")</f>
        <v>20.7</v>
      </c>
      <c r="W363" s="31">
        <f>_xlfn.XLOOKUP(A363,Source_data!A:A,Source_data!B:B)</f>
        <v>46095</v>
      </c>
    </row>
    <row r="364" spans="1:23" x14ac:dyDescent="0.3">
      <c r="A364" s="3" t="s">
        <v>1338</v>
      </c>
      <c r="B364" s="1">
        <f>_xlfn.XLOOKUP(A364,bank_source_transactions__1[transaction_id],bank_source_transactions__1[amount_inr])</f>
        <v>4808.3</v>
      </c>
      <c r="C364" s="1">
        <f>_xlfn.XLOOKUP(A364,Processed_data!A:A,Processed_data!F:F)</f>
        <v>4808.3</v>
      </c>
      <c r="D364" s="1" t="str">
        <f>_xlfn.XLOOKUP(A364,bank_source_transactions__1[transaction_id],bank_source_transactions__1[transaction_status])</f>
        <v>SUCCESS</v>
      </c>
      <c r="E364" s="1" t="str">
        <f>_xlfn.XLOOKUP(A364,Processed_data!A:A,Processed_data!G:G)</f>
        <v>SUCCESS</v>
      </c>
      <c r="F364" s="1">
        <f>COUNTIF(bank_processed_transactions[transaction_id],A364)</f>
        <v>1</v>
      </c>
      <c r="G364" s="1" t="str">
        <f t="shared" si="50"/>
        <v>found</v>
      </c>
      <c r="H364" s="1" t="str">
        <f t="shared" si="51"/>
        <v>Not Duplicate</v>
      </c>
      <c r="I364" s="1" t="str">
        <f t="shared" si="52"/>
        <v>match</v>
      </c>
      <c r="J364" s="1" t="str">
        <f t="shared" si="53"/>
        <v>match</v>
      </c>
      <c r="K364" s="1">
        <f t="shared" si="54"/>
        <v>0</v>
      </c>
      <c r="L364" s="2">
        <f>IF(F364=0,"not processed",_xlfn.MINIFS(Processed_data!H:H,Processed_data!A:A,A364))</f>
        <v>46064</v>
      </c>
      <c r="M364" s="1">
        <f>IF(F364=0,"not processed",ABS(bank_source_transactions__1[[#This Row],[transaction_date]]-Reconciliation!L364))</f>
        <v>0</v>
      </c>
      <c r="N364" s="1" t="str" cm="1">
        <f t="array" ref="N364">_xlfn.IFS(M364="not Processed", "Not Processed",M364&gt;2,"SLA Breached",M364&lt;=2,"Within SLA")</f>
        <v>Within SLA</v>
      </c>
      <c r="O364" s="1" t="str">
        <f>_xlfn.XLOOKUP(A364,Source_data!A:A,Source_data!D:D)</f>
        <v>CARD</v>
      </c>
      <c r="P364" s="1">
        <f t="shared" si="55"/>
        <v>0</v>
      </c>
      <c r="Q364" s="1">
        <f t="shared" si="56"/>
        <v>0</v>
      </c>
      <c r="R364" s="1">
        <f t="shared" si="57"/>
        <v>0</v>
      </c>
      <c r="S364" s="1">
        <f t="shared" si="58"/>
        <v>0</v>
      </c>
      <c r="T364" s="1">
        <f t="shared" si="59"/>
        <v>0</v>
      </c>
      <c r="U364" s="1" t="str">
        <f>_xlfn.XLOOKUP(Table3[[#This Row],[Transaction ID]],Source_data!A:A,Source_data!E:E)</f>
        <v>Bengaluru</v>
      </c>
      <c r="V364" s="1">
        <f>_xlfn.IFNA(_xlfn.XLOOKUP(A364,bank_processed_transactions[transaction_id],bank_processed_transactions[processing_minutes]),"")</f>
        <v>64.5</v>
      </c>
      <c r="W364" s="31">
        <f>_xlfn.XLOOKUP(A364,Source_data!A:A,Source_data!B:B)</f>
        <v>46064</v>
      </c>
    </row>
    <row r="365" spans="1:23" x14ac:dyDescent="0.3">
      <c r="A365" s="4" t="s">
        <v>1597</v>
      </c>
      <c r="B365" s="1">
        <f>_xlfn.XLOOKUP(A365,bank_source_transactions__1[transaction_id],bank_source_transactions__1[amount_inr])</f>
        <v>3076.94</v>
      </c>
      <c r="C365" s="1">
        <f>_xlfn.XLOOKUP(A365,Processed_data!A:A,Processed_data!F:F)</f>
        <v>3076.94</v>
      </c>
      <c r="D365" s="1" t="str">
        <f>_xlfn.XLOOKUP(A365,bank_source_transactions__1[transaction_id],bank_source_transactions__1[transaction_status])</f>
        <v>SUCCESS</v>
      </c>
      <c r="E365" s="1" t="str">
        <f>_xlfn.XLOOKUP(A365,Processed_data!A:A,Processed_data!G:G)</f>
        <v>SUCCESS</v>
      </c>
      <c r="F365" s="1">
        <f>COUNTIF(bank_processed_transactions[transaction_id],A365)</f>
        <v>1</v>
      </c>
      <c r="G365" s="1" t="str">
        <f t="shared" si="50"/>
        <v>found</v>
      </c>
      <c r="H365" s="1" t="str">
        <f t="shared" si="51"/>
        <v>Not Duplicate</v>
      </c>
      <c r="I365" s="1" t="str">
        <f t="shared" si="52"/>
        <v>match</v>
      </c>
      <c r="J365" s="1" t="str">
        <f t="shared" si="53"/>
        <v>match</v>
      </c>
      <c r="K365" s="1">
        <f t="shared" si="54"/>
        <v>0</v>
      </c>
      <c r="L365" s="2">
        <f>IF(F365=0,"not processed",_xlfn.MINIFS(Processed_data!H:H,Processed_data!A:A,A365))</f>
        <v>46096</v>
      </c>
      <c r="M365" s="1">
        <f>IF(F365=0,"not processed",ABS(bank_source_transactions__1[[#This Row],[transaction_date]]-Reconciliation!L365))</f>
        <v>1</v>
      </c>
      <c r="N365" s="1" t="str" cm="1">
        <f t="array" ref="N365">_xlfn.IFS(M365="not Processed", "Not Processed",M365&gt;2,"SLA Breached",M365&lt;=2,"Within SLA")</f>
        <v>Within SLA</v>
      </c>
      <c r="O365" s="1" t="str">
        <f>_xlfn.XLOOKUP(A365,Source_data!A:A,Source_data!D:D)</f>
        <v>UPI</v>
      </c>
      <c r="P365" s="1">
        <f t="shared" si="55"/>
        <v>0</v>
      </c>
      <c r="Q365" s="1">
        <f t="shared" si="56"/>
        <v>0</v>
      </c>
      <c r="R365" s="1">
        <f t="shared" si="57"/>
        <v>0</v>
      </c>
      <c r="S365" s="1">
        <f t="shared" si="58"/>
        <v>0</v>
      </c>
      <c r="T365" s="1">
        <f t="shared" si="59"/>
        <v>0</v>
      </c>
      <c r="U365" s="1" t="str">
        <f>_xlfn.XLOOKUP(Table3[[#This Row],[Transaction ID]],Source_data!A:A,Source_data!E:E)</f>
        <v>Hyderabad</v>
      </c>
      <c r="V365" s="1">
        <f>_xlfn.IFNA(_xlfn.XLOOKUP(A365,bank_processed_transactions[transaction_id],bank_processed_transactions[processing_minutes]),"")</f>
        <v>36.799999999999997</v>
      </c>
      <c r="W365" s="31">
        <f>_xlfn.XLOOKUP(A365,Source_data!A:A,Source_data!B:B)</f>
        <v>46095</v>
      </c>
    </row>
    <row r="366" spans="1:23" x14ac:dyDescent="0.3">
      <c r="A366" s="3" t="s">
        <v>4725</v>
      </c>
      <c r="B366" s="1">
        <f>_xlfn.XLOOKUP(A366,bank_source_transactions__1[transaction_id],bank_source_transactions__1[amount_inr])</f>
        <v>6165.11</v>
      </c>
      <c r="C366" s="1">
        <f>_xlfn.XLOOKUP(A366,Processed_data!A:A,Processed_data!F:F)</f>
        <v>6165.11</v>
      </c>
      <c r="D366" s="1" t="str">
        <f>_xlfn.XLOOKUP(A366,bank_source_transactions__1[transaction_id],bank_source_transactions__1[transaction_status])</f>
        <v>SUCCESS</v>
      </c>
      <c r="E366" s="1" t="str">
        <f>_xlfn.XLOOKUP(A366,Processed_data!A:A,Processed_data!G:G)</f>
        <v>SUCCESS</v>
      </c>
      <c r="F366" s="1">
        <f>COUNTIF(bank_processed_transactions[transaction_id],A366)</f>
        <v>1</v>
      </c>
      <c r="G366" s="1" t="str">
        <f t="shared" si="50"/>
        <v>found</v>
      </c>
      <c r="H366" s="1" t="str">
        <f t="shared" si="51"/>
        <v>Not Duplicate</v>
      </c>
      <c r="I366" s="1" t="str">
        <f t="shared" si="52"/>
        <v>match</v>
      </c>
      <c r="J366" s="1" t="str">
        <f t="shared" si="53"/>
        <v>match</v>
      </c>
      <c r="K366" s="1">
        <f t="shared" si="54"/>
        <v>0</v>
      </c>
      <c r="L366" s="2">
        <f>IF(F366=0,"not processed",_xlfn.MINIFS(Processed_data!H:H,Processed_data!A:A,A366))</f>
        <v>46095</v>
      </c>
      <c r="M366" s="1">
        <f>IF(F366=0,"not processed",ABS(bank_source_transactions__1[[#This Row],[transaction_date]]-Reconciliation!L366))</f>
        <v>1</v>
      </c>
      <c r="N366" s="1" t="str" cm="1">
        <f t="array" ref="N366">_xlfn.IFS(M366="not Processed", "Not Processed",M366&gt;2,"SLA Breached",M366&lt;=2,"Within SLA")</f>
        <v>Within SLA</v>
      </c>
      <c r="O366" s="1" t="str">
        <f>_xlfn.XLOOKUP(A366,Source_data!A:A,Source_data!D:D)</f>
        <v>IMPS</v>
      </c>
      <c r="P366" s="1">
        <f t="shared" si="55"/>
        <v>0</v>
      </c>
      <c r="Q366" s="1">
        <f t="shared" si="56"/>
        <v>0</v>
      </c>
      <c r="R366" s="1">
        <f t="shared" si="57"/>
        <v>0</v>
      </c>
      <c r="S366" s="1">
        <f t="shared" si="58"/>
        <v>0</v>
      </c>
      <c r="T366" s="1">
        <f t="shared" si="59"/>
        <v>0</v>
      </c>
      <c r="U366" s="1" t="str">
        <f>_xlfn.XLOOKUP(Table3[[#This Row],[Transaction ID]],Source_data!A:A,Source_data!E:E)</f>
        <v>Bengaluru</v>
      </c>
      <c r="V366" s="1">
        <f>_xlfn.IFNA(_xlfn.XLOOKUP(A366,bank_processed_transactions[transaction_id],bank_processed_transactions[processing_minutes]),"")</f>
        <v>32.200000000000003</v>
      </c>
      <c r="W366" s="31">
        <f>_xlfn.XLOOKUP(A366,Source_data!A:A,Source_data!B:B)</f>
        <v>46094</v>
      </c>
    </row>
    <row r="367" spans="1:23" x14ac:dyDescent="0.3">
      <c r="A367" s="4" t="s">
        <v>4051</v>
      </c>
      <c r="B367" s="1">
        <f>_xlfn.XLOOKUP(A367,bank_source_transactions__1[transaction_id],bank_source_transactions__1[amount_inr])</f>
        <v>5343.35</v>
      </c>
      <c r="C367" s="1">
        <f>_xlfn.XLOOKUP(A367,Processed_data!A:A,Processed_data!F:F)</f>
        <v>5343.35</v>
      </c>
      <c r="D367" s="1" t="str">
        <f>_xlfn.XLOOKUP(A367,bank_source_transactions__1[transaction_id],bank_source_transactions__1[transaction_status])</f>
        <v>SUCCESS</v>
      </c>
      <c r="E367" s="1" t="str">
        <f>_xlfn.XLOOKUP(A367,Processed_data!A:A,Processed_data!G:G)</f>
        <v>SUCCESS</v>
      </c>
      <c r="F367" s="1">
        <f>COUNTIF(bank_processed_transactions[transaction_id],A367)</f>
        <v>1</v>
      </c>
      <c r="G367" s="1" t="str">
        <f t="shared" si="50"/>
        <v>found</v>
      </c>
      <c r="H367" s="1" t="str">
        <f t="shared" si="51"/>
        <v>Not Duplicate</v>
      </c>
      <c r="I367" s="1" t="str">
        <f t="shared" si="52"/>
        <v>match</v>
      </c>
      <c r="J367" s="1" t="str">
        <f t="shared" si="53"/>
        <v>match</v>
      </c>
      <c r="K367" s="1">
        <f t="shared" si="54"/>
        <v>0</v>
      </c>
      <c r="L367" s="2">
        <f>IF(F367=0,"not processed",_xlfn.MINIFS(Processed_data!H:H,Processed_data!A:A,A367))</f>
        <v>46065</v>
      </c>
      <c r="M367" s="1">
        <f>IF(F367=0,"not processed",ABS(bank_source_transactions__1[[#This Row],[transaction_date]]-Reconciliation!L367))</f>
        <v>2</v>
      </c>
      <c r="N367" s="1" t="str" cm="1">
        <f t="array" ref="N367">_xlfn.IFS(M367="not Processed", "Not Processed",M367&gt;2,"SLA Breached",M367&lt;=2,"Within SLA")</f>
        <v>Within SLA</v>
      </c>
      <c r="O367" s="1" t="str">
        <f>_xlfn.XLOOKUP(A367,Source_data!A:A,Source_data!D:D)</f>
        <v>NEFT</v>
      </c>
      <c r="P367" s="1">
        <f t="shared" si="55"/>
        <v>0</v>
      </c>
      <c r="Q367" s="1">
        <f t="shared" si="56"/>
        <v>0</v>
      </c>
      <c r="R367" s="1">
        <f t="shared" si="57"/>
        <v>0</v>
      </c>
      <c r="S367" s="1">
        <f t="shared" si="58"/>
        <v>0</v>
      </c>
      <c r="T367" s="1">
        <f t="shared" si="59"/>
        <v>0</v>
      </c>
      <c r="U367" s="1" t="str">
        <f>_xlfn.XLOOKUP(Table3[[#This Row],[Transaction ID]],Source_data!A:A,Source_data!E:E)</f>
        <v>Bengaluru</v>
      </c>
      <c r="V367" s="1">
        <f>_xlfn.IFNA(_xlfn.XLOOKUP(A367,bank_processed_transactions[transaction_id],bank_processed_transactions[processing_minutes]),"")</f>
        <v>8.8000000000000007</v>
      </c>
      <c r="W367" s="31">
        <f>_xlfn.XLOOKUP(A367,Source_data!A:A,Source_data!B:B)</f>
        <v>46063</v>
      </c>
    </row>
    <row r="368" spans="1:23" x14ac:dyDescent="0.3">
      <c r="A368" s="3" t="s">
        <v>1080</v>
      </c>
      <c r="B368" s="1">
        <f>_xlfn.XLOOKUP(A368,bank_source_transactions__1[transaction_id],bank_source_transactions__1[amount_inr])</f>
        <v>2168.1799999999998</v>
      </c>
      <c r="C368" s="1">
        <f>_xlfn.XLOOKUP(A368,Processed_data!A:A,Processed_data!F:F)</f>
        <v>2168.1799999999998</v>
      </c>
      <c r="D368" s="1" t="str">
        <f>_xlfn.XLOOKUP(A368,bank_source_transactions__1[transaction_id],bank_source_transactions__1[transaction_status])</f>
        <v>FAILED</v>
      </c>
      <c r="E368" s="1" t="str">
        <f>_xlfn.XLOOKUP(A368,Processed_data!A:A,Processed_data!G:G)</f>
        <v>FAILED</v>
      </c>
      <c r="F368" s="1">
        <f>COUNTIF(bank_processed_transactions[transaction_id],A368)</f>
        <v>1</v>
      </c>
      <c r="G368" s="1" t="str">
        <f t="shared" si="50"/>
        <v>found</v>
      </c>
      <c r="H368" s="1" t="str">
        <f t="shared" si="51"/>
        <v>Not Duplicate</v>
      </c>
      <c r="I368" s="1" t="str">
        <f t="shared" si="52"/>
        <v>match</v>
      </c>
      <c r="J368" s="1" t="str">
        <f t="shared" si="53"/>
        <v>match</v>
      </c>
      <c r="K368" s="1">
        <f t="shared" si="54"/>
        <v>0</v>
      </c>
      <c r="L368" s="2">
        <f>IF(F368=0,"not processed",_xlfn.MINIFS(Processed_data!H:H,Processed_data!A:A,A368))</f>
        <v>46083</v>
      </c>
      <c r="M368" s="1">
        <f>IF(F368=0,"not processed",ABS(bank_source_transactions__1[[#This Row],[transaction_date]]-Reconciliation!L368))</f>
        <v>2</v>
      </c>
      <c r="N368" s="1" t="str" cm="1">
        <f t="array" ref="N368">_xlfn.IFS(M368="not Processed", "Not Processed",M368&gt;2,"SLA Breached",M368&lt;=2,"Within SLA")</f>
        <v>Within SLA</v>
      </c>
      <c r="O368" s="1" t="str">
        <f>_xlfn.XLOOKUP(A368,Source_data!A:A,Source_data!D:D)</f>
        <v>UPI</v>
      </c>
      <c r="P368" s="1">
        <f t="shared" si="55"/>
        <v>0</v>
      </c>
      <c r="Q368" s="1">
        <f t="shared" si="56"/>
        <v>0</v>
      </c>
      <c r="R368" s="1">
        <f t="shared" si="57"/>
        <v>0</v>
      </c>
      <c r="S368" s="1">
        <f t="shared" si="58"/>
        <v>0</v>
      </c>
      <c r="T368" s="1">
        <f t="shared" si="59"/>
        <v>0</v>
      </c>
      <c r="U368" s="1" t="str">
        <f>_xlfn.XLOOKUP(Table3[[#This Row],[Transaction ID]],Source_data!A:A,Source_data!E:E)</f>
        <v>Hyderabad</v>
      </c>
      <c r="V368" s="1">
        <f>_xlfn.IFNA(_xlfn.XLOOKUP(A368,bank_processed_transactions[transaction_id],bank_processed_transactions[processing_minutes]),"")</f>
        <v>14.5</v>
      </c>
      <c r="W368" s="31">
        <f>_xlfn.XLOOKUP(A368,Source_data!A:A,Source_data!B:B)</f>
        <v>46081</v>
      </c>
    </row>
    <row r="369" spans="1:23" x14ac:dyDescent="0.3">
      <c r="A369" s="4" t="s">
        <v>2043</v>
      </c>
      <c r="B369" s="1">
        <f>_xlfn.XLOOKUP(A369,bank_source_transactions__1[transaction_id],bank_source_transactions__1[amount_inr])</f>
        <v>3574.46</v>
      </c>
      <c r="C369" s="1">
        <f>_xlfn.XLOOKUP(A369,Processed_data!A:A,Processed_data!F:F)</f>
        <v>3574.46</v>
      </c>
      <c r="D369" s="1" t="str">
        <f>_xlfn.XLOOKUP(A369,bank_source_transactions__1[transaction_id],bank_source_transactions__1[transaction_status])</f>
        <v>SUCCESS</v>
      </c>
      <c r="E369" s="1" t="str">
        <f>_xlfn.XLOOKUP(A369,Processed_data!A:A,Processed_data!G:G)</f>
        <v>SUCCESS</v>
      </c>
      <c r="F369" s="1">
        <f>COUNTIF(bank_processed_transactions[transaction_id],A369)</f>
        <v>1</v>
      </c>
      <c r="G369" s="1" t="str">
        <f t="shared" si="50"/>
        <v>found</v>
      </c>
      <c r="H369" s="1" t="str">
        <f t="shared" si="51"/>
        <v>Not Duplicate</v>
      </c>
      <c r="I369" s="1" t="str">
        <f t="shared" si="52"/>
        <v>match</v>
      </c>
      <c r="J369" s="1" t="str">
        <f t="shared" si="53"/>
        <v>match</v>
      </c>
      <c r="K369" s="1">
        <f t="shared" si="54"/>
        <v>0</v>
      </c>
      <c r="L369" s="2">
        <f>IF(F369=0,"not processed",_xlfn.MINIFS(Processed_data!H:H,Processed_data!A:A,A369))</f>
        <v>46109</v>
      </c>
      <c r="M369" s="1">
        <f>IF(F369=0,"not processed",ABS(bank_source_transactions__1[[#This Row],[transaction_date]]-Reconciliation!L369))</f>
        <v>1</v>
      </c>
      <c r="N369" s="1" t="str" cm="1">
        <f t="array" ref="N369">_xlfn.IFS(M369="not Processed", "Not Processed",M369&gt;2,"SLA Breached",M369&lt;=2,"Within SLA")</f>
        <v>Within SLA</v>
      </c>
      <c r="O369" s="1" t="str">
        <f>_xlfn.XLOOKUP(A369,Source_data!A:A,Source_data!D:D)</f>
        <v>CARD</v>
      </c>
      <c r="P369" s="1">
        <f t="shared" si="55"/>
        <v>0</v>
      </c>
      <c r="Q369" s="1">
        <f t="shared" si="56"/>
        <v>0</v>
      </c>
      <c r="R369" s="1">
        <f t="shared" si="57"/>
        <v>0</v>
      </c>
      <c r="S369" s="1">
        <f t="shared" si="58"/>
        <v>0</v>
      </c>
      <c r="T369" s="1">
        <f t="shared" si="59"/>
        <v>0</v>
      </c>
      <c r="U369" s="1" t="str">
        <f>_xlfn.XLOOKUP(Table3[[#This Row],[Transaction ID]],Source_data!A:A,Source_data!E:E)</f>
        <v>Mumbai</v>
      </c>
      <c r="V369" s="1">
        <f>_xlfn.IFNA(_xlfn.XLOOKUP(A369,bank_processed_transactions[transaction_id],bank_processed_transactions[processing_minutes]),"")</f>
        <v>28.2</v>
      </c>
      <c r="W369" s="31">
        <f>_xlfn.XLOOKUP(A369,Source_data!A:A,Source_data!B:B)</f>
        <v>46108</v>
      </c>
    </row>
    <row r="370" spans="1:23" x14ac:dyDescent="0.3">
      <c r="A370" s="3" t="s">
        <v>2851</v>
      </c>
      <c r="B370" s="1">
        <f>_xlfn.XLOOKUP(A370,bank_source_transactions__1[transaction_id],bank_source_transactions__1[amount_inr])</f>
        <v>654.87</v>
      </c>
      <c r="C370" s="1">
        <f>_xlfn.XLOOKUP(A370,Processed_data!A:A,Processed_data!F:F)</f>
        <v>654.87</v>
      </c>
      <c r="D370" s="1" t="str">
        <f>_xlfn.XLOOKUP(A370,bank_source_transactions__1[transaction_id],bank_source_transactions__1[transaction_status])</f>
        <v>SUCCESS</v>
      </c>
      <c r="E370" s="1" t="str">
        <f>_xlfn.XLOOKUP(A370,Processed_data!A:A,Processed_data!G:G)</f>
        <v>SUCCESS</v>
      </c>
      <c r="F370" s="1">
        <f>COUNTIF(bank_processed_transactions[transaction_id],A370)</f>
        <v>1</v>
      </c>
      <c r="G370" s="1" t="str">
        <f t="shared" si="50"/>
        <v>found</v>
      </c>
      <c r="H370" s="1" t="str">
        <f t="shared" si="51"/>
        <v>Not Duplicate</v>
      </c>
      <c r="I370" s="1" t="str">
        <f t="shared" si="52"/>
        <v>match</v>
      </c>
      <c r="J370" s="1" t="str">
        <f t="shared" si="53"/>
        <v>match</v>
      </c>
      <c r="K370" s="1">
        <f t="shared" si="54"/>
        <v>0</v>
      </c>
      <c r="L370" s="2">
        <f>IF(F370=0,"not processed",_xlfn.MINIFS(Processed_data!H:H,Processed_data!A:A,A370))</f>
        <v>46037</v>
      </c>
      <c r="M370" s="1">
        <f>IF(F370=0,"not processed",ABS(bank_source_transactions__1[[#This Row],[transaction_date]]-Reconciliation!L370))</f>
        <v>1</v>
      </c>
      <c r="N370" s="1" t="str" cm="1">
        <f t="array" ref="N370">_xlfn.IFS(M370="not Processed", "Not Processed",M370&gt;2,"SLA Breached",M370&lt;=2,"Within SLA")</f>
        <v>Within SLA</v>
      </c>
      <c r="O370" s="1" t="str">
        <f>_xlfn.XLOOKUP(A370,Source_data!A:A,Source_data!D:D)</f>
        <v>UPI</v>
      </c>
      <c r="P370" s="1">
        <f t="shared" si="55"/>
        <v>0</v>
      </c>
      <c r="Q370" s="1">
        <f t="shared" si="56"/>
        <v>0</v>
      </c>
      <c r="R370" s="1">
        <f t="shared" si="57"/>
        <v>0</v>
      </c>
      <c r="S370" s="1">
        <f t="shared" si="58"/>
        <v>0</v>
      </c>
      <c r="T370" s="1">
        <f t="shared" si="59"/>
        <v>0</v>
      </c>
      <c r="U370" s="1" t="str">
        <f>_xlfn.XLOOKUP(Table3[[#This Row],[Transaction ID]],Source_data!A:A,Source_data!E:E)</f>
        <v>Bengaluru</v>
      </c>
      <c r="V370" s="1">
        <f>_xlfn.IFNA(_xlfn.XLOOKUP(A370,bank_processed_transactions[transaction_id],bank_processed_transactions[processing_minutes]),"")</f>
        <v>21.2</v>
      </c>
      <c r="W370" s="31">
        <f>_xlfn.XLOOKUP(A370,Source_data!A:A,Source_data!B:B)</f>
        <v>46036</v>
      </c>
    </row>
    <row r="371" spans="1:23" x14ac:dyDescent="0.3">
      <c r="A371" s="4" t="s">
        <v>3429</v>
      </c>
      <c r="B371" s="1">
        <f>_xlfn.XLOOKUP(A371,bank_source_transactions__1[transaction_id],bank_source_transactions__1[amount_inr])</f>
        <v>1467.12</v>
      </c>
      <c r="C371" s="1">
        <f>_xlfn.XLOOKUP(A371,Processed_data!A:A,Processed_data!F:F)</f>
        <v>1467.12</v>
      </c>
      <c r="D371" s="1" t="str">
        <f>_xlfn.XLOOKUP(A371,bank_source_transactions__1[transaction_id],bank_source_transactions__1[transaction_status])</f>
        <v>SUCCESS</v>
      </c>
      <c r="E371" s="1" t="str">
        <f>_xlfn.XLOOKUP(A371,Processed_data!A:A,Processed_data!G:G)</f>
        <v>SUCCESS</v>
      </c>
      <c r="F371" s="1">
        <f>COUNTIF(bank_processed_transactions[transaction_id],A371)</f>
        <v>1</v>
      </c>
      <c r="G371" s="1" t="str">
        <f t="shared" si="50"/>
        <v>found</v>
      </c>
      <c r="H371" s="1" t="str">
        <f t="shared" si="51"/>
        <v>Not Duplicate</v>
      </c>
      <c r="I371" s="1" t="str">
        <f t="shared" si="52"/>
        <v>match</v>
      </c>
      <c r="J371" s="1" t="str">
        <f t="shared" si="53"/>
        <v>match</v>
      </c>
      <c r="K371" s="1">
        <f t="shared" si="54"/>
        <v>0</v>
      </c>
      <c r="L371" s="2">
        <f>IF(F371=0,"not processed",_xlfn.MINIFS(Processed_data!H:H,Processed_data!A:A,A371))</f>
        <v>46097</v>
      </c>
      <c r="M371" s="1">
        <f>IF(F371=0,"not processed",ABS(bank_source_transactions__1[[#This Row],[transaction_date]]-Reconciliation!L371))</f>
        <v>3</v>
      </c>
      <c r="N371" s="1" t="str" cm="1">
        <f t="array" ref="N371">_xlfn.IFS(M371="not Processed", "Not Processed",M371&gt;2,"SLA Breached",M371&lt;=2,"Within SLA")</f>
        <v>SLA Breached</v>
      </c>
      <c r="O371" s="1" t="str">
        <f>_xlfn.XLOOKUP(A371,Source_data!A:A,Source_data!D:D)</f>
        <v>UPI</v>
      </c>
      <c r="P371" s="1">
        <f t="shared" si="55"/>
        <v>0</v>
      </c>
      <c r="Q371" s="1">
        <f t="shared" si="56"/>
        <v>0</v>
      </c>
      <c r="R371" s="1">
        <f t="shared" si="57"/>
        <v>0</v>
      </c>
      <c r="S371" s="1">
        <f t="shared" si="58"/>
        <v>0</v>
      </c>
      <c r="T371" s="1">
        <f t="shared" si="59"/>
        <v>1</v>
      </c>
      <c r="U371" s="1" t="str">
        <f>_xlfn.XLOOKUP(Table3[[#This Row],[Transaction ID]],Source_data!A:A,Source_data!E:E)</f>
        <v>Pune</v>
      </c>
      <c r="V371" s="1">
        <f>_xlfn.IFNA(_xlfn.XLOOKUP(A371,bank_processed_transactions[transaction_id],bank_processed_transactions[processing_minutes]),"")</f>
        <v>30.6</v>
      </c>
      <c r="W371" s="31">
        <f>_xlfn.XLOOKUP(A371,Source_data!A:A,Source_data!B:B)</f>
        <v>46094</v>
      </c>
    </row>
    <row r="372" spans="1:23" x14ac:dyDescent="0.3">
      <c r="A372" s="3" t="s">
        <v>4108</v>
      </c>
      <c r="B372" s="1">
        <f>_xlfn.XLOOKUP(A372,bank_source_transactions__1[transaction_id],bank_source_transactions__1[amount_inr])</f>
        <v>1696.27</v>
      </c>
      <c r="C372" s="1">
        <f>_xlfn.XLOOKUP(A372,Processed_data!A:A,Processed_data!F:F)</f>
        <v>1696.27</v>
      </c>
      <c r="D372" s="1" t="str">
        <f>_xlfn.XLOOKUP(A372,bank_source_transactions__1[transaction_id],bank_source_transactions__1[transaction_status])</f>
        <v>SUCCESS</v>
      </c>
      <c r="E372" s="1" t="str">
        <f>_xlfn.XLOOKUP(A372,Processed_data!A:A,Processed_data!G:G)</f>
        <v>SUCCESS</v>
      </c>
      <c r="F372" s="1">
        <f>COUNTIF(bank_processed_transactions[transaction_id],A372)</f>
        <v>1</v>
      </c>
      <c r="G372" s="1" t="str">
        <f t="shared" si="50"/>
        <v>found</v>
      </c>
      <c r="H372" s="1" t="str">
        <f t="shared" si="51"/>
        <v>Not Duplicate</v>
      </c>
      <c r="I372" s="1" t="str">
        <f t="shared" si="52"/>
        <v>match</v>
      </c>
      <c r="J372" s="1" t="str">
        <f t="shared" si="53"/>
        <v>match</v>
      </c>
      <c r="K372" s="1">
        <f t="shared" si="54"/>
        <v>0</v>
      </c>
      <c r="L372" s="2">
        <f>IF(F372=0,"not processed",_xlfn.MINIFS(Processed_data!H:H,Processed_data!A:A,A372))</f>
        <v>46033</v>
      </c>
      <c r="M372" s="1">
        <f>IF(F372=0,"not processed",ABS(bank_source_transactions__1[[#This Row],[transaction_date]]-Reconciliation!L372))</f>
        <v>2</v>
      </c>
      <c r="N372" s="1" t="str" cm="1">
        <f t="array" ref="N372">_xlfn.IFS(M372="not Processed", "Not Processed",M372&gt;2,"SLA Breached",M372&lt;=2,"Within SLA")</f>
        <v>Within SLA</v>
      </c>
      <c r="O372" s="1" t="str">
        <f>_xlfn.XLOOKUP(A372,Source_data!A:A,Source_data!D:D)</f>
        <v>UPI</v>
      </c>
      <c r="P372" s="1">
        <f t="shared" si="55"/>
        <v>0</v>
      </c>
      <c r="Q372" s="1">
        <f t="shared" si="56"/>
        <v>0</v>
      </c>
      <c r="R372" s="1">
        <f t="shared" si="57"/>
        <v>0</v>
      </c>
      <c r="S372" s="1">
        <f t="shared" si="58"/>
        <v>0</v>
      </c>
      <c r="T372" s="1">
        <f t="shared" si="59"/>
        <v>0</v>
      </c>
      <c r="U372" s="1" t="str">
        <f>_xlfn.XLOOKUP(Table3[[#This Row],[Transaction ID]],Source_data!A:A,Source_data!E:E)</f>
        <v>Hyderabad</v>
      </c>
      <c r="V372" s="1">
        <f>_xlfn.IFNA(_xlfn.XLOOKUP(A372,bank_processed_transactions[transaction_id],bank_processed_transactions[processing_minutes]),"")</f>
        <v>8</v>
      </c>
      <c r="W372" s="31">
        <f>_xlfn.XLOOKUP(A372,Source_data!A:A,Source_data!B:B)</f>
        <v>46031</v>
      </c>
    </row>
    <row r="373" spans="1:23" x14ac:dyDescent="0.3">
      <c r="A373" s="4" t="s">
        <v>4646</v>
      </c>
      <c r="B373" s="1">
        <f>_xlfn.XLOOKUP(A373,bank_source_transactions__1[transaction_id],bank_source_transactions__1[amount_inr])</f>
        <v>4368.6499999999996</v>
      </c>
      <c r="C373" s="1">
        <f>_xlfn.XLOOKUP(A373,Processed_data!A:A,Processed_data!F:F)</f>
        <v>4368.6499999999996</v>
      </c>
      <c r="D373" s="1" t="str">
        <f>_xlfn.XLOOKUP(A373,bank_source_transactions__1[transaction_id],bank_source_transactions__1[transaction_status])</f>
        <v>SUCCESS</v>
      </c>
      <c r="E373" s="1" t="str">
        <f>_xlfn.XLOOKUP(A373,Processed_data!A:A,Processed_data!G:G)</f>
        <v>SUCCESS</v>
      </c>
      <c r="F373" s="1">
        <f>COUNTIF(bank_processed_transactions[transaction_id],A373)</f>
        <v>1</v>
      </c>
      <c r="G373" s="1" t="str">
        <f t="shared" si="50"/>
        <v>found</v>
      </c>
      <c r="H373" s="1" t="str">
        <f t="shared" si="51"/>
        <v>Not Duplicate</v>
      </c>
      <c r="I373" s="1" t="str">
        <f t="shared" si="52"/>
        <v>match</v>
      </c>
      <c r="J373" s="1" t="str">
        <f t="shared" si="53"/>
        <v>match</v>
      </c>
      <c r="K373" s="1">
        <f t="shared" si="54"/>
        <v>0</v>
      </c>
      <c r="L373" s="2">
        <f>IF(F373=0,"not processed",_xlfn.MINIFS(Processed_data!H:H,Processed_data!A:A,A373))</f>
        <v>46062</v>
      </c>
      <c r="M373" s="1">
        <f>IF(F373=0,"not processed",ABS(bank_source_transactions__1[[#This Row],[transaction_date]]-Reconciliation!L373))</f>
        <v>1</v>
      </c>
      <c r="N373" s="1" t="str" cm="1">
        <f t="array" ref="N373">_xlfn.IFS(M373="not Processed", "Not Processed",M373&gt;2,"SLA Breached",M373&lt;=2,"Within SLA")</f>
        <v>Within SLA</v>
      </c>
      <c r="O373" s="1" t="str">
        <f>_xlfn.XLOOKUP(A373,Source_data!A:A,Source_data!D:D)</f>
        <v>NEFT</v>
      </c>
      <c r="P373" s="1">
        <f t="shared" si="55"/>
        <v>0</v>
      </c>
      <c r="Q373" s="1">
        <f t="shared" si="56"/>
        <v>0</v>
      </c>
      <c r="R373" s="1">
        <f t="shared" si="57"/>
        <v>0</v>
      </c>
      <c r="S373" s="1">
        <f t="shared" si="58"/>
        <v>0</v>
      </c>
      <c r="T373" s="1">
        <f t="shared" si="59"/>
        <v>0</v>
      </c>
      <c r="U373" s="1" t="str">
        <f>_xlfn.XLOOKUP(Table3[[#This Row],[Transaction ID]],Source_data!A:A,Source_data!E:E)</f>
        <v>Mumbai</v>
      </c>
      <c r="V373" s="1">
        <f>_xlfn.IFNA(_xlfn.XLOOKUP(A373,bank_processed_transactions[transaction_id],bank_processed_transactions[processing_minutes]),"")</f>
        <v>37.700000000000003</v>
      </c>
      <c r="W373" s="31">
        <f>_xlfn.XLOOKUP(A373,Source_data!A:A,Source_data!B:B)</f>
        <v>46061</v>
      </c>
    </row>
    <row r="374" spans="1:23" x14ac:dyDescent="0.3">
      <c r="A374" s="3" t="s">
        <v>2513</v>
      </c>
      <c r="B374" s="1">
        <f>_xlfn.XLOOKUP(A374,bank_source_transactions__1[transaction_id],bank_source_transactions__1[amount_inr])</f>
        <v>4227.82</v>
      </c>
      <c r="C374" s="1">
        <f>_xlfn.XLOOKUP(A374,Processed_data!A:A,Processed_data!F:F)</f>
        <v>4227.82</v>
      </c>
      <c r="D374" s="1" t="str">
        <f>_xlfn.XLOOKUP(A374,bank_source_transactions__1[transaction_id],bank_source_transactions__1[transaction_status])</f>
        <v>FAILED</v>
      </c>
      <c r="E374" s="1" t="str">
        <f>_xlfn.XLOOKUP(A374,Processed_data!A:A,Processed_data!G:G)</f>
        <v>FAILED</v>
      </c>
      <c r="F374" s="1">
        <f>COUNTIF(bank_processed_transactions[transaction_id],A374)</f>
        <v>1</v>
      </c>
      <c r="G374" s="1" t="str">
        <f t="shared" si="50"/>
        <v>found</v>
      </c>
      <c r="H374" s="1" t="str">
        <f t="shared" si="51"/>
        <v>Not Duplicate</v>
      </c>
      <c r="I374" s="1" t="str">
        <f t="shared" si="52"/>
        <v>match</v>
      </c>
      <c r="J374" s="1" t="str">
        <f t="shared" si="53"/>
        <v>match</v>
      </c>
      <c r="K374" s="1">
        <f t="shared" si="54"/>
        <v>0</v>
      </c>
      <c r="L374" s="2">
        <f>IF(F374=0,"not processed",_xlfn.MINIFS(Processed_data!H:H,Processed_data!A:A,A374))</f>
        <v>46094</v>
      </c>
      <c r="M374" s="1">
        <f>IF(F374=0,"not processed",ABS(bank_source_transactions__1[[#This Row],[transaction_date]]-Reconciliation!L374))</f>
        <v>1</v>
      </c>
      <c r="N374" s="1" t="str" cm="1">
        <f t="array" ref="N374">_xlfn.IFS(M374="not Processed", "Not Processed",M374&gt;2,"SLA Breached",M374&lt;=2,"Within SLA")</f>
        <v>Within SLA</v>
      </c>
      <c r="O374" s="1" t="str">
        <f>_xlfn.XLOOKUP(A374,Source_data!A:A,Source_data!D:D)</f>
        <v>UPI</v>
      </c>
      <c r="P374" s="1">
        <f t="shared" si="55"/>
        <v>0</v>
      </c>
      <c r="Q374" s="1">
        <f t="shared" si="56"/>
        <v>0</v>
      </c>
      <c r="R374" s="1">
        <f t="shared" si="57"/>
        <v>0</v>
      </c>
      <c r="S374" s="1">
        <f t="shared" si="58"/>
        <v>0</v>
      </c>
      <c r="T374" s="1">
        <f t="shared" si="59"/>
        <v>0</v>
      </c>
      <c r="U374" s="1" t="str">
        <f>_xlfn.XLOOKUP(Table3[[#This Row],[Transaction ID]],Source_data!A:A,Source_data!E:E)</f>
        <v>Bengaluru</v>
      </c>
      <c r="V374" s="1">
        <f>_xlfn.IFNA(_xlfn.XLOOKUP(A374,bank_processed_transactions[transaction_id],bank_processed_transactions[processing_minutes]),"")</f>
        <v>15.5</v>
      </c>
      <c r="W374" s="31">
        <f>_xlfn.XLOOKUP(A374,Source_data!A:A,Source_data!B:B)</f>
        <v>46093</v>
      </c>
    </row>
    <row r="375" spans="1:23" x14ac:dyDescent="0.3">
      <c r="A375" s="4" t="s">
        <v>3389</v>
      </c>
      <c r="B375" s="1">
        <f>_xlfn.XLOOKUP(A375,bank_source_transactions__1[transaction_id],bank_source_transactions__1[amount_inr])</f>
        <v>4382.7299999999996</v>
      </c>
      <c r="C375" s="1">
        <f>_xlfn.XLOOKUP(A375,Processed_data!A:A,Processed_data!F:F)</f>
        <v>5259.28</v>
      </c>
      <c r="D375" s="1" t="str">
        <f>_xlfn.XLOOKUP(A375,bank_source_transactions__1[transaction_id],bank_source_transactions__1[transaction_status])</f>
        <v>SUCCESS</v>
      </c>
      <c r="E375" s="1" t="str">
        <f>_xlfn.XLOOKUP(A375,Processed_data!A:A,Processed_data!G:G)</f>
        <v>SUCCESS</v>
      </c>
      <c r="F375" s="1">
        <f>COUNTIF(bank_processed_transactions[transaction_id],A375)</f>
        <v>1</v>
      </c>
      <c r="G375" s="1" t="str">
        <f t="shared" si="50"/>
        <v>found</v>
      </c>
      <c r="H375" s="1" t="str">
        <f t="shared" si="51"/>
        <v>Not Duplicate</v>
      </c>
      <c r="I375" s="1" t="str">
        <f t="shared" si="52"/>
        <v>mismatch</v>
      </c>
      <c r="J375" s="1" t="str">
        <f t="shared" si="53"/>
        <v>match</v>
      </c>
      <c r="K375" s="1">
        <f t="shared" si="54"/>
        <v>876.55000000000018</v>
      </c>
      <c r="L375" s="2">
        <f>IF(F375=0,"not processed",_xlfn.MINIFS(Processed_data!H:H,Processed_data!A:A,A375))</f>
        <v>46088</v>
      </c>
      <c r="M375" s="1">
        <f>IF(F375=0,"not processed",ABS(bank_source_transactions__1[[#This Row],[transaction_date]]-Reconciliation!L375))</f>
        <v>1</v>
      </c>
      <c r="N375" s="1" t="str" cm="1">
        <f t="array" ref="N375">_xlfn.IFS(M375="not Processed", "Not Processed",M375&gt;2,"SLA Breached",M375&lt;=2,"Within SLA")</f>
        <v>Within SLA</v>
      </c>
      <c r="O375" s="1" t="str">
        <f>_xlfn.XLOOKUP(A375,Source_data!A:A,Source_data!D:D)</f>
        <v>UPI</v>
      </c>
      <c r="P375" s="1">
        <f t="shared" si="55"/>
        <v>0</v>
      </c>
      <c r="Q375" s="1">
        <f t="shared" si="56"/>
        <v>0</v>
      </c>
      <c r="R375" s="1">
        <f t="shared" si="57"/>
        <v>1</v>
      </c>
      <c r="S375" s="1">
        <f t="shared" si="58"/>
        <v>0</v>
      </c>
      <c r="T375" s="1">
        <f t="shared" si="59"/>
        <v>0</v>
      </c>
      <c r="U375" s="1" t="str">
        <f>_xlfn.XLOOKUP(Table3[[#This Row],[Transaction ID]],Source_data!A:A,Source_data!E:E)</f>
        <v>Mumbai</v>
      </c>
      <c r="V375" s="1">
        <f>_xlfn.IFNA(_xlfn.XLOOKUP(A375,bank_processed_transactions[transaction_id],bank_processed_transactions[processing_minutes]),"")</f>
        <v>4.9000000000000004</v>
      </c>
      <c r="W375" s="31">
        <f>_xlfn.XLOOKUP(A375,Source_data!A:A,Source_data!B:B)</f>
        <v>46087</v>
      </c>
    </row>
    <row r="376" spans="1:23" x14ac:dyDescent="0.3">
      <c r="A376" s="3" t="s">
        <v>2208</v>
      </c>
      <c r="B376" s="1">
        <f>_xlfn.XLOOKUP(A376,bank_source_transactions__1[transaction_id],bank_source_transactions__1[amount_inr])</f>
        <v>866.06</v>
      </c>
      <c r="C376" s="1">
        <f>_xlfn.XLOOKUP(A376,Processed_data!A:A,Processed_data!F:F)</f>
        <v>866.06</v>
      </c>
      <c r="D376" s="1" t="str">
        <f>_xlfn.XLOOKUP(A376,bank_source_transactions__1[transaction_id],bank_source_transactions__1[transaction_status])</f>
        <v>SUCCESS</v>
      </c>
      <c r="E376" s="1" t="str">
        <f>_xlfn.XLOOKUP(A376,Processed_data!A:A,Processed_data!G:G)</f>
        <v>SUCCESS</v>
      </c>
      <c r="F376" s="1">
        <f>COUNTIF(bank_processed_transactions[transaction_id],A376)</f>
        <v>1</v>
      </c>
      <c r="G376" s="1" t="str">
        <f t="shared" si="50"/>
        <v>found</v>
      </c>
      <c r="H376" s="1" t="str">
        <f t="shared" si="51"/>
        <v>Not Duplicate</v>
      </c>
      <c r="I376" s="1" t="str">
        <f t="shared" si="52"/>
        <v>match</v>
      </c>
      <c r="J376" s="1" t="str">
        <f t="shared" si="53"/>
        <v>match</v>
      </c>
      <c r="K376" s="1">
        <f t="shared" si="54"/>
        <v>0</v>
      </c>
      <c r="L376" s="2">
        <f>IF(F376=0,"not processed",_xlfn.MINIFS(Processed_data!H:H,Processed_data!A:A,A376))</f>
        <v>46044</v>
      </c>
      <c r="M376" s="1">
        <f>IF(F376=0,"not processed",ABS(bank_source_transactions__1[[#This Row],[transaction_date]]-Reconciliation!L376))</f>
        <v>2</v>
      </c>
      <c r="N376" s="1" t="str" cm="1">
        <f t="array" ref="N376">_xlfn.IFS(M376="not Processed", "Not Processed",M376&gt;2,"SLA Breached",M376&lt;=2,"Within SLA")</f>
        <v>Within SLA</v>
      </c>
      <c r="O376" s="1" t="str">
        <f>_xlfn.XLOOKUP(A376,Source_data!A:A,Source_data!D:D)</f>
        <v>UPI</v>
      </c>
      <c r="P376" s="1">
        <f t="shared" si="55"/>
        <v>0</v>
      </c>
      <c r="Q376" s="1">
        <f t="shared" si="56"/>
        <v>0</v>
      </c>
      <c r="R376" s="1">
        <f t="shared" si="57"/>
        <v>0</v>
      </c>
      <c r="S376" s="1">
        <f t="shared" si="58"/>
        <v>0</v>
      </c>
      <c r="T376" s="1">
        <f t="shared" si="59"/>
        <v>0</v>
      </c>
      <c r="U376" s="1" t="str">
        <f>_xlfn.XLOOKUP(Table3[[#This Row],[Transaction ID]],Source_data!A:A,Source_data!E:E)</f>
        <v>Hyderabad</v>
      </c>
      <c r="V376" s="1">
        <f>_xlfn.IFNA(_xlfn.XLOOKUP(A376,bank_processed_transactions[transaction_id],bank_processed_transactions[processing_minutes]),"")</f>
        <v>59.4</v>
      </c>
      <c r="W376" s="31">
        <f>_xlfn.XLOOKUP(A376,Source_data!A:A,Source_data!B:B)</f>
        <v>46042</v>
      </c>
    </row>
    <row r="377" spans="1:23" x14ac:dyDescent="0.3">
      <c r="A377" s="4" t="s">
        <v>2675</v>
      </c>
      <c r="B377" s="1">
        <f>_xlfn.XLOOKUP(A377,bank_source_transactions__1[transaction_id],bank_source_transactions__1[amount_inr])</f>
        <v>673.09</v>
      </c>
      <c r="C377" s="1">
        <f>_xlfn.XLOOKUP(A377,Processed_data!A:A,Processed_data!F:F)</f>
        <v>673.09</v>
      </c>
      <c r="D377" s="1" t="str">
        <f>_xlfn.XLOOKUP(A377,bank_source_transactions__1[transaction_id],bank_source_transactions__1[transaction_status])</f>
        <v>SUCCESS</v>
      </c>
      <c r="E377" s="1" t="str">
        <f>_xlfn.XLOOKUP(A377,Processed_data!A:A,Processed_data!G:G)</f>
        <v>SUCCESS</v>
      </c>
      <c r="F377" s="1">
        <f>COUNTIF(bank_processed_transactions[transaction_id],A377)</f>
        <v>1</v>
      </c>
      <c r="G377" s="1" t="str">
        <f t="shared" si="50"/>
        <v>found</v>
      </c>
      <c r="H377" s="1" t="str">
        <f t="shared" si="51"/>
        <v>Not Duplicate</v>
      </c>
      <c r="I377" s="1" t="str">
        <f t="shared" si="52"/>
        <v>match</v>
      </c>
      <c r="J377" s="1" t="str">
        <f t="shared" si="53"/>
        <v>match</v>
      </c>
      <c r="K377" s="1">
        <f t="shared" si="54"/>
        <v>0</v>
      </c>
      <c r="L377" s="2">
        <f>IF(F377=0,"not processed",_xlfn.MINIFS(Processed_data!H:H,Processed_data!A:A,A377))</f>
        <v>46039</v>
      </c>
      <c r="M377" s="1">
        <f>IF(F377=0,"not processed",ABS(bank_source_transactions__1[[#This Row],[transaction_date]]-Reconciliation!L377))</f>
        <v>0</v>
      </c>
      <c r="N377" s="1" t="str" cm="1">
        <f t="array" ref="N377">_xlfn.IFS(M377="not Processed", "Not Processed",M377&gt;2,"SLA Breached",M377&lt;=2,"Within SLA")</f>
        <v>Within SLA</v>
      </c>
      <c r="O377" s="1" t="str">
        <f>_xlfn.XLOOKUP(A377,Source_data!A:A,Source_data!D:D)</f>
        <v>NEFT</v>
      </c>
      <c r="P377" s="1">
        <f t="shared" si="55"/>
        <v>0</v>
      </c>
      <c r="Q377" s="1">
        <f t="shared" si="56"/>
        <v>0</v>
      </c>
      <c r="R377" s="1">
        <f t="shared" si="57"/>
        <v>0</v>
      </c>
      <c r="S377" s="1">
        <f t="shared" si="58"/>
        <v>0</v>
      </c>
      <c r="T377" s="1">
        <f t="shared" si="59"/>
        <v>0</v>
      </c>
      <c r="U377" s="1" t="str">
        <f>_xlfn.XLOOKUP(Table3[[#This Row],[Transaction ID]],Source_data!A:A,Source_data!E:E)</f>
        <v>Bengaluru</v>
      </c>
      <c r="V377" s="1">
        <f>_xlfn.IFNA(_xlfn.XLOOKUP(A377,bank_processed_transactions[transaction_id],bank_processed_transactions[processing_minutes]),"")</f>
        <v>34.1</v>
      </c>
      <c r="W377" s="31">
        <f>_xlfn.XLOOKUP(A377,Source_data!A:A,Source_data!B:B)</f>
        <v>46039</v>
      </c>
    </row>
    <row r="378" spans="1:23" x14ac:dyDescent="0.3">
      <c r="A378" s="3" t="s">
        <v>1315</v>
      </c>
      <c r="B378" s="1">
        <f>_xlfn.XLOOKUP(A378,bank_source_transactions__1[transaction_id],bank_source_transactions__1[amount_inr])</f>
        <v>5868.7</v>
      </c>
      <c r="C378" s="1">
        <f>_xlfn.XLOOKUP(A378,Processed_data!A:A,Processed_data!F:F)</f>
        <v>5868.7</v>
      </c>
      <c r="D378" s="1" t="str">
        <f>_xlfn.XLOOKUP(A378,bank_source_transactions__1[transaction_id],bank_source_transactions__1[transaction_status])</f>
        <v>SUCCESS</v>
      </c>
      <c r="E378" s="1" t="str">
        <f>_xlfn.XLOOKUP(A378,Processed_data!A:A,Processed_data!G:G)</f>
        <v>SUCCESS</v>
      </c>
      <c r="F378" s="1">
        <f>COUNTIF(bank_processed_transactions[transaction_id],A378)</f>
        <v>1</v>
      </c>
      <c r="G378" s="1" t="str">
        <f t="shared" si="50"/>
        <v>found</v>
      </c>
      <c r="H378" s="1" t="str">
        <f t="shared" si="51"/>
        <v>Not Duplicate</v>
      </c>
      <c r="I378" s="1" t="str">
        <f t="shared" si="52"/>
        <v>match</v>
      </c>
      <c r="J378" s="1" t="str">
        <f t="shared" si="53"/>
        <v>match</v>
      </c>
      <c r="K378" s="1">
        <f t="shared" si="54"/>
        <v>0</v>
      </c>
      <c r="L378" s="2">
        <f>IF(F378=0,"not processed",_xlfn.MINIFS(Processed_data!H:H,Processed_data!A:A,A378))</f>
        <v>46055</v>
      </c>
      <c r="M378" s="1">
        <f>IF(F378=0,"not processed",ABS(bank_source_transactions__1[[#This Row],[transaction_date]]-Reconciliation!L378))</f>
        <v>3</v>
      </c>
      <c r="N378" s="1" t="str" cm="1">
        <f t="array" ref="N378">_xlfn.IFS(M378="not Processed", "Not Processed",M378&gt;2,"SLA Breached",M378&lt;=2,"Within SLA")</f>
        <v>SLA Breached</v>
      </c>
      <c r="O378" s="1" t="str">
        <f>_xlfn.XLOOKUP(A378,Source_data!A:A,Source_data!D:D)</f>
        <v>ATM</v>
      </c>
      <c r="P378" s="1">
        <f t="shared" si="55"/>
        <v>0</v>
      </c>
      <c r="Q378" s="1">
        <f t="shared" si="56"/>
        <v>0</v>
      </c>
      <c r="R378" s="1">
        <f t="shared" si="57"/>
        <v>0</v>
      </c>
      <c r="S378" s="1">
        <f t="shared" si="58"/>
        <v>0</v>
      </c>
      <c r="T378" s="1">
        <f t="shared" si="59"/>
        <v>1</v>
      </c>
      <c r="U378" s="1" t="str">
        <f>_xlfn.XLOOKUP(Table3[[#This Row],[Transaction ID]],Source_data!A:A,Source_data!E:E)</f>
        <v>Hyderabad</v>
      </c>
      <c r="V378" s="1">
        <f>_xlfn.IFNA(_xlfn.XLOOKUP(A378,bank_processed_transactions[transaction_id],bank_processed_transactions[processing_minutes]),"")</f>
        <v>10.1</v>
      </c>
      <c r="W378" s="31">
        <f>_xlfn.XLOOKUP(A378,Source_data!A:A,Source_data!B:B)</f>
        <v>46052</v>
      </c>
    </row>
    <row r="379" spans="1:23" x14ac:dyDescent="0.3">
      <c r="A379" s="4" t="s">
        <v>4851</v>
      </c>
      <c r="B379" s="1">
        <f>_xlfn.XLOOKUP(A379,bank_source_transactions__1[transaction_id],bank_source_transactions__1[amount_inr])</f>
        <v>7404.62</v>
      </c>
      <c r="C379" s="1">
        <f>_xlfn.XLOOKUP(A379,Processed_data!A:A,Processed_data!F:F)</f>
        <v>7404.62</v>
      </c>
      <c r="D379" s="1" t="str">
        <f>_xlfn.XLOOKUP(A379,bank_source_transactions__1[transaction_id],bank_source_transactions__1[transaction_status])</f>
        <v>SUCCESS</v>
      </c>
      <c r="E379" s="1" t="str">
        <f>_xlfn.XLOOKUP(A379,Processed_data!A:A,Processed_data!G:G)</f>
        <v>SUCCESS</v>
      </c>
      <c r="F379" s="1">
        <f>COUNTIF(bank_processed_transactions[transaction_id],A379)</f>
        <v>1</v>
      </c>
      <c r="G379" s="1" t="str">
        <f t="shared" si="50"/>
        <v>found</v>
      </c>
      <c r="H379" s="1" t="str">
        <f t="shared" si="51"/>
        <v>Not Duplicate</v>
      </c>
      <c r="I379" s="1" t="str">
        <f t="shared" si="52"/>
        <v>match</v>
      </c>
      <c r="J379" s="1" t="str">
        <f t="shared" si="53"/>
        <v>match</v>
      </c>
      <c r="K379" s="1">
        <f t="shared" si="54"/>
        <v>0</v>
      </c>
      <c r="L379" s="2">
        <f>IF(F379=0,"not processed",_xlfn.MINIFS(Processed_data!H:H,Processed_data!A:A,A379))</f>
        <v>46076</v>
      </c>
      <c r="M379" s="1">
        <f>IF(F379=0,"not processed",ABS(bank_source_transactions__1[[#This Row],[transaction_date]]-Reconciliation!L379))</f>
        <v>3</v>
      </c>
      <c r="N379" s="1" t="str" cm="1">
        <f t="array" ref="N379">_xlfn.IFS(M379="not Processed", "Not Processed",M379&gt;2,"SLA Breached",M379&lt;=2,"Within SLA")</f>
        <v>SLA Breached</v>
      </c>
      <c r="O379" s="1" t="str">
        <f>_xlfn.XLOOKUP(A379,Source_data!A:A,Source_data!D:D)</f>
        <v>UPI</v>
      </c>
      <c r="P379" s="1">
        <f t="shared" si="55"/>
        <v>0</v>
      </c>
      <c r="Q379" s="1">
        <f t="shared" si="56"/>
        <v>0</v>
      </c>
      <c r="R379" s="1">
        <f t="shared" si="57"/>
        <v>0</v>
      </c>
      <c r="S379" s="1">
        <f t="shared" si="58"/>
        <v>0</v>
      </c>
      <c r="T379" s="1">
        <f t="shared" si="59"/>
        <v>1</v>
      </c>
      <c r="U379" s="1" t="str">
        <f>_xlfn.XLOOKUP(Table3[[#This Row],[Transaction ID]],Source_data!A:A,Source_data!E:E)</f>
        <v>Pune</v>
      </c>
      <c r="V379" s="1">
        <f>_xlfn.IFNA(_xlfn.XLOOKUP(A379,bank_processed_transactions[transaction_id],bank_processed_transactions[processing_minutes]),"")</f>
        <v>33.799999999999997</v>
      </c>
      <c r="W379" s="31">
        <f>_xlfn.XLOOKUP(A379,Source_data!A:A,Source_data!B:B)</f>
        <v>46073</v>
      </c>
    </row>
    <row r="380" spans="1:23" x14ac:dyDescent="0.3">
      <c r="A380" s="3" t="s">
        <v>4076</v>
      </c>
      <c r="B380" s="1">
        <f>_xlfn.XLOOKUP(A380,bank_source_transactions__1[transaction_id],bank_source_transactions__1[amount_inr])</f>
        <v>2175.64</v>
      </c>
      <c r="C380" s="1">
        <f>_xlfn.XLOOKUP(A380,Processed_data!A:A,Processed_data!F:F)</f>
        <v>2175.64</v>
      </c>
      <c r="D380" s="1" t="str">
        <f>_xlfn.XLOOKUP(A380,bank_source_transactions__1[transaction_id],bank_source_transactions__1[transaction_status])</f>
        <v>SUCCESS</v>
      </c>
      <c r="E380" s="1" t="str">
        <f>_xlfn.XLOOKUP(A380,Processed_data!A:A,Processed_data!G:G)</f>
        <v>SUCCESS</v>
      </c>
      <c r="F380" s="1">
        <f>COUNTIF(bank_processed_transactions[transaction_id],A380)</f>
        <v>1</v>
      </c>
      <c r="G380" s="1" t="str">
        <f t="shared" si="50"/>
        <v>found</v>
      </c>
      <c r="H380" s="1" t="str">
        <f t="shared" si="51"/>
        <v>Not Duplicate</v>
      </c>
      <c r="I380" s="1" t="str">
        <f t="shared" si="52"/>
        <v>match</v>
      </c>
      <c r="J380" s="1" t="str">
        <f t="shared" si="53"/>
        <v>match</v>
      </c>
      <c r="K380" s="1">
        <f t="shared" si="54"/>
        <v>0</v>
      </c>
      <c r="L380" s="2">
        <f>IF(F380=0,"not processed",_xlfn.MINIFS(Processed_data!H:H,Processed_data!A:A,A380))</f>
        <v>46105</v>
      </c>
      <c r="M380" s="1">
        <f>IF(F380=0,"not processed",ABS(bank_source_transactions__1[[#This Row],[transaction_date]]-Reconciliation!L380))</f>
        <v>0</v>
      </c>
      <c r="N380" s="1" t="str" cm="1">
        <f t="array" ref="N380">_xlfn.IFS(M380="not Processed", "Not Processed",M380&gt;2,"SLA Breached",M380&lt;=2,"Within SLA")</f>
        <v>Within SLA</v>
      </c>
      <c r="O380" s="1" t="str">
        <f>_xlfn.XLOOKUP(A380,Source_data!A:A,Source_data!D:D)</f>
        <v>CARD</v>
      </c>
      <c r="P380" s="1">
        <f t="shared" si="55"/>
        <v>0</v>
      </c>
      <c r="Q380" s="1">
        <f t="shared" si="56"/>
        <v>0</v>
      </c>
      <c r="R380" s="1">
        <f t="shared" si="57"/>
        <v>0</v>
      </c>
      <c r="S380" s="1">
        <f t="shared" si="58"/>
        <v>0</v>
      </c>
      <c r="T380" s="1">
        <f t="shared" si="59"/>
        <v>0</v>
      </c>
      <c r="U380" s="1" t="str">
        <f>_xlfn.XLOOKUP(Table3[[#This Row],[Transaction ID]],Source_data!A:A,Source_data!E:E)</f>
        <v>Mumbai</v>
      </c>
      <c r="V380" s="1">
        <f>_xlfn.IFNA(_xlfn.XLOOKUP(A380,bank_processed_transactions[transaction_id],bank_processed_transactions[processing_minutes]),"")</f>
        <v>12.9</v>
      </c>
      <c r="W380" s="31">
        <f>_xlfn.XLOOKUP(A380,Source_data!A:A,Source_data!B:B)</f>
        <v>46105</v>
      </c>
    </row>
    <row r="381" spans="1:23" x14ac:dyDescent="0.3">
      <c r="A381" s="4" t="s">
        <v>4013</v>
      </c>
      <c r="B381" s="1">
        <f>_xlfn.XLOOKUP(A381,bank_source_transactions__1[transaction_id],bank_source_transactions__1[amount_inr])</f>
        <v>5778.97</v>
      </c>
      <c r="C381" s="1">
        <f>_xlfn.XLOOKUP(A381,Processed_data!A:A,Processed_data!F:F)</f>
        <v>5778.97</v>
      </c>
      <c r="D381" s="1" t="str">
        <f>_xlfn.XLOOKUP(A381,bank_source_transactions__1[transaction_id],bank_source_transactions__1[transaction_status])</f>
        <v>SUCCESS</v>
      </c>
      <c r="E381" s="1" t="str">
        <f>_xlfn.XLOOKUP(A381,Processed_data!A:A,Processed_data!G:G)</f>
        <v>SUCCESS</v>
      </c>
      <c r="F381" s="1">
        <f>COUNTIF(bank_processed_transactions[transaction_id],A381)</f>
        <v>1</v>
      </c>
      <c r="G381" s="1" t="str">
        <f t="shared" si="50"/>
        <v>found</v>
      </c>
      <c r="H381" s="1" t="str">
        <f t="shared" si="51"/>
        <v>Not Duplicate</v>
      </c>
      <c r="I381" s="1" t="str">
        <f t="shared" si="52"/>
        <v>match</v>
      </c>
      <c r="J381" s="1" t="str">
        <f t="shared" si="53"/>
        <v>match</v>
      </c>
      <c r="K381" s="1">
        <f t="shared" si="54"/>
        <v>0</v>
      </c>
      <c r="L381" s="2">
        <f>IF(F381=0,"not processed",_xlfn.MINIFS(Processed_data!H:H,Processed_data!A:A,A381))</f>
        <v>46111</v>
      </c>
      <c r="M381" s="1">
        <f>IF(F381=0,"not processed",ABS(bank_source_transactions__1[[#This Row],[transaction_date]]-Reconciliation!L381))</f>
        <v>5</v>
      </c>
      <c r="N381" s="1" t="str" cm="1">
        <f t="array" ref="N381">_xlfn.IFS(M381="not Processed", "Not Processed",M381&gt;2,"SLA Breached",M381&lt;=2,"Within SLA")</f>
        <v>SLA Breached</v>
      </c>
      <c r="O381" s="1" t="str">
        <f>_xlfn.XLOOKUP(A381,Source_data!A:A,Source_data!D:D)</f>
        <v>UPI</v>
      </c>
      <c r="P381" s="1">
        <f t="shared" si="55"/>
        <v>0</v>
      </c>
      <c r="Q381" s="1">
        <f t="shared" si="56"/>
        <v>0</v>
      </c>
      <c r="R381" s="1">
        <f t="shared" si="57"/>
        <v>0</v>
      </c>
      <c r="S381" s="1">
        <f t="shared" si="58"/>
        <v>0</v>
      </c>
      <c r="T381" s="1">
        <f t="shared" si="59"/>
        <v>1</v>
      </c>
      <c r="U381" s="1" t="str">
        <f>_xlfn.XLOOKUP(Table3[[#This Row],[Transaction ID]],Source_data!A:A,Source_data!E:E)</f>
        <v>Hyderabad</v>
      </c>
      <c r="V381" s="1">
        <f>_xlfn.IFNA(_xlfn.XLOOKUP(A381,bank_processed_transactions[transaction_id],bank_processed_transactions[processing_minutes]),"")</f>
        <v>49.3</v>
      </c>
      <c r="W381" s="31">
        <f>_xlfn.XLOOKUP(A381,Source_data!A:A,Source_data!B:B)</f>
        <v>46106</v>
      </c>
    </row>
    <row r="382" spans="1:23" x14ac:dyDescent="0.3">
      <c r="A382" s="3" t="s">
        <v>3112</v>
      </c>
      <c r="B382" s="1">
        <f>_xlfn.XLOOKUP(A382,bank_source_transactions__1[transaction_id],bank_source_transactions__1[amount_inr])</f>
        <v>60139.53</v>
      </c>
      <c r="C382" s="1">
        <f>_xlfn.XLOOKUP(A382,Processed_data!A:A,Processed_data!F:F)</f>
        <v>60139.53</v>
      </c>
      <c r="D382" s="1" t="str">
        <f>_xlfn.XLOOKUP(A382,bank_source_transactions__1[transaction_id],bank_source_transactions__1[transaction_status])</f>
        <v>SUCCESS</v>
      </c>
      <c r="E382" s="1" t="str">
        <f>_xlfn.XLOOKUP(A382,Processed_data!A:A,Processed_data!G:G)</f>
        <v>SUCCESS</v>
      </c>
      <c r="F382" s="1">
        <f>COUNTIF(bank_processed_transactions[transaction_id],A382)</f>
        <v>1</v>
      </c>
      <c r="G382" s="1" t="str">
        <f t="shared" si="50"/>
        <v>found</v>
      </c>
      <c r="H382" s="1" t="str">
        <f t="shared" si="51"/>
        <v>Not Duplicate</v>
      </c>
      <c r="I382" s="1" t="str">
        <f t="shared" si="52"/>
        <v>match</v>
      </c>
      <c r="J382" s="1" t="str">
        <f t="shared" si="53"/>
        <v>match</v>
      </c>
      <c r="K382" s="1">
        <f t="shared" si="54"/>
        <v>0</v>
      </c>
      <c r="L382" s="2">
        <f>IF(F382=0,"not processed",_xlfn.MINIFS(Processed_data!H:H,Processed_data!A:A,A382))</f>
        <v>46079</v>
      </c>
      <c r="M382" s="1">
        <f>IF(F382=0,"not processed",ABS(bank_source_transactions__1[[#This Row],[transaction_date]]-Reconciliation!L382))</f>
        <v>1</v>
      </c>
      <c r="N382" s="1" t="str" cm="1">
        <f t="array" ref="N382">_xlfn.IFS(M382="not Processed", "Not Processed",M382&gt;2,"SLA Breached",M382&lt;=2,"Within SLA")</f>
        <v>Within SLA</v>
      </c>
      <c r="O382" s="1" t="str">
        <f>_xlfn.XLOOKUP(A382,Source_data!A:A,Source_data!D:D)</f>
        <v>UPI</v>
      </c>
      <c r="P382" s="1">
        <f t="shared" si="55"/>
        <v>0</v>
      </c>
      <c r="Q382" s="1">
        <f t="shared" si="56"/>
        <v>0</v>
      </c>
      <c r="R382" s="1">
        <f t="shared" si="57"/>
        <v>0</v>
      </c>
      <c r="S382" s="1">
        <f t="shared" si="58"/>
        <v>0</v>
      </c>
      <c r="T382" s="1">
        <f t="shared" si="59"/>
        <v>0</v>
      </c>
      <c r="U382" s="1" t="str">
        <f>_xlfn.XLOOKUP(Table3[[#This Row],[Transaction ID]],Source_data!A:A,Source_data!E:E)</f>
        <v>Hyderabad</v>
      </c>
      <c r="V382" s="1">
        <f>_xlfn.IFNA(_xlfn.XLOOKUP(A382,bank_processed_transactions[transaction_id],bank_processed_transactions[processing_minutes]),"")</f>
        <v>42.2</v>
      </c>
      <c r="W382" s="31">
        <f>_xlfn.XLOOKUP(A382,Source_data!A:A,Source_data!B:B)</f>
        <v>46078</v>
      </c>
    </row>
    <row r="383" spans="1:23" x14ac:dyDescent="0.3">
      <c r="A383" s="4" t="s">
        <v>2504</v>
      </c>
      <c r="B383" s="1">
        <f>_xlfn.XLOOKUP(A383,bank_source_transactions__1[transaction_id],bank_source_transactions__1[amount_inr])</f>
        <v>5684.72</v>
      </c>
      <c r="C383" s="1">
        <f>_xlfn.XLOOKUP(A383,Processed_data!A:A,Processed_data!F:F)</f>
        <v>5684.72</v>
      </c>
      <c r="D383" s="1" t="str">
        <f>_xlfn.XLOOKUP(A383,bank_source_transactions__1[transaction_id],bank_source_transactions__1[transaction_status])</f>
        <v>SUCCESS</v>
      </c>
      <c r="E383" s="1" t="str">
        <f>_xlfn.XLOOKUP(A383,Processed_data!A:A,Processed_data!G:G)</f>
        <v>SUCCESS</v>
      </c>
      <c r="F383" s="1">
        <f>COUNTIF(bank_processed_transactions[transaction_id],A383)</f>
        <v>1</v>
      </c>
      <c r="G383" s="1" t="str">
        <f t="shared" si="50"/>
        <v>found</v>
      </c>
      <c r="H383" s="1" t="str">
        <f t="shared" si="51"/>
        <v>Not Duplicate</v>
      </c>
      <c r="I383" s="1" t="str">
        <f t="shared" si="52"/>
        <v>match</v>
      </c>
      <c r="J383" s="1" t="str">
        <f t="shared" si="53"/>
        <v>match</v>
      </c>
      <c r="K383" s="1">
        <f t="shared" si="54"/>
        <v>0</v>
      </c>
      <c r="L383" s="2">
        <f>IF(F383=0,"not processed",_xlfn.MINIFS(Processed_data!H:H,Processed_data!A:A,A383))</f>
        <v>46092</v>
      </c>
      <c r="M383" s="1">
        <f>IF(F383=0,"not processed",ABS(bank_source_transactions__1[[#This Row],[transaction_date]]-Reconciliation!L383))</f>
        <v>3</v>
      </c>
      <c r="N383" s="1" t="str" cm="1">
        <f t="array" ref="N383">_xlfn.IFS(M383="not Processed", "Not Processed",M383&gt;2,"SLA Breached",M383&lt;=2,"Within SLA")</f>
        <v>SLA Breached</v>
      </c>
      <c r="O383" s="1" t="str">
        <f>_xlfn.XLOOKUP(A383,Source_data!A:A,Source_data!D:D)</f>
        <v>UPI</v>
      </c>
      <c r="P383" s="1">
        <f t="shared" si="55"/>
        <v>0</v>
      </c>
      <c r="Q383" s="1">
        <f t="shared" si="56"/>
        <v>0</v>
      </c>
      <c r="R383" s="1">
        <f t="shared" si="57"/>
        <v>0</v>
      </c>
      <c r="S383" s="1">
        <f t="shared" si="58"/>
        <v>0</v>
      </c>
      <c r="T383" s="1">
        <f t="shared" si="59"/>
        <v>1</v>
      </c>
      <c r="U383" s="1" t="str">
        <f>_xlfn.XLOOKUP(Table3[[#This Row],[Transaction ID]],Source_data!A:A,Source_data!E:E)</f>
        <v>Bengaluru</v>
      </c>
      <c r="V383" s="1">
        <f>_xlfn.IFNA(_xlfn.XLOOKUP(A383,bank_processed_transactions[transaction_id],bank_processed_transactions[processing_minutes]),"")</f>
        <v>27.1</v>
      </c>
      <c r="W383" s="31">
        <f>_xlfn.XLOOKUP(A383,Source_data!A:A,Source_data!B:B)</f>
        <v>46089</v>
      </c>
    </row>
    <row r="384" spans="1:23" x14ac:dyDescent="0.3">
      <c r="A384" s="3" t="s">
        <v>4861</v>
      </c>
      <c r="B384" s="1">
        <f>_xlfn.XLOOKUP(A384,bank_source_transactions__1[transaction_id],bank_source_transactions__1[amount_inr])</f>
        <v>3613.68</v>
      </c>
      <c r="C384" s="1">
        <f>_xlfn.XLOOKUP(A384,Processed_data!A:A,Processed_data!F:F)</f>
        <v>3613.68</v>
      </c>
      <c r="D384" s="1" t="str">
        <f>_xlfn.XLOOKUP(A384,bank_source_transactions__1[transaction_id],bank_source_transactions__1[transaction_status])</f>
        <v>SUCCESS</v>
      </c>
      <c r="E384" s="1" t="str">
        <f>_xlfn.XLOOKUP(A384,Processed_data!A:A,Processed_data!G:G)</f>
        <v>SUCCESS</v>
      </c>
      <c r="F384" s="1">
        <f>COUNTIF(bank_processed_transactions[transaction_id],A384)</f>
        <v>1</v>
      </c>
      <c r="G384" s="1" t="str">
        <f t="shared" si="50"/>
        <v>found</v>
      </c>
      <c r="H384" s="1" t="str">
        <f t="shared" si="51"/>
        <v>Not Duplicate</v>
      </c>
      <c r="I384" s="1" t="str">
        <f t="shared" si="52"/>
        <v>match</v>
      </c>
      <c r="J384" s="1" t="str">
        <f t="shared" si="53"/>
        <v>match</v>
      </c>
      <c r="K384" s="1">
        <f t="shared" si="54"/>
        <v>0</v>
      </c>
      <c r="L384" s="2">
        <f>IF(F384=0,"not processed",_xlfn.MINIFS(Processed_data!H:H,Processed_data!A:A,A384))</f>
        <v>46029</v>
      </c>
      <c r="M384" s="1">
        <f>IF(F384=0,"not processed",ABS(bank_source_transactions__1[[#This Row],[transaction_date]]-Reconciliation!L384))</f>
        <v>0</v>
      </c>
      <c r="N384" s="1" t="str" cm="1">
        <f t="array" ref="N384">_xlfn.IFS(M384="not Processed", "Not Processed",M384&gt;2,"SLA Breached",M384&lt;=2,"Within SLA")</f>
        <v>Within SLA</v>
      </c>
      <c r="O384" s="1" t="str">
        <f>_xlfn.XLOOKUP(A384,Source_data!A:A,Source_data!D:D)</f>
        <v>NEFT</v>
      </c>
      <c r="P384" s="1">
        <f t="shared" si="55"/>
        <v>0</v>
      </c>
      <c r="Q384" s="1">
        <f t="shared" si="56"/>
        <v>0</v>
      </c>
      <c r="R384" s="1">
        <f t="shared" si="57"/>
        <v>0</v>
      </c>
      <c r="S384" s="1">
        <f t="shared" si="58"/>
        <v>0</v>
      </c>
      <c r="T384" s="1">
        <f t="shared" si="59"/>
        <v>0</v>
      </c>
      <c r="U384" s="1" t="str">
        <f>_xlfn.XLOOKUP(Table3[[#This Row],[Transaction ID]],Source_data!A:A,Source_data!E:E)</f>
        <v>Pune</v>
      </c>
      <c r="V384" s="1">
        <f>_xlfn.IFNA(_xlfn.XLOOKUP(A384,bank_processed_transactions[transaction_id],bank_processed_transactions[processing_minutes]),"")</f>
        <v>48.5</v>
      </c>
      <c r="W384" s="31">
        <f>_xlfn.XLOOKUP(A384,Source_data!A:A,Source_data!B:B)</f>
        <v>46029</v>
      </c>
    </row>
    <row r="385" spans="1:23" x14ac:dyDescent="0.3">
      <c r="A385" s="4" t="s">
        <v>2682</v>
      </c>
      <c r="B385" s="1">
        <f>_xlfn.XLOOKUP(A385,bank_source_transactions__1[transaction_id],bank_source_transactions__1[amount_inr])</f>
        <v>1397.61</v>
      </c>
      <c r="C385" s="1">
        <f>_xlfn.XLOOKUP(A385,Processed_data!A:A,Processed_data!F:F)</f>
        <v>1397.61</v>
      </c>
      <c r="D385" s="1" t="str">
        <f>_xlfn.XLOOKUP(A385,bank_source_transactions__1[transaction_id],bank_source_transactions__1[transaction_status])</f>
        <v>SUCCESS</v>
      </c>
      <c r="E385" s="1" t="str">
        <f>_xlfn.XLOOKUP(A385,Processed_data!A:A,Processed_data!G:G)</f>
        <v>SUCCESS</v>
      </c>
      <c r="F385" s="1">
        <f>COUNTIF(bank_processed_transactions[transaction_id],A385)</f>
        <v>1</v>
      </c>
      <c r="G385" s="1" t="str">
        <f t="shared" si="50"/>
        <v>found</v>
      </c>
      <c r="H385" s="1" t="str">
        <f t="shared" si="51"/>
        <v>Not Duplicate</v>
      </c>
      <c r="I385" s="1" t="str">
        <f t="shared" si="52"/>
        <v>match</v>
      </c>
      <c r="J385" s="1" t="str">
        <f t="shared" si="53"/>
        <v>match</v>
      </c>
      <c r="K385" s="1">
        <f t="shared" si="54"/>
        <v>0</v>
      </c>
      <c r="L385" s="2">
        <f>IF(F385=0,"not processed",_xlfn.MINIFS(Processed_data!H:H,Processed_data!A:A,A385))</f>
        <v>46030</v>
      </c>
      <c r="M385" s="1">
        <f>IF(F385=0,"not processed",ABS(bank_source_transactions__1[[#This Row],[transaction_date]]-Reconciliation!L385))</f>
        <v>2</v>
      </c>
      <c r="N385" s="1" t="str" cm="1">
        <f t="array" ref="N385">_xlfn.IFS(M385="not Processed", "Not Processed",M385&gt;2,"SLA Breached",M385&lt;=2,"Within SLA")</f>
        <v>Within SLA</v>
      </c>
      <c r="O385" s="1" t="str">
        <f>_xlfn.XLOOKUP(A385,Source_data!A:A,Source_data!D:D)</f>
        <v>ATM</v>
      </c>
      <c r="P385" s="1">
        <f t="shared" si="55"/>
        <v>0</v>
      </c>
      <c r="Q385" s="1">
        <f t="shared" si="56"/>
        <v>0</v>
      </c>
      <c r="R385" s="1">
        <f t="shared" si="57"/>
        <v>0</v>
      </c>
      <c r="S385" s="1">
        <f t="shared" si="58"/>
        <v>0</v>
      </c>
      <c r="T385" s="1">
        <f t="shared" si="59"/>
        <v>0</v>
      </c>
      <c r="U385" s="1" t="str">
        <f>_xlfn.XLOOKUP(Table3[[#This Row],[Transaction ID]],Source_data!A:A,Source_data!E:E)</f>
        <v>Hyderabad</v>
      </c>
      <c r="V385" s="1">
        <f>_xlfn.IFNA(_xlfn.XLOOKUP(A385,bank_processed_transactions[transaction_id],bank_processed_transactions[processing_minutes]),"")</f>
        <v>8</v>
      </c>
      <c r="W385" s="31">
        <f>_xlfn.XLOOKUP(A385,Source_data!A:A,Source_data!B:B)</f>
        <v>46028</v>
      </c>
    </row>
    <row r="386" spans="1:23" x14ac:dyDescent="0.3">
      <c r="A386" s="3" t="s">
        <v>4979</v>
      </c>
      <c r="B386" s="1">
        <f>_xlfn.XLOOKUP(A386,bank_source_transactions__1[transaction_id],bank_source_transactions__1[amount_inr])</f>
        <v>9651.75</v>
      </c>
      <c r="C386" s="1" t="e">
        <f>_xlfn.XLOOKUP(A386,Processed_data!A:A,Processed_data!F:F)</f>
        <v>#N/A</v>
      </c>
      <c r="D386" s="1" t="str">
        <f>_xlfn.XLOOKUP(A386,bank_source_transactions__1[transaction_id],bank_source_transactions__1[transaction_status])</f>
        <v>SUCCESS</v>
      </c>
      <c r="E386" s="1" t="e">
        <f>_xlfn.XLOOKUP(A386,Processed_data!A:A,Processed_data!G:G)</f>
        <v>#N/A</v>
      </c>
      <c r="F386" s="1">
        <f>COUNTIF(bank_processed_transactions[transaction_id],A386)</f>
        <v>0</v>
      </c>
      <c r="G386" s="1" t="str">
        <f t="shared" si="50"/>
        <v>missing</v>
      </c>
      <c r="H386" s="1" t="str">
        <f t="shared" si="51"/>
        <v>Not Duplicate</v>
      </c>
      <c r="I386" s="1" t="str">
        <f t="shared" si="52"/>
        <v>not processed</v>
      </c>
      <c r="J386" s="1" t="str">
        <f t="shared" si="53"/>
        <v>not processed</v>
      </c>
      <c r="K386" s="1" t="str">
        <f t="shared" si="54"/>
        <v>missing</v>
      </c>
      <c r="L386" s="2" t="str">
        <f>IF(F386=0,"not processed",_xlfn.MINIFS(Processed_data!H:H,Processed_data!A:A,A386))</f>
        <v>not processed</v>
      </c>
      <c r="M386" s="1" t="str">
        <f>IF(F386=0,"not processed",ABS(bank_source_transactions__1[[#This Row],[transaction_date]]-Reconciliation!L386))</f>
        <v>not processed</v>
      </c>
      <c r="N386" s="1" t="str" cm="1">
        <f t="array" ref="N386">_xlfn.IFS(M386="not Processed", "Not Processed",M386&gt;2,"SLA Breached",M386&lt;=2,"Within SLA")</f>
        <v>Not Processed</v>
      </c>
      <c r="O386" s="1" t="str">
        <f>_xlfn.XLOOKUP(A386,Source_data!A:A,Source_data!D:D)</f>
        <v>UPI</v>
      </c>
      <c r="P386" s="1">
        <f t="shared" si="55"/>
        <v>1</v>
      </c>
      <c r="Q386" s="1">
        <f t="shared" si="56"/>
        <v>0</v>
      </c>
      <c r="R386" s="1">
        <f t="shared" si="57"/>
        <v>0</v>
      </c>
      <c r="S386" s="1">
        <f t="shared" si="58"/>
        <v>0</v>
      </c>
      <c r="T386" s="1">
        <f t="shared" si="59"/>
        <v>0</v>
      </c>
      <c r="U386" s="1" t="str">
        <f>_xlfn.XLOOKUP(Table3[[#This Row],[Transaction ID]],Source_data!A:A,Source_data!E:E)</f>
        <v>Hyderabad</v>
      </c>
      <c r="V386" s="1" t="str">
        <f>_xlfn.IFNA(_xlfn.XLOOKUP(A386,bank_processed_transactions[transaction_id],bank_processed_transactions[processing_minutes]),"")</f>
        <v/>
      </c>
      <c r="W386" s="31">
        <f>_xlfn.XLOOKUP(A386,Source_data!A:A,Source_data!B:B)</f>
        <v>46094</v>
      </c>
    </row>
    <row r="387" spans="1:23" x14ac:dyDescent="0.3">
      <c r="A387" s="4" t="s">
        <v>3859</v>
      </c>
      <c r="B387" s="1">
        <f>_xlfn.XLOOKUP(A387,bank_source_transactions__1[transaction_id],bank_source_transactions__1[amount_inr])</f>
        <v>601.46</v>
      </c>
      <c r="C387" s="1">
        <f>_xlfn.XLOOKUP(A387,Processed_data!A:A,Processed_data!F:F)</f>
        <v>601.46</v>
      </c>
      <c r="D387" s="1" t="str">
        <f>_xlfn.XLOOKUP(A387,bank_source_transactions__1[transaction_id],bank_source_transactions__1[transaction_status])</f>
        <v>SUCCESS</v>
      </c>
      <c r="E387" s="1" t="str">
        <f>_xlfn.XLOOKUP(A387,Processed_data!A:A,Processed_data!G:G)</f>
        <v>SUCCESS</v>
      </c>
      <c r="F387" s="1">
        <f>COUNTIF(bank_processed_transactions[transaction_id],A387)</f>
        <v>1</v>
      </c>
      <c r="G387" s="1" t="str">
        <f t="shared" ref="G387:G450" si="60">IF(F387=0,"missing","found")</f>
        <v>found</v>
      </c>
      <c r="H387" s="1" t="str">
        <f t="shared" ref="H387:H450" si="61">IF(F387&gt;1,"Duplicate","Not Duplicate")</f>
        <v>Not Duplicate</v>
      </c>
      <c r="I387" s="1" t="str">
        <f t="shared" ref="I387:I450" si="62">IF(F387=0,"not processed",IF(B387=C387,"match","mismatch"))</f>
        <v>match</v>
      </c>
      <c r="J387" s="1" t="str">
        <f t="shared" ref="J387:J450" si="63">IF(F387=0,"not processed",IF(D387=E387,"match","mismatch"))</f>
        <v>match</v>
      </c>
      <c r="K387" s="1">
        <f t="shared" ref="K387:K450" si="64">IF(F387=0,"missing",ABS(B387-C387))</f>
        <v>0</v>
      </c>
      <c r="L387" s="2">
        <f>IF(F387=0,"not processed",_xlfn.MINIFS(Processed_data!H:H,Processed_data!A:A,A387))</f>
        <v>46048</v>
      </c>
      <c r="M387" s="1">
        <f>IF(F387=0,"not processed",ABS(bank_source_transactions__1[[#This Row],[transaction_date]]-Reconciliation!L387))</f>
        <v>2</v>
      </c>
      <c r="N387" s="1" t="str" cm="1">
        <f t="array" ref="N387">_xlfn.IFS(M387="not Processed", "Not Processed",M387&gt;2,"SLA Breached",M387&lt;=2,"Within SLA")</f>
        <v>Within SLA</v>
      </c>
      <c r="O387" s="1" t="str">
        <f>_xlfn.XLOOKUP(A387,Source_data!A:A,Source_data!D:D)</f>
        <v>IMPS</v>
      </c>
      <c r="P387" s="1">
        <f t="shared" ref="P387:P450" si="65">IF(G387="missing",1,0)</f>
        <v>0</v>
      </c>
      <c r="Q387" s="1">
        <f t="shared" ref="Q387:Q450" si="66">IF(H387="duplicate",1,0)</f>
        <v>0</v>
      </c>
      <c r="R387" s="1">
        <f t="shared" ref="R387:R450" si="67">IF(I387="mismatch",1,0)</f>
        <v>0</v>
      </c>
      <c r="S387" s="1">
        <f t="shared" ref="S387:S450" si="68">IF(J387="mismatch",1,)</f>
        <v>0</v>
      </c>
      <c r="T387" s="1">
        <f t="shared" ref="T387:T450" si="69">IF(N387="sla breached",1,0)</f>
        <v>0</v>
      </c>
      <c r="U387" s="1" t="str">
        <f>_xlfn.XLOOKUP(Table3[[#This Row],[Transaction ID]],Source_data!A:A,Source_data!E:E)</f>
        <v>Bengaluru</v>
      </c>
      <c r="V387" s="1">
        <f>_xlfn.IFNA(_xlfn.XLOOKUP(A387,bank_processed_transactions[transaction_id],bank_processed_transactions[processing_minutes]),"")</f>
        <v>3.7</v>
      </c>
      <c r="W387" s="31">
        <f>_xlfn.XLOOKUP(A387,Source_data!A:A,Source_data!B:B)</f>
        <v>46046</v>
      </c>
    </row>
    <row r="388" spans="1:23" x14ac:dyDescent="0.3">
      <c r="A388" s="3" t="s">
        <v>2299</v>
      </c>
      <c r="B388" s="1">
        <f>_xlfn.XLOOKUP(A388,bank_source_transactions__1[transaction_id],bank_source_transactions__1[amount_inr])</f>
        <v>10790.71</v>
      </c>
      <c r="C388" s="1">
        <f>_xlfn.XLOOKUP(A388,Processed_data!A:A,Processed_data!F:F)</f>
        <v>10790.71</v>
      </c>
      <c r="D388" s="1" t="str">
        <f>_xlfn.XLOOKUP(A388,bank_source_transactions__1[transaction_id],bank_source_transactions__1[transaction_status])</f>
        <v>FAILED</v>
      </c>
      <c r="E388" s="1" t="str">
        <f>_xlfn.XLOOKUP(A388,Processed_data!A:A,Processed_data!G:G)</f>
        <v>FAILED</v>
      </c>
      <c r="F388" s="1">
        <f>COUNTIF(bank_processed_transactions[transaction_id],A388)</f>
        <v>1</v>
      </c>
      <c r="G388" s="1" t="str">
        <f t="shared" si="60"/>
        <v>found</v>
      </c>
      <c r="H388" s="1" t="str">
        <f t="shared" si="61"/>
        <v>Not Duplicate</v>
      </c>
      <c r="I388" s="1" t="str">
        <f t="shared" si="62"/>
        <v>match</v>
      </c>
      <c r="J388" s="1" t="str">
        <f t="shared" si="63"/>
        <v>match</v>
      </c>
      <c r="K388" s="1">
        <f t="shared" si="64"/>
        <v>0</v>
      </c>
      <c r="L388" s="2">
        <f>IF(F388=0,"not processed",_xlfn.MINIFS(Processed_data!H:H,Processed_data!A:A,A388))</f>
        <v>46038</v>
      </c>
      <c r="M388" s="1">
        <f>IF(F388=0,"not processed",ABS(bank_source_transactions__1[[#This Row],[transaction_date]]-Reconciliation!L388))</f>
        <v>3</v>
      </c>
      <c r="N388" s="1" t="str" cm="1">
        <f t="array" ref="N388">_xlfn.IFS(M388="not Processed", "Not Processed",M388&gt;2,"SLA Breached",M388&lt;=2,"Within SLA")</f>
        <v>SLA Breached</v>
      </c>
      <c r="O388" s="1" t="str">
        <f>_xlfn.XLOOKUP(A388,Source_data!A:A,Source_data!D:D)</f>
        <v>CARD</v>
      </c>
      <c r="P388" s="1">
        <f t="shared" si="65"/>
        <v>0</v>
      </c>
      <c r="Q388" s="1">
        <f t="shared" si="66"/>
        <v>0</v>
      </c>
      <c r="R388" s="1">
        <f t="shared" si="67"/>
        <v>0</v>
      </c>
      <c r="S388" s="1">
        <f t="shared" si="68"/>
        <v>0</v>
      </c>
      <c r="T388" s="1">
        <f t="shared" si="69"/>
        <v>1</v>
      </c>
      <c r="U388" s="1" t="str">
        <f>_xlfn.XLOOKUP(Table3[[#This Row],[Transaction ID]],Source_data!A:A,Source_data!E:E)</f>
        <v>Mumbai</v>
      </c>
      <c r="V388" s="1">
        <f>_xlfn.IFNA(_xlfn.XLOOKUP(A388,bank_processed_transactions[transaction_id],bank_processed_transactions[processing_minutes]),"")</f>
        <v>41.9</v>
      </c>
      <c r="W388" s="31">
        <f>_xlfn.XLOOKUP(A388,Source_data!A:A,Source_data!B:B)</f>
        <v>46035</v>
      </c>
    </row>
    <row r="389" spans="1:23" x14ac:dyDescent="0.3">
      <c r="A389" s="4" t="s">
        <v>3654</v>
      </c>
      <c r="B389" s="1">
        <f>_xlfn.XLOOKUP(A389,bank_source_transactions__1[transaction_id],bank_source_transactions__1[amount_inr])</f>
        <v>2420.35</v>
      </c>
      <c r="C389" s="1">
        <f>_xlfn.XLOOKUP(A389,Processed_data!A:A,Processed_data!F:F)</f>
        <v>2420.35</v>
      </c>
      <c r="D389" s="1" t="str">
        <f>_xlfn.XLOOKUP(A389,bank_source_transactions__1[transaction_id],bank_source_transactions__1[transaction_status])</f>
        <v>SUCCESS</v>
      </c>
      <c r="E389" s="1" t="str">
        <f>_xlfn.XLOOKUP(A389,Processed_data!A:A,Processed_data!G:G)</f>
        <v>SUCCESS</v>
      </c>
      <c r="F389" s="1">
        <f>COUNTIF(bank_processed_transactions[transaction_id],A389)</f>
        <v>1</v>
      </c>
      <c r="G389" s="1" t="str">
        <f t="shared" si="60"/>
        <v>found</v>
      </c>
      <c r="H389" s="1" t="str">
        <f t="shared" si="61"/>
        <v>Not Duplicate</v>
      </c>
      <c r="I389" s="1" t="str">
        <f t="shared" si="62"/>
        <v>match</v>
      </c>
      <c r="J389" s="1" t="str">
        <f t="shared" si="63"/>
        <v>match</v>
      </c>
      <c r="K389" s="1">
        <f t="shared" si="64"/>
        <v>0</v>
      </c>
      <c r="L389" s="2">
        <f>IF(F389=0,"not processed",_xlfn.MINIFS(Processed_data!H:H,Processed_data!A:A,A389))</f>
        <v>46109</v>
      </c>
      <c r="M389" s="1">
        <f>IF(F389=0,"not processed",ABS(bank_source_transactions__1[[#This Row],[transaction_date]]-Reconciliation!L389))</f>
        <v>0</v>
      </c>
      <c r="N389" s="1" t="str" cm="1">
        <f t="array" ref="N389">_xlfn.IFS(M389="not Processed", "Not Processed",M389&gt;2,"SLA Breached",M389&lt;=2,"Within SLA")</f>
        <v>Within SLA</v>
      </c>
      <c r="O389" s="1" t="str">
        <f>_xlfn.XLOOKUP(A389,Source_data!A:A,Source_data!D:D)</f>
        <v>CARD</v>
      </c>
      <c r="P389" s="1">
        <f t="shared" si="65"/>
        <v>0</v>
      </c>
      <c r="Q389" s="1">
        <f t="shared" si="66"/>
        <v>0</v>
      </c>
      <c r="R389" s="1">
        <f t="shared" si="67"/>
        <v>0</v>
      </c>
      <c r="S389" s="1">
        <f t="shared" si="68"/>
        <v>0</v>
      </c>
      <c r="T389" s="1">
        <f t="shared" si="69"/>
        <v>0</v>
      </c>
      <c r="U389" s="1" t="str">
        <f>_xlfn.XLOOKUP(Table3[[#This Row],[Transaction ID]],Source_data!A:A,Source_data!E:E)</f>
        <v>Hyderabad</v>
      </c>
      <c r="V389" s="1">
        <f>_xlfn.IFNA(_xlfn.XLOOKUP(A389,bank_processed_transactions[transaction_id],bank_processed_transactions[processing_minutes]),"")</f>
        <v>114</v>
      </c>
      <c r="W389" s="31">
        <f>_xlfn.XLOOKUP(A389,Source_data!A:A,Source_data!B:B)</f>
        <v>46109</v>
      </c>
    </row>
    <row r="390" spans="1:23" x14ac:dyDescent="0.3">
      <c r="A390" s="3" t="s">
        <v>2612</v>
      </c>
      <c r="B390" s="1">
        <f>_xlfn.XLOOKUP(A390,bank_source_transactions__1[transaction_id],bank_source_transactions__1[amount_inr])</f>
        <v>9217.43</v>
      </c>
      <c r="C390" s="1">
        <f>_xlfn.XLOOKUP(A390,Processed_data!A:A,Processed_data!F:F)</f>
        <v>9217.43</v>
      </c>
      <c r="D390" s="1" t="str">
        <f>_xlfn.XLOOKUP(A390,bank_source_transactions__1[transaction_id],bank_source_transactions__1[transaction_status])</f>
        <v>SUCCESS</v>
      </c>
      <c r="E390" s="1" t="str">
        <f>_xlfn.XLOOKUP(A390,Processed_data!A:A,Processed_data!G:G)</f>
        <v>SUCCESS</v>
      </c>
      <c r="F390" s="1">
        <f>COUNTIF(bank_processed_transactions[transaction_id],A390)</f>
        <v>1</v>
      </c>
      <c r="G390" s="1" t="str">
        <f t="shared" si="60"/>
        <v>found</v>
      </c>
      <c r="H390" s="1" t="str">
        <f t="shared" si="61"/>
        <v>Not Duplicate</v>
      </c>
      <c r="I390" s="1" t="str">
        <f t="shared" si="62"/>
        <v>match</v>
      </c>
      <c r="J390" s="1" t="str">
        <f t="shared" si="63"/>
        <v>match</v>
      </c>
      <c r="K390" s="1">
        <f t="shared" si="64"/>
        <v>0</v>
      </c>
      <c r="L390" s="2">
        <f>IF(F390=0,"not processed",_xlfn.MINIFS(Processed_data!H:H,Processed_data!A:A,A390))</f>
        <v>46087</v>
      </c>
      <c r="M390" s="1">
        <f>IF(F390=0,"not processed",ABS(bank_source_transactions__1[[#This Row],[transaction_date]]-Reconciliation!L390))</f>
        <v>1</v>
      </c>
      <c r="N390" s="1" t="str" cm="1">
        <f t="array" ref="N390">_xlfn.IFS(M390="not Processed", "Not Processed",M390&gt;2,"SLA Breached",M390&lt;=2,"Within SLA")</f>
        <v>Within SLA</v>
      </c>
      <c r="O390" s="1" t="str">
        <f>_xlfn.XLOOKUP(A390,Source_data!A:A,Source_data!D:D)</f>
        <v>UPI</v>
      </c>
      <c r="P390" s="1">
        <f t="shared" si="65"/>
        <v>0</v>
      </c>
      <c r="Q390" s="1">
        <f t="shared" si="66"/>
        <v>0</v>
      </c>
      <c r="R390" s="1">
        <f t="shared" si="67"/>
        <v>0</v>
      </c>
      <c r="S390" s="1">
        <f t="shared" si="68"/>
        <v>0</v>
      </c>
      <c r="T390" s="1">
        <f t="shared" si="69"/>
        <v>0</v>
      </c>
      <c r="U390" s="1" t="str">
        <f>_xlfn.XLOOKUP(Table3[[#This Row],[Transaction ID]],Source_data!A:A,Source_data!E:E)</f>
        <v>Bengaluru</v>
      </c>
      <c r="V390" s="1">
        <f>_xlfn.IFNA(_xlfn.XLOOKUP(A390,bank_processed_transactions[transaction_id],bank_processed_transactions[processing_minutes]),"")</f>
        <v>8.3000000000000007</v>
      </c>
      <c r="W390" s="31">
        <f>_xlfn.XLOOKUP(A390,Source_data!A:A,Source_data!B:B)</f>
        <v>46086</v>
      </c>
    </row>
    <row r="391" spans="1:23" x14ac:dyDescent="0.3">
      <c r="A391" s="4" t="s">
        <v>4241</v>
      </c>
      <c r="B391" s="1">
        <f>_xlfn.XLOOKUP(A391,bank_source_transactions__1[transaction_id],bank_source_transactions__1[amount_inr])</f>
        <v>1620.93</v>
      </c>
      <c r="C391" s="1">
        <f>_xlfn.XLOOKUP(A391,Processed_data!A:A,Processed_data!F:F)</f>
        <v>1620.93</v>
      </c>
      <c r="D391" s="1" t="str">
        <f>_xlfn.XLOOKUP(A391,bank_source_transactions__1[transaction_id],bank_source_transactions__1[transaction_status])</f>
        <v>SUCCESS</v>
      </c>
      <c r="E391" s="1" t="str">
        <f>_xlfn.XLOOKUP(A391,Processed_data!A:A,Processed_data!G:G)</f>
        <v>SUCCESS</v>
      </c>
      <c r="F391" s="1">
        <f>COUNTIF(bank_processed_transactions[transaction_id],A391)</f>
        <v>1</v>
      </c>
      <c r="G391" s="1" t="str">
        <f t="shared" si="60"/>
        <v>found</v>
      </c>
      <c r="H391" s="1" t="str">
        <f t="shared" si="61"/>
        <v>Not Duplicate</v>
      </c>
      <c r="I391" s="1" t="str">
        <f t="shared" si="62"/>
        <v>match</v>
      </c>
      <c r="J391" s="1" t="str">
        <f t="shared" si="63"/>
        <v>match</v>
      </c>
      <c r="K391" s="1">
        <f t="shared" si="64"/>
        <v>0</v>
      </c>
      <c r="L391" s="2">
        <f>IF(F391=0,"not processed",_xlfn.MINIFS(Processed_data!H:H,Processed_data!A:A,A391))</f>
        <v>46058</v>
      </c>
      <c r="M391" s="1">
        <f>IF(F391=0,"not processed",ABS(bank_source_transactions__1[[#This Row],[transaction_date]]-Reconciliation!L391))</f>
        <v>5</v>
      </c>
      <c r="N391" s="1" t="str" cm="1">
        <f t="array" ref="N391">_xlfn.IFS(M391="not Processed", "Not Processed",M391&gt;2,"SLA Breached",M391&lt;=2,"Within SLA")</f>
        <v>SLA Breached</v>
      </c>
      <c r="O391" s="1" t="str">
        <f>_xlfn.XLOOKUP(A391,Source_data!A:A,Source_data!D:D)</f>
        <v>NEFT</v>
      </c>
      <c r="P391" s="1">
        <f t="shared" si="65"/>
        <v>0</v>
      </c>
      <c r="Q391" s="1">
        <f t="shared" si="66"/>
        <v>0</v>
      </c>
      <c r="R391" s="1">
        <f t="shared" si="67"/>
        <v>0</v>
      </c>
      <c r="S391" s="1">
        <f t="shared" si="68"/>
        <v>0</v>
      </c>
      <c r="T391" s="1">
        <f t="shared" si="69"/>
        <v>1</v>
      </c>
      <c r="U391" s="1" t="str">
        <f>_xlfn.XLOOKUP(Table3[[#This Row],[Transaction ID]],Source_data!A:A,Source_data!E:E)</f>
        <v>Hyderabad</v>
      </c>
      <c r="V391" s="1">
        <f>_xlfn.IFNA(_xlfn.XLOOKUP(A391,bank_processed_transactions[transaction_id],bank_processed_transactions[processing_minutes]),"")</f>
        <v>79</v>
      </c>
      <c r="W391" s="31">
        <f>_xlfn.XLOOKUP(A391,Source_data!A:A,Source_data!B:B)</f>
        <v>46053</v>
      </c>
    </row>
    <row r="392" spans="1:23" x14ac:dyDescent="0.3">
      <c r="A392" s="3" t="s">
        <v>2334</v>
      </c>
      <c r="B392" s="1">
        <f>_xlfn.XLOOKUP(A392,bank_source_transactions__1[transaction_id],bank_source_transactions__1[amount_inr])</f>
        <v>67398.350000000006</v>
      </c>
      <c r="C392" s="1">
        <f>_xlfn.XLOOKUP(A392,Processed_data!A:A,Processed_data!F:F)</f>
        <v>67398.350000000006</v>
      </c>
      <c r="D392" s="1" t="str">
        <f>_xlfn.XLOOKUP(A392,bank_source_transactions__1[transaction_id],bank_source_transactions__1[transaction_status])</f>
        <v>SUCCESS</v>
      </c>
      <c r="E392" s="1" t="str">
        <f>_xlfn.XLOOKUP(A392,Processed_data!A:A,Processed_data!G:G)</f>
        <v>SUCCESS</v>
      </c>
      <c r="F392" s="1">
        <f>COUNTIF(bank_processed_transactions[transaction_id],A392)</f>
        <v>1</v>
      </c>
      <c r="G392" s="1" t="str">
        <f t="shared" si="60"/>
        <v>found</v>
      </c>
      <c r="H392" s="1" t="str">
        <f t="shared" si="61"/>
        <v>Not Duplicate</v>
      </c>
      <c r="I392" s="1" t="str">
        <f t="shared" si="62"/>
        <v>match</v>
      </c>
      <c r="J392" s="1" t="str">
        <f t="shared" si="63"/>
        <v>match</v>
      </c>
      <c r="K392" s="1">
        <f t="shared" si="64"/>
        <v>0</v>
      </c>
      <c r="L392" s="2">
        <f>IF(F392=0,"not processed",_xlfn.MINIFS(Processed_data!H:H,Processed_data!A:A,A392))</f>
        <v>46089</v>
      </c>
      <c r="M392" s="1">
        <f>IF(F392=0,"not processed",ABS(bank_source_transactions__1[[#This Row],[transaction_date]]-Reconciliation!L392))</f>
        <v>2</v>
      </c>
      <c r="N392" s="1" t="str" cm="1">
        <f t="array" ref="N392">_xlfn.IFS(M392="not Processed", "Not Processed",M392&gt;2,"SLA Breached",M392&lt;=2,"Within SLA")</f>
        <v>Within SLA</v>
      </c>
      <c r="O392" s="1" t="str">
        <f>_xlfn.XLOOKUP(A392,Source_data!A:A,Source_data!D:D)</f>
        <v>NEFT</v>
      </c>
      <c r="P392" s="1">
        <f t="shared" si="65"/>
        <v>0</v>
      </c>
      <c r="Q392" s="1">
        <f t="shared" si="66"/>
        <v>0</v>
      </c>
      <c r="R392" s="1">
        <f t="shared" si="67"/>
        <v>0</v>
      </c>
      <c r="S392" s="1">
        <f t="shared" si="68"/>
        <v>0</v>
      </c>
      <c r="T392" s="1">
        <f t="shared" si="69"/>
        <v>0</v>
      </c>
      <c r="U392" s="1" t="str">
        <f>_xlfn.XLOOKUP(Table3[[#This Row],[Transaction ID]],Source_data!A:A,Source_data!E:E)</f>
        <v>Bengaluru</v>
      </c>
      <c r="V392" s="1">
        <f>_xlfn.IFNA(_xlfn.XLOOKUP(A392,bank_processed_transactions[transaction_id],bank_processed_transactions[processing_minutes]),"")</f>
        <v>15</v>
      </c>
      <c r="W392" s="31">
        <f>_xlfn.XLOOKUP(A392,Source_data!A:A,Source_data!B:B)</f>
        <v>46087</v>
      </c>
    </row>
    <row r="393" spans="1:23" x14ac:dyDescent="0.3">
      <c r="A393" s="4" t="s">
        <v>2679</v>
      </c>
      <c r="B393" s="1">
        <f>_xlfn.XLOOKUP(A393,bank_source_transactions__1[transaction_id],bank_source_transactions__1[amount_inr])</f>
        <v>733.68</v>
      </c>
      <c r="C393" s="1">
        <f>_xlfn.XLOOKUP(A393,Processed_data!A:A,Processed_data!F:F)</f>
        <v>733.68</v>
      </c>
      <c r="D393" s="1" t="str">
        <f>_xlfn.XLOOKUP(A393,bank_source_transactions__1[transaction_id],bank_source_transactions__1[transaction_status])</f>
        <v>SUCCESS</v>
      </c>
      <c r="E393" s="1" t="str">
        <f>_xlfn.XLOOKUP(A393,Processed_data!A:A,Processed_data!G:G)</f>
        <v>SUCCESS</v>
      </c>
      <c r="F393" s="1">
        <f>COUNTIF(bank_processed_transactions[transaction_id],A393)</f>
        <v>1</v>
      </c>
      <c r="G393" s="1" t="str">
        <f t="shared" si="60"/>
        <v>found</v>
      </c>
      <c r="H393" s="1" t="str">
        <f t="shared" si="61"/>
        <v>Not Duplicate</v>
      </c>
      <c r="I393" s="1" t="str">
        <f t="shared" si="62"/>
        <v>match</v>
      </c>
      <c r="J393" s="1" t="str">
        <f t="shared" si="63"/>
        <v>match</v>
      </c>
      <c r="K393" s="1">
        <f t="shared" si="64"/>
        <v>0</v>
      </c>
      <c r="L393" s="2">
        <f>IF(F393=0,"not processed",_xlfn.MINIFS(Processed_data!H:H,Processed_data!A:A,A393))</f>
        <v>46088</v>
      </c>
      <c r="M393" s="1">
        <f>IF(F393=0,"not processed",ABS(bank_source_transactions__1[[#This Row],[transaction_date]]-Reconciliation!L393))</f>
        <v>0</v>
      </c>
      <c r="N393" s="1" t="str" cm="1">
        <f t="array" ref="N393">_xlfn.IFS(M393="not Processed", "Not Processed",M393&gt;2,"SLA Breached",M393&lt;=2,"Within SLA")</f>
        <v>Within SLA</v>
      </c>
      <c r="O393" s="1" t="str">
        <f>_xlfn.XLOOKUP(A393,Source_data!A:A,Source_data!D:D)</f>
        <v>UPI</v>
      </c>
      <c r="P393" s="1">
        <f t="shared" si="65"/>
        <v>0</v>
      </c>
      <c r="Q393" s="1">
        <f t="shared" si="66"/>
        <v>0</v>
      </c>
      <c r="R393" s="1">
        <f t="shared" si="67"/>
        <v>0</v>
      </c>
      <c r="S393" s="1">
        <f t="shared" si="68"/>
        <v>0</v>
      </c>
      <c r="T393" s="1">
        <f t="shared" si="69"/>
        <v>0</v>
      </c>
      <c r="U393" s="1" t="str">
        <f>_xlfn.XLOOKUP(Table3[[#This Row],[Transaction ID]],Source_data!A:A,Source_data!E:E)</f>
        <v>Hyderabad</v>
      </c>
      <c r="V393" s="1">
        <f>_xlfn.IFNA(_xlfn.XLOOKUP(A393,bank_processed_transactions[transaction_id],bank_processed_transactions[processing_minutes]),"")</f>
        <v>9.1999999999999993</v>
      </c>
      <c r="W393" s="31">
        <f>_xlfn.XLOOKUP(A393,Source_data!A:A,Source_data!B:B)</f>
        <v>46088</v>
      </c>
    </row>
    <row r="394" spans="1:23" x14ac:dyDescent="0.3">
      <c r="A394" s="3" t="s">
        <v>4980</v>
      </c>
      <c r="B394" s="1">
        <f>_xlfn.XLOOKUP(A394,bank_source_transactions__1[transaction_id],bank_source_transactions__1[amount_inr])</f>
        <v>389.21</v>
      </c>
      <c r="C394" s="1" t="e">
        <f>_xlfn.XLOOKUP(A394,Processed_data!A:A,Processed_data!F:F)</f>
        <v>#N/A</v>
      </c>
      <c r="D394" s="1" t="str">
        <f>_xlfn.XLOOKUP(A394,bank_source_transactions__1[transaction_id],bank_source_transactions__1[transaction_status])</f>
        <v>SUCCESS</v>
      </c>
      <c r="E394" s="1" t="e">
        <f>_xlfn.XLOOKUP(A394,Processed_data!A:A,Processed_data!G:G)</f>
        <v>#N/A</v>
      </c>
      <c r="F394" s="1">
        <f>COUNTIF(bank_processed_transactions[transaction_id],A394)</f>
        <v>0</v>
      </c>
      <c r="G394" s="1" t="str">
        <f t="shared" si="60"/>
        <v>missing</v>
      </c>
      <c r="H394" s="1" t="str">
        <f t="shared" si="61"/>
        <v>Not Duplicate</v>
      </c>
      <c r="I394" s="1" t="str">
        <f t="shared" si="62"/>
        <v>not processed</v>
      </c>
      <c r="J394" s="1" t="str">
        <f t="shared" si="63"/>
        <v>not processed</v>
      </c>
      <c r="K394" s="1" t="str">
        <f t="shared" si="64"/>
        <v>missing</v>
      </c>
      <c r="L394" s="2" t="str">
        <f>IF(F394=0,"not processed",_xlfn.MINIFS(Processed_data!H:H,Processed_data!A:A,A394))</f>
        <v>not processed</v>
      </c>
      <c r="M394" s="1" t="str">
        <f>IF(F394=0,"not processed",ABS(bank_source_transactions__1[[#This Row],[transaction_date]]-Reconciliation!L394))</f>
        <v>not processed</v>
      </c>
      <c r="N394" s="1" t="str" cm="1">
        <f t="array" ref="N394">_xlfn.IFS(M394="not Processed", "Not Processed",M394&gt;2,"SLA Breached",M394&lt;=2,"Within SLA")</f>
        <v>Not Processed</v>
      </c>
      <c r="O394" s="1" t="str">
        <f>_xlfn.XLOOKUP(A394,Source_data!A:A,Source_data!D:D)</f>
        <v>NEFT</v>
      </c>
      <c r="P394" s="1">
        <f t="shared" si="65"/>
        <v>1</v>
      </c>
      <c r="Q394" s="1">
        <f t="shared" si="66"/>
        <v>0</v>
      </c>
      <c r="R394" s="1">
        <f t="shared" si="67"/>
        <v>0</v>
      </c>
      <c r="S394" s="1">
        <f t="shared" si="68"/>
        <v>0</v>
      </c>
      <c r="T394" s="1">
        <f t="shared" si="69"/>
        <v>0</v>
      </c>
      <c r="U394" s="1" t="str">
        <f>_xlfn.XLOOKUP(Table3[[#This Row],[Transaction ID]],Source_data!A:A,Source_data!E:E)</f>
        <v>Hyderabad</v>
      </c>
      <c r="V394" s="1" t="str">
        <f>_xlfn.IFNA(_xlfn.XLOOKUP(A394,bank_processed_transactions[transaction_id],bank_processed_transactions[processing_minutes]),"")</f>
        <v/>
      </c>
      <c r="W394" s="31">
        <f>_xlfn.XLOOKUP(A394,Source_data!A:A,Source_data!B:B)</f>
        <v>46078</v>
      </c>
    </row>
    <row r="395" spans="1:23" x14ac:dyDescent="0.3">
      <c r="A395" s="4" t="s">
        <v>2006</v>
      </c>
      <c r="B395" s="1">
        <f>_xlfn.XLOOKUP(A395,bank_source_transactions__1[transaction_id],bank_source_transactions__1[amount_inr])</f>
        <v>8181.86</v>
      </c>
      <c r="C395" s="1">
        <f>_xlfn.XLOOKUP(A395,Processed_data!A:A,Processed_data!F:F)</f>
        <v>8181.86</v>
      </c>
      <c r="D395" s="1" t="str">
        <f>_xlfn.XLOOKUP(A395,bank_source_transactions__1[transaction_id],bank_source_transactions__1[transaction_status])</f>
        <v>SUCCESS</v>
      </c>
      <c r="E395" s="1" t="str">
        <f>_xlfn.XLOOKUP(A395,Processed_data!A:A,Processed_data!G:G)</f>
        <v>SUCCESS</v>
      </c>
      <c r="F395" s="1">
        <f>COUNTIF(bank_processed_transactions[transaction_id],A395)</f>
        <v>1</v>
      </c>
      <c r="G395" s="1" t="str">
        <f t="shared" si="60"/>
        <v>found</v>
      </c>
      <c r="H395" s="1" t="str">
        <f t="shared" si="61"/>
        <v>Not Duplicate</v>
      </c>
      <c r="I395" s="1" t="str">
        <f t="shared" si="62"/>
        <v>match</v>
      </c>
      <c r="J395" s="1" t="str">
        <f t="shared" si="63"/>
        <v>match</v>
      </c>
      <c r="K395" s="1">
        <f t="shared" si="64"/>
        <v>0</v>
      </c>
      <c r="L395" s="2">
        <f>IF(F395=0,"not processed",_xlfn.MINIFS(Processed_data!H:H,Processed_data!A:A,A395))</f>
        <v>46063</v>
      </c>
      <c r="M395" s="1">
        <f>IF(F395=0,"not processed",ABS(bank_source_transactions__1[[#This Row],[transaction_date]]-Reconciliation!L395))</f>
        <v>0</v>
      </c>
      <c r="N395" s="1" t="str" cm="1">
        <f t="array" ref="N395">_xlfn.IFS(M395="not Processed", "Not Processed",M395&gt;2,"SLA Breached",M395&lt;=2,"Within SLA")</f>
        <v>Within SLA</v>
      </c>
      <c r="O395" s="1" t="str">
        <f>_xlfn.XLOOKUP(A395,Source_data!A:A,Source_data!D:D)</f>
        <v>UPI</v>
      </c>
      <c r="P395" s="1">
        <f t="shared" si="65"/>
        <v>0</v>
      </c>
      <c r="Q395" s="1">
        <f t="shared" si="66"/>
        <v>0</v>
      </c>
      <c r="R395" s="1">
        <f t="shared" si="67"/>
        <v>0</v>
      </c>
      <c r="S395" s="1">
        <f t="shared" si="68"/>
        <v>0</v>
      </c>
      <c r="T395" s="1">
        <f t="shared" si="69"/>
        <v>0</v>
      </c>
      <c r="U395" s="1" t="str">
        <f>_xlfn.XLOOKUP(Table3[[#This Row],[Transaction ID]],Source_data!A:A,Source_data!E:E)</f>
        <v>Bengaluru</v>
      </c>
      <c r="V395" s="1">
        <f>_xlfn.IFNA(_xlfn.XLOOKUP(A395,bank_processed_transactions[transaction_id],bank_processed_transactions[processing_minutes]),"")</f>
        <v>8.6</v>
      </c>
      <c r="W395" s="31">
        <f>_xlfn.XLOOKUP(A395,Source_data!A:A,Source_data!B:B)</f>
        <v>46063</v>
      </c>
    </row>
    <row r="396" spans="1:23" x14ac:dyDescent="0.3">
      <c r="A396" s="3" t="s">
        <v>3371</v>
      </c>
      <c r="B396" s="1">
        <f>_xlfn.XLOOKUP(A396,bank_source_transactions__1[transaction_id],bank_source_transactions__1[amount_inr])</f>
        <v>4584.3500000000004</v>
      </c>
      <c r="C396" s="1">
        <f>_xlfn.XLOOKUP(A396,Processed_data!A:A,Processed_data!F:F)</f>
        <v>4584.3500000000004</v>
      </c>
      <c r="D396" s="1" t="str">
        <f>_xlfn.XLOOKUP(A396,bank_source_transactions__1[transaction_id],bank_source_transactions__1[transaction_status])</f>
        <v>SUCCESS</v>
      </c>
      <c r="E396" s="1" t="str">
        <f>_xlfn.XLOOKUP(A396,Processed_data!A:A,Processed_data!G:G)</f>
        <v>SUCCESS</v>
      </c>
      <c r="F396" s="1">
        <f>COUNTIF(bank_processed_transactions[transaction_id],A396)</f>
        <v>1</v>
      </c>
      <c r="G396" s="1" t="str">
        <f t="shared" si="60"/>
        <v>found</v>
      </c>
      <c r="H396" s="1" t="str">
        <f t="shared" si="61"/>
        <v>Not Duplicate</v>
      </c>
      <c r="I396" s="1" t="str">
        <f t="shared" si="62"/>
        <v>match</v>
      </c>
      <c r="J396" s="1" t="str">
        <f t="shared" si="63"/>
        <v>match</v>
      </c>
      <c r="K396" s="1">
        <f t="shared" si="64"/>
        <v>0</v>
      </c>
      <c r="L396" s="2">
        <f>IF(F396=0,"not processed",_xlfn.MINIFS(Processed_data!H:H,Processed_data!A:A,A396))</f>
        <v>46051</v>
      </c>
      <c r="M396" s="1">
        <f>IF(F396=0,"not processed",ABS(bank_source_transactions__1[[#This Row],[transaction_date]]-Reconciliation!L396))</f>
        <v>5</v>
      </c>
      <c r="N396" s="1" t="str" cm="1">
        <f t="array" ref="N396">_xlfn.IFS(M396="not Processed", "Not Processed",M396&gt;2,"SLA Breached",M396&lt;=2,"Within SLA")</f>
        <v>SLA Breached</v>
      </c>
      <c r="O396" s="1" t="str">
        <f>_xlfn.XLOOKUP(A396,Source_data!A:A,Source_data!D:D)</f>
        <v>UPI</v>
      </c>
      <c r="P396" s="1">
        <f t="shared" si="65"/>
        <v>0</v>
      </c>
      <c r="Q396" s="1">
        <f t="shared" si="66"/>
        <v>0</v>
      </c>
      <c r="R396" s="1">
        <f t="shared" si="67"/>
        <v>0</v>
      </c>
      <c r="S396" s="1">
        <f t="shared" si="68"/>
        <v>0</v>
      </c>
      <c r="T396" s="1">
        <f t="shared" si="69"/>
        <v>1</v>
      </c>
      <c r="U396" s="1" t="str">
        <f>_xlfn.XLOOKUP(Table3[[#This Row],[Transaction ID]],Source_data!A:A,Source_data!E:E)</f>
        <v>Hyderabad</v>
      </c>
      <c r="V396" s="1">
        <f>_xlfn.IFNA(_xlfn.XLOOKUP(A396,bank_processed_transactions[transaction_id],bank_processed_transactions[processing_minutes]),"")</f>
        <v>22.8</v>
      </c>
      <c r="W396" s="31">
        <f>_xlfn.XLOOKUP(A396,Source_data!A:A,Source_data!B:B)</f>
        <v>46046</v>
      </c>
    </row>
    <row r="397" spans="1:23" x14ac:dyDescent="0.3">
      <c r="A397" s="4" t="s">
        <v>4822</v>
      </c>
      <c r="B397" s="1">
        <f>_xlfn.XLOOKUP(A397,bank_source_transactions__1[transaction_id],bank_source_transactions__1[amount_inr])</f>
        <v>2971.88</v>
      </c>
      <c r="C397" s="1">
        <f>_xlfn.XLOOKUP(A397,Processed_data!A:A,Processed_data!F:F)</f>
        <v>2971.88</v>
      </c>
      <c r="D397" s="1" t="str">
        <f>_xlfn.XLOOKUP(A397,bank_source_transactions__1[transaction_id],bank_source_transactions__1[transaction_status])</f>
        <v>SUCCESS</v>
      </c>
      <c r="E397" s="1" t="str">
        <f>_xlfn.XLOOKUP(A397,Processed_data!A:A,Processed_data!G:G)</f>
        <v>SUCCESS</v>
      </c>
      <c r="F397" s="1">
        <f>COUNTIF(bank_processed_transactions[transaction_id],A397)</f>
        <v>1</v>
      </c>
      <c r="G397" s="1" t="str">
        <f t="shared" si="60"/>
        <v>found</v>
      </c>
      <c r="H397" s="1" t="str">
        <f t="shared" si="61"/>
        <v>Not Duplicate</v>
      </c>
      <c r="I397" s="1" t="str">
        <f t="shared" si="62"/>
        <v>match</v>
      </c>
      <c r="J397" s="1" t="str">
        <f t="shared" si="63"/>
        <v>match</v>
      </c>
      <c r="K397" s="1">
        <f t="shared" si="64"/>
        <v>0</v>
      </c>
      <c r="L397" s="2">
        <f>IF(F397=0,"not processed",_xlfn.MINIFS(Processed_data!H:H,Processed_data!A:A,A397))</f>
        <v>46068</v>
      </c>
      <c r="M397" s="1">
        <f>IF(F397=0,"not processed",ABS(bank_source_transactions__1[[#This Row],[transaction_date]]-Reconciliation!L397))</f>
        <v>0</v>
      </c>
      <c r="N397" s="1" t="str" cm="1">
        <f t="array" ref="N397">_xlfn.IFS(M397="not Processed", "Not Processed",M397&gt;2,"SLA Breached",M397&lt;=2,"Within SLA")</f>
        <v>Within SLA</v>
      </c>
      <c r="O397" s="1" t="str">
        <f>_xlfn.XLOOKUP(A397,Source_data!A:A,Source_data!D:D)</f>
        <v>CARD</v>
      </c>
      <c r="P397" s="1">
        <f t="shared" si="65"/>
        <v>0</v>
      </c>
      <c r="Q397" s="1">
        <f t="shared" si="66"/>
        <v>0</v>
      </c>
      <c r="R397" s="1">
        <f t="shared" si="67"/>
        <v>0</v>
      </c>
      <c r="S397" s="1">
        <f t="shared" si="68"/>
        <v>0</v>
      </c>
      <c r="T397" s="1">
        <f t="shared" si="69"/>
        <v>0</v>
      </c>
      <c r="U397" s="1" t="str">
        <f>_xlfn.XLOOKUP(Table3[[#This Row],[Transaction ID]],Source_data!A:A,Source_data!E:E)</f>
        <v>Mumbai</v>
      </c>
      <c r="V397" s="1">
        <f>_xlfn.IFNA(_xlfn.XLOOKUP(A397,bank_processed_transactions[transaction_id],bank_processed_transactions[processing_minutes]),"")</f>
        <v>21</v>
      </c>
      <c r="W397" s="31">
        <f>_xlfn.XLOOKUP(A397,Source_data!A:A,Source_data!B:B)</f>
        <v>46068</v>
      </c>
    </row>
    <row r="398" spans="1:23" x14ac:dyDescent="0.3">
      <c r="A398" s="3" t="s">
        <v>959</v>
      </c>
      <c r="B398" s="1">
        <f>_xlfn.XLOOKUP(A398,bank_source_transactions__1[transaction_id],bank_source_transactions__1[amount_inr])</f>
        <v>1048.26</v>
      </c>
      <c r="C398" s="1">
        <f>_xlfn.XLOOKUP(A398,Processed_data!A:A,Processed_data!F:F)</f>
        <v>1048.26</v>
      </c>
      <c r="D398" s="1" t="str">
        <f>_xlfn.XLOOKUP(A398,bank_source_transactions__1[transaction_id],bank_source_transactions__1[transaction_status])</f>
        <v>SUCCESS</v>
      </c>
      <c r="E398" s="1" t="str">
        <f>_xlfn.XLOOKUP(A398,Processed_data!A:A,Processed_data!G:G)</f>
        <v>SUCCESS</v>
      </c>
      <c r="F398" s="1">
        <f>COUNTIF(bank_processed_transactions[transaction_id],A398)</f>
        <v>1</v>
      </c>
      <c r="G398" s="1" t="str">
        <f t="shared" si="60"/>
        <v>found</v>
      </c>
      <c r="H398" s="1" t="str">
        <f t="shared" si="61"/>
        <v>Not Duplicate</v>
      </c>
      <c r="I398" s="1" t="str">
        <f t="shared" si="62"/>
        <v>match</v>
      </c>
      <c r="J398" s="1" t="str">
        <f t="shared" si="63"/>
        <v>match</v>
      </c>
      <c r="K398" s="1">
        <f t="shared" si="64"/>
        <v>0</v>
      </c>
      <c r="L398" s="2">
        <f>IF(F398=0,"not processed",_xlfn.MINIFS(Processed_data!H:H,Processed_data!A:A,A398))</f>
        <v>46036</v>
      </c>
      <c r="M398" s="1">
        <f>IF(F398=0,"not processed",ABS(bank_source_transactions__1[[#This Row],[transaction_date]]-Reconciliation!L398))</f>
        <v>0</v>
      </c>
      <c r="N398" s="1" t="str" cm="1">
        <f t="array" ref="N398">_xlfn.IFS(M398="not Processed", "Not Processed",M398&gt;2,"SLA Breached",M398&lt;=2,"Within SLA")</f>
        <v>Within SLA</v>
      </c>
      <c r="O398" s="1" t="str">
        <f>_xlfn.XLOOKUP(A398,Source_data!A:A,Source_data!D:D)</f>
        <v>IMPS</v>
      </c>
      <c r="P398" s="1">
        <f t="shared" si="65"/>
        <v>0</v>
      </c>
      <c r="Q398" s="1">
        <f t="shared" si="66"/>
        <v>0</v>
      </c>
      <c r="R398" s="1">
        <f t="shared" si="67"/>
        <v>0</v>
      </c>
      <c r="S398" s="1">
        <f t="shared" si="68"/>
        <v>0</v>
      </c>
      <c r="T398" s="1">
        <f t="shared" si="69"/>
        <v>0</v>
      </c>
      <c r="U398" s="1" t="str">
        <f>_xlfn.XLOOKUP(Table3[[#This Row],[Transaction ID]],Source_data!A:A,Source_data!E:E)</f>
        <v>Hyderabad</v>
      </c>
      <c r="V398" s="1">
        <f>_xlfn.IFNA(_xlfn.XLOOKUP(A398,bank_processed_transactions[transaction_id],bank_processed_transactions[processing_minutes]),"")</f>
        <v>6.4</v>
      </c>
      <c r="W398" s="31">
        <f>_xlfn.XLOOKUP(A398,Source_data!A:A,Source_data!B:B)</f>
        <v>46036</v>
      </c>
    </row>
    <row r="399" spans="1:23" x14ac:dyDescent="0.3">
      <c r="A399" s="4" t="s">
        <v>517</v>
      </c>
      <c r="B399" s="1">
        <f>_xlfn.XLOOKUP(A399,bank_source_transactions__1[transaction_id],bank_source_transactions__1[amount_inr])</f>
        <v>16866.5</v>
      </c>
      <c r="C399" s="1">
        <f>_xlfn.XLOOKUP(A399,Processed_data!A:A,Processed_data!F:F)</f>
        <v>16866.5</v>
      </c>
      <c r="D399" s="1" t="str">
        <f>_xlfn.XLOOKUP(A399,bank_source_transactions__1[transaction_id],bank_source_transactions__1[transaction_status])</f>
        <v>REVERSED</v>
      </c>
      <c r="E399" s="1" t="str">
        <f>_xlfn.XLOOKUP(A399,Processed_data!A:A,Processed_data!G:G)</f>
        <v>REVERSED</v>
      </c>
      <c r="F399" s="1">
        <f>COUNTIF(bank_processed_transactions[transaction_id],A399)</f>
        <v>1</v>
      </c>
      <c r="G399" s="1" t="str">
        <f t="shared" si="60"/>
        <v>found</v>
      </c>
      <c r="H399" s="1" t="str">
        <f t="shared" si="61"/>
        <v>Not Duplicate</v>
      </c>
      <c r="I399" s="1" t="str">
        <f t="shared" si="62"/>
        <v>match</v>
      </c>
      <c r="J399" s="1" t="str">
        <f t="shared" si="63"/>
        <v>match</v>
      </c>
      <c r="K399" s="1">
        <f t="shared" si="64"/>
        <v>0</v>
      </c>
      <c r="L399" s="2">
        <f>IF(F399=0,"not processed",_xlfn.MINIFS(Processed_data!H:H,Processed_data!A:A,A399))</f>
        <v>46046</v>
      </c>
      <c r="M399" s="1">
        <f>IF(F399=0,"not processed",ABS(bank_source_transactions__1[[#This Row],[transaction_date]]-Reconciliation!L399))</f>
        <v>2</v>
      </c>
      <c r="N399" s="1" t="str" cm="1">
        <f t="array" ref="N399">_xlfn.IFS(M399="not Processed", "Not Processed",M399&gt;2,"SLA Breached",M399&lt;=2,"Within SLA")</f>
        <v>Within SLA</v>
      </c>
      <c r="O399" s="1" t="str">
        <f>_xlfn.XLOOKUP(A399,Source_data!A:A,Source_data!D:D)</f>
        <v>UPI</v>
      </c>
      <c r="P399" s="1">
        <f t="shared" si="65"/>
        <v>0</v>
      </c>
      <c r="Q399" s="1">
        <f t="shared" si="66"/>
        <v>0</v>
      </c>
      <c r="R399" s="1">
        <f t="shared" si="67"/>
        <v>0</v>
      </c>
      <c r="S399" s="1">
        <f t="shared" si="68"/>
        <v>0</v>
      </c>
      <c r="T399" s="1">
        <f t="shared" si="69"/>
        <v>0</v>
      </c>
      <c r="U399" s="1" t="str">
        <f>_xlfn.XLOOKUP(Table3[[#This Row],[Transaction ID]],Source_data!A:A,Source_data!E:E)</f>
        <v>Bengaluru</v>
      </c>
      <c r="V399" s="1">
        <f>_xlfn.IFNA(_xlfn.XLOOKUP(A399,bank_processed_transactions[transaction_id],bank_processed_transactions[processing_minutes]),"")</f>
        <v>21.1</v>
      </c>
      <c r="W399" s="31">
        <f>_xlfn.XLOOKUP(A399,Source_data!A:A,Source_data!B:B)</f>
        <v>46044</v>
      </c>
    </row>
    <row r="400" spans="1:23" x14ac:dyDescent="0.3">
      <c r="A400" s="3" t="s">
        <v>2932</v>
      </c>
      <c r="B400" s="1">
        <f>_xlfn.XLOOKUP(A400,bank_source_transactions__1[transaction_id],bank_source_transactions__1[amount_inr])</f>
        <v>2593.13</v>
      </c>
      <c r="C400" s="1">
        <f>_xlfn.XLOOKUP(A400,Processed_data!A:A,Processed_data!F:F)</f>
        <v>2593.13</v>
      </c>
      <c r="D400" s="1" t="str">
        <f>_xlfn.XLOOKUP(A400,bank_source_transactions__1[transaction_id],bank_source_transactions__1[transaction_status])</f>
        <v>SUCCESS</v>
      </c>
      <c r="E400" s="1" t="str">
        <f>_xlfn.XLOOKUP(A400,Processed_data!A:A,Processed_data!G:G)</f>
        <v>SUCCESS</v>
      </c>
      <c r="F400" s="1">
        <f>COUNTIF(bank_processed_transactions[transaction_id],A400)</f>
        <v>1</v>
      </c>
      <c r="G400" s="1" t="str">
        <f t="shared" si="60"/>
        <v>found</v>
      </c>
      <c r="H400" s="1" t="str">
        <f t="shared" si="61"/>
        <v>Not Duplicate</v>
      </c>
      <c r="I400" s="1" t="str">
        <f t="shared" si="62"/>
        <v>match</v>
      </c>
      <c r="J400" s="1" t="str">
        <f t="shared" si="63"/>
        <v>match</v>
      </c>
      <c r="K400" s="1">
        <f t="shared" si="64"/>
        <v>0</v>
      </c>
      <c r="L400" s="2">
        <f>IF(F400=0,"not processed",_xlfn.MINIFS(Processed_data!H:H,Processed_data!A:A,A400))</f>
        <v>46072</v>
      </c>
      <c r="M400" s="1">
        <f>IF(F400=0,"not processed",ABS(bank_source_transactions__1[[#This Row],[transaction_date]]-Reconciliation!L400))</f>
        <v>2</v>
      </c>
      <c r="N400" s="1" t="str" cm="1">
        <f t="array" ref="N400">_xlfn.IFS(M400="not Processed", "Not Processed",M400&gt;2,"SLA Breached",M400&lt;=2,"Within SLA")</f>
        <v>Within SLA</v>
      </c>
      <c r="O400" s="1" t="str">
        <f>_xlfn.XLOOKUP(A400,Source_data!A:A,Source_data!D:D)</f>
        <v>CARD</v>
      </c>
      <c r="P400" s="1">
        <f t="shared" si="65"/>
        <v>0</v>
      </c>
      <c r="Q400" s="1">
        <f t="shared" si="66"/>
        <v>0</v>
      </c>
      <c r="R400" s="1">
        <f t="shared" si="67"/>
        <v>0</v>
      </c>
      <c r="S400" s="1">
        <f t="shared" si="68"/>
        <v>0</v>
      </c>
      <c r="T400" s="1">
        <f t="shared" si="69"/>
        <v>0</v>
      </c>
      <c r="U400" s="1" t="str">
        <f>_xlfn.XLOOKUP(Table3[[#This Row],[Transaction ID]],Source_data!A:A,Source_data!E:E)</f>
        <v>Pune</v>
      </c>
      <c r="V400" s="1">
        <f>_xlfn.IFNA(_xlfn.XLOOKUP(A400,bank_processed_transactions[transaction_id],bank_processed_transactions[processing_minutes]),"")</f>
        <v>18.7</v>
      </c>
      <c r="W400" s="31">
        <f>_xlfn.XLOOKUP(A400,Source_data!A:A,Source_data!B:B)</f>
        <v>46070</v>
      </c>
    </row>
    <row r="401" spans="1:23" x14ac:dyDescent="0.3">
      <c r="A401" s="4" t="s">
        <v>49</v>
      </c>
      <c r="B401" s="1">
        <f>_xlfn.XLOOKUP(A401,bank_source_transactions__1[transaction_id],bank_source_transactions__1[amount_inr])</f>
        <v>10467.51</v>
      </c>
      <c r="C401" s="1">
        <f>_xlfn.XLOOKUP(A401,Processed_data!A:A,Processed_data!F:F)</f>
        <v>10467.51</v>
      </c>
      <c r="D401" s="1" t="str">
        <f>_xlfn.XLOOKUP(A401,bank_source_transactions__1[transaction_id],bank_source_transactions__1[transaction_status])</f>
        <v>SUCCESS</v>
      </c>
      <c r="E401" s="1" t="str">
        <f>_xlfn.XLOOKUP(A401,Processed_data!A:A,Processed_data!G:G)</f>
        <v>SUCCESS</v>
      </c>
      <c r="F401" s="1">
        <f>COUNTIF(bank_processed_transactions[transaction_id],A401)</f>
        <v>1</v>
      </c>
      <c r="G401" s="1" t="str">
        <f t="shared" si="60"/>
        <v>found</v>
      </c>
      <c r="H401" s="1" t="str">
        <f t="shared" si="61"/>
        <v>Not Duplicate</v>
      </c>
      <c r="I401" s="1" t="str">
        <f t="shared" si="62"/>
        <v>match</v>
      </c>
      <c r="J401" s="1" t="str">
        <f t="shared" si="63"/>
        <v>match</v>
      </c>
      <c r="K401" s="1">
        <f t="shared" si="64"/>
        <v>0</v>
      </c>
      <c r="L401" s="2">
        <f>IF(F401=0,"not processed",_xlfn.MINIFS(Processed_data!H:H,Processed_data!A:A,A401))</f>
        <v>46038</v>
      </c>
      <c r="M401" s="1">
        <f>IF(F401=0,"not processed",ABS(bank_source_transactions__1[[#This Row],[transaction_date]]-Reconciliation!L401))</f>
        <v>1</v>
      </c>
      <c r="N401" s="1" t="str" cm="1">
        <f t="array" ref="N401">_xlfn.IFS(M401="not Processed", "Not Processed",M401&gt;2,"SLA Breached",M401&lt;=2,"Within SLA")</f>
        <v>Within SLA</v>
      </c>
      <c r="O401" s="1" t="str">
        <f>_xlfn.XLOOKUP(A401,Source_data!A:A,Source_data!D:D)</f>
        <v>NEFT</v>
      </c>
      <c r="P401" s="1">
        <f t="shared" si="65"/>
        <v>0</v>
      </c>
      <c r="Q401" s="1">
        <f t="shared" si="66"/>
        <v>0</v>
      </c>
      <c r="R401" s="1">
        <f t="shared" si="67"/>
        <v>0</v>
      </c>
      <c r="S401" s="1">
        <f t="shared" si="68"/>
        <v>0</v>
      </c>
      <c r="T401" s="1">
        <f t="shared" si="69"/>
        <v>0</v>
      </c>
      <c r="U401" s="1" t="str">
        <f>_xlfn.XLOOKUP(Table3[[#This Row],[Transaction ID]],Source_data!A:A,Source_data!E:E)</f>
        <v>Hyderabad</v>
      </c>
      <c r="V401" s="1">
        <f>_xlfn.IFNA(_xlfn.XLOOKUP(A401,bank_processed_transactions[transaction_id],bank_processed_transactions[processing_minutes]),"")</f>
        <v>40.1</v>
      </c>
      <c r="W401" s="31">
        <f>_xlfn.XLOOKUP(A401,Source_data!A:A,Source_data!B:B)</f>
        <v>46037</v>
      </c>
    </row>
    <row r="402" spans="1:23" x14ac:dyDescent="0.3">
      <c r="A402" s="3" t="s">
        <v>464</v>
      </c>
      <c r="B402" s="1">
        <f>_xlfn.XLOOKUP(A402,bank_source_transactions__1[transaction_id],bank_source_transactions__1[amount_inr])</f>
        <v>5355.97</v>
      </c>
      <c r="C402" s="1">
        <f>_xlfn.XLOOKUP(A402,Processed_data!A:A,Processed_data!F:F)</f>
        <v>5355.97</v>
      </c>
      <c r="D402" s="1" t="str">
        <f>_xlfn.XLOOKUP(A402,bank_source_transactions__1[transaction_id],bank_source_transactions__1[transaction_status])</f>
        <v>SUCCESS</v>
      </c>
      <c r="E402" s="1" t="str">
        <f>_xlfn.XLOOKUP(A402,Processed_data!A:A,Processed_data!G:G)</f>
        <v>SUCCESS</v>
      </c>
      <c r="F402" s="1">
        <f>COUNTIF(bank_processed_transactions[transaction_id],A402)</f>
        <v>1</v>
      </c>
      <c r="G402" s="1" t="str">
        <f t="shared" si="60"/>
        <v>found</v>
      </c>
      <c r="H402" s="1" t="str">
        <f t="shared" si="61"/>
        <v>Not Duplicate</v>
      </c>
      <c r="I402" s="1" t="str">
        <f t="shared" si="62"/>
        <v>match</v>
      </c>
      <c r="J402" s="1" t="str">
        <f t="shared" si="63"/>
        <v>match</v>
      </c>
      <c r="K402" s="1">
        <f t="shared" si="64"/>
        <v>0</v>
      </c>
      <c r="L402" s="2">
        <f>IF(F402=0,"not processed",_xlfn.MINIFS(Processed_data!H:H,Processed_data!A:A,A402))</f>
        <v>46076</v>
      </c>
      <c r="M402" s="1">
        <f>IF(F402=0,"not processed",ABS(bank_source_transactions__1[[#This Row],[transaction_date]]-Reconciliation!L402))</f>
        <v>3</v>
      </c>
      <c r="N402" s="1" t="str" cm="1">
        <f t="array" ref="N402">_xlfn.IFS(M402="not Processed", "Not Processed",M402&gt;2,"SLA Breached",M402&lt;=2,"Within SLA")</f>
        <v>SLA Breached</v>
      </c>
      <c r="O402" s="1" t="str">
        <f>_xlfn.XLOOKUP(A402,Source_data!A:A,Source_data!D:D)</f>
        <v>ATM</v>
      </c>
      <c r="P402" s="1">
        <f t="shared" si="65"/>
        <v>0</v>
      </c>
      <c r="Q402" s="1">
        <f t="shared" si="66"/>
        <v>0</v>
      </c>
      <c r="R402" s="1">
        <f t="shared" si="67"/>
        <v>0</v>
      </c>
      <c r="S402" s="1">
        <f t="shared" si="68"/>
        <v>0</v>
      </c>
      <c r="T402" s="1">
        <f t="shared" si="69"/>
        <v>1</v>
      </c>
      <c r="U402" s="1" t="str">
        <f>_xlfn.XLOOKUP(Table3[[#This Row],[Transaction ID]],Source_data!A:A,Source_data!E:E)</f>
        <v>Bengaluru</v>
      </c>
      <c r="V402" s="1">
        <f>_xlfn.IFNA(_xlfn.XLOOKUP(A402,bank_processed_transactions[transaction_id],bank_processed_transactions[processing_minutes]),"")</f>
        <v>12.9</v>
      </c>
      <c r="W402" s="31">
        <f>_xlfn.XLOOKUP(A402,Source_data!A:A,Source_data!B:B)</f>
        <v>46073</v>
      </c>
    </row>
    <row r="403" spans="1:23" x14ac:dyDescent="0.3">
      <c r="A403" s="4" t="s">
        <v>563</v>
      </c>
      <c r="B403" s="1">
        <f>_xlfn.XLOOKUP(A403,bank_source_transactions__1[transaction_id],bank_source_transactions__1[amount_inr])</f>
        <v>3455.94</v>
      </c>
      <c r="C403" s="1">
        <f>_xlfn.XLOOKUP(A403,Processed_data!A:A,Processed_data!F:F)</f>
        <v>3455.94</v>
      </c>
      <c r="D403" s="1" t="str">
        <f>_xlfn.XLOOKUP(A403,bank_source_transactions__1[transaction_id],bank_source_transactions__1[transaction_status])</f>
        <v>SUCCESS</v>
      </c>
      <c r="E403" s="1" t="str">
        <f>_xlfn.XLOOKUP(A403,Processed_data!A:A,Processed_data!G:G)</f>
        <v>SUCCESS</v>
      </c>
      <c r="F403" s="1">
        <f>COUNTIF(bank_processed_transactions[transaction_id],A403)</f>
        <v>1</v>
      </c>
      <c r="G403" s="1" t="str">
        <f t="shared" si="60"/>
        <v>found</v>
      </c>
      <c r="H403" s="1" t="str">
        <f t="shared" si="61"/>
        <v>Not Duplicate</v>
      </c>
      <c r="I403" s="1" t="str">
        <f t="shared" si="62"/>
        <v>match</v>
      </c>
      <c r="J403" s="1" t="str">
        <f t="shared" si="63"/>
        <v>match</v>
      </c>
      <c r="K403" s="1">
        <f t="shared" si="64"/>
        <v>0</v>
      </c>
      <c r="L403" s="2">
        <f>IF(F403=0,"not processed",_xlfn.MINIFS(Processed_data!H:H,Processed_data!A:A,A403))</f>
        <v>46058</v>
      </c>
      <c r="M403" s="1">
        <f>IF(F403=0,"not processed",ABS(bank_source_transactions__1[[#This Row],[transaction_date]]-Reconciliation!L403))</f>
        <v>1</v>
      </c>
      <c r="N403" s="1" t="str" cm="1">
        <f t="array" ref="N403">_xlfn.IFS(M403="not Processed", "Not Processed",M403&gt;2,"SLA Breached",M403&lt;=2,"Within SLA")</f>
        <v>Within SLA</v>
      </c>
      <c r="O403" s="1" t="str">
        <f>_xlfn.XLOOKUP(A403,Source_data!A:A,Source_data!D:D)</f>
        <v>CARD</v>
      </c>
      <c r="P403" s="1">
        <f t="shared" si="65"/>
        <v>0</v>
      </c>
      <c r="Q403" s="1">
        <f t="shared" si="66"/>
        <v>0</v>
      </c>
      <c r="R403" s="1">
        <f t="shared" si="67"/>
        <v>0</v>
      </c>
      <c r="S403" s="1">
        <f t="shared" si="68"/>
        <v>0</v>
      </c>
      <c r="T403" s="1">
        <f t="shared" si="69"/>
        <v>0</v>
      </c>
      <c r="U403" s="1" t="str">
        <f>_xlfn.XLOOKUP(Table3[[#This Row],[Transaction ID]],Source_data!A:A,Source_data!E:E)</f>
        <v>Hyderabad</v>
      </c>
      <c r="V403" s="1">
        <f>_xlfn.IFNA(_xlfn.XLOOKUP(A403,bank_processed_transactions[transaction_id],bank_processed_transactions[processing_minutes]),"")</f>
        <v>12.4</v>
      </c>
      <c r="W403" s="31">
        <f>_xlfn.XLOOKUP(A403,Source_data!A:A,Source_data!B:B)</f>
        <v>46057</v>
      </c>
    </row>
    <row r="404" spans="1:23" x14ac:dyDescent="0.3">
      <c r="A404" s="3" t="s">
        <v>3487</v>
      </c>
      <c r="B404" s="1">
        <f>_xlfn.XLOOKUP(A404,bank_source_transactions__1[transaction_id],bank_source_transactions__1[amount_inr])</f>
        <v>7611.26</v>
      </c>
      <c r="C404" s="1">
        <f>_xlfn.XLOOKUP(A404,Processed_data!A:A,Processed_data!F:F)</f>
        <v>7611.26</v>
      </c>
      <c r="D404" s="1" t="str">
        <f>_xlfn.XLOOKUP(A404,bank_source_transactions__1[transaction_id],bank_source_transactions__1[transaction_status])</f>
        <v>SUCCESS</v>
      </c>
      <c r="E404" s="1" t="str">
        <f>_xlfn.XLOOKUP(A404,Processed_data!A:A,Processed_data!G:G)</f>
        <v>SUCCESS</v>
      </c>
      <c r="F404" s="1">
        <f>COUNTIF(bank_processed_transactions[transaction_id],A404)</f>
        <v>1</v>
      </c>
      <c r="G404" s="1" t="str">
        <f t="shared" si="60"/>
        <v>found</v>
      </c>
      <c r="H404" s="1" t="str">
        <f t="shared" si="61"/>
        <v>Not Duplicate</v>
      </c>
      <c r="I404" s="1" t="str">
        <f t="shared" si="62"/>
        <v>match</v>
      </c>
      <c r="J404" s="1" t="str">
        <f t="shared" si="63"/>
        <v>match</v>
      </c>
      <c r="K404" s="1">
        <f t="shared" si="64"/>
        <v>0</v>
      </c>
      <c r="L404" s="2">
        <f>IF(F404=0,"not processed",_xlfn.MINIFS(Processed_data!H:H,Processed_data!A:A,A404))</f>
        <v>46057</v>
      </c>
      <c r="M404" s="1">
        <f>IF(F404=0,"not processed",ABS(bank_source_transactions__1[[#This Row],[transaction_date]]-Reconciliation!L404))</f>
        <v>0</v>
      </c>
      <c r="N404" s="1" t="str" cm="1">
        <f t="array" ref="N404">_xlfn.IFS(M404="not Processed", "Not Processed",M404&gt;2,"SLA Breached",M404&lt;=2,"Within SLA")</f>
        <v>Within SLA</v>
      </c>
      <c r="O404" s="1" t="str">
        <f>_xlfn.XLOOKUP(A404,Source_data!A:A,Source_data!D:D)</f>
        <v>UPI</v>
      </c>
      <c r="P404" s="1">
        <f t="shared" si="65"/>
        <v>0</v>
      </c>
      <c r="Q404" s="1">
        <f t="shared" si="66"/>
        <v>0</v>
      </c>
      <c r="R404" s="1">
        <f t="shared" si="67"/>
        <v>0</v>
      </c>
      <c r="S404" s="1">
        <f t="shared" si="68"/>
        <v>0</v>
      </c>
      <c r="T404" s="1">
        <f t="shared" si="69"/>
        <v>0</v>
      </c>
      <c r="U404" s="1" t="str">
        <f>_xlfn.XLOOKUP(Table3[[#This Row],[Transaction ID]],Source_data!A:A,Source_data!E:E)</f>
        <v>Pune</v>
      </c>
      <c r="V404" s="1">
        <f>_xlfn.IFNA(_xlfn.XLOOKUP(A404,bank_processed_transactions[transaction_id],bank_processed_transactions[processing_minutes]),"")</f>
        <v>51.8</v>
      </c>
      <c r="W404" s="31">
        <f>_xlfn.XLOOKUP(A404,Source_data!A:A,Source_data!B:B)</f>
        <v>46057</v>
      </c>
    </row>
    <row r="405" spans="1:23" x14ac:dyDescent="0.3">
      <c r="A405" s="4" t="s">
        <v>1731</v>
      </c>
      <c r="B405" s="1">
        <f>_xlfn.XLOOKUP(A405,bank_source_transactions__1[transaction_id],bank_source_transactions__1[amount_inr])</f>
        <v>5768.33</v>
      </c>
      <c r="C405" s="1">
        <f>_xlfn.XLOOKUP(A405,Processed_data!A:A,Processed_data!F:F)</f>
        <v>5768.33</v>
      </c>
      <c r="D405" s="1" t="str">
        <f>_xlfn.XLOOKUP(A405,bank_source_transactions__1[transaction_id],bank_source_transactions__1[transaction_status])</f>
        <v>SUCCESS</v>
      </c>
      <c r="E405" s="1" t="str">
        <f>_xlfn.XLOOKUP(A405,Processed_data!A:A,Processed_data!G:G)</f>
        <v>SUCCESS</v>
      </c>
      <c r="F405" s="1">
        <f>COUNTIF(bank_processed_transactions[transaction_id],A405)</f>
        <v>1</v>
      </c>
      <c r="G405" s="1" t="str">
        <f t="shared" si="60"/>
        <v>found</v>
      </c>
      <c r="H405" s="1" t="str">
        <f t="shared" si="61"/>
        <v>Not Duplicate</v>
      </c>
      <c r="I405" s="1" t="str">
        <f t="shared" si="62"/>
        <v>match</v>
      </c>
      <c r="J405" s="1" t="str">
        <f t="shared" si="63"/>
        <v>match</v>
      </c>
      <c r="K405" s="1">
        <f t="shared" si="64"/>
        <v>0</v>
      </c>
      <c r="L405" s="2">
        <f>IF(F405=0,"not processed",_xlfn.MINIFS(Processed_data!H:H,Processed_data!A:A,A405))</f>
        <v>46034</v>
      </c>
      <c r="M405" s="1">
        <f>IF(F405=0,"not processed",ABS(bank_source_transactions__1[[#This Row],[transaction_date]]-Reconciliation!L405))</f>
        <v>2</v>
      </c>
      <c r="N405" s="1" t="str" cm="1">
        <f t="array" ref="N405">_xlfn.IFS(M405="not Processed", "Not Processed",M405&gt;2,"SLA Breached",M405&lt;=2,"Within SLA")</f>
        <v>Within SLA</v>
      </c>
      <c r="O405" s="1" t="str">
        <f>_xlfn.XLOOKUP(A405,Source_data!A:A,Source_data!D:D)</f>
        <v>UPI</v>
      </c>
      <c r="P405" s="1">
        <f t="shared" si="65"/>
        <v>0</v>
      </c>
      <c r="Q405" s="1">
        <f t="shared" si="66"/>
        <v>0</v>
      </c>
      <c r="R405" s="1">
        <f t="shared" si="67"/>
        <v>0</v>
      </c>
      <c r="S405" s="1">
        <f t="shared" si="68"/>
        <v>0</v>
      </c>
      <c r="T405" s="1">
        <f t="shared" si="69"/>
        <v>0</v>
      </c>
      <c r="U405" s="1" t="str">
        <f>_xlfn.XLOOKUP(Table3[[#This Row],[Transaction ID]],Source_data!A:A,Source_data!E:E)</f>
        <v>Bengaluru</v>
      </c>
      <c r="V405" s="1">
        <f>_xlfn.IFNA(_xlfn.XLOOKUP(A405,bank_processed_transactions[transaction_id],bank_processed_transactions[processing_minutes]),"")</f>
        <v>66.7</v>
      </c>
      <c r="W405" s="31">
        <f>_xlfn.XLOOKUP(A405,Source_data!A:A,Source_data!B:B)</f>
        <v>46032</v>
      </c>
    </row>
    <row r="406" spans="1:23" x14ac:dyDescent="0.3">
      <c r="A406" s="3" t="s">
        <v>2859</v>
      </c>
      <c r="B406" s="1">
        <f>_xlfn.XLOOKUP(A406,bank_source_transactions__1[transaction_id],bank_source_transactions__1[amount_inr])</f>
        <v>8934.59</v>
      </c>
      <c r="C406" s="1">
        <f>_xlfn.XLOOKUP(A406,Processed_data!A:A,Processed_data!F:F)</f>
        <v>8934.59</v>
      </c>
      <c r="D406" s="1" t="str">
        <f>_xlfn.XLOOKUP(A406,bank_source_transactions__1[transaction_id],bank_source_transactions__1[transaction_status])</f>
        <v>SUCCESS</v>
      </c>
      <c r="E406" s="1" t="str">
        <f>_xlfn.XLOOKUP(A406,Processed_data!A:A,Processed_data!G:G)</f>
        <v>SUCCESS</v>
      </c>
      <c r="F406" s="1">
        <f>COUNTIF(bank_processed_transactions[transaction_id],A406)</f>
        <v>1</v>
      </c>
      <c r="G406" s="1" t="str">
        <f t="shared" si="60"/>
        <v>found</v>
      </c>
      <c r="H406" s="1" t="str">
        <f t="shared" si="61"/>
        <v>Not Duplicate</v>
      </c>
      <c r="I406" s="1" t="str">
        <f t="shared" si="62"/>
        <v>match</v>
      </c>
      <c r="J406" s="1" t="str">
        <f t="shared" si="63"/>
        <v>match</v>
      </c>
      <c r="K406" s="1">
        <f t="shared" si="64"/>
        <v>0</v>
      </c>
      <c r="L406" s="2">
        <f>IF(F406=0,"not processed",_xlfn.MINIFS(Processed_data!H:H,Processed_data!A:A,A406))</f>
        <v>46041</v>
      </c>
      <c r="M406" s="1">
        <f>IF(F406=0,"not processed",ABS(bank_source_transactions__1[[#This Row],[transaction_date]]-Reconciliation!L406))</f>
        <v>2</v>
      </c>
      <c r="N406" s="1" t="str" cm="1">
        <f t="array" ref="N406">_xlfn.IFS(M406="not Processed", "Not Processed",M406&gt;2,"SLA Breached",M406&lt;=2,"Within SLA")</f>
        <v>Within SLA</v>
      </c>
      <c r="O406" s="1" t="str">
        <f>_xlfn.XLOOKUP(A406,Source_data!A:A,Source_data!D:D)</f>
        <v>UPI</v>
      </c>
      <c r="P406" s="1">
        <f t="shared" si="65"/>
        <v>0</v>
      </c>
      <c r="Q406" s="1">
        <f t="shared" si="66"/>
        <v>0</v>
      </c>
      <c r="R406" s="1">
        <f t="shared" si="67"/>
        <v>0</v>
      </c>
      <c r="S406" s="1">
        <f t="shared" si="68"/>
        <v>0</v>
      </c>
      <c r="T406" s="1">
        <f t="shared" si="69"/>
        <v>0</v>
      </c>
      <c r="U406" s="1" t="str">
        <f>_xlfn.XLOOKUP(Table3[[#This Row],[Transaction ID]],Source_data!A:A,Source_data!E:E)</f>
        <v>Bengaluru</v>
      </c>
      <c r="V406" s="1">
        <f>_xlfn.IFNA(_xlfn.XLOOKUP(A406,bank_processed_transactions[transaction_id],bank_processed_transactions[processing_minutes]),"")</f>
        <v>26.2</v>
      </c>
      <c r="W406" s="31">
        <f>_xlfn.XLOOKUP(A406,Source_data!A:A,Source_data!B:B)</f>
        <v>46039</v>
      </c>
    </row>
    <row r="407" spans="1:23" x14ac:dyDescent="0.3">
      <c r="A407" s="4" t="s">
        <v>2413</v>
      </c>
      <c r="B407" s="1">
        <f>_xlfn.XLOOKUP(A407,bank_source_transactions__1[transaction_id],bank_source_transactions__1[amount_inr])</f>
        <v>7712.17</v>
      </c>
      <c r="C407" s="1">
        <f>_xlfn.XLOOKUP(A407,Processed_data!A:A,Processed_data!F:F)</f>
        <v>7712.17</v>
      </c>
      <c r="D407" s="1" t="str">
        <f>_xlfn.XLOOKUP(A407,bank_source_transactions__1[transaction_id],bank_source_transactions__1[transaction_status])</f>
        <v>SUCCESS</v>
      </c>
      <c r="E407" s="1" t="str">
        <f>_xlfn.XLOOKUP(A407,Processed_data!A:A,Processed_data!G:G)</f>
        <v>SUCCESS</v>
      </c>
      <c r="F407" s="1">
        <f>COUNTIF(bank_processed_transactions[transaction_id],A407)</f>
        <v>1</v>
      </c>
      <c r="G407" s="1" t="str">
        <f t="shared" si="60"/>
        <v>found</v>
      </c>
      <c r="H407" s="1" t="str">
        <f t="shared" si="61"/>
        <v>Not Duplicate</v>
      </c>
      <c r="I407" s="1" t="str">
        <f t="shared" si="62"/>
        <v>match</v>
      </c>
      <c r="J407" s="1" t="str">
        <f t="shared" si="63"/>
        <v>match</v>
      </c>
      <c r="K407" s="1">
        <f t="shared" si="64"/>
        <v>0</v>
      </c>
      <c r="L407" s="2">
        <f>IF(F407=0,"not processed",_xlfn.MINIFS(Processed_data!H:H,Processed_data!A:A,A407))</f>
        <v>46055</v>
      </c>
      <c r="M407" s="1">
        <f>IF(F407=0,"not processed",ABS(bank_source_transactions__1[[#This Row],[transaction_date]]-Reconciliation!L407))</f>
        <v>5</v>
      </c>
      <c r="N407" s="1" t="str" cm="1">
        <f t="array" ref="N407">_xlfn.IFS(M407="not Processed", "Not Processed",M407&gt;2,"SLA Breached",M407&lt;=2,"Within SLA")</f>
        <v>SLA Breached</v>
      </c>
      <c r="O407" s="1" t="str">
        <f>_xlfn.XLOOKUP(A407,Source_data!A:A,Source_data!D:D)</f>
        <v>UPI</v>
      </c>
      <c r="P407" s="1">
        <f t="shared" si="65"/>
        <v>0</v>
      </c>
      <c r="Q407" s="1">
        <f t="shared" si="66"/>
        <v>0</v>
      </c>
      <c r="R407" s="1">
        <f t="shared" si="67"/>
        <v>0</v>
      </c>
      <c r="S407" s="1">
        <f t="shared" si="68"/>
        <v>0</v>
      </c>
      <c r="T407" s="1">
        <f t="shared" si="69"/>
        <v>1</v>
      </c>
      <c r="U407" s="1" t="str">
        <f>_xlfn.XLOOKUP(Table3[[#This Row],[Transaction ID]],Source_data!A:A,Source_data!E:E)</f>
        <v>Hyderabad</v>
      </c>
      <c r="V407" s="1">
        <f>_xlfn.IFNA(_xlfn.XLOOKUP(A407,bank_processed_transactions[transaction_id],bank_processed_transactions[processing_minutes]),"")</f>
        <v>27.7</v>
      </c>
      <c r="W407" s="31">
        <f>_xlfn.XLOOKUP(A407,Source_data!A:A,Source_data!B:B)</f>
        <v>46050</v>
      </c>
    </row>
    <row r="408" spans="1:23" x14ac:dyDescent="0.3">
      <c r="A408" s="3" t="s">
        <v>2280</v>
      </c>
      <c r="B408" s="1">
        <f>_xlfn.XLOOKUP(A408,bank_source_transactions__1[transaction_id],bank_source_transactions__1[amount_inr])</f>
        <v>376.95</v>
      </c>
      <c r="C408" s="1">
        <f>_xlfn.XLOOKUP(A408,Processed_data!A:A,Processed_data!F:F)</f>
        <v>376.95</v>
      </c>
      <c r="D408" s="1" t="str">
        <f>_xlfn.XLOOKUP(A408,bank_source_transactions__1[transaction_id],bank_source_transactions__1[transaction_status])</f>
        <v>SUCCESS</v>
      </c>
      <c r="E408" s="1" t="str">
        <f>_xlfn.XLOOKUP(A408,Processed_data!A:A,Processed_data!G:G)</f>
        <v>SUCCESS</v>
      </c>
      <c r="F408" s="1">
        <f>COUNTIF(bank_processed_transactions[transaction_id],A408)</f>
        <v>1</v>
      </c>
      <c r="G408" s="1" t="str">
        <f t="shared" si="60"/>
        <v>found</v>
      </c>
      <c r="H408" s="1" t="str">
        <f t="shared" si="61"/>
        <v>Not Duplicate</v>
      </c>
      <c r="I408" s="1" t="str">
        <f t="shared" si="62"/>
        <v>match</v>
      </c>
      <c r="J408" s="1" t="str">
        <f t="shared" si="63"/>
        <v>match</v>
      </c>
      <c r="K408" s="1">
        <f t="shared" si="64"/>
        <v>0</v>
      </c>
      <c r="L408" s="2">
        <f>IF(F408=0,"not processed",_xlfn.MINIFS(Processed_data!H:H,Processed_data!A:A,A408))</f>
        <v>46100</v>
      </c>
      <c r="M408" s="1">
        <f>IF(F408=0,"not processed",ABS(bank_source_transactions__1[[#This Row],[transaction_date]]-Reconciliation!L408))</f>
        <v>3</v>
      </c>
      <c r="N408" s="1" t="str" cm="1">
        <f t="array" ref="N408">_xlfn.IFS(M408="not Processed", "Not Processed",M408&gt;2,"SLA Breached",M408&lt;=2,"Within SLA")</f>
        <v>SLA Breached</v>
      </c>
      <c r="O408" s="1" t="str">
        <f>_xlfn.XLOOKUP(A408,Source_data!A:A,Source_data!D:D)</f>
        <v>CARD</v>
      </c>
      <c r="P408" s="1">
        <f t="shared" si="65"/>
        <v>0</v>
      </c>
      <c r="Q408" s="1">
        <f t="shared" si="66"/>
        <v>0</v>
      </c>
      <c r="R408" s="1">
        <f t="shared" si="67"/>
        <v>0</v>
      </c>
      <c r="S408" s="1">
        <f t="shared" si="68"/>
        <v>0</v>
      </c>
      <c r="T408" s="1">
        <f t="shared" si="69"/>
        <v>1</v>
      </c>
      <c r="U408" s="1" t="str">
        <f>_xlfn.XLOOKUP(Table3[[#This Row],[Transaction ID]],Source_data!A:A,Source_data!E:E)</f>
        <v>Pune</v>
      </c>
      <c r="V408" s="1">
        <f>_xlfn.IFNA(_xlfn.XLOOKUP(A408,bank_processed_transactions[transaction_id],bank_processed_transactions[processing_minutes]),"")</f>
        <v>16.100000000000001</v>
      </c>
      <c r="W408" s="31">
        <f>_xlfn.XLOOKUP(A408,Source_data!A:A,Source_data!B:B)</f>
        <v>46097</v>
      </c>
    </row>
    <row r="409" spans="1:23" x14ac:dyDescent="0.3">
      <c r="A409" s="4" t="s">
        <v>558</v>
      </c>
      <c r="B409" s="1">
        <f>_xlfn.XLOOKUP(A409,bank_source_transactions__1[transaction_id],bank_source_transactions__1[amount_inr])</f>
        <v>13434.76</v>
      </c>
      <c r="C409" s="1">
        <f>_xlfn.XLOOKUP(A409,Processed_data!A:A,Processed_data!F:F)</f>
        <v>13434.76</v>
      </c>
      <c r="D409" s="1" t="str">
        <f>_xlfn.XLOOKUP(A409,bank_source_transactions__1[transaction_id],bank_source_transactions__1[transaction_status])</f>
        <v>FAILED</v>
      </c>
      <c r="E409" s="1" t="str">
        <f>_xlfn.XLOOKUP(A409,Processed_data!A:A,Processed_data!G:G)</f>
        <v>FAILED</v>
      </c>
      <c r="F409" s="1">
        <f>COUNTIF(bank_processed_transactions[transaction_id],A409)</f>
        <v>1</v>
      </c>
      <c r="G409" s="1" t="str">
        <f t="shared" si="60"/>
        <v>found</v>
      </c>
      <c r="H409" s="1" t="str">
        <f t="shared" si="61"/>
        <v>Not Duplicate</v>
      </c>
      <c r="I409" s="1" t="str">
        <f t="shared" si="62"/>
        <v>match</v>
      </c>
      <c r="J409" s="1" t="str">
        <f t="shared" si="63"/>
        <v>match</v>
      </c>
      <c r="K409" s="1">
        <f t="shared" si="64"/>
        <v>0</v>
      </c>
      <c r="L409" s="2">
        <f>IF(F409=0,"not processed",_xlfn.MINIFS(Processed_data!H:H,Processed_data!A:A,A409))</f>
        <v>46050</v>
      </c>
      <c r="M409" s="1">
        <f>IF(F409=0,"not processed",ABS(bank_source_transactions__1[[#This Row],[transaction_date]]-Reconciliation!L409))</f>
        <v>3</v>
      </c>
      <c r="N409" s="1" t="str" cm="1">
        <f t="array" ref="N409">_xlfn.IFS(M409="not Processed", "Not Processed",M409&gt;2,"SLA Breached",M409&lt;=2,"Within SLA")</f>
        <v>SLA Breached</v>
      </c>
      <c r="O409" s="1" t="str">
        <f>_xlfn.XLOOKUP(A409,Source_data!A:A,Source_data!D:D)</f>
        <v>NEFT</v>
      </c>
      <c r="P409" s="1">
        <f t="shared" si="65"/>
        <v>0</v>
      </c>
      <c r="Q409" s="1">
        <f t="shared" si="66"/>
        <v>0</v>
      </c>
      <c r="R409" s="1">
        <f t="shared" si="67"/>
        <v>0</v>
      </c>
      <c r="S409" s="1">
        <f t="shared" si="68"/>
        <v>0</v>
      </c>
      <c r="T409" s="1">
        <f t="shared" si="69"/>
        <v>1</v>
      </c>
      <c r="U409" s="1" t="str">
        <f>_xlfn.XLOOKUP(Table3[[#This Row],[Transaction ID]],Source_data!A:A,Source_data!E:E)</f>
        <v>Hyderabad</v>
      </c>
      <c r="V409" s="1">
        <f>_xlfn.IFNA(_xlfn.XLOOKUP(A409,bank_processed_transactions[transaction_id],bank_processed_transactions[processing_minutes]),"")</f>
        <v>1.7</v>
      </c>
      <c r="W409" s="31">
        <f>_xlfn.XLOOKUP(A409,Source_data!A:A,Source_data!B:B)</f>
        <v>46047</v>
      </c>
    </row>
    <row r="410" spans="1:23" x14ac:dyDescent="0.3">
      <c r="A410" s="3" t="s">
        <v>1177</v>
      </c>
      <c r="B410" s="1">
        <f>_xlfn.XLOOKUP(A410,bank_source_transactions__1[transaction_id],bank_source_transactions__1[amount_inr])</f>
        <v>3932.03</v>
      </c>
      <c r="C410" s="1">
        <f>_xlfn.XLOOKUP(A410,Processed_data!A:A,Processed_data!F:F)</f>
        <v>3932.03</v>
      </c>
      <c r="D410" s="1" t="str">
        <f>_xlfn.XLOOKUP(A410,bank_source_transactions__1[transaction_id],bank_source_transactions__1[transaction_status])</f>
        <v>SUCCESS</v>
      </c>
      <c r="E410" s="1" t="str">
        <f>_xlfn.XLOOKUP(A410,Processed_data!A:A,Processed_data!G:G)</f>
        <v>SUCCESS</v>
      </c>
      <c r="F410" s="1">
        <f>COUNTIF(bank_processed_transactions[transaction_id],A410)</f>
        <v>1</v>
      </c>
      <c r="G410" s="1" t="str">
        <f t="shared" si="60"/>
        <v>found</v>
      </c>
      <c r="H410" s="1" t="str">
        <f t="shared" si="61"/>
        <v>Not Duplicate</v>
      </c>
      <c r="I410" s="1" t="str">
        <f t="shared" si="62"/>
        <v>match</v>
      </c>
      <c r="J410" s="1" t="str">
        <f t="shared" si="63"/>
        <v>match</v>
      </c>
      <c r="K410" s="1">
        <f t="shared" si="64"/>
        <v>0</v>
      </c>
      <c r="L410" s="2">
        <f>IF(F410=0,"not processed",_xlfn.MINIFS(Processed_data!H:H,Processed_data!A:A,A410))</f>
        <v>46092</v>
      </c>
      <c r="M410" s="1">
        <f>IF(F410=0,"not processed",ABS(bank_source_transactions__1[[#This Row],[transaction_date]]-Reconciliation!L410))</f>
        <v>1</v>
      </c>
      <c r="N410" s="1" t="str" cm="1">
        <f t="array" ref="N410">_xlfn.IFS(M410="not Processed", "Not Processed",M410&gt;2,"SLA Breached",M410&lt;=2,"Within SLA")</f>
        <v>Within SLA</v>
      </c>
      <c r="O410" s="1" t="str">
        <f>_xlfn.XLOOKUP(A410,Source_data!A:A,Source_data!D:D)</f>
        <v>IMPS</v>
      </c>
      <c r="P410" s="1">
        <f t="shared" si="65"/>
        <v>0</v>
      </c>
      <c r="Q410" s="1">
        <f t="shared" si="66"/>
        <v>0</v>
      </c>
      <c r="R410" s="1">
        <f t="shared" si="67"/>
        <v>0</v>
      </c>
      <c r="S410" s="1">
        <f t="shared" si="68"/>
        <v>0</v>
      </c>
      <c r="T410" s="1">
        <f t="shared" si="69"/>
        <v>0</v>
      </c>
      <c r="U410" s="1" t="str">
        <f>_xlfn.XLOOKUP(Table3[[#This Row],[Transaction ID]],Source_data!A:A,Source_data!E:E)</f>
        <v>Pune</v>
      </c>
      <c r="V410" s="1">
        <f>_xlfn.IFNA(_xlfn.XLOOKUP(A410,bank_processed_transactions[transaction_id],bank_processed_transactions[processing_minutes]),"")</f>
        <v>58.4</v>
      </c>
      <c r="W410" s="31">
        <f>_xlfn.XLOOKUP(A410,Source_data!A:A,Source_data!B:B)</f>
        <v>46091</v>
      </c>
    </row>
    <row r="411" spans="1:23" x14ac:dyDescent="0.3">
      <c r="A411" s="4" t="s">
        <v>4457</v>
      </c>
      <c r="B411" s="1">
        <f>_xlfn.XLOOKUP(A411,bank_source_transactions__1[transaction_id],bank_source_transactions__1[amount_inr])</f>
        <v>3127.74</v>
      </c>
      <c r="C411" s="1">
        <f>_xlfn.XLOOKUP(A411,Processed_data!A:A,Processed_data!F:F)</f>
        <v>3127.74</v>
      </c>
      <c r="D411" s="1" t="str">
        <f>_xlfn.XLOOKUP(A411,bank_source_transactions__1[transaction_id],bank_source_transactions__1[transaction_status])</f>
        <v>SUCCESS</v>
      </c>
      <c r="E411" s="1" t="str">
        <f>_xlfn.XLOOKUP(A411,Processed_data!A:A,Processed_data!G:G)</f>
        <v>SUCCESS</v>
      </c>
      <c r="F411" s="1">
        <f>COUNTIF(bank_processed_transactions[transaction_id],A411)</f>
        <v>1</v>
      </c>
      <c r="G411" s="1" t="str">
        <f t="shared" si="60"/>
        <v>found</v>
      </c>
      <c r="H411" s="1" t="str">
        <f t="shared" si="61"/>
        <v>Not Duplicate</v>
      </c>
      <c r="I411" s="1" t="str">
        <f t="shared" si="62"/>
        <v>match</v>
      </c>
      <c r="J411" s="1" t="str">
        <f t="shared" si="63"/>
        <v>match</v>
      </c>
      <c r="K411" s="1">
        <f t="shared" si="64"/>
        <v>0</v>
      </c>
      <c r="L411" s="2">
        <f>IF(F411=0,"not processed",_xlfn.MINIFS(Processed_data!H:H,Processed_data!A:A,A411))</f>
        <v>46078</v>
      </c>
      <c r="M411" s="1">
        <f>IF(F411=0,"not processed",ABS(bank_source_transactions__1[[#This Row],[transaction_date]]-Reconciliation!L411))</f>
        <v>3</v>
      </c>
      <c r="N411" s="1" t="str" cm="1">
        <f t="array" ref="N411">_xlfn.IFS(M411="not Processed", "Not Processed",M411&gt;2,"SLA Breached",M411&lt;=2,"Within SLA")</f>
        <v>SLA Breached</v>
      </c>
      <c r="O411" s="1" t="str">
        <f>_xlfn.XLOOKUP(A411,Source_data!A:A,Source_data!D:D)</f>
        <v>UPI</v>
      </c>
      <c r="P411" s="1">
        <f t="shared" si="65"/>
        <v>0</v>
      </c>
      <c r="Q411" s="1">
        <f t="shared" si="66"/>
        <v>0</v>
      </c>
      <c r="R411" s="1">
        <f t="shared" si="67"/>
        <v>0</v>
      </c>
      <c r="S411" s="1">
        <f t="shared" si="68"/>
        <v>0</v>
      </c>
      <c r="T411" s="1">
        <f t="shared" si="69"/>
        <v>1</v>
      </c>
      <c r="U411" s="1" t="str">
        <f>_xlfn.XLOOKUP(Table3[[#This Row],[Transaction ID]],Source_data!A:A,Source_data!E:E)</f>
        <v>Hyderabad</v>
      </c>
      <c r="V411" s="1">
        <f>_xlfn.IFNA(_xlfn.XLOOKUP(A411,bank_processed_transactions[transaction_id],bank_processed_transactions[processing_minutes]),"")</f>
        <v>33.799999999999997</v>
      </c>
      <c r="W411" s="31">
        <f>_xlfn.XLOOKUP(A411,Source_data!A:A,Source_data!B:B)</f>
        <v>46075</v>
      </c>
    </row>
    <row r="412" spans="1:23" x14ac:dyDescent="0.3">
      <c r="A412" s="3" t="s">
        <v>2281</v>
      </c>
      <c r="B412" s="1">
        <f>_xlfn.XLOOKUP(A412,bank_source_transactions__1[transaction_id],bank_source_transactions__1[amount_inr])</f>
        <v>2384</v>
      </c>
      <c r="C412" s="1">
        <f>_xlfn.XLOOKUP(A412,Processed_data!A:A,Processed_data!F:F)</f>
        <v>2384</v>
      </c>
      <c r="D412" s="1" t="str">
        <f>_xlfn.XLOOKUP(A412,bank_source_transactions__1[transaction_id],bank_source_transactions__1[transaction_status])</f>
        <v>SUCCESS</v>
      </c>
      <c r="E412" s="1" t="str">
        <f>_xlfn.XLOOKUP(A412,Processed_data!A:A,Processed_data!G:G)</f>
        <v>SUCCESS</v>
      </c>
      <c r="F412" s="1">
        <f>COUNTIF(bank_processed_transactions[transaction_id],A412)</f>
        <v>1</v>
      </c>
      <c r="G412" s="1" t="str">
        <f t="shared" si="60"/>
        <v>found</v>
      </c>
      <c r="H412" s="1" t="str">
        <f t="shared" si="61"/>
        <v>Not Duplicate</v>
      </c>
      <c r="I412" s="1" t="str">
        <f t="shared" si="62"/>
        <v>match</v>
      </c>
      <c r="J412" s="1" t="str">
        <f t="shared" si="63"/>
        <v>match</v>
      </c>
      <c r="K412" s="1">
        <f t="shared" si="64"/>
        <v>0</v>
      </c>
      <c r="L412" s="2">
        <f>IF(F412=0,"not processed",_xlfn.MINIFS(Processed_data!H:H,Processed_data!A:A,A412))</f>
        <v>46055</v>
      </c>
      <c r="M412" s="1">
        <f>IF(F412=0,"not processed",ABS(bank_source_transactions__1[[#This Row],[transaction_date]]-Reconciliation!L412))</f>
        <v>2</v>
      </c>
      <c r="N412" s="1" t="str" cm="1">
        <f t="array" ref="N412">_xlfn.IFS(M412="not Processed", "Not Processed",M412&gt;2,"SLA Breached",M412&lt;=2,"Within SLA")</f>
        <v>Within SLA</v>
      </c>
      <c r="O412" s="1" t="str">
        <f>_xlfn.XLOOKUP(A412,Source_data!A:A,Source_data!D:D)</f>
        <v>CARD</v>
      </c>
      <c r="P412" s="1">
        <f t="shared" si="65"/>
        <v>0</v>
      </c>
      <c r="Q412" s="1">
        <f t="shared" si="66"/>
        <v>0</v>
      </c>
      <c r="R412" s="1">
        <f t="shared" si="67"/>
        <v>0</v>
      </c>
      <c r="S412" s="1">
        <f t="shared" si="68"/>
        <v>0</v>
      </c>
      <c r="T412" s="1">
        <f t="shared" si="69"/>
        <v>0</v>
      </c>
      <c r="U412" s="1" t="str">
        <f>_xlfn.XLOOKUP(Table3[[#This Row],[Transaction ID]],Source_data!A:A,Source_data!E:E)</f>
        <v>Mumbai</v>
      </c>
      <c r="V412" s="1">
        <f>_xlfn.IFNA(_xlfn.XLOOKUP(A412,bank_processed_transactions[transaction_id],bank_processed_transactions[processing_minutes]),"")</f>
        <v>58.1</v>
      </c>
      <c r="W412" s="31">
        <f>_xlfn.XLOOKUP(A412,Source_data!A:A,Source_data!B:B)</f>
        <v>46053</v>
      </c>
    </row>
    <row r="413" spans="1:23" x14ac:dyDescent="0.3">
      <c r="A413" s="4" t="s">
        <v>3446</v>
      </c>
      <c r="B413" s="1">
        <f>_xlfn.XLOOKUP(A413,bank_source_transactions__1[transaction_id],bank_source_transactions__1[amount_inr])</f>
        <v>17890.36</v>
      </c>
      <c r="C413" s="1">
        <f>_xlfn.XLOOKUP(A413,Processed_data!A:A,Processed_data!F:F)</f>
        <v>17890.36</v>
      </c>
      <c r="D413" s="1" t="str">
        <f>_xlfn.XLOOKUP(A413,bank_source_transactions__1[transaction_id],bank_source_transactions__1[transaction_status])</f>
        <v>SUCCESS</v>
      </c>
      <c r="E413" s="1" t="str">
        <f>_xlfn.XLOOKUP(A413,Processed_data!A:A,Processed_data!G:G)</f>
        <v>SUCCESS</v>
      </c>
      <c r="F413" s="1">
        <f>COUNTIF(bank_processed_transactions[transaction_id],A413)</f>
        <v>1</v>
      </c>
      <c r="G413" s="1" t="str">
        <f t="shared" si="60"/>
        <v>found</v>
      </c>
      <c r="H413" s="1" t="str">
        <f t="shared" si="61"/>
        <v>Not Duplicate</v>
      </c>
      <c r="I413" s="1" t="str">
        <f t="shared" si="62"/>
        <v>match</v>
      </c>
      <c r="J413" s="1" t="str">
        <f t="shared" si="63"/>
        <v>match</v>
      </c>
      <c r="K413" s="1">
        <f t="shared" si="64"/>
        <v>0</v>
      </c>
      <c r="L413" s="2">
        <f>IF(F413=0,"not processed",_xlfn.MINIFS(Processed_data!H:H,Processed_data!A:A,A413))</f>
        <v>46037</v>
      </c>
      <c r="M413" s="1">
        <f>IF(F413=0,"not processed",ABS(bank_source_transactions__1[[#This Row],[transaction_date]]-Reconciliation!L413))</f>
        <v>0</v>
      </c>
      <c r="N413" s="1" t="str" cm="1">
        <f t="array" ref="N413">_xlfn.IFS(M413="not Processed", "Not Processed",M413&gt;2,"SLA Breached",M413&lt;=2,"Within SLA")</f>
        <v>Within SLA</v>
      </c>
      <c r="O413" s="1" t="str">
        <f>_xlfn.XLOOKUP(A413,Source_data!A:A,Source_data!D:D)</f>
        <v>UPI</v>
      </c>
      <c r="P413" s="1">
        <f t="shared" si="65"/>
        <v>0</v>
      </c>
      <c r="Q413" s="1">
        <f t="shared" si="66"/>
        <v>0</v>
      </c>
      <c r="R413" s="1">
        <f t="shared" si="67"/>
        <v>0</v>
      </c>
      <c r="S413" s="1">
        <f t="shared" si="68"/>
        <v>0</v>
      </c>
      <c r="T413" s="1">
        <f t="shared" si="69"/>
        <v>0</v>
      </c>
      <c r="U413" s="1" t="str">
        <f>_xlfn.XLOOKUP(Table3[[#This Row],[Transaction ID]],Source_data!A:A,Source_data!E:E)</f>
        <v>Bengaluru</v>
      </c>
      <c r="V413" s="1">
        <f>_xlfn.IFNA(_xlfn.XLOOKUP(A413,bank_processed_transactions[transaction_id],bank_processed_transactions[processing_minutes]),"")</f>
        <v>34.1</v>
      </c>
      <c r="W413" s="31">
        <f>_xlfn.XLOOKUP(A413,Source_data!A:A,Source_data!B:B)</f>
        <v>46037</v>
      </c>
    </row>
    <row r="414" spans="1:23" x14ac:dyDescent="0.3">
      <c r="A414" s="3" t="s">
        <v>4793</v>
      </c>
      <c r="B414" s="1">
        <f>_xlfn.XLOOKUP(A414,bank_source_transactions__1[transaction_id],bank_source_transactions__1[amount_inr])</f>
        <v>27759.1</v>
      </c>
      <c r="C414" s="1">
        <f>_xlfn.XLOOKUP(A414,Processed_data!A:A,Processed_data!F:F)</f>
        <v>27759.1</v>
      </c>
      <c r="D414" s="1" t="str">
        <f>_xlfn.XLOOKUP(A414,bank_source_transactions__1[transaction_id],bank_source_transactions__1[transaction_status])</f>
        <v>SUCCESS</v>
      </c>
      <c r="E414" s="1" t="str">
        <f>_xlfn.XLOOKUP(A414,Processed_data!A:A,Processed_data!G:G)</f>
        <v>SUCCESS</v>
      </c>
      <c r="F414" s="1">
        <f>COUNTIF(bank_processed_transactions[transaction_id],A414)</f>
        <v>1</v>
      </c>
      <c r="G414" s="1" t="str">
        <f t="shared" si="60"/>
        <v>found</v>
      </c>
      <c r="H414" s="1" t="str">
        <f t="shared" si="61"/>
        <v>Not Duplicate</v>
      </c>
      <c r="I414" s="1" t="str">
        <f t="shared" si="62"/>
        <v>match</v>
      </c>
      <c r="J414" s="1" t="str">
        <f t="shared" si="63"/>
        <v>match</v>
      </c>
      <c r="K414" s="1">
        <f t="shared" si="64"/>
        <v>0</v>
      </c>
      <c r="L414" s="2">
        <f>IF(F414=0,"not processed",_xlfn.MINIFS(Processed_data!H:H,Processed_data!A:A,A414))</f>
        <v>46091</v>
      </c>
      <c r="M414" s="1">
        <f>IF(F414=0,"not processed",ABS(bank_source_transactions__1[[#This Row],[transaction_date]]-Reconciliation!L414))</f>
        <v>1</v>
      </c>
      <c r="N414" s="1" t="str" cm="1">
        <f t="array" ref="N414">_xlfn.IFS(M414="not Processed", "Not Processed",M414&gt;2,"SLA Breached",M414&lt;=2,"Within SLA")</f>
        <v>Within SLA</v>
      </c>
      <c r="O414" s="1" t="str">
        <f>_xlfn.XLOOKUP(A414,Source_data!A:A,Source_data!D:D)</f>
        <v>CARD</v>
      </c>
      <c r="P414" s="1">
        <f t="shared" si="65"/>
        <v>0</v>
      </c>
      <c r="Q414" s="1">
        <f t="shared" si="66"/>
        <v>0</v>
      </c>
      <c r="R414" s="1">
        <f t="shared" si="67"/>
        <v>0</v>
      </c>
      <c r="S414" s="1">
        <f t="shared" si="68"/>
        <v>0</v>
      </c>
      <c r="T414" s="1">
        <f t="shared" si="69"/>
        <v>0</v>
      </c>
      <c r="U414" s="1" t="str">
        <f>_xlfn.XLOOKUP(Table3[[#This Row],[Transaction ID]],Source_data!A:A,Source_data!E:E)</f>
        <v>Pune</v>
      </c>
      <c r="V414" s="1">
        <f>_xlfn.IFNA(_xlfn.XLOOKUP(A414,bank_processed_transactions[transaction_id],bank_processed_transactions[processing_minutes]),"")</f>
        <v>26.8</v>
      </c>
      <c r="W414" s="31">
        <f>_xlfn.XLOOKUP(A414,Source_data!A:A,Source_data!B:B)</f>
        <v>46090</v>
      </c>
    </row>
    <row r="415" spans="1:23" x14ac:dyDescent="0.3">
      <c r="A415" s="4" t="s">
        <v>1009</v>
      </c>
      <c r="B415" s="1">
        <f>_xlfn.XLOOKUP(A415,bank_source_transactions__1[transaction_id],bank_source_transactions__1[amount_inr])</f>
        <v>16062.22</v>
      </c>
      <c r="C415" s="1">
        <f>_xlfn.XLOOKUP(A415,Processed_data!A:A,Processed_data!F:F)</f>
        <v>16062.22</v>
      </c>
      <c r="D415" s="1" t="str">
        <f>_xlfn.XLOOKUP(A415,bank_source_transactions__1[transaction_id],bank_source_transactions__1[transaction_status])</f>
        <v>SUCCESS</v>
      </c>
      <c r="E415" s="1" t="str">
        <f>_xlfn.XLOOKUP(A415,Processed_data!A:A,Processed_data!G:G)</f>
        <v>SUCCESS</v>
      </c>
      <c r="F415" s="1">
        <f>COUNTIF(bank_processed_transactions[transaction_id],A415)</f>
        <v>1</v>
      </c>
      <c r="G415" s="1" t="str">
        <f t="shared" si="60"/>
        <v>found</v>
      </c>
      <c r="H415" s="1" t="str">
        <f t="shared" si="61"/>
        <v>Not Duplicate</v>
      </c>
      <c r="I415" s="1" t="str">
        <f t="shared" si="62"/>
        <v>match</v>
      </c>
      <c r="J415" s="1" t="str">
        <f t="shared" si="63"/>
        <v>match</v>
      </c>
      <c r="K415" s="1">
        <f t="shared" si="64"/>
        <v>0</v>
      </c>
      <c r="L415" s="2">
        <f>IF(F415=0,"not processed",_xlfn.MINIFS(Processed_data!H:H,Processed_data!A:A,A415))</f>
        <v>46074</v>
      </c>
      <c r="M415" s="1">
        <f>IF(F415=0,"not processed",ABS(bank_source_transactions__1[[#This Row],[transaction_date]]-Reconciliation!L415))</f>
        <v>3</v>
      </c>
      <c r="N415" s="1" t="str" cm="1">
        <f t="array" ref="N415">_xlfn.IFS(M415="not Processed", "Not Processed",M415&gt;2,"SLA Breached",M415&lt;=2,"Within SLA")</f>
        <v>SLA Breached</v>
      </c>
      <c r="O415" s="1" t="str">
        <f>_xlfn.XLOOKUP(A415,Source_data!A:A,Source_data!D:D)</f>
        <v>UPI</v>
      </c>
      <c r="P415" s="1">
        <f t="shared" si="65"/>
        <v>0</v>
      </c>
      <c r="Q415" s="1">
        <f t="shared" si="66"/>
        <v>0</v>
      </c>
      <c r="R415" s="1">
        <f t="shared" si="67"/>
        <v>0</v>
      </c>
      <c r="S415" s="1">
        <f t="shared" si="68"/>
        <v>0</v>
      </c>
      <c r="T415" s="1">
        <f t="shared" si="69"/>
        <v>1</v>
      </c>
      <c r="U415" s="1" t="str">
        <f>_xlfn.XLOOKUP(Table3[[#This Row],[Transaction ID]],Source_data!A:A,Source_data!E:E)</f>
        <v>Mumbai</v>
      </c>
      <c r="V415" s="1">
        <f>_xlfn.IFNA(_xlfn.XLOOKUP(A415,bank_processed_transactions[transaction_id],bank_processed_transactions[processing_minutes]),"")</f>
        <v>41.6</v>
      </c>
      <c r="W415" s="31">
        <f>_xlfn.XLOOKUP(A415,Source_data!A:A,Source_data!B:B)</f>
        <v>46071</v>
      </c>
    </row>
    <row r="416" spans="1:23" x14ac:dyDescent="0.3">
      <c r="A416" s="3" t="s">
        <v>4943</v>
      </c>
      <c r="B416" s="1">
        <f>_xlfn.XLOOKUP(A416,bank_source_transactions__1[transaction_id],bank_source_transactions__1[amount_inr])</f>
        <v>6554.13</v>
      </c>
      <c r="C416" s="1">
        <f>_xlfn.XLOOKUP(A416,Processed_data!A:A,Processed_data!F:F)</f>
        <v>6554.13</v>
      </c>
      <c r="D416" s="1" t="str">
        <f>_xlfn.XLOOKUP(A416,bank_source_transactions__1[transaction_id],bank_source_transactions__1[transaction_status])</f>
        <v>SUCCESS</v>
      </c>
      <c r="E416" s="1" t="str">
        <f>_xlfn.XLOOKUP(A416,Processed_data!A:A,Processed_data!G:G)</f>
        <v>SUCCESS</v>
      </c>
      <c r="F416" s="1">
        <f>COUNTIF(bank_processed_transactions[transaction_id],A416)</f>
        <v>1</v>
      </c>
      <c r="G416" s="1" t="str">
        <f t="shared" si="60"/>
        <v>found</v>
      </c>
      <c r="H416" s="1" t="str">
        <f t="shared" si="61"/>
        <v>Not Duplicate</v>
      </c>
      <c r="I416" s="1" t="str">
        <f t="shared" si="62"/>
        <v>match</v>
      </c>
      <c r="J416" s="1" t="str">
        <f t="shared" si="63"/>
        <v>match</v>
      </c>
      <c r="K416" s="1">
        <f t="shared" si="64"/>
        <v>0</v>
      </c>
      <c r="L416" s="2">
        <f>IF(F416=0,"not processed",_xlfn.MINIFS(Processed_data!H:H,Processed_data!A:A,A416))</f>
        <v>46037</v>
      </c>
      <c r="M416" s="1">
        <f>IF(F416=0,"not processed",ABS(bank_source_transactions__1[[#This Row],[transaction_date]]-Reconciliation!L416))</f>
        <v>1</v>
      </c>
      <c r="N416" s="1" t="str" cm="1">
        <f t="array" ref="N416">_xlfn.IFS(M416="not Processed", "Not Processed",M416&gt;2,"SLA Breached",M416&lt;=2,"Within SLA")</f>
        <v>Within SLA</v>
      </c>
      <c r="O416" s="1" t="str">
        <f>_xlfn.XLOOKUP(A416,Source_data!A:A,Source_data!D:D)</f>
        <v>IMPS</v>
      </c>
      <c r="P416" s="1">
        <f t="shared" si="65"/>
        <v>0</v>
      </c>
      <c r="Q416" s="1">
        <f t="shared" si="66"/>
        <v>0</v>
      </c>
      <c r="R416" s="1">
        <f t="shared" si="67"/>
        <v>0</v>
      </c>
      <c r="S416" s="1">
        <f t="shared" si="68"/>
        <v>0</v>
      </c>
      <c r="T416" s="1">
        <f t="shared" si="69"/>
        <v>0</v>
      </c>
      <c r="U416" s="1" t="str">
        <f>_xlfn.XLOOKUP(Table3[[#This Row],[Transaction ID]],Source_data!A:A,Source_data!E:E)</f>
        <v>Bengaluru</v>
      </c>
      <c r="V416" s="1">
        <f>_xlfn.IFNA(_xlfn.XLOOKUP(A416,bank_processed_transactions[transaction_id],bank_processed_transactions[processing_minutes]),"")</f>
        <v>36.700000000000003</v>
      </c>
      <c r="W416" s="31">
        <f>_xlfn.XLOOKUP(A416,Source_data!A:A,Source_data!B:B)</f>
        <v>46036</v>
      </c>
    </row>
    <row r="417" spans="1:23" x14ac:dyDescent="0.3">
      <c r="A417" s="4" t="s">
        <v>932</v>
      </c>
      <c r="B417" s="1">
        <f>_xlfn.XLOOKUP(A417,bank_source_transactions__1[transaction_id],bank_source_transactions__1[amount_inr])</f>
        <v>9578.9699999999993</v>
      </c>
      <c r="C417" s="1">
        <f>_xlfn.XLOOKUP(A417,Processed_data!A:A,Processed_data!F:F)</f>
        <v>9578.9699999999993</v>
      </c>
      <c r="D417" s="1" t="str">
        <f>_xlfn.XLOOKUP(A417,bank_source_transactions__1[transaction_id],bank_source_transactions__1[transaction_status])</f>
        <v>SUCCESS</v>
      </c>
      <c r="E417" s="1" t="str">
        <f>_xlfn.XLOOKUP(A417,Processed_data!A:A,Processed_data!G:G)</f>
        <v>SUCCESS</v>
      </c>
      <c r="F417" s="1">
        <f>COUNTIF(bank_processed_transactions[transaction_id],A417)</f>
        <v>1</v>
      </c>
      <c r="G417" s="1" t="str">
        <f t="shared" si="60"/>
        <v>found</v>
      </c>
      <c r="H417" s="1" t="str">
        <f t="shared" si="61"/>
        <v>Not Duplicate</v>
      </c>
      <c r="I417" s="1" t="str">
        <f t="shared" si="62"/>
        <v>match</v>
      </c>
      <c r="J417" s="1" t="str">
        <f t="shared" si="63"/>
        <v>match</v>
      </c>
      <c r="K417" s="1">
        <f t="shared" si="64"/>
        <v>0</v>
      </c>
      <c r="L417" s="2">
        <f>IF(F417=0,"not processed",_xlfn.MINIFS(Processed_data!H:H,Processed_data!A:A,A417))</f>
        <v>46074</v>
      </c>
      <c r="M417" s="1">
        <f>IF(F417=0,"not processed",ABS(bank_source_transactions__1[[#This Row],[transaction_date]]-Reconciliation!L417))</f>
        <v>0</v>
      </c>
      <c r="N417" s="1" t="str" cm="1">
        <f t="array" ref="N417">_xlfn.IFS(M417="not Processed", "Not Processed",M417&gt;2,"SLA Breached",M417&lt;=2,"Within SLA")</f>
        <v>Within SLA</v>
      </c>
      <c r="O417" s="1" t="str">
        <f>_xlfn.XLOOKUP(A417,Source_data!A:A,Source_data!D:D)</f>
        <v>UPI</v>
      </c>
      <c r="P417" s="1">
        <f t="shared" si="65"/>
        <v>0</v>
      </c>
      <c r="Q417" s="1">
        <f t="shared" si="66"/>
        <v>0</v>
      </c>
      <c r="R417" s="1">
        <f t="shared" si="67"/>
        <v>0</v>
      </c>
      <c r="S417" s="1">
        <f t="shared" si="68"/>
        <v>0</v>
      </c>
      <c r="T417" s="1">
        <f t="shared" si="69"/>
        <v>0</v>
      </c>
      <c r="U417" s="1" t="str">
        <f>_xlfn.XLOOKUP(Table3[[#This Row],[Transaction ID]],Source_data!A:A,Source_data!E:E)</f>
        <v>Hyderabad</v>
      </c>
      <c r="V417" s="1">
        <f>_xlfn.IFNA(_xlfn.XLOOKUP(A417,bank_processed_transactions[transaction_id],bank_processed_transactions[processing_minutes]),"")</f>
        <v>48</v>
      </c>
      <c r="W417" s="31">
        <f>_xlfn.XLOOKUP(A417,Source_data!A:A,Source_data!B:B)</f>
        <v>46074</v>
      </c>
    </row>
    <row r="418" spans="1:23" x14ac:dyDescent="0.3">
      <c r="A418" s="3" t="s">
        <v>1337</v>
      </c>
      <c r="B418" s="1">
        <f>_xlfn.XLOOKUP(A418,bank_source_transactions__1[transaction_id],bank_source_transactions__1[amount_inr])</f>
        <v>1694.05</v>
      </c>
      <c r="C418" s="1">
        <f>_xlfn.XLOOKUP(A418,Processed_data!A:A,Processed_data!F:F)</f>
        <v>1694.05</v>
      </c>
      <c r="D418" s="1" t="str">
        <f>_xlfn.XLOOKUP(A418,bank_source_transactions__1[transaction_id],bank_source_transactions__1[transaction_status])</f>
        <v>SUCCESS</v>
      </c>
      <c r="E418" s="1" t="str">
        <f>_xlfn.XLOOKUP(A418,Processed_data!A:A,Processed_data!G:G)</f>
        <v>SUCCESS</v>
      </c>
      <c r="F418" s="1">
        <f>COUNTIF(bank_processed_transactions[transaction_id],A418)</f>
        <v>1</v>
      </c>
      <c r="G418" s="1" t="str">
        <f t="shared" si="60"/>
        <v>found</v>
      </c>
      <c r="H418" s="1" t="str">
        <f t="shared" si="61"/>
        <v>Not Duplicate</v>
      </c>
      <c r="I418" s="1" t="str">
        <f t="shared" si="62"/>
        <v>match</v>
      </c>
      <c r="J418" s="1" t="str">
        <f t="shared" si="63"/>
        <v>match</v>
      </c>
      <c r="K418" s="1">
        <f t="shared" si="64"/>
        <v>0</v>
      </c>
      <c r="L418" s="2">
        <f>IF(F418=0,"not processed",_xlfn.MINIFS(Processed_data!H:H,Processed_data!A:A,A418))</f>
        <v>46034</v>
      </c>
      <c r="M418" s="1">
        <f>IF(F418=0,"not processed",ABS(bank_source_transactions__1[[#This Row],[transaction_date]]-Reconciliation!L418))</f>
        <v>0</v>
      </c>
      <c r="N418" s="1" t="str" cm="1">
        <f t="array" ref="N418">_xlfn.IFS(M418="not Processed", "Not Processed",M418&gt;2,"SLA Breached",M418&lt;=2,"Within SLA")</f>
        <v>Within SLA</v>
      </c>
      <c r="O418" s="1" t="str">
        <f>_xlfn.XLOOKUP(A418,Source_data!A:A,Source_data!D:D)</f>
        <v>UPI</v>
      </c>
      <c r="P418" s="1">
        <f t="shared" si="65"/>
        <v>0</v>
      </c>
      <c r="Q418" s="1">
        <f t="shared" si="66"/>
        <v>0</v>
      </c>
      <c r="R418" s="1">
        <f t="shared" si="67"/>
        <v>0</v>
      </c>
      <c r="S418" s="1">
        <f t="shared" si="68"/>
        <v>0</v>
      </c>
      <c r="T418" s="1">
        <f t="shared" si="69"/>
        <v>0</v>
      </c>
      <c r="U418" s="1" t="str">
        <f>_xlfn.XLOOKUP(Table3[[#This Row],[Transaction ID]],Source_data!A:A,Source_data!E:E)</f>
        <v>Pune</v>
      </c>
      <c r="V418" s="1">
        <f>_xlfn.IFNA(_xlfn.XLOOKUP(A418,bank_processed_transactions[transaction_id],bank_processed_transactions[processing_minutes]),"")</f>
        <v>52</v>
      </c>
      <c r="W418" s="31">
        <f>_xlfn.XLOOKUP(A418,Source_data!A:A,Source_data!B:B)</f>
        <v>46034</v>
      </c>
    </row>
    <row r="419" spans="1:23" x14ac:dyDescent="0.3">
      <c r="A419" s="4" t="s">
        <v>1042</v>
      </c>
      <c r="B419" s="1">
        <f>_xlfn.XLOOKUP(A419,bank_source_transactions__1[transaction_id],bank_source_transactions__1[amount_inr])</f>
        <v>3788.6</v>
      </c>
      <c r="C419" s="1">
        <f>_xlfn.XLOOKUP(A419,Processed_data!A:A,Processed_data!F:F)</f>
        <v>3788.6</v>
      </c>
      <c r="D419" s="1" t="str">
        <f>_xlfn.XLOOKUP(A419,bank_source_transactions__1[transaction_id],bank_source_transactions__1[transaction_status])</f>
        <v>SUCCESS</v>
      </c>
      <c r="E419" s="1" t="str">
        <f>_xlfn.XLOOKUP(A419,Processed_data!A:A,Processed_data!G:G)</f>
        <v>SUCCESS</v>
      </c>
      <c r="F419" s="1">
        <f>COUNTIF(bank_processed_transactions[transaction_id],A419)</f>
        <v>1</v>
      </c>
      <c r="G419" s="1" t="str">
        <f t="shared" si="60"/>
        <v>found</v>
      </c>
      <c r="H419" s="1" t="str">
        <f t="shared" si="61"/>
        <v>Not Duplicate</v>
      </c>
      <c r="I419" s="1" t="str">
        <f t="shared" si="62"/>
        <v>match</v>
      </c>
      <c r="J419" s="1" t="str">
        <f t="shared" si="63"/>
        <v>match</v>
      </c>
      <c r="K419" s="1">
        <f t="shared" si="64"/>
        <v>0</v>
      </c>
      <c r="L419" s="2">
        <f>IF(F419=0,"not processed",_xlfn.MINIFS(Processed_data!H:H,Processed_data!A:A,A419))</f>
        <v>46063</v>
      </c>
      <c r="M419" s="1">
        <f>IF(F419=0,"not processed",ABS(bank_source_transactions__1[[#This Row],[transaction_date]]-Reconciliation!L419))</f>
        <v>3</v>
      </c>
      <c r="N419" s="1" t="str" cm="1">
        <f t="array" ref="N419">_xlfn.IFS(M419="not Processed", "Not Processed",M419&gt;2,"SLA Breached",M419&lt;=2,"Within SLA")</f>
        <v>SLA Breached</v>
      </c>
      <c r="O419" s="1" t="str">
        <f>_xlfn.XLOOKUP(A419,Source_data!A:A,Source_data!D:D)</f>
        <v>NEFT</v>
      </c>
      <c r="P419" s="1">
        <f t="shared" si="65"/>
        <v>0</v>
      </c>
      <c r="Q419" s="1">
        <f t="shared" si="66"/>
        <v>0</v>
      </c>
      <c r="R419" s="1">
        <f t="shared" si="67"/>
        <v>0</v>
      </c>
      <c r="S419" s="1">
        <f t="shared" si="68"/>
        <v>0</v>
      </c>
      <c r="T419" s="1">
        <f t="shared" si="69"/>
        <v>1</v>
      </c>
      <c r="U419" s="1" t="str">
        <f>_xlfn.XLOOKUP(Table3[[#This Row],[Transaction ID]],Source_data!A:A,Source_data!E:E)</f>
        <v>Mumbai</v>
      </c>
      <c r="V419" s="1">
        <f>_xlfn.IFNA(_xlfn.XLOOKUP(A419,bank_processed_transactions[transaction_id],bank_processed_transactions[processing_minutes]),"")</f>
        <v>23.9</v>
      </c>
      <c r="W419" s="31">
        <f>_xlfn.XLOOKUP(A419,Source_data!A:A,Source_data!B:B)</f>
        <v>46060</v>
      </c>
    </row>
    <row r="420" spans="1:23" x14ac:dyDescent="0.3">
      <c r="A420" s="3" t="s">
        <v>4217</v>
      </c>
      <c r="B420" s="1">
        <f>_xlfn.XLOOKUP(A420,bank_source_transactions__1[transaction_id],bank_source_transactions__1[amount_inr])</f>
        <v>4587.13</v>
      </c>
      <c r="C420" s="1">
        <f>_xlfn.XLOOKUP(A420,Processed_data!A:A,Processed_data!F:F)</f>
        <v>4587.13</v>
      </c>
      <c r="D420" s="1" t="str">
        <f>_xlfn.XLOOKUP(A420,bank_source_transactions__1[transaction_id],bank_source_transactions__1[transaction_status])</f>
        <v>REVERSED</v>
      </c>
      <c r="E420" s="1" t="str">
        <f>_xlfn.XLOOKUP(A420,Processed_data!A:A,Processed_data!G:G)</f>
        <v>REVERSED</v>
      </c>
      <c r="F420" s="1">
        <f>COUNTIF(bank_processed_transactions[transaction_id],A420)</f>
        <v>1</v>
      </c>
      <c r="G420" s="1" t="str">
        <f t="shared" si="60"/>
        <v>found</v>
      </c>
      <c r="H420" s="1" t="str">
        <f t="shared" si="61"/>
        <v>Not Duplicate</v>
      </c>
      <c r="I420" s="1" t="str">
        <f t="shared" si="62"/>
        <v>match</v>
      </c>
      <c r="J420" s="1" t="str">
        <f t="shared" si="63"/>
        <v>match</v>
      </c>
      <c r="K420" s="1">
        <f t="shared" si="64"/>
        <v>0</v>
      </c>
      <c r="L420" s="2">
        <f>IF(F420=0,"not processed",_xlfn.MINIFS(Processed_data!H:H,Processed_data!A:A,A420))</f>
        <v>46064</v>
      </c>
      <c r="M420" s="1">
        <f>IF(F420=0,"not processed",ABS(bank_source_transactions__1[[#This Row],[transaction_date]]-Reconciliation!L420))</f>
        <v>0</v>
      </c>
      <c r="N420" s="1" t="str" cm="1">
        <f t="array" ref="N420">_xlfn.IFS(M420="not Processed", "Not Processed",M420&gt;2,"SLA Breached",M420&lt;=2,"Within SLA")</f>
        <v>Within SLA</v>
      </c>
      <c r="O420" s="1" t="str">
        <f>_xlfn.XLOOKUP(A420,Source_data!A:A,Source_data!D:D)</f>
        <v>IMPS</v>
      </c>
      <c r="P420" s="1">
        <f t="shared" si="65"/>
        <v>0</v>
      </c>
      <c r="Q420" s="1">
        <f t="shared" si="66"/>
        <v>0</v>
      </c>
      <c r="R420" s="1">
        <f t="shared" si="67"/>
        <v>0</v>
      </c>
      <c r="S420" s="1">
        <f t="shared" si="68"/>
        <v>0</v>
      </c>
      <c r="T420" s="1">
        <f t="shared" si="69"/>
        <v>0</v>
      </c>
      <c r="U420" s="1" t="str">
        <f>_xlfn.XLOOKUP(Table3[[#This Row],[Transaction ID]],Source_data!A:A,Source_data!E:E)</f>
        <v>Bengaluru</v>
      </c>
      <c r="V420" s="1">
        <f>_xlfn.IFNA(_xlfn.XLOOKUP(A420,bank_processed_transactions[transaction_id],bank_processed_transactions[processing_minutes]),"")</f>
        <v>12.4</v>
      </c>
      <c r="W420" s="31">
        <f>_xlfn.XLOOKUP(A420,Source_data!A:A,Source_data!B:B)</f>
        <v>46064</v>
      </c>
    </row>
    <row r="421" spans="1:23" x14ac:dyDescent="0.3">
      <c r="A421" s="4" t="s">
        <v>1240</v>
      </c>
      <c r="B421" s="1">
        <f>_xlfn.XLOOKUP(A421,bank_source_transactions__1[transaction_id],bank_source_transactions__1[amount_inr])</f>
        <v>15088.43</v>
      </c>
      <c r="C421" s="1">
        <f>_xlfn.XLOOKUP(A421,Processed_data!A:A,Processed_data!F:F)</f>
        <v>15088.43</v>
      </c>
      <c r="D421" s="1" t="str">
        <f>_xlfn.XLOOKUP(A421,bank_source_transactions__1[transaction_id],bank_source_transactions__1[transaction_status])</f>
        <v>FAILED</v>
      </c>
      <c r="E421" s="1" t="str">
        <f>_xlfn.XLOOKUP(A421,Processed_data!A:A,Processed_data!G:G)</f>
        <v>FAILED</v>
      </c>
      <c r="F421" s="1">
        <f>COUNTIF(bank_processed_transactions[transaction_id],A421)</f>
        <v>1</v>
      </c>
      <c r="G421" s="1" t="str">
        <f t="shared" si="60"/>
        <v>found</v>
      </c>
      <c r="H421" s="1" t="str">
        <f t="shared" si="61"/>
        <v>Not Duplicate</v>
      </c>
      <c r="I421" s="1" t="str">
        <f t="shared" si="62"/>
        <v>match</v>
      </c>
      <c r="J421" s="1" t="str">
        <f t="shared" si="63"/>
        <v>match</v>
      </c>
      <c r="K421" s="1">
        <f t="shared" si="64"/>
        <v>0</v>
      </c>
      <c r="L421" s="2">
        <f>IF(F421=0,"not processed",_xlfn.MINIFS(Processed_data!H:H,Processed_data!A:A,A421))</f>
        <v>46038</v>
      </c>
      <c r="M421" s="1">
        <f>IF(F421=0,"not processed",ABS(bank_source_transactions__1[[#This Row],[transaction_date]]-Reconciliation!L421))</f>
        <v>2</v>
      </c>
      <c r="N421" s="1" t="str" cm="1">
        <f t="array" ref="N421">_xlfn.IFS(M421="not Processed", "Not Processed",M421&gt;2,"SLA Breached",M421&lt;=2,"Within SLA")</f>
        <v>Within SLA</v>
      </c>
      <c r="O421" s="1" t="str">
        <f>_xlfn.XLOOKUP(A421,Source_data!A:A,Source_data!D:D)</f>
        <v>CARD</v>
      </c>
      <c r="P421" s="1">
        <f t="shared" si="65"/>
        <v>0</v>
      </c>
      <c r="Q421" s="1">
        <f t="shared" si="66"/>
        <v>0</v>
      </c>
      <c r="R421" s="1">
        <f t="shared" si="67"/>
        <v>0</v>
      </c>
      <c r="S421" s="1">
        <f t="shared" si="68"/>
        <v>0</v>
      </c>
      <c r="T421" s="1">
        <f t="shared" si="69"/>
        <v>0</v>
      </c>
      <c r="U421" s="1" t="str">
        <f>_xlfn.XLOOKUP(Table3[[#This Row],[Transaction ID]],Source_data!A:A,Source_data!E:E)</f>
        <v>Bengaluru</v>
      </c>
      <c r="V421" s="1">
        <f>_xlfn.IFNA(_xlfn.XLOOKUP(A421,bank_processed_transactions[transaction_id],bank_processed_transactions[processing_minutes]),"")</f>
        <v>27.6</v>
      </c>
      <c r="W421" s="31">
        <f>_xlfn.XLOOKUP(A421,Source_data!A:A,Source_data!B:B)</f>
        <v>46036</v>
      </c>
    </row>
    <row r="422" spans="1:23" x14ac:dyDescent="0.3">
      <c r="A422" s="3" t="s">
        <v>1309</v>
      </c>
      <c r="B422" s="1">
        <f>_xlfn.XLOOKUP(A422,bank_source_transactions__1[transaction_id],bank_source_transactions__1[amount_inr])</f>
        <v>2749.41</v>
      </c>
      <c r="C422" s="1">
        <f>_xlfn.XLOOKUP(A422,Processed_data!A:A,Processed_data!F:F)</f>
        <v>2749.41</v>
      </c>
      <c r="D422" s="1" t="str">
        <f>_xlfn.XLOOKUP(A422,bank_source_transactions__1[transaction_id],bank_source_transactions__1[transaction_status])</f>
        <v>SUCCESS</v>
      </c>
      <c r="E422" s="1" t="str">
        <f>_xlfn.XLOOKUP(A422,Processed_data!A:A,Processed_data!G:G)</f>
        <v>SUCCESS</v>
      </c>
      <c r="F422" s="1">
        <f>COUNTIF(bank_processed_transactions[transaction_id],A422)</f>
        <v>1</v>
      </c>
      <c r="G422" s="1" t="str">
        <f t="shared" si="60"/>
        <v>found</v>
      </c>
      <c r="H422" s="1" t="str">
        <f t="shared" si="61"/>
        <v>Not Duplicate</v>
      </c>
      <c r="I422" s="1" t="str">
        <f t="shared" si="62"/>
        <v>match</v>
      </c>
      <c r="J422" s="1" t="str">
        <f t="shared" si="63"/>
        <v>match</v>
      </c>
      <c r="K422" s="1">
        <f t="shared" si="64"/>
        <v>0</v>
      </c>
      <c r="L422" s="2">
        <f>IF(F422=0,"not processed",_xlfn.MINIFS(Processed_data!H:H,Processed_data!A:A,A422))</f>
        <v>46028</v>
      </c>
      <c r="M422" s="1">
        <f>IF(F422=0,"not processed",ABS(bank_source_transactions__1[[#This Row],[transaction_date]]-Reconciliation!L422))</f>
        <v>2</v>
      </c>
      <c r="N422" s="1" t="str" cm="1">
        <f t="array" ref="N422">_xlfn.IFS(M422="not Processed", "Not Processed",M422&gt;2,"SLA Breached",M422&lt;=2,"Within SLA")</f>
        <v>Within SLA</v>
      </c>
      <c r="O422" s="1" t="str">
        <f>_xlfn.XLOOKUP(A422,Source_data!A:A,Source_data!D:D)</f>
        <v>NEFT</v>
      </c>
      <c r="P422" s="1">
        <f t="shared" si="65"/>
        <v>0</v>
      </c>
      <c r="Q422" s="1">
        <f t="shared" si="66"/>
        <v>0</v>
      </c>
      <c r="R422" s="1">
        <f t="shared" si="67"/>
        <v>0</v>
      </c>
      <c r="S422" s="1">
        <f t="shared" si="68"/>
        <v>0</v>
      </c>
      <c r="T422" s="1">
        <f t="shared" si="69"/>
        <v>0</v>
      </c>
      <c r="U422" s="1" t="str">
        <f>_xlfn.XLOOKUP(Table3[[#This Row],[Transaction ID]],Source_data!A:A,Source_data!E:E)</f>
        <v>Hyderabad</v>
      </c>
      <c r="V422" s="1">
        <f>_xlfn.IFNA(_xlfn.XLOOKUP(A422,bank_processed_transactions[transaction_id],bank_processed_transactions[processing_minutes]),"")</f>
        <v>19.8</v>
      </c>
      <c r="W422" s="31">
        <f>_xlfn.XLOOKUP(A422,Source_data!A:A,Source_data!B:B)</f>
        <v>46026</v>
      </c>
    </row>
    <row r="423" spans="1:23" x14ac:dyDescent="0.3">
      <c r="A423" s="4" t="s">
        <v>2173</v>
      </c>
      <c r="B423" s="1">
        <f>_xlfn.XLOOKUP(A423,bank_source_transactions__1[transaction_id],bank_source_transactions__1[amount_inr])</f>
        <v>634.51</v>
      </c>
      <c r="C423" s="1">
        <f>_xlfn.XLOOKUP(A423,Processed_data!A:A,Processed_data!F:F)</f>
        <v>634.51</v>
      </c>
      <c r="D423" s="1" t="str">
        <f>_xlfn.XLOOKUP(A423,bank_source_transactions__1[transaction_id],bank_source_transactions__1[transaction_status])</f>
        <v>SUCCESS</v>
      </c>
      <c r="E423" s="1" t="str">
        <f>_xlfn.XLOOKUP(A423,Processed_data!A:A,Processed_data!G:G)</f>
        <v>SUCCESS</v>
      </c>
      <c r="F423" s="1">
        <f>COUNTIF(bank_processed_transactions[transaction_id],A423)</f>
        <v>1</v>
      </c>
      <c r="G423" s="1" t="str">
        <f t="shared" si="60"/>
        <v>found</v>
      </c>
      <c r="H423" s="1" t="str">
        <f t="shared" si="61"/>
        <v>Not Duplicate</v>
      </c>
      <c r="I423" s="1" t="str">
        <f t="shared" si="62"/>
        <v>match</v>
      </c>
      <c r="J423" s="1" t="str">
        <f t="shared" si="63"/>
        <v>match</v>
      </c>
      <c r="K423" s="1">
        <f t="shared" si="64"/>
        <v>0</v>
      </c>
      <c r="L423" s="2">
        <f>IF(F423=0,"not processed",_xlfn.MINIFS(Processed_data!H:H,Processed_data!A:A,A423))</f>
        <v>46049</v>
      </c>
      <c r="M423" s="1">
        <f>IF(F423=0,"not processed",ABS(bank_source_transactions__1[[#This Row],[transaction_date]]-Reconciliation!L423))</f>
        <v>3</v>
      </c>
      <c r="N423" s="1" t="str" cm="1">
        <f t="array" ref="N423">_xlfn.IFS(M423="not Processed", "Not Processed",M423&gt;2,"SLA Breached",M423&lt;=2,"Within SLA")</f>
        <v>SLA Breached</v>
      </c>
      <c r="O423" s="1" t="str">
        <f>_xlfn.XLOOKUP(A423,Source_data!A:A,Source_data!D:D)</f>
        <v>IMPS</v>
      </c>
      <c r="P423" s="1">
        <f t="shared" si="65"/>
        <v>0</v>
      </c>
      <c r="Q423" s="1">
        <f t="shared" si="66"/>
        <v>0</v>
      </c>
      <c r="R423" s="1">
        <f t="shared" si="67"/>
        <v>0</v>
      </c>
      <c r="S423" s="1">
        <f t="shared" si="68"/>
        <v>0</v>
      </c>
      <c r="T423" s="1">
        <f t="shared" si="69"/>
        <v>1</v>
      </c>
      <c r="U423" s="1" t="str">
        <f>_xlfn.XLOOKUP(Table3[[#This Row],[Transaction ID]],Source_data!A:A,Source_data!E:E)</f>
        <v>Mumbai</v>
      </c>
      <c r="V423" s="1">
        <f>_xlfn.IFNA(_xlfn.XLOOKUP(A423,bank_processed_transactions[transaction_id],bank_processed_transactions[processing_minutes]),"")</f>
        <v>38.6</v>
      </c>
      <c r="W423" s="31">
        <f>_xlfn.XLOOKUP(A423,Source_data!A:A,Source_data!B:B)</f>
        <v>46046</v>
      </c>
    </row>
    <row r="424" spans="1:23" x14ac:dyDescent="0.3">
      <c r="A424" s="3" t="s">
        <v>2955</v>
      </c>
      <c r="B424" s="1">
        <f>_xlfn.XLOOKUP(A424,bank_source_transactions__1[transaction_id],bank_source_transactions__1[amount_inr])</f>
        <v>5681.31</v>
      </c>
      <c r="C424" s="1">
        <f>_xlfn.XLOOKUP(A424,Processed_data!A:A,Processed_data!F:F)</f>
        <v>5681.31</v>
      </c>
      <c r="D424" s="1" t="str">
        <f>_xlfn.XLOOKUP(A424,bank_source_transactions__1[transaction_id],bank_source_transactions__1[transaction_status])</f>
        <v>SUCCESS</v>
      </c>
      <c r="E424" s="1" t="str">
        <f>_xlfn.XLOOKUP(A424,Processed_data!A:A,Processed_data!G:G)</f>
        <v>SUCCESS</v>
      </c>
      <c r="F424" s="1">
        <f>COUNTIF(bank_processed_transactions[transaction_id],A424)</f>
        <v>1</v>
      </c>
      <c r="G424" s="1" t="str">
        <f t="shared" si="60"/>
        <v>found</v>
      </c>
      <c r="H424" s="1" t="str">
        <f t="shared" si="61"/>
        <v>Not Duplicate</v>
      </c>
      <c r="I424" s="1" t="str">
        <f t="shared" si="62"/>
        <v>match</v>
      </c>
      <c r="J424" s="1" t="str">
        <f t="shared" si="63"/>
        <v>match</v>
      </c>
      <c r="K424" s="1">
        <f t="shared" si="64"/>
        <v>0</v>
      </c>
      <c r="L424" s="2">
        <f>IF(F424=0,"not processed",_xlfn.MINIFS(Processed_data!H:H,Processed_data!A:A,A424))</f>
        <v>46049</v>
      </c>
      <c r="M424" s="1">
        <f>IF(F424=0,"not processed",ABS(bank_source_transactions__1[[#This Row],[transaction_date]]-Reconciliation!L424))</f>
        <v>0</v>
      </c>
      <c r="N424" s="1" t="str" cm="1">
        <f t="array" ref="N424">_xlfn.IFS(M424="not Processed", "Not Processed",M424&gt;2,"SLA Breached",M424&lt;=2,"Within SLA")</f>
        <v>Within SLA</v>
      </c>
      <c r="O424" s="1" t="str">
        <f>_xlfn.XLOOKUP(A424,Source_data!A:A,Source_data!D:D)</f>
        <v>UPI</v>
      </c>
      <c r="P424" s="1">
        <f t="shared" si="65"/>
        <v>0</v>
      </c>
      <c r="Q424" s="1">
        <f t="shared" si="66"/>
        <v>0</v>
      </c>
      <c r="R424" s="1">
        <f t="shared" si="67"/>
        <v>0</v>
      </c>
      <c r="S424" s="1">
        <f t="shared" si="68"/>
        <v>0</v>
      </c>
      <c r="T424" s="1">
        <f t="shared" si="69"/>
        <v>0</v>
      </c>
      <c r="U424" s="1" t="str">
        <f>_xlfn.XLOOKUP(Table3[[#This Row],[Transaction ID]],Source_data!A:A,Source_data!E:E)</f>
        <v>Mumbai</v>
      </c>
      <c r="V424" s="1">
        <f>_xlfn.IFNA(_xlfn.XLOOKUP(A424,bank_processed_transactions[transaction_id],bank_processed_transactions[processing_minutes]),"")</f>
        <v>20.399999999999999</v>
      </c>
      <c r="W424" s="31">
        <f>_xlfn.XLOOKUP(A424,Source_data!A:A,Source_data!B:B)</f>
        <v>46049</v>
      </c>
    </row>
    <row r="425" spans="1:23" x14ac:dyDescent="0.3">
      <c r="A425" s="4" t="s">
        <v>783</v>
      </c>
      <c r="B425" s="1">
        <f>_xlfn.XLOOKUP(A425,bank_source_transactions__1[transaction_id],bank_source_transactions__1[amount_inr])</f>
        <v>4586.13</v>
      </c>
      <c r="C425" s="1">
        <f>_xlfn.XLOOKUP(A425,Processed_data!A:A,Processed_data!F:F)</f>
        <v>4586.13</v>
      </c>
      <c r="D425" s="1" t="str">
        <f>_xlfn.XLOOKUP(A425,bank_source_transactions__1[transaction_id],bank_source_transactions__1[transaction_status])</f>
        <v>SUCCESS</v>
      </c>
      <c r="E425" s="1" t="str">
        <f>_xlfn.XLOOKUP(A425,Processed_data!A:A,Processed_data!G:G)</f>
        <v>SUCCESS</v>
      </c>
      <c r="F425" s="1">
        <f>COUNTIF(bank_processed_transactions[transaction_id],A425)</f>
        <v>1</v>
      </c>
      <c r="G425" s="1" t="str">
        <f t="shared" si="60"/>
        <v>found</v>
      </c>
      <c r="H425" s="1" t="str">
        <f t="shared" si="61"/>
        <v>Not Duplicate</v>
      </c>
      <c r="I425" s="1" t="str">
        <f t="shared" si="62"/>
        <v>match</v>
      </c>
      <c r="J425" s="1" t="str">
        <f t="shared" si="63"/>
        <v>match</v>
      </c>
      <c r="K425" s="1">
        <f t="shared" si="64"/>
        <v>0</v>
      </c>
      <c r="L425" s="2">
        <f>IF(F425=0,"not processed",_xlfn.MINIFS(Processed_data!H:H,Processed_data!A:A,A425))</f>
        <v>46105</v>
      </c>
      <c r="M425" s="1">
        <f>IF(F425=0,"not processed",ABS(bank_source_transactions__1[[#This Row],[transaction_date]]-Reconciliation!L425))</f>
        <v>2</v>
      </c>
      <c r="N425" s="1" t="str" cm="1">
        <f t="array" ref="N425">_xlfn.IFS(M425="not Processed", "Not Processed",M425&gt;2,"SLA Breached",M425&lt;=2,"Within SLA")</f>
        <v>Within SLA</v>
      </c>
      <c r="O425" s="1" t="str">
        <f>_xlfn.XLOOKUP(A425,Source_data!A:A,Source_data!D:D)</f>
        <v>UPI</v>
      </c>
      <c r="P425" s="1">
        <f t="shared" si="65"/>
        <v>0</v>
      </c>
      <c r="Q425" s="1">
        <f t="shared" si="66"/>
        <v>0</v>
      </c>
      <c r="R425" s="1">
        <f t="shared" si="67"/>
        <v>0</v>
      </c>
      <c r="S425" s="1">
        <f t="shared" si="68"/>
        <v>0</v>
      </c>
      <c r="T425" s="1">
        <f t="shared" si="69"/>
        <v>0</v>
      </c>
      <c r="U425" s="1" t="str">
        <f>_xlfn.XLOOKUP(Table3[[#This Row],[Transaction ID]],Source_data!A:A,Source_data!E:E)</f>
        <v>Hyderabad</v>
      </c>
      <c r="V425" s="1">
        <f>_xlfn.IFNA(_xlfn.XLOOKUP(A425,bank_processed_transactions[transaction_id],bank_processed_transactions[processing_minutes]),"")</f>
        <v>29.2</v>
      </c>
      <c r="W425" s="31">
        <f>_xlfn.XLOOKUP(A425,Source_data!A:A,Source_data!B:B)</f>
        <v>46103</v>
      </c>
    </row>
    <row r="426" spans="1:23" x14ac:dyDescent="0.3">
      <c r="A426" s="3" t="s">
        <v>2951</v>
      </c>
      <c r="B426" s="1">
        <f>_xlfn.XLOOKUP(A426,bank_source_transactions__1[transaction_id],bank_source_transactions__1[amount_inr])</f>
        <v>7323.67</v>
      </c>
      <c r="C426" s="1">
        <f>_xlfn.XLOOKUP(A426,Processed_data!A:A,Processed_data!F:F)</f>
        <v>7323.67</v>
      </c>
      <c r="D426" s="1" t="str">
        <f>_xlfn.XLOOKUP(A426,bank_source_transactions__1[transaction_id],bank_source_transactions__1[transaction_status])</f>
        <v>SUCCESS</v>
      </c>
      <c r="E426" s="1" t="str">
        <f>_xlfn.XLOOKUP(A426,Processed_data!A:A,Processed_data!G:G)</f>
        <v>SUCCESS</v>
      </c>
      <c r="F426" s="1">
        <f>COUNTIF(bank_processed_transactions[transaction_id],A426)</f>
        <v>1</v>
      </c>
      <c r="G426" s="1" t="str">
        <f t="shared" si="60"/>
        <v>found</v>
      </c>
      <c r="H426" s="1" t="str">
        <f t="shared" si="61"/>
        <v>Not Duplicate</v>
      </c>
      <c r="I426" s="1" t="str">
        <f t="shared" si="62"/>
        <v>match</v>
      </c>
      <c r="J426" s="1" t="str">
        <f t="shared" si="63"/>
        <v>match</v>
      </c>
      <c r="K426" s="1">
        <f t="shared" si="64"/>
        <v>0</v>
      </c>
      <c r="L426" s="2">
        <f>IF(F426=0,"not processed",_xlfn.MINIFS(Processed_data!H:H,Processed_data!A:A,A426))</f>
        <v>46091</v>
      </c>
      <c r="M426" s="1">
        <f>IF(F426=0,"not processed",ABS(bank_source_transactions__1[[#This Row],[transaction_date]]-Reconciliation!L426))</f>
        <v>5</v>
      </c>
      <c r="N426" s="1" t="str" cm="1">
        <f t="array" ref="N426">_xlfn.IFS(M426="not Processed", "Not Processed",M426&gt;2,"SLA Breached",M426&lt;=2,"Within SLA")</f>
        <v>SLA Breached</v>
      </c>
      <c r="O426" s="1" t="str">
        <f>_xlfn.XLOOKUP(A426,Source_data!A:A,Source_data!D:D)</f>
        <v>NEFT</v>
      </c>
      <c r="P426" s="1">
        <f t="shared" si="65"/>
        <v>0</v>
      </c>
      <c r="Q426" s="1">
        <f t="shared" si="66"/>
        <v>0</v>
      </c>
      <c r="R426" s="1">
        <f t="shared" si="67"/>
        <v>0</v>
      </c>
      <c r="S426" s="1">
        <f t="shared" si="68"/>
        <v>0</v>
      </c>
      <c r="T426" s="1">
        <f t="shared" si="69"/>
        <v>1</v>
      </c>
      <c r="U426" s="1" t="str">
        <f>_xlfn.XLOOKUP(Table3[[#This Row],[Transaction ID]],Source_data!A:A,Source_data!E:E)</f>
        <v>Hyderabad</v>
      </c>
      <c r="V426" s="1">
        <f>_xlfn.IFNA(_xlfn.XLOOKUP(A426,bank_processed_transactions[transaction_id],bank_processed_transactions[processing_minutes]),"")</f>
        <v>41.3</v>
      </c>
      <c r="W426" s="31">
        <f>_xlfn.XLOOKUP(A426,Source_data!A:A,Source_data!B:B)</f>
        <v>46086</v>
      </c>
    </row>
    <row r="427" spans="1:23" x14ac:dyDescent="0.3">
      <c r="A427" s="4" t="s">
        <v>1713</v>
      </c>
      <c r="B427" s="1">
        <f>_xlfn.XLOOKUP(A427,bank_source_transactions__1[transaction_id],bank_source_transactions__1[amount_inr])</f>
        <v>1300.3599999999999</v>
      </c>
      <c r="C427" s="1">
        <f>_xlfn.XLOOKUP(A427,Processed_data!A:A,Processed_data!F:F)</f>
        <v>1300.3599999999999</v>
      </c>
      <c r="D427" s="1" t="str">
        <f>_xlfn.XLOOKUP(A427,bank_source_transactions__1[transaction_id],bank_source_transactions__1[transaction_status])</f>
        <v>SUCCESS</v>
      </c>
      <c r="E427" s="1" t="str">
        <f>_xlfn.XLOOKUP(A427,Processed_data!A:A,Processed_data!G:G)</f>
        <v>SUCCESS</v>
      </c>
      <c r="F427" s="1">
        <f>COUNTIF(bank_processed_transactions[transaction_id],A427)</f>
        <v>1</v>
      </c>
      <c r="G427" s="1" t="str">
        <f t="shared" si="60"/>
        <v>found</v>
      </c>
      <c r="H427" s="1" t="str">
        <f t="shared" si="61"/>
        <v>Not Duplicate</v>
      </c>
      <c r="I427" s="1" t="str">
        <f t="shared" si="62"/>
        <v>match</v>
      </c>
      <c r="J427" s="1" t="str">
        <f t="shared" si="63"/>
        <v>match</v>
      </c>
      <c r="K427" s="1">
        <f t="shared" si="64"/>
        <v>0</v>
      </c>
      <c r="L427" s="2">
        <f>IF(F427=0,"not processed",_xlfn.MINIFS(Processed_data!H:H,Processed_data!A:A,A427))</f>
        <v>46100</v>
      </c>
      <c r="M427" s="1">
        <f>IF(F427=0,"not processed",ABS(bank_source_transactions__1[[#This Row],[transaction_date]]-Reconciliation!L427))</f>
        <v>2</v>
      </c>
      <c r="N427" s="1" t="str" cm="1">
        <f t="array" ref="N427">_xlfn.IFS(M427="not Processed", "Not Processed",M427&gt;2,"SLA Breached",M427&lt;=2,"Within SLA")</f>
        <v>Within SLA</v>
      </c>
      <c r="O427" s="1" t="str">
        <f>_xlfn.XLOOKUP(A427,Source_data!A:A,Source_data!D:D)</f>
        <v>NEFT</v>
      </c>
      <c r="P427" s="1">
        <f t="shared" si="65"/>
        <v>0</v>
      </c>
      <c r="Q427" s="1">
        <f t="shared" si="66"/>
        <v>0</v>
      </c>
      <c r="R427" s="1">
        <f t="shared" si="67"/>
        <v>0</v>
      </c>
      <c r="S427" s="1">
        <f t="shared" si="68"/>
        <v>0</v>
      </c>
      <c r="T427" s="1">
        <f t="shared" si="69"/>
        <v>0</v>
      </c>
      <c r="U427" s="1" t="str">
        <f>_xlfn.XLOOKUP(Table3[[#This Row],[Transaction ID]],Source_data!A:A,Source_data!E:E)</f>
        <v>Hyderabad</v>
      </c>
      <c r="V427" s="1">
        <f>_xlfn.IFNA(_xlfn.XLOOKUP(A427,bank_processed_transactions[transaction_id],bank_processed_transactions[processing_minutes]),"")</f>
        <v>29.8</v>
      </c>
      <c r="W427" s="31">
        <f>_xlfn.XLOOKUP(A427,Source_data!A:A,Source_data!B:B)</f>
        <v>46098</v>
      </c>
    </row>
    <row r="428" spans="1:23" x14ac:dyDescent="0.3">
      <c r="A428" s="3" t="s">
        <v>2199</v>
      </c>
      <c r="B428" s="1">
        <f>_xlfn.XLOOKUP(A428,bank_source_transactions__1[transaction_id],bank_source_transactions__1[amount_inr])</f>
        <v>4558.2</v>
      </c>
      <c r="C428" s="1">
        <f>_xlfn.XLOOKUP(A428,Processed_data!A:A,Processed_data!F:F)</f>
        <v>4558.2</v>
      </c>
      <c r="D428" s="1" t="str">
        <f>_xlfn.XLOOKUP(A428,bank_source_transactions__1[transaction_id],bank_source_transactions__1[transaction_status])</f>
        <v>SUCCESS</v>
      </c>
      <c r="E428" s="1" t="str">
        <f>_xlfn.XLOOKUP(A428,Processed_data!A:A,Processed_data!G:G)</f>
        <v>SUCCESS</v>
      </c>
      <c r="F428" s="1">
        <f>COUNTIF(bank_processed_transactions[transaction_id],A428)</f>
        <v>1</v>
      </c>
      <c r="G428" s="1" t="str">
        <f t="shared" si="60"/>
        <v>found</v>
      </c>
      <c r="H428" s="1" t="str">
        <f t="shared" si="61"/>
        <v>Not Duplicate</v>
      </c>
      <c r="I428" s="1" t="str">
        <f t="shared" si="62"/>
        <v>match</v>
      </c>
      <c r="J428" s="1" t="str">
        <f t="shared" si="63"/>
        <v>match</v>
      </c>
      <c r="K428" s="1">
        <f t="shared" si="64"/>
        <v>0</v>
      </c>
      <c r="L428" s="2">
        <f>IF(F428=0,"not processed",_xlfn.MINIFS(Processed_data!H:H,Processed_data!A:A,A428))</f>
        <v>46089</v>
      </c>
      <c r="M428" s="1">
        <f>IF(F428=0,"not processed",ABS(bank_source_transactions__1[[#This Row],[transaction_date]]-Reconciliation!L428))</f>
        <v>1</v>
      </c>
      <c r="N428" s="1" t="str" cm="1">
        <f t="array" ref="N428">_xlfn.IFS(M428="not Processed", "Not Processed",M428&gt;2,"SLA Breached",M428&lt;=2,"Within SLA")</f>
        <v>Within SLA</v>
      </c>
      <c r="O428" s="1" t="str">
        <f>_xlfn.XLOOKUP(A428,Source_data!A:A,Source_data!D:D)</f>
        <v>IMPS</v>
      </c>
      <c r="P428" s="1">
        <f t="shared" si="65"/>
        <v>0</v>
      </c>
      <c r="Q428" s="1">
        <f t="shared" si="66"/>
        <v>0</v>
      </c>
      <c r="R428" s="1">
        <f t="shared" si="67"/>
        <v>0</v>
      </c>
      <c r="S428" s="1">
        <f t="shared" si="68"/>
        <v>0</v>
      </c>
      <c r="T428" s="1">
        <f t="shared" si="69"/>
        <v>0</v>
      </c>
      <c r="U428" s="1" t="str">
        <f>_xlfn.XLOOKUP(Table3[[#This Row],[Transaction ID]],Source_data!A:A,Source_data!E:E)</f>
        <v>Mumbai</v>
      </c>
      <c r="V428" s="1">
        <f>_xlfn.IFNA(_xlfn.XLOOKUP(A428,bank_processed_transactions[transaction_id],bank_processed_transactions[processing_minutes]),"")</f>
        <v>15.6</v>
      </c>
      <c r="W428" s="31">
        <f>_xlfn.XLOOKUP(A428,Source_data!A:A,Source_data!B:B)</f>
        <v>46088</v>
      </c>
    </row>
    <row r="429" spans="1:23" x14ac:dyDescent="0.3">
      <c r="A429" s="4" t="s">
        <v>53</v>
      </c>
      <c r="B429" s="1">
        <f>_xlfn.XLOOKUP(A429,bank_source_transactions__1[transaction_id],bank_source_transactions__1[amount_inr])</f>
        <v>2285.96</v>
      </c>
      <c r="C429" s="1">
        <f>_xlfn.XLOOKUP(A429,Processed_data!A:A,Processed_data!F:F)</f>
        <v>2285.96</v>
      </c>
      <c r="D429" s="1" t="str">
        <f>_xlfn.XLOOKUP(A429,bank_source_transactions__1[transaction_id],bank_source_transactions__1[transaction_status])</f>
        <v>SUCCESS</v>
      </c>
      <c r="E429" s="1" t="str">
        <f>_xlfn.XLOOKUP(A429,Processed_data!A:A,Processed_data!G:G)</f>
        <v>SUCCESS</v>
      </c>
      <c r="F429" s="1">
        <f>COUNTIF(bank_processed_transactions[transaction_id],A429)</f>
        <v>1</v>
      </c>
      <c r="G429" s="1" t="str">
        <f t="shared" si="60"/>
        <v>found</v>
      </c>
      <c r="H429" s="1" t="str">
        <f t="shared" si="61"/>
        <v>Not Duplicate</v>
      </c>
      <c r="I429" s="1" t="str">
        <f t="shared" si="62"/>
        <v>match</v>
      </c>
      <c r="J429" s="1" t="str">
        <f t="shared" si="63"/>
        <v>match</v>
      </c>
      <c r="K429" s="1">
        <f t="shared" si="64"/>
        <v>0</v>
      </c>
      <c r="L429" s="2">
        <f>IF(F429=0,"not processed",_xlfn.MINIFS(Processed_data!H:H,Processed_data!A:A,A429))</f>
        <v>46095</v>
      </c>
      <c r="M429" s="1">
        <f>IF(F429=0,"not processed",ABS(bank_source_transactions__1[[#This Row],[transaction_date]]-Reconciliation!L429))</f>
        <v>3</v>
      </c>
      <c r="N429" s="1" t="str" cm="1">
        <f t="array" ref="N429">_xlfn.IFS(M429="not Processed", "Not Processed",M429&gt;2,"SLA Breached",M429&lt;=2,"Within SLA")</f>
        <v>SLA Breached</v>
      </c>
      <c r="O429" s="1" t="str">
        <f>_xlfn.XLOOKUP(A429,Source_data!A:A,Source_data!D:D)</f>
        <v>UPI</v>
      </c>
      <c r="P429" s="1">
        <f t="shared" si="65"/>
        <v>0</v>
      </c>
      <c r="Q429" s="1">
        <f t="shared" si="66"/>
        <v>0</v>
      </c>
      <c r="R429" s="1">
        <f t="shared" si="67"/>
        <v>0</v>
      </c>
      <c r="S429" s="1">
        <f t="shared" si="68"/>
        <v>0</v>
      </c>
      <c r="T429" s="1">
        <f t="shared" si="69"/>
        <v>1</v>
      </c>
      <c r="U429" s="1" t="str">
        <f>_xlfn.XLOOKUP(Table3[[#This Row],[Transaction ID]],Source_data!A:A,Source_data!E:E)</f>
        <v>Pune</v>
      </c>
      <c r="V429" s="1">
        <f>_xlfn.IFNA(_xlfn.XLOOKUP(A429,bank_processed_transactions[transaction_id],bank_processed_transactions[processing_minutes]),"")</f>
        <v>101.8</v>
      </c>
      <c r="W429" s="31">
        <f>_xlfn.XLOOKUP(A429,Source_data!A:A,Source_data!B:B)</f>
        <v>46092</v>
      </c>
    </row>
    <row r="430" spans="1:23" x14ac:dyDescent="0.3">
      <c r="A430" s="3" t="s">
        <v>3785</v>
      </c>
      <c r="B430" s="1">
        <f>_xlfn.XLOOKUP(A430,bank_source_transactions__1[transaction_id],bank_source_transactions__1[amount_inr])</f>
        <v>7788.97</v>
      </c>
      <c r="C430" s="1">
        <f>_xlfn.XLOOKUP(A430,Processed_data!A:A,Processed_data!F:F)</f>
        <v>7788.97</v>
      </c>
      <c r="D430" s="1" t="str">
        <f>_xlfn.XLOOKUP(A430,bank_source_transactions__1[transaction_id],bank_source_transactions__1[transaction_status])</f>
        <v>SUCCESS</v>
      </c>
      <c r="E430" s="1" t="str">
        <f>_xlfn.XLOOKUP(A430,Processed_data!A:A,Processed_data!G:G)</f>
        <v>SUCCESS</v>
      </c>
      <c r="F430" s="1">
        <f>COUNTIF(bank_processed_transactions[transaction_id],A430)</f>
        <v>1</v>
      </c>
      <c r="G430" s="1" t="str">
        <f t="shared" si="60"/>
        <v>found</v>
      </c>
      <c r="H430" s="1" t="str">
        <f t="shared" si="61"/>
        <v>Not Duplicate</v>
      </c>
      <c r="I430" s="1" t="str">
        <f t="shared" si="62"/>
        <v>match</v>
      </c>
      <c r="J430" s="1" t="str">
        <f t="shared" si="63"/>
        <v>match</v>
      </c>
      <c r="K430" s="1">
        <f t="shared" si="64"/>
        <v>0</v>
      </c>
      <c r="L430" s="2">
        <f>IF(F430=0,"not processed",_xlfn.MINIFS(Processed_data!H:H,Processed_data!A:A,A430))</f>
        <v>46087</v>
      </c>
      <c r="M430" s="1">
        <f>IF(F430=0,"not processed",ABS(bank_source_transactions__1[[#This Row],[transaction_date]]-Reconciliation!L430))</f>
        <v>0</v>
      </c>
      <c r="N430" s="1" t="str" cm="1">
        <f t="array" ref="N430">_xlfn.IFS(M430="not Processed", "Not Processed",M430&gt;2,"SLA Breached",M430&lt;=2,"Within SLA")</f>
        <v>Within SLA</v>
      </c>
      <c r="O430" s="1" t="str">
        <f>_xlfn.XLOOKUP(A430,Source_data!A:A,Source_data!D:D)</f>
        <v>CARD</v>
      </c>
      <c r="P430" s="1">
        <f t="shared" si="65"/>
        <v>0</v>
      </c>
      <c r="Q430" s="1">
        <f t="shared" si="66"/>
        <v>0</v>
      </c>
      <c r="R430" s="1">
        <f t="shared" si="67"/>
        <v>0</v>
      </c>
      <c r="S430" s="1">
        <f t="shared" si="68"/>
        <v>0</v>
      </c>
      <c r="T430" s="1">
        <f t="shared" si="69"/>
        <v>0</v>
      </c>
      <c r="U430" s="1" t="str">
        <f>_xlfn.XLOOKUP(Table3[[#This Row],[Transaction ID]],Source_data!A:A,Source_data!E:E)</f>
        <v>Hyderabad</v>
      </c>
      <c r="V430" s="1">
        <f>_xlfn.IFNA(_xlfn.XLOOKUP(A430,bank_processed_transactions[transaction_id],bank_processed_transactions[processing_minutes]),"")</f>
        <v>45.9</v>
      </c>
      <c r="W430" s="31">
        <f>_xlfn.XLOOKUP(A430,Source_data!A:A,Source_data!B:B)</f>
        <v>46087</v>
      </c>
    </row>
    <row r="431" spans="1:23" x14ac:dyDescent="0.3">
      <c r="A431" s="4" t="s">
        <v>4695</v>
      </c>
      <c r="B431" s="1">
        <f>_xlfn.XLOOKUP(A431,bank_source_transactions__1[transaction_id],bank_source_transactions__1[amount_inr])</f>
        <v>4667.1499999999996</v>
      </c>
      <c r="C431" s="1">
        <f>_xlfn.XLOOKUP(A431,Processed_data!A:A,Processed_data!F:F)</f>
        <v>4667.1499999999996</v>
      </c>
      <c r="D431" s="1" t="str">
        <f>_xlfn.XLOOKUP(A431,bank_source_transactions__1[transaction_id],bank_source_transactions__1[transaction_status])</f>
        <v>SUCCESS</v>
      </c>
      <c r="E431" s="1" t="str">
        <f>_xlfn.XLOOKUP(A431,Processed_data!A:A,Processed_data!G:G)</f>
        <v>SUCCESS</v>
      </c>
      <c r="F431" s="1">
        <f>COUNTIF(bank_processed_transactions[transaction_id],A431)</f>
        <v>1</v>
      </c>
      <c r="G431" s="1" t="str">
        <f t="shared" si="60"/>
        <v>found</v>
      </c>
      <c r="H431" s="1" t="str">
        <f t="shared" si="61"/>
        <v>Not Duplicate</v>
      </c>
      <c r="I431" s="1" t="str">
        <f t="shared" si="62"/>
        <v>match</v>
      </c>
      <c r="J431" s="1" t="str">
        <f t="shared" si="63"/>
        <v>match</v>
      </c>
      <c r="K431" s="1">
        <f t="shared" si="64"/>
        <v>0</v>
      </c>
      <c r="L431" s="2">
        <f>IF(F431=0,"not processed",_xlfn.MINIFS(Processed_data!H:H,Processed_data!A:A,A431))</f>
        <v>46025</v>
      </c>
      <c r="M431" s="1">
        <f>IF(F431=0,"not processed",ABS(bank_source_transactions__1[[#This Row],[transaction_date]]-Reconciliation!L431))</f>
        <v>1</v>
      </c>
      <c r="N431" s="1" t="str" cm="1">
        <f t="array" ref="N431">_xlfn.IFS(M431="not Processed", "Not Processed",M431&gt;2,"SLA Breached",M431&lt;=2,"Within SLA")</f>
        <v>Within SLA</v>
      </c>
      <c r="O431" s="1" t="str">
        <f>_xlfn.XLOOKUP(A431,Source_data!A:A,Source_data!D:D)</f>
        <v>UPI</v>
      </c>
      <c r="P431" s="1">
        <f t="shared" si="65"/>
        <v>0</v>
      </c>
      <c r="Q431" s="1">
        <f t="shared" si="66"/>
        <v>0</v>
      </c>
      <c r="R431" s="1">
        <f t="shared" si="67"/>
        <v>0</v>
      </c>
      <c r="S431" s="1">
        <f t="shared" si="68"/>
        <v>0</v>
      </c>
      <c r="T431" s="1">
        <f t="shared" si="69"/>
        <v>0</v>
      </c>
      <c r="U431" s="1" t="str">
        <f>_xlfn.XLOOKUP(Table3[[#This Row],[Transaction ID]],Source_data!A:A,Source_data!E:E)</f>
        <v>Hyderabad</v>
      </c>
      <c r="V431" s="1">
        <f>_xlfn.IFNA(_xlfn.XLOOKUP(A431,bank_processed_transactions[transaction_id],bank_processed_transactions[processing_minutes]),"")</f>
        <v>15.6</v>
      </c>
      <c r="W431" s="31">
        <f>_xlfn.XLOOKUP(A431,Source_data!A:A,Source_data!B:B)</f>
        <v>46024</v>
      </c>
    </row>
    <row r="432" spans="1:23" x14ac:dyDescent="0.3">
      <c r="A432" s="3" t="s">
        <v>2881</v>
      </c>
      <c r="B432" s="1">
        <f>_xlfn.XLOOKUP(A432,bank_source_transactions__1[transaction_id],bank_source_transactions__1[amount_inr])</f>
        <v>46393.760000000002</v>
      </c>
      <c r="C432" s="1">
        <f>_xlfn.XLOOKUP(A432,Processed_data!A:A,Processed_data!F:F)</f>
        <v>46393.760000000002</v>
      </c>
      <c r="D432" s="1" t="str">
        <f>_xlfn.XLOOKUP(A432,bank_source_transactions__1[transaction_id],bank_source_transactions__1[transaction_status])</f>
        <v>SUCCESS</v>
      </c>
      <c r="E432" s="1" t="str">
        <f>_xlfn.XLOOKUP(A432,Processed_data!A:A,Processed_data!G:G)</f>
        <v>SUCCESS</v>
      </c>
      <c r="F432" s="1">
        <f>COUNTIF(bank_processed_transactions[transaction_id],A432)</f>
        <v>1</v>
      </c>
      <c r="G432" s="1" t="str">
        <f t="shared" si="60"/>
        <v>found</v>
      </c>
      <c r="H432" s="1" t="str">
        <f t="shared" si="61"/>
        <v>Not Duplicate</v>
      </c>
      <c r="I432" s="1" t="str">
        <f t="shared" si="62"/>
        <v>match</v>
      </c>
      <c r="J432" s="1" t="str">
        <f t="shared" si="63"/>
        <v>match</v>
      </c>
      <c r="K432" s="1">
        <f t="shared" si="64"/>
        <v>0</v>
      </c>
      <c r="L432" s="2">
        <f>IF(F432=0,"not processed",_xlfn.MINIFS(Processed_data!H:H,Processed_data!A:A,A432))</f>
        <v>46075</v>
      </c>
      <c r="M432" s="1">
        <f>IF(F432=0,"not processed",ABS(bank_source_transactions__1[[#This Row],[transaction_date]]-Reconciliation!L432))</f>
        <v>0</v>
      </c>
      <c r="N432" s="1" t="str" cm="1">
        <f t="array" ref="N432">_xlfn.IFS(M432="not Processed", "Not Processed",M432&gt;2,"SLA Breached",M432&lt;=2,"Within SLA")</f>
        <v>Within SLA</v>
      </c>
      <c r="O432" s="1" t="str">
        <f>_xlfn.XLOOKUP(A432,Source_data!A:A,Source_data!D:D)</f>
        <v>IMPS</v>
      </c>
      <c r="P432" s="1">
        <f t="shared" si="65"/>
        <v>0</v>
      </c>
      <c r="Q432" s="1">
        <f t="shared" si="66"/>
        <v>0</v>
      </c>
      <c r="R432" s="1">
        <f t="shared" si="67"/>
        <v>0</v>
      </c>
      <c r="S432" s="1">
        <f t="shared" si="68"/>
        <v>0</v>
      </c>
      <c r="T432" s="1">
        <f t="shared" si="69"/>
        <v>0</v>
      </c>
      <c r="U432" s="1" t="str">
        <f>_xlfn.XLOOKUP(Table3[[#This Row],[Transaction ID]],Source_data!A:A,Source_data!E:E)</f>
        <v>Mumbai</v>
      </c>
      <c r="V432" s="1">
        <f>_xlfn.IFNA(_xlfn.XLOOKUP(A432,bank_processed_transactions[transaction_id],bank_processed_transactions[processing_minutes]),"")</f>
        <v>6.6</v>
      </c>
      <c r="W432" s="31">
        <f>_xlfn.XLOOKUP(A432,Source_data!A:A,Source_data!B:B)</f>
        <v>46075</v>
      </c>
    </row>
    <row r="433" spans="1:23" x14ac:dyDescent="0.3">
      <c r="A433" s="4" t="s">
        <v>4879</v>
      </c>
      <c r="B433" s="1">
        <f>_xlfn.XLOOKUP(A433,bank_source_transactions__1[transaction_id],bank_source_transactions__1[amount_inr])</f>
        <v>4272.3900000000003</v>
      </c>
      <c r="C433" s="1">
        <f>_xlfn.XLOOKUP(A433,Processed_data!A:A,Processed_data!F:F)</f>
        <v>4272.3900000000003</v>
      </c>
      <c r="D433" s="1" t="str">
        <f>_xlfn.XLOOKUP(A433,bank_source_transactions__1[transaction_id],bank_source_transactions__1[transaction_status])</f>
        <v>SUCCESS</v>
      </c>
      <c r="E433" s="1" t="str">
        <f>_xlfn.XLOOKUP(A433,Processed_data!A:A,Processed_data!G:G)</f>
        <v>SUCCESS</v>
      </c>
      <c r="F433" s="1">
        <f>COUNTIF(bank_processed_transactions[transaction_id],A433)</f>
        <v>1</v>
      </c>
      <c r="G433" s="1" t="str">
        <f t="shared" si="60"/>
        <v>found</v>
      </c>
      <c r="H433" s="1" t="str">
        <f t="shared" si="61"/>
        <v>Not Duplicate</v>
      </c>
      <c r="I433" s="1" t="str">
        <f t="shared" si="62"/>
        <v>match</v>
      </c>
      <c r="J433" s="1" t="str">
        <f t="shared" si="63"/>
        <v>match</v>
      </c>
      <c r="K433" s="1">
        <f t="shared" si="64"/>
        <v>0</v>
      </c>
      <c r="L433" s="2">
        <f>IF(F433=0,"not processed",_xlfn.MINIFS(Processed_data!H:H,Processed_data!A:A,A433))</f>
        <v>46057</v>
      </c>
      <c r="M433" s="1">
        <f>IF(F433=0,"not processed",ABS(bank_source_transactions__1[[#This Row],[transaction_date]]-Reconciliation!L433))</f>
        <v>3</v>
      </c>
      <c r="N433" s="1" t="str" cm="1">
        <f t="array" ref="N433">_xlfn.IFS(M433="not Processed", "Not Processed",M433&gt;2,"SLA Breached",M433&lt;=2,"Within SLA")</f>
        <v>SLA Breached</v>
      </c>
      <c r="O433" s="1" t="str">
        <f>_xlfn.XLOOKUP(A433,Source_data!A:A,Source_data!D:D)</f>
        <v>UPI</v>
      </c>
      <c r="P433" s="1">
        <f t="shared" si="65"/>
        <v>0</v>
      </c>
      <c r="Q433" s="1">
        <f t="shared" si="66"/>
        <v>0</v>
      </c>
      <c r="R433" s="1">
        <f t="shared" si="67"/>
        <v>0</v>
      </c>
      <c r="S433" s="1">
        <f t="shared" si="68"/>
        <v>0</v>
      </c>
      <c r="T433" s="1">
        <f t="shared" si="69"/>
        <v>1</v>
      </c>
      <c r="U433" s="1" t="str">
        <f>_xlfn.XLOOKUP(Table3[[#This Row],[Transaction ID]],Source_data!A:A,Source_data!E:E)</f>
        <v>Hyderabad</v>
      </c>
      <c r="V433" s="1">
        <f>_xlfn.IFNA(_xlfn.XLOOKUP(A433,bank_processed_transactions[transaction_id],bank_processed_transactions[processing_minutes]),"")</f>
        <v>5.2</v>
      </c>
      <c r="W433" s="31">
        <f>_xlfn.XLOOKUP(A433,Source_data!A:A,Source_data!B:B)</f>
        <v>46054</v>
      </c>
    </row>
    <row r="434" spans="1:23" x14ac:dyDescent="0.3">
      <c r="A434" s="3" t="s">
        <v>4341</v>
      </c>
      <c r="B434" s="1">
        <f>_xlfn.XLOOKUP(A434,bank_source_transactions__1[transaction_id],bank_source_transactions__1[amount_inr])</f>
        <v>34494.370000000003</v>
      </c>
      <c r="C434" s="1">
        <f>_xlfn.XLOOKUP(A434,Processed_data!A:A,Processed_data!F:F)</f>
        <v>34494.370000000003</v>
      </c>
      <c r="D434" s="1" t="str">
        <f>_xlfn.XLOOKUP(A434,bank_source_transactions__1[transaction_id],bank_source_transactions__1[transaction_status])</f>
        <v>SUCCESS</v>
      </c>
      <c r="E434" s="1" t="str">
        <f>_xlfn.XLOOKUP(A434,Processed_data!A:A,Processed_data!G:G)</f>
        <v>SUCCESS</v>
      </c>
      <c r="F434" s="1">
        <f>COUNTIF(bank_processed_transactions[transaction_id],A434)</f>
        <v>1</v>
      </c>
      <c r="G434" s="1" t="str">
        <f t="shared" si="60"/>
        <v>found</v>
      </c>
      <c r="H434" s="1" t="str">
        <f t="shared" si="61"/>
        <v>Not Duplicate</v>
      </c>
      <c r="I434" s="1" t="str">
        <f t="shared" si="62"/>
        <v>match</v>
      </c>
      <c r="J434" s="1" t="str">
        <f t="shared" si="63"/>
        <v>match</v>
      </c>
      <c r="K434" s="1">
        <f t="shared" si="64"/>
        <v>0</v>
      </c>
      <c r="L434" s="2">
        <f>IF(F434=0,"not processed",_xlfn.MINIFS(Processed_data!H:H,Processed_data!A:A,A434))</f>
        <v>46026</v>
      </c>
      <c r="M434" s="1">
        <f>IF(F434=0,"not processed",ABS(bank_source_transactions__1[[#This Row],[transaction_date]]-Reconciliation!L434))</f>
        <v>2</v>
      </c>
      <c r="N434" s="1" t="str" cm="1">
        <f t="array" ref="N434">_xlfn.IFS(M434="not Processed", "Not Processed",M434&gt;2,"SLA Breached",M434&lt;=2,"Within SLA")</f>
        <v>Within SLA</v>
      </c>
      <c r="O434" s="1" t="str">
        <f>_xlfn.XLOOKUP(A434,Source_data!A:A,Source_data!D:D)</f>
        <v>NEFT</v>
      </c>
      <c r="P434" s="1">
        <f t="shared" si="65"/>
        <v>0</v>
      </c>
      <c r="Q434" s="1">
        <f t="shared" si="66"/>
        <v>0</v>
      </c>
      <c r="R434" s="1">
        <f t="shared" si="67"/>
        <v>0</v>
      </c>
      <c r="S434" s="1">
        <f t="shared" si="68"/>
        <v>0</v>
      </c>
      <c r="T434" s="1">
        <f t="shared" si="69"/>
        <v>0</v>
      </c>
      <c r="U434" s="1" t="str">
        <f>_xlfn.XLOOKUP(Table3[[#This Row],[Transaction ID]],Source_data!A:A,Source_data!E:E)</f>
        <v>Hyderabad</v>
      </c>
      <c r="V434" s="1">
        <f>_xlfn.IFNA(_xlfn.XLOOKUP(A434,bank_processed_transactions[transaction_id],bank_processed_transactions[processing_minutes]),"")</f>
        <v>31.8</v>
      </c>
      <c r="W434" s="31">
        <f>_xlfn.XLOOKUP(A434,Source_data!A:A,Source_data!B:B)</f>
        <v>46024</v>
      </c>
    </row>
    <row r="435" spans="1:23" x14ac:dyDescent="0.3">
      <c r="A435" s="4" t="s">
        <v>2734</v>
      </c>
      <c r="B435" s="1">
        <f>_xlfn.XLOOKUP(A435,bank_source_transactions__1[transaction_id],bank_source_transactions__1[amount_inr])</f>
        <v>9648.1200000000008</v>
      </c>
      <c r="C435" s="1">
        <f>_xlfn.XLOOKUP(A435,Processed_data!A:A,Processed_data!F:F)</f>
        <v>9648.1200000000008</v>
      </c>
      <c r="D435" s="1" t="str">
        <f>_xlfn.XLOOKUP(A435,bank_source_transactions__1[transaction_id],bank_source_transactions__1[transaction_status])</f>
        <v>SUCCESS</v>
      </c>
      <c r="E435" s="1" t="str">
        <f>_xlfn.XLOOKUP(A435,Processed_data!A:A,Processed_data!G:G)</f>
        <v>SUCCESS</v>
      </c>
      <c r="F435" s="1">
        <f>COUNTIF(bank_processed_transactions[transaction_id],A435)</f>
        <v>1</v>
      </c>
      <c r="G435" s="1" t="str">
        <f t="shared" si="60"/>
        <v>found</v>
      </c>
      <c r="H435" s="1" t="str">
        <f t="shared" si="61"/>
        <v>Not Duplicate</v>
      </c>
      <c r="I435" s="1" t="str">
        <f t="shared" si="62"/>
        <v>match</v>
      </c>
      <c r="J435" s="1" t="str">
        <f t="shared" si="63"/>
        <v>match</v>
      </c>
      <c r="K435" s="1">
        <f t="shared" si="64"/>
        <v>0</v>
      </c>
      <c r="L435" s="2">
        <f>IF(F435=0,"not processed",_xlfn.MINIFS(Processed_data!H:H,Processed_data!A:A,A435))</f>
        <v>46089</v>
      </c>
      <c r="M435" s="1">
        <f>IF(F435=0,"not processed",ABS(bank_source_transactions__1[[#This Row],[transaction_date]]-Reconciliation!L435))</f>
        <v>1</v>
      </c>
      <c r="N435" s="1" t="str" cm="1">
        <f t="array" ref="N435">_xlfn.IFS(M435="not Processed", "Not Processed",M435&gt;2,"SLA Breached",M435&lt;=2,"Within SLA")</f>
        <v>Within SLA</v>
      </c>
      <c r="O435" s="1" t="str">
        <f>_xlfn.XLOOKUP(A435,Source_data!A:A,Source_data!D:D)</f>
        <v>UPI</v>
      </c>
      <c r="P435" s="1">
        <f t="shared" si="65"/>
        <v>0</v>
      </c>
      <c r="Q435" s="1">
        <f t="shared" si="66"/>
        <v>0</v>
      </c>
      <c r="R435" s="1">
        <f t="shared" si="67"/>
        <v>0</v>
      </c>
      <c r="S435" s="1">
        <f t="shared" si="68"/>
        <v>0</v>
      </c>
      <c r="T435" s="1">
        <f t="shared" si="69"/>
        <v>0</v>
      </c>
      <c r="U435" s="1" t="str">
        <f>_xlfn.XLOOKUP(Table3[[#This Row],[Transaction ID]],Source_data!A:A,Source_data!E:E)</f>
        <v>Mumbai</v>
      </c>
      <c r="V435" s="1">
        <f>_xlfn.IFNA(_xlfn.XLOOKUP(A435,bank_processed_transactions[transaction_id],bank_processed_transactions[processing_minutes]),"")</f>
        <v>27.2</v>
      </c>
      <c r="W435" s="31">
        <f>_xlfn.XLOOKUP(A435,Source_data!A:A,Source_data!B:B)</f>
        <v>46088</v>
      </c>
    </row>
    <row r="436" spans="1:23" x14ac:dyDescent="0.3">
      <c r="A436" s="3" t="s">
        <v>2139</v>
      </c>
      <c r="B436" s="1">
        <f>_xlfn.XLOOKUP(A436,bank_source_transactions__1[transaction_id],bank_source_transactions__1[amount_inr])</f>
        <v>8178.94</v>
      </c>
      <c r="C436" s="1">
        <f>_xlfn.XLOOKUP(A436,Processed_data!A:A,Processed_data!F:F)</f>
        <v>8178.94</v>
      </c>
      <c r="D436" s="1" t="str">
        <f>_xlfn.XLOOKUP(A436,bank_source_transactions__1[transaction_id],bank_source_transactions__1[transaction_status])</f>
        <v>SUCCESS</v>
      </c>
      <c r="E436" s="1" t="str">
        <f>_xlfn.XLOOKUP(A436,Processed_data!A:A,Processed_data!G:G)</f>
        <v>SUCCESS</v>
      </c>
      <c r="F436" s="1">
        <f>COUNTIF(bank_processed_transactions[transaction_id],A436)</f>
        <v>1</v>
      </c>
      <c r="G436" s="1" t="str">
        <f t="shared" si="60"/>
        <v>found</v>
      </c>
      <c r="H436" s="1" t="str">
        <f t="shared" si="61"/>
        <v>Not Duplicate</v>
      </c>
      <c r="I436" s="1" t="str">
        <f t="shared" si="62"/>
        <v>match</v>
      </c>
      <c r="J436" s="1" t="str">
        <f t="shared" si="63"/>
        <v>match</v>
      </c>
      <c r="K436" s="1">
        <f t="shared" si="64"/>
        <v>0</v>
      </c>
      <c r="L436" s="2">
        <f>IF(F436=0,"not processed",_xlfn.MINIFS(Processed_data!H:H,Processed_data!A:A,A436))</f>
        <v>46032</v>
      </c>
      <c r="M436" s="1">
        <f>IF(F436=0,"not processed",ABS(bank_source_transactions__1[[#This Row],[transaction_date]]-Reconciliation!L436))</f>
        <v>0</v>
      </c>
      <c r="N436" s="1" t="str" cm="1">
        <f t="array" ref="N436">_xlfn.IFS(M436="not Processed", "Not Processed",M436&gt;2,"SLA Breached",M436&lt;=2,"Within SLA")</f>
        <v>Within SLA</v>
      </c>
      <c r="O436" s="1" t="str">
        <f>_xlfn.XLOOKUP(A436,Source_data!A:A,Source_data!D:D)</f>
        <v>CARD</v>
      </c>
      <c r="P436" s="1">
        <f t="shared" si="65"/>
        <v>0</v>
      </c>
      <c r="Q436" s="1">
        <f t="shared" si="66"/>
        <v>0</v>
      </c>
      <c r="R436" s="1">
        <f t="shared" si="67"/>
        <v>0</v>
      </c>
      <c r="S436" s="1">
        <f t="shared" si="68"/>
        <v>0</v>
      </c>
      <c r="T436" s="1">
        <f t="shared" si="69"/>
        <v>0</v>
      </c>
      <c r="U436" s="1" t="str">
        <f>_xlfn.XLOOKUP(Table3[[#This Row],[Transaction ID]],Source_data!A:A,Source_data!E:E)</f>
        <v>Mumbai</v>
      </c>
      <c r="V436" s="1">
        <f>_xlfn.IFNA(_xlfn.XLOOKUP(A436,bank_processed_transactions[transaction_id],bank_processed_transactions[processing_minutes]),"")</f>
        <v>14.7</v>
      </c>
      <c r="W436" s="31">
        <f>_xlfn.XLOOKUP(A436,Source_data!A:A,Source_data!B:B)</f>
        <v>46032</v>
      </c>
    </row>
    <row r="437" spans="1:23" x14ac:dyDescent="0.3">
      <c r="A437" s="4" t="s">
        <v>3410</v>
      </c>
      <c r="B437" s="1">
        <f>_xlfn.XLOOKUP(A437,bank_source_transactions__1[transaction_id],bank_source_transactions__1[amount_inr])</f>
        <v>384.92</v>
      </c>
      <c r="C437" s="1">
        <f>_xlfn.XLOOKUP(A437,Processed_data!A:A,Processed_data!F:F)</f>
        <v>384.92</v>
      </c>
      <c r="D437" s="1" t="str">
        <f>_xlfn.XLOOKUP(A437,bank_source_transactions__1[transaction_id],bank_source_transactions__1[transaction_status])</f>
        <v>SUCCESS</v>
      </c>
      <c r="E437" s="1" t="str">
        <f>_xlfn.XLOOKUP(A437,Processed_data!A:A,Processed_data!G:G)</f>
        <v>SUCCESS</v>
      </c>
      <c r="F437" s="1">
        <f>COUNTIF(bank_processed_transactions[transaction_id],A437)</f>
        <v>1</v>
      </c>
      <c r="G437" s="1" t="str">
        <f t="shared" si="60"/>
        <v>found</v>
      </c>
      <c r="H437" s="1" t="str">
        <f t="shared" si="61"/>
        <v>Not Duplicate</v>
      </c>
      <c r="I437" s="1" t="str">
        <f t="shared" si="62"/>
        <v>match</v>
      </c>
      <c r="J437" s="1" t="str">
        <f t="shared" si="63"/>
        <v>match</v>
      </c>
      <c r="K437" s="1">
        <f t="shared" si="64"/>
        <v>0</v>
      </c>
      <c r="L437" s="2">
        <f>IF(F437=0,"not processed",_xlfn.MINIFS(Processed_data!H:H,Processed_data!A:A,A437))</f>
        <v>46037</v>
      </c>
      <c r="M437" s="1">
        <f>IF(F437=0,"not processed",ABS(bank_source_transactions__1[[#This Row],[transaction_date]]-Reconciliation!L437))</f>
        <v>0</v>
      </c>
      <c r="N437" s="1" t="str" cm="1">
        <f t="array" ref="N437">_xlfn.IFS(M437="not Processed", "Not Processed",M437&gt;2,"SLA Breached",M437&lt;=2,"Within SLA")</f>
        <v>Within SLA</v>
      </c>
      <c r="O437" s="1" t="str">
        <f>_xlfn.XLOOKUP(A437,Source_data!A:A,Source_data!D:D)</f>
        <v>UPI</v>
      </c>
      <c r="P437" s="1">
        <f t="shared" si="65"/>
        <v>0</v>
      </c>
      <c r="Q437" s="1">
        <f t="shared" si="66"/>
        <v>0</v>
      </c>
      <c r="R437" s="1">
        <f t="shared" si="67"/>
        <v>0</v>
      </c>
      <c r="S437" s="1">
        <f t="shared" si="68"/>
        <v>0</v>
      </c>
      <c r="T437" s="1">
        <f t="shared" si="69"/>
        <v>0</v>
      </c>
      <c r="U437" s="1" t="str">
        <f>_xlfn.XLOOKUP(Table3[[#This Row],[Transaction ID]],Source_data!A:A,Source_data!E:E)</f>
        <v>Bengaluru</v>
      </c>
      <c r="V437" s="1">
        <f>_xlfn.IFNA(_xlfn.XLOOKUP(A437,bank_processed_transactions[transaction_id],bank_processed_transactions[processing_minutes]),"")</f>
        <v>4.8</v>
      </c>
      <c r="W437" s="31">
        <f>_xlfn.XLOOKUP(A437,Source_data!A:A,Source_data!B:B)</f>
        <v>46037</v>
      </c>
    </row>
    <row r="438" spans="1:23" x14ac:dyDescent="0.3">
      <c r="A438" s="3" t="s">
        <v>3519</v>
      </c>
      <c r="B438" s="1">
        <f>_xlfn.XLOOKUP(A438,bank_source_transactions__1[transaction_id],bank_source_transactions__1[amount_inr])</f>
        <v>6544.19</v>
      </c>
      <c r="C438" s="1">
        <f>_xlfn.XLOOKUP(A438,Processed_data!A:A,Processed_data!F:F)</f>
        <v>6544.19</v>
      </c>
      <c r="D438" s="1" t="str">
        <f>_xlfn.XLOOKUP(A438,bank_source_transactions__1[transaction_id],bank_source_transactions__1[transaction_status])</f>
        <v>SUCCESS</v>
      </c>
      <c r="E438" s="1" t="str">
        <f>_xlfn.XLOOKUP(A438,Processed_data!A:A,Processed_data!G:G)</f>
        <v>SUCCESS</v>
      </c>
      <c r="F438" s="1">
        <f>COUNTIF(bank_processed_transactions[transaction_id],A438)</f>
        <v>1</v>
      </c>
      <c r="G438" s="1" t="str">
        <f t="shared" si="60"/>
        <v>found</v>
      </c>
      <c r="H438" s="1" t="str">
        <f t="shared" si="61"/>
        <v>Not Duplicate</v>
      </c>
      <c r="I438" s="1" t="str">
        <f t="shared" si="62"/>
        <v>match</v>
      </c>
      <c r="J438" s="1" t="str">
        <f t="shared" si="63"/>
        <v>match</v>
      </c>
      <c r="K438" s="1">
        <f t="shared" si="64"/>
        <v>0</v>
      </c>
      <c r="L438" s="2">
        <f>IF(F438=0,"not processed",_xlfn.MINIFS(Processed_data!H:H,Processed_data!A:A,A438))</f>
        <v>46088</v>
      </c>
      <c r="M438" s="1">
        <f>IF(F438=0,"not processed",ABS(bank_source_transactions__1[[#This Row],[transaction_date]]-Reconciliation!L438))</f>
        <v>2</v>
      </c>
      <c r="N438" s="1" t="str" cm="1">
        <f t="array" ref="N438">_xlfn.IFS(M438="not Processed", "Not Processed",M438&gt;2,"SLA Breached",M438&lt;=2,"Within SLA")</f>
        <v>Within SLA</v>
      </c>
      <c r="O438" s="1" t="str">
        <f>_xlfn.XLOOKUP(A438,Source_data!A:A,Source_data!D:D)</f>
        <v>UPI</v>
      </c>
      <c r="P438" s="1">
        <f t="shared" si="65"/>
        <v>0</v>
      </c>
      <c r="Q438" s="1">
        <f t="shared" si="66"/>
        <v>0</v>
      </c>
      <c r="R438" s="1">
        <f t="shared" si="67"/>
        <v>0</v>
      </c>
      <c r="S438" s="1">
        <f t="shared" si="68"/>
        <v>0</v>
      </c>
      <c r="T438" s="1">
        <f t="shared" si="69"/>
        <v>0</v>
      </c>
      <c r="U438" s="1" t="str">
        <f>_xlfn.XLOOKUP(Table3[[#This Row],[Transaction ID]],Source_data!A:A,Source_data!E:E)</f>
        <v>Pune</v>
      </c>
      <c r="V438" s="1">
        <f>_xlfn.IFNA(_xlfn.XLOOKUP(A438,bank_processed_transactions[transaction_id],bank_processed_transactions[processing_minutes]),"")</f>
        <v>10.199999999999999</v>
      </c>
      <c r="W438" s="31">
        <f>_xlfn.XLOOKUP(A438,Source_data!A:A,Source_data!B:B)</f>
        <v>46086</v>
      </c>
    </row>
    <row r="439" spans="1:23" x14ac:dyDescent="0.3">
      <c r="A439" s="4" t="s">
        <v>4167</v>
      </c>
      <c r="B439" s="1">
        <f>_xlfn.XLOOKUP(A439,bank_source_transactions__1[transaction_id],bank_source_transactions__1[amount_inr])</f>
        <v>2902.12</v>
      </c>
      <c r="C439" s="1">
        <f>_xlfn.XLOOKUP(A439,Processed_data!A:A,Processed_data!F:F)</f>
        <v>2902.12</v>
      </c>
      <c r="D439" s="1" t="str">
        <f>_xlfn.XLOOKUP(A439,bank_source_transactions__1[transaction_id],bank_source_transactions__1[transaction_status])</f>
        <v>SUCCESS</v>
      </c>
      <c r="E439" s="1" t="str">
        <f>_xlfn.XLOOKUP(A439,Processed_data!A:A,Processed_data!G:G)</f>
        <v>SUCCESS</v>
      </c>
      <c r="F439" s="1">
        <f>COUNTIF(bank_processed_transactions[transaction_id],A439)</f>
        <v>1</v>
      </c>
      <c r="G439" s="1" t="str">
        <f t="shared" si="60"/>
        <v>found</v>
      </c>
      <c r="H439" s="1" t="str">
        <f t="shared" si="61"/>
        <v>Not Duplicate</v>
      </c>
      <c r="I439" s="1" t="str">
        <f t="shared" si="62"/>
        <v>match</v>
      </c>
      <c r="J439" s="1" t="str">
        <f t="shared" si="63"/>
        <v>match</v>
      </c>
      <c r="K439" s="1">
        <f t="shared" si="64"/>
        <v>0</v>
      </c>
      <c r="L439" s="2">
        <f>IF(F439=0,"not processed",_xlfn.MINIFS(Processed_data!H:H,Processed_data!A:A,A439))</f>
        <v>46065</v>
      </c>
      <c r="M439" s="1">
        <f>IF(F439=0,"not processed",ABS(bank_source_transactions__1[[#This Row],[transaction_date]]-Reconciliation!L439))</f>
        <v>3</v>
      </c>
      <c r="N439" s="1" t="str" cm="1">
        <f t="array" ref="N439">_xlfn.IFS(M439="not Processed", "Not Processed",M439&gt;2,"SLA Breached",M439&lt;=2,"Within SLA")</f>
        <v>SLA Breached</v>
      </c>
      <c r="O439" s="1" t="str">
        <f>_xlfn.XLOOKUP(A439,Source_data!A:A,Source_data!D:D)</f>
        <v>NEFT</v>
      </c>
      <c r="P439" s="1">
        <f t="shared" si="65"/>
        <v>0</v>
      </c>
      <c r="Q439" s="1">
        <f t="shared" si="66"/>
        <v>0</v>
      </c>
      <c r="R439" s="1">
        <f t="shared" si="67"/>
        <v>0</v>
      </c>
      <c r="S439" s="1">
        <f t="shared" si="68"/>
        <v>0</v>
      </c>
      <c r="T439" s="1">
        <f t="shared" si="69"/>
        <v>1</v>
      </c>
      <c r="U439" s="1" t="str">
        <f>_xlfn.XLOOKUP(Table3[[#This Row],[Transaction ID]],Source_data!A:A,Source_data!E:E)</f>
        <v>Pune</v>
      </c>
      <c r="V439" s="1">
        <f>_xlfn.IFNA(_xlfn.XLOOKUP(A439,bank_processed_transactions[transaction_id],bank_processed_transactions[processing_minutes]),"")</f>
        <v>28.7</v>
      </c>
      <c r="W439" s="31">
        <f>_xlfn.XLOOKUP(A439,Source_data!A:A,Source_data!B:B)</f>
        <v>46062</v>
      </c>
    </row>
    <row r="440" spans="1:23" x14ac:dyDescent="0.3">
      <c r="A440" s="3" t="s">
        <v>4981</v>
      </c>
      <c r="B440" s="1">
        <f>_xlfn.XLOOKUP(A440,bank_source_transactions__1[transaction_id],bank_source_transactions__1[amount_inr])</f>
        <v>21059.97</v>
      </c>
      <c r="C440" s="1" t="e">
        <f>_xlfn.XLOOKUP(A440,Processed_data!A:A,Processed_data!F:F)</f>
        <v>#N/A</v>
      </c>
      <c r="D440" s="1" t="str">
        <f>_xlfn.XLOOKUP(A440,bank_source_transactions__1[transaction_id],bank_source_transactions__1[transaction_status])</f>
        <v>SUCCESS</v>
      </c>
      <c r="E440" s="1" t="e">
        <f>_xlfn.XLOOKUP(A440,Processed_data!A:A,Processed_data!G:G)</f>
        <v>#N/A</v>
      </c>
      <c r="F440" s="1">
        <f>COUNTIF(bank_processed_transactions[transaction_id],A440)</f>
        <v>0</v>
      </c>
      <c r="G440" s="1" t="str">
        <f t="shared" si="60"/>
        <v>missing</v>
      </c>
      <c r="H440" s="1" t="str">
        <f t="shared" si="61"/>
        <v>Not Duplicate</v>
      </c>
      <c r="I440" s="1" t="str">
        <f t="shared" si="62"/>
        <v>not processed</v>
      </c>
      <c r="J440" s="1" t="str">
        <f t="shared" si="63"/>
        <v>not processed</v>
      </c>
      <c r="K440" s="1" t="str">
        <f t="shared" si="64"/>
        <v>missing</v>
      </c>
      <c r="L440" s="2" t="str">
        <f>IF(F440=0,"not processed",_xlfn.MINIFS(Processed_data!H:H,Processed_data!A:A,A440))</f>
        <v>not processed</v>
      </c>
      <c r="M440" s="1" t="str">
        <f>IF(F440=0,"not processed",ABS(bank_source_transactions__1[[#This Row],[transaction_date]]-Reconciliation!L440))</f>
        <v>not processed</v>
      </c>
      <c r="N440" s="1" t="str" cm="1">
        <f t="array" ref="N440">_xlfn.IFS(M440="not Processed", "Not Processed",M440&gt;2,"SLA Breached",M440&lt;=2,"Within SLA")</f>
        <v>Not Processed</v>
      </c>
      <c r="O440" s="1" t="str">
        <f>_xlfn.XLOOKUP(A440,Source_data!A:A,Source_data!D:D)</f>
        <v>UPI</v>
      </c>
      <c r="P440" s="1">
        <f t="shared" si="65"/>
        <v>1</v>
      </c>
      <c r="Q440" s="1">
        <f t="shared" si="66"/>
        <v>0</v>
      </c>
      <c r="R440" s="1">
        <f t="shared" si="67"/>
        <v>0</v>
      </c>
      <c r="S440" s="1">
        <f t="shared" si="68"/>
        <v>0</v>
      </c>
      <c r="T440" s="1">
        <f t="shared" si="69"/>
        <v>0</v>
      </c>
      <c r="U440" s="1" t="str">
        <f>_xlfn.XLOOKUP(Table3[[#This Row],[Transaction ID]],Source_data!A:A,Source_data!E:E)</f>
        <v>Bengaluru</v>
      </c>
      <c r="V440" s="1" t="str">
        <f>_xlfn.IFNA(_xlfn.XLOOKUP(A440,bank_processed_transactions[transaction_id],bank_processed_transactions[processing_minutes]),"")</f>
        <v/>
      </c>
      <c r="W440" s="31">
        <f>_xlfn.XLOOKUP(A440,Source_data!A:A,Source_data!B:B)</f>
        <v>46098</v>
      </c>
    </row>
    <row r="441" spans="1:23" x14ac:dyDescent="0.3">
      <c r="A441" s="4" t="s">
        <v>1571</v>
      </c>
      <c r="B441" s="1">
        <f>_xlfn.XLOOKUP(A441,bank_source_transactions__1[transaction_id],bank_source_transactions__1[amount_inr])</f>
        <v>25415.08</v>
      </c>
      <c r="C441" s="1">
        <f>_xlfn.XLOOKUP(A441,Processed_data!A:A,Processed_data!F:F)</f>
        <v>25415.08</v>
      </c>
      <c r="D441" s="1" t="str">
        <f>_xlfn.XLOOKUP(A441,bank_source_transactions__1[transaction_id],bank_source_transactions__1[transaction_status])</f>
        <v>SUCCESS</v>
      </c>
      <c r="E441" s="1" t="str">
        <f>_xlfn.XLOOKUP(A441,Processed_data!A:A,Processed_data!G:G)</f>
        <v>SUCCESS</v>
      </c>
      <c r="F441" s="1">
        <f>COUNTIF(bank_processed_transactions[transaction_id],A441)</f>
        <v>1</v>
      </c>
      <c r="G441" s="1" t="str">
        <f t="shared" si="60"/>
        <v>found</v>
      </c>
      <c r="H441" s="1" t="str">
        <f t="shared" si="61"/>
        <v>Not Duplicate</v>
      </c>
      <c r="I441" s="1" t="str">
        <f t="shared" si="62"/>
        <v>match</v>
      </c>
      <c r="J441" s="1" t="str">
        <f t="shared" si="63"/>
        <v>match</v>
      </c>
      <c r="K441" s="1">
        <f t="shared" si="64"/>
        <v>0</v>
      </c>
      <c r="L441" s="2">
        <f>IF(F441=0,"not processed",_xlfn.MINIFS(Processed_data!H:H,Processed_data!A:A,A441))</f>
        <v>46071</v>
      </c>
      <c r="M441" s="1">
        <f>IF(F441=0,"not processed",ABS(bank_source_transactions__1[[#This Row],[transaction_date]]-Reconciliation!L441))</f>
        <v>1</v>
      </c>
      <c r="N441" s="1" t="str" cm="1">
        <f t="array" ref="N441">_xlfn.IFS(M441="not Processed", "Not Processed",M441&gt;2,"SLA Breached",M441&lt;=2,"Within SLA")</f>
        <v>Within SLA</v>
      </c>
      <c r="O441" s="1" t="str">
        <f>_xlfn.XLOOKUP(A441,Source_data!A:A,Source_data!D:D)</f>
        <v>UPI</v>
      </c>
      <c r="P441" s="1">
        <f t="shared" si="65"/>
        <v>0</v>
      </c>
      <c r="Q441" s="1">
        <f t="shared" si="66"/>
        <v>0</v>
      </c>
      <c r="R441" s="1">
        <f t="shared" si="67"/>
        <v>0</v>
      </c>
      <c r="S441" s="1">
        <f t="shared" si="68"/>
        <v>0</v>
      </c>
      <c r="T441" s="1">
        <f t="shared" si="69"/>
        <v>0</v>
      </c>
      <c r="U441" s="1" t="str">
        <f>_xlfn.XLOOKUP(Table3[[#This Row],[Transaction ID]],Source_data!A:A,Source_data!E:E)</f>
        <v>Bengaluru</v>
      </c>
      <c r="V441" s="1">
        <f>_xlfn.IFNA(_xlfn.XLOOKUP(A441,bank_processed_transactions[transaction_id],bank_processed_transactions[processing_minutes]),"")</f>
        <v>27.9</v>
      </c>
      <c r="W441" s="31">
        <f>_xlfn.XLOOKUP(A441,Source_data!A:A,Source_data!B:B)</f>
        <v>46070</v>
      </c>
    </row>
    <row r="442" spans="1:23" x14ac:dyDescent="0.3">
      <c r="A442" s="3" t="s">
        <v>792</v>
      </c>
      <c r="B442" s="1">
        <f>_xlfn.XLOOKUP(A442,bank_source_transactions__1[transaction_id],bank_source_transactions__1[amount_inr])</f>
        <v>13735.64</v>
      </c>
      <c r="C442" s="1">
        <f>_xlfn.XLOOKUP(A442,Processed_data!A:A,Processed_data!F:F)</f>
        <v>13735.64</v>
      </c>
      <c r="D442" s="1" t="str">
        <f>_xlfn.XLOOKUP(A442,bank_source_transactions__1[transaction_id],bank_source_transactions__1[transaction_status])</f>
        <v>SUCCESS</v>
      </c>
      <c r="E442" s="1" t="str">
        <f>_xlfn.XLOOKUP(A442,Processed_data!A:A,Processed_data!G:G)</f>
        <v>SUCCESS</v>
      </c>
      <c r="F442" s="1">
        <f>COUNTIF(bank_processed_transactions[transaction_id],A442)</f>
        <v>1</v>
      </c>
      <c r="G442" s="1" t="str">
        <f t="shared" si="60"/>
        <v>found</v>
      </c>
      <c r="H442" s="1" t="str">
        <f t="shared" si="61"/>
        <v>Not Duplicate</v>
      </c>
      <c r="I442" s="1" t="str">
        <f t="shared" si="62"/>
        <v>match</v>
      </c>
      <c r="J442" s="1" t="str">
        <f t="shared" si="63"/>
        <v>match</v>
      </c>
      <c r="K442" s="1">
        <f t="shared" si="64"/>
        <v>0</v>
      </c>
      <c r="L442" s="2">
        <f>IF(F442=0,"not processed",_xlfn.MINIFS(Processed_data!H:H,Processed_data!A:A,A442))</f>
        <v>46041</v>
      </c>
      <c r="M442" s="1">
        <f>IF(F442=0,"not processed",ABS(bank_source_transactions__1[[#This Row],[transaction_date]]-Reconciliation!L442))</f>
        <v>1</v>
      </c>
      <c r="N442" s="1" t="str" cm="1">
        <f t="array" ref="N442">_xlfn.IFS(M442="not Processed", "Not Processed",M442&gt;2,"SLA Breached",M442&lt;=2,"Within SLA")</f>
        <v>Within SLA</v>
      </c>
      <c r="O442" s="1" t="str">
        <f>_xlfn.XLOOKUP(A442,Source_data!A:A,Source_data!D:D)</f>
        <v>UPI</v>
      </c>
      <c r="P442" s="1">
        <f t="shared" si="65"/>
        <v>0</v>
      </c>
      <c r="Q442" s="1">
        <f t="shared" si="66"/>
        <v>0</v>
      </c>
      <c r="R442" s="1">
        <f t="shared" si="67"/>
        <v>0</v>
      </c>
      <c r="S442" s="1">
        <f t="shared" si="68"/>
        <v>0</v>
      </c>
      <c r="T442" s="1">
        <f t="shared" si="69"/>
        <v>0</v>
      </c>
      <c r="U442" s="1" t="str">
        <f>_xlfn.XLOOKUP(Table3[[#This Row],[Transaction ID]],Source_data!A:A,Source_data!E:E)</f>
        <v>Mumbai</v>
      </c>
      <c r="V442" s="1">
        <f>_xlfn.IFNA(_xlfn.XLOOKUP(A442,bank_processed_transactions[transaction_id],bank_processed_transactions[processing_minutes]),"")</f>
        <v>38.9</v>
      </c>
      <c r="W442" s="31">
        <f>_xlfn.XLOOKUP(A442,Source_data!A:A,Source_data!B:B)</f>
        <v>46040</v>
      </c>
    </row>
    <row r="443" spans="1:23" x14ac:dyDescent="0.3">
      <c r="A443" s="4" t="s">
        <v>3454</v>
      </c>
      <c r="B443" s="1">
        <f>_xlfn.XLOOKUP(A443,bank_source_transactions__1[transaction_id],bank_source_transactions__1[amount_inr])</f>
        <v>12459.68</v>
      </c>
      <c r="C443" s="1">
        <f>_xlfn.XLOOKUP(A443,Processed_data!A:A,Processed_data!F:F)</f>
        <v>12459.68</v>
      </c>
      <c r="D443" s="1" t="str">
        <f>_xlfn.XLOOKUP(A443,bank_source_transactions__1[transaction_id],bank_source_transactions__1[transaction_status])</f>
        <v>SUCCESS</v>
      </c>
      <c r="E443" s="1" t="str">
        <f>_xlfn.XLOOKUP(A443,Processed_data!A:A,Processed_data!G:G)</f>
        <v>SUCCESS</v>
      </c>
      <c r="F443" s="1">
        <f>COUNTIF(bank_processed_transactions[transaction_id],A443)</f>
        <v>1</v>
      </c>
      <c r="G443" s="1" t="str">
        <f t="shared" si="60"/>
        <v>found</v>
      </c>
      <c r="H443" s="1" t="str">
        <f t="shared" si="61"/>
        <v>Not Duplicate</v>
      </c>
      <c r="I443" s="1" t="str">
        <f t="shared" si="62"/>
        <v>match</v>
      </c>
      <c r="J443" s="1" t="str">
        <f t="shared" si="63"/>
        <v>match</v>
      </c>
      <c r="K443" s="1">
        <f t="shared" si="64"/>
        <v>0</v>
      </c>
      <c r="L443" s="2">
        <f>IF(F443=0,"not processed",_xlfn.MINIFS(Processed_data!H:H,Processed_data!A:A,A443))</f>
        <v>46075</v>
      </c>
      <c r="M443" s="1">
        <f>IF(F443=0,"not processed",ABS(bank_source_transactions__1[[#This Row],[transaction_date]]-Reconciliation!L443))</f>
        <v>2</v>
      </c>
      <c r="N443" s="1" t="str" cm="1">
        <f t="array" ref="N443">_xlfn.IFS(M443="not Processed", "Not Processed",M443&gt;2,"SLA Breached",M443&lt;=2,"Within SLA")</f>
        <v>Within SLA</v>
      </c>
      <c r="O443" s="1" t="str">
        <f>_xlfn.XLOOKUP(A443,Source_data!A:A,Source_data!D:D)</f>
        <v>UPI</v>
      </c>
      <c r="P443" s="1">
        <f t="shared" si="65"/>
        <v>0</v>
      </c>
      <c r="Q443" s="1">
        <f t="shared" si="66"/>
        <v>0</v>
      </c>
      <c r="R443" s="1">
        <f t="shared" si="67"/>
        <v>0</v>
      </c>
      <c r="S443" s="1">
        <f t="shared" si="68"/>
        <v>0</v>
      </c>
      <c r="T443" s="1">
        <f t="shared" si="69"/>
        <v>0</v>
      </c>
      <c r="U443" s="1" t="str">
        <f>_xlfn.XLOOKUP(Table3[[#This Row],[Transaction ID]],Source_data!A:A,Source_data!E:E)</f>
        <v>Hyderabad</v>
      </c>
      <c r="V443" s="1">
        <f>_xlfn.IFNA(_xlfn.XLOOKUP(A443,bank_processed_transactions[transaction_id],bank_processed_transactions[processing_minutes]),"")</f>
        <v>61.8</v>
      </c>
      <c r="W443" s="31">
        <f>_xlfn.XLOOKUP(A443,Source_data!A:A,Source_data!B:B)</f>
        <v>46073</v>
      </c>
    </row>
    <row r="444" spans="1:23" x14ac:dyDescent="0.3">
      <c r="A444" s="3" t="s">
        <v>990</v>
      </c>
      <c r="B444" s="1">
        <f>_xlfn.XLOOKUP(A444,bank_source_transactions__1[transaction_id],bank_source_transactions__1[amount_inr])</f>
        <v>6747</v>
      </c>
      <c r="C444" s="1">
        <f>_xlfn.XLOOKUP(A444,Processed_data!A:A,Processed_data!F:F)</f>
        <v>6747</v>
      </c>
      <c r="D444" s="1" t="str">
        <f>_xlfn.XLOOKUP(A444,bank_source_transactions__1[transaction_id],bank_source_transactions__1[transaction_status])</f>
        <v>SUCCESS</v>
      </c>
      <c r="E444" s="1" t="str">
        <f>_xlfn.XLOOKUP(A444,Processed_data!A:A,Processed_data!G:G)</f>
        <v>SUCCESS</v>
      </c>
      <c r="F444" s="1">
        <f>COUNTIF(bank_processed_transactions[transaction_id],A444)</f>
        <v>1</v>
      </c>
      <c r="G444" s="1" t="str">
        <f t="shared" si="60"/>
        <v>found</v>
      </c>
      <c r="H444" s="1" t="str">
        <f t="shared" si="61"/>
        <v>Not Duplicate</v>
      </c>
      <c r="I444" s="1" t="str">
        <f t="shared" si="62"/>
        <v>match</v>
      </c>
      <c r="J444" s="1" t="str">
        <f t="shared" si="63"/>
        <v>match</v>
      </c>
      <c r="K444" s="1">
        <f t="shared" si="64"/>
        <v>0</v>
      </c>
      <c r="L444" s="2">
        <f>IF(F444=0,"not processed",_xlfn.MINIFS(Processed_data!H:H,Processed_data!A:A,A444))</f>
        <v>46085</v>
      </c>
      <c r="M444" s="1">
        <f>IF(F444=0,"not processed",ABS(bank_source_transactions__1[[#This Row],[transaction_date]]-Reconciliation!L444))</f>
        <v>3</v>
      </c>
      <c r="N444" s="1" t="str" cm="1">
        <f t="array" ref="N444">_xlfn.IFS(M444="not Processed", "Not Processed",M444&gt;2,"SLA Breached",M444&lt;=2,"Within SLA")</f>
        <v>SLA Breached</v>
      </c>
      <c r="O444" s="1" t="str">
        <f>_xlfn.XLOOKUP(A444,Source_data!A:A,Source_data!D:D)</f>
        <v>NEFT</v>
      </c>
      <c r="P444" s="1">
        <f t="shared" si="65"/>
        <v>0</v>
      </c>
      <c r="Q444" s="1">
        <f t="shared" si="66"/>
        <v>0</v>
      </c>
      <c r="R444" s="1">
        <f t="shared" si="67"/>
        <v>0</v>
      </c>
      <c r="S444" s="1">
        <f t="shared" si="68"/>
        <v>0</v>
      </c>
      <c r="T444" s="1">
        <f t="shared" si="69"/>
        <v>1</v>
      </c>
      <c r="U444" s="1" t="str">
        <f>_xlfn.XLOOKUP(Table3[[#This Row],[Transaction ID]],Source_data!A:A,Source_data!E:E)</f>
        <v>Hyderabad</v>
      </c>
      <c r="V444" s="1">
        <f>_xlfn.IFNA(_xlfn.XLOOKUP(A444,bank_processed_transactions[transaction_id],bank_processed_transactions[processing_minutes]),"")</f>
        <v>17</v>
      </c>
      <c r="W444" s="31">
        <f>_xlfn.XLOOKUP(A444,Source_data!A:A,Source_data!B:B)</f>
        <v>46082</v>
      </c>
    </row>
    <row r="445" spans="1:23" x14ac:dyDescent="0.3">
      <c r="A445" s="4" t="s">
        <v>2316</v>
      </c>
      <c r="B445" s="1">
        <f>_xlfn.XLOOKUP(A445,bank_source_transactions__1[transaction_id],bank_source_transactions__1[amount_inr])</f>
        <v>754.51</v>
      </c>
      <c r="C445" s="1">
        <f>_xlfn.XLOOKUP(A445,Processed_data!A:A,Processed_data!F:F)</f>
        <v>754.51</v>
      </c>
      <c r="D445" s="1" t="str">
        <f>_xlfn.XLOOKUP(A445,bank_source_transactions__1[transaction_id],bank_source_transactions__1[transaction_status])</f>
        <v>SUCCESS</v>
      </c>
      <c r="E445" s="1" t="str">
        <f>_xlfn.XLOOKUP(A445,Processed_data!A:A,Processed_data!G:G)</f>
        <v>SUCCESS</v>
      </c>
      <c r="F445" s="1">
        <f>COUNTIF(bank_processed_transactions[transaction_id],A445)</f>
        <v>1</v>
      </c>
      <c r="G445" s="1" t="str">
        <f t="shared" si="60"/>
        <v>found</v>
      </c>
      <c r="H445" s="1" t="str">
        <f t="shared" si="61"/>
        <v>Not Duplicate</v>
      </c>
      <c r="I445" s="1" t="str">
        <f t="shared" si="62"/>
        <v>match</v>
      </c>
      <c r="J445" s="1" t="str">
        <f t="shared" si="63"/>
        <v>match</v>
      </c>
      <c r="K445" s="1">
        <f t="shared" si="64"/>
        <v>0</v>
      </c>
      <c r="L445" s="2">
        <f>IF(F445=0,"not processed",_xlfn.MINIFS(Processed_data!H:H,Processed_data!A:A,A445))</f>
        <v>46075</v>
      </c>
      <c r="M445" s="1">
        <f>IF(F445=0,"not processed",ABS(bank_source_transactions__1[[#This Row],[transaction_date]]-Reconciliation!L445))</f>
        <v>0</v>
      </c>
      <c r="N445" s="1" t="str" cm="1">
        <f t="array" ref="N445">_xlfn.IFS(M445="not Processed", "Not Processed",M445&gt;2,"SLA Breached",M445&lt;=2,"Within SLA")</f>
        <v>Within SLA</v>
      </c>
      <c r="O445" s="1" t="str">
        <f>_xlfn.XLOOKUP(A445,Source_data!A:A,Source_data!D:D)</f>
        <v>UPI</v>
      </c>
      <c r="P445" s="1">
        <f t="shared" si="65"/>
        <v>0</v>
      </c>
      <c r="Q445" s="1">
        <f t="shared" si="66"/>
        <v>0</v>
      </c>
      <c r="R445" s="1">
        <f t="shared" si="67"/>
        <v>0</v>
      </c>
      <c r="S445" s="1">
        <f t="shared" si="68"/>
        <v>0</v>
      </c>
      <c r="T445" s="1">
        <f t="shared" si="69"/>
        <v>0</v>
      </c>
      <c r="U445" s="1" t="str">
        <f>_xlfn.XLOOKUP(Table3[[#This Row],[Transaction ID]],Source_data!A:A,Source_data!E:E)</f>
        <v>Bengaluru</v>
      </c>
      <c r="V445" s="1">
        <f>_xlfn.IFNA(_xlfn.XLOOKUP(A445,bank_processed_transactions[transaction_id],bank_processed_transactions[processing_minutes]),"")</f>
        <v>32.200000000000003</v>
      </c>
      <c r="W445" s="31">
        <f>_xlfn.XLOOKUP(A445,Source_data!A:A,Source_data!B:B)</f>
        <v>46075</v>
      </c>
    </row>
    <row r="446" spans="1:23" x14ac:dyDescent="0.3">
      <c r="A446" s="3" t="s">
        <v>4161</v>
      </c>
      <c r="B446" s="1">
        <f>_xlfn.XLOOKUP(A446,bank_source_transactions__1[transaction_id],bank_source_transactions__1[amount_inr])</f>
        <v>13985.97</v>
      </c>
      <c r="C446" s="1">
        <f>_xlfn.XLOOKUP(A446,Processed_data!A:A,Processed_data!F:F)</f>
        <v>13985.97</v>
      </c>
      <c r="D446" s="1" t="str">
        <f>_xlfn.XLOOKUP(A446,bank_source_transactions__1[transaction_id],bank_source_transactions__1[transaction_status])</f>
        <v>SUCCESS</v>
      </c>
      <c r="E446" s="1" t="str">
        <f>_xlfn.XLOOKUP(A446,Processed_data!A:A,Processed_data!G:G)</f>
        <v>SUCCESS</v>
      </c>
      <c r="F446" s="1">
        <f>COUNTIF(bank_processed_transactions[transaction_id],A446)</f>
        <v>1</v>
      </c>
      <c r="G446" s="1" t="str">
        <f t="shared" si="60"/>
        <v>found</v>
      </c>
      <c r="H446" s="1" t="str">
        <f t="shared" si="61"/>
        <v>Not Duplicate</v>
      </c>
      <c r="I446" s="1" t="str">
        <f t="shared" si="62"/>
        <v>match</v>
      </c>
      <c r="J446" s="1" t="str">
        <f t="shared" si="63"/>
        <v>match</v>
      </c>
      <c r="K446" s="1">
        <f t="shared" si="64"/>
        <v>0</v>
      </c>
      <c r="L446" s="2">
        <f>IF(F446=0,"not processed",_xlfn.MINIFS(Processed_data!H:H,Processed_data!A:A,A446))</f>
        <v>46039</v>
      </c>
      <c r="M446" s="1">
        <f>IF(F446=0,"not processed",ABS(bank_source_transactions__1[[#This Row],[transaction_date]]-Reconciliation!L446))</f>
        <v>0</v>
      </c>
      <c r="N446" s="1" t="str" cm="1">
        <f t="array" ref="N446">_xlfn.IFS(M446="not Processed", "Not Processed",M446&gt;2,"SLA Breached",M446&lt;=2,"Within SLA")</f>
        <v>Within SLA</v>
      </c>
      <c r="O446" s="1" t="str">
        <f>_xlfn.XLOOKUP(A446,Source_data!A:A,Source_data!D:D)</f>
        <v>UPI</v>
      </c>
      <c r="P446" s="1">
        <f t="shared" si="65"/>
        <v>0</v>
      </c>
      <c r="Q446" s="1">
        <f t="shared" si="66"/>
        <v>0</v>
      </c>
      <c r="R446" s="1">
        <f t="shared" si="67"/>
        <v>0</v>
      </c>
      <c r="S446" s="1">
        <f t="shared" si="68"/>
        <v>0</v>
      </c>
      <c r="T446" s="1">
        <f t="shared" si="69"/>
        <v>0</v>
      </c>
      <c r="U446" s="1" t="str">
        <f>_xlfn.XLOOKUP(Table3[[#This Row],[Transaction ID]],Source_data!A:A,Source_data!E:E)</f>
        <v>Mumbai</v>
      </c>
      <c r="V446" s="1">
        <f>_xlfn.IFNA(_xlfn.XLOOKUP(A446,bank_processed_transactions[transaction_id],bank_processed_transactions[processing_minutes]),"")</f>
        <v>5.5</v>
      </c>
      <c r="W446" s="31">
        <f>_xlfn.XLOOKUP(A446,Source_data!A:A,Source_data!B:B)</f>
        <v>46039</v>
      </c>
    </row>
    <row r="447" spans="1:23" x14ac:dyDescent="0.3">
      <c r="A447" s="4" t="s">
        <v>3640</v>
      </c>
      <c r="B447" s="1">
        <f>_xlfn.XLOOKUP(A447,bank_source_transactions__1[transaction_id],bank_source_transactions__1[amount_inr])</f>
        <v>24980.01</v>
      </c>
      <c r="C447" s="1">
        <f>_xlfn.XLOOKUP(A447,Processed_data!A:A,Processed_data!F:F)</f>
        <v>24980.01</v>
      </c>
      <c r="D447" s="1" t="str">
        <f>_xlfn.XLOOKUP(A447,bank_source_transactions__1[transaction_id],bank_source_transactions__1[transaction_status])</f>
        <v>SUCCESS</v>
      </c>
      <c r="E447" s="1" t="str">
        <f>_xlfn.XLOOKUP(A447,Processed_data!A:A,Processed_data!G:G)</f>
        <v>SUCCESS</v>
      </c>
      <c r="F447" s="1">
        <f>COUNTIF(bank_processed_transactions[transaction_id],A447)</f>
        <v>1</v>
      </c>
      <c r="G447" s="1" t="str">
        <f t="shared" si="60"/>
        <v>found</v>
      </c>
      <c r="H447" s="1" t="str">
        <f t="shared" si="61"/>
        <v>Not Duplicate</v>
      </c>
      <c r="I447" s="1" t="str">
        <f t="shared" si="62"/>
        <v>match</v>
      </c>
      <c r="J447" s="1" t="str">
        <f t="shared" si="63"/>
        <v>match</v>
      </c>
      <c r="K447" s="1">
        <f t="shared" si="64"/>
        <v>0</v>
      </c>
      <c r="L447" s="2">
        <f>IF(F447=0,"not processed",_xlfn.MINIFS(Processed_data!H:H,Processed_data!A:A,A447))</f>
        <v>46101</v>
      </c>
      <c r="M447" s="1">
        <f>IF(F447=0,"not processed",ABS(bank_source_transactions__1[[#This Row],[transaction_date]]-Reconciliation!L447))</f>
        <v>2</v>
      </c>
      <c r="N447" s="1" t="str" cm="1">
        <f t="array" ref="N447">_xlfn.IFS(M447="not Processed", "Not Processed",M447&gt;2,"SLA Breached",M447&lt;=2,"Within SLA")</f>
        <v>Within SLA</v>
      </c>
      <c r="O447" s="1" t="str">
        <f>_xlfn.XLOOKUP(A447,Source_data!A:A,Source_data!D:D)</f>
        <v>NEFT</v>
      </c>
      <c r="P447" s="1">
        <f t="shared" si="65"/>
        <v>0</v>
      </c>
      <c r="Q447" s="1">
        <f t="shared" si="66"/>
        <v>0</v>
      </c>
      <c r="R447" s="1">
        <f t="shared" si="67"/>
        <v>0</v>
      </c>
      <c r="S447" s="1">
        <f t="shared" si="68"/>
        <v>0</v>
      </c>
      <c r="T447" s="1">
        <f t="shared" si="69"/>
        <v>0</v>
      </c>
      <c r="U447" s="1" t="str">
        <f>_xlfn.XLOOKUP(Table3[[#This Row],[Transaction ID]],Source_data!A:A,Source_data!E:E)</f>
        <v>Hyderabad</v>
      </c>
      <c r="V447" s="1">
        <f>_xlfn.IFNA(_xlfn.XLOOKUP(A447,bank_processed_transactions[transaction_id],bank_processed_transactions[processing_minutes]),"")</f>
        <v>26</v>
      </c>
      <c r="W447" s="31">
        <f>_xlfn.XLOOKUP(A447,Source_data!A:A,Source_data!B:B)</f>
        <v>46099</v>
      </c>
    </row>
    <row r="448" spans="1:23" x14ac:dyDescent="0.3">
      <c r="A448" s="3" t="s">
        <v>2529</v>
      </c>
      <c r="B448" s="1">
        <f>_xlfn.XLOOKUP(A448,bank_source_transactions__1[transaction_id],bank_source_transactions__1[amount_inr])</f>
        <v>54201.64</v>
      </c>
      <c r="C448" s="1">
        <f>_xlfn.XLOOKUP(A448,Processed_data!A:A,Processed_data!F:F)</f>
        <v>54201.64</v>
      </c>
      <c r="D448" s="1" t="str">
        <f>_xlfn.XLOOKUP(A448,bank_source_transactions__1[transaction_id],bank_source_transactions__1[transaction_status])</f>
        <v>SUCCESS</v>
      </c>
      <c r="E448" s="1" t="str">
        <f>_xlfn.XLOOKUP(A448,Processed_data!A:A,Processed_data!G:G)</f>
        <v>SUCCESS</v>
      </c>
      <c r="F448" s="1">
        <f>COUNTIF(bank_processed_transactions[transaction_id],A448)</f>
        <v>1</v>
      </c>
      <c r="G448" s="1" t="str">
        <f t="shared" si="60"/>
        <v>found</v>
      </c>
      <c r="H448" s="1" t="str">
        <f t="shared" si="61"/>
        <v>Not Duplicate</v>
      </c>
      <c r="I448" s="1" t="str">
        <f t="shared" si="62"/>
        <v>match</v>
      </c>
      <c r="J448" s="1" t="str">
        <f t="shared" si="63"/>
        <v>match</v>
      </c>
      <c r="K448" s="1">
        <f t="shared" si="64"/>
        <v>0</v>
      </c>
      <c r="L448" s="2">
        <f>IF(F448=0,"not processed",_xlfn.MINIFS(Processed_data!H:H,Processed_data!A:A,A448))</f>
        <v>46025</v>
      </c>
      <c r="M448" s="1">
        <f>IF(F448=0,"not processed",ABS(bank_source_transactions__1[[#This Row],[transaction_date]]-Reconciliation!L448))</f>
        <v>2</v>
      </c>
      <c r="N448" s="1" t="str" cm="1">
        <f t="array" ref="N448">_xlfn.IFS(M448="not Processed", "Not Processed",M448&gt;2,"SLA Breached",M448&lt;=2,"Within SLA")</f>
        <v>Within SLA</v>
      </c>
      <c r="O448" s="1" t="str">
        <f>_xlfn.XLOOKUP(A448,Source_data!A:A,Source_data!D:D)</f>
        <v>UPI</v>
      </c>
      <c r="P448" s="1">
        <f t="shared" si="65"/>
        <v>0</v>
      </c>
      <c r="Q448" s="1">
        <f t="shared" si="66"/>
        <v>0</v>
      </c>
      <c r="R448" s="1">
        <f t="shared" si="67"/>
        <v>0</v>
      </c>
      <c r="S448" s="1">
        <f t="shared" si="68"/>
        <v>0</v>
      </c>
      <c r="T448" s="1">
        <f t="shared" si="69"/>
        <v>0</v>
      </c>
      <c r="U448" s="1" t="str">
        <f>_xlfn.XLOOKUP(Table3[[#This Row],[Transaction ID]],Source_data!A:A,Source_data!E:E)</f>
        <v>Bengaluru</v>
      </c>
      <c r="V448" s="1">
        <f>_xlfn.IFNA(_xlfn.XLOOKUP(A448,bank_processed_transactions[transaction_id],bank_processed_transactions[processing_minutes]),"")</f>
        <v>23.3</v>
      </c>
      <c r="W448" s="31">
        <f>_xlfn.XLOOKUP(A448,Source_data!A:A,Source_data!B:B)</f>
        <v>46023</v>
      </c>
    </row>
    <row r="449" spans="1:23" x14ac:dyDescent="0.3">
      <c r="A449" s="4" t="s">
        <v>4463</v>
      </c>
      <c r="B449" s="1">
        <f>_xlfn.XLOOKUP(A449,bank_source_transactions__1[transaction_id],bank_source_transactions__1[amount_inr])</f>
        <v>2900.58</v>
      </c>
      <c r="C449" s="1">
        <f>_xlfn.XLOOKUP(A449,Processed_data!A:A,Processed_data!F:F)</f>
        <v>2900.58</v>
      </c>
      <c r="D449" s="1" t="str">
        <f>_xlfn.XLOOKUP(A449,bank_source_transactions__1[transaction_id],bank_source_transactions__1[transaction_status])</f>
        <v>SUCCESS</v>
      </c>
      <c r="E449" s="1" t="str">
        <f>_xlfn.XLOOKUP(A449,Processed_data!A:A,Processed_data!G:G)</f>
        <v>SUCCESS</v>
      </c>
      <c r="F449" s="1">
        <f>COUNTIF(bank_processed_transactions[transaction_id],A449)</f>
        <v>1</v>
      </c>
      <c r="G449" s="1" t="str">
        <f t="shared" si="60"/>
        <v>found</v>
      </c>
      <c r="H449" s="1" t="str">
        <f t="shared" si="61"/>
        <v>Not Duplicate</v>
      </c>
      <c r="I449" s="1" t="str">
        <f t="shared" si="62"/>
        <v>match</v>
      </c>
      <c r="J449" s="1" t="str">
        <f t="shared" si="63"/>
        <v>match</v>
      </c>
      <c r="K449" s="1">
        <f t="shared" si="64"/>
        <v>0</v>
      </c>
      <c r="L449" s="2">
        <f>IF(F449=0,"not processed",_xlfn.MINIFS(Processed_data!H:H,Processed_data!A:A,A449))</f>
        <v>46113</v>
      </c>
      <c r="M449" s="1">
        <f>IF(F449=0,"not processed",ABS(bank_source_transactions__1[[#This Row],[transaction_date]]-Reconciliation!L449))</f>
        <v>3</v>
      </c>
      <c r="N449" s="1" t="str" cm="1">
        <f t="array" ref="N449">_xlfn.IFS(M449="not Processed", "Not Processed",M449&gt;2,"SLA Breached",M449&lt;=2,"Within SLA")</f>
        <v>SLA Breached</v>
      </c>
      <c r="O449" s="1" t="str">
        <f>_xlfn.XLOOKUP(A449,Source_data!A:A,Source_data!D:D)</f>
        <v>NEFT</v>
      </c>
      <c r="P449" s="1">
        <f t="shared" si="65"/>
        <v>0</v>
      </c>
      <c r="Q449" s="1">
        <f t="shared" si="66"/>
        <v>0</v>
      </c>
      <c r="R449" s="1">
        <f t="shared" si="67"/>
        <v>0</v>
      </c>
      <c r="S449" s="1">
        <f t="shared" si="68"/>
        <v>0</v>
      </c>
      <c r="T449" s="1">
        <f t="shared" si="69"/>
        <v>1</v>
      </c>
      <c r="U449" s="1" t="str">
        <f>_xlfn.XLOOKUP(Table3[[#This Row],[Transaction ID]],Source_data!A:A,Source_data!E:E)</f>
        <v>Pune</v>
      </c>
      <c r="V449" s="1">
        <f>_xlfn.IFNA(_xlfn.XLOOKUP(A449,bank_processed_transactions[transaction_id],bank_processed_transactions[processing_minutes]),"")</f>
        <v>23.8</v>
      </c>
      <c r="W449" s="31">
        <f>_xlfn.XLOOKUP(A449,Source_data!A:A,Source_data!B:B)</f>
        <v>46110</v>
      </c>
    </row>
    <row r="450" spans="1:23" x14ac:dyDescent="0.3">
      <c r="A450" s="3" t="s">
        <v>114</v>
      </c>
      <c r="B450" s="1">
        <f>_xlfn.XLOOKUP(A450,bank_source_transactions__1[transaction_id],bank_source_transactions__1[amount_inr])</f>
        <v>18384.88</v>
      </c>
      <c r="C450" s="1">
        <f>_xlfn.XLOOKUP(A450,Processed_data!A:A,Processed_data!F:F)</f>
        <v>18384.88</v>
      </c>
      <c r="D450" s="1" t="str">
        <f>_xlfn.XLOOKUP(A450,bank_source_transactions__1[transaction_id],bank_source_transactions__1[transaction_status])</f>
        <v>SUCCESS</v>
      </c>
      <c r="E450" s="1" t="str">
        <f>_xlfn.XLOOKUP(A450,Processed_data!A:A,Processed_data!G:G)</f>
        <v>SUCCESS</v>
      </c>
      <c r="F450" s="1">
        <f>COUNTIF(bank_processed_transactions[transaction_id],A450)</f>
        <v>1</v>
      </c>
      <c r="G450" s="1" t="str">
        <f t="shared" si="60"/>
        <v>found</v>
      </c>
      <c r="H450" s="1" t="str">
        <f t="shared" si="61"/>
        <v>Not Duplicate</v>
      </c>
      <c r="I450" s="1" t="str">
        <f t="shared" si="62"/>
        <v>match</v>
      </c>
      <c r="J450" s="1" t="str">
        <f t="shared" si="63"/>
        <v>match</v>
      </c>
      <c r="K450" s="1">
        <f t="shared" si="64"/>
        <v>0</v>
      </c>
      <c r="L450" s="2">
        <f>IF(F450=0,"not processed",_xlfn.MINIFS(Processed_data!H:H,Processed_data!A:A,A450))</f>
        <v>46042</v>
      </c>
      <c r="M450" s="1">
        <f>IF(F450=0,"not processed",ABS(bank_source_transactions__1[[#This Row],[transaction_date]]-Reconciliation!L450))</f>
        <v>0</v>
      </c>
      <c r="N450" s="1" t="str" cm="1">
        <f t="array" ref="N450">_xlfn.IFS(M450="not Processed", "Not Processed",M450&gt;2,"SLA Breached",M450&lt;=2,"Within SLA")</f>
        <v>Within SLA</v>
      </c>
      <c r="O450" s="1" t="str">
        <f>_xlfn.XLOOKUP(A450,Source_data!A:A,Source_data!D:D)</f>
        <v>NEFT</v>
      </c>
      <c r="P450" s="1">
        <f t="shared" si="65"/>
        <v>0</v>
      </c>
      <c r="Q450" s="1">
        <f t="shared" si="66"/>
        <v>0</v>
      </c>
      <c r="R450" s="1">
        <f t="shared" si="67"/>
        <v>0</v>
      </c>
      <c r="S450" s="1">
        <f t="shared" si="68"/>
        <v>0</v>
      </c>
      <c r="T450" s="1">
        <f t="shared" si="69"/>
        <v>0</v>
      </c>
      <c r="U450" s="1" t="str">
        <f>_xlfn.XLOOKUP(Table3[[#This Row],[Transaction ID]],Source_data!A:A,Source_data!E:E)</f>
        <v>Bengaluru</v>
      </c>
      <c r="V450" s="1">
        <f>_xlfn.IFNA(_xlfn.XLOOKUP(A450,bank_processed_transactions[transaction_id],bank_processed_transactions[processing_minutes]),"")</f>
        <v>45.8</v>
      </c>
      <c r="W450" s="31">
        <f>_xlfn.XLOOKUP(A450,Source_data!A:A,Source_data!B:B)</f>
        <v>46042</v>
      </c>
    </row>
    <row r="451" spans="1:23" x14ac:dyDescent="0.3">
      <c r="A451" s="4" t="s">
        <v>3841</v>
      </c>
      <c r="B451" s="1">
        <f>_xlfn.XLOOKUP(A451,bank_source_transactions__1[transaction_id],bank_source_transactions__1[amount_inr])</f>
        <v>411.53</v>
      </c>
      <c r="C451" s="1">
        <f>_xlfn.XLOOKUP(A451,Processed_data!A:A,Processed_data!F:F)</f>
        <v>411.53</v>
      </c>
      <c r="D451" s="1" t="str">
        <f>_xlfn.XLOOKUP(A451,bank_source_transactions__1[transaction_id],bank_source_transactions__1[transaction_status])</f>
        <v>SUCCESS</v>
      </c>
      <c r="E451" s="1" t="str">
        <f>_xlfn.XLOOKUP(A451,Processed_data!A:A,Processed_data!G:G)</f>
        <v>SUCCESS</v>
      </c>
      <c r="F451" s="1">
        <f>COUNTIF(bank_processed_transactions[transaction_id],A451)</f>
        <v>1</v>
      </c>
      <c r="G451" s="1" t="str">
        <f t="shared" ref="G451:G514" si="70">IF(F451=0,"missing","found")</f>
        <v>found</v>
      </c>
      <c r="H451" s="1" t="str">
        <f t="shared" ref="H451:H514" si="71">IF(F451&gt;1,"Duplicate","Not Duplicate")</f>
        <v>Not Duplicate</v>
      </c>
      <c r="I451" s="1" t="str">
        <f t="shared" ref="I451:I514" si="72">IF(F451=0,"not processed",IF(B451=C451,"match","mismatch"))</f>
        <v>match</v>
      </c>
      <c r="J451" s="1" t="str">
        <f t="shared" ref="J451:J514" si="73">IF(F451=0,"not processed",IF(D451=E451,"match","mismatch"))</f>
        <v>match</v>
      </c>
      <c r="K451" s="1">
        <f t="shared" ref="K451:K514" si="74">IF(F451=0,"missing",ABS(B451-C451))</f>
        <v>0</v>
      </c>
      <c r="L451" s="2">
        <f>IF(F451=0,"not processed",_xlfn.MINIFS(Processed_data!H:H,Processed_data!A:A,A451))</f>
        <v>46051</v>
      </c>
      <c r="M451" s="1">
        <f>IF(F451=0,"not processed",ABS(bank_source_transactions__1[[#This Row],[transaction_date]]-Reconciliation!L451))</f>
        <v>2</v>
      </c>
      <c r="N451" s="1" t="str" cm="1">
        <f t="array" ref="N451">_xlfn.IFS(M451="not Processed", "Not Processed",M451&gt;2,"SLA Breached",M451&lt;=2,"Within SLA")</f>
        <v>Within SLA</v>
      </c>
      <c r="O451" s="1" t="str">
        <f>_xlfn.XLOOKUP(A451,Source_data!A:A,Source_data!D:D)</f>
        <v>UPI</v>
      </c>
      <c r="P451" s="1">
        <f t="shared" ref="P451:P514" si="75">IF(G451="missing",1,0)</f>
        <v>0</v>
      </c>
      <c r="Q451" s="1">
        <f t="shared" ref="Q451:Q514" si="76">IF(H451="duplicate",1,0)</f>
        <v>0</v>
      </c>
      <c r="R451" s="1">
        <f t="shared" ref="R451:R514" si="77">IF(I451="mismatch",1,0)</f>
        <v>0</v>
      </c>
      <c r="S451" s="1">
        <f t="shared" ref="S451:S514" si="78">IF(J451="mismatch",1,)</f>
        <v>0</v>
      </c>
      <c r="T451" s="1">
        <f t="shared" ref="T451:T514" si="79">IF(N451="sla breached",1,0)</f>
        <v>0</v>
      </c>
      <c r="U451" s="1" t="str">
        <f>_xlfn.XLOOKUP(Table3[[#This Row],[Transaction ID]],Source_data!A:A,Source_data!E:E)</f>
        <v>Hyderabad</v>
      </c>
      <c r="V451" s="1">
        <f>_xlfn.IFNA(_xlfn.XLOOKUP(A451,bank_processed_transactions[transaction_id],bank_processed_transactions[processing_minutes]),"")</f>
        <v>13</v>
      </c>
      <c r="W451" s="31">
        <f>_xlfn.XLOOKUP(A451,Source_data!A:A,Source_data!B:B)</f>
        <v>46049</v>
      </c>
    </row>
    <row r="452" spans="1:23" x14ac:dyDescent="0.3">
      <c r="A452" s="3" t="s">
        <v>1709</v>
      </c>
      <c r="B452" s="1">
        <f>_xlfn.XLOOKUP(A452,bank_source_transactions__1[transaction_id],bank_source_transactions__1[amount_inr])</f>
        <v>3142.18</v>
      </c>
      <c r="C452" s="1">
        <f>_xlfn.XLOOKUP(A452,Processed_data!A:A,Processed_data!F:F)</f>
        <v>3142.18</v>
      </c>
      <c r="D452" s="1" t="str">
        <f>_xlfn.XLOOKUP(A452,bank_source_transactions__1[transaction_id],bank_source_transactions__1[transaction_status])</f>
        <v>SUCCESS</v>
      </c>
      <c r="E452" s="1" t="str">
        <f>_xlfn.XLOOKUP(A452,Processed_data!A:A,Processed_data!G:G)</f>
        <v>SUCCESS</v>
      </c>
      <c r="F452" s="1">
        <f>COUNTIF(bank_processed_transactions[transaction_id],A452)</f>
        <v>1</v>
      </c>
      <c r="G452" s="1" t="str">
        <f t="shared" si="70"/>
        <v>found</v>
      </c>
      <c r="H452" s="1" t="str">
        <f t="shared" si="71"/>
        <v>Not Duplicate</v>
      </c>
      <c r="I452" s="1" t="str">
        <f t="shared" si="72"/>
        <v>match</v>
      </c>
      <c r="J452" s="1" t="str">
        <f t="shared" si="73"/>
        <v>match</v>
      </c>
      <c r="K452" s="1">
        <f t="shared" si="74"/>
        <v>0</v>
      </c>
      <c r="L452" s="2">
        <f>IF(F452=0,"not processed",_xlfn.MINIFS(Processed_data!H:H,Processed_data!A:A,A452))</f>
        <v>46090</v>
      </c>
      <c r="M452" s="1">
        <f>IF(F452=0,"not processed",ABS(bank_source_transactions__1[[#This Row],[transaction_date]]-Reconciliation!L452))</f>
        <v>2</v>
      </c>
      <c r="N452" s="1" t="str" cm="1">
        <f t="array" ref="N452">_xlfn.IFS(M452="not Processed", "Not Processed",M452&gt;2,"SLA Breached",M452&lt;=2,"Within SLA")</f>
        <v>Within SLA</v>
      </c>
      <c r="O452" s="1" t="str">
        <f>_xlfn.XLOOKUP(A452,Source_data!A:A,Source_data!D:D)</f>
        <v>UPI</v>
      </c>
      <c r="P452" s="1">
        <f t="shared" si="75"/>
        <v>0</v>
      </c>
      <c r="Q452" s="1">
        <f t="shared" si="76"/>
        <v>0</v>
      </c>
      <c r="R452" s="1">
        <f t="shared" si="77"/>
        <v>0</v>
      </c>
      <c r="S452" s="1">
        <f t="shared" si="78"/>
        <v>0</v>
      </c>
      <c r="T452" s="1">
        <f t="shared" si="79"/>
        <v>0</v>
      </c>
      <c r="U452" s="1" t="str">
        <f>_xlfn.XLOOKUP(Table3[[#This Row],[Transaction ID]],Source_data!A:A,Source_data!E:E)</f>
        <v>Hyderabad</v>
      </c>
      <c r="V452" s="1">
        <f>_xlfn.IFNA(_xlfn.XLOOKUP(A452,bank_processed_transactions[transaction_id],bank_processed_transactions[processing_minutes]),"")</f>
        <v>9.1</v>
      </c>
      <c r="W452" s="31">
        <f>_xlfn.XLOOKUP(A452,Source_data!A:A,Source_data!B:B)</f>
        <v>46088</v>
      </c>
    </row>
    <row r="453" spans="1:23" x14ac:dyDescent="0.3">
      <c r="A453" s="4" t="s">
        <v>1355</v>
      </c>
      <c r="B453" s="1">
        <f>_xlfn.XLOOKUP(A453,bank_source_transactions__1[transaction_id],bank_source_transactions__1[amount_inr])</f>
        <v>5208.5</v>
      </c>
      <c r="C453" s="1">
        <f>_xlfn.XLOOKUP(A453,Processed_data!A:A,Processed_data!F:F)</f>
        <v>5208.5</v>
      </c>
      <c r="D453" s="1" t="str">
        <f>_xlfn.XLOOKUP(A453,bank_source_transactions__1[transaction_id],bank_source_transactions__1[transaction_status])</f>
        <v>SUCCESS</v>
      </c>
      <c r="E453" s="1" t="str">
        <f>_xlfn.XLOOKUP(A453,Processed_data!A:A,Processed_data!G:G)</f>
        <v>SUCCESS</v>
      </c>
      <c r="F453" s="1">
        <f>COUNTIF(bank_processed_transactions[transaction_id],A453)</f>
        <v>1</v>
      </c>
      <c r="G453" s="1" t="str">
        <f t="shared" si="70"/>
        <v>found</v>
      </c>
      <c r="H453" s="1" t="str">
        <f t="shared" si="71"/>
        <v>Not Duplicate</v>
      </c>
      <c r="I453" s="1" t="str">
        <f t="shared" si="72"/>
        <v>match</v>
      </c>
      <c r="J453" s="1" t="str">
        <f t="shared" si="73"/>
        <v>match</v>
      </c>
      <c r="K453" s="1">
        <f t="shared" si="74"/>
        <v>0</v>
      </c>
      <c r="L453" s="2">
        <f>IF(F453=0,"not processed",_xlfn.MINIFS(Processed_data!H:H,Processed_data!A:A,A453))</f>
        <v>46105</v>
      </c>
      <c r="M453" s="1">
        <f>IF(F453=0,"not processed",ABS(bank_source_transactions__1[[#This Row],[transaction_date]]-Reconciliation!L453))</f>
        <v>2</v>
      </c>
      <c r="N453" s="1" t="str" cm="1">
        <f t="array" ref="N453">_xlfn.IFS(M453="not Processed", "Not Processed",M453&gt;2,"SLA Breached",M453&lt;=2,"Within SLA")</f>
        <v>Within SLA</v>
      </c>
      <c r="O453" s="1" t="str">
        <f>_xlfn.XLOOKUP(A453,Source_data!A:A,Source_data!D:D)</f>
        <v>NEFT</v>
      </c>
      <c r="P453" s="1">
        <f t="shared" si="75"/>
        <v>0</v>
      </c>
      <c r="Q453" s="1">
        <f t="shared" si="76"/>
        <v>0</v>
      </c>
      <c r="R453" s="1">
        <f t="shared" si="77"/>
        <v>0</v>
      </c>
      <c r="S453" s="1">
        <f t="shared" si="78"/>
        <v>0</v>
      </c>
      <c r="T453" s="1">
        <f t="shared" si="79"/>
        <v>0</v>
      </c>
      <c r="U453" s="1" t="str">
        <f>_xlfn.XLOOKUP(Table3[[#This Row],[Transaction ID]],Source_data!A:A,Source_data!E:E)</f>
        <v>Hyderabad</v>
      </c>
      <c r="V453" s="1">
        <f>_xlfn.IFNA(_xlfn.XLOOKUP(A453,bank_processed_transactions[transaction_id],bank_processed_transactions[processing_minutes]),"")</f>
        <v>66.400000000000006</v>
      </c>
      <c r="W453" s="31">
        <f>_xlfn.XLOOKUP(A453,Source_data!A:A,Source_data!B:B)</f>
        <v>46103</v>
      </c>
    </row>
    <row r="454" spans="1:23" x14ac:dyDescent="0.3">
      <c r="A454" s="3" t="s">
        <v>735</v>
      </c>
      <c r="B454" s="1">
        <f>_xlfn.XLOOKUP(A454,bank_source_transactions__1[transaction_id],bank_source_transactions__1[amount_inr])</f>
        <v>730.53</v>
      </c>
      <c r="C454" s="1">
        <f>_xlfn.XLOOKUP(A454,Processed_data!A:A,Processed_data!F:F)</f>
        <v>730.53</v>
      </c>
      <c r="D454" s="1" t="str">
        <f>_xlfn.XLOOKUP(A454,bank_source_transactions__1[transaction_id],bank_source_transactions__1[transaction_status])</f>
        <v>SUCCESS</v>
      </c>
      <c r="E454" s="1" t="str">
        <f>_xlfn.XLOOKUP(A454,Processed_data!A:A,Processed_data!G:G)</f>
        <v>SUCCESS</v>
      </c>
      <c r="F454" s="1">
        <f>COUNTIF(bank_processed_transactions[transaction_id],A454)</f>
        <v>1</v>
      </c>
      <c r="G454" s="1" t="str">
        <f t="shared" si="70"/>
        <v>found</v>
      </c>
      <c r="H454" s="1" t="str">
        <f t="shared" si="71"/>
        <v>Not Duplicate</v>
      </c>
      <c r="I454" s="1" t="str">
        <f t="shared" si="72"/>
        <v>match</v>
      </c>
      <c r="J454" s="1" t="str">
        <f t="shared" si="73"/>
        <v>match</v>
      </c>
      <c r="K454" s="1">
        <f t="shared" si="74"/>
        <v>0</v>
      </c>
      <c r="L454" s="2">
        <f>IF(F454=0,"not processed",_xlfn.MINIFS(Processed_data!H:H,Processed_data!A:A,A454))</f>
        <v>46032</v>
      </c>
      <c r="M454" s="1">
        <f>IF(F454=0,"not processed",ABS(bank_source_transactions__1[[#This Row],[transaction_date]]-Reconciliation!L454))</f>
        <v>3</v>
      </c>
      <c r="N454" s="1" t="str" cm="1">
        <f t="array" ref="N454">_xlfn.IFS(M454="not Processed", "Not Processed",M454&gt;2,"SLA Breached",M454&lt;=2,"Within SLA")</f>
        <v>SLA Breached</v>
      </c>
      <c r="O454" s="1" t="str">
        <f>_xlfn.XLOOKUP(A454,Source_data!A:A,Source_data!D:D)</f>
        <v>UPI</v>
      </c>
      <c r="P454" s="1">
        <f t="shared" si="75"/>
        <v>0</v>
      </c>
      <c r="Q454" s="1">
        <f t="shared" si="76"/>
        <v>0</v>
      </c>
      <c r="R454" s="1">
        <f t="shared" si="77"/>
        <v>0</v>
      </c>
      <c r="S454" s="1">
        <f t="shared" si="78"/>
        <v>0</v>
      </c>
      <c r="T454" s="1">
        <f t="shared" si="79"/>
        <v>1</v>
      </c>
      <c r="U454" s="1" t="str">
        <f>_xlfn.XLOOKUP(Table3[[#This Row],[Transaction ID]],Source_data!A:A,Source_data!E:E)</f>
        <v>Hyderabad</v>
      </c>
      <c r="V454" s="1">
        <f>_xlfn.IFNA(_xlfn.XLOOKUP(A454,bank_processed_transactions[transaction_id],bank_processed_transactions[processing_minutes]),"")</f>
        <v>38</v>
      </c>
      <c r="W454" s="31">
        <f>_xlfn.XLOOKUP(A454,Source_data!A:A,Source_data!B:B)</f>
        <v>46029</v>
      </c>
    </row>
    <row r="455" spans="1:23" x14ac:dyDescent="0.3">
      <c r="A455" s="4" t="s">
        <v>677</v>
      </c>
      <c r="B455" s="1">
        <f>_xlfn.XLOOKUP(A455,bank_source_transactions__1[transaction_id],bank_source_transactions__1[amount_inr])</f>
        <v>235.94</v>
      </c>
      <c r="C455" s="1">
        <f>_xlfn.XLOOKUP(A455,Processed_data!A:A,Processed_data!F:F)</f>
        <v>235.94</v>
      </c>
      <c r="D455" s="1" t="str">
        <f>_xlfn.XLOOKUP(A455,bank_source_transactions__1[transaction_id],bank_source_transactions__1[transaction_status])</f>
        <v>SUCCESS</v>
      </c>
      <c r="E455" s="1" t="str">
        <f>_xlfn.XLOOKUP(A455,Processed_data!A:A,Processed_data!G:G)</f>
        <v>SUCCESS</v>
      </c>
      <c r="F455" s="1">
        <f>COUNTIF(bank_processed_transactions[transaction_id],A455)</f>
        <v>1</v>
      </c>
      <c r="G455" s="1" t="str">
        <f t="shared" si="70"/>
        <v>found</v>
      </c>
      <c r="H455" s="1" t="str">
        <f t="shared" si="71"/>
        <v>Not Duplicate</v>
      </c>
      <c r="I455" s="1" t="str">
        <f t="shared" si="72"/>
        <v>match</v>
      </c>
      <c r="J455" s="1" t="str">
        <f t="shared" si="73"/>
        <v>match</v>
      </c>
      <c r="K455" s="1">
        <f t="shared" si="74"/>
        <v>0</v>
      </c>
      <c r="L455" s="2">
        <f>IF(F455=0,"not processed",_xlfn.MINIFS(Processed_data!H:H,Processed_data!A:A,A455))</f>
        <v>46109</v>
      </c>
      <c r="M455" s="1">
        <f>IF(F455=0,"not processed",ABS(bank_source_transactions__1[[#This Row],[transaction_date]]-Reconciliation!L455))</f>
        <v>2</v>
      </c>
      <c r="N455" s="1" t="str" cm="1">
        <f t="array" ref="N455">_xlfn.IFS(M455="not Processed", "Not Processed",M455&gt;2,"SLA Breached",M455&lt;=2,"Within SLA")</f>
        <v>Within SLA</v>
      </c>
      <c r="O455" s="1" t="str">
        <f>_xlfn.XLOOKUP(A455,Source_data!A:A,Source_data!D:D)</f>
        <v>NEFT</v>
      </c>
      <c r="P455" s="1">
        <f t="shared" si="75"/>
        <v>0</v>
      </c>
      <c r="Q455" s="1">
        <f t="shared" si="76"/>
        <v>0</v>
      </c>
      <c r="R455" s="1">
        <f t="shared" si="77"/>
        <v>0</v>
      </c>
      <c r="S455" s="1">
        <f t="shared" si="78"/>
        <v>0</v>
      </c>
      <c r="T455" s="1">
        <f t="shared" si="79"/>
        <v>0</v>
      </c>
      <c r="U455" s="1" t="str">
        <f>_xlfn.XLOOKUP(Table3[[#This Row],[Transaction ID]],Source_data!A:A,Source_data!E:E)</f>
        <v>Mumbai</v>
      </c>
      <c r="V455" s="1">
        <f>_xlfn.IFNA(_xlfn.XLOOKUP(A455,bank_processed_transactions[transaction_id],bank_processed_transactions[processing_minutes]),"")</f>
        <v>4.4000000000000004</v>
      </c>
      <c r="W455" s="31">
        <f>_xlfn.XLOOKUP(A455,Source_data!A:A,Source_data!B:B)</f>
        <v>46107</v>
      </c>
    </row>
    <row r="456" spans="1:23" x14ac:dyDescent="0.3">
      <c r="A456" s="3" t="s">
        <v>4262</v>
      </c>
      <c r="B456" s="1">
        <f>_xlfn.XLOOKUP(A456,bank_source_transactions__1[transaction_id],bank_source_transactions__1[amount_inr])</f>
        <v>3217.12</v>
      </c>
      <c r="C456" s="1">
        <f>_xlfn.XLOOKUP(A456,Processed_data!A:A,Processed_data!F:F)</f>
        <v>3538.83</v>
      </c>
      <c r="D456" s="1" t="str">
        <f>_xlfn.XLOOKUP(A456,bank_source_transactions__1[transaction_id],bank_source_transactions__1[transaction_status])</f>
        <v>SUCCESS</v>
      </c>
      <c r="E456" s="1" t="str">
        <f>_xlfn.XLOOKUP(A456,Processed_data!A:A,Processed_data!G:G)</f>
        <v>SUCCESS</v>
      </c>
      <c r="F456" s="1">
        <f>COUNTIF(bank_processed_transactions[transaction_id],A456)</f>
        <v>1</v>
      </c>
      <c r="G456" s="1" t="str">
        <f t="shared" si="70"/>
        <v>found</v>
      </c>
      <c r="H456" s="1" t="str">
        <f t="shared" si="71"/>
        <v>Not Duplicate</v>
      </c>
      <c r="I456" s="1" t="str">
        <f t="shared" si="72"/>
        <v>mismatch</v>
      </c>
      <c r="J456" s="1" t="str">
        <f t="shared" si="73"/>
        <v>match</v>
      </c>
      <c r="K456" s="1">
        <f t="shared" si="74"/>
        <v>321.71000000000004</v>
      </c>
      <c r="L456" s="2">
        <f>IF(F456=0,"not processed",_xlfn.MINIFS(Processed_data!H:H,Processed_data!A:A,A456))</f>
        <v>46091</v>
      </c>
      <c r="M456" s="1">
        <f>IF(F456=0,"not processed",ABS(bank_source_transactions__1[[#This Row],[transaction_date]]-Reconciliation!L456))</f>
        <v>1</v>
      </c>
      <c r="N456" s="1" t="str" cm="1">
        <f t="array" ref="N456">_xlfn.IFS(M456="not Processed", "Not Processed",M456&gt;2,"SLA Breached",M456&lt;=2,"Within SLA")</f>
        <v>Within SLA</v>
      </c>
      <c r="O456" s="1" t="str">
        <f>_xlfn.XLOOKUP(A456,Source_data!A:A,Source_data!D:D)</f>
        <v>ATM</v>
      </c>
      <c r="P456" s="1">
        <f t="shared" si="75"/>
        <v>0</v>
      </c>
      <c r="Q456" s="1">
        <f t="shared" si="76"/>
        <v>0</v>
      </c>
      <c r="R456" s="1">
        <f t="shared" si="77"/>
        <v>1</v>
      </c>
      <c r="S456" s="1">
        <f t="shared" si="78"/>
        <v>0</v>
      </c>
      <c r="T456" s="1">
        <f t="shared" si="79"/>
        <v>0</v>
      </c>
      <c r="U456" s="1" t="str">
        <f>_xlfn.XLOOKUP(Table3[[#This Row],[Transaction ID]],Source_data!A:A,Source_data!E:E)</f>
        <v>Hyderabad</v>
      </c>
      <c r="V456" s="1">
        <f>_xlfn.IFNA(_xlfn.XLOOKUP(A456,bank_processed_transactions[transaction_id],bank_processed_transactions[processing_minutes]),"")</f>
        <v>37.299999999999997</v>
      </c>
      <c r="W456" s="31">
        <f>_xlfn.XLOOKUP(A456,Source_data!A:A,Source_data!B:B)</f>
        <v>46090</v>
      </c>
    </row>
    <row r="457" spans="1:23" x14ac:dyDescent="0.3">
      <c r="A457" s="4" t="s">
        <v>1098</v>
      </c>
      <c r="B457" s="1">
        <f>_xlfn.XLOOKUP(A457,bank_source_transactions__1[transaction_id],bank_source_transactions__1[amount_inr])</f>
        <v>21065.48</v>
      </c>
      <c r="C457" s="1">
        <f>_xlfn.XLOOKUP(A457,Processed_data!A:A,Processed_data!F:F)</f>
        <v>21065.48</v>
      </c>
      <c r="D457" s="1" t="str">
        <f>_xlfn.XLOOKUP(A457,bank_source_transactions__1[transaction_id],bank_source_transactions__1[transaction_status])</f>
        <v>SUCCESS</v>
      </c>
      <c r="E457" s="1" t="str">
        <f>_xlfn.XLOOKUP(A457,Processed_data!A:A,Processed_data!G:G)</f>
        <v>SUCCESS</v>
      </c>
      <c r="F457" s="1">
        <f>COUNTIF(bank_processed_transactions[transaction_id],A457)</f>
        <v>1</v>
      </c>
      <c r="G457" s="1" t="str">
        <f t="shared" si="70"/>
        <v>found</v>
      </c>
      <c r="H457" s="1" t="str">
        <f t="shared" si="71"/>
        <v>Not Duplicate</v>
      </c>
      <c r="I457" s="1" t="str">
        <f t="shared" si="72"/>
        <v>match</v>
      </c>
      <c r="J457" s="1" t="str">
        <f t="shared" si="73"/>
        <v>match</v>
      </c>
      <c r="K457" s="1">
        <f t="shared" si="74"/>
        <v>0</v>
      </c>
      <c r="L457" s="2">
        <f>IF(F457=0,"not processed",_xlfn.MINIFS(Processed_data!H:H,Processed_data!A:A,A457))</f>
        <v>46031</v>
      </c>
      <c r="M457" s="1">
        <f>IF(F457=0,"not processed",ABS(bank_source_transactions__1[[#This Row],[transaction_date]]-Reconciliation!L457))</f>
        <v>3</v>
      </c>
      <c r="N457" s="1" t="str" cm="1">
        <f t="array" ref="N457">_xlfn.IFS(M457="not Processed", "Not Processed",M457&gt;2,"SLA Breached",M457&lt;=2,"Within SLA")</f>
        <v>SLA Breached</v>
      </c>
      <c r="O457" s="1" t="str">
        <f>_xlfn.XLOOKUP(A457,Source_data!A:A,Source_data!D:D)</f>
        <v>UPI</v>
      </c>
      <c r="P457" s="1">
        <f t="shared" si="75"/>
        <v>0</v>
      </c>
      <c r="Q457" s="1">
        <f t="shared" si="76"/>
        <v>0</v>
      </c>
      <c r="R457" s="1">
        <f t="shared" si="77"/>
        <v>0</v>
      </c>
      <c r="S457" s="1">
        <f t="shared" si="78"/>
        <v>0</v>
      </c>
      <c r="T457" s="1">
        <f t="shared" si="79"/>
        <v>1</v>
      </c>
      <c r="U457" s="1" t="str">
        <f>_xlfn.XLOOKUP(Table3[[#This Row],[Transaction ID]],Source_data!A:A,Source_data!E:E)</f>
        <v>Mumbai</v>
      </c>
      <c r="V457" s="1">
        <f>_xlfn.IFNA(_xlfn.XLOOKUP(A457,bank_processed_transactions[transaction_id],bank_processed_transactions[processing_minutes]),"")</f>
        <v>30.6</v>
      </c>
      <c r="W457" s="31">
        <f>_xlfn.XLOOKUP(A457,Source_data!A:A,Source_data!B:B)</f>
        <v>46028</v>
      </c>
    </row>
    <row r="458" spans="1:23" x14ac:dyDescent="0.3">
      <c r="A458" s="3" t="s">
        <v>3960</v>
      </c>
      <c r="B458" s="1">
        <f>_xlfn.XLOOKUP(A458,bank_source_transactions__1[transaction_id],bank_source_transactions__1[amount_inr])</f>
        <v>1091.7</v>
      </c>
      <c r="C458" s="1">
        <f>_xlfn.XLOOKUP(A458,Processed_data!A:A,Processed_data!F:F)</f>
        <v>1091.7</v>
      </c>
      <c r="D458" s="1" t="str">
        <f>_xlfn.XLOOKUP(A458,bank_source_transactions__1[transaction_id],bank_source_transactions__1[transaction_status])</f>
        <v>SUCCESS</v>
      </c>
      <c r="E458" s="1" t="str">
        <f>_xlfn.XLOOKUP(A458,Processed_data!A:A,Processed_data!G:G)</f>
        <v>SUCCESS</v>
      </c>
      <c r="F458" s="1">
        <f>COUNTIF(bank_processed_transactions[transaction_id],A458)</f>
        <v>1</v>
      </c>
      <c r="G458" s="1" t="str">
        <f t="shared" si="70"/>
        <v>found</v>
      </c>
      <c r="H458" s="1" t="str">
        <f t="shared" si="71"/>
        <v>Not Duplicate</v>
      </c>
      <c r="I458" s="1" t="str">
        <f t="shared" si="72"/>
        <v>match</v>
      </c>
      <c r="J458" s="1" t="str">
        <f t="shared" si="73"/>
        <v>match</v>
      </c>
      <c r="K458" s="1">
        <f t="shared" si="74"/>
        <v>0</v>
      </c>
      <c r="L458" s="2">
        <f>IF(F458=0,"not processed",_xlfn.MINIFS(Processed_data!H:H,Processed_data!A:A,A458))</f>
        <v>46111</v>
      </c>
      <c r="M458" s="1">
        <f>IF(F458=0,"not processed",ABS(bank_source_transactions__1[[#This Row],[transaction_date]]-Reconciliation!L458))</f>
        <v>1</v>
      </c>
      <c r="N458" s="1" t="str" cm="1">
        <f t="array" ref="N458">_xlfn.IFS(M458="not Processed", "Not Processed",M458&gt;2,"SLA Breached",M458&lt;=2,"Within SLA")</f>
        <v>Within SLA</v>
      </c>
      <c r="O458" s="1" t="str">
        <f>_xlfn.XLOOKUP(A458,Source_data!A:A,Source_data!D:D)</f>
        <v>UPI</v>
      </c>
      <c r="P458" s="1">
        <f t="shared" si="75"/>
        <v>0</v>
      </c>
      <c r="Q458" s="1">
        <f t="shared" si="76"/>
        <v>0</v>
      </c>
      <c r="R458" s="1">
        <f t="shared" si="77"/>
        <v>0</v>
      </c>
      <c r="S458" s="1">
        <f t="shared" si="78"/>
        <v>0</v>
      </c>
      <c r="T458" s="1">
        <f t="shared" si="79"/>
        <v>0</v>
      </c>
      <c r="U458" s="1" t="str">
        <f>_xlfn.XLOOKUP(Table3[[#This Row],[Transaction ID]],Source_data!A:A,Source_data!E:E)</f>
        <v>Hyderabad</v>
      </c>
      <c r="V458" s="1">
        <f>_xlfn.IFNA(_xlfn.XLOOKUP(A458,bank_processed_transactions[transaction_id],bank_processed_transactions[processing_minutes]),"")</f>
        <v>13</v>
      </c>
      <c r="W458" s="31">
        <f>_xlfn.XLOOKUP(A458,Source_data!A:A,Source_data!B:B)</f>
        <v>46110</v>
      </c>
    </row>
    <row r="459" spans="1:23" x14ac:dyDescent="0.3">
      <c r="A459" s="4" t="s">
        <v>687</v>
      </c>
      <c r="B459" s="1">
        <f>_xlfn.XLOOKUP(A459,bank_source_transactions__1[transaction_id],bank_source_transactions__1[amount_inr])</f>
        <v>6867.93</v>
      </c>
      <c r="C459" s="1">
        <f>_xlfn.XLOOKUP(A459,Processed_data!A:A,Processed_data!F:F)</f>
        <v>6867.93</v>
      </c>
      <c r="D459" s="1" t="str">
        <f>_xlfn.XLOOKUP(A459,bank_source_transactions__1[transaction_id],bank_source_transactions__1[transaction_status])</f>
        <v>SUCCESS</v>
      </c>
      <c r="E459" s="1" t="str">
        <f>_xlfn.XLOOKUP(A459,Processed_data!A:A,Processed_data!G:G)</f>
        <v>SUCCESS</v>
      </c>
      <c r="F459" s="1">
        <f>COUNTIF(bank_processed_transactions[transaction_id],A459)</f>
        <v>1</v>
      </c>
      <c r="G459" s="1" t="str">
        <f t="shared" si="70"/>
        <v>found</v>
      </c>
      <c r="H459" s="1" t="str">
        <f t="shared" si="71"/>
        <v>Not Duplicate</v>
      </c>
      <c r="I459" s="1" t="str">
        <f t="shared" si="72"/>
        <v>match</v>
      </c>
      <c r="J459" s="1" t="str">
        <f t="shared" si="73"/>
        <v>match</v>
      </c>
      <c r="K459" s="1">
        <f t="shared" si="74"/>
        <v>0</v>
      </c>
      <c r="L459" s="2">
        <f>IF(F459=0,"not processed",_xlfn.MINIFS(Processed_data!H:H,Processed_data!A:A,A459))</f>
        <v>46099</v>
      </c>
      <c r="M459" s="1">
        <f>IF(F459=0,"not processed",ABS(bank_source_transactions__1[[#This Row],[transaction_date]]-Reconciliation!L459))</f>
        <v>1</v>
      </c>
      <c r="N459" s="1" t="str" cm="1">
        <f t="array" ref="N459">_xlfn.IFS(M459="not Processed", "Not Processed",M459&gt;2,"SLA Breached",M459&lt;=2,"Within SLA")</f>
        <v>Within SLA</v>
      </c>
      <c r="O459" s="1" t="str">
        <f>_xlfn.XLOOKUP(A459,Source_data!A:A,Source_data!D:D)</f>
        <v>NEFT</v>
      </c>
      <c r="P459" s="1">
        <f t="shared" si="75"/>
        <v>0</v>
      </c>
      <c r="Q459" s="1">
        <f t="shared" si="76"/>
        <v>0</v>
      </c>
      <c r="R459" s="1">
        <f t="shared" si="77"/>
        <v>0</v>
      </c>
      <c r="S459" s="1">
        <f t="shared" si="78"/>
        <v>0</v>
      </c>
      <c r="T459" s="1">
        <f t="shared" si="79"/>
        <v>0</v>
      </c>
      <c r="U459" s="1" t="str">
        <f>_xlfn.XLOOKUP(Table3[[#This Row],[Transaction ID]],Source_data!A:A,Source_data!E:E)</f>
        <v>Bengaluru</v>
      </c>
      <c r="V459" s="1">
        <f>_xlfn.IFNA(_xlfn.XLOOKUP(A459,bank_processed_transactions[transaction_id],bank_processed_transactions[processing_minutes]),"")</f>
        <v>4.4000000000000004</v>
      </c>
      <c r="W459" s="31">
        <f>_xlfn.XLOOKUP(A459,Source_data!A:A,Source_data!B:B)</f>
        <v>46098</v>
      </c>
    </row>
    <row r="460" spans="1:23" x14ac:dyDescent="0.3">
      <c r="A460" s="3" t="s">
        <v>1075</v>
      </c>
      <c r="B460" s="1">
        <f>_xlfn.XLOOKUP(A460,bank_source_transactions__1[transaction_id],bank_source_transactions__1[amount_inr])</f>
        <v>4587.59</v>
      </c>
      <c r="C460" s="1">
        <f>_xlfn.XLOOKUP(A460,Processed_data!A:A,Processed_data!F:F)</f>
        <v>4587.59</v>
      </c>
      <c r="D460" s="1" t="str">
        <f>_xlfn.XLOOKUP(A460,bank_source_transactions__1[transaction_id],bank_source_transactions__1[transaction_status])</f>
        <v>SUCCESS</v>
      </c>
      <c r="E460" s="1" t="str">
        <f>_xlfn.XLOOKUP(A460,Processed_data!A:A,Processed_data!G:G)</f>
        <v>SUCCESS</v>
      </c>
      <c r="F460" s="1">
        <f>COUNTIF(bank_processed_transactions[transaction_id],A460)</f>
        <v>1</v>
      </c>
      <c r="G460" s="1" t="str">
        <f t="shared" si="70"/>
        <v>found</v>
      </c>
      <c r="H460" s="1" t="str">
        <f t="shared" si="71"/>
        <v>Not Duplicate</v>
      </c>
      <c r="I460" s="1" t="str">
        <f t="shared" si="72"/>
        <v>match</v>
      </c>
      <c r="J460" s="1" t="str">
        <f t="shared" si="73"/>
        <v>match</v>
      </c>
      <c r="K460" s="1">
        <f t="shared" si="74"/>
        <v>0</v>
      </c>
      <c r="L460" s="2">
        <f>IF(F460=0,"not processed",_xlfn.MINIFS(Processed_data!H:H,Processed_data!A:A,A460))</f>
        <v>46051</v>
      </c>
      <c r="M460" s="1">
        <f>IF(F460=0,"not processed",ABS(bank_source_transactions__1[[#This Row],[transaction_date]]-Reconciliation!L460))</f>
        <v>1</v>
      </c>
      <c r="N460" s="1" t="str" cm="1">
        <f t="array" ref="N460">_xlfn.IFS(M460="not Processed", "Not Processed",M460&gt;2,"SLA Breached",M460&lt;=2,"Within SLA")</f>
        <v>Within SLA</v>
      </c>
      <c r="O460" s="1" t="str">
        <f>_xlfn.XLOOKUP(A460,Source_data!A:A,Source_data!D:D)</f>
        <v>NEFT</v>
      </c>
      <c r="P460" s="1">
        <f t="shared" si="75"/>
        <v>0</v>
      </c>
      <c r="Q460" s="1">
        <f t="shared" si="76"/>
        <v>0</v>
      </c>
      <c r="R460" s="1">
        <f t="shared" si="77"/>
        <v>0</v>
      </c>
      <c r="S460" s="1">
        <f t="shared" si="78"/>
        <v>0</v>
      </c>
      <c r="T460" s="1">
        <f t="shared" si="79"/>
        <v>0</v>
      </c>
      <c r="U460" s="1" t="str">
        <f>_xlfn.XLOOKUP(Table3[[#This Row],[Transaction ID]],Source_data!A:A,Source_data!E:E)</f>
        <v>Hyderabad</v>
      </c>
      <c r="V460" s="1">
        <f>_xlfn.IFNA(_xlfn.XLOOKUP(A460,bank_processed_transactions[transaction_id],bank_processed_transactions[processing_minutes]),"")</f>
        <v>47.7</v>
      </c>
      <c r="W460" s="31">
        <f>_xlfn.XLOOKUP(A460,Source_data!A:A,Source_data!B:B)</f>
        <v>46050</v>
      </c>
    </row>
    <row r="461" spans="1:23" x14ac:dyDescent="0.3">
      <c r="A461" s="4" t="s">
        <v>844</v>
      </c>
      <c r="B461" s="1">
        <f>_xlfn.XLOOKUP(A461,bank_source_transactions__1[transaction_id],bank_source_transactions__1[amount_inr])</f>
        <v>3914.6</v>
      </c>
      <c r="C461" s="1">
        <f>_xlfn.XLOOKUP(A461,Processed_data!A:A,Processed_data!F:F)</f>
        <v>3914.6</v>
      </c>
      <c r="D461" s="1" t="str">
        <f>_xlfn.XLOOKUP(A461,bank_source_transactions__1[transaction_id],bank_source_transactions__1[transaction_status])</f>
        <v>SUCCESS</v>
      </c>
      <c r="E461" s="1" t="str">
        <f>_xlfn.XLOOKUP(A461,Processed_data!A:A,Processed_data!G:G)</f>
        <v>SUCCESS</v>
      </c>
      <c r="F461" s="1">
        <f>COUNTIF(bank_processed_transactions[transaction_id],A461)</f>
        <v>1</v>
      </c>
      <c r="G461" s="1" t="str">
        <f t="shared" si="70"/>
        <v>found</v>
      </c>
      <c r="H461" s="1" t="str">
        <f t="shared" si="71"/>
        <v>Not Duplicate</v>
      </c>
      <c r="I461" s="1" t="str">
        <f t="shared" si="72"/>
        <v>match</v>
      </c>
      <c r="J461" s="1" t="str">
        <f t="shared" si="73"/>
        <v>match</v>
      </c>
      <c r="K461" s="1">
        <f t="shared" si="74"/>
        <v>0</v>
      </c>
      <c r="L461" s="2">
        <f>IF(F461=0,"not processed",_xlfn.MINIFS(Processed_data!H:H,Processed_data!A:A,A461))</f>
        <v>46068</v>
      </c>
      <c r="M461" s="1">
        <f>IF(F461=0,"not processed",ABS(bank_source_transactions__1[[#This Row],[transaction_date]]-Reconciliation!L461))</f>
        <v>1</v>
      </c>
      <c r="N461" s="1" t="str" cm="1">
        <f t="array" ref="N461">_xlfn.IFS(M461="not Processed", "Not Processed",M461&gt;2,"SLA Breached",M461&lt;=2,"Within SLA")</f>
        <v>Within SLA</v>
      </c>
      <c r="O461" s="1" t="str">
        <f>_xlfn.XLOOKUP(A461,Source_data!A:A,Source_data!D:D)</f>
        <v>UPI</v>
      </c>
      <c r="P461" s="1">
        <f t="shared" si="75"/>
        <v>0</v>
      </c>
      <c r="Q461" s="1">
        <f t="shared" si="76"/>
        <v>0</v>
      </c>
      <c r="R461" s="1">
        <f t="shared" si="77"/>
        <v>0</v>
      </c>
      <c r="S461" s="1">
        <f t="shared" si="78"/>
        <v>0</v>
      </c>
      <c r="T461" s="1">
        <f t="shared" si="79"/>
        <v>0</v>
      </c>
      <c r="U461" s="1" t="str">
        <f>_xlfn.XLOOKUP(Table3[[#This Row],[Transaction ID]],Source_data!A:A,Source_data!E:E)</f>
        <v>Hyderabad</v>
      </c>
      <c r="V461" s="1">
        <f>_xlfn.IFNA(_xlfn.XLOOKUP(A461,bank_processed_transactions[transaction_id],bank_processed_transactions[processing_minutes]),"")</f>
        <v>19.899999999999999</v>
      </c>
      <c r="W461" s="31">
        <f>_xlfn.XLOOKUP(A461,Source_data!A:A,Source_data!B:B)</f>
        <v>46067</v>
      </c>
    </row>
    <row r="462" spans="1:23" x14ac:dyDescent="0.3">
      <c r="A462" s="3" t="s">
        <v>982</v>
      </c>
      <c r="B462" s="1">
        <f>_xlfn.XLOOKUP(A462,bank_source_transactions__1[transaction_id],bank_source_transactions__1[amount_inr])</f>
        <v>2625.04</v>
      </c>
      <c r="C462" s="1">
        <f>_xlfn.XLOOKUP(A462,Processed_data!A:A,Processed_data!F:F)</f>
        <v>2625.04</v>
      </c>
      <c r="D462" s="1" t="str">
        <f>_xlfn.XLOOKUP(A462,bank_source_transactions__1[transaction_id],bank_source_transactions__1[transaction_status])</f>
        <v>SUCCESS</v>
      </c>
      <c r="E462" s="1" t="str">
        <f>_xlfn.XLOOKUP(A462,Processed_data!A:A,Processed_data!G:G)</f>
        <v>SUCCESS</v>
      </c>
      <c r="F462" s="1">
        <f>COUNTIF(bank_processed_transactions[transaction_id],A462)</f>
        <v>1</v>
      </c>
      <c r="G462" s="1" t="str">
        <f t="shared" si="70"/>
        <v>found</v>
      </c>
      <c r="H462" s="1" t="str">
        <f t="shared" si="71"/>
        <v>Not Duplicate</v>
      </c>
      <c r="I462" s="1" t="str">
        <f t="shared" si="72"/>
        <v>match</v>
      </c>
      <c r="J462" s="1" t="str">
        <f t="shared" si="73"/>
        <v>match</v>
      </c>
      <c r="K462" s="1">
        <f t="shared" si="74"/>
        <v>0</v>
      </c>
      <c r="L462" s="2">
        <f>IF(F462=0,"not processed",_xlfn.MINIFS(Processed_data!H:H,Processed_data!A:A,A462))</f>
        <v>46044</v>
      </c>
      <c r="M462" s="1">
        <f>IF(F462=0,"not processed",ABS(bank_source_transactions__1[[#This Row],[transaction_date]]-Reconciliation!L462))</f>
        <v>1</v>
      </c>
      <c r="N462" s="1" t="str" cm="1">
        <f t="array" ref="N462">_xlfn.IFS(M462="not Processed", "Not Processed",M462&gt;2,"SLA Breached",M462&lt;=2,"Within SLA")</f>
        <v>Within SLA</v>
      </c>
      <c r="O462" s="1" t="str">
        <f>_xlfn.XLOOKUP(A462,Source_data!A:A,Source_data!D:D)</f>
        <v>UPI</v>
      </c>
      <c r="P462" s="1">
        <f t="shared" si="75"/>
        <v>0</v>
      </c>
      <c r="Q462" s="1">
        <f t="shared" si="76"/>
        <v>0</v>
      </c>
      <c r="R462" s="1">
        <f t="shared" si="77"/>
        <v>0</v>
      </c>
      <c r="S462" s="1">
        <f t="shared" si="78"/>
        <v>0</v>
      </c>
      <c r="T462" s="1">
        <f t="shared" si="79"/>
        <v>0</v>
      </c>
      <c r="U462" s="1" t="str">
        <f>_xlfn.XLOOKUP(Table3[[#This Row],[Transaction ID]],Source_data!A:A,Source_data!E:E)</f>
        <v>Bengaluru</v>
      </c>
      <c r="V462" s="1">
        <f>_xlfn.IFNA(_xlfn.XLOOKUP(A462,bank_processed_transactions[transaction_id],bank_processed_transactions[processing_minutes]),"")</f>
        <v>27.5</v>
      </c>
      <c r="W462" s="31">
        <f>_xlfn.XLOOKUP(A462,Source_data!A:A,Source_data!B:B)</f>
        <v>46043</v>
      </c>
    </row>
    <row r="463" spans="1:23" x14ac:dyDescent="0.3">
      <c r="A463" s="4" t="s">
        <v>2561</v>
      </c>
      <c r="B463" s="1">
        <f>_xlfn.XLOOKUP(A463,bank_source_transactions__1[transaction_id],bank_source_transactions__1[amount_inr])</f>
        <v>32485.07</v>
      </c>
      <c r="C463" s="1">
        <f>_xlfn.XLOOKUP(A463,Processed_data!A:A,Processed_data!F:F)</f>
        <v>32485.07</v>
      </c>
      <c r="D463" s="1" t="str">
        <f>_xlfn.XLOOKUP(A463,bank_source_transactions__1[transaction_id],bank_source_transactions__1[transaction_status])</f>
        <v>SUCCESS</v>
      </c>
      <c r="E463" s="1" t="str">
        <f>_xlfn.XLOOKUP(A463,Processed_data!A:A,Processed_data!G:G)</f>
        <v>SUCCESS</v>
      </c>
      <c r="F463" s="1">
        <f>COUNTIF(bank_processed_transactions[transaction_id],A463)</f>
        <v>1</v>
      </c>
      <c r="G463" s="1" t="str">
        <f t="shared" si="70"/>
        <v>found</v>
      </c>
      <c r="H463" s="1" t="str">
        <f t="shared" si="71"/>
        <v>Not Duplicate</v>
      </c>
      <c r="I463" s="1" t="str">
        <f t="shared" si="72"/>
        <v>match</v>
      </c>
      <c r="J463" s="1" t="str">
        <f t="shared" si="73"/>
        <v>match</v>
      </c>
      <c r="K463" s="1">
        <f t="shared" si="74"/>
        <v>0</v>
      </c>
      <c r="L463" s="2">
        <f>IF(F463=0,"not processed",_xlfn.MINIFS(Processed_data!H:H,Processed_data!A:A,A463))</f>
        <v>46065</v>
      </c>
      <c r="M463" s="1">
        <f>IF(F463=0,"not processed",ABS(bank_source_transactions__1[[#This Row],[transaction_date]]-Reconciliation!L463))</f>
        <v>1</v>
      </c>
      <c r="N463" s="1" t="str" cm="1">
        <f t="array" ref="N463">_xlfn.IFS(M463="not Processed", "Not Processed",M463&gt;2,"SLA Breached",M463&lt;=2,"Within SLA")</f>
        <v>Within SLA</v>
      </c>
      <c r="O463" s="1" t="str">
        <f>_xlfn.XLOOKUP(A463,Source_data!A:A,Source_data!D:D)</f>
        <v>CARD</v>
      </c>
      <c r="P463" s="1">
        <f t="shared" si="75"/>
        <v>0</v>
      </c>
      <c r="Q463" s="1">
        <f t="shared" si="76"/>
        <v>0</v>
      </c>
      <c r="R463" s="1">
        <f t="shared" si="77"/>
        <v>0</v>
      </c>
      <c r="S463" s="1">
        <f t="shared" si="78"/>
        <v>0</v>
      </c>
      <c r="T463" s="1">
        <f t="shared" si="79"/>
        <v>0</v>
      </c>
      <c r="U463" s="1" t="str">
        <f>_xlfn.XLOOKUP(Table3[[#This Row],[Transaction ID]],Source_data!A:A,Source_data!E:E)</f>
        <v>Mumbai</v>
      </c>
      <c r="V463" s="1">
        <f>_xlfn.IFNA(_xlfn.XLOOKUP(A463,bank_processed_transactions[transaction_id],bank_processed_transactions[processing_minutes]),"")</f>
        <v>40.5</v>
      </c>
      <c r="W463" s="31">
        <f>_xlfn.XLOOKUP(A463,Source_data!A:A,Source_data!B:B)</f>
        <v>46064</v>
      </c>
    </row>
    <row r="464" spans="1:23" x14ac:dyDescent="0.3">
      <c r="A464" s="3" t="s">
        <v>3712</v>
      </c>
      <c r="B464" s="1">
        <f>_xlfn.XLOOKUP(A464,bank_source_transactions__1[transaction_id],bank_source_transactions__1[amount_inr])</f>
        <v>2653.76</v>
      </c>
      <c r="C464" s="1">
        <f>_xlfn.XLOOKUP(A464,Processed_data!A:A,Processed_data!F:F)</f>
        <v>2653.76</v>
      </c>
      <c r="D464" s="1" t="str">
        <f>_xlfn.XLOOKUP(A464,bank_source_transactions__1[transaction_id],bank_source_transactions__1[transaction_status])</f>
        <v>SUCCESS</v>
      </c>
      <c r="E464" s="1" t="str">
        <f>_xlfn.XLOOKUP(A464,Processed_data!A:A,Processed_data!G:G)</f>
        <v>SUCCESS</v>
      </c>
      <c r="F464" s="1">
        <f>COUNTIF(bank_processed_transactions[transaction_id],A464)</f>
        <v>1</v>
      </c>
      <c r="G464" s="1" t="str">
        <f t="shared" si="70"/>
        <v>found</v>
      </c>
      <c r="H464" s="1" t="str">
        <f t="shared" si="71"/>
        <v>Not Duplicate</v>
      </c>
      <c r="I464" s="1" t="str">
        <f t="shared" si="72"/>
        <v>match</v>
      </c>
      <c r="J464" s="1" t="str">
        <f t="shared" si="73"/>
        <v>match</v>
      </c>
      <c r="K464" s="1">
        <f t="shared" si="74"/>
        <v>0</v>
      </c>
      <c r="L464" s="2">
        <f>IF(F464=0,"not processed",_xlfn.MINIFS(Processed_data!H:H,Processed_data!A:A,A464))</f>
        <v>46050</v>
      </c>
      <c r="M464" s="1">
        <f>IF(F464=0,"not processed",ABS(bank_source_transactions__1[[#This Row],[transaction_date]]-Reconciliation!L464))</f>
        <v>1</v>
      </c>
      <c r="N464" s="1" t="str" cm="1">
        <f t="array" ref="N464">_xlfn.IFS(M464="not Processed", "Not Processed",M464&gt;2,"SLA Breached",M464&lt;=2,"Within SLA")</f>
        <v>Within SLA</v>
      </c>
      <c r="O464" s="1" t="str">
        <f>_xlfn.XLOOKUP(A464,Source_data!A:A,Source_data!D:D)</f>
        <v>UPI</v>
      </c>
      <c r="P464" s="1">
        <f t="shared" si="75"/>
        <v>0</v>
      </c>
      <c r="Q464" s="1">
        <f t="shared" si="76"/>
        <v>0</v>
      </c>
      <c r="R464" s="1">
        <f t="shared" si="77"/>
        <v>0</v>
      </c>
      <c r="S464" s="1">
        <f t="shared" si="78"/>
        <v>0</v>
      </c>
      <c r="T464" s="1">
        <f t="shared" si="79"/>
        <v>0</v>
      </c>
      <c r="U464" s="1" t="str">
        <f>_xlfn.XLOOKUP(Table3[[#This Row],[Transaction ID]],Source_data!A:A,Source_data!E:E)</f>
        <v>Mumbai</v>
      </c>
      <c r="V464" s="1">
        <f>_xlfn.IFNA(_xlfn.XLOOKUP(A464,bank_processed_transactions[transaction_id],bank_processed_transactions[processing_minutes]),"")</f>
        <v>53.8</v>
      </c>
      <c r="W464" s="31">
        <f>_xlfn.XLOOKUP(A464,Source_data!A:A,Source_data!B:B)</f>
        <v>46049</v>
      </c>
    </row>
    <row r="465" spans="1:23" x14ac:dyDescent="0.3">
      <c r="A465" s="4" t="s">
        <v>4403</v>
      </c>
      <c r="B465" s="1">
        <f>_xlfn.XLOOKUP(A465,bank_source_transactions__1[transaction_id],bank_source_transactions__1[amount_inr])</f>
        <v>37428.910000000003</v>
      </c>
      <c r="C465" s="1">
        <f>_xlfn.XLOOKUP(A465,Processed_data!A:A,Processed_data!F:F)</f>
        <v>37428.910000000003</v>
      </c>
      <c r="D465" s="1" t="str">
        <f>_xlfn.XLOOKUP(A465,bank_source_transactions__1[transaction_id],bank_source_transactions__1[transaction_status])</f>
        <v>SUCCESS</v>
      </c>
      <c r="E465" s="1" t="str">
        <f>_xlfn.XLOOKUP(A465,Processed_data!A:A,Processed_data!G:G)</f>
        <v>SUCCESS</v>
      </c>
      <c r="F465" s="1">
        <f>COUNTIF(bank_processed_transactions[transaction_id],A465)</f>
        <v>1</v>
      </c>
      <c r="G465" s="1" t="str">
        <f t="shared" si="70"/>
        <v>found</v>
      </c>
      <c r="H465" s="1" t="str">
        <f t="shared" si="71"/>
        <v>Not Duplicate</v>
      </c>
      <c r="I465" s="1" t="str">
        <f t="shared" si="72"/>
        <v>match</v>
      </c>
      <c r="J465" s="1" t="str">
        <f t="shared" si="73"/>
        <v>match</v>
      </c>
      <c r="K465" s="1">
        <f t="shared" si="74"/>
        <v>0</v>
      </c>
      <c r="L465" s="2">
        <f>IF(F465=0,"not processed",_xlfn.MINIFS(Processed_data!H:H,Processed_data!A:A,A465))</f>
        <v>46087</v>
      </c>
      <c r="M465" s="1">
        <f>IF(F465=0,"not processed",ABS(bank_source_transactions__1[[#This Row],[transaction_date]]-Reconciliation!L465))</f>
        <v>3</v>
      </c>
      <c r="N465" s="1" t="str" cm="1">
        <f t="array" ref="N465">_xlfn.IFS(M465="not Processed", "Not Processed",M465&gt;2,"SLA Breached",M465&lt;=2,"Within SLA")</f>
        <v>SLA Breached</v>
      </c>
      <c r="O465" s="1" t="str">
        <f>_xlfn.XLOOKUP(A465,Source_data!A:A,Source_data!D:D)</f>
        <v>UPI</v>
      </c>
      <c r="P465" s="1">
        <f t="shared" si="75"/>
        <v>0</v>
      </c>
      <c r="Q465" s="1">
        <f t="shared" si="76"/>
        <v>0</v>
      </c>
      <c r="R465" s="1">
        <f t="shared" si="77"/>
        <v>0</v>
      </c>
      <c r="S465" s="1">
        <f t="shared" si="78"/>
        <v>0</v>
      </c>
      <c r="T465" s="1">
        <f t="shared" si="79"/>
        <v>1</v>
      </c>
      <c r="U465" s="1" t="str">
        <f>_xlfn.XLOOKUP(Table3[[#This Row],[Transaction ID]],Source_data!A:A,Source_data!E:E)</f>
        <v>Hyderabad</v>
      </c>
      <c r="V465" s="1">
        <f>_xlfn.IFNA(_xlfn.XLOOKUP(A465,bank_processed_transactions[transaction_id],bank_processed_transactions[processing_minutes]),"")</f>
        <v>18.100000000000001</v>
      </c>
      <c r="W465" s="31">
        <f>_xlfn.XLOOKUP(A465,Source_data!A:A,Source_data!B:B)</f>
        <v>46084</v>
      </c>
    </row>
    <row r="466" spans="1:23" x14ac:dyDescent="0.3">
      <c r="A466" s="3" t="s">
        <v>3633</v>
      </c>
      <c r="B466" s="1">
        <f>_xlfn.XLOOKUP(A466,bank_source_transactions__1[transaction_id],bank_source_transactions__1[amount_inr])</f>
        <v>3391.95</v>
      </c>
      <c r="C466" s="1">
        <f>_xlfn.XLOOKUP(A466,Processed_data!A:A,Processed_data!F:F)</f>
        <v>3391.95</v>
      </c>
      <c r="D466" s="1" t="str">
        <f>_xlfn.XLOOKUP(A466,bank_source_transactions__1[transaction_id],bank_source_transactions__1[transaction_status])</f>
        <v>SUCCESS</v>
      </c>
      <c r="E466" s="1" t="str">
        <f>_xlfn.XLOOKUP(A466,Processed_data!A:A,Processed_data!G:G)</f>
        <v>SUCCESS</v>
      </c>
      <c r="F466" s="1">
        <f>COUNTIF(bank_processed_transactions[transaction_id],A466)</f>
        <v>1</v>
      </c>
      <c r="G466" s="1" t="str">
        <f t="shared" si="70"/>
        <v>found</v>
      </c>
      <c r="H466" s="1" t="str">
        <f t="shared" si="71"/>
        <v>Not Duplicate</v>
      </c>
      <c r="I466" s="1" t="str">
        <f t="shared" si="72"/>
        <v>match</v>
      </c>
      <c r="J466" s="1" t="str">
        <f t="shared" si="73"/>
        <v>match</v>
      </c>
      <c r="K466" s="1">
        <f t="shared" si="74"/>
        <v>0</v>
      </c>
      <c r="L466" s="2">
        <f>IF(F466=0,"not processed",_xlfn.MINIFS(Processed_data!H:H,Processed_data!A:A,A466))</f>
        <v>46084</v>
      </c>
      <c r="M466" s="1">
        <f>IF(F466=0,"not processed",ABS(bank_source_transactions__1[[#This Row],[transaction_date]]-Reconciliation!L466))</f>
        <v>0</v>
      </c>
      <c r="N466" s="1" t="str" cm="1">
        <f t="array" ref="N466">_xlfn.IFS(M466="not Processed", "Not Processed",M466&gt;2,"SLA Breached",M466&lt;=2,"Within SLA")</f>
        <v>Within SLA</v>
      </c>
      <c r="O466" s="1" t="str">
        <f>_xlfn.XLOOKUP(A466,Source_data!A:A,Source_data!D:D)</f>
        <v>UPI</v>
      </c>
      <c r="P466" s="1">
        <f t="shared" si="75"/>
        <v>0</v>
      </c>
      <c r="Q466" s="1">
        <f t="shared" si="76"/>
        <v>0</v>
      </c>
      <c r="R466" s="1">
        <f t="shared" si="77"/>
        <v>0</v>
      </c>
      <c r="S466" s="1">
        <f t="shared" si="78"/>
        <v>0</v>
      </c>
      <c r="T466" s="1">
        <f t="shared" si="79"/>
        <v>0</v>
      </c>
      <c r="U466" s="1" t="str">
        <f>_xlfn.XLOOKUP(Table3[[#This Row],[Transaction ID]],Source_data!A:A,Source_data!E:E)</f>
        <v>Hyderabad</v>
      </c>
      <c r="V466" s="1">
        <f>_xlfn.IFNA(_xlfn.XLOOKUP(A466,bank_processed_transactions[transaction_id],bank_processed_transactions[processing_minutes]),"")</f>
        <v>42.8</v>
      </c>
      <c r="W466" s="31">
        <f>_xlfn.XLOOKUP(A466,Source_data!A:A,Source_data!B:B)</f>
        <v>46084</v>
      </c>
    </row>
    <row r="467" spans="1:23" x14ac:dyDescent="0.3">
      <c r="A467" s="4" t="s">
        <v>2817</v>
      </c>
      <c r="B467" s="1">
        <f>_xlfn.XLOOKUP(A467,bank_source_transactions__1[transaction_id],bank_source_transactions__1[amount_inr])</f>
        <v>4380.2299999999996</v>
      </c>
      <c r="C467" s="1">
        <f>_xlfn.XLOOKUP(A467,Processed_data!A:A,Processed_data!F:F)</f>
        <v>4380.2299999999996</v>
      </c>
      <c r="D467" s="1" t="str">
        <f>_xlfn.XLOOKUP(A467,bank_source_transactions__1[transaction_id],bank_source_transactions__1[transaction_status])</f>
        <v>SUCCESS</v>
      </c>
      <c r="E467" s="1" t="str">
        <f>_xlfn.XLOOKUP(A467,Processed_data!A:A,Processed_data!G:G)</f>
        <v>SUCCESS</v>
      </c>
      <c r="F467" s="1">
        <f>COUNTIF(bank_processed_transactions[transaction_id],A467)</f>
        <v>1</v>
      </c>
      <c r="G467" s="1" t="str">
        <f t="shared" si="70"/>
        <v>found</v>
      </c>
      <c r="H467" s="1" t="str">
        <f t="shared" si="71"/>
        <v>Not Duplicate</v>
      </c>
      <c r="I467" s="1" t="str">
        <f t="shared" si="72"/>
        <v>match</v>
      </c>
      <c r="J467" s="1" t="str">
        <f t="shared" si="73"/>
        <v>match</v>
      </c>
      <c r="K467" s="1">
        <f t="shared" si="74"/>
        <v>0</v>
      </c>
      <c r="L467" s="2">
        <f>IF(F467=0,"not processed",_xlfn.MINIFS(Processed_data!H:H,Processed_data!A:A,A467))</f>
        <v>46100</v>
      </c>
      <c r="M467" s="1">
        <f>IF(F467=0,"not processed",ABS(bank_source_transactions__1[[#This Row],[transaction_date]]-Reconciliation!L467))</f>
        <v>1</v>
      </c>
      <c r="N467" s="1" t="str" cm="1">
        <f t="array" ref="N467">_xlfn.IFS(M467="not Processed", "Not Processed",M467&gt;2,"SLA Breached",M467&lt;=2,"Within SLA")</f>
        <v>Within SLA</v>
      </c>
      <c r="O467" s="1" t="str">
        <f>_xlfn.XLOOKUP(A467,Source_data!A:A,Source_data!D:D)</f>
        <v>UPI</v>
      </c>
      <c r="P467" s="1">
        <f t="shared" si="75"/>
        <v>0</v>
      </c>
      <c r="Q467" s="1">
        <f t="shared" si="76"/>
        <v>0</v>
      </c>
      <c r="R467" s="1">
        <f t="shared" si="77"/>
        <v>0</v>
      </c>
      <c r="S467" s="1">
        <f t="shared" si="78"/>
        <v>0</v>
      </c>
      <c r="T467" s="1">
        <f t="shared" si="79"/>
        <v>0</v>
      </c>
      <c r="U467" s="1" t="str">
        <f>_xlfn.XLOOKUP(Table3[[#This Row],[Transaction ID]],Source_data!A:A,Source_data!E:E)</f>
        <v>Mumbai</v>
      </c>
      <c r="V467" s="1">
        <f>_xlfn.IFNA(_xlfn.XLOOKUP(A467,bank_processed_transactions[transaction_id],bank_processed_transactions[processing_minutes]),"")</f>
        <v>16.2</v>
      </c>
      <c r="W467" s="31">
        <f>_xlfn.XLOOKUP(A467,Source_data!A:A,Source_data!B:B)</f>
        <v>46099</v>
      </c>
    </row>
    <row r="468" spans="1:23" x14ac:dyDescent="0.3">
      <c r="A468" s="3" t="s">
        <v>772</v>
      </c>
      <c r="B468" s="1">
        <f>_xlfn.XLOOKUP(A468,bank_source_transactions__1[transaction_id],bank_source_transactions__1[amount_inr])</f>
        <v>2118.59</v>
      </c>
      <c r="C468" s="1">
        <f>_xlfn.XLOOKUP(A468,Processed_data!A:A,Processed_data!F:F)</f>
        <v>2118.59</v>
      </c>
      <c r="D468" s="1" t="str">
        <f>_xlfn.XLOOKUP(A468,bank_source_transactions__1[transaction_id],bank_source_transactions__1[transaction_status])</f>
        <v>SUCCESS</v>
      </c>
      <c r="E468" s="1" t="str">
        <f>_xlfn.XLOOKUP(A468,Processed_data!A:A,Processed_data!G:G)</f>
        <v>SUCCESS</v>
      </c>
      <c r="F468" s="1">
        <f>COUNTIF(bank_processed_transactions[transaction_id],A468)</f>
        <v>1</v>
      </c>
      <c r="G468" s="1" t="str">
        <f t="shared" si="70"/>
        <v>found</v>
      </c>
      <c r="H468" s="1" t="str">
        <f t="shared" si="71"/>
        <v>Not Duplicate</v>
      </c>
      <c r="I468" s="1" t="str">
        <f t="shared" si="72"/>
        <v>match</v>
      </c>
      <c r="J468" s="1" t="str">
        <f t="shared" si="73"/>
        <v>match</v>
      </c>
      <c r="K468" s="1">
        <f t="shared" si="74"/>
        <v>0</v>
      </c>
      <c r="L468" s="2">
        <f>IF(F468=0,"not processed",_xlfn.MINIFS(Processed_data!H:H,Processed_data!A:A,A468))</f>
        <v>46107</v>
      </c>
      <c r="M468" s="1">
        <f>IF(F468=0,"not processed",ABS(bank_source_transactions__1[[#This Row],[transaction_date]]-Reconciliation!L468))</f>
        <v>3</v>
      </c>
      <c r="N468" s="1" t="str" cm="1">
        <f t="array" ref="N468">_xlfn.IFS(M468="not Processed", "Not Processed",M468&gt;2,"SLA Breached",M468&lt;=2,"Within SLA")</f>
        <v>SLA Breached</v>
      </c>
      <c r="O468" s="1" t="str">
        <f>_xlfn.XLOOKUP(A468,Source_data!A:A,Source_data!D:D)</f>
        <v>UPI</v>
      </c>
      <c r="P468" s="1">
        <f t="shared" si="75"/>
        <v>0</v>
      </c>
      <c r="Q468" s="1">
        <f t="shared" si="76"/>
        <v>0</v>
      </c>
      <c r="R468" s="1">
        <f t="shared" si="77"/>
        <v>0</v>
      </c>
      <c r="S468" s="1">
        <f t="shared" si="78"/>
        <v>0</v>
      </c>
      <c r="T468" s="1">
        <f t="shared" si="79"/>
        <v>1</v>
      </c>
      <c r="U468" s="1" t="str">
        <f>_xlfn.XLOOKUP(Table3[[#This Row],[Transaction ID]],Source_data!A:A,Source_data!E:E)</f>
        <v>Hyderabad</v>
      </c>
      <c r="V468" s="1">
        <f>_xlfn.IFNA(_xlfn.XLOOKUP(A468,bank_processed_transactions[transaction_id],bank_processed_transactions[processing_minutes]),"")</f>
        <v>43.2</v>
      </c>
      <c r="W468" s="31">
        <f>_xlfn.XLOOKUP(A468,Source_data!A:A,Source_data!B:B)</f>
        <v>46104</v>
      </c>
    </row>
    <row r="469" spans="1:23" x14ac:dyDescent="0.3">
      <c r="A469" s="4" t="s">
        <v>2128</v>
      </c>
      <c r="B469" s="1">
        <f>_xlfn.XLOOKUP(A469,bank_source_transactions__1[transaction_id],bank_source_transactions__1[amount_inr])</f>
        <v>1098.57</v>
      </c>
      <c r="C469" s="1">
        <f>_xlfn.XLOOKUP(A469,Processed_data!A:A,Processed_data!F:F)</f>
        <v>1098.57</v>
      </c>
      <c r="D469" s="1" t="str">
        <f>_xlfn.XLOOKUP(A469,bank_source_transactions__1[transaction_id],bank_source_transactions__1[transaction_status])</f>
        <v>SUCCESS</v>
      </c>
      <c r="E469" s="1" t="str">
        <f>_xlfn.XLOOKUP(A469,Processed_data!A:A,Processed_data!G:G)</f>
        <v>SUCCESS</v>
      </c>
      <c r="F469" s="1">
        <f>COUNTIF(bank_processed_transactions[transaction_id],A469)</f>
        <v>1</v>
      </c>
      <c r="G469" s="1" t="str">
        <f t="shared" si="70"/>
        <v>found</v>
      </c>
      <c r="H469" s="1" t="str">
        <f t="shared" si="71"/>
        <v>Not Duplicate</v>
      </c>
      <c r="I469" s="1" t="str">
        <f t="shared" si="72"/>
        <v>match</v>
      </c>
      <c r="J469" s="1" t="str">
        <f t="shared" si="73"/>
        <v>match</v>
      </c>
      <c r="K469" s="1">
        <f t="shared" si="74"/>
        <v>0</v>
      </c>
      <c r="L469" s="2">
        <f>IF(F469=0,"not processed",_xlfn.MINIFS(Processed_data!H:H,Processed_data!A:A,A469))</f>
        <v>46043</v>
      </c>
      <c r="M469" s="1">
        <f>IF(F469=0,"not processed",ABS(bank_source_transactions__1[[#This Row],[transaction_date]]-Reconciliation!L469))</f>
        <v>0</v>
      </c>
      <c r="N469" s="1" t="str" cm="1">
        <f t="array" ref="N469">_xlfn.IFS(M469="not Processed", "Not Processed",M469&gt;2,"SLA Breached",M469&lt;=2,"Within SLA")</f>
        <v>Within SLA</v>
      </c>
      <c r="O469" s="1" t="str">
        <f>_xlfn.XLOOKUP(A469,Source_data!A:A,Source_data!D:D)</f>
        <v>NEFT</v>
      </c>
      <c r="P469" s="1">
        <f t="shared" si="75"/>
        <v>0</v>
      </c>
      <c r="Q469" s="1">
        <f t="shared" si="76"/>
        <v>0</v>
      </c>
      <c r="R469" s="1">
        <f t="shared" si="77"/>
        <v>0</v>
      </c>
      <c r="S469" s="1">
        <f t="shared" si="78"/>
        <v>0</v>
      </c>
      <c r="T469" s="1">
        <f t="shared" si="79"/>
        <v>0</v>
      </c>
      <c r="U469" s="1" t="str">
        <f>_xlfn.XLOOKUP(Table3[[#This Row],[Transaction ID]],Source_data!A:A,Source_data!E:E)</f>
        <v>Bengaluru</v>
      </c>
      <c r="V469" s="1">
        <f>_xlfn.IFNA(_xlfn.XLOOKUP(A469,bank_processed_transactions[transaction_id],bank_processed_transactions[processing_minutes]),"")</f>
        <v>38</v>
      </c>
      <c r="W469" s="31">
        <f>_xlfn.XLOOKUP(A469,Source_data!A:A,Source_data!B:B)</f>
        <v>46043</v>
      </c>
    </row>
    <row r="470" spans="1:23" x14ac:dyDescent="0.3">
      <c r="A470" s="3" t="s">
        <v>1222</v>
      </c>
      <c r="B470" s="1">
        <f>_xlfn.XLOOKUP(A470,bank_source_transactions__1[transaction_id],bank_source_transactions__1[amount_inr])</f>
        <v>4235.96</v>
      </c>
      <c r="C470" s="1">
        <f>_xlfn.XLOOKUP(A470,Processed_data!A:A,Processed_data!F:F)</f>
        <v>4235.96</v>
      </c>
      <c r="D470" s="1" t="str">
        <f>_xlfn.XLOOKUP(A470,bank_source_transactions__1[transaction_id],bank_source_transactions__1[transaction_status])</f>
        <v>SUCCESS</v>
      </c>
      <c r="E470" s="1" t="str">
        <f>_xlfn.XLOOKUP(A470,Processed_data!A:A,Processed_data!G:G)</f>
        <v>SUCCESS</v>
      </c>
      <c r="F470" s="1">
        <f>COUNTIF(bank_processed_transactions[transaction_id],A470)</f>
        <v>1</v>
      </c>
      <c r="G470" s="1" t="str">
        <f t="shared" si="70"/>
        <v>found</v>
      </c>
      <c r="H470" s="1" t="str">
        <f t="shared" si="71"/>
        <v>Not Duplicate</v>
      </c>
      <c r="I470" s="1" t="str">
        <f t="shared" si="72"/>
        <v>match</v>
      </c>
      <c r="J470" s="1" t="str">
        <f t="shared" si="73"/>
        <v>match</v>
      </c>
      <c r="K470" s="1">
        <f t="shared" si="74"/>
        <v>0</v>
      </c>
      <c r="L470" s="2">
        <f>IF(F470=0,"not processed",_xlfn.MINIFS(Processed_data!H:H,Processed_data!A:A,A470))</f>
        <v>46089</v>
      </c>
      <c r="M470" s="1">
        <f>IF(F470=0,"not processed",ABS(bank_source_transactions__1[[#This Row],[transaction_date]]-Reconciliation!L470))</f>
        <v>1</v>
      </c>
      <c r="N470" s="1" t="str" cm="1">
        <f t="array" ref="N470">_xlfn.IFS(M470="not Processed", "Not Processed",M470&gt;2,"SLA Breached",M470&lt;=2,"Within SLA")</f>
        <v>Within SLA</v>
      </c>
      <c r="O470" s="1" t="str">
        <f>_xlfn.XLOOKUP(A470,Source_data!A:A,Source_data!D:D)</f>
        <v>UPI</v>
      </c>
      <c r="P470" s="1">
        <f t="shared" si="75"/>
        <v>0</v>
      </c>
      <c r="Q470" s="1">
        <f t="shared" si="76"/>
        <v>0</v>
      </c>
      <c r="R470" s="1">
        <f t="shared" si="77"/>
        <v>0</v>
      </c>
      <c r="S470" s="1">
        <f t="shared" si="78"/>
        <v>0</v>
      </c>
      <c r="T470" s="1">
        <f t="shared" si="79"/>
        <v>0</v>
      </c>
      <c r="U470" s="1" t="str">
        <f>_xlfn.XLOOKUP(Table3[[#This Row],[Transaction ID]],Source_data!A:A,Source_data!E:E)</f>
        <v>Hyderabad</v>
      </c>
      <c r="V470" s="1">
        <f>_xlfn.IFNA(_xlfn.XLOOKUP(A470,bank_processed_transactions[transaction_id],bank_processed_transactions[processing_minutes]),"")</f>
        <v>26.4</v>
      </c>
      <c r="W470" s="31">
        <f>_xlfn.XLOOKUP(A470,Source_data!A:A,Source_data!B:B)</f>
        <v>46088</v>
      </c>
    </row>
    <row r="471" spans="1:23" x14ac:dyDescent="0.3">
      <c r="A471" s="4" t="s">
        <v>1368</v>
      </c>
      <c r="B471" s="1">
        <f>_xlfn.XLOOKUP(A471,bank_source_transactions__1[transaction_id],bank_source_transactions__1[amount_inr])</f>
        <v>5812.42</v>
      </c>
      <c r="C471" s="1">
        <f>_xlfn.XLOOKUP(A471,Processed_data!A:A,Processed_data!F:F)</f>
        <v>5812.42</v>
      </c>
      <c r="D471" s="1" t="str">
        <f>_xlfn.XLOOKUP(A471,bank_source_transactions__1[transaction_id],bank_source_transactions__1[transaction_status])</f>
        <v>SUCCESS</v>
      </c>
      <c r="E471" s="1" t="str">
        <f>_xlfn.XLOOKUP(A471,Processed_data!A:A,Processed_data!G:G)</f>
        <v>SUCCESS</v>
      </c>
      <c r="F471" s="1">
        <f>COUNTIF(bank_processed_transactions[transaction_id],A471)</f>
        <v>1</v>
      </c>
      <c r="G471" s="1" t="str">
        <f t="shared" si="70"/>
        <v>found</v>
      </c>
      <c r="H471" s="1" t="str">
        <f t="shared" si="71"/>
        <v>Not Duplicate</v>
      </c>
      <c r="I471" s="1" t="str">
        <f t="shared" si="72"/>
        <v>match</v>
      </c>
      <c r="J471" s="1" t="str">
        <f t="shared" si="73"/>
        <v>match</v>
      </c>
      <c r="K471" s="1">
        <f t="shared" si="74"/>
        <v>0</v>
      </c>
      <c r="L471" s="2">
        <f>IF(F471=0,"not processed",_xlfn.MINIFS(Processed_data!H:H,Processed_data!A:A,A471))</f>
        <v>46034</v>
      </c>
      <c r="M471" s="1">
        <f>IF(F471=0,"not processed",ABS(bank_source_transactions__1[[#This Row],[transaction_date]]-Reconciliation!L471))</f>
        <v>3</v>
      </c>
      <c r="N471" s="1" t="str" cm="1">
        <f t="array" ref="N471">_xlfn.IFS(M471="not Processed", "Not Processed",M471&gt;2,"SLA Breached",M471&lt;=2,"Within SLA")</f>
        <v>SLA Breached</v>
      </c>
      <c r="O471" s="1" t="str">
        <f>_xlfn.XLOOKUP(A471,Source_data!A:A,Source_data!D:D)</f>
        <v>IMPS</v>
      </c>
      <c r="P471" s="1">
        <f t="shared" si="75"/>
        <v>0</v>
      </c>
      <c r="Q471" s="1">
        <f t="shared" si="76"/>
        <v>0</v>
      </c>
      <c r="R471" s="1">
        <f t="shared" si="77"/>
        <v>0</v>
      </c>
      <c r="S471" s="1">
        <f t="shared" si="78"/>
        <v>0</v>
      </c>
      <c r="T471" s="1">
        <f t="shared" si="79"/>
        <v>1</v>
      </c>
      <c r="U471" s="1" t="str">
        <f>_xlfn.XLOOKUP(Table3[[#This Row],[Transaction ID]],Source_data!A:A,Source_data!E:E)</f>
        <v>Mumbai</v>
      </c>
      <c r="V471" s="1">
        <f>_xlfn.IFNA(_xlfn.XLOOKUP(A471,bank_processed_transactions[transaction_id],bank_processed_transactions[processing_minutes]),"")</f>
        <v>61.6</v>
      </c>
      <c r="W471" s="31">
        <f>_xlfn.XLOOKUP(A471,Source_data!A:A,Source_data!B:B)</f>
        <v>46031</v>
      </c>
    </row>
    <row r="472" spans="1:23" x14ac:dyDescent="0.3">
      <c r="A472" s="3" t="s">
        <v>3954</v>
      </c>
      <c r="B472" s="1">
        <f>_xlfn.XLOOKUP(A472,bank_source_transactions__1[transaction_id],bank_source_transactions__1[amount_inr])</f>
        <v>3651.2</v>
      </c>
      <c r="C472" s="1">
        <f>_xlfn.XLOOKUP(A472,Processed_data!A:A,Processed_data!F:F)</f>
        <v>3651.2</v>
      </c>
      <c r="D472" s="1" t="str">
        <f>_xlfn.XLOOKUP(A472,bank_source_transactions__1[transaction_id],bank_source_transactions__1[transaction_status])</f>
        <v>SUCCESS</v>
      </c>
      <c r="E472" s="1" t="str">
        <f>_xlfn.XLOOKUP(A472,Processed_data!A:A,Processed_data!G:G)</f>
        <v>SUCCESS</v>
      </c>
      <c r="F472" s="1">
        <f>COUNTIF(bank_processed_transactions[transaction_id],A472)</f>
        <v>1</v>
      </c>
      <c r="G472" s="1" t="str">
        <f t="shared" si="70"/>
        <v>found</v>
      </c>
      <c r="H472" s="1" t="str">
        <f t="shared" si="71"/>
        <v>Not Duplicate</v>
      </c>
      <c r="I472" s="1" t="str">
        <f t="shared" si="72"/>
        <v>match</v>
      </c>
      <c r="J472" s="1" t="str">
        <f t="shared" si="73"/>
        <v>match</v>
      </c>
      <c r="K472" s="1">
        <f t="shared" si="74"/>
        <v>0</v>
      </c>
      <c r="L472" s="2">
        <f>IF(F472=0,"not processed",_xlfn.MINIFS(Processed_data!H:H,Processed_data!A:A,A472))</f>
        <v>46057</v>
      </c>
      <c r="M472" s="1">
        <f>IF(F472=0,"not processed",ABS(bank_source_transactions__1[[#This Row],[transaction_date]]-Reconciliation!L472))</f>
        <v>0</v>
      </c>
      <c r="N472" s="1" t="str" cm="1">
        <f t="array" ref="N472">_xlfn.IFS(M472="not Processed", "Not Processed",M472&gt;2,"SLA Breached",M472&lt;=2,"Within SLA")</f>
        <v>Within SLA</v>
      </c>
      <c r="O472" s="1" t="str">
        <f>_xlfn.XLOOKUP(A472,Source_data!A:A,Source_data!D:D)</f>
        <v>NEFT</v>
      </c>
      <c r="P472" s="1">
        <f t="shared" si="75"/>
        <v>0</v>
      </c>
      <c r="Q472" s="1">
        <f t="shared" si="76"/>
        <v>0</v>
      </c>
      <c r="R472" s="1">
        <f t="shared" si="77"/>
        <v>0</v>
      </c>
      <c r="S472" s="1">
        <f t="shared" si="78"/>
        <v>0</v>
      </c>
      <c r="T472" s="1">
        <f t="shared" si="79"/>
        <v>0</v>
      </c>
      <c r="U472" s="1" t="str">
        <f>_xlfn.XLOOKUP(Table3[[#This Row],[Transaction ID]],Source_data!A:A,Source_data!E:E)</f>
        <v>Hyderabad</v>
      </c>
      <c r="V472" s="1">
        <f>_xlfn.IFNA(_xlfn.XLOOKUP(A472,bank_processed_transactions[transaction_id],bank_processed_transactions[processing_minutes]),"")</f>
        <v>36.1</v>
      </c>
      <c r="W472" s="31">
        <f>_xlfn.XLOOKUP(A472,Source_data!A:A,Source_data!B:B)</f>
        <v>46057</v>
      </c>
    </row>
    <row r="473" spans="1:23" x14ac:dyDescent="0.3">
      <c r="A473" s="4" t="s">
        <v>3408</v>
      </c>
      <c r="B473" s="1">
        <f>_xlfn.XLOOKUP(A473,bank_source_transactions__1[transaction_id],bank_source_transactions__1[amount_inr])</f>
        <v>783.98</v>
      </c>
      <c r="C473" s="1">
        <f>_xlfn.XLOOKUP(A473,Processed_data!A:A,Processed_data!F:F)</f>
        <v>783.98</v>
      </c>
      <c r="D473" s="1" t="str">
        <f>_xlfn.XLOOKUP(A473,bank_source_transactions__1[transaction_id],bank_source_transactions__1[transaction_status])</f>
        <v>SUCCESS</v>
      </c>
      <c r="E473" s="1" t="str">
        <f>_xlfn.XLOOKUP(A473,Processed_data!A:A,Processed_data!G:G)</f>
        <v>SUCCESS</v>
      </c>
      <c r="F473" s="1">
        <f>COUNTIF(bank_processed_transactions[transaction_id],A473)</f>
        <v>1</v>
      </c>
      <c r="G473" s="1" t="str">
        <f t="shared" si="70"/>
        <v>found</v>
      </c>
      <c r="H473" s="1" t="str">
        <f t="shared" si="71"/>
        <v>Not Duplicate</v>
      </c>
      <c r="I473" s="1" t="str">
        <f t="shared" si="72"/>
        <v>match</v>
      </c>
      <c r="J473" s="1" t="str">
        <f t="shared" si="73"/>
        <v>match</v>
      </c>
      <c r="K473" s="1">
        <f t="shared" si="74"/>
        <v>0</v>
      </c>
      <c r="L473" s="2">
        <f>IF(F473=0,"not processed",_xlfn.MINIFS(Processed_data!H:H,Processed_data!A:A,A473))</f>
        <v>46068</v>
      </c>
      <c r="M473" s="1">
        <f>IF(F473=0,"not processed",ABS(bank_source_transactions__1[[#This Row],[transaction_date]]-Reconciliation!L473))</f>
        <v>1</v>
      </c>
      <c r="N473" s="1" t="str" cm="1">
        <f t="array" ref="N473">_xlfn.IFS(M473="not Processed", "Not Processed",M473&gt;2,"SLA Breached",M473&lt;=2,"Within SLA")</f>
        <v>Within SLA</v>
      </c>
      <c r="O473" s="1" t="str">
        <f>_xlfn.XLOOKUP(A473,Source_data!A:A,Source_data!D:D)</f>
        <v>CARD</v>
      </c>
      <c r="P473" s="1">
        <f t="shared" si="75"/>
        <v>0</v>
      </c>
      <c r="Q473" s="1">
        <f t="shared" si="76"/>
        <v>0</v>
      </c>
      <c r="R473" s="1">
        <f t="shared" si="77"/>
        <v>0</v>
      </c>
      <c r="S473" s="1">
        <f t="shared" si="78"/>
        <v>0</v>
      </c>
      <c r="T473" s="1">
        <f t="shared" si="79"/>
        <v>0</v>
      </c>
      <c r="U473" s="1" t="str">
        <f>_xlfn.XLOOKUP(Table3[[#This Row],[Transaction ID]],Source_data!A:A,Source_data!E:E)</f>
        <v>Bengaluru</v>
      </c>
      <c r="V473" s="1">
        <f>_xlfn.IFNA(_xlfn.XLOOKUP(A473,bank_processed_transactions[transaction_id],bank_processed_transactions[processing_minutes]),"")</f>
        <v>36</v>
      </c>
      <c r="W473" s="31">
        <f>_xlfn.XLOOKUP(A473,Source_data!A:A,Source_data!B:B)</f>
        <v>46067</v>
      </c>
    </row>
    <row r="474" spans="1:23" x14ac:dyDescent="0.3">
      <c r="A474" s="3" t="s">
        <v>2664</v>
      </c>
      <c r="B474" s="1">
        <f>_xlfn.XLOOKUP(A474,bank_source_transactions__1[transaction_id],bank_source_transactions__1[amount_inr])</f>
        <v>14713.42</v>
      </c>
      <c r="C474" s="1">
        <f>_xlfn.XLOOKUP(A474,Processed_data!A:A,Processed_data!F:F)</f>
        <v>14713.42</v>
      </c>
      <c r="D474" s="1" t="str">
        <f>_xlfn.XLOOKUP(A474,bank_source_transactions__1[transaction_id],bank_source_transactions__1[transaction_status])</f>
        <v>SUCCESS</v>
      </c>
      <c r="E474" s="1" t="str">
        <f>_xlfn.XLOOKUP(A474,Processed_data!A:A,Processed_data!G:G)</f>
        <v>SUCCESS</v>
      </c>
      <c r="F474" s="1">
        <f>COUNTIF(bank_processed_transactions[transaction_id],A474)</f>
        <v>1</v>
      </c>
      <c r="G474" s="1" t="str">
        <f t="shared" si="70"/>
        <v>found</v>
      </c>
      <c r="H474" s="1" t="str">
        <f t="shared" si="71"/>
        <v>Not Duplicate</v>
      </c>
      <c r="I474" s="1" t="str">
        <f t="shared" si="72"/>
        <v>match</v>
      </c>
      <c r="J474" s="1" t="str">
        <f t="shared" si="73"/>
        <v>match</v>
      </c>
      <c r="K474" s="1">
        <f t="shared" si="74"/>
        <v>0</v>
      </c>
      <c r="L474" s="2">
        <f>IF(F474=0,"not processed",_xlfn.MINIFS(Processed_data!H:H,Processed_data!A:A,A474))</f>
        <v>46107</v>
      </c>
      <c r="M474" s="1">
        <f>IF(F474=0,"not processed",ABS(bank_source_transactions__1[[#This Row],[transaction_date]]-Reconciliation!L474))</f>
        <v>3</v>
      </c>
      <c r="N474" s="1" t="str" cm="1">
        <f t="array" ref="N474">_xlfn.IFS(M474="not Processed", "Not Processed",M474&gt;2,"SLA Breached",M474&lt;=2,"Within SLA")</f>
        <v>SLA Breached</v>
      </c>
      <c r="O474" s="1" t="str">
        <f>_xlfn.XLOOKUP(A474,Source_data!A:A,Source_data!D:D)</f>
        <v>CARD</v>
      </c>
      <c r="P474" s="1">
        <f t="shared" si="75"/>
        <v>0</v>
      </c>
      <c r="Q474" s="1">
        <f t="shared" si="76"/>
        <v>0</v>
      </c>
      <c r="R474" s="1">
        <f t="shared" si="77"/>
        <v>0</v>
      </c>
      <c r="S474" s="1">
        <f t="shared" si="78"/>
        <v>0</v>
      </c>
      <c r="T474" s="1">
        <f t="shared" si="79"/>
        <v>1</v>
      </c>
      <c r="U474" s="1" t="str">
        <f>_xlfn.XLOOKUP(Table3[[#This Row],[Transaction ID]],Source_data!A:A,Source_data!E:E)</f>
        <v>Hyderabad</v>
      </c>
      <c r="V474" s="1">
        <f>_xlfn.IFNA(_xlfn.XLOOKUP(A474,bank_processed_transactions[transaction_id],bank_processed_transactions[processing_minutes]),"")</f>
        <v>10.6</v>
      </c>
      <c r="W474" s="31">
        <f>_xlfn.XLOOKUP(A474,Source_data!A:A,Source_data!B:B)</f>
        <v>46104</v>
      </c>
    </row>
    <row r="475" spans="1:23" x14ac:dyDescent="0.3">
      <c r="A475" s="4" t="s">
        <v>864</v>
      </c>
      <c r="B475" s="1">
        <f>_xlfn.XLOOKUP(A475,bank_source_transactions__1[transaction_id],bank_source_transactions__1[amount_inr])</f>
        <v>2270.19</v>
      </c>
      <c r="C475" s="1">
        <f>_xlfn.XLOOKUP(A475,Processed_data!A:A,Processed_data!F:F)</f>
        <v>2270.19</v>
      </c>
      <c r="D475" s="1" t="str">
        <f>_xlfn.XLOOKUP(A475,bank_source_transactions__1[transaction_id],bank_source_transactions__1[transaction_status])</f>
        <v>SUCCESS</v>
      </c>
      <c r="E475" s="1" t="str">
        <f>_xlfn.XLOOKUP(A475,Processed_data!A:A,Processed_data!G:G)</f>
        <v>SUCCESS</v>
      </c>
      <c r="F475" s="1">
        <f>COUNTIF(bank_processed_transactions[transaction_id],A475)</f>
        <v>1</v>
      </c>
      <c r="G475" s="1" t="str">
        <f t="shared" si="70"/>
        <v>found</v>
      </c>
      <c r="H475" s="1" t="str">
        <f t="shared" si="71"/>
        <v>Not Duplicate</v>
      </c>
      <c r="I475" s="1" t="str">
        <f t="shared" si="72"/>
        <v>match</v>
      </c>
      <c r="J475" s="1" t="str">
        <f t="shared" si="73"/>
        <v>match</v>
      </c>
      <c r="K475" s="1">
        <f t="shared" si="74"/>
        <v>0</v>
      </c>
      <c r="L475" s="2">
        <f>IF(F475=0,"not processed",_xlfn.MINIFS(Processed_data!H:H,Processed_data!A:A,A475))</f>
        <v>46102</v>
      </c>
      <c r="M475" s="1">
        <f>IF(F475=0,"not processed",ABS(bank_source_transactions__1[[#This Row],[transaction_date]]-Reconciliation!L475))</f>
        <v>3</v>
      </c>
      <c r="N475" s="1" t="str" cm="1">
        <f t="array" ref="N475">_xlfn.IFS(M475="not Processed", "Not Processed",M475&gt;2,"SLA Breached",M475&lt;=2,"Within SLA")</f>
        <v>SLA Breached</v>
      </c>
      <c r="O475" s="1" t="str">
        <f>_xlfn.XLOOKUP(A475,Source_data!A:A,Source_data!D:D)</f>
        <v>IMPS</v>
      </c>
      <c r="P475" s="1">
        <f t="shared" si="75"/>
        <v>0</v>
      </c>
      <c r="Q475" s="1">
        <f t="shared" si="76"/>
        <v>0</v>
      </c>
      <c r="R475" s="1">
        <f t="shared" si="77"/>
        <v>0</v>
      </c>
      <c r="S475" s="1">
        <f t="shared" si="78"/>
        <v>0</v>
      </c>
      <c r="T475" s="1">
        <f t="shared" si="79"/>
        <v>1</v>
      </c>
      <c r="U475" s="1" t="str">
        <f>_xlfn.XLOOKUP(Table3[[#This Row],[Transaction ID]],Source_data!A:A,Source_data!E:E)</f>
        <v>Pune</v>
      </c>
      <c r="V475" s="1">
        <f>_xlfn.IFNA(_xlfn.XLOOKUP(A475,bank_processed_transactions[transaction_id],bank_processed_transactions[processing_minutes]),"")</f>
        <v>20.7</v>
      </c>
      <c r="W475" s="31">
        <f>_xlfn.XLOOKUP(A475,Source_data!A:A,Source_data!B:B)</f>
        <v>46099</v>
      </c>
    </row>
    <row r="476" spans="1:23" x14ac:dyDescent="0.3">
      <c r="A476" s="3" t="s">
        <v>1314</v>
      </c>
      <c r="B476" s="1">
        <f>_xlfn.XLOOKUP(A476,bank_source_transactions__1[transaction_id],bank_source_transactions__1[amount_inr])</f>
        <v>7059.5</v>
      </c>
      <c r="C476" s="1">
        <f>_xlfn.XLOOKUP(A476,Processed_data!A:A,Processed_data!F:F)</f>
        <v>7059.5</v>
      </c>
      <c r="D476" s="1" t="str">
        <f>_xlfn.XLOOKUP(A476,bank_source_transactions__1[transaction_id],bank_source_transactions__1[transaction_status])</f>
        <v>SUCCESS</v>
      </c>
      <c r="E476" s="1" t="str">
        <f>_xlfn.XLOOKUP(A476,Processed_data!A:A,Processed_data!G:G)</f>
        <v>SUCCESS</v>
      </c>
      <c r="F476" s="1">
        <f>COUNTIF(bank_processed_transactions[transaction_id],A476)</f>
        <v>1</v>
      </c>
      <c r="G476" s="1" t="str">
        <f t="shared" si="70"/>
        <v>found</v>
      </c>
      <c r="H476" s="1" t="str">
        <f t="shared" si="71"/>
        <v>Not Duplicate</v>
      </c>
      <c r="I476" s="1" t="str">
        <f t="shared" si="72"/>
        <v>match</v>
      </c>
      <c r="J476" s="1" t="str">
        <f t="shared" si="73"/>
        <v>match</v>
      </c>
      <c r="K476" s="1">
        <f t="shared" si="74"/>
        <v>0</v>
      </c>
      <c r="L476" s="2">
        <f>IF(F476=0,"not processed",_xlfn.MINIFS(Processed_data!H:H,Processed_data!A:A,A476))</f>
        <v>46044</v>
      </c>
      <c r="M476" s="1">
        <f>IF(F476=0,"not processed",ABS(bank_source_transactions__1[[#This Row],[transaction_date]]-Reconciliation!L476))</f>
        <v>0</v>
      </c>
      <c r="N476" s="1" t="str" cm="1">
        <f t="array" ref="N476">_xlfn.IFS(M476="not Processed", "Not Processed",M476&gt;2,"SLA Breached",M476&lt;=2,"Within SLA")</f>
        <v>Within SLA</v>
      </c>
      <c r="O476" s="1" t="str">
        <f>_xlfn.XLOOKUP(A476,Source_data!A:A,Source_data!D:D)</f>
        <v>UPI</v>
      </c>
      <c r="P476" s="1">
        <f t="shared" si="75"/>
        <v>0</v>
      </c>
      <c r="Q476" s="1">
        <f t="shared" si="76"/>
        <v>0</v>
      </c>
      <c r="R476" s="1">
        <f t="shared" si="77"/>
        <v>0</v>
      </c>
      <c r="S476" s="1">
        <f t="shared" si="78"/>
        <v>0</v>
      </c>
      <c r="T476" s="1">
        <f t="shared" si="79"/>
        <v>0</v>
      </c>
      <c r="U476" s="1" t="str">
        <f>_xlfn.XLOOKUP(Table3[[#This Row],[Transaction ID]],Source_data!A:A,Source_data!E:E)</f>
        <v>Mumbai</v>
      </c>
      <c r="V476" s="1">
        <f>_xlfn.IFNA(_xlfn.XLOOKUP(A476,bank_processed_transactions[transaction_id],bank_processed_transactions[processing_minutes]),"")</f>
        <v>16.100000000000001</v>
      </c>
      <c r="W476" s="31">
        <f>_xlfn.XLOOKUP(A476,Source_data!A:A,Source_data!B:B)</f>
        <v>46044</v>
      </c>
    </row>
    <row r="477" spans="1:23" x14ac:dyDescent="0.3">
      <c r="A477" s="4" t="s">
        <v>625</v>
      </c>
      <c r="B477" s="1">
        <f>_xlfn.XLOOKUP(A477,bank_source_transactions__1[transaction_id],bank_source_transactions__1[amount_inr])</f>
        <v>3085.46</v>
      </c>
      <c r="C477" s="1">
        <f>_xlfn.XLOOKUP(A477,Processed_data!A:A,Processed_data!F:F)</f>
        <v>3085.46</v>
      </c>
      <c r="D477" s="1" t="str">
        <f>_xlfn.XLOOKUP(A477,bank_source_transactions__1[transaction_id],bank_source_transactions__1[transaction_status])</f>
        <v>SUCCESS</v>
      </c>
      <c r="E477" s="1" t="str">
        <f>_xlfn.XLOOKUP(A477,Processed_data!A:A,Processed_data!G:G)</f>
        <v>SUCCESS</v>
      </c>
      <c r="F477" s="1">
        <f>COUNTIF(bank_processed_transactions[transaction_id],A477)</f>
        <v>1</v>
      </c>
      <c r="G477" s="1" t="str">
        <f t="shared" si="70"/>
        <v>found</v>
      </c>
      <c r="H477" s="1" t="str">
        <f t="shared" si="71"/>
        <v>Not Duplicate</v>
      </c>
      <c r="I477" s="1" t="str">
        <f t="shared" si="72"/>
        <v>match</v>
      </c>
      <c r="J477" s="1" t="str">
        <f t="shared" si="73"/>
        <v>match</v>
      </c>
      <c r="K477" s="1">
        <f t="shared" si="74"/>
        <v>0</v>
      </c>
      <c r="L477" s="2">
        <f>IF(F477=0,"not processed",_xlfn.MINIFS(Processed_data!H:H,Processed_data!A:A,A477))</f>
        <v>46094</v>
      </c>
      <c r="M477" s="1">
        <f>IF(F477=0,"not processed",ABS(bank_source_transactions__1[[#This Row],[transaction_date]]-Reconciliation!L477))</f>
        <v>0</v>
      </c>
      <c r="N477" s="1" t="str" cm="1">
        <f t="array" ref="N477">_xlfn.IFS(M477="not Processed", "Not Processed",M477&gt;2,"SLA Breached",M477&lt;=2,"Within SLA")</f>
        <v>Within SLA</v>
      </c>
      <c r="O477" s="1" t="str">
        <f>_xlfn.XLOOKUP(A477,Source_data!A:A,Source_data!D:D)</f>
        <v>UPI</v>
      </c>
      <c r="P477" s="1">
        <f t="shared" si="75"/>
        <v>0</v>
      </c>
      <c r="Q477" s="1">
        <f t="shared" si="76"/>
        <v>0</v>
      </c>
      <c r="R477" s="1">
        <f t="shared" si="77"/>
        <v>0</v>
      </c>
      <c r="S477" s="1">
        <f t="shared" si="78"/>
        <v>0</v>
      </c>
      <c r="T477" s="1">
        <f t="shared" si="79"/>
        <v>0</v>
      </c>
      <c r="U477" s="1" t="str">
        <f>_xlfn.XLOOKUP(Table3[[#This Row],[Transaction ID]],Source_data!A:A,Source_data!E:E)</f>
        <v>Mumbai</v>
      </c>
      <c r="V477" s="1">
        <f>_xlfn.IFNA(_xlfn.XLOOKUP(A477,bank_processed_transactions[transaction_id],bank_processed_transactions[processing_minutes]),"")</f>
        <v>50.9</v>
      </c>
      <c r="W477" s="31">
        <f>_xlfn.XLOOKUP(A477,Source_data!A:A,Source_data!B:B)</f>
        <v>46094</v>
      </c>
    </row>
    <row r="478" spans="1:23" x14ac:dyDescent="0.3">
      <c r="A478" s="3" t="s">
        <v>1343</v>
      </c>
      <c r="B478" s="1">
        <f>_xlfn.XLOOKUP(A478,bank_source_transactions__1[transaction_id],bank_source_transactions__1[amount_inr])</f>
        <v>8066.45</v>
      </c>
      <c r="C478" s="1">
        <f>_xlfn.XLOOKUP(A478,Processed_data!A:A,Processed_data!F:F)</f>
        <v>8066.45</v>
      </c>
      <c r="D478" s="1" t="str">
        <f>_xlfn.XLOOKUP(A478,bank_source_transactions__1[transaction_id],bank_source_transactions__1[transaction_status])</f>
        <v>SUCCESS</v>
      </c>
      <c r="E478" s="1" t="str">
        <f>_xlfn.XLOOKUP(A478,Processed_data!A:A,Processed_data!G:G)</f>
        <v>SUCCESS</v>
      </c>
      <c r="F478" s="1">
        <f>COUNTIF(bank_processed_transactions[transaction_id],A478)</f>
        <v>1</v>
      </c>
      <c r="G478" s="1" t="str">
        <f t="shared" si="70"/>
        <v>found</v>
      </c>
      <c r="H478" s="1" t="str">
        <f t="shared" si="71"/>
        <v>Not Duplicate</v>
      </c>
      <c r="I478" s="1" t="str">
        <f t="shared" si="72"/>
        <v>match</v>
      </c>
      <c r="J478" s="1" t="str">
        <f t="shared" si="73"/>
        <v>match</v>
      </c>
      <c r="K478" s="1">
        <f t="shared" si="74"/>
        <v>0</v>
      </c>
      <c r="L478" s="2">
        <f>IF(F478=0,"not processed",_xlfn.MINIFS(Processed_data!H:H,Processed_data!A:A,A478))</f>
        <v>46073</v>
      </c>
      <c r="M478" s="1">
        <f>IF(F478=0,"not processed",ABS(bank_source_transactions__1[[#This Row],[transaction_date]]-Reconciliation!L478))</f>
        <v>1</v>
      </c>
      <c r="N478" s="1" t="str" cm="1">
        <f t="array" ref="N478">_xlfn.IFS(M478="not Processed", "Not Processed",M478&gt;2,"SLA Breached",M478&lt;=2,"Within SLA")</f>
        <v>Within SLA</v>
      </c>
      <c r="O478" s="1" t="str">
        <f>_xlfn.XLOOKUP(A478,Source_data!A:A,Source_data!D:D)</f>
        <v>NEFT</v>
      </c>
      <c r="P478" s="1">
        <f t="shared" si="75"/>
        <v>0</v>
      </c>
      <c r="Q478" s="1">
        <f t="shared" si="76"/>
        <v>0</v>
      </c>
      <c r="R478" s="1">
        <f t="shared" si="77"/>
        <v>0</v>
      </c>
      <c r="S478" s="1">
        <f t="shared" si="78"/>
        <v>0</v>
      </c>
      <c r="T478" s="1">
        <f t="shared" si="79"/>
        <v>0</v>
      </c>
      <c r="U478" s="1" t="str">
        <f>_xlfn.XLOOKUP(Table3[[#This Row],[Transaction ID]],Source_data!A:A,Source_data!E:E)</f>
        <v>Bengaluru</v>
      </c>
      <c r="V478" s="1">
        <f>_xlfn.IFNA(_xlfn.XLOOKUP(A478,bank_processed_transactions[transaction_id],bank_processed_transactions[processing_minutes]),"")</f>
        <v>45.1</v>
      </c>
      <c r="W478" s="31">
        <f>_xlfn.XLOOKUP(A478,Source_data!A:A,Source_data!B:B)</f>
        <v>46072</v>
      </c>
    </row>
    <row r="479" spans="1:23" x14ac:dyDescent="0.3">
      <c r="A479" s="4" t="s">
        <v>1998</v>
      </c>
      <c r="B479" s="1">
        <f>_xlfn.XLOOKUP(A479,bank_source_transactions__1[transaction_id],bank_source_transactions__1[amount_inr])</f>
        <v>1231.54</v>
      </c>
      <c r="C479" s="1">
        <f>_xlfn.XLOOKUP(A479,Processed_data!A:A,Processed_data!F:F)</f>
        <v>1231.54</v>
      </c>
      <c r="D479" s="1" t="str">
        <f>_xlfn.XLOOKUP(A479,bank_source_transactions__1[transaction_id],bank_source_transactions__1[transaction_status])</f>
        <v>SUCCESS</v>
      </c>
      <c r="E479" s="1" t="str">
        <f>_xlfn.XLOOKUP(A479,Processed_data!A:A,Processed_data!G:G)</f>
        <v>SUCCESS</v>
      </c>
      <c r="F479" s="1">
        <f>COUNTIF(bank_processed_transactions[transaction_id],A479)</f>
        <v>1</v>
      </c>
      <c r="G479" s="1" t="str">
        <f t="shared" si="70"/>
        <v>found</v>
      </c>
      <c r="H479" s="1" t="str">
        <f t="shared" si="71"/>
        <v>Not Duplicate</v>
      </c>
      <c r="I479" s="1" t="str">
        <f t="shared" si="72"/>
        <v>match</v>
      </c>
      <c r="J479" s="1" t="str">
        <f t="shared" si="73"/>
        <v>match</v>
      </c>
      <c r="K479" s="1">
        <f t="shared" si="74"/>
        <v>0</v>
      </c>
      <c r="L479" s="2">
        <f>IF(F479=0,"not processed",_xlfn.MINIFS(Processed_data!H:H,Processed_data!A:A,A479))</f>
        <v>46072</v>
      </c>
      <c r="M479" s="1">
        <f>IF(F479=0,"not processed",ABS(bank_source_transactions__1[[#This Row],[transaction_date]]-Reconciliation!L479))</f>
        <v>3</v>
      </c>
      <c r="N479" s="1" t="str" cm="1">
        <f t="array" ref="N479">_xlfn.IFS(M479="not Processed", "Not Processed",M479&gt;2,"SLA Breached",M479&lt;=2,"Within SLA")</f>
        <v>SLA Breached</v>
      </c>
      <c r="O479" s="1" t="str">
        <f>_xlfn.XLOOKUP(A479,Source_data!A:A,Source_data!D:D)</f>
        <v>CARD</v>
      </c>
      <c r="P479" s="1">
        <f t="shared" si="75"/>
        <v>0</v>
      </c>
      <c r="Q479" s="1">
        <f t="shared" si="76"/>
        <v>0</v>
      </c>
      <c r="R479" s="1">
        <f t="shared" si="77"/>
        <v>0</v>
      </c>
      <c r="S479" s="1">
        <f t="shared" si="78"/>
        <v>0</v>
      </c>
      <c r="T479" s="1">
        <f t="shared" si="79"/>
        <v>1</v>
      </c>
      <c r="U479" s="1" t="str">
        <f>_xlfn.XLOOKUP(Table3[[#This Row],[Transaction ID]],Source_data!A:A,Source_data!E:E)</f>
        <v>Hyderabad</v>
      </c>
      <c r="V479" s="1">
        <f>_xlfn.IFNA(_xlfn.XLOOKUP(A479,bank_processed_transactions[transaction_id],bank_processed_transactions[processing_minutes]),"")</f>
        <v>42.9</v>
      </c>
      <c r="W479" s="31">
        <f>_xlfn.XLOOKUP(A479,Source_data!A:A,Source_data!B:B)</f>
        <v>46069</v>
      </c>
    </row>
    <row r="480" spans="1:23" x14ac:dyDescent="0.3">
      <c r="A480" s="3" t="s">
        <v>2647</v>
      </c>
      <c r="B480" s="1">
        <f>_xlfn.XLOOKUP(A480,bank_source_transactions__1[transaction_id],bank_source_transactions__1[amount_inr])</f>
        <v>495.16</v>
      </c>
      <c r="C480" s="1">
        <f>_xlfn.XLOOKUP(A480,Processed_data!A:A,Processed_data!F:F)</f>
        <v>495.16</v>
      </c>
      <c r="D480" s="1" t="str">
        <f>_xlfn.XLOOKUP(A480,bank_source_transactions__1[transaction_id],bank_source_transactions__1[transaction_status])</f>
        <v>SUCCESS</v>
      </c>
      <c r="E480" s="1" t="str">
        <f>_xlfn.XLOOKUP(A480,Processed_data!A:A,Processed_data!G:G)</f>
        <v>SUCCESS</v>
      </c>
      <c r="F480" s="1">
        <f>COUNTIF(bank_processed_transactions[transaction_id],A480)</f>
        <v>1</v>
      </c>
      <c r="G480" s="1" t="str">
        <f t="shared" si="70"/>
        <v>found</v>
      </c>
      <c r="H480" s="1" t="str">
        <f t="shared" si="71"/>
        <v>Not Duplicate</v>
      </c>
      <c r="I480" s="1" t="str">
        <f t="shared" si="72"/>
        <v>match</v>
      </c>
      <c r="J480" s="1" t="str">
        <f t="shared" si="73"/>
        <v>match</v>
      </c>
      <c r="K480" s="1">
        <f t="shared" si="74"/>
        <v>0</v>
      </c>
      <c r="L480" s="2">
        <f>IF(F480=0,"not processed",_xlfn.MINIFS(Processed_data!H:H,Processed_data!A:A,A480))</f>
        <v>46039</v>
      </c>
      <c r="M480" s="1">
        <f>IF(F480=0,"not processed",ABS(bank_source_transactions__1[[#This Row],[transaction_date]]-Reconciliation!L480))</f>
        <v>2</v>
      </c>
      <c r="N480" s="1" t="str" cm="1">
        <f t="array" ref="N480">_xlfn.IFS(M480="not Processed", "Not Processed",M480&gt;2,"SLA Breached",M480&lt;=2,"Within SLA")</f>
        <v>Within SLA</v>
      </c>
      <c r="O480" s="1" t="str">
        <f>_xlfn.XLOOKUP(A480,Source_data!A:A,Source_data!D:D)</f>
        <v>NEFT</v>
      </c>
      <c r="P480" s="1">
        <f t="shared" si="75"/>
        <v>0</v>
      </c>
      <c r="Q480" s="1">
        <f t="shared" si="76"/>
        <v>0</v>
      </c>
      <c r="R480" s="1">
        <f t="shared" si="77"/>
        <v>0</v>
      </c>
      <c r="S480" s="1">
        <f t="shared" si="78"/>
        <v>0</v>
      </c>
      <c r="T480" s="1">
        <f t="shared" si="79"/>
        <v>0</v>
      </c>
      <c r="U480" s="1" t="str">
        <f>_xlfn.XLOOKUP(Table3[[#This Row],[Transaction ID]],Source_data!A:A,Source_data!E:E)</f>
        <v>Hyderabad</v>
      </c>
      <c r="V480" s="1">
        <f>_xlfn.IFNA(_xlfn.XLOOKUP(A480,bank_processed_transactions[transaction_id],bank_processed_transactions[processing_minutes]),"")</f>
        <v>16.600000000000001</v>
      </c>
      <c r="W480" s="31">
        <f>_xlfn.XLOOKUP(A480,Source_data!A:A,Source_data!B:B)</f>
        <v>46037</v>
      </c>
    </row>
    <row r="481" spans="1:23" x14ac:dyDescent="0.3">
      <c r="A481" s="4" t="s">
        <v>431</v>
      </c>
      <c r="B481" s="1">
        <f>_xlfn.XLOOKUP(A481,bank_source_transactions__1[transaction_id],bank_source_transactions__1[amount_inr])</f>
        <v>510.88</v>
      </c>
      <c r="C481" s="1">
        <f>_xlfn.XLOOKUP(A481,Processed_data!A:A,Processed_data!F:F)</f>
        <v>510.88</v>
      </c>
      <c r="D481" s="1" t="str">
        <f>_xlfn.XLOOKUP(A481,bank_source_transactions__1[transaction_id],bank_source_transactions__1[transaction_status])</f>
        <v>SUCCESS</v>
      </c>
      <c r="E481" s="1" t="str">
        <f>_xlfn.XLOOKUP(A481,Processed_data!A:A,Processed_data!G:G)</f>
        <v>SUCCESS</v>
      </c>
      <c r="F481" s="1">
        <f>COUNTIF(bank_processed_transactions[transaction_id],A481)</f>
        <v>1</v>
      </c>
      <c r="G481" s="1" t="str">
        <f t="shared" si="70"/>
        <v>found</v>
      </c>
      <c r="H481" s="1" t="str">
        <f t="shared" si="71"/>
        <v>Not Duplicate</v>
      </c>
      <c r="I481" s="1" t="str">
        <f t="shared" si="72"/>
        <v>match</v>
      </c>
      <c r="J481" s="1" t="str">
        <f t="shared" si="73"/>
        <v>match</v>
      </c>
      <c r="K481" s="1">
        <f t="shared" si="74"/>
        <v>0</v>
      </c>
      <c r="L481" s="2">
        <f>IF(F481=0,"not processed",_xlfn.MINIFS(Processed_data!H:H,Processed_data!A:A,A481))</f>
        <v>46101</v>
      </c>
      <c r="M481" s="1">
        <f>IF(F481=0,"not processed",ABS(bank_source_transactions__1[[#This Row],[transaction_date]]-Reconciliation!L481))</f>
        <v>5</v>
      </c>
      <c r="N481" s="1" t="str" cm="1">
        <f t="array" ref="N481">_xlfn.IFS(M481="not Processed", "Not Processed",M481&gt;2,"SLA Breached",M481&lt;=2,"Within SLA")</f>
        <v>SLA Breached</v>
      </c>
      <c r="O481" s="1" t="str">
        <f>_xlfn.XLOOKUP(A481,Source_data!A:A,Source_data!D:D)</f>
        <v>UPI</v>
      </c>
      <c r="P481" s="1">
        <f t="shared" si="75"/>
        <v>0</v>
      </c>
      <c r="Q481" s="1">
        <f t="shared" si="76"/>
        <v>0</v>
      </c>
      <c r="R481" s="1">
        <f t="shared" si="77"/>
        <v>0</v>
      </c>
      <c r="S481" s="1">
        <f t="shared" si="78"/>
        <v>0</v>
      </c>
      <c r="T481" s="1">
        <f t="shared" si="79"/>
        <v>1</v>
      </c>
      <c r="U481" s="1" t="str">
        <f>_xlfn.XLOOKUP(Table3[[#This Row],[Transaction ID]],Source_data!A:A,Source_data!E:E)</f>
        <v>Hyderabad</v>
      </c>
      <c r="V481" s="1">
        <f>_xlfn.IFNA(_xlfn.XLOOKUP(A481,bank_processed_transactions[transaction_id],bank_processed_transactions[processing_minutes]),"")</f>
        <v>29.5</v>
      </c>
      <c r="W481" s="31">
        <f>_xlfn.XLOOKUP(A481,Source_data!A:A,Source_data!B:B)</f>
        <v>46096</v>
      </c>
    </row>
    <row r="482" spans="1:23" x14ac:dyDescent="0.3">
      <c r="A482" s="3" t="s">
        <v>3488</v>
      </c>
      <c r="B482" s="1">
        <f>_xlfn.XLOOKUP(A482,bank_source_transactions__1[transaction_id],bank_source_transactions__1[amount_inr])</f>
        <v>2771.5</v>
      </c>
      <c r="C482" s="1">
        <f>_xlfn.XLOOKUP(A482,Processed_data!A:A,Processed_data!F:F)</f>
        <v>2771.5</v>
      </c>
      <c r="D482" s="1" t="str">
        <f>_xlfn.XLOOKUP(A482,bank_source_transactions__1[transaction_id],bank_source_transactions__1[transaction_status])</f>
        <v>SUCCESS</v>
      </c>
      <c r="E482" s="1" t="str">
        <f>_xlfn.XLOOKUP(A482,Processed_data!A:A,Processed_data!G:G)</f>
        <v>SUCCESS</v>
      </c>
      <c r="F482" s="1">
        <f>COUNTIF(bank_processed_transactions[transaction_id],A482)</f>
        <v>1</v>
      </c>
      <c r="G482" s="1" t="str">
        <f t="shared" si="70"/>
        <v>found</v>
      </c>
      <c r="H482" s="1" t="str">
        <f t="shared" si="71"/>
        <v>Not Duplicate</v>
      </c>
      <c r="I482" s="1" t="str">
        <f t="shared" si="72"/>
        <v>match</v>
      </c>
      <c r="J482" s="1" t="str">
        <f t="shared" si="73"/>
        <v>match</v>
      </c>
      <c r="K482" s="1">
        <f t="shared" si="74"/>
        <v>0</v>
      </c>
      <c r="L482" s="2">
        <f>IF(F482=0,"not processed",_xlfn.MINIFS(Processed_data!H:H,Processed_data!A:A,A482))</f>
        <v>46035</v>
      </c>
      <c r="M482" s="1">
        <f>IF(F482=0,"not processed",ABS(bank_source_transactions__1[[#This Row],[transaction_date]]-Reconciliation!L482))</f>
        <v>2</v>
      </c>
      <c r="N482" s="1" t="str" cm="1">
        <f t="array" ref="N482">_xlfn.IFS(M482="not Processed", "Not Processed",M482&gt;2,"SLA Breached",M482&lt;=2,"Within SLA")</f>
        <v>Within SLA</v>
      </c>
      <c r="O482" s="1" t="str">
        <f>_xlfn.XLOOKUP(A482,Source_data!A:A,Source_data!D:D)</f>
        <v>UPI</v>
      </c>
      <c r="P482" s="1">
        <f t="shared" si="75"/>
        <v>0</v>
      </c>
      <c r="Q482" s="1">
        <f t="shared" si="76"/>
        <v>0</v>
      </c>
      <c r="R482" s="1">
        <f t="shared" si="77"/>
        <v>0</v>
      </c>
      <c r="S482" s="1">
        <f t="shared" si="78"/>
        <v>0</v>
      </c>
      <c r="T482" s="1">
        <f t="shared" si="79"/>
        <v>0</v>
      </c>
      <c r="U482" s="1" t="str">
        <f>_xlfn.XLOOKUP(Table3[[#This Row],[Transaction ID]],Source_data!A:A,Source_data!E:E)</f>
        <v>Bengaluru</v>
      </c>
      <c r="V482" s="1">
        <f>_xlfn.IFNA(_xlfn.XLOOKUP(A482,bank_processed_transactions[transaction_id],bank_processed_transactions[processing_minutes]),"")</f>
        <v>27.4</v>
      </c>
      <c r="W482" s="31">
        <f>_xlfn.XLOOKUP(A482,Source_data!A:A,Source_data!B:B)</f>
        <v>46033</v>
      </c>
    </row>
    <row r="483" spans="1:23" x14ac:dyDescent="0.3">
      <c r="A483" s="4" t="s">
        <v>987</v>
      </c>
      <c r="B483" s="1">
        <f>_xlfn.XLOOKUP(A483,bank_source_transactions__1[transaction_id],bank_source_transactions__1[amount_inr])</f>
        <v>4596.5200000000004</v>
      </c>
      <c r="C483" s="1">
        <f>_xlfn.XLOOKUP(A483,Processed_data!A:A,Processed_data!F:F)</f>
        <v>4596.5200000000004</v>
      </c>
      <c r="D483" s="1" t="str">
        <f>_xlfn.XLOOKUP(A483,bank_source_transactions__1[transaction_id],bank_source_transactions__1[transaction_status])</f>
        <v>SUCCESS</v>
      </c>
      <c r="E483" s="1" t="str">
        <f>_xlfn.XLOOKUP(A483,Processed_data!A:A,Processed_data!G:G)</f>
        <v>SUCCESS</v>
      </c>
      <c r="F483" s="1">
        <f>COUNTIF(bank_processed_transactions[transaction_id],A483)</f>
        <v>1</v>
      </c>
      <c r="G483" s="1" t="str">
        <f t="shared" si="70"/>
        <v>found</v>
      </c>
      <c r="H483" s="1" t="str">
        <f t="shared" si="71"/>
        <v>Not Duplicate</v>
      </c>
      <c r="I483" s="1" t="str">
        <f t="shared" si="72"/>
        <v>match</v>
      </c>
      <c r="J483" s="1" t="str">
        <f t="shared" si="73"/>
        <v>match</v>
      </c>
      <c r="K483" s="1">
        <f t="shared" si="74"/>
        <v>0</v>
      </c>
      <c r="L483" s="2">
        <f>IF(F483=0,"not processed",_xlfn.MINIFS(Processed_data!H:H,Processed_data!A:A,A483))</f>
        <v>46102</v>
      </c>
      <c r="M483" s="1">
        <f>IF(F483=0,"not processed",ABS(bank_source_transactions__1[[#This Row],[transaction_date]]-Reconciliation!L483))</f>
        <v>0</v>
      </c>
      <c r="N483" s="1" t="str" cm="1">
        <f t="array" ref="N483">_xlfn.IFS(M483="not Processed", "Not Processed",M483&gt;2,"SLA Breached",M483&lt;=2,"Within SLA")</f>
        <v>Within SLA</v>
      </c>
      <c r="O483" s="1" t="str">
        <f>_xlfn.XLOOKUP(A483,Source_data!A:A,Source_data!D:D)</f>
        <v>UPI</v>
      </c>
      <c r="P483" s="1">
        <f t="shared" si="75"/>
        <v>0</v>
      </c>
      <c r="Q483" s="1">
        <f t="shared" si="76"/>
        <v>0</v>
      </c>
      <c r="R483" s="1">
        <f t="shared" si="77"/>
        <v>0</v>
      </c>
      <c r="S483" s="1">
        <f t="shared" si="78"/>
        <v>0</v>
      </c>
      <c r="T483" s="1">
        <f t="shared" si="79"/>
        <v>0</v>
      </c>
      <c r="U483" s="1" t="str">
        <f>_xlfn.XLOOKUP(Table3[[#This Row],[Transaction ID]],Source_data!A:A,Source_data!E:E)</f>
        <v>Pune</v>
      </c>
      <c r="V483" s="1">
        <f>_xlfn.IFNA(_xlfn.XLOOKUP(A483,bank_processed_transactions[transaction_id],bank_processed_transactions[processing_minutes]),"")</f>
        <v>24.1</v>
      </c>
      <c r="W483" s="31">
        <f>_xlfn.XLOOKUP(A483,Source_data!A:A,Source_data!B:B)</f>
        <v>46102</v>
      </c>
    </row>
    <row r="484" spans="1:23" x14ac:dyDescent="0.3">
      <c r="A484" s="3" t="s">
        <v>4410</v>
      </c>
      <c r="B484" s="1">
        <f>_xlfn.XLOOKUP(A484,bank_source_transactions__1[transaction_id],bank_source_transactions__1[amount_inr])</f>
        <v>2451.14</v>
      </c>
      <c r="C484" s="1">
        <f>_xlfn.XLOOKUP(A484,Processed_data!A:A,Processed_data!F:F)</f>
        <v>2451.14</v>
      </c>
      <c r="D484" s="1" t="str">
        <f>_xlfn.XLOOKUP(A484,bank_source_transactions__1[transaction_id],bank_source_transactions__1[transaction_status])</f>
        <v>SUCCESS</v>
      </c>
      <c r="E484" s="1" t="str">
        <f>_xlfn.XLOOKUP(A484,Processed_data!A:A,Processed_data!G:G)</f>
        <v>SUCCESS</v>
      </c>
      <c r="F484" s="1">
        <f>COUNTIF(bank_processed_transactions[transaction_id],A484)</f>
        <v>1</v>
      </c>
      <c r="G484" s="1" t="str">
        <f t="shared" si="70"/>
        <v>found</v>
      </c>
      <c r="H484" s="1" t="str">
        <f t="shared" si="71"/>
        <v>Not Duplicate</v>
      </c>
      <c r="I484" s="1" t="str">
        <f t="shared" si="72"/>
        <v>match</v>
      </c>
      <c r="J484" s="1" t="str">
        <f t="shared" si="73"/>
        <v>match</v>
      </c>
      <c r="K484" s="1">
        <f t="shared" si="74"/>
        <v>0</v>
      </c>
      <c r="L484" s="2">
        <f>IF(F484=0,"not processed",_xlfn.MINIFS(Processed_data!H:H,Processed_data!A:A,A484))</f>
        <v>46052</v>
      </c>
      <c r="M484" s="1">
        <f>IF(F484=0,"not processed",ABS(bank_source_transactions__1[[#This Row],[transaction_date]]-Reconciliation!L484))</f>
        <v>0</v>
      </c>
      <c r="N484" s="1" t="str" cm="1">
        <f t="array" ref="N484">_xlfn.IFS(M484="not Processed", "Not Processed",M484&gt;2,"SLA Breached",M484&lt;=2,"Within SLA")</f>
        <v>Within SLA</v>
      </c>
      <c r="O484" s="1" t="str">
        <f>_xlfn.XLOOKUP(A484,Source_data!A:A,Source_data!D:D)</f>
        <v>UPI</v>
      </c>
      <c r="P484" s="1">
        <f t="shared" si="75"/>
        <v>0</v>
      </c>
      <c r="Q484" s="1">
        <f t="shared" si="76"/>
        <v>0</v>
      </c>
      <c r="R484" s="1">
        <f t="shared" si="77"/>
        <v>0</v>
      </c>
      <c r="S484" s="1">
        <f t="shared" si="78"/>
        <v>0</v>
      </c>
      <c r="T484" s="1">
        <f t="shared" si="79"/>
        <v>0</v>
      </c>
      <c r="U484" s="1" t="str">
        <f>_xlfn.XLOOKUP(Table3[[#This Row],[Transaction ID]],Source_data!A:A,Source_data!E:E)</f>
        <v>Mumbai</v>
      </c>
      <c r="V484" s="1">
        <f>_xlfn.IFNA(_xlfn.XLOOKUP(A484,bank_processed_transactions[transaction_id],bank_processed_transactions[processing_minutes]),"")</f>
        <v>16.8</v>
      </c>
      <c r="W484" s="31">
        <f>_xlfn.XLOOKUP(A484,Source_data!A:A,Source_data!B:B)</f>
        <v>46052</v>
      </c>
    </row>
    <row r="485" spans="1:23" x14ac:dyDescent="0.3">
      <c r="A485" s="4" t="s">
        <v>4174</v>
      </c>
      <c r="B485" s="1">
        <f>_xlfn.XLOOKUP(A485,bank_source_transactions__1[transaction_id],bank_source_transactions__1[amount_inr])</f>
        <v>7365.44</v>
      </c>
      <c r="C485" s="1">
        <f>_xlfn.XLOOKUP(A485,Processed_data!A:A,Processed_data!F:F)</f>
        <v>7365.44</v>
      </c>
      <c r="D485" s="1" t="str">
        <f>_xlfn.XLOOKUP(A485,bank_source_transactions__1[transaction_id],bank_source_transactions__1[transaction_status])</f>
        <v>SUCCESS</v>
      </c>
      <c r="E485" s="1" t="str">
        <f>_xlfn.XLOOKUP(A485,Processed_data!A:A,Processed_data!G:G)</f>
        <v>SUCCESS</v>
      </c>
      <c r="F485" s="1">
        <f>COUNTIF(bank_processed_transactions[transaction_id],A485)</f>
        <v>1</v>
      </c>
      <c r="G485" s="1" t="str">
        <f t="shared" si="70"/>
        <v>found</v>
      </c>
      <c r="H485" s="1" t="str">
        <f t="shared" si="71"/>
        <v>Not Duplicate</v>
      </c>
      <c r="I485" s="1" t="str">
        <f t="shared" si="72"/>
        <v>match</v>
      </c>
      <c r="J485" s="1" t="str">
        <f t="shared" si="73"/>
        <v>match</v>
      </c>
      <c r="K485" s="1">
        <f t="shared" si="74"/>
        <v>0</v>
      </c>
      <c r="L485" s="2">
        <f>IF(F485=0,"not processed",_xlfn.MINIFS(Processed_data!H:H,Processed_data!A:A,A485))</f>
        <v>46033</v>
      </c>
      <c r="M485" s="1">
        <f>IF(F485=0,"not processed",ABS(bank_source_transactions__1[[#This Row],[transaction_date]]-Reconciliation!L485))</f>
        <v>2</v>
      </c>
      <c r="N485" s="1" t="str" cm="1">
        <f t="array" ref="N485">_xlfn.IFS(M485="not Processed", "Not Processed",M485&gt;2,"SLA Breached",M485&lt;=2,"Within SLA")</f>
        <v>Within SLA</v>
      </c>
      <c r="O485" s="1" t="str">
        <f>_xlfn.XLOOKUP(A485,Source_data!A:A,Source_data!D:D)</f>
        <v>UPI</v>
      </c>
      <c r="P485" s="1">
        <f t="shared" si="75"/>
        <v>0</v>
      </c>
      <c r="Q485" s="1">
        <f t="shared" si="76"/>
        <v>0</v>
      </c>
      <c r="R485" s="1">
        <f t="shared" si="77"/>
        <v>0</v>
      </c>
      <c r="S485" s="1">
        <f t="shared" si="78"/>
        <v>0</v>
      </c>
      <c r="T485" s="1">
        <f t="shared" si="79"/>
        <v>0</v>
      </c>
      <c r="U485" s="1" t="str">
        <f>_xlfn.XLOOKUP(Table3[[#This Row],[Transaction ID]],Source_data!A:A,Source_data!E:E)</f>
        <v>Hyderabad</v>
      </c>
      <c r="V485" s="1">
        <f>_xlfn.IFNA(_xlfn.XLOOKUP(A485,bank_processed_transactions[transaction_id],bank_processed_transactions[processing_minutes]),"")</f>
        <v>53.9</v>
      </c>
      <c r="W485" s="31">
        <f>_xlfn.XLOOKUP(A485,Source_data!A:A,Source_data!B:B)</f>
        <v>46031</v>
      </c>
    </row>
    <row r="486" spans="1:23" x14ac:dyDescent="0.3">
      <c r="A486" s="3" t="s">
        <v>3875</v>
      </c>
      <c r="B486" s="1">
        <f>_xlfn.XLOOKUP(A486,bank_source_transactions__1[transaction_id],bank_source_transactions__1[amount_inr])</f>
        <v>26610.26</v>
      </c>
      <c r="C486" s="1">
        <f>_xlfn.XLOOKUP(A486,Processed_data!A:A,Processed_data!F:F)</f>
        <v>26610.26</v>
      </c>
      <c r="D486" s="1" t="str">
        <f>_xlfn.XLOOKUP(A486,bank_source_transactions__1[transaction_id],bank_source_transactions__1[transaction_status])</f>
        <v>SUCCESS</v>
      </c>
      <c r="E486" s="1" t="str">
        <f>_xlfn.XLOOKUP(A486,Processed_data!A:A,Processed_data!G:G)</f>
        <v>SUCCESS</v>
      </c>
      <c r="F486" s="1">
        <f>COUNTIF(bank_processed_transactions[transaction_id],A486)</f>
        <v>1</v>
      </c>
      <c r="G486" s="1" t="str">
        <f t="shared" si="70"/>
        <v>found</v>
      </c>
      <c r="H486" s="1" t="str">
        <f t="shared" si="71"/>
        <v>Not Duplicate</v>
      </c>
      <c r="I486" s="1" t="str">
        <f t="shared" si="72"/>
        <v>match</v>
      </c>
      <c r="J486" s="1" t="str">
        <f t="shared" si="73"/>
        <v>match</v>
      </c>
      <c r="K486" s="1">
        <f t="shared" si="74"/>
        <v>0</v>
      </c>
      <c r="L486" s="2">
        <f>IF(F486=0,"not processed",_xlfn.MINIFS(Processed_data!H:H,Processed_data!A:A,A486))</f>
        <v>46072</v>
      </c>
      <c r="M486" s="1">
        <f>IF(F486=0,"not processed",ABS(bank_source_transactions__1[[#This Row],[transaction_date]]-Reconciliation!L486))</f>
        <v>2</v>
      </c>
      <c r="N486" s="1" t="str" cm="1">
        <f t="array" ref="N486">_xlfn.IFS(M486="not Processed", "Not Processed",M486&gt;2,"SLA Breached",M486&lt;=2,"Within SLA")</f>
        <v>Within SLA</v>
      </c>
      <c r="O486" s="1" t="str">
        <f>_xlfn.XLOOKUP(A486,Source_data!A:A,Source_data!D:D)</f>
        <v>NEFT</v>
      </c>
      <c r="P486" s="1">
        <f t="shared" si="75"/>
        <v>0</v>
      </c>
      <c r="Q486" s="1">
        <f t="shared" si="76"/>
        <v>0</v>
      </c>
      <c r="R486" s="1">
        <f t="shared" si="77"/>
        <v>0</v>
      </c>
      <c r="S486" s="1">
        <f t="shared" si="78"/>
        <v>0</v>
      </c>
      <c r="T486" s="1">
        <f t="shared" si="79"/>
        <v>0</v>
      </c>
      <c r="U486" s="1" t="str">
        <f>_xlfn.XLOOKUP(Table3[[#This Row],[Transaction ID]],Source_data!A:A,Source_data!E:E)</f>
        <v>Mumbai</v>
      </c>
      <c r="V486" s="1">
        <f>_xlfn.IFNA(_xlfn.XLOOKUP(A486,bank_processed_transactions[transaction_id],bank_processed_transactions[processing_minutes]),"")</f>
        <v>14.7</v>
      </c>
      <c r="W486" s="31">
        <f>_xlfn.XLOOKUP(A486,Source_data!A:A,Source_data!B:B)</f>
        <v>46070</v>
      </c>
    </row>
    <row r="487" spans="1:23" x14ac:dyDescent="0.3">
      <c r="A487" s="4" t="s">
        <v>338</v>
      </c>
      <c r="B487" s="1">
        <f>_xlfn.XLOOKUP(A487,bank_source_transactions__1[transaction_id],bank_source_transactions__1[amount_inr])</f>
        <v>46199.519999999997</v>
      </c>
      <c r="C487" s="1">
        <f>_xlfn.XLOOKUP(A487,Processed_data!A:A,Processed_data!F:F)</f>
        <v>46199.519999999997</v>
      </c>
      <c r="D487" s="1" t="str">
        <f>_xlfn.XLOOKUP(A487,bank_source_transactions__1[transaction_id],bank_source_transactions__1[transaction_status])</f>
        <v>SUCCESS</v>
      </c>
      <c r="E487" s="1" t="str">
        <f>_xlfn.XLOOKUP(A487,Processed_data!A:A,Processed_data!G:G)</f>
        <v>SUCCESS</v>
      </c>
      <c r="F487" s="1">
        <f>COUNTIF(bank_processed_transactions[transaction_id],A487)</f>
        <v>1</v>
      </c>
      <c r="G487" s="1" t="str">
        <f t="shared" si="70"/>
        <v>found</v>
      </c>
      <c r="H487" s="1" t="str">
        <f t="shared" si="71"/>
        <v>Not Duplicate</v>
      </c>
      <c r="I487" s="1" t="str">
        <f t="shared" si="72"/>
        <v>match</v>
      </c>
      <c r="J487" s="1" t="str">
        <f t="shared" si="73"/>
        <v>match</v>
      </c>
      <c r="K487" s="1">
        <f t="shared" si="74"/>
        <v>0</v>
      </c>
      <c r="L487" s="2">
        <f>IF(F487=0,"not processed",_xlfn.MINIFS(Processed_data!H:H,Processed_data!A:A,A487))</f>
        <v>46068</v>
      </c>
      <c r="M487" s="1">
        <f>IF(F487=0,"not processed",ABS(bank_source_transactions__1[[#This Row],[transaction_date]]-Reconciliation!L487))</f>
        <v>2</v>
      </c>
      <c r="N487" s="1" t="str" cm="1">
        <f t="array" ref="N487">_xlfn.IFS(M487="not Processed", "Not Processed",M487&gt;2,"SLA Breached",M487&lt;=2,"Within SLA")</f>
        <v>Within SLA</v>
      </c>
      <c r="O487" s="1" t="str">
        <f>_xlfn.XLOOKUP(A487,Source_data!A:A,Source_data!D:D)</f>
        <v>NEFT</v>
      </c>
      <c r="P487" s="1">
        <f t="shared" si="75"/>
        <v>0</v>
      </c>
      <c r="Q487" s="1">
        <f t="shared" si="76"/>
        <v>0</v>
      </c>
      <c r="R487" s="1">
        <f t="shared" si="77"/>
        <v>0</v>
      </c>
      <c r="S487" s="1">
        <f t="shared" si="78"/>
        <v>0</v>
      </c>
      <c r="T487" s="1">
        <f t="shared" si="79"/>
        <v>0</v>
      </c>
      <c r="U487" s="1" t="str">
        <f>_xlfn.XLOOKUP(Table3[[#This Row],[Transaction ID]],Source_data!A:A,Source_data!E:E)</f>
        <v>Hyderabad</v>
      </c>
      <c r="V487" s="1">
        <f>_xlfn.IFNA(_xlfn.XLOOKUP(A487,bank_processed_transactions[transaction_id],bank_processed_transactions[processing_minutes]),"")</f>
        <v>51.5</v>
      </c>
      <c r="W487" s="31">
        <f>_xlfn.XLOOKUP(A487,Source_data!A:A,Source_data!B:B)</f>
        <v>46066</v>
      </c>
    </row>
    <row r="488" spans="1:23" x14ac:dyDescent="0.3">
      <c r="A488" s="3" t="s">
        <v>4749</v>
      </c>
      <c r="B488" s="1">
        <f>_xlfn.XLOOKUP(A488,bank_source_transactions__1[transaction_id],bank_source_transactions__1[amount_inr])</f>
        <v>11431.48</v>
      </c>
      <c r="C488" s="1">
        <f>_xlfn.XLOOKUP(A488,Processed_data!A:A,Processed_data!F:F)</f>
        <v>11431.48</v>
      </c>
      <c r="D488" s="1" t="str">
        <f>_xlfn.XLOOKUP(A488,bank_source_transactions__1[transaction_id],bank_source_transactions__1[transaction_status])</f>
        <v>SUCCESS</v>
      </c>
      <c r="E488" s="1" t="str">
        <f>_xlfn.XLOOKUP(A488,Processed_data!A:A,Processed_data!G:G)</f>
        <v>SUCCESS</v>
      </c>
      <c r="F488" s="1">
        <f>COUNTIF(bank_processed_transactions[transaction_id],A488)</f>
        <v>1</v>
      </c>
      <c r="G488" s="1" t="str">
        <f t="shared" si="70"/>
        <v>found</v>
      </c>
      <c r="H488" s="1" t="str">
        <f t="shared" si="71"/>
        <v>Not Duplicate</v>
      </c>
      <c r="I488" s="1" t="str">
        <f t="shared" si="72"/>
        <v>match</v>
      </c>
      <c r="J488" s="1" t="str">
        <f t="shared" si="73"/>
        <v>match</v>
      </c>
      <c r="K488" s="1">
        <f t="shared" si="74"/>
        <v>0</v>
      </c>
      <c r="L488" s="2">
        <f>IF(F488=0,"not processed",_xlfn.MINIFS(Processed_data!H:H,Processed_data!A:A,A488))</f>
        <v>46048</v>
      </c>
      <c r="M488" s="1">
        <f>IF(F488=0,"not processed",ABS(bank_source_transactions__1[[#This Row],[transaction_date]]-Reconciliation!L488))</f>
        <v>1</v>
      </c>
      <c r="N488" s="1" t="str" cm="1">
        <f t="array" ref="N488">_xlfn.IFS(M488="not Processed", "Not Processed",M488&gt;2,"SLA Breached",M488&lt;=2,"Within SLA")</f>
        <v>Within SLA</v>
      </c>
      <c r="O488" s="1" t="str">
        <f>_xlfn.XLOOKUP(A488,Source_data!A:A,Source_data!D:D)</f>
        <v>UPI</v>
      </c>
      <c r="P488" s="1">
        <f t="shared" si="75"/>
        <v>0</v>
      </c>
      <c r="Q488" s="1">
        <f t="shared" si="76"/>
        <v>0</v>
      </c>
      <c r="R488" s="1">
        <f t="shared" si="77"/>
        <v>0</v>
      </c>
      <c r="S488" s="1">
        <f t="shared" si="78"/>
        <v>0</v>
      </c>
      <c r="T488" s="1">
        <f t="shared" si="79"/>
        <v>0</v>
      </c>
      <c r="U488" s="1" t="str">
        <f>_xlfn.XLOOKUP(Table3[[#This Row],[Transaction ID]],Source_data!A:A,Source_data!E:E)</f>
        <v>Hyderabad</v>
      </c>
      <c r="V488" s="1">
        <f>_xlfn.IFNA(_xlfn.XLOOKUP(A488,bank_processed_transactions[transaction_id],bank_processed_transactions[processing_minutes]),"")</f>
        <v>44.7</v>
      </c>
      <c r="W488" s="31">
        <f>_xlfn.XLOOKUP(A488,Source_data!A:A,Source_data!B:B)</f>
        <v>46047</v>
      </c>
    </row>
    <row r="489" spans="1:23" x14ac:dyDescent="0.3">
      <c r="A489" s="4" t="s">
        <v>562</v>
      </c>
      <c r="B489" s="1">
        <f>_xlfn.XLOOKUP(A489,bank_source_transactions__1[transaction_id],bank_source_transactions__1[amount_inr])</f>
        <v>7017.43</v>
      </c>
      <c r="C489" s="1">
        <f>_xlfn.XLOOKUP(A489,Processed_data!A:A,Processed_data!F:F)</f>
        <v>7017.43</v>
      </c>
      <c r="D489" s="1" t="str">
        <f>_xlfn.XLOOKUP(A489,bank_source_transactions__1[transaction_id],bank_source_transactions__1[transaction_status])</f>
        <v>SUCCESS</v>
      </c>
      <c r="E489" s="1" t="str">
        <f>_xlfn.XLOOKUP(A489,Processed_data!A:A,Processed_data!G:G)</f>
        <v>SUCCESS</v>
      </c>
      <c r="F489" s="1">
        <f>COUNTIF(bank_processed_transactions[transaction_id],A489)</f>
        <v>1</v>
      </c>
      <c r="G489" s="1" t="str">
        <f t="shared" si="70"/>
        <v>found</v>
      </c>
      <c r="H489" s="1" t="str">
        <f t="shared" si="71"/>
        <v>Not Duplicate</v>
      </c>
      <c r="I489" s="1" t="str">
        <f t="shared" si="72"/>
        <v>match</v>
      </c>
      <c r="J489" s="1" t="str">
        <f t="shared" si="73"/>
        <v>match</v>
      </c>
      <c r="K489" s="1">
        <f t="shared" si="74"/>
        <v>0</v>
      </c>
      <c r="L489" s="2">
        <f>IF(F489=0,"not processed",_xlfn.MINIFS(Processed_data!H:H,Processed_data!A:A,A489))</f>
        <v>46030</v>
      </c>
      <c r="M489" s="1">
        <f>IF(F489=0,"not processed",ABS(bank_source_transactions__1[[#This Row],[transaction_date]]-Reconciliation!L489))</f>
        <v>3</v>
      </c>
      <c r="N489" s="1" t="str" cm="1">
        <f t="array" ref="N489">_xlfn.IFS(M489="not Processed", "Not Processed",M489&gt;2,"SLA Breached",M489&lt;=2,"Within SLA")</f>
        <v>SLA Breached</v>
      </c>
      <c r="O489" s="1" t="str">
        <f>_xlfn.XLOOKUP(A489,Source_data!A:A,Source_data!D:D)</f>
        <v>UPI</v>
      </c>
      <c r="P489" s="1">
        <f t="shared" si="75"/>
        <v>0</v>
      </c>
      <c r="Q489" s="1">
        <f t="shared" si="76"/>
        <v>0</v>
      </c>
      <c r="R489" s="1">
        <f t="shared" si="77"/>
        <v>0</v>
      </c>
      <c r="S489" s="1">
        <f t="shared" si="78"/>
        <v>0</v>
      </c>
      <c r="T489" s="1">
        <f t="shared" si="79"/>
        <v>1</v>
      </c>
      <c r="U489" s="1" t="str">
        <f>_xlfn.XLOOKUP(Table3[[#This Row],[Transaction ID]],Source_data!A:A,Source_data!E:E)</f>
        <v>Hyderabad</v>
      </c>
      <c r="V489" s="1">
        <f>_xlfn.IFNA(_xlfn.XLOOKUP(A489,bank_processed_transactions[transaction_id],bank_processed_transactions[processing_minutes]),"")</f>
        <v>20.8</v>
      </c>
      <c r="W489" s="31">
        <f>_xlfn.XLOOKUP(A489,Source_data!A:A,Source_data!B:B)</f>
        <v>46027</v>
      </c>
    </row>
    <row r="490" spans="1:23" x14ac:dyDescent="0.3">
      <c r="A490" s="3" t="s">
        <v>2740</v>
      </c>
      <c r="B490" s="1">
        <f>_xlfn.XLOOKUP(A490,bank_source_transactions__1[transaction_id],bank_source_transactions__1[amount_inr])</f>
        <v>3810.16</v>
      </c>
      <c r="C490" s="1">
        <f>_xlfn.XLOOKUP(A490,Processed_data!A:A,Processed_data!F:F)</f>
        <v>3810.16</v>
      </c>
      <c r="D490" s="1" t="str">
        <f>_xlfn.XLOOKUP(A490,bank_source_transactions__1[transaction_id],bank_source_transactions__1[transaction_status])</f>
        <v>FAILED</v>
      </c>
      <c r="E490" s="1" t="str">
        <f>_xlfn.XLOOKUP(A490,Processed_data!A:A,Processed_data!G:G)</f>
        <v>FAILED</v>
      </c>
      <c r="F490" s="1">
        <f>COUNTIF(bank_processed_transactions[transaction_id],A490)</f>
        <v>1</v>
      </c>
      <c r="G490" s="1" t="str">
        <f t="shared" si="70"/>
        <v>found</v>
      </c>
      <c r="H490" s="1" t="str">
        <f t="shared" si="71"/>
        <v>Not Duplicate</v>
      </c>
      <c r="I490" s="1" t="str">
        <f t="shared" si="72"/>
        <v>match</v>
      </c>
      <c r="J490" s="1" t="str">
        <f t="shared" si="73"/>
        <v>match</v>
      </c>
      <c r="K490" s="1">
        <f t="shared" si="74"/>
        <v>0</v>
      </c>
      <c r="L490" s="2">
        <f>IF(F490=0,"not processed",_xlfn.MINIFS(Processed_data!H:H,Processed_data!A:A,A490))</f>
        <v>46109</v>
      </c>
      <c r="M490" s="1">
        <f>IF(F490=0,"not processed",ABS(bank_source_transactions__1[[#This Row],[transaction_date]]-Reconciliation!L490))</f>
        <v>2</v>
      </c>
      <c r="N490" s="1" t="str" cm="1">
        <f t="array" ref="N490">_xlfn.IFS(M490="not Processed", "Not Processed",M490&gt;2,"SLA Breached",M490&lt;=2,"Within SLA")</f>
        <v>Within SLA</v>
      </c>
      <c r="O490" s="1" t="str">
        <f>_xlfn.XLOOKUP(A490,Source_data!A:A,Source_data!D:D)</f>
        <v>UPI</v>
      </c>
      <c r="P490" s="1">
        <f t="shared" si="75"/>
        <v>0</v>
      </c>
      <c r="Q490" s="1">
        <f t="shared" si="76"/>
        <v>0</v>
      </c>
      <c r="R490" s="1">
        <f t="shared" si="77"/>
        <v>0</v>
      </c>
      <c r="S490" s="1">
        <f t="shared" si="78"/>
        <v>0</v>
      </c>
      <c r="T490" s="1">
        <f t="shared" si="79"/>
        <v>0</v>
      </c>
      <c r="U490" s="1" t="str">
        <f>_xlfn.XLOOKUP(Table3[[#This Row],[Transaction ID]],Source_data!A:A,Source_data!E:E)</f>
        <v>Bengaluru</v>
      </c>
      <c r="V490" s="1">
        <f>_xlfn.IFNA(_xlfn.XLOOKUP(A490,bank_processed_transactions[transaction_id],bank_processed_transactions[processing_minutes]),"")</f>
        <v>47.8</v>
      </c>
      <c r="W490" s="31">
        <f>_xlfn.XLOOKUP(A490,Source_data!A:A,Source_data!B:B)</f>
        <v>46107</v>
      </c>
    </row>
    <row r="491" spans="1:23" x14ac:dyDescent="0.3">
      <c r="A491" s="4" t="s">
        <v>4330</v>
      </c>
      <c r="B491" s="1">
        <f>_xlfn.XLOOKUP(A491,bank_source_transactions__1[transaction_id],bank_source_transactions__1[amount_inr])</f>
        <v>4310.29</v>
      </c>
      <c r="C491" s="1">
        <f>_xlfn.XLOOKUP(A491,Processed_data!A:A,Processed_data!F:F)</f>
        <v>4310.29</v>
      </c>
      <c r="D491" s="1" t="str">
        <f>_xlfn.XLOOKUP(A491,bank_source_transactions__1[transaction_id],bank_source_transactions__1[transaction_status])</f>
        <v>SUCCESS</v>
      </c>
      <c r="E491" s="1" t="str">
        <f>_xlfn.XLOOKUP(A491,Processed_data!A:A,Processed_data!G:G)</f>
        <v>SUCCESS</v>
      </c>
      <c r="F491" s="1">
        <f>COUNTIF(bank_processed_transactions[transaction_id],A491)</f>
        <v>1</v>
      </c>
      <c r="G491" s="1" t="str">
        <f t="shared" si="70"/>
        <v>found</v>
      </c>
      <c r="H491" s="1" t="str">
        <f t="shared" si="71"/>
        <v>Not Duplicate</v>
      </c>
      <c r="I491" s="1" t="str">
        <f t="shared" si="72"/>
        <v>match</v>
      </c>
      <c r="J491" s="1" t="str">
        <f t="shared" si="73"/>
        <v>match</v>
      </c>
      <c r="K491" s="1">
        <f t="shared" si="74"/>
        <v>0</v>
      </c>
      <c r="L491" s="2">
        <f>IF(F491=0,"not processed",_xlfn.MINIFS(Processed_data!H:H,Processed_data!A:A,A491))</f>
        <v>46036</v>
      </c>
      <c r="M491" s="1">
        <f>IF(F491=0,"not processed",ABS(bank_source_transactions__1[[#This Row],[transaction_date]]-Reconciliation!L491))</f>
        <v>1</v>
      </c>
      <c r="N491" s="1" t="str" cm="1">
        <f t="array" ref="N491">_xlfn.IFS(M491="not Processed", "Not Processed",M491&gt;2,"SLA Breached",M491&lt;=2,"Within SLA")</f>
        <v>Within SLA</v>
      </c>
      <c r="O491" s="1" t="str">
        <f>_xlfn.XLOOKUP(A491,Source_data!A:A,Source_data!D:D)</f>
        <v>UPI</v>
      </c>
      <c r="P491" s="1">
        <f t="shared" si="75"/>
        <v>0</v>
      </c>
      <c r="Q491" s="1">
        <f t="shared" si="76"/>
        <v>0</v>
      </c>
      <c r="R491" s="1">
        <f t="shared" si="77"/>
        <v>0</v>
      </c>
      <c r="S491" s="1">
        <f t="shared" si="78"/>
        <v>0</v>
      </c>
      <c r="T491" s="1">
        <f t="shared" si="79"/>
        <v>0</v>
      </c>
      <c r="U491" s="1" t="str">
        <f>_xlfn.XLOOKUP(Table3[[#This Row],[Transaction ID]],Source_data!A:A,Source_data!E:E)</f>
        <v>Hyderabad</v>
      </c>
      <c r="V491" s="1">
        <f>_xlfn.IFNA(_xlfn.XLOOKUP(A491,bank_processed_transactions[transaction_id],bank_processed_transactions[processing_minutes]),"")</f>
        <v>40.9</v>
      </c>
      <c r="W491" s="31">
        <f>_xlfn.XLOOKUP(A491,Source_data!A:A,Source_data!B:B)</f>
        <v>46035</v>
      </c>
    </row>
    <row r="492" spans="1:23" x14ac:dyDescent="0.3">
      <c r="A492" s="3" t="s">
        <v>1692</v>
      </c>
      <c r="B492" s="1">
        <f>_xlfn.XLOOKUP(A492,bank_source_transactions__1[transaction_id],bank_source_transactions__1[amount_inr])</f>
        <v>5008.67</v>
      </c>
      <c r="C492" s="1">
        <f>_xlfn.XLOOKUP(A492,Processed_data!A:A,Processed_data!F:F)</f>
        <v>5008.67</v>
      </c>
      <c r="D492" s="1" t="str">
        <f>_xlfn.XLOOKUP(A492,bank_source_transactions__1[transaction_id],bank_source_transactions__1[transaction_status])</f>
        <v>FAILED</v>
      </c>
      <c r="E492" s="1" t="str">
        <f>_xlfn.XLOOKUP(A492,Processed_data!A:A,Processed_data!G:G)</f>
        <v>FAILED</v>
      </c>
      <c r="F492" s="1">
        <f>COUNTIF(bank_processed_transactions[transaction_id],A492)</f>
        <v>1</v>
      </c>
      <c r="G492" s="1" t="str">
        <f t="shared" si="70"/>
        <v>found</v>
      </c>
      <c r="H492" s="1" t="str">
        <f t="shared" si="71"/>
        <v>Not Duplicate</v>
      </c>
      <c r="I492" s="1" t="str">
        <f t="shared" si="72"/>
        <v>match</v>
      </c>
      <c r="J492" s="1" t="str">
        <f t="shared" si="73"/>
        <v>match</v>
      </c>
      <c r="K492" s="1">
        <f t="shared" si="74"/>
        <v>0</v>
      </c>
      <c r="L492" s="2">
        <f>IF(F492=0,"not processed",_xlfn.MINIFS(Processed_data!H:H,Processed_data!A:A,A492))</f>
        <v>46042</v>
      </c>
      <c r="M492" s="1">
        <f>IF(F492=0,"not processed",ABS(bank_source_transactions__1[[#This Row],[transaction_date]]-Reconciliation!L492))</f>
        <v>3</v>
      </c>
      <c r="N492" s="1" t="str" cm="1">
        <f t="array" ref="N492">_xlfn.IFS(M492="not Processed", "Not Processed",M492&gt;2,"SLA Breached",M492&lt;=2,"Within SLA")</f>
        <v>SLA Breached</v>
      </c>
      <c r="O492" s="1" t="str">
        <f>_xlfn.XLOOKUP(A492,Source_data!A:A,Source_data!D:D)</f>
        <v>UPI</v>
      </c>
      <c r="P492" s="1">
        <f t="shared" si="75"/>
        <v>0</v>
      </c>
      <c r="Q492" s="1">
        <f t="shared" si="76"/>
        <v>0</v>
      </c>
      <c r="R492" s="1">
        <f t="shared" si="77"/>
        <v>0</v>
      </c>
      <c r="S492" s="1">
        <f t="shared" si="78"/>
        <v>0</v>
      </c>
      <c r="T492" s="1">
        <f t="shared" si="79"/>
        <v>1</v>
      </c>
      <c r="U492" s="1" t="str">
        <f>_xlfn.XLOOKUP(Table3[[#This Row],[Transaction ID]],Source_data!A:A,Source_data!E:E)</f>
        <v>Hyderabad</v>
      </c>
      <c r="V492" s="1">
        <f>_xlfn.IFNA(_xlfn.XLOOKUP(A492,bank_processed_transactions[transaction_id],bank_processed_transactions[processing_minutes]),"")</f>
        <v>14</v>
      </c>
      <c r="W492" s="31">
        <f>_xlfn.XLOOKUP(A492,Source_data!A:A,Source_data!B:B)</f>
        <v>46039</v>
      </c>
    </row>
    <row r="493" spans="1:23" x14ac:dyDescent="0.3">
      <c r="A493" s="4" t="s">
        <v>4214</v>
      </c>
      <c r="B493" s="1">
        <f>_xlfn.XLOOKUP(A493,bank_source_transactions__1[transaction_id],bank_source_transactions__1[amount_inr])</f>
        <v>15272.17</v>
      </c>
      <c r="C493" s="1">
        <f>_xlfn.XLOOKUP(A493,Processed_data!A:A,Processed_data!F:F)</f>
        <v>15272.17</v>
      </c>
      <c r="D493" s="1" t="str">
        <f>_xlfn.XLOOKUP(A493,bank_source_transactions__1[transaction_id],bank_source_transactions__1[transaction_status])</f>
        <v>SUCCESS</v>
      </c>
      <c r="E493" s="1" t="str">
        <f>_xlfn.XLOOKUP(A493,Processed_data!A:A,Processed_data!G:G)</f>
        <v>SUCCESS</v>
      </c>
      <c r="F493" s="1">
        <f>COUNTIF(bank_processed_transactions[transaction_id],A493)</f>
        <v>1</v>
      </c>
      <c r="G493" s="1" t="str">
        <f t="shared" si="70"/>
        <v>found</v>
      </c>
      <c r="H493" s="1" t="str">
        <f t="shared" si="71"/>
        <v>Not Duplicate</v>
      </c>
      <c r="I493" s="1" t="str">
        <f t="shared" si="72"/>
        <v>match</v>
      </c>
      <c r="J493" s="1" t="str">
        <f t="shared" si="73"/>
        <v>match</v>
      </c>
      <c r="K493" s="1">
        <f t="shared" si="74"/>
        <v>0</v>
      </c>
      <c r="L493" s="2">
        <f>IF(F493=0,"not processed",_xlfn.MINIFS(Processed_data!H:H,Processed_data!A:A,A493))</f>
        <v>46050</v>
      </c>
      <c r="M493" s="1">
        <f>IF(F493=0,"not processed",ABS(bank_source_transactions__1[[#This Row],[transaction_date]]-Reconciliation!L493))</f>
        <v>2</v>
      </c>
      <c r="N493" s="1" t="str" cm="1">
        <f t="array" ref="N493">_xlfn.IFS(M493="not Processed", "Not Processed",M493&gt;2,"SLA Breached",M493&lt;=2,"Within SLA")</f>
        <v>Within SLA</v>
      </c>
      <c r="O493" s="1" t="str">
        <f>_xlfn.XLOOKUP(A493,Source_data!A:A,Source_data!D:D)</f>
        <v>UPI</v>
      </c>
      <c r="P493" s="1">
        <f t="shared" si="75"/>
        <v>0</v>
      </c>
      <c r="Q493" s="1">
        <f t="shared" si="76"/>
        <v>0</v>
      </c>
      <c r="R493" s="1">
        <f t="shared" si="77"/>
        <v>0</v>
      </c>
      <c r="S493" s="1">
        <f t="shared" si="78"/>
        <v>0</v>
      </c>
      <c r="T493" s="1">
        <f t="shared" si="79"/>
        <v>0</v>
      </c>
      <c r="U493" s="1" t="str">
        <f>_xlfn.XLOOKUP(Table3[[#This Row],[Transaction ID]],Source_data!A:A,Source_data!E:E)</f>
        <v>Hyderabad</v>
      </c>
      <c r="V493" s="1">
        <f>_xlfn.IFNA(_xlfn.XLOOKUP(A493,bank_processed_transactions[transaction_id],bank_processed_transactions[processing_minutes]),"")</f>
        <v>31.4</v>
      </c>
      <c r="W493" s="31">
        <f>_xlfn.XLOOKUP(A493,Source_data!A:A,Source_data!B:B)</f>
        <v>46048</v>
      </c>
    </row>
    <row r="494" spans="1:23" x14ac:dyDescent="0.3">
      <c r="A494" s="3" t="s">
        <v>498</v>
      </c>
      <c r="B494" s="1">
        <f>_xlfn.XLOOKUP(A494,bank_source_transactions__1[transaction_id],bank_source_transactions__1[amount_inr])</f>
        <v>5064.43</v>
      </c>
      <c r="C494" s="1">
        <f>_xlfn.XLOOKUP(A494,Processed_data!A:A,Processed_data!F:F)</f>
        <v>5064.43</v>
      </c>
      <c r="D494" s="1" t="str">
        <f>_xlfn.XLOOKUP(A494,bank_source_transactions__1[transaction_id],bank_source_transactions__1[transaction_status])</f>
        <v>SUCCESS</v>
      </c>
      <c r="E494" s="1" t="str">
        <f>_xlfn.XLOOKUP(A494,Processed_data!A:A,Processed_data!G:G)</f>
        <v>SUCCESS</v>
      </c>
      <c r="F494" s="1">
        <f>COUNTIF(bank_processed_transactions[transaction_id],A494)</f>
        <v>1</v>
      </c>
      <c r="G494" s="1" t="str">
        <f t="shared" si="70"/>
        <v>found</v>
      </c>
      <c r="H494" s="1" t="str">
        <f t="shared" si="71"/>
        <v>Not Duplicate</v>
      </c>
      <c r="I494" s="1" t="str">
        <f t="shared" si="72"/>
        <v>match</v>
      </c>
      <c r="J494" s="1" t="str">
        <f t="shared" si="73"/>
        <v>match</v>
      </c>
      <c r="K494" s="1">
        <f t="shared" si="74"/>
        <v>0</v>
      </c>
      <c r="L494" s="2">
        <f>IF(F494=0,"not processed",_xlfn.MINIFS(Processed_data!H:H,Processed_data!A:A,A494))</f>
        <v>46105</v>
      </c>
      <c r="M494" s="1">
        <f>IF(F494=0,"not processed",ABS(bank_source_transactions__1[[#This Row],[transaction_date]]-Reconciliation!L494))</f>
        <v>3</v>
      </c>
      <c r="N494" s="1" t="str" cm="1">
        <f t="array" ref="N494">_xlfn.IFS(M494="not Processed", "Not Processed",M494&gt;2,"SLA Breached",M494&lt;=2,"Within SLA")</f>
        <v>SLA Breached</v>
      </c>
      <c r="O494" s="1" t="str">
        <f>_xlfn.XLOOKUP(A494,Source_data!A:A,Source_data!D:D)</f>
        <v>UPI</v>
      </c>
      <c r="P494" s="1">
        <f t="shared" si="75"/>
        <v>0</v>
      </c>
      <c r="Q494" s="1">
        <f t="shared" si="76"/>
        <v>0</v>
      </c>
      <c r="R494" s="1">
        <f t="shared" si="77"/>
        <v>0</v>
      </c>
      <c r="S494" s="1">
        <f t="shared" si="78"/>
        <v>0</v>
      </c>
      <c r="T494" s="1">
        <f t="shared" si="79"/>
        <v>1</v>
      </c>
      <c r="U494" s="1" t="str">
        <f>_xlfn.XLOOKUP(Table3[[#This Row],[Transaction ID]],Source_data!A:A,Source_data!E:E)</f>
        <v>Hyderabad</v>
      </c>
      <c r="V494" s="1">
        <f>_xlfn.IFNA(_xlfn.XLOOKUP(A494,bank_processed_transactions[transaction_id],bank_processed_transactions[processing_minutes]),"")</f>
        <v>33.4</v>
      </c>
      <c r="W494" s="31">
        <f>_xlfn.XLOOKUP(A494,Source_data!A:A,Source_data!B:B)</f>
        <v>46102</v>
      </c>
    </row>
    <row r="495" spans="1:23" x14ac:dyDescent="0.3">
      <c r="A495" s="4" t="s">
        <v>4365</v>
      </c>
      <c r="B495" s="1">
        <f>_xlfn.XLOOKUP(A495,bank_source_transactions__1[transaction_id],bank_source_transactions__1[amount_inr])</f>
        <v>1378.93</v>
      </c>
      <c r="C495" s="1">
        <f>_xlfn.XLOOKUP(A495,Processed_data!A:A,Processed_data!F:F)</f>
        <v>1378.93</v>
      </c>
      <c r="D495" s="1" t="str">
        <f>_xlfn.XLOOKUP(A495,bank_source_transactions__1[transaction_id],bank_source_transactions__1[transaction_status])</f>
        <v>SUCCESS</v>
      </c>
      <c r="E495" s="1" t="str">
        <f>_xlfn.XLOOKUP(A495,Processed_data!A:A,Processed_data!G:G)</f>
        <v>SUCCESS</v>
      </c>
      <c r="F495" s="1">
        <f>COUNTIF(bank_processed_transactions[transaction_id],A495)</f>
        <v>1</v>
      </c>
      <c r="G495" s="1" t="str">
        <f t="shared" si="70"/>
        <v>found</v>
      </c>
      <c r="H495" s="1" t="str">
        <f t="shared" si="71"/>
        <v>Not Duplicate</v>
      </c>
      <c r="I495" s="1" t="str">
        <f t="shared" si="72"/>
        <v>match</v>
      </c>
      <c r="J495" s="1" t="str">
        <f t="shared" si="73"/>
        <v>match</v>
      </c>
      <c r="K495" s="1">
        <f t="shared" si="74"/>
        <v>0</v>
      </c>
      <c r="L495" s="2">
        <f>IF(F495=0,"not processed",_xlfn.MINIFS(Processed_data!H:H,Processed_data!A:A,A495))</f>
        <v>46114</v>
      </c>
      <c r="M495" s="1">
        <f>IF(F495=0,"not processed",ABS(bank_source_transactions__1[[#This Row],[transaction_date]]-Reconciliation!L495))</f>
        <v>3</v>
      </c>
      <c r="N495" s="1" t="str" cm="1">
        <f t="array" ref="N495">_xlfn.IFS(M495="not Processed", "Not Processed",M495&gt;2,"SLA Breached",M495&lt;=2,"Within SLA")</f>
        <v>SLA Breached</v>
      </c>
      <c r="O495" s="1" t="str">
        <f>_xlfn.XLOOKUP(A495,Source_data!A:A,Source_data!D:D)</f>
        <v>NEFT</v>
      </c>
      <c r="P495" s="1">
        <f t="shared" si="75"/>
        <v>0</v>
      </c>
      <c r="Q495" s="1">
        <f t="shared" si="76"/>
        <v>0</v>
      </c>
      <c r="R495" s="1">
        <f t="shared" si="77"/>
        <v>0</v>
      </c>
      <c r="S495" s="1">
        <f t="shared" si="78"/>
        <v>0</v>
      </c>
      <c r="T495" s="1">
        <f t="shared" si="79"/>
        <v>1</v>
      </c>
      <c r="U495" s="1" t="str">
        <f>_xlfn.XLOOKUP(Table3[[#This Row],[Transaction ID]],Source_data!A:A,Source_data!E:E)</f>
        <v>Hyderabad</v>
      </c>
      <c r="V495" s="1">
        <f>_xlfn.IFNA(_xlfn.XLOOKUP(A495,bank_processed_transactions[transaction_id],bank_processed_transactions[processing_minutes]),"")</f>
        <v>41.8</v>
      </c>
      <c r="W495" s="31">
        <f>_xlfn.XLOOKUP(A495,Source_data!A:A,Source_data!B:B)</f>
        <v>46111</v>
      </c>
    </row>
    <row r="496" spans="1:23" x14ac:dyDescent="0.3">
      <c r="A496" s="3" t="s">
        <v>904</v>
      </c>
      <c r="B496" s="1">
        <f>_xlfn.XLOOKUP(A496,bank_source_transactions__1[transaction_id],bank_source_transactions__1[amount_inr])</f>
        <v>19257.29</v>
      </c>
      <c r="C496" s="1">
        <f>_xlfn.XLOOKUP(A496,Processed_data!A:A,Processed_data!F:F)</f>
        <v>19257.29</v>
      </c>
      <c r="D496" s="1" t="str">
        <f>_xlfn.XLOOKUP(A496,bank_source_transactions__1[transaction_id],bank_source_transactions__1[transaction_status])</f>
        <v>SUCCESS</v>
      </c>
      <c r="E496" s="1" t="str">
        <f>_xlfn.XLOOKUP(A496,Processed_data!A:A,Processed_data!G:G)</f>
        <v>SUCCESS</v>
      </c>
      <c r="F496" s="1">
        <f>COUNTIF(bank_processed_transactions[transaction_id],A496)</f>
        <v>1</v>
      </c>
      <c r="G496" s="1" t="str">
        <f t="shared" si="70"/>
        <v>found</v>
      </c>
      <c r="H496" s="1" t="str">
        <f t="shared" si="71"/>
        <v>Not Duplicate</v>
      </c>
      <c r="I496" s="1" t="str">
        <f t="shared" si="72"/>
        <v>match</v>
      </c>
      <c r="J496" s="1" t="str">
        <f t="shared" si="73"/>
        <v>match</v>
      </c>
      <c r="K496" s="1">
        <f t="shared" si="74"/>
        <v>0</v>
      </c>
      <c r="L496" s="2">
        <f>IF(F496=0,"not processed",_xlfn.MINIFS(Processed_data!H:H,Processed_data!A:A,A496))</f>
        <v>46052</v>
      </c>
      <c r="M496" s="1">
        <f>IF(F496=0,"not processed",ABS(bank_source_transactions__1[[#This Row],[transaction_date]]-Reconciliation!L496))</f>
        <v>1</v>
      </c>
      <c r="N496" s="1" t="str" cm="1">
        <f t="array" ref="N496">_xlfn.IFS(M496="not Processed", "Not Processed",M496&gt;2,"SLA Breached",M496&lt;=2,"Within SLA")</f>
        <v>Within SLA</v>
      </c>
      <c r="O496" s="1" t="str">
        <f>_xlfn.XLOOKUP(A496,Source_data!A:A,Source_data!D:D)</f>
        <v>UPI</v>
      </c>
      <c r="P496" s="1">
        <f t="shared" si="75"/>
        <v>0</v>
      </c>
      <c r="Q496" s="1">
        <f t="shared" si="76"/>
        <v>0</v>
      </c>
      <c r="R496" s="1">
        <f t="shared" si="77"/>
        <v>0</v>
      </c>
      <c r="S496" s="1">
        <f t="shared" si="78"/>
        <v>0</v>
      </c>
      <c r="T496" s="1">
        <f t="shared" si="79"/>
        <v>0</v>
      </c>
      <c r="U496" s="1" t="str">
        <f>_xlfn.XLOOKUP(Table3[[#This Row],[Transaction ID]],Source_data!A:A,Source_data!E:E)</f>
        <v>Hyderabad</v>
      </c>
      <c r="V496" s="1">
        <f>_xlfn.IFNA(_xlfn.XLOOKUP(A496,bank_processed_transactions[transaction_id],bank_processed_transactions[processing_minutes]),"")</f>
        <v>38.1</v>
      </c>
      <c r="W496" s="31">
        <f>_xlfn.XLOOKUP(A496,Source_data!A:A,Source_data!B:B)</f>
        <v>46051</v>
      </c>
    </row>
    <row r="497" spans="1:23" x14ac:dyDescent="0.3">
      <c r="A497" s="4" t="s">
        <v>1907</v>
      </c>
      <c r="B497" s="1">
        <f>_xlfn.XLOOKUP(A497,bank_source_transactions__1[transaction_id],bank_source_transactions__1[amount_inr])</f>
        <v>902.66</v>
      </c>
      <c r="C497" s="1">
        <f>_xlfn.XLOOKUP(A497,Processed_data!A:A,Processed_data!F:F)</f>
        <v>902.66</v>
      </c>
      <c r="D497" s="1" t="str">
        <f>_xlfn.XLOOKUP(A497,bank_source_transactions__1[transaction_id],bank_source_transactions__1[transaction_status])</f>
        <v>SUCCESS</v>
      </c>
      <c r="E497" s="1" t="str">
        <f>_xlfn.XLOOKUP(A497,Processed_data!A:A,Processed_data!G:G)</f>
        <v>SUCCESS</v>
      </c>
      <c r="F497" s="1">
        <f>COUNTIF(bank_processed_transactions[transaction_id],A497)</f>
        <v>1</v>
      </c>
      <c r="G497" s="1" t="str">
        <f t="shared" si="70"/>
        <v>found</v>
      </c>
      <c r="H497" s="1" t="str">
        <f t="shared" si="71"/>
        <v>Not Duplicate</v>
      </c>
      <c r="I497" s="1" t="str">
        <f t="shared" si="72"/>
        <v>match</v>
      </c>
      <c r="J497" s="1" t="str">
        <f t="shared" si="73"/>
        <v>match</v>
      </c>
      <c r="K497" s="1">
        <f t="shared" si="74"/>
        <v>0</v>
      </c>
      <c r="L497" s="2">
        <f>IF(F497=0,"not processed",_xlfn.MINIFS(Processed_data!H:H,Processed_data!A:A,A497))</f>
        <v>46044</v>
      </c>
      <c r="M497" s="1">
        <f>IF(F497=0,"not processed",ABS(bank_source_transactions__1[[#This Row],[transaction_date]]-Reconciliation!L497))</f>
        <v>1</v>
      </c>
      <c r="N497" s="1" t="str" cm="1">
        <f t="array" ref="N497">_xlfn.IFS(M497="not Processed", "Not Processed",M497&gt;2,"SLA Breached",M497&lt;=2,"Within SLA")</f>
        <v>Within SLA</v>
      </c>
      <c r="O497" s="1" t="str">
        <f>_xlfn.XLOOKUP(A497,Source_data!A:A,Source_data!D:D)</f>
        <v>NEFT</v>
      </c>
      <c r="P497" s="1">
        <f t="shared" si="75"/>
        <v>0</v>
      </c>
      <c r="Q497" s="1">
        <f t="shared" si="76"/>
        <v>0</v>
      </c>
      <c r="R497" s="1">
        <f t="shared" si="77"/>
        <v>0</v>
      </c>
      <c r="S497" s="1">
        <f t="shared" si="78"/>
        <v>0</v>
      </c>
      <c r="T497" s="1">
        <f t="shared" si="79"/>
        <v>0</v>
      </c>
      <c r="U497" s="1" t="str">
        <f>_xlfn.XLOOKUP(Table3[[#This Row],[Transaction ID]],Source_data!A:A,Source_data!E:E)</f>
        <v>Bengaluru</v>
      </c>
      <c r="V497" s="1">
        <f>_xlfn.IFNA(_xlfn.XLOOKUP(A497,bank_processed_transactions[transaction_id],bank_processed_transactions[processing_minutes]),"")</f>
        <v>13.5</v>
      </c>
      <c r="W497" s="31">
        <f>_xlfn.XLOOKUP(A497,Source_data!A:A,Source_data!B:B)</f>
        <v>46043</v>
      </c>
    </row>
    <row r="498" spans="1:23" x14ac:dyDescent="0.3">
      <c r="A498" s="3" t="s">
        <v>2471</v>
      </c>
      <c r="B498" s="1">
        <f>_xlfn.XLOOKUP(A498,bank_source_transactions__1[transaction_id],bank_source_transactions__1[amount_inr])</f>
        <v>9432.3799999999992</v>
      </c>
      <c r="C498" s="1">
        <f>_xlfn.XLOOKUP(A498,Processed_data!A:A,Processed_data!F:F)</f>
        <v>9432.3799999999992</v>
      </c>
      <c r="D498" s="1" t="str">
        <f>_xlfn.XLOOKUP(A498,bank_source_transactions__1[transaction_id],bank_source_transactions__1[transaction_status])</f>
        <v>SUCCESS</v>
      </c>
      <c r="E498" s="1" t="str">
        <f>_xlfn.XLOOKUP(A498,Processed_data!A:A,Processed_data!G:G)</f>
        <v>SUCCESS</v>
      </c>
      <c r="F498" s="1">
        <f>COUNTIF(bank_processed_transactions[transaction_id],A498)</f>
        <v>1</v>
      </c>
      <c r="G498" s="1" t="str">
        <f t="shared" si="70"/>
        <v>found</v>
      </c>
      <c r="H498" s="1" t="str">
        <f t="shared" si="71"/>
        <v>Not Duplicate</v>
      </c>
      <c r="I498" s="1" t="str">
        <f t="shared" si="72"/>
        <v>match</v>
      </c>
      <c r="J498" s="1" t="str">
        <f t="shared" si="73"/>
        <v>match</v>
      </c>
      <c r="K498" s="1">
        <f t="shared" si="74"/>
        <v>0</v>
      </c>
      <c r="L498" s="2">
        <f>IF(F498=0,"not processed",_xlfn.MINIFS(Processed_data!H:H,Processed_data!A:A,A498))</f>
        <v>46105</v>
      </c>
      <c r="M498" s="1">
        <f>IF(F498=0,"not processed",ABS(bank_source_transactions__1[[#This Row],[transaction_date]]-Reconciliation!L498))</f>
        <v>3</v>
      </c>
      <c r="N498" s="1" t="str" cm="1">
        <f t="array" ref="N498">_xlfn.IFS(M498="not Processed", "Not Processed",M498&gt;2,"SLA Breached",M498&lt;=2,"Within SLA")</f>
        <v>SLA Breached</v>
      </c>
      <c r="O498" s="1" t="str">
        <f>_xlfn.XLOOKUP(A498,Source_data!A:A,Source_data!D:D)</f>
        <v>CARD</v>
      </c>
      <c r="P498" s="1">
        <f t="shared" si="75"/>
        <v>0</v>
      </c>
      <c r="Q498" s="1">
        <f t="shared" si="76"/>
        <v>0</v>
      </c>
      <c r="R498" s="1">
        <f t="shared" si="77"/>
        <v>0</v>
      </c>
      <c r="S498" s="1">
        <f t="shared" si="78"/>
        <v>0</v>
      </c>
      <c r="T498" s="1">
        <f t="shared" si="79"/>
        <v>1</v>
      </c>
      <c r="U498" s="1" t="str">
        <f>_xlfn.XLOOKUP(Table3[[#This Row],[Transaction ID]],Source_data!A:A,Source_data!E:E)</f>
        <v>Mumbai</v>
      </c>
      <c r="V498" s="1">
        <f>_xlfn.IFNA(_xlfn.XLOOKUP(A498,bank_processed_transactions[transaction_id],bank_processed_transactions[processing_minutes]),"")</f>
        <v>46.8</v>
      </c>
      <c r="W498" s="31">
        <f>_xlfn.XLOOKUP(A498,Source_data!A:A,Source_data!B:B)</f>
        <v>46102</v>
      </c>
    </row>
    <row r="499" spans="1:23" x14ac:dyDescent="0.3">
      <c r="A499" s="4" t="s">
        <v>2452</v>
      </c>
      <c r="B499" s="1">
        <f>_xlfn.XLOOKUP(A499,bank_source_transactions__1[transaction_id],bank_source_transactions__1[amount_inr])</f>
        <v>898.9</v>
      </c>
      <c r="C499" s="1">
        <f>_xlfn.XLOOKUP(A499,Processed_data!A:A,Processed_data!F:F)</f>
        <v>898.9</v>
      </c>
      <c r="D499" s="1" t="str">
        <f>_xlfn.XLOOKUP(A499,bank_source_transactions__1[transaction_id],bank_source_transactions__1[transaction_status])</f>
        <v>SUCCESS</v>
      </c>
      <c r="E499" s="1" t="str">
        <f>_xlfn.XLOOKUP(A499,Processed_data!A:A,Processed_data!G:G)</f>
        <v>SUCCESS</v>
      </c>
      <c r="F499" s="1">
        <f>COUNTIF(bank_processed_transactions[transaction_id],A499)</f>
        <v>1</v>
      </c>
      <c r="G499" s="1" t="str">
        <f t="shared" si="70"/>
        <v>found</v>
      </c>
      <c r="H499" s="1" t="str">
        <f t="shared" si="71"/>
        <v>Not Duplicate</v>
      </c>
      <c r="I499" s="1" t="str">
        <f t="shared" si="72"/>
        <v>match</v>
      </c>
      <c r="J499" s="1" t="str">
        <f t="shared" si="73"/>
        <v>match</v>
      </c>
      <c r="K499" s="1">
        <f t="shared" si="74"/>
        <v>0</v>
      </c>
      <c r="L499" s="2">
        <f>IF(F499=0,"not processed",_xlfn.MINIFS(Processed_data!H:H,Processed_data!A:A,A499))</f>
        <v>46086</v>
      </c>
      <c r="M499" s="1">
        <f>IF(F499=0,"not processed",ABS(bank_source_transactions__1[[#This Row],[transaction_date]]-Reconciliation!L499))</f>
        <v>2</v>
      </c>
      <c r="N499" s="1" t="str" cm="1">
        <f t="array" ref="N499">_xlfn.IFS(M499="not Processed", "Not Processed",M499&gt;2,"SLA Breached",M499&lt;=2,"Within SLA")</f>
        <v>Within SLA</v>
      </c>
      <c r="O499" s="1" t="str">
        <f>_xlfn.XLOOKUP(A499,Source_data!A:A,Source_data!D:D)</f>
        <v>UPI</v>
      </c>
      <c r="P499" s="1">
        <f t="shared" si="75"/>
        <v>0</v>
      </c>
      <c r="Q499" s="1">
        <f t="shared" si="76"/>
        <v>0</v>
      </c>
      <c r="R499" s="1">
        <f t="shared" si="77"/>
        <v>0</v>
      </c>
      <c r="S499" s="1">
        <f t="shared" si="78"/>
        <v>0</v>
      </c>
      <c r="T499" s="1">
        <f t="shared" si="79"/>
        <v>0</v>
      </c>
      <c r="U499" s="1" t="str">
        <f>_xlfn.XLOOKUP(Table3[[#This Row],[Transaction ID]],Source_data!A:A,Source_data!E:E)</f>
        <v>Hyderabad</v>
      </c>
      <c r="V499" s="1">
        <f>_xlfn.IFNA(_xlfn.XLOOKUP(A499,bank_processed_transactions[transaction_id],bank_processed_transactions[processing_minutes]),"")</f>
        <v>18.600000000000001</v>
      </c>
      <c r="W499" s="31">
        <f>_xlfn.XLOOKUP(A499,Source_data!A:A,Source_data!B:B)</f>
        <v>46084</v>
      </c>
    </row>
    <row r="500" spans="1:23" x14ac:dyDescent="0.3">
      <c r="A500" s="3" t="s">
        <v>1942</v>
      </c>
      <c r="B500" s="1">
        <f>_xlfn.XLOOKUP(A500,bank_source_transactions__1[transaction_id],bank_source_transactions__1[amount_inr])</f>
        <v>1093.05</v>
      </c>
      <c r="C500" s="1">
        <f>_xlfn.XLOOKUP(A500,Processed_data!A:A,Processed_data!F:F)</f>
        <v>1093.05</v>
      </c>
      <c r="D500" s="1" t="str">
        <f>_xlfn.XLOOKUP(A500,bank_source_transactions__1[transaction_id],bank_source_transactions__1[transaction_status])</f>
        <v>REVERSED</v>
      </c>
      <c r="E500" s="1" t="str">
        <f>_xlfn.XLOOKUP(A500,Processed_data!A:A,Processed_data!G:G)</f>
        <v>REVERSED</v>
      </c>
      <c r="F500" s="1">
        <f>COUNTIF(bank_processed_transactions[transaction_id],A500)</f>
        <v>1</v>
      </c>
      <c r="G500" s="1" t="str">
        <f t="shared" si="70"/>
        <v>found</v>
      </c>
      <c r="H500" s="1" t="str">
        <f t="shared" si="71"/>
        <v>Not Duplicate</v>
      </c>
      <c r="I500" s="1" t="str">
        <f t="shared" si="72"/>
        <v>match</v>
      </c>
      <c r="J500" s="1" t="str">
        <f t="shared" si="73"/>
        <v>match</v>
      </c>
      <c r="K500" s="1">
        <f t="shared" si="74"/>
        <v>0</v>
      </c>
      <c r="L500" s="2">
        <f>IF(F500=0,"not processed",_xlfn.MINIFS(Processed_data!H:H,Processed_data!A:A,A500))</f>
        <v>46093</v>
      </c>
      <c r="M500" s="1">
        <f>IF(F500=0,"not processed",ABS(bank_source_transactions__1[[#This Row],[transaction_date]]-Reconciliation!L500))</f>
        <v>2</v>
      </c>
      <c r="N500" s="1" t="str" cm="1">
        <f t="array" ref="N500">_xlfn.IFS(M500="not Processed", "Not Processed",M500&gt;2,"SLA Breached",M500&lt;=2,"Within SLA")</f>
        <v>Within SLA</v>
      </c>
      <c r="O500" s="1" t="str">
        <f>_xlfn.XLOOKUP(A500,Source_data!A:A,Source_data!D:D)</f>
        <v>IMPS</v>
      </c>
      <c r="P500" s="1">
        <f t="shared" si="75"/>
        <v>0</v>
      </c>
      <c r="Q500" s="1">
        <f t="shared" si="76"/>
        <v>0</v>
      </c>
      <c r="R500" s="1">
        <f t="shared" si="77"/>
        <v>0</v>
      </c>
      <c r="S500" s="1">
        <f t="shared" si="78"/>
        <v>0</v>
      </c>
      <c r="T500" s="1">
        <f t="shared" si="79"/>
        <v>0</v>
      </c>
      <c r="U500" s="1" t="str">
        <f>_xlfn.XLOOKUP(Table3[[#This Row],[Transaction ID]],Source_data!A:A,Source_data!E:E)</f>
        <v>Bengaluru</v>
      </c>
      <c r="V500" s="1">
        <f>_xlfn.IFNA(_xlfn.XLOOKUP(A500,bank_processed_transactions[transaction_id],bank_processed_transactions[processing_minutes]),"")</f>
        <v>16</v>
      </c>
      <c r="W500" s="31">
        <f>_xlfn.XLOOKUP(A500,Source_data!A:A,Source_data!B:B)</f>
        <v>46091</v>
      </c>
    </row>
    <row r="501" spans="1:23" x14ac:dyDescent="0.3">
      <c r="A501" s="4" t="s">
        <v>2801</v>
      </c>
      <c r="B501" s="1">
        <f>_xlfn.XLOOKUP(A501,bank_source_transactions__1[transaction_id],bank_source_transactions__1[amount_inr])</f>
        <v>6090.24</v>
      </c>
      <c r="C501" s="1">
        <f>_xlfn.XLOOKUP(A501,Processed_data!A:A,Processed_data!F:F)</f>
        <v>6090.24</v>
      </c>
      <c r="D501" s="1" t="str">
        <f>_xlfn.XLOOKUP(A501,bank_source_transactions__1[transaction_id],bank_source_transactions__1[transaction_status])</f>
        <v>FAILED</v>
      </c>
      <c r="E501" s="1" t="str">
        <f>_xlfn.XLOOKUP(A501,Processed_data!A:A,Processed_data!G:G)</f>
        <v>FAILED</v>
      </c>
      <c r="F501" s="1">
        <f>COUNTIF(bank_processed_transactions[transaction_id],A501)</f>
        <v>1</v>
      </c>
      <c r="G501" s="1" t="str">
        <f t="shared" si="70"/>
        <v>found</v>
      </c>
      <c r="H501" s="1" t="str">
        <f t="shared" si="71"/>
        <v>Not Duplicate</v>
      </c>
      <c r="I501" s="1" t="str">
        <f t="shared" si="72"/>
        <v>match</v>
      </c>
      <c r="J501" s="1" t="str">
        <f t="shared" si="73"/>
        <v>match</v>
      </c>
      <c r="K501" s="1">
        <f t="shared" si="74"/>
        <v>0</v>
      </c>
      <c r="L501" s="2">
        <f>IF(F501=0,"not processed",_xlfn.MINIFS(Processed_data!H:H,Processed_data!A:A,A501))</f>
        <v>46102</v>
      </c>
      <c r="M501" s="1">
        <f>IF(F501=0,"not processed",ABS(bank_source_transactions__1[[#This Row],[transaction_date]]-Reconciliation!L501))</f>
        <v>2</v>
      </c>
      <c r="N501" s="1" t="str" cm="1">
        <f t="array" ref="N501">_xlfn.IFS(M501="not Processed", "Not Processed",M501&gt;2,"SLA Breached",M501&lt;=2,"Within SLA")</f>
        <v>Within SLA</v>
      </c>
      <c r="O501" s="1" t="str">
        <f>_xlfn.XLOOKUP(A501,Source_data!A:A,Source_data!D:D)</f>
        <v>UPI</v>
      </c>
      <c r="P501" s="1">
        <f t="shared" si="75"/>
        <v>0</v>
      </c>
      <c r="Q501" s="1">
        <f t="shared" si="76"/>
        <v>0</v>
      </c>
      <c r="R501" s="1">
        <f t="shared" si="77"/>
        <v>0</v>
      </c>
      <c r="S501" s="1">
        <f t="shared" si="78"/>
        <v>0</v>
      </c>
      <c r="T501" s="1">
        <f t="shared" si="79"/>
        <v>0</v>
      </c>
      <c r="U501" s="1" t="str">
        <f>_xlfn.XLOOKUP(Table3[[#This Row],[Transaction ID]],Source_data!A:A,Source_data!E:E)</f>
        <v>Mumbai</v>
      </c>
      <c r="V501" s="1">
        <f>_xlfn.IFNA(_xlfn.XLOOKUP(A501,bank_processed_transactions[transaction_id],bank_processed_transactions[processing_minutes]),"")</f>
        <v>13.7</v>
      </c>
      <c r="W501" s="31">
        <f>_xlfn.XLOOKUP(A501,Source_data!A:A,Source_data!B:B)</f>
        <v>46100</v>
      </c>
    </row>
    <row r="502" spans="1:23" x14ac:dyDescent="0.3">
      <c r="A502" s="3" t="s">
        <v>460</v>
      </c>
      <c r="B502" s="1">
        <f>_xlfn.XLOOKUP(A502,bank_source_transactions__1[transaction_id],bank_source_transactions__1[amount_inr])</f>
        <v>8867.4500000000007</v>
      </c>
      <c r="C502" s="1">
        <f>_xlfn.XLOOKUP(A502,Processed_data!A:A,Processed_data!F:F)</f>
        <v>8867.4500000000007</v>
      </c>
      <c r="D502" s="1" t="str">
        <f>_xlfn.XLOOKUP(A502,bank_source_transactions__1[transaction_id],bank_source_transactions__1[transaction_status])</f>
        <v>SUCCESS</v>
      </c>
      <c r="E502" s="1" t="str">
        <f>_xlfn.XLOOKUP(A502,Processed_data!A:A,Processed_data!G:G)</f>
        <v>SUCCESS</v>
      </c>
      <c r="F502" s="1">
        <f>COUNTIF(bank_processed_transactions[transaction_id],A502)</f>
        <v>1</v>
      </c>
      <c r="G502" s="1" t="str">
        <f t="shared" si="70"/>
        <v>found</v>
      </c>
      <c r="H502" s="1" t="str">
        <f t="shared" si="71"/>
        <v>Not Duplicate</v>
      </c>
      <c r="I502" s="1" t="str">
        <f t="shared" si="72"/>
        <v>match</v>
      </c>
      <c r="J502" s="1" t="str">
        <f t="shared" si="73"/>
        <v>match</v>
      </c>
      <c r="K502" s="1">
        <f t="shared" si="74"/>
        <v>0</v>
      </c>
      <c r="L502" s="2">
        <f>IF(F502=0,"not processed",_xlfn.MINIFS(Processed_data!H:H,Processed_data!A:A,A502))</f>
        <v>46062</v>
      </c>
      <c r="M502" s="1">
        <f>IF(F502=0,"not processed",ABS(bank_source_transactions__1[[#This Row],[transaction_date]]-Reconciliation!L502))</f>
        <v>0</v>
      </c>
      <c r="N502" s="1" t="str" cm="1">
        <f t="array" ref="N502">_xlfn.IFS(M502="not Processed", "Not Processed",M502&gt;2,"SLA Breached",M502&lt;=2,"Within SLA")</f>
        <v>Within SLA</v>
      </c>
      <c r="O502" s="1" t="str">
        <f>_xlfn.XLOOKUP(A502,Source_data!A:A,Source_data!D:D)</f>
        <v>IMPS</v>
      </c>
      <c r="P502" s="1">
        <f t="shared" si="75"/>
        <v>0</v>
      </c>
      <c r="Q502" s="1">
        <f t="shared" si="76"/>
        <v>0</v>
      </c>
      <c r="R502" s="1">
        <f t="shared" si="77"/>
        <v>0</v>
      </c>
      <c r="S502" s="1">
        <f t="shared" si="78"/>
        <v>0</v>
      </c>
      <c r="T502" s="1">
        <f t="shared" si="79"/>
        <v>0</v>
      </c>
      <c r="U502" s="1" t="str">
        <f>_xlfn.XLOOKUP(Table3[[#This Row],[Transaction ID]],Source_data!A:A,Source_data!E:E)</f>
        <v>Mumbai</v>
      </c>
      <c r="V502" s="1">
        <f>_xlfn.IFNA(_xlfn.XLOOKUP(A502,bank_processed_transactions[transaction_id],bank_processed_transactions[processing_minutes]),"")</f>
        <v>33</v>
      </c>
      <c r="W502" s="31">
        <f>_xlfn.XLOOKUP(A502,Source_data!A:A,Source_data!B:B)</f>
        <v>46062</v>
      </c>
    </row>
    <row r="503" spans="1:23" x14ac:dyDescent="0.3">
      <c r="A503" s="4" t="s">
        <v>56</v>
      </c>
      <c r="B503" s="1">
        <f>_xlfn.XLOOKUP(A503,bank_source_transactions__1[transaction_id],bank_source_transactions__1[amount_inr])</f>
        <v>20898.439999999999</v>
      </c>
      <c r="C503" s="1">
        <f>_xlfn.XLOOKUP(A503,Processed_data!A:A,Processed_data!F:F)</f>
        <v>20898.439999999999</v>
      </c>
      <c r="D503" s="1" t="str">
        <f>_xlfn.XLOOKUP(A503,bank_source_transactions__1[transaction_id],bank_source_transactions__1[transaction_status])</f>
        <v>SUCCESS</v>
      </c>
      <c r="E503" s="1" t="str">
        <f>_xlfn.XLOOKUP(A503,Processed_data!A:A,Processed_data!G:G)</f>
        <v>SUCCESS</v>
      </c>
      <c r="F503" s="1">
        <f>COUNTIF(bank_processed_transactions[transaction_id],A503)</f>
        <v>1</v>
      </c>
      <c r="G503" s="1" t="str">
        <f t="shared" si="70"/>
        <v>found</v>
      </c>
      <c r="H503" s="1" t="str">
        <f t="shared" si="71"/>
        <v>Not Duplicate</v>
      </c>
      <c r="I503" s="1" t="str">
        <f t="shared" si="72"/>
        <v>match</v>
      </c>
      <c r="J503" s="1" t="str">
        <f t="shared" si="73"/>
        <v>match</v>
      </c>
      <c r="K503" s="1">
        <f t="shared" si="74"/>
        <v>0</v>
      </c>
      <c r="L503" s="2">
        <f>IF(F503=0,"not processed",_xlfn.MINIFS(Processed_data!H:H,Processed_data!A:A,A503))</f>
        <v>46056</v>
      </c>
      <c r="M503" s="1">
        <f>IF(F503=0,"not processed",ABS(bank_source_transactions__1[[#This Row],[transaction_date]]-Reconciliation!L503))</f>
        <v>5</v>
      </c>
      <c r="N503" s="1" t="str" cm="1">
        <f t="array" ref="N503">_xlfn.IFS(M503="not Processed", "Not Processed",M503&gt;2,"SLA Breached",M503&lt;=2,"Within SLA")</f>
        <v>SLA Breached</v>
      </c>
      <c r="O503" s="1" t="str">
        <f>_xlfn.XLOOKUP(A503,Source_data!A:A,Source_data!D:D)</f>
        <v>IMPS</v>
      </c>
      <c r="P503" s="1">
        <f t="shared" si="75"/>
        <v>0</v>
      </c>
      <c r="Q503" s="1">
        <f t="shared" si="76"/>
        <v>0</v>
      </c>
      <c r="R503" s="1">
        <f t="shared" si="77"/>
        <v>0</v>
      </c>
      <c r="S503" s="1">
        <f t="shared" si="78"/>
        <v>0</v>
      </c>
      <c r="T503" s="1">
        <f t="shared" si="79"/>
        <v>1</v>
      </c>
      <c r="U503" s="1" t="str">
        <f>_xlfn.XLOOKUP(Table3[[#This Row],[Transaction ID]],Source_data!A:A,Source_data!E:E)</f>
        <v>Hyderabad</v>
      </c>
      <c r="V503" s="1">
        <f>_xlfn.IFNA(_xlfn.XLOOKUP(A503,bank_processed_transactions[transaction_id],bank_processed_transactions[processing_minutes]),"")</f>
        <v>7.5</v>
      </c>
      <c r="W503" s="31">
        <f>_xlfn.XLOOKUP(A503,Source_data!A:A,Source_data!B:B)</f>
        <v>46051</v>
      </c>
    </row>
    <row r="504" spans="1:23" x14ac:dyDescent="0.3">
      <c r="A504" s="3" t="s">
        <v>1832</v>
      </c>
      <c r="B504" s="1">
        <f>_xlfn.XLOOKUP(A504,bank_source_transactions__1[transaction_id],bank_source_transactions__1[amount_inr])</f>
        <v>12683.31</v>
      </c>
      <c r="C504" s="1">
        <f>_xlfn.XLOOKUP(A504,Processed_data!A:A,Processed_data!F:F)</f>
        <v>12683.31</v>
      </c>
      <c r="D504" s="1" t="str">
        <f>_xlfn.XLOOKUP(A504,bank_source_transactions__1[transaction_id],bank_source_transactions__1[transaction_status])</f>
        <v>SUCCESS</v>
      </c>
      <c r="E504" s="1" t="str">
        <f>_xlfn.XLOOKUP(A504,Processed_data!A:A,Processed_data!G:G)</f>
        <v>SUCCESS</v>
      </c>
      <c r="F504" s="1">
        <f>COUNTIF(bank_processed_transactions[transaction_id],A504)</f>
        <v>1</v>
      </c>
      <c r="G504" s="1" t="str">
        <f t="shared" si="70"/>
        <v>found</v>
      </c>
      <c r="H504" s="1" t="str">
        <f t="shared" si="71"/>
        <v>Not Duplicate</v>
      </c>
      <c r="I504" s="1" t="str">
        <f t="shared" si="72"/>
        <v>match</v>
      </c>
      <c r="J504" s="1" t="str">
        <f t="shared" si="73"/>
        <v>match</v>
      </c>
      <c r="K504" s="1">
        <f t="shared" si="74"/>
        <v>0</v>
      </c>
      <c r="L504" s="2">
        <f>IF(F504=0,"not processed",_xlfn.MINIFS(Processed_data!H:H,Processed_data!A:A,A504))</f>
        <v>46108</v>
      </c>
      <c r="M504" s="1">
        <f>IF(F504=0,"not processed",ABS(bank_source_transactions__1[[#This Row],[transaction_date]]-Reconciliation!L504))</f>
        <v>1</v>
      </c>
      <c r="N504" s="1" t="str" cm="1">
        <f t="array" ref="N504">_xlfn.IFS(M504="not Processed", "Not Processed",M504&gt;2,"SLA Breached",M504&lt;=2,"Within SLA")</f>
        <v>Within SLA</v>
      </c>
      <c r="O504" s="1" t="str">
        <f>_xlfn.XLOOKUP(A504,Source_data!A:A,Source_data!D:D)</f>
        <v>UPI</v>
      </c>
      <c r="P504" s="1">
        <f t="shared" si="75"/>
        <v>0</v>
      </c>
      <c r="Q504" s="1">
        <f t="shared" si="76"/>
        <v>0</v>
      </c>
      <c r="R504" s="1">
        <f t="shared" si="77"/>
        <v>0</v>
      </c>
      <c r="S504" s="1">
        <f t="shared" si="78"/>
        <v>0</v>
      </c>
      <c r="T504" s="1">
        <f t="shared" si="79"/>
        <v>0</v>
      </c>
      <c r="U504" s="1" t="str">
        <f>_xlfn.XLOOKUP(Table3[[#This Row],[Transaction ID]],Source_data!A:A,Source_data!E:E)</f>
        <v>Bengaluru</v>
      </c>
      <c r="V504" s="1">
        <f>_xlfn.IFNA(_xlfn.XLOOKUP(A504,bank_processed_transactions[transaction_id],bank_processed_transactions[processing_minutes]),"")</f>
        <v>9.6999999999999993</v>
      </c>
      <c r="W504" s="31">
        <f>_xlfn.XLOOKUP(A504,Source_data!A:A,Source_data!B:B)</f>
        <v>46107</v>
      </c>
    </row>
    <row r="505" spans="1:23" x14ac:dyDescent="0.3">
      <c r="A505" s="4" t="s">
        <v>148</v>
      </c>
      <c r="B505" s="1">
        <f>_xlfn.XLOOKUP(A505,bank_source_transactions__1[transaction_id],bank_source_transactions__1[amount_inr])</f>
        <v>3559.97</v>
      </c>
      <c r="C505" s="1">
        <f>_xlfn.XLOOKUP(A505,Processed_data!A:A,Processed_data!F:F)</f>
        <v>3559.97</v>
      </c>
      <c r="D505" s="1" t="str">
        <f>_xlfn.XLOOKUP(A505,bank_source_transactions__1[transaction_id],bank_source_transactions__1[transaction_status])</f>
        <v>SUCCESS</v>
      </c>
      <c r="E505" s="1" t="str">
        <f>_xlfn.XLOOKUP(A505,Processed_data!A:A,Processed_data!G:G)</f>
        <v>SUCCESS</v>
      </c>
      <c r="F505" s="1">
        <f>COUNTIF(bank_processed_transactions[transaction_id],A505)</f>
        <v>1</v>
      </c>
      <c r="G505" s="1" t="str">
        <f t="shared" si="70"/>
        <v>found</v>
      </c>
      <c r="H505" s="1" t="str">
        <f t="shared" si="71"/>
        <v>Not Duplicate</v>
      </c>
      <c r="I505" s="1" t="str">
        <f t="shared" si="72"/>
        <v>match</v>
      </c>
      <c r="J505" s="1" t="str">
        <f t="shared" si="73"/>
        <v>match</v>
      </c>
      <c r="K505" s="1">
        <f t="shared" si="74"/>
        <v>0</v>
      </c>
      <c r="L505" s="2">
        <f>IF(F505=0,"not processed",_xlfn.MINIFS(Processed_data!H:H,Processed_data!A:A,A505))</f>
        <v>46066</v>
      </c>
      <c r="M505" s="1">
        <f>IF(F505=0,"not processed",ABS(bank_source_transactions__1[[#This Row],[transaction_date]]-Reconciliation!L505))</f>
        <v>2</v>
      </c>
      <c r="N505" s="1" t="str" cm="1">
        <f t="array" ref="N505">_xlfn.IFS(M505="not Processed", "Not Processed",M505&gt;2,"SLA Breached",M505&lt;=2,"Within SLA")</f>
        <v>Within SLA</v>
      </c>
      <c r="O505" s="1" t="str">
        <f>_xlfn.XLOOKUP(A505,Source_data!A:A,Source_data!D:D)</f>
        <v>UPI</v>
      </c>
      <c r="P505" s="1">
        <f t="shared" si="75"/>
        <v>0</v>
      </c>
      <c r="Q505" s="1">
        <f t="shared" si="76"/>
        <v>0</v>
      </c>
      <c r="R505" s="1">
        <f t="shared" si="77"/>
        <v>0</v>
      </c>
      <c r="S505" s="1">
        <f t="shared" si="78"/>
        <v>0</v>
      </c>
      <c r="T505" s="1">
        <f t="shared" si="79"/>
        <v>0</v>
      </c>
      <c r="U505" s="1" t="str">
        <f>_xlfn.XLOOKUP(Table3[[#This Row],[Transaction ID]],Source_data!A:A,Source_data!E:E)</f>
        <v>Bengaluru</v>
      </c>
      <c r="V505" s="1">
        <f>_xlfn.IFNA(_xlfn.XLOOKUP(A505,bank_processed_transactions[transaction_id],bank_processed_transactions[processing_minutes]),"")</f>
        <v>8.5</v>
      </c>
      <c r="W505" s="31">
        <f>_xlfn.XLOOKUP(A505,Source_data!A:A,Source_data!B:B)</f>
        <v>46064</v>
      </c>
    </row>
    <row r="506" spans="1:23" x14ac:dyDescent="0.3">
      <c r="A506" s="3" t="s">
        <v>4689</v>
      </c>
      <c r="B506" s="1">
        <f>_xlfn.XLOOKUP(A506,bank_source_transactions__1[transaction_id],bank_source_transactions__1[amount_inr])</f>
        <v>1991.42</v>
      </c>
      <c r="C506" s="1">
        <f>_xlfn.XLOOKUP(A506,Processed_data!A:A,Processed_data!F:F)</f>
        <v>1991.42</v>
      </c>
      <c r="D506" s="1" t="str">
        <f>_xlfn.XLOOKUP(A506,bank_source_transactions__1[transaction_id],bank_source_transactions__1[transaction_status])</f>
        <v>SUCCESS</v>
      </c>
      <c r="E506" s="1" t="str">
        <f>_xlfn.XLOOKUP(A506,Processed_data!A:A,Processed_data!G:G)</f>
        <v>SUCCESS</v>
      </c>
      <c r="F506" s="1">
        <f>COUNTIF(bank_processed_transactions[transaction_id],A506)</f>
        <v>1</v>
      </c>
      <c r="G506" s="1" t="str">
        <f t="shared" si="70"/>
        <v>found</v>
      </c>
      <c r="H506" s="1" t="str">
        <f t="shared" si="71"/>
        <v>Not Duplicate</v>
      </c>
      <c r="I506" s="1" t="str">
        <f t="shared" si="72"/>
        <v>match</v>
      </c>
      <c r="J506" s="1" t="str">
        <f t="shared" si="73"/>
        <v>match</v>
      </c>
      <c r="K506" s="1">
        <f t="shared" si="74"/>
        <v>0</v>
      </c>
      <c r="L506" s="2">
        <f>IF(F506=0,"not processed",_xlfn.MINIFS(Processed_data!H:H,Processed_data!A:A,A506))</f>
        <v>46032</v>
      </c>
      <c r="M506" s="1">
        <f>IF(F506=0,"not processed",ABS(bank_source_transactions__1[[#This Row],[transaction_date]]-Reconciliation!L506))</f>
        <v>2</v>
      </c>
      <c r="N506" s="1" t="str" cm="1">
        <f t="array" ref="N506">_xlfn.IFS(M506="not Processed", "Not Processed",M506&gt;2,"SLA Breached",M506&lt;=2,"Within SLA")</f>
        <v>Within SLA</v>
      </c>
      <c r="O506" s="1" t="str">
        <f>_xlfn.XLOOKUP(A506,Source_data!A:A,Source_data!D:D)</f>
        <v>NEFT</v>
      </c>
      <c r="P506" s="1">
        <f t="shared" si="75"/>
        <v>0</v>
      </c>
      <c r="Q506" s="1">
        <f t="shared" si="76"/>
        <v>0</v>
      </c>
      <c r="R506" s="1">
        <f t="shared" si="77"/>
        <v>0</v>
      </c>
      <c r="S506" s="1">
        <f t="shared" si="78"/>
        <v>0</v>
      </c>
      <c r="T506" s="1">
        <f t="shared" si="79"/>
        <v>0</v>
      </c>
      <c r="U506" s="1" t="str">
        <f>_xlfn.XLOOKUP(Table3[[#This Row],[Transaction ID]],Source_data!A:A,Source_data!E:E)</f>
        <v>Hyderabad</v>
      </c>
      <c r="V506" s="1">
        <f>_xlfn.IFNA(_xlfn.XLOOKUP(A506,bank_processed_transactions[transaction_id],bank_processed_transactions[processing_minutes]),"")</f>
        <v>7.1</v>
      </c>
      <c r="W506" s="31">
        <f>_xlfn.XLOOKUP(A506,Source_data!A:A,Source_data!B:B)</f>
        <v>46030</v>
      </c>
    </row>
    <row r="507" spans="1:23" x14ac:dyDescent="0.3">
      <c r="A507" s="4" t="s">
        <v>2607</v>
      </c>
      <c r="B507" s="1">
        <f>_xlfn.XLOOKUP(A507,bank_source_transactions__1[transaction_id],bank_source_transactions__1[amount_inr])</f>
        <v>1211.53</v>
      </c>
      <c r="C507" s="1">
        <f>_xlfn.XLOOKUP(A507,Processed_data!A:A,Processed_data!F:F)</f>
        <v>1211.53</v>
      </c>
      <c r="D507" s="1" t="str">
        <f>_xlfn.XLOOKUP(A507,bank_source_transactions__1[transaction_id],bank_source_transactions__1[transaction_status])</f>
        <v>SUCCESS</v>
      </c>
      <c r="E507" s="1" t="str">
        <f>_xlfn.XLOOKUP(A507,Processed_data!A:A,Processed_data!G:G)</f>
        <v>SUCCESS</v>
      </c>
      <c r="F507" s="1">
        <f>COUNTIF(bank_processed_transactions[transaction_id],A507)</f>
        <v>1</v>
      </c>
      <c r="G507" s="1" t="str">
        <f t="shared" si="70"/>
        <v>found</v>
      </c>
      <c r="H507" s="1" t="str">
        <f t="shared" si="71"/>
        <v>Not Duplicate</v>
      </c>
      <c r="I507" s="1" t="str">
        <f t="shared" si="72"/>
        <v>match</v>
      </c>
      <c r="J507" s="1" t="str">
        <f t="shared" si="73"/>
        <v>match</v>
      </c>
      <c r="K507" s="1">
        <f t="shared" si="74"/>
        <v>0</v>
      </c>
      <c r="L507" s="2">
        <f>IF(F507=0,"not processed",_xlfn.MINIFS(Processed_data!H:H,Processed_data!A:A,A507))</f>
        <v>46105</v>
      </c>
      <c r="M507" s="1">
        <f>IF(F507=0,"not processed",ABS(bank_source_transactions__1[[#This Row],[transaction_date]]-Reconciliation!L507))</f>
        <v>1</v>
      </c>
      <c r="N507" s="1" t="str" cm="1">
        <f t="array" ref="N507">_xlfn.IFS(M507="not Processed", "Not Processed",M507&gt;2,"SLA Breached",M507&lt;=2,"Within SLA")</f>
        <v>Within SLA</v>
      </c>
      <c r="O507" s="1" t="str">
        <f>_xlfn.XLOOKUP(A507,Source_data!A:A,Source_data!D:D)</f>
        <v>NEFT</v>
      </c>
      <c r="P507" s="1">
        <f t="shared" si="75"/>
        <v>0</v>
      </c>
      <c r="Q507" s="1">
        <f t="shared" si="76"/>
        <v>0</v>
      </c>
      <c r="R507" s="1">
        <f t="shared" si="77"/>
        <v>0</v>
      </c>
      <c r="S507" s="1">
        <f t="shared" si="78"/>
        <v>0</v>
      </c>
      <c r="T507" s="1">
        <f t="shared" si="79"/>
        <v>0</v>
      </c>
      <c r="U507" s="1" t="str">
        <f>_xlfn.XLOOKUP(Table3[[#This Row],[Transaction ID]],Source_data!A:A,Source_data!E:E)</f>
        <v>Hyderabad</v>
      </c>
      <c r="V507" s="1">
        <f>_xlfn.IFNA(_xlfn.XLOOKUP(A507,bank_processed_transactions[transaction_id],bank_processed_transactions[processing_minutes]),"")</f>
        <v>24.8</v>
      </c>
      <c r="W507" s="31">
        <f>_xlfn.XLOOKUP(A507,Source_data!A:A,Source_data!B:B)</f>
        <v>46104</v>
      </c>
    </row>
    <row r="508" spans="1:23" x14ac:dyDescent="0.3">
      <c r="A508" s="3" t="s">
        <v>2353</v>
      </c>
      <c r="B508" s="1">
        <f>_xlfn.XLOOKUP(A508,bank_source_transactions__1[transaction_id],bank_source_transactions__1[amount_inr])</f>
        <v>2112.89</v>
      </c>
      <c r="C508" s="1">
        <f>_xlfn.XLOOKUP(A508,Processed_data!A:A,Processed_data!F:F)</f>
        <v>2112.89</v>
      </c>
      <c r="D508" s="1" t="str">
        <f>_xlfn.XLOOKUP(A508,bank_source_transactions__1[transaction_id],bank_source_transactions__1[transaction_status])</f>
        <v>SUCCESS</v>
      </c>
      <c r="E508" s="1" t="str">
        <f>_xlfn.XLOOKUP(A508,Processed_data!A:A,Processed_data!G:G)</f>
        <v>SUCCESS</v>
      </c>
      <c r="F508" s="1">
        <f>COUNTIF(bank_processed_transactions[transaction_id],A508)</f>
        <v>1</v>
      </c>
      <c r="G508" s="1" t="str">
        <f t="shared" si="70"/>
        <v>found</v>
      </c>
      <c r="H508" s="1" t="str">
        <f t="shared" si="71"/>
        <v>Not Duplicate</v>
      </c>
      <c r="I508" s="1" t="str">
        <f t="shared" si="72"/>
        <v>match</v>
      </c>
      <c r="J508" s="1" t="str">
        <f t="shared" si="73"/>
        <v>match</v>
      </c>
      <c r="K508" s="1">
        <f t="shared" si="74"/>
        <v>0</v>
      </c>
      <c r="L508" s="2">
        <f>IF(F508=0,"not processed",_xlfn.MINIFS(Processed_data!H:H,Processed_data!A:A,A508))</f>
        <v>46038</v>
      </c>
      <c r="M508" s="1">
        <f>IF(F508=0,"not processed",ABS(bank_source_transactions__1[[#This Row],[transaction_date]]-Reconciliation!L508))</f>
        <v>2</v>
      </c>
      <c r="N508" s="1" t="str" cm="1">
        <f t="array" ref="N508">_xlfn.IFS(M508="not Processed", "Not Processed",M508&gt;2,"SLA Breached",M508&lt;=2,"Within SLA")</f>
        <v>Within SLA</v>
      </c>
      <c r="O508" s="1" t="str">
        <f>_xlfn.XLOOKUP(A508,Source_data!A:A,Source_data!D:D)</f>
        <v>CARD</v>
      </c>
      <c r="P508" s="1">
        <f t="shared" si="75"/>
        <v>0</v>
      </c>
      <c r="Q508" s="1">
        <f t="shared" si="76"/>
        <v>0</v>
      </c>
      <c r="R508" s="1">
        <f t="shared" si="77"/>
        <v>0</v>
      </c>
      <c r="S508" s="1">
        <f t="shared" si="78"/>
        <v>0</v>
      </c>
      <c r="T508" s="1">
        <f t="shared" si="79"/>
        <v>0</v>
      </c>
      <c r="U508" s="1" t="str">
        <f>_xlfn.XLOOKUP(Table3[[#This Row],[Transaction ID]],Source_data!A:A,Source_data!E:E)</f>
        <v>Bengaluru</v>
      </c>
      <c r="V508" s="1">
        <f>_xlfn.IFNA(_xlfn.XLOOKUP(A508,bank_processed_transactions[transaction_id],bank_processed_transactions[processing_minutes]),"")</f>
        <v>31.1</v>
      </c>
      <c r="W508" s="31">
        <f>_xlfn.XLOOKUP(A508,Source_data!A:A,Source_data!B:B)</f>
        <v>46036</v>
      </c>
    </row>
    <row r="509" spans="1:23" x14ac:dyDescent="0.3">
      <c r="A509" s="4" t="s">
        <v>3362</v>
      </c>
      <c r="B509" s="1">
        <f>_xlfn.XLOOKUP(A509,bank_source_transactions__1[transaction_id],bank_source_transactions__1[amount_inr])</f>
        <v>11561.47</v>
      </c>
      <c r="C509" s="1">
        <f>_xlfn.XLOOKUP(A509,Processed_data!A:A,Processed_data!F:F)</f>
        <v>11561.47</v>
      </c>
      <c r="D509" s="1" t="str">
        <f>_xlfn.XLOOKUP(A509,bank_source_transactions__1[transaction_id],bank_source_transactions__1[transaction_status])</f>
        <v>SUCCESS</v>
      </c>
      <c r="E509" s="1" t="str">
        <f>_xlfn.XLOOKUP(A509,Processed_data!A:A,Processed_data!G:G)</f>
        <v>SUCCESS</v>
      </c>
      <c r="F509" s="1">
        <f>COUNTIF(bank_processed_transactions[transaction_id],A509)</f>
        <v>1</v>
      </c>
      <c r="G509" s="1" t="str">
        <f t="shared" si="70"/>
        <v>found</v>
      </c>
      <c r="H509" s="1" t="str">
        <f t="shared" si="71"/>
        <v>Not Duplicate</v>
      </c>
      <c r="I509" s="1" t="str">
        <f t="shared" si="72"/>
        <v>match</v>
      </c>
      <c r="J509" s="1" t="str">
        <f t="shared" si="73"/>
        <v>match</v>
      </c>
      <c r="K509" s="1">
        <f t="shared" si="74"/>
        <v>0</v>
      </c>
      <c r="L509" s="2">
        <f>IF(F509=0,"not processed",_xlfn.MINIFS(Processed_data!H:H,Processed_data!A:A,A509))</f>
        <v>46097</v>
      </c>
      <c r="M509" s="1">
        <f>IF(F509=0,"not processed",ABS(bank_source_transactions__1[[#This Row],[transaction_date]]-Reconciliation!L509))</f>
        <v>2</v>
      </c>
      <c r="N509" s="1" t="str" cm="1">
        <f t="array" ref="N509">_xlfn.IFS(M509="not Processed", "Not Processed",M509&gt;2,"SLA Breached",M509&lt;=2,"Within SLA")</f>
        <v>Within SLA</v>
      </c>
      <c r="O509" s="1" t="str">
        <f>_xlfn.XLOOKUP(A509,Source_data!A:A,Source_data!D:D)</f>
        <v>UPI</v>
      </c>
      <c r="P509" s="1">
        <f t="shared" si="75"/>
        <v>0</v>
      </c>
      <c r="Q509" s="1">
        <f t="shared" si="76"/>
        <v>0</v>
      </c>
      <c r="R509" s="1">
        <f t="shared" si="77"/>
        <v>0</v>
      </c>
      <c r="S509" s="1">
        <f t="shared" si="78"/>
        <v>0</v>
      </c>
      <c r="T509" s="1">
        <f t="shared" si="79"/>
        <v>0</v>
      </c>
      <c r="U509" s="1" t="str">
        <f>_xlfn.XLOOKUP(Table3[[#This Row],[Transaction ID]],Source_data!A:A,Source_data!E:E)</f>
        <v>Bengaluru</v>
      </c>
      <c r="V509" s="1">
        <f>_xlfn.IFNA(_xlfn.XLOOKUP(A509,bank_processed_transactions[transaction_id],bank_processed_transactions[processing_minutes]),"")</f>
        <v>51.7</v>
      </c>
      <c r="W509" s="31">
        <f>_xlfn.XLOOKUP(A509,Source_data!A:A,Source_data!B:B)</f>
        <v>46095</v>
      </c>
    </row>
    <row r="510" spans="1:23" x14ac:dyDescent="0.3">
      <c r="A510" s="3" t="s">
        <v>902</v>
      </c>
      <c r="B510" s="1">
        <f>_xlfn.XLOOKUP(A510,bank_source_transactions__1[transaction_id],bank_source_transactions__1[amount_inr])</f>
        <v>16256.97</v>
      </c>
      <c r="C510" s="1">
        <f>_xlfn.XLOOKUP(A510,Processed_data!A:A,Processed_data!F:F)</f>
        <v>16256.97</v>
      </c>
      <c r="D510" s="1" t="str">
        <f>_xlfn.XLOOKUP(A510,bank_source_transactions__1[transaction_id],bank_source_transactions__1[transaction_status])</f>
        <v>SUCCESS</v>
      </c>
      <c r="E510" s="1" t="str">
        <f>_xlfn.XLOOKUP(A510,Processed_data!A:A,Processed_data!G:G)</f>
        <v>SUCCESS</v>
      </c>
      <c r="F510" s="1">
        <f>COUNTIF(bank_processed_transactions[transaction_id],A510)</f>
        <v>1</v>
      </c>
      <c r="G510" s="1" t="str">
        <f t="shared" si="70"/>
        <v>found</v>
      </c>
      <c r="H510" s="1" t="str">
        <f t="shared" si="71"/>
        <v>Not Duplicate</v>
      </c>
      <c r="I510" s="1" t="str">
        <f t="shared" si="72"/>
        <v>match</v>
      </c>
      <c r="J510" s="1" t="str">
        <f t="shared" si="73"/>
        <v>match</v>
      </c>
      <c r="K510" s="1">
        <f t="shared" si="74"/>
        <v>0</v>
      </c>
      <c r="L510" s="2">
        <f>IF(F510=0,"not processed",_xlfn.MINIFS(Processed_data!H:H,Processed_data!A:A,A510))</f>
        <v>46087</v>
      </c>
      <c r="M510" s="1">
        <f>IF(F510=0,"not processed",ABS(bank_source_transactions__1[[#This Row],[transaction_date]]-Reconciliation!L510))</f>
        <v>1</v>
      </c>
      <c r="N510" s="1" t="str" cm="1">
        <f t="array" ref="N510">_xlfn.IFS(M510="not Processed", "Not Processed",M510&gt;2,"SLA Breached",M510&lt;=2,"Within SLA")</f>
        <v>Within SLA</v>
      </c>
      <c r="O510" s="1" t="str">
        <f>_xlfn.XLOOKUP(A510,Source_data!A:A,Source_data!D:D)</f>
        <v>UPI</v>
      </c>
      <c r="P510" s="1">
        <f t="shared" si="75"/>
        <v>0</v>
      </c>
      <c r="Q510" s="1">
        <f t="shared" si="76"/>
        <v>0</v>
      </c>
      <c r="R510" s="1">
        <f t="shared" si="77"/>
        <v>0</v>
      </c>
      <c r="S510" s="1">
        <f t="shared" si="78"/>
        <v>0</v>
      </c>
      <c r="T510" s="1">
        <f t="shared" si="79"/>
        <v>0</v>
      </c>
      <c r="U510" s="1" t="str">
        <f>_xlfn.XLOOKUP(Table3[[#This Row],[Transaction ID]],Source_data!A:A,Source_data!E:E)</f>
        <v>Mumbai</v>
      </c>
      <c r="V510" s="1">
        <f>_xlfn.IFNA(_xlfn.XLOOKUP(A510,bank_processed_transactions[transaction_id],bank_processed_transactions[processing_minutes]),"")</f>
        <v>35.4</v>
      </c>
      <c r="W510" s="31">
        <f>_xlfn.XLOOKUP(A510,Source_data!A:A,Source_data!B:B)</f>
        <v>46086</v>
      </c>
    </row>
    <row r="511" spans="1:23" x14ac:dyDescent="0.3">
      <c r="A511" s="4" t="s">
        <v>968</v>
      </c>
      <c r="B511" s="1">
        <f>_xlfn.XLOOKUP(A511,bank_source_transactions__1[transaction_id],bank_source_transactions__1[amount_inr])</f>
        <v>4883.12</v>
      </c>
      <c r="C511" s="1">
        <f>_xlfn.XLOOKUP(A511,Processed_data!A:A,Processed_data!F:F)</f>
        <v>4883.12</v>
      </c>
      <c r="D511" s="1" t="str">
        <f>_xlfn.XLOOKUP(A511,bank_source_transactions__1[transaction_id],bank_source_transactions__1[transaction_status])</f>
        <v>SUCCESS</v>
      </c>
      <c r="E511" s="1" t="str">
        <f>_xlfn.XLOOKUP(A511,Processed_data!A:A,Processed_data!G:G)</f>
        <v>SUCCESS</v>
      </c>
      <c r="F511" s="1">
        <f>COUNTIF(bank_processed_transactions[transaction_id],A511)</f>
        <v>1</v>
      </c>
      <c r="G511" s="1" t="str">
        <f t="shared" si="70"/>
        <v>found</v>
      </c>
      <c r="H511" s="1" t="str">
        <f t="shared" si="71"/>
        <v>Not Duplicate</v>
      </c>
      <c r="I511" s="1" t="str">
        <f t="shared" si="72"/>
        <v>match</v>
      </c>
      <c r="J511" s="1" t="str">
        <f t="shared" si="73"/>
        <v>match</v>
      </c>
      <c r="K511" s="1">
        <f t="shared" si="74"/>
        <v>0</v>
      </c>
      <c r="L511" s="2">
        <f>IF(F511=0,"not processed",_xlfn.MINIFS(Processed_data!H:H,Processed_data!A:A,A511))</f>
        <v>46101</v>
      </c>
      <c r="M511" s="1">
        <f>IF(F511=0,"not processed",ABS(bank_source_transactions__1[[#This Row],[transaction_date]]-Reconciliation!L511))</f>
        <v>2</v>
      </c>
      <c r="N511" s="1" t="str" cm="1">
        <f t="array" ref="N511">_xlfn.IFS(M511="not Processed", "Not Processed",M511&gt;2,"SLA Breached",M511&lt;=2,"Within SLA")</f>
        <v>Within SLA</v>
      </c>
      <c r="O511" s="1" t="str">
        <f>_xlfn.XLOOKUP(A511,Source_data!A:A,Source_data!D:D)</f>
        <v>CARD</v>
      </c>
      <c r="P511" s="1">
        <f t="shared" si="75"/>
        <v>0</v>
      </c>
      <c r="Q511" s="1">
        <f t="shared" si="76"/>
        <v>0</v>
      </c>
      <c r="R511" s="1">
        <f t="shared" si="77"/>
        <v>0</v>
      </c>
      <c r="S511" s="1">
        <f t="shared" si="78"/>
        <v>0</v>
      </c>
      <c r="T511" s="1">
        <f t="shared" si="79"/>
        <v>0</v>
      </c>
      <c r="U511" s="1" t="str">
        <f>_xlfn.XLOOKUP(Table3[[#This Row],[Transaction ID]],Source_data!A:A,Source_data!E:E)</f>
        <v>Mumbai</v>
      </c>
      <c r="V511" s="1">
        <f>_xlfn.IFNA(_xlfn.XLOOKUP(A511,bank_processed_transactions[transaction_id],bank_processed_transactions[processing_minutes]),"")</f>
        <v>133.4</v>
      </c>
      <c r="W511" s="31">
        <f>_xlfn.XLOOKUP(A511,Source_data!A:A,Source_data!B:B)</f>
        <v>46099</v>
      </c>
    </row>
    <row r="512" spans="1:23" x14ac:dyDescent="0.3">
      <c r="A512" s="3" t="s">
        <v>1841</v>
      </c>
      <c r="B512" s="1">
        <f>_xlfn.XLOOKUP(A512,bank_source_transactions__1[transaction_id],bank_source_transactions__1[amount_inr])</f>
        <v>21066.560000000001</v>
      </c>
      <c r="C512" s="1">
        <f>_xlfn.XLOOKUP(A512,Processed_data!A:A,Processed_data!F:F)</f>
        <v>21066.560000000001</v>
      </c>
      <c r="D512" s="1" t="str">
        <f>_xlfn.XLOOKUP(A512,bank_source_transactions__1[transaction_id],bank_source_transactions__1[transaction_status])</f>
        <v>SUCCESS</v>
      </c>
      <c r="E512" s="1" t="str">
        <f>_xlfn.XLOOKUP(A512,Processed_data!A:A,Processed_data!G:G)</f>
        <v>SUCCESS</v>
      </c>
      <c r="F512" s="1">
        <f>COUNTIF(bank_processed_transactions[transaction_id],A512)</f>
        <v>1</v>
      </c>
      <c r="G512" s="1" t="str">
        <f t="shared" si="70"/>
        <v>found</v>
      </c>
      <c r="H512" s="1" t="str">
        <f t="shared" si="71"/>
        <v>Not Duplicate</v>
      </c>
      <c r="I512" s="1" t="str">
        <f t="shared" si="72"/>
        <v>match</v>
      </c>
      <c r="J512" s="1" t="str">
        <f t="shared" si="73"/>
        <v>match</v>
      </c>
      <c r="K512" s="1">
        <f t="shared" si="74"/>
        <v>0</v>
      </c>
      <c r="L512" s="2">
        <f>IF(F512=0,"not processed",_xlfn.MINIFS(Processed_data!H:H,Processed_data!A:A,A512))</f>
        <v>46037</v>
      </c>
      <c r="M512" s="1">
        <f>IF(F512=0,"not processed",ABS(bank_source_transactions__1[[#This Row],[transaction_date]]-Reconciliation!L512))</f>
        <v>3</v>
      </c>
      <c r="N512" s="1" t="str" cm="1">
        <f t="array" ref="N512">_xlfn.IFS(M512="not Processed", "Not Processed",M512&gt;2,"SLA Breached",M512&lt;=2,"Within SLA")</f>
        <v>SLA Breached</v>
      </c>
      <c r="O512" s="1" t="str">
        <f>_xlfn.XLOOKUP(A512,Source_data!A:A,Source_data!D:D)</f>
        <v>CARD</v>
      </c>
      <c r="P512" s="1">
        <f t="shared" si="75"/>
        <v>0</v>
      </c>
      <c r="Q512" s="1">
        <f t="shared" si="76"/>
        <v>0</v>
      </c>
      <c r="R512" s="1">
        <f t="shared" si="77"/>
        <v>0</v>
      </c>
      <c r="S512" s="1">
        <f t="shared" si="78"/>
        <v>0</v>
      </c>
      <c r="T512" s="1">
        <f t="shared" si="79"/>
        <v>1</v>
      </c>
      <c r="U512" s="1" t="str">
        <f>_xlfn.XLOOKUP(Table3[[#This Row],[Transaction ID]],Source_data!A:A,Source_data!E:E)</f>
        <v>Hyderabad</v>
      </c>
      <c r="V512" s="1">
        <f>_xlfn.IFNA(_xlfn.XLOOKUP(A512,bank_processed_transactions[transaction_id],bank_processed_transactions[processing_minutes]),"")</f>
        <v>25.1</v>
      </c>
      <c r="W512" s="31">
        <f>_xlfn.XLOOKUP(A512,Source_data!A:A,Source_data!B:B)</f>
        <v>46034</v>
      </c>
    </row>
    <row r="513" spans="1:23" x14ac:dyDescent="0.3">
      <c r="A513" s="4" t="s">
        <v>4492</v>
      </c>
      <c r="B513" s="1">
        <f>_xlfn.XLOOKUP(A513,bank_source_transactions__1[transaction_id],bank_source_transactions__1[amount_inr])</f>
        <v>3852.61</v>
      </c>
      <c r="C513" s="1">
        <f>_xlfn.XLOOKUP(A513,Processed_data!A:A,Processed_data!F:F)</f>
        <v>3852.61</v>
      </c>
      <c r="D513" s="1" t="str">
        <f>_xlfn.XLOOKUP(A513,bank_source_transactions__1[transaction_id],bank_source_transactions__1[transaction_status])</f>
        <v>SUCCESS</v>
      </c>
      <c r="E513" s="1" t="str">
        <f>_xlfn.XLOOKUP(A513,Processed_data!A:A,Processed_data!G:G)</f>
        <v>SUCCESS</v>
      </c>
      <c r="F513" s="1">
        <f>COUNTIF(bank_processed_transactions[transaction_id],A513)</f>
        <v>1</v>
      </c>
      <c r="G513" s="1" t="str">
        <f t="shared" si="70"/>
        <v>found</v>
      </c>
      <c r="H513" s="1" t="str">
        <f t="shared" si="71"/>
        <v>Not Duplicate</v>
      </c>
      <c r="I513" s="1" t="str">
        <f t="shared" si="72"/>
        <v>match</v>
      </c>
      <c r="J513" s="1" t="str">
        <f t="shared" si="73"/>
        <v>match</v>
      </c>
      <c r="K513" s="1">
        <f t="shared" si="74"/>
        <v>0</v>
      </c>
      <c r="L513" s="2">
        <f>IF(F513=0,"not processed",_xlfn.MINIFS(Processed_data!H:H,Processed_data!A:A,A513))</f>
        <v>46043</v>
      </c>
      <c r="M513" s="1">
        <f>IF(F513=0,"not processed",ABS(bank_source_transactions__1[[#This Row],[transaction_date]]-Reconciliation!L513))</f>
        <v>3</v>
      </c>
      <c r="N513" s="1" t="str" cm="1">
        <f t="array" ref="N513">_xlfn.IFS(M513="not Processed", "Not Processed",M513&gt;2,"SLA Breached",M513&lt;=2,"Within SLA")</f>
        <v>SLA Breached</v>
      </c>
      <c r="O513" s="1" t="str">
        <f>_xlfn.XLOOKUP(A513,Source_data!A:A,Source_data!D:D)</f>
        <v>UPI</v>
      </c>
      <c r="P513" s="1">
        <f t="shared" si="75"/>
        <v>0</v>
      </c>
      <c r="Q513" s="1">
        <f t="shared" si="76"/>
        <v>0</v>
      </c>
      <c r="R513" s="1">
        <f t="shared" si="77"/>
        <v>0</v>
      </c>
      <c r="S513" s="1">
        <f t="shared" si="78"/>
        <v>0</v>
      </c>
      <c r="T513" s="1">
        <f t="shared" si="79"/>
        <v>1</v>
      </c>
      <c r="U513" s="1" t="str">
        <f>_xlfn.XLOOKUP(Table3[[#This Row],[Transaction ID]],Source_data!A:A,Source_data!E:E)</f>
        <v>Mumbai</v>
      </c>
      <c r="V513" s="1">
        <f>_xlfn.IFNA(_xlfn.XLOOKUP(A513,bank_processed_transactions[transaction_id],bank_processed_transactions[processing_minutes]),"")</f>
        <v>21.3</v>
      </c>
      <c r="W513" s="31">
        <f>_xlfn.XLOOKUP(A513,Source_data!A:A,Source_data!B:B)</f>
        <v>46040</v>
      </c>
    </row>
    <row r="514" spans="1:23" x14ac:dyDescent="0.3">
      <c r="A514" s="3" t="s">
        <v>2508</v>
      </c>
      <c r="B514" s="1">
        <f>_xlfn.XLOOKUP(A514,bank_source_transactions__1[transaction_id],bank_source_transactions__1[amount_inr])</f>
        <v>7279.01</v>
      </c>
      <c r="C514" s="1">
        <f>_xlfn.XLOOKUP(A514,Processed_data!A:A,Processed_data!F:F)</f>
        <v>7279.01</v>
      </c>
      <c r="D514" s="1" t="str">
        <f>_xlfn.XLOOKUP(A514,bank_source_transactions__1[transaction_id],bank_source_transactions__1[transaction_status])</f>
        <v>FAILED</v>
      </c>
      <c r="E514" s="1" t="str">
        <f>_xlfn.XLOOKUP(A514,Processed_data!A:A,Processed_data!G:G)</f>
        <v>FAILED</v>
      </c>
      <c r="F514" s="1">
        <f>COUNTIF(bank_processed_transactions[transaction_id],A514)</f>
        <v>1</v>
      </c>
      <c r="G514" s="1" t="str">
        <f t="shared" si="70"/>
        <v>found</v>
      </c>
      <c r="H514" s="1" t="str">
        <f t="shared" si="71"/>
        <v>Not Duplicate</v>
      </c>
      <c r="I514" s="1" t="str">
        <f t="shared" si="72"/>
        <v>match</v>
      </c>
      <c r="J514" s="1" t="str">
        <f t="shared" si="73"/>
        <v>match</v>
      </c>
      <c r="K514" s="1">
        <f t="shared" si="74"/>
        <v>0</v>
      </c>
      <c r="L514" s="2">
        <f>IF(F514=0,"not processed",_xlfn.MINIFS(Processed_data!H:H,Processed_data!A:A,A514))</f>
        <v>46105</v>
      </c>
      <c r="M514" s="1">
        <f>IF(F514=0,"not processed",ABS(bank_source_transactions__1[[#This Row],[transaction_date]]-Reconciliation!L514))</f>
        <v>0</v>
      </c>
      <c r="N514" s="1" t="str" cm="1">
        <f t="array" ref="N514">_xlfn.IFS(M514="not Processed", "Not Processed",M514&gt;2,"SLA Breached",M514&lt;=2,"Within SLA")</f>
        <v>Within SLA</v>
      </c>
      <c r="O514" s="1" t="str">
        <f>_xlfn.XLOOKUP(A514,Source_data!A:A,Source_data!D:D)</f>
        <v>ATM</v>
      </c>
      <c r="P514" s="1">
        <f t="shared" si="75"/>
        <v>0</v>
      </c>
      <c r="Q514" s="1">
        <f t="shared" si="76"/>
        <v>0</v>
      </c>
      <c r="R514" s="1">
        <f t="shared" si="77"/>
        <v>0</v>
      </c>
      <c r="S514" s="1">
        <f t="shared" si="78"/>
        <v>0</v>
      </c>
      <c r="T514" s="1">
        <f t="shared" si="79"/>
        <v>0</v>
      </c>
      <c r="U514" s="1" t="str">
        <f>_xlfn.XLOOKUP(Table3[[#This Row],[Transaction ID]],Source_data!A:A,Source_data!E:E)</f>
        <v>Mumbai</v>
      </c>
      <c r="V514" s="1">
        <f>_xlfn.IFNA(_xlfn.XLOOKUP(A514,bank_processed_transactions[transaction_id],bank_processed_transactions[processing_minutes]),"")</f>
        <v>8.9</v>
      </c>
      <c r="W514" s="31">
        <f>_xlfn.XLOOKUP(A514,Source_data!A:A,Source_data!B:B)</f>
        <v>46105</v>
      </c>
    </row>
    <row r="515" spans="1:23" x14ac:dyDescent="0.3">
      <c r="A515" s="4" t="s">
        <v>1288</v>
      </c>
      <c r="B515" s="1">
        <f>_xlfn.XLOOKUP(A515,bank_source_transactions__1[transaction_id],bank_source_transactions__1[amount_inr])</f>
        <v>5539.4</v>
      </c>
      <c r="C515" s="1">
        <f>_xlfn.XLOOKUP(A515,Processed_data!A:A,Processed_data!F:F)</f>
        <v>5539.4</v>
      </c>
      <c r="D515" s="1" t="str">
        <f>_xlfn.XLOOKUP(A515,bank_source_transactions__1[transaction_id],bank_source_transactions__1[transaction_status])</f>
        <v>SUCCESS</v>
      </c>
      <c r="E515" s="1" t="str">
        <f>_xlfn.XLOOKUP(A515,Processed_data!A:A,Processed_data!G:G)</f>
        <v>SUCCESS</v>
      </c>
      <c r="F515" s="1">
        <f>COUNTIF(bank_processed_transactions[transaction_id],A515)</f>
        <v>1</v>
      </c>
      <c r="G515" s="1" t="str">
        <f t="shared" ref="G515:G578" si="80">IF(F515=0,"missing","found")</f>
        <v>found</v>
      </c>
      <c r="H515" s="1" t="str">
        <f t="shared" ref="H515:H578" si="81">IF(F515&gt;1,"Duplicate","Not Duplicate")</f>
        <v>Not Duplicate</v>
      </c>
      <c r="I515" s="1" t="str">
        <f t="shared" ref="I515:I578" si="82">IF(F515=0,"not processed",IF(B515=C515,"match","mismatch"))</f>
        <v>match</v>
      </c>
      <c r="J515" s="1" t="str">
        <f t="shared" ref="J515:J578" si="83">IF(F515=0,"not processed",IF(D515=E515,"match","mismatch"))</f>
        <v>match</v>
      </c>
      <c r="K515" s="1">
        <f t="shared" ref="K515:K578" si="84">IF(F515=0,"missing",ABS(B515-C515))</f>
        <v>0</v>
      </c>
      <c r="L515" s="2">
        <f>IF(F515=0,"not processed",_xlfn.MINIFS(Processed_data!H:H,Processed_data!A:A,A515))</f>
        <v>46061</v>
      </c>
      <c r="M515" s="1">
        <f>IF(F515=0,"not processed",ABS(bank_source_transactions__1[[#This Row],[transaction_date]]-Reconciliation!L515))</f>
        <v>2</v>
      </c>
      <c r="N515" s="1" t="str" cm="1">
        <f t="array" ref="N515">_xlfn.IFS(M515="not Processed", "Not Processed",M515&gt;2,"SLA Breached",M515&lt;=2,"Within SLA")</f>
        <v>Within SLA</v>
      </c>
      <c r="O515" s="1" t="str">
        <f>_xlfn.XLOOKUP(A515,Source_data!A:A,Source_data!D:D)</f>
        <v>IMPS</v>
      </c>
      <c r="P515" s="1">
        <f t="shared" ref="P515:P578" si="85">IF(G515="missing",1,0)</f>
        <v>0</v>
      </c>
      <c r="Q515" s="1">
        <f t="shared" ref="Q515:Q578" si="86">IF(H515="duplicate",1,0)</f>
        <v>0</v>
      </c>
      <c r="R515" s="1">
        <f t="shared" ref="R515:R578" si="87">IF(I515="mismatch",1,0)</f>
        <v>0</v>
      </c>
      <c r="S515" s="1">
        <f t="shared" ref="S515:S578" si="88">IF(J515="mismatch",1,)</f>
        <v>0</v>
      </c>
      <c r="T515" s="1">
        <f t="shared" ref="T515:T578" si="89">IF(N515="sla breached",1,0)</f>
        <v>0</v>
      </c>
      <c r="U515" s="1" t="str">
        <f>_xlfn.XLOOKUP(Table3[[#This Row],[Transaction ID]],Source_data!A:A,Source_data!E:E)</f>
        <v>Hyderabad</v>
      </c>
      <c r="V515" s="1">
        <f>_xlfn.IFNA(_xlfn.XLOOKUP(A515,bank_processed_transactions[transaction_id],bank_processed_transactions[processing_minutes]),"")</f>
        <v>37.200000000000003</v>
      </c>
      <c r="W515" s="31">
        <f>_xlfn.XLOOKUP(A515,Source_data!A:A,Source_data!B:B)</f>
        <v>46059</v>
      </c>
    </row>
    <row r="516" spans="1:23" x14ac:dyDescent="0.3">
      <c r="A516" s="3" t="s">
        <v>4289</v>
      </c>
      <c r="B516" s="1">
        <f>_xlfn.XLOOKUP(A516,bank_source_transactions__1[transaction_id],bank_source_transactions__1[amount_inr])</f>
        <v>2190.73</v>
      </c>
      <c r="C516" s="1">
        <f>_xlfn.XLOOKUP(A516,Processed_data!A:A,Processed_data!F:F)</f>
        <v>2190.73</v>
      </c>
      <c r="D516" s="1" t="str">
        <f>_xlfn.XLOOKUP(A516,bank_source_transactions__1[transaction_id],bank_source_transactions__1[transaction_status])</f>
        <v>SUCCESS</v>
      </c>
      <c r="E516" s="1" t="str">
        <f>_xlfn.XLOOKUP(A516,Processed_data!A:A,Processed_data!G:G)</f>
        <v>SUCCESS</v>
      </c>
      <c r="F516" s="1">
        <f>COUNTIF(bank_processed_transactions[transaction_id],A516)</f>
        <v>1</v>
      </c>
      <c r="G516" s="1" t="str">
        <f t="shared" si="80"/>
        <v>found</v>
      </c>
      <c r="H516" s="1" t="str">
        <f t="shared" si="81"/>
        <v>Not Duplicate</v>
      </c>
      <c r="I516" s="1" t="str">
        <f t="shared" si="82"/>
        <v>match</v>
      </c>
      <c r="J516" s="1" t="str">
        <f t="shared" si="83"/>
        <v>match</v>
      </c>
      <c r="K516" s="1">
        <f t="shared" si="84"/>
        <v>0</v>
      </c>
      <c r="L516" s="2">
        <f>IF(F516=0,"not processed",_xlfn.MINIFS(Processed_data!H:H,Processed_data!A:A,A516))</f>
        <v>46080</v>
      </c>
      <c r="M516" s="1">
        <f>IF(F516=0,"not processed",ABS(bank_source_transactions__1[[#This Row],[transaction_date]]-Reconciliation!L516))</f>
        <v>1</v>
      </c>
      <c r="N516" s="1" t="str" cm="1">
        <f t="array" ref="N516">_xlfn.IFS(M516="not Processed", "Not Processed",M516&gt;2,"SLA Breached",M516&lt;=2,"Within SLA")</f>
        <v>Within SLA</v>
      </c>
      <c r="O516" s="1" t="str">
        <f>_xlfn.XLOOKUP(A516,Source_data!A:A,Source_data!D:D)</f>
        <v>UPI</v>
      </c>
      <c r="P516" s="1">
        <f t="shared" si="85"/>
        <v>0</v>
      </c>
      <c r="Q516" s="1">
        <f t="shared" si="86"/>
        <v>0</v>
      </c>
      <c r="R516" s="1">
        <f t="shared" si="87"/>
        <v>0</v>
      </c>
      <c r="S516" s="1">
        <f t="shared" si="88"/>
        <v>0</v>
      </c>
      <c r="T516" s="1">
        <f t="shared" si="89"/>
        <v>0</v>
      </c>
      <c r="U516" s="1" t="str">
        <f>_xlfn.XLOOKUP(Table3[[#This Row],[Transaction ID]],Source_data!A:A,Source_data!E:E)</f>
        <v>Hyderabad</v>
      </c>
      <c r="V516" s="1">
        <f>_xlfn.IFNA(_xlfn.XLOOKUP(A516,bank_processed_transactions[transaction_id],bank_processed_transactions[processing_minutes]),"")</f>
        <v>31.3</v>
      </c>
      <c r="W516" s="31">
        <f>_xlfn.XLOOKUP(A516,Source_data!A:A,Source_data!B:B)</f>
        <v>46079</v>
      </c>
    </row>
    <row r="517" spans="1:23" x14ac:dyDescent="0.3">
      <c r="A517" s="4" t="s">
        <v>1092</v>
      </c>
      <c r="B517" s="1">
        <f>_xlfn.XLOOKUP(A517,bank_source_transactions__1[transaction_id],bank_source_transactions__1[amount_inr])</f>
        <v>410.44</v>
      </c>
      <c r="C517" s="1">
        <f>_xlfn.XLOOKUP(A517,Processed_data!A:A,Processed_data!F:F)</f>
        <v>410.44</v>
      </c>
      <c r="D517" s="1" t="str">
        <f>_xlfn.XLOOKUP(A517,bank_source_transactions__1[transaction_id],bank_source_transactions__1[transaction_status])</f>
        <v>SUCCESS</v>
      </c>
      <c r="E517" s="1" t="str">
        <f>_xlfn.XLOOKUP(A517,Processed_data!A:A,Processed_data!G:G)</f>
        <v>FAILED</v>
      </c>
      <c r="F517" s="1">
        <f>COUNTIF(bank_processed_transactions[transaction_id],A517)</f>
        <v>1</v>
      </c>
      <c r="G517" s="1" t="str">
        <f t="shared" si="80"/>
        <v>found</v>
      </c>
      <c r="H517" s="1" t="str">
        <f t="shared" si="81"/>
        <v>Not Duplicate</v>
      </c>
      <c r="I517" s="1" t="str">
        <f t="shared" si="82"/>
        <v>match</v>
      </c>
      <c r="J517" s="1" t="str">
        <f t="shared" si="83"/>
        <v>mismatch</v>
      </c>
      <c r="K517" s="1">
        <f t="shared" si="84"/>
        <v>0</v>
      </c>
      <c r="L517" s="2">
        <f>IF(F517=0,"not processed",_xlfn.MINIFS(Processed_data!H:H,Processed_data!A:A,A517))</f>
        <v>46037</v>
      </c>
      <c r="M517" s="1">
        <f>IF(F517=0,"not processed",ABS(bank_source_transactions__1[[#This Row],[transaction_date]]-Reconciliation!L517))</f>
        <v>0</v>
      </c>
      <c r="N517" s="1" t="str" cm="1">
        <f t="array" ref="N517">_xlfn.IFS(M517="not Processed", "Not Processed",M517&gt;2,"SLA Breached",M517&lt;=2,"Within SLA")</f>
        <v>Within SLA</v>
      </c>
      <c r="O517" s="1" t="str">
        <f>_xlfn.XLOOKUP(A517,Source_data!A:A,Source_data!D:D)</f>
        <v>UPI</v>
      </c>
      <c r="P517" s="1">
        <f t="shared" si="85"/>
        <v>0</v>
      </c>
      <c r="Q517" s="1">
        <f t="shared" si="86"/>
        <v>0</v>
      </c>
      <c r="R517" s="1">
        <f t="shared" si="87"/>
        <v>0</v>
      </c>
      <c r="S517" s="1">
        <f t="shared" si="88"/>
        <v>1</v>
      </c>
      <c r="T517" s="1">
        <f t="shared" si="89"/>
        <v>0</v>
      </c>
      <c r="U517" s="1" t="str">
        <f>_xlfn.XLOOKUP(Table3[[#This Row],[Transaction ID]],Source_data!A:A,Source_data!E:E)</f>
        <v>Hyderabad</v>
      </c>
      <c r="V517" s="1">
        <f>_xlfn.IFNA(_xlfn.XLOOKUP(A517,bank_processed_transactions[transaction_id],bank_processed_transactions[processing_minutes]),"")</f>
        <v>20.6</v>
      </c>
      <c r="W517" s="31">
        <f>_xlfn.XLOOKUP(A517,Source_data!A:A,Source_data!B:B)</f>
        <v>46037</v>
      </c>
    </row>
    <row r="518" spans="1:23" x14ac:dyDescent="0.3">
      <c r="A518" s="3" t="s">
        <v>3066</v>
      </c>
      <c r="B518" s="1">
        <f>_xlfn.XLOOKUP(A518,bank_source_transactions__1[transaction_id],bank_source_transactions__1[amount_inr])</f>
        <v>4245.4399999999996</v>
      </c>
      <c r="C518" s="1">
        <f>_xlfn.XLOOKUP(A518,Processed_data!A:A,Processed_data!F:F)</f>
        <v>4245.4399999999996</v>
      </c>
      <c r="D518" s="1" t="str">
        <f>_xlfn.XLOOKUP(A518,bank_source_transactions__1[transaction_id],bank_source_transactions__1[transaction_status])</f>
        <v>SUCCESS</v>
      </c>
      <c r="E518" s="1" t="str">
        <f>_xlfn.XLOOKUP(A518,Processed_data!A:A,Processed_data!G:G)</f>
        <v>SUCCESS</v>
      </c>
      <c r="F518" s="1">
        <f>COUNTIF(bank_processed_transactions[transaction_id],A518)</f>
        <v>1</v>
      </c>
      <c r="G518" s="1" t="str">
        <f t="shared" si="80"/>
        <v>found</v>
      </c>
      <c r="H518" s="1" t="str">
        <f t="shared" si="81"/>
        <v>Not Duplicate</v>
      </c>
      <c r="I518" s="1" t="str">
        <f t="shared" si="82"/>
        <v>match</v>
      </c>
      <c r="J518" s="1" t="str">
        <f t="shared" si="83"/>
        <v>match</v>
      </c>
      <c r="K518" s="1">
        <f t="shared" si="84"/>
        <v>0</v>
      </c>
      <c r="L518" s="2">
        <f>IF(F518=0,"not processed",_xlfn.MINIFS(Processed_data!H:H,Processed_data!A:A,A518))</f>
        <v>46049</v>
      </c>
      <c r="M518" s="1">
        <f>IF(F518=0,"not processed",ABS(bank_source_transactions__1[[#This Row],[transaction_date]]-Reconciliation!L518))</f>
        <v>3</v>
      </c>
      <c r="N518" s="1" t="str" cm="1">
        <f t="array" ref="N518">_xlfn.IFS(M518="not Processed", "Not Processed",M518&gt;2,"SLA Breached",M518&lt;=2,"Within SLA")</f>
        <v>SLA Breached</v>
      </c>
      <c r="O518" s="1" t="str">
        <f>_xlfn.XLOOKUP(A518,Source_data!A:A,Source_data!D:D)</f>
        <v>UPI</v>
      </c>
      <c r="P518" s="1">
        <f t="shared" si="85"/>
        <v>0</v>
      </c>
      <c r="Q518" s="1">
        <f t="shared" si="86"/>
        <v>0</v>
      </c>
      <c r="R518" s="1">
        <f t="shared" si="87"/>
        <v>0</v>
      </c>
      <c r="S518" s="1">
        <f t="shared" si="88"/>
        <v>0</v>
      </c>
      <c r="T518" s="1">
        <f t="shared" si="89"/>
        <v>1</v>
      </c>
      <c r="U518" s="1" t="str">
        <f>_xlfn.XLOOKUP(Table3[[#This Row],[Transaction ID]],Source_data!A:A,Source_data!E:E)</f>
        <v>Hyderabad</v>
      </c>
      <c r="V518" s="1">
        <f>_xlfn.IFNA(_xlfn.XLOOKUP(A518,bank_processed_transactions[transaction_id],bank_processed_transactions[processing_minutes]),"")</f>
        <v>7.6</v>
      </c>
      <c r="W518" s="31">
        <f>_xlfn.XLOOKUP(A518,Source_data!A:A,Source_data!B:B)</f>
        <v>46046</v>
      </c>
    </row>
    <row r="519" spans="1:23" x14ac:dyDescent="0.3">
      <c r="A519" s="4" t="s">
        <v>4188</v>
      </c>
      <c r="B519" s="1">
        <f>_xlfn.XLOOKUP(A519,bank_source_transactions__1[transaction_id],bank_source_transactions__1[amount_inr])</f>
        <v>5985.08</v>
      </c>
      <c r="C519" s="1">
        <f>_xlfn.XLOOKUP(A519,Processed_data!A:A,Processed_data!F:F)</f>
        <v>5985.08</v>
      </c>
      <c r="D519" s="1" t="str">
        <f>_xlfn.XLOOKUP(A519,bank_source_transactions__1[transaction_id],bank_source_transactions__1[transaction_status])</f>
        <v>SUCCESS</v>
      </c>
      <c r="E519" s="1" t="str">
        <f>_xlfn.XLOOKUP(A519,Processed_data!A:A,Processed_data!G:G)</f>
        <v>SUCCESS</v>
      </c>
      <c r="F519" s="1">
        <f>COUNTIF(bank_processed_transactions[transaction_id],A519)</f>
        <v>1</v>
      </c>
      <c r="G519" s="1" t="str">
        <f t="shared" si="80"/>
        <v>found</v>
      </c>
      <c r="H519" s="1" t="str">
        <f t="shared" si="81"/>
        <v>Not Duplicate</v>
      </c>
      <c r="I519" s="1" t="str">
        <f t="shared" si="82"/>
        <v>match</v>
      </c>
      <c r="J519" s="1" t="str">
        <f t="shared" si="83"/>
        <v>match</v>
      </c>
      <c r="K519" s="1">
        <f t="shared" si="84"/>
        <v>0</v>
      </c>
      <c r="L519" s="2">
        <f>IF(F519=0,"not processed",_xlfn.MINIFS(Processed_data!H:H,Processed_data!A:A,A519))</f>
        <v>46029</v>
      </c>
      <c r="M519" s="1">
        <f>IF(F519=0,"not processed",ABS(bank_source_transactions__1[[#This Row],[transaction_date]]-Reconciliation!L519))</f>
        <v>1</v>
      </c>
      <c r="N519" s="1" t="str" cm="1">
        <f t="array" ref="N519">_xlfn.IFS(M519="not Processed", "Not Processed",M519&gt;2,"SLA Breached",M519&lt;=2,"Within SLA")</f>
        <v>Within SLA</v>
      </c>
      <c r="O519" s="1" t="str">
        <f>_xlfn.XLOOKUP(A519,Source_data!A:A,Source_data!D:D)</f>
        <v>NEFT</v>
      </c>
      <c r="P519" s="1">
        <f t="shared" si="85"/>
        <v>0</v>
      </c>
      <c r="Q519" s="1">
        <f t="shared" si="86"/>
        <v>0</v>
      </c>
      <c r="R519" s="1">
        <f t="shared" si="87"/>
        <v>0</v>
      </c>
      <c r="S519" s="1">
        <f t="shared" si="88"/>
        <v>0</v>
      </c>
      <c r="T519" s="1">
        <f t="shared" si="89"/>
        <v>0</v>
      </c>
      <c r="U519" s="1" t="str">
        <f>_xlfn.XLOOKUP(Table3[[#This Row],[Transaction ID]],Source_data!A:A,Source_data!E:E)</f>
        <v>Bengaluru</v>
      </c>
      <c r="V519" s="1">
        <f>_xlfn.IFNA(_xlfn.XLOOKUP(A519,bank_processed_transactions[transaction_id],bank_processed_transactions[processing_minutes]),"")</f>
        <v>31.3</v>
      </c>
      <c r="W519" s="31">
        <f>_xlfn.XLOOKUP(A519,Source_data!A:A,Source_data!B:B)</f>
        <v>46028</v>
      </c>
    </row>
    <row r="520" spans="1:23" x14ac:dyDescent="0.3">
      <c r="A520" s="3" t="s">
        <v>2024</v>
      </c>
      <c r="B520" s="1">
        <f>_xlfn.XLOOKUP(A520,bank_source_transactions__1[transaction_id],bank_source_transactions__1[amount_inr])</f>
        <v>2337.88</v>
      </c>
      <c r="C520" s="1">
        <f>_xlfn.XLOOKUP(A520,Processed_data!A:A,Processed_data!F:F)</f>
        <v>2337.88</v>
      </c>
      <c r="D520" s="1" t="str">
        <f>_xlfn.XLOOKUP(A520,bank_source_transactions__1[transaction_id],bank_source_transactions__1[transaction_status])</f>
        <v>SUCCESS</v>
      </c>
      <c r="E520" s="1" t="str">
        <f>_xlfn.XLOOKUP(A520,Processed_data!A:A,Processed_data!G:G)</f>
        <v>SUCCESS</v>
      </c>
      <c r="F520" s="1">
        <f>COUNTIF(bank_processed_transactions[transaction_id],A520)</f>
        <v>1</v>
      </c>
      <c r="G520" s="1" t="str">
        <f t="shared" si="80"/>
        <v>found</v>
      </c>
      <c r="H520" s="1" t="str">
        <f t="shared" si="81"/>
        <v>Not Duplicate</v>
      </c>
      <c r="I520" s="1" t="str">
        <f t="shared" si="82"/>
        <v>match</v>
      </c>
      <c r="J520" s="1" t="str">
        <f t="shared" si="83"/>
        <v>match</v>
      </c>
      <c r="K520" s="1">
        <f t="shared" si="84"/>
        <v>0</v>
      </c>
      <c r="L520" s="2">
        <f>IF(F520=0,"not processed",_xlfn.MINIFS(Processed_data!H:H,Processed_data!A:A,A520))</f>
        <v>46101</v>
      </c>
      <c r="M520" s="1">
        <f>IF(F520=0,"not processed",ABS(bank_source_transactions__1[[#This Row],[transaction_date]]-Reconciliation!L520))</f>
        <v>2</v>
      </c>
      <c r="N520" s="1" t="str" cm="1">
        <f t="array" ref="N520">_xlfn.IFS(M520="not Processed", "Not Processed",M520&gt;2,"SLA Breached",M520&lt;=2,"Within SLA")</f>
        <v>Within SLA</v>
      </c>
      <c r="O520" s="1" t="str">
        <f>_xlfn.XLOOKUP(A520,Source_data!A:A,Source_data!D:D)</f>
        <v>IMPS</v>
      </c>
      <c r="P520" s="1">
        <f t="shared" si="85"/>
        <v>0</v>
      </c>
      <c r="Q520" s="1">
        <f t="shared" si="86"/>
        <v>0</v>
      </c>
      <c r="R520" s="1">
        <f t="shared" si="87"/>
        <v>0</v>
      </c>
      <c r="S520" s="1">
        <f t="shared" si="88"/>
        <v>0</v>
      </c>
      <c r="T520" s="1">
        <f t="shared" si="89"/>
        <v>0</v>
      </c>
      <c r="U520" s="1" t="str">
        <f>_xlfn.XLOOKUP(Table3[[#This Row],[Transaction ID]],Source_data!A:A,Source_data!E:E)</f>
        <v>Pune</v>
      </c>
      <c r="V520" s="1">
        <f>_xlfn.IFNA(_xlfn.XLOOKUP(A520,bank_processed_transactions[transaction_id],bank_processed_transactions[processing_minutes]),"")</f>
        <v>59</v>
      </c>
      <c r="W520" s="31">
        <f>_xlfn.XLOOKUP(A520,Source_data!A:A,Source_data!B:B)</f>
        <v>46099</v>
      </c>
    </row>
    <row r="521" spans="1:23" x14ac:dyDescent="0.3">
      <c r="A521" s="4" t="s">
        <v>4460</v>
      </c>
      <c r="B521" s="1">
        <f>_xlfn.XLOOKUP(A521,bank_source_transactions__1[transaction_id],bank_source_transactions__1[amount_inr])</f>
        <v>5760.26</v>
      </c>
      <c r="C521" s="1">
        <f>_xlfn.XLOOKUP(A521,Processed_data!A:A,Processed_data!F:F)</f>
        <v>5760.26</v>
      </c>
      <c r="D521" s="1" t="str">
        <f>_xlfn.XLOOKUP(A521,bank_source_transactions__1[transaction_id],bank_source_transactions__1[transaction_status])</f>
        <v>SUCCESS</v>
      </c>
      <c r="E521" s="1" t="str">
        <f>_xlfn.XLOOKUP(A521,Processed_data!A:A,Processed_data!G:G)</f>
        <v>SUCCESS</v>
      </c>
      <c r="F521" s="1">
        <f>COUNTIF(bank_processed_transactions[transaction_id],A521)</f>
        <v>1</v>
      </c>
      <c r="G521" s="1" t="str">
        <f t="shared" si="80"/>
        <v>found</v>
      </c>
      <c r="H521" s="1" t="str">
        <f t="shared" si="81"/>
        <v>Not Duplicate</v>
      </c>
      <c r="I521" s="1" t="str">
        <f t="shared" si="82"/>
        <v>match</v>
      </c>
      <c r="J521" s="1" t="str">
        <f t="shared" si="83"/>
        <v>match</v>
      </c>
      <c r="K521" s="1">
        <f t="shared" si="84"/>
        <v>0</v>
      </c>
      <c r="L521" s="2">
        <f>IF(F521=0,"not processed",_xlfn.MINIFS(Processed_data!H:H,Processed_data!A:A,A521))</f>
        <v>46093</v>
      </c>
      <c r="M521" s="1">
        <f>IF(F521=0,"not processed",ABS(bank_source_transactions__1[[#This Row],[transaction_date]]-Reconciliation!L521))</f>
        <v>2</v>
      </c>
      <c r="N521" s="1" t="str" cm="1">
        <f t="array" ref="N521">_xlfn.IFS(M521="not Processed", "Not Processed",M521&gt;2,"SLA Breached",M521&lt;=2,"Within SLA")</f>
        <v>Within SLA</v>
      </c>
      <c r="O521" s="1" t="str">
        <f>_xlfn.XLOOKUP(A521,Source_data!A:A,Source_data!D:D)</f>
        <v>UPI</v>
      </c>
      <c r="P521" s="1">
        <f t="shared" si="85"/>
        <v>0</v>
      </c>
      <c r="Q521" s="1">
        <f t="shared" si="86"/>
        <v>0</v>
      </c>
      <c r="R521" s="1">
        <f t="shared" si="87"/>
        <v>0</v>
      </c>
      <c r="S521" s="1">
        <f t="shared" si="88"/>
        <v>0</v>
      </c>
      <c r="T521" s="1">
        <f t="shared" si="89"/>
        <v>0</v>
      </c>
      <c r="U521" s="1" t="str">
        <f>_xlfn.XLOOKUP(Table3[[#This Row],[Transaction ID]],Source_data!A:A,Source_data!E:E)</f>
        <v>Hyderabad</v>
      </c>
      <c r="V521" s="1">
        <f>_xlfn.IFNA(_xlfn.XLOOKUP(A521,bank_processed_transactions[transaction_id],bank_processed_transactions[processing_minutes]),"")</f>
        <v>36</v>
      </c>
      <c r="W521" s="31">
        <f>_xlfn.XLOOKUP(A521,Source_data!A:A,Source_data!B:B)</f>
        <v>46091</v>
      </c>
    </row>
    <row r="522" spans="1:23" x14ac:dyDescent="0.3">
      <c r="A522" s="3" t="s">
        <v>4982</v>
      </c>
      <c r="B522" s="1">
        <f>_xlfn.XLOOKUP(A522,bank_source_transactions__1[transaction_id],bank_source_transactions__1[amount_inr])</f>
        <v>2724.47</v>
      </c>
      <c r="C522" s="1" t="e">
        <f>_xlfn.XLOOKUP(A522,Processed_data!A:A,Processed_data!F:F)</f>
        <v>#N/A</v>
      </c>
      <c r="D522" s="1" t="str">
        <f>_xlfn.XLOOKUP(A522,bank_source_transactions__1[transaction_id],bank_source_transactions__1[transaction_status])</f>
        <v>FAILED</v>
      </c>
      <c r="E522" s="1" t="e">
        <f>_xlfn.XLOOKUP(A522,Processed_data!A:A,Processed_data!G:G)</f>
        <v>#N/A</v>
      </c>
      <c r="F522" s="1">
        <f>COUNTIF(bank_processed_transactions[transaction_id],A522)</f>
        <v>0</v>
      </c>
      <c r="G522" s="1" t="str">
        <f t="shared" si="80"/>
        <v>missing</v>
      </c>
      <c r="H522" s="1" t="str">
        <f t="shared" si="81"/>
        <v>Not Duplicate</v>
      </c>
      <c r="I522" s="1" t="str">
        <f t="shared" si="82"/>
        <v>not processed</v>
      </c>
      <c r="J522" s="1" t="str">
        <f t="shared" si="83"/>
        <v>not processed</v>
      </c>
      <c r="K522" s="1" t="str">
        <f t="shared" si="84"/>
        <v>missing</v>
      </c>
      <c r="L522" s="2" t="str">
        <f>IF(F522=0,"not processed",_xlfn.MINIFS(Processed_data!H:H,Processed_data!A:A,A522))</f>
        <v>not processed</v>
      </c>
      <c r="M522" s="1" t="str">
        <f>IF(F522=0,"not processed",ABS(bank_source_transactions__1[[#This Row],[transaction_date]]-Reconciliation!L522))</f>
        <v>not processed</v>
      </c>
      <c r="N522" s="1" t="str" cm="1">
        <f t="array" ref="N522">_xlfn.IFS(M522="not Processed", "Not Processed",M522&gt;2,"SLA Breached",M522&lt;=2,"Within SLA")</f>
        <v>Not Processed</v>
      </c>
      <c r="O522" s="1" t="str">
        <f>_xlfn.XLOOKUP(A522,Source_data!A:A,Source_data!D:D)</f>
        <v>IMPS</v>
      </c>
      <c r="P522" s="1">
        <f t="shared" si="85"/>
        <v>1</v>
      </c>
      <c r="Q522" s="1">
        <f t="shared" si="86"/>
        <v>0</v>
      </c>
      <c r="R522" s="1">
        <f t="shared" si="87"/>
        <v>0</v>
      </c>
      <c r="S522" s="1">
        <f t="shared" si="88"/>
        <v>0</v>
      </c>
      <c r="T522" s="1">
        <f t="shared" si="89"/>
        <v>0</v>
      </c>
      <c r="U522" s="1" t="str">
        <f>_xlfn.XLOOKUP(Table3[[#This Row],[Transaction ID]],Source_data!A:A,Source_data!E:E)</f>
        <v>Hyderabad</v>
      </c>
      <c r="V522" s="1" t="str">
        <f>_xlfn.IFNA(_xlfn.XLOOKUP(A522,bank_processed_transactions[transaction_id],bank_processed_transactions[processing_minutes]),"")</f>
        <v/>
      </c>
      <c r="W522" s="31">
        <f>_xlfn.XLOOKUP(A522,Source_data!A:A,Source_data!B:B)</f>
        <v>46096</v>
      </c>
    </row>
    <row r="523" spans="1:23" x14ac:dyDescent="0.3">
      <c r="A523" s="4" t="s">
        <v>3435</v>
      </c>
      <c r="B523" s="1">
        <f>_xlfn.XLOOKUP(A523,bank_source_transactions__1[transaction_id],bank_source_transactions__1[amount_inr])</f>
        <v>1435.35</v>
      </c>
      <c r="C523" s="1">
        <f>_xlfn.XLOOKUP(A523,Processed_data!A:A,Processed_data!F:F)</f>
        <v>1722.42</v>
      </c>
      <c r="D523" s="1" t="str">
        <f>_xlfn.XLOOKUP(A523,bank_source_transactions__1[transaction_id],bank_source_transactions__1[transaction_status])</f>
        <v>SUCCESS</v>
      </c>
      <c r="E523" s="1" t="str">
        <f>_xlfn.XLOOKUP(A523,Processed_data!A:A,Processed_data!G:G)</f>
        <v>SUCCESS</v>
      </c>
      <c r="F523" s="1">
        <f>COUNTIF(bank_processed_transactions[transaction_id],A523)</f>
        <v>1</v>
      </c>
      <c r="G523" s="1" t="str">
        <f t="shared" si="80"/>
        <v>found</v>
      </c>
      <c r="H523" s="1" t="str">
        <f t="shared" si="81"/>
        <v>Not Duplicate</v>
      </c>
      <c r="I523" s="1" t="str">
        <f t="shared" si="82"/>
        <v>mismatch</v>
      </c>
      <c r="J523" s="1" t="str">
        <f t="shared" si="83"/>
        <v>match</v>
      </c>
      <c r="K523" s="1">
        <f t="shared" si="84"/>
        <v>287.07000000000016</v>
      </c>
      <c r="L523" s="2">
        <f>IF(F523=0,"not processed",_xlfn.MINIFS(Processed_data!H:H,Processed_data!A:A,A523))</f>
        <v>46056</v>
      </c>
      <c r="M523" s="1">
        <f>IF(F523=0,"not processed",ABS(bank_source_transactions__1[[#This Row],[transaction_date]]-Reconciliation!L523))</f>
        <v>3</v>
      </c>
      <c r="N523" s="1" t="str" cm="1">
        <f t="array" ref="N523">_xlfn.IFS(M523="not Processed", "Not Processed",M523&gt;2,"SLA Breached",M523&lt;=2,"Within SLA")</f>
        <v>SLA Breached</v>
      </c>
      <c r="O523" s="1" t="str">
        <f>_xlfn.XLOOKUP(A523,Source_data!A:A,Source_data!D:D)</f>
        <v>IMPS</v>
      </c>
      <c r="P523" s="1">
        <f t="shared" si="85"/>
        <v>0</v>
      </c>
      <c r="Q523" s="1">
        <f t="shared" si="86"/>
        <v>0</v>
      </c>
      <c r="R523" s="1">
        <f t="shared" si="87"/>
        <v>1</v>
      </c>
      <c r="S523" s="1">
        <f t="shared" si="88"/>
        <v>0</v>
      </c>
      <c r="T523" s="1">
        <f t="shared" si="89"/>
        <v>1</v>
      </c>
      <c r="U523" s="1" t="str">
        <f>_xlfn.XLOOKUP(Table3[[#This Row],[Transaction ID]],Source_data!A:A,Source_data!E:E)</f>
        <v>Hyderabad</v>
      </c>
      <c r="V523" s="1">
        <f>_xlfn.IFNA(_xlfn.XLOOKUP(A523,bank_processed_transactions[transaction_id],bank_processed_transactions[processing_minutes]),"")</f>
        <v>41.5</v>
      </c>
      <c r="W523" s="31">
        <f>_xlfn.XLOOKUP(A523,Source_data!A:A,Source_data!B:B)</f>
        <v>46053</v>
      </c>
    </row>
    <row r="524" spans="1:23" x14ac:dyDescent="0.3">
      <c r="A524" s="3" t="s">
        <v>176</v>
      </c>
      <c r="B524" s="1">
        <f>_xlfn.XLOOKUP(A524,bank_source_transactions__1[transaction_id],bank_source_transactions__1[amount_inr])</f>
        <v>14027.78</v>
      </c>
      <c r="C524" s="1">
        <f>_xlfn.XLOOKUP(A524,Processed_data!A:A,Processed_data!F:F)</f>
        <v>14027.78</v>
      </c>
      <c r="D524" s="1" t="str">
        <f>_xlfn.XLOOKUP(A524,bank_source_transactions__1[transaction_id],bank_source_transactions__1[transaction_status])</f>
        <v>SUCCESS</v>
      </c>
      <c r="E524" s="1" t="str">
        <f>_xlfn.XLOOKUP(A524,Processed_data!A:A,Processed_data!G:G)</f>
        <v>SUCCESS</v>
      </c>
      <c r="F524" s="1">
        <f>COUNTIF(bank_processed_transactions[transaction_id],A524)</f>
        <v>2</v>
      </c>
      <c r="G524" s="1" t="str">
        <f t="shared" si="80"/>
        <v>found</v>
      </c>
      <c r="H524" s="1" t="str">
        <f t="shared" si="81"/>
        <v>Duplicate</v>
      </c>
      <c r="I524" s="1" t="str">
        <f t="shared" si="82"/>
        <v>match</v>
      </c>
      <c r="J524" s="1" t="str">
        <f t="shared" si="83"/>
        <v>match</v>
      </c>
      <c r="K524" s="1">
        <f t="shared" si="84"/>
        <v>0</v>
      </c>
      <c r="L524" s="2">
        <f>IF(F524=0,"not processed",_xlfn.MINIFS(Processed_data!H:H,Processed_data!A:A,A524))</f>
        <v>46047</v>
      </c>
      <c r="M524" s="1">
        <f>IF(F524=0,"not processed",ABS(bank_source_transactions__1[[#This Row],[transaction_date]]-Reconciliation!L524))</f>
        <v>0</v>
      </c>
      <c r="N524" s="1" t="str" cm="1">
        <f t="array" ref="N524">_xlfn.IFS(M524="not Processed", "Not Processed",M524&gt;2,"SLA Breached",M524&lt;=2,"Within SLA")</f>
        <v>Within SLA</v>
      </c>
      <c r="O524" s="1" t="str">
        <f>_xlfn.XLOOKUP(A524,Source_data!A:A,Source_data!D:D)</f>
        <v>UPI</v>
      </c>
      <c r="P524" s="1">
        <f t="shared" si="85"/>
        <v>0</v>
      </c>
      <c r="Q524" s="1">
        <f t="shared" si="86"/>
        <v>1</v>
      </c>
      <c r="R524" s="1">
        <f t="shared" si="87"/>
        <v>0</v>
      </c>
      <c r="S524" s="1">
        <f t="shared" si="88"/>
        <v>0</v>
      </c>
      <c r="T524" s="1">
        <f t="shared" si="89"/>
        <v>0</v>
      </c>
      <c r="U524" s="1" t="str">
        <f>_xlfn.XLOOKUP(Table3[[#This Row],[Transaction ID]],Source_data!A:A,Source_data!E:E)</f>
        <v>Hyderabad</v>
      </c>
      <c r="V524" s="1">
        <f>_xlfn.IFNA(_xlfn.XLOOKUP(A524,bank_processed_transactions[transaction_id],bank_processed_transactions[processing_minutes]),"")</f>
        <v>49</v>
      </c>
      <c r="W524" s="31">
        <f>_xlfn.XLOOKUP(A524,Source_data!A:A,Source_data!B:B)</f>
        <v>46047</v>
      </c>
    </row>
    <row r="525" spans="1:23" x14ac:dyDescent="0.3">
      <c r="A525" s="4" t="s">
        <v>2398</v>
      </c>
      <c r="B525" s="1">
        <f>_xlfn.XLOOKUP(A525,bank_source_transactions__1[transaction_id],bank_source_transactions__1[amount_inr])</f>
        <v>262.52</v>
      </c>
      <c r="C525" s="1">
        <f>_xlfn.XLOOKUP(A525,Processed_data!A:A,Processed_data!F:F)</f>
        <v>262.52</v>
      </c>
      <c r="D525" s="1" t="str">
        <f>_xlfn.XLOOKUP(A525,bank_source_transactions__1[transaction_id],bank_source_transactions__1[transaction_status])</f>
        <v>SUCCESS</v>
      </c>
      <c r="E525" s="1" t="str">
        <f>_xlfn.XLOOKUP(A525,Processed_data!A:A,Processed_data!G:G)</f>
        <v>SUCCESS</v>
      </c>
      <c r="F525" s="1">
        <f>COUNTIF(bank_processed_transactions[transaction_id],A525)</f>
        <v>2</v>
      </c>
      <c r="G525" s="1" t="str">
        <f t="shared" si="80"/>
        <v>found</v>
      </c>
      <c r="H525" s="1" t="str">
        <f t="shared" si="81"/>
        <v>Duplicate</v>
      </c>
      <c r="I525" s="1" t="str">
        <f t="shared" si="82"/>
        <v>match</v>
      </c>
      <c r="J525" s="1" t="str">
        <f t="shared" si="83"/>
        <v>match</v>
      </c>
      <c r="K525" s="1">
        <f t="shared" si="84"/>
        <v>0</v>
      </c>
      <c r="L525" s="2">
        <f>IF(F525=0,"not processed",_xlfn.MINIFS(Processed_data!H:H,Processed_data!A:A,A525))</f>
        <v>46092</v>
      </c>
      <c r="M525" s="1">
        <f>IF(F525=0,"not processed",ABS(bank_source_transactions__1[[#This Row],[transaction_date]]-Reconciliation!L525))</f>
        <v>2</v>
      </c>
      <c r="N525" s="1" t="str" cm="1">
        <f t="array" ref="N525">_xlfn.IFS(M525="not Processed", "Not Processed",M525&gt;2,"SLA Breached",M525&lt;=2,"Within SLA")</f>
        <v>Within SLA</v>
      </c>
      <c r="O525" s="1" t="str">
        <f>_xlfn.XLOOKUP(A525,Source_data!A:A,Source_data!D:D)</f>
        <v>UPI</v>
      </c>
      <c r="P525" s="1">
        <f t="shared" si="85"/>
        <v>0</v>
      </c>
      <c r="Q525" s="1">
        <f t="shared" si="86"/>
        <v>1</v>
      </c>
      <c r="R525" s="1">
        <f t="shared" si="87"/>
        <v>0</v>
      </c>
      <c r="S525" s="1">
        <f t="shared" si="88"/>
        <v>0</v>
      </c>
      <c r="T525" s="1">
        <f t="shared" si="89"/>
        <v>0</v>
      </c>
      <c r="U525" s="1" t="str">
        <f>_xlfn.XLOOKUP(Table3[[#This Row],[Transaction ID]],Source_data!A:A,Source_data!E:E)</f>
        <v>Pune</v>
      </c>
      <c r="V525" s="1">
        <f>_xlfn.IFNA(_xlfn.XLOOKUP(A525,bank_processed_transactions[transaction_id],bank_processed_transactions[processing_minutes]),"")</f>
        <v>34.5</v>
      </c>
      <c r="W525" s="31">
        <f>_xlfn.XLOOKUP(A525,Source_data!A:A,Source_data!B:B)</f>
        <v>46090</v>
      </c>
    </row>
    <row r="526" spans="1:23" x14ac:dyDescent="0.3">
      <c r="A526" s="3" t="s">
        <v>1970</v>
      </c>
      <c r="B526" s="1">
        <f>_xlfn.XLOOKUP(A526,bank_source_transactions__1[transaction_id],bank_source_transactions__1[amount_inr])</f>
        <v>10168.540000000001</v>
      </c>
      <c r="C526" s="1">
        <f>_xlfn.XLOOKUP(A526,Processed_data!A:A,Processed_data!F:F)</f>
        <v>10168.540000000001</v>
      </c>
      <c r="D526" s="1" t="str">
        <f>_xlfn.XLOOKUP(A526,bank_source_transactions__1[transaction_id],bank_source_transactions__1[transaction_status])</f>
        <v>SUCCESS</v>
      </c>
      <c r="E526" s="1" t="str">
        <f>_xlfn.XLOOKUP(A526,Processed_data!A:A,Processed_data!G:G)</f>
        <v>SUCCESS</v>
      </c>
      <c r="F526" s="1">
        <f>COUNTIF(bank_processed_transactions[transaction_id],A526)</f>
        <v>1</v>
      </c>
      <c r="G526" s="1" t="str">
        <f t="shared" si="80"/>
        <v>found</v>
      </c>
      <c r="H526" s="1" t="str">
        <f t="shared" si="81"/>
        <v>Not Duplicate</v>
      </c>
      <c r="I526" s="1" t="str">
        <f t="shared" si="82"/>
        <v>match</v>
      </c>
      <c r="J526" s="1" t="str">
        <f t="shared" si="83"/>
        <v>match</v>
      </c>
      <c r="K526" s="1">
        <f t="shared" si="84"/>
        <v>0</v>
      </c>
      <c r="L526" s="2">
        <f>IF(F526=0,"not processed",_xlfn.MINIFS(Processed_data!H:H,Processed_data!A:A,A526))</f>
        <v>46087</v>
      </c>
      <c r="M526" s="1">
        <f>IF(F526=0,"not processed",ABS(bank_source_transactions__1[[#This Row],[transaction_date]]-Reconciliation!L526))</f>
        <v>2</v>
      </c>
      <c r="N526" s="1" t="str" cm="1">
        <f t="array" ref="N526">_xlfn.IFS(M526="not Processed", "Not Processed",M526&gt;2,"SLA Breached",M526&lt;=2,"Within SLA")</f>
        <v>Within SLA</v>
      </c>
      <c r="O526" s="1" t="str">
        <f>_xlfn.XLOOKUP(A526,Source_data!A:A,Source_data!D:D)</f>
        <v>UPI</v>
      </c>
      <c r="P526" s="1">
        <f t="shared" si="85"/>
        <v>0</v>
      </c>
      <c r="Q526" s="1">
        <f t="shared" si="86"/>
        <v>0</v>
      </c>
      <c r="R526" s="1">
        <f t="shared" si="87"/>
        <v>0</v>
      </c>
      <c r="S526" s="1">
        <f t="shared" si="88"/>
        <v>0</v>
      </c>
      <c r="T526" s="1">
        <f t="shared" si="89"/>
        <v>0</v>
      </c>
      <c r="U526" s="1" t="str">
        <f>_xlfn.XLOOKUP(Table3[[#This Row],[Transaction ID]],Source_data!A:A,Source_data!E:E)</f>
        <v>Hyderabad</v>
      </c>
      <c r="V526" s="1">
        <f>_xlfn.IFNA(_xlfn.XLOOKUP(A526,bank_processed_transactions[transaction_id],bank_processed_transactions[processing_minutes]),"")</f>
        <v>68.900000000000006</v>
      </c>
      <c r="W526" s="31">
        <f>_xlfn.XLOOKUP(A526,Source_data!A:A,Source_data!B:B)</f>
        <v>46085</v>
      </c>
    </row>
    <row r="527" spans="1:23" x14ac:dyDescent="0.3">
      <c r="A527" s="4" t="s">
        <v>1580</v>
      </c>
      <c r="B527" s="1">
        <f>_xlfn.XLOOKUP(A527,bank_source_transactions__1[transaction_id],bank_source_transactions__1[amount_inr])</f>
        <v>3480.69</v>
      </c>
      <c r="C527" s="1">
        <f>_xlfn.XLOOKUP(A527,Processed_data!A:A,Processed_data!F:F)</f>
        <v>3480.69</v>
      </c>
      <c r="D527" s="1" t="str">
        <f>_xlfn.XLOOKUP(A527,bank_source_transactions__1[transaction_id],bank_source_transactions__1[transaction_status])</f>
        <v>SUCCESS</v>
      </c>
      <c r="E527" s="1" t="str">
        <f>_xlfn.XLOOKUP(A527,Processed_data!A:A,Processed_data!G:G)</f>
        <v>SUCCESS</v>
      </c>
      <c r="F527" s="1">
        <f>COUNTIF(bank_processed_transactions[transaction_id],A527)</f>
        <v>1</v>
      </c>
      <c r="G527" s="1" t="str">
        <f t="shared" si="80"/>
        <v>found</v>
      </c>
      <c r="H527" s="1" t="str">
        <f t="shared" si="81"/>
        <v>Not Duplicate</v>
      </c>
      <c r="I527" s="1" t="str">
        <f t="shared" si="82"/>
        <v>match</v>
      </c>
      <c r="J527" s="1" t="str">
        <f t="shared" si="83"/>
        <v>match</v>
      </c>
      <c r="K527" s="1">
        <f t="shared" si="84"/>
        <v>0</v>
      </c>
      <c r="L527" s="2">
        <f>IF(F527=0,"not processed",_xlfn.MINIFS(Processed_data!H:H,Processed_data!A:A,A527))</f>
        <v>46085</v>
      </c>
      <c r="M527" s="1">
        <f>IF(F527=0,"not processed",ABS(bank_source_transactions__1[[#This Row],[transaction_date]]-Reconciliation!L527))</f>
        <v>2</v>
      </c>
      <c r="N527" s="1" t="str" cm="1">
        <f t="array" ref="N527">_xlfn.IFS(M527="not Processed", "Not Processed",M527&gt;2,"SLA Breached",M527&lt;=2,"Within SLA")</f>
        <v>Within SLA</v>
      </c>
      <c r="O527" s="1" t="str">
        <f>_xlfn.XLOOKUP(A527,Source_data!A:A,Source_data!D:D)</f>
        <v>UPI</v>
      </c>
      <c r="P527" s="1">
        <f t="shared" si="85"/>
        <v>0</v>
      </c>
      <c r="Q527" s="1">
        <f t="shared" si="86"/>
        <v>0</v>
      </c>
      <c r="R527" s="1">
        <f t="shared" si="87"/>
        <v>0</v>
      </c>
      <c r="S527" s="1">
        <f t="shared" si="88"/>
        <v>0</v>
      </c>
      <c r="T527" s="1">
        <f t="shared" si="89"/>
        <v>0</v>
      </c>
      <c r="U527" s="1" t="str">
        <f>_xlfn.XLOOKUP(Table3[[#This Row],[Transaction ID]],Source_data!A:A,Source_data!E:E)</f>
        <v>Pune</v>
      </c>
      <c r="V527" s="1">
        <f>_xlfn.IFNA(_xlfn.XLOOKUP(A527,bank_processed_transactions[transaction_id],bank_processed_transactions[processing_minutes]),"")</f>
        <v>22.4</v>
      </c>
      <c r="W527" s="31">
        <f>_xlfn.XLOOKUP(A527,Source_data!A:A,Source_data!B:B)</f>
        <v>46083</v>
      </c>
    </row>
    <row r="528" spans="1:23" x14ac:dyDescent="0.3">
      <c r="A528" s="3" t="s">
        <v>1811</v>
      </c>
      <c r="B528" s="1">
        <f>_xlfn.XLOOKUP(A528,bank_source_transactions__1[transaction_id],bank_source_transactions__1[amount_inr])</f>
        <v>628.78</v>
      </c>
      <c r="C528" s="1">
        <f>_xlfn.XLOOKUP(A528,Processed_data!A:A,Processed_data!F:F)</f>
        <v>628.78</v>
      </c>
      <c r="D528" s="1" t="str">
        <f>_xlfn.XLOOKUP(A528,bank_source_transactions__1[transaction_id],bank_source_transactions__1[transaction_status])</f>
        <v>SUCCESS</v>
      </c>
      <c r="E528" s="1" t="str">
        <f>_xlfn.XLOOKUP(A528,Processed_data!A:A,Processed_data!G:G)</f>
        <v>SUCCESS</v>
      </c>
      <c r="F528" s="1">
        <f>COUNTIF(bank_processed_transactions[transaction_id],A528)</f>
        <v>1</v>
      </c>
      <c r="G528" s="1" t="str">
        <f t="shared" si="80"/>
        <v>found</v>
      </c>
      <c r="H528" s="1" t="str">
        <f t="shared" si="81"/>
        <v>Not Duplicate</v>
      </c>
      <c r="I528" s="1" t="str">
        <f t="shared" si="82"/>
        <v>match</v>
      </c>
      <c r="J528" s="1" t="str">
        <f t="shared" si="83"/>
        <v>match</v>
      </c>
      <c r="K528" s="1">
        <f t="shared" si="84"/>
        <v>0</v>
      </c>
      <c r="L528" s="2">
        <f>IF(F528=0,"not processed",_xlfn.MINIFS(Processed_data!H:H,Processed_data!A:A,A528))</f>
        <v>46069</v>
      </c>
      <c r="M528" s="1">
        <f>IF(F528=0,"not processed",ABS(bank_source_transactions__1[[#This Row],[transaction_date]]-Reconciliation!L528))</f>
        <v>2</v>
      </c>
      <c r="N528" s="1" t="str" cm="1">
        <f t="array" ref="N528">_xlfn.IFS(M528="not Processed", "Not Processed",M528&gt;2,"SLA Breached",M528&lt;=2,"Within SLA")</f>
        <v>Within SLA</v>
      </c>
      <c r="O528" s="1" t="str">
        <f>_xlfn.XLOOKUP(A528,Source_data!A:A,Source_data!D:D)</f>
        <v>UPI</v>
      </c>
      <c r="P528" s="1">
        <f t="shared" si="85"/>
        <v>0</v>
      </c>
      <c r="Q528" s="1">
        <f t="shared" si="86"/>
        <v>0</v>
      </c>
      <c r="R528" s="1">
        <f t="shared" si="87"/>
        <v>0</v>
      </c>
      <c r="S528" s="1">
        <f t="shared" si="88"/>
        <v>0</v>
      </c>
      <c r="T528" s="1">
        <f t="shared" si="89"/>
        <v>0</v>
      </c>
      <c r="U528" s="1" t="str">
        <f>_xlfn.XLOOKUP(Table3[[#This Row],[Transaction ID]],Source_data!A:A,Source_data!E:E)</f>
        <v>Hyderabad</v>
      </c>
      <c r="V528" s="1">
        <f>_xlfn.IFNA(_xlfn.XLOOKUP(A528,bank_processed_transactions[transaction_id],bank_processed_transactions[processing_minutes]),"")</f>
        <v>36.5</v>
      </c>
      <c r="W528" s="31">
        <f>_xlfn.XLOOKUP(A528,Source_data!A:A,Source_data!B:B)</f>
        <v>46067</v>
      </c>
    </row>
    <row r="529" spans="1:23" x14ac:dyDescent="0.3">
      <c r="A529" s="4" t="s">
        <v>3671</v>
      </c>
      <c r="B529" s="1">
        <f>_xlfn.XLOOKUP(A529,bank_source_transactions__1[transaction_id],bank_source_transactions__1[amount_inr])</f>
        <v>8174.67</v>
      </c>
      <c r="C529" s="1">
        <f>_xlfn.XLOOKUP(A529,Processed_data!A:A,Processed_data!F:F)</f>
        <v>8174.67</v>
      </c>
      <c r="D529" s="1" t="str">
        <f>_xlfn.XLOOKUP(A529,bank_source_transactions__1[transaction_id],bank_source_transactions__1[transaction_status])</f>
        <v>SUCCESS</v>
      </c>
      <c r="E529" s="1" t="str">
        <f>_xlfn.XLOOKUP(A529,Processed_data!A:A,Processed_data!G:G)</f>
        <v>SUCCESS</v>
      </c>
      <c r="F529" s="1">
        <f>COUNTIF(bank_processed_transactions[transaction_id],A529)</f>
        <v>1</v>
      </c>
      <c r="G529" s="1" t="str">
        <f t="shared" si="80"/>
        <v>found</v>
      </c>
      <c r="H529" s="1" t="str">
        <f t="shared" si="81"/>
        <v>Not Duplicate</v>
      </c>
      <c r="I529" s="1" t="str">
        <f t="shared" si="82"/>
        <v>match</v>
      </c>
      <c r="J529" s="1" t="str">
        <f t="shared" si="83"/>
        <v>match</v>
      </c>
      <c r="K529" s="1">
        <f t="shared" si="84"/>
        <v>0</v>
      </c>
      <c r="L529" s="2">
        <f>IF(F529=0,"not processed",_xlfn.MINIFS(Processed_data!H:H,Processed_data!A:A,A529))</f>
        <v>46049</v>
      </c>
      <c r="M529" s="1">
        <f>IF(F529=0,"not processed",ABS(bank_source_transactions__1[[#This Row],[transaction_date]]-Reconciliation!L529))</f>
        <v>0</v>
      </c>
      <c r="N529" s="1" t="str" cm="1">
        <f t="array" ref="N529">_xlfn.IFS(M529="not Processed", "Not Processed",M529&gt;2,"SLA Breached",M529&lt;=2,"Within SLA")</f>
        <v>Within SLA</v>
      </c>
      <c r="O529" s="1" t="str">
        <f>_xlfn.XLOOKUP(A529,Source_data!A:A,Source_data!D:D)</f>
        <v>UPI</v>
      </c>
      <c r="P529" s="1">
        <f t="shared" si="85"/>
        <v>0</v>
      </c>
      <c r="Q529" s="1">
        <f t="shared" si="86"/>
        <v>0</v>
      </c>
      <c r="R529" s="1">
        <f t="shared" si="87"/>
        <v>0</v>
      </c>
      <c r="S529" s="1">
        <f t="shared" si="88"/>
        <v>0</v>
      </c>
      <c r="T529" s="1">
        <f t="shared" si="89"/>
        <v>0</v>
      </c>
      <c r="U529" s="1" t="str">
        <f>_xlfn.XLOOKUP(Table3[[#This Row],[Transaction ID]],Source_data!A:A,Source_data!E:E)</f>
        <v>Hyderabad</v>
      </c>
      <c r="V529" s="1">
        <f>_xlfn.IFNA(_xlfn.XLOOKUP(A529,bank_processed_transactions[transaction_id],bank_processed_transactions[processing_minutes]),"")</f>
        <v>34.4</v>
      </c>
      <c r="W529" s="31">
        <f>_xlfn.XLOOKUP(A529,Source_data!A:A,Source_data!B:B)</f>
        <v>46049</v>
      </c>
    </row>
    <row r="530" spans="1:23" x14ac:dyDescent="0.3">
      <c r="A530" s="3" t="s">
        <v>1614</v>
      </c>
      <c r="B530" s="1">
        <f>_xlfn.XLOOKUP(A530,bank_source_transactions__1[transaction_id],bank_source_transactions__1[amount_inr])</f>
        <v>48834.71</v>
      </c>
      <c r="C530" s="1">
        <f>_xlfn.XLOOKUP(A530,Processed_data!A:A,Processed_data!F:F)</f>
        <v>48834.71</v>
      </c>
      <c r="D530" s="1" t="str">
        <f>_xlfn.XLOOKUP(A530,bank_source_transactions__1[transaction_id],bank_source_transactions__1[transaction_status])</f>
        <v>SUCCESS</v>
      </c>
      <c r="E530" s="1" t="str">
        <f>_xlfn.XLOOKUP(A530,Processed_data!A:A,Processed_data!G:G)</f>
        <v>SUCCESS</v>
      </c>
      <c r="F530" s="1">
        <f>COUNTIF(bank_processed_transactions[transaction_id],A530)</f>
        <v>1</v>
      </c>
      <c r="G530" s="1" t="str">
        <f t="shared" si="80"/>
        <v>found</v>
      </c>
      <c r="H530" s="1" t="str">
        <f t="shared" si="81"/>
        <v>Not Duplicate</v>
      </c>
      <c r="I530" s="1" t="str">
        <f t="shared" si="82"/>
        <v>match</v>
      </c>
      <c r="J530" s="1" t="str">
        <f t="shared" si="83"/>
        <v>match</v>
      </c>
      <c r="K530" s="1">
        <f t="shared" si="84"/>
        <v>0</v>
      </c>
      <c r="L530" s="2">
        <f>IF(F530=0,"not processed",_xlfn.MINIFS(Processed_data!H:H,Processed_data!A:A,A530))</f>
        <v>46032</v>
      </c>
      <c r="M530" s="1">
        <f>IF(F530=0,"not processed",ABS(bank_source_transactions__1[[#This Row],[transaction_date]]-Reconciliation!L530))</f>
        <v>5</v>
      </c>
      <c r="N530" s="1" t="str" cm="1">
        <f t="array" ref="N530">_xlfn.IFS(M530="not Processed", "Not Processed",M530&gt;2,"SLA Breached",M530&lt;=2,"Within SLA")</f>
        <v>SLA Breached</v>
      </c>
      <c r="O530" s="1" t="str">
        <f>_xlfn.XLOOKUP(A530,Source_data!A:A,Source_data!D:D)</f>
        <v>NEFT</v>
      </c>
      <c r="P530" s="1">
        <f t="shared" si="85"/>
        <v>0</v>
      </c>
      <c r="Q530" s="1">
        <f t="shared" si="86"/>
        <v>0</v>
      </c>
      <c r="R530" s="1">
        <f t="shared" si="87"/>
        <v>0</v>
      </c>
      <c r="S530" s="1">
        <f t="shared" si="88"/>
        <v>0</v>
      </c>
      <c r="T530" s="1">
        <f t="shared" si="89"/>
        <v>1</v>
      </c>
      <c r="U530" s="1" t="str">
        <f>_xlfn.XLOOKUP(Table3[[#This Row],[Transaction ID]],Source_data!A:A,Source_data!E:E)</f>
        <v>Hyderabad</v>
      </c>
      <c r="V530" s="1">
        <f>_xlfn.IFNA(_xlfn.XLOOKUP(A530,bank_processed_transactions[transaction_id],bank_processed_transactions[processing_minutes]),"")</f>
        <v>18.5</v>
      </c>
      <c r="W530" s="31">
        <f>_xlfn.XLOOKUP(A530,Source_data!A:A,Source_data!B:B)</f>
        <v>46027</v>
      </c>
    </row>
    <row r="531" spans="1:23" x14ac:dyDescent="0.3">
      <c r="A531" s="4" t="s">
        <v>638</v>
      </c>
      <c r="B531" s="1">
        <f>_xlfn.XLOOKUP(A531,bank_source_transactions__1[transaction_id],bank_source_transactions__1[amount_inr])</f>
        <v>10092.58</v>
      </c>
      <c r="C531" s="1">
        <f>_xlfn.XLOOKUP(A531,Processed_data!A:A,Processed_data!F:F)</f>
        <v>10092.58</v>
      </c>
      <c r="D531" s="1" t="str">
        <f>_xlfn.XLOOKUP(A531,bank_source_transactions__1[transaction_id],bank_source_transactions__1[transaction_status])</f>
        <v>SUCCESS</v>
      </c>
      <c r="E531" s="1" t="str">
        <f>_xlfn.XLOOKUP(A531,Processed_data!A:A,Processed_data!G:G)</f>
        <v>SUCCESS</v>
      </c>
      <c r="F531" s="1">
        <f>COUNTIF(bank_processed_transactions[transaction_id],A531)</f>
        <v>1</v>
      </c>
      <c r="G531" s="1" t="str">
        <f t="shared" si="80"/>
        <v>found</v>
      </c>
      <c r="H531" s="1" t="str">
        <f t="shared" si="81"/>
        <v>Not Duplicate</v>
      </c>
      <c r="I531" s="1" t="str">
        <f t="shared" si="82"/>
        <v>match</v>
      </c>
      <c r="J531" s="1" t="str">
        <f t="shared" si="83"/>
        <v>match</v>
      </c>
      <c r="K531" s="1">
        <f t="shared" si="84"/>
        <v>0</v>
      </c>
      <c r="L531" s="2">
        <f>IF(F531=0,"not processed",_xlfn.MINIFS(Processed_data!H:H,Processed_data!A:A,A531))</f>
        <v>46053</v>
      </c>
      <c r="M531" s="1">
        <f>IF(F531=0,"not processed",ABS(bank_source_transactions__1[[#This Row],[transaction_date]]-Reconciliation!L531))</f>
        <v>3</v>
      </c>
      <c r="N531" s="1" t="str" cm="1">
        <f t="array" ref="N531">_xlfn.IFS(M531="not Processed", "Not Processed",M531&gt;2,"SLA Breached",M531&lt;=2,"Within SLA")</f>
        <v>SLA Breached</v>
      </c>
      <c r="O531" s="1" t="str">
        <f>_xlfn.XLOOKUP(A531,Source_data!A:A,Source_data!D:D)</f>
        <v>UPI</v>
      </c>
      <c r="P531" s="1">
        <f t="shared" si="85"/>
        <v>0</v>
      </c>
      <c r="Q531" s="1">
        <f t="shared" si="86"/>
        <v>0</v>
      </c>
      <c r="R531" s="1">
        <f t="shared" si="87"/>
        <v>0</v>
      </c>
      <c r="S531" s="1">
        <f t="shared" si="88"/>
        <v>0</v>
      </c>
      <c r="T531" s="1">
        <f t="shared" si="89"/>
        <v>1</v>
      </c>
      <c r="U531" s="1" t="str">
        <f>_xlfn.XLOOKUP(Table3[[#This Row],[Transaction ID]],Source_data!A:A,Source_data!E:E)</f>
        <v>Hyderabad</v>
      </c>
      <c r="V531" s="1">
        <f>_xlfn.IFNA(_xlfn.XLOOKUP(A531,bank_processed_transactions[transaction_id],bank_processed_transactions[processing_minutes]),"")</f>
        <v>56.8</v>
      </c>
      <c r="W531" s="31">
        <f>_xlfn.XLOOKUP(A531,Source_data!A:A,Source_data!B:B)</f>
        <v>46050</v>
      </c>
    </row>
    <row r="532" spans="1:23" x14ac:dyDescent="0.3">
      <c r="A532" s="3" t="s">
        <v>4983</v>
      </c>
      <c r="B532" s="1">
        <f>_xlfn.XLOOKUP(A532,bank_source_transactions__1[transaction_id],bank_source_transactions__1[amount_inr])</f>
        <v>6061.85</v>
      </c>
      <c r="C532" s="1" t="e">
        <f>_xlfn.XLOOKUP(A532,Processed_data!A:A,Processed_data!F:F)</f>
        <v>#N/A</v>
      </c>
      <c r="D532" s="1" t="str">
        <f>_xlfn.XLOOKUP(A532,bank_source_transactions__1[transaction_id],bank_source_transactions__1[transaction_status])</f>
        <v>SUCCESS</v>
      </c>
      <c r="E532" s="1" t="e">
        <f>_xlfn.XLOOKUP(A532,Processed_data!A:A,Processed_data!G:G)</f>
        <v>#N/A</v>
      </c>
      <c r="F532" s="1">
        <f>COUNTIF(bank_processed_transactions[transaction_id],A532)</f>
        <v>0</v>
      </c>
      <c r="G532" s="1" t="str">
        <f t="shared" si="80"/>
        <v>missing</v>
      </c>
      <c r="H532" s="1" t="str">
        <f t="shared" si="81"/>
        <v>Not Duplicate</v>
      </c>
      <c r="I532" s="1" t="str">
        <f t="shared" si="82"/>
        <v>not processed</v>
      </c>
      <c r="J532" s="1" t="str">
        <f t="shared" si="83"/>
        <v>not processed</v>
      </c>
      <c r="K532" s="1" t="str">
        <f t="shared" si="84"/>
        <v>missing</v>
      </c>
      <c r="L532" s="2" t="str">
        <f>IF(F532=0,"not processed",_xlfn.MINIFS(Processed_data!H:H,Processed_data!A:A,A532))</f>
        <v>not processed</v>
      </c>
      <c r="M532" s="1" t="str">
        <f>IF(F532=0,"not processed",ABS(bank_source_transactions__1[[#This Row],[transaction_date]]-Reconciliation!L532))</f>
        <v>not processed</v>
      </c>
      <c r="N532" s="1" t="str" cm="1">
        <f t="array" ref="N532">_xlfn.IFS(M532="not Processed", "Not Processed",M532&gt;2,"SLA Breached",M532&lt;=2,"Within SLA")</f>
        <v>Not Processed</v>
      </c>
      <c r="O532" s="1" t="str">
        <f>_xlfn.XLOOKUP(A532,Source_data!A:A,Source_data!D:D)</f>
        <v>UPI</v>
      </c>
      <c r="P532" s="1">
        <f t="shared" si="85"/>
        <v>1</v>
      </c>
      <c r="Q532" s="1">
        <f t="shared" si="86"/>
        <v>0</v>
      </c>
      <c r="R532" s="1">
        <f t="shared" si="87"/>
        <v>0</v>
      </c>
      <c r="S532" s="1">
        <f t="shared" si="88"/>
        <v>0</v>
      </c>
      <c r="T532" s="1">
        <f t="shared" si="89"/>
        <v>0</v>
      </c>
      <c r="U532" s="1" t="str">
        <f>_xlfn.XLOOKUP(Table3[[#This Row],[Transaction ID]],Source_data!A:A,Source_data!E:E)</f>
        <v>Bengaluru</v>
      </c>
      <c r="V532" s="1" t="str">
        <f>_xlfn.IFNA(_xlfn.XLOOKUP(A532,bank_processed_transactions[transaction_id],bank_processed_transactions[processing_minutes]),"")</f>
        <v/>
      </c>
      <c r="W532" s="31">
        <f>_xlfn.XLOOKUP(A532,Source_data!A:A,Source_data!B:B)</f>
        <v>46058</v>
      </c>
    </row>
    <row r="533" spans="1:23" x14ac:dyDescent="0.3">
      <c r="A533" s="4" t="s">
        <v>614</v>
      </c>
      <c r="B533" s="1">
        <f>_xlfn.XLOOKUP(A533,bank_source_transactions__1[transaction_id],bank_source_transactions__1[amount_inr])</f>
        <v>25119.89</v>
      </c>
      <c r="C533" s="1">
        <f>_xlfn.XLOOKUP(A533,Processed_data!A:A,Processed_data!F:F)</f>
        <v>25119.89</v>
      </c>
      <c r="D533" s="1" t="str">
        <f>_xlfn.XLOOKUP(A533,bank_source_transactions__1[transaction_id],bank_source_transactions__1[transaction_status])</f>
        <v>SUCCESS</v>
      </c>
      <c r="E533" s="1" t="str">
        <f>_xlfn.XLOOKUP(A533,Processed_data!A:A,Processed_data!G:G)</f>
        <v>SUCCESS</v>
      </c>
      <c r="F533" s="1">
        <f>COUNTIF(bank_processed_transactions[transaction_id],A533)</f>
        <v>1</v>
      </c>
      <c r="G533" s="1" t="str">
        <f t="shared" si="80"/>
        <v>found</v>
      </c>
      <c r="H533" s="1" t="str">
        <f t="shared" si="81"/>
        <v>Not Duplicate</v>
      </c>
      <c r="I533" s="1" t="str">
        <f t="shared" si="82"/>
        <v>match</v>
      </c>
      <c r="J533" s="1" t="str">
        <f t="shared" si="83"/>
        <v>match</v>
      </c>
      <c r="K533" s="1">
        <f t="shared" si="84"/>
        <v>0</v>
      </c>
      <c r="L533" s="2">
        <f>IF(F533=0,"not processed",_xlfn.MINIFS(Processed_data!H:H,Processed_data!A:A,A533))</f>
        <v>46034</v>
      </c>
      <c r="M533" s="1">
        <f>IF(F533=0,"not processed",ABS(bank_source_transactions__1[[#This Row],[transaction_date]]-Reconciliation!L533))</f>
        <v>1</v>
      </c>
      <c r="N533" s="1" t="str" cm="1">
        <f t="array" ref="N533">_xlfn.IFS(M533="not Processed", "Not Processed",M533&gt;2,"SLA Breached",M533&lt;=2,"Within SLA")</f>
        <v>Within SLA</v>
      </c>
      <c r="O533" s="1" t="str">
        <f>_xlfn.XLOOKUP(A533,Source_data!A:A,Source_data!D:D)</f>
        <v>UPI</v>
      </c>
      <c r="P533" s="1">
        <f t="shared" si="85"/>
        <v>0</v>
      </c>
      <c r="Q533" s="1">
        <f t="shared" si="86"/>
        <v>0</v>
      </c>
      <c r="R533" s="1">
        <f t="shared" si="87"/>
        <v>0</v>
      </c>
      <c r="S533" s="1">
        <f t="shared" si="88"/>
        <v>0</v>
      </c>
      <c r="T533" s="1">
        <f t="shared" si="89"/>
        <v>0</v>
      </c>
      <c r="U533" s="1" t="str">
        <f>_xlfn.XLOOKUP(Table3[[#This Row],[Transaction ID]],Source_data!A:A,Source_data!E:E)</f>
        <v>Hyderabad</v>
      </c>
      <c r="V533" s="1">
        <f>_xlfn.IFNA(_xlfn.XLOOKUP(A533,bank_processed_transactions[transaction_id],bank_processed_transactions[processing_minutes]),"")</f>
        <v>7</v>
      </c>
      <c r="W533" s="31">
        <f>_xlfn.XLOOKUP(A533,Source_data!A:A,Source_data!B:B)</f>
        <v>46033</v>
      </c>
    </row>
    <row r="534" spans="1:23" x14ac:dyDescent="0.3">
      <c r="A534" s="3" t="s">
        <v>1548</v>
      </c>
      <c r="B534" s="1">
        <f>_xlfn.XLOOKUP(A534,bank_source_transactions__1[transaction_id],bank_source_transactions__1[amount_inr])</f>
        <v>7241.93</v>
      </c>
      <c r="C534" s="1">
        <f>_xlfn.XLOOKUP(A534,Processed_data!A:A,Processed_data!F:F)</f>
        <v>7241.93</v>
      </c>
      <c r="D534" s="1" t="str">
        <f>_xlfn.XLOOKUP(A534,bank_source_transactions__1[transaction_id],bank_source_transactions__1[transaction_status])</f>
        <v>SUCCESS</v>
      </c>
      <c r="E534" s="1" t="str">
        <f>_xlfn.XLOOKUP(A534,Processed_data!A:A,Processed_data!G:G)</f>
        <v>SUCCESS</v>
      </c>
      <c r="F534" s="1">
        <f>COUNTIF(bank_processed_transactions[transaction_id],A534)</f>
        <v>1</v>
      </c>
      <c r="G534" s="1" t="str">
        <f t="shared" si="80"/>
        <v>found</v>
      </c>
      <c r="H534" s="1" t="str">
        <f t="shared" si="81"/>
        <v>Not Duplicate</v>
      </c>
      <c r="I534" s="1" t="str">
        <f t="shared" si="82"/>
        <v>match</v>
      </c>
      <c r="J534" s="1" t="str">
        <f t="shared" si="83"/>
        <v>match</v>
      </c>
      <c r="K534" s="1">
        <f t="shared" si="84"/>
        <v>0</v>
      </c>
      <c r="L534" s="2">
        <f>IF(F534=0,"not processed",_xlfn.MINIFS(Processed_data!H:H,Processed_data!A:A,A534))</f>
        <v>46044</v>
      </c>
      <c r="M534" s="1">
        <f>IF(F534=0,"not processed",ABS(bank_source_transactions__1[[#This Row],[transaction_date]]-Reconciliation!L534))</f>
        <v>2</v>
      </c>
      <c r="N534" s="1" t="str" cm="1">
        <f t="array" ref="N534">_xlfn.IFS(M534="not Processed", "Not Processed",M534&gt;2,"SLA Breached",M534&lt;=2,"Within SLA")</f>
        <v>Within SLA</v>
      </c>
      <c r="O534" s="1" t="str">
        <f>_xlfn.XLOOKUP(A534,Source_data!A:A,Source_data!D:D)</f>
        <v>NEFT</v>
      </c>
      <c r="P534" s="1">
        <f t="shared" si="85"/>
        <v>0</v>
      </c>
      <c r="Q534" s="1">
        <f t="shared" si="86"/>
        <v>0</v>
      </c>
      <c r="R534" s="1">
        <f t="shared" si="87"/>
        <v>0</v>
      </c>
      <c r="S534" s="1">
        <f t="shared" si="88"/>
        <v>0</v>
      </c>
      <c r="T534" s="1">
        <f t="shared" si="89"/>
        <v>0</v>
      </c>
      <c r="U534" s="1" t="str">
        <f>_xlfn.XLOOKUP(Table3[[#This Row],[Transaction ID]],Source_data!A:A,Source_data!E:E)</f>
        <v>Pune</v>
      </c>
      <c r="V534" s="1">
        <f>_xlfn.IFNA(_xlfn.XLOOKUP(A534,bank_processed_transactions[transaction_id],bank_processed_transactions[processing_minutes]),"")</f>
        <v>29</v>
      </c>
      <c r="W534" s="31">
        <f>_xlfn.XLOOKUP(A534,Source_data!A:A,Source_data!B:B)</f>
        <v>46042</v>
      </c>
    </row>
    <row r="535" spans="1:23" x14ac:dyDescent="0.3">
      <c r="A535" s="4" t="s">
        <v>1644</v>
      </c>
      <c r="B535" s="1">
        <f>_xlfn.XLOOKUP(A535,bank_source_transactions__1[transaction_id],bank_source_transactions__1[amount_inr])</f>
        <v>1329.17</v>
      </c>
      <c r="C535" s="1">
        <f>_xlfn.XLOOKUP(A535,Processed_data!A:A,Processed_data!F:F)</f>
        <v>1329.17</v>
      </c>
      <c r="D535" s="1" t="str">
        <f>_xlfn.XLOOKUP(A535,bank_source_transactions__1[transaction_id],bank_source_transactions__1[transaction_status])</f>
        <v>SUCCESS</v>
      </c>
      <c r="E535" s="1" t="str">
        <f>_xlfn.XLOOKUP(A535,Processed_data!A:A,Processed_data!G:G)</f>
        <v>SUCCESS</v>
      </c>
      <c r="F535" s="1">
        <f>COUNTIF(bank_processed_transactions[transaction_id],A535)</f>
        <v>1</v>
      </c>
      <c r="G535" s="1" t="str">
        <f t="shared" si="80"/>
        <v>found</v>
      </c>
      <c r="H535" s="1" t="str">
        <f t="shared" si="81"/>
        <v>Not Duplicate</v>
      </c>
      <c r="I535" s="1" t="str">
        <f t="shared" si="82"/>
        <v>match</v>
      </c>
      <c r="J535" s="1" t="str">
        <f t="shared" si="83"/>
        <v>match</v>
      </c>
      <c r="K535" s="1">
        <f t="shared" si="84"/>
        <v>0</v>
      </c>
      <c r="L535" s="2">
        <f>IF(F535=0,"not processed",_xlfn.MINIFS(Processed_data!H:H,Processed_data!A:A,A535))</f>
        <v>46041</v>
      </c>
      <c r="M535" s="1">
        <f>IF(F535=0,"not processed",ABS(bank_source_transactions__1[[#This Row],[transaction_date]]-Reconciliation!L535))</f>
        <v>0</v>
      </c>
      <c r="N535" s="1" t="str" cm="1">
        <f t="array" ref="N535">_xlfn.IFS(M535="not Processed", "Not Processed",M535&gt;2,"SLA Breached",M535&lt;=2,"Within SLA")</f>
        <v>Within SLA</v>
      </c>
      <c r="O535" s="1" t="str">
        <f>_xlfn.XLOOKUP(A535,Source_data!A:A,Source_data!D:D)</f>
        <v>UPI</v>
      </c>
      <c r="P535" s="1">
        <f t="shared" si="85"/>
        <v>0</v>
      </c>
      <c r="Q535" s="1">
        <f t="shared" si="86"/>
        <v>0</v>
      </c>
      <c r="R535" s="1">
        <f t="shared" si="87"/>
        <v>0</v>
      </c>
      <c r="S535" s="1">
        <f t="shared" si="88"/>
        <v>0</v>
      </c>
      <c r="T535" s="1">
        <f t="shared" si="89"/>
        <v>0</v>
      </c>
      <c r="U535" s="1" t="str">
        <f>_xlfn.XLOOKUP(Table3[[#This Row],[Transaction ID]],Source_data!A:A,Source_data!E:E)</f>
        <v>Pune</v>
      </c>
      <c r="V535" s="1">
        <f>_xlfn.IFNA(_xlfn.XLOOKUP(A535,bank_processed_transactions[transaction_id],bank_processed_transactions[processing_minutes]),"")</f>
        <v>27.8</v>
      </c>
      <c r="W535" s="31">
        <f>_xlfn.XLOOKUP(A535,Source_data!A:A,Source_data!B:B)</f>
        <v>46041</v>
      </c>
    </row>
    <row r="536" spans="1:23" x14ac:dyDescent="0.3">
      <c r="A536" s="3" t="s">
        <v>4756</v>
      </c>
      <c r="B536" s="1">
        <f>_xlfn.XLOOKUP(A536,bank_source_transactions__1[transaction_id],bank_source_transactions__1[amount_inr])</f>
        <v>2890.7</v>
      </c>
      <c r="C536" s="1">
        <f>_xlfn.XLOOKUP(A536,Processed_data!A:A,Processed_data!F:F)</f>
        <v>2890.7</v>
      </c>
      <c r="D536" s="1" t="str">
        <f>_xlfn.XLOOKUP(A536,bank_source_transactions__1[transaction_id],bank_source_transactions__1[transaction_status])</f>
        <v>SUCCESS</v>
      </c>
      <c r="E536" s="1" t="str">
        <f>_xlfn.XLOOKUP(A536,Processed_data!A:A,Processed_data!G:G)</f>
        <v>SUCCESS</v>
      </c>
      <c r="F536" s="1">
        <f>COUNTIF(bank_processed_transactions[transaction_id],A536)</f>
        <v>1</v>
      </c>
      <c r="G536" s="1" t="str">
        <f t="shared" si="80"/>
        <v>found</v>
      </c>
      <c r="H536" s="1" t="str">
        <f t="shared" si="81"/>
        <v>Not Duplicate</v>
      </c>
      <c r="I536" s="1" t="str">
        <f t="shared" si="82"/>
        <v>match</v>
      </c>
      <c r="J536" s="1" t="str">
        <f t="shared" si="83"/>
        <v>match</v>
      </c>
      <c r="K536" s="1">
        <f t="shared" si="84"/>
        <v>0</v>
      </c>
      <c r="L536" s="2">
        <f>IF(F536=0,"not processed",_xlfn.MINIFS(Processed_data!H:H,Processed_data!A:A,A536))</f>
        <v>46107</v>
      </c>
      <c r="M536" s="1">
        <f>IF(F536=0,"not processed",ABS(bank_source_transactions__1[[#This Row],[transaction_date]]-Reconciliation!L536))</f>
        <v>2</v>
      </c>
      <c r="N536" s="1" t="str" cm="1">
        <f t="array" ref="N536">_xlfn.IFS(M536="not Processed", "Not Processed",M536&gt;2,"SLA Breached",M536&lt;=2,"Within SLA")</f>
        <v>Within SLA</v>
      </c>
      <c r="O536" s="1" t="str">
        <f>_xlfn.XLOOKUP(A536,Source_data!A:A,Source_data!D:D)</f>
        <v>UPI</v>
      </c>
      <c r="P536" s="1">
        <f t="shared" si="85"/>
        <v>0</v>
      </c>
      <c r="Q536" s="1">
        <f t="shared" si="86"/>
        <v>0</v>
      </c>
      <c r="R536" s="1">
        <f t="shared" si="87"/>
        <v>0</v>
      </c>
      <c r="S536" s="1">
        <f t="shared" si="88"/>
        <v>0</v>
      </c>
      <c r="T536" s="1">
        <f t="shared" si="89"/>
        <v>0</v>
      </c>
      <c r="U536" s="1" t="str">
        <f>_xlfn.XLOOKUP(Table3[[#This Row],[Transaction ID]],Source_data!A:A,Source_data!E:E)</f>
        <v>Hyderabad</v>
      </c>
      <c r="V536" s="1">
        <f>_xlfn.IFNA(_xlfn.XLOOKUP(A536,bank_processed_transactions[transaction_id],bank_processed_transactions[processing_minutes]),"")</f>
        <v>6.8</v>
      </c>
      <c r="W536" s="31">
        <f>_xlfn.XLOOKUP(A536,Source_data!A:A,Source_data!B:B)</f>
        <v>46105</v>
      </c>
    </row>
    <row r="537" spans="1:23" x14ac:dyDescent="0.3">
      <c r="A537" s="4" t="s">
        <v>3732</v>
      </c>
      <c r="B537" s="1">
        <f>_xlfn.XLOOKUP(A537,bank_source_transactions__1[transaction_id],bank_source_transactions__1[amount_inr])</f>
        <v>9908.14</v>
      </c>
      <c r="C537" s="1">
        <f>_xlfn.XLOOKUP(A537,Processed_data!A:A,Processed_data!F:F)</f>
        <v>9908.14</v>
      </c>
      <c r="D537" s="1" t="str">
        <f>_xlfn.XLOOKUP(A537,bank_source_transactions__1[transaction_id],bank_source_transactions__1[transaction_status])</f>
        <v>SUCCESS</v>
      </c>
      <c r="E537" s="1" t="str">
        <f>_xlfn.XLOOKUP(A537,Processed_data!A:A,Processed_data!G:G)</f>
        <v>SUCCESS</v>
      </c>
      <c r="F537" s="1">
        <f>COUNTIF(bank_processed_transactions[transaction_id],A537)</f>
        <v>1</v>
      </c>
      <c r="G537" s="1" t="str">
        <f t="shared" si="80"/>
        <v>found</v>
      </c>
      <c r="H537" s="1" t="str">
        <f t="shared" si="81"/>
        <v>Not Duplicate</v>
      </c>
      <c r="I537" s="1" t="str">
        <f t="shared" si="82"/>
        <v>match</v>
      </c>
      <c r="J537" s="1" t="str">
        <f t="shared" si="83"/>
        <v>match</v>
      </c>
      <c r="K537" s="1">
        <f t="shared" si="84"/>
        <v>0</v>
      </c>
      <c r="L537" s="2">
        <f>IF(F537=0,"not processed",_xlfn.MINIFS(Processed_data!H:H,Processed_data!A:A,A537))</f>
        <v>46102</v>
      </c>
      <c r="M537" s="1">
        <f>IF(F537=0,"not processed",ABS(bank_source_transactions__1[[#This Row],[transaction_date]]-Reconciliation!L537))</f>
        <v>3</v>
      </c>
      <c r="N537" s="1" t="str" cm="1">
        <f t="array" ref="N537">_xlfn.IFS(M537="not Processed", "Not Processed",M537&gt;2,"SLA Breached",M537&lt;=2,"Within SLA")</f>
        <v>SLA Breached</v>
      </c>
      <c r="O537" s="1" t="str">
        <f>_xlfn.XLOOKUP(A537,Source_data!A:A,Source_data!D:D)</f>
        <v>UPI</v>
      </c>
      <c r="P537" s="1">
        <f t="shared" si="85"/>
        <v>0</v>
      </c>
      <c r="Q537" s="1">
        <f t="shared" si="86"/>
        <v>0</v>
      </c>
      <c r="R537" s="1">
        <f t="shared" si="87"/>
        <v>0</v>
      </c>
      <c r="S537" s="1">
        <f t="shared" si="88"/>
        <v>0</v>
      </c>
      <c r="T537" s="1">
        <f t="shared" si="89"/>
        <v>1</v>
      </c>
      <c r="U537" s="1" t="str">
        <f>_xlfn.XLOOKUP(Table3[[#This Row],[Transaction ID]],Source_data!A:A,Source_data!E:E)</f>
        <v>Hyderabad</v>
      </c>
      <c r="V537" s="1">
        <f>_xlfn.IFNA(_xlfn.XLOOKUP(A537,bank_processed_transactions[transaction_id],bank_processed_transactions[processing_minutes]),"")</f>
        <v>5.8</v>
      </c>
      <c r="W537" s="31">
        <f>_xlfn.XLOOKUP(A537,Source_data!A:A,Source_data!B:B)</f>
        <v>46099</v>
      </c>
    </row>
    <row r="538" spans="1:23" x14ac:dyDescent="0.3">
      <c r="A538" s="3" t="s">
        <v>3185</v>
      </c>
      <c r="B538" s="1">
        <f>_xlfn.XLOOKUP(A538,bank_source_transactions__1[transaction_id],bank_source_transactions__1[amount_inr])</f>
        <v>14725.7</v>
      </c>
      <c r="C538" s="1">
        <f>_xlfn.XLOOKUP(A538,Processed_data!A:A,Processed_data!F:F)</f>
        <v>14725.7</v>
      </c>
      <c r="D538" s="1" t="str">
        <f>_xlfn.XLOOKUP(A538,bank_source_transactions__1[transaction_id],bank_source_transactions__1[transaction_status])</f>
        <v>SUCCESS</v>
      </c>
      <c r="E538" s="1" t="str">
        <f>_xlfn.XLOOKUP(A538,Processed_data!A:A,Processed_data!G:G)</f>
        <v>SUCCESS</v>
      </c>
      <c r="F538" s="1">
        <f>COUNTIF(bank_processed_transactions[transaction_id],A538)</f>
        <v>1</v>
      </c>
      <c r="G538" s="1" t="str">
        <f t="shared" si="80"/>
        <v>found</v>
      </c>
      <c r="H538" s="1" t="str">
        <f t="shared" si="81"/>
        <v>Not Duplicate</v>
      </c>
      <c r="I538" s="1" t="str">
        <f t="shared" si="82"/>
        <v>match</v>
      </c>
      <c r="J538" s="1" t="str">
        <f t="shared" si="83"/>
        <v>match</v>
      </c>
      <c r="K538" s="1">
        <f t="shared" si="84"/>
        <v>0</v>
      </c>
      <c r="L538" s="2">
        <f>IF(F538=0,"not processed",_xlfn.MINIFS(Processed_data!H:H,Processed_data!A:A,A538))</f>
        <v>46095</v>
      </c>
      <c r="M538" s="1">
        <f>IF(F538=0,"not processed",ABS(bank_source_transactions__1[[#This Row],[transaction_date]]-Reconciliation!L538))</f>
        <v>1</v>
      </c>
      <c r="N538" s="1" t="str" cm="1">
        <f t="array" ref="N538">_xlfn.IFS(M538="not Processed", "Not Processed",M538&gt;2,"SLA Breached",M538&lt;=2,"Within SLA")</f>
        <v>Within SLA</v>
      </c>
      <c r="O538" s="1" t="str">
        <f>_xlfn.XLOOKUP(A538,Source_data!A:A,Source_data!D:D)</f>
        <v>IMPS</v>
      </c>
      <c r="P538" s="1">
        <f t="shared" si="85"/>
        <v>0</v>
      </c>
      <c r="Q538" s="1">
        <f t="shared" si="86"/>
        <v>0</v>
      </c>
      <c r="R538" s="1">
        <f t="shared" si="87"/>
        <v>0</v>
      </c>
      <c r="S538" s="1">
        <f t="shared" si="88"/>
        <v>0</v>
      </c>
      <c r="T538" s="1">
        <f t="shared" si="89"/>
        <v>0</v>
      </c>
      <c r="U538" s="1" t="str">
        <f>_xlfn.XLOOKUP(Table3[[#This Row],[Transaction ID]],Source_data!A:A,Source_data!E:E)</f>
        <v>Hyderabad</v>
      </c>
      <c r="V538" s="1">
        <f>_xlfn.IFNA(_xlfn.XLOOKUP(A538,bank_processed_transactions[transaction_id],bank_processed_transactions[processing_minutes]),"")</f>
        <v>29.3</v>
      </c>
      <c r="W538" s="31">
        <f>_xlfn.XLOOKUP(A538,Source_data!A:A,Source_data!B:B)</f>
        <v>46094</v>
      </c>
    </row>
    <row r="539" spans="1:23" x14ac:dyDescent="0.3">
      <c r="A539" s="4" t="s">
        <v>1293</v>
      </c>
      <c r="B539" s="1">
        <f>_xlfn.XLOOKUP(A539,bank_source_transactions__1[transaction_id],bank_source_transactions__1[amount_inr])</f>
        <v>28255.08</v>
      </c>
      <c r="C539" s="1">
        <f>_xlfn.XLOOKUP(A539,Processed_data!A:A,Processed_data!F:F)</f>
        <v>28255.08</v>
      </c>
      <c r="D539" s="1" t="str">
        <f>_xlfn.XLOOKUP(A539,bank_source_transactions__1[transaction_id],bank_source_transactions__1[transaction_status])</f>
        <v>SUCCESS</v>
      </c>
      <c r="E539" s="1" t="str">
        <f>_xlfn.XLOOKUP(A539,Processed_data!A:A,Processed_data!G:G)</f>
        <v>SUCCESS</v>
      </c>
      <c r="F539" s="1">
        <f>COUNTIF(bank_processed_transactions[transaction_id],A539)</f>
        <v>1</v>
      </c>
      <c r="G539" s="1" t="str">
        <f t="shared" si="80"/>
        <v>found</v>
      </c>
      <c r="H539" s="1" t="str">
        <f t="shared" si="81"/>
        <v>Not Duplicate</v>
      </c>
      <c r="I539" s="1" t="str">
        <f t="shared" si="82"/>
        <v>match</v>
      </c>
      <c r="J539" s="1" t="str">
        <f t="shared" si="83"/>
        <v>match</v>
      </c>
      <c r="K539" s="1">
        <f t="shared" si="84"/>
        <v>0</v>
      </c>
      <c r="L539" s="2">
        <f>IF(F539=0,"not processed",_xlfn.MINIFS(Processed_data!H:H,Processed_data!A:A,A539))</f>
        <v>46051</v>
      </c>
      <c r="M539" s="1">
        <f>IF(F539=0,"not processed",ABS(bank_source_transactions__1[[#This Row],[transaction_date]]-Reconciliation!L539))</f>
        <v>3</v>
      </c>
      <c r="N539" s="1" t="str" cm="1">
        <f t="array" ref="N539">_xlfn.IFS(M539="not Processed", "Not Processed",M539&gt;2,"SLA Breached",M539&lt;=2,"Within SLA")</f>
        <v>SLA Breached</v>
      </c>
      <c r="O539" s="1" t="str">
        <f>_xlfn.XLOOKUP(A539,Source_data!A:A,Source_data!D:D)</f>
        <v>IMPS</v>
      </c>
      <c r="P539" s="1">
        <f t="shared" si="85"/>
        <v>0</v>
      </c>
      <c r="Q539" s="1">
        <f t="shared" si="86"/>
        <v>0</v>
      </c>
      <c r="R539" s="1">
        <f t="shared" si="87"/>
        <v>0</v>
      </c>
      <c r="S539" s="1">
        <f t="shared" si="88"/>
        <v>0</v>
      </c>
      <c r="T539" s="1">
        <f t="shared" si="89"/>
        <v>1</v>
      </c>
      <c r="U539" s="1" t="str">
        <f>_xlfn.XLOOKUP(Table3[[#This Row],[Transaction ID]],Source_data!A:A,Source_data!E:E)</f>
        <v>Bengaluru</v>
      </c>
      <c r="V539" s="1">
        <f>_xlfn.IFNA(_xlfn.XLOOKUP(A539,bank_processed_transactions[transaction_id],bank_processed_transactions[processing_minutes]),"")</f>
        <v>19.399999999999999</v>
      </c>
      <c r="W539" s="31">
        <f>_xlfn.XLOOKUP(A539,Source_data!A:A,Source_data!B:B)</f>
        <v>46048</v>
      </c>
    </row>
    <row r="540" spans="1:23" x14ac:dyDescent="0.3">
      <c r="A540" s="3" t="s">
        <v>579</v>
      </c>
      <c r="B540" s="1">
        <f>_xlfn.XLOOKUP(A540,bank_source_transactions__1[transaction_id],bank_source_transactions__1[amount_inr])</f>
        <v>4798.6499999999996</v>
      </c>
      <c r="C540" s="1">
        <f>_xlfn.XLOOKUP(A540,Processed_data!A:A,Processed_data!F:F)</f>
        <v>4798.6499999999996</v>
      </c>
      <c r="D540" s="1" t="str">
        <f>_xlfn.XLOOKUP(A540,bank_source_transactions__1[transaction_id],bank_source_transactions__1[transaction_status])</f>
        <v>SUCCESS</v>
      </c>
      <c r="E540" s="1" t="str">
        <f>_xlfn.XLOOKUP(A540,Processed_data!A:A,Processed_data!G:G)</f>
        <v>SUCCESS</v>
      </c>
      <c r="F540" s="1">
        <f>COUNTIF(bank_processed_transactions[transaction_id],A540)</f>
        <v>1</v>
      </c>
      <c r="G540" s="1" t="str">
        <f t="shared" si="80"/>
        <v>found</v>
      </c>
      <c r="H540" s="1" t="str">
        <f t="shared" si="81"/>
        <v>Not Duplicate</v>
      </c>
      <c r="I540" s="1" t="str">
        <f t="shared" si="82"/>
        <v>match</v>
      </c>
      <c r="J540" s="1" t="str">
        <f t="shared" si="83"/>
        <v>match</v>
      </c>
      <c r="K540" s="1">
        <f t="shared" si="84"/>
        <v>0</v>
      </c>
      <c r="L540" s="2">
        <f>IF(F540=0,"not processed",_xlfn.MINIFS(Processed_data!H:H,Processed_data!A:A,A540))</f>
        <v>46080</v>
      </c>
      <c r="M540" s="1">
        <f>IF(F540=0,"not processed",ABS(bank_source_transactions__1[[#This Row],[transaction_date]]-Reconciliation!L540))</f>
        <v>0</v>
      </c>
      <c r="N540" s="1" t="str" cm="1">
        <f t="array" ref="N540">_xlfn.IFS(M540="not Processed", "Not Processed",M540&gt;2,"SLA Breached",M540&lt;=2,"Within SLA")</f>
        <v>Within SLA</v>
      </c>
      <c r="O540" s="1" t="str">
        <f>_xlfn.XLOOKUP(A540,Source_data!A:A,Source_data!D:D)</f>
        <v>IMPS</v>
      </c>
      <c r="P540" s="1">
        <f t="shared" si="85"/>
        <v>0</v>
      </c>
      <c r="Q540" s="1">
        <f t="shared" si="86"/>
        <v>0</v>
      </c>
      <c r="R540" s="1">
        <f t="shared" si="87"/>
        <v>0</v>
      </c>
      <c r="S540" s="1">
        <f t="shared" si="88"/>
        <v>0</v>
      </c>
      <c r="T540" s="1">
        <f t="shared" si="89"/>
        <v>0</v>
      </c>
      <c r="U540" s="1" t="str">
        <f>_xlfn.XLOOKUP(Table3[[#This Row],[Transaction ID]],Source_data!A:A,Source_data!E:E)</f>
        <v>Mumbai</v>
      </c>
      <c r="V540" s="1">
        <f>_xlfn.IFNA(_xlfn.XLOOKUP(A540,bank_processed_transactions[transaction_id],bank_processed_transactions[processing_minutes]),"")</f>
        <v>23.2</v>
      </c>
      <c r="W540" s="31">
        <f>_xlfn.XLOOKUP(A540,Source_data!A:A,Source_data!B:B)</f>
        <v>46080</v>
      </c>
    </row>
    <row r="541" spans="1:23" x14ac:dyDescent="0.3">
      <c r="A541" s="4" t="s">
        <v>4984</v>
      </c>
      <c r="B541" s="1">
        <f>_xlfn.XLOOKUP(A541,bank_source_transactions__1[transaction_id],bank_source_transactions__1[amount_inr])</f>
        <v>5957.83</v>
      </c>
      <c r="C541" s="1" t="e">
        <f>_xlfn.XLOOKUP(A541,Processed_data!A:A,Processed_data!F:F)</f>
        <v>#N/A</v>
      </c>
      <c r="D541" s="1" t="str">
        <f>_xlfn.XLOOKUP(A541,bank_source_transactions__1[transaction_id],bank_source_transactions__1[transaction_status])</f>
        <v>SUCCESS</v>
      </c>
      <c r="E541" s="1" t="e">
        <f>_xlfn.XLOOKUP(A541,Processed_data!A:A,Processed_data!G:G)</f>
        <v>#N/A</v>
      </c>
      <c r="F541" s="1">
        <f>COUNTIF(bank_processed_transactions[transaction_id],A541)</f>
        <v>0</v>
      </c>
      <c r="G541" s="1" t="str">
        <f t="shared" si="80"/>
        <v>missing</v>
      </c>
      <c r="H541" s="1" t="str">
        <f t="shared" si="81"/>
        <v>Not Duplicate</v>
      </c>
      <c r="I541" s="1" t="str">
        <f t="shared" si="82"/>
        <v>not processed</v>
      </c>
      <c r="J541" s="1" t="str">
        <f t="shared" si="83"/>
        <v>not processed</v>
      </c>
      <c r="K541" s="1" t="str">
        <f t="shared" si="84"/>
        <v>missing</v>
      </c>
      <c r="L541" s="2" t="str">
        <f>IF(F541=0,"not processed",_xlfn.MINIFS(Processed_data!H:H,Processed_data!A:A,A541))</f>
        <v>not processed</v>
      </c>
      <c r="M541" s="1" t="str">
        <f>IF(F541=0,"not processed",ABS(bank_source_transactions__1[[#This Row],[transaction_date]]-Reconciliation!L541))</f>
        <v>not processed</v>
      </c>
      <c r="N541" s="1" t="str" cm="1">
        <f t="array" ref="N541">_xlfn.IFS(M541="not Processed", "Not Processed",M541&gt;2,"SLA Breached",M541&lt;=2,"Within SLA")</f>
        <v>Not Processed</v>
      </c>
      <c r="O541" s="1" t="str">
        <f>_xlfn.XLOOKUP(A541,Source_data!A:A,Source_data!D:D)</f>
        <v>UPI</v>
      </c>
      <c r="P541" s="1">
        <f t="shared" si="85"/>
        <v>1</v>
      </c>
      <c r="Q541" s="1">
        <f t="shared" si="86"/>
        <v>0</v>
      </c>
      <c r="R541" s="1">
        <f t="shared" si="87"/>
        <v>0</v>
      </c>
      <c r="S541" s="1">
        <f t="shared" si="88"/>
        <v>0</v>
      </c>
      <c r="T541" s="1">
        <f t="shared" si="89"/>
        <v>0</v>
      </c>
      <c r="U541" s="1" t="str">
        <f>_xlfn.XLOOKUP(Table3[[#This Row],[Transaction ID]],Source_data!A:A,Source_data!E:E)</f>
        <v>Pune</v>
      </c>
      <c r="V541" s="1" t="str">
        <f>_xlfn.IFNA(_xlfn.XLOOKUP(A541,bank_processed_transactions[transaction_id],bank_processed_transactions[processing_minutes]),"")</f>
        <v/>
      </c>
      <c r="W541" s="31">
        <f>_xlfn.XLOOKUP(A541,Source_data!A:A,Source_data!B:B)</f>
        <v>46090</v>
      </c>
    </row>
    <row r="542" spans="1:23" x14ac:dyDescent="0.3">
      <c r="A542" s="3" t="s">
        <v>2133</v>
      </c>
      <c r="B542" s="1">
        <f>_xlfn.XLOOKUP(A542,bank_source_transactions__1[transaction_id],bank_source_transactions__1[amount_inr])</f>
        <v>14878.53</v>
      </c>
      <c r="C542" s="1">
        <f>_xlfn.XLOOKUP(A542,Processed_data!A:A,Processed_data!F:F)</f>
        <v>14878.53</v>
      </c>
      <c r="D542" s="1" t="str">
        <f>_xlfn.XLOOKUP(A542,bank_source_transactions__1[transaction_id],bank_source_transactions__1[transaction_status])</f>
        <v>SUCCESS</v>
      </c>
      <c r="E542" s="1" t="str">
        <f>_xlfn.XLOOKUP(A542,Processed_data!A:A,Processed_data!G:G)</f>
        <v>SUCCESS</v>
      </c>
      <c r="F542" s="1">
        <f>COUNTIF(bank_processed_transactions[transaction_id],A542)</f>
        <v>1</v>
      </c>
      <c r="G542" s="1" t="str">
        <f t="shared" si="80"/>
        <v>found</v>
      </c>
      <c r="H542" s="1" t="str">
        <f t="shared" si="81"/>
        <v>Not Duplicate</v>
      </c>
      <c r="I542" s="1" t="str">
        <f t="shared" si="82"/>
        <v>match</v>
      </c>
      <c r="J542" s="1" t="str">
        <f t="shared" si="83"/>
        <v>match</v>
      </c>
      <c r="K542" s="1">
        <f t="shared" si="84"/>
        <v>0</v>
      </c>
      <c r="L542" s="2">
        <f>IF(F542=0,"not processed",_xlfn.MINIFS(Processed_data!H:H,Processed_data!A:A,A542))</f>
        <v>46055</v>
      </c>
      <c r="M542" s="1">
        <f>IF(F542=0,"not processed",ABS(bank_source_transactions__1[[#This Row],[transaction_date]]-Reconciliation!L542))</f>
        <v>1</v>
      </c>
      <c r="N542" s="1" t="str" cm="1">
        <f t="array" ref="N542">_xlfn.IFS(M542="not Processed", "Not Processed",M542&gt;2,"SLA Breached",M542&lt;=2,"Within SLA")</f>
        <v>Within SLA</v>
      </c>
      <c r="O542" s="1" t="str">
        <f>_xlfn.XLOOKUP(A542,Source_data!A:A,Source_data!D:D)</f>
        <v>CARD</v>
      </c>
      <c r="P542" s="1">
        <f t="shared" si="85"/>
        <v>0</v>
      </c>
      <c r="Q542" s="1">
        <f t="shared" si="86"/>
        <v>0</v>
      </c>
      <c r="R542" s="1">
        <f t="shared" si="87"/>
        <v>0</v>
      </c>
      <c r="S542" s="1">
        <f t="shared" si="88"/>
        <v>0</v>
      </c>
      <c r="T542" s="1">
        <f t="shared" si="89"/>
        <v>0</v>
      </c>
      <c r="U542" s="1" t="str">
        <f>_xlfn.XLOOKUP(Table3[[#This Row],[Transaction ID]],Source_data!A:A,Source_data!E:E)</f>
        <v>Mumbai</v>
      </c>
      <c r="V542" s="1">
        <f>_xlfn.IFNA(_xlfn.XLOOKUP(A542,bank_processed_transactions[transaction_id],bank_processed_transactions[processing_minutes]),"")</f>
        <v>49.4</v>
      </c>
      <c r="W542" s="31">
        <f>_xlfn.XLOOKUP(A542,Source_data!A:A,Source_data!B:B)</f>
        <v>46054</v>
      </c>
    </row>
    <row r="543" spans="1:23" x14ac:dyDescent="0.3">
      <c r="A543" s="4" t="s">
        <v>3159</v>
      </c>
      <c r="B543" s="1">
        <f>_xlfn.XLOOKUP(A543,bank_source_transactions__1[transaction_id],bank_source_transactions__1[amount_inr])</f>
        <v>4853.6099999999997</v>
      </c>
      <c r="C543" s="1">
        <f>_xlfn.XLOOKUP(A543,Processed_data!A:A,Processed_data!F:F)</f>
        <v>4853.6099999999997</v>
      </c>
      <c r="D543" s="1" t="str">
        <f>_xlfn.XLOOKUP(A543,bank_source_transactions__1[transaction_id],bank_source_transactions__1[transaction_status])</f>
        <v>FAILED</v>
      </c>
      <c r="E543" s="1" t="str">
        <f>_xlfn.XLOOKUP(A543,Processed_data!A:A,Processed_data!G:G)</f>
        <v>FAILED</v>
      </c>
      <c r="F543" s="1">
        <f>COUNTIF(bank_processed_transactions[transaction_id],A543)</f>
        <v>1</v>
      </c>
      <c r="G543" s="1" t="str">
        <f t="shared" si="80"/>
        <v>found</v>
      </c>
      <c r="H543" s="1" t="str">
        <f t="shared" si="81"/>
        <v>Not Duplicate</v>
      </c>
      <c r="I543" s="1" t="str">
        <f t="shared" si="82"/>
        <v>match</v>
      </c>
      <c r="J543" s="1" t="str">
        <f t="shared" si="83"/>
        <v>match</v>
      </c>
      <c r="K543" s="1">
        <f t="shared" si="84"/>
        <v>0</v>
      </c>
      <c r="L543" s="2">
        <f>IF(F543=0,"not processed",_xlfn.MINIFS(Processed_data!H:H,Processed_data!A:A,A543))</f>
        <v>46106</v>
      </c>
      <c r="M543" s="1">
        <f>IF(F543=0,"not processed",ABS(bank_source_transactions__1[[#This Row],[transaction_date]]-Reconciliation!L543))</f>
        <v>0</v>
      </c>
      <c r="N543" s="1" t="str" cm="1">
        <f t="array" ref="N543">_xlfn.IFS(M543="not Processed", "Not Processed",M543&gt;2,"SLA Breached",M543&lt;=2,"Within SLA")</f>
        <v>Within SLA</v>
      </c>
      <c r="O543" s="1" t="str">
        <f>_xlfn.XLOOKUP(A543,Source_data!A:A,Source_data!D:D)</f>
        <v>UPI</v>
      </c>
      <c r="P543" s="1">
        <f t="shared" si="85"/>
        <v>0</v>
      </c>
      <c r="Q543" s="1">
        <f t="shared" si="86"/>
        <v>0</v>
      </c>
      <c r="R543" s="1">
        <f t="shared" si="87"/>
        <v>0</v>
      </c>
      <c r="S543" s="1">
        <f t="shared" si="88"/>
        <v>0</v>
      </c>
      <c r="T543" s="1">
        <f t="shared" si="89"/>
        <v>0</v>
      </c>
      <c r="U543" s="1" t="str">
        <f>_xlfn.XLOOKUP(Table3[[#This Row],[Transaction ID]],Source_data!A:A,Source_data!E:E)</f>
        <v>Bengaluru</v>
      </c>
      <c r="V543" s="1">
        <f>_xlfn.IFNA(_xlfn.XLOOKUP(A543,bank_processed_transactions[transaction_id],bank_processed_transactions[processing_minutes]),"")</f>
        <v>32.4</v>
      </c>
      <c r="W543" s="31">
        <f>_xlfn.XLOOKUP(A543,Source_data!A:A,Source_data!B:B)</f>
        <v>46106</v>
      </c>
    </row>
    <row r="544" spans="1:23" x14ac:dyDescent="0.3">
      <c r="A544" s="3" t="s">
        <v>2899</v>
      </c>
      <c r="B544" s="1">
        <f>_xlfn.XLOOKUP(A544,bank_source_transactions__1[transaction_id],bank_source_transactions__1[amount_inr])</f>
        <v>994.62</v>
      </c>
      <c r="C544" s="1">
        <f>_xlfn.XLOOKUP(A544,Processed_data!A:A,Processed_data!F:F)</f>
        <v>994.62</v>
      </c>
      <c r="D544" s="1" t="str">
        <f>_xlfn.XLOOKUP(A544,bank_source_transactions__1[transaction_id],bank_source_transactions__1[transaction_status])</f>
        <v>SUCCESS</v>
      </c>
      <c r="E544" s="1" t="str">
        <f>_xlfn.XLOOKUP(A544,Processed_data!A:A,Processed_data!G:G)</f>
        <v>SUCCESS</v>
      </c>
      <c r="F544" s="1">
        <f>COUNTIF(bank_processed_transactions[transaction_id],A544)</f>
        <v>1</v>
      </c>
      <c r="G544" s="1" t="str">
        <f t="shared" si="80"/>
        <v>found</v>
      </c>
      <c r="H544" s="1" t="str">
        <f t="shared" si="81"/>
        <v>Not Duplicate</v>
      </c>
      <c r="I544" s="1" t="str">
        <f t="shared" si="82"/>
        <v>match</v>
      </c>
      <c r="J544" s="1" t="str">
        <f t="shared" si="83"/>
        <v>match</v>
      </c>
      <c r="K544" s="1">
        <f t="shared" si="84"/>
        <v>0</v>
      </c>
      <c r="L544" s="2">
        <f>IF(F544=0,"not processed",_xlfn.MINIFS(Processed_data!H:H,Processed_data!A:A,A544))</f>
        <v>46041</v>
      </c>
      <c r="M544" s="1">
        <f>IF(F544=0,"not processed",ABS(bank_source_transactions__1[[#This Row],[transaction_date]]-Reconciliation!L544))</f>
        <v>3</v>
      </c>
      <c r="N544" s="1" t="str" cm="1">
        <f t="array" ref="N544">_xlfn.IFS(M544="not Processed", "Not Processed",M544&gt;2,"SLA Breached",M544&lt;=2,"Within SLA")</f>
        <v>SLA Breached</v>
      </c>
      <c r="O544" s="1" t="str">
        <f>_xlfn.XLOOKUP(A544,Source_data!A:A,Source_data!D:D)</f>
        <v>CARD</v>
      </c>
      <c r="P544" s="1">
        <f t="shared" si="85"/>
        <v>0</v>
      </c>
      <c r="Q544" s="1">
        <f t="shared" si="86"/>
        <v>0</v>
      </c>
      <c r="R544" s="1">
        <f t="shared" si="87"/>
        <v>0</v>
      </c>
      <c r="S544" s="1">
        <f t="shared" si="88"/>
        <v>0</v>
      </c>
      <c r="T544" s="1">
        <f t="shared" si="89"/>
        <v>1</v>
      </c>
      <c r="U544" s="1" t="str">
        <f>_xlfn.XLOOKUP(Table3[[#This Row],[Transaction ID]],Source_data!A:A,Source_data!E:E)</f>
        <v>Hyderabad</v>
      </c>
      <c r="V544" s="1">
        <f>_xlfn.IFNA(_xlfn.XLOOKUP(A544,bank_processed_transactions[transaction_id],bank_processed_transactions[processing_minutes]),"")</f>
        <v>29.4</v>
      </c>
      <c r="W544" s="31">
        <f>_xlfn.XLOOKUP(A544,Source_data!A:A,Source_data!B:B)</f>
        <v>46038</v>
      </c>
    </row>
    <row r="545" spans="1:23" x14ac:dyDescent="0.3">
      <c r="A545" s="4" t="s">
        <v>1627</v>
      </c>
      <c r="B545" s="1">
        <f>_xlfn.XLOOKUP(A545,bank_source_transactions__1[transaction_id],bank_source_transactions__1[amount_inr])</f>
        <v>23725.96</v>
      </c>
      <c r="C545" s="1">
        <f>_xlfn.XLOOKUP(A545,Processed_data!A:A,Processed_data!F:F)</f>
        <v>23725.96</v>
      </c>
      <c r="D545" s="1" t="str">
        <f>_xlfn.XLOOKUP(A545,bank_source_transactions__1[transaction_id],bank_source_transactions__1[transaction_status])</f>
        <v>REVERSED</v>
      </c>
      <c r="E545" s="1" t="str">
        <f>_xlfn.XLOOKUP(A545,Processed_data!A:A,Processed_data!G:G)</f>
        <v>REVERSED</v>
      </c>
      <c r="F545" s="1">
        <f>COUNTIF(bank_processed_transactions[transaction_id],A545)</f>
        <v>1</v>
      </c>
      <c r="G545" s="1" t="str">
        <f t="shared" si="80"/>
        <v>found</v>
      </c>
      <c r="H545" s="1" t="str">
        <f t="shared" si="81"/>
        <v>Not Duplicate</v>
      </c>
      <c r="I545" s="1" t="str">
        <f t="shared" si="82"/>
        <v>match</v>
      </c>
      <c r="J545" s="1" t="str">
        <f t="shared" si="83"/>
        <v>match</v>
      </c>
      <c r="K545" s="1">
        <f t="shared" si="84"/>
        <v>0</v>
      </c>
      <c r="L545" s="2">
        <f>IF(F545=0,"not processed",_xlfn.MINIFS(Processed_data!H:H,Processed_data!A:A,A545))</f>
        <v>46115</v>
      </c>
      <c r="M545" s="1">
        <f>IF(F545=0,"not processed",ABS(bank_source_transactions__1[[#This Row],[transaction_date]]-Reconciliation!L545))</f>
        <v>3</v>
      </c>
      <c r="N545" s="1" t="str" cm="1">
        <f t="array" ref="N545">_xlfn.IFS(M545="not Processed", "Not Processed",M545&gt;2,"SLA Breached",M545&lt;=2,"Within SLA")</f>
        <v>SLA Breached</v>
      </c>
      <c r="O545" s="1" t="str">
        <f>_xlfn.XLOOKUP(A545,Source_data!A:A,Source_data!D:D)</f>
        <v>CARD</v>
      </c>
      <c r="P545" s="1">
        <f t="shared" si="85"/>
        <v>0</v>
      </c>
      <c r="Q545" s="1">
        <f t="shared" si="86"/>
        <v>0</v>
      </c>
      <c r="R545" s="1">
        <f t="shared" si="87"/>
        <v>0</v>
      </c>
      <c r="S545" s="1">
        <f t="shared" si="88"/>
        <v>0</v>
      </c>
      <c r="T545" s="1">
        <f t="shared" si="89"/>
        <v>1</v>
      </c>
      <c r="U545" s="1" t="str">
        <f>_xlfn.XLOOKUP(Table3[[#This Row],[Transaction ID]],Source_data!A:A,Source_data!E:E)</f>
        <v>Bengaluru</v>
      </c>
      <c r="V545" s="1">
        <f>_xlfn.IFNA(_xlfn.XLOOKUP(A545,bank_processed_transactions[transaction_id],bank_processed_transactions[processing_minutes]),"")</f>
        <v>28.4</v>
      </c>
      <c r="W545" s="31">
        <f>_xlfn.XLOOKUP(A545,Source_data!A:A,Source_data!B:B)</f>
        <v>46112</v>
      </c>
    </row>
    <row r="546" spans="1:23" x14ac:dyDescent="0.3">
      <c r="A546" s="3" t="s">
        <v>4572</v>
      </c>
      <c r="B546" s="1">
        <f>_xlfn.XLOOKUP(A546,bank_source_transactions__1[transaction_id],bank_source_transactions__1[amount_inr])</f>
        <v>50183.65</v>
      </c>
      <c r="C546" s="1">
        <f>_xlfn.XLOOKUP(A546,Processed_data!A:A,Processed_data!F:F)</f>
        <v>50183.65</v>
      </c>
      <c r="D546" s="1" t="str">
        <f>_xlfn.XLOOKUP(A546,bank_source_transactions__1[transaction_id],bank_source_transactions__1[transaction_status])</f>
        <v>SUCCESS</v>
      </c>
      <c r="E546" s="1" t="str">
        <f>_xlfn.XLOOKUP(A546,Processed_data!A:A,Processed_data!G:G)</f>
        <v>SUCCESS</v>
      </c>
      <c r="F546" s="1">
        <f>COUNTIF(bank_processed_transactions[transaction_id],A546)</f>
        <v>1</v>
      </c>
      <c r="G546" s="1" t="str">
        <f t="shared" si="80"/>
        <v>found</v>
      </c>
      <c r="H546" s="1" t="str">
        <f t="shared" si="81"/>
        <v>Not Duplicate</v>
      </c>
      <c r="I546" s="1" t="str">
        <f t="shared" si="82"/>
        <v>match</v>
      </c>
      <c r="J546" s="1" t="str">
        <f t="shared" si="83"/>
        <v>match</v>
      </c>
      <c r="K546" s="1">
        <f t="shared" si="84"/>
        <v>0</v>
      </c>
      <c r="L546" s="2">
        <f>IF(F546=0,"not processed",_xlfn.MINIFS(Processed_data!H:H,Processed_data!A:A,A546))</f>
        <v>46098</v>
      </c>
      <c r="M546" s="1">
        <f>IF(F546=0,"not processed",ABS(bank_source_transactions__1[[#This Row],[transaction_date]]-Reconciliation!L546))</f>
        <v>2</v>
      </c>
      <c r="N546" s="1" t="str" cm="1">
        <f t="array" ref="N546">_xlfn.IFS(M546="not Processed", "Not Processed",M546&gt;2,"SLA Breached",M546&lt;=2,"Within SLA")</f>
        <v>Within SLA</v>
      </c>
      <c r="O546" s="1" t="str">
        <f>_xlfn.XLOOKUP(A546,Source_data!A:A,Source_data!D:D)</f>
        <v>CARD</v>
      </c>
      <c r="P546" s="1">
        <f t="shared" si="85"/>
        <v>0</v>
      </c>
      <c r="Q546" s="1">
        <f t="shared" si="86"/>
        <v>0</v>
      </c>
      <c r="R546" s="1">
        <f t="shared" si="87"/>
        <v>0</v>
      </c>
      <c r="S546" s="1">
        <f t="shared" si="88"/>
        <v>0</v>
      </c>
      <c r="T546" s="1">
        <f t="shared" si="89"/>
        <v>0</v>
      </c>
      <c r="U546" s="1" t="str">
        <f>_xlfn.XLOOKUP(Table3[[#This Row],[Transaction ID]],Source_data!A:A,Source_data!E:E)</f>
        <v>Pune</v>
      </c>
      <c r="V546" s="1">
        <f>_xlfn.IFNA(_xlfn.XLOOKUP(A546,bank_processed_transactions[transaction_id],bank_processed_transactions[processing_minutes]),"")</f>
        <v>50.4</v>
      </c>
      <c r="W546" s="31">
        <f>_xlfn.XLOOKUP(A546,Source_data!A:A,Source_data!B:B)</f>
        <v>46096</v>
      </c>
    </row>
    <row r="547" spans="1:23" x14ac:dyDescent="0.3">
      <c r="A547" s="4" t="s">
        <v>4180</v>
      </c>
      <c r="B547" s="1">
        <f>_xlfn.XLOOKUP(A547,bank_source_transactions__1[transaction_id],bank_source_transactions__1[amount_inr])</f>
        <v>13997.81</v>
      </c>
      <c r="C547" s="1">
        <f>_xlfn.XLOOKUP(A547,Processed_data!A:A,Processed_data!F:F)</f>
        <v>13997.81</v>
      </c>
      <c r="D547" s="1" t="str">
        <f>_xlfn.XLOOKUP(A547,bank_source_transactions__1[transaction_id],bank_source_transactions__1[transaction_status])</f>
        <v>SUCCESS</v>
      </c>
      <c r="E547" s="1" t="str">
        <f>_xlfn.XLOOKUP(A547,Processed_data!A:A,Processed_data!G:G)</f>
        <v>SUCCESS</v>
      </c>
      <c r="F547" s="1">
        <f>COUNTIF(bank_processed_transactions[transaction_id],A547)</f>
        <v>1</v>
      </c>
      <c r="G547" s="1" t="str">
        <f t="shared" si="80"/>
        <v>found</v>
      </c>
      <c r="H547" s="1" t="str">
        <f t="shared" si="81"/>
        <v>Not Duplicate</v>
      </c>
      <c r="I547" s="1" t="str">
        <f t="shared" si="82"/>
        <v>match</v>
      </c>
      <c r="J547" s="1" t="str">
        <f t="shared" si="83"/>
        <v>match</v>
      </c>
      <c r="K547" s="1">
        <f t="shared" si="84"/>
        <v>0</v>
      </c>
      <c r="L547" s="2">
        <f>IF(F547=0,"not processed",_xlfn.MINIFS(Processed_data!H:H,Processed_data!A:A,A547))</f>
        <v>46106</v>
      </c>
      <c r="M547" s="1">
        <f>IF(F547=0,"not processed",ABS(bank_source_transactions__1[[#This Row],[transaction_date]]-Reconciliation!L547))</f>
        <v>1</v>
      </c>
      <c r="N547" s="1" t="str" cm="1">
        <f t="array" ref="N547">_xlfn.IFS(M547="not Processed", "Not Processed",M547&gt;2,"SLA Breached",M547&lt;=2,"Within SLA")</f>
        <v>Within SLA</v>
      </c>
      <c r="O547" s="1" t="str">
        <f>_xlfn.XLOOKUP(A547,Source_data!A:A,Source_data!D:D)</f>
        <v>UPI</v>
      </c>
      <c r="P547" s="1">
        <f t="shared" si="85"/>
        <v>0</v>
      </c>
      <c r="Q547" s="1">
        <f t="shared" si="86"/>
        <v>0</v>
      </c>
      <c r="R547" s="1">
        <f t="shared" si="87"/>
        <v>0</v>
      </c>
      <c r="S547" s="1">
        <f t="shared" si="88"/>
        <v>0</v>
      </c>
      <c r="T547" s="1">
        <f t="shared" si="89"/>
        <v>0</v>
      </c>
      <c r="U547" s="1" t="str">
        <f>_xlfn.XLOOKUP(Table3[[#This Row],[Transaction ID]],Source_data!A:A,Source_data!E:E)</f>
        <v>Hyderabad</v>
      </c>
      <c r="V547" s="1">
        <f>_xlfn.IFNA(_xlfn.XLOOKUP(A547,bank_processed_transactions[transaction_id],bank_processed_transactions[processing_minutes]),"")</f>
        <v>38</v>
      </c>
      <c r="W547" s="31">
        <f>_xlfn.XLOOKUP(A547,Source_data!A:A,Source_data!B:B)</f>
        <v>46105</v>
      </c>
    </row>
    <row r="548" spans="1:23" x14ac:dyDescent="0.3">
      <c r="A548" s="3" t="s">
        <v>874</v>
      </c>
      <c r="B548" s="1">
        <f>_xlfn.XLOOKUP(A548,bank_source_transactions__1[transaction_id],bank_source_transactions__1[amount_inr])</f>
        <v>1328.05</v>
      </c>
      <c r="C548" s="1">
        <f>_xlfn.XLOOKUP(A548,Processed_data!A:A,Processed_data!F:F)</f>
        <v>1328.05</v>
      </c>
      <c r="D548" s="1" t="str">
        <f>_xlfn.XLOOKUP(A548,bank_source_transactions__1[transaction_id],bank_source_transactions__1[transaction_status])</f>
        <v>SUCCESS</v>
      </c>
      <c r="E548" s="1" t="str">
        <f>_xlfn.XLOOKUP(A548,Processed_data!A:A,Processed_data!G:G)</f>
        <v>SUCCESS</v>
      </c>
      <c r="F548" s="1">
        <f>COUNTIF(bank_processed_transactions[transaction_id],A548)</f>
        <v>1</v>
      </c>
      <c r="G548" s="1" t="str">
        <f t="shared" si="80"/>
        <v>found</v>
      </c>
      <c r="H548" s="1" t="str">
        <f t="shared" si="81"/>
        <v>Not Duplicate</v>
      </c>
      <c r="I548" s="1" t="str">
        <f t="shared" si="82"/>
        <v>match</v>
      </c>
      <c r="J548" s="1" t="str">
        <f t="shared" si="83"/>
        <v>match</v>
      </c>
      <c r="K548" s="1">
        <f t="shared" si="84"/>
        <v>0</v>
      </c>
      <c r="L548" s="2">
        <f>IF(F548=0,"not processed",_xlfn.MINIFS(Processed_data!H:H,Processed_data!A:A,A548))</f>
        <v>46094</v>
      </c>
      <c r="M548" s="1">
        <f>IF(F548=0,"not processed",ABS(bank_source_transactions__1[[#This Row],[transaction_date]]-Reconciliation!L548))</f>
        <v>1</v>
      </c>
      <c r="N548" s="1" t="str" cm="1">
        <f t="array" ref="N548">_xlfn.IFS(M548="not Processed", "Not Processed",M548&gt;2,"SLA Breached",M548&lt;=2,"Within SLA")</f>
        <v>Within SLA</v>
      </c>
      <c r="O548" s="1" t="str">
        <f>_xlfn.XLOOKUP(A548,Source_data!A:A,Source_data!D:D)</f>
        <v>ATM</v>
      </c>
      <c r="P548" s="1">
        <f t="shared" si="85"/>
        <v>0</v>
      </c>
      <c r="Q548" s="1">
        <f t="shared" si="86"/>
        <v>0</v>
      </c>
      <c r="R548" s="1">
        <f t="shared" si="87"/>
        <v>0</v>
      </c>
      <c r="S548" s="1">
        <f t="shared" si="88"/>
        <v>0</v>
      </c>
      <c r="T548" s="1">
        <f t="shared" si="89"/>
        <v>0</v>
      </c>
      <c r="U548" s="1" t="str">
        <f>_xlfn.XLOOKUP(Table3[[#This Row],[Transaction ID]],Source_data!A:A,Source_data!E:E)</f>
        <v>Hyderabad</v>
      </c>
      <c r="V548" s="1">
        <f>_xlfn.IFNA(_xlfn.XLOOKUP(A548,bank_processed_transactions[transaction_id],bank_processed_transactions[processing_minutes]),"")</f>
        <v>20.399999999999999</v>
      </c>
      <c r="W548" s="31">
        <f>_xlfn.XLOOKUP(A548,Source_data!A:A,Source_data!B:B)</f>
        <v>46093</v>
      </c>
    </row>
    <row r="549" spans="1:23" x14ac:dyDescent="0.3">
      <c r="A549" s="4" t="s">
        <v>3359</v>
      </c>
      <c r="B549" s="1">
        <f>_xlfn.XLOOKUP(A549,bank_source_transactions__1[transaction_id],bank_source_transactions__1[amount_inr])</f>
        <v>11255.69</v>
      </c>
      <c r="C549" s="1">
        <f>_xlfn.XLOOKUP(A549,Processed_data!A:A,Processed_data!F:F)</f>
        <v>11255.69</v>
      </c>
      <c r="D549" s="1" t="str">
        <f>_xlfn.XLOOKUP(A549,bank_source_transactions__1[transaction_id],bank_source_transactions__1[transaction_status])</f>
        <v>SUCCESS</v>
      </c>
      <c r="E549" s="1" t="str">
        <f>_xlfn.XLOOKUP(A549,Processed_data!A:A,Processed_data!G:G)</f>
        <v>SUCCESS</v>
      </c>
      <c r="F549" s="1">
        <f>COUNTIF(bank_processed_transactions[transaction_id],A549)</f>
        <v>1</v>
      </c>
      <c r="G549" s="1" t="str">
        <f t="shared" si="80"/>
        <v>found</v>
      </c>
      <c r="H549" s="1" t="str">
        <f t="shared" si="81"/>
        <v>Not Duplicate</v>
      </c>
      <c r="I549" s="1" t="str">
        <f t="shared" si="82"/>
        <v>match</v>
      </c>
      <c r="J549" s="1" t="str">
        <f t="shared" si="83"/>
        <v>match</v>
      </c>
      <c r="K549" s="1">
        <f t="shared" si="84"/>
        <v>0</v>
      </c>
      <c r="L549" s="2">
        <f>IF(F549=0,"not processed",_xlfn.MINIFS(Processed_data!H:H,Processed_data!A:A,A549))</f>
        <v>46096</v>
      </c>
      <c r="M549" s="1">
        <f>IF(F549=0,"not processed",ABS(bank_source_transactions__1[[#This Row],[transaction_date]]-Reconciliation!L549))</f>
        <v>1</v>
      </c>
      <c r="N549" s="1" t="str" cm="1">
        <f t="array" ref="N549">_xlfn.IFS(M549="not Processed", "Not Processed",M549&gt;2,"SLA Breached",M549&lt;=2,"Within SLA")</f>
        <v>Within SLA</v>
      </c>
      <c r="O549" s="1" t="str">
        <f>_xlfn.XLOOKUP(A549,Source_data!A:A,Source_data!D:D)</f>
        <v>UPI</v>
      </c>
      <c r="P549" s="1">
        <f t="shared" si="85"/>
        <v>0</v>
      </c>
      <c r="Q549" s="1">
        <f t="shared" si="86"/>
        <v>0</v>
      </c>
      <c r="R549" s="1">
        <f t="shared" si="87"/>
        <v>0</v>
      </c>
      <c r="S549" s="1">
        <f t="shared" si="88"/>
        <v>0</v>
      </c>
      <c r="T549" s="1">
        <f t="shared" si="89"/>
        <v>0</v>
      </c>
      <c r="U549" s="1" t="str">
        <f>_xlfn.XLOOKUP(Table3[[#This Row],[Transaction ID]],Source_data!A:A,Source_data!E:E)</f>
        <v>Hyderabad</v>
      </c>
      <c r="V549" s="1">
        <f>_xlfn.IFNA(_xlfn.XLOOKUP(A549,bank_processed_transactions[transaction_id],bank_processed_transactions[processing_minutes]),"")</f>
        <v>26.9</v>
      </c>
      <c r="W549" s="31">
        <f>_xlfn.XLOOKUP(A549,Source_data!A:A,Source_data!B:B)</f>
        <v>46095</v>
      </c>
    </row>
    <row r="550" spans="1:23" x14ac:dyDescent="0.3">
      <c r="A550" s="3" t="s">
        <v>1038</v>
      </c>
      <c r="B550" s="1">
        <f>_xlfn.XLOOKUP(A550,bank_source_transactions__1[transaction_id],bank_source_transactions__1[amount_inr])</f>
        <v>22269.47</v>
      </c>
      <c r="C550" s="1">
        <f>_xlfn.XLOOKUP(A550,Processed_data!A:A,Processed_data!F:F)</f>
        <v>22269.47</v>
      </c>
      <c r="D550" s="1" t="str">
        <f>_xlfn.XLOOKUP(A550,bank_source_transactions__1[transaction_id],bank_source_transactions__1[transaction_status])</f>
        <v>SUCCESS</v>
      </c>
      <c r="E550" s="1" t="str">
        <f>_xlfn.XLOOKUP(A550,Processed_data!A:A,Processed_data!G:G)</f>
        <v>SUCCESS</v>
      </c>
      <c r="F550" s="1">
        <f>COUNTIF(bank_processed_transactions[transaction_id],A550)</f>
        <v>2</v>
      </c>
      <c r="G550" s="1" t="str">
        <f t="shared" si="80"/>
        <v>found</v>
      </c>
      <c r="H550" s="1" t="str">
        <f t="shared" si="81"/>
        <v>Duplicate</v>
      </c>
      <c r="I550" s="1" t="str">
        <f t="shared" si="82"/>
        <v>match</v>
      </c>
      <c r="J550" s="1" t="str">
        <f t="shared" si="83"/>
        <v>match</v>
      </c>
      <c r="K550" s="1">
        <f t="shared" si="84"/>
        <v>0</v>
      </c>
      <c r="L550" s="2">
        <f>IF(F550=0,"not processed",_xlfn.MINIFS(Processed_data!H:H,Processed_data!A:A,A550))</f>
        <v>46054</v>
      </c>
      <c r="M550" s="1">
        <f>IF(F550=0,"not processed",ABS(bank_source_transactions__1[[#This Row],[transaction_date]]-Reconciliation!L550))</f>
        <v>2</v>
      </c>
      <c r="N550" s="1" t="str" cm="1">
        <f t="array" ref="N550">_xlfn.IFS(M550="not Processed", "Not Processed",M550&gt;2,"SLA Breached",M550&lt;=2,"Within SLA")</f>
        <v>Within SLA</v>
      </c>
      <c r="O550" s="1" t="str">
        <f>_xlfn.XLOOKUP(A550,Source_data!A:A,Source_data!D:D)</f>
        <v>UPI</v>
      </c>
      <c r="P550" s="1">
        <f t="shared" si="85"/>
        <v>0</v>
      </c>
      <c r="Q550" s="1">
        <f t="shared" si="86"/>
        <v>1</v>
      </c>
      <c r="R550" s="1">
        <f t="shared" si="87"/>
        <v>0</v>
      </c>
      <c r="S550" s="1">
        <f t="shared" si="88"/>
        <v>0</v>
      </c>
      <c r="T550" s="1">
        <f t="shared" si="89"/>
        <v>0</v>
      </c>
      <c r="U550" s="1" t="str">
        <f>_xlfn.XLOOKUP(Table3[[#This Row],[Transaction ID]],Source_data!A:A,Source_data!E:E)</f>
        <v>Hyderabad</v>
      </c>
      <c r="V550" s="1">
        <f>_xlfn.IFNA(_xlfn.XLOOKUP(A550,bank_processed_transactions[transaction_id],bank_processed_transactions[processing_minutes]),"")</f>
        <v>46.9</v>
      </c>
      <c r="W550" s="31">
        <f>_xlfn.XLOOKUP(A550,Source_data!A:A,Source_data!B:B)</f>
        <v>46052</v>
      </c>
    </row>
    <row r="551" spans="1:23" x14ac:dyDescent="0.3">
      <c r="A551" s="4" t="s">
        <v>3783</v>
      </c>
      <c r="B551" s="1">
        <f>_xlfn.XLOOKUP(A551,bank_source_transactions__1[transaction_id],bank_source_transactions__1[amount_inr])</f>
        <v>736.13</v>
      </c>
      <c r="C551" s="1">
        <f>_xlfn.XLOOKUP(A551,Processed_data!A:A,Processed_data!F:F)</f>
        <v>736.13</v>
      </c>
      <c r="D551" s="1" t="str">
        <f>_xlfn.XLOOKUP(A551,bank_source_transactions__1[transaction_id],bank_source_transactions__1[transaction_status])</f>
        <v>SUCCESS</v>
      </c>
      <c r="E551" s="1" t="str">
        <f>_xlfn.XLOOKUP(A551,Processed_data!A:A,Processed_data!G:G)</f>
        <v>SUCCESS</v>
      </c>
      <c r="F551" s="1">
        <f>COUNTIF(bank_processed_transactions[transaction_id],A551)</f>
        <v>1</v>
      </c>
      <c r="G551" s="1" t="str">
        <f t="shared" si="80"/>
        <v>found</v>
      </c>
      <c r="H551" s="1" t="str">
        <f t="shared" si="81"/>
        <v>Not Duplicate</v>
      </c>
      <c r="I551" s="1" t="str">
        <f t="shared" si="82"/>
        <v>match</v>
      </c>
      <c r="J551" s="1" t="str">
        <f t="shared" si="83"/>
        <v>match</v>
      </c>
      <c r="K551" s="1">
        <f t="shared" si="84"/>
        <v>0</v>
      </c>
      <c r="L551" s="2">
        <f>IF(F551=0,"not processed",_xlfn.MINIFS(Processed_data!H:H,Processed_data!A:A,A551))</f>
        <v>46035</v>
      </c>
      <c r="M551" s="1">
        <f>IF(F551=0,"not processed",ABS(bank_source_transactions__1[[#This Row],[transaction_date]]-Reconciliation!L551))</f>
        <v>0</v>
      </c>
      <c r="N551" s="1" t="str" cm="1">
        <f t="array" ref="N551">_xlfn.IFS(M551="not Processed", "Not Processed",M551&gt;2,"SLA Breached",M551&lt;=2,"Within SLA")</f>
        <v>Within SLA</v>
      </c>
      <c r="O551" s="1" t="str">
        <f>_xlfn.XLOOKUP(A551,Source_data!A:A,Source_data!D:D)</f>
        <v>IMPS</v>
      </c>
      <c r="P551" s="1">
        <f t="shared" si="85"/>
        <v>0</v>
      </c>
      <c r="Q551" s="1">
        <f t="shared" si="86"/>
        <v>0</v>
      </c>
      <c r="R551" s="1">
        <f t="shared" si="87"/>
        <v>0</v>
      </c>
      <c r="S551" s="1">
        <f t="shared" si="88"/>
        <v>0</v>
      </c>
      <c r="T551" s="1">
        <f t="shared" si="89"/>
        <v>0</v>
      </c>
      <c r="U551" s="1" t="str">
        <f>_xlfn.XLOOKUP(Table3[[#This Row],[Transaction ID]],Source_data!A:A,Source_data!E:E)</f>
        <v>Hyderabad</v>
      </c>
      <c r="V551" s="1">
        <f>_xlfn.IFNA(_xlfn.XLOOKUP(A551,bank_processed_transactions[transaction_id],bank_processed_transactions[processing_minutes]),"")</f>
        <v>10.9</v>
      </c>
      <c r="W551" s="31">
        <f>_xlfn.XLOOKUP(A551,Source_data!A:A,Source_data!B:B)</f>
        <v>46035</v>
      </c>
    </row>
    <row r="552" spans="1:23" x14ac:dyDescent="0.3">
      <c r="A552" s="3" t="s">
        <v>4642</v>
      </c>
      <c r="B552" s="1">
        <f>_xlfn.XLOOKUP(A552,bank_source_transactions__1[transaction_id],bank_source_transactions__1[amount_inr])</f>
        <v>11222.39</v>
      </c>
      <c r="C552" s="1">
        <f>_xlfn.XLOOKUP(A552,Processed_data!A:A,Processed_data!F:F)</f>
        <v>11222.39</v>
      </c>
      <c r="D552" s="1" t="str">
        <f>_xlfn.XLOOKUP(A552,bank_source_transactions__1[transaction_id],bank_source_transactions__1[transaction_status])</f>
        <v>SUCCESS</v>
      </c>
      <c r="E552" s="1" t="str">
        <f>_xlfn.XLOOKUP(A552,Processed_data!A:A,Processed_data!G:G)</f>
        <v>SUCCESS</v>
      </c>
      <c r="F552" s="1">
        <f>COUNTIF(bank_processed_transactions[transaction_id],A552)</f>
        <v>1</v>
      </c>
      <c r="G552" s="1" t="str">
        <f t="shared" si="80"/>
        <v>found</v>
      </c>
      <c r="H552" s="1" t="str">
        <f t="shared" si="81"/>
        <v>Not Duplicate</v>
      </c>
      <c r="I552" s="1" t="str">
        <f t="shared" si="82"/>
        <v>match</v>
      </c>
      <c r="J552" s="1" t="str">
        <f t="shared" si="83"/>
        <v>match</v>
      </c>
      <c r="K552" s="1">
        <f t="shared" si="84"/>
        <v>0</v>
      </c>
      <c r="L552" s="2">
        <f>IF(F552=0,"not processed",_xlfn.MINIFS(Processed_data!H:H,Processed_data!A:A,A552))</f>
        <v>46106</v>
      </c>
      <c r="M552" s="1">
        <f>IF(F552=0,"not processed",ABS(bank_source_transactions__1[[#This Row],[transaction_date]]-Reconciliation!L552))</f>
        <v>0</v>
      </c>
      <c r="N552" s="1" t="str" cm="1">
        <f t="array" ref="N552">_xlfn.IFS(M552="not Processed", "Not Processed",M552&gt;2,"SLA Breached",M552&lt;=2,"Within SLA")</f>
        <v>Within SLA</v>
      </c>
      <c r="O552" s="1" t="str">
        <f>_xlfn.XLOOKUP(A552,Source_data!A:A,Source_data!D:D)</f>
        <v>NEFT</v>
      </c>
      <c r="P552" s="1">
        <f t="shared" si="85"/>
        <v>0</v>
      </c>
      <c r="Q552" s="1">
        <f t="shared" si="86"/>
        <v>0</v>
      </c>
      <c r="R552" s="1">
        <f t="shared" si="87"/>
        <v>0</v>
      </c>
      <c r="S552" s="1">
        <f t="shared" si="88"/>
        <v>0</v>
      </c>
      <c r="T552" s="1">
        <f t="shared" si="89"/>
        <v>0</v>
      </c>
      <c r="U552" s="1" t="str">
        <f>_xlfn.XLOOKUP(Table3[[#This Row],[Transaction ID]],Source_data!A:A,Source_data!E:E)</f>
        <v>Hyderabad</v>
      </c>
      <c r="V552" s="1">
        <f>_xlfn.IFNA(_xlfn.XLOOKUP(A552,bank_processed_transactions[transaction_id],bank_processed_transactions[processing_minutes]),"")</f>
        <v>20.8</v>
      </c>
      <c r="W552" s="31">
        <f>_xlfn.XLOOKUP(A552,Source_data!A:A,Source_data!B:B)</f>
        <v>46106</v>
      </c>
    </row>
    <row r="553" spans="1:23" x14ac:dyDescent="0.3">
      <c r="A553" s="4" t="s">
        <v>1783</v>
      </c>
      <c r="B553" s="1">
        <f>_xlfn.XLOOKUP(A553,bank_source_transactions__1[transaction_id],bank_source_transactions__1[amount_inr])</f>
        <v>2534.42</v>
      </c>
      <c r="C553" s="1">
        <f>_xlfn.XLOOKUP(A553,Processed_data!A:A,Processed_data!F:F)</f>
        <v>2534.42</v>
      </c>
      <c r="D553" s="1" t="str">
        <f>_xlfn.XLOOKUP(A553,bank_source_transactions__1[transaction_id],bank_source_transactions__1[transaction_status])</f>
        <v>SUCCESS</v>
      </c>
      <c r="E553" s="1" t="str">
        <f>_xlfn.XLOOKUP(A553,Processed_data!A:A,Processed_data!G:G)</f>
        <v>SUCCESS</v>
      </c>
      <c r="F553" s="1">
        <f>COUNTIF(bank_processed_transactions[transaction_id],A553)</f>
        <v>1</v>
      </c>
      <c r="G553" s="1" t="str">
        <f t="shared" si="80"/>
        <v>found</v>
      </c>
      <c r="H553" s="1" t="str">
        <f t="shared" si="81"/>
        <v>Not Duplicate</v>
      </c>
      <c r="I553" s="1" t="str">
        <f t="shared" si="82"/>
        <v>match</v>
      </c>
      <c r="J553" s="1" t="str">
        <f t="shared" si="83"/>
        <v>match</v>
      </c>
      <c r="K553" s="1">
        <f t="shared" si="84"/>
        <v>0</v>
      </c>
      <c r="L553" s="2">
        <f>IF(F553=0,"not processed",_xlfn.MINIFS(Processed_data!H:H,Processed_data!A:A,A553))</f>
        <v>46087</v>
      </c>
      <c r="M553" s="1">
        <f>IF(F553=0,"not processed",ABS(bank_source_transactions__1[[#This Row],[transaction_date]]-Reconciliation!L553))</f>
        <v>3</v>
      </c>
      <c r="N553" s="1" t="str" cm="1">
        <f t="array" ref="N553">_xlfn.IFS(M553="not Processed", "Not Processed",M553&gt;2,"SLA Breached",M553&lt;=2,"Within SLA")</f>
        <v>SLA Breached</v>
      </c>
      <c r="O553" s="1" t="str">
        <f>_xlfn.XLOOKUP(A553,Source_data!A:A,Source_data!D:D)</f>
        <v>UPI</v>
      </c>
      <c r="P553" s="1">
        <f t="shared" si="85"/>
        <v>0</v>
      </c>
      <c r="Q553" s="1">
        <f t="shared" si="86"/>
        <v>0</v>
      </c>
      <c r="R553" s="1">
        <f t="shared" si="87"/>
        <v>0</v>
      </c>
      <c r="S553" s="1">
        <f t="shared" si="88"/>
        <v>0</v>
      </c>
      <c r="T553" s="1">
        <f t="shared" si="89"/>
        <v>1</v>
      </c>
      <c r="U553" s="1" t="str">
        <f>_xlfn.XLOOKUP(Table3[[#This Row],[Transaction ID]],Source_data!A:A,Source_data!E:E)</f>
        <v>Pune</v>
      </c>
      <c r="V553" s="1">
        <f>_xlfn.IFNA(_xlfn.XLOOKUP(A553,bank_processed_transactions[transaction_id],bank_processed_transactions[processing_minutes]),"")</f>
        <v>27.6</v>
      </c>
      <c r="W553" s="31">
        <f>_xlfn.XLOOKUP(A553,Source_data!A:A,Source_data!B:B)</f>
        <v>46084</v>
      </c>
    </row>
    <row r="554" spans="1:23" x14ac:dyDescent="0.3">
      <c r="A554" s="3" t="s">
        <v>833</v>
      </c>
      <c r="B554" s="1">
        <f>_xlfn.XLOOKUP(A554,bank_source_transactions__1[transaction_id],bank_source_transactions__1[amount_inr])</f>
        <v>1316.13</v>
      </c>
      <c r="C554" s="1">
        <f>_xlfn.XLOOKUP(A554,Processed_data!A:A,Processed_data!F:F)</f>
        <v>1316.13</v>
      </c>
      <c r="D554" s="1" t="str">
        <f>_xlfn.XLOOKUP(A554,bank_source_transactions__1[transaction_id],bank_source_transactions__1[transaction_status])</f>
        <v>SUCCESS</v>
      </c>
      <c r="E554" s="1" t="str">
        <f>_xlfn.XLOOKUP(A554,Processed_data!A:A,Processed_data!G:G)</f>
        <v>SUCCESS</v>
      </c>
      <c r="F554" s="1">
        <f>COUNTIF(bank_processed_transactions[transaction_id],A554)</f>
        <v>1</v>
      </c>
      <c r="G554" s="1" t="str">
        <f t="shared" si="80"/>
        <v>found</v>
      </c>
      <c r="H554" s="1" t="str">
        <f t="shared" si="81"/>
        <v>Not Duplicate</v>
      </c>
      <c r="I554" s="1" t="str">
        <f t="shared" si="82"/>
        <v>match</v>
      </c>
      <c r="J554" s="1" t="str">
        <f t="shared" si="83"/>
        <v>match</v>
      </c>
      <c r="K554" s="1">
        <f t="shared" si="84"/>
        <v>0</v>
      </c>
      <c r="L554" s="2">
        <f>IF(F554=0,"not processed",_xlfn.MINIFS(Processed_data!H:H,Processed_data!A:A,A554))</f>
        <v>46060</v>
      </c>
      <c r="M554" s="1">
        <f>IF(F554=0,"not processed",ABS(bank_source_transactions__1[[#This Row],[transaction_date]]-Reconciliation!L554))</f>
        <v>3</v>
      </c>
      <c r="N554" s="1" t="str" cm="1">
        <f t="array" ref="N554">_xlfn.IFS(M554="not Processed", "Not Processed",M554&gt;2,"SLA Breached",M554&lt;=2,"Within SLA")</f>
        <v>SLA Breached</v>
      </c>
      <c r="O554" s="1" t="str">
        <f>_xlfn.XLOOKUP(A554,Source_data!A:A,Source_data!D:D)</f>
        <v>CARD</v>
      </c>
      <c r="P554" s="1">
        <f t="shared" si="85"/>
        <v>0</v>
      </c>
      <c r="Q554" s="1">
        <f t="shared" si="86"/>
        <v>0</v>
      </c>
      <c r="R554" s="1">
        <f t="shared" si="87"/>
        <v>0</v>
      </c>
      <c r="S554" s="1">
        <f t="shared" si="88"/>
        <v>0</v>
      </c>
      <c r="T554" s="1">
        <f t="shared" si="89"/>
        <v>1</v>
      </c>
      <c r="U554" s="1" t="str">
        <f>_xlfn.XLOOKUP(Table3[[#This Row],[Transaction ID]],Source_data!A:A,Source_data!E:E)</f>
        <v>Pune</v>
      </c>
      <c r="V554" s="1">
        <f>_xlfn.IFNA(_xlfn.XLOOKUP(A554,bank_processed_transactions[transaction_id],bank_processed_transactions[processing_minutes]),"")</f>
        <v>32.5</v>
      </c>
      <c r="W554" s="31">
        <f>_xlfn.XLOOKUP(A554,Source_data!A:A,Source_data!B:B)</f>
        <v>46057</v>
      </c>
    </row>
    <row r="555" spans="1:23" x14ac:dyDescent="0.3">
      <c r="A555" s="4" t="s">
        <v>422</v>
      </c>
      <c r="B555" s="1">
        <f>_xlfn.XLOOKUP(A555,bank_source_transactions__1[transaction_id],bank_source_transactions__1[amount_inr])</f>
        <v>20426.93</v>
      </c>
      <c r="C555" s="1">
        <f>_xlfn.XLOOKUP(A555,Processed_data!A:A,Processed_data!F:F)</f>
        <v>20426.93</v>
      </c>
      <c r="D555" s="1" t="str">
        <f>_xlfn.XLOOKUP(A555,bank_source_transactions__1[transaction_id],bank_source_transactions__1[transaction_status])</f>
        <v>SUCCESS</v>
      </c>
      <c r="E555" s="1" t="str">
        <f>_xlfn.XLOOKUP(A555,Processed_data!A:A,Processed_data!G:G)</f>
        <v>SUCCESS</v>
      </c>
      <c r="F555" s="1">
        <f>COUNTIF(bank_processed_transactions[transaction_id],A555)</f>
        <v>1</v>
      </c>
      <c r="G555" s="1" t="str">
        <f t="shared" si="80"/>
        <v>found</v>
      </c>
      <c r="H555" s="1" t="str">
        <f t="shared" si="81"/>
        <v>Not Duplicate</v>
      </c>
      <c r="I555" s="1" t="str">
        <f t="shared" si="82"/>
        <v>match</v>
      </c>
      <c r="J555" s="1" t="str">
        <f t="shared" si="83"/>
        <v>match</v>
      </c>
      <c r="K555" s="1">
        <f t="shared" si="84"/>
        <v>0</v>
      </c>
      <c r="L555" s="2">
        <f>IF(F555=0,"not processed",_xlfn.MINIFS(Processed_data!H:H,Processed_data!A:A,A555))</f>
        <v>46067</v>
      </c>
      <c r="M555" s="1">
        <f>IF(F555=0,"not processed",ABS(bank_source_transactions__1[[#This Row],[transaction_date]]-Reconciliation!L555))</f>
        <v>3</v>
      </c>
      <c r="N555" s="1" t="str" cm="1">
        <f t="array" ref="N555">_xlfn.IFS(M555="not Processed", "Not Processed",M555&gt;2,"SLA Breached",M555&lt;=2,"Within SLA")</f>
        <v>SLA Breached</v>
      </c>
      <c r="O555" s="1" t="str">
        <f>_xlfn.XLOOKUP(A555,Source_data!A:A,Source_data!D:D)</f>
        <v>UPI</v>
      </c>
      <c r="P555" s="1">
        <f t="shared" si="85"/>
        <v>0</v>
      </c>
      <c r="Q555" s="1">
        <f t="shared" si="86"/>
        <v>0</v>
      </c>
      <c r="R555" s="1">
        <f t="shared" si="87"/>
        <v>0</v>
      </c>
      <c r="S555" s="1">
        <f t="shared" si="88"/>
        <v>0</v>
      </c>
      <c r="T555" s="1">
        <f t="shared" si="89"/>
        <v>1</v>
      </c>
      <c r="U555" s="1" t="str">
        <f>_xlfn.XLOOKUP(Table3[[#This Row],[Transaction ID]],Source_data!A:A,Source_data!E:E)</f>
        <v>Hyderabad</v>
      </c>
      <c r="V555" s="1">
        <f>_xlfn.IFNA(_xlfn.XLOOKUP(A555,bank_processed_transactions[transaction_id],bank_processed_transactions[processing_minutes]),"")</f>
        <v>24</v>
      </c>
      <c r="W555" s="31">
        <f>_xlfn.XLOOKUP(A555,Source_data!A:A,Source_data!B:B)</f>
        <v>46064</v>
      </c>
    </row>
    <row r="556" spans="1:23" x14ac:dyDescent="0.3">
      <c r="A556" s="3" t="s">
        <v>204</v>
      </c>
      <c r="B556" s="1">
        <f>_xlfn.XLOOKUP(A556,bank_source_transactions__1[transaction_id],bank_source_transactions__1[amount_inr])</f>
        <v>7829.12</v>
      </c>
      <c r="C556" s="1">
        <f>_xlfn.XLOOKUP(A556,Processed_data!A:A,Processed_data!F:F)</f>
        <v>7829.12</v>
      </c>
      <c r="D556" s="1" t="str">
        <f>_xlfn.XLOOKUP(A556,bank_source_transactions__1[transaction_id],bank_source_transactions__1[transaction_status])</f>
        <v>SUCCESS</v>
      </c>
      <c r="E556" s="1" t="str">
        <f>_xlfn.XLOOKUP(A556,Processed_data!A:A,Processed_data!G:G)</f>
        <v>SUCCESS</v>
      </c>
      <c r="F556" s="1">
        <f>COUNTIF(bank_processed_transactions[transaction_id],A556)</f>
        <v>1</v>
      </c>
      <c r="G556" s="1" t="str">
        <f t="shared" si="80"/>
        <v>found</v>
      </c>
      <c r="H556" s="1" t="str">
        <f t="shared" si="81"/>
        <v>Not Duplicate</v>
      </c>
      <c r="I556" s="1" t="str">
        <f t="shared" si="82"/>
        <v>match</v>
      </c>
      <c r="J556" s="1" t="str">
        <f t="shared" si="83"/>
        <v>match</v>
      </c>
      <c r="K556" s="1">
        <f t="shared" si="84"/>
        <v>0</v>
      </c>
      <c r="L556" s="2">
        <f>IF(F556=0,"not processed",_xlfn.MINIFS(Processed_data!H:H,Processed_data!A:A,A556))</f>
        <v>46074</v>
      </c>
      <c r="M556" s="1">
        <f>IF(F556=0,"not processed",ABS(bank_source_transactions__1[[#This Row],[transaction_date]]-Reconciliation!L556))</f>
        <v>3</v>
      </c>
      <c r="N556" s="1" t="str" cm="1">
        <f t="array" ref="N556">_xlfn.IFS(M556="not Processed", "Not Processed",M556&gt;2,"SLA Breached",M556&lt;=2,"Within SLA")</f>
        <v>SLA Breached</v>
      </c>
      <c r="O556" s="1" t="str">
        <f>_xlfn.XLOOKUP(A556,Source_data!A:A,Source_data!D:D)</f>
        <v>NEFT</v>
      </c>
      <c r="P556" s="1">
        <f t="shared" si="85"/>
        <v>0</v>
      </c>
      <c r="Q556" s="1">
        <f t="shared" si="86"/>
        <v>0</v>
      </c>
      <c r="R556" s="1">
        <f t="shared" si="87"/>
        <v>0</v>
      </c>
      <c r="S556" s="1">
        <f t="shared" si="88"/>
        <v>0</v>
      </c>
      <c r="T556" s="1">
        <f t="shared" si="89"/>
        <v>1</v>
      </c>
      <c r="U556" s="1" t="str">
        <f>_xlfn.XLOOKUP(Table3[[#This Row],[Transaction ID]],Source_data!A:A,Source_data!E:E)</f>
        <v>Hyderabad</v>
      </c>
      <c r="V556" s="1">
        <f>_xlfn.IFNA(_xlfn.XLOOKUP(A556,bank_processed_transactions[transaction_id],bank_processed_transactions[processing_minutes]),"")</f>
        <v>7.8</v>
      </c>
      <c r="W556" s="31">
        <f>_xlfn.XLOOKUP(A556,Source_data!A:A,Source_data!B:B)</f>
        <v>46071</v>
      </c>
    </row>
    <row r="557" spans="1:23" x14ac:dyDescent="0.3">
      <c r="A557" s="4" t="s">
        <v>935</v>
      </c>
      <c r="B557" s="1">
        <f>_xlfn.XLOOKUP(A557,bank_source_transactions__1[transaction_id],bank_source_transactions__1[amount_inr])</f>
        <v>2176.58</v>
      </c>
      <c r="C557" s="1">
        <f>_xlfn.XLOOKUP(A557,Processed_data!A:A,Processed_data!F:F)</f>
        <v>2176.58</v>
      </c>
      <c r="D557" s="1" t="str">
        <f>_xlfn.XLOOKUP(A557,bank_source_transactions__1[transaction_id],bank_source_transactions__1[transaction_status])</f>
        <v>SUCCESS</v>
      </c>
      <c r="E557" s="1" t="str">
        <f>_xlfn.XLOOKUP(A557,Processed_data!A:A,Processed_data!G:G)</f>
        <v>SUCCESS</v>
      </c>
      <c r="F557" s="1">
        <f>COUNTIF(bank_processed_transactions[transaction_id],A557)</f>
        <v>1</v>
      </c>
      <c r="G557" s="1" t="str">
        <f t="shared" si="80"/>
        <v>found</v>
      </c>
      <c r="H557" s="1" t="str">
        <f t="shared" si="81"/>
        <v>Not Duplicate</v>
      </c>
      <c r="I557" s="1" t="str">
        <f t="shared" si="82"/>
        <v>match</v>
      </c>
      <c r="J557" s="1" t="str">
        <f t="shared" si="83"/>
        <v>match</v>
      </c>
      <c r="K557" s="1">
        <f t="shared" si="84"/>
        <v>0</v>
      </c>
      <c r="L557" s="2">
        <f>IF(F557=0,"not processed",_xlfn.MINIFS(Processed_data!H:H,Processed_data!A:A,A557))</f>
        <v>46087</v>
      </c>
      <c r="M557" s="1">
        <f>IF(F557=0,"not processed",ABS(bank_source_transactions__1[[#This Row],[transaction_date]]-Reconciliation!L557))</f>
        <v>2</v>
      </c>
      <c r="N557" s="1" t="str" cm="1">
        <f t="array" ref="N557">_xlfn.IFS(M557="not Processed", "Not Processed",M557&gt;2,"SLA Breached",M557&lt;=2,"Within SLA")</f>
        <v>Within SLA</v>
      </c>
      <c r="O557" s="1" t="str">
        <f>_xlfn.XLOOKUP(A557,Source_data!A:A,Source_data!D:D)</f>
        <v>UPI</v>
      </c>
      <c r="P557" s="1">
        <f t="shared" si="85"/>
        <v>0</v>
      </c>
      <c r="Q557" s="1">
        <f t="shared" si="86"/>
        <v>0</v>
      </c>
      <c r="R557" s="1">
        <f t="shared" si="87"/>
        <v>0</v>
      </c>
      <c r="S557" s="1">
        <f t="shared" si="88"/>
        <v>0</v>
      </c>
      <c r="T557" s="1">
        <f t="shared" si="89"/>
        <v>0</v>
      </c>
      <c r="U557" s="1" t="str">
        <f>_xlfn.XLOOKUP(Table3[[#This Row],[Transaction ID]],Source_data!A:A,Source_data!E:E)</f>
        <v>Hyderabad</v>
      </c>
      <c r="V557" s="1">
        <f>_xlfn.IFNA(_xlfn.XLOOKUP(A557,bank_processed_transactions[transaction_id],bank_processed_transactions[processing_minutes]),"")</f>
        <v>18</v>
      </c>
      <c r="W557" s="31">
        <f>_xlfn.XLOOKUP(A557,Source_data!A:A,Source_data!B:B)</f>
        <v>46085</v>
      </c>
    </row>
    <row r="558" spans="1:23" x14ac:dyDescent="0.3">
      <c r="A558" s="3" t="s">
        <v>283</v>
      </c>
      <c r="B558" s="1">
        <f>_xlfn.XLOOKUP(A558,bank_source_transactions__1[transaction_id],bank_source_transactions__1[amount_inr])</f>
        <v>3625.47</v>
      </c>
      <c r="C558" s="1">
        <f>_xlfn.XLOOKUP(A558,Processed_data!A:A,Processed_data!F:F)</f>
        <v>3625.47</v>
      </c>
      <c r="D558" s="1" t="str">
        <f>_xlfn.XLOOKUP(A558,bank_source_transactions__1[transaction_id],bank_source_transactions__1[transaction_status])</f>
        <v>SUCCESS</v>
      </c>
      <c r="E558" s="1" t="str">
        <f>_xlfn.XLOOKUP(A558,Processed_data!A:A,Processed_data!G:G)</f>
        <v>SUCCESS</v>
      </c>
      <c r="F558" s="1">
        <f>COUNTIF(bank_processed_transactions[transaction_id],A558)</f>
        <v>1</v>
      </c>
      <c r="G558" s="1" t="str">
        <f t="shared" si="80"/>
        <v>found</v>
      </c>
      <c r="H558" s="1" t="str">
        <f t="shared" si="81"/>
        <v>Not Duplicate</v>
      </c>
      <c r="I558" s="1" t="str">
        <f t="shared" si="82"/>
        <v>match</v>
      </c>
      <c r="J558" s="1" t="str">
        <f t="shared" si="83"/>
        <v>match</v>
      </c>
      <c r="K558" s="1">
        <f t="shared" si="84"/>
        <v>0</v>
      </c>
      <c r="L558" s="2">
        <f>IF(F558=0,"not processed",_xlfn.MINIFS(Processed_data!H:H,Processed_data!A:A,A558))</f>
        <v>46090</v>
      </c>
      <c r="M558" s="1">
        <f>IF(F558=0,"not processed",ABS(bank_source_transactions__1[[#This Row],[transaction_date]]-Reconciliation!L558))</f>
        <v>0</v>
      </c>
      <c r="N558" s="1" t="str" cm="1">
        <f t="array" ref="N558">_xlfn.IFS(M558="not Processed", "Not Processed",M558&gt;2,"SLA Breached",M558&lt;=2,"Within SLA")</f>
        <v>Within SLA</v>
      </c>
      <c r="O558" s="1" t="str">
        <f>_xlfn.XLOOKUP(A558,Source_data!A:A,Source_data!D:D)</f>
        <v>IMPS</v>
      </c>
      <c r="P558" s="1">
        <f t="shared" si="85"/>
        <v>0</v>
      </c>
      <c r="Q558" s="1">
        <f t="shared" si="86"/>
        <v>0</v>
      </c>
      <c r="R558" s="1">
        <f t="shared" si="87"/>
        <v>0</v>
      </c>
      <c r="S558" s="1">
        <f t="shared" si="88"/>
        <v>0</v>
      </c>
      <c r="T558" s="1">
        <f t="shared" si="89"/>
        <v>0</v>
      </c>
      <c r="U558" s="1" t="str">
        <f>_xlfn.XLOOKUP(Table3[[#This Row],[Transaction ID]],Source_data!A:A,Source_data!E:E)</f>
        <v>Mumbai</v>
      </c>
      <c r="V558" s="1">
        <f>_xlfn.IFNA(_xlfn.XLOOKUP(A558,bank_processed_transactions[transaction_id],bank_processed_transactions[processing_minutes]),"")</f>
        <v>61</v>
      </c>
      <c r="W558" s="31">
        <f>_xlfn.XLOOKUP(A558,Source_data!A:A,Source_data!B:B)</f>
        <v>46090</v>
      </c>
    </row>
    <row r="559" spans="1:23" x14ac:dyDescent="0.3">
      <c r="A559" s="4" t="s">
        <v>154</v>
      </c>
      <c r="B559" s="1">
        <f>_xlfn.XLOOKUP(A559,bank_source_transactions__1[transaction_id],bank_source_transactions__1[amount_inr])</f>
        <v>3002.84</v>
      </c>
      <c r="C559" s="1">
        <f>_xlfn.XLOOKUP(A559,Processed_data!A:A,Processed_data!F:F)</f>
        <v>3002.84</v>
      </c>
      <c r="D559" s="1" t="str">
        <f>_xlfn.XLOOKUP(A559,bank_source_transactions__1[transaction_id],bank_source_transactions__1[transaction_status])</f>
        <v>SUCCESS</v>
      </c>
      <c r="E559" s="1" t="str">
        <f>_xlfn.XLOOKUP(A559,Processed_data!A:A,Processed_data!G:G)</f>
        <v>SUCCESS</v>
      </c>
      <c r="F559" s="1">
        <f>COUNTIF(bank_processed_transactions[transaction_id],A559)</f>
        <v>1</v>
      </c>
      <c r="G559" s="1" t="str">
        <f t="shared" si="80"/>
        <v>found</v>
      </c>
      <c r="H559" s="1" t="str">
        <f t="shared" si="81"/>
        <v>Not Duplicate</v>
      </c>
      <c r="I559" s="1" t="str">
        <f t="shared" si="82"/>
        <v>match</v>
      </c>
      <c r="J559" s="1" t="str">
        <f t="shared" si="83"/>
        <v>match</v>
      </c>
      <c r="K559" s="1">
        <f t="shared" si="84"/>
        <v>0</v>
      </c>
      <c r="L559" s="2">
        <f>IF(F559=0,"not processed",_xlfn.MINIFS(Processed_data!H:H,Processed_data!A:A,A559))</f>
        <v>46028</v>
      </c>
      <c r="M559" s="1">
        <f>IF(F559=0,"not processed",ABS(bank_source_transactions__1[[#This Row],[transaction_date]]-Reconciliation!L559))</f>
        <v>1</v>
      </c>
      <c r="N559" s="1" t="str" cm="1">
        <f t="array" ref="N559">_xlfn.IFS(M559="not Processed", "Not Processed",M559&gt;2,"SLA Breached",M559&lt;=2,"Within SLA")</f>
        <v>Within SLA</v>
      </c>
      <c r="O559" s="1" t="str">
        <f>_xlfn.XLOOKUP(A559,Source_data!A:A,Source_data!D:D)</f>
        <v>UPI</v>
      </c>
      <c r="P559" s="1">
        <f t="shared" si="85"/>
        <v>0</v>
      </c>
      <c r="Q559" s="1">
        <f t="shared" si="86"/>
        <v>0</v>
      </c>
      <c r="R559" s="1">
        <f t="shared" si="87"/>
        <v>0</v>
      </c>
      <c r="S559" s="1">
        <f t="shared" si="88"/>
        <v>0</v>
      </c>
      <c r="T559" s="1">
        <f t="shared" si="89"/>
        <v>0</v>
      </c>
      <c r="U559" s="1" t="str">
        <f>_xlfn.XLOOKUP(Table3[[#This Row],[Transaction ID]],Source_data!A:A,Source_data!E:E)</f>
        <v>Mumbai</v>
      </c>
      <c r="V559" s="1">
        <f>_xlfn.IFNA(_xlfn.XLOOKUP(A559,bank_processed_transactions[transaction_id],bank_processed_transactions[processing_minutes]),"")</f>
        <v>13.2</v>
      </c>
      <c r="W559" s="31">
        <f>_xlfn.XLOOKUP(A559,Source_data!A:A,Source_data!B:B)</f>
        <v>46027</v>
      </c>
    </row>
    <row r="560" spans="1:23" x14ac:dyDescent="0.3">
      <c r="A560" s="3" t="s">
        <v>2269</v>
      </c>
      <c r="B560" s="1">
        <f>_xlfn.XLOOKUP(A560,bank_source_transactions__1[transaction_id],bank_source_transactions__1[amount_inr])</f>
        <v>511.51</v>
      </c>
      <c r="C560" s="1">
        <f>_xlfn.XLOOKUP(A560,Processed_data!A:A,Processed_data!F:F)</f>
        <v>511.51</v>
      </c>
      <c r="D560" s="1" t="str">
        <f>_xlfn.XLOOKUP(A560,bank_source_transactions__1[transaction_id],bank_source_transactions__1[transaction_status])</f>
        <v>SUCCESS</v>
      </c>
      <c r="E560" s="1" t="str">
        <f>_xlfn.XLOOKUP(A560,Processed_data!A:A,Processed_data!G:G)</f>
        <v>SUCCESS</v>
      </c>
      <c r="F560" s="1">
        <f>COUNTIF(bank_processed_transactions[transaction_id],A560)</f>
        <v>1</v>
      </c>
      <c r="G560" s="1" t="str">
        <f t="shared" si="80"/>
        <v>found</v>
      </c>
      <c r="H560" s="1" t="str">
        <f t="shared" si="81"/>
        <v>Not Duplicate</v>
      </c>
      <c r="I560" s="1" t="str">
        <f t="shared" si="82"/>
        <v>match</v>
      </c>
      <c r="J560" s="1" t="str">
        <f t="shared" si="83"/>
        <v>match</v>
      </c>
      <c r="K560" s="1">
        <f t="shared" si="84"/>
        <v>0</v>
      </c>
      <c r="L560" s="2">
        <f>IF(F560=0,"not processed",_xlfn.MINIFS(Processed_data!H:H,Processed_data!A:A,A560))</f>
        <v>46098</v>
      </c>
      <c r="M560" s="1">
        <f>IF(F560=0,"not processed",ABS(bank_source_transactions__1[[#This Row],[transaction_date]]-Reconciliation!L560))</f>
        <v>2</v>
      </c>
      <c r="N560" s="1" t="str" cm="1">
        <f t="array" ref="N560">_xlfn.IFS(M560="not Processed", "Not Processed",M560&gt;2,"SLA Breached",M560&lt;=2,"Within SLA")</f>
        <v>Within SLA</v>
      </c>
      <c r="O560" s="1" t="str">
        <f>_xlfn.XLOOKUP(A560,Source_data!A:A,Source_data!D:D)</f>
        <v>UPI</v>
      </c>
      <c r="P560" s="1">
        <f t="shared" si="85"/>
        <v>0</v>
      </c>
      <c r="Q560" s="1">
        <f t="shared" si="86"/>
        <v>0</v>
      </c>
      <c r="R560" s="1">
        <f t="shared" si="87"/>
        <v>0</v>
      </c>
      <c r="S560" s="1">
        <f t="shared" si="88"/>
        <v>0</v>
      </c>
      <c r="T560" s="1">
        <f t="shared" si="89"/>
        <v>0</v>
      </c>
      <c r="U560" s="1" t="str">
        <f>_xlfn.XLOOKUP(Table3[[#This Row],[Transaction ID]],Source_data!A:A,Source_data!E:E)</f>
        <v>Bengaluru</v>
      </c>
      <c r="V560" s="1">
        <f>_xlfn.IFNA(_xlfn.XLOOKUP(A560,bank_processed_transactions[transaction_id],bank_processed_transactions[processing_minutes]),"")</f>
        <v>38.6</v>
      </c>
      <c r="W560" s="31">
        <f>_xlfn.XLOOKUP(A560,Source_data!A:A,Source_data!B:B)</f>
        <v>46096</v>
      </c>
    </row>
    <row r="561" spans="1:23" x14ac:dyDescent="0.3">
      <c r="A561" s="4" t="s">
        <v>2521</v>
      </c>
      <c r="B561" s="1">
        <f>_xlfn.XLOOKUP(A561,bank_source_transactions__1[transaction_id],bank_source_transactions__1[amount_inr])</f>
        <v>16887.96</v>
      </c>
      <c r="C561" s="1">
        <f>_xlfn.XLOOKUP(A561,Processed_data!A:A,Processed_data!F:F)</f>
        <v>16887.96</v>
      </c>
      <c r="D561" s="1" t="str">
        <f>_xlfn.XLOOKUP(A561,bank_source_transactions__1[transaction_id],bank_source_transactions__1[transaction_status])</f>
        <v>SUCCESS</v>
      </c>
      <c r="E561" s="1" t="str">
        <f>_xlfn.XLOOKUP(A561,Processed_data!A:A,Processed_data!G:G)</f>
        <v>SUCCESS</v>
      </c>
      <c r="F561" s="1">
        <f>COUNTIF(bank_processed_transactions[transaction_id],A561)</f>
        <v>1</v>
      </c>
      <c r="G561" s="1" t="str">
        <f t="shared" si="80"/>
        <v>found</v>
      </c>
      <c r="H561" s="1" t="str">
        <f t="shared" si="81"/>
        <v>Not Duplicate</v>
      </c>
      <c r="I561" s="1" t="str">
        <f t="shared" si="82"/>
        <v>match</v>
      </c>
      <c r="J561" s="1" t="str">
        <f t="shared" si="83"/>
        <v>match</v>
      </c>
      <c r="K561" s="1">
        <f t="shared" si="84"/>
        <v>0</v>
      </c>
      <c r="L561" s="2">
        <f>IF(F561=0,"not processed",_xlfn.MINIFS(Processed_data!H:H,Processed_data!A:A,A561))</f>
        <v>46105</v>
      </c>
      <c r="M561" s="1">
        <f>IF(F561=0,"not processed",ABS(bank_source_transactions__1[[#This Row],[transaction_date]]-Reconciliation!L561))</f>
        <v>1</v>
      </c>
      <c r="N561" s="1" t="str" cm="1">
        <f t="array" ref="N561">_xlfn.IFS(M561="not Processed", "Not Processed",M561&gt;2,"SLA Breached",M561&lt;=2,"Within SLA")</f>
        <v>Within SLA</v>
      </c>
      <c r="O561" s="1" t="str">
        <f>_xlfn.XLOOKUP(A561,Source_data!A:A,Source_data!D:D)</f>
        <v>UPI</v>
      </c>
      <c r="P561" s="1">
        <f t="shared" si="85"/>
        <v>0</v>
      </c>
      <c r="Q561" s="1">
        <f t="shared" si="86"/>
        <v>0</v>
      </c>
      <c r="R561" s="1">
        <f t="shared" si="87"/>
        <v>0</v>
      </c>
      <c r="S561" s="1">
        <f t="shared" si="88"/>
        <v>0</v>
      </c>
      <c r="T561" s="1">
        <f t="shared" si="89"/>
        <v>0</v>
      </c>
      <c r="U561" s="1" t="str">
        <f>_xlfn.XLOOKUP(Table3[[#This Row],[Transaction ID]],Source_data!A:A,Source_data!E:E)</f>
        <v>Mumbai</v>
      </c>
      <c r="V561" s="1">
        <f>_xlfn.IFNA(_xlfn.XLOOKUP(A561,bank_processed_transactions[transaction_id],bank_processed_transactions[processing_minutes]),"")</f>
        <v>59.7</v>
      </c>
      <c r="W561" s="31">
        <f>_xlfn.XLOOKUP(A561,Source_data!A:A,Source_data!B:B)</f>
        <v>46104</v>
      </c>
    </row>
    <row r="562" spans="1:23" x14ac:dyDescent="0.3">
      <c r="A562" s="3" t="s">
        <v>3129</v>
      </c>
      <c r="B562" s="1">
        <f>_xlfn.XLOOKUP(A562,bank_source_transactions__1[transaction_id],bank_source_transactions__1[amount_inr])</f>
        <v>6361.5</v>
      </c>
      <c r="C562" s="1">
        <f>_xlfn.XLOOKUP(A562,Processed_data!A:A,Processed_data!F:F)</f>
        <v>6361.5</v>
      </c>
      <c r="D562" s="1" t="str">
        <f>_xlfn.XLOOKUP(A562,bank_source_transactions__1[transaction_id],bank_source_transactions__1[transaction_status])</f>
        <v>SUCCESS</v>
      </c>
      <c r="E562" s="1" t="str">
        <f>_xlfn.XLOOKUP(A562,Processed_data!A:A,Processed_data!G:G)</f>
        <v>SUCCESS</v>
      </c>
      <c r="F562" s="1">
        <f>COUNTIF(bank_processed_transactions[transaction_id],A562)</f>
        <v>1</v>
      </c>
      <c r="G562" s="1" t="str">
        <f t="shared" si="80"/>
        <v>found</v>
      </c>
      <c r="H562" s="1" t="str">
        <f t="shared" si="81"/>
        <v>Not Duplicate</v>
      </c>
      <c r="I562" s="1" t="str">
        <f t="shared" si="82"/>
        <v>match</v>
      </c>
      <c r="J562" s="1" t="str">
        <f t="shared" si="83"/>
        <v>match</v>
      </c>
      <c r="K562" s="1">
        <f t="shared" si="84"/>
        <v>0</v>
      </c>
      <c r="L562" s="2">
        <f>IF(F562=0,"not processed",_xlfn.MINIFS(Processed_data!H:H,Processed_data!A:A,A562))</f>
        <v>46081</v>
      </c>
      <c r="M562" s="1">
        <f>IF(F562=0,"not processed",ABS(bank_source_transactions__1[[#This Row],[transaction_date]]-Reconciliation!L562))</f>
        <v>0</v>
      </c>
      <c r="N562" s="1" t="str" cm="1">
        <f t="array" ref="N562">_xlfn.IFS(M562="not Processed", "Not Processed",M562&gt;2,"SLA Breached",M562&lt;=2,"Within SLA")</f>
        <v>Within SLA</v>
      </c>
      <c r="O562" s="1" t="str">
        <f>_xlfn.XLOOKUP(A562,Source_data!A:A,Source_data!D:D)</f>
        <v>NEFT</v>
      </c>
      <c r="P562" s="1">
        <f t="shared" si="85"/>
        <v>0</v>
      </c>
      <c r="Q562" s="1">
        <f t="shared" si="86"/>
        <v>0</v>
      </c>
      <c r="R562" s="1">
        <f t="shared" si="87"/>
        <v>0</v>
      </c>
      <c r="S562" s="1">
        <f t="shared" si="88"/>
        <v>0</v>
      </c>
      <c r="T562" s="1">
        <f t="shared" si="89"/>
        <v>0</v>
      </c>
      <c r="U562" s="1" t="str">
        <f>_xlfn.XLOOKUP(Table3[[#This Row],[Transaction ID]],Source_data!A:A,Source_data!E:E)</f>
        <v>Mumbai</v>
      </c>
      <c r="V562" s="1">
        <f>_xlfn.IFNA(_xlfn.XLOOKUP(A562,bank_processed_transactions[transaction_id],bank_processed_transactions[processing_minutes]),"")</f>
        <v>33.9</v>
      </c>
      <c r="W562" s="31">
        <f>_xlfn.XLOOKUP(A562,Source_data!A:A,Source_data!B:B)</f>
        <v>46081</v>
      </c>
    </row>
    <row r="563" spans="1:23" x14ac:dyDescent="0.3">
      <c r="A563" s="4" t="s">
        <v>4124</v>
      </c>
      <c r="B563" s="1">
        <f>_xlfn.XLOOKUP(A563,bank_source_transactions__1[transaction_id],bank_source_transactions__1[amount_inr])</f>
        <v>13892.56</v>
      </c>
      <c r="C563" s="1">
        <f>_xlfn.XLOOKUP(A563,Processed_data!A:A,Processed_data!F:F)</f>
        <v>13892.56</v>
      </c>
      <c r="D563" s="1" t="str">
        <f>_xlfn.XLOOKUP(A563,bank_source_transactions__1[transaction_id],bank_source_transactions__1[transaction_status])</f>
        <v>SUCCESS</v>
      </c>
      <c r="E563" s="1" t="str">
        <f>_xlfn.XLOOKUP(A563,Processed_data!A:A,Processed_data!G:G)</f>
        <v>SUCCESS</v>
      </c>
      <c r="F563" s="1">
        <f>COUNTIF(bank_processed_transactions[transaction_id],A563)</f>
        <v>1</v>
      </c>
      <c r="G563" s="1" t="str">
        <f t="shared" si="80"/>
        <v>found</v>
      </c>
      <c r="H563" s="1" t="str">
        <f t="shared" si="81"/>
        <v>Not Duplicate</v>
      </c>
      <c r="I563" s="1" t="str">
        <f t="shared" si="82"/>
        <v>match</v>
      </c>
      <c r="J563" s="1" t="str">
        <f t="shared" si="83"/>
        <v>match</v>
      </c>
      <c r="K563" s="1">
        <f t="shared" si="84"/>
        <v>0</v>
      </c>
      <c r="L563" s="2">
        <f>IF(F563=0,"not processed",_xlfn.MINIFS(Processed_data!H:H,Processed_data!A:A,A563))</f>
        <v>46065</v>
      </c>
      <c r="M563" s="1">
        <f>IF(F563=0,"not processed",ABS(bank_source_transactions__1[[#This Row],[transaction_date]]-Reconciliation!L563))</f>
        <v>1</v>
      </c>
      <c r="N563" s="1" t="str" cm="1">
        <f t="array" ref="N563">_xlfn.IFS(M563="not Processed", "Not Processed",M563&gt;2,"SLA Breached",M563&lt;=2,"Within SLA")</f>
        <v>Within SLA</v>
      </c>
      <c r="O563" s="1" t="str">
        <f>_xlfn.XLOOKUP(A563,Source_data!A:A,Source_data!D:D)</f>
        <v>IMPS</v>
      </c>
      <c r="P563" s="1">
        <f t="shared" si="85"/>
        <v>0</v>
      </c>
      <c r="Q563" s="1">
        <f t="shared" si="86"/>
        <v>0</v>
      </c>
      <c r="R563" s="1">
        <f t="shared" si="87"/>
        <v>0</v>
      </c>
      <c r="S563" s="1">
        <f t="shared" si="88"/>
        <v>0</v>
      </c>
      <c r="T563" s="1">
        <f t="shared" si="89"/>
        <v>0</v>
      </c>
      <c r="U563" s="1" t="str">
        <f>_xlfn.XLOOKUP(Table3[[#This Row],[Transaction ID]],Source_data!A:A,Source_data!E:E)</f>
        <v>Hyderabad</v>
      </c>
      <c r="V563" s="1">
        <f>_xlfn.IFNA(_xlfn.XLOOKUP(A563,bank_processed_transactions[transaction_id],bank_processed_transactions[processing_minutes]),"")</f>
        <v>3.3</v>
      </c>
      <c r="W563" s="31">
        <f>_xlfn.XLOOKUP(A563,Source_data!A:A,Source_data!B:B)</f>
        <v>46064</v>
      </c>
    </row>
    <row r="564" spans="1:23" x14ac:dyDescent="0.3">
      <c r="A564" s="3" t="s">
        <v>1711</v>
      </c>
      <c r="B564" s="1">
        <f>_xlfn.XLOOKUP(A564,bank_source_transactions__1[transaction_id],bank_source_transactions__1[amount_inr])</f>
        <v>3688.22</v>
      </c>
      <c r="C564" s="1">
        <f>_xlfn.XLOOKUP(A564,Processed_data!A:A,Processed_data!F:F)</f>
        <v>3688.22</v>
      </c>
      <c r="D564" s="1" t="str">
        <f>_xlfn.XLOOKUP(A564,bank_source_transactions__1[transaction_id],bank_source_transactions__1[transaction_status])</f>
        <v>SUCCESS</v>
      </c>
      <c r="E564" s="1" t="str">
        <f>_xlfn.XLOOKUP(A564,Processed_data!A:A,Processed_data!G:G)</f>
        <v>SUCCESS</v>
      </c>
      <c r="F564" s="1">
        <f>COUNTIF(bank_processed_transactions[transaction_id],A564)</f>
        <v>1</v>
      </c>
      <c r="G564" s="1" t="str">
        <f t="shared" si="80"/>
        <v>found</v>
      </c>
      <c r="H564" s="1" t="str">
        <f t="shared" si="81"/>
        <v>Not Duplicate</v>
      </c>
      <c r="I564" s="1" t="str">
        <f t="shared" si="82"/>
        <v>match</v>
      </c>
      <c r="J564" s="1" t="str">
        <f t="shared" si="83"/>
        <v>match</v>
      </c>
      <c r="K564" s="1">
        <f t="shared" si="84"/>
        <v>0</v>
      </c>
      <c r="L564" s="2">
        <f>IF(F564=0,"not processed",_xlfn.MINIFS(Processed_data!H:H,Processed_data!A:A,A564))</f>
        <v>46024</v>
      </c>
      <c r="M564" s="1">
        <f>IF(F564=0,"not processed",ABS(bank_source_transactions__1[[#This Row],[transaction_date]]-Reconciliation!L564))</f>
        <v>0</v>
      </c>
      <c r="N564" s="1" t="str" cm="1">
        <f t="array" ref="N564">_xlfn.IFS(M564="not Processed", "Not Processed",M564&gt;2,"SLA Breached",M564&lt;=2,"Within SLA")</f>
        <v>Within SLA</v>
      </c>
      <c r="O564" s="1" t="str">
        <f>_xlfn.XLOOKUP(A564,Source_data!A:A,Source_data!D:D)</f>
        <v>IMPS</v>
      </c>
      <c r="P564" s="1">
        <f t="shared" si="85"/>
        <v>0</v>
      </c>
      <c r="Q564" s="1">
        <f t="shared" si="86"/>
        <v>0</v>
      </c>
      <c r="R564" s="1">
        <f t="shared" si="87"/>
        <v>0</v>
      </c>
      <c r="S564" s="1">
        <f t="shared" si="88"/>
        <v>0</v>
      </c>
      <c r="T564" s="1">
        <f t="shared" si="89"/>
        <v>0</v>
      </c>
      <c r="U564" s="1" t="str">
        <f>_xlfn.XLOOKUP(Table3[[#This Row],[Transaction ID]],Source_data!A:A,Source_data!E:E)</f>
        <v>Hyderabad</v>
      </c>
      <c r="V564" s="1">
        <f>_xlfn.IFNA(_xlfn.XLOOKUP(A564,bank_processed_transactions[transaction_id],bank_processed_transactions[processing_minutes]),"")</f>
        <v>10.3</v>
      </c>
      <c r="W564" s="31">
        <f>_xlfn.XLOOKUP(A564,Source_data!A:A,Source_data!B:B)</f>
        <v>46024</v>
      </c>
    </row>
    <row r="565" spans="1:23" x14ac:dyDescent="0.3">
      <c r="A565" s="4" t="s">
        <v>1091</v>
      </c>
      <c r="B565" s="1">
        <f>_xlfn.XLOOKUP(A565,bank_source_transactions__1[transaction_id],bank_source_transactions__1[amount_inr])</f>
        <v>11652.34</v>
      </c>
      <c r="C565" s="1">
        <f>_xlfn.XLOOKUP(A565,Processed_data!A:A,Processed_data!F:F)</f>
        <v>11652.34</v>
      </c>
      <c r="D565" s="1" t="str">
        <f>_xlfn.XLOOKUP(A565,bank_source_transactions__1[transaction_id],bank_source_transactions__1[transaction_status])</f>
        <v>SUCCESS</v>
      </c>
      <c r="E565" s="1" t="str">
        <f>_xlfn.XLOOKUP(A565,Processed_data!A:A,Processed_data!G:G)</f>
        <v>SUCCESS</v>
      </c>
      <c r="F565" s="1">
        <f>COUNTIF(bank_processed_transactions[transaction_id],A565)</f>
        <v>1</v>
      </c>
      <c r="G565" s="1" t="str">
        <f t="shared" si="80"/>
        <v>found</v>
      </c>
      <c r="H565" s="1" t="str">
        <f t="shared" si="81"/>
        <v>Not Duplicate</v>
      </c>
      <c r="I565" s="1" t="str">
        <f t="shared" si="82"/>
        <v>match</v>
      </c>
      <c r="J565" s="1" t="str">
        <f t="shared" si="83"/>
        <v>match</v>
      </c>
      <c r="K565" s="1">
        <f t="shared" si="84"/>
        <v>0</v>
      </c>
      <c r="L565" s="2">
        <f>IF(F565=0,"not processed",_xlfn.MINIFS(Processed_data!H:H,Processed_data!A:A,A565))</f>
        <v>46076</v>
      </c>
      <c r="M565" s="1">
        <f>IF(F565=0,"not processed",ABS(bank_source_transactions__1[[#This Row],[transaction_date]]-Reconciliation!L565))</f>
        <v>3</v>
      </c>
      <c r="N565" s="1" t="str" cm="1">
        <f t="array" ref="N565">_xlfn.IFS(M565="not Processed", "Not Processed",M565&gt;2,"SLA Breached",M565&lt;=2,"Within SLA")</f>
        <v>SLA Breached</v>
      </c>
      <c r="O565" s="1" t="str">
        <f>_xlfn.XLOOKUP(A565,Source_data!A:A,Source_data!D:D)</f>
        <v>UPI</v>
      </c>
      <c r="P565" s="1">
        <f t="shared" si="85"/>
        <v>0</v>
      </c>
      <c r="Q565" s="1">
        <f t="shared" si="86"/>
        <v>0</v>
      </c>
      <c r="R565" s="1">
        <f t="shared" si="87"/>
        <v>0</v>
      </c>
      <c r="S565" s="1">
        <f t="shared" si="88"/>
        <v>0</v>
      </c>
      <c r="T565" s="1">
        <f t="shared" si="89"/>
        <v>1</v>
      </c>
      <c r="U565" s="1" t="str">
        <f>_xlfn.XLOOKUP(Table3[[#This Row],[Transaction ID]],Source_data!A:A,Source_data!E:E)</f>
        <v>Hyderabad</v>
      </c>
      <c r="V565" s="1">
        <f>_xlfn.IFNA(_xlfn.XLOOKUP(A565,bank_processed_transactions[transaction_id],bank_processed_transactions[processing_minutes]),"")</f>
        <v>34.799999999999997</v>
      </c>
      <c r="W565" s="31">
        <f>_xlfn.XLOOKUP(A565,Source_data!A:A,Source_data!B:B)</f>
        <v>46073</v>
      </c>
    </row>
    <row r="566" spans="1:23" x14ac:dyDescent="0.3">
      <c r="A566" s="3" t="s">
        <v>1638</v>
      </c>
      <c r="B566" s="1">
        <f>_xlfn.XLOOKUP(A566,bank_source_transactions__1[transaction_id],bank_source_transactions__1[amount_inr])</f>
        <v>7559.77</v>
      </c>
      <c r="C566" s="1">
        <f>_xlfn.XLOOKUP(A566,Processed_data!A:A,Processed_data!F:F)</f>
        <v>7559.77</v>
      </c>
      <c r="D566" s="1" t="str">
        <f>_xlfn.XLOOKUP(A566,bank_source_transactions__1[transaction_id],bank_source_transactions__1[transaction_status])</f>
        <v>SUCCESS</v>
      </c>
      <c r="E566" s="1" t="str">
        <f>_xlfn.XLOOKUP(A566,Processed_data!A:A,Processed_data!G:G)</f>
        <v>SUCCESS</v>
      </c>
      <c r="F566" s="1">
        <f>COUNTIF(bank_processed_transactions[transaction_id],A566)</f>
        <v>1</v>
      </c>
      <c r="G566" s="1" t="str">
        <f t="shared" si="80"/>
        <v>found</v>
      </c>
      <c r="H566" s="1" t="str">
        <f t="shared" si="81"/>
        <v>Not Duplicate</v>
      </c>
      <c r="I566" s="1" t="str">
        <f t="shared" si="82"/>
        <v>match</v>
      </c>
      <c r="J566" s="1" t="str">
        <f t="shared" si="83"/>
        <v>match</v>
      </c>
      <c r="K566" s="1">
        <f t="shared" si="84"/>
        <v>0</v>
      </c>
      <c r="L566" s="2">
        <f>IF(F566=0,"not processed",_xlfn.MINIFS(Processed_data!H:H,Processed_data!A:A,A566))</f>
        <v>46062</v>
      </c>
      <c r="M566" s="1">
        <f>IF(F566=0,"not processed",ABS(bank_source_transactions__1[[#This Row],[transaction_date]]-Reconciliation!L566))</f>
        <v>0</v>
      </c>
      <c r="N566" s="1" t="str" cm="1">
        <f t="array" ref="N566">_xlfn.IFS(M566="not Processed", "Not Processed",M566&gt;2,"SLA Breached",M566&lt;=2,"Within SLA")</f>
        <v>Within SLA</v>
      </c>
      <c r="O566" s="1" t="str">
        <f>_xlfn.XLOOKUP(A566,Source_data!A:A,Source_data!D:D)</f>
        <v>UPI</v>
      </c>
      <c r="P566" s="1">
        <f t="shared" si="85"/>
        <v>0</v>
      </c>
      <c r="Q566" s="1">
        <f t="shared" si="86"/>
        <v>0</v>
      </c>
      <c r="R566" s="1">
        <f t="shared" si="87"/>
        <v>0</v>
      </c>
      <c r="S566" s="1">
        <f t="shared" si="88"/>
        <v>0</v>
      </c>
      <c r="T566" s="1">
        <f t="shared" si="89"/>
        <v>0</v>
      </c>
      <c r="U566" s="1" t="str">
        <f>_xlfn.XLOOKUP(Table3[[#This Row],[Transaction ID]],Source_data!A:A,Source_data!E:E)</f>
        <v>Pune</v>
      </c>
      <c r="V566" s="1">
        <f>_xlfn.IFNA(_xlfn.XLOOKUP(A566,bank_processed_transactions[transaction_id],bank_processed_transactions[processing_minutes]),"")</f>
        <v>48.6</v>
      </c>
      <c r="W566" s="31">
        <f>_xlfn.XLOOKUP(A566,Source_data!A:A,Source_data!B:B)</f>
        <v>46062</v>
      </c>
    </row>
    <row r="567" spans="1:23" x14ac:dyDescent="0.3">
      <c r="A567" s="4" t="s">
        <v>3556</v>
      </c>
      <c r="B567" s="1">
        <f>_xlfn.XLOOKUP(A567,bank_source_transactions__1[transaction_id],bank_source_transactions__1[amount_inr])</f>
        <v>6880.1</v>
      </c>
      <c r="C567" s="1">
        <f>_xlfn.XLOOKUP(A567,Processed_data!A:A,Processed_data!F:F)</f>
        <v>6880.1</v>
      </c>
      <c r="D567" s="1" t="str">
        <f>_xlfn.XLOOKUP(A567,bank_source_transactions__1[transaction_id],bank_source_transactions__1[transaction_status])</f>
        <v>REVERSED</v>
      </c>
      <c r="E567" s="1" t="str">
        <f>_xlfn.XLOOKUP(A567,Processed_data!A:A,Processed_data!G:G)</f>
        <v>REVERSED</v>
      </c>
      <c r="F567" s="1">
        <f>COUNTIF(bank_processed_transactions[transaction_id],A567)</f>
        <v>1</v>
      </c>
      <c r="G567" s="1" t="str">
        <f t="shared" si="80"/>
        <v>found</v>
      </c>
      <c r="H567" s="1" t="str">
        <f t="shared" si="81"/>
        <v>Not Duplicate</v>
      </c>
      <c r="I567" s="1" t="str">
        <f t="shared" si="82"/>
        <v>match</v>
      </c>
      <c r="J567" s="1" t="str">
        <f t="shared" si="83"/>
        <v>match</v>
      </c>
      <c r="K567" s="1">
        <f t="shared" si="84"/>
        <v>0</v>
      </c>
      <c r="L567" s="2">
        <f>IF(F567=0,"not processed",_xlfn.MINIFS(Processed_data!H:H,Processed_data!A:A,A567))</f>
        <v>46094</v>
      </c>
      <c r="M567" s="1">
        <f>IF(F567=0,"not processed",ABS(bank_source_transactions__1[[#This Row],[transaction_date]]-Reconciliation!L567))</f>
        <v>0</v>
      </c>
      <c r="N567" s="1" t="str" cm="1">
        <f t="array" ref="N567">_xlfn.IFS(M567="not Processed", "Not Processed",M567&gt;2,"SLA Breached",M567&lt;=2,"Within SLA")</f>
        <v>Within SLA</v>
      </c>
      <c r="O567" s="1" t="str">
        <f>_xlfn.XLOOKUP(A567,Source_data!A:A,Source_data!D:D)</f>
        <v>UPI</v>
      </c>
      <c r="P567" s="1">
        <f t="shared" si="85"/>
        <v>0</v>
      </c>
      <c r="Q567" s="1">
        <f t="shared" si="86"/>
        <v>0</v>
      </c>
      <c r="R567" s="1">
        <f t="shared" si="87"/>
        <v>0</v>
      </c>
      <c r="S567" s="1">
        <f t="shared" si="88"/>
        <v>0</v>
      </c>
      <c r="T567" s="1">
        <f t="shared" si="89"/>
        <v>0</v>
      </c>
      <c r="U567" s="1" t="str">
        <f>_xlfn.XLOOKUP(Table3[[#This Row],[Transaction ID]],Source_data!A:A,Source_data!E:E)</f>
        <v>Pune</v>
      </c>
      <c r="V567" s="1">
        <f>_xlfn.IFNA(_xlfn.XLOOKUP(A567,bank_processed_transactions[transaction_id],bank_processed_transactions[processing_minutes]),"")</f>
        <v>2.4</v>
      </c>
      <c r="W567" s="31">
        <f>_xlfn.XLOOKUP(A567,Source_data!A:A,Source_data!B:B)</f>
        <v>46094</v>
      </c>
    </row>
    <row r="568" spans="1:23" x14ac:dyDescent="0.3">
      <c r="A568" s="3" t="s">
        <v>1771</v>
      </c>
      <c r="B568" s="1">
        <f>_xlfn.XLOOKUP(A568,bank_source_transactions__1[transaction_id],bank_source_transactions__1[amount_inr])</f>
        <v>13992.5</v>
      </c>
      <c r="C568" s="1">
        <f>_xlfn.XLOOKUP(A568,Processed_data!A:A,Processed_data!F:F)</f>
        <v>13992.5</v>
      </c>
      <c r="D568" s="1" t="str">
        <f>_xlfn.XLOOKUP(A568,bank_source_transactions__1[transaction_id],bank_source_transactions__1[transaction_status])</f>
        <v>SUCCESS</v>
      </c>
      <c r="E568" s="1" t="str">
        <f>_xlfn.XLOOKUP(A568,Processed_data!A:A,Processed_data!G:G)</f>
        <v>SUCCESS</v>
      </c>
      <c r="F568" s="1">
        <f>COUNTIF(bank_processed_transactions[transaction_id],A568)</f>
        <v>1</v>
      </c>
      <c r="G568" s="1" t="str">
        <f t="shared" si="80"/>
        <v>found</v>
      </c>
      <c r="H568" s="1" t="str">
        <f t="shared" si="81"/>
        <v>Not Duplicate</v>
      </c>
      <c r="I568" s="1" t="str">
        <f t="shared" si="82"/>
        <v>match</v>
      </c>
      <c r="J568" s="1" t="str">
        <f t="shared" si="83"/>
        <v>match</v>
      </c>
      <c r="K568" s="1">
        <f t="shared" si="84"/>
        <v>0</v>
      </c>
      <c r="L568" s="2">
        <f>IF(F568=0,"not processed",_xlfn.MINIFS(Processed_data!H:H,Processed_data!A:A,A568))</f>
        <v>46109</v>
      </c>
      <c r="M568" s="1">
        <f>IF(F568=0,"not processed",ABS(bank_source_transactions__1[[#This Row],[transaction_date]]-Reconciliation!L568))</f>
        <v>1</v>
      </c>
      <c r="N568" s="1" t="str" cm="1">
        <f t="array" ref="N568">_xlfn.IFS(M568="not Processed", "Not Processed",M568&gt;2,"SLA Breached",M568&lt;=2,"Within SLA")</f>
        <v>Within SLA</v>
      </c>
      <c r="O568" s="1" t="str">
        <f>_xlfn.XLOOKUP(A568,Source_data!A:A,Source_data!D:D)</f>
        <v>UPI</v>
      </c>
      <c r="P568" s="1">
        <f t="shared" si="85"/>
        <v>0</v>
      </c>
      <c r="Q568" s="1">
        <f t="shared" si="86"/>
        <v>0</v>
      </c>
      <c r="R568" s="1">
        <f t="shared" si="87"/>
        <v>0</v>
      </c>
      <c r="S568" s="1">
        <f t="shared" si="88"/>
        <v>0</v>
      </c>
      <c r="T568" s="1">
        <f t="shared" si="89"/>
        <v>0</v>
      </c>
      <c r="U568" s="1" t="str">
        <f>_xlfn.XLOOKUP(Table3[[#This Row],[Transaction ID]],Source_data!A:A,Source_data!E:E)</f>
        <v>Pune</v>
      </c>
      <c r="V568" s="1">
        <f>_xlfn.IFNA(_xlfn.XLOOKUP(A568,bank_processed_transactions[transaction_id],bank_processed_transactions[processing_minutes]),"")</f>
        <v>8.4</v>
      </c>
      <c r="W568" s="31">
        <f>_xlfn.XLOOKUP(A568,Source_data!A:A,Source_data!B:B)</f>
        <v>46108</v>
      </c>
    </row>
    <row r="569" spans="1:23" x14ac:dyDescent="0.3">
      <c r="A569" s="4" t="s">
        <v>3608</v>
      </c>
      <c r="B569" s="1">
        <f>_xlfn.XLOOKUP(A569,bank_source_transactions__1[transaction_id],bank_source_transactions__1[amount_inr])</f>
        <v>3092.79</v>
      </c>
      <c r="C569" s="1">
        <f>_xlfn.XLOOKUP(A569,Processed_data!A:A,Processed_data!F:F)</f>
        <v>3092.79</v>
      </c>
      <c r="D569" s="1" t="str">
        <f>_xlfn.XLOOKUP(A569,bank_source_transactions__1[transaction_id],bank_source_transactions__1[transaction_status])</f>
        <v>SUCCESS</v>
      </c>
      <c r="E569" s="1" t="str">
        <f>_xlfn.XLOOKUP(A569,Processed_data!A:A,Processed_data!G:G)</f>
        <v>SUCCESS</v>
      </c>
      <c r="F569" s="1">
        <f>COUNTIF(bank_processed_transactions[transaction_id],A569)</f>
        <v>1</v>
      </c>
      <c r="G569" s="1" t="str">
        <f t="shared" si="80"/>
        <v>found</v>
      </c>
      <c r="H569" s="1" t="str">
        <f t="shared" si="81"/>
        <v>Not Duplicate</v>
      </c>
      <c r="I569" s="1" t="str">
        <f t="shared" si="82"/>
        <v>match</v>
      </c>
      <c r="J569" s="1" t="str">
        <f t="shared" si="83"/>
        <v>match</v>
      </c>
      <c r="K569" s="1">
        <f t="shared" si="84"/>
        <v>0</v>
      </c>
      <c r="L569" s="2">
        <f>IF(F569=0,"not processed",_xlfn.MINIFS(Processed_data!H:H,Processed_data!A:A,A569))</f>
        <v>46091</v>
      </c>
      <c r="M569" s="1">
        <f>IF(F569=0,"not processed",ABS(bank_source_transactions__1[[#This Row],[transaction_date]]-Reconciliation!L569))</f>
        <v>2</v>
      </c>
      <c r="N569" s="1" t="str" cm="1">
        <f t="array" ref="N569">_xlfn.IFS(M569="not Processed", "Not Processed",M569&gt;2,"SLA Breached",M569&lt;=2,"Within SLA")</f>
        <v>Within SLA</v>
      </c>
      <c r="O569" s="1" t="str">
        <f>_xlfn.XLOOKUP(A569,Source_data!A:A,Source_data!D:D)</f>
        <v>UPI</v>
      </c>
      <c r="P569" s="1">
        <f t="shared" si="85"/>
        <v>0</v>
      </c>
      <c r="Q569" s="1">
        <f t="shared" si="86"/>
        <v>0</v>
      </c>
      <c r="R569" s="1">
        <f t="shared" si="87"/>
        <v>0</v>
      </c>
      <c r="S569" s="1">
        <f t="shared" si="88"/>
        <v>0</v>
      </c>
      <c r="T569" s="1">
        <f t="shared" si="89"/>
        <v>0</v>
      </c>
      <c r="U569" s="1" t="str">
        <f>_xlfn.XLOOKUP(Table3[[#This Row],[Transaction ID]],Source_data!A:A,Source_data!E:E)</f>
        <v>Bengaluru</v>
      </c>
      <c r="V569" s="1">
        <f>_xlfn.IFNA(_xlfn.XLOOKUP(A569,bank_processed_transactions[transaction_id],bank_processed_transactions[processing_minutes]),"")</f>
        <v>39.6</v>
      </c>
      <c r="W569" s="31">
        <f>_xlfn.XLOOKUP(A569,Source_data!A:A,Source_data!B:B)</f>
        <v>46089</v>
      </c>
    </row>
    <row r="570" spans="1:23" x14ac:dyDescent="0.3">
      <c r="A570" s="3" t="s">
        <v>4609</v>
      </c>
      <c r="B570" s="1">
        <f>_xlfn.XLOOKUP(A570,bank_source_transactions__1[transaction_id],bank_source_transactions__1[amount_inr])</f>
        <v>4935.17</v>
      </c>
      <c r="C570" s="1">
        <f>_xlfn.XLOOKUP(A570,Processed_data!A:A,Processed_data!F:F)</f>
        <v>4935.17</v>
      </c>
      <c r="D570" s="1" t="str">
        <f>_xlfn.XLOOKUP(A570,bank_source_transactions__1[transaction_id],bank_source_transactions__1[transaction_status])</f>
        <v>SUCCESS</v>
      </c>
      <c r="E570" s="1" t="str">
        <f>_xlfn.XLOOKUP(A570,Processed_data!A:A,Processed_data!G:G)</f>
        <v>SUCCESS</v>
      </c>
      <c r="F570" s="1">
        <f>COUNTIF(bank_processed_transactions[transaction_id],A570)</f>
        <v>1</v>
      </c>
      <c r="G570" s="1" t="str">
        <f t="shared" si="80"/>
        <v>found</v>
      </c>
      <c r="H570" s="1" t="str">
        <f t="shared" si="81"/>
        <v>Not Duplicate</v>
      </c>
      <c r="I570" s="1" t="str">
        <f t="shared" si="82"/>
        <v>match</v>
      </c>
      <c r="J570" s="1" t="str">
        <f t="shared" si="83"/>
        <v>match</v>
      </c>
      <c r="K570" s="1">
        <f t="shared" si="84"/>
        <v>0</v>
      </c>
      <c r="L570" s="2">
        <f>IF(F570=0,"not processed",_xlfn.MINIFS(Processed_data!H:H,Processed_data!A:A,A570))</f>
        <v>46089</v>
      </c>
      <c r="M570" s="1">
        <f>IF(F570=0,"not processed",ABS(bank_source_transactions__1[[#This Row],[transaction_date]]-Reconciliation!L570))</f>
        <v>1</v>
      </c>
      <c r="N570" s="1" t="str" cm="1">
        <f t="array" ref="N570">_xlfn.IFS(M570="not Processed", "Not Processed",M570&gt;2,"SLA Breached",M570&lt;=2,"Within SLA")</f>
        <v>Within SLA</v>
      </c>
      <c r="O570" s="1" t="str">
        <f>_xlfn.XLOOKUP(A570,Source_data!A:A,Source_data!D:D)</f>
        <v>UPI</v>
      </c>
      <c r="P570" s="1">
        <f t="shared" si="85"/>
        <v>0</v>
      </c>
      <c r="Q570" s="1">
        <f t="shared" si="86"/>
        <v>0</v>
      </c>
      <c r="R570" s="1">
        <f t="shared" si="87"/>
        <v>0</v>
      </c>
      <c r="S570" s="1">
        <f t="shared" si="88"/>
        <v>0</v>
      </c>
      <c r="T570" s="1">
        <f t="shared" si="89"/>
        <v>0</v>
      </c>
      <c r="U570" s="1" t="str">
        <f>_xlfn.XLOOKUP(Table3[[#This Row],[Transaction ID]],Source_data!A:A,Source_data!E:E)</f>
        <v>Hyderabad</v>
      </c>
      <c r="V570" s="1">
        <f>_xlfn.IFNA(_xlfn.XLOOKUP(A570,bank_processed_transactions[transaction_id],bank_processed_transactions[processing_minutes]),"")</f>
        <v>14.4</v>
      </c>
      <c r="W570" s="31">
        <f>_xlfn.XLOOKUP(A570,Source_data!A:A,Source_data!B:B)</f>
        <v>46088</v>
      </c>
    </row>
    <row r="571" spans="1:23" x14ac:dyDescent="0.3">
      <c r="A571" s="4" t="s">
        <v>4557</v>
      </c>
      <c r="B571" s="1">
        <f>_xlfn.XLOOKUP(A571,bank_source_transactions__1[transaction_id],bank_source_transactions__1[amount_inr])</f>
        <v>5293.82</v>
      </c>
      <c r="C571" s="1">
        <f>_xlfn.XLOOKUP(A571,Processed_data!A:A,Processed_data!F:F)</f>
        <v>5293.82</v>
      </c>
      <c r="D571" s="1" t="str">
        <f>_xlfn.XLOOKUP(A571,bank_source_transactions__1[transaction_id],bank_source_transactions__1[transaction_status])</f>
        <v>SUCCESS</v>
      </c>
      <c r="E571" s="1" t="str">
        <f>_xlfn.XLOOKUP(A571,Processed_data!A:A,Processed_data!G:G)</f>
        <v>SUCCESS</v>
      </c>
      <c r="F571" s="1">
        <f>COUNTIF(bank_processed_transactions[transaction_id],A571)</f>
        <v>1</v>
      </c>
      <c r="G571" s="1" t="str">
        <f t="shared" si="80"/>
        <v>found</v>
      </c>
      <c r="H571" s="1" t="str">
        <f t="shared" si="81"/>
        <v>Not Duplicate</v>
      </c>
      <c r="I571" s="1" t="str">
        <f t="shared" si="82"/>
        <v>match</v>
      </c>
      <c r="J571" s="1" t="str">
        <f t="shared" si="83"/>
        <v>match</v>
      </c>
      <c r="K571" s="1">
        <f t="shared" si="84"/>
        <v>0</v>
      </c>
      <c r="L571" s="2">
        <f>IF(F571=0,"not processed",_xlfn.MINIFS(Processed_data!H:H,Processed_data!A:A,A571))</f>
        <v>46110</v>
      </c>
      <c r="M571" s="1">
        <f>IF(F571=0,"not processed",ABS(bank_source_transactions__1[[#This Row],[transaction_date]]-Reconciliation!L571))</f>
        <v>2</v>
      </c>
      <c r="N571" s="1" t="str" cm="1">
        <f t="array" ref="N571">_xlfn.IFS(M571="not Processed", "Not Processed",M571&gt;2,"SLA Breached",M571&lt;=2,"Within SLA")</f>
        <v>Within SLA</v>
      </c>
      <c r="O571" s="1" t="str">
        <f>_xlfn.XLOOKUP(A571,Source_data!A:A,Source_data!D:D)</f>
        <v>UPI</v>
      </c>
      <c r="P571" s="1">
        <f t="shared" si="85"/>
        <v>0</v>
      </c>
      <c r="Q571" s="1">
        <f t="shared" si="86"/>
        <v>0</v>
      </c>
      <c r="R571" s="1">
        <f t="shared" si="87"/>
        <v>0</v>
      </c>
      <c r="S571" s="1">
        <f t="shared" si="88"/>
        <v>0</v>
      </c>
      <c r="T571" s="1">
        <f t="shared" si="89"/>
        <v>0</v>
      </c>
      <c r="U571" s="1" t="str">
        <f>_xlfn.XLOOKUP(Table3[[#This Row],[Transaction ID]],Source_data!A:A,Source_data!E:E)</f>
        <v>Bengaluru</v>
      </c>
      <c r="V571" s="1">
        <f>_xlfn.IFNA(_xlfn.XLOOKUP(A571,bank_processed_transactions[transaction_id],bank_processed_transactions[processing_minutes]),"")</f>
        <v>45</v>
      </c>
      <c r="W571" s="31">
        <f>_xlfn.XLOOKUP(A571,Source_data!A:A,Source_data!B:B)</f>
        <v>46108</v>
      </c>
    </row>
    <row r="572" spans="1:23" x14ac:dyDescent="0.3">
      <c r="A572" s="3" t="s">
        <v>3837</v>
      </c>
      <c r="B572" s="1">
        <f>_xlfn.XLOOKUP(A572,bank_source_transactions__1[transaction_id],bank_source_transactions__1[amount_inr])</f>
        <v>3886.09</v>
      </c>
      <c r="C572" s="1">
        <f>_xlfn.XLOOKUP(A572,Processed_data!A:A,Processed_data!F:F)</f>
        <v>3886.09</v>
      </c>
      <c r="D572" s="1" t="str">
        <f>_xlfn.XLOOKUP(A572,bank_source_transactions__1[transaction_id],bank_source_transactions__1[transaction_status])</f>
        <v>SUCCESS</v>
      </c>
      <c r="E572" s="1" t="str">
        <f>_xlfn.XLOOKUP(A572,Processed_data!A:A,Processed_data!G:G)</f>
        <v>SUCCESS</v>
      </c>
      <c r="F572" s="1">
        <f>COUNTIF(bank_processed_transactions[transaction_id],A572)</f>
        <v>1</v>
      </c>
      <c r="G572" s="1" t="str">
        <f t="shared" si="80"/>
        <v>found</v>
      </c>
      <c r="H572" s="1" t="str">
        <f t="shared" si="81"/>
        <v>Not Duplicate</v>
      </c>
      <c r="I572" s="1" t="str">
        <f t="shared" si="82"/>
        <v>match</v>
      </c>
      <c r="J572" s="1" t="str">
        <f t="shared" si="83"/>
        <v>match</v>
      </c>
      <c r="K572" s="1">
        <f t="shared" si="84"/>
        <v>0</v>
      </c>
      <c r="L572" s="2">
        <f>IF(F572=0,"not processed",_xlfn.MINIFS(Processed_data!H:H,Processed_data!A:A,A572))</f>
        <v>46037</v>
      </c>
      <c r="M572" s="1">
        <f>IF(F572=0,"not processed",ABS(bank_source_transactions__1[[#This Row],[transaction_date]]-Reconciliation!L572))</f>
        <v>0</v>
      </c>
      <c r="N572" s="1" t="str" cm="1">
        <f t="array" ref="N572">_xlfn.IFS(M572="not Processed", "Not Processed",M572&gt;2,"SLA Breached",M572&lt;=2,"Within SLA")</f>
        <v>Within SLA</v>
      </c>
      <c r="O572" s="1" t="str">
        <f>_xlfn.XLOOKUP(A572,Source_data!A:A,Source_data!D:D)</f>
        <v>UPI</v>
      </c>
      <c r="P572" s="1">
        <f t="shared" si="85"/>
        <v>0</v>
      </c>
      <c r="Q572" s="1">
        <f t="shared" si="86"/>
        <v>0</v>
      </c>
      <c r="R572" s="1">
        <f t="shared" si="87"/>
        <v>0</v>
      </c>
      <c r="S572" s="1">
        <f t="shared" si="88"/>
        <v>0</v>
      </c>
      <c r="T572" s="1">
        <f t="shared" si="89"/>
        <v>0</v>
      </c>
      <c r="U572" s="1" t="str">
        <f>_xlfn.XLOOKUP(Table3[[#This Row],[Transaction ID]],Source_data!A:A,Source_data!E:E)</f>
        <v>Hyderabad</v>
      </c>
      <c r="V572" s="1">
        <f>_xlfn.IFNA(_xlfn.XLOOKUP(A572,bank_processed_transactions[transaction_id],bank_processed_transactions[processing_minutes]),"")</f>
        <v>42.6</v>
      </c>
      <c r="W572" s="31">
        <f>_xlfn.XLOOKUP(A572,Source_data!A:A,Source_data!B:B)</f>
        <v>46037</v>
      </c>
    </row>
    <row r="573" spans="1:23" x14ac:dyDescent="0.3">
      <c r="A573" s="4" t="s">
        <v>4782</v>
      </c>
      <c r="B573" s="1">
        <f>_xlfn.XLOOKUP(A573,bank_source_transactions__1[transaction_id],bank_source_transactions__1[amount_inr])</f>
        <v>5668.19</v>
      </c>
      <c r="C573" s="1">
        <f>_xlfn.XLOOKUP(A573,Processed_data!A:A,Processed_data!F:F)</f>
        <v>5668.19</v>
      </c>
      <c r="D573" s="1" t="str">
        <f>_xlfn.XLOOKUP(A573,bank_source_transactions__1[transaction_id],bank_source_transactions__1[transaction_status])</f>
        <v>SUCCESS</v>
      </c>
      <c r="E573" s="1" t="str">
        <f>_xlfn.XLOOKUP(A573,Processed_data!A:A,Processed_data!G:G)</f>
        <v>SUCCESS</v>
      </c>
      <c r="F573" s="1">
        <f>COUNTIF(bank_processed_transactions[transaction_id],A573)</f>
        <v>1</v>
      </c>
      <c r="G573" s="1" t="str">
        <f t="shared" si="80"/>
        <v>found</v>
      </c>
      <c r="H573" s="1" t="str">
        <f t="shared" si="81"/>
        <v>Not Duplicate</v>
      </c>
      <c r="I573" s="1" t="str">
        <f t="shared" si="82"/>
        <v>match</v>
      </c>
      <c r="J573" s="1" t="str">
        <f t="shared" si="83"/>
        <v>match</v>
      </c>
      <c r="K573" s="1">
        <f t="shared" si="84"/>
        <v>0</v>
      </c>
      <c r="L573" s="2">
        <f>IF(F573=0,"not processed",_xlfn.MINIFS(Processed_data!H:H,Processed_data!A:A,A573))</f>
        <v>46047</v>
      </c>
      <c r="M573" s="1">
        <f>IF(F573=0,"not processed",ABS(bank_source_transactions__1[[#This Row],[transaction_date]]-Reconciliation!L573))</f>
        <v>3</v>
      </c>
      <c r="N573" s="1" t="str" cm="1">
        <f t="array" ref="N573">_xlfn.IFS(M573="not Processed", "Not Processed",M573&gt;2,"SLA Breached",M573&lt;=2,"Within SLA")</f>
        <v>SLA Breached</v>
      </c>
      <c r="O573" s="1" t="str">
        <f>_xlfn.XLOOKUP(A573,Source_data!A:A,Source_data!D:D)</f>
        <v>UPI</v>
      </c>
      <c r="P573" s="1">
        <f t="shared" si="85"/>
        <v>0</v>
      </c>
      <c r="Q573" s="1">
        <f t="shared" si="86"/>
        <v>0</v>
      </c>
      <c r="R573" s="1">
        <f t="shared" si="87"/>
        <v>0</v>
      </c>
      <c r="S573" s="1">
        <f t="shared" si="88"/>
        <v>0</v>
      </c>
      <c r="T573" s="1">
        <f t="shared" si="89"/>
        <v>1</v>
      </c>
      <c r="U573" s="1" t="str">
        <f>_xlfn.XLOOKUP(Table3[[#This Row],[Transaction ID]],Source_data!A:A,Source_data!E:E)</f>
        <v>Hyderabad</v>
      </c>
      <c r="V573" s="1">
        <f>_xlfn.IFNA(_xlfn.XLOOKUP(A573,bank_processed_transactions[transaction_id],bank_processed_transactions[processing_minutes]),"")</f>
        <v>59.9</v>
      </c>
      <c r="W573" s="31">
        <f>_xlfn.XLOOKUP(A573,Source_data!A:A,Source_data!B:B)</f>
        <v>46044</v>
      </c>
    </row>
    <row r="574" spans="1:23" x14ac:dyDescent="0.3">
      <c r="A574" s="3" t="s">
        <v>1441</v>
      </c>
      <c r="B574" s="1">
        <f>_xlfn.XLOOKUP(A574,bank_source_transactions__1[transaction_id],bank_source_transactions__1[amount_inr])</f>
        <v>20524.64</v>
      </c>
      <c r="C574" s="1">
        <f>_xlfn.XLOOKUP(A574,Processed_data!A:A,Processed_data!F:F)</f>
        <v>20524.64</v>
      </c>
      <c r="D574" s="1" t="str">
        <f>_xlfn.XLOOKUP(A574,bank_source_transactions__1[transaction_id],bank_source_transactions__1[transaction_status])</f>
        <v>SUCCESS</v>
      </c>
      <c r="E574" s="1" t="str">
        <f>_xlfn.XLOOKUP(A574,Processed_data!A:A,Processed_data!G:G)</f>
        <v>SUCCESS</v>
      </c>
      <c r="F574" s="1">
        <f>COUNTIF(bank_processed_transactions[transaction_id],A574)</f>
        <v>1</v>
      </c>
      <c r="G574" s="1" t="str">
        <f t="shared" si="80"/>
        <v>found</v>
      </c>
      <c r="H574" s="1" t="str">
        <f t="shared" si="81"/>
        <v>Not Duplicate</v>
      </c>
      <c r="I574" s="1" t="str">
        <f t="shared" si="82"/>
        <v>match</v>
      </c>
      <c r="J574" s="1" t="str">
        <f t="shared" si="83"/>
        <v>match</v>
      </c>
      <c r="K574" s="1">
        <f t="shared" si="84"/>
        <v>0</v>
      </c>
      <c r="L574" s="2">
        <f>IF(F574=0,"not processed",_xlfn.MINIFS(Processed_data!H:H,Processed_data!A:A,A574))</f>
        <v>46036</v>
      </c>
      <c r="M574" s="1">
        <f>IF(F574=0,"not processed",ABS(bank_source_transactions__1[[#This Row],[transaction_date]]-Reconciliation!L574))</f>
        <v>1</v>
      </c>
      <c r="N574" s="1" t="str" cm="1">
        <f t="array" ref="N574">_xlfn.IFS(M574="not Processed", "Not Processed",M574&gt;2,"SLA Breached",M574&lt;=2,"Within SLA")</f>
        <v>Within SLA</v>
      </c>
      <c r="O574" s="1" t="str">
        <f>_xlfn.XLOOKUP(A574,Source_data!A:A,Source_data!D:D)</f>
        <v>NEFT</v>
      </c>
      <c r="P574" s="1">
        <f t="shared" si="85"/>
        <v>0</v>
      </c>
      <c r="Q574" s="1">
        <f t="shared" si="86"/>
        <v>0</v>
      </c>
      <c r="R574" s="1">
        <f t="shared" si="87"/>
        <v>0</v>
      </c>
      <c r="S574" s="1">
        <f t="shared" si="88"/>
        <v>0</v>
      </c>
      <c r="T574" s="1">
        <f t="shared" si="89"/>
        <v>0</v>
      </c>
      <c r="U574" s="1" t="str">
        <f>_xlfn.XLOOKUP(Table3[[#This Row],[Transaction ID]],Source_data!A:A,Source_data!E:E)</f>
        <v>Hyderabad</v>
      </c>
      <c r="V574" s="1">
        <f>_xlfn.IFNA(_xlfn.XLOOKUP(A574,bank_processed_transactions[transaction_id],bank_processed_transactions[processing_minutes]),"")</f>
        <v>47.3</v>
      </c>
      <c r="W574" s="31">
        <f>_xlfn.XLOOKUP(A574,Source_data!A:A,Source_data!B:B)</f>
        <v>46035</v>
      </c>
    </row>
    <row r="575" spans="1:23" x14ac:dyDescent="0.3">
      <c r="A575" s="4" t="s">
        <v>4733</v>
      </c>
      <c r="B575" s="1">
        <f>_xlfn.XLOOKUP(A575,bank_source_transactions__1[transaction_id],bank_source_transactions__1[amount_inr])</f>
        <v>3592.48</v>
      </c>
      <c r="C575" s="1">
        <f>_xlfn.XLOOKUP(A575,Processed_data!A:A,Processed_data!F:F)</f>
        <v>3592.48</v>
      </c>
      <c r="D575" s="1" t="str">
        <f>_xlfn.XLOOKUP(A575,bank_source_transactions__1[transaction_id],bank_source_transactions__1[transaction_status])</f>
        <v>SUCCESS</v>
      </c>
      <c r="E575" s="1" t="str">
        <f>_xlfn.XLOOKUP(A575,Processed_data!A:A,Processed_data!G:G)</f>
        <v>SUCCESS</v>
      </c>
      <c r="F575" s="1">
        <f>COUNTIF(bank_processed_transactions[transaction_id],A575)</f>
        <v>1</v>
      </c>
      <c r="G575" s="1" t="str">
        <f t="shared" si="80"/>
        <v>found</v>
      </c>
      <c r="H575" s="1" t="str">
        <f t="shared" si="81"/>
        <v>Not Duplicate</v>
      </c>
      <c r="I575" s="1" t="str">
        <f t="shared" si="82"/>
        <v>match</v>
      </c>
      <c r="J575" s="1" t="str">
        <f t="shared" si="83"/>
        <v>match</v>
      </c>
      <c r="K575" s="1">
        <f t="shared" si="84"/>
        <v>0</v>
      </c>
      <c r="L575" s="2">
        <f>IF(F575=0,"not processed",_xlfn.MINIFS(Processed_data!H:H,Processed_data!A:A,A575))</f>
        <v>46036</v>
      </c>
      <c r="M575" s="1">
        <f>IF(F575=0,"not processed",ABS(bank_source_transactions__1[[#This Row],[transaction_date]]-Reconciliation!L575))</f>
        <v>1</v>
      </c>
      <c r="N575" s="1" t="str" cm="1">
        <f t="array" ref="N575">_xlfn.IFS(M575="not Processed", "Not Processed",M575&gt;2,"SLA Breached",M575&lt;=2,"Within SLA")</f>
        <v>Within SLA</v>
      </c>
      <c r="O575" s="1" t="str">
        <f>_xlfn.XLOOKUP(A575,Source_data!A:A,Source_data!D:D)</f>
        <v>NEFT</v>
      </c>
      <c r="P575" s="1">
        <f t="shared" si="85"/>
        <v>0</v>
      </c>
      <c r="Q575" s="1">
        <f t="shared" si="86"/>
        <v>0</v>
      </c>
      <c r="R575" s="1">
        <f t="shared" si="87"/>
        <v>0</v>
      </c>
      <c r="S575" s="1">
        <f t="shared" si="88"/>
        <v>0</v>
      </c>
      <c r="T575" s="1">
        <f t="shared" si="89"/>
        <v>0</v>
      </c>
      <c r="U575" s="1" t="str">
        <f>_xlfn.XLOOKUP(Table3[[#This Row],[Transaction ID]],Source_data!A:A,Source_data!E:E)</f>
        <v>Pune</v>
      </c>
      <c r="V575" s="1">
        <f>_xlfn.IFNA(_xlfn.XLOOKUP(A575,bank_processed_transactions[transaction_id],bank_processed_transactions[processing_minutes]),"")</f>
        <v>73.900000000000006</v>
      </c>
      <c r="W575" s="31">
        <f>_xlfn.XLOOKUP(A575,Source_data!A:A,Source_data!B:B)</f>
        <v>46035</v>
      </c>
    </row>
    <row r="576" spans="1:23" x14ac:dyDescent="0.3">
      <c r="A576" s="3" t="s">
        <v>1461</v>
      </c>
      <c r="B576" s="1">
        <f>_xlfn.XLOOKUP(A576,bank_source_transactions__1[transaction_id],bank_source_transactions__1[amount_inr])</f>
        <v>11737.45</v>
      </c>
      <c r="C576" s="1">
        <f>_xlfn.XLOOKUP(A576,Processed_data!A:A,Processed_data!F:F)</f>
        <v>11737.45</v>
      </c>
      <c r="D576" s="1" t="str">
        <f>_xlfn.XLOOKUP(A576,bank_source_transactions__1[transaction_id],bank_source_transactions__1[transaction_status])</f>
        <v>SUCCESS</v>
      </c>
      <c r="E576" s="1" t="str">
        <f>_xlfn.XLOOKUP(A576,Processed_data!A:A,Processed_data!G:G)</f>
        <v>SUCCESS</v>
      </c>
      <c r="F576" s="1">
        <f>COUNTIF(bank_processed_transactions[transaction_id],A576)</f>
        <v>1</v>
      </c>
      <c r="G576" s="1" t="str">
        <f t="shared" si="80"/>
        <v>found</v>
      </c>
      <c r="H576" s="1" t="str">
        <f t="shared" si="81"/>
        <v>Not Duplicate</v>
      </c>
      <c r="I576" s="1" t="str">
        <f t="shared" si="82"/>
        <v>match</v>
      </c>
      <c r="J576" s="1" t="str">
        <f t="shared" si="83"/>
        <v>match</v>
      </c>
      <c r="K576" s="1">
        <f t="shared" si="84"/>
        <v>0</v>
      </c>
      <c r="L576" s="2">
        <f>IF(F576=0,"not processed",_xlfn.MINIFS(Processed_data!H:H,Processed_data!A:A,A576))</f>
        <v>46095</v>
      </c>
      <c r="M576" s="1">
        <f>IF(F576=0,"not processed",ABS(bank_source_transactions__1[[#This Row],[transaction_date]]-Reconciliation!L576))</f>
        <v>1</v>
      </c>
      <c r="N576" s="1" t="str" cm="1">
        <f t="array" ref="N576">_xlfn.IFS(M576="not Processed", "Not Processed",M576&gt;2,"SLA Breached",M576&lt;=2,"Within SLA")</f>
        <v>Within SLA</v>
      </c>
      <c r="O576" s="1" t="str">
        <f>_xlfn.XLOOKUP(A576,Source_data!A:A,Source_data!D:D)</f>
        <v>UPI</v>
      </c>
      <c r="P576" s="1">
        <f t="shared" si="85"/>
        <v>0</v>
      </c>
      <c r="Q576" s="1">
        <f t="shared" si="86"/>
        <v>0</v>
      </c>
      <c r="R576" s="1">
        <f t="shared" si="87"/>
        <v>0</v>
      </c>
      <c r="S576" s="1">
        <f t="shared" si="88"/>
        <v>0</v>
      </c>
      <c r="T576" s="1">
        <f t="shared" si="89"/>
        <v>0</v>
      </c>
      <c r="U576" s="1" t="str">
        <f>_xlfn.XLOOKUP(Table3[[#This Row],[Transaction ID]],Source_data!A:A,Source_data!E:E)</f>
        <v>Bengaluru</v>
      </c>
      <c r="V576" s="1">
        <f>_xlfn.IFNA(_xlfn.XLOOKUP(A576,bank_processed_transactions[transaction_id],bank_processed_transactions[processing_minutes]),"")</f>
        <v>39.5</v>
      </c>
      <c r="W576" s="31">
        <f>_xlfn.XLOOKUP(A576,Source_data!A:A,Source_data!B:B)</f>
        <v>46094</v>
      </c>
    </row>
    <row r="577" spans="1:23" x14ac:dyDescent="0.3">
      <c r="A577" s="4" t="s">
        <v>4090</v>
      </c>
      <c r="B577" s="1">
        <f>_xlfn.XLOOKUP(A577,bank_source_transactions__1[transaction_id],bank_source_transactions__1[amount_inr])</f>
        <v>467.47</v>
      </c>
      <c r="C577" s="1">
        <f>_xlfn.XLOOKUP(A577,Processed_data!A:A,Processed_data!F:F)</f>
        <v>467.47</v>
      </c>
      <c r="D577" s="1" t="str">
        <f>_xlfn.XLOOKUP(A577,bank_source_transactions__1[transaction_id],bank_source_transactions__1[transaction_status])</f>
        <v>SUCCESS</v>
      </c>
      <c r="E577" s="1" t="str">
        <f>_xlfn.XLOOKUP(A577,Processed_data!A:A,Processed_data!G:G)</f>
        <v>SUCCESS</v>
      </c>
      <c r="F577" s="1">
        <f>COUNTIF(bank_processed_transactions[transaction_id],A577)</f>
        <v>1</v>
      </c>
      <c r="G577" s="1" t="str">
        <f t="shared" si="80"/>
        <v>found</v>
      </c>
      <c r="H577" s="1" t="str">
        <f t="shared" si="81"/>
        <v>Not Duplicate</v>
      </c>
      <c r="I577" s="1" t="str">
        <f t="shared" si="82"/>
        <v>match</v>
      </c>
      <c r="J577" s="1" t="str">
        <f t="shared" si="83"/>
        <v>match</v>
      </c>
      <c r="K577" s="1">
        <f t="shared" si="84"/>
        <v>0</v>
      </c>
      <c r="L577" s="2">
        <f>IF(F577=0,"not processed",_xlfn.MINIFS(Processed_data!H:H,Processed_data!A:A,A577))</f>
        <v>46029</v>
      </c>
      <c r="M577" s="1">
        <f>IF(F577=0,"not processed",ABS(bank_source_transactions__1[[#This Row],[transaction_date]]-Reconciliation!L577))</f>
        <v>0</v>
      </c>
      <c r="N577" s="1" t="str" cm="1">
        <f t="array" ref="N577">_xlfn.IFS(M577="not Processed", "Not Processed",M577&gt;2,"SLA Breached",M577&lt;=2,"Within SLA")</f>
        <v>Within SLA</v>
      </c>
      <c r="O577" s="1" t="str">
        <f>_xlfn.XLOOKUP(A577,Source_data!A:A,Source_data!D:D)</f>
        <v>UPI</v>
      </c>
      <c r="P577" s="1">
        <f t="shared" si="85"/>
        <v>0</v>
      </c>
      <c r="Q577" s="1">
        <f t="shared" si="86"/>
        <v>0</v>
      </c>
      <c r="R577" s="1">
        <f t="shared" si="87"/>
        <v>0</v>
      </c>
      <c r="S577" s="1">
        <f t="shared" si="88"/>
        <v>0</v>
      </c>
      <c r="T577" s="1">
        <f t="shared" si="89"/>
        <v>0</v>
      </c>
      <c r="U577" s="1" t="str">
        <f>_xlfn.XLOOKUP(Table3[[#This Row],[Transaction ID]],Source_data!A:A,Source_data!E:E)</f>
        <v>Bengaluru</v>
      </c>
      <c r="V577" s="1">
        <f>_xlfn.IFNA(_xlfn.XLOOKUP(A577,bank_processed_transactions[transaction_id],bank_processed_transactions[processing_minutes]),"")</f>
        <v>45.5</v>
      </c>
      <c r="W577" s="31">
        <f>_xlfn.XLOOKUP(A577,Source_data!A:A,Source_data!B:B)</f>
        <v>46029</v>
      </c>
    </row>
    <row r="578" spans="1:23" x14ac:dyDescent="0.3">
      <c r="A578" s="3" t="s">
        <v>3907</v>
      </c>
      <c r="B578" s="1">
        <f>_xlfn.XLOOKUP(A578,bank_source_transactions__1[transaction_id],bank_source_transactions__1[amount_inr])</f>
        <v>2181.1</v>
      </c>
      <c r="C578" s="1">
        <f>_xlfn.XLOOKUP(A578,Processed_data!A:A,Processed_data!F:F)</f>
        <v>2181.1</v>
      </c>
      <c r="D578" s="1" t="str">
        <f>_xlfn.XLOOKUP(A578,bank_source_transactions__1[transaction_id],bank_source_transactions__1[transaction_status])</f>
        <v>FAILED</v>
      </c>
      <c r="E578" s="1" t="str">
        <f>_xlfn.XLOOKUP(A578,Processed_data!A:A,Processed_data!G:G)</f>
        <v>FAILED</v>
      </c>
      <c r="F578" s="1">
        <f>COUNTIF(bank_processed_transactions[transaction_id],A578)</f>
        <v>1</v>
      </c>
      <c r="G578" s="1" t="str">
        <f t="shared" si="80"/>
        <v>found</v>
      </c>
      <c r="H578" s="1" t="str">
        <f t="shared" si="81"/>
        <v>Not Duplicate</v>
      </c>
      <c r="I578" s="1" t="str">
        <f t="shared" si="82"/>
        <v>match</v>
      </c>
      <c r="J578" s="1" t="str">
        <f t="shared" si="83"/>
        <v>match</v>
      </c>
      <c r="K578" s="1">
        <f t="shared" si="84"/>
        <v>0</v>
      </c>
      <c r="L578" s="2">
        <f>IF(F578=0,"not processed",_xlfn.MINIFS(Processed_data!H:H,Processed_data!A:A,A578))</f>
        <v>46081</v>
      </c>
      <c r="M578" s="1">
        <f>IF(F578=0,"not processed",ABS(bank_source_transactions__1[[#This Row],[transaction_date]]-Reconciliation!L578))</f>
        <v>2</v>
      </c>
      <c r="N578" s="1" t="str" cm="1">
        <f t="array" ref="N578">_xlfn.IFS(M578="not Processed", "Not Processed",M578&gt;2,"SLA Breached",M578&lt;=2,"Within SLA")</f>
        <v>Within SLA</v>
      </c>
      <c r="O578" s="1" t="str">
        <f>_xlfn.XLOOKUP(A578,Source_data!A:A,Source_data!D:D)</f>
        <v>UPI</v>
      </c>
      <c r="P578" s="1">
        <f t="shared" si="85"/>
        <v>0</v>
      </c>
      <c r="Q578" s="1">
        <f t="shared" si="86"/>
        <v>0</v>
      </c>
      <c r="R578" s="1">
        <f t="shared" si="87"/>
        <v>0</v>
      </c>
      <c r="S578" s="1">
        <f t="shared" si="88"/>
        <v>0</v>
      </c>
      <c r="T578" s="1">
        <f t="shared" si="89"/>
        <v>0</v>
      </c>
      <c r="U578" s="1" t="str">
        <f>_xlfn.XLOOKUP(Table3[[#This Row],[Transaction ID]],Source_data!A:A,Source_data!E:E)</f>
        <v>Hyderabad</v>
      </c>
      <c r="V578" s="1">
        <f>_xlfn.IFNA(_xlfn.XLOOKUP(A578,bank_processed_transactions[transaction_id],bank_processed_transactions[processing_minutes]),"")</f>
        <v>9.9</v>
      </c>
      <c r="W578" s="31">
        <f>_xlfn.XLOOKUP(A578,Source_data!A:A,Source_data!B:B)</f>
        <v>46079</v>
      </c>
    </row>
    <row r="579" spans="1:23" x14ac:dyDescent="0.3">
      <c r="A579" s="4" t="s">
        <v>3338</v>
      </c>
      <c r="B579" s="1">
        <f>_xlfn.XLOOKUP(A579,bank_source_transactions__1[transaction_id],bank_source_transactions__1[amount_inr])</f>
        <v>1067.8399999999999</v>
      </c>
      <c r="C579" s="1">
        <f>_xlfn.XLOOKUP(A579,Processed_data!A:A,Processed_data!F:F)</f>
        <v>1067.8399999999999</v>
      </c>
      <c r="D579" s="1" t="str">
        <f>_xlfn.XLOOKUP(A579,bank_source_transactions__1[transaction_id],bank_source_transactions__1[transaction_status])</f>
        <v>SUCCESS</v>
      </c>
      <c r="E579" s="1" t="str">
        <f>_xlfn.XLOOKUP(A579,Processed_data!A:A,Processed_data!G:G)</f>
        <v>SUCCESS</v>
      </c>
      <c r="F579" s="1">
        <f>COUNTIF(bank_processed_transactions[transaction_id],A579)</f>
        <v>1</v>
      </c>
      <c r="G579" s="1" t="str">
        <f t="shared" ref="G579:G642" si="90">IF(F579=0,"missing","found")</f>
        <v>found</v>
      </c>
      <c r="H579" s="1" t="str">
        <f t="shared" ref="H579:H642" si="91">IF(F579&gt;1,"Duplicate","Not Duplicate")</f>
        <v>Not Duplicate</v>
      </c>
      <c r="I579" s="1" t="str">
        <f t="shared" ref="I579:I642" si="92">IF(F579=0,"not processed",IF(B579=C579,"match","mismatch"))</f>
        <v>match</v>
      </c>
      <c r="J579" s="1" t="str">
        <f t="shared" ref="J579:J642" si="93">IF(F579=0,"not processed",IF(D579=E579,"match","mismatch"))</f>
        <v>match</v>
      </c>
      <c r="K579" s="1">
        <f t="shared" ref="K579:K642" si="94">IF(F579=0,"missing",ABS(B579-C579))</f>
        <v>0</v>
      </c>
      <c r="L579" s="2">
        <f>IF(F579=0,"not processed",_xlfn.MINIFS(Processed_data!H:H,Processed_data!A:A,A579))</f>
        <v>46068</v>
      </c>
      <c r="M579" s="1">
        <f>IF(F579=0,"not processed",ABS(bank_source_transactions__1[[#This Row],[transaction_date]]-Reconciliation!L579))</f>
        <v>2</v>
      </c>
      <c r="N579" s="1" t="str" cm="1">
        <f t="array" ref="N579">_xlfn.IFS(M579="not Processed", "Not Processed",M579&gt;2,"SLA Breached",M579&lt;=2,"Within SLA")</f>
        <v>Within SLA</v>
      </c>
      <c r="O579" s="1" t="str">
        <f>_xlfn.XLOOKUP(A579,Source_data!A:A,Source_data!D:D)</f>
        <v>CARD</v>
      </c>
      <c r="P579" s="1">
        <f t="shared" ref="P579:P642" si="95">IF(G579="missing",1,0)</f>
        <v>0</v>
      </c>
      <c r="Q579" s="1">
        <f t="shared" ref="Q579:Q642" si="96">IF(H579="duplicate",1,0)</f>
        <v>0</v>
      </c>
      <c r="R579" s="1">
        <f t="shared" ref="R579:R642" si="97">IF(I579="mismatch",1,0)</f>
        <v>0</v>
      </c>
      <c r="S579" s="1">
        <f t="shared" ref="S579:S642" si="98">IF(J579="mismatch",1,)</f>
        <v>0</v>
      </c>
      <c r="T579" s="1">
        <f t="shared" ref="T579:T642" si="99">IF(N579="sla breached",1,0)</f>
        <v>0</v>
      </c>
      <c r="U579" s="1" t="str">
        <f>_xlfn.XLOOKUP(Table3[[#This Row],[Transaction ID]],Source_data!A:A,Source_data!E:E)</f>
        <v>Hyderabad</v>
      </c>
      <c r="V579" s="1">
        <f>_xlfn.IFNA(_xlfn.XLOOKUP(A579,bank_processed_transactions[transaction_id],bank_processed_transactions[processing_minutes]),"")</f>
        <v>43.5</v>
      </c>
      <c r="W579" s="31">
        <f>_xlfn.XLOOKUP(A579,Source_data!A:A,Source_data!B:B)</f>
        <v>46066</v>
      </c>
    </row>
    <row r="580" spans="1:23" x14ac:dyDescent="0.3">
      <c r="A580" s="3" t="s">
        <v>4758</v>
      </c>
      <c r="B580" s="1">
        <f>_xlfn.XLOOKUP(A580,bank_source_transactions__1[transaction_id],bank_source_transactions__1[amount_inr])</f>
        <v>19715.740000000002</v>
      </c>
      <c r="C580" s="1">
        <f>_xlfn.XLOOKUP(A580,Processed_data!A:A,Processed_data!F:F)</f>
        <v>19715.740000000002</v>
      </c>
      <c r="D580" s="1" t="str">
        <f>_xlfn.XLOOKUP(A580,bank_source_transactions__1[transaction_id],bank_source_transactions__1[transaction_status])</f>
        <v>SUCCESS</v>
      </c>
      <c r="E580" s="1" t="str">
        <f>_xlfn.XLOOKUP(A580,Processed_data!A:A,Processed_data!G:G)</f>
        <v>SUCCESS</v>
      </c>
      <c r="F580" s="1">
        <f>COUNTIF(bank_processed_transactions[transaction_id],A580)</f>
        <v>1</v>
      </c>
      <c r="G580" s="1" t="str">
        <f t="shared" si="90"/>
        <v>found</v>
      </c>
      <c r="H580" s="1" t="str">
        <f t="shared" si="91"/>
        <v>Not Duplicate</v>
      </c>
      <c r="I580" s="1" t="str">
        <f t="shared" si="92"/>
        <v>match</v>
      </c>
      <c r="J580" s="1" t="str">
        <f t="shared" si="93"/>
        <v>match</v>
      </c>
      <c r="K580" s="1">
        <f t="shared" si="94"/>
        <v>0</v>
      </c>
      <c r="L580" s="2">
        <f>IF(F580=0,"not processed",_xlfn.MINIFS(Processed_data!H:H,Processed_data!A:A,A580))</f>
        <v>46095</v>
      </c>
      <c r="M580" s="1">
        <f>IF(F580=0,"not processed",ABS(bank_source_transactions__1[[#This Row],[transaction_date]]-Reconciliation!L580))</f>
        <v>3</v>
      </c>
      <c r="N580" s="1" t="str" cm="1">
        <f t="array" ref="N580">_xlfn.IFS(M580="not Processed", "Not Processed",M580&gt;2,"SLA Breached",M580&lt;=2,"Within SLA")</f>
        <v>SLA Breached</v>
      </c>
      <c r="O580" s="1" t="str">
        <f>_xlfn.XLOOKUP(A580,Source_data!A:A,Source_data!D:D)</f>
        <v>IMPS</v>
      </c>
      <c r="P580" s="1">
        <f t="shared" si="95"/>
        <v>0</v>
      </c>
      <c r="Q580" s="1">
        <f t="shared" si="96"/>
        <v>0</v>
      </c>
      <c r="R580" s="1">
        <f t="shared" si="97"/>
        <v>0</v>
      </c>
      <c r="S580" s="1">
        <f t="shared" si="98"/>
        <v>0</v>
      </c>
      <c r="T580" s="1">
        <f t="shared" si="99"/>
        <v>1</v>
      </c>
      <c r="U580" s="1" t="str">
        <f>_xlfn.XLOOKUP(Table3[[#This Row],[Transaction ID]],Source_data!A:A,Source_data!E:E)</f>
        <v>Hyderabad</v>
      </c>
      <c r="V580" s="1">
        <f>_xlfn.IFNA(_xlfn.XLOOKUP(A580,bank_processed_transactions[transaction_id],bank_processed_transactions[processing_minutes]),"")</f>
        <v>72.5</v>
      </c>
      <c r="W580" s="31">
        <f>_xlfn.XLOOKUP(A580,Source_data!A:A,Source_data!B:B)</f>
        <v>46092</v>
      </c>
    </row>
    <row r="581" spans="1:23" x14ac:dyDescent="0.3">
      <c r="A581" s="4" t="s">
        <v>741</v>
      </c>
      <c r="B581" s="1">
        <f>_xlfn.XLOOKUP(A581,bank_source_transactions__1[transaction_id],bank_source_transactions__1[amount_inr])</f>
        <v>8510.44</v>
      </c>
      <c r="C581" s="1">
        <f>_xlfn.XLOOKUP(A581,Processed_data!A:A,Processed_data!F:F)</f>
        <v>8510.44</v>
      </c>
      <c r="D581" s="1" t="str">
        <f>_xlfn.XLOOKUP(A581,bank_source_transactions__1[transaction_id],bank_source_transactions__1[transaction_status])</f>
        <v>SUCCESS</v>
      </c>
      <c r="E581" s="1" t="str">
        <f>_xlfn.XLOOKUP(A581,Processed_data!A:A,Processed_data!G:G)</f>
        <v>SUCCESS</v>
      </c>
      <c r="F581" s="1">
        <f>COUNTIF(bank_processed_transactions[transaction_id],A581)</f>
        <v>1</v>
      </c>
      <c r="G581" s="1" t="str">
        <f t="shared" si="90"/>
        <v>found</v>
      </c>
      <c r="H581" s="1" t="str">
        <f t="shared" si="91"/>
        <v>Not Duplicate</v>
      </c>
      <c r="I581" s="1" t="str">
        <f t="shared" si="92"/>
        <v>match</v>
      </c>
      <c r="J581" s="1" t="str">
        <f t="shared" si="93"/>
        <v>match</v>
      </c>
      <c r="K581" s="1">
        <f t="shared" si="94"/>
        <v>0</v>
      </c>
      <c r="L581" s="2">
        <f>IF(F581=0,"not processed",_xlfn.MINIFS(Processed_data!H:H,Processed_data!A:A,A581))</f>
        <v>46111</v>
      </c>
      <c r="M581" s="1">
        <f>IF(F581=0,"not processed",ABS(bank_source_transactions__1[[#This Row],[transaction_date]]-Reconciliation!L581))</f>
        <v>3</v>
      </c>
      <c r="N581" s="1" t="str" cm="1">
        <f t="array" ref="N581">_xlfn.IFS(M581="not Processed", "Not Processed",M581&gt;2,"SLA Breached",M581&lt;=2,"Within SLA")</f>
        <v>SLA Breached</v>
      </c>
      <c r="O581" s="1" t="str">
        <f>_xlfn.XLOOKUP(A581,Source_data!A:A,Source_data!D:D)</f>
        <v>UPI</v>
      </c>
      <c r="P581" s="1">
        <f t="shared" si="95"/>
        <v>0</v>
      </c>
      <c r="Q581" s="1">
        <f t="shared" si="96"/>
        <v>0</v>
      </c>
      <c r="R581" s="1">
        <f t="shared" si="97"/>
        <v>0</v>
      </c>
      <c r="S581" s="1">
        <f t="shared" si="98"/>
        <v>0</v>
      </c>
      <c r="T581" s="1">
        <f t="shared" si="99"/>
        <v>1</v>
      </c>
      <c r="U581" s="1" t="str">
        <f>_xlfn.XLOOKUP(Table3[[#This Row],[Transaction ID]],Source_data!A:A,Source_data!E:E)</f>
        <v>Mumbai</v>
      </c>
      <c r="V581" s="1">
        <f>_xlfn.IFNA(_xlfn.XLOOKUP(A581,bank_processed_transactions[transaction_id],bank_processed_transactions[processing_minutes]),"")</f>
        <v>50.4</v>
      </c>
      <c r="W581" s="31">
        <f>_xlfn.XLOOKUP(A581,Source_data!A:A,Source_data!B:B)</f>
        <v>46108</v>
      </c>
    </row>
    <row r="582" spans="1:23" x14ac:dyDescent="0.3">
      <c r="A582" s="3" t="s">
        <v>1249</v>
      </c>
      <c r="B582" s="1">
        <f>_xlfn.XLOOKUP(A582,bank_source_transactions__1[transaction_id],bank_source_transactions__1[amount_inr])</f>
        <v>23231.96</v>
      </c>
      <c r="C582" s="1">
        <f>_xlfn.XLOOKUP(A582,Processed_data!A:A,Processed_data!F:F)</f>
        <v>23231.96</v>
      </c>
      <c r="D582" s="1" t="str">
        <f>_xlfn.XLOOKUP(A582,bank_source_transactions__1[transaction_id],bank_source_transactions__1[transaction_status])</f>
        <v>SUCCESS</v>
      </c>
      <c r="E582" s="1" t="str">
        <f>_xlfn.XLOOKUP(A582,Processed_data!A:A,Processed_data!G:G)</f>
        <v>SUCCESS</v>
      </c>
      <c r="F582" s="1">
        <f>COUNTIF(bank_processed_transactions[transaction_id],A582)</f>
        <v>1</v>
      </c>
      <c r="G582" s="1" t="str">
        <f t="shared" si="90"/>
        <v>found</v>
      </c>
      <c r="H582" s="1" t="str">
        <f t="shared" si="91"/>
        <v>Not Duplicate</v>
      </c>
      <c r="I582" s="1" t="str">
        <f t="shared" si="92"/>
        <v>match</v>
      </c>
      <c r="J582" s="1" t="str">
        <f t="shared" si="93"/>
        <v>match</v>
      </c>
      <c r="K582" s="1">
        <f t="shared" si="94"/>
        <v>0</v>
      </c>
      <c r="L582" s="2">
        <f>IF(F582=0,"not processed",_xlfn.MINIFS(Processed_data!H:H,Processed_data!A:A,A582))</f>
        <v>46110</v>
      </c>
      <c r="M582" s="1">
        <f>IF(F582=0,"not processed",ABS(bank_source_transactions__1[[#This Row],[transaction_date]]-Reconciliation!L582))</f>
        <v>0</v>
      </c>
      <c r="N582" s="1" t="str" cm="1">
        <f t="array" ref="N582">_xlfn.IFS(M582="not Processed", "Not Processed",M582&gt;2,"SLA Breached",M582&lt;=2,"Within SLA")</f>
        <v>Within SLA</v>
      </c>
      <c r="O582" s="1" t="str">
        <f>_xlfn.XLOOKUP(A582,Source_data!A:A,Source_data!D:D)</f>
        <v>UPI</v>
      </c>
      <c r="P582" s="1">
        <f t="shared" si="95"/>
        <v>0</v>
      </c>
      <c r="Q582" s="1">
        <f t="shared" si="96"/>
        <v>0</v>
      </c>
      <c r="R582" s="1">
        <f t="shared" si="97"/>
        <v>0</v>
      </c>
      <c r="S582" s="1">
        <f t="shared" si="98"/>
        <v>0</v>
      </c>
      <c r="T582" s="1">
        <f t="shared" si="99"/>
        <v>0</v>
      </c>
      <c r="U582" s="1" t="str">
        <f>_xlfn.XLOOKUP(Table3[[#This Row],[Transaction ID]],Source_data!A:A,Source_data!E:E)</f>
        <v>Bengaluru</v>
      </c>
      <c r="V582" s="1">
        <f>_xlfn.IFNA(_xlfn.XLOOKUP(A582,bank_processed_transactions[transaction_id],bank_processed_transactions[processing_minutes]),"")</f>
        <v>2</v>
      </c>
      <c r="W582" s="31">
        <f>_xlfn.XLOOKUP(A582,Source_data!A:A,Source_data!B:B)</f>
        <v>46110</v>
      </c>
    </row>
    <row r="583" spans="1:23" x14ac:dyDescent="0.3">
      <c r="A583" s="4" t="s">
        <v>2091</v>
      </c>
      <c r="B583" s="1">
        <f>_xlfn.XLOOKUP(A583,bank_source_transactions__1[transaction_id],bank_source_transactions__1[amount_inr])</f>
        <v>732.76</v>
      </c>
      <c r="C583" s="1">
        <f>_xlfn.XLOOKUP(A583,Processed_data!A:A,Processed_data!F:F)</f>
        <v>732.76</v>
      </c>
      <c r="D583" s="1" t="str">
        <f>_xlfn.XLOOKUP(A583,bank_source_transactions__1[transaction_id],bank_source_transactions__1[transaction_status])</f>
        <v>SUCCESS</v>
      </c>
      <c r="E583" s="1" t="str">
        <f>_xlfn.XLOOKUP(A583,Processed_data!A:A,Processed_data!G:G)</f>
        <v>SUCCESS</v>
      </c>
      <c r="F583" s="1">
        <f>COUNTIF(bank_processed_transactions[transaction_id],A583)</f>
        <v>1</v>
      </c>
      <c r="G583" s="1" t="str">
        <f t="shared" si="90"/>
        <v>found</v>
      </c>
      <c r="H583" s="1" t="str">
        <f t="shared" si="91"/>
        <v>Not Duplicate</v>
      </c>
      <c r="I583" s="1" t="str">
        <f t="shared" si="92"/>
        <v>match</v>
      </c>
      <c r="J583" s="1" t="str">
        <f t="shared" si="93"/>
        <v>match</v>
      </c>
      <c r="K583" s="1">
        <f t="shared" si="94"/>
        <v>0</v>
      </c>
      <c r="L583" s="2">
        <f>IF(F583=0,"not processed",_xlfn.MINIFS(Processed_data!H:H,Processed_data!A:A,A583))</f>
        <v>46032</v>
      </c>
      <c r="M583" s="1">
        <f>IF(F583=0,"not processed",ABS(bank_source_transactions__1[[#This Row],[transaction_date]]-Reconciliation!L583))</f>
        <v>1</v>
      </c>
      <c r="N583" s="1" t="str" cm="1">
        <f t="array" ref="N583">_xlfn.IFS(M583="not Processed", "Not Processed",M583&gt;2,"SLA Breached",M583&lt;=2,"Within SLA")</f>
        <v>Within SLA</v>
      </c>
      <c r="O583" s="1" t="str">
        <f>_xlfn.XLOOKUP(A583,Source_data!A:A,Source_data!D:D)</f>
        <v>NEFT</v>
      </c>
      <c r="P583" s="1">
        <f t="shared" si="95"/>
        <v>0</v>
      </c>
      <c r="Q583" s="1">
        <f t="shared" si="96"/>
        <v>0</v>
      </c>
      <c r="R583" s="1">
        <f t="shared" si="97"/>
        <v>0</v>
      </c>
      <c r="S583" s="1">
        <f t="shared" si="98"/>
        <v>0</v>
      </c>
      <c r="T583" s="1">
        <f t="shared" si="99"/>
        <v>0</v>
      </c>
      <c r="U583" s="1" t="str">
        <f>_xlfn.XLOOKUP(Table3[[#This Row],[Transaction ID]],Source_data!A:A,Source_data!E:E)</f>
        <v>Pune</v>
      </c>
      <c r="V583" s="1">
        <f>_xlfn.IFNA(_xlfn.XLOOKUP(A583,bank_processed_transactions[transaction_id],bank_processed_transactions[processing_minutes]),"")</f>
        <v>12.3</v>
      </c>
      <c r="W583" s="31">
        <f>_xlfn.XLOOKUP(A583,Source_data!A:A,Source_data!B:B)</f>
        <v>46031</v>
      </c>
    </row>
    <row r="584" spans="1:23" x14ac:dyDescent="0.3">
      <c r="A584" s="3" t="s">
        <v>1220</v>
      </c>
      <c r="B584" s="1">
        <f>_xlfn.XLOOKUP(A584,bank_source_transactions__1[transaction_id],bank_source_transactions__1[amount_inr])</f>
        <v>718.12</v>
      </c>
      <c r="C584" s="1">
        <f>_xlfn.XLOOKUP(A584,Processed_data!A:A,Processed_data!F:F)</f>
        <v>718.12</v>
      </c>
      <c r="D584" s="1" t="str">
        <f>_xlfn.XLOOKUP(A584,bank_source_transactions__1[transaction_id],bank_source_transactions__1[transaction_status])</f>
        <v>SUCCESS</v>
      </c>
      <c r="E584" s="1" t="str">
        <f>_xlfn.XLOOKUP(A584,Processed_data!A:A,Processed_data!G:G)</f>
        <v>SUCCESS</v>
      </c>
      <c r="F584" s="1">
        <f>COUNTIF(bank_processed_transactions[transaction_id],A584)</f>
        <v>1</v>
      </c>
      <c r="G584" s="1" t="str">
        <f t="shared" si="90"/>
        <v>found</v>
      </c>
      <c r="H584" s="1" t="str">
        <f t="shared" si="91"/>
        <v>Not Duplicate</v>
      </c>
      <c r="I584" s="1" t="str">
        <f t="shared" si="92"/>
        <v>match</v>
      </c>
      <c r="J584" s="1" t="str">
        <f t="shared" si="93"/>
        <v>match</v>
      </c>
      <c r="K584" s="1">
        <f t="shared" si="94"/>
        <v>0</v>
      </c>
      <c r="L584" s="2">
        <f>IF(F584=0,"not processed",_xlfn.MINIFS(Processed_data!H:H,Processed_data!A:A,A584))</f>
        <v>46100</v>
      </c>
      <c r="M584" s="1">
        <f>IF(F584=0,"not processed",ABS(bank_source_transactions__1[[#This Row],[transaction_date]]-Reconciliation!L584))</f>
        <v>1</v>
      </c>
      <c r="N584" s="1" t="str" cm="1">
        <f t="array" ref="N584">_xlfn.IFS(M584="not Processed", "Not Processed",M584&gt;2,"SLA Breached",M584&lt;=2,"Within SLA")</f>
        <v>Within SLA</v>
      </c>
      <c r="O584" s="1" t="str">
        <f>_xlfn.XLOOKUP(A584,Source_data!A:A,Source_data!D:D)</f>
        <v>UPI</v>
      </c>
      <c r="P584" s="1">
        <f t="shared" si="95"/>
        <v>0</v>
      </c>
      <c r="Q584" s="1">
        <f t="shared" si="96"/>
        <v>0</v>
      </c>
      <c r="R584" s="1">
        <f t="shared" si="97"/>
        <v>0</v>
      </c>
      <c r="S584" s="1">
        <f t="shared" si="98"/>
        <v>0</v>
      </c>
      <c r="T584" s="1">
        <f t="shared" si="99"/>
        <v>0</v>
      </c>
      <c r="U584" s="1" t="str">
        <f>_xlfn.XLOOKUP(Table3[[#This Row],[Transaction ID]],Source_data!A:A,Source_data!E:E)</f>
        <v>Bengaluru</v>
      </c>
      <c r="V584" s="1">
        <f>_xlfn.IFNA(_xlfn.XLOOKUP(A584,bank_processed_transactions[transaction_id],bank_processed_transactions[processing_minutes]),"")</f>
        <v>53.9</v>
      </c>
      <c r="W584" s="31">
        <f>_xlfn.XLOOKUP(A584,Source_data!A:A,Source_data!B:B)</f>
        <v>46099</v>
      </c>
    </row>
    <row r="585" spans="1:23" x14ac:dyDescent="0.3">
      <c r="A585" s="4" t="s">
        <v>2968</v>
      </c>
      <c r="B585" s="1">
        <f>_xlfn.XLOOKUP(A585,bank_source_transactions__1[transaction_id],bank_source_transactions__1[amount_inr])</f>
        <v>2129.4699999999998</v>
      </c>
      <c r="C585" s="1">
        <f>_xlfn.XLOOKUP(A585,Processed_data!A:A,Processed_data!F:F)</f>
        <v>2129.4699999999998</v>
      </c>
      <c r="D585" s="1" t="str">
        <f>_xlfn.XLOOKUP(A585,bank_source_transactions__1[transaction_id],bank_source_transactions__1[transaction_status])</f>
        <v>SUCCESS</v>
      </c>
      <c r="E585" s="1" t="str">
        <f>_xlfn.XLOOKUP(A585,Processed_data!A:A,Processed_data!G:G)</f>
        <v>SUCCESS</v>
      </c>
      <c r="F585" s="1">
        <f>COUNTIF(bank_processed_transactions[transaction_id],A585)</f>
        <v>1</v>
      </c>
      <c r="G585" s="1" t="str">
        <f t="shared" si="90"/>
        <v>found</v>
      </c>
      <c r="H585" s="1" t="str">
        <f t="shared" si="91"/>
        <v>Not Duplicate</v>
      </c>
      <c r="I585" s="1" t="str">
        <f t="shared" si="92"/>
        <v>match</v>
      </c>
      <c r="J585" s="1" t="str">
        <f t="shared" si="93"/>
        <v>match</v>
      </c>
      <c r="K585" s="1">
        <f t="shared" si="94"/>
        <v>0</v>
      </c>
      <c r="L585" s="2">
        <f>IF(F585=0,"not processed",_xlfn.MINIFS(Processed_data!H:H,Processed_data!A:A,A585))</f>
        <v>46063</v>
      </c>
      <c r="M585" s="1">
        <f>IF(F585=0,"not processed",ABS(bank_source_transactions__1[[#This Row],[transaction_date]]-Reconciliation!L585))</f>
        <v>2</v>
      </c>
      <c r="N585" s="1" t="str" cm="1">
        <f t="array" ref="N585">_xlfn.IFS(M585="not Processed", "Not Processed",M585&gt;2,"SLA Breached",M585&lt;=2,"Within SLA")</f>
        <v>Within SLA</v>
      </c>
      <c r="O585" s="1" t="str">
        <f>_xlfn.XLOOKUP(A585,Source_data!A:A,Source_data!D:D)</f>
        <v>CARD</v>
      </c>
      <c r="P585" s="1">
        <f t="shared" si="95"/>
        <v>0</v>
      </c>
      <c r="Q585" s="1">
        <f t="shared" si="96"/>
        <v>0</v>
      </c>
      <c r="R585" s="1">
        <f t="shared" si="97"/>
        <v>0</v>
      </c>
      <c r="S585" s="1">
        <f t="shared" si="98"/>
        <v>0</v>
      </c>
      <c r="T585" s="1">
        <f t="shared" si="99"/>
        <v>0</v>
      </c>
      <c r="U585" s="1" t="str">
        <f>_xlfn.XLOOKUP(Table3[[#This Row],[Transaction ID]],Source_data!A:A,Source_data!E:E)</f>
        <v>Mumbai</v>
      </c>
      <c r="V585" s="1">
        <f>_xlfn.IFNA(_xlfn.XLOOKUP(A585,bank_processed_transactions[transaction_id],bank_processed_transactions[processing_minutes]),"")</f>
        <v>31.6</v>
      </c>
      <c r="W585" s="31">
        <f>_xlfn.XLOOKUP(A585,Source_data!A:A,Source_data!B:B)</f>
        <v>46061</v>
      </c>
    </row>
    <row r="586" spans="1:23" x14ac:dyDescent="0.3">
      <c r="A586" s="3" t="s">
        <v>3491</v>
      </c>
      <c r="B586" s="1">
        <f>_xlfn.XLOOKUP(A586,bank_source_transactions__1[transaction_id],bank_source_transactions__1[amount_inr])</f>
        <v>500.67</v>
      </c>
      <c r="C586" s="1">
        <f>_xlfn.XLOOKUP(A586,Processed_data!A:A,Processed_data!F:F)</f>
        <v>500.67</v>
      </c>
      <c r="D586" s="1" t="str">
        <f>_xlfn.XLOOKUP(A586,bank_source_transactions__1[transaction_id],bank_source_transactions__1[transaction_status])</f>
        <v>SUCCESS</v>
      </c>
      <c r="E586" s="1" t="str">
        <f>_xlfn.XLOOKUP(A586,Processed_data!A:A,Processed_data!G:G)</f>
        <v>SUCCESS</v>
      </c>
      <c r="F586" s="1">
        <f>COUNTIF(bank_processed_transactions[transaction_id],A586)</f>
        <v>1</v>
      </c>
      <c r="G586" s="1" t="str">
        <f t="shared" si="90"/>
        <v>found</v>
      </c>
      <c r="H586" s="1" t="str">
        <f t="shared" si="91"/>
        <v>Not Duplicate</v>
      </c>
      <c r="I586" s="1" t="str">
        <f t="shared" si="92"/>
        <v>match</v>
      </c>
      <c r="J586" s="1" t="str">
        <f t="shared" si="93"/>
        <v>match</v>
      </c>
      <c r="K586" s="1">
        <f t="shared" si="94"/>
        <v>0</v>
      </c>
      <c r="L586" s="2">
        <f>IF(F586=0,"not processed",_xlfn.MINIFS(Processed_data!H:H,Processed_data!A:A,A586))</f>
        <v>46109</v>
      </c>
      <c r="M586" s="1">
        <f>IF(F586=0,"not processed",ABS(bank_source_transactions__1[[#This Row],[transaction_date]]-Reconciliation!L586))</f>
        <v>1</v>
      </c>
      <c r="N586" s="1" t="str" cm="1">
        <f t="array" ref="N586">_xlfn.IFS(M586="not Processed", "Not Processed",M586&gt;2,"SLA Breached",M586&lt;=2,"Within SLA")</f>
        <v>Within SLA</v>
      </c>
      <c r="O586" s="1" t="str">
        <f>_xlfn.XLOOKUP(A586,Source_data!A:A,Source_data!D:D)</f>
        <v>CARD</v>
      </c>
      <c r="P586" s="1">
        <f t="shared" si="95"/>
        <v>0</v>
      </c>
      <c r="Q586" s="1">
        <f t="shared" si="96"/>
        <v>0</v>
      </c>
      <c r="R586" s="1">
        <f t="shared" si="97"/>
        <v>0</v>
      </c>
      <c r="S586" s="1">
        <f t="shared" si="98"/>
        <v>0</v>
      </c>
      <c r="T586" s="1">
        <f t="shared" si="99"/>
        <v>0</v>
      </c>
      <c r="U586" s="1" t="str">
        <f>_xlfn.XLOOKUP(Table3[[#This Row],[Transaction ID]],Source_data!A:A,Source_data!E:E)</f>
        <v>Mumbai</v>
      </c>
      <c r="V586" s="1">
        <f>_xlfn.IFNA(_xlfn.XLOOKUP(A586,bank_processed_transactions[transaction_id],bank_processed_transactions[processing_minutes]),"")</f>
        <v>9.1999999999999993</v>
      </c>
      <c r="W586" s="31">
        <f>_xlfn.XLOOKUP(A586,Source_data!A:A,Source_data!B:B)</f>
        <v>46108</v>
      </c>
    </row>
    <row r="587" spans="1:23" x14ac:dyDescent="0.3">
      <c r="A587" s="4" t="s">
        <v>2560</v>
      </c>
      <c r="B587" s="1">
        <f>_xlfn.XLOOKUP(A587,bank_source_transactions__1[transaction_id],bank_source_transactions__1[amount_inr])</f>
        <v>1156.69</v>
      </c>
      <c r="C587" s="1">
        <f>_xlfn.XLOOKUP(A587,Processed_data!A:A,Processed_data!F:F)</f>
        <v>1156.69</v>
      </c>
      <c r="D587" s="1" t="str">
        <f>_xlfn.XLOOKUP(A587,bank_source_transactions__1[transaction_id],bank_source_transactions__1[transaction_status])</f>
        <v>SUCCESS</v>
      </c>
      <c r="E587" s="1" t="str">
        <f>_xlfn.XLOOKUP(A587,Processed_data!A:A,Processed_data!G:G)</f>
        <v>SUCCESS</v>
      </c>
      <c r="F587" s="1">
        <f>COUNTIF(bank_processed_transactions[transaction_id],A587)</f>
        <v>1</v>
      </c>
      <c r="G587" s="1" t="str">
        <f t="shared" si="90"/>
        <v>found</v>
      </c>
      <c r="H587" s="1" t="str">
        <f t="shared" si="91"/>
        <v>Not Duplicate</v>
      </c>
      <c r="I587" s="1" t="str">
        <f t="shared" si="92"/>
        <v>match</v>
      </c>
      <c r="J587" s="1" t="str">
        <f t="shared" si="93"/>
        <v>match</v>
      </c>
      <c r="K587" s="1">
        <f t="shared" si="94"/>
        <v>0</v>
      </c>
      <c r="L587" s="2">
        <f>IF(F587=0,"not processed",_xlfn.MINIFS(Processed_data!H:H,Processed_data!A:A,A587))</f>
        <v>46110</v>
      </c>
      <c r="M587" s="1">
        <f>IF(F587=0,"not processed",ABS(bank_source_transactions__1[[#This Row],[transaction_date]]-Reconciliation!L587))</f>
        <v>3</v>
      </c>
      <c r="N587" s="1" t="str" cm="1">
        <f t="array" ref="N587">_xlfn.IFS(M587="not Processed", "Not Processed",M587&gt;2,"SLA Breached",M587&lt;=2,"Within SLA")</f>
        <v>SLA Breached</v>
      </c>
      <c r="O587" s="1" t="str">
        <f>_xlfn.XLOOKUP(A587,Source_data!A:A,Source_data!D:D)</f>
        <v>UPI</v>
      </c>
      <c r="P587" s="1">
        <f t="shared" si="95"/>
        <v>0</v>
      </c>
      <c r="Q587" s="1">
        <f t="shared" si="96"/>
        <v>0</v>
      </c>
      <c r="R587" s="1">
        <f t="shared" si="97"/>
        <v>0</v>
      </c>
      <c r="S587" s="1">
        <f t="shared" si="98"/>
        <v>0</v>
      </c>
      <c r="T587" s="1">
        <f t="shared" si="99"/>
        <v>1</v>
      </c>
      <c r="U587" s="1" t="str">
        <f>_xlfn.XLOOKUP(Table3[[#This Row],[Transaction ID]],Source_data!A:A,Source_data!E:E)</f>
        <v>Hyderabad</v>
      </c>
      <c r="V587" s="1">
        <f>_xlfn.IFNA(_xlfn.XLOOKUP(A587,bank_processed_transactions[transaction_id],bank_processed_transactions[processing_minutes]),"")</f>
        <v>10.199999999999999</v>
      </c>
      <c r="W587" s="31">
        <f>_xlfn.XLOOKUP(A587,Source_data!A:A,Source_data!B:B)</f>
        <v>46107</v>
      </c>
    </row>
    <row r="588" spans="1:23" x14ac:dyDescent="0.3">
      <c r="A588" s="3" t="s">
        <v>1733</v>
      </c>
      <c r="B588" s="1">
        <f>_xlfn.XLOOKUP(A588,bank_source_transactions__1[transaction_id],bank_source_transactions__1[amount_inr])</f>
        <v>31606.91</v>
      </c>
      <c r="C588" s="1">
        <f>_xlfn.XLOOKUP(A588,Processed_data!A:A,Processed_data!F:F)</f>
        <v>28446.22</v>
      </c>
      <c r="D588" s="1" t="str">
        <f>_xlfn.XLOOKUP(A588,bank_source_transactions__1[transaction_id],bank_source_transactions__1[transaction_status])</f>
        <v>SUCCESS</v>
      </c>
      <c r="E588" s="1" t="str">
        <f>_xlfn.XLOOKUP(A588,Processed_data!A:A,Processed_data!G:G)</f>
        <v>SUCCESS</v>
      </c>
      <c r="F588" s="1">
        <f>COUNTIF(bank_processed_transactions[transaction_id],A588)</f>
        <v>1</v>
      </c>
      <c r="G588" s="1" t="str">
        <f t="shared" si="90"/>
        <v>found</v>
      </c>
      <c r="H588" s="1" t="str">
        <f t="shared" si="91"/>
        <v>Not Duplicate</v>
      </c>
      <c r="I588" s="1" t="str">
        <f t="shared" si="92"/>
        <v>mismatch</v>
      </c>
      <c r="J588" s="1" t="str">
        <f t="shared" si="93"/>
        <v>match</v>
      </c>
      <c r="K588" s="1">
        <f t="shared" si="94"/>
        <v>3160.6899999999987</v>
      </c>
      <c r="L588" s="2">
        <f>IF(F588=0,"not processed",_xlfn.MINIFS(Processed_data!H:H,Processed_data!A:A,A588))</f>
        <v>46082</v>
      </c>
      <c r="M588" s="1">
        <f>IF(F588=0,"not processed",ABS(bank_source_transactions__1[[#This Row],[transaction_date]]-Reconciliation!L588))</f>
        <v>3</v>
      </c>
      <c r="N588" s="1" t="str" cm="1">
        <f t="array" ref="N588">_xlfn.IFS(M588="not Processed", "Not Processed",M588&gt;2,"SLA Breached",M588&lt;=2,"Within SLA")</f>
        <v>SLA Breached</v>
      </c>
      <c r="O588" s="1" t="str">
        <f>_xlfn.XLOOKUP(A588,Source_data!A:A,Source_data!D:D)</f>
        <v>CARD</v>
      </c>
      <c r="P588" s="1">
        <f t="shared" si="95"/>
        <v>0</v>
      </c>
      <c r="Q588" s="1">
        <f t="shared" si="96"/>
        <v>0</v>
      </c>
      <c r="R588" s="1">
        <f t="shared" si="97"/>
        <v>1</v>
      </c>
      <c r="S588" s="1">
        <f t="shared" si="98"/>
        <v>0</v>
      </c>
      <c r="T588" s="1">
        <f t="shared" si="99"/>
        <v>1</v>
      </c>
      <c r="U588" s="1" t="str">
        <f>_xlfn.XLOOKUP(Table3[[#This Row],[Transaction ID]],Source_data!A:A,Source_data!E:E)</f>
        <v>Bengaluru</v>
      </c>
      <c r="V588" s="1">
        <f>_xlfn.IFNA(_xlfn.XLOOKUP(A588,bank_processed_transactions[transaction_id],bank_processed_transactions[processing_minutes]),"")</f>
        <v>13.7</v>
      </c>
      <c r="W588" s="31">
        <f>_xlfn.XLOOKUP(A588,Source_data!A:A,Source_data!B:B)</f>
        <v>46079</v>
      </c>
    </row>
    <row r="589" spans="1:23" x14ac:dyDescent="0.3">
      <c r="A589" s="4" t="s">
        <v>4985</v>
      </c>
      <c r="B589" s="1">
        <f>_xlfn.XLOOKUP(A589,bank_source_transactions__1[transaction_id],bank_source_transactions__1[amount_inr])</f>
        <v>642.54999999999995</v>
      </c>
      <c r="C589" s="1" t="e">
        <f>_xlfn.XLOOKUP(A589,Processed_data!A:A,Processed_data!F:F)</f>
        <v>#N/A</v>
      </c>
      <c r="D589" s="1" t="str">
        <f>_xlfn.XLOOKUP(A589,bank_source_transactions__1[transaction_id],bank_source_transactions__1[transaction_status])</f>
        <v>SUCCESS</v>
      </c>
      <c r="E589" s="1" t="e">
        <f>_xlfn.XLOOKUP(A589,Processed_data!A:A,Processed_data!G:G)</f>
        <v>#N/A</v>
      </c>
      <c r="F589" s="1">
        <f>COUNTIF(bank_processed_transactions[transaction_id],A589)</f>
        <v>0</v>
      </c>
      <c r="G589" s="1" t="str">
        <f t="shared" si="90"/>
        <v>missing</v>
      </c>
      <c r="H589" s="1" t="str">
        <f t="shared" si="91"/>
        <v>Not Duplicate</v>
      </c>
      <c r="I589" s="1" t="str">
        <f t="shared" si="92"/>
        <v>not processed</v>
      </c>
      <c r="J589" s="1" t="str">
        <f t="shared" si="93"/>
        <v>not processed</v>
      </c>
      <c r="K589" s="1" t="str">
        <f t="shared" si="94"/>
        <v>missing</v>
      </c>
      <c r="L589" s="2" t="str">
        <f>IF(F589=0,"not processed",_xlfn.MINIFS(Processed_data!H:H,Processed_data!A:A,A589))</f>
        <v>not processed</v>
      </c>
      <c r="M589" s="1" t="str">
        <f>IF(F589=0,"not processed",ABS(bank_source_transactions__1[[#This Row],[transaction_date]]-Reconciliation!L589))</f>
        <v>not processed</v>
      </c>
      <c r="N589" s="1" t="str" cm="1">
        <f t="array" ref="N589">_xlfn.IFS(M589="not Processed", "Not Processed",M589&gt;2,"SLA Breached",M589&lt;=2,"Within SLA")</f>
        <v>Not Processed</v>
      </c>
      <c r="O589" s="1" t="str">
        <f>_xlfn.XLOOKUP(A589,Source_data!A:A,Source_data!D:D)</f>
        <v>CARD</v>
      </c>
      <c r="P589" s="1">
        <f t="shared" si="95"/>
        <v>1</v>
      </c>
      <c r="Q589" s="1">
        <f t="shared" si="96"/>
        <v>0</v>
      </c>
      <c r="R589" s="1">
        <f t="shared" si="97"/>
        <v>0</v>
      </c>
      <c r="S589" s="1">
        <f t="shared" si="98"/>
        <v>0</v>
      </c>
      <c r="T589" s="1">
        <f t="shared" si="99"/>
        <v>0</v>
      </c>
      <c r="U589" s="1" t="str">
        <f>_xlfn.XLOOKUP(Table3[[#This Row],[Transaction ID]],Source_data!A:A,Source_data!E:E)</f>
        <v>Pune</v>
      </c>
      <c r="V589" s="1" t="str">
        <f>_xlfn.IFNA(_xlfn.XLOOKUP(A589,bank_processed_transactions[transaction_id],bank_processed_transactions[processing_minutes]),"")</f>
        <v/>
      </c>
      <c r="W589" s="31">
        <f>_xlfn.XLOOKUP(A589,Source_data!A:A,Source_data!B:B)</f>
        <v>46047</v>
      </c>
    </row>
    <row r="590" spans="1:23" x14ac:dyDescent="0.3">
      <c r="A590" s="3" t="s">
        <v>3273</v>
      </c>
      <c r="B590" s="1">
        <f>_xlfn.XLOOKUP(A590,bank_source_transactions__1[transaction_id],bank_source_transactions__1[amount_inr])</f>
        <v>2778.76</v>
      </c>
      <c r="C590" s="1">
        <f>_xlfn.XLOOKUP(A590,Processed_data!A:A,Processed_data!F:F)</f>
        <v>2778.76</v>
      </c>
      <c r="D590" s="1" t="str">
        <f>_xlfn.XLOOKUP(A590,bank_source_transactions__1[transaction_id],bank_source_transactions__1[transaction_status])</f>
        <v>FAILED</v>
      </c>
      <c r="E590" s="1" t="str">
        <f>_xlfn.XLOOKUP(A590,Processed_data!A:A,Processed_data!G:G)</f>
        <v>FAILED</v>
      </c>
      <c r="F590" s="1">
        <f>COUNTIF(bank_processed_transactions[transaction_id],A590)</f>
        <v>1</v>
      </c>
      <c r="G590" s="1" t="str">
        <f t="shared" si="90"/>
        <v>found</v>
      </c>
      <c r="H590" s="1" t="str">
        <f t="shared" si="91"/>
        <v>Not Duplicate</v>
      </c>
      <c r="I590" s="1" t="str">
        <f t="shared" si="92"/>
        <v>match</v>
      </c>
      <c r="J590" s="1" t="str">
        <f t="shared" si="93"/>
        <v>match</v>
      </c>
      <c r="K590" s="1">
        <f t="shared" si="94"/>
        <v>0</v>
      </c>
      <c r="L590" s="2">
        <f>IF(F590=0,"not processed",_xlfn.MINIFS(Processed_data!H:H,Processed_data!A:A,A590))</f>
        <v>46050</v>
      </c>
      <c r="M590" s="1">
        <f>IF(F590=0,"not processed",ABS(bank_source_transactions__1[[#This Row],[transaction_date]]-Reconciliation!L590))</f>
        <v>1</v>
      </c>
      <c r="N590" s="1" t="str" cm="1">
        <f t="array" ref="N590">_xlfn.IFS(M590="not Processed", "Not Processed",M590&gt;2,"SLA Breached",M590&lt;=2,"Within SLA")</f>
        <v>Within SLA</v>
      </c>
      <c r="O590" s="1" t="str">
        <f>_xlfn.XLOOKUP(A590,Source_data!A:A,Source_data!D:D)</f>
        <v>UPI</v>
      </c>
      <c r="P590" s="1">
        <f t="shared" si="95"/>
        <v>0</v>
      </c>
      <c r="Q590" s="1">
        <f t="shared" si="96"/>
        <v>0</v>
      </c>
      <c r="R590" s="1">
        <f t="shared" si="97"/>
        <v>0</v>
      </c>
      <c r="S590" s="1">
        <f t="shared" si="98"/>
        <v>0</v>
      </c>
      <c r="T590" s="1">
        <f t="shared" si="99"/>
        <v>0</v>
      </c>
      <c r="U590" s="1" t="str">
        <f>_xlfn.XLOOKUP(Table3[[#This Row],[Transaction ID]],Source_data!A:A,Source_data!E:E)</f>
        <v>Hyderabad</v>
      </c>
      <c r="V590" s="1">
        <f>_xlfn.IFNA(_xlfn.XLOOKUP(A590,bank_processed_transactions[transaction_id],bank_processed_transactions[processing_minutes]),"")</f>
        <v>20</v>
      </c>
      <c r="W590" s="31">
        <f>_xlfn.XLOOKUP(A590,Source_data!A:A,Source_data!B:B)</f>
        <v>46049</v>
      </c>
    </row>
    <row r="591" spans="1:23" x14ac:dyDescent="0.3">
      <c r="A591" s="4" t="s">
        <v>4274</v>
      </c>
      <c r="B591" s="1">
        <f>_xlfn.XLOOKUP(A591,bank_source_transactions__1[transaction_id],bank_source_transactions__1[amount_inr])</f>
        <v>4243.47</v>
      </c>
      <c r="C591" s="1">
        <f>_xlfn.XLOOKUP(A591,Processed_data!A:A,Processed_data!F:F)</f>
        <v>4243.47</v>
      </c>
      <c r="D591" s="1" t="str">
        <f>_xlfn.XLOOKUP(A591,bank_source_transactions__1[transaction_id],bank_source_transactions__1[transaction_status])</f>
        <v>SUCCESS</v>
      </c>
      <c r="E591" s="1" t="str">
        <f>_xlfn.XLOOKUP(A591,Processed_data!A:A,Processed_data!G:G)</f>
        <v>SUCCESS</v>
      </c>
      <c r="F591" s="1">
        <f>COUNTIF(bank_processed_transactions[transaction_id],A591)</f>
        <v>1</v>
      </c>
      <c r="G591" s="1" t="str">
        <f t="shared" si="90"/>
        <v>found</v>
      </c>
      <c r="H591" s="1" t="str">
        <f t="shared" si="91"/>
        <v>Not Duplicate</v>
      </c>
      <c r="I591" s="1" t="str">
        <f t="shared" si="92"/>
        <v>match</v>
      </c>
      <c r="J591" s="1" t="str">
        <f t="shared" si="93"/>
        <v>match</v>
      </c>
      <c r="K591" s="1">
        <f t="shared" si="94"/>
        <v>0</v>
      </c>
      <c r="L591" s="2">
        <f>IF(F591=0,"not processed",_xlfn.MINIFS(Processed_data!H:H,Processed_data!A:A,A591))</f>
        <v>46037</v>
      </c>
      <c r="M591" s="1">
        <f>IF(F591=0,"not processed",ABS(bank_source_transactions__1[[#This Row],[transaction_date]]-Reconciliation!L591))</f>
        <v>0</v>
      </c>
      <c r="N591" s="1" t="str" cm="1">
        <f t="array" ref="N591">_xlfn.IFS(M591="not Processed", "Not Processed",M591&gt;2,"SLA Breached",M591&lt;=2,"Within SLA")</f>
        <v>Within SLA</v>
      </c>
      <c r="O591" s="1" t="str">
        <f>_xlfn.XLOOKUP(A591,Source_data!A:A,Source_data!D:D)</f>
        <v>NEFT</v>
      </c>
      <c r="P591" s="1">
        <f t="shared" si="95"/>
        <v>0</v>
      </c>
      <c r="Q591" s="1">
        <f t="shared" si="96"/>
        <v>0</v>
      </c>
      <c r="R591" s="1">
        <f t="shared" si="97"/>
        <v>0</v>
      </c>
      <c r="S591" s="1">
        <f t="shared" si="98"/>
        <v>0</v>
      </c>
      <c r="T591" s="1">
        <f t="shared" si="99"/>
        <v>0</v>
      </c>
      <c r="U591" s="1" t="str">
        <f>_xlfn.XLOOKUP(Table3[[#This Row],[Transaction ID]],Source_data!A:A,Source_data!E:E)</f>
        <v>Hyderabad</v>
      </c>
      <c r="V591" s="1">
        <f>_xlfn.IFNA(_xlfn.XLOOKUP(A591,bank_processed_transactions[transaction_id],bank_processed_transactions[processing_minutes]),"")</f>
        <v>127.4</v>
      </c>
      <c r="W591" s="31">
        <f>_xlfn.XLOOKUP(A591,Source_data!A:A,Source_data!B:B)</f>
        <v>46037</v>
      </c>
    </row>
    <row r="592" spans="1:23" x14ac:dyDescent="0.3">
      <c r="A592" s="3" t="s">
        <v>4788</v>
      </c>
      <c r="B592" s="1">
        <f>_xlfn.XLOOKUP(A592,bank_source_transactions__1[transaction_id],bank_source_transactions__1[amount_inr])</f>
        <v>8775.42</v>
      </c>
      <c r="C592" s="1">
        <f>_xlfn.XLOOKUP(A592,Processed_data!A:A,Processed_data!F:F)</f>
        <v>8775.42</v>
      </c>
      <c r="D592" s="1" t="str">
        <f>_xlfn.XLOOKUP(A592,bank_source_transactions__1[transaction_id],bank_source_transactions__1[transaction_status])</f>
        <v>FAILED</v>
      </c>
      <c r="E592" s="1" t="str">
        <f>_xlfn.XLOOKUP(A592,Processed_data!A:A,Processed_data!G:G)</f>
        <v>FAILED</v>
      </c>
      <c r="F592" s="1">
        <f>COUNTIF(bank_processed_transactions[transaction_id],A592)</f>
        <v>1</v>
      </c>
      <c r="G592" s="1" t="str">
        <f t="shared" si="90"/>
        <v>found</v>
      </c>
      <c r="H592" s="1" t="str">
        <f t="shared" si="91"/>
        <v>Not Duplicate</v>
      </c>
      <c r="I592" s="1" t="str">
        <f t="shared" si="92"/>
        <v>match</v>
      </c>
      <c r="J592" s="1" t="str">
        <f t="shared" si="93"/>
        <v>match</v>
      </c>
      <c r="K592" s="1">
        <f t="shared" si="94"/>
        <v>0</v>
      </c>
      <c r="L592" s="2">
        <f>IF(F592=0,"not processed",_xlfn.MINIFS(Processed_data!H:H,Processed_data!A:A,A592))</f>
        <v>46113</v>
      </c>
      <c r="M592" s="1">
        <f>IF(F592=0,"not processed",ABS(bank_source_transactions__1[[#This Row],[transaction_date]]-Reconciliation!L592))</f>
        <v>1</v>
      </c>
      <c r="N592" s="1" t="str" cm="1">
        <f t="array" ref="N592">_xlfn.IFS(M592="not Processed", "Not Processed",M592&gt;2,"SLA Breached",M592&lt;=2,"Within SLA")</f>
        <v>Within SLA</v>
      </c>
      <c r="O592" s="1" t="str">
        <f>_xlfn.XLOOKUP(A592,Source_data!A:A,Source_data!D:D)</f>
        <v>UPI</v>
      </c>
      <c r="P592" s="1">
        <f t="shared" si="95"/>
        <v>0</v>
      </c>
      <c r="Q592" s="1">
        <f t="shared" si="96"/>
        <v>0</v>
      </c>
      <c r="R592" s="1">
        <f t="shared" si="97"/>
        <v>0</v>
      </c>
      <c r="S592" s="1">
        <f t="shared" si="98"/>
        <v>0</v>
      </c>
      <c r="T592" s="1">
        <f t="shared" si="99"/>
        <v>0</v>
      </c>
      <c r="U592" s="1" t="str">
        <f>_xlfn.XLOOKUP(Table3[[#This Row],[Transaction ID]],Source_data!A:A,Source_data!E:E)</f>
        <v>Mumbai</v>
      </c>
      <c r="V592" s="1">
        <f>_xlfn.IFNA(_xlfn.XLOOKUP(A592,bank_processed_transactions[transaction_id],bank_processed_transactions[processing_minutes]),"")</f>
        <v>5.2</v>
      </c>
      <c r="W592" s="31">
        <f>_xlfn.XLOOKUP(A592,Source_data!A:A,Source_data!B:B)</f>
        <v>46112</v>
      </c>
    </row>
    <row r="593" spans="1:23" x14ac:dyDescent="0.3">
      <c r="A593" s="4" t="s">
        <v>2100</v>
      </c>
      <c r="B593" s="1">
        <f>_xlfn.XLOOKUP(A593,bank_source_transactions__1[transaction_id],bank_source_transactions__1[amount_inr])</f>
        <v>11241.02</v>
      </c>
      <c r="C593" s="1">
        <f>_xlfn.XLOOKUP(A593,Processed_data!A:A,Processed_data!F:F)</f>
        <v>11241.02</v>
      </c>
      <c r="D593" s="1" t="str">
        <f>_xlfn.XLOOKUP(A593,bank_source_transactions__1[transaction_id],bank_source_transactions__1[transaction_status])</f>
        <v>SUCCESS</v>
      </c>
      <c r="E593" s="1" t="str">
        <f>_xlfn.XLOOKUP(A593,Processed_data!A:A,Processed_data!G:G)</f>
        <v>SUCCESS</v>
      </c>
      <c r="F593" s="1">
        <f>COUNTIF(bank_processed_transactions[transaction_id],A593)</f>
        <v>1</v>
      </c>
      <c r="G593" s="1" t="str">
        <f t="shared" si="90"/>
        <v>found</v>
      </c>
      <c r="H593" s="1" t="str">
        <f t="shared" si="91"/>
        <v>Not Duplicate</v>
      </c>
      <c r="I593" s="1" t="str">
        <f t="shared" si="92"/>
        <v>match</v>
      </c>
      <c r="J593" s="1" t="str">
        <f t="shared" si="93"/>
        <v>match</v>
      </c>
      <c r="K593" s="1">
        <f t="shared" si="94"/>
        <v>0</v>
      </c>
      <c r="L593" s="2">
        <f>IF(F593=0,"not processed",_xlfn.MINIFS(Processed_data!H:H,Processed_data!A:A,A593))</f>
        <v>46028</v>
      </c>
      <c r="M593" s="1">
        <f>IF(F593=0,"not processed",ABS(bank_source_transactions__1[[#This Row],[transaction_date]]-Reconciliation!L593))</f>
        <v>3</v>
      </c>
      <c r="N593" s="1" t="str" cm="1">
        <f t="array" ref="N593">_xlfn.IFS(M593="not Processed", "Not Processed",M593&gt;2,"SLA Breached",M593&lt;=2,"Within SLA")</f>
        <v>SLA Breached</v>
      </c>
      <c r="O593" s="1" t="str">
        <f>_xlfn.XLOOKUP(A593,Source_data!A:A,Source_data!D:D)</f>
        <v>CARD</v>
      </c>
      <c r="P593" s="1">
        <f t="shared" si="95"/>
        <v>0</v>
      </c>
      <c r="Q593" s="1">
        <f t="shared" si="96"/>
        <v>0</v>
      </c>
      <c r="R593" s="1">
        <f t="shared" si="97"/>
        <v>0</v>
      </c>
      <c r="S593" s="1">
        <f t="shared" si="98"/>
        <v>0</v>
      </c>
      <c r="T593" s="1">
        <f t="shared" si="99"/>
        <v>1</v>
      </c>
      <c r="U593" s="1" t="str">
        <f>_xlfn.XLOOKUP(Table3[[#This Row],[Transaction ID]],Source_data!A:A,Source_data!E:E)</f>
        <v>Bengaluru</v>
      </c>
      <c r="V593" s="1">
        <f>_xlfn.IFNA(_xlfn.XLOOKUP(A593,bank_processed_transactions[transaction_id],bank_processed_transactions[processing_minutes]),"")</f>
        <v>21.2</v>
      </c>
      <c r="W593" s="31">
        <f>_xlfn.XLOOKUP(A593,Source_data!A:A,Source_data!B:B)</f>
        <v>46025</v>
      </c>
    </row>
    <row r="594" spans="1:23" x14ac:dyDescent="0.3">
      <c r="A594" s="3" t="s">
        <v>2025</v>
      </c>
      <c r="B594" s="1">
        <f>_xlfn.XLOOKUP(A594,bank_source_transactions__1[transaction_id],bank_source_transactions__1[amount_inr])</f>
        <v>3846.4</v>
      </c>
      <c r="C594" s="1">
        <f>_xlfn.XLOOKUP(A594,Processed_data!A:A,Processed_data!F:F)</f>
        <v>3846.4</v>
      </c>
      <c r="D594" s="1" t="str">
        <f>_xlfn.XLOOKUP(A594,bank_source_transactions__1[transaction_id],bank_source_transactions__1[transaction_status])</f>
        <v>SUCCESS</v>
      </c>
      <c r="E594" s="1" t="str">
        <f>_xlfn.XLOOKUP(A594,Processed_data!A:A,Processed_data!G:G)</f>
        <v>SUCCESS</v>
      </c>
      <c r="F594" s="1">
        <f>COUNTIF(bank_processed_transactions[transaction_id],A594)</f>
        <v>1</v>
      </c>
      <c r="G594" s="1" t="str">
        <f t="shared" si="90"/>
        <v>found</v>
      </c>
      <c r="H594" s="1" t="str">
        <f t="shared" si="91"/>
        <v>Not Duplicate</v>
      </c>
      <c r="I594" s="1" t="str">
        <f t="shared" si="92"/>
        <v>match</v>
      </c>
      <c r="J594" s="1" t="str">
        <f t="shared" si="93"/>
        <v>match</v>
      </c>
      <c r="K594" s="1">
        <f t="shared" si="94"/>
        <v>0</v>
      </c>
      <c r="L594" s="2">
        <f>IF(F594=0,"not processed",_xlfn.MINIFS(Processed_data!H:H,Processed_data!A:A,A594))</f>
        <v>46045</v>
      </c>
      <c r="M594" s="1">
        <f>IF(F594=0,"not processed",ABS(bank_source_transactions__1[[#This Row],[transaction_date]]-Reconciliation!L594))</f>
        <v>2</v>
      </c>
      <c r="N594" s="1" t="str" cm="1">
        <f t="array" ref="N594">_xlfn.IFS(M594="not Processed", "Not Processed",M594&gt;2,"SLA Breached",M594&lt;=2,"Within SLA")</f>
        <v>Within SLA</v>
      </c>
      <c r="O594" s="1" t="str">
        <f>_xlfn.XLOOKUP(A594,Source_data!A:A,Source_data!D:D)</f>
        <v>IMPS</v>
      </c>
      <c r="P594" s="1">
        <f t="shared" si="95"/>
        <v>0</v>
      </c>
      <c r="Q594" s="1">
        <f t="shared" si="96"/>
        <v>0</v>
      </c>
      <c r="R594" s="1">
        <f t="shared" si="97"/>
        <v>0</v>
      </c>
      <c r="S594" s="1">
        <f t="shared" si="98"/>
        <v>0</v>
      </c>
      <c r="T594" s="1">
        <f t="shared" si="99"/>
        <v>0</v>
      </c>
      <c r="U594" s="1" t="str">
        <f>_xlfn.XLOOKUP(Table3[[#This Row],[Transaction ID]],Source_data!A:A,Source_data!E:E)</f>
        <v>Mumbai</v>
      </c>
      <c r="V594" s="1">
        <f>_xlfn.IFNA(_xlfn.XLOOKUP(A594,bank_processed_transactions[transaction_id],bank_processed_transactions[processing_minutes]),"")</f>
        <v>73.599999999999994</v>
      </c>
      <c r="W594" s="31">
        <f>_xlfn.XLOOKUP(A594,Source_data!A:A,Source_data!B:B)</f>
        <v>46043</v>
      </c>
    </row>
    <row r="595" spans="1:23" x14ac:dyDescent="0.3">
      <c r="A595" s="4" t="s">
        <v>2419</v>
      </c>
      <c r="B595" s="1">
        <f>_xlfn.XLOOKUP(A595,bank_source_transactions__1[transaction_id],bank_source_transactions__1[amount_inr])</f>
        <v>3832.54</v>
      </c>
      <c r="C595" s="1">
        <f>_xlfn.XLOOKUP(A595,Processed_data!A:A,Processed_data!F:F)</f>
        <v>3832.54</v>
      </c>
      <c r="D595" s="1" t="str">
        <f>_xlfn.XLOOKUP(A595,bank_source_transactions__1[transaction_id],bank_source_transactions__1[transaction_status])</f>
        <v>SUCCESS</v>
      </c>
      <c r="E595" s="1" t="str">
        <f>_xlfn.XLOOKUP(A595,Processed_data!A:A,Processed_data!G:G)</f>
        <v>SUCCESS</v>
      </c>
      <c r="F595" s="1">
        <f>COUNTIF(bank_processed_transactions[transaction_id],A595)</f>
        <v>1</v>
      </c>
      <c r="G595" s="1" t="str">
        <f t="shared" si="90"/>
        <v>found</v>
      </c>
      <c r="H595" s="1" t="str">
        <f t="shared" si="91"/>
        <v>Not Duplicate</v>
      </c>
      <c r="I595" s="1" t="str">
        <f t="shared" si="92"/>
        <v>match</v>
      </c>
      <c r="J595" s="1" t="str">
        <f t="shared" si="93"/>
        <v>match</v>
      </c>
      <c r="K595" s="1">
        <f t="shared" si="94"/>
        <v>0</v>
      </c>
      <c r="L595" s="2">
        <f>IF(F595=0,"not processed",_xlfn.MINIFS(Processed_data!H:H,Processed_data!A:A,A595))</f>
        <v>46114</v>
      </c>
      <c r="M595" s="1">
        <f>IF(F595=0,"not processed",ABS(bank_source_transactions__1[[#This Row],[transaction_date]]-Reconciliation!L595))</f>
        <v>2</v>
      </c>
      <c r="N595" s="1" t="str" cm="1">
        <f t="array" ref="N595">_xlfn.IFS(M595="not Processed", "Not Processed",M595&gt;2,"SLA Breached",M595&lt;=2,"Within SLA")</f>
        <v>Within SLA</v>
      </c>
      <c r="O595" s="1" t="str">
        <f>_xlfn.XLOOKUP(A595,Source_data!A:A,Source_data!D:D)</f>
        <v>UPI</v>
      </c>
      <c r="P595" s="1">
        <f t="shared" si="95"/>
        <v>0</v>
      </c>
      <c r="Q595" s="1">
        <f t="shared" si="96"/>
        <v>0</v>
      </c>
      <c r="R595" s="1">
        <f t="shared" si="97"/>
        <v>0</v>
      </c>
      <c r="S595" s="1">
        <f t="shared" si="98"/>
        <v>0</v>
      </c>
      <c r="T595" s="1">
        <f t="shared" si="99"/>
        <v>0</v>
      </c>
      <c r="U595" s="1" t="str">
        <f>_xlfn.XLOOKUP(Table3[[#This Row],[Transaction ID]],Source_data!A:A,Source_data!E:E)</f>
        <v>Mumbai</v>
      </c>
      <c r="V595" s="1">
        <f>_xlfn.IFNA(_xlfn.XLOOKUP(A595,bank_processed_transactions[transaction_id],bank_processed_transactions[processing_minutes]),"")</f>
        <v>17</v>
      </c>
      <c r="W595" s="31">
        <f>_xlfn.XLOOKUP(A595,Source_data!A:A,Source_data!B:B)</f>
        <v>46112</v>
      </c>
    </row>
    <row r="596" spans="1:23" x14ac:dyDescent="0.3">
      <c r="A596" s="3" t="s">
        <v>4235</v>
      </c>
      <c r="B596" s="1">
        <f>_xlfn.XLOOKUP(A596,bank_source_transactions__1[transaction_id],bank_source_transactions__1[amount_inr])</f>
        <v>4625.24</v>
      </c>
      <c r="C596" s="1">
        <f>_xlfn.XLOOKUP(A596,Processed_data!A:A,Processed_data!F:F)</f>
        <v>4625.24</v>
      </c>
      <c r="D596" s="1" t="str">
        <f>_xlfn.XLOOKUP(A596,bank_source_transactions__1[transaction_id],bank_source_transactions__1[transaction_status])</f>
        <v>SUCCESS</v>
      </c>
      <c r="E596" s="1" t="str">
        <f>_xlfn.XLOOKUP(A596,Processed_data!A:A,Processed_data!G:G)</f>
        <v>SUCCESS</v>
      </c>
      <c r="F596" s="1">
        <f>COUNTIF(bank_processed_transactions[transaction_id],A596)</f>
        <v>1</v>
      </c>
      <c r="G596" s="1" t="str">
        <f t="shared" si="90"/>
        <v>found</v>
      </c>
      <c r="H596" s="1" t="str">
        <f t="shared" si="91"/>
        <v>Not Duplicate</v>
      </c>
      <c r="I596" s="1" t="str">
        <f t="shared" si="92"/>
        <v>match</v>
      </c>
      <c r="J596" s="1" t="str">
        <f t="shared" si="93"/>
        <v>match</v>
      </c>
      <c r="K596" s="1">
        <f t="shared" si="94"/>
        <v>0</v>
      </c>
      <c r="L596" s="2">
        <f>IF(F596=0,"not processed",_xlfn.MINIFS(Processed_data!H:H,Processed_data!A:A,A596))</f>
        <v>46078</v>
      </c>
      <c r="M596" s="1">
        <f>IF(F596=0,"not processed",ABS(bank_source_transactions__1[[#This Row],[transaction_date]]-Reconciliation!L596))</f>
        <v>3</v>
      </c>
      <c r="N596" s="1" t="str" cm="1">
        <f t="array" ref="N596">_xlfn.IFS(M596="not Processed", "Not Processed",M596&gt;2,"SLA Breached",M596&lt;=2,"Within SLA")</f>
        <v>SLA Breached</v>
      </c>
      <c r="O596" s="1" t="str">
        <f>_xlfn.XLOOKUP(A596,Source_data!A:A,Source_data!D:D)</f>
        <v>NEFT</v>
      </c>
      <c r="P596" s="1">
        <f t="shared" si="95"/>
        <v>0</v>
      </c>
      <c r="Q596" s="1">
        <f t="shared" si="96"/>
        <v>0</v>
      </c>
      <c r="R596" s="1">
        <f t="shared" si="97"/>
        <v>0</v>
      </c>
      <c r="S596" s="1">
        <f t="shared" si="98"/>
        <v>0</v>
      </c>
      <c r="T596" s="1">
        <f t="shared" si="99"/>
        <v>1</v>
      </c>
      <c r="U596" s="1" t="str">
        <f>_xlfn.XLOOKUP(Table3[[#This Row],[Transaction ID]],Source_data!A:A,Source_data!E:E)</f>
        <v>Hyderabad</v>
      </c>
      <c r="V596" s="1">
        <f>_xlfn.IFNA(_xlfn.XLOOKUP(A596,bank_processed_transactions[transaction_id],bank_processed_transactions[processing_minutes]),"")</f>
        <v>8.1</v>
      </c>
      <c r="W596" s="31">
        <f>_xlfn.XLOOKUP(A596,Source_data!A:A,Source_data!B:B)</f>
        <v>46075</v>
      </c>
    </row>
    <row r="597" spans="1:23" x14ac:dyDescent="0.3">
      <c r="A597" s="4" t="s">
        <v>3582</v>
      </c>
      <c r="B597" s="1">
        <f>_xlfn.XLOOKUP(A597,bank_source_transactions__1[transaction_id],bank_source_transactions__1[amount_inr])</f>
        <v>1410.14</v>
      </c>
      <c r="C597" s="1">
        <f>_xlfn.XLOOKUP(A597,Processed_data!A:A,Processed_data!F:F)</f>
        <v>1410.14</v>
      </c>
      <c r="D597" s="1" t="str">
        <f>_xlfn.XLOOKUP(A597,bank_source_transactions__1[transaction_id],bank_source_transactions__1[transaction_status])</f>
        <v>SUCCESS</v>
      </c>
      <c r="E597" s="1" t="str">
        <f>_xlfn.XLOOKUP(A597,Processed_data!A:A,Processed_data!G:G)</f>
        <v>SUCCESS</v>
      </c>
      <c r="F597" s="1">
        <f>COUNTIF(bank_processed_transactions[transaction_id],A597)</f>
        <v>1</v>
      </c>
      <c r="G597" s="1" t="str">
        <f t="shared" si="90"/>
        <v>found</v>
      </c>
      <c r="H597" s="1" t="str">
        <f t="shared" si="91"/>
        <v>Not Duplicate</v>
      </c>
      <c r="I597" s="1" t="str">
        <f t="shared" si="92"/>
        <v>match</v>
      </c>
      <c r="J597" s="1" t="str">
        <f t="shared" si="93"/>
        <v>match</v>
      </c>
      <c r="K597" s="1">
        <f t="shared" si="94"/>
        <v>0</v>
      </c>
      <c r="L597" s="2">
        <f>IF(F597=0,"not processed",_xlfn.MINIFS(Processed_data!H:H,Processed_data!A:A,A597))</f>
        <v>46055</v>
      </c>
      <c r="M597" s="1">
        <f>IF(F597=0,"not processed",ABS(bank_source_transactions__1[[#This Row],[transaction_date]]-Reconciliation!L597))</f>
        <v>0</v>
      </c>
      <c r="N597" s="1" t="str" cm="1">
        <f t="array" ref="N597">_xlfn.IFS(M597="not Processed", "Not Processed",M597&gt;2,"SLA Breached",M597&lt;=2,"Within SLA")</f>
        <v>Within SLA</v>
      </c>
      <c r="O597" s="1" t="str">
        <f>_xlfn.XLOOKUP(A597,Source_data!A:A,Source_data!D:D)</f>
        <v>UPI</v>
      </c>
      <c r="P597" s="1">
        <f t="shared" si="95"/>
        <v>0</v>
      </c>
      <c r="Q597" s="1">
        <f t="shared" si="96"/>
        <v>0</v>
      </c>
      <c r="R597" s="1">
        <f t="shared" si="97"/>
        <v>0</v>
      </c>
      <c r="S597" s="1">
        <f t="shared" si="98"/>
        <v>0</v>
      </c>
      <c r="T597" s="1">
        <f t="shared" si="99"/>
        <v>0</v>
      </c>
      <c r="U597" s="1" t="str">
        <f>_xlfn.XLOOKUP(Table3[[#This Row],[Transaction ID]],Source_data!A:A,Source_data!E:E)</f>
        <v>Hyderabad</v>
      </c>
      <c r="V597" s="1">
        <f>_xlfn.IFNA(_xlfn.XLOOKUP(A597,bank_processed_transactions[transaction_id],bank_processed_transactions[processing_minutes]),"")</f>
        <v>3.5</v>
      </c>
      <c r="W597" s="31">
        <f>_xlfn.XLOOKUP(A597,Source_data!A:A,Source_data!B:B)</f>
        <v>46055</v>
      </c>
    </row>
    <row r="598" spans="1:23" x14ac:dyDescent="0.3">
      <c r="A598" s="3" t="s">
        <v>3949</v>
      </c>
      <c r="B598" s="1">
        <f>_xlfn.XLOOKUP(A598,bank_source_transactions__1[transaction_id],bank_source_transactions__1[amount_inr])</f>
        <v>3007.65</v>
      </c>
      <c r="C598" s="1">
        <f>_xlfn.XLOOKUP(A598,Processed_data!A:A,Processed_data!F:F)</f>
        <v>3007.65</v>
      </c>
      <c r="D598" s="1" t="str">
        <f>_xlfn.XLOOKUP(A598,bank_source_transactions__1[transaction_id],bank_source_transactions__1[transaction_status])</f>
        <v>SUCCESS</v>
      </c>
      <c r="E598" s="1" t="str">
        <f>_xlfn.XLOOKUP(A598,Processed_data!A:A,Processed_data!G:G)</f>
        <v>SUCCESS</v>
      </c>
      <c r="F598" s="1">
        <f>COUNTIF(bank_processed_transactions[transaction_id],A598)</f>
        <v>1</v>
      </c>
      <c r="G598" s="1" t="str">
        <f t="shared" si="90"/>
        <v>found</v>
      </c>
      <c r="H598" s="1" t="str">
        <f t="shared" si="91"/>
        <v>Not Duplicate</v>
      </c>
      <c r="I598" s="1" t="str">
        <f t="shared" si="92"/>
        <v>match</v>
      </c>
      <c r="J598" s="1" t="str">
        <f t="shared" si="93"/>
        <v>match</v>
      </c>
      <c r="K598" s="1">
        <f t="shared" si="94"/>
        <v>0</v>
      </c>
      <c r="L598" s="2">
        <f>IF(F598=0,"not processed",_xlfn.MINIFS(Processed_data!H:H,Processed_data!A:A,A598))</f>
        <v>46049</v>
      </c>
      <c r="M598" s="1">
        <f>IF(F598=0,"not processed",ABS(bank_source_transactions__1[[#This Row],[transaction_date]]-Reconciliation!L598))</f>
        <v>0</v>
      </c>
      <c r="N598" s="1" t="str" cm="1">
        <f t="array" ref="N598">_xlfn.IFS(M598="not Processed", "Not Processed",M598&gt;2,"SLA Breached",M598&lt;=2,"Within SLA")</f>
        <v>Within SLA</v>
      </c>
      <c r="O598" s="1" t="str">
        <f>_xlfn.XLOOKUP(A598,Source_data!A:A,Source_data!D:D)</f>
        <v>UPI</v>
      </c>
      <c r="P598" s="1">
        <f t="shared" si="95"/>
        <v>0</v>
      </c>
      <c r="Q598" s="1">
        <f t="shared" si="96"/>
        <v>0</v>
      </c>
      <c r="R598" s="1">
        <f t="shared" si="97"/>
        <v>0</v>
      </c>
      <c r="S598" s="1">
        <f t="shared" si="98"/>
        <v>0</v>
      </c>
      <c r="T598" s="1">
        <f t="shared" si="99"/>
        <v>0</v>
      </c>
      <c r="U598" s="1" t="str">
        <f>_xlfn.XLOOKUP(Table3[[#This Row],[Transaction ID]],Source_data!A:A,Source_data!E:E)</f>
        <v>Bengaluru</v>
      </c>
      <c r="V598" s="1">
        <f>_xlfn.IFNA(_xlfn.XLOOKUP(A598,bank_processed_transactions[transaction_id],bank_processed_transactions[processing_minutes]),"")</f>
        <v>12.3</v>
      </c>
      <c r="W598" s="31">
        <f>_xlfn.XLOOKUP(A598,Source_data!A:A,Source_data!B:B)</f>
        <v>46049</v>
      </c>
    </row>
    <row r="599" spans="1:23" x14ac:dyDescent="0.3">
      <c r="A599" s="4" t="s">
        <v>712</v>
      </c>
      <c r="B599" s="1">
        <f>_xlfn.XLOOKUP(A599,bank_source_transactions__1[transaction_id],bank_source_transactions__1[amount_inr])</f>
        <v>3411.42</v>
      </c>
      <c r="C599" s="1">
        <f>_xlfn.XLOOKUP(A599,Processed_data!A:A,Processed_data!F:F)</f>
        <v>3411.42</v>
      </c>
      <c r="D599" s="1" t="str">
        <f>_xlfn.XLOOKUP(A599,bank_source_transactions__1[transaction_id],bank_source_transactions__1[transaction_status])</f>
        <v>SUCCESS</v>
      </c>
      <c r="E599" s="1" t="str">
        <f>_xlfn.XLOOKUP(A599,Processed_data!A:A,Processed_data!G:G)</f>
        <v>SUCCESS</v>
      </c>
      <c r="F599" s="1">
        <f>COUNTIF(bank_processed_transactions[transaction_id],A599)</f>
        <v>1</v>
      </c>
      <c r="G599" s="1" t="str">
        <f t="shared" si="90"/>
        <v>found</v>
      </c>
      <c r="H599" s="1" t="str">
        <f t="shared" si="91"/>
        <v>Not Duplicate</v>
      </c>
      <c r="I599" s="1" t="str">
        <f t="shared" si="92"/>
        <v>match</v>
      </c>
      <c r="J599" s="1" t="str">
        <f t="shared" si="93"/>
        <v>match</v>
      </c>
      <c r="K599" s="1">
        <f t="shared" si="94"/>
        <v>0</v>
      </c>
      <c r="L599" s="2">
        <f>IF(F599=0,"not processed",_xlfn.MINIFS(Processed_data!H:H,Processed_data!A:A,A599))</f>
        <v>46056</v>
      </c>
      <c r="M599" s="1">
        <f>IF(F599=0,"not processed",ABS(bank_source_transactions__1[[#This Row],[transaction_date]]-Reconciliation!L599))</f>
        <v>5</v>
      </c>
      <c r="N599" s="1" t="str" cm="1">
        <f t="array" ref="N599">_xlfn.IFS(M599="not Processed", "Not Processed",M599&gt;2,"SLA Breached",M599&lt;=2,"Within SLA")</f>
        <v>SLA Breached</v>
      </c>
      <c r="O599" s="1" t="str">
        <f>_xlfn.XLOOKUP(A599,Source_data!A:A,Source_data!D:D)</f>
        <v>CARD</v>
      </c>
      <c r="P599" s="1">
        <f t="shared" si="95"/>
        <v>0</v>
      </c>
      <c r="Q599" s="1">
        <f t="shared" si="96"/>
        <v>0</v>
      </c>
      <c r="R599" s="1">
        <f t="shared" si="97"/>
        <v>0</v>
      </c>
      <c r="S599" s="1">
        <f t="shared" si="98"/>
        <v>0</v>
      </c>
      <c r="T599" s="1">
        <f t="shared" si="99"/>
        <v>1</v>
      </c>
      <c r="U599" s="1" t="str">
        <f>_xlfn.XLOOKUP(Table3[[#This Row],[Transaction ID]],Source_data!A:A,Source_data!E:E)</f>
        <v>Bengaluru</v>
      </c>
      <c r="V599" s="1">
        <f>_xlfn.IFNA(_xlfn.XLOOKUP(A599,bank_processed_transactions[transaction_id],bank_processed_transactions[processing_minutes]),"")</f>
        <v>42.1</v>
      </c>
      <c r="W599" s="31">
        <f>_xlfn.XLOOKUP(A599,Source_data!A:A,Source_data!B:B)</f>
        <v>46051</v>
      </c>
    </row>
    <row r="600" spans="1:23" x14ac:dyDescent="0.3">
      <c r="A600" s="3" t="s">
        <v>3752</v>
      </c>
      <c r="B600" s="1">
        <f>_xlfn.XLOOKUP(A600,bank_source_transactions__1[transaction_id],bank_source_transactions__1[amount_inr])</f>
        <v>14260.67</v>
      </c>
      <c r="C600" s="1">
        <f>_xlfn.XLOOKUP(A600,Processed_data!A:A,Processed_data!F:F)</f>
        <v>14260.67</v>
      </c>
      <c r="D600" s="1" t="str">
        <f>_xlfn.XLOOKUP(A600,bank_source_transactions__1[transaction_id],bank_source_transactions__1[transaction_status])</f>
        <v>SUCCESS</v>
      </c>
      <c r="E600" s="1" t="str">
        <f>_xlfn.XLOOKUP(A600,Processed_data!A:A,Processed_data!G:G)</f>
        <v>SUCCESS</v>
      </c>
      <c r="F600" s="1">
        <f>COUNTIF(bank_processed_transactions[transaction_id],A600)</f>
        <v>1</v>
      </c>
      <c r="G600" s="1" t="str">
        <f t="shared" si="90"/>
        <v>found</v>
      </c>
      <c r="H600" s="1" t="str">
        <f t="shared" si="91"/>
        <v>Not Duplicate</v>
      </c>
      <c r="I600" s="1" t="str">
        <f t="shared" si="92"/>
        <v>match</v>
      </c>
      <c r="J600" s="1" t="str">
        <f t="shared" si="93"/>
        <v>match</v>
      </c>
      <c r="K600" s="1">
        <f t="shared" si="94"/>
        <v>0</v>
      </c>
      <c r="L600" s="2">
        <f>IF(F600=0,"not processed",_xlfn.MINIFS(Processed_data!H:H,Processed_data!A:A,A600))</f>
        <v>46067</v>
      </c>
      <c r="M600" s="1">
        <f>IF(F600=0,"not processed",ABS(bank_source_transactions__1[[#This Row],[transaction_date]]-Reconciliation!L600))</f>
        <v>1</v>
      </c>
      <c r="N600" s="1" t="str" cm="1">
        <f t="array" ref="N600">_xlfn.IFS(M600="not Processed", "Not Processed",M600&gt;2,"SLA Breached",M600&lt;=2,"Within SLA")</f>
        <v>Within SLA</v>
      </c>
      <c r="O600" s="1" t="str">
        <f>_xlfn.XLOOKUP(A600,Source_data!A:A,Source_data!D:D)</f>
        <v>UPI</v>
      </c>
      <c r="P600" s="1">
        <f t="shared" si="95"/>
        <v>0</v>
      </c>
      <c r="Q600" s="1">
        <f t="shared" si="96"/>
        <v>0</v>
      </c>
      <c r="R600" s="1">
        <f t="shared" si="97"/>
        <v>0</v>
      </c>
      <c r="S600" s="1">
        <f t="shared" si="98"/>
        <v>0</v>
      </c>
      <c r="T600" s="1">
        <f t="shared" si="99"/>
        <v>0</v>
      </c>
      <c r="U600" s="1" t="str">
        <f>_xlfn.XLOOKUP(Table3[[#This Row],[Transaction ID]],Source_data!A:A,Source_data!E:E)</f>
        <v>Mumbai</v>
      </c>
      <c r="V600" s="1">
        <f>_xlfn.IFNA(_xlfn.XLOOKUP(A600,bank_processed_transactions[transaction_id],bank_processed_transactions[processing_minutes]),"")</f>
        <v>24.2</v>
      </c>
      <c r="W600" s="31">
        <f>_xlfn.XLOOKUP(A600,Source_data!A:A,Source_data!B:B)</f>
        <v>46066</v>
      </c>
    </row>
    <row r="601" spans="1:23" x14ac:dyDescent="0.3">
      <c r="A601" s="4" t="s">
        <v>4170</v>
      </c>
      <c r="B601" s="1">
        <f>_xlfn.XLOOKUP(A601,bank_source_transactions__1[transaction_id],bank_source_transactions__1[amount_inr])</f>
        <v>2311.9299999999998</v>
      </c>
      <c r="C601" s="1">
        <f>_xlfn.XLOOKUP(A601,Processed_data!A:A,Processed_data!F:F)</f>
        <v>2311.9299999999998</v>
      </c>
      <c r="D601" s="1" t="str">
        <f>_xlfn.XLOOKUP(A601,bank_source_transactions__1[transaction_id],bank_source_transactions__1[transaction_status])</f>
        <v>SUCCESS</v>
      </c>
      <c r="E601" s="1" t="str">
        <f>_xlfn.XLOOKUP(A601,Processed_data!A:A,Processed_data!G:G)</f>
        <v>SUCCESS</v>
      </c>
      <c r="F601" s="1">
        <f>COUNTIF(bank_processed_transactions[transaction_id],A601)</f>
        <v>1</v>
      </c>
      <c r="G601" s="1" t="str">
        <f t="shared" si="90"/>
        <v>found</v>
      </c>
      <c r="H601" s="1" t="str">
        <f t="shared" si="91"/>
        <v>Not Duplicate</v>
      </c>
      <c r="I601" s="1" t="str">
        <f t="shared" si="92"/>
        <v>match</v>
      </c>
      <c r="J601" s="1" t="str">
        <f t="shared" si="93"/>
        <v>match</v>
      </c>
      <c r="K601" s="1">
        <f t="shared" si="94"/>
        <v>0</v>
      </c>
      <c r="L601" s="2">
        <f>IF(F601=0,"not processed",_xlfn.MINIFS(Processed_data!H:H,Processed_data!A:A,A601))</f>
        <v>46078</v>
      </c>
      <c r="M601" s="1">
        <f>IF(F601=0,"not processed",ABS(bank_source_transactions__1[[#This Row],[transaction_date]]-Reconciliation!L601))</f>
        <v>0</v>
      </c>
      <c r="N601" s="1" t="str" cm="1">
        <f t="array" ref="N601">_xlfn.IFS(M601="not Processed", "Not Processed",M601&gt;2,"SLA Breached",M601&lt;=2,"Within SLA")</f>
        <v>Within SLA</v>
      </c>
      <c r="O601" s="1" t="str">
        <f>_xlfn.XLOOKUP(A601,Source_data!A:A,Source_data!D:D)</f>
        <v>CARD</v>
      </c>
      <c r="P601" s="1">
        <f t="shared" si="95"/>
        <v>0</v>
      </c>
      <c r="Q601" s="1">
        <f t="shared" si="96"/>
        <v>0</v>
      </c>
      <c r="R601" s="1">
        <f t="shared" si="97"/>
        <v>0</v>
      </c>
      <c r="S601" s="1">
        <f t="shared" si="98"/>
        <v>0</v>
      </c>
      <c r="T601" s="1">
        <f t="shared" si="99"/>
        <v>0</v>
      </c>
      <c r="U601" s="1" t="str">
        <f>_xlfn.XLOOKUP(Table3[[#This Row],[Transaction ID]],Source_data!A:A,Source_data!E:E)</f>
        <v>Hyderabad</v>
      </c>
      <c r="V601" s="1">
        <f>_xlfn.IFNA(_xlfn.XLOOKUP(A601,bank_processed_transactions[transaction_id],bank_processed_transactions[processing_minutes]),"")</f>
        <v>46.5</v>
      </c>
      <c r="W601" s="31">
        <f>_xlfn.XLOOKUP(A601,Source_data!A:A,Source_data!B:B)</f>
        <v>46078</v>
      </c>
    </row>
    <row r="602" spans="1:23" x14ac:dyDescent="0.3">
      <c r="A602" s="3" t="s">
        <v>3415</v>
      </c>
      <c r="B602" s="1">
        <f>_xlfn.XLOOKUP(A602,bank_source_transactions__1[transaction_id],bank_source_transactions__1[amount_inr])</f>
        <v>1669.1</v>
      </c>
      <c r="C602" s="1">
        <f>_xlfn.XLOOKUP(A602,Processed_data!A:A,Processed_data!F:F)</f>
        <v>1669.1</v>
      </c>
      <c r="D602" s="1" t="str">
        <f>_xlfn.XLOOKUP(A602,bank_source_transactions__1[transaction_id],bank_source_transactions__1[transaction_status])</f>
        <v>SUCCESS</v>
      </c>
      <c r="E602" s="1" t="str">
        <f>_xlfn.XLOOKUP(A602,Processed_data!A:A,Processed_data!G:G)</f>
        <v>SUCCESS</v>
      </c>
      <c r="F602" s="1">
        <f>COUNTIF(bank_processed_transactions[transaction_id],A602)</f>
        <v>1</v>
      </c>
      <c r="G602" s="1" t="str">
        <f t="shared" si="90"/>
        <v>found</v>
      </c>
      <c r="H602" s="1" t="str">
        <f t="shared" si="91"/>
        <v>Not Duplicate</v>
      </c>
      <c r="I602" s="1" t="str">
        <f t="shared" si="92"/>
        <v>match</v>
      </c>
      <c r="J602" s="1" t="str">
        <f t="shared" si="93"/>
        <v>match</v>
      </c>
      <c r="K602" s="1">
        <f t="shared" si="94"/>
        <v>0</v>
      </c>
      <c r="L602" s="2">
        <f>IF(F602=0,"not processed",_xlfn.MINIFS(Processed_data!H:H,Processed_data!A:A,A602))</f>
        <v>46037</v>
      </c>
      <c r="M602" s="1">
        <f>IF(F602=0,"not processed",ABS(bank_source_transactions__1[[#This Row],[transaction_date]]-Reconciliation!L602))</f>
        <v>0</v>
      </c>
      <c r="N602" s="1" t="str" cm="1">
        <f t="array" ref="N602">_xlfn.IFS(M602="not Processed", "Not Processed",M602&gt;2,"SLA Breached",M602&lt;=2,"Within SLA")</f>
        <v>Within SLA</v>
      </c>
      <c r="O602" s="1" t="str">
        <f>_xlfn.XLOOKUP(A602,Source_data!A:A,Source_data!D:D)</f>
        <v>UPI</v>
      </c>
      <c r="P602" s="1">
        <f t="shared" si="95"/>
        <v>0</v>
      </c>
      <c r="Q602" s="1">
        <f t="shared" si="96"/>
        <v>0</v>
      </c>
      <c r="R602" s="1">
        <f t="shared" si="97"/>
        <v>0</v>
      </c>
      <c r="S602" s="1">
        <f t="shared" si="98"/>
        <v>0</v>
      </c>
      <c r="T602" s="1">
        <f t="shared" si="99"/>
        <v>0</v>
      </c>
      <c r="U602" s="1" t="str">
        <f>_xlfn.XLOOKUP(Table3[[#This Row],[Transaction ID]],Source_data!A:A,Source_data!E:E)</f>
        <v>Hyderabad</v>
      </c>
      <c r="V602" s="1">
        <f>_xlfn.IFNA(_xlfn.XLOOKUP(A602,bank_processed_transactions[transaction_id],bank_processed_transactions[processing_minutes]),"")</f>
        <v>3.9</v>
      </c>
      <c r="W602" s="31">
        <f>_xlfn.XLOOKUP(A602,Source_data!A:A,Source_data!B:B)</f>
        <v>46037</v>
      </c>
    </row>
    <row r="603" spans="1:23" x14ac:dyDescent="0.3">
      <c r="A603" s="4" t="s">
        <v>1626</v>
      </c>
      <c r="B603" s="1">
        <f>_xlfn.XLOOKUP(A603,bank_source_transactions__1[transaction_id],bank_source_transactions__1[amount_inr])</f>
        <v>9057.31</v>
      </c>
      <c r="C603" s="1">
        <f>_xlfn.XLOOKUP(A603,Processed_data!A:A,Processed_data!F:F)</f>
        <v>9057.31</v>
      </c>
      <c r="D603" s="1" t="str">
        <f>_xlfn.XLOOKUP(A603,bank_source_transactions__1[transaction_id],bank_source_transactions__1[transaction_status])</f>
        <v>FAILED</v>
      </c>
      <c r="E603" s="1" t="str">
        <f>_xlfn.XLOOKUP(A603,Processed_data!A:A,Processed_data!G:G)</f>
        <v>FAILED</v>
      </c>
      <c r="F603" s="1">
        <f>COUNTIF(bank_processed_transactions[transaction_id],A603)</f>
        <v>1</v>
      </c>
      <c r="G603" s="1" t="str">
        <f t="shared" si="90"/>
        <v>found</v>
      </c>
      <c r="H603" s="1" t="str">
        <f t="shared" si="91"/>
        <v>Not Duplicate</v>
      </c>
      <c r="I603" s="1" t="str">
        <f t="shared" si="92"/>
        <v>match</v>
      </c>
      <c r="J603" s="1" t="str">
        <f t="shared" si="93"/>
        <v>match</v>
      </c>
      <c r="K603" s="1">
        <f t="shared" si="94"/>
        <v>0</v>
      </c>
      <c r="L603" s="2">
        <f>IF(F603=0,"not processed",_xlfn.MINIFS(Processed_data!H:H,Processed_data!A:A,A603))</f>
        <v>46032</v>
      </c>
      <c r="M603" s="1">
        <f>IF(F603=0,"not processed",ABS(bank_source_transactions__1[[#This Row],[transaction_date]]-Reconciliation!L603))</f>
        <v>3</v>
      </c>
      <c r="N603" s="1" t="str" cm="1">
        <f t="array" ref="N603">_xlfn.IFS(M603="not Processed", "Not Processed",M603&gt;2,"SLA Breached",M603&lt;=2,"Within SLA")</f>
        <v>SLA Breached</v>
      </c>
      <c r="O603" s="1" t="str">
        <f>_xlfn.XLOOKUP(A603,Source_data!A:A,Source_data!D:D)</f>
        <v>UPI</v>
      </c>
      <c r="P603" s="1">
        <f t="shared" si="95"/>
        <v>0</v>
      </c>
      <c r="Q603" s="1">
        <f t="shared" si="96"/>
        <v>0</v>
      </c>
      <c r="R603" s="1">
        <f t="shared" si="97"/>
        <v>0</v>
      </c>
      <c r="S603" s="1">
        <f t="shared" si="98"/>
        <v>0</v>
      </c>
      <c r="T603" s="1">
        <f t="shared" si="99"/>
        <v>1</v>
      </c>
      <c r="U603" s="1" t="str">
        <f>_xlfn.XLOOKUP(Table3[[#This Row],[Transaction ID]],Source_data!A:A,Source_data!E:E)</f>
        <v>Bengaluru</v>
      </c>
      <c r="V603" s="1">
        <f>_xlfn.IFNA(_xlfn.XLOOKUP(A603,bank_processed_transactions[transaction_id],bank_processed_transactions[processing_minutes]),"")</f>
        <v>48.1</v>
      </c>
      <c r="W603" s="31">
        <f>_xlfn.XLOOKUP(A603,Source_data!A:A,Source_data!B:B)</f>
        <v>46029</v>
      </c>
    </row>
    <row r="604" spans="1:23" x14ac:dyDescent="0.3">
      <c r="A604" s="3" t="s">
        <v>4000</v>
      </c>
      <c r="B604" s="1">
        <f>_xlfn.XLOOKUP(A604,bank_source_transactions__1[transaction_id],bank_source_transactions__1[amount_inr])</f>
        <v>2097.11</v>
      </c>
      <c r="C604" s="1">
        <f>_xlfn.XLOOKUP(A604,Processed_data!A:A,Processed_data!F:F)</f>
        <v>2097.11</v>
      </c>
      <c r="D604" s="1" t="str">
        <f>_xlfn.XLOOKUP(A604,bank_source_transactions__1[transaction_id],bank_source_transactions__1[transaction_status])</f>
        <v>SUCCESS</v>
      </c>
      <c r="E604" s="1" t="str">
        <f>_xlfn.XLOOKUP(A604,Processed_data!A:A,Processed_data!G:G)</f>
        <v>SUCCESS</v>
      </c>
      <c r="F604" s="1">
        <f>COUNTIF(bank_processed_transactions[transaction_id],A604)</f>
        <v>1</v>
      </c>
      <c r="G604" s="1" t="str">
        <f t="shared" si="90"/>
        <v>found</v>
      </c>
      <c r="H604" s="1" t="str">
        <f t="shared" si="91"/>
        <v>Not Duplicate</v>
      </c>
      <c r="I604" s="1" t="str">
        <f t="shared" si="92"/>
        <v>match</v>
      </c>
      <c r="J604" s="1" t="str">
        <f t="shared" si="93"/>
        <v>match</v>
      </c>
      <c r="K604" s="1">
        <f t="shared" si="94"/>
        <v>0</v>
      </c>
      <c r="L604" s="2">
        <f>IF(F604=0,"not processed",_xlfn.MINIFS(Processed_data!H:H,Processed_data!A:A,A604))</f>
        <v>46066</v>
      </c>
      <c r="M604" s="1">
        <f>IF(F604=0,"not processed",ABS(bank_source_transactions__1[[#This Row],[transaction_date]]-Reconciliation!L604))</f>
        <v>3</v>
      </c>
      <c r="N604" s="1" t="str" cm="1">
        <f t="array" ref="N604">_xlfn.IFS(M604="not Processed", "Not Processed",M604&gt;2,"SLA Breached",M604&lt;=2,"Within SLA")</f>
        <v>SLA Breached</v>
      </c>
      <c r="O604" s="1" t="str">
        <f>_xlfn.XLOOKUP(A604,Source_data!A:A,Source_data!D:D)</f>
        <v>UPI</v>
      </c>
      <c r="P604" s="1">
        <f t="shared" si="95"/>
        <v>0</v>
      </c>
      <c r="Q604" s="1">
        <f t="shared" si="96"/>
        <v>0</v>
      </c>
      <c r="R604" s="1">
        <f t="shared" si="97"/>
        <v>0</v>
      </c>
      <c r="S604" s="1">
        <f t="shared" si="98"/>
        <v>0</v>
      </c>
      <c r="T604" s="1">
        <f t="shared" si="99"/>
        <v>1</v>
      </c>
      <c r="U604" s="1" t="str">
        <f>_xlfn.XLOOKUP(Table3[[#This Row],[Transaction ID]],Source_data!A:A,Source_data!E:E)</f>
        <v>Mumbai</v>
      </c>
      <c r="V604" s="1">
        <f>_xlfn.IFNA(_xlfn.XLOOKUP(A604,bank_processed_transactions[transaction_id],bank_processed_transactions[processing_minutes]),"")</f>
        <v>26.8</v>
      </c>
      <c r="W604" s="31">
        <f>_xlfn.XLOOKUP(A604,Source_data!A:A,Source_data!B:B)</f>
        <v>46063</v>
      </c>
    </row>
    <row r="605" spans="1:23" x14ac:dyDescent="0.3">
      <c r="A605" s="4" t="s">
        <v>4705</v>
      </c>
      <c r="B605" s="1">
        <f>_xlfn.XLOOKUP(A605,bank_source_transactions__1[transaction_id],bank_source_transactions__1[amount_inr])</f>
        <v>2803.25</v>
      </c>
      <c r="C605" s="1">
        <f>_xlfn.XLOOKUP(A605,Processed_data!A:A,Processed_data!F:F)</f>
        <v>2803.25</v>
      </c>
      <c r="D605" s="1" t="str">
        <f>_xlfn.XLOOKUP(A605,bank_source_transactions__1[transaction_id],bank_source_transactions__1[transaction_status])</f>
        <v>SUCCESS</v>
      </c>
      <c r="E605" s="1" t="str">
        <f>_xlfn.XLOOKUP(A605,Processed_data!A:A,Processed_data!G:G)</f>
        <v>SUCCESS</v>
      </c>
      <c r="F605" s="1">
        <f>COUNTIF(bank_processed_transactions[transaction_id],A605)</f>
        <v>1</v>
      </c>
      <c r="G605" s="1" t="str">
        <f t="shared" si="90"/>
        <v>found</v>
      </c>
      <c r="H605" s="1" t="str">
        <f t="shared" si="91"/>
        <v>Not Duplicate</v>
      </c>
      <c r="I605" s="1" t="str">
        <f t="shared" si="92"/>
        <v>match</v>
      </c>
      <c r="J605" s="1" t="str">
        <f t="shared" si="93"/>
        <v>match</v>
      </c>
      <c r="K605" s="1">
        <f t="shared" si="94"/>
        <v>0</v>
      </c>
      <c r="L605" s="2">
        <f>IF(F605=0,"not processed",_xlfn.MINIFS(Processed_data!H:H,Processed_data!A:A,A605))</f>
        <v>46056</v>
      </c>
      <c r="M605" s="1">
        <f>IF(F605=0,"not processed",ABS(bank_source_transactions__1[[#This Row],[transaction_date]]-Reconciliation!L605))</f>
        <v>3</v>
      </c>
      <c r="N605" s="1" t="str" cm="1">
        <f t="array" ref="N605">_xlfn.IFS(M605="not Processed", "Not Processed",M605&gt;2,"SLA Breached",M605&lt;=2,"Within SLA")</f>
        <v>SLA Breached</v>
      </c>
      <c r="O605" s="1" t="str">
        <f>_xlfn.XLOOKUP(A605,Source_data!A:A,Source_data!D:D)</f>
        <v>CARD</v>
      </c>
      <c r="P605" s="1">
        <f t="shared" si="95"/>
        <v>0</v>
      </c>
      <c r="Q605" s="1">
        <f t="shared" si="96"/>
        <v>0</v>
      </c>
      <c r="R605" s="1">
        <f t="shared" si="97"/>
        <v>0</v>
      </c>
      <c r="S605" s="1">
        <f t="shared" si="98"/>
        <v>0</v>
      </c>
      <c r="T605" s="1">
        <f t="shared" si="99"/>
        <v>1</v>
      </c>
      <c r="U605" s="1" t="str">
        <f>_xlfn.XLOOKUP(Table3[[#This Row],[Transaction ID]],Source_data!A:A,Source_data!E:E)</f>
        <v>Mumbai</v>
      </c>
      <c r="V605" s="1">
        <f>_xlfn.IFNA(_xlfn.XLOOKUP(A605,bank_processed_transactions[transaction_id],bank_processed_transactions[processing_minutes]),"")</f>
        <v>5.5</v>
      </c>
      <c r="W605" s="31">
        <f>_xlfn.XLOOKUP(A605,Source_data!A:A,Source_data!B:B)</f>
        <v>46053</v>
      </c>
    </row>
    <row r="606" spans="1:23" x14ac:dyDescent="0.3">
      <c r="A606" s="3" t="s">
        <v>661</v>
      </c>
      <c r="B606" s="1">
        <f>_xlfn.XLOOKUP(A606,bank_source_transactions__1[transaction_id],bank_source_transactions__1[amount_inr])</f>
        <v>29262.25</v>
      </c>
      <c r="C606" s="1">
        <f>_xlfn.XLOOKUP(A606,Processed_data!A:A,Processed_data!F:F)</f>
        <v>29262.25</v>
      </c>
      <c r="D606" s="1" t="str">
        <f>_xlfn.XLOOKUP(A606,bank_source_transactions__1[transaction_id],bank_source_transactions__1[transaction_status])</f>
        <v>FAILED</v>
      </c>
      <c r="E606" s="1" t="str">
        <f>_xlfn.XLOOKUP(A606,Processed_data!A:A,Processed_data!G:G)</f>
        <v>FAILED</v>
      </c>
      <c r="F606" s="1">
        <f>COUNTIF(bank_processed_transactions[transaction_id],A606)</f>
        <v>1</v>
      </c>
      <c r="G606" s="1" t="str">
        <f t="shared" si="90"/>
        <v>found</v>
      </c>
      <c r="H606" s="1" t="str">
        <f t="shared" si="91"/>
        <v>Not Duplicate</v>
      </c>
      <c r="I606" s="1" t="str">
        <f t="shared" si="92"/>
        <v>match</v>
      </c>
      <c r="J606" s="1" t="str">
        <f t="shared" si="93"/>
        <v>match</v>
      </c>
      <c r="K606" s="1">
        <f t="shared" si="94"/>
        <v>0</v>
      </c>
      <c r="L606" s="2">
        <f>IF(F606=0,"not processed",_xlfn.MINIFS(Processed_data!H:H,Processed_data!A:A,A606))</f>
        <v>46101</v>
      </c>
      <c r="M606" s="1">
        <f>IF(F606=0,"not processed",ABS(bank_source_transactions__1[[#This Row],[transaction_date]]-Reconciliation!L606))</f>
        <v>2</v>
      </c>
      <c r="N606" s="1" t="str" cm="1">
        <f t="array" ref="N606">_xlfn.IFS(M606="not Processed", "Not Processed",M606&gt;2,"SLA Breached",M606&lt;=2,"Within SLA")</f>
        <v>Within SLA</v>
      </c>
      <c r="O606" s="1" t="str">
        <f>_xlfn.XLOOKUP(A606,Source_data!A:A,Source_data!D:D)</f>
        <v>UPI</v>
      </c>
      <c r="P606" s="1">
        <f t="shared" si="95"/>
        <v>0</v>
      </c>
      <c r="Q606" s="1">
        <f t="shared" si="96"/>
        <v>0</v>
      </c>
      <c r="R606" s="1">
        <f t="shared" si="97"/>
        <v>0</v>
      </c>
      <c r="S606" s="1">
        <f t="shared" si="98"/>
        <v>0</v>
      </c>
      <c r="T606" s="1">
        <f t="shared" si="99"/>
        <v>0</v>
      </c>
      <c r="U606" s="1" t="str">
        <f>_xlfn.XLOOKUP(Table3[[#This Row],[Transaction ID]],Source_data!A:A,Source_data!E:E)</f>
        <v>Hyderabad</v>
      </c>
      <c r="V606" s="1">
        <f>_xlfn.IFNA(_xlfn.XLOOKUP(A606,bank_processed_transactions[transaction_id],bank_processed_transactions[processing_minutes]),"")</f>
        <v>18.8</v>
      </c>
      <c r="W606" s="31">
        <f>_xlfn.XLOOKUP(A606,Source_data!A:A,Source_data!B:B)</f>
        <v>46099</v>
      </c>
    </row>
    <row r="607" spans="1:23" x14ac:dyDescent="0.3">
      <c r="A607" s="4" t="s">
        <v>4164</v>
      </c>
      <c r="B607" s="1">
        <f>_xlfn.XLOOKUP(A607,bank_source_transactions__1[transaction_id],bank_source_transactions__1[amount_inr])</f>
        <v>1609.92</v>
      </c>
      <c r="C607" s="1">
        <f>_xlfn.XLOOKUP(A607,Processed_data!A:A,Processed_data!F:F)</f>
        <v>1609.92</v>
      </c>
      <c r="D607" s="1" t="str">
        <f>_xlfn.XLOOKUP(A607,bank_source_transactions__1[transaction_id],bank_source_transactions__1[transaction_status])</f>
        <v>SUCCESS</v>
      </c>
      <c r="E607" s="1" t="str">
        <f>_xlfn.XLOOKUP(A607,Processed_data!A:A,Processed_data!G:G)</f>
        <v>SUCCESS</v>
      </c>
      <c r="F607" s="1">
        <f>COUNTIF(bank_processed_transactions[transaction_id],A607)</f>
        <v>1</v>
      </c>
      <c r="G607" s="1" t="str">
        <f t="shared" si="90"/>
        <v>found</v>
      </c>
      <c r="H607" s="1" t="str">
        <f t="shared" si="91"/>
        <v>Not Duplicate</v>
      </c>
      <c r="I607" s="1" t="str">
        <f t="shared" si="92"/>
        <v>match</v>
      </c>
      <c r="J607" s="1" t="str">
        <f t="shared" si="93"/>
        <v>match</v>
      </c>
      <c r="K607" s="1">
        <f t="shared" si="94"/>
        <v>0</v>
      </c>
      <c r="L607" s="2">
        <f>IF(F607=0,"not processed",_xlfn.MINIFS(Processed_data!H:H,Processed_data!A:A,A607))</f>
        <v>46026</v>
      </c>
      <c r="M607" s="1">
        <f>IF(F607=0,"not processed",ABS(bank_source_transactions__1[[#This Row],[transaction_date]]-Reconciliation!L607))</f>
        <v>3</v>
      </c>
      <c r="N607" s="1" t="str" cm="1">
        <f t="array" ref="N607">_xlfn.IFS(M607="not Processed", "Not Processed",M607&gt;2,"SLA Breached",M607&lt;=2,"Within SLA")</f>
        <v>SLA Breached</v>
      </c>
      <c r="O607" s="1" t="str">
        <f>_xlfn.XLOOKUP(A607,Source_data!A:A,Source_data!D:D)</f>
        <v>UPI</v>
      </c>
      <c r="P607" s="1">
        <f t="shared" si="95"/>
        <v>0</v>
      </c>
      <c r="Q607" s="1">
        <f t="shared" si="96"/>
        <v>0</v>
      </c>
      <c r="R607" s="1">
        <f t="shared" si="97"/>
        <v>0</v>
      </c>
      <c r="S607" s="1">
        <f t="shared" si="98"/>
        <v>0</v>
      </c>
      <c r="T607" s="1">
        <f t="shared" si="99"/>
        <v>1</v>
      </c>
      <c r="U607" s="1" t="str">
        <f>_xlfn.XLOOKUP(Table3[[#This Row],[Transaction ID]],Source_data!A:A,Source_data!E:E)</f>
        <v>Mumbai</v>
      </c>
      <c r="V607" s="1">
        <f>_xlfn.IFNA(_xlfn.XLOOKUP(A607,bank_processed_transactions[transaction_id],bank_processed_transactions[processing_minutes]),"")</f>
        <v>22</v>
      </c>
      <c r="W607" s="31">
        <f>_xlfn.XLOOKUP(A607,Source_data!A:A,Source_data!B:B)</f>
        <v>46023</v>
      </c>
    </row>
    <row r="608" spans="1:23" x14ac:dyDescent="0.3">
      <c r="A608" s="3" t="s">
        <v>2078</v>
      </c>
      <c r="B608" s="1">
        <f>_xlfn.XLOOKUP(A608,bank_source_transactions__1[transaction_id],bank_source_transactions__1[amount_inr])</f>
        <v>6246.53</v>
      </c>
      <c r="C608" s="1">
        <f>_xlfn.XLOOKUP(A608,Processed_data!A:A,Processed_data!F:F)</f>
        <v>6246.53</v>
      </c>
      <c r="D608" s="1" t="str">
        <f>_xlfn.XLOOKUP(A608,bank_source_transactions__1[transaction_id],bank_source_transactions__1[transaction_status])</f>
        <v>SUCCESS</v>
      </c>
      <c r="E608" s="1" t="str">
        <f>_xlfn.XLOOKUP(A608,Processed_data!A:A,Processed_data!G:G)</f>
        <v>SUCCESS</v>
      </c>
      <c r="F608" s="1">
        <f>COUNTIF(bank_processed_transactions[transaction_id],A608)</f>
        <v>1</v>
      </c>
      <c r="G608" s="1" t="str">
        <f t="shared" si="90"/>
        <v>found</v>
      </c>
      <c r="H608" s="1" t="str">
        <f t="shared" si="91"/>
        <v>Not Duplicate</v>
      </c>
      <c r="I608" s="1" t="str">
        <f t="shared" si="92"/>
        <v>match</v>
      </c>
      <c r="J608" s="1" t="str">
        <f t="shared" si="93"/>
        <v>match</v>
      </c>
      <c r="K608" s="1">
        <f t="shared" si="94"/>
        <v>0</v>
      </c>
      <c r="L608" s="2">
        <f>IF(F608=0,"not processed",_xlfn.MINIFS(Processed_data!H:H,Processed_data!A:A,A608))</f>
        <v>46057</v>
      </c>
      <c r="M608" s="1">
        <f>IF(F608=0,"not processed",ABS(bank_source_transactions__1[[#This Row],[transaction_date]]-Reconciliation!L608))</f>
        <v>0</v>
      </c>
      <c r="N608" s="1" t="str" cm="1">
        <f t="array" ref="N608">_xlfn.IFS(M608="not Processed", "Not Processed",M608&gt;2,"SLA Breached",M608&lt;=2,"Within SLA")</f>
        <v>Within SLA</v>
      </c>
      <c r="O608" s="1" t="str">
        <f>_xlfn.XLOOKUP(A608,Source_data!A:A,Source_data!D:D)</f>
        <v>CARD</v>
      </c>
      <c r="P608" s="1">
        <f t="shared" si="95"/>
        <v>0</v>
      </c>
      <c r="Q608" s="1">
        <f t="shared" si="96"/>
        <v>0</v>
      </c>
      <c r="R608" s="1">
        <f t="shared" si="97"/>
        <v>0</v>
      </c>
      <c r="S608" s="1">
        <f t="shared" si="98"/>
        <v>0</v>
      </c>
      <c r="T608" s="1">
        <f t="shared" si="99"/>
        <v>0</v>
      </c>
      <c r="U608" s="1" t="str">
        <f>_xlfn.XLOOKUP(Table3[[#This Row],[Transaction ID]],Source_data!A:A,Source_data!E:E)</f>
        <v>Mumbai</v>
      </c>
      <c r="V608" s="1">
        <f>_xlfn.IFNA(_xlfn.XLOOKUP(A608,bank_processed_transactions[transaction_id],bank_processed_transactions[processing_minutes]),"")</f>
        <v>47.5</v>
      </c>
      <c r="W608" s="31">
        <f>_xlfn.XLOOKUP(A608,Source_data!A:A,Source_data!B:B)</f>
        <v>46057</v>
      </c>
    </row>
    <row r="609" spans="1:23" x14ac:dyDescent="0.3">
      <c r="A609" s="4" t="s">
        <v>3620</v>
      </c>
      <c r="B609" s="1">
        <f>_xlfn.XLOOKUP(A609,bank_source_transactions__1[transaction_id],bank_source_transactions__1[amount_inr])</f>
        <v>2378.5300000000002</v>
      </c>
      <c r="C609" s="1">
        <f>_xlfn.XLOOKUP(A609,Processed_data!A:A,Processed_data!F:F)</f>
        <v>2378.5300000000002</v>
      </c>
      <c r="D609" s="1" t="str">
        <f>_xlfn.XLOOKUP(A609,bank_source_transactions__1[transaction_id],bank_source_transactions__1[transaction_status])</f>
        <v>SUCCESS</v>
      </c>
      <c r="E609" s="1" t="str">
        <f>_xlfn.XLOOKUP(A609,Processed_data!A:A,Processed_data!G:G)</f>
        <v>SUCCESS</v>
      </c>
      <c r="F609" s="1">
        <f>COUNTIF(bank_processed_transactions[transaction_id],A609)</f>
        <v>1</v>
      </c>
      <c r="G609" s="1" t="str">
        <f t="shared" si="90"/>
        <v>found</v>
      </c>
      <c r="H609" s="1" t="str">
        <f t="shared" si="91"/>
        <v>Not Duplicate</v>
      </c>
      <c r="I609" s="1" t="str">
        <f t="shared" si="92"/>
        <v>match</v>
      </c>
      <c r="J609" s="1" t="str">
        <f t="shared" si="93"/>
        <v>match</v>
      </c>
      <c r="K609" s="1">
        <f t="shared" si="94"/>
        <v>0</v>
      </c>
      <c r="L609" s="2">
        <f>IF(F609=0,"not processed",_xlfn.MINIFS(Processed_data!H:H,Processed_data!A:A,A609))</f>
        <v>46030</v>
      </c>
      <c r="M609" s="1">
        <f>IF(F609=0,"not processed",ABS(bank_source_transactions__1[[#This Row],[transaction_date]]-Reconciliation!L609))</f>
        <v>2</v>
      </c>
      <c r="N609" s="1" t="str" cm="1">
        <f t="array" ref="N609">_xlfn.IFS(M609="not Processed", "Not Processed",M609&gt;2,"SLA Breached",M609&lt;=2,"Within SLA")</f>
        <v>Within SLA</v>
      </c>
      <c r="O609" s="1" t="str">
        <f>_xlfn.XLOOKUP(A609,Source_data!A:A,Source_data!D:D)</f>
        <v>UPI</v>
      </c>
      <c r="P609" s="1">
        <f t="shared" si="95"/>
        <v>0</v>
      </c>
      <c r="Q609" s="1">
        <f t="shared" si="96"/>
        <v>0</v>
      </c>
      <c r="R609" s="1">
        <f t="shared" si="97"/>
        <v>0</v>
      </c>
      <c r="S609" s="1">
        <f t="shared" si="98"/>
        <v>0</v>
      </c>
      <c r="T609" s="1">
        <f t="shared" si="99"/>
        <v>0</v>
      </c>
      <c r="U609" s="1" t="str">
        <f>_xlfn.XLOOKUP(Table3[[#This Row],[Transaction ID]],Source_data!A:A,Source_data!E:E)</f>
        <v>Hyderabad</v>
      </c>
      <c r="V609" s="1">
        <f>_xlfn.IFNA(_xlfn.XLOOKUP(A609,bank_processed_transactions[transaction_id],bank_processed_transactions[processing_minutes]),"")</f>
        <v>36.700000000000003</v>
      </c>
      <c r="W609" s="31">
        <f>_xlfn.XLOOKUP(A609,Source_data!A:A,Source_data!B:B)</f>
        <v>46028</v>
      </c>
    </row>
    <row r="610" spans="1:23" x14ac:dyDescent="0.3">
      <c r="A610" s="3" t="s">
        <v>4110</v>
      </c>
      <c r="B610" s="1">
        <f>_xlfn.XLOOKUP(A610,bank_source_transactions__1[transaction_id],bank_source_transactions__1[amount_inr])</f>
        <v>4202.1899999999996</v>
      </c>
      <c r="C610" s="1">
        <f>_xlfn.XLOOKUP(A610,Processed_data!A:A,Processed_data!F:F)</f>
        <v>4202.1899999999996</v>
      </c>
      <c r="D610" s="1" t="str">
        <f>_xlfn.XLOOKUP(A610,bank_source_transactions__1[transaction_id],bank_source_transactions__1[transaction_status])</f>
        <v>REVERSED</v>
      </c>
      <c r="E610" s="1" t="str">
        <f>_xlfn.XLOOKUP(A610,Processed_data!A:A,Processed_data!G:G)</f>
        <v>REVERSED</v>
      </c>
      <c r="F610" s="1">
        <f>COUNTIF(bank_processed_transactions[transaction_id],A610)</f>
        <v>1</v>
      </c>
      <c r="G610" s="1" t="str">
        <f t="shared" si="90"/>
        <v>found</v>
      </c>
      <c r="H610" s="1" t="str">
        <f t="shared" si="91"/>
        <v>Not Duplicate</v>
      </c>
      <c r="I610" s="1" t="str">
        <f t="shared" si="92"/>
        <v>match</v>
      </c>
      <c r="J610" s="1" t="str">
        <f t="shared" si="93"/>
        <v>match</v>
      </c>
      <c r="K610" s="1">
        <f t="shared" si="94"/>
        <v>0</v>
      </c>
      <c r="L610" s="2">
        <f>IF(F610=0,"not processed",_xlfn.MINIFS(Processed_data!H:H,Processed_data!A:A,A610))</f>
        <v>46027</v>
      </c>
      <c r="M610" s="1">
        <f>IF(F610=0,"not processed",ABS(bank_source_transactions__1[[#This Row],[transaction_date]]-Reconciliation!L610))</f>
        <v>2</v>
      </c>
      <c r="N610" s="1" t="str" cm="1">
        <f t="array" ref="N610">_xlfn.IFS(M610="not Processed", "Not Processed",M610&gt;2,"SLA Breached",M610&lt;=2,"Within SLA")</f>
        <v>Within SLA</v>
      </c>
      <c r="O610" s="1" t="str">
        <f>_xlfn.XLOOKUP(A610,Source_data!A:A,Source_data!D:D)</f>
        <v>UPI</v>
      </c>
      <c r="P610" s="1">
        <f t="shared" si="95"/>
        <v>0</v>
      </c>
      <c r="Q610" s="1">
        <f t="shared" si="96"/>
        <v>0</v>
      </c>
      <c r="R610" s="1">
        <f t="shared" si="97"/>
        <v>0</v>
      </c>
      <c r="S610" s="1">
        <f t="shared" si="98"/>
        <v>0</v>
      </c>
      <c r="T610" s="1">
        <f t="shared" si="99"/>
        <v>0</v>
      </c>
      <c r="U610" s="1" t="str">
        <f>_xlfn.XLOOKUP(Table3[[#This Row],[Transaction ID]],Source_data!A:A,Source_data!E:E)</f>
        <v>Hyderabad</v>
      </c>
      <c r="V610" s="1">
        <f>_xlfn.IFNA(_xlfn.XLOOKUP(A610,bank_processed_transactions[transaction_id],bank_processed_transactions[processing_minutes]),"")</f>
        <v>30.9</v>
      </c>
      <c r="W610" s="31">
        <f>_xlfn.XLOOKUP(A610,Source_data!A:A,Source_data!B:B)</f>
        <v>46025</v>
      </c>
    </row>
    <row r="611" spans="1:23" x14ac:dyDescent="0.3">
      <c r="A611" s="4" t="s">
        <v>2108</v>
      </c>
      <c r="B611" s="1">
        <f>_xlfn.XLOOKUP(A611,bank_source_transactions__1[transaction_id],bank_source_transactions__1[amount_inr])</f>
        <v>4453.16</v>
      </c>
      <c r="C611" s="1">
        <f>_xlfn.XLOOKUP(A611,Processed_data!A:A,Processed_data!F:F)</f>
        <v>4453.16</v>
      </c>
      <c r="D611" s="1" t="str">
        <f>_xlfn.XLOOKUP(A611,bank_source_transactions__1[transaction_id],bank_source_transactions__1[transaction_status])</f>
        <v>REVERSED</v>
      </c>
      <c r="E611" s="1" t="str">
        <f>_xlfn.XLOOKUP(A611,Processed_data!A:A,Processed_data!G:G)</f>
        <v>REVERSED</v>
      </c>
      <c r="F611" s="1">
        <f>COUNTIF(bank_processed_transactions[transaction_id],A611)</f>
        <v>1</v>
      </c>
      <c r="G611" s="1" t="str">
        <f t="shared" si="90"/>
        <v>found</v>
      </c>
      <c r="H611" s="1" t="str">
        <f t="shared" si="91"/>
        <v>Not Duplicate</v>
      </c>
      <c r="I611" s="1" t="str">
        <f t="shared" si="92"/>
        <v>match</v>
      </c>
      <c r="J611" s="1" t="str">
        <f t="shared" si="93"/>
        <v>match</v>
      </c>
      <c r="K611" s="1">
        <f t="shared" si="94"/>
        <v>0</v>
      </c>
      <c r="L611" s="2">
        <f>IF(F611=0,"not processed",_xlfn.MINIFS(Processed_data!H:H,Processed_data!A:A,A611))</f>
        <v>46062</v>
      </c>
      <c r="M611" s="1">
        <f>IF(F611=0,"not processed",ABS(bank_source_transactions__1[[#This Row],[transaction_date]]-Reconciliation!L611))</f>
        <v>0</v>
      </c>
      <c r="N611" s="1" t="str" cm="1">
        <f t="array" ref="N611">_xlfn.IFS(M611="not Processed", "Not Processed",M611&gt;2,"SLA Breached",M611&lt;=2,"Within SLA")</f>
        <v>Within SLA</v>
      </c>
      <c r="O611" s="1" t="str">
        <f>_xlfn.XLOOKUP(A611,Source_data!A:A,Source_data!D:D)</f>
        <v>CARD</v>
      </c>
      <c r="P611" s="1">
        <f t="shared" si="95"/>
        <v>0</v>
      </c>
      <c r="Q611" s="1">
        <f t="shared" si="96"/>
        <v>0</v>
      </c>
      <c r="R611" s="1">
        <f t="shared" si="97"/>
        <v>0</v>
      </c>
      <c r="S611" s="1">
        <f t="shared" si="98"/>
        <v>0</v>
      </c>
      <c r="T611" s="1">
        <f t="shared" si="99"/>
        <v>0</v>
      </c>
      <c r="U611" s="1" t="str">
        <f>_xlfn.XLOOKUP(Table3[[#This Row],[Transaction ID]],Source_data!A:A,Source_data!E:E)</f>
        <v>Mumbai</v>
      </c>
      <c r="V611" s="1">
        <f>_xlfn.IFNA(_xlfn.XLOOKUP(A611,bank_processed_transactions[transaction_id],bank_processed_transactions[processing_minutes]),"")</f>
        <v>24</v>
      </c>
      <c r="W611" s="31">
        <f>_xlfn.XLOOKUP(A611,Source_data!A:A,Source_data!B:B)</f>
        <v>46062</v>
      </c>
    </row>
    <row r="612" spans="1:23" x14ac:dyDescent="0.3">
      <c r="A612" s="3" t="s">
        <v>1987</v>
      </c>
      <c r="B612" s="1">
        <f>_xlfn.XLOOKUP(A612,bank_source_transactions__1[transaction_id],bank_source_transactions__1[amount_inr])</f>
        <v>1189.9000000000001</v>
      </c>
      <c r="C612" s="1">
        <f>_xlfn.XLOOKUP(A612,Processed_data!A:A,Processed_data!F:F)</f>
        <v>1189.9000000000001</v>
      </c>
      <c r="D612" s="1" t="str">
        <f>_xlfn.XLOOKUP(A612,bank_source_transactions__1[transaction_id],bank_source_transactions__1[transaction_status])</f>
        <v>SUCCESS</v>
      </c>
      <c r="E612" s="1" t="str">
        <f>_xlfn.XLOOKUP(A612,Processed_data!A:A,Processed_data!G:G)</f>
        <v>SUCCESS</v>
      </c>
      <c r="F612" s="1">
        <f>COUNTIF(bank_processed_transactions[transaction_id],A612)</f>
        <v>1</v>
      </c>
      <c r="G612" s="1" t="str">
        <f t="shared" si="90"/>
        <v>found</v>
      </c>
      <c r="H612" s="1" t="str">
        <f t="shared" si="91"/>
        <v>Not Duplicate</v>
      </c>
      <c r="I612" s="1" t="str">
        <f t="shared" si="92"/>
        <v>match</v>
      </c>
      <c r="J612" s="1" t="str">
        <f t="shared" si="93"/>
        <v>match</v>
      </c>
      <c r="K612" s="1">
        <f t="shared" si="94"/>
        <v>0</v>
      </c>
      <c r="L612" s="2">
        <f>IF(F612=0,"not processed",_xlfn.MINIFS(Processed_data!H:H,Processed_data!A:A,A612))</f>
        <v>46100</v>
      </c>
      <c r="M612" s="1">
        <f>IF(F612=0,"not processed",ABS(bank_source_transactions__1[[#This Row],[transaction_date]]-Reconciliation!L612))</f>
        <v>3</v>
      </c>
      <c r="N612" s="1" t="str" cm="1">
        <f t="array" ref="N612">_xlfn.IFS(M612="not Processed", "Not Processed",M612&gt;2,"SLA Breached",M612&lt;=2,"Within SLA")</f>
        <v>SLA Breached</v>
      </c>
      <c r="O612" s="1" t="str">
        <f>_xlfn.XLOOKUP(A612,Source_data!A:A,Source_data!D:D)</f>
        <v>IMPS</v>
      </c>
      <c r="P612" s="1">
        <f t="shared" si="95"/>
        <v>0</v>
      </c>
      <c r="Q612" s="1">
        <f t="shared" si="96"/>
        <v>0</v>
      </c>
      <c r="R612" s="1">
        <f t="shared" si="97"/>
        <v>0</v>
      </c>
      <c r="S612" s="1">
        <f t="shared" si="98"/>
        <v>0</v>
      </c>
      <c r="T612" s="1">
        <f t="shared" si="99"/>
        <v>1</v>
      </c>
      <c r="U612" s="1" t="str">
        <f>_xlfn.XLOOKUP(Table3[[#This Row],[Transaction ID]],Source_data!A:A,Source_data!E:E)</f>
        <v>Bengaluru</v>
      </c>
      <c r="V612" s="1">
        <f>_xlfn.IFNA(_xlfn.XLOOKUP(A612,bank_processed_transactions[transaction_id],bank_processed_transactions[processing_minutes]),"")</f>
        <v>21.9</v>
      </c>
      <c r="W612" s="31">
        <f>_xlfn.XLOOKUP(A612,Source_data!A:A,Source_data!B:B)</f>
        <v>46097</v>
      </c>
    </row>
    <row r="613" spans="1:23" x14ac:dyDescent="0.3">
      <c r="A613" s="4" t="s">
        <v>4528</v>
      </c>
      <c r="B613" s="1">
        <f>_xlfn.XLOOKUP(A613,bank_source_transactions__1[transaction_id],bank_source_transactions__1[amount_inr])</f>
        <v>4744.6000000000004</v>
      </c>
      <c r="C613" s="1">
        <f>_xlfn.XLOOKUP(A613,Processed_data!A:A,Processed_data!F:F)</f>
        <v>4744.6000000000004</v>
      </c>
      <c r="D613" s="1" t="str">
        <f>_xlfn.XLOOKUP(A613,bank_source_transactions__1[transaction_id],bank_source_transactions__1[transaction_status])</f>
        <v>SUCCESS</v>
      </c>
      <c r="E613" s="1" t="str">
        <f>_xlfn.XLOOKUP(A613,Processed_data!A:A,Processed_data!G:G)</f>
        <v>SUCCESS</v>
      </c>
      <c r="F613" s="1">
        <f>COUNTIF(bank_processed_transactions[transaction_id],A613)</f>
        <v>1</v>
      </c>
      <c r="G613" s="1" t="str">
        <f t="shared" si="90"/>
        <v>found</v>
      </c>
      <c r="H613" s="1" t="str">
        <f t="shared" si="91"/>
        <v>Not Duplicate</v>
      </c>
      <c r="I613" s="1" t="str">
        <f t="shared" si="92"/>
        <v>match</v>
      </c>
      <c r="J613" s="1" t="str">
        <f t="shared" si="93"/>
        <v>match</v>
      </c>
      <c r="K613" s="1">
        <f t="shared" si="94"/>
        <v>0</v>
      </c>
      <c r="L613" s="2">
        <f>IF(F613=0,"not processed",_xlfn.MINIFS(Processed_data!H:H,Processed_data!A:A,A613))</f>
        <v>46040</v>
      </c>
      <c r="M613" s="1">
        <f>IF(F613=0,"not processed",ABS(bank_source_transactions__1[[#This Row],[transaction_date]]-Reconciliation!L613))</f>
        <v>3</v>
      </c>
      <c r="N613" s="1" t="str" cm="1">
        <f t="array" ref="N613">_xlfn.IFS(M613="not Processed", "Not Processed",M613&gt;2,"SLA Breached",M613&lt;=2,"Within SLA")</f>
        <v>SLA Breached</v>
      </c>
      <c r="O613" s="1" t="str">
        <f>_xlfn.XLOOKUP(A613,Source_data!A:A,Source_data!D:D)</f>
        <v>UPI</v>
      </c>
      <c r="P613" s="1">
        <f t="shared" si="95"/>
        <v>0</v>
      </c>
      <c r="Q613" s="1">
        <f t="shared" si="96"/>
        <v>0</v>
      </c>
      <c r="R613" s="1">
        <f t="shared" si="97"/>
        <v>0</v>
      </c>
      <c r="S613" s="1">
        <f t="shared" si="98"/>
        <v>0</v>
      </c>
      <c r="T613" s="1">
        <f t="shared" si="99"/>
        <v>1</v>
      </c>
      <c r="U613" s="1" t="str">
        <f>_xlfn.XLOOKUP(Table3[[#This Row],[Transaction ID]],Source_data!A:A,Source_data!E:E)</f>
        <v>Mumbai</v>
      </c>
      <c r="V613" s="1">
        <f>_xlfn.IFNA(_xlfn.XLOOKUP(A613,bank_processed_transactions[transaction_id],bank_processed_transactions[processing_minutes]),"")</f>
        <v>73.8</v>
      </c>
      <c r="W613" s="31">
        <f>_xlfn.XLOOKUP(A613,Source_data!A:A,Source_data!B:B)</f>
        <v>46037</v>
      </c>
    </row>
    <row r="614" spans="1:23" x14ac:dyDescent="0.3">
      <c r="A614" s="3" t="s">
        <v>3469</v>
      </c>
      <c r="B614" s="1">
        <f>_xlfn.XLOOKUP(A614,bank_source_transactions__1[transaction_id],bank_source_transactions__1[amount_inr])</f>
        <v>9929.3799999999992</v>
      </c>
      <c r="C614" s="1">
        <f>_xlfn.XLOOKUP(A614,Processed_data!A:A,Processed_data!F:F)</f>
        <v>9929.3799999999992</v>
      </c>
      <c r="D614" s="1" t="str">
        <f>_xlfn.XLOOKUP(A614,bank_source_transactions__1[transaction_id],bank_source_transactions__1[transaction_status])</f>
        <v>SUCCESS</v>
      </c>
      <c r="E614" s="1" t="str">
        <f>_xlfn.XLOOKUP(A614,Processed_data!A:A,Processed_data!G:G)</f>
        <v>SUCCESS</v>
      </c>
      <c r="F614" s="1">
        <f>COUNTIF(bank_processed_transactions[transaction_id],A614)</f>
        <v>1</v>
      </c>
      <c r="G614" s="1" t="str">
        <f t="shared" si="90"/>
        <v>found</v>
      </c>
      <c r="H614" s="1" t="str">
        <f t="shared" si="91"/>
        <v>Not Duplicate</v>
      </c>
      <c r="I614" s="1" t="str">
        <f t="shared" si="92"/>
        <v>match</v>
      </c>
      <c r="J614" s="1" t="str">
        <f t="shared" si="93"/>
        <v>match</v>
      </c>
      <c r="K614" s="1">
        <f t="shared" si="94"/>
        <v>0</v>
      </c>
      <c r="L614" s="2">
        <f>IF(F614=0,"not processed",_xlfn.MINIFS(Processed_data!H:H,Processed_data!A:A,A614))</f>
        <v>46106</v>
      </c>
      <c r="M614" s="1">
        <f>IF(F614=0,"not processed",ABS(bank_source_transactions__1[[#This Row],[transaction_date]]-Reconciliation!L614))</f>
        <v>3</v>
      </c>
      <c r="N614" s="1" t="str" cm="1">
        <f t="array" ref="N614">_xlfn.IFS(M614="not Processed", "Not Processed",M614&gt;2,"SLA Breached",M614&lt;=2,"Within SLA")</f>
        <v>SLA Breached</v>
      </c>
      <c r="O614" s="1" t="str">
        <f>_xlfn.XLOOKUP(A614,Source_data!A:A,Source_data!D:D)</f>
        <v>NEFT</v>
      </c>
      <c r="P614" s="1">
        <f t="shared" si="95"/>
        <v>0</v>
      </c>
      <c r="Q614" s="1">
        <f t="shared" si="96"/>
        <v>0</v>
      </c>
      <c r="R614" s="1">
        <f t="shared" si="97"/>
        <v>0</v>
      </c>
      <c r="S614" s="1">
        <f t="shared" si="98"/>
        <v>0</v>
      </c>
      <c r="T614" s="1">
        <f t="shared" si="99"/>
        <v>1</v>
      </c>
      <c r="U614" s="1" t="str">
        <f>_xlfn.XLOOKUP(Table3[[#This Row],[Transaction ID]],Source_data!A:A,Source_data!E:E)</f>
        <v>Hyderabad</v>
      </c>
      <c r="V614" s="1">
        <f>_xlfn.IFNA(_xlfn.XLOOKUP(A614,bank_processed_transactions[transaction_id],bank_processed_transactions[processing_minutes]),"")</f>
        <v>17.399999999999999</v>
      </c>
      <c r="W614" s="31">
        <f>_xlfn.XLOOKUP(A614,Source_data!A:A,Source_data!B:B)</f>
        <v>46103</v>
      </c>
    </row>
    <row r="615" spans="1:23" x14ac:dyDescent="0.3">
      <c r="A615" s="4" t="s">
        <v>2278</v>
      </c>
      <c r="B615" s="1">
        <f>_xlfn.XLOOKUP(A615,bank_source_transactions__1[transaction_id],bank_source_transactions__1[amount_inr])</f>
        <v>4147.41</v>
      </c>
      <c r="C615" s="1">
        <f>_xlfn.XLOOKUP(A615,Processed_data!A:A,Processed_data!F:F)</f>
        <v>4147.41</v>
      </c>
      <c r="D615" s="1" t="str">
        <f>_xlfn.XLOOKUP(A615,bank_source_transactions__1[transaction_id],bank_source_transactions__1[transaction_status])</f>
        <v>SUCCESS</v>
      </c>
      <c r="E615" s="1" t="str">
        <f>_xlfn.XLOOKUP(A615,Processed_data!A:A,Processed_data!G:G)</f>
        <v>SUCCESS</v>
      </c>
      <c r="F615" s="1">
        <f>COUNTIF(bank_processed_transactions[transaction_id],A615)</f>
        <v>1</v>
      </c>
      <c r="G615" s="1" t="str">
        <f t="shared" si="90"/>
        <v>found</v>
      </c>
      <c r="H615" s="1" t="str">
        <f t="shared" si="91"/>
        <v>Not Duplicate</v>
      </c>
      <c r="I615" s="1" t="str">
        <f t="shared" si="92"/>
        <v>match</v>
      </c>
      <c r="J615" s="1" t="str">
        <f t="shared" si="93"/>
        <v>match</v>
      </c>
      <c r="K615" s="1">
        <f t="shared" si="94"/>
        <v>0</v>
      </c>
      <c r="L615" s="2">
        <f>IF(F615=0,"not processed",_xlfn.MINIFS(Processed_data!H:H,Processed_data!A:A,A615))</f>
        <v>46087</v>
      </c>
      <c r="M615" s="1">
        <f>IF(F615=0,"not processed",ABS(bank_source_transactions__1[[#This Row],[transaction_date]]-Reconciliation!L615))</f>
        <v>1</v>
      </c>
      <c r="N615" s="1" t="str" cm="1">
        <f t="array" ref="N615">_xlfn.IFS(M615="not Processed", "Not Processed",M615&gt;2,"SLA Breached",M615&lt;=2,"Within SLA")</f>
        <v>Within SLA</v>
      </c>
      <c r="O615" s="1" t="str">
        <f>_xlfn.XLOOKUP(A615,Source_data!A:A,Source_data!D:D)</f>
        <v>NEFT</v>
      </c>
      <c r="P615" s="1">
        <f t="shared" si="95"/>
        <v>0</v>
      </c>
      <c r="Q615" s="1">
        <f t="shared" si="96"/>
        <v>0</v>
      </c>
      <c r="R615" s="1">
        <f t="shared" si="97"/>
        <v>0</v>
      </c>
      <c r="S615" s="1">
        <f t="shared" si="98"/>
        <v>0</v>
      </c>
      <c r="T615" s="1">
        <f t="shared" si="99"/>
        <v>0</v>
      </c>
      <c r="U615" s="1" t="str">
        <f>_xlfn.XLOOKUP(Table3[[#This Row],[Transaction ID]],Source_data!A:A,Source_data!E:E)</f>
        <v>Hyderabad</v>
      </c>
      <c r="V615" s="1">
        <f>_xlfn.IFNA(_xlfn.XLOOKUP(A615,bank_processed_transactions[transaction_id],bank_processed_transactions[processing_minutes]),"")</f>
        <v>31.1</v>
      </c>
      <c r="W615" s="31">
        <f>_xlfn.XLOOKUP(A615,Source_data!A:A,Source_data!B:B)</f>
        <v>46086</v>
      </c>
    </row>
    <row r="616" spans="1:23" x14ac:dyDescent="0.3">
      <c r="A616" s="3" t="s">
        <v>4651</v>
      </c>
      <c r="B616" s="1">
        <f>_xlfn.XLOOKUP(A616,bank_source_transactions__1[transaction_id],bank_source_transactions__1[amount_inr])</f>
        <v>12928.3</v>
      </c>
      <c r="C616" s="1">
        <f>_xlfn.XLOOKUP(A616,Processed_data!A:A,Processed_data!F:F)</f>
        <v>12928.3</v>
      </c>
      <c r="D616" s="1" t="str">
        <f>_xlfn.XLOOKUP(A616,bank_source_transactions__1[transaction_id],bank_source_transactions__1[transaction_status])</f>
        <v>SUCCESS</v>
      </c>
      <c r="E616" s="1" t="str">
        <f>_xlfn.XLOOKUP(A616,Processed_data!A:A,Processed_data!G:G)</f>
        <v>SUCCESS</v>
      </c>
      <c r="F616" s="1">
        <f>COUNTIF(bank_processed_transactions[transaction_id],A616)</f>
        <v>1</v>
      </c>
      <c r="G616" s="1" t="str">
        <f t="shared" si="90"/>
        <v>found</v>
      </c>
      <c r="H616" s="1" t="str">
        <f t="shared" si="91"/>
        <v>Not Duplicate</v>
      </c>
      <c r="I616" s="1" t="str">
        <f t="shared" si="92"/>
        <v>match</v>
      </c>
      <c r="J616" s="1" t="str">
        <f t="shared" si="93"/>
        <v>match</v>
      </c>
      <c r="K616" s="1">
        <f t="shared" si="94"/>
        <v>0</v>
      </c>
      <c r="L616" s="2">
        <f>IF(F616=0,"not processed",_xlfn.MINIFS(Processed_data!H:H,Processed_data!A:A,A616))</f>
        <v>46035</v>
      </c>
      <c r="M616" s="1">
        <f>IF(F616=0,"not processed",ABS(bank_source_transactions__1[[#This Row],[transaction_date]]-Reconciliation!L616))</f>
        <v>1</v>
      </c>
      <c r="N616" s="1" t="str" cm="1">
        <f t="array" ref="N616">_xlfn.IFS(M616="not Processed", "Not Processed",M616&gt;2,"SLA Breached",M616&lt;=2,"Within SLA")</f>
        <v>Within SLA</v>
      </c>
      <c r="O616" s="1" t="str">
        <f>_xlfn.XLOOKUP(A616,Source_data!A:A,Source_data!D:D)</f>
        <v>NEFT</v>
      </c>
      <c r="P616" s="1">
        <f t="shared" si="95"/>
        <v>0</v>
      </c>
      <c r="Q616" s="1">
        <f t="shared" si="96"/>
        <v>0</v>
      </c>
      <c r="R616" s="1">
        <f t="shared" si="97"/>
        <v>0</v>
      </c>
      <c r="S616" s="1">
        <f t="shared" si="98"/>
        <v>0</v>
      </c>
      <c r="T616" s="1">
        <f t="shared" si="99"/>
        <v>0</v>
      </c>
      <c r="U616" s="1" t="str">
        <f>_xlfn.XLOOKUP(Table3[[#This Row],[Transaction ID]],Source_data!A:A,Source_data!E:E)</f>
        <v>Pune</v>
      </c>
      <c r="V616" s="1">
        <f>_xlfn.IFNA(_xlfn.XLOOKUP(A616,bank_processed_transactions[transaction_id],bank_processed_transactions[processing_minutes]),"")</f>
        <v>28.6</v>
      </c>
      <c r="W616" s="31">
        <f>_xlfn.XLOOKUP(A616,Source_data!A:A,Source_data!B:B)</f>
        <v>46034</v>
      </c>
    </row>
    <row r="617" spans="1:23" x14ac:dyDescent="0.3">
      <c r="A617" s="4" t="s">
        <v>4721</v>
      </c>
      <c r="B617" s="1">
        <f>_xlfn.XLOOKUP(A617,bank_source_transactions__1[transaction_id],bank_source_transactions__1[amount_inr])</f>
        <v>627.26</v>
      </c>
      <c r="C617" s="1">
        <f>_xlfn.XLOOKUP(A617,Processed_data!A:A,Processed_data!F:F)</f>
        <v>627.26</v>
      </c>
      <c r="D617" s="1" t="str">
        <f>_xlfn.XLOOKUP(A617,bank_source_transactions__1[transaction_id],bank_source_transactions__1[transaction_status])</f>
        <v>SUCCESS</v>
      </c>
      <c r="E617" s="1" t="str">
        <f>_xlfn.XLOOKUP(A617,Processed_data!A:A,Processed_data!G:G)</f>
        <v>SUCCESS</v>
      </c>
      <c r="F617" s="1">
        <f>COUNTIF(bank_processed_transactions[transaction_id],A617)</f>
        <v>1</v>
      </c>
      <c r="G617" s="1" t="str">
        <f t="shared" si="90"/>
        <v>found</v>
      </c>
      <c r="H617" s="1" t="str">
        <f t="shared" si="91"/>
        <v>Not Duplicate</v>
      </c>
      <c r="I617" s="1" t="str">
        <f t="shared" si="92"/>
        <v>match</v>
      </c>
      <c r="J617" s="1" t="str">
        <f t="shared" si="93"/>
        <v>match</v>
      </c>
      <c r="K617" s="1">
        <f t="shared" si="94"/>
        <v>0</v>
      </c>
      <c r="L617" s="2">
        <f>IF(F617=0,"not processed",_xlfn.MINIFS(Processed_data!H:H,Processed_data!A:A,A617))</f>
        <v>46082</v>
      </c>
      <c r="M617" s="1">
        <f>IF(F617=0,"not processed",ABS(bank_source_transactions__1[[#This Row],[transaction_date]]-Reconciliation!L617))</f>
        <v>0</v>
      </c>
      <c r="N617" s="1" t="str" cm="1">
        <f t="array" ref="N617">_xlfn.IFS(M617="not Processed", "Not Processed",M617&gt;2,"SLA Breached",M617&lt;=2,"Within SLA")</f>
        <v>Within SLA</v>
      </c>
      <c r="O617" s="1" t="str">
        <f>_xlfn.XLOOKUP(A617,Source_data!A:A,Source_data!D:D)</f>
        <v>IMPS</v>
      </c>
      <c r="P617" s="1">
        <f t="shared" si="95"/>
        <v>0</v>
      </c>
      <c r="Q617" s="1">
        <f t="shared" si="96"/>
        <v>0</v>
      </c>
      <c r="R617" s="1">
        <f t="shared" si="97"/>
        <v>0</v>
      </c>
      <c r="S617" s="1">
        <f t="shared" si="98"/>
        <v>0</v>
      </c>
      <c r="T617" s="1">
        <f t="shared" si="99"/>
        <v>0</v>
      </c>
      <c r="U617" s="1" t="str">
        <f>_xlfn.XLOOKUP(Table3[[#This Row],[Transaction ID]],Source_data!A:A,Source_data!E:E)</f>
        <v>Bengaluru</v>
      </c>
      <c r="V617" s="1">
        <f>_xlfn.IFNA(_xlfn.XLOOKUP(A617,bank_processed_transactions[transaction_id],bank_processed_transactions[processing_minutes]),"")</f>
        <v>13.8</v>
      </c>
      <c r="W617" s="31">
        <f>_xlfn.XLOOKUP(A617,Source_data!A:A,Source_data!B:B)</f>
        <v>46082</v>
      </c>
    </row>
    <row r="618" spans="1:23" x14ac:dyDescent="0.3">
      <c r="A618" s="3" t="s">
        <v>4848</v>
      </c>
      <c r="B618" s="1">
        <f>_xlfn.XLOOKUP(A618,bank_source_transactions__1[transaction_id],bank_source_transactions__1[amount_inr])</f>
        <v>2314.73</v>
      </c>
      <c r="C618" s="1">
        <f>_xlfn.XLOOKUP(A618,Processed_data!A:A,Processed_data!F:F)</f>
        <v>2314.73</v>
      </c>
      <c r="D618" s="1" t="str">
        <f>_xlfn.XLOOKUP(A618,bank_source_transactions__1[transaction_id],bank_source_transactions__1[transaction_status])</f>
        <v>SUCCESS</v>
      </c>
      <c r="E618" s="1" t="str">
        <f>_xlfn.XLOOKUP(A618,Processed_data!A:A,Processed_data!G:G)</f>
        <v>SUCCESS</v>
      </c>
      <c r="F618" s="1">
        <f>COUNTIF(bank_processed_transactions[transaction_id],A618)</f>
        <v>1</v>
      </c>
      <c r="G618" s="1" t="str">
        <f t="shared" si="90"/>
        <v>found</v>
      </c>
      <c r="H618" s="1" t="str">
        <f t="shared" si="91"/>
        <v>Not Duplicate</v>
      </c>
      <c r="I618" s="1" t="str">
        <f t="shared" si="92"/>
        <v>match</v>
      </c>
      <c r="J618" s="1" t="str">
        <f t="shared" si="93"/>
        <v>match</v>
      </c>
      <c r="K618" s="1">
        <f t="shared" si="94"/>
        <v>0</v>
      </c>
      <c r="L618" s="2">
        <f>IF(F618=0,"not processed",_xlfn.MINIFS(Processed_data!H:H,Processed_data!A:A,A618))</f>
        <v>46035</v>
      </c>
      <c r="M618" s="1">
        <f>IF(F618=0,"not processed",ABS(bank_source_transactions__1[[#This Row],[transaction_date]]-Reconciliation!L618))</f>
        <v>3</v>
      </c>
      <c r="N618" s="1" t="str" cm="1">
        <f t="array" ref="N618">_xlfn.IFS(M618="not Processed", "Not Processed",M618&gt;2,"SLA Breached",M618&lt;=2,"Within SLA")</f>
        <v>SLA Breached</v>
      </c>
      <c r="O618" s="1" t="str">
        <f>_xlfn.XLOOKUP(A618,Source_data!A:A,Source_data!D:D)</f>
        <v>NEFT</v>
      </c>
      <c r="P618" s="1">
        <f t="shared" si="95"/>
        <v>0</v>
      </c>
      <c r="Q618" s="1">
        <f t="shared" si="96"/>
        <v>0</v>
      </c>
      <c r="R618" s="1">
        <f t="shared" si="97"/>
        <v>0</v>
      </c>
      <c r="S618" s="1">
        <f t="shared" si="98"/>
        <v>0</v>
      </c>
      <c r="T618" s="1">
        <f t="shared" si="99"/>
        <v>1</v>
      </c>
      <c r="U618" s="1" t="str">
        <f>_xlfn.XLOOKUP(Table3[[#This Row],[Transaction ID]],Source_data!A:A,Source_data!E:E)</f>
        <v>Hyderabad</v>
      </c>
      <c r="V618" s="1">
        <f>_xlfn.IFNA(_xlfn.XLOOKUP(A618,bank_processed_transactions[transaction_id],bank_processed_transactions[processing_minutes]),"")</f>
        <v>15.6</v>
      </c>
      <c r="W618" s="31">
        <f>_xlfn.XLOOKUP(A618,Source_data!A:A,Source_data!B:B)</f>
        <v>46032</v>
      </c>
    </row>
    <row r="619" spans="1:23" x14ac:dyDescent="0.3">
      <c r="A619" s="4" t="s">
        <v>3232</v>
      </c>
      <c r="B619" s="1">
        <f>_xlfn.XLOOKUP(A619,bank_source_transactions__1[transaction_id],bank_source_transactions__1[amount_inr])</f>
        <v>24336.560000000001</v>
      </c>
      <c r="C619" s="1">
        <f>_xlfn.XLOOKUP(A619,Processed_data!A:A,Processed_data!F:F)</f>
        <v>24336.560000000001</v>
      </c>
      <c r="D619" s="1" t="str">
        <f>_xlfn.XLOOKUP(A619,bank_source_transactions__1[transaction_id],bank_source_transactions__1[transaction_status])</f>
        <v>SUCCESS</v>
      </c>
      <c r="E619" s="1" t="str">
        <f>_xlfn.XLOOKUP(A619,Processed_data!A:A,Processed_data!G:G)</f>
        <v>SUCCESS</v>
      </c>
      <c r="F619" s="1">
        <f>COUNTIF(bank_processed_transactions[transaction_id],A619)</f>
        <v>1</v>
      </c>
      <c r="G619" s="1" t="str">
        <f t="shared" si="90"/>
        <v>found</v>
      </c>
      <c r="H619" s="1" t="str">
        <f t="shared" si="91"/>
        <v>Not Duplicate</v>
      </c>
      <c r="I619" s="1" t="str">
        <f t="shared" si="92"/>
        <v>match</v>
      </c>
      <c r="J619" s="1" t="str">
        <f t="shared" si="93"/>
        <v>match</v>
      </c>
      <c r="K619" s="1">
        <f t="shared" si="94"/>
        <v>0</v>
      </c>
      <c r="L619" s="2">
        <f>IF(F619=0,"not processed",_xlfn.MINIFS(Processed_data!H:H,Processed_data!A:A,A619))</f>
        <v>46102</v>
      </c>
      <c r="M619" s="1">
        <f>IF(F619=0,"not processed",ABS(bank_source_transactions__1[[#This Row],[transaction_date]]-Reconciliation!L619))</f>
        <v>0</v>
      </c>
      <c r="N619" s="1" t="str" cm="1">
        <f t="array" ref="N619">_xlfn.IFS(M619="not Processed", "Not Processed",M619&gt;2,"SLA Breached",M619&lt;=2,"Within SLA")</f>
        <v>Within SLA</v>
      </c>
      <c r="O619" s="1" t="str">
        <f>_xlfn.XLOOKUP(A619,Source_data!A:A,Source_data!D:D)</f>
        <v>UPI</v>
      </c>
      <c r="P619" s="1">
        <f t="shared" si="95"/>
        <v>0</v>
      </c>
      <c r="Q619" s="1">
        <f t="shared" si="96"/>
        <v>0</v>
      </c>
      <c r="R619" s="1">
        <f t="shared" si="97"/>
        <v>0</v>
      </c>
      <c r="S619" s="1">
        <f t="shared" si="98"/>
        <v>0</v>
      </c>
      <c r="T619" s="1">
        <f t="shared" si="99"/>
        <v>0</v>
      </c>
      <c r="U619" s="1" t="str">
        <f>_xlfn.XLOOKUP(Table3[[#This Row],[Transaction ID]],Source_data!A:A,Source_data!E:E)</f>
        <v>Mumbai</v>
      </c>
      <c r="V619" s="1">
        <f>_xlfn.IFNA(_xlfn.XLOOKUP(A619,bank_processed_transactions[transaction_id],bank_processed_transactions[processing_minutes]),"")</f>
        <v>10.5</v>
      </c>
      <c r="W619" s="31">
        <f>_xlfn.XLOOKUP(A619,Source_data!A:A,Source_data!B:B)</f>
        <v>46102</v>
      </c>
    </row>
    <row r="620" spans="1:23" x14ac:dyDescent="0.3">
      <c r="A620" s="3" t="s">
        <v>1864</v>
      </c>
      <c r="B620" s="1">
        <f>_xlfn.XLOOKUP(A620,bank_source_transactions__1[transaction_id],bank_source_transactions__1[amount_inr])</f>
        <v>6367.26</v>
      </c>
      <c r="C620" s="1">
        <f>_xlfn.XLOOKUP(A620,Processed_data!A:A,Processed_data!F:F)</f>
        <v>6367.26</v>
      </c>
      <c r="D620" s="1" t="str">
        <f>_xlfn.XLOOKUP(A620,bank_source_transactions__1[transaction_id],bank_source_transactions__1[transaction_status])</f>
        <v>SUCCESS</v>
      </c>
      <c r="E620" s="1" t="str">
        <f>_xlfn.XLOOKUP(A620,Processed_data!A:A,Processed_data!G:G)</f>
        <v>SUCCESS</v>
      </c>
      <c r="F620" s="1">
        <f>COUNTIF(bank_processed_transactions[transaction_id],A620)</f>
        <v>1</v>
      </c>
      <c r="G620" s="1" t="str">
        <f t="shared" si="90"/>
        <v>found</v>
      </c>
      <c r="H620" s="1" t="str">
        <f t="shared" si="91"/>
        <v>Not Duplicate</v>
      </c>
      <c r="I620" s="1" t="str">
        <f t="shared" si="92"/>
        <v>match</v>
      </c>
      <c r="J620" s="1" t="str">
        <f t="shared" si="93"/>
        <v>match</v>
      </c>
      <c r="K620" s="1">
        <f t="shared" si="94"/>
        <v>0</v>
      </c>
      <c r="L620" s="2">
        <f>IF(F620=0,"not processed",_xlfn.MINIFS(Processed_data!H:H,Processed_data!A:A,A620))</f>
        <v>46050</v>
      </c>
      <c r="M620" s="1">
        <f>IF(F620=0,"not processed",ABS(bank_source_transactions__1[[#This Row],[transaction_date]]-Reconciliation!L620))</f>
        <v>1</v>
      </c>
      <c r="N620" s="1" t="str" cm="1">
        <f t="array" ref="N620">_xlfn.IFS(M620="not Processed", "Not Processed",M620&gt;2,"SLA Breached",M620&lt;=2,"Within SLA")</f>
        <v>Within SLA</v>
      </c>
      <c r="O620" s="1" t="str">
        <f>_xlfn.XLOOKUP(A620,Source_data!A:A,Source_data!D:D)</f>
        <v>UPI</v>
      </c>
      <c r="P620" s="1">
        <f t="shared" si="95"/>
        <v>0</v>
      </c>
      <c r="Q620" s="1">
        <f t="shared" si="96"/>
        <v>0</v>
      </c>
      <c r="R620" s="1">
        <f t="shared" si="97"/>
        <v>0</v>
      </c>
      <c r="S620" s="1">
        <f t="shared" si="98"/>
        <v>0</v>
      </c>
      <c r="T620" s="1">
        <f t="shared" si="99"/>
        <v>0</v>
      </c>
      <c r="U620" s="1" t="str">
        <f>_xlfn.XLOOKUP(Table3[[#This Row],[Transaction ID]],Source_data!A:A,Source_data!E:E)</f>
        <v>Bengaluru</v>
      </c>
      <c r="V620" s="1">
        <f>_xlfn.IFNA(_xlfn.XLOOKUP(A620,bank_processed_transactions[transaction_id],bank_processed_transactions[processing_minutes]),"")</f>
        <v>44.4</v>
      </c>
      <c r="W620" s="31">
        <f>_xlfn.XLOOKUP(A620,Source_data!A:A,Source_data!B:B)</f>
        <v>46049</v>
      </c>
    </row>
    <row r="621" spans="1:23" x14ac:dyDescent="0.3">
      <c r="A621" s="4" t="s">
        <v>2563</v>
      </c>
      <c r="B621" s="1">
        <f>_xlfn.XLOOKUP(A621,bank_source_transactions__1[transaction_id],bank_source_transactions__1[amount_inr])</f>
        <v>3055.28</v>
      </c>
      <c r="C621" s="1">
        <f>_xlfn.XLOOKUP(A621,Processed_data!A:A,Processed_data!F:F)</f>
        <v>3055.28</v>
      </c>
      <c r="D621" s="1" t="str">
        <f>_xlfn.XLOOKUP(A621,bank_source_transactions__1[transaction_id],bank_source_transactions__1[transaction_status])</f>
        <v>SUCCESS</v>
      </c>
      <c r="E621" s="1" t="str">
        <f>_xlfn.XLOOKUP(A621,Processed_data!A:A,Processed_data!G:G)</f>
        <v>SUCCESS</v>
      </c>
      <c r="F621" s="1">
        <f>COUNTIF(bank_processed_transactions[transaction_id],A621)</f>
        <v>1</v>
      </c>
      <c r="G621" s="1" t="str">
        <f t="shared" si="90"/>
        <v>found</v>
      </c>
      <c r="H621" s="1" t="str">
        <f t="shared" si="91"/>
        <v>Not Duplicate</v>
      </c>
      <c r="I621" s="1" t="str">
        <f t="shared" si="92"/>
        <v>match</v>
      </c>
      <c r="J621" s="1" t="str">
        <f t="shared" si="93"/>
        <v>match</v>
      </c>
      <c r="K621" s="1">
        <f t="shared" si="94"/>
        <v>0</v>
      </c>
      <c r="L621" s="2">
        <f>IF(F621=0,"not processed",_xlfn.MINIFS(Processed_data!H:H,Processed_data!A:A,A621))</f>
        <v>46032</v>
      </c>
      <c r="M621" s="1">
        <f>IF(F621=0,"not processed",ABS(bank_source_transactions__1[[#This Row],[transaction_date]]-Reconciliation!L621))</f>
        <v>0</v>
      </c>
      <c r="N621" s="1" t="str" cm="1">
        <f t="array" ref="N621">_xlfn.IFS(M621="not Processed", "Not Processed",M621&gt;2,"SLA Breached",M621&lt;=2,"Within SLA")</f>
        <v>Within SLA</v>
      </c>
      <c r="O621" s="1" t="str">
        <f>_xlfn.XLOOKUP(A621,Source_data!A:A,Source_data!D:D)</f>
        <v>UPI</v>
      </c>
      <c r="P621" s="1">
        <f t="shared" si="95"/>
        <v>0</v>
      </c>
      <c r="Q621" s="1">
        <f t="shared" si="96"/>
        <v>0</v>
      </c>
      <c r="R621" s="1">
        <f t="shared" si="97"/>
        <v>0</v>
      </c>
      <c r="S621" s="1">
        <f t="shared" si="98"/>
        <v>0</v>
      </c>
      <c r="T621" s="1">
        <f t="shared" si="99"/>
        <v>0</v>
      </c>
      <c r="U621" s="1" t="str">
        <f>_xlfn.XLOOKUP(Table3[[#This Row],[Transaction ID]],Source_data!A:A,Source_data!E:E)</f>
        <v>Hyderabad</v>
      </c>
      <c r="V621" s="1">
        <f>_xlfn.IFNA(_xlfn.XLOOKUP(A621,bank_processed_transactions[transaction_id],bank_processed_transactions[processing_minutes]),"")</f>
        <v>23.5</v>
      </c>
      <c r="W621" s="31">
        <f>_xlfn.XLOOKUP(A621,Source_data!A:A,Source_data!B:B)</f>
        <v>46032</v>
      </c>
    </row>
    <row r="622" spans="1:23" x14ac:dyDescent="0.3">
      <c r="A622" s="3" t="s">
        <v>3821</v>
      </c>
      <c r="B622" s="1">
        <f>_xlfn.XLOOKUP(A622,bank_source_transactions__1[transaction_id],bank_source_transactions__1[amount_inr])</f>
        <v>9052.31</v>
      </c>
      <c r="C622" s="1">
        <f>_xlfn.XLOOKUP(A622,Processed_data!A:A,Processed_data!F:F)</f>
        <v>9052.31</v>
      </c>
      <c r="D622" s="1" t="str">
        <f>_xlfn.XLOOKUP(A622,bank_source_transactions__1[transaction_id],bank_source_transactions__1[transaction_status])</f>
        <v>SUCCESS</v>
      </c>
      <c r="E622" s="1" t="str">
        <f>_xlfn.XLOOKUP(A622,Processed_data!A:A,Processed_data!G:G)</f>
        <v>SUCCESS</v>
      </c>
      <c r="F622" s="1">
        <f>COUNTIF(bank_processed_transactions[transaction_id],A622)</f>
        <v>1</v>
      </c>
      <c r="G622" s="1" t="str">
        <f t="shared" si="90"/>
        <v>found</v>
      </c>
      <c r="H622" s="1" t="str">
        <f t="shared" si="91"/>
        <v>Not Duplicate</v>
      </c>
      <c r="I622" s="1" t="str">
        <f t="shared" si="92"/>
        <v>match</v>
      </c>
      <c r="J622" s="1" t="str">
        <f t="shared" si="93"/>
        <v>match</v>
      </c>
      <c r="K622" s="1">
        <f t="shared" si="94"/>
        <v>0</v>
      </c>
      <c r="L622" s="2">
        <f>IF(F622=0,"not processed",_xlfn.MINIFS(Processed_data!H:H,Processed_data!A:A,A622))</f>
        <v>46105</v>
      </c>
      <c r="M622" s="1">
        <f>IF(F622=0,"not processed",ABS(bank_source_transactions__1[[#This Row],[transaction_date]]-Reconciliation!L622))</f>
        <v>1</v>
      </c>
      <c r="N622" s="1" t="str" cm="1">
        <f t="array" ref="N622">_xlfn.IFS(M622="not Processed", "Not Processed",M622&gt;2,"SLA Breached",M622&lt;=2,"Within SLA")</f>
        <v>Within SLA</v>
      </c>
      <c r="O622" s="1" t="str">
        <f>_xlfn.XLOOKUP(A622,Source_data!A:A,Source_data!D:D)</f>
        <v>UPI</v>
      </c>
      <c r="P622" s="1">
        <f t="shared" si="95"/>
        <v>0</v>
      </c>
      <c r="Q622" s="1">
        <f t="shared" si="96"/>
        <v>0</v>
      </c>
      <c r="R622" s="1">
        <f t="shared" si="97"/>
        <v>0</v>
      </c>
      <c r="S622" s="1">
        <f t="shared" si="98"/>
        <v>0</v>
      </c>
      <c r="T622" s="1">
        <f t="shared" si="99"/>
        <v>0</v>
      </c>
      <c r="U622" s="1" t="str">
        <f>_xlfn.XLOOKUP(Table3[[#This Row],[Transaction ID]],Source_data!A:A,Source_data!E:E)</f>
        <v>Bengaluru</v>
      </c>
      <c r="V622" s="1">
        <f>_xlfn.IFNA(_xlfn.XLOOKUP(A622,bank_processed_transactions[transaction_id],bank_processed_transactions[processing_minutes]),"")</f>
        <v>50.3</v>
      </c>
      <c r="W622" s="31">
        <f>_xlfn.XLOOKUP(A622,Source_data!A:A,Source_data!B:B)</f>
        <v>46104</v>
      </c>
    </row>
    <row r="623" spans="1:23" x14ac:dyDescent="0.3">
      <c r="A623" s="4" t="s">
        <v>2939</v>
      </c>
      <c r="B623" s="1">
        <f>_xlfn.XLOOKUP(A623,bank_source_transactions__1[transaction_id],bank_source_transactions__1[amount_inr])</f>
        <v>6504.8</v>
      </c>
      <c r="C623" s="1">
        <f>_xlfn.XLOOKUP(A623,Processed_data!A:A,Processed_data!F:F)</f>
        <v>6504.8</v>
      </c>
      <c r="D623" s="1" t="str">
        <f>_xlfn.XLOOKUP(A623,bank_source_transactions__1[transaction_id],bank_source_transactions__1[transaction_status])</f>
        <v>SUCCESS</v>
      </c>
      <c r="E623" s="1" t="str">
        <f>_xlfn.XLOOKUP(A623,Processed_data!A:A,Processed_data!G:G)</f>
        <v>SUCCESS</v>
      </c>
      <c r="F623" s="1">
        <f>COUNTIF(bank_processed_transactions[transaction_id],A623)</f>
        <v>1</v>
      </c>
      <c r="G623" s="1" t="str">
        <f t="shared" si="90"/>
        <v>found</v>
      </c>
      <c r="H623" s="1" t="str">
        <f t="shared" si="91"/>
        <v>Not Duplicate</v>
      </c>
      <c r="I623" s="1" t="str">
        <f t="shared" si="92"/>
        <v>match</v>
      </c>
      <c r="J623" s="1" t="str">
        <f t="shared" si="93"/>
        <v>match</v>
      </c>
      <c r="K623" s="1">
        <f t="shared" si="94"/>
        <v>0</v>
      </c>
      <c r="L623" s="2">
        <f>IF(F623=0,"not processed",_xlfn.MINIFS(Processed_data!H:H,Processed_data!A:A,A623))</f>
        <v>46047</v>
      </c>
      <c r="M623" s="1">
        <f>IF(F623=0,"not processed",ABS(bank_source_transactions__1[[#This Row],[transaction_date]]-Reconciliation!L623))</f>
        <v>2</v>
      </c>
      <c r="N623" s="1" t="str" cm="1">
        <f t="array" ref="N623">_xlfn.IFS(M623="not Processed", "Not Processed",M623&gt;2,"SLA Breached",M623&lt;=2,"Within SLA")</f>
        <v>Within SLA</v>
      </c>
      <c r="O623" s="1" t="str">
        <f>_xlfn.XLOOKUP(A623,Source_data!A:A,Source_data!D:D)</f>
        <v>UPI</v>
      </c>
      <c r="P623" s="1">
        <f t="shared" si="95"/>
        <v>0</v>
      </c>
      <c r="Q623" s="1">
        <f t="shared" si="96"/>
        <v>0</v>
      </c>
      <c r="R623" s="1">
        <f t="shared" si="97"/>
        <v>0</v>
      </c>
      <c r="S623" s="1">
        <f t="shared" si="98"/>
        <v>0</v>
      </c>
      <c r="T623" s="1">
        <f t="shared" si="99"/>
        <v>0</v>
      </c>
      <c r="U623" s="1" t="str">
        <f>_xlfn.XLOOKUP(Table3[[#This Row],[Transaction ID]],Source_data!A:A,Source_data!E:E)</f>
        <v>Bengaluru</v>
      </c>
      <c r="V623" s="1">
        <f>_xlfn.IFNA(_xlfn.XLOOKUP(A623,bank_processed_transactions[transaction_id],bank_processed_transactions[processing_minutes]),"")</f>
        <v>15.9</v>
      </c>
      <c r="W623" s="31">
        <f>_xlfn.XLOOKUP(A623,Source_data!A:A,Source_data!B:B)</f>
        <v>46045</v>
      </c>
    </row>
    <row r="624" spans="1:23" x14ac:dyDescent="0.3">
      <c r="A624" s="3" t="s">
        <v>1543</v>
      </c>
      <c r="B624" s="1">
        <f>_xlfn.XLOOKUP(A624,bank_source_transactions__1[transaction_id],bank_source_transactions__1[amount_inr])</f>
        <v>1158.27</v>
      </c>
      <c r="C624" s="1">
        <f>_xlfn.XLOOKUP(A624,Processed_data!A:A,Processed_data!F:F)</f>
        <v>1158.27</v>
      </c>
      <c r="D624" s="1" t="str">
        <f>_xlfn.XLOOKUP(A624,bank_source_transactions__1[transaction_id],bank_source_transactions__1[transaction_status])</f>
        <v>SUCCESS</v>
      </c>
      <c r="E624" s="1" t="str">
        <f>_xlfn.XLOOKUP(A624,Processed_data!A:A,Processed_data!G:G)</f>
        <v>SUCCESS</v>
      </c>
      <c r="F624" s="1">
        <f>COUNTIF(bank_processed_transactions[transaction_id],A624)</f>
        <v>1</v>
      </c>
      <c r="G624" s="1" t="str">
        <f t="shared" si="90"/>
        <v>found</v>
      </c>
      <c r="H624" s="1" t="str">
        <f t="shared" si="91"/>
        <v>Not Duplicate</v>
      </c>
      <c r="I624" s="1" t="str">
        <f t="shared" si="92"/>
        <v>match</v>
      </c>
      <c r="J624" s="1" t="str">
        <f t="shared" si="93"/>
        <v>match</v>
      </c>
      <c r="K624" s="1">
        <f t="shared" si="94"/>
        <v>0</v>
      </c>
      <c r="L624" s="2">
        <f>IF(F624=0,"not processed",_xlfn.MINIFS(Processed_data!H:H,Processed_data!A:A,A624))</f>
        <v>46068</v>
      </c>
      <c r="M624" s="1">
        <f>IF(F624=0,"not processed",ABS(bank_source_transactions__1[[#This Row],[transaction_date]]-Reconciliation!L624))</f>
        <v>1</v>
      </c>
      <c r="N624" s="1" t="str" cm="1">
        <f t="array" ref="N624">_xlfn.IFS(M624="not Processed", "Not Processed",M624&gt;2,"SLA Breached",M624&lt;=2,"Within SLA")</f>
        <v>Within SLA</v>
      </c>
      <c r="O624" s="1" t="str">
        <f>_xlfn.XLOOKUP(A624,Source_data!A:A,Source_data!D:D)</f>
        <v>UPI</v>
      </c>
      <c r="P624" s="1">
        <f t="shared" si="95"/>
        <v>0</v>
      </c>
      <c r="Q624" s="1">
        <f t="shared" si="96"/>
        <v>0</v>
      </c>
      <c r="R624" s="1">
        <f t="shared" si="97"/>
        <v>0</v>
      </c>
      <c r="S624" s="1">
        <f t="shared" si="98"/>
        <v>0</v>
      </c>
      <c r="T624" s="1">
        <f t="shared" si="99"/>
        <v>0</v>
      </c>
      <c r="U624" s="1" t="str">
        <f>_xlfn.XLOOKUP(Table3[[#This Row],[Transaction ID]],Source_data!A:A,Source_data!E:E)</f>
        <v>Mumbai</v>
      </c>
      <c r="V624" s="1">
        <f>_xlfn.IFNA(_xlfn.XLOOKUP(A624,bank_processed_transactions[transaction_id],bank_processed_transactions[processing_minutes]),"")</f>
        <v>7.1</v>
      </c>
      <c r="W624" s="31">
        <f>_xlfn.XLOOKUP(A624,Source_data!A:A,Source_data!B:B)</f>
        <v>46067</v>
      </c>
    </row>
    <row r="625" spans="1:23" x14ac:dyDescent="0.3">
      <c r="A625" s="4" t="s">
        <v>430</v>
      </c>
      <c r="B625" s="1">
        <f>_xlfn.XLOOKUP(A625,bank_source_transactions__1[transaction_id],bank_source_transactions__1[amount_inr])</f>
        <v>7964.04</v>
      </c>
      <c r="C625" s="1">
        <f>_xlfn.XLOOKUP(A625,Processed_data!A:A,Processed_data!F:F)</f>
        <v>7964.04</v>
      </c>
      <c r="D625" s="1" t="str">
        <f>_xlfn.XLOOKUP(A625,bank_source_transactions__1[transaction_id],bank_source_transactions__1[transaction_status])</f>
        <v>FAILED</v>
      </c>
      <c r="E625" s="1" t="str">
        <f>_xlfn.XLOOKUP(A625,Processed_data!A:A,Processed_data!G:G)</f>
        <v>FAILED</v>
      </c>
      <c r="F625" s="1">
        <f>COUNTIF(bank_processed_transactions[transaction_id],A625)</f>
        <v>1</v>
      </c>
      <c r="G625" s="1" t="str">
        <f t="shared" si="90"/>
        <v>found</v>
      </c>
      <c r="H625" s="1" t="str">
        <f t="shared" si="91"/>
        <v>Not Duplicate</v>
      </c>
      <c r="I625" s="1" t="str">
        <f t="shared" si="92"/>
        <v>match</v>
      </c>
      <c r="J625" s="1" t="str">
        <f t="shared" si="93"/>
        <v>match</v>
      </c>
      <c r="K625" s="1">
        <f t="shared" si="94"/>
        <v>0</v>
      </c>
      <c r="L625" s="2">
        <f>IF(F625=0,"not processed",_xlfn.MINIFS(Processed_data!H:H,Processed_data!A:A,A625))</f>
        <v>46095</v>
      </c>
      <c r="M625" s="1">
        <f>IF(F625=0,"not processed",ABS(bank_source_transactions__1[[#This Row],[transaction_date]]-Reconciliation!L625))</f>
        <v>0</v>
      </c>
      <c r="N625" s="1" t="str" cm="1">
        <f t="array" ref="N625">_xlfn.IFS(M625="not Processed", "Not Processed",M625&gt;2,"SLA Breached",M625&lt;=2,"Within SLA")</f>
        <v>Within SLA</v>
      </c>
      <c r="O625" s="1" t="str">
        <f>_xlfn.XLOOKUP(A625,Source_data!A:A,Source_data!D:D)</f>
        <v>NEFT</v>
      </c>
      <c r="P625" s="1">
        <f t="shared" si="95"/>
        <v>0</v>
      </c>
      <c r="Q625" s="1">
        <f t="shared" si="96"/>
        <v>0</v>
      </c>
      <c r="R625" s="1">
        <f t="shared" si="97"/>
        <v>0</v>
      </c>
      <c r="S625" s="1">
        <f t="shared" si="98"/>
        <v>0</v>
      </c>
      <c r="T625" s="1">
        <f t="shared" si="99"/>
        <v>0</v>
      </c>
      <c r="U625" s="1" t="str">
        <f>_xlfn.XLOOKUP(Table3[[#This Row],[Transaction ID]],Source_data!A:A,Source_data!E:E)</f>
        <v>Mumbai</v>
      </c>
      <c r="V625" s="1">
        <f>_xlfn.IFNA(_xlfn.XLOOKUP(A625,bank_processed_transactions[transaction_id],bank_processed_transactions[processing_minutes]),"")</f>
        <v>45.9</v>
      </c>
      <c r="W625" s="31">
        <f>_xlfn.XLOOKUP(A625,Source_data!A:A,Source_data!B:B)</f>
        <v>46095</v>
      </c>
    </row>
    <row r="626" spans="1:23" x14ac:dyDescent="0.3">
      <c r="A626" s="3" t="s">
        <v>1859</v>
      </c>
      <c r="B626" s="1">
        <f>_xlfn.XLOOKUP(A626,bank_source_transactions__1[transaction_id],bank_source_transactions__1[amount_inr])</f>
        <v>1431.74</v>
      </c>
      <c r="C626" s="1">
        <f>_xlfn.XLOOKUP(A626,Processed_data!A:A,Processed_data!F:F)</f>
        <v>1431.74</v>
      </c>
      <c r="D626" s="1" t="str">
        <f>_xlfn.XLOOKUP(A626,bank_source_transactions__1[transaction_id],bank_source_transactions__1[transaction_status])</f>
        <v>SUCCESS</v>
      </c>
      <c r="E626" s="1" t="str">
        <f>_xlfn.XLOOKUP(A626,Processed_data!A:A,Processed_data!G:G)</f>
        <v>SUCCESS</v>
      </c>
      <c r="F626" s="1">
        <f>COUNTIF(bank_processed_transactions[transaction_id],A626)</f>
        <v>1</v>
      </c>
      <c r="G626" s="1" t="str">
        <f t="shared" si="90"/>
        <v>found</v>
      </c>
      <c r="H626" s="1" t="str">
        <f t="shared" si="91"/>
        <v>Not Duplicate</v>
      </c>
      <c r="I626" s="1" t="str">
        <f t="shared" si="92"/>
        <v>match</v>
      </c>
      <c r="J626" s="1" t="str">
        <f t="shared" si="93"/>
        <v>match</v>
      </c>
      <c r="K626" s="1">
        <f t="shared" si="94"/>
        <v>0</v>
      </c>
      <c r="L626" s="2">
        <f>IF(F626=0,"not processed",_xlfn.MINIFS(Processed_data!H:H,Processed_data!A:A,A626))</f>
        <v>46085</v>
      </c>
      <c r="M626" s="1">
        <f>IF(F626=0,"not processed",ABS(bank_source_transactions__1[[#This Row],[transaction_date]]-Reconciliation!L626))</f>
        <v>1</v>
      </c>
      <c r="N626" s="1" t="str" cm="1">
        <f t="array" ref="N626">_xlfn.IFS(M626="not Processed", "Not Processed",M626&gt;2,"SLA Breached",M626&lt;=2,"Within SLA")</f>
        <v>Within SLA</v>
      </c>
      <c r="O626" s="1" t="str">
        <f>_xlfn.XLOOKUP(A626,Source_data!A:A,Source_data!D:D)</f>
        <v>NEFT</v>
      </c>
      <c r="P626" s="1">
        <f t="shared" si="95"/>
        <v>0</v>
      </c>
      <c r="Q626" s="1">
        <f t="shared" si="96"/>
        <v>0</v>
      </c>
      <c r="R626" s="1">
        <f t="shared" si="97"/>
        <v>0</v>
      </c>
      <c r="S626" s="1">
        <f t="shared" si="98"/>
        <v>0</v>
      </c>
      <c r="T626" s="1">
        <f t="shared" si="99"/>
        <v>0</v>
      </c>
      <c r="U626" s="1" t="str">
        <f>_xlfn.XLOOKUP(Table3[[#This Row],[Transaction ID]],Source_data!A:A,Source_data!E:E)</f>
        <v>Bengaluru</v>
      </c>
      <c r="V626" s="1">
        <f>_xlfn.IFNA(_xlfn.XLOOKUP(A626,bank_processed_transactions[transaction_id],bank_processed_transactions[processing_minutes]),"")</f>
        <v>23.6</v>
      </c>
      <c r="W626" s="31">
        <f>_xlfn.XLOOKUP(A626,Source_data!A:A,Source_data!B:B)</f>
        <v>46084</v>
      </c>
    </row>
    <row r="627" spans="1:23" x14ac:dyDescent="0.3">
      <c r="A627" s="4" t="s">
        <v>1290</v>
      </c>
      <c r="B627" s="1">
        <f>_xlfn.XLOOKUP(A627,bank_source_transactions__1[transaction_id],bank_source_transactions__1[amount_inr])</f>
        <v>15724.93</v>
      </c>
      <c r="C627" s="1">
        <f>_xlfn.XLOOKUP(A627,Processed_data!A:A,Processed_data!F:F)</f>
        <v>15724.93</v>
      </c>
      <c r="D627" s="1" t="str">
        <f>_xlfn.XLOOKUP(A627,bank_source_transactions__1[transaction_id],bank_source_transactions__1[transaction_status])</f>
        <v>SUCCESS</v>
      </c>
      <c r="E627" s="1" t="str">
        <f>_xlfn.XLOOKUP(A627,Processed_data!A:A,Processed_data!G:G)</f>
        <v>FAILED</v>
      </c>
      <c r="F627" s="1">
        <f>COUNTIF(bank_processed_transactions[transaction_id],A627)</f>
        <v>1</v>
      </c>
      <c r="G627" s="1" t="str">
        <f t="shared" si="90"/>
        <v>found</v>
      </c>
      <c r="H627" s="1" t="str">
        <f t="shared" si="91"/>
        <v>Not Duplicate</v>
      </c>
      <c r="I627" s="1" t="str">
        <f t="shared" si="92"/>
        <v>match</v>
      </c>
      <c r="J627" s="1" t="str">
        <f t="shared" si="93"/>
        <v>mismatch</v>
      </c>
      <c r="K627" s="1">
        <f t="shared" si="94"/>
        <v>0</v>
      </c>
      <c r="L627" s="2">
        <f>IF(F627=0,"not processed",_xlfn.MINIFS(Processed_data!H:H,Processed_data!A:A,A627))</f>
        <v>46064</v>
      </c>
      <c r="M627" s="1">
        <f>IF(F627=0,"not processed",ABS(bank_source_transactions__1[[#This Row],[transaction_date]]-Reconciliation!L627))</f>
        <v>2</v>
      </c>
      <c r="N627" s="1" t="str" cm="1">
        <f t="array" ref="N627">_xlfn.IFS(M627="not Processed", "Not Processed",M627&gt;2,"SLA Breached",M627&lt;=2,"Within SLA")</f>
        <v>Within SLA</v>
      </c>
      <c r="O627" s="1" t="str">
        <f>_xlfn.XLOOKUP(A627,Source_data!A:A,Source_data!D:D)</f>
        <v>UPI</v>
      </c>
      <c r="P627" s="1">
        <f t="shared" si="95"/>
        <v>0</v>
      </c>
      <c r="Q627" s="1">
        <f t="shared" si="96"/>
        <v>0</v>
      </c>
      <c r="R627" s="1">
        <f t="shared" si="97"/>
        <v>0</v>
      </c>
      <c r="S627" s="1">
        <f t="shared" si="98"/>
        <v>1</v>
      </c>
      <c r="T627" s="1">
        <f t="shared" si="99"/>
        <v>0</v>
      </c>
      <c r="U627" s="1" t="str">
        <f>_xlfn.XLOOKUP(Table3[[#This Row],[Transaction ID]],Source_data!A:A,Source_data!E:E)</f>
        <v>Mumbai</v>
      </c>
      <c r="V627" s="1">
        <f>_xlfn.IFNA(_xlfn.XLOOKUP(A627,bank_processed_transactions[transaction_id],bank_processed_transactions[processing_minutes]),"")</f>
        <v>20.6</v>
      </c>
      <c r="W627" s="31">
        <f>_xlfn.XLOOKUP(A627,Source_data!A:A,Source_data!B:B)</f>
        <v>46062</v>
      </c>
    </row>
    <row r="628" spans="1:23" x14ac:dyDescent="0.3">
      <c r="A628" s="3" t="s">
        <v>4820</v>
      </c>
      <c r="B628" s="1">
        <f>_xlfn.XLOOKUP(A628,bank_source_transactions__1[transaction_id],bank_source_transactions__1[amount_inr])</f>
        <v>11496.36</v>
      </c>
      <c r="C628" s="1">
        <f>_xlfn.XLOOKUP(A628,Processed_data!A:A,Processed_data!F:F)</f>
        <v>11496.36</v>
      </c>
      <c r="D628" s="1" t="str">
        <f>_xlfn.XLOOKUP(A628,bank_source_transactions__1[transaction_id],bank_source_transactions__1[transaction_status])</f>
        <v>SUCCESS</v>
      </c>
      <c r="E628" s="1" t="str">
        <f>_xlfn.XLOOKUP(A628,Processed_data!A:A,Processed_data!G:G)</f>
        <v>SUCCESS</v>
      </c>
      <c r="F628" s="1">
        <f>COUNTIF(bank_processed_transactions[transaction_id],A628)</f>
        <v>1</v>
      </c>
      <c r="G628" s="1" t="str">
        <f t="shared" si="90"/>
        <v>found</v>
      </c>
      <c r="H628" s="1" t="str">
        <f t="shared" si="91"/>
        <v>Not Duplicate</v>
      </c>
      <c r="I628" s="1" t="str">
        <f t="shared" si="92"/>
        <v>match</v>
      </c>
      <c r="J628" s="1" t="str">
        <f t="shared" si="93"/>
        <v>match</v>
      </c>
      <c r="K628" s="1">
        <f t="shared" si="94"/>
        <v>0</v>
      </c>
      <c r="L628" s="2">
        <f>IF(F628=0,"not processed",_xlfn.MINIFS(Processed_data!H:H,Processed_data!A:A,A628))</f>
        <v>46062</v>
      </c>
      <c r="M628" s="1">
        <f>IF(F628=0,"not processed",ABS(bank_source_transactions__1[[#This Row],[transaction_date]]-Reconciliation!L628))</f>
        <v>2</v>
      </c>
      <c r="N628" s="1" t="str" cm="1">
        <f t="array" ref="N628">_xlfn.IFS(M628="not Processed", "Not Processed",M628&gt;2,"SLA Breached",M628&lt;=2,"Within SLA")</f>
        <v>Within SLA</v>
      </c>
      <c r="O628" s="1" t="str">
        <f>_xlfn.XLOOKUP(A628,Source_data!A:A,Source_data!D:D)</f>
        <v>CARD</v>
      </c>
      <c r="P628" s="1">
        <f t="shared" si="95"/>
        <v>0</v>
      </c>
      <c r="Q628" s="1">
        <f t="shared" si="96"/>
        <v>0</v>
      </c>
      <c r="R628" s="1">
        <f t="shared" si="97"/>
        <v>0</v>
      </c>
      <c r="S628" s="1">
        <f t="shared" si="98"/>
        <v>0</v>
      </c>
      <c r="T628" s="1">
        <f t="shared" si="99"/>
        <v>0</v>
      </c>
      <c r="U628" s="1" t="str">
        <f>_xlfn.XLOOKUP(Table3[[#This Row],[Transaction ID]],Source_data!A:A,Source_data!E:E)</f>
        <v>Pune</v>
      </c>
      <c r="V628" s="1">
        <f>_xlfn.IFNA(_xlfn.XLOOKUP(A628,bank_processed_transactions[transaction_id],bank_processed_transactions[processing_minutes]),"")</f>
        <v>43.7</v>
      </c>
      <c r="W628" s="31">
        <f>_xlfn.XLOOKUP(A628,Source_data!A:A,Source_data!B:B)</f>
        <v>46060</v>
      </c>
    </row>
    <row r="629" spans="1:23" x14ac:dyDescent="0.3">
      <c r="A629" s="4" t="s">
        <v>4830</v>
      </c>
      <c r="B629" s="1">
        <f>_xlfn.XLOOKUP(A629,bank_source_transactions__1[transaction_id],bank_source_transactions__1[amount_inr])</f>
        <v>3392.11</v>
      </c>
      <c r="C629" s="1">
        <f>_xlfn.XLOOKUP(A629,Processed_data!A:A,Processed_data!F:F)</f>
        <v>3392.11</v>
      </c>
      <c r="D629" s="1" t="str">
        <f>_xlfn.XLOOKUP(A629,bank_source_transactions__1[transaction_id],bank_source_transactions__1[transaction_status])</f>
        <v>SUCCESS</v>
      </c>
      <c r="E629" s="1" t="str">
        <f>_xlfn.XLOOKUP(A629,Processed_data!A:A,Processed_data!G:G)</f>
        <v>SUCCESS</v>
      </c>
      <c r="F629" s="1">
        <f>COUNTIF(bank_processed_transactions[transaction_id],A629)</f>
        <v>1</v>
      </c>
      <c r="G629" s="1" t="str">
        <f t="shared" si="90"/>
        <v>found</v>
      </c>
      <c r="H629" s="1" t="str">
        <f t="shared" si="91"/>
        <v>Not Duplicate</v>
      </c>
      <c r="I629" s="1" t="str">
        <f t="shared" si="92"/>
        <v>match</v>
      </c>
      <c r="J629" s="1" t="str">
        <f t="shared" si="93"/>
        <v>match</v>
      </c>
      <c r="K629" s="1">
        <f t="shared" si="94"/>
        <v>0</v>
      </c>
      <c r="L629" s="2">
        <f>IF(F629=0,"not processed",_xlfn.MINIFS(Processed_data!H:H,Processed_data!A:A,A629))</f>
        <v>46079</v>
      </c>
      <c r="M629" s="1">
        <f>IF(F629=0,"not processed",ABS(bank_source_transactions__1[[#This Row],[transaction_date]]-Reconciliation!L629))</f>
        <v>0</v>
      </c>
      <c r="N629" s="1" t="str" cm="1">
        <f t="array" ref="N629">_xlfn.IFS(M629="not Processed", "Not Processed",M629&gt;2,"SLA Breached",M629&lt;=2,"Within SLA")</f>
        <v>Within SLA</v>
      </c>
      <c r="O629" s="1" t="str">
        <f>_xlfn.XLOOKUP(A629,Source_data!A:A,Source_data!D:D)</f>
        <v>IMPS</v>
      </c>
      <c r="P629" s="1">
        <f t="shared" si="95"/>
        <v>0</v>
      </c>
      <c r="Q629" s="1">
        <f t="shared" si="96"/>
        <v>0</v>
      </c>
      <c r="R629" s="1">
        <f t="shared" si="97"/>
        <v>0</v>
      </c>
      <c r="S629" s="1">
        <f t="shared" si="98"/>
        <v>0</v>
      </c>
      <c r="T629" s="1">
        <f t="shared" si="99"/>
        <v>0</v>
      </c>
      <c r="U629" s="1" t="str">
        <f>_xlfn.XLOOKUP(Table3[[#This Row],[Transaction ID]],Source_data!A:A,Source_data!E:E)</f>
        <v>Mumbai</v>
      </c>
      <c r="V629" s="1">
        <f>_xlfn.IFNA(_xlfn.XLOOKUP(A629,bank_processed_transactions[transaction_id],bank_processed_transactions[processing_minutes]),"")</f>
        <v>26.5</v>
      </c>
      <c r="W629" s="31">
        <f>_xlfn.XLOOKUP(A629,Source_data!A:A,Source_data!B:B)</f>
        <v>46079</v>
      </c>
    </row>
    <row r="630" spans="1:23" x14ac:dyDescent="0.3">
      <c r="A630" s="3" t="s">
        <v>2792</v>
      </c>
      <c r="B630" s="1">
        <f>_xlfn.XLOOKUP(A630,bank_source_transactions__1[transaction_id],bank_source_transactions__1[amount_inr])</f>
        <v>21812.799999999999</v>
      </c>
      <c r="C630" s="1">
        <f>_xlfn.XLOOKUP(A630,Processed_data!A:A,Processed_data!F:F)</f>
        <v>21812.799999999999</v>
      </c>
      <c r="D630" s="1" t="str">
        <f>_xlfn.XLOOKUP(A630,bank_source_transactions__1[transaction_id],bank_source_transactions__1[transaction_status])</f>
        <v>SUCCESS</v>
      </c>
      <c r="E630" s="1" t="str">
        <f>_xlfn.XLOOKUP(A630,Processed_data!A:A,Processed_data!G:G)</f>
        <v>SUCCESS</v>
      </c>
      <c r="F630" s="1">
        <f>COUNTIF(bank_processed_transactions[transaction_id],A630)</f>
        <v>1</v>
      </c>
      <c r="G630" s="1" t="str">
        <f t="shared" si="90"/>
        <v>found</v>
      </c>
      <c r="H630" s="1" t="str">
        <f t="shared" si="91"/>
        <v>Not Duplicate</v>
      </c>
      <c r="I630" s="1" t="str">
        <f t="shared" si="92"/>
        <v>match</v>
      </c>
      <c r="J630" s="1" t="str">
        <f t="shared" si="93"/>
        <v>match</v>
      </c>
      <c r="K630" s="1">
        <f t="shared" si="94"/>
        <v>0</v>
      </c>
      <c r="L630" s="2">
        <f>IF(F630=0,"not processed",_xlfn.MINIFS(Processed_data!H:H,Processed_data!A:A,A630))</f>
        <v>46111</v>
      </c>
      <c r="M630" s="1">
        <f>IF(F630=0,"not processed",ABS(bank_source_transactions__1[[#This Row],[transaction_date]]-Reconciliation!L630))</f>
        <v>0</v>
      </c>
      <c r="N630" s="1" t="str" cm="1">
        <f t="array" ref="N630">_xlfn.IFS(M630="not Processed", "Not Processed",M630&gt;2,"SLA Breached",M630&lt;=2,"Within SLA")</f>
        <v>Within SLA</v>
      </c>
      <c r="O630" s="1" t="str">
        <f>_xlfn.XLOOKUP(A630,Source_data!A:A,Source_data!D:D)</f>
        <v>UPI</v>
      </c>
      <c r="P630" s="1">
        <f t="shared" si="95"/>
        <v>0</v>
      </c>
      <c r="Q630" s="1">
        <f t="shared" si="96"/>
        <v>0</v>
      </c>
      <c r="R630" s="1">
        <f t="shared" si="97"/>
        <v>0</v>
      </c>
      <c r="S630" s="1">
        <f t="shared" si="98"/>
        <v>0</v>
      </c>
      <c r="T630" s="1">
        <f t="shared" si="99"/>
        <v>0</v>
      </c>
      <c r="U630" s="1" t="str">
        <f>_xlfn.XLOOKUP(Table3[[#This Row],[Transaction ID]],Source_data!A:A,Source_data!E:E)</f>
        <v>Bengaluru</v>
      </c>
      <c r="V630" s="1">
        <f>_xlfn.IFNA(_xlfn.XLOOKUP(A630,bank_processed_transactions[transaction_id],bank_processed_transactions[processing_minutes]),"")</f>
        <v>52.3</v>
      </c>
      <c r="W630" s="31">
        <f>_xlfn.XLOOKUP(A630,Source_data!A:A,Source_data!B:B)</f>
        <v>46111</v>
      </c>
    </row>
    <row r="631" spans="1:23" x14ac:dyDescent="0.3">
      <c r="A631" s="4" t="s">
        <v>4189</v>
      </c>
      <c r="B631" s="1">
        <f>_xlfn.XLOOKUP(A631,bank_source_transactions__1[transaction_id],bank_source_transactions__1[amount_inr])</f>
        <v>972.03</v>
      </c>
      <c r="C631" s="1">
        <f>_xlfn.XLOOKUP(A631,Processed_data!A:A,Processed_data!F:F)</f>
        <v>972.03</v>
      </c>
      <c r="D631" s="1" t="str">
        <f>_xlfn.XLOOKUP(A631,bank_source_transactions__1[transaction_id],bank_source_transactions__1[transaction_status])</f>
        <v>SUCCESS</v>
      </c>
      <c r="E631" s="1" t="str">
        <f>_xlfn.XLOOKUP(A631,Processed_data!A:A,Processed_data!G:G)</f>
        <v>SUCCESS</v>
      </c>
      <c r="F631" s="1">
        <f>COUNTIF(bank_processed_transactions[transaction_id],A631)</f>
        <v>1</v>
      </c>
      <c r="G631" s="1" t="str">
        <f t="shared" si="90"/>
        <v>found</v>
      </c>
      <c r="H631" s="1" t="str">
        <f t="shared" si="91"/>
        <v>Not Duplicate</v>
      </c>
      <c r="I631" s="1" t="str">
        <f t="shared" si="92"/>
        <v>match</v>
      </c>
      <c r="J631" s="1" t="str">
        <f t="shared" si="93"/>
        <v>match</v>
      </c>
      <c r="K631" s="1">
        <f t="shared" si="94"/>
        <v>0</v>
      </c>
      <c r="L631" s="2">
        <f>IF(F631=0,"not processed",_xlfn.MINIFS(Processed_data!H:H,Processed_data!A:A,A631))</f>
        <v>46084</v>
      </c>
      <c r="M631" s="1">
        <f>IF(F631=0,"not processed",ABS(bank_source_transactions__1[[#This Row],[transaction_date]]-Reconciliation!L631))</f>
        <v>3</v>
      </c>
      <c r="N631" s="1" t="str" cm="1">
        <f t="array" ref="N631">_xlfn.IFS(M631="not Processed", "Not Processed",M631&gt;2,"SLA Breached",M631&lt;=2,"Within SLA")</f>
        <v>SLA Breached</v>
      </c>
      <c r="O631" s="1" t="str">
        <f>_xlfn.XLOOKUP(A631,Source_data!A:A,Source_data!D:D)</f>
        <v>NEFT</v>
      </c>
      <c r="P631" s="1">
        <f t="shared" si="95"/>
        <v>0</v>
      </c>
      <c r="Q631" s="1">
        <f t="shared" si="96"/>
        <v>0</v>
      </c>
      <c r="R631" s="1">
        <f t="shared" si="97"/>
        <v>0</v>
      </c>
      <c r="S631" s="1">
        <f t="shared" si="98"/>
        <v>0</v>
      </c>
      <c r="T631" s="1">
        <f t="shared" si="99"/>
        <v>1</v>
      </c>
      <c r="U631" s="1" t="str">
        <f>_xlfn.XLOOKUP(Table3[[#This Row],[Transaction ID]],Source_data!A:A,Source_data!E:E)</f>
        <v>Hyderabad</v>
      </c>
      <c r="V631" s="1">
        <f>_xlfn.IFNA(_xlfn.XLOOKUP(A631,bank_processed_transactions[transaction_id],bank_processed_transactions[processing_minutes]),"")</f>
        <v>13.6</v>
      </c>
      <c r="W631" s="31">
        <f>_xlfn.XLOOKUP(A631,Source_data!A:A,Source_data!B:B)</f>
        <v>46081</v>
      </c>
    </row>
    <row r="632" spans="1:23" x14ac:dyDescent="0.3">
      <c r="A632" s="3" t="s">
        <v>2540</v>
      </c>
      <c r="B632" s="1">
        <f>_xlfn.XLOOKUP(A632,bank_source_transactions__1[transaction_id],bank_source_transactions__1[amount_inr])</f>
        <v>962.87</v>
      </c>
      <c r="C632" s="1">
        <f>_xlfn.XLOOKUP(A632,Processed_data!A:A,Processed_data!F:F)</f>
        <v>962.87</v>
      </c>
      <c r="D632" s="1" t="str">
        <f>_xlfn.XLOOKUP(A632,bank_source_transactions__1[transaction_id],bank_source_transactions__1[transaction_status])</f>
        <v>SUCCESS</v>
      </c>
      <c r="E632" s="1" t="str">
        <f>_xlfn.XLOOKUP(A632,Processed_data!A:A,Processed_data!G:G)</f>
        <v>SUCCESS</v>
      </c>
      <c r="F632" s="1">
        <f>COUNTIF(bank_processed_transactions[transaction_id],A632)</f>
        <v>1</v>
      </c>
      <c r="G632" s="1" t="str">
        <f t="shared" si="90"/>
        <v>found</v>
      </c>
      <c r="H632" s="1" t="str">
        <f t="shared" si="91"/>
        <v>Not Duplicate</v>
      </c>
      <c r="I632" s="1" t="str">
        <f t="shared" si="92"/>
        <v>match</v>
      </c>
      <c r="J632" s="1" t="str">
        <f t="shared" si="93"/>
        <v>match</v>
      </c>
      <c r="K632" s="1">
        <f t="shared" si="94"/>
        <v>0</v>
      </c>
      <c r="L632" s="2">
        <f>IF(F632=0,"not processed",_xlfn.MINIFS(Processed_data!H:H,Processed_data!A:A,A632))</f>
        <v>46074</v>
      </c>
      <c r="M632" s="1">
        <f>IF(F632=0,"not processed",ABS(bank_source_transactions__1[[#This Row],[transaction_date]]-Reconciliation!L632))</f>
        <v>1</v>
      </c>
      <c r="N632" s="1" t="str" cm="1">
        <f t="array" ref="N632">_xlfn.IFS(M632="not Processed", "Not Processed",M632&gt;2,"SLA Breached",M632&lt;=2,"Within SLA")</f>
        <v>Within SLA</v>
      </c>
      <c r="O632" s="1" t="str">
        <f>_xlfn.XLOOKUP(A632,Source_data!A:A,Source_data!D:D)</f>
        <v>NEFT</v>
      </c>
      <c r="P632" s="1">
        <f t="shared" si="95"/>
        <v>0</v>
      </c>
      <c r="Q632" s="1">
        <f t="shared" si="96"/>
        <v>0</v>
      </c>
      <c r="R632" s="1">
        <f t="shared" si="97"/>
        <v>0</v>
      </c>
      <c r="S632" s="1">
        <f t="shared" si="98"/>
        <v>0</v>
      </c>
      <c r="T632" s="1">
        <f t="shared" si="99"/>
        <v>0</v>
      </c>
      <c r="U632" s="1" t="str">
        <f>_xlfn.XLOOKUP(Table3[[#This Row],[Transaction ID]],Source_data!A:A,Source_data!E:E)</f>
        <v>Hyderabad</v>
      </c>
      <c r="V632" s="1">
        <f>_xlfn.IFNA(_xlfn.XLOOKUP(A632,bank_processed_transactions[transaction_id],bank_processed_transactions[processing_minutes]),"")</f>
        <v>23</v>
      </c>
      <c r="W632" s="31">
        <f>_xlfn.XLOOKUP(A632,Source_data!A:A,Source_data!B:B)</f>
        <v>46073</v>
      </c>
    </row>
    <row r="633" spans="1:23" x14ac:dyDescent="0.3">
      <c r="A633" s="4" t="s">
        <v>3994</v>
      </c>
      <c r="B633" s="1">
        <f>_xlfn.XLOOKUP(A633,bank_source_transactions__1[transaction_id],bank_source_transactions__1[amount_inr])</f>
        <v>16426.580000000002</v>
      </c>
      <c r="C633" s="1">
        <f>_xlfn.XLOOKUP(A633,Processed_data!A:A,Processed_data!F:F)</f>
        <v>16426.580000000002</v>
      </c>
      <c r="D633" s="1" t="str">
        <f>_xlfn.XLOOKUP(A633,bank_source_transactions__1[transaction_id],bank_source_transactions__1[transaction_status])</f>
        <v>SUCCESS</v>
      </c>
      <c r="E633" s="1" t="str">
        <f>_xlfn.XLOOKUP(A633,Processed_data!A:A,Processed_data!G:G)</f>
        <v>SUCCESS</v>
      </c>
      <c r="F633" s="1">
        <f>COUNTIF(bank_processed_transactions[transaction_id],A633)</f>
        <v>1</v>
      </c>
      <c r="G633" s="1" t="str">
        <f t="shared" si="90"/>
        <v>found</v>
      </c>
      <c r="H633" s="1" t="str">
        <f t="shared" si="91"/>
        <v>Not Duplicate</v>
      </c>
      <c r="I633" s="1" t="str">
        <f t="shared" si="92"/>
        <v>match</v>
      </c>
      <c r="J633" s="1" t="str">
        <f t="shared" si="93"/>
        <v>match</v>
      </c>
      <c r="K633" s="1">
        <f t="shared" si="94"/>
        <v>0</v>
      </c>
      <c r="L633" s="2">
        <f>IF(F633=0,"not processed",_xlfn.MINIFS(Processed_data!H:H,Processed_data!A:A,A633))</f>
        <v>46044</v>
      </c>
      <c r="M633" s="1">
        <f>IF(F633=0,"not processed",ABS(bank_source_transactions__1[[#This Row],[transaction_date]]-Reconciliation!L633))</f>
        <v>0</v>
      </c>
      <c r="N633" s="1" t="str" cm="1">
        <f t="array" ref="N633">_xlfn.IFS(M633="not Processed", "Not Processed",M633&gt;2,"SLA Breached",M633&lt;=2,"Within SLA")</f>
        <v>Within SLA</v>
      </c>
      <c r="O633" s="1" t="str">
        <f>_xlfn.XLOOKUP(A633,Source_data!A:A,Source_data!D:D)</f>
        <v>UPI</v>
      </c>
      <c r="P633" s="1">
        <f t="shared" si="95"/>
        <v>0</v>
      </c>
      <c r="Q633" s="1">
        <f t="shared" si="96"/>
        <v>0</v>
      </c>
      <c r="R633" s="1">
        <f t="shared" si="97"/>
        <v>0</v>
      </c>
      <c r="S633" s="1">
        <f t="shared" si="98"/>
        <v>0</v>
      </c>
      <c r="T633" s="1">
        <f t="shared" si="99"/>
        <v>0</v>
      </c>
      <c r="U633" s="1" t="str">
        <f>_xlfn.XLOOKUP(Table3[[#This Row],[Transaction ID]],Source_data!A:A,Source_data!E:E)</f>
        <v>Hyderabad</v>
      </c>
      <c r="V633" s="1">
        <f>_xlfn.IFNA(_xlfn.XLOOKUP(A633,bank_processed_transactions[transaction_id],bank_processed_transactions[processing_minutes]),"")</f>
        <v>47.1</v>
      </c>
      <c r="W633" s="31">
        <f>_xlfn.XLOOKUP(A633,Source_data!A:A,Source_data!B:B)</f>
        <v>46044</v>
      </c>
    </row>
    <row r="634" spans="1:23" x14ac:dyDescent="0.3">
      <c r="A634" s="3" t="s">
        <v>2477</v>
      </c>
      <c r="B634" s="1">
        <f>_xlfn.XLOOKUP(A634,bank_source_transactions__1[transaction_id],bank_source_transactions__1[amount_inr])</f>
        <v>13200.82</v>
      </c>
      <c r="C634" s="1">
        <f>_xlfn.XLOOKUP(A634,Processed_data!A:A,Processed_data!F:F)</f>
        <v>13200.82</v>
      </c>
      <c r="D634" s="1" t="str">
        <f>_xlfn.XLOOKUP(A634,bank_source_transactions__1[transaction_id],bank_source_transactions__1[transaction_status])</f>
        <v>SUCCESS</v>
      </c>
      <c r="E634" s="1" t="str">
        <f>_xlfn.XLOOKUP(A634,Processed_data!A:A,Processed_data!G:G)</f>
        <v>SUCCESS</v>
      </c>
      <c r="F634" s="1">
        <f>COUNTIF(bank_processed_transactions[transaction_id],A634)</f>
        <v>1</v>
      </c>
      <c r="G634" s="1" t="str">
        <f t="shared" si="90"/>
        <v>found</v>
      </c>
      <c r="H634" s="1" t="str">
        <f t="shared" si="91"/>
        <v>Not Duplicate</v>
      </c>
      <c r="I634" s="1" t="str">
        <f t="shared" si="92"/>
        <v>match</v>
      </c>
      <c r="J634" s="1" t="str">
        <f t="shared" si="93"/>
        <v>match</v>
      </c>
      <c r="K634" s="1">
        <f t="shared" si="94"/>
        <v>0</v>
      </c>
      <c r="L634" s="2">
        <f>IF(F634=0,"not processed",_xlfn.MINIFS(Processed_data!H:H,Processed_data!A:A,A634))</f>
        <v>46045</v>
      </c>
      <c r="M634" s="1">
        <f>IF(F634=0,"not processed",ABS(bank_source_transactions__1[[#This Row],[transaction_date]]-Reconciliation!L634))</f>
        <v>0</v>
      </c>
      <c r="N634" s="1" t="str" cm="1">
        <f t="array" ref="N634">_xlfn.IFS(M634="not Processed", "Not Processed",M634&gt;2,"SLA Breached",M634&lt;=2,"Within SLA")</f>
        <v>Within SLA</v>
      </c>
      <c r="O634" s="1" t="str">
        <f>_xlfn.XLOOKUP(A634,Source_data!A:A,Source_data!D:D)</f>
        <v>UPI</v>
      </c>
      <c r="P634" s="1">
        <f t="shared" si="95"/>
        <v>0</v>
      </c>
      <c r="Q634" s="1">
        <f t="shared" si="96"/>
        <v>0</v>
      </c>
      <c r="R634" s="1">
        <f t="shared" si="97"/>
        <v>0</v>
      </c>
      <c r="S634" s="1">
        <f t="shared" si="98"/>
        <v>0</v>
      </c>
      <c r="T634" s="1">
        <f t="shared" si="99"/>
        <v>0</v>
      </c>
      <c r="U634" s="1" t="str">
        <f>_xlfn.XLOOKUP(Table3[[#This Row],[Transaction ID]],Source_data!A:A,Source_data!E:E)</f>
        <v>Mumbai</v>
      </c>
      <c r="V634" s="1">
        <f>_xlfn.IFNA(_xlfn.XLOOKUP(A634,bank_processed_transactions[transaction_id],bank_processed_transactions[processing_minutes]),"")</f>
        <v>89.2</v>
      </c>
      <c r="W634" s="31">
        <f>_xlfn.XLOOKUP(A634,Source_data!A:A,Source_data!B:B)</f>
        <v>46045</v>
      </c>
    </row>
    <row r="635" spans="1:23" x14ac:dyDescent="0.3">
      <c r="A635" s="4" t="s">
        <v>4093</v>
      </c>
      <c r="B635" s="1">
        <f>_xlfn.XLOOKUP(A635,bank_source_transactions__1[transaction_id],bank_source_transactions__1[amount_inr])</f>
        <v>3025.63</v>
      </c>
      <c r="C635" s="1">
        <f>_xlfn.XLOOKUP(A635,Processed_data!A:A,Processed_data!F:F)</f>
        <v>3025.63</v>
      </c>
      <c r="D635" s="1" t="str">
        <f>_xlfn.XLOOKUP(A635,bank_source_transactions__1[transaction_id],bank_source_transactions__1[transaction_status])</f>
        <v>REVERSED</v>
      </c>
      <c r="E635" s="1" t="str">
        <f>_xlfn.XLOOKUP(A635,Processed_data!A:A,Processed_data!G:G)</f>
        <v>REVERSED</v>
      </c>
      <c r="F635" s="1">
        <f>COUNTIF(bank_processed_transactions[transaction_id],A635)</f>
        <v>1</v>
      </c>
      <c r="G635" s="1" t="str">
        <f t="shared" si="90"/>
        <v>found</v>
      </c>
      <c r="H635" s="1" t="str">
        <f t="shared" si="91"/>
        <v>Not Duplicate</v>
      </c>
      <c r="I635" s="1" t="str">
        <f t="shared" si="92"/>
        <v>match</v>
      </c>
      <c r="J635" s="1" t="str">
        <f t="shared" si="93"/>
        <v>match</v>
      </c>
      <c r="K635" s="1">
        <f t="shared" si="94"/>
        <v>0</v>
      </c>
      <c r="L635" s="2">
        <f>IF(F635=0,"not processed",_xlfn.MINIFS(Processed_data!H:H,Processed_data!A:A,A635))</f>
        <v>46099</v>
      </c>
      <c r="M635" s="1">
        <f>IF(F635=0,"not processed",ABS(bank_source_transactions__1[[#This Row],[transaction_date]]-Reconciliation!L635))</f>
        <v>3</v>
      </c>
      <c r="N635" s="1" t="str" cm="1">
        <f t="array" ref="N635">_xlfn.IFS(M635="not Processed", "Not Processed",M635&gt;2,"SLA Breached",M635&lt;=2,"Within SLA")</f>
        <v>SLA Breached</v>
      </c>
      <c r="O635" s="1" t="str">
        <f>_xlfn.XLOOKUP(A635,Source_data!A:A,Source_data!D:D)</f>
        <v>ATM</v>
      </c>
      <c r="P635" s="1">
        <f t="shared" si="95"/>
        <v>0</v>
      </c>
      <c r="Q635" s="1">
        <f t="shared" si="96"/>
        <v>0</v>
      </c>
      <c r="R635" s="1">
        <f t="shared" si="97"/>
        <v>0</v>
      </c>
      <c r="S635" s="1">
        <f t="shared" si="98"/>
        <v>0</v>
      </c>
      <c r="T635" s="1">
        <f t="shared" si="99"/>
        <v>1</v>
      </c>
      <c r="U635" s="1" t="str">
        <f>_xlfn.XLOOKUP(Table3[[#This Row],[Transaction ID]],Source_data!A:A,Source_data!E:E)</f>
        <v>Bengaluru</v>
      </c>
      <c r="V635" s="1">
        <f>_xlfn.IFNA(_xlfn.XLOOKUP(A635,bank_processed_transactions[transaction_id],bank_processed_transactions[processing_minutes]),"")</f>
        <v>34</v>
      </c>
      <c r="W635" s="31">
        <f>_xlfn.XLOOKUP(A635,Source_data!A:A,Source_data!B:B)</f>
        <v>46096</v>
      </c>
    </row>
    <row r="636" spans="1:23" x14ac:dyDescent="0.3">
      <c r="A636" s="3" t="s">
        <v>763</v>
      </c>
      <c r="B636" s="1">
        <f>_xlfn.XLOOKUP(A636,bank_source_transactions__1[transaction_id],bank_source_transactions__1[amount_inr])</f>
        <v>43974.03</v>
      </c>
      <c r="C636" s="1">
        <f>_xlfn.XLOOKUP(A636,Processed_data!A:A,Processed_data!F:F)</f>
        <v>48371.43</v>
      </c>
      <c r="D636" s="1" t="str">
        <f>_xlfn.XLOOKUP(A636,bank_source_transactions__1[transaction_id],bank_source_transactions__1[transaction_status])</f>
        <v>SUCCESS</v>
      </c>
      <c r="E636" s="1" t="str">
        <f>_xlfn.XLOOKUP(A636,Processed_data!A:A,Processed_data!G:G)</f>
        <v>SUCCESS</v>
      </c>
      <c r="F636" s="1">
        <f>COUNTIF(bank_processed_transactions[transaction_id],A636)</f>
        <v>1</v>
      </c>
      <c r="G636" s="1" t="str">
        <f t="shared" si="90"/>
        <v>found</v>
      </c>
      <c r="H636" s="1" t="str">
        <f t="shared" si="91"/>
        <v>Not Duplicate</v>
      </c>
      <c r="I636" s="1" t="str">
        <f t="shared" si="92"/>
        <v>mismatch</v>
      </c>
      <c r="J636" s="1" t="str">
        <f t="shared" si="93"/>
        <v>match</v>
      </c>
      <c r="K636" s="1">
        <f t="shared" si="94"/>
        <v>4397.4000000000015</v>
      </c>
      <c r="L636" s="2">
        <f>IF(F636=0,"not processed",_xlfn.MINIFS(Processed_data!H:H,Processed_data!A:A,A636))</f>
        <v>46095</v>
      </c>
      <c r="M636" s="1">
        <f>IF(F636=0,"not processed",ABS(bank_source_transactions__1[[#This Row],[transaction_date]]-Reconciliation!L636))</f>
        <v>3</v>
      </c>
      <c r="N636" s="1" t="str" cm="1">
        <f t="array" ref="N636">_xlfn.IFS(M636="not Processed", "Not Processed",M636&gt;2,"SLA Breached",M636&lt;=2,"Within SLA")</f>
        <v>SLA Breached</v>
      </c>
      <c r="O636" s="1" t="str">
        <f>_xlfn.XLOOKUP(A636,Source_data!A:A,Source_data!D:D)</f>
        <v>IMPS</v>
      </c>
      <c r="P636" s="1">
        <f t="shared" si="95"/>
        <v>0</v>
      </c>
      <c r="Q636" s="1">
        <f t="shared" si="96"/>
        <v>0</v>
      </c>
      <c r="R636" s="1">
        <f t="shared" si="97"/>
        <v>1</v>
      </c>
      <c r="S636" s="1">
        <f t="shared" si="98"/>
        <v>0</v>
      </c>
      <c r="T636" s="1">
        <f t="shared" si="99"/>
        <v>1</v>
      </c>
      <c r="U636" s="1" t="str">
        <f>_xlfn.XLOOKUP(Table3[[#This Row],[Transaction ID]],Source_data!A:A,Source_data!E:E)</f>
        <v>Bengaluru</v>
      </c>
      <c r="V636" s="1">
        <f>_xlfn.IFNA(_xlfn.XLOOKUP(A636,bank_processed_transactions[transaction_id],bank_processed_transactions[processing_minutes]),"")</f>
        <v>36.9</v>
      </c>
      <c r="W636" s="31">
        <f>_xlfn.XLOOKUP(A636,Source_data!A:A,Source_data!B:B)</f>
        <v>46092</v>
      </c>
    </row>
    <row r="637" spans="1:23" x14ac:dyDescent="0.3">
      <c r="A637" s="4" t="s">
        <v>2677</v>
      </c>
      <c r="B637" s="1">
        <f>_xlfn.XLOOKUP(A637,bank_source_transactions__1[transaction_id],bank_source_transactions__1[amount_inr])</f>
        <v>2104.08</v>
      </c>
      <c r="C637" s="1">
        <f>_xlfn.XLOOKUP(A637,Processed_data!A:A,Processed_data!F:F)</f>
        <v>2104.08</v>
      </c>
      <c r="D637" s="1" t="str">
        <f>_xlfn.XLOOKUP(A637,bank_source_transactions__1[transaction_id],bank_source_transactions__1[transaction_status])</f>
        <v>SUCCESS</v>
      </c>
      <c r="E637" s="1" t="str">
        <f>_xlfn.XLOOKUP(A637,Processed_data!A:A,Processed_data!G:G)</f>
        <v>SUCCESS</v>
      </c>
      <c r="F637" s="1">
        <f>COUNTIF(bank_processed_transactions[transaction_id],A637)</f>
        <v>1</v>
      </c>
      <c r="G637" s="1" t="str">
        <f t="shared" si="90"/>
        <v>found</v>
      </c>
      <c r="H637" s="1" t="str">
        <f t="shared" si="91"/>
        <v>Not Duplicate</v>
      </c>
      <c r="I637" s="1" t="str">
        <f t="shared" si="92"/>
        <v>match</v>
      </c>
      <c r="J637" s="1" t="str">
        <f t="shared" si="93"/>
        <v>match</v>
      </c>
      <c r="K637" s="1">
        <f t="shared" si="94"/>
        <v>0</v>
      </c>
      <c r="L637" s="2">
        <f>IF(F637=0,"not processed",_xlfn.MINIFS(Processed_data!H:H,Processed_data!A:A,A637))</f>
        <v>46079</v>
      </c>
      <c r="M637" s="1">
        <f>IF(F637=0,"not processed",ABS(bank_source_transactions__1[[#This Row],[transaction_date]]-Reconciliation!L637))</f>
        <v>2</v>
      </c>
      <c r="N637" s="1" t="str" cm="1">
        <f t="array" ref="N637">_xlfn.IFS(M637="not Processed", "Not Processed",M637&gt;2,"SLA Breached",M637&lt;=2,"Within SLA")</f>
        <v>Within SLA</v>
      </c>
      <c r="O637" s="1" t="str">
        <f>_xlfn.XLOOKUP(A637,Source_data!A:A,Source_data!D:D)</f>
        <v>IMPS</v>
      </c>
      <c r="P637" s="1">
        <f t="shared" si="95"/>
        <v>0</v>
      </c>
      <c r="Q637" s="1">
        <f t="shared" si="96"/>
        <v>0</v>
      </c>
      <c r="R637" s="1">
        <f t="shared" si="97"/>
        <v>0</v>
      </c>
      <c r="S637" s="1">
        <f t="shared" si="98"/>
        <v>0</v>
      </c>
      <c r="T637" s="1">
        <f t="shared" si="99"/>
        <v>0</v>
      </c>
      <c r="U637" s="1" t="str">
        <f>_xlfn.XLOOKUP(Table3[[#This Row],[Transaction ID]],Source_data!A:A,Source_data!E:E)</f>
        <v>Bengaluru</v>
      </c>
      <c r="V637" s="1">
        <f>_xlfn.IFNA(_xlfn.XLOOKUP(A637,bank_processed_transactions[transaction_id],bank_processed_transactions[processing_minutes]),"")</f>
        <v>27.8</v>
      </c>
      <c r="W637" s="31">
        <f>_xlfn.XLOOKUP(A637,Source_data!A:A,Source_data!B:B)</f>
        <v>46077</v>
      </c>
    </row>
    <row r="638" spans="1:23" x14ac:dyDescent="0.3">
      <c r="A638" s="3" t="s">
        <v>1582</v>
      </c>
      <c r="B638" s="1">
        <f>_xlfn.XLOOKUP(A638,bank_source_transactions__1[transaction_id],bank_source_transactions__1[amount_inr])</f>
        <v>3420.81</v>
      </c>
      <c r="C638" s="1">
        <f>_xlfn.XLOOKUP(A638,Processed_data!A:A,Processed_data!F:F)</f>
        <v>3420.81</v>
      </c>
      <c r="D638" s="1" t="str">
        <f>_xlfn.XLOOKUP(A638,bank_source_transactions__1[transaction_id],bank_source_transactions__1[transaction_status])</f>
        <v>SUCCESS</v>
      </c>
      <c r="E638" s="1" t="str">
        <f>_xlfn.XLOOKUP(A638,Processed_data!A:A,Processed_data!G:G)</f>
        <v>SUCCESS</v>
      </c>
      <c r="F638" s="1">
        <f>COUNTIF(bank_processed_transactions[transaction_id],A638)</f>
        <v>1</v>
      </c>
      <c r="G638" s="1" t="str">
        <f t="shared" si="90"/>
        <v>found</v>
      </c>
      <c r="H638" s="1" t="str">
        <f t="shared" si="91"/>
        <v>Not Duplicate</v>
      </c>
      <c r="I638" s="1" t="str">
        <f t="shared" si="92"/>
        <v>match</v>
      </c>
      <c r="J638" s="1" t="str">
        <f t="shared" si="93"/>
        <v>match</v>
      </c>
      <c r="K638" s="1">
        <f t="shared" si="94"/>
        <v>0</v>
      </c>
      <c r="L638" s="2">
        <f>IF(F638=0,"not processed",_xlfn.MINIFS(Processed_data!H:H,Processed_data!A:A,A638))</f>
        <v>46074</v>
      </c>
      <c r="M638" s="1">
        <f>IF(F638=0,"not processed",ABS(bank_source_transactions__1[[#This Row],[transaction_date]]-Reconciliation!L638))</f>
        <v>0</v>
      </c>
      <c r="N638" s="1" t="str" cm="1">
        <f t="array" ref="N638">_xlfn.IFS(M638="not Processed", "Not Processed",M638&gt;2,"SLA Breached",M638&lt;=2,"Within SLA")</f>
        <v>Within SLA</v>
      </c>
      <c r="O638" s="1" t="str">
        <f>_xlfn.XLOOKUP(A638,Source_data!A:A,Source_data!D:D)</f>
        <v>UPI</v>
      </c>
      <c r="P638" s="1">
        <f t="shared" si="95"/>
        <v>0</v>
      </c>
      <c r="Q638" s="1">
        <f t="shared" si="96"/>
        <v>0</v>
      </c>
      <c r="R638" s="1">
        <f t="shared" si="97"/>
        <v>0</v>
      </c>
      <c r="S638" s="1">
        <f t="shared" si="98"/>
        <v>0</v>
      </c>
      <c r="T638" s="1">
        <f t="shared" si="99"/>
        <v>0</v>
      </c>
      <c r="U638" s="1" t="str">
        <f>_xlfn.XLOOKUP(Table3[[#This Row],[Transaction ID]],Source_data!A:A,Source_data!E:E)</f>
        <v>Mumbai</v>
      </c>
      <c r="V638" s="1">
        <f>_xlfn.IFNA(_xlfn.XLOOKUP(A638,bank_processed_transactions[transaction_id],bank_processed_transactions[processing_minutes]),"")</f>
        <v>51.1</v>
      </c>
      <c r="W638" s="31">
        <f>_xlfn.XLOOKUP(A638,Source_data!A:A,Source_data!B:B)</f>
        <v>46074</v>
      </c>
    </row>
    <row r="639" spans="1:23" x14ac:dyDescent="0.3">
      <c r="A639" s="4" t="s">
        <v>1444</v>
      </c>
      <c r="B639" s="1">
        <f>_xlfn.XLOOKUP(A639,bank_source_transactions__1[transaction_id],bank_source_transactions__1[amount_inr])</f>
        <v>1235.02</v>
      </c>
      <c r="C639" s="1">
        <f>_xlfn.XLOOKUP(A639,Processed_data!A:A,Processed_data!F:F)</f>
        <v>1235.02</v>
      </c>
      <c r="D639" s="1" t="str">
        <f>_xlfn.XLOOKUP(A639,bank_source_transactions__1[transaction_id],bank_source_transactions__1[transaction_status])</f>
        <v>SUCCESS</v>
      </c>
      <c r="E639" s="1" t="str">
        <f>_xlfn.XLOOKUP(A639,Processed_data!A:A,Processed_data!G:G)</f>
        <v>SUCCESS</v>
      </c>
      <c r="F639" s="1">
        <f>COUNTIF(bank_processed_transactions[transaction_id],A639)</f>
        <v>1</v>
      </c>
      <c r="G639" s="1" t="str">
        <f t="shared" si="90"/>
        <v>found</v>
      </c>
      <c r="H639" s="1" t="str">
        <f t="shared" si="91"/>
        <v>Not Duplicate</v>
      </c>
      <c r="I639" s="1" t="str">
        <f t="shared" si="92"/>
        <v>match</v>
      </c>
      <c r="J639" s="1" t="str">
        <f t="shared" si="93"/>
        <v>match</v>
      </c>
      <c r="K639" s="1">
        <f t="shared" si="94"/>
        <v>0</v>
      </c>
      <c r="L639" s="2">
        <f>IF(F639=0,"not processed",_xlfn.MINIFS(Processed_data!H:H,Processed_data!A:A,A639))</f>
        <v>46111</v>
      </c>
      <c r="M639" s="1">
        <f>IF(F639=0,"not processed",ABS(bank_source_transactions__1[[#This Row],[transaction_date]]-Reconciliation!L639))</f>
        <v>3</v>
      </c>
      <c r="N639" s="1" t="str" cm="1">
        <f t="array" ref="N639">_xlfn.IFS(M639="not Processed", "Not Processed",M639&gt;2,"SLA Breached",M639&lt;=2,"Within SLA")</f>
        <v>SLA Breached</v>
      </c>
      <c r="O639" s="1" t="str">
        <f>_xlfn.XLOOKUP(A639,Source_data!A:A,Source_data!D:D)</f>
        <v>CARD</v>
      </c>
      <c r="P639" s="1">
        <f t="shared" si="95"/>
        <v>0</v>
      </c>
      <c r="Q639" s="1">
        <f t="shared" si="96"/>
        <v>0</v>
      </c>
      <c r="R639" s="1">
        <f t="shared" si="97"/>
        <v>0</v>
      </c>
      <c r="S639" s="1">
        <f t="shared" si="98"/>
        <v>0</v>
      </c>
      <c r="T639" s="1">
        <f t="shared" si="99"/>
        <v>1</v>
      </c>
      <c r="U639" s="1" t="str">
        <f>_xlfn.XLOOKUP(Table3[[#This Row],[Transaction ID]],Source_data!A:A,Source_data!E:E)</f>
        <v>Hyderabad</v>
      </c>
      <c r="V639" s="1">
        <f>_xlfn.IFNA(_xlfn.XLOOKUP(A639,bank_processed_transactions[transaction_id],bank_processed_transactions[processing_minutes]),"")</f>
        <v>53.3</v>
      </c>
      <c r="W639" s="31">
        <f>_xlfn.XLOOKUP(A639,Source_data!A:A,Source_data!B:B)</f>
        <v>46108</v>
      </c>
    </row>
    <row r="640" spans="1:23" x14ac:dyDescent="0.3">
      <c r="A640" s="3" t="s">
        <v>4230</v>
      </c>
      <c r="B640" s="1">
        <f>_xlfn.XLOOKUP(A640,bank_source_transactions__1[transaction_id],bank_source_transactions__1[amount_inr])</f>
        <v>4391.4399999999996</v>
      </c>
      <c r="C640" s="1">
        <f>_xlfn.XLOOKUP(A640,Processed_data!A:A,Processed_data!F:F)</f>
        <v>4391.4399999999996</v>
      </c>
      <c r="D640" s="1" t="str">
        <f>_xlfn.XLOOKUP(A640,bank_source_transactions__1[transaction_id],bank_source_transactions__1[transaction_status])</f>
        <v>SUCCESS</v>
      </c>
      <c r="E640" s="1" t="str">
        <f>_xlfn.XLOOKUP(A640,Processed_data!A:A,Processed_data!G:G)</f>
        <v>SUCCESS</v>
      </c>
      <c r="F640" s="1">
        <f>COUNTIF(bank_processed_transactions[transaction_id],A640)</f>
        <v>1</v>
      </c>
      <c r="G640" s="1" t="str">
        <f t="shared" si="90"/>
        <v>found</v>
      </c>
      <c r="H640" s="1" t="str">
        <f t="shared" si="91"/>
        <v>Not Duplicate</v>
      </c>
      <c r="I640" s="1" t="str">
        <f t="shared" si="92"/>
        <v>match</v>
      </c>
      <c r="J640" s="1" t="str">
        <f t="shared" si="93"/>
        <v>match</v>
      </c>
      <c r="K640" s="1">
        <f t="shared" si="94"/>
        <v>0</v>
      </c>
      <c r="L640" s="2">
        <f>IF(F640=0,"not processed",_xlfn.MINIFS(Processed_data!H:H,Processed_data!A:A,A640))</f>
        <v>46046</v>
      </c>
      <c r="M640" s="1">
        <f>IF(F640=0,"not processed",ABS(bank_source_transactions__1[[#This Row],[transaction_date]]-Reconciliation!L640))</f>
        <v>1</v>
      </c>
      <c r="N640" s="1" t="str" cm="1">
        <f t="array" ref="N640">_xlfn.IFS(M640="not Processed", "Not Processed",M640&gt;2,"SLA Breached",M640&lt;=2,"Within SLA")</f>
        <v>Within SLA</v>
      </c>
      <c r="O640" s="1" t="str">
        <f>_xlfn.XLOOKUP(A640,Source_data!A:A,Source_data!D:D)</f>
        <v>UPI</v>
      </c>
      <c r="P640" s="1">
        <f t="shared" si="95"/>
        <v>0</v>
      </c>
      <c r="Q640" s="1">
        <f t="shared" si="96"/>
        <v>0</v>
      </c>
      <c r="R640" s="1">
        <f t="shared" si="97"/>
        <v>0</v>
      </c>
      <c r="S640" s="1">
        <f t="shared" si="98"/>
        <v>0</v>
      </c>
      <c r="T640" s="1">
        <f t="shared" si="99"/>
        <v>0</v>
      </c>
      <c r="U640" s="1" t="str">
        <f>_xlfn.XLOOKUP(Table3[[#This Row],[Transaction ID]],Source_data!A:A,Source_data!E:E)</f>
        <v>Mumbai</v>
      </c>
      <c r="V640" s="1">
        <f>_xlfn.IFNA(_xlfn.XLOOKUP(A640,bank_processed_transactions[transaction_id],bank_processed_transactions[processing_minutes]),"")</f>
        <v>26.8</v>
      </c>
      <c r="W640" s="31">
        <f>_xlfn.XLOOKUP(A640,Source_data!A:A,Source_data!B:B)</f>
        <v>46045</v>
      </c>
    </row>
    <row r="641" spans="1:23" x14ac:dyDescent="0.3">
      <c r="A641" s="4" t="s">
        <v>2294</v>
      </c>
      <c r="B641" s="1">
        <f>_xlfn.XLOOKUP(A641,bank_source_transactions__1[transaction_id],bank_source_transactions__1[amount_inr])</f>
        <v>8277.5400000000009</v>
      </c>
      <c r="C641" s="1">
        <f>_xlfn.XLOOKUP(A641,Processed_data!A:A,Processed_data!F:F)</f>
        <v>8277.5400000000009</v>
      </c>
      <c r="D641" s="1" t="str">
        <f>_xlfn.XLOOKUP(A641,bank_source_transactions__1[transaction_id],bank_source_transactions__1[transaction_status])</f>
        <v>SUCCESS</v>
      </c>
      <c r="E641" s="1" t="str">
        <f>_xlfn.XLOOKUP(A641,Processed_data!A:A,Processed_data!G:G)</f>
        <v>SUCCESS</v>
      </c>
      <c r="F641" s="1">
        <f>COUNTIF(bank_processed_transactions[transaction_id],A641)</f>
        <v>1</v>
      </c>
      <c r="G641" s="1" t="str">
        <f t="shared" si="90"/>
        <v>found</v>
      </c>
      <c r="H641" s="1" t="str">
        <f t="shared" si="91"/>
        <v>Not Duplicate</v>
      </c>
      <c r="I641" s="1" t="str">
        <f t="shared" si="92"/>
        <v>match</v>
      </c>
      <c r="J641" s="1" t="str">
        <f t="shared" si="93"/>
        <v>match</v>
      </c>
      <c r="K641" s="1">
        <f t="shared" si="94"/>
        <v>0</v>
      </c>
      <c r="L641" s="2">
        <f>IF(F641=0,"not processed",_xlfn.MINIFS(Processed_data!H:H,Processed_data!A:A,A641))</f>
        <v>46049</v>
      </c>
      <c r="M641" s="1">
        <f>IF(F641=0,"not processed",ABS(bank_source_transactions__1[[#This Row],[transaction_date]]-Reconciliation!L641))</f>
        <v>1</v>
      </c>
      <c r="N641" s="1" t="str" cm="1">
        <f t="array" ref="N641">_xlfn.IFS(M641="not Processed", "Not Processed",M641&gt;2,"SLA Breached",M641&lt;=2,"Within SLA")</f>
        <v>Within SLA</v>
      </c>
      <c r="O641" s="1" t="str">
        <f>_xlfn.XLOOKUP(A641,Source_data!A:A,Source_data!D:D)</f>
        <v>NEFT</v>
      </c>
      <c r="P641" s="1">
        <f t="shared" si="95"/>
        <v>0</v>
      </c>
      <c r="Q641" s="1">
        <f t="shared" si="96"/>
        <v>0</v>
      </c>
      <c r="R641" s="1">
        <f t="shared" si="97"/>
        <v>0</v>
      </c>
      <c r="S641" s="1">
        <f t="shared" si="98"/>
        <v>0</v>
      </c>
      <c r="T641" s="1">
        <f t="shared" si="99"/>
        <v>0</v>
      </c>
      <c r="U641" s="1" t="str">
        <f>_xlfn.XLOOKUP(Table3[[#This Row],[Transaction ID]],Source_data!A:A,Source_data!E:E)</f>
        <v>Bengaluru</v>
      </c>
      <c r="V641" s="1">
        <f>_xlfn.IFNA(_xlfn.XLOOKUP(A641,bank_processed_transactions[transaction_id],bank_processed_transactions[processing_minutes]),"")</f>
        <v>38.1</v>
      </c>
      <c r="W641" s="31">
        <f>_xlfn.XLOOKUP(A641,Source_data!A:A,Source_data!B:B)</f>
        <v>46048</v>
      </c>
    </row>
    <row r="642" spans="1:23" x14ac:dyDescent="0.3">
      <c r="A642" s="3" t="s">
        <v>4203</v>
      </c>
      <c r="B642" s="1">
        <f>_xlfn.XLOOKUP(A642,bank_source_transactions__1[transaction_id],bank_source_transactions__1[amount_inr])</f>
        <v>5109.38</v>
      </c>
      <c r="C642" s="1">
        <f>_xlfn.XLOOKUP(A642,Processed_data!A:A,Processed_data!F:F)</f>
        <v>5109.38</v>
      </c>
      <c r="D642" s="1" t="str">
        <f>_xlfn.XLOOKUP(A642,bank_source_transactions__1[transaction_id],bank_source_transactions__1[transaction_status])</f>
        <v>SUCCESS</v>
      </c>
      <c r="E642" s="1" t="str">
        <f>_xlfn.XLOOKUP(A642,Processed_data!A:A,Processed_data!G:G)</f>
        <v>SUCCESS</v>
      </c>
      <c r="F642" s="1">
        <f>COUNTIF(bank_processed_transactions[transaction_id],A642)</f>
        <v>1</v>
      </c>
      <c r="G642" s="1" t="str">
        <f t="shared" si="90"/>
        <v>found</v>
      </c>
      <c r="H642" s="1" t="str">
        <f t="shared" si="91"/>
        <v>Not Duplicate</v>
      </c>
      <c r="I642" s="1" t="str">
        <f t="shared" si="92"/>
        <v>match</v>
      </c>
      <c r="J642" s="1" t="str">
        <f t="shared" si="93"/>
        <v>match</v>
      </c>
      <c r="K642" s="1">
        <f t="shared" si="94"/>
        <v>0</v>
      </c>
      <c r="L642" s="2">
        <f>IF(F642=0,"not processed",_xlfn.MINIFS(Processed_data!H:H,Processed_data!A:A,A642))</f>
        <v>46048</v>
      </c>
      <c r="M642" s="1">
        <f>IF(F642=0,"not processed",ABS(bank_source_transactions__1[[#This Row],[transaction_date]]-Reconciliation!L642))</f>
        <v>2</v>
      </c>
      <c r="N642" s="1" t="str" cm="1">
        <f t="array" ref="N642">_xlfn.IFS(M642="not Processed", "Not Processed",M642&gt;2,"SLA Breached",M642&lt;=2,"Within SLA")</f>
        <v>Within SLA</v>
      </c>
      <c r="O642" s="1" t="str">
        <f>_xlfn.XLOOKUP(A642,Source_data!A:A,Source_data!D:D)</f>
        <v>IMPS</v>
      </c>
      <c r="P642" s="1">
        <f t="shared" si="95"/>
        <v>0</v>
      </c>
      <c r="Q642" s="1">
        <f t="shared" si="96"/>
        <v>0</v>
      </c>
      <c r="R642" s="1">
        <f t="shared" si="97"/>
        <v>0</v>
      </c>
      <c r="S642" s="1">
        <f t="shared" si="98"/>
        <v>0</v>
      </c>
      <c r="T642" s="1">
        <f t="shared" si="99"/>
        <v>0</v>
      </c>
      <c r="U642" s="1" t="str">
        <f>_xlfn.XLOOKUP(Table3[[#This Row],[Transaction ID]],Source_data!A:A,Source_data!E:E)</f>
        <v>Pune</v>
      </c>
      <c r="V642" s="1">
        <f>_xlfn.IFNA(_xlfn.XLOOKUP(A642,bank_processed_transactions[transaction_id],bank_processed_transactions[processing_minutes]),"")</f>
        <v>57.5</v>
      </c>
      <c r="W642" s="31">
        <f>_xlfn.XLOOKUP(A642,Source_data!A:A,Source_data!B:B)</f>
        <v>46046</v>
      </c>
    </row>
    <row r="643" spans="1:23" x14ac:dyDescent="0.3">
      <c r="A643" s="4" t="s">
        <v>3581</v>
      </c>
      <c r="B643" s="1">
        <f>_xlfn.XLOOKUP(A643,bank_source_transactions__1[transaction_id],bank_source_transactions__1[amount_inr])</f>
        <v>1123.92</v>
      </c>
      <c r="C643" s="1">
        <f>_xlfn.XLOOKUP(A643,Processed_data!A:A,Processed_data!F:F)</f>
        <v>1123.92</v>
      </c>
      <c r="D643" s="1" t="str">
        <f>_xlfn.XLOOKUP(A643,bank_source_transactions__1[transaction_id],bank_source_transactions__1[transaction_status])</f>
        <v>FAILED</v>
      </c>
      <c r="E643" s="1" t="str">
        <f>_xlfn.XLOOKUP(A643,Processed_data!A:A,Processed_data!G:G)</f>
        <v>FAILED</v>
      </c>
      <c r="F643" s="1">
        <f>COUNTIF(bank_processed_transactions[transaction_id],A643)</f>
        <v>1</v>
      </c>
      <c r="G643" s="1" t="str">
        <f t="shared" ref="G643:G706" si="100">IF(F643=0,"missing","found")</f>
        <v>found</v>
      </c>
      <c r="H643" s="1" t="str">
        <f t="shared" ref="H643:H706" si="101">IF(F643&gt;1,"Duplicate","Not Duplicate")</f>
        <v>Not Duplicate</v>
      </c>
      <c r="I643" s="1" t="str">
        <f t="shared" ref="I643:I706" si="102">IF(F643=0,"not processed",IF(B643=C643,"match","mismatch"))</f>
        <v>match</v>
      </c>
      <c r="J643" s="1" t="str">
        <f t="shared" ref="J643:J706" si="103">IF(F643=0,"not processed",IF(D643=E643,"match","mismatch"))</f>
        <v>match</v>
      </c>
      <c r="K643" s="1">
        <f t="shared" ref="K643:K706" si="104">IF(F643=0,"missing",ABS(B643-C643))</f>
        <v>0</v>
      </c>
      <c r="L643" s="2">
        <f>IF(F643=0,"not processed",_xlfn.MINIFS(Processed_data!H:H,Processed_data!A:A,A643))</f>
        <v>46059</v>
      </c>
      <c r="M643" s="1">
        <f>IF(F643=0,"not processed",ABS(bank_source_transactions__1[[#This Row],[transaction_date]]-Reconciliation!L643))</f>
        <v>3</v>
      </c>
      <c r="N643" s="1" t="str" cm="1">
        <f t="array" ref="N643">_xlfn.IFS(M643="not Processed", "Not Processed",M643&gt;2,"SLA Breached",M643&lt;=2,"Within SLA")</f>
        <v>SLA Breached</v>
      </c>
      <c r="O643" s="1" t="str">
        <f>_xlfn.XLOOKUP(A643,Source_data!A:A,Source_data!D:D)</f>
        <v>CARD</v>
      </c>
      <c r="P643" s="1">
        <f t="shared" ref="P643:P706" si="105">IF(G643="missing",1,0)</f>
        <v>0</v>
      </c>
      <c r="Q643" s="1">
        <f t="shared" ref="Q643:Q706" si="106">IF(H643="duplicate",1,0)</f>
        <v>0</v>
      </c>
      <c r="R643" s="1">
        <f t="shared" ref="R643:R706" si="107">IF(I643="mismatch",1,0)</f>
        <v>0</v>
      </c>
      <c r="S643" s="1">
        <f t="shared" ref="S643:S706" si="108">IF(J643="mismatch",1,)</f>
        <v>0</v>
      </c>
      <c r="T643" s="1">
        <f t="shared" ref="T643:T706" si="109">IF(N643="sla breached",1,0)</f>
        <v>1</v>
      </c>
      <c r="U643" s="1" t="str">
        <f>_xlfn.XLOOKUP(Table3[[#This Row],[Transaction ID]],Source_data!A:A,Source_data!E:E)</f>
        <v>Hyderabad</v>
      </c>
      <c r="V643" s="1">
        <f>_xlfn.IFNA(_xlfn.XLOOKUP(A643,bank_processed_transactions[transaction_id],bank_processed_transactions[processing_minutes]),"")</f>
        <v>29.6</v>
      </c>
      <c r="W643" s="31">
        <f>_xlfn.XLOOKUP(A643,Source_data!A:A,Source_data!B:B)</f>
        <v>46056</v>
      </c>
    </row>
    <row r="644" spans="1:23" x14ac:dyDescent="0.3">
      <c r="A644" s="3" t="s">
        <v>420</v>
      </c>
      <c r="B644" s="1">
        <f>_xlfn.XLOOKUP(A644,bank_source_transactions__1[transaction_id],bank_source_transactions__1[amount_inr])</f>
        <v>4819.17</v>
      </c>
      <c r="C644" s="1">
        <f>_xlfn.XLOOKUP(A644,Processed_data!A:A,Processed_data!F:F)</f>
        <v>4819.17</v>
      </c>
      <c r="D644" s="1" t="str">
        <f>_xlfn.XLOOKUP(A644,bank_source_transactions__1[transaction_id],bank_source_transactions__1[transaction_status])</f>
        <v>SUCCESS</v>
      </c>
      <c r="E644" s="1" t="str">
        <f>_xlfn.XLOOKUP(A644,Processed_data!A:A,Processed_data!G:G)</f>
        <v>SUCCESS</v>
      </c>
      <c r="F644" s="1">
        <f>COUNTIF(bank_processed_transactions[transaction_id],A644)</f>
        <v>1</v>
      </c>
      <c r="G644" s="1" t="str">
        <f t="shared" si="100"/>
        <v>found</v>
      </c>
      <c r="H644" s="1" t="str">
        <f t="shared" si="101"/>
        <v>Not Duplicate</v>
      </c>
      <c r="I644" s="1" t="str">
        <f t="shared" si="102"/>
        <v>match</v>
      </c>
      <c r="J644" s="1" t="str">
        <f t="shared" si="103"/>
        <v>match</v>
      </c>
      <c r="K644" s="1">
        <f t="shared" si="104"/>
        <v>0</v>
      </c>
      <c r="L644" s="2">
        <f>IF(F644=0,"not processed",_xlfn.MINIFS(Processed_data!H:H,Processed_data!A:A,A644))</f>
        <v>46041</v>
      </c>
      <c r="M644" s="1">
        <f>IF(F644=0,"not processed",ABS(bank_source_transactions__1[[#This Row],[transaction_date]]-Reconciliation!L644))</f>
        <v>0</v>
      </c>
      <c r="N644" s="1" t="str" cm="1">
        <f t="array" ref="N644">_xlfn.IFS(M644="not Processed", "Not Processed",M644&gt;2,"SLA Breached",M644&lt;=2,"Within SLA")</f>
        <v>Within SLA</v>
      </c>
      <c r="O644" s="1" t="str">
        <f>_xlfn.XLOOKUP(A644,Source_data!A:A,Source_data!D:D)</f>
        <v>NEFT</v>
      </c>
      <c r="P644" s="1">
        <f t="shared" si="105"/>
        <v>0</v>
      </c>
      <c r="Q644" s="1">
        <f t="shared" si="106"/>
        <v>0</v>
      </c>
      <c r="R644" s="1">
        <f t="shared" si="107"/>
        <v>0</v>
      </c>
      <c r="S644" s="1">
        <f t="shared" si="108"/>
        <v>0</v>
      </c>
      <c r="T644" s="1">
        <f t="shared" si="109"/>
        <v>0</v>
      </c>
      <c r="U644" s="1" t="str">
        <f>_xlfn.XLOOKUP(Table3[[#This Row],[Transaction ID]],Source_data!A:A,Source_data!E:E)</f>
        <v>Hyderabad</v>
      </c>
      <c r="V644" s="1">
        <f>_xlfn.IFNA(_xlfn.XLOOKUP(A644,bank_processed_transactions[transaction_id],bank_processed_transactions[processing_minutes]),"")</f>
        <v>16</v>
      </c>
      <c r="W644" s="31">
        <f>_xlfn.XLOOKUP(A644,Source_data!A:A,Source_data!B:B)</f>
        <v>46041</v>
      </c>
    </row>
    <row r="645" spans="1:23" x14ac:dyDescent="0.3">
      <c r="A645" s="4" t="s">
        <v>236</v>
      </c>
      <c r="B645" s="1">
        <f>_xlfn.XLOOKUP(A645,bank_source_transactions__1[transaction_id],bank_source_transactions__1[amount_inr])</f>
        <v>562.07000000000005</v>
      </c>
      <c r="C645" s="1">
        <f>_xlfn.XLOOKUP(A645,Processed_data!A:A,Processed_data!F:F)</f>
        <v>562.07000000000005</v>
      </c>
      <c r="D645" s="1" t="str">
        <f>_xlfn.XLOOKUP(A645,bank_source_transactions__1[transaction_id],bank_source_transactions__1[transaction_status])</f>
        <v>REVERSED</v>
      </c>
      <c r="E645" s="1" t="str">
        <f>_xlfn.XLOOKUP(A645,Processed_data!A:A,Processed_data!G:G)</f>
        <v>REVERSED</v>
      </c>
      <c r="F645" s="1">
        <f>COUNTIF(bank_processed_transactions[transaction_id],A645)</f>
        <v>1</v>
      </c>
      <c r="G645" s="1" t="str">
        <f t="shared" si="100"/>
        <v>found</v>
      </c>
      <c r="H645" s="1" t="str">
        <f t="shared" si="101"/>
        <v>Not Duplicate</v>
      </c>
      <c r="I645" s="1" t="str">
        <f t="shared" si="102"/>
        <v>match</v>
      </c>
      <c r="J645" s="1" t="str">
        <f t="shared" si="103"/>
        <v>match</v>
      </c>
      <c r="K645" s="1">
        <f t="shared" si="104"/>
        <v>0</v>
      </c>
      <c r="L645" s="2">
        <f>IF(F645=0,"not processed",_xlfn.MINIFS(Processed_data!H:H,Processed_data!A:A,A645))</f>
        <v>46070</v>
      </c>
      <c r="M645" s="1">
        <f>IF(F645=0,"not processed",ABS(bank_source_transactions__1[[#This Row],[transaction_date]]-Reconciliation!L645))</f>
        <v>3</v>
      </c>
      <c r="N645" s="1" t="str" cm="1">
        <f t="array" ref="N645">_xlfn.IFS(M645="not Processed", "Not Processed",M645&gt;2,"SLA Breached",M645&lt;=2,"Within SLA")</f>
        <v>SLA Breached</v>
      </c>
      <c r="O645" s="1" t="str">
        <f>_xlfn.XLOOKUP(A645,Source_data!A:A,Source_data!D:D)</f>
        <v>UPI</v>
      </c>
      <c r="P645" s="1">
        <f t="shared" si="105"/>
        <v>0</v>
      </c>
      <c r="Q645" s="1">
        <f t="shared" si="106"/>
        <v>0</v>
      </c>
      <c r="R645" s="1">
        <f t="shared" si="107"/>
        <v>0</v>
      </c>
      <c r="S645" s="1">
        <f t="shared" si="108"/>
        <v>0</v>
      </c>
      <c r="T645" s="1">
        <f t="shared" si="109"/>
        <v>1</v>
      </c>
      <c r="U645" s="1" t="str">
        <f>_xlfn.XLOOKUP(Table3[[#This Row],[Transaction ID]],Source_data!A:A,Source_data!E:E)</f>
        <v>Bengaluru</v>
      </c>
      <c r="V645" s="1">
        <f>_xlfn.IFNA(_xlfn.XLOOKUP(A645,bank_processed_transactions[transaction_id],bank_processed_transactions[processing_minutes]),"")</f>
        <v>14</v>
      </c>
      <c r="W645" s="31">
        <f>_xlfn.XLOOKUP(A645,Source_data!A:A,Source_data!B:B)</f>
        <v>46067</v>
      </c>
    </row>
    <row r="646" spans="1:23" x14ac:dyDescent="0.3">
      <c r="A646" s="3" t="s">
        <v>1933</v>
      </c>
      <c r="B646" s="1">
        <f>_xlfn.XLOOKUP(A646,bank_source_transactions__1[transaction_id],bank_source_transactions__1[amount_inr])</f>
        <v>3097.83</v>
      </c>
      <c r="C646" s="1">
        <f>_xlfn.XLOOKUP(A646,Processed_data!A:A,Processed_data!F:F)</f>
        <v>3097.83</v>
      </c>
      <c r="D646" s="1" t="str">
        <f>_xlfn.XLOOKUP(A646,bank_source_transactions__1[transaction_id],bank_source_transactions__1[transaction_status])</f>
        <v>SUCCESS</v>
      </c>
      <c r="E646" s="1" t="str">
        <f>_xlfn.XLOOKUP(A646,Processed_data!A:A,Processed_data!G:G)</f>
        <v>SUCCESS</v>
      </c>
      <c r="F646" s="1">
        <f>COUNTIF(bank_processed_transactions[transaction_id],A646)</f>
        <v>1</v>
      </c>
      <c r="G646" s="1" t="str">
        <f t="shared" si="100"/>
        <v>found</v>
      </c>
      <c r="H646" s="1" t="str">
        <f t="shared" si="101"/>
        <v>Not Duplicate</v>
      </c>
      <c r="I646" s="1" t="str">
        <f t="shared" si="102"/>
        <v>match</v>
      </c>
      <c r="J646" s="1" t="str">
        <f t="shared" si="103"/>
        <v>match</v>
      </c>
      <c r="K646" s="1">
        <f t="shared" si="104"/>
        <v>0</v>
      </c>
      <c r="L646" s="2">
        <f>IF(F646=0,"not processed",_xlfn.MINIFS(Processed_data!H:H,Processed_data!A:A,A646))</f>
        <v>46093</v>
      </c>
      <c r="M646" s="1">
        <f>IF(F646=0,"not processed",ABS(bank_source_transactions__1[[#This Row],[transaction_date]]-Reconciliation!L646))</f>
        <v>3</v>
      </c>
      <c r="N646" s="1" t="str" cm="1">
        <f t="array" ref="N646">_xlfn.IFS(M646="not Processed", "Not Processed",M646&gt;2,"SLA Breached",M646&lt;=2,"Within SLA")</f>
        <v>SLA Breached</v>
      </c>
      <c r="O646" s="1" t="str">
        <f>_xlfn.XLOOKUP(A646,Source_data!A:A,Source_data!D:D)</f>
        <v>UPI</v>
      </c>
      <c r="P646" s="1">
        <f t="shared" si="105"/>
        <v>0</v>
      </c>
      <c r="Q646" s="1">
        <f t="shared" si="106"/>
        <v>0</v>
      </c>
      <c r="R646" s="1">
        <f t="shared" si="107"/>
        <v>0</v>
      </c>
      <c r="S646" s="1">
        <f t="shared" si="108"/>
        <v>0</v>
      </c>
      <c r="T646" s="1">
        <f t="shared" si="109"/>
        <v>1</v>
      </c>
      <c r="U646" s="1" t="str">
        <f>_xlfn.XLOOKUP(Table3[[#This Row],[Transaction ID]],Source_data!A:A,Source_data!E:E)</f>
        <v>Bengaluru</v>
      </c>
      <c r="V646" s="1">
        <f>_xlfn.IFNA(_xlfn.XLOOKUP(A646,bank_processed_transactions[transaction_id],bank_processed_transactions[processing_minutes]),"")</f>
        <v>32.200000000000003</v>
      </c>
      <c r="W646" s="31">
        <f>_xlfn.XLOOKUP(A646,Source_data!A:A,Source_data!B:B)</f>
        <v>46090</v>
      </c>
    </row>
    <row r="647" spans="1:23" x14ac:dyDescent="0.3">
      <c r="A647" s="4" t="s">
        <v>4671</v>
      </c>
      <c r="B647" s="1">
        <f>_xlfn.XLOOKUP(A647,bank_source_transactions__1[transaction_id],bank_source_transactions__1[amount_inr])</f>
        <v>1747.48</v>
      </c>
      <c r="C647" s="1">
        <f>_xlfn.XLOOKUP(A647,Processed_data!A:A,Processed_data!F:F)</f>
        <v>1747.48</v>
      </c>
      <c r="D647" s="1" t="str">
        <f>_xlfn.XLOOKUP(A647,bank_source_transactions__1[transaction_id],bank_source_transactions__1[transaction_status])</f>
        <v>SUCCESS</v>
      </c>
      <c r="E647" s="1" t="str">
        <f>_xlfn.XLOOKUP(A647,Processed_data!A:A,Processed_data!G:G)</f>
        <v>SUCCESS</v>
      </c>
      <c r="F647" s="1">
        <f>COUNTIF(bank_processed_transactions[transaction_id],A647)</f>
        <v>1</v>
      </c>
      <c r="G647" s="1" t="str">
        <f t="shared" si="100"/>
        <v>found</v>
      </c>
      <c r="H647" s="1" t="str">
        <f t="shared" si="101"/>
        <v>Not Duplicate</v>
      </c>
      <c r="I647" s="1" t="str">
        <f t="shared" si="102"/>
        <v>match</v>
      </c>
      <c r="J647" s="1" t="str">
        <f t="shared" si="103"/>
        <v>match</v>
      </c>
      <c r="K647" s="1">
        <f t="shared" si="104"/>
        <v>0</v>
      </c>
      <c r="L647" s="2">
        <f>IF(F647=0,"not processed",_xlfn.MINIFS(Processed_data!H:H,Processed_data!A:A,A647))</f>
        <v>46025</v>
      </c>
      <c r="M647" s="1">
        <f>IF(F647=0,"not processed",ABS(bank_source_transactions__1[[#This Row],[transaction_date]]-Reconciliation!L647))</f>
        <v>2</v>
      </c>
      <c r="N647" s="1" t="str" cm="1">
        <f t="array" ref="N647">_xlfn.IFS(M647="not Processed", "Not Processed",M647&gt;2,"SLA Breached",M647&lt;=2,"Within SLA")</f>
        <v>Within SLA</v>
      </c>
      <c r="O647" s="1" t="str">
        <f>_xlfn.XLOOKUP(A647,Source_data!A:A,Source_data!D:D)</f>
        <v>UPI</v>
      </c>
      <c r="P647" s="1">
        <f t="shared" si="105"/>
        <v>0</v>
      </c>
      <c r="Q647" s="1">
        <f t="shared" si="106"/>
        <v>0</v>
      </c>
      <c r="R647" s="1">
        <f t="shared" si="107"/>
        <v>0</v>
      </c>
      <c r="S647" s="1">
        <f t="shared" si="108"/>
        <v>0</v>
      </c>
      <c r="T647" s="1">
        <f t="shared" si="109"/>
        <v>0</v>
      </c>
      <c r="U647" s="1" t="str">
        <f>_xlfn.XLOOKUP(Table3[[#This Row],[Transaction ID]],Source_data!A:A,Source_data!E:E)</f>
        <v>Bengaluru</v>
      </c>
      <c r="V647" s="1">
        <f>_xlfn.IFNA(_xlfn.XLOOKUP(A647,bank_processed_transactions[transaction_id],bank_processed_transactions[processing_minutes]),"")</f>
        <v>25.9</v>
      </c>
      <c r="W647" s="31">
        <f>_xlfn.XLOOKUP(A647,Source_data!A:A,Source_data!B:B)</f>
        <v>46023</v>
      </c>
    </row>
    <row r="648" spans="1:23" x14ac:dyDescent="0.3">
      <c r="A648" s="3" t="s">
        <v>872</v>
      </c>
      <c r="B648" s="1">
        <f>_xlfn.XLOOKUP(A648,bank_source_transactions__1[transaction_id],bank_source_transactions__1[amount_inr])</f>
        <v>1138.19</v>
      </c>
      <c r="C648" s="1">
        <f>_xlfn.XLOOKUP(A648,Processed_data!A:A,Processed_data!F:F)</f>
        <v>1138.19</v>
      </c>
      <c r="D648" s="1" t="str">
        <f>_xlfn.XLOOKUP(A648,bank_source_transactions__1[transaction_id],bank_source_transactions__1[transaction_status])</f>
        <v>FAILED</v>
      </c>
      <c r="E648" s="1" t="str">
        <f>_xlfn.XLOOKUP(A648,Processed_data!A:A,Processed_data!G:G)</f>
        <v>FAILED</v>
      </c>
      <c r="F648" s="1">
        <f>COUNTIF(bank_processed_transactions[transaction_id],A648)</f>
        <v>1</v>
      </c>
      <c r="G648" s="1" t="str">
        <f t="shared" si="100"/>
        <v>found</v>
      </c>
      <c r="H648" s="1" t="str">
        <f t="shared" si="101"/>
        <v>Not Duplicate</v>
      </c>
      <c r="I648" s="1" t="str">
        <f t="shared" si="102"/>
        <v>match</v>
      </c>
      <c r="J648" s="1" t="str">
        <f t="shared" si="103"/>
        <v>match</v>
      </c>
      <c r="K648" s="1">
        <f t="shared" si="104"/>
        <v>0</v>
      </c>
      <c r="L648" s="2">
        <f>IF(F648=0,"not processed",_xlfn.MINIFS(Processed_data!H:H,Processed_data!A:A,A648))</f>
        <v>46105</v>
      </c>
      <c r="M648" s="1">
        <f>IF(F648=0,"not processed",ABS(bank_source_transactions__1[[#This Row],[transaction_date]]-Reconciliation!L648))</f>
        <v>0</v>
      </c>
      <c r="N648" s="1" t="str" cm="1">
        <f t="array" ref="N648">_xlfn.IFS(M648="not Processed", "Not Processed",M648&gt;2,"SLA Breached",M648&lt;=2,"Within SLA")</f>
        <v>Within SLA</v>
      </c>
      <c r="O648" s="1" t="str">
        <f>_xlfn.XLOOKUP(A648,Source_data!A:A,Source_data!D:D)</f>
        <v>UPI</v>
      </c>
      <c r="P648" s="1">
        <f t="shared" si="105"/>
        <v>0</v>
      </c>
      <c r="Q648" s="1">
        <f t="shared" si="106"/>
        <v>0</v>
      </c>
      <c r="R648" s="1">
        <f t="shared" si="107"/>
        <v>0</v>
      </c>
      <c r="S648" s="1">
        <f t="shared" si="108"/>
        <v>0</v>
      </c>
      <c r="T648" s="1">
        <f t="shared" si="109"/>
        <v>0</v>
      </c>
      <c r="U648" s="1" t="str">
        <f>_xlfn.XLOOKUP(Table3[[#This Row],[Transaction ID]],Source_data!A:A,Source_data!E:E)</f>
        <v>Bengaluru</v>
      </c>
      <c r="V648" s="1">
        <f>_xlfn.IFNA(_xlfn.XLOOKUP(A648,bank_processed_transactions[transaction_id],bank_processed_transactions[processing_minutes]),"")</f>
        <v>25.4</v>
      </c>
      <c r="W648" s="31">
        <f>_xlfn.XLOOKUP(A648,Source_data!A:A,Source_data!B:B)</f>
        <v>46105</v>
      </c>
    </row>
    <row r="649" spans="1:23" x14ac:dyDescent="0.3">
      <c r="A649" s="4" t="s">
        <v>2393</v>
      </c>
      <c r="B649" s="1">
        <f>_xlfn.XLOOKUP(A649,bank_source_transactions__1[transaction_id],bank_source_transactions__1[amount_inr])</f>
        <v>8922.6299999999992</v>
      </c>
      <c r="C649" s="1">
        <f>_xlfn.XLOOKUP(A649,Processed_data!A:A,Processed_data!F:F)</f>
        <v>8922.6299999999992</v>
      </c>
      <c r="D649" s="1" t="str">
        <f>_xlfn.XLOOKUP(A649,bank_source_transactions__1[transaction_id],bank_source_transactions__1[transaction_status])</f>
        <v>SUCCESS</v>
      </c>
      <c r="E649" s="1" t="str">
        <f>_xlfn.XLOOKUP(A649,Processed_data!A:A,Processed_data!G:G)</f>
        <v>SUCCESS</v>
      </c>
      <c r="F649" s="1">
        <f>COUNTIF(bank_processed_transactions[transaction_id],A649)</f>
        <v>1</v>
      </c>
      <c r="G649" s="1" t="str">
        <f t="shared" si="100"/>
        <v>found</v>
      </c>
      <c r="H649" s="1" t="str">
        <f t="shared" si="101"/>
        <v>Not Duplicate</v>
      </c>
      <c r="I649" s="1" t="str">
        <f t="shared" si="102"/>
        <v>match</v>
      </c>
      <c r="J649" s="1" t="str">
        <f t="shared" si="103"/>
        <v>match</v>
      </c>
      <c r="K649" s="1">
        <f t="shared" si="104"/>
        <v>0</v>
      </c>
      <c r="L649" s="2">
        <f>IF(F649=0,"not processed",_xlfn.MINIFS(Processed_data!H:H,Processed_data!A:A,A649))</f>
        <v>46089</v>
      </c>
      <c r="M649" s="1">
        <f>IF(F649=0,"not processed",ABS(bank_source_transactions__1[[#This Row],[transaction_date]]-Reconciliation!L649))</f>
        <v>2</v>
      </c>
      <c r="N649" s="1" t="str" cm="1">
        <f t="array" ref="N649">_xlfn.IFS(M649="not Processed", "Not Processed",M649&gt;2,"SLA Breached",M649&lt;=2,"Within SLA")</f>
        <v>Within SLA</v>
      </c>
      <c r="O649" s="1" t="str">
        <f>_xlfn.XLOOKUP(A649,Source_data!A:A,Source_data!D:D)</f>
        <v>UPI</v>
      </c>
      <c r="P649" s="1">
        <f t="shared" si="105"/>
        <v>0</v>
      </c>
      <c r="Q649" s="1">
        <f t="shared" si="106"/>
        <v>0</v>
      </c>
      <c r="R649" s="1">
        <f t="shared" si="107"/>
        <v>0</v>
      </c>
      <c r="S649" s="1">
        <f t="shared" si="108"/>
        <v>0</v>
      </c>
      <c r="T649" s="1">
        <f t="shared" si="109"/>
        <v>0</v>
      </c>
      <c r="U649" s="1" t="str">
        <f>_xlfn.XLOOKUP(Table3[[#This Row],[Transaction ID]],Source_data!A:A,Source_data!E:E)</f>
        <v>Hyderabad</v>
      </c>
      <c r="V649" s="1">
        <f>_xlfn.IFNA(_xlfn.XLOOKUP(A649,bank_processed_transactions[transaction_id],bank_processed_transactions[processing_minutes]),"")</f>
        <v>17.2</v>
      </c>
      <c r="W649" s="31">
        <f>_xlfn.XLOOKUP(A649,Source_data!A:A,Source_data!B:B)</f>
        <v>46087</v>
      </c>
    </row>
    <row r="650" spans="1:23" x14ac:dyDescent="0.3">
      <c r="A650" s="3" t="s">
        <v>3896</v>
      </c>
      <c r="B650" s="1">
        <f>_xlfn.XLOOKUP(A650,bank_source_transactions__1[transaction_id],bank_source_transactions__1[amount_inr])</f>
        <v>3199.25</v>
      </c>
      <c r="C650" s="1">
        <f>_xlfn.XLOOKUP(A650,Processed_data!A:A,Processed_data!F:F)</f>
        <v>3199.25</v>
      </c>
      <c r="D650" s="1" t="str">
        <f>_xlfn.XLOOKUP(A650,bank_source_transactions__1[transaction_id],bank_source_transactions__1[transaction_status])</f>
        <v>SUCCESS</v>
      </c>
      <c r="E650" s="1" t="str">
        <f>_xlfn.XLOOKUP(A650,Processed_data!A:A,Processed_data!G:G)</f>
        <v>SUCCESS</v>
      </c>
      <c r="F650" s="1">
        <f>COUNTIF(bank_processed_transactions[transaction_id],A650)</f>
        <v>1</v>
      </c>
      <c r="G650" s="1" t="str">
        <f t="shared" si="100"/>
        <v>found</v>
      </c>
      <c r="H650" s="1" t="str">
        <f t="shared" si="101"/>
        <v>Not Duplicate</v>
      </c>
      <c r="I650" s="1" t="str">
        <f t="shared" si="102"/>
        <v>match</v>
      </c>
      <c r="J650" s="1" t="str">
        <f t="shared" si="103"/>
        <v>match</v>
      </c>
      <c r="K650" s="1">
        <f t="shared" si="104"/>
        <v>0</v>
      </c>
      <c r="L650" s="2">
        <f>IF(F650=0,"not processed",_xlfn.MINIFS(Processed_data!H:H,Processed_data!A:A,A650))</f>
        <v>46112</v>
      </c>
      <c r="M650" s="1">
        <f>IF(F650=0,"not processed",ABS(bank_source_transactions__1[[#This Row],[transaction_date]]-Reconciliation!L650))</f>
        <v>0</v>
      </c>
      <c r="N650" s="1" t="str" cm="1">
        <f t="array" ref="N650">_xlfn.IFS(M650="not Processed", "Not Processed",M650&gt;2,"SLA Breached",M650&lt;=2,"Within SLA")</f>
        <v>Within SLA</v>
      </c>
      <c r="O650" s="1" t="str">
        <f>_xlfn.XLOOKUP(A650,Source_data!A:A,Source_data!D:D)</f>
        <v>NEFT</v>
      </c>
      <c r="P650" s="1">
        <f t="shared" si="105"/>
        <v>0</v>
      </c>
      <c r="Q650" s="1">
        <f t="shared" si="106"/>
        <v>0</v>
      </c>
      <c r="R650" s="1">
        <f t="shared" si="107"/>
        <v>0</v>
      </c>
      <c r="S650" s="1">
        <f t="shared" si="108"/>
        <v>0</v>
      </c>
      <c r="T650" s="1">
        <f t="shared" si="109"/>
        <v>0</v>
      </c>
      <c r="U650" s="1" t="str">
        <f>_xlfn.XLOOKUP(Table3[[#This Row],[Transaction ID]],Source_data!A:A,Source_data!E:E)</f>
        <v>Mumbai</v>
      </c>
      <c r="V650" s="1">
        <f>_xlfn.IFNA(_xlfn.XLOOKUP(A650,bank_processed_transactions[transaction_id],bank_processed_transactions[processing_minutes]),"")</f>
        <v>39.799999999999997</v>
      </c>
      <c r="W650" s="31">
        <f>_xlfn.XLOOKUP(A650,Source_data!A:A,Source_data!B:B)</f>
        <v>46112</v>
      </c>
    </row>
    <row r="651" spans="1:23" x14ac:dyDescent="0.3">
      <c r="A651" s="4" t="s">
        <v>4113</v>
      </c>
      <c r="B651" s="1">
        <f>_xlfn.XLOOKUP(A651,bank_source_transactions__1[transaction_id],bank_source_transactions__1[amount_inr])</f>
        <v>10396.6</v>
      </c>
      <c r="C651" s="1">
        <f>_xlfn.XLOOKUP(A651,Processed_data!A:A,Processed_data!F:F)</f>
        <v>10396.6</v>
      </c>
      <c r="D651" s="1" t="str">
        <f>_xlfn.XLOOKUP(A651,bank_source_transactions__1[transaction_id],bank_source_transactions__1[transaction_status])</f>
        <v>SUCCESS</v>
      </c>
      <c r="E651" s="1" t="str">
        <f>_xlfn.XLOOKUP(A651,Processed_data!A:A,Processed_data!G:G)</f>
        <v>SUCCESS</v>
      </c>
      <c r="F651" s="1">
        <f>COUNTIF(bank_processed_transactions[transaction_id],A651)</f>
        <v>1</v>
      </c>
      <c r="G651" s="1" t="str">
        <f t="shared" si="100"/>
        <v>found</v>
      </c>
      <c r="H651" s="1" t="str">
        <f t="shared" si="101"/>
        <v>Not Duplicate</v>
      </c>
      <c r="I651" s="1" t="str">
        <f t="shared" si="102"/>
        <v>match</v>
      </c>
      <c r="J651" s="1" t="str">
        <f t="shared" si="103"/>
        <v>match</v>
      </c>
      <c r="K651" s="1">
        <f t="shared" si="104"/>
        <v>0</v>
      </c>
      <c r="L651" s="2">
        <f>IF(F651=0,"not processed",_xlfn.MINIFS(Processed_data!H:H,Processed_data!A:A,A651))</f>
        <v>46041</v>
      </c>
      <c r="M651" s="1">
        <f>IF(F651=0,"not processed",ABS(bank_source_transactions__1[[#This Row],[transaction_date]]-Reconciliation!L651))</f>
        <v>0</v>
      </c>
      <c r="N651" s="1" t="str" cm="1">
        <f t="array" ref="N651">_xlfn.IFS(M651="not Processed", "Not Processed",M651&gt;2,"SLA Breached",M651&lt;=2,"Within SLA")</f>
        <v>Within SLA</v>
      </c>
      <c r="O651" s="1" t="str">
        <f>_xlfn.XLOOKUP(A651,Source_data!A:A,Source_data!D:D)</f>
        <v>NEFT</v>
      </c>
      <c r="P651" s="1">
        <f t="shared" si="105"/>
        <v>0</v>
      </c>
      <c r="Q651" s="1">
        <f t="shared" si="106"/>
        <v>0</v>
      </c>
      <c r="R651" s="1">
        <f t="shared" si="107"/>
        <v>0</v>
      </c>
      <c r="S651" s="1">
        <f t="shared" si="108"/>
        <v>0</v>
      </c>
      <c r="T651" s="1">
        <f t="shared" si="109"/>
        <v>0</v>
      </c>
      <c r="U651" s="1" t="str">
        <f>_xlfn.XLOOKUP(Table3[[#This Row],[Transaction ID]],Source_data!A:A,Source_data!E:E)</f>
        <v>Pune</v>
      </c>
      <c r="V651" s="1">
        <f>_xlfn.IFNA(_xlfn.XLOOKUP(A651,bank_processed_transactions[transaction_id],bank_processed_transactions[processing_minutes]),"")</f>
        <v>50.1</v>
      </c>
      <c r="W651" s="31">
        <f>_xlfn.XLOOKUP(A651,Source_data!A:A,Source_data!B:B)</f>
        <v>46041</v>
      </c>
    </row>
    <row r="652" spans="1:23" x14ac:dyDescent="0.3">
      <c r="A652" s="3" t="s">
        <v>3354</v>
      </c>
      <c r="B652" s="1">
        <f>_xlfn.XLOOKUP(A652,bank_source_transactions__1[transaction_id],bank_source_transactions__1[amount_inr])</f>
        <v>6437.59</v>
      </c>
      <c r="C652" s="1">
        <f>_xlfn.XLOOKUP(A652,Processed_data!A:A,Processed_data!F:F)</f>
        <v>6437.59</v>
      </c>
      <c r="D652" s="1" t="str">
        <f>_xlfn.XLOOKUP(A652,bank_source_transactions__1[transaction_id],bank_source_transactions__1[transaction_status])</f>
        <v>SUCCESS</v>
      </c>
      <c r="E652" s="1" t="str">
        <f>_xlfn.XLOOKUP(A652,Processed_data!A:A,Processed_data!G:G)</f>
        <v>SUCCESS</v>
      </c>
      <c r="F652" s="1">
        <f>COUNTIF(bank_processed_transactions[transaction_id],A652)</f>
        <v>1</v>
      </c>
      <c r="G652" s="1" t="str">
        <f t="shared" si="100"/>
        <v>found</v>
      </c>
      <c r="H652" s="1" t="str">
        <f t="shared" si="101"/>
        <v>Not Duplicate</v>
      </c>
      <c r="I652" s="1" t="str">
        <f t="shared" si="102"/>
        <v>match</v>
      </c>
      <c r="J652" s="1" t="str">
        <f t="shared" si="103"/>
        <v>match</v>
      </c>
      <c r="K652" s="1">
        <f t="shared" si="104"/>
        <v>0</v>
      </c>
      <c r="L652" s="2">
        <f>IF(F652=0,"not processed",_xlfn.MINIFS(Processed_data!H:H,Processed_data!A:A,A652))</f>
        <v>46048</v>
      </c>
      <c r="M652" s="1">
        <f>IF(F652=0,"not processed",ABS(bank_source_transactions__1[[#This Row],[transaction_date]]-Reconciliation!L652))</f>
        <v>0</v>
      </c>
      <c r="N652" s="1" t="str" cm="1">
        <f t="array" ref="N652">_xlfn.IFS(M652="not Processed", "Not Processed",M652&gt;2,"SLA Breached",M652&lt;=2,"Within SLA")</f>
        <v>Within SLA</v>
      </c>
      <c r="O652" s="1" t="str">
        <f>_xlfn.XLOOKUP(A652,Source_data!A:A,Source_data!D:D)</f>
        <v>UPI</v>
      </c>
      <c r="P652" s="1">
        <f t="shared" si="105"/>
        <v>0</v>
      </c>
      <c r="Q652" s="1">
        <f t="shared" si="106"/>
        <v>0</v>
      </c>
      <c r="R652" s="1">
        <f t="shared" si="107"/>
        <v>0</v>
      </c>
      <c r="S652" s="1">
        <f t="shared" si="108"/>
        <v>0</v>
      </c>
      <c r="T652" s="1">
        <f t="shared" si="109"/>
        <v>0</v>
      </c>
      <c r="U652" s="1" t="str">
        <f>_xlfn.XLOOKUP(Table3[[#This Row],[Transaction ID]],Source_data!A:A,Source_data!E:E)</f>
        <v>Mumbai</v>
      </c>
      <c r="V652" s="1">
        <f>_xlfn.IFNA(_xlfn.XLOOKUP(A652,bank_processed_transactions[transaction_id],bank_processed_transactions[processing_minutes]),"")</f>
        <v>4.2</v>
      </c>
      <c r="W652" s="31">
        <f>_xlfn.XLOOKUP(A652,Source_data!A:A,Source_data!B:B)</f>
        <v>46048</v>
      </c>
    </row>
    <row r="653" spans="1:23" x14ac:dyDescent="0.3">
      <c r="A653" s="4" t="s">
        <v>2142</v>
      </c>
      <c r="B653" s="1">
        <f>_xlfn.XLOOKUP(A653,bank_source_transactions__1[transaction_id],bank_source_transactions__1[amount_inr])</f>
        <v>8455.86</v>
      </c>
      <c r="C653" s="1">
        <f>_xlfn.XLOOKUP(A653,Processed_data!A:A,Processed_data!F:F)</f>
        <v>8455.86</v>
      </c>
      <c r="D653" s="1" t="str">
        <f>_xlfn.XLOOKUP(A653,bank_source_transactions__1[transaction_id],bank_source_transactions__1[transaction_status])</f>
        <v>SUCCESS</v>
      </c>
      <c r="E653" s="1" t="str">
        <f>_xlfn.XLOOKUP(A653,Processed_data!A:A,Processed_data!G:G)</f>
        <v>SUCCESS</v>
      </c>
      <c r="F653" s="1">
        <f>COUNTIF(bank_processed_transactions[transaction_id],A653)</f>
        <v>1</v>
      </c>
      <c r="G653" s="1" t="str">
        <f t="shared" si="100"/>
        <v>found</v>
      </c>
      <c r="H653" s="1" t="str">
        <f t="shared" si="101"/>
        <v>Not Duplicate</v>
      </c>
      <c r="I653" s="1" t="str">
        <f t="shared" si="102"/>
        <v>match</v>
      </c>
      <c r="J653" s="1" t="str">
        <f t="shared" si="103"/>
        <v>match</v>
      </c>
      <c r="K653" s="1">
        <f t="shared" si="104"/>
        <v>0</v>
      </c>
      <c r="L653" s="2">
        <f>IF(F653=0,"not processed",_xlfn.MINIFS(Processed_data!H:H,Processed_data!A:A,A653))</f>
        <v>46107</v>
      </c>
      <c r="M653" s="1">
        <f>IF(F653=0,"not processed",ABS(bank_source_transactions__1[[#This Row],[transaction_date]]-Reconciliation!L653))</f>
        <v>2</v>
      </c>
      <c r="N653" s="1" t="str" cm="1">
        <f t="array" ref="N653">_xlfn.IFS(M653="not Processed", "Not Processed",M653&gt;2,"SLA Breached",M653&lt;=2,"Within SLA")</f>
        <v>Within SLA</v>
      </c>
      <c r="O653" s="1" t="str">
        <f>_xlfn.XLOOKUP(A653,Source_data!A:A,Source_data!D:D)</f>
        <v>UPI</v>
      </c>
      <c r="P653" s="1">
        <f t="shared" si="105"/>
        <v>0</v>
      </c>
      <c r="Q653" s="1">
        <f t="shared" si="106"/>
        <v>0</v>
      </c>
      <c r="R653" s="1">
        <f t="shared" si="107"/>
        <v>0</v>
      </c>
      <c r="S653" s="1">
        <f t="shared" si="108"/>
        <v>0</v>
      </c>
      <c r="T653" s="1">
        <f t="shared" si="109"/>
        <v>0</v>
      </c>
      <c r="U653" s="1" t="str">
        <f>_xlfn.XLOOKUP(Table3[[#This Row],[Transaction ID]],Source_data!A:A,Source_data!E:E)</f>
        <v>Mumbai</v>
      </c>
      <c r="V653" s="1">
        <f>_xlfn.IFNA(_xlfn.XLOOKUP(A653,bank_processed_transactions[transaction_id],bank_processed_transactions[processing_minutes]),"")</f>
        <v>19.100000000000001</v>
      </c>
      <c r="W653" s="31">
        <f>_xlfn.XLOOKUP(A653,Source_data!A:A,Source_data!B:B)</f>
        <v>46105</v>
      </c>
    </row>
    <row r="654" spans="1:23" x14ac:dyDescent="0.3">
      <c r="A654" s="3" t="s">
        <v>1073</v>
      </c>
      <c r="B654" s="1">
        <f>_xlfn.XLOOKUP(A654,bank_source_transactions__1[transaction_id],bank_source_transactions__1[amount_inr])</f>
        <v>2745.64</v>
      </c>
      <c r="C654" s="1">
        <f>_xlfn.XLOOKUP(A654,Processed_data!A:A,Processed_data!F:F)</f>
        <v>2745.64</v>
      </c>
      <c r="D654" s="1" t="str">
        <f>_xlfn.XLOOKUP(A654,bank_source_transactions__1[transaction_id],bank_source_transactions__1[transaction_status])</f>
        <v>SUCCESS</v>
      </c>
      <c r="E654" s="1" t="str">
        <f>_xlfn.XLOOKUP(A654,Processed_data!A:A,Processed_data!G:G)</f>
        <v>SUCCESS</v>
      </c>
      <c r="F654" s="1">
        <f>COUNTIF(bank_processed_transactions[transaction_id],A654)</f>
        <v>1</v>
      </c>
      <c r="G654" s="1" t="str">
        <f t="shared" si="100"/>
        <v>found</v>
      </c>
      <c r="H654" s="1" t="str">
        <f t="shared" si="101"/>
        <v>Not Duplicate</v>
      </c>
      <c r="I654" s="1" t="str">
        <f t="shared" si="102"/>
        <v>match</v>
      </c>
      <c r="J654" s="1" t="str">
        <f t="shared" si="103"/>
        <v>match</v>
      </c>
      <c r="K654" s="1">
        <f t="shared" si="104"/>
        <v>0</v>
      </c>
      <c r="L654" s="2">
        <f>IF(F654=0,"not processed",_xlfn.MINIFS(Processed_data!H:H,Processed_data!A:A,A654))</f>
        <v>46112</v>
      </c>
      <c r="M654" s="1">
        <f>IF(F654=0,"not processed",ABS(bank_source_transactions__1[[#This Row],[transaction_date]]-Reconciliation!L654))</f>
        <v>0</v>
      </c>
      <c r="N654" s="1" t="str" cm="1">
        <f t="array" ref="N654">_xlfn.IFS(M654="not Processed", "Not Processed",M654&gt;2,"SLA Breached",M654&lt;=2,"Within SLA")</f>
        <v>Within SLA</v>
      </c>
      <c r="O654" s="1" t="str">
        <f>_xlfn.XLOOKUP(A654,Source_data!A:A,Source_data!D:D)</f>
        <v>UPI</v>
      </c>
      <c r="P654" s="1">
        <f t="shared" si="105"/>
        <v>0</v>
      </c>
      <c r="Q654" s="1">
        <f t="shared" si="106"/>
        <v>0</v>
      </c>
      <c r="R654" s="1">
        <f t="shared" si="107"/>
        <v>0</v>
      </c>
      <c r="S654" s="1">
        <f t="shared" si="108"/>
        <v>0</v>
      </c>
      <c r="T654" s="1">
        <f t="shared" si="109"/>
        <v>0</v>
      </c>
      <c r="U654" s="1" t="str">
        <f>_xlfn.XLOOKUP(Table3[[#This Row],[Transaction ID]],Source_data!A:A,Source_data!E:E)</f>
        <v>Hyderabad</v>
      </c>
      <c r="V654" s="1">
        <f>_xlfn.IFNA(_xlfn.XLOOKUP(A654,bank_processed_transactions[transaction_id],bank_processed_transactions[processing_minutes]),"")</f>
        <v>12.8</v>
      </c>
      <c r="W654" s="31">
        <f>_xlfn.XLOOKUP(A654,Source_data!A:A,Source_data!B:B)</f>
        <v>46112</v>
      </c>
    </row>
    <row r="655" spans="1:23" x14ac:dyDescent="0.3">
      <c r="A655" s="4" t="s">
        <v>2336</v>
      </c>
      <c r="B655" s="1">
        <f>_xlfn.XLOOKUP(A655,bank_source_transactions__1[transaction_id],bank_source_transactions__1[amount_inr])</f>
        <v>12985.12</v>
      </c>
      <c r="C655" s="1">
        <f>_xlfn.XLOOKUP(A655,Processed_data!A:A,Processed_data!F:F)</f>
        <v>12985.12</v>
      </c>
      <c r="D655" s="1" t="str">
        <f>_xlfn.XLOOKUP(A655,bank_source_transactions__1[transaction_id],bank_source_transactions__1[transaction_status])</f>
        <v>SUCCESS</v>
      </c>
      <c r="E655" s="1" t="str">
        <f>_xlfn.XLOOKUP(A655,Processed_data!A:A,Processed_data!G:G)</f>
        <v>SUCCESS</v>
      </c>
      <c r="F655" s="1">
        <f>COUNTIF(bank_processed_transactions[transaction_id],A655)</f>
        <v>1</v>
      </c>
      <c r="G655" s="1" t="str">
        <f t="shared" si="100"/>
        <v>found</v>
      </c>
      <c r="H655" s="1" t="str">
        <f t="shared" si="101"/>
        <v>Not Duplicate</v>
      </c>
      <c r="I655" s="1" t="str">
        <f t="shared" si="102"/>
        <v>match</v>
      </c>
      <c r="J655" s="1" t="str">
        <f t="shared" si="103"/>
        <v>match</v>
      </c>
      <c r="K655" s="1">
        <f t="shared" si="104"/>
        <v>0</v>
      </c>
      <c r="L655" s="2">
        <f>IF(F655=0,"not processed",_xlfn.MINIFS(Processed_data!H:H,Processed_data!A:A,A655))</f>
        <v>46037</v>
      </c>
      <c r="M655" s="1">
        <f>IF(F655=0,"not processed",ABS(bank_source_transactions__1[[#This Row],[transaction_date]]-Reconciliation!L655))</f>
        <v>1</v>
      </c>
      <c r="N655" s="1" t="str" cm="1">
        <f t="array" ref="N655">_xlfn.IFS(M655="not Processed", "Not Processed",M655&gt;2,"SLA Breached",M655&lt;=2,"Within SLA")</f>
        <v>Within SLA</v>
      </c>
      <c r="O655" s="1" t="str">
        <f>_xlfn.XLOOKUP(A655,Source_data!A:A,Source_data!D:D)</f>
        <v>UPI</v>
      </c>
      <c r="P655" s="1">
        <f t="shared" si="105"/>
        <v>0</v>
      </c>
      <c r="Q655" s="1">
        <f t="shared" si="106"/>
        <v>0</v>
      </c>
      <c r="R655" s="1">
        <f t="shared" si="107"/>
        <v>0</v>
      </c>
      <c r="S655" s="1">
        <f t="shared" si="108"/>
        <v>0</v>
      </c>
      <c r="T655" s="1">
        <f t="shared" si="109"/>
        <v>0</v>
      </c>
      <c r="U655" s="1" t="str">
        <f>_xlfn.XLOOKUP(Table3[[#This Row],[Transaction ID]],Source_data!A:A,Source_data!E:E)</f>
        <v>Mumbai</v>
      </c>
      <c r="V655" s="1">
        <f>_xlfn.IFNA(_xlfn.XLOOKUP(A655,bank_processed_transactions[transaction_id],bank_processed_transactions[processing_minutes]),"")</f>
        <v>30.6</v>
      </c>
      <c r="W655" s="31">
        <f>_xlfn.XLOOKUP(A655,Source_data!A:A,Source_data!B:B)</f>
        <v>46036</v>
      </c>
    </row>
    <row r="656" spans="1:23" x14ac:dyDescent="0.3">
      <c r="A656" s="3" t="s">
        <v>1181</v>
      </c>
      <c r="B656" s="1">
        <f>_xlfn.XLOOKUP(A656,bank_source_transactions__1[transaction_id],bank_source_transactions__1[amount_inr])</f>
        <v>7945.66</v>
      </c>
      <c r="C656" s="1">
        <f>_xlfn.XLOOKUP(A656,Processed_data!A:A,Processed_data!F:F)</f>
        <v>7945.66</v>
      </c>
      <c r="D656" s="1" t="str">
        <f>_xlfn.XLOOKUP(A656,bank_source_transactions__1[transaction_id],bank_source_transactions__1[transaction_status])</f>
        <v>SUCCESS</v>
      </c>
      <c r="E656" s="1" t="str">
        <f>_xlfn.XLOOKUP(A656,Processed_data!A:A,Processed_data!G:G)</f>
        <v>SUCCESS</v>
      </c>
      <c r="F656" s="1">
        <f>COUNTIF(bank_processed_transactions[transaction_id],A656)</f>
        <v>1</v>
      </c>
      <c r="G656" s="1" t="str">
        <f t="shared" si="100"/>
        <v>found</v>
      </c>
      <c r="H656" s="1" t="str">
        <f t="shared" si="101"/>
        <v>Not Duplicate</v>
      </c>
      <c r="I656" s="1" t="str">
        <f t="shared" si="102"/>
        <v>match</v>
      </c>
      <c r="J656" s="1" t="str">
        <f t="shared" si="103"/>
        <v>match</v>
      </c>
      <c r="K656" s="1">
        <f t="shared" si="104"/>
        <v>0</v>
      </c>
      <c r="L656" s="2">
        <f>IF(F656=0,"not processed",_xlfn.MINIFS(Processed_data!H:H,Processed_data!A:A,A656))</f>
        <v>46085</v>
      </c>
      <c r="M656" s="1">
        <f>IF(F656=0,"not processed",ABS(bank_source_transactions__1[[#This Row],[transaction_date]]-Reconciliation!L656))</f>
        <v>0</v>
      </c>
      <c r="N656" s="1" t="str" cm="1">
        <f t="array" ref="N656">_xlfn.IFS(M656="not Processed", "Not Processed",M656&gt;2,"SLA Breached",M656&lt;=2,"Within SLA")</f>
        <v>Within SLA</v>
      </c>
      <c r="O656" s="1" t="str">
        <f>_xlfn.XLOOKUP(A656,Source_data!A:A,Source_data!D:D)</f>
        <v>CARD</v>
      </c>
      <c r="P656" s="1">
        <f t="shared" si="105"/>
        <v>0</v>
      </c>
      <c r="Q656" s="1">
        <f t="shared" si="106"/>
        <v>0</v>
      </c>
      <c r="R656" s="1">
        <f t="shared" si="107"/>
        <v>0</v>
      </c>
      <c r="S656" s="1">
        <f t="shared" si="108"/>
        <v>0</v>
      </c>
      <c r="T656" s="1">
        <f t="shared" si="109"/>
        <v>0</v>
      </c>
      <c r="U656" s="1" t="str">
        <f>_xlfn.XLOOKUP(Table3[[#This Row],[Transaction ID]],Source_data!A:A,Source_data!E:E)</f>
        <v>Hyderabad</v>
      </c>
      <c r="V656" s="1">
        <f>_xlfn.IFNA(_xlfn.XLOOKUP(A656,bank_processed_transactions[transaction_id],bank_processed_transactions[processing_minutes]),"")</f>
        <v>32.5</v>
      </c>
      <c r="W656" s="31">
        <f>_xlfn.XLOOKUP(A656,Source_data!A:A,Source_data!B:B)</f>
        <v>46085</v>
      </c>
    </row>
    <row r="657" spans="1:23" x14ac:dyDescent="0.3">
      <c r="A657" s="4" t="s">
        <v>1488</v>
      </c>
      <c r="B657" s="1">
        <f>_xlfn.XLOOKUP(A657,bank_source_transactions__1[transaction_id],bank_source_transactions__1[amount_inr])</f>
        <v>141.36000000000001</v>
      </c>
      <c r="C657" s="1">
        <f>_xlfn.XLOOKUP(A657,Processed_data!A:A,Processed_data!F:F)</f>
        <v>155.5</v>
      </c>
      <c r="D657" s="1" t="str">
        <f>_xlfn.XLOOKUP(A657,bank_source_transactions__1[transaction_id],bank_source_transactions__1[transaction_status])</f>
        <v>SUCCESS</v>
      </c>
      <c r="E657" s="1" t="str">
        <f>_xlfn.XLOOKUP(A657,Processed_data!A:A,Processed_data!G:G)</f>
        <v>SUCCESS</v>
      </c>
      <c r="F657" s="1">
        <f>COUNTIF(bank_processed_transactions[transaction_id],A657)</f>
        <v>1</v>
      </c>
      <c r="G657" s="1" t="str">
        <f t="shared" si="100"/>
        <v>found</v>
      </c>
      <c r="H657" s="1" t="str">
        <f t="shared" si="101"/>
        <v>Not Duplicate</v>
      </c>
      <c r="I657" s="1" t="str">
        <f t="shared" si="102"/>
        <v>mismatch</v>
      </c>
      <c r="J657" s="1" t="str">
        <f t="shared" si="103"/>
        <v>match</v>
      </c>
      <c r="K657" s="1">
        <f t="shared" si="104"/>
        <v>14.139999999999986</v>
      </c>
      <c r="L657" s="2">
        <f>IF(F657=0,"not processed",_xlfn.MINIFS(Processed_data!H:H,Processed_data!A:A,A657))</f>
        <v>46037</v>
      </c>
      <c r="M657" s="1">
        <f>IF(F657=0,"not processed",ABS(bank_source_transactions__1[[#This Row],[transaction_date]]-Reconciliation!L657))</f>
        <v>0</v>
      </c>
      <c r="N657" s="1" t="str" cm="1">
        <f t="array" ref="N657">_xlfn.IFS(M657="not Processed", "Not Processed",M657&gt;2,"SLA Breached",M657&lt;=2,"Within SLA")</f>
        <v>Within SLA</v>
      </c>
      <c r="O657" s="1" t="str">
        <f>_xlfn.XLOOKUP(A657,Source_data!A:A,Source_data!D:D)</f>
        <v>CARD</v>
      </c>
      <c r="P657" s="1">
        <f t="shared" si="105"/>
        <v>0</v>
      </c>
      <c r="Q657" s="1">
        <f t="shared" si="106"/>
        <v>0</v>
      </c>
      <c r="R657" s="1">
        <f t="shared" si="107"/>
        <v>1</v>
      </c>
      <c r="S657" s="1">
        <f t="shared" si="108"/>
        <v>0</v>
      </c>
      <c r="T657" s="1">
        <f t="shared" si="109"/>
        <v>0</v>
      </c>
      <c r="U657" s="1" t="str">
        <f>_xlfn.XLOOKUP(Table3[[#This Row],[Transaction ID]],Source_data!A:A,Source_data!E:E)</f>
        <v>Bengaluru</v>
      </c>
      <c r="V657" s="1">
        <f>_xlfn.IFNA(_xlfn.XLOOKUP(A657,bank_processed_transactions[transaction_id],bank_processed_transactions[processing_minutes]),"")</f>
        <v>40.200000000000003</v>
      </c>
      <c r="W657" s="31">
        <f>_xlfn.XLOOKUP(A657,Source_data!A:A,Source_data!B:B)</f>
        <v>46037</v>
      </c>
    </row>
    <row r="658" spans="1:23" x14ac:dyDescent="0.3">
      <c r="A658" s="3" t="s">
        <v>2035</v>
      </c>
      <c r="B658" s="1">
        <f>_xlfn.XLOOKUP(A658,bank_source_transactions__1[transaction_id],bank_source_transactions__1[amount_inr])</f>
        <v>12442.94</v>
      </c>
      <c r="C658" s="1">
        <f>_xlfn.XLOOKUP(A658,Processed_data!A:A,Processed_data!F:F)</f>
        <v>12442.94</v>
      </c>
      <c r="D658" s="1" t="str">
        <f>_xlfn.XLOOKUP(A658,bank_source_transactions__1[transaction_id],bank_source_transactions__1[transaction_status])</f>
        <v>SUCCESS</v>
      </c>
      <c r="E658" s="1" t="str">
        <f>_xlfn.XLOOKUP(A658,Processed_data!A:A,Processed_data!G:G)</f>
        <v>SUCCESS</v>
      </c>
      <c r="F658" s="1">
        <f>COUNTIF(bank_processed_transactions[transaction_id],A658)</f>
        <v>1</v>
      </c>
      <c r="G658" s="1" t="str">
        <f t="shared" si="100"/>
        <v>found</v>
      </c>
      <c r="H658" s="1" t="str">
        <f t="shared" si="101"/>
        <v>Not Duplicate</v>
      </c>
      <c r="I658" s="1" t="str">
        <f t="shared" si="102"/>
        <v>match</v>
      </c>
      <c r="J658" s="1" t="str">
        <f t="shared" si="103"/>
        <v>match</v>
      </c>
      <c r="K658" s="1">
        <f t="shared" si="104"/>
        <v>0</v>
      </c>
      <c r="L658" s="2">
        <f>IF(F658=0,"not processed",_xlfn.MINIFS(Processed_data!H:H,Processed_data!A:A,A658))</f>
        <v>46070</v>
      </c>
      <c r="M658" s="1">
        <f>IF(F658=0,"not processed",ABS(bank_source_transactions__1[[#This Row],[transaction_date]]-Reconciliation!L658))</f>
        <v>1</v>
      </c>
      <c r="N658" s="1" t="str" cm="1">
        <f t="array" ref="N658">_xlfn.IFS(M658="not Processed", "Not Processed",M658&gt;2,"SLA Breached",M658&lt;=2,"Within SLA")</f>
        <v>Within SLA</v>
      </c>
      <c r="O658" s="1" t="str">
        <f>_xlfn.XLOOKUP(A658,Source_data!A:A,Source_data!D:D)</f>
        <v>UPI</v>
      </c>
      <c r="P658" s="1">
        <f t="shared" si="105"/>
        <v>0</v>
      </c>
      <c r="Q658" s="1">
        <f t="shared" si="106"/>
        <v>0</v>
      </c>
      <c r="R658" s="1">
        <f t="shared" si="107"/>
        <v>0</v>
      </c>
      <c r="S658" s="1">
        <f t="shared" si="108"/>
        <v>0</v>
      </c>
      <c r="T658" s="1">
        <f t="shared" si="109"/>
        <v>0</v>
      </c>
      <c r="U658" s="1" t="str">
        <f>_xlfn.XLOOKUP(Table3[[#This Row],[Transaction ID]],Source_data!A:A,Source_data!E:E)</f>
        <v>Bengaluru</v>
      </c>
      <c r="V658" s="1">
        <f>_xlfn.IFNA(_xlfn.XLOOKUP(A658,bank_processed_transactions[transaction_id],bank_processed_transactions[processing_minutes]),"")</f>
        <v>11.7</v>
      </c>
      <c r="W658" s="31">
        <f>_xlfn.XLOOKUP(A658,Source_data!A:A,Source_data!B:B)</f>
        <v>46069</v>
      </c>
    </row>
    <row r="659" spans="1:23" x14ac:dyDescent="0.3">
      <c r="A659" s="4" t="s">
        <v>4986</v>
      </c>
      <c r="B659" s="1">
        <f>_xlfn.XLOOKUP(A659,bank_source_transactions__1[transaction_id],bank_source_transactions__1[amount_inr])</f>
        <v>9210.82</v>
      </c>
      <c r="C659" s="1" t="e">
        <f>_xlfn.XLOOKUP(A659,Processed_data!A:A,Processed_data!F:F)</f>
        <v>#N/A</v>
      </c>
      <c r="D659" s="1" t="str">
        <f>_xlfn.XLOOKUP(A659,bank_source_transactions__1[transaction_id],bank_source_transactions__1[transaction_status])</f>
        <v>SUCCESS</v>
      </c>
      <c r="E659" s="1" t="e">
        <f>_xlfn.XLOOKUP(A659,Processed_data!A:A,Processed_data!G:G)</f>
        <v>#N/A</v>
      </c>
      <c r="F659" s="1">
        <f>COUNTIF(bank_processed_transactions[transaction_id],A659)</f>
        <v>0</v>
      </c>
      <c r="G659" s="1" t="str">
        <f t="shared" si="100"/>
        <v>missing</v>
      </c>
      <c r="H659" s="1" t="str">
        <f t="shared" si="101"/>
        <v>Not Duplicate</v>
      </c>
      <c r="I659" s="1" t="str">
        <f t="shared" si="102"/>
        <v>not processed</v>
      </c>
      <c r="J659" s="1" t="str">
        <f t="shared" si="103"/>
        <v>not processed</v>
      </c>
      <c r="K659" s="1" t="str">
        <f t="shared" si="104"/>
        <v>missing</v>
      </c>
      <c r="L659" s="2" t="str">
        <f>IF(F659=0,"not processed",_xlfn.MINIFS(Processed_data!H:H,Processed_data!A:A,A659))</f>
        <v>not processed</v>
      </c>
      <c r="M659" s="1" t="str">
        <f>IF(F659=0,"not processed",ABS(bank_source_transactions__1[[#This Row],[transaction_date]]-Reconciliation!L659))</f>
        <v>not processed</v>
      </c>
      <c r="N659" s="1" t="str" cm="1">
        <f t="array" ref="N659">_xlfn.IFS(M659="not Processed", "Not Processed",M659&gt;2,"SLA Breached",M659&lt;=2,"Within SLA")</f>
        <v>Not Processed</v>
      </c>
      <c r="O659" s="1" t="str">
        <f>_xlfn.XLOOKUP(A659,Source_data!A:A,Source_data!D:D)</f>
        <v>UPI</v>
      </c>
      <c r="P659" s="1">
        <f t="shared" si="105"/>
        <v>1</v>
      </c>
      <c r="Q659" s="1">
        <f t="shared" si="106"/>
        <v>0</v>
      </c>
      <c r="R659" s="1">
        <f t="shared" si="107"/>
        <v>0</v>
      </c>
      <c r="S659" s="1">
        <f t="shared" si="108"/>
        <v>0</v>
      </c>
      <c r="T659" s="1">
        <f t="shared" si="109"/>
        <v>0</v>
      </c>
      <c r="U659" s="1" t="str">
        <f>_xlfn.XLOOKUP(Table3[[#This Row],[Transaction ID]],Source_data!A:A,Source_data!E:E)</f>
        <v>Mumbai</v>
      </c>
      <c r="V659" s="1" t="str">
        <f>_xlfn.IFNA(_xlfn.XLOOKUP(A659,bank_processed_transactions[transaction_id],bank_processed_transactions[processing_minutes]),"")</f>
        <v/>
      </c>
      <c r="W659" s="31">
        <f>_xlfn.XLOOKUP(A659,Source_data!A:A,Source_data!B:B)</f>
        <v>46036</v>
      </c>
    </row>
    <row r="660" spans="1:23" x14ac:dyDescent="0.3">
      <c r="A660" s="3" t="s">
        <v>4680</v>
      </c>
      <c r="B660" s="1">
        <f>_xlfn.XLOOKUP(A660,bank_source_transactions__1[transaction_id],bank_source_transactions__1[amount_inr])</f>
        <v>11996.51</v>
      </c>
      <c r="C660" s="1">
        <f>_xlfn.XLOOKUP(A660,Processed_data!A:A,Processed_data!F:F)</f>
        <v>11996.51</v>
      </c>
      <c r="D660" s="1" t="str">
        <f>_xlfn.XLOOKUP(A660,bank_source_transactions__1[transaction_id],bank_source_transactions__1[transaction_status])</f>
        <v>SUCCESS</v>
      </c>
      <c r="E660" s="1" t="str">
        <f>_xlfn.XLOOKUP(A660,Processed_data!A:A,Processed_data!G:G)</f>
        <v>SUCCESS</v>
      </c>
      <c r="F660" s="1">
        <f>COUNTIF(bank_processed_transactions[transaction_id],A660)</f>
        <v>1</v>
      </c>
      <c r="G660" s="1" t="str">
        <f t="shared" si="100"/>
        <v>found</v>
      </c>
      <c r="H660" s="1" t="str">
        <f t="shared" si="101"/>
        <v>Not Duplicate</v>
      </c>
      <c r="I660" s="1" t="str">
        <f t="shared" si="102"/>
        <v>match</v>
      </c>
      <c r="J660" s="1" t="str">
        <f t="shared" si="103"/>
        <v>match</v>
      </c>
      <c r="K660" s="1">
        <f t="shared" si="104"/>
        <v>0</v>
      </c>
      <c r="L660" s="2">
        <f>IF(F660=0,"not processed",_xlfn.MINIFS(Processed_data!H:H,Processed_data!A:A,A660))</f>
        <v>46109</v>
      </c>
      <c r="M660" s="1">
        <f>IF(F660=0,"not processed",ABS(bank_source_transactions__1[[#This Row],[transaction_date]]-Reconciliation!L660))</f>
        <v>1</v>
      </c>
      <c r="N660" s="1" t="str" cm="1">
        <f t="array" ref="N660">_xlfn.IFS(M660="not Processed", "Not Processed",M660&gt;2,"SLA Breached",M660&lt;=2,"Within SLA")</f>
        <v>Within SLA</v>
      </c>
      <c r="O660" s="1" t="str">
        <f>_xlfn.XLOOKUP(A660,Source_data!A:A,Source_data!D:D)</f>
        <v>IMPS</v>
      </c>
      <c r="P660" s="1">
        <f t="shared" si="105"/>
        <v>0</v>
      </c>
      <c r="Q660" s="1">
        <f t="shared" si="106"/>
        <v>0</v>
      </c>
      <c r="R660" s="1">
        <f t="shared" si="107"/>
        <v>0</v>
      </c>
      <c r="S660" s="1">
        <f t="shared" si="108"/>
        <v>0</v>
      </c>
      <c r="T660" s="1">
        <f t="shared" si="109"/>
        <v>0</v>
      </c>
      <c r="U660" s="1" t="str">
        <f>_xlfn.XLOOKUP(Table3[[#This Row],[Transaction ID]],Source_data!A:A,Source_data!E:E)</f>
        <v>Hyderabad</v>
      </c>
      <c r="V660" s="1">
        <f>_xlfn.IFNA(_xlfn.XLOOKUP(A660,bank_processed_transactions[transaction_id],bank_processed_transactions[processing_minutes]),"")</f>
        <v>0.8</v>
      </c>
      <c r="W660" s="31">
        <f>_xlfn.XLOOKUP(A660,Source_data!A:A,Source_data!B:B)</f>
        <v>46108</v>
      </c>
    </row>
    <row r="661" spans="1:23" x14ac:dyDescent="0.3">
      <c r="A661" s="4" t="s">
        <v>2106</v>
      </c>
      <c r="B661" s="1">
        <f>_xlfn.XLOOKUP(A661,bank_source_transactions__1[transaction_id],bank_source_transactions__1[amount_inr])</f>
        <v>6679.95</v>
      </c>
      <c r="C661" s="1">
        <f>_xlfn.XLOOKUP(A661,Processed_data!A:A,Processed_data!F:F)</f>
        <v>6679.95</v>
      </c>
      <c r="D661" s="1" t="str">
        <f>_xlfn.XLOOKUP(A661,bank_source_transactions__1[transaction_id],bank_source_transactions__1[transaction_status])</f>
        <v>SUCCESS</v>
      </c>
      <c r="E661" s="1" t="str">
        <f>_xlfn.XLOOKUP(A661,Processed_data!A:A,Processed_data!G:G)</f>
        <v>SUCCESS</v>
      </c>
      <c r="F661" s="1">
        <f>COUNTIF(bank_processed_transactions[transaction_id],A661)</f>
        <v>1</v>
      </c>
      <c r="G661" s="1" t="str">
        <f t="shared" si="100"/>
        <v>found</v>
      </c>
      <c r="H661" s="1" t="str">
        <f t="shared" si="101"/>
        <v>Not Duplicate</v>
      </c>
      <c r="I661" s="1" t="str">
        <f t="shared" si="102"/>
        <v>match</v>
      </c>
      <c r="J661" s="1" t="str">
        <f t="shared" si="103"/>
        <v>match</v>
      </c>
      <c r="K661" s="1">
        <f t="shared" si="104"/>
        <v>0</v>
      </c>
      <c r="L661" s="2">
        <f>IF(F661=0,"not processed",_xlfn.MINIFS(Processed_data!H:H,Processed_data!A:A,A661))</f>
        <v>46057</v>
      </c>
      <c r="M661" s="1">
        <f>IF(F661=0,"not processed",ABS(bank_source_transactions__1[[#This Row],[transaction_date]]-Reconciliation!L661))</f>
        <v>2</v>
      </c>
      <c r="N661" s="1" t="str" cm="1">
        <f t="array" ref="N661">_xlfn.IFS(M661="not Processed", "Not Processed",M661&gt;2,"SLA Breached",M661&lt;=2,"Within SLA")</f>
        <v>Within SLA</v>
      </c>
      <c r="O661" s="1" t="str">
        <f>_xlfn.XLOOKUP(A661,Source_data!A:A,Source_data!D:D)</f>
        <v>NEFT</v>
      </c>
      <c r="P661" s="1">
        <f t="shared" si="105"/>
        <v>0</v>
      </c>
      <c r="Q661" s="1">
        <f t="shared" si="106"/>
        <v>0</v>
      </c>
      <c r="R661" s="1">
        <f t="shared" si="107"/>
        <v>0</v>
      </c>
      <c r="S661" s="1">
        <f t="shared" si="108"/>
        <v>0</v>
      </c>
      <c r="T661" s="1">
        <f t="shared" si="109"/>
        <v>0</v>
      </c>
      <c r="U661" s="1" t="str">
        <f>_xlfn.XLOOKUP(Table3[[#This Row],[Transaction ID]],Source_data!A:A,Source_data!E:E)</f>
        <v>Bengaluru</v>
      </c>
      <c r="V661" s="1">
        <f>_xlfn.IFNA(_xlfn.XLOOKUP(A661,bank_processed_transactions[transaction_id],bank_processed_transactions[processing_minutes]),"")</f>
        <v>32.299999999999997</v>
      </c>
      <c r="W661" s="31">
        <f>_xlfn.XLOOKUP(A661,Source_data!A:A,Source_data!B:B)</f>
        <v>46055</v>
      </c>
    </row>
    <row r="662" spans="1:23" x14ac:dyDescent="0.3">
      <c r="A662" s="3" t="s">
        <v>1037</v>
      </c>
      <c r="B662" s="1">
        <f>_xlfn.XLOOKUP(A662,bank_source_transactions__1[transaction_id],bank_source_transactions__1[amount_inr])</f>
        <v>1197.69</v>
      </c>
      <c r="C662" s="1">
        <f>_xlfn.XLOOKUP(A662,Processed_data!A:A,Processed_data!F:F)</f>
        <v>1197.69</v>
      </c>
      <c r="D662" s="1" t="str">
        <f>_xlfn.XLOOKUP(A662,bank_source_transactions__1[transaction_id],bank_source_transactions__1[transaction_status])</f>
        <v>SUCCESS</v>
      </c>
      <c r="E662" s="1" t="str">
        <f>_xlfn.XLOOKUP(A662,Processed_data!A:A,Processed_data!G:G)</f>
        <v>SUCCESS</v>
      </c>
      <c r="F662" s="1">
        <f>COUNTIF(bank_processed_transactions[transaction_id],A662)</f>
        <v>1</v>
      </c>
      <c r="G662" s="1" t="str">
        <f t="shared" si="100"/>
        <v>found</v>
      </c>
      <c r="H662" s="1" t="str">
        <f t="shared" si="101"/>
        <v>Not Duplicate</v>
      </c>
      <c r="I662" s="1" t="str">
        <f t="shared" si="102"/>
        <v>match</v>
      </c>
      <c r="J662" s="1" t="str">
        <f t="shared" si="103"/>
        <v>match</v>
      </c>
      <c r="K662" s="1">
        <f t="shared" si="104"/>
        <v>0</v>
      </c>
      <c r="L662" s="2">
        <f>IF(F662=0,"not processed",_xlfn.MINIFS(Processed_data!H:H,Processed_data!A:A,A662))</f>
        <v>46071</v>
      </c>
      <c r="M662" s="1">
        <f>IF(F662=0,"not processed",ABS(bank_source_transactions__1[[#This Row],[transaction_date]]-Reconciliation!L662))</f>
        <v>1</v>
      </c>
      <c r="N662" s="1" t="str" cm="1">
        <f t="array" ref="N662">_xlfn.IFS(M662="not Processed", "Not Processed",M662&gt;2,"SLA Breached",M662&lt;=2,"Within SLA")</f>
        <v>Within SLA</v>
      </c>
      <c r="O662" s="1" t="str">
        <f>_xlfn.XLOOKUP(A662,Source_data!A:A,Source_data!D:D)</f>
        <v>UPI</v>
      </c>
      <c r="P662" s="1">
        <f t="shared" si="105"/>
        <v>0</v>
      </c>
      <c r="Q662" s="1">
        <f t="shared" si="106"/>
        <v>0</v>
      </c>
      <c r="R662" s="1">
        <f t="shared" si="107"/>
        <v>0</v>
      </c>
      <c r="S662" s="1">
        <f t="shared" si="108"/>
        <v>0</v>
      </c>
      <c r="T662" s="1">
        <f t="shared" si="109"/>
        <v>0</v>
      </c>
      <c r="U662" s="1" t="str">
        <f>_xlfn.XLOOKUP(Table3[[#This Row],[Transaction ID]],Source_data!A:A,Source_data!E:E)</f>
        <v>Pune</v>
      </c>
      <c r="V662" s="1">
        <f>_xlfn.IFNA(_xlfn.XLOOKUP(A662,bank_processed_transactions[transaction_id],bank_processed_transactions[processing_minutes]),"")</f>
        <v>12.3</v>
      </c>
      <c r="W662" s="31">
        <f>_xlfn.XLOOKUP(A662,Source_data!A:A,Source_data!B:B)</f>
        <v>46070</v>
      </c>
    </row>
    <row r="663" spans="1:23" x14ac:dyDescent="0.3">
      <c r="A663" s="4" t="s">
        <v>1821</v>
      </c>
      <c r="B663" s="1">
        <f>_xlfn.XLOOKUP(A663,bank_source_transactions__1[transaction_id],bank_source_transactions__1[amount_inr])</f>
        <v>1200.42</v>
      </c>
      <c r="C663" s="1">
        <f>_xlfn.XLOOKUP(A663,Processed_data!A:A,Processed_data!F:F)</f>
        <v>1200.42</v>
      </c>
      <c r="D663" s="1" t="str">
        <f>_xlfn.XLOOKUP(A663,bank_source_transactions__1[transaction_id],bank_source_transactions__1[transaction_status])</f>
        <v>SUCCESS</v>
      </c>
      <c r="E663" s="1" t="str">
        <f>_xlfn.XLOOKUP(A663,Processed_data!A:A,Processed_data!G:G)</f>
        <v>SUCCESS</v>
      </c>
      <c r="F663" s="1">
        <f>COUNTIF(bank_processed_transactions[transaction_id],A663)</f>
        <v>1</v>
      </c>
      <c r="G663" s="1" t="str">
        <f t="shared" si="100"/>
        <v>found</v>
      </c>
      <c r="H663" s="1" t="str">
        <f t="shared" si="101"/>
        <v>Not Duplicate</v>
      </c>
      <c r="I663" s="1" t="str">
        <f t="shared" si="102"/>
        <v>match</v>
      </c>
      <c r="J663" s="1" t="str">
        <f t="shared" si="103"/>
        <v>match</v>
      </c>
      <c r="K663" s="1">
        <f t="shared" si="104"/>
        <v>0</v>
      </c>
      <c r="L663" s="2">
        <f>IF(F663=0,"not processed",_xlfn.MINIFS(Processed_data!H:H,Processed_data!A:A,A663))</f>
        <v>46100</v>
      </c>
      <c r="M663" s="1">
        <f>IF(F663=0,"not processed",ABS(bank_source_transactions__1[[#This Row],[transaction_date]]-Reconciliation!L663))</f>
        <v>1</v>
      </c>
      <c r="N663" s="1" t="str" cm="1">
        <f t="array" ref="N663">_xlfn.IFS(M663="not Processed", "Not Processed",M663&gt;2,"SLA Breached",M663&lt;=2,"Within SLA")</f>
        <v>Within SLA</v>
      </c>
      <c r="O663" s="1" t="str">
        <f>_xlfn.XLOOKUP(A663,Source_data!A:A,Source_data!D:D)</f>
        <v>NEFT</v>
      </c>
      <c r="P663" s="1">
        <f t="shared" si="105"/>
        <v>0</v>
      </c>
      <c r="Q663" s="1">
        <f t="shared" si="106"/>
        <v>0</v>
      </c>
      <c r="R663" s="1">
        <f t="shared" si="107"/>
        <v>0</v>
      </c>
      <c r="S663" s="1">
        <f t="shared" si="108"/>
        <v>0</v>
      </c>
      <c r="T663" s="1">
        <f t="shared" si="109"/>
        <v>0</v>
      </c>
      <c r="U663" s="1" t="str">
        <f>_xlfn.XLOOKUP(Table3[[#This Row],[Transaction ID]],Source_data!A:A,Source_data!E:E)</f>
        <v>Bengaluru</v>
      </c>
      <c r="V663" s="1">
        <f>_xlfn.IFNA(_xlfn.XLOOKUP(A663,bank_processed_transactions[transaction_id],bank_processed_transactions[processing_minutes]),"")</f>
        <v>28.7</v>
      </c>
      <c r="W663" s="31">
        <f>_xlfn.XLOOKUP(A663,Source_data!A:A,Source_data!B:B)</f>
        <v>46099</v>
      </c>
    </row>
    <row r="664" spans="1:23" x14ac:dyDescent="0.3">
      <c r="A664" s="3" t="s">
        <v>1905</v>
      </c>
      <c r="B664" s="1">
        <f>_xlfn.XLOOKUP(A664,bank_source_transactions__1[transaction_id],bank_source_transactions__1[amount_inr])</f>
        <v>1466.21</v>
      </c>
      <c r="C664" s="1">
        <f>_xlfn.XLOOKUP(A664,Processed_data!A:A,Processed_data!F:F)</f>
        <v>1466.21</v>
      </c>
      <c r="D664" s="1" t="str">
        <f>_xlfn.XLOOKUP(A664,bank_source_transactions__1[transaction_id],bank_source_transactions__1[transaction_status])</f>
        <v>SUCCESS</v>
      </c>
      <c r="E664" s="1" t="str">
        <f>_xlfn.XLOOKUP(A664,Processed_data!A:A,Processed_data!G:G)</f>
        <v>SUCCESS</v>
      </c>
      <c r="F664" s="1">
        <f>COUNTIF(bank_processed_transactions[transaction_id],A664)</f>
        <v>1</v>
      </c>
      <c r="G664" s="1" t="str">
        <f t="shared" si="100"/>
        <v>found</v>
      </c>
      <c r="H664" s="1" t="str">
        <f t="shared" si="101"/>
        <v>Not Duplicate</v>
      </c>
      <c r="I664" s="1" t="str">
        <f t="shared" si="102"/>
        <v>match</v>
      </c>
      <c r="J664" s="1" t="str">
        <f t="shared" si="103"/>
        <v>match</v>
      </c>
      <c r="K664" s="1">
        <f t="shared" si="104"/>
        <v>0</v>
      </c>
      <c r="L664" s="2">
        <f>IF(F664=0,"not processed",_xlfn.MINIFS(Processed_data!H:H,Processed_data!A:A,A664))</f>
        <v>46060</v>
      </c>
      <c r="M664" s="1">
        <f>IF(F664=0,"not processed",ABS(bank_source_transactions__1[[#This Row],[transaction_date]]-Reconciliation!L664))</f>
        <v>0</v>
      </c>
      <c r="N664" s="1" t="str" cm="1">
        <f t="array" ref="N664">_xlfn.IFS(M664="not Processed", "Not Processed",M664&gt;2,"SLA Breached",M664&lt;=2,"Within SLA")</f>
        <v>Within SLA</v>
      </c>
      <c r="O664" s="1" t="str">
        <f>_xlfn.XLOOKUP(A664,Source_data!A:A,Source_data!D:D)</f>
        <v>ATM</v>
      </c>
      <c r="P664" s="1">
        <f t="shared" si="105"/>
        <v>0</v>
      </c>
      <c r="Q664" s="1">
        <f t="shared" si="106"/>
        <v>0</v>
      </c>
      <c r="R664" s="1">
        <f t="shared" si="107"/>
        <v>0</v>
      </c>
      <c r="S664" s="1">
        <f t="shared" si="108"/>
        <v>0</v>
      </c>
      <c r="T664" s="1">
        <f t="shared" si="109"/>
        <v>0</v>
      </c>
      <c r="U664" s="1" t="str">
        <f>_xlfn.XLOOKUP(Table3[[#This Row],[Transaction ID]],Source_data!A:A,Source_data!E:E)</f>
        <v>Pune</v>
      </c>
      <c r="V664" s="1">
        <f>_xlfn.IFNA(_xlfn.XLOOKUP(A664,bank_processed_transactions[transaction_id],bank_processed_transactions[processing_minutes]),"")</f>
        <v>9.4</v>
      </c>
      <c r="W664" s="31">
        <f>_xlfn.XLOOKUP(A664,Source_data!A:A,Source_data!B:B)</f>
        <v>46060</v>
      </c>
    </row>
    <row r="665" spans="1:23" x14ac:dyDescent="0.3">
      <c r="A665" s="4" t="s">
        <v>2815</v>
      </c>
      <c r="B665" s="1">
        <f>_xlfn.XLOOKUP(A665,bank_source_transactions__1[transaction_id],bank_source_transactions__1[amount_inr])</f>
        <v>11916.14</v>
      </c>
      <c r="C665" s="1">
        <f>_xlfn.XLOOKUP(A665,Processed_data!A:A,Processed_data!F:F)</f>
        <v>11916.14</v>
      </c>
      <c r="D665" s="1" t="str">
        <f>_xlfn.XLOOKUP(A665,bank_source_transactions__1[transaction_id],bank_source_transactions__1[transaction_status])</f>
        <v>SUCCESS</v>
      </c>
      <c r="E665" s="1" t="str">
        <f>_xlfn.XLOOKUP(A665,Processed_data!A:A,Processed_data!G:G)</f>
        <v>SUCCESS</v>
      </c>
      <c r="F665" s="1">
        <f>COUNTIF(bank_processed_transactions[transaction_id],A665)</f>
        <v>1</v>
      </c>
      <c r="G665" s="1" t="str">
        <f t="shared" si="100"/>
        <v>found</v>
      </c>
      <c r="H665" s="1" t="str">
        <f t="shared" si="101"/>
        <v>Not Duplicate</v>
      </c>
      <c r="I665" s="1" t="str">
        <f t="shared" si="102"/>
        <v>match</v>
      </c>
      <c r="J665" s="1" t="str">
        <f t="shared" si="103"/>
        <v>match</v>
      </c>
      <c r="K665" s="1">
        <f t="shared" si="104"/>
        <v>0</v>
      </c>
      <c r="L665" s="2">
        <f>IF(F665=0,"not processed",_xlfn.MINIFS(Processed_data!H:H,Processed_data!A:A,A665))</f>
        <v>46083</v>
      </c>
      <c r="M665" s="1">
        <f>IF(F665=0,"not processed",ABS(bank_source_transactions__1[[#This Row],[transaction_date]]-Reconciliation!L665))</f>
        <v>1</v>
      </c>
      <c r="N665" s="1" t="str" cm="1">
        <f t="array" ref="N665">_xlfn.IFS(M665="not Processed", "Not Processed",M665&gt;2,"SLA Breached",M665&lt;=2,"Within SLA")</f>
        <v>Within SLA</v>
      </c>
      <c r="O665" s="1" t="str">
        <f>_xlfn.XLOOKUP(A665,Source_data!A:A,Source_data!D:D)</f>
        <v>ATM</v>
      </c>
      <c r="P665" s="1">
        <f t="shared" si="105"/>
        <v>0</v>
      </c>
      <c r="Q665" s="1">
        <f t="shared" si="106"/>
        <v>0</v>
      </c>
      <c r="R665" s="1">
        <f t="shared" si="107"/>
        <v>0</v>
      </c>
      <c r="S665" s="1">
        <f t="shared" si="108"/>
        <v>0</v>
      </c>
      <c r="T665" s="1">
        <f t="shared" si="109"/>
        <v>0</v>
      </c>
      <c r="U665" s="1" t="str">
        <f>_xlfn.XLOOKUP(Table3[[#This Row],[Transaction ID]],Source_data!A:A,Source_data!E:E)</f>
        <v>Bengaluru</v>
      </c>
      <c r="V665" s="1">
        <f>_xlfn.IFNA(_xlfn.XLOOKUP(A665,bank_processed_transactions[transaction_id],bank_processed_transactions[processing_minutes]),"")</f>
        <v>59.2</v>
      </c>
      <c r="W665" s="31">
        <f>_xlfn.XLOOKUP(A665,Source_data!A:A,Source_data!B:B)</f>
        <v>46082</v>
      </c>
    </row>
    <row r="666" spans="1:23" x14ac:dyDescent="0.3">
      <c r="A666" s="3" t="s">
        <v>2999</v>
      </c>
      <c r="B666" s="1">
        <f>_xlfn.XLOOKUP(A666,bank_source_transactions__1[transaction_id],bank_source_transactions__1[amount_inr])</f>
        <v>10393.77</v>
      </c>
      <c r="C666" s="1">
        <f>_xlfn.XLOOKUP(A666,Processed_data!A:A,Processed_data!F:F)</f>
        <v>10393.77</v>
      </c>
      <c r="D666" s="1" t="str">
        <f>_xlfn.XLOOKUP(A666,bank_source_transactions__1[transaction_id],bank_source_transactions__1[transaction_status])</f>
        <v>FAILED</v>
      </c>
      <c r="E666" s="1" t="str">
        <f>_xlfn.XLOOKUP(A666,Processed_data!A:A,Processed_data!G:G)</f>
        <v>FAILED</v>
      </c>
      <c r="F666" s="1">
        <f>COUNTIF(bank_processed_transactions[transaction_id],A666)</f>
        <v>1</v>
      </c>
      <c r="G666" s="1" t="str">
        <f t="shared" si="100"/>
        <v>found</v>
      </c>
      <c r="H666" s="1" t="str">
        <f t="shared" si="101"/>
        <v>Not Duplicate</v>
      </c>
      <c r="I666" s="1" t="str">
        <f t="shared" si="102"/>
        <v>match</v>
      </c>
      <c r="J666" s="1" t="str">
        <f t="shared" si="103"/>
        <v>match</v>
      </c>
      <c r="K666" s="1">
        <f t="shared" si="104"/>
        <v>0</v>
      </c>
      <c r="L666" s="2">
        <f>IF(F666=0,"not processed",_xlfn.MINIFS(Processed_data!H:H,Processed_data!A:A,A666))</f>
        <v>46085</v>
      </c>
      <c r="M666" s="1">
        <f>IF(F666=0,"not processed",ABS(bank_source_transactions__1[[#This Row],[transaction_date]]-Reconciliation!L666))</f>
        <v>1</v>
      </c>
      <c r="N666" s="1" t="str" cm="1">
        <f t="array" ref="N666">_xlfn.IFS(M666="not Processed", "Not Processed",M666&gt;2,"SLA Breached",M666&lt;=2,"Within SLA")</f>
        <v>Within SLA</v>
      </c>
      <c r="O666" s="1" t="str">
        <f>_xlfn.XLOOKUP(A666,Source_data!A:A,Source_data!D:D)</f>
        <v>NEFT</v>
      </c>
      <c r="P666" s="1">
        <f t="shared" si="105"/>
        <v>0</v>
      </c>
      <c r="Q666" s="1">
        <f t="shared" si="106"/>
        <v>0</v>
      </c>
      <c r="R666" s="1">
        <f t="shared" si="107"/>
        <v>0</v>
      </c>
      <c r="S666" s="1">
        <f t="shared" si="108"/>
        <v>0</v>
      </c>
      <c r="T666" s="1">
        <f t="shared" si="109"/>
        <v>0</v>
      </c>
      <c r="U666" s="1" t="str">
        <f>_xlfn.XLOOKUP(Table3[[#This Row],[Transaction ID]],Source_data!A:A,Source_data!E:E)</f>
        <v>Mumbai</v>
      </c>
      <c r="V666" s="1">
        <f>_xlfn.IFNA(_xlfn.XLOOKUP(A666,bank_processed_transactions[transaction_id],bank_processed_transactions[processing_minutes]),"")</f>
        <v>25</v>
      </c>
      <c r="W666" s="31">
        <f>_xlfn.XLOOKUP(A666,Source_data!A:A,Source_data!B:B)</f>
        <v>46084</v>
      </c>
    </row>
    <row r="667" spans="1:23" x14ac:dyDescent="0.3">
      <c r="A667" s="4" t="s">
        <v>2184</v>
      </c>
      <c r="B667" s="1">
        <f>_xlfn.XLOOKUP(A667,bank_source_transactions__1[transaction_id],bank_source_transactions__1[amount_inr])</f>
        <v>14927.83</v>
      </c>
      <c r="C667" s="1">
        <f>_xlfn.XLOOKUP(A667,Processed_data!A:A,Processed_data!F:F)</f>
        <v>14927.83</v>
      </c>
      <c r="D667" s="1" t="str">
        <f>_xlfn.XLOOKUP(A667,bank_source_transactions__1[transaction_id],bank_source_transactions__1[transaction_status])</f>
        <v>SUCCESS</v>
      </c>
      <c r="E667" s="1" t="str">
        <f>_xlfn.XLOOKUP(A667,Processed_data!A:A,Processed_data!G:G)</f>
        <v>SUCCESS</v>
      </c>
      <c r="F667" s="1">
        <f>COUNTIF(bank_processed_transactions[transaction_id],A667)</f>
        <v>1</v>
      </c>
      <c r="G667" s="1" t="str">
        <f t="shared" si="100"/>
        <v>found</v>
      </c>
      <c r="H667" s="1" t="str">
        <f t="shared" si="101"/>
        <v>Not Duplicate</v>
      </c>
      <c r="I667" s="1" t="str">
        <f t="shared" si="102"/>
        <v>match</v>
      </c>
      <c r="J667" s="1" t="str">
        <f t="shared" si="103"/>
        <v>match</v>
      </c>
      <c r="K667" s="1">
        <f t="shared" si="104"/>
        <v>0</v>
      </c>
      <c r="L667" s="2">
        <f>IF(F667=0,"not processed",_xlfn.MINIFS(Processed_data!H:H,Processed_data!A:A,A667))</f>
        <v>46054</v>
      </c>
      <c r="M667" s="1">
        <f>IF(F667=0,"not processed",ABS(bank_source_transactions__1[[#This Row],[transaction_date]]-Reconciliation!L667))</f>
        <v>0</v>
      </c>
      <c r="N667" s="1" t="str" cm="1">
        <f t="array" ref="N667">_xlfn.IFS(M667="not Processed", "Not Processed",M667&gt;2,"SLA Breached",M667&lt;=2,"Within SLA")</f>
        <v>Within SLA</v>
      </c>
      <c r="O667" s="1" t="str">
        <f>_xlfn.XLOOKUP(A667,Source_data!A:A,Source_data!D:D)</f>
        <v>UPI</v>
      </c>
      <c r="P667" s="1">
        <f t="shared" si="105"/>
        <v>0</v>
      </c>
      <c r="Q667" s="1">
        <f t="shared" si="106"/>
        <v>0</v>
      </c>
      <c r="R667" s="1">
        <f t="shared" si="107"/>
        <v>0</v>
      </c>
      <c r="S667" s="1">
        <f t="shared" si="108"/>
        <v>0</v>
      </c>
      <c r="T667" s="1">
        <f t="shared" si="109"/>
        <v>0</v>
      </c>
      <c r="U667" s="1" t="str">
        <f>_xlfn.XLOOKUP(Table3[[#This Row],[Transaction ID]],Source_data!A:A,Source_data!E:E)</f>
        <v>Mumbai</v>
      </c>
      <c r="V667" s="1">
        <f>_xlfn.IFNA(_xlfn.XLOOKUP(A667,bank_processed_transactions[transaction_id],bank_processed_transactions[processing_minutes]),"")</f>
        <v>58.5</v>
      </c>
      <c r="W667" s="31">
        <f>_xlfn.XLOOKUP(A667,Source_data!A:A,Source_data!B:B)</f>
        <v>46054</v>
      </c>
    </row>
    <row r="668" spans="1:23" x14ac:dyDescent="0.3">
      <c r="A668" s="3" t="s">
        <v>4434</v>
      </c>
      <c r="B668" s="1">
        <f>_xlfn.XLOOKUP(A668,bank_source_transactions__1[transaction_id],bank_source_transactions__1[amount_inr])</f>
        <v>1360.97</v>
      </c>
      <c r="C668" s="1">
        <f>_xlfn.XLOOKUP(A668,Processed_data!A:A,Processed_data!F:F)</f>
        <v>1360.97</v>
      </c>
      <c r="D668" s="1" t="str">
        <f>_xlfn.XLOOKUP(A668,bank_source_transactions__1[transaction_id],bank_source_transactions__1[transaction_status])</f>
        <v>SUCCESS</v>
      </c>
      <c r="E668" s="1" t="str">
        <f>_xlfn.XLOOKUP(A668,Processed_data!A:A,Processed_data!G:G)</f>
        <v>SUCCESS</v>
      </c>
      <c r="F668" s="1">
        <f>COUNTIF(bank_processed_transactions[transaction_id],A668)</f>
        <v>1</v>
      </c>
      <c r="G668" s="1" t="str">
        <f t="shared" si="100"/>
        <v>found</v>
      </c>
      <c r="H668" s="1" t="str">
        <f t="shared" si="101"/>
        <v>Not Duplicate</v>
      </c>
      <c r="I668" s="1" t="str">
        <f t="shared" si="102"/>
        <v>match</v>
      </c>
      <c r="J668" s="1" t="str">
        <f t="shared" si="103"/>
        <v>match</v>
      </c>
      <c r="K668" s="1">
        <f t="shared" si="104"/>
        <v>0</v>
      </c>
      <c r="L668" s="2">
        <f>IF(F668=0,"not processed",_xlfn.MINIFS(Processed_data!H:H,Processed_data!A:A,A668))</f>
        <v>46100</v>
      </c>
      <c r="M668" s="1">
        <f>IF(F668=0,"not processed",ABS(bank_source_transactions__1[[#This Row],[transaction_date]]-Reconciliation!L668))</f>
        <v>2</v>
      </c>
      <c r="N668" s="1" t="str" cm="1">
        <f t="array" ref="N668">_xlfn.IFS(M668="not Processed", "Not Processed",M668&gt;2,"SLA Breached",M668&lt;=2,"Within SLA")</f>
        <v>Within SLA</v>
      </c>
      <c r="O668" s="1" t="str">
        <f>_xlfn.XLOOKUP(A668,Source_data!A:A,Source_data!D:D)</f>
        <v>CARD</v>
      </c>
      <c r="P668" s="1">
        <f t="shared" si="105"/>
        <v>0</v>
      </c>
      <c r="Q668" s="1">
        <f t="shared" si="106"/>
        <v>0</v>
      </c>
      <c r="R668" s="1">
        <f t="shared" si="107"/>
        <v>0</v>
      </c>
      <c r="S668" s="1">
        <f t="shared" si="108"/>
        <v>0</v>
      </c>
      <c r="T668" s="1">
        <f t="shared" si="109"/>
        <v>0</v>
      </c>
      <c r="U668" s="1" t="str">
        <f>_xlfn.XLOOKUP(Table3[[#This Row],[Transaction ID]],Source_data!A:A,Source_data!E:E)</f>
        <v>Mumbai</v>
      </c>
      <c r="V668" s="1">
        <f>_xlfn.IFNA(_xlfn.XLOOKUP(A668,bank_processed_transactions[transaction_id],bank_processed_transactions[processing_minutes]),"")</f>
        <v>5.0999999999999996</v>
      </c>
      <c r="W668" s="31">
        <f>_xlfn.XLOOKUP(A668,Source_data!A:A,Source_data!B:B)</f>
        <v>46098</v>
      </c>
    </row>
    <row r="669" spans="1:23" x14ac:dyDescent="0.3">
      <c r="A669" s="4" t="s">
        <v>4468</v>
      </c>
      <c r="B669" s="1">
        <f>_xlfn.XLOOKUP(A669,bank_source_transactions__1[transaction_id],bank_source_transactions__1[amount_inr])</f>
        <v>4399.2299999999996</v>
      </c>
      <c r="C669" s="1">
        <f>_xlfn.XLOOKUP(A669,Processed_data!A:A,Processed_data!F:F)</f>
        <v>4399.2299999999996</v>
      </c>
      <c r="D669" s="1" t="str">
        <f>_xlfn.XLOOKUP(A669,bank_source_transactions__1[transaction_id],bank_source_transactions__1[transaction_status])</f>
        <v>SUCCESS</v>
      </c>
      <c r="E669" s="1" t="str">
        <f>_xlfn.XLOOKUP(A669,Processed_data!A:A,Processed_data!G:G)</f>
        <v>SUCCESS</v>
      </c>
      <c r="F669" s="1">
        <f>COUNTIF(bank_processed_transactions[transaction_id],A669)</f>
        <v>1</v>
      </c>
      <c r="G669" s="1" t="str">
        <f t="shared" si="100"/>
        <v>found</v>
      </c>
      <c r="H669" s="1" t="str">
        <f t="shared" si="101"/>
        <v>Not Duplicate</v>
      </c>
      <c r="I669" s="1" t="str">
        <f t="shared" si="102"/>
        <v>match</v>
      </c>
      <c r="J669" s="1" t="str">
        <f t="shared" si="103"/>
        <v>match</v>
      </c>
      <c r="K669" s="1">
        <f t="shared" si="104"/>
        <v>0</v>
      </c>
      <c r="L669" s="2">
        <f>IF(F669=0,"not processed",_xlfn.MINIFS(Processed_data!H:H,Processed_data!A:A,A669))</f>
        <v>46112</v>
      </c>
      <c r="M669" s="1">
        <f>IF(F669=0,"not processed",ABS(bank_source_transactions__1[[#This Row],[transaction_date]]-Reconciliation!L669))</f>
        <v>2</v>
      </c>
      <c r="N669" s="1" t="str" cm="1">
        <f t="array" ref="N669">_xlfn.IFS(M669="not Processed", "Not Processed",M669&gt;2,"SLA Breached",M669&lt;=2,"Within SLA")</f>
        <v>Within SLA</v>
      </c>
      <c r="O669" s="1" t="str">
        <f>_xlfn.XLOOKUP(A669,Source_data!A:A,Source_data!D:D)</f>
        <v>IMPS</v>
      </c>
      <c r="P669" s="1">
        <f t="shared" si="105"/>
        <v>0</v>
      </c>
      <c r="Q669" s="1">
        <f t="shared" si="106"/>
        <v>0</v>
      </c>
      <c r="R669" s="1">
        <f t="shared" si="107"/>
        <v>0</v>
      </c>
      <c r="S669" s="1">
        <f t="shared" si="108"/>
        <v>0</v>
      </c>
      <c r="T669" s="1">
        <f t="shared" si="109"/>
        <v>0</v>
      </c>
      <c r="U669" s="1" t="str">
        <f>_xlfn.XLOOKUP(Table3[[#This Row],[Transaction ID]],Source_data!A:A,Source_data!E:E)</f>
        <v>Pune</v>
      </c>
      <c r="V669" s="1">
        <f>_xlfn.IFNA(_xlfn.XLOOKUP(A669,bank_processed_transactions[transaction_id],bank_processed_transactions[processing_minutes]),"")</f>
        <v>10.3</v>
      </c>
      <c r="W669" s="31">
        <f>_xlfn.XLOOKUP(A669,Source_data!A:A,Source_data!B:B)</f>
        <v>46110</v>
      </c>
    </row>
    <row r="670" spans="1:23" x14ac:dyDescent="0.3">
      <c r="A670" s="3" t="s">
        <v>1491</v>
      </c>
      <c r="B670" s="1">
        <f>_xlfn.XLOOKUP(A670,bank_source_transactions__1[transaction_id],bank_source_transactions__1[amount_inr])</f>
        <v>2877.99</v>
      </c>
      <c r="C670" s="1">
        <f>_xlfn.XLOOKUP(A670,Processed_data!A:A,Processed_data!F:F)</f>
        <v>2877.99</v>
      </c>
      <c r="D670" s="1" t="str">
        <f>_xlfn.XLOOKUP(A670,bank_source_transactions__1[transaction_id],bank_source_transactions__1[transaction_status])</f>
        <v>FAILED</v>
      </c>
      <c r="E670" s="1" t="str">
        <f>_xlfn.XLOOKUP(A670,Processed_data!A:A,Processed_data!G:G)</f>
        <v>FAILED</v>
      </c>
      <c r="F670" s="1">
        <f>COUNTIF(bank_processed_transactions[transaction_id],A670)</f>
        <v>1</v>
      </c>
      <c r="G670" s="1" t="str">
        <f t="shared" si="100"/>
        <v>found</v>
      </c>
      <c r="H670" s="1" t="str">
        <f t="shared" si="101"/>
        <v>Not Duplicate</v>
      </c>
      <c r="I670" s="1" t="str">
        <f t="shared" si="102"/>
        <v>match</v>
      </c>
      <c r="J670" s="1" t="str">
        <f t="shared" si="103"/>
        <v>match</v>
      </c>
      <c r="K670" s="1">
        <f t="shared" si="104"/>
        <v>0</v>
      </c>
      <c r="L670" s="2">
        <f>IF(F670=0,"not processed",_xlfn.MINIFS(Processed_data!H:H,Processed_data!A:A,A670))</f>
        <v>46067</v>
      </c>
      <c r="M670" s="1">
        <f>IF(F670=0,"not processed",ABS(bank_source_transactions__1[[#This Row],[transaction_date]]-Reconciliation!L670))</f>
        <v>3</v>
      </c>
      <c r="N670" s="1" t="str" cm="1">
        <f t="array" ref="N670">_xlfn.IFS(M670="not Processed", "Not Processed",M670&gt;2,"SLA Breached",M670&lt;=2,"Within SLA")</f>
        <v>SLA Breached</v>
      </c>
      <c r="O670" s="1" t="str">
        <f>_xlfn.XLOOKUP(A670,Source_data!A:A,Source_data!D:D)</f>
        <v>CARD</v>
      </c>
      <c r="P670" s="1">
        <f t="shared" si="105"/>
        <v>0</v>
      </c>
      <c r="Q670" s="1">
        <f t="shared" si="106"/>
        <v>0</v>
      </c>
      <c r="R670" s="1">
        <f t="shared" si="107"/>
        <v>0</v>
      </c>
      <c r="S670" s="1">
        <f t="shared" si="108"/>
        <v>0</v>
      </c>
      <c r="T670" s="1">
        <f t="shared" si="109"/>
        <v>1</v>
      </c>
      <c r="U670" s="1" t="str">
        <f>_xlfn.XLOOKUP(Table3[[#This Row],[Transaction ID]],Source_data!A:A,Source_data!E:E)</f>
        <v>Bengaluru</v>
      </c>
      <c r="V670" s="1">
        <f>_xlfn.IFNA(_xlfn.XLOOKUP(A670,bank_processed_transactions[transaction_id],bank_processed_transactions[processing_minutes]),"")</f>
        <v>2.2999999999999998</v>
      </c>
      <c r="W670" s="31">
        <f>_xlfn.XLOOKUP(A670,Source_data!A:A,Source_data!B:B)</f>
        <v>46064</v>
      </c>
    </row>
    <row r="671" spans="1:23" x14ac:dyDescent="0.3">
      <c r="A671" s="4" t="s">
        <v>711</v>
      </c>
      <c r="B671" s="1">
        <f>_xlfn.XLOOKUP(A671,bank_source_transactions__1[transaction_id],bank_source_transactions__1[amount_inr])</f>
        <v>16618.43</v>
      </c>
      <c r="C671" s="1">
        <f>_xlfn.XLOOKUP(A671,Processed_data!A:A,Processed_data!F:F)</f>
        <v>16618.43</v>
      </c>
      <c r="D671" s="1" t="str">
        <f>_xlfn.XLOOKUP(A671,bank_source_transactions__1[transaction_id],bank_source_transactions__1[transaction_status])</f>
        <v>REVERSED</v>
      </c>
      <c r="E671" s="1" t="str">
        <f>_xlfn.XLOOKUP(A671,Processed_data!A:A,Processed_data!G:G)</f>
        <v>REVERSED</v>
      </c>
      <c r="F671" s="1">
        <f>COUNTIF(bank_processed_transactions[transaction_id],A671)</f>
        <v>1</v>
      </c>
      <c r="G671" s="1" t="str">
        <f t="shared" si="100"/>
        <v>found</v>
      </c>
      <c r="H671" s="1" t="str">
        <f t="shared" si="101"/>
        <v>Not Duplicate</v>
      </c>
      <c r="I671" s="1" t="str">
        <f t="shared" si="102"/>
        <v>match</v>
      </c>
      <c r="J671" s="1" t="str">
        <f t="shared" si="103"/>
        <v>match</v>
      </c>
      <c r="K671" s="1">
        <f t="shared" si="104"/>
        <v>0</v>
      </c>
      <c r="L671" s="2">
        <f>IF(F671=0,"not processed",_xlfn.MINIFS(Processed_data!H:H,Processed_data!A:A,A671))</f>
        <v>46089</v>
      </c>
      <c r="M671" s="1">
        <f>IF(F671=0,"not processed",ABS(bank_source_transactions__1[[#This Row],[transaction_date]]-Reconciliation!L671))</f>
        <v>2</v>
      </c>
      <c r="N671" s="1" t="str" cm="1">
        <f t="array" ref="N671">_xlfn.IFS(M671="not Processed", "Not Processed",M671&gt;2,"SLA Breached",M671&lt;=2,"Within SLA")</f>
        <v>Within SLA</v>
      </c>
      <c r="O671" s="1" t="str">
        <f>_xlfn.XLOOKUP(A671,Source_data!A:A,Source_data!D:D)</f>
        <v>UPI</v>
      </c>
      <c r="P671" s="1">
        <f t="shared" si="105"/>
        <v>0</v>
      </c>
      <c r="Q671" s="1">
        <f t="shared" si="106"/>
        <v>0</v>
      </c>
      <c r="R671" s="1">
        <f t="shared" si="107"/>
        <v>0</v>
      </c>
      <c r="S671" s="1">
        <f t="shared" si="108"/>
        <v>0</v>
      </c>
      <c r="T671" s="1">
        <f t="shared" si="109"/>
        <v>0</v>
      </c>
      <c r="U671" s="1" t="str">
        <f>_xlfn.XLOOKUP(Table3[[#This Row],[Transaction ID]],Source_data!A:A,Source_data!E:E)</f>
        <v>Bengaluru</v>
      </c>
      <c r="V671" s="1">
        <f>_xlfn.IFNA(_xlfn.XLOOKUP(A671,bank_processed_transactions[transaction_id],bank_processed_transactions[processing_minutes]),"")</f>
        <v>54.1</v>
      </c>
      <c r="W671" s="31">
        <f>_xlfn.XLOOKUP(A671,Source_data!A:A,Source_data!B:B)</f>
        <v>46087</v>
      </c>
    </row>
    <row r="672" spans="1:23" x14ac:dyDescent="0.3">
      <c r="A672" s="3" t="s">
        <v>4645</v>
      </c>
      <c r="B672" s="1">
        <f>_xlfn.XLOOKUP(A672,bank_source_transactions__1[transaction_id],bank_source_transactions__1[amount_inr])</f>
        <v>24771.16</v>
      </c>
      <c r="C672" s="1">
        <f>_xlfn.XLOOKUP(A672,Processed_data!A:A,Processed_data!F:F)</f>
        <v>24771.16</v>
      </c>
      <c r="D672" s="1" t="str">
        <f>_xlfn.XLOOKUP(A672,bank_source_transactions__1[transaction_id],bank_source_transactions__1[transaction_status])</f>
        <v>SUCCESS</v>
      </c>
      <c r="E672" s="1" t="str">
        <f>_xlfn.XLOOKUP(A672,Processed_data!A:A,Processed_data!G:G)</f>
        <v>SUCCESS</v>
      </c>
      <c r="F672" s="1">
        <f>COUNTIF(bank_processed_transactions[transaction_id],A672)</f>
        <v>1</v>
      </c>
      <c r="G672" s="1" t="str">
        <f t="shared" si="100"/>
        <v>found</v>
      </c>
      <c r="H672" s="1" t="str">
        <f t="shared" si="101"/>
        <v>Not Duplicate</v>
      </c>
      <c r="I672" s="1" t="str">
        <f t="shared" si="102"/>
        <v>match</v>
      </c>
      <c r="J672" s="1" t="str">
        <f t="shared" si="103"/>
        <v>match</v>
      </c>
      <c r="K672" s="1">
        <f t="shared" si="104"/>
        <v>0</v>
      </c>
      <c r="L672" s="2">
        <f>IF(F672=0,"not processed",_xlfn.MINIFS(Processed_data!H:H,Processed_data!A:A,A672))</f>
        <v>46067</v>
      </c>
      <c r="M672" s="1">
        <f>IF(F672=0,"not processed",ABS(bank_source_transactions__1[[#This Row],[transaction_date]]-Reconciliation!L672))</f>
        <v>1</v>
      </c>
      <c r="N672" s="1" t="str" cm="1">
        <f t="array" ref="N672">_xlfn.IFS(M672="not Processed", "Not Processed",M672&gt;2,"SLA Breached",M672&lt;=2,"Within SLA")</f>
        <v>Within SLA</v>
      </c>
      <c r="O672" s="1" t="str">
        <f>_xlfn.XLOOKUP(A672,Source_data!A:A,Source_data!D:D)</f>
        <v>NEFT</v>
      </c>
      <c r="P672" s="1">
        <f t="shared" si="105"/>
        <v>0</v>
      </c>
      <c r="Q672" s="1">
        <f t="shared" si="106"/>
        <v>0</v>
      </c>
      <c r="R672" s="1">
        <f t="shared" si="107"/>
        <v>0</v>
      </c>
      <c r="S672" s="1">
        <f t="shared" si="108"/>
        <v>0</v>
      </c>
      <c r="T672" s="1">
        <f t="shared" si="109"/>
        <v>0</v>
      </c>
      <c r="U672" s="1" t="str">
        <f>_xlfn.XLOOKUP(Table3[[#This Row],[Transaction ID]],Source_data!A:A,Source_data!E:E)</f>
        <v>Hyderabad</v>
      </c>
      <c r="V672" s="1">
        <f>_xlfn.IFNA(_xlfn.XLOOKUP(A672,bank_processed_transactions[transaction_id],bank_processed_transactions[processing_minutes]),"")</f>
        <v>42.1</v>
      </c>
      <c r="W672" s="31">
        <f>_xlfn.XLOOKUP(A672,Source_data!A:A,Source_data!B:B)</f>
        <v>46066</v>
      </c>
    </row>
    <row r="673" spans="1:23" x14ac:dyDescent="0.3">
      <c r="A673" s="4" t="s">
        <v>1770</v>
      </c>
      <c r="B673" s="1">
        <f>_xlfn.XLOOKUP(A673,bank_source_transactions__1[transaction_id],bank_source_transactions__1[amount_inr])</f>
        <v>991.78</v>
      </c>
      <c r="C673" s="1">
        <f>_xlfn.XLOOKUP(A673,Processed_data!A:A,Processed_data!F:F)</f>
        <v>991.78</v>
      </c>
      <c r="D673" s="1" t="str">
        <f>_xlfn.XLOOKUP(A673,bank_source_transactions__1[transaction_id],bank_source_transactions__1[transaction_status])</f>
        <v>SUCCESS</v>
      </c>
      <c r="E673" s="1" t="str">
        <f>_xlfn.XLOOKUP(A673,Processed_data!A:A,Processed_data!G:G)</f>
        <v>SUCCESS</v>
      </c>
      <c r="F673" s="1">
        <f>COUNTIF(bank_processed_transactions[transaction_id],A673)</f>
        <v>1</v>
      </c>
      <c r="G673" s="1" t="str">
        <f t="shared" si="100"/>
        <v>found</v>
      </c>
      <c r="H673" s="1" t="str">
        <f t="shared" si="101"/>
        <v>Not Duplicate</v>
      </c>
      <c r="I673" s="1" t="str">
        <f t="shared" si="102"/>
        <v>match</v>
      </c>
      <c r="J673" s="1" t="str">
        <f t="shared" si="103"/>
        <v>match</v>
      </c>
      <c r="K673" s="1">
        <f t="shared" si="104"/>
        <v>0</v>
      </c>
      <c r="L673" s="2">
        <f>IF(F673=0,"not processed",_xlfn.MINIFS(Processed_data!H:H,Processed_data!A:A,A673))</f>
        <v>46031</v>
      </c>
      <c r="M673" s="1">
        <f>IF(F673=0,"not processed",ABS(bank_source_transactions__1[[#This Row],[transaction_date]]-Reconciliation!L673))</f>
        <v>1</v>
      </c>
      <c r="N673" s="1" t="str" cm="1">
        <f t="array" ref="N673">_xlfn.IFS(M673="not Processed", "Not Processed",M673&gt;2,"SLA Breached",M673&lt;=2,"Within SLA")</f>
        <v>Within SLA</v>
      </c>
      <c r="O673" s="1" t="str">
        <f>_xlfn.XLOOKUP(A673,Source_data!A:A,Source_data!D:D)</f>
        <v>NEFT</v>
      </c>
      <c r="P673" s="1">
        <f t="shared" si="105"/>
        <v>0</v>
      </c>
      <c r="Q673" s="1">
        <f t="shared" si="106"/>
        <v>0</v>
      </c>
      <c r="R673" s="1">
        <f t="shared" si="107"/>
        <v>0</v>
      </c>
      <c r="S673" s="1">
        <f t="shared" si="108"/>
        <v>0</v>
      </c>
      <c r="T673" s="1">
        <f t="shared" si="109"/>
        <v>0</v>
      </c>
      <c r="U673" s="1" t="str">
        <f>_xlfn.XLOOKUP(Table3[[#This Row],[Transaction ID]],Source_data!A:A,Source_data!E:E)</f>
        <v>Hyderabad</v>
      </c>
      <c r="V673" s="1">
        <f>_xlfn.IFNA(_xlfn.XLOOKUP(A673,bank_processed_transactions[transaction_id],bank_processed_transactions[processing_minutes]),"")</f>
        <v>47.1</v>
      </c>
      <c r="W673" s="31">
        <f>_xlfn.XLOOKUP(A673,Source_data!A:A,Source_data!B:B)</f>
        <v>46030</v>
      </c>
    </row>
    <row r="674" spans="1:23" x14ac:dyDescent="0.3">
      <c r="A674" s="3" t="s">
        <v>1637</v>
      </c>
      <c r="B674" s="1">
        <f>_xlfn.XLOOKUP(A674,bank_source_transactions__1[transaction_id],bank_source_transactions__1[amount_inr])</f>
        <v>1156.75</v>
      </c>
      <c r="C674" s="1">
        <f>_xlfn.XLOOKUP(A674,Processed_data!A:A,Processed_data!F:F)</f>
        <v>1156.75</v>
      </c>
      <c r="D674" s="1" t="str">
        <f>_xlfn.XLOOKUP(A674,bank_source_transactions__1[transaction_id],bank_source_transactions__1[transaction_status])</f>
        <v>SUCCESS</v>
      </c>
      <c r="E674" s="1" t="str">
        <f>_xlfn.XLOOKUP(A674,Processed_data!A:A,Processed_data!G:G)</f>
        <v>SUCCESS</v>
      </c>
      <c r="F674" s="1">
        <f>COUNTIF(bank_processed_transactions[transaction_id],A674)</f>
        <v>1</v>
      </c>
      <c r="G674" s="1" t="str">
        <f t="shared" si="100"/>
        <v>found</v>
      </c>
      <c r="H674" s="1" t="str">
        <f t="shared" si="101"/>
        <v>Not Duplicate</v>
      </c>
      <c r="I674" s="1" t="str">
        <f t="shared" si="102"/>
        <v>match</v>
      </c>
      <c r="J674" s="1" t="str">
        <f t="shared" si="103"/>
        <v>match</v>
      </c>
      <c r="K674" s="1">
        <f t="shared" si="104"/>
        <v>0</v>
      </c>
      <c r="L674" s="2">
        <f>IF(F674=0,"not processed",_xlfn.MINIFS(Processed_data!H:H,Processed_data!A:A,A674))</f>
        <v>46105</v>
      </c>
      <c r="M674" s="1">
        <f>IF(F674=0,"not processed",ABS(bank_source_transactions__1[[#This Row],[transaction_date]]-Reconciliation!L674))</f>
        <v>3</v>
      </c>
      <c r="N674" s="1" t="str" cm="1">
        <f t="array" ref="N674">_xlfn.IFS(M674="not Processed", "Not Processed",M674&gt;2,"SLA Breached",M674&lt;=2,"Within SLA")</f>
        <v>SLA Breached</v>
      </c>
      <c r="O674" s="1" t="str">
        <f>_xlfn.XLOOKUP(A674,Source_data!A:A,Source_data!D:D)</f>
        <v>CARD</v>
      </c>
      <c r="P674" s="1">
        <f t="shared" si="105"/>
        <v>0</v>
      </c>
      <c r="Q674" s="1">
        <f t="shared" si="106"/>
        <v>0</v>
      </c>
      <c r="R674" s="1">
        <f t="shared" si="107"/>
        <v>0</v>
      </c>
      <c r="S674" s="1">
        <f t="shared" si="108"/>
        <v>0</v>
      </c>
      <c r="T674" s="1">
        <f t="shared" si="109"/>
        <v>1</v>
      </c>
      <c r="U674" s="1" t="str">
        <f>_xlfn.XLOOKUP(Table3[[#This Row],[Transaction ID]],Source_data!A:A,Source_data!E:E)</f>
        <v>Pune</v>
      </c>
      <c r="V674" s="1">
        <f>_xlfn.IFNA(_xlfn.XLOOKUP(A674,bank_processed_transactions[transaction_id],bank_processed_transactions[processing_minutes]),"")</f>
        <v>56.8</v>
      </c>
      <c r="W674" s="31">
        <f>_xlfn.XLOOKUP(A674,Source_data!A:A,Source_data!B:B)</f>
        <v>46102</v>
      </c>
    </row>
    <row r="675" spans="1:23" x14ac:dyDescent="0.3">
      <c r="A675" s="4" t="s">
        <v>3400</v>
      </c>
      <c r="B675" s="1">
        <f>_xlfn.XLOOKUP(A675,bank_source_transactions__1[transaction_id],bank_source_transactions__1[amount_inr])</f>
        <v>1082.98</v>
      </c>
      <c r="C675" s="1">
        <f>_xlfn.XLOOKUP(A675,Processed_data!A:A,Processed_data!F:F)</f>
        <v>1082.98</v>
      </c>
      <c r="D675" s="1" t="str">
        <f>_xlfn.XLOOKUP(A675,bank_source_transactions__1[transaction_id],bank_source_transactions__1[transaction_status])</f>
        <v>SUCCESS</v>
      </c>
      <c r="E675" s="1" t="str">
        <f>_xlfn.XLOOKUP(A675,Processed_data!A:A,Processed_data!G:G)</f>
        <v>SUCCESS</v>
      </c>
      <c r="F675" s="1">
        <f>COUNTIF(bank_processed_transactions[transaction_id],A675)</f>
        <v>1</v>
      </c>
      <c r="G675" s="1" t="str">
        <f t="shared" si="100"/>
        <v>found</v>
      </c>
      <c r="H675" s="1" t="str">
        <f t="shared" si="101"/>
        <v>Not Duplicate</v>
      </c>
      <c r="I675" s="1" t="str">
        <f t="shared" si="102"/>
        <v>match</v>
      </c>
      <c r="J675" s="1" t="str">
        <f t="shared" si="103"/>
        <v>match</v>
      </c>
      <c r="K675" s="1">
        <f t="shared" si="104"/>
        <v>0</v>
      </c>
      <c r="L675" s="2">
        <f>IF(F675=0,"not processed",_xlfn.MINIFS(Processed_data!H:H,Processed_data!A:A,A675))</f>
        <v>46078</v>
      </c>
      <c r="M675" s="1">
        <f>IF(F675=0,"not processed",ABS(bank_source_transactions__1[[#This Row],[transaction_date]]-Reconciliation!L675))</f>
        <v>0</v>
      </c>
      <c r="N675" s="1" t="str" cm="1">
        <f t="array" ref="N675">_xlfn.IFS(M675="not Processed", "Not Processed",M675&gt;2,"SLA Breached",M675&lt;=2,"Within SLA")</f>
        <v>Within SLA</v>
      </c>
      <c r="O675" s="1" t="str">
        <f>_xlfn.XLOOKUP(A675,Source_data!A:A,Source_data!D:D)</f>
        <v>UPI</v>
      </c>
      <c r="P675" s="1">
        <f t="shared" si="105"/>
        <v>0</v>
      </c>
      <c r="Q675" s="1">
        <f t="shared" si="106"/>
        <v>0</v>
      </c>
      <c r="R675" s="1">
        <f t="shared" si="107"/>
        <v>0</v>
      </c>
      <c r="S675" s="1">
        <f t="shared" si="108"/>
        <v>0</v>
      </c>
      <c r="T675" s="1">
        <f t="shared" si="109"/>
        <v>0</v>
      </c>
      <c r="U675" s="1" t="str">
        <f>_xlfn.XLOOKUP(Table3[[#This Row],[Transaction ID]],Source_data!A:A,Source_data!E:E)</f>
        <v>Mumbai</v>
      </c>
      <c r="V675" s="1">
        <f>_xlfn.IFNA(_xlfn.XLOOKUP(A675,bank_processed_transactions[transaction_id],bank_processed_transactions[processing_minutes]),"")</f>
        <v>90.6</v>
      </c>
      <c r="W675" s="31">
        <f>_xlfn.XLOOKUP(A675,Source_data!A:A,Source_data!B:B)</f>
        <v>46078</v>
      </c>
    </row>
    <row r="676" spans="1:23" x14ac:dyDescent="0.3">
      <c r="A676" s="3" t="s">
        <v>359</v>
      </c>
      <c r="B676" s="1">
        <f>_xlfn.XLOOKUP(A676,bank_source_transactions__1[transaction_id],bank_source_transactions__1[amount_inr])</f>
        <v>1157.08</v>
      </c>
      <c r="C676" s="1">
        <f>_xlfn.XLOOKUP(A676,Processed_data!A:A,Processed_data!F:F)</f>
        <v>1157.08</v>
      </c>
      <c r="D676" s="1" t="str">
        <f>_xlfn.XLOOKUP(A676,bank_source_transactions__1[transaction_id],bank_source_transactions__1[transaction_status])</f>
        <v>SUCCESS</v>
      </c>
      <c r="E676" s="1" t="str">
        <f>_xlfn.XLOOKUP(A676,Processed_data!A:A,Processed_data!G:G)</f>
        <v>SUCCESS</v>
      </c>
      <c r="F676" s="1">
        <f>COUNTIF(bank_processed_transactions[transaction_id],A676)</f>
        <v>1</v>
      </c>
      <c r="G676" s="1" t="str">
        <f t="shared" si="100"/>
        <v>found</v>
      </c>
      <c r="H676" s="1" t="str">
        <f t="shared" si="101"/>
        <v>Not Duplicate</v>
      </c>
      <c r="I676" s="1" t="str">
        <f t="shared" si="102"/>
        <v>match</v>
      </c>
      <c r="J676" s="1" t="str">
        <f t="shared" si="103"/>
        <v>match</v>
      </c>
      <c r="K676" s="1">
        <f t="shared" si="104"/>
        <v>0</v>
      </c>
      <c r="L676" s="2">
        <f>IF(F676=0,"not processed",_xlfn.MINIFS(Processed_data!H:H,Processed_data!A:A,A676))</f>
        <v>46114</v>
      </c>
      <c r="M676" s="1">
        <f>IF(F676=0,"not processed",ABS(bank_source_transactions__1[[#This Row],[transaction_date]]-Reconciliation!L676))</f>
        <v>3</v>
      </c>
      <c r="N676" s="1" t="str" cm="1">
        <f t="array" ref="N676">_xlfn.IFS(M676="not Processed", "Not Processed",M676&gt;2,"SLA Breached",M676&lt;=2,"Within SLA")</f>
        <v>SLA Breached</v>
      </c>
      <c r="O676" s="1" t="str">
        <f>_xlfn.XLOOKUP(A676,Source_data!A:A,Source_data!D:D)</f>
        <v>UPI</v>
      </c>
      <c r="P676" s="1">
        <f t="shared" si="105"/>
        <v>0</v>
      </c>
      <c r="Q676" s="1">
        <f t="shared" si="106"/>
        <v>0</v>
      </c>
      <c r="R676" s="1">
        <f t="shared" si="107"/>
        <v>0</v>
      </c>
      <c r="S676" s="1">
        <f t="shared" si="108"/>
        <v>0</v>
      </c>
      <c r="T676" s="1">
        <f t="shared" si="109"/>
        <v>1</v>
      </c>
      <c r="U676" s="1" t="str">
        <f>_xlfn.XLOOKUP(Table3[[#This Row],[Transaction ID]],Source_data!A:A,Source_data!E:E)</f>
        <v>Hyderabad</v>
      </c>
      <c r="V676" s="1">
        <f>_xlfn.IFNA(_xlfn.XLOOKUP(A676,bank_processed_transactions[transaction_id],bank_processed_transactions[processing_minutes]),"")</f>
        <v>59.5</v>
      </c>
      <c r="W676" s="31">
        <f>_xlfn.XLOOKUP(A676,Source_data!A:A,Source_data!B:B)</f>
        <v>46111</v>
      </c>
    </row>
    <row r="677" spans="1:23" x14ac:dyDescent="0.3">
      <c r="A677" s="4" t="s">
        <v>4826</v>
      </c>
      <c r="B677" s="1">
        <f>_xlfn.XLOOKUP(A677,bank_source_transactions__1[transaction_id],bank_source_transactions__1[amount_inr])</f>
        <v>1715.9</v>
      </c>
      <c r="C677" s="1">
        <f>_xlfn.XLOOKUP(A677,Processed_data!A:A,Processed_data!F:F)</f>
        <v>1715.9</v>
      </c>
      <c r="D677" s="1" t="str">
        <f>_xlfn.XLOOKUP(A677,bank_source_transactions__1[transaction_id],bank_source_transactions__1[transaction_status])</f>
        <v>SUCCESS</v>
      </c>
      <c r="E677" s="1" t="str">
        <f>_xlfn.XLOOKUP(A677,Processed_data!A:A,Processed_data!G:G)</f>
        <v>SUCCESS</v>
      </c>
      <c r="F677" s="1">
        <f>COUNTIF(bank_processed_transactions[transaction_id],A677)</f>
        <v>1</v>
      </c>
      <c r="G677" s="1" t="str">
        <f t="shared" si="100"/>
        <v>found</v>
      </c>
      <c r="H677" s="1" t="str">
        <f t="shared" si="101"/>
        <v>Not Duplicate</v>
      </c>
      <c r="I677" s="1" t="str">
        <f t="shared" si="102"/>
        <v>match</v>
      </c>
      <c r="J677" s="1" t="str">
        <f t="shared" si="103"/>
        <v>match</v>
      </c>
      <c r="K677" s="1">
        <f t="shared" si="104"/>
        <v>0</v>
      </c>
      <c r="L677" s="2">
        <f>IF(F677=0,"not processed",_xlfn.MINIFS(Processed_data!H:H,Processed_data!A:A,A677))</f>
        <v>46083</v>
      </c>
      <c r="M677" s="1">
        <f>IF(F677=0,"not processed",ABS(bank_source_transactions__1[[#This Row],[transaction_date]]-Reconciliation!L677))</f>
        <v>2</v>
      </c>
      <c r="N677" s="1" t="str" cm="1">
        <f t="array" ref="N677">_xlfn.IFS(M677="not Processed", "Not Processed",M677&gt;2,"SLA Breached",M677&lt;=2,"Within SLA")</f>
        <v>Within SLA</v>
      </c>
      <c r="O677" s="1" t="str">
        <f>_xlfn.XLOOKUP(A677,Source_data!A:A,Source_data!D:D)</f>
        <v>CARD</v>
      </c>
      <c r="P677" s="1">
        <f t="shared" si="105"/>
        <v>0</v>
      </c>
      <c r="Q677" s="1">
        <f t="shared" si="106"/>
        <v>0</v>
      </c>
      <c r="R677" s="1">
        <f t="shared" si="107"/>
        <v>0</v>
      </c>
      <c r="S677" s="1">
        <f t="shared" si="108"/>
        <v>0</v>
      </c>
      <c r="T677" s="1">
        <f t="shared" si="109"/>
        <v>0</v>
      </c>
      <c r="U677" s="1" t="str">
        <f>_xlfn.XLOOKUP(Table3[[#This Row],[Transaction ID]],Source_data!A:A,Source_data!E:E)</f>
        <v>Mumbai</v>
      </c>
      <c r="V677" s="1">
        <f>_xlfn.IFNA(_xlfn.XLOOKUP(A677,bank_processed_transactions[transaction_id],bank_processed_transactions[processing_minutes]),"")</f>
        <v>5.5</v>
      </c>
      <c r="W677" s="31">
        <f>_xlfn.XLOOKUP(A677,Source_data!A:A,Source_data!B:B)</f>
        <v>46081</v>
      </c>
    </row>
    <row r="678" spans="1:23" x14ac:dyDescent="0.3">
      <c r="A678" s="3" t="s">
        <v>4907</v>
      </c>
      <c r="B678" s="1">
        <f>_xlfn.XLOOKUP(A678,bank_source_transactions__1[transaction_id],bank_source_transactions__1[amount_inr])</f>
        <v>3587.29</v>
      </c>
      <c r="C678" s="1">
        <f>_xlfn.XLOOKUP(A678,Processed_data!A:A,Processed_data!F:F)</f>
        <v>3587.29</v>
      </c>
      <c r="D678" s="1" t="str">
        <f>_xlfn.XLOOKUP(A678,bank_source_transactions__1[transaction_id],bank_source_transactions__1[transaction_status])</f>
        <v>SUCCESS</v>
      </c>
      <c r="E678" s="1" t="str">
        <f>_xlfn.XLOOKUP(A678,Processed_data!A:A,Processed_data!G:G)</f>
        <v>SUCCESS</v>
      </c>
      <c r="F678" s="1">
        <f>COUNTIF(bank_processed_transactions[transaction_id],A678)</f>
        <v>1</v>
      </c>
      <c r="G678" s="1" t="str">
        <f t="shared" si="100"/>
        <v>found</v>
      </c>
      <c r="H678" s="1" t="str">
        <f t="shared" si="101"/>
        <v>Not Duplicate</v>
      </c>
      <c r="I678" s="1" t="str">
        <f t="shared" si="102"/>
        <v>match</v>
      </c>
      <c r="J678" s="1" t="str">
        <f t="shared" si="103"/>
        <v>match</v>
      </c>
      <c r="K678" s="1">
        <f t="shared" si="104"/>
        <v>0</v>
      </c>
      <c r="L678" s="2">
        <f>IF(F678=0,"not processed",_xlfn.MINIFS(Processed_data!H:H,Processed_data!A:A,A678))</f>
        <v>46068</v>
      </c>
      <c r="M678" s="1">
        <f>IF(F678=0,"not processed",ABS(bank_source_transactions__1[[#This Row],[transaction_date]]-Reconciliation!L678))</f>
        <v>0</v>
      </c>
      <c r="N678" s="1" t="str" cm="1">
        <f t="array" ref="N678">_xlfn.IFS(M678="not Processed", "Not Processed",M678&gt;2,"SLA Breached",M678&lt;=2,"Within SLA")</f>
        <v>Within SLA</v>
      </c>
      <c r="O678" s="1" t="str">
        <f>_xlfn.XLOOKUP(A678,Source_data!A:A,Source_data!D:D)</f>
        <v>NEFT</v>
      </c>
      <c r="P678" s="1">
        <f t="shared" si="105"/>
        <v>0</v>
      </c>
      <c r="Q678" s="1">
        <f t="shared" si="106"/>
        <v>0</v>
      </c>
      <c r="R678" s="1">
        <f t="shared" si="107"/>
        <v>0</v>
      </c>
      <c r="S678" s="1">
        <f t="shared" si="108"/>
        <v>0</v>
      </c>
      <c r="T678" s="1">
        <f t="shared" si="109"/>
        <v>0</v>
      </c>
      <c r="U678" s="1" t="str">
        <f>_xlfn.XLOOKUP(Table3[[#This Row],[Transaction ID]],Source_data!A:A,Source_data!E:E)</f>
        <v>Mumbai</v>
      </c>
      <c r="V678" s="1">
        <f>_xlfn.IFNA(_xlfn.XLOOKUP(A678,bank_processed_transactions[transaction_id],bank_processed_transactions[processing_minutes]),"")</f>
        <v>24.6</v>
      </c>
      <c r="W678" s="31">
        <f>_xlfn.XLOOKUP(A678,Source_data!A:A,Source_data!B:B)</f>
        <v>46068</v>
      </c>
    </row>
    <row r="679" spans="1:23" x14ac:dyDescent="0.3">
      <c r="A679" s="4" t="s">
        <v>2845</v>
      </c>
      <c r="B679" s="1">
        <f>_xlfn.XLOOKUP(A679,bank_source_transactions__1[transaction_id],bank_source_transactions__1[amount_inr])</f>
        <v>654.07000000000005</v>
      </c>
      <c r="C679" s="1">
        <f>_xlfn.XLOOKUP(A679,Processed_data!A:A,Processed_data!F:F)</f>
        <v>654.07000000000005</v>
      </c>
      <c r="D679" s="1" t="str">
        <f>_xlfn.XLOOKUP(A679,bank_source_transactions__1[transaction_id],bank_source_transactions__1[transaction_status])</f>
        <v>SUCCESS</v>
      </c>
      <c r="E679" s="1" t="str">
        <f>_xlfn.XLOOKUP(A679,Processed_data!A:A,Processed_data!G:G)</f>
        <v>SUCCESS</v>
      </c>
      <c r="F679" s="1">
        <f>COUNTIF(bank_processed_transactions[transaction_id],A679)</f>
        <v>1</v>
      </c>
      <c r="G679" s="1" t="str">
        <f t="shared" si="100"/>
        <v>found</v>
      </c>
      <c r="H679" s="1" t="str">
        <f t="shared" si="101"/>
        <v>Not Duplicate</v>
      </c>
      <c r="I679" s="1" t="str">
        <f t="shared" si="102"/>
        <v>match</v>
      </c>
      <c r="J679" s="1" t="str">
        <f t="shared" si="103"/>
        <v>match</v>
      </c>
      <c r="K679" s="1">
        <f t="shared" si="104"/>
        <v>0</v>
      </c>
      <c r="L679" s="2">
        <f>IF(F679=0,"not processed",_xlfn.MINIFS(Processed_data!H:H,Processed_data!A:A,A679))</f>
        <v>46109</v>
      </c>
      <c r="M679" s="1">
        <f>IF(F679=0,"not processed",ABS(bank_source_transactions__1[[#This Row],[transaction_date]]-Reconciliation!L679))</f>
        <v>2</v>
      </c>
      <c r="N679" s="1" t="str" cm="1">
        <f t="array" ref="N679">_xlfn.IFS(M679="not Processed", "Not Processed",M679&gt;2,"SLA Breached",M679&lt;=2,"Within SLA")</f>
        <v>Within SLA</v>
      </c>
      <c r="O679" s="1" t="str">
        <f>_xlfn.XLOOKUP(A679,Source_data!A:A,Source_data!D:D)</f>
        <v>NEFT</v>
      </c>
      <c r="P679" s="1">
        <f t="shared" si="105"/>
        <v>0</v>
      </c>
      <c r="Q679" s="1">
        <f t="shared" si="106"/>
        <v>0</v>
      </c>
      <c r="R679" s="1">
        <f t="shared" si="107"/>
        <v>0</v>
      </c>
      <c r="S679" s="1">
        <f t="shared" si="108"/>
        <v>0</v>
      </c>
      <c r="T679" s="1">
        <f t="shared" si="109"/>
        <v>0</v>
      </c>
      <c r="U679" s="1" t="str">
        <f>_xlfn.XLOOKUP(Table3[[#This Row],[Transaction ID]],Source_data!A:A,Source_data!E:E)</f>
        <v>Pune</v>
      </c>
      <c r="V679" s="1">
        <f>_xlfn.IFNA(_xlfn.XLOOKUP(A679,bank_processed_transactions[transaction_id],bank_processed_transactions[processing_minutes]),"")</f>
        <v>61</v>
      </c>
      <c r="W679" s="31">
        <f>_xlfn.XLOOKUP(A679,Source_data!A:A,Source_data!B:B)</f>
        <v>46107</v>
      </c>
    </row>
    <row r="680" spans="1:23" x14ac:dyDescent="0.3">
      <c r="A680" s="3" t="s">
        <v>2401</v>
      </c>
      <c r="B680" s="1">
        <f>_xlfn.XLOOKUP(A680,bank_source_transactions__1[transaction_id],bank_source_transactions__1[amount_inr])</f>
        <v>1143.1600000000001</v>
      </c>
      <c r="C680" s="1">
        <f>_xlfn.XLOOKUP(A680,Processed_data!A:A,Processed_data!F:F)</f>
        <v>1143.1600000000001</v>
      </c>
      <c r="D680" s="1" t="str">
        <f>_xlfn.XLOOKUP(A680,bank_source_transactions__1[transaction_id],bank_source_transactions__1[transaction_status])</f>
        <v>SUCCESS</v>
      </c>
      <c r="E680" s="1" t="str">
        <f>_xlfn.XLOOKUP(A680,Processed_data!A:A,Processed_data!G:G)</f>
        <v>SUCCESS</v>
      </c>
      <c r="F680" s="1">
        <f>COUNTIF(bank_processed_transactions[transaction_id],A680)</f>
        <v>1</v>
      </c>
      <c r="G680" s="1" t="str">
        <f t="shared" si="100"/>
        <v>found</v>
      </c>
      <c r="H680" s="1" t="str">
        <f t="shared" si="101"/>
        <v>Not Duplicate</v>
      </c>
      <c r="I680" s="1" t="str">
        <f t="shared" si="102"/>
        <v>match</v>
      </c>
      <c r="J680" s="1" t="str">
        <f t="shared" si="103"/>
        <v>match</v>
      </c>
      <c r="K680" s="1">
        <f t="shared" si="104"/>
        <v>0</v>
      </c>
      <c r="L680" s="2">
        <f>IF(F680=0,"not processed",_xlfn.MINIFS(Processed_data!H:H,Processed_data!A:A,A680))</f>
        <v>46048</v>
      </c>
      <c r="M680" s="1">
        <f>IF(F680=0,"not processed",ABS(bank_source_transactions__1[[#This Row],[transaction_date]]-Reconciliation!L680))</f>
        <v>1</v>
      </c>
      <c r="N680" s="1" t="str" cm="1">
        <f t="array" ref="N680">_xlfn.IFS(M680="not Processed", "Not Processed",M680&gt;2,"SLA Breached",M680&lt;=2,"Within SLA")</f>
        <v>Within SLA</v>
      </c>
      <c r="O680" s="1" t="str">
        <f>_xlfn.XLOOKUP(A680,Source_data!A:A,Source_data!D:D)</f>
        <v>ATM</v>
      </c>
      <c r="P680" s="1">
        <f t="shared" si="105"/>
        <v>0</v>
      </c>
      <c r="Q680" s="1">
        <f t="shared" si="106"/>
        <v>0</v>
      </c>
      <c r="R680" s="1">
        <f t="shared" si="107"/>
        <v>0</v>
      </c>
      <c r="S680" s="1">
        <f t="shared" si="108"/>
        <v>0</v>
      </c>
      <c r="T680" s="1">
        <f t="shared" si="109"/>
        <v>0</v>
      </c>
      <c r="U680" s="1" t="str">
        <f>_xlfn.XLOOKUP(Table3[[#This Row],[Transaction ID]],Source_data!A:A,Source_data!E:E)</f>
        <v>Bengaluru</v>
      </c>
      <c r="V680" s="1">
        <f>_xlfn.IFNA(_xlfn.XLOOKUP(A680,bank_processed_transactions[transaction_id],bank_processed_transactions[processing_minutes]),"")</f>
        <v>58</v>
      </c>
      <c r="W680" s="31">
        <f>_xlfn.XLOOKUP(A680,Source_data!A:A,Source_data!B:B)</f>
        <v>46047</v>
      </c>
    </row>
    <row r="681" spans="1:23" x14ac:dyDescent="0.3">
      <c r="A681" s="4" t="s">
        <v>3515</v>
      </c>
      <c r="B681" s="1">
        <f>_xlfn.XLOOKUP(A681,bank_source_transactions__1[transaction_id],bank_source_transactions__1[amount_inr])</f>
        <v>3903.69</v>
      </c>
      <c r="C681" s="1">
        <f>_xlfn.XLOOKUP(A681,Processed_data!A:A,Processed_data!F:F)</f>
        <v>3903.69</v>
      </c>
      <c r="D681" s="1" t="str">
        <f>_xlfn.XLOOKUP(A681,bank_source_transactions__1[transaction_id],bank_source_transactions__1[transaction_status])</f>
        <v>SUCCESS</v>
      </c>
      <c r="E681" s="1" t="str">
        <f>_xlfn.XLOOKUP(A681,Processed_data!A:A,Processed_data!G:G)</f>
        <v>SUCCESS</v>
      </c>
      <c r="F681" s="1">
        <f>COUNTIF(bank_processed_transactions[transaction_id],A681)</f>
        <v>1</v>
      </c>
      <c r="G681" s="1" t="str">
        <f t="shared" si="100"/>
        <v>found</v>
      </c>
      <c r="H681" s="1" t="str">
        <f t="shared" si="101"/>
        <v>Not Duplicate</v>
      </c>
      <c r="I681" s="1" t="str">
        <f t="shared" si="102"/>
        <v>match</v>
      </c>
      <c r="J681" s="1" t="str">
        <f t="shared" si="103"/>
        <v>match</v>
      </c>
      <c r="K681" s="1">
        <f t="shared" si="104"/>
        <v>0</v>
      </c>
      <c r="L681" s="2">
        <f>IF(F681=0,"not processed",_xlfn.MINIFS(Processed_data!H:H,Processed_data!A:A,A681))</f>
        <v>46084</v>
      </c>
      <c r="M681" s="1">
        <f>IF(F681=0,"not processed",ABS(bank_source_transactions__1[[#This Row],[transaction_date]]-Reconciliation!L681))</f>
        <v>2</v>
      </c>
      <c r="N681" s="1" t="str" cm="1">
        <f t="array" ref="N681">_xlfn.IFS(M681="not Processed", "Not Processed",M681&gt;2,"SLA Breached",M681&lt;=2,"Within SLA")</f>
        <v>Within SLA</v>
      </c>
      <c r="O681" s="1" t="str">
        <f>_xlfn.XLOOKUP(A681,Source_data!A:A,Source_data!D:D)</f>
        <v>UPI</v>
      </c>
      <c r="P681" s="1">
        <f t="shared" si="105"/>
        <v>0</v>
      </c>
      <c r="Q681" s="1">
        <f t="shared" si="106"/>
        <v>0</v>
      </c>
      <c r="R681" s="1">
        <f t="shared" si="107"/>
        <v>0</v>
      </c>
      <c r="S681" s="1">
        <f t="shared" si="108"/>
        <v>0</v>
      </c>
      <c r="T681" s="1">
        <f t="shared" si="109"/>
        <v>0</v>
      </c>
      <c r="U681" s="1" t="str">
        <f>_xlfn.XLOOKUP(Table3[[#This Row],[Transaction ID]],Source_data!A:A,Source_data!E:E)</f>
        <v>Pune</v>
      </c>
      <c r="V681" s="1">
        <f>_xlfn.IFNA(_xlfn.XLOOKUP(A681,bank_processed_transactions[transaction_id],bank_processed_transactions[processing_minutes]),"")</f>
        <v>70.599999999999994</v>
      </c>
      <c r="W681" s="31">
        <f>_xlfn.XLOOKUP(A681,Source_data!A:A,Source_data!B:B)</f>
        <v>46082</v>
      </c>
    </row>
    <row r="682" spans="1:23" x14ac:dyDescent="0.3">
      <c r="A682" s="3" t="s">
        <v>2496</v>
      </c>
      <c r="B682" s="1">
        <f>_xlfn.XLOOKUP(A682,bank_source_transactions__1[transaction_id],bank_source_transactions__1[amount_inr])</f>
        <v>7211.52</v>
      </c>
      <c r="C682" s="1">
        <f>_xlfn.XLOOKUP(A682,Processed_data!A:A,Processed_data!F:F)</f>
        <v>7211.52</v>
      </c>
      <c r="D682" s="1" t="str">
        <f>_xlfn.XLOOKUP(A682,bank_source_transactions__1[transaction_id],bank_source_transactions__1[transaction_status])</f>
        <v>SUCCESS</v>
      </c>
      <c r="E682" s="1" t="str">
        <f>_xlfn.XLOOKUP(A682,Processed_data!A:A,Processed_data!G:G)</f>
        <v>SUCCESS</v>
      </c>
      <c r="F682" s="1">
        <f>COUNTIF(bank_processed_transactions[transaction_id],A682)</f>
        <v>1</v>
      </c>
      <c r="G682" s="1" t="str">
        <f t="shared" si="100"/>
        <v>found</v>
      </c>
      <c r="H682" s="1" t="str">
        <f t="shared" si="101"/>
        <v>Not Duplicate</v>
      </c>
      <c r="I682" s="1" t="str">
        <f t="shared" si="102"/>
        <v>match</v>
      </c>
      <c r="J682" s="1" t="str">
        <f t="shared" si="103"/>
        <v>match</v>
      </c>
      <c r="K682" s="1">
        <f t="shared" si="104"/>
        <v>0</v>
      </c>
      <c r="L682" s="2">
        <f>IF(F682=0,"not processed",_xlfn.MINIFS(Processed_data!H:H,Processed_data!A:A,A682))</f>
        <v>46033</v>
      </c>
      <c r="M682" s="1">
        <f>IF(F682=0,"not processed",ABS(bank_source_transactions__1[[#This Row],[transaction_date]]-Reconciliation!L682))</f>
        <v>2</v>
      </c>
      <c r="N682" s="1" t="str" cm="1">
        <f t="array" ref="N682">_xlfn.IFS(M682="not Processed", "Not Processed",M682&gt;2,"SLA Breached",M682&lt;=2,"Within SLA")</f>
        <v>Within SLA</v>
      </c>
      <c r="O682" s="1" t="str">
        <f>_xlfn.XLOOKUP(A682,Source_data!A:A,Source_data!D:D)</f>
        <v>CARD</v>
      </c>
      <c r="P682" s="1">
        <f t="shared" si="105"/>
        <v>0</v>
      </c>
      <c r="Q682" s="1">
        <f t="shared" si="106"/>
        <v>0</v>
      </c>
      <c r="R682" s="1">
        <f t="shared" si="107"/>
        <v>0</v>
      </c>
      <c r="S682" s="1">
        <f t="shared" si="108"/>
        <v>0</v>
      </c>
      <c r="T682" s="1">
        <f t="shared" si="109"/>
        <v>0</v>
      </c>
      <c r="U682" s="1" t="str">
        <f>_xlfn.XLOOKUP(Table3[[#This Row],[Transaction ID]],Source_data!A:A,Source_data!E:E)</f>
        <v>Bengaluru</v>
      </c>
      <c r="V682" s="1">
        <f>_xlfn.IFNA(_xlfn.XLOOKUP(A682,bank_processed_transactions[transaction_id],bank_processed_transactions[processing_minutes]),"")</f>
        <v>6.5</v>
      </c>
      <c r="W682" s="31">
        <f>_xlfn.XLOOKUP(A682,Source_data!A:A,Source_data!B:B)</f>
        <v>46031</v>
      </c>
    </row>
    <row r="683" spans="1:23" x14ac:dyDescent="0.3">
      <c r="A683" s="4" t="s">
        <v>2019</v>
      </c>
      <c r="B683" s="1">
        <f>_xlfn.XLOOKUP(A683,bank_source_transactions__1[transaction_id],bank_source_transactions__1[amount_inr])</f>
        <v>24504.46</v>
      </c>
      <c r="C683" s="1">
        <f>_xlfn.XLOOKUP(A683,Processed_data!A:A,Processed_data!F:F)</f>
        <v>24504.46</v>
      </c>
      <c r="D683" s="1" t="str">
        <f>_xlfn.XLOOKUP(A683,bank_source_transactions__1[transaction_id],bank_source_transactions__1[transaction_status])</f>
        <v>SUCCESS</v>
      </c>
      <c r="E683" s="1" t="str">
        <f>_xlfn.XLOOKUP(A683,Processed_data!A:A,Processed_data!G:G)</f>
        <v>SUCCESS</v>
      </c>
      <c r="F683" s="1">
        <f>COUNTIF(bank_processed_transactions[transaction_id],A683)</f>
        <v>1</v>
      </c>
      <c r="G683" s="1" t="str">
        <f t="shared" si="100"/>
        <v>found</v>
      </c>
      <c r="H683" s="1" t="str">
        <f t="shared" si="101"/>
        <v>Not Duplicate</v>
      </c>
      <c r="I683" s="1" t="str">
        <f t="shared" si="102"/>
        <v>match</v>
      </c>
      <c r="J683" s="1" t="str">
        <f t="shared" si="103"/>
        <v>match</v>
      </c>
      <c r="K683" s="1">
        <f t="shared" si="104"/>
        <v>0</v>
      </c>
      <c r="L683" s="2">
        <f>IF(F683=0,"not processed",_xlfn.MINIFS(Processed_data!H:H,Processed_data!A:A,A683))</f>
        <v>46109</v>
      </c>
      <c r="M683" s="1">
        <f>IF(F683=0,"not processed",ABS(bank_source_transactions__1[[#This Row],[transaction_date]]-Reconciliation!L683))</f>
        <v>5</v>
      </c>
      <c r="N683" s="1" t="str" cm="1">
        <f t="array" ref="N683">_xlfn.IFS(M683="not Processed", "Not Processed",M683&gt;2,"SLA Breached",M683&lt;=2,"Within SLA")</f>
        <v>SLA Breached</v>
      </c>
      <c r="O683" s="1" t="str">
        <f>_xlfn.XLOOKUP(A683,Source_data!A:A,Source_data!D:D)</f>
        <v>NEFT</v>
      </c>
      <c r="P683" s="1">
        <f t="shared" si="105"/>
        <v>0</v>
      </c>
      <c r="Q683" s="1">
        <f t="shared" si="106"/>
        <v>0</v>
      </c>
      <c r="R683" s="1">
        <f t="shared" si="107"/>
        <v>0</v>
      </c>
      <c r="S683" s="1">
        <f t="shared" si="108"/>
        <v>0</v>
      </c>
      <c r="T683" s="1">
        <f t="shared" si="109"/>
        <v>1</v>
      </c>
      <c r="U683" s="1" t="str">
        <f>_xlfn.XLOOKUP(Table3[[#This Row],[Transaction ID]],Source_data!A:A,Source_data!E:E)</f>
        <v>Pune</v>
      </c>
      <c r="V683" s="1">
        <f>_xlfn.IFNA(_xlfn.XLOOKUP(A683,bank_processed_transactions[transaction_id],bank_processed_transactions[processing_minutes]),"")</f>
        <v>18.5</v>
      </c>
      <c r="W683" s="31">
        <f>_xlfn.XLOOKUP(A683,Source_data!A:A,Source_data!B:B)</f>
        <v>46104</v>
      </c>
    </row>
    <row r="684" spans="1:23" x14ac:dyDescent="0.3">
      <c r="A684" s="3" t="s">
        <v>2072</v>
      </c>
      <c r="B684" s="1">
        <f>_xlfn.XLOOKUP(A684,bank_source_transactions__1[transaction_id],bank_source_transactions__1[amount_inr])</f>
        <v>1272.07</v>
      </c>
      <c r="C684" s="1">
        <f>_xlfn.XLOOKUP(A684,Processed_data!A:A,Processed_data!F:F)</f>
        <v>1272.07</v>
      </c>
      <c r="D684" s="1" t="str">
        <f>_xlfn.XLOOKUP(A684,bank_source_transactions__1[transaction_id],bank_source_transactions__1[transaction_status])</f>
        <v>SUCCESS</v>
      </c>
      <c r="E684" s="1" t="str">
        <f>_xlfn.XLOOKUP(A684,Processed_data!A:A,Processed_data!G:G)</f>
        <v>SUCCESS</v>
      </c>
      <c r="F684" s="1">
        <f>COUNTIF(bank_processed_transactions[transaction_id],A684)</f>
        <v>1</v>
      </c>
      <c r="G684" s="1" t="str">
        <f t="shared" si="100"/>
        <v>found</v>
      </c>
      <c r="H684" s="1" t="str">
        <f t="shared" si="101"/>
        <v>Not Duplicate</v>
      </c>
      <c r="I684" s="1" t="str">
        <f t="shared" si="102"/>
        <v>match</v>
      </c>
      <c r="J684" s="1" t="str">
        <f t="shared" si="103"/>
        <v>match</v>
      </c>
      <c r="K684" s="1">
        <f t="shared" si="104"/>
        <v>0</v>
      </c>
      <c r="L684" s="2">
        <f>IF(F684=0,"not processed",_xlfn.MINIFS(Processed_data!H:H,Processed_data!A:A,A684))</f>
        <v>46036</v>
      </c>
      <c r="M684" s="1">
        <f>IF(F684=0,"not processed",ABS(bank_source_transactions__1[[#This Row],[transaction_date]]-Reconciliation!L684))</f>
        <v>3</v>
      </c>
      <c r="N684" s="1" t="str" cm="1">
        <f t="array" ref="N684">_xlfn.IFS(M684="not Processed", "Not Processed",M684&gt;2,"SLA Breached",M684&lt;=2,"Within SLA")</f>
        <v>SLA Breached</v>
      </c>
      <c r="O684" s="1" t="str">
        <f>_xlfn.XLOOKUP(A684,Source_data!A:A,Source_data!D:D)</f>
        <v>UPI</v>
      </c>
      <c r="P684" s="1">
        <f t="shared" si="105"/>
        <v>0</v>
      </c>
      <c r="Q684" s="1">
        <f t="shared" si="106"/>
        <v>0</v>
      </c>
      <c r="R684" s="1">
        <f t="shared" si="107"/>
        <v>0</v>
      </c>
      <c r="S684" s="1">
        <f t="shared" si="108"/>
        <v>0</v>
      </c>
      <c r="T684" s="1">
        <f t="shared" si="109"/>
        <v>1</v>
      </c>
      <c r="U684" s="1" t="str">
        <f>_xlfn.XLOOKUP(Table3[[#This Row],[Transaction ID]],Source_data!A:A,Source_data!E:E)</f>
        <v>Hyderabad</v>
      </c>
      <c r="V684" s="1">
        <f>_xlfn.IFNA(_xlfn.XLOOKUP(A684,bank_processed_transactions[transaction_id],bank_processed_transactions[processing_minutes]),"")</f>
        <v>48.9</v>
      </c>
      <c r="W684" s="31">
        <f>_xlfn.XLOOKUP(A684,Source_data!A:A,Source_data!B:B)</f>
        <v>46033</v>
      </c>
    </row>
    <row r="685" spans="1:23" x14ac:dyDescent="0.3">
      <c r="A685" s="4" t="s">
        <v>1784</v>
      </c>
      <c r="B685" s="1">
        <f>_xlfn.XLOOKUP(A685,bank_source_transactions__1[transaction_id],bank_source_transactions__1[amount_inr])</f>
        <v>317.94</v>
      </c>
      <c r="C685" s="1">
        <f>_xlfn.XLOOKUP(A685,Processed_data!A:A,Processed_data!F:F)</f>
        <v>317.94</v>
      </c>
      <c r="D685" s="1" t="str">
        <f>_xlfn.XLOOKUP(A685,bank_source_transactions__1[transaction_id],bank_source_transactions__1[transaction_status])</f>
        <v>SUCCESS</v>
      </c>
      <c r="E685" s="1" t="str">
        <f>_xlfn.XLOOKUP(A685,Processed_data!A:A,Processed_data!G:G)</f>
        <v>SUCCESS</v>
      </c>
      <c r="F685" s="1">
        <f>COUNTIF(bank_processed_transactions[transaction_id],A685)</f>
        <v>1</v>
      </c>
      <c r="G685" s="1" t="str">
        <f t="shared" si="100"/>
        <v>found</v>
      </c>
      <c r="H685" s="1" t="str">
        <f t="shared" si="101"/>
        <v>Not Duplicate</v>
      </c>
      <c r="I685" s="1" t="str">
        <f t="shared" si="102"/>
        <v>match</v>
      </c>
      <c r="J685" s="1" t="str">
        <f t="shared" si="103"/>
        <v>match</v>
      </c>
      <c r="K685" s="1">
        <f t="shared" si="104"/>
        <v>0</v>
      </c>
      <c r="L685" s="2">
        <f>IF(F685=0,"not processed",_xlfn.MINIFS(Processed_data!H:H,Processed_data!A:A,A685))</f>
        <v>46082</v>
      </c>
      <c r="M685" s="1">
        <f>IF(F685=0,"not processed",ABS(bank_source_transactions__1[[#This Row],[transaction_date]]-Reconciliation!L685))</f>
        <v>2</v>
      </c>
      <c r="N685" s="1" t="str" cm="1">
        <f t="array" ref="N685">_xlfn.IFS(M685="not Processed", "Not Processed",M685&gt;2,"SLA Breached",M685&lt;=2,"Within SLA")</f>
        <v>Within SLA</v>
      </c>
      <c r="O685" s="1" t="str">
        <f>_xlfn.XLOOKUP(A685,Source_data!A:A,Source_data!D:D)</f>
        <v>CARD</v>
      </c>
      <c r="P685" s="1">
        <f t="shared" si="105"/>
        <v>0</v>
      </c>
      <c r="Q685" s="1">
        <f t="shared" si="106"/>
        <v>0</v>
      </c>
      <c r="R685" s="1">
        <f t="shared" si="107"/>
        <v>0</v>
      </c>
      <c r="S685" s="1">
        <f t="shared" si="108"/>
        <v>0</v>
      </c>
      <c r="T685" s="1">
        <f t="shared" si="109"/>
        <v>0</v>
      </c>
      <c r="U685" s="1" t="str">
        <f>_xlfn.XLOOKUP(Table3[[#This Row],[Transaction ID]],Source_data!A:A,Source_data!E:E)</f>
        <v>Hyderabad</v>
      </c>
      <c r="V685" s="1">
        <f>_xlfn.IFNA(_xlfn.XLOOKUP(A685,bank_processed_transactions[transaction_id],bank_processed_transactions[processing_minutes]),"")</f>
        <v>11.3</v>
      </c>
      <c r="W685" s="31">
        <f>_xlfn.XLOOKUP(A685,Source_data!A:A,Source_data!B:B)</f>
        <v>46080</v>
      </c>
    </row>
    <row r="686" spans="1:23" x14ac:dyDescent="0.3">
      <c r="A686" s="3" t="s">
        <v>315</v>
      </c>
      <c r="B686" s="1">
        <f>_xlfn.XLOOKUP(A686,bank_source_transactions__1[transaction_id],bank_source_transactions__1[amount_inr])</f>
        <v>16714.79</v>
      </c>
      <c r="C686" s="1">
        <f>_xlfn.XLOOKUP(A686,Processed_data!A:A,Processed_data!F:F)</f>
        <v>16714.79</v>
      </c>
      <c r="D686" s="1" t="str">
        <f>_xlfn.XLOOKUP(A686,bank_source_transactions__1[transaction_id],bank_source_transactions__1[transaction_status])</f>
        <v>SUCCESS</v>
      </c>
      <c r="E686" s="1" t="str">
        <f>_xlfn.XLOOKUP(A686,Processed_data!A:A,Processed_data!G:G)</f>
        <v>SUCCESS</v>
      </c>
      <c r="F686" s="1">
        <f>COUNTIF(bank_processed_transactions[transaction_id],A686)</f>
        <v>1</v>
      </c>
      <c r="G686" s="1" t="str">
        <f t="shared" si="100"/>
        <v>found</v>
      </c>
      <c r="H686" s="1" t="str">
        <f t="shared" si="101"/>
        <v>Not Duplicate</v>
      </c>
      <c r="I686" s="1" t="str">
        <f t="shared" si="102"/>
        <v>match</v>
      </c>
      <c r="J686" s="1" t="str">
        <f t="shared" si="103"/>
        <v>match</v>
      </c>
      <c r="K686" s="1">
        <f t="shared" si="104"/>
        <v>0</v>
      </c>
      <c r="L686" s="2">
        <f>IF(F686=0,"not processed",_xlfn.MINIFS(Processed_data!H:H,Processed_data!A:A,A686))</f>
        <v>46041</v>
      </c>
      <c r="M686" s="1">
        <f>IF(F686=0,"not processed",ABS(bank_source_transactions__1[[#This Row],[transaction_date]]-Reconciliation!L686))</f>
        <v>2</v>
      </c>
      <c r="N686" s="1" t="str" cm="1">
        <f t="array" ref="N686">_xlfn.IFS(M686="not Processed", "Not Processed",M686&gt;2,"SLA Breached",M686&lt;=2,"Within SLA")</f>
        <v>Within SLA</v>
      </c>
      <c r="O686" s="1" t="str">
        <f>_xlfn.XLOOKUP(A686,Source_data!A:A,Source_data!D:D)</f>
        <v>NEFT</v>
      </c>
      <c r="P686" s="1">
        <f t="shared" si="105"/>
        <v>0</v>
      </c>
      <c r="Q686" s="1">
        <f t="shared" si="106"/>
        <v>0</v>
      </c>
      <c r="R686" s="1">
        <f t="shared" si="107"/>
        <v>0</v>
      </c>
      <c r="S686" s="1">
        <f t="shared" si="108"/>
        <v>0</v>
      </c>
      <c r="T686" s="1">
        <f t="shared" si="109"/>
        <v>0</v>
      </c>
      <c r="U686" s="1" t="str">
        <f>_xlfn.XLOOKUP(Table3[[#This Row],[Transaction ID]],Source_data!A:A,Source_data!E:E)</f>
        <v>Hyderabad</v>
      </c>
      <c r="V686" s="1">
        <f>_xlfn.IFNA(_xlfn.XLOOKUP(A686,bank_processed_transactions[transaction_id],bank_processed_transactions[processing_minutes]),"")</f>
        <v>9.6999999999999993</v>
      </c>
      <c r="W686" s="31">
        <f>_xlfn.XLOOKUP(A686,Source_data!A:A,Source_data!B:B)</f>
        <v>46039</v>
      </c>
    </row>
    <row r="687" spans="1:23" x14ac:dyDescent="0.3">
      <c r="A687" s="4" t="s">
        <v>453</v>
      </c>
      <c r="B687" s="1">
        <f>_xlfn.XLOOKUP(A687,bank_source_transactions__1[transaction_id],bank_source_transactions__1[amount_inr])</f>
        <v>2837.45</v>
      </c>
      <c r="C687" s="1">
        <f>_xlfn.XLOOKUP(A687,Processed_data!A:A,Processed_data!F:F)</f>
        <v>2837.45</v>
      </c>
      <c r="D687" s="1" t="str">
        <f>_xlfn.XLOOKUP(A687,bank_source_transactions__1[transaction_id],bank_source_transactions__1[transaction_status])</f>
        <v>SUCCESS</v>
      </c>
      <c r="E687" s="1" t="str">
        <f>_xlfn.XLOOKUP(A687,Processed_data!A:A,Processed_data!G:G)</f>
        <v>FAILED</v>
      </c>
      <c r="F687" s="1">
        <f>COUNTIF(bank_processed_transactions[transaction_id],A687)</f>
        <v>1</v>
      </c>
      <c r="G687" s="1" t="str">
        <f t="shared" si="100"/>
        <v>found</v>
      </c>
      <c r="H687" s="1" t="str">
        <f t="shared" si="101"/>
        <v>Not Duplicate</v>
      </c>
      <c r="I687" s="1" t="str">
        <f t="shared" si="102"/>
        <v>match</v>
      </c>
      <c r="J687" s="1" t="str">
        <f t="shared" si="103"/>
        <v>mismatch</v>
      </c>
      <c r="K687" s="1">
        <f t="shared" si="104"/>
        <v>0</v>
      </c>
      <c r="L687" s="2">
        <f>IF(F687=0,"not processed",_xlfn.MINIFS(Processed_data!H:H,Processed_data!A:A,A687))</f>
        <v>46082</v>
      </c>
      <c r="M687" s="1">
        <f>IF(F687=0,"not processed",ABS(bank_source_transactions__1[[#This Row],[transaction_date]]-Reconciliation!L687))</f>
        <v>0</v>
      </c>
      <c r="N687" s="1" t="str" cm="1">
        <f t="array" ref="N687">_xlfn.IFS(M687="not Processed", "Not Processed",M687&gt;2,"SLA Breached",M687&lt;=2,"Within SLA")</f>
        <v>Within SLA</v>
      </c>
      <c r="O687" s="1" t="str">
        <f>_xlfn.XLOOKUP(A687,Source_data!A:A,Source_data!D:D)</f>
        <v>CARD</v>
      </c>
      <c r="P687" s="1">
        <f t="shared" si="105"/>
        <v>0</v>
      </c>
      <c r="Q687" s="1">
        <f t="shared" si="106"/>
        <v>0</v>
      </c>
      <c r="R687" s="1">
        <f t="shared" si="107"/>
        <v>0</v>
      </c>
      <c r="S687" s="1">
        <f t="shared" si="108"/>
        <v>1</v>
      </c>
      <c r="T687" s="1">
        <f t="shared" si="109"/>
        <v>0</v>
      </c>
      <c r="U687" s="1" t="str">
        <f>_xlfn.XLOOKUP(Table3[[#This Row],[Transaction ID]],Source_data!A:A,Source_data!E:E)</f>
        <v>Mumbai</v>
      </c>
      <c r="V687" s="1">
        <f>_xlfn.IFNA(_xlfn.XLOOKUP(A687,bank_processed_transactions[transaction_id],bank_processed_transactions[processing_minutes]),"")</f>
        <v>30.7</v>
      </c>
      <c r="W687" s="31">
        <f>_xlfn.XLOOKUP(A687,Source_data!A:A,Source_data!B:B)</f>
        <v>46082</v>
      </c>
    </row>
    <row r="688" spans="1:23" x14ac:dyDescent="0.3">
      <c r="A688" s="3" t="s">
        <v>3450</v>
      </c>
      <c r="B688" s="1">
        <f>_xlfn.XLOOKUP(A688,bank_source_transactions__1[transaction_id],bank_source_transactions__1[amount_inr])</f>
        <v>8660.52</v>
      </c>
      <c r="C688" s="1">
        <f>_xlfn.XLOOKUP(A688,Processed_data!A:A,Processed_data!F:F)</f>
        <v>8660.52</v>
      </c>
      <c r="D688" s="1" t="str">
        <f>_xlfn.XLOOKUP(A688,bank_source_transactions__1[transaction_id],bank_source_transactions__1[transaction_status])</f>
        <v>SUCCESS</v>
      </c>
      <c r="E688" s="1" t="str">
        <f>_xlfn.XLOOKUP(A688,Processed_data!A:A,Processed_data!G:G)</f>
        <v>SUCCESS</v>
      </c>
      <c r="F688" s="1">
        <f>COUNTIF(bank_processed_transactions[transaction_id],A688)</f>
        <v>1</v>
      </c>
      <c r="G688" s="1" t="str">
        <f t="shared" si="100"/>
        <v>found</v>
      </c>
      <c r="H688" s="1" t="str">
        <f t="shared" si="101"/>
        <v>Not Duplicate</v>
      </c>
      <c r="I688" s="1" t="str">
        <f t="shared" si="102"/>
        <v>match</v>
      </c>
      <c r="J688" s="1" t="str">
        <f t="shared" si="103"/>
        <v>match</v>
      </c>
      <c r="K688" s="1">
        <f t="shared" si="104"/>
        <v>0</v>
      </c>
      <c r="L688" s="2">
        <f>IF(F688=0,"not processed",_xlfn.MINIFS(Processed_data!H:H,Processed_data!A:A,A688))</f>
        <v>46083</v>
      </c>
      <c r="M688" s="1">
        <f>IF(F688=0,"not processed",ABS(bank_source_transactions__1[[#This Row],[transaction_date]]-Reconciliation!L688))</f>
        <v>3</v>
      </c>
      <c r="N688" s="1" t="str" cm="1">
        <f t="array" ref="N688">_xlfn.IFS(M688="not Processed", "Not Processed",M688&gt;2,"SLA Breached",M688&lt;=2,"Within SLA")</f>
        <v>SLA Breached</v>
      </c>
      <c r="O688" s="1" t="str">
        <f>_xlfn.XLOOKUP(A688,Source_data!A:A,Source_data!D:D)</f>
        <v>UPI</v>
      </c>
      <c r="P688" s="1">
        <f t="shared" si="105"/>
        <v>0</v>
      </c>
      <c r="Q688" s="1">
        <f t="shared" si="106"/>
        <v>0</v>
      </c>
      <c r="R688" s="1">
        <f t="shared" si="107"/>
        <v>0</v>
      </c>
      <c r="S688" s="1">
        <f t="shared" si="108"/>
        <v>0</v>
      </c>
      <c r="T688" s="1">
        <f t="shared" si="109"/>
        <v>1</v>
      </c>
      <c r="U688" s="1" t="str">
        <f>_xlfn.XLOOKUP(Table3[[#This Row],[Transaction ID]],Source_data!A:A,Source_data!E:E)</f>
        <v>Hyderabad</v>
      </c>
      <c r="V688" s="1">
        <f>_xlfn.IFNA(_xlfn.XLOOKUP(A688,bank_processed_transactions[transaction_id],bank_processed_transactions[processing_minutes]),"")</f>
        <v>13.6</v>
      </c>
      <c r="W688" s="31">
        <f>_xlfn.XLOOKUP(A688,Source_data!A:A,Source_data!B:B)</f>
        <v>46080</v>
      </c>
    </row>
    <row r="689" spans="1:23" x14ac:dyDescent="0.3">
      <c r="A689" s="4" t="s">
        <v>4186</v>
      </c>
      <c r="B689" s="1">
        <f>_xlfn.XLOOKUP(A689,bank_source_transactions__1[transaction_id],bank_source_transactions__1[amount_inr])</f>
        <v>1209.18</v>
      </c>
      <c r="C689" s="1">
        <f>_xlfn.XLOOKUP(A689,Processed_data!A:A,Processed_data!F:F)</f>
        <v>1209.18</v>
      </c>
      <c r="D689" s="1" t="str">
        <f>_xlfn.XLOOKUP(A689,bank_source_transactions__1[transaction_id],bank_source_transactions__1[transaction_status])</f>
        <v>SUCCESS</v>
      </c>
      <c r="E689" s="1" t="str">
        <f>_xlfn.XLOOKUP(A689,Processed_data!A:A,Processed_data!G:G)</f>
        <v>SUCCESS</v>
      </c>
      <c r="F689" s="1">
        <f>COUNTIF(bank_processed_transactions[transaction_id],A689)</f>
        <v>1</v>
      </c>
      <c r="G689" s="1" t="str">
        <f t="shared" si="100"/>
        <v>found</v>
      </c>
      <c r="H689" s="1" t="str">
        <f t="shared" si="101"/>
        <v>Not Duplicate</v>
      </c>
      <c r="I689" s="1" t="str">
        <f t="shared" si="102"/>
        <v>match</v>
      </c>
      <c r="J689" s="1" t="str">
        <f t="shared" si="103"/>
        <v>match</v>
      </c>
      <c r="K689" s="1">
        <f t="shared" si="104"/>
        <v>0</v>
      </c>
      <c r="L689" s="2">
        <f>IF(F689=0,"not processed",_xlfn.MINIFS(Processed_data!H:H,Processed_data!A:A,A689))</f>
        <v>46034</v>
      </c>
      <c r="M689" s="1">
        <f>IF(F689=0,"not processed",ABS(bank_source_transactions__1[[#This Row],[transaction_date]]-Reconciliation!L689))</f>
        <v>1</v>
      </c>
      <c r="N689" s="1" t="str" cm="1">
        <f t="array" ref="N689">_xlfn.IFS(M689="not Processed", "Not Processed",M689&gt;2,"SLA Breached",M689&lt;=2,"Within SLA")</f>
        <v>Within SLA</v>
      </c>
      <c r="O689" s="1" t="str">
        <f>_xlfn.XLOOKUP(A689,Source_data!A:A,Source_data!D:D)</f>
        <v>CARD</v>
      </c>
      <c r="P689" s="1">
        <f t="shared" si="105"/>
        <v>0</v>
      </c>
      <c r="Q689" s="1">
        <f t="shared" si="106"/>
        <v>0</v>
      </c>
      <c r="R689" s="1">
        <f t="shared" si="107"/>
        <v>0</v>
      </c>
      <c r="S689" s="1">
        <f t="shared" si="108"/>
        <v>0</v>
      </c>
      <c r="T689" s="1">
        <f t="shared" si="109"/>
        <v>0</v>
      </c>
      <c r="U689" s="1" t="str">
        <f>_xlfn.XLOOKUP(Table3[[#This Row],[Transaction ID]],Source_data!A:A,Source_data!E:E)</f>
        <v>Pune</v>
      </c>
      <c r="V689" s="1">
        <f>_xlfn.IFNA(_xlfn.XLOOKUP(A689,bank_processed_transactions[transaction_id],bank_processed_transactions[processing_minutes]),"")</f>
        <v>49.5</v>
      </c>
      <c r="W689" s="31">
        <f>_xlfn.XLOOKUP(A689,Source_data!A:A,Source_data!B:B)</f>
        <v>46033</v>
      </c>
    </row>
    <row r="690" spans="1:23" x14ac:dyDescent="0.3">
      <c r="A690" s="3" t="s">
        <v>3594</v>
      </c>
      <c r="B690" s="1">
        <f>_xlfn.XLOOKUP(A690,bank_source_transactions__1[transaction_id],bank_source_transactions__1[amount_inr])</f>
        <v>2848.1</v>
      </c>
      <c r="C690" s="1">
        <f>_xlfn.XLOOKUP(A690,Processed_data!A:A,Processed_data!F:F)</f>
        <v>2848.1</v>
      </c>
      <c r="D690" s="1" t="str">
        <f>_xlfn.XLOOKUP(A690,bank_source_transactions__1[transaction_id],bank_source_transactions__1[transaction_status])</f>
        <v>SUCCESS</v>
      </c>
      <c r="E690" s="1" t="str">
        <f>_xlfn.XLOOKUP(A690,Processed_data!A:A,Processed_data!G:G)</f>
        <v>SUCCESS</v>
      </c>
      <c r="F690" s="1">
        <f>COUNTIF(bank_processed_transactions[transaction_id],A690)</f>
        <v>1</v>
      </c>
      <c r="G690" s="1" t="str">
        <f t="shared" si="100"/>
        <v>found</v>
      </c>
      <c r="H690" s="1" t="str">
        <f t="shared" si="101"/>
        <v>Not Duplicate</v>
      </c>
      <c r="I690" s="1" t="str">
        <f t="shared" si="102"/>
        <v>match</v>
      </c>
      <c r="J690" s="1" t="str">
        <f t="shared" si="103"/>
        <v>match</v>
      </c>
      <c r="K690" s="1">
        <f t="shared" si="104"/>
        <v>0</v>
      </c>
      <c r="L690" s="2">
        <f>IF(F690=0,"not processed",_xlfn.MINIFS(Processed_data!H:H,Processed_data!A:A,A690))</f>
        <v>46075</v>
      </c>
      <c r="M690" s="1">
        <f>IF(F690=0,"not processed",ABS(bank_source_transactions__1[[#This Row],[transaction_date]]-Reconciliation!L690))</f>
        <v>0</v>
      </c>
      <c r="N690" s="1" t="str" cm="1">
        <f t="array" ref="N690">_xlfn.IFS(M690="not Processed", "Not Processed",M690&gt;2,"SLA Breached",M690&lt;=2,"Within SLA")</f>
        <v>Within SLA</v>
      </c>
      <c r="O690" s="1" t="str">
        <f>_xlfn.XLOOKUP(A690,Source_data!A:A,Source_data!D:D)</f>
        <v>CARD</v>
      </c>
      <c r="P690" s="1">
        <f t="shared" si="105"/>
        <v>0</v>
      </c>
      <c r="Q690" s="1">
        <f t="shared" si="106"/>
        <v>0</v>
      </c>
      <c r="R690" s="1">
        <f t="shared" si="107"/>
        <v>0</v>
      </c>
      <c r="S690" s="1">
        <f t="shared" si="108"/>
        <v>0</v>
      </c>
      <c r="T690" s="1">
        <f t="shared" si="109"/>
        <v>0</v>
      </c>
      <c r="U690" s="1" t="str">
        <f>_xlfn.XLOOKUP(Table3[[#This Row],[Transaction ID]],Source_data!A:A,Source_data!E:E)</f>
        <v>Mumbai</v>
      </c>
      <c r="V690" s="1">
        <f>_xlfn.IFNA(_xlfn.XLOOKUP(A690,bank_processed_transactions[transaction_id],bank_processed_transactions[processing_minutes]),"")</f>
        <v>26.3</v>
      </c>
      <c r="W690" s="31">
        <f>_xlfn.XLOOKUP(A690,Source_data!A:A,Source_data!B:B)</f>
        <v>46075</v>
      </c>
    </row>
    <row r="691" spans="1:23" x14ac:dyDescent="0.3">
      <c r="A691" s="4" t="s">
        <v>1370</v>
      </c>
      <c r="B691" s="1">
        <f>_xlfn.XLOOKUP(A691,bank_source_transactions__1[transaction_id],bank_source_transactions__1[amount_inr])</f>
        <v>14973.99</v>
      </c>
      <c r="C691" s="1">
        <f>_xlfn.XLOOKUP(A691,Processed_data!A:A,Processed_data!F:F)</f>
        <v>14973.99</v>
      </c>
      <c r="D691" s="1" t="str">
        <f>_xlfn.XLOOKUP(A691,bank_source_transactions__1[transaction_id],bank_source_transactions__1[transaction_status])</f>
        <v>SUCCESS</v>
      </c>
      <c r="E691" s="1" t="str">
        <f>_xlfn.XLOOKUP(A691,Processed_data!A:A,Processed_data!G:G)</f>
        <v>SUCCESS</v>
      </c>
      <c r="F691" s="1">
        <f>COUNTIF(bank_processed_transactions[transaction_id],A691)</f>
        <v>1</v>
      </c>
      <c r="G691" s="1" t="str">
        <f t="shared" si="100"/>
        <v>found</v>
      </c>
      <c r="H691" s="1" t="str">
        <f t="shared" si="101"/>
        <v>Not Duplicate</v>
      </c>
      <c r="I691" s="1" t="str">
        <f t="shared" si="102"/>
        <v>match</v>
      </c>
      <c r="J691" s="1" t="str">
        <f t="shared" si="103"/>
        <v>match</v>
      </c>
      <c r="K691" s="1">
        <f t="shared" si="104"/>
        <v>0</v>
      </c>
      <c r="L691" s="2">
        <f>IF(F691=0,"not processed",_xlfn.MINIFS(Processed_data!H:H,Processed_data!A:A,A691))</f>
        <v>46071</v>
      </c>
      <c r="M691" s="1">
        <f>IF(F691=0,"not processed",ABS(bank_source_transactions__1[[#This Row],[transaction_date]]-Reconciliation!L691))</f>
        <v>0</v>
      </c>
      <c r="N691" s="1" t="str" cm="1">
        <f t="array" ref="N691">_xlfn.IFS(M691="not Processed", "Not Processed",M691&gt;2,"SLA Breached",M691&lt;=2,"Within SLA")</f>
        <v>Within SLA</v>
      </c>
      <c r="O691" s="1" t="str">
        <f>_xlfn.XLOOKUP(A691,Source_data!A:A,Source_data!D:D)</f>
        <v>UPI</v>
      </c>
      <c r="P691" s="1">
        <f t="shared" si="105"/>
        <v>0</v>
      </c>
      <c r="Q691" s="1">
        <f t="shared" si="106"/>
        <v>0</v>
      </c>
      <c r="R691" s="1">
        <f t="shared" si="107"/>
        <v>0</v>
      </c>
      <c r="S691" s="1">
        <f t="shared" si="108"/>
        <v>0</v>
      </c>
      <c r="T691" s="1">
        <f t="shared" si="109"/>
        <v>0</v>
      </c>
      <c r="U691" s="1" t="str">
        <f>_xlfn.XLOOKUP(Table3[[#This Row],[Transaction ID]],Source_data!A:A,Source_data!E:E)</f>
        <v>Hyderabad</v>
      </c>
      <c r="V691" s="1">
        <f>_xlfn.IFNA(_xlfn.XLOOKUP(A691,bank_processed_transactions[transaction_id],bank_processed_transactions[processing_minutes]),"")</f>
        <v>4.8</v>
      </c>
      <c r="W691" s="31">
        <f>_xlfn.XLOOKUP(A691,Source_data!A:A,Source_data!B:B)</f>
        <v>46071</v>
      </c>
    </row>
    <row r="692" spans="1:23" x14ac:dyDescent="0.3">
      <c r="A692" s="3" t="s">
        <v>4747</v>
      </c>
      <c r="B692" s="1">
        <f>_xlfn.XLOOKUP(A692,bank_source_transactions__1[transaction_id],bank_source_transactions__1[amount_inr])</f>
        <v>14528.5</v>
      </c>
      <c r="C692" s="1">
        <f>_xlfn.XLOOKUP(A692,Processed_data!A:A,Processed_data!F:F)</f>
        <v>14528.5</v>
      </c>
      <c r="D692" s="1" t="str">
        <f>_xlfn.XLOOKUP(A692,bank_source_transactions__1[transaction_id],bank_source_transactions__1[transaction_status])</f>
        <v>FAILED</v>
      </c>
      <c r="E692" s="1" t="str">
        <f>_xlfn.XLOOKUP(A692,Processed_data!A:A,Processed_data!G:G)</f>
        <v>FAILED</v>
      </c>
      <c r="F692" s="1">
        <f>COUNTIF(bank_processed_transactions[transaction_id],A692)</f>
        <v>1</v>
      </c>
      <c r="G692" s="1" t="str">
        <f t="shared" si="100"/>
        <v>found</v>
      </c>
      <c r="H692" s="1" t="str">
        <f t="shared" si="101"/>
        <v>Not Duplicate</v>
      </c>
      <c r="I692" s="1" t="str">
        <f t="shared" si="102"/>
        <v>match</v>
      </c>
      <c r="J692" s="1" t="str">
        <f t="shared" si="103"/>
        <v>match</v>
      </c>
      <c r="K692" s="1">
        <f t="shared" si="104"/>
        <v>0</v>
      </c>
      <c r="L692" s="2">
        <f>IF(F692=0,"not processed",_xlfn.MINIFS(Processed_data!H:H,Processed_data!A:A,A692))</f>
        <v>46056</v>
      </c>
      <c r="M692" s="1">
        <f>IF(F692=0,"not processed",ABS(bank_source_transactions__1[[#This Row],[transaction_date]]-Reconciliation!L692))</f>
        <v>1</v>
      </c>
      <c r="N692" s="1" t="str" cm="1">
        <f t="array" ref="N692">_xlfn.IFS(M692="not Processed", "Not Processed",M692&gt;2,"SLA Breached",M692&lt;=2,"Within SLA")</f>
        <v>Within SLA</v>
      </c>
      <c r="O692" s="1" t="str">
        <f>_xlfn.XLOOKUP(A692,Source_data!A:A,Source_data!D:D)</f>
        <v>UPI</v>
      </c>
      <c r="P692" s="1">
        <f t="shared" si="105"/>
        <v>0</v>
      </c>
      <c r="Q692" s="1">
        <f t="shared" si="106"/>
        <v>0</v>
      </c>
      <c r="R692" s="1">
        <f t="shared" si="107"/>
        <v>0</v>
      </c>
      <c r="S692" s="1">
        <f t="shared" si="108"/>
        <v>0</v>
      </c>
      <c r="T692" s="1">
        <f t="shared" si="109"/>
        <v>0</v>
      </c>
      <c r="U692" s="1" t="str">
        <f>_xlfn.XLOOKUP(Table3[[#This Row],[Transaction ID]],Source_data!A:A,Source_data!E:E)</f>
        <v>Bengaluru</v>
      </c>
      <c r="V692" s="1">
        <f>_xlfn.IFNA(_xlfn.XLOOKUP(A692,bank_processed_transactions[transaction_id],bank_processed_transactions[processing_minutes]),"")</f>
        <v>25.6</v>
      </c>
      <c r="W692" s="31">
        <f>_xlfn.XLOOKUP(A692,Source_data!A:A,Source_data!B:B)</f>
        <v>46055</v>
      </c>
    </row>
    <row r="693" spans="1:23" x14ac:dyDescent="0.3">
      <c r="A693" s="4" t="s">
        <v>131</v>
      </c>
      <c r="B693" s="1">
        <f>_xlfn.XLOOKUP(A693,bank_source_transactions__1[transaction_id],bank_source_transactions__1[amount_inr])</f>
        <v>1010.23</v>
      </c>
      <c r="C693" s="1">
        <f>_xlfn.XLOOKUP(A693,Processed_data!A:A,Processed_data!F:F)</f>
        <v>1010.23</v>
      </c>
      <c r="D693" s="1" t="str">
        <f>_xlfn.XLOOKUP(A693,bank_source_transactions__1[transaction_id],bank_source_transactions__1[transaction_status])</f>
        <v>SUCCESS</v>
      </c>
      <c r="E693" s="1" t="str">
        <f>_xlfn.XLOOKUP(A693,Processed_data!A:A,Processed_data!G:G)</f>
        <v>SUCCESS</v>
      </c>
      <c r="F693" s="1">
        <f>COUNTIF(bank_processed_transactions[transaction_id],A693)</f>
        <v>1</v>
      </c>
      <c r="G693" s="1" t="str">
        <f t="shared" si="100"/>
        <v>found</v>
      </c>
      <c r="H693" s="1" t="str">
        <f t="shared" si="101"/>
        <v>Not Duplicate</v>
      </c>
      <c r="I693" s="1" t="str">
        <f t="shared" si="102"/>
        <v>match</v>
      </c>
      <c r="J693" s="1" t="str">
        <f t="shared" si="103"/>
        <v>match</v>
      </c>
      <c r="K693" s="1">
        <f t="shared" si="104"/>
        <v>0</v>
      </c>
      <c r="L693" s="2">
        <f>IF(F693=0,"not processed",_xlfn.MINIFS(Processed_data!H:H,Processed_data!A:A,A693))</f>
        <v>46079</v>
      </c>
      <c r="M693" s="1">
        <f>IF(F693=0,"not processed",ABS(bank_source_transactions__1[[#This Row],[transaction_date]]-Reconciliation!L693))</f>
        <v>3</v>
      </c>
      <c r="N693" s="1" t="str" cm="1">
        <f t="array" ref="N693">_xlfn.IFS(M693="not Processed", "Not Processed",M693&gt;2,"SLA Breached",M693&lt;=2,"Within SLA")</f>
        <v>SLA Breached</v>
      </c>
      <c r="O693" s="1" t="str">
        <f>_xlfn.XLOOKUP(A693,Source_data!A:A,Source_data!D:D)</f>
        <v>CARD</v>
      </c>
      <c r="P693" s="1">
        <f t="shared" si="105"/>
        <v>0</v>
      </c>
      <c r="Q693" s="1">
        <f t="shared" si="106"/>
        <v>0</v>
      </c>
      <c r="R693" s="1">
        <f t="shared" si="107"/>
        <v>0</v>
      </c>
      <c r="S693" s="1">
        <f t="shared" si="108"/>
        <v>0</v>
      </c>
      <c r="T693" s="1">
        <f t="shared" si="109"/>
        <v>1</v>
      </c>
      <c r="U693" s="1" t="str">
        <f>_xlfn.XLOOKUP(Table3[[#This Row],[Transaction ID]],Source_data!A:A,Source_data!E:E)</f>
        <v>Hyderabad</v>
      </c>
      <c r="V693" s="1">
        <f>_xlfn.IFNA(_xlfn.XLOOKUP(A693,bank_processed_transactions[transaction_id],bank_processed_transactions[processing_minutes]),"")</f>
        <v>10.6</v>
      </c>
      <c r="W693" s="31">
        <f>_xlfn.XLOOKUP(A693,Source_data!A:A,Source_data!B:B)</f>
        <v>46076</v>
      </c>
    </row>
    <row r="694" spans="1:23" x14ac:dyDescent="0.3">
      <c r="A694" s="3" t="s">
        <v>4001</v>
      </c>
      <c r="B694" s="1">
        <f>_xlfn.XLOOKUP(A694,bank_source_transactions__1[transaction_id],bank_source_transactions__1[amount_inr])</f>
        <v>4130.8900000000003</v>
      </c>
      <c r="C694" s="1">
        <f>_xlfn.XLOOKUP(A694,Processed_data!A:A,Processed_data!F:F)</f>
        <v>4130.8900000000003</v>
      </c>
      <c r="D694" s="1" t="str">
        <f>_xlfn.XLOOKUP(A694,bank_source_transactions__1[transaction_id],bank_source_transactions__1[transaction_status])</f>
        <v>SUCCESS</v>
      </c>
      <c r="E694" s="1" t="str">
        <f>_xlfn.XLOOKUP(A694,Processed_data!A:A,Processed_data!G:G)</f>
        <v>SUCCESS</v>
      </c>
      <c r="F694" s="1">
        <f>COUNTIF(bank_processed_transactions[transaction_id],A694)</f>
        <v>1</v>
      </c>
      <c r="G694" s="1" t="str">
        <f t="shared" si="100"/>
        <v>found</v>
      </c>
      <c r="H694" s="1" t="str">
        <f t="shared" si="101"/>
        <v>Not Duplicate</v>
      </c>
      <c r="I694" s="1" t="str">
        <f t="shared" si="102"/>
        <v>match</v>
      </c>
      <c r="J694" s="1" t="str">
        <f t="shared" si="103"/>
        <v>match</v>
      </c>
      <c r="K694" s="1">
        <f t="shared" si="104"/>
        <v>0</v>
      </c>
      <c r="L694" s="2">
        <f>IF(F694=0,"not processed",_xlfn.MINIFS(Processed_data!H:H,Processed_data!A:A,A694))</f>
        <v>46047</v>
      </c>
      <c r="M694" s="1">
        <f>IF(F694=0,"not processed",ABS(bank_source_transactions__1[[#This Row],[transaction_date]]-Reconciliation!L694))</f>
        <v>1</v>
      </c>
      <c r="N694" s="1" t="str" cm="1">
        <f t="array" ref="N694">_xlfn.IFS(M694="not Processed", "Not Processed",M694&gt;2,"SLA Breached",M694&lt;=2,"Within SLA")</f>
        <v>Within SLA</v>
      </c>
      <c r="O694" s="1" t="str">
        <f>_xlfn.XLOOKUP(A694,Source_data!A:A,Source_data!D:D)</f>
        <v>IMPS</v>
      </c>
      <c r="P694" s="1">
        <f t="shared" si="105"/>
        <v>0</v>
      </c>
      <c r="Q694" s="1">
        <f t="shared" si="106"/>
        <v>0</v>
      </c>
      <c r="R694" s="1">
        <f t="shared" si="107"/>
        <v>0</v>
      </c>
      <c r="S694" s="1">
        <f t="shared" si="108"/>
        <v>0</v>
      </c>
      <c r="T694" s="1">
        <f t="shared" si="109"/>
        <v>0</v>
      </c>
      <c r="U694" s="1" t="str">
        <f>_xlfn.XLOOKUP(Table3[[#This Row],[Transaction ID]],Source_data!A:A,Source_data!E:E)</f>
        <v>Hyderabad</v>
      </c>
      <c r="V694" s="1">
        <f>_xlfn.IFNA(_xlfn.XLOOKUP(A694,bank_processed_transactions[transaction_id],bank_processed_transactions[processing_minutes]),"")</f>
        <v>7.3</v>
      </c>
      <c r="W694" s="31">
        <f>_xlfn.XLOOKUP(A694,Source_data!A:A,Source_data!B:B)</f>
        <v>46046</v>
      </c>
    </row>
    <row r="695" spans="1:23" x14ac:dyDescent="0.3">
      <c r="A695" s="4" t="s">
        <v>4809</v>
      </c>
      <c r="B695" s="1">
        <f>_xlfn.XLOOKUP(A695,bank_source_transactions__1[transaction_id],bank_source_transactions__1[amount_inr])</f>
        <v>1256.9100000000001</v>
      </c>
      <c r="C695" s="1">
        <f>_xlfn.XLOOKUP(A695,Processed_data!A:A,Processed_data!F:F)</f>
        <v>1256.9100000000001</v>
      </c>
      <c r="D695" s="1" t="str">
        <f>_xlfn.XLOOKUP(A695,bank_source_transactions__1[transaction_id],bank_source_transactions__1[transaction_status])</f>
        <v>SUCCESS</v>
      </c>
      <c r="E695" s="1" t="str">
        <f>_xlfn.XLOOKUP(A695,Processed_data!A:A,Processed_data!G:G)</f>
        <v>SUCCESS</v>
      </c>
      <c r="F695" s="1">
        <f>COUNTIF(bank_processed_transactions[transaction_id],A695)</f>
        <v>1</v>
      </c>
      <c r="G695" s="1" t="str">
        <f t="shared" si="100"/>
        <v>found</v>
      </c>
      <c r="H695" s="1" t="str">
        <f t="shared" si="101"/>
        <v>Not Duplicate</v>
      </c>
      <c r="I695" s="1" t="str">
        <f t="shared" si="102"/>
        <v>match</v>
      </c>
      <c r="J695" s="1" t="str">
        <f t="shared" si="103"/>
        <v>match</v>
      </c>
      <c r="K695" s="1">
        <f t="shared" si="104"/>
        <v>0</v>
      </c>
      <c r="L695" s="2">
        <f>IF(F695=0,"not processed",_xlfn.MINIFS(Processed_data!H:H,Processed_data!A:A,A695))</f>
        <v>46048</v>
      </c>
      <c r="M695" s="1">
        <f>IF(F695=0,"not processed",ABS(bank_source_transactions__1[[#This Row],[transaction_date]]-Reconciliation!L695))</f>
        <v>1</v>
      </c>
      <c r="N695" s="1" t="str" cm="1">
        <f t="array" ref="N695">_xlfn.IFS(M695="not Processed", "Not Processed",M695&gt;2,"SLA Breached",M695&lt;=2,"Within SLA")</f>
        <v>Within SLA</v>
      </c>
      <c r="O695" s="1" t="str">
        <f>_xlfn.XLOOKUP(A695,Source_data!A:A,Source_data!D:D)</f>
        <v>ATM</v>
      </c>
      <c r="P695" s="1">
        <f t="shared" si="105"/>
        <v>0</v>
      </c>
      <c r="Q695" s="1">
        <f t="shared" si="106"/>
        <v>0</v>
      </c>
      <c r="R695" s="1">
        <f t="shared" si="107"/>
        <v>0</v>
      </c>
      <c r="S695" s="1">
        <f t="shared" si="108"/>
        <v>0</v>
      </c>
      <c r="T695" s="1">
        <f t="shared" si="109"/>
        <v>0</v>
      </c>
      <c r="U695" s="1" t="str">
        <f>_xlfn.XLOOKUP(Table3[[#This Row],[Transaction ID]],Source_data!A:A,Source_data!E:E)</f>
        <v>Mumbai</v>
      </c>
      <c r="V695" s="1">
        <f>_xlfn.IFNA(_xlfn.XLOOKUP(A695,bank_processed_transactions[transaction_id],bank_processed_transactions[processing_minutes]),"")</f>
        <v>25</v>
      </c>
      <c r="W695" s="31">
        <f>_xlfn.XLOOKUP(A695,Source_data!A:A,Source_data!B:B)</f>
        <v>46047</v>
      </c>
    </row>
    <row r="696" spans="1:23" x14ac:dyDescent="0.3">
      <c r="A696" s="3" t="s">
        <v>3028</v>
      </c>
      <c r="B696" s="1">
        <f>_xlfn.XLOOKUP(A696,bank_source_transactions__1[transaction_id],bank_source_transactions__1[amount_inr])</f>
        <v>1448.04</v>
      </c>
      <c r="C696" s="1">
        <f>_xlfn.XLOOKUP(A696,Processed_data!A:A,Processed_data!F:F)</f>
        <v>1448.04</v>
      </c>
      <c r="D696" s="1" t="str">
        <f>_xlfn.XLOOKUP(A696,bank_source_transactions__1[transaction_id],bank_source_transactions__1[transaction_status])</f>
        <v>SUCCESS</v>
      </c>
      <c r="E696" s="1" t="str">
        <f>_xlfn.XLOOKUP(A696,Processed_data!A:A,Processed_data!G:G)</f>
        <v>SUCCESS</v>
      </c>
      <c r="F696" s="1">
        <f>COUNTIF(bank_processed_transactions[transaction_id],A696)</f>
        <v>1</v>
      </c>
      <c r="G696" s="1" t="str">
        <f t="shared" si="100"/>
        <v>found</v>
      </c>
      <c r="H696" s="1" t="str">
        <f t="shared" si="101"/>
        <v>Not Duplicate</v>
      </c>
      <c r="I696" s="1" t="str">
        <f t="shared" si="102"/>
        <v>match</v>
      </c>
      <c r="J696" s="1" t="str">
        <f t="shared" si="103"/>
        <v>match</v>
      </c>
      <c r="K696" s="1">
        <f t="shared" si="104"/>
        <v>0</v>
      </c>
      <c r="L696" s="2">
        <f>IF(F696=0,"not processed",_xlfn.MINIFS(Processed_data!H:H,Processed_data!A:A,A696))</f>
        <v>46065</v>
      </c>
      <c r="M696" s="1">
        <f>IF(F696=0,"not processed",ABS(bank_source_transactions__1[[#This Row],[transaction_date]]-Reconciliation!L696))</f>
        <v>3</v>
      </c>
      <c r="N696" s="1" t="str" cm="1">
        <f t="array" ref="N696">_xlfn.IFS(M696="not Processed", "Not Processed",M696&gt;2,"SLA Breached",M696&lt;=2,"Within SLA")</f>
        <v>SLA Breached</v>
      </c>
      <c r="O696" s="1" t="str">
        <f>_xlfn.XLOOKUP(A696,Source_data!A:A,Source_data!D:D)</f>
        <v>IMPS</v>
      </c>
      <c r="P696" s="1">
        <f t="shared" si="105"/>
        <v>0</v>
      </c>
      <c r="Q696" s="1">
        <f t="shared" si="106"/>
        <v>0</v>
      </c>
      <c r="R696" s="1">
        <f t="shared" si="107"/>
        <v>0</v>
      </c>
      <c r="S696" s="1">
        <f t="shared" si="108"/>
        <v>0</v>
      </c>
      <c r="T696" s="1">
        <f t="shared" si="109"/>
        <v>1</v>
      </c>
      <c r="U696" s="1" t="str">
        <f>_xlfn.XLOOKUP(Table3[[#This Row],[Transaction ID]],Source_data!A:A,Source_data!E:E)</f>
        <v>Mumbai</v>
      </c>
      <c r="V696" s="1">
        <f>_xlfn.IFNA(_xlfn.XLOOKUP(A696,bank_processed_transactions[transaction_id],bank_processed_transactions[processing_minutes]),"")</f>
        <v>16.8</v>
      </c>
      <c r="W696" s="31">
        <f>_xlfn.XLOOKUP(A696,Source_data!A:A,Source_data!B:B)</f>
        <v>46062</v>
      </c>
    </row>
    <row r="697" spans="1:23" x14ac:dyDescent="0.3">
      <c r="A697" s="4" t="s">
        <v>3693</v>
      </c>
      <c r="B697" s="1">
        <f>_xlfn.XLOOKUP(A697,bank_source_transactions__1[transaction_id],bank_source_transactions__1[amount_inr])</f>
        <v>5019.58</v>
      </c>
      <c r="C697" s="1">
        <f>_xlfn.XLOOKUP(A697,Processed_data!A:A,Processed_data!F:F)</f>
        <v>5019.58</v>
      </c>
      <c r="D697" s="1" t="str">
        <f>_xlfn.XLOOKUP(A697,bank_source_transactions__1[transaction_id],bank_source_transactions__1[transaction_status])</f>
        <v>SUCCESS</v>
      </c>
      <c r="E697" s="1" t="str">
        <f>_xlfn.XLOOKUP(A697,Processed_data!A:A,Processed_data!G:G)</f>
        <v>SUCCESS</v>
      </c>
      <c r="F697" s="1">
        <f>COUNTIF(bank_processed_transactions[transaction_id],A697)</f>
        <v>1</v>
      </c>
      <c r="G697" s="1" t="str">
        <f t="shared" si="100"/>
        <v>found</v>
      </c>
      <c r="H697" s="1" t="str">
        <f t="shared" si="101"/>
        <v>Not Duplicate</v>
      </c>
      <c r="I697" s="1" t="str">
        <f t="shared" si="102"/>
        <v>match</v>
      </c>
      <c r="J697" s="1" t="str">
        <f t="shared" si="103"/>
        <v>match</v>
      </c>
      <c r="K697" s="1">
        <f t="shared" si="104"/>
        <v>0</v>
      </c>
      <c r="L697" s="2">
        <f>IF(F697=0,"not processed",_xlfn.MINIFS(Processed_data!H:H,Processed_data!A:A,A697))</f>
        <v>46060</v>
      </c>
      <c r="M697" s="1">
        <f>IF(F697=0,"not processed",ABS(bank_source_transactions__1[[#This Row],[transaction_date]]-Reconciliation!L697))</f>
        <v>0</v>
      </c>
      <c r="N697" s="1" t="str" cm="1">
        <f t="array" ref="N697">_xlfn.IFS(M697="not Processed", "Not Processed",M697&gt;2,"SLA Breached",M697&lt;=2,"Within SLA")</f>
        <v>Within SLA</v>
      </c>
      <c r="O697" s="1" t="str">
        <f>_xlfn.XLOOKUP(A697,Source_data!A:A,Source_data!D:D)</f>
        <v>IMPS</v>
      </c>
      <c r="P697" s="1">
        <f t="shared" si="105"/>
        <v>0</v>
      </c>
      <c r="Q697" s="1">
        <f t="shared" si="106"/>
        <v>0</v>
      </c>
      <c r="R697" s="1">
        <f t="shared" si="107"/>
        <v>0</v>
      </c>
      <c r="S697" s="1">
        <f t="shared" si="108"/>
        <v>0</v>
      </c>
      <c r="T697" s="1">
        <f t="shared" si="109"/>
        <v>0</v>
      </c>
      <c r="U697" s="1" t="str">
        <f>_xlfn.XLOOKUP(Table3[[#This Row],[Transaction ID]],Source_data!A:A,Source_data!E:E)</f>
        <v>Hyderabad</v>
      </c>
      <c r="V697" s="1">
        <f>_xlfn.IFNA(_xlfn.XLOOKUP(A697,bank_processed_transactions[transaction_id],bank_processed_transactions[processing_minutes]),"")</f>
        <v>29.5</v>
      </c>
      <c r="W697" s="31">
        <f>_xlfn.XLOOKUP(A697,Source_data!A:A,Source_data!B:B)</f>
        <v>46060</v>
      </c>
    </row>
    <row r="698" spans="1:23" x14ac:dyDescent="0.3">
      <c r="A698" s="3" t="s">
        <v>4246</v>
      </c>
      <c r="B698" s="1">
        <f>_xlfn.XLOOKUP(A698,bank_source_transactions__1[transaction_id],bank_source_transactions__1[amount_inr])</f>
        <v>1345.56</v>
      </c>
      <c r="C698" s="1">
        <f>_xlfn.XLOOKUP(A698,Processed_data!A:A,Processed_data!F:F)</f>
        <v>1345.56</v>
      </c>
      <c r="D698" s="1" t="str">
        <f>_xlfn.XLOOKUP(A698,bank_source_transactions__1[transaction_id],bank_source_transactions__1[transaction_status])</f>
        <v>SUCCESS</v>
      </c>
      <c r="E698" s="1" t="str">
        <f>_xlfn.XLOOKUP(A698,Processed_data!A:A,Processed_data!G:G)</f>
        <v>SUCCESS</v>
      </c>
      <c r="F698" s="1">
        <f>COUNTIF(bank_processed_transactions[transaction_id],A698)</f>
        <v>1</v>
      </c>
      <c r="G698" s="1" t="str">
        <f t="shared" si="100"/>
        <v>found</v>
      </c>
      <c r="H698" s="1" t="str">
        <f t="shared" si="101"/>
        <v>Not Duplicate</v>
      </c>
      <c r="I698" s="1" t="str">
        <f t="shared" si="102"/>
        <v>match</v>
      </c>
      <c r="J698" s="1" t="str">
        <f t="shared" si="103"/>
        <v>match</v>
      </c>
      <c r="K698" s="1">
        <f t="shared" si="104"/>
        <v>0</v>
      </c>
      <c r="L698" s="2">
        <f>IF(F698=0,"not processed",_xlfn.MINIFS(Processed_data!H:H,Processed_data!A:A,A698))</f>
        <v>46037</v>
      </c>
      <c r="M698" s="1">
        <f>IF(F698=0,"not processed",ABS(bank_source_transactions__1[[#This Row],[transaction_date]]-Reconciliation!L698))</f>
        <v>3</v>
      </c>
      <c r="N698" s="1" t="str" cm="1">
        <f t="array" ref="N698">_xlfn.IFS(M698="not Processed", "Not Processed",M698&gt;2,"SLA Breached",M698&lt;=2,"Within SLA")</f>
        <v>SLA Breached</v>
      </c>
      <c r="O698" s="1" t="str">
        <f>_xlfn.XLOOKUP(A698,Source_data!A:A,Source_data!D:D)</f>
        <v>UPI</v>
      </c>
      <c r="P698" s="1">
        <f t="shared" si="105"/>
        <v>0</v>
      </c>
      <c r="Q698" s="1">
        <f t="shared" si="106"/>
        <v>0</v>
      </c>
      <c r="R698" s="1">
        <f t="shared" si="107"/>
        <v>0</v>
      </c>
      <c r="S698" s="1">
        <f t="shared" si="108"/>
        <v>0</v>
      </c>
      <c r="T698" s="1">
        <f t="shared" si="109"/>
        <v>1</v>
      </c>
      <c r="U698" s="1" t="str">
        <f>_xlfn.XLOOKUP(Table3[[#This Row],[Transaction ID]],Source_data!A:A,Source_data!E:E)</f>
        <v>Hyderabad</v>
      </c>
      <c r="V698" s="1">
        <f>_xlfn.IFNA(_xlfn.XLOOKUP(A698,bank_processed_transactions[transaction_id],bank_processed_transactions[processing_minutes]),"")</f>
        <v>43.1</v>
      </c>
      <c r="W698" s="31">
        <f>_xlfn.XLOOKUP(A698,Source_data!A:A,Source_data!B:B)</f>
        <v>46034</v>
      </c>
    </row>
    <row r="699" spans="1:23" x14ac:dyDescent="0.3">
      <c r="A699" s="4" t="s">
        <v>2211</v>
      </c>
      <c r="B699" s="1">
        <f>_xlfn.XLOOKUP(A699,bank_source_transactions__1[transaction_id],bank_source_transactions__1[amount_inr])</f>
        <v>1327.72</v>
      </c>
      <c r="C699" s="1">
        <f>_xlfn.XLOOKUP(A699,Processed_data!A:A,Processed_data!F:F)</f>
        <v>1327.72</v>
      </c>
      <c r="D699" s="1" t="str">
        <f>_xlfn.XLOOKUP(A699,bank_source_transactions__1[transaction_id],bank_source_transactions__1[transaction_status])</f>
        <v>SUCCESS</v>
      </c>
      <c r="E699" s="1" t="str">
        <f>_xlfn.XLOOKUP(A699,Processed_data!A:A,Processed_data!G:G)</f>
        <v>SUCCESS</v>
      </c>
      <c r="F699" s="1">
        <f>COUNTIF(bank_processed_transactions[transaction_id],A699)</f>
        <v>1</v>
      </c>
      <c r="G699" s="1" t="str">
        <f t="shared" si="100"/>
        <v>found</v>
      </c>
      <c r="H699" s="1" t="str">
        <f t="shared" si="101"/>
        <v>Not Duplicate</v>
      </c>
      <c r="I699" s="1" t="str">
        <f t="shared" si="102"/>
        <v>match</v>
      </c>
      <c r="J699" s="1" t="str">
        <f t="shared" si="103"/>
        <v>match</v>
      </c>
      <c r="K699" s="1">
        <f t="shared" si="104"/>
        <v>0</v>
      </c>
      <c r="L699" s="2">
        <f>IF(F699=0,"not processed",_xlfn.MINIFS(Processed_data!H:H,Processed_data!A:A,A699))</f>
        <v>46090</v>
      </c>
      <c r="M699" s="1">
        <f>IF(F699=0,"not processed",ABS(bank_source_transactions__1[[#This Row],[transaction_date]]-Reconciliation!L699))</f>
        <v>0</v>
      </c>
      <c r="N699" s="1" t="str" cm="1">
        <f t="array" ref="N699">_xlfn.IFS(M699="not Processed", "Not Processed",M699&gt;2,"SLA Breached",M699&lt;=2,"Within SLA")</f>
        <v>Within SLA</v>
      </c>
      <c r="O699" s="1" t="str">
        <f>_xlfn.XLOOKUP(A699,Source_data!A:A,Source_data!D:D)</f>
        <v>UPI</v>
      </c>
      <c r="P699" s="1">
        <f t="shared" si="105"/>
        <v>0</v>
      </c>
      <c r="Q699" s="1">
        <f t="shared" si="106"/>
        <v>0</v>
      </c>
      <c r="R699" s="1">
        <f t="shared" si="107"/>
        <v>0</v>
      </c>
      <c r="S699" s="1">
        <f t="shared" si="108"/>
        <v>0</v>
      </c>
      <c r="T699" s="1">
        <f t="shared" si="109"/>
        <v>0</v>
      </c>
      <c r="U699" s="1" t="str">
        <f>_xlfn.XLOOKUP(Table3[[#This Row],[Transaction ID]],Source_data!A:A,Source_data!E:E)</f>
        <v>Hyderabad</v>
      </c>
      <c r="V699" s="1">
        <f>_xlfn.IFNA(_xlfn.XLOOKUP(A699,bank_processed_transactions[transaction_id],bank_processed_transactions[processing_minutes]),"")</f>
        <v>21.7</v>
      </c>
      <c r="W699" s="31">
        <f>_xlfn.XLOOKUP(A699,Source_data!A:A,Source_data!B:B)</f>
        <v>46090</v>
      </c>
    </row>
    <row r="700" spans="1:23" x14ac:dyDescent="0.3">
      <c r="A700" s="3" t="s">
        <v>4734</v>
      </c>
      <c r="B700" s="1">
        <f>_xlfn.XLOOKUP(A700,bank_source_transactions__1[transaction_id],bank_source_transactions__1[amount_inr])</f>
        <v>10858.77</v>
      </c>
      <c r="C700" s="1">
        <f>_xlfn.XLOOKUP(A700,Processed_data!A:A,Processed_data!F:F)</f>
        <v>10858.77</v>
      </c>
      <c r="D700" s="1" t="str">
        <f>_xlfn.XLOOKUP(A700,bank_source_transactions__1[transaction_id],bank_source_transactions__1[transaction_status])</f>
        <v>REVERSED</v>
      </c>
      <c r="E700" s="1" t="str">
        <f>_xlfn.XLOOKUP(A700,Processed_data!A:A,Processed_data!G:G)</f>
        <v>REVERSED</v>
      </c>
      <c r="F700" s="1">
        <f>COUNTIF(bank_processed_transactions[transaction_id],A700)</f>
        <v>1</v>
      </c>
      <c r="G700" s="1" t="str">
        <f t="shared" si="100"/>
        <v>found</v>
      </c>
      <c r="H700" s="1" t="str">
        <f t="shared" si="101"/>
        <v>Not Duplicate</v>
      </c>
      <c r="I700" s="1" t="str">
        <f t="shared" si="102"/>
        <v>match</v>
      </c>
      <c r="J700" s="1" t="str">
        <f t="shared" si="103"/>
        <v>match</v>
      </c>
      <c r="K700" s="1">
        <f t="shared" si="104"/>
        <v>0</v>
      </c>
      <c r="L700" s="2">
        <f>IF(F700=0,"not processed",_xlfn.MINIFS(Processed_data!H:H,Processed_data!A:A,A700))</f>
        <v>46024</v>
      </c>
      <c r="M700" s="1">
        <f>IF(F700=0,"not processed",ABS(bank_source_transactions__1[[#This Row],[transaction_date]]-Reconciliation!L700))</f>
        <v>1</v>
      </c>
      <c r="N700" s="1" t="str" cm="1">
        <f t="array" ref="N700">_xlfn.IFS(M700="not Processed", "Not Processed",M700&gt;2,"SLA Breached",M700&lt;=2,"Within SLA")</f>
        <v>Within SLA</v>
      </c>
      <c r="O700" s="1" t="str">
        <f>_xlfn.XLOOKUP(A700,Source_data!A:A,Source_data!D:D)</f>
        <v>NEFT</v>
      </c>
      <c r="P700" s="1">
        <f t="shared" si="105"/>
        <v>0</v>
      </c>
      <c r="Q700" s="1">
        <f t="shared" si="106"/>
        <v>0</v>
      </c>
      <c r="R700" s="1">
        <f t="shared" si="107"/>
        <v>0</v>
      </c>
      <c r="S700" s="1">
        <f t="shared" si="108"/>
        <v>0</v>
      </c>
      <c r="T700" s="1">
        <f t="shared" si="109"/>
        <v>0</v>
      </c>
      <c r="U700" s="1" t="str">
        <f>_xlfn.XLOOKUP(Table3[[#This Row],[Transaction ID]],Source_data!A:A,Source_data!E:E)</f>
        <v>Pune</v>
      </c>
      <c r="V700" s="1">
        <f>_xlfn.IFNA(_xlfn.XLOOKUP(A700,bank_processed_transactions[transaction_id],bank_processed_transactions[processing_minutes]),"")</f>
        <v>11</v>
      </c>
      <c r="W700" s="31">
        <f>_xlfn.XLOOKUP(A700,Source_data!A:A,Source_data!B:B)</f>
        <v>46023</v>
      </c>
    </row>
    <row r="701" spans="1:23" x14ac:dyDescent="0.3">
      <c r="A701" s="4" t="s">
        <v>234</v>
      </c>
      <c r="B701" s="1">
        <f>_xlfn.XLOOKUP(A701,bank_source_transactions__1[transaction_id],bank_source_transactions__1[amount_inr])</f>
        <v>7113.9</v>
      </c>
      <c r="C701" s="1">
        <f>_xlfn.XLOOKUP(A701,Processed_data!A:A,Processed_data!F:F)</f>
        <v>7113.9</v>
      </c>
      <c r="D701" s="1" t="str">
        <f>_xlfn.XLOOKUP(A701,bank_source_transactions__1[transaction_id],bank_source_transactions__1[transaction_status])</f>
        <v>SUCCESS</v>
      </c>
      <c r="E701" s="1" t="str">
        <f>_xlfn.XLOOKUP(A701,Processed_data!A:A,Processed_data!G:G)</f>
        <v>SUCCESS</v>
      </c>
      <c r="F701" s="1">
        <f>COUNTIF(bank_processed_transactions[transaction_id],A701)</f>
        <v>1</v>
      </c>
      <c r="G701" s="1" t="str">
        <f t="shared" si="100"/>
        <v>found</v>
      </c>
      <c r="H701" s="1" t="str">
        <f t="shared" si="101"/>
        <v>Not Duplicate</v>
      </c>
      <c r="I701" s="1" t="str">
        <f t="shared" si="102"/>
        <v>match</v>
      </c>
      <c r="J701" s="1" t="str">
        <f t="shared" si="103"/>
        <v>match</v>
      </c>
      <c r="K701" s="1">
        <f t="shared" si="104"/>
        <v>0</v>
      </c>
      <c r="L701" s="2">
        <f>IF(F701=0,"not processed",_xlfn.MINIFS(Processed_data!H:H,Processed_data!A:A,A701))</f>
        <v>46077</v>
      </c>
      <c r="M701" s="1">
        <f>IF(F701=0,"not processed",ABS(bank_source_transactions__1[[#This Row],[transaction_date]]-Reconciliation!L701))</f>
        <v>3</v>
      </c>
      <c r="N701" s="1" t="str" cm="1">
        <f t="array" ref="N701">_xlfn.IFS(M701="not Processed", "Not Processed",M701&gt;2,"SLA Breached",M701&lt;=2,"Within SLA")</f>
        <v>SLA Breached</v>
      </c>
      <c r="O701" s="1" t="str">
        <f>_xlfn.XLOOKUP(A701,Source_data!A:A,Source_data!D:D)</f>
        <v>UPI</v>
      </c>
      <c r="P701" s="1">
        <f t="shared" si="105"/>
        <v>0</v>
      </c>
      <c r="Q701" s="1">
        <f t="shared" si="106"/>
        <v>0</v>
      </c>
      <c r="R701" s="1">
        <f t="shared" si="107"/>
        <v>0</v>
      </c>
      <c r="S701" s="1">
        <f t="shared" si="108"/>
        <v>0</v>
      </c>
      <c r="T701" s="1">
        <f t="shared" si="109"/>
        <v>1</v>
      </c>
      <c r="U701" s="1" t="str">
        <f>_xlfn.XLOOKUP(Table3[[#This Row],[Transaction ID]],Source_data!A:A,Source_data!E:E)</f>
        <v>Bengaluru</v>
      </c>
      <c r="V701" s="1">
        <f>_xlfn.IFNA(_xlfn.XLOOKUP(A701,bank_processed_transactions[transaction_id],bank_processed_transactions[processing_minutes]),"")</f>
        <v>64.2</v>
      </c>
      <c r="W701" s="31">
        <f>_xlfn.XLOOKUP(A701,Source_data!A:A,Source_data!B:B)</f>
        <v>46074</v>
      </c>
    </row>
    <row r="702" spans="1:23" x14ac:dyDescent="0.3">
      <c r="A702" s="3" t="s">
        <v>3221</v>
      </c>
      <c r="B702" s="1">
        <f>_xlfn.XLOOKUP(A702,bank_source_transactions__1[transaction_id],bank_source_transactions__1[amount_inr])</f>
        <v>1673.74</v>
      </c>
      <c r="C702" s="1">
        <f>_xlfn.XLOOKUP(A702,Processed_data!A:A,Processed_data!F:F)</f>
        <v>1673.74</v>
      </c>
      <c r="D702" s="1" t="str">
        <f>_xlfn.XLOOKUP(A702,bank_source_transactions__1[transaction_id],bank_source_transactions__1[transaction_status])</f>
        <v>SUCCESS</v>
      </c>
      <c r="E702" s="1" t="str">
        <f>_xlfn.XLOOKUP(A702,Processed_data!A:A,Processed_data!G:G)</f>
        <v>SUCCESS</v>
      </c>
      <c r="F702" s="1">
        <f>COUNTIF(bank_processed_transactions[transaction_id],A702)</f>
        <v>1</v>
      </c>
      <c r="G702" s="1" t="str">
        <f t="shared" si="100"/>
        <v>found</v>
      </c>
      <c r="H702" s="1" t="str">
        <f t="shared" si="101"/>
        <v>Not Duplicate</v>
      </c>
      <c r="I702" s="1" t="str">
        <f t="shared" si="102"/>
        <v>match</v>
      </c>
      <c r="J702" s="1" t="str">
        <f t="shared" si="103"/>
        <v>match</v>
      </c>
      <c r="K702" s="1">
        <f t="shared" si="104"/>
        <v>0</v>
      </c>
      <c r="L702" s="2">
        <f>IF(F702=0,"not processed",_xlfn.MINIFS(Processed_data!H:H,Processed_data!A:A,A702))</f>
        <v>46067</v>
      </c>
      <c r="M702" s="1">
        <f>IF(F702=0,"not processed",ABS(bank_source_transactions__1[[#This Row],[transaction_date]]-Reconciliation!L702))</f>
        <v>1</v>
      </c>
      <c r="N702" s="1" t="str" cm="1">
        <f t="array" ref="N702">_xlfn.IFS(M702="not Processed", "Not Processed",M702&gt;2,"SLA Breached",M702&lt;=2,"Within SLA")</f>
        <v>Within SLA</v>
      </c>
      <c r="O702" s="1" t="str">
        <f>_xlfn.XLOOKUP(A702,Source_data!A:A,Source_data!D:D)</f>
        <v>UPI</v>
      </c>
      <c r="P702" s="1">
        <f t="shared" si="105"/>
        <v>0</v>
      </c>
      <c r="Q702" s="1">
        <f t="shared" si="106"/>
        <v>0</v>
      </c>
      <c r="R702" s="1">
        <f t="shared" si="107"/>
        <v>0</v>
      </c>
      <c r="S702" s="1">
        <f t="shared" si="108"/>
        <v>0</v>
      </c>
      <c r="T702" s="1">
        <f t="shared" si="109"/>
        <v>0</v>
      </c>
      <c r="U702" s="1" t="str">
        <f>_xlfn.XLOOKUP(Table3[[#This Row],[Transaction ID]],Source_data!A:A,Source_data!E:E)</f>
        <v>Pune</v>
      </c>
      <c r="V702" s="1">
        <f>_xlfn.IFNA(_xlfn.XLOOKUP(A702,bank_processed_transactions[transaction_id],bank_processed_transactions[processing_minutes]),"")</f>
        <v>43.2</v>
      </c>
      <c r="W702" s="31">
        <f>_xlfn.XLOOKUP(A702,Source_data!A:A,Source_data!B:B)</f>
        <v>46066</v>
      </c>
    </row>
    <row r="703" spans="1:23" x14ac:dyDescent="0.3">
      <c r="A703" s="4" t="s">
        <v>2621</v>
      </c>
      <c r="B703" s="1">
        <f>_xlfn.XLOOKUP(A703,bank_source_transactions__1[transaction_id],bank_source_transactions__1[amount_inr])</f>
        <v>3530.39</v>
      </c>
      <c r="C703" s="1">
        <f>_xlfn.XLOOKUP(A703,Processed_data!A:A,Processed_data!F:F)</f>
        <v>3530.39</v>
      </c>
      <c r="D703" s="1" t="str">
        <f>_xlfn.XLOOKUP(A703,bank_source_transactions__1[transaction_id],bank_source_transactions__1[transaction_status])</f>
        <v>SUCCESS</v>
      </c>
      <c r="E703" s="1" t="str">
        <f>_xlfn.XLOOKUP(A703,Processed_data!A:A,Processed_data!G:G)</f>
        <v>SUCCESS</v>
      </c>
      <c r="F703" s="1">
        <f>COUNTIF(bank_processed_transactions[transaction_id],A703)</f>
        <v>1</v>
      </c>
      <c r="G703" s="1" t="str">
        <f t="shared" si="100"/>
        <v>found</v>
      </c>
      <c r="H703" s="1" t="str">
        <f t="shared" si="101"/>
        <v>Not Duplicate</v>
      </c>
      <c r="I703" s="1" t="str">
        <f t="shared" si="102"/>
        <v>match</v>
      </c>
      <c r="J703" s="1" t="str">
        <f t="shared" si="103"/>
        <v>match</v>
      </c>
      <c r="K703" s="1">
        <f t="shared" si="104"/>
        <v>0</v>
      </c>
      <c r="L703" s="2">
        <f>IF(F703=0,"not processed",_xlfn.MINIFS(Processed_data!H:H,Processed_data!A:A,A703))</f>
        <v>46031</v>
      </c>
      <c r="M703" s="1">
        <f>IF(F703=0,"not processed",ABS(bank_source_transactions__1[[#This Row],[transaction_date]]-Reconciliation!L703))</f>
        <v>1</v>
      </c>
      <c r="N703" s="1" t="str" cm="1">
        <f t="array" ref="N703">_xlfn.IFS(M703="not Processed", "Not Processed",M703&gt;2,"SLA Breached",M703&lt;=2,"Within SLA")</f>
        <v>Within SLA</v>
      </c>
      <c r="O703" s="1" t="str">
        <f>_xlfn.XLOOKUP(A703,Source_data!A:A,Source_data!D:D)</f>
        <v>ATM</v>
      </c>
      <c r="P703" s="1">
        <f t="shared" si="105"/>
        <v>0</v>
      </c>
      <c r="Q703" s="1">
        <f t="shared" si="106"/>
        <v>0</v>
      </c>
      <c r="R703" s="1">
        <f t="shared" si="107"/>
        <v>0</v>
      </c>
      <c r="S703" s="1">
        <f t="shared" si="108"/>
        <v>0</v>
      </c>
      <c r="T703" s="1">
        <f t="shared" si="109"/>
        <v>0</v>
      </c>
      <c r="U703" s="1" t="str">
        <f>_xlfn.XLOOKUP(Table3[[#This Row],[Transaction ID]],Source_data!A:A,Source_data!E:E)</f>
        <v>Mumbai</v>
      </c>
      <c r="V703" s="1">
        <f>_xlfn.IFNA(_xlfn.XLOOKUP(A703,bank_processed_transactions[transaction_id],bank_processed_transactions[processing_minutes]),"")</f>
        <v>22.8</v>
      </c>
      <c r="W703" s="31">
        <f>_xlfn.XLOOKUP(A703,Source_data!A:A,Source_data!B:B)</f>
        <v>46030</v>
      </c>
    </row>
    <row r="704" spans="1:23" x14ac:dyDescent="0.3">
      <c r="A704" s="3" t="s">
        <v>3835</v>
      </c>
      <c r="B704" s="1">
        <f>_xlfn.XLOOKUP(A704,bank_source_transactions__1[transaction_id],bank_source_transactions__1[amount_inr])</f>
        <v>20757.810000000001</v>
      </c>
      <c r="C704" s="1">
        <f>_xlfn.XLOOKUP(A704,Processed_data!A:A,Processed_data!F:F)</f>
        <v>20757.810000000001</v>
      </c>
      <c r="D704" s="1" t="str">
        <f>_xlfn.XLOOKUP(A704,bank_source_transactions__1[transaction_id],bank_source_transactions__1[transaction_status])</f>
        <v>SUCCESS</v>
      </c>
      <c r="E704" s="1" t="str">
        <f>_xlfn.XLOOKUP(A704,Processed_data!A:A,Processed_data!G:G)</f>
        <v>SUCCESS</v>
      </c>
      <c r="F704" s="1">
        <f>COUNTIF(bank_processed_transactions[transaction_id],A704)</f>
        <v>1</v>
      </c>
      <c r="G704" s="1" t="str">
        <f t="shared" si="100"/>
        <v>found</v>
      </c>
      <c r="H704" s="1" t="str">
        <f t="shared" si="101"/>
        <v>Not Duplicate</v>
      </c>
      <c r="I704" s="1" t="str">
        <f t="shared" si="102"/>
        <v>match</v>
      </c>
      <c r="J704" s="1" t="str">
        <f t="shared" si="103"/>
        <v>match</v>
      </c>
      <c r="K704" s="1">
        <f t="shared" si="104"/>
        <v>0</v>
      </c>
      <c r="L704" s="2">
        <f>IF(F704=0,"not processed",_xlfn.MINIFS(Processed_data!H:H,Processed_data!A:A,A704))</f>
        <v>46076</v>
      </c>
      <c r="M704" s="1">
        <f>IF(F704=0,"not processed",ABS(bank_source_transactions__1[[#This Row],[transaction_date]]-Reconciliation!L704))</f>
        <v>2</v>
      </c>
      <c r="N704" s="1" t="str" cm="1">
        <f t="array" ref="N704">_xlfn.IFS(M704="not Processed", "Not Processed",M704&gt;2,"SLA Breached",M704&lt;=2,"Within SLA")</f>
        <v>Within SLA</v>
      </c>
      <c r="O704" s="1" t="str">
        <f>_xlfn.XLOOKUP(A704,Source_data!A:A,Source_data!D:D)</f>
        <v>IMPS</v>
      </c>
      <c r="P704" s="1">
        <f t="shared" si="105"/>
        <v>0</v>
      </c>
      <c r="Q704" s="1">
        <f t="shared" si="106"/>
        <v>0</v>
      </c>
      <c r="R704" s="1">
        <f t="shared" si="107"/>
        <v>0</v>
      </c>
      <c r="S704" s="1">
        <f t="shared" si="108"/>
        <v>0</v>
      </c>
      <c r="T704" s="1">
        <f t="shared" si="109"/>
        <v>0</v>
      </c>
      <c r="U704" s="1" t="str">
        <f>_xlfn.XLOOKUP(Table3[[#This Row],[Transaction ID]],Source_data!A:A,Source_data!E:E)</f>
        <v>Bengaluru</v>
      </c>
      <c r="V704" s="1">
        <f>_xlfn.IFNA(_xlfn.XLOOKUP(A704,bank_processed_transactions[transaction_id],bank_processed_transactions[processing_minutes]),"")</f>
        <v>23</v>
      </c>
      <c r="W704" s="31">
        <f>_xlfn.XLOOKUP(A704,Source_data!A:A,Source_data!B:B)</f>
        <v>46074</v>
      </c>
    </row>
    <row r="705" spans="1:23" x14ac:dyDescent="0.3">
      <c r="A705" s="4" t="s">
        <v>4311</v>
      </c>
      <c r="B705" s="1">
        <f>_xlfn.XLOOKUP(A705,bank_source_transactions__1[transaction_id],bank_source_transactions__1[amount_inr])</f>
        <v>1860.26</v>
      </c>
      <c r="C705" s="1">
        <f>_xlfn.XLOOKUP(A705,Processed_data!A:A,Processed_data!F:F)</f>
        <v>1860.26</v>
      </c>
      <c r="D705" s="1" t="str">
        <f>_xlfn.XLOOKUP(A705,bank_source_transactions__1[transaction_id],bank_source_transactions__1[transaction_status])</f>
        <v>SUCCESS</v>
      </c>
      <c r="E705" s="1" t="str">
        <f>_xlfn.XLOOKUP(A705,Processed_data!A:A,Processed_data!G:G)</f>
        <v>SUCCESS</v>
      </c>
      <c r="F705" s="1">
        <f>COUNTIF(bank_processed_transactions[transaction_id],A705)</f>
        <v>1</v>
      </c>
      <c r="G705" s="1" t="str">
        <f t="shared" si="100"/>
        <v>found</v>
      </c>
      <c r="H705" s="1" t="str">
        <f t="shared" si="101"/>
        <v>Not Duplicate</v>
      </c>
      <c r="I705" s="1" t="str">
        <f t="shared" si="102"/>
        <v>match</v>
      </c>
      <c r="J705" s="1" t="str">
        <f t="shared" si="103"/>
        <v>match</v>
      </c>
      <c r="K705" s="1">
        <f t="shared" si="104"/>
        <v>0</v>
      </c>
      <c r="L705" s="2">
        <f>IF(F705=0,"not processed",_xlfn.MINIFS(Processed_data!H:H,Processed_data!A:A,A705))</f>
        <v>46100</v>
      </c>
      <c r="M705" s="1">
        <f>IF(F705=0,"not processed",ABS(bank_source_transactions__1[[#This Row],[transaction_date]]-Reconciliation!L705))</f>
        <v>0</v>
      </c>
      <c r="N705" s="1" t="str" cm="1">
        <f t="array" ref="N705">_xlfn.IFS(M705="not Processed", "Not Processed",M705&gt;2,"SLA Breached",M705&lt;=2,"Within SLA")</f>
        <v>Within SLA</v>
      </c>
      <c r="O705" s="1" t="str">
        <f>_xlfn.XLOOKUP(A705,Source_data!A:A,Source_data!D:D)</f>
        <v>IMPS</v>
      </c>
      <c r="P705" s="1">
        <f t="shared" si="105"/>
        <v>0</v>
      </c>
      <c r="Q705" s="1">
        <f t="shared" si="106"/>
        <v>0</v>
      </c>
      <c r="R705" s="1">
        <f t="shared" si="107"/>
        <v>0</v>
      </c>
      <c r="S705" s="1">
        <f t="shared" si="108"/>
        <v>0</v>
      </c>
      <c r="T705" s="1">
        <f t="shared" si="109"/>
        <v>0</v>
      </c>
      <c r="U705" s="1" t="str">
        <f>_xlfn.XLOOKUP(Table3[[#This Row],[Transaction ID]],Source_data!A:A,Source_data!E:E)</f>
        <v>Bengaluru</v>
      </c>
      <c r="V705" s="1">
        <f>_xlfn.IFNA(_xlfn.XLOOKUP(A705,bank_processed_transactions[transaction_id],bank_processed_transactions[processing_minutes]),"")</f>
        <v>12.1</v>
      </c>
      <c r="W705" s="31">
        <f>_xlfn.XLOOKUP(A705,Source_data!A:A,Source_data!B:B)</f>
        <v>46100</v>
      </c>
    </row>
    <row r="706" spans="1:23" x14ac:dyDescent="0.3">
      <c r="A706" s="3" t="s">
        <v>2166</v>
      </c>
      <c r="B706" s="1">
        <f>_xlfn.XLOOKUP(A706,bank_source_transactions__1[transaction_id],bank_source_transactions__1[amount_inr])</f>
        <v>4742.2700000000004</v>
      </c>
      <c r="C706" s="1">
        <f>_xlfn.XLOOKUP(A706,Processed_data!A:A,Processed_data!F:F)</f>
        <v>4742.2700000000004</v>
      </c>
      <c r="D706" s="1" t="str">
        <f>_xlfn.XLOOKUP(A706,bank_source_transactions__1[transaction_id],bank_source_transactions__1[transaction_status])</f>
        <v>SUCCESS</v>
      </c>
      <c r="E706" s="1" t="str">
        <f>_xlfn.XLOOKUP(A706,Processed_data!A:A,Processed_data!G:G)</f>
        <v>SUCCESS</v>
      </c>
      <c r="F706" s="1">
        <f>COUNTIF(bank_processed_transactions[transaction_id],A706)</f>
        <v>1</v>
      </c>
      <c r="G706" s="1" t="str">
        <f t="shared" si="100"/>
        <v>found</v>
      </c>
      <c r="H706" s="1" t="str">
        <f t="shared" si="101"/>
        <v>Not Duplicate</v>
      </c>
      <c r="I706" s="1" t="str">
        <f t="shared" si="102"/>
        <v>match</v>
      </c>
      <c r="J706" s="1" t="str">
        <f t="shared" si="103"/>
        <v>match</v>
      </c>
      <c r="K706" s="1">
        <f t="shared" si="104"/>
        <v>0</v>
      </c>
      <c r="L706" s="2">
        <f>IF(F706=0,"not processed",_xlfn.MINIFS(Processed_data!H:H,Processed_data!A:A,A706))</f>
        <v>46088</v>
      </c>
      <c r="M706" s="1">
        <f>IF(F706=0,"not processed",ABS(bank_source_transactions__1[[#This Row],[transaction_date]]-Reconciliation!L706))</f>
        <v>2</v>
      </c>
      <c r="N706" s="1" t="str" cm="1">
        <f t="array" ref="N706">_xlfn.IFS(M706="not Processed", "Not Processed",M706&gt;2,"SLA Breached",M706&lt;=2,"Within SLA")</f>
        <v>Within SLA</v>
      </c>
      <c r="O706" s="1" t="str">
        <f>_xlfn.XLOOKUP(A706,Source_data!A:A,Source_data!D:D)</f>
        <v>UPI</v>
      </c>
      <c r="P706" s="1">
        <f t="shared" si="105"/>
        <v>0</v>
      </c>
      <c r="Q706" s="1">
        <f t="shared" si="106"/>
        <v>0</v>
      </c>
      <c r="R706" s="1">
        <f t="shared" si="107"/>
        <v>0</v>
      </c>
      <c r="S706" s="1">
        <f t="shared" si="108"/>
        <v>0</v>
      </c>
      <c r="T706" s="1">
        <f t="shared" si="109"/>
        <v>0</v>
      </c>
      <c r="U706" s="1" t="str">
        <f>_xlfn.XLOOKUP(Table3[[#This Row],[Transaction ID]],Source_data!A:A,Source_data!E:E)</f>
        <v>Bengaluru</v>
      </c>
      <c r="V706" s="1">
        <f>_xlfn.IFNA(_xlfn.XLOOKUP(A706,bank_processed_transactions[transaction_id],bank_processed_transactions[processing_minutes]),"")</f>
        <v>45.4</v>
      </c>
      <c r="W706" s="31">
        <f>_xlfn.XLOOKUP(A706,Source_data!A:A,Source_data!B:B)</f>
        <v>46086</v>
      </c>
    </row>
    <row r="707" spans="1:23" x14ac:dyDescent="0.3">
      <c r="A707" s="4" t="s">
        <v>2361</v>
      </c>
      <c r="B707" s="1">
        <f>_xlfn.XLOOKUP(A707,bank_source_transactions__1[transaction_id],bank_source_transactions__1[amount_inr])</f>
        <v>3993.62</v>
      </c>
      <c r="C707" s="1">
        <f>_xlfn.XLOOKUP(A707,Processed_data!A:A,Processed_data!F:F)</f>
        <v>3993.62</v>
      </c>
      <c r="D707" s="1" t="str">
        <f>_xlfn.XLOOKUP(A707,bank_source_transactions__1[transaction_id],bank_source_transactions__1[transaction_status])</f>
        <v>SUCCESS</v>
      </c>
      <c r="E707" s="1" t="str">
        <f>_xlfn.XLOOKUP(A707,Processed_data!A:A,Processed_data!G:G)</f>
        <v>SUCCESS</v>
      </c>
      <c r="F707" s="1">
        <f>COUNTIF(bank_processed_transactions[transaction_id],A707)</f>
        <v>1</v>
      </c>
      <c r="G707" s="1" t="str">
        <f t="shared" ref="G707:G770" si="110">IF(F707=0,"missing","found")</f>
        <v>found</v>
      </c>
      <c r="H707" s="1" t="str">
        <f t="shared" ref="H707:H770" si="111">IF(F707&gt;1,"Duplicate","Not Duplicate")</f>
        <v>Not Duplicate</v>
      </c>
      <c r="I707" s="1" t="str">
        <f t="shared" ref="I707:I770" si="112">IF(F707=0,"not processed",IF(B707=C707,"match","mismatch"))</f>
        <v>match</v>
      </c>
      <c r="J707" s="1" t="str">
        <f t="shared" ref="J707:J770" si="113">IF(F707=0,"not processed",IF(D707=E707,"match","mismatch"))</f>
        <v>match</v>
      </c>
      <c r="K707" s="1">
        <f t="shared" ref="K707:K770" si="114">IF(F707=0,"missing",ABS(B707-C707))</f>
        <v>0</v>
      </c>
      <c r="L707" s="2">
        <f>IF(F707=0,"not processed",_xlfn.MINIFS(Processed_data!H:H,Processed_data!A:A,A707))</f>
        <v>46056</v>
      </c>
      <c r="M707" s="1">
        <f>IF(F707=0,"not processed",ABS(bank_source_transactions__1[[#This Row],[transaction_date]]-Reconciliation!L707))</f>
        <v>5</v>
      </c>
      <c r="N707" s="1" t="str" cm="1">
        <f t="array" ref="N707">_xlfn.IFS(M707="not Processed", "Not Processed",M707&gt;2,"SLA Breached",M707&lt;=2,"Within SLA")</f>
        <v>SLA Breached</v>
      </c>
      <c r="O707" s="1" t="str">
        <f>_xlfn.XLOOKUP(A707,Source_data!A:A,Source_data!D:D)</f>
        <v>IMPS</v>
      </c>
      <c r="P707" s="1">
        <f t="shared" ref="P707:P770" si="115">IF(G707="missing",1,0)</f>
        <v>0</v>
      </c>
      <c r="Q707" s="1">
        <f t="shared" ref="Q707:Q770" si="116">IF(H707="duplicate",1,0)</f>
        <v>0</v>
      </c>
      <c r="R707" s="1">
        <f t="shared" ref="R707:R770" si="117">IF(I707="mismatch",1,0)</f>
        <v>0</v>
      </c>
      <c r="S707" s="1">
        <f t="shared" ref="S707:S770" si="118">IF(J707="mismatch",1,)</f>
        <v>0</v>
      </c>
      <c r="T707" s="1">
        <f t="shared" ref="T707:T770" si="119">IF(N707="sla breached",1,0)</f>
        <v>1</v>
      </c>
      <c r="U707" s="1" t="str">
        <f>_xlfn.XLOOKUP(Table3[[#This Row],[Transaction ID]],Source_data!A:A,Source_data!E:E)</f>
        <v>Bengaluru</v>
      </c>
      <c r="V707" s="1">
        <f>_xlfn.IFNA(_xlfn.XLOOKUP(A707,bank_processed_transactions[transaction_id],bank_processed_transactions[processing_minutes]),"")</f>
        <v>10.7</v>
      </c>
      <c r="W707" s="31">
        <f>_xlfn.XLOOKUP(A707,Source_data!A:A,Source_data!B:B)</f>
        <v>46051</v>
      </c>
    </row>
    <row r="708" spans="1:23" x14ac:dyDescent="0.3">
      <c r="A708" s="3" t="s">
        <v>2326</v>
      </c>
      <c r="B708" s="1">
        <f>_xlfn.XLOOKUP(A708,bank_source_transactions__1[transaction_id],bank_source_transactions__1[amount_inr])</f>
        <v>1786.57</v>
      </c>
      <c r="C708" s="1">
        <f>_xlfn.XLOOKUP(A708,Processed_data!A:A,Processed_data!F:F)</f>
        <v>1786.57</v>
      </c>
      <c r="D708" s="1" t="str">
        <f>_xlfn.XLOOKUP(A708,bank_source_transactions__1[transaction_id],bank_source_transactions__1[transaction_status])</f>
        <v>SUCCESS</v>
      </c>
      <c r="E708" s="1" t="str">
        <f>_xlfn.XLOOKUP(A708,Processed_data!A:A,Processed_data!G:G)</f>
        <v>SUCCESS</v>
      </c>
      <c r="F708" s="1">
        <f>COUNTIF(bank_processed_transactions[transaction_id],A708)</f>
        <v>1</v>
      </c>
      <c r="G708" s="1" t="str">
        <f t="shared" si="110"/>
        <v>found</v>
      </c>
      <c r="H708" s="1" t="str">
        <f t="shared" si="111"/>
        <v>Not Duplicate</v>
      </c>
      <c r="I708" s="1" t="str">
        <f t="shared" si="112"/>
        <v>match</v>
      </c>
      <c r="J708" s="1" t="str">
        <f t="shared" si="113"/>
        <v>match</v>
      </c>
      <c r="K708" s="1">
        <f t="shared" si="114"/>
        <v>0</v>
      </c>
      <c r="L708" s="2">
        <f>IF(F708=0,"not processed",_xlfn.MINIFS(Processed_data!H:H,Processed_data!A:A,A708))</f>
        <v>46047</v>
      </c>
      <c r="M708" s="1">
        <f>IF(F708=0,"not processed",ABS(bank_source_transactions__1[[#This Row],[transaction_date]]-Reconciliation!L708))</f>
        <v>3</v>
      </c>
      <c r="N708" s="1" t="str" cm="1">
        <f t="array" ref="N708">_xlfn.IFS(M708="not Processed", "Not Processed",M708&gt;2,"SLA Breached",M708&lt;=2,"Within SLA")</f>
        <v>SLA Breached</v>
      </c>
      <c r="O708" s="1" t="str">
        <f>_xlfn.XLOOKUP(A708,Source_data!A:A,Source_data!D:D)</f>
        <v>NEFT</v>
      </c>
      <c r="P708" s="1">
        <f t="shared" si="115"/>
        <v>0</v>
      </c>
      <c r="Q708" s="1">
        <f t="shared" si="116"/>
        <v>0</v>
      </c>
      <c r="R708" s="1">
        <f t="shared" si="117"/>
        <v>0</v>
      </c>
      <c r="S708" s="1">
        <f t="shared" si="118"/>
        <v>0</v>
      </c>
      <c r="T708" s="1">
        <f t="shared" si="119"/>
        <v>1</v>
      </c>
      <c r="U708" s="1" t="str">
        <f>_xlfn.XLOOKUP(Table3[[#This Row],[Transaction ID]],Source_data!A:A,Source_data!E:E)</f>
        <v>Hyderabad</v>
      </c>
      <c r="V708" s="1">
        <f>_xlfn.IFNA(_xlfn.XLOOKUP(A708,bank_processed_transactions[transaction_id],bank_processed_transactions[processing_minutes]),"")</f>
        <v>19.7</v>
      </c>
      <c r="W708" s="31">
        <f>_xlfn.XLOOKUP(A708,Source_data!A:A,Source_data!B:B)</f>
        <v>46044</v>
      </c>
    </row>
    <row r="709" spans="1:23" x14ac:dyDescent="0.3">
      <c r="A709" s="4" t="s">
        <v>2384</v>
      </c>
      <c r="B709" s="1">
        <f>_xlfn.XLOOKUP(A709,bank_source_transactions__1[transaction_id],bank_source_transactions__1[amount_inr])</f>
        <v>1651.25</v>
      </c>
      <c r="C709" s="1">
        <f>_xlfn.XLOOKUP(A709,Processed_data!A:A,Processed_data!F:F)</f>
        <v>1651.25</v>
      </c>
      <c r="D709" s="1" t="str">
        <f>_xlfn.XLOOKUP(A709,bank_source_transactions__1[transaction_id],bank_source_transactions__1[transaction_status])</f>
        <v>FAILED</v>
      </c>
      <c r="E709" s="1" t="str">
        <f>_xlfn.XLOOKUP(A709,Processed_data!A:A,Processed_data!G:G)</f>
        <v>SUCCESS</v>
      </c>
      <c r="F709" s="1">
        <f>COUNTIF(bank_processed_transactions[transaction_id],A709)</f>
        <v>1</v>
      </c>
      <c r="G709" s="1" t="str">
        <f t="shared" si="110"/>
        <v>found</v>
      </c>
      <c r="H709" s="1" t="str">
        <f t="shared" si="111"/>
        <v>Not Duplicate</v>
      </c>
      <c r="I709" s="1" t="str">
        <f t="shared" si="112"/>
        <v>match</v>
      </c>
      <c r="J709" s="1" t="str">
        <f t="shared" si="113"/>
        <v>mismatch</v>
      </c>
      <c r="K709" s="1">
        <f t="shared" si="114"/>
        <v>0</v>
      </c>
      <c r="L709" s="2">
        <f>IF(F709=0,"not processed",_xlfn.MINIFS(Processed_data!H:H,Processed_data!A:A,A709))</f>
        <v>46063</v>
      </c>
      <c r="M709" s="1">
        <f>IF(F709=0,"not processed",ABS(bank_source_transactions__1[[#This Row],[transaction_date]]-Reconciliation!L709))</f>
        <v>1</v>
      </c>
      <c r="N709" s="1" t="str" cm="1">
        <f t="array" ref="N709">_xlfn.IFS(M709="not Processed", "Not Processed",M709&gt;2,"SLA Breached",M709&lt;=2,"Within SLA")</f>
        <v>Within SLA</v>
      </c>
      <c r="O709" s="1" t="str">
        <f>_xlfn.XLOOKUP(A709,Source_data!A:A,Source_data!D:D)</f>
        <v>UPI</v>
      </c>
      <c r="P709" s="1">
        <f t="shared" si="115"/>
        <v>0</v>
      </c>
      <c r="Q709" s="1">
        <f t="shared" si="116"/>
        <v>0</v>
      </c>
      <c r="R709" s="1">
        <f t="shared" si="117"/>
        <v>0</v>
      </c>
      <c r="S709" s="1">
        <f t="shared" si="118"/>
        <v>1</v>
      </c>
      <c r="T709" s="1">
        <f t="shared" si="119"/>
        <v>0</v>
      </c>
      <c r="U709" s="1" t="str">
        <f>_xlfn.XLOOKUP(Table3[[#This Row],[Transaction ID]],Source_data!A:A,Source_data!E:E)</f>
        <v>Hyderabad</v>
      </c>
      <c r="V709" s="1">
        <f>_xlfn.IFNA(_xlfn.XLOOKUP(A709,bank_processed_transactions[transaction_id],bank_processed_transactions[processing_minutes]),"")</f>
        <v>5.0999999999999996</v>
      </c>
      <c r="W709" s="31">
        <f>_xlfn.XLOOKUP(A709,Source_data!A:A,Source_data!B:B)</f>
        <v>46062</v>
      </c>
    </row>
    <row r="710" spans="1:23" x14ac:dyDescent="0.3">
      <c r="A710" s="3" t="s">
        <v>2473</v>
      </c>
      <c r="B710" s="1">
        <f>_xlfn.XLOOKUP(A710,bank_source_transactions__1[transaction_id],bank_source_transactions__1[amount_inr])</f>
        <v>7787.98</v>
      </c>
      <c r="C710" s="1">
        <f>_xlfn.XLOOKUP(A710,Processed_data!A:A,Processed_data!F:F)</f>
        <v>7787.98</v>
      </c>
      <c r="D710" s="1" t="str">
        <f>_xlfn.XLOOKUP(A710,bank_source_transactions__1[transaction_id],bank_source_transactions__1[transaction_status])</f>
        <v>FAILED</v>
      </c>
      <c r="E710" s="1" t="str">
        <f>_xlfn.XLOOKUP(A710,Processed_data!A:A,Processed_data!G:G)</f>
        <v>FAILED</v>
      </c>
      <c r="F710" s="1">
        <f>COUNTIF(bank_processed_transactions[transaction_id],A710)</f>
        <v>1</v>
      </c>
      <c r="G710" s="1" t="str">
        <f t="shared" si="110"/>
        <v>found</v>
      </c>
      <c r="H710" s="1" t="str">
        <f t="shared" si="111"/>
        <v>Not Duplicate</v>
      </c>
      <c r="I710" s="1" t="str">
        <f t="shared" si="112"/>
        <v>match</v>
      </c>
      <c r="J710" s="1" t="str">
        <f t="shared" si="113"/>
        <v>match</v>
      </c>
      <c r="K710" s="1">
        <f t="shared" si="114"/>
        <v>0</v>
      </c>
      <c r="L710" s="2">
        <f>IF(F710=0,"not processed",_xlfn.MINIFS(Processed_data!H:H,Processed_data!A:A,A710))</f>
        <v>46095</v>
      </c>
      <c r="M710" s="1">
        <f>IF(F710=0,"not processed",ABS(bank_source_transactions__1[[#This Row],[transaction_date]]-Reconciliation!L710))</f>
        <v>0</v>
      </c>
      <c r="N710" s="1" t="str" cm="1">
        <f t="array" ref="N710">_xlfn.IFS(M710="not Processed", "Not Processed",M710&gt;2,"SLA Breached",M710&lt;=2,"Within SLA")</f>
        <v>Within SLA</v>
      </c>
      <c r="O710" s="1" t="str">
        <f>_xlfn.XLOOKUP(A710,Source_data!A:A,Source_data!D:D)</f>
        <v>NEFT</v>
      </c>
      <c r="P710" s="1">
        <f t="shared" si="115"/>
        <v>0</v>
      </c>
      <c r="Q710" s="1">
        <f t="shared" si="116"/>
        <v>0</v>
      </c>
      <c r="R710" s="1">
        <f t="shared" si="117"/>
        <v>0</v>
      </c>
      <c r="S710" s="1">
        <f t="shared" si="118"/>
        <v>0</v>
      </c>
      <c r="T710" s="1">
        <f t="shared" si="119"/>
        <v>0</v>
      </c>
      <c r="U710" s="1" t="str">
        <f>_xlfn.XLOOKUP(Table3[[#This Row],[Transaction ID]],Source_data!A:A,Source_data!E:E)</f>
        <v>Pune</v>
      </c>
      <c r="V710" s="1">
        <f>_xlfn.IFNA(_xlfn.XLOOKUP(A710,bank_processed_transactions[transaction_id],bank_processed_transactions[processing_minutes]),"")</f>
        <v>18.3</v>
      </c>
      <c r="W710" s="31">
        <f>_xlfn.XLOOKUP(A710,Source_data!A:A,Source_data!B:B)</f>
        <v>46095</v>
      </c>
    </row>
    <row r="711" spans="1:23" x14ac:dyDescent="0.3">
      <c r="A711" s="4" t="s">
        <v>4332</v>
      </c>
      <c r="B711" s="1">
        <f>_xlfn.XLOOKUP(A711,bank_source_transactions__1[transaction_id],bank_source_transactions__1[amount_inr])</f>
        <v>39978.230000000003</v>
      </c>
      <c r="C711" s="1">
        <f>_xlfn.XLOOKUP(A711,Processed_data!A:A,Processed_data!F:F)</f>
        <v>39978.230000000003</v>
      </c>
      <c r="D711" s="1" t="str">
        <f>_xlfn.XLOOKUP(A711,bank_source_transactions__1[transaction_id],bank_source_transactions__1[transaction_status])</f>
        <v>SUCCESS</v>
      </c>
      <c r="E711" s="1" t="str">
        <f>_xlfn.XLOOKUP(A711,Processed_data!A:A,Processed_data!G:G)</f>
        <v>SUCCESS</v>
      </c>
      <c r="F711" s="1">
        <f>COUNTIF(bank_processed_transactions[transaction_id],A711)</f>
        <v>1</v>
      </c>
      <c r="G711" s="1" t="str">
        <f t="shared" si="110"/>
        <v>found</v>
      </c>
      <c r="H711" s="1" t="str">
        <f t="shared" si="111"/>
        <v>Not Duplicate</v>
      </c>
      <c r="I711" s="1" t="str">
        <f t="shared" si="112"/>
        <v>match</v>
      </c>
      <c r="J711" s="1" t="str">
        <f t="shared" si="113"/>
        <v>match</v>
      </c>
      <c r="K711" s="1">
        <f t="shared" si="114"/>
        <v>0</v>
      </c>
      <c r="L711" s="2">
        <f>IF(F711=0,"not processed",_xlfn.MINIFS(Processed_data!H:H,Processed_data!A:A,A711))</f>
        <v>46039</v>
      </c>
      <c r="M711" s="1">
        <f>IF(F711=0,"not processed",ABS(bank_source_transactions__1[[#This Row],[transaction_date]]-Reconciliation!L711))</f>
        <v>0</v>
      </c>
      <c r="N711" s="1" t="str" cm="1">
        <f t="array" ref="N711">_xlfn.IFS(M711="not Processed", "Not Processed",M711&gt;2,"SLA Breached",M711&lt;=2,"Within SLA")</f>
        <v>Within SLA</v>
      </c>
      <c r="O711" s="1" t="str">
        <f>_xlfn.XLOOKUP(A711,Source_data!A:A,Source_data!D:D)</f>
        <v>UPI</v>
      </c>
      <c r="P711" s="1">
        <f t="shared" si="115"/>
        <v>0</v>
      </c>
      <c r="Q711" s="1">
        <f t="shared" si="116"/>
        <v>0</v>
      </c>
      <c r="R711" s="1">
        <f t="shared" si="117"/>
        <v>0</v>
      </c>
      <c r="S711" s="1">
        <f t="shared" si="118"/>
        <v>0</v>
      </c>
      <c r="T711" s="1">
        <f t="shared" si="119"/>
        <v>0</v>
      </c>
      <c r="U711" s="1" t="str">
        <f>_xlfn.XLOOKUP(Table3[[#This Row],[Transaction ID]],Source_data!A:A,Source_data!E:E)</f>
        <v>Hyderabad</v>
      </c>
      <c r="V711" s="1">
        <f>_xlfn.IFNA(_xlfn.XLOOKUP(A711,bank_processed_transactions[transaction_id],bank_processed_transactions[processing_minutes]),"")</f>
        <v>7.6</v>
      </c>
      <c r="W711" s="31">
        <f>_xlfn.XLOOKUP(A711,Source_data!A:A,Source_data!B:B)</f>
        <v>46039</v>
      </c>
    </row>
    <row r="712" spans="1:23" x14ac:dyDescent="0.3">
      <c r="A712" s="3" t="s">
        <v>4395</v>
      </c>
      <c r="B712" s="1">
        <f>_xlfn.XLOOKUP(A712,bank_source_transactions__1[transaction_id],bank_source_transactions__1[amount_inr])</f>
        <v>2284.96</v>
      </c>
      <c r="C712" s="1">
        <f>_xlfn.XLOOKUP(A712,Processed_data!A:A,Processed_data!F:F)</f>
        <v>2284.96</v>
      </c>
      <c r="D712" s="1" t="str">
        <f>_xlfn.XLOOKUP(A712,bank_source_transactions__1[transaction_id],bank_source_transactions__1[transaction_status])</f>
        <v>SUCCESS</v>
      </c>
      <c r="E712" s="1" t="str">
        <f>_xlfn.XLOOKUP(A712,Processed_data!A:A,Processed_data!G:G)</f>
        <v>SUCCESS</v>
      </c>
      <c r="F712" s="1">
        <f>COUNTIF(bank_processed_transactions[transaction_id],A712)</f>
        <v>1</v>
      </c>
      <c r="G712" s="1" t="str">
        <f t="shared" si="110"/>
        <v>found</v>
      </c>
      <c r="H712" s="1" t="str">
        <f t="shared" si="111"/>
        <v>Not Duplicate</v>
      </c>
      <c r="I712" s="1" t="str">
        <f t="shared" si="112"/>
        <v>match</v>
      </c>
      <c r="J712" s="1" t="str">
        <f t="shared" si="113"/>
        <v>match</v>
      </c>
      <c r="K712" s="1">
        <f t="shared" si="114"/>
        <v>0</v>
      </c>
      <c r="L712" s="2">
        <f>IF(F712=0,"not processed",_xlfn.MINIFS(Processed_data!H:H,Processed_data!A:A,A712))</f>
        <v>46080</v>
      </c>
      <c r="M712" s="1">
        <f>IF(F712=0,"not processed",ABS(bank_source_transactions__1[[#This Row],[transaction_date]]-Reconciliation!L712))</f>
        <v>1</v>
      </c>
      <c r="N712" s="1" t="str" cm="1">
        <f t="array" ref="N712">_xlfn.IFS(M712="not Processed", "Not Processed",M712&gt;2,"SLA Breached",M712&lt;=2,"Within SLA")</f>
        <v>Within SLA</v>
      </c>
      <c r="O712" s="1" t="str">
        <f>_xlfn.XLOOKUP(A712,Source_data!A:A,Source_data!D:D)</f>
        <v>UPI</v>
      </c>
      <c r="P712" s="1">
        <f t="shared" si="115"/>
        <v>0</v>
      </c>
      <c r="Q712" s="1">
        <f t="shared" si="116"/>
        <v>0</v>
      </c>
      <c r="R712" s="1">
        <f t="shared" si="117"/>
        <v>0</v>
      </c>
      <c r="S712" s="1">
        <f t="shared" si="118"/>
        <v>0</v>
      </c>
      <c r="T712" s="1">
        <f t="shared" si="119"/>
        <v>0</v>
      </c>
      <c r="U712" s="1" t="str">
        <f>_xlfn.XLOOKUP(Table3[[#This Row],[Transaction ID]],Source_data!A:A,Source_data!E:E)</f>
        <v>Hyderabad</v>
      </c>
      <c r="V712" s="1">
        <f>_xlfn.IFNA(_xlfn.XLOOKUP(A712,bank_processed_transactions[transaction_id],bank_processed_transactions[processing_minutes]),"")</f>
        <v>4.8</v>
      </c>
      <c r="W712" s="31">
        <f>_xlfn.XLOOKUP(A712,Source_data!A:A,Source_data!B:B)</f>
        <v>46079</v>
      </c>
    </row>
    <row r="713" spans="1:23" x14ac:dyDescent="0.3">
      <c r="A713" s="4" t="s">
        <v>2875</v>
      </c>
      <c r="B713" s="1">
        <f>_xlfn.XLOOKUP(A713,bank_source_transactions__1[transaction_id],bank_source_transactions__1[amount_inr])</f>
        <v>6114.76</v>
      </c>
      <c r="C713" s="1">
        <f>_xlfn.XLOOKUP(A713,Processed_data!A:A,Processed_data!F:F)</f>
        <v>6114.76</v>
      </c>
      <c r="D713" s="1" t="str">
        <f>_xlfn.XLOOKUP(A713,bank_source_transactions__1[transaction_id],bank_source_transactions__1[transaction_status])</f>
        <v>SUCCESS</v>
      </c>
      <c r="E713" s="1" t="str">
        <f>_xlfn.XLOOKUP(A713,Processed_data!A:A,Processed_data!G:G)</f>
        <v>SUCCESS</v>
      </c>
      <c r="F713" s="1">
        <f>COUNTIF(bank_processed_transactions[transaction_id],A713)</f>
        <v>1</v>
      </c>
      <c r="G713" s="1" t="str">
        <f t="shared" si="110"/>
        <v>found</v>
      </c>
      <c r="H713" s="1" t="str">
        <f t="shared" si="111"/>
        <v>Not Duplicate</v>
      </c>
      <c r="I713" s="1" t="str">
        <f t="shared" si="112"/>
        <v>match</v>
      </c>
      <c r="J713" s="1" t="str">
        <f t="shared" si="113"/>
        <v>match</v>
      </c>
      <c r="K713" s="1">
        <f t="shared" si="114"/>
        <v>0</v>
      </c>
      <c r="L713" s="2">
        <f>IF(F713=0,"not processed",_xlfn.MINIFS(Processed_data!H:H,Processed_data!A:A,A713))</f>
        <v>46104</v>
      </c>
      <c r="M713" s="1">
        <f>IF(F713=0,"not processed",ABS(bank_source_transactions__1[[#This Row],[transaction_date]]-Reconciliation!L713))</f>
        <v>2</v>
      </c>
      <c r="N713" s="1" t="str" cm="1">
        <f t="array" ref="N713">_xlfn.IFS(M713="not Processed", "Not Processed",M713&gt;2,"SLA Breached",M713&lt;=2,"Within SLA")</f>
        <v>Within SLA</v>
      </c>
      <c r="O713" s="1" t="str">
        <f>_xlfn.XLOOKUP(A713,Source_data!A:A,Source_data!D:D)</f>
        <v>UPI</v>
      </c>
      <c r="P713" s="1">
        <f t="shared" si="115"/>
        <v>0</v>
      </c>
      <c r="Q713" s="1">
        <f t="shared" si="116"/>
        <v>0</v>
      </c>
      <c r="R713" s="1">
        <f t="shared" si="117"/>
        <v>0</v>
      </c>
      <c r="S713" s="1">
        <f t="shared" si="118"/>
        <v>0</v>
      </c>
      <c r="T713" s="1">
        <f t="shared" si="119"/>
        <v>0</v>
      </c>
      <c r="U713" s="1" t="str">
        <f>_xlfn.XLOOKUP(Table3[[#This Row],[Transaction ID]],Source_data!A:A,Source_data!E:E)</f>
        <v>Pune</v>
      </c>
      <c r="V713" s="1">
        <f>_xlfn.IFNA(_xlfn.XLOOKUP(A713,bank_processed_transactions[transaction_id],bank_processed_transactions[processing_minutes]),"")</f>
        <v>66.900000000000006</v>
      </c>
      <c r="W713" s="31">
        <f>_xlfn.XLOOKUP(A713,Source_data!A:A,Source_data!B:B)</f>
        <v>46102</v>
      </c>
    </row>
    <row r="714" spans="1:23" x14ac:dyDescent="0.3">
      <c r="A714" s="3" t="s">
        <v>2360</v>
      </c>
      <c r="B714" s="1">
        <f>_xlfn.XLOOKUP(A714,bank_source_transactions__1[transaction_id],bank_source_transactions__1[amount_inr])</f>
        <v>2321.36</v>
      </c>
      <c r="C714" s="1">
        <f>_xlfn.XLOOKUP(A714,Processed_data!A:A,Processed_data!F:F)</f>
        <v>2321.36</v>
      </c>
      <c r="D714" s="1" t="str">
        <f>_xlfn.XLOOKUP(A714,bank_source_transactions__1[transaction_id],bank_source_transactions__1[transaction_status])</f>
        <v>SUCCESS</v>
      </c>
      <c r="E714" s="1" t="str">
        <f>_xlfn.XLOOKUP(A714,Processed_data!A:A,Processed_data!G:G)</f>
        <v>SUCCESS</v>
      </c>
      <c r="F714" s="1">
        <f>COUNTIF(bank_processed_transactions[transaction_id],A714)</f>
        <v>1</v>
      </c>
      <c r="G714" s="1" t="str">
        <f t="shared" si="110"/>
        <v>found</v>
      </c>
      <c r="H714" s="1" t="str">
        <f t="shared" si="111"/>
        <v>Not Duplicate</v>
      </c>
      <c r="I714" s="1" t="str">
        <f t="shared" si="112"/>
        <v>match</v>
      </c>
      <c r="J714" s="1" t="str">
        <f t="shared" si="113"/>
        <v>match</v>
      </c>
      <c r="K714" s="1">
        <f t="shared" si="114"/>
        <v>0</v>
      </c>
      <c r="L714" s="2">
        <f>IF(F714=0,"not processed",_xlfn.MINIFS(Processed_data!H:H,Processed_data!A:A,A714))</f>
        <v>46070</v>
      </c>
      <c r="M714" s="1">
        <f>IF(F714=0,"not processed",ABS(bank_source_transactions__1[[#This Row],[transaction_date]]-Reconciliation!L714))</f>
        <v>2</v>
      </c>
      <c r="N714" s="1" t="str" cm="1">
        <f t="array" ref="N714">_xlfn.IFS(M714="not Processed", "Not Processed",M714&gt;2,"SLA Breached",M714&lt;=2,"Within SLA")</f>
        <v>Within SLA</v>
      </c>
      <c r="O714" s="1" t="str">
        <f>_xlfn.XLOOKUP(A714,Source_data!A:A,Source_data!D:D)</f>
        <v>CARD</v>
      </c>
      <c r="P714" s="1">
        <f t="shared" si="115"/>
        <v>0</v>
      </c>
      <c r="Q714" s="1">
        <f t="shared" si="116"/>
        <v>0</v>
      </c>
      <c r="R714" s="1">
        <f t="shared" si="117"/>
        <v>0</v>
      </c>
      <c r="S714" s="1">
        <f t="shared" si="118"/>
        <v>0</v>
      </c>
      <c r="T714" s="1">
        <f t="shared" si="119"/>
        <v>0</v>
      </c>
      <c r="U714" s="1" t="str">
        <f>_xlfn.XLOOKUP(Table3[[#This Row],[Transaction ID]],Source_data!A:A,Source_data!E:E)</f>
        <v>Bengaluru</v>
      </c>
      <c r="V714" s="1">
        <f>_xlfn.IFNA(_xlfn.XLOOKUP(A714,bank_processed_transactions[transaction_id],bank_processed_transactions[processing_minutes]),"")</f>
        <v>23.1</v>
      </c>
      <c r="W714" s="31">
        <f>_xlfn.XLOOKUP(A714,Source_data!A:A,Source_data!B:B)</f>
        <v>46068</v>
      </c>
    </row>
    <row r="715" spans="1:23" x14ac:dyDescent="0.3">
      <c r="A715" s="4" t="s">
        <v>1931</v>
      </c>
      <c r="B715" s="1">
        <f>_xlfn.XLOOKUP(A715,bank_source_transactions__1[transaction_id],bank_source_transactions__1[amount_inr])</f>
        <v>8009.34</v>
      </c>
      <c r="C715" s="1">
        <f>_xlfn.XLOOKUP(A715,Processed_data!A:A,Processed_data!F:F)</f>
        <v>8009.34</v>
      </c>
      <c r="D715" s="1" t="str">
        <f>_xlfn.XLOOKUP(A715,bank_source_transactions__1[transaction_id],bank_source_transactions__1[transaction_status])</f>
        <v>SUCCESS</v>
      </c>
      <c r="E715" s="1" t="str">
        <f>_xlfn.XLOOKUP(A715,Processed_data!A:A,Processed_data!G:G)</f>
        <v>SUCCESS</v>
      </c>
      <c r="F715" s="1">
        <f>COUNTIF(bank_processed_transactions[transaction_id],A715)</f>
        <v>1</v>
      </c>
      <c r="G715" s="1" t="str">
        <f t="shared" si="110"/>
        <v>found</v>
      </c>
      <c r="H715" s="1" t="str">
        <f t="shared" si="111"/>
        <v>Not Duplicate</v>
      </c>
      <c r="I715" s="1" t="str">
        <f t="shared" si="112"/>
        <v>match</v>
      </c>
      <c r="J715" s="1" t="str">
        <f t="shared" si="113"/>
        <v>match</v>
      </c>
      <c r="K715" s="1">
        <f t="shared" si="114"/>
        <v>0</v>
      </c>
      <c r="L715" s="2">
        <f>IF(F715=0,"not processed",_xlfn.MINIFS(Processed_data!H:H,Processed_data!A:A,A715))</f>
        <v>46100</v>
      </c>
      <c r="M715" s="1">
        <f>IF(F715=0,"not processed",ABS(bank_source_transactions__1[[#This Row],[transaction_date]]-Reconciliation!L715))</f>
        <v>0</v>
      </c>
      <c r="N715" s="1" t="str" cm="1">
        <f t="array" ref="N715">_xlfn.IFS(M715="not Processed", "Not Processed",M715&gt;2,"SLA Breached",M715&lt;=2,"Within SLA")</f>
        <v>Within SLA</v>
      </c>
      <c r="O715" s="1" t="str">
        <f>_xlfn.XLOOKUP(A715,Source_data!A:A,Source_data!D:D)</f>
        <v>CARD</v>
      </c>
      <c r="P715" s="1">
        <f t="shared" si="115"/>
        <v>0</v>
      </c>
      <c r="Q715" s="1">
        <f t="shared" si="116"/>
        <v>0</v>
      </c>
      <c r="R715" s="1">
        <f t="shared" si="117"/>
        <v>0</v>
      </c>
      <c r="S715" s="1">
        <f t="shared" si="118"/>
        <v>0</v>
      </c>
      <c r="T715" s="1">
        <f t="shared" si="119"/>
        <v>0</v>
      </c>
      <c r="U715" s="1" t="str">
        <f>_xlfn.XLOOKUP(Table3[[#This Row],[Transaction ID]],Source_data!A:A,Source_data!E:E)</f>
        <v>Hyderabad</v>
      </c>
      <c r="V715" s="1">
        <f>_xlfn.IFNA(_xlfn.XLOOKUP(A715,bank_processed_transactions[transaction_id],bank_processed_transactions[processing_minutes]),"")</f>
        <v>66.2</v>
      </c>
      <c r="W715" s="31">
        <f>_xlfn.XLOOKUP(A715,Source_data!A:A,Source_data!B:B)</f>
        <v>46100</v>
      </c>
    </row>
    <row r="716" spans="1:23" x14ac:dyDescent="0.3">
      <c r="A716" s="3" t="s">
        <v>4200</v>
      </c>
      <c r="B716" s="1">
        <f>_xlfn.XLOOKUP(A716,bank_source_transactions__1[transaction_id],bank_source_transactions__1[amount_inr])</f>
        <v>9359.02</v>
      </c>
      <c r="C716" s="1">
        <f>_xlfn.XLOOKUP(A716,Processed_data!A:A,Processed_data!F:F)</f>
        <v>9359.02</v>
      </c>
      <c r="D716" s="1" t="str">
        <f>_xlfn.XLOOKUP(A716,bank_source_transactions__1[transaction_id],bank_source_transactions__1[transaction_status])</f>
        <v>SUCCESS</v>
      </c>
      <c r="E716" s="1" t="str">
        <f>_xlfn.XLOOKUP(A716,Processed_data!A:A,Processed_data!G:G)</f>
        <v>SUCCESS</v>
      </c>
      <c r="F716" s="1">
        <f>COUNTIF(bank_processed_transactions[transaction_id],A716)</f>
        <v>1</v>
      </c>
      <c r="G716" s="1" t="str">
        <f t="shared" si="110"/>
        <v>found</v>
      </c>
      <c r="H716" s="1" t="str">
        <f t="shared" si="111"/>
        <v>Not Duplicate</v>
      </c>
      <c r="I716" s="1" t="str">
        <f t="shared" si="112"/>
        <v>match</v>
      </c>
      <c r="J716" s="1" t="str">
        <f t="shared" si="113"/>
        <v>match</v>
      </c>
      <c r="K716" s="1">
        <f t="shared" si="114"/>
        <v>0</v>
      </c>
      <c r="L716" s="2">
        <f>IF(F716=0,"not processed",_xlfn.MINIFS(Processed_data!H:H,Processed_data!A:A,A716))</f>
        <v>46064</v>
      </c>
      <c r="M716" s="1">
        <f>IF(F716=0,"not processed",ABS(bank_source_transactions__1[[#This Row],[transaction_date]]-Reconciliation!L716))</f>
        <v>2</v>
      </c>
      <c r="N716" s="1" t="str" cm="1">
        <f t="array" ref="N716">_xlfn.IFS(M716="not Processed", "Not Processed",M716&gt;2,"SLA Breached",M716&lt;=2,"Within SLA")</f>
        <v>Within SLA</v>
      </c>
      <c r="O716" s="1" t="str">
        <f>_xlfn.XLOOKUP(A716,Source_data!A:A,Source_data!D:D)</f>
        <v>ATM</v>
      </c>
      <c r="P716" s="1">
        <f t="shared" si="115"/>
        <v>0</v>
      </c>
      <c r="Q716" s="1">
        <f t="shared" si="116"/>
        <v>0</v>
      </c>
      <c r="R716" s="1">
        <f t="shared" si="117"/>
        <v>0</v>
      </c>
      <c r="S716" s="1">
        <f t="shared" si="118"/>
        <v>0</v>
      </c>
      <c r="T716" s="1">
        <f t="shared" si="119"/>
        <v>0</v>
      </c>
      <c r="U716" s="1" t="str">
        <f>_xlfn.XLOOKUP(Table3[[#This Row],[Transaction ID]],Source_data!A:A,Source_data!E:E)</f>
        <v>Mumbai</v>
      </c>
      <c r="V716" s="1">
        <f>_xlfn.IFNA(_xlfn.XLOOKUP(A716,bank_processed_transactions[transaction_id],bank_processed_transactions[processing_minutes]),"")</f>
        <v>74.7</v>
      </c>
      <c r="W716" s="31">
        <f>_xlfn.XLOOKUP(A716,Source_data!A:A,Source_data!B:B)</f>
        <v>46062</v>
      </c>
    </row>
    <row r="717" spans="1:23" x14ac:dyDescent="0.3">
      <c r="A717" s="4" t="s">
        <v>2717</v>
      </c>
      <c r="B717" s="1">
        <f>_xlfn.XLOOKUP(A717,bank_source_transactions__1[transaction_id],bank_source_transactions__1[amount_inr])</f>
        <v>13432.74</v>
      </c>
      <c r="C717" s="1">
        <f>_xlfn.XLOOKUP(A717,Processed_data!A:A,Processed_data!F:F)</f>
        <v>13432.74</v>
      </c>
      <c r="D717" s="1" t="str">
        <f>_xlfn.XLOOKUP(A717,bank_source_transactions__1[transaction_id],bank_source_transactions__1[transaction_status])</f>
        <v>SUCCESS</v>
      </c>
      <c r="E717" s="1" t="str">
        <f>_xlfn.XLOOKUP(A717,Processed_data!A:A,Processed_data!G:G)</f>
        <v>SUCCESS</v>
      </c>
      <c r="F717" s="1">
        <f>COUNTIF(bank_processed_transactions[transaction_id],A717)</f>
        <v>1</v>
      </c>
      <c r="G717" s="1" t="str">
        <f t="shared" si="110"/>
        <v>found</v>
      </c>
      <c r="H717" s="1" t="str">
        <f t="shared" si="111"/>
        <v>Not Duplicate</v>
      </c>
      <c r="I717" s="1" t="str">
        <f t="shared" si="112"/>
        <v>match</v>
      </c>
      <c r="J717" s="1" t="str">
        <f t="shared" si="113"/>
        <v>match</v>
      </c>
      <c r="K717" s="1">
        <f t="shared" si="114"/>
        <v>0</v>
      </c>
      <c r="L717" s="2">
        <f>IF(F717=0,"not processed",_xlfn.MINIFS(Processed_data!H:H,Processed_data!A:A,A717))</f>
        <v>46104</v>
      </c>
      <c r="M717" s="1">
        <f>IF(F717=0,"not processed",ABS(bank_source_transactions__1[[#This Row],[transaction_date]]-Reconciliation!L717))</f>
        <v>2</v>
      </c>
      <c r="N717" s="1" t="str" cm="1">
        <f t="array" ref="N717">_xlfn.IFS(M717="not Processed", "Not Processed",M717&gt;2,"SLA Breached",M717&lt;=2,"Within SLA")</f>
        <v>Within SLA</v>
      </c>
      <c r="O717" s="1" t="str">
        <f>_xlfn.XLOOKUP(A717,Source_data!A:A,Source_data!D:D)</f>
        <v>UPI</v>
      </c>
      <c r="P717" s="1">
        <f t="shared" si="115"/>
        <v>0</v>
      </c>
      <c r="Q717" s="1">
        <f t="shared" si="116"/>
        <v>0</v>
      </c>
      <c r="R717" s="1">
        <f t="shared" si="117"/>
        <v>0</v>
      </c>
      <c r="S717" s="1">
        <f t="shared" si="118"/>
        <v>0</v>
      </c>
      <c r="T717" s="1">
        <f t="shared" si="119"/>
        <v>0</v>
      </c>
      <c r="U717" s="1" t="str">
        <f>_xlfn.XLOOKUP(Table3[[#This Row],[Transaction ID]],Source_data!A:A,Source_data!E:E)</f>
        <v>Bengaluru</v>
      </c>
      <c r="V717" s="1">
        <f>_xlfn.IFNA(_xlfn.XLOOKUP(A717,bank_processed_transactions[transaction_id],bank_processed_transactions[processing_minutes]),"")</f>
        <v>4.5</v>
      </c>
      <c r="W717" s="31">
        <f>_xlfn.XLOOKUP(A717,Source_data!A:A,Source_data!B:B)</f>
        <v>46102</v>
      </c>
    </row>
    <row r="718" spans="1:23" x14ac:dyDescent="0.3">
      <c r="A718" s="3" t="s">
        <v>3298</v>
      </c>
      <c r="B718" s="1">
        <f>_xlfn.XLOOKUP(A718,bank_source_transactions__1[transaction_id],bank_source_transactions__1[amount_inr])</f>
        <v>5914.4</v>
      </c>
      <c r="C718" s="1">
        <f>_xlfn.XLOOKUP(A718,Processed_data!A:A,Processed_data!F:F)</f>
        <v>5914.4</v>
      </c>
      <c r="D718" s="1" t="str">
        <f>_xlfn.XLOOKUP(A718,bank_source_transactions__1[transaction_id],bank_source_transactions__1[transaction_status])</f>
        <v>SUCCESS</v>
      </c>
      <c r="E718" s="1" t="str">
        <f>_xlfn.XLOOKUP(A718,Processed_data!A:A,Processed_data!G:G)</f>
        <v>SUCCESS</v>
      </c>
      <c r="F718" s="1">
        <f>COUNTIF(bank_processed_transactions[transaction_id],A718)</f>
        <v>1</v>
      </c>
      <c r="G718" s="1" t="str">
        <f t="shared" si="110"/>
        <v>found</v>
      </c>
      <c r="H718" s="1" t="str">
        <f t="shared" si="111"/>
        <v>Not Duplicate</v>
      </c>
      <c r="I718" s="1" t="str">
        <f t="shared" si="112"/>
        <v>match</v>
      </c>
      <c r="J718" s="1" t="str">
        <f t="shared" si="113"/>
        <v>match</v>
      </c>
      <c r="K718" s="1">
        <f t="shared" si="114"/>
        <v>0</v>
      </c>
      <c r="L718" s="2">
        <f>IF(F718=0,"not processed",_xlfn.MINIFS(Processed_data!H:H,Processed_data!A:A,A718))</f>
        <v>46069</v>
      </c>
      <c r="M718" s="1">
        <f>IF(F718=0,"not processed",ABS(bank_source_transactions__1[[#This Row],[transaction_date]]-Reconciliation!L718))</f>
        <v>0</v>
      </c>
      <c r="N718" s="1" t="str" cm="1">
        <f t="array" ref="N718">_xlfn.IFS(M718="not Processed", "Not Processed",M718&gt;2,"SLA Breached",M718&lt;=2,"Within SLA")</f>
        <v>Within SLA</v>
      </c>
      <c r="O718" s="1" t="str">
        <f>_xlfn.XLOOKUP(A718,Source_data!A:A,Source_data!D:D)</f>
        <v>UPI</v>
      </c>
      <c r="P718" s="1">
        <f t="shared" si="115"/>
        <v>0</v>
      </c>
      <c r="Q718" s="1">
        <f t="shared" si="116"/>
        <v>0</v>
      </c>
      <c r="R718" s="1">
        <f t="shared" si="117"/>
        <v>0</v>
      </c>
      <c r="S718" s="1">
        <f t="shared" si="118"/>
        <v>0</v>
      </c>
      <c r="T718" s="1">
        <f t="shared" si="119"/>
        <v>0</v>
      </c>
      <c r="U718" s="1" t="str">
        <f>_xlfn.XLOOKUP(Table3[[#This Row],[Transaction ID]],Source_data!A:A,Source_data!E:E)</f>
        <v>Hyderabad</v>
      </c>
      <c r="V718" s="1">
        <f>_xlfn.IFNA(_xlfn.XLOOKUP(A718,bank_processed_transactions[transaction_id],bank_processed_transactions[processing_minutes]),"")</f>
        <v>21.7</v>
      </c>
      <c r="W718" s="31">
        <f>_xlfn.XLOOKUP(A718,Source_data!A:A,Source_data!B:B)</f>
        <v>46069</v>
      </c>
    </row>
    <row r="719" spans="1:23" x14ac:dyDescent="0.3">
      <c r="A719" s="4" t="s">
        <v>3042</v>
      </c>
      <c r="B719" s="1">
        <f>_xlfn.XLOOKUP(A719,bank_source_transactions__1[transaction_id],bank_source_transactions__1[amount_inr])</f>
        <v>8766.0400000000009</v>
      </c>
      <c r="C719" s="1">
        <f>_xlfn.XLOOKUP(A719,Processed_data!A:A,Processed_data!F:F)</f>
        <v>8766.0400000000009</v>
      </c>
      <c r="D719" s="1" t="str">
        <f>_xlfn.XLOOKUP(A719,bank_source_transactions__1[transaction_id],bank_source_transactions__1[transaction_status])</f>
        <v>SUCCESS</v>
      </c>
      <c r="E719" s="1" t="str">
        <f>_xlfn.XLOOKUP(A719,Processed_data!A:A,Processed_data!G:G)</f>
        <v>SUCCESS</v>
      </c>
      <c r="F719" s="1">
        <f>COUNTIF(bank_processed_transactions[transaction_id],A719)</f>
        <v>1</v>
      </c>
      <c r="G719" s="1" t="str">
        <f t="shared" si="110"/>
        <v>found</v>
      </c>
      <c r="H719" s="1" t="str">
        <f t="shared" si="111"/>
        <v>Not Duplicate</v>
      </c>
      <c r="I719" s="1" t="str">
        <f t="shared" si="112"/>
        <v>match</v>
      </c>
      <c r="J719" s="1" t="str">
        <f t="shared" si="113"/>
        <v>match</v>
      </c>
      <c r="K719" s="1">
        <f t="shared" si="114"/>
        <v>0</v>
      </c>
      <c r="L719" s="2">
        <f>IF(F719=0,"not processed",_xlfn.MINIFS(Processed_data!H:H,Processed_data!A:A,A719))</f>
        <v>46103</v>
      </c>
      <c r="M719" s="1">
        <f>IF(F719=0,"not processed",ABS(bank_source_transactions__1[[#This Row],[transaction_date]]-Reconciliation!L719))</f>
        <v>3</v>
      </c>
      <c r="N719" s="1" t="str" cm="1">
        <f t="array" ref="N719">_xlfn.IFS(M719="not Processed", "Not Processed",M719&gt;2,"SLA Breached",M719&lt;=2,"Within SLA")</f>
        <v>SLA Breached</v>
      </c>
      <c r="O719" s="1" t="str">
        <f>_xlfn.XLOOKUP(A719,Source_data!A:A,Source_data!D:D)</f>
        <v>NEFT</v>
      </c>
      <c r="P719" s="1">
        <f t="shared" si="115"/>
        <v>0</v>
      </c>
      <c r="Q719" s="1">
        <f t="shared" si="116"/>
        <v>0</v>
      </c>
      <c r="R719" s="1">
        <f t="shared" si="117"/>
        <v>0</v>
      </c>
      <c r="S719" s="1">
        <f t="shared" si="118"/>
        <v>0</v>
      </c>
      <c r="T719" s="1">
        <f t="shared" si="119"/>
        <v>1</v>
      </c>
      <c r="U719" s="1" t="str">
        <f>_xlfn.XLOOKUP(Table3[[#This Row],[Transaction ID]],Source_data!A:A,Source_data!E:E)</f>
        <v>Hyderabad</v>
      </c>
      <c r="V719" s="1">
        <f>_xlfn.IFNA(_xlfn.XLOOKUP(A719,bank_processed_transactions[transaction_id],bank_processed_transactions[processing_minutes]),"")</f>
        <v>14.9</v>
      </c>
      <c r="W719" s="31">
        <f>_xlfn.XLOOKUP(A719,Source_data!A:A,Source_data!B:B)</f>
        <v>46100</v>
      </c>
    </row>
    <row r="720" spans="1:23" x14ac:dyDescent="0.3">
      <c r="A720" s="3" t="s">
        <v>4932</v>
      </c>
      <c r="B720" s="1">
        <f>_xlfn.XLOOKUP(A720,bank_source_transactions__1[transaction_id],bank_source_transactions__1[amount_inr])</f>
        <v>1295.24</v>
      </c>
      <c r="C720" s="1">
        <f>_xlfn.XLOOKUP(A720,Processed_data!A:A,Processed_data!F:F)</f>
        <v>1295.24</v>
      </c>
      <c r="D720" s="1" t="str">
        <f>_xlfn.XLOOKUP(A720,bank_source_transactions__1[transaction_id],bank_source_transactions__1[transaction_status])</f>
        <v>SUCCESS</v>
      </c>
      <c r="E720" s="1" t="str">
        <f>_xlfn.XLOOKUP(A720,Processed_data!A:A,Processed_data!G:G)</f>
        <v>SUCCESS</v>
      </c>
      <c r="F720" s="1">
        <f>COUNTIF(bank_processed_transactions[transaction_id],A720)</f>
        <v>1</v>
      </c>
      <c r="G720" s="1" t="str">
        <f t="shared" si="110"/>
        <v>found</v>
      </c>
      <c r="H720" s="1" t="str">
        <f t="shared" si="111"/>
        <v>Not Duplicate</v>
      </c>
      <c r="I720" s="1" t="str">
        <f t="shared" si="112"/>
        <v>match</v>
      </c>
      <c r="J720" s="1" t="str">
        <f t="shared" si="113"/>
        <v>match</v>
      </c>
      <c r="K720" s="1">
        <f t="shared" si="114"/>
        <v>0</v>
      </c>
      <c r="L720" s="2">
        <f>IF(F720=0,"not processed",_xlfn.MINIFS(Processed_data!H:H,Processed_data!A:A,A720))</f>
        <v>46066</v>
      </c>
      <c r="M720" s="1">
        <f>IF(F720=0,"not processed",ABS(bank_source_transactions__1[[#This Row],[transaction_date]]-Reconciliation!L720))</f>
        <v>3</v>
      </c>
      <c r="N720" s="1" t="str" cm="1">
        <f t="array" ref="N720">_xlfn.IFS(M720="not Processed", "Not Processed",M720&gt;2,"SLA Breached",M720&lt;=2,"Within SLA")</f>
        <v>SLA Breached</v>
      </c>
      <c r="O720" s="1" t="str">
        <f>_xlfn.XLOOKUP(A720,Source_data!A:A,Source_data!D:D)</f>
        <v>CARD</v>
      </c>
      <c r="P720" s="1">
        <f t="shared" si="115"/>
        <v>0</v>
      </c>
      <c r="Q720" s="1">
        <f t="shared" si="116"/>
        <v>0</v>
      </c>
      <c r="R720" s="1">
        <f t="shared" si="117"/>
        <v>0</v>
      </c>
      <c r="S720" s="1">
        <f t="shared" si="118"/>
        <v>0</v>
      </c>
      <c r="T720" s="1">
        <f t="shared" si="119"/>
        <v>1</v>
      </c>
      <c r="U720" s="1" t="str">
        <f>_xlfn.XLOOKUP(Table3[[#This Row],[Transaction ID]],Source_data!A:A,Source_data!E:E)</f>
        <v>Hyderabad</v>
      </c>
      <c r="V720" s="1">
        <f>_xlfn.IFNA(_xlfn.XLOOKUP(A720,bank_processed_transactions[transaction_id],bank_processed_transactions[processing_minutes]),"")</f>
        <v>22.5</v>
      </c>
      <c r="W720" s="31">
        <f>_xlfn.XLOOKUP(A720,Source_data!A:A,Source_data!B:B)</f>
        <v>46063</v>
      </c>
    </row>
    <row r="721" spans="1:23" x14ac:dyDescent="0.3">
      <c r="A721" s="4" t="s">
        <v>4947</v>
      </c>
      <c r="B721" s="1">
        <f>_xlfn.XLOOKUP(A721,bank_source_transactions__1[transaction_id],bank_source_transactions__1[amount_inr])</f>
        <v>44917.2</v>
      </c>
      <c r="C721" s="1">
        <f>_xlfn.XLOOKUP(A721,Processed_data!A:A,Processed_data!F:F)</f>
        <v>44917.2</v>
      </c>
      <c r="D721" s="1" t="str">
        <f>_xlfn.XLOOKUP(A721,bank_source_transactions__1[transaction_id],bank_source_transactions__1[transaction_status])</f>
        <v>SUCCESS</v>
      </c>
      <c r="E721" s="1" t="str">
        <f>_xlfn.XLOOKUP(A721,Processed_data!A:A,Processed_data!G:G)</f>
        <v>SUCCESS</v>
      </c>
      <c r="F721" s="1">
        <f>COUNTIF(bank_processed_transactions[transaction_id],A721)</f>
        <v>1</v>
      </c>
      <c r="G721" s="1" t="str">
        <f t="shared" si="110"/>
        <v>found</v>
      </c>
      <c r="H721" s="1" t="str">
        <f t="shared" si="111"/>
        <v>Not Duplicate</v>
      </c>
      <c r="I721" s="1" t="str">
        <f t="shared" si="112"/>
        <v>match</v>
      </c>
      <c r="J721" s="1" t="str">
        <f t="shared" si="113"/>
        <v>match</v>
      </c>
      <c r="K721" s="1">
        <f t="shared" si="114"/>
        <v>0</v>
      </c>
      <c r="L721" s="2">
        <f>IF(F721=0,"not processed",_xlfn.MINIFS(Processed_data!H:H,Processed_data!A:A,A721))</f>
        <v>46107</v>
      </c>
      <c r="M721" s="1">
        <f>IF(F721=0,"not processed",ABS(bank_source_transactions__1[[#This Row],[transaction_date]]-Reconciliation!L721))</f>
        <v>0</v>
      </c>
      <c r="N721" s="1" t="str" cm="1">
        <f t="array" ref="N721">_xlfn.IFS(M721="not Processed", "Not Processed",M721&gt;2,"SLA Breached",M721&lt;=2,"Within SLA")</f>
        <v>Within SLA</v>
      </c>
      <c r="O721" s="1" t="str">
        <f>_xlfn.XLOOKUP(A721,Source_data!A:A,Source_data!D:D)</f>
        <v>UPI</v>
      </c>
      <c r="P721" s="1">
        <f t="shared" si="115"/>
        <v>0</v>
      </c>
      <c r="Q721" s="1">
        <f t="shared" si="116"/>
        <v>0</v>
      </c>
      <c r="R721" s="1">
        <f t="shared" si="117"/>
        <v>0</v>
      </c>
      <c r="S721" s="1">
        <f t="shared" si="118"/>
        <v>0</v>
      </c>
      <c r="T721" s="1">
        <f t="shared" si="119"/>
        <v>0</v>
      </c>
      <c r="U721" s="1" t="str">
        <f>_xlfn.XLOOKUP(Table3[[#This Row],[Transaction ID]],Source_data!A:A,Source_data!E:E)</f>
        <v>Hyderabad</v>
      </c>
      <c r="V721" s="1">
        <f>_xlfn.IFNA(_xlfn.XLOOKUP(A721,bank_processed_transactions[transaction_id],bank_processed_transactions[processing_minutes]),"")</f>
        <v>10.6</v>
      </c>
      <c r="W721" s="31">
        <f>_xlfn.XLOOKUP(A721,Source_data!A:A,Source_data!B:B)</f>
        <v>46107</v>
      </c>
    </row>
    <row r="722" spans="1:23" x14ac:dyDescent="0.3">
      <c r="A722" s="3" t="s">
        <v>655</v>
      </c>
      <c r="B722" s="1">
        <f>_xlfn.XLOOKUP(A722,bank_source_transactions__1[transaction_id],bank_source_transactions__1[amount_inr])</f>
        <v>812.21</v>
      </c>
      <c r="C722" s="1">
        <f>_xlfn.XLOOKUP(A722,Processed_data!A:A,Processed_data!F:F)</f>
        <v>812.21</v>
      </c>
      <c r="D722" s="1" t="str">
        <f>_xlfn.XLOOKUP(A722,bank_source_transactions__1[transaction_id],bank_source_transactions__1[transaction_status])</f>
        <v>SUCCESS</v>
      </c>
      <c r="E722" s="1" t="str">
        <f>_xlfn.XLOOKUP(A722,Processed_data!A:A,Processed_data!G:G)</f>
        <v>SUCCESS</v>
      </c>
      <c r="F722" s="1">
        <f>COUNTIF(bank_processed_transactions[transaction_id],A722)</f>
        <v>1</v>
      </c>
      <c r="G722" s="1" t="str">
        <f t="shared" si="110"/>
        <v>found</v>
      </c>
      <c r="H722" s="1" t="str">
        <f t="shared" si="111"/>
        <v>Not Duplicate</v>
      </c>
      <c r="I722" s="1" t="str">
        <f t="shared" si="112"/>
        <v>match</v>
      </c>
      <c r="J722" s="1" t="str">
        <f t="shared" si="113"/>
        <v>match</v>
      </c>
      <c r="K722" s="1">
        <f t="shared" si="114"/>
        <v>0</v>
      </c>
      <c r="L722" s="2">
        <f>IF(F722=0,"not processed",_xlfn.MINIFS(Processed_data!H:H,Processed_data!A:A,A722))</f>
        <v>46107</v>
      </c>
      <c r="M722" s="1">
        <f>IF(F722=0,"not processed",ABS(bank_source_transactions__1[[#This Row],[transaction_date]]-Reconciliation!L722))</f>
        <v>0</v>
      </c>
      <c r="N722" s="1" t="str" cm="1">
        <f t="array" ref="N722">_xlfn.IFS(M722="not Processed", "Not Processed",M722&gt;2,"SLA Breached",M722&lt;=2,"Within SLA")</f>
        <v>Within SLA</v>
      </c>
      <c r="O722" s="1" t="str">
        <f>_xlfn.XLOOKUP(A722,Source_data!A:A,Source_data!D:D)</f>
        <v>IMPS</v>
      </c>
      <c r="P722" s="1">
        <f t="shared" si="115"/>
        <v>0</v>
      </c>
      <c r="Q722" s="1">
        <f t="shared" si="116"/>
        <v>0</v>
      </c>
      <c r="R722" s="1">
        <f t="shared" si="117"/>
        <v>0</v>
      </c>
      <c r="S722" s="1">
        <f t="shared" si="118"/>
        <v>0</v>
      </c>
      <c r="T722" s="1">
        <f t="shared" si="119"/>
        <v>0</v>
      </c>
      <c r="U722" s="1" t="str">
        <f>_xlfn.XLOOKUP(Table3[[#This Row],[Transaction ID]],Source_data!A:A,Source_data!E:E)</f>
        <v>Hyderabad</v>
      </c>
      <c r="V722" s="1">
        <f>_xlfn.IFNA(_xlfn.XLOOKUP(A722,bank_processed_transactions[transaction_id],bank_processed_transactions[processing_minutes]),"")</f>
        <v>14.1</v>
      </c>
      <c r="W722" s="31">
        <f>_xlfn.XLOOKUP(A722,Source_data!A:A,Source_data!B:B)</f>
        <v>46107</v>
      </c>
    </row>
    <row r="723" spans="1:23" x14ac:dyDescent="0.3">
      <c r="A723" s="4" t="s">
        <v>4633</v>
      </c>
      <c r="B723" s="1">
        <f>_xlfn.XLOOKUP(A723,bank_source_transactions__1[transaction_id],bank_source_transactions__1[amount_inr])</f>
        <v>6504.97</v>
      </c>
      <c r="C723" s="1">
        <f>_xlfn.XLOOKUP(A723,Processed_data!A:A,Processed_data!F:F)</f>
        <v>6504.97</v>
      </c>
      <c r="D723" s="1" t="str">
        <f>_xlfn.XLOOKUP(A723,bank_source_transactions__1[transaction_id],bank_source_transactions__1[transaction_status])</f>
        <v>SUCCESS</v>
      </c>
      <c r="E723" s="1" t="str">
        <f>_xlfn.XLOOKUP(A723,Processed_data!A:A,Processed_data!G:G)</f>
        <v>SUCCESS</v>
      </c>
      <c r="F723" s="1">
        <f>COUNTIF(bank_processed_transactions[transaction_id],A723)</f>
        <v>1</v>
      </c>
      <c r="G723" s="1" t="str">
        <f t="shared" si="110"/>
        <v>found</v>
      </c>
      <c r="H723" s="1" t="str">
        <f t="shared" si="111"/>
        <v>Not Duplicate</v>
      </c>
      <c r="I723" s="1" t="str">
        <f t="shared" si="112"/>
        <v>match</v>
      </c>
      <c r="J723" s="1" t="str">
        <f t="shared" si="113"/>
        <v>match</v>
      </c>
      <c r="K723" s="1">
        <f t="shared" si="114"/>
        <v>0</v>
      </c>
      <c r="L723" s="2">
        <f>IF(F723=0,"not processed",_xlfn.MINIFS(Processed_data!H:H,Processed_data!A:A,A723))</f>
        <v>46048</v>
      </c>
      <c r="M723" s="1">
        <f>IF(F723=0,"not processed",ABS(bank_source_transactions__1[[#This Row],[transaction_date]]-Reconciliation!L723))</f>
        <v>3</v>
      </c>
      <c r="N723" s="1" t="str" cm="1">
        <f t="array" ref="N723">_xlfn.IFS(M723="not Processed", "Not Processed",M723&gt;2,"SLA Breached",M723&lt;=2,"Within SLA")</f>
        <v>SLA Breached</v>
      </c>
      <c r="O723" s="1" t="str">
        <f>_xlfn.XLOOKUP(A723,Source_data!A:A,Source_data!D:D)</f>
        <v>IMPS</v>
      </c>
      <c r="P723" s="1">
        <f t="shared" si="115"/>
        <v>0</v>
      </c>
      <c r="Q723" s="1">
        <f t="shared" si="116"/>
        <v>0</v>
      </c>
      <c r="R723" s="1">
        <f t="shared" si="117"/>
        <v>0</v>
      </c>
      <c r="S723" s="1">
        <f t="shared" si="118"/>
        <v>0</v>
      </c>
      <c r="T723" s="1">
        <f t="shared" si="119"/>
        <v>1</v>
      </c>
      <c r="U723" s="1" t="str">
        <f>_xlfn.XLOOKUP(Table3[[#This Row],[Transaction ID]],Source_data!A:A,Source_data!E:E)</f>
        <v>Mumbai</v>
      </c>
      <c r="V723" s="1">
        <f>_xlfn.IFNA(_xlfn.XLOOKUP(A723,bank_processed_transactions[transaction_id],bank_processed_transactions[processing_minutes]),"")</f>
        <v>9.3000000000000007</v>
      </c>
      <c r="W723" s="31">
        <f>_xlfn.XLOOKUP(A723,Source_data!A:A,Source_data!B:B)</f>
        <v>46045</v>
      </c>
    </row>
    <row r="724" spans="1:23" x14ac:dyDescent="0.3">
      <c r="A724" s="3" t="s">
        <v>2405</v>
      </c>
      <c r="B724" s="1">
        <f>_xlfn.XLOOKUP(A724,bank_source_transactions__1[transaction_id],bank_source_transactions__1[amount_inr])</f>
        <v>2099.13</v>
      </c>
      <c r="C724" s="1">
        <f>_xlfn.XLOOKUP(A724,Processed_data!A:A,Processed_data!F:F)</f>
        <v>2099.13</v>
      </c>
      <c r="D724" s="1" t="str">
        <f>_xlfn.XLOOKUP(A724,bank_source_transactions__1[transaction_id],bank_source_transactions__1[transaction_status])</f>
        <v>SUCCESS</v>
      </c>
      <c r="E724" s="1" t="str">
        <f>_xlfn.XLOOKUP(A724,Processed_data!A:A,Processed_data!G:G)</f>
        <v>SUCCESS</v>
      </c>
      <c r="F724" s="1">
        <f>COUNTIF(bank_processed_transactions[transaction_id],A724)</f>
        <v>1</v>
      </c>
      <c r="G724" s="1" t="str">
        <f t="shared" si="110"/>
        <v>found</v>
      </c>
      <c r="H724" s="1" t="str">
        <f t="shared" si="111"/>
        <v>Not Duplicate</v>
      </c>
      <c r="I724" s="1" t="str">
        <f t="shared" si="112"/>
        <v>match</v>
      </c>
      <c r="J724" s="1" t="str">
        <f t="shared" si="113"/>
        <v>match</v>
      </c>
      <c r="K724" s="1">
        <f t="shared" si="114"/>
        <v>0</v>
      </c>
      <c r="L724" s="2">
        <f>IF(F724=0,"not processed",_xlfn.MINIFS(Processed_data!H:H,Processed_data!A:A,A724))</f>
        <v>46095</v>
      </c>
      <c r="M724" s="1">
        <f>IF(F724=0,"not processed",ABS(bank_source_transactions__1[[#This Row],[transaction_date]]-Reconciliation!L724))</f>
        <v>3</v>
      </c>
      <c r="N724" s="1" t="str" cm="1">
        <f t="array" ref="N724">_xlfn.IFS(M724="not Processed", "Not Processed",M724&gt;2,"SLA Breached",M724&lt;=2,"Within SLA")</f>
        <v>SLA Breached</v>
      </c>
      <c r="O724" s="1" t="str">
        <f>_xlfn.XLOOKUP(A724,Source_data!A:A,Source_data!D:D)</f>
        <v>CARD</v>
      </c>
      <c r="P724" s="1">
        <f t="shared" si="115"/>
        <v>0</v>
      </c>
      <c r="Q724" s="1">
        <f t="shared" si="116"/>
        <v>0</v>
      </c>
      <c r="R724" s="1">
        <f t="shared" si="117"/>
        <v>0</v>
      </c>
      <c r="S724" s="1">
        <f t="shared" si="118"/>
        <v>0</v>
      </c>
      <c r="T724" s="1">
        <f t="shared" si="119"/>
        <v>1</v>
      </c>
      <c r="U724" s="1" t="str">
        <f>_xlfn.XLOOKUP(Table3[[#This Row],[Transaction ID]],Source_data!A:A,Source_data!E:E)</f>
        <v>Pune</v>
      </c>
      <c r="V724" s="1">
        <f>_xlfn.IFNA(_xlfn.XLOOKUP(A724,bank_processed_transactions[transaction_id],bank_processed_transactions[processing_minutes]),"")</f>
        <v>8</v>
      </c>
      <c r="W724" s="31">
        <f>_xlfn.XLOOKUP(A724,Source_data!A:A,Source_data!B:B)</f>
        <v>46092</v>
      </c>
    </row>
    <row r="725" spans="1:23" x14ac:dyDescent="0.3">
      <c r="A725" s="4" t="s">
        <v>2655</v>
      </c>
      <c r="B725" s="1">
        <f>_xlfn.XLOOKUP(A725,bank_source_transactions__1[transaction_id],bank_source_transactions__1[amount_inr])</f>
        <v>4272.5600000000004</v>
      </c>
      <c r="C725" s="1">
        <f>_xlfn.XLOOKUP(A725,Processed_data!A:A,Processed_data!F:F)</f>
        <v>4272.5600000000004</v>
      </c>
      <c r="D725" s="1" t="str">
        <f>_xlfn.XLOOKUP(A725,bank_source_transactions__1[transaction_id],bank_source_transactions__1[transaction_status])</f>
        <v>SUCCESS</v>
      </c>
      <c r="E725" s="1" t="str">
        <f>_xlfn.XLOOKUP(A725,Processed_data!A:A,Processed_data!G:G)</f>
        <v>SUCCESS</v>
      </c>
      <c r="F725" s="1">
        <f>COUNTIF(bank_processed_transactions[transaction_id],A725)</f>
        <v>1</v>
      </c>
      <c r="G725" s="1" t="str">
        <f t="shared" si="110"/>
        <v>found</v>
      </c>
      <c r="H725" s="1" t="str">
        <f t="shared" si="111"/>
        <v>Not Duplicate</v>
      </c>
      <c r="I725" s="1" t="str">
        <f t="shared" si="112"/>
        <v>match</v>
      </c>
      <c r="J725" s="1" t="str">
        <f t="shared" si="113"/>
        <v>match</v>
      </c>
      <c r="K725" s="1">
        <f t="shared" si="114"/>
        <v>0</v>
      </c>
      <c r="L725" s="2">
        <f>IF(F725=0,"not processed",_xlfn.MINIFS(Processed_data!H:H,Processed_data!A:A,A725))</f>
        <v>46038</v>
      </c>
      <c r="M725" s="1">
        <f>IF(F725=0,"not processed",ABS(bank_source_transactions__1[[#This Row],[transaction_date]]-Reconciliation!L725))</f>
        <v>2</v>
      </c>
      <c r="N725" s="1" t="str" cm="1">
        <f t="array" ref="N725">_xlfn.IFS(M725="not Processed", "Not Processed",M725&gt;2,"SLA Breached",M725&lt;=2,"Within SLA")</f>
        <v>Within SLA</v>
      </c>
      <c r="O725" s="1" t="str">
        <f>_xlfn.XLOOKUP(A725,Source_data!A:A,Source_data!D:D)</f>
        <v>CARD</v>
      </c>
      <c r="P725" s="1">
        <f t="shared" si="115"/>
        <v>0</v>
      </c>
      <c r="Q725" s="1">
        <f t="shared" si="116"/>
        <v>0</v>
      </c>
      <c r="R725" s="1">
        <f t="shared" si="117"/>
        <v>0</v>
      </c>
      <c r="S725" s="1">
        <f t="shared" si="118"/>
        <v>0</v>
      </c>
      <c r="T725" s="1">
        <f t="shared" si="119"/>
        <v>0</v>
      </c>
      <c r="U725" s="1" t="str">
        <f>_xlfn.XLOOKUP(Table3[[#This Row],[Transaction ID]],Source_data!A:A,Source_data!E:E)</f>
        <v>Bengaluru</v>
      </c>
      <c r="V725" s="1">
        <f>_xlfn.IFNA(_xlfn.XLOOKUP(A725,bank_processed_transactions[transaction_id],bank_processed_transactions[processing_minutes]),"")</f>
        <v>66</v>
      </c>
      <c r="W725" s="31">
        <f>_xlfn.XLOOKUP(A725,Source_data!A:A,Source_data!B:B)</f>
        <v>46036</v>
      </c>
    </row>
    <row r="726" spans="1:23" x14ac:dyDescent="0.3">
      <c r="A726" s="3" t="s">
        <v>1705</v>
      </c>
      <c r="B726" s="1">
        <f>_xlfn.XLOOKUP(A726,bank_source_transactions__1[transaction_id],bank_source_transactions__1[amount_inr])</f>
        <v>5122.1400000000003</v>
      </c>
      <c r="C726" s="1">
        <f>_xlfn.XLOOKUP(A726,Processed_data!A:A,Processed_data!F:F)</f>
        <v>5122.1400000000003</v>
      </c>
      <c r="D726" s="1" t="str">
        <f>_xlfn.XLOOKUP(A726,bank_source_transactions__1[transaction_id],bank_source_transactions__1[transaction_status])</f>
        <v>SUCCESS</v>
      </c>
      <c r="E726" s="1" t="str">
        <f>_xlfn.XLOOKUP(A726,Processed_data!A:A,Processed_data!G:G)</f>
        <v>SUCCESS</v>
      </c>
      <c r="F726" s="1">
        <f>COUNTIF(bank_processed_transactions[transaction_id],A726)</f>
        <v>1</v>
      </c>
      <c r="G726" s="1" t="str">
        <f t="shared" si="110"/>
        <v>found</v>
      </c>
      <c r="H726" s="1" t="str">
        <f t="shared" si="111"/>
        <v>Not Duplicate</v>
      </c>
      <c r="I726" s="1" t="str">
        <f t="shared" si="112"/>
        <v>match</v>
      </c>
      <c r="J726" s="1" t="str">
        <f t="shared" si="113"/>
        <v>match</v>
      </c>
      <c r="K726" s="1">
        <f t="shared" si="114"/>
        <v>0</v>
      </c>
      <c r="L726" s="2">
        <f>IF(F726=0,"not processed",_xlfn.MINIFS(Processed_data!H:H,Processed_data!A:A,A726))</f>
        <v>46024</v>
      </c>
      <c r="M726" s="1">
        <f>IF(F726=0,"not processed",ABS(bank_source_transactions__1[[#This Row],[transaction_date]]-Reconciliation!L726))</f>
        <v>1</v>
      </c>
      <c r="N726" s="1" t="str" cm="1">
        <f t="array" ref="N726">_xlfn.IFS(M726="not Processed", "Not Processed",M726&gt;2,"SLA Breached",M726&lt;=2,"Within SLA")</f>
        <v>Within SLA</v>
      </c>
      <c r="O726" s="1" t="str">
        <f>_xlfn.XLOOKUP(A726,Source_data!A:A,Source_data!D:D)</f>
        <v>UPI</v>
      </c>
      <c r="P726" s="1">
        <f t="shared" si="115"/>
        <v>0</v>
      </c>
      <c r="Q726" s="1">
        <f t="shared" si="116"/>
        <v>0</v>
      </c>
      <c r="R726" s="1">
        <f t="shared" si="117"/>
        <v>0</v>
      </c>
      <c r="S726" s="1">
        <f t="shared" si="118"/>
        <v>0</v>
      </c>
      <c r="T726" s="1">
        <f t="shared" si="119"/>
        <v>0</v>
      </c>
      <c r="U726" s="1" t="str">
        <f>_xlfn.XLOOKUP(Table3[[#This Row],[Transaction ID]],Source_data!A:A,Source_data!E:E)</f>
        <v>Bengaluru</v>
      </c>
      <c r="V726" s="1">
        <f>_xlfn.IFNA(_xlfn.XLOOKUP(A726,bank_processed_transactions[transaction_id],bank_processed_transactions[processing_minutes]),"")</f>
        <v>5.7</v>
      </c>
      <c r="W726" s="31">
        <f>_xlfn.XLOOKUP(A726,Source_data!A:A,Source_data!B:B)</f>
        <v>46023</v>
      </c>
    </row>
    <row r="727" spans="1:23" x14ac:dyDescent="0.3">
      <c r="A727" s="4" t="s">
        <v>3554</v>
      </c>
      <c r="B727" s="1">
        <f>_xlfn.XLOOKUP(A727,bank_source_transactions__1[transaction_id],bank_source_transactions__1[amount_inr])</f>
        <v>7576.84</v>
      </c>
      <c r="C727" s="1">
        <f>_xlfn.XLOOKUP(A727,Processed_data!A:A,Processed_data!F:F)</f>
        <v>7576.84</v>
      </c>
      <c r="D727" s="1" t="str">
        <f>_xlfn.XLOOKUP(A727,bank_source_transactions__1[transaction_id],bank_source_transactions__1[transaction_status])</f>
        <v>FAILED</v>
      </c>
      <c r="E727" s="1" t="str">
        <f>_xlfn.XLOOKUP(A727,Processed_data!A:A,Processed_data!G:G)</f>
        <v>FAILED</v>
      </c>
      <c r="F727" s="1">
        <f>COUNTIF(bank_processed_transactions[transaction_id],A727)</f>
        <v>1</v>
      </c>
      <c r="G727" s="1" t="str">
        <f t="shared" si="110"/>
        <v>found</v>
      </c>
      <c r="H727" s="1" t="str">
        <f t="shared" si="111"/>
        <v>Not Duplicate</v>
      </c>
      <c r="I727" s="1" t="str">
        <f t="shared" si="112"/>
        <v>match</v>
      </c>
      <c r="J727" s="1" t="str">
        <f t="shared" si="113"/>
        <v>match</v>
      </c>
      <c r="K727" s="1">
        <f t="shared" si="114"/>
        <v>0</v>
      </c>
      <c r="L727" s="2">
        <f>IF(F727=0,"not processed",_xlfn.MINIFS(Processed_data!H:H,Processed_data!A:A,A727))</f>
        <v>46048</v>
      </c>
      <c r="M727" s="1">
        <f>IF(F727=0,"not processed",ABS(bank_source_transactions__1[[#This Row],[transaction_date]]-Reconciliation!L727))</f>
        <v>3</v>
      </c>
      <c r="N727" s="1" t="str" cm="1">
        <f t="array" ref="N727">_xlfn.IFS(M727="not Processed", "Not Processed",M727&gt;2,"SLA Breached",M727&lt;=2,"Within SLA")</f>
        <v>SLA Breached</v>
      </c>
      <c r="O727" s="1" t="str">
        <f>_xlfn.XLOOKUP(A727,Source_data!A:A,Source_data!D:D)</f>
        <v>NEFT</v>
      </c>
      <c r="P727" s="1">
        <f t="shared" si="115"/>
        <v>0</v>
      </c>
      <c r="Q727" s="1">
        <f t="shared" si="116"/>
        <v>0</v>
      </c>
      <c r="R727" s="1">
        <f t="shared" si="117"/>
        <v>0</v>
      </c>
      <c r="S727" s="1">
        <f t="shared" si="118"/>
        <v>0</v>
      </c>
      <c r="T727" s="1">
        <f t="shared" si="119"/>
        <v>1</v>
      </c>
      <c r="U727" s="1" t="str">
        <f>_xlfn.XLOOKUP(Table3[[#This Row],[Transaction ID]],Source_data!A:A,Source_data!E:E)</f>
        <v>Hyderabad</v>
      </c>
      <c r="V727" s="1">
        <f>_xlfn.IFNA(_xlfn.XLOOKUP(A727,bank_processed_transactions[transaction_id],bank_processed_transactions[processing_minutes]),"")</f>
        <v>30.3</v>
      </c>
      <c r="W727" s="31">
        <f>_xlfn.XLOOKUP(A727,Source_data!A:A,Source_data!B:B)</f>
        <v>46045</v>
      </c>
    </row>
    <row r="728" spans="1:23" x14ac:dyDescent="0.3">
      <c r="A728" s="3" t="s">
        <v>1192</v>
      </c>
      <c r="B728" s="1">
        <f>_xlfn.XLOOKUP(A728,bank_source_transactions__1[transaction_id],bank_source_transactions__1[amount_inr])</f>
        <v>10893.31</v>
      </c>
      <c r="C728" s="1">
        <f>_xlfn.XLOOKUP(A728,Processed_data!A:A,Processed_data!F:F)</f>
        <v>10893.31</v>
      </c>
      <c r="D728" s="1" t="str">
        <f>_xlfn.XLOOKUP(A728,bank_source_transactions__1[transaction_id],bank_source_transactions__1[transaction_status])</f>
        <v>SUCCESS</v>
      </c>
      <c r="E728" s="1" t="str">
        <f>_xlfn.XLOOKUP(A728,Processed_data!A:A,Processed_data!G:G)</f>
        <v>SUCCESS</v>
      </c>
      <c r="F728" s="1">
        <f>COUNTIF(bank_processed_transactions[transaction_id],A728)</f>
        <v>1</v>
      </c>
      <c r="G728" s="1" t="str">
        <f t="shared" si="110"/>
        <v>found</v>
      </c>
      <c r="H728" s="1" t="str">
        <f t="shared" si="111"/>
        <v>Not Duplicate</v>
      </c>
      <c r="I728" s="1" t="str">
        <f t="shared" si="112"/>
        <v>match</v>
      </c>
      <c r="J728" s="1" t="str">
        <f t="shared" si="113"/>
        <v>match</v>
      </c>
      <c r="K728" s="1">
        <f t="shared" si="114"/>
        <v>0</v>
      </c>
      <c r="L728" s="2">
        <f>IF(F728=0,"not processed",_xlfn.MINIFS(Processed_data!H:H,Processed_data!A:A,A728))</f>
        <v>46060</v>
      </c>
      <c r="M728" s="1">
        <f>IF(F728=0,"not processed",ABS(bank_source_transactions__1[[#This Row],[transaction_date]]-Reconciliation!L728))</f>
        <v>1</v>
      </c>
      <c r="N728" s="1" t="str" cm="1">
        <f t="array" ref="N728">_xlfn.IFS(M728="not Processed", "Not Processed",M728&gt;2,"SLA Breached",M728&lt;=2,"Within SLA")</f>
        <v>Within SLA</v>
      </c>
      <c r="O728" s="1" t="str">
        <f>_xlfn.XLOOKUP(A728,Source_data!A:A,Source_data!D:D)</f>
        <v>UPI</v>
      </c>
      <c r="P728" s="1">
        <f t="shared" si="115"/>
        <v>0</v>
      </c>
      <c r="Q728" s="1">
        <f t="shared" si="116"/>
        <v>0</v>
      </c>
      <c r="R728" s="1">
        <f t="shared" si="117"/>
        <v>0</v>
      </c>
      <c r="S728" s="1">
        <f t="shared" si="118"/>
        <v>0</v>
      </c>
      <c r="T728" s="1">
        <f t="shared" si="119"/>
        <v>0</v>
      </c>
      <c r="U728" s="1" t="str">
        <f>_xlfn.XLOOKUP(Table3[[#This Row],[Transaction ID]],Source_data!A:A,Source_data!E:E)</f>
        <v>Hyderabad</v>
      </c>
      <c r="V728" s="1">
        <f>_xlfn.IFNA(_xlfn.XLOOKUP(A728,bank_processed_transactions[transaction_id],bank_processed_transactions[processing_minutes]),"")</f>
        <v>10.8</v>
      </c>
      <c r="W728" s="31">
        <f>_xlfn.XLOOKUP(A728,Source_data!A:A,Source_data!B:B)</f>
        <v>46059</v>
      </c>
    </row>
    <row r="729" spans="1:23" x14ac:dyDescent="0.3">
      <c r="A729" s="4" t="s">
        <v>2703</v>
      </c>
      <c r="B729" s="1">
        <f>_xlfn.XLOOKUP(A729,bank_source_transactions__1[transaction_id],bank_source_transactions__1[amount_inr])</f>
        <v>4096.3</v>
      </c>
      <c r="C729" s="1">
        <f>_xlfn.XLOOKUP(A729,Processed_data!A:A,Processed_data!F:F)</f>
        <v>4096.3</v>
      </c>
      <c r="D729" s="1" t="str">
        <f>_xlfn.XLOOKUP(A729,bank_source_transactions__1[transaction_id],bank_source_transactions__1[transaction_status])</f>
        <v>SUCCESS</v>
      </c>
      <c r="E729" s="1" t="str">
        <f>_xlfn.XLOOKUP(A729,Processed_data!A:A,Processed_data!G:G)</f>
        <v>SUCCESS</v>
      </c>
      <c r="F729" s="1">
        <f>COUNTIF(bank_processed_transactions[transaction_id],A729)</f>
        <v>1</v>
      </c>
      <c r="G729" s="1" t="str">
        <f t="shared" si="110"/>
        <v>found</v>
      </c>
      <c r="H729" s="1" t="str">
        <f t="shared" si="111"/>
        <v>Not Duplicate</v>
      </c>
      <c r="I729" s="1" t="str">
        <f t="shared" si="112"/>
        <v>match</v>
      </c>
      <c r="J729" s="1" t="str">
        <f t="shared" si="113"/>
        <v>match</v>
      </c>
      <c r="K729" s="1">
        <f t="shared" si="114"/>
        <v>0</v>
      </c>
      <c r="L729" s="2">
        <f>IF(F729=0,"not processed",_xlfn.MINIFS(Processed_data!H:H,Processed_data!A:A,A729))</f>
        <v>46058</v>
      </c>
      <c r="M729" s="1">
        <f>IF(F729=0,"not processed",ABS(bank_source_transactions__1[[#This Row],[transaction_date]]-Reconciliation!L729))</f>
        <v>0</v>
      </c>
      <c r="N729" s="1" t="str" cm="1">
        <f t="array" ref="N729">_xlfn.IFS(M729="not Processed", "Not Processed",M729&gt;2,"SLA Breached",M729&lt;=2,"Within SLA")</f>
        <v>Within SLA</v>
      </c>
      <c r="O729" s="1" t="str">
        <f>_xlfn.XLOOKUP(A729,Source_data!A:A,Source_data!D:D)</f>
        <v>ATM</v>
      </c>
      <c r="P729" s="1">
        <f t="shared" si="115"/>
        <v>0</v>
      </c>
      <c r="Q729" s="1">
        <f t="shared" si="116"/>
        <v>0</v>
      </c>
      <c r="R729" s="1">
        <f t="shared" si="117"/>
        <v>0</v>
      </c>
      <c r="S729" s="1">
        <f t="shared" si="118"/>
        <v>0</v>
      </c>
      <c r="T729" s="1">
        <f t="shared" si="119"/>
        <v>0</v>
      </c>
      <c r="U729" s="1" t="str">
        <f>_xlfn.XLOOKUP(Table3[[#This Row],[Transaction ID]],Source_data!A:A,Source_data!E:E)</f>
        <v>Bengaluru</v>
      </c>
      <c r="V729" s="1">
        <f>_xlfn.IFNA(_xlfn.XLOOKUP(A729,bank_processed_transactions[transaction_id],bank_processed_transactions[processing_minutes]),"")</f>
        <v>21.2</v>
      </c>
      <c r="W729" s="31">
        <f>_xlfn.XLOOKUP(A729,Source_data!A:A,Source_data!B:B)</f>
        <v>46058</v>
      </c>
    </row>
    <row r="730" spans="1:23" x14ac:dyDescent="0.3">
      <c r="A730" s="3" t="s">
        <v>972</v>
      </c>
      <c r="B730" s="1">
        <f>_xlfn.XLOOKUP(A730,bank_source_transactions__1[transaction_id],bank_source_transactions__1[amount_inr])</f>
        <v>4330.38</v>
      </c>
      <c r="C730" s="1">
        <f>_xlfn.XLOOKUP(A730,Processed_data!A:A,Processed_data!F:F)</f>
        <v>4330.38</v>
      </c>
      <c r="D730" s="1" t="str">
        <f>_xlfn.XLOOKUP(A730,bank_source_transactions__1[transaction_id],bank_source_transactions__1[transaction_status])</f>
        <v>FAILED</v>
      </c>
      <c r="E730" s="1" t="str">
        <f>_xlfn.XLOOKUP(A730,Processed_data!A:A,Processed_data!G:G)</f>
        <v>FAILED</v>
      </c>
      <c r="F730" s="1">
        <f>COUNTIF(bank_processed_transactions[transaction_id],A730)</f>
        <v>1</v>
      </c>
      <c r="G730" s="1" t="str">
        <f t="shared" si="110"/>
        <v>found</v>
      </c>
      <c r="H730" s="1" t="str">
        <f t="shared" si="111"/>
        <v>Not Duplicate</v>
      </c>
      <c r="I730" s="1" t="str">
        <f t="shared" si="112"/>
        <v>match</v>
      </c>
      <c r="J730" s="1" t="str">
        <f t="shared" si="113"/>
        <v>match</v>
      </c>
      <c r="K730" s="1">
        <f t="shared" si="114"/>
        <v>0</v>
      </c>
      <c r="L730" s="2">
        <f>IF(F730=0,"not processed",_xlfn.MINIFS(Processed_data!H:H,Processed_data!A:A,A730))</f>
        <v>46111</v>
      </c>
      <c r="M730" s="1">
        <f>IF(F730=0,"not processed",ABS(bank_source_transactions__1[[#This Row],[transaction_date]]-Reconciliation!L730))</f>
        <v>0</v>
      </c>
      <c r="N730" s="1" t="str" cm="1">
        <f t="array" ref="N730">_xlfn.IFS(M730="not Processed", "Not Processed",M730&gt;2,"SLA Breached",M730&lt;=2,"Within SLA")</f>
        <v>Within SLA</v>
      </c>
      <c r="O730" s="1" t="str">
        <f>_xlfn.XLOOKUP(A730,Source_data!A:A,Source_data!D:D)</f>
        <v>UPI</v>
      </c>
      <c r="P730" s="1">
        <f t="shared" si="115"/>
        <v>0</v>
      </c>
      <c r="Q730" s="1">
        <f t="shared" si="116"/>
        <v>0</v>
      </c>
      <c r="R730" s="1">
        <f t="shared" si="117"/>
        <v>0</v>
      </c>
      <c r="S730" s="1">
        <f t="shared" si="118"/>
        <v>0</v>
      </c>
      <c r="T730" s="1">
        <f t="shared" si="119"/>
        <v>0</v>
      </c>
      <c r="U730" s="1" t="str">
        <f>_xlfn.XLOOKUP(Table3[[#This Row],[Transaction ID]],Source_data!A:A,Source_data!E:E)</f>
        <v>Hyderabad</v>
      </c>
      <c r="V730" s="1">
        <f>_xlfn.IFNA(_xlfn.XLOOKUP(A730,bank_processed_transactions[transaction_id],bank_processed_transactions[processing_minutes]),"")</f>
        <v>76.900000000000006</v>
      </c>
      <c r="W730" s="31">
        <f>_xlfn.XLOOKUP(A730,Source_data!A:A,Source_data!B:B)</f>
        <v>46111</v>
      </c>
    </row>
    <row r="731" spans="1:23" x14ac:dyDescent="0.3">
      <c r="A731" s="4" t="s">
        <v>4014</v>
      </c>
      <c r="B731" s="1">
        <f>_xlfn.XLOOKUP(A731,bank_source_transactions__1[transaction_id],bank_source_transactions__1[amount_inr])</f>
        <v>7333.57</v>
      </c>
      <c r="C731" s="1">
        <f>_xlfn.XLOOKUP(A731,Processed_data!A:A,Processed_data!F:F)</f>
        <v>7333.57</v>
      </c>
      <c r="D731" s="1" t="str">
        <f>_xlfn.XLOOKUP(A731,bank_source_transactions__1[transaction_id],bank_source_transactions__1[transaction_status])</f>
        <v>SUCCESS</v>
      </c>
      <c r="E731" s="1" t="str">
        <f>_xlfn.XLOOKUP(A731,Processed_data!A:A,Processed_data!G:G)</f>
        <v>SUCCESS</v>
      </c>
      <c r="F731" s="1">
        <f>COUNTIF(bank_processed_transactions[transaction_id],A731)</f>
        <v>1</v>
      </c>
      <c r="G731" s="1" t="str">
        <f t="shared" si="110"/>
        <v>found</v>
      </c>
      <c r="H731" s="1" t="str">
        <f t="shared" si="111"/>
        <v>Not Duplicate</v>
      </c>
      <c r="I731" s="1" t="str">
        <f t="shared" si="112"/>
        <v>match</v>
      </c>
      <c r="J731" s="1" t="str">
        <f t="shared" si="113"/>
        <v>match</v>
      </c>
      <c r="K731" s="1">
        <f t="shared" si="114"/>
        <v>0</v>
      </c>
      <c r="L731" s="2">
        <f>IF(F731=0,"not processed",_xlfn.MINIFS(Processed_data!H:H,Processed_data!A:A,A731))</f>
        <v>46048</v>
      </c>
      <c r="M731" s="1">
        <f>IF(F731=0,"not processed",ABS(bank_source_transactions__1[[#This Row],[transaction_date]]-Reconciliation!L731))</f>
        <v>0</v>
      </c>
      <c r="N731" s="1" t="str" cm="1">
        <f t="array" ref="N731">_xlfn.IFS(M731="not Processed", "Not Processed",M731&gt;2,"SLA Breached",M731&lt;=2,"Within SLA")</f>
        <v>Within SLA</v>
      </c>
      <c r="O731" s="1" t="str">
        <f>_xlfn.XLOOKUP(A731,Source_data!A:A,Source_data!D:D)</f>
        <v>UPI</v>
      </c>
      <c r="P731" s="1">
        <f t="shared" si="115"/>
        <v>0</v>
      </c>
      <c r="Q731" s="1">
        <f t="shared" si="116"/>
        <v>0</v>
      </c>
      <c r="R731" s="1">
        <f t="shared" si="117"/>
        <v>0</v>
      </c>
      <c r="S731" s="1">
        <f t="shared" si="118"/>
        <v>0</v>
      </c>
      <c r="T731" s="1">
        <f t="shared" si="119"/>
        <v>0</v>
      </c>
      <c r="U731" s="1" t="str">
        <f>_xlfn.XLOOKUP(Table3[[#This Row],[Transaction ID]],Source_data!A:A,Source_data!E:E)</f>
        <v>Bengaluru</v>
      </c>
      <c r="V731" s="1">
        <f>_xlfn.IFNA(_xlfn.XLOOKUP(A731,bank_processed_transactions[transaction_id],bank_processed_transactions[processing_minutes]),"")</f>
        <v>26.9</v>
      </c>
      <c r="W731" s="31">
        <f>_xlfn.XLOOKUP(A731,Source_data!A:A,Source_data!B:B)</f>
        <v>46048</v>
      </c>
    </row>
    <row r="732" spans="1:23" x14ac:dyDescent="0.3">
      <c r="A732" s="3" t="s">
        <v>2338</v>
      </c>
      <c r="B732" s="1">
        <f>_xlfn.XLOOKUP(A732,bank_source_transactions__1[transaction_id],bank_source_transactions__1[amount_inr])</f>
        <v>11332.03</v>
      </c>
      <c r="C732" s="1">
        <f>_xlfn.XLOOKUP(A732,Processed_data!A:A,Processed_data!F:F)</f>
        <v>11332.03</v>
      </c>
      <c r="D732" s="1" t="str">
        <f>_xlfn.XLOOKUP(A732,bank_source_transactions__1[transaction_id],bank_source_transactions__1[transaction_status])</f>
        <v>FAILED</v>
      </c>
      <c r="E732" s="1" t="str">
        <f>_xlfn.XLOOKUP(A732,Processed_data!A:A,Processed_data!G:G)</f>
        <v>FAILED</v>
      </c>
      <c r="F732" s="1">
        <f>COUNTIF(bank_processed_transactions[transaction_id],A732)</f>
        <v>1</v>
      </c>
      <c r="G732" s="1" t="str">
        <f t="shared" si="110"/>
        <v>found</v>
      </c>
      <c r="H732" s="1" t="str">
        <f t="shared" si="111"/>
        <v>Not Duplicate</v>
      </c>
      <c r="I732" s="1" t="str">
        <f t="shared" si="112"/>
        <v>match</v>
      </c>
      <c r="J732" s="1" t="str">
        <f t="shared" si="113"/>
        <v>match</v>
      </c>
      <c r="K732" s="1">
        <f t="shared" si="114"/>
        <v>0</v>
      </c>
      <c r="L732" s="2">
        <f>IF(F732=0,"not processed",_xlfn.MINIFS(Processed_data!H:H,Processed_data!A:A,A732))</f>
        <v>46110</v>
      </c>
      <c r="M732" s="1">
        <f>IF(F732=0,"not processed",ABS(bank_source_transactions__1[[#This Row],[transaction_date]]-Reconciliation!L732))</f>
        <v>1</v>
      </c>
      <c r="N732" s="1" t="str" cm="1">
        <f t="array" ref="N732">_xlfn.IFS(M732="not Processed", "Not Processed",M732&gt;2,"SLA Breached",M732&lt;=2,"Within SLA")</f>
        <v>Within SLA</v>
      </c>
      <c r="O732" s="1" t="str">
        <f>_xlfn.XLOOKUP(A732,Source_data!A:A,Source_data!D:D)</f>
        <v>IMPS</v>
      </c>
      <c r="P732" s="1">
        <f t="shared" si="115"/>
        <v>0</v>
      </c>
      <c r="Q732" s="1">
        <f t="shared" si="116"/>
        <v>0</v>
      </c>
      <c r="R732" s="1">
        <f t="shared" si="117"/>
        <v>0</v>
      </c>
      <c r="S732" s="1">
        <f t="shared" si="118"/>
        <v>0</v>
      </c>
      <c r="T732" s="1">
        <f t="shared" si="119"/>
        <v>0</v>
      </c>
      <c r="U732" s="1" t="str">
        <f>_xlfn.XLOOKUP(Table3[[#This Row],[Transaction ID]],Source_data!A:A,Source_data!E:E)</f>
        <v>Bengaluru</v>
      </c>
      <c r="V732" s="1">
        <f>_xlfn.IFNA(_xlfn.XLOOKUP(A732,bank_processed_transactions[transaction_id],bank_processed_transactions[processing_minutes]),"")</f>
        <v>35.700000000000003</v>
      </c>
      <c r="W732" s="31">
        <f>_xlfn.XLOOKUP(A732,Source_data!A:A,Source_data!B:B)</f>
        <v>46109</v>
      </c>
    </row>
    <row r="733" spans="1:23" x14ac:dyDescent="0.3">
      <c r="A733" s="4" t="s">
        <v>75</v>
      </c>
      <c r="B733" s="1">
        <f>_xlfn.XLOOKUP(A733,bank_source_transactions__1[transaction_id],bank_source_transactions__1[amount_inr])</f>
        <v>4077.85</v>
      </c>
      <c r="C733" s="1">
        <f>_xlfn.XLOOKUP(A733,Processed_data!A:A,Processed_data!F:F)</f>
        <v>4077.85</v>
      </c>
      <c r="D733" s="1" t="str">
        <f>_xlfn.XLOOKUP(A733,bank_source_transactions__1[transaction_id],bank_source_transactions__1[transaction_status])</f>
        <v>SUCCESS</v>
      </c>
      <c r="E733" s="1" t="str">
        <f>_xlfn.XLOOKUP(A733,Processed_data!A:A,Processed_data!G:G)</f>
        <v>SUCCESS</v>
      </c>
      <c r="F733" s="1">
        <f>COUNTIF(bank_processed_transactions[transaction_id],A733)</f>
        <v>1</v>
      </c>
      <c r="G733" s="1" t="str">
        <f t="shared" si="110"/>
        <v>found</v>
      </c>
      <c r="H733" s="1" t="str">
        <f t="shared" si="111"/>
        <v>Not Duplicate</v>
      </c>
      <c r="I733" s="1" t="str">
        <f t="shared" si="112"/>
        <v>match</v>
      </c>
      <c r="J733" s="1" t="str">
        <f t="shared" si="113"/>
        <v>match</v>
      </c>
      <c r="K733" s="1">
        <f t="shared" si="114"/>
        <v>0</v>
      </c>
      <c r="L733" s="2">
        <f>IF(F733=0,"not processed",_xlfn.MINIFS(Processed_data!H:H,Processed_data!A:A,A733))</f>
        <v>46028</v>
      </c>
      <c r="M733" s="1">
        <f>IF(F733=0,"not processed",ABS(bank_source_transactions__1[[#This Row],[transaction_date]]-Reconciliation!L733))</f>
        <v>0</v>
      </c>
      <c r="N733" s="1" t="str" cm="1">
        <f t="array" ref="N733">_xlfn.IFS(M733="not Processed", "Not Processed",M733&gt;2,"SLA Breached",M733&lt;=2,"Within SLA")</f>
        <v>Within SLA</v>
      </c>
      <c r="O733" s="1" t="str">
        <f>_xlfn.XLOOKUP(A733,Source_data!A:A,Source_data!D:D)</f>
        <v>UPI</v>
      </c>
      <c r="P733" s="1">
        <f t="shared" si="115"/>
        <v>0</v>
      </c>
      <c r="Q733" s="1">
        <f t="shared" si="116"/>
        <v>0</v>
      </c>
      <c r="R733" s="1">
        <f t="shared" si="117"/>
        <v>0</v>
      </c>
      <c r="S733" s="1">
        <f t="shared" si="118"/>
        <v>0</v>
      </c>
      <c r="T733" s="1">
        <f t="shared" si="119"/>
        <v>0</v>
      </c>
      <c r="U733" s="1" t="str">
        <f>_xlfn.XLOOKUP(Table3[[#This Row],[Transaction ID]],Source_data!A:A,Source_data!E:E)</f>
        <v>Pune</v>
      </c>
      <c r="V733" s="1">
        <f>_xlfn.IFNA(_xlfn.XLOOKUP(A733,bank_processed_transactions[transaction_id],bank_processed_transactions[processing_minutes]),"")</f>
        <v>27.6</v>
      </c>
      <c r="W733" s="31">
        <f>_xlfn.XLOOKUP(A733,Source_data!A:A,Source_data!B:B)</f>
        <v>46028</v>
      </c>
    </row>
    <row r="734" spans="1:23" x14ac:dyDescent="0.3">
      <c r="A734" s="3" t="s">
        <v>2994</v>
      </c>
      <c r="B734" s="1">
        <f>_xlfn.XLOOKUP(A734,bank_source_transactions__1[transaction_id],bank_source_transactions__1[amount_inr])</f>
        <v>3867.43</v>
      </c>
      <c r="C734" s="1">
        <f>_xlfn.XLOOKUP(A734,Processed_data!A:A,Processed_data!F:F)</f>
        <v>3867.43</v>
      </c>
      <c r="D734" s="1" t="str">
        <f>_xlfn.XLOOKUP(A734,bank_source_transactions__1[transaction_id],bank_source_transactions__1[transaction_status])</f>
        <v>SUCCESS</v>
      </c>
      <c r="E734" s="1" t="str">
        <f>_xlfn.XLOOKUP(A734,Processed_data!A:A,Processed_data!G:G)</f>
        <v>SUCCESS</v>
      </c>
      <c r="F734" s="1">
        <f>COUNTIF(bank_processed_transactions[transaction_id],A734)</f>
        <v>1</v>
      </c>
      <c r="G734" s="1" t="str">
        <f t="shared" si="110"/>
        <v>found</v>
      </c>
      <c r="H734" s="1" t="str">
        <f t="shared" si="111"/>
        <v>Not Duplicate</v>
      </c>
      <c r="I734" s="1" t="str">
        <f t="shared" si="112"/>
        <v>match</v>
      </c>
      <c r="J734" s="1" t="str">
        <f t="shared" si="113"/>
        <v>match</v>
      </c>
      <c r="K734" s="1">
        <f t="shared" si="114"/>
        <v>0</v>
      </c>
      <c r="L734" s="2">
        <f>IF(F734=0,"not processed",_xlfn.MINIFS(Processed_data!H:H,Processed_data!A:A,A734))</f>
        <v>46086</v>
      </c>
      <c r="M734" s="1">
        <f>IF(F734=0,"not processed",ABS(bank_source_transactions__1[[#This Row],[transaction_date]]-Reconciliation!L734))</f>
        <v>2</v>
      </c>
      <c r="N734" s="1" t="str" cm="1">
        <f t="array" ref="N734">_xlfn.IFS(M734="not Processed", "Not Processed",M734&gt;2,"SLA Breached",M734&lt;=2,"Within SLA")</f>
        <v>Within SLA</v>
      </c>
      <c r="O734" s="1" t="str">
        <f>_xlfn.XLOOKUP(A734,Source_data!A:A,Source_data!D:D)</f>
        <v>UPI</v>
      </c>
      <c r="P734" s="1">
        <f t="shared" si="115"/>
        <v>0</v>
      </c>
      <c r="Q734" s="1">
        <f t="shared" si="116"/>
        <v>0</v>
      </c>
      <c r="R734" s="1">
        <f t="shared" si="117"/>
        <v>0</v>
      </c>
      <c r="S734" s="1">
        <f t="shared" si="118"/>
        <v>0</v>
      </c>
      <c r="T734" s="1">
        <f t="shared" si="119"/>
        <v>0</v>
      </c>
      <c r="U734" s="1" t="str">
        <f>_xlfn.XLOOKUP(Table3[[#This Row],[Transaction ID]],Source_data!A:A,Source_data!E:E)</f>
        <v>Pune</v>
      </c>
      <c r="V734" s="1">
        <f>_xlfn.IFNA(_xlfn.XLOOKUP(A734,bank_processed_transactions[transaction_id],bank_processed_transactions[processing_minutes]),"")</f>
        <v>18</v>
      </c>
      <c r="W734" s="31">
        <f>_xlfn.XLOOKUP(A734,Source_data!A:A,Source_data!B:B)</f>
        <v>46084</v>
      </c>
    </row>
    <row r="735" spans="1:23" x14ac:dyDescent="0.3">
      <c r="A735" s="4" t="s">
        <v>694</v>
      </c>
      <c r="B735" s="1">
        <f>_xlfn.XLOOKUP(A735,bank_source_transactions__1[transaction_id],bank_source_transactions__1[amount_inr])</f>
        <v>6346.89</v>
      </c>
      <c r="C735" s="1">
        <f>_xlfn.XLOOKUP(A735,Processed_data!A:A,Processed_data!F:F)</f>
        <v>6346.89</v>
      </c>
      <c r="D735" s="1" t="str">
        <f>_xlfn.XLOOKUP(A735,bank_source_transactions__1[transaction_id],bank_source_transactions__1[transaction_status])</f>
        <v>SUCCESS</v>
      </c>
      <c r="E735" s="1" t="str">
        <f>_xlfn.XLOOKUP(A735,Processed_data!A:A,Processed_data!G:G)</f>
        <v>SUCCESS</v>
      </c>
      <c r="F735" s="1">
        <f>COUNTIF(bank_processed_transactions[transaction_id],A735)</f>
        <v>1</v>
      </c>
      <c r="G735" s="1" t="str">
        <f t="shared" si="110"/>
        <v>found</v>
      </c>
      <c r="H735" s="1" t="str">
        <f t="shared" si="111"/>
        <v>Not Duplicate</v>
      </c>
      <c r="I735" s="1" t="str">
        <f t="shared" si="112"/>
        <v>match</v>
      </c>
      <c r="J735" s="1" t="str">
        <f t="shared" si="113"/>
        <v>match</v>
      </c>
      <c r="K735" s="1">
        <f t="shared" si="114"/>
        <v>0</v>
      </c>
      <c r="L735" s="2">
        <f>IF(F735=0,"not processed",_xlfn.MINIFS(Processed_data!H:H,Processed_data!A:A,A735))</f>
        <v>46047</v>
      </c>
      <c r="M735" s="1">
        <f>IF(F735=0,"not processed",ABS(bank_source_transactions__1[[#This Row],[transaction_date]]-Reconciliation!L735))</f>
        <v>3</v>
      </c>
      <c r="N735" s="1" t="str" cm="1">
        <f t="array" ref="N735">_xlfn.IFS(M735="not Processed", "Not Processed",M735&gt;2,"SLA Breached",M735&lt;=2,"Within SLA")</f>
        <v>SLA Breached</v>
      </c>
      <c r="O735" s="1" t="str">
        <f>_xlfn.XLOOKUP(A735,Source_data!A:A,Source_data!D:D)</f>
        <v>NEFT</v>
      </c>
      <c r="P735" s="1">
        <f t="shared" si="115"/>
        <v>0</v>
      </c>
      <c r="Q735" s="1">
        <f t="shared" si="116"/>
        <v>0</v>
      </c>
      <c r="R735" s="1">
        <f t="shared" si="117"/>
        <v>0</v>
      </c>
      <c r="S735" s="1">
        <f t="shared" si="118"/>
        <v>0</v>
      </c>
      <c r="T735" s="1">
        <f t="shared" si="119"/>
        <v>1</v>
      </c>
      <c r="U735" s="1" t="str">
        <f>_xlfn.XLOOKUP(Table3[[#This Row],[Transaction ID]],Source_data!A:A,Source_data!E:E)</f>
        <v>Hyderabad</v>
      </c>
      <c r="V735" s="1">
        <f>_xlfn.IFNA(_xlfn.XLOOKUP(A735,bank_processed_transactions[transaction_id],bank_processed_transactions[processing_minutes]),"")</f>
        <v>22.7</v>
      </c>
      <c r="W735" s="31">
        <f>_xlfn.XLOOKUP(A735,Source_data!A:A,Source_data!B:B)</f>
        <v>46044</v>
      </c>
    </row>
    <row r="736" spans="1:23" x14ac:dyDescent="0.3">
      <c r="A736" s="3" t="s">
        <v>1479</v>
      </c>
      <c r="B736" s="1">
        <f>_xlfn.XLOOKUP(A736,bank_source_transactions__1[transaction_id],bank_source_transactions__1[amount_inr])</f>
        <v>910.82</v>
      </c>
      <c r="C736" s="1">
        <f>_xlfn.XLOOKUP(A736,Processed_data!A:A,Processed_data!F:F)</f>
        <v>819.74</v>
      </c>
      <c r="D736" s="1" t="str">
        <f>_xlfn.XLOOKUP(A736,bank_source_transactions__1[transaction_id],bank_source_transactions__1[transaction_status])</f>
        <v>SUCCESS</v>
      </c>
      <c r="E736" s="1" t="str">
        <f>_xlfn.XLOOKUP(A736,Processed_data!A:A,Processed_data!G:G)</f>
        <v>SUCCESS</v>
      </c>
      <c r="F736" s="1">
        <f>COUNTIF(bank_processed_transactions[transaction_id],A736)</f>
        <v>1</v>
      </c>
      <c r="G736" s="1" t="str">
        <f t="shared" si="110"/>
        <v>found</v>
      </c>
      <c r="H736" s="1" t="str">
        <f t="shared" si="111"/>
        <v>Not Duplicate</v>
      </c>
      <c r="I736" s="1" t="str">
        <f t="shared" si="112"/>
        <v>mismatch</v>
      </c>
      <c r="J736" s="1" t="str">
        <f t="shared" si="113"/>
        <v>match</v>
      </c>
      <c r="K736" s="1">
        <f t="shared" si="114"/>
        <v>91.080000000000041</v>
      </c>
      <c r="L736" s="2">
        <f>IF(F736=0,"not processed",_xlfn.MINIFS(Processed_data!H:H,Processed_data!A:A,A736))</f>
        <v>46034</v>
      </c>
      <c r="M736" s="1">
        <f>IF(F736=0,"not processed",ABS(bank_source_transactions__1[[#This Row],[transaction_date]]-Reconciliation!L736))</f>
        <v>0</v>
      </c>
      <c r="N736" s="1" t="str" cm="1">
        <f t="array" ref="N736">_xlfn.IFS(M736="not Processed", "Not Processed",M736&gt;2,"SLA Breached",M736&lt;=2,"Within SLA")</f>
        <v>Within SLA</v>
      </c>
      <c r="O736" s="1" t="str">
        <f>_xlfn.XLOOKUP(A736,Source_data!A:A,Source_data!D:D)</f>
        <v>CARD</v>
      </c>
      <c r="P736" s="1">
        <f t="shared" si="115"/>
        <v>0</v>
      </c>
      <c r="Q736" s="1">
        <f t="shared" si="116"/>
        <v>0</v>
      </c>
      <c r="R736" s="1">
        <f t="shared" si="117"/>
        <v>1</v>
      </c>
      <c r="S736" s="1">
        <f t="shared" si="118"/>
        <v>0</v>
      </c>
      <c r="T736" s="1">
        <f t="shared" si="119"/>
        <v>0</v>
      </c>
      <c r="U736" s="1" t="str">
        <f>_xlfn.XLOOKUP(Table3[[#This Row],[Transaction ID]],Source_data!A:A,Source_data!E:E)</f>
        <v>Bengaluru</v>
      </c>
      <c r="V736" s="1">
        <f>_xlfn.IFNA(_xlfn.XLOOKUP(A736,bank_processed_transactions[transaction_id],bank_processed_transactions[processing_minutes]),"")</f>
        <v>36.5</v>
      </c>
      <c r="W736" s="31">
        <f>_xlfn.XLOOKUP(A736,Source_data!A:A,Source_data!B:B)</f>
        <v>46034</v>
      </c>
    </row>
    <row r="737" spans="1:23" x14ac:dyDescent="0.3">
      <c r="A737" s="4" t="s">
        <v>974</v>
      </c>
      <c r="B737" s="1">
        <f>_xlfn.XLOOKUP(A737,bank_source_transactions__1[transaction_id],bank_source_transactions__1[amount_inr])</f>
        <v>3456.73</v>
      </c>
      <c r="C737" s="1">
        <f>_xlfn.XLOOKUP(A737,Processed_data!A:A,Processed_data!F:F)</f>
        <v>3456.73</v>
      </c>
      <c r="D737" s="1" t="str">
        <f>_xlfn.XLOOKUP(A737,bank_source_transactions__1[transaction_id],bank_source_transactions__1[transaction_status])</f>
        <v>SUCCESS</v>
      </c>
      <c r="E737" s="1" t="str">
        <f>_xlfn.XLOOKUP(A737,Processed_data!A:A,Processed_data!G:G)</f>
        <v>SUCCESS</v>
      </c>
      <c r="F737" s="1">
        <f>COUNTIF(bank_processed_transactions[transaction_id],A737)</f>
        <v>1</v>
      </c>
      <c r="G737" s="1" t="str">
        <f t="shared" si="110"/>
        <v>found</v>
      </c>
      <c r="H737" s="1" t="str">
        <f t="shared" si="111"/>
        <v>Not Duplicate</v>
      </c>
      <c r="I737" s="1" t="str">
        <f t="shared" si="112"/>
        <v>match</v>
      </c>
      <c r="J737" s="1" t="str">
        <f t="shared" si="113"/>
        <v>match</v>
      </c>
      <c r="K737" s="1">
        <f t="shared" si="114"/>
        <v>0</v>
      </c>
      <c r="L737" s="2">
        <f>IF(F737=0,"not processed",_xlfn.MINIFS(Processed_data!H:H,Processed_data!A:A,A737))</f>
        <v>46092</v>
      </c>
      <c r="M737" s="1">
        <f>IF(F737=0,"not processed",ABS(bank_source_transactions__1[[#This Row],[transaction_date]]-Reconciliation!L737))</f>
        <v>1</v>
      </c>
      <c r="N737" s="1" t="str" cm="1">
        <f t="array" ref="N737">_xlfn.IFS(M737="not Processed", "Not Processed",M737&gt;2,"SLA Breached",M737&lt;=2,"Within SLA")</f>
        <v>Within SLA</v>
      </c>
      <c r="O737" s="1" t="str">
        <f>_xlfn.XLOOKUP(A737,Source_data!A:A,Source_data!D:D)</f>
        <v>UPI</v>
      </c>
      <c r="P737" s="1">
        <f t="shared" si="115"/>
        <v>0</v>
      </c>
      <c r="Q737" s="1">
        <f t="shared" si="116"/>
        <v>0</v>
      </c>
      <c r="R737" s="1">
        <f t="shared" si="117"/>
        <v>0</v>
      </c>
      <c r="S737" s="1">
        <f t="shared" si="118"/>
        <v>0</v>
      </c>
      <c r="T737" s="1">
        <f t="shared" si="119"/>
        <v>0</v>
      </c>
      <c r="U737" s="1" t="str">
        <f>_xlfn.XLOOKUP(Table3[[#This Row],[Transaction ID]],Source_data!A:A,Source_data!E:E)</f>
        <v>Pune</v>
      </c>
      <c r="V737" s="1">
        <f>_xlfn.IFNA(_xlfn.XLOOKUP(A737,bank_processed_transactions[transaction_id],bank_processed_transactions[processing_minutes]),"")</f>
        <v>24</v>
      </c>
      <c r="W737" s="31">
        <f>_xlfn.XLOOKUP(A737,Source_data!A:A,Source_data!B:B)</f>
        <v>46091</v>
      </c>
    </row>
    <row r="738" spans="1:23" x14ac:dyDescent="0.3">
      <c r="A738" s="3" t="s">
        <v>2235</v>
      </c>
      <c r="B738" s="1">
        <f>_xlfn.XLOOKUP(A738,bank_source_transactions__1[transaction_id],bank_source_transactions__1[amount_inr])</f>
        <v>2156.9</v>
      </c>
      <c r="C738" s="1">
        <f>_xlfn.XLOOKUP(A738,Processed_data!A:A,Processed_data!F:F)</f>
        <v>2156.9</v>
      </c>
      <c r="D738" s="1" t="str">
        <f>_xlfn.XLOOKUP(A738,bank_source_transactions__1[transaction_id],bank_source_transactions__1[transaction_status])</f>
        <v>SUCCESS</v>
      </c>
      <c r="E738" s="1" t="str">
        <f>_xlfn.XLOOKUP(A738,Processed_data!A:A,Processed_data!G:G)</f>
        <v>SUCCESS</v>
      </c>
      <c r="F738" s="1">
        <f>COUNTIF(bank_processed_transactions[transaction_id],A738)</f>
        <v>1</v>
      </c>
      <c r="G738" s="1" t="str">
        <f t="shared" si="110"/>
        <v>found</v>
      </c>
      <c r="H738" s="1" t="str">
        <f t="shared" si="111"/>
        <v>Not Duplicate</v>
      </c>
      <c r="I738" s="1" t="str">
        <f t="shared" si="112"/>
        <v>match</v>
      </c>
      <c r="J738" s="1" t="str">
        <f t="shared" si="113"/>
        <v>match</v>
      </c>
      <c r="K738" s="1">
        <f t="shared" si="114"/>
        <v>0</v>
      </c>
      <c r="L738" s="2">
        <f>IF(F738=0,"not processed",_xlfn.MINIFS(Processed_data!H:H,Processed_data!A:A,A738))</f>
        <v>46060</v>
      </c>
      <c r="M738" s="1">
        <f>IF(F738=0,"not processed",ABS(bank_source_transactions__1[[#This Row],[transaction_date]]-Reconciliation!L738))</f>
        <v>3</v>
      </c>
      <c r="N738" s="1" t="str" cm="1">
        <f t="array" ref="N738">_xlfn.IFS(M738="not Processed", "Not Processed",M738&gt;2,"SLA Breached",M738&lt;=2,"Within SLA")</f>
        <v>SLA Breached</v>
      </c>
      <c r="O738" s="1" t="str">
        <f>_xlfn.XLOOKUP(A738,Source_data!A:A,Source_data!D:D)</f>
        <v>ATM</v>
      </c>
      <c r="P738" s="1">
        <f t="shared" si="115"/>
        <v>0</v>
      </c>
      <c r="Q738" s="1">
        <f t="shared" si="116"/>
        <v>0</v>
      </c>
      <c r="R738" s="1">
        <f t="shared" si="117"/>
        <v>0</v>
      </c>
      <c r="S738" s="1">
        <f t="shared" si="118"/>
        <v>0</v>
      </c>
      <c r="T738" s="1">
        <f t="shared" si="119"/>
        <v>1</v>
      </c>
      <c r="U738" s="1" t="str">
        <f>_xlfn.XLOOKUP(Table3[[#This Row],[Transaction ID]],Source_data!A:A,Source_data!E:E)</f>
        <v>Mumbai</v>
      </c>
      <c r="V738" s="1">
        <f>_xlfn.IFNA(_xlfn.XLOOKUP(A738,bank_processed_transactions[transaction_id],bank_processed_transactions[processing_minutes]),"")</f>
        <v>13.6</v>
      </c>
      <c r="W738" s="31">
        <f>_xlfn.XLOOKUP(A738,Source_data!A:A,Source_data!B:B)</f>
        <v>46057</v>
      </c>
    </row>
    <row r="739" spans="1:23" x14ac:dyDescent="0.3">
      <c r="A739" s="4" t="s">
        <v>2965</v>
      </c>
      <c r="B739" s="1">
        <f>_xlfn.XLOOKUP(A739,bank_source_transactions__1[transaction_id],bank_source_transactions__1[amount_inr])</f>
        <v>5893.05</v>
      </c>
      <c r="C739" s="1">
        <f>_xlfn.XLOOKUP(A739,Processed_data!A:A,Processed_data!F:F)</f>
        <v>5893.05</v>
      </c>
      <c r="D739" s="1" t="str">
        <f>_xlfn.XLOOKUP(A739,bank_source_transactions__1[transaction_id],bank_source_transactions__1[transaction_status])</f>
        <v>SUCCESS</v>
      </c>
      <c r="E739" s="1" t="str">
        <f>_xlfn.XLOOKUP(A739,Processed_data!A:A,Processed_data!G:G)</f>
        <v>SUCCESS</v>
      </c>
      <c r="F739" s="1">
        <f>COUNTIF(bank_processed_transactions[transaction_id],A739)</f>
        <v>1</v>
      </c>
      <c r="G739" s="1" t="str">
        <f t="shared" si="110"/>
        <v>found</v>
      </c>
      <c r="H739" s="1" t="str">
        <f t="shared" si="111"/>
        <v>Not Duplicate</v>
      </c>
      <c r="I739" s="1" t="str">
        <f t="shared" si="112"/>
        <v>match</v>
      </c>
      <c r="J739" s="1" t="str">
        <f t="shared" si="113"/>
        <v>match</v>
      </c>
      <c r="K739" s="1">
        <f t="shared" si="114"/>
        <v>0</v>
      </c>
      <c r="L739" s="2">
        <f>IF(F739=0,"not processed",_xlfn.MINIFS(Processed_data!H:H,Processed_data!A:A,A739))</f>
        <v>46043</v>
      </c>
      <c r="M739" s="1">
        <f>IF(F739=0,"not processed",ABS(bank_source_transactions__1[[#This Row],[transaction_date]]-Reconciliation!L739))</f>
        <v>3</v>
      </c>
      <c r="N739" s="1" t="str" cm="1">
        <f t="array" ref="N739">_xlfn.IFS(M739="not Processed", "Not Processed",M739&gt;2,"SLA Breached",M739&lt;=2,"Within SLA")</f>
        <v>SLA Breached</v>
      </c>
      <c r="O739" s="1" t="str">
        <f>_xlfn.XLOOKUP(A739,Source_data!A:A,Source_data!D:D)</f>
        <v>NEFT</v>
      </c>
      <c r="P739" s="1">
        <f t="shared" si="115"/>
        <v>0</v>
      </c>
      <c r="Q739" s="1">
        <f t="shared" si="116"/>
        <v>0</v>
      </c>
      <c r="R739" s="1">
        <f t="shared" si="117"/>
        <v>0</v>
      </c>
      <c r="S739" s="1">
        <f t="shared" si="118"/>
        <v>0</v>
      </c>
      <c r="T739" s="1">
        <f t="shared" si="119"/>
        <v>1</v>
      </c>
      <c r="U739" s="1" t="str">
        <f>_xlfn.XLOOKUP(Table3[[#This Row],[Transaction ID]],Source_data!A:A,Source_data!E:E)</f>
        <v>Mumbai</v>
      </c>
      <c r="V739" s="1">
        <f>_xlfn.IFNA(_xlfn.XLOOKUP(A739,bank_processed_transactions[transaction_id],bank_processed_transactions[processing_minutes]),"")</f>
        <v>15.3</v>
      </c>
      <c r="W739" s="31">
        <f>_xlfn.XLOOKUP(A739,Source_data!A:A,Source_data!B:B)</f>
        <v>46040</v>
      </c>
    </row>
    <row r="740" spans="1:23" x14ac:dyDescent="0.3">
      <c r="A740" s="3" t="s">
        <v>1302</v>
      </c>
      <c r="B740" s="1">
        <f>_xlfn.XLOOKUP(A740,bank_source_transactions__1[transaction_id],bank_source_transactions__1[amount_inr])</f>
        <v>16584.150000000001</v>
      </c>
      <c r="C740" s="1">
        <f>_xlfn.XLOOKUP(A740,Processed_data!A:A,Processed_data!F:F)</f>
        <v>16584.150000000001</v>
      </c>
      <c r="D740" s="1" t="str">
        <f>_xlfn.XLOOKUP(A740,bank_source_transactions__1[transaction_id],bank_source_transactions__1[transaction_status])</f>
        <v>FAILED</v>
      </c>
      <c r="E740" s="1" t="str">
        <f>_xlfn.XLOOKUP(A740,Processed_data!A:A,Processed_data!G:G)</f>
        <v>FAILED</v>
      </c>
      <c r="F740" s="1">
        <f>COUNTIF(bank_processed_transactions[transaction_id],A740)</f>
        <v>1</v>
      </c>
      <c r="G740" s="1" t="str">
        <f t="shared" si="110"/>
        <v>found</v>
      </c>
      <c r="H740" s="1" t="str">
        <f t="shared" si="111"/>
        <v>Not Duplicate</v>
      </c>
      <c r="I740" s="1" t="str">
        <f t="shared" si="112"/>
        <v>match</v>
      </c>
      <c r="J740" s="1" t="str">
        <f t="shared" si="113"/>
        <v>match</v>
      </c>
      <c r="K740" s="1">
        <f t="shared" si="114"/>
        <v>0</v>
      </c>
      <c r="L740" s="2">
        <f>IF(F740=0,"not processed",_xlfn.MINIFS(Processed_data!H:H,Processed_data!A:A,A740))</f>
        <v>46091</v>
      </c>
      <c r="M740" s="1">
        <f>IF(F740=0,"not processed",ABS(bank_source_transactions__1[[#This Row],[transaction_date]]-Reconciliation!L740))</f>
        <v>1</v>
      </c>
      <c r="N740" s="1" t="str" cm="1">
        <f t="array" ref="N740">_xlfn.IFS(M740="not Processed", "Not Processed",M740&gt;2,"SLA Breached",M740&lt;=2,"Within SLA")</f>
        <v>Within SLA</v>
      </c>
      <c r="O740" s="1" t="str">
        <f>_xlfn.XLOOKUP(A740,Source_data!A:A,Source_data!D:D)</f>
        <v>UPI</v>
      </c>
      <c r="P740" s="1">
        <f t="shared" si="115"/>
        <v>0</v>
      </c>
      <c r="Q740" s="1">
        <f t="shared" si="116"/>
        <v>0</v>
      </c>
      <c r="R740" s="1">
        <f t="shared" si="117"/>
        <v>0</v>
      </c>
      <c r="S740" s="1">
        <f t="shared" si="118"/>
        <v>0</v>
      </c>
      <c r="T740" s="1">
        <f t="shared" si="119"/>
        <v>0</v>
      </c>
      <c r="U740" s="1" t="str">
        <f>_xlfn.XLOOKUP(Table3[[#This Row],[Transaction ID]],Source_data!A:A,Source_data!E:E)</f>
        <v>Hyderabad</v>
      </c>
      <c r="V740" s="1">
        <f>_xlfn.IFNA(_xlfn.XLOOKUP(A740,bank_processed_transactions[transaction_id],bank_processed_transactions[processing_minutes]),"")</f>
        <v>39</v>
      </c>
      <c r="W740" s="31">
        <f>_xlfn.XLOOKUP(A740,Source_data!A:A,Source_data!B:B)</f>
        <v>46090</v>
      </c>
    </row>
    <row r="741" spans="1:23" x14ac:dyDescent="0.3">
      <c r="A741" s="4" t="s">
        <v>1487</v>
      </c>
      <c r="B741" s="1">
        <f>_xlfn.XLOOKUP(A741,bank_source_transactions__1[transaction_id],bank_source_transactions__1[amount_inr])</f>
        <v>1439.14</v>
      </c>
      <c r="C741" s="1">
        <f>_xlfn.XLOOKUP(A741,Processed_data!A:A,Processed_data!F:F)</f>
        <v>1439.14</v>
      </c>
      <c r="D741" s="1" t="str">
        <f>_xlfn.XLOOKUP(A741,bank_source_transactions__1[transaction_id],bank_source_transactions__1[transaction_status])</f>
        <v>SUCCESS</v>
      </c>
      <c r="E741" s="1" t="str">
        <f>_xlfn.XLOOKUP(A741,Processed_data!A:A,Processed_data!G:G)</f>
        <v>SUCCESS</v>
      </c>
      <c r="F741" s="1">
        <f>COUNTIF(bank_processed_transactions[transaction_id],A741)</f>
        <v>1</v>
      </c>
      <c r="G741" s="1" t="str">
        <f t="shared" si="110"/>
        <v>found</v>
      </c>
      <c r="H741" s="1" t="str">
        <f t="shared" si="111"/>
        <v>Not Duplicate</v>
      </c>
      <c r="I741" s="1" t="str">
        <f t="shared" si="112"/>
        <v>match</v>
      </c>
      <c r="J741" s="1" t="str">
        <f t="shared" si="113"/>
        <v>match</v>
      </c>
      <c r="K741" s="1">
        <f t="shared" si="114"/>
        <v>0</v>
      </c>
      <c r="L741" s="2">
        <f>IF(F741=0,"not processed",_xlfn.MINIFS(Processed_data!H:H,Processed_data!A:A,A741))</f>
        <v>46042</v>
      </c>
      <c r="M741" s="1">
        <f>IF(F741=0,"not processed",ABS(bank_source_transactions__1[[#This Row],[transaction_date]]-Reconciliation!L741))</f>
        <v>2</v>
      </c>
      <c r="N741" s="1" t="str" cm="1">
        <f t="array" ref="N741">_xlfn.IFS(M741="not Processed", "Not Processed",M741&gt;2,"SLA Breached",M741&lt;=2,"Within SLA")</f>
        <v>Within SLA</v>
      </c>
      <c r="O741" s="1" t="str">
        <f>_xlfn.XLOOKUP(A741,Source_data!A:A,Source_data!D:D)</f>
        <v>UPI</v>
      </c>
      <c r="P741" s="1">
        <f t="shared" si="115"/>
        <v>0</v>
      </c>
      <c r="Q741" s="1">
        <f t="shared" si="116"/>
        <v>0</v>
      </c>
      <c r="R741" s="1">
        <f t="shared" si="117"/>
        <v>0</v>
      </c>
      <c r="S741" s="1">
        <f t="shared" si="118"/>
        <v>0</v>
      </c>
      <c r="T741" s="1">
        <f t="shared" si="119"/>
        <v>0</v>
      </c>
      <c r="U741" s="1" t="str">
        <f>_xlfn.XLOOKUP(Table3[[#This Row],[Transaction ID]],Source_data!A:A,Source_data!E:E)</f>
        <v>Mumbai</v>
      </c>
      <c r="V741" s="1">
        <f>_xlfn.IFNA(_xlfn.XLOOKUP(A741,bank_processed_transactions[transaction_id],bank_processed_transactions[processing_minutes]),"")</f>
        <v>23.7</v>
      </c>
      <c r="W741" s="31">
        <f>_xlfn.XLOOKUP(A741,Source_data!A:A,Source_data!B:B)</f>
        <v>46040</v>
      </c>
    </row>
    <row r="742" spans="1:23" x14ac:dyDescent="0.3">
      <c r="A742" s="3" t="s">
        <v>4326</v>
      </c>
      <c r="B742" s="1">
        <f>_xlfn.XLOOKUP(A742,bank_source_transactions__1[transaction_id],bank_source_transactions__1[amount_inr])</f>
        <v>175.15</v>
      </c>
      <c r="C742" s="1">
        <f>_xlfn.XLOOKUP(A742,Processed_data!A:A,Processed_data!F:F)</f>
        <v>175.15</v>
      </c>
      <c r="D742" s="1" t="str">
        <f>_xlfn.XLOOKUP(A742,bank_source_transactions__1[transaction_id],bank_source_transactions__1[transaction_status])</f>
        <v>SUCCESS</v>
      </c>
      <c r="E742" s="1" t="str">
        <f>_xlfn.XLOOKUP(A742,Processed_data!A:A,Processed_data!G:G)</f>
        <v>SUCCESS</v>
      </c>
      <c r="F742" s="1">
        <f>COUNTIF(bank_processed_transactions[transaction_id],A742)</f>
        <v>1</v>
      </c>
      <c r="G742" s="1" t="str">
        <f t="shared" si="110"/>
        <v>found</v>
      </c>
      <c r="H742" s="1" t="str">
        <f t="shared" si="111"/>
        <v>Not Duplicate</v>
      </c>
      <c r="I742" s="1" t="str">
        <f t="shared" si="112"/>
        <v>match</v>
      </c>
      <c r="J742" s="1" t="str">
        <f t="shared" si="113"/>
        <v>match</v>
      </c>
      <c r="K742" s="1">
        <f t="shared" si="114"/>
        <v>0</v>
      </c>
      <c r="L742" s="2">
        <f>IF(F742=0,"not processed",_xlfn.MINIFS(Processed_data!H:H,Processed_data!A:A,A742))</f>
        <v>46078</v>
      </c>
      <c r="M742" s="1">
        <f>IF(F742=0,"not processed",ABS(bank_source_transactions__1[[#This Row],[transaction_date]]-Reconciliation!L742))</f>
        <v>5</v>
      </c>
      <c r="N742" s="1" t="str" cm="1">
        <f t="array" ref="N742">_xlfn.IFS(M742="not Processed", "Not Processed",M742&gt;2,"SLA Breached",M742&lt;=2,"Within SLA")</f>
        <v>SLA Breached</v>
      </c>
      <c r="O742" s="1" t="str">
        <f>_xlfn.XLOOKUP(A742,Source_data!A:A,Source_data!D:D)</f>
        <v>UPI</v>
      </c>
      <c r="P742" s="1">
        <f t="shared" si="115"/>
        <v>0</v>
      </c>
      <c r="Q742" s="1">
        <f t="shared" si="116"/>
        <v>0</v>
      </c>
      <c r="R742" s="1">
        <f t="shared" si="117"/>
        <v>0</v>
      </c>
      <c r="S742" s="1">
        <f t="shared" si="118"/>
        <v>0</v>
      </c>
      <c r="T742" s="1">
        <f t="shared" si="119"/>
        <v>1</v>
      </c>
      <c r="U742" s="1" t="str">
        <f>_xlfn.XLOOKUP(Table3[[#This Row],[Transaction ID]],Source_data!A:A,Source_data!E:E)</f>
        <v>Mumbai</v>
      </c>
      <c r="V742" s="1">
        <f>_xlfn.IFNA(_xlfn.XLOOKUP(A742,bank_processed_transactions[transaction_id],bank_processed_transactions[processing_minutes]),"")</f>
        <v>22.3</v>
      </c>
      <c r="W742" s="31">
        <f>_xlfn.XLOOKUP(A742,Source_data!A:A,Source_data!B:B)</f>
        <v>46073</v>
      </c>
    </row>
    <row r="743" spans="1:23" x14ac:dyDescent="0.3">
      <c r="A743" s="4" t="s">
        <v>3256</v>
      </c>
      <c r="B743" s="1">
        <f>_xlfn.XLOOKUP(A743,bank_source_transactions__1[transaction_id],bank_source_transactions__1[amount_inr])</f>
        <v>2132.48</v>
      </c>
      <c r="C743" s="1">
        <f>_xlfn.XLOOKUP(A743,Processed_data!A:A,Processed_data!F:F)</f>
        <v>2132.48</v>
      </c>
      <c r="D743" s="1" t="str">
        <f>_xlfn.XLOOKUP(A743,bank_source_transactions__1[transaction_id],bank_source_transactions__1[transaction_status])</f>
        <v>SUCCESS</v>
      </c>
      <c r="E743" s="1" t="str">
        <f>_xlfn.XLOOKUP(A743,Processed_data!A:A,Processed_data!G:G)</f>
        <v>SUCCESS</v>
      </c>
      <c r="F743" s="1">
        <f>COUNTIF(bank_processed_transactions[transaction_id],A743)</f>
        <v>1</v>
      </c>
      <c r="G743" s="1" t="str">
        <f t="shared" si="110"/>
        <v>found</v>
      </c>
      <c r="H743" s="1" t="str">
        <f t="shared" si="111"/>
        <v>Not Duplicate</v>
      </c>
      <c r="I743" s="1" t="str">
        <f t="shared" si="112"/>
        <v>match</v>
      </c>
      <c r="J743" s="1" t="str">
        <f t="shared" si="113"/>
        <v>match</v>
      </c>
      <c r="K743" s="1">
        <f t="shared" si="114"/>
        <v>0</v>
      </c>
      <c r="L743" s="2">
        <f>IF(F743=0,"not processed",_xlfn.MINIFS(Processed_data!H:H,Processed_data!A:A,A743))</f>
        <v>46048</v>
      </c>
      <c r="M743" s="1">
        <f>IF(F743=0,"not processed",ABS(bank_source_transactions__1[[#This Row],[transaction_date]]-Reconciliation!L743))</f>
        <v>1</v>
      </c>
      <c r="N743" s="1" t="str" cm="1">
        <f t="array" ref="N743">_xlfn.IFS(M743="not Processed", "Not Processed",M743&gt;2,"SLA Breached",M743&lt;=2,"Within SLA")</f>
        <v>Within SLA</v>
      </c>
      <c r="O743" s="1" t="str">
        <f>_xlfn.XLOOKUP(A743,Source_data!A:A,Source_data!D:D)</f>
        <v>UPI</v>
      </c>
      <c r="P743" s="1">
        <f t="shared" si="115"/>
        <v>0</v>
      </c>
      <c r="Q743" s="1">
        <f t="shared" si="116"/>
        <v>0</v>
      </c>
      <c r="R743" s="1">
        <f t="shared" si="117"/>
        <v>0</v>
      </c>
      <c r="S743" s="1">
        <f t="shared" si="118"/>
        <v>0</v>
      </c>
      <c r="T743" s="1">
        <f t="shared" si="119"/>
        <v>0</v>
      </c>
      <c r="U743" s="1" t="str">
        <f>_xlfn.XLOOKUP(Table3[[#This Row],[Transaction ID]],Source_data!A:A,Source_data!E:E)</f>
        <v>Mumbai</v>
      </c>
      <c r="V743" s="1">
        <f>_xlfn.IFNA(_xlfn.XLOOKUP(A743,bank_processed_transactions[transaction_id],bank_processed_transactions[processing_minutes]),"")</f>
        <v>29.3</v>
      </c>
      <c r="W743" s="31">
        <f>_xlfn.XLOOKUP(A743,Source_data!A:A,Source_data!B:B)</f>
        <v>46047</v>
      </c>
    </row>
    <row r="744" spans="1:23" x14ac:dyDescent="0.3">
      <c r="A744" s="3" t="s">
        <v>3705</v>
      </c>
      <c r="B744" s="1">
        <f>_xlfn.XLOOKUP(A744,bank_source_transactions__1[transaction_id],bank_source_transactions__1[amount_inr])</f>
        <v>1460.92</v>
      </c>
      <c r="C744" s="1">
        <f>_xlfn.XLOOKUP(A744,Processed_data!A:A,Processed_data!F:F)</f>
        <v>1460.92</v>
      </c>
      <c r="D744" s="1" t="str">
        <f>_xlfn.XLOOKUP(A744,bank_source_transactions__1[transaction_id],bank_source_transactions__1[transaction_status])</f>
        <v>SUCCESS</v>
      </c>
      <c r="E744" s="1" t="str">
        <f>_xlfn.XLOOKUP(A744,Processed_data!A:A,Processed_data!G:G)</f>
        <v>SUCCESS</v>
      </c>
      <c r="F744" s="1">
        <f>COUNTIF(bank_processed_transactions[transaction_id],A744)</f>
        <v>1</v>
      </c>
      <c r="G744" s="1" t="str">
        <f t="shared" si="110"/>
        <v>found</v>
      </c>
      <c r="H744" s="1" t="str">
        <f t="shared" si="111"/>
        <v>Not Duplicate</v>
      </c>
      <c r="I744" s="1" t="str">
        <f t="shared" si="112"/>
        <v>match</v>
      </c>
      <c r="J744" s="1" t="str">
        <f t="shared" si="113"/>
        <v>match</v>
      </c>
      <c r="K744" s="1">
        <f t="shared" si="114"/>
        <v>0</v>
      </c>
      <c r="L744" s="2">
        <f>IF(F744=0,"not processed",_xlfn.MINIFS(Processed_data!H:H,Processed_data!A:A,A744))</f>
        <v>46081</v>
      </c>
      <c r="M744" s="1">
        <f>IF(F744=0,"not processed",ABS(bank_source_transactions__1[[#This Row],[transaction_date]]-Reconciliation!L744))</f>
        <v>5</v>
      </c>
      <c r="N744" s="1" t="str" cm="1">
        <f t="array" ref="N744">_xlfn.IFS(M744="not Processed", "Not Processed",M744&gt;2,"SLA Breached",M744&lt;=2,"Within SLA")</f>
        <v>SLA Breached</v>
      </c>
      <c r="O744" s="1" t="str">
        <f>_xlfn.XLOOKUP(A744,Source_data!A:A,Source_data!D:D)</f>
        <v>IMPS</v>
      </c>
      <c r="P744" s="1">
        <f t="shared" si="115"/>
        <v>0</v>
      </c>
      <c r="Q744" s="1">
        <f t="shared" si="116"/>
        <v>0</v>
      </c>
      <c r="R744" s="1">
        <f t="shared" si="117"/>
        <v>0</v>
      </c>
      <c r="S744" s="1">
        <f t="shared" si="118"/>
        <v>0</v>
      </c>
      <c r="T744" s="1">
        <f t="shared" si="119"/>
        <v>1</v>
      </c>
      <c r="U744" s="1" t="str">
        <f>_xlfn.XLOOKUP(Table3[[#This Row],[Transaction ID]],Source_data!A:A,Source_data!E:E)</f>
        <v>Hyderabad</v>
      </c>
      <c r="V744" s="1">
        <f>_xlfn.IFNA(_xlfn.XLOOKUP(A744,bank_processed_transactions[transaction_id],bank_processed_transactions[processing_minutes]),"")</f>
        <v>7.5</v>
      </c>
      <c r="W744" s="31">
        <f>_xlfn.XLOOKUP(A744,Source_data!A:A,Source_data!B:B)</f>
        <v>46076</v>
      </c>
    </row>
    <row r="745" spans="1:23" x14ac:dyDescent="0.3">
      <c r="A745" s="4" t="s">
        <v>4417</v>
      </c>
      <c r="B745" s="1">
        <f>_xlfn.XLOOKUP(A745,bank_source_transactions__1[transaction_id],bank_source_transactions__1[amount_inr])</f>
        <v>4512.07</v>
      </c>
      <c r="C745" s="1">
        <f>_xlfn.XLOOKUP(A745,Processed_data!A:A,Processed_data!F:F)</f>
        <v>4512.07</v>
      </c>
      <c r="D745" s="1" t="str">
        <f>_xlfn.XLOOKUP(A745,bank_source_transactions__1[transaction_id],bank_source_transactions__1[transaction_status])</f>
        <v>SUCCESS</v>
      </c>
      <c r="E745" s="1" t="str">
        <f>_xlfn.XLOOKUP(A745,Processed_data!A:A,Processed_data!G:G)</f>
        <v>SUCCESS</v>
      </c>
      <c r="F745" s="1">
        <f>COUNTIF(bank_processed_transactions[transaction_id],A745)</f>
        <v>1</v>
      </c>
      <c r="G745" s="1" t="str">
        <f t="shared" si="110"/>
        <v>found</v>
      </c>
      <c r="H745" s="1" t="str">
        <f t="shared" si="111"/>
        <v>Not Duplicate</v>
      </c>
      <c r="I745" s="1" t="str">
        <f t="shared" si="112"/>
        <v>match</v>
      </c>
      <c r="J745" s="1" t="str">
        <f t="shared" si="113"/>
        <v>match</v>
      </c>
      <c r="K745" s="1">
        <f t="shared" si="114"/>
        <v>0</v>
      </c>
      <c r="L745" s="2">
        <f>IF(F745=0,"not processed",_xlfn.MINIFS(Processed_data!H:H,Processed_data!A:A,A745))</f>
        <v>46040</v>
      </c>
      <c r="M745" s="1">
        <f>IF(F745=0,"not processed",ABS(bank_source_transactions__1[[#This Row],[transaction_date]]-Reconciliation!L745))</f>
        <v>2</v>
      </c>
      <c r="N745" s="1" t="str" cm="1">
        <f t="array" ref="N745">_xlfn.IFS(M745="not Processed", "Not Processed",M745&gt;2,"SLA Breached",M745&lt;=2,"Within SLA")</f>
        <v>Within SLA</v>
      </c>
      <c r="O745" s="1" t="str">
        <f>_xlfn.XLOOKUP(A745,Source_data!A:A,Source_data!D:D)</f>
        <v>UPI</v>
      </c>
      <c r="P745" s="1">
        <f t="shared" si="115"/>
        <v>0</v>
      </c>
      <c r="Q745" s="1">
        <f t="shared" si="116"/>
        <v>0</v>
      </c>
      <c r="R745" s="1">
        <f t="shared" si="117"/>
        <v>0</v>
      </c>
      <c r="S745" s="1">
        <f t="shared" si="118"/>
        <v>0</v>
      </c>
      <c r="T745" s="1">
        <f t="shared" si="119"/>
        <v>0</v>
      </c>
      <c r="U745" s="1" t="str">
        <f>_xlfn.XLOOKUP(Table3[[#This Row],[Transaction ID]],Source_data!A:A,Source_data!E:E)</f>
        <v>Hyderabad</v>
      </c>
      <c r="V745" s="1">
        <f>_xlfn.IFNA(_xlfn.XLOOKUP(A745,bank_processed_transactions[transaction_id],bank_processed_transactions[processing_minutes]),"")</f>
        <v>3.3</v>
      </c>
      <c r="W745" s="31">
        <f>_xlfn.XLOOKUP(A745,Source_data!A:A,Source_data!B:B)</f>
        <v>46038</v>
      </c>
    </row>
    <row r="746" spans="1:23" x14ac:dyDescent="0.3">
      <c r="A746" s="3" t="s">
        <v>3644</v>
      </c>
      <c r="B746" s="1">
        <f>_xlfn.XLOOKUP(A746,bank_source_transactions__1[transaction_id],bank_source_transactions__1[amount_inr])</f>
        <v>4632.54</v>
      </c>
      <c r="C746" s="1">
        <f>_xlfn.XLOOKUP(A746,Processed_data!A:A,Processed_data!F:F)</f>
        <v>4632.54</v>
      </c>
      <c r="D746" s="1" t="str">
        <f>_xlfn.XLOOKUP(A746,bank_source_transactions__1[transaction_id],bank_source_transactions__1[transaction_status])</f>
        <v>FAILED</v>
      </c>
      <c r="E746" s="1" t="str">
        <f>_xlfn.XLOOKUP(A746,Processed_data!A:A,Processed_data!G:G)</f>
        <v>FAILED</v>
      </c>
      <c r="F746" s="1">
        <f>COUNTIF(bank_processed_transactions[transaction_id],A746)</f>
        <v>1</v>
      </c>
      <c r="G746" s="1" t="str">
        <f t="shared" si="110"/>
        <v>found</v>
      </c>
      <c r="H746" s="1" t="str">
        <f t="shared" si="111"/>
        <v>Not Duplicate</v>
      </c>
      <c r="I746" s="1" t="str">
        <f t="shared" si="112"/>
        <v>match</v>
      </c>
      <c r="J746" s="1" t="str">
        <f t="shared" si="113"/>
        <v>match</v>
      </c>
      <c r="K746" s="1">
        <f t="shared" si="114"/>
        <v>0</v>
      </c>
      <c r="L746" s="2">
        <f>IF(F746=0,"not processed",_xlfn.MINIFS(Processed_data!H:H,Processed_data!A:A,A746))</f>
        <v>46099</v>
      </c>
      <c r="M746" s="1">
        <f>IF(F746=0,"not processed",ABS(bank_source_transactions__1[[#This Row],[transaction_date]]-Reconciliation!L746))</f>
        <v>2</v>
      </c>
      <c r="N746" s="1" t="str" cm="1">
        <f t="array" ref="N746">_xlfn.IFS(M746="not Processed", "Not Processed",M746&gt;2,"SLA Breached",M746&lt;=2,"Within SLA")</f>
        <v>Within SLA</v>
      </c>
      <c r="O746" s="1" t="str">
        <f>_xlfn.XLOOKUP(A746,Source_data!A:A,Source_data!D:D)</f>
        <v>NEFT</v>
      </c>
      <c r="P746" s="1">
        <f t="shared" si="115"/>
        <v>0</v>
      </c>
      <c r="Q746" s="1">
        <f t="shared" si="116"/>
        <v>0</v>
      </c>
      <c r="R746" s="1">
        <f t="shared" si="117"/>
        <v>0</v>
      </c>
      <c r="S746" s="1">
        <f t="shared" si="118"/>
        <v>0</v>
      </c>
      <c r="T746" s="1">
        <f t="shared" si="119"/>
        <v>0</v>
      </c>
      <c r="U746" s="1" t="str">
        <f>_xlfn.XLOOKUP(Table3[[#This Row],[Transaction ID]],Source_data!A:A,Source_data!E:E)</f>
        <v>Hyderabad</v>
      </c>
      <c r="V746" s="1">
        <f>_xlfn.IFNA(_xlfn.XLOOKUP(A746,bank_processed_transactions[transaction_id],bank_processed_transactions[processing_minutes]),"")</f>
        <v>21.1</v>
      </c>
      <c r="W746" s="31">
        <f>_xlfn.XLOOKUP(A746,Source_data!A:A,Source_data!B:B)</f>
        <v>46097</v>
      </c>
    </row>
    <row r="747" spans="1:23" x14ac:dyDescent="0.3">
      <c r="A747" s="4" t="s">
        <v>1348</v>
      </c>
      <c r="B747" s="1">
        <f>_xlfn.XLOOKUP(A747,bank_source_transactions__1[transaction_id],bank_source_transactions__1[amount_inr])</f>
        <v>4763.6099999999997</v>
      </c>
      <c r="C747" s="1">
        <f>_xlfn.XLOOKUP(A747,Processed_data!A:A,Processed_data!F:F)</f>
        <v>4763.6099999999997</v>
      </c>
      <c r="D747" s="1" t="str">
        <f>_xlfn.XLOOKUP(A747,bank_source_transactions__1[transaction_id],bank_source_transactions__1[transaction_status])</f>
        <v>SUCCESS</v>
      </c>
      <c r="E747" s="1" t="str">
        <f>_xlfn.XLOOKUP(A747,Processed_data!A:A,Processed_data!G:G)</f>
        <v>SUCCESS</v>
      </c>
      <c r="F747" s="1">
        <f>COUNTIF(bank_processed_transactions[transaction_id],A747)</f>
        <v>1</v>
      </c>
      <c r="G747" s="1" t="str">
        <f t="shared" si="110"/>
        <v>found</v>
      </c>
      <c r="H747" s="1" t="str">
        <f t="shared" si="111"/>
        <v>Not Duplicate</v>
      </c>
      <c r="I747" s="1" t="str">
        <f t="shared" si="112"/>
        <v>match</v>
      </c>
      <c r="J747" s="1" t="str">
        <f t="shared" si="113"/>
        <v>match</v>
      </c>
      <c r="K747" s="1">
        <f t="shared" si="114"/>
        <v>0</v>
      </c>
      <c r="L747" s="2">
        <f>IF(F747=0,"not processed",_xlfn.MINIFS(Processed_data!H:H,Processed_data!A:A,A747))</f>
        <v>46098</v>
      </c>
      <c r="M747" s="1">
        <f>IF(F747=0,"not processed",ABS(bank_source_transactions__1[[#This Row],[transaction_date]]-Reconciliation!L747))</f>
        <v>0</v>
      </c>
      <c r="N747" s="1" t="str" cm="1">
        <f t="array" ref="N747">_xlfn.IFS(M747="not Processed", "Not Processed",M747&gt;2,"SLA Breached",M747&lt;=2,"Within SLA")</f>
        <v>Within SLA</v>
      </c>
      <c r="O747" s="1" t="str">
        <f>_xlfn.XLOOKUP(A747,Source_data!A:A,Source_data!D:D)</f>
        <v>UPI</v>
      </c>
      <c r="P747" s="1">
        <f t="shared" si="115"/>
        <v>0</v>
      </c>
      <c r="Q747" s="1">
        <f t="shared" si="116"/>
        <v>0</v>
      </c>
      <c r="R747" s="1">
        <f t="shared" si="117"/>
        <v>0</v>
      </c>
      <c r="S747" s="1">
        <f t="shared" si="118"/>
        <v>0</v>
      </c>
      <c r="T747" s="1">
        <f t="shared" si="119"/>
        <v>0</v>
      </c>
      <c r="U747" s="1" t="str">
        <f>_xlfn.XLOOKUP(Table3[[#This Row],[Transaction ID]],Source_data!A:A,Source_data!E:E)</f>
        <v>Bengaluru</v>
      </c>
      <c r="V747" s="1">
        <f>_xlfn.IFNA(_xlfn.XLOOKUP(A747,bank_processed_transactions[transaction_id],bank_processed_transactions[processing_minutes]),"")</f>
        <v>12.5</v>
      </c>
      <c r="W747" s="31">
        <f>_xlfn.XLOOKUP(A747,Source_data!A:A,Source_data!B:B)</f>
        <v>46098</v>
      </c>
    </row>
    <row r="748" spans="1:23" x14ac:dyDescent="0.3">
      <c r="A748" s="3" t="s">
        <v>4467</v>
      </c>
      <c r="B748" s="1">
        <f>_xlfn.XLOOKUP(A748,bank_source_transactions__1[transaction_id],bank_source_transactions__1[amount_inr])</f>
        <v>1471.04</v>
      </c>
      <c r="C748" s="1">
        <f>_xlfn.XLOOKUP(A748,Processed_data!A:A,Processed_data!F:F)</f>
        <v>1471.04</v>
      </c>
      <c r="D748" s="1" t="str">
        <f>_xlfn.XLOOKUP(A748,bank_source_transactions__1[transaction_id],bank_source_transactions__1[transaction_status])</f>
        <v>SUCCESS</v>
      </c>
      <c r="E748" s="1" t="str">
        <f>_xlfn.XLOOKUP(A748,Processed_data!A:A,Processed_data!G:G)</f>
        <v>SUCCESS</v>
      </c>
      <c r="F748" s="1">
        <f>COUNTIF(bank_processed_transactions[transaction_id],A748)</f>
        <v>1</v>
      </c>
      <c r="G748" s="1" t="str">
        <f t="shared" si="110"/>
        <v>found</v>
      </c>
      <c r="H748" s="1" t="str">
        <f t="shared" si="111"/>
        <v>Not Duplicate</v>
      </c>
      <c r="I748" s="1" t="str">
        <f t="shared" si="112"/>
        <v>match</v>
      </c>
      <c r="J748" s="1" t="str">
        <f t="shared" si="113"/>
        <v>match</v>
      </c>
      <c r="K748" s="1">
        <f t="shared" si="114"/>
        <v>0</v>
      </c>
      <c r="L748" s="2">
        <f>IF(F748=0,"not processed",_xlfn.MINIFS(Processed_data!H:H,Processed_data!A:A,A748))</f>
        <v>46099</v>
      </c>
      <c r="M748" s="1">
        <f>IF(F748=0,"not processed",ABS(bank_source_transactions__1[[#This Row],[transaction_date]]-Reconciliation!L748))</f>
        <v>2</v>
      </c>
      <c r="N748" s="1" t="str" cm="1">
        <f t="array" ref="N748">_xlfn.IFS(M748="not Processed", "Not Processed",M748&gt;2,"SLA Breached",M748&lt;=2,"Within SLA")</f>
        <v>Within SLA</v>
      </c>
      <c r="O748" s="1" t="str">
        <f>_xlfn.XLOOKUP(A748,Source_data!A:A,Source_data!D:D)</f>
        <v>IMPS</v>
      </c>
      <c r="P748" s="1">
        <f t="shared" si="115"/>
        <v>0</v>
      </c>
      <c r="Q748" s="1">
        <f t="shared" si="116"/>
        <v>0</v>
      </c>
      <c r="R748" s="1">
        <f t="shared" si="117"/>
        <v>0</v>
      </c>
      <c r="S748" s="1">
        <f t="shared" si="118"/>
        <v>0</v>
      </c>
      <c r="T748" s="1">
        <f t="shared" si="119"/>
        <v>0</v>
      </c>
      <c r="U748" s="1" t="str">
        <f>_xlfn.XLOOKUP(Table3[[#This Row],[Transaction ID]],Source_data!A:A,Source_data!E:E)</f>
        <v>Mumbai</v>
      </c>
      <c r="V748" s="1">
        <f>_xlfn.IFNA(_xlfn.XLOOKUP(A748,bank_processed_transactions[transaction_id],bank_processed_transactions[processing_minutes]),"")</f>
        <v>8.8000000000000007</v>
      </c>
      <c r="W748" s="31">
        <f>_xlfn.XLOOKUP(A748,Source_data!A:A,Source_data!B:B)</f>
        <v>46097</v>
      </c>
    </row>
    <row r="749" spans="1:23" x14ac:dyDescent="0.3">
      <c r="A749" s="4" t="s">
        <v>2936</v>
      </c>
      <c r="B749" s="1">
        <f>_xlfn.XLOOKUP(A749,bank_source_transactions__1[transaction_id],bank_source_transactions__1[amount_inr])</f>
        <v>8384.89</v>
      </c>
      <c r="C749" s="1">
        <f>_xlfn.XLOOKUP(A749,Processed_data!A:A,Processed_data!F:F)</f>
        <v>9223.3799999999992</v>
      </c>
      <c r="D749" s="1" t="str">
        <f>_xlfn.XLOOKUP(A749,bank_source_transactions__1[transaction_id],bank_source_transactions__1[transaction_status])</f>
        <v>SUCCESS</v>
      </c>
      <c r="E749" s="1" t="str">
        <f>_xlfn.XLOOKUP(A749,Processed_data!A:A,Processed_data!G:G)</f>
        <v>SUCCESS</v>
      </c>
      <c r="F749" s="1">
        <f>COUNTIF(bank_processed_transactions[transaction_id],A749)</f>
        <v>1</v>
      </c>
      <c r="G749" s="1" t="str">
        <f t="shared" si="110"/>
        <v>found</v>
      </c>
      <c r="H749" s="1" t="str">
        <f t="shared" si="111"/>
        <v>Not Duplicate</v>
      </c>
      <c r="I749" s="1" t="str">
        <f t="shared" si="112"/>
        <v>mismatch</v>
      </c>
      <c r="J749" s="1" t="str">
        <f t="shared" si="113"/>
        <v>match</v>
      </c>
      <c r="K749" s="1">
        <f t="shared" si="114"/>
        <v>838.48999999999978</v>
      </c>
      <c r="L749" s="2">
        <f>IF(F749=0,"not processed",_xlfn.MINIFS(Processed_data!H:H,Processed_data!A:A,A749))</f>
        <v>46113</v>
      </c>
      <c r="M749" s="1">
        <f>IF(F749=0,"not processed",ABS(bank_source_transactions__1[[#This Row],[transaction_date]]-Reconciliation!L749))</f>
        <v>3</v>
      </c>
      <c r="N749" s="1" t="str" cm="1">
        <f t="array" ref="N749">_xlfn.IFS(M749="not Processed", "Not Processed",M749&gt;2,"SLA Breached",M749&lt;=2,"Within SLA")</f>
        <v>SLA Breached</v>
      </c>
      <c r="O749" s="1" t="str">
        <f>_xlfn.XLOOKUP(A749,Source_data!A:A,Source_data!D:D)</f>
        <v>UPI</v>
      </c>
      <c r="P749" s="1">
        <f t="shared" si="115"/>
        <v>0</v>
      </c>
      <c r="Q749" s="1">
        <f t="shared" si="116"/>
        <v>0</v>
      </c>
      <c r="R749" s="1">
        <f t="shared" si="117"/>
        <v>1</v>
      </c>
      <c r="S749" s="1">
        <f t="shared" si="118"/>
        <v>0</v>
      </c>
      <c r="T749" s="1">
        <f t="shared" si="119"/>
        <v>1</v>
      </c>
      <c r="U749" s="1" t="str">
        <f>_xlfn.XLOOKUP(Table3[[#This Row],[Transaction ID]],Source_data!A:A,Source_data!E:E)</f>
        <v>Hyderabad</v>
      </c>
      <c r="V749" s="1">
        <f>_xlfn.IFNA(_xlfn.XLOOKUP(A749,bank_processed_transactions[transaction_id],bank_processed_transactions[processing_minutes]),"")</f>
        <v>14.7</v>
      </c>
      <c r="W749" s="31">
        <f>_xlfn.XLOOKUP(A749,Source_data!A:A,Source_data!B:B)</f>
        <v>46110</v>
      </c>
    </row>
    <row r="750" spans="1:23" x14ac:dyDescent="0.3">
      <c r="A750" s="3" t="s">
        <v>2335</v>
      </c>
      <c r="B750" s="1">
        <f>_xlfn.XLOOKUP(A750,bank_source_transactions__1[transaction_id],bank_source_transactions__1[amount_inr])</f>
        <v>8121.68</v>
      </c>
      <c r="C750" s="1">
        <f>_xlfn.XLOOKUP(A750,Processed_data!A:A,Processed_data!F:F)</f>
        <v>8121.68</v>
      </c>
      <c r="D750" s="1" t="str">
        <f>_xlfn.XLOOKUP(A750,bank_source_transactions__1[transaction_id],bank_source_transactions__1[transaction_status])</f>
        <v>SUCCESS</v>
      </c>
      <c r="E750" s="1" t="str">
        <f>_xlfn.XLOOKUP(A750,Processed_data!A:A,Processed_data!G:G)</f>
        <v>SUCCESS</v>
      </c>
      <c r="F750" s="1">
        <f>COUNTIF(bank_processed_transactions[transaction_id],A750)</f>
        <v>1</v>
      </c>
      <c r="G750" s="1" t="str">
        <f t="shared" si="110"/>
        <v>found</v>
      </c>
      <c r="H750" s="1" t="str">
        <f t="shared" si="111"/>
        <v>Not Duplicate</v>
      </c>
      <c r="I750" s="1" t="str">
        <f t="shared" si="112"/>
        <v>match</v>
      </c>
      <c r="J750" s="1" t="str">
        <f t="shared" si="113"/>
        <v>match</v>
      </c>
      <c r="K750" s="1">
        <f t="shared" si="114"/>
        <v>0</v>
      </c>
      <c r="L750" s="2">
        <f>IF(F750=0,"not processed",_xlfn.MINIFS(Processed_data!H:H,Processed_data!A:A,A750))</f>
        <v>46082</v>
      </c>
      <c r="M750" s="1">
        <f>IF(F750=0,"not processed",ABS(bank_source_transactions__1[[#This Row],[transaction_date]]-Reconciliation!L750))</f>
        <v>2</v>
      </c>
      <c r="N750" s="1" t="str" cm="1">
        <f t="array" ref="N750">_xlfn.IFS(M750="not Processed", "Not Processed",M750&gt;2,"SLA Breached",M750&lt;=2,"Within SLA")</f>
        <v>Within SLA</v>
      </c>
      <c r="O750" s="1" t="str">
        <f>_xlfn.XLOOKUP(A750,Source_data!A:A,Source_data!D:D)</f>
        <v>CARD</v>
      </c>
      <c r="P750" s="1">
        <f t="shared" si="115"/>
        <v>0</v>
      </c>
      <c r="Q750" s="1">
        <f t="shared" si="116"/>
        <v>0</v>
      </c>
      <c r="R750" s="1">
        <f t="shared" si="117"/>
        <v>0</v>
      </c>
      <c r="S750" s="1">
        <f t="shared" si="118"/>
        <v>0</v>
      </c>
      <c r="T750" s="1">
        <f t="shared" si="119"/>
        <v>0</v>
      </c>
      <c r="U750" s="1" t="str">
        <f>_xlfn.XLOOKUP(Table3[[#This Row],[Transaction ID]],Source_data!A:A,Source_data!E:E)</f>
        <v>Mumbai</v>
      </c>
      <c r="V750" s="1">
        <f>_xlfn.IFNA(_xlfn.XLOOKUP(A750,bank_processed_transactions[transaction_id],bank_processed_transactions[processing_minutes]),"")</f>
        <v>22.1</v>
      </c>
      <c r="W750" s="31">
        <f>_xlfn.XLOOKUP(A750,Source_data!A:A,Source_data!B:B)</f>
        <v>46080</v>
      </c>
    </row>
    <row r="751" spans="1:23" x14ac:dyDescent="0.3">
      <c r="A751" s="4" t="s">
        <v>1276</v>
      </c>
      <c r="B751" s="1">
        <f>_xlfn.XLOOKUP(A751,bank_source_transactions__1[transaction_id],bank_source_transactions__1[amount_inr])</f>
        <v>4565.45</v>
      </c>
      <c r="C751" s="1">
        <f>_xlfn.XLOOKUP(A751,Processed_data!A:A,Processed_data!F:F)</f>
        <v>4565.45</v>
      </c>
      <c r="D751" s="1" t="str">
        <f>_xlfn.XLOOKUP(A751,bank_source_transactions__1[transaction_id],bank_source_transactions__1[transaction_status])</f>
        <v>SUCCESS</v>
      </c>
      <c r="E751" s="1" t="str">
        <f>_xlfn.XLOOKUP(A751,Processed_data!A:A,Processed_data!G:G)</f>
        <v>SUCCESS</v>
      </c>
      <c r="F751" s="1">
        <f>COUNTIF(bank_processed_transactions[transaction_id],A751)</f>
        <v>1</v>
      </c>
      <c r="G751" s="1" t="str">
        <f t="shared" si="110"/>
        <v>found</v>
      </c>
      <c r="H751" s="1" t="str">
        <f t="shared" si="111"/>
        <v>Not Duplicate</v>
      </c>
      <c r="I751" s="1" t="str">
        <f t="shared" si="112"/>
        <v>match</v>
      </c>
      <c r="J751" s="1" t="str">
        <f t="shared" si="113"/>
        <v>match</v>
      </c>
      <c r="K751" s="1">
        <f t="shared" si="114"/>
        <v>0</v>
      </c>
      <c r="L751" s="2">
        <f>IF(F751=0,"not processed",_xlfn.MINIFS(Processed_data!H:H,Processed_data!A:A,A751))</f>
        <v>46097</v>
      </c>
      <c r="M751" s="1">
        <f>IF(F751=0,"not processed",ABS(bank_source_transactions__1[[#This Row],[transaction_date]]-Reconciliation!L751))</f>
        <v>1</v>
      </c>
      <c r="N751" s="1" t="str" cm="1">
        <f t="array" ref="N751">_xlfn.IFS(M751="not Processed", "Not Processed",M751&gt;2,"SLA Breached",M751&lt;=2,"Within SLA")</f>
        <v>Within SLA</v>
      </c>
      <c r="O751" s="1" t="str">
        <f>_xlfn.XLOOKUP(A751,Source_data!A:A,Source_data!D:D)</f>
        <v>NEFT</v>
      </c>
      <c r="P751" s="1">
        <f t="shared" si="115"/>
        <v>0</v>
      </c>
      <c r="Q751" s="1">
        <f t="shared" si="116"/>
        <v>0</v>
      </c>
      <c r="R751" s="1">
        <f t="shared" si="117"/>
        <v>0</v>
      </c>
      <c r="S751" s="1">
        <f t="shared" si="118"/>
        <v>0</v>
      </c>
      <c r="T751" s="1">
        <f t="shared" si="119"/>
        <v>0</v>
      </c>
      <c r="U751" s="1" t="str">
        <f>_xlfn.XLOOKUP(Table3[[#This Row],[Transaction ID]],Source_data!A:A,Source_data!E:E)</f>
        <v>Hyderabad</v>
      </c>
      <c r="V751" s="1">
        <f>_xlfn.IFNA(_xlfn.XLOOKUP(A751,bank_processed_transactions[transaction_id],bank_processed_transactions[processing_minutes]),"")</f>
        <v>36.9</v>
      </c>
      <c r="W751" s="31">
        <f>_xlfn.XLOOKUP(A751,Source_data!A:A,Source_data!B:B)</f>
        <v>46096</v>
      </c>
    </row>
    <row r="752" spans="1:23" x14ac:dyDescent="0.3">
      <c r="A752" s="3" t="s">
        <v>4859</v>
      </c>
      <c r="B752" s="1">
        <f>_xlfn.XLOOKUP(A752,bank_source_transactions__1[transaction_id],bank_source_transactions__1[amount_inr])</f>
        <v>21760.5</v>
      </c>
      <c r="C752" s="1">
        <f>_xlfn.XLOOKUP(A752,Processed_data!A:A,Processed_data!F:F)</f>
        <v>21760.5</v>
      </c>
      <c r="D752" s="1" t="str">
        <f>_xlfn.XLOOKUP(A752,bank_source_transactions__1[transaction_id],bank_source_transactions__1[transaction_status])</f>
        <v>SUCCESS</v>
      </c>
      <c r="E752" s="1" t="str">
        <f>_xlfn.XLOOKUP(A752,Processed_data!A:A,Processed_data!G:G)</f>
        <v>SUCCESS</v>
      </c>
      <c r="F752" s="1">
        <f>COUNTIF(bank_processed_transactions[transaction_id],A752)</f>
        <v>1</v>
      </c>
      <c r="G752" s="1" t="str">
        <f t="shared" si="110"/>
        <v>found</v>
      </c>
      <c r="H752" s="1" t="str">
        <f t="shared" si="111"/>
        <v>Not Duplicate</v>
      </c>
      <c r="I752" s="1" t="str">
        <f t="shared" si="112"/>
        <v>match</v>
      </c>
      <c r="J752" s="1" t="str">
        <f t="shared" si="113"/>
        <v>match</v>
      </c>
      <c r="K752" s="1">
        <f t="shared" si="114"/>
        <v>0</v>
      </c>
      <c r="L752" s="2">
        <f>IF(F752=0,"not processed",_xlfn.MINIFS(Processed_data!H:H,Processed_data!A:A,A752))</f>
        <v>46080</v>
      </c>
      <c r="M752" s="1">
        <f>IF(F752=0,"not processed",ABS(bank_source_transactions__1[[#This Row],[transaction_date]]-Reconciliation!L752))</f>
        <v>1</v>
      </c>
      <c r="N752" s="1" t="str" cm="1">
        <f t="array" ref="N752">_xlfn.IFS(M752="not Processed", "Not Processed",M752&gt;2,"SLA Breached",M752&lt;=2,"Within SLA")</f>
        <v>Within SLA</v>
      </c>
      <c r="O752" s="1" t="str">
        <f>_xlfn.XLOOKUP(A752,Source_data!A:A,Source_data!D:D)</f>
        <v>CARD</v>
      </c>
      <c r="P752" s="1">
        <f t="shared" si="115"/>
        <v>0</v>
      </c>
      <c r="Q752" s="1">
        <f t="shared" si="116"/>
        <v>0</v>
      </c>
      <c r="R752" s="1">
        <f t="shared" si="117"/>
        <v>0</v>
      </c>
      <c r="S752" s="1">
        <f t="shared" si="118"/>
        <v>0</v>
      </c>
      <c r="T752" s="1">
        <f t="shared" si="119"/>
        <v>0</v>
      </c>
      <c r="U752" s="1" t="str">
        <f>_xlfn.XLOOKUP(Table3[[#This Row],[Transaction ID]],Source_data!A:A,Source_data!E:E)</f>
        <v>Bengaluru</v>
      </c>
      <c r="V752" s="1">
        <f>_xlfn.IFNA(_xlfn.XLOOKUP(A752,bank_processed_transactions[transaction_id],bank_processed_transactions[processing_minutes]),"")</f>
        <v>22</v>
      </c>
      <c r="W752" s="31">
        <f>_xlfn.XLOOKUP(A752,Source_data!A:A,Source_data!B:B)</f>
        <v>46079</v>
      </c>
    </row>
    <row r="753" spans="1:23" x14ac:dyDescent="0.3">
      <c r="A753" s="4" t="s">
        <v>793</v>
      </c>
      <c r="B753" s="1">
        <f>_xlfn.XLOOKUP(A753,bank_source_transactions__1[transaction_id],bank_source_transactions__1[amount_inr])</f>
        <v>1287.6300000000001</v>
      </c>
      <c r="C753" s="1">
        <f>_xlfn.XLOOKUP(A753,Processed_data!A:A,Processed_data!F:F)</f>
        <v>1287.6300000000001</v>
      </c>
      <c r="D753" s="1" t="str">
        <f>_xlfn.XLOOKUP(A753,bank_source_transactions__1[transaction_id],bank_source_transactions__1[transaction_status])</f>
        <v>SUCCESS</v>
      </c>
      <c r="E753" s="1" t="str">
        <f>_xlfn.XLOOKUP(A753,Processed_data!A:A,Processed_data!G:G)</f>
        <v>SUCCESS</v>
      </c>
      <c r="F753" s="1">
        <f>COUNTIF(bank_processed_transactions[transaction_id],A753)</f>
        <v>1</v>
      </c>
      <c r="G753" s="1" t="str">
        <f t="shared" si="110"/>
        <v>found</v>
      </c>
      <c r="H753" s="1" t="str">
        <f t="shared" si="111"/>
        <v>Not Duplicate</v>
      </c>
      <c r="I753" s="1" t="str">
        <f t="shared" si="112"/>
        <v>match</v>
      </c>
      <c r="J753" s="1" t="str">
        <f t="shared" si="113"/>
        <v>match</v>
      </c>
      <c r="K753" s="1">
        <f t="shared" si="114"/>
        <v>0</v>
      </c>
      <c r="L753" s="2">
        <f>IF(F753=0,"not processed",_xlfn.MINIFS(Processed_data!H:H,Processed_data!A:A,A753))</f>
        <v>46034</v>
      </c>
      <c r="M753" s="1">
        <f>IF(F753=0,"not processed",ABS(bank_source_transactions__1[[#This Row],[transaction_date]]-Reconciliation!L753))</f>
        <v>1</v>
      </c>
      <c r="N753" s="1" t="str" cm="1">
        <f t="array" ref="N753">_xlfn.IFS(M753="not Processed", "Not Processed",M753&gt;2,"SLA Breached",M753&lt;=2,"Within SLA")</f>
        <v>Within SLA</v>
      </c>
      <c r="O753" s="1" t="str">
        <f>_xlfn.XLOOKUP(A753,Source_data!A:A,Source_data!D:D)</f>
        <v>IMPS</v>
      </c>
      <c r="P753" s="1">
        <f t="shared" si="115"/>
        <v>0</v>
      </c>
      <c r="Q753" s="1">
        <f t="shared" si="116"/>
        <v>0</v>
      </c>
      <c r="R753" s="1">
        <f t="shared" si="117"/>
        <v>0</v>
      </c>
      <c r="S753" s="1">
        <f t="shared" si="118"/>
        <v>0</v>
      </c>
      <c r="T753" s="1">
        <f t="shared" si="119"/>
        <v>0</v>
      </c>
      <c r="U753" s="1" t="str">
        <f>_xlfn.XLOOKUP(Table3[[#This Row],[Transaction ID]],Source_data!A:A,Source_data!E:E)</f>
        <v>Hyderabad</v>
      </c>
      <c r="V753" s="1">
        <f>_xlfn.IFNA(_xlfn.XLOOKUP(A753,bank_processed_transactions[transaction_id],bank_processed_transactions[processing_minutes]),"")</f>
        <v>23.6</v>
      </c>
      <c r="W753" s="31">
        <f>_xlfn.XLOOKUP(A753,Source_data!A:A,Source_data!B:B)</f>
        <v>46033</v>
      </c>
    </row>
    <row r="754" spans="1:23" x14ac:dyDescent="0.3">
      <c r="A754" s="3" t="s">
        <v>1610</v>
      </c>
      <c r="B754" s="1">
        <f>_xlfn.XLOOKUP(A754,bank_source_transactions__1[transaction_id],bank_source_transactions__1[amount_inr])</f>
        <v>1481.79</v>
      </c>
      <c r="C754" s="1">
        <f>_xlfn.XLOOKUP(A754,Processed_data!A:A,Processed_data!F:F)</f>
        <v>1481.79</v>
      </c>
      <c r="D754" s="1" t="str">
        <f>_xlfn.XLOOKUP(A754,bank_source_transactions__1[transaction_id],bank_source_transactions__1[transaction_status])</f>
        <v>SUCCESS</v>
      </c>
      <c r="E754" s="1" t="str">
        <f>_xlfn.XLOOKUP(A754,Processed_data!A:A,Processed_data!G:G)</f>
        <v>SUCCESS</v>
      </c>
      <c r="F754" s="1">
        <f>COUNTIF(bank_processed_transactions[transaction_id],A754)</f>
        <v>1</v>
      </c>
      <c r="G754" s="1" t="str">
        <f t="shared" si="110"/>
        <v>found</v>
      </c>
      <c r="H754" s="1" t="str">
        <f t="shared" si="111"/>
        <v>Not Duplicate</v>
      </c>
      <c r="I754" s="1" t="str">
        <f t="shared" si="112"/>
        <v>match</v>
      </c>
      <c r="J754" s="1" t="str">
        <f t="shared" si="113"/>
        <v>match</v>
      </c>
      <c r="K754" s="1">
        <f t="shared" si="114"/>
        <v>0</v>
      </c>
      <c r="L754" s="2">
        <f>IF(F754=0,"not processed",_xlfn.MINIFS(Processed_data!H:H,Processed_data!A:A,A754))</f>
        <v>46062</v>
      </c>
      <c r="M754" s="1">
        <f>IF(F754=0,"not processed",ABS(bank_source_transactions__1[[#This Row],[transaction_date]]-Reconciliation!L754))</f>
        <v>0</v>
      </c>
      <c r="N754" s="1" t="str" cm="1">
        <f t="array" ref="N754">_xlfn.IFS(M754="not Processed", "Not Processed",M754&gt;2,"SLA Breached",M754&lt;=2,"Within SLA")</f>
        <v>Within SLA</v>
      </c>
      <c r="O754" s="1" t="str">
        <f>_xlfn.XLOOKUP(A754,Source_data!A:A,Source_data!D:D)</f>
        <v>UPI</v>
      </c>
      <c r="P754" s="1">
        <f t="shared" si="115"/>
        <v>0</v>
      </c>
      <c r="Q754" s="1">
        <f t="shared" si="116"/>
        <v>0</v>
      </c>
      <c r="R754" s="1">
        <f t="shared" si="117"/>
        <v>0</v>
      </c>
      <c r="S754" s="1">
        <f t="shared" si="118"/>
        <v>0</v>
      </c>
      <c r="T754" s="1">
        <f t="shared" si="119"/>
        <v>0</v>
      </c>
      <c r="U754" s="1" t="str">
        <f>_xlfn.XLOOKUP(Table3[[#This Row],[Transaction ID]],Source_data!A:A,Source_data!E:E)</f>
        <v>Hyderabad</v>
      </c>
      <c r="V754" s="1">
        <f>_xlfn.IFNA(_xlfn.XLOOKUP(A754,bank_processed_transactions[transaction_id],bank_processed_transactions[processing_minutes]),"")</f>
        <v>12.9</v>
      </c>
      <c r="W754" s="31">
        <f>_xlfn.XLOOKUP(A754,Source_data!A:A,Source_data!B:B)</f>
        <v>46062</v>
      </c>
    </row>
    <row r="755" spans="1:23" x14ac:dyDescent="0.3">
      <c r="A755" s="4" t="s">
        <v>1965</v>
      </c>
      <c r="B755" s="1">
        <f>_xlfn.XLOOKUP(A755,bank_source_transactions__1[transaction_id],bank_source_transactions__1[amount_inr])</f>
        <v>9492.2800000000007</v>
      </c>
      <c r="C755" s="1">
        <f>_xlfn.XLOOKUP(A755,Processed_data!A:A,Processed_data!F:F)</f>
        <v>9492.2800000000007</v>
      </c>
      <c r="D755" s="1" t="str">
        <f>_xlfn.XLOOKUP(A755,bank_source_transactions__1[transaction_id],bank_source_transactions__1[transaction_status])</f>
        <v>REVERSED</v>
      </c>
      <c r="E755" s="1" t="str">
        <f>_xlfn.XLOOKUP(A755,Processed_data!A:A,Processed_data!G:G)</f>
        <v>REVERSED</v>
      </c>
      <c r="F755" s="1">
        <f>COUNTIF(bank_processed_transactions[transaction_id],A755)</f>
        <v>1</v>
      </c>
      <c r="G755" s="1" t="str">
        <f t="shared" si="110"/>
        <v>found</v>
      </c>
      <c r="H755" s="1" t="str">
        <f t="shared" si="111"/>
        <v>Not Duplicate</v>
      </c>
      <c r="I755" s="1" t="str">
        <f t="shared" si="112"/>
        <v>match</v>
      </c>
      <c r="J755" s="1" t="str">
        <f t="shared" si="113"/>
        <v>match</v>
      </c>
      <c r="K755" s="1">
        <f t="shared" si="114"/>
        <v>0</v>
      </c>
      <c r="L755" s="2">
        <f>IF(F755=0,"not processed",_xlfn.MINIFS(Processed_data!H:H,Processed_data!A:A,A755))</f>
        <v>46045</v>
      </c>
      <c r="M755" s="1">
        <f>IF(F755=0,"not processed",ABS(bank_source_transactions__1[[#This Row],[transaction_date]]-Reconciliation!L755))</f>
        <v>3</v>
      </c>
      <c r="N755" s="1" t="str" cm="1">
        <f t="array" ref="N755">_xlfn.IFS(M755="not Processed", "Not Processed",M755&gt;2,"SLA Breached",M755&lt;=2,"Within SLA")</f>
        <v>SLA Breached</v>
      </c>
      <c r="O755" s="1" t="str">
        <f>_xlfn.XLOOKUP(A755,Source_data!A:A,Source_data!D:D)</f>
        <v>UPI</v>
      </c>
      <c r="P755" s="1">
        <f t="shared" si="115"/>
        <v>0</v>
      </c>
      <c r="Q755" s="1">
        <f t="shared" si="116"/>
        <v>0</v>
      </c>
      <c r="R755" s="1">
        <f t="shared" si="117"/>
        <v>0</v>
      </c>
      <c r="S755" s="1">
        <f t="shared" si="118"/>
        <v>0</v>
      </c>
      <c r="T755" s="1">
        <f t="shared" si="119"/>
        <v>1</v>
      </c>
      <c r="U755" s="1" t="str">
        <f>_xlfn.XLOOKUP(Table3[[#This Row],[Transaction ID]],Source_data!A:A,Source_data!E:E)</f>
        <v>Mumbai</v>
      </c>
      <c r="V755" s="1">
        <f>_xlfn.IFNA(_xlfn.XLOOKUP(A755,bank_processed_transactions[transaction_id],bank_processed_transactions[processing_minutes]),"")</f>
        <v>41.7</v>
      </c>
      <c r="W755" s="31">
        <f>_xlfn.XLOOKUP(A755,Source_data!A:A,Source_data!B:B)</f>
        <v>46042</v>
      </c>
    </row>
    <row r="756" spans="1:23" x14ac:dyDescent="0.3">
      <c r="A756" s="3" t="s">
        <v>2991</v>
      </c>
      <c r="B756" s="1">
        <f>_xlfn.XLOOKUP(A756,bank_source_transactions__1[transaction_id],bank_source_transactions__1[amount_inr])</f>
        <v>40855.040000000001</v>
      </c>
      <c r="C756" s="1">
        <f>_xlfn.XLOOKUP(A756,Processed_data!A:A,Processed_data!F:F)</f>
        <v>40855.040000000001</v>
      </c>
      <c r="D756" s="1" t="str">
        <f>_xlfn.XLOOKUP(A756,bank_source_transactions__1[transaction_id],bank_source_transactions__1[transaction_status])</f>
        <v>SUCCESS</v>
      </c>
      <c r="E756" s="1" t="str">
        <f>_xlfn.XLOOKUP(A756,Processed_data!A:A,Processed_data!G:G)</f>
        <v>SUCCESS</v>
      </c>
      <c r="F756" s="1">
        <f>COUNTIF(bank_processed_transactions[transaction_id],A756)</f>
        <v>1</v>
      </c>
      <c r="G756" s="1" t="str">
        <f t="shared" si="110"/>
        <v>found</v>
      </c>
      <c r="H756" s="1" t="str">
        <f t="shared" si="111"/>
        <v>Not Duplicate</v>
      </c>
      <c r="I756" s="1" t="str">
        <f t="shared" si="112"/>
        <v>match</v>
      </c>
      <c r="J756" s="1" t="str">
        <f t="shared" si="113"/>
        <v>match</v>
      </c>
      <c r="K756" s="1">
        <f t="shared" si="114"/>
        <v>0</v>
      </c>
      <c r="L756" s="2">
        <f>IF(F756=0,"not processed",_xlfn.MINIFS(Processed_data!H:H,Processed_data!A:A,A756))</f>
        <v>46077</v>
      </c>
      <c r="M756" s="1">
        <f>IF(F756=0,"not processed",ABS(bank_source_transactions__1[[#This Row],[transaction_date]]-Reconciliation!L756))</f>
        <v>2</v>
      </c>
      <c r="N756" s="1" t="str" cm="1">
        <f t="array" ref="N756">_xlfn.IFS(M756="not Processed", "Not Processed",M756&gt;2,"SLA Breached",M756&lt;=2,"Within SLA")</f>
        <v>Within SLA</v>
      </c>
      <c r="O756" s="1" t="str">
        <f>_xlfn.XLOOKUP(A756,Source_data!A:A,Source_data!D:D)</f>
        <v>CARD</v>
      </c>
      <c r="P756" s="1">
        <f t="shared" si="115"/>
        <v>0</v>
      </c>
      <c r="Q756" s="1">
        <f t="shared" si="116"/>
        <v>0</v>
      </c>
      <c r="R756" s="1">
        <f t="shared" si="117"/>
        <v>0</v>
      </c>
      <c r="S756" s="1">
        <f t="shared" si="118"/>
        <v>0</v>
      </c>
      <c r="T756" s="1">
        <f t="shared" si="119"/>
        <v>0</v>
      </c>
      <c r="U756" s="1" t="str">
        <f>_xlfn.XLOOKUP(Table3[[#This Row],[Transaction ID]],Source_data!A:A,Source_data!E:E)</f>
        <v>Mumbai</v>
      </c>
      <c r="V756" s="1">
        <f>_xlfn.IFNA(_xlfn.XLOOKUP(A756,bank_processed_transactions[transaction_id],bank_processed_transactions[processing_minutes]),"")</f>
        <v>26.4</v>
      </c>
      <c r="W756" s="31">
        <f>_xlfn.XLOOKUP(A756,Source_data!A:A,Source_data!B:B)</f>
        <v>46075</v>
      </c>
    </row>
    <row r="757" spans="1:23" x14ac:dyDescent="0.3">
      <c r="A757" s="4" t="s">
        <v>2464</v>
      </c>
      <c r="B757" s="1">
        <f>_xlfn.XLOOKUP(A757,bank_source_transactions__1[transaction_id],bank_source_transactions__1[amount_inr])</f>
        <v>31963.86</v>
      </c>
      <c r="C757" s="1">
        <f>_xlfn.XLOOKUP(A757,Processed_data!A:A,Processed_data!F:F)</f>
        <v>31963.86</v>
      </c>
      <c r="D757" s="1" t="str">
        <f>_xlfn.XLOOKUP(A757,bank_source_transactions__1[transaction_id],bank_source_transactions__1[transaction_status])</f>
        <v>SUCCESS</v>
      </c>
      <c r="E757" s="1" t="str">
        <f>_xlfn.XLOOKUP(A757,Processed_data!A:A,Processed_data!G:G)</f>
        <v>SUCCESS</v>
      </c>
      <c r="F757" s="1">
        <f>COUNTIF(bank_processed_transactions[transaction_id],A757)</f>
        <v>1</v>
      </c>
      <c r="G757" s="1" t="str">
        <f t="shared" si="110"/>
        <v>found</v>
      </c>
      <c r="H757" s="1" t="str">
        <f t="shared" si="111"/>
        <v>Not Duplicate</v>
      </c>
      <c r="I757" s="1" t="str">
        <f t="shared" si="112"/>
        <v>match</v>
      </c>
      <c r="J757" s="1" t="str">
        <f t="shared" si="113"/>
        <v>match</v>
      </c>
      <c r="K757" s="1">
        <f t="shared" si="114"/>
        <v>0</v>
      </c>
      <c r="L757" s="2">
        <f>IF(F757=0,"not processed",_xlfn.MINIFS(Processed_data!H:H,Processed_data!A:A,A757))</f>
        <v>46046</v>
      </c>
      <c r="M757" s="1">
        <f>IF(F757=0,"not processed",ABS(bank_source_transactions__1[[#This Row],[transaction_date]]-Reconciliation!L757))</f>
        <v>1</v>
      </c>
      <c r="N757" s="1" t="str" cm="1">
        <f t="array" ref="N757">_xlfn.IFS(M757="not Processed", "Not Processed",M757&gt;2,"SLA Breached",M757&lt;=2,"Within SLA")</f>
        <v>Within SLA</v>
      </c>
      <c r="O757" s="1" t="str">
        <f>_xlfn.XLOOKUP(A757,Source_data!A:A,Source_data!D:D)</f>
        <v>CARD</v>
      </c>
      <c r="P757" s="1">
        <f t="shared" si="115"/>
        <v>0</v>
      </c>
      <c r="Q757" s="1">
        <f t="shared" si="116"/>
        <v>0</v>
      </c>
      <c r="R757" s="1">
        <f t="shared" si="117"/>
        <v>0</v>
      </c>
      <c r="S757" s="1">
        <f t="shared" si="118"/>
        <v>0</v>
      </c>
      <c r="T757" s="1">
        <f t="shared" si="119"/>
        <v>0</v>
      </c>
      <c r="U757" s="1" t="str">
        <f>_xlfn.XLOOKUP(Table3[[#This Row],[Transaction ID]],Source_data!A:A,Source_data!E:E)</f>
        <v>Pune</v>
      </c>
      <c r="V757" s="1">
        <f>_xlfn.IFNA(_xlfn.XLOOKUP(A757,bank_processed_transactions[transaction_id],bank_processed_transactions[processing_minutes]),"")</f>
        <v>8.6</v>
      </c>
      <c r="W757" s="31">
        <f>_xlfn.XLOOKUP(A757,Source_data!A:A,Source_data!B:B)</f>
        <v>46045</v>
      </c>
    </row>
    <row r="758" spans="1:23" x14ac:dyDescent="0.3">
      <c r="A758" s="3" t="s">
        <v>4103</v>
      </c>
      <c r="B758" s="1">
        <f>_xlfn.XLOOKUP(A758,bank_source_transactions__1[transaction_id],bank_source_transactions__1[amount_inr])</f>
        <v>1868.8</v>
      </c>
      <c r="C758" s="1">
        <f>_xlfn.XLOOKUP(A758,Processed_data!A:A,Processed_data!F:F)</f>
        <v>1868.8</v>
      </c>
      <c r="D758" s="1" t="str">
        <f>_xlfn.XLOOKUP(A758,bank_source_transactions__1[transaction_id],bank_source_transactions__1[transaction_status])</f>
        <v>SUCCESS</v>
      </c>
      <c r="E758" s="1" t="str">
        <f>_xlfn.XLOOKUP(A758,Processed_data!A:A,Processed_data!G:G)</f>
        <v>SUCCESS</v>
      </c>
      <c r="F758" s="1">
        <f>COUNTIF(bank_processed_transactions[transaction_id],A758)</f>
        <v>1</v>
      </c>
      <c r="G758" s="1" t="str">
        <f t="shared" si="110"/>
        <v>found</v>
      </c>
      <c r="H758" s="1" t="str">
        <f t="shared" si="111"/>
        <v>Not Duplicate</v>
      </c>
      <c r="I758" s="1" t="str">
        <f t="shared" si="112"/>
        <v>match</v>
      </c>
      <c r="J758" s="1" t="str">
        <f t="shared" si="113"/>
        <v>match</v>
      </c>
      <c r="K758" s="1">
        <f t="shared" si="114"/>
        <v>0</v>
      </c>
      <c r="L758" s="2">
        <f>IF(F758=0,"not processed",_xlfn.MINIFS(Processed_data!H:H,Processed_data!A:A,A758))</f>
        <v>46077</v>
      </c>
      <c r="M758" s="1">
        <f>IF(F758=0,"not processed",ABS(bank_source_transactions__1[[#This Row],[transaction_date]]-Reconciliation!L758))</f>
        <v>1</v>
      </c>
      <c r="N758" s="1" t="str" cm="1">
        <f t="array" ref="N758">_xlfn.IFS(M758="not Processed", "Not Processed",M758&gt;2,"SLA Breached",M758&lt;=2,"Within SLA")</f>
        <v>Within SLA</v>
      </c>
      <c r="O758" s="1" t="str">
        <f>_xlfn.XLOOKUP(A758,Source_data!A:A,Source_data!D:D)</f>
        <v>UPI</v>
      </c>
      <c r="P758" s="1">
        <f t="shared" si="115"/>
        <v>0</v>
      </c>
      <c r="Q758" s="1">
        <f t="shared" si="116"/>
        <v>0</v>
      </c>
      <c r="R758" s="1">
        <f t="shared" si="117"/>
        <v>0</v>
      </c>
      <c r="S758" s="1">
        <f t="shared" si="118"/>
        <v>0</v>
      </c>
      <c r="T758" s="1">
        <f t="shared" si="119"/>
        <v>0</v>
      </c>
      <c r="U758" s="1" t="str">
        <f>_xlfn.XLOOKUP(Table3[[#This Row],[Transaction ID]],Source_data!A:A,Source_data!E:E)</f>
        <v>Hyderabad</v>
      </c>
      <c r="V758" s="1">
        <f>_xlfn.IFNA(_xlfn.XLOOKUP(A758,bank_processed_transactions[transaction_id],bank_processed_transactions[processing_minutes]),"")</f>
        <v>39.700000000000003</v>
      </c>
      <c r="W758" s="31">
        <f>_xlfn.XLOOKUP(A758,Source_data!A:A,Source_data!B:B)</f>
        <v>46076</v>
      </c>
    </row>
    <row r="759" spans="1:23" x14ac:dyDescent="0.3">
      <c r="A759" s="4" t="s">
        <v>3196</v>
      </c>
      <c r="B759" s="1">
        <f>_xlfn.XLOOKUP(A759,bank_source_transactions__1[transaction_id],bank_source_transactions__1[amount_inr])</f>
        <v>8811.1200000000008</v>
      </c>
      <c r="C759" s="1">
        <f>_xlfn.XLOOKUP(A759,Processed_data!A:A,Processed_data!F:F)</f>
        <v>8811.1200000000008</v>
      </c>
      <c r="D759" s="1" t="str">
        <f>_xlfn.XLOOKUP(A759,bank_source_transactions__1[transaction_id],bank_source_transactions__1[transaction_status])</f>
        <v>SUCCESS</v>
      </c>
      <c r="E759" s="1" t="str">
        <f>_xlfn.XLOOKUP(A759,Processed_data!A:A,Processed_data!G:G)</f>
        <v>SUCCESS</v>
      </c>
      <c r="F759" s="1">
        <f>COUNTIF(bank_processed_transactions[transaction_id],A759)</f>
        <v>1</v>
      </c>
      <c r="G759" s="1" t="str">
        <f t="shared" si="110"/>
        <v>found</v>
      </c>
      <c r="H759" s="1" t="str">
        <f t="shared" si="111"/>
        <v>Not Duplicate</v>
      </c>
      <c r="I759" s="1" t="str">
        <f t="shared" si="112"/>
        <v>match</v>
      </c>
      <c r="J759" s="1" t="str">
        <f t="shared" si="113"/>
        <v>match</v>
      </c>
      <c r="K759" s="1">
        <f t="shared" si="114"/>
        <v>0</v>
      </c>
      <c r="L759" s="2">
        <f>IF(F759=0,"not processed",_xlfn.MINIFS(Processed_data!H:H,Processed_data!A:A,A759))</f>
        <v>46056</v>
      </c>
      <c r="M759" s="1">
        <f>IF(F759=0,"not processed",ABS(bank_source_transactions__1[[#This Row],[transaction_date]]-Reconciliation!L759))</f>
        <v>0</v>
      </c>
      <c r="N759" s="1" t="str" cm="1">
        <f t="array" ref="N759">_xlfn.IFS(M759="not Processed", "Not Processed",M759&gt;2,"SLA Breached",M759&lt;=2,"Within SLA")</f>
        <v>Within SLA</v>
      </c>
      <c r="O759" s="1" t="str">
        <f>_xlfn.XLOOKUP(A759,Source_data!A:A,Source_data!D:D)</f>
        <v>UPI</v>
      </c>
      <c r="P759" s="1">
        <f t="shared" si="115"/>
        <v>0</v>
      </c>
      <c r="Q759" s="1">
        <f t="shared" si="116"/>
        <v>0</v>
      </c>
      <c r="R759" s="1">
        <f t="shared" si="117"/>
        <v>0</v>
      </c>
      <c r="S759" s="1">
        <f t="shared" si="118"/>
        <v>0</v>
      </c>
      <c r="T759" s="1">
        <f t="shared" si="119"/>
        <v>0</v>
      </c>
      <c r="U759" s="1" t="str">
        <f>_xlfn.XLOOKUP(Table3[[#This Row],[Transaction ID]],Source_data!A:A,Source_data!E:E)</f>
        <v>Bengaluru</v>
      </c>
      <c r="V759" s="1">
        <f>_xlfn.IFNA(_xlfn.XLOOKUP(A759,bank_processed_transactions[transaction_id],bank_processed_transactions[processing_minutes]),"")</f>
        <v>63.9</v>
      </c>
      <c r="W759" s="31">
        <f>_xlfn.XLOOKUP(A759,Source_data!A:A,Source_data!B:B)</f>
        <v>46056</v>
      </c>
    </row>
    <row r="760" spans="1:23" x14ac:dyDescent="0.3">
      <c r="A760" s="3" t="s">
        <v>1428</v>
      </c>
      <c r="B760" s="1">
        <f>_xlfn.XLOOKUP(A760,bank_source_transactions__1[transaction_id],bank_source_transactions__1[amount_inr])</f>
        <v>1420.88</v>
      </c>
      <c r="C760" s="1">
        <f>_xlfn.XLOOKUP(A760,Processed_data!A:A,Processed_data!F:F)</f>
        <v>1420.88</v>
      </c>
      <c r="D760" s="1" t="str">
        <f>_xlfn.XLOOKUP(A760,bank_source_transactions__1[transaction_id],bank_source_transactions__1[transaction_status])</f>
        <v>SUCCESS</v>
      </c>
      <c r="E760" s="1" t="str">
        <f>_xlfn.XLOOKUP(A760,Processed_data!A:A,Processed_data!G:G)</f>
        <v>SUCCESS</v>
      </c>
      <c r="F760" s="1">
        <f>COUNTIF(bank_processed_transactions[transaction_id],A760)</f>
        <v>1</v>
      </c>
      <c r="G760" s="1" t="str">
        <f t="shared" si="110"/>
        <v>found</v>
      </c>
      <c r="H760" s="1" t="str">
        <f t="shared" si="111"/>
        <v>Not Duplicate</v>
      </c>
      <c r="I760" s="1" t="str">
        <f t="shared" si="112"/>
        <v>match</v>
      </c>
      <c r="J760" s="1" t="str">
        <f t="shared" si="113"/>
        <v>match</v>
      </c>
      <c r="K760" s="1">
        <f t="shared" si="114"/>
        <v>0</v>
      </c>
      <c r="L760" s="2">
        <f>IF(F760=0,"not processed",_xlfn.MINIFS(Processed_data!H:H,Processed_data!A:A,A760))</f>
        <v>46095</v>
      </c>
      <c r="M760" s="1">
        <f>IF(F760=0,"not processed",ABS(bank_source_transactions__1[[#This Row],[transaction_date]]-Reconciliation!L760))</f>
        <v>2</v>
      </c>
      <c r="N760" s="1" t="str" cm="1">
        <f t="array" ref="N760">_xlfn.IFS(M760="not Processed", "Not Processed",M760&gt;2,"SLA Breached",M760&lt;=2,"Within SLA")</f>
        <v>Within SLA</v>
      </c>
      <c r="O760" s="1" t="str">
        <f>_xlfn.XLOOKUP(A760,Source_data!A:A,Source_data!D:D)</f>
        <v>UPI</v>
      </c>
      <c r="P760" s="1">
        <f t="shared" si="115"/>
        <v>0</v>
      </c>
      <c r="Q760" s="1">
        <f t="shared" si="116"/>
        <v>0</v>
      </c>
      <c r="R760" s="1">
        <f t="shared" si="117"/>
        <v>0</v>
      </c>
      <c r="S760" s="1">
        <f t="shared" si="118"/>
        <v>0</v>
      </c>
      <c r="T760" s="1">
        <f t="shared" si="119"/>
        <v>0</v>
      </c>
      <c r="U760" s="1" t="str">
        <f>_xlfn.XLOOKUP(Table3[[#This Row],[Transaction ID]],Source_data!A:A,Source_data!E:E)</f>
        <v>Pune</v>
      </c>
      <c r="V760" s="1">
        <f>_xlfn.IFNA(_xlfn.XLOOKUP(A760,bank_processed_transactions[transaction_id],bank_processed_transactions[processing_minutes]),"")</f>
        <v>62.8</v>
      </c>
      <c r="W760" s="31">
        <f>_xlfn.XLOOKUP(A760,Source_data!A:A,Source_data!B:B)</f>
        <v>46093</v>
      </c>
    </row>
    <row r="761" spans="1:23" x14ac:dyDescent="0.3">
      <c r="A761" s="4" t="s">
        <v>3214</v>
      </c>
      <c r="B761" s="1">
        <f>_xlfn.XLOOKUP(A761,bank_source_transactions__1[transaction_id],bank_source_transactions__1[amount_inr])</f>
        <v>7236.61</v>
      </c>
      <c r="C761" s="1">
        <f>_xlfn.XLOOKUP(A761,Processed_data!A:A,Processed_data!F:F)</f>
        <v>7236.61</v>
      </c>
      <c r="D761" s="1" t="str">
        <f>_xlfn.XLOOKUP(A761,bank_source_transactions__1[transaction_id],bank_source_transactions__1[transaction_status])</f>
        <v>SUCCESS</v>
      </c>
      <c r="E761" s="1" t="str">
        <f>_xlfn.XLOOKUP(A761,Processed_data!A:A,Processed_data!G:G)</f>
        <v>SUCCESS</v>
      </c>
      <c r="F761" s="1">
        <f>COUNTIF(bank_processed_transactions[transaction_id],A761)</f>
        <v>1</v>
      </c>
      <c r="G761" s="1" t="str">
        <f t="shared" si="110"/>
        <v>found</v>
      </c>
      <c r="H761" s="1" t="str">
        <f t="shared" si="111"/>
        <v>Not Duplicate</v>
      </c>
      <c r="I761" s="1" t="str">
        <f t="shared" si="112"/>
        <v>match</v>
      </c>
      <c r="J761" s="1" t="str">
        <f t="shared" si="113"/>
        <v>match</v>
      </c>
      <c r="K761" s="1">
        <f t="shared" si="114"/>
        <v>0</v>
      </c>
      <c r="L761" s="2">
        <f>IF(F761=0,"not processed",_xlfn.MINIFS(Processed_data!H:H,Processed_data!A:A,A761))</f>
        <v>46045</v>
      </c>
      <c r="M761" s="1">
        <f>IF(F761=0,"not processed",ABS(bank_source_transactions__1[[#This Row],[transaction_date]]-Reconciliation!L761))</f>
        <v>0</v>
      </c>
      <c r="N761" s="1" t="str" cm="1">
        <f t="array" ref="N761">_xlfn.IFS(M761="not Processed", "Not Processed",M761&gt;2,"SLA Breached",M761&lt;=2,"Within SLA")</f>
        <v>Within SLA</v>
      </c>
      <c r="O761" s="1" t="str">
        <f>_xlfn.XLOOKUP(A761,Source_data!A:A,Source_data!D:D)</f>
        <v>CARD</v>
      </c>
      <c r="P761" s="1">
        <f t="shared" si="115"/>
        <v>0</v>
      </c>
      <c r="Q761" s="1">
        <f t="shared" si="116"/>
        <v>0</v>
      </c>
      <c r="R761" s="1">
        <f t="shared" si="117"/>
        <v>0</v>
      </c>
      <c r="S761" s="1">
        <f t="shared" si="118"/>
        <v>0</v>
      </c>
      <c r="T761" s="1">
        <f t="shared" si="119"/>
        <v>0</v>
      </c>
      <c r="U761" s="1" t="str">
        <f>_xlfn.XLOOKUP(Table3[[#This Row],[Transaction ID]],Source_data!A:A,Source_data!E:E)</f>
        <v>Pune</v>
      </c>
      <c r="V761" s="1">
        <f>_xlfn.IFNA(_xlfn.XLOOKUP(A761,bank_processed_transactions[transaction_id],bank_processed_transactions[processing_minutes]),"")</f>
        <v>40.5</v>
      </c>
      <c r="W761" s="31">
        <f>_xlfn.XLOOKUP(A761,Source_data!A:A,Source_data!B:B)</f>
        <v>46045</v>
      </c>
    </row>
    <row r="762" spans="1:23" x14ac:dyDescent="0.3">
      <c r="A762" s="3" t="s">
        <v>4421</v>
      </c>
      <c r="B762" s="1">
        <f>_xlfn.XLOOKUP(A762,bank_source_transactions__1[transaction_id],bank_source_transactions__1[amount_inr])</f>
        <v>37422.959999999999</v>
      </c>
      <c r="C762" s="1">
        <f>_xlfn.XLOOKUP(A762,Processed_data!A:A,Processed_data!F:F)</f>
        <v>37422.959999999999</v>
      </c>
      <c r="D762" s="1" t="str">
        <f>_xlfn.XLOOKUP(A762,bank_source_transactions__1[transaction_id],bank_source_transactions__1[transaction_status])</f>
        <v>SUCCESS</v>
      </c>
      <c r="E762" s="1" t="str">
        <f>_xlfn.XLOOKUP(A762,Processed_data!A:A,Processed_data!G:G)</f>
        <v>SUCCESS</v>
      </c>
      <c r="F762" s="1">
        <f>COUNTIF(bank_processed_transactions[transaction_id],A762)</f>
        <v>1</v>
      </c>
      <c r="G762" s="1" t="str">
        <f t="shared" si="110"/>
        <v>found</v>
      </c>
      <c r="H762" s="1" t="str">
        <f t="shared" si="111"/>
        <v>Not Duplicate</v>
      </c>
      <c r="I762" s="1" t="str">
        <f t="shared" si="112"/>
        <v>match</v>
      </c>
      <c r="J762" s="1" t="str">
        <f t="shared" si="113"/>
        <v>match</v>
      </c>
      <c r="K762" s="1">
        <f t="shared" si="114"/>
        <v>0</v>
      </c>
      <c r="L762" s="2">
        <f>IF(F762=0,"not processed",_xlfn.MINIFS(Processed_data!H:H,Processed_data!A:A,A762))</f>
        <v>46084</v>
      </c>
      <c r="M762" s="1">
        <f>IF(F762=0,"not processed",ABS(bank_source_transactions__1[[#This Row],[transaction_date]]-Reconciliation!L762))</f>
        <v>1</v>
      </c>
      <c r="N762" s="1" t="str" cm="1">
        <f t="array" ref="N762">_xlfn.IFS(M762="not Processed", "Not Processed",M762&gt;2,"SLA Breached",M762&lt;=2,"Within SLA")</f>
        <v>Within SLA</v>
      </c>
      <c r="O762" s="1" t="str">
        <f>_xlfn.XLOOKUP(A762,Source_data!A:A,Source_data!D:D)</f>
        <v>UPI</v>
      </c>
      <c r="P762" s="1">
        <f t="shared" si="115"/>
        <v>0</v>
      </c>
      <c r="Q762" s="1">
        <f t="shared" si="116"/>
        <v>0</v>
      </c>
      <c r="R762" s="1">
        <f t="shared" si="117"/>
        <v>0</v>
      </c>
      <c r="S762" s="1">
        <f t="shared" si="118"/>
        <v>0</v>
      </c>
      <c r="T762" s="1">
        <f t="shared" si="119"/>
        <v>0</v>
      </c>
      <c r="U762" s="1" t="str">
        <f>_xlfn.XLOOKUP(Table3[[#This Row],[Transaction ID]],Source_data!A:A,Source_data!E:E)</f>
        <v>Mumbai</v>
      </c>
      <c r="V762" s="1">
        <f>_xlfn.IFNA(_xlfn.XLOOKUP(A762,bank_processed_transactions[transaction_id],bank_processed_transactions[processing_minutes]),"")</f>
        <v>22.8</v>
      </c>
      <c r="W762" s="31">
        <f>_xlfn.XLOOKUP(A762,Source_data!A:A,Source_data!B:B)</f>
        <v>46083</v>
      </c>
    </row>
    <row r="763" spans="1:23" x14ac:dyDescent="0.3">
      <c r="A763" s="4" t="s">
        <v>3361</v>
      </c>
      <c r="B763" s="1">
        <f>_xlfn.XLOOKUP(A763,bank_source_transactions__1[transaction_id],bank_source_transactions__1[amount_inr])</f>
        <v>8102.85</v>
      </c>
      <c r="C763" s="1">
        <f>_xlfn.XLOOKUP(A763,Processed_data!A:A,Processed_data!F:F)</f>
        <v>8102.85</v>
      </c>
      <c r="D763" s="1" t="str">
        <f>_xlfn.XLOOKUP(A763,bank_source_transactions__1[transaction_id],bank_source_transactions__1[transaction_status])</f>
        <v>FAILED</v>
      </c>
      <c r="E763" s="1" t="str">
        <f>_xlfn.XLOOKUP(A763,Processed_data!A:A,Processed_data!G:G)</f>
        <v>FAILED</v>
      </c>
      <c r="F763" s="1">
        <f>COUNTIF(bank_processed_transactions[transaction_id],A763)</f>
        <v>1</v>
      </c>
      <c r="G763" s="1" t="str">
        <f t="shared" si="110"/>
        <v>found</v>
      </c>
      <c r="H763" s="1" t="str">
        <f t="shared" si="111"/>
        <v>Not Duplicate</v>
      </c>
      <c r="I763" s="1" t="str">
        <f t="shared" si="112"/>
        <v>match</v>
      </c>
      <c r="J763" s="1" t="str">
        <f t="shared" si="113"/>
        <v>match</v>
      </c>
      <c r="K763" s="1">
        <f t="shared" si="114"/>
        <v>0</v>
      </c>
      <c r="L763" s="2">
        <f>IF(F763=0,"not processed",_xlfn.MINIFS(Processed_data!H:H,Processed_data!A:A,A763))</f>
        <v>46067</v>
      </c>
      <c r="M763" s="1">
        <f>IF(F763=0,"not processed",ABS(bank_source_transactions__1[[#This Row],[transaction_date]]-Reconciliation!L763))</f>
        <v>3</v>
      </c>
      <c r="N763" s="1" t="str" cm="1">
        <f t="array" ref="N763">_xlfn.IFS(M763="not Processed", "Not Processed",M763&gt;2,"SLA Breached",M763&lt;=2,"Within SLA")</f>
        <v>SLA Breached</v>
      </c>
      <c r="O763" s="1" t="str">
        <f>_xlfn.XLOOKUP(A763,Source_data!A:A,Source_data!D:D)</f>
        <v>CARD</v>
      </c>
      <c r="P763" s="1">
        <f t="shared" si="115"/>
        <v>0</v>
      </c>
      <c r="Q763" s="1">
        <f t="shared" si="116"/>
        <v>0</v>
      </c>
      <c r="R763" s="1">
        <f t="shared" si="117"/>
        <v>0</v>
      </c>
      <c r="S763" s="1">
        <f t="shared" si="118"/>
        <v>0</v>
      </c>
      <c r="T763" s="1">
        <f t="shared" si="119"/>
        <v>1</v>
      </c>
      <c r="U763" s="1" t="str">
        <f>_xlfn.XLOOKUP(Table3[[#This Row],[Transaction ID]],Source_data!A:A,Source_data!E:E)</f>
        <v>Bengaluru</v>
      </c>
      <c r="V763" s="1">
        <f>_xlfn.IFNA(_xlfn.XLOOKUP(A763,bank_processed_transactions[transaction_id],bank_processed_transactions[processing_minutes]),"")</f>
        <v>10.8</v>
      </c>
      <c r="W763" s="31">
        <f>_xlfn.XLOOKUP(A763,Source_data!A:A,Source_data!B:B)</f>
        <v>46064</v>
      </c>
    </row>
    <row r="764" spans="1:23" x14ac:dyDescent="0.3">
      <c r="A764" s="3" t="s">
        <v>3475</v>
      </c>
      <c r="B764" s="1">
        <f>_xlfn.XLOOKUP(A764,bank_source_transactions__1[transaction_id],bank_source_transactions__1[amount_inr])</f>
        <v>18355.09</v>
      </c>
      <c r="C764" s="1">
        <f>_xlfn.XLOOKUP(A764,Processed_data!A:A,Processed_data!F:F)</f>
        <v>18355.09</v>
      </c>
      <c r="D764" s="1" t="str">
        <f>_xlfn.XLOOKUP(A764,bank_source_transactions__1[transaction_id],bank_source_transactions__1[transaction_status])</f>
        <v>SUCCESS</v>
      </c>
      <c r="E764" s="1" t="str">
        <f>_xlfn.XLOOKUP(A764,Processed_data!A:A,Processed_data!G:G)</f>
        <v>SUCCESS</v>
      </c>
      <c r="F764" s="1">
        <f>COUNTIF(bank_processed_transactions[transaction_id],A764)</f>
        <v>1</v>
      </c>
      <c r="G764" s="1" t="str">
        <f t="shared" si="110"/>
        <v>found</v>
      </c>
      <c r="H764" s="1" t="str">
        <f t="shared" si="111"/>
        <v>Not Duplicate</v>
      </c>
      <c r="I764" s="1" t="str">
        <f t="shared" si="112"/>
        <v>match</v>
      </c>
      <c r="J764" s="1" t="str">
        <f t="shared" si="113"/>
        <v>match</v>
      </c>
      <c r="K764" s="1">
        <f t="shared" si="114"/>
        <v>0</v>
      </c>
      <c r="L764" s="2">
        <f>IF(F764=0,"not processed",_xlfn.MINIFS(Processed_data!H:H,Processed_data!A:A,A764))</f>
        <v>46078</v>
      </c>
      <c r="M764" s="1">
        <f>IF(F764=0,"not processed",ABS(bank_source_transactions__1[[#This Row],[transaction_date]]-Reconciliation!L764))</f>
        <v>3</v>
      </c>
      <c r="N764" s="1" t="str" cm="1">
        <f t="array" ref="N764">_xlfn.IFS(M764="not Processed", "Not Processed",M764&gt;2,"SLA Breached",M764&lt;=2,"Within SLA")</f>
        <v>SLA Breached</v>
      </c>
      <c r="O764" s="1" t="str">
        <f>_xlfn.XLOOKUP(A764,Source_data!A:A,Source_data!D:D)</f>
        <v>NEFT</v>
      </c>
      <c r="P764" s="1">
        <f t="shared" si="115"/>
        <v>0</v>
      </c>
      <c r="Q764" s="1">
        <f t="shared" si="116"/>
        <v>0</v>
      </c>
      <c r="R764" s="1">
        <f t="shared" si="117"/>
        <v>0</v>
      </c>
      <c r="S764" s="1">
        <f t="shared" si="118"/>
        <v>0</v>
      </c>
      <c r="T764" s="1">
        <f t="shared" si="119"/>
        <v>1</v>
      </c>
      <c r="U764" s="1" t="str">
        <f>_xlfn.XLOOKUP(Table3[[#This Row],[Transaction ID]],Source_data!A:A,Source_data!E:E)</f>
        <v>Mumbai</v>
      </c>
      <c r="V764" s="1">
        <f>_xlfn.IFNA(_xlfn.XLOOKUP(A764,bank_processed_transactions[transaction_id],bank_processed_transactions[processing_minutes]),"")</f>
        <v>30.7</v>
      </c>
      <c r="W764" s="31">
        <f>_xlfn.XLOOKUP(A764,Source_data!A:A,Source_data!B:B)</f>
        <v>46075</v>
      </c>
    </row>
    <row r="765" spans="1:23" x14ac:dyDescent="0.3">
      <c r="A765" s="4" t="s">
        <v>3738</v>
      </c>
      <c r="B765" s="1">
        <f>_xlfn.XLOOKUP(A765,bank_source_transactions__1[transaction_id],bank_source_transactions__1[amount_inr])</f>
        <v>11414.5</v>
      </c>
      <c r="C765" s="1">
        <f>_xlfn.XLOOKUP(A765,Processed_data!A:A,Processed_data!F:F)</f>
        <v>11414.5</v>
      </c>
      <c r="D765" s="1" t="str">
        <f>_xlfn.XLOOKUP(A765,bank_source_transactions__1[transaction_id],bank_source_transactions__1[transaction_status])</f>
        <v>SUCCESS</v>
      </c>
      <c r="E765" s="1" t="str">
        <f>_xlfn.XLOOKUP(A765,Processed_data!A:A,Processed_data!G:G)</f>
        <v>SUCCESS</v>
      </c>
      <c r="F765" s="1">
        <f>COUNTIF(bank_processed_transactions[transaction_id],A765)</f>
        <v>1</v>
      </c>
      <c r="G765" s="1" t="str">
        <f t="shared" si="110"/>
        <v>found</v>
      </c>
      <c r="H765" s="1" t="str">
        <f t="shared" si="111"/>
        <v>Not Duplicate</v>
      </c>
      <c r="I765" s="1" t="str">
        <f t="shared" si="112"/>
        <v>match</v>
      </c>
      <c r="J765" s="1" t="str">
        <f t="shared" si="113"/>
        <v>match</v>
      </c>
      <c r="K765" s="1">
        <f t="shared" si="114"/>
        <v>0</v>
      </c>
      <c r="L765" s="2">
        <f>IF(F765=0,"not processed",_xlfn.MINIFS(Processed_data!H:H,Processed_data!A:A,A765))</f>
        <v>46100</v>
      </c>
      <c r="M765" s="1">
        <f>IF(F765=0,"not processed",ABS(bank_source_transactions__1[[#This Row],[transaction_date]]-Reconciliation!L765))</f>
        <v>1</v>
      </c>
      <c r="N765" s="1" t="str" cm="1">
        <f t="array" ref="N765">_xlfn.IFS(M765="not Processed", "Not Processed",M765&gt;2,"SLA Breached",M765&lt;=2,"Within SLA")</f>
        <v>Within SLA</v>
      </c>
      <c r="O765" s="1" t="str">
        <f>_xlfn.XLOOKUP(A765,Source_data!A:A,Source_data!D:D)</f>
        <v>UPI</v>
      </c>
      <c r="P765" s="1">
        <f t="shared" si="115"/>
        <v>0</v>
      </c>
      <c r="Q765" s="1">
        <f t="shared" si="116"/>
        <v>0</v>
      </c>
      <c r="R765" s="1">
        <f t="shared" si="117"/>
        <v>0</v>
      </c>
      <c r="S765" s="1">
        <f t="shared" si="118"/>
        <v>0</v>
      </c>
      <c r="T765" s="1">
        <f t="shared" si="119"/>
        <v>0</v>
      </c>
      <c r="U765" s="1" t="str">
        <f>_xlfn.XLOOKUP(Table3[[#This Row],[Transaction ID]],Source_data!A:A,Source_data!E:E)</f>
        <v>Hyderabad</v>
      </c>
      <c r="V765" s="1">
        <f>_xlfn.IFNA(_xlfn.XLOOKUP(A765,bank_processed_transactions[transaction_id],bank_processed_transactions[processing_minutes]),"")</f>
        <v>36.9</v>
      </c>
      <c r="W765" s="31">
        <f>_xlfn.XLOOKUP(A765,Source_data!A:A,Source_data!B:B)</f>
        <v>46099</v>
      </c>
    </row>
    <row r="766" spans="1:23" x14ac:dyDescent="0.3">
      <c r="A766" s="3" t="s">
        <v>1604</v>
      </c>
      <c r="B766" s="1">
        <f>_xlfn.XLOOKUP(A766,bank_source_transactions__1[transaction_id],bank_source_transactions__1[amount_inr])</f>
        <v>12615.21</v>
      </c>
      <c r="C766" s="1">
        <f>_xlfn.XLOOKUP(A766,Processed_data!A:A,Processed_data!F:F)</f>
        <v>12615.21</v>
      </c>
      <c r="D766" s="1" t="str">
        <f>_xlfn.XLOOKUP(A766,bank_source_transactions__1[transaction_id],bank_source_transactions__1[transaction_status])</f>
        <v>SUCCESS</v>
      </c>
      <c r="E766" s="1" t="str">
        <f>_xlfn.XLOOKUP(A766,Processed_data!A:A,Processed_data!G:G)</f>
        <v>SUCCESS</v>
      </c>
      <c r="F766" s="1">
        <f>COUNTIF(bank_processed_transactions[transaction_id],A766)</f>
        <v>1</v>
      </c>
      <c r="G766" s="1" t="str">
        <f t="shared" si="110"/>
        <v>found</v>
      </c>
      <c r="H766" s="1" t="str">
        <f t="shared" si="111"/>
        <v>Not Duplicate</v>
      </c>
      <c r="I766" s="1" t="str">
        <f t="shared" si="112"/>
        <v>match</v>
      </c>
      <c r="J766" s="1" t="str">
        <f t="shared" si="113"/>
        <v>match</v>
      </c>
      <c r="K766" s="1">
        <f t="shared" si="114"/>
        <v>0</v>
      </c>
      <c r="L766" s="2">
        <f>IF(F766=0,"not processed",_xlfn.MINIFS(Processed_data!H:H,Processed_data!A:A,A766))</f>
        <v>46042</v>
      </c>
      <c r="M766" s="1">
        <f>IF(F766=0,"not processed",ABS(bank_source_transactions__1[[#This Row],[transaction_date]]-Reconciliation!L766))</f>
        <v>0</v>
      </c>
      <c r="N766" s="1" t="str" cm="1">
        <f t="array" ref="N766">_xlfn.IFS(M766="not Processed", "Not Processed",M766&gt;2,"SLA Breached",M766&lt;=2,"Within SLA")</f>
        <v>Within SLA</v>
      </c>
      <c r="O766" s="1" t="str">
        <f>_xlfn.XLOOKUP(A766,Source_data!A:A,Source_data!D:D)</f>
        <v>IMPS</v>
      </c>
      <c r="P766" s="1">
        <f t="shared" si="115"/>
        <v>0</v>
      </c>
      <c r="Q766" s="1">
        <f t="shared" si="116"/>
        <v>0</v>
      </c>
      <c r="R766" s="1">
        <f t="shared" si="117"/>
        <v>0</v>
      </c>
      <c r="S766" s="1">
        <f t="shared" si="118"/>
        <v>0</v>
      </c>
      <c r="T766" s="1">
        <f t="shared" si="119"/>
        <v>0</v>
      </c>
      <c r="U766" s="1" t="str">
        <f>_xlfn.XLOOKUP(Table3[[#This Row],[Transaction ID]],Source_data!A:A,Source_data!E:E)</f>
        <v>Bengaluru</v>
      </c>
      <c r="V766" s="1">
        <f>_xlfn.IFNA(_xlfn.XLOOKUP(A766,bank_processed_transactions[transaction_id],bank_processed_transactions[processing_minutes]),"")</f>
        <v>16.8</v>
      </c>
      <c r="W766" s="31">
        <f>_xlfn.XLOOKUP(A766,Source_data!A:A,Source_data!B:B)</f>
        <v>46042</v>
      </c>
    </row>
    <row r="767" spans="1:23" x14ac:dyDescent="0.3">
      <c r="A767" s="4" t="s">
        <v>3141</v>
      </c>
      <c r="B767" s="1">
        <f>_xlfn.XLOOKUP(A767,bank_source_transactions__1[transaction_id],bank_source_transactions__1[amount_inr])</f>
        <v>21601.24</v>
      </c>
      <c r="C767" s="1">
        <f>_xlfn.XLOOKUP(A767,Processed_data!A:A,Processed_data!F:F)</f>
        <v>21601.24</v>
      </c>
      <c r="D767" s="1" t="str">
        <f>_xlfn.XLOOKUP(A767,bank_source_transactions__1[transaction_id],bank_source_transactions__1[transaction_status])</f>
        <v>SUCCESS</v>
      </c>
      <c r="E767" s="1" t="str">
        <f>_xlfn.XLOOKUP(A767,Processed_data!A:A,Processed_data!G:G)</f>
        <v>SUCCESS</v>
      </c>
      <c r="F767" s="1">
        <f>COUNTIF(bank_processed_transactions[transaction_id],A767)</f>
        <v>1</v>
      </c>
      <c r="G767" s="1" t="str">
        <f t="shared" si="110"/>
        <v>found</v>
      </c>
      <c r="H767" s="1" t="str">
        <f t="shared" si="111"/>
        <v>Not Duplicate</v>
      </c>
      <c r="I767" s="1" t="str">
        <f t="shared" si="112"/>
        <v>match</v>
      </c>
      <c r="J767" s="1" t="str">
        <f t="shared" si="113"/>
        <v>match</v>
      </c>
      <c r="K767" s="1">
        <f t="shared" si="114"/>
        <v>0</v>
      </c>
      <c r="L767" s="2">
        <f>IF(F767=0,"not processed",_xlfn.MINIFS(Processed_data!H:H,Processed_data!A:A,A767))</f>
        <v>46033</v>
      </c>
      <c r="M767" s="1">
        <f>IF(F767=0,"not processed",ABS(bank_source_transactions__1[[#This Row],[transaction_date]]-Reconciliation!L767))</f>
        <v>3</v>
      </c>
      <c r="N767" s="1" t="str" cm="1">
        <f t="array" ref="N767">_xlfn.IFS(M767="not Processed", "Not Processed",M767&gt;2,"SLA Breached",M767&lt;=2,"Within SLA")</f>
        <v>SLA Breached</v>
      </c>
      <c r="O767" s="1" t="str">
        <f>_xlfn.XLOOKUP(A767,Source_data!A:A,Source_data!D:D)</f>
        <v>UPI</v>
      </c>
      <c r="P767" s="1">
        <f t="shared" si="115"/>
        <v>0</v>
      </c>
      <c r="Q767" s="1">
        <f t="shared" si="116"/>
        <v>0</v>
      </c>
      <c r="R767" s="1">
        <f t="shared" si="117"/>
        <v>0</v>
      </c>
      <c r="S767" s="1">
        <f t="shared" si="118"/>
        <v>0</v>
      </c>
      <c r="T767" s="1">
        <f t="shared" si="119"/>
        <v>1</v>
      </c>
      <c r="U767" s="1" t="str">
        <f>_xlfn.XLOOKUP(Table3[[#This Row],[Transaction ID]],Source_data!A:A,Source_data!E:E)</f>
        <v>Pune</v>
      </c>
      <c r="V767" s="1">
        <f>_xlfn.IFNA(_xlfn.XLOOKUP(A767,bank_processed_transactions[transaction_id],bank_processed_transactions[processing_minutes]),"")</f>
        <v>38</v>
      </c>
      <c r="W767" s="31">
        <f>_xlfn.XLOOKUP(A767,Source_data!A:A,Source_data!B:B)</f>
        <v>46030</v>
      </c>
    </row>
    <row r="768" spans="1:23" x14ac:dyDescent="0.3">
      <c r="A768" s="3" t="s">
        <v>3769</v>
      </c>
      <c r="B768" s="1">
        <f>_xlfn.XLOOKUP(A768,bank_source_transactions__1[transaction_id],bank_source_transactions__1[amount_inr])</f>
        <v>4109.1000000000004</v>
      </c>
      <c r="C768" s="1">
        <f>_xlfn.XLOOKUP(A768,Processed_data!A:A,Processed_data!F:F)</f>
        <v>4109.1000000000004</v>
      </c>
      <c r="D768" s="1" t="str">
        <f>_xlfn.XLOOKUP(A768,bank_source_transactions__1[transaction_id],bank_source_transactions__1[transaction_status])</f>
        <v>FAILED</v>
      </c>
      <c r="E768" s="1" t="str">
        <f>_xlfn.XLOOKUP(A768,Processed_data!A:A,Processed_data!G:G)</f>
        <v>FAILED</v>
      </c>
      <c r="F768" s="1">
        <f>COUNTIF(bank_processed_transactions[transaction_id],A768)</f>
        <v>1</v>
      </c>
      <c r="G768" s="1" t="str">
        <f t="shared" si="110"/>
        <v>found</v>
      </c>
      <c r="H768" s="1" t="str">
        <f t="shared" si="111"/>
        <v>Not Duplicate</v>
      </c>
      <c r="I768" s="1" t="str">
        <f t="shared" si="112"/>
        <v>match</v>
      </c>
      <c r="J768" s="1" t="str">
        <f t="shared" si="113"/>
        <v>match</v>
      </c>
      <c r="K768" s="1">
        <f t="shared" si="114"/>
        <v>0</v>
      </c>
      <c r="L768" s="2">
        <f>IF(F768=0,"not processed",_xlfn.MINIFS(Processed_data!H:H,Processed_data!A:A,A768))</f>
        <v>46095</v>
      </c>
      <c r="M768" s="1">
        <f>IF(F768=0,"not processed",ABS(bank_source_transactions__1[[#This Row],[transaction_date]]-Reconciliation!L768))</f>
        <v>3</v>
      </c>
      <c r="N768" s="1" t="str" cm="1">
        <f t="array" ref="N768">_xlfn.IFS(M768="not Processed", "Not Processed",M768&gt;2,"SLA Breached",M768&lt;=2,"Within SLA")</f>
        <v>SLA Breached</v>
      </c>
      <c r="O768" s="1" t="str">
        <f>_xlfn.XLOOKUP(A768,Source_data!A:A,Source_data!D:D)</f>
        <v>NEFT</v>
      </c>
      <c r="P768" s="1">
        <f t="shared" si="115"/>
        <v>0</v>
      </c>
      <c r="Q768" s="1">
        <f t="shared" si="116"/>
        <v>0</v>
      </c>
      <c r="R768" s="1">
        <f t="shared" si="117"/>
        <v>0</v>
      </c>
      <c r="S768" s="1">
        <f t="shared" si="118"/>
        <v>0</v>
      </c>
      <c r="T768" s="1">
        <f t="shared" si="119"/>
        <v>1</v>
      </c>
      <c r="U768" s="1" t="str">
        <f>_xlfn.XLOOKUP(Table3[[#This Row],[Transaction ID]],Source_data!A:A,Source_data!E:E)</f>
        <v>Hyderabad</v>
      </c>
      <c r="V768" s="1">
        <f>_xlfn.IFNA(_xlfn.XLOOKUP(A768,bank_processed_transactions[transaction_id],bank_processed_transactions[processing_minutes]),"")</f>
        <v>42.2</v>
      </c>
      <c r="W768" s="31">
        <f>_xlfn.XLOOKUP(A768,Source_data!A:A,Source_data!B:B)</f>
        <v>46092</v>
      </c>
    </row>
    <row r="769" spans="1:23" x14ac:dyDescent="0.3">
      <c r="A769" s="4" t="s">
        <v>4987</v>
      </c>
      <c r="B769" s="1">
        <f>_xlfn.XLOOKUP(A769,bank_source_transactions__1[transaction_id],bank_source_transactions__1[amount_inr])</f>
        <v>1280.3399999999999</v>
      </c>
      <c r="C769" s="1" t="e">
        <f>_xlfn.XLOOKUP(A769,Processed_data!A:A,Processed_data!F:F)</f>
        <v>#N/A</v>
      </c>
      <c r="D769" s="1" t="str">
        <f>_xlfn.XLOOKUP(A769,bank_source_transactions__1[transaction_id],bank_source_transactions__1[transaction_status])</f>
        <v>FAILED</v>
      </c>
      <c r="E769" s="1" t="e">
        <f>_xlfn.XLOOKUP(A769,Processed_data!A:A,Processed_data!G:G)</f>
        <v>#N/A</v>
      </c>
      <c r="F769" s="1">
        <f>COUNTIF(bank_processed_transactions[transaction_id],A769)</f>
        <v>0</v>
      </c>
      <c r="G769" s="1" t="str">
        <f t="shared" si="110"/>
        <v>missing</v>
      </c>
      <c r="H769" s="1" t="str">
        <f t="shared" si="111"/>
        <v>Not Duplicate</v>
      </c>
      <c r="I769" s="1" t="str">
        <f t="shared" si="112"/>
        <v>not processed</v>
      </c>
      <c r="J769" s="1" t="str">
        <f t="shared" si="113"/>
        <v>not processed</v>
      </c>
      <c r="K769" s="1" t="str">
        <f t="shared" si="114"/>
        <v>missing</v>
      </c>
      <c r="L769" s="2" t="str">
        <f>IF(F769=0,"not processed",_xlfn.MINIFS(Processed_data!H:H,Processed_data!A:A,A769))</f>
        <v>not processed</v>
      </c>
      <c r="M769" s="1" t="str">
        <f>IF(F769=0,"not processed",ABS(bank_source_transactions__1[[#This Row],[transaction_date]]-Reconciliation!L769))</f>
        <v>not processed</v>
      </c>
      <c r="N769" s="1" t="str" cm="1">
        <f t="array" ref="N769">_xlfn.IFS(M769="not Processed", "Not Processed",M769&gt;2,"SLA Breached",M769&lt;=2,"Within SLA")</f>
        <v>Not Processed</v>
      </c>
      <c r="O769" s="1" t="str">
        <f>_xlfn.XLOOKUP(A769,Source_data!A:A,Source_data!D:D)</f>
        <v>NEFT</v>
      </c>
      <c r="P769" s="1">
        <f t="shared" si="115"/>
        <v>1</v>
      </c>
      <c r="Q769" s="1">
        <f t="shared" si="116"/>
        <v>0</v>
      </c>
      <c r="R769" s="1">
        <f t="shared" si="117"/>
        <v>0</v>
      </c>
      <c r="S769" s="1">
        <f t="shared" si="118"/>
        <v>0</v>
      </c>
      <c r="T769" s="1">
        <f t="shared" si="119"/>
        <v>0</v>
      </c>
      <c r="U769" s="1" t="str">
        <f>_xlfn.XLOOKUP(Table3[[#This Row],[Transaction ID]],Source_data!A:A,Source_data!E:E)</f>
        <v>Bengaluru</v>
      </c>
      <c r="V769" s="1" t="str">
        <f>_xlfn.IFNA(_xlfn.XLOOKUP(A769,bank_processed_transactions[transaction_id],bank_processed_transactions[processing_minutes]),"")</f>
        <v/>
      </c>
      <c r="W769" s="31">
        <f>_xlfn.XLOOKUP(A769,Source_data!A:A,Source_data!B:B)</f>
        <v>46086</v>
      </c>
    </row>
    <row r="770" spans="1:23" x14ac:dyDescent="0.3">
      <c r="A770" s="3" t="s">
        <v>3999</v>
      </c>
      <c r="B770" s="1">
        <f>_xlfn.XLOOKUP(A770,bank_source_transactions__1[transaction_id],bank_source_transactions__1[amount_inr])</f>
        <v>9912.34</v>
      </c>
      <c r="C770" s="1">
        <f>_xlfn.XLOOKUP(A770,Processed_data!A:A,Processed_data!F:F)</f>
        <v>8921.11</v>
      </c>
      <c r="D770" s="1" t="str">
        <f>_xlfn.XLOOKUP(A770,bank_source_transactions__1[transaction_id],bank_source_transactions__1[transaction_status])</f>
        <v>SUCCESS</v>
      </c>
      <c r="E770" s="1" t="str">
        <f>_xlfn.XLOOKUP(A770,Processed_data!A:A,Processed_data!G:G)</f>
        <v>SUCCESS</v>
      </c>
      <c r="F770" s="1">
        <f>COUNTIF(bank_processed_transactions[transaction_id],A770)</f>
        <v>1</v>
      </c>
      <c r="G770" s="1" t="str">
        <f t="shared" si="110"/>
        <v>found</v>
      </c>
      <c r="H770" s="1" t="str">
        <f t="shared" si="111"/>
        <v>Not Duplicate</v>
      </c>
      <c r="I770" s="1" t="str">
        <f t="shared" si="112"/>
        <v>mismatch</v>
      </c>
      <c r="J770" s="1" t="str">
        <f t="shared" si="113"/>
        <v>match</v>
      </c>
      <c r="K770" s="1">
        <f t="shared" si="114"/>
        <v>991.22999999999956</v>
      </c>
      <c r="L770" s="2">
        <f>IF(F770=0,"not processed",_xlfn.MINIFS(Processed_data!H:H,Processed_data!A:A,A770))</f>
        <v>46058</v>
      </c>
      <c r="M770" s="1">
        <f>IF(F770=0,"not processed",ABS(bank_source_transactions__1[[#This Row],[transaction_date]]-Reconciliation!L770))</f>
        <v>2</v>
      </c>
      <c r="N770" s="1" t="str" cm="1">
        <f t="array" ref="N770">_xlfn.IFS(M770="not Processed", "Not Processed",M770&gt;2,"SLA Breached",M770&lt;=2,"Within SLA")</f>
        <v>Within SLA</v>
      </c>
      <c r="O770" s="1" t="str">
        <f>_xlfn.XLOOKUP(A770,Source_data!A:A,Source_data!D:D)</f>
        <v>IMPS</v>
      </c>
      <c r="P770" s="1">
        <f t="shared" si="115"/>
        <v>0</v>
      </c>
      <c r="Q770" s="1">
        <f t="shared" si="116"/>
        <v>0</v>
      </c>
      <c r="R770" s="1">
        <f t="shared" si="117"/>
        <v>1</v>
      </c>
      <c r="S770" s="1">
        <f t="shared" si="118"/>
        <v>0</v>
      </c>
      <c r="T770" s="1">
        <f t="shared" si="119"/>
        <v>0</v>
      </c>
      <c r="U770" s="1" t="str">
        <f>_xlfn.XLOOKUP(Table3[[#This Row],[Transaction ID]],Source_data!A:A,Source_data!E:E)</f>
        <v>Bengaluru</v>
      </c>
      <c r="V770" s="1">
        <f>_xlfn.IFNA(_xlfn.XLOOKUP(A770,bank_processed_transactions[transaction_id],bank_processed_transactions[processing_minutes]),"")</f>
        <v>35.4</v>
      </c>
      <c r="W770" s="31">
        <f>_xlfn.XLOOKUP(A770,Source_data!A:A,Source_data!B:B)</f>
        <v>46056</v>
      </c>
    </row>
    <row r="771" spans="1:23" x14ac:dyDescent="0.3">
      <c r="A771" s="4" t="s">
        <v>4989</v>
      </c>
      <c r="B771" s="1">
        <f>_xlfn.XLOOKUP(A771,bank_source_transactions__1[transaction_id],bank_source_transactions__1[amount_inr])</f>
        <v>1546.48</v>
      </c>
      <c r="C771" s="1" t="e">
        <f>_xlfn.XLOOKUP(A771,Processed_data!A:A,Processed_data!F:F)</f>
        <v>#N/A</v>
      </c>
      <c r="D771" s="1" t="str">
        <f>_xlfn.XLOOKUP(A771,bank_source_transactions__1[transaction_id],bank_source_transactions__1[transaction_status])</f>
        <v>SUCCESS</v>
      </c>
      <c r="E771" s="1" t="e">
        <f>_xlfn.XLOOKUP(A771,Processed_data!A:A,Processed_data!G:G)</f>
        <v>#N/A</v>
      </c>
      <c r="F771" s="1">
        <f>COUNTIF(bank_processed_transactions[transaction_id],A771)</f>
        <v>0</v>
      </c>
      <c r="G771" s="1" t="str">
        <f t="shared" ref="G771:G834" si="120">IF(F771=0,"missing","found")</f>
        <v>missing</v>
      </c>
      <c r="H771" s="1" t="str">
        <f t="shared" ref="H771:H834" si="121">IF(F771&gt;1,"Duplicate","Not Duplicate")</f>
        <v>Not Duplicate</v>
      </c>
      <c r="I771" s="1" t="str">
        <f t="shared" ref="I771:I834" si="122">IF(F771=0,"not processed",IF(B771=C771,"match","mismatch"))</f>
        <v>not processed</v>
      </c>
      <c r="J771" s="1" t="str">
        <f t="shared" ref="J771:J834" si="123">IF(F771=0,"not processed",IF(D771=E771,"match","mismatch"))</f>
        <v>not processed</v>
      </c>
      <c r="K771" s="1" t="str">
        <f t="shared" ref="K771:K834" si="124">IF(F771=0,"missing",ABS(B771-C771))</f>
        <v>missing</v>
      </c>
      <c r="L771" s="2" t="str">
        <f>IF(F771=0,"not processed",_xlfn.MINIFS(Processed_data!H:H,Processed_data!A:A,A771))</f>
        <v>not processed</v>
      </c>
      <c r="M771" s="1" t="str">
        <f>IF(F771=0,"not processed",ABS(bank_source_transactions__1[[#This Row],[transaction_date]]-Reconciliation!L771))</f>
        <v>not processed</v>
      </c>
      <c r="N771" s="1" t="str" cm="1">
        <f t="array" ref="N771">_xlfn.IFS(M771="not Processed", "Not Processed",M771&gt;2,"SLA Breached",M771&lt;=2,"Within SLA")</f>
        <v>Not Processed</v>
      </c>
      <c r="O771" s="1" t="str">
        <f>_xlfn.XLOOKUP(A771,Source_data!A:A,Source_data!D:D)</f>
        <v>NEFT</v>
      </c>
      <c r="P771" s="1">
        <f t="shared" ref="P771:P834" si="125">IF(G771="missing",1,0)</f>
        <v>1</v>
      </c>
      <c r="Q771" s="1">
        <f t="shared" ref="Q771:Q834" si="126">IF(H771="duplicate",1,0)</f>
        <v>0</v>
      </c>
      <c r="R771" s="1">
        <f t="shared" ref="R771:R834" si="127">IF(I771="mismatch",1,0)</f>
        <v>0</v>
      </c>
      <c r="S771" s="1">
        <f t="shared" ref="S771:S834" si="128">IF(J771="mismatch",1,)</f>
        <v>0</v>
      </c>
      <c r="T771" s="1">
        <f t="shared" ref="T771:T834" si="129">IF(N771="sla breached",1,0)</f>
        <v>0</v>
      </c>
      <c r="U771" s="1" t="str">
        <f>_xlfn.XLOOKUP(Table3[[#This Row],[Transaction ID]],Source_data!A:A,Source_data!E:E)</f>
        <v>Pune</v>
      </c>
      <c r="V771" s="1" t="str">
        <f>_xlfn.IFNA(_xlfn.XLOOKUP(A771,bank_processed_transactions[transaction_id],bank_processed_transactions[processing_minutes]),"")</f>
        <v/>
      </c>
      <c r="W771" s="31">
        <f>_xlfn.XLOOKUP(A771,Source_data!A:A,Source_data!B:B)</f>
        <v>46067</v>
      </c>
    </row>
    <row r="772" spans="1:23" x14ac:dyDescent="0.3">
      <c r="A772" s="3" t="s">
        <v>4973</v>
      </c>
      <c r="B772" s="1">
        <f>_xlfn.XLOOKUP(A772,bank_source_transactions__1[transaction_id],bank_source_transactions__1[amount_inr])</f>
        <v>2074.35</v>
      </c>
      <c r="C772" s="1">
        <f>_xlfn.XLOOKUP(A772,Processed_data!A:A,Processed_data!F:F)</f>
        <v>2074.35</v>
      </c>
      <c r="D772" s="1" t="str">
        <f>_xlfn.XLOOKUP(A772,bank_source_transactions__1[transaction_id],bank_source_transactions__1[transaction_status])</f>
        <v>FAILED</v>
      </c>
      <c r="E772" s="1" t="str">
        <f>_xlfn.XLOOKUP(A772,Processed_data!A:A,Processed_data!G:G)</f>
        <v>FAILED</v>
      </c>
      <c r="F772" s="1">
        <f>COUNTIF(bank_processed_transactions[transaction_id],A772)</f>
        <v>1</v>
      </c>
      <c r="G772" s="1" t="str">
        <f t="shared" si="120"/>
        <v>found</v>
      </c>
      <c r="H772" s="1" t="str">
        <f t="shared" si="121"/>
        <v>Not Duplicate</v>
      </c>
      <c r="I772" s="1" t="str">
        <f t="shared" si="122"/>
        <v>match</v>
      </c>
      <c r="J772" s="1" t="str">
        <f t="shared" si="123"/>
        <v>match</v>
      </c>
      <c r="K772" s="1">
        <f t="shared" si="124"/>
        <v>0</v>
      </c>
      <c r="L772" s="2">
        <f>IF(F772=0,"not processed",_xlfn.MINIFS(Processed_data!H:H,Processed_data!A:A,A772))</f>
        <v>46105</v>
      </c>
      <c r="M772" s="1">
        <f>IF(F772=0,"not processed",ABS(bank_source_transactions__1[[#This Row],[transaction_date]]-Reconciliation!L772))</f>
        <v>1</v>
      </c>
      <c r="N772" s="1" t="str" cm="1">
        <f t="array" ref="N772">_xlfn.IFS(M772="not Processed", "Not Processed",M772&gt;2,"SLA Breached",M772&lt;=2,"Within SLA")</f>
        <v>Within SLA</v>
      </c>
      <c r="O772" s="1" t="str">
        <f>_xlfn.XLOOKUP(A772,Source_data!A:A,Source_data!D:D)</f>
        <v>IMPS</v>
      </c>
      <c r="P772" s="1">
        <f t="shared" si="125"/>
        <v>0</v>
      </c>
      <c r="Q772" s="1">
        <f t="shared" si="126"/>
        <v>0</v>
      </c>
      <c r="R772" s="1">
        <f t="shared" si="127"/>
        <v>0</v>
      </c>
      <c r="S772" s="1">
        <f t="shared" si="128"/>
        <v>0</v>
      </c>
      <c r="T772" s="1">
        <f t="shared" si="129"/>
        <v>0</v>
      </c>
      <c r="U772" s="1" t="str">
        <f>_xlfn.XLOOKUP(Table3[[#This Row],[Transaction ID]],Source_data!A:A,Source_data!E:E)</f>
        <v>Hyderabad</v>
      </c>
      <c r="V772" s="1">
        <f>_xlfn.IFNA(_xlfn.XLOOKUP(A772,bank_processed_transactions[transaction_id],bank_processed_transactions[processing_minutes]),"")</f>
        <v>48</v>
      </c>
      <c r="W772" s="31">
        <f>_xlfn.XLOOKUP(A772,Source_data!A:A,Source_data!B:B)</f>
        <v>46104</v>
      </c>
    </row>
    <row r="773" spans="1:23" x14ac:dyDescent="0.3">
      <c r="A773" s="4" t="s">
        <v>753</v>
      </c>
      <c r="B773" s="1">
        <f>_xlfn.XLOOKUP(A773,bank_source_transactions__1[transaction_id],bank_source_transactions__1[amount_inr])</f>
        <v>1386.63</v>
      </c>
      <c r="C773" s="1">
        <f>_xlfn.XLOOKUP(A773,Processed_data!A:A,Processed_data!F:F)</f>
        <v>1386.63</v>
      </c>
      <c r="D773" s="1" t="str">
        <f>_xlfn.XLOOKUP(A773,bank_source_transactions__1[transaction_id],bank_source_transactions__1[transaction_status])</f>
        <v>SUCCESS</v>
      </c>
      <c r="E773" s="1" t="str">
        <f>_xlfn.XLOOKUP(A773,Processed_data!A:A,Processed_data!G:G)</f>
        <v>SUCCESS</v>
      </c>
      <c r="F773" s="1">
        <f>COUNTIF(bank_processed_transactions[transaction_id],A773)</f>
        <v>1</v>
      </c>
      <c r="G773" s="1" t="str">
        <f t="shared" si="120"/>
        <v>found</v>
      </c>
      <c r="H773" s="1" t="str">
        <f t="shared" si="121"/>
        <v>Not Duplicate</v>
      </c>
      <c r="I773" s="1" t="str">
        <f t="shared" si="122"/>
        <v>match</v>
      </c>
      <c r="J773" s="1" t="str">
        <f t="shared" si="123"/>
        <v>match</v>
      </c>
      <c r="K773" s="1">
        <f t="shared" si="124"/>
        <v>0</v>
      </c>
      <c r="L773" s="2">
        <f>IF(F773=0,"not processed",_xlfn.MINIFS(Processed_data!H:H,Processed_data!A:A,A773))</f>
        <v>46080</v>
      </c>
      <c r="M773" s="1">
        <f>IF(F773=0,"not processed",ABS(bank_source_transactions__1[[#This Row],[transaction_date]]-Reconciliation!L773))</f>
        <v>3</v>
      </c>
      <c r="N773" s="1" t="str" cm="1">
        <f t="array" ref="N773">_xlfn.IFS(M773="not Processed", "Not Processed",M773&gt;2,"SLA Breached",M773&lt;=2,"Within SLA")</f>
        <v>SLA Breached</v>
      </c>
      <c r="O773" s="1" t="str">
        <f>_xlfn.XLOOKUP(A773,Source_data!A:A,Source_data!D:D)</f>
        <v>IMPS</v>
      </c>
      <c r="P773" s="1">
        <f t="shared" si="125"/>
        <v>0</v>
      </c>
      <c r="Q773" s="1">
        <f t="shared" si="126"/>
        <v>0</v>
      </c>
      <c r="R773" s="1">
        <f t="shared" si="127"/>
        <v>0</v>
      </c>
      <c r="S773" s="1">
        <f t="shared" si="128"/>
        <v>0</v>
      </c>
      <c r="T773" s="1">
        <f t="shared" si="129"/>
        <v>1</v>
      </c>
      <c r="U773" s="1" t="str">
        <f>_xlfn.XLOOKUP(Table3[[#This Row],[Transaction ID]],Source_data!A:A,Source_data!E:E)</f>
        <v>Hyderabad</v>
      </c>
      <c r="V773" s="1">
        <f>_xlfn.IFNA(_xlfn.XLOOKUP(A773,bank_processed_transactions[transaction_id],bank_processed_transactions[processing_minutes]),"")</f>
        <v>9.1</v>
      </c>
      <c r="W773" s="31">
        <f>_xlfn.XLOOKUP(A773,Source_data!A:A,Source_data!B:B)</f>
        <v>46077</v>
      </c>
    </row>
    <row r="774" spans="1:23" x14ac:dyDescent="0.3">
      <c r="A774" s="3" t="s">
        <v>3242</v>
      </c>
      <c r="B774" s="1">
        <f>_xlfn.XLOOKUP(A774,bank_source_transactions__1[transaction_id],bank_source_transactions__1[amount_inr])</f>
        <v>991.21</v>
      </c>
      <c r="C774" s="1">
        <f>_xlfn.XLOOKUP(A774,Processed_data!A:A,Processed_data!F:F)</f>
        <v>991.21</v>
      </c>
      <c r="D774" s="1" t="str">
        <f>_xlfn.XLOOKUP(A774,bank_source_transactions__1[transaction_id],bank_source_transactions__1[transaction_status])</f>
        <v>SUCCESS</v>
      </c>
      <c r="E774" s="1" t="str">
        <f>_xlfn.XLOOKUP(A774,Processed_data!A:A,Processed_data!G:G)</f>
        <v>SUCCESS</v>
      </c>
      <c r="F774" s="1">
        <f>COUNTIF(bank_processed_transactions[transaction_id],A774)</f>
        <v>1</v>
      </c>
      <c r="G774" s="1" t="str">
        <f t="shared" si="120"/>
        <v>found</v>
      </c>
      <c r="H774" s="1" t="str">
        <f t="shared" si="121"/>
        <v>Not Duplicate</v>
      </c>
      <c r="I774" s="1" t="str">
        <f t="shared" si="122"/>
        <v>match</v>
      </c>
      <c r="J774" s="1" t="str">
        <f t="shared" si="123"/>
        <v>match</v>
      </c>
      <c r="K774" s="1">
        <f t="shared" si="124"/>
        <v>0</v>
      </c>
      <c r="L774" s="2">
        <f>IF(F774=0,"not processed",_xlfn.MINIFS(Processed_data!H:H,Processed_data!A:A,A774))</f>
        <v>46111</v>
      </c>
      <c r="M774" s="1">
        <f>IF(F774=0,"not processed",ABS(bank_source_transactions__1[[#This Row],[transaction_date]]-Reconciliation!L774))</f>
        <v>0</v>
      </c>
      <c r="N774" s="1" t="str" cm="1">
        <f t="array" ref="N774">_xlfn.IFS(M774="not Processed", "Not Processed",M774&gt;2,"SLA Breached",M774&lt;=2,"Within SLA")</f>
        <v>Within SLA</v>
      </c>
      <c r="O774" s="1" t="str">
        <f>_xlfn.XLOOKUP(A774,Source_data!A:A,Source_data!D:D)</f>
        <v>CARD</v>
      </c>
      <c r="P774" s="1">
        <f t="shared" si="125"/>
        <v>0</v>
      </c>
      <c r="Q774" s="1">
        <f t="shared" si="126"/>
        <v>0</v>
      </c>
      <c r="R774" s="1">
        <f t="shared" si="127"/>
        <v>0</v>
      </c>
      <c r="S774" s="1">
        <f t="shared" si="128"/>
        <v>0</v>
      </c>
      <c r="T774" s="1">
        <f t="shared" si="129"/>
        <v>0</v>
      </c>
      <c r="U774" s="1" t="str">
        <f>_xlfn.XLOOKUP(Table3[[#This Row],[Transaction ID]],Source_data!A:A,Source_data!E:E)</f>
        <v>Bengaluru</v>
      </c>
      <c r="V774" s="1">
        <f>_xlfn.IFNA(_xlfn.XLOOKUP(A774,bank_processed_transactions[transaction_id],bank_processed_transactions[processing_minutes]),"")</f>
        <v>26</v>
      </c>
      <c r="W774" s="31">
        <f>_xlfn.XLOOKUP(A774,Source_data!A:A,Source_data!B:B)</f>
        <v>46111</v>
      </c>
    </row>
    <row r="775" spans="1:23" x14ac:dyDescent="0.3">
      <c r="A775" s="4" t="s">
        <v>4249</v>
      </c>
      <c r="B775" s="1">
        <f>_xlfn.XLOOKUP(A775,bank_source_transactions__1[transaction_id],bank_source_transactions__1[amount_inr])</f>
        <v>6585.62</v>
      </c>
      <c r="C775" s="1">
        <f>_xlfn.XLOOKUP(A775,Processed_data!A:A,Processed_data!F:F)</f>
        <v>6585.62</v>
      </c>
      <c r="D775" s="1" t="str">
        <f>_xlfn.XLOOKUP(A775,bank_source_transactions__1[transaction_id],bank_source_transactions__1[transaction_status])</f>
        <v>SUCCESS</v>
      </c>
      <c r="E775" s="1" t="str">
        <f>_xlfn.XLOOKUP(A775,Processed_data!A:A,Processed_data!G:G)</f>
        <v>SUCCESS</v>
      </c>
      <c r="F775" s="1">
        <f>COUNTIF(bank_processed_transactions[transaction_id],A775)</f>
        <v>1</v>
      </c>
      <c r="G775" s="1" t="str">
        <f t="shared" si="120"/>
        <v>found</v>
      </c>
      <c r="H775" s="1" t="str">
        <f t="shared" si="121"/>
        <v>Not Duplicate</v>
      </c>
      <c r="I775" s="1" t="str">
        <f t="shared" si="122"/>
        <v>match</v>
      </c>
      <c r="J775" s="1" t="str">
        <f t="shared" si="123"/>
        <v>match</v>
      </c>
      <c r="K775" s="1">
        <f t="shared" si="124"/>
        <v>0</v>
      </c>
      <c r="L775" s="2">
        <f>IF(F775=0,"not processed",_xlfn.MINIFS(Processed_data!H:H,Processed_data!A:A,A775))</f>
        <v>46077</v>
      </c>
      <c r="M775" s="1">
        <f>IF(F775=0,"not processed",ABS(bank_source_transactions__1[[#This Row],[transaction_date]]-Reconciliation!L775))</f>
        <v>2</v>
      </c>
      <c r="N775" s="1" t="str" cm="1">
        <f t="array" ref="N775">_xlfn.IFS(M775="not Processed", "Not Processed",M775&gt;2,"SLA Breached",M775&lt;=2,"Within SLA")</f>
        <v>Within SLA</v>
      </c>
      <c r="O775" s="1" t="str">
        <f>_xlfn.XLOOKUP(A775,Source_data!A:A,Source_data!D:D)</f>
        <v>ATM</v>
      </c>
      <c r="P775" s="1">
        <f t="shared" si="125"/>
        <v>0</v>
      </c>
      <c r="Q775" s="1">
        <f t="shared" si="126"/>
        <v>0</v>
      </c>
      <c r="R775" s="1">
        <f t="shared" si="127"/>
        <v>0</v>
      </c>
      <c r="S775" s="1">
        <f t="shared" si="128"/>
        <v>0</v>
      </c>
      <c r="T775" s="1">
        <f t="shared" si="129"/>
        <v>0</v>
      </c>
      <c r="U775" s="1" t="str">
        <f>_xlfn.XLOOKUP(Table3[[#This Row],[Transaction ID]],Source_data!A:A,Source_data!E:E)</f>
        <v>Hyderabad</v>
      </c>
      <c r="V775" s="1">
        <f>_xlfn.IFNA(_xlfn.XLOOKUP(A775,bank_processed_transactions[transaction_id],bank_processed_transactions[processing_minutes]),"")</f>
        <v>63.8</v>
      </c>
      <c r="W775" s="31">
        <f>_xlfn.XLOOKUP(A775,Source_data!A:A,Source_data!B:B)</f>
        <v>46075</v>
      </c>
    </row>
    <row r="776" spans="1:23" x14ac:dyDescent="0.3">
      <c r="A776" s="3" t="s">
        <v>2925</v>
      </c>
      <c r="B776" s="1">
        <f>_xlfn.XLOOKUP(A776,bank_source_transactions__1[transaction_id],bank_source_transactions__1[amount_inr])</f>
        <v>2024.79</v>
      </c>
      <c r="C776" s="1">
        <f>_xlfn.XLOOKUP(A776,Processed_data!A:A,Processed_data!F:F)</f>
        <v>2024.79</v>
      </c>
      <c r="D776" s="1" t="str">
        <f>_xlfn.XLOOKUP(A776,bank_source_transactions__1[transaction_id],bank_source_transactions__1[transaction_status])</f>
        <v>SUCCESS</v>
      </c>
      <c r="E776" s="1" t="str">
        <f>_xlfn.XLOOKUP(A776,Processed_data!A:A,Processed_data!G:G)</f>
        <v>SUCCESS</v>
      </c>
      <c r="F776" s="1">
        <f>COUNTIF(bank_processed_transactions[transaction_id],A776)</f>
        <v>1</v>
      </c>
      <c r="G776" s="1" t="str">
        <f t="shared" si="120"/>
        <v>found</v>
      </c>
      <c r="H776" s="1" t="str">
        <f t="shared" si="121"/>
        <v>Not Duplicate</v>
      </c>
      <c r="I776" s="1" t="str">
        <f t="shared" si="122"/>
        <v>match</v>
      </c>
      <c r="J776" s="1" t="str">
        <f t="shared" si="123"/>
        <v>match</v>
      </c>
      <c r="K776" s="1">
        <f t="shared" si="124"/>
        <v>0</v>
      </c>
      <c r="L776" s="2">
        <f>IF(F776=0,"not processed",_xlfn.MINIFS(Processed_data!H:H,Processed_data!A:A,A776))</f>
        <v>46058</v>
      </c>
      <c r="M776" s="1">
        <f>IF(F776=0,"not processed",ABS(bank_source_transactions__1[[#This Row],[transaction_date]]-Reconciliation!L776))</f>
        <v>2</v>
      </c>
      <c r="N776" s="1" t="str" cm="1">
        <f t="array" ref="N776">_xlfn.IFS(M776="not Processed", "Not Processed",M776&gt;2,"SLA Breached",M776&lt;=2,"Within SLA")</f>
        <v>Within SLA</v>
      </c>
      <c r="O776" s="1" t="str">
        <f>_xlfn.XLOOKUP(A776,Source_data!A:A,Source_data!D:D)</f>
        <v>UPI</v>
      </c>
      <c r="P776" s="1">
        <f t="shared" si="125"/>
        <v>0</v>
      </c>
      <c r="Q776" s="1">
        <f t="shared" si="126"/>
        <v>0</v>
      </c>
      <c r="R776" s="1">
        <f t="shared" si="127"/>
        <v>0</v>
      </c>
      <c r="S776" s="1">
        <f t="shared" si="128"/>
        <v>0</v>
      </c>
      <c r="T776" s="1">
        <f t="shared" si="129"/>
        <v>0</v>
      </c>
      <c r="U776" s="1" t="str">
        <f>_xlfn.XLOOKUP(Table3[[#This Row],[Transaction ID]],Source_data!A:A,Source_data!E:E)</f>
        <v>Bengaluru</v>
      </c>
      <c r="V776" s="1">
        <f>_xlfn.IFNA(_xlfn.XLOOKUP(A776,bank_processed_transactions[transaction_id],bank_processed_transactions[processing_minutes]),"")</f>
        <v>12.3</v>
      </c>
      <c r="W776" s="31">
        <f>_xlfn.XLOOKUP(A776,Source_data!A:A,Source_data!B:B)</f>
        <v>46056</v>
      </c>
    </row>
    <row r="777" spans="1:23" x14ac:dyDescent="0.3">
      <c r="A777" s="4" t="s">
        <v>1715</v>
      </c>
      <c r="B777" s="1">
        <f>_xlfn.XLOOKUP(A777,bank_source_transactions__1[transaction_id],bank_source_transactions__1[amount_inr])</f>
        <v>4431.99</v>
      </c>
      <c r="C777" s="1">
        <f>_xlfn.XLOOKUP(A777,Processed_data!A:A,Processed_data!F:F)</f>
        <v>4431.99</v>
      </c>
      <c r="D777" s="1" t="str">
        <f>_xlfn.XLOOKUP(A777,bank_source_transactions__1[transaction_id],bank_source_transactions__1[transaction_status])</f>
        <v>REVERSED</v>
      </c>
      <c r="E777" s="1" t="str">
        <f>_xlfn.XLOOKUP(A777,Processed_data!A:A,Processed_data!G:G)</f>
        <v>REVERSED</v>
      </c>
      <c r="F777" s="1">
        <f>COUNTIF(bank_processed_transactions[transaction_id],A777)</f>
        <v>1</v>
      </c>
      <c r="G777" s="1" t="str">
        <f t="shared" si="120"/>
        <v>found</v>
      </c>
      <c r="H777" s="1" t="str">
        <f t="shared" si="121"/>
        <v>Not Duplicate</v>
      </c>
      <c r="I777" s="1" t="str">
        <f t="shared" si="122"/>
        <v>match</v>
      </c>
      <c r="J777" s="1" t="str">
        <f t="shared" si="123"/>
        <v>match</v>
      </c>
      <c r="K777" s="1">
        <f t="shared" si="124"/>
        <v>0</v>
      </c>
      <c r="L777" s="2">
        <f>IF(F777=0,"not processed",_xlfn.MINIFS(Processed_data!H:H,Processed_data!A:A,A777))</f>
        <v>46088</v>
      </c>
      <c r="M777" s="1">
        <f>IF(F777=0,"not processed",ABS(bank_source_transactions__1[[#This Row],[transaction_date]]-Reconciliation!L777))</f>
        <v>3</v>
      </c>
      <c r="N777" s="1" t="str" cm="1">
        <f t="array" ref="N777">_xlfn.IFS(M777="not Processed", "Not Processed",M777&gt;2,"SLA Breached",M777&lt;=2,"Within SLA")</f>
        <v>SLA Breached</v>
      </c>
      <c r="O777" s="1" t="str">
        <f>_xlfn.XLOOKUP(A777,Source_data!A:A,Source_data!D:D)</f>
        <v>UPI</v>
      </c>
      <c r="P777" s="1">
        <f t="shared" si="125"/>
        <v>0</v>
      </c>
      <c r="Q777" s="1">
        <f t="shared" si="126"/>
        <v>0</v>
      </c>
      <c r="R777" s="1">
        <f t="shared" si="127"/>
        <v>0</v>
      </c>
      <c r="S777" s="1">
        <f t="shared" si="128"/>
        <v>0</v>
      </c>
      <c r="T777" s="1">
        <f t="shared" si="129"/>
        <v>1</v>
      </c>
      <c r="U777" s="1" t="str">
        <f>_xlfn.XLOOKUP(Table3[[#This Row],[Transaction ID]],Source_data!A:A,Source_data!E:E)</f>
        <v>Mumbai</v>
      </c>
      <c r="V777" s="1">
        <f>_xlfn.IFNA(_xlfn.XLOOKUP(A777,bank_processed_transactions[transaction_id],bank_processed_transactions[processing_minutes]),"")</f>
        <v>19</v>
      </c>
      <c r="W777" s="31">
        <f>_xlfn.XLOOKUP(A777,Source_data!A:A,Source_data!B:B)</f>
        <v>46085</v>
      </c>
    </row>
    <row r="778" spans="1:23" x14ac:dyDescent="0.3">
      <c r="A778" s="3" t="s">
        <v>2478</v>
      </c>
      <c r="B778" s="1">
        <f>_xlfn.XLOOKUP(A778,bank_source_transactions__1[transaction_id],bank_source_transactions__1[amount_inr])</f>
        <v>1361.21</v>
      </c>
      <c r="C778" s="1">
        <f>_xlfn.XLOOKUP(A778,Processed_data!A:A,Processed_data!F:F)</f>
        <v>1361.21</v>
      </c>
      <c r="D778" s="1" t="str">
        <f>_xlfn.XLOOKUP(A778,bank_source_transactions__1[transaction_id],bank_source_transactions__1[transaction_status])</f>
        <v>SUCCESS</v>
      </c>
      <c r="E778" s="1" t="str">
        <f>_xlfn.XLOOKUP(A778,Processed_data!A:A,Processed_data!G:G)</f>
        <v>SUCCESS</v>
      </c>
      <c r="F778" s="1">
        <f>COUNTIF(bank_processed_transactions[transaction_id],A778)</f>
        <v>1</v>
      </c>
      <c r="G778" s="1" t="str">
        <f t="shared" si="120"/>
        <v>found</v>
      </c>
      <c r="H778" s="1" t="str">
        <f t="shared" si="121"/>
        <v>Not Duplicate</v>
      </c>
      <c r="I778" s="1" t="str">
        <f t="shared" si="122"/>
        <v>match</v>
      </c>
      <c r="J778" s="1" t="str">
        <f t="shared" si="123"/>
        <v>match</v>
      </c>
      <c r="K778" s="1">
        <f t="shared" si="124"/>
        <v>0</v>
      </c>
      <c r="L778" s="2">
        <f>IF(F778=0,"not processed",_xlfn.MINIFS(Processed_data!H:H,Processed_data!A:A,A778))</f>
        <v>46115</v>
      </c>
      <c r="M778" s="1">
        <f>IF(F778=0,"not processed",ABS(bank_source_transactions__1[[#This Row],[transaction_date]]-Reconciliation!L778))</f>
        <v>3</v>
      </c>
      <c r="N778" s="1" t="str" cm="1">
        <f t="array" ref="N778">_xlfn.IFS(M778="not Processed", "Not Processed",M778&gt;2,"SLA Breached",M778&lt;=2,"Within SLA")</f>
        <v>SLA Breached</v>
      </c>
      <c r="O778" s="1" t="str">
        <f>_xlfn.XLOOKUP(A778,Source_data!A:A,Source_data!D:D)</f>
        <v>NEFT</v>
      </c>
      <c r="P778" s="1">
        <f t="shared" si="125"/>
        <v>0</v>
      </c>
      <c r="Q778" s="1">
        <f t="shared" si="126"/>
        <v>0</v>
      </c>
      <c r="R778" s="1">
        <f t="shared" si="127"/>
        <v>0</v>
      </c>
      <c r="S778" s="1">
        <f t="shared" si="128"/>
        <v>0</v>
      </c>
      <c r="T778" s="1">
        <f t="shared" si="129"/>
        <v>1</v>
      </c>
      <c r="U778" s="1" t="str">
        <f>_xlfn.XLOOKUP(Table3[[#This Row],[Transaction ID]],Source_data!A:A,Source_data!E:E)</f>
        <v>Pune</v>
      </c>
      <c r="V778" s="1">
        <f>_xlfn.IFNA(_xlfn.XLOOKUP(A778,bank_processed_transactions[transaction_id],bank_processed_transactions[processing_minutes]),"")</f>
        <v>79.7</v>
      </c>
      <c r="W778" s="31">
        <f>_xlfn.XLOOKUP(A778,Source_data!A:A,Source_data!B:B)</f>
        <v>46112</v>
      </c>
    </row>
    <row r="779" spans="1:23" x14ac:dyDescent="0.3">
      <c r="A779" s="4" t="s">
        <v>2436</v>
      </c>
      <c r="B779" s="1">
        <f>_xlfn.XLOOKUP(A779,bank_source_transactions__1[transaction_id],bank_source_transactions__1[amount_inr])</f>
        <v>609.70000000000005</v>
      </c>
      <c r="C779" s="1">
        <f>_xlfn.XLOOKUP(A779,Processed_data!A:A,Processed_data!F:F)</f>
        <v>609.70000000000005</v>
      </c>
      <c r="D779" s="1" t="str">
        <f>_xlfn.XLOOKUP(A779,bank_source_transactions__1[transaction_id],bank_source_transactions__1[transaction_status])</f>
        <v>FAILED</v>
      </c>
      <c r="E779" s="1" t="str">
        <f>_xlfn.XLOOKUP(A779,Processed_data!A:A,Processed_data!G:G)</f>
        <v>SUCCESS</v>
      </c>
      <c r="F779" s="1">
        <f>COUNTIF(bank_processed_transactions[transaction_id],A779)</f>
        <v>1</v>
      </c>
      <c r="G779" s="1" t="str">
        <f t="shared" si="120"/>
        <v>found</v>
      </c>
      <c r="H779" s="1" t="str">
        <f t="shared" si="121"/>
        <v>Not Duplicate</v>
      </c>
      <c r="I779" s="1" t="str">
        <f t="shared" si="122"/>
        <v>match</v>
      </c>
      <c r="J779" s="1" t="str">
        <f t="shared" si="123"/>
        <v>mismatch</v>
      </c>
      <c r="K779" s="1">
        <f t="shared" si="124"/>
        <v>0</v>
      </c>
      <c r="L779" s="2">
        <f>IF(F779=0,"not processed",_xlfn.MINIFS(Processed_data!H:H,Processed_data!A:A,A779))</f>
        <v>46089</v>
      </c>
      <c r="M779" s="1">
        <f>IF(F779=0,"not processed",ABS(bank_source_transactions__1[[#This Row],[transaction_date]]-Reconciliation!L779))</f>
        <v>2</v>
      </c>
      <c r="N779" s="1" t="str" cm="1">
        <f t="array" ref="N779">_xlfn.IFS(M779="not Processed", "Not Processed",M779&gt;2,"SLA Breached",M779&lt;=2,"Within SLA")</f>
        <v>Within SLA</v>
      </c>
      <c r="O779" s="1" t="str">
        <f>_xlfn.XLOOKUP(A779,Source_data!A:A,Source_data!D:D)</f>
        <v>UPI</v>
      </c>
      <c r="P779" s="1">
        <f t="shared" si="125"/>
        <v>0</v>
      </c>
      <c r="Q779" s="1">
        <f t="shared" si="126"/>
        <v>0</v>
      </c>
      <c r="R779" s="1">
        <f t="shared" si="127"/>
        <v>0</v>
      </c>
      <c r="S779" s="1">
        <f t="shared" si="128"/>
        <v>1</v>
      </c>
      <c r="T779" s="1">
        <f t="shared" si="129"/>
        <v>0</v>
      </c>
      <c r="U779" s="1" t="str">
        <f>_xlfn.XLOOKUP(Table3[[#This Row],[Transaction ID]],Source_data!A:A,Source_data!E:E)</f>
        <v>Mumbai</v>
      </c>
      <c r="V779" s="1">
        <f>_xlfn.IFNA(_xlfn.XLOOKUP(A779,bank_processed_transactions[transaction_id],bank_processed_transactions[processing_minutes]),"")</f>
        <v>32.1</v>
      </c>
      <c r="W779" s="31">
        <f>_xlfn.XLOOKUP(A779,Source_data!A:A,Source_data!B:B)</f>
        <v>46087</v>
      </c>
    </row>
    <row r="780" spans="1:23" x14ac:dyDescent="0.3">
      <c r="A780" s="3" t="s">
        <v>2829</v>
      </c>
      <c r="B780" s="1">
        <f>_xlfn.XLOOKUP(A780,bank_source_transactions__1[transaction_id],bank_source_transactions__1[amount_inr])</f>
        <v>6758.34</v>
      </c>
      <c r="C780" s="1">
        <f>_xlfn.XLOOKUP(A780,Processed_data!A:A,Processed_data!F:F)</f>
        <v>6758.34</v>
      </c>
      <c r="D780" s="1" t="str">
        <f>_xlfn.XLOOKUP(A780,bank_source_transactions__1[transaction_id],bank_source_transactions__1[transaction_status])</f>
        <v>SUCCESS</v>
      </c>
      <c r="E780" s="1" t="str">
        <f>_xlfn.XLOOKUP(A780,Processed_data!A:A,Processed_data!G:G)</f>
        <v>SUCCESS</v>
      </c>
      <c r="F780" s="1">
        <f>COUNTIF(bank_processed_transactions[transaction_id],A780)</f>
        <v>1</v>
      </c>
      <c r="G780" s="1" t="str">
        <f t="shared" si="120"/>
        <v>found</v>
      </c>
      <c r="H780" s="1" t="str">
        <f t="shared" si="121"/>
        <v>Not Duplicate</v>
      </c>
      <c r="I780" s="1" t="str">
        <f t="shared" si="122"/>
        <v>match</v>
      </c>
      <c r="J780" s="1" t="str">
        <f t="shared" si="123"/>
        <v>match</v>
      </c>
      <c r="K780" s="1">
        <f t="shared" si="124"/>
        <v>0</v>
      </c>
      <c r="L780" s="2">
        <f>IF(F780=0,"not processed",_xlfn.MINIFS(Processed_data!H:H,Processed_data!A:A,A780))</f>
        <v>46100</v>
      </c>
      <c r="M780" s="1">
        <f>IF(F780=0,"not processed",ABS(bank_source_transactions__1[[#This Row],[transaction_date]]-Reconciliation!L780))</f>
        <v>0</v>
      </c>
      <c r="N780" s="1" t="str" cm="1">
        <f t="array" ref="N780">_xlfn.IFS(M780="not Processed", "Not Processed",M780&gt;2,"SLA Breached",M780&lt;=2,"Within SLA")</f>
        <v>Within SLA</v>
      </c>
      <c r="O780" s="1" t="str">
        <f>_xlfn.XLOOKUP(A780,Source_data!A:A,Source_data!D:D)</f>
        <v>NEFT</v>
      </c>
      <c r="P780" s="1">
        <f t="shared" si="125"/>
        <v>0</v>
      </c>
      <c r="Q780" s="1">
        <f t="shared" si="126"/>
        <v>0</v>
      </c>
      <c r="R780" s="1">
        <f t="shared" si="127"/>
        <v>0</v>
      </c>
      <c r="S780" s="1">
        <f t="shared" si="128"/>
        <v>0</v>
      </c>
      <c r="T780" s="1">
        <f t="shared" si="129"/>
        <v>0</v>
      </c>
      <c r="U780" s="1" t="str">
        <f>_xlfn.XLOOKUP(Table3[[#This Row],[Transaction ID]],Source_data!A:A,Source_data!E:E)</f>
        <v>Mumbai</v>
      </c>
      <c r="V780" s="1">
        <f>_xlfn.IFNA(_xlfn.XLOOKUP(A780,bank_processed_transactions[transaction_id],bank_processed_transactions[processing_minutes]),"")</f>
        <v>48.4</v>
      </c>
      <c r="W780" s="31">
        <f>_xlfn.XLOOKUP(A780,Source_data!A:A,Source_data!B:B)</f>
        <v>46100</v>
      </c>
    </row>
    <row r="781" spans="1:23" x14ac:dyDescent="0.3">
      <c r="A781" s="4" t="s">
        <v>4430</v>
      </c>
      <c r="B781" s="1">
        <f>_xlfn.XLOOKUP(A781,bank_source_transactions__1[transaction_id],bank_source_transactions__1[amount_inr])</f>
        <v>21951.16</v>
      </c>
      <c r="C781" s="1">
        <f>_xlfn.XLOOKUP(A781,Processed_data!A:A,Processed_data!F:F)</f>
        <v>21951.16</v>
      </c>
      <c r="D781" s="1" t="str">
        <f>_xlfn.XLOOKUP(A781,bank_source_transactions__1[transaction_id],bank_source_transactions__1[transaction_status])</f>
        <v>SUCCESS</v>
      </c>
      <c r="E781" s="1" t="str">
        <f>_xlfn.XLOOKUP(A781,Processed_data!A:A,Processed_data!G:G)</f>
        <v>SUCCESS</v>
      </c>
      <c r="F781" s="1">
        <f>COUNTIF(bank_processed_transactions[transaction_id],A781)</f>
        <v>1</v>
      </c>
      <c r="G781" s="1" t="str">
        <f t="shared" si="120"/>
        <v>found</v>
      </c>
      <c r="H781" s="1" t="str">
        <f t="shared" si="121"/>
        <v>Not Duplicate</v>
      </c>
      <c r="I781" s="1" t="str">
        <f t="shared" si="122"/>
        <v>match</v>
      </c>
      <c r="J781" s="1" t="str">
        <f t="shared" si="123"/>
        <v>match</v>
      </c>
      <c r="K781" s="1">
        <f t="shared" si="124"/>
        <v>0</v>
      </c>
      <c r="L781" s="2">
        <f>IF(F781=0,"not processed",_xlfn.MINIFS(Processed_data!H:H,Processed_data!A:A,A781))</f>
        <v>46079</v>
      </c>
      <c r="M781" s="1">
        <f>IF(F781=0,"not processed",ABS(bank_source_transactions__1[[#This Row],[transaction_date]]-Reconciliation!L781))</f>
        <v>1</v>
      </c>
      <c r="N781" s="1" t="str" cm="1">
        <f t="array" ref="N781">_xlfn.IFS(M781="not Processed", "Not Processed",M781&gt;2,"SLA Breached",M781&lt;=2,"Within SLA")</f>
        <v>Within SLA</v>
      </c>
      <c r="O781" s="1" t="str">
        <f>_xlfn.XLOOKUP(A781,Source_data!A:A,Source_data!D:D)</f>
        <v>UPI</v>
      </c>
      <c r="P781" s="1">
        <f t="shared" si="125"/>
        <v>0</v>
      </c>
      <c r="Q781" s="1">
        <f t="shared" si="126"/>
        <v>0</v>
      </c>
      <c r="R781" s="1">
        <f t="shared" si="127"/>
        <v>0</v>
      </c>
      <c r="S781" s="1">
        <f t="shared" si="128"/>
        <v>0</v>
      </c>
      <c r="T781" s="1">
        <f t="shared" si="129"/>
        <v>0</v>
      </c>
      <c r="U781" s="1" t="str">
        <f>_xlfn.XLOOKUP(Table3[[#This Row],[Transaction ID]],Source_data!A:A,Source_data!E:E)</f>
        <v>Bengaluru</v>
      </c>
      <c r="V781" s="1">
        <f>_xlfn.IFNA(_xlfn.XLOOKUP(A781,bank_processed_transactions[transaction_id],bank_processed_transactions[processing_minutes]),"")</f>
        <v>42.3</v>
      </c>
      <c r="W781" s="31">
        <f>_xlfn.XLOOKUP(A781,Source_data!A:A,Source_data!B:B)</f>
        <v>46078</v>
      </c>
    </row>
    <row r="782" spans="1:23" x14ac:dyDescent="0.3">
      <c r="A782" s="3" t="s">
        <v>794</v>
      </c>
      <c r="B782" s="1">
        <f>_xlfn.XLOOKUP(A782,bank_source_transactions__1[transaction_id],bank_source_transactions__1[amount_inr])</f>
        <v>12687.01</v>
      </c>
      <c r="C782" s="1">
        <f>_xlfn.XLOOKUP(A782,Processed_data!A:A,Processed_data!F:F)</f>
        <v>12687.01</v>
      </c>
      <c r="D782" s="1" t="str">
        <f>_xlfn.XLOOKUP(A782,bank_source_transactions__1[transaction_id],bank_source_transactions__1[transaction_status])</f>
        <v>FAILED</v>
      </c>
      <c r="E782" s="1" t="str">
        <f>_xlfn.XLOOKUP(A782,Processed_data!A:A,Processed_data!G:G)</f>
        <v>FAILED</v>
      </c>
      <c r="F782" s="1">
        <f>COUNTIF(bank_processed_transactions[transaction_id],A782)</f>
        <v>1</v>
      </c>
      <c r="G782" s="1" t="str">
        <f t="shared" si="120"/>
        <v>found</v>
      </c>
      <c r="H782" s="1" t="str">
        <f t="shared" si="121"/>
        <v>Not Duplicate</v>
      </c>
      <c r="I782" s="1" t="str">
        <f t="shared" si="122"/>
        <v>match</v>
      </c>
      <c r="J782" s="1" t="str">
        <f t="shared" si="123"/>
        <v>match</v>
      </c>
      <c r="K782" s="1">
        <f t="shared" si="124"/>
        <v>0</v>
      </c>
      <c r="L782" s="2">
        <f>IF(F782=0,"not processed",_xlfn.MINIFS(Processed_data!H:H,Processed_data!A:A,A782))</f>
        <v>46046</v>
      </c>
      <c r="M782" s="1">
        <f>IF(F782=0,"not processed",ABS(bank_source_transactions__1[[#This Row],[transaction_date]]-Reconciliation!L782))</f>
        <v>2</v>
      </c>
      <c r="N782" s="1" t="str" cm="1">
        <f t="array" ref="N782">_xlfn.IFS(M782="not Processed", "Not Processed",M782&gt;2,"SLA Breached",M782&lt;=2,"Within SLA")</f>
        <v>Within SLA</v>
      </c>
      <c r="O782" s="1" t="str">
        <f>_xlfn.XLOOKUP(A782,Source_data!A:A,Source_data!D:D)</f>
        <v>IMPS</v>
      </c>
      <c r="P782" s="1">
        <f t="shared" si="125"/>
        <v>0</v>
      </c>
      <c r="Q782" s="1">
        <f t="shared" si="126"/>
        <v>0</v>
      </c>
      <c r="R782" s="1">
        <f t="shared" si="127"/>
        <v>0</v>
      </c>
      <c r="S782" s="1">
        <f t="shared" si="128"/>
        <v>0</v>
      </c>
      <c r="T782" s="1">
        <f t="shared" si="129"/>
        <v>0</v>
      </c>
      <c r="U782" s="1" t="str">
        <f>_xlfn.XLOOKUP(Table3[[#This Row],[Transaction ID]],Source_data!A:A,Source_data!E:E)</f>
        <v>Hyderabad</v>
      </c>
      <c r="V782" s="1">
        <f>_xlfn.IFNA(_xlfn.XLOOKUP(A782,bank_processed_transactions[transaction_id],bank_processed_transactions[processing_minutes]),"")</f>
        <v>38.799999999999997</v>
      </c>
      <c r="W782" s="31">
        <f>_xlfn.XLOOKUP(A782,Source_data!A:A,Source_data!B:B)</f>
        <v>46044</v>
      </c>
    </row>
    <row r="783" spans="1:23" x14ac:dyDescent="0.3">
      <c r="A783" s="4" t="s">
        <v>2827</v>
      </c>
      <c r="B783" s="1">
        <f>_xlfn.XLOOKUP(A783,bank_source_transactions__1[transaction_id],bank_source_transactions__1[amount_inr])</f>
        <v>10043.35</v>
      </c>
      <c r="C783" s="1">
        <f>_xlfn.XLOOKUP(A783,Processed_data!A:A,Processed_data!F:F)</f>
        <v>10043.35</v>
      </c>
      <c r="D783" s="1" t="str">
        <f>_xlfn.XLOOKUP(A783,bank_source_transactions__1[transaction_id],bank_source_transactions__1[transaction_status])</f>
        <v>SUCCESS</v>
      </c>
      <c r="E783" s="1" t="str">
        <f>_xlfn.XLOOKUP(A783,Processed_data!A:A,Processed_data!G:G)</f>
        <v>FAILED</v>
      </c>
      <c r="F783" s="1">
        <f>COUNTIF(bank_processed_transactions[transaction_id],A783)</f>
        <v>1</v>
      </c>
      <c r="G783" s="1" t="str">
        <f t="shared" si="120"/>
        <v>found</v>
      </c>
      <c r="H783" s="1" t="str">
        <f t="shared" si="121"/>
        <v>Not Duplicate</v>
      </c>
      <c r="I783" s="1" t="str">
        <f t="shared" si="122"/>
        <v>match</v>
      </c>
      <c r="J783" s="1" t="str">
        <f t="shared" si="123"/>
        <v>mismatch</v>
      </c>
      <c r="K783" s="1">
        <f t="shared" si="124"/>
        <v>0</v>
      </c>
      <c r="L783" s="2">
        <f>IF(F783=0,"not processed",_xlfn.MINIFS(Processed_data!H:H,Processed_data!A:A,A783))</f>
        <v>46082</v>
      </c>
      <c r="M783" s="1">
        <f>IF(F783=0,"not processed",ABS(bank_source_transactions__1[[#This Row],[transaction_date]]-Reconciliation!L783))</f>
        <v>0</v>
      </c>
      <c r="N783" s="1" t="str" cm="1">
        <f t="array" ref="N783">_xlfn.IFS(M783="not Processed", "Not Processed",M783&gt;2,"SLA Breached",M783&lt;=2,"Within SLA")</f>
        <v>Within SLA</v>
      </c>
      <c r="O783" s="1" t="str">
        <f>_xlfn.XLOOKUP(A783,Source_data!A:A,Source_data!D:D)</f>
        <v>UPI</v>
      </c>
      <c r="P783" s="1">
        <f t="shared" si="125"/>
        <v>0</v>
      </c>
      <c r="Q783" s="1">
        <f t="shared" si="126"/>
        <v>0</v>
      </c>
      <c r="R783" s="1">
        <f t="shared" si="127"/>
        <v>0</v>
      </c>
      <c r="S783" s="1">
        <f t="shared" si="128"/>
        <v>1</v>
      </c>
      <c r="T783" s="1">
        <f t="shared" si="129"/>
        <v>0</v>
      </c>
      <c r="U783" s="1" t="str">
        <f>_xlfn.XLOOKUP(Table3[[#This Row],[Transaction ID]],Source_data!A:A,Source_data!E:E)</f>
        <v>Hyderabad</v>
      </c>
      <c r="V783" s="1">
        <f>_xlfn.IFNA(_xlfn.XLOOKUP(A783,bank_processed_transactions[transaction_id],bank_processed_transactions[processing_minutes]),"")</f>
        <v>18.5</v>
      </c>
      <c r="W783" s="31">
        <f>_xlfn.XLOOKUP(A783,Source_data!A:A,Source_data!B:B)</f>
        <v>46082</v>
      </c>
    </row>
    <row r="784" spans="1:23" x14ac:dyDescent="0.3">
      <c r="A784" s="3" t="s">
        <v>1476</v>
      </c>
      <c r="B784" s="1">
        <f>_xlfn.XLOOKUP(A784,bank_source_transactions__1[transaction_id],bank_source_transactions__1[amount_inr])</f>
        <v>68970.7</v>
      </c>
      <c r="C784" s="1">
        <f>_xlfn.XLOOKUP(A784,Processed_data!A:A,Processed_data!F:F)</f>
        <v>68970.7</v>
      </c>
      <c r="D784" s="1" t="str">
        <f>_xlfn.XLOOKUP(A784,bank_source_transactions__1[transaction_id],bank_source_transactions__1[transaction_status])</f>
        <v>SUCCESS</v>
      </c>
      <c r="E784" s="1" t="str">
        <f>_xlfn.XLOOKUP(A784,Processed_data!A:A,Processed_data!G:G)</f>
        <v>SUCCESS</v>
      </c>
      <c r="F784" s="1">
        <f>COUNTIF(bank_processed_transactions[transaction_id],A784)</f>
        <v>1</v>
      </c>
      <c r="G784" s="1" t="str">
        <f t="shared" si="120"/>
        <v>found</v>
      </c>
      <c r="H784" s="1" t="str">
        <f t="shared" si="121"/>
        <v>Not Duplicate</v>
      </c>
      <c r="I784" s="1" t="str">
        <f t="shared" si="122"/>
        <v>match</v>
      </c>
      <c r="J784" s="1" t="str">
        <f t="shared" si="123"/>
        <v>match</v>
      </c>
      <c r="K784" s="1">
        <f t="shared" si="124"/>
        <v>0</v>
      </c>
      <c r="L784" s="2">
        <f>IF(F784=0,"not processed",_xlfn.MINIFS(Processed_data!H:H,Processed_data!A:A,A784))</f>
        <v>46073</v>
      </c>
      <c r="M784" s="1">
        <f>IF(F784=0,"not processed",ABS(bank_source_transactions__1[[#This Row],[transaction_date]]-Reconciliation!L784))</f>
        <v>3</v>
      </c>
      <c r="N784" s="1" t="str" cm="1">
        <f t="array" ref="N784">_xlfn.IFS(M784="not Processed", "Not Processed",M784&gt;2,"SLA Breached",M784&lt;=2,"Within SLA")</f>
        <v>SLA Breached</v>
      </c>
      <c r="O784" s="1" t="str">
        <f>_xlfn.XLOOKUP(A784,Source_data!A:A,Source_data!D:D)</f>
        <v>IMPS</v>
      </c>
      <c r="P784" s="1">
        <f t="shared" si="125"/>
        <v>0</v>
      </c>
      <c r="Q784" s="1">
        <f t="shared" si="126"/>
        <v>0</v>
      </c>
      <c r="R784" s="1">
        <f t="shared" si="127"/>
        <v>0</v>
      </c>
      <c r="S784" s="1">
        <f t="shared" si="128"/>
        <v>0</v>
      </c>
      <c r="T784" s="1">
        <f t="shared" si="129"/>
        <v>1</v>
      </c>
      <c r="U784" s="1" t="str">
        <f>_xlfn.XLOOKUP(Table3[[#This Row],[Transaction ID]],Source_data!A:A,Source_data!E:E)</f>
        <v>Hyderabad</v>
      </c>
      <c r="V784" s="1">
        <f>_xlfn.IFNA(_xlfn.XLOOKUP(A784,bank_processed_transactions[transaction_id],bank_processed_transactions[processing_minutes]),"")</f>
        <v>48.1</v>
      </c>
      <c r="W784" s="31">
        <f>_xlfn.XLOOKUP(A784,Source_data!A:A,Source_data!B:B)</f>
        <v>46070</v>
      </c>
    </row>
    <row r="785" spans="1:23" x14ac:dyDescent="0.3">
      <c r="A785" s="4" t="s">
        <v>1214</v>
      </c>
      <c r="B785" s="1">
        <f>_xlfn.XLOOKUP(A785,bank_source_transactions__1[transaction_id],bank_source_transactions__1[amount_inr])</f>
        <v>18573.55</v>
      </c>
      <c r="C785" s="1">
        <f>_xlfn.XLOOKUP(A785,Processed_data!A:A,Processed_data!F:F)</f>
        <v>18573.55</v>
      </c>
      <c r="D785" s="1" t="str">
        <f>_xlfn.XLOOKUP(A785,bank_source_transactions__1[transaction_id],bank_source_transactions__1[transaction_status])</f>
        <v>SUCCESS</v>
      </c>
      <c r="E785" s="1" t="str">
        <f>_xlfn.XLOOKUP(A785,Processed_data!A:A,Processed_data!G:G)</f>
        <v>SUCCESS</v>
      </c>
      <c r="F785" s="1">
        <f>COUNTIF(bank_processed_transactions[transaction_id],A785)</f>
        <v>1</v>
      </c>
      <c r="G785" s="1" t="str">
        <f t="shared" si="120"/>
        <v>found</v>
      </c>
      <c r="H785" s="1" t="str">
        <f t="shared" si="121"/>
        <v>Not Duplicate</v>
      </c>
      <c r="I785" s="1" t="str">
        <f t="shared" si="122"/>
        <v>match</v>
      </c>
      <c r="J785" s="1" t="str">
        <f t="shared" si="123"/>
        <v>match</v>
      </c>
      <c r="K785" s="1">
        <f t="shared" si="124"/>
        <v>0</v>
      </c>
      <c r="L785" s="2">
        <f>IF(F785=0,"not processed",_xlfn.MINIFS(Processed_data!H:H,Processed_data!A:A,A785))</f>
        <v>46066</v>
      </c>
      <c r="M785" s="1">
        <f>IF(F785=0,"not processed",ABS(bank_source_transactions__1[[#This Row],[transaction_date]]-Reconciliation!L785))</f>
        <v>2</v>
      </c>
      <c r="N785" s="1" t="str" cm="1">
        <f t="array" ref="N785">_xlfn.IFS(M785="not Processed", "Not Processed",M785&gt;2,"SLA Breached",M785&lt;=2,"Within SLA")</f>
        <v>Within SLA</v>
      </c>
      <c r="O785" s="1" t="str">
        <f>_xlfn.XLOOKUP(A785,Source_data!A:A,Source_data!D:D)</f>
        <v>ATM</v>
      </c>
      <c r="P785" s="1">
        <f t="shared" si="125"/>
        <v>0</v>
      </c>
      <c r="Q785" s="1">
        <f t="shared" si="126"/>
        <v>0</v>
      </c>
      <c r="R785" s="1">
        <f t="shared" si="127"/>
        <v>0</v>
      </c>
      <c r="S785" s="1">
        <f t="shared" si="128"/>
        <v>0</v>
      </c>
      <c r="T785" s="1">
        <f t="shared" si="129"/>
        <v>0</v>
      </c>
      <c r="U785" s="1" t="str">
        <f>_xlfn.XLOOKUP(Table3[[#This Row],[Transaction ID]],Source_data!A:A,Source_data!E:E)</f>
        <v>Mumbai</v>
      </c>
      <c r="V785" s="1">
        <f>_xlfn.IFNA(_xlfn.XLOOKUP(A785,bank_processed_transactions[transaction_id],bank_processed_transactions[processing_minutes]),"")</f>
        <v>33.799999999999997</v>
      </c>
      <c r="W785" s="31">
        <f>_xlfn.XLOOKUP(A785,Source_data!A:A,Source_data!B:B)</f>
        <v>46064</v>
      </c>
    </row>
    <row r="786" spans="1:23" x14ac:dyDescent="0.3">
      <c r="A786" s="3" t="s">
        <v>386</v>
      </c>
      <c r="B786" s="1">
        <f>_xlfn.XLOOKUP(A786,bank_source_transactions__1[transaction_id],bank_source_transactions__1[amount_inr])</f>
        <v>1766.45</v>
      </c>
      <c r="C786" s="1">
        <f>_xlfn.XLOOKUP(A786,Processed_data!A:A,Processed_data!F:F)</f>
        <v>1766.45</v>
      </c>
      <c r="D786" s="1" t="str">
        <f>_xlfn.XLOOKUP(A786,bank_source_transactions__1[transaction_id],bank_source_transactions__1[transaction_status])</f>
        <v>SUCCESS</v>
      </c>
      <c r="E786" s="1" t="str">
        <f>_xlfn.XLOOKUP(A786,Processed_data!A:A,Processed_data!G:G)</f>
        <v>SUCCESS</v>
      </c>
      <c r="F786" s="1">
        <f>COUNTIF(bank_processed_transactions[transaction_id],A786)</f>
        <v>1</v>
      </c>
      <c r="G786" s="1" t="str">
        <f t="shared" si="120"/>
        <v>found</v>
      </c>
      <c r="H786" s="1" t="str">
        <f t="shared" si="121"/>
        <v>Not Duplicate</v>
      </c>
      <c r="I786" s="1" t="str">
        <f t="shared" si="122"/>
        <v>match</v>
      </c>
      <c r="J786" s="1" t="str">
        <f t="shared" si="123"/>
        <v>match</v>
      </c>
      <c r="K786" s="1">
        <f t="shared" si="124"/>
        <v>0</v>
      </c>
      <c r="L786" s="2">
        <f>IF(F786=0,"not processed",_xlfn.MINIFS(Processed_data!H:H,Processed_data!A:A,A786))</f>
        <v>46082</v>
      </c>
      <c r="M786" s="1">
        <f>IF(F786=0,"not processed",ABS(bank_source_transactions__1[[#This Row],[transaction_date]]-Reconciliation!L786))</f>
        <v>3</v>
      </c>
      <c r="N786" s="1" t="str" cm="1">
        <f t="array" ref="N786">_xlfn.IFS(M786="not Processed", "Not Processed",M786&gt;2,"SLA Breached",M786&lt;=2,"Within SLA")</f>
        <v>SLA Breached</v>
      </c>
      <c r="O786" s="1" t="str">
        <f>_xlfn.XLOOKUP(A786,Source_data!A:A,Source_data!D:D)</f>
        <v>NEFT</v>
      </c>
      <c r="P786" s="1">
        <f t="shared" si="125"/>
        <v>0</v>
      </c>
      <c r="Q786" s="1">
        <f t="shared" si="126"/>
        <v>0</v>
      </c>
      <c r="R786" s="1">
        <f t="shared" si="127"/>
        <v>0</v>
      </c>
      <c r="S786" s="1">
        <f t="shared" si="128"/>
        <v>0</v>
      </c>
      <c r="T786" s="1">
        <f t="shared" si="129"/>
        <v>1</v>
      </c>
      <c r="U786" s="1" t="str">
        <f>_xlfn.XLOOKUP(Table3[[#This Row],[Transaction ID]],Source_data!A:A,Source_data!E:E)</f>
        <v>Mumbai</v>
      </c>
      <c r="V786" s="1">
        <f>_xlfn.IFNA(_xlfn.XLOOKUP(A786,bank_processed_transactions[transaction_id],bank_processed_transactions[processing_minutes]),"")</f>
        <v>11.7</v>
      </c>
      <c r="W786" s="31">
        <f>_xlfn.XLOOKUP(A786,Source_data!A:A,Source_data!B:B)</f>
        <v>46079</v>
      </c>
    </row>
    <row r="787" spans="1:23" x14ac:dyDescent="0.3">
      <c r="A787" s="4" t="s">
        <v>4957</v>
      </c>
      <c r="B787" s="1">
        <f>_xlfn.XLOOKUP(A787,bank_source_transactions__1[transaction_id],bank_source_transactions__1[amount_inr])</f>
        <v>3069.73</v>
      </c>
      <c r="C787" s="1">
        <f>_xlfn.XLOOKUP(A787,Processed_data!A:A,Processed_data!F:F)</f>
        <v>3069.73</v>
      </c>
      <c r="D787" s="1" t="str">
        <f>_xlfn.XLOOKUP(A787,bank_source_transactions__1[transaction_id],bank_source_transactions__1[transaction_status])</f>
        <v>SUCCESS</v>
      </c>
      <c r="E787" s="1" t="str">
        <f>_xlfn.XLOOKUP(A787,Processed_data!A:A,Processed_data!G:G)</f>
        <v>SUCCESS</v>
      </c>
      <c r="F787" s="1">
        <f>COUNTIF(bank_processed_transactions[transaction_id],A787)</f>
        <v>1</v>
      </c>
      <c r="G787" s="1" t="str">
        <f t="shared" si="120"/>
        <v>found</v>
      </c>
      <c r="H787" s="1" t="str">
        <f t="shared" si="121"/>
        <v>Not Duplicate</v>
      </c>
      <c r="I787" s="1" t="str">
        <f t="shared" si="122"/>
        <v>match</v>
      </c>
      <c r="J787" s="1" t="str">
        <f t="shared" si="123"/>
        <v>match</v>
      </c>
      <c r="K787" s="1">
        <f t="shared" si="124"/>
        <v>0</v>
      </c>
      <c r="L787" s="2">
        <f>IF(F787=0,"not processed",_xlfn.MINIFS(Processed_data!H:H,Processed_data!A:A,A787))</f>
        <v>46031</v>
      </c>
      <c r="M787" s="1">
        <f>IF(F787=0,"not processed",ABS(bank_source_transactions__1[[#This Row],[transaction_date]]-Reconciliation!L787))</f>
        <v>3</v>
      </c>
      <c r="N787" s="1" t="str" cm="1">
        <f t="array" ref="N787">_xlfn.IFS(M787="not Processed", "Not Processed",M787&gt;2,"SLA Breached",M787&lt;=2,"Within SLA")</f>
        <v>SLA Breached</v>
      </c>
      <c r="O787" s="1" t="str">
        <f>_xlfn.XLOOKUP(A787,Source_data!A:A,Source_data!D:D)</f>
        <v>NEFT</v>
      </c>
      <c r="P787" s="1">
        <f t="shared" si="125"/>
        <v>0</v>
      </c>
      <c r="Q787" s="1">
        <f t="shared" si="126"/>
        <v>0</v>
      </c>
      <c r="R787" s="1">
        <f t="shared" si="127"/>
        <v>0</v>
      </c>
      <c r="S787" s="1">
        <f t="shared" si="128"/>
        <v>0</v>
      </c>
      <c r="T787" s="1">
        <f t="shared" si="129"/>
        <v>1</v>
      </c>
      <c r="U787" s="1" t="str">
        <f>_xlfn.XLOOKUP(Table3[[#This Row],[Transaction ID]],Source_data!A:A,Source_data!E:E)</f>
        <v>Hyderabad</v>
      </c>
      <c r="V787" s="1">
        <f>_xlfn.IFNA(_xlfn.XLOOKUP(A787,bank_processed_transactions[transaction_id],bank_processed_transactions[processing_minutes]),"")</f>
        <v>53.2</v>
      </c>
      <c r="W787" s="31">
        <f>_xlfn.XLOOKUP(A787,Source_data!A:A,Source_data!B:B)</f>
        <v>46028</v>
      </c>
    </row>
    <row r="788" spans="1:23" x14ac:dyDescent="0.3">
      <c r="A788" s="3" t="s">
        <v>3327</v>
      </c>
      <c r="B788" s="1">
        <f>_xlfn.XLOOKUP(A788,bank_source_transactions__1[transaction_id],bank_source_transactions__1[amount_inr])</f>
        <v>2532.7199999999998</v>
      </c>
      <c r="C788" s="1">
        <f>_xlfn.XLOOKUP(A788,Processed_data!A:A,Processed_data!F:F)</f>
        <v>2532.7199999999998</v>
      </c>
      <c r="D788" s="1" t="str">
        <f>_xlfn.XLOOKUP(A788,bank_source_transactions__1[transaction_id],bank_source_transactions__1[transaction_status])</f>
        <v>SUCCESS</v>
      </c>
      <c r="E788" s="1" t="str">
        <f>_xlfn.XLOOKUP(A788,Processed_data!A:A,Processed_data!G:G)</f>
        <v>SUCCESS</v>
      </c>
      <c r="F788" s="1">
        <f>COUNTIF(bank_processed_transactions[transaction_id],A788)</f>
        <v>1</v>
      </c>
      <c r="G788" s="1" t="str">
        <f t="shared" si="120"/>
        <v>found</v>
      </c>
      <c r="H788" s="1" t="str">
        <f t="shared" si="121"/>
        <v>Not Duplicate</v>
      </c>
      <c r="I788" s="1" t="str">
        <f t="shared" si="122"/>
        <v>match</v>
      </c>
      <c r="J788" s="1" t="str">
        <f t="shared" si="123"/>
        <v>match</v>
      </c>
      <c r="K788" s="1">
        <f t="shared" si="124"/>
        <v>0</v>
      </c>
      <c r="L788" s="2">
        <f>IF(F788=0,"not processed",_xlfn.MINIFS(Processed_data!H:H,Processed_data!A:A,A788))</f>
        <v>46101</v>
      </c>
      <c r="M788" s="1">
        <f>IF(F788=0,"not processed",ABS(bank_source_transactions__1[[#This Row],[transaction_date]]-Reconciliation!L788))</f>
        <v>3</v>
      </c>
      <c r="N788" s="1" t="str" cm="1">
        <f t="array" ref="N788">_xlfn.IFS(M788="not Processed", "Not Processed",M788&gt;2,"SLA Breached",M788&lt;=2,"Within SLA")</f>
        <v>SLA Breached</v>
      </c>
      <c r="O788" s="1" t="str">
        <f>_xlfn.XLOOKUP(A788,Source_data!A:A,Source_data!D:D)</f>
        <v>NEFT</v>
      </c>
      <c r="P788" s="1">
        <f t="shared" si="125"/>
        <v>0</v>
      </c>
      <c r="Q788" s="1">
        <f t="shared" si="126"/>
        <v>0</v>
      </c>
      <c r="R788" s="1">
        <f t="shared" si="127"/>
        <v>0</v>
      </c>
      <c r="S788" s="1">
        <f t="shared" si="128"/>
        <v>0</v>
      </c>
      <c r="T788" s="1">
        <f t="shared" si="129"/>
        <v>1</v>
      </c>
      <c r="U788" s="1" t="str">
        <f>_xlfn.XLOOKUP(Table3[[#This Row],[Transaction ID]],Source_data!A:A,Source_data!E:E)</f>
        <v>Pune</v>
      </c>
      <c r="V788" s="1">
        <f>_xlfn.IFNA(_xlfn.XLOOKUP(A788,bank_processed_transactions[transaction_id],bank_processed_transactions[processing_minutes]),"")</f>
        <v>61.6</v>
      </c>
      <c r="W788" s="31">
        <f>_xlfn.XLOOKUP(A788,Source_data!A:A,Source_data!B:B)</f>
        <v>46098</v>
      </c>
    </row>
    <row r="789" spans="1:23" x14ac:dyDescent="0.3">
      <c r="A789" s="4" t="s">
        <v>4026</v>
      </c>
      <c r="B789" s="1">
        <f>_xlfn.XLOOKUP(A789,bank_source_transactions__1[transaction_id],bank_source_transactions__1[amount_inr])</f>
        <v>2371.54</v>
      </c>
      <c r="C789" s="1">
        <f>_xlfn.XLOOKUP(A789,Processed_data!A:A,Processed_data!F:F)</f>
        <v>2371.54</v>
      </c>
      <c r="D789" s="1" t="str">
        <f>_xlfn.XLOOKUP(A789,bank_source_transactions__1[transaction_id],bank_source_transactions__1[transaction_status])</f>
        <v>SUCCESS</v>
      </c>
      <c r="E789" s="1" t="str">
        <f>_xlfn.XLOOKUP(A789,Processed_data!A:A,Processed_data!G:G)</f>
        <v>SUCCESS</v>
      </c>
      <c r="F789" s="1">
        <f>COUNTIF(bank_processed_transactions[transaction_id],A789)</f>
        <v>1</v>
      </c>
      <c r="G789" s="1" t="str">
        <f t="shared" si="120"/>
        <v>found</v>
      </c>
      <c r="H789" s="1" t="str">
        <f t="shared" si="121"/>
        <v>Not Duplicate</v>
      </c>
      <c r="I789" s="1" t="str">
        <f t="shared" si="122"/>
        <v>match</v>
      </c>
      <c r="J789" s="1" t="str">
        <f t="shared" si="123"/>
        <v>match</v>
      </c>
      <c r="K789" s="1">
        <f t="shared" si="124"/>
        <v>0</v>
      </c>
      <c r="L789" s="2">
        <f>IF(F789=0,"not processed",_xlfn.MINIFS(Processed_data!H:H,Processed_data!A:A,A789))</f>
        <v>46070</v>
      </c>
      <c r="M789" s="1">
        <f>IF(F789=0,"not processed",ABS(bank_source_transactions__1[[#This Row],[transaction_date]]-Reconciliation!L789))</f>
        <v>3</v>
      </c>
      <c r="N789" s="1" t="str" cm="1">
        <f t="array" ref="N789">_xlfn.IFS(M789="not Processed", "Not Processed",M789&gt;2,"SLA Breached",M789&lt;=2,"Within SLA")</f>
        <v>SLA Breached</v>
      </c>
      <c r="O789" s="1" t="str">
        <f>_xlfn.XLOOKUP(A789,Source_data!A:A,Source_data!D:D)</f>
        <v>UPI</v>
      </c>
      <c r="P789" s="1">
        <f t="shared" si="125"/>
        <v>0</v>
      </c>
      <c r="Q789" s="1">
        <f t="shared" si="126"/>
        <v>0</v>
      </c>
      <c r="R789" s="1">
        <f t="shared" si="127"/>
        <v>0</v>
      </c>
      <c r="S789" s="1">
        <f t="shared" si="128"/>
        <v>0</v>
      </c>
      <c r="T789" s="1">
        <f t="shared" si="129"/>
        <v>1</v>
      </c>
      <c r="U789" s="1" t="str">
        <f>_xlfn.XLOOKUP(Table3[[#This Row],[Transaction ID]],Source_data!A:A,Source_data!E:E)</f>
        <v>Bengaluru</v>
      </c>
      <c r="V789" s="1">
        <f>_xlfn.IFNA(_xlfn.XLOOKUP(A789,bank_processed_transactions[transaction_id],bank_processed_transactions[processing_minutes]),"")</f>
        <v>43.7</v>
      </c>
      <c r="W789" s="31">
        <f>_xlfn.XLOOKUP(A789,Source_data!A:A,Source_data!B:B)</f>
        <v>46067</v>
      </c>
    </row>
    <row r="790" spans="1:23" x14ac:dyDescent="0.3">
      <c r="A790" s="3" t="s">
        <v>4990</v>
      </c>
      <c r="B790" s="1">
        <f>_xlfn.XLOOKUP(A790,bank_source_transactions__1[transaction_id],bank_source_transactions__1[amount_inr])</f>
        <v>1964.05</v>
      </c>
      <c r="C790" s="1" t="e">
        <f>_xlfn.XLOOKUP(A790,Processed_data!A:A,Processed_data!F:F)</f>
        <v>#N/A</v>
      </c>
      <c r="D790" s="1" t="str">
        <f>_xlfn.XLOOKUP(A790,bank_source_transactions__1[transaction_id],bank_source_transactions__1[transaction_status])</f>
        <v>SUCCESS</v>
      </c>
      <c r="E790" s="1" t="e">
        <f>_xlfn.XLOOKUP(A790,Processed_data!A:A,Processed_data!G:G)</f>
        <v>#N/A</v>
      </c>
      <c r="F790" s="1">
        <f>COUNTIF(bank_processed_transactions[transaction_id],A790)</f>
        <v>0</v>
      </c>
      <c r="G790" s="1" t="str">
        <f t="shared" si="120"/>
        <v>missing</v>
      </c>
      <c r="H790" s="1" t="str">
        <f t="shared" si="121"/>
        <v>Not Duplicate</v>
      </c>
      <c r="I790" s="1" t="str">
        <f t="shared" si="122"/>
        <v>not processed</v>
      </c>
      <c r="J790" s="1" t="str">
        <f t="shared" si="123"/>
        <v>not processed</v>
      </c>
      <c r="K790" s="1" t="str">
        <f t="shared" si="124"/>
        <v>missing</v>
      </c>
      <c r="L790" s="2" t="str">
        <f>IF(F790=0,"not processed",_xlfn.MINIFS(Processed_data!H:H,Processed_data!A:A,A790))</f>
        <v>not processed</v>
      </c>
      <c r="M790" s="1" t="str">
        <f>IF(F790=0,"not processed",ABS(bank_source_transactions__1[[#This Row],[transaction_date]]-Reconciliation!L790))</f>
        <v>not processed</v>
      </c>
      <c r="N790" s="1" t="str" cm="1">
        <f t="array" ref="N790">_xlfn.IFS(M790="not Processed", "Not Processed",M790&gt;2,"SLA Breached",M790&lt;=2,"Within SLA")</f>
        <v>Not Processed</v>
      </c>
      <c r="O790" s="1" t="str">
        <f>_xlfn.XLOOKUP(A790,Source_data!A:A,Source_data!D:D)</f>
        <v>UPI</v>
      </c>
      <c r="P790" s="1">
        <f t="shared" si="125"/>
        <v>1</v>
      </c>
      <c r="Q790" s="1">
        <f t="shared" si="126"/>
        <v>0</v>
      </c>
      <c r="R790" s="1">
        <f t="shared" si="127"/>
        <v>0</v>
      </c>
      <c r="S790" s="1">
        <f t="shared" si="128"/>
        <v>0</v>
      </c>
      <c r="T790" s="1">
        <f t="shared" si="129"/>
        <v>0</v>
      </c>
      <c r="U790" s="1" t="str">
        <f>_xlfn.XLOOKUP(Table3[[#This Row],[Transaction ID]],Source_data!A:A,Source_data!E:E)</f>
        <v>Mumbai</v>
      </c>
      <c r="V790" s="1" t="str">
        <f>_xlfn.IFNA(_xlfn.XLOOKUP(A790,bank_processed_transactions[transaction_id],bank_processed_transactions[processing_minutes]),"")</f>
        <v/>
      </c>
      <c r="W790" s="31">
        <f>_xlfn.XLOOKUP(A790,Source_data!A:A,Source_data!B:B)</f>
        <v>46097</v>
      </c>
    </row>
    <row r="791" spans="1:23" x14ac:dyDescent="0.3">
      <c r="A791" s="4" t="s">
        <v>2271</v>
      </c>
      <c r="B791" s="1">
        <f>_xlfn.XLOOKUP(A791,bank_source_transactions__1[transaction_id],bank_source_transactions__1[amount_inr])</f>
        <v>525.88</v>
      </c>
      <c r="C791" s="1">
        <f>_xlfn.XLOOKUP(A791,Processed_data!A:A,Processed_data!F:F)</f>
        <v>525.88</v>
      </c>
      <c r="D791" s="1" t="str">
        <f>_xlfn.XLOOKUP(A791,bank_source_transactions__1[transaction_id],bank_source_transactions__1[transaction_status])</f>
        <v>FAILED</v>
      </c>
      <c r="E791" s="1" t="str">
        <f>_xlfn.XLOOKUP(A791,Processed_data!A:A,Processed_data!G:G)</f>
        <v>FAILED</v>
      </c>
      <c r="F791" s="1">
        <f>COUNTIF(bank_processed_transactions[transaction_id],A791)</f>
        <v>1</v>
      </c>
      <c r="G791" s="1" t="str">
        <f t="shared" si="120"/>
        <v>found</v>
      </c>
      <c r="H791" s="1" t="str">
        <f t="shared" si="121"/>
        <v>Not Duplicate</v>
      </c>
      <c r="I791" s="1" t="str">
        <f t="shared" si="122"/>
        <v>match</v>
      </c>
      <c r="J791" s="1" t="str">
        <f t="shared" si="123"/>
        <v>match</v>
      </c>
      <c r="K791" s="1">
        <f t="shared" si="124"/>
        <v>0</v>
      </c>
      <c r="L791" s="2">
        <f>IF(F791=0,"not processed",_xlfn.MINIFS(Processed_data!H:H,Processed_data!A:A,A791))</f>
        <v>46071</v>
      </c>
      <c r="M791" s="1">
        <f>IF(F791=0,"not processed",ABS(bank_source_transactions__1[[#This Row],[transaction_date]]-Reconciliation!L791))</f>
        <v>3</v>
      </c>
      <c r="N791" s="1" t="str" cm="1">
        <f t="array" ref="N791">_xlfn.IFS(M791="not Processed", "Not Processed",M791&gt;2,"SLA Breached",M791&lt;=2,"Within SLA")</f>
        <v>SLA Breached</v>
      </c>
      <c r="O791" s="1" t="str">
        <f>_xlfn.XLOOKUP(A791,Source_data!A:A,Source_data!D:D)</f>
        <v>IMPS</v>
      </c>
      <c r="P791" s="1">
        <f t="shared" si="125"/>
        <v>0</v>
      </c>
      <c r="Q791" s="1">
        <f t="shared" si="126"/>
        <v>0</v>
      </c>
      <c r="R791" s="1">
        <f t="shared" si="127"/>
        <v>0</v>
      </c>
      <c r="S791" s="1">
        <f t="shared" si="128"/>
        <v>0</v>
      </c>
      <c r="T791" s="1">
        <f t="shared" si="129"/>
        <v>1</v>
      </c>
      <c r="U791" s="1" t="str">
        <f>_xlfn.XLOOKUP(Table3[[#This Row],[Transaction ID]],Source_data!A:A,Source_data!E:E)</f>
        <v>Mumbai</v>
      </c>
      <c r="V791" s="1">
        <f>_xlfn.IFNA(_xlfn.XLOOKUP(A791,bank_processed_transactions[transaction_id],bank_processed_transactions[processing_minutes]),"")</f>
        <v>20</v>
      </c>
      <c r="W791" s="31">
        <f>_xlfn.XLOOKUP(A791,Source_data!A:A,Source_data!B:B)</f>
        <v>46068</v>
      </c>
    </row>
    <row r="792" spans="1:23" x14ac:dyDescent="0.3">
      <c r="A792" s="3" t="s">
        <v>2061</v>
      </c>
      <c r="B792" s="1">
        <f>_xlfn.XLOOKUP(A792,bank_source_transactions__1[transaction_id],bank_source_transactions__1[amount_inr])</f>
        <v>1660.45</v>
      </c>
      <c r="C792" s="1">
        <f>_xlfn.XLOOKUP(A792,Processed_data!A:A,Processed_data!F:F)</f>
        <v>1660.45</v>
      </c>
      <c r="D792" s="1" t="str">
        <f>_xlfn.XLOOKUP(A792,bank_source_transactions__1[transaction_id],bank_source_transactions__1[transaction_status])</f>
        <v>SUCCESS</v>
      </c>
      <c r="E792" s="1" t="str">
        <f>_xlfn.XLOOKUP(A792,Processed_data!A:A,Processed_data!G:G)</f>
        <v>SUCCESS</v>
      </c>
      <c r="F792" s="1">
        <f>COUNTIF(bank_processed_transactions[transaction_id],A792)</f>
        <v>1</v>
      </c>
      <c r="G792" s="1" t="str">
        <f t="shared" si="120"/>
        <v>found</v>
      </c>
      <c r="H792" s="1" t="str">
        <f t="shared" si="121"/>
        <v>Not Duplicate</v>
      </c>
      <c r="I792" s="1" t="str">
        <f t="shared" si="122"/>
        <v>match</v>
      </c>
      <c r="J792" s="1" t="str">
        <f t="shared" si="123"/>
        <v>match</v>
      </c>
      <c r="K792" s="1">
        <f t="shared" si="124"/>
        <v>0</v>
      </c>
      <c r="L792" s="2">
        <f>IF(F792=0,"not processed",_xlfn.MINIFS(Processed_data!H:H,Processed_data!A:A,A792))</f>
        <v>46101</v>
      </c>
      <c r="M792" s="1">
        <f>IF(F792=0,"not processed",ABS(bank_source_transactions__1[[#This Row],[transaction_date]]-Reconciliation!L792))</f>
        <v>0</v>
      </c>
      <c r="N792" s="1" t="str" cm="1">
        <f t="array" ref="N792">_xlfn.IFS(M792="not Processed", "Not Processed",M792&gt;2,"SLA Breached",M792&lt;=2,"Within SLA")</f>
        <v>Within SLA</v>
      </c>
      <c r="O792" s="1" t="str">
        <f>_xlfn.XLOOKUP(A792,Source_data!A:A,Source_data!D:D)</f>
        <v>UPI</v>
      </c>
      <c r="P792" s="1">
        <f t="shared" si="125"/>
        <v>0</v>
      </c>
      <c r="Q792" s="1">
        <f t="shared" si="126"/>
        <v>0</v>
      </c>
      <c r="R792" s="1">
        <f t="shared" si="127"/>
        <v>0</v>
      </c>
      <c r="S792" s="1">
        <f t="shared" si="128"/>
        <v>0</v>
      </c>
      <c r="T792" s="1">
        <f t="shared" si="129"/>
        <v>0</v>
      </c>
      <c r="U792" s="1" t="str">
        <f>_xlfn.XLOOKUP(Table3[[#This Row],[Transaction ID]],Source_data!A:A,Source_data!E:E)</f>
        <v>Hyderabad</v>
      </c>
      <c r="V792" s="1">
        <f>_xlfn.IFNA(_xlfn.XLOOKUP(A792,bank_processed_transactions[transaction_id],bank_processed_transactions[processing_minutes]),"")</f>
        <v>65.7</v>
      </c>
      <c r="W792" s="31">
        <f>_xlfn.XLOOKUP(A792,Source_data!A:A,Source_data!B:B)</f>
        <v>46101</v>
      </c>
    </row>
    <row r="793" spans="1:23" x14ac:dyDescent="0.3">
      <c r="A793" s="4" t="s">
        <v>3653</v>
      </c>
      <c r="B793" s="1">
        <f>_xlfn.XLOOKUP(A793,bank_source_transactions__1[transaction_id],bank_source_transactions__1[amount_inr])</f>
        <v>2656.69</v>
      </c>
      <c r="C793" s="1">
        <f>_xlfn.XLOOKUP(A793,Processed_data!A:A,Processed_data!F:F)</f>
        <v>2656.69</v>
      </c>
      <c r="D793" s="1" t="str">
        <f>_xlfn.XLOOKUP(A793,bank_source_transactions__1[transaction_id],bank_source_transactions__1[transaction_status])</f>
        <v>SUCCESS</v>
      </c>
      <c r="E793" s="1" t="str">
        <f>_xlfn.XLOOKUP(A793,Processed_data!A:A,Processed_data!G:G)</f>
        <v>SUCCESS</v>
      </c>
      <c r="F793" s="1">
        <f>COUNTIF(bank_processed_transactions[transaction_id],A793)</f>
        <v>1</v>
      </c>
      <c r="G793" s="1" t="str">
        <f t="shared" si="120"/>
        <v>found</v>
      </c>
      <c r="H793" s="1" t="str">
        <f t="shared" si="121"/>
        <v>Not Duplicate</v>
      </c>
      <c r="I793" s="1" t="str">
        <f t="shared" si="122"/>
        <v>match</v>
      </c>
      <c r="J793" s="1" t="str">
        <f t="shared" si="123"/>
        <v>match</v>
      </c>
      <c r="K793" s="1">
        <f t="shared" si="124"/>
        <v>0</v>
      </c>
      <c r="L793" s="2">
        <f>IF(F793=0,"not processed",_xlfn.MINIFS(Processed_data!H:H,Processed_data!A:A,A793))</f>
        <v>46108</v>
      </c>
      <c r="M793" s="1">
        <f>IF(F793=0,"not processed",ABS(bank_source_transactions__1[[#This Row],[transaction_date]]-Reconciliation!L793))</f>
        <v>0</v>
      </c>
      <c r="N793" s="1" t="str" cm="1">
        <f t="array" ref="N793">_xlfn.IFS(M793="not Processed", "Not Processed",M793&gt;2,"SLA Breached",M793&lt;=2,"Within SLA")</f>
        <v>Within SLA</v>
      </c>
      <c r="O793" s="1" t="str">
        <f>_xlfn.XLOOKUP(A793,Source_data!A:A,Source_data!D:D)</f>
        <v>UPI</v>
      </c>
      <c r="P793" s="1">
        <f t="shared" si="125"/>
        <v>0</v>
      </c>
      <c r="Q793" s="1">
        <f t="shared" si="126"/>
        <v>0</v>
      </c>
      <c r="R793" s="1">
        <f t="shared" si="127"/>
        <v>0</v>
      </c>
      <c r="S793" s="1">
        <f t="shared" si="128"/>
        <v>0</v>
      </c>
      <c r="T793" s="1">
        <f t="shared" si="129"/>
        <v>0</v>
      </c>
      <c r="U793" s="1" t="str">
        <f>_xlfn.XLOOKUP(Table3[[#This Row],[Transaction ID]],Source_data!A:A,Source_data!E:E)</f>
        <v>Hyderabad</v>
      </c>
      <c r="V793" s="1">
        <f>_xlfn.IFNA(_xlfn.XLOOKUP(A793,bank_processed_transactions[transaction_id],bank_processed_transactions[processing_minutes]),"")</f>
        <v>13.3</v>
      </c>
      <c r="W793" s="31">
        <f>_xlfn.XLOOKUP(A793,Source_data!A:A,Source_data!B:B)</f>
        <v>46108</v>
      </c>
    </row>
    <row r="794" spans="1:23" x14ac:dyDescent="0.3">
      <c r="A794" s="3" t="s">
        <v>3452</v>
      </c>
      <c r="B794" s="1">
        <f>_xlfn.XLOOKUP(A794,bank_source_transactions__1[transaction_id],bank_source_transactions__1[amount_inr])</f>
        <v>576.63</v>
      </c>
      <c r="C794" s="1">
        <f>_xlfn.XLOOKUP(A794,Processed_data!A:A,Processed_data!F:F)</f>
        <v>576.63</v>
      </c>
      <c r="D794" s="1" t="str">
        <f>_xlfn.XLOOKUP(A794,bank_source_transactions__1[transaction_id],bank_source_transactions__1[transaction_status])</f>
        <v>SUCCESS</v>
      </c>
      <c r="E794" s="1" t="str">
        <f>_xlfn.XLOOKUP(A794,Processed_data!A:A,Processed_data!G:G)</f>
        <v>SUCCESS</v>
      </c>
      <c r="F794" s="1">
        <f>COUNTIF(bank_processed_transactions[transaction_id],A794)</f>
        <v>1</v>
      </c>
      <c r="G794" s="1" t="str">
        <f t="shared" si="120"/>
        <v>found</v>
      </c>
      <c r="H794" s="1" t="str">
        <f t="shared" si="121"/>
        <v>Not Duplicate</v>
      </c>
      <c r="I794" s="1" t="str">
        <f t="shared" si="122"/>
        <v>match</v>
      </c>
      <c r="J794" s="1" t="str">
        <f t="shared" si="123"/>
        <v>match</v>
      </c>
      <c r="K794" s="1">
        <f t="shared" si="124"/>
        <v>0</v>
      </c>
      <c r="L794" s="2">
        <f>IF(F794=0,"not processed",_xlfn.MINIFS(Processed_data!H:H,Processed_data!A:A,A794))</f>
        <v>46066</v>
      </c>
      <c r="M794" s="1">
        <f>IF(F794=0,"not processed",ABS(bank_source_transactions__1[[#This Row],[transaction_date]]-Reconciliation!L794))</f>
        <v>2</v>
      </c>
      <c r="N794" s="1" t="str" cm="1">
        <f t="array" ref="N794">_xlfn.IFS(M794="not Processed", "Not Processed",M794&gt;2,"SLA Breached",M794&lt;=2,"Within SLA")</f>
        <v>Within SLA</v>
      </c>
      <c r="O794" s="1" t="str">
        <f>_xlfn.XLOOKUP(A794,Source_data!A:A,Source_data!D:D)</f>
        <v>ATM</v>
      </c>
      <c r="P794" s="1">
        <f t="shared" si="125"/>
        <v>0</v>
      </c>
      <c r="Q794" s="1">
        <f t="shared" si="126"/>
        <v>0</v>
      </c>
      <c r="R794" s="1">
        <f t="shared" si="127"/>
        <v>0</v>
      </c>
      <c r="S794" s="1">
        <f t="shared" si="128"/>
        <v>0</v>
      </c>
      <c r="T794" s="1">
        <f t="shared" si="129"/>
        <v>0</v>
      </c>
      <c r="U794" s="1" t="str">
        <f>_xlfn.XLOOKUP(Table3[[#This Row],[Transaction ID]],Source_data!A:A,Source_data!E:E)</f>
        <v>Hyderabad</v>
      </c>
      <c r="V794" s="1">
        <f>_xlfn.IFNA(_xlfn.XLOOKUP(A794,bank_processed_transactions[transaction_id],bank_processed_transactions[processing_minutes]),"")</f>
        <v>41.6</v>
      </c>
      <c r="W794" s="31">
        <f>_xlfn.XLOOKUP(A794,Source_data!A:A,Source_data!B:B)</f>
        <v>46064</v>
      </c>
    </row>
    <row r="795" spans="1:23" x14ac:dyDescent="0.3">
      <c r="A795" s="4" t="s">
        <v>1119</v>
      </c>
      <c r="B795" s="1">
        <f>_xlfn.XLOOKUP(A795,bank_source_transactions__1[transaction_id],bank_source_transactions__1[amount_inr])</f>
        <v>4419.5200000000004</v>
      </c>
      <c r="C795" s="1">
        <f>_xlfn.XLOOKUP(A795,Processed_data!A:A,Processed_data!F:F)</f>
        <v>4419.5200000000004</v>
      </c>
      <c r="D795" s="1" t="str">
        <f>_xlfn.XLOOKUP(A795,bank_source_transactions__1[transaction_id],bank_source_transactions__1[transaction_status])</f>
        <v>SUCCESS</v>
      </c>
      <c r="E795" s="1" t="str">
        <f>_xlfn.XLOOKUP(A795,Processed_data!A:A,Processed_data!G:G)</f>
        <v>SUCCESS</v>
      </c>
      <c r="F795" s="1">
        <f>COUNTIF(bank_processed_transactions[transaction_id],A795)</f>
        <v>1</v>
      </c>
      <c r="G795" s="1" t="str">
        <f t="shared" si="120"/>
        <v>found</v>
      </c>
      <c r="H795" s="1" t="str">
        <f t="shared" si="121"/>
        <v>Not Duplicate</v>
      </c>
      <c r="I795" s="1" t="str">
        <f t="shared" si="122"/>
        <v>match</v>
      </c>
      <c r="J795" s="1" t="str">
        <f t="shared" si="123"/>
        <v>match</v>
      </c>
      <c r="K795" s="1">
        <f t="shared" si="124"/>
        <v>0</v>
      </c>
      <c r="L795" s="2">
        <f>IF(F795=0,"not processed",_xlfn.MINIFS(Processed_data!H:H,Processed_data!A:A,A795))</f>
        <v>46065</v>
      </c>
      <c r="M795" s="1">
        <f>IF(F795=0,"not processed",ABS(bank_source_transactions__1[[#This Row],[transaction_date]]-Reconciliation!L795))</f>
        <v>0</v>
      </c>
      <c r="N795" s="1" t="str" cm="1">
        <f t="array" ref="N795">_xlfn.IFS(M795="not Processed", "Not Processed",M795&gt;2,"SLA Breached",M795&lt;=2,"Within SLA")</f>
        <v>Within SLA</v>
      </c>
      <c r="O795" s="1" t="str">
        <f>_xlfn.XLOOKUP(A795,Source_data!A:A,Source_data!D:D)</f>
        <v>NEFT</v>
      </c>
      <c r="P795" s="1">
        <f t="shared" si="125"/>
        <v>0</v>
      </c>
      <c r="Q795" s="1">
        <f t="shared" si="126"/>
        <v>0</v>
      </c>
      <c r="R795" s="1">
        <f t="shared" si="127"/>
        <v>0</v>
      </c>
      <c r="S795" s="1">
        <f t="shared" si="128"/>
        <v>0</v>
      </c>
      <c r="T795" s="1">
        <f t="shared" si="129"/>
        <v>0</v>
      </c>
      <c r="U795" s="1" t="str">
        <f>_xlfn.XLOOKUP(Table3[[#This Row],[Transaction ID]],Source_data!A:A,Source_data!E:E)</f>
        <v>Mumbai</v>
      </c>
      <c r="V795" s="1">
        <f>_xlfn.IFNA(_xlfn.XLOOKUP(A795,bank_processed_transactions[transaction_id],bank_processed_transactions[processing_minutes]),"")</f>
        <v>51.2</v>
      </c>
      <c r="W795" s="31">
        <f>_xlfn.XLOOKUP(A795,Source_data!A:A,Source_data!B:B)</f>
        <v>46065</v>
      </c>
    </row>
    <row r="796" spans="1:23" x14ac:dyDescent="0.3">
      <c r="A796" s="3" t="s">
        <v>3319</v>
      </c>
      <c r="B796" s="1">
        <f>_xlfn.XLOOKUP(A796,bank_source_transactions__1[transaction_id],bank_source_transactions__1[amount_inr])</f>
        <v>15723.08</v>
      </c>
      <c r="C796" s="1">
        <f>_xlfn.XLOOKUP(A796,Processed_data!A:A,Processed_data!F:F)</f>
        <v>15723.08</v>
      </c>
      <c r="D796" s="1" t="str">
        <f>_xlfn.XLOOKUP(A796,bank_source_transactions__1[transaction_id],bank_source_transactions__1[transaction_status])</f>
        <v>SUCCESS</v>
      </c>
      <c r="E796" s="1" t="str">
        <f>_xlfn.XLOOKUP(A796,Processed_data!A:A,Processed_data!G:G)</f>
        <v>SUCCESS</v>
      </c>
      <c r="F796" s="1">
        <f>COUNTIF(bank_processed_transactions[transaction_id],A796)</f>
        <v>1</v>
      </c>
      <c r="G796" s="1" t="str">
        <f t="shared" si="120"/>
        <v>found</v>
      </c>
      <c r="H796" s="1" t="str">
        <f t="shared" si="121"/>
        <v>Not Duplicate</v>
      </c>
      <c r="I796" s="1" t="str">
        <f t="shared" si="122"/>
        <v>match</v>
      </c>
      <c r="J796" s="1" t="str">
        <f t="shared" si="123"/>
        <v>match</v>
      </c>
      <c r="K796" s="1">
        <f t="shared" si="124"/>
        <v>0</v>
      </c>
      <c r="L796" s="2">
        <f>IF(F796=0,"not processed",_xlfn.MINIFS(Processed_data!H:H,Processed_data!A:A,A796))</f>
        <v>46035</v>
      </c>
      <c r="M796" s="1">
        <f>IF(F796=0,"not processed",ABS(bank_source_transactions__1[[#This Row],[transaction_date]]-Reconciliation!L796))</f>
        <v>3</v>
      </c>
      <c r="N796" s="1" t="str" cm="1">
        <f t="array" ref="N796">_xlfn.IFS(M796="not Processed", "Not Processed",M796&gt;2,"SLA Breached",M796&lt;=2,"Within SLA")</f>
        <v>SLA Breached</v>
      </c>
      <c r="O796" s="1" t="str">
        <f>_xlfn.XLOOKUP(A796,Source_data!A:A,Source_data!D:D)</f>
        <v>UPI</v>
      </c>
      <c r="P796" s="1">
        <f t="shared" si="125"/>
        <v>0</v>
      </c>
      <c r="Q796" s="1">
        <f t="shared" si="126"/>
        <v>0</v>
      </c>
      <c r="R796" s="1">
        <f t="shared" si="127"/>
        <v>0</v>
      </c>
      <c r="S796" s="1">
        <f t="shared" si="128"/>
        <v>0</v>
      </c>
      <c r="T796" s="1">
        <f t="shared" si="129"/>
        <v>1</v>
      </c>
      <c r="U796" s="1" t="str">
        <f>_xlfn.XLOOKUP(Table3[[#This Row],[Transaction ID]],Source_data!A:A,Source_data!E:E)</f>
        <v>Hyderabad</v>
      </c>
      <c r="V796" s="1">
        <f>_xlfn.IFNA(_xlfn.XLOOKUP(A796,bank_processed_transactions[transaction_id],bank_processed_transactions[processing_minutes]),"")</f>
        <v>40.6</v>
      </c>
      <c r="W796" s="31">
        <f>_xlfn.XLOOKUP(A796,Source_data!A:A,Source_data!B:B)</f>
        <v>46032</v>
      </c>
    </row>
    <row r="797" spans="1:23" x14ac:dyDescent="0.3">
      <c r="A797" s="4" t="s">
        <v>3870</v>
      </c>
      <c r="B797" s="1">
        <f>_xlfn.XLOOKUP(A797,bank_source_transactions__1[transaction_id],bank_source_transactions__1[amount_inr])</f>
        <v>414.16</v>
      </c>
      <c r="C797" s="1">
        <f>_xlfn.XLOOKUP(A797,Processed_data!A:A,Processed_data!F:F)</f>
        <v>414.16</v>
      </c>
      <c r="D797" s="1" t="str">
        <f>_xlfn.XLOOKUP(A797,bank_source_transactions__1[transaction_id],bank_source_transactions__1[transaction_status])</f>
        <v>SUCCESS</v>
      </c>
      <c r="E797" s="1" t="str">
        <f>_xlfn.XLOOKUP(A797,Processed_data!A:A,Processed_data!G:G)</f>
        <v>SUCCESS</v>
      </c>
      <c r="F797" s="1">
        <f>COUNTIF(bank_processed_transactions[transaction_id],A797)</f>
        <v>1</v>
      </c>
      <c r="G797" s="1" t="str">
        <f t="shared" si="120"/>
        <v>found</v>
      </c>
      <c r="H797" s="1" t="str">
        <f t="shared" si="121"/>
        <v>Not Duplicate</v>
      </c>
      <c r="I797" s="1" t="str">
        <f t="shared" si="122"/>
        <v>match</v>
      </c>
      <c r="J797" s="1" t="str">
        <f t="shared" si="123"/>
        <v>match</v>
      </c>
      <c r="K797" s="1">
        <f t="shared" si="124"/>
        <v>0</v>
      </c>
      <c r="L797" s="2">
        <f>IF(F797=0,"not processed",_xlfn.MINIFS(Processed_data!H:H,Processed_data!A:A,A797))</f>
        <v>46030</v>
      </c>
      <c r="M797" s="1">
        <f>IF(F797=0,"not processed",ABS(bank_source_transactions__1[[#This Row],[transaction_date]]-Reconciliation!L797))</f>
        <v>2</v>
      </c>
      <c r="N797" s="1" t="str" cm="1">
        <f t="array" ref="N797">_xlfn.IFS(M797="not Processed", "Not Processed",M797&gt;2,"SLA Breached",M797&lt;=2,"Within SLA")</f>
        <v>Within SLA</v>
      </c>
      <c r="O797" s="1" t="str">
        <f>_xlfn.XLOOKUP(A797,Source_data!A:A,Source_data!D:D)</f>
        <v>NEFT</v>
      </c>
      <c r="P797" s="1">
        <f t="shared" si="125"/>
        <v>0</v>
      </c>
      <c r="Q797" s="1">
        <f t="shared" si="126"/>
        <v>0</v>
      </c>
      <c r="R797" s="1">
        <f t="shared" si="127"/>
        <v>0</v>
      </c>
      <c r="S797" s="1">
        <f t="shared" si="128"/>
        <v>0</v>
      </c>
      <c r="T797" s="1">
        <f t="shared" si="129"/>
        <v>0</v>
      </c>
      <c r="U797" s="1" t="str">
        <f>_xlfn.XLOOKUP(Table3[[#This Row],[Transaction ID]],Source_data!A:A,Source_data!E:E)</f>
        <v>Bengaluru</v>
      </c>
      <c r="V797" s="1">
        <f>_xlfn.IFNA(_xlfn.XLOOKUP(A797,bank_processed_transactions[transaction_id],bank_processed_transactions[processing_minutes]),"")</f>
        <v>53.9</v>
      </c>
      <c r="W797" s="31">
        <f>_xlfn.XLOOKUP(A797,Source_data!A:A,Source_data!B:B)</f>
        <v>46028</v>
      </c>
    </row>
    <row r="798" spans="1:23" x14ac:dyDescent="0.3">
      <c r="A798" s="3" t="s">
        <v>2396</v>
      </c>
      <c r="B798" s="1">
        <f>_xlfn.XLOOKUP(A798,bank_source_transactions__1[transaction_id],bank_source_transactions__1[amount_inr])</f>
        <v>815.13</v>
      </c>
      <c r="C798" s="1">
        <f>_xlfn.XLOOKUP(A798,Processed_data!A:A,Processed_data!F:F)</f>
        <v>815.13</v>
      </c>
      <c r="D798" s="1" t="str">
        <f>_xlfn.XLOOKUP(A798,bank_source_transactions__1[transaction_id],bank_source_transactions__1[transaction_status])</f>
        <v>SUCCESS</v>
      </c>
      <c r="E798" s="1" t="str">
        <f>_xlfn.XLOOKUP(A798,Processed_data!A:A,Processed_data!G:G)</f>
        <v>SUCCESS</v>
      </c>
      <c r="F798" s="1">
        <f>COUNTIF(bank_processed_transactions[transaction_id],A798)</f>
        <v>1</v>
      </c>
      <c r="G798" s="1" t="str">
        <f t="shared" si="120"/>
        <v>found</v>
      </c>
      <c r="H798" s="1" t="str">
        <f t="shared" si="121"/>
        <v>Not Duplicate</v>
      </c>
      <c r="I798" s="1" t="str">
        <f t="shared" si="122"/>
        <v>match</v>
      </c>
      <c r="J798" s="1" t="str">
        <f t="shared" si="123"/>
        <v>match</v>
      </c>
      <c r="K798" s="1">
        <f t="shared" si="124"/>
        <v>0</v>
      </c>
      <c r="L798" s="2">
        <f>IF(F798=0,"not processed",_xlfn.MINIFS(Processed_data!H:H,Processed_data!A:A,A798))</f>
        <v>46111</v>
      </c>
      <c r="M798" s="1">
        <f>IF(F798=0,"not processed",ABS(bank_source_transactions__1[[#This Row],[transaction_date]]-Reconciliation!L798))</f>
        <v>3</v>
      </c>
      <c r="N798" s="1" t="str" cm="1">
        <f t="array" ref="N798">_xlfn.IFS(M798="not Processed", "Not Processed",M798&gt;2,"SLA Breached",M798&lt;=2,"Within SLA")</f>
        <v>SLA Breached</v>
      </c>
      <c r="O798" s="1" t="str">
        <f>_xlfn.XLOOKUP(A798,Source_data!A:A,Source_data!D:D)</f>
        <v>UPI</v>
      </c>
      <c r="P798" s="1">
        <f t="shared" si="125"/>
        <v>0</v>
      </c>
      <c r="Q798" s="1">
        <f t="shared" si="126"/>
        <v>0</v>
      </c>
      <c r="R798" s="1">
        <f t="shared" si="127"/>
        <v>0</v>
      </c>
      <c r="S798" s="1">
        <f t="shared" si="128"/>
        <v>0</v>
      </c>
      <c r="T798" s="1">
        <f t="shared" si="129"/>
        <v>1</v>
      </c>
      <c r="U798" s="1" t="str">
        <f>_xlfn.XLOOKUP(Table3[[#This Row],[Transaction ID]],Source_data!A:A,Source_data!E:E)</f>
        <v>Hyderabad</v>
      </c>
      <c r="V798" s="1">
        <f>_xlfn.IFNA(_xlfn.XLOOKUP(A798,bank_processed_transactions[transaction_id],bank_processed_transactions[processing_minutes]),"")</f>
        <v>61.8</v>
      </c>
      <c r="W798" s="31">
        <f>_xlfn.XLOOKUP(A798,Source_data!A:A,Source_data!B:B)</f>
        <v>46108</v>
      </c>
    </row>
    <row r="799" spans="1:23" x14ac:dyDescent="0.3">
      <c r="A799" s="4" t="s">
        <v>3434</v>
      </c>
      <c r="B799" s="1">
        <f>_xlfn.XLOOKUP(A799,bank_source_transactions__1[transaction_id],bank_source_transactions__1[amount_inr])</f>
        <v>17143.810000000001</v>
      </c>
      <c r="C799" s="1">
        <f>_xlfn.XLOOKUP(A799,Processed_data!A:A,Processed_data!F:F)</f>
        <v>17143.810000000001</v>
      </c>
      <c r="D799" s="1" t="str">
        <f>_xlfn.XLOOKUP(A799,bank_source_transactions__1[transaction_id],bank_source_transactions__1[transaction_status])</f>
        <v>SUCCESS</v>
      </c>
      <c r="E799" s="1" t="str">
        <f>_xlfn.XLOOKUP(A799,Processed_data!A:A,Processed_data!G:G)</f>
        <v>SUCCESS</v>
      </c>
      <c r="F799" s="1">
        <f>COUNTIF(bank_processed_transactions[transaction_id],A799)</f>
        <v>1</v>
      </c>
      <c r="G799" s="1" t="str">
        <f t="shared" si="120"/>
        <v>found</v>
      </c>
      <c r="H799" s="1" t="str">
        <f t="shared" si="121"/>
        <v>Not Duplicate</v>
      </c>
      <c r="I799" s="1" t="str">
        <f t="shared" si="122"/>
        <v>match</v>
      </c>
      <c r="J799" s="1" t="str">
        <f t="shared" si="123"/>
        <v>match</v>
      </c>
      <c r="K799" s="1">
        <f t="shared" si="124"/>
        <v>0</v>
      </c>
      <c r="L799" s="2">
        <f>IF(F799=0,"not processed",_xlfn.MINIFS(Processed_data!H:H,Processed_data!A:A,A799))</f>
        <v>46082</v>
      </c>
      <c r="M799" s="1">
        <f>IF(F799=0,"not processed",ABS(bank_source_transactions__1[[#This Row],[transaction_date]]-Reconciliation!L799))</f>
        <v>3</v>
      </c>
      <c r="N799" s="1" t="str" cm="1">
        <f t="array" ref="N799">_xlfn.IFS(M799="not Processed", "Not Processed",M799&gt;2,"SLA Breached",M799&lt;=2,"Within SLA")</f>
        <v>SLA Breached</v>
      </c>
      <c r="O799" s="1" t="str">
        <f>_xlfn.XLOOKUP(A799,Source_data!A:A,Source_data!D:D)</f>
        <v>NEFT</v>
      </c>
      <c r="P799" s="1">
        <f t="shared" si="125"/>
        <v>0</v>
      </c>
      <c r="Q799" s="1">
        <f t="shared" si="126"/>
        <v>0</v>
      </c>
      <c r="R799" s="1">
        <f t="shared" si="127"/>
        <v>0</v>
      </c>
      <c r="S799" s="1">
        <f t="shared" si="128"/>
        <v>0</v>
      </c>
      <c r="T799" s="1">
        <f t="shared" si="129"/>
        <v>1</v>
      </c>
      <c r="U799" s="1" t="str">
        <f>_xlfn.XLOOKUP(Table3[[#This Row],[Transaction ID]],Source_data!A:A,Source_data!E:E)</f>
        <v>Hyderabad</v>
      </c>
      <c r="V799" s="1">
        <f>_xlfn.IFNA(_xlfn.XLOOKUP(A799,bank_processed_transactions[transaction_id],bank_processed_transactions[processing_minutes]),"")</f>
        <v>44.7</v>
      </c>
      <c r="W799" s="31">
        <f>_xlfn.XLOOKUP(A799,Source_data!A:A,Source_data!B:B)</f>
        <v>46079</v>
      </c>
    </row>
    <row r="800" spans="1:23" x14ac:dyDescent="0.3">
      <c r="A800" s="3" t="s">
        <v>4299</v>
      </c>
      <c r="B800" s="1">
        <f>_xlfn.XLOOKUP(A800,bank_source_transactions__1[transaction_id],bank_source_transactions__1[amount_inr])</f>
        <v>1208.1300000000001</v>
      </c>
      <c r="C800" s="1">
        <f>_xlfn.XLOOKUP(A800,Processed_data!A:A,Processed_data!F:F)</f>
        <v>1208.1300000000001</v>
      </c>
      <c r="D800" s="1" t="str">
        <f>_xlfn.XLOOKUP(A800,bank_source_transactions__1[transaction_id],bank_source_transactions__1[transaction_status])</f>
        <v>SUCCESS</v>
      </c>
      <c r="E800" s="1" t="str">
        <f>_xlfn.XLOOKUP(A800,Processed_data!A:A,Processed_data!G:G)</f>
        <v>SUCCESS</v>
      </c>
      <c r="F800" s="1">
        <f>COUNTIF(bank_processed_transactions[transaction_id],A800)</f>
        <v>1</v>
      </c>
      <c r="G800" s="1" t="str">
        <f t="shared" si="120"/>
        <v>found</v>
      </c>
      <c r="H800" s="1" t="str">
        <f t="shared" si="121"/>
        <v>Not Duplicate</v>
      </c>
      <c r="I800" s="1" t="str">
        <f t="shared" si="122"/>
        <v>match</v>
      </c>
      <c r="J800" s="1" t="str">
        <f t="shared" si="123"/>
        <v>match</v>
      </c>
      <c r="K800" s="1">
        <f t="shared" si="124"/>
        <v>0</v>
      </c>
      <c r="L800" s="2">
        <f>IF(F800=0,"not processed",_xlfn.MINIFS(Processed_data!H:H,Processed_data!A:A,A800))</f>
        <v>46089</v>
      </c>
      <c r="M800" s="1">
        <f>IF(F800=0,"not processed",ABS(bank_source_transactions__1[[#This Row],[transaction_date]]-Reconciliation!L800))</f>
        <v>1</v>
      </c>
      <c r="N800" s="1" t="str" cm="1">
        <f t="array" ref="N800">_xlfn.IFS(M800="not Processed", "Not Processed",M800&gt;2,"SLA Breached",M800&lt;=2,"Within SLA")</f>
        <v>Within SLA</v>
      </c>
      <c r="O800" s="1" t="str">
        <f>_xlfn.XLOOKUP(A800,Source_data!A:A,Source_data!D:D)</f>
        <v>NEFT</v>
      </c>
      <c r="P800" s="1">
        <f t="shared" si="125"/>
        <v>0</v>
      </c>
      <c r="Q800" s="1">
        <f t="shared" si="126"/>
        <v>0</v>
      </c>
      <c r="R800" s="1">
        <f t="shared" si="127"/>
        <v>0</v>
      </c>
      <c r="S800" s="1">
        <f t="shared" si="128"/>
        <v>0</v>
      </c>
      <c r="T800" s="1">
        <f t="shared" si="129"/>
        <v>0</v>
      </c>
      <c r="U800" s="1" t="str">
        <f>_xlfn.XLOOKUP(Table3[[#This Row],[Transaction ID]],Source_data!A:A,Source_data!E:E)</f>
        <v>Pune</v>
      </c>
      <c r="V800" s="1">
        <f>_xlfn.IFNA(_xlfn.XLOOKUP(A800,bank_processed_transactions[transaction_id],bank_processed_transactions[processing_minutes]),"")</f>
        <v>11.3</v>
      </c>
      <c r="W800" s="31">
        <f>_xlfn.XLOOKUP(A800,Source_data!A:A,Source_data!B:B)</f>
        <v>46088</v>
      </c>
    </row>
    <row r="801" spans="1:23" x14ac:dyDescent="0.3">
      <c r="A801" s="4" t="s">
        <v>1936</v>
      </c>
      <c r="B801" s="1">
        <f>_xlfn.XLOOKUP(A801,bank_source_transactions__1[transaction_id],bank_source_transactions__1[amount_inr])</f>
        <v>34327.769999999997</v>
      </c>
      <c r="C801" s="1">
        <f>_xlfn.XLOOKUP(A801,Processed_data!A:A,Processed_data!F:F)</f>
        <v>34327.769999999997</v>
      </c>
      <c r="D801" s="1" t="str">
        <f>_xlfn.XLOOKUP(A801,bank_source_transactions__1[transaction_id],bank_source_transactions__1[transaction_status])</f>
        <v>FAILED</v>
      </c>
      <c r="E801" s="1" t="str">
        <f>_xlfn.XLOOKUP(A801,Processed_data!A:A,Processed_data!G:G)</f>
        <v>FAILED</v>
      </c>
      <c r="F801" s="1">
        <f>COUNTIF(bank_processed_transactions[transaction_id],A801)</f>
        <v>1</v>
      </c>
      <c r="G801" s="1" t="str">
        <f t="shared" si="120"/>
        <v>found</v>
      </c>
      <c r="H801" s="1" t="str">
        <f t="shared" si="121"/>
        <v>Not Duplicate</v>
      </c>
      <c r="I801" s="1" t="str">
        <f t="shared" si="122"/>
        <v>match</v>
      </c>
      <c r="J801" s="1" t="str">
        <f t="shared" si="123"/>
        <v>match</v>
      </c>
      <c r="K801" s="1">
        <f t="shared" si="124"/>
        <v>0</v>
      </c>
      <c r="L801" s="2">
        <f>IF(F801=0,"not processed",_xlfn.MINIFS(Processed_data!H:H,Processed_data!A:A,A801))</f>
        <v>46083</v>
      </c>
      <c r="M801" s="1">
        <f>IF(F801=0,"not processed",ABS(bank_source_transactions__1[[#This Row],[transaction_date]]-Reconciliation!L801))</f>
        <v>1</v>
      </c>
      <c r="N801" s="1" t="str" cm="1">
        <f t="array" ref="N801">_xlfn.IFS(M801="not Processed", "Not Processed",M801&gt;2,"SLA Breached",M801&lt;=2,"Within SLA")</f>
        <v>Within SLA</v>
      </c>
      <c r="O801" s="1" t="str">
        <f>_xlfn.XLOOKUP(A801,Source_data!A:A,Source_data!D:D)</f>
        <v>UPI</v>
      </c>
      <c r="P801" s="1">
        <f t="shared" si="125"/>
        <v>0</v>
      </c>
      <c r="Q801" s="1">
        <f t="shared" si="126"/>
        <v>0</v>
      </c>
      <c r="R801" s="1">
        <f t="shared" si="127"/>
        <v>0</v>
      </c>
      <c r="S801" s="1">
        <f t="shared" si="128"/>
        <v>0</v>
      </c>
      <c r="T801" s="1">
        <f t="shared" si="129"/>
        <v>0</v>
      </c>
      <c r="U801" s="1" t="str">
        <f>_xlfn.XLOOKUP(Table3[[#This Row],[Transaction ID]],Source_data!A:A,Source_data!E:E)</f>
        <v>Bengaluru</v>
      </c>
      <c r="V801" s="1">
        <f>_xlfn.IFNA(_xlfn.XLOOKUP(A801,bank_processed_transactions[transaction_id],bank_processed_transactions[processing_minutes]),"")</f>
        <v>9</v>
      </c>
      <c r="W801" s="31">
        <f>_xlfn.XLOOKUP(A801,Source_data!A:A,Source_data!B:B)</f>
        <v>46082</v>
      </c>
    </row>
    <row r="802" spans="1:23" x14ac:dyDescent="0.3">
      <c r="A802" s="3" t="s">
        <v>2873</v>
      </c>
      <c r="B802" s="1">
        <f>_xlfn.XLOOKUP(A802,bank_source_transactions__1[transaction_id],bank_source_transactions__1[amount_inr])</f>
        <v>51132.61</v>
      </c>
      <c r="C802" s="1">
        <f>_xlfn.XLOOKUP(A802,Processed_data!A:A,Processed_data!F:F)</f>
        <v>51132.61</v>
      </c>
      <c r="D802" s="1" t="str">
        <f>_xlfn.XLOOKUP(A802,bank_source_transactions__1[transaction_id],bank_source_transactions__1[transaction_status])</f>
        <v>FAILED</v>
      </c>
      <c r="E802" s="1" t="str">
        <f>_xlfn.XLOOKUP(A802,Processed_data!A:A,Processed_data!G:G)</f>
        <v>FAILED</v>
      </c>
      <c r="F802" s="1">
        <f>COUNTIF(bank_processed_transactions[transaction_id],A802)</f>
        <v>1</v>
      </c>
      <c r="G802" s="1" t="str">
        <f t="shared" si="120"/>
        <v>found</v>
      </c>
      <c r="H802" s="1" t="str">
        <f t="shared" si="121"/>
        <v>Not Duplicate</v>
      </c>
      <c r="I802" s="1" t="str">
        <f t="shared" si="122"/>
        <v>match</v>
      </c>
      <c r="J802" s="1" t="str">
        <f t="shared" si="123"/>
        <v>match</v>
      </c>
      <c r="K802" s="1">
        <f t="shared" si="124"/>
        <v>0</v>
      </c>
      <c r="L802" s="2">
        <f>IF(F802=0,"not processed",_xlfn.MINIFS(Processed_data!H:H,Processed_data!A:A,A802))</f>
        <v>46058</v>
      </c>
      <c r="M802" s="1">
        <f>IF(F802=0,"not processed",ABS(bank_source_transactions__1[[#This Row],[transaction_date]]-Reconciliation!L802))</f>
        <v>0</v>
      </c>
      <c r="N802" s="1" t="str" cm="1">
        <f t="array" ref="N802">_xlfn.IFS(M802="not Processed", "Not Processed",M802&gt;2,"SLA Breached",M802&lt;=2,"Within SLA")</f>
        <v>Within SLA</v>
      </c>
      <c r="O802" s="1" t="str">
        <f>_xlfn.XLOOKUP(A802,Source_data!A:A,Source_data!D:D)</f>
        <v>IMPS</v>
      </c>
      <c r="P802" s="1">
        <f t="shared" si="125"/>
        <v>0</v>
      </c>
      <c r="Q802" s="1">
        <f t="shared" si="126"/>
        <v>0</v>
      </c>
      <c r="R802" s="1">
        <f t="shared" si="127"/>
        <v>0</v>
      </c>
      <c r="S802" s="1">
        <f t="shared" si="128"/>
        <v>0</v>
      </c>
      <c r="T802" s="1">
        <f t="shared" si="129"/>
        <v>0</v>
      </c>
      <c r="U802" s="1" t="str">
        <f>_xlfn.XLOOKUP(Table3[[#This Row],[Transaction ID]],Source_data!A:A,Source_data!E:E)</f>
        <v>Bengaluru</v>
      </c>
      <c r="V802" s="1">
        <f>_xlfn.IFNA(_xlfn.XLOOKUP(A802,bank_processed_transactions[transaction_id],bank_processed_transactions[processing_minutes]),"")</f>
        <v>53.8</v>
      </c>
      <c r="W802" s="31">
        <f>_xlfn.XLOOKUP(A802,Source_data!A:A,Source_data!B:B)</f>
        <v>46058</v>
      </c>
    </row>
    <row r="803" spans="1:23" x14ac:dyDescent="0.3">
      <c r="A803" s="4" t="s">
        <v>4551</v>
      </c>
      <c r="B803" s="1">
        <f>_xlfn.XLOOKUP(A803,bank_source_transactions__1[transaction_id],bank_source_transactions__1[amount_inr])</f>
        <v>446.7</v>
      </c>
      <c r="C803" s="1">
        <f>_xlfn.XLOOKUP(A803,Processed_data!A:A,Processed_data!F:F)</f>
        <v>446.7</v>
      </c>
      <c r="D803" s="1" t="str">
        <f>_xlfn.XLOOKUP(A803,bank_source_transactions__1[transaction_id],bank_source_transactions__1[transaction_status])</f>
        <v>SUCCESS</v>
      </c>
      <c r="E803" s="1" t="str">
        <f>_xlfn.XLOOKUP(A803,Processed_data!A:A,Processed_data!G:G)</f>
        <v>SUCCESS</v>
      </c>
      <c r="F803" s="1">
        <f>COUNTIF(bank_processed_transactions[transaction_id],A803)</f>
        <v>1</v>
      </c>
      <c r="G803" s="1" t="str">
        <f t="shared" si="120"/>
        <v>found</v>
      </c>
      <c r="H803" s="1" t="str">
        <f t="shared" si="121"/>
        <v>Not Duplicate</v>
      </c>
      <c r="I803" s="1" t="str">
        <f t="shared" si="122"/>
        <v>match</v>
      </c>
      <c r="J803" s="1" t="str">
        <f t="shared" si="123"/>
        <v>match</v>
      </c>
      <c r="K803" s="1">
        <f t="shared" si="124"/>
        <v>0</v>
      </c>
      <c r="L803" s="2">
        <f>IF(F803=0,"not processed",_xlfn.MINIFS(Processed_data!H:H,Processed_data!A:A,A803))</f>
        <v>46115</v>
      </c>
      <c r="M803" s="1">
        <f>IF(F803=0,"not processed",ABS(bank_source_transactions__1[[#This Row],[transaction_date]]-Reconciliation!L803))</f>
        <v>5</v>
      </c>
      <c r="N803" s="1" t="str" cm="1">
        <f t="array" ref="N803">_xlfn.IFS(M803="not Processed", "Not Processed",M803&gt;2,"SLA Breached",M803&lt;=2,"Within SLA")</f>
        <v>SLA Breached</v>
      </c>
      <c r="O803" s="1" t="str">
        <f>_xlfn.XLOOKUP(A803,Source_data!A:A,Source_data!D:D)</f>
        <v>CARD</v>
      </c>
      <c r="P803" s="1">
        <f t="shared" si="125"/>
        <v>0</v>
      </c>
      <c r="Q803" s="1">
        <f t="shared" si="126"/>
        <v>0</v>
      </c>
      <c r="R803" s="1">
        <f t="shared" si="127"/>
        <v>0</v>
      </c>
      <c r="S803" s="1">
        <f t="shared" si="128"/>
        <v>0</v>
      </c>
      <c r="T803" s="1">
        <f t="shared" si="129"/>
        <v>1</v>
      </c>
      <c r="U803" s="1" t="str">
        <f>_xlfn.XLOOKUP(Table3[[#This Row],[Transaction ID]],Source_data!A:A,Source_data!E:E)</f>
        <v>Bengaluru</v>
      </c>
      <c r="V803" s="1">
        <f>_xlfn.IFNA(_xlfn.XLOOKUP(A803,bank_processed_transactions[transaction_id],bank_processed_transactions[processing_minutes]),"")</f>
        <v>65</v>
      </c>
      <c r="W803" s="31">
        <f>_xlfn.XLOOKUP(A803,Source_data!A:A,Source_data!B:B)</f>
        <v>46110</v>
      </c>
    </row>
    <row r="804" spans="1:23" x14ac:dyDescent="0.3">
      <c r="A804" s="3" t="s">
        <v>3293</v>
      </c>
      <c r="B804" s="1">
        <f>_xlfn.XLOOKUP(A804,bank_source_transactions__1[transaction_id],bank_source_transactions__1[amount_inr])</f>
        <v>54763.08</v>
      </c>
      <c r="C804" s="1">
        <f>_xlfn.XLOOKUP(A804,Processed_data!A:A,Processed_data!F:F)</f>
        <v>54763.08</v>
      </c>
      <c r="D804" s="1" t="str">
        <f>_xlfn.XLOOKUP(A804,bank_source_transactions__1[transaction_id],bank_source_transactions__1[transaction_status])</f>
        <v>SUCCESS</v>
      </c>
      <c r="E804" s="1" t="str">
        <f>_xlfn.XLOOKUP(A804,Processed_data!A:A,Processed_data!G:G)</f>
        <v>SUCCESS</v>
      </c>
      <c r="F804" s="1">
        <f>COUNTIF(bank_processed_transactions[transaction_id],A804)</f>
        <v>1</v>
      </c>
      <c r="G804" s="1" t="str">
        <f t="shared" si="120"/>
        <v>found</v>
      </c>
      <c r="H804" s="1" t="str">
        <f t="shared" si="121"/>
        <v>Not Duplicate</v>
      </c>
      <c r="I804" s="1" t="str">
        <f t="shared" si="122"/>
        <v>match</v>
      </c>
      <c r="J804" s="1" t="str">
        <f t="shared" si="123"/>
        <v>match</v>
      </c>
      <c r="K804" s="1">
        <f t="shared" si="124"/>
        <v>0</v>
      </c>
      <c r="L804" s="2">
        <f>IF(F804=0,"not processed",_xlfn.MINIFS(Processed_data!H:H,Processed_data!A:A,A804))</f>
        <v>46048</v>
      </c>
      <c r="M804" s="1">
        <f>IF(F804=0,"not processed",ABS(bank_source_transactions__1[[#This Row],[transaction_date]]-Reconciliation!L804))</f>
        <v>0</v>
      </c>
      <c r="N804" s="1" t="str" cm="1">
        <f t="array" ref="N804">_xlfn.IFS(M804="not Processed", "Not Processed",M804&gt;2,"SLA Breached",M804&lt;=2,"Within SLA")</f>
        <v>Within SLA</v>
      </c>
      <c r="O804" s="1" t="str">
        <f>_xlfn.XLOOKUP(A804,Source_data!A:A,Source_data!D:D)</f>
        <v>CARD</v>
      </c>
      <c r="P804" s="1">
        <f t="shared" si="125"/>
        <v>0</v>
      </c>
      <c r="Q804" s="1">
        <f t="shared" si="126"/>
        <v>0</v>
      </c>
      <c r="R804" s="1">
        <f t="shared" si="127"/>
        <v>0</v>
      </c>
      <c r="S804" s="1">
        <f t="shared" si="128"/>
        <v>0</v>
      </c>
      <c r="T804" s="1">
        <f t="shared" si="129"/>
        <v>0</v>
      </c>
      <c r="U804" s="1" t="str">
        <f>_xlfn.XLOOKUP(Table3[[#This Row],[Transaction ID]],Source_data!A:A,Source_data!E:E)</f>
        <v>Hyderabad</v>
      </c>
      <c r="V804" s="1">
        <f>_xlfn.IFNA(_xlfn.XLOOKUP(A804,bank_processed_transactions[transaction_id],bank_processed_transactions[processing_minutes]),"")</f>
        <v>31.6</v>
      </c>
      <c r="W804" s="31">
        <f>_xlfn.XLOOKUP(A804,Source_data!A:A,Source_data!B:B)</f>
        <v>46048</v>
      </c>
    </row>
    <row r="805" spans="1:23" x14ac:dyDescent="0.3">
      <c r="A805" s="4" t="s">
        <v>2903</v>
      </c>
      <c r="B805" s="1">
        <f>_xlfn.XLOOKUP(A805,bank_source_transactions__1[transaction_id],bank_source_transactions__1[amount_inr])</f>
        <v>9427.6</v>
      </c>
      <c r="C805" s="1">
        <f>_xlfn.XLOOKUP(A805,Processed_data!A:A,Processed_data!F:F)</f>
        <v>9427.6</v>
      </c>
      <c r="D805" s="1" t="str">
        <f>_xlfn.XLOOKUP(A805,bank_source_transactions__1[transaction_id],bank_source_transactions__1[transaction_status])</f>
        <v>SUCCESS</v>
      </c>
      <c r="E805" s="1" t="str">
        <f>_xlfn.XLOOKUP(A805,Processed_data!A:A,Processed_data!G:G)</f>
        <v>SUCCESS</v>
      </c>
      <c r="F805" s="1">
        <f>COUNTIF(bank_processed_transactions[transaction_id],A805)</f>
        <v>1</v>
      </c>
      <c r="G805" s="1" t="str">
        <f t="shared" si="120"/>
        <v>found</v>
      </c>
      <c r="H805" s="1" t="str">
        <f t="shared" si="121"/>
        <v>Not Duplicate</v>
      </c>
      <c r="I805" s="1" t="str">
        <f t="shared" si="122"/>
        <v>match</v>
      </c>
      <c r="J805" s="1" t="str">
        <f t="shared" si="123"/>
        <v>match</v>
      </c>
      <c r="K805" s="1">
        <f t="shared" si="124"/>
        <v>0</v>
      </c>
      <c r="L805" s="2">
        <f>IF(F805=0,"not processed",_xlfn.MINIFS(Processed_data!H:H,Processed_data!A:A,A805))</f>
        <v>46110</v>
      </c>
      <c r="M805" s="1">
        <f>IF(F805=0,"not processed",ABS(bank_source_transactions__1[[#This Row],[transaction_date]]-Reconciliation!L805))</f>
        <v>3</v>
      </c>
      <c r="N805" s="1" t="str" cm="1">
        <f t="array" ref="N805">_xlfn.IFS(M805="not Processed", "Not Processed",M805&gt;2,"SLA Breached",M805&lt;=2,"Within SLA")</f>
        <v>SLA Breached</v>
      </c>
      <c r="O805" s="1" t="str">
        <f>_xlfn.XLOOKUP(A805,Source_data!A:A,Source_data!D:D)</f>
        <v>UPI</v>
      </c>
      <c r="P805" s="1">
        <f t="shared" si="125"/>
        <v>0</v>
      </c>
      <c r="Q805" s="1">
        <f t="shared" si="126"/>
        <v>0</v>
      </c>
      <c r="R805" s="1">
        <f t="shared" si="127"/>
        <v>0</v>
      </c>
      <c r="S805" s="1">
        <f t="shared" si="128"/>
        <v>0</v>
      </c>
      <c r="T805" s="1">
        <f t="shared" si="129"/>
        <v>1</v>
      </c>
      <c r="U805" s="1" t="str">
        <f>_xlfn.XLOOKUP(Table3[[#This Row],[Transaction ID]],Source_data!A:A,Source_data!E:E)</f>
        <v>Mumbai</v>
      </c>
      <c r="V805" s="1">
        <f>_xlfn.IFNA(_xlfn.XLOOKUP(A805,bank_processed_transactions[transaction_id],bank_processed_transactions[processing_minutes]),"")</f>
        <v>36.299999999999997</v>
      </c>
      <c r="W805" s="31">
        <f>_xlfn.XLOOKUP(A805,Source_data!A:A,Source_data!B:B)</f>
        <v>46107</v>
      </c>
    </row>
    <row r="806" spans="1:23" x14ac:dyDescent="0.3">
      <c r="A806" s="3" t="s">
        <v>602</v>
      </c>
      <c r="B806" s="1">
        <f>_xlfn.XLOOKUP(A806,bank_source_transactions__1[transaction_id],bank_source_transactions__1[amount_inr])</f>
        <v>10442.290000000001</v>
      </c>
      <c r="C806" s="1">
        <f>_xlfn.XLOOKUP(A806,Processed_data!A:A,Processed_data!F:F)</f>
        <v>10442.290000000001</v>
      </c>
      <c r="D806" s="1" t="str">
        <f>_xlfn.XLOOKUP(A806,bank_source_transactions__1[transaction_id],bank_source_transactions__1[transaction_status])</f>
        <v>SUCCESS</v>
      </c>
      <c r="E806" s="1" t="str">
        <f>_xlfn.XLOOKUP(A806,Processed_data!A:A,Processed_data!G:G)</f>
        <v>SUCCESS</v>
      </c>
      <c r="F806" s="1">
        <f>COUNTIF(bank_processed_transactions[transaction_id],A806)</f>
        <v>1</v>
      </c>
      <c r="G806" s="1" t="str">
        <f t="shared" si="120"/>
        <v>found</v>
      </c>
      <c r="H806" s="1" t="str">
        <f t="shared" si="121"/>
        <v>Not Duplicate</v>
      </c>
      <c r="I806" s="1" t="str">
        <f t="shared" si="122"/>
        <v>match</v>
      </c>
      <c r="J806" s="1" t="str">
        <f t="shared" si="123"/>
        <v>match</v>
      </c>
      <c r="K806" s="1">
        <f t="shared" si="124"/>
        <v>0</v>
      </c>
      <c r="L806" s="2">
        <f>IF(F806=0,"not processed",_xlfn.MINIFS(Processed_data!H:H,Processed_data!A:A,A806))</f>
        <v>46079</v>
      </c>
      <c r="M806" s="1">
        <f>IF(F806=0,"not processed",ABS(bank_source_transactions__1[[#This Row],[transaction_date]]-Reconciliation!L806))</f>
        <v>3</v>
      </c>
      <c r="N806" s="1" t="str" cm="1">
        <f t="array" ref="N806">_xlfn.IFS(M806="not Processed", "Not Processed",M806&gt;2,"SLA Breached",M806&lt;=2,"Within SLA")</f>
        <v>SLA Breached</v>
      </c>
      <c r="O806" s="1" t="str">
        <f>_xlfn.XLOOKUP(A806,Source_data!A:A,Source_data!D:D)</f>
        <v>UPI</v>
      </c>
      <c r="P806" s="1">
        <f t="shared" si="125"/>
        <v>0</v>
      </c>
      <c r="Q806" s="1">
        <f t="shared" si="126"/>
        <v>0</v>
      </c>
      <c r="R806" s="1">
        <f t="shared" si="127"/>
        <v>0</v>
      </c>
      <c r="S806" s="1">
        <f t="shared" si="128"/>
        <v>0</v>
      </c>
      <c r="T806" s="1">
        <f t="shared" si="129"/>
        <v>1</v>
      </c>
      <c r="U806" s="1" t="str">
        <f>_xlfn.XLOOKUP(Table3[[#This Row],[Transaction ID]],Source_data!A:A,Source_data!E:E)</f>
        <v>Pune</v>
      </c>
      <c r="V806" s="1">
        <f>_xlfn.IFNA(_xlfn.XLOOKUP(A806,bank_processed_transactions[transaction_id],bank_processed_transactions[processing_minutes]),"")</f>
        <v>6.4</v>
      </c>
      <c r="W806" s="31">
        <f>_xlfn.XLOOKUP(A806,Source_data!A:A,Source_data!B:B)</f>
        <v>46076</v>
      </c>
    </row>
    <row r="807" spans="1:23" x14ac:dyDescent="0.3">
      <c r="A807" s="4" t="s">
        <v>3014</v>
      </c>
      <c r="B807" s="1">
        <f>_xlfn.XLOOKUP(A807,bank_source_transactions__1[transaction_id],bank_source_transactions__1[amount_inr])</f>
        <v>8066.61</v>
      </c>
      <c r="C807" s="1">
        <f>_xlfn.XLOOKUP(A807,Processed_data!A:A,Processed_data!F:F)</f>
        <v>8066.61</v>
      </c>
      <c r="D807" s="1" t="str">
        <f>_xlfn.XLOOKUP(A807,bank_source_transactions__1[transaction_id],bank_source_transactions__1[transaction_status])</f>
        <v>SUCCESS</v>
      </c>
      <c r="E807" s="1" t="str">
        <f>_xlfn.XLOOKUP(A807,Processed_data!A:A,Processed_data!G:G)</f>
        <v>FAILED</v>
      </c>
      <c r="F807" s="1">
        <f>COUNTIF(bank_processed_transactions[transaction_id],A807)</f>
        <v>1</v>
      </c>
      <c r="G807" s="1" t="str">
        <f t="shared" si="120"/>
        <v>found</v>
      </c>
      <c r="H807" s="1" t="str">
        <f t="shared" si="121"/>
        <v>Not Duplicate</v>
      </c>
      <c r="I807" s="1" t="str">
        <f t="shared" si="122"/>
        <v>match</v>
      </c>
      <c r="J807" s="1" t="str">
        <f t="shared" si="123"/>
        <v>mismatch</v>
      </c>
      <c r="K807" s="1">
        <f t="shared" si="124"/>
        <v>0</v>
      </c>
      <c r="L807" s="2">
        <f>IF(F807=0,"not processed",_xlfn.MINIFS(Processed_data!H:H,Processed_data!A:A,A807))</f>
        <v>46070</v>
      </c>
      <c r="M807" s="1">
        <f>IF(F807=0,"not processed",ABS(bank_source_transactions__1[[#This Row],[transaction_date]]-Reconciliation!L807))</f>
        <v>3</v>
      </c>
      <c r="N807" s="1" t="str" cm="1">
        <f t="array" ref="N807">_xlfn.IFS(M807="not Processed", "Not Processed",M807&gt;2,"SLA Breached",M807&lt;=2,"Within SLA")</f>
        <v>SLA Breached</v>
      </c>
      <c r="O807" s="1" t="str">
        <f>_xlfn.XLOOKUP(A807,Source_data!A:A,Source_data!D:D)</f>
        <v>UPI</v>
      </c>
      <c r="P807" s="1">
        <f t="shared" si="125"/>
        <v>0</v>
      </c>
      <c r="Q807" s="1">
        <f t="shared" si="126"/>
        <v>0</v>
      </c>
      <c r="R807" s="1">
        <f t="shared" si="127"/>
        <v>0</v>
      </c>
      <c r="S807" s="1">
        <f t="shared" si="128"/>
        <v>1</v>
      </c>
      <c r="T807" s="1">
        <f t="shared" si="129"/>
        <v>1</v>
      </c>
      <c r="U807" s="1" t="str">
        <f>_xlfn.XLOOKUP(Table3[[#This Row],[Transaction ID]],Source_data!A:A,Source_data!E:E)</f>
        <v>Pune</v>
      </c>
      <c r="V807" s="1">
        <f>_xlfn.IFNA(_xlfn.XLOOKUP(A807,bank_processed_transactions[transaction_id],bank_processed_transactions[processing_minutes]),"")</f>
        <v>5.2</v>
      </c>
      <c r="W807" s="31">
        <f>_xlfn.XLOOKUP(A807,Source_data!A:A,Source_data!B:B)</f>
        <v>46067</v>
      </c>
    </row>
    <row r="808" spans="1:23" x14ac:dyDescent="0.3">
      <c r="A808" s="3" t="s">
        <v>2083</v>
      </c>
      <c r="B808" s="1">
        <f>_xlfn.XLOOKUP(A808,bank_source_transactions__1[transaction_id],bank_source_transactions__1[amount_inr])</f>
        <v>2237.5300000000002</v>
      </c>
      <c r="C808" s="1">
        <f>_xlfn.XLOOKUP(A808,Processed_data!A:A,Processed_data!F:F)</f>
        <v>2237.5300000000002</v>
      </c>
      <c r="D808" s="1" t="str">
        <f>_xlfn.XLOOKUP(A808,bank_source_transactions__1[transaction_id],bank_source_transactions__1[transaction_status])</f>
        <v>SUCCESS</v>
      </c>
      <c r="E808" s="1" t="str">
        <f>_xlfn.XLOOKUP(A808,Processed_data!A:A,Processed_data!G:G)</f>
        <v>SUCCESS</v>
      </c>
      <c r="F808" s="1">
        <f>COUNTIF(bank_processed_transactions[transaction_id],A808)</f>
        <v>1</v>
      </c>
      <c r="G808" s="1" t="str">
        <f t="shared" si="120"/>
        <v>found</v>
      </c>
      <c r="H808" s="1" t="str">
        <f t="shared" si="121"/>
        <v>Not Duplicate</v>
      </c>
      <c r="I808" s="1" t="str">
        <f t="shared" si="122"/>
        <v>match</v>
      </c>
      <c r="J808" s="1" t="str">
        <f t="shared" si="123"/>
        <v>match</v>
      </c>
      <c r="K808" s="1">
        <f t="shared" si="124"/>
        <v>0</v>
      </c>
      <c r="L808" s="2">
        <f>IF(F808=0,"not processed",_xlfn.MINIFS(Processed_data!H:H,Processed_data!A:A,A808))</f>
        <v>46040</v>
      </c>
      <c r="M808" s="1">
        <f>IF(F808=0,"not processed",ABS(bank_source_transactions__1[[#This Row],[transaction_date]]-Reconciliation!L808))</f>
        <v>0</v>
      </c>
      <c r="N808" s="1" t="str" cm="1">
        <f t="array" ref="N808">_xlfn.IFS(M808="not Processed", "Not Processed",M808&gt;2,"SLA Breached",M808&lt;=2,"Within SLA")</f>
        <v>Within SLA</v>
      </c>
      <c r="O808" s="1" t="str">
        <f>_xlfn.XLOOKUP(A808,Source_data!A:A,Source_data!D:D)</f>
        <v>IMPS</v>
      </c>
      <c r="P808" s="1">
        <f t="shared" si="125"/>
        <v>0</v>
      </c>
      <c r="Q808" s="1">
        <f t="shared" si="126"/>
        <v>0</v>
      </c>
      <c r="R808" s="1">
        <f t="shared" si="127"/>
        <v>0</v>
      </c>
      <c r="S808" s="1">
        <f t="shared" si="128"/>
        <v>0</v>
      </c>
      <c r="T808" s="1">
        <f t="shared" si="129"/>
        <v>0</v>
      </c>
      <c r="U808" s="1" t="str">
        <f>_xlfn.XLOOKUP(Table3[[#This Row],[Transaction ID]],Source_data!A:A,Source_data!E:E)</f>
        <v>Mumbai</v>
      </c>
      <c r="V808" s="1">
        <f>_xlfn.IFNA(_xlfn.XLOOKUP(A808,bank_processed_transactions[transaction_id],bank_processed_transactions[processing_minutes]),"")</f>
        <v>37.1</v>
      </c>
      <c r="W808" s="31">
        <f>_xlfn.XLOOKUP(A808,Source_data!A:A,Source_data!B:B)</f>
        <v>46040</v>
      </c>
    </row>
    <row r="809" spans="1:23" x14ac:dyDescent="0.3">
      <c r="A809" s="4" t="s">
        <v>4892</v>
      </c>
      <c r="B809" s="1">
        <f>_xlfn.XLOOKUP(A809,bank_source_transactions__1[transaction_id],bank_source_transactions__1[amount_inr])</f>
        <v>254.69</v>
      </c>
      <c r="C809" s="1">
        <f>_xlfn.XLOOKUP(A809,Processed_data!A:A,Processed_data!F:F)</f>
        <v>254.69</v>
      </c>
      <c r="D809" s="1" t="str">
        <f>_xlfn.XLOOKUP(A809,bank_source_transactions__1[transaction_id],bank_source_transactions__1[transaction_status])</f>
        <v>SUCCESS</v>
      </c>
      <c r="E809" s="1" t="str">
        <f>_xlfn.XLOOKUP(A809,Processed_data!A:A,Processed_data!G:G)</f>
        <v>SUCCESS</v>
      </c>
      <c r="F809" s="1">
        <f>COUNTIF(bank_processed_transactions[transaction_id],A809)</f>
        <v>1</v>
      </c>
      <c r="G809" s="1" t="str">
        <f t="shared" si="120"/>
        <v>found</v>
      </c>
      <c r="H809" s="1" t="str">
        <f t="shared" si="121"/>
        <v>Not Duplicate</v>
      </c>
      <c r="I809" s="1" t="str">
        <f t="shared" si="122"/>
        <v>match</v>
      </c>
      <c r="J809" s="1" t="str">
        <f t="shared" si="123"/>
        <v>match</v>
      </c>
      <c r="K809" s="1">
        <f t="shared" si="124"/>
        <v>0</v>
      </c>
      <c r="L809" s="2">
        <f>IF(F809=0,"not processed",_xlfn.MINIFS(Processed_data!H:H,Processed_data!A:A,A809))</f>
        <v>46048</v>
      </c>
      <c r="M809" s="1">
        <f>IF(F809=0,"not processed",ABS(bank_source_transactions__1[[#This Row],[transaction_date]]-Reconciliation!L809))</f>
        <v>1</v>
      </c>
      <c r="N809" s="1" t="str" cm="1">
        <f t="array" ref="N809">_xlfn.IFS(M809="not Processed", "Not Processed",M809&gt;2,"SLA Breached",M809&lt;=2,"Within SLA")</f>
        <v>Within SLA</v>
      </c>
      <c r="O809" s="1" t="str">
        <f>_xlfn.XLOOKUP(A809,Source_data!A:A,Source_data!D:D)</f>
        <v>UPI</v>
      </c>
      <c r="P809" s="1">
        <f t="shared" si="125"/>
        <v>0</v>
      </c>
      <c r="Q809" s="1">
        <f t="shared" si="126"/>
        <v>0</v>
      </c>
      <c r="R809" s="1">
        <f t="shared" si="127"/>
        <v>0</v>
      </c>
      <c r="S809" s="1">
        <f t="shared" si="128"/>
        <v>0</v>
      </c>
      <c r="T809" s="1">
        <f t="shared" si="129"/>
        <v>0</v>
      </c>
      <c r="U809" s="1" t="str">
        <f>_xlfn.XLOOKUP(Table3[[#This Row],[Transaction ID]],Source_data!A:A,Source_data!E:E)</f>
        <v>Pune</v>
      </c>
      <c r="V809" s="1">
        <f>_xlfn.IFNA(_xlfn.XLOOKUP(A809,bank_processed_transactions[transaction_id],bank_processed_transactions[processing_minutes]),"")</f>
        <v>4.2</v>
      </c>
      <c r="W809" s="31">
        <f>_xlfn.XLOOKUP(A809,Source_data!A:A,Source_data!B:B)</f>
        <v>46047</v>
      </c>
    </row>
    <row r="810" spans="1:23" x14ac:dyDescent="0.3">
      <c r="A810" s="3" t="s">
        <v>2116</v>
      </c>
      <c r="B810" s="1">
        <f>_xlfn.XLOOKUP(A810,bank_source_transactions__1[transaction_id],bank_source_transactions__1[amount_inr])</f>
        <v>4336.87</v>
      </c>
      <c r="C810" s="1">
        <f>_xlfn.XLOOKUP(A810,Processed_data!A:A,Processed_data!F:F)</f>
        <v>4336.87</v>
      </c>
      <c r="D810" s="1" t="str">
        <f>_xlfn.XLOOKUP(A810,bank_source_transactions__1[transaction_id],bank_source_transactions__1[transaction_status])</f>
        <v>SUCCESS</v>
      </c>
      <c r="E810" s="1" t="str">
        <f>_xlfn.XLOOKUP(A810,Processed_data!A:A,Processed_data!G:G)</f>
        <v>SUCCESS</v>
      </c>
      <c r="F810" s="1">
        <f>COUNTIF(bank_processed_transactions[transaction_id],A810)</f>
        <v>1</v>
      </c>
      <c r="G810" s="1" t="str">
        <f t="shared" si="120"/>
        <v>found</v>
      </c>
      <c r="H810" s="1" t="str">
        <f t="shared" si="121"/>
        <v>Not Duplicate</v>
      </c>
      <c r="I810" s="1" t="str">
        <f t="shared" si="122"/>
        <v>match</v>
      </c>
      <c r="J810" s="1" t="str">
        <f t="shared" si="123"/>
        <v>match</v>
      </c>
      <c r="K810" s="1">
        <f t="shared" si="124"/>
        <v>0</v>
      </c>
      <c r="L810" s="2">
        <f>IF(F810=0,"not processed",_xlfn.MINIFS(Processed_data!H:H,Processed_data!A:A,A810))</f>
        <v>46084</v>
      </c>
      <c r="M810" s="1">
        <f>IF(F810=0,"not processed",ABS(bank_source_transactions__1[[#This Row],[transaction_date]]-Reconciliation!L810))</f>
        <v>3</v>
      </c>
      <c r="N810" s="1" t="str" cm="1">
        <f t="array" ref="N810">_xlfn.IFS(M810="not Processed", "Not Processed",M810&gt;2,"SLA Breached",M810&lt;=2,"Within SLA")</f>
        <v>SLA Breached</v>
      </c>
      <c r="O810" s="1" t="str">
        <f>_xlfn.XLOOKUP(A810,Source_data!A:A,Source_data!D:D)</f>
        <v>ATM</v>
      </c>
      <c r="P810" s="1">
        <f t="shared" si="125"/>
        <v>0</v>
      </c>
      <c r="Q810" s="1">
        <f t="shared" si="126"/>
        <v>0</v>
      </c>
      <c r="R810" s="1">
        <f t="shared" si="127"/>
        <v>0</v>
      </c>
      <c r="S810" s="1">
        <f t="shared" si="128"/>
        <v>0</v>
      </c>
      <c r="T810" s="1">
        <f t="shared" si="129"/>
        <v>1</v>
      </c>
      <c r="U810" s="1" t="str">
        <f>_xlfn.XLOOKUP(Table3[[#This Row],[Transaction ID]],Source_data!A:A,Source_data!E:E)</f>
        <v>Mumbai</v>
      </c>
      <c r="V810" s="1">
        <f>_xlfn.IFNA(_xlfn.XLOOKUP(A810,bank_processed_transactions[transaction_id],bank_processed_transactions[processing_minutes]),"")</f>
        <v>35.9</v>
      </c>
      <c r="W810" s="31">
        <f>_xlfn.XLOOKUP(A810,Source_data!A:A,Source_data!B:B)</f>
        <v>46081</v>
      </c>
    </row>
    <row r="811" spans="1:23" x14ac:dyDescent="0.3">
      <c r="A811" s="4" t="s">
        <v>1158</v>
      </c>
      <c r="B811" s="1">
        <f>_xlfn.XLOOKUP(A811,bank_source_transactions__1[transaction_id],bank_source_transactions__1[amount_inr])</f>
        <v>4671.18</v>
      </c>
      <c r="C811" s="1">
        <f>_xlfn.XLOOKUP(A811,Processed_data!A:A,Processed_data!F:F)</f>
        <v>4671.18</v>
      </c>
      <c r="D811" s="1" t="str">
        <f>_xlfn.XLOOKUP(A811,bank_source_transactions__1[transaction_id],bank_source_transactions__1[transaction_status])</f>
        <v>SUCCESS</v>
      </c>
      <c r="E811" s="1" t="str">
        <f>_xlfn.XLOOKUP(A811,Processed_data!A:A,Processed_data!G:G)</f>
        <v>SUCCESS</v>
      </c>
      <c r="F811" s="1">
        <f>COUNTIF(bank_processed_transactions[transaction_id],A811)</f>
        <v>1</v>
      </c>
      <c r="G811" s="1" t="str">
        <f t="shared" si="120"/>
        <v>found</v>
      </c>
      <c r="H811" s="1" t="str">
        <f t="shared" si="121"/>
        <v>Not Duplicate</v>
      </c>
      <c r="I811" s="1" t="str">
        <f t="shared" si="122"/>
        <v>match</v>
      </c>
      <c r="J811" s="1" t="str">
        <f t="shared" si="123"/>
        <v>match</v>
      </c>
      <c r="K811" s="1">
        <f t="shared" si="124"/>
        <v>0</v>
      </c>
      <c r="L811" s="2">
        <f>IF(F811=0,"not processed",_xlfn.MINIFS(Processed_data!H:H,Processed_data!A:A,A811))</f>
        <v>46031</v>
      </c>
      <c r="M811" s="1">
        <f>IF(F811=0,"not processed",ABS(bank_source_transactions__1[[#This Row],[transaction_date]]-Reconciliation!L811))</f>
        <v>2</v>
      </c>
      <c r="N811" s="1" t="str" cm="1">
        <f t="array" ref="N811">_xlfn.IFS(M811="not Processed", "Not Processed",M811&gt;2,"SLA Breached",M811&lt;=2,"Within SLA")</f>
        <v>Within SLA</v>
      </c>
      <c r="O811" s="1" t="str">
        <f>_xlfn.XLOOKUP(A811,Source_data!A:A,Source_data!D:D)</f>
        <v>NEFT</v>
      </c>
      <c r="P811" s="1">
        <f t="shared" si="125"/>
        <v>0</v>
      </c>
      <c r="Q811" s="1">
        <f t="shared" si="126"/>
        <v>0</v>
      </c>
      <c r="R811" s="1">
        <f t="shared" si="127"/>
        <v>0</v>
      </c>
      <c r="S811" s="1">
        <f t="shared" si="128"/>
        <v>0</v>
      </c>
      <c r="T811" s="1">
        <f t="shared" si="129"/>
        <v>0</v>
      </c>
      <c r="U811" s="1" t="str">
        <f>_xlfn.XLOOKUP(Table3[[#This Row],[Transaction ID]],Source_data!A:A,Source_data!E:E)</f>
        <v>Bengaluru</v>
      </c>
      <c r="V811" s="1">
        <f>_xlfn.IFNA(_xlfn.XLOOKUP(A811,bank_processed_transactions[transaction_id],bank_processed_transactions[processing_minutes]),"")</f>
        <v>18.100000000000001</v>
      </c>
      <c r="W811" s="31">
        <f>_xlfn.XLOOKUP(A811,Source_data!A:A,Source_data!B:B)</f>
        <v>46029</v>
      </c>
    </row>
    <row r="812" spans="1:23" x14ac:dyDescent="0.3">
      <c r="A812" s="3" t="s">
        <v>418</v>
      </c>
      <c r="B812" s="1">
        <f>_xlfn.XLOOKUP(A812,bank_source_transactions__1[transaction_id],bank_source_transactions__1[amount_inr])</f>
        <v>2351.5100000000002</v>
      </c>
      <c r="C812" s="1">
        <f>_xlfn.XLOOKUP(A812,Processed_data!A:A,Processed_data!F:F)</f>
        <v>2351.5100000000002</v>
      </c>
      <c r="D812" s="1" t="str">
        <f>_xlfn.XLOOKUP(A812,bank_source_transactions__1[transaction_id],bank_source_transactions__1[transaction_status])</f>
        <v>SUCCESS</v>
      </c>
      <c r="E812" s="1" t="str">
        <f>_xlfn.XLOOKUP(A812,Processed_data!A:A,Processed_data!G:G)</f>
        <v>SUCCESS</v>
      </c>
      <c r="F812" s="1">
        <f>COUNTIF(bank_processed_transactions[transaction_id],A812)</f>
        <v>1</v>
      </c>
      <c r="G812" s="1" t="str">
        <f t="shared" si="120"/>
        <v>found</v>
      </c>
      <c r="H812" s="1" t="str">
        <f t="shared" si="121"/>
        <v>Not Duplicate</v>
      </c>
      <c r="I812" s="1" t="str">
        <f t="shared" si="122"/>
        <v>match</v>
      </c>
      <c r="J812" s="1" t="str">
        <f t="shared" si="123"/>
        <v>match</v>
      </c>
      <c r="K812" s="1">
        <f t="shared" si="124"/>
        <v>0</v>
      </c>
      <c r="L812" s="2">
        <f>IF(F812=0,"not processed",_xlfn.MINIFS(Processed_data!H:H,Processed_data!A:A,A812))</f>
        <v>46099</v>
      </c>
      <c r="M812" s="1">
        <f>IF(F812=0,"not processed",ABS(bank_source_transactions__1[[#This Row],[transaction_date]]-Reconciliation!L812))</f>
        <v>1</v>
      </c>
      <c r="N812" s="1" t="str" cm="1">
        <f t="array" ref="N812">_xlfn.IFS(M812="not Processed", "Not Processed",M812&gt;2,"SLA Breached",M812&lt;=2,"Within SLA")</f>
        <v>Within SLA</v>
      </c>
      <c r="O812" s="1" t="str">
        <f>_xlfn.XLOOKUP(A812,Source_data!A:A,Source_data!D:D)</f>
        <v>UPI</v>
      </c>
      <c r="P812" s="1">
        <f t="shared" si="125"/>
        <v>0</v>
      </c>
      <c r="Q812" s="1">
        <f t="shared" si="126"/>
        <v>0</v>
      </c>
      <c r="R812" s="1">
        <f t="shared" si="127"/>
        <v>0</v>
      </c>
      <c r="S812" s="1">
        <f t="shared" si="128"/>
        <v>0</v>
      </c>
      <c r="T812" s="1">
        <f t="shared" si="129"/>
        <v>0</v>
      </c>
      <c r="U812" s="1" t="str">
        <f>_xlfn.XLOOKUP(Table3[[#This Row],[Transaction ID]],Source_data!A:A,Source_data!E:E)</f>
        <v>Mumbai</v>
      </c>
      <c r="V812" s="1">
        <f>_xlfn.IFNA(_xlfn.XLOOKUP(A812,bank_processed_transactions[transaction_id],bank_processed_transactions[processing_minutes]),"")</f>
        <v>8.8000000000000007</v>
      </c>
      <c r="W812" s="31">
        <f>_xlfn.XLOOKUP(A812,Source_data!A:A,Source_data!B:B)</f>
        <v>46098</v>
      </c>
    </row>
    <row r="813" spans="1:23" x14ac:dyDescent="0.3">
      <c r="A813" s="4" t="s">
        <v>2865</v>
      </c>
      <c r="B813" s="1">
        <f>_xlfn.XLOOKUP(A813,bank_source_transactions__1[transaction_id],bank_source_transactions__1[amount_inr])</f>
        <v>5446.07</v>
      </c>
      <c r="C813" s="1">
        <f>_xlfn.XLOOKUP(A813,Processed_data!A:A,Processed_data!F:F)</f>
        <v>5446.07</v>
      </c>
      <c r="D813" s="1" t="str">
        <f>_xlfn.XLOOKUP(A813,bank_source_transactions__1[transaction_id],bank_source_transactions__1[transaction_status])</f>
        <v>SUCCESS</v>
      </c>
      <c r="E813" s="1" t="str">
        <f>_xlfn.XLOOKUP(A813,Processed_data!A:A,Processed_data!G:G)</f>
        <v>SUCCESS</v>
      </c>
      <c r="F813" s="1">
        <f>COUNTIF(bank_processed_transactions[transaction_id],A813)</f>
        <v>1</v>
      </c>
      <c r="G813" s="1" t="str">
        <f t="shared" si="120"/>
        <v>found</v>
      </c>
      <c r="H813" s="1" t="str">
        <f t="shared" si="121"/>
        <v>Not Duplicate</v>
      </c>
      <c r="I813" s="1" t="str">
        <f t="shared" si="122"/>
        <v>match</v>
      </c>
      <c r="J813" s="1" t="str">
        <f t="shared" si="123"/>
        <v>match</v>
      </c>
      <c r="K813" s="1">
        <f t="shared" si="124"/>
        <v>0</v>
      </c>
      <c r="L813" s="2">
        <f>IF(F813=0,"not processed",_xlfn.MINIFS(Processed_data!H:H,Processed_data!A:A,A813))</f>
        <v>46096</v>
      </c>
      <c r="M813" s="1">
        <f>IF(F813=0,"not processed",ABS(bank_source_transactions__1[[#This Row],[transaction_date]]-Reconciliation!L813))</f>
        <v>5</v>
      </c>
      <c r="N813" s="1" t="str" cm="1">
        <f t="array" ref="N813">_xlfn.IFS(M813="not Processed", "Not Processed",M813&gt;2,"SLA Breached",M813&lt;=2,"Within SLA")</f>
        <v>SLA Breached</v>
      </c>
      <c r="O813" s="1" t="str">
        <f>_xlfn.XLOOKUP(A813,Source_data!A:A,Source_data!D:D)</f>
        <v>CARD</v>
      </c>
      <c r="P813" s="1">
        <f t="shared" si="125"/>
        <v>0</v>
      </c>
      <c r="Q813" s="1">
        <f t="shared" si="126"/>
        <v>0</v>
      </c>
      <c r="R813" s="1">
        <f t="shared" si="127"/>
        <v>0</v>
      </c>
      <c r="S813" s="1">
        <f t="shared" si="128"/>
        <v>0</v>
      </c>
      <c r="T813" s="1">
        <f t="shared" si="129"/>
        <v>1</v>
      </c>
      <c r="U813" s="1" t="str">
        <f>_xlfn.XLOOKUP(Table3[[#This Row],[Transaction ID]],Source_data!A:A,Source_data!E:E)</f>
        <v>Hyderabad</v>
      </c>
      <c r="V813" s="1">
        <f>_xlfn.IFNA(_xlfn.XLOOKUP(A813,bank_processed_transactions[transaction_id],bank_processed_transactions[processing_minutes]),"")</f>
        <v>13.1</v>
      </c>
      <c r="W813" s="31">
        <f>_xlfn.XLOOKUP(A813,Source_data!A:A,Source_data!B:B)</f>
        <v>46091</v>
      </c>
    </row>
    <row r="814" spans="1:23" x14ac:dyDescent="0.3">
      <c r="A814" s="3" t="s">
        <v>4566</v>
      </c>
      <c r="B814" s="1">
        <f>_xlfn.XLOOKUP(A814,bank_source_transactions__1[transaction_id],bank_source_transactions__1[amount_inr])</f>
        <v>8674.09</v>
      </c>
      <c r="C814" s="1">
        <f>_xlfn.XLOOKUP(A814,Processed_data!A:A,Processed_data!F:F)</f>
        <v>8674.09</v>
      </c>
      <c r="D814" s="1" t="str">
        <f>_xlfn.XLOOKUP(A814,bank_source_transactions__1[transaction_id],bank_source_transactions__1[transaction_status])</f>
        <v>SUCCESS</v>
      </c>
      <c r="E814" s="1" t="str">
        <f>_xlfn.XLOOKUP(A814,Processed_data!A:A,Processed_data!G:G)</f>
        <v>SUCCESS</v>
      </c>
      <c r="F814" s="1">
        <f>COUNTIF(bank_processed_transactions[transaction_id],A814)</f>
        <v>1</v>
      </c>
      <c r="G814" s="1" t="str">
        <f t="shared" si="120"/>
        <v>found</v>
      </c>
      <c r="H814" s="1" t="str">
        <f t="shared" si="121"/>
        <v>Not Duplicate</v>
      </c>
      <c r="I814" s="1" t="str">
        <f t="shared" si="122"/>
        <v>match</v>
      </c>
      <c r="J814" s="1" t="str">
        <f t="shared" si="123"/>
        <v>match</v>
      </c>
      <c r="K814" s="1">
        <f t="shared" si="124"/>
        <v>0</v>
      </c>
      <c r="L814" s="2">
        <f>IF(F814=0,"not processed",_xlfn.MINIFS(Processed_data!H:H,Processed_data!A:A,A814))</f>
        <v>46098</v>
      </c>
      <c r="M814" s="1">
        <f>IF(F814=0,"not processed",ABS(bank_source_transactions__1[[#This Row],[transaction_date]]-Reconciliation!L814))</f>
        <v>1</v>
      </c>
      <c r="N814" s="1" t="str" cm="1">
        <f t="array" ref="N814">_xlfn.IFS(M814="not Processed", "Not Processed",M814&gt;2,"SLA Breached",M814&lt;=2,"Within SLA")</f>
        <v>Within SLA</v>
      </c>
      <c r="O814" s="1" t="str">
        <f>_xlfn.XLOOKUP(A814,Source_data!A:A,Source_data!D:D)</f>
        <v>UPI</v>
      </c>
      <c r="P814" s="1">
        <f t="shared" si="125"/>
        <v>0</v>
      </c>
      <c r="Q814" s="1">
        <f t="shared" si="126"/>
        <v>0</v>
      </c>
      <c r="R814" s="1">
        <f t="shared" si="127"/>
        <v>0</v>
      </c>
      <c r="S814" s="1">
        <f t="shared" si="128"/>
        <v>0</v>
      </c>
      <c r="T814" s="1">
        <f t="shared" si="129"/>
        <v>0</v>
      </c>
      <c r="U814" s="1" t="str">
        <f>_xlfn.XLOOKUP(Table3[[#This Row],[Transaction ID]],Source_data!A:A,Source_data!E:E)</f>
        <v>Hyderabad</v>
      </c>
      <c r="V814" s="1">
        <f>_xlfn.IFNA(_xlfn.XLOOKUP(A814,bank_processed_transactions[transaction_id],bank_processed_transactions[processing_minutes]),"")</f>
        <v>27.6</v>
      </c>
      <c r="W814" s="31">
        <f>_xlfn.XLOOKUP(A814,Source_data!A:A,Source_data!B:B)</f>
        <v>46097</v>
      </c>
    </row>
    <row r="815" spans="1:23" x14ac:dyDescent="0.3">
      <c r="A815" s="4" t="s">
        <v>2509</v>
      </c>
      <c r="B815" s="1">
        <f>_xlfn.XLOOKUP(A815,bank_source_transactions__1[transaction_id],bank_source_transactions__1[amount_inr])</f>
        <v>5237.0600000000004</v>
      </c>
      <c r="C815" s="1">
        <f>_xlfn.XLOOKUP(A815,Processed_data!A:A,Processed_data!F:F)</f>
        <v>5237.0600000000004</v>
      </c>
      <c r="D815" s="1" t="str">
        <f>_xlfn.XLOOKUP(A815,bank_source_transactions__1[transaction_id],bank_source_transactions__1[transaction_status])</f>
        <v>REVERSED</v>
      </c>
      <c r="E815" s="1" t="str">
        <f>_xlfn.XLOOKUP(A815,Processed_data!A:A,Processed_data!G:G)</f>
        <v>REVERSED</v>
      </c>
      <c r="F815" s="1">
        <f>COUNTIF(bank_processed_transactions[transaction_id],A815)</f>
        <v>1</v>
      </c>
      <c r="G815" s="1" t="str">
        <f t="shared" si="120"/>
        <v>found</v>
      </c>
      <c r="H815" s="1" t="str">
        <f t="shared" si="121"/>
        <v>Not Duplicate</v>
      </c>
      <c r="I815" s="1" t="str">
        <f t="shared" si="122"/>
        <v>match</v>
      </c>
      <c r="J815" s="1" t="str">
        <f t="shared" si="123"/>
        <v>match</v>
      </c>
      <c r="K815" s="1">
        <f t="shared" si="124"/>
        <v>0</v>
      </c>
      <c r="L815" s="2">
        <f>IF(F815=0,"not processed",_xlfn.MINIFS(Processed_data!H:H,Processed_data!A:A,A815))</f>
        <v>46035</v>
      </c>
      <c r="M815" s="1">
        <f>IF(F815=0,"not processed",ABS(bank_source_transactions__1[[#This Row],[transaction_date]]-Reconciliation!L815))</f>
        <v>3</v>
      </c>
      <c r="N815" s="1" t="str" cm="1">
        <f t="array" ref="N815">_xlfn.IFS(M815="not Processed", "Not Processed",M815&gt;2,"SLA Breached",M815&lt;=2,"Within SLA")</f>
        <v>SLA Breached</v>
      </c>
      <c r="O815" s="1" t="str">
        <f>_xlfn.XLOOKUP(A815,Source_data!A:A,Source_data!D:D)</f>
        <v>UPI</v>
      </c>
      <c r="P815" s="1">
        <f t="shared" si="125"/>
        <v>0</v>
      </c>
      <c r="Q815" s="1">
        <f t="shared" si="126"/>
        <v>0</v>
      </c>
      <c r="R815" s="1">
        <f t="shared" si="127"/>
        <v>0</v>
      </c>
      <c r="S815" s="1">
        <f t="shared" si="128"/>
        <v>0</v>
      </c>
      <c r="T815" s="1">
        <f t="shared" si="129"/>
        <v>1</v>
      </c>
      <c r="U815" s="1" t="str">
        <f>_xlfn.XLOOKUP(Table3[[#This Row],[Transaction ID]],Source_data!A:A,Source_data!E:E)</f>
        <v>Hyderabad</v>
      </c>
      <c r="V815" s="1">
        <f>_xlfn.IFNA(_xlfn.XLOOKUP(A815,bank_processed_transactions[transaction_id],bank_processed_transactions[processing_minutes]),"")</f>
        <v>19.5</v>
      </c>
      <c r="W815" s="31">
        <f>_xlfn.XLOOKUP(A815,Source_data!A:A,Source_data!B:B)</f>
        <v>46032</v>
      </c>
    </row>
    <row r="816" spans="1:23" x14ac:dyDescent="0.3">
      <c r="A816" s="3" t="s">
        <v>4259</v>
      </c>
      <c r="B816" s="1">
        <f>_xlfn.XLOOKUP(A816,bank_source_transactions__1[transaction_id],bank_source_transactions__1[amount_inr])</f>
        <v>5219.1899999999996</v>
      </c>
      <c r="C816" s="1">
        <f>_xlfn.XLOOKUP(A816,Processed_data!A:A,Processed_data!F:F)</f>
        <v>5219.1899999999996</v>
      </c>
      <c r="D816" s="1" t="str">
        <f>_xlfn.XLOOKUP(A816,bank_source_transactions__1[transaction_id],bank_source_transactions__1[transaction_status])</f>
        <v>SUCCESS</v>
      </c>
      <c r="E816" s="1" t="str">
        <f>_xlfn.XLOOKUP(A816,Processed_data!A:A,Processed_data!G:G)</f>
        <v>SUCCESS</v>
      </c>
      <c r="F816" s="1">
        <f>COUNTIF(bank_processed_transactions[transaction_id],A816)</f>
        <v>1</v>
      </c>
      <c r="G816" s="1" t="str">
        <f t="shared" si="120"/>
        <v>found</v>
      </c>
      <c r="H816" s="1" t="str">
        <f t="shared" si="121"/>
        <v>Not Duplicate</v>
      </c>
      <c r="I816" s="1" t="str">
        <f t="shared" si="122"/>
        <v>match</v>
      </c>
      <c r="J816" s="1" t="str">
        <f t="shared" si="123"/>
        <v>match</v>
      </c>
      <c r="K816" s="1">
        <f t="shared" si="124"/>
        <v>0</v>
      </c>
      <c r="L816" s="2">
        <f>IF(F816=0,"not processed",_xlfn.MINIFS(Processed_data!H:H,Processed_data!A:A,A816))</f>
        <v>46065</v>
      </c>
      <c r="M816" s="1">
        <f>IF(F816=0,"not processed",ABS(bank_source_transactions__1[[#This Row],[transaction_date]]-Reconciliation!L816))</f>
        <v>0</v>
      </c>
      <c r="N816" s="1" t="str" cm="1">
        <f t="array" ref="N816">_xlfn.IFS(M816="not Processed", "Not Processed",M816&gt;2,"SLA Breached",M816&lt;=2,"Within SLA")</f>
        <v>Within SLA</v>
      </c>
      <c r="O816" s="1" t="str">
        <f>_xlfn.XLOOKUP(A816,Source_data!A:A,Source_data!D:D)</f>
        <v>NEFT</v>
      </c>
      <c r="P816" s="1">
        <f t="shared" si="125"/>
        <v>0</v>
      </c>
      <c r="Q816" s="1">
        <f t="shared" si="126"/>
        <v>0</v>
      </c>
      <c r="R816" s="1">
        <f t="shared" si="127"/>
        <v>0</v>
      </c>
      <c r="S816" s="1">
        <f t="shared" si="128"/>
        <v>0</v>
      </c>
      <c r="T816" s="1">
        <f t="shared" si="129"/>
        <v>0</v>
      </c>
      <c r="U816" s="1" t="str">
        <f>_xlfn.XLOOKUP(Table3[[#This Row],[Transaction ID]],Source_data!A:A,Source_data!E:E)</f>
        <v>Bengaluru</v>
      </c>
      <c r="V816" s="1">
        <f>_xlfn.IFNA(_xlfn.XLOOKUP(A816,bank_processed_transactions[transaction_id],bank_processed_transactions[processing_minutes]),"")</f>
        <v>21.7</v>
      </c>
      <c r="W816" s="31">
        <f>_xlfn.XLOOKUP(A816,Source_data!A:A,Source_data!B:B)</f>
        <v>46065</v>
      </c>
    </row>
    <row r="817" spans="1:23" x14ac:dyDescent="0.3">
      <c r="A817" s="4" t="s">
        <v>4437</v>
      </c>
      <c r="B817" s="1">
        <f>_xlfn.XLOOKUP(A817,bank_source_transactions__1[transaction_id],bank_source_transactions__1[amount_inr])</f>
        <v>3541.4</v>
      </c>
      <c r="C817" s="1">
        <f>_xlfn.XLOOKUP(A817,Processed_data!A:A,Processed_data!F:F)</f>
        <v>3541.4</v>
      </c>
      <c r="D817" s="1" t="str">
        <f>_xlfn.XLOOKUP(A817,bank_source_transactions__1[transaction_id],bank_source_transactions__1[transaction_status])</f>
        <v>SUCCESS</v>
      </c>
      <c r="E817" s="1" t="str">
        <f>_xlfn.XLOOKUP(A817,Processed_data!A:A,Processed_data!G:G)</f>
        <v>SUCCESS</v>
      </c>
      <c r="F817" s="1">
        <f>COUNTIF(bank_processed_transactions[transaction_id],A817)</f>
        <v>1</v>
      </c>
      <c r="G817" s="1" t="str">
        <f t="shared" si="120"/>
        <v>found</v>
      </c>
      <c r="H817" s="1" t="str">
        <f t="shared" si="121"/>
        <v>Not Duplicate</v>
      </c>
      <c r="I817" s="1" t="str">
        <f t="shared" si="122"/>
        <v>match</v>
      </c>
      <c r="J817" s="1" t="str">
        <f t="shared" si="123"/>
        <v>match</v>
      </c>
      <c r="K817" s="1">
        <f t="shared" si="124"/>
        <v>0</v>
      </c>
      <c r="L817" s="2">
        <f>IF(F817=0,"not processed",_xlfn.MINIFS(Processed_data!H:H,Processed_data!A:A,A817))</f>
        <v>46063</v>
      </c>
      <c r="M817" s="1">
        <f>IF(F817=0,"not processed",ABS(bank_source_transactions__1[[#This Row],[transaction_date]]-Reconciliation!L817))</f>
        <v>2</v>
      </c>
      <c r="N817" s="1" t="str" cm="1">
        <f t="array" ref="N817">_xlfn.IFS(M817="not Processed", "Not Processed",M817&gt;2,"SLA Breached",M817&lt;=2,"Within SLA")</f>
        <v>Within SLA</v>
      </c>
      <c r="O817" s="1" t="str">
        <f>_xlfn.XLOOKUP(A817,Source_data!A:A,Source_data!D:D)</f>
        <v>NEFT</v>
      </c>
      <c r="P817" s="1">
        <f t="shared" si="125"/>
        <v>0</v>
      </c>
      <c r="Q817" s="1">
        <f t="shared" si="126"/>
        <v>0</v>
      </c>
      <c r="R817" s="1">
        <f t="shared" si="127"/>
        <v>0</v>
      </c>
      <c r="S817" s="1">
        <f t="shared" si="128"/>
        <v>0</v>
      </c>
      <c r="T817" s="1">
        <f t="shared" si="129"/>
        <v>0</v>
      </c>
      <c r="U817" s="1" t="str">
        <f>_xlfn.XLOOKUP(Table3[[#This Row],[Transaction ID]],Source_data!A:A,Source_data!E:E)</f>
        <v>Bengaluru</v>
      </c>
      <c r="V817" s="1">
        <f>_xlfn.IFNA(_xlfn.XLOOKUP(A817,bank_processed_transactions[transaction_id],bank_processed_transactions[processing_minutes]),"")</f>
        <v>11.7</v>
      </c>
      <c r="W817" s="31">
        <f>_xlfn.XLOOKUP(A817,Source_data!A:A,Source_data!B:B)</f>
        <v>46061</v>
      </c>
    </row>
    <row r="818" spans="1:23" x14ac:dyDescent="0.3">
      <c r="A818" s="3" t="s">
        <v>3020</v>
      </c>
      <c r="B818" s="1">
        <f>_xlfn.XLOOKUP(A818,bank_source_transactions__1[transaction_id],bank_source_transactions__1[amount_inr])</f>
        <v>2369.44</v>
      </c>
      <c r="C818" s="1">
        <f>_xlfn.XLOOKUP(A818,Processed_data!A:A,Processed_data!F:F)</f>
        <v>2369.44</v>
      </c>
      <c r="D818" s="1" t="str">
        <f>_xlfn.XLOOKUP(A818,bank_source_transactions__1[transaction_id],bank_source_transactions__1[transaction_status])</f>
        <v>SUCCESS</v>
      </c>
      <c r="E818" s="1" t="str">
        <f>_xlfn.XLOOKUP(A818,Processed_data!A:A,Processed_data!G:G)</f>
        <v>SUCCESS</v>
      </c>
      <c r="F818" s="1">
        <f>COUNTIF(bank_processed_transactions[transaction_id],A818)</f>
        <v>1</v>
      </c>
      <c r="G818" s="1" t="str">
        <f t="shared" si="120"/>
        <v>found</v>
      </c>
      <c r="H818" s="1" t="str">
        <f t="shared" si="121"/>
        <v>Not Duplicate</v>
      </c>
      <c r="I818" s="1" t="str">
        <f t="shared" si="122"/>
        <v>match</v>
      </c>
      <c r="J818" s="1" t="str">
        <f t="shared" si="123"/>
        <v>match</v>
      </c>
      <c r="K818" s="1">
        <f t="shared" si="124"/>
        <v>0</v>
      </c>
      <c r="L818" s="2">
        <f>IF(F818=0,"not processed",_xlfn.MINIFS(Processed_data!H:H,Processed_data!A:A,A818))</f>
        <v>46107</v>
      </c>
      <c r="M818" s="1">
        <f>IF(F818=0,"not processed",ABS(bank_source_transactions__1[[#This Row],[transaction_date]]-Reconciliation!L818))</f>
        <v>1</v>
      </c>
      <c r="N818" s="1" t="str" cm="1">
        <f t="array" ref="N818">_xlfn.IFS(M818="not Processed", "Not Processed",M818&gt;2,"SLA Breached",M818&lt;=2,"Within SLA")</f>
        <v>Within SLA</v>
      </c>
      <c r="O818" s="1" t="str">
        <f>_xlfn.XLOOKUP(A818,Source_data!A:A,Source_data!D:D)</f>
        <v>ATM</v>
      </c>
      <c r="P818" s="1">
        <f t="shared" si="125"/>
        <v>0</v>
      </c>
      <c r="Q818" s="1">
        <f t="shared" si="126"/>
        <v>0</v>
      </c>
      <c r="R818" s="1">
        <f t="shared" si="127"/>
        <v>0</v>
      </c>
      <c r="S818" s="1">
        <f t="shared" si="128"/>
        <v>0</v>
      </c>
      <c r="T818" s="1">
        <f t="shared" si="129"/>
        <v>0</v>
      </c>
      <c r="U818" s="1" t="str">
        <f>_xlfn.XLOOKUP(Table3[[#This Row],[Transaction ID]],Source_data!A:A,Source_data!E:E)</f>
        <v>Pune</v>
      </c>
      <c r="V818" s="1">
        <f>_xlfn.IFNA(_xlfn.XLOOKUP(A818,bank_processed_transactions[transaction_id],bank_processed_transactions[processing_minutes]),"")</f>
        <v>9.9</v>
      </c>
      <c r="W818" s="31">
        <f>_xlfn.XLOOKUP(A818,Source_data!A:A,Source_data!B:B)</f>
        <v>46106</v>
      </c>
    </row>
    <row r="819" spans="1:23" x14ac:dyDescent="0.3">
      <c r="A819" s="4" t="s">
        <v>4511</v>
      </c>
      <c r="B819" s="1">
        <f>_xlfn.XLOOKUP(A819,bank_source_transactions__1[transaction_id],bank_source_transactions__1[amount_inr])</f>
        <v>10960.74</v>
      </c>
      <c r="C819" s="1">
        <f>_xlfn.XLOOKUP(A819,Processed_data!A:A,Processed_data!F:F)</f>
        <v>10960.74</v>
      </c>
      <c r="D819" s="1" t="str">
        <f>_xlfn.XLOOKUP(A819,bank_source_transactions__1[transaction_id],bank_source_transactions__1[transaction_status])</f>
        <v>SUCCESS</v>
      </c>
      <c r="E819" s="1" t="str">
        <f>_xlfn.XLOOKUP(A819,Processed_data!A:A,Processed_data!G:G)</f>
        <v>SUCCESS</v>
      </c>
      <c r="F819" s="1">
        <f>COUNTIF(bank_processed_transactions[transaction_id],A819)</f>
        <v>1</v>
      </c>
      <c r="G819" s="1" t="str">
        <f t="shared" si="120"/>
        <v>found</v>
      </c>
      <c r="H819" s="1" t="str">
        <f t="shared" si="121"/>
        <v>Not Duplicate</v>
      </c>
      <c r="I819" s="1" t="str">
        <f t="shared" si="122"/>
        <v>match</v>
      </c>
      <c r="J819" s="1" t="str">
        <f t="shared" si="123"/>
        <v>match</v>
      </c>
      <c r="K819" s="1">
        <f t="shared" si="124"/>
        <v>0</v>
      </c>
      <c r="L819" s="2">
        <f>IF(F819=0,"not processed",_xlfn.MINIFS(Processed_data!H:H,Processed_data!A:A,A819))</f>
        <v>46096</v>
      </c>
      <c r="M819" s="1">
        <f>IF(F819=0,"not processed",ABS(bank_source_transactions__1[[#This Row],[transaction_date]]-Reconciliation!L819))</f>
        <v>2</v>
      </c>
      <c r="N819" s="1" t="str" cm="1">
        <f t="array" ref="N819">_xlfn.IFS(M819="not Processed", "Not Processed",M819&gt;2,"SLA Breached",M819&lt;=2,"Within SLA")</f>
        <v>Within SLA</v>
      </c>
      <c r="O819" s="1" t="str">
        <f>_xlfn.XLOOKUP(A819,Source_data!A:A,Source_data!D:D)</f>
        <v>CARD</v>
      </c>
      <c r="P819" s="1">
        <f t="shared" si="125"/>
        <v>0</v>
      </c>
      <c r="Q819" s="1">
        <f t="shared" si="126"/>
        <v>0</v>
      </c>
      <c r="R819" s="1">
        <f t="shared" si="127"/>
        <v>0</v>
      </c>
      <c r="S819" s="1">
        <f t="shared" si="128"/>
        <v>0</v>
      </c>
      <c r="T819" s="1">
        <f t="shared" si="129"/>
        <v>0</v>
      </c>
      <c r="U819" s="1" t="str">
        <f>_xlfn.XLOOKUP(Table3[[#This Row],[Transaction ID]],Source_data!A:A,Source_data!E:E)</f>
        <v>Hyderabad</v>
      </c>
      <c r="V819" s="1">
        <f>_xlfn.IFNA(_xlfn.XLOOKUP(A819,bank_processed_transactions[transaction_id],bank_processed_transactions[processing_minutes]),"")</f>
        <v>48.8</v>
      </c>
      <c r="W819" s="31">
        <f>_xlfn.XLOOKUP(A819,Source_data!A:A,Source_data!B:B)</f>
        <v>46094</v>
      </c>
    </row>
    <row r="820" spans="1:23" x14ac:dyDescent="0.3">
      <c r="A820" s="3" t="s">
        <v>3568</v>
      </c>
      <c r="B820" s="1">
        <f>_xlfn.XLOOKUP(A820,bank_source_transactions__1[transaction_id],bank_source_transactions__1[amount_inr])</f>
        <v>410.76</v>
      </c>
      <c r="C820" s="1">
        <f>_xlfn.XLOOKUP(A820,Processed_data!A:A,Processed_data!F:F)</f>
        <v>410.76</v>
      </c>
      <c r="D820" s="1" t="str">
        <f>_xlfn.XLOOKUP(A820,bank_source_transactions__1[transaction_id],bank_source_transactions__1[transaction_status])</f>
        <v>SUCCESS</v>
      </c>
      <c r="E820" s="1" t="str">
        <f>_xlfn.XLOOKUP(A820,Processed_data!A:A,Processed_data!G:G)</f>
        <v>SUCCESS</v>
      </c>
      <c r="F820" s="1">
        <f>COUNTIF(bank_processed_transactions[transaction_id],A820)</f>
        <v>1</v>
      </c>
      <c r="G820" s="1" t="str">
        <f t="shared" si="120"/>
        <v>found</v>
      </c>
      <c r="H820" s="1" t="str">
        <f t="shared" si="121"/>
        <v>Not Duplicate</v>
      </c>
      <c r="I820" s="1" t="str">
        <f t="shared" si="122"/>
        <v>match</v>
      </c>
      <c r="J820" s="1" t="str">
        <f t="shared" si="123"/>
        <v>match</v>
      </c>
      <c r="K820" s="1">
        <f t="shared" si="124"/>
        <v>0</v>
      </c>
      <c r="L820" s="2">
        <f>IF(F820=0,"not processed",_xlfn.MINIFS(Processed_data!H:H,Processed_data!A:A,A820))</f>
        <v>46068</v>
      </c>
      <c r="M820" s="1">
        <f>IF(F820=0,"not processed",ABS(bank_source_transactions__1[[#This Row],[transaction_date]]-Reconciliation!L820))</f>
        <v>5</v>
      </c>
      <c r="N820" s="1" t="str" cm="1">
        <f t="array" ref="N820">_xlfn.IFS(M820="not Processed", "Not Processed",M820&gt;2,"SLA Breached",M820&lt;=2,"Within SLA")</f>
        <v>SLA Breached</v>
      </c>
      <c r="O820" s="1" t="str">
        <f>_xlfn.XLOOKUP(A820,Source_data!A:A,Source_data!D:D)</f>
        <v>CARD</v>
      </c>
      <c r="P820" s="1">
        <f t="shared" si="125"/>
        <v>0</v>
      </c>
      <c r="Q820" s="1">
        <f t="shared" si="126"/>
        <v>0</v>
      </c>
      <c r="R820" s="1">
        <f t="shared" si="127"/>
        <v>0</v>
      </c>
      <c r="S820" s="1">
        <f t="shared" si="128"/>
        <v>0</v>
      </c>
      <c r="T820" s="1">
        <f t="shared" si="129"/>
        <v>1</v>
      </c>
      <c r="U820" s="1" t="str">
        <f>_xlfn.XLOOKUP(Table3[[#This Row],[Transaction ID]],Source_data!A:A,Source_data!E:E)</f>
        <v>Bengaluru</v>
      </c>
      <c r="V820" s="1">
        <f>_xlfn.IFNA(_xlfn.XLOOKUP(A820,bank_processed_transactions[transaction_id],bank_processed_transactions[processing_minutes]),"")</f>
        <v>12.5</v>
      </c>
      <c r="W820" s="31">
        <f>_xlfn.XLOOKUP(A820,Source_data!A:A,Source_data!B:B)</f>
        <v>46063</v>
      </c>
    </row>
    <row r="821" spans="1:23" x14ac:dyDescent="0.3">
      <c r="A821" s="4" t="s">
        <v>1895</v>
      </c>
      <c r="B821" s="1">
        <f>_xlfn.XLOOKUP(A821,bank_source_transactions__1[transaction_id],bank_source_transactions__1[amount_inr])</f>
        <v>8120.74</v>
      </c>
      <c r="C821" s="1">
        <f>_xlfn.XLOOKUP(A821,Processed_data!A:A,Processed_data!F:F)</f>
        <v>8120.74</v>
      </c>
      <c r="D821" s="1" t="str">
        <f>_xlfn.XLOOKUP(A821,bank_source_transactions__1[transaction_id],bank_source_transactions__1[transaction_status])</f>
        <v>SUCCESS</v>
      </c>
      <c r="E821" s="1" t="str">
        <f>_xlfn.XLOOKUP(A821,Processed_data!A:A,Processed_data!G:G)</f>
        <v>SUCCESS</v>
      </c>
      <c r="F821" s="1">
        <f>COUNTIF(bank_processed_transactions[transaction_id],A821)</f>
        <v>1</v>
      </c>
      <c r="G821" s="1" t="str">
        <f t="shared" si="120"/>
        <v>found</v>
      </c>
      <c r="H821" s="1" t="str">
        <f t="shared" si="121"/>
        <v>Not Duplicate</v>
      </c>
      <c r="I821" s="1" t="str">
        <f t="shared" si="122"/>
        <v>match</v>
      </c>
      <c r="J821" s="1" t="str">
        <f t="shared" si="123"/>
        <v>match</v>
      </c>
      <c r="K821" s="1">
        <f t="shared" si="124"/>
        <v>0</v>
      </c>
      <c r="L821" s="2">
        <f>IF(F821=0,"not processed",_xlfn.MINIFS(Processed_data!H:H,Processed_data!A:A,A821))</f>
        <v>46109</v>
      </c>
      <c r="M821" s="1">
        <f>IF(F821=0,"not processed",ABS(bank_source_transactions__1[[#This Row],[transaction_date]]-Reconciliation!L821))</f>
        <v>0</v>
      </c>
      <c r="N821" s="1" t="str" cm="1">
        <f t="array" ref="N821">_xlfn.IFS(M821="not Processed", "Not Processed",M821&gt;2,"SLA Breached",M821&lt;=2,"Within SLA")</f>
        <v>Within SLA</v>
      </c>
      <c r="O821" s="1" t="str">
        <f>_xlfn.XLOOKUP(A821,Source_data!A:A,Source_data!D:D)</f>
        <v>NEFT</v>
      </c>
      <c r="P821" s="1">
        <f t="shared" si="125"/>
        <v>0</v>
      </c>
      <c r="Q821" s="1">
        <f t="shared" si="126"/>
        <v>0</v>
      </c>
      <c r="R821" s="1">
        <f t="shared" si="127"/>
        <v>0</v>
      </c>
      <c r="S821" s="1">
        <f t="shared" si="128"/>
        <v>0</v>
      </c>
      <c r="T821" s="1">
        <f t="shared" si="129"/>
        <v>0</v>
      </c>
      <c r="U821" s="1" t="str">
        <f>_xlfn.XLOOKUP(Table3[[#This Row],[Transaction ID]],Source_data!A:A,Source_data!E:E)</f>
        <v>Mumbai</v>
      </c>
      <c r="V821" s="1">
        <f>_xlfn.IFNA(_xlfn.XLOOKUP(A821,bank_processed_transactions[transaction_id],bank_processed_transactions[processing_minutes]),"")</f>
        <v>28.2</v>
      </c>
      <c r="W821" s="31">
        <f>_xlfn.XLOOKUP(A821,Source_data!A:A,Source_data!B:B)</f>
        <v>46109</v>
      </c>
    </row>
    <row r="822" spans="1:23" x14ac:dyDescent="0.3">
      <c r="A822" s="3" t="s">
        <v>1599</v>
      </c>
      <c r="B822" s="1">
        <f>_xlfn.XLOOKUP(A822,bank_source_transactions__1[transaction_id],bank_source_transactions__1[amount_inr])</f>
        <v>1399.95</v>
      </c>
      <c r="C822" s="1">
        <f>_xlfn.XLOOKUP(A822,Processed_data!A:A,Processed_data!F:F)</f>
        <v>1399.95</v>
      </c>
      <c r="D822" s="1" t="str">
        <f>_xlfn.XLOOKUP(A822,bank_source_transactions__1[transaction_id],bank_source_transactions__1[transaction_status])</f>
        <v>SUCCESS</v>
      </c>
      <c r="E822" s="1" t="str">
        <f>_xlfn.XLOOKUP(A822,Processed_data!A:A,Processed_data!G:G)</f>
        <v>SUCCESS</v>
      </c>
      <c r="F822" s="1">
        <f>COUNTIF(bank_processed_transactions[transaction_id],A822)</f>
        <v>1</v>
      </c>
      <c r="G822" s="1" t="str">
        <f t="shared" si="120"/>
        <v>found</v>
      </c>
      <c r="H822" s="1" t="str">
        <f t="shared" si="121"/>
        <v>Not Duplicate</v>
      </c>
      <c r="I822" s="1" t="str">
        <f t="shared" si="122"/>
        <v>match</v>
      </c>
      <c r="J822" s="1" t="str">
        <f t="shared" si="123"/>
        <v>match</v>
      </c>
      <c r="K822" s="1">
        <f t="shared" si="124"/>
        <v>0</v>
      </c>
      <c r="L822" s="2">
        <f>IF(F822=0,"not processed",_xlfn.MINIFS(Processed_data!H:H,Processed_data!A:A,A822))</f>
        <v>46093</v>
      </c>
      <c r="M822" s="1">
        <f>IF(F822=0,"not processed",ABS(bank_source_transactions__1[[#This Row],[transaction_date]]-Reconciliation!L822))</f>
        <v>2</v>
      </c>
      <c r="N822" s="1" t="str" cm="1">
        <f t="array" ref="N822">_xlfn.IFS(M822="not Processed", "Not Processed",M822&gt;2,"SLA Breached",M822&lt;=2,"Within SLA")</f>
        <v>Within SLA</v>
      </c>
      <c r="O822" s="1" t="str">
        <f>_xlfn.XLOOKUP(A822,Source_data!A:A,Source_data!D:D)</f>
        <v>UPI</v>
      </c>
      <c r="P822" s="1">
        <f t="shared" si="125"/>
        <v>0</v>
      </c>
      <c r="Q822" s="1">
        <f t="shared" si="126"/>
        <v>0</v>
      </c>
      <c r="R822" s="1">
        <f t="shared" si="127"/>
        <v>0</v>
      </c>
      <c r="S822" s="1">
        <f t="shared" si="128"/>
        <v>0</v>
      </c>
      <c r="T822" s="1">
        <f t="shared" si="129"/>
        <v>0</v>
      </c>
      <c r="U822" s="1" t="str">
        <f>_xlfn.XLOOKUP(Table3[[#This Row],[Transaction ID]],Source_data!A:A,Source_data!E:E)</f>
        <v>Hyderabad</v>
      </c>
      <c r="V822" s="1">
        <f>_xlfn.IFNA(_xlfn.XLOOKUP(A822,bank_processed_transactions[transaction_id],bank_processed_transactions[processing_minutes]),"")</f>
        <v>23</v>
      </c>
      <c r="W822" s="31">
        <f>_xlfn.XLOOKUP(A822,Source_data!A:A,Source_data!B:B)</f>
        <v>46091</v>
      </c>
    </row>
    <row r="823" spans="1:23" x14ac:dyDescent="0.3">
      <c r="A823" s="4" t="s">
        <v>4991</v>
      </c>
      <c r="B823" s="1">
        <f>_xlfn.XLOOKUP(A823,bank_source_transactions__1[transaction_id],bank_source_transactions__1[amount_inr])</f>
        <v>988.39</v>
      </c>
      <c r="C823" s="1" t="e">
        <f>_xlfn.XLOOKUP(A823,Processed_data!A:A,Processed_data!F:F)</f>
        <v>#N/A</v>
      </c>
      <c r="D823" s="1" t="str">
        <f>_xlfn.XLOOKUP(A823,bank_source_transactions__1[transaction_id],bank_source_transactions__1[transaction_status])</f>
        <v>SUCCESS</v>
      </c>
      <c r="E823" s="1" t="e">
        <f>_xlfn.XLOOKUP(A823,Processed_data!A:A,Processed_data!G:G)</f>
        <v>#N/A</v>
      </c>
      <c r="F823" s="1">
        <f>COUNTIF(bank_processed_transactions[transaction_id],A823)</f>
        <v>0</v>
      </c>
      <c r="G823" s="1" t="str">
        <f t="shared" si="120"/>
        <v>missing</v>
      </c>
      <c r="H823" s="1" t="str">
        <f t="shared" si="121"/>
        <v>Not Duplicate</v>
      </c>
      <c r="I823" s="1" t="str">
        <f t="shared" si="122"/>
        <v>not processed</v>
      </c>
      <c r="J823" s="1" t="str">
        <f t="shared" si="123"/>
        <v>not processed</v>
      </c>
      <c r="K823" s="1" t="str">
        <f t="shared" si="124"/>
        <v>missing</v>
      </c>
      <c r="L823" s="2" t="str">
        <f>IF(F823=0,"not processed",_xlfn.MINIFS(Processed_data!H:H,Processed_data!A:A,A823))</f>
        <v>not processed</v>
      </c>
      <c r="M823" s="1" t="str">
        <f>IF(F823=0,"not processed",ABS(bank_source_transactions__1[[#This Row],[transaction_date]]-Reconciliation!L823))</f>
        <v>not processed</v>
      </c>
      <c r="N823" s="1" t="str" cm="1">
        <f t="array" ref="N823">_xlfn.IFS(M823="not Processed", "Not Processed",M823&gt;2,"SLA Breached",M823&lt;=2,"Within SLA")</f>
        <v>Not Processed</v>
      </c>
      <c r="O823" s="1" t="str">
        <f>_xlfn.XLOOKUP(A823,Source_data!A:A,Source_data!D:D)</f>
        <v>UPI</v>
      </c>
      <c r="P823" s="1">
        <f t="shared" si="125"/>
        <v>1</v>
      </c>
      <c r="Q823" s="1">
        <f t="shared" si="126"/>
        <v>0</v>
      </c>
      <c r="R823" s="1">
        <f t="shared" si="127"/>
        <v>0</v>
      </c>
      <c r="S823" s="1">
        <f t="shared" si="128"/>
        <v>0</v>
      </c>
      <c r="T823" s="1">
        <f t="shared" si="129"/>
        <v>0</v>
      </c>
      <c r="U823" s="1" t="str">
        <f>_xlfn.XLOOKUP(Table3[[#This Row],[Transaction ID]],Source_data!A:A,Source_data!E:E)</f>
        <v>Bengaluru</v>
      </c>
      <c r="V823" s="1" t="str">
        <f>_xlfn.IFNA(_xlfn.XLOOKUP(A823,bank_processed_transactions[transaction_id],bank_processed_transactions[processing_minutes]),"")</f>
        <v/>
      </c>
      <c r="W823" s="31">
        <f>_xlfn.XLOOKUP(A823,Source_data!A:A,Source_data!B:B)</f>
        <v>46080</v>
      </c>
    </row>
    <row r="824" spans="1:23" x14ac:dyDescent="0.3">
      <c r="A824" s="3" t="s">
        <v>404</v>
      </c>
      <c r="B824" s="1">
        <f>_xlfn.XLOOKUP(A824,bank_source_transactions__1[transaction_id],bank_source_transactions__1[amount_inr])</f>
        <v>2462.31</v>
      </c>
      <c r="C824" s="1">
        <f>_xlfn.XLOOKUP(A824,Processed_data!A:A,Processed_data!F:F)</f>
        <v>2462.31</v>
      </c>
      <c r="D824" s="1" t="str">
        <f>_xlfn.XLOOKUP(A824,bank_source_transactions__1[transaction_id],bank_source_transactions__1[transaction_status])</f>
        <v>SUCCESS</v>
      </c>
      <c r="E824" s="1" t="str">
        <f>_xlfn.XLOOKUP(A824,Processed_data!A:A,Processed_data!G:G)</f>
        <v>SUCCESS</v>
      </c>
      <c r="F824" s="1">
        <f>COUNTIF(bank_processed_transactions[transaction_id],A824)</f>
        <v>1</v>
      </c>
      <c r="G824" s="1" t="str">
        <f t="shared" si="120"/>
        <v>found</v>
      </c>
      <c r="H824" s="1" t="str">
        <f t="shared" si="121"/>
        <v>Not Duplicate</v>
      </c>
      <c r="I824" s="1" t="str">
        <f t="shared" si="122"/>
        <v>match</v>
      </c>
      <c r="J824" s="1" t="str">
        <f t="shared" si="123"/>
        <v>match</v>
      </c>
      <c r="K824" s="1">
        <f t="shared" si="124"/>
        <v>0</v>
      </c>
      <c r="L824" s="2">
        <f>IF(F824=0,"not processed",_xlfn.MINIFS(Processed_data!H:H,Processed_data!A:A,A824))</f>
        <v>46027</v>
      </c>
      <c r="M824" s="1">
        <f>IF(F824=0,"not processed",ABS(bank_source_transactions__1[[#This Row],[transaction_date]]-Reconciliation!L824))</f>
        <v>0</v>
      </c>
      <c r="N824" s="1" t="str" cm="1">
        <f t="array" ref="N824">_xlfn.IFS(M824="not Processed", "Not Processed",M824&gt;2,"SLA Breached",M824&lt;=2,"Within SLA")</f>
        <v>Within SLA</v>
      </c>
      <c r="O824" s="1" t="str">
        <f>_xlfn.XLOOKUP(A824,Source_data!A:A,Source_data!D:D)</f>
        <v>NEFT</v>
      </c>
      <c r="P824" s="1">
        <f t="shared" si="125"/>
        <v>0</v>
      </c>
      <c r="Q824" s="1">
        <f t="shared" si="126"/>
        <v>0</v>
      </c>
      <c r="R824" s="1">
        <f t="shared" si="127"/>
        <v>0</v>
      </c>
      <c r="S824" s="1">
        <f t="shared" si="128"/>
        <v>0</v>
      </c>
      <c r="T824" s="1">
        <f t="shared" si="129"/>
        <v>0</v>
      </c>
      <c r="U824" s="1" t="str">
        <f>_xlfn.XLOOKUP(Table3[[#This Row],[Transaction ID]],Source_data!A:A,Source_data!E:E)</f>
        <v>Hyderabad</v>
      </c>
      <c r="V824" s="1">
        <f>_xlfn.IFNA(_xlfn.XLOOKUP(A824,bank_processed_transactions[transaction_id],bank_processed_transactions[processing_minutes]),"")</f>
        <v>13.7</v>
      </c>
      <c r="W824" s="31">
        <f>_xlfn.XLOOKUP(A824,Source_data!A:A,Source_data!B:B)</f>
        <v>46027</v>
      </c>
    </row>
    <row r="825" spans="1:23" x14ac:dyDescent="0.3">
      <c r="A825" s="4" t="s">
        <v>4121</v>
      </c>
      <c r="B825" s="1">
        <f>_xlfn.XLOOKUP(A825,bank_source_transactions__1[transaction_id],bank_source_transactions__1[amount_inr])</f>
        <v>4278.6099999999997</v>
      </c>
      <c r="C825" s="1">
        <f>_xlfn.XLOOKUP(A825,Processed_data!A:A,Processed_data!F:F)</f>
        <v>4278.6099999999997</v>
      </c>
      <c r="D825" s="1" t="str">
        <f>_xlfn.XLOOKUP(A825,bank_source_transactions__1[transaction_id],bank_source_transactions__1[transaction_status])</f>
        <v>SUCCESS</v>
      </c>
      <c r="E825" s="1" t="str">
        <f>_xlfn.XLOOKUP(A825,Processed_data!A:A,Processed_data!G:G)</f>
        <v>SUCCESS</v>
      </c>
      <c r="F825" s="1">
        <f>COUNTIF(bank_processed_transactions[transaction_id],A825)</f>
        <v>1</v>
      </c>
      <c r="G825" s="1" t="str">
        <f t="shared" si="120"/>
        <v>found</v>
      </c>
      <c r="H825" s="1" t="str">
        <f t="shared" si="121"/>
        <v>Not Duplicate</v>
      </c>
      <c r="I825" s="1" t="str">
        <f t="shared" si="122"/>
        <v>match</v>
      </c>
      <c r="J825" s="1" t="str">
        <f t="shared" si="123"/>
        <v>match</v>
      </c>
      <c r="K825" s="1">
        <f t="shared" si="124"/>
        <v>0</v>
      </c>
      <c r="L825" s="2">
        <f>IF(F825=0,"not processed",_xlfn.MINIFS(Processed_data!H:H,Processed_data!A:A,A825))</f>
        <v>46041</v>
      </c>
      <c r="M825" s="1">
        <f>IF(F825=0,"not processed",ABS(bank_source_transactions__1[[#This Row],[transaction_date]]-Reconciliation!L825))</f>
        <v>2</v>
      </c>
      <c r="N825" s="1" t="str" cm="1">
        <f t="array" ref="N825">_xlfn.IFS(M825="not Processed", "Not Processed",M825&gt;2,"SLA Breached",M825&lt;=2,"Within SLA")</f>
        <v>Within SLA</v>
      </c>
      <c r="O825" s="1" t="str">
        <f>_xlfn.XLOOKUP(A825,Source_data!A:A,Source_data!D:D)</f>
        <v>NEFT</v>
      </c>
      <c r="P825" s="1">
        <f t="shared" si="125"/>
        <v>0</v>
      </c>
      <c r="Q825" s="1">
        <f t="shared" si="126"/>
        <v>0</v>
      </c>
      <c r="R825" s="1">
        <f t="shared" si="127"/>
        <v>0</v>
      </c>
      <c r="S825" s="1">
        <f t="shared" si="128"/>
        <v>0</v>
      </c>
      <c r="T825" s="1">
        <f t="shared" si="129"/>
        <v>0</v>
      </c>
      <c r="U825" s="1" t="str">
        <f>_xlfn.XLOOKUP(Table3[[#This Row],[Transaction ID]],Source_data!A:A,Source_data!E:E)</f>
        <v>Hyderabad</v>
      </c>
      <c r="V825" s="1">
        <f>_xlfn.IFNA(_xlfn.XLOOKUP(A825,bank_processed_transactions[transaction_id],bank_processed_transactions[processing_minutes]),"")</f>
        <v>34.4</v>
      </c>
      <c r="W825" s="31">
        <f>_xlfn.XLOOKUP(A825,Source_data!A:A,Source_data!B:B)</f>
        <v>46039</v>
      </c>
    </row>
    <row r="826" spans="1:23" x14ac:dyDescent="0.3">
      <c r="A826" s="3" t="s">
        <v>2500</v>
      </c>
      <c r="B826" s="1">
        <f>_xlfn.XLOOKUP(A826,bank_source_transactions__1[transaction_id],bank_source_transactions__1[amount_inr])</f>
        <v>4042.73</v>
      </c>
      <c r="C826" s="1">
        <f>_xlfn.XLOOKUP(A826,Processed_data!A:A,Processed_data!F:F)</f>
        <v>4042.73</v>
      </c>
      <c r="D826" s="1" t="str">
        <f>_xlfn.XLOOKUP(A826,bank_source_transactions__1[transaction_id],bank_source_transactions__1[transaction_status])</f>
        <v>SUCCESS</v>
      </c>
      <c r="E826" s="1" t="str">
        <f>_xlfn.XLOOKUP(A826,Processed_data!A:A,Processed_data!G:G)</f>
        <v>SUCCESS</v>
      </c>
      <c r="F826" s="1">
        <f>COUNTIF(bank_processed_transactions[transaction_id],A826)</f>
        <v>1</v>
      </c>
      <c r="G826" s="1" t="str">
        <f t="shared" si="120"/>
        <v>found</v>
      </c>
      <c r="H826" s="1" t="str">
        <f t="shared" si="121"/>
        <v>Not Duplicate</v>
      </c>
      <c r="I826" s="1" t="str">
        <f t="shared" si="122"/>
        <v>match</v>
      </c>
      <c r="J826" s="1" t="str">
        <f t="shared" si="123"/>
        <v>match</v>
      </c>
      <c r="K826" s="1">
        <f t="shared" si="124"/>
        <v>0</v>
      </c>
      <c r="L826" s="2">
        <f>IF(F826=0,"not processed",_xlfn.MINIFS(Processed_data!H:H,Processed_data!A:A,A826))</f>
        <v>46065</v>
      </c>
      <c r="M826" s="1">
        <f>IF(F826=0,"not processed",ABS(bank_source_transactions__1[[#This Row],[transaction_date]]-Reconciliation!L826))</f>
        <v>2</v>
      </c>
      <c r="N826" s="1" t="str" cm="1">
        <f t="array" ref="N826">_xlfn.IFS(M826="not Processed", "Not Processed",M826&gt;2,"SLA Breached",M826&lt;=2,"Within SLA")</f>
        <v>Within SLA</v>
      </c>
      <c r="O826" s="1" t="str">
        <f>_xlfn.XLOOKUP(A826,Source_data!A:A,Source_data!D:D)</f>
        <v>IMPS</v>
      </c>
      <c r="P826" s="1">
        <f t="shared" si="125"/>
        <v>0</v>
      </c>
      <c r="Q826" s="1">
        <f t="shared" si="126"/>
        <v>0</v>
      </c>
      <c r="R826" s="1">
        <f t="shared" si="127"/>
        <v>0</v>
      </c>
      <c r="S826" s="1">
        <f t="shared" si="128"/>
        <v>0</v>
      </c>
      <c r="T826" s="1">
        <f t="shared" si="129"/>
        <v>0</v>
      </c>
      <c r="U826" s="1" t="str">
        <f>_xlfn.XLOOKUP(Table3[[#This Row],[Transaction ID]],Source_data!A:A,Source_data!E:E)</f>
        <v>Bengaluru</v>
      </c>
      <c r="V826" s="1">
        <f>_xlfn.IFNA(_xlfn.XLOOKUP(A826,bank_processed_transactions[transaction_id],bank_processed_transactions[processing_minutes]),"")</f>
        <v>37.700000000000003</v>
      </c>
      <c r="W826" s="31">
        <f>_xlfn.XLOOKUP(A826,Source_data!A:A,Source_data!B:B)</f>
        <v>46063</v>
      </c>
    </row>
    <row r="827" spans="1:23" x14ac:dyDescent="0.3">
      <c r="A827" s="4" t="s">
        <v>4033</v>
      </c>
      <c r="B827" s="1">
        <f>_xlfn.XLOOKUP(A827,bank_source_transactions__1[transaction_id],bank_source_transactions__1[amount_inr])</f>
        <v>1258.68</v>
      </c>
      <c r="C827" s="1">
        <f>_xlfn.XLOOKUP(A827,Processed_data!A:A,Processed_data!F:F)</f>
        <v>1258.68</v>
      </c>
      <c r="D827" s="1" t="str">
        <f>_xlfn.XLOOKUP(A827,bank_source_transactions__1[transaction_id],bank_source_transactions__1[transaction_status])</f>
        <v>SUCCESS</v>
      </c>
      <c r="E827" s="1" t="str">
        <f>_xlfn.XLOOKUP(A827,Processed_data!A:A,Processed_data!G:G)</f>
        <v>SUCCESS</v>
      </c>
      <c r="F827" s="1">
        <f>COUNTIF(bank_processed_transactions[transaction_id],A827)</f>
        <v>1</v>
      </c>
      <c r="G827" s="1" t="str">
        <f t="shared" si="120"/>
        <v>found</v>
      </c>
      <c r="H827" s="1" t="str">
        <f t="shared" si="121"/>
        <v>Not Duplicate</v>
      </c>
      <c r="I827" s="1" t="str">
        <f t="shared" si="122"/>
        <v>match</v>
      </c>
      <c r="J827" s="1" t="str">
        <f t="shared" si="123"/>
        <v>match</v>
      </c>
      <c r="K827" s="1">
        <f t="shared" si="124"/>
        <v>0</v>
      </c>
      <c r="L827" s="2">
        <f>IF(F827=0,"not processed",_xlfn.MINIFS(Processed_data!H:H,Processed_data!A:A,A827))</f>
        <v>46042</v>
      </c>
      <c r="M827" s="1">
        <f>IF(F827=0,"not processed",ABS(bank_source_transactions__1[[#This Row],[transaction_date]]-Reconciliation!L827))</f>
        <v>1</v>
      </c>
      <c r="N827" s="1" t="str" cm="1">
        <f t="array" ref="N827">_xlfn.IFS(M827="not Processed", "Not Processed",M827&gt;2,"SLA Breached",M827&lt;=2,"Within SLA")</f>
        <v>Within SLA</v>
      </c>
      <c r="O827" s="1" t="str">
        <f>_xlfn.XLOOKUP(A827,Source_data!A:A,Source_data!D:D)</f>
        <v>CARD</v>
      </c>
      <c r="P827" s="1">
        <f t="shared" si="125"/>
        <v>0</v>
      </c>
      <c r="Q827" s="1">
        <f t="shared" si="126"/>
        <v>0</v>
      </c>
      <c r="R827" s="1">
        <f t="shared" si="127"/>
        <v>0</v>
      </c>
      <c r="S827" s="1">
        <f t="shared" si="128"/>
        <v>0</v>
      </c>
      <c r="T827" s="1">
        <f t="shared" si="129"/>
        <v>0</v>
      </c>
      <c r="U827" s="1" t="str">
        <f>_xlfn.XLOOKUP(Table3[[#This Row],[Transaction ID]],Source_data!A:A,Source_data!E:E)</f>
        <v>Hyderabad</v>
      </c>
      <c r="V827" s="1">
        <f>_xlfn.IFNA(_xlfn.XLOOKUP(A827,bank_processed_transactions[transaction_id],bank_processed_transactions[processing_minutes]),"")</f>
        <v>42.7</v>
      </c>
      <c r="W827" s="31">
        <f>_xlfn.XLOOKUP(A827,Source_data!A:A,Source_data!B:B)</f>
        <v>46041</v>
      </c>
    </row>
    <row r="828" spans="1:23" x14ac:dyDescent="0.3">
      <c r="A828" s="3" t="s">
        <v>4863</v>
      </c>
      <c r="B828" s="1">
        <f>_xlfn.XLOOKUP(A828,bank_source_transactions__1[transaction_id],bank_source_transactions__1[amount_inr])</f>
        <v>34368.379999999997</v>
      </c>
      <c r="C828" s="1">
        <f>_xlfn.XLOOKUP(A828,Processed_data!A:A,Processed_data!F:F)</f>
        <v>34368.379999999997</v>
      </c>
      <c r="D828" s="1" t="str">
        <f>_xlfn.XLOOKUP(A828,bank_source_transactions__1[transaction_id],bank_source_transactions__1[transaction_status])</f>
        <v>SUCCESS</v>
      </c>
      <c r="E828" s="1" t="str">
        <f>_xlfn.XLOOKUP(A828,Processed_data!A:A,Processed_data!G:G)</f>
        <v>SUCCESS</v>
      </c>
      <c r="F828" s="1">
        <f>COUNTIF(bank_processed_transactions[transaction_id],A828)</f>
        <v>1</v>
      </c>
      <c r="G828" s="1" t="str">
        <f t="shared" si="120"/>
        <v>found</v>
      </c>
      <c r="H828" s="1" t="str">
        <f t="shared" si="121"/>
        <v>Not Duplicate</v>
      </c>
      <c r="I828" s="1" t="str">
        <f t="shared" si="122"/>
        <v>match</v>
      </c>
      <c r="J828" s="1" t="str">
        <f t="shared" si="123"/>
        <v>match</v>
      </c>
      <c r="K828" s="1">
        <f t="shared" si="124"/>
        <v>0</v>
      </c>
      <c r="L828" s="2">
        <f>IF(F828=0,"not processed",_xlfn.MINIFS(Processed_data!H:H,Processed_data!A:A,A828))</f>
        <v>46099</v>
      </c>
      <c r="M828" s="1">
        <f>IF(F828=0,"not processed",ABS(bank_source_transactions__1[[#This Row],[transaction_date]]-Reconciliation!L828))</f>
        <v>0</v>
      </c>
      <c r="N828" s="1" t="str" cm="1">
        <f t="array" ref="N828">_xlfn.IFS(M828="not Processed", "Not Processed",M828&gt;2,"SLA Breached",M828&lt;=2,"Within SLA")</f>
        <v>Within SLA</v>
      </c>
      <c r="O828" s="1" t="str">
        <f>_xlfn.XLOOKUP(A828,Source_data!A:A,Source_data!D:D)</f>
        <v>CARD</v>
      </c>
      <c r="P828" s="1">
        <f t="shared" si="125"/>
        <v>0</v>
      </c>
      <c r="Q828" s="1">
        <f t="shared" si="126"/>
        <v>0</v>
      </c>
      <c r="R828" s="1">
        <f t="shared" si="127"/>
        <v>0</v>
      </c>
      <c r="S828" s="1">
        <f t="shared" si="128"/>
        <v>0</v>
      </c>
      <c r="T828" s="1">
        <f t="shared" si="129"/>
        <v>0</v>
      </c>
      <c r="U828" s="1" t="str">
        <f>_xlfn.XLOOKUP(Table3[[#This Row],[Transaction ID]],Source_data!A:A,Source_data!E:E)</f>
        <v>Hyderabad</v>
      </c>
      <c r="V828" s="1">
        <f>_xlfn.IFNA(_xlfn.XLOOKUP(A828,bank_processed_transactions[transaction_id],bank_processed_transactions[processing_minutes]),"")</f>
        <v>13.6</v>
      </c>
      <c r="W828" s="31">
        <f>_xlfn.XLOOKUP(A828,Source_data!A:A,Source_data!B:B)</f>
        <v>46099</v>
      </c>
    </row>
    <row r="829" spans="1:23" x14ac:dyDescent="0.3">
      <c r="A829" s="4" t="s">
        <v>2786</v>
      </c>
      <c r="B829" s="1">
        <f>_xlfn.XLOOKUP(A829,bank_source_transactions__1[transaction_id],bank_source_transactions__1[amount_inr])</f>
        <v>3523.91</v>
      </c>
      <c r="C829" s="1">
        <f>_xlfn.XLOOKUP(A829,Processed_data!A:A,Processed_data!F:F)</f>
        <v>3523.91</v>
      </c>
      <c r="D829" s="1" t="str">
        <f>_xlfn.XLOOKUP(A829,bank_source_transactions__1[transaction_id],bank_source_transactions__1[transaction_status])</f>
        <v>SUCCESS</v>
      </c>
      <c r="E829" s="1" t="str">
        <f>_xlfn.XLOOKUP(A829,Processed_data!A:A,Processed_data!G:G)</f>
        <v>SUCCESS</v>
      </c>
      <c r="F829" s="1">
        <f>COUNTIF(bank_processed_transactions[transaction_id],A829)</f>
        <v>1</v>
      </c>
      <c r="G829" s="1" t="str">
        <f t="shared" si="120"/>
        <v>found</v>
      </c>
      <c r="H829" s="1" t="str">
        <f t="shared" si="121"/>
        <v>Not Duplicate</v>
      </c>
      <c r="I829" s="1" t="str">
        <f t="shared" si="122"/>
        <v>match</v>
      </c>
      <c r="J829" s="1" t="str">
        <f t="shared" si="123"/>
        <v>match</v>
      </c>
      <c r="K829" s="1">
        <f t="shared" si="124"/>
        <v>0</v>
      </c>
      <c r="L829" s="2">
        <f>IF(F829=0,"not processed",_xlfn.MINIFS(Processed_data!H:H,Processed_data!A:A,A829))</f>
        <v>46055</v>
      </c>
      <c r="M829" s="1">
        <f>IF(F829=0,"not processed",ABS(bank_source_transactions__1[[#This Row],[transaction_date]]-Reconciliation!L829))</f>
        <v>2</v>
      </c>
      <c r="N829" s="1" t="str" cm="1">
        <f t="array" ref="N829">_xlfn.IFS(M829="not Processed", "Not Processed",M829&gt;2,"SLA Breached",M829&lt;=2,"Within SLA")</f>
        <v>Within SLA</v>
      </c>
      <c r="O829" s="1" t="str">
        <f>_xlfn.XLOOKUP(A829,Source_data!A:A,Source_data!D:D)</f>
        <v>UPI</v>
      </c>
      <c r="P829" s="1">
        <f t="shared" si="125"/>
        <v>0</v>
      </c>
      <c r="Q829" s="1">
        <f t="shared" si="126"/>
        <v>0</v>
      </c>
      <c r="R829" s="1">
        <f t="shared" si="127"/>
        <v>0</v>
      </c>
      <c r="S829" s="1">
        <f t="shared" si="128"/>
        <v>0</v>
      </c>
      <c r="T829" s="1">
        <f t="shared" si="129"/>
        <v>0</v>
      </c>
      <c r="U829" s="1" t="str">
        <f>_xlfn.XLOOKUP(Table3[[#This Row],[Transaction ID]],Source_data!A:A,Source_data!E:E)</f>
        <v>Hyderabad</v>
      </c>
      <c r="V829" s="1">
        <f>_xlfn.IFNA(_xlfn.XLOOKUP(A829,bank_processed_transactions[transaction_id],bank_processed_transactions[processing_minutes]),"")</f>
        <v>11.7</v>
      </c>
      <c r="W829" s="31">
        <f>_xlfn.XLOOKUP(A829,Source_data!A:A,Source_data!B:B)</f>
        <v>46053</v>
      </c>
    </row>
    <row r="830" spans="1:23" x14ac:dyDescent="0.3">
      <c r="A830" s="3" t="s">
        <v>1814</v>
      </c>
      <c r="B830" s="1">
        <f>_xlfn.XLOOKUP(A830,bank_source_transactions__1[transaction_id],bank_source_transactions__1[amount_inr])</f>
        <v>303.64999999999998</v>
      </c>
      <c r="C830" s="1">
        <f>_xlfn.XLOOKUP(A830,Processed_data!A:A,Processed_data!F:F)</f>
        <v>303.64999999999998</v>
      </c>
      <c r="D830" s="1" t="str">
        <f>_xlfn.XLOOKUP(A830,bank_source_transactions__1[transaction_id],bank_source_transactions__1[transaction_status])</f>
        <v>SUCCESS</v>
      </c>
      <c r="E830" s="1" t="str">
        <f>_xlfn.XLOOKUP(A830,Processed_data!A:A,Processed_data!G:G)</f>
        <v>SUCCESS</v>
      </c>
      <c r="F830" s="1">
        <f>COUNTIF(bank_processed_transactions[transaction_id],A830)</f>
        <v>2</v>
      </c>
      <c r="G830" s="1" t="str">
        <f t="shared" si="120"/>
        <v>found</v>
      </c>
      <c r="H830" s="1" t="str">
        <f t="shared" si="121"/>
        <v>Duplicate</v>
      </c>
      <c r="I830" s="1" t="str">
        <f t="shared" si="122"/>
        <v>match</v>
      </c>
      <c r="J830" s="1" t="str">
        <f t="shared" si="123"/>
        <v>match</v>
      </c>
      <c r="K830" s="1">
        <f t="shared" si="124"/>
        <v>0</v>
      </c>
      <c r="L830" s="2">
        <f>IF(F830=0,"not processed",_xlfn.MINIFS(Processed_data!H:H,Processed_data!A:A,A830))</f>
        <v>46034</v>
      </c>
      <c r="M830" s="1">
        <f>IF(F830=0,"not processed",ABS(bank_source_transactions__1[[#This Row],[transaction_date]]-Reconciliation!L830))</f>
        <v>1</v>
      </c>
      <c r="N830" s="1" t="str" cm="1">
        <f t="array" ref="N830">_xlfn.IFS(M830="not Processed", "Not Processed",M830&gt;2,"SLA Breached",M830&lt;=2,"Within SLA")</f>
        <v>Within SLA</v>
      </c>
      <c r="O830" s="1" t="str">
        <f>_xlfn.XLOOKUP(A830,Source_data!A:A,Source_data!D:D)</f>
        <v>UPI</v>
      </c>
      <c r="P830" s="1">
        <f t="shared" si="125"/>
        <v>0</v>
      </c>
      <c r="Q830" s="1">
        <f t="shared" si="126"/>
        <v>1</v>
      </c>
      <c r="R830" s="1">
        <f t="shared" si="127"/>
        <v>0</v>
      </c>
      <c r="S830" s="1">
        <f t="shared" si="128"/>
        <v>0</v>
      </c>
      <c r="T830" s="1">
        <f t="shared" si="129"/>
        <v>0</v>
      </c>
      <c r="U830" s="1" t="str">
        <f>_xlfn.XLOOKUP(Table3[[#This Row],[Transaction ID]],Source_data!A:A,Source_data!E:E)</f>
        <v>Bengaluru</v>
      </c>
      <c r="V830" s="1">
        <f>_xlfn.IFNA(_xlfn.XLOOKUP(A830,bank_processed_transactions[transaction_id],bank_processed_transactions[processing_minutes]),"")</f>
        <v>20.399999999999999</v>
      </c>
      <c r="W830" s="31">
        <f>_xlfn.XLOOKUP(A830,Source_data!A:A,Source_data!B:B)</f>
        <v>46033</v>
      </c>
    </row>
    <row r="831" spans="1:23" x14ac:dyDescent="0.3">
      <c r="A831" s="4" t="s">
        <v>3829</v>
      </c>
      <c r="B831" s="1">
        <f>_xlfn.XLOOKUP(A831,bank_source_transactions__1[transaction_id],bank_source_transactions__1[amount_inr])</f>
        <v>505.62</v>
      </c>
      <c r="C831" s="1">
        <f>_xlfn.XLOOKUP(A831,Processed_data!A:A,Processed_data!F:F)</f>
        <v>505.62</v>
      </c>
      <c r="D831" s="1" t="str">
        <f>_xlfn.XLOOKUP(A831,bank_source_transactions__1[transaction_id],bank_source_transactions__1[transaction_status])</f>
        <v>SUCCESS</v>
      </c>
      <c r="E831" s="1" t="str">
        <f>_xlfn.XLOOKUP(A831,Processed_data!A:A,Processed_data!G:G)</f>
        <v>SUCCESS</v>
      </c>
      <c r="F831" s="1">
        <f>COUNTIF(bank_processed_transactions[transaction_id],A831)</f>
        <v>1</v>
      </c>
      <c r="G831" s="1" t="str">
        <f t="shared" si="120"/>
        <v>found</v>
      </c>
      <c r="H831" s="1" t="str">
        <f t="shared" si="121"/>
        <v>Not Duplicate</v>
      </c>
      <c r="I831" s="1" t="str">
        <f t="shared" si="122"/>
        <v>match</v>
      </c>
      <c r="J831" s="1" t="str">
        <f t="shared" si="123"/>
        <v>match</v>
      </c>
      <c r="K831" s="1">
        <f t="shared" si="124"/>
        <v>0</v>
      </c>
      <c r="L831" s="2">
        <f>IF(F831=0,"not processed",_xlfn.MINIFS(Processed_data!H:H,Processed_data!A:A,A831))</f>
        <v>46078</v>
      </c>
      <c r="M831" s="1">
        <f>IF(F831=0,"not processed",ABS(bank_source_transactions__1[[#This Row],[transaction_date]]-Reconciliation!L831))</f>
        <v>0</v>
      </c>
      <c r="N831" s="1" t="str" cm="1">
        <f t="array" ref="N831">_xlfn.IFS(M831="not Processed", "Not Processed",M831&gt;2,"SLA Breached",M831&lt;=2,"Within SLA")</f>
        <v>Within SLA</v>
      </c>
      <c r="O831" s="1" t="str">
        <f>_xlfn.XLOOKUP(A831,Source_data!A:A,Source_data!D:D)</f>
        <v>UPI</v>
      </c>
      <c r="P831" s="1">
        <f t="shared" si="125"/>
        <v>0</v>
      </c>
      <c r="Q831" s="1">
        <f t="shared" si="126"/>
        <v>0</v>
      </c>
      <c r="R831" s="1">
        <f t="shared" si="127"/>
        <v>0</v>
      </c>
      <c r="S831" s="1">
        <f t="shared" si="128"/>
        <v>0</v>
      </c>
      <c r="T831" s="1">
        <f t="shared" si="129"/>
        <v>0</v>
      </c>
      <c r="U831" s="1" t="str">
        <f>_xlfn.XLOOKUP(Table3[[#This Row],[Transaction ID]],Source_data!A:A,Source_data!E:E)</f>
        <v>Bengaluru</v>
      </c>
      <c r="V831" s="1">
        <f>_xlfn.IFNA(_xlfn.XLOOKUP(A831,bank_processed_transactions[transaction_id],bank_processed_transactions[processing_minutes]),"")</f>
        <v>24.3</v>
      </c>
      <c r="W831" s="31">
        <f>_xlfn.XLOOKUP(A831,Source_data!A:A,Source_data!B:B)</f>
        <v>46078</v>
      </c>
    </row>
    <row r="832" spans="1:23" x14ac:dyDescent="0.3">
      <c r="A832" s="3" t="s">
        <v>3904</v>
      </c>
      <c r="B832" s="1">
        <f>_xlfn.XLOOKUP(A832,bank_source_transactions__1[transaction_id],bank_source_transactions__1[amount_inr])</f>
        <v>8937.4599999999991</v>
      </c>
      <c r="C832" s="1">
        <f>_xlfn.XLOOKUP(A832,Processed_data!A:A,Processed_data!F:F)</f>
        <v>8937.4599999999991</v>
      </c>
      <c r="D832" s="1" t="str">
        <f>_xlfn.XLOOKUP(A832,bank_source_transactions__1[transaction_id],bank_source_transactions__1[transaction_status])</f>
        <v>SUCCESS</v>
      </c>
      <c r="E832" s="1" t="str">
        <f>_xlfn.XLOOKUP(A832,Processed_data!A:A,Processed_data!G:G)</f>
        <v>SUCCESS</v>
      </c>
      <c r="F832" s="1">
        <f>COUNTIF(bank_processed_transactions[transaction_id],A832)</f>
        <v>1</v>
      </c>
      <c r="G832" s="1" t="str">
        <f t="shared" si="120"/>
        <v>found</v>
      </c>
      <c r="H832" s="1" t="str">
        <f t="shared" si="121"/>
        <v>Not Duplicate</v>
      </c>
      <c r="I832" s="1" t="str">
        <f t="shared" si="122"/>
        <v>match</v>
      </c>
      <c r="J832" s="1" t="str">
        <f t="shared" si="123"/>
        <v>match</v>
      </c>
      <c r="K832" s="1">
        <f t="shared" si="124"/>
        <v>0</v>
      </c>
      <c r="L832" s="2">
        <f>IF(F832=0,"not processed",_xlfn.MINIFS(Processed_data!H:H,Processed_data!A:A,A832))</f>
        <v>46044</v>
      </c>
      <c r="M832" s="1">
        <f>IF(F832=0,"not processed",ABS(bank_source_transactions__1[[#This Row],[transaction_date]]-Reconciliation!L832))</f>
        <v>3</v>
      </c>
      <c r="N832" s="1" t="str" cm="1">
        <f t="array" ref="N832">_xlfn.IFS(M832="not Processed", "Not Processed",M832&gt;2,"SLA Breached",M832&lt;=2,"Within SLA")</f>
        <v>SLA Breached</v>
      </c>
      <c r="O832" s="1" t="str">
        <f>_xlfn.XLOOKUP(A832,Source_data!A:A,Source_data!D:D)</f>
        <v>IMPS</v>
      </c>
      <c r="P832" s="1">
        <f t="shared" si="125"/>
        <v>0</v>
      </c>
      <c r="Q832" s="1">
        <f t="shared" si="126"/>
        <v>0</v>
      </c>
      <c r="R832" s="1">
        <f t="shared" si="127"/>
        <v>0</v>
      </c>
      <c r="S832" s="1">
        <f t="shared" si="128"/>
        <v>0</v>
      </c>
      <c r="T832" s="1">
        <f t="shared" si="129"/>
        <v>1</v>
      </c>
      <c r="U832" s="1" t="str">
        <f>_xlfn.XLOOKUP(Table3[[#This Row],[Transaction ID]],Source_data!A:A,Source_data!E:E)</f>
        <v>Hyderabad</v>
      </c>
      <c r="V832" s="1">
        <f>_xlfn.IFNA(_xlfn.XLOOKUP(A832,bank_processed_transactions[transaction_id],bank_processed_transactions[processing_minutes]),"")</f>
        <v>30.2</v>
      </c>
      <c r="W832" s="31">
        <f>_xlfn.XLOOKUP(A832,Source_data!A:A,Source_data!B:B)</f>
        <v>46041</v>
      </c>
    </row>
    <row r="833" spans="1:23" x14ac:dyDescent="0.3">
      <c r="A833" s="4" t="s">
        <v>3240</v>
      </c>
      <c r="B833" s="1">
        <f>_xlfn.XLOOKUP(A833,bank_source_transactions__1[transaction_id],bank_source_transactions__1[amount_inr])</f>
        <v>529.05999999999995</v>
      </c>
      <c r="C833" s="1">
        <f>_xlfn.XLOOKUP(A833,Processed_data!A:A,Processed_data!F:F)</f>
        <v>529.05999999999995</v>
      </c>
      <c r="D833" s="1" t="str">
        <f>_xlfn.XLOOKUP(A833,bank_source_transactions__1[transaction_id],bank_source_transactions__1[transaction_status])</f>
        <v>SUCCESS</v>
      </c>
      <c r="E833" s="1" t="str">
        <f>_xlfn.XLOOKUP(A833,Processed_data!A:A,Processed_data!G:G)</f>
        <v>SUCCESS</v>
      </c>
      <c r="F833" s="1">
        <f>COUNTIF(bank_processed_transactions[transaction_id],A833)</f>
        <v>1</v>
      </c>
      <c r="G833" s="1" t="str">
        <f t="shared" si="120"/>
        <v>found</v>
      </c>
      <c r="H833" s="1" t="str">
        <f t="shared" si="121"/>
        <v>Not Duplicate</v>
      </c>
      <c r="I833" s="1" t="str">
        <f t="shared" si="122"/>
        <v>match</v>
      </c>
      <c r="J833" s="1" t="str">
        <f t="shared" si="123"/>
        <v>match</v>
      </c>
      <c r="K833" s="1">
        <f t="shared" si="124"/>
        <v>0</v>
      </c>
      <c r="L833" s="2">
        <f>IF(F833=0,"not processed",_xlfn.MINIFS(Processed_data!H:H,Processed_data!A:A,A833))</f>
        <v>46066</v>
      </c>
      <c r="M833" s="1">
        <f>IF(F833=0,"not processed",ABS(bank_source_transactions__1[[#This Row],[transaction_date]]-Reconciliation!L833))</f>
        <v>0</v>
      </c>
      <c r="N833" s="1" t="str" cm="1">
        <f t="array" ref="N833">_xlfn.IFS(M833="not Processed", "Not Processed",M833&gt;2,"SLA Breached",M833&lt;=2,"Within SLA")</f>
        <v>Within SLA</v>
      </c>
      <c r="O833" s="1" t="str">
        <f>_xlfn.XLOOKUP(A833,Source_data!A:A,Source_data!D:D)</f>
        <v>UPI</v>
      </c>
      <c r="P833" s="1">
        <f t="shared" si="125"/>
        <v>0</v>
      </c>
      <c r="Q833" s="1">
        <f t="shared" si="126"/>
        <v>0</v>
      </c>
      <c r="R833" s="1">
        <f t="shared" si="127"/>
        <v>0</v>
      </c>
      <c r="S833" s="1">
        <f t="shared" si="128"/>
        <v>0</v>
      </c>
      <c r="T833" s="1">
        <f t="shared" si="129"/>
        <v>0</v>
      </c>
      <c r="U833" s="1" t="str">
        <f>_xlfn.XLOOKUP(Table3[[#This Row],[Transaction ID]],Source_data!A:A,Source_data!E:E)</f>
        <v>Bengaluru</v>
      </c>
      <c r="V833" s="1">
        <f>_xlfn.IFNA(_xlfn.XLOOKUP(A833,bank_processed_transactions[transaction_id],bank_processed_transactions[processing_minutes]),"")</f>
        <v>30.9</v>
      </c>
      <c r="W833" s="31">
        <f>_xlfn.XLOOKUP(A833,Source_data!A:A,Source_data!B:B)</f>
        <v>46066</v>
      </c>
    </row>
    <row r="834" spans="1:23" x14ac:dyDescent="0.3">
      <c r="A834" s="3" t="s">
        <v>4077</v>
      </c>
      <c r="B834" s="1">
        <f>_xlfn.XLOOKUP(A834,bank_source_transactions__1[transaction_id],bank_source_transactions__1[amount_inr])</f>
        <v>12123.12</v>
      </c>
      <c r="C834" s="1">
        <f>_xlfn.XLOOKUP(A834,Processed_data!A:A,Processed_data!F:F)</f>
        <v>12123.12</v>
      </c>
      <c r="D834" s="1" t="str">
        <f>_xlfn.XLOOKUP(A834,bank_source_transactions__1[transaction_id],bank_source_transactions__1[transaction_status])</f>
        <v>SUCCESS</v>
      </c>
      <c r="E834" s="1" t="str">
        <f>_xlfn.XLOOKUP(A834,Processed_data!A:A,Processed_data!G:G)</f>
        <v>SUCCESS</v>
      </c>
      <c r="F834" s="1">
        <f>COUNTIF(bank_processed_transactions[transaction_id],A834)</f>
        <v>1</v>
      </c>
      <c r="G834" s="1" t="str">
        <f t="shared" si="120"/>
        <v>found</v>
      </c>
      <c r="H834" s="1" t="str">
        <f t="shared" si="121"/>
        <v>Not Duplicate</v>
      </c>
      <c r="I834" s="1" t="str">
        <f t="shared" si="122"/>
        <v>match</v>
      </c>
      <c r="J834" s="1" t="str">
        <f t="shared" si="123"/>
        <v>match</v>
      </c>
      <c r="K834" s="1">
        <f t="shared" si="124"/>
        <v>0</v>
      </c>
      <c r="L834" s="2">
        <f>IF(F834=0,"not processed",_xlfn.MINIFS(Processed_data!H:H,Processed_data!A:A,A834))</f>
        <v>46080</v>
      </c>
      <c r="M834" s="1">
        <f>IF(F834=0,"not processed",ABS(bank_source_transactions__1[[#This Row],[transaction_date]]-Reconciliation!L834))</f>
        <v>1</v>
      </c>
      <c r="N834" s="1" t="str" cm="1">
        <f t="array" ref="N834">_xlfn.IFS(M834="not Processed", "Not Processed",M834&gt;2,"SLA Breached",M834&lt;=2,"Within SLA")</f>
        <v>Within SLA</v>
      </c>
      <c r="O834" s="1" t="str">
        <f>_xlfn.XLOOKUP(A834,Source_data!A:A,Source_data!D:D)</f>
        <v>NEFT</v>
      </c>
      <c r="P834" s="1">
        <f t="shared" si="125"/>
        <v>0</v>
      </c>
      <c r="Q834" s="1">
        <f t="shared" si="126"/>
        <v>0</v>
      </c>
      <c r="R834" s="1">
        <f t="shared" si="127"/>
        <v>0</v>
      </c>
      <c r="S834" s="1">
        <f t="shared" si="128"/>
        <v>0</v>
      </c>
      <c r="T834" s="1">
        <f t="shared" si="129"/>
        <v>0</v>
      </c>
      <c r="U834" s="1" t="str">
        <f>_xlfn.XLOOKUP(Table3[[#This Row],[Transaction ID]],Source_data!A:A,Source_data!E:E)</f>
        <v>Pune</v>
      </c>
      <c r="V834" s="1">
        <f>_xlfn.IFNA(_xlfn.XLOOKUP(A834,bank_processed_transactions[transaction_id],bank_processed_transactions[processing_minutes]),"")</f>
        <v>12.5</v>
      </c>
      <c r="W834" s="31">
        <f>_xlfn.XLOOKUP(A834,Source_data!A:A,Source_data!B:B)</f>
        <v>46079</v>
      </c>
    </row>
    <row r="835" spans="1:23" x14ac:dyDescent="0.3">
      <c r="A835" s="4" t="s">
        <v>2762</v>
      </c>
      <c r="B835" s="1">
        <f>_xlfn.XLOOKUP(A835,bank_source_transactions__1[transaction_id],bank_source_transactions__1[amount_inr])</f>
        <v>2803.58</v>
      </c>
      <c r="C835" s="1">
        <f>_xlfn.XLOOKUP(A835,Processed_data!A:A,Processed_data!F:F)</f>
        <v>2803.58</v>
      </c>
      <c r="D835" s="1" t="str">
        <f>_xlfn.XLOOKUP(A835,bank_source_transactions__1[transaction_id],bank_source_transactions__1[transaction_status])</f>
        <v>SUCCESS</v>
      </c>
      <c r="E835" s="1" t="str">
        <f>_xlfn.XLOOKUP(A835,Processed_data!A:A,Processed_data!G:G)</f>
        <v>SUCCESS</v>
      </c>
      <c r="F835" s="1">
        <f>COUNTIF(bank_processed_transactions[transaction_id],A835)</f>
        <v>1</v>
      </c>
      <c r="G835" s="1" t="str">
        <f t="shared" ref="G835:G898" si="130">IF(F835=0,"missing","found")</f>
        <v>found</v>
      </c>
      <c r="H835" s="1" t="str">
        <f t="shared" ref="H835:H898" si="131">IF(F835&gt;1,"Duplicate","Not Duplicate")</f>
        <v>Not Duplicate</v>
      </c>
      <c r="I835" s="1" t="str">
        <f t="shared" ref="I835:I898" si="132">IF(F835=0,"not processed",IF(B835=C835,"match","mismatch"))</f>
        <v>match</v>
      </c>
      <c r="J835" s="1" t="str">
        <f t="shared" ref="J835:J898" si="133">IF(F835=0,"not processed",IF(D835=E835,"match","mismatch"))</f>
        <v>match</v>
      </c>
      <c r="K835" s="1">
        <f t="shared" ref="K835:K898" si="134">IF(F835=0,"missing",ABS(B835-C835))</f>
        <v>0</v>
      </c>
      <c r="L835" s="2">
        <f>IF(F835=0,"not processed",_xlfn.MINIFS(Processed_data!H:H,Processed_data!A:A,A835))</f>
        <v>46030</v>
      </c>
      <c r="M835" s="1">
        <f>IF(F835=0,"not processed",ABS(bank_source_transactions__1[[#This Row],[transaction_date]]-Reconciliation!L835))</f>
        <v>1</v>
      </c>
      <c r="N835" s="1" t="str" cm="1">
        <f t="array" ref="N835">_xlfn.IFS(M835="not Processed", "Not Processed",M835&gt;2,"SLA Breached",M835&lt;=2,"Within SLA")</f>
        <v>Within SLA</v>
      </c>
      <c r="O835" s="1" t="str">
        <f>_xlfn.XLOOKUP(A835,Source_data!A:A,Source_data!D:D)</f>
        <v>UPI</v>
      </c>
      <c r="P835" s="1">
        <f t="shared" ref="P835:P898" si="135">IF(G835="missing",1,0)</f>
        <v>0</v>
      </c>
      <c r="Q835" s="1">
        <f t="shared" ref="Q835:Q898" si="136">IF(H835="duplicate",1,0)</f>
        <v>0</v>
      </c>
      <c r="R835" s="1">
        <f t="shared" ref="R835:R898" si="137">IF(I835="mismatch",1,0)</f>
        <v>0</v>
      </c>
      <c r="S835" s="1">
        <f t="shared" ref="S835:S898" si="138">IF(J835="mismatch",1,)</f>
        <v>0</v>
      </c>
      <c r="T835" s="1">
        <f t="shared" ref="T835:T898" si="139">IF(N835="sla breached",1,0)</f>
        <v>0</v>
      </c>
      <c r="U835" s="1" t="str">
        <f>_xlfn.XLOOKUP(Table3[[#This Row],[Transaction ID]],Source_data!A:A,Source_data!E:E)</f>
        <v>Mumbai</v>
      </c>
      <c r="V835" s="1">
        <f>_xlfn.IFNA(_xlfn.XLOOKUP(A835,bank_processed_transactions[transaction_id],bank_processed_transactions[processing_minutes]),"")</f>
        <v>29.1</v>
      </c>
      <c r="W835" s="31">
        <f>_xlfn.XLOOKUP(A835,Source_data!A:A,Source_data!B:B)</f>
        <v>46029</v>
      </c>
    </row>
    <row r="836" spans="1:23" x14ac:dyDescent="0.3">
      <c r="A836" s="3" t="s">
        <v>1226</v>
      </c>
      <c r="B836" s="1">
        <f>_xlfn.XLOOKUP(A836,bank_source_transactions__1[transaction_id],bank_source_transactions__1[amount_inr])</f>
        <v>26020.98</v>
      </c>
      <c r="C836" s="1">
        <f>_xlfn.XLOOKUP(A836,Processed_data!A:A,Processed_data!F:F)</f>
        <v>26020.98</v>
      </c>
      <c r="D836" s="1" t="str">
        <f>_xlfn.XLOOKUP(A836,bank_source_transactions__1[transaction_id],bank_source_transactions__1[transaction_status])</f>
        <v>SUCCESS</v>
      </c>
      <c r="E836" s="1" t="str">
        <f>_xlfn.XLOOKUP(A836,Processed_data!A:A,Processed_data!G:G)</f>
        <v>SUCCESS</v>
      </c>
      <c r="F836" s="1">
        <f>COUNTIF(bank_processed_transactions[transaction_id],A836)</f>
        <v>1</v>
      </c>
      <c r="G836" s="1" t="str">
        <f t="shared" si="130"/>
        <v>found</v>
      </c>
      <c r="H836" s="1" t="str">
        <f t="shared" si="131"/>
        <v>Not Duplicate</v>
      </c>
      <c r="I836" s="1" t="str">
        <f t="shared" si="132"/>
        <v>match</v>
      </c>
      <c r="J836" s="1" t="str">
        <f t="shared" si="133"/>
        <v>match</v>
      </c>
      <c r="K836" s="1">
        <f t="shared" si="134"/>
        <v>0</v>
      </c>
      <c r="L836" s="2">
        <f>IF(F836=0,"not processed",_xlfn.MINIFS(Processed_data!H:H,Processed_data!A:A,A836))</f>
        <v>46065</v>
      </c>
      <c r="M836" s="1">
        <f>IF(F836=0,"not processed",ABS(bank_source_transactions__1[[#This Row],[transaction_date]]-Reconciliation!L836))</f>
        <v>5</v>
      </c>
      <c r="N836" s="1" t="str" cm="1">
        <f t="array" ref="N836">_xlfn.IFS(M836="not Processed", "Not Processed",M836&gt;2,"SLA Breached",M836&lt;=2,"Within SLA")</f>
        <v>SLA Breached</v>
      </c>
      <c r="O836" s="1" t="str">
        <f>_xlfn.XLOOKUP(A836,Source_data!A:A,Source_data!D:D)</f>
        <v>UPI</v>
      </c>
      <c r="P836" s="1">
        <f t="shared" si="135"/>
        <v>0</v>
      </c>
      <c r="Q836" s="1">
        <f t="shared" si="136"/>
        <v>0</v>
      </c>
      <c r="R836" s="1">
        <f t="shared" si="137"/>
        <v>0</v>
      </c>
      <c r="S836" s="1">
        <f t="shared" si="138"/>
        <v>0</v>
      </c>
      <c r="T836" s="1">
        <f t="shared" si="139"/>
        <v>1</v>
      </c>
      <c r="U836" s="1" t="str">
        <f>_xlfn.XLOOKUP(Table3[[#This Row],[Transaction ID]],Source_data!A:A,Source_data!E:E)</f>
        <v>Bengaluru</v>
      </c>
      <c r="V836" s="1">
        <f>_xlfn.IFNA(_xlfn.XLOOKUP(A836,bank_processed_transactions[transaction_id],bank_processed_transactions[processing_minutes]),"")</f>
        <v>13.6</v>
      </c>
      <c r="W836" s="31">
        <f>_xlfn.XLOOKUP(A836,Source_data!A:A,Source_data!B:B)</f>
        <v>46060</v>
      </c>
    </row>
    <row r="837" spans="1:23" x14ac:dyDescent="0.3">
      <c r="A837" s="4" t="s">
        <v>4669</v>
      </c>
      <c r="B837" s="1">
        <f>_xlfn.XLOOKUP(A837,bank_source_transactions__1[transaction_id],bank_source_transactions__1[amount_inr])</f>
        <v>27200.59</v>
      </c>
      <c r="C837" s="1">
        <f>_xlfn.XLOOKUP(A837,Processed_data!A:A,Processed_data!F:F)</f>
        <v>27200.59</v>
      </c>
      <c r="D837" s="1" t="str">
        <f>_xlfn.XLOOKUP(A837,bank_source_transactions__1[transaction_id],bank_source_transactions__1[transaction_status])</f>
        <v>SUCCESS</v>
      </c>
      <c r="E837" s="1" t="str">
        <f>_xlfn.XLOOKUP(A837,Processed_data!A:A,Processed_data!G:G)</f>
        <v>SUCCESS</v>
      </c>
      <c r="F837" s="1">
        <f>COUNTIF(bank_processed_transactions[transaction_id],A837)</f>
        <v>1</v>
      </c>
      <c r="G837" s="1" t="str">
        <f t="shared" si="130"/>
        <v>found</v>
      </c>
      <c r="H837" s="1" t="str">
        <f t="shared" si="131"/>
        <v>Not Duplicate</v>
      </c>
      <c r="I837" s="1" t="str">
        <f t="shared" si="132"/>
        <v>match</v>
      </c>
      <c r="J837" s="1" t="str">
        <f t="shared" si="133"/>
        <v>match</v>
      </c>
      <c r="K837" s="1">
        <f t="shared" si="134"/>
        <v>0</v>
      </c>
      <c r="L837" s="2">
        <f>IF(F837=0,"not processed",_xlfn.MINIFS(Processed_data!H:H,Processed_data!A:A,A837))</f>
        <v>46104</v>
      </c>
      <c r="M837" s="1">
        <f>IF(F837=0,"not processed",ABS(bank_source_transactions__1[[#This Row],[transaction_date]]-Reconciliation!L837))</f>
        <v>3</v>
      </c>
      <c r="N837" s="1" t="str" cm="1">
        <f t="array" ref="N837">_xlfn.IFS(M837="not Processed", "Not Processed",M837&gt;2,"SLA Breached",M837&lt;=2,"Within SLA")</f>
        <v>SLA Breached</v>
      </c>
      <c r="O837" s="1" t="str">
        <f>_xlfn.XLOOKUP(A837,Source_data!A:A,Source_data!D:D)</f>
        <v>UPI</v>
      </c>
      <c r="P837" s="1">
        <f t="shared" si="135"/>
        <v>0</v>
      </c>
      <c r="Q837" s="1">
        <f t="shared" si="136"/>
        <v>0</v>
      </c>
      <c r="R837" s="1">
        <f t="shared" si="137"/>
        <v>0</v>
      </c>
      <c r="S837" s="1">
        <f t="shared" si="138"/>
        <v>0</v>
      </c>
      <c r="T837" s="1">
        <f t="shared" si="139"/>
        <v>1</v>
      </c>
      <c r="U837" s="1" t="str">
        <f>_xlfn.XLOOKUP(Table3[[#This Row],[Transaction ID]],Source_data!A:A,Source_data!E:E)</f>
        <v>Hyderabad</v>
      </c>
      <c r="V837" s="1">
        <f>_xlfn.IFNA(_xlfn.XLOOKUP(A837,bank_processed_transactions[transaction_id],bank_processed_transactions[processing_minutes]),"")</f>
        <v>18.899999999999999</v>
      </c>
      <c r="W837" s="31">
        <f>_xlfn.XLOOKUP(A837,Source_data!A:A,Source_data!B:B)</f>
        <v>46101</v>
      </c>
    </row>
    <row r="838" spans="1:23" x14ac:dyDescent="0.3">
      <c r="A838" s="3" t="s">
        <v>4531</v>
      </c>
      <c r="B838" s="1">
        <f>_xlfn.XLOOKUP(A838,bank_source_transactions__1[transaction_id],bank_source_transactions__1[amount_inr])</f>
        <v>4179.16</v>
      </c>
      <c r="C838" s="1">
        <f>_xlfn.XLOOKUP(A838,Processed_data!A:A,Processed_data!F:F)</f>
        <v>4179.16</v>
      </c>
      <c r="D838" s="1" t="str">
        <f>_xlfn.XLOOKUP(A838,bank_source_transactions__1[transaction_id],bank_source_transactions__1[transaction_status])</f>
        <v>SUCCESS</v>
      </c>
      <c r="E838" s="1" t="str">
        <f>_xlfn.XLOOKUP(A838,Processed_data!A:A,Processed_data!G:G)</f>
        <v>SUCCESS</v>
      </c>
      <c r="F838" s="1">
        <f>COUNTIF(bank_processed_transactions[transaction_id],A838)</f>
        <v>1</v>
      </c>
      <c r="G838" s="1" t="str">
        <f t="shared" si="130"/>
        <v>found</v>
      </c>
      <c r="H838" s="1" t="str">
        <f t="shared" si="131"/>
        <v>Not Duplicate</v>
      </c>
      <c r="I838" s="1" t="str">
        <f t="shared" si="132"/>
        <v>match</v>
      </c>
      <c r="J838" s="1" t="str">
        <f t="shared" si="133"/>
        <v>match</v>
      </c>
      <c r="K838" s="1">
        <f t="shared" si="134"/>
        <v>0</v>
      </c>
      <c r="L838" s="2">
        <f>IF(F838=0,"not processed",_xlfn.MINIFS(Processed_data!H:H,Processed_data!A:A,A838))</f>
        <v>46100</v>
      </c>
      <c r="M838" s="1">
        <f>IF(F838=0,"not processed",ABS(bank_source_transactions__1[[#This Row],[transaction_date]]-Reconciliation!L838))</f>
        <v>1</v>
      </c>
      <c r="N838" s="1" t="str" cm="1">
        <f t="array" ref="N838">_xlfn.IFS(M838="not Processed", "Not Processed",M838&gt;2,"SLA Breached",M838&lt;=2,"Within SLA")</f>
        <v>Within SLA</v>
      </c>
      <c r="O838" s="1" t="str">
        <f>_xlfn.XLOOKUP(A838,Source_data!A:A,Source_data!D:D)</f>
        <v>ATM</v>
      </c>
      <c r="P838" s="1">
        <f t="shared" si="135"/>
        <v>0</v>
      </c>
      <c r="Q838" s="1">
        <f t="shared" si="136"/>
        <v>0</v>
      </c>
      <c r="R838" s="1">
        <f t="shared" si="137"/>
        <v>0</v>
      </c>
      <c r="S838" s="1">
        <f t="shared" si="138"/>
        <v>0</v>
      </c>
      <c r="T838" s="1">
        <f t="shared" si="139"/>
        <v>0</v>
      </c>
      <c r="U838" s="1" t="str">
        <f>_xlfn.XLOOKUP(Table3[[#This Row],[Transaction ID]],Source_data!A:A,Source_data!E:E)</f>
        <v>Hyderabad</v>
      </c>
      <c r="V838" s="1">
        <f>_xlfn.IFNA(_xlfn.XLOOKUP(A838,bank_processed_transactions[transaction_id],bank_processed_transactions[processing_minutes]),"")</f>
        <v>29.6</v>
      </c>
      <c r="W838" s="31">
        <f>_xlfn.XLOOKUP(A838,Source_data!A:A,Source_data!B:B)</f>
        <v>46099</v>
      </c>
    </row>
    <row r="839" spans="1:23" x14ac:dyDescent="0.3">
      <c r="A839" s="4" t="s">
        <v>3044</v>
      </c>
      <c r="B839" s="1">
        <f>_xlfn.XLOOKUP(A839,bank_source_transactions__1[transaction_id],bank_source_transactions__1[amount_inr])</f>
        <v>61647.3</v>
      </c>
      <c r="C839" s="1">
        <f>_xlfn.XLOOKUP(A839,Processed_data!A:A,Processed_data!F:F)</f>
        <v>61647.3</v>
      </c>
      <c r="D839" s="1" t="str">
        <f>_xlfn.XLOOKUP(A839,bank_source_transactions__1[transaction_id],bank_source_transactions__1[transaction_status])</f>
        <v>SUCCESS</v>
      </c>
      <c r="E839" s="1" t="str">
        <f>_xlfn.XLOOKUP(A839,Processed_data!A:A,Processed_data!G:G)</f>
        <v>SUCCESS</v>
      </c>
      <c r="F839" s="1">
        <f>COUNTIF(bank_processed_transactions[transaction_id],A839)</f>
        <v>1</v>
      </c>
      <c r="G839" s="1" t="str">
        <f t="shared" si="130"/>
        <v>found</v>
      </c>
      <c r="H839" s="1" t="str">
        <f t="shared" si="131"/>
        <v>Not Duplicate</v>
      </c>
      <c r="I839" s="1" t="str">
        <f t="shared" si="132"/>
        <v>match</v>
      </c>
      <c r="J839" s="1" t="str">
        <f t="shared" si="133"/>
        <v>match</v>
      </c>
      <c r="K839" s="1">
        <f t="shared" si="134"/>
        <v>0</v>
      </c>
      <c r="L839" s="2">
        <f>IF(F839=0,"not processed",_xlfn.MINIFS(Processed_data!H:H,Processed_data!A:A,A839))</f>
        <v>46069</v>
      </c>
      <c r="M839" s="1">
        <f>IF(F839=0,"not processed",ABS(bank_source_transactions__1[[#This Row],[transaction_date]]-Reconciliation!L839))</f>
        <v>0</v>
      </c>
      <c r="N839" s="1" t="str" cm="1">
        <f t="array" ref="N839">_xlfn.IFS(M839="not Processed", "Not Processed",M839&gt;2,"SLA Breached",M839&lt;=2,"Within SLA")</f>
        <v>Within SLA</v>
      </c>
      <c r="O839" s="1" t="str">
        <f>_xlfn.XLOOKUP(A839,Source_data!A:A,Source_data!D:D)</f>
        <v>IMPS</v>
      </c>
      <c r="P839" s="1">
        <f t="shared" si="135"/>
        <v>0</v>
      </c>
      <c r="Q839" s="1">
        <f t="shared" si="136"/>
        <v>0</v>
      </c>
      <c r="R839" s="1">
        <f t="shared" si="137"/>
        <v>0</v>
      </c>
      <c r="S839" s="1">
        <f t="shared" si="138"/>
        <v>0</v>
      </c>
      <c r="T839" s="1">
        <f t="shared" si="139"/>
        <v>0</v>
      </c>
      <c r="U839" s="1" t="str">
        <f>_xlfn.XLOOKUP(Table3[[#This Row],[Transaction ID]],Source_data!A:A,Source_data!E:E)</f>
        <v>Mumbai</v>
      </c>
      <c r="V839" s="1">
        <f>_xlfn.IFNA(_xlfn.XLOOKUP(A839,bank_processed_transactions[transaction_id],bank_processed_transactions[processing_minutes]),"")</f>
        <v>53.9</v>
      </c>
      <c r="W839" s="31">
        <f>_xlfn.XLOOKUP(A839,Source_data!A:A,Source_data!B:B)</f>
        <v>46069</v>
      </c>
    </row>
    <row r="840" spans="1:23" x14ac:dyDescent="0.3">
      <c r="A840" s="3" t="s">
        <v>4693</v>
      </c>
      <c r="B840" s="1">
        <f>_xlfn.XLOOKUP(A840,bank_source_transactions__1[transaction_id],bank_source_transactions__1[amount_inr])</f>
        <v>529.17999999999995</v>
      </c>
      <c r="C840" s="1">
        <f>_xlfn.XLOOKUP(A840,Processed_data!A:A,Processed_data!F:F)</f>
        <v>529.17999999999995</v>
      </c>
      <c r="D840" s="1" t="str">
        <f>_xlfn.XLOOKUP(A840,bank_source_transactions__1[transaction_id],bank_source_transactions__1[transaction_status])</f>
        <v>SUCCESS</v>
      </c>
      <c r="E840" s="1" t="str">
        <f>_xlfn.XLOOKUP(A840,Processed_data!A:A,Processed_data!G:G)</f>
        <v>SUCCESS</v>
      </c>
      <c r="F840" s="1">
        <f>COUNTIF(bank_processed_transactions[transaction_id],A840)</f>
        <v>1</v>
      </c>
      <c r="G840" s="1" t="str">
        <f t="shared" si="130"/>
        <v>found</v>
      </c>
      <c r="H840" s="1" t="str">
        <f t="shared" si="131"/>
        <v>Not Duplicate</v>
      </c>
      <c r="I840" s="1" t="str">
        <f t="shared" si="132"/>
        <v>match</v>
      </c>
      <c r="J840" s="1" t="str">
        <f t="shared" si="133"/>
        <v>match</v>
      </c>
      <c r="K840" s="1">
        <f t="shared" si="134"/>
        <v>0</v>
      </c>
      <c r="L840" s="2">
        <f>IF(F840=0,"not processed",_xlfn.MINIFS(Processed_data!H:H,Processed_data!A:A,A840))</f>
        <v>46039</v>
      </c>
      <c r="M840" s="1">
        <f>IF(F840=0,"not processed",ABS(bank_source_transactions__1[[#This Row],[transaction_date]]-Reconciliation!L840))</f>
        <v>0</v>
      </c>
      <c r="N840" s="1" t="str" cm="1">
        <f t="array" ref="N840">_xlfn.IFS(M840="not Processed", "Not Processed",M840&gt;2,"SLA Breached",M840&lt;=2,"Within SLA")</f>
        <v>Within SLA</v>
      </c>
      <c r="O840" s="1" t="str">
        <f>_xlfn.XLOOKUP(A840,Source_data!A:A,Source_data!D:D)</f>
        <v>UPI</v>
      </c>
      <c r="P840" s="1">
        <f t="shared" si="135"/>
        <v>0</v>
      </c>
      <c r="Q840" s="1">
        <f t="shared" si="136"/>
        <v>0</v>
      </c>
      <c r="R840" s="1">
        <f t="shared" si="137"/>
        <v>0</v>
      </c>
      <c r="S840" s="1">
        <f t="shared" si="138"/>
        <v>0</v>
      </c>
      <c r="T840" s="1">
        <f t="shared" si="139"/>
        <v>0</v>
      </c>
      <c r="U840" s="1" t="str">
        <f>_xlfn.XLOOKUP(Table3[[#This Row],[Transaction ID]],Source_data!A:A,Source_data!E:E)</f>
        <v>Hyderabad</v>
      </c>
      <c r="V840" s="1">
        <f>_xlfn.IFNA(_xlfn.XLOOKUP(A840,bank_processed_transactions[transaction_id],bank_processed_transactions[processing_minutes]),"")</f>
        <v>45.5</v>
      </c>
      <c r="W840" s="31">
        <f>_xlfn.XLOOKUP(A840,Source_data!A:A,Source_data!B:B)</f>
        <v>46039</v>
      </c>
    </row>
    <row r="841" spans="1:23" x14ac:dyDescent="0.3">
      <c r="A841" s="4" t="s">
        <v>4817</v>
      </c>
      <c r="B841" s="1">
        <f>_xlfn.XLOOKUP(A841,bank_source_transactions__1[transaction_id],bank_source_transactions__1[amount_inr])</f>
        <v>1274.97</v>
      </c>
      <c r="C841" s="1">
        <f>_xlfn.XLOOKUP(A841,Processed_data!A:A,Processed_data!F:F)</f>
        <v>1274.97</v>
      </c>
      <c r="D841" s="1" t="str">
        <f>_xlfn.XLOOKUP(A841,bank_source_transactions__1[transaction_id],bank_source_transactions__1[transaction_status])</f>
        <v>SUCCESS</v>
      </c>
      <c r="E841" s="1" t="str">
        <f>_xlfn.XLOOKUP(A841,Processed_data!A:A,Processed_data!G:G)</f>
        <v>SUCCESS</v>
      </c>
      <c r="F841" s="1">
        <f>COUNTIF(bank_processed_transactions[transaction_id],A841)</f>
        <v>1</v>
      </c>
      <c r="G841" s="1" t="str">
        <f t="shared" si="130"/>
        <v>found</v>
      </c>
      <c r="H841" s="1" t="str">
        <f t="shared" si="131"/>
        <v>Not Duplicate</v>
      </c>
      <c r="I841" s="1" t="str">
        <f t="shared" si="132"/>
        <v>match</v>
      </c>
      <c r="J841" s="1" t="str">
        <f t="shared" si="133"/>
        <v>match</v>
      </c>
      <c r="K841" s="1">
        <f t="shared" si="134"/>
        <v>0</v>
      </c>
      <c r="L841" s="2">
        <f>IF(F841=0,"not processed",_xlfn.MINIFS(Processed_data!H:H,Processed_data!A:A,A841))</f>
        <v>46062</v>
      </c>
      <c r="M841" s="1">
        <f>IF(F841=0,"not processed",ABS(bank_source_transactions__1[[#This Row],[transaction_date]]-Reconciliation!L841))</f>
        <v>2</v>
      </c>
      <c r="N841" s="1" t="str" cm="1">
        <f t="array" ref="N841">_xlfn.IFS(M841="not Processed", "Not Processed",M841&gt;2,"SLA Breached",M841&lt;=2,"Within SLA")</f>
        <v>Within SLA</v>
      </c>
      <c r="O841" s="1" t="str">
        <f>_xlfn.XLOOKUP(A841,Source_data!A:A,Source_data!D:D)</f>
        <v>UPI</v>
      </c>
      <c r="P841" s="1">
        <f t="shared" si="135"/>
        <v>0</v>
      </c>
      <c r="Q841" s="1">
        <f t="shared" si="136"/>
        <v>0</v>
      </c>
      <c r="R841" s="1">
        <f t="shared" si="137"/>
        <v>0</v>
      </c>
      <c r="S841" s="1">
        <f t="shared" si="138"/>
        <v>0</v>
      </c>
      <c r="T841" s="1">
        <f t="shared" si="139"/>
        <v>0</v>
      </c>
      <c r="U841" s="1" t="str">
        <f>_xlfn.XLOOKUP(Table3[[#This Row],[Transaction ID]],Source_data!A:A,Source_data!E:E)</f>
        <v>Bengaluru</v>
      </c>
      <c r="V841" s="1">
        <f>_xlfn.IFNA(_xlfn.XLOOKUP(A841,bank_processed_transactions[transaction_id],bank_processed_transactions[processing_minutes]),"")</f>
        <v>33.200000000000003</v>
      </c>
      <c r="W841" s="31">
        <f>_xlfn.XLOOKUP(A841,Source_data!A:A,Source_data!B:B)</f>
        <v>46060</v>
      </c>
    </row>
    <row r="842" spans="1:23" x14ac:dyDescent="0.3">
      <c r="A842" s="3" t="s">
        <v>1043</v>
      </c>
      <c r="B842" s="1">
        <f>_xlfn.XLOOKUP(A842,bank_source_transactions__1[transaction_id],bank_source_transactions__1[amount_inr])</f>
        <v>5428.46</v>
      </c>
      <c r="C842" s="1">
        <f>_xlfn.XLOOKUP(A842,Processed_data!A:A,Processed_data!F:F)</f>
        <v>5428.46</v>
      </c>
      <c r="D842" s="1" t="str">
        <f>_xlfn.XLOOKUP(A842,bank_source_transactions__1[transaction_id],bank_source_transactions__1[transaction_status])</f>
        <v>SUCCESS</v>
      </c>
      <c r="E842" s="1" t="str">
        <f>_xlfn.XLOOKUP(A842,Processed_data!A:A,Processed_data!G:G)</f>
        <v>SUCCESS</v>
      </c>
      <c r="F842" s="1">
        <f>COUNTIF(bank_processed_transactions[transaction_id],A842)</f>
        <v>1</v>
      </c>
      <c r="G842" s="1" t="str">
        <f t="shared" si="130"/>
        <v>found</v>
      </c>
      <c r="H842" s="1" t="str">
        <f t="shared" si="131"/>
        <v>Not Duplicate</v>
      </c>
      <c r="I842" s="1" t="str">
        <f t="shared" si="132"/>
        <v>match</v>
      </c>
      <c r="J842" s="1" t="str">
        <f t="shared" si="133"/>
        <v>match</v>
      </c>
      <c r="K842" s="1">
        <f t="shared" si="134"/>
        <v>0</v>
      </c>
      <c r="L842" s="2">
        <f>IF(F842=0,"not processed",_xlfn.MINIFS(Processed_data!H:H,Processed_data!A:A,A842))</f>
        <v>46063</v>
      </c>
      <c r="M842" s="1">
        <f>IF(F842=0,"not processed",ABS(bank_source_transactions__1[[#This Row],[transaction_date]]-Reconciliation!L842))</f>
        <v>1</v>
      </c>
      <c r="N842" s="1" t="str" cm="1">
        <f t="array" ref="N842">_xlfn.IFS(M842="not Processed", "Not Processed",M842&gt;2,"SLA Breached",M842&lt;=2,"Within SLA")</f>
        <v>Within SLA</v>
      </c>
      <c r="O842" s="1" t="str">
        <f>_xlfn.XLOOKUP(A842,Source_data!A:A,Source_data!D:D)</f>
        <v>CARD</v>
      </c>
      <c r="P842" s="1">
        <f t="shared" si="135"/>
        <v>0</v>
      </c>
      <c r="Q842" s="1">
        <f t="shared" si="136"/>
        <v>0</v>
      </c>
      <c r="R842" s="1">
        <f t="shared" si="137"/>
        <v>0</v>
      </c>
      <c r="S842" s="1">
        <f t="shared" si="138"/>
        <v>0</v>
      </c>
      <c r="T842" s="1">
        <f t="shared" si="139"/>
        <v>0</v>
      </c>
      <c r="U842" s="1" t="str">
        <f>_xlfn.XLOOKUP(Table3[[#This Row],[Transaction ID]],Source_data!A:A,Source_data!E:E)</f>
        <v>Bengaluru</v>
      </c>
      <c r="V842" s="1">
        <f>_xlfn.IFNA(_xlfn.XLOOKUP(A842,bank_processed_transactions[transaction_id],bank_processed_transactions[processing_minutes]),"")</f>
        <v>45.1</v>
      </c>
      <c r="W842" s="31">
        <f>_xlfn.XLOOKUP(A842,Source_data!A:A,Source_data!B:B)</f>
        <v>46062</v>
      </c>
    </row>
    <row r="843" spans="1:23" x14ac:dyDescent="0.3">
      <c r="A843" s="4" t="s">
        <v>2984</v>
      </c>
      <c r="B843" s="1">
        <f>_xlfn.XLOOKUP(A843,bank_source_transactions__1[transaction_id],bank_source_transactions__1[amount_inr])</f>
        <v>8206.6</v>
      </c>
      <c r="C843" s="1">
        <f>_xlfn.XLOOKUP(A843,Processed_data!A:A,Processed_data!F:F)</f>
        <v>8206.6</v>
      </c>
      <c r="D843" s="1" t="str">
        <f>_xlfn.XLOOKUP(A843,bank_source_transactions__1[transaction_id],bank_source_transactions__1[transaction_status])</f>
        <v>SUCCESS</v>
      </c>
      <c r="E843" s="1" t="str">
        <f>_xlfn.XLOOKUP(A843,Processed_data!A:A,Processed_data!G:G)</f>
        <v>SUCCESS</v>
      </c>
      <c r="F843" s="1">
        <f>COUNTIF(bank_processed_transactions[transaction_id],A843)</f>
        <v>1</v>
      </c>
      <c r="G843" s="1" t="str">
        <f t="shared" si="130"/>
        <v>found</v>
      </c>
      <c r="H843" s="1" t="str">
        <f t="shared" si="131"/>
        <v>Not Duplicate</v>
      </c>
      <c r="I843" s="1" t="str">
        <f t="shared" si="132"/>
        <v>match</v>
      </c>
      <c r="J843" s="1" t="str">
        <f t="shared" si="133"/>
        <v>match</v>
      </c>
      <c r="K843" s="1">
        <f t="shared" si="134"/>
        <v>0</v>
      </c>
      <c r="L843" s="2">
        <f>IF(F843=0,"not processed",_xlfn.MINIFS(Processed_data!H:H,Processed_data!A:A,A843))</f>
        <v>46075</v>
      </c>
      <c r="M843" s="1">
        <f>IF(F843=0,"not processed",ABS(bank_source_transactions__1[[#This Row],[transaction_date]]-Reconciliation!L843))</f>
        <v>1</v>
      </c>
      <c r="N843" s="1" t="str" cm="1">
        <f t="array" ref="N843">_xlfn.IFS(M843="not Processed", "Not Processed",M843&gt;2,"SLA Breached",M843&lt;=2,"Within SLA")</f>
        <v>Within SLA</v>
      </c>
      <c r="O843" s="1" t="str">
        <f>_xlfn.XLOOKUP(A843,Source_data!A:A,Source_data!D:D)</f>
        <v>IMPS</v>
      </c>
      <c r="P843" s="1">
        <f t="shared" si="135"/>
        <v>0</v>
      </c>
      <c r="Q843" s="1">
        <f t="shared" si="136"/>
        <v>0</v>
      </c>
      <c r="R843" s="1">
        <f t="shared" si="137"/>
        <v>0</v>
      </c>
      <c r="S843" s="1">
        <f t="shared" si="138"/>
        <v>0</v>
      </c>
      <c r="T843" s="1">
        <f t="shared" si="139"/>
        <v>0</v>
      </c>
      <c r="U843" s="1" t="str">
        <f>_xlfn.XLOOKUP(Table3[[#This Row],[Transaction ID]],Source_data!A:A,Source_data!E:E)</f>
        <v>Hyderabad</v>
      </c>
      <c r="V843" s="1">
        <f>_xlfn.IFNA(_xlfn.XLOOKUP(A843,bank_processed_transactions[transaction_id],bank_processed_transactions[processing_minutes]),"")</f>
        <v>58.2</v>
      </c>
      <c r="W843" s="31">
        <f>_xlfn.XLOOKUP(A843,Source_data!A:A,Source_data!B:B)</f>
        <v>46074</v>
      </c>
    </row>
    <row r="844" spans="1:23" x14ac:dyDescent="0.3">
      <c r="A844" s="3" t="s">
        <v>3553</v>
      </c>
      <c r="B844" s="1">
        <f>_xlfn.XLOOKUP(A844,bank_source_transactions__1[transaction_id],bank_source_transactions__1[amount_inr])</f>
        <v>2800.52</v>
      </c>
      <c r="C844" s="1">
        <f>_xlfn.XLOOKUP(A844,Processed_data!A:A,Processed_data!F:F)</f>
        <v>2800.52</v>
      </c>
      <c r="D844" s="1" t="str">
        <f>_xlfn.XLOOKUP(A844,bank_source_transactions__1[transaction_id],bank_source_transactions__1[transaction_status])</f>
        <v>SUCCESS</v>
      </c>
      <c r="E844" s="1" t="str">
        <f>_xlfn.XLOOKUP(A844,Processed_data!A:A,Processed_data!G:G)</f>
        <v>SUCCESS</v>
      </c>
      <c r="F844" s="1">
        <f>COUNTIF(bank_processed_transactions[transaction_id],A844)</f>
        <v>1</v>
      </c>
      <c r="G844" s="1" t="str">
        <f t="shared" si="130"/>
        <v>found</v>
      </c>
      <c r="H844" s="1" t="str">
        <f t="shared" si="131"/>
        <v>Not Duplicate</v>
      </c>
      <c r="I844" s="1" t="str">
        <f t="shared" si="132"/>
        <v>match</v>
      </c>
      <c r="J844" s="1" t="str">
        <f t="shared" si="133"/>
        <v>match</v>
      </c>
      <c r="K844" s="1">
        <f t="shared" si="134"/>
        <v>0</v>
      </c>
      <c r="L844" s="2">
        <f>IF(F844=0,"not processed",_xlfn.MINIFS(Processed_data!H:H,Processed_data!A:A,A844))</f>
        <v>46042</v>
      </c>
      <c r="M844" s="1">
        <f>IF(F844=0,"not processed",ABS(bank_source_transactions__1[[#This Row],[transaction_date]]-Reconciliation!L844))</f>
        <v>1</v>
      </c>
      <c r="N844" s="1" t="str" cm="1">
        <f t="array" ref="N844">_xlfn.IFS(M844="not Processed", "Not Processed",M844&gt;2,"SLA Breached",M844&lt;=2,"Within SLA")</f>
        <v>Within SLA</v>
      </c>
      <c r="O844" s="1" t="str">
        <f>_xlfn.XLOOKUP(A844,Source_data!A:A,Source_data!D:D)</f>
        <v>UPI</v>
      </c>
      <c r="P844" s="1">
        <f t="shared" si="135"/>
        <v>0</v>
      </c>
      <c r="Q844" s="1">
        <f t="shared" si="136"/>
        <v>0</v>
      </c>
      <c r="R844" s="1">
        <f t="shared" si="137"/>
        <v>0</v>
      </c>
      <c r="S844" s="1">
        <f t="shared" si="138"/>
        <v>0</v>
      </c>
      <c r="T844" s="1">
        <f t="shared" si="139"/>
        <v>0</v>
      </c>
      <c r="U844" s="1" t="str">
        <f>_xlfn.XLOOKUP(Table3[[#This Row],[Transaction ID]],Source_data!A:A,Source_data!E:E)</f>
        <v>Mumbai</v>
      </c>
      <c r="V844" s="1">
        <f>_xlfn.IFNA(_xlfn.XLOOKUP(A844,bank_processed_transactions[transaction_id],bank_processed_transactions[processing_minutes]),"")</f>
        <v>40.9</v>
      </c>
      <c r="W844" s="31">
        <f>_xlfn.XLOOKUP(A844,Source_data!A:A,Source_data!B:B)</f>
        <v>46041</v>
      </c>
    </row>
    <row r="845" spans="1:23" x14ac:dyDescent="0.3">
      <c r="A845" s="4" t="s">
        <v>3230</v>
      </c>
      <c r="B845" s="1">
        <f>_xlfn.XLOOKUP(A845,bank_source_transactions__1[transaction_id],bank_source_transactions__1[amount_inr])</f>
        <v>6646.24</v>
      </c>
      <c r="C845" s="1">
        <f>_xlfn.XLOOKUP(A845,Processed_data!A:A,Processed_data!F:F)</f>
        <v>7310.86</v>
      </c>
      <c r="D845" s="1" t="str">
        <f>_xlfn.XLOOKUP(A845,bank_source_transactions__1[transaction_id],bank_source_transactions__1[transaction_status])</f>
        <v>SUCCESS</v>
      </c>
      <c r="E845" s="1" t="str">
        <f>_xlfn.XLOOKUP(A845,Processed_data!A:A,Processed_data!G:G)</f>
        <v>SUCCESS</v>
      </c>
      <c r="F845" s="1">
        <f>COUNTIF(bank_processed_transactions[transaction_id],A845)</f>
        <v>1</v>
      </c>
      <c r="G845" s="1" t="str">
        <f t="shared" si="130"/>
        <v>found</v>
      </c>
      <c r="H845" s="1" t="str">
        <f t="shared" si="131"/>
        <v>Not Duplicate</v>
      </c>
      <c r="I845" s="1" t="str">
        <f t="shared" si="132"/>
        <v>mismatch</v>
      </c>
      <c r="J845" s="1" t="str">
        <f t="shared" si="133"/>
        <v>match</v>
      </c>
      <c r="K845" s="1">
        <f t="shared" si="134"/>
        <v>664.61999999999989</v>
      </c>
      <c r="L845" s="2">
        <f>IF(F845=0,"not processed",_xlfn.MINIFS(Processed_data!H:H,Processed_data!A:A,A845))</f>
        <v>46025</v>
      </c>
      <c r="M845" s="1">
        <f>IF(F845=0,"not processed",ABS(bank_source_transactions__1[[#This Row],[transaction_date]]-Reconciliation!L845))</f>
        <v>1</v>
      </c>
      <c r="N845" s="1" t="str" cm="1">
        <f t="array" ref="N845">_xlfn.IFS(M845="not Processed", "Not Processed",M845&gt;2,"SLA Breached",M845&lt;=2,"Within SLA")</f>
        <v>Within SLA</v>
      </c>
      <c r="O845" s="1" t="str">
        <f>_xlfn.XLOOKUP(A845,Source_data!A:A,Source_data!D:D)</f>
        <v>UPI</v>
      </c>
      <c r="P845" s="1">
        <f t="shared" si="135"/>
        <v>0</v>
      </c>
      <c r="Q845" s="1">
        <f t="shared" si="136"/>
        <v>0</v>
      </c>
      <c r="R845" s="1">
        <f t="shared" si="137"/>
        <v>1</v>
      </c>
      <c r="S845" s="1">
        <f t="shared" si="138"/>
        <v>0</v>
      </c>
      <c r="T845" s="1">
        <f t="shared" si="139"/>
        <v>0</v>
      </c>
      <c r="U845" s="1" t="str">
        <f>_xlfn.XLOOKUP(Table3[[#This Row],[Transaction ID]],Source_data!A:A,Source_data!E:E)</f>
        <v>Bengaluru</v>
      </c>
      <c r="V845" s="1">
        <f>_xlfn.IFNA(_xlfn.XLOOKUP(A845,bank_processed_transactions[transaction_id],bank_processed_transactions[processing_minutes]),"")</f>
        <v>49.1</v>
      </c>
      <c r="W845" s="31">
        <f>_xlfn.XLOOKUP(A845,Source_data!A:A,Source_data!B:B)</f>
        <v>46024</v>
      </c>
    </row>
    <row r="846" spans="1:23" x14ac:dyDescent="0.3">
      <c r="A846" s="3" t="s">
        <v>3588</v>
      </c>
      <c r="B846" s="1">
        <f>_xlfn.XLOOKUP(A846,bank_source_transactions__1[transaction_id],bank_source_transactions__1[amount_inr])</f>
        <v>1841.19</v>
      </c>
      <c r="C846" s="1">
        <f>_xlfn.XLOOKUP(A846,Processed_data!A:A,Processed_data!F:F)</f>
        <v>1841.19</v>
      </c>
      <c r="D846" s="1" t="str">
        <f>_xlfn.XLOOKUP(A846,bank_source_transactions__1[transaction_id],bank_source_transactions__1[transaction_status])</f>
        <v>SUCCESS</v>
      </c>
      <c r="E846" s="1" t="str">
        <f>_xlfn.XLOOKUP(A846,Processed_data!A:A,Processed_data!G:G)</f>
        <v>SUCCESS</v>
      </c>
      <c r="F846" s="1">
        <f>COUNTIF(bank_processed_transactions[transaction_id],A846)</f>
        <v>1</v>
      </c>
      <c r="G846" s="1" t="str">
        <f t="shared" si="130"/>
        <v>found</v>
      </c>
      <c r="H846" s="1" t="str">
        <f t="shared" si="131"/>
        <v>Not Duplicate</v>
      </c>
      <c r="I846" s="1" t="str">
        <f t="shared" si="132"/>
        <v>match</v>
      </c>
      <c r="J846" s="1" t="str">
        <f t="shared" si="133"/>
        <v>match</v>
      </c>
      <c r="K846" s="1">
        <f t="shared" si="134"/>
        <v>0</v>
      </c>
      <c r="L846" s="2">
        <f>IF(F846=0,"not processed",_xlfn.MINIFS(Processed_data!H:H,Processed_data!A:A,A846))</f>
        <v>46113</v>
      </c>
      <c r="M846" s="1">
        <f>IF(F846=0,"not processed",ABS(bank_source_transactions__1[[#This Row],[transaction_date]]-Reconciliation!L846))</f>
        <v>2</v>
      </c>
      <c r="N846" s="1" t="str" cm="1">
        <f t="array" ref="N846">_xlfn.IFS(M846="not Processed", "Not Processed",M846&gt;2,"SLA Breached",M846&lt;=2,"Within SLA")</f>
        <v>Within SLA</v>
      </c>
      <c r="O846" s="1" t="str">
        <f>_xlfn.XLOOKUP(A846,Source_data!A:A,Source_data!D:D)</f>
        <v>UPI</v>
      </c>
      <c r="P846" s="1">
        <f t="shared" si="135"/>
        <v>0</v>
      </c>
      <c r="Q846" s="1">
        <f t="shared" si="136"/>
        <v>0</v>
      </c>
      <c r="R846" s="1">
        <f t="shared" si="137"/>
        <v>0</v>
      </c>
      <c r="S846" s="1">
        <f t="shared" si="138"/>
        <v>0</v>
      </c>
      <c r="T846" s="1">
        <f t="shared" si="139"/>
        <v>0</v>
      </c>
      <c r="U846" s="1" t="str">
        <f>_xlfn.XLOOKUP(Table3[[#This Row],[Transaction ID]],Source_data!A:A,Source_data!E:E)</f>
        <v>Hyderabad</v>
      </c>
      <c r="V846" s="1">
        <f>_xlfn.IFNA(_xlfn.XLOOKUP(A846,bank_processed_transactions[transaction_id],bank_processed_transactions[processing_minutes]),"")</f>
        <v>23.8</v>
      </c>
      <c r="W846" s="31">
        <f>_xlfn.XLOOKUP(A846,Source_data!A:A,Source_data!B:B)</f>
        <v>46111</v>
      </c>
    </row>
    <row r="847" spans="1:23" x14ac:dyDescent="0.3">
      <c r="A847" s="4" t="s">
        <v>3542</v>
      </c>
      <c r="B847" s="1">
        <f>_xlfn.XLOOKUP(A847,bank_source_transactions__1[transaction_id],bank_source_transactions__1[amount_inr])</f>
        <v>3393.76</v>
      </c>
      <c r="C847" s="1">
        <f>_xlfn.XLOOKUP(A847,Processed_data!A:A,Processed_data!F:F)</f>
        <v>3393.76</v>
      </c>
      <c r="D847" s="1" t="str">
        <f>_xlfn.XLOOKUP(A847,bank_source_transactions__1[transaction_id],bank_source_transactions__1[transaction_status])</f>
        <v>SUCCESS</v>
      </c>
      <c r="E847" s="1" t="str">
        <f>_xlfn.XLOOKUP(A847,Processed_data!A:A,Processed_data!G:G)</f>
        <v>SUCCESS</v>
      </c>
      <c r="F847" s="1">
        <f>COUNTIF(bank_processed_transactions[transaction_id],A847)</f>
        <v>1</v>
      </c>
      <c r="G847" s="1" t="str">
        <f t="shared" si="130"/>
        <v>found</v>
      </c>
      <c r="H847" s="1" t="str">
        <f t="shared" si="131"/>
        <v>Not Duplicate</v>
      </c>
      <c r="I847" s="1" t="str">
        <f t="shared" si="132"/>
        <v>match</v>
      </c>
      <c r="J847" s="1" t="str">
        <f t="shared" si="133"/>
        <v>match</v>
      </c>
      <c r="K847" s="1">
        <f t="shared" si="134"/>
        <v>0</v>
      </c>
      <c r="L847" s="2">
        <f>IF(F847=0,"not processed",_xlfn.MINIFS(Processed_data!H:H,Processed_data!A:A,A847))</f>
        <v>46067</v>
      </c>
      <c r="M847" s="1">
        <f>IF(F847=0,"not processed",ABS(bank_source_transactions__1[[#This Row],[transaction_date]]-Reconciliation!L847))</f>
        <v>1</v>
      </c>
      <c r="N847" s="1" t="str" cm="1">
        <f t="array" ref="N847">_xlfn.IFS(M847="not Processed", "Not Processed",M847&gt;2,"SLA Breached",M847&lt;=2,"Within SLA")</f>
        <v>Within SLA</v>
      </c>
      <c r="O847" s="1" t="str">
        <f>_xlfn.XLOOKUP(A847,Source_data!A:A,Source_data!D:D)</f>
        <v>CARD</v>
      </c>
      <c r="P847" s="1">
        <f t="shared" si="135"/>
        <v>0</v>
      </c>
      <c r="Q847" s="1">
        <f t="shared" si="136"/>
        <v>0</v>
      </c>
      <c r="R847" s="1">
        <f t="shared" si="137"/>
        <v>0</v>
      </c>
      <c r="S847" s="1">
        <f t="shared" si="138"/>
        <v>0</v>
      </c>
      <c r="T847" s="1">
        <f t="shared" si="139"/>
        <v>0</v>
      </c>
      <c r="U847" s="1" t="str">
        <f>_xlfn.XLOOKUP(Table3[[#This Row],[Transaction ID]],Source_data!A:A,Source_data!E:E)</f>
        <v>Hyderabad</v>
      </c>
      <c r="V847" s="1">
        <f>_xlfn.IFNA(_xlfn.XLOOKUP(A847,bank_processed_transactions[transaction_id],bank_processed_transactions[processing_minutes]),"")</f>
        <v>42.3</v>
      </c>
      <c r="W847" s="31">
        <f>_xlfn.XLOOKUP(A847,Source_data!A:A,Source_data!B:B)</f>
        <v>46066</v>
      </c>
    </row>
    <row r="848" spans="1:23" x14ac:dyDescent="0.3">
      <c r="A848" s="3" t="s">
        <v>1891</v>
      </c>
      <c r="B848" s="1">
        <f>_xlfn.XLOOKUP(A848,bank_source_transactions__1[transaction_id],bank_source_transactions__1[amount_inr])</f>
        <v>1441.06</v>
      </c>
      <c r="C848" s="1">
        <f>_xlfn.XLOOKUP(A848,Processed_data!A:A,Processed_data!F:F)</f>
        <v>1441.06</v>
      </c>
      <c r="D848" s="1" t="str">
        <f>_xlfn.XLOOKUP(A848,bank_source_transactions__1[transaction_id],bank_source_transactions__1[transaction_status])</f>
        <v>SUCCESS</v>
      </c>
      <c r="E848" s="1" t="str">
        <f>_xlfn.XLOOKUP(A848,Processed_data!A:A,Processed_data!G:G)</f>
        <v>SUCCESS</v>
      </c>
      <c r="F848" s="1">
        <f>COUNTIF(bank_processed_transactions[transaction_id],A848)</f>
        <v>1</v>
      </c>
      <c r="G848" s="1" t="str">
        <f t="shared" si="130"/>
        <v>found</v>
      </c>
      <c r="H848" s="1" t="str">
        <f t="shared" si="131"/>
        <v>Not Duplicate</v>
      </c>
      <c r="I848" s="1" t="str">
        <f t="shared" si="132"/>
        <v>match</v>
      </c>
      <c r="J848" s="1" t="str">
        <f t="shared" si="133"/>
        <v>match</v>
      </c>
      <c r="K848" s="1">
        <f t="shared" si="134"/>
        <v>0</v>
      </c>
      <c r="L848" s="2">
        <f>IF(F848=0,"not processed",_xlfn.MINIFS(Processed_data!H:H,Processed_data!A:A,A848))</f>
        <v>46045</v>
      </c>
      <c r="M848" s="1">
        <f>IF(F848=0,"not processed",ABS(bank_source_transactions__1[[#This Row],[transaction_date]]-Reconciliation!L848))</f>
        <v>2</v>
      </c>
      <c r="N848" s="1" t="str" cm="1">
        <f t="array" ref="N848">_xlfn.IFS(M848="not Processed", "Not Processed",M848&gt;2,"SLA Breached",M848&lt;=2,"Within SLA")</f>
        <v>Within SLA</v>
      </c>
      <c r="O848" s="1" t="str">
        <f>_xlfn.XLOOKUP(A848,Source_data!A:A,Source_data!D:D)</f>
        <v>IMPS</v>
      </c>
      <c r="P848" s="1">
        <f t="shared" si="135"/>
        <v>0</v>
      </c>
      <c r="Q848" s="1">
        <f t="shared" si="136"/>
        <v>0</v>
      </c>
      <c r="R848" s="1">
        <f t="shared" si="137"/>
        <v>0</v>
      </c>
      <c r="S848" s="1">
        <f t="shared" si="138"/>
        <v>0</v>
      </c>
      <c r="T848" s="1">
        <f t="shared" si="139"/>
        <v>0</v>
      </c>
      <c r="U848" s="1" t="str">
        <f>_xlfn.XLOOKUP(Table3[[#This Row],[Transaction ID]],Source_data!A:A,Source_data!E:E)</f>
        <v>Hyderabad</v>
      </c>
      <c r="V848" s="1">
        <f>_xlfn.IFNA(_xlfn.XLOOKUP(A848,bank_processed_transactions[transaction_id],bank_processed_transactions[processing_minutes]),"")</f>
        <v>33.6</v>
      </c>
      <c r="W848" s="31">
        <f>_xlfn.XLOOKUP(A848,Source_data!A:A,Source_data!B:B)</f>
        <v>46043</v>
      </c>
    </row>
    <row r="849" spans="1:23" x14ac:dyDescent="0.3">
      <c r="A849" s="4" t="s">
        <v>1900</v>
      </c>
      <c r="B849" s="1">
        <f>_xlfn.XLOOKUP(A849,bank_source_transactions__1[transaction_id],bank_source_transactions__1[amount_inr])</f>
        <v>719.93</v>
      </c>
      <c r="C849" s="1">
        <f>_xlfn.XLOOKUP(A849,Processed_data!A:A,Processed_data!F:F)</f>
        <v>719.93</v>
      </c>
      <c r="D849" s="1" t="str">
        <f>_xlfn.XLOOKUP(A849,bank_source_transactions__1[transaction_id],bank_source_transactions__1[transaction_status])</f>
        <v>SUCCESS</v>
      </c>
      <c r="E849" s="1" t="str">
        <f>_xlfn.XLOOKUP(A849,Processed_data!A:A,Processed_data!G:G)</f>
        <v>SUCCESS</v>
      </c>
      <c r="F849" s="1">
        <f>COUNTIF(bank_processed_transactions[transaction_id],A849)</f>
        <v>1</v>
      </c>
      <c r="G849" s="1" t="str">
        <f t="shared" si="130"/>
        <v>found</v>
      </c>
      <c r="H849" s="1" t="str">
        <f t="shared" si="131"/>
        <v>Not Duplicate</v>
      </c>
      <c r="I849" s="1" t="str">
        <f t="shared" si="132"/>
        <v>match</v>
      </c>
      <c r="J849" s="1" t="str">
        <f t="shared" si="133"/>
        <v>match</v>
      </c>
      <c r="K849" s="1">
        <f t="shared" si="134"/>
        <v>0</v>
      </c>
      <c r="L849" s="2">
        <f>IF(F849=0,"not processed",_xlfn.MINIFS(Processed_data!H:H,Processed_data!A:A,A849))</f>
        <v>46043</v>
      </c>
      <c r="M849" s="1">
        <f>IF(F849=0,"not processed",ABS(bank_source_transactions__1[[#This Row],[transaction_date]]-Reconciliation!L849))</f>
        <v>2</v>
      </c>
      <c r="N849" s="1" t="str" cm="1">
        <f t="array" ref="N849">_xlfn.IFS(M849="not Processed", "Not Processed",M849&gt;2,"SLA Breached",M849&lt;=2,"Within SLA")</f>
        <v>Within SLA</v>
      </c>
      <c r="O849" s="1" t="str">
        <f>_xlfn.XLOOKUP(A849,Source_data!A:A,Source_data!D:D)</f>
        <v>NEFT</v>
      </c>
      <c r="P849" s="1">
        <f t="shared" si="135"/>
        <v>0</v>
      </c>
      <c r="Q849" s="1">
        <f t="shared" si="136"/>
        <v>0</v>
      </c>
      <c r="R849" s="1">
        <f t="shared" si="137"/>
        <v>0</v>
      </c>
      <c r="S849" s="1">
        <f t="shared" si="138"/>
        <v>0</v>
      </c>
      <c r="T849" s="1">
        <f t="shared" si="139"/>
        <v>0</v>
      </c>
      <c r="U849" s="1" t="str">
        <f>_xlfn.XLOOKUP(Table3[[#This Row],[Transaction ID]],Source_data!A:A,Source_data!E:E)</f>
        <v>Bengaluru</v>
      </c>
      <c r="V849" s="1">
        <f>_xlfn.IFNA(_xlfn.XLOOKUP(A849,bank_processed_transactions[transaction_id],bank_processed_transactions[processing_minutes]),"")</f>
        <v>24.6</v>
      </c>
      <c r="W849" s="31">
        <f>_xlfn.XLOOKUP(A849,Source_data!A:A,Source_data!B:B)</f>
        <v>46041</v>
      </c>
    </row>
    <row r="850" spans="1:23" x14ac:dyDescent="0.3">
      <c r="A850" s="3" t="s">
        <v>4992</v>
      </c>
      <c r="B850" s="1">
        <f>_xlfn.XLOOKUP(A850,bank_source_transactions__1[transaction_id],bank_source_transactions__1[amount_inr])</f>
        <v>870.65</v>
      </c>
      <c r="C850" s="1" t="e">
        <f>_xlfn.XLOOKUP(A850,Processed_data!A:A,Processed_data!F:F)</f>
        <v>#N/A</v>
      </c>
      <c r="D850" s="1" t="str">
        <f>_xlfn.XLOOKUP(A850,bank_source_transactions__1[transaction_id],bank_source_transactions__1[transaction_status])</f>
        <v>SUCCESS</v>
      </c>
      <c r="E850" s="1" t="e">
        <f>_xlfn.XLOOKUP(A850,Processed_data!A:A,Processed_data!G:G)</f>
        <v>#N/A</v>
      </c>
      <c r="F850" s="1">
        <f>COUNTIF(bank_processed_transactions[transaction_id],A850)</f>
        <v>0</v>
      </c>
      <c r="G850" s="1" t="str">
        <f t="shared" si="130"/>
        <v>missing</v>
      </c>
      <c r="H850" s="1" t="str">
        <f t="shared" si="131"/>
        <v>Not Duplicate</v>
      </c>
      <c r="I850" s="1" t="str">
        <f t="shared" si="132"/>
        <v>not processed</v>
      </c>
      <c r="J850" s="1" t="str">
        <f t="shared" si="133"/>
        <v>not processed</v>
      </c>
      <c r="K850" s="1" t="str">
        <f t="shared" si="134"/>
        <v>missing</v>
      </c>
      <c r="L850" s="2" t="str">
        <f>IF(F850=0,"not processed",_xlfn.MINIFS(Processed_data!H:H,Processed_data!A:A,A850))</f>
        <v>not processed</v>
      </c>
      <c r="M850" s="1" t="str">
        <f>IF(F850=0,"not processed",ABS(bank_source_transactions__1[[#This Row],[transaction_date]]-Reconciliation!L850))</f>
        <v>not processed</v>
      </c>
      <c r="N850" s="1" t="str" cm="1">
        <f t="array" ref="N850">_xlfn.IFS(M850="not Processed", "Not Processed",M850&gt;2,"SLA Breached",M850&lt;=2,"Within SLA")</f>
        <v>Not Processed</v>
      </c>
      <c r="O850" s="1" t="str">
        <f>_xlfn.XLOOKUP(A850,Source_data!A:A,Source_data!D:D)</f>
        <v>UPI</v>
      </c>
      <c r="P850" s="1">
        <f t="shared" si="135"/>
        <v>1</v>
      </c>
      <c r="Q850" s="1">
        <f t="shared" si="136"/>
        <v>0</v>
      </c>
      <c r="R850" s="1">
        <f t="shared" si="137"/>
        <v>0</v>
      </c>
      <c r="S850" s="1">
        <f t="shared" si="138"/>
        <v>0</v>
      </c>
      <c r="T850" s="1">
        <f t="shared" si="139"/>
        <v>0</v>
      </c>
      <c r="U850" s="1" t="str">
        <f>_xlfn.XLOOKUP(Table3[[#This Row],[Transaction ID]],Source_data!A:A,Source_data!E:E)</f>
        <v>Bengaluru</v>
      </c>
      <c r="V850" s="1" t="str">
        <f>_xlfn.IFNA(_xlfn.XLOOKUP(A850,bank_processed_transactions[transaction_id],bank_processed_transactions[processing_minutes]),"")</f>
        <v/>
      </c>
      <c r="W850" s="31">
        <f>_xlfn.XLOOKUP(A850,Source_data!A:A,Source_data!B:B)</f>
        <v>46043</v>
      </c>
    </row>
    <row r="851" spans="1:23" x14ac:dyDescent="0.3">
      <c r="A851" s="4" t="s">
        <v>3125</v>
      </c>
      <c r="B851" s="1">
        <f>_xlfn.XLOOKUP(A851,bank_source_transactions__1[transaction_id],bank_source_transactions__1[amount_inr])</f>
        <v>22575.66</v>
      </c>
      <c r="C851" s="1">
        <f>_xlfn.XLOOKUP(A851,Processed_data!A:A,Processed_data!F:F)</f>
        <v>22575.66</v>
      </c>
      <c r="D851" s="1" t="str">
        <f>_xlfn.XLOOKUP(A851,bank_source_transactions__1[transaction_id],bank_source_transactions__1[transaction_status])</f>
        <v>SUCCESS</v>
      </c>
      <c r="E851" s="1" t="str">
        <f>_xlfn.XLOOKUP(A851,Processed_data!A:A,Processed_data!G:G)</f>
        <v>SUCCESS</v>
      </c>
      <c r="F851" s="1">
        <f>COUNTIF(bank_processed_transactions[transaction_id],A851)</f>
        <v>1</v>
      </c>
      <c r="G851" s="1" t="str">
        <f t="shared" si="130"/>
        <v>found</v>
      </c>
      <c r="H851" s="1" t="str">
        <f t="shared" si="131"/>
        <v>Not Duplicate</v>
      </c>
      <c r="I851" s="1" t="str">
        <f t="shared" si="132"/>
        <v>match</v>
      </c>
      <c r="J851" s="1" t="str">
        <f t="shared" si="133"/>
        <v>match</v>
      </c>
      <c r="K851" s="1">
        <f t="shared" si="134"/>
        <v>0</v>
      </c>
      <c r="L851" s="2">
        <f>IF(F851=0,"not processed",_xlfn.MINIFS(Processed_data!H:H,Processed_data!A:A,A851))</f>
        <v>46096</v>
      </c>
      <c r="M851" s="1">
        <f>IF(F851=0,"not processed",ABS(bank_source_transactions__1[[#This Row],[transaction_date]]-Reconciliation!L851))</f>
        <v>2</v>
      </c>
      <c r="N851" s="1" t="str" cm="1">
        <f t="array" ref="N851">_xlfn.IFS(M851="not Processed", "Not Processed",M851&gt;2,"SLA Breached",M851&lt;=2,"Within SLA")</f>
        <v>Within SLA</v>
      </c>
      <c r="O851" s="1" t="str">
        <f>_xlfn.XLOOKUP(A851,Source_data!A:A,Source_data!D:D)</f>
        <v>IMPS</v>
      </c>
      <c r="P851" s="1">
        <f t="shared" si="135"/>
        <v>0</v>
      </c>
      <c r="Q851" s="1">
        <f t="shared" si="136"/>
        <v>0</v>
      </c>
      <c r="R851" s="1">
        <f t="shared" si="137"/>
        <v>0</v>
      </c>
      <c r="S851" s="1">
        <f t="shared" si="138"/>
        <v>0</v>
      </c>
      <c r="T851" s="1">
        <f t="shared" si="139"/>
        <v>0</v>
      </c>
      <c r="U851" s="1" t="str">
        <f>_xlfn.XLOOKUP(Table3[[#This Row],[Transaction ID]],Source_data!A:A,Source_data!E:E)</f>
        <v>Bengaluru</v>
      </c>
      <c r="V851" s="1">
        <f>_xlfn.IFNA(_xlfn.XLOOKUP(A851,bank_processed_transactions[transaction_id],bank_processed_transactions[processing_minutes]),"")</f>
        <v>14.7</v>
      </c>
      <c r="W851" s="31">
        <f>_xlfn.XLOOKUP(A851,Source_data!A:A,Source_data!B:B)</f>
        <v>46094</v>
      </c>
    </row>
    <row r="852" spans="1:23" x14ac:dyDescent="0.3">
      <c r="A852" s="3" t="s">
        <v>4968</v>
      </c>
      <c r="B852" s="1">
        <f>_xlfn.XLOOKUP(A852,bank_source_transactions__1[transaction_id],bank_source_transactions__1[amount_inr])</f>
        <v>2465.91</v>
      </c>
      <c r="C852" s="1">
        <f>_xlfn.XLOOKUP(A852,Processed_data!A:A,Processed_data!F:F)</f>
        <v>2465.91</v>
      </c>
      <c r="D852" s="1" t="str">
        <f>_xlfn.XLOOKUP(A852,bank_source_transactions__1[transaction_id],bank_source_transactions__1[transaction_status])</f>
        <v>SUCCESS</v>
      </c>
      <c r="E852" s="1" t="str">
        <f>_xlfn.XLOOKUP(A852,Processed_data!A:A,Processed_data!G:G)</f>
        <v>SUCCESS</v>
      </c>
      <c r="F852" s="1">
        <f>COUNTIF(bank_processed_transactions[transaction_id],A852)</f>
        <v>1</v>
      </c>
      <c r="G852" s="1" t="str">
        <f t="shared" si="130"/>
        <v>found</v>
      </c>
      <c r="H852" s="1" t="str">
        <f t="shared" si="131"/>
        <v>Not Duplicate</v>
      </c>
      <c r="I852" s="1" t="str">
        <f t="shared" si="132"/>
        <v>match</v>
      </c>
      <c r="J852" s="1" t="str">
        <f t="shared" si="133"/>
        <v>match</v>
      </c>
      <c r="K852" s="1">
        <f t="shared" si="134"/>
        <v>0</v>
      </c>
      <c r="L852" s="2">
        <f>IF(F852=0,"not processed",_xlfn.MINIFS(Processed_data!H:H,Processed_data!A:A,A852))</f>
        <v>46068</v>
      </c>
      <c r="M852" s="1">
        <f>IF(F852=0,"not processed",ABS(bank_source_transactions__1[[#This Row],[transaction_date]]-Reconciliation!L852))</f>
        <v>1</v>
      </c>
      <c r="N852" s="1" t="str" cm="1">
        <f t="array" ref="N852">_xlfn.IFS(M852="not Processed", "Not Processed",M852&gt;2,"SLA Breached",M852&lt;=2,"Within SLA")</f>
        <v>Within SLA</v>
      </c>
      <c r="O852" s="1" t="str">
        <f>_xlfn.XLOOKUP(A852,Source_data!A:A,Source_data!D:D)</f>
        <v>UPI</v>
      </c>
      <c r="P852" s="1">
        <f t="shared" si="135"/>
        <v>0</v>
      </c>
      <c r="Q852" s="1">
        <f t="shared" si="136"/>
        <v>0</v>
      </c>
      <c r="R852" s="1">
        <f t="shared" si="137"/>
        <v>0</v>
      </c>
      <c r="S852" s="1">
        <f t="shared" si="138"/>
        <v>0</v>
      </c>
      <c r="T852" s="1">
        <f t="shared" si="139"/>
        <v>0</v>
      </c>
      <c r="U852" s="1" t="str">
        <f>_xlfn.XLOOKUP(Table3[[#This Row],[Transaction ID]],Source_data!A:A,Source_data!E:E)</f>
        <v>Hyderabad</v>
      </c>
      <c r="V852" s="1">
        <f>_xlfn.IFNA(_xlfn.XLOOKUP(A852,bank_processed_transactions[transaction_id],bank_processed_transactions[processing_minutes]),"")</f>
        <v>62.3</v>
      </c>
      <c r="W852" s="31">
        <f>_xlfn.XLOOKUP(A852,Source_data!A:A,Source_data!B:B)</f>
        <v>46067</v>
      </c>
    </row>
    <row r="853" spans="1:23" x14ac:dyDescent="0.3">
      <c r="A853" s="4" t="s">
        <v>2418</v>
      </c>
      <c r="B853" s="1">
        <f>_xlfn.XLOOKUP(A853,bank_source_transactions__1[transaction_id],bank_source_transactions__1[amount_inr])</f>
        <v>1603.08</v>
      </c>
      <c r="C853" s="1">
        <f>_xlfn.XLOOKUP(A853,Processed_data!A:A,Processed_data!F:F)</f>
        <v>1603.08</v>
      </c>
      <c r="D853" s="1" t="str">
        <f>_xlfn.XLOOKUP(A853,bank_source_transactions__1[transaction_id],bank_source_transactions__1[transaction_status])</f>
        <v>SUCCESS</v>
      </c>
      <c r="E853" s="1" t="str">
        <f>_xlfn.XLOOKUP(A853,Processed_data!A:A,Processed_data!G:G)</f>
        <v>SUCCESS</v>
      </c>
      <c r="F853" s="1">
        <f>COUNTIF(bank_processed_transactions[transaction_id],A853)</f>
        <v>1</v>
      </c>
      <c r="G853" s="1" t="str">
        <f t="shared" si="130"/>
        <v>found</v>
      </c>
      <c r="H853" s="1" t="str">
        <f t="shared" si="131"/>
        <v>Not Duplicate</v>
      </c>
      <c r="I853" s="1" t="str">
        <f t="shared" si="132"/>
        <v>match</v>
      </c>
      <c r="J853" s="1" t="str">
        <f t="shared" si="133"/>
        <v>match</v>
      </c>
      <c r="K853" s="1">
        <f t="shared" si="134"/>
        <v>0</v>
      </c>
      <c r="L853" s="2">
        <f>IF(F853=0,"not processed",_xlfn.MINIFS(Processed_data!H:H,Processed_data!A:A,A853))</f>
        <v>46033</v>
      </c>
      <c r="M853" s="1">
        <f>IF(F853=0,"not processed",ABS(bank_source_transactions__1[[#This Row],[transaction_date]]-Reconciliation!L853))</f>
        <v>0</v>
      </c>
      <c r="N853" s="1" t="str" cm="1">
        <f t="array" ref="N853">_xlfn.IFS(M853="not Processed", "Not Processed",M853&gt;2,"SLA Breached",M853&lt;=2,"Within SLA")</f>
        <v>Within SLA</v>
      </c>
      <c r="O853" s="1" t="str">
        <f>_xlfn.XLOOKUP(A853,Source_data!A:A,Source_data!D:D)</f>
        <v>ATM</v>
      </c>
      <c r="P853" s="1">
        <f t="shared" si="135"/>
        <v>0</v>
      </c>
      <c r="Q853" s="1">
        <f t="shared" si="136"/>
        <v>0</v>
      </c>
      <c r="R853" s="1">
        <f t="shared" si="137"/>
        <v>0</v>
      </c>
      <c r="S853" s="1">
        <f t="shared" si="138"/>
        <v>0</v>
      </c>
      <c r="T853" s="1">
        <f t="shared" si="139"/>
        <v>0</v>
      </c>
      <c r="U853" s="1" t="str">
        <f>_xlfn.XLOOKUP(Table3[[#This Row],[Transaction ID]],Source_data!A:A,Source_data!E:E)</f>
        <v>Mumbai</v>
      </c>
      <c r="V853" s="1">
        <f>_xlfn.IFNA(_xlfn.XLOOKUP(A853,bank_processed_transactions[transaction_id],bank_processed_transactions[processing_minutes]),"")</f>
        <v>34</v>
      </c>
      <c r="W853" s="31">
        <f>_xlfn.XLOOKUP(A853,Source_data!A:A,Source_data!B:B)</f>
        <v>46033</v>
      </c>
    </row>
    <row r="854" spans="1:23" x14ac:dyDescent="0.3">
      <c r="A854" s="3" t="s">
        <v>3048</v>
      </c>
      <c r="B854" s="1">
        <f>_xlfn.XLOOKUP(A854,bank_source_transactions__1[transaction_id],bank_source_transactions__1[amount_inr])</f>
        <v>6500.73</v>
      </c>
      <c r="C854" s="1">
        <f>_xlfn.XLOOKUP(A854,Processed_data!A:A,Processed_data!F:F)</f>
        <v>6500.73</v>
      </c>
      <c r="D854" s="1" t="str">
        <f>_xlfn.XLOOKUP(A854,bank_source_transactions__1[transaction_id],bank_source_transactions__1[transaction_status])</f>
        <v>SUCCESS</v>
      </c>
      <c r="E854" s="1" t="str">
        <f>_xlfn.XLOOKUP(A854,Processed_data!A:A,Processed_data!G:G)</f>
        <v>SUCCESS</v>
      </c>
      <c r="F854" s="1">
        <f>COUNTIF(bank_processed_transactions[transaction_id],A854)</f>
        <v>1</v>
      </c>
      <c r="G854" s="1" t="str">
        <f t="shared" si="130"/>
        <v>found</v>
      </c>
      <c r="H854" s="1" t="str">
        <f t="shared" si="131"/>
        <v>Not Duplicate</v>
      </c>
      <c r="I854" s="1" t="str">
        <f t="shared" si="132"/>
        <v>match</v>
      </c>
      <c r="J854" s="1" t="str">
        <f t="shared" si="133"/>
        <v>match</v>
      </c>
      <c r="K854" s="1">
        <f t="shared" si="134"/>
        <v>0</v>
      </c>
      <c r="L854" s="2">
        <f>IF(F854=0,"not processed",_xlfn.MINIFS(Processed_data!H:H,Processed_data!A:A,A854))</f>
        <v>46095</v>
      </c>
      <c r="M854" s="1">
        <f>IF(F854=0,"not processed",ABS(bank_source_transactions__1[[#This Row],[transaction_date]]-Reconciliation!L854))</f>
        <v>2</v>
      </c>
      <c r="N854" s="1" t="str" cm="1">
        <f t="array" ref="N854">_xlfn.IFS(M854="not Processed", "Not Processed",M854&gt;2,"SLA Breached",M854&lt;=2,"Within SLA")</f>
        <v>Within SLA</v>
      </c>
      <c r="O854" s="1" t="str">
        <f>_xlfn.XLOOKUP(A854,Source_data!A:A,Source_data!D:D)</f>
        <v>ATM</v>
      </c>
      <c r="P854" s="1">
        <f t="shared" si="135"/>
        <v>0</v>
      </c>
      <c r="Q854" s="1">
        <f t="shared" si="136"/>
        <v>0</v>
      </c>
      <c r="R854" s="1">
        <f t="shared" si="137"/>
        <v>0</v>
      </c>
      <c r="S854" s="1">
        <f t="shared" si="138"/>
        <v>0</v>
      </c>
      <c r="T854" s="1">
        <f t="shared" si="139"/>
        <v>0</v>
      </c>
      <c r="U854" s="1" t="str">
        <f>_xlfn.XLOOKUP(Table3[[#This Row],[Transaction ID]],Source_data!A:A,Source_data!E:E)</f>
        <v>Bengaluru</v>
      </c>
      <c r="V854" s="1">
        <f>_xlfn.IFNA(_xlfn.XLOOKUP(A854,bank_processed_transactions[transaction_id],bank_processed_transactions[processing_minutes]),"")</f>
        <v>58</v>
      </c>
      <c r="W854" s="31">
        <f>_xlfn.XLOOKUP(A854,Source_data!A:A,Source_data!B:B)</f>
        <v>46093</v>
      </c>
    </row>
    <row r="855" spans="1:23" x14ac:dyDescent="0.3">
      <c r="A855" s="4" t="s">
        <v>3941</v>
      </c>
      <c r="B855" s="1">
        <f>_xlfn.XLOOKUP(A855,bank_source_transactions__1[transaction_id],bank_source_transactions__1[amount_inr])</f>
        <v>8059.17</v>
      </c>
      <c r="C855" s="1">
        <f>_xlfn.XLOOKUP(A855,Processed_data!A:A,Processed_data!F:F)</f>
        <v>8059.17</v>
      </c>
      <c r="D855" s="1" t="str">
        <f>_xlfn.XLOOKUP(A855,bank_source_transactions__1[transaction_id],bank_source_transactions__1[transaction_status])</f>
        <v>SUCCESS</v>
      </c>
      <c r="E855" s="1" t="str">
        <f>_xlfn.XLOOKUP(A855,Processed_data!A:A,Processed_data!G:G)</f>
        <v>SUCCESS</v>
      </c>
      <c r="F855" s="1">
        <f>COUNTIF(bank_processed_transactions[transaction_id],A855)</f>
        <v>1</v>
      </c>
      <c r="G855" s="1" t="str">
        <f t="shared" si="130"/>
        <v>found</v>
      </c>
      <c r="H855" s="1" t="str">
        <f t="shared" si="131"/>
        <v>Not Duplicate</v>
      </c>
      <c r="I855" s="1" t="str">
        <f t="shared" si="132"/>
        <v>match</v>
      </c>
      <c r="J855" s="1" t="str">
        <f t="shared" si="133"/>
        <v>match</v>
      </c>
      <c r="K855" s="1">
        <f t="shared" si="134"/>
        <v>0</v>
      </c>
      <c r="L855" s="2">
        <f>IF(F855=0,"not processed",_xlfn.MINIFS(Processed_data!H:H,Processed_data!A:A,A855))</f>
        <v>46038</v>
      </c>
      <c r="M855" s="1">
        <f>IF(F855=0,"not processed",ABS(bank_source_transactions__1[[#This Row],[transaction_date]]-Reconciliation!L855))</f>
        <v>3</v>
      </c>
      <c r="N855" s="1" t="str" cm="1">
        <f t="array" ref="N855">_xlfn.IFS(M855="not Processed", "Not Processed",M855&gt;2,"SLA Breached",M855&lt;=2,"Within SLA")</f>
        <v>SLA Breached</v>
      </c>
      <c r="O855" s="1" t="str">
        <f>_xlfn.XLOOKUP(A855,Source_data!A:A,Source_data!D:D)</f>
        <v>CARD</v>
      </c>
      <c r="P855" s="1">
        <f t="shared" si="135"/>
        <v>0</v>
      </c>
      <c r="Q855" s="1">
        <f t="shared" si="136"/>
        <v>0</v>
      </c>
      <c r="R855" s="1">
        <f t="shared" si="137"/>
        <v>0</v>
      </c>
      <c r="S855" s="1">
        <f t="shared" si="138"/>
        <v>0</v>
      </c>
      <c r="T855" s="1">
        <f t="shared" si="139"/>
        <v>1</v>
      </c>
      <c r="U855" s="1" t="str">
        <f>_xlfn.XLOOKUP(Table3[[#This Row],[Transaction ID]],Source_data!A:A,Source_data!E:E)</f>
        <v>Mumbai</v>
      </c>
      <c r="V855" s="1">
        <f>_xlfn.IFNA(_xlfn.XLOOKUP(A855,bank_processed_transactions[transaction_id],bank_processed_transactions[processing_minutes]),"")</f>
        <v>15.2</v>
      </c>
      <c r="W855" s="31">
        <f>_xlfn.XLOOKUP(A855,Source_data!A:A,Source_data!B:B)</f>
        <v>46035</v>
      </c>
    </row>
    <row r="856" spans="1:23" x14ac:dyDescent="0.3">
      <c r="A856" s="3" t="s">
        <v>1227</v>
      </c>
      <c r="B856" s="1">
        <f>_xlfn.XLOOKUP(A856,bank_source_transactions__1[transaction_id],bank_source_transactions__1[amount_inr])</f>
        <v>6697.92</v>
      </c>
      <c r="C856" s="1">
        <f>_xlfn.XLOOKUP(A856,Processed_data!A:A,Processed_data!F:F)</f>
        <v>6697.92</v>
      </c>
      <c r="D856" s="1" t="str">
        <f>_xlfn.XLOOKUP(A856,bank_source_transactions__1[transaction_id],bank_source_transactions__1[transaction_status])</f>
        <v>SUCCESS</v>
      </c>
      <c r="E856" s="1" t="str">
        <f>_xlfn.XLOOKUP(A856,Processed_data!A:A,Processed_data!G:G)</f>
        <v>SUCCESS</v>
      </c>
      <c r="F856" s="1">
        <f>COUNTIF(bank_processed_transactions[transaction_id],A856)</f>
        <v>1</v>
      </c>
      <c r="G856" s="1" t="str">
        <f t="shared" si="130"/>
        <v>found</v>
      </c>
      <c r="H856" s="1" t="str">
        <f t="shared" si="131"/>
        <v>Not Duplicate</v>
      </c>
      <c r="I856" s="1" t="str">
        <f t="shared" si="132"/>
        <v>match</v>
      </c>
      <c r="J856" s="1" t="str">
        <f t="shared" si="133"/>
        <v>match</v>
      </c>
      <c r="K856" s="1">
        <f t="shared" si="134"/>
        <v>0</v>
      </c>
      <c r="L856" s="2">
        <f>IF(F856=0,"not processed",_xlfn.MINIFS(Processed_data!H:H,Processed_data!A:A,A856))</f>
        <v>46040</v>
      </c>
      <c r="M856" s="1">
        <f>IF(F856=0,"not processed",ABS(bank_source_transactions__1[[#This Row],[transaction_date]]-Reconciliation!L856))</f>
        <v>2</v>
      </c>
      <c r="N856" s="1" t="str" cm="1">
        <f t="array" ref="N856">_xlfn.IFS(M856="not Processed", "Not Processed",M856&gt;2,"SLA Breached",M856&lt;=2,"Within SLA")</f>
        <v>Within SLA</v>
      </c>
      <c r="O856" s="1" t="str">
        <f>_xlfn.XLOOKUP(A856,Source_data!A:A,Source_data!D:D)</f>
        <v>UPI</v>
      </c>
      <c r="P856" s="1">
        <f t="shared" si="135"/>
        <v>0</v>
      </c>
      <c r="Q856" s="1">
        <f t="shared" si="136"/>
        <v>0</v>
      </c>
      <c r="R856" s="1">
        <f t="shared" si="137"/>
        <v>0</v>
      </c>
      <c r="S856" s="1">
        <f t="shared" si="138"/>
        <v>0</v>
      </c>
      <c r="T856" s="1">
        <f t="shared" si="139"/>
        <v>0</v>
      </c>
      <c r="U856" s="1" t="str">
        <f>_xlfn.XLOOKUP(Table3[[#This Row],[Transaction ID]],Source_data!A:A,Source_data!E:E)</f>
        <v>Hyderabad</v>
      </c>
      <c r="V856" s="1">
        <f>_xlfn.IFNA(_xlfn.XLOOKUP(A856,bank_processed_transactions[transaction_id],bank_processed_transactions[processing_minutes]),"")</f>
        <v>37.5</v>
      </c>
      <c r="W856" s="31">
        <f>_xlfn.XLOOKUP(A856,Source_data!A:A,Source_data!B:B)</f>
        <v>46038</v>
      </c>
    </row>
    <row r="857" spans="1:23" x14ac:dyDescent="0.3">
      <c r="A857" s="4" t="s">
        <v>3844</v>
      </c>
      <c r="B857" s="1">
        <f>_xlfn.XLOOKUP(A857,bank_source_transactions__1[transaction_id],bank_source_transactions__1[amount_inr])</f>
        <v>3360.33</v>
      </c>
      <c r="C857" s="1">
        <f>_xlfn.XLOOKUP(A857,Processed_data!A:A,Processed_data!F:F)</f>
        <v>3360.33</v>
      </c>
      <c r="D857" s="1" t="str">
        <f>_xlfn.XLOOKUP(A857,bank_source_transactions__1[transaction_id],bank_source_transactions__1[transaction_status])</f>
        <v>SUCCESS</v>
      </c>
      <c r="E857" s="1" t="str">
        <f>_xlfn.XLOOKUP(A857,Processed_data!A:A,Processed_data!G:G)</f>
        <v>SUCCESS</v>
      </c>
      <c r="F857" s="1">
        <f>COUNTIF(bank_processed_transactions[transaction_id],A857)</f>
        <v>1</v>
      </c>
      <c r="G857" s="1" t="str">
        <f t="shared" si="130"/>
        <v>found</v>
      </c>
      <c r="H857" s="1" t="str">
        <f t="shared" si="131"/>
        <v>Not Duplicate</v>
      </c>
      <c r="I857" s="1" t="str">
        <f t="shared" si="132"/>
        <v>match</v>
      </c>
      <c r="J857" s="1" t="str">
        <f t="shared" si="133"/>
        <v>match</v>
      </c>
      <c r="K857" s="1">
        <f t="shared" si="134"/>
        <v>0</v>
      </c>
      <c r="L857" s="2">
        <f>IF(F857=0,"not processed",_xlfn.MINIFS(Processed_data!H:H,Processed_data!A:A,A857))</f>
        <v>46033</v>
      </c>
      <c r="M857" s="1">
        <f>IF(F857=0,"not processed",ABS(bank_source_transactions__1[[#This Row],[transaction_date]]-Reconciliation!L857))</f>
        <v>3</v>
      </c>
      <c r="N857" s="1" t="str" cm="1">
        <f t="array" ref="N857">_xlfn.IFS(M857="not Processed", "Not Processed",M857&gt;2,"SLA Breached",M857&lt;=2,"Within SLA")</f>
        <v>SLA Breached</v>
      </c>
      <c r="O857" s="1" t="str">
        <f>_xlfn.XLOOKUP(A857,Source_data!A:A,Source_data!D:D)</f>
        <v>IMPS</v>
      </c>
      <c r="P857" s="1">
        <f t="shared" si="135"/>
        <v>0</v>
      </c>
      <c r="Q857" s="1">
        <f t="shared" si="136"/>
        <v>0</v>
      </c>
      <c r="R857" s="1">
        <f t="shared" si="137"/>
        <v>0</v>
      </c>
      <c r="S857" s="1">
        <f t="shared" si="138"/>
        <v>0</v>
      </c>
      <c r="T857" s="1">
        <f t="shared" si="139"/>
        <v>1</v>
      </c>
      <c r="U857" s="1" t="str">
        <f>_xlfn.XLOOKUP(Table3[[#This Row],[Transaction ID]],Source_data!A:A,Source_data!E:E)</f>
        <v>Bengaluru</v>
      </c>
      <c r="V857" s="1">
        <f>_xlfn.IFNA(_xlfn.XLOOKUP(A857,bank_processed_transactions[transaction_id],bank_processed_transactions[processing_minutes]),"")</f>
        <v>25.4</v>
      </c>
      <c r="W857" s="31">
        <f>_xlfn.XLOOKUP(A857,Source_data!A:A,Source_data!B:B)</f>
        <v>46030</v>
      </c>
    </row>
    <row r="858" spans="1:23" x14ac:dyDescent="0.3">
      <c r="A858" s="3" t="s">
        <v>4267</v>
      </c>
      <c r="B858" s="1">
        <f>_xlfn.XLOOKUP(A858,bank_source_transactions__1[transaction_id],bank_source_transactions__1[amount_inr])</f>
        <v>3754.57</v>
      </c>
      <c r="C858" s="1">
        <f>_xlfn.XLOOKUP(A858,Processed_data!A:A,Processed_data!F:F)</f>
        <v>3754.57</v>
      </c>
      <c r="D858" s="1" t="str">
        <f>_xlfn.XLOOKUP(A858,bank_source_transactions__1[transaction_id],bank_source_transactions__1[transaction_status])</f>
        <v>SUCCESS</v>
      </c>
      <c r="E858" s="1" t="str">
        <f>_xlfn.XLOOKUP(A858,Processed_data!A:A,Processed_data!G:G)</f>
        <v>SUCCESS</v>
      </c>
      <c r="F858" s="1">
        <f>COUNTIF(bank_processed_transactions[transaction_id],A858)</f>
        <v>1</v>
      </c>
      <c r="G858" s="1" t="str">
        <f t="shared" si="130"/>
        <v>found</v>
      </c>
      <c r="H858" s="1" t="str">
        <f t="shared" si="131"/>
        <v>Not Duplicate</v>
      </c>
      <c r="I858" s="1" t="str">
        <f t="shared" si="132"/>
        <v>match</v>
      </c>
      <c r="J858" s="1" t="str">
        <f t="shared" si="133"/>
        <v>match</v>
      </c>
      <c r="K858" s="1">
        <f t="shared" si="134"/>
        <v>0</v>
      </c>
      <c r="L858" s="2">
        <f>IF(F858=0,"not processed",_xlfn.MINIFS(Processed_data!H:H,Processed_data!A:A,A858))</f>
        <v>46070</v>
      </c>
      <c r="M858" s="1">
        <f>IF(F858=0,"not processed",ABS(bank_source_transactions__1[[#This Row],[transaction_date]]-Reconciliation!L858))</f>
        <v>3</v>
      </c>
      <c r="N858" s="1" t="str" cm="1">
        <f t="array" ref="N858">_xlfn.IFS(M858="not Processed", "Not Processed",M858&gt;2,"SLA Breached",M858&lt;=2,"Within SLA")</f>
        <v>SLA Breached</v>
      </c>
      <c r="O858" s="1" t="str">
        <f>_xlfn.XLOOKUP(A858,Source_data!A:A,Source_data!D:D)</f>
        <v>ATM</v>
      </c>
      <c r="P858" s="1">
        <f t="shared" si="135"/>
        <v>0</v>
      </c>
      <c r="Q858" s="1">
        <f t="shared" si="136"/>
        <v>0</v>
      </c>
      <c r="R858" s="1">
        <f t="shared" si="137"/>
        <v>0</v>
      </c>
      <c r="S858" s="1">
        <f t="shared" si="138"/>
        <v>0</v>
      </c>
      <c r="T858" s="1">
        <f t="shared" si="139"/>
        <v>1</v>
      </c>
      <c r="U858" s="1" t="str">
        <f>_xlfn.XLOOKUP(Table3[[#This Row],[Transaction ID]],Source_data!A:A,Source_data!E:E)</f>
        <v>Bengaluru</v>
      </c>
      <c r="V858" s="1">
        <f>_xlfn.IFNA(_xlfn.XLOOKUP(A858,bank_processed_transactions[transaction_id],bank_processed_transactions[processing_minutes]),"")</f>
        <v>25.3</v>
      </c>
      <c r="W858" s="31">
        <f>_xlfn.XLOOKUP(A858,Source_data!A:A,Source_data!B:B)</f>
        <v>46067</v>
      </c>
    </row>
    <row r="859" spans="1:23" x14ac:dyDescent="0.3">
      <c r="A859" s="4" t="s">
        <v>1501</v>
      </c>
      <c r="B859" s="1">
        <f>_xlfn.XLOOKUP(A859,bank_source_transactions__1[transaction_id],bank_source_transactions__1[amount_inr])</f>
        <v>567.76</v>
      </c>
      <c r="C859" s="1">
        <f>_xlfn.XLOOKUP(A859,Processed_data!A:A,Processed_data!F:F)</f>
        <v>567.76</v>
      </c>
      <c r="D859" s="1" t="str">
        <f>_xlfn.XLOOKUP(A859,bank_source_transactions__1[transaction_id],bank_source_transactions__1[transaction_status])</f>
        <v>SUCCESS</v>
      </c>
      <c r="E859" s="1" t="str">
        <f>_xlfn.XLOOKUP(A859,Processed_data!A:A,Processed_data!G:G)</f>
        <v>SUCCESS</v>
      </c>
      <c r="F859" s="1">
        <f>COUNTIF(bank_processed_transactions[transaction_id],A859)</f>
        <v>1</v>
      </c>
      <c r="G859" s="1" t="str">
        <f t="shared" si="130"/>
        <v>found</v>
      </c>
      <c r="H859" s="1" t="str">
        <f t="shared" si="131"/>
        <v>Not Duplicate</v>
      </c>
      <c r="I859" s="1" t="str">
        <f t="shared" si="132"/>
        <v>match</v>
      </c>
      <c r="J859" s="1" t="str">
        <f t="shared" si="133"/>
        <v>match</v>
      </c>
      <c r="K859" s="1">
        <f t="shared" si="134"/>
        <v>0</v>
      </c>
      <c r="L859" s="2">
        <f>IF(F859=0,"not processed",_xlfn.MINIFS(Processed_data!H:H,Processed_data!A:A,A859))</f>
        <v>46028</v>
      </c>
      <c r="M859" s="1">
        <f>IF(F859=0,"not processed",ABS(bank_source_transactions__1[[#This Row],[transaction_date]]-Reconciliation!L859))</f>
        <v>2</v>
      </c>
      <c r="N859" s="1" t="str" cm="1">
        <f t="array" ref="N859">_xlfn.IFS(M859="not Processed", "Not Processed",M859&gt;2,"SLA Breached",M859&lt;=2,"Within SLA")</f>
        <v>Within SLA</v>
      </c>
      <c r="O859" s="1" t="str">
        <f>_xlfn.XLOOKUP(A859,Source_data!A:A,Source_data!D:D)</f>
        <v>CARD</v>
      </c>
      <c r="P859" s="1">
        <f t="shared" si="135"/>
        <v>0</v>
      </c>
      <c r="Q859" s="1">
        <f t="shared" si="136"/>
        <v>0</v>
      </c>
      <c r="R859" s="1">
        <f t="shared" si="137"/>
        <v>0</v>
      </c>
      <c r="S859" s="1">
        <f t="shared" si="138"/>
        <v>0</v>
      </c>
      <c r="T859" s="1">
        <f t="shared" si="139"/>
        <v>0</v>
      </c>
      <c r="U859" s="1" t="str">
        <f>_xlfn.XLOOKUP(Table3[[#This Row],[Transaction ID]],Source_data!A:A,Source_data!E:E)</f>
        <v>Pune</v>
      </c>
      <c r="V859" s="1">
        <f>_xlfn.IFNA(_xlfn.XLOOKUP(A859,bank_processed_transactions[transaction_id],bank_processed_transactions[processing_minutes]),"")</f>
        <v>31</v>
      </c>
      <c r="W859" s="31">
        <f>_xlfn.XLOOKUP(A859,Source_data!A:A,Source_data!B:B)</f>
        <v>46026</v>
      </c>
    </row>
    <row r="860" spans="1:23" x14ac:dyDescent="0.3">
      <c r="A860" s="3" t="s">
        <v>2233</v>
      </c>
      <c r="B860" s="1">
        <f>_xlfn.XLOOKUP(A860,bank_source_transactions__1[transaction_id],bank_source_transactions__1[amount_inr])</f>
        <v>4411.5</v>
      </c>
      <c r="C860" s="1">
        <f>_xlfn.XLOOKUP(A860,Processed_data!A:A,Processed_data!F:F)</f>
        <v>4411.5</v>
      </c>
      <c r="D860" s="1" t="str">
        <f>_xlfn.XLOOKUP(A860,bank_source_transactions__1[transaction_id],bank_source_transactions__1[transaction_status])</f>
        <v>SUCCESS</v>
      </c>
      <c r="E860" s="1" t="str">
        <f>_xlfn.XLOOKUP(A860,Processed_data!A:A,Processed_data!G:G)</f>
        <v>SUCCESS</v>
      </c>
      <c r="F860" s="1">
        <f>COUNTIF(bank_processed_transactions[transaction_id],A860)</f>
        <v>1</v>
      </c>
      <c r="G860" s="1" t="str">
        <f t="shared" si="130"/>
        <v>found</v>
      </c>
      <c r="H860" s="1" t="str">
        <f t="shared" si="131"/>
        <v>Not Duplicate</v>
      </c>
      <c r="I860" s="1" t="str">
        <f t="shared" si="132"/>
        <v>match</v>
      </c>
      <c r="J860" s="1" t="str">
        <f t="shared" si="133"/>
        <v>match</v>
      </c>
      <c r="K860" s="1">
        <f t="shared" si="134"/>
        <v>0</v>
      </c>
      <c r="L860" s="2">
        <f>IF(F860=0,"not processed",_xlfn.MINIFS(Processed_data!H:H,Processed_data!A:A,A860))</f>
        <v>46112</v>
      </c>
      <c r="M860" s="1">
        <f>IF(F860=0,"not processed",ABS(bank_source_transactions__1[[#This Row],[transaction_date]]-Reconciliation!L860))</f>
        <v>0</v>
      </c>
      <c r="N860" s="1" t="str" cm="1">
        <f t="array" ref="N860">_xlfn.IFS(M860="not Processed", "Not Processed",M860&gt;2,"SLA Breached",M860&lt;=2,"Within SLA")</f>
        <v>Within SLA</v>
      </c>
      <c r="O860" s="1" t="str">
        <f>_xlfn.XLOOKUP(A860,Source_data!A:A,Source_data!D:D)</f>
        <v>ATM</v>
      </c>
      <c r="P860" s="1">
        <f t="shared" si="135"/>
        <v>0</v>
      </c>
      <c r="Q860" s="1">
        <f t="shared" si="136"/>
        <v>0</v>
      </c>
      <c r="R860" s="1">
        <f t="shared" si="137"/>
        <v>0</v>
      </c>
      <c r="S860" s="1">
        <f t="shared" si="138"/>
        <v>0</v>
      </c>
      <c r="T860" s="1">
        <f t="shared" si="139"/>
        <v>0</v>
      </c>
      <c r="U860" s="1" t="str">
        <f>_xlfn.XLOOKUP(Table3[[#This Row],[Transaction ID]],Source_data!A:A,Source_data!E:E)</f>
        <v>Hyderabad</v>
      </c>
      <c r="V860" s="1">
        <f>_xlfn.IFNA(_xlfn.XLOOKUP(A860,bank_processed_transactions[transaction_id],bank_processed_transactions[processing_minutes]),"")</f>
        <v>25</v>
      </c>
      <c r="W860" s="31">
        <f>_xlfn.XLOOKUP(A860,Source_data!A:A,Source_data!B:B)</f>
        <v>46112</v>
      </c>
    </row>
    <row r="861" spans="1:23" x14ac:dyDescent="0.3">
      <c r="A861" s="4" t="s">
        <v>2761</v>
      </c>
      <c r="B861" s="1">
        <f>_xlfn.XLOOKUP(A861,bank_source_transactions__1[transaction_id],bank_source_transactions__1[amount_inr])</f>
        <v>8538.2900000000009</v>
      </c>
      <c r="C861" s="1">
        <f>_xlfn.XLOOKUP(A861,Processed_data!A:A,Processed_data!F:F)</f>
        <v>8538.2900000000009</v>
      </c>
      <c r="D861" s="1" t="str">
        <f>_xlfn.XLOOKUP(A861,bank_source_transactions__1[transaction_id],bank_source_transactions__1[transaction_status])</f>
        <v>SUCCESS</v>
      </c>
      <c r="E861" s="1" t="str">
        <f>_xlfn.XLOOKUP(A861,Processed_data!A:A,Processed_data!G:G)</f>
        <v>FAILED</v>
      </c>
      <c r="F861" s="1">
        <f>COUNTIF(bank_processed_transactions[transaction_id],A861)</f>
        <v>1</v>
      </c>
      <c r="G861" s="1" t="str">
        <f t="shared" si="130"/>
        <v>found</v>
      </c>
      <c r="H861" s="1" t="str">
        <f t="shared" si="131"/>
        <v>Not Duplicate</v>
      </c>
      <c r="I861" s="1" t="str">
        <f t="shared" si="132"/>
        <v>match</v>
      </c>
      <c r="J861" s="1" t="str">
        <f t="shared" si="133"/>
        <v>mismatch</v>
      </c>
      <c r="K861" s="1">
        <f t="shared" si="134"/>
        <v>0</v>
      </c>
      <c r="L861" s="2">
        <f>IF(F861=0,"not processed",_xlfn.MINIFS(Processed_data!H:H,Processed_data!A:A,A861))</f>
        <v>46072</v>
      </c>
      <c r="M861" s="1">
        <f>IF(F861=0,"not processed",ABS(bank_source_transactions__1[[#This Row],[transaction_date]]-Reconciliation!L861))</f>
        <v>1</v>
      </c>
      <c r="N861" s="1" t="str" cm="1">
        <f t="array" ref="N861">_xlfn.IFS(M861="not Processed", "Not Processed",M861&gt;2,"SLA Breached",M861&lt;=2,"Within SLA")</f>
        <v>Within SLA</v>
      </c>
      <c r="O861" s="1" t="str">
        <f>_xlfn.XLOOKUP(A861,Source_data!A:A,Source_data!D:D)</f>
        <v>IMPS</v>
      </c>
      <c r="P861" s="1">
        <f t="shared" si="135"/>
        <v>0</v>
      </c>
      <c r="Q861" s="1">
        <f t="shared" si="136"/>
        <v>0</v>
      </c>
      <c r="R861" s="1">
        <f t="shared" si="137"/>
        <v>0</v>
      </c>
      <c r="S861" s="1">
        <f t="shared" si="138"/>
        <v>1</v>
      </c>
      <c r="T861" s="1">
        <f t="shared" si="139"/>
        <v>0</v>
      </c>
      <c r="U861" s="1" t="str">
        <f>_xlfn.XLOOKUP(Table3[[#This Row],[Transaction ID]],Source_data!A:A,Source_data!E:E)</f>
        <v>Hyderabad</v>
      </c>
      <c r="V861" s="1">
        <f>_xlfn.IFNA(_xlfn.XLOOKUP(A861,bank_processed_transactions[transaction_id],bank_processed_transactions[processing_minutes]),"")</f>
        <v>10.1</v>
      </c>
      <c r="W861" s="31">
        <f>_xlfn.XLOOKUP(A861,Source_data!A:A,Source_data!B:B)</f>
        <v>46071</v>
      </c>
    </row>
    <row r="862" spans="1:23" x14ac:dyDescent="0.3">
      <c r="A862" s="3" t="s">
        <v>4266</v>
      </c>
      <c r="B862" s="1">
        <f>_xlfn.XLOOKUP(A862,bank_source_transactions__1[transaction_id],bank_source_transactions__1[amount_inr])</f>
        <v>2443.1</v>
      </c>
      <c r="C862" s="1">
        <f>_xlfn.XLOOKUP(A862,Processed_data!A:A,Processed_data!F:F)</f>
        <v>2443.1</v>
      </c>
      <c r="D862" s="1" t="str">
        <f>_xlfn.XLOOKUP(A862,bank_source_transactions__1[transaction_id],bank_source_transactions__1[transaction_status])</f>
        <v>SUCCESS</v>
      </c>
      <c r="E862" s="1" t="str">
        <f>_xlfn.XLOOKUP(A862,Processed_data!A:A,Processed_data!G:G)</f>
        <v>SUCCESS</v>
      </c>
      <c r="F862" s="1">
        <f>COUNTIF(bank_processed_transactions[transaction_id],A862)</f>
        <v>1</v>
      </c>
      <c r="G862" s="1" t="str">
        <f t="shared" si="130"/>
        <v>found</v>
      </c>
      <c r="H862" s="1" t="str">
        <f t="shared" si="131"/>
        <v>Not Duplicate</v>
      </c>
      <c r="I862" s="1" t="str">
        <f t="shared" si="132"/>
        <v>match</v>
      </c>
      <c r="J862" s="1" t="str">
        <f t="shared" si="133"/>
        <v>match</v>
      </c>
      <c r="K862" s="1">
        <f t="shared" si="134"/>
        <v>0</v>
      </c>
      <c r="L862" s="2">
        <f>IF(F862=0,"not processed",_xlfn.MINIFS(Processed_data!H:H,Processed_data!A:A,A862))</f>
        <v>46083</v>
      </c>
      <c r="M862" s="1">
        <f>IF(F862=0,"not processed",ABS(bank_source_transactions__1[[#This Row],[transaction_date]]-Reconciliation!L862))</f>
        <v>3</v>
      </c>
      <c r="N862" s="1" t="str" cm="1">
        <f t="array" ref="N862">_xlfn.IFS(M862="not Processed", "Not Processed",M862&gt;2,"SLA Breached",M862&lt;=2,"Within SLA")</f>
        <v>SLA Breached</v>
      </c>
      <c r="O862" s="1" t="str">
        <f>_xlfn.XLOOKUP(A862,Source_data!A:A,Source_data!D:D)</f>
        <v>UPI</v>
      </c>
      <c r="P862" s="1">
        <f t="shared" si="135"/>
        <v>0</v>
      </c>
      <c r="Q862" s="1">
        <f t="shared" si="136"/>
        <v>0</v>
      </c>
      <c r="R862" s="1">
        <f t="shared" si="137"/>
        <v>0</v>
      </c>
      <c r="S862" s="1">
        <f t="shared" si="138"/>
        <v>0</v>
      </c>
      <c r="T862" s="1">
        <f t="shared" si="139"/>
        <v>1</v>
      </c>
      <c r="U862" s="1" t="str">
        <f>_xlfn.XLOOKUP(Table3[[#This Row],[Transaction ID]],Source_data!A:A,Source_data!E:E)</f>
        <v>Hyderabad</v>
      </c>
      <c r="V862" s="1">
        <f>_xlfn.IFNA(_xlfn.XLOOKUP(A862,bank_processed_transactions[transaction_id],bank_processed_transactions[processing_minutes]),"")</f>
        <v>78.099999999999994</v>
      </c>
      <c r="W862" s="31">
        <f>_xlfn.XLOOKUP(A862,Source_data!A:A,Source_data!B:B)</f>
        <v>46080</v>
      </c>
    </row>
    <row r="863" spans="1:23" x14ac:dyDescent="0.3">
      <c r="A863" s="4" t="s">
        <v>1966</v>
      </c>
      <c r="B863" s="1">
        <f>_xlfn.XLOOKUP(A863,bank_source_transactions__1[transaction_id],bank_source_transactions__1[amount_inr])</f>
        <v>5534.41</v>
      </c>
      <c r="C863" s="1">
        <f>_xlfn.XLOOKUP(A863,Processed_data!A:A,Processed_data!F:F)</f>
        <v>5534.41</v>
      </c>
      <c r="D863" s="1" t="str">
        <f>_xlfn.XLOOKUP(A863,bank_source_transactions__1[transaction_id],bank_source_transactions__1[transaction_status])</f>
        <v>SUCCESS</v>
      </c>
      <c r="E863" s="1" t="str">
        <f>_xlfn.XLOOKUP(A863,Processed_data!A:A,Processed_data!G:G)</f>
        <v>SUCCESS</v>
      </c>
      <c r="F863" s="1">
        <f>COUNTIF(bank_processed_transactions[transaction_id],A863)</f>
        <v>1</v>
      </c>
      <c r="G863" s="1" t="str">
        <f t="shared" si="130"/>
        <v>found</v>
      </c>
      <c r="H863" s="1" t="str">
        <f t="shared" si="131"/>
        <v>Not Duplicate</v>
      </c>
      <c r="I863" s="1" t="str">
        <f t="shared" si="132"/>
        <v>match</v>
      </c>
      <c r="J863" s="1" t="str">
        <f t="shared" si="133"/>
        <v>match</v>
      </c>
      <c r="K863" s="1">
        <f t="shared" si="134"/>
        <v>0</v>
      </c>
      <c r="L863" s="2">
        <f>IF(F863=0,"not processed",_xlfn.MINIFS(Processed_data!H:H,Processed_data!A:A,A863))</f>
        <v>46070</v>
      </c>
      <c r="M863" s="1">
        <f>IF(F863=0,"not processed",ABS(bank_source_transactions__1[[#This Row],[transaction_date]]-Reconciliation!L863))</f>
        <v>0</v>
      </c>
      <c r="N863" s="1" t="str" cm="1">
        <f t="array" ref="N863">_xlfn.IFS(M863="not Processed", "Not Processed",M863&gt;2,"SLA Breached",M863&lt;=2,"Within SLA")</f>
        <v>Within SLA</v>
      </c>
      <c r="O863" s="1" t="str">
        <f>_xlfn.XLOOKUP(A863,Source_data!A:A,Source_data!D:D)</f>
        <v>CARD</v>
      </c>
      <c r="P863" s="1">
        <f t="shared" si="135"/>
        <v>0</v>
      </c>
      <c r="Q863" s="1">
        <f t="shared" si="136"/>
        <v>0</v>
      </c>
      <c r="R863" s="1">
        <f t="shared" si="137"/>
        <v>0</v>
      </c>
      <c r="S863" s="1">
        <f t="shared" si="138"/>
        <v>0</v>
      </c>
      <c r="T863" s="1">
        <f t="shared" si="139"/>
        <v>0</v>
      </c>
      <c r="U863" s="1" t="str">
        <f>_xlfn.XLOOKUP(Table3[[#This Row],[Transaction ID]],Source_data!A:A,Source_data!E:E)</f>
        <v>Bengaluru</v>
      </c>
      <c r="V863" s="1">
        <f>_xlfn.IFNA(_xlfn.XLOOKUP(A863,bank_processed_transactions[transaction_id],bank_processed_transactions[processing_minutes]),"")</f>
        <v>22.1</v>
      </c>
      <c r="W863" s="31">
        <f>_xlfn.XLOOKUP(A863,Source_data!A:A,Source_data!B:B)</f>
        <v>46070</v>
      </c>
    </row>
    <row r="864" spans="1:23" x14ac:dyDescent="0.3">
      <c r="A864" s="3" t="s">
        <v>4993</v>
      </c>
      <c r="B864" s="1">
        <f>_xlfn.XLOOKUP(A864,bank_source_transactions__1[transaction_id],bank_source_transactions__1[amount_inr])</f>
        <v>1335.46</v>
      </c>
      <c r="C864" s="1" t="e">
        <f>_xlfn.XLOOKUP(A864,Processed_data!A:A,Processed_data!F:F)</f>
        <v>#N/A</v>
      </c>
      <c r="D864" s="1" t="str">
        <f>_xlfn.XLOOKUP(A864,bank_source_transactions__1[transaction_id],bank_source_transactions__1[transaction_status])</f>
        <v>SUCCESS</v>
      </c>
      <c r="E864" s="1" t="e">
        <f>_xlfn.XLOOKUP(A864,Processed_data!A:A,Processed_data!G:G)</f>
        <v>#N/A</v>
      </c>
      <c r="F864" s="1">
        <f>COUNTIF(bank_processed_transactions[transaction_id],A864)</f>
        <v>0</v>
      </c>
      <c r="G864" s="1" t="str">
        <f t="shared" si="130"/>
        <v>missing</v>
      </c>
      <c r="H864" s="1" t="str">
        <f t="shared" si="131"/>
        <v>Not Duplicate</v>
      </c>
      <c r="I864" s="1" t="str">
        <f t="shared" si="132"/>
        <v>not processed</v>
      </c>
      <c r="J864" s="1" t="str">
        <f t="shared" si="133"/>
        <v>not processed</v>
      </c>
      <c r="K864" s="1" t="str">
        <f t="shared" si="134"/>
        <v>missing</v>
      </c>
      <c r="L864" s="2" t="str">
        <f>IF(F864=0,"not processed",_xlfn.MINIFS(Processed_data!H:H,Processed_data!A:A,A864))</f>
        <v>not processed</v>
      </c>
      <c r="M864" s="1" t="str">
        <f>IF(F864=0,"not processed",ABS(bank_source_transactions__1[[#This Row],[transaction_date]]-Reconciliation!L864))</f>
        <v>not processed</v>
      </c>
      <c r="N864" s="1" t="str" cm="1">
        <f t="array" ref="N864">_xlfn.IFS(M864="not Processed", "Not Processed",M864&gt;2,"SLA Breached",M864&lt;=2,"Within SLA")</f>
        <v>Not Processed</v>
      </c>
      <c r="O864" s="1" t="str">
        <f>_xlfn.XLOOKUP(A864,Source_data!A:A,Source_data!D:D)</f>
        <v>IMPS</v>
      </c>
      <c r="P864" s="1">
        <f t="shared" si="135"/>
        <v>1</v>
      </c>
      <c r="Q864" s="1">
        <f t="shared" si="136"/>
        <v>0</v>
      </c>
      <c r="R864" s="1">
        <f t="shared" si="137"/>
        <v>0</v>
      </c>
      <c r="S864" s="1">
        <f t="shared" si="138"/>
        <v>0</v>
      </c>
      <c r="T864" s="1">
        <f t="shared" si="139"/>
        <v>0</v>
      </c>
      <c r="U864" s="1" t="str">
        <f>_xlfn.XLOOKUP(Table3[[#This Row],[Transaction ID]],Source_data!A:A,Source_data!E:E)</f>
        <v>Bengaluru</v>
      </c>
      <c r="V864" s="1" t="str">
        <f>_xlfn.IFNA(_xlfn.XLOOKUP(A864,bank_processed_transactions[transaction_id],bank_processed_transactions[processing_minutes]),"")</f>
        <v/>
      </c>
      <c r="W864" s="31">
        <f>_xlfn.XLOOKUP(A864,Source_data!A:A,Source_data!B:B)</f>
        <v>46048</v>
      </c>
    </row>
    <row r="865" spans="1:23" x14ac:dyDescent="0.3">
      <c r="A865" s="4" t="s">
        <v>984</v>
      </c>
      <c r="B865" s="1">
        <f>_xlfn.XLOOKUP(A865,bank_source_transactions__1[transaction_id],bank_source_transactions__1[amount_inr])</f>
        <v>866.89</v>
      </c>
      <c r="C865" s="1">
        <f>_xlfn.XLOOKUP(A865,Processed_data!A:A,Processed_data!F:F)</f>
        <v>866.89</v>
      </c>
      <c r="D865" s="1" t="str">
        <f>_xlfn.XLOOKUP(A865,bank_source_transactions__1[transaction_id],bank_source_transactions__1[transaction_status])</f>
        <v>SUCCESS</v>
      </c>
      <c r="E865" s="1" t="str">
        <f>_xlfn.XLOOKUP(A865,Processed_data!A:A,Processed_data!G:G)</f>
        <v>SUCCESS</v>
      </c>
      <c r="F865" s="1">
        <f>COUNTIF(bank_processed_transactions[transaction_id],A865)</f>
        <v>1</v>
      </c>
      <c r="G865" s="1" t="str">
        <f t="shared" si="130"/>
        <v>found</v>
      </c>
      <c r="H865" s="1" t="str">
        <f t="shared" si="131"/>
        <v>Not Duplicate</v>
      </c>
      <c r="I865" s="1" t="str">
        <f t="shared" si="132"/>
        <v>match</v>
      </c>
      <c r="J865" s="1" t="str">
        <f t="shared" si="133"/>
        <v>match</v>
      </c>
      <c r="K865" s="1">
        <f t="shared" si="134"/>
        <v>0</v>
      </c>
      <c r="L865" s="2">
        <f>IF(F865=0,"not processed",_xlfn.MINIFS(Processed_data!H:H,Processed_data!A:A,A865))</f>
        <v>46026</v>
      </c>
      <c r="M865" s="1">
        <f>IF(F865=0,"not processed",ABS(bank_source_transactions__1[[#This Row],[transaction_date]]-Reconciliation!L865))</f>
        <v>2</v>
      </c>
      <c r="N865" s="1" t="str" cm="1">
        <f t="array" ref="N865">_xlfn.IFS(M865="not Processed", "Not Processed",M865&gt;2,"SLA Breached",M865&lt;=2,"Within SLA")</f>
        <v>Within SLA</v>
      </c>
      <c r="O865" s="1" t="str">
        <f>_xlfn.XLOOKUP(A865,Source_data!A:A,Source_data!D:D)</f>
        <v>UPI</v>
      </c>
      <c r="P865" s="1">
        <f t="shared" si="135"/>
        <v>0</v>
      </c>
      <c r="Q865" s="1">
        <f t="shared" si="136"/>
        <v>0</v>
      </c>
      <c r="R865" s="1">
        <f t="shared" si="137"/>
        <v>0</v>
      </c>
      <c r="S865" s="1">
        <f t="shared" si="138"/>
        <v>0</v>
      </c>
      <c r="T865" s="1">
        <f t="shared" si="139"/>
        <v>0</v>
      </c>
      <c r="U865" s="1" t="str">
        <f>_xlfn.XLOOKUP(Table3[[#This Row],[Transaction ID]],Source_data!A:A,Source_data!E:E)</f>
        <v>Bengaluru</v>
      </c>
      <c r="V865" s="1">
        <f>_xlfn.IFNA(_xlfn.XLOOKUP(A865,bank_processed_transactions[transaction_id],bank_processed_transactions[processing_minutes]),"")</f>
        <v>29.1</v>
      </c>
      <c r="W865" s="31">
        <f>_xlfn.XLOOKUP(A865,Source_data!A:A,Source_data!B:B)</f>
        <v>46024</v>
      </c>
    </row>
    <row r="866" spans="1:23" x14ac:dyDescent="0.3">
      <c r="A866" s="3" t="s">
        <v>3879</v>
      </c>
      <c r="B866" s="1">
        <f>_xlfn.XLOOKUP(A866,bank_source_transactions__1[transaction_id],bank_source_transactions__1[amount_inr])</f>
        <v>6012.24</v>
      </c>
      <c r="C866" s="1">
        <f>_xlfn.XLOOKUP(A866,Processed_data!A:A,Processed_data!F:F)</f>
        <v>6012.24</v>
      </c>
      <c r="D866" s="1" t="str">
        <f>_xlfn.XLOOKUP(A866,bank_source_transactions__1[transaction_id],bank_source_transactions__1[transaction_status])</f>
        <v>SUCCESS</v>
      </c>
      <c r="E866" s="1" t="str">
        <f>_xlfn.XLOOKUP(A866,Processed_data!A:A,Processed_data!G:G)</f>
        <v>SUCCESS</v>
      </c>
      <c r="F866" s="1">
        <f>COUNTIF(bank_processed_transactions[transaction_id],A866)</f>
        <v>1</v>
      </c>
      <c r="G866" s="1" t="str">
        <f t="shared" si="130"/>
        <v>found</v>
      </c>
      <c r="H866" s="1" t="str">
        <f t="shared" si="131"/>
        <v>Not Duplicate</v>
      </c>
      <c r="I866" s="1" t="str">
        <f t="shared" si="132"/>
        <v>match</v>
      </c>
      <c r="J866" s="1" t="str">
        <f t="shared" si="133"/>
        <v>match</v>
      </c>
      <c r="K866" s="1">
        <f t="shared" si="134"/>
        <v>0</v>
      </c>
      <c r="L866" s="2">
        <f>IF(F866=0,"not processed",_xlfn.MINIFS(Processed_data!H:H,Processed_data!A:A,A866))</f>
        <v>46047</v>
      </c>
      <c r="M866" s="1">
        <f>IF(F866=0,"not processed",ABS(bank_source_transactions__1[[#This Row],[transaction_date]]-Reconciliation!L866))</f>
        <v>5</v>
      </c>
      <c r="N866" s="1" t="str" cm="1">
        <f t="array" ref="N866">_xlfn.IFS(M866="not Processed", "Not Processed",M866&gt;2,"SLA Breached",M866&lt;=2,"Within SLA")</f>
        <v>SLA Breached</v>
      </c>
      <c r="O866" s="1" t="str">
        <f>_xlfn.XLOOKUP(A866,Source_data!A:A,Source_data!D:D)</f>
        <v>IMPS</v>
      </c>
      <c r="P866" s="1">
        <f t="shared" si="135"/>
        <v>0</v>
      </c>
      <c r="Q866" s="1">
        <f t="shared" si="136"/>
        <v>0</v>
      </c>
      <c r="R866" s="1">
        <f t="shared" si="137"/>
        <v>0</v>
      </c>
      <c r="S866" s="1">
        <f t="shared" si="138"/>
        <v>0</v>
      </c>
      <c r="T866" s="1">
        <f t="shared" si="139"/>
        <v>1</v>
      </c>
      <c r="U866" s="1" t="str">
        <f>_xlfn.XLOOKUP(Table3[[#This Row],[Transaction ID]],Source_data!A:A,Source_data!E:E)</f>
        <v>Hyderabad</v>
      </c>
      <c r="V866" s="1">
        <f>_xlfn.IFNA(_xlfn.XLOOKUP(A866,bank_processed_transactions[transaction_id],bank_processed_transactions[processing_minutes]),"")</f>
        <v>44.4</v>
      </c>
      <c r="W866" s="31">
        <f>_xlfn.XLOOKUP(A866,Source_data!A:A,Source_data!B:B)</f>
        <v>46042</v>
      </c>
    </row>
    <row r="867" spans="1:23" x14ac:dyDescent="0.3">
      <c r="A867" s="4" t="s">
        <v>3237</v>
      </c>
      <c r="B867" s="1">
        <f>_xlfn.XLOOKUP(A867,bank_source_transactions__1[transaction_id],bank_source_transactions__1[amount_inr])</f>
        <v>7689.76</v>
      </c>
      <c r="C867" s="1">
        <f>_xlfn.XLOOKUP(A867,Processed_data!A:A,Processed_data!F:F)</f>
        <v>7689.76</v>
      </c>
      <c r="D867" s="1" t="str">
        <f>_xlfn.XLOOKUP(A867,bank_source_transactions__1[transaction_id],bank_source_transactions__1[transaction_status])</f>
        <v>SUCCESS</v>
      </c>
      <c r="E867" s="1" t="str">
        <f>_xlfn.XLOOKUP(A867,Processed_data!A:A,Processed_data!G:G)</f>
        <v>SUCCESS</v>
      </c>
      <c r="F867" s="1">
        <f>COUNTIF(bank_processed_transactions[transaction_id],A867)</f>
        <v>1</v>
      </c>
      <c r="G867" s="1" t="str">
        <f t="shared" si="130"/>
        <v>found</v>
      </c>
      <c r="H867" s="1" t="str">
        <f t="shared" si="131"/>
        <v>Not Duplicate</v>
      </c>
      <c r="I867" s="1" t="str">
        <f t="shared" si="132"/>
        <v>match</v>
      </c>
      <c r="J867" s="1" t="str">
        <f t="shared" si="133"/>
        <v>match</v>
      </c>
      <c r="K867" s="1">
        <f t="shared" si="134"/>
        <v>0</v>
      </c>
      <c r="L867" s="2">
        <f>IF(F867=0,"not processed",_xlfn.MINIFS(Processed_data!H:H,Processed_data!A:A,A867))</f>
        <v>46039</v>
      </c>
      <c r="M867" s="1">
        <f>IF(F867=0,"not processed",ABS(bank_source_transactions__1[[#This Row],[transaction_date]]-Reconciliation!L867))</f>
        <v>3</v>
      </c>
      <c r="N867" s="1" t="str" cm="1">
        <f t="array" ref="N867">_xlfn.IFS(M867="not Processed", "Not Processed",M867&gt;2,"SLA Breached",M867&lt;=2,"Within SLA")</f>
        <v>SLA Breached</v>
      </c>
      <c r="O867" s="1" t="str">
        <f>_xlfn.XLOOKUP(A867,Source_data!A:A,Source_data!D:D)</f>
        <v>UPI</v>
      </c>
      <c r="P867" s="1">
        <f t="shared" si="135"/>
        <v>0</v>
      </c>
      <c r="Q867" s="1">
        <f t="shared" si="136"/>
        <v>0</v>
      </c>
      <c r="R867" s="1">
        <f t="shared" si="137"/>
        <v>0</v>
      </c>
      <c r="S867" s="1">
        <f t="shared" si="138"/>
        <v>0</v>
      </c>
      <c r="T867" s="1">
        <f t="shared" si="139"/>
        <v>1</v>
      </c>
      <c r="U867" s="1" t="str">
        <f>_xlfn.XLOOKUP(Table3[[#This Row],[Transaction ID]],Source_data!A:A,Source_data!E:E)</f>
        <v>Mumbai</v>
      </c>
      <c r="V867" s="1">
        <f>_xlfn.IFNA(_xlfn.XLOOKUP(A867,bank_processed_transactions[transaction_id],bank_processed_transactions[processing_minutes]),"")</f>
        <v>12.4</v>
      </c>
      <c r="W867" s="31">
        <f>_xlfn.XLOOKUP(A867,Source_data!A:A,Source_data!B:B)</f>
        <v>46036</v>
      </c>
    </row>
    <row r="868" spans="1:23" x14ac:dyDescent="0.3">
      <c r="A868" s="3" t="s">
        <v>4257</v>
      </c>
      <c r="B868" s="1">
        <f>_xlfn.XLOOKUP(A868,bank_source_transactions__1[transaction_id],bank_source_transactions__1[amount_inr])</f>
        <v>27119.8</v>
      </c>
      <c r="C868" s="1">
        <f>_xlfn.XLOOKUP(A868,Processed_data!A:A,Processed_data!F:F)</f>
        <v>27119.8</v>
      </c>
      <c r="D868" s="1" t="str">
        <f>_xlfn.XLOOKUP(A868,bank_source_transactions__1[transaction_id],bank_source_transactions__1[transaction_status])</f>
        <v>SUCCESS</v>
      </c>
      <c r="E868" s="1" t="str">
        <f>_xlfn.XLOOKUP(A868,Processed_data!A:A,Processed_data!G:G)</f>
        <v>SUCCESS</v>
      </c>
      <c r="F868" s="1">
        <f>COUNTIF(bank_processed_transactions[transaction_id],A868)</f>
        <v>1</v>
      </c>
      <c r="G868" s="1" t="str">
        <f t="shared" si="130"/>
        <v>found</v>
      </c>
      <c r="H868" s="1" t="str">
        <f t="shared" si="131"/>
        <v>Not Duplicate</v>
      </c>
      <c r="I868" s="1" t="str">
        <f t="shared" si="132"/>
        <v>match</v>
      </c>
      <c r="J868" s="1" t="str">
        <f t="shared" si="133"/>
        <v>match</v>
      </c>
      <c r="K868" s="1">
        <f t="shared" si="134"/>
        <v>0</v>
      </c>
      <c r="L868" s="2">
        <f>IF(F868=0,"not processed",_xlfn.MINIFS(Processed_data!H:H,Processed_data!A:A,A868))</f>
        <v>46060</v>
      </c>
      <c r="M868" s="1">
        <f>IF(F868=0,"not processed",ABS(bank_source_transactions__1[[#This Row],[transaction_date]]-Reconciliation!L868))</f>
        <v>1</v>
      </c>
      <c r="N868" s="1" t="str" cm="1">
        <f t="array" ref="N868">_xlfn.IFS(M868="not Processed", "Not Processed",M868&gt;2,"SLA Breached",M868&lt;=2,"Within SLA")</f>
        <v>Within SLA</v>
      </c>
      <c r="O868" s="1" t="str">
        <f>_xlfn.XLOOKUP(A868,Source_data!A:A,Source_data!D:D)</f>
        <v>NEFT</v>
      </c>
      <c r="P868" s="1">
        <f t="shared" si="135"/>
        <v>0</v>
      </c>
      <c r="Q868" s="1">
        <f t="shared" si="136"/>
        <v>0</v>
      </c>
      <c r="R868" s="1">
        <f t="shared" si="137"/>
        <v>0</v>
      </c>
      <c r="S868" s="1">
        <f t="shared" si="138"/>
        <v>0</v>
      </c>
      <c r="T868" s="1">
        <f t="shared" si="139"/>
        <v>0</v>
      </c>
      <c r="U868" s="1" t="str">
        <f>_xlfn.XLOOKUP(Table3[[#This Row],[Transaction ID]],Source_data!A:A,Source_data!E:E)</f>
        <v>Pune</v>
      </c>
      <c r="V868" s="1">
        <f>_xlfn.IFNA(_xlfn.XLOOKUP(A868,bank_processed_transactions[transaction_id],bank_processed_transactions[processing_minutes]),"")</f>
        <v>11.8</v>
      </c>
      <c r="W868" s="31">
        <f>_xlfn.XLOOKUP(A868,Source_data!A:A,Source_data!B:B)</f>
        <v>46059</v>
      </c>
    </row>
    <row r="869" spans="1:23" x14ac:dyDescent="0.3">
      <c r="A869" s="4" t="s">
        <v>4746</v>
      </c>
      <c r="B869" s="1">
        <f>_xlfn.XLOOKUP(A869,bank_source_transactions__1[transaction_id],bank_source_transactions__1[amount_inr])</f>
        <v>28352.05</v>
      </c>
      <c r="C869" s="1">
        <f>_xlfn.XLOOKUP(A869,Processed_data!A:A,Processed_data!F:F)</f>
        <v>28352.05</v>
      </c>
      <c r="D869" s="1" t="str">
        <f>_xlfn.XLOOKUP(A869,bank_source_transactions__1[transaction_id],bank_source_transactions__1[transaction_status])</f>
        <v>SUCCESS</v>
      </c>
      <c r="E869" s="1" t="str">
        <f>_xlfn.XLOOKUP(A869,Processed_data!A:A,Processed_data!G:G)</f>
        <v>SUCCESS</v>
      </c>
      <c r="F869" s="1">
        <f>COUNTIF(bank_processed_transactions[transaction_id],A869)</f>
        <v>1</v>
      </c>
      <c r="G869" s="1" t="str">
        <f t="shared" si="130"/>
        <v>found</v>
      </c>
      <c r="H869" s="1" t="str">
        <f t="shared" si="131"/>
        <v>Not Duplicate</v>
      </c>
      <c r="I869" s="1" t="str">
        <f t="shared" si="132"/>
        <v>match</v>
      </c>
      <c r="J869" s="1" t="str">
        <f t="shared" si="133"/>
        <v>match</v>
      </c>
      <c r="K869" s="1">
        <f t="shared" si="134"/>
        <v>0</v>
      </c>
      <c r="L869" s="2">
        <f>IF(F869=0,"not processed",_xlfn.MINIFS(Processed_data!H:H,Processed_data!A:A,A869))</f>
        <v>46059</v>
      </c>
      <c r="M869" s="1">
        <f>IF(F869=0,"not processed",ABS(bank_source_transactions__1[[#This Row],[transaction_date]]-Reconciliation!L869))</f>
        <v>2</v>
      </c>
      <c r="N869" s="1" t="str" cm="1">
        <f t="array" ref="N869">_xlfn.IFS(M869="not Processed", "Not Processed",M869&gt;2,"SLA Breached",M869&lt;=2,"Within SLA")</f>
        <v>Within SLA</v>
      </c>
      <c r="O869" s="1" t="str">
        <f>_xlfn.XLOOKUP(A869,Source_data!A:A,Source_data!D:D)</f>
        <v>UPI</v>
      </c>
      <c r="P869" s="1">
        <f t="shared" si="135"/>
        <v>0</v>
      </c>
      <c r="Q869" s="1">
        <f t="shared" si="136"/>
        <v>0</v>
      </c>
      <c r="R869" s="1">
        <f t="shared" si="137"/>
        <v>0</v>
      </c>
      <c r="S869" s="1">
        <f t="shared" si="138"/>
        <v>0</v>
      </c>
      <c r="T869" s="1">
        <f t="shared" si="139"/>
        <v>0</v>
      </c>
      <c r="U869" s="1" t="str">
        <f>_xlfn.XLOOKUP(Table3[[#This Row],[Transaction ID]],Source_data!A:A,Source_data!E:E)</f>
        <v>Pune</v>
      </c>
      <c r="V869" s="1">
        <f>_xlfn.IFNA(_xlfn.XLOOKUP(A869,bank_processed_transactions[transaction_id],bank_processed_transactions[processing_minutes]),"")</f>
        <v>28.8</v>
      </c>
      <c r="W869" s="31">
        <f>_xlfn.XLOOKUP(A869,Source_data!A:A,Source_data!B:B)</f>
        <v>46057</v>
      </c>
    </row>
    <row r="870" spans="1:23" x14ac:dyDescent="0.3">
      <c r="A870" s="3" t="s">
        <v>2462</v>
      </c>
      <c r="B870" s="1">
        <f>_xlfn.XLOOKUP(A870,bank_source_transactions__1[transaction_id],bank_source_transactions__1[amount_inr])</f>
        <v>1241.1300000000001</v>
      </c>
      <c r="C870" s="1">
        <f>_xlfn.XLOOKUP(A870,Processed_data!A:A,Processed_data!F:F)</f>
        <v>1241.1300000000001</v>
      </c>
      <c r="D870" s="1" t="str">
        <f>_xlfn.XLOOKUP(A870,bank_source_transactions__1[transaction_id],bank_source_transactions__1[transaction_status])</f>
        <v>SUCCESS</v>
      </c>
      <c r="E870" s="1" t="str">
        <f>_xlfn.XLOOKUP(A870,Processed_data!A:A,Processed_data!G:G)</f>
        <v>SUCCESS</v>
      </c>
      <c r="F870" s="1">
        <f>COUNTIF(bank_processed_transactions[transaction_id],A870)</f>
        <v>1</v>
      </c>
      <c r="G870" s="1" t="str">
        <f t="shared" si="130"/>
        <v>found</v>
      </c>
      <c r="H870" s="1" t="str">
        <f t="shared" si="131"/>
        <v>Not Duplicate</v>
      </c>
      <c r="I870" s="1" t="str">
        <f t="shared" si="132"/>
        <v>match</v>
      </c>
      <c r="J870" s="1" t="str">
        <f t="shared" si="133"/>
        <v>match</v>
      </c>
      <c r="K870" s="1">
        <f t="shared" si="134"/>
        <v>0</v>
      </c>
      <c r="L870" s="2">
        <f>IF(F870=0,"not processed",_xlfn.MINIFS(Processed_data!H:H,Processed_data!A:A,A870))</f>
        <v>46055</v>
      </c>
      <c r="M870" s="1">
        <f>IF(F870=0,"not processed",ABS(bank_source_transactions__1[[#This Row],[transaction_date]]-Reconciliation!L870))</f>
        <v>3</v>
      </c>
      <c r="N870" s="1" t="str" cm="1">
        <f t="array" ref="N870">_xlfn.IFS(M870="not Processed", "Not Processed",M870&gt;2,"SLA Breached",M870&lt;=2,"Within SLA")</f>
        <v>SLA Breached</v>
      </c>
      <c r="O870" s="1" t="str">
        <f>_xlfn.XLOOKUP(A870,Source_data!A:A,Source_data!D:D)</f>
        <v>IMPS</v>
      </c>
      <c r="P870" s="1">
        <f t="shared" si="135"/>
        <v>0</v>
      </c>
      <c r="Q870" s="1">
        <f t="shared" si="136"/>
        <v>0</v>
      </c>
      <c r="R870" s="1">
        <f t="shared" si="137"/>
        <v>0</v>
      </c>
      <c r="S870" s="1">
        <f t="shared" si="138"/>
        <v>0</v>
      </c>
      <c r="T870" s="1">
        <f t="shared" si="139"/>
        <v>1</v>
      </c>
      <c r="U870" s="1" t="str">
        <f>_xlfn.XLOOKUP(Table3[[#This Row],[Transaction ID]],Source_data!A:A,Source_data!E:E)</f>
        <v>Mumbai</v>
      </c>
      <c r="V870" s="1">
        <f>_xlfn.IFNA(_xlfn.XLOOKUP(A870,bank_processed_transactions[transaction_id],bank_processed_transactions[processing_minutes]),"")</f>
        <v>5.5</v>
      </c>
      <c r="W870" s="31">
        <f>_xlfn.XLOOKUP(A870,Source_data!A:A,Source_data!B:B)</f>
        <v>46052</v>
      </c>
    </row>
    <row r="871" spans="1:23" x14ac:dyDescent="0.3">
      <c r="A871" s="4" t="s">
        <v>1421</v>
      </c>
      <c r="B871" s="1">
        <f>_xlfn.XLOOKUP(A871,bank_source_transactions__1[transaction_id],bank_source_transactions__1[amount_inr])</f>
        <v>38339.89</v>
      </c>
      <c r="C871" s="1">
        <f>_xlfn.XLOOKUP(A871,Processed_data!A:A,Processed_data!F:F)</f>
        <v>38339.89</v>
      </c>
      <c r="D871" s="1" t="str">
        <f>_xlfn.XLOOKUP(A871,bank_source_transactions__1[transaction_id],bank_source_transactions__1[transaction_status])</f>
        <v>SUCCESS</v>
      </c>
      <c r="E871" s="1" t="str">
        <f>_xlfn.XLOOKUP(A871,Processed_data!A:A,Processed_data!G:G)</f>
        <v>SUCCESS</v>
      </c>
      <c r="F871" s="1">
        <f>COUNTIF(bank_processed_transactions[transaction_id],A871)</f>
        <v>1</v>
      </c>
      <c r="G871" s="1" t="str">
        <f t="shared" si="130"/>
        <v>found</v>
      </c>
      <c r="H871" s="1" t="str">
        <f t="shared" si="131"/>
        <v>Not Duplicate</v>
      </c>
      <c r="I871" s="1" t="str">
        <f t="shared" si="132"/>
        <v>match</v>
      </c>
      <c r="J871" s="1" t="str">
        <f t="shared" si="133"/>
        <v>match</v>
      </c>
      <c r="K871" s="1">
        <f t="shared" si="134"/>
        <v>0</v>
      </c>
      <c r="L871" s="2">
        <f>IF(F871=0,"not processed",_xlfn.MINIFS(Processed_data!H:H,Processed_data!A:A,A871))</f>
        <v>46112</v>
      </c>
      <c r="M871" s="1">
        <f>IF(F871=0,"not processed",ABS(bank_source_transactions__1[[#This Row],[transaction_date]]-Reconciliation!L871))</f>
        <v>5</v>
      </c>
      <c r="N871" s="1" t="str" cm="1">
        <f t="array" ref="N871">_xlfn.IFS(M871="not Processed", "Not Processed",M871&gt;2,"SLA Breached",M871&lt;=2,"Within SLA")</f>
        <v>SLA Breached</v>
      </c>
      <c r="O871" s="1" t="str">
        <f>_xlfn.XLOOKUP(A871,Source_data!A:A,Source_data!D:D)</f>
        <v>UPI</v>
      </c>
      <c r="P871" s="1">
        <f t="shared" si="135"/>
        <v>0</v>
      </c>
      <c r="Q871" s="1">
        <f t="shared" si="136"/>
        <v>0</v>
      </c>
      <c r="R871" s="1">
        <f t="shared" si="137"/>
        <v>0</v>
      </c>
      <c r="S871" s="1">
        <f t="shared" si="138"/>
        <v>0</v>
      </c>
      <c r="T871" s="1">
        <f t="shared" si="139"/>
        <v>1</v>
      </c>
      <c r="U871" s="1" t="str">
        <f>_xlfn.XLOOKUP(Table3[[#This Row],[Transaction ID]],Source_data!A:A,Source_data!E:E)</f>
        <v>Mumbai</v>
      </c>
      <c r="V871" s="1">
        <f>_xlfn.IFNA(_xlfn.XLOOKUP(A871,bank_processed_transactions[transaction_id],bank_processed_transactions[processing_minutes]),"")</f>
        <v>10.6</v>
      </c>
      <c r="W871" s="31">
        <f>_xlfn.XLOOKUP(A871,Source_data!A:A,Source_data!B:B)</f>
        <v>46107</v>
      </c>
    </row>
    <row r="872" spans="1:23" x14ac:dyDescent="0.3">
      <c r="A872" s="3" t="s">
        <v>1789</v>
      </c>
      <c r="B872" s="1">
        <f>_xlfn.XLOOKUP(A872,bank_source_transactions__1[transaction_id],bank_source_transactions__1[amount_inr])</f>
        <v>2799.28</v>
      </c>
      <c r="C872" s="1">
        <f>_xlfn.XLOOKUP(A872,Processed_data!A:A,Processed_data!F:F)</f>
        <v>2799.28</v>
      </c>
      <c r="D872" s="1" t="str">
        <f>_xlfn.XLOOKUP(A872,bank_source_transactions__1[transaction_id],bank_source_transactions__1[transaction_status])</f>
        <v>FAILED</v>
      </c>
      <c r="E872" s="1" t="str">
        <f>_xlfn.XLOOKUP(A872,Processed_data!A:A,Processed_data!G:G)</f>
        <v>FAILED</v>
      </c>
      <c r="F872" s="1">
        <f>COUNTIF(bank_processed_transactions[transaction_id],A872)</f>
        <v>1</v>
      </c>
      <c r="G872" s="1" t="str">
        <f t="shared" si="130"/>
        <v>found</v>
      </c>
      <c r="H872" s="1" t="str">
        <f t="shared" si="131"/>
        <v>Not Duplicate</v>
      </c>
      <c r="I872" s="1" t="str">
        <f t="shared" si="132"/>
        <v>match</v>
      </c>
      <c r="J872" s="1" t="str">
        <f t="shared" si="133"/>
        <v>match</v>
      </c>
      <c r="K872" s="1">
        <f t="shared" si="134"/>
        <v>0</v>
      </c>
      <c r="L872" s="2">
        <f>IF(F872=0,"not processed",_xlfn.MINIFS(Processed_data!H:H,Processed_data!A:A,A872))</f>
        <v>46037</v>
      </c>
      <c r="M872" s="1">
        <f>IF(F872=0,"not processed",ABS(bank_source_transactions__1[[#This Row],[transaction_date]]-Reconciliation!L872))</f>
        <v>1</v>
      </c>
      <c r="N872" s="1" t="str" cm="1">
        <f t="array" ref="N872">_xlfn.IFS(M872="not Processed", "Not Processed",M872&gt;2,"SLA Breached",M872&lt;=2,"Within SLA")</f>
        <v>Within SLA</v>
      </c>
      <c r="O872" s="1" t="str">
        <f>_xlfn.XLOOKUP(A872,Source_data!A:A,Source_data!D:D)</f>
        <v>UPI</v>
      </c>
      <c r="P872" s="1">
        <f t="shared" si="135"/>
        <v>0</v>
      </c>
      <c r="Q872" s="1">
        <f t="shared" si="136"/>
        <v>0</v>
      </c>
      <c r="R872" s="1">
        <f t="shared" si="137"/>
        <v>0</v>
      </c>
      <c r="S872" s="1">
        <f t="shared" si="138"/>
        <v>0</v>
      </c>
      <c r="T872" s="1">
        <f t="shared" si="139"/>
        <v>0</v>
      </c>
      <c r="U872" s="1" t="str">
        <f>_xlfn.XLOOKUP(Table3[[#This Row],[Transaction ID]],Source_data!A:A,Source_data!E:E)</f>
        <v>Hyderabad</v>
      </c>
      <c r="V872" s="1">
        <f>_xlfn.IFNA(_xlfn.XLOOKUP(A872,bank_processed_transactions[transaction_id],bank_processed_transactions[processing_minutes]),"")</f>
        <v>2.4</v>
      </c>
      <c r="W872" s="31">
        <f>_xlfn.XLOOKUP(A872,Source_data!A:A,Source_data!B:B)</f>
        <v>46036</v>
      </c>
    </row>
    <row r="873" spans="1:23" x14ac:dyDescent="0.3">
      <c r="A873" s="4" t="s">
        <v>2825</v>
      </c>
      <c r="B873" s="1">
        <f>_xlfn.XLOOKUP(A873,bank_source_transactions__1[transaction_id],bank_source_transactions__1[amount_inr])</f>
        <v>9669.83</v>
      </c>
      <c r="C873" s="1">
        <f>_xlfn.XLOOKUP(A873,Processed_data!A:A,Processed_data!F:F)</f>
        <v>9669.83</v>
      </c>
      <c r="D873" s="1" t="str">
        <f>_xlfn.XLOOKUP(A873,bank_source_transactions__1[transaction_id],bank_source_transactions__1[transaction_status])</f>
        <v>REVERSED</v>
      </c>
      <c r="E873" s="1" t="str">
        <f>_xlfn.XLOOKUP(A873,Processed_data!A:A,Processed_data!G:G)</f>
        <v>REVERSED</v>
      </c>
      <c r="F873" s="1">
        <f>COUNTIF(bank_processed_transactions[transaction_id],A873)</f>
        <v>1</v>
      </c>
      <c r="G873" s="1" t="str">
        <f t="shared" si="130"/>
        <v>found</v>
      </c>
      <c r="H873" s="1" t="str">
        <f t="shared" si="131"/>
        <v>Not Duplicate</v>
      </c>
      <c r="I873" s="1" t="str">
        <f t="shared" si="132"/>
        <v>match</v>
      </c>
      <c r="J873" s="1" t="str">
        <f t="shared" si="133"/>
        <v>match</v>
      </c>
      <c r="K873" s="1">
        <f t="shared" si="134"/>
        <v>0</v>
      </c>
      <c r="L873" s="2">
        <f>IF(F873=0,"not processed",_xlfn.MINIFS(Processed_data!H:H,Processed_data!A:A,A873))</f>
        <v>46045</v>
      </c>
      <c r="M873" s="1">
        <f>IF(F873=0,"not processed",ABS(bank_source_transactions__1[[#This Row],[transaction_date]]-Reconciliation!L873))</f>
        <v>2</v>
      </c>
      <c r="N873" s="1" t="str" cm="1">
        <f t="array" ref="N873">_xlfn.IFS(M873="not Processed", "Not Processed",M873&gt;2,"SLA Breached",M873&lt;=2,"Within SLA")</f>
        <v>Within SLA</v>
      </c>
      <c r="O873" s="1" t="str">
        <f>_xlfn.XLOOKUP(A873,Source_data!A:A,Source_data!D:D)</f>
        <v>UPI</v>
      </c>
      <c r="P873" s="1">
        <f t="shared" si="135"/>
        <v>0</v>
      </c>
      <c r="Q873" s="1">
        <f t="shared" si="136"/>
        <v>0</v>
      </c>
      <c r="R873" s="1">
        <f t="shared" si="137"/>
        <v>0</v>
      </c>
      <c r="S873" s="1">
        <f t="shared" si="138"/>
        <v>0</v>
      </c>
      <c r="T873" s="1">
        <f t="shared" si="139"/>
        <v>0</v>
      </c>
      <c r="U873" s="1" t="str">
        <f>_xlfn.XLOOKUP(Table3[[#This Row],[Transaction ID]],Source_data!A:A,Source_data!E:E)</f>
        <v>Hyderabad</v>
      </c>
      <c r="V873" s="1">
        <f>_xlfn.IFNA(_xlfn.XLOOKUP(A873,bank_processed_transactions[transaction_id],bank_processed_transactions[processing_minutes]),"")</f>
        <v>9.3000000000000007</v>
      </c>
      <c r="W873" s="31">
        <f>_xlfn.XLOOKUP(A873,Source_data!A:A,Source_data!B:B)</f>
        <v>46043</v>
      </c>
    </row>
    <row r="874" spans="1:23" x14ac:dyDescent="0.3">
      <c r="A874" s="3" t="s">
        <v>1122</v>
      </c>
      <c r="B874" s="1">
        <f>_xlfn.XLOOKUP(A874,bank_source_transactions__1[transaction_id],bank_source_transactions__1[amount_inr])</f>
        <v>5358.32</v>
      </c>
      <c r="C874" s="1">
        <f>_xlfn.XLOOKUP(A874,Processed_data!A:A,Processed_data!F:F)</f>
        <v>5358.32</v>
      </c>
      <c r="D874" s="1" t="str">
        <f>_xlfn.XLOOKUP(A874,bank_source_transactions__1[transaction_id],bank_source_transactions__1[transaction_status])</f>
        <v>SUCCESS</v>
      </c>
      <c r="E874" s="1" t="str">
        <f>_xlfn.XLOOKUP(A874,Processed_data!A:A,Processed_data!G:G)</f>
        <v>SUCCESS</v>
      </c>
      <c r="F874" s="1">
        <f>COUNTIF(bank_processed_transactions[transaction_id],A874)</f>
        <v>1</v>
      </c>
      <c r="G874" s="1" t="str">
        <f t="shared" si="130"/>
        <v>found</v>
      </c>
      <c r="H874" s="1" t="str">
        <f t="shared" si="131"/>
        <v>Not Duplicate</v>
      </c>
      <c r="I874" s="1" t="str">
        <f t="shared" si="132"/>
        <v>match</v>
      </c>
      <c r="J874" s="1" t="str">
        <f t="shared" si="133"/>
        <v>match</v>
      </c>
      <c r="K874" s="1">
        <f t="shared" si="134"/>
        <v>0</v>
      </c>
      <c r="L874" s="2">
        <f>IF(F874=0,"not processed",_xlfn.MINIFS(Processed_data!H:H,Processed_data!A:A,A874))</f>
        <v>46081</v>
      </c>
      <c r="M874" s="1">
        <f>IF(F874=0,"not processed",ABS(bank_source_transactions__1[[#This Row],[transaction_date]]-Reconciliation!L874))</f>
        <v>2</v>
      </c>
      <c r="N874" s="1" t="str" cm="1">
        <f t="array" ref="N874">_xlfn.IFS(M874="not Processed", "Not Processed",M874&gt;2,"SLA Breached",M874&lt;=2,"Within SLA")</f>
        <v>Within SLA</v>
      </c>
      <c r="O874" s="1" t="str">
        <f>_xlfn.XLOOKUP(A874,Source_data!A:A,Source_data!D:D)</f>
        <v>UPI</v>
      </c>
      <c r="P874" s="1">
        <f t="shared" si="135"/>
        <v>0</v>
      </c>
      <c r="Q874" s="1">
        <f t="shared" si="136"/>
        <v>0</v>
      </c>
      <c r="R874" s="1">
        <f t="shared" si="137"/>
        <v>0</v>
      </c>
      <c r="S874" s="1">
        <f t="shared" si="138"/>
        <v>0</v>
      </c>
      <c r="T874" s="1">
        <f t="shared" si="139"/>
        <v>0</v>
      </c>
      <c r="U874" s="1" t="str">
        <f>_xlfn.XLOOKUP(Table3[[#This Row],[Transaction ID]],Source_data!A:A,Source_data!E:E)</f>
        <v>Mumbai</v>
      </c>
      <c r="V874" s="1">
        <f>_xlfn.IFNA(_xlfn.XLOOKUP(A874,bank_processed_transactions[transaction_id],bank_processed_transactions[processing_minutes]),"")</f>
        <v>13.3</v>
      </c>
      <c r="W874" s="31">
        <f>_xlfn.XLOOKUP(A874,Source_data!A:A,Source_data!B:B)</f>
        <v>46079</v>
      </c>
    </row>
    <row r="875" spans="1:23" x14ac:dyDescent="0.3">
      <c r="A875" s="4" t="s">
        <v>2646</v>
      </c>
      <c r="B875" s="1">
        <f>_xlfn.XLOOKUP(A875,bank_source_transactions__1[transaction_id],bank_source_transactions__1[amount_inr])</f>
        <v>3782.76</v>
      </c>
      <c r="C875" s="1">
        <f>_xlfn.XLOOKUP(A875,Processed_data!A:A,Processed_data!F:F)</f>
        <v>3782.76</v>
      </c>
      <c r="D875" s="1" t="str">
        <f>_xlfn.XLOOKUP(A875,bank_source_transactions__1[transaction_id],bank_source_transactions__1[transaction_status])</f>
        <v>SUCCESS</v>
      </c>
      <c r="E875" s="1" t="str">
        <f>_xlfn.XLOOKUP(A875,Processed_data!A:A,Processed_data!G:G)</f>
        <v>SUCCESS</v>
      </c>
      <c r="F875" s="1">
        <f>COUNTIF(bank_processed_transactions[transaction_id],A875)</f>
        <v>1</v>
      </c>
      <c r="G875" s="1" t="str">
        <f t="shared" si="130"/>
        <v>found</v>
      </c>
      <c r="H875" s="1" t="str">
        <f t="shared" si="131"/>
        <v>Not Duplicate</v>
      </c>
      <c r="I875" s="1" t="str">
        <f t="shared" si="132"/>
        <v>match</v>
      </c>
      <c r="J875" s="1" t="str">
        <f t="shared" si="133"/>
        <v>match</v>
      </c>
      <c r="K875" s="1">
        <f t="shared" si="134"/>
        <v>0</v>
      </c>
      <c r="L875" s="2">
        <f>IF(F875=0,"not processed",_xlfn.MINIFS(Processed_data!H:H,Processed_data!A:A,A875))</f>
        <v>46042</v>
      </c>
      <c r="M875" s="1">
        <f>IF(F875=0,"not processed",ABS(bank_source_transactions__1[[#This Row],[transaction_date]]-Reconciliation!L875))</f>
        <v>3</v>
      </c>
      <c r="N875" s="1" t="str" cm="1">
        <f t="array" ref="N875">_xlfn.IFS(M875="not Processed", "Not Processed",M875&gt;2,"SLA Breached",M875&lt;=2,"Within SLA")</f>
        <v>SLA Breached</v>
      </c>
      <c r="O875" s="1" t="str">
        <f>_xlfn.XLOOKUP(A875,Source_data!A:A,Source_data!D:D)</f>
        <v>UPI</v>
      </c>
      <c r="P875" s="1">
        <f t="shared" si="135"/>
        <v>0</v>
      </c>
      <c r="Q875" s="1">
        <f t="shared" si="136"/>
        <v>0</v>
      </c>
      <c r="R875" s="1">
        <f t="shared" si="137"/>
        <v>0</v>
      </c>
      <c r="S875" s="1">
        <f t="shared" si="138"/>
        <v>0</v>
      </c>
      <c r="T875" s="1">
        <f t="shared" si="139"/>
        <v>1</v>
      </c>
      <c r="U875" s="1" t="str">
        <f>_xlfn.XLOOKUP(Table3[[#This Row],[Transaction ID]],Source_data!A:A,Source_data!E:E)</f>
        <v>Mumbai</v>
      </c>
      <c r="V875" s="1">
        <f>_xlfn.IFNA(_xlfn.XLOOKUP(A875,bank_processed_transactions[transaction_id],bank_processed_transactions[processing_minutes]),"")</f>
        <v>65.7</v>
      </c>
      <c r="W875" s="31">
        <f>_xlfn.XLOOKUP(A875,Source_data!A:A,Source_data!B:B)</f>
        <v>46039</v>
      </c>
    </row>
    <row r="876" spans="1:23" x14ac:dyDescent="0.3">
      <c r="A876" s="3" t="s">
        <v>2814</v>
      </c>
      <c r="B876" s="1">
        <f>_xlfn.XLOOKUP(A876,bank_source_transactions__1[transaction_id],bank_source_transactions__1[amount_inr])</f>
        <v>54305.91</v>
      </c>
      <c r="C876" s="1">
        <f>_xlfn.XLOOKUP(A876,Processed_data!A:A,Processed_data!F:F)</f>
        <v>54305.91</v>
      </c>
      <c r="D876" s="1" t="str">
        <f>_xlfn.XLOOKUP(A876,bank_source_transactions__1[transaction_id],bank_source_transactions__1[transaction_status])</f>
        <v>SUCCESS</v>
      </c>
      <c r="E876" s="1" t="str">
        <f>_xlfn.XLOOKUP(A876,Processed_data!A:A,Processed_data!G:G)</f>
        <v>SUCCESS</v>
      </c>
      <c r="F876" s="1">
        <f>COUNTIF(bank_processed_transactions[transaction_id],A876)</f>
        <v>1</v>
      </c>
      <c r="G876" s="1" t="str">
        <f t="shared" si="130"/>
        <v>found</v>
      </c>
      <c r="H876" s="1" t="str">
        <f t="shared" si="131"/>
        <v>Not Duplicate</v>
      </c>
      <c r="I876" s="1" t="str">
        <f t="shared" si="132"/>
        <v>match</v>
      </c>
      <c r="J876" s="1" t="str">
        <f t="shared" si="133"/>
        <v>match</v>
      </c>
      <c r="K876" s="1">
        <f t="shared" si="134"/>
        <v>0</v>
      </c>
      <c r="L876" s="2">
        <f>IF(F876=0,"not processed",_xlfn.MINIFS(Processed_data!H:H,Processed_data!A:A,A876))</f>
        <v>46052</v>
      </c>
      <c r="M876" s="1">
        <f>IF(F876=0,"not processed",ABS(bank_source_transactions__1[[#This Row],[transaction_date]]-Reconciliation!L876))</f>
        <v>0</v>
      </c>
      <c r="N876" s="1" t="str" cm="1">
        <f t="array" ref="N876">_xlfn.IFS(M876="not Processed", "Not Processed",M876&gt;2,"SLA Breached",M876&lt;=2,"Within SLA")</f>
        <v>Within SLA</v>
      </c>
      <c r="O876" s="1" t="str">
        <f>_xlfn.XLOOKUP(A876,Source_data!A:A,Source_data!D:D)</f>
        <v>UPI</v>
      </c>
      <c r="P876" s="1">
        <f t="shared" si="135"/>
        <v>0</v>
      </c>
      <c r="Q876" s="1">
        <f t="shared" si="136"/>
        <v>0</v>
      </c>
      <c r="R876" s="1">
        <f t="shared" si="137"/>
        <v>0</v>
      </c>
      <c r="S876" s="1">
        <f t="shared" si="138"/>
        <v>0</v>
      </c>
      <c r="T876" s="1">
        <f t="shared" si="139"/>
        <v>0</v>
      </c>
      <c r="U876" s="1" t="str">
        <f>_xlfn.XLOOKUP(Table3[[#This Row],[Transaction ID]],Source_data!A:A,Source_data!E:E)</f>
        <v>Bengaluru</v>
      </c>
      <c r="V876" s="1">
        <f>_xlfn.IFNA(_xlfn.XLOOKUP(A876,bank_processed_transactions[transaction_id],bank_processed_transactions[processing_minutes]),"")</f>
        <v>5.2</v>
      </c>
      <c r="W876" s="31">
        <f>_xlfn.XLOOKUP(A876,Source_data!A:A,Source_data!B:B)</f>
        <v>46052</v>
      </c>
    </row>
    <row r="877" spans="1:23" x14ac:dyDescent="0.3">
      <c r="A877" s="4" t="s">
        <v>958</v>
      </c>
      <c r="B877" s="1">
        <f>_xlfn.XLOOKUP(A877,bank_source_transactions__1[transaction_id],bank_source_transactions__1[amount_inr])</f>
        <v>13093.62</v>
      </c>
      <c r="C877" s="1">
        <f>_xlfn.XLOOKUP(A877,Processed_data!A:A,Processed_data!F:F)</f>
        <v>13093.62</v>
      </c>
      <c r="D877" s="1" t="str">
        <f>_xlfn.XLOOKUP(A877,bank_source_transactions__1[transaction_id],bank_source_transactions__1[transaction_status])</f>
        <v>FAILED</v>
      </c>
      <c r="E877" s="1" t="str">
        <f>_xlfn.XLOOKUP(A877,Processed_data!A:A,Processed_data!G:G)</f>
        <v>FAILED</v>
      </c>
      <c r="F877" s="1">
        <f>COUNTIF(bank_processed_transactions[transaction_id],A877)</f>
        <v>1</v>
      </c>
      <c r="G877" s="1" t="str">
        <f t="shared" si="130"/>
        <v>found</v>
      </c>
      <c r="H877" s="1" t="str">
        <f t="shared" si="131"/>
        <v>Not Duplicate</v>
      </c>
      <c r="I877" s="1" t="str">
        <f t="shared" si="132"/>
        <v>match</v>
      </c>
      <c r="J877" s="1" t="str">
        <f t="shared" si="133"/>
        <v>match</v>
      </c>
      <c r="K877" s="1">
        <f t="shared" si="134"/>
        <v>0</v>
      </c>
      <c r="L877" s="2">
        <f>IF(F877=0,"not processed",_xlfn.MINIFS(Processed_data!H:H,Processed_data!A:A,A877))</f>
        <v>46108</v>
      </c>
      <c r="M877" s="1">
        <f>IF(F877=0,"not processed",ABS(bank_source_transactions__1[[#This Row],[transaction_date]]-Reconciliation!L877))</f>
        <v>3</v>
      </c>
      <c r="N877" s="1" t="str" cm="1">
        <f t="array" ref="N877">_xlfn.IFS(M877="not Processed", "Not Processed",M877&gt;2,"SLA Breached",M877&lt;=2,"Within SLA")</f>
        <v>SLA Breached</v>
      </c>
      <c r="O877" s="1" t="str">
        <f>_xlfn.XLOOKUP(A877,Source_data!A:A,Source_data!D:D)</f>
        <v>CARD</v>
      </c>
      <c r="P877" s="1">
        <f t="shared" si="135"/>
        <v>0</v>
      </c>
      <c r="Q877" s="1">
        <f t="shared" si="136"/>
        <v>0</v>
      </c>
      <c r="R877" s="1">
        <f t="shared" si="137"/>
        <v>0</v>
      </c>
      <c r="S877" s="1">
        <f t="shared" si="138"/>
        <v>0</v>
      </c>
      <c r="T877" s="1">
        <f t="shared" si="139"/>
        <v>1</v>
      </c>
      <c r="U877" s="1" t="str">
        <f>_xlfn.XLOOKUP(Table3[[#This Row],[Transaction ID]],Source_data!A:A,Source_data!E:E)</f>
        <v>Bengaluru</v>
      </c>
      <c r="V877" s="1">
        <f>_xlfn.IFNA(_xlfn.XLOOKUP(A877,bank_processed_transactions[transaction_id],bank_processed_transactions[processing_minutes]),"")</f>
        <v>29.7</v>
      </c>
      <c r="W877" s="31">
        <f>_xlfn.XLOOKUP(A877,Source_data!A:A,Source_data!B:B)</f>
        <v>46105</v>
      </c>
    </row>
    <row r="878" spans="1:23" x14ac:dyDescent="0.3">
      <c r="A878" s="3" t="s">
        <v>703</v>
      </c>
      <c r="B878" s="1">
        <f>_xlfn.XLOOKUP(A878,bank_source_transactions__1[transaction_id],bank_source_transactions__1[amount_inr])</f>
        <v>1159.8800000000001</v>
      </c>
      <c r="C878" s="1">
        <f>_xlfn.XLOOKUP(A878,Processed_data!A:A,Processed_data!F:F)</f>
        <v>1159.8800000000001</v>
      </c>
      <c r="D878" s="1" t="str">
        <f>_xlfn.XLOOKUP(A878,bank_source_transactions__1[transaction_id],bank_source_transactions__1[transaction_status])</f>
        <v>SUCCESS</v>
      </c>
      <c r="E878" s="1" t="str">
        <f>_xlfn.XLOOKUP(A878,Processed_data!A:A,Processed_data!G:G)</f>
        <v>SUCCESS</v>
      </c>
      <c r="F878" s="1">
        <f>COUNTIF(bank_processed_transactions[transaction_id],A878)</f>
        <v>1</v>
      </c>
      <c r="G878" s="1" t="str">
        <f t="shared" si="130"/>
        <v>found</v>
      </c>
      <c r="H878" s="1" t="str">
        <f t="shared" si="131"/>
        <v>Not Duplicate</v>
      </c>
      <c r="I878" s="1" t="str">
        <f t="shared" si="132"/>
        <v>match</v>
      </c>
      <c r="J878" s="1" t="str">
        <f t="shared" si="133"/>
        <v>match</v>
      </c>
      <c r="K878" s="1">
        <f t="shared" si="134"/>
        <v>0</v>
      </c>
      <c r="L878" s="2">
        <f>IF(F878=0,"not processed",_xlfn.MINIFS(Processed_data!H:H,Processed_data!A:A,A878))</f>
        <v>46081</v>
      </c>
      <c r="M878" s="1">
        <f>IF(F878=0,"not processed",ABS(bank_source_transactions__1[[#This Row],[transaction_date]]-Reconciliation!L878))</f>
        <v>2</v>
      </c>
      <c r="N878" s="1" t="str" cm="1">
        <f t="array" ref="N878">_xlfn.IFS(M878="not Processed", "Not Processed",M878&gt;2,"SLA Breached",M878&lt;=2,"Within SLA")</f>
        <v>Within SLA</v>
      </c>
      <c r="O878" s="1" t="str">
        <f>_xlfn.XLOOKUP(A878,Source_data!A:A,Source_data!D:D)</f>
        <v>UPI</v>
      </c>
      <c r="P878" s="1">
        <f t="shared" si="135"/>
        <v>0</v>
      </c>
      <c r="Q878" s="1">
        <f t="shared" si="136"/>
        <v>0</v>
      </c>
      <c r="R878" s="1">
        <f t="shared" si="137"/>
        <v>0</v>
      </c>
      <c r="S878" s="1">
        <f t="shared" si="138"/>
        <v>0</v>
      </c>
      <c r="T878" s="1">
        <f t="shared" si="139"/>
        <v>0</v>
      </c>
      <c r="U878" s="1" t="str">
        <f>_xlfn.XLOOKUP(Table3[[#This Row],[Transaction ID]],Source_data!A:A,Source_data!E:E)</f>
        <v>Pune</v>
      </c>
      <c r="V878" s="1">
        <f>_xlfn.IFNA(_xlfn.XLOOKUP(A878,bank_processed_transactions[transaction_id],bank_processed_transactions[processing_minutes]),"")</f>
        <v>13.1</v>
      </c>
      <c r="W878" s="31">
        <f>_xlfn.XLOOKUP(A878,Source_data!A:A,Source_data!B:B)</f>
        <v>46079</v>
      </c>
    </row>
    <row r="879" spans="1:23" x14ac:dyDescent="0.3">
      <c r="A879" s="4" t="s">
        <v>3187</v>
      </c>
      <c r="B879" s="1">
        <f>_xlfn.XLOOKUP(A879,bank_source_transactions__1[transaction_id],bank_source_transactions__1[amount_inr])</f>
        <v>6162.34</v>
      </c>
      <c r="C879" s="1">
        <f>_xlfn.XLOOKUP(A879,Processed_data!A:A,Processed_data!F:F)</f>
        <v>6162.34</v>
      </c>
      <c r="D879" s="1" t="str">
        <f>_xlfn.XLOOKUP(A879,bank_source_transactions__1[transaction_id],bank_source_transactions__1[transaction_status])</f>
        <v>SUCCESS</v>
      </c>
      <c r="E879" s="1" t="str">
        <f>_xlfn.XLOOKUP(A879,Processed_data!A:A,Processed_data!G:G)</f>
        <v>SUCCESS</v>
      </c>
      <c r="F879" s="1">
        <f>COUNTIF(bank_processed_transactions[transaction_id],A879)</f>
        <v>1</v>
      </c>
      <c r="G879" s="1" t="str">
        <f t="shared" si="130"/>
        <v>found</v>
      </c>
      <c r="H879" s="1" t="str">
        <f t="shared" si="131"/>
        <v>Not Duplicate</v>
      </c>
      <c r="I879" s="1" t="str">
        <f t="shared" si="132"/>
        <v>match</v>
      </c>
      <c r="J879" s="1" t="str">
        <f t="shared" si="133"/>
        <v>match</v>
      </c>
      <c r="K879" s="1">
        <f t="shared" si="134"/>
        <v>0</v>
      </c>
      <c r="L879" s="2">
        <f>IF(F879=0,"not processed",_xlfn.MINIFS(Processed_data!H:H,Processed_data!A:A,A879))</f>
        <v>46057</v>
      </c>
      <c r="M879" s="1">
        <f>IF(F879=0,"not processed",ABS(bank_source_transactions__1[[#This Row],[transaction_date]]-Reconciliation!L879))</f>
        <v>0</v>
      </c>
      <c r="N879" s="1" t="str" cm="1">
        <f t="array" ref="N879">_xlfn.IFS(M879="not Processed", "Not Processed",M879&gt;2,"SLA Breached",M879&lt;=2,"Within SLA")</f>
        <v>Within SLA</v>
      </c>
      <c r="O879" s="1" t="str">
        <f>_xlfn.XLOOKUP(A879,Source_data!A:A,Source_data!D:D)</f>
        <v>NEFT</v>
      </c>
      <c r="P879" s="1">
        <f t="shared" si="135"/>
        <v>0</v>
      </c>
      <c r="Q879" s="1">
        <f t="shared" si="136"/>
        <v>0</v>
      </c>
      <c r="R879" s="1">
        <f t="shared" si="137"/>
        <v>0</v>
      </c>
      <c r="S879" s="1">
        <f t="shared" si="138"/>
        <v>0</v>
      </c>
      <c r="T879" s="1">
        <f t="shared" si="139"/>
        <v>0</v>
      </c>
      <c r="U879" s="1" t="str">
        <f>_xlfn.XLOOKUP(Table3[[#This Row],[Transaction ID]],Source_data!A:A,Source_data!E:E)</f>
        <v>Hyderabad</v>
      </c>
      <c r="V879" s="1">
        <f>_xlfn.IFNA(_xlfn.XLOOKUP(A879,bank_processed_transactions[transaction_id],bank_processed_transactions[processing_minutes]),"")</f>
        <v>88</v>
      </c>
      <c r="W879" s="31">
        <f>_xlfn.XLOOKUP(A879,Source_data!A:A,Source_data!B:B)</f>
        <v>46057</v>
      </c>
    </row>
    <row r="880" spans="1:23" x14ac:dyDescent="0.3">
      <c r="A880" s="3" t="s">
        <v>4047</v>
      </c>
      <c r="B880" s="1">
        <f>_xlfn.XLOOKUP(A880,bank_source_transactions__1[transaction_id],bank_source_transactions__1[amount_inr])</f>
        <v>3052.22</v>
      </c>
      <c r="C880" s="1">
        <f>_xlfn.XLOOKUP(A880,Processed_data!A:A,Processed_data!F:F)</f>
        <v>3052.22</v>
      </c>
      <c r="D880" s="1" t="str">
        <f>_xlfn.XLOOKUP(A880,bank_source_transactions__1[transaction_id],bank_source_transactions__1[transaction_status])</f>
        <v>SUCCESS</v>
      </c>
      <c r="E880" s="1" t="str">
        <f>_xlfn.XLOOKUP(A880,Processed_data!A:A,Processed_data!G:G)</f>
        <v>SUCCESS</v>
      </c>
      <c r="F880" s="1">
        <f>COUNTIF(bank_processed_transactions[transaction_id],A880)</f>
        <v>1</v>
      </c>
      <c r="G880" s="1" t="str">
        <f t="shared" si="130"/>
        <v>found</v>
      </c>
      <c r="H880" s="1" t="str">
        <f t="shared" si="131"/>
        <v>Not Duplicate</v>
      </c>
      <c r="I880" s="1" t="str">
        <f t="shared" si="132"/>
        <v>match</v>
      </c>
      <c r="J880" s="1" t="str">
        <f t="shared" si="133"/>
        <v>match</v>
      </c>
      <c r="K880" s="1">
        <f t="shared" si="134"/>
        <v>0</v>
      </c>
      <c r="L880" s="2">
        <f>IF(F880=0,"not processed",_xlfn.MINIFS(Processed_data!H:H,Processed_data!A:A,A880))</f>
        <v>46038</v>
      </c>
      <c r="M880" s="1">
        <f>IF(F880=0,"not processed",ABS(bank_source_transactions__1[[#This Row],[transaction_date]]-Reconciliation!L880))</f>
        <v>3</v>
      </c>
      <c r="N880" s="1" t="str" cm="1">
        <f t="array" ref="N880">_xlfn.IFS(M880="not Processed", "Not Processed",M880&gt;2,"SLA Breached",M880&lt;=2,"Within SLA")</f>
        <v>SLA Breached</v>
      </c>
      <c r="O880" s="1" t="str">
        <f>_xlfn.XLOOKUP(A880,Source_data!A:A,Source_data!D:D)</f>
        <v>UPI</v>
      </c>
      <c r="P880" s="1">
        <f t="shared" si="135"/>
        <v>0</v>
      </c>
      <c r="Q880" s="1">
        <f t="shared" si="136"/>
        <v>0</v>
      </c>
      <c r="R880" s="1">
        <f t="shared" si="137"/>
        <v>0</v>
      </c>
      <c r="S880" s="1">
        <f t="shared" si="138"/>
        <v>0</v>
      </c>
      <c r="T880" s="1">
        <f t="shared" si="139"/>
        <v>1</v>
      </c>
      <c r="U880" s="1" t="str">
        <f>_xlfn.XLOOKUP(Table3[[#This Row],[Transaction ID]],Source_data!A:A,Source_data!E:E)</f>
        <v>Mumbai</v>
      </c>
      <c r="V880" s="1">
        <f>_xlfn.IFNA(_xlfn.XLOOKUP(A880,bank_processed_transactions[transaction_id],bank_processed_transactions[processing_minutes]),"")</f>
        <v>23.2</v>
      </c>
      <c r="W880" s="31">
        <f>_xlfn.XLOOKUP(A880,Source_data!A:A,Source_data!B:B)</f>
        <v>46035</v>
      </c>
    </row>
    <row r="881" spans="1:23" x14ac:dyDescent="0.3">
      <c r="A881" s="4" t="s">
        <v>760</v>
      </c>
      <c r="B881" s="1">
        <f>_xlfn.XLOOKUP(A881,bank_source_transactions__1[transaction_id],bank_source_transactions__1[amount_inr])</f>
        <v>6978.75</v>
      </c>
      <c r="C881" s="1">
        <f>_xlfn.XLOOKUP(A881,Processed_data!A:A,Processed_data!F:F)</f>
        <v>6978.75</v>
      </c>
      <c r="D881" s="1" t="str">
        <f>_xlfn.XLOOKUP(A881,bank_source_transactions__1[transaction_id],bank_source_transactions__1[transaction_status])</f>
        <v>SUCCESS</v>
      </c>
      <c r="E881" s="1" t="str">
        <f>_xlfn.XLOOKUP(A881,Processed_data!A:A,Processed_data!G:G)</f>
        <v>SUCCESS</v>
      </c>
      <c r="F881" s="1">
        <f>COUNTIF(bank_processed_transactions[transaction_id],A881)</f>
        <v>1</v>
      </c>
      <c r="G881" s="1" t="str">
        <f t="shared" si="130"/>
        <v>found</v>
      </c>
      <c r="H881" s="1" t="str">
        <f t="shared" si="131"/>
        <v>Not Duplicate</v>
      </c>
      <c r="I881" s="1" t="str">
        <f t="shared" si="132"/>
        <v>match</v>
      </c>
      <c r="J881" s="1" t="str">
        <f t="shared" si="133"/>
        <v>match</v>
      </c>
      <c r="K881" s="1">
        <f t="shared" si="134"/>
        <v>0</v>
      </c>
      <c r="L881" s="2">
        <f>IF(F881=0,"not processed",_xlfn.MINIFS(Processed_data!H:H,Processed_data!A:A,A881))</f>
        <v>46106</v>
      </c>
      <c r="M881" s="1">
        <f>IF(F881=0,"not processed",ABS(bank_source_transactions__1[[#This Row],[transaction_date]]-Reconciliation!L881))</f>
        <v>3</v>
      </c>
      <c r="N881" s="1" t="str" cm="1">
        <f t="array" ref="N881">_xlfn.IFS(M881="not Processed", "Not Processed",M881&gt;2,"SLA Breached",M881&lt;=2,"Within SLA")</f>
        <v>SLA Breached</v>
      </c>
      <c r="O881" s="1" t="str">
        <f>_xlfn.XLOOKUP(A881,Source_data!A:A,Source_data!D:D)</f>
        <v>NEFT</v>
      </c>
      <c r="P881" s="1">
        <f t="shared" si="135"/>
        <v>0</v>
      </c>
      <c r="Q881" s="1">
        <f t="shared" si="136"/>
        <v>0</v>
      </c>
      <c r="R881" s="1">
        <f t="shared" si="137"/>
        <v>0</v>
      </c>
      <c r="S881" s="1">
        <f t="shared" si="138"/>
        <v>0</v>
      </c>
      <c r="T881" s="1">
        <f t="shared" si="139"/>
        <v>1</v>
      </c>
      <c r="U881" s="1" t="str">
        <f>_xlfn.XLOOKUP(Table3[[#This Row],[Transaction ID]],Source_data!A:A,Source_data!E:E)</f>
        <v>Mumbai</v>
      </c>
      <c r="V881" s="1">
        <f>_xlfn.IFNA(_xlfn.XLOOKUP(A881,bank_processed_transactions[transaction_id],bank_processed_transactions[processing_minutes]),"")</f>
        <v>26.1</v>
      </c>
      <c r="W881" s="31">
        <f>_xlfn.XLOOKUP(A881,Source_data!A:A,Source_data!B:B)</f>
        <v>46103</v>
      </c>
    </row>
    <row r="882" spans="1:23" x14ac:dyDescent="0.3">
      <c r="A882" s="3" t="s">
        <v>3974</v>
      </c>
      <c r="B882" s="1">
        <f>_xlfn.XLOOKUP(A882,bank_source_transactions__1[transaction_id],bank_source_transactions__1[amount_inr])</f>
        <v>3462.02</v>
      </c>
      <c r="C882" s="1">
        <f>_xlfn.XLOOKUP(A882,Processed_data!A:A,Processed_data!F:F)</f>
        <v>3462.02</v>
      </c>
      <c r="D882" s="1" t="str">
        <f>_xlfn.XLOOKUP(A882,bank_source_transactions__1[transaction_id],bank_source_transactions__1[transaction_status])</f>
        <v>SUCCESS</v>
      </c>
      <c r="E882" s="1" t="str">
        <f>_xlfn.XLOOKUP(A882,Processed_data!A:A,Processed_data!G:G)</f>
        <v>SUCCESS</v>
      </c>
      <c r="F882" s="1">
        <f>COUNTIF(bank_processed_transactions[transaction_id],A882)</f>
        <v>1</v>
      </c>
      <c r="G882" s="1" t="str">
        <f t="shared" si="130"/>
        <v>found</v>
      </c>
      <c r="H882" s="1" t="str">
        <f t="shared" si="131"/>
        <v>Not Duplicate</v>
      </c>
      <c r="I882" s="1" t="str">
        <f t="shared" si="132"/>
        <v>match</v>
      </c>
      <c r="J882" s="1" t="str">
        <f t="shared" si="133"/>
        <v>match</v>
      </c>
      <c r="K882" s="1">
        <f t="shared" si="134"/>
        <v>0</v>
      </c>
      <c r="L882" s="2">
        <f>IF(F882=0,"not processed",_xlfn.MINIFS(Processed_data!H:H,Processed_data!A:A,A882))</f>
        <v>46102</v>
      </c>
      <c r="M882" s="1">
        <f>IF(F882=0,"not processed",ABS(bank_source_transactions__1[[#This Row],[transaction_date]]-Reconciliation!L882))</f>
        <v>1</v>
      </c>
      <c r="N882" s="1" t="str" cm="1">
        <f t="array" ref="N882">_xlfn.IFS(M882="not Processed", "Not Processed",M882&gt;2,"SLA Breached",M882&lt;=2,"Within SLA")</f>
        <v>Within SLA</v>
      </c>
      <c r="O882" s="1" t="str">
        <f>_xlfn.XLOOKUP(A882,Source_data!A:A,Source_data!D:D)</f>
        <v>UPI</v>
      </c>
      <c r="P882" s="1">
        <f t="shared" si="135"/>
        <v>0</v>
      </c>
      <c r="Q882" s="1">
        <f t="shared" si="136"/>
        <v>0</v>
      </c>
      <c r="R882" s="1">
        <f t="shared" si="137"/>
        <v>0</v>
      </c>
      <c r="S882" s="1">
        <f t="shared" si="138"/>
        <v>0</v>
      </c>
      <c r="T882" s="1">
        <f t="shared" si="139"/>
        <v>0</v>
      </c>
      <c r="U882" s="1" t="str">
        <f>_xlfn.XLOOKUP(Table3[[#This Row],[Transaction ID]],Source_data!A:A,Source_data!E:E)</f>
        <v>Hyderabad</v>
      </c>
      <c r="V882" s="1">
        <f>_xlfn.IFNA(_xlfn.XLOOKUP(A882,bank_processed_transactions[transaction_id],bank_processed_transactions[processing_minutes]),"")</f>
        <v>15.8</v>
      </c>
      <c r="W882" s="31">
        <f>_xlfn.XLOOKUP(A882,Source_data!A:A,Source_data!B:B)</f>
        <v>46101</v>
      </c>
    </row>
    <row r="883" spans="1:23" x14ac:dyDescent="0.3">
      <c r="A883" s="4" t="s">
        <v>840</v>
      </c>
      <c r="B883" s="1">
        <f>_xlfn.XLOOKUP(A883,bank_source_transactions__1[transaction_id],bank_source_transactions__1[amount_inr])</f>
        <v>9680.48</v>
      </c>
      <c r="C883" s="1">
        <f>_xlfn.XLOOKUP(A883,Processed_data!A:A,Processed_data!F:F)</f>
        <v>9680.48</v>
      </c>
      <c r="D883" s="1" t="str">
        <f>_xlfn.XLOOKUP(A883,bank_source_transactions__1[transaction_id],bank_source_transactions__1[transaction_status])</f>
        <v>SUCCESS</v>
      </c>
      <c r="E883" s="1" t="str">
        <f>_xlfn.XLOOKUP(A883,Processed_data!A:A,Processed_data!G:G)</f>
        <v>SUCCESS</v>
      </c>
      <c r="F883" s="1">
        <f>COUNTIF(bank_processed_transactions[transaction_id],A883)</f>
        <v>1</v>
      </c>
      <c r="G883" s="1" t="str">
        <f t="shared" si="130"/>
        <v>found</v>
      </c>
      <c r="H883" s="1" t="str">
        <f t="shared" si="131"/>
        <v>Not Duplicate</v>
      </c>
      <c r="I883" s="1" t="str">
        <f t="shared" si="132"/>
        <v>match</v>
      </c>
      <c r="J883" s="1" t="str">
        <f t="shared" si="133"/>
        <v>match</v>
      </c>
      <c r="K883" s="1">
        <f t="shared" si="134"/>
        <v>0</v>
      </c>
      <c r="L883" s="2">
        <f>IF(F883=0,"not processed",_xlfn.MINIFS(Processed_data!H:H,Processed_data!A:A,A883))</f>
        <v>46108</v>
      </c>
      <c r="M883" s="1">
        <f>IF(F883=0,"not processed",ABS(bank_source_transactions__1[[#This Row],[transaction_date]]-Reconciliation!L883))</f>
        <v>3</v>
      </c>
      <c r="N883" s="1" t="str" cm="1">
        <f t="array" ref="N883">_xlfn.IFS(M883="not Processed", "Not Processed",M883&gt;2,"SLA Breached",M883&lt;=2,"Within SLA")</f>
        <v>SLA Breached</v>
      </c>
      <c r="O883" s="1" t="str">
        <f>_xlfn.XLOOKUP(A883,Source_data!A:A,Source_data!D:D)</f>
        <v>IMPS</v>
      </c>
      <c r="P883" s="1">
        <f t="shared" si="135"/>
        <v>0</v>
      </c>
      <c r="Q883" s="1">
        <f t="shared" si="136"/>
        <v>0</v>
      </c>
      <c r="R883" s="1">
        <f t="shared" si="137"/>
        <v>0</v>
      </c>
      <c r="S883" s="1">
        <f t="shared" si="138"/>
        <v>0</v>
      </c>
      <c r="T883" s="1">
        <f t="shared" si="139"/>
        <v>1</v>
      </c>
      <c r="U883" s="1" t="str">
        <f>_xlfn.XLOOKUP(Table3[[#This Row],[Transaction ID]],Source_data!A:A,Source_data!E:E)</f>
        <v>Hyderabad</v>
      </c>
      <c r="V883" s="1">
        <f>_xlfn.IFNA(_xlfn.XLOOKUP(A883,bank_processed_transactions[transaction_id],bank_processed_transactions[processing_minutes]),"")</f>
        <v>9.5</v>
      </c>
      <c r="W883" s="31">
        <f>_xlfn.XLOOKUP(A883,Source_data!A:A,Source_data!B:B)</f>
        <v>46105</v>
      </c>
    </row>
    <row r="884" spans="1:23" x14ac:dyDescent="0.3">
      <c r="A884" s="3" t="s">
        <v>834</v>
      </c>
      <c r="B884" s="1">
        <f>_xlfn.XLOOKUP(A884,bank_source_transactions__1[transaction_id],bank_source_transactions__1[amount_inr])</f>
        <v>12938.95</v>
      </c>
      <c r="C884" s="1">
        <f>_xlfn.XLOOKUP(A884,Processed_data!A:A,Processed_data!F:F)</f>
        <v>12938.95</v>
      </c>
      <c r="D884" s="1" t="str">
        <f>_xlfn.XLOOKUP(A884,bank_source_transactions__1[transaction_id],bank_source_transactions__1[transaction_status])</f>
        <v>SUCCESS</v>
      </c>
      <c r="E884" s="1" t="str">
        <f>_xlfn.XLOOKUP(A884,Processed_data!A:A,Processed_data!G:G)</f>
        <v>SUCCESS</v>
      </c>
      <c r="F884" s="1">
        <f>COUNTIF(bank_processed_transactions[transaction_id],A884)</f>
        <v>1</v>
      </c>
      <c r="G884" s="1" t="str">
        <f t="shared" si="130"/>
        <v>found</v>
      </c>
      <c r="H884" s="1" t="str">
        <f t="shared" si="131"/>
        <v>Not Duplicate</v>
      </c>
      <c r="I884" s="1" t="str">
        <f t="shared" si="132"/>
        <v>match</v>
      </c>
      <c r="J884" s="1" t="str">
        <f t="shared" si="133"/>
        <v>match</v>
      </c>
      <c r="K884" s="1">
        <f t="shared" si="134"/>
        <v>0</v>
      </c>
      <c r="L884" s="2">
        <f>IF(F884=0,"not processed",_xlfn.MINIFS(Processed_data!H:H,Processed_data!A:A,A884))</f>
        <v>46052</v>
      </c>
      <c r="M884" s="1">
        <f>IF(F884=0,"not processed",ABS(bank_source_transactions__1[[#This Row],[transaction_date]]-Reconciliation!L884))</f>
        <v>5</v>
      </c>
      <c r="N884" s="1" t="str" cm="1">
        <f t="array" ref="N884">_xlfn.IFS(M884="not Processed", "Not Processed",M884&gt;2,"SLA Breached",M884&lt;=2,"Within SLA")</f>
        <v>SLA Breached</v>
      </c>
      <c r="O884" s="1" t="str">
        <f>_xlfn.XLOOKUP(A884,Source_data!A:A,Source_data!D:D)</f>
        <v>NEFT</v>
      </c>
      <c r="P884" s="1">
        <f t="shared" si="135"/>
        <v>0</v>
      </c>
      <c r="Q884" s="1">
        <f t="shared" si="136"/>
        <v>0</v>
      </c>
      <c r="R884" s="1">
        <f t="shared" si="137"/>
        <v>0</v>
      </c>
      <c r="S884" s="1">
        <f t="shared" si="138"/>
        <v>0</v>
      </c>
      <c r="T884" s="1">
        <f t="shared" si="139"/>
        <v>1</v>
      </c>
      <c r="U884" s="1" t="str">
        <f>_xlfn.XLOOKUP(Table3[[#This Row],[Transaction ID]],Source_data!A:A,Source_data!E:E)</f>
        <v>Hyderabad</v>
      </c>
      <c r="V884" s="1">
        <f>_xlfn.IFNA(_xlfn.XLOOKUP(A884,bank_processed_transactions[transaction_id],bank_processed_transactions[processing_minutes]),"")</f>
        <v>10.9</v>
      </c>
      <c r="W884" s="31">
        <f>_xlfn.XLOOKUP(A884,Source_data!A:A,Source_data!B:B)</f>
        <v>46047</v>
      </c>
    </row>
    <row r="885" spans="1:23" x14ac:dyDescent="0.3">
      <c r="A885" s="4" t="s">
        <v>4220</v>
      </c>
      <c r="B885" s="1">
        <f>_xlfn.XLOOKUP(A885,bank_source_transactions__1[transaction_id],bank_source_transactions__1[amount_inr])</f>
        <v>2984.27</v>
      </c>
      <c r="C885" s="1">
        <f>_xlfn.XLOOKUP(A885,Processed_data!A:A,Processed_data!F:F)</f>
        <v>2984.27</v>
      </c>
      <c r="D885" s="1" t="str">
        <f>_xlfn.XLOOKUP(A885,bank_source_transactions__1[transaction_id],bank_source_transactions__1[transaction_status])</f>
        <v>SUCCESS</v>
      </c>
      <c r="E885" s="1" t="str">
        <f>_xlfn.XLOOKUP(A885,Processed_data!A:A,Processed_data!G:G)</f>
        <v>SUCCESS</v>
      </c>
      <c r="F885" s="1">
        <f>COUNTIF(bank_processed_transactions[transaction_id],A885)</f>
        <v>1</v>
      </c>
      <c r="G885" s="1" t="str">
        <f t="shared" si="130"/>
        <v>found</v>
      </c>
      <c r="H885" s="1" t="str">
        <f t="shared" si="131"/>
        <v>Not Duplicate</v>
      </c>
      <c r="I885" s="1" t="str">
        <f t="shared" si="132"/>
        <v>match</v>
      </c>
      <c r="J885" s="1" t="str">
        <f t="shared" si="133"/>
        <v>match</v>
      </c>
      <c r="K885" s="1">
        <f t="shared" si="134"/>
        <v>0</v>
      </c>
      <c r="L885" s="2">
        <f>IF(F885=0,"not processed",_xlfn.MINIFS(Processed_data!H:H,Processed_data!A:A,A885))</f>
        <v>46079</v>
      </c>
      <c r="M885" s="1">
        <f>IF(F885=0,"not processed",ABS(bank_source_transactions__1[[#This Row],[transaction_date]]-Reconciliation!L885))</f>
        <v>0</v>
      </c>
      <c r="N885" s="1" t="str" cm="1">
        <f t="array" ref="N885">_xlfn.IFS(M885="not Processed", "Not Processed",M885&gt;2,"SLA Breached",M885&lt;=2,"Within SLA")</f>
        <v>Within SLA</v>
      </c>
      <c r="O885" s="1" t="str">
        <f>_xlfn.XLOOKUP(A885,Source_data!A:A,Source_data!D:D)</f>
        <v>UPI</v>
      </c>
      <c r="P885" s="1">
        <f t="shared" si="135"/>
        <v>0</v>
      </c>
      <c r="Q885" s="1">
        <f t="shared" si="136"/>
        <v>0</v>
      </c>
      <c r="R885" s="1">
        <f t="shared" si="137"/>
        <v>0</v>
      </c>
      <c r="S885" s="1">
        <f t="shared" si="138"/>
        <v>0</v>
      </c>
      <c r="T885" s="1">
        <f t="shared" si="139"/>
        <v>0</v>
      </c>
      <c r="U885" s="1" t="str">
        <f>_xlfn.XLOOKUP(Table3[[#This Row],[Transaction ID]],Source_data!A:A,Source_data!E:E)</f>
        <v>Hyderabad</v>
      </c>
      <c r="V885" s="1">
        <f>_xlfn.IFNA(_xlfn.XLOOKUP(A885,bank_processed_transactions[transaction_id],bank_processed_transactions[processing_minutes]),"")</f>
        <v>44.3</v>
      </c>
      <c r="W885" s="31">
        <f>_xlfn.XLOOKUP(A885,Source_data!A:A,Source_data!B:B)</f>
        <v>46079</v>
      </c>
    </row>
    <row r="886" spans="1:23" x14ac:dyDescent="0.3">
      <c r="A886" s="3" t="s">
        <v>2250</v>
      </c>
      <c r="B886" s="1">
        <f>_xlfn.XLOOKUP(A886,bank_source_transactions__1[transaction_id],bank_source_transactions__1[amount_inr])</f>
        <v>4921.12</v>
      </c>
      <c r="C886" s="1">
        <f>_xlfn.XLOOKUP(A886,Processed_data!A:A,Processed_data!F:F)</f>
        <v>4921.12</v>
      </c>
      <c r="D886" s="1" t="str">
        <f>_xlfn.XLOOKUP(A886,bank_source_transactions__1[transaction_id],bank_source_transactions__1[transaction_status])</f>
        <v>SUCCESS</v>
      </c>
      <c r="E886" s="1" t="str">
        <f>_xlfn.XLOOKUP(A886,Processed_data!A:A,Processed_data!G:G)</f>
        <v>SUCCESS</v>
      </c>
      <c r="F886" s="1">
        <f>COUNTIF(bank_processed_transactions[transaction_id],A886)</f>
        <v>1</v>
      </c>
      <c r="G886" s="1" t="str">
        <f t="shared" si="130"/>
        <v>found</v>
      </c>
      <c r="H886" s="1" t="str">
        <f t="shared" si="131"/>
        <v>Not Duplicate</v>
      </c>
      <c r="I886" s="1" t="str">
        <f t="shared" si="132"/>
        <v>match</v>
      </c>
      <c r="J886" s="1" t="str">
        <f t="shared" si="133"/>
        <v>match</v>
      </c>
      <c r="K886" s="1">
        <f t="shared" si="134"/>
        <v>0</v>
      </c>
      <c r="L886" s="2">
        <f>IF(F886=0,"not processed",_xlfn.MINIFS(Processed_data!H:H,Processed_data!A:A,A886))</f>
        <v>46063</v>
      </c>
      <c r="M886" s="1">
        <f>IF(F886=0,"not processed",ABS(bank_source_transactions__1[[#This Row],[transaction_date]]-Reconciliation!L886))</f>
        <v>2</v>
      </c>
      <c r="N886" s="1" t="str" cm="1">
        <f t="array" ref="N886">_xlfn.IFS(M886="not Processed", "Not Processed",M886&gt;2,"SLA Breached",M886&lt;=2,"Within SLA")</f>
        <v>Within SLA</v>
      </c>
      <c r="O886" s="1" t="str">
        <f>_xlfn.XLOOKUP(A886,Source_data!A:A,Source_data!D:D)</f>
        <v>NEFT</v>
      </c>
      <c r="P886" s="1">
        <f t="shared" si="135"/>
        <v>0</v>
      </c>
      <c r="Q886" s="1">
        <f t="shared" si="136"/>
        <v>0</v>
      </c>
      <c r="R886" s="1">
        <f t="shared" si="137"/>
        <v>0</v>
      </c>
      <c r="S886" s="1">
        <f t="shared" si="138"/>
        <v>0</v>
      </c>
      <c r="T886" s="1">
        <f t="shared" si="139"/>
        <v>0</v>
      </c>
      <c r="U886" s="1" t="str">
        <f>_xlfn.XLOOKUP(Table3[[#This Row],[Transaction ID]],Source_data!A:A,Source_data!E:E)</f>
        <v>Pune</v>
      </c>
      <c r="V886" s="1">
        <f>_xlfn.IFNA(_xlfn.XLOOKUP(A886,bank_processed_transactions[transaction_id],bank_processed_transactions[processing_minutes]),"")</f>
        <v>4.4000000000000004</v>
      </c>
      <c r="W886" s="31">
        <f>_xlfn.XLOOKUP(A886,Source_data!A:A,Source_data!B:B)</f>
        <v>46061</v>
      </c>
    </row>
    <row r="887" spans="1:23" x14ac:dyDescent="0.3">
      <c r="A887" s="4" t="s">
        <v>4454</v>
      </c>
      <c r="B887" s="1">
        <f>_xlfn.XLOOKUP(A887,bank_source_transactions__1[transaction_id],bank_source_transactions__1[amount_inr])</f>
        <v>4374.92</v>
      </c>
      <c r="C887" s="1">
        <f>_xlfn.XLOOKUP(A887,Processed_data!A:A,Processed_data!F:F)</f>
        <v>4374.92</v>
      </c>
      <c r="D887" s="1" t="str">
        <f>_xlfn.XLOOKUP(A887,bank_source_transactions__1[transaction_id],bank_source_transactions__1[transaction_status])</f>
        <v>SUCCESS</v>
      </c>
      <c r="E887" s="1" t="str">
        <f>_xlfn.XLOOKUP(A887,Processed_data!A:A,Processed_data!G:G)</f>
        <v>SUCCESS</v>
      </c>
      <c r="F887" s="1">
        <f>COUNTIF(bank_processed_transactions[transaction_id],A887)</f>
        <v>1</v>
      </c>
      <c r="G887" s="1" t="str">
        <f t="shared" si="130"/>
        <v>found</v>
      </c>
      <c r="H887" s="1" t="str">
        <f t="shared" si="131"/>
        <v>Not Duplicate</v>
      </c>
      <c r="I887" s="1" t="str">
        <f t="shared" si="132"/>
        <v>match</v>
      </c>
      <c r="J887" s="1" t="str">
        <f t="shared" si="133"/>
        <v>match</v>
      </c>
      <c r="K887" s="1">
        <f t="shared" si="134"/>
        <v>0</v>
      </c>
      <c r="L887" s="2">
        <f>IF(F887=0,"not processed",_xlfn.MINIFS(Processed_data!H:H,Processed_data!A:A,A887))</f>
        <v>46043</v>
      </c>
      <c r="M887" s="1">
        <f>IF(F887=0,"not processed",ABS(bank_source_transactions__1[[#This Row],[transaction_date]]-Reconciliation!L887))</f>
        <v>1</v>
      </c>
      <c r="N887" s="1" t="str" cm="1">
        <f t="array" ref="N887">_xlfn.IFS(M887="not Processed", "Not Processed",M887&gt;2,"SLA Breached",M887&lt;=2,"Within SLA")</f>
        <v>Within SLA</v>
      </c>
      <c r="O887" s="1" t="str">
        <f>_xlfn.XLOOKUP(A887,Source_data!A:A,Source_data!D:D)</f>
        <v>NEFT</v>
      </c>
      <c r="P887" s="1">
        <f t="shared" si="135"/>
        <v>0</v>
      </c>
      <c r="Q887" s="1">
        <f t="shared" si="136"/>
        <v>0</v>
      </c>
      <c r="R887" s="1">
        <f t="shared" si="137"/>
        <v>0</v>
      </c>
      <c r="S887" s="1">
        <f t="shared" si="138"/>
        <v>0</v>
      </c>
      <c r="T887" s="1">
        <f t="shared" si="139"/>
        <v>0</v>
      </c>
      <c r="U887" s="1" t="str">
        <f>_xlfn.XLOOKUP(Table3[[#This Row],[Transaction ID]],Source_data!A:A,Source_data!E:E)</f>
        <v>Bengaluru</v>
      </c>
      <c r="V887" s="1">
        <f>_xlfn.IFNA(_xlfn.XLOOKUP(A887,bank_processed_transactions[transaction_id],bank_processed_transactions[processing_minutes]),"")</f>
        <v>40.4</v>
      </c>
      <c r="W887" s="31">
        <f>_xlfn.XLOOKUP(A887,Source_data!A:A,Source_data!B:B)</f>
        <v>46042</v>
      </c>
    </row>
    <row r="888" spans="1:23" x14ac:dyDescent="0.3">
      <c r="A888" s="3" t="s">
        <v>2519</v>
      </c>
      <c r="B888" s="1">
        <f>_xlfn.XLOOKUP(A888,bank_source_transactions__1[transaction_id],bank_source_transactions__1[amount_inr])</f>
        <v>1145.8499999999999</v>
      </c>
      <c r="C888" s="1">
        <f>_xlfn.XLOOKUP(A888,Processed_data!A:A,Processed_data!F:F)</f>
        <v>1145.8499999999999</v>
      </c>
      <c r="D888" s="1" t="str">
        <f>_xlfn.XLOOKUP(A888,bank_source_transactions__1[transaction_id],bank_source_transactions__1[transaction_status])</f>
        <v>SUCCESS</v>
      </c>
      <c r="E888" s="1" t="str">
        <f>_xlfn.XLOOKUP(A888,Processed_data!A:A,Processed_data!G:G)</f>
        <v>SUCCESS</v>
      </c>
      <c r="F888" s="1">
        <f>COUNTIF(bank_processed_transactions[transaction_id],A888)</f>
        <v>1</v>
      </c>
      <c r="G888" s="1" t="str">
        <f t="shared" si="130"/>
        <v>found</v>
      </c>
      <c r="H888" s="1" t="str">
        <f t="shared" si="131"/>
        <v>Not Duplicate</v>
      </c>
      <c r="I888" s="1" t="str">
        <f t="shared" si="132"/>
        <v>match</v>
      </c>
      <c r="J888" s="1" t="str">
        <f t="shared" si="133"/>
        <v>match</v>
      </c>
      <c r="K888" s="1">
        <f t="shared" si="134"/>
        <v>0</v>
      </c>
      <c r="L888" s="2">
        <f>IF(F888=0,"not processed",_xlfn.MINIFS(Processed_data!H:H,Processed_data!A:A,A888))</f>
        <v>46035</v>
      </c>
      <c r="M888" s="1">
        <f>IF(F888=0,"not processed",ABS(bank_source_transactions__1[[#This Row],[transaction_date]]-Reconciliation!L888))</f>
        <v>2</v>
      </c>
      <c r="N888" s="1" t="str" cm="1">
        <f t="array" ref="N888">_xlfn.IFS(M888="not Processed", "Not Processed",M888&gt;2,"SLA Breached",M888&lt;=2,"Within SLA")</f>
        <v>Within SLA</v>
      </c>
      <c r="O888" s="1" t="str">
        <f>_xlfn.XLOOKUP(A888,Source_data!A:A,Source_data!D:D)</f>
        <v>UPI</v>
      </c>
      <c r="P888" s="1">
        <f t="shared" si="135"/>
        <v>0</v>
      </c>
      <c r="Q888" s="1">
        <f t="shared" si="136"/>
        <v>0</v>
      </c>
      <c r="R888" s="1">
        <f t="shared" si="137"/>
        <v>0</v>
      </c>
      <c r="S888" s="1">
        <f t="shared" si="138"/>
        <v>0</v>
      </c>
      <c r="T888" s="1">
        <f t="shared" si="139"/>
        <v>0</v>
      </c>
      <c r="U888" s="1" t="str">
        <f>_xlfn.XLOOKUP(Table3[[#This Row],[Transaction ID]],Source_data!A:A,Source_data!E:E)</f>
        <v>Hyderabad</v>
      </c>
      <c r="V888" s="1">
        <f>_xlfn.IFNA(_xlfn.XLOOKUP(A888,bank_processed_transactions[transaction_id],bank_processed_transactions[processing_minutes]),"")</f>
        <v>3.9</v>
      </c>
      <c r="W888" s="31">
        <f>_xlfn.XLOOKUP(A888,Source_data!A:A,Source_data!B:B)</f>
        <v>46033</v>
      </c>
    </row>
    <row r="889" spans="1:23" x14ac:dyDescent="0.3">
      <c r="A889" s="4" t="s">
        <v>3525</v>
      </c>
      <c r="B889" s="1">
        <f>_xlfn.XLOOKUP(A889,bank_source_transactions__1[transaction_id],bank_source_transactions__1[amount_inr])</f>
        <v>1631.01</v>
      </c>
      <c r="C889" s="1">
        <f>_xlfn.XLOOKUP(A889,Processed_data!A:A,Processed_data!F:F)</f>
        <v>1631.01</v>
      </c>
      <c r="D889" s="1" t="str">
        <f>_xlfn.XLOOKUP(A889,bank_source_transactions__1[transaction_id],bank_source_transactions__1[transaction_status])</f>
        <v>FAILED</v>
      </c>
      <c r="E889" s="1" t="str">
        <f>_xlfn.XLOOKUP(A889,Processed_data!A:A,Processed_data!G:G)</f>
        <v>FAILED</v>
      </c>
      <c r="F889" s="1">
        <f>COUNTIF(bank_processed_transactions[transaction_id],A889)</f>
        <v>1</v>
      </c>
      <c r="G889" s="1" t="str">
        <f t="shared" si="130"/>
        <v>found</v>
      </c>
      <c r="H889" s="1" t="str">
        <f t="shared" si="131"/>
        <v>Not Duplicate</v>
      </c>
      <c r="I889" s="1" t="str">
        <f t="shared" si="132"/>
        <v>match</v>
      </c>
      <c r="J889" s="1" t="str">
        <f t="shared" si="133"/>
        <v>match</v>
      </c>
      <c r="K889" s="1">
        <f t="shared" si="134"/>
        <v>0</v>
      </c>
      <c r="L889" s="2">
        <f>IF(F889=0,"not processed",_xlfn.MINIFS(Processed_data!H:H,Processed_data!A:A,A889))</f>
        <v>46112</v>
      </c>
      <c r="M889" s="1">
        <f>IF(F889=0,"not processed",ABS(bank_source_transactions__1[[#This Row],[transaction_date]]-Reconciliation!L889))</f>
        <v>3</v>
      </c>
      <c r="N889" s="1" t="str" cm="1">
        <f t="array" ref="N889">_xlfn.IFS(M889="not Processed", "Not Processed",M889&gt;2,"SLA Breached",M889&lt;=2,"Within SLA")</f>
        <v>SLA Breached</v>
      </c>
      <c r="O889" s="1" t="str">
        <f>_xlfn.XLOOKUP(A889,Source_data!A:A,Source_data!D:D)</f>
        <v>CARD</v>
      </c>
      <c r="P889" s="1">
        <f t="shared" si="135"/>
        <v>0</v>
      </c>
      <c r="Q889" s="1">
        <f t="shared" si="136"/>
        <v>0</v>
      </c>
      <c r="R889" s="1">
        <f t="shared" si="137"/>
        <v>0</v>
      </c>
      <c r="S889" s="1">
        <f t="shared" si="138"/>
        <v>0</v>
      </c>
      <c r="T889" s="1">
        <f t="shared" si="139"/>
        <v>1</v>
      </c>
      <c r="U889" s="1" t="str">
        <f>_xlfn.XLOOKUP(Table3[[#This Row],[Transaction ID]],Source_data!A:A,Source_data!E:E)</f>
        <v>Hyderabad</v>
      </c>
      <c r="V889" s="1">
        <f>_xlfn.IFNA(_xlfn.XLOOKUP(A889,bank_processed_transactions[transaction_id],bank_processed_transactions[processing_minutes]),"")</f>
        <v>48.1</v>
      </c>
      <c r="W889" s="31">
        <f>_xlfn.XLOOKUP(A889,Source_data!A:A,Source_data!B:B)</f>
        <v>46109</v>
      </c>
    </row>
    <row r="890" spans="1:23" x14ac:dyDescent="0.3">
      <c r="A890" s="3" t="s">
        <v>3681</v>
      </c>
      <c r="B890" s="1">
        <f>_xlfn.XLOOKUP(A890,bank_source_transactions__1[transaction_id],bank_source_transactions__1[amount_inr])</f>
        <v>11224.7</v>
      </c>
      <c r="C890" s="1">
        <f>_xlfn.XLOOKUP(A890,Processed_data!A:A,Processed_data!F:F)</f>
        <v>11224.7</v>
      </c>
      <c r="D890" s="1" t="str">
        <f>_xlfn.XLOOKUP(A890,bank_source_transactions__1[transaction_id],bank_source_transactions__1[transaction_status])</f>
        <v>SUCCESS</v>
      </c>
      <c r="E890" s="1" t="str">
        <f>_xlfn.XLOOKUP(A890,Processed_data!A:A,Processed_data!G:G)</f>
        <v>SUCCESS</v>
      </c>
      <c r="F890" s="1">
        <f>COUNTIF(bank_processed_transactions[transaction_id],A890)</f>
        <v>1</v>
      </c>
      <c r="G890" s="1" t="str">
        <f t="shared" si="130"/>
        <v>found</v>
      </c>
      <c r="H890" s="1" t="str">
        <f t="shared" si="131"/>
        <v>Not Duplicate</v>
      </c>
      <c r="I890" s="1" t="str">
        <f t="shared" si="132"/>
        <v>match</v>
      </c>
      <c r="J890" s="1" t="str">
        <f t="shared" si="133"/>
        <v>match</v>
      </c>
      <c r="K890" s="1">
        <f t="shared" si="134"/>
        <v>0</v>
      </c>
      <c r="L890" s="2">
        <f>IF(F890=0,"not processed",_xlfn.MINIFS(Processed_data!H:H,Processed_data!A:A,A890))</f>
        <v>46093</v>
      </c>
      <c r="M890" s="1">
        <f>IF(F890=0,"not processed",ABS(bank_source_transactions__1[[#This Row],[transaction_date]]-Reconciliation!L890))</f>
        <v>2</v>
      </c>
      <c r="N890" s="1" t="str" cm="1">
        <f t="array" ref="N890">_xlfn.IFS(M890="not Processed", "Not Processed",M890&gt;2,"SLA Breached",M890&lt;=2,"Within SLA")</f>
        <v>Within SLA</v>
      </c>
      <c r="O890" s="1" t="str">
        <f>_xlfn.XLOOKUP(A890,Source_data!A:A,Source_data!D:D)</f>
        <v>IMPS</v>
      </c>
      <c r="P890" s="1">
        <f t="shared" si="135"/>
        <v>0</v>
      </c>
      <c r="Q890" s="1">
        <f t="shared" si="136"/>
        <v>0</v>
      </c>
      <c r="R890" s="1">
        <f t="shared" si="137"/>
        <v>0</v>
      </c>
      <c r="S890" s="1">
        <f t="shared" si="138"/>
        <v>0</v>
      </c>
      <c r="T890" s="1">
        <f t="shared" si="139"/>
        <v>0</v>
      </c>
      <c r="U890" s="1" t="str">
        <f>_xlfn.XLOOKUP(Table3[[#This Row],[Transaction ID]],Source_data!A:A,Source_data!E:E)</f>
        <v>Pune</v>
      </c>
      <c r="V890" s="1">
        <f>_xlfn.IFNA(_xlfn.XLOOKUP(A890,bank_processed_transactions[transaction_id],bank_processed_transactions[processing_minutes]),"")</f>
        <v>44.5</v>
      </c>
      <c r="W890" s="31">
        <f>_xlfn.XLOOKUP(A890,Source_data!A:A,Source_data!B:B)</f>
        <v>46091</v>
      </c>
    </row>
    <row r="891" spans="1:23" x14ac:dyDescent="0.3">
      <c r="A891" s="4" t="s">
        <v>2934</v>
      </c>
      <c r="B891" s="1">
        <f>_xlfn.XLOOKUP(A891,bank_source_transactions__1[transaction_id],bank_source_transactions__1[amount_inr])</f>
        <v>4596.96</v>
      </c>
      <c r="C891" s="1">
        <f>_xlfn.XLOOKUP(A891,Processed_data!A:A,Processed_data!F:F)</f>
        <v>4596.96</v>
      </c>
      <c r="D891" s="1" t="str">
        <f>_xlfn.XLOOKUP(A891,bank_source_transactions__1[transaction_id],bank_source_transactions__1[transaction_status])</f>
        <v>SUCCESS</v>
      </c>
      <c r="E891" s="1" t="str">
        <f>_xlfn.XLOOKUP(A891,Processed_data!A:A,Processed_data!G:G)</f>
        <v>SUCCESS</v>
      </c>
      <c r="F891" s="1">
        <f>COUNTIF(bank_processed_transactions[transaction_id],A891)</f>
        <v>1</v>
      </c>
      <c r="G891" s="1" t="str">
        <f t="shared" si="130"/>
        <v>found</v>
      </c>
      <c r="H891" s="1" t="str">
        <f t="shared" si="131"/>
        <v>Not Duplicate</v>
      </c>
      <c r="I891" s="1" t="str">
        <f t="shared" si="132"/>
        <v>match</v>
      </c>
      <c r="J891" s="1" t="str">
        <f t="shared" si="133"/>
        <v>match</v>
      </c>
      <c r="K891" s="1">
        <f t="shared" si="134"/>
        <v>0</v>
      </c>
      <c r="L891" s="2">
        <f>IF(F891=0,"not processed",_xlfn.MINIFS(Processed_data!H:H,Processed_data!A:A,A891))</f>
        <v>46046</v>
      </c>
      <c r="M891" s="1">
        <f>IF(F891=0,"not processed",ABS(bank_source_transactions__1[[#This Row],[transaction_date]]-Reconciliation!L891))</f>
        <v>5</v>
      </c>
      <c r="N891" s="1" t="str" cm="1">
        <f t="array" ref="N891">_xlfn.IFS(M891="not Processed", "Not Processed",M891&gt;2,"SLA Breached",M891&lt;=2,"Within SLA")</f>
        <v>SLA Breached</v>
      </c>
      <c r="O891" s="1" t="str">
        <f>_xlfn.XLOOKUP(A891,Source_data!A:A,Source_data!D:D)</f>
        <v>UPI</v>
      </c>
      <c r="P891" s="1">
        <f t="shared" si="135"/>
        <v>0</v>
      </c>
      <c r="Q891" s="1">
        <f t="shared" si="136"/>
        <v>0</v>
      </c>
      <c r="R891" s="1">
        <f t="shared" si="137"/>
        <v>0</v>
      </c>
      <c r="S891" s="1">
        <f t="shared" si="138"/>
        <v>0</v>
      </c>
      <c r="T891" s="1">
        <f t="shared" si="139"/>
        <v>1</v>
      </c>
      <c r="U891" s="1" t="str">
        <f>_xlfn.XLOOKUP(Table3[[#This Row],[Transaction ID]],Source_data!A:A,Source_data!E:E)</f>
        <v>Mumbai</v>
      </c>
      <c r="V891" s="1">
        <f>_xlfn.IFNA(_xlfn.XLOOKUP(A891,bank_processed_transactions[transaction_id],bank_processed_transactions[processing_minutes]),"")</f>
        <v>39.6</v>
      </c>
      <c r="W891" s="31">
        <f>_xlfn.XLOOKUP(A891,Source_data!A:A,Source_data!B:B)</f>
        <v>46041</v>
      </c>
    </row>
    <row r="892" spans="1:23" x14ac:dyDescent="0.3">
      <c r="A892" s="3" t="s">
        <v>524</v>
      </c>
      <c r="B892" s="1">
        <f>_xlfn.XLOOKUP(A892,bank_source_transactions__1[transaction_id],bank_source_transactions__1[amount_inr])</f>
        <v>1220.79</v>
      </c>
      <c r="C892" s="1">
        <f>_xlfn.XLOOKUP(A892,Processed_data!A:A,Processed_data!F:F)</f>
        <v>1220.79</v>
      </c>
      <c r="D892" s="1" t="str">
        <f>_xlfn.XLOOKUP(A892,bank_source_transactions__1[transaction_id],bank_source_transactions__1[transaction_status])</f>
        <v>SUCCESS</v>
      </c>
      <c r="E892" s="1" t="str">
        <f>_xlfn.XLOOKUP(A892,Processed_data!A:A,Processed_data!G:G)</f>
        <v>SUCCESS</v>
      </c>
      <c r="F892" s="1">
        <f>COUNTIF(bank_processed_transactions[transaction_id],A892)</f>
        <v>1</v>
      </c>
      <c r="G892" s="1" t="str">
        <f t="shared" si="130"/>
        <v>found</v>
      </c>
      <c r="H892" s="1" t="str">
        <f t="shared" si="131"/>
        <v>Not Duplicate</v>
      </c>
      <c r="I892" s="1" t="str">
        <f t="shared" si="132"/>
        <v>match</v>
      </c>
      <c r="J892" s="1" t="str">
        <f t="shared" si="133"/>
        <v>match</v>
      </c>
      <c r="K892" s="1">
        <f t="shared" si="134"/>
        <v>0</v>
      </c>
      <c r="L892" s="2">
        <f>IF(F892=0,"not processed",_xlfn.MINIFS(Processed_data!H:H,Processed_data!A:A,A892))</f>
        <v>46060</v>
      </c>
      <c r="M892" s="1">
        <f>IF(F892=0,"not processed",ABS(bank_source_transactions__1[[#This Row],[transaction_date]]-Reconciliation!L892))</f>
        <v>0</v>
      </c>
      <c r="N892" s="1" t="str" cm="1">
        <f t="array" ref="N892">_xlfn.IFS(M892="not Processed", "Not Processed",M892&gt;2,"SLA Breached",M892&lt;=2,"Within SLA")</f>
        <v>Within SLA</v>
      </c>
      <c r="O892" s="1" t="str">
        <f>_xlfn.XLOOKUP(A892,Source_data!A:A,Source_data!D:D)</f>
        <v>UPI</v>
      </c>
      <c r="P892" s="1">
        <f t="shared" si="135"/>
        <v>0</v>
      </c>
      <c r="Q892" s="1">
        <f t="shared" si="136"/>
        <v>0</v>
      </c>
      <c r="R892" s="1">
        <f t="shared" si="137"/>
        <v>0</v>
      </c>
      <c r="S892" s="1">
        <f t="shared" si="138"/>
        <v>0</v>
      </c>
      <c r="T892" s="1">
        <f t="shared" si="139"/>
        <v>0</v>
      </c>
      <c r="U892" s="1" t="str">
        <f>_xlfn.XLOOKUP(Table3[[#This Row],[Transaction ID]],Source_data!A:A,Source_data!E:E)</f>
        <v>Hyderabad</v>
      </c>
      <c r="V892" s="1">
        <f>_xlfn.IFNA(_xlfn.XLOOKUP(A892,bank_processed_transactions[transaction_id],bank_processed_transactions[processing_minutes]),"")</f>
        <v>37.5</v>
      </c>
      <c r="W892" s="31">
        <f>_xlfn.XLOOKUP(A892,Source_data!A:A,Source_data!B:B)</f>
        <v>46060</v>
      </c>
    </row>
    <row r="893" spans="1:23" x14ac:dyDescent="0.3">
      <c r="A893" s="4" t="s">
        <v>2011</v>
      </c>
      <c r="B893" s="1">
        <f>_xlfn.XLOOKUP(A893,bank_source_transactions__1[transaction_id],bank_source_transactions__1[amount_inr])</f>
        <v>1913.08</v>
      </c>
      <c r="C893" s="1">
        <f>_xlfn.XLOOKUP(A893,Processed_data!A:A,Processed_data!F:F)</f>
        <v>1913.08</v>
      </c>
      <c r="D893" s="1" t="str">
        <f>_xlfn.XLOOKUP(A893,bank_source_transactions__1[transaction_id],bank_source_transactions__1[transaction_status])</f>
        <v>SUCCESS</v>
      </c>
      <c r="E893" s="1" t="str">
        <f>_xlfn.XLOOKUP(A893,Processed_data!A:A,Processed_data!G:G)</f>
        <v>SUCCESS</v>
      </c>
      <c r="F893" s="1">
        <f>COUNTIF(bank_processed_transactions[transaction_id],A893)</f>
        <v>1</v>
      </c>
      <c r="G893" s="1" t="str">
        <f t="shared" si="130"/>
        <v>found</v>
      </c>
      <c r="H893" s="1" t="str">
        <f t="shared" si="131"/>
        <v>Not Duplicate</v>
      </c>
      <c r="I893" s="1" t="str">
        <f t="shared" si="132"/>
        <v>match</v>
      </c>
      <c r="J893" s="1" t="str">
        <f t="shared" si="133"/>
        <v>match</v>
      </c>
      <c r="K893" s="1">
        <f t="shared" si="134"/>
        <v>0</v>
      </c>
      <c r="L893" s="2">
        <f>IF(F893=0,"not processed",_xlfn.MINIFS(Processed_data!H:H,Processed_data!A:A,A893))</f>
        <v>46044</v>
      </c>
      <c r="M893" s="1">
        <f>IF(F893=0,"not processed",ABS(bank_source_transactions__1[[#This Row],[transaction_date]]-Reconciliation!L893))</f>
        <v>3</v>
      </c>
      <c r="N893" s="1" t="str" cm="1">
        <f t="array" ref="N893">_xlfn.IFS(M893="not Processed", "Not Processed",M893&gt;2,"SLA Breached",M893&lt;=2,"Within SLA")</f>
        <v>SLA Breached</v>
      </c>
      <c r="O893" s="1" t="str">
        <f>_xlfn.XLOOKUP(A893,Source_data!A:A,Source_data!D:D)</f>
        <v>IMPS</v>
      </c>
      <c r="P893" s="1">
        <f t="shared" si="135"/>
        <v>0</v>
      </c>
      <c r="Q893" s="1">
        <f t="shared" si="136"/>
        <v>0</v>
      </c>
      <c r="R893" s="1">
        <f t="shared" si="137"/>
        <v>0</v>
      </c>
      <c r="S893" s="1">
        <f t="shared" si="138"/>
        <v>0</v>
      </c>
      <c r="T893" s="1">
        <f t="shared" si="139"/>
        <v>1</v>
      </c>
      <c r="U893" s="1" t="str">
        <f>_xlfn.XLOOKUP(Table3[[#This Row],[Transaction ID]],Source_data!A:A,Source_data!E:E)</f>
        <v>Hyderabad</v>
      </c>
      <c r="V893" s="1">
        <f>_xlfn.IFNA(_xlfn.XLOOKUP(A893,bank_processed_transactions[transaction_id],bank_processed_transactions[processing_minutes]),"")</f>
        <v>37.6</v>
      </c>
      <c r="W893" s="31">
        <f>_xlfn.XLOOKUP(A893,Source_data!A:A,Source_data!B:B)</f>
        <v>46041</v>
      </c>
    </row>
    <row r="894" spans="1:23" x14ac:dyDescent="0.3">
      <c r="A894" s="3" t="s">
        <v>3935</v>
      </c>
      <c r="B894" s="1">
        <f>_xlfn.XLOOKUP(A894,bank_source_transactions__1[transaction_id],bank_source_transactions__1[amount_inr])</f>
        <v>4538.1499999999996</v>
      </c>
      <c r="C894" s="1">
        <f>_xlfn.XLOOKUP(A894,Processed_data!A:A,Processed_data!F:F)</f>
        <v>4538.1499999999996</v>
      </c>
      <c r="D894" s="1" t="str">
        <f>_xlfn.XLOOKUP(A894,bank_source_transactions__1[transaction_id],bank_source_transactions__1[transaction_status])</f>
        <v>SUCCESS</v>
      </c>
      <c r="E894" s="1" t="str">
        <f>_xlfn.XLOOKUP(A894,Processed_data!A:A,Processed_data!G:G)</f>
        <v>SUCCESS</v>
      </c>
      <c r="F894" s="1">
        <f>COUNTIF(bank_processed_transactions[transaction_id],A894)</f>
        <v>1</v>
      </c>
      <c r="G894" s="1" t="str">
        <f t="shared" si="130"/>
        <v>found</v>
      </c>
      <c r="H894" s="1" t="str">
        <f t="shared" si="131"/>
        <v>Not Duplicate</v>
      </c>
      <c r="I894" s="1" t="str">
        <f t="shared" si="132"/>
        <v>match</v>
      </c>
      <c r="J894" s="1" t="str">
        <f t="shared" si="133"/>
        <v>match</v>
      </c>
      <c r="K894" s="1">
        <f t="shared" si="134"/>
        <v>0</v>
      </c>
      <c r="L894" s="2">
        <f>IF(F894=0,"not processed",_xlfn.MINIFS(Processed_data!H:H,Processed_data!A:A,A894))</f>
        <v>46080</v>
      </c>
      <c r="M894" s="1">
        <f>IF(F894=0,"not processed",ABS(bank_source_transactions__1[[#This Row],[transaction_date]]-Reconciliation!L894))</f>
        <v>0</v>
      </c>
      <c r="N894" s="1" t="str" cm="1">
        <f t="array" ref="N894">_xlfn.IFS(M894="not Processed", "Not Processed",M894&gt;2,"SLA Breached",M894&lt;=2,"Within SLA")</f>
        <v>Within SLA</v>
      </c>
      <c r="O894" s="1" t="str">
        <f>_xlfn.XLOOKUP(A894,Source_data!A:A,Source_data!D:D)</f>
        <v>UPI</v>
      </c>
      <c r="P894" s="1">
        <f t="shared" si="135"/>
        <v>0</v>
      </c>
      <c r="Q894" s="1">
        <f t="shared" si="136"/>
        <v>0</v>
      </c>
      <c r="R894" s="1">
        <f t="shared" si="137"/>
        <v>0</v>
      </c>
      <c r="S894" s="1">
        <f t="shared" si="138"/>
        <v>0</v>
      </c>
      <c r="T894" s="1">
        <f t="shared" si="139"/>
        <v>0</v>
      </c>
      <c r="U894" s="1" t="str">
        <f>_xlfn.XLOOKUP(Table3[[#This Row],[Transaction ID]],Source_data!A:A,Source_data!E:E)</f>
        <v>Bengaluru</v>
      </c>
      <c r="V894" s="1">
        <f>_xlfn.IFNA(_xlfn.XLOOKUP(A894,bank_processed_transactions[transaction_id],bank_processed_transactions[processing_minutes]),"")</f>
        <v>6.9</v>
      </c>
      <c r="W894" s="31">
        <f>_xlfn.XLOOKUP(A894,Source_data!A:A,Source_data!B:B)</f>
        <v>46080</v>
      </c>
    </row>
    <row r="895" spans="1:23" x14ac:dyDescent="0.3">
      <c r="A895" s="4" t="s">
        <v>2069</v>
      </c>
      <c r="B895" s="1">
        <f>_xlfn.XLOOKUP(A895,bank_source_transactions__1[transaction_id],bank_source_transactions__1[amount_inr])</f>
        <v>736.53</v>
      </c>
      <c r="C895" s="1">
        <f>_xlfn.XLOOKUP(A895,Processed_data!A:A,Processed_data!F:F)</f>
        <v>883.84</v>
      </c>
      <c r="D895" s="1" t="str">
        <f>_xlfn.XLOOKUP(A895,bank_source_transactions__1[transaction_id],bank_source_transactions__1[transaction_status])</f>
        <v>SUCCESS</v>
      </c>
      <c r="E895" s="1" t="str">
        <f>_xlfn.XLOOKUP(A895,Processed_data!A:A,Processed_data!G:G)</f>
        <v>SUCCESS</v>
      </c>
      <c r="F895" s="1">
        <f>COUNTIF(bank_processed_transactions[transaction_id],A895)</f>
        <v>1</v>
      </c>
      <c r="G895" s="1" t="str">
        <f t="shared" si="130"/>
        <v>found</v>
      </c>
      <c r="H895" s="1" t="str">
        <f t="shared" si="131"/>
        <v>Not Duplicate</v>
      </c>
      <c r="I895" s="1" t="str">
        <f t="shared" si="132"/>
        <v>mismatch</v>
      </c>
      <c r="J895" s="1" t="str">
        <f t="shared" si="133"/>
        <v>match</v>
      </c>
      <c r="K895" s="1">
        <f t="shared" si="134"/>
        <v>147.31000000000006</v>
      </c>
      <c r="L895" s="2">
        <f>IF(F895=0,"not processed",_xlfn.MINIFS(Processed_data!H:H,Processed_data!A:A,A895))</f>
        <v>46058</v>
      </c>
      <c r="M895" s="1">
        <f>IF(F895=0,"not processed",ABS(bank_source_transactions__1[[#This Row],[transaction_date]]-Reconciliation!L895))</f>
        <v>0</v>
      </c>
      <c r="N895" s="1" t="str" cm="1">
        <f t="array" ref="N895">_xlfn.IFS(M895="not Processed", "Not Processed",M895&gt;2,"SLA Breached",M895&lt;=2,"Within SLA")</f>
        <v>Within SLA</v>
      </c>
      <c r="O895" s="1" t="str">
        <f>_xlfn.XLOOKUP(A895,Source_data!A:A,Source_data!D:D)</f>
        <v>UPI</v>
      </c>
      <c r="P895" s="1">
        <f t="shared" si="135"/>
        <v>0</v>
      </c>
      <c r="Q895" s="1">
        <f t="shared" si="136"/>
        <v>0</v>
      </c>
      <c r="R895" s="1">
        <f t="shared" si="137"/>
        <v>1</v>
      </c>
      <c r="S895" s="1">
        <f t="shared" si="138"/>
        <v>0</v>
      </c>
      <c r="T895" s="1">
        <f t="shared" si="139"/>
        <v>0</v>
      </c>
      <c r="U895" s="1" t="str">
        <f>_xlfn.XLOOKUP(Table3[[#This Row],[Transaction ID]],Source_data!A:A,Source_data!E:E)</f>
        <v>Hyderabad</v>
      </c>
      <c r="V895" s="1">
        <f>_xlfn.IFNA(_xlfn.XLOOKUP(A895,bank_processed_transactions[transaction_id],bank_processed_transactions[processing_minutes]),"")</f>
        <v>12</v>
      </c>
      <c r="W895" s="31">
        <f>_xlfn.XLOOKUP(A895,Source_data!A:A,Source_data!B:B)</f>
        <v>46058</v>
      </c>
    </row>
    <row r="896" spans="1:23" x14ac:dyDescent="0.3">
      <c r="A896" s="3" t="s">
        <v>4854</v>
      </c>
      <c r="B896" s="1">
        <f>_xlfn.XLOOKUP(A896,bank_source_transactions__1[transaction_id],bank_source_transactions__1[amount_inr])</f>
        <v>3921.92</v>
      </c>
      <c r="C896" s="1">
        <f>_xlfn.XLOOKUP(A896,Processed_data!A:A,Processed_data!F:F)</f>
        <v>3921.92</v>
      </c>
      <c r="D896" s="1" t="str">
        <f>_xlfn.XLOOKUP(A896,bank_source_transactions__1[transaction_id],bank_source_transactions__1[transaction_status])</f>
        <v>SUCCESS</v>
      </c>
      <c r="E896" s="1" t="str">
        <f>_xlfn.XLOOKUP(A896,Processed_data!A:A,Processed_data!G:G)</f>
        <v>SUCCESS</v>
      </c>
      <c r="F896" s="1">
        <f>COUNTIF(bank_processed_transactions[transaction_id],A896)</f>
        <v>1</v>
      </c>
      <c r="G896" s="1" t="str">
        <f t="shared" si="130"/>
        <v>found</v>
      </c>
      <c r="H896" s="1" t="str">
        <f t="shared" si="131"/>
        <v>Not Duplicate</v>
      </c>
      <c r="I896" s="1" t="str">
        <f t="shared" si="132"/>
        <v>match</v>
      </c>
      <c r="J896" s="1" t="str">
        <f t="shared" si="133"/>
        <v>match</v>
      </c>
      <c r="K896" s="1">
        <f t="shared" si="134"/>
        <v>0</v>
      </c>
      <c r="L896" s="2">
        <f>IF(F896=0,"not processed",_xlfn.MINIFS(Processed_data!H:H,Processed_data!A:A,A896))</f>
        <v>46093</v>
      </c>
      <c r="M896" s="1">
        <f>IF(F896=0,"not processed",ABS(bank_source_transactions__1[[#This Row],[transaction_date]]-Reconciliation!L896))</f>
        <v>3</v>
      </c>
      <c r="N896" s="1" t="str" cm="1">
        <f t="array" ref="N896">_xlfn.IFS(M896="not Processed", "Not Processed",M896&gt;2,"SLA Breached",M896&lt;=2,"Within SLA")</f>
        <v>SLA Breached</v>
      </c>
      <c r="O896" s="1" t="str">
        <f>_xlfn.XLOOKUP(A896,Source_data!A:A,Source_data!D:D)</f>
        <v>UPI</v>
      </c>
      <c r="P896" s="1">
        <f t="shared" si="135"/>
        <v>0</v>
      </c>
      <c r="Q896" s="1">
        <f t="shared" si="136"/>
        <v>0</v>
      </c>
      <c r="R896" s="1">
        <f t="shared" si="137"/>
        <v>0</v>
      </c>
      <c r="S896" s="1">
        <f t="shared" si="138"/>
        <v>0</v>
      </c>
      <c r="T896" s="1">
        <f t="shared" si="139"/>
        <v>1</v>
      </c>
      <c r="U896" s="1" t="str">
        <f>_xlfn.XLOOKUP(Table3[[#This Row],[Transaction ID]],Source_data!A:A,Source_data!E:E)</f>
        <v>Hyderabad</v>
      </c>
      <c r="V896" s="1">
        <f>_xlfn.IFNA(_xlfn.XLOOKUP(A896,bank_processed_transactions[transaction_id],bank_processed_transactions[processing_minutes]),"")</f>
        <v>17.100000000000001</v>
      </c>
      <c r="W896" s="31">
        <f>_xlfn.XLOOKUP(A896,Source_data!A:A,Source_data!B:B)</f>
        <v>46090</v>
      </c>
    </row>
    <row r="897" spans="1:23" x14ac:dyDescent="0.3">
      <c r="A897" s="4" t="s">
        <v>4867</v>
      </c>
      <c r="B897" s="1">
        <f>_xlfn.XLOOKUP(A897,bank_source_transactions__1[transaction_id],bank_source_transactions__1[amount_inr])</f>
        <v>3410.29</v>
      </c>
      <c r="C897" s="1">
        <f>_xlfn.XLOOKUP(A897,Processed_data!A:A,Processed_data!F:F)</f>
        <v>3410.29</v>
      </c>
      <c r="D897" s="1" t="str">
        <f>_xlfn.XLOOKUP(A897,bank_source_transactions__1[transaction_id],bank_source_transactions__1[transaction_status])</f>
        <v>FAILED</v>
      </c>
      <c r="E897" s="1" t="str">
        <f>_xlfn.XLOOKUP(A897,Processed_data!A:A,Processed_data!G:G)</f>
        <v>FAILED</v>
      </c>
      <c r="F897" s="1">
        <f>COUNTIF(bank_processed_transactions[transaction_id],A897)</f>
        <v>1</v>
      </c>
      <c r="G897" s="1" t="str">
        <f t="shared" si="130"/>
        <v>found</v>
      </c>
      <c r="H897" s="1" t="str">
        <f t="shared" si="131"/>
        <v>Not Duplicate</v>
      </c>
      <c r="I897" s="1" t="str">
        <f t="shared" si="132"/>
        <v>match</v>
      </c>
      <c r="J897" s="1" t="str">
        <f t="shared" si="133"/>
        <v>match</v>
      </c>
      <c r="K897" s="1">
        <f t="shared" si="134"/>
        <v>0</v>
      </c>
      <c r="L897" s="2">
        <f>IF(F897=0,"not processed",_xlfn.MINIFS(Processed_data!H:H,Processed_data!A:A,A897))</f>
        <v>46045</v>
      </c>
      <c r="M897" s="1">
        <f>IF(F897=0,"not processed",ABS(bank_source_transactions__1[[#This Row],[transaction_date]]-Reconciliation!L897))</f>
        <v>0</v>
      </c>
      <c r="N897" s="1" t="str" cm="1">
        <f t="array" ref="N897">_xlfn.IFS(M897="not Processed", "Not Processed",M897&gt;2,"SLA Breached",M897&lt;=2,"Within SLA")</f>
        <v>Within SLA</v>
      </c>
      <c r="O897" s="1" t="str">
        <f>_xlfn.XLOOKUP(A897,Source_data!A:A,Source_data!D:D)</f>
        <v>CARD</v>
      </c>
      <c r="P897" s="1">
        <f t="shared" si="135"/>
        <v>0</v>
      </c>
      <c r="Q897" s="1">
        <f t="shared" si="136"/>
        <v>0</v>
      </c>
      <c r="R897" s="1">
        <f t="shared" si="137"/>
        <v>0</v>
      </c>
      <c r="S897" s="1">
        <f t="shared" si="138"/>
        <v>0</v>
      </c>
      <c r="T897" s="1">
        <f t="shared" si="139"/>
        <v>0</v>
      </c>
      <c r="U897" s="1" t="str">
        <f>_xlfn.XLOOKUP(Table3[[#This Row],[Transaction ID]],Source_data!A:A,Source_data!E:E)</f>
        <v>Mumbai</v>
      </c>
      <c r="V897" s="1">
        <f>_xlfn.IFNA(_xlfn.XLOOKUP(A897,bank_processed_transactions[transaction_id],bank_processed_transactions[processing_minutes]),"")</f>
        <v>77.7</v>
      </c>
      <c r="W897" s="31">
        <f>_xlfn.XLOOKUP(A897,Source_data!A:A,Source_data!B:B)</f>
        <v>46045</v>
      </c>
    </row>
    <row r="898" spans="1:23" x14ac:dyDescent="0.3">
      <c r="A898" s="3" t="s">
        <v>2874</v>
      </c>
      <c r="B898" s="1">
        <f>_xlfn.XLOOKUP(A898,bank_source_transactions__1[transaction_id],bank_source_transactions__1[amount_inr])</f>
        <v>919.27</v>
      </c>
      <c r="C898" s="1">
        <f>_xlfn.XLOOKUP(A898,Processed_data!A:A,Processed_data!F:F)</f>
        <v>919.27</v>
      </c>
      <c r="D898" s="1" t="str">
        <f>_xlfn.XLOOKUP(A898,bank_source_transactions__1[transaction_id],bank_source_transactions__1[transaction_status])</f>
        <v>SUCCESS</v>
      </c>
      <c r="E898" s="1" t="str">
        <f>_xlfn.XLOOKUP(A898,Processed_data!A:A,Processed_data!G:G)</f>
        <v>SUCCESS</v>
      </c>
      <c r="F898" s="1">
        <f>COUNTIF(bank_processed_transactions[transaction_id],A898)</f>
        <v>1</v>
      </c>
      <c r="G898" s="1" t="str">
        <f t="shared" si="130"/>
        <v>found</v>
      </c>
      <c r="H898" s="1" t="str">
        <f t="shared" si="131"/>
        <v>Not Duplicate</v>
      </c>
      <c r="I898" s="1" t="str">
        <f t="shared" si="132"/>
        <v>match</v>
      </c>
      <c r="J898" s="1" t="str">
        <f t="shared" si="133"/>
        <v>match</v>
      </c>
      <c r="K898" s="1">
        <f t="shared" si="134"/>
        <v>0</v>
      </c>
      <c r="L898" s="2">
        <f>IF(F898=0,"not processed",_xlfn.MINIFS(Processed_data!H:H,Processed_data!A:A,A898))</f>
        <v>46088</v>
      </c>
      <c r="M898" s="1">
        <f>IF(F898=0,"not processed",ABS(bank_source_transactions__1[[#This Row],[transaction_date]]-Reconciliation!L898))</f>
        <v>2</v>
      </c>
      <c r="N898" s="1" t="str" cm="1">
        <f t="array" ref="N898">_xlfn.IFS(M898="not Processed", "Not Processed",M898&gt;2,"SLA Breached",M898&lt;=2,"Within SLA")</f>
        <v>Within SLA</v>
      </c>
      <c r="O898" s="1" t="str">
        <f>_xlfn.XLOOKUP(A898,Source_data!A:A,Source_data!D:D)</f>
        <v>IMPS</v>
      </c>
      <c r="P898" s="1">
        <f t="shared" si="135"/>
        <v>0</v>
      </c>
      <c r="Q898" s="1">
        <f t="shared" si="136"/>
        <v>0</v>
      </c>
      <c r="R898" s="1">
        <f t="shared" si="137"/>
        <v>0</v>
      </c>
      <c r="S898" s="1">
        <f t="shared" si="138"/>
        <v>0</v>
      </c>
      <c r="T898" s="1">
        <f t="shared" si="139"/>
        <v>0</v>
      </c>
      <c r="U898" s="1" t="str">
        <f>_xlfn.XLOOKUP(Table3[[#This Row],[Transaction ID]],Source_data!A:A,Source_data!E:E)</f>
        <v>Hyderabad</v>
      </c>
      <c r="V898" s="1">
        <f>_xlfn.IFNA(_xlfn.XLOOKUP(A898,bank_processed_transactions[transaction_id],bank_processed_transactions[processing_minutes]),"")</f>
        <v>14.7</v>
      </c>
      <c r="W898" s="31">
        <f>_xlfn.XLOOKUP(A898,Source_data!A:A,Source_data!B:B)</f>
        <v>46086</v>
      </c>
    </row>
    <row r="899" spans="1:23" x14ac:dyDescent="0.3">
      <c r="A899" s="4" t="s">
        <v>795</v>
      </c>
      <c r="B899" s="1">
        <f>_xlfn.XLOOKUP(A899,bank_source_transactions__1[transaction_id],bank_source_transactions__1[amount_inr])</f>
        <v>14071.29</v>
      </c>
      <c r="C899" s="1">
        <f>_xlfn.XLOOKUP(A899,Processed_data!A:A,Processed_data!F:F)</f>
        <v>14071.29</v>
      </c>
      <c r="D899" s="1" t="str">
        <f>_xlfn.XLOOKUP(A899,bank_source_transactions__1[transaction_id],bank_source_transactions__1[transaction_status])</f>
        <v>SUCCESS</v>
      </c>
      <c r="E899" s="1" t="str">
        <f>_xlfn.XLOOKUP(A899,Processed_data!A:A,Processed_data!G:G)</f>
        <v>SUCCESS</v>
      </c>
      <c r="F899" s="1">
        <f>COUNTIF(bank_processed_transactions[transaction_id],A899)</f>
        <v>1</v>
      </c>
      <c r="G899" s="1" t="str">
        <f t="shared" ref="G899:G962" si="140">IF(F899=0,"missing","found")</f>
        <v>found</v>
      </c>
      <c r="H899" s="1" t="str">
        <f t="shared" ref="H899:H962" si="141">IF(F899&gt;1,"Duplicate","Not Duplicate")</f>
        <v>Not Duplicate</v>
      </c>
      <c r="I899" s="1" t="str">
        <f t="shared" ref="I899:I962" si="142">IF(F899=0,"not processed",IF(B899=C899,"match","mismatch"))</f>
        <v>match</v>
      </c>
      <c r="J899" s="1" t="str">
        <f t="shared" ref="J899:J962" si="143">IF(F899=0,"not processed",IF(D899=E899,"match","mismatch"))</f>
        <v>match</v>
      </c>
      <c r="K899" s="1">
        <f t="shared" ref="K899:K962" si="144">IF(F899=0,"missing",ABS(B899-C899))</f>
        <v>0</v>
      </c>
      <c r="L899" s="2">
        <f>IF(F899=0,"not processed",_xlfn.MINIFS(Processed_data!H:H,Processed_data!A:A,A899))</f>
        <v>46071</v>
      </c>
      <c r="M899" s="1">
        <f>IF(F899=0,"not processed",ABS(bank_source_transactions__1[[#This Row],[transaction_date]]-Reconciliation!L899))</f>
        <v>3</v>
      </c>
      <c r="N899" s="1" t="str" cm="1">
        <f t="array" ref="N899">_xlfn.IFS(M899="not Processed", "Not Processed",M899&gt;2,"SLA Breached",M899&lt;=2,"Within SLA")</f>
        <v>SLA Breached</v>
      </c>
      <c r="O899" s="1" t="str">
        <f>_xlfn.XLOOKUP(A899,Source_data!A:A,Source_data!D:D)</f>
        <v>IMPS</v>
      </c>
      <c r="P899" s="1">
        <f t="shared" ref="P899:P962" si="145">IF(G899="missing",1,0)</f>
        <v>0</v>
      </c>
      <c r="Q899" s="1">
        <f t="shared" ref="Q899:Q962" si="146">IF(H899="duplicate",1,0)</f>
        <v>0</v>
      </c>
      <c r="R899" s="1">
        <f t="shared" ref="R899:R962" si="147">IF(I899="mismatch",1,0)</f>
        <v>0</v>
      </c>
      <c r="S899" s="1">
        <f t="shared" ref="S899:S962" si="148">IF(J899="mismatch",1,)</f>
        <v>0</v>
      </c>
      <c r="T899" s="1">
        <f t="shared" ref="T899:T962" si="149">IF(N899="sla breached",1,0)</f>
        <v>1</v>
      </c>
      <c r="U899" s="1" t="str">
        <f>_xlfn.XLOOKUP(Table3[[#This Row],[Transaction ID]],Source_data!A:A,Source_data!E:E)</f>
        <v>Hyderabad</v>
      </c>
      <c r="V899" s="1">
        <f>_xlfn.IFNA(_xlfn.XLOOKUP(A899,bank_processed_transactions[transaction_id],bank_processed_transactions[processing_minutes]),"")</f>
        <v>17.899999999999999</v>
      </c>
      <c r="W899" s="31">
        <f>_xlfn.XLOOKUP(A899,Source_data!A:A,Source_data!B:B)</f>
        <v>46068</v>
      </c>
    </row>
    <row r="900" spans="1:23" x14ac:dyDescent="0.3">
      <c r="A900" s="3" t="s">
        <v>4994</v>
      </c>
      <c r="B900" s="1">
        <f>_xlfn.XLOOKUP(A900,bank_source_transactions__1[transaction_id],bank_source_transactions__1[amount_inr])</f>
        <v>9824</v>
      </c>
      <c r="C900" s="1" t="e">
        <f>_xlfn.XLOOKUP(A900,Processed_data!A:A,Processed_data!F:F)</f>
        <v>#N/A</v>
      </c>
      <c r="D900" s="1" t="str">
        <f>_xlfn.XLOOKUP(A900,bank_source_transactions__1[transaction_id],bank_source_transactions__1[transaction_status])</f>
        <v>SUCCESS</v>
      </c>
      <c r="E900" s="1" t="e">
        <f>_xlfn.XLOOKUP(A900,Processed_data!A:A,Processed_data!G:G)</f>
        <v>#N/A</v>
      </c>
      <c r="F900" s="1">
        <f>COUNTIF(bank_processed_transactions[transaction_id],A900)</f>
        <v>0</v>
      </c>
      <c r="G900" s="1" t="str">
        <f t="shared" si="140"/>
        <v>missing</v>
      </c>
      <c r="H900" s="1" t="str">
        <f t="shared" si="141"/>
        <v>Not Duplicate</v>
      </c>
      <c r="I900" s="1" t="str">
        <f t="shared" si="142"/>
        <v>not processed</v>
      </c>
      <c r="J900" s="1" t="str">
        <f t="shared" si="143"/>
        <v>not processed</v>
      </c>
      <c r="K900" s="1" t="str">
        <f t="shared" si="144"/>
        <v>missing</v>
      </c>
      <c r="L900" s="2" t="str">
        <f>IF(F900=0,"not processed",_xlfn.MINIFS(Processed_data!H:H,Processed_data!A:A,A900))</f>
        <v>not processed</v>
      </c>
      <c r="M900" s="1" t="str">
        <f>IF(F900=0,"not processed",ABS(bank_source_transactions__1[[#This Row],[transaction_date]]-Reconciliation!L900))</f>
        <v>not processed</v>
      </c>
      <c r="N900" s="1" t="str" cm="1">
        <f t="array" ref="N900">_xlfn.IFS(M900="not Processed", "Not Processed",M900&gt;2,"SLA Breached",M900&lt;=2,"Within SLA")</f>
        <v>Not Processed</v>
      </c>
      <c r="O900" s="1" t="str">
        <f>_xlfn.XLOOKUP(A900,Source_data!A:A,Source_data!D:D)</f>
        <v>NEFT</v>
      </c>
      <c r="P900" s="1">
        <f t="shared" si="145"/>
        <v>1</v>
      </c>
      <c r="Q900" s="1">
        <f t="shared" si="146"/>
        <v>0</v>
      </c>
      <c r="R900" s="1">
        <f t="shared" si="147"/>
        <v>0</v>
      </c>
      <c r="S900" s="1">
        <f t="shared" si="148"/>
        <v>0</v>
      </c>
      <c r="T900" s="1">
        <f t="shared" si="149"/>
        <v>0</v>
      </c>
      <c r="U900" s="1" t="str">
        <f>_xlfn.XLOOKUP(Table3[[#This Row],[Transaction ID]],Source_data!A:A,Source_data!E:E)</f>
        <v>Mumbai</v>
      </c>
      <c r="V900" s="1" t="str">
        <f>_xlfn.IFNA(_xlfn.XLOOKUP(A900,bank_processed_transactions[transaction_id],bank_processed_transactions[processing_minutes]),"")</f>
        <v/>
      </c>
      <c r="W900" s="31">
        <f>_xlfn.XLOOKUP(A900,Source_data!A:A,Source_data!B:B)</f>
        <v>46072</v>
      </c>
    </row>
    <row r="901" spans="1:23" x14ac:dyDescent="0.3">
      <c r="A901" s="4" t="s">
        <v>4684</v>
      </c>
      <c r="B901" s="1">
        <f>_xlfn.XLOOKUP(A901,bank_source_transactions__1[transaction_id],bank_source_transactions__1[amount_inr])</f>
        <v>2839.19</v>
      </c>
      <c r="C901" s="1">
        <f>_xlfn.XLOOKUP(A901,Processed_data!A:A,Processed_data!F:F)</f>
        <v>2839.19</v>
      </c>
      <c r="D901" s="1" t="str">
        <f>_xlfn.XLOOKUP(A901,bank_source_transactions__1[transaction_id],bank_source_transactions__1[transaction_status])</f>
        <v>SUCCESS</v>
      </c>
      <c r="E901" s="1" t="str">
        <f>_xlfn.XLOOKUP(A901,Processed_data!A:A,Processed_data!G:G)</f>
        <v>SUCCESS</v>
      </c>
      <c r="F901" s="1">
        <f>COUNTIF(bank_processed_transactions[transaction_id],A901)</f>
        <v>1</v>
      </c>
      <c r="G901" s="1" t="str">
        <f t="shared" si="140"/>
        <v>found</v>
      </c>
      <c r="H901" s="1" t="str">
        <f t="shared" si="141"/>
        <v>Not Duplicate</v>
      </c>
      <c r="I901" s="1" t="str">
        <f t="shared" si="142"/>
        <v>match</v>
      </c>
      <c r="J901" s="1" t="str">
        <f t="shared" si="143"/>
        <v>match</v>
      </c>
      <c r="K901" s="1">
        <f t="shared" si="144"/>
        <v>0</v>
      </c>
      <c r="L901" s="2">
        <f>IF(F901=0,"not processed",_xlfn.MINIFS(Processed_data!H:H,Processed_data!A:A,A901))</f>
        <v>46048</v>
      </c>
      <c r="M901" s="1">
        <f>IF(F901=0,"not processed",ABS(bank_source_transactions__1[[#This Row],[transaction_date]]-Reconciliation!L901))</f>
        <v>3</v>
      </c>
      <c r="N901" s="1" t="str" cm="1">
        <f t="array" ref="N901">_xlfn.IFS(M901="not Processed", "Not Processed",M901&gt;2,"SLA Breached",M901&lt;=2,"Within SLA")</f>
        <v>SLA Breached</v>
      </c>
      <c r="O901" s="1" t="str">
        <f>_xlfn.XLOOKUP(A901,Source_data!A:A,Source_data!D:D)</f>
        <v>UPI</v>
      </c>
      <c r="P901" s="1">
        <f t="shared" si="145"/>
        <v>0</v>
      </c>
      <c r="Q901" s="1">
        <f t="shared" si="146"/>
        <v>0</v>
      </c>
      <c r="R901" s="1">
        <f t="shared" si="147"/>
        <v>0</v>
      </c>
      <c r="S901" s="1">
        <f t="shared" si="148"/>
        <v>0</v>
      </c>
      <c r="T901" s="1">
        <f t="shared" si="149"/>
        <v>1</v>
      </c>
      <c r="U901" s="1" t="str">
        <f>_xlfn.XLOOKUP(Table3[[#This Row],[Transaction ID]],Source_data!A:A,Source_data!E:E)</f>
        <v>Hyderabad</v>
      </c>
      <c r="V901" s="1">
        <f>_xlfn.IFNA(_xlfn.XLOOKUP(A901,bank_processed_transactions[transaction_id],bank_processed_transactions[processing_minutes]),"")</f>
        <v>29</v>
      </c>
      <c r="W901" s="31">
        <f>_xlfn.XLOOKUP(A901,Source_data!A:A,Source_data!B:B)</f>
        <v>46045</v>
      </c>
    </row>
    <row r="902" spans="1:23" x14ac:dyDescent="0.3">
      <c r="A902" s="3" t="s">
        <v>3006</v>
      </c>
      <c r="B902" s="1">
        <f>_xlfn.XLOOKUP(A902,bank_source_transactions__1[transaction_id],bank_source_transactions__1[amount_inr])</f>
        <v>2183.67</v>
      </c>
      <c r="C902" s="1">
        <f>_xlfn.XLOOKUP(A902,Processed_data!A:A,Processed_data!F:F)</f>
        <v>2183.67</v>
      </c>
      <c r="D902" s="1" t="str">
        <f>_xlfn.XLOOKUP(A902,bank_source_transactions__1[transaction_id],bank_source_transactions__1[transaction_status])</f>
        <v>SUCCESS</v>
      </c>
      <c r="E902" s="1" t="str">
        <f>_xlfn.XLOOKUP(A902,Processed_data!A:A,Processed_data!G:G)</f>
        <v>SUCCESS</v>
      </c>
      <c r="F902" s="1">
        <f>COUNTIF(bank_processed_transactions[transaction_id],A902)</f>
        <v>1</v>
      </c>
      <c r="G902" s="1" t="str">
        <f t="shared" si="140"/>
        <v>found</v>
      </c>
      <c r="H902" s="1" t="str">
        <f t="shared" si="141"/>
        <v>Not Duplicate</v>
      </c>
      <c r="I902" s="1" t="str">
        <f t="shared" si="142"/>
        <v>match</v>
      </c>
      <c r="J902" s="1" t="str">
        <f t="shared" si="143"/>
        <v>match</v>
      </c>
      <c r="K902" s="1">
        <f t="shared" si="144"/>
        <v>0</v>
      </c>
      <c r="L902" s="2">
        <f>IF(F902=0,"not processed",_xlfn.MINIFS(Processed_data!H:H,Processed_data!A:A,A902))</f>
        <v>46078</v>
      </c>
      <c r="M902" s="1">
        <f>IF(F902=0,"not processed",ABS(bank_source_transactions__1[[#This Row],[transaction_date]]-Reconciliation!L902))</f>
        <v>3</v>
      </c>
      <c r="N902" s="1" t="str" cm="1">
        <f t="array" ref="N902">_xlfn.IFS(M902="not Processed", "Not Processed",M902&gt;2,"SLA Breached",M902&lt;=2,"Within SLA")</f>
        <v>SLA Breached</v>
      </c>
      <c r="O902" s="1" t="str">
        <f>_xlfn.XLOOKUP(A902,Source_data!A:A,Source_data!D:D)</f>
        <v>IMPS</v>
      </c>
      <c r="P902" s="1">
        <f t="shared" si="145"/>
        <v>0</v>
      </c>
      <c r="Q902" s="1">
        <f t="shared" si="146"/>
        <v>0</v>
      </c>
      <c r="R902" s="1">
        <f t="shared" si="147"/>
        <v>0</v>
      </c>
      <c r="S902" s="1">
        <f t="shared" si="148"/>
        <v>0</v>
      </c>
      <c r="T902" s="1">
        <f t="shared" si="149"/>
        <v>1</v>
      </c>
      <c r="U902" s="1" t="str">
        <f>_xlfn.XLOOKUP(Table3[[#This Row],[Transaction ID]],Source_data!A:A,Source_data!E:E)</f>
        <v>Bengaluru</v>
      </c>
      <c r="V902" s="1">
        <f>_xlfn.IFNA(_xlfn.XLOOKUP(A902,bank_processed_transactions[transaction_id],bank_processed_transactions[processing_minutes]),"")</f>
        <v>26</v>
      </c>
      <c r="W902" s="31">
        <f>_xlfn.XLOOKUP(A902,Source_data!A:A,Source_data!B:B)</f>
        <v>46075</v>
      </c>
    </row>
    <row r="903" spans="1:23" x14ac:dyDescent="0.3">
      <c r="A903" s="4" t="s">
        <v>1881</v>
      </c>
      <c r="B903" s="1">
        <f>_xlfn.XLOOKUP(A903,bank_source_transactions__1[transaction_id],bank_source_transactions__1[amount_inr])</f>
        <v>7006.07</v>
      </c>
      <c r="C903" s="1">
        <f>_xlfn.XLOOKUP(A903,Processed_data!A:A,Processed_data!F:F)</f>
        <v>7006.07</v>
      </c>
      <c r="D903" s="1" t="str">
        <f>_xlfn.XLOOKUP(A903,bank_source_transactions__1[transaction_id],bank_source_transactions__1[transaction_status])</f>
        <v>SUCCESS</v>
      </c>
      <c r="E903" s="1" t="str">
        <f>_xlfn.XLOOKUP(A903,Processed_data!A:A,Processed_data!G:G)</f>
        <v>SUCCESS</v>
      </c>
      <c r="F903" s="1">
        <f>COUNTIF(bank_processed_transactions[transaction_id],A903)</f>
        <v>1</v>
      </c>
      <c r="G903" s="1" t="str">
        <f t="shared" si="140"/>
        <v>found</v>
      </c>
      <c r="H903" s="1" t="str">
        <f t="shared" si="141"/>
        <v>Not Duplicate</v>
      </c>
      <c r="I903" s="1" t="str">
        <f t="shared" si="142"/>
        <v>match</v>
      </c>
      <c r="J903" s="1" t="str">
        <f t="shared" si="143"/>
        <v>match</v>
      </c>
      <c r="K903" s="1">
        <f t="shared" si="144"/>
        <v>0</v>
      </c>
      <c r="L903" s="2">
        <f>IF(F903=0,"not processed",_xlfn.MINIFS(Processed_data!H:H,Processed_data!A:A,A903))</f>
        <v>46097</v>
      </c>
      <c r="M903" s="1">
        <f>IF(F903=0,"not processed",ABS(bank_source_transactions__1[[#This Row],[transaction_date]]-Reconciliation!L903))</f>
        <v>0</v>
      </c>
      <c r="N903" s="1" t="str" cm="1">
        <f t="array" ref="N903">_xlfn.IFS(M903="not Processed", "Not Processed",M903&gt;2,"SLA Breached",M903&lt;=2,"Within SLA")</f>
        <v>Within SLA</v>
      </c>
      <c r="O903" s="1" t="str">
        <f>_xlfn.XLOOKUP(A903,Source_data!A:A,Source_data!D:D)</f>
        <v>UPI</v>
      </c>
      <c r="P903" s="1">
        <f t="shared" si="145"/>
        <v>0</v>
      </c>
      <c r="Q903" s="1">
        <f t="shared" si="146"/>
        <v>0</v>
      </c>
      <c r="R903" s="1">
        <f t="shared" si="147"/>
        <v>0</v>
      </c>
      <c r="S903" s="1">
        <f t="shared" si="148"/>
        <v>0</v>
      </c>
      <c r="T903" s="1">
        <f t="shared" si="149"/>
        <v>0</v>
      </c>
      <c r="U903" s="1" t="str">
        <f>_xlfn.XLOOKUP(Table3[[#This Row],[Transaction ID]],Source_data!A:A,Source_data!E:E)</f>
        <v>Bengaluru</v>
      </c>
      <c r="V903" s="1">
        <f>_xlfn.IFNA(_xlfn.XLOOKUP(A903,bank_processed_transactions[transaction_id],bank_processed_transactions[processing_minutes]),"")</f>
        <v>20.9</v>
      </c>
      <c r="W903" s="31">
        <f>_xlfn.XLOOKUP(A903,Source_data!A:A,Source_data!B:B)</f>
        <v>46097</v>
      </c>
    </row>
    <row r="904" spans="1:23" x14ac:dyDescent="0.3">
      <c r="A904" s="3" t="s">
        <v>1799</v>
      </c>
      <c r="B904" s="1">
        <f>_xlfn.XLOOKUP(A904,bank_source_transactions__1[transaction_id],bank_source_transactions__1[amount_inr])</f>
        <v>31673.37</v>
      </c>
      <c r="C904" s="1">
        <f>_xlfn.XLOOKUP(A904,Processed_data!A:A,Processed_data!F:F)</f>
        <v>31673.37</v>
      </c>
      <c r="D904" s="1" t="str">
        <f>_xlfn.XLOOKUP(A904,bank_source_transactions__1[transaction_id],bank_source_transactions__1[transaction_status])</f>
        <v>SUCCESS</v>
      </c>
      <c r="E904" s="1" t="str">
        <f>_xlfn.XLOOKUP(A904,Processed_data!A:A,Processed_data!G:G)</f>
        <v>SUCCESS</v>
      </c>
      <c r="F904" s="1">
        <f>COUNTIF(bank_processed_transactions[transaction_id],A904)</f>
        <v>1</v>
      </c>
      <c r="G904" s="1" t="str">
        <f t="shared" si="140"/>
        <v>found</v>
      </c>
      <c r="H904" s="1" t="str">
        <f t="shared" si="141"/>
        <v>Not Duplicate</v>
      </c>
      <c r="I904" s="1" t="str">
        <f t="shared" si="142"/>
        <v>match</v>
      </c>
      <c r="J904" s="1" t="str">
        <f t="shared" si="143"/>
        <v>match</v>
      </c>
      <c r="K904" s="1">
        <f t="shared" si="144"/>
        <v>0</v>
      </c>
      <c r="L904" s="2">
        <f>IF(F904=0,"not processed",_xlfn.MINIFS(Processed_data!H:H,Processed_data!A:A,A904))</f>
        <v>46035</v>
      </c>
      <c r="M904" s="1">
        <f>IF(F904=0,"not processed",ABS(bank_source_transactions__1[[#This Row],[transaction_date]]-Reconciliation!L904))</f>
        <v>2</v>
      </c>
      <c r="N904" s="1" t="str" cm="1">
        <f t="array" ref="N904">_xlfn.IFS(M904="not Processed", "Not Processed",M904&gt;2,"SLA Breached",M904&lt;=2,"Within SLA")</f>
        <v>Within SLA</v>
      </c>
      <c r="O904" s="1" t="str">
        <f>_xlfn.XLOOKUP(A904,Source_data!A:A,Source_data!D:D)</f>
        <v>CARD</v>
      </c>
      <c r="P904" s="1">
        <f t="shared" si="145"/>
        <v>0</v>
      </c>
      <c r="Q904" s="1">
        <f t="shared" si="146"/>
        <v>0</v>
      </c>
      <c r="R904" s="1">
        <f t="shared" si="147"/>
        <v>0</v>
      </c>
      <c r="S904" s="1">
        <f t="shared" si="148"/>
        <v>0</v>
      </c>
      <c r="T904" s="1">
        <f t="shared" si="149"/>
        <v>0</v>
      </c>
      <c r="U904" s="1" t="str">
        <f>_xlfn.XLOOKUP(Table3[[#This Row],[Transaction ID]],Source_data!A:A,Source_data!E:E)</f>
        <v>Mumbai</v>
      </c>
      <c r="V904" s="1">
        <f>_xlfn.IFNA(_xlfn.XLOOKUP(A904,bank_processed_transactions[transaction_id],bank_processed_transactions[processing_minutes]),"")</f>
        <v>65</v>
      </c>
      <c r="W904" s="31">
        <f>_xlfn.XLOOKUP(A904,Source_data!A:A,Source_data!B:B)</f>
        <v>46033</v>
      </c>
    </row>
    <row r="905" spans="1:23" x14ac:dyDescent="0.3">
      <c r="A905" s="4" t="s">
        <v>340</v>
      </c>
      <c r="B905" s="1">
        <f>_xlfn.XLOOKUP(A905,bank_source_transactions__1[transaction_id],bank_source_transactions__1[amount_inr])</f>
        <v>6069.5</v>
      </c>
      <c r="C905" s="1">
        <f>_xlfn.XLOOKUP(A905,Processed_data!A:A,Processed_data!F:F)</f>
        <v>7283.4</v>
      </c>
      <c r="D905" s="1" t="str">
        <f>_xlfn.XLOOKUP(A905,bank_source_transactions__1[transaction_id],bank_source_transactions__1[transaction_status])</f>
        <v>SUCCESS</v>
      </c>
      <c r="E905" s="1" t="str">
        <f>_xlfn.XLOOKUP(A905,Processed_data!A:A,Processed_data!G:G)</f>
        <v>SUCCESS</v>
      </c>
      <c r="F905" s="1">
        <f>COUNTIF(bank_processed_transactions[transaction_id],A905)</f>
        <v>1</v>
      </c>
      <c r="G905" s="1" t="str">
        <f t="shared" si="140"/>
        <v>found</v>
      </c>
      <c r="H905" s="1" t="str">
        <f t="shared" si="141"/>
        <v>Not Duplicate</v>
      </c>
      <c r="I905" s="1" t="str">
        <f t="shared" si="142"/>
        <v>mismatch</v>
      </c>
      <c r="J905" s="1" t="str">
        <f t="shared" si="143"/>
        <v>match</v>
      </c>
      <c r="K905" s="1">
        <f t="shared" si="144"/>
        <v>1213.8999999999996</v>
      </c>
      <c r="L905" s="2">
        <f>IF(F905=0,"not processed",_xlfn.MINIFS(Processed_data!H:H,Processed_data!A:A,A905))</f>
        <v>46046</v>
      </c>
      <c r="M905" s="1">
        <f>IF(F905=0,"not processed",ABS(bank_source_transactions__1[[#This Row],[transaction_date]]-Reconciliation!L905))</f>
        <v>0</v>
      </c>
      <c r="N905" s="1" t="str" cm="1">
        <f t="array" ref="N905">_xlfn.IFS(M905="not Processed", "Not Processed",M905&gt;2,"SLA Breached",M905&lt;=2,"Within SLA")</f>
        <v>Within SLA</v>
      </c>
      <c r="O905" s="1" t="str">
        <f>_xlfn.XLOOKUP(A905,Source_data!A:A,Source_data!D:D)</f>
        <v>UPI</v>
      </c>
      <c r="P905" s="1">
        <f t="shared" si="145"/>
        <v>0</v>
      </c>
      <c r="Q905" s="1">
        <f t="shared" si="146"/>
        <v>0</v>
      </c>
      <c r="R905" s="1">
        <f t="shared" si="147"/>
        <v>1</v>
      </c>
      <c r="S905" s="1">
        <f t="shared" si="148"/>
        <v>0</v>
      </c>
      <c r="T905" s="1">
        <f t="shared" si="149"/>
        <v>0</v>
      </c>
      <c r="U905" s="1" t="str">
        <f>_xlfn.XLOOKUP(Table3[[#This Row],[Transaction ID]],Source_data!A:A,Source_data!E:E)</f>
        <v>Pune</v>
      </c>
      <c r="V905" s="1">
        <f>_xlfn.IFNA(_xlfn.XLOOKUP(A905,bank_processed_transactions[transaction_id],bank_processed_transactions[processing_minutes]),"")</f>
        <v>72.400000000000006</v>
      </c>
      <c r="W905" s="31">
        <f>_xlfn.XLOOKUP(A905,Source_data!A:A,Source_data!B:B)</f>
        <v>46046</v>
      </c>
    </row>
    <row r="906" spans="1:23" x14ac:dyDescent="0.3">
      <c r="A906" s="3" t="s">
        <v>648</v>
      </c>
      <c r="B906" s="1">
        <f>_xlfn.XLOOKUP(A906,bank_source_transactions__1[transaction_id],bank_source_transactions__1[amount_inr])</f>
        <v>7935.77</v>
      </c>
      <c r="C906" s="1">
        <f>_xlfn.XLOOKUP(A906,Processed_data!A:A,Processed_data!F:F)</f>
        <v>7935.77</v>
      </c>
      <c r="D906" s="1" t="str">
        <f>_xlfn.XLOOKUP(A906,bank_source_transactions__1[transaction_id],bank_source_transactions__1[transaction_status])</f>
        <v>SUCCESS</v>
      </c>
      <c r="E906" s="1" t="str">
        <f>_xlfn.XLOOKUP(A906,Processed_data!A:A,Processed_data!G:G)</f>
        <v>SUCCESS</v>
      </c>
      <c r="F906" s="1">
        <f>COUNTIF(bank_processed_transactions[transaction_id],A906)</f>
        <v>1</v>
      </c>
      <c r="G906" s="1" t="str">
        <f t="shared" si="140"/>
        <v>found</v>
      </c>
      <c r="H906" s="1" t="str">
        <f t="shared" si="141"/>
        <v>Not Duplicate</v>
      </c>
      <c r="I906" s="1" t="str">
        <f t="shared" si="142"/>
        <v>match</v>
      </c>
      <c r="J906" s="1" t="str">
        <f t="shared" si="143"/>
        <v>match</v>
      </c>
      <c r="K906" s="1">
        <f t="shared" si="144"/>
        <v>0</v>
      </c>
      <c r="L906" s="2">
        <f>IF(F906=0,"not processed",_xlfn.MINIFS(Processed_data!H:H,Processed_data!A:A,A906))</f>
        <v>46086</v>
      </c>
      <c r="M906" s="1">
        <f>IF(F906=0,"not processed",ABS(bank_source_transactions__1[[#This Row],[transaction_date]]-Reconciliation!L906))</f>
        <v>2</v>
      </c>
      <c r="N906" s="1" t="str" cm="1">
        <f t="array" ref="N906">_xlfn.IFS(M906="not Processed", "Not Processed",M906&gt;2,"SLA Breached",M906&lt;=2,"Within SLA")</f>
        <v>Within SLA</v>
      </c>
      <c r="O906" s="1" t="str">
        <f>_xlfn.XLOOKUP(A906,Source_data!A:A,Source_data!D:D)</f>
        <v>UPI</v>
      </c>
      <c r="P906" s="1">
        <f t="shared" si="145"/>
        <v>0</v>
      </c>
      <c r="Q906" s="1">
        <f t="shared" si="146"/>
        <v>0</v>
      </c>
      <c r="R906" s="1">
        <f t="shared" si="147"/>
        <v>0</v>
      </c>
      <c r="S906" s="1">
        <f t="shared" si="148"/>
        <v>0</v>
      </c>
      <c r="T906" s="1">
        <f t="shared" si="149"/>
        <v>0</v>
      </c>
      <c r="U906" s="1" t="str">
        <f>_xlfn.XLOOKUP(Table3[[#This Row],[Transaction ID]],Source_data!A:A,Source_data!E:E)</f>
        <v>Bengaluru</v>
      </c>
      <c r="V906" s="1">
        <f>_xlfn.IFNA(_xlfn.XLOOKUP(A906,bank_processed_transactions[transaction_id],bank_processed_transactions[processing_minutes]),"")</f>
        <v>125.9</v>
      </c>
      <c r="W906" s="31">
        <f>_xlfn.XLOOKUP(A906,Source_data!A:A,Source_data!B:B)</f>
        <v>46084</v>
      </c>
    </row>
    <row r="907" spans="1:23" x14ac:dyDescent="0.3">
      <c r="A907" s="4" t="s">
        <v>768</v>
      </c>
      <c r="B907" s="1">
        <f>_xlfn.XLOOKUP(A907,bank_source_transactions__1[transaction_id],bank_source_transactions__1[amount_inr])</f>
        <v>348.02</v>
      </c>
      <c r="C907" s="1">
        <f>_xlfn.XLOOKUP(A907,Processed_data!A:A,Processed_data!F:F)</f>
        <v>348.02</v>
      </c>
      <c r="D907" s="1" t="str">
        <f>_xlfn.XLOOKUP(A907,bank_source_transactions__1[transaction_id],bank_source_transactions__1[transaction_status])</f>
        <v>SUCCESS</v>
      </c>
      <c r="E907" s="1" t="str">
        <f>_xlfn.XLOOKUP(A907,Processed_data!A:A,Processed_data!G:G)</f>
        <v>SUCCESS</v>
      </c>
      <c r="F907" s="1">
        <f>COUNTIF(bank_processed_transactions[transaction_id],A907)</f>
        <v>1</v>
      </c>
      <c r="G907" s="1" t="str">
        <f t="shared" si="140"/>
        <v>found</v>
      </c>
      <c r="H907" s="1" t="str">
        <f t="shared" si="141"/>
        <v>Not Duplicate</v>
      </c>
      <c r="I907" s="1" t="str">
        <f t="shared" si="142"/>
        <v>match</v>
      </c>
      <c r="J907" s="1" t="str">
        <f t="shared" si="143"/>
        <v>match</v>
      </c>
      <c r="K907" s="1">
        <f t="shared" si="144"/>
        <v>0</v>
      </c>
      <c r="L907" s="2">
        <f>IF(F907=0,"not processed",_xlfn.MINIFS(Processed_data!H:H,Processed_data!A:A,A907))</f>
        <v>46106</v>
      </c>
      <c r="M907" s="1">
        <f>IF(F907=0,"not processed",ABS(bank_source_transactions__1[[#This Row],[transaction_date]]-Reconciliation!L907))</f>
        <v>5</v>
      </c>
      <c r="N907" s="1" t="str" cm="1">
        <f t="array" ref="N907">_xlfn.IFS(M907="not Processed", "Not Processed",M907&gt;2,"SLA Breached",M907&lt;=2,"Within SLA")</f>
        <v>SLA Breached</v>
      </c>
      <c r="O907" s="1" t="str">
        <f>_xlfn.XLOOKUP(A907,Source_data!A:A,Source_data!D:D)</f>
        <v>IMPS</v>
      </c>
      <c r="P907" s="1">
        <f t="shared" si="145"/>
        <v>0</v>
      </c>
      <c r="Q907" s="1">
        <f t="shared" si="146"/>
        <v>0</v>
      </c>
      <c r="R907" s="1">
        <f t="shared" si="147"/>
        <v>0</v>
      </c>
      <c r="S907" s="1">
        <f t="shared" si="148"/>
        <v>0</v>
      </c>
      <c r="T907" s="1">
        <f t="shared" si="149"/>
        <v>1</v>
      </c>
      <c r="U907" s="1" t="str">
        <f>_xlfn.XLOOKUP(Table3[[#This Row],[Transaction ID]],Source_data!A:A,Source_data!E:E)</f>
        <v>Hyderabad</v>
      </c>
      <c r="V907" s="1">
        <f>_xlfn.IFNA(_xlfn.XLOOKUP(A907,bank_processed_transactions[transaction_id],bank_processed_transactions[processing_minutes]),"")</f>
        <v>65.900000000000006</v>
      </c>
      <c r="W907" s="31">
        <f>_xlfn.XLOOKUP(A907,Source_data!A:A,Source_data!B:B)</f>
        <v>46101</v>
      </c>
    </row>
    <row r="908" spans="1:23" x14ac:dyDescent="0.3">
      <c r="A908" s="3" t="s">
        <v>778</v>
      </c>
      <c r="B908" s="1">
        <f>_xlfn.XLOOKUP(A908,bank_source_transactions__1[transaction_id],bank_source_transactions__1[amount_inr])</f>
        <v>22893.62</v>
      </c>
      <c r="C908" s="1">
        <f>_xlfn.XLOOKUP(A908,Processed_data!A:A,Processed_data!F:F)</f>
        <v>22893.62</v>
      </c>
      <c r="D908" s="1" t="str">
        <f>_xlfn.XLOOKUP(A908,bank_source_transactions__1[transaction_id],bank_source_transactions__1[transaction_status])</f>
        <v>SUCCESS</v>
      </c>
      <c r="E908" s="1" t="str">
        <f>_xlfn.XLOOKUP(A908,Processed_data!A:A,Processed_data!G:G)</f>
        <v>SUCCESS</v>
      </c>
      <c r="F908" s="1">
        <f>COUNTIF(bank_processed_transactions[transaction_id],A908)</f>
        <v>1</v>
      </c>
      <c r="G908" s="1" t="str">
        <f t="shared" si="140"/>
        <v>found</v>
      </c>
      <c r="H908" s="1" t="str">
        <f t="shared" si="141"/>
        <v>Not Duplicate</v>
      </c>
      <c r="I908" s="1" t="str">
        <f t="shared" si="142"/>
        <v>match</v>
      </c>
      <c r="J908" s="1" t="str">
        <f t="shared" si="143"/>
        <v>match</v>
      </c>
      <c r="K908" s="1">
        <f t="shared" si="144"/>
        <v>0</v>
      </c>
      <c r="L908" s="2">
        <f>IF(F908=0,"not processed",_xlfn.MINIFS(Processed_data!H:H,Processed_data!A:A,A908))</f>
        <v>46043</v>
      </c>
      <c r="M908" s="1">
        <f>IF(F908=0,"not processed",ABS(bank_source_transactions__1[[#This Row],[transaction_date]]-Reconciliation!L908))</f>
        <v>5</v>
      </c>
      <c r="N908" s="1" t="str" cm="1">
        <f t="array" ref="N908">_xlfn.IFS(M908="not Processed", "Not Processed",M908&gt;2,"SLA Breached",M908&lt;=2,"Within SLA")</f>
        <v>SLA Breached</v>
      </c>
      <c r="O908" s="1" t="str">
        <f>_xlfn.XLOOKUP(A908,Source_data!A:A,Source_data!D:D)</f>
        <v>UPI</v>
      </c>
      <c r="P908" s="1">
        <f t="shared" si="145"/>
        <v>0</v>
      </c>
      <c r="Q908" s="1">
        <f t="shared" si="146"/>
        <v>0</v>
      </c>
      <c r="R908" s="1">
        <f t="shared" si="147"/>
        <v>0</v>
      </c>
      <c r="S908" s="1">
        <f t="shared" si="148"/>
        <v>0</v>
      </c>
      <c r="T908" s="1">
        <f t="shared" si="149"/>
        <v>1</v>
      </c>
      <c r="U908" s="1" t="str">
        <f>_xlfn.XLOOKUP(Table3[[#This Row],[Transaction ID]],Source_data!A:A,Source_data!E:E)</f>
        <v>Pune</v>
      </c>
      <c r="V908" s="1">
        <f>_xlfn.IFNA(_xlfn.XLOOKUP(A908,bank_processed_transactions[transaction_id],bank_processed_transactions[processing_minutes]),"")</f>
        <v>37.9</v>
      </c>
      <c r="W908" s="31">
        <f>_xlfn.XLOOKUP(A908,Source_data!A:A,Source_data!B:B)</f>
        <v>46038</v>
      </c>
    </row>
    <row r="909" spans="1:23" x14ac:dyDescent="0.3">
      <c r="A909" s="4" t="s">
        <v>922</v>
      </c>
      <c r="B909" s="1">
        <f>_xlfn.XLOOKUP(A909,bank_source_transactions__1[transaction_id],bank_source_transactions__1[amount_inr])</f>
        <v>22280.44</v>
      </c>
      <c r="C909" s="1">
        <f>_xlfn.XLOOKUP(A909,Processed_data!A:A,Processed_data!F:F)</f>
        <v>22280.44</v>
      </c>
      <c r="D909" s="1" t="str">
        <f>_xlfn.XLOOKUP(A909,bank_source_transactions__1[transaction_id],bank_source_transactions__1[transaction_status])</f>
        <v>FAILED</v>
      </c>
      <c r="E909" s="1" t="str">
        <f>_xlfn.XLOOKUP(A909,Processed_data!A:A,Processed_data!G:G)</f>
        <v>FAILED</v>
      </c>
      <c r="F909" s="1">
        <f>COUNTIF(bank_processed_transactions[transaction_id],A909)</f>
        <v>2</v>
      </c>
      <c r="G909" s="1" t="str">
        <f t="shared" si="140"/>
        <v>found</v>
      </c>
      <c r="H909" s="1" t="str">
        <f t="shared" si="141"/>
        <v>Duplicate</v>
      </c>
      <c r="I909" s="1" t="str">
        <f t="shared" si="142"/>
        <v>match</v>
      </c>
      <c r="J909" s="1" t="str">
        <f t="shared" si="143"/>
        <v>match</v>
      </c>
      <c r="K909" s="1">
        <f t="shared" si="144"/>
        <v>0</v>
      </c>
      <c r="L909" s="2">
        <f>IF(F909=0,"not processed",_xlfn.MINIFS(Processed_data!H:H,Processed_data!A:A,A909))</f>
        <v>46069</v>
      </c>
      <c r="M909" s="1">
        <f>IF(F909=0,"not processed",ABS(bank_source_transactions__1[[#This Row],[transaction_date]]-Reconciliation!L909))</f>
        <v>0</v>
      </c>
      <c r="N909" s="1" t="str" cm="1">
        <f t="array" ref="N909">_xlfn.IFS(M909="not Processed", "Not Processed",M909&gt;2,"SLA Breached",M909&lt;=2,"Within SLA")</f>
        <v>Within SLA</v>
      </c>
      <c r="O909" s="1" t="str">
        <f>_xlfn.XLOOKUP(A909,Source_data!A:A,Source_data!D:D)</f>
        <v>CARD</v>
      </c>
      <c r="P909" s="1">
        <f t="shared" si="145"/>
        <v>0</v>
      </c>
      <c r="Q909" s="1">
        <f t="shared" si="146"/>
        <v>1</v>
      </c>
      <c r="R909" s="1">
        <f t="shared" si="147"/>
        <v>0</v>
      </c>
      <c r="S909" s="1">
        <f t="shared" si="148"/>
        <v>0</v>
      </c>
      <c r="T909" s="1">
        <f t="shared" si="149"/>
        <v>0</v>
      </c>
      <c r="U909" s="1" t="str">
        <f>_xlfn.XLOOKUP(Table3[[#This Row],[Transaction ID]],Source_data!A:A,Source_data!E:E)</f>
        <v>Hyderabad</v>
      </c>
      <c r="V909" s="1">
        <f>_xlfn.IFNA(_xlfn.XLOOKUP(A909,bank_processed_transactions[transaction_id],bank_processed_transactions[processing_minutes]),"")</f>
        <v>19.600000000000001</v>
      </c>
      <c r="W909" s="31">
        <f>_xlfn.XLOOKUP(A909,Source_data!A:A,Source_data!B:B)</f>
        <v>46069</v>
      </c>
    </row>
    <row r="910" spans="1:23" x14ac:dyDescent="0.3">
      <c r="A910" s="3" t="s">
        <v>3700</v>
      </c>
      <c r="B910" s="1">
        <f>_xlfn.XLOOKUP(A910,bank_source_transactions__1[transaction_id],bank_source_transactions__1[amount_inr])</f>
        <v>1854.58</v>
      </c>
      <c r="C910" s="1">
        <f>_xlfn.XLOOKUP(A910,Processed_data!A:A,Processed_data!F:F)</f>
        <v>1854.58</v>
      </c>
      <c r="D910" s="1" t="str">
        <f>_xlfn.XLOOKUP(A910,bank_source_transactions__1[transaction_id],bank_source_transactions__1[transaction_status])</f>
        <v>SUCCESS</v>
      </c>
      <c r="E910" s="1" t="str">
        <f>_xlfn.XLOOKUP(A910,Processed_data!A:A,Processed_data!G:G)</f>
        <v>SUCCESS</v>
      </c>
      <c r="F910" s="1">
        <f>COUNTIF(bank_processed_transactions[transaction_id],A910)</f>
        <v>1</v>
      </c>
      <c r="G910" s="1" t="str">
        <f t="shared" si="140"/>
        <v>found</v>
      </c>
      <c r="H910" s="1" t="str">
        <f t="shared" si="141"/>
        <v>Not Duplicate</v>
      </c>
      <c r="I910" s="1" t="str">
        <f t="shared" si="142"/>
        <v>match</v>
      </c>
      <c r="J910" s="1" t="str">
        <f t="shared" si="143"/>
        <v>match</v>
      </c>
      <c r="K910" s="1">
        <f t="shared" si="144"/>
        <v>0</v>
      </c>
      <c r="L910" s="2">
        <f>IF(F910=0,"not processed",_xlfn.MINIFS(Processed_data!H:H,Processed_data!A:A,A910))</f>
        <v>46048</v>
      </c>
      <c r="M910" s="1">
        <f>IF(F910=0,"not processed",ABS(bank_source_transactions__1[[#This Row],[transaction_date]]-Reconciliation!L910))</f>
        <v>2</v>
      </c>
      <c r="N910" s="1" t="str" cm="1">
        <f t="array" ref="N910">_xlfn.IFS(M910="not Processed", "Not Processed",M910&gt;2,"SLA Breached",M910&lt;=2,"Within SLA")</f>
        <v>Within SLA</v>
      </c>
      <c r="O910" s="1" t="str">
        <f>_xlfn.XLOOKUP(A910,Source_data!A:A,Source_data!D:D)</f>
        <v>NEFT</v>
      </c>
      <c r="P910" s="1">
        <f t="shared" si="145"/>
        <v>0</v>
      </c>
      <c r="Q910" s="1">
        <f t="shared" si="146"/>
        <v>0</v>
      </c>
      <c r="R910" s="1">
        <f t="shared" si="147"/>
        <v>0</v>
      </c>
      <c r="S910" s="1">
        <f t="shared" si="148"/>
        <v>0</v>
      </c>
      <c r="T910" s="1">
        <f t="shared" si="149"/>
        <v>0</v>
      </c>
      <c r="U910" s="1" t="str">
        <f>_xlfn.XLOOKUP(Table3[[#This Row],[Transaction ID]],Source_data!A:A,Source_data!E:E)</f>
        <v>Hyderabad</v>
      </c>
      <c r="V910" s="1">
        <f>_xlfn.IFNA(_xlfn.XLOOKUP(A910,bank_processed_transactions[transaction_id],bank_processed_transactions[processing_minutes]),"")</f>
        <v>62.9</v>
      </c>
      <c r="W910" s="31">
        <f>_xlfn.XLOOKUP(A910,Source_data!A:A,Source_data!B:B)</f>
        <v>46046</v>
      </c>
    </row>
    <row r="911" spans="1:23" x14ac:dyDescent="0.3">
      <c r="A911" s="4" t="s">
        <v>2686</v>
      </c>
      <c r="B911" s="1">
        <f>_xlfn.XLOOKUP(A911,bank_source_transactions__1[transaction_id],bank_source_transactions__1[amount_inr])</f>
        <v>6838.11</v>
      </c>
      <c r="C911" s="1">
        <f>_xlfn.XLOOKUP(A911,Processed_data!A:A,Processed_data!F:F)</f>
        <v>6838.11</v>
      </c>
      <c r="D911" s="1" t="str">
        <f>_xlfn.XLOOKUP(A911,bank_source_transactions__1[transaction_id],bank_source_transactions__1[transaction_status])</f>
        <v>SUCCESS</v>
      </c>
      <c r="E911" s="1" t="str">
        <f>_xlfn.XLOOKUP(A911,Processed_data!A:A,Processed_data!G:G)</f>
        <v>SUCCESS</v>
      </c>
      <c r="F911" s="1">
        <f>COUNTIF(bank_processed_transactions[transaction_id],A911)</f>
        <v>1</v>
      </c>
      <c r="G911" s="1" t="str">
        <f t="shared" si="140"/>
        <v>found</v>
      </c>
      <c r="H911" s="1" t="str">
        <f t="shared" si="141"/>
        <v>Not Duplicate</v>
      </c>
      <c r="I911" s="1" t="str">
        <f t="shared" si="142"/>
        <v>match</v>
      </c>
      <c r="J911" s="1" t="str">
        <f t="shared" si="143"/>
        <v>match</v>
      </c>
      <c r="K911" s="1">
        <f t="shared" si="144"/>
        <v>0</v>
      </c>
      <c r="L911" s="2">
        <f>IF(F911=0,"not processed",_xlfn.MINIFS(Processed_data!H:H,Processed_data!A:A,A911))</f>
        <v>46033</v>
      </c>
      <c r="M911" s="1">
        <f>IF(F911=0,"not processed",ABS(bank_source_transactions__1[[#This Row],[transaction_date]]-Reconciliation!L911))</f>
        <v>3</v>
      </c>
      <c r="N911" s="1" t="str" cm="1">
        <f t="array" ref="N911">_xlfn.IFS(M911="not Processed", "Not Processed",M911&gt;2,"SLA Breached",M911&lt;=2,"Within SLA")</f>
        <v>SLA Breached</v>
      </c>
      <c r="O911" s="1" t="str">
        <f>_xlfn.XLOOKUP(A911,Source_data!A:A,Source_data!D:D)</f>
        <v>IMPS</v>
      </c>
      <c r="P911" s="1">
        <f t="shared" si="145"/>
        <v>0</v>
      </c>
      <c r="Q911" s="1">
        <f t="shared" si="146"/>
        <v>0</v>
      </c>
      <c r="R911" s="1">
        <f t="shared" si="147"/>
        <v>0</v>
      </c>
      <c r="S911" s="1">
        <f t="shared" si="148"/>
        <v>0</v>
      </c>
      <c r="T911" s="1">
        <f t="shared" si="149"/>
        <v>1</v>
      </c>
      <c r="U911" s="1" t="str">
        <f>_xlfn.XLOOKUP(Table3[[#This Row],[Transaction ID]],Source_data!A:A,Source_data!E:E)</f>
        <v>Hyderabad</v>
      </c>
      <c r="V911" s="1">
        <f>_xlfn.IFNA(_xlfn.XLOOKUP(A911,bank_processed_transactions[transaction_id],bank_processed_transactions[processing_minutes]),"")</f>
        <v>16.5</v>
      </c>
      <c r="W911" s="31">
        <f>_xlfn.XLOOKUP(A911,Source_data!A:A,Source_data!B:B)</f>
        <v>46030</v>
      </c>
    </row>
    <row r="912" spans="1:23" x14ac:dyDescent="0.3">
      <c r="A912" s="3" t="s">
        <v>1142</v>
      </c>
      <c r="B912" s="1">
        <f>_xlfn.XLOOKUP(A912,bank_source_transactions__1[transaction_id],bank_source_transactions__1[amount_inr])</f>
        <v>2360.7399999999998</v>
      </c>
      <c r="C912" s="1">
        <f>_xlfn.XLOOKUP(A912,Processed_data!A:A,Processed_data!F:F)</f>
        <v>2596.81</v>
      </c>
      <c r="D912" s="1" t="str">
        <f>_xlfn.XLOOKUP(A912,bank_source_transactions__1[transaction_id],bank_source_transactions__1[transaction_status])</f>
        <v>FAILED</v>
      </c>
      <c r="E912" s="1" t="str">
        <f>_xlfn.XLOOKUP(A912,Processed_data!A:A,Processed_data!G:G)</f>
        <v>FAILED</v>
      </c>
      <c r="F912" s="1">
        <f>COUNTIF(bank_processed_transactions[transaction_id],A912)</f>
        <v>1</v>
      </c>
      <c r="G912" s="1" t="str">
        <f t="shared" si="140"/>
        <v>found</v>
      </c>
      <c r="H912" s="1" t="str">
        <f t="shared" si="141"/>
        <v>Not Duplicate</v>
      </c>
      <c r="I912" s="1" t="str">
        <f t="shared" si="142"/>
        <v>mismatch</v>
      </c>
      <c r="J912" s="1" t="str">
        <f t="shared" si="143"/>
        <v>match</v>
      </c>
      <c r="K912" s="1">
        <f t="shared" si="144"/>
        <v>236.07000000000016</v>
      </c>
      <c r="L912" s="2">
        <f>IF(F912=0,"not processed",_xlfn.MINIFS(Processed_data!H:H,Processed_data!A:A,A912))</f>
        <v>46096</v>
      </c>
      <c r="M912" s="1">
        <f>IF(F912=0,"not processed",ABS(bank_source_transactions__1[[#This Row],[transaction_date]]-Reconciliation!L912))</f>
        <v>2</v>
      </c>
      <c r="N912" s="1" t="str" cm="1">
        <f t="array" ref="N912">_xlfn.IFS(M912="not Processed", "Not Processed",M912&gt;2,"SLA Breached",M912&lt;=2,"Within SLA")</f>
        <v>Within SLA</v>
      </c>
      <c r="O912" s="1" t="str">
        <f>_xlfn.XLOOKUP(A912,Source_data!A:A,Source_data!D:D)</f>
        <v>UPI</v>
      </c>
      <c r="P912" s="1">
        <f t="shared" si="145"/>
        <v>0</v>
      </c>
      <c r="Q912" s="1">
        <f t="shared" si="146"/>
        <v>0</v>
      </c>
      <c r="R912" s="1">
        <f t="shared" si="147"/>
        <v>1</v>
      </c>
      <c r="S912" s="1">
        <f t="shared" si="148"/>
        <v>0</v>
      </c>
      <c r="T912" s="1">
        <f t="shared" si="149"/>
        <v>0</v>
      </c>
      <c r="U912" s="1" t="str">
        <f>_xlfn.XLOOKUP(Table3[[#This Row],[Transaction ID]],Source_data!A:A,Source_data!E:E)</f>
        <v>Hyderabad</v>
      </c>
      <c r="V912" s="1">
        <f>_xlfn.IFNA(_xlfn.XLOOKUP(A912,bank_processed_transactions[transaction_id],bank_processed_transactions[processing_minutes]),"")</f>
        <v>14.5</v>
      </c>
      <c r="W912" s="31">
        <f>_xlfn.XLOOKUP(A912,Source_data!A:A,Source_data!B:B)</f>
        <v>46094</v>
      </c>
    </row>
    <row r="913" spans="1:23" x14ac:dyDescent="0.3">
      <c r="A913" s="4" t="s">
        <v>4683</v>
      </c>
      <c r="B913" s="1">
        <f>_xlfn.XLOOKUP(A913,bank_source_transactions__1[transaction_id],bank_source_transactions__1[amount_inr])</f>
        <v>33972.36</v>
      </c>
      <c r="C913" s="1">
        <f>_xlfn.XLOOKUP(A913,Processed_data!A:A,Processed_data!F:F)</f>
        <v>33972.36</v>
      </c>
      <c r="D913" s="1" t="str">
        <f>_xlfn.XLOOKUP(A913,bank_source_transactions__1[transaction_id],bank_source_transactions__1[transaction_status])</f>
        <v>SUCCESS</v>
      </c>
      <c r="E913" s="1" t="str">
        <f>_xlfn.XLOOKUP(A913,Processed_data!A:A,Processed_data!G:G)</f>
        <v>FAILED</v>
      </c>
      <c r="F913" s="1">
        <f>COUNTIF(bank_processed_transactions[transaction_id],A913)</f>
        <v>1</v>
      </c>
      <c r="G913" s="1" t="str">
        <f t="shared" si="140"/>
        <v>found</v>
      </c>
      <c r="H913" s="1" t="str">
        <f t="shared" si="141"/>
        <v>Not Duplicate</v>
      </c>
      <c r="I913" s="1" t="str">
        <f t="shared" si="142"/>
        <v>match</v>
      </c>
      <c r="J913" s="1" t="str">
        <f t="shared" si="143"/>
        <v>mismatch</v>
      </c>
      <c r="K913" s="1">
        <f t="shared" si="144"/>
        <v>0</v>
      </c>
      <c r="L913" s="2">
        <f>IF(F913=0,"not processed",_xlfn.MINIFS(Processed_data!H:H,Processed_data!A:A,A913))</f>
        <v>46037</v>
      </c>
      <c r="M913" s="1">
        <f>IF(F913=0,"not processed",ABS(bank_source_transactions__1[[#This Row],[transaction_date]]-Reconciliation!L913))</f>
        <v>2</v>
      </c>
      <c r="N913" s="1" t="str" cm="1">
        <f t="array" ref="N913">_xlfn.IFS(M913="not Processed", "Not Processed",M913&gt;2,"SLA Breached",M913&lt;=2,"Within SLA")</f>
        <v>Within SLA</v>
      </c>
      <c r="O913" s="1" t="str">
        <f>_xlfn.XLOOKUP(A913,Source_data!A:A,Source_data!D:D)</f>
        <v>UPI</v>
      </c>
      <c r="P913" s="1">
        <f t="shared" si="145"/>
        <v>0</v>
      </c>
      <c r="Q913" s="1">
        <f t="shared" si="146"/>
        <v>0</v>
      </c>
      <c r="R913" s="1">
        <f t="shared" si="147"/>
        <v>0</v>
      </c>
      <c r="S913" s="1">
        <f t="shared" si="148"/>
        <v>1</v>
      </c>
      <c r="T913" s="1">
        <f t="shared" si="149"/>
        <v>0</v>
      </c>
      <c r="U913" s="1" t="str">
        <f>_xlfn.XLOOKUP(Table3[[#This Row],[Transaction ID]],Source_data!A:A,Source_data!E:E)</f>
        <v>Pune</v>
      </c>
      <c r="V913" s="1">
        <f>_xlfn.IFNA(_xlfn.XLOOKUP(A913,bank_processed_transactions[transaction_id],bank_processed_transactions[processing_minutes]),"")</f>
        <v>142.19999999999999</v>
      </c>
      <c r="W913" s="31">
        <f>_xlfn.XLOOKUP(A913,Source_data!A:A,Source_data!B:B)</f>
        <v>46035</v>
      </c>
    </row>
    <row r="914" spans="1:23" x14ac:dyDescent="0.3">
      <c r="A914" s="3" t="s">
        <v>1207</v>
      </c>
      <c r="B914" s="1">
        <f>_xlfn.XLOOKUP(A914,bank_source_transactions__1[transaction_id],bank_source_transactions__1[amount_inr])</f>
        <v>3647.75</v>
      </c>
      <c r="C914" s="1">
        <f>_xlfn.XLOOKUP(A914,Processed_data!A:A,Processed_data!F:F)</f>
        <v>3647.75</v>
      </c>
      <c r="D914" s="1" t="str">
        <f>_xlfn.XLOOKUP(A914,bank_source_transactions__1[transaction_id],bank_source_transactions__1[transaction_status])</f>
        <v>SUCCESS</v>
      </c>
      <c r="E914" s="1" t="str">
        <f>_xlfn.XLOOKUP(A914,Processed_data!A:A,Processed_data!G:G)</f>
        <v>SUCCESS</v>
      </c>
      <c r="F914" s="1">
        <f>COUNTIF(bank_processed_transactions[transaction_id],A914)</f>
        <v>1</v>
      </c>
      <c r="G914" s="1" t="str">
        <f t="shared" si="140"/>
        <v>found</v>
      </c>
      <c r="H914" s="1" t="str">
        <f t="shared" si="141"/>
        <v>Not Duplicate</v>
      </c>
      <c r="I914" s="1" t="str">
        <f t="shared" si="142"/>
        <v>match</v>
      </c>
      <c r="J914" s="1" t="str">
        <f t="shared" si="143"/>
        <v>match</v>
      </c>
      <c r="K914" s="1">
        <f t="shared" si="144"/>
        <v>0</v>
      </c>
      <c r="L914" s="2">
        <f>IF(F914=0,"not processed",_xlfn.MINIFS(Processed_data!H:H,Processed_data!A:A,A914))</f>
        <v>46112</v>
      </c>
      <c r="M914" s="1">
        <f>IF(F914=0,"not processed",ABS(bank_source_transactions__1[[#This Row],[transaction_date]]-Reconciliation!L914))</f>
        <v>0</v>
      </c>
      <c r="N914" s="1" t="str" cm="1">
        <f t="array" ref="N914">_xlfn.IFS(M914="not Processed", "Not Processed",M914&gt;2,"SLA Breached",M914&lt;=2,"Within SLA")</f>
        <v>Within SLA</v>
      </c>
      <c r="O914" s="1" t="str">
        <f>_xlfn.XLOOKUP(A914,Source_data!A:A,Source_data!D:D)</f>
        <v>CARD</v>
      </c>
      <c r="P914" s="1">
        <f t="shared" si="145"/>
        <v>0</v>
      </c>
      <c r="Q914" s="1">
        <f t="shared" si="146"/>
        <v>0</v>
      </c>
      <c r="R914" s="1">
        <f t="shared" si="147"/>
        <v>0</v>
      </c>
      <c r="S914" s="1">
        <f t="shared" si="148"/>
        <v>0</v>
      </c>
      <c r="T914" s="1">
        <f t="shared" si="149"/>
        <v>0</v>
      </c>
      <c r="U914" s="1" t="str">
        <f>_xlfn.XLOOKUP(Table3[[#This Row],[Transaction ID]],Source_data!A:A,Source_data!E:E)</f>
        <v>Bengaluru</v>
      </c>
      <c r="V914" s="1">
        <f>_xlfn.IFNA(_xlfn.XLOOKUP(A914,bank_processed_transactions[transaction_id],bank_processed_transactions[processing_minutes]),"")</f>
        <v>51</v>
      </c>
      <c r="W914" s="31">
        <f>_xlfn.XLOOKUP(A914,Source_data!A:A,Source_data!B:B)</f>
        <v>46112</v>
      </c>
    </row>
    <row r="915" spans="1:23" x14ac:dyDescent="0.3">
      <c r="A915" s="4" t="s">
        <v>3503</v>
      </c>
      <c r="B915" s="1">
        <f>_xlfn.XLOOKUP(A915,bank_source_transactions__1[transaction_id],bank_source_transactions__1[amount_inr])</f>
        <v>20332.5</v>
      </c>
      <c r="C915" s="1">
        <f>_xlfn.XLOOKUP(A915,Processed_data!A:A,Processed_data!F:F)</f>
        <v>20332.5</v>
      </c>
      <c r="D915" s="1" t="str">
        <f>_xlfn.XLOOKUP(A915,bank_source_transactions__1[transaction_id],bank_source_transactions__1[transaction_status])</f>
        <v>SUCCESS</v>
      </c>
      <c r="E915" s="1" t="str">
        <f>_xlfn.XLOOKUP(A915,Processed_data!A:A,Processed_data!G:G)</f>
        <v>SUCCESS</v>
      </c>
      <c r="F915" s="1">
        <f>COUNTIF(bank_processed_transactions[transaction_id],A915)</f>
        <v>1</v>
      </c>
      <c r="G915" s="1" t="str">
        <f t="shared" si="140"/>
        <v>found</v>
      </c>
      <c r="H915" s="1" t="str">
        <f t="shared" si="141"/>
        <v>Not Duplicate</v>
      </c>
      <c r="I915" s="1" t="str">
        <f t="shared" si="142"/>
        <v>match</v>
      </c>
      <c r="J915" s="1" t="str">
        <f t="shared" si="143"/>
        <v>match</v>
      </c>
      <c r="K915" s="1">
        <f t="shared" si="144"/>
        <v>0</v>
      </c>
      <c r="L915" s="2">
        <f>IF(F915=0,"not processed",_xlfn.MINIFS(Processed_data!H:H,Processed_data!A:A,A915))</f>
        <v>46055</v>
      </c>
      <c r="M915" s="1">
        <f>IF(F915=0,"not processed",ABS(bank_source_transactions__1[[#This Row],[transaction_date]]-Reconciliation!L915))</f>
        <v>0</v>
      </c>
      <c r="N915" s="1" t="str" cm="1">
        <f t="array" ref="N915">_xlfn.IFS(M915="not Processed", "Not Processed",M915&gt;2,"SLA Breached",M915&lt;=2,"Within SLA")</f>
        <v>Within SLA</v>
      </c>
      <c r="O915" s="1" t="str">
        <f>_xlfn.XLOOKUP(A915,Source_data!A:A,Source_data!D:D)</f>
        <v>CARD</v>
      </c>
      <c r="P915" s="1">
        <f t="shared" si="145"/>
        <v>0</v>
      </c>
      <c r="Q915" s="1">
        <f t="shared" si="146"/>
        <v>0</v>
      </c>
      <c r="R915" s="1">
        <f t="shared" si="147"/>
        <v>0</v>
      </c>
      <c r="S915" s="1">
        <f t="shared" si="148"/>
        <v>0</v>
      </c>
      <c r="T915" s="1">
        <f t="shared" si="149"/>
        <v>0</v>
      </c>
      <c r="U915" s="1" t="str">
        <f>_xlfn.XLOOKUP(Table3[[#This Row],[Transaction ID]],Source_data!A:A,Source_data!E:E)</f>
        <v>Bengaluru</v>
      </c>
      <c r="V915" s="1">
        <f>_xlfn.IFNA(_xlfn.XLOOKUP(A915,bank_processed_transactions[transaction_id],bank_processed_transactions[processing_minutes]),"")</f>
        <v>25.5</v>
      </c>
      <c r="W915" s="31">
        <f>_xlfn.XLOOKUP(A915,Source_data!A:A,Source_data!B:B)</f>
        <v>46055</v>
      </c>
    </row>
    <row r="916" spans="1:23" x14ac:dyDescent="0.3">
      <c r="A916" s="3" t="s">
        <v>2151</v>
      </c>
      <c r="B916" s="1">
        <f>_xlfn.XLOOKUP(A916,bank_source_transactions__1[transaction_id],bank_source_transactions__1[amount_inr])</f>
        <v>8198.2900000000009</v>
      </c>
      <c r="C916" s="1">
        <f>_xlfn.XLOOKUP(A916,Processed_data!A:A,Processed_data!F:F)</f>
        <v>8198.2900000000009</v>
      </c>
      <c r="D916" s="1" t="str">
        <f>_xlfn.XLOOKUP(A916,bank_source_transactions__1[transaction_id],bank_source_transactions__1[transaction_status])</f>
        <v>SUCCESS</v>
      </c>
      <c r="E916" s="1" t="str">
        <f>_xlfn.XLOOKUP(A916,Processed_data!A:A,Processed_data!G:G)</f>
        <v>SUCCESS</v>
      </c>
      <c r="F916" s="1">
        <f>COUNTIF(bank_processed_transactions[transaction_id],A916)</f>
        <v>1</v>
      </c>
      <c r="G916" s="1" t="str">
        <f t="shared" si="140"/>
        <v>found</v>
      </c>
      <c r="H916" s="1" t="str">
        <f t="shared" si="141"/>
        <v>Not Duplicate</v>
      </c>
      <c r="I916" s="1" t="str">
        <f t="shared" si="142"/>
        <v>match</v>
      </c>
      <c r="J916" s="1" t="str">
        <f t="shared" si="143"/>
        <v>match</v>
      </c>
      <c r="K916" s="1">
        <f t="shared" si="144"/>
        <v>0</v>
      </c>
      <c r="L916" s="2">
        <f>IF(F916=0,"not processed",_xlfn.MINIFS(Processed_data!H:H,Processed_data!A:A,A916))</f>
        <v>46055</v>
      </c>
      <c r="M916" s="1">
        <f>IF(F916=0,"not processed",ABS(bank_source_transactions__1[[#This Row],[transaction_date]]-Reconciliation!L916))</f>
        <v>1</v>
      </c>
      <c r="N916" s="1" t="str" cm="1">
        <f t="array" ref="N916">_xlfn.IFS(M916="not Processed", "Not Processed",M916&gt;2,"SLA Breached",M916&lt;=2,"Within SLA")</f>
        <v>Within SLA</v>
      </c>
      <c r="O916" s="1" t="str">
        <f>_xlfn.XLOOKUP(A916,Source_data!A:A,Source_data!D:D)</f>
        <v>UPI</v>
      </c>
      <c r="P916" s="1">
        <f t="shared" si="145"/>
        <v>0</v>
      </c>
      <c r="Q916" s="1">
        <f t="shared" si="146"/>
        <v>0</v>
      </c>
      <c r="R916" s="1">
        <f t="shared" si="147"/>
        <v>0</v>
      </c>
      <c r="S916" s="1">
        <f t="shared" si="148"/>
        <v>0</v>
      </c>
      <c r="T916" s="1">
        <f t="shared" si="149"/>
        <v>0</v>
      </c>
      <c r="U916" s="1" t="str">
        <f>_xlfn.XLOOKUP(Table3[[#This Row],[Transaction ID]],Source_data!A:A,Source_data!E:E)</f>
        <v>Hyderabad</v>
      </c>
      <c r="V916" s="1">
        <f>_xlfn.IFNA(_xlfn.XLOOKUP(A916,bank_processed_transactions[transaction_id],bank_processed_transactions[processing_minutes]),"")</f>
        <v>21.9</v>
      </c>
      <c r="W916" s="31">
        <f>_xlfn.XLOOKUP(A916,Source_data!A:A,Source_data!B:B)</f>
        <v>46054</v>
      </c>
    </row>
    <row r="917" spans="1:23" x14ac:dyDescent="0.3">
      <c r="A917" s="4" t="s">
        <v>355</v>
      </c>
      <c r="B917" s="1">
        <f>_xlfn.XLOOKUP(A917,bank_source_transactions__1[transaction_id],bank_source_transactions__1[amount_inr])</f>
        <v>2651.18</v>
      </c>
      <c r="C917" s="1">
        <f>_xlfn.XLOOKUP(A917,Processed_data!A:A,Processed_data!F:F)</f>
        <v>2651.18</v>
      </c>
      <c r="D917" s="1" t="str">
        <f>_xlfn.XLOOKUP(A917,bank_source_transactions__1[transaction_id],bank_source_transactions__1[transaction_status])</f>
        <v>SUCCESS</v>
      </c>
      <c r="E917" s="1" t="str">
        <f>_xlfn.XLOOKUP(A917,Processed_data!A:A,Processed_data!G:G)</f>
        <v>SUCCESS</v>
      </c>
      <c r="F917" s="1">
        <f>COUNTIF(bank_processed_transactions[transaction_id],A917)</f>
        <v>1</v>
      </c>
      <c r="G917" s="1" t="str">
        <f t="shared" si="140"/>
        <v>found</v>
      </c>
      <c r="H917" s="1" t="str">
        <f t="shared" si="141"/>
        <v>Not Duplicate</v>
      </c>
      <c r="I917" s="1" t="str">
        <f t="shared" si="142"/>
        <v>match</v>
      </c>
      <c r="J917" s="1" t="str">
        <f t="shared" si="143"/>
        <v>match</v>
      </c>
      <c r="K917" s="1">
        <f t="shared" si="144"/>
        <v>0</v>
      </c>
      <c r="L917" s="2">
        <f>IF(F917=0,"not processed",_xlfn.MINIFS(Processed_data!H:H,Processed_data!A:A,A917))</f>
        <v>46052</v>
      </c>
      <c r="M917" s="1">
        <f>IF(F917=0,"not processed",ABS(bank_source_transactions__1[[#This Row],[transaction_date]]-Reconciliation!L917))</f>
        <v>3</v>
      </c>
      <c r="N917" s="1" t="str" cm="1">
        <f t="array" ref="N917">_xlfn.IFS(M917="not Processed", "Not Processed",M917&gt;2,"SLA Breached",M917&lt;=2,"Within SLA")</f>
        <v>SLA Breached</v>
      </c>
      <c r="O917" s="1" t="str">
        <f>_xlfn.XLOOKUP(A917,Source_data!A:A,Source_data!D:D)</f>
        <v>CARD</v>
      </c>
      <c r="P917" s="1">
        <f t="shared" si="145"/>
        <v>0</v>
      </c>
      <c r="Q917" s="1">
        <f t="shared" si="146"/>
        <v>0</v>
      </c>
      <c r="R917" s="1">
        <f t="shared" si="147"/>
        <v>0</v>
      </c>
      <c r="S917" s="1">
        <f t="shared" si="148"/>
        <v>0</v>
      </c>
      <c r="T917" s="1">
        <f t="shared" si="149"/>
        <v>1</v>
      </c>
      <c r="U917" s="1" t="str">
        <f>_xlfn.XLOOKUP(Table3[[#This Row],[Transaction ID]],Source_data!A:A,Source_data!E:E)</f>
        <v>Hyderabad</v>
      </c>
      <c r="V917" s="1">
        <f>_xlfn.IFNA(_xlfn.XLOOKUP(A917,bank_processed_transactions[transaction_id],bank_processed_transactions[processing_minutes]),"")</f>
        <v>34.6</v>
      </c>
      <c r="W917" s="31">
        <f>_xlfn.XLOOKUP(A917,Source_data!A:A,Source_data!B:B)</f>
        <v>46049</v>
      </c>
    </row>
    <row r="918" spans="1:23" x14ac:dyDescent="0.3">
      <c r="A918" s="3" t="s">
        <v>2132</v>
      </c>
      <c r="B918" s="1">
        <f>_xlfn.XLOOKUP(A918,bank_source_transactions__1[transaction_id],bank_source_transactions__1[amount_inr])</f>
        <v>13508.11</v>
      </c>
      <c r="C918" s="1">
        <f>_xlfn.XLOOKUP(A918,Processed_data!A:A,Processed_data!F:F)</f>
        <v>13508.11</v>
      </c>
      <c r="D918" s="1" t="str">
        <f>_xlfn.XLOOKUP(A918,bank_source_transactions__1[transaction_id],bank_source_transactions__1[transaction_status])</f>
        <v>SUCCESS</v>
      </c>
      <c r="E918" s="1" t="str">
        <f>_xlfn.XLOOKUP(A918,Processed_data!A:A,Processed_data!G:G)</f>
        <v>SUCCESS</v>
      </c>
      <c r="F918" s="1">
        <f>COUNTIF(bank_processed_transactions[transaction_id],A918)</f>
        <v>1</v>
      </c>
      <c r="G918" s="1" t="str">
        <f t="shared" si="140"/>
        <v>found</v>
      </c>
      <c r="H918" s="1" t="str">
        <f t="shared" si="141"/>
        <v>Not Duplicate</v>
      </c>
      <c r="I918" s="1" t="str">
        <f t="shared" si="142"/>
        <v>match</v>
      </c>
      <c r="J918" s="1" t="str">
        <f t="shared" si="143"/>
        <v>match</v>
      </c>
      <c r="K918" s="1">
        <f t="shared" si="144"/>
        <v>0</v>
      </c>
      <c r="L918" s="2">
        <f>IF(F918=0,"not processed",_xlfn.MINIFS(Processed_data!H:H,Processed_data!A:A,A918))</f>
        <v>46079</v>
      </c>
      <c r="M918" s="1">
        <f>IF(F918=0,"not processed",ABS(bank_source_transactions__1[[#This Row],[transaction_date]]-Reconciliation!L918))</f>
        <v>0</v>
      </c>
      <c r="N918" s="1" t="str" cm="1">
        <f t="array" ref="N918">_xlfn.IFS(M918="not Processed", "Not Processed",M918&gt;2,"SLA Breached",M918&lt;=2,"Within SLA")</f>
        <v>Within SLA</v>
      </c>
      <c r="O918" s="1" t="str">
        <f>_xlfn.XLOOKUP(A918,Source_data!A:A,Source_data!D:D)</f>
        <v>UPI</v>
      </c>
      <c r="P918" s="1">
        <f t="shared" si="145"/>
        <v>0</v>
      </c>
      <c r="Q918" s="1">
        <f t="shared" si="146"/>
        <v>0</v>
      </c>
      <c r="R918" s="1">
        <f t="shared" si="147"/>
        <v>0</v>
      </c>
      <c r="S918" s="1">
        <f t="shared" si="148"/>
        <v>0</v>
      </c>
      <c r="T918" s="1">
        <f t="shared" si="149"/>
        <v>0</v>
      </c>
      <c r="U918" s="1" t="str">
        <f>_xlfn.XLOOKUP(Table3[[#This Row],[Transaction ID]],Source_data!A:A,Source_data!E:E)</f>
        <v>Pune</v>
      </c>
      <c r="V918" s="1">
        <f>_xlfn.IFNA(_xlfn.XLOOKUP(A918,bank_processed_transactions[transaction_id],bank_processed_transactions[processing_minutes]),"")</f>
        <v>82.8</v>
      </c>
      <c r="W918" s="31">
        <f>_xlfn.XLOOKUP(A918,Source_data!A:A,Source_data!B:B)</f>
        <v>46079</v>
      </c>
    </row>
    <row r="919" spans="1:23" x14ac:dyDescent="0.3">
      <c r="A919" s="4" t="s">
        <v>4832</v>
      </c>
      <c r="B919" s="1">
        <f>_xlfn.XLOOKUP(A919,bank_source_transactions__1[transaction_id],bank_source_transactions__1[amount_inr])</f>
        <v>23011.05</v>
      </c>
      <c r="C919" s="1">
        <f>_xlfn.XLOOKUP(A919,Processed_data!A:A,Processed_data!F:F)</f>
        <v>23011.05</v>
      </c>
      <c r="D919" s="1" t="str">
        <f>_xlfn.XLOOKUP(A919,bank_source_transactions__1[transaction_id],bank_source_transactions__1[transaction_status])</f>
        <v>SUCCESS</v>
      </c>
      <c r="E919" s="1" t="str">
        <f>_xlfn.XLOOKUP(A919,Processed_data!A:A,Processed_data!G:G)</f>
        <v>SUCCESS</v>
      </c>
      <c r="F919" s="1">
        <f>COUNTIF(bank_processed_transactions[transaction_id],A919)</f>
        <v>1</v>
      </c>
      <c r="G919" s="1" t="str">
        <f t="shared" si="140"/>
        <v>found</v>
      </c>
      <c r="H919" s="1" t="str">
        <f t="shared" si="141"/>
        <v>Not Duplicate</v>
      </c>
      <c r="I919" s="1" t="str">
        <f t="shared" si="142"/>
        <v>match</v>
      </c>
      <c r="J919" s="1" t="str">
        <f t="shared" si="143"/>
        <v>match</v>
      </c>
      <c r="K919" s="1">
        <f t="shared" si="144"/>
        <v>0</v>
      </c>
      <c r="L919" s="2">
        <f>IF(F919=0,"not processed",_xlfn.MINIFS(Processed_data!H:H,Processed_data!A:A,A919))</f>
        <v>46070</v>
      </c>
      <c r="M919" s="1">
        <f>IF(F919=0,"not processed",ABS(bank_source_transactions__1[[#This Row],[transaction_date]]-Reconciliation!L919))</f>
        <v>1</v>
      </c>
      <c r="N919" s="1" t="str" cm="1">
        <f t="array" ref="N919">_xlfn.IFS(M919="not Processed", "Not Processed",M919&gt;2,"SLA Breached",M919&lt;=2,"Within SLA")</f>
        <v>Within SLA</v>
      </c>
      <c r="O919" s="1" t="str">
        <f>_xlfn.XLOOKUP(A919,Source_data!A:A,Source_data!D:D)</f>
        <v>NEFT</v>
      </c>
      <c r="P919" s="1">
        <f t="shared" si="145"/>
        <v>0</v>
      </c>
      <c r="Q919" s="1">
        <f t="shared" si="146"/>
        <v>0</v>
      </c>
      <c r="R919" s="1">
        <f t="shared" si="147"/>
        <v>0</v>
      </c>
      <c r="S919" s="1">
        <f t="shared" si="148"/>
        <v>0</v>
      </c>
      <c r="T919" s="1">
        <f t="shared" si="149"/>
        <v>0</v>
      </c>
      <c r="U919" s="1" t="str">
        <f>_xlfn.XLOOKUP(Table3[[#This Row],[Transaction ID]],Source_data!A:A,Source_data!E:E)</f>
        <v>Hyderabad</v>
      </c>
      <c r="V919" s="1">
        <f>_xlfn.IFNA(_xlfn.XLOOKUP(A919,bank_processed_transactions[transaction_id],bank_processed_transactions[processing_minutes]),"")</f>
        <v>44.7</v>
      </c>
      <c r="W919" s="31">
        <f>_xlfn.XLOOKUP(A919,Source_data!A:A,Source_data!B:B)</f>
        <v>46069</v>
      </c>
    </row>
    <row r="920" spans="1:23" x14ac:dyDescent="0.3">
      <c r="A920" s="3" t="s">
        <v>1948</v>
      </c>
      <c r="B920" s="1">
        <f>_xlfn.XLOOKUP(A920,bank_source_transactions__1[transaction_id],bank_source_transactions__1[amount_inr])</f>
        <v>11852.74</v>
      </c>
      <c r="C920" s="1">
        <f>_xlfn.XLOOKUP(A920,Processed_data!A:A,Processed_data!F:F)</f>
        <v>10667.47</v>
      </c>
      <c r="D920" s="1" t="str">
        <f>_xlfn.XLOOKUP(A920,bank_source_transactions__1[transaction_id],bank_source_transactions__1[transaction_status])</f>
        <v>SUCCESS</v>
      </c>
      <c r="E920" s="1" t="str">
        <f>_xlfn.XLOOKUP(A920,Processed_data!A:A,Processed_data!G:G)</f>
        <v>SUCCESS</v>
      </c>
      <c r="F920" s="1">
        <f>COUNTIF(bank_processed_transactions[transaction_id],A920)</f>
        <v>1</v>
      </c>
      <c r="G920" s="1" t="str">
        <f t="shared" si="140"/>
        <v>found</v>
      </c>
      <c r="H920" s="1" t="str">
        <f t="shared" si="141"/>
        <v>Not Duplicate</v>
      </c>
      <c r="I920" s="1" t="str">
        <f t="shared" si="142"/>
        <v>mismatch</v>
      </c>
      <c r="J920" s="1" t="str">
        <f t="shared" si="143"/>
        <v>match</v>
      </c>
      <c r="K920" s="1">
        <f t="shared" si="144"/>
        <v>1185.2700000000004</v>
      </c>
      <c r="L920" s="2">
        <f>IF(F920=0,"not processed",_xlfn.MINIFS(Processed_data!H:H,Processed_data!A:A,A920))</f>
        <v>46092</v>
      </c>
      <c r="M920" s="1">
        <f>IF(F920=0,"not processed",ABS(bank_source_transactions__1[[#This Row],[transaction_date]]-Reconciliation!L920))</f>
        <v>0</v>
      </c>
      <c r="N920" s="1" t="str" cm="1">
        <f t="array" ref="N920">_xlfn.IFS(M920="not Processed", "Not Processed",M920&gt;2,"SLA Breached",M920&lt;=2,"Within SLA")</f>
        <v>Within SLA</v>
      </c>
      <c r="O920" s="1" t="str">
        <f>_xlfn.XLOOKUP(A920,Source_data!A:A,Source_data!D:D)</f>
        <v>IMPS</v>
      </c>
      <c r="P920" s="1">
        <f t="shared" si="145"/>
        <v>0</v>
      </c>
      <c r="Q920" s="1">
        <f t="shared" si="146"/>
        <v>0</v>
      </c>
      <c r="R920" s="1">
        <f t="shared" si="147"/>
        <v>1</v>
      </c>
      <c r="S920" s="1">
        <f t="shared" si="148"/>
        <v>0</v>
      </c>
      <c r="T920" s="1">
        <f t="shared" si="149"/>
        <v>0</v>
      </c>
      <c r="U920" s="1" t="str">
        <f>_xlfn.XLOOKUP(Table3[[#This Row],[Transaction ID]],Source_data!A:A,Source_data!E:E)</f>
        <v>Bengaluru</v>
      </c>
      <c r="V920" s="1">
        <f>_xlfn.IFNA(_xlfn.XLOOKUP(A920,bank_processed_transactions[transaction_id],bank_processed_transactions[processing_minutes]),"")</f>
        <v>46.1</v>
      </c>
      <c r="W920" s="31">
        <f>_xlfn.XLOOKUP(A920,Source_data!A:A,Source_data!B:B)</f>
        <v>46092</v>
      </c>
    </row>
    <row r="921" spans="1:23" x14ac:dyDescent="0.3">
      <c r="A921" s="4" t="s">
        <v>4845</v>
      </c>
      <c r="B921" s="1">
        <f>_xlfn.XLOOKUP(A921,bank_source_transactions__1[transaction_id],bank_source_transactions__1[amount_inr])</f>
        <v>3526.74</v>
      </c>
      <c r="C921" s="1">
        <f>_xlfn.XLOOKUP(A921,Processed_data!A:A,Processed_data!F:F)</f>
        <v>3526.74</v>
      </c>
      <c r="D921" s="1" t="str">
        <f>_xlfn.XLOOKUP(A921,bank_source_transactions__1[transaction_id],bank_source_transactions__1[transaction_status])</f>
        <v>SUCCESS</v>
      </c>
      <c r="E921" s="1" t="str">
        <f>_xlfn.XLOOKUP(A921,Processed_data!A:A,Processed_data!G:G)</f>
        <v>SUCCESS</v>
      </c>
      <c r="F921" s="1">
        <f>COUNTIF(bank_processed_transactions[transaction_id],A921)</f>
        <v>1</v>
      </c>
      <c r="G921" s="1" t="str">
        <f t="shared" si="140"/>
        <v>found</v>
      </c>
      <c r="H921" s="1" t="str">
        <f t="shared" si="141"/>
        <v>Not Duplicate</v>
      </c>
      <c r="I921" s="1" t="str">
        <f t="shared" si="142"/>
        <v>match</v>
      </c>
      <c r="J921" s="1" t="str">
        <f t="shared" si="143"/>
        <v>match</v>
      </c>
      <c r="K921" s="1">
        <f t="shared" si="144"/>
        <v>0</v>
      </c>
      <c r="L921" s="2">
        <f>IF(F921=0,"not processed",_xlfn.MINIFS(Processed_data!H:H,Processed_data!A:A,A921))</f>
        <v>46109</v>
      </c>
      <c r="M921" s="1">
        <f>IF(F921=0,"not processed",ABS(bank_source_transactions__1[[#This Row],[transaction_date]]-Reconciliation!L921))</f>
        <v>3</v>
      </c>
      <c r="N921" s="1" t="str" cm="1">
        <f t="array" ref="N921">_xlfn.IFS(M921="not Processed", "Not Processed",M921&gt;2,"SLA Breached",M921&lt;=2,"Within SLA")</f>
        <v>SLA Breached</v>
      </c>
      <c r="O921" s="1" t="str">
        <f>_xlfn.XLOOKUP(A921,Source_data!A:A,Source_data!D:D)</f>
        <v>IMPS</v>
      </c>
      <c r="P921" s="1">
        <f t="shared" si="145"/>
        <v>0</v>
      </c>
      <c r="Q921" s="1">
        <f t="shared" si="146"/>
        <v>0</v>
      </c>
      <c r="R921" s="1">
        <f t="shared" si="147"/>
        <v>0</v>
      </c>
      <c r="S921" s="1">
        <f t="shared" si="148"/>
        <v>0</v>
      </c>
      <c r="T921" s="1">
        <f t="shared" si="149"/>
        <v>1</v>
      </c>
      <c r="U921" s="1" t="str">
        <f>_xlfn.XLOOKUP(Table3[[#This Row],[Transaction ID]],Source_data!A:A,Source_data!E:E)</f>
        <v>Bengaluru</v>
      </c>
      <c r="V921" s="1">
        <f>_xlfn.IFNA(_xlfn.XLOOKUP(A921,bank_processed_transactions[transaction_id],bank_processed_transactions[processing_minutes]),"")</f>
        <v>45.2</v>
      </c>
      <c r="W921" s="31">
        <f>_xlfn.XLOOKUP(A921,Source_data!A:A,Source_data!B:B)</f>
        <v>46106</v>
      </c>
    </row>
    <row r="922" spans="1:23" x14ac:dyDescent="0.3">
      <c r="A922" s="3" t="s">
        <v>4871</v>
      </c>
      <c r="B922" s="1">
        <f>_xlfn.XLOOKUP(A922,bank_source_transactions__1[transaction_id],bank_source_transactions__1[amount_inr])</f>
        <v>17556.12</v>
      </c>
      <c r="C922" s="1">
        <f>_xlfn.XLOOKUP(A922,Processed_data!A:A,Processed_data!F:F)</f>
        <v>17556.12</v>
      </c>
      <c r="D922" s="1" t="str">
        <f>_xlfn.XLOOKUP(A922,bank_source_transactions__1[transaction_id],bank_source_transactions__1[transaction_status])</f>
        <v>SUCCESS</v>
      </c>
      <c r="E922" s="1" t="str">
        <f>_xlfn.XLOOKUP(A922,Processed_data!A:A,Processed_data!G:G)</f>
        <v>SUCCESS</v>
      </c>
      <c r="F922" s="1">
        <f>COUNTIF(bank_processed_transactions[transaction_id],A922)</f>
        <v>1</v>
      </c>
      <c r="G922" s="1" t="str">
        <f t="shared" si="140"/>
        <v>found</v>
      </c>
      <c r="H922" s="1" t="str">
        <f t="shared" si="141"/>
        <v>Not Duplicate</v>
      </c>
      <c r="I922" s="1" t="str">
        <f t="shared" si="142"/>
        <v>match</v>
      </c>
      <c r="J922" s="1" t="str">
        <f t="shared" si="143"/>
        <v>match</v>
      </c>
      <c r="K922" s="1">
        <f t="shared" si="144"/>
        <v>0</v>
      </c>
      <c r="L922" s="2">
        <f>IF(F922=0,"not processed",_xlfn.MINIFS(Processed_data!H:H,Processed_data!A:A,A922))</f>
        <v>46049</v>
      </c>
      <c r="M922" s="1">
        <f>IF(F922=0,"not processed",ABS(bank_source_transactions__1[[#This Row],[transaction_date]]-Reconciliation!L922))</f>
        <v>1</v>
      </c>
      <c r="N922" s="1" t="str" cm="1">
        <f t="array" ref="N922">_xlfn.IFS(M922="not Processed", "Not Processed",M922&gt;2,"SLA Breached",M922&lt;=2,"Within SLA")</f>
        <v>Within SLA</v>
      </c>
      <c r="O922" s="1" t="str">
        <f>_xlfn.XLOOKUP(A922,Source_data!A:A,Source_data!D:D)</f>
        <v>UPI</v>
      </c>
      <c r="P922" s="1">
        <f t="shared" si="145"/>
        <v>0</v>
      </c>
      <c r="Q922" s="1">
        <f t="shared" si="146"/>
        <v>0</v>
      </c>
      <c r="R922" s="1">
        <f t="shared" si="147"/>
        <v>0</v>
      </c>
      <c r="S922" s="1">
        <f t="shared" si="148"/>
        <v>0</v>
      </c>
      <c r="T922" s="1">
        <f t="shared" si="149"/>
        <v>0</v>
      </c>
      <c r="U922" s="1" t="str">
        <f>_xlfn.XLOOKUP(Table3[[#This Row],[Transaction ID]],Source_data!A:A,Source_data!E:E)</f>
        <v>Hyderabad</v>
      </c>
      <c r="V922" s="1">
        <f>_xlfn.IFNA(_xlfn.XLOOKUP(A922,bank_processed_transactions[transaction_id],bank_processed_transactions[processing_minutes]),"")</f>
        <v>18.7</v>
      </c>
      <c r="W922" s="31">
        <f>_xlfn.XLOOKUP(A922,Source_data!A:A,Source_data!B:B)</f>
        <v>46048</v>
      </c>
    </row>
    <row r="923" spans="1:23" x14ac:dyDescent="0.3">
      <c r="A923" s="4" t="s">
        <v>3987</v>
      </c>
      <c r="B923" s="1">
        <f>_xlfn.XLOOKUP(A923,bank_source_transactions__1[transaction_id],bank_source_transactions__1[amount_inr])</f>
        <v>9573.69</v>
      </c>
      <c r="C923" s="1">
        <f>_xlfn.XLOOKUP(A923,Processed_data!A:A,Processed_data!F:F)</f>
        <v>9573.69</v>
      </c>
      <c r="D923" s="1" t="str">
        <f>_xlfn.XLOOKUP(A923,bank_source_transactions__1[transaction_id],bank_source_transactions__1[transaction_status])</f>
        <v>SUCCESS</v>
      </c>
      <c r="E923" s="1" t="str">
        <f>_xlfn.XLOOKUP(A923,Processed_data!A:A,Processed_data!G:G)</f>
        <v>SUCCESS</v>
      </c>
      <c r="F923" s="1">
        <f>COUNTIF(bank_processed_transactions[transaction_id],A923)</f>
        <v>1</v>
      </c>
      <c r="G923" s="1" t="str">
        <f t="shared" si="140"/>
        <v>found</v>
      </c>
      <c r="H923" s="1" t="str">
        <f t="shared" si="141"/>
        <v>Not Duplicate</v>
      </c>
      <c r="I923" s="1" t="str">
        <f t="shared" si="142"/>
        <v>match</v>
      </c>
      <c r="J923" s="1" t="str">
        <f t="shared" si="143"/>
        <v>match</v>
      </c>
      <c r="K923" s="1">
        <f t="shared" si="144"/>
        <v>0</v>
      </c>
      <c r="L923" s="2">
        <f>IF(F923=0,"not processed",_xlfn.MINIFS(Processed_data!H:H,Processed_data!A:A,A923))</f>
        <v>46102</v>
      </c>
      <c r="M923" s="1">
        <f>IF(F923=0,"not processed",ABS(bank_source_transactions__1[[#This Row],[transaction_date]]-Reconciliation!L923))</f>
        <v>0</v>
      </c>
      <c r="N923" s="1" t="str" cm="1">
        <f t="array" ref="N923">_xlfn.IFS(M923="not Processed", "Not Processed",M923&gt;2,"SLA Breached",M923&lt;=2,"Within SLA")</f>
        <v>Within SLA</v>
      </c>
      <c r="O923" s="1" t="str">
        <f>_xlfn.XLOOKUP(A923,Source_data!A:A,Source_data!D:D)</f>
        <v>IMPS</v>
      </c>
      <c r="P923" s="1">
        <f t="shared" si="145"/>
        <v>0</v>
      </c>
      <c r="Q923" s="1">
        <f t="shared" si="146"/>
        <v>0</v>
      </c>
      <c r="R923" s="1">
        <f t="shared" si="147"/>
        <v>0</v>
      </c>
      <c r="S923" s="1">
        <f t="shared" si="148"/>
        <v>0</v>
      </c>
      <c r="T923" s="1">
        <f t="shared" si="149"/>
        <v>0</v>
      </c>
      <c r="U923" s="1" t="str">
        <f>_xlfn.XLOOKUP(Table3[[#This Row],[Transaction ID]],Source_data!A:A,Source_data!E:E)</f>
        <v>Mumbai</v>
      </c>
      <c r="V923" s="1">
        <f>_xlfn.IFNA(_xlfn.XLOOKUP(A923,bank_processed_transactions[transaction_id],bank_processed_transactions[processing_minutes]),"")</f>
        <v>15.9</v>
      </c>
      <c r="W923" s="31">
        <f>_xlfn.XLOOKUP(A923,Source_data!A:A,Source_data!B:B)</f>
        <v>46102</v>
      </c>
    </row>
    <row r="924" spans="1:23" x14ac:dyDescent="0.3">
      <c r="A924" s="3" t="s">
        <v>1456</v>
      </c>
      <c r="B924" s="1">
        <f>_xlfn.XLOOKUP(A924,bank_source_transactions__1[transaction_id],bank_source_transactions__1[amount_inr])</f>
        <v>1113.92</v>
      </c>
      <c r="C924" s="1">
        <f>_xlfn.XLOOKUP(A924,Processed_data!A:A,Processed_data!F:F)</f>
        <v>1113.92</v>
      </c>
      <c r="D924" s="1" t="str">
        <f>_xlfn.XLOOKUP(A924,bank_source_transactions__1[transaction_id],bank_source_transactions__1[transaction_status])</f>
        <v>SUCCESS</v>
      </c>
      <c r="E924" s="1" t="str">
        <f>_xlfn.XLOOKUP(A924,Processed_data!A:A,Processed_data!G:G)</f>
        <v>SUCCESS</v>
      </c>
      <c r="F924" s="1">
        <f>COUNTIF(bank_processed_transactions[transaction_id],A924)</f>
        <v>1</v>
      </c>
      <c r="G924" s="1" t="str">
        <f t="shared" si="140"/>
        <v>found</v>
      </c>
      <c r="H924" s="1" t="str">
        <f t="shared" si="141"/>
        <v>Not Duplicate</v>
      </c>
      <c r="I924" s="1" t="str">
        <f t="shared" si="142"/>
        <v>match</v>
      </c>
      <c r="J924" s="1" t="str">
        <f t="shared" si="143"/>
        <v>match</v>
      </c>
      <c r="K924" s="1">
        <f t="shared" si="144"/>
        <v>0</v>
      </c>
      <c r="L924" s="2">
        <f>IF(F924=0,"not processed",_xlfn.MINIFS(Processed_data!H:H,Processed_data!A:A,A924))</f>
        <v>46054</v>
      </c>
      <c r="M924" s="1">
        <f>IF(F924=0,"not processed",ABS(bank_source_transactions__1[[#This Row],[transaction_date]]-Reconciliation!L924))</f>
        <v>1</v>
      </c>
      <c r="N924" s="1" t="str" cm="1">
        <f t="array" ref="N924">_xlfn.IFS(M924="not Processed", "Not Processed",M924&gt;2,"SLA Breached",M924&lt;=2,"Within SLA")</f>
        <v>Within SLA</v>
      </c>
      <c r="O924" s="1" t="str">
        <f>_xlfn.XLOOKUP(A924,Source_data!A:A,Source_data!D:D)</f>
        <v>IMPS</v>
      </c>
      <c r="P924" s="1">
        <f t="shared" si="145"/>
        <v>0</v>
      </c>
      <c r="Q924" s="1">
        <f t="shared" si="146"/>
        <v>0</v>
      </c>
      <c r="R924" s="1">
        <f t="shared" si="147"/>
        <v>0</v>
      </c>
      <c r="S924" s="1">
        <f t="shared" si="148"/>
        <v>0</v>
      </c>
      <c r="T924" s="1">
        <f t="shared" si="149"/>
        <v>0</v>
      </c>
      <c r="U924" s="1" t="str">
        <f>_xlfn.XLOOKUP(Table3[[#This Row],[Transaction ID]],Source_data!A:A,Source_data!E:E)</f>
        <v>Hyderabad</v>
      </c>
      <c r="V924" s="1">
        <f>_xlfn.IFNA(_xlfn.XLOOKUP(A924,bank_processed_transactions[transaction_id],bank_processed_transactions[processing_minutes]),"")</f>
        <v>44.8</v>
      </c>
      <c r="W924" s="31">
        <f>_xlfn.XLOOKUP(A924,Source_data!A:A,Source_data!B:B)</f>
        <v>46053</v>
      </c>
    </row>
    <row r="925" spans="1:23" x14ac:dyDescent="0.3">
      <c r="A925" s="4" t="s">
        <v>4941</v>
      </c>
      <c r="B925" s="1">
        <f>_xlfn.XLOOKUP(A925,bank_source_transactions__1[transaction_id],bank_source_transactions__1[amount_inr])</f>
        <v>1677.71</v>
      </c>
      <c r="C925" s="1">
        <f>_xlfn.XLOOKUP(A925,Processed_data!A:A,Processed_data!F:F)</f>
        <v>1677.71</v>
      </c>
      <c r="D925" s="1" t="str">
        <f>_xlfn.XLOOKUP(A925,bank_source_transactions__1[transaction_id],bank_source_transactions__1[transaction_status])</f>
        <v>FAILED</v>
      </c>
      <c r="E925" s="1" t="str">
        <f>_xlfn.XLOOKUP(A925,Processed_data!A:A,Processed_data!G:G)</f>
        <v>FAILED</v>
      </c>
      <c r="F925" s="1">
        <f>COUNTIF(bank_processed_transactions[transaction_id],A925)</f>
        <v>1</v>
      </c>
      <c r="G925" s="1" t="str">
        <f t="shared" si="140"/>
        <v>found</v>
      </c>
      <c r="H925" s="1" t="str">
        <f t="shared" si="141"/>
        <v>Not Duplicate</v>
      </c>
      <c r="I925" s="1" t="str">
        <f t="shared" si="142"/>
        <v>match</v>
      </c>
      <c r="J925" s="1" t="str">
        <f t="shared" si="143"/>
        <v>match</v>
      </c>
      <c r="K925" s="1">
        <f t="shared" si="144"/>
        <v>0</v>
      </c>
      <c r="L925" s="2">
        <f>IF(F925=0,"not processed",_xlfn.MINIFS(Processed_data!H:H,Processed_data!A:A,A925))</f>
        <v>46111</v>
      </c>
      <c r="M925" s="1">
        <f>IF(F925=0,"not processed",ABS(bank_source_transactions__1[[#This Row],[transaction_date]]-Reconciliation!L925))</f>
        <v>0</v>
      </c>
      <c r="N925" s="1" t="str" cm="1">
        <f t="array" ref="N925">_xlfn.IFS(M925="not Processed", "Not Processed",M925&gt;2,"SLA Breached",M925&lt;=2,"Within SLA")</f>
        <v>Within SLA</v>
      </c>
      <c r="O925" s="1" t="str">
        <f>_xlfn.XLOOKUP(A925,Source_data!A:A,Source_data!D:D)</f>
        <v>CARD</v>
      </c>
      <c r="P925" s="1">
        <f t="shared" si="145"/>
        <v>0</v>
      </c>
      <c r="Q925" s="1">
        <f t="shared" si="146"/>
        <v>0</v>
      </c>
      <c r="R925" s="1">
        <f t="shared" si="147"/>
        <v>0</v>
      </c>
      <c r="S925" s="1">
        <f t="shared" si="148"/>
        <v>0</v>
      </c>
      <c r="T925" s="1">
        <f t="shared" si="149"/>
        <v>0</v>
      </c>
      <c r="U925" s="1" t="str">
        <f>_xlfn.XLOOKUP(Table3[[#This Row],[Transaction ID]],Source_data!A:A,Source_data!E:E)</f>
        <v>Bengaluru</v>
      </c>
      <c r="V925" s="1">
        <f>_xlfn.IFNA(_xlfn.XLOOKUP(A925,bank_processed_transactions[transaction_id],bank_processed_transactions[processing_minutes]),"")</f>
        <v>42.3</v>
      </c>
      <c r="W925" s="31">
        <f>_xlfn.XLOOKUP(A925,Source_data!A:A,Source_data!B:B)</f>
        <v>46111</v>
      </c>
    </row>
    <row r="926" spans="1:23" x14ac:dyDescent="0.3">
      <c r="A926" s="3" t="s">
        <v>830</v>
      </c>
      <c r="B926" s="1">
        <f>_xlfn.XLOOKUP(A926,bank_source_transactions__1[transaction_id],bank_source_transactions__1[amount_inr])</f>
        <v>5280.87</v>
      </c>
      <c r="C926" s="1">
        <f>_xlfn.XLOOKUP(A926,Processed_data!A:A,Processed_data!F:F)</f>
        <v>4752.78</v>
      </c>
      <c r="D926" s="1" t="str">
        <f>_xlfn.XLOOKUP(A926,bank_source_transactions__1[transaction_id],bank_source_transactions__1[transaction_status])</f>
        <v>SUCCESS</v>
      </c>
      <c r="E926" s="1" t="str">
        <f>_xlfn.XLOOKUP(A926,Processed_data!A:A,Processed_data!G:G)</f>
        <v>SUCCESS</v>
      </c>
      <c r="F926" s="1">
        <f>COUNTIF(bank_processed_transactions[transaction_id],A926)</f>
        <v>1</v>
      </c>
      <c r="G926" s="1" t="str">
        <f t="shared" si="140"/>
        <v>found</v>
      </c>
      <c r="H926" s="1" t="str">
        <f t="shared" si="141"/>
        <v>Not Duplicate</v>
      </c>
      <c r="I926" s="1" t="str">
        <f t="shared" si="142"/>
        <v>mismatch</v>
      </c>
      <c r="J926" s="1" t="str">
        <f t="shared" si="143"/>
        <v>match</v>
      </c>
      <c r="K926" s="1">
        <f t="shared" si="144"/>
        <v>528.09000000000015</v>
      </c>
      <c r="L926" s="2">
        <f>IF(F926=0,"not processed",_xlfn.MINIFS(Processed_data!H:H,Processed_data!A:A,A926))</f>
        <v>46048</v>
      </c>
      <c r="M926" s="1">
        <f>IF(F926=0,"not processed",ABS(bank_source_transactions__1[[#This Row],[transaction_date]]-Reconciliation!L926))</f>
        <v>2</v>
      </c>
      <c r="N926" s="1" t="str" cm="1">
        <f t="array" ref="N926">_xlfn.IFS(M926="not Processed", "Not Processed",M926&gt;2,"SLA Breached",M926&lt;=2,"Within SLA")</f>
        <v>Within SLA</v>
      </c>
      <c r="O926" s="1" t="str">
        <f>_xlfn.XLOOKUP(A926,Source_data!A:A,Source_data!D:D)</f>
        <v>IMPS</v>
      </c>
      <c r="P926" s="1">
        <f t="shared" si="145"/>
        <v>0</v>
      </c>
      <c r="Q926" s="1">
        <f t="shared" si="146"/>
        <v>0</v>
      </c>
      <c r="R926" s="1">
        <f t="shared" si="147"/>
        <v>1</v>
      </c>
      <c r="S926" s="1">
        <f t="shared" si="148"/>
        <v>0</v>
      </c>
      <c r="T926" s="1">
        <f t="shared" si="149"/>
        <v>0</v>
      </c>
      <c r="U926" s="1" t="str">
        <f>_xlfn.XLOOKUP(Table3[[#This Row],[Transaction ID]],Source_data!A:A,Source_data!E:E)</f>
        <v>Mumbai</v>
      </c>
      <c r="V926" s="1">
        <f>_xlfn.IFNA(_xlfn.XLOOKUP(A926,bank_processed_transactions[transaction_id],bank_processed_transactions[processing_minutes]),"")</f>
        <v>28.7</v>
      </c>
      <c r="W926" s="31">
        <f>_xlfn.XLOOKUP(A926,Source_data!A:A,Source_data!B:B)</f>
        <v>46046</v>
      </c>
    </row>
    <row r="927" spans="1:23" x14ac:dyDescent="0.3">
      <c r="A927" s="4" t="s">
        <v>3893</v>
      </c>
      <c r="B927" s="1">
        <f>_xlfn.XLOOKUP(A927,bank_source_transactions__1[transaction_id],bank_source_transactions__1[amount_inr])</f>
        <v>548.07000000000005</v>
      </c>
      <c r="C927" s="1">
        <f>_xlfn.XLOOKUP(A927,Processed_data!A:A,Processed_data!F:F)</f>
        <v>548.07000000000005</v>
      </c>
      <c r="D927" s="1" t="str">
        <f>_xlfn.XLOOKUP(A927,bank_source_transactions__1[transaction_id],bank_source_transactions__1[transaction_status])</f>
        <v>SUCCESS</v>
      </c>
      <c r="E927" s="1" t="str">
        <f>_xlfn.XLOOKUP(A927,Processed_data!A:A,Processed_data!G:G)</f>
        <v>SUCCESS</v>
      </c>
      <c r="F927" s="1">
        <f>COUNTIF(bank_processed_transactions[transaction_id],A927)</f>
        <v>1</v>
      </c>
      <c r="G927" s="1" t="str">
        <f t="shared" si="140"/>
        <v>found</v>
      </c>
      <c r="H927" s="1" t="str">
        <f t="shared" si="141"/>
        <v>Not Duplicate</v>
      </c>
      <c r="I927" s="1" t="str">
        <f t="shared" si="142"/>
        <v>match</v>
      </c>
      <c r="J927" s="1" t="str">
        <f t="shared" si="143"/>
        <v>match</v>
      </c>
      <c r="K927" s="1">
        <f t="shared" si="144"/>
        <v>0</v>
      </c>
      <c r="L927" s="2">
        <f>IF(F927=0,"not processed",_xlfn.MINIFS(Processed_data!H:H,Processed_data!A:A,A927))</f>
        <v>46057</v>
      </c>
      <c r="M927" s="1">
        <f>IF(F927=0,"not processed",ABS(bank_source_transactions__1[[#This Row],[transaction_date]]-Reconciliation!L927))</f>
        <v>3</v>
      </c>
      <c r="N927" s="1" t="str" cm="1">
        <f t="array" ref="N927">_xlfn.IFS(M927="not Processed", "Not Processed",M927&gt;2,"SLA Breached",M927&lt;=2,"Within SLA")</f>
        <v>SLA Breached</v>
      </c>
      <c r="O927" s="1" t="str">
        <f>_xlfn.XLOOKUP(A927,Source_data!A:A,Source_data!D:D)</f>
        <v>NEFT</v>
      </c>
      <c r="P927" s="1">
        <f t="shared" si="145"/>
        <v>0</v>
      </c>
      <c r="Q927" s="1">
        <f t="shared" si="146"/>
        <v>0</v>
      </c>
      <c r="R927" s="1">
        <f t="shared" si="147"/>
        <v>0</v>
      </c>
      <c r="S927" s="1">
        <f t="shared" si="148"/>
        <v>0</v>
      </c>
      <c r="T927" s="1">
        <f t="shared" si="149"/>
        <v>1</v>
      </c>
      <c r="U927" s="1" t="str">
        <f>_xlfn.XLOOKUP(Table3[[#This Row],[Transaction ID]],Source_data!A:A,Source_data!E:E)</f>
        <v>Bengaluru</v>
      </c>
      <c r="V927" s="1">
        <f>_xlfn.IFNA(_xlfn.XLOOKUP(A927,bank_processed_transactions[transaction_id],bank_processed_transactions[processing_minutes]),"")</f>
        <v>37</v>
      </c>
      <c r="W927" s="31">
        <f>_xlfn.XLOOKUP(A927,Source_data!A:A,Source_data!B:B)</f>
        <v>46054</v>
      </c>
    </row>
    <row r="928" spans="1:23" x14ac:dyDescent="0.3">
      <c r="A928" s="3" t="s">
        <v>4995</v>
      </c>
      <c r="B928" s="1">
        <f>_xlfn.XLOOKUP(A928,bank_source_transactions__1[transaction_id],bank_source_transactions__1[amount_inr])</f>
        <v>4012.48</v>
      </c>
      <c r="C928" s="1" t="e">
        <f>_xlfn.XLOOKUP(A928,Processed_data!A:A,Processed_data!F:F)</f>
        <v>#N/A</v>
      </c>
      <c r="D928" s="1" t="str">
        <f>_xlfn.XLOOKUP(A928,bank_source_transactions__1[transaction_id],bank_source_transactions__1[transaction_status])</f>
        <v>SUCCESS</v>
      </c>
      <c r="E928" s="1" t="e">
        <f>_xlfn.XLOOKUP(A928,Processed_data!A:A,Processed_data!G:G)</f>
        <v>#N/A</v>
      </c>
      <c r="F928" s="1">
        <f>COUNTIF(bank_processed_transactions[transaction_id],A928)</f>
        <v>0</v>
      </c>
      <c r="G928" s="1" t="str">
        <f t="shared" si="140"/>
        <v>missing</v>
      </c>
      <c r="H928" s="1" t="str">
        <f t="shared" si="141"/>
        <v>Not Duplicate</v>
      </c>
      <c r="I928" s="1" t="str">
        <f t="shared" si="142"/>
        <v>not processed</v>
      </c>
      <c r="J928" s="1" t="str">
        <f t="shared" si="143"/>
        <v>not processed</v>
      </c>
      <c r="K928" s="1" t="str">
        <f t="shared" si="144"/>
        <v>missing</v>
      </c>
      <c r="L928" s="2" t="str">
        <f>IF(F928=0,"not processed",_xlfn.MINIFS(Processed_data!H:H,Processed_data!A:A,A928))</f>
        <v>not processed</v>
      </c>
      <c r="M928" s="1" t="str">
        <f>IF(F928=0,"not processed",ABS(bank_source_transactions__1[[#This Row],[transaction_date]]-Reconciliation!L928))</f>
        <v>not processed</v>
      </c>
      <c r="N928" s="1" t="str" cm="1">
        <f t="array" ref="N928">_xlfn.IFS(M928="not Processed", "Not Processed",M928&gt;2,"SLA Breached",M928&lt;=2,"Within SLA")</f>
        <v>Not Processed</v>
      </c>
      <c r="O928" s="1" t="str">
        <f>_xlfn.XLOOKUP(A928,Source_data!A:A,Source_data!D:D)</f>
        <v>UPI</v>
      </c>
      <c r="P928" s="1">
        <f t="shared" si="145"/>
        <v>1</v>
      </c>
      <c r="Q928" s="1">
        <f t="shared" si="146"/>
        <v>0</v>
      </c>
      <c r="R928" s="1">
        <f t="shared" si="147"/>
        <v>0</v>
      </c>
      <c r="S928" s="1">
        <f t="shared" si="148"/>
        <v>0</v>
      </c>
      <c r="T928" s="1">
        <f t="shared" si="149"/>
        <v>0</v>
      </c>
      <c r="U928" s="1" t="str">
        <f>_xlfn.XLOOKUP(Table3[[#This Row],[Transaction ID]],Source_data!A:A,Source_data!E:E)</f>
        <v>Pune</v>
      </c>
      <c r="V928" s="1" t="str">
        <f>_xlfn.IFNA(_xlfn.XLOOKUP(A928,bank_processed_transactions[transaction_id],bank_processed_transactions[processing_minutes]),"")</f>
        <v/>
      </c>
      <c r="W928" s="31">
        <f>_xlfn.XLOOKUP(A928,Source_data!A:A,Source_data!B:B)</f>
        <v>46057</v>
      </c>
    </row>
    <row r="929" spans="1:23" x14ac:dyDescent="0.3">
      <c r="A929" s="4" t="s">
        <v>853</v>
      </c>
      <c r="B929" s="1">
        <f>_xlfn.XLOOKUP(A929,bank_source_transactions__1[transaction_id],bank_source_transactions__1[amount_inr])</f>
        <v>5983.38</v>
      </c>
      <c r="C929" s="1">
        <f>_xlfn.XLOOKUP(A929,Processed_data!A:A,Processed_data!F:F)</f>
        <v>5983.38</v>
      </c>
      <c r="D929" s="1" t="str">
        <f>_xlfn.XLOOKUP(A929,bank_source_transactions__1[transaction_id],bank_source_transactions__1[transaction_status])</f>
        <v>SUCCESS</v>
      </c>
      <c r="E929" s="1" t="str">
        <f>_xlfn.XLOOKUP(A929,Processed_data!A:A,Processed_data!G:G)</f>
        <v>SUCCESS</v>
      </c>
      <c r="F929" s="1">
        <f>COUNTIF(bank_processed_transactions[transaction_id],A929)</f>
        <v>1</v>
      </c>
      <c r="G929" s="1" t="str">
        <f t="shared" si="140"/>
        <v>found</v>
      </c>
      <c r="H929" s="1" t="str">
        <f t="shared" si="141"/>
        <v>Not Duplicate</v>
      </c>
      <c r="I929" s="1" t="str">
        <f t="shared" si="142"/>
        <v>match</v>
      </c>
      <c r="J929" s="1" t="str">
        <f t="shared" si="143"/>
        <v>match</v>
      </c>
      <c r="K929" s="1">
        <f t="shared" si="144"/>
        <v>0</v>
      </c>
      <c r="L929" s="2">
        <f>IF(F929=0,"not processed",_xlfn.MINIFS(Processed_data!H:H,Processed_data!A:A,A929))</f>
        <v>46069</v>
      </c>
      <c r="M929" s="1">
        <f>IF(F929=0,"not processed",ABS(bank_source_transactions__1[[#This Row],[transaction_date]]-Reconciliation!L929))</f>
        <v>3</v>
      </c>
      <c r="N929" s="1" t="str" cm="1">
        <f t="array" ref="N929">_xlfn.IFS(M929="not Processed", "Not Processed",M929&gt;2,"SLA Breached",M929&lt;=2,"Within SLA")</f>
        <v>SLA Breached</v>
      </c>
      <c r="O929" s="1" t="str">
        <f>_xlfn.XLOOKUP(A929,Source_data!A:A,Source_data!D:D)</f>
        <v>NEFT</v>
      </c>
      <c r="P929" s="1">
        <f t="shared" si="145"/>
        <v>0</v>
      </c>
      <c r="Q929" s="1">
        <f t="shared" si="146"/>
        <v>0</v>
      </c>
      <c r="R929" s="1">
        <f t="shared" si="147"/>
        <v>0</v>
      </c>
      <c r="S929" s="1">
        <f t="shared" si="148"/>
        <v>0</v>
      </c>
      <c r="T929" s="1">
        <f t="shared" si="149"/>
        <v>1</v>
      </c>
      <c r="U929" s="1" t="str">
        <f>_xlfn.XLOOKUP(Table3[[#This Row],[Transaction ID]],Source_data!A:A,Source_data!E:E)</f>
        <v>Hyderabad</v>
      </c>
      <c r="V929" s="1">
        <f>_xlfn.IFNA(_xlfn.XLOOKUP(A929,bank_processed_transactions[transaction_id],bank_processed_transactions[processing_minutes]),"")</f>
        <v>10.3</v>
      </c>
      <c r="W929" s="31">
        <f>_xlfn.XLOOKUP(A929,Source_data!A:A,Source_data!B:B)</f>
        <v>46066</v>
      </c>
    </row>
    <row r="930" spans="1:23" x14ac:dyDescent="0.3">
      <c r="A930" s="3" t="s">
        <v>4650</v>
      </c>
      <c r="B930" s="1">
        <f>_xlfn.XLOOKUP(A930,bank_source_transactions__1[transaction_id],bank_source_transactions__1[amount_inr])</f>
        <v>5673.85</v>
      </c>
      <c r="C930" s="1">
        <f>_xlfn.XLOOKUP(A930,Processed_data!A:A,Processed_data!F:F)</f>
        <v>5673.85</v>
      </c>
      <c r="D930" s="1" t="str">
        <f>_xlfn.XLOOKUP(A930,bank_source_transactions__1[transaction_id],bank_source_transactions__1[transaction_status])</f>
        <v>SUCCESS</v>
      </c>
      <c r="E930" s="1" t="str">
        <f>_xlfn.XLOOKUP(A930,Processed_data!A:A,Processed_data!G:G)</f>
        <v>SUCCESS</v>
      </c>
      <c r="F930" s="1">
        <f>COUNTIF(bank_processed_transactions[transaction_id],A930)</f>
        <v>1</v>
      </c>
      <c r="G930" s="1" t="str">
        <f t="shared" si="140"/>
        <v>found</v>
      </c>
      <c r="H930" s="1" t="str">
        <f t="shared" si="141"/>
        <v>Not Duplicate</v>
      </c>
      <c r="I930" s="1" t="str">
        <f t="shared" si="142"/>
        <v>match</v>
      </c>
      <c r="J930" s="1" t="str">
        <f t="shared" si="143"/>
        <v>match</v>
      </c>
      <c r="K930" s="1">
        <f t="shared" si="144"/>
        <v>0</v>
      </c>
      <c r="L930" s="2">
        <f>IF(F930=0,"not processed",_xlfn.MINIFS(Processed_data!H:H,Processed_data!A:A,A930))</f>
        <v>46109</v>
      </c>
      <c r="M930" s="1">
        <f>IF(F930=0,"not processed",ABS(bank_source_transactions__1[[#This Row],[transaction_date]]-Reconciliation!L930))</f>
        <v>2</v>
      </c>
      <c r="N930" s="1" t="str" cm="1">
        <f t="array" ref="N930">_xlfn.IFS(M930="not Processed", "Not Processed",M930&gt;2,"SLA Breached",M930&lt;=2,"Within SLA")</f>
        <v>Within SLA</v>
      </c>
      <c r="O930" s="1" t="str">
        <f>_xlfn.XLOOKUP(A930,Source_data!A:A,Source_data!D:D)</f>
        <v>UPI</v>
      </c>
      <c r="P930" s="1">
        <f t="shared" si="145"/>
        <v>0</v>
      </c>
      <c r="Q930" s="1">
        <f t="shared" si="146"/>
        <v>0</v>
      </c>
      <c r="R930" s="1">
        <f t="shared" si="147"/>
        <v>0</v>
      </c>
      <c r="S930" s="1">
        <f t="shared" si="148"/>
        <v>0</v>
      </c>
      <c r="T930" s="1">
        <f t="shared" si="149"/>
        <v>0</v>
      </c>
      <c r="U930" s="1" t="str">
        <f>_xlfn.XLOOKUP(Table3[[#This Row],[Transaction ID]],Source_data!A:A,Source_data!E:E)</f>
        <v>Hyderabad</v>
      </c>
      <c r="V930" s="1">
        <f>_xlfn.IFNA(_xlfn.XLOOKUP(A930,bank_processed_transactions[transaction_id],bank_processed_transactions[processing_minutes]),"")</f>
        <v>37.200000000000003</v>
      </c>
      <c r="W930" s="31">
        <f>_xlfn.XLOOKUP(A930,Source_data!A:A,Source_data!B:B)</f>
        <v>46107</v>
      </c>
    </row>
    <row r="931" spans="1:23" x14ac:dyDescent="0.3">
      <c r="A931" s="4" t="s">
        <v>805</v>
      </c>
      <c r="B931" s="1">
        <f>_xlfn.XLOOKUP(A931,bank_source_transactions__1[transaction_id],bank_source_transactions__1[amount_inr])</f>
        <v>6749.97</v>
      </c>
      <c r="C931" s="1">
        <f>_xlfn.XLOOKUP(A931,Processed_data!A:A,Processed_data!F:F)</f>
        <v>6749.97</v>
      </c>
      <c r="D931" s="1" t="str">
        <f>_xlfn.XLOOKUP(A931,bank_source_transactions__1[transaction_id],bank_source_transactions__1[transaction_status])</f>
        <v>SUCCESS</v>
      </c>
      <c r="E931" s="1" t="str">
        <f>_xlfn.XLOOKUP(A931,Processed_data!A:A,Processed_data!G:G)</f>
        <v>SUCCESS</v>
      </c>
      <c r="F931" s="1">
        <f>COUNTIF(bank_processed_transactions[transaction_id],A931)</f>
        <v>1</v>
      </c>
      <c r="G931" s="1" t="str">
        <f t="shared" si="140"/>
        <v>found</v>
      </c>
      <c r="H931" s="1" t="str">
        <f t="shared" si="141"/>
        <v>Not Duplicate</v>
      </c>
      <c r="I931" s="1" t="str">
        <f t="shared" si="142"/>
        <v>match</v>
      </c>
      <c r="J931" s="1" t="str">
        <f t="shared" si="143"/>
        <v>match</v>
      </c>
      <c r="K931" s="1">
        <f t="shared" si="144"/>
        <v>0</v>
      </c>
      <c r="L931" s="2">
        <f>IF(F931=0,"not processed",_xlfn.MINIFS(Processed_data!H:H,Processed_data!A:A,A931))</f>
        <v>46051</v>
      </c>
      <c r="M931" s="1">
        <f>IF(F931=0,"not processed",ABS(bank_source_transactions__1[[#This Row],[transaction_date]]-Reconciliation!L931))</f>
        <v>1</v>
      </c>
      <c r="N931" s="1" t="str" cm="1">
        <f t="array" ref="N931">_xlfn.IFS(M931="not Processed", "Not Processed",M931&gt;2,"SLA Breached",M931&lt;=2,"Within SLA")</f>
        <v>Within SLA</v>
      </c>
      <c r="O931" s="1" t="str">
        <f>_xlfn.XLOOKUP(A931,Source_data!A:A,Source_data!D:D)</f>
        <v>IMPS</v>
      </c>
      <c r="P931" s="1">
        <f t="shared" si="145"/>
        <v>0</v>
      </c>
      <c r="Q931" s="1">
        <f t="shared" si="146"/>
        <v>0</v>
      </c>
      <c r="R931" s="1">
        <f t="shared" si="147"/>
        <v>0</v>
      </c>
      <c r="S931" s="1">
        <f t="shared" si="148"/>
        <v>0</v>
      </c>
      <c r="T931" s="1">
        <f t="shared" si="149"/>
        <v>0</v>
      </c>
      <c r="U931" s="1" t="str">
        <f>_xlfn.XLOOKUP(Table3[[#This Row],[Transaction ID]],Source_data!A:A,Source_data!E:E)</f>
        <v>Hyderabad</v>
      </c>
      <c r="V931" s="1">
        <f>_xlfn.IFNA(_xlfn.XLOOKUP(A931,bank_processed_transactions[transaction_id],bank_processed_transactions[processing_minutes]),"")</f>
        <v>43</v>
      </c>
      <c r="W931" s="31">
        <f>_xlfn.XLOOKUP(A931,Source_data!A:A,Source_data!B:B)</f>
        <v>46050</v>
      </c>
    </row>
    <row r="932" spans="1:23" x14ac:dyDescent="0.3">
      <c r="A932" s="3" t="s">
        <v>4139</v>
      </c>
      <c r="B932" s="1">
        <f>_xlfn.XLOOKUP(A932,bank_source_transactions__1[transaction_id],bank_source_transactions__1[amount_inr])</f>
        <v>1613.47</v>
      </c>
      <c r="C932" s="1">
        <f>_xlfn.XLOOKUP(A932,Processed_data!A:A,Processed_data!F:F)</f>
        <v>1613.47</v>
      </c>
      <c r="D932" s="1" t="str">
        <f>_xlfn.XLOOKUP(A932,bank_source_transactions__1[transaction_id],bank_source_transactions__1[transaction_status])</f>
        <v>SUCCESS</v>
      </c>
      <c r="E932" s="1" t="str">
        <f>_xlfn.XLOOKUP(A932,Processed_data!A:A,Processed_data!G:G)</f>
        <v>SUCCESS</v>
      </c>
      <c r="F932" s="1">
        <f>COUNTIF(bank_processed_transactions[transaction_id],A932)</f>
        <v>1</v>
      </c>
      <c r="G932" s="1" t="str">
        <f t="shared" si="140"/>
        <v>found</v>
      </c>
      <c r="H932" s="1" t="str">
        <f t="shared" si="141"/>
        <v>Not Duplicate</v>
      </c>
      <c r="I932" s="1" t="str">
        <f t="shared" si="142"/>
        <v>match</v>
      </c>
      <c r="J932" s="1" t="str">
        <f t="shared" si="143"/>
        <v>match</v>
      </c>
      <c r="K932" s="1">
        <f t="shared" si="144"/>
        <v>0</v>
      </c>
      <c r="L932" s="2">
        <f>IF(F932=0,"not processed",_xlfn.MINIFS(Processed_data!H:H,Processed_data!A:A,A932))</f>
        <v>46094</v>
      </c>
      <c r="M932" s="1">
        <f>IF(F932=0,"not processed",ABS(bank_source_transactions__1[[#This Row],[transaction_date]]-Reconciliation!L932))</f>
        <v>0</v>
      </c>
      <c r="N932" s="1" t="str" cm="1">
        <f t="array" ref="N932">_xlfn.IFS(M932="not Processed", "Not Processed",M932&gt;2,"SLA Breached",M932&lt;=2,"Within SLA")</f>
        <v>Within SLA</v>
      </c>
      <c r="O932" s="1" t="str">
        <f>_xlfn.XLOOKUP(A932,Source_data!A:A,Source_data!D:D)</f>
        <v>UPI</v>
      </c>
      <c r="P932" s="1">
        <f t="shared" si="145"/>
        <v>0</v>
      </c>
      <c r="Q932" s="1">
        <f t="shared" si="146"/>
        <v>0</v>
      </c>
      <c r="R932" s="1">
        <f t="shared" si="147"/>
        <v>0</v>
      </c>
      <c r="S932" s="1">
        <f t="shared" si="148"/>
        <v>0</v>
      </c>
      <c r="T932" s="1">
        <f t="shared" si="149"/>
        <v>0</v>
      </c>
      <c r="U932" s="1" t="str">
        <f>_xlfn.XLOOKUP(Table3[[#This Row],[Transaction ID]],Source_data!A:A,Source_data!E:E)</f>
        <v>Bengaluru</v>
      </c>
      <c r="V932" s="1">
        <f>_xlfn.IFNA(_xlfn.XLOOKUP(A932,bank_processed_transactions[transaction_id],bank_processed_transactions[processing_minutes]),"")</f>
        <v>39.6</v>
      </c>
      <c r="W932" s="31">
        <f>_xlfn.XLOOKUP(A932,Source_data!A:A,Source_data!B:B)</f>
        <v>46094</v>
      </c>
    </row>
    <row r="933" spans="1:23" x14ac:dyDescent="0.3">
      <c r="A933" s="4" t="s">
        <v>3427</v>
      </c>
      <c r="B933" s="1">
        <f>_xlfn.XLOOKUP(A933,bank_source_transactions__1[transaction_id],bank_source_transactions__1[amount_inr])</f>
        <v>4602.7</v>
      </c>
      <c r="C933" s="1">
        <f>_xlfn.XLOOKUP(A933,Processed_data!A:A,Processed_data!F:F)</f>
        <v>4602.7</v>
      </c>
      <c r="D933" s="1" t="str">
        <f>_xlfn.XLOOKUP(A933,bank_source_transactions__1[transaction_id],bank_source_transactions__1[transaction_status])</f>
        <v>SUCCESS</v>
      </c>
      <c r="E933" s="1" t="str">
        <f>_xlfn.XLOOKUP(A933,Processed_data!A:A,Processed_data!G:G)</f>
        <v>SUCCESS</v>
      </c>
      <c r="F933" s="1">
        <f>COUNTIF(bank_processed_transactions[transaction_id],A933)</f>
        <v>1</v>
      </c>
      <c r="G933" s="1" t="str">
        <f t="shared" si="140"/>
        <v>found</v>
      </c>
      <c r="H933" s="1" t="str">
        <f t="shared" si="141"/>
        <v>Not Duplicate</v>
      </c>
      <c r="I933" s="1" t="str">
        <f t="shared" si="142"/>
        <v>match</v>
      </c>
      <c r="J933" s="1" t="str">
        <f t="shared" si="143"/>
        <v>match</v>
      </c>
      <c r="K933" s="1">
        <f t="shared" si="144"/>
        <v>0</v>
      </c>
      <c r="L933" s="2">
        <f>IF(F933=0,"not processed",_xlfn.MINIFS(Processed_data!H:H,Processed_data!A:A,A933))</f>
        <v>46098</v>
      </c>
      <c r="M933" s="1">
        <f>IF(F933=0,"not processed",ABS(bank_source_transactions__1[[#This Row],[transaction_date]]-Reconciliation!L933))</f>
        <v>3</v>
      </c>
      <c r="N933" s="1" t="str" cm="1">
        <f t="array" ref="N933">_xlfn.IFS(M933="not Processed", "Not Processed",M933&gt;2,"SLA Breached",M933&lt;=2,"Within SLA")</f>
        <v>SLA Breached</v>
      </c>
      <c r="O933" s="1" t="str">
        <f>_xlfn.XLOOKUP(A933,Source_data!A:A,Source_data!D:D)</f>
        <v>IMPS</v>
      </c>
      <c r="P933" s="1">
        <f t="shared" si="145"/>
        <v>0</v>
      </c>
      <c r="Q933" s="1">
        <f t="shared" si="146"/>
        <v>0</v>
      </c>
      <c r="R933" s="1">
        <f t="shared" si="147"/>
        <v>0</v>
      </c>
      <c r="S933" s="1">
        <f t="shared" si="148"/>
        <v>0</v>
      </c>
      <c r="T933" s="1">
        <f t="shared" si="149"/>
        <v>1</v>
      </c>
      <c r="U933" s="1" t="str">
        <f>_xlfn.XLOOKUP(Table3[[#This Row],[Transaction ID]],Source_data!A:A,Source_data!E:E)</f>
        <v>Hyderabad</v>
      </c>
      <c r="V933" s="1">
        <f>_xlfn.IFNA(_xlfn.XLOOKUP(A933,bank_processed_transactions[transaction_id],bank_processed_transactions[processing_minutes]),"")</f>
        <v>21.5</v>
      </c>
      <c r="W933" s="31">
        <f>_xlfn.XLOOKUP(A933,Source_data!A:A,Source_data!B:B)</f>
        <v>46095</v>
      </c>
    </row>
    <row r="934" spans="1:23" x14ac:dyDescent="0.3">
      <c r="A934" s="3" t="s">
        <v>1164</v>
      </c>
      <c r="B934" s="1">
        <f>_xlfn.XLOOKUP(A934,bank_source_transactions__1[transaction_id],bank_source_transactions__1[amount_inr])</f>
        <v>57133.26</v>
      </c>
      <c r="C934" s="1">
        <f>_xlfn.XLOOKUP(A934,Processed_data!A:A,Processed_data!F:F)</f>
        <v>57133.26</v>
      </c>
      <c r="D934" s="1" t="str">
        <f>_xlfn.XLOOKUP(A934,bank_source_transactions__1[transaction_id],bank_source_transactions__1[transaction_status])</f>
        <v>SUCCESS</v>
      </c>
      <c r="E934" s="1" t="str">
        <f>_xlfn.XLOOKUP(A934,Processed_data!A:A,Processed_data!G:G)</f>
        <v>SUCCESS</v>
      </c>
      <c r="F934" s="1">
        <f>COUNTIF(bank_processed_transactions[transaction_id],A934)</f>
        <v>1</v>
      </c>
      <c r="G934" s="1" t="str">
        <f t="shared" si="140"/>
        <v>found</v>
      </c>
      <c r="H934" s="1" t="str">
        <f t="shared" si="141"/>
        <v>Not Duplicate</v>
      </c>
      <c r="I934" s="1" t="str">
        <f t="shared" si="142"/>
        <v>match</v>
      </c>
      <c r="J934" s="1" t="str">
        <f t="shared" si="143"/>
        <v>match</v>
      </c>
      <c r="K934" s="1">
        <f t="shared" si="144"/>
        <v>0</v>
      </c>
      <c r="L934" s="2">
        <f>IF(F934=0,"not processed",_xlfn.MINIFS(Processed_data!H:H,Processed_data!A:A,A934))</f>
        <v>46060</v>
      </c>
      <c r="M934" s="1">
        <f>IF(F934=0,"not processed",ABS(bank_source_transactions__1[[#This Row],[transaction_date]]-Reconciliation!L934))</f>
        <v>1</v>
      </c>
      <c r="N934" s="1" t="str" cm="1">
        <f t="array" ref="N934">_xlfn.IFS(M934="not Processed", "Not Processed",M934&gt;2,"SLA Breached",M934&lt;=2,"Within SLA")</f>
        <v>Within SLA</v>
      </c>
      <c r="O934" s="1" t="str">
        <f>_xlfn.XLOOKUP(A934,Source_data!A:A,Source_data!D:D)</f>
        <v>UPI</v>
      </c>
      <c r="P934" s="1">
        <f t="shared" si="145"/>
        <v>0</v>
      </c>
      <c r="Q934" s="1">
        <f t="shared" si="146"/>
        <v>0</v>
      </c>
      <c r="R934" s="1">
        <f t="shared" si="147"/>
        <v>0</v>
      </c>
      <c r="S934" s="1">
        <f t="shared" si="148"/>
        <v>0</v>
      </c>
      <c r="T934" s="1">
        <f t="shared" si="149"/>
        <v>0</v>
      </c>
      <c r="U934" s="1" t="str">
        <f>_xlfn.XLOOKUP(Table3[[#This Row],[Transaction ID]],Source_data!A:A,Source_data!E:E)</f>
        <v>Mumbai</v>
      </c>
      <c r="V934" s="1">
        <f>_xlfn.IFNA(_xlfn.XLOOKUP(A934,bank_processed_transactions[transaction_id],bank_processed_transactions[processing_minutes]),"")</f>
        <v>8.3000000000000007</v>
      </c>
      <c r="W934" s="31">
        <f>_xlfn.XLOOKUP(A934,Source_data!A:A,Source_data!B:B)</f>
        <v>46059</v>
      </c>
    </row>
    <row r="935" spans="1:23" x14ac:dyDescent="0.3">
      <c r="A935" s="4" t="s">
        <v>4498</v>
      </c>
      <c r="B935" s="1">
        <f>_xlfn.XLOOKUP(A935,bank_source_transactions__1[transaction_id],bank_source_transactions__1[amount_inr])</f>
        <v>1399.53</v>
      </c>
      <c r="C935" s="1">
        <f>_xlfn.XLOOKUP(A935,Processed_data!A:A,Processed_data!F:F)</f>
        <v>1399.53</v>
      </c>
      <c r="D935" s="1" t="str">
        <f>_xlfn.XLOOKUP(A935,bank_source_transactions__1[transaction_id],bank_source_transactions__1[transaction_status])</f>
        <v>SUCCESS</v>
      </c>
      <c r="E935" s="1" t="str">
        <f>_xlfn.XLOOKUP(A935,Processed_data!A:A,Processed_data!G:G)</f>
        <v>SUCCESS</v>
      </c>
      <c r="F935" s="1">
        <f>COUNTIF(bank_processed_transactions[transaction_id],A935)</f>
        <v>1</v>
      </c>
      <c r="G935" s="1" t="str">
        <f t="shared" si="140"/>
        <v>found</v>
      </c>
      <c r="H935" s="1" t="str">
        <f t="shared" si="141"/>
        <v>Not Duplicate</v>
      </c>
      <c r="I935" s="1" t="str">
        <f t="shared" si="142"/>
        <v>match</v>
      </c>
      <c r="J935" s="1" t="str">
        <f t="shared" si="143"/>
        <v>match</v>
      </c>
      <c r="K935" s="1">
        <f t="shared" si="144"/>
        <v>0</v>
      </c>
      <c r="L935" s="2">
        <f>IF(F935=0,"not processed",_xlfn.MINIFS(Processed_data!H:H,Processed_data!A:A,A935))</f>
        <v>46091</v>
      </c>
      <c r="M935" s="1">
        <f>IF(F935=0,"not processed",ABS(bank_source_transactions__1[[#This Row],[transaction_date]]-Reconciliation!L935))</f>
        <v>0</v>
      </c>
      <c r="N935" s="1" t="str" cm="1">
        <f t="array" ref="N935">_xlfn.IFS(M935="not Processed", "Not Processed",M935&gt;2,"SLA Breached",M935&lt;=2,"Within SLA")</f>
        <v>Within SLA</v>
      </c>
      <c r="O935" s="1" t="str">
        <f>_xlfn.XLOOKUP(A935,Source_data!A:A,Source_data!D:D)</f>
        <v>CARD</v>
      </c>
      <c r="P935" s="1">
        <f t="shared" si="145"/>
        <v>0</v>
      </c>
      <c r="Q935" s="1">
        <f t="shared" si="146"/>
        <v>0</v>
      </c>
      <c r="R935" s="1">
        <f t="shared" si="147"/>
        <v>0</v>
      </c>
      <c r="S935" s="1">
        <f t="shared" si="148"/>
        <v>0</v>
      </c>
      <c r="T935" s="1">
        <f t="shared" si="149"/>
        <v>0</v>
      </c>
      <c r="U935" s="1" t="str">
        <f>_xlfn.XLOOKUP(Table3[[#This Row],[Transaction ID]],Source_data!A:A,Source_data!E:E)</f>
        <v>Hyderabad</v>
      </c>
      <c r="V935" s="1">
        <f>_xlfn.IFNA(_xlfn.XLOOKUP(A935,bank_processed_transactions[transaction_id],bank_processed_transactions[processing_minutes]),"")</f>
        <v>74.7</v>
      </c>
      <c r="W935" s="31">
        <f>_xlfn.XLOOKUP(A935,Source_data!A:A,Source_data!B:B)</f>
        <v>46091</v>
      </c>
    </row>
    <row r="936" spans="1:23" x14ac:dyDescent="0.3">
      <c r="A936" s="3" t="s">
        <v>4536</v>
      </c>
      <c r="B936" s="1">
        <f>_xlfn.XLOOKUP(A936,bank_source_transactions__1[transaction_id],bank_source_transactions__1[amount_inr])</f>
        <v>1512.3</v>
      </c>
      <c r="C936" s="1">
        <f>_xlfn.XLOOKUP(A936,Processed_data!A:A,Processed_data!F:F)</f>
        <v>1512.3</v>
      </c>
      <c r="D936" s="1" t="str">
        <f>_xlfn.XLOOKUP(A936,bank_source_transactions__1[transaction_id],bank_source_transactions__1[transaction_status])</f>
        <v>SUCCESS</v>
      </c>
      <c r="E936" s="1" t="str">
        <f>_xlfn.XLOOKUP(A936,Processed_data!A:A,Processed_data!G:G)</f>
        <v>SUCCESS</v>
      </c>
      <c r="F936" s="1">
        <f>COUNTIF(bank_processed_transactions[transaction_id],A936)</f>
        <v>1</v>
      </c>
      <c r="G936" s="1" t="str">
        <f t="shared" si="140"/>
        <v>found</v>
      </c>
      <c r="H936" s="1" t="str">
        <f t="shared" si="141"/>
        <v>Not Duplicate</v>
      </c>
      <c r="I936" s="1" t="str">
        <f t="shared" si="142"/>
        <v>match</v>
      </c>
      <c r="J936" s="1" t="str">
        <f t="shared" si="143"/>
        <v>match</v>
      </c>
      <c r="K936" s="1">
        <f t="shared" si="144"/>
        <v>0</v>
      </c>
      <c r="L936" s="2">
        <f>IF(F936=0,"not processed",_xlfn.MINIFS(Processed_data!H:H,Processed_data!A:A,A936))</f>
        <v>46115</v>
      </c>
      <c r="M936" s="1">
        <f>IF(F936=0,"not processed",ABS(bank_source_transactions__1[[#This Row],[transaction_date]]-Reconciliation!L936))</f>
        <v>3</v>
      </c>
      <c r="N936" s="1" t="str" cm="1">
        <f t="array" ref="N936">_xlfn.IFS(M936="not Processed", "Not Processed",M936&gt;2,"SLA Breached",M936&lt;=2,"Within SLA")</f>
        <v>SLA Breached</v>
      </c>
      <c r="O936" s="1" t="str">
        <f>_xlfn.XLOOKUP(A936,Source_data!A:A,Source_data!D:D)</f>
        <v>IMPS</v>
      </c>
      <c r="P936" s="1">
        <f t="shared" si="145"/>
        <v>0</v>
      </c>
      <c r="Q936" s="1">
        <f t="shared" si="146"/>
        <v>0</v>
      </c>
      <c r="R936" s="1">
        <f t="shared" si="147"/>
        <v>0</v>
      </c>
      <c r="S936" s="1">
        <f t="shared" si="148"/>
        <v>0</v>
      </c>
      <c r="T936" s="1">
        <f t="shared" si="149"/>
        <v>1</v>
      </c>
      <c r="U936" s="1" t="str">
        <f>_xlfn.XLOOKUP(Table3[[#This Row],[Transaction ID]],Source_data!A:A,Source_data!E:E)</f>
        <v>Bengaluru</v>
      </c>
      <c r="V936" s="1">
        <f>_xlfn.IFNA(_xlfn.XLOOKUP(A936,bank_processed_transactions[transaction_id],bank_processed_transactions[processing_minutes]),"")</f>
        <v>44.7</v>
      </c>
      <c r="W936" s="31">
        <f>_xlfn.XLOOKUP(A936,Source_data!A:A,Source_data!B:B)</f>
        <v>46112</v>
      </c>
    </row>
    <row r="937" spans="1:23" x14ac:dyDescent="0.3">
      <c r="A937" s="4" t="s">
        <v>3049</v>
      </c>
      <c r="B937" s="1">
        <f>_xlfn.XLOOKUP(A937,bank_source_transactions__1[transaction_id],bank_source_transactions__1[amount_inr])</f>
        <v>370.96</v>
      </c>
      <c r="C937" s="1">
        <f>_xlfn.XLOOKUP(A937,Processed_data!A:A,Processed_data!F:F)</f>
        <v>370.96</v>
      </c>
      <c r="D937" s="1" t="str">
        <f>_xlfn.XLOOKUP(A937,bank_source_transactions__1[transaction_id],bank_source_transactions__1[transaction_status])</f>
        <v>SUCCESS</v>
      </c>
      <c r="E937" s="1" t="str">
        <f>_xlfn.XLOOKUP(A937,Processed_data!A:A,Processed_data!G:G)</f>
        <v>SUCCESS</v>
      </c>
      <c r="F937" s="1">
        <f>COUNTIF(bank_processed_transactions[transaction_id],A937)</f>
        <v>1</v>
      </c>
      <c r="G937" s="1" t="str">
        <f t="shared" si="140"/>
        <v>found</v>
      </c>
      <c r="H937" s="1" t="str">
        <f t="shared" si="141"/>
        <v>Not Duplicate</v>
      </c>
      <c r="I937" s="1" t="str">
        <f t="shared" si="142"/>
        <v>match</v>
      </c>
      <c r="J937" s="1" t="str">
        <f t="shared" si="143"/>
        <v>match</v>
      </c>
      <c r="K937" s="1">
        <f t="shared" si="144"/>
        <v>0</v>
      </c>
      <c r="L937" s="2">
        <f>IF(F937=0,"not processed",_xlfn.MINIFS(Processed_data!H:H,Processed_data!A:A,A937))</f>
        <v>46107</v>
      </c>
      <c r="M937" s="1">
        <f>IF(F937=0,"not processed",ABS(bank_source_transactions__1[[#This Row],[transaction_date]]-Reconciliation!L937))</f>
        <v>0</v>
      </c>
      <c r="N937" s="1" t="str" cm="1">
        <f t="array" ref="N937">_xlfn.IFS(M937="not Processed", "Not Processed",M937&gt;2,"SLA Breached",M937&lt;=2,"Within SLA")</f>
        <v>Within SLA</v>
      </c>
      <c r="O937" s="1" t="str">
        <f>_xlfn.XLOOKUP(A937,Source_data!A:A,Source_data!D:D)</f>
        <v>UPI</v>
      </c>
      <c r="P937" s="1">
        <f t="shared" si="145"/>
        <v>0</v>
      </c>
      <c r="Q937" s="1">
        <f t="shared" si="146"/>
        <v>0</v>
      </c>
      <c r="R937" s="1">
        <f t="shared" si="147"/>
        <v>0</v>
      </c>
      <c r="S937" s="1">
        <f t="shared" si="148"/>
        <v>0</v>
      </c>
      <c r="T937" s="1">
        <f t="shared" si="149"/>
        <v>0</v>
      </c>
      <c r="U937" s="1" t="str">
        <f>_xlfn.XLOOKUP(Table3[[#This Row],[Transaction ID]],Source_data!A:A,Source_data!E:E)</f>
        <v>Bengaluru</v>
      </c>
      <c r="V937" s="1">
        <f>_xlfn.IFNA(_xlfn.XLOOKUP(A937,bank_processed_transactions[transaction_id],bank_processed_transactions[processing_minutes]),"")</f>
        <v>35.700000000000003</v>
      </c>
      <c r="W937" s="31">
        <f>_xlfn.XLOOKUP(A937,Source_data!A:A,Source_data!B:B)</f>
        <v>46107</v>
      </c>
    </row>
    <row r="938" spans="1:23" x14ac:dyDescent="0.3">
      <c r="A938" s="3" t="s">
        <v>308</v>
      </c>
      <c r="B938" s="1">
        <f>_xlfn.XLOOKUP(A938,bank_source_transactions__1[transaction_id],bank_source_transactions__1[amount_inr])</f>
        <v>3670.77</v>
      </c>
      <c r="C938" s="1">
        <f>_xlfn.XLOOKUP(A938,Processed_data!A:A,Processed_data!F:F)</f>
        <v>3670.77</v>
      </c>
      <c r="D938" s="1" t="str">
        <f>_xlfn.XLOOKUP(A938,bank_source_transactions__1[transaction_id],bank_source_transactions__1[transaction_status])</f>
        <v>SUCCESS</v>
      </c>
      <c r="E938" s="1" t="str">
        <f>_xlfn.XLOOKUP(A938,Processed_data!A:A,Processed_data!G:G)</f>
        <v>SUCCESS</v>
      </c>
      <c r="F938" s="1">
        <f>COUNTIF(bank_processed_transactions[transaction_id],A938)</f>
        <v>1</v>
      </c>
      <c r="G938" s="1" t="str">
        <f t="shared" si="140"/>
        <v>found</v>
      </c>
      <c r="H938" s="1" t="str">
        <f t="shared" si="141"/>
        <v>Not Duplicate</v>
      </c>
      <c r="I938" s="1" t="str">
        <f t="shared" si="142"/>
        <v>match</v>
      </c>
      <c r="J938" s="1" t="str">
        <f t="shared" si="143"/>
        <v>match</v>
      </c>
      <c r="K938" s="1">
        <f t="shared" si="144"/>
        <v>0</v>
      </c>
      <c r="L938" s="2">
        <f>IF(F938=0,"not processed",_xlfn.MINIFS(Processed_data!H:H,Processed_data!A:A,A938))</f>
        <v>46054</v>
      </c>
      <c r="M938" s="1">
        <f>IF(F938=0,"not processed",ABS(bank_source_transactions__1[[#This Row],[transaction_date]]-Reconciliation!L938))</f>
        <v>1</v>
      </c>
      <c r="N938" s="1" t="str" cm="1">
        <f t="array" ref="N938">_xlfn.IFS(M938="not Processed", "Not Processed",M938&gt;2,"SLA Breached",M938&lt;=2,"Within SLA")</f>
        <v>Within SLA</v>
      </c>
      <c r="O938" s="1" t="str">
        <f>_xlfn.XLOOKUP(A938,Source_data!A:A,Source_data!D:D)</f>
        <v>UPI</v>
      </c>
      <c r="P938" s="1">
        <f t="shared" si="145"/>
        <v>0</v>
      </c>
      <c r="Q938" s="1">
        <f t="shared" si="146"/>
        <v>0</v>
      </c>
      <c r="R938" s="1">
        <f t="shared" si="147"/>
        <v>0</v>
      </c>
      <c r="S938" s="1">
        <f t="shared" si="148"/>
        <v>0</v>
      </c>
      <c r="T938" s="1">
        <f t="shared" si="149"/>
        <v>0</v>
      </c>
      <c r="U938" s="1" t="str">
        <f>_xlfn.XLOOKUP(Table3[[#This Row],[Transaction ID]],Source_data!A:A,Source_data!E:E)</f>
        <v>Mumbai</v>
      </c>
      <c r="V938" s="1">
        <f>_xlfn.IFNA(_xlfn.XLOOKUP(A938,bank_processed_transactions[transaction_id],bank_processed_transactions[processing_minutes]),"")</f>
        <v>34.1</v>
      </c>
      <c r="W938" s="31">
        <f>_xlfn.XLOOKUP(A938,Source_data!A:A,Source_data!B:B)</f>
        <v>46053</v>
      </c>
    </row>
    <row r="939" spans="1:23" x14ac:dyDescent="0.3">
      <c r="A939" s="4" t="s">
        <v>3078</v>
      </c>
      <c r="B939" s="1">
        <f>_xlfn.XLOOKUP(A939,bank_source_transactions__1[transaction_id],bank_source_transactions__1[amount_inr])</f>
        <v>2101.36</v>
      </c>
      <c r="C939" s="1">
        <f>_xlfn.XLOOKUP(A939,Processed_data!A:A,Processed_data!F:F)</f>
        <v>2101.36</v>
      </c>
      <c r="D939" s="1" t="str">
        <f>_xlfn.XLOOKUP(A939,bank_source_transactions__1[transaction_id],bank_source_transactions__1[transaction_status])</f>
        <v>SUCCESS</v>
      </c>
      <c r="E939" s="1" t="str">
        <f>_xlfn.XLOOKUP(A939,Processed_data!A:A,Processed_data!G:G)</f>
        <v>SUCCESS</v>
      </c>
      <c r="F939" s="1">
        <f>COUNTIF(bank_processed_transactions[transaction_id],A939)</f>
        <v>1</v>
      </c>
      <c r="G939" s="1" t="str">
        <f t="shared" si="140"/>
        <v>found</v>
      </c>
      <c r="H939" s="1" t="str">
        <f t="shared" si="141"/>
        <v>Not Duplicate</v>
      </c>
      <c r="I939" s="1" t="str">
        <f t="shared" si="142"/>
        <v>match</v>
      </c>
      <c r="J939" s="1" t="str">
        <f t="shared" si="143"/>
        <v>match</v>
      </c>
      <c r="K939" s="1">
        <f t="shared" si="144"/>
        <v>0</v>
      </c>
      <c r="L939" s="2">
        <f>IF(F939=0,"not processed",_xlfn.MINIFS(Processed_data!H:H,Processed_data!A:A,A939))</f>
        <v>46101</v>
      </c>
      <c r="M939" s="1">
        <f>IF(F939=0,"not processed",ABS(bank_source_transactions__1[[#This Row],[transaction_date]]-Reconciliation!L939))</f>
        <v>1</v>
      </c>
      <c r="N939" s="1" t="str" cm="1">
        <f t="array" ref="N939">_xlfn.IFS(M939="not Processed", "Not Processed",M939&gt;2,"SLA Breached",M939&lt;=2,"Within SLA")</f>
        <v>Within SLA</v>
      </c>
      <c r="O939" s="1" t="str">
        <f>_xlfn.XLOOKUP(A939,Source_data!A:A,Source_data!D:D)</f>
        <v>UPI</v>
      </c>
      <c r="P939" s="1">
        <f t="shared" si="145"/>
        <v>0</v>
      </c>
      <c r="Q939" s="1">
        <f t="shared" si="146"/>
        <v>0</v>
      </c>
      <c r="R939" s="1">
        <f t="shared" si="147"/>
        <v>0</v>
      </c>
      <c r="S939" s="1">
        <f t="shared" si="148"/>
        <v>0</v>
      </c>
      <c r="T939" s="1">
        <f t="shared" si="149"/>
        <v>0</v>
      </c>
      <c r="U939" s="1" t="str">
        <f>_xlfn.XLOOKUP(Table3[[#This Row],[Transaction ID]],Source_data!A:A,Source_data!E:E)</f>
        <v>Pune</v>
      </c>
      <c r="V939" s="1">
        <f>_xlfn.IFNA(_xlfn.XLOOKUP(A939,bank_processed_transactions[transaction_id],bank_processed_transactions[processing_minutes]),"")</f>
        <v>56.7</v>
      </c>
      <c r="W939" s="31">
        <f>_xlfn.XLOOKUP(A939,Source_data!A:A,Source_data!B:B)</f>
        <v>46100</v>
      </c>
    </row>
    <row r="940" spans="1:23" x14ac:dyDescent="0.3">
      <c r="A940" s="3" t="s">
        <v>1198</v>
      </c>
      <c r="B940" s="1">
        <f>_xlfn.XLOOKUP(A940,bank_source_transactions__1[transaction_id],bank_source_transactions__1[amount_inr])</f>
        <v>1724.18</v>
      </c>
      <c r="C940" s="1">
        <f>_xlfn.XLOOKUP(A940,Processed_data!A:A,Processed_data!F:F)</f>
        <v>1724.18</v>
      </c>
      <c r="D940" s="1" t="str">
        <f>_xlfn.XLOOKUP(A940,bank_source_transactions__1[transaction_id],bank_source_transactions__1[transaction_status])</f>
        <v>SUCCESS</v>
      </c>
      <c r="E940" s="1" t="str">
        <f>_xlfn.XLOOKUP(A940,Processed_data!A:A,Processed_data!G:G)</f>
        <v>SUCCESS</v>
      </c>
      <c r="F940" s="1">
        <f>COUNTIF(bank_processed_transactions[transaction_id],A940)</f>
        <v>1</v>
      </c>
      <c r="G940" s="1" t="str">
        <f t="shared" si="140"/>
        <v>found</v>
      </c>
      <c r="H940" s="1" t="str">
        <f t="shared" si="141"/>
        <v>Not Duplicate</v>
      </c>
      <c r="I940" s="1" t="str">
        <f t="shared" si="142"/>
        <v>match</v>
      </c>
      <c r="J940" s="1" t="str">
        <f t="shared" si="143"/>
        <v>match</v>
      </c>
      <c r="K940" s="1">
        <f t="shared" si="144"/>
        <v>0</v>
      </c>
      <c r="L940" s="2">
        <f>IF(F940=0,"not processed",_xlfn.MINIFS(Processed_data!H:H,Processed_data!A:A,A940))</f>
        <v>46062</v>
      </c>
      <c r="M940" s="1">
        <f>IF(F940=0,"not processed",ABS(bank_source_transactions__1[[#This Row],[transaction_date]]-Reconciliation!L940))</f>
        <v>2</v>
      </c>
      <c r="N940" s="1" t="str" cm="1">
        <f t="array" ref="N940">_xlfn.IFS(M940="not Processed", "Not Processed",M940&gt;2,"SLA Breached",M940&lt;=2,"Within SLA")</f>
        <v>Within SLA</v>
      </c>
      <c r="O940" s="1" t="str">
        <f>_xlfn.XLOOKUP(A940,Source_data!A:A,Source_data!D:D)</f>
        <v>UPI</v>
      </c>
      <c r="P940" s="1">
        <f t="shared" si="145"/>
        <v>0</v>
      </c>
      <c r="Q940" s="1">
        <f t="shared" si="146"/>
        <v>0</v>
      </c>
      <c r="R940" s="1">
        <f t="shared" si="147"/>
        <v>0</v>
      </c>
      <c r="S940" s="1">
        <f t="shared" si="148"/>
        <v>0</v>
      </c>
      <c r="T940" s="1">
        <f t="shared" si="149"/>
        <v>0</v>
      </c>
      <c r="U940" s="1" t="str">
        <f>_xlfn.XLOOKUP(Table3[[#This Row],[Transaction ID]],Source_data!A:A,Source_data!E:E)</f>
        <v>Hyderabad</v>
      </c>
      <c r="V940" s="1">
        <f>_xlfn.IFNA(_xlfn.XLOOKUP(A940,bank_processed_transactions[transaction_id],bank_processed_transactions[processing_minutes]),"")</f>
        <v>38.9</v>
      </c>
      <c r="W940" s="31">
        <f>_xlfn.XLOOKUP(A940,Source_data!A:A,Source_data!B:B)</f>
        <v>46060</v>
      </c>
    </row>
    <row r="941" spans="1:23" x14ac:dyDescent="0.3">
      <c r="A941" s="4" t="s">
        <v>2057</v>
      </c>
      <c r="B941" s="1">
        <f>_xlfn.XLOOKUP(A941,bank_source_transactions__1[transaction_id],bank_source_transactions__1[amount_inr])</f>
        <v>14049.03</v>
      </c>
      <c r="C941" s="1">
        <f>_xlfn.XLOOKUP(A941,Processed_data!A:A,Processed_data!F:F)</f>
        <v>14049.03</v>
      </c>
      <c r="D941" s="1" t="str">
        <f>_xlfn.XLOOKUP(A941,bank_source_transactions__1[transaction_id],bank_source_transactions__1[transaction_status])</f>
        <v>SUCCESS</v>
      </c>
      <c r="E941" s="1" t="str">
        <f>_xlfn.XLOOKUP(A941,Processed_data!A:A,Processed_data!G:G)</f>
        <v>SUCCESS</v>
      </c>
      <c r="F941" s="1">
        <f>COUNTIF(bank_processed_transactions[transaction_id],A941)</f>
        <v>1</v>
      </c>
      <c r="G941" s="1" t="str">
        <f t="shared" si="140"/>
        <v>found</v>
      </c>
      <c r="H941" s="1" t="str">
        <f t="shared" si="141"/>
        <v>Not Duplicate</v>
      </c>
      <c r="I941" s="1" t="str">
        <f t="shared" si="142"/>
        <v>match</v>
      </c>
      <c r="J941" s="1" t="str">
        <f t="shared" si="143"/>
        <v>match</v>
      </c>
      <c r="K941" s="1">
        <f t="shared" si="144"/>
        <v>0</v>
      </c>
      <c r="L941" s="2">
        <f>IF(F941=0,"not processed",_xlfn.MINIFS(Processed_data!H:H,Processed_data!A:A,A941))</f>
        <v>46069</v>
      </c>
      <c r="M941" s="1">
        <f>IF(F941=0,"not processed",ABS(bank_source_transactions__1[[#This Row],[transaction_date]]-Reconciliation!L941))</f>
        <v>5</v>
      </c>
      <c r="N941" s="1" t="str" cm="1">
        <f t="array" ref="N941">_xlfn.IFS(M941="not Processed", "Not Processed",M941&gt;2,"SLA Breached",M941&lt;=2,"Within SLA")</f>
        <v>SLA Breached</v>
      </c>
      <c r="O941" s="1" t="str">
        <f>_xlfn.XLOOKUP(A941,Source_data!A:A,Source_data!D:D)</f>
        <v>CARD</v>
      </c>
      <c r="P941" s="1">
        <f t="shared" si="145"/>
        <v>0</v>
      </c>
      <c r="Q941" s="1">
        <f t="shared" si="146"/>
        <v>0</v>
      </c>
      <c r="R941" s="1">
        <f t="shared" si="147"/>
        <v>0</v>
      </c>
      <c r="S941" s="1">
        <f t="shared" si="148"/>
        <v>0</v>
      </c>
      <c r="T941" s="1">
        <f t="shared" si="149"/>
        <v>1</v>
      </c>
      <c r="U941" s="1" t="str">
        <f>_xlfn.XLOOKUP(Table3[[#This Row],[Transaction ID]],Source_data!A:A,Source_data!E:E)</f>
        <v>Mumbai</v>
      </c>
      <c r="V941" s="1">
        <f>_xlfn.IFNA(_xlfn.XLOOKUP(A941,bank_processed_transactions[transaction_id],bank_processed_transactions[processing_minutes]),"")</f>
        <v>6.2</v>
      </c>
      <c r="W941" s="31">
        <f>_xlfn.XLOOKUP(A941,Source_data!A:A,Source_data!B:B)</f>
        <v>46064</v>
      </c>
    </row>
    <row r="942" spans="1:23" x14ac:dyDescent="0.3">
      <c r="A942" s="3" t="s">
        <v>592</v>
      </c>
      <c r="B942" s="1">
        <f>_xlfn.XLOOKUP(A942,bank_source_transactions__1[transaction_id],bank_source_transactions__1[amount_inr])</f>
        <v>10007.67</v>
      </c>
      <c r="C942" s="1">
        <f>_xlfn.XLOOKUP(A942,Processed_data!A:A,Processed_data!F:F)</f>
        <v>10007.67</v>
      </c>
      <c r="D942" s="1" t="str">
        <f>_xlfn.XLOOKUP(A942,bank_source_transactions__1[transaction_id],bank_source_transactions__1[transaction_status])</f>
        <v>SUCCESS</v>
      </c>
      <c r="E942" s="1" t="str">
        <f>_xlfn.XLOOKUP(A942,Processed_data!A:A,Processed_data!G:G)</f>
        <v>SUCCESS</v>
      </c>
      <c r="F942" s="1">
        <f>COUNTIF(bank_processed_transactions[transaction_id],A942)</f>
        <v>1</v>
      </c>
      <c r="G942" s="1" t="str">
        <f t="shared" si="140"/>
        <v>found</v>
      </c>
      <c r="H942" s="1" t="str">
        <f t="shared" si="141"/>
        <v>Not Duplicate</v>
      </c>
      <c r="I942" s="1" t="str">
        <f t="shared" si="142"/>
        <v>match</v>
      </c>
      <c r="J942" s="1" t="str">
        <f t="shared" si="143"/>
        <v>match</v>
      </c>
      <c r="K942" s="1">
        <f t="shared" si="144"/>
        <v>0</v>
      </c>
      <c r="L942" s="2">
        <f>IF(F942=0,"not processed",_xlfn.MINIFS(Processed_data!H:H,Processed_data!A:A,A942))</f>
        <v>46076</v>
      </c>
      <c r="M942" s="1">
        <f>IF(F942=0,"not processed",ABS(bank_source_transactions__1[[#This Row],[transaction_date]]-Reconciliation!L942))</f>
        <v>3</v>
      </c>
      <c r="N942" s="1" t="str" cm="1">
        <f t="array" ref="N942">_xlfn.IFS(M942="not Processed", "Not Processed",M942&gt;2,"SLA Breached",M942&lt;=2,"Within SLA")</f>
        <v>SLA Breached</v>
      </c>
      <c r="O942" s="1" t="str">
        <f>_xlfn.XLOOKUP(A942,Source_data!A:A,Source_data!D:D)</f>
        <v>NEFT</v>
      </c>
      <c r="P942" s="1">
        <f t="shared" si="145"/>
        <v>0</v>
      </c>
      <c r="Q942" s="1">
        <f t="shared" si="146"/>
        <v>0</v>
      </c>
      <c r="R942" s="1">
        <f t="shared" si="147"/>
        <v>0</v>
      </c>
      <c r="S942" s="1">
        <f t="shared" si="148"/>
        <v>0</v>
      </c>
      <c r="T942" s="1">
        <f t="shared" si="149"/>
        <v>1</v>
      </c>
      <c r="U942" s="1" t="str">
        <f>_xlfn.XLOOKUP(Table3[[#This Row],[Transaction ID]],Source_data!A:A,Source_data!E:E)</f>
        <v>Hyderabad</v>
      </c>
      <c r="V942" s="1">
        <f>_xlfn.IFNA(_xlfn.XLOOKUP(A942,bank_processed_transactions[transaction_id],bank_processed_transactions[processing_minutes]),"")</f>
        <v>51</v>
      </c>
      <c r="W942" s="31">
        <f>_xlfn.XLOOKUP(A942,Source_data!A:A,Source_data!B:B)</f>
        <v>46073</v>
      </c>
    </row>
    <row r="943" spans="1:23" x14ac:dyDescent="0.3">
      <c r="A943" s="4" t="s">
        <v>2193</v>
      </c>
      <c r="B943" s="1">
        <f>_xlfn.XLOOKUP(A943,bank_source_transactions__1[transaction_id],bank_source_transactions__1[amount_inr])</f>
        <v>8124.92</v>
      </c>
      <c r="C943" s="1">
        <f>_xlfn.XLOOKUP(A943,Processed_data!A:A,Processed_data!F:F)</f>
        <v>8124.92</v>
      </c>
      <c r="D943" s="1" t="str">
        <f>_xlfn.XLOOKUP(A943,bank_source_transactions__1[transaction_id],bank_source_transactions__1[transaction_status])</f>
        <v>SUCCESS</v>
      </c>
      <c r="E943" s="1" t="str">
        <f>_xlfn.XLOOKUP(A943,Processed_data!A:A,Processed_data!G:G)</f>
        <v>SUCCESS</v>
      </c>
      <c r="F943" s="1">
        <f>COUNTIF(bank_processed_transactions[transaction_id],A943)</f>
        <v>1</v>
      </c>
      <c r="G943" s="1" t="str">
        <f t="shared" si="140"/>
        <v>found</v>
      </c>
      <c r="H943" s="1" t="str">
        <f t="shared" si="141"/>
        <v>Not Duplicate</v>
      </c>
      <c r="I943" s="1" t="str">
        <f t="shared" si="142"/>
        <v>match</v>
      </c>
      <c r="J943" s="1" t="str">
        <f t="shared" si="143"/>
        <v>match</v>
      </c>
      <c r="K943" s="1">
        <f t="shared" si="144"/>
        <v>0</v>
      </c>
      <c r="L943" s="2">
        <f>IF(F943=0,"not processed",_xlfn.MINIFS(Processed_data!H:H,Processed_data!A:A,A943))</f>
        <v>46103</v>
      </c>
      <c r="M943" s="1">
        <f>IF(F943=0,"not processed",ABS(bank_source_transactions__1[[#This Row],[transaction_date]]-Reconciliation!L943))</f>
        <v>0</v>
      </c>
      <c r="N943" s="1" t="str" cm="1">
        <f t="array" ref="N943">_xlfn.IFS(M943="not Processed", "Not Processed",M943&gt;2,"SLA Breached",M943&lt;=2,"Within SLA")</f>
        <v>Within SLA</v>
      </c>
      <c r="O943" s="1" t="str">
        <f>_xlfn.XLOOKUP(A943,Source_data!A:A,Source_data!D:D)</f>
        <v>ATM</v>
      </c>
      <c r="P943" s="1">
        <f t="shared" si="145"/>
        <v>0</v>
      </c>
      <c r="Q943" s="1">
        <f t="shared" si="146"/>
        <v>0</v>
      </c>
      <c r="R943" s="1">
        <f t="shared" si="147"/>
        <v>0</v>
      </c>
      <c r="S943" s="1">
        <f t="shared" si="148"/>
        <v>0</v>
      </c>
      <c r="T943" s="1">
        <f t="shared" si="149"/>
        <v>0</v>
      </c>
      <c r="U943" s="1" t="str">
        <f>_xlfn.XLOOKUP(Table3[[#This Row],[Transaction ID]],Source_data!A:A,Source_data!E:E)</f>
        <v>Pune</v>
      </c>
      <c r="V943" s="1">
        <f>_xlfn.IFNA(_xlfn.XLOOKUP(A943,bank_processed_transactions[transaction_id],bank_processed_transactions[processing_minutes]),"")</f>
        <v>50</v>
      </c>
      <c r="W943" s="31">
        <f>_xlfn.XLOOKUP(A943,Source_data!A:A,Source_data!B:B)</f>
        <v>46103</v>
      </c>
    </row>
    <row r="944" spans="1:23" x14ac:dyDescent="0.3">
      <c r="A944" s="3" t="s">
        <v>4308</v>
      </c>
      <c r="B944" s="1">
        <f>_xlfn.XLOOKUP(A944,bank_source_transactions__1[transaction_id],bank_source_transactions__1[amount_inr])</f>
        <v>3040.15</v>
      </c>
      <c r="C944" s="1">
        <f>_xlfn.XLOOKUP(A944,Processed_data!A:A,Processed_data!F:F)</f>
        <v>3040.15</v>
      </c>
      <c r="D944" s="1" t="str">
        <f>_xlfn.XLOOKUP(A944,bank_source_transactions__1[transaction_id],bank_source_transactions__1[transaction_status])</f>
        <v>SUCCESS</v>
      </c>
      <c r="E944" s="1" t="str">
        <f>_xlfn.XLOOKUP(A944,Processed_data!A:A,Processed_data!G:G)</f>
        <v>SUCCESS</v>
      </c>
      <c r="F944" s="1">
        <f>COUNTIF(bank_processed_transactions[transaction_id],A944)</f>
        <v>1</v>
      </c>
      <c r="G944" s="1" t="str">
        <f t="shared" si="140"/>
        <v>found</v>
      </c>
      <c r="H944" s="1" t="str">
        <f t="shared" si="141"/>
        <v>Not Duplicate</v>
      </c>
      <c r="I944" s="1" t="str">
        <f t="shared" si="142"/>
        <v>match</v>
      </c>
      <c r="J944" s="1" t="str">
        <f t="shared" si="143"/>
        <v>match</v>
      </c>
      <c r="K944" s="1">
        <f t="shared" si="144"/>
        <v>0</v>
      </c>
      <c r="L944" s="2">
        <f>IF(F944=0,"not processed",_xlfn.MINIFS(Processed_data!H:H,Processed_data!A:A,A944))</f>
        <v>46055</v>
      </c>
      <c r="M944" s="1">
        <f>IF(F944=0,"not processed",ABS(bank_source_transactions__1[[#This Row],[transaction_date]]-Reconciliation!L944))</f>
        <v>0</v>
      </c>
      <c r="N944" s="1" t="str" cm="1">
        <f t="array" ref="N944">_xlfn.IFS(M944="not Processed", "Not Processed",M944&gt;2,"SLA Breached",M944&lt;=2,"Within SLA")</f>
        <v>Within SLA</v>
      </c>
      <c r="O944" s="1" t="str">
        <f>_xlfn.XLOOKUP(A944,Source_data!A:A,Source_data!D:D)</f>
        <v>UPI</v>
      </c>
      <c r="P944" s="1">
        <f t="shared" si="145"/>
        <v>0</v>
      </c>
      <c r="Q944" s="1">
        <f t="shared" si="146"/>
        <v>0</v>
      </c>
      <c r="R944" s="1">
        <f t="shared" si="147"/>
        <v>0</v>
      </c>
      <c r="S944" s="1">
        <f t="shared" si="148"/>
        <v>0</v>
      </c>
      <c r="T944" s="1">
        <f t="shared" si="149"/>
        <v>0</v>
      </c>
      <c r="U944" s="1" t="str">
        <f>_xlfn.XLOOKUP(Table3[[#This Row],[Transaction ID]],Source_data!A:A,Source_data!E:E)</f>
        <v>Mumbai</v>
      </c>
      <c r="V944" s="1">
        <f>_xlfn.IFNA(_xlfn.XLOOKUP(A944,bank_processed_transactions[transaction_id],bank_processed_transactions[processing_minutes]),"")</f>
        <v>23.2</v>
      </c>
      <c r="W944" s="31">
        <f>_xlfn.XLOOKUP(A944,Source_data!A:A,Source_data!B:B)</f>
        <v>46055</v>
      </c>
    </row>
    <row r="945" spans="1:23" x14ac:dyDescent="0.3">
      <c r="A945" s="4" t="s">
        <v>569</v>
      </c>
      <c r="B945" s="1">
        <f>_xlfn.XLOOKUP(A945,bank_source_transactions__1[transaction_id],bank_source_transactions__1[amount_inr])</f>
        <v>5820.83</v>
      </c>
      <c r="C945" s="1">
        <f>_xlfn.XLOOKUP(A945,Processed_data!A:A,Processed_data!F:F)</f>
        <v>5820.83</v>
      </c>
      <c r="D945" s="1" t="str">
        <f>_xlfn.XLOOKUP(A945,bank_source_transactions__1[transaction_id],bank_source_transactions__1[transaction_status])</f>
        <v>SUCCESS</v>
      </c>
      <c r="E945" s="1" t="str">
        <f>_xlfn.XLOOKUP(A945,Processed_data!A:A,Processed_data!G:G)</f>
        <v>SUCCESS</v>
      </c>
      <c r="F945" s="1">
        <f>COUNTIF(bank_processed_transactions[transaction_id],A945)</f>
        <v>1</v>
      </c>
      <c r="G945" s="1" t="str">
        <f t="shared" si="140"/>
        <v>found</v>
      </c>
      <c r="H945" s="1" t="str">
        <f t="shared" si="141"/>
        <v>Not Duplicate</v>
      </c>
      <c r="I945" s="1" t="str">
        <f t="shared" si="142"/>
        <v>match</v>
      </c>
      <c r="J945" s="1" t="str">
        <f t="shared" si="143"/>
        <v>match</v>
      </c>
      <c r="K945" s="1">
        <f t="shared" si="144"/>
        <v>0</v>
      </c>
      <c r="L945" s="2">
        <f>IF(F945=0,"not processed",_xlfn.MINIFS(Processed_data!H:H,Processed_data!A:A,A945))</f>
        <v>46036</v>
      </c>
      <c r="M945" s="1">
        <f>IF(F945=0,"not processed",ABS(bank_source_transactions__1[[#This Row],[transaction_date]]-Reconciliation!L945))</f>
        <v>3</v>
      </c>
      <c r="N945" s="1" t="str" cm="1">
        <f t="array" ref="N945">_xlfn.IFS(M945="not Processed", "Not Processed",M945&gt;2,"SLA Breached",M945&lt;=2,"Within SLA")</f>
        <v>SLA Breached</v>
      </c>
      <c r="O945" s="1" t="str">
        <f>_xlfn.XLOOKUP(A945,Source_data!A:A,Source_data!D:D)</f>
        <v>CARD</v>
      </c>
      <c r="P945" s="1">
        <f t="shared" si="145"/>
        <v>0</v>
      </c>
      <c r="Q945" s="1">
        <f t="shared" si="146"/>
        <v>0</v>
      </c>
      <c r="R945" s="1">
        <f t="shared" si="147"/>
        <v>0</v>
      </c>
      <c r="S945" s="1">
        <f t="shared" si="148"/>
        <v>0</v>
      </c>
      <c r="T945" s="1">
        <f t="shared" si="149"/>
        <v>1</v>
      </c>
      <c r="U945" s="1" t="str">
        <f>_xlfn.XLOOKUP(Table3[[#This Row],[Transaction ID]],Source_data!A:A,Source_data!E:E)</f>
        <v>Hyderabad</v>
      </c>
      <c r="V945" s="1">
        <f>_xlfn.IFNA(_xlfn.XLOOKUP(A945,bank_processed_transactions[transaction_id],bank_processed_transactions[processing_minutes]),"")</f>
        <v>48.1</v>
      </c>
      <c r="W945" s="31">
        <f>_xlfn.XLOOKUP(A945,Source_data!A:A,Source_data!B:B)</f>
        <v>46033</v>
      </c>
    </row>
    <row r="946" spans="1:23" x14ac:dyDescent="0.3">
      <c r="A946" s="3" t="s">
        <v>4996</v>
      </c>
      <c r="B946" s="1">
        <f>_xlfn.XLOOKUP(A946,bank_source_transactions__1[transaction_id],bank_source_transactions__1[amount_inr])</f>
        <v>4585.66</v>
      </c>
      <c r="C946" s="1" t="e">
        <f>_xlfn.XLOOKUP(A946,Processed_data!A:A,Processed_data!F:F)</f>
        <v>#N/A</v>
      </c>
      <c r="D946" s="1" t="str">
        <f>_xlfn.XLOOKUP(A946,bank_source_transactions__1[transaction_id],bank_source_transactions__1[transaction_status])</f>
        <v>SUCCESS</v>
      </c>
      <c r="E946" s="1" t="e">
        <f>_xlfn.XLOOKUP(A946,Processed_data!A:A,Processed_data!G:G)</f>
        <v>#N/A</v>
      </c>
      <c r="F946" s="1">
        <f>COUNTIF(bank_processed_transactions[transaction_id],A946)</f>
        <v>0</v>
      </c>
      <c r="G946" s="1" t="str">
        <f t="shared" si="140"/>
        <v>missing</v>
      </c>
      <c r="H946" s="1" t="str">
        <f t="shared" si="141"/>
        <v>Not Duplicate</v>
      </c>
      <c r="I946" s="1" t="str">
        <f t="shared" si="142"/>
        <v>not processed</v>
      </c>
      <c r="J946" s="1" t="str">
        <f t="shared" si="143"/>
        <v>not processed</v>
      </c>
      <c r="K946" s="1" t="str">
        <f t="shared" si="144"/>
        <v>missing</v>
      </c>
      <c r="L946" s="2" t="str">
        <f>IF(F946=0,"not processed",_xlfn.MINIFS(Processed_data!H:H,Processed_data!A:A,A946))</f>
        <v>not processed</v>
      </c>
      <c r="M946" s="1" t="str">
        <f>IF(F946=0,"not processed",ABS(bank_source_transactions__1[[#This Row],[transaction_date]]-Reconciliation!L946))</f>
        <v>not processed</v>
      </c>
      <c r="N946" s="1" t="str" cm="1">
        <f t="array" ref="N946">_xlfn.IFS(M946="not Processed", "Not Processed",M946&gt;2,"SLA Breached",M946&lt;=2,"Within SLA")</f>
        <v>Not Processed</v>
      </c>
      <c r="O946" s="1" t="str">
        <f>_xlfn.XLOOKUP(A946,Source_data!A:A,Source_data!D:D)</f>
        <v>IMPS</v>
      </c>
      <c r="P946" s="1">
        <f t="shared" si="145"/>
        <v>1</v>
      </c>
      <c r="Q946" s="1">
        <f t="shared" si="146"/>
        <v>0</v>
      </c>
      <c r="R946" s="1">
        <f t="shared" si="147"/>
        <v>0</v>
      </c>
      <c r="S946" s="1">
        <f t="shared" si="148"/>
        <v>0</v>
      </c>
      <c r="T946" s="1">
        <f t="shared" si="149"/>
        <v>0</v>
      </c>
      <c r="U946" s="1" t="str">
        <f>_xlfn.XLOOKUP(Table3[[#This Row],[Transaction ID]],Source_data!A:A,Source_data!E:E)</f>
        <v>Hyderabad</v>
      </c>
      <c r="V946" s="1" t="str">
        <f>_xlfn.IFNA(_xlfn.XLOOKUP(A946,bank_processed_transactions[transaction_id],bank_processed_transactions[processing_minutes]),"")</f>
        <v/>
      </c>
      <c r="W946" s="31">
        <f>_xlfn.XLOOKUP(A946,Source_data!A:A,Source_data!B:B)</f>
        <v>46102</v>
      </c>
    </row>
    <row r="947" spans="1:23" x14ac:dyDescent="0.3">
      <c r="A947" s="4" t="s">
        <v>2222</v>
      </c>
      <c r="B947" s="1">
        <f>_xlfn.XLOOKUP(A947,bank_source_transactions__1[transaction_id],bank_source_transactions__1[amount_inr])</f>
        <v>8754.89</v>
      </c>
      <c r="C947" s="1">
        <f>_xlfn.XLOOKUP(A947,Processed_data!A:A,Processed_data!F:F)</f>
        <v>8754.89</v>
      </c>
      <c r="D947" s="1" t="str">
        <f>_xlfn.XLOOKUP(A947,bank_source_transactions__1[transaction_id],bank_source_transactions__1[transaction_status])</f>
        <v>SUCCESS</v>
      </c>
      <c r="E947" s="1" t="str">
        <f>_xlfn.XLOOKUP(A947,Processed_data!A:A,Processed_data!G:G)</f>
        <v>SUCCESS</v>
      </c>
      <c r="F947" s="1">
        <f>COUNTIF(bank_processed_transactions[transaction_id],A947)</f>
        <v>1</v>
      </c>
      <c r="G947" s="1" t="str">
        <f t="shared" si="140"/>
        <v>found</v>
      </c>
      <c r="H947" s="1" t="str">
        <f t="shared" si="141"/>
        <v>Not Duplicate</v>
      </c>
      <c r="I947" s="1" t="str">
        <f t="shared" si="142"/>
        <v>match</v>
      </c>
      <c r="J947" s="1" t="str">
        <f t="shared" si="143"/>
        <v>match</v>
      </c>
      <c r="K947" s="1">
        <f t="shared" si="144"/>
        <v>0</v>
      </c>
      <c r="L947" s="2">
        <f>IF(F947=0,"not processed",_xlfn.MINIFS(Processed_data!H:H,Processed_data!A:A,A947))</f>
        <v>46104</v>
      </c>
      <c r="M947" s="1">
        <f>IF(F947=0,"not processed",ABS(bank_source_transactions__1[[#This Row],[transaction_date]]-Reconciliation!L947))</f>
        <v>1</v>
      </c>
      <c r="N947" s="1" t="str" cm="1">
        <f t="array" ref="N947">_xlfn.IFS(M947="not Processed", "Not Processed",M947&gt;2,"SLA Breached",M947&lt;=2,"Within SLA")</f>
        <v>Within SLA</v>
      </c>
      <c r="O947" s="1" t="str">
        <f>_xlfn.XLOOKUP(A947,Source_data!A:A,Source_data!D:D)</f>
        <v>CARD</v>
      </c>
      <c r="P947" s="1">
        <f t="shared" si="145"/>
        <v>0</v>
      </c>
      <c r="Q947" s="1">
        <f t="shared" si="146"/>
        <v>0</v>
      </c>
      <c r="R947" s="1">
        <f t="shared" si="147"/>
        <v>0</v>
      </c>
      <c r="S947" s="1">
        <f t="shared" si="148"/>
        <v>0</v>
      </c>
      <c r="T947" s="1">
        <f t="shared" si="149"/>
        <v>0</v>
      </c>
      <c r="U947" s="1" t="str">
        <f>_xlfn.XLOOKUP(Table3[[#This Row],[Transaction ID]],Source_data!A:A,Source_data!E:E)</f>
        <v>Hyderabad</v>
      </c>
      <c r="V947" s="1">
        <f>_xlfn.IFNA(_xlfn.XLOOKUP(A947,bank_processed_transactions[transaction_id],bank_processed_transactions[processing_minutes]),"")</f>
        <v>42.6</v>
      </c>
      <c r="W947" s="31">
        <f>_xlfn.XLOOKUP(A947,Source_data!A:A,Source_data!B:B)</f>
        <v>46103</v>
      </c>
    </row>
    <row r="948" spans="1:23" x14ac:dyDescent="0.3">
      <c r="A948" s="3" t="s">
        <v>303</v>
      </c>
      <c r="B948" s="1">
        <f>_xlfn.XLOOKUP(A948,bank_source_transactions__1[transaction_id],bank_source_transactions__1[amount_inr])</f>
        <v>3340.49</v>
      </c>
      <c r="C948" s="1">
        <f>_xlfn.XLOOKUP(A948,Processed_data!A:A,Processed_data!F:F)</f>
        <v>3340.49</v>
      </c>
      <c r="D948" s="1" t="str">
        <f>_xlfn.XLOOKUP(A948,bank_source_transactions__1[transaction_id],bank_source_transactions__1[transaction_status])</f>
        <v>SUCCESS</v>
      </c>
      <c r="E948" s="1" t="str">
        <f>_xlfn.XLOOKUP(A948,Processed_data!A:A,Processed_data!G:G)</f>
        <v>SUCCESS</v>
      </c>
      <c r="F948" s="1">
        <f>COUNTIF(bank_processed_transactions[transaction_id],A948)</f>
        <v>1</v>
      </c>
      <c r="G948" s="1" t="str">
        <f t="shared" si="140"/>
        <v>found</v>
      </c>
      <c r="H948" s="1" t="str">
        <f t="shared" si="141"/>
        <v>Not Duplicate</v>
      </c>
      <c r="I948" s="1" t="str">
        <f t="shared" si="142"/>
        <v>match</v>
      </c>
      <c r="J948" s="1" t="str">
        <f t="shared" si="143"/>
        <v>match</v>
      </c>
      <c r="K948" s="1">
        <f t="shared" si="144"/>
        <v>0</v>
      </c>
      <c r="L948" s="2">
        <f>IF(F948=0,"not processed",_xlfn.MINIFS(Processed_data!H:H,Processed_data!A:A,A948))</f>
        <v>46040</v>
      </c>
      <c r="M948" s="1">
        <f>IF(F948=0,"not processed",ABS(bank_source_transactions__1[[#This Row],[transaction_date]]-Reconciliation!L948))</f>
        <v>0</v>
      </c>
      <c r="N948" s="1" t="str" cm="1">
        <f t="array" ref="N948">_xlfn.IFS(M948="not Processed", "Not Processed",M948&gt;2,"SLA Breached",M948&lt;=2,"Within SLA")</f>
        <v>Within SLA</v>
      </c>
      <c r="O948" s="1" t="str">
        <f>_xlfn.XLOOKUP(A948,Source_data!A:A,Source_data!D:D)</f>
        <v>NEFT</v>
      </c>
      <c r="P948" s="1">
        <f t="shared" si="145"/>
        <v>0</v>
      </c>
      <c r="Q948" s="1">
        <f t="shared" si="146"/>
        <v>0</v>
      </c>
      <c r="R948" s="1">
        <f t="shared" si="147"/>
        <v>0</v>
      </c>
      <c r="S948" s="1">
        <f t="shared" si="148"/>
        <v>0</v>
      </c>
      <c r="T948" s="1">
        <f t="shared" si="149"/>
        <v>0</v>
      </c>
      <c r="U948" s="1" t="str">
        <f>_xlfn.XLOOKUP(Table3[[#This Row],[Transaction ID]],Source_data!A:A,Source_data!E:E)</f>
        <v>Bengaluru</v>
      </c>
      <c r="V948" s="1">
        <f>_xlfn.IFNA(_xlfn.XLOOKUP(A948,bank_processed_transactions[transaction_id],bank_processed_transactions[processing_minutes]),"")</f>
        <v>22.7</v>
      </c>
      <c r="W948" s="31">
        <f>_xlfn.XLOOKUP(A948,Source_data!A:A,Source_data!B:B)</f>
        <v>46040</v>
      </c>
    </row>
    <row r="949" spans="1:23" x14ac:dyDescent="0.3">
      <c r="A949" s="4" t="s">
        <v>4166</v>
      </c>
      <c r="B949" s="1">
        <f>_xlfn.XLOOKUP(A949,bank_source_transactions__1[transaction_id],bank_source_transactions__1[amount_inr])</f>
        <v>1153.99</v>
      </c>
      <c r="C949" s="1">
        <f>_xlfn.XLOOKUP(A949,Processed_data!A:A,Processed_data!F:F)</f>
        <v>1153.99</v>
      </c>
      <c r="D949" s="1" t="str">
        <f>_xlfn.XLOOKUP(A949,bank_source_transactions__1[transaction_id],bank_source_transactions__1[transaction_status])</f>
        <v>SUCCESS</v>
      </c>
      <c r="E949" s="1" t="str">
        <f>_xlfn.XLOOKUP(A949,Processed_data!A:A,Processed_data!G:G)</f>
        <v>SUCCESS</v>
      </c>
      <c r="F949" s="1">
        <f>COUNTIF(bank_processed_transactions[transaction_id],A949)</f>
        <v>1</v>
      </c>
      <c r="G949" s="1" t="str">
        <f t="shared" si="140"/>
        <v>found</v>
      </c>
      <c r="H949" s="1" t="str">
        <f t="shared" si="141"/>
        <v>Not Duplicate</v>
      </c>
      <c r="I949" s="1" t="str">
        <f t="shared" si="142"/>
        <v>match</v>
      </c>
      <c r="J949" s="1" t="str">
        <f t="shared" si="143"/>
        <v>match</v>
      </c>
      <c r="K949" s="1">
        <f t="shared" si="144"/>
        <v>0</v>
      </c>
      <c r="L949" s="2">
        <f>IF(F949=0,"not processed",_xlfn.MINIFS(Processed_data!H:H,Processed_data!A:A,A949))</f>
        <v>46068</v>
      </c>
      <c r="M949" s="1">
        <f>IF(F949=0,"not processed",ABS(bank_source_transactions__1[[#This Row],[transaction_date]]-Reconciliation!L949))</f>
        <v>3</v>
      </c>
      <c r="N949" s="1" t="str" cm="1">
        <f t="array" ref="N949">_xlfn.IFS(M949="not Processed", "Not Processed",M949&gt;2,"SLA Breached",M949&lt;=2,"Within SLA")</f>
        <v>SLA Breached</v>
      </c>
      <c r="O949" s="1" t="str">
        <f>_xlfn.XLOOKUP(A949,Source_data!A:A,Source_data!D:D)</f>
        <v>UPI</v>
      </c>
      <c r="P949" s="1">
        <f t="shared" si="145"/>
        <v>0</v>
      </c>
      <c r="Q949" s="1">
        <f t="shared" si="146"/>
        <v>0</v>
      </c>
      <c r="R949" s="1">
        <f t="shared" si="147"/>
        <v>0</v>
      </c>
      <c r="S949" s="1">
        <f t="shared" si="148"/>
        <v>0</v>
      </c>
      <c r="T949" s="1">
        <f t="shared" si="149"/>
        <v>1</v>
      </c>
      <c r="U949" s="1" t="str">
        <f>_xlfn.XLOOKUP(Table3[[#This Row],[Transaction ID]],Source_data!A:A,Source_data!E:E)</f>
        <v>Mumbai</v>
      </c>
      <c r="V949" s="1">
        <f>_xlfn.IFNA(_xlfn.XLOOKUP(A949,bank_processed_transactions[transaction_id],bank_processed_transactions[processing_minutes]),"")</f>
        <v>11.5</v>
      </c>
      <c r="W949" s="31">
        <f>_xlfn.XLOOKUP(A949,Source_data!A:A,Source_data!B:B)</f>
        <v>46065</v>
      </c>
    </row>
    <row r="950" spans="1:23" x14ac:dyDescent="0.3">
      <c r="A950" s="3" t="s">
        <v>4712</v>
      </c>
      <c r="B950" s="1">
        <f>_xlfn.XLOOKUP(A950,bank_source_transactions__1[transaction_id],bank_source_transactions__1[amount_inr])</f>
        <v>15858.93</v>
      </c>
      <c r="C950" s="1">
        <f>_xlfn.XLOOKUP(A950,Processed_data!A:A,Processed_data!F:F)</f>
        <v>15858.93</v>
      </c>
      <c r="D950" s="1" t="str">
        <f>_xlfn.XLOOKUP(A950,bank_source_transactions__1[transaction_id],bank_source_transactions__1[transaction_status])</f>
        <v>SUCCESS</v>
      </c>
      <c r="E950" s="1" t="str">
        <f>_xlfn.XLOOKUP(A950,Processed_data!A:A,Processed_data!G:G)</f>
        <v>SUCCESS</v>
      </c>
      <c r="F950" s="1">
        <f>COUNTIF(bank_processed_transactions[transaction_id],A950)</f>
        <v>1</v>
      </c>
      <c r="G950" s="1" t="str">
        <f t="shared" si="140"/>
        <v>found</v>
      </c>
      <c r="H950" s="1" t="str">
        <f t="shared" si="141"/>
        <v>Not Duplicate</v>
      </c>
      <c r="I950" s="1" t="str">
        <f t="shared" si="142"/>
        <v>match</v>
      </c>
      <c r="J950" s="1" t="str">
        <f t="shared" si="143"/>
        <v>match</v>
      </c>
      <c r="K950" s="1">
        <f t="shared" si="144"/>
        <v>0</v>
      </c>
      <c r="L950" s="2">
        <f>IF(F950=0,"not processed",_xlfn.MINIFS(Processed_data!H:H,Processed_data!A:A,A950))</f>
        <v>46065</v>
      </c>
      <c r="M950" s="1">
        <f>IF(F950=0,"not processed",ABS(bank_source_transactions__1[[#This Row],[transaction_date]]-Reconciliation!L950))</f>
        <v>3</v>
      </c>
      <c r="N950" s="1" t="str" cm="1">
        <f t="array" ref="N950">_xlfn.IFS(M950="not Processed", "Not Processed",M950&gt;2,"SLA Breached",M950&lt;=2,"Within SLA")</f>
        <v>SLA Breached</v>
      </c>
      <c r="O950" s="1" t="str">
        <f>_xlfn.XLOOKUP(A950,Source_data!A:A,Source_data!D:D)</f>
        <v>IMPS</v>
      </c>
      <c r="P950" s="1">
        <f t="shared" si="145"/>
        <v>0</v>
      </c>
      <c r="Q950" s="1">
        <f t="shared" si="146"/>
        <v>0</v>
      </c>
      <c r="R950" s="1">
        <f t="shared" si="147"/>
        <v>0</v>
      </c>
      <c r="S950" s="1">
        <f t="shared" si="148"/>
        <v>0</v>
      </c>
      <c r="T950" s="1">
        <f t="shared" si="149"/>
        <v>1</v>
      </c>
      <c r="U950" s="1" t="str">
        <f>_xlfn.XLOOKUP(Table3[[#This Row],[Transaction ID]],Source_data!A:A,Source_data!E:E)</f>
        <v>Hyderabad</v>
      </c>
      <c r="V950" s="1">
        <f>_xlfn.IFNA(_xlfn.XLOOKUP(A950,bank_processed_transactions[transaction_id],bank_processed_transactions[processing_minutes]),"")</f>
        <v>113.2</v>
      </c>
      <c r="W950" s="31">
        <f>_xlfn.XLOOKUP(A950,Source_data!A:A,Source_data!B:B)</f>
        <v>46062</v>
      </c>
    </row>
    <row r="951" spans="1:23" x14ac:dyDescent="0.3">
      <c r="A951" s="4" t="s">
        <v>2990</v>
      </c>
      <c r="B951" s="1">
        <f>_xlfn.XLOOKUP(A951,bank_source_transactions__1[transaction_id],bank_source_transactions__1[amount_inr])</f>
        <v>29581.68</v>
      </c>
      <c r="C951" s="1">
        <f>_xlfn.XLOOKUP(A951,Processed_data!A:A,Processed_data!F:F)</f>
        <v>29581.68</v>
      </c>
      <c r="D951" s="1" t="str">
        <f>_xlfn.XLOOKUP(A951,bank_source_transactions__1[transaction_id],bank_source_transactions__1[transaction_status])</f>
        <v>SUCCESS</v>
      </c>
      <c r="E951" s="1" t="str">
        <f>_xlfn.XLOOKUP(A951,Processed_data!A:A,Processed_data!G:G)</f>
        <v>FAILED</v>
      </c>
      <c r="F951" s="1">
        <f>COUNTIF(bank_processed_transactions[transaction_id],A951)</f>
        <v>1</v>
      </c>
      <c r="G951" s="1" t="str">
        <f t="shared" si="140"/>
        <v>found</v>
      </c>
      <c r="H951" s="1" t="str">
        <f t="shared" si="141"/>
        <v>Not Duplicate</v>
      </c>
      <c r="I951" s="1" t="str">
        <f t="shared" si="142"/>
        <v>match</v>
      </c>
      <c r="J951" s="1" t="str">
        <f t="shared" si="143"/>
        <v>mismatch</v>
      </c>
      <c r="K951" s="1">
        <f t="shared" si="144"/>
        <v>0</v>
      </c>
      <c r="L951" s="2">
        <f>IF(F951=0,"not processed",_xlfn.MINIFS(Processed_data!H:H,Processed_data!A:A,A951))</f>
        <v>46026</v>
      </c>
      <c r="M951" s="1">
        <f>IF(F951=0,"not processed",ABS(bank_source_transactions__1[[#This Row],[transaction_date]]-Reconciliation!L951))</f>
        <v>1</v>
      </c>
      <c r="N951" s="1" t="str" cm="1">
        <f t="array" ref="N951">_xlfn.IFS(M951="not Processed", "Not Processed",M951&gt;2,"SLA Breached",M951&lt;=2,"Within SLA")</f>
        <v>Within SLA</v>
      </c>
      <c r="O951" s="1" t="str">
        <f>_xlfn.XLOOKUP(A951,Source_data!A:A,Source_data!D:D)</f>
        <v>UPI</v>
      </c>
      <c r="P951" s="1">
        <f t="shared" si="145"/>
        <v>0</v>
      </c>
      <c r="Q951" s="1">
        <f t="shared" si="146"/>
        <v>0</v>
      </c>
      <c r="R951" s="1">
        <f t="shared" si="147"/>
        <v>0</v>
      </c>
      <c r="S951" s="1">
        <f t="shared" si="148"/>
        <v>1</v>
      </c>
      <c r="T951" s="1">
        <f t="shared" si="149"/>
        <v>0</v>
      </c>
      <c r="U951" s="1" t="str">
        <f>_xlfn.XLOOKUP(Table3[[#This Row],[Transaction ID]],Source_data!A:A,Source_data!E:E)</f>
        <v>Mumbai</v>
      </c>
      <c r="V951" s="1">
        <f>_xlfn.IFNA(_xlfn.XLOOKUP(A951,bank_processed_transactions[transaction_id],bank_processed_transactions[processing_minutes]),"")</f>
        <v>50.1</v>
      </c>
      <c r="W951" s="31">
        <f>_xlfn.XLOOKUP(A951,Source_data!A:A,Source_data!B:B)</f>
        <v>46025</v>
      </c>
    </row>
    <row r="952" spans="1:23" x14ac:dyDescent="0.3">
      <c r="A952" s="3" t="s">
        <v>334</v>
      </c>
      <c r="B952" s="1">
        <f>_xlfn.XLOOKUP(A952,bank_source_transactions__1[transaction_id],bank_source_transactions__1[amount_inr])</f>
        <v>1184.56</v>
      </c>
      <c r="C952" s="1">
        <f>_xlfn.XLOOKUP(A952,Processed_data!A:A,Processed_data!F:F)</f>
        <v>1184.56</v>
      </c>
      <c r="D952" s="1" t="str">
        <f>_xlfn.XLOOKUP(A952,bank_source_transactions__1[transaction_id],bank_source_transactions__1[transaction_status])</f>
        <v>REVERSED</v>
      </c>
      <c r="E952" s="1" t="str">
        <f>_xlfn.XLOOKUP(A952,Processed_data!A:A,Processed_data!G:G)</f>
        <v>REVERSED</v>
      </c>
      <c r="F952" s="1">
        <f>COUNTIF(bank_processed_transactions[transaction_id],A952)</f>
        <v>2</v>
      </c>
      <c r="G952" s="1" t="str">
        <f t="shared" si="140"/>
        <v>found</v>
      </c>
      <c r="H952" s="1" t="str">
        <f t="shared" si="141"/>
        <v>Duplicate</v>
      </c>
      <c r="I952" s="1" t="str">
        <f t="shared" si="142"/>
        <v>match</v>
      </c>
      <c r="J952" s="1" t="str">
        <f t="shared" si="143"/>
        <v>match</v>
      </c>
      <c r="K952" s="1">
        <f t="shared" si="144"/>
        <v>0</v>
      </c>
      <c r="L952" s="2">
        <f>IF(F952=0,"not processed",_xlfn.MINIFS(Processed_data!H:H,Processed_data!A:A,A952))</f>
        <v>46073</v>
      </c>
      <c r="M952" s="1">
        <f>IF(F952=0,"not processed",ABS(bank_source_transactions__1[[#This Row],[transaction_date]]-Reconciliation!L952))</f>
        <v>0</v>
      </c>
      <c r="N952" s="1" t="str" cm="1">
        <f t="array" ref="N952">_xlfn.IFS(M952="not Processed", "Not Processed",M952&gt;2,"SLA Breached",M952&lt;=2,"Within SLA")</f>
        <v>Within SLA</v>
      </c>
      <c r="O952" s="1" t="str">
        <f>_xlfn.XLOOKUP(A952,Source_data!A:A,Source_data!D:D)</f>
        <v>NEFT</v>
      </c>
      <c r="P952" s="1">
        <f t="shared" si="145"/>
        <v>0</v>
      </c>
      <c r="Q952" s="1">
        <f t="shared" si="146"/>
        <v>1</v>
      </c>
      <c r="R952" s="1">
        <f t="shared" si="147"/>
        <v>0</v>
      </c>
      <c r="S952" s="1">
        <f t="shared" si="148"/>
        <v>0</v>
      </c>
      <c r="T952" s="1">
        <f t="shared" si="149"/>
        <v>0</v>
      </c>
      <c r="U952" s="1" t="str">
        <f>_xlfn.XLOOKUP(Table3[[#This Row],[Transaction ID]],Source_data!A:A,Source_data!E:E)</f>
        <v>Hyderabad</v>
      </c>
      <c r="V952" s="1">
        <f>_xlfn.IFNA(_xlfn.XLOOKUP(A952,bank_processed_transactions[transaction_id],bank_processed_transactions[processing_minutes]),"")</f>
        <v>14.9</v>
      </c>
      <c r="W952" s="31">
        <f>_xlfn.XLOOKUP(A952,Source_data!A:A,Source_data!B:B)</f>
        <v>46073</v>
      </c>
    </row>
    <row r="953" spans="1:23" x14ac:dyDescent="0.3">
      <c r="A953" s="4" t="s">
        <v>2295</v>
      </c>
      <c r="B953" s="1">
        <f>_xlfn.XLOOKUP(A953,bank_source_transactions__1[transaction_id],bank_source_transactions__1[amount_inr])</f>
        <v>26057.62</v>
      </c>
      <c r="C953" s="1">
        <f>_xlfn.XLOOKUP(A953,Processed_data!A:A,Processed_data!F:F)</f>
        <v>26057.62</v>
      </c>
      <c r="D953" s="1" t="str">
        <f>_xlfn.XLOOKUP(A953,bank_source_transactions__1[transaction_id],bank_source_transactions__1[transaction_status])</f>
        <v>SUCCESS</v>
      </c>
      <c r="E953" s="1" t="str">
        <f>_xlfn.XLOOKUP(A953,Processed_data!A:A,Processed_data!G:G)</f>
        <v>SUCCESS</v>
      </c>
      <c r="F953" s="1">
        <f>COUNTIF(bank_processed_transactions[transaction_id],A953)</f>
        <v>1</v>
      </c>
      <c r="G953" s="1" t="str">
        <f t="shared" si="140"/>
        <v>found</v>
      </c>
      <c r="H953" s="1" t="str">
        <f t="shared" si="141"/>
        <v>Not Duplicate</v>
      </c>
      <c r="I953" s="1" t="str">
        <f t="shared" si="142"/>
        <v>match</v>
      </c>
      <c r="J953" s="1" t="str">
        <f t="shared" si="143"/>
        <v>match</v>
      </c>
      <c r="K953" s="1">
        <f t="shared" si="144"/>
        <v>0</v>
      </c>
      <c r="L953" s="2">
        <f>IF(F953=0,"not processed",_xlfn.MINIFS(Processed_data!H:H,Processed_data!A:A,A953))</f>
        <v>46034</v>
      </c>
      <c r="M953" s="1">
        <f>IF(F953=0,"not processed",ABS(bank_source_transactions__1[[#This Row],[transaction_date]]-Reconciliation!L953))</f>
        <v>0</v>
      </c>
      <c r="N953" s="1" t="str" cm="1">
        <f t="array" ref="N953">_xlfn.IFS(M953="not Processed", "Not Processed",M953&gt;2,"SLA Breached",M953&lt;=2,"Within SLA")</f>
        <v>Within SLA</v>
      </c>
      <c r="O953" s="1" t="str">
        <f>_xlfn.XLOOKUP(A953,Source_data!A:A,Source_data!D:D)</f>
        <v>NEFT</v>
      </c>
      <c r="P953" s="1">
        <f t="shared" si="145"/>
        <v>0</v>
      </c>
      <c r="Q953" s="1">
        <f t="shared" si="146"/>
        <v>0</v>
      </c>
      <c r="R953" s="1">
        <f t="shared" si="147"/>
        <v>0</v>
      </c>
      <c r="S953" s="1">
        <f t="shared" si="148"/>
        <v>0</v>
      </c>
      <c r="T953" s="1">
        <f t="shared" si="149"/>
        <v>0</v>
      </c>
      <c r="U953" s="1" t="str">
        <f>_xlfn.XLOOKUP(Table3[[#This Row],[Transaction ID]],Source_data!A:A,Source_data!E:E)</f>
        <v>Hyderabad</v>
      </c>
      <c r="V953" s="1">
        <f>_xlfn.IFNA(_xlfn.XLOOKUP(A953,bank_processed_transactions[transaction_id],bank_processed_transactions[processing_minutes]),"")</f>
        <v>14.7</v>
      </c>
      <c r="W953" s="31">
        <f>_xlfn.XLOOKUP(A953,Source_data!A:A,Source_data!B:B)</f>
        <v>46034</v>
      </c>
    </row>
    <row r="954" spans="1:23" x14ac:dyDescent="0.3">
      <c r="A954" s="3" t="s">
        <v>956</v>
      </c>
      <c r="B954" s="1">
        <f>_xlfn.XLOOKUP(A954,bank_source_transactions__1[transaction_id],bank_source_transactions__1[amount_inr])</f>
        <v>5206.1899999999996</v>
      </c>
      <c r="C954" s="1">
        <f>_xlfn.XLOOKUP(A954,Processed_data!A:A,Processed_data!F:F)</f>
        <v>5206.1899999999996</v>
      </c>
      <c r="D954" s="1" t="str">
        <f>_xlfn.XLOOKUP(A954,bank_source_transactions__1[transaction_id],bank_source_transactions__1[transaction_status])</f>
        <v>SUCCESS</v>
      </c>
      <c r="E954" s="1" t="str">
        <f>_xlfn.XLOOKUP(A954,Processed_data!A:A,Processed_data!G:G)</f>
        <v>SUCCESS</v>
      </c>
      <c r="F954" s="1">
        <f>COUNTIF(bank_processed_transactions[transaction_id],A954)</f>
        <v>1</v>
      </c>
      <c r="G954" s="1" t="str">
        <f t="shared" si="140"/>
        <v>found</v>
      </c>
      <c r="H954" s="1" t="str">
        <f t="shared" si="141"/>
        <v>Not Duplicate</v>
      </c>
      <c r="I954" s="1" t="str">
        <f t="shared" si="142"/>
        <v>match</v>
      </c>
      <c r="J954" s="1" t="str">
        <f t="shared" si="143"/>
        <v>match</v>
      </c>
      <c r="K954" s="1">
        <f t="shared" si="144"/>
        <v>0</v>
      </c>
      <c r="L954" s="2">
        <f>IF(F954=0,"not processed",_xlfn.MINIFS(Processed_data!H:H,Processed_data!A:A,A954))</f>
        <v>46115</v>
      </c>
      <c r="M954" s="1">
        <f>IF(F954=0,"not processed",ABS(bank_source_transactions__1[[#This Row],[transaction_date]]-Reconciliation!L954))</f>
        <v>3</v>
      </c>
      <c r="N954" s="1" t="str" cm="1">
        <f t="array" ref="N954">_xlfn.IFS(M954="not Processed", "Not Processed",M954&gt;2,"SLA Breached",M954&lt;=2,"Within SLA")</f>
        <v>SLA Breached</v>
      </c>
      <c r="O954" s="1" t="str">
        <f>_xlfn.XLOOKUP(A954,Source_data!A:A,Source_data!D:D)</f>
        <v>ATM</v>
      </c>
      <c r="P954" s="1">
        <f t="shared" si="145"/>
        <v>0</v>
      </c>
      <c r="Q954" s="1">
        <f t="shared" si="146"/>
        <v>0</v>
      </c>
      <c r="R954" s="1">
        <f t="shared" si="147"/>
        <v>0</v>
      </c>
      <c r="S954" s="1">
        <f t="shared" si="148"/>
        <v>0</v>
      </c>
      <c r="T954" s="1">
        <f t="shared" si="149"/>
        <v>1</v>
      </c>
      <c r="U954" s="1" t="str">
        <f>_xlfn.XLOOKUP(Table3[[#This Row],[Transaction ID]],Source_data!A:A,Source_data!E:E)</f>
        <v>Bengaluru</v>
      </c>
      <c r="V954" s="1">
        <f>_xlfn.IFNA(_xlfn.XLOOKUP(A954,bank_processed_transactions[transaction_id],bank_processed_transactions[processing_minutes]),"")</f>
        <v>24.3</v>
      </c>
      <c r="W954" s="31">
        <f>_xlfn.XLOOKUP(A954,Source_data!A:A,Source_data!B:B)</f>
        <v>46112</v>
      </c>
    </row>
    <row r="955" spans="1:23" x14ac:dyDescent="0.3">
      <c r="A955" s="4" t="s">
        <v>4011</v>
      </c>
      <c r="B955" s="1">
        <f>_xlfn.XLOOKUP(A955,bank_source_transactions__1[transaction_id],bank_source_transactions__1[amount_inr])</f>
        <v>1957.88</v>
      </c>
      <c r="C955" s="1">
        <f>_xlfn.XLOOKUP(A955,Processed_data!A:A,Processed_data!F:F)</f>
        <v>1957.88</v>
      </c>
      <c r="D955" s="1" t="str">
        <f>_xlfn.XLOOKUP(A955,bank_source_transactions__1[transaction_id],bank_source_transactions__1[transaction_status])</f>
        <v>SUCCESS</v>
      </c>
      <c r="E955" s="1" t="str">
        <f>_xlfn.XLOOKUP(A955,Processed_data!A:A,Processed_data!G:G)</f>
        <v>SUCCESS</v>
      </c>
      <c r="F955" s="1">
        <f>COUNTIF(bank_processed_transactions[transaction_id],A955)</f>
        <v>1</v>
      </c>
      <c r="G955" s="1" t="str">
        <f t="shared" si="140"/>
        <v>found</v>
      </c>
      <c r="H955" s="1" t="str">
        <f t="shared" si="141"/>
        <v>Not Duplicate</v>
      </c>
      <c r="I955" s="1" t="str">
        <f t="shared" si="142"/>
        <v>match</v>
      </c>
      <c r="J955" s="1" t="str">
        <f t="shared" si="143"/>
        <v>match</v>
      </c>
      <c r="K955" s="1">
        <f t="shared" si="144"/>
        <v>0</v>
      </c>
      <c r="L955" s="2">
        <f>IF(F955=0,"not processed",_xlfn.MINIFS(Processed_data!H:H,Processed_data!A:A,A955))</f>
        <v>46068</v>
      </c>
      <c r="M955" s="1">
        <f>IF(F955=0,"not processed",ABS(bank_source_transactions__1[[#This Row],[transaction_date]]-Reconciliation!L955))</f>
        <v>0</v>
      </c>
      <c r="N955" s="1" t="str" cm="1">
        <f t="array" ref="N955">_xlfn.IFS(M955="not Processed", "Not Processed",M955&gt;2,"SLA Breached",M955&lt;=2,"Within SLA")</f>
        <v>Within SLA</v>
      </c>
      <c r="O955" s="1" t="str">
        <f>_xlfn.XLOOKUP(A955,Source_data!A:A,Source_data!D:D)</f>
        <v>IMPS</v>
      </c>
      <c r="P955" s="1">
        <f t="shared" si="145"/>
        <v>0</v>
      </c>
      <c r="Q955" s="1">
        <f t="shared" si="146"/>
        <v>0</v>
      </c>
      <c r="R955" s="1">
        <f t="shared" si="147"/>
        <v>0</v>
      </c>
      <c r="S955" s="1">
        <f t="shared" si="148"/>
        <v>0</v>
      </c>
      <c r="T955" s="1">
        <f t="shared" si="149"/>
        <v>0</v>
      </c>
      <c r="U955" s="1" t="str">
        <f>_xlfn.XLOOKUP(Table3[[#This Row],[Transaction ID]],Source_data!A:A,Source_data!E:E)</f>
        <v>Bengaluru</v>
      </c>
      <c r="V955" s="1">
        <f>_xlfn.IFNA(_xlfn.XLOOKUP(A955,bank_processed_transactions[transaction_id],bank_processed_transactions[processing_minutes]),"")</f>
        <v>13.8</v>
      </c>
      <c r="W955" s="31">
        <f>_xlfn.XLOOKUP(A955,Source_data!A:A,Source_data!B:B)</f>
        <v>46068</v>
      </c>
    </row>
    <row r="956" spans="1:23" x14ac:dyDescent="0.3">
      <c r="A956" s="3" t="s">
        <v>1358</v>
      </c>
      <c r="B956" s="1">
        <f>_xlfn.XLOOKUP(A956,bank_source_transactions__1[transaction_id],bank_source_transactions__1[amount_inr])</f>
        <v>1409.31</v>
      </c>
      <c r="C956" s="1">
        <f>_xlfn.XLOOKUP(A956,Processed_data!A:A,Processed_data!F:F)</f>
        <v>1409.31</v>
      </c>
      <c r="D956" s="1" t="str">
        <f>_xlfn.XLOOKUP(A956,bank_source_transactions__1[transaction_id],bank_source_transactions__1[transaction_status])</f>
        <v>SUCCESS</v>
      </c>
      <c r="E956" s="1" t="str">
        <f>_xlfn.XLOOKUP(A956,Processed_data!A:A,Processed_data!G:G)</f>
        <v>SUCCESS</v>
      </c>
      <c r="F956" s="1">
        <f>COUNTIF(bank_processed_transactions[transaction_id],A956)</f>
        <v>1</v>
      </c>
      <c r="G956" s="1" t="str">
        <f t="shared" si="140"/>
        <v>found</v>
      </c>
      <c r="H956" s="1" t="str">
        <f t="shared" si="141"/>
        <v>Not Duplicate</v>
      </c>
      <c r="I956" s="1" t="str">
        <f t="shared" si="142"/>
        <v>match</v>
      </c>
      <c r="J956" s="1" t="str">
        <f t="shared" si="143"/>
        <v>match</v>
      </c>
      <c r="K956" s="1">
        <f t="shared" si="144"/>
        <v>0</v>
      </c>
      <c r="L956" s="2">
        <f>IF(F956=0,"not processed",_xlfn.MINIFS(Processed_data!H:H,Processed_data!A:A,A956))</f>
        <v>46024</v>
      </c>
      <c r="M956" s="1">
        <f>IF(F956=0,"not processed",ABS(bank_source_transactions__1[[#This Row],[transaction_date]]-Reconciliation!L956))</f>
        <v>0</v>
      </c>
      <c r="N956" s="1" t="str" cm="1">
        <f t="array" ref="N956">_xlfn.IFS(M956="not Processed", "Not Processed",M956&gt;2,"SLA Breached",M956&lt;=2,"Within SLA")</f>
        <v>Within SLA</v>
      </c>
      <c r="O956" s="1" t="str">
        <f>_xlfn.XLOOKUP(A956,Source_data!A:A,Source_data!D:D)</f>
        <v>UPI</v>
      </c>
      <c r="P956" s="1">
        <f t="shared" si="145"/>
        <v>0</v>
      </c>
      <c r="Q956" s="1">
        <f t="shared" si="146"/>
        <v>0</v>
      </c>
      <c r="R956" s="1">
        <f t="shared" si="147"/>
        <v>0</v>
      </c>
      <c r="S956" s="1">
        <f t="shared" si="148"/>
        <v>0</v>
      </c>
      <c r="T956" s="1">
        <f t="shared" si="149"/>
        <v>0</v>
      </c>
      <c r="U956" s="1" t="str">
        <f>_xlfn.XLOOKUP(Table3[[#This Row],[Transaction ID]],Source_data!A:A,Source_data!E:E)</f>
        <v>Hyderabad</v>
      </c>
      <c r="V956" s="1">
        <f>_xlfn.IFNA(_xlfn.XLOOKUP(A956,bank_processed_transactions[transaction_id],bank_processed_transactions[processing_minutes]),"")</f>
        <v>26.8</v>
      </c>
      <c r="W956" s="31">
        <f>_xlfn.XLOOKUP(A956,Source_data!A:A,Source_data!B:B)</f>
        <v>46024</v>
      </c>
    </row>
    <row r="957" spans="1:23" x14ac:dyDescent="0.3">
      <c r="A957" s="4" t="s">
        <v>3632</v>
      </c>
      <c r="B957" s="1">
        <f>_xlfn.XLOOKUP(A957,bank_source_transactions__1[transaction_id],bank_source_transactions__1[amount_inr])</f>
        <v>1637.22</v>
      </c>
      <c r="C957" s="1">
        <f>_xlfn.XLOOKUP(A957,Processed_data!A:A,Processed_data!F:F)</f>
        <v>1637.22</v>
      </c>
      <c r="D957" s="1" t="str">
        <f>_xlfn.XLOOKUP(A957,bank_source_transactions__1[transaction_id],bank_source_transactions__1[transaction_status])</f>
        <v>SUCCESS</v>
      </c>
      <c r="E957" s="1" t="str">
        <f>_xlfn.XLOOKUP(A957,Processed_data!A:A,Processed_data!G:G)</f>
        <v>SUCCESS</v>
      </c>
      <c r="F957" s="1">
        <f>COUNTIF(bank_processed_transactions[transaction_id],A957)</f>
        <v>1</v>
      </c>
      <c r="G957" s="1" t="str">
        <f t="shared" si="140"/>
        <v>found</v>
      </c>
      <c r="H957" s="1" t="str">
        <f t="shared" si="141"/>
        <v>Not Duplicate</v>
      </c>
      <c r="I957" s="1" t="str">
        <f t="shared" si="142"/>
        <v>match</v>
      </c>
      <c r="J957" s="1" t="str">
        <f t="shared" si="143"/>
        <v>match</v>
      </c>
      <c r="K957" s="1">
        <f t="shared" si="144"/>
        <v>0</v>
      </c>
      <c r="L957" s="2">
        <f>IF(F957=0,"not processed",_xlfn.MINIFS(Processed_data!H:H,Processed_data!A:A,A957))</f>
        <v>46078</v>
      </c>
      <c r="M957" s="1">
        <f>IF(F957=0,"not processed",ABS(bank_source_transactions__1[[#This Row],[transaction_date]]-Reconciliation!L957))</f>
        <v>0</v>
      </c>
      <c r="N957" s="1" t="str" cm="1">
        <f t="array" ref="N957">_xlfn.IFS(M957="not Processed", "Not Processed",M957&gt;2,"SLA Breached",M957&lt;=2,"Within SLA")</f>
        <v>Within SLA</v>
      </c>
      <c r="O957" s="1" t="str">
        <f>_xlfn.XLOOKUP(A957,Source_data!A:A,Source_data!D:D)</f>
        <v>UPI</v>
      </c>
      <c r="P957" s="1">
        <f t="shared" si="145"/>
        <v>0</v>
      </c>
      <c r="Q957" s="1">
        <f t="shared" si="146"/>
        <v>0</v>
      </c>
      <c r="R957" s="1">
        <f t="shared" si="147"/>
        <v>0</v>
      </c>
      <c r="S957" s="1">
        <f t="shared" si="148"/>
        <v>0</v>
      </c>
      <c r="T957" s="1">
        <f t="shared" si="149"/>
        <v>0</v>
      </c>
      <c r="U957" s="1" t="str">
        <f>_xlfn.XLOOKUP(Table3[[#This Row],[Transaction ID]],Source_data!A:A,Source_data!E:E)</f>
        <v>Mumbai</v>
      </c>
      <c r="V957" s="1">
        <f>_xlfn.IFNA(_xlfn.XLOOKUP(A957,bank_processed_transactions[transaction_id],bank_processed_transactions[processing_minutes]),"")</f>
        <v>44.6</v>
      </c>
      <c r="W957" s="31">
        <f>_xlfn.XLOOKUP(A957,Source_data!A:A,Source_data!B:B)</f>
        <v>46078</v>
      </c>
    </row>
    <row r="958" spans="1:23" x14ac:dyDescent="0.3">
      <c r="A958" s="3" t="s">
        <v>4357</v>
      </c>
      <c r="B958" s="1">
        <f>_xlfn.XLOOKUP(A958,bank_source_transactions__1[transaction_id],bank_source_transactions__1[amount_inr])</f>
        <v>6361.79</v>
      </c>
      <c r="C958" s="1">
        <f>_xlfn.XLOOKUP(A958,Processed_data!A:A,Processed_data!F:F)</f>
        <v>6361.79</v>
      </c>
      <c r="D958" s="1" t="str">
        <f>_xlfn.XLOOKUP(A958,bank_source_transactions__1[transaction_id],bank_source_transactions__1[transaction_status])</f>
        <v>SUCCESS</v>
      </c>
      <c r="E958" s="1" t="str">
        <f>_xlfn.XLOOKUP(A958,Processed_data!A:A,Processed_data!G:G)</f>
        <v>SUCCESS</v>
      </c>
      <c r="F958" s="1">
        <f>COUNTIF(bank_processed_transactions[transaction_id],A958)</f>
        <v>1</v>
      </c>
      <c r="G958" s="1" t="str">
        <f t="shared" si="140"/>
        <v>found</v>
      </c>
      <c r="H958" s="1" t="str">
        <f t="shared" si="141"/>
        <v>Not Duplicate</v>
      </c>
      <c r="I958" s="1" t="str">
        <f t="shared" si="142"/>
        <v>match</v>
      </c>
      <c r="J958" s="1" t="str">
        <f t="shared" si="143"/>
        <v>match</v>
      </c>
      <c r="K958" s="1">
        <f t="shared" si="144"/>
        <v>0</v>
      </c>
      <c r="L958" s="2">
        <f>IF(F958=0,"not processed",_xlfn.MINIFS(Processed_data!H:H,Processed_data!A:A,A958))</f>
        <v>46110</v>
      </c>
      <c r="M958" s="1">
        <f>IF(F958=0,"not processed",ABS(bank_source_transactions__1[[#This Row],[transaction_date]]-Reconciliation!L958))</f>
        <v>0</v>
      </c>
      <c r="N958" s="1" t="str" cm="1">
        <f t="array" ref="N958">_xlfn.IFS(M958="not Processed", "Not Processed",M958&gt;2,"SLA Breached",M958&lt;=2,"Within SLA")</f>
        <v>Within SLA</v>
      </c>
      <c r="O958" s="1" t="str">
        <f>_xlfn.XLOOKUP(A958,Source_data!A:A,Source_data!D:D)</f>
        <v>ATM</v>
      </c>
      <c r="P958" s="1">
        <f t="shared" si="145"/>
        <v>0</v>
      </c>
      <c r="Q958" s="1">
        <f t="shared" si="146"/>
        <v>0</v>
      </c>
      <c r="R958" s="1">
        <f t="shared" si="147"/>
        <v>0</v>
      </c>
      <c r="S958" s="1">
        <f t="shared" si="148"/>
        <v>0</v>
      </c>
      <c r="T958" s="1">
        <f t="shared" si="149"/>
        <v>0</v>
      </c>
      <c r="U958" s="1" t="str">
        <f>_xlfn.XLOOKUP(Table3[[#This Row],[Transaction ID]],Source_data!A:A,Source_data!E:E)</f>
        <v>Mumbai</v>
      </c>
      <c r="V958" s="1">
        <f>_xlfn.IFNA(_xlfn.XLOOKUP(A958,bank_processed_transactions[transaction_id],bank_processed_transactions[processing_minutes]),"")</f>
        <v>59.3</v>
      </c>
      <c r="W958" s="31">
        <f>_xlfn.XLOOKUP(A958,Source_data!A:A,Source_data!B:B)</f>
        <v>46110</v>
      </c>
    </row>
    <row r="959" spans="1:23" x14ac:dyDescent="0.3">
      <c r="A959" s="4" t="s">
        <v>4592</v>
      </c>
      <c r="B959" s="1">
        <f>_xlfn.XLOOKUP(A959,bank_source_transactions__1[transaction_id],bank_source_transactions__1[amount_inr])</f>
        <v>375.86</v>
      </c>
      <c r="C959" s="1">
        <f>_xlfn.XLOOKUP(A959,Processed_data!A:A,Processed_data!F:F)</f>
        <v>375.86</v>
      </c>
      <c r="D959" s="1" t="str">
        <f>_xlfn.XLOOKUP(A959,bank_source_transactions__1[transaction_id],bank_source_transactions__1[transaction_status])</f>
        <v>SUCCESS</v>
      </c>
      <c r="E959" s="1" t="str">
        <f>_xlfn.XLOOKUP(A959,Processed_data!A:A,Processed_data!G:G)</f>
        <v>SUCCESS</v>
      </c>
      <c r="F959" s="1">
        <f>COUNTIF(bank_processed_transactions[transaction_id],A959)</f>
        <v>1</v>
      </c>
      <c r="G959" s="1" t="str">
        <f t="shared" si="140"/>
        <v>found</v>
      </c>
      <c r="H959" s="1" t="str">
        <f t="shared" si="141"/>
        <v>Not Duplicate</v>
      </c>
      <c r="I959" s="1" t="str">
        <f t="shared" si="142"/>
        <v>match</v>
      </c>
      <c r="J959" s="1" t="str">
        <f t="shared" si="143"/>
        <v>match</v>
      </c>
      <c r="K959" s="1">
        <f t="shared" si="144"/>
        <v>0</v>
      </c>
      <c r="L959" s="2">
        <f>IF(F959=0,"not processed",_xlfn.MINIFS(Processed_data!H:H,Processed_data!A:A,A959))</f>
        <v>46103</v>
      </c>
      <c r="M959" s="1">
        <f>IF(F959=0,"not processed",ABS(bank_source_transactions__1[[#This Row],[transaction_date]]-Reconciliation!L959))</f>
        <v>0</v>
      </c>
      <c r="N959" s="1" t="str" cm="1">
        <f t="array" ref="N959">_xlfn.IFS(M959="not Processed", "Not Processed",M959&gt;2,"SLA Breached",M959&lt;=2,"Within SLA")</f>
        <v>Within SLA</v>
      </c>
      <c r="O959" s="1" t="str">
        <f>_xlfn.XLOOKUP(A959,Source_data!A:A,Source_data!D:D)</f>
        <v>UPI</v>
      </c>
      <c r="P959" s="1">
        <f t="shared" si="145"/>
        <v>0</v>
      </c>
      <c r="Q959" s="1">
        <f t="shared" si="146"/>
        <v>0</v>
      </c>
      <c r="R959" s="1">
        <f t="shared" si="147"/>
        <v>0</v>
      </c>
      <c r="S959" s="1">
        <f t="shared" si="148"/>
        <v>0</v>
      </c>
      <c r="T959" s="1">
        <f t="shared" si="149"/>
        <v>0</v>
      </c>
      <c r="U959" s="1" t="str">
        <f>_xlfn.XLOOKUP(Table3[[#This Row],[Transaction ID]],Source_data!A:A,Source_data!E:E)</f>
        <v>Pune</v>
      </c>
      <c r="V959" s="1">
        <f>_xlfn.IFNA(_xlfn.XLOOKUP(A959,bank_processed_transactions[transaction_id],bank_processed_transactions[processing_minutes]),"")</f>
        <v>32.200000000000003</v>
      </c>
      <c r="W959" s="31">
        <f>_xlfn.XLOOKUP(A959,Source_data!A:A,Source_data!B:B)</f>
        <v>46103</v>
      </c>
    </row>
    <row r="960" spans="1:23" x14ac:dyDescent="0.3">
      <c r="A960" s="3" t="s">
        <v>4148</v>
      </c>
      <c r="B960" s="1">
        <f>_xlfn.XLOOKUP(A960,bank_source_transactions__1[transaction_id],bank_source_transactions__1[amount_inr])</f>
        <v>2318.7600000000002</v>
      </c>
      <c r="C960" s="1">
        <f>_xlfn.XLOOKUP(A960,Processed_data!A:A,Processed_data!F:F)</f>
        <v>2318.7600000000002</v>
      </c>
      <c r="D960" s="1" t="str">
        <f>_xlfn.XLOOKUP(A960,bank_source_transactions__1[transaction_id],bank_source_transactions__1[transaction_status])</f>
        <v>SUCCESS</v>
      </c>
      <c r="E960" s="1" t="str">
        <f>_xlfn.XLOOKUP(A960,Processed_data!A:A,Processed_data!G:G)</f>
        <v>SUCCESS</v>
      </c>
      <c r="F960" s="1">
        <f>COUNTIF(bank_processed_transactions[transaction_id],A960)</f>
        <v>1</v>
      </c>
      <c r="G960" s="1" t="str">
        <f t="shared" si="140"/>
        <v>found</v>
      </c>
      <c r="H960" s="1" t="str">
        <f t="shared" si="141"/>
        <v>Not Duplicate</v>
      </c>
      <c r="I960" s="1" t="str">
        <f t="shared" si="142"/>
        <v>match</v>
      </c>
      <c r="J960" s="1" t="str">
        <f t="shared" si="143"/>
        <v>match</v>
      </c>
      <c r="K960" s="1">
        <f t="shared" si="144"/>
        <v>0</v>
      </c>
      <c r="L960" s="2">
        <f>IF(F960=0,"not processed",_xlfn.MINIFS(Processed_data!H:H,Processed_data!A:A,A960))</f>
        <v>46039</v>
      </c>
      <c r="M960" s="1">
        <f>IF(F960=0,"not processed",ABS(bank_source_transactions__1[[#This Row],[transaction_date]]-Reconciliation!L960))</f>
        <v>3</v>
      </c>
      <c r="N960" s="1" t="str" cm="1">
        <f t="array" ref="N960">_xlfn.IFS(M960="not Processed", "Not Processed",M960&gt;2,"SLA Breached",M960&lt;=2,"Within SLA")</f>
        <v>SLA Breached</v>
      </c>
      <c r="O960" s="1" t="str">
        <f>_xlfn.XLOOKUP(A960,Source_data!A:A,Source_data!D:D)</f>
        <v>UPI</v>
      </c>
      <c r="P960" s="1">
        <f t="shared" si="145"/>
        <v>0</v>
      </c>
      <c r="Q960" s="1">
        <f t="shared" si="146"/>
        <v>0</v>
      </c>
      <c r="R960" s="1">
        <f t="shared" si="147"/>
        <v>0</v>
      </c>
      <c r="S960" s="1">
        <f t="shared" si="148"/>
        <v>0</v>
      </c>
      <c r="T960" s="1">
        <f t="shared" si="149"/>
        <v>1</v>
      </c>
      <c r="U960" s="1" t="str">
        <f>_xlfn.XLOOKUP(Table3[[#This Row],[Transaction ID]],Source_data!A:A,Source_data!E:E)</f>
        <v>Bengaluru</v>
      </c>
      <c r="V960" s="1">
        <f>_xlfn.IFNA(_xlfn.XLOOKUP(A960,bank_processed_transactions[transaction_id],bank_processed_transactions[processing_minutes]),"")</f>
        <v>39.200000000000003</v>
      </c>
      <c r="W960" s="31">
        <f>_xlfn.XLOOKUP(A960,Source_data!A:A,Source_data!B:B)</f>
        <v>46036</v>
      </c>
    </row>
    <row r="961" spans="1:23" x14ac:dyDescent="0.3">
      <c r="A961" s="4" t="s">
        <v>3830</v>
      </c>
      <c r="B961" s="1">
        <f>_xlfn.XLOOKUP(A961,bank_source_transactions__1[transaction_id],bank_source_transactions__1[amount_inr])</f>
        <v>2501.19</v>
      </c>
      <c r="C961" s="1">
        <f>_xlfn.XLOOKUP(A961,Processed_data!A:A,Processed_data!F:F)</f>
        <v>2501.19</v>
      </c>
      <c r="D961" s="1" t="str">
        <f>_xlfn.XLOOKUP(A961,bank_source_transactions__1[transaction_id],bank_source_transactions__1[transaction_status])</f>
        <v>SUCCESS</v>
      </c>
      <c r="E961" s="1" t="str">
        <f>_xlfn.XLOOKUP(A961,Processed_data!A:A,Processed_data!G:G)</f>
        <v>SUCCESS</v>
      </c>
      <c r="F961" s="1">
        <f>COUNTIF(bank_processed_transactions[transaction_id],A961)</f>
        <v>1</v>
      </c>
      <c r="G961" s="1" t="str">
        <f t="shared" si="140"/>
        <v>found</v>
      </c>
      <c r="H961" s="1" t="str">
        <f t="shared" si="141"/>
        <v>Not Duplicate</v>
      </c>
      <c r="I961" s="1" t="str">
        <f t="shared" si="142"/>
        <v>match</v>
      </c>
      <c r="J961" s="1" t="str">
        <f t="shared" si="143"/>
        <v>match</v>
      </c>
      <c r="K961" s="1">
        <f t="shared" si="144"/>
        <v>0</v>
      </c>
      <c r="L961" s="2">
        <f>IF(F961=0,"not processed",_xlfn.MINIFS(Processed_data!H:H,Processed_data!A:A,A961))</f>
        <v>46047</v>
      </c>
      <c r="M961" s="1">
        <f>IF(F961=0,"not processed",ABS(bank_source_transactions__1[[#This Row],[transaction_date]]-Reconciliation!L961))</f>
        <v>2</v>
      </c>
      <c r="N961" s="1" t="str" cm="1">
        <f t="array" ref="N961">_xlfn.IFS(M961="not Processed", "Not Processed",M961&gt;2,"SLA Breached",M961&lt;=2,"Within SLA")</f>
        <v>Within SLA</v>
      </c>
      <c r="O961" s="1" t="str">
        <f>_xlfn.XLOOKUP(A961,Source_data!A:A,Source_data!D:D)</f>
        <v>NEFT</v>
      </c>
      <c r="P961" s="1">
        <f t="shared" si="145"/>
        <v>0</v>
      </c>
      <c r="Q961" s="1">
        <f t="shared" si="146"/>
        <v>0</v>
      </c>
      <c r="R961" s="1">
        <f t="shared" si="147"/>
        <v>0</v>
      </c>
      <c r="S961" s="1">
        <f t="shared" si="148"/>
        <v>0</v>
      </c>
      <c r="T961" s="1">
        <f t="shared" si="149"/>
        <v>0</v>
      </c>
      <c r="U961" s="1" t="str">
        <f>_xlfn.XLOOKUP(Table3[[#This Row],[Transaction ID]],Source_data!A:A,Source_data!E:E)</f>
        <v>Mumbai</v>
      </c>
      <c r="V961" s="1">
        <f>_xlfn.IFNA(_xlfn.XLOOKUP(A961,bank_processed_transactions[transaction_id],bank_processed_transactions[processing_minutes]),"")</f>
        <v>116.7</v>
      </c>
      <c r="W961" s="31">
        <f>_xlfn.XLOOKUP(A961,Source_data!A:A,Source_data!B:B)</f>
        <v>46045</v>
      </c>
    </row>
    <row r="962" spans="1:23" x14ac:dyDescent="0.3">
      <c r="A962" s="3" t="s">
        <v>4717</v>
      </c>
      <c r="B962" s="1">
        <f>_xlfn.XLOOKUP(A962,bank_source_transactions__1[transaction_id],bank_source_transactions__1[amount_inr])</f>
        <v>35768.9</v>
      </c>
      <c r="C962" s="1">
        <f>_xlfn.XLOOKUP(A962,Processed_data!A:A,Processed_data!F:F)</f>
        <v>35768.9</v>
      </c>
      <c r="D962" s="1" t="str">
        <f>_xlfn.XLOOKUP(A962,bank_source_transactions__1[transaction_id],bank_source_transactions__1[transaction_status])</f>
        <v>SUCCESS</v>
      </c>
      <c r="E962" s="1" t="str">
        <f>_xlfn.XLOOKUP(A962,Processed_data!A:A,Processed_data!G:G)</f>
        <v>SUCCESS</v>
      </c>
      <c r="F962" s="1">
        <f>COUNTIF(bank_processed_transactions[transaction_id],A962)</f>
        <v>1</v>
      </c>
      <c r="G962" s="1" t="str">
        <f t="shared" si="140"/>
        <v>found</v>
      </c>
      <c r="H962" s="1" t="str">
        <f t="shared" si="141"/>
        <v>Not Duplicate</v>
      </c>
      <c r="I962" s="1" t="str">
        <f t="shared" si="142"/>
        <v>match</v>
      </c>
      <c r="J962" s="1" t="str">
        <f t="shared" si="143"/>
        <v>match</v>
      </c>
      <c r="K962" s="1">
        <f t="shared" si="144"/>
        <v>0</v>
      </c>
      <c r="L962" s="2">
        <f>IF(F962=0,"not processed",_xlfn.MINIFS(Processed_data!H:H,Processed_data!A:A,A962))</f>
        <v>46084</v>
      </c>
      <c r="M962" s="1">
        <f>IF(F962=0,"not processed",ABS(bank_source_transactions__1[[#This Row],[transaction_date]]-Reconciliation!L962))</f>
        <v>1</v>
      </c>
      <c r="N962" s="1" t="str" cm="1">
        <f t="array" ref="N962">_xlfn.IFS(M962="not Processed", "Not Processed",M962&gt;2,"SLA Breached",M962&lt;=2,"Within SLA")</f>
        <v>Within SLA</v>
      </c>
      <c r="O962" s="1" t="str">
        <f>_xlfn.XLOOKUP(A962,Source_data!A:A,Source_data!D:D)</f>
        <v>NEFT</v>
      </c>
      <c r="P962" s="1">
        <f t="shared" si="145"/>
        <v>0</v>
      </c>
      <c r="Q962" s="1">
        <f t="shared" si="146"/>
        <v>0</v>
      </c>
      <c r="R962" s="1">
        <f t="shared" si="147"/>
        <v>0</v>
      </c>
      <c r="S962" s="1">
        <f t="shared" si="148"/>
        <v>0</v>
      </c>
      <c r="T962" s="1">
        <f t="shared" si="149"/>
        <v>0</v>
      </c>
      <c r="U962" s="1" t="str">
        <f>_xlfn.XLOOKUP(Table3[[#This Row],[Transaction ID]],Source_data!A:A,Source_data!E:E)</f>
        <v>Bengaluru</v>
      </c>
      <c r="V962" s="1">
        <f>_xlfn.IFNA(_xlfn.XLOOKUP(A962,bank_processed_transactions[transaction_id],bank_processed_transactions[processing_minutes]),"")</f>
        <v>45.3</v>
      </c>
      <c r="W962" s="31">
        <f>_xlfn.XLOOKUP(A962,Source_data!A:A,Source_data!B:B)</f>
        <v>46083</v>
      </c>
    </row>
    <row r="963" spans="1:23" x14ac:dyDescent="0.3">
      <c r="A963" s="4" t="s">
        <v>4887</v>
      </c>
      <c r="B963" s="1">
        <f>_xlfn.XLOOKUP(A963,bank_source_transactions__1[transaction_id],bank_source_transactions__1[amount_inr])</f>
        <v>18383.77</v>
      </c>
      <c r="C963" s="1">
        <f>_xlfn.XLOOKUP(A963,Processed_data!A:A,Processed_data!F:F)</f>
        <v>18383.77</v>
      </c>
      <c r="D963" s="1" t="str">
        <f>_xlfn.XLOOKUP(A963,bank_source_transactions__1[transaction_id],bank_source_transactions__1[transaction_status])</f>
        <v>SUCCESS</v>
      </c>
      <c r="E963" s="1" t="str">
        <f>_xlfn.XLOOKUP(A963,Processed_data!A:A,Processed_data!G:G)</f>
        <v>SUCCESS</v>
      </c>
      <c r="F963" s="1">
        <f>COUNTIF(bank_processed_transactions[transaction_id],A963)</f>
        <v>1</v>
      </c>
      <c r="G963" s="1" t="str">
        <f t="shared" ref="G963:G1026" si="150">IF(F963=0,"missing","found")</f>
        <v>found</v>
      </c>
      <c r="H963" s="1" t="str">
        <f t="shared" ref="H963:H1026" si="151">IF(F963&gt;1,"Duplicate","Not Duplicate")</f>
        <v>Not Duplicate</v>
      </c>
      <c r="I963" s="1" t="str">
        <f t="shared" ref="I963:I1026" si="152">IF(F963=0,"not processed",IF(B963=C963,"match","mismatch"))</f>
        <v>match</v>
      </c>
      <c r="J963" s="1" t="str">
        <f t="shared" ref="J963:J1026" si="153">IF(F963=0,"not processed",IF(D963=E963,"match","mismatch"))</f>
        <v>match</v>
      </c>
      <c r="K963" s="1">
        <f t="shared" ref="K963:K1026" si="154">IF(F963=0,"missing",ABS(B963-C963))</f>
        <v>0</v>
      </c>
      <c r="L963" s="2">
        <f>IF(F963=0,"not processed",_xlfn.MINIFS(Processed_data!H:H,Processed_data!A:A,A963))</f>
        <v>46108</v>
      </c>
      <c r="M963" s="1">
        <f>IF(F963=0,"not processed",ABS(bank_source_transactions__1[[#This Row],[transaction_date]]-Reconciliation!L963))</f>
        <v>3</v>
      </c>
      <c r="N963" s="1" t="str" cm="1">
        <f t="array" ref="N963">_xlfn.IFS(M963="not Processed", "Not Processed",M963&gt;2,"SLA Breached",M963&lt;=2,"Within SLA")</f>
        <v>SLA Breached</v>
      </c>
      <c r="O963" s="1" t="str">
        <f>_xlfn.XLOOKUP(A963,Source_data!A:A,Source_data!D:D)</f>
        <v>UPI</v>
      </c>
      <c r="P963" s="1">
        <f t="shared" ref="P963:P1026" si="155">IF(G963="missing",1,0)</f>
        <v>0</v>
      </c>
      <c r="Q963" s="1">
        <f t="shared" ref="Q963:Q1026" si="156">IF(H963="duplicate",1,0)</f>
        <v>0</v>
      </c>
      <c r="R963" s="1">
        <f t="shared" ref="R963:R1026" si="157">IF(I963="mismatch",1,0)</f>
        <v>0</v>
      </c>
      <c r="S963" s="1">
        <f t="shared" ref="S963:S1026" si="158">IF(J963="mismatch",1,)</f>
        <v>0</v>
      </c>
      <c r="T963" s="1">
        <f t="shared" ref="T963:T1026" si="159">IF(N963="sla breached",1,0)</f>
        <v>1</v>
      </c>
      <c r="U963" s="1" t="str">
        <f>_xlfn.XLOOKUP(Table3[[#This Row],[Transaction ID]],Source_data!A:A,Source_data!E:E)</f>
        <v>Bengaluru</v>
      </c>
      <c r="V963" s="1">
        <f>_xlfn.IFNA(_xlfn.XLOOKUP(A963,bank_processed_transactions[transaction_id],bank_processed_transactions[processing_minutes]),"")</f>
        <v>50.4</v>
      </c>
      <c r="W963" s="31">
        <f>_xlfn.XLOOKUP(A963,Source_data!A:A,Source_data!B:B)</f>
        <v>46105</v>
      </c>
    </row>
    <row r="964" spans="1:23" x14ac:dyDescent="0.3">
      <c r="A964" s="3" t="s">
        <v>4132</v>
      </c>
      <c r="B964" s="1">
        <f>_xlfn.XLOOKUP(A964,bank_source_transactions__1[transaction_id],bank_source_transactions__1[amount_inr])</f>
        <v>4128.91</v>
      </c>
      <c r="C964" s="1">
        <f>_xlfn.XLOOKUP(A964,Processed_data!A:A,Processed_data!F:F)</f>
        <v>4128.91</v>
      </c>
      <c r="D964" s="1" t="str">
        <f>_xlfn.XLOOKUP(A964,bank_source_transactions__1[transaction_id],bank_source_transactions__1[transaction_status])</f>
        <v>SUCCESS</v>
      </c>
      <c r="E964" s="1" t="str">
        <f>_xlfn.XLOOKUP(A964,Processed_data!A:A,Processed_data!G:G)</f>
        <v>SUCCESS</v>
      </c>
      <c r="F964" s="1">
        <f>COUNTIF(bank_processed_transactions[transaction_id],A964)</f>
        <v>1</v>
      </c>
      <c r="G964" s="1" t="str">
        <f t="shared" si="150"/>
        <v>found</v>
      </c>
      <c r="H964" s="1" t="str">
        <f t="shared" si="151"/>
        <v>Not Duplicate</v>
      </c>
      <c r="I964" s="1" t="str">
        <f t="shared" si="152"/>
        <v>match</v>
      </c>
      <c r="J964" s="1" t="str">
        <f t="shared" si="153"/>
        <v>match</v>
      </c>
      <c r="K964" s="1">
        <f t="shared" si="154"/>
        <v>0</v>
      </c>
      <c r="L964" s="2">
        <f>IF(F964=0,"not processed",_xlfn.MINIFS(Processed_data!H:H,Processed_data!A:A,A964))</f>
        <v>46060</v>
      </c>
      <c r="M964" s="1">
        <f>IF(F964=0,"not processed",ABS(bank_source_transactions__1[[#This Row],[transaction_date]]-Reconciliation!L964))</f>
        <v>3</v>
      </c>
      <c r="N964" s="1" t="str" cm="1">
        <f t="array" ref="N964">_xlfn.IFS(M964="not Processed", "Not Processed",M964&gt;2,"SLA Breached",M964&lt;=2,"Within SLA")</f>
        <v>SLA Breached</v>
      </c>
      <c r="O964" s="1" t="str">
        <f>_xlfn.XLOOKUP(A964,Source_data!A:A,Source_data!D:D)</f>
        <v>IMPS</v>
      </c>
      <c r="P964" s="1">
        <f t="shared" si="155"/>
        <v>0</v>
      </c>
      <c r="Q964" s="1">
        <f t="shared" si="156"/>
        <v>0</v>
      </c>
      <c r="R964" s="1">
        <f t="shared" si="157"/>
        <v>0</v>
      </c>
      <c r="S964" s="1">
        <f t="shared" si="158"/>
        <v>0</v>
      </c>
      <c r="T964" s="1">
        <f t="shared" si="159"/>
        <v>1</v>
      </c>
      <c r="U964" s="1" t="str">
        <f>_xlfn.XLOOKUP(Table3[[#This Row],[Transaction ID]],Source_data!A:A,Source_data!E:E)</f>
        <v>Bengaluru</v>
      </c>
      <c r="V964" s="1">
        <f>_xlfn.IFNA(_xlfn.XLOOKUP(A964,bank_processed_transactions[transaction_id],bank_processed_transactions[processing_minutes]),"")</f>
        <v>44.2</v>
      </c>
      <c r="W964" s="31">
        <f>_xlfn.XLOOKUP(A964,Source_data!A:A,Source_data!B:B)</f>
        <v>46057</v>
      </c>
    </row>
    <row r="965" spans="1:23" x14ac:dyDescent="0.3">
      <c r="A965" s="4" t="s">
        <v>2778</v>
      </c>
      <c r="B965" s="1">
        <f>_xlfn.XLOOKUP(A965,bank_source_transactions__1[transaction_id],bank_source_transactions__1[amount_inr])</f>
        <v>3196.13</v>
      </c>
      <c r="C965" s="1">
        <f>_xlfn.XLOOKUP(A965,Processed_data!A:A,Processed_data!F:F)</f>
        <v>3196.13</v>
      </c>
      <c r="D965" s="1" t="str">
        <f>_xlfn.XLOOKUP(A965,bank_source_transactions__1[transaction_id],bank_source_transactions__1[transaction_status])</f>
        <v>SUCCESS</v>
      </c>
      <c r="E965" s="1" t="str">
        <f>_xlfn.XLOOKUP(A965,Processed_data!A:A,Processed_data!G:G)</f>
        <v>SUCCESS</v>
      </c>
      <c r="F965" s="1">
        <f>COUNTIF(bank_processed_transactions[transaction_id],A965)</f>
        <v>1</v>
      </c>
      <c r="G965" s="1" t="str">
        <f t="shared" si="150"/>
        <v>found</v>
      </c>
      <c r="H965" s="1" t="str">
        <f t="shared" si="151"/>
        <v>Not Duplicate</v>
      </c>
      <c r="I965" s="1" t="str">
        <f t="shared" si="152"/>
        <v>match</v>
      </c>
      <c r="J965" s="1" t="str">
        <f t="shared" si="153"/>
        <v>match</v>
      </c>
      <c r="K965" s="1">
        <f t="shared" si="154"/>
        <v>0</v>
      </c>
      <c r="L965" s="2">
        <f>IF(F965=0,"not processed",_xlfn.MINIFS(Processed_data!H:H,Processed_data!A:A,A965))</f>
        <v>46113</v>
      </c>
      <c r="M965" s="1">
        <f>IF(F965=0,"not processed",ABS(bank_source_transactions__1[[#This Row],[transaction_date]]-Reconciliation!L965))</f>
        <v>1</v>
      </c>
      <c r="N965" s="1" t="str" cm="1">
        <f t="array" ref="N965">_xlfn.IFS(M965="not Processed", "Not Processed",M965&gt;2,"SLA Breached",M965&lt;=2,"Within SLA")</f>
        <v>Within SLA</v>
      </c>
      <c r="O965" s="1" t="str">
        <f>_xlfn.XLOOKUP(A965,Source_data!A:A,Source_data!D:D)</f>
        <v>CARD</v>
      </c>
      <c r="P965" s="1">
        <f t="shared" si="155"/>
        <v>0</v>
      </c>
      <c r="Q965" s="1">
        <f t="shared" si="156"/>
        <v>0</v>
      </c>
      <c r="R965" s="1">
        <f t="shared" si="157"/>
        <v>0</v>
      </c>
      <c r="S965" s="1">
        <f t="shared" si="158"/>
        <v>0</v>
      </c>
      <c r="T965" s="1">
        <f t="shared" si="159"/>
        <v>0</v>
      </c>
      <c r="U965" s="1" t="str">
        <f>_xlfn.XLOOKUP(Table3[[#This Row],[Transaction ID]],Source_data!A:A,Source_data!E:E)</f>
        <v>Mumbai</v>
      </c>
      <c r="V965" s="1">
        <f>_xlfn.IFNA(_xlfn.XLOOKUP(A965,bank_processed_transactions[transaction_id],bank_processed_transactions[processing_minutes]),"")</f>
        <v>54.3</v>
      </c>
      <c r="W965" s="31">
        <f>_xlfn.XLOOKUP(A965,Source_data!A:A,Source_data!B:B)</f>
        <v>46112</v>
      </c>
    </row>
    <row r="966" spans="1:23" x14ac:dyDescent="0.3">
      <c r="A966" s="3" t="s">
        <v>2198</v>
      </c>
      <c r="B966" s="1">
        <f>_xlfn.XLOOKUP(A966,bank_source_transactions__1[transaction_id],bank_source_transactions__1[amount_inr])</f>
        <v>1152.92</v>
      </c>
      <c r="C966" s="1">
        <f>_xlfn.XLOOKUP(A966,Processed_data!A:A,Processed_data!F:F)</f>
        <v>1152.92</v>
      </c>
      <c r="D966" s="1" t="str">
        <f>_xlfn.XLOOKUP(A966,bank_source_transactions__1[transaction_id],bank_source_transactions__1[transaction_status])</f>
        <v>FAILED</v>
      </c>
      <c r="E966" s="1" t="str">
        <f>_xlfn.XLOOKUP(A966,Processed_data!A:A,Processed_data!G:G)</f>
        <v>FAILED</v>
      </c>
      <c r="F966" s="1">
        <f>COUNTIF(bank_processed_transactions[transaction_id],A966)</f>
        <v>1</v>
      </c>
      <c r="G966" s="1" t="str">
        <f t="shared" si="150"/>
        <v>found</v>
      </c>
      <c r="H966" s="1" t="str">
        <f t="shared" si="151"/>
        <v>Not Duplicate</v>
      </c>
      <c r="I966" s="1" t="str">
        <f t="shared" si="152"/>
        <v>match</v>
      </c>
      <c r="J966" s="1" t="str">
        <f t="shared" si="153"/>
        <v>match</v>
      </c>
      <c r="K966" s="1">
        <f t="shared" si="154"/>
        <v>0</v>
      </c>
      <c r="L966" s="2">
        <f>IF(F966=0,"not processed",_xlfn.MINIFS(Processed_data!H:H,Processed_data!A:A,A966))</f>
        <v>46105</v>
      </c>
      <c r="M966" s="1">
        <f>IF(F966=0,"not processed",ABS(bank_source_transactions__1[[#This Row],[transaction_date]]-Reconciliation!L966))</f>
        <v>0</v>
      </c>
      <c r="N966" s="1" t="str" cm="1">
        <f t="array" ref="N966">_xlfn.IFS(M966="not Processed", "Not Processed",M966&gt;2,"SLA Breached",M966&lt;=2,"Within SLA")</f>
        <v>Within SLA</v>
      </c>
      <c r="O966" s="1" t="str">
        <f>_xlfn.XLOOKUP(A966,Source_data!A:A,Source_data!D:D)</f>
        <v>IMPS</v>
      </c>
      <c r="P966" s="1">
        <f t="shared" si="155"/>
        <v>0</v>
      </c>
      <c r="Q966" s="1">
        <f t="shared" si="156"/>
        <v>0</v>
      </c>
      <c r="R966" s="1">
        <f t="shared" si="157"/>
        <v>0</v>
      </c>
      <c r="S966" s="1">
        <f t="shared" si="158"/>
        <v>0</v>
      </c>
      <c r="T966" s="1">
        <f t="shared" si="159"/>
        <v>0</v>
      </c>
      <c r="U966" s="1" t="str">
        <f>_xlfn.XLOOKUP(Table3[[#This Row],[Transaction ID]],Source_data!A:A,Source_data!E:E)</f>
        <v>Hyderabad</v>
      </c>
      <c r="V966" s="1">
        <f>_xlfn.IFNA(_xlfn.XLOOKUP(A966,bank_processed_transactions[transaction_id],bank_processed_transactions[processing_minutes]),"")</f>
        <v>28.9</v>
      </c>
      <c r="W966" s="31">
        <f>_xlfn.XLOOKUP(A966,Source_data!A:A,Source_data!B:B)</f>
        <v>46105</v>
      </c>
    </row>
    <row r="967" spans="1:23" x14ac:dyDescent="0.3">
      <c r="A967" s="4" t="s">
        <v>2442</v>
      </c>
      <c r="B967" s="1">
        <f>_xlfn.XLOOKUP(A967,bank_source_transactions__1[transaction_id],bank_source_transactions__1[amount_inr])</f>
        <v>12355.58</v>
      </c>
      <c r="C967" s="1">
        <f>_xlfn.XLOOKUP(A967,Processed_data!A:A,Processed_data!F:F)</f>
        <v>12355.58</v>
      </c>
      <c r="D967" s="1" t="str">
        <f>_xlfn.XLOOKUP(A967,bank_source_transactions__1[transaction_id],bank_source_transactions__1[transaction_status])</f>
        <v>SUCCESS</v>
      </c>
      <c r="E967" s="1" t="str">
        <f>_xlfn.XLOOKUP(A967,Processed_data!A:A,Processed_data!G:G)</f>
        <v>SUCCESS</v>
      </c>
      <c r="F967" s="1">
        <f>COUNTIF(bank_processed_transactions[transaction_id],A967)</f>
        <v>1</v>
      </c>
      <c r="G967" s="1" t="str">
        <f t="shared" si="150"/>
        <v>found</v>
      </c>
      <c r="H967" s="1" t="str">
        <f t="shared" si="151"/>
        <v>Not Duplicate</v>
      </c>
      <c r="I967" s="1" t="str">
        <f t="shared" si="152"/>
        <v>match</v>
      </c>
      <c r="J967" s="1" t="str">
        <f t="shared" si="153"/>
        <v>match</v>
      </c>
      <c r="K967" s="1">
        <f t="shared" si="154"/>
        <v>0</v>
      </c>
      <c r="L967" s="2">
        <f>IF(F967=0,"not processed",_xlfn.MINIFS(Processed_data!H:H,Processed_data!A:A,A967))</f>
        <v>46052</v>
      </c>
      <c r="M967" s="1">
        <f>IF(F967=0,"not processed",ABS(bank_source_transactions__1[[#This Row],[transaction_date]]-Reconciliation!L967))</f>
        <v>2</v>
      </c>
      <c r="N967" s="1" t="str" cm="1">
        <f t="array" ref="N967">_xlfn.IFS(M967="not Processed", "Not Processed",M967&gt;2,"SLA Breached",M967&lt;=2,"Within SLA")</f>
        <v>Within SLA</v>
      </c>
      <c r="O967" s="1" t="str">
        <f>_xlfn.XLOOKUP(A967,Source_data!A:A,Source_data!D:D)</f>
        <v>CARD</v>
      </c>
      <c r="P967" s="1">
        <f t="shared" si="155"/>
        <v>0</v>
      </c>
      <c r="Q967" s="1">
        <f t="shared" si="156"/>
        <v>0</v>
      </c>
      <c r="R967" s="1">
        <f t="shared" si="157"/>
        <v>0</v>
      </c>
      <c r="S967" s="1">
        <f t="shared" si="158"/>
        <v>0</v>
      </c>
      <c r="T967" s="1">
        <f t="shared" si="159"/>
        <v>0</v>
      </c>
      <c r="U967" s="1" t="str">
        <f>_xlfn.XLOOKUP(Table3[[#This Row],[Transaction ID]],Source_data!A:A,Source_data!E:E)</f>
        <v>Bengaluru</v>
      </c>
      <c r="V967" s="1">
        <f>_xlfn.IFNA(_xlfn.XLOOKUP(A967,bank_processed_transactions[transaction_id],bank_processed_transactions[processing_minutes]),"")</f>
        <v>25.6</v>
      </c>
      <c r="W967" s="31">
        <f>_xlfn.XLOOKUP(A967,Source_data!A:A,Source_data!B:B)</f>
        <v>46050</v>
      </c>
    </row>
    <row r="968" spans="1:23" x14ac:dyDescent="0.3">
      <c r="A968" s="3" t="s">
        <v>4221</v>
      </c>
      <c r="B968" s="1">
        <f>_xlfn.XLOOKUP(A968,bank_source_transactions__1[transaction_id],bank_source_transactions__1[amount_inr])</f>
        <v>2096.08</v>
      </c>
      <c r="C968" s="1">
        <f>_xlfn.XLOOKUP(A968,Processed_data!A:A,Processed_data!F:F)</f>
        <v>2096.08</v>
      </c>
      <c r="D968" s="1" t="str">
        <f>_xlfn.XLOOKUP(A968,bank_source_transactions__1[transaction_id],bank_source_transactions__1[transaction_status])</f>
        <v>SUCCESS</v>
      </c>
      <c r="E968" s="1" t="str">
        <f>_xlfn.XLOOKUP(A968,Processed_data!A:A,Processed_data!G:G)</f>
        <v>SUCCESS</v>
      </c>
      <c r="F968" s="1">
        <f>COUNTIF(bank_processed_transactions[transaction_id],A968)</f>
        <v>1</v>
      </c>
      <c r="G968" s="1" t="str">
        <f t="shared" si="150"/>
        <v>found</v>
      </c>
      <c r="H968" s="1" t="str">
        <f t="shared" si="151"/>
        <v>Not Duplicate</v>
      </c>
      <c r="I968" s="1" t="str">
        <f t="shared" si="152"/>
        <v>match</v>
      </c>
      <c r="J968" s="1" t="str">
        <f t="shared" si="153"/>
        <v>match</v>
      </c>
      <c r="K968" s="1">
        <f t="shared" si="154"/>
        <v>0</v>
      </c>
      <c r="L968" s="2">
        <f>IF(F968=0,"not processed",_xlfn.MINIFS(Processed_data!H:H,Processed_data!A:A,A968))</f>
        <v>46078</v>
      </c>
      <c r="M968" s="1">
        <f>IF(F968=0,"not processed",ABS(bank_source_transactions__1[[#This Row],[transaction_date]]-Reconciliation!L968))</f>
        <v>0</v>
      </c>
      <c r="N968" s="1" t="str" cm="1">
        <f t="array" ref="N968">_xlfn.IFS(M968="not Processed", "Not Processed",M968&gt;2,"SLA Breached",M968&lt;=2,"Within SLA")</f>
        <v>Within SLA</v>
      </c>
      <c r="O968" s="1" t="str">
        <f>_xlfn.XLOOKUP(A968,Source_data!A:A,Source_data!D:D)</f>
        <v>UPI</v>
      </c>
      <c r="P968" s="1">
        <f t="shared" si="155"/>
        <v>0</v>
      </c>
      <c r="Q968" s="1">
        <f t="shared" si="156"/>
        <v>0</v>
      </c>
      <c r="R968" s="1">
        <f t="shared" si="157"/>
        <v>0</v>
      </c>
      <c r="S968" s="1">
        <f t="shared" si="158"/>
        <v>0</v>
      </c>
      <c r="T968" s="1">
        <f t="shared" si="159"/>
        <v>0</v>
      </c>
      <c r="U968" s="1" t="str">
        <f>_xlfn.XLOOKUP(Table3[[#This Row],[Transaction ID]],Source_data!A:A,Source_data!E:E)</f>
        <v>Bengaluru</v>
      </c>
      <c r="V968" s="1">
        <f>_xlfn.IFNA(_xlfn.XLOOKUP(A968,bank_processed_transactions[transaction_id],bank_processed_transactions[processing_minutes]),"")</f>
        <v>6.5</v>
      </c>
      <c r="W968" s="31">
        <f>_xlfn.XLOOKUP(A968,Source_data!A:A,Source_data!B:B)</f>
        <v>46078</v>
      </c>
    </row>
    <row r="969" spans="1:23" x14ac:dyDescent="0.3">
      <c r="A969" s="4" t="s">
        <v>2053</v>
      </c>
      <c r="B969" s="1">
        <f>_xlfn.XLOOKUP(A969,bank_source_transactions__1[transaction_id],bank_source_transactions__1[amount_inr])</f>
        <v>12437.58</v>
      </c>
      <c r="C969" s="1">
        <f>_xlfn.XLOOKUP(A969,Processed_data!A:A,Processed_data!F:F)</f>
        <v>12437.58</v>
      </c>
      <c r="D969" s="1" t="str">
        <f>_xlfn.XLOOKUP(A969,bank_source_transactions__1[transaction_id],bank_source_transactions__1[transaction_status])</f>
        <v>SUCCESS</v>
      </c>
      <c r="E969" s="1" t="str">
        <f>_xlfn.XLOOKUP(A969,Processed_data!A:A,Processed_data!G:G)</f>
        <v>SUCCESS</v>
      </c>
      <c r="F969" s="1">
        <f>COUNTIF(bank_processed_transactions[transaction_id],A969)</f>
        <v>1</v>
      </c>
      <c r="G969" s="1" t="str">
        <f t="shared" si="150"/>
        <v>found</v>
      </c>
      <c r="H969" s="1" t="str">
        <f t="shared" si="151"/>
        <v>Not Duplicate</v>
      </c>
      <c r="I969" s="1" t="str">
        <f t="shared" si="152"/>
        <v>match</v>
      </c>
      <c r="J969" s="1" t="str">
        <f t="shared" si="153"/>
        <v>match</v>
      </c>
      <c r="K969" s="1">
        <f t="shared" si="154"/>
        <v>0</v>
      </c>
      <c r="L969" s="2">
        <f>IF(F969=0,"not processed",_xlfn.MINIFS(Processed_data!H:H,Processed_data!A:A,A969))</f>
        <v>46085</v>
      </c>
      <c r="M969" s="1">
        <f>IF(F969=0,"not processed",ABS(bank_source_transactions__1[[#This Row],[transaction_date]]-Reconciliation!L969))</f>
        <v>2</v>
      </c>
      <c r="N969" s="1" t="str" cm="1">
        <f t="array" ref="N969">_xlfn.IFS(M969="not Processed", "Not Processed",M969&gt;2,"SLA Breached",M969&lt;=2,"Within SLA")</f>
        <v>Within SLA</v>
      </c>
      <c r="O969" s="1" t="str">
        <f>_xlfn.XLOOKUP(A969,Source_data!A:A,Source_data!D:D)</f>
        <v>CARD</v>
      </c>
      <c r="P969" s="1">
        <f t="shared" si="155"/>
        <v>0</v>
      </c>
      <c r="Q969" s="1">
        <f t="shared" si="156"/>
        <v>0</v>
      </c>
      <c r="R969" s="1">
        <f t="shared" si="157"/>
        <v>0</v>
      </c>
      <c r="S969" s="1">
        <f t="shared" si="158"/>
        <v>0</v>
      </c>
      <c r="T969" s="1">
        <f t="shared" si="159"/>
        <v>0</v>
      </c>
      <c r="U969" s="1" t="str">
        <f>_xlfn.XLOOKUP(Table3[[#This Row],[Transaction ID]],Source_data!A:A,Source_data!E:E)</f>
        <v>Hyderabad</v>
      </c>
      <c r="V969" s="1">
        <f>_xlfn.IFNA(_xlfn.XLOOKUP(A969,bank_processed_transactions[transaction_id],bank_processed_transactions[processing_minutes]),"")</f>
        <v>12.7</v>
      </c>
      <c r="W969" s="31">
        <f>_xlfn.XLOOKUP(A969,Source_data!A:A,Source_data!B:B)</f>
        <v>46083</v>
      </c>
    </row>
    <row r="970" spans="1:23" x14ac:dyDescent="0.3">
      <c r="A970" s="3" t="s">
        <v>1817</v>
      </c>
      <c r="B970" s="1">
        <f>_xlfn.XLOOKUP(A970,bank_source_transactions__1[transaction_id],bank_source_transactions__1[amount_inr])</f>
        <v>1477.46</v>
      </c>
      <c r="C970" s="1">
        <f>_xlfn.XLOOKUP(A970,Processed_data!A:A,Processed_data!F:F)</f>
        <v>1477.46</v>
      </c>
      <c r="D970" s="1" t="str">
        <f>_xlfn.XLOOKUP(A970,bank_source_transactions__1[transaction_id],bank_source_transactions__1[transaction_status])</f>
        <v>SUCCESS</v>
      </c>
      <c r="E970" s="1" t="str">
        <f>_xlfn.XLOOKUP(A970,Processed_data!A:A,Processed_data!G:G)</f>
        <v>SUCCESS</v>
      </c>
      <c r="F970" s="1">
        <f>COUNTIF(bank_processed_transactions[transaction_id],A970)</f>
        <v>1</v>
      </c>
      <c r="G970" s="1" t="str">
        <f t="shared" si="150"/>
        <v>found</v>
      </c>
      <c r="H970" s="1" t="str">
        <f t="shared" si="151"/>
        <v>Not Duplicate</v>
      </c>
      <c r="I970" s="1" t="str">
        <f t="shared" si="152"/>
        <v>match</v>
      </c>
      <c r="J970" s="1" t="str">
        <f t="shared" si="153"/>
        <v>match</v>
      </c>
      <c r="K970" s="1">
        <f t="shared" si="154"/>
        <v>0</v>
      </c>
      <c r="L970" s="2">
        <f>IF(F970=0,"not processed",_xlfn.MINIFS(Processed_data!H:H,Processed_data!A:A,A970))</f>
        <v>46044</v>
      </c>
      <c r="M970" s="1">
        <f>IF(F970=0,"not processed",ABS(bank_source_transactions__1[[#This Row],[transaction_date]]-Reconciliation!L970))</f>
        <v>1</v>
      </c>
      <c r="N970" s="1" t="str" cm="1">
        <f t="array" ref="N970">_xlfn.IFS(M970="not Processed", "Not Processed",M970&gt;2,"SLA Breached",M970&lt;=2,"Within SLA")</f>
        <v>Within SLA</v>
      </c>
      <c r="O970" s="1" t="str">
        <f>_xlfn.XLOOKUP(A970,Source_data!A:A,Source_data!D:D)</f>
        <v>NEFT</v>
      </c>
      <c r="P970" s="1">
        <f t="shared" si="155"/>
        <v>0</v>
      </c>
      <c r="Q970" s="1">
        <f t="shared" si="156"/>
        <v>0</v>
      </c>
      <c r="R970" s="1">
        <f t="shared" si="157"/>
        <v>0</v>
      </c>
      <c r="S970" s="1">
        <f t="shared" si="158"/>
        <v>0</v>
      </c>
      <c r="T970" s="1">
        <f t="shared" si="159"/>
        <v>0</v>
      </c>
      <c r="U970" s="1" t="str">
        <f>_xlfn.XLOOKUP(Table3[[#This Row],[Transaction ID]],Source_data!A:A,Source_data!E:E)</f>
        <v>Pune</v>
      </c>
      <c r="V970" s="1">
        <f>_xlfn.IFNA(_xlfn.XLOOKUP(A970,bank_processed_transactions[transaction_id],bank_processed_transactions[processing_minutes]),"")</f>
        <v>18.600000000000001</v>
      </c>
      <c r="W970" s="31">
        <f>_xlfn.XLOOKUP(A970,Source_data!A:A,Source_data!B:B)</f>
        <v>46043</v>
      </c>
    </row>
    <row r="971" spans="1:23" x14ac:dyDescent="0.3">
      <c r="A971" s="4" t="s">
        <v>1714</v>
      </c>
      <c r="B971" s="1">
        <f>_xlfn.XLOOKUP(A971,bank_source_transactions__1[transaction_id],bank_source_transactions__1[amount_inr])</f>
        <v>371.4</v>
      </c>
      <c r="C971" s="1">
        <f>_xlfn.XLOOKUP(A971,Processed_data!A:A,Processed_data!F:F)</f>
        <v>371.4</v>
      </c>
      <c r="D971" s="1" t="str">
        <f>_xlfn.XLOOKUP(A971,bank_source_transactions__1[transaction_id],bank_source_transactions__1[transaction_status])</f>
        <v>FAILED</v>
      </c>
      <c r="E971" s="1" t="str">
        <f>_xlfn.XLOOKUP(A971,Processed_data!A:A,Processed_data!G:G)</f>
        <v>FAILED</v>
      </c>
      <c r="F971" s="1">
        <f>COUNTIF(bank_processed_transactions[transaction_id],A971)</f>
        <v>1</v>
      </c>
      <c r="G971" s="1" t="str">
        <f t="shared" si="150"/>
        <v>found</v>
      </c>
      <c r="H971" s="1" t="str">
        <f t="shared" si="151"/>
        <v>Not Duplicate</v>
      </c>
      <c r="I971" s="1" t="str">
        <f t="shared" si="152"/>
        <v>match</v>
      </c>
      <c r="J971" s="1" t="str">
        <f t="shared" si="153"/>
        <v>match</v>
      </c>
      <c r="K971" s="1">
        <f t="shared" si="154"/>
        <v>0</v>
      </c>
      <c r="L971" s="2">
        <f>IF(F971=0,"not processed",_xlfn.MINIFS(Processed_data!H:H,Processed_data!A:A,A971))</f>
        <v>46074</v>
      </c>
      <c r="M971" s="1">
        <f>IF(F971=0,"not processed",ABS(bank_source_transactions__1[[#This Row],[transaction_date]]-Reconciliation!L971))</f>
        <v>0</v>
      </c>
      <c r="N971" s="1" t="str" cm="1">
        <f t="array" ref="N971">_xlfn.IFS(M971="not Processed", "Not Processed",M971&gt;2,"SLA Breached",M971&lt;=2,"Within SLA")</f>
        <v>Within SLA</v>
      </c>
      <c r="O971" s="1" t="str">
        <f>_xlfn.XLOOKUP(A971,Source_data!A:A,Source_data!D:D)</f>
        <v>UPI</v>
      </c>
      <c r="P971" s="1">
        <f t="shared" si="155"/>
        <v>0</v>
      </c>
      <c r="Q971" s="1">
        <f t="shared" si="156"/>
        <v>0</v>
      </c>
      <c r="R971" s="1">
        <f t="shared" si="157"/>
        <v>0</v>
      </c>
      <c r="S971" s="1">
        <f t="shared" si="158"/>
        <v>0</v>
      </c>
      <c r="T971" s="1">
        <f t="shared" si="159"/>
        <v>0</v>
      </c>
      <c r="U971" s="1" t="str">
        <f>_xlfn.XLOOKUP(Table3[[#This Row],[Transaction ID]],Source_data!A:A,Source_data!E:E)</f>
        <v>Hyderabad</v>
      </c>
      <c r="V971" s="1">
        <f>_xlfn.IFNA(_xlfn.XLOOKUP(A971,bank_processed_transactions[transaction_id],bank_processed_transactions[processing_minutes]),"")</f>
        <v>41.9</v>
      </c>
      <c r="W971" s="31">
        <f>_xlfn.XLOOKUP(A971,Source_data!A:A,Source_data!B:B)</f>
        <v>46074</v>
      </c>
    </row>
    <row r="972" spans="1:23" x14ac:dyDescent="0.3">
      <c r="A972" s="3" t="s">
        <v>705</v>
      </c>
      <c r="B972" s="1">
        <f>_xlfn.XLOOKUP(A972,bank_source_transactions__1[transaction_id],bank_source_transactions__1[amount_inr])</f>
        <v>1548.25</v>
      </c>
      <c r="C972" s="1">
        <f>_xlfn.XLOOKUP(A972,Processed_data!A:A,Processed_data!F:F)</f>
        <v>1548.25</v>
      </c>
      <c r="D972" s="1" t="str">
        <f>_xlfn.XLOOKUP(A972,bank_source_transactions__1[transaction_id],bank_source_transactions__1[transaction_status])</f>
        <v>SUCCESS</v>
      </c>
      <c r="E972" s="1" t="str">
        <f>_xlfn.XLOOKUP(A972,Processed_data!A:A,Processed_data!G:G)</f>
        <v>SUCCESS</v>
      </c>
      <c r="F972" s="1">
        <f>COUNTIF(bank_processed_transactions[transaction_id],A972)</f>
        <v>1</v>
      </c>
      <c r="G972" s="1" t="str">
        <f t="shared" si="150"/>
        <v>found</v>
      </c>
      <c r="H972" s="1" t="str">
        <f t="shared" si="151"/>
        <v>Not Duplicate</v>
      </c>
      <c r="I972" s="1" t="str">
        <f t="shared" si="152"/>
        <v>match</v>
      </c>
      <c r="J972" s="1" t="str">
        <f t="shared" si="153"/>
        <v>match</v>
      </c>
      <c r="K972" s="1">
        <f t="shared" si="154"/>
        <v>0</v>
      </c>
      <c r="L972" s="2">
        <f>IF(F972=0,"not processed",_xlfn.MINIFS(Processed_data!H:H,Processed_data!A:A,A972))</f>
        <v>46103</v>
      </c>
      <c r="M972" s="1">
        <f>IF(F972=0,"not processed",ABS(bank_source_transactions__1[[#This Row],[transaction_date]]-Reconciliation!L972))</f>
        <v>2</v>
      </c>
      <c r="N972" s="1" t="str" cm="1">
        <f t="array" ref="N972">_xlfn.IFS(M972="not Processed", "Not Processed",M972&gt;2,"SLA Breached",M972&lt;=2,"Within SLA")</f>
        <v>Within SLA</v>
      </c>
      <c r="O972" s="1" t="str">
        <f>_xlfn.XLOOKUP(A972,Source_data!A:A,Source_data!D:D)</f>
        <v>UPI</v>
      </c>
      <c r="P972" s="1">
        <f t="shared" si="155"/>
        <v>0</v>
      </c>
      <c r="Q972" s="1">
        <f t="shared" si="156"/>
        <v>0</v>
      </c>
      <c r="R972" s="1">
        <f t="shared" si="157"/>
        <v>0</v>
      </c>
      <c r="S972" s="1">
        <f t="shared" si="158"/>
        <v>0</v>
      </c>
      <c r="T972" s="1">
        <f t="shared" si="159"/>
        <v>0</v>
      </c>
      <c r="U972" s="1" t="str">
        <f>_xlfn.XLOOKUP(Table3[[#This Row],[Transaction ID]],Source_data!A:A,Source_data!E:E)</f>
        <v>Bengaluru</v>
      </c>
      <c r="V972" s="1">
        <f>_xlfn.IFNA(_xlfn.XLOOKUP(A972,bank_processed_transactions[transaction_id],bank_processed_transactions[processing_minutes]),"")</f>
        <v>28.7</v>
      </c>
      <c r="W972" s="31">
        <f>_xlfn.XLOOKUP(A972,Source_data!A:A,Source_data!B:B)</f>
        <v>46101</v>
      </c>
    </row>
    <row r="973" spans="1:23" x14ac:dyDescent="0.3">
      <c r="A973" s="4" t="s">
        <v>1335</v>
      </c>
      <c r="B973" s="1">
        <f>_xlfn.XLOOKUP(A973,bank_source_transactions__1[transaction_id],bank_source_transactions__1[amount_inr])</f>
        <v>98732.21</v>
      </c>
      <c r="C973" s="1">
        <f>_xlfn.XLOOKUP(A973,Processed_data!A:A,Processed_data!F:F)</f>
        <v>98732.21</v>
      </c>
      <c r="D973" s="1" t="str">
        <f>_xlfn.XLOOKUP(A973,bank_source_transactions__1[transaction_id],bank_source_transactions__1[transaction_status])</f>
        <v>SUCCESS</v>
      </c>
      <c r="E973" s="1" t="str">
        <f>_xlfn.XLOOKUP(A973,Processed_data!A:A,Processed_data!G:G)</f>
        <v>SUCCESS</v>
      </c>
      <c r="F973" s="1">
        <f>COUNTIF(bank_processed_transactions[transaction_id],A973)</f>
        <v>1</v>
      </c>
      <c r="G973" s="1" t="str">
        <f t="shared" si="150"/>
        <v>found</v>
      </c>
      <c r="H973" s="1" t="str">
        <f t="shared" si="151"/>
        <v>Not Duplicate</v>
      </c>
      <c r="I973" s="1" t="str">
        <f t="shared" si="152"/>
        <v>match</v>
      </c>
      <c r="J973" s="1" t="str">
        <f t="shared" si="153"/>
        <v>match</v>
      </c>
      <c r="K973" s="1">
        <f t="shared" si="154"/>
        <v>0</v>
      </c>
      <c r="L973" s="2">
        <f>IF(F973=0,"not processed",_xlfn.MINIFS(Processed_data!H:H,Processed_data!A:A,A973))</f>
        <v>46077</v>
      </c>
      <c r="M973" s="1">
        <f>IF(F973=0,"not processed",ABS(bank_source_transactions__1[[#This Row],[transaction_date]]-Reconciliation!L973))</f>
        <v>0</v>
      </c>
      <c r="N973" s="1" t="str" cm="1">
        <f t="array" ref="N973">_xlfn.IFS(M973="not Processed", "Not Processed",M973&gt;2,"SLA Breached",M973&lt;=2,"Within SLA")</f>
        <v>Within SLA</v>
      </c>
      <c r="O973" s="1" t="str">
        <f>_xlfn.XLOOKUP(A973,Source_data!A:A,Source_data!D:D)</f>
        <v>NEFT</v>
      </c>
      <c r="P973" s="1">
        <f t="shared" si="155"/>
        <v>0</v>
      </c>
      <c r="Q973" s="1">
        <f t="shared" si="156"/>
        <v>0</v>
      </c>
      <c r="R973" s="1">
        <f t="shared" si="157"/>
        <v>0</v>
      </c>
      <c r="S973" s="1">
        <f t="shared" si="158"/>
        <v>0</v>
      </c>
      <c r="T973" s="1">
        <f t="shared" si="159"/>
        <v>0</v>
      </c>
      <c r="U973" s="1" t="str">
        <f>_xlfn.XLOOKUP(Table3[[#This Row],[Transaction ID]],Source_data!A:A,Source_data!E:E)</f>
        <v>Mumbai</v>
      </c>
      <c r="V973" s="1">
        <f>_xlfn.IFNA(_xlfn.XLOOKUP(A973,bank_processed_transactions[transaction_id],bank_processed_transactions[processing_minutes]),"")</f>
        <v>23.6</v>
      </c>
      <c r="W973" s="31">
        <f>_xlfn.XLOOKUP(A973,Source_data!A:A,Source_data!B:B)</f>
        <v>46077</v>
      </c>
    </row>
    <row r="974" spans="1:23" x14ac:dyDescent="0.3">
      <c r="A974" s="3" t="s">
        <v>528</v>
      </c>
      <c r="B974" s="1">
        <f>_xlfn.XLOOKUP(A974,bank_source_transactions__1[transaction_id],bank_source_transactions__1[amount_inr])</f>
        <v>535.19000000000005</v>
      </c>
      <c r="C974" s="1">
        <f>_xlfn.XLOOKUP(A974,Processed_data!A:A,Processed_data!F:F)</f>
        <v>535.19000000000005</v>
      </c>
      <c r="D974" s="1" t="str">
        <f>_xlfn.XLOOKUP(A974,bank_source_transactions__1[transaction_id],bank_source_transactions__1[transaction_status])</f>
        <v>REVERSED</v>
      </c>
      <c r="E974" s="1" t="str">
        <f>_xlfn.XLOOKUP(A974,Processed_data!A:A,Processed_data!G:G)</f>
        <v>REVERSED</v>
      </c>
      <c r="F974" s="1">
        <f>COUNTIF(bank_processed_transactions[transaction_id],A974)</f>
        <v>1</v>
      </c>
      <c r="G974" s="1" t="str">
        <f t="shared" si="150"/>
        <v>found</v>
      </c>
      <c r="H974" s="1" t="str">
        <f t="shared" si="151"/>
        <v>Not Duplicate</v>
      </c>
      <c r="I974" s="1" t="str">
        <f t="shared" si="152"/>
        <v>match</v>
      </c>
      <c r="J974" s="1" t="str">
        <f t="shared" si="153"/>
        <v>match</v>
      </c>
      <c r="K974" s="1">
        <f t="shared" si="154"/>
        <v>0</v>
      </c>
      <c r="L974" s="2">
        <f>IF(F974=0,"not processed",_xlfn.MINIFS(Processed_data!H:H,Processed_data!A:A,A974))</f>
        <v>46101</v>
      </c>
      <c r="M974" s="1">
        <f>IF(F974=0,"not processed",ABS(bank_source_transactions__1[[#This Row],[transaction_date]]-Reconciliation!L974))</f>
        <v>1</v>
      </c>
      <c r="N974" s="1" t="str" cm="1">
        <f t="array" ref="N974">_xlfn.IFS(M974="not Processed", "Not Processed",M974&gt;2,"SLA Breached",M974&lt;=2,"Within SLA")</f>
        <v>Within SLA</v>
      </c>
      <c r="O974" s="1" t="str">
        <f>_xlfn.XLOOKUP(A974,Source_data!A:A,Source_data!D:D)</f>
        <v>NEFT</v>
      </c>
      <c r="P974" s="1">
        <f t="shared" si="155"/>
        <v>0</v>
      </c>
      <c r="Q974" s="1">
        <f t="shared" si="156"/>
        <v>0</v>
      </c>
      <c r="R974" s="1">
        <f t="shared" si="157"/>
        <v>0</v>
      </c>
      <c r="S974" s="1">
        <f t="shared" si="158"/>
        <v>0</v>
      </c>
      <c r="T974" s="1">
        <f t="shared" si="159"/>
        <v>0</v>
      </c>
      <c r="U974" s="1" t="str">
        <f>_xlfn.XLOOKUP(Table3[[#This Row],[Transaction ID]],Source_data!A:A,Source_data!E:E)</f>
        <v>Mumbai</v>
      </c>
      <c r="V974" s="1">
        <f>_xlfn.IFNA(_xlfn.XLOOKUP(A974,bank_processed_transactions[transaction_id],bank_processed_transactions[processing_minutes]),"")</f>
        <v>4.2</v>
      </c>
      <c r="W974" s="31">
        <f>_xlfn.XLOOKUP(A974,Source_data!A:A,Source_data!B:B)</f>
        <v>46100</v>
      </c>
    </row>
    <row r="975" spans="1:23" x14ac:dyDescent="0.3">
      <c r="A975" s="4" t="s">
        <v>1596</v>
      </c>
      <c r="B975" s="1">
        <f>_xlfn.XLOOKUP(A975,bank_source_transactions__1[transaction_id],bank_source_transactions__1[amount_inr])</f>
        <v>2331.9699999999998</v>
      </c>
      <c r="C975" s="1">
        <f>_xlfn.XLOOKUP(A975,Processed_data!A:A,Processed_data!F:F)</f>
        <v>2331.9699999999998</v>
      </c>
      <c r="D975" s="1" t="str">
        <f>_xlfn.XLOOKUP(A975,bank_source_transactions__1[transaction_id],bank_source_transactions__1[transaction_status])</f>
        <v>SUCCESS</v>
      </c>
      <c r="E975" s="1" t="str">
        <f>_xlfn.XLOOKUP(A975,Processed_data!A:A,Processed_data!G:G)</f>
        <v>SUCCESS</v>
      </c>
      <c r="F975" s="1">
        <f>COUNTIF(bank_processed_transactions[transaction_id],A975)</f>
        <v>1</v>
      </c>
      <c r="G975" s="1" t="str">
        <f t="shared" si="150"/>
        <v>found</v>
      </c>
      <c r="H975" s="1" t="str">
        <f t="shared" si="151"/>
        <v>Not Duplicate</v>
      </c>
      <c r="I975" s="1" t="str">
        <f t="shared" si="152"/>
        <v>match</v>
      </c>
      <c r="J975" s="1" t="str">
        <f t="shared" si="153"/>
        <v>match</v>
      </c>
      <c r="K975" s="1">
        <f t="shared" si="154"/>
        <v>0</v>
      </c>
      <c r="L975" s="2">
        <f>IF(F975=0,"not processed",_xlfn.MINIFS(Processed_data!H:H,Processed_data!A:A,A975))</f>
        <v>46050</v>
      </c>
      <c r="M975" s="1">
        <f>IF(F975=0,"not processed",ABS(bank_source_transactions__1[[#This Row],[transaction_date]]-Reconciliation!L975))</f>
        <v>0</v>
      </c>
      <c r="N975" s="1" t="str" cm="1">
        <f t="array" ref="N975">_xlfn.IFS(M975="not Processed", "Not Processed",M975&gt;2,"SLA Breached",M975&lt;=2,"Within SLA")</f>
        <v>Within SLA</v>
      </c>
      <c r="O975" s="1" t="str">
        <f>_xlfn.XLOOKUP(A975,Source_data!A:A,Source_data!D:D)</f>
        <v>IMPS</v>
      </c>
      <c r="P975" s="1">
        <f t="shared" si="155"/>
        <v>0</v>
      </c>
      <c r="Q975" s="1">
        <f t="shared" si="156"/>
        <v>0</v>
      </c>
      <c r="R975" s="1">
        <f t="shared" si="157"/>
        <v>0</v>
      </c>
      <c r="S975" s="1">
        <f t="shared" si="158"/>
        <v>0</v>
      </c>
      <c r="T975" s="1">
        <f t="shared" si="159"/>
        <v>0</v>
      </c>
      <c r="U975" s="1" t="str">
        <f>_xlfn.XLOOKUP(Table3[[#This Row],[Transaction ID]],Source_data!A:A,Source_data!E:E)</f>
        <v>Hyderabad</v>
      </c>
      <c r="V975" s="1">
        <f>_xlfn.IFNA(_xlfn.XLOOKUP(A975,bank_processed_transactions[transaction_id],bank_processed_transactions[processing_minutes]),"")</f>
        <v>22.2</v>
      </c>
      <c r="W975" s="31">
        <f>_xlfn.XLOOKUP(A975,Source_data!A:A,Source_data!B:B)</f>
        <v>46050</v>
      </c>
    </row>
    <row r="976" spans="1:23" x14ac:dyDescent="0.3">
      <c r="A976" s="3" t="s">
        <v>3466</v>
      </c>
      <c r="B976" s="1">
        <f>_xlfn.XLOOKUP(A976,bank_source_transactions__1[transaction_id],bank_source_transactions__1[amount_inr])</f>
        <v>15925.99</v>
      </c>
      <c r="C976" s="1">
        <f>_xlfn.XLOOKUP(A976,Processed_data!A:A,Processed_data!F:F)</f>
        <v>15925.99</v>
      </c>
      <c r="D976" s="1" t="str">
        <f>_xlfn.XLOOKUP(A976,bank_source_transactions__1[transaction_id],bank_source_transactions__1[transaction_status])</f>
        <v>SUCCESS</v>
      </c>
      <c r="E976" s="1" t="str">
        <f>_xlfn.XLOOKUP(A976,Processed_data!A:A,Processed_data!G:G)</f>
        <v>SUCCESS</v>
      </c>
      <c r="F976" s="1">
        <f>COUNTIF(bank_processed_transactions[transaction_id],A976)</f>
        <v>1</v>
      </c>
      <c r="G976" s="1" t="str">
        <f t="shared" si="150"/>
        <v>found</v>
      </c>
      <c r="H976" s="1" t="str">
        <f t="shared" si="151"/>
        <v>Not Duplicate</v>
      </c>
      <c r="I976" s="1" t="str">
        <f t="shared" si="152"/>
        <v>match</v>
      </c>
      <c r="J976" s="1" t="str">
        <f t="shared" si="153"/>
        <v>match</v>
      </c>
      <c r="K976" s="1">
        <f t="shared" si="154"/>
        <v>0</v>
      </c>
      <c r="L976" s="2">
        <f>IF(F976=0,"not processed",_xlfn.MINIFS(Processed_data!H:H,Processed_data!A:A,A976))</f>
        <v>46055</v>
      </c>
      <c r="M976" s="1">
        <f>IF(F976=0,"not processed",ABS(bank_source_transactions__1[[#This Row],[transaction_date]]-Reconciliation!L976))</f>
        <v>1</v>
      </c>
      <c r="N976" s="1" t="str" cm="1">
        <f t="array" ref="N976">_xlfn.IFS(M976="not Processed", "Not Processed",M976&gt;2,"SLA Breached",M976&lt;=2,"Within SLA")</f>
        <v>Within SLA</v>
      </c>
      <c r="O976" s="1" t="str">
        <f>_xlfn.XLOOKUP(A976,Source_data!A:A,Source_data!D:D)</f>
        <v>IMPS</v>
      </c>
      <c r="P976" s="1">
        <f t="shared" si="155"/>
        <v>0</v>
      </c>
      <c r="Q976" s="1">
        <f t="shared" si="156"/>
        <v>0</v>
      </c>
      <c r="R976" s="1">
        <f t="shared" si="157"/>
        <v>0</v>
      </c>
      <c r="S976" s="1">
        <f t="shared" si="158"/>
        <v>0</v>
      </c>
      <c r="T976" s="1">
        <f t="shared" si="159"/>
        <v>0</v>
      </c>
      <c r="U976" s="1" t="str">
        <f>_xlfn.XLOOKUP(Table3[[#This Row],[Transaction ID]],Source_data!A:A,Source_data!E:E)</f>
        <v>Hyderabad</v>
      </c>
      <c r="V976" s="1">
        <f>_xlfn.IFNA(_xlfn.XLOOKUP(A976,bank_processed_transactions[transaction_id],bank_processed_transactions[processing_minutes]),"")</f>
        <v>60.9</v>
      </c>
      <c r="W976" s="31">
        <f>_xlfn.XLOOKUP(A976,Source_data!A:A,Source_data!B:B)</f>
        <v>46054</v>
      </c>
    </row>
    <row r="977" spans="1:23" x14ac:dyDescent="0.3">
      <c r="A977" s="4" t="s">
        <v>4265</v>
      </c>
      <c r="B977" s="1">
        <f>_xlfn.XLOOKUP(A977,bank_source_transactions__1[transaction_id],bank_source_transactions__1[amount_inr])</f>
        <v>5273.8</v>
      </c>
      <c r="C977" s="1">
        <f>_xlfn.XLOOKUP(A977,Processed_data!A:A,Processed_data!F:F)</f>
        <v>5273.8</v>
      </c>
      <c r="D977" s="1" t="str">
        <f>_xlfn.XLOOKUP(A977,bank_source_transactions__1[transaction_id],bank_source_transactions__1[transaction_status])</f>
        <v>SUCCESS</v>
      </c>
      <c r="E977" s="1" t="str">
        <f>_xlfn.XLOOKUP(A977,Processed_data!A:A,Processed_data!G:G)</f>
        <v>SUCCESS</v>
      </c>
      <c r="F977" s="1">
        <f>COUNTIF(bank_processed_transactions[transaction_id],A977)</f>
        <v>1</v>
      </c>
      <c r="G977" s="1" t="str">
        <f t="shared" si="150"/>
        <v>found</v>
      </c>
      <c r="H977" s="1" t="str">
        <f t="shared" si="151"/>
        <v>Not Duplicate</v>
      </c>
      <c r="I977" s="1" t="str">
        <f t="shared" si="152"/>
        <v>match</v>
      </c>
      <c r="J977" s="1" t="str">
        <f t="shared" si="153"/>
        <v>match</v>
      </c>
      <c r="K977" s="1">
        <f t="shared" si="154"/>
        <v>0</v>
      </c>
      <c r="L977" s="2">
        <f>IF(F977=0,"not processed",_xlfn.MINIFS(Processed_data!H:H,Processed_data!A:A,A977))</f>
        <v>46093</v>
      </c>
      <c r="M977" s="1">
        <f>IF(F977=0,"not processed",ABS(bank_source_transactions__1[[#This Row],[transaction_date]]-Reconciliation!L977))</f>
        <v>0</v>
      </c>
      <c r="N977" s="1" t="str" cm="1">
        <f t="array" ref="N977">_xlfn.IFS(M977="not Processed", "Not Processed",M977&gt;2,"SLA Breached",M977&lt;=2,"Within SLA")</f>
        <v>Within SLA</v>
      </c>
      <c r="O977" s="1" t="str">
        <f>_xlfn.XLOOKUP(A977,Source_data!A:A,Source_data!D:D)</f>
        <v>CARD</v>
      </c>
      <c r="P977" s="1">
        <f t="shared" si="155"/>
        <v>0</v>
      </c>
      <c r="Q977" s="1">
        <f t="shared" si="156"/>
        <v>0</v>
      </c>
      <c r="R977" s="1">
        <f t="shared" si="157"/>
        <v>0</v>
      </c>
      <c r="S977" s="1">
        <f t="shared" si="158"/>
        <v>0</v>
      </c>
      <c r="T977" s="1">
        <f t="shared" si="159"/>
        <v>0</v>
      </c>
      <c r="U977" s="1" t="str">
        <f>_xlfn.XLOOKUP(Table3[[#This Row],[Transaction ID]],Source_data!A:A,Source_data!E:E)</f>
        <v>Bengaluru</v>
      </c>
      <c r="V977" s="1">
        <f>_xlfn.IFNA(_xlfn.XLOOKUP(A977,bank_processed_transactions[transaction_id],bank_processed_transactions[processing_minutes]),"")</f>
        <v>15.1</v>
      </c>
      <c r="W977" s="31">
        <f>_xlfn.XLOOKUP(A977,Source_data!A:A,Source_data!B:B)</f>
        <v>46093</v>
      </c>
    </row>
    <row r="978" spans="1:23" x14ac:dyDescent="0.3">
      <c r="A978" s="3" t="s">
        <v>2015</v>
      </c>
      <c r="B978" s="1">
        <f>_xlfn.XLOOKUP(A978,bank_source_transactions__1[transaction_id],bank_source_transactions__1[amount_inr])</f>
        <v>2522.29</v>
      </c>
      <c r="C978" s="1">
        <f>_xlfn.XLOOKUP(A978,Processed_data!A:A,Processed_data!F:F)</f>
        <v>2522.29</v>
      </c>
      <c r="D978" s="1" t="str">
        <f>_xlfn.XLOOKUP(A978,bank_source_transactions__1[transaction_id],bank_source_transactions__1[transaction_status])</f>
        <v>SUCCESS</v>
      </c>
      <c r="E978" s="1" t="str">
        <f>_xlfn.XLOOKUP(A978,Processed_data!A:A,Processed_data!G:G)</f>
        <v>SUCCESS</v>
      </c>
      <c r="F978" s="1">
        <f>COUNTIF(bank_processed_transactions[transaction_id],A978)</f>
        <v>1</v>
      </c>
      <c r="G978" s="1" t="str">
        <f t="shared" si="150"/>
        <v>found</v>
      </c>
      <c r="H978" s="1" t="str">
        <f t="shared" si="151"/>
        <v>Not Duplicate</v>
      </c>
      <c r="I978" s="1" t="str">
        <f t="shared" si="152"/>
        <v>match</v>
      </c>
      <c r="J978" s="1" t="str">
        <f t="shared" si="153"/>
        <v>match</v>
      </c>
      <c r="K978" s="1">
        <f t="shared" si="154"/>
        <v>0</v>
      </c>
      <c r="L978" s="2">
        <f>IF(F978=0,"not processed",_xlfn.MINIFS(Processed_data!H:H,Processed_data!A:A,A978))</f>
        <v>46078</v>
      </c>
      <c r="M978" s="1">
        <f>IF(F978=0,"not processed",ABS(bank_source_transactions__1[[#This Row],[transaction_date]]-Reconciliation!L978))</f>
        <v>1</v>
      </c>
      <c r="N978" s="1" t="str" cm="1">
        <f t="array" ref="N978">_xlfn.IFS(M978="not Processed", "Not Processed",M978&gt;2,"SLA Breached",M978&lt;=2,"Within SLA")</f>
        <v>Within SLA</v>
      </c>
      <c r="O978" s="1" t="str">
        <f>_xlfn.XLOOKUP(A978,Source_data!A:A,Source_data!D:D)</f>
        <v>UPI</v>
      </c>
      <c r="P978" s="1">
        <f t="shared" si="155"/>
        <v>0</v>
      </c>
      <c r="Q978" s="1">
        <f t="shared" si="156"/>
        <v>0</v>
      </c>
      <c r="R978" s="1">
        <f t="shared" si="157"/>
        <v>0</v>
      </c>
      <c r="S978" s="1">
        <f t="shared" si="158"/>
        <v>0</v>
      </c>
      <c r="T978" s="1">
        <f t="shared" si="159"/>
        <v>0</v>
      </c>
      <c r="U978" s="1" t="str">
        <f>_xlfn.XLOOKUP(Table3[[#This Row],[Transaction ID]],Source_data!A:A,Source_data!E:E)</f>
        <v>Hyderabad</v>
      </c>
      <c r="V978" s="1">
        <f>_xlfn.IFNA(_xlfn.XLOOKUP(A978,bank_processed_transactions[transaction_id],bank_processed_transactions[processing_minutes]),"")</f>
        <v>33</v>
      </c>
      <c r="W978" s="31">
        <f>_xlfn.XLOOKUP(A978,Source_data!A:A,Source_data!B:B)</f>
        <v>46077</v>
      </c>
    </row>
    <row r="979" spans="1:23" x14ac:dyDescent="0.3">
      <c r="A979" s="4" t="s">
        <v>2852</v>
      </c>
      <c r="B979" s="1">
        <f>_xlfn.XLOOKUP(A979,bank_source_transactions__1[transaction_id],bank_source_transactions__1[amount_inr])</f>
        <v>6640.6</v>
      </c>
      <c r="C979" s="1">
        <f>_xlfn.XLOOKUP(A979,Processed_data!A:A,Processed_data!F:F)</f>
        <v>6640.6</v>
      </c>
      <c r="D979" s="1" t="str">
        <f>_xlfn.XLOOKUP(A979,bank_source_transactions__1[transaction_id],bank_source_transactions__1[transaction_status])</f>
        <v>FAILED</v>
      </c>
      <c r="E979" s="1" t="str">
        <f>_xlfn.XLOOKUP(A979,Processed_data!A:A,Processed_data!G:G)</f>
        <v>FAILED</v>
      </c>
      <c r="F979" s="1">
        <f>COUNTIF(bank_processed_transactions[transaction_id],A979)</f>
        <v>1</v>
      </c>
      <c r="G979" s="1" t="str">
        <f t="shared" si="150"/>
        <v>found</v>
      </c>
      <c r="H979" s="1" t="str">
        <f t="shared" si="151"/>
        <v>Not Duplicate</v>
      </c>
      <c r="I979" s="1" t="str">
        <f t="shared" si="152"/>
        <v>match</v>
      </c>
      <c r="J979" s="1" t="str">
        <f t="shared" si="153"/>
        <v>match</v>
      </c>
      <c r="K979" s="1">
        <f t="shared" si="154"/>
        <v>0</v>
      </c>
      <c r="L979" s="2">
        <f>IF(F979=0,"not processed",_xlfn.MINIFS(Processed_data!H:H,Processed_data!A:A,A979))</f>
        <v>46046</v>
      </c>
      <c r="M979" s="1">
        <f>IF(F979=0,"not processed",ABS(bank_source_transactions__1[[#This Row],[transaction_date]]-Reconciliation!L979))</f>
        <v>2</v>
      </c>
      <c r="N979" s="1" t="str" cm="1">
        <f t="array" ref="N979">_xlfn.IFS(M979="not Processed", "Not Processed",M979&gt;2,"SLA Breached",M979&lt;=2,"Within SLA")</f>
        <v>Within SLA</v>
      </c>
      <c r="O979" s="1" t="str">
        <f>_xlfn.XLOOKUP(A979,Source_data!A:A,Source_data!D:D)</f>
        <v>IMPS</v>
      </c>
      <c r="P979" s="1">
        <f t="shared" si="155"/>
        <v>0</v>
      </c>
      <c r="Q979" s="1">
        <f t="shared" si="156"/>
        <v>0</v>
      </c>
      <c r="R979" s="1">
        <f t="shared" si="157"/>
        <v>0</v>
      </c>
      <c r="S979" s="1">
        <f t="shared" si="158"/>
        <v>0</v>
      </c>
      <c r="T979" s="1">
        <f t="shared" si="159"/>
        <v>0</v>
      </c>
      <c r="U979" s="1" t="str">
        <f>_xlfn.XLOOKUP(Table3[[#This Row],[Transaction ID]],Source_data!A:A,Source_data!E:E)</f>
        <v>Pune</v>
      </c>
      <c r="V979" s="1">
        <f>_xlfn.IFNA(_xlfn.XLOOKUP(A979,bank_processed_transactions[transaction_id],bank_processed_transactions[processing_minutes]),"")</f>
        <v>35.6</v>
      </c>
      <c r="W979" s="31">
        <f>_xlfn.XLOOKUP(A979,Source_data!A:A,Source_data!B:B)</f>
        <v>46044</v>
      </c>
    </row>
    <row r="980" spans="1:23" x14ac:dyDescent="0.3">
      <c r="A980" s="3" t="s">
        <v>3561</v>
      </c>
      <c r="B980" s="1">
        <f>_xlfn.XLOOKUP(A980,bank_source_transactions__1[transaction_id],bank_source_transactions__1[amount_inr])</f>
        <v>1807.01</v>
      </c>
      <c r="C980" s="1">
        <f>_xlfn.XLOOKUP(A980,Processed_data!A:A,Processed_data!F:F)</f>
        <v>1807.01</v>
      </c>
      <c r="D980" s="1" t="str">
        <f>_xlfn.XLOOKUP(A980,bank_source_transactions__1[transaction_id],bank_source_transactions__1[transaction_status])</f>
        <v>SUCCESS</v>
      </c>
      <c r="E980" s="1" t="str">
        <f>_xlfn.XLOOKUP(A980,Processed_data!A:A,Processed_data!G:G)</f>
        <v>SUCCESS</v>
      </c>
      <c r="F980" s="1">
        <f>COUNTIF(bank_processed_transactions[transaction_id],A980)</f>
        <v>1</v>
      </c>
      <c r="G980" s="1" t="str">
        <f t="shared" si="150"/>
        <v>found</v>
      </c>
      <c r="H980" s="1" t="str">
        <f t="shared" si="151"/>
        <v>Not Duplicate</v>
      </c>
      <c r="I980" s="1" t="str">
        <f t="shared" si="152"/>
        <v>match</v>
      </c>
      <c r="J980" s="1" t="str">
        <f t="shared" si="153"/>
        <v>match</v>
      </c>
      <c r="K980" s="1">
        <f t="shared" si="154"/>
        <v>0</v>
      </c>
      <c r="L980" s="2">
        <f>IF(F980=0,"not processed",_xlfn.MINIFS(Processed_data!H:H,Processed_data!A:A,A980))</f>
        <v>46112</v>
      </c>
      <c r="M980" s="1">
        <f>IF(F980=0,"not processed",ABS(bank_source_transactions__1[[#This Row],[transaction_date]]-Reconciliation!L980))</f>
        <v>3</v>
      </c>
      <c r="N980" s="1" t="str" cm="1">
        <f t="array" ref="N980">_xlfn.IFS(M980="not Processed", "Not Processed",M980&gt;2,"SLA Breached",M980&lt;=2,"Within SLA")</f>
        <v>SLA Breached</v>
      </c>
      <c r="O980" s="1" t="str">
        <f>_xlfn.XLOOKUP(A980,Source_data!A:A,Source_data!D:D)</f>
        <v>UPI</v>
      </c>
      <c r="P980" s="1">
        <f t="shared" si="155"/>
        <v>0</v>
      </c>
      <c r="Q980" s="1">
        <f t="shared" si="156"/>
        <v>0</v>
      </c>
      <c r="R980" s="1">
        <f t="shared" si="157"/>
        <v>0</v>
      </c>
      <c r="S980" s="1">
        <f t="shared" si="158"/>
        <v>0</v>
      </c>
      <c r="T980" s="1">
        <f t="shared" si="159"/>
        <v>1</v>
      </c>
      <c r="U980" s="1" t="str">
        <f>_xlfn.XLOOKUP(Table3[[#This Row],[Transaction ID]],Source_data!A:A,Source_data!E:E)</f>
        <v>Hyderabad</v>
      </c>
      <c r="V980" s="1">
        <f>_xlfn.IFNA(_xlfn.XLOOKUP(A980,bank_processed_transactions[transaction_id],bank_processed_transactions[processing_minutes]),"")</f>
        <v>5.6</v>
      </c>
      <c r="W980" s="31">
        <f>_xlfn.XLOOKUP(A980,Source_data!A:A,Source_data!B:B)</f>
        <v>46109</v>
      </c>
    </row>
    <row r="981" spans="1:23" x14ac:dyDescent="0.3">
      <c r="A981" s="4" t="s">
        <v>3477</v>
      </c>
      <c r="B981" s="1">
        <f>_xlfn.XLOOKUP(A981,bank_source_transactions__1[transaction_id],bank_source_transactions__1[amount_inr])</f>
        <v>793.88</v>
      </c>
      <c r="C981" s="1">
        <f>_xlfn.XLOOKUP(A981,Processed_data!A:A,Processed_data!F:F)</f>
        <v>793.88</v>
      </c>
      <c r="D981" s="1" t="str">
        <f>_xlfn.XLOOKUP(A981,bank_source_transactions__1[transaction_id],bank_source_transactions__1[transaction_status])</f>
        <v>SUCCESS</v>
      </c>
      <c r="E981" s="1" t="str">
        <f>_xlfn.XLOOKUP(A981,Processed_data!A:A,Processed_data!G:G)</f>
        <v>SUCCESS</v>
      </c>
      <c r="F981" s="1">
        <f>COUNTIF(bank_processed_transactions[transaction_id],A981)</f>
        <v>1</v>
      </c>
      <c r="G981" s="1" t="str">
        <f t="shared" si="150"/>
        <v>found</v>
      </c>
      <c r="H981" s="1" t="str">
        <f t="shared" si="151"/>
        <v>Not Duplicate</v>
      </c>
      <c r="I981" s="1" t="str">
        <f t="shared" si="152"/>
        <v>match</v>
      </c>
      <c r="J981" s="1" t="str">
        <f t="shared" si="153"/>
        <v>match</v>
      </c>
      <c r="K981" s="1">
        <f t="shared" si="154"/>
        <v>0</v>
      </c>
      <c r="L981" s="2">
        <f>IF(F981=0,"not processed",_xlfn.MINIFS(Processed_data!H:H,Processed_data!A:A,A981))</f>
        <v>46050</v>
      </c>
      <c r="M981" s="1">
        <f>IF(F981=0,"not processed",ABS(bank_source_transactions__1[[#This Row],[transaction_date]]-Reconciliation!L981))</f>
        <v>3</v>
      </c>
      <c r="N981" s="1" t="str" cm="1">
        <f t="array" ref="N981">_xlfn.IFS(M981="not Processed", "Not Processed",M981&gt;2,"SLA Breached",M981&lt;=2,"Within SLA")</f>
        <v>SLA Breached</v>
      </c>
      <c r="O981" s="1" t="str">
        <f>_xlfn.XLOOKUP(A981,Source_data!A:A,Source_data!D:D)</f>
        <v>IMPS</v>
      </c>
      <c r="P981" s="1">
        <f t="shared" si="155"/>
        <v>0</v>
      </c>
      <c r="Q981" s="1">
        <f t="shared" si="156"/>
        <v>0</v>
      </c>
      <c r="R981" s="1">
        <f t="shared" si="157"/>
        <v>0</v>
      </c>
      <c r="S981" s="1">
        <f t="shared" si="158"/>
        <v>0</v>
      </c>
      <c r="T981" s="1">
        <f t="shared" si="159"/>
        <v>1</v>
      </c>
      <c r="U981" s="1" t="str">
        <f>_xlfn.XLOOKUP(Table3[[#This Row],[Transaction ID]],Source_data!A:A,Source_data!E:E)</f>
        <v>Hyderabad</v>
      </c>
      <c r="V981" s="1">
        <f>_xlfn.IFNA(_xlfn.XLOOKUP(A981,bank_processed_transactions[transaction_id],bank_processed_transactions[processing_minutes]),"")</f>
        <v>36.1</v>
      </c>
      <c r="W981" s="31">
        <f>_xlfn.XLOOKUP(A981,Source_data!A:A,Source_data!B:B)</f>
        <v>46047</v>
      </c>
    </row>
    <row r="982" spans="1:23" x14ac:dyDescent="0.3">
      <c r="A982" s="3" t="s">
        <v>1774</v>
      </c>
      <c r="B982" s="1">
        <f>_xlfn.XLOOKUP(A982,bank_source_transactions__1[transaction_id],bank_source_transactions__1[amount_inr])</f>
        <v>2754.41</v>
      </c>
      <c r="C982" s="1">
        <f>_xlfn.XLOOKUP(A982,Processed_data!A:A,Processed_data!F:F)</f>
        <v>2754.41</v>
      </c>
      <c r="D982" s="1" t="str">
        <f>_xlfn.XLOOKUP(A982,bank_source_transactions__1[transaction_id],bank_source_transactions__1[transaction_status])</f>
        <v>SUCCESS</v>
      </c>
      <c r="E982" s="1" t="str">
        <f>_xlfn.XLOOKUP(A982,Processed_data!A:A,Processed_data!G:G)</f>
        <v>SUCCESS</v>
      </c>
      <c r="F982" s="1">
        <f>COUNTIF(bank_processed_transactions[transaction_id],A982)</f>
        <v>1</v>
      </c>
      <c r="G982" s="1" t="str">
        <f t="shared" si="150"/>
        <v>found</v>
      </c>
      <c r="H982" s="1" t="str">
        <f t="shared" si="151"/>
        <v>Not Duplicate</v>
      </c>
      <c r="I982" s="1" t="str">
        <f t="shared" si="152"/>
        <v>match</v>
      </c>
      <c r="J982" s="1" t="str">
        <f t="shared" si="153"/>
        <v>match</v>
      </c>
      <c r="K982" s="1">
        <f t="shared" si="154"/>
        <v>0</v>
      </c>
      <c r="L982" s="2">
        <f>IF(F982=0,"not processed",_xlfn.MINIFS(Processed_data!H:H,Processed_data!A:A,A982))</f>
        <v>46041</v>
      </c>
      <c r="M982" s="1">
        <f>IF(F982=0,"not processed",ABS(bank_source_transactions__1[[#This Row],[transaction_date]]-Reconciliation!L982))</f>
        <v>2</v>
      </c>
      <c r="N982" s="1" t="str" cm="1">
        <f t="array" ref="N982">_xlfn.IFS(M982="not Processed", "Not Processed",M982&gt;2,"SLA Breached",M982&lt;=2,"Within SLA")</f>
        <v>Within SLA</v>
      </c>
      <c r="O982" s="1" t="str">
        <f>_xlfn.XLOOKUP(A982,Source_data!A:A,Source_data!D:D)</f>
        <v>UPI</v>
      </c>
      <c r="P982" s="1">
        <f t="shared" si="155"/>
        <v>0</v>
      </c>
      <c r="Q982" s="1">
        <f t="shared" si="156"/>
        <v>0</v>
      </c>
      <c r="R982" s="1">
        <f t="shared" si="157"/>
        <v>0</v>
      </c>
      <c r="S982" s="1">
        <f t="shared" si="158"/>
        <v>0</v>
      </c>
      <c r="T982" s="1">
        <f t="shared" si="159"/>
        <v>0</v>
      </c>
      <c r="U982" s="1" t="str">
        <f>_xlfn.XLOOKUP(Table3[[#This Row],[Transaction ID]],Source_data!A:A,Source_data!E:E)</f>
        <v>Hyderabad</v>
      </c>
      <c r="V982" s="1">
        <f>_xlfn.IFNA(_xlfn.XLOOKUP(A982,bank_processed_transactions[transaction_id],bank_processed_transactions[processing_minutes]),"")</f>
        <v>46.5</v>
      </c>
      <c r="W982" s="31">
        <f>_xlfn.XLOOKUP(A982,Source_data!A:A,Source_data!B:B)</f>
        <v>46039</v>
      </c>
    </row>
    <row r="983" spans="1:23" x14ac:dyDescent="0.3">
      <c r="A983" s="4" t="s">
        <v>4874</v>
      </c>
      <c r="B983" s="1">
        <f>_xlfn.XLOOKUP(A983,bank_source_transactions__1[transaction_id],bank_source_transactions__1[amount_inr])</f>
        <v>1507.2</v>
      </c>
      <c r="C983" s="1">
        <f>_xlfn.XLOOKUP(A983,Processed_data!A:A,Processed_data!F:F)</f>
        <v>1507.2</v>
      </c>
      <c r="D983" s="1" t="str">
        <f>_xlfn.XLOOKUP(A983,bank_source_transactions__1[transaction_id],bank_source_transactions__1[transaction_status])</f>
        <v>SUCCESS</v>
      </c>
      <c r="E983" s="1" t="str">
        <f>_xlfn.XLOOKUP(A983,Processed_data!A:A,Processed_data!G:G)</f>
        <v>SUCCESS</v>
      </c>
      <c r="F983" s="1">
        <f>COUNTIF(bank_processed_transactions[transaction_id],A983)</f>
        <v>1</v>
      </c>
      <c r="G983" s="1" t="str">
        <f t="shared" si="150"/>
        <v>found</v>
      </c>
      <c r="H983" s="1" t="str">
        <f t="shared" si="151"/>
        <v>Not Duplicate</v>
      </c>
      <c r="I983" s="1" t="str">
        <f t="shared" si="152"/>
        <v>match</v>
      </c>
      <c r="J983" s="1" t="str">
        <f t="shared" si="153"/>
        <v>match</v>
      </c>
      <c r="K983" s="1">
        <f t="shared" si="154"/>
        <v>0</v>
      </c>
      <c r="L983" s="2">
        <f>IF(F983=0,"not processed",_xlfn.MINIFS(Processed_data!H:H,Processed_data!A:A,A983))</f>
        <v>46070</v>
      </c>
      <c r="M983" s="1">
        <f>IF(F983=0,"not processed",ABS(bank_source_transactions__1[[#This Row],[transaction_date]]-Reconciliation!L983))</f>
        <v>2</v>
      </c>
      <c r="N983" s="1" t="str" cm="1">
        <f t="array" ref="N983">_xlfn.IFS(M983="not Processed", "Not Processed",M983&gt;2,"SLA Breached",M983&lt;=2,"Within SLA")</f>
        <v>Within SLA</v>
      </c>
      <c r="O983" s="1" t="str">
        <f>_xlfn.XLOOKUP(A983,Source_data!A:A,Source_data!D:D)</f>
        <v>NEFT</v>
      </c>
      <c r="P983" s="1">
        <f t="shared" si="155"/>
        <v>0</v>
      </c>
      <c r="Q983" s="1">
        <f t="shared" si="156"/>
        <v>0</v>
      </c>
      <c r="R983" s="1">
        <f t="shared" si="157"/>
        <v>0</v>
      </c>
      <c r="S983" s="1">
        <f t="shared" si="158"/>
        <v>0</v>
      </c>
      <c r="T983" s="1">
        <f t="shared" si="159"/>
        <v>0</v>
      </c>
      <c r="U983" s="1" t="str">
        <f>_xlfn.XLOOKUP(Table3[[#This Row],[Transaction ID]],Source_data!A:A,Source_data!E:E)</f>
        <v>Mumbai</v>
      </c>
      <c r="V983" s="1">
        <f>_xlfn.IFNA(_xlfn.XLOOKUP(A983,bank_processed_transactions[transaction_id],bank_processed_transactions[processing_minutes]),"")</f>
        <v>7.5</v>
      </c>
      <c r="W983" s="31">
        <f>_xlfn.XLOOKUP(A983,Source_data!A:A,Source_data!B:B)</f>
        <v>46068</v>
      </c>
    </row>
    <row r="984" spans="1:23" x14ac:dyDescent="0.3">
      <c r="A984" s="3" t="s">
        <v>2293</v>
      </c>
      <c r="B984" s="1">
        <f>_xlfn.XLOOKUP(A984,bank_source_transactions__1[transaction_id],bank_source_transactions__1[amount_inr])</f>
        <v>3687.08</v>
      </c>
      <c r="C984" s="1">
        <f>_xlfn.XLOOKUP(A984,Processed_data!A:A,Processed_data!F:F)</f>
        <v>3687.08</v>
      </c>
      <c r="D984" s="1" t="str">
        <f>_xlfn.XLOOKUP(A984,bank_source_transactions__1[transaction_id],bank_source_transactions__1[transaction_status])</f>
        <v>SUCCESS</v>
      </c>
      <c r="E984" s="1" t="str">
        <f>_xlfn.XLOOKUP(A984,Processed_data!A:A,Processed_data!G:G)</f>
        <v>SUCCESS</v>
      </c>
      <c r="F984" s="1">
        <f>COUNTIF(bank_processed_transactions[transaction_id],A984)</f>
        <v>1</v>
      </c>
      <c r="G984" s="1" t="str">
        <f t="shared" si="150"/>
        <v>found</v>
      </c>
      <c r="H984" s="1" t="str">
        <f t="shared" si="151"/>
        <v>Not Duplicate</v>
      </c>
      <c r="I984" s="1" t="str">
        <f t="shared" si="152"/>
        <v>match</v>
      </c>
      <c r="J984" s="1" t="str">
        <f t="shared" si="153"/>
        <v>match</v>
      </c>
      <c r="K984" s="1">
        <f t="shared" si="154"/>
        <v>0</v>
      </c>
      <c r="L984" s="2">
        <f>IF(F984=0,"not processed",_xlfn.MINIFS(Processed_data!H:H,Processed_data!A:A,A984))</f>
        <v>46077</v>
      </c>
      <c r="M984" s="1">
        <f>IF(F984=0,"not processed",ABS(bank_source_transactions__1[[#This Row],[transaction_date]]-Reconciliation!L984))</f>
        <v>0</v>
      </c>
      <c r="N984" s="1" t="str" cm="1">
        <f t="array" ref="N984">_xlfn.IFS(M984="not Processed", "Not Processed",M984&gt;2,"SLA Breached",M984&lt;=2,"Within SLA")</f>
        <v>Within SLA</v>
      </c>
      <c r="O984" s="1" t="str">
        <f>_xlfn.XLOOKUP(A984,Source_data!A:A,Source_data!D:D)</f>
        <v>CARD</v>
      </c>
      <c r="P984" s="1">
        <f t="shared" si="155"/>
        <v>0</v>
      </c>
      <c r="Q984" s="1">
        <f t="shared" si="156"/>
        <v>0</v>
      </c>
      <c r="R984" s="1">
        <f t="shared" si="157"/>
        <v>0</v>
      </c>
      <c r="S984" s="1">
        <f t="shared" si="158"/>
        <v>0</v>
      </c>
      <c r="T984" s="1">
        <f t="shared" si="159"/>
        <v>0</v>
      </c>
      <c r="U984" s="1" t="str">
        <f>_xlfn.XLOOKUP(Table3[[#This Row],[Transaction ID]],Source_data!A:A,Source_data!E:E)</f>
        <v>Hyderabad</v>
      </c>
      <c r="V984" s="1">
        <f>_xlfn.IFNA(_xlfn.XLOOKUP(A984,bank_processed_transactions[transaction_id],bank_processed_transactions[processing_minutes]),"")</f>
        <v>34.1</v>
      </c>
      <c r="W984" s="31">
        <f>_xlfn.XLOOKUP(A984,Source_data!A:A,Source_data!B:B)</f>
        <v>46077</v>
      </c>
    </row>
    <row r="985" spans="1:23" x14ac:dyDescent="0.3">
      <c r="A985" s="4" t="s">
        <v>2541</v>
      </c>
      <c r="B985" s="1">
        <f>_xlfn.XLOOKUP(A985,bank_source_transactions__1[transaction_id],bank_source_transactions__1[amount_inr])</f>
        <v>2196.27</v>
      </c>
      <c r="C985" s="1">
        <f>_xlfn.XLOOKUP(A985,Processed_data!A:A,Processed_data!F:F)</f>
        <v>2196.27</v>
      </c>
      <c r="D985" s="1" t="str">
        <f>_xlfn.XLOOKUP(A985,bank_source_transactions__1[transaction_id],bank_source_transactions__1[transaction_status])</f>
        <v>SUCCESS</v>
      </c>
      <c r="E985" s="1" t="str">
        <f>_xlfn.XLOOKUP(A985,Processed_data!A:A,Processed_data!G:G)</f>
        <v>SUCCESS</v>
      </c>
      <c r="F985" s="1">
        <f>COUNTIF(bank_processed_transactions[transaction_id],A985)</f>
        <v>1</v>
      </c>
      <c r="G985" s="1" t="str">
        <f t="shared" si="150"/>
        <v>found</v>
      </c>
      <c r="H985" s="1" t="str">
        <f t="shared" si="151"/>
        <v>Not Duplicate</v>
      </c>
      <c r="I985" s="1" t="str">
        <f t="shared" si="152"/>
        <v>match</v>
      </c>
      <c r="J985" s="1" t="str">
        <f t="shared" si="153"/>
        <v>match</v>
      </c>
      <c r="K985" s="1">
        <f t="shared" si="154"/>
        <v>0</v>
      </c>
      <c r="L985" s="2">
        <f>IF(F985=0,"not processed",_xlfn.MINIFS(Processed_data!H:H,Processed_data!A:A,A985))</f>
        <v>46037</v>
      </c>
      <c r="M985" s="1">
        <f>IF(F985=0,"not processed",ABS(bank_source_transactions__1[[#This Row],[transaction_date]]-Reconciliation!L985))</f>
        <v>0</v>
      </c>
      <c r="N985" s="1" t="str" cm="1">
        <f t="array" ref="N985">_xlfn.IFS(M985="not Processed", "Not Processed",M985&gt;2,"SLA Breached",M985&lt;=2,"Within SLA")</f>
        <v>Within SLA</v>
      </c>
      <c r="O985" s="1" t="str">
        <f>_xlfn.XLOOKUP(A985,Source_data!A:A,Source_data!D:D)</f>
        <v>UPI</v>
      </c>
      <c r="P985" s="1">
        <f t="shared" si="155"/>
        <v>0</v>
      </c>
      <c r="Q985" s="1">
        <f t="shared" si="156"/>
        <v>0</v>
      </c>
      <c r="R985" s="1">
        <f t="shared" si="157"/>
        <v>0</v>
      </c>
      <c r="S985" s="1">
        <f t="shared" si="158"/>
        <v>0</v>
      </c>
      <c r="T985" s="1">
        <f t="shared" si="159"/>
        <v>0</v>
      </c>
      <c r="U985" s="1" t="str">
        <f>_xlfn.XLOOKUP(Table3[[#This Row],[Transaction ID]],Source_data!A:A,Source_data!E:E)</f>
        <v>Mumbai</v>
      </c>
      <c r="V985" s="1">
        <f>_xlfn.IFNA(_xlfn.XLOOKUP(A985,bank_processed_transactions[transaction_id],bank_processed_transactions[processing_minutes]),"")</f>
        <v>17.2</v>
      </c>
      <c r="W985" s="31">
        <f>_xlfn.XLOOKUP(A985,Source_data!A:A,Source_data!B:B)</f>
        <v>46037</v>
      </c>
    </row>
    <row r="986" spans="1:23" x14ac:dyDescent="0.3">
      <c r="A986" s="3" t="s">
        <v>3772</v>
      </c>
      <c r="B986" s="1">
        <f>_xlfn.XLOOKUP(A986,bank_source_transactions__1[transaction_id],bank_source_transactions__1[amount_inr])</f>
        <v>510.63</v>
      </c>
      <c r="C986" s="1">
        <f>_xlfn.XLOOKUP(A986,Processed_data!A:A,Processed_data!F:F)</f>
        <v>510.63</v>
      </c>
      <c r="D986" s="1" t="str">
        <f>_xlfn.XLOOKUP(A986,bank_source_transactions__1[transaction_id],bank_source_transactions__1[transaction_status])</f>
        <v>SUCCESS</v>
      </c>
      <c r="E986" s="1" t="str">
        <f>_xlfn.XLOOKUP(A986,Processed_data!A:A,Processed_data!G:G)</f>
        <v>SUCCESS</v>
      </c>
      <c r="F986" s="1">
        <f>COUNTIF(bank_processed_transactions[transaction_id],A986)</f>
        <v>1</v>
      </c>
      <c r="G986" s="1" t="str">
        <f t="shared" si="150"/>
        <v>found</v>
      </c>
      <c r="H986" s="1" t="str">
        <f t="shared" si="151"/>
        <v>Not Duplicate</v>
      </c>
      <c r="I986" s="1" t="str">
        <f t="shared" si="152"/>
        <v>match</v>
      </c>
      <c r="J986" s="1" t="str">
        <f t="shared" si="153"/>
        <v>match</v>
      </c>
      <c r="K986" s="1">
        <f t="shared" si="154"/>
        <v>0</v>
      </c>
      <c r="L986" s="2">
        <f>IF(F986=0,"not processed",_xlfn.MINIFS(Processed_data!H:H,Processed_data!A:A,A986))</f>
        <v>46114</v>
      </c>
      <c r="M986" s="1">
        <f>IF(F986=0,"not processed",ABS(bank_source_transactions__1[[#This Row],[transaction_date]]-Reconciliation!L986))</f>
        <v>3</v>
      </c>
      <c r="N986" s="1" t="str" cm="1">
        <f t="array" ref="N986">_xlfn.IFS(M986="not Processed", "Not Processed",M986&gt;2,"SLA Breached",M986&lt;=2,"Within SLA")</f>
        <v>SLA Breached</v>
      </c>
      <c r="O986" s="1" t="str">
        <f>_xlfn.XLOOKUP(A986,Source_data!A:A,Source_data!D:D)</f>
        <v>NEFT</v>
      </c>
      <c r="P986" s="1">
        <f t="shared" si="155"/>
        <v>0</v>
      </c>
      <c r="Q986" s="1">
        <f t="shared" si="156"/>
        <v>0</v>
      </c>
      <c r="R986" s="1">
        <f t="shared" si="157"/>
        <v>0</v>
      </c>
      <c r="S986" s="1">
        <f t="shared" si="158"/>
        <v>0</v>
      </c>
      <c r="T986" s="1">
        <f t="shared" si="159"/>
        <v>1</v>
      </c>
      <c r="U986" s="1" t="str">
        <f>_xlfn.XLOOKUP(Table3[[#This Row],[Transaction ID]],Source_data!A:A,Source_data!E:E)</f>
        <v>Hyderabad</v>
      </c>
      <c r="V986" s="1">
        <f>_xlfn.IFNA(_xlfn.XLOOKUP(A986,bank_processed_transactions[transaction_id],bank_processed_transactions[processing_minutes]),"")</f>
        <v>13</v>
      </c>
      <c r="W986" s="31">
        <f>_xlfn.XLOOKUP(A986,Source_data!A:A,Source_data!B:B)</f>
        <v>46111</v>
      </c>
    </row>
    <row r="987" spans="1:23" x14ac:dyDescent="0.3">
      <c r="A987" s="4" t="s">
        <v>4050</v>
      </c>
      <c r="B987" s="1">
        <f>_xlfn.XLOOKUP(A987,bank_source_transactions__1[transaction_id],bank_source_transactions__1[amount_inr])</f>
        <v>28192.95</v>
      </c>
      <c r="C987" s="1">
        <f>_xlfn.XLOOKUP(A987,Processed_data!A:A,Processed_data!F:F)</f>
        <v>28192.95</v>
      </c>
      <c r="D987" s="1" t="str">
        <f>_xlfn.XLOOKUP(A987,bank_source_transactions__1[transaction_id],bank_source_transactions__1[transaction_status])</f>
        <v>SUCCESS</v>
      </c>
      <c r="E987" s="1" t="str">
        <f>_xlfn.XLOOKUP(A987,Processed_data!A:A,Processed_data!G:G)</f>
        <v>SUCCESS</v>
      </c>
      <c r="F987" s="1">
        <f>COUNTIF(bank_processed_transactions[transaction_id],A987)</f>
        <v>1</v>
      </c>
      <c r="G987" s="1" t="str">
        <f t="shared" si="150"/>
        <v>found</v>
      </c>
      <c r="H987" s="1" t="str">
        <f t="shared" si="151"/>
        <v>Not Duplicate</v>
      </c>
      <c r="I987" s="1" t="str">
        <f t="shared" si="152"/>
        <v>match</v>
      </c>
      <c r="J987" s="1" t="str">
        <f t="shared" si="153"/>
        <v>match</v>
      </c>
      <c r="K987" s="1">
        <f t="shared" si="154"/>
        <v>0</v>
      </c>
      <c r="L987" s="2">
        <f>IF(F987=0,"not processed",_xlfn.MINIFS(Processed_data!H:H,Processed_data!A:A,A987))</f>
        <v>46067</v>
      </c>
      <c r="M987" s="1">
        <f>IF(F987=0,"not processed",ABS(bank_source_transactions__1[[#This Row],[transaction_date]]-Reconciliation!L987))</f>
        <v>3</v>
      </c>
      <c r="N987" s="1" t="str" cm="1">
        <f t="array" ref="N987">_xlfn.IFS(M987="not Processed", "Not Processed",M987&gt;2,"SLA Breached",M987&lt;=2,"Within SLA")</f>
        <v>SLA Breached</v>
      </c>
      <c r="O987" s="1" t="str">
        <f>_xlfn.XLOOKUP(A987,Source_data!A:A,Source_data!D:D)</f>
        <v>NEFT</v>
      </c>
      <c r="P987" s="1">
        <f t="shared" si="155"/>
        <v>0</v>
      </c>
      <c r="Q987" s="1">
        <f t="shared" si="156"/>
        <v>0</v>
      </c>
      <c r="R987" s="1">
        <f t="shared" si="157"/>
        <v>0</v>
      </c>
      <c r="S987" s="1">
        <f t="shared" si="158"/>
        <v>0</v>
      </c>
      <c r="T987" s="1">
        <f t="shared" si="159"/>
        <v>1</v>
      </c>
      <c r="U987" s="1" t="str">
        <f>_xlfn.XLOOKUP(Table3[[#This Row],[Transaction ID]],Source_data!A:A,Source_data!E:E)</f>
        <v>Hyderabad</v>
      </c>
      <c r="V987" s="1">
        <f>_xlfn.IFNA(_xlfn.XLOOKUP(A987,bank_processed_transactions[transaction_id],bank_processed_transactions[processing_minutes]),"")</f>
        <v>30.3</v>
      </c>
      <c r="W987" s="31">
        <f>_xlfn.XLOOKUP(A987,Source_data!A:A,Source_data!B:B)</f>
        <v>46064</v>
      </c>
    </row>
    <row r="988" spans="1:23" x14ac:dyDescent="0.3">
      <c r="A988" s="3" t="s">
        <v>1205</v>
      </c>
      <c r="B988" s="1">
        <f>_xlfn.XLOOKUP(A988,bank_source_transactions__1[transaction_id],bank_source_transactions__1[amount_inr])</f>
        <v>4148.1000000000004</v>
      </c>
      <c r="C988" s="1">
        <f>_xlfn.XLOOKUP(A988,Processed_data!A:A,Processed_data!F:F)</f>
        <v>4148.1000000000004</v>
      </c>
      <c r="D988" s="1" t="str">
        <f>_xlfn.XLOOKUP(A988,bank_source_transactions__1[transaction_id],bank_source_transactions__1[transaction_status])</f>
        <v>SUCCESS</v>
      </c>
      <c r="E988" s="1" t="str">
        <f>_xlfn.XLOOKUP(A988,Processed_data!A:A,Processed_data!G:G)</f>
        <v>SUCCESS</v>
      </c>
      <c r="F988" s="1">
        <f>COUNTIF(bank_processed_transactions[transaction_id],A988)</f>
        <v>1</v>
      </c>
      <c r="G988" s="1" t="str">
        <f t="shared" si="150"/>
        <v>found</v>
      </c>
      <c r="H988" s="1" t="str">
        <f t="shared" si="151"/>
        <v>Not Duplicate</v>
      </c>
      <c r="I988" s="1" t="str">
        <f t="shared" si="152"/>
        <v>match</v>
      </c>
      <c r="J988" s="1" t="str">
        <f t="shared" si="153"/>
        <v>match</v>
      </c>
      <c r="K988" s="1">
        <f t="shared" si="154"/>
        <v>0</v>
      </c>
      <c r="L988" s="2">
        <f>IF(F988=0,"not processed",_xlfn.MINIFS(Processed_data!H:H,Processed_data!A:A,A988))</f>
        <v>46031</v>
      </c>
      <c r="M988" s="1">
        <f>IF(F988=0,"not processed",ABS(bank_source_transactions__1[[#This Row],[transaction_date]]-Reconciliation!L988))</f>
        <v>2</v>
      </c>
      <c r="N988" s="1" t="str" cm="1">
        <f t="array" ref="N988">_xlfn.IFS(M988="not Processed", "Not Processed",M988&gt;2,"SLA Breached",M988&lt;=2,"Within SLA")</f>
        <v>Within SLA</v>
      </c>
      <c r="O988" s="1" t="str">
        <f>_xlfn.XLOOKUP(A988,Source_data!A:A,Source_data!D:D)</f>
        <v>CARD</v>
      </c>
      <c r="P988" s="1">
        <f t="shared" si="155"/>
        <v>0</v>
      </c>
      <c r="Q988" s="1">
        <f t="shared" si="156"/>
        <v>0</v>
      </c>
      <c r="R988" s="1">
        <f t="shared" si="157"/>
        <v>0</v>
      </c>
      <c r="S988" s="1">
        <f t="shared" si="158"/>
        <v>0</v>
      </c>
      <c r="T988" s="1">
        <f t="shared" si="159"/>
        <v>0</v>
      </c>
      <c r="U988" s="1" t="str">
        <f>_xlfn.XLOOKUP(Table3[[#This Row],[Transaction ID]],Source_data!A:A,Source_data!E:E)</f>
        <v>Mumbai</v>
      </c>
      <c r="V988" s="1">
        <f>_xlfn.IFNA(_xlfn.XLOOKUP(A988,bank_processed_transactions[transaction_id],bank_processed_transactions[processing_minutes]),"")</f>
        <v>24.4</v>
      </c>
      <c r="W988" s="31">
        <f>_xlfn.XLOOKUP(A988,Source_data!A:A,Source_data!B:B)</f>
        <v>46029</v>
      </c>
    </row>
    <row r="989" spans="1:23" x14ac:dyDescent="0.3">
      <c r="A989" s="4" t="s">
        <v>333</v>
      </c>
      <c r="B989" s="1">
        <f>_xlfn.XLOOKUP(A989,bank_source_transactions__1[transaction_id],bank_source_transactions__1[amount_inr])</f>
        <v>348.08</v>
      </c>
      <c r="C989" s="1">
        <f>_xlfn.XLOOKUP(A989,Processed_data!A:A,Processed_data!F:F)</f>
        <v>348.08</v>
      </c>
      <c r="D989" s="1" t="str">
        <f>_xlfn.XLOOKUP(A989,bank_source_transactions__1[transaction_id],bank_source_transactions__1[transaction_status])</f>
        <v>SUCCESS</v>
      </c>
      <c r="E989" s="1" t="str">
        <f>_xlfn.XLOOKUP(A989,Processed_data!A:A,Processed_data!G:G)</f>
        <v>SUCCESS</v>
      </c>
      <c r="F989" s="1">
        <f>COUNTIF(bank_processed_transactions[transaction_id],A989)</f>
        <v>1</v>
      </c>
      <c r="G989" s="1" t="str">
        <f t="shared" si="150"/>
        <v>found</v>
      </c>
      <c r="H989" s="1" t="str">
        <f t="shared" si="151"/>
        <v>Not Duplicate</v>
      </c>
      <c r="I989" s="1" t="str">
        <f t="shared" si="152"/>
        <v>match</v>
      </c>
      <c r="J989" s="1" t="str">
        <f t="shared" si="153"/>
        <v>match</v>
      </c>
      <c r="K989" s="1">
        <f t="shared" si="154"/>
        <v>0</v>
      </c>
      <c r="L989" s="2">
        <f>IF(F989=0,"not processed",_xlfn.MINIFS(Processed_data!H:H,Processed_data!A:A,A989))</f>
        <v>46060</v>
      </c>
      <c r="M989" s="1">
        <f>IF(F989=0,"not processed",ABS(bank_source_transactions__1[[#This Row],[transaction_date]]-Reconciliation!L989))</f>
        <v>2</v>
      </c>
      <c r="N989" s="1" t="str" cm="1">
        <f t="array" ref="N989">_xlfn.IFS(M989="not Processed", "Not Processed",M989&gt;2,"SLA Breached",M989&lt;=2,"Within SLA")</f>
        <v>Within SLA</v>
      </c>
      <c r="O989" s="1" t="str">
        <f>_xlfn.XLOOKUP(A989,Source_data!A:A,Source_data!D:D)</f>
        <v>CARD</v>
      </c>
      <c r="P989" s="1">
        <f t="shared" si="155"/>
        <v>0</v>
      </c>
      <c r="Q989" s="1">
        <f t="shared" si="156"/>
        <v>0</v>
      </c>
      <c r="R989" s="1">
        <f t="shared" si="157"/>
        <v>0</v>
      </c>
      <c r="S989" s="1">
        <f t="shared" si="158"/>
        <v>0</v>
      </c>
      <c r="T989" s="1">
        <f t="shared" si="159"/>
        <v>0</v>
      </c>
      <c r="U989" s="1" t="str">
        <f>_xlfn.XLOOKUP(Table3[[#This Row],[Transaction ID]],Source_data!A:A,Source_data!E:E)</f>
        <v>Mumbai</v>
      </c>
      <c r="V989" s="1">
        <f>_xlfn.IFNA(_xlfn.XLOOKUP(A989,bank_processed_transactions[transaction_id],bank_processed_transactions[processing_minutes]),"")</f>
        <v>14.9</v>
      </c>
      <c r="W989" s="31">
        <f>_xlfn.XLOOKUP(A989,Source_data!A:A,Source_data!B:B)</f>
        <v>46058</v>
      </c>
    </row>
    <row r="990" spans="1:23" x14ac:dyDescent="0.3">
      <c r="A990" s="3" t="s">
        <v>809</v>
      </c>
      <c r="B990" s="1">
        <f>_xlfn.XLOOKUP(A990,bank_source_transactions__1[transaction_id],bank_source_transactions__1[amount_inr])</f>
        <v>272.52999999999997</v>
      </c>
      <c r="C990" s="1">
        <f>_xlfn.XLOOKUP(A990,Processed_data!A:A,Processed_data!F:F)</f>
        <v>272.52999999999997</v>
      </c>
      <c r="D990" s="1" t="str">
        <f>_xlfn.XLOOKUP(A990,bank_source_transactions__1[transaction_id],bank_source_transactions__1[transaction_status])</f>
        <v>SUCCESS</v>
      </c>
      <c r="E990" s="1" t="str">
        <f>_xlfn.XLOOKUP(A990,Processed_data!A:A,Processed_data!G:G)</f>
        <v>SUCCESS</v>
      </c>
      <c r="F990" s="1">
        <f>COUNTIF(bank_processed_transactions[transaction_id],A990)</f>
        <v>1</v>
      </c>
      <c r="G990" s="1" t="str">
        <f t="shared" si="150"/>
        <v>found</v>
      </c>
      <c r="H990" s="1" t="str">
        <f t="shared" si="151"/>
        <v>Not Duplicate</v>
      </c>
      <c r="I990" s="1" t="str">
        <f t="shared" si="152"/>
        <v>match</v>
      </c>
      <c r="J990" s="1" t="str">
        <f t="shared" si="153"/>
        <v>match</v>
      </c>
      <c r="K990" s="1">
        <f t="shared" si="154"/>
        <v>0</v>
      </c>
      <c r="L990" s="2">
        <f>IF(F990=0,"not processed",_xlfn.MINIFS(Processed_data!H:H,Processed_data!A:A,A990))</f>
        <v>46043</v>
      </c>
      <c r="M990" s="1">
        <f>IF(F990=0,"not processed",ABS(bank_source_transactions__1[[#This Row],[transaction_date]]-Reconciliation!L990))</f>
        <v>3</v>
      </c>
      <c r="N990" s="1" t="str" cm="1">
        <f t="array" ref="N990">_xlfn.IFS(M990="not Processed", "Not Processed",M990&gt;2,"SLA Breached",M990&lt;=2,"Within SLA")</f>
        <v>SLA Breached</v>
      </c>
      <c r="O990" s="1" t="str">
        <f>_xlfn.XLOOKUP(A990,Source_data!A:A,Source_data!D:D)</f>
        <v>UPI</v>
      </c>
      <c r="P990" s="1">
        <f t="shared" si="155"/>
        <v>0</v>
      </c>
      <c r="Q990" s="1">
        <f t="shared" si="156"/>
        <v>0</v>
      </c>
      <c r="R990" s="1">
        <f t="shared" si="157"/>
        <v>0</v>
      </c>
      <c r="S990" s="1">
        <f t="shared" si="158"/>
        <v>0</v>
      </c>
      <c r="T990" s="1">
        <f t="shared" si="159"/>
        <v>1</v>
      </c>
      <c r="U990" s="1" t="str">
        <f>_xlfn.XLOOKUP(Table3[[#This Row],[Transaction ID]],Source_data!A:A,Source_data!E:E)</f>
        <v>Bengaluru</v>
      </c>
      <c r="V990" s="1">
        <f>_xlfn.IFNA(_xlfn.XLOOKUP(A990,bank_processed_transactions[transaction_id],bank_processed_transactions[processing_minutes]),"")</f>
        <v>36.1</v>
      </c>
      <c r="W990" s="31">
        <f>_xlfn.XLOOKUP(A990,Source_data!A:A,Source_data!B:B)</f>
        <v>46040</v>
      </c>
    </row>
    <row r="991" spans="1:23" x14ac:dyDescent="0.3">
      <c r="A991" s="4" t="s">
        <v>1767</v>
      </c>
      <c r="B991" s="1">
        <f>_xlfn.XLOOKUP(A991,bank_source_transactions__1[transaction_id],bank_source_transactions__1[amount_inr])</f>
        <v>6776.62</v>
      </c>
      <c r="C991" s="1">
        <f>_xlfn.XLOOKUP(A991,Processed_data!A:A,Processed_data!F:F)</f>
        <v>6776.62</v>
      </c>
      <c r="D991" s="1" t="str">
        <f>_xlfn.XLOOKUP(A991,bank_source_transactions__1[transaction_id],bank_source_transactions__1[transaction_status])</f>
        <v>SUCCESS</v>
      </c>
      <c r="E991" s="1" t="str">
        <f>_xlfn.XLOOKUP(A991,Processed_data!A:A,Processed_data!G:G)</f>
        <v>SUCCESS</v>
      </c>
      <c r="F991" s="1">
        <f>COUNTIF(bank_processed_transactions[transaction_id],A991)</f>
        <v>1</v>
      </c>
      <c r="G991" s="1" t="str">
        <f t="shared" si="150"/>
        <v>found</v>
      </c>
      <c r="H991" s="1" t="str">
        <f t="shared" si="151"/>
        <v>Not Duplicate</v>
      </c>
      <c r="I991" s="1" t="str">
        <f t="shared" si="152"/>
        <v>match</v>
      </c>
      <c r="J991" s="1" t="str">
        <f t="shared" si="153"/>
        <v>match</v>
      </c>
      <c r="K991" s="1">
        <f t="shared" si="154"/>
        <v>0</v>
      </c>
      <c r="L991" s="2">
        <f>IF(F991=0,"not processed",_xlfn.MINIFS(Processed_data!H:H,Processed_data!A:A,A991))</f>
        <v>46028</v>
      </c>
      <c r="M991" s="1">
        <f>IF(F991=0,"not processed",ABS(bank_source_transactions__1[[#This Row],[transaction_date]]-Reconciliation!L991))</f>
        <v>3</v>
      </c>
      <c r="N991" s="1" t="str" cm="1">
        <f t="array" ref="N991">_xlfn.IFS(M991="not Processed", "Not Processed",M991&gt;2,"SLA Breached",M991&lt;=2,"Within SLA")</f>
        <v>SLA Breached</v>
      </c>
      <c r="O991" s="1" t="str">
        <f>_xlfn.XLOOKUP(A991,Source_data!A:A,Source_data!D:D)</f>
        <v>CARD</v>
      </c>
      <c r="P991" s="1">
        <f t="shared" si="155"/>
        <v>0</v>
      </c>
      <c r="Q991" s="1">
        <f t="shared" si="156"/>
        <v>0</v>
      </c>
      <c r="R991" s="1">
        <f t="shared" si="157"/>
        <v>0</v>
      </c>
      <c r="S991" s="1">
        <f t="shared" si="158"/>
        <v>0</v>
      </c>
      <c r="T991" s="1">
        <f t="shared" si="159"/>
        <v>1</v>
      </c>
      <c r="U991" s="1" t="str">
        <f>_xlfn.XLOOKUP(Table3[[#This Row],[Transaction ID]],Source_data!A:A,Source_data!E:E)</f>
        <v>Bengaluru</v>
      </c>
      <c r="V991" s="1">
        <f>_xlfn.IFNA(_xlfn.XLOOKUP(A991,bank_processed_transactions[transaction_id],bank_processed_transactions[processing_minutes]),"")</f>
        <v>17.600000000000001</v>
      </c>
      <c r="W991" s="31">
        <f>_xlfn.XLOOKUP(A991,Source_data!A:A,Source_data!B:B)</f>
        <v>46025</v>
      </c>
    </row>
    <row r="992" spans="1:23" x14ac:dyDescent="0.3">
      <c r="A992" s="3" t="s">
        <v>2394</v>
      </c>
      <c r="B992" s="1">
        <f>_xlfn.XLOOKUP(A992,bank_source_transactions__1[transaction_id],bank_source_transactions__1[amount_inr])</f>
        <v>1847.75</v>
      </c>
      <c r="C992" s="1">
        <f>_xlfn.XLOOKUP(A992,Processed_data!A:A,Processed_data!F:F)</f>
        <v>1847.75</v>
      </c>
      <c r="D992" s="1" t="str">
        <f>_xlfn.XLOOKUP(A992,bank_source_transactions__1[transaction_id],bank_source_transactions__1[transaction_status])</f>
        <v>SUCCESS</v>
      </c>
      <c r="E992" s="1" t="str">
        <f>_xlfn.XLOOKUP(A992,Processed_data!A:A,Processed_data!G:G)</f>
        <v>SUCCESS</v>
      </c>
      <c r="F992" s="1">
        <f>COUNTIF(bank_processed_transactions[transaction_id],A992)</f>
        <v>1</v>
      </c>
      <c r="G992" s="1" t="str">
        <f t="shared" si="150"/>
        <v>found</v>
      </c>
      <c r="H992" s="1" t="str">
        <f t="shared" si="151"/>
        <v>Not Duplicate</v>
      </c>
      <c r="I992" s="1" t="str">
        <f t="shared" si="152"/>
        <v>match</v>
      </c>
      <c r="J992" s="1" t="str">
        <f t="shared" si="153"/>
        <v>match</v>
      </c>
      <c r="K992" s="1">
        <f t="shared" si="154"/>
        <v>0</v>
      </c>
      <c r="L992" s="2">
        <f>IF(F992=0,"not processed",_xlfn.MINIFS(Processed_data!H:H,Processed_data!A:A,A992))</f>
        <v>46080</v>
      </c>
      <c r="M992" s="1">
        <f>IF(F992=0,"not processed",ABS(bank_source_transactions__1[[#This Row],[transaction_date]]-Reconciliation!L992))</f>
        <v>3</v>
      </c>
      <c r="N992" s="1" t="str" cm="1">
        <f t="array" ref="N992">_xlfn.IFS(M992="not Processed", "Not Processed",M992&gt;2,"SLA Breached",M992&lt;=2,"Within SLA")</f>
        <v>SLA Breached</v>
      </c>
      <c r="O992" s="1" t="str">
        <f>_xlfn.XLOOKUP(A992,Source_data!A:A,Source_data!D:D)</f>
        <v>UPI</v>
      </c>
      <c r="P992" s="1">
        <f t="shared" si="155"/>
        <v>0</v>
      </c>
      <c r="Q992" s="1">
        <f t="shared" si="156"/>
        <v>0</v>
      </c>
      <c r="R992" s="1">
        <f t="shared" si="157"/>
        <v>0</v>
      </c>
      <c r="S992" s="1">
        <f t="shared" si="158"/>
        <v>0</v>
      </c>
      <c r="T992" s="1">
        <f t="shared" si="159"/>
        <v>1</v>
      </c>
      <c r="U992" s="1" t="str">
        <f>_xlfn.XLOOKUP(Table3[[#This Row],[Transaction ID]],Source_data!A:A,Source_data!E:E)</f>
        <v>Mumbai</v>
      </c>
      <c r="V992" s="1">
        <f>_xlfn.IFNA(_xlfn.XLOOKUP(A992,bank_processed_transactions[transaction_id],bank_processed_transactions[processing_minutes]),"")</f>
        <v>32.6</v>
      </c>
      <c r="W992" s="31">
        <f>_xlfn.XLOOKUP(A992,Source_data!A:A,Source_data!B:B)</f>
        <v>46077</v>
      </c>
    </row>
    <row r="993" spans="1:23" x14ac:dyDescent="0.3">
      <c r="A993" s="4" t="s">
        <v>4754</v>
      </c>
      <c r="B993" s="1">
        <f>_xlfn.XLOOKUP(A993,bank_source_transactions__1[transaction_id],bank_source_transactions__1[amount_inr])</f>
        <v>4958.1000000000004</v>
      </c>
      <c r="C993" s="1">
        <f>_xlfn.XLOOKUP(A993,Processed_data!A:A,Processed_data!F:F)</f>
        <v>4958.1000000000004</v>
      </c>
      <c r="D993" s="1" t="str">
        <f>_xlfn.XLOOKUP(A993,bank_source_transactions__1[transaction_id],bank_source_transactions__1[transaction_status])</f>
        <v>SUCCESS</v>
      </c>
      <c r="E993" s="1" t="str">
        <f>_xlfn.XLOOKUP(A993,Processed_data!A:A,Processed_data!G:G)</f>
        <v>SUCCESS</v>
      </c>
      <c r="F993" s="1">
        <f>COUNTIF(bank_processed_transactions[transaction_id],A993)</f>
        <v>1</v>
      </c>
      <c r="G993" s="1" t="str">
        <f t="shared" si="150"/>
        <v>found</v>
      </c>
      <c r="H993" s="1" t="str">
        <f t="shared" si="151"/>
        <v>Not Duplicate</v>
      </c>
      <c r="I993" s="1" t="str">
        <f t="shared" si="152"/>
        <v>match</v>
      </c>
      <c r="J993" s="1" t="str">
        <f t="shared" si="153"/>
        <v>match</v>
      </c>
      <c r="K993" s="1">
        <f t="shared" si="154"/>
        <v>0</v>
      </c>
      <c r="L993" s="2">
        <f>IF(F993=0,"not processed",_xlfn.MINIFS(Processed_data!H:H,Processed_data!A:A,A993))</f>
        <v>46026</v>
      </c>
      <c r="M993" s="1">
        <f>IF(F993=0,"not processed",ABS(bank_source_transactions__1[[#This Row],[transaction_date]]-Reconciliation!L993))</f>
        <v>2</v>
      </c>
      <c r="N993" s="1" t="str" cm="1">
        <f t="array" ref="N993">_xlfn.IFS(M993="not Processed", "Not Processed",M993&gt;2,"SLA Breached",M993&lt;=2,"Within SLA")</f>
        <v>Within SLA</v>
      </c>
      <c r="O993" s="1" t="str">
        <f>_xlfn.XLOOKUP(A993,Source_data!A:A,Source_data!D:D)</f>
        <v>NEFT</v>
      </c>
      <c r="P993" s="1">
        <f t="shared" si="155"/>
        <v>0</v>
      </c>
      <c r="Q993" s="1">
        <f t="shared" si="156"/>
        <v>0</v>
      </c>
      <c r="R993" s="1">
        <f t="shared" si="157"/>
        <v>0</v>
      </c>
      <c r="S993" s="1">
        <f t="shared" si="158"/>
        <v>0</v>
      </c>
      <c r="T993" s="1">
        <f t="shared" si="159"/>
        <v>0</v>
      </c>
      <c r="U993" s="1" t="str">
        <f>_xlfn.XLOOKUP(Table3[[#This Row],[Transaction ID]],Source_data!A:A,Source_data!E:E)</f>
        <v>Mumbai</v>
      </c>
      <c r="V993" s="1">
        <f>_xlfn.IFNA(_xlfn.XLOOKUP(A993,bank_processed_transactions[transaction_id],bank_processed_transactions[processing_minutes]),"")</f>
        <v>35</v>
      </c>
      <c r="W993" s="31">
        <f>_xlfn.XLOOKUP(A993,Source_data!A:A,Source_data!B:B)</f>
        <v>46024</v>
      </c>
    </row>
    <row r="994" spans="1:23" x14ac:dyDescent="0.3">
      <c r="A994" s="3" t="s">
        <v>3529</v>
      </c>
      <c r="B994" s="1">
        <f>_xlfn.XLOOKUP(A994,bank_source_transactions__1[transaction_id],bank_source_transactions__1[amount_inr])</f>
        <v>1068.4100000000001</v>
      </c>
      <c r="C994" s="1">
        <f>_xlfn.XLOOKUP(A994,Processed_data!A:A,Processed_data!F:F)</f>
        <v>1068.4100000000001</v>
      </c>
      <c r="D994" s="1" t="str">
        <f>_xlfn.XLOOKUP(A994,bank_source_transactions__1[transaction_id],bank_source_transactions__1[transaction_status])</f>
        <v>SUCCESS</v>
      </c>
      <c r="E994" s="1" t="str">
        <f>_xlfn.XLOOKUP(A994,Processed_data!A:A,Processed_data!G:G)</f>
        <v>SUCCESS</v>
      </c>
      <c r="F994" s="1">
        <f>COUNTIF(bank_processed_transactions[transaction_id],A994)</f>
        <v>1</v>
      </c>
      <c r="G994" s="1" t="str">
        <f t="shared" si="150"/>
        <v>found</v>
      </c>
      <c r="H994" s="1" t="str">
        <f t="shared" si="151"/>
        <v>Not Duplicate</v>
      </c>
      <c r="I994" s="1" t="str">
        <f t="shared" si="152"/>
        <v>match</v>
      </c>
      <c r="J994" s="1" t="str">
        <f t="shared" si="153"/>
        <v>match</v>
      </c>
      <c r="K994" s="1">
        <f t="shared" si="154"/>
        <v>0</v>
      </c>
      <c r="L994" s="2">
        <f>IF(F994=0,"not processed",_xlfn.MINIFS(Processed_data!H:H,Processed_data!A:A,A994))</f>
        <v>46079</v>
      </c>
      <c r="M994" s="1">
        <f>IF(F994=0,"not processed",ABS(bank_source_transactions__1[[#This Row],[transaction_date]]-Reconciliation!L994))</f>
        <v>1</v>
      </c>
      <c r="N994" s="1" t="str" cm="1">
        <f t="array" ref="N994">_xlfn.IFS(M994="not Processed", "Not Processed",M994&gt;2,"SLA Breached",M994&lt;=2,"Within SLA")</f>
        <v>Within SLA</v>
      </c>
      <c r="O994" s="1" t="str">
        <f>_xlfn.XLOOKUP(A994,Source_data!A:A,Source_data!D:D)</f>
        <v>NEFT</v>
      </c>
      <c r="P994" s="1">
        <f t="shared" si="155"/>
        <v>0</v>
      </c>
      <c r="Q994" s="1">
        <f t="shared" si="156"/>
        <v>0</v>
      </c>
      <c r="R994" s="1">
        <f t="shared" si="157"/>
        <v>0</v>
      </c>
      <c r="S994" s="1">
        <f t="shared" si="158"/>
        <v>0</v>
      </c>
      <c r="T994" s="1">
        <f t="shared" si="159"/>
        <v>0</v>
      </c>
      <c r="U994" s="1" t="str">
        <f>_xlfn.XLOOKUP(Table3[[#This Row],[Transaction ID]],Source_data!A:A,Source_data!E:E)</f>
        <v>Bengaluru</v>
      </c>
      <c r="V994" s="1">
        <f>_xlfn.IFNA(_xlfn.XLOOKUP(A994,bank_processed_transactions[transaction_id],bank_processed_transactions[processing_minutes]),"")</f>
        <v>3</v>
      </c>
      <c r="W994" s="31">
        <f>_xlfn.XLOOKUP(A994,Source_data!A:A,Source_data!B:B)</f>
        <v>46078</v>
      </c>
    </row>
    <row r="995" spans="1:23" x14ac:dyDescent="0.3">
      <c r="A995" s="4" t="s">
        <v>240</v>
      </c>
      <c r="B995" s="1">
        <f>_xlfn.XLOOKUP(A995,bank_source_transactions__1[transaction_id],bank_source_transactions__1[amount_inr])</f>
        <v>15408.29</v>
      </c>
      <c r="C995" s="1">
        <f>_xlfn.XLOOKUP(A995,Processed_data!A:A,Processed_data!F:F)</f>
        <v>15408.29</v>
      </c>
      <c r="D995" s="1" t="str">
        <f>_xlfn.XLOOKUP(A995,bank_source_transactions__1[transaction_id],bank_source_transactions__1[transaction_status])</f>
        <v>SUCCESS</v>
      </c>
      <c r="E995" s="1" t="str">
        <f>_xlfn.XLOOKUP(A995,Processed_data!A:A,Processed_data!G:G)</f>
        <v>SUCCESS</v>
      </c>
      <c r="F995" s="1">
        <f>COUNTIF(bank_processed_transactions[transaction_id],A995)</f>
        <v>2</v>
      </c>
      <c r="G995" s="1" t="str">
        <f t="shared" si="150"/>
        <v>found</v>
      </c>
      <c r="H995" s="1" t="str">
        <f t="shared" si="151"/>
        <v>Duplicate</v>
      </c>
      <c r="I995" s="1" t="str">
        <f t="shared" si="152"/>
        <v>match</v>
      </c>
      <c r="J995" s="1" t="str">
        <f t="shared" si="153"/>
        <v>match</v>
      </c>
      <c r="K995" s="1">
        <f t="shared" si="154"/>
        <v>0</v>
      </c>
      <c r="L995" s="2">
        <f>IF(F995=0,"not processed",_xlfn.MINIFS(Processed_data!H:H,Processed_data!A:A,A995))</f>
        <v>46061</v>
      </c>
      <c r="M995" s="1">
        <f>IF(F995=0,"not processed",ABS(bank_source_transactions__1[[#This Row],[transaction_date]]-Reconciliation!L995))</f>
        <v>0</v>
      </c>
      <c r="N995" s="1" t="str" cm="1">
        <f t="array" ref="N995">_xlfn.IFS(M995="not Processed", "Not Processed",M995&gt;2,"SLA Breached",M995&lt;=2,"Within SLA")</f>
        <v>Within SLA</v>
      </c>
      <c r="O995" s="1" t="str">
        <f>_xlfn.XLOOKUP(A995,Source_data!A:A,Source_data!D:D)</f>
        <v>CARD</v>
      </c>
      <c r="P995" s="1">
        <f t="shared" si="155"/>
        <v>0</v>
      </c>
      <c r="Q995" s="1">
        <f t="shared" si="156"/>
        <v>1</v>
      </c>
      <c r="R995" s="1">
        <f t="shared" si="157"/>
        <v>0</v>
      </c>
      <c r="S995" s="1">
        <f t="shared" si="158"/>
        <v>0</v>
      </c>
      <c r="T995" s="1">
        <f t="shared" si="159"/>
        <v>0</v>
      </c>
      <c r="U995" s="1" t="str">
        <f>_xlfn.XLOOKUP(Table3[[#This Row],[Transaction ID]],Source_data!A:A,Source_data!E:E)</f>
        <v>Bengaluru</v>
      </c>
      <c r="V995" s="1">
        <f>_xlfn.IFNA(_xlfn.XLOOKUP(A995,bank_processed_transactions[transaction_id],bank_processed_transactions[processing_minutes]),"")</f>
        <v>46.7</v>
      </c>
      <c r="W995" s="31">
        <f>_xlfn.XLOOKUP(A995,Source_data!A:A,Source_data!B:B)</f>
        <v>46061</v>
      </c>
    </row>
    <row r="996" spans="1:23" x14ac:dyDescent="0.3">
      <c r="A996" s="3" t="s">
        <v>3266</v>
      </c>
      <c r="B996" s="1">
        <f>_xlfn.XLOOKUP(A996,bank_source_transactions__1[transaction_id],bank_source_transactions__1[amount_inr])</f>
        <v>3072.62</v>
      </c>
      <c r="C996" s="1">
        <f>_xlfn.XLOOKUP(A996,Processed_data!A:A,Processed_data!F:F)</f>
        <v>3072.62</v>
      </c>
      <c r="D996" s="1" t="str">
        <f>_xlfn.XLOOKUP(A996,bank_source_transactions__1[transaction_id],bank_source_transactions__1[transaction_status])</f>
        <v>SUCCESS</v>
      </c>
      <c r="E996" s="1" t="str">
        <f>_xlfn.XLOOKUP(A996,Processed_data!A:A,Processed_data!G:G)</f>
        <v>SUCCESS</v>
      </c>
      <c r="F996" s="1">
        <f>COUNTIF(bank_processed_transactions[transaction_id],A996)</f>
        <v>1</v>
      </c>
      <c r="G996" s="1" t="str">
        <f t="shared" si="150"/>
        <v>found</v>
      </c>
      <c r="H996" s="1" t="str">
        <f t="shared" si="151"/>
        <v>Not Duplicate</v>
      </c>
      <c r="I996" s="1" t="str">
        <f t="shared" si="152"/>
        <v>match</v>
      </c>
      <c r="J996" s="1" t="str">
        <f t="shared" si="153"/>
        <v>match</v>
      </c>
      <c r="K996" s="1">
        <f t="shared" si="154"/>
        <v>0</v>
      </c>
      <c r="L996" s="2">
        <f>IF(F996=0,"not processed",_xlfn.MINIFS(Processed_data!H:H,Processed_data!A:A,A996))</f>
        <v>46069</v>
      </c>
      <c r="M996" s="1">
        <f>IF(F996=0,"not processed",ABS(bank_source_transactions__1[[#This Row],[transaction_date]]-Reconciliation!L996))</f>
        <v>3</v>
      </c>
      <c r="N996" s="1" t="str" cm="1">
        <f t="array" ref="N996">_xlfn.IFS(M996="not Processed", "Not Processed",M996&gt;2,"SLA Breached",M996&lt;=2,"Within SLA")</f>
        <v>SLA Breached</v>
      </c>
      <c r="O996" s="1" t="str">
        <f>_xlfn.XLOOKUP(A996,Source_data!A:A,Source_data!D:D)</f>
        <v>NEFT</v>
      </c>
      <c r="P996" s="1">
        <f t="shared" si="155"/>
        <v>0</v>
      </c>
      <c r="Q996" s="1">
        <f t="shared" si="156"/>
        <v>0</v>
      </c>
      <c r="R996" s="1">
        <f t="shared" si="157"/>
        <v>0</v>
      </c>
      <c r="S996" s="1">
        <f t="shared" si="158"/>
        <v>0</v>
      </c>
      <c r="T996" s="1">
        <f t="shared" si="159"/>
        <v>1</v>
      </c>
      <c r="U996" s="1" t="str">
        <f>_xlfn.XLOOKUP(Table3[[#This Row],[Transaction ID]],Source_data!A:A,Source_data!E:E)</f>
        <v>Mumbai</v>
      </c>
      <c r="V996" s="1">
        <f>_xlfn.IFNA(_xlfn.XLOOKUP(A996,bank_processed_transactions[transaction_id],bank_processed_transactions[processing_minutes]),"")</f>
        <v>30</v>
      </c>
      <c r="W996" s="31">
        <f>_xlfn.XLOOKUP(A996,Source_data!A:A,Source_data!B:B)</f>
        <v>46066</v>
      </c>
    </row>
    <row r="997" spans="1:23" x14ac:dyDescent="0.3">
      <c r="A997" s="4" t="s">
        <v>1470</v>
      </c>
      <c r="B997" s="1">
        <f>_xlfn.XLOOKUP(A997,bank_source_transactions__1[transaction_id],bank_source_transactions__1[amount_inr])</f>
        <v>6769.5</v>
      </c>
      <c r="C997" s="1">
        <f>_xlfn.XLOOKUP(A997,Processed_data!A:A,Processed_data!F:F)</f>
        <v>6769.5</v>
      </c>
      <c r="D997" s="1" t="str">
        <f>_xlfn.XLOOKUP(A997,bank_source_transactions__1[transaction_id],bank_source_transactions__1[transaction_status])</f>
        <v>SUCCESS</v>
      </c>
      <c r="E997" s="1" t="str">
        <f>_xlfn.XLOOKUP(A997,Processed_data!A:A,Processed_data!G:G)</f>
        <v>SUCCESS</v>
      </c>
      <c r="F997" s="1">
        <f>COUNTIF(bank_processed_transactions[transaction_id],A997)</f>
        <v>1</v>
      </c>
      <c r="G997" s="1" t="str">
        <f t="shared" si="150"/>
        <v>found</v>
      </c>
      <c r="H997" s="1" t="str">
        <f t="shared" si="151"/>
        <v>Not Duplicate</v>
      </c>
      <c r="I997" s="1" t="str">
        <f t="shared" si="152"/>
        <v>match</v>
      </c>
      <c r="J997" s="1" t="str">
        <f t="shared" si="153"/>
        <v>match</v>
      </c>
      <c r="K997" s="1">
        <f t="shared" si="154"/>
        <v>0</v>
      </c>
      <c r="L997" s="2">
        <f>IF(F997=0,"not processed",_xlfn.MINIFS(Processed_data!H:H,Processed_data!A:A,A997))</f>
        <v>46077</v>
      </c>
      <c r="M997" s="1">
        <f>IF(F997=0,"not processed",ABS(bank_source_transactions__1[[#This Row],[transaction_date]]-Reconciliation!L997))</f>
        <v>3</v>
      </c>
      <c r="N997" s="1" t="str" cm="1">
        <f t="array" ref="N997">_xlfn.IFS(M997="not Processed", "Not Processed",M997&gt;2,"SLA Breached",M997&lt;=2,"Within SLA")</f>
        <v>SLA Breached</v>
      </c>
      <c r="O997" s="1" t="str">
        <f>_xlfn.XLOOKUP(A997,Source_data!A:A,Source_data!D:D)</f>
        <v>UPI</v>
      </c>
      <c r="P997" s="1">
        <f t="shared" si="155"/>
        <v>0</v>
      </c>
      <c r="Q997" s="1">
        <f t="shared" si="156"/>
        <v>0</v>
      </c>
      <c r="R997" s="1">
        <f t="shared" si="157"/>
        <v>0</v>
      </c>
      <c r="S997" s="1">
        <f t="shared" si="158"/>
        <v>0</v>
      </c>
      <c r="T997" s="1">
        <f t="shared" si="159"/>
        <v>1</v>
      </c>
      <c r="U997" s="1" t="str">
        <f>_xlfn.XLOOKUP(Table3[[#This Row],[Transaction ID]],Source_data!A:A,Source_data!E:E)</f>
        <v>Bengaluru</v>
      </c>
      <c r="V997" s="1">
        <f>_xlfn.IFNA(_xlfn.XLOOKUP(A997,bank_processed_transactions[transaction_id],bank_processed_transactions[processing_minutes]),"")</f>
        <v>46.8</v>
      </c>
      <c r="W997" s="31">
        <f>_xlfn.XLOOKUP(A997,Source_data!A:A,Source_data!B:B)</f>
        <v>46074</v>
      </c>
    </row>
    <row r="998" spans="1:23" x14ac:dyDescent="0.3">
      <c r="A998" s="3" t="s">
        <v>4745</v>
      </c>
      <c r="B998" s="1">
        <f>_xlfn.XLOOKUP(A998,bank_source_transactions__1[transaction_id],bank_source_transactions__1[amount_inr])</f>
        <v>1305.1099999999999</v>
      </c>
      <c r="C998" s="1">
        <f>_xlfn.XLOOKUP(A998,Processed_data!A:A,Processed_data!F:F)</f>
        <v>1305.1099999999999</v>
      </c>
      <c r="D998" s="1" t="str">
        <f>_xlfn.XLOOKUP(A998,bank_source_transactions__1[transaction_id],bank_source_transactions__1[transaction_status])</f>
        <v>SUCCESS</v>
      </c>
      <c r="E998" s="1" t="str">
        <f>_xlfn.XLOOKUP(A998,Processed_data!A:A,Processed_data!G:G)</f>
        <v>SUCCESS</v>
      </c>
      <c r="F998" s="1">
        <f>COUNTIF(bank_processed_transactions[transaction_id],A998)</f>
        <v>1</v>
      </c>
      <c r="G998" s="1" t="str">
        <f t="shared" si="150"/>
        <v>found</v>
      </c>
      <c r="H998" s="1" t="str">
        <f t="shared" si="151"/>
        <v>Not Duplicate</v>
      </c>
      <c r="I998" s="1" t="str">
        <f t="shared" si="152"/>
        <v>match</v>
      </c>
      <c r="J998" s="1" t="str">
        <f t="shared" si="153"/>
        <v>match</v>
      </c>
      <c r="K998" s="1">
        <f t="shared" si="154"/>
        <v>0</v>
      </c>
      <c r="L998" s="2">
        <f>IF(F998=0,"not processed",_xlfn.MINIFS(Processed_data!H:H,Processed_data!A:A,A998))</f>
        <v>46103</v>
      </c>
      <c r="M998" s="1">
        <f>IF(F998=0,"not processed",ABS(bank_source_transactions__1[[#This Row],[transaction_date]]-Reconciliation!L998))</f>
        <v>2</v>
      </c>
      <c r="N998" s="1" t="str" cm="1">
        <f t="array" ref="N998">_xlfn.IFS(M998="not Processed", "Not Processed",M998&gt;2,"SLA Breached",M998&lt;=2,"Within SLA")</f>
        <v>Within SLA</v>
      </c>
      <c r="O998" s="1" t="str">
        <f>_xlfn.XLOOKUP(A998,Source_data!A:A,Source_data!D:D)</f>
        <v>UPI</v>
      </c>
      <c r="P998" s="1">
        <f t="shared" si="155"/>
        <v>0</v>
      </c>
      <c r="Q998" s="1">
        <f t="shared" si="156"/>
        <v>0</v>
      </c>
      <c r="R998" s="1">
        <f t="shared" si="157"/>
        <v>0</v>
      </c>
      <c r="S998" s="1">
        <f t="shared" si="158"/>
        <v>0</v>
      </c>
      <c r="T998" s="1">
        <f t="shared" si="159"/>
        <v>0</v>
      </c>
      <c r="U998" s="1" t="str">
        <f>_xlfn.XLOOKUP(Table3[[#This Row],[Transaction ID]],Source_data!A:A,Source_data!E:E)</f>
        <v>Bengaluru</v>
      </c>
      <c r="V998" s="1">
        <f>_xlfn.IFNA(_xlfn.XLOOKUP(A998,bank_processed_transactions[transaction_id],bank_processed_transactions[processing_minutes]),"")</f>
        <v>42.9</v>
      </c>
      <c r="W998" s="31">
        <f>_xlfn.XLOOKUP(A998,Source_data!A:A,Source_data!B:B)</f>
        <v>46101</v>
      </c>
    </row>
    <row r="999" spans="1:23" x14ac:dyDescent="0.3">
      <c r="A999" s="4" t="s">
        <v>4065</v>
      </c>
      <c r="B999" s="1">
        <f>_xlfn.XLOOKUP(A999,bank_source_transactions__1[transaction_id],bank_source_transactions__1[amount_inr])</f>
        <v>397.16</v>
      </c>
      <c r="C999" s="1">
        <f>_xlfn.XLOOKUP(A999,Processed_data!A:A,Processed_data!F:F)</f>
        <v>397.16</v>
      </c>
      <c r="D999" s="1" t="str">
        <f>_xlfn.XLOOKUP(A999,bank_source_transactions__1[transaction_id],bank_source_transactions__1[transaction_status])</f>
        <v>SUCCESS</v>
      </c>
      <c r="E999" s="1" t="str">
        <f>_xlfn.XLOOKUP(A999,Processed_data!A:A,Processed_data!G:G)</f>
        <v>SUCCESS</v>
      </c>
      <c r="F999" s="1">
        <f>COUNTIF(bank_processed_transactions[transaction_id],A999)</f>
        <v>1</v>
      </c>
      <c r="G999" s="1" t="str">
        <f t="shared" si="150"/>
        <v>found</v>
      </c>
      <c r="H999" s="1" t="str">
        <f t="shared" si="151"/>
        <v>Not Duplicate</v>
      </c>
      <c r="I999" s="1" t="str">
        <f t="shared" si="152"/>
        <v>match</v>
      </c>
      <c r="J999" s="1" t="str">
        <f t="shared" si="153"/>
        <v>match</v>
      </c>
      <c r="K999" s="1">
        <f t="shared" si="154"/>
        <v>0</v>
      </c>
      <c r="L999" s="2">
        <f>IF(F999=0,"not processed",_xlfn.MINIFS(Processed_data!H:H,Processed_data!A:A,A999))</f>
        <v>46081</v>
      </c>
      <c r="M999" s="1">
        <f>IF(F999=0,"not processed",ABS(bank_source_transactions__1[[#This Row],[transaction_date]]-Reconciliation!L999))</f>
        <v>5</v>
      </c>
      <c r="N999" s="1" t="str" cm="1">
        <f t="array" ref="N999">_xlfn.IFS(M999="not Processed", "Not Processed",M999&gt;2,"SLA Breached",M999&lt;=2,"Within SLA")</f>
        <v>SLA Breached</v>
      </c>
      <c r="O999" s="1" t="str">
        <f>_xlfn.XLOOKUP(A999,Source_data!A:A,Source_data!D:D)</f>
        <v>IMPS</v>
      </c>
      <c r="P999" s="1">
        <f t="shared" si="155"/>
        <v>0</v>
      </c>
      <c r="Q999" s="1">
        <f t="shared" si="156"/>
        <v>0</v>
      </c>
      <c r="R999" s="1">
        <f t="shared" si="157"/>
        <v>0</v>
      </c>
      <c r="S999" s="1">
        <f t="shared" si="158"/>
        <v>0</v>
      </c>
      <c r="T999" s="1">
        <f t="shared" si="159"/>
        <v>1</v>
      </c>
      <c r="U999" s="1" t="str">
        <f>_xlfn.XLOOKUP(Table3[[#This Row],[Transaction ID]],Source_data!A:A,Source_data!E:E)</f>
        <v>Hyderabad</v>
      </c>
      <c r="V999" s="1">
        <f>_xlfn.IFNA(_xlfn.XLOOKUP(A999,bank_processed_transactions[transaction_id],bank_processed_transactions[processing_minutes]),"")</f>
        <v>19.899999999999999</v>
      </c>
      <c r="W999" s="31">
        <f>_xlfn.XLOOKUP(A999,Source_data!A:A,Source_data!B:B)</f>
        <v>46076</v>
      </c>
    </row>
    <row r="1000" spans="1:23" x14ac:dyDescent="0.3">
      <c r="A1000" s="3" t="s">
        <v>2359</v>
      </c>
      <c r="B1000" s="1">
        <f>_xlfn.XLOOKUP(A1000,bank_source_transactions__1[transaction_id],bank_source_transactions__1[amount_inr])</f>
        <v>1512.65</v>
      </c>
      <c r="C1000" s="1">
        <f>_xlfn.XLOOKUP(A1000,Processed_data!A:A,Processed_data!F:F)</f>
        <v>1512.65</v>
      </c>
      <c r="D1000" s="1" t="str">
        <f>_xlfn.XLOOKUP(A1000,bank_source_transactions__1[transaction_id],bank_source_transactions__1[transaction_status])</f>
        <v>SUCCESS</v>
      </c>
      <c r="E1000" s="1" t="str">
        <f>_xlfn.XLOOKUP(A1000,Processed_data!A:A,Processed_data!G:G)</f>
        <v>SUCCESS</v>
      </c>
      <c r="F1000" s="1">
        <f>COUNTIF(bank_processed_transactions[transaction_id],A1000)</f>
        <v>1</v>
      </c>
      <c r="G1000" s="1" t="str">
        <f t="shared" si="150"/>
        <v>found</v>
      </c>
      <c r="H1000" s="1" t="str">
        <f t="shared" si="151"/>
        <v>Not Duplicate</v>
      </c>
      <c r="I1000" s="1" t="str">
        <f t="shared" si="152"/>
        <v>match</v>
      </c>
      <c r="J1000" s="1" t="str">
        <f t="shared" si="153"/>
        <v>match</v>
      </c>
      <c r="K1000" s="1">
        <f t="shared" si="154"/>
        <v>0</v>
      </c>
      <c r="L1000" s="2">
        <f>IF(F1000=0,"not processed",_xlfn.MINIFS(Processed_data!H:H,Processed_data!A:A,A1000))</f>
        <v>46038</v>
      </c>
      <c r="M1000" s="1">
        <f>IF(F1000=0,"not processed",ABS(bank_source_transactions__1[[#This Row],[transaction_date]]-Reconciliation!L1000))</f>
        <v>1</v>
      </c>
      <c r="N1000" s="1" t="str" cm="1">
        <f t="array" ref="N1000">_xlfn.IFS(M1000="not Processed", "Not Processed",M1000&gt;2,"SLA Breached",M1000&lt;=2,"Within SLA")</f>
        <v>Within SLA</v>
      </c>
      <c r="O1000" s="1" t="str">
        <f>_xlfn.XLOOKUP(A1000,Source_data!A:A,Source_data!D:D)</f>
        <v>CARD</v>
      </c>
      <c r="P1000" s="1">
        <f t="shared" si="155"/>
        <v>0</v>
      </c>
      <c r="Q1000" s="1">
        <f t="shared" si="156"/>
        <v>0</v>
      </c>
      <c r="R1000" s="1">
        <f t="shared" si="157"/>
        <v>0</v>
      </c>
      <c r="S1000" s="1">
        <f t="shared" si="158"/>
        <v>0</v>
      </c>
      <c r="T1000" s="1">
        <f t="shared" si="159"/>
        <v>0</v>
      </c>
      <c r="U1000" s="1" t="str">
        <f>_xlfn.XLOOKUP(Table3[[#This Row],[Transaction ID]],Source_data!A:A,Source_data!E:E)</f>
        <v>Hyderabad</v>
      </c>
      <c r="V1000" s="1">
        <f>_xlfn.IFNA(_xlfn.XLOOKUP(A1000,bank_processed_transactions[transaction_id],bank_processed_transactions[processing_minutes]),"")</f>
        <v>80.5</v>
      </c>
      <c r="W1000" s="31">
        <f>_xlfn.XLOOKUP(A1000,Source_data!A:A,Source_data!B:B)</f>
        <v>46037</v>
      </c>
    </row>
    <row r="1001" spans="1:23" x14ac:dyDescent="0.3">
      <c r="A1001" s="4" t="s">
        <v>4997</v>
      </c>
      <c r="B1001" s="1">
        <f>_xlfn.XLOOKUP(A1001,bank_source_transactions__1[transaction_id],bank_source_transactions__1[amount_inr])</f>
        <v>20963.740000000002</v>
      </c>
      <c r="C1001" s="1" t="e">
        <f>_xlfn.XLOOKUP(A1001,Processed_data!A:A,Processed_data!F:F)</f>
        <v>#N/A</v>
      </c>
      <c r="D1001" s="1" t="str">
        <f>_xlfn.XLOOKUP(A1001,bank_source_transactions__1[transaction_id],bank_source_transactions__1[transaction_status])</f>
        <v>SUCCESS</v>
      </c>
      <c r="E1001" s="1" t="e">
        <f>_xlfn.XLOOKUP(A1001,Processed_data!A:A,Processed_data!G:G)</f>
        <v>#N/A</v>
      </c>
      <c r="F1001" s="1">
        <f>COUNTIF(bank_processed_transactions[transaction_id],A1001)</f>
        <v>0</v>
      </c>
      <c r="G1001" s="1" t="str">
        <f t="shared" si="150"/>
        <v>missing</v>
      </c>
      <c r="H1001" s="1" t="str">
        <f t="shared" si="151"/>
        <v>Not Duplicate</v>
      </c>
      <c r="I1001" s="1" t="str">
        <f t="shared" si="152"/>
        <v>not processed</v>
      </c>
      <c r="J1001" s="1" t="str">
        <f t="shared" si="153"/>
        <v>not processed</v>
      </c>
      <c r="K1001" s="1" t="str">
        <f t="shared" si="154"/>
        <v>missing</v>
      </c>
      <c r="L1001" s="2" t="str">
        <f>IF(F1001=0,"not processed",_xlfn.MINIFS(Processed_data!H:H,Processed_data!A:A,A1001))</f>
        <v>not processed</v>
      </c>
      <c r="M1001" s="1" t="str">
        <f>IF(F1001=0,"not processed",ABS(bank_source_transactions__1[[#This Row],[transaction_date]]-Reconciliation!L1001))</f>
        <v>not processed</v>
      </c>
      <c r="N1001" s="1" t="str" cm="1">
        <f t="array" ref="N1001">_xlfn.IFS(M1001="not Processed", "Not Processed",M1001&gt;2,"SLA Breached",M1001&lt;=2,"Within SLA")</f>
        <v>Not Processed</v>
      </c>
      <c r="O1001" s="1" t="str">
        <f>_xlfn.XLOOKUP(A1001,Source_data!A:A,Source_data!D:D)</f>
        <v>CARD</v>
      </c>
      <c r="P1001" s="1">
        <f t="shared" si="155"/>
        <v>1</v>
      </c>
      <c r="Q1001" s="1">
        <f t="shared" si="156"/>
        <v>0</v>
      </c>
      <c r="R1001" s="1">
        <f t="shared" si="157"/>
        <v>0</v>
      </c>
      <c r="S1001" s="1">
        <f t="shared" si="158"/>
        <v>0</v>
      </c>
      <c r="T1001" s="1">
        <f t="shared" si="159"/>
        <v>0</v>
      </c>
      <c r="U1001" s="1" t="str">
        <f>_xlfn.XLOOKUP(Table3[[#This Row],[Transaction ID]],Source_data!A:A,Source_data!E:E)</f>
        <v>Pune</v>
      </c>
      <c r="V1001" s="1" t="str">
        <f>_xlfn.IFNA(_xlfn.XLOOKUP(A1001,bank_processed_transactions[transaction_id],bank_processed_transactions[processing_minutes]),"")</f>
        <v/>
      </c>
      <c r="W1001" s="31">
        <f>_xlfn.XLOOKUP(A1001,Source_data!A:A,Source_data!B:B)</f>
        <v>46094</v>
      </c>
    </row>
    <row r="1002" spans="1:23" x14ac:dyDescent="0.3">
      <c r="A1002" s="3" t="s">
        <v>179</v>
      </c>
      <c r="B1002" s="1">
        <f>_xlfn.XLOOKUP(A1002,bank_source_transactions__1[transaction_id],bank_source_transactions__1[amount_inr])</f>
        <v>13369.53</v>
      </c>
      <c r="C1002" s="1">
        <f>_xlfn.XLOOKUP(A1002,Processed_data!A:A,Processed_data!F:F)</f>
        <v>13369.53</v>
      </c>
      <c r="D1002" s="1" t="str">
        <f>_xlfn.XLOOKUP(A1002,bank_source_transactions__1[transaction_id],bank_source_transactions__1[transaction_status])</f>
        <v>FAILED</v>
      </c>
      <c r="E1002" s="1" t="str">
        <f>_xlfn.XLOOKUP(A1002,Processed_data!A:A,Processed_data!G:G)</f>
        <v>FAILED</v>
      </c>
      <c r="F1002" s="1">
        <f>COUNTIF(bank_processed_transactions[transaction_id],A1002)</f>
        <v>1</v>
      </c>
      <c r="G1002" s="1" t="str">
        <f t="shared" si="150"/>
        <v>found</v>
      </c>
      <c r="H1002" s="1" t="str">
        <f t="shared" si="151"/>
        <v>Not Duplicate</v>
      </c>
      <c r="I1002" s="1" t="str">
        <f t="shared" si="152"/>
        <v>match</v>
      </c>
      <c r="J1002" s="1" t="str">
        <f t="shared" si="153"/>
        <v>match</v>
      </c>
      <c r="K1002" s="1">
        <f t="shared" si="154"/>
        <v>0</v>
      </c>
      <c r="L1002" s="2">
        <f>IF(F1002=0,"not processed",_xlfn.MINIFS(Processed_data!H:H,Processed_data!A:A,A1002))</f>
        <v>46053</v>
      </c>
      <c r="M1002" s="1">
        <f>IF(F1002=0,"not processed",ABS(bank_source_transactions__1[[#This Row],[transaction_date]]-Reconciliation!L1002))</f>
        <v>0</v>
      </c>
      <c r="N1002" s="1" t="str" cm="1">
        <f t="array" ref="N1002">_xlfn.IFS(M1002="not Processed", "Not Processed",M1002&gt;2,"SLA Breached",M1002&lt;=2,"Within SLA")</f>
        <v>Within SLA</v>
      </c>
      <c r="O1002" s="1" t="str">
        <f>_xlfn.XLOOKUP(A1002,Source_data!A:A,Source_data!D:D)</f>
        <v>NEFT</v>
      </c>
      <c r="P1002" s="1">
        <f t="shared" si="155"/>
        <v>0</v>
      </c>
      <c r="Q1002" s="1">
        <f t="shared" si="156"/>
        <v>0</v>
      </c>
      <c r="R1002" s="1">
        <f t="shared" si="157"/>
        <v>0</v>
      </c>
      <c r="S1002" s="1">
        <f t="shared" si="158"/>
        <v>0</v>
      </c>
      <c r="T1002" s="1">
        <f t="shared" si="159"/>
        <v>0</v>
      </c>
      <c r="U1002" s="1" t="str">
        <f>_xlfn.XLOOKUP(Table3[[#This Row],[Transaction ID]],Source_data!A:A,Source_data!E:E)</f>
        <v>Hyderabad</v>
      </c>
      <c r="V1002" s="1">
        <f>_xlfn.IFNA(_xlfn.XLOOKUP(A1002,bank_processed_transactions[transaction_id],bank_processed_transactions[processing_minutes]),"")</f>
        <v>9.3000000000000007</v>
      </c>
      <c r="W1002" s="31">
        <f>_xlfn.XLOOKUP(A1002,Source_data!A:A,Source_data!B:B)</f>
        <v>46053</v>
      </c>
    </row>
    <row r="1003" spans="1:23" x14ac:dyDescent="0.3">
      <c r="A1003" s="4" t="s">
        <v>4544</v>
      </c>
      <c r="B1003" s="1">
        <f>_xlfn.XLOOKUP(A1003,bank_source_transactions__1[transaction_id],bank_source_transactions__1[amount_inr])</f>
        <v>562.16</v>
      </c>
      <c r="C1003" s="1">
        <f>_xlfn.XLOOKUP(A1003,Processed_data!A:A,Processed_data!F:F)</f>
        <v>562.16</v>
      </c>
      <c r="D1003" s="1" t="str">
        <f>_xlfn.XLOOKUP(A1003,bank_source_transactions__1[transaction_id],bank_source_transactions__1[transaction_status])</f>
        <v>SUCCESS</v>
      </c>
      <c r="E1003" s="1" t="str">
        <f>_xlfn.XLOOKUP(A1003,Processed_data!A:A,Processed_data!G:G)</f>
        <v>SUCCESS</v>
      </c>
      <c r="F1003" s="1">
        <f>COUNTIF(bank_processed_transactions[transaction_id],A1003)</f>
        <v>1</v>
      </c>
      <c r="G1003" s="1" t="str">
        <f t="shared" si="150"/>
        <v>found</v>
      </c>
      <c r="H1003" s="1" t="str">
        <f t="shared" si="151"/>
        <v>Not Duplicate</v>
      </c>
      <c r="I1003" s="1" t="str">
        <f t="shared" si="152"/>
        <v>match</v>
      </c>
      <c r="J1003" s="1" t="str">
        <f t="shared" si="153"/>
        <v>match</v>
      </c>
      <c r="K1003" s="1">
        <f t="shared" si="154"/>
        <v>0</v>
      </c>
      <c r="L1003" s="2">
        <f>IF(F1003=0,"not processed",_xlfn.MINIFS(Processed_data!H:H,Processed_data!A:A,A1003))</f>
        <v>46066</v>
      </c>
      <c r="M1003" s="1">
        <f>IF(F1003=0,"not processed",ABS(bank_source_transactions__1[[#This Row],[transaction_date]]-Reconciliation!L1003))</f>
        <v>0</v>
      </c>
      <c r="N1003" s="1" t="str" cm="1">
        <f t="array" ref="N1003">_xlfn.IFS(M1003="not Processed", "Not Processed",M1003&gt;2,"SLA Breached",M1003&lt;=2,"Within SLA")</f>
        <v>Within SLA</v>
      </c>
      <c r="O1003" s="1" t="str">
        <f>_xlfn.XLOOKUP(A1003,Source_data!A:A,Source_data!D:D)</f>
        <v>CARD</v>
      </c>
      <c r="P1003" s="1">
        <f t="shared" si="155"/>
        <v>0</v>
      </c>
      <c r="Q1003" s="1">
        <f t="shared" si="156"/>
        <v>0</v>
      </c>
      <c r="R1003" s="1">
        <f t="shared" si="157"/>
        <v>0</v>
      </c>
      <c r="S1003" s="1">
        <f t="shared" si="158"/>
        <v>0</v>
      </c>
      <c r="T1003" s="1">
        <f t="shared" si="159"/>
        <v>0</v>
      </c>
      <c r="U1003" s="1" t="str">
        <f>_xlfn.XLOOKUP(Table3[[#This Row],[Transaction ID]],Source_data!A:A,Source_data!E:E)</f>
        <v>Mumbai</v>
      </c>
      <c r="V1003" s="1">
        <f>_xlfn.IFNA(_xlfn.XLOOKUP(A1003,bank_processed_transactions[transaction_id],bank_processed_transactions[processing_minutes]),"")</f>
        <v>34.299999999999997</v>
      </c>
      <c r="W1003" s="31">
        <f>_xlfn.XLOOKUP(A1003,Source_data!A:A,Source_data!B:B)</f>
        <v>46066</v>
      </c>
    </row>
    <row r="1004" spans="1:23" x14ac:dyDescent="0.3">
      <c r="A1004" s="3" t="s">
        <v>4015</v>
      </c>
      <c r="B1004" s="1">
        <f>_xlfn.XLOOKUP(A1004,bank_source_transactions__1[transaction_id],bank_source_transactions__1[amount_inr])</f>
        <v>16239.73</v>
      </c>
      <c r="C1004" s="1">
        <f>_xlfn.XLOOKUP(A1004,Processed_data!A:A,Processed_data!F:F)</f>
        <v>16239.73</v>
      </c>
      <c r="D1004" s="1" t="str">
        <f>_xlfn.XLOOKUP(A1004,bank_source_transactions__1[transaction_id],bank_source_transactions__1[transaction_status])</f>
        <v>SUCCESS</v>
      </c>
      <c r="E1004" s="1" t="str">
        <f>_xlfn.XLOOKUP(A1004,Processed_data!A:A,Processed_data!G:G)</f>
        <v>SUCCESS</v>
      </c>
      <c r="F1004" s="1">
        <f>COUNTIF(bank_processed_transactions[transaction_id],A1004)</f>
        <v>1</v>
      </c>
      <c r="G1004" s="1" t="str">
        <f t="shared" si="150"/>
        <v>found</v>
      </c>
      <c r="H1004" s="1" t="str">
        <f t="shared" si="151"/>
        <v>Not Duplicate</v>
      </c>
      <c r="I1004" s="1" t="str">
        <f t="shared" si="152"/>
        <v>match</v>
      </c>
      <c r="J1004" s="1" t="str">
        <f t="shared" si="153"/>
        <v>match</v>
      </c>
      <c r="K1004" s="1">
        <f t="shared" si="154"/>
        <v>0</v>
      </c>
      <c r="L1004" s="2">
        <f>IF(F1004=0,"not processed",_xlfn.MINIFS(Processed_data!H:H,Processed_data!A:A,A1004))</f>
        <v>46031</v>
      </c>
      <c r="M1004" s="1">
        <f>IF(F1004=0,"not processed",ABS(bank_source_transactions__1[[#This Row],[transaction_date]]-Reconciliation!L1004))</f>
        <v>0</v>
      </c>
      <c r="N1004" s="1" t="str" cm="1">
        <f t="array" ref="N1004">_xlfn.IFS(M1004="not Processed", "Not Processed",M1004&gt;2,"SLA Breached",M1004&lt;=2,"Within SLA")</f>
        <v>Within SLA</v>
      </c>
      <c r="O1004" s="1" t="str">
        <f>_xlfn.XLOOKUP(A1004,Source_data!A:A,Source_data!D:D)</f>
        <v>UPI</v>
      </c>
      <c r="P1004" s="1">
        <f t="shared" si="155"/>
        <v>0</v>
      </c>
      <c r="Q1004" s="1">
        <f t="shared" si="156"/>
        <v>0</v>
      </c>
      <c r="R1004" s="1">
        <f t="shared" si="157"/>
        <v>0</v>
      </c>
      <c r="S1004" s="1">
        <f t="shared" si="158"/>
        <v>0</v>
      </c>
      <c r="T1004" s="1">
        <f t="shared" si="159"/>
        <v>0</v>
      </c>
      <c r="U1004" s="1" t="str">
        <f>_xlfn.XLOOKUP(Table3[[#This Row],[Transaction ID]],Source_data!A:A,Source_data!E:E)</f>
        <v>Hyderabad</v>
      </c>
      <c r="V1004" s="1">
        <f>_xlfn.IFNA(_xlfn.XLOOKUP(A1004,bank_processed_transactions[transaction_id],bank_processed_transactions[processing_minutes]),"")</f>
        <v>38.5</v>
      </c>
      <c r="W1004" s="31">
        <f>_xlfn.XLOOKUP(A1004,Source_data!A:A,Source_data!B:B)</f>
        <v>46031</v>
      </c>
    </row>
    <row r="1005" spans="1:23" x14ac:dyDescent="0.3">
      <c r="A1005" s="4" t="s">
        <v>3950</v>
      </c>
      <c r="B1005" s="1">
        <f>_xlfn.XLOOKUP(A1005,bank_source_transactions__1[transaction_id],bank_source_transactions__1[amount_inr])</f>
        <v>6442.97</v>
      </c>
      <c r="C1005" s="1">
        <f>_xlfn.XLOOKUP(A1005,Processed_data!A:A,Processed_data!F:F)</f>
        <v>6442.97</v>
      </c>
      <c r="D1005" s="1" t="str">
        <f>_xlfn.XLOOKUP(A1005,bank_source_transactions__1[transaction_id],bank_source_transactions__1[transaction_status])</f>
        <v>SUCCESS</v>
      </c>
      <c r="E1005" s="1" t="str">
        <f>_xlfn.XLOOKUP(A1005,Processed_data!A:A,Processed_data!G:G)</f>
        <v>SUCCESS</v>
      </c>
      <c r="F1005" s="1">
        <f>COUNTIF(bank_processed_transactions[transaction_id],A1005)</f>
        <v>1</v>
      </c>
      <c r="G1005" s="1" t="str">
        <f t="shared" si="150"/>
        <v>found</v>
      </c>
      <c r="H1005" s="1" t="str">
        <f t="shared" si="151"/>
        <v>Not Duplicate</v>
      </c>
      <c r="I1005" s="1" t="str">
        <f t="shared" si="152"/>
        <v>match</v>
      </c>
      <c r="J1005" s="1" t="str">
        <f t="shared" si="153"/>
        <v>match</v>
      </c>
      <c r="K1005" s="1">
        <f t="shared" si="154"/>
        <v>0</v>
      </c>
      <c r="L1005" s="2">
        <f>IF(F1005=0,"not processed",_xlfn.MINIFS(Processed_data!H:H,Processed_data!A:A,A1005))</f>
        <v>46048</v>
      </c>
      <c r="M1005" s="1">
        <f>IF(F1005=0,"not processed",ABS(bank_source_transactions__1[[#This Row],[transaction_date]]-Reconciliation!L1005))</f>
        <v>2</v>
      </c>
      <c r="N1005" s="1" t="str" cm="1">
        <f t="array" ref="N1005">_xlfn.IFS(M1005="not Processed", "Not Processed",M1005&gt;2,"SLA Breached",M1005&lt;=2,"Within SLA")</f>
        <v>Within SLA</v>
      </c>
      <c r="O1005" s="1" t="str">
        <f>_xlfn.XLOOKUP(A1005,Source_data!A:A,Source_data!D:D)</f>
        <v>UPI</v>
      </c>
      <c r="P1005" s="1">
        <f t="shared" si="155"/>
        <v>0</v>
      </c>
      <c r="Q1005" s="1">
        <f t="shared" si="156"/>
        <v>0</v>
      </c>
      <c r="R1005" s="1">
        <f t="shared" si="157"/>
        <v>0</v>
      </c>
      <c r="S1005" s="1">
        <f t="shared" si="158"/>
        <v>0</v>
      </c>
      <c r="T1005" s="1">
        <f t="shared" si="159"/>
        <v>0</v>
      </c>
      <c r="U1005" s="1" t="str">
        <f>_xlfn.XLOOKUP(Table3[[#This Row],[Transaction ID]],Source_data!A:A,Source_data!E:E)</f>
        <v>Pune</v>
      </c>
      <c r="V1005" s="1">
        <f>_xlfn.IFNA(_xlfn.XLOOKUP(A1005,bank_processed_transactions[transaction_id],bank_processed_transactions[processing_minutes]),"")</f>
        <v>42.6</v>
      </c>
      <c r="W1005" s="31">
        <f>_xlfn.XLOOKUP(A1005,Source_data!A:A,Source_data!B:B)</f>
        <v>46046</v>
      </c>
    </row>
    <row r="1006" spans="1:23" x14ac:dyDescent="0.3">
      <c r="A1006" s="3" t="s">
        <v>4004</v>
      </c>
      <c r="B1006" s="1">
        <f>_xlfn.XLOOKUP(A1006,bank_source_transactions__1[transaction_id],bank_source_transactions__1[amount_inr])</f>
        <v>4961.3900000000003</v>
      </c>
      <c r="C1006" s="1">
        <f>_xlfn.XLOOKUP(A1006,Processed_data!A:A,Processed_data!F:F)</f>
        <v>4961.3900000000003</v>
      </c>
      <c r="D1006" s="1" t="str">
        <f>_xlfn.XLOOKUP(A1006,bank_source_transactions__1[transaction_id],bank_source_transactions__1[transaction_status])</f>
        <v>SUCCESS</v>
      </c>
      <c r="E1006" s="1" t="str">
        <f>_xlfn.XLOOKUP(A1006,Processed_data!A:A,Processed_data!G:G)</f>
        <v>SUCCESS</v>
      </c>
      <c r="F1006" s="1">
        <f>COUNTIF(bank_processed_transactions[transaction_id],A1006)</f>
        <v>1</v>
      </c>
      <c r="G1006" s="1" t="str">
        <f t="shared" si="150"/>
        <v>found</v>
      </c>
      <c r="H1006" s="1" t="str">
        <f t="shared" si="151"/>
        <v>Not Duplicate</v>
      </c>
      <c r="I1006" s="1" t="str">
        <f t="shared" si="152"/>
        <v>match</v>
      </c>
      <c r="J1006" s="1" t="str">
        <f t="shared" si="153"/>
        <v>match</v>
      </c>
      <c r="K1006" s="1">
        <f t="shared" si="154"/>
        <v>0</v>
      </c>
      <c r="L1006" s="2">
        <f>IF(F1006=0,"not processed",_xlfn.MINIFS(Processed_data!H:H,Processed_data!A:A,A1006))</f>
        <v>46067</v>
      </c>
      <c r="M1006" s="1">
        <f>IF(F1006=0,"not processed",ABS(bank_source_transactions__1[[#This Row],[transaction_date]]-Reconciliation!L1006))</f>
        <v>3</v>
      </c>
      <c r="N1006" s="1" t="str" cm="1">
        <f t="array" ref="N1006">_xlfn.IFS(M1006="not Processed", "Not Processed",M1006&gt;2,"SLA Breached",M1006&lt;=2,"Within SLA")</f>
        <v>SLA Breached</v>
      </c>
      <c r="O1006" s="1" t="str">
        <f>_xlfn.XLOOKUP(A1006,Source_data!A:A,Source_data!D:D)</f>
        <v>CARD</v>
      </c>
      <c r="P1006" s="1">
        <f t="shared" si="155"/>
        <v>0</v>
      </c>
      <c r="Q1006" s="1">
        <f t="shared" si="156"/>
        <v>0</v>
      </c>
      <c r="R1006" s="1">
        <f t="shared" si="157"/>
        <v>0</v>
      </c>
      <c r="S1006" s="1">
        <f t="shared" si="158"/>
        <v>0</v>
      </c>
      <c r="T1006" s="1">
        <f t="shared" si="159"/>
        <v>1</v>
      </c>
      <c r="U1006" s="1" t="str">
        <f>_xlfn.XLOOKUP(Table3[[#This Row],[Transaction ID]],Source_data!A:A,Source_data!E:E)</f>
        <v>Hyderabad</v>
      </c>
      <c r="V1006" s="1">
        <f>_xlfn.IFNA(_xlfn.XLOOKUP(A1006,bank_processed_transactions[transaction_id],bank_processed_transactions[processing_minutes]),"")</f>
        <v>11.8</v>
      </c>
      <c r="W1006" s="31">
        <f>_xlfn.XLOOKUP(A1006,Source_data!A:A,Source_data!B:B)</f>
        <v>46064</v>
      </c>
    </row>
    <row r="1007" spans="1:23" x14ac:dyDescent="0.3">
      <c r="A1007" s="4" t="s">
        <v>3086</v>
      </c>
      <c r="B1007" s="1">
        <f>_xlfn.XLOOKUP(A1007,bank_source_transactions__1[transaction_id],bank_source_transactions__1[amount_inr])</f>
        <v>17959.89</v>
      </c>
      <c r="C1007" s="1">
        <f>_xlfn.XLOOKUP(A1007,Processed_data!A:A,Processed_data!F:F)</f>
        <v>17959.89</v>
      </c>
      <c r="D1007" s="1" t="str">
        <f>_xlfn.XLOOKUP(A1007,bank_source_transactions__1[transaction_id],bank_source_transactions__1[transaction_status])</f>
        <v>SUCCESS</v>
      </c>
      <c r="E1007" s="1" t="str">
        <f>_xlfn.XLOOKUP(A1007,Processed_data!A:A,Processed_data!G:G)</f>
        <v>SUCCESS</v>
      </c>
      <c r="F1007" s="1">
        <f>COUNTIF(bank_processed_transactions[transaction_id],A1007)</f>
        <v>1</v>
      </c>
      <c r="G1007" s="1" t="str">
        <f t="shared" si="150"/>
        <v>found</v>
      </c>
      <c r="H1007" s="1" t="str">
        <f t="shared" si="151"/>
        <v>Not Duplicate</v>
      </c>
      <c r="I1007" s="1" t="str">
        <f t="shared" si="152"/>
        <v>match</v>
      </c>
      <c r="J1007" s="1" t="str">
        <f t="shared" si="153"/>
        <v>match</v>
      </c>
      <c r="K1007" s="1">
        <f t="shared" si="154"/>
        <v>0</v>
      </c>
      <c r="L1007" s="2">
        <f>IF(F1007=0,"not processed",_xlfn.MINIFS(Processed_data!H:H,Processed_data!A:A,A1007))</f>
        <v>46081</v>
      </c>
      <c r="M1007" s="1">
        <f>IF(F1007=0,"not processed",ABS(bank_source_transactions__1[[#This Row],[transaction_date]]-Reconciliation!L1007))</f>
        <v>2</v>
      </c>
      <c r="N1007" s="1" t="str" cm="1">
        <f t="array" ref="N1007">_xlfn.IFS(M1007="not Processed", "Not Processed",M1007&gt;2,"SLA Breached",M1007&lt;=2,"Within SLA")</f>
        <v>Within SLA</v>
      </c>
      <c r="O1007" s="1" t="str">
        <f>_xlfn.XLOOKUP(A1007,Source_data!A:A,Source_data!D:D)</f>
        <v>CARD</v>
      </c>
      <c r="P1007" s="1">
        <f t="shared" si="155"/>
        <v>0</v>
      </c>
      <c r="Q1007" s="1">
        <f t="shared" si="156"/>
        <v>0</v>
      </c>
      <c r="R1007" s="1">
        <f t="shared" si="157"/>
        <v>0</v>
      </c>
      <c r="S1007" s="1">
        <f t="shared" si="158"/>
        <v>0</v>
      </c>
      <c r="T1007" s="1">
        <f t="shared" si="159"/>
        <v>0</v>
      </c>
      <c r="U1007" s="1" t="str">
        <f>_xlfn.XLOOKUP(Table3[[#This Row],[Transaction ID]],Source_data!A:A,Source_data!E:E)</f>
        <v>Hyderabad</v>
      </c>
      <c r="V1007" s="1">
        <f>_xlfn.IFNA(_xlfn.XLOOKUP(A1007,bank_processed_transactions[transaction_id],bank_processed_transactions[processing_minutes]),"")</f>
        <v>64.599999999999994</v>
      </c>
      <c r="W1007" s="31">
        <f>_xlfn.XLOOKUP(A1007,Source_data!A:A,Source_data!B:B)</f>
        <v>46079</v>
      </c>
    </row>
    <row r="1008" spans="1:23" x14ac:dyDescent="0.3">
      <c r="A1008" s="3" t="s">
        <v>1623</v>
      </c>
      <c r="B1008" s="1">
        <f>_xlfn.XLOOKUP(A1008,bank_source_transactions__1[transaction_id],bank_source_transactions__1[amount_inr])</f>
        <v>1785.73</v>
      </c>
      <c r="C1008" s="1">
        <f>_xlfn.XLOOKUP(A1008,Processed_data!A:A,Processed_data!F:F)</f>
        <v>2142.88</v>
      </c>
      <c r="D1008" s="1" t="str">
        <f>_xlfn.XLOOKUP(A1008,bank_source_transactions__1[transaction_id],bank_source_transactions__1[transaction_status])</f>
        <v>SUCCESS</v>
      </c>
      <c r="E1008" s="1" t="str">
        <f>_xlfn.XLOOKUP(A1008,Processed_data!A:A,Processed_data!G:G)</f>
        <v>SUCCESS</v>
      </c>
      <c r="F1008" s="1">
        <f>COUNTIF(bank_processed_transactions[transaction_id],A1008)</f>
        <v>1</v>
      </c>
      <c r="G1008" s="1" t="str">
        <f t="shared" si="150"/>
        <v>found</v>
      </c>
      <c r="H1008" s="1" t="str">
        <f t="shared" si="151"/>
        <v>Not Duplicate</v>
      </c>
      <c r="I1008" s="1" t="str">
        <f t="shared" si="152"/>
        <v>mismatch</v>
      </c>
      <c r="J1008" s="1" t="str">
        <f t="shared" si="153"/>
        <v>match</v>
      </c>
      <c r="K1008" s="1">
        <f t="shared" si="154"/>
        <v>357.15000000000009</v>
      </c>
      <c r="L1008" s="2">
        <f>IF(F1008=0,"not processed",_xlfn.MINIFS(Processed_data!H:H,Processed_data!A:A,A1008))</f>
        <v>46110</v>
      </c>
      <c r="M1008" s="1">
        <f>IF(F1008=0,"not processed",ABS(bank_source_transactions__1[[#This Row],[transaction_date]]-Reconciliation!L1008))</f>
        <v>2</v>
      </c>
      <c r="N1008" s="1" t="str" cm="1">
        <f t="array" ref="N1008">_xlfn.IFS(M1008="not Processed", "Not Processed",M1008&gt;2,"SLA Breached",M1008&lt;=2,"Within SLA")</f>
        <v>Within SLA</v>
      </c>
      <c r="O1008" s="1" t="str">
        <f>_xlfn.XLOOKUP(A1008,Source_data!A:A,Source_data!D:D)</f>
        <v>UPI</v>
      </c>
      <c r="P1008" s="1">
        <f t="shared" si="155"/>
        <v>0</v>
      </c>
      <c r="Q1008" s="1">
        <f t="shared" si="156"/>
        <v>0</v>
      </c>
      <c r="R1008" s="1">
        <f t="shared" si="157"/>
        <v>1</v>
      </c>
      <c r="S1008" s="1">
        <f t="shared" si="158"/>
        <v>0</v>
      </c>
      <c r="T1008" s="1">
        <f t="shared" si="159"/>
        <v>0</v>
      </c>
      <c r="U1008" s="1" t="str">
        <f>_xlfn.XLOOKUP(Table3[[#This Row],[Transaction ID]],Source_data!A:A,Source_data!E:E)</f>
        <v>Pune</v>
      </c>
      <c r="V1008" s="1">
        <f>_xlfn.IFNA(_xlfn.XLOOKUP(A1008,bank_processed_transactions[transaction_id],bank_processed_transactions[processing_minutes]),"")</f>
        <v>12.7</v>
      </c>
      <c r="W1008" s="31">
        <f>_xlfn.XLOOKUP(A1008,Source_data!A:A,Source_data!B:B)</f>
        <v>46108</v>
      </c>
    </row>
    <row r="1009" spans="1:23" x14ac:dyDescent="0.3">
      <c r="A1009" s="4" t="s">
        <v>1857</v>
      </c>
      <c r="B1009" s="1">
        <f>_xlfn.XLOOKUP(A1009,bank_source_transactions__1[transaction_id],bank_source_transactions__1[amount_inr])</f>
        <v>779.79</v>
      </c>
      <c r="C1009" s="1">
        <f>_xlfn.XLOOKUP(A1009,Processed_data!A:A,Processed_data!F:F)</f>
        <v>779.79</v>
      </c>
      <c r="D1009" s="1" t="str">
        <f>_xlfn.XLOOKUP(A1009,bank_source_transactions__1[transaction_id],bank_source_transactions__1[transaction_status])</f>
        <v>SUCCESS</v>
      </c>
      <c r="E1009" s="1" t="str">
        <f>_xlfn.XLOOKUP(A1009,Processed_data!A:A,Processed_data!G:G)</f>
        <v>SUCCESS</v>
      </c>
      <c r="F1009" s="1">
        <f>COUNTIF(bank_processed_transactions[transaction_id],A1009)</f>
        <v>2</v>
      </c>
      <c r="G1009" s="1" t="str">
        <f t="shared" si="150"/>
        <v>found</v>
      </c>
      <c r="H1009" s="1" t="str">
        <f t="shared" si="151"/>
        <v>Duplicate</v>
      </c>
      <c r="I1009" s="1" t="str">
        <f t="shared" si="152"/>
        <v>match</v>
      </c>
      <c r="J1009" s="1" t="str">
        <f t="shared" si="153"/>
        <v>match</v>
      </c>
      <c r="K1009" s="1">
        <f t="shared" si="154"/>
        <v>0</v>
      </c>
      <c r="L1009" s="2">
        <f>IF(F1009=0,"not processed",_xlfn.MINIFS(Processed_data!H:H,Processed_data!A:A,A1009))</f>
        <v>46101</v>
      </c>
      <c r="M1009" s="1">
        <f>IF(F1009=0,"not processed",ABS(bank_source_transactions__1[[#This Row],[transaction_date]]-Reconciliation!L1009))</f>
        <v>3</v>
      </c>
      <c r="N1009" s="1" t="str" cm="1">
        <f t="array" ref="N1009">_xlfn.IFS(M1009="not Processed", "Not Processed",M1009&gt;2,"SLA Breached",M1009&lt;=2,"Within SLA")</f>
        <v>SLA Breached</v>
      </c>
      <c r="O1009" s="1" t="str">
        <f>_xlfn.XLOOKUP(A1009,Source_data!A:A,Source_data!D:D)</f>
        <v>CARD</v>
      </c>
      <c r="P1009" s="1">
        <f t="shared" si="155"/>
        <v>0</v>
      </c>
      <c r="Q1009" s="1">
        <f t="shared" si="156"/>
        <v>1</v>
      </c>
      <c r="R1009" s="1">
        <f t="shared" si="157"/>
        <v>0</v>
      </c>
      <c r="S1009" s="1">
        <f t="shared" si="158"/>
        <v>0</v>
      </c>
      <c r="T1009" s="1">
        <f t="shared" si="159"/>
        <v>1</v>
      </c>
      <c r="U1009" s="1" t="str">
        <f>_xlfn.XLOOKUP(Table3[[#This Row],[Transaction ID]],Source_data!A:A,Source_data!E:E)</f>
        <v>Mumbai</v>
      </c>
      <c r="V1009" s="1">
        <f>_xlfn.IFNA(_xlfn.XLOOKUP(A1009,bank_processed_transactions[transaction_id],bank_processed_transactions[processing_minutes]),"")</f>
        <v>27.9</v>
      </c>
      <c r="W1009" s="31">
        <f>_xlfn.XLOOKUP(A1009,Source_data!A:A,Source_data!B:B)</f>
        <v>46098</v>
      </c>
    </row>
    <row r="1010" spans="1:23" x14ac:dyDescent="0.3">
      <c r="A1010" s="3" t="s">
        <v>3376</v>
      </c>
      <c r="B1010" s="1">
        <f>_xlfn.XLOOKUP(A1010,bank_source_transactions__1[transaction_id],bank_source_transactions__1[amount_inr])</f>
        <v>315.83</v>
      </c>
      <c r="C1010" s="1">
        <f>_xlfn.XLOOKUP(A1010,Processed_data!A:A,Processed_data!F:F)</f>
        <v>315.83</v>
      </c>
      <c r="D1010" s="1" t="str">
        <f>_xlfn.XLOOKUP(A1010,bank_source_transactions__1[transaction_id],bank_source_transactions__1[transaction_status])</f>
        <v>SUCCESS</v>
      </c>
      <c r="E1010" s="1" t="str">
        <f>_xlfn.XLOOKUP(A1010,Processed_data!A:A,Processed_data!G:G)</f>
        <v>SUCCESS</v>
      </c>
      <c r="F1010" s="1">
        <f>COUNTIF(bank_processed_transactions[transaction_id],A1010)</f>
        <v>1</v>
      </c>
      <c r="G1010" s="1" t="str">
        <f t="shared" si="150"/>
        <v>found</v>
      </c>
      <c r="H1010" s="1" t="str">
        <f t="shared" si="151"/>
        <v>Not Duplicate</v>
      </c>
      <c r="I1010" s="1" t="str">
        <f t="shared" si="152"/>
        <v>match</v>
      </c>
      <c r="J1010" s="1" t="str">
        <f t="shared" si="153"/>
        <v>match</v>
      </c>
      <c r="K1010" s="1">
        <f t="shared" si="154"/>
        <v>0</v>
      </c>
      <c r="L1010" s="2">
        <f>IF(F1010=0,"not processed",_xlfn.MINIFS(Processed_data!H:H,Processed_data!A:A,A1010))</f>
        <v>46081</v>
      </c>
      <c r="M1010" s="1">
        <f>IF(F1010=0,"not processed",ABS(bank_source_transactions__1[[#This Row],[transaction_date]]-Reconciliation!L1010))</f>
        <v>1</v>
      </c>
      <c r="N1010" s="1" t="str" cm="1">
        <f t="array" ref="N1010">_xlfn.IFS(M1010="not Processed", "Not Processed",M1010&gt;2,"SLA Breached",M1010&lt;=2,"Within SLA")</f>
        <v>Within SLA</v>
      </c>
      <c r="O1010" s="1" t="str">
        <f>_xlfn.XLOOKUP(A1010,Source_data!A:A,Source_data!D:D)</f>
        <v>NEFT</v>
      </c>
      <c r="P1010" s="1">
        <f t="shared" si="155"/>
        <v>0</v>
      </c>
      <c r="Q1010" s="1">
        <f t="shared" si="156"/>
        <v>0</v>
      </c>
      <c r="R1010" s="1">
        <f t="shared" si="157"/>
        <v>0</v>
      </c>
      <c r="S1010" s="1">
        <f t="shared" si="158"/>
        <v>0</v>
      </c>
      <c r="T1010" s="1">
        <f t="shared" si="159"/>
        <v>0</v>
      </c>
      <c r="U1010" s="1" t="str">
        <f>_xlfn.XLOOKUP(Table3[[#This Row],[Transaction ID]],Source_data!A:A,Source_data!E:E)</f>
        <v>Hyderabad</v>
      </c>
      <c r="V1010" s="1">
        <f>_xlfn.IFNA(_xlfn.XLOOKUP(A1010,bank_processed_transactions[transaction_id],bank_processed_transactions[processing_minutes]),"")</f>
        <v>34.700000000000003</v>
      </c>
      <c r="W1010" s="31">
        <f>_xlfn.XLOOKUP(A1010,Source_data!A:A,Source_data!B:B)</f>
        <v>46080</v>
      </c>
    </row>
    <row r="1011" spans="1:23" x14ac:dyDescent="0.3">
      <c r="A1011" s="4" t="s">
        <v>2425</v>
      </c>
      <c r="B1011" s="1">
        <f>_xlfn.XLOOKUP(A1011,bank_source_transactions__1[transaction_id],bank_source_transactions__1[amount_inr])</f>
        <v>8733.93</v>
      </c>
      <c r="C1011" s="1">
        <f>_xlfn.XLOOKUP(A1011,Processed_data!A:A,Processed_data!F:F)</f>
        <v>8733.93</v>
      </c>
      <c r="D1011" s="1" t="str">
        <f>_xlfn.XLOOKUP(A1011,bank_source_transactions__1[transaction_id],bank_source_transactions__1[transaction_status])</f>
        <v>SUCCESS</v>
      </c>
      <c r="E1011" s="1" t="str">
        <f>_xlfn.XLOOKUP(A1011,Processed_data!A:A,Processed_data!G:G)</f>
        <v>SUCCESS</v>
      </c>
      <c r="F1011" s="1">
        <f>COUNTIF(bank_processed_transactions[transaction_id],A1011)</f>
        <v>1</v>
      </c>
      <c r="G1011" s="1" t="str">
        <f t="shared" si="150"/>
        <v>found</v>
      </c>
      <c r="H1011" s="1" t="str">
        <f t="shared" si="151"/>
        <v>Not Duplicate</v>
      </c>
      <c r="I1011" s="1" t="str">
        <f t="shared" si="152"/>
        <v>match</v>
      </c>
      <c r="J1011" s="1" t="str">
        <f t="shared" si="153"/>
        <v>match</v>
      </c>
      <c r="K1011" s="1">
        <f t="shared" si="154"/>
        <v>0</v>
      </c>
      <c r="L1011" s="2">
        <f>IF(F1011=0,"not processed",_xlfn.MINIFS(Processed_data!H:H,Processed_data!A:A,A1011))</f>
        <v>46073</v>
      </c>
      <c r="M1011" s="1">
        <f>IF(F1011=0,"not processed",ABS(bank_source_transactions__1[[#This Row],[transaction_date]]-Reconciliation!L1011))</f>
        <v>5</v>
      </c>
      <c r="N1011" s="1" t="str" cm="1">
        <f t="array" ref="N1011">_xlfn.IFS(M1011="not Processed", "Not Processed",M1011&gt;2,"SLA Breached",M1011&lt;=2,"Within SLA")</f>
        <v>SLA Breached</v>
      </c>
      <c r="O1011" s="1" t="str">
        <f>_xlfn.XLOOKUP(A1011,Source_data!A:A,Source_data!D:D)</f>
        <v>IMPS</v>
      </c>
      <c r="P1011" s="1">
        <f t="shared" si="155"/>
        <v>0</v>
      </c>
      <c r="Q1011" s="1">
        <f t="shared" si="156"/>
        <v>0</v>
      </c>
      <c r="R1011" s="1">
        <f t="shared" si="157"/>
        <v>0</v>
      </c>
      <c r="S1011" s="1">
        <f t="shared" si="158"/>
        <v>0</v>
      </c>
      <c r="T1011" s="1">
        <f t="shared" si="159"/>
        <v>1</v>
      </c>
      <c r="U1011" s="1" t="str">
        <f>_xlfn.XLOOKUP(Table3[[#This Row],[Transaction ID]],Source_data!A:A,Source_data!E:E)</f>
        <v>Mumbai</v>
      </c>
      <c r="V1011" s="1">
        <f>_xlfn.IFNA(_xlfn.XLOOKUP(A1011,bank_processed_transactions[transaction_id],bank_processed_transactions[processing_minutes]),"")</f>
        <v>5.3</v>
      </c>
      <c r="W1011" s="31">
        <f>_xlfn.XLOOKUP(A1011,Source_data!A:A,Source_data!B:B)</f>
        <v>46068</v>
      </c>
    </row>
    <row r="1012" spans="1:23" x14ac:dyDescent="0.3">
      <c r="A1012" s="3" t="s">
        <v>726</v>
      </c>
      <c r="B1012" s="1">
        <f>_xlfn.XLOOKUP(A1012,bank_source_transactions__1[transaction_id],bank_source_transactions__1[amount_inr])</f>
        <v>721.78</v>
      </c>
      <c r="C1012" s="1">
        <f>_xlfn.XLOOKUP(A1012,Processed_data!A:A,Processed_data!F:F)</f>
        <v>721.78</v>
      </c>
      <c r="D1012" s="1" t="str">
        <f>_xlfn.XLOOKUP(A1012,bank_source_transactions__1[transaction_id],bank_source_transactions__1[transaction_status])</f>
        <v>SUCCESS</v>
      </c>
      <c r="E1012" s="1" t="str">
        <f>_xlfn.XLOOKUP(A1012,Processed_data!A:A,Processed_data!G:G)</f>
        <v>SUCCESS</v>
      </c>
      <c r="F1012" s="1">
        <f>COUNTIF(bank_processed_transactions[transaction_id],A1012)</f>
        <v>1</v>
      </c>
      <c r="G1012" s="1" t="str">
        <f t="shared" si="150"/>
        <v>found</v>
      </c>
      <c r="H1012" s="1" t="str">
        <f t="shared" si="151"/>
        <v>Not Duplicate</v>
      </c>
      <c r="I1012" s="1" t="str">
        <f t="shared" si="152"/>
        <v>match</v>
      </c>
      <c r="J1012" s="1" t="str">
        <f t="shared" si="153"/>
        <v>match</v>
      </c>
      <c r="K1012" s="1">
        <f t="shared" si="154"/>
        <v>0</v>
      </c>
      <c r="L1012" s="2">
        <f>IF(F1012=0,"not processed",_xlfn.MINIFS(Processed_data!H:H,Processed_data!A:A,A1012))</f>
        <v>46106</v>
      </c>
      <c r="M1012" s="1">
        <f>IF(F1012=0,"not processed",ABS(bank_source_transactions__1[[#This Row],[transaction_date]]-Reconciliation!L1012))</f>
        <v>5</v>
      </c>
      <c r="N1012" s="1" t="str" cm="1">
        <f t="array" ref="N1012">_xlfn.IFS(M1012="not Processed", "Not Processed",M1012&gt;2,"SLA Breached",M1012&lt;=2,"Within SLA")</f>
        <v>SLA Breached</v>
      </c>
      <c r="O1012" s="1" t="str">
        <f>_xlfn.XLOOKUP(A1012,Source_data!A:A,Source_data!D:D)</f>
        <v>ATM</v>
      </c>
      <c r="P1012" s="1">
        <f t="shared" si="155"/>
        <v>0</v>
      </c>
      <c r="Q1012" s="1">
        <f t="shared" si="156"/>
        <v>0</v>
      </c>
      <c r="R1012" s="1">
        <f t="shared" si="157"/>
        <v>0</v>
      </c>
      <c r="S1012" s="1">
        <f t="shared" si="158"/>
        <v>0</v>
      </c>
      <c r="T1012" s="1">
        <f t="shared" si="159"/>
        <v>1</v>
      </c>
      <c r="U1012" s="1" t="str">
        <f>_xlfn.XLOOKUP(Table3[[#This Row],[Transaction ID]],Source_data!A:A,Source_data!E:E)</f>
        <v>Mumbai</v>
      </c>
      <c r="V1012" s="1">
        <f>_xlfn.IFNA(_xlfn.XLOOKUP(A1012,bank_processed_transactions[transaction_id],bank_processed_transactions[processing_minutes]),"")</f>
        <v>2.6</v>
      </c>
      <c r="W1012" s="31">
        <f>_xlfn.XLOOKUP(A1012,Source_data!A:A,Source_data!B:B)</f>
        <v>46101</v>
      </c>
    </row>
    <row r="1013" spans="1:23" x14ac:dyDescent="0.3">
      <c r="A1013" s="4" t="s">
        <v>2998</v>
      </c>
      <c r="B1013" s="1">
        <f>_xlfn.XLOOKUP(A1013,bank_source_transactions__1[transaction_id],bank_source_transactions__1[amount_inr])</f>
        <v>6785.23</v>
      </c>
      <c r="C1013" s="1">
        <f>_xlfn.XLOOKUP(A1013,Processed_data!A:A,Processed_data!F:F)</f>
        <v>6785.23</v>
      </c>
      <c r="D1013" s="1" t="str">
        <f>_xlfn.XLOOKUP(A1013,bank_source_transactions__1[transaction_id],bank_source_transactions__1[transaction_status])</f>
        <v>SUCCESS</v>
      </c>
      <c r="E1013" s="1" t="str">
        <f>_xlfn.XLOOKUP(A1013,Processed_data!A:A,Processed_data!G:G)</f>
        <v>SUCCESS</v>
      </c>
      <c r="F1013" s="1">
        <f>COUNTIF(bank_processed_transactions[transaction_id],A1013)</f>
        <v>1</v>
      </c>
      <c r="G1013" s="1" t="str">
        <f t="shared" si="150"/>
        <v>found</v>
      </c>
      <c r="H1013" s="1" t="str">
        <f t="shared" si="151"/>
        <v>Not Duplicate</v>
      </c>
      <c r="I1013" s="1" t="str">
        <f t="shared" si="152"/>
        <v>match</v>
      </c>
      <c r="J1013" s="1" t="str">
        <f t="shared" si="153"/>
        <v>match</v>
      </c>
      <c r="K1013" s="1">
        <f t="shared" si="154"/>
        <v>0</v>
      </c>
      <c r="L1013" s="2">
        <f>IF(F1013=0,"not processed",_xlfn.MINIFS(Processed_data!H:H,Processed_data!A:A,A1013))</f>
        <v>46070</v>
      </c>
      <c r="M1013" s="1">
        <f>IF(F1013=0,"not processed",ABS(bank_source_transactions__1[[#This Row],[transaction_date]]-Reconciliation!L1013))</f>
        <v>3</v>
      </c>
      <c r="N1013" s="1" t="str" cm="1">
        <f t="array" ref="N1013">_xlfn.IFS(M1013="not Processed", "Not Processed",M1013&gt;2,"SLA Breached",M1013&lt;=2,"Within SLA")</f>
        <v>SLA Breached</v>
      </c>
      <c r="O1013" s="1" t="str">
        <f>_xlfn.XLOOKUP(A1013,Source_data!A:A,Source_data!D:D)</f>
        <v>IMPS</v>
      </c>
      <c r="P1013" s="1">
        <f t="shared" si="155"/>
        <v>0</v>
      </c>
      <c r="Q1013" s="1">
        <f t="shared" si="156"/>
        <v>0</v>
      </c>
      <c r="R1013" s="1">
        <f t="shared" si="157"/>
        <v>0</v>
      </c>
      <c r="S1013" s="1">
        <f t="shared" si="158"/>
        <v>0</v>
      </c>
      <c r="T1013" s="1">
        <f t="shared" si="159"/>
        <v>1</v>
      </c>
      <c r="U1013" s="1" t="str">
        <f>_xlfn.XLOOKUP(Table3[[#This Row],[Transaction ID]],Source_data!A:A,Source_data!E:E)</f>
        <v>Hyderabad</v>
      </c>
      <c r="V1013" s="1">
        <f>_xlfn.IFNA(_xlfn.XLOOKUP(A1013,bank_processed_transactions[transaction_id],bank_processed_transactions[processing_minutes]),"")</f>
        <v>8.3000000000000007</v>
      </c>
      <c r="W1013" s="31">
        <f>_xlfn.XLOOKUP(A1013,Source_data!A:A,Source_data!B:B)</f>
        <v>46067</v>
      </c>
    </row>
    <row r="1014" spans="1:23" x14ac:dyDescent="0.3">
      <c r="A1014" s="3" t="s">
        <v>2526</v>
      </c>
      <c r="B1014" s="1">
        <f>_xlfn.XLOOKUP(A1014,bank_source_transactions__1[transaction_id],bank_source_transactions__1[amount_inr])</f>
        <v>1267.5999999999999</v>
      </c>
      <c r="C1014" s="1">
        <f>_xlfn.XLOOKUP(A1014,Processed_data!A:A,Processed_data!F:F)</f>
        <v>1267.5999999999999</v>
      </c>
      <c r="D1014" s="1" t="str">
        <f>_xlfn.XLOOKUP(A1014,bank_source_transactions__1[transaction_id],bank_source_transactions__1[transaction_status])</f>
        <v>SUCCESS</v>
      </c>
      <c r="E1014" s="1" t="str">
        <f>_xlfn.XLOOKUP(A1014,Processed_data!A:A,Processed_data!G:G)</f>
        <v>SUCCESS</v>
      </c>
      <c r="F1014" s="1">
        <f>COUNTIF(bank_processed_transactions[transaction_id],A1014)</f>
        <v>1</v>
      </c>
      <c r="G1014" s="1" t="str">
        <f t="shared" si="150"/>
        <v>found</v>
      </c>
      <c r="H1014" s="1" t="str">
        <f t="shared" si="151"/>
        <v>Not Duplicate</v>
      </c>
      <c r="I1014" s="1" t="str">
        <f t="shared" si="152"/>
        <v>match</v>
      </c>
      <c r="J1014" s="1" t="str">
        <f t="shared" si="153"/>
        <v>match</v>
      </c>
      <c r="K1014" s="1">
        <f t="shared" si="154"/>
        <v>0</v>
      </c>
      <c r="L1014" s="2">
        <f>IF(F1014=0,"not processed",_xlfn.MINIFS(Processed_data!H:H,Processed_data!A:A,A1014))</f>
        <v>46102</v>
      </c>
      <c r="M1014" s="1">
        <f>IF(F1014=0,"not processed",ABS(bank_source_transactions__1[[#This Row],[transaction_date]]-Reconciliation!L1014))</f>
        <v>3</v>
      </c>
      <c r="N1014" s="1" t="str" cm="1">
        <f t="array" ref="N1014">_xlfn.IFS(M1014="not Processed", "Not Processed",M1014&gt;2,"SLA Breached",M1014&lt;=2,"Within SLA")</f>
        <v>SLA Breached</v>
      </c>
      <c r="O1014" s="1" t="str">
        <f>_xlfn.XLOOKUP(A1014,Source_data!A:A,Source_data!D:D)</f>
        <v>UPI</v>
      </c>
      <c r="P1014" s="1">
        <f t="shared" si="155"/>
        <v>0</v>
      </c>
      <c r="Q1014" s="1">
        <f t="shared" si="156"/>
        <v>0</v>
      </c>
      <c r="R1014" s="1">
        <f t="shared" si="157"/>
        <v>0</v>
      </c>
      <c r="S1014" s="1">
        <f t="shared" si="158"/>
        <v>0</v>
      </c>
      <c r="T1014" s="1">
        <f t="shared" si="159"/>
        <v>1</v>
      </c>
      <c r="U1014" s="1" t="str">
        <f>_xlfn.XLOOKUP(Table3[[#This Row],[Transaction ID]],Source_data!A:A,Source_data!E:E)</f>
        <v>Mumbai</v>
      </c>
      <c r="V1014" s="1">
        <f>_xlfn.IFNA(_xlfn.XLOOKUP(A1014,bank_processed_transactions[transaction_id],bank_processed_transactions[processing_minutes]),"")</f>
        <v>81.3</v>
      </c>
      <c r="W1014" s="31">
        <f>_xlfn.XLOOKUP(A1014,Source_data!A:A,Source_data!B:B)</f>
        <v>46099</v>
      </c>
    </row>
    <row r="1015" spans="1:23" x14ac:dyDescent="0.3">
      <c r="A1015" s="4" t="s">
        <v>4323</v>
      </c>
      <c r="B1015" s="1">
        <f>_xlfn.XLOOKUP(A1015,bank_source_transactions__1[transaction_id],bank_source_transactions__1[amount_inr])</f>
        <v>21265.66</v>
      </c>
      <c r="C1015" s="1">
        <f>_xlfn.XLOOKUP(A1015,Processed_data!A:A,Processed_data!F:F)</f>
        <v>21265.66</v>
      </c>
      <c r="D1015" s="1" t="str">
        <f>_xlfn.XLOOKUP(A1015,bank_source_transactions__1[transaction_id],bank_source_transactions__1[transaction_status])</f>
        <v>REVERSED</v>
      </c>
      <c r="E1015" s="1" t="str">
        <f>_xlfn.XLOOKUP(A1015,Processed_data!A:A,Processed_data!G:G)</f>
        <v>REVERSED</v>
      </c>
      <c r="F1015" s="1">
        <f>COUNTIF(bank_processed_transactions[transaction_id],A1015)</f>
        <v>1</v>
      </c>
      <c r="G1015" s="1" t="str">
        <f t="shared" si="150"/>
        <v>found</v>
      </c>
      <c r="H1015" s="1" t="str">
        <f t="shared" si="151"/>
        <v>Not Duplicate</v>
      </c>
      <c r="I1015" s="1" t="str">
        <f t="shared" si="152"/>
        <v>match</v>
      </c>
      <c r="J1015" s="1" t="str">
        <f t="shared" si="153"/>
        <v>match</v>
      </c>
      <c r="K1015" s="1">
        <f t="shared" si="154"/>
        <v>0</v>
      </c>
      <c r="L1015" s="2">
        <f>IF(F1015=0,"not processed",_xlfn.MINIFS(Processed_data!H:H,Processed_data!A:A,A1015))</f>
        <v>46099</v>
      </c>
      <c r="M1015" s="1">
        <f>IF(F1015=0,"not processed",ABS(bank_source_transactions__1[[#This Row],[transaction_date]]-Reconciliation!L1015))</f>
        <v>3</v>
      </c>
      <c r="N1015" s="1" t="str" cm="1">
        <f t="array" ref="N1015">_xlfn.IFS(M1015="not Processed", "Not Processed",M1015&gt;2,"SLA Breached",M1015&lt;=2,"Within SLA")</f>
        <v>SLA Breached</v>
      </c>
      <c r="O1015" s="1" t="str">
        <f>_xlfn.XLOOKUP(A1015,Source_data!A:A,Source_data!D:D)</f>
        <v>UPI</v>
      </c>
      <c r="P1015" s="1">
        <f t="shared" si="155"/>
        <v>0</v>
      </c>
      <c r="Q1015" s="1">
        <f t="shared" si="156"/>
        <v>0</v>
      </c>
      <c r="R1015" s="1">
        <f t="shared" si="157"/>
        <v>0</v>
      </c>
      <c r="S1015" s="1">
        <f t="shared" si="158"/>
        <v>0</v>
      </c>
      <c r="T1015" s="1">
        <f t="shared" si="159"/>
        <v>1</v>
      </c>
      <c r="U1015" s="1" t="str">
        <f>_xlfn.XLOOKUP(Table3[[#This Row],[Transaction ID]],Source_data!A:A,Source_data!E:E)</f>
        <v>Pune</v>
      </c>
      <c r="V1015" s="1">
        <f>_xlfn.IFNA(_xlfn.XLOOKUP(A1015,bank_processed_transactions[transaction_id],bank_processed_transactions[processing_minutes]),"")</f>
        <v>11.9</v>
      </c>
      <c r="W1015" s="31">
        <f>_xlfn.XLOOKUP(A1015,Source_data!A:A,Source_data!B:B)</f>
        <v>46096</v>
      </c>
    </row>
    <row r="1016" spans="1:23" x14ac:dyDescent="0.3">
      <c r="A1016" s="3" t="s">
        <v>4049</v>
      </c>
      <c r="B1016" s="1">
        <f>_xlfn.XLOOKUP(A1016,bank_source_transactions__1[transaction_id],bank_source_transactions__1[amount_inr])</f>
        <v>12795.27</v>
      </c>
      <c r="C1016" s="1">
        <f>_xlfn.XLOOKUP(A1016,Processed_data!A:A,Processed_data!F:F)</f>
        <v>12795.27</v>
      </c>
      <c r="D1016" s="1" t="str">
        <f>_xlfn.XLOOKUP(A1016,bank_source_transactions__1[transaction_id],bank_source_transactions__1[transaction_status])</f>
        <v>SUCCESS</v>
      </c>
      <c r="E1016" s="1" t="str">
        <f>_xlfn.XLOOKUP(A1016,Processed_data!A:A,Processed_data!G:G)</f>
        <v>SUCCESS</v>
      </c>
      <c r="F1016" s="1">
        <f>COUNTIF(bank_processed_transactions[transaction_id],A1016)</f>
        <v>1</v>
      </c>
      <c r="G1016" s="1" t="str">
        <f t="shared" si="150"/>
        <v>found</v>
      </c>
      <c r="H1016" s="1" t="str">
        <f t="shared" si="151"/>
        <v>Not Duplicate</v>
      </c>
      <c r="I1016" s="1" t="str">
        <f t="shared" si="152"/>
        <v>match</v>
      </c>
      <c r="J1016" s="1" t="str">
        <f t="shared" si="153"/>
        <v>match</v>
      </c>
      <c r="K1016" s="1">
        <f t="shared" si="154"/>
        <v>0</v>
      </c>
      <c r="L1016" s="2">
        <f>IF(F1016=0,"not processed",_xlfn.MINIFS(Processed_data!H:H,Processed_data!A:A,A1016))</f>
        <v>46087</v>
      </c>
      <c r="M1016" s="1">
        <f>IF(F1016=0,"not processed",ABS(bank_source_transactions__1[[#This Row],[transaction_date]]-Reconciliation!L1016))</f>
        <v>0</v>
      </c>
      <c r="N1016" s="1" t="str" cm="1">
        <f t="array" ref="N1016">_xlfn.IFS(M1016="not Processed", "Not Processed",M1016&gt;2,"SLA Breached",M1016&lt;=2,"Within SLA")</f>
        <v>Within SLA</v>
      </c>
      <c r="O1016" s="1" t="str">
        <f>_xlfn.XLOOKUP(A1016,Source_data!A:A,Source_data!D:D)</f>
        <v>CARD</v>
      </c>
      <c r="P1016" s="1">
        <f t="shared" si="155"/>
        <v>0</v>
      </c>
      <c r="Q1016" s="1">
        <f t="shared" si="156"/>
        <v>0</v>
      </c>
      <c r="R1016" s="1">
        <f t="shared" si="157"/>
        <v>0</v>
      </c>
      <c r="S1016" s="1">
        <f t="shared" si="158"/>
        <v>0</v>
      </c>
      <c r="T1016" s="1">
        <f t="shared" si="159"/>
        <v>0</v>
      </c>
      <c r="U1016" s="1" t="str">
        <f>_xlfn.XLOOKUP(Table3[[#This Row],[Transaction ID]],Source_data!A:A,Source_data!E:E)</f>
        <v>Pune</v>
      </c>
      <c r="V1016" s="1">
        <f>_xlfn.IFNA(_xlfn.XLOOKUP(A1016,bank_processed_transactions[transaction_id],bank_processed_transactions[processing_minutes]),"")</f>
        <v>27</v>
      </c>
      <c r="W1016" s="31">
        <f>_xlfn.XLOOKUP(A1016,Source_data!A:A,Source_data!B:B)</f>
        <v>46087</v>
      </c>
    </row>
    <row r="1017" spans="1:23" x14ac:dyDescent="0.3">
      <c r="A1017" s="4" t="s">
        <v>4998</v>
      </c>
      <c r="B1017" s="1">
        <f>_xlfn.XLOOKUP(A1017,bank_source_transactions__1[transaction_id],bank_source_transactions__1[amount_inr])</f>
        <v>2678.46</v>
      </c>
      <c r="C1017" s="1" t="e">
        <f>_xlfn.XLOOKUP(A1017,Processed_data!A:A,Processed_data!F:F)</f>
        <v>#N/A</v>
      </c>
      <c r="D1017" s="1" t="str">
        <f>_xlfn.XLOOKUP(A1017,bank_source_transactions__1[transaction_id],bank_source_transactions__1[transaction_status])</f>
        <v>SUCCESS</v>
      </c>
      <c r="E1017" s="1" t="e">
        <f>_xlfn.XLOOKUP(A1017,Processed_data!A:A,Processed_data!G:G)</f>
        <v>#N/A</v>
      </c>
      <c r="F1017" s="1">
        <f>COUNTIF(bank_processed_transactions[transaction_id],A1017)</f>
        <v>0</v>
      </c>
      <c r="G1017" s="1" t="str">
        <f t="shared" si="150"/>
        <v>missing</v>
      </c>
      <c r="H1017" s="1" t="str">
        <f t="shared" si="151"/>
        <v>Not Duplicate</v>
      </c>
      <c r="I1017" s="1" t="str">
        <f t="shared" si="152"/>
        <v>not processed</v>
      </c>
      <c r="J1017" s="1" t="str">
        <f t="shared" si="153"/>
        <v>not processed</v>
      </c>
      <c r="K1017" s="1" t="str">
        <f t="shared" si="154"/>
        <v>missing</v>
      </c>
      <c r="L1017" s="2" t="str">
        <f>IF(F1017=0,"not processed",_xlfn.MINIFS(Processed_data!H:H,Processed_data!A:A,A1017))</f>
        <v>not processed</v>
      </c>
      <c r="M1017" s="1" t="str">
        <f>IF(F1017=0,"not processed",ABS(bank_source_transactions__1[[#This Row],[transaction_date]]-Reconciliation!L1017))</f>
        <v>not processed</v>
      </c>
      <c r="N1017" s="1" t="str" cm="1">
        <f t="array" ref="N1017">_xlfn.IFS(M1017="not Processed", "Not Processed",M1017&gt;2,"SLA Breached",M1017&lt;=2,"Within SLA")</f>
        <v>Not Processed</v>
      </c>
      <c r="O1017" s="1" t="str">
        <f>_xlfn.XLOOKUP(A1017,Source_data!A:A,Source_data!D:D)</f>
        <v>IMPS</v>
      </c>
      <c r="P1017" s="1">
        <f t="shared" si="155"/>
        <v>1</v>
      </c>
      <c r="Q1017" s="1">
        <f t="shared" si="156"/>
        <v>0</v>
      </c>
      <c r="R1017" s="1">
        <f t="shared" si="157"/>
        <v>0</v>
      </c>
      <c r="S1017" s="1">
        <f t="shared" si="158"/>
        <v>0</v>
      </c>
      <c r="T1017" s="1">
        <f t="shared" si="159"/>
        <v>0</v>
      </c>
      <c r="U1017" s="1" t="str">
        <f>_xlfn.XLOOKUP(Table3[[#This Row],[Transaction ID]],Source_data!A:A,Source_data!E:E)</f>
        <v>Bengaluru</v>
      </c>
      <c r="V1017" s="1" t="str">
        <f>_xlfn.IFNA(_xlfn.XLOOKUP(A1017,bank_processed_transactions[transaction_id],bank_processed_transactions[processing_minutes]),"")</f>
        <v/>
      </c>
      <c r="W1017" s="31">
        <f>_xlfn.XLOOKUP(A1017,Source_data!A:A,Source_data!B:B)</f>
        <v>46049</v>
      </c>
    </row>
    <row r="1018" spans="1:23" x14ac:dyDescent="0.3">
      <c r="A1018" s="3" t="s">
        <v>4349</v>
      </c>
      <c r="B1018" s="1">
        <f>_xlfn.XLOOKUP(A1018,bank_source_transactions__1[transaction_id],bank_source_transactions__1[amount_inr])</f>
        <v>11274.51</v>
      </c>
      <c r="C1018" s="1">
        <f>_xlfn.XLOOKUP(A1018,Processed_data!A:A,Processed_data!F:F)</f>
        <v>11274.51</v>
      </c>
      <c r="D1018" s="1" t="str">
        <f>_xlfn.XLOOKUP(A1018,bank_source_transactions__1[transaction_id],bank_source_transactions__1[transaction_status])</f>
        <v>SUCCESS</v>
      </c>
      <c r="E1018" s="1" t="str">
        <f>_xlfn.XLOOKUP(A1018,Processed_data!A:A,Processed_data!G:G)</f>
        <v>SUCCESS</v>
      </c>
      <c r="F1018" s="1">
        <f>COUNTIF(bank_processed_transactions[transaction_id],A1018)</f>
        <v>1</v>
      </c>
      <c r="G1018" s="1" t="str">
        <f t="shared" si="150"/>
        <v>found</v>
      </c>
      <c r="H1018" s="1" t="str">
        <f t="shared" si="151"/>
        <v>Not Duplicate</v>
      </c>
      <c r="I1018" s="1" t="str">
        <f t="shared" si="152"/>
        <v>match</v>
      </c>
      <c r="J1018" s="1" t="str">
        <f t="shared" si="153"/>
        <v>match</v>
      </c>
      <c r="K1018" s="1">
        <f t="shared" si="154"/>
        <v>0</v>
      </c>
      <c r="L1018" s="2">
        <f>IF(F1018=0,"not processed",_xlfn.MINIFS(Processed_data!H:H,Processed_data!A:A,A1018))</f>
        <v>46049</v>
      </c>
      <c r="M1018" s="1">
        <f>IF(F1018=0,"not processed",ABS(bank_source_transactions__1[[#This Row],[transaction_date]]-Reconciliation!L1018))</f>
        <v>1</v>
      </c>
      <c r="N1018" s="1" t="str" cm="1">
        <f t="array" ref="N1018">_xlfn.IFS(M1018="not Processed", "Not Processed",M1018&gt;2,"SLA Breached",M1018&lt;=2,"Within SLA")</f>
        <v>Within SLA</v>
      </c>
      <c r="O1018" s="1" t="str">
        <f>_xlfn.XLOOKUP(A1018,Source_data!A:A,Source_data!D:D)</f>
        <v>IMPS</v>
      </c>
      <c r="P1018" s="1">
        <f t="shared" si="155"/>
        <v>0</v>
      </c>
      <c r="Q1018" s="1">
        <f t="shared" si="156"/>
        <v>0</v>
      </c>
      <c r="R1018" s="1">
        <f t="shared" si="157"/>
        <v>0</v>
      </c>
      <c r="S1018" s="1">
        <f t="shared" si="158"/>
        <v>0</v>
      </c>
      <c r="T1018" s="1">
        <f t="shared" si="159"/>
        <v>0</v>
      </c>
      <c r="U1018" s="1" t="str">
        <f>_xlfn.XLOOKUP(Table3[[#This Row],[Transaction ID]],Source_data!A:A,Source_data!E:E)</f>
        <v>Bengaluru</v>
      </c>
      <c r="V1018" s="1">
        <f>_xlfn.IFNA(_xlfn.XLOOKUP(A1018,bank_processed_transactions[transaction_id],bank_processed_transactions[processing_minutes]),"")</f>
        <v>27.5</v>
      </c>
      <c r="W1018" s="31">
        <f>_xlfn.XLOOKUP(A1018,Source_data!A:A,Source_data!B:B)</f>
        <v>46048</v>
      </c>
    </row>
    <row r="1019" spans="1:23" x14ac:dyDescent="0.3">
      <c r="A1019" s="4" t="s">
        <v>3082</v>
      </c>
      <c r="B1019" s="1">
        <f>_xlfn.XLOOKUP(A1019,bank_source_transactions__1[transaction_id],bank_source_transactions__1[amount_inr])</f>
        <v>1093.24</v>
      </c>
      <c r="C1019" s="1">
        <f>_xlfn.XLOOKUP(A1019,Processed_data!A:A,Processed_data!F:F)</f>
        <v>1093.24</v>
      </c>
      <c r="D1019" s="1" t="str">
        <f>_xlfn.XLOOKUP(A1019,bank_source_transactions__1[transaction_id],bank_source_transactions__1[transaction_status])</f>
        <v>SUCCESS</v>
      </c>
      <c r="E1019" s="1" t="str">
        <f>_xlfn.XLOOKUP(A1019,Processed_data!A:A,Processed_data!G:G)</f>
        <v>SUCCESS</v>
      </c>
      <c r="F1019" s="1">
        <f>COUNTIF(bank_processed_transactions[transaction_id],A1019)</f>
        <v>1</v>
      </c>
      <c r="G1019" s="1" t="str">
        <f t="shared" si="150"/>
        <v>found</v>
      </c>
      <c r="H1019" s="1" t="str">
        <f t="shared" si="151"/>
        <v>Not Duplicate</v>
      </c>
      <c r="I1019" s="1" t="str">
        <f t="shared" si="152"/>
        <v>match</v>
      </c>
      <c r="J1019" s="1" t="str">
        <f t="shared" si="153"/>
        <v>match</v>
      </c>
      <c r="K1019" s="1">
        <f t="shared" si="154"/>
        <v>0</v>
      </c>
      <c r="L1019" s="2">
        <f>IF(F1019=0,"not processed",_xlfn.MINIFS(Processed_data!H:H,Processed_data!A:A,A1019))</f>
        <v>46114</v>
      </c>
      <c r="M1019" s="1">
        <f>IF(F1019=0,"not processed",ABS(bank_source_transactions__1[[#This Row],[transaction_date]]-Reconciliation!L1019))</f>
        <v>2</v>
      </c>
      <c r="N1019" s="1" t="str" cm="1">
        <f t="array" ref="N1019">_xlfn.IFS(M1019="not Processed", "Not Processed",M1019&gt;2,"SLA Breached",M1019&lt;=2,"Within SLA")</f>
        <v>Within SLA</v>
      </c>
      <c r="O1019" s="1" t="str">
        <f>_xlfn.XLOOKUP(A1019,Source_data!A:A,Source_data!D:D)</f>
        <v>UPI</v>
      </c>
      <c r="P1019" s="1">
        <f t="shared" si="155"/>
        <v>0</v>
      </c>
      <c r="Q1019" s="1">
        <f t="shared" si="156"/>
        <v>0</v>
      </c>
      <c r="R1019" s="1">
        <f t="shared" si="157"/>
        <v>0</v>
      </c>
      <c r="S1019" s="1">
        <f t="shared" si="158"/>
        <v>0</v>
      </c>
      <c r="T1019" s="1">
        <f t="shared" si="159"/>
        <v>0</v>
      </c>
      <c r="U1019" s="1" t="str">
        <f>_xlfn.XLOOKUP(Table3[[#This Row],[Transaction ID]],Source_data!A:A,Source_data!E:E)</f>
        <v>Bengaluru</v>
      </c>
      <c r="V1019" s="1">
        <f>_xlfn.IFNA(_xlfn.XLOOKUP(A1019,bank_processed_transactions[transaction_id],bank_processed_transactions[processing_minutes]),"")</f>
        <v>36</v>
      </c>
      <c r="W1019" s="31">
        <f>_xlfn.XLOOKUP(A1019,Source_data!A:A,Source_data!B:B)</f>
        <v>46112</v>
      </c>
    </row>
    <row r="1020" spans="1:23" x14ac:dyDescent="0.3">
      <c r="A1020" s="3" t="s">
        <v>4574</v>
      </c>
      <c r="B1020" s="1">
        <f>_xlfn.XLOOKUP(A1020,bank_source_transactions__1[transaction_id],bank_source_transactions__1[amount_inr])</f>
        <v>1436.34</v>
      </c>
      <c r="C1020" s="1">
        <f>_xlfn.XLOOKUP(A1020,Processed_data!A:A,Processed_data!F:F)</f>
        <v>1436.34</v>
      </c>
      <c r="D1020" s="1" t="str">
        <f>_xlfn.XLOOKUP(A1020,bank_source_transactions__1[transaction_id],bank_source_transactions__1[transaction_status])</f>
        <v>SUCCESS</v>
      </c>
      <c r="E1020" s="1" t="str">
        <f>_xlfn.XLOOKUP(A1020,Processed_data!A:A,Processed_data!G:G)</f>
        <v>SUCCESS</v>
      </c>
      <c r="F1020" s="1">
        <f>COUNTIF(bank_processed_transactions[transaction_id],A1020)</f>
        <v>1</v>
      </c>
      <c r="G1020" s="1" t="str">
        <f t="shared" si="150"/>
        <v>found</v>
      </c>
      <c r="H1020" s="1" t="str">
        <f t="shared" si="151"/>
        <v>Not Duplicate</v>
      </c>
      <c r="I1020" s="1" t="str">
        <f t="shared" si="152"/>
        <v>match</v>
      </c>
      <c r="J1020" s="1" t="str">
        <f t="shared" si="153"/>
        <v>match</v>
      </c>
      <c r="K1020" s="1">
        <f t="shared" si="154"/>
        <v>0</v>
      </c>
      <c r="L1020" s="2">
        <f>IF(F1020=0,"not processed",_xlfn.MINIFS(Processed_data!H:H,Processed_data!A:A,A1020))</f>
        <v>46072</v>
      </c>
      <c r="M1020" s="1">
        <f>IF(F1020=0,"not processed",ABS(bank_source_transactions__1[[#This Row],[transaction_date]]-Reconciliation!L1020))</f>
        <v>0</v>
      </c>
      <c r="N1020" s="1" t="str" cm="1">
        <f t="array" ref="N1020">_xlfn.IFS(M1020="not Processed", "Not Processed",M1020&gt;2,"SLA Breached",M1020&lt;=2,"Within SLA")</f>
        <v>Within SLA</v>
      </c>
      <c r="O1020" s="1" t="str">
        <f>_xlfn.XLOOKUP(A1020,Source_data!A:A,Source_data!D:D)</f>
        <v>IMPS</v>
      </c>
      <c r="P1020" s="1">
        <f t="shared" si="155"/>
        <v>0</v>
      </c>
      <c r="Q1020" s="1">
        <f t="shared" si="156"/>
        <v>0</v>
      </c>
      <c r="R1020" s="1">
        <f t="shared" si="157"/>
        <v>0</v>
      </c>
      <c r="S1020" s="1">
        <f t="shared" si="158"/>
        <v>0</v>
      </c>
      <c r="T1020" s="1">
        <f t="shared" si="159"/>
        <v>0</v>
      </c>
      <c r="U1020" s="1" t="str">
        <f>_xlfn.XLOOKUP(Table3[[#This Row],[Transaction ID]],Source_data!A:A,Source_data!E:E)</f>
        <v>Mumbai</v>
      </c>
      <c r="V1020" s="1">
        <f>_xlfn.IFNA(_xlfn.XLOOKUP(A1020,bank_processed_transactions[transaction_id],bank_processed_transactions[processing_minutes]),"")</f>
        <v>3.8</v>
      </c>
      <c r="W1020" s="31">
        <f>_xlfn.XLOOKUP(A1020,Source_data!A:A,Source_data!B:B)</f>
        <v>46072</v>
      </c>
    </row>
    <row r="1021" spans="1:23" x14ac:dyDescent="0.3">
      <c r="A1021" s="4" t="s">
        <v>4866</v>
      </c>
      <c r="B1021" s="1">
        <f>_xlfn.XLOOKUP(A1021,bank_source_transactions__1[transaction_id],bank_source_transactions__1[amount_inr])</f>
        <v>20268.46</v>
      </c>
      <c r="C1021" s="1">
        <f>_xlfn.XLOOKUP(A1021,Processed_data!A:A,Processed_data!F:F)</f>
        <v>20268.46</v>
      </c>
      <c r="D1021" s="1" t="str">
        <f>_xlfn.XLOOKUP(A1021,bank_source_transactions__1[transaction_id],bank_source_transactions__1[transaction_status])</f>
        <v>SUCCESS</v>
      </c>
      <c r="E1021" s="1" t="str">
        <f>_xlfn.XLOOKUP(A1021,Processed_data!A:A,Processed_data!G:G)</f>
        <v>SUCCESS</v>
      </c>
      <c r="F1021" s="1">
        <f>COUNTIF(bank_processed_transactions[transaction_id],A1021)</f>
        <v>1</v>
      </c>
      <c r="G1021" s="1" t="str">
        <f t="shared" si="150"/>
        <v>found</v>
      </c>
      <c r="H1021" s="1" t="str">
        <f t="shared" si="151"/>
        <v>Not Duplicate</v>
      </c>
      <c r="I1021" s="1" t="str">
        <f t="shared" si="152"/>
        <v>match</v>
      </c>
      <c r="J1021" s="1" t="str">
        <f t="shared" si="153"/>
        <v>match</v>
      </c>
      <c r="K1021" s="1">
        <f t="shared" si="154"/>
        <v>0</v>
      </c>
      <c r="L1021" s="2">
        <f>IF(F1021=0,"not processed",_xlfn.MINIFS(Processed_data!H:H,Processed_data!A:A,A1021))</f>
        <v>46113</v>
      </c>
      <c r="M1021" s="1">
        <f>IF(F1021=0,"not processed",ABS(bank_source_transactions__1[[#This Row],[transaction_date]]-Reconciliation!L1021))</f>
        <v>3</v>
      </c>
      <c r="N1021" s="1" t="str" cm="1">
        <f t="array" ref="N1021">_xlfn.IFS(M1021="not Processed", "Not Processed",M1021&gt;2,"SLA Breached",M1021&lt;=2,"Within SLA")</f>
        <v>SLA Breached</v>
      </c>
      <c r="O1021" s="1" t="str">
        <f>_xlfn.XLOOKUP(A1021,Source_data!A:A,Source_data!D:D)</f>
        <v>UPI</v>
      </c>
      <c r="P1021" s="1">
        <f t="shared" si="155"/>
        <v>0</v>
      </c>
      <c r="Q1021" s="1">
        <f t="shared" si="156"/>
        <v>0</v>
      </c>
      <c r="R1021" s="1">
        <f t="shared" si="157"/>
        <v>0</v>
      </c>
      <c r="S1021" s="1">
        <f t="shared" si="158"/>
        <v>0</v>
      </c>
      <c r="T1021" s="1">
        <f t="shared" si="159"/>
        <v>1</v>
      </c>
      <c r="U1021" s="1" t="str">
        <f>_xlfn.XLOOKUP(Table3[[#This Row],[Transaction ID]],Source_data!A:A,Source_data!E:E)</f>
        <v>Hyderabad</v>
      </c>
      <c r="V1021" s="1">
        <f>_xlfn.IFNA(_xlfn.XLOOKUP(A1021,bank_processed_transactions[transaction_id],bank_processed_transactions[processing_minutes]),"")</f>
        <v>96</v>
      </c>
      <c r="W1021" s="31">
        <f>_xlfn.XLOOKUP(A1021,Source_data!A:A,Source_data!B:B)</f>
        <v>46110</v>
      </c>
    </row>
    <row r="1022" spans="1:23" x14ac:dyDescent="0.3">
      <c r="A1022" s="3" t="s">
        <v>3323</v>
      </c>
      <c r="B1022" s="1">
        <f>_xlfn.XLOOKUP(A1022,bank_source_transactions__1[transaction_id],bank_source_transactions__1[amount_inr])</f>
        <v>31689.82</v>
      </c>
      <c r="C1022" s="1">
        <f>_xlfn.XLOOKUP(A1022,Processed_data!A:A,Processed_data!F:F)</f>
        <v>31689.82</v>
      </c>
      <c r="D1022" s="1" t="str">
        <f>_xlfn.XLOOKUP(A1022,bank_source_transactions__1[transaction_id],bank_source_transactions__1[transaction_status])</f>
        <v>SUCCESS</v>
      </c>
      <c r="E1022" s="1" t="str">
        <f>_xlfn.XLOOKUP(A1022,Processed_data!A:A,Processed_data!G:G)</f>
        <v>SUCCESS</v>
      </c>
      <c r="F1022" s="1">
        <f>COUNTIF(bank_processed_transactions[transaction_id],A1022)</f>
        <v>1</v>
      </c>
      <c r="G1022" s="1" t="str">
        <f t="shared" si="150"/>
        <v>found</v>
      </c>
      <c r="H1022" s="1" t="str">
        <f t="shared" si="151"/>
        <v>Not Duplicate</v>
      </c>
      <c r="I1022" s="1" t="str">
        <f t="shared" si="152"/>
        <v>match</v>
      </c>
      <c r="J1022" s="1" t="str">
        <f t="shared" si="153"/>
        <v>match</v>
      </c>
      <c r="K1022" s="1">
        <f t="shared" si="154"/>
        <v>0</v>
      </c>
      <c r="L1022" s="2">
        <f>IF(F1022=0,"not processed",_xlfn.MINIFS(Processed_data!H:H,Processed_data!A:A,A1022))</f>
        <v>46032</v>
      </c>
      <c r="M1022" s="1">
        <f>IF(F1022=0,"not processed",ABS(bank_source_transactions__1[[#This Row],[transaction_date]]-Reconciliation!L1022))</f>
        <v>1</v>
      </c>
      <c r="N1022" s="1" t="str" cm="1">
        <f t="array" ref="N1022">_xlfn.IFS(M1022="not Processed", "Not Processed",M1022&gt;2,"SLA Breached",M1022&lt;=2,"Within SLA")</f>
        <v>Within SLA</v>
      </c>
      <c r="O1022" s="1" t="str">
        <f>_xlfn.XLOOKUP(A1022,Source_data!A:A,Source_data!D:D)</f>
        <v>NEFT</v>
      </c>
      <c r="P1022" s="1">
        <f t="shared" si="155"/>
        <v>0</v>
      </c>
      <c r="Q1022" s="1">
        <f t="shared" si="156"/>
        <v>0</v>
      </c>
      <c r="R1022" s="1">
        <f t="shared" si="157"/>
        <v>0</v>
      </c>
      <c r="S1022" s="1">
        <f t="shared" si="158"/>
        <v>0</v>
      </c>
      <c r="T1022" s="1">
        <f t="shared" si="159"/>
        <v>0</v>
      </c>
      <c r="U1022" s="1" t="str">
        <f>_xlfn.XLOOKUP(Table3[[#This Row],[Transaction ID]],Source_data!A:A,Source_data!E:E)</f>
        <v>Bengaluru</v>
      </c>
      <c r="V1022" s="1">
        <f>_xlfn.IFNA(_xlfn.XLOOKUP(A1022,bank_processed_transactions[transaction_id],bank_processed_transactions[processing_minutes]),"")</f>
        <v>26.2</v>
      </c>
      <c r="W1022" s="31">
        <f>_xlfn.XLOOKUP(A1022,Source_data!A:A,Source_data!B:B)</f>
        <v>46031</v>
      </c>
    </row>
    <row r="1023" spans="1:23" x14ac:dyDescent="0.3">
      <c r="A1023" s="4" t="s">
        <v>933</v>
      </c>
      <c r="B1023" s="1">
        <f>_xlfn.XLOOKUP(A1023,bank_source_transactions__1[transaction_id],bank_source_transactions__1[amount_inr])</f>
        <v>1134.02</v>
      </c>
      <c r="C1023" s="1">
        <f>_xlfn.XLOOKUP(A1023,Processed_data!A:A,Processed_data!F:F)</f>
        <v>1134.02</v>
      </c>
      <c r="D1023" s="1" t="str">
        <f>_xlfn.XLOOKUP(A1023,bank_source_transactions__1[transaction_id],bank_source_transactions__1[transaction_status])</f>
        <v>SUCCESS</v>
      </c>
      <c r="E1023" s="1" t="str">
        <f>_xlfn.XLOOKUP(A1023,Processed_data!A:A,Processed_data!G:G)</f>
        <v>SUCCESS</v>
      </c>
      <c r="F1023" s="1">
        <f>COUNTIF(bank_processed_transactions[transaction_id],A1023)</f>
        <v>1</v>
      </c>
      <c r="G1023" s="1" t="str">
        <f t="shared" si="150"/>
        <v>found</v>
      </c>
      <c r="H1023" s="1" t="str">
        <f t="shared" si="151"/>
        <v>Not Duplicate</v>
      </c>
      <c r="I1023" s="1" t="str">
        <f t="shared" si="152"/>
        <v>match</v>
      </c>
      <c r="J1023" s="1" t="str">
        <f t="shared" si="153"/>
        <v>match</v>
      </c>
      <c r="K1023" s="1">
        <f t="shared" si="154"/>
        <v>0</v>
      </c>
      <c r="L1023" s="2">
        <f>IF(F1023=0,"not processed",_xlfn.MINIFS(Processed_data!H:H,Processed_data!A:A,A1023))</f>
        <v>46027</v>
      </c>
      <c r="M1023" s="1">
        <f>IF(F1023=0,"not processed",ABS(bank_source_transactions__1[[#This Row],[transaction_date]]-Reconciliation!L1023))</f>
        <v>2</v>
      </c>
      <c r="N1023" s="1" t="str" cm="1">
        <f t="array" ref="N1023">_xlfn.IFS(M1023="not Processed", "Not Processed",M1023&gt;2,"SLA Breached",M1023&lt;=2,"Within SLA")</f>
        <v>Within SLA</v>
      </c>
      <c r="O1023" s="1" t="str">
        <f>_xlfn.XLOOKUP(A1023,Source_data!A:A,Source_data!D:D)</f>
        <v>IMPS</v>
      </c>
      <c r="P1023" s="1">
        <f t="shared" si="155"/>
        <v>0</v>
      </c>
      <c r="Q1023" s="1">
        <f t="shared" si="156"/>
        <v>0</v>
      </c>
      <c r="R1023" s="1">
        <f t="shared" si="157"/>
        <v>0</v>
      </c>
      <c r="S1023" s="1">
        <f t="shared" si="158"/>
        <v>0</v>
      </c>
      <c r="T1023" s="1">
        <f t="shared" si="159"/>
        <v>0</v>
      </c>
      <c r="U1023" s="1" t="str">
        <f>_xlfn.XLOOKUP(Table3[[#This Row],[Transaction ID]],Source_data!A:A,Source_data!E:E)</f>
        <v>Hyderabad</v>
      </c>
      <c r="V1023" s="1">
        <f>_xlfn.IFNA(_xlfn.XLOOKUP(A1023,bank_processed_transactions[transaction_id],bank_processed_transactions[processing_minutes]),"")</f>
        <v>5.2</v>
      </c>
      <c r="W1023" s="31">
        <f>_xlfn.XLOOKUP(A1023,Source_data!A:A,Source_data!B:B)</f>
        <v>46025</v>
      </c>
    </row>
    <row r="1024" spans="1:23" x14ac:dyDescent="0.3">
      <c r="A1024" s="3" t="s">
        <v>4760</v>
      </c>
      <c r="B1024" s="1">
        <f>_xlfn.XLOOKUP(A1024,bank_source_transactions__1[transaction_id],bank_source_transactions__1[amount_inr])</f>
        <v>2256.38</v>
      </c>
      <c r="C1024" s="1">
        <f>_xlfn.XLOOKUP(A1024,Processed_data!A:A,Processed_data!F:F)</f>
        <v>2256.38</v>
      </c>
      <c r="D1024" s="1" t="str">
        <f>_xlfn.XLOOKUP(A1024,bank_source_transactions__1[transaction_id],bank_source_transactions__1[transaction_status])</f>
        <v>SUCCESS</v>
      </c>
      <c r="E1024" s="1" t="str">
        <f>_xlfn.XLOOKUP(A1024,Processed_data!A:A,Processed_data!G:G)</f>
        <v>SUCCESS</v>
      </c>
      <c r="F1024" s="1">
        <f>COUNTIF(bank_processed_transactions[transaction_id],A1024)</f>
        <v>1</v>
      </c>
      <c r="G1024" s="1" t="str">
        <f t="shared" si="150"/>
        <v>found</v>
      </c>
      <c r="H1024" s="1" t="str">
        <f t="shared" si="151"/>
        <v>Not Duplicate</v>
      </c>
      <c r="I1024" s="1" t="str">
        <f t="shared" si="152"/>
        <v>match</v>
      </c>
      <c r="J1024" s="1" t="str">
        <f t="shared" si="153"/>
        <v>match</v>
      </c>
      <c r="K1024" s="1">
        <f t="shared" si="154"/>
        <v>0</v>
      </c>
      <c r="L1024" s="2">
        <f>IF(F1024=0,"not processed",_xlfn.MINIFS(Processed_data!H:H,Processed_data!A:A,A1024))</f>
        <v>46093</v>
      </c>
      <c r="M1024" s="1">
        <f>IF(F1024=0,"not processed",ABS(bank_source_transactions__1[[#This Row],[transaction_date]]-Reconciliation!L1024))</f>
        <v>2</v>
      </c>
      <c r="N1024" s="1" t="str" cm="1">
        <f t="array" ref="N1024">_xlfn.IFS(M1024="not Processed", "Not Processed",M1024&gt;2,"SLA Breached",M1024&lt;=2,"Within SLA")</f>
        <v>Within SLA</v>
      </c>
      <c r="O1024" s="1" t="str">
        <f>_xlfn.XLOOKUP(A1024,Source_data!A:A,Source_data!D:D)</f>
        <v>UPI</v>
      </c>
      <c r="P1024" s="1">
        <f t="shared" si="155"/>
        <v>0</v>
      </c>
      <c r="Q1024" s="1">
        <f t="shared" si="156"/>
        <v>0</v>
      </c>
      <c r="R1024" s="1">
        <f t="shared" si="157"/>
        <v>0</v>
      </c>
      <c r="S1024" s="1">
        <f t="shared" si="158"/>
        <v>0</v>
      </c>
      <c r="T1024" s="1">
        <f t="shared" si="159"/>
        <v>0</v>
      </c>
      <c r="U1024" s="1" t="str">
        <f>_xlfn.XLOOKUP(Table3[[#This Row],[Transaction ID]],Source_data!A:A,Source_data!E:E)</f>
        <v>Mumbai</v>
      </c>
      <c r="V1024" s="1">
        <f>_xlfn.IFNA(_xlfn.XLOOKUP(A1024,bank_processed_transactions[transaction_id],bank_processed_transactions[processing_minutes]),"")</f>
        <v>20.5</v>
      </c>
      <c r="W1024" s="31">
        <f>_xlfn.XLOOKUP(A1024,Source_data!A:A,Source_data!B:B)</f>
        <v>46091</v>
      </c>
    </row>
    <row r="1025" spans="1:23" x14ac:dyDescent="0.3">
      <c r="A1025" s="4" t="s">
        <v>2775</v>
      </c>
      <c r="B1025" s="1">
        <f>_xlfn.XLOOKUP(A1025,bank_source_transactions__1[transaction_id],bank_source_transactions__1[amount_inr])</f>
        <v>13379.74</v>
      </c>
      <c r="C1025" s="1">
        <f>_xlfn.XLOOKUP(A1025,Processed_data!A:A,Processed_data!F:F)</f>
        <v>13379.74</v>
      </c>
      <c r="D1025" s="1" t="str">
        <f>_xlfn.XLOOKUP(A1025,bank_source_transactions__1[transaction_id],bank_source_transactions__1[transaction_status])</f>
        <v>SUCCESS</v>
      </c>
      <c r="E1025" s="1" t="str">
        <f>_xlfn.XLOOKUP(A1025,Processed_data!A:A,Processed_data!G:G)</f>
        <v>SUCCESS</v>
      </c>
      <c r="F1025" s="1">
        <f>COUNTIF(bank_processed_transactions[transaction_id],A1025)</f>
        <v>1</v>
      </c>
      <c r="G1025" s="1" t="str">
        <f t="shared" si="150"/>
        <v>found</v>
      </c>
      <c r="H1025" s="1" t="str">
        <f t="shared" si="151"/>
        <v>Not Duplicate</v>
      </c>
      <c r="I1025" s="1" t="str">
        <f t="shared" si="152"/>
        <v>match</v>
      </c>
      <c r="J1025" s="1" t="str">
        <f t="shared" si="153"/>
        <v>match</v>
      </c>
      <c r="K1025" s="1">
        <f t="shared" si="154"/>
        <v>0</v>
      </c>
      <c r="L1025" s="2">
        <f>IF(F1025=0,"not processed",_xlfn.MINIFS(Processed_data!H:H,Processed_data!A:A,A1025))</f>
        <v>46054</v>
      </c>
      <c r="M1025" s="1">
        <f>IF(F1025=0,"not processed",ABS(bank_source_transactions__1[[#This Row],[transaction_date]]-Reconciliation!L1025))</f>
        <v>1</v>
      </c>
      <c r="N1025" s="1" t="str" cm="1">
        <f t="array" ref="N1025">_xlfn.IFS(M1025="not Processed", "Not Processed",M1025&gt;2,"SLA Breached",M1025&lt;=2,"Within SLA")</f>
        <v>Within SLA</v>
      </c>
      <c r="O1025" s="1" t="str">
        <f>_xlfn.XLOOKUP(A1025,Source_data!A:A,Source_data!D:D)</f>
        <v>IMPS</v>
      </c>
      <c r="P1025" s="1">
        <f t="shared" si="155"/>
        <v>0</v>
      </c>
      <c r="Q1025" s="1">
        <f t="shared" si="156"/>
        <v>0</v>
      </c>
      <c r="R1025" s="1">
        <f t="shared" si="157"/>
        <v>0</v>
      </c>
      <c r="S1025" s="1">
        <f t="shared" si="158"/>
        <v>0</v>
      </c>
      <c r="T1025" s="1">
        <f t="shared" si="159"/>
        <v>0</v>
      </c>
      <c r="U1025" s="1" t="str">
        <f>_xlfn.XLOOKUP(Table3[[#This Row],[Transaction ID]],Source_data!A:A,Source_data!E:E)</f>
        <v>Hyderabad</v>
      </c>
      <c r="V1025" s="1">
        <f>_xlfn.IFNA(_xlfn.XLOOKUP(A1025,bank_processed_transactions[transaction_id],bank_processed_transactions[processing_minutes]),"")</f>
        <v>22.6</v>
      </c>
      <c r="W1025" s="31">
        <f>_xlfn.XLOOKUP(A1025,Source_data!A:A,Source_data!B:B)</f>
        <v>46053</v>
      </c>
    </row>
    <row r="1026" spans="1:23" x14ac:dyDescent="0.3">
      <c r="A1026" s="3" t="s">
        <v>4999</v>
      </c>
      <c r="B1026" s="1">
        <f>_xlfn.XLOOKUP(A1026,bank_source_transactions__1[transaction_id],bank_source_transactions__1[amount_inr])</f>
        <v>9238.14</v>
      </c>
      <c r="C1026" s="1" t="e">
        <f>_xlfn.XLOOKUP(A1026,Processed_data!A:A,Processed_data!F:F)</f>
        <v>#N/A</v>
      </c>
      <c r="D1026" s="1" t="str">
        <f>_xlfn.XLOOKUP(A1026,bank_source_transactions__1[transaction_id],bank_source_transactions__1[transaction_status])</f>
        <v>SUCCESS</v>
      </c>
      <c r="E1026" s="1" t="e">
        <f>_xlfn.XLOOKUP(A1026,Processed_data!A:A,Processed_data!G:G)</f>
        <v>#N/A</v>
      </c>
      <c r="F1026" s="1">
        <f>COUNTIF(bank_processed_transactions[transaction_id],A1026)</f>
        <v>0</v>
      </c>
      <c r="G1026" s="1" t="str">
        <f t="shared" si="150"/>
        <v>missing</v>
      </c>
      <c r="H1026" s="1" t="str">
        <f t="shared" si="151"/>
        <v>Not Duplicate</v>
      </c>
      <c r="I1026" s="1" t="str">
        <f t="shared" si="152"/>
        <v>not processed</v>
      </c>
      <c r="J1026" s="1" t="str">
        <f t="shared" si="153"/>
        <v>not processed</v>
      </c>
      <c r="K1026" s="1" t="str">
        <f t="shared" si="154"/>
        <v>missing</v>
      </c>
      <c r="L1026" s="2" t="str">
        <f>IF(F1026=0,"not processed",_xlfn.MINIFS(Processed_data!H:H,Processed_data!A:A,A1026))</f>
        <v>not processed</v>
      </c>
      <c r="M1026" s="1" t="str">
        <f>IF(F1026=0,"not processed",ABS(bank_source_transactions__1[[#This Row],[transaction_date]]-Reconciliation!L1026))</f>
        <v>not processed</v>
      </c>
      <c r="N1026" s="1" t="str" cm="1">
        <f t="array" ref="N1026">_xlfn.IFS(M1026="not Processed", "Not Processed",M1026&gt;2,"SLA Breached",M1026&lt;=2,"Within SLA")</f>
        <v>Not Processed</v>
      </c>
      <c r="O1026" s="1" t="str">
        <f>_xlfn.XLOOKUP(A1026,Source_data!A:A,Source_data!D:D)</f>
        <v>UPI</v>
      </c>
      <c r="P1026" s="1">
        <f t="shared" si="155"/>
        <v>1</v>
      </c>
      <c r="Q1026" s="1">
        <f t="shared" si="156"/>
        <v>0</v>
      </c>
      <c r="R1026" s="1">
        <f t="shared" si="157"/>
        <v>0</v>
      </c>
      <c r="S1026" s="1">
        <f t="shared" si="158"/>
        <v>0</v>
      </c>
      <c r="T1026" s="1">
        <f t="shared" si="159"/>
        <v>0</v>
      </c>
      <c r="U1026" s="1" t="str">
        <f>_xlfn.XLOOKUP(Table3[[#This Row],[Transaction ID]],Source_data!A:A,Source_data!E:E)</f>
        <v>Pune</v>
      </c>
      <c r="V1026" s="1" t="str">
        <f>_xlfn.IFNA(_xlfn.XLOOKUP(A1026,bank_processed_transactions[transaction_id],bank_processed_transactions[processing_minutes]),"")</f>
        <v/>
      </c>
      <c r="W1026" s="31">
        <f>_xlfn.XLOOKUP(A1026,Source_data!A:A,Source_data!B:B)</f>
        <v>46110</v>
      </c>
    </row>
    <row r="1027" spans="1:23" x14ac:dyDescent="0.3">
      <c r="A1027" s="4" t="s">
        <v>1741</v>
      </c>
      <c r="B1027" s="1">
        <f>_xlfn.XLOOKUP(A1027,bank_source_transactions__1[transaction_id],bank_source_transactions__1[amount_inr])</f>
        <v>1071.1400000000001</v>
      </c>
      <c r="C1027" s="1">
        <f>_xlfn.XLOOKUP(A1027,Processed_data!A:A,Processed_data!F:F)</f>
        <v>964.03</v>
      </c>
      <c r="D1027" s="1" t="str">
        <f>_xlfn.XLOOKUP(A1027,bank_source_transactions__1[transaction_id],bank_source_transactions__1[transaction_status])</f>
        <v>SUCCESS</v>
      </c>
      <c r="E1027" s="1" t="str">
        <f>_xlfn.XLOOKUP(A1027,Processed_data!A:A,Processed_data!G:G)</f>
        <v>SUCCESS</v>
      </c>
      <c r="F1027" s="1">
        <f>COUNTIF(bank_processed_transactions[transaction_id],A1027)</f>
        <v>1</v>
      </c>
      <c r="G1027" s="1" t="str">
        <f t="shared" ref="G1027:G1090" si="160">IF(F1027=0,"missing","found")</f>
        <v>found</v>
      </c>
      <c r="H1027" s="1" t="str">
        <f t="shared" ref="H1027:H1090" si="161">IF(F1027&gt;1,"Duplicate","Not Duplicate")</f>
        <v>Not Duplicate</v>
      </c>
      <c r="I1027" s="1" t="str">
        <f t="shared" ref="I1027:I1090" si="162">IF(F1027=0,"not processed",IF(B1027=C1027,"match","mismatch"))</f>
        <v>mismatch</v>
      </c>
      <c r="J1027" s="1" t="str">
        <f t="shared" ref="J1027:J1090" si="163">IF(F1027=0,"not processed",IF(D1027=E1027,"match","mismatch"))</f>
        <v>match</v>
      </c>
      <c r="K1027" s="1">
        <f t="shared" ref="K1027:K1090" si="164">IF(F1027=0,"missing",ABS(B1027-C1027))</f>
        <v>107.11000000000013</v>
      </c>
      <c r="L1027" s="2">
        <f>IF(F1027=0,"not processed",_xlfn.MINIFS(Processed_data!H:H,Processed_data!A:A,A1027))</f>
        <v>46113</v>
      </c>
      <c r="M1027" s="1">
        <f>IF(F1027=0,"not processed",ABS(bank_source_transactions__1[[#This Row],[transaction_date]]-Reconciliation!L1027))</f>
        <v>1</v>
      </c>
      <c r="N1027" s="1" t="str" cm="1">
        <f t="array" ref="N1027">_xlfn.IFS(M1027="not Processed", "Not Processed",M1027&gt;2,"SLA Breached",M1027&lt;=2,"Within SLA")</f>
        <v>Within SLA</v>
      </c>
      <c r="O1027" s="1" t="str">
        <f>_xlfn.XLOOKUP(A1027,Source_data!A:A,Source_data!D:D)</f>
        <v>IMPS</v>
      </c>
      <c r="P1027" s="1">
        <f t="shared" ref="P1027:P1090" si="165">IF(G1027="missing",1,0)</f>
        <v>0</v>
      </c>
      <c r="Q1027" s="1">
        <f t="shared" ref="Q1027:Q1090" si="166">IF(H1027="duplicate",1,0)</f>
        <v>0</v>
      </c>
      <c r="R1027" s="1">
        <f t="shared" ref="R1027:R1090" si="167">IF(I1027="mismatch",1,0)</f>
        <v>1</v>
      </c>
      <c r="S1027" s="1">
        <f t="shared" ref="S1027:S1090" si="168">IF(J1027="mismatch",1,)</f>
        <v>0</v>
      </c>
      <c r="T1027" s="1">
        <f t="shared" ref="T1027:T1090" si="169">IF(N1027="sla breached",1,0)</f>
        <v>0</v>
      </c>
      <c r="U1027" s="1" t="str">
        <f>_xlfn.XLOOKUP(Table3[[#This Row],[Transaction ID]],Source_data!A:A,Source_data!E:E)</f>
        <v>Bengaluru</v>
      </c>
      <c r="V1027" s="1">
        <f>_xlfn.IFNA(_xlfn.XLOOKUP(A1027,bank_processed_transactions[transaction_id],bank_processed_transactions[processing_minutes]),"")</f>
        <v>11</v>
      </c>
      <c r="W1027" s="31">
        <f>_xlfn.XLOOKUP(A1027,Source_data!A:A,Source_data!B:B)</f>
        <v>46112</v>
      </c>
    </row>
    <row r="1028" spans="1:23" x14ac:dyDescent="0.3">
      <c r="A1028" s="3" t="s">
        <v>2217</v>
      </c>
      <c r="B1028" s="1">
        <f>_xlfn.XLOOKUP(A1028,bank_source_transactions__1[transaction_id],bank_source_transactions__1[amount_inr])</f>
        <v>1222.33</v>
      </c>
      <c r="C1028" s="1">
        <f>_xlfn.XLOOKUP(A1028,Processed_data!A:A,Processed_data!F:F)</f>
        <v>1222.33</v>
      </c>
      <c r="D1028" s="1" t="str">
        <f>_xlfn.XLOOKUP(A1028,bank_source_transactions__1[transaction_id],bank_source_transactions__1[transaction_status])</f>
        <v>SUCCESS</v>
      </c>
      <c r="E1028" s="1" t="str">
        <f>_xlfn.XLOOKUP(A1028,Processed_data!A:A,Processed_data!G:G)</f>
        <v>SUCCESS</v>
      </c>
      <c r="F1028" s="1">
        <f>COUNTIF(bank_processed_transactions[transaction_id],A1028)</f>
        <v>1</v>
      </c>
      <c r="G1028" s="1" t="str">
        <f t="shared" si="160"/>
        <v>found</v>
      </c>
      <c r="H1028" s="1" t="str">
        <f t="shared" si="161"/>
        <v>Not Duplicate</v>
      </c>
      <c r="I1028" s="1" t="str">
        <f t="shared" si="162"/>
        <v>match</v>
      </c>
      <c r="J1028" s="1" t="str">
        <f t="shared" si="163"/>
        <v>match</v>
      </c>
      <c r="K1028" s="1">
        <f t="shared" si="164"/>
        <v>0</v>
      </c>
      <c r="L1028" s="2">
        <f>IF(F1028=0,"not processed",_xlfn.MINIFS(Processed_data!H:H,Processed_data!A:A,A1028))</f>
        <v>46105</v>
      </c>
      <c r="M1028" s="1">
        <f>IF(F1028=0,"not processed",ABS(bank_source_transactions__1[[#This Row],[transaction_date]]-Reconciliation!L1028))</f>
        <v>1</v>
      </c>
      <c r="N1028" s="1" t="str" cm="1">
        <f t="array" ref="N1028">_xlfn.IFS(M1028="not Processed", "Not Processed",M1028&gt;2,"SLA Breached",M1028&lt;=2,"Within SLA")</f>
        <v>Within SLA</v>
      </c>
      <c r="O1028" s="1" t="str">
        <f>_xlfn.XLOOKUP(A1028,Source_data!A:A,Source_data!D:D)</f>
        <v>UPI</v>
      </c>
      <c r="P1028" s="1">
        <f t="shared" si="165"/>
        <v>0</v>
      </c>
      <c r="Q1028" s="1">
        <f t="shared" si="166"/>
        <v>0</v>
      </c>
      <c r="R1028" s="1">
        <f t="shared" si="167"/>
        <v>0</v>
      </c>
      <c r="S1028" s="1">
        <f t="shared" si="168"/>
        <v>0</v>
      </c>
      <c r="T1028" s="1">
        <f t="shared" si="169"/>
        <v>0</v>
      </c>
      <c r="U1028" s="1" t="str">
        <f>_xlfn.XLOOKUP(Table3[[#This Row],[Transaction ID]],Source_data!A:A,Source_data!E:E)</f>
        <v>Hyderabad</v>
      </c>
      <c r="V1028" s="1">
        <f>_xlfn.IFNA(_xlfn.XLOOKUP(A1028,bank_processed_transactions[transaction_id],bank_processed_transactions[processing_minutes]),"")</f>
        <v>15.5</v>
      </c>
      <c r="W1028" s="31">
        <f>_xlfn.XLOOKUP(A1028,Source_data!A:A,Source_data!B:B)</f>
        <v>46104</v>
      </c>
    </row>
    <row r="1029" spans="1:23" x14ac:dyDescent="0.3">
      <c r="A1029" s="4" t="s">
        <v>4070</v>
      </c>
      <c r="B1029" s="1">
        <f>_xlfn.XLOOKUP(A1029,bank_source_transactions__1[transaction_id],bank_source_transactions__1[amount_inr])</f>
        <v>3696.38</v>
      </c>
      <c r="C1029" s="1">
        <f>_xlfn.XLOOKUP(A1029,Processed_data!A:A,Processed_data!F:F)</f>
        <v>3696.38</v>
      </c>
      <c r="D1029" s="1" t="str">
        <f>_xlfn.XLOOKUP(A1029,bank_source_transactions__1[transaction_id],bank_source_transactions__1[transaction_status])</f>
        <v>SUCCESS</v>
      </c>
      <c r="E1029" s="1" t="str">
        <f>_xlfn.XLOOKUP(A1029,Processed_data!A:A,Processed_data!G:G)</f>
        <v>SUCCESS</v>
      </c>
      <c r="F1029" s="1">
        <f>COUNTIF(bank_processed_transactions[transaction_id],A1029)</f>
        <v>1</v>
      </c>
      <c r="G1029" s="1" t="str">
        <f t="shared" si="160"/>
        <v>found</v>
      </c>
      <c r="H1029" s="1" t="str">
        <f t="shared" si="161"/>
        <v>Not Duplicate</v>
      </c>
      <c r="I1029" s="1" t="str">
        <f t="shared" si="162"/>
        <v>match</v>
      </c>
      <c r="J1029" s="1" t="str">
        <f t="shared" si="163"/>
        <v>match</v>
      </c>
      <c r="K1029" s="1">
        <f t="shared" si="164"/>
        <v>0</v>
      </c>
      <c r="L1029" s="2">
        <f>IF(F1029=0,"not processed",_xlfn.MINIFS(Processed_data!H:H,Processed_data!A:A,A1029))</f>
        <v>46074</v>
      </c>
      <c r="M1029" s="1">
        <f>IF(F1029=0,"not processed",ABS(bank_source_transactions__1[[#This Row],[transaction_date]]-Reconciliation!L1029))</f>
        <v>1</v>
      </c>
      <c r="N1029" s="1" t="str" cm="1">
        <f t="array" ref="N1029">_xlfn.IFS(M1029="not Processed", "Not Processed",M1029&gt;2,"SLA Breached",M1029&lt;=2,"Within SLA")</f>
        <v>Within SLA</v>
      </c>
      <c r="O1029" s="1" t="str">
        <f>_xlfn.XLOOKUP(A1029,Source_data!A:A,Source_data!D:D)</f>
        <v>UPI</v>
      </c>
      <c r="P1029" s="1">
        <f t="shared" si="165"/>
        <v>0</v>
      </c>
      <c r="Q1029" s="1">
        <f t="shared" si="166"/>
        <v>0</v>
      </c>
      <c r="R1029" s="1">
        <f t="shared" si="167"/>
        <v>0</v>
      </c>
      <c r="S1029" s="1">
        <f t="shared" si="168"/>
        <v>0</v>
      </c>
      <c r="T1029" s="1">
        <f t="shared" si="169"/>
        <v>0</v>
      </c>
      <c r="U1029" s="1" t="str">
        <f>_xlfn.XLOOKUP(Table3[[#This Row],[Transaction ID]],Source_data!A:A,Source_data!E:E)</f>
        <v>Bengaluru</v>
      </c>
      <c r="V1029" s="1">
        <f>_xlfn.IFNA(_xlfn.XLOOKUP(A1029,bank_processed_transactions[transaction_id],bank_processed_transactions[processing_minutes]),"")</f>
        <v>27.7</v>
      </c>
      <c r="W1029" s="31">
        <f>_xlfn.XLOOKUP(A1029,Source_data!A:A,Source_data!B:B)</f>
        <v>46073</v>
      </c>
    </row>
    <row r="1030" spans="1:23" x14ac:dyDescent="0.3">
      <c r="A1030" s="3" t="s">
        <v>4926</v>
      </c>
      <c r="B1030" s="1">
        <f>_xlfn.XLOOKUP(A1030,bank_source_transactions__1[transaction_id],bank_source_transactions__1[amount_inr])</f>
        <v>2508.7600000000002</v>
      </c>
      <c r="C1030" s="1">
        <f>_xlfn.XLOOKUP(A1030,Processed_data!A:A,Processed_data!F:F)</f>
        <v>2508.7600000000002</v>
      </c>
      <c r="D1030" s="1" t="str">
        <f>_xlfn.XLOOKUP(A1030,bank_source_transactions__1[transaction_id],bank_source_transactions__1[transaction_status])</f>
        <v>FAILED</v>
      </c>
      <c r="E1030" s="1" t="str">
        <f>_xlfn.XLOOKUP(A1030,Processed_data!A:A,Processed_data!G:G)</f>
        <v>FAILED</v>
      </c>
      <c r="F1030" s="1">
        <f>COUNTIF(bank_processed_transactions[transaction_id],A1030)</f>
        <v>1</v>
      </c>
      <c r="G1030" s="1" t="str">
        <f t="shared" si="160"/>
        <v>found</v>
      </c>
      <c r="H1030" s="1" t="str">
        <f t="shared" si="161"/>
        <v>Not Duplicate</v>
      </c>
      <c r="I1030" s="1" t="str">
        <f t="shared" si="162"/>
        <v>match</v>
      </c>
      <c r="J1030" s="1" t="str">
        <f t="shared" si="163"/>
        <v>match</v>
      </c>
      <c r="K1030" s="1">
        <f t="shared" si="164"/>
        <v>0</v>
      </c>
      <c r="L1030" s="2">
        <f>IF(F1030=0,"not processed",_xlfn.MINIFS(Processed_data!H:H,Processed_data!A:A,A1030))</f>
        <v>46039</v>
      </c>
      <c r="M1030" s="1">
        <f>IF(F1030=0,"not processed",ABS(bank_source_transactions__1[[#This Row],[transaction_date]]-Reconciliation!L1030))</f>
        <v>5</v>
      </c>
      <c r="N1030" s="1" t="str" cm="1">
        <f t="array" ref="N1030">_xlfn.IFS(M1030="not Processed", "Not Processed",M1030&gt;2,"SLA Breached",M1030&lt;=2,"Within SLA")</f>
        <v>SLA Breached</v>
      </c>
      <c r="O1030" s="1" t="str">
        <f>_xlfn.XLOOKUP(A1030,Source_data!A:A,Source_data!D:D)</f>
        <v>NEFT</v>
      </c>
      <c r="P1030" s="1">
        <f t="shared" si="165"/>
        <v>0</v>
      </c>
      <c r="Q1030" s="1">
        <f t="shared" si="166"/>
        <v>0</v>
      </c>
      <c r="R1030" s="1">
        <f t="shared" si="167"/>
        <v>0</v>
      </c>
      <c r="S1030" s="1">
        <f t="shared" si="168"/>
        <v>0</v>
      </c>
      <c r="T1030" s="1">
        <f t="shared" si="169"/>
        <v>1</v>
      </c>
      <c r="U1030" s="1" t="str">
        <f>_xlfn.XLOOKUP(Table3[[#This Row],[Transaction ID]],Source_data!A:A,Source_data!E:E)</f>
        <v>Bengaluru</v>
      </c>
      <c r="V1030" s="1">
        <f>_xlfn.IFNA(_xlfn.XLOOKUP(A1030,bank_processed_transactions[transaction_id],bank_processed_transactions[processing_minutes]),"")</f>
        <v>43.8</v>
      </c>
      <c r="W1030" s="31">
        <f>_xlfn.XLOOKUP(A1030,Source_data!A:A,Source_data!B:B)</f>
        <v>46034</v>
      </c>
    </row>
    <row r="1031" spans="1:23" x14ac:dyDescent="0.3">
      <c r="A1031" s="4" t="s">
        <v>2340</v>
      </c>
      <c r="B1031" s="1">
        <f>_xlfn.XLOOKUP(A1031,bank_source_transactions__1[transaction_id],bank_source_transactions__1[amount_inr])</f>
        <v>14223.75</v>
      </c>
      <c r="C1031" s="1">
        <f>_xlfn.XLOOKUP(A1031,Processed_data!A:A,Processed_data!F:F)</f>
        <v>14223.75</v>
      </c>
      <c r="D1031" s="1" t="str">
        <f>_xlfn.XLOOKUP(A1031,bank_source_transactions__1[transaction_id],bank_source_transactions__1[transaction_status])</f>
        <v>SUCCESS</v>
      </c>
      <c r="E1031" s="1" t="str">
        <f>_xlfn.XLOOKUP(A1031,Processed_data!A:A,Processed_data!G:G)</f>
        <v>SUCCESS</v>
      </c>
      <c r="F1031" s="1">
        <f>COUNTIF(bank_processed_transactions[transaction_id],A1031)</f>
        <v>1</v>
      </c>
      <c r="G1031" s="1" t="str">
        <f t="shared" si="160"/>
        <v>found</v>
      </c>
      <c r="H1031" s="1" t="str">
        <f t="shared" si="161"/>
        <v>Not Duplicate</v>
      </c>
      <c r="I1031" s="1" t="str">
        <f t="shared" si="162"/>
        <v>match</v>
      </c>
      <c r="J1031" s="1" t="str">
        <f t="shared" si="163"/>
        <v>match</v>
      </c>
      <c r="K1031" s="1">
        <f t="shared" si="164"/>
        <v>0</v>
      </c>
      <c r="L1031" s="2">
        <f>IF(F1031=0,"not processed",_xlfn.MINIFS(Processed_data!H:H,Processed_data!A:A,A1031))</f>
        <v>46038</v>
      </c>
      <c r="M1031" s="1">
        <f>IF(F1031=0,"not processed",ABS(bank_source_transactions__1[[#This Row],[transaction_date]]-Reconciliation!L1031))</f>
        <v>5</v>
      </c>
      <c r="N1031" s="1" t="str" cm="1">
        <f t="array" ref="N1031">_xlfn.IFS(M1031="not Processed", "Not Processed",M1031&gt;2,"SLA Breached",M1031&lt;=2,"Within SLA")</f>
        <v>SLA Breached</v>
      </c>
      <c r="O1031" s="1" t="str">
        <f>_xlfn.XLOOKUP(A1031,Source_data!A:A,Source_data!D:D)</f>
        <v>UPI</v>
      </c>
      <c r="P1031" s="1">
        <f t="shared" si="165"/>
        <v>0</v>
      </c>
      <c r="Q1031" s="1">
        <f t="shared" si="166"/>
        <v>0</v>
      </c>
      <c r="R1031" s="1">
        <f t="shared" si="167"/>
        <v>0</v>
      </c>
      <c r="S1031" s="1">
        <f t="shared" si="168"/>
        <v>0</v>
      </c>
      <c r="T1031" s="1">
        <f t="shared" si="169"/>
        <v>1</v>
      </c>
      <c r="U1031" s="1" t="str">
        <f>_xlfn.XLOOKUP(Table3[[#This Row],[Transaction ID]],Source_data!A:A,Source_data!E:E)</f>
        <v>Hyderabad</v>
      </c>
      <c r="V1031" s="1">
        <f>_xlfn.IFNA(_xlfn.XLOOKUP(A1031,bank_processed_transactions[transaction_id],bank_processed_transactions[processing_minutes]),"")</f>
        <v>20.100000000000001</v>
      </c>
      <c r="W1031" s="31">
        <f>_xlfn.XLOOKUP(A1031,Source_data!A:A,Source_data!B:B)</f>
        <v>46033</v>
      </c>
    </row>
    <row r="1032" spans="1:23" x14ac:dyDescent="0.3">
      <c r="A1032" s="3" t="s">
        <v>492</v>
      </c>
      <c r="B1032" s="1">
        <f>_xlfn.XLOOKUP(A1032,bank_source_transactions__1[transaction_id],bank_source_transactions__1[amount_inr])</f>
        <v>1963.64</v>
      </c>
      <c r="C1032" s="1">
        <f>_xlfn.XLOOKUP(A1032,Processed_data!A:A,Processed_data!F:F)</f>
        <v>1963.64</v>
      </c>
      <c r="D1032" s="1" t="str">
        <f>_xlfn.XLOOKUP(A1032,bank_source_transactions__1[transaction_id],bank_source_transactions__1[transaction_status])</f>
        <v>SUCCESS</v>
      </c>
      <c r="E1032" s="1" t="str">
        <f>_xlfn.XLOOKUP(A1032,Processed_data!A:A,Processed_data!G:G)</f>
        <v>SUCCESS</v>
      </c>
      <c r="F1032" s="1">
        <f>COUNTIF(bank_processed_transactions[transaction_id],A1032)</f>
        <v>1</v>
      </c>
      <c r="G1032" s="1" t="str">
        <f t="shared" si="160"/>
        <v>found</v>
      </c>
      <c r="H1032" s="1" t="str">
        <f t="shared" si="161"/>
        <v>Not Duplicate</v>
      </c>
      <c r="I1032" s="1" t="str">
        <f t="shared" si="162"/>
        <v>match</v>
      </c>
      <c r="J1032" s="1" t="str">
        <f t="shared" si="163"/>
        <v>match</v>
      </c>
      <c r="K1032" s="1">
        <f t="shared" si="164"/>
        <v>0</v>
      </c>
      <c r="L1032" s="2">
        <f>IF(F1032=0,"not processed",_xlfn.MINIFS(Processed_data!H:H,Processed_data!A:A,A1032))</f>
        <v>46100</v>
      </c>
      <c r="M1032" s="1">
        <f>IF(F1032=0,"not processed",ABS(bank_source_transactions__1[[#This Row],[transaction_date]]-Reconciliation!L1032))</f>
        <v>2</v>
      </c>
      <c r="N1032" s="1" t="str" cm="1">
        <f t="array" ref="N1032">_xlfn.IFS(M1032="not Processed", "Not Processed",M1032&gt;2,"SLA Breached",M1032&lt;=2,"Within SLA")</f>
        <v>Within SLA</v>
      </c>
      <c r="O1032" s="1" t="str">
        <f>_xlfn.XLOOKUP(A1032,Source_data!A:A,Source_data!D:D)</f>
        <v>UPI</v>
      </c>
      <c r="P1032" s="1">
        <f t="shared" si="165"/>
        <v>0</v>
      </c>
      <c r="Q1032" s="1">
        <f t="shared" si="166"/>
        <v>0</v>
      </c>
      <c r="R1032" s="1">
        <f t="shared" si="167"/>
        <v>0</v>
      </c>
      <c r="S1032" s="1">
        <f t="shared" si="168"/>
        <v>0</v>
      </c>
      <c r="T1032" s="1">
        <f t="shared" si="169"/>
        <v>0</v>
      </c>
      <c r="U1032" s="1" t="str">
        <f>_xlfn.XLOOKUP(Table3[[#This Row],[Transaction ID]],Source_data!A:A,Source_data!E:E)</f>
        <v>Hyderabad</v>
      </c>
      <c r="V1032" s="1">
        <f>_xlfn.IFNA(_xlfn.XLOOKUP(A1032,bank_processed_transactions[transaction_id],bank_processed_transactions[processing_minutes]),"")</f>
        <v>64.900000000000006</v>
      </c>
      <c r="W1032" s="31">
        <f>_xlfn.XLOOKUP(A1032,Source_data!A:A,Source_data!B:B)</f>
        <v>46098</v>
      </c>
    </row>
    <row r="1033" spans="1:23" x14ac:dyDescent="0.3">
      <c r="A1033" s="4" t="s">
        <v>426</v>
      </c>
      <c r="B1033" s="1">
        <f>_xlfn.XLOOKUP(A1033,bank_source_transactions__1[transaction_id],bank_source_transactions__1[amount_inr])</f>
        <v>71320.100000000006</v>
      </c>
      <c r="C1033" s="1">
        <f>_xlfn.XLOOKUP(A1033,Processed_data!A:A,Processed_data!F:F)</f>
        <v>71320.100000000006</v>
      </c>
      <c r="D1033" s="1" t="str">
        <f>_xlfn.XLOOKUP(A1033,bank_source_transactions__1[transaction_id],bank_source_transactions__1[transaction_status])</f>
        <v>SUCCESS</v>
      </c>
      <c r="E1033" s="1" t="str">
        <f>_xlfn.XLOOKUP(A1033,Processed_data!A:A,Processed_data!G:G)</f>
        <v>SUCCESS</v>
      </c>
      <c r="F1033" s="1">
        <f>COUNTIF(bank_processed_transactions[transaction_id],A1033)</f>
        <v>1</v>
      </c>
      <c r="G1033" s="1" t="str">
        <f t="shared" si="160"/>
        <v>found</v>
      </c>
      <c r="H1033" s="1" t="str">
        <f t="shared" si="161"/>
        <v>Not Duplicate</v>
      </c>
      <c r="I1033" s="1" t="str">
        <f t="shared" si="162"/>
        <v>match</v>
      </c>
      <c r="J1033" s="1" t="str">
        <f t="shared" si="163"/>
        <v>match</v>
      </c>
      <c r="K1033" s="1">
        <f t="shared" si="164"/>
        <v>0</v>
      </c>
      <c r="L1033" s="2">
        <f>IF(F1033=0,"not processed",_xlfn.MINIFS(Processed_data!H:H,Processed_data!A:A,A1033))</f>
        <v>46095</v>
      </c>
      <c r="M1033" s="1">
        <f>IF(F1033=0,"not processed",ABS(bank_source_transactions__1[[#This Row],[transaction_date]]-Reconciliation!L1033))</f>
        <v>0</v>
      </c>
      <c r="N1033" s="1" t="str" cm="1">
        <f t="array" ref="N1033">_xlfn.IFS(M1033="not Processed", "Not Processed",M1033&gt;2,"SLA Breached",M1033&lt;=2,"Within SLA")</f>
        <v>Within SLA</v>
      </c>
      <c r="O1033" s="1" t="str">
        <f>_xlfn.XLOOKUP(A1033,Source_data!A:A,Source_data!D:D)</f>
        <v>UPI</v>
      </c>
      <c r="P1033" s="1">
        <f t="shared" si="165"/>
        <v>0</v>
      </c>
      <c r="Q1033" s="1">
        <f t="shared" si="166"/>
        <v>0</v>
      </c>
      <c r="R1033" s="1">
        <f t="shared" si="167"/>
        <v>0</v>
      </c>
      <c r="S1033" s="1">
        <f t="shared" si="168"/>
        <v>0</v>
      </c>
      <c r="T1033" s="1">
        <f t="shared" si="169"/>
        <v>0</v>
      </c>
      <c r="U1033" s="1" t="str">
        <f>_xlfn.XLOOKUP(Table3[[#This Row],[Transaction ID]],Source_data!A:A,Source_data!E:E)</f>
        <v>Hyderabad</v>
      </c>
      <c r="V1033" s="1">
        <f>_xlfn.IFNA(_xlfn.XLOOKUP(A1033,bank_processed_transactions[transaction_id],bank_processed_transactions[processing_minutes]),"")</f>
        <v>33.4</v>
      </c>
      <c r="W1033" s="31">
        <f>_xlfn.XLOOKUP(A1033,Source_data!A:A,Source_data!B:B)</f>
        <v>46095</v>
      </c>
    </row>
    <row r="1034" spans="1:23" x14ac:dyDescent="0.3">
      <c r="A1034" s="3" t="s">
        <v>238</v>
      </c>
      <c r="B1034" s="1">
        <f>_xlfn.XLOOKUP(A1034,bank_source_transactions__1[transaction_id],bank_source_transactions__1[amount_inr])</f>
        <v>1026.08</v>
      </c>
      <c r="C1034" s="1">
        <f>_xlfn.XLOOKUP(A1034,Processed_data!A:A,Processed_data!F:F)</f>
        <v>1128.69</v>
      </c>
      <c r="D1034" s="1" t="str">
        <f>_xlfn.XLOOKUP(A1034,bank_source_transactions__1[transaction_id],bank_source_transactions__1[transaction_status])</f>
        <v>SUCCESS</v>
      </c>
      <c r="E1034" s="1" t="str">
        <f>_xlfn.XLOOKUP(A1034,Processed_data!A:A,Processed_data!G:G)</f>
        <v>SUCCESS</v>
      </c>
      <c r="F1034" s="1">
        <f>COUNTIF(bank_processed_transactions[transaction_id],A1034)</f>
        <v>1</v>
      </c>
      <c r="G1034" s="1" t="str">
        <f t="shared" si="160"/>
        <v>found</v>
      </c>
      <c r="H1034" s="1" t="str">
        <f t="shared" si="161"/>
        <v>Not Duplicate</v>
      </c>
      <c r="I1034" s="1" t="str">
        <f t="shared" si="162"/>
        <v>mismatch</v>
      </c>
      <c r="J1034" s="1" t="str">
        <f t="shared" si="163"/>
        <v>match</v>
      </c>
      <c r="K1034" s="1">
        <f t="shared" si="164"/>
        <v>102.61000000000013</v>
      </c>
      <c r="L1034" s="2">
        <f>IF(F1034=0,"not processed",_xlfn.MINIFS(Processed_data!H:H,Processed_data!A:A,A1034))</f>
        <v>46080</v>
      </c>
      <c r="M1034" s="1">
        <f>IF(F1034=0,"not processed",ABS(bank_source_transactions__1[[#This Row],[transaction_date]]-Reconciliation!L1034))</f>
        <v>2</v>
      </c>
      <c r="N1034" s="1" t="str" cm="1">
        <f t="array" ref="N1034">_xlfn.IFS(M1034="not Processed", "Not Processed",M1034&gt;2,"SLA Breached",M1034&lt;=2,"Within SLA")</f>
        <v>Within SLA</v>
      </c>
      <c r="O1034" s="1" t="str">
        <f>_xlfn.XLOOKUP(A1034,Source_data!A:A,Source_data!D:D)</f>
        <v>UPI</v>
      </c>
      <c r="P1034" s="1">
        <f t="shared" si="165"/>
        <v>0</v>
      </c>
      <c r="Q1034" s="1">
        <f t="shared" si="166"/>
        <v>0</v>
      </c>
      <c r="R1034" s="1">
        <f t="shared" si="167"/>
        <v>1</v>
      </c>
      <c r="S1034" s="1">
        <f t="shared" si="168"/>
        <v>0</v>
      </c>
      <c r="T1034" s="1">
        <f t="shared" si="169"/>
        <v>0</v>
      </c>
      <c r="U1034" s="1" t="str">
        <f>_xlfn.XLOOKUP(Table3[[#This Row],[Transaction ID]],Source_data!A:A,Source_data!E:E)</f>
        <v>Hyderabad</v>
      </c>
      <c r="V1034" s="1">
        <f>_xlfn.IFNA(_xlfn.XLOOKUP(A1034,bank_processed_transactions[transaction_id],bank_processed_transactions[processing_minutes]),"")</f>
        <v>41.4</v>
      </c>
      <c r="W1034" s="31">
        <f>_xlfn.XLOOKUP(A1034,Source_data!A:A,Source_data!B:B)</f>
        <v>46078</v>
      </c>
    </row>
    <row r="1035" spans="1:23" x14ac:dyDescent="0.3">
      <c r="A1035" s="4" t="s">
        <v>3521</v>
      </c>
      <c r="B1035" s="1">
        <f>_xlfn.XLOOKUP(A1035,bank_source_transactions__1[transaction_id],bank_source_transactions__1[amount_inr])</f>
        <v>3302.88</v>
      </c>
      <c r="C1035" s="1">
        <f>_xlfn.XLOOKUP(A1035,Processed_data!A:A,Processed_data!F:F)</f>
        <v>3302.88</v>
      </c>
      <c r="D1035" s="1" t="str">
        <f>_xlfn.XLOOKUP(A1035,bank_source_transactions__1[transaction_id],bank_source_transactions__1[transaction_status])</f>
        <v>SUCCESS</v>
      </c>
      <c r="E1035" s="1" t="str">
        <f>_xlfn.XLOOKUP(A1035,Processed_data!A:A,Processed_data!G:G)</f>
        <v>SUCCESS</v>
      </c>
      <c r="F1035" s="1">
        <f>COUNTIF(bank_processed_transactions[transaction_id],A1035)</f>
        <v>1</v>
      </c>
      <c r="G1035" s="1" t="str">
        <f t="shared" si="160"/>
        <v>found</v>
      </c>
      <c r="H1035" s="1" t="str">
        <f t="shared" si="161"/>
        <v>Not Duplicate</v>
      </c>
      <c r="I1035" s="1" t="str">
        <f t="shared" si="162"/>
        <v>match</v>
      </c>
      <c r="J1035" s="1" t="str">
        <f t="shared" si="163"/>
        <v>match</v>
      </c>
      <c r="K1035" s="1">
        <f t="shared" si="164"/>
        <v>0</v>
      </c>
      <c r="L1035" s="2">
        <f>IF(F1035=0,"not processed",_xlfn.MINIFS(Processed_data!H:H,Processed_data!A:A,A1035))</f>
        <v>46045</v>
      </c>
      <c r="M1035" s="1">
        <f>IF(F1035=0,"not processed",ABS(bank_source_transactions__1[[#This Row],[transaction_date]]-Reconciliation!L1035))</f>
        <v>2</v>
      </c>
      <c r="N1035" s="1" t="str" cm="1">
        <f t="array" ref="N1035">_xlfn.IFS(M1035="not Processed", "Not Processed",M1035&gt;2,"SLA Breached",M1035&lt;=2,"Within SLA")</f>
        <v>Within SLA</v>
      </c>
      <c r="O1035" s="1" t="str">
        <f>_xlfn.XLOOKUP(A1035,Source_data!A:A,Source_data!D:D)</f>
        <v>NEFT</v>
      </c>
      <c r="P1035" s="1">
        <f t="shared" si="165"/>
        <v>0</v>
      </c>
      <c r="Q1035" s="1">
        <f t="shared" si="166"/>
        <v>0</v>
      </c>
      <c r="R1035" s="1">
        <f t="shared" si="167"/>
        <v>0</v>
      </c>
      <c r="S1035" s="1">
        <f t="shared" si="168"/>
        <v>0</v>
      </c>
      <c r="T1035" s="1">
        <f t="shared" si="169"/>
        <v>0</v>
      </c>
      <c r="U1035" s="1" t="str">
        <f>_xlfn.XLOOKUP(Table3[[#This Row],[Transaction ID]],Source_data!A:A,Source_data!E:E)</f>
        <v>Bengaluru</v>
      </c>
      <c r="V1035" s="1">
        <f>_xlfn.IFNA(_xlfn.XLOOKUP(A1035,bank_processed_transactions[transaction_id],bank_processed_transactions[processing_minutes]),"")</f>
        <v>60.1</v>
      </c>
      <c r="W1035" s="31">
        <f>_xlfn.XLOOKUP(A1035,Source_data!A:A,Source_data!B:B)</f>
        <v>46043</v>
      </c>
    </row>
    <row r="1036" spans="1:23" x14ac:dyDescent="0.3">
      <c r="A1036" s="3" t="s">
        <v>2929</v>
      </c>
      <c r="B1036" s="1">
        <f>_xlfn.XLOOKUP(A1036,bank_source_transactions__1[transaction_id],bank_source_transactions__1[amount_inr])</f>
        <v>1073.08</v>
      </c>
      <c r="C1036" s="1">
        <f>_xlfn.XLOOKUP(A1036,Processed_data!A:A,Processed_data!F:F)</f>
        <v>1073.08</v>
      </c>
      <c r="D1036" s="1" t="str">
        <f>_xlfn.XLOOKUP(A1036,bank_source_transactions__1[transaction_id],bank_source_transactions__1[transaction_status])</f>
        <v>REVERSED</v>
      </c>
      <c r="E1036" s="1" t="str">
        <f>_xlfn.XLOOKUP(A1036,Processed_data!A:A,Processed_data!G:G)</f>
        <v>REVERSED</v>
      </c>
      <c r="F1036" s="1">
        <f>COUNTIF(bank_processed_transactions[transaction_id],A1036)</f>
        <v>1</v>
      </c>
      <c r="G1036" s="1" t="str">
        <f t="shared" si="160"/>
        <v>found</v>
      </c>
      <c r="H1036" s="1" t="str">
        <f t="shared" si="161"/>
        <v>Not Duplicate</v>
      </c>
      <c r="I1036" s="1" t="str">
        <f t="shared" si="162"/>
        <v>match</v>
      </c>
      <c r="J1036" s="1" t="str">
        <f t="shared" si="163"/>
        <v>match</v>
      </c>
      <c r="K1036" s="1">
        <f t="shared" si="164"/>
        <v>0</v>
      </c>
      <c r="L1036" s="2">
        <f>IF(F1036=0,"not processed",_xlfn.MINIFS(Processed_data!H:H,Processed_data!A:A,A1036))</f>
        <v>46086</v>
      </c>
      <c r="M1036" s="1">
        <f>IF(F1036=0,"not processed",ABS(bank_source_transactions__1[[#This Row],[transaction_date]]-Reconciliation!L1036))</f>
        <v>3</v>
      </c>
      <c r="N1036" s="1" t="str" cm="1">
        <f t="array" ref="N1036">_xlfn.IFS(M1036="not Processed", "Not Processed",M1036&gt;2,"SLA Breached",M1036&lt;=2,"Within SLA")</f>
        <v>SLA Breached</v>
      </c>
      <c r="O1036" s="1" t="str">
        <f>_xlfn.XLOOKUP(A1036,Source_data!A:A,Source_data!D:D)</f>
        <v>UPI</v>
      </c>
      <c r="P1036" s="1">
        <f t="shared" si="165"/>
        <v>0</v>
      </c>
      <c r="Q1036" s="1">
        <f t="shared" si="166"/>
        <v>0</v>
      </c>
      <c r="R1036" s="1">
        <f t="shared" si="167"/>
        <v>0</v>
      </c>
      <c r="S1036" s="1">
        <f t="shared" si="168"/>
        <v>0</v>
      </c>
      <c r="T1036" s="1">
        <f t="shared" si="169"/>
        <v>1</v>
      </c>
      <c r="U1036" s="1" t="str">
        <f>_xlfn.XLOOKUP(Table3[[#This Row],[Transaction ID]],Source_data!A:A,Source_data!E:E)</f>
        <v>Mumbai</v>
      </c>
      <c r="V1036" s="1">
        <f>_xlfn.IFNA(_xlfn.XLOOKUP(A1036,bank_processed_transactions[transaction_id],bank_processed_transactions[processing_minutes]),"")</f>
        <v>9.6</v>
      </c>
      <c r="W1036" s="31">
        <f>_xlfn.XLOOKUP(A1036,Source_data!A:A,Source_data!B:B)</f>
        <v>46083</v>
      </c>
    </row>
    <row r="1037" spans="1:23" x14ac:dyDescent="0.3">
      <c r="A1037" s="4" t="s">
        <v>3303</v>
      </c>
      <c r="B1037" s="1">
        <f>_xlfn.XLOOKUP(A1037,bank_source_transactions__1[transaction_id],bank_source_transactions__1[amount_inr])</f>
        <v>6322.92</v>
      </c>
      <c r="C1037" s="1">
        <f>_xlfn.XLOOKUP(A1037,Processed_data!A:A,Processed_data!F:F)</f>
        <v>6322.92</v>
      </c>
      <c r="D1037" s="1" t="str">
        <f>_xlfn.XLOOKUP(A1037,bank_source_transactions__1[transaction_id],bank_source_transactions__1[transaction_status])</f>
        <v>SUCCESS</v>
      </c>
      <c r="E1037" s="1" t="str">
        <f>_xlfn.XLOOKUP(A1037,Processed_data!A:A,Processed_data!G:G)</f>
        <v>SUCCESS</v>
      </c>
      <c r="F1037" s="1">
        <f>COUNTIF(bank_processed_transactions[transaction_id],A1037)</f>
        <v>1</v>
      </c>
      <c r="G1037" s="1" t="str">
        <f t="shared" si="160"/>
        <v>found</v>
      </c>
      <c r="H1037" s="1" t="str">
        <f t="shared" si="161"/>
        <v>Not Duplicate</v>
      </c>
      <c r="I1037" s="1" t="str">
        <f t="shared" si="162"/>
        <v>match</v>
      </c>
      <c r="J1037" s="1" t="str">
        <f t="shared" si="163"/>
        <v>match</v>
      </c>
      <c r="K1037" s="1">
        <f t="shared" si="164"/>
        <v>0</v>
      </c>
      <c r="L1037" s="2">
        <f>IF(F1037=0,"not processed",_xlfn.MINIFS(Processed_data!H:H,Processed_data!A:A,A1037))</f>
        <v>46027</v>
      </c>
      <c r="M1037" s="1">
        <f>IF(F1037=0,"not processed",ABS(bank_source_transactions__1[[#This Row],[transaction_date]]-Reconciliation!L1037))</f>
        <v>1</v>
      </c>
      <c r="N1037" s="1" t="str" cm="1">
        <f t="array" ref="N1037">_xlfn.IFS(M1037="not Processed", "Not Processed",M1037&gt;2,"SLA Breached",M1037&lt;=2,"Within SLA")</f>
        <v>Within SLA</v>
      </c>
      <c r="O1037" s="1" t="str">
        <f>_xlfn.XLOOKUP(A1037,Source_data!A:A,Source_data!D:D)</f>
        <v>UPI</v>
      </c>
      <c r="P1037" s="1">
        <f t="shared" si="165"/>
        <v>0</v>
      </c>
      <c r="Q1037" s="1">
        <f t="shared" si="166"/>
        <v>0</v>
      </c>
      <c r="R1037" s="1">
        <f t="shared" si="167"/>
        <v>0</v>
      </c>
      <c r="S1037" s="1">
        <f t="shared" si="168"/>
        <v>0</v>
      </c>
      <c r="T1037" s="1">
        <f t="shared" si="169"/>
        <v>0</v>
      </c>
      <c r="U1037" s="1" t="str">
        <f>_xlfn.XLOOKUP(Table3[[#This Row],[Transaction ID]],Source_data!A:A,Source_data!E:E)</f>
        <v>Pune</v>
      </c>
      <c r="V1037" s="1">
        <f>_xlfn.IFNA(_xlfn.XLOOKUP(A1037,bank_processed_transactions[transaction_id],bank_processed_transactions[processing_minutes]),"")</f>
        <v>15.7</v>
      </c>
      <c r="W1037" s="31">
        <f>_xlfn.XLOOKUP(A1037,Source_data!A:A,Source_data!B:B)</f>
        <v>46026</v>
      </c>
    </row>
    <row r="1038" spans="1:23" x14ac:dyDescent="0.3">
      <c r="A1038" s="3" t="s">
        <v>2822</v>
      </c>
      <c r="B1038" s="1">
        <f>_xlfn.XLOOKUP(A1038,bank_source_transactions__1[transaction_id],bank_source_transactions__1[amount_inr])</f>
        <v>1390.56</v>
      </c>
      <c r="C1038" s="1">
        <f>_xlfn.XLOOKUP(A1038,Processed_data!A:A,Processed_data!F:F)</f>
        <v>1390.56</v>
      </c>
      <c r="D1038" s="1" t="str">
        <f>_xlfn.XLOOKUP(A1038,bank_source_transactions__1[transaction_id],bank_source_transactions__1[transaction_status])</f>
        <v>SUCCESS</v>
      </c>
      <c r="E1038" s="1" t="str">
        <f>_xlfn.XLOOKUP(A1038,Processed_data!A:A,Processed_data!G:G)</f>
        <v>SUCCESS</v>
      </c>
      <c r="F1038" s="1">
        <f>COUNTIF(bank_processed_transactions[transaction_id],A1038)</f>
        <v>1</v>
      </c>
      <c r="G1038" s="1" t="str">
        <f t="shared" si="160"/>
        <v>found</v>
      </c>
      <c r="H1038" s="1" t="str">
        <f t="shared" si="161"/>
        <v>Not Duplicate</v>
      </c>
      <c r="I1038" s="1" t="str">
        <f t="shared" si="162"/>
        <v>match</v>
      </c>
      <c r="J1038" s="1" t="str">
        <f t="shared" si="163"/>
        <v>match</v>
      </c>
      <c r="K1038" s="1">
        <f t="shared" si="164"/>
        <v>0</v>
      </c>
      <c r="L1038" s="2">
        <f>IF(F1038=0,"not processed",_xlfn.MINIFS(Processed_data!H:H,Processed_data!A:A,A1038))</f>
        <v>46112</v>
      </c>
      <c r="M1038" s="1">
        <f>IF(F1038=0,"not processed",ABS(bank_source_transactions__1[[#This Row],[transaction_date]]-Reconciliation!L1038))</f>
        <v>0</v>
      </c>
      <c r="N1038" s="1" t="str" cm="1">
        <f t="array" ref="N1038">_xlfn.IFS(M1038="not Processed", "Not Processed",M1038&gt;2,"SLA Breached",M1038&lt;=2,"Within SLA")</f>
        <v>Within SLA</v>
      </c>
      <c r="O1038" s="1" t="str">
        <f>_xlfn.XLOOKUP(A1038,Source_data!A:A,Source_data!D:D)</f>
        <v>UPI</v>
      </c>
      <c r="P1038" s="1">
        <f t="shared" si="165"/>
        <v>0</v>
      </c>
      <c r="Q1038" s="1">
        <f t="shared" si="166"/>
        <v>0</v>
      </c>
      <c r="R1038" s="1">
        <f t="shared" si="167"/>
        <v>0</v>
      </c>
      <c r="S1038" s="1">
        <f t="shared" si="168"/>
        <v>0</v>
      </c>
      <c r="T1038" s="1">
        <f t="shared" si="169"/>
        <v>0</v>
      </c>
      <c r="U1038" s="1" t="str">
        <f>_xlfn.XLOOKUP(Table3[[#This Row],[Transaction ID]],Source_data!A:A,Source_data!E:E)</f>
        <v>Mumbai</v>
      </c>
      <c r="V1038" s="1">
        <f>_xlfn.IFNA(_xlfn.XLOOKUP(A1038,bank_processed_transactions[transaction_id],bank_processed_transactions[processing_minutes]),"")</f>
        <v>5.7</v>
      </c>
      <c r="W1038" s="31">
        <f>_xlfn.XLOOKUP(A1038,Source_data!A:A,Source_data!B:B)</f>
        <v>46112</v>
      </c>
    </row>
    <row r="1039" spans="1:23" x14ac:dyDescent="0.3">
      <c r="A1039" s="4" t="s">
        <v>1212</v>
      </c>
      <c r="B1039" s="1">
        <f>_xlfn.XLOOKUP(A1039,bank_source_transactions__1[transaction_id],bank_source_transactions__1[amount_inr])</f>
        <v>4266.72</v>
      </c>
      <c r="C1039" s="1">
        <f>_xlfn.XLOOKUP(A1039,Processed_data!A:A,Processed_data!F:F)</f>
        <v>4693.3900000000003</v>
      </c>
      <c r="D1039" s="1" t="str">
        <f>_xlfn.XLOOKUP(A1039,bank_source_transactions__1[transaction_id],bank_source_transactions__1[transaction_status])</f>
        <v>SUCCESS</v>
      </c>
      <c r="E1039" s="1" t="str">
        <f>_xlfn.XLOOKUP(A1039,Processed_data!A:A,Processed_data!G:G)</f>
        <v>SUCCESS</v>
      </c>
      <c r="F1039" s="1">
        <f>COUNTIF(bank_processed_transactions[transaction_id],A1039)</f>
        <v>1</v>
      </c>
      <c r="G1039" s="1" t="str">
        <f t="shared" si="160"/>
        <v>found</v>
      </c>
      <c r="H1039" s="1" t="str">
        <f t="shared" si="161"/>
        <v>Not Duplicate</v>
      </c>
      <c r="I1039" s="1" t="str">
        <f t="shared" si="162"/>
        <v>mismatch</v>
      </c>
      <c r="J1039" s="1" t="str">
        <f t="shared" si="163"/>
        <v>match</v>
      </c>
      <c r="K1039" s="1">
        <f t="shared" si="164"/>
        <v>426.67000000000007</v>
      </c>
      <c r="L1039" s="2">
        <f>IF(F1039=0,"not processed",_xlfn.MINIFS(Processed_data!H:H,Processed_data!A:A,A1039))</f>
        <v>46082</v>
      </c>
      <c r="M1039" s="1">
        <f>IF(F1039=0,"not processed",ABS(bank_source_transactions__1[[#This Row],[transaction_date]]-Reconciliation!L1039))</f>
        <v>3</v>
      </c>
      <c r="N1039" s="1" t="str" cm="1">
        <f t="array" ref="N1039">_xlfn.IFS(M1039="not Processed", "Not Processed",M1039&gt;2,"SLA Breached",M1039&lt;=2,"Within SLA")</f>
        <v>SLA Breached</v>
      </c>
      <c r="O1039" s="1" t="str">
        <f>_xlfn.XLOOKUP(A1039,Source_data!A:A,Source_data!D:D)</f>
        <v>NEFT</v>
      </c>
      <c r="P1039" s="1">
        <f t="shared" si="165"/>
        <v>0</v>
      </c>
      <c r="Q1039" s="1">
        <f t="shared" si="166"/>
        <v>0</v>
      </c>
      <c r="R1039" s="1">
        <f t="shared" si="167"/>
        <v>1</v>
      </c>
      <c r="S1039" s="1">
        <f t="shared" si="168"/>
        <v>0</v>
      </c>
      <c r="T1039" s="1">
        <f t="shared" si="169"/>
        <v>1</v>
      </c>
      <c r="U1039" s="1" t="str">
        <f>_xlfn.XLOOKUP(Table3[[#This Row],[Transaction ID]],Source_data!A:A,Source_data!E:E)</f>
        <v>Hyderabad</v>
      </c>
      <c r="V1039" s="1">
        <f>_xlfn.IFNA(_xlfn.XLOOKUP(A1039,bank_processed_transactions[transaction_id],bank_processed_transactions[processing_minutes]),"")</f>
        <v>6.5</v>
      </c>
      <c r="W1039" s="31">
        <f>_xlfn.XLOOKUP(A1039,Source_data!A:A,Source_data!B:B)</f>
        <v>46079</v>
      </c>
    </row>
    <row r="1040" spans="1:23" x14ac:dyDescent="0.3">
      <c r="A1040" s="3" t="s">
        <v>3113</v>
      </c>
      <c r="B1040" s="1">
        <f>_xlfn.XLOOKUP(A1040,bank_source_transactions__1[transaction_id],bank_source_transactions__1[amount_inr])</f>
        <v>1634.41</v>
      </c>
      <c r="C1040" s="1">
        <f>_xlfn.XLOOKUP(A1040,Processed_data!A:A,Processed_data!F:F)</f>
        <v>1634.41</v>
      </c>
      <c r="D1040" s="1" t="str">
        <f>_xlfn.XLOOKUP(A1040,bank_source_transactions__1[transaction_id],bank_source_transactions__1[transaction_status])</f>
        <v>SUCCESS</v>
      </c>
      <c r="E1040" s="1" t="str">
        <f>_xlfn.XLOOKUP(A1040,Processed_data!A:A,Processed_data!G:G)</f>
        <v>SUCCESS</v>
      </c>
      <c r="F1040" s="1">
        <f>COUNTIF(bank_processed_transactions[transaction_id],A1040)</f>
        <v>1</v>
      </c>
      <c r="G1040" s="1" t="str">
        <f t="shared" si="160"/>
        <v>found</v>
      </c>
      <c r="H1040" s="1" t="str">
        <f t="shared" si="161"/>
        <v>Not Duplicate</v>
      </c>
      <c r="I1040" s="1" t="str">
        <f t="shared" si="162"/>
        <v>match</v>
      </c>
      <c r="J1040" s="1" t="str">
        <f t="shared" si="163"/>
        <v>match</v>
      </c>
      <c r="K1040" s="1">
        <f t="shared" si="164"/>
        <v>0</v>
      </c>
      <c r="L1040" s="2">
        <f>IF(F1040=0,"not processed",_xlfn.MINIFS(Processed_data!H:H,Processed_data!A:A,A1040))</f>
        <v>46048</v>
      </c>
      <c r="M1040" s="1">
        <f>IF(F1040=0,"not processed",ABS(bank_source_transactions__1[[#This Row],[transaction_date]]-Reconciliation!L1040))</f>
        <v>2</v>
      </c>
      <c r="N1040" s="1" t="str" cm="1">
        <f t="array" ref="N1040">_xlfn.IFS(M1040="not Processed", "Not Processed",M1040&gt;2,"SLA Breached",M1040&lt;=2,"Within SLA")</f>
        <v>Within SLA</v>
      </c>
      <c r="O1040" s="1" t="str">
        <f>_xlfn.XLOOKUP(A1040,Source_data!A:A,Source_data!D:D)</f>
        <v>NEFT</v>
      </c>
      <c r="P1040" s="1">
        <f t="shared" si="165"/>
        <v>0</v>
      </c>
      <c r="Q1040" s="1">
        <f t="shared" si="166"/>
        <v>0</v>
      </c>
      <c r="R1040" s="1">
        <f t="shared" si="167"/>
        <v>0</v>
      </c>
      <c r="S1040" s="1">
        <f t="shared" si="168"/>
        <v>0</v>
      </c>
      <c r="T1040" s="1">
        <f t="shared" si="169"/>
        <v>0</v>
      </c>
      <c r="U1040" s="1" t="str">
        <f>_xlfn.XLOOKUP(Table3[[#This Row],[Transaction ID]],Source_data!A:A,Source_data!E:E)</f>
        <v>Bengaluru</v>
      </c>
      <c r="V1040" s="1">
        <f>_xlfn.IFNA(_xlfn.XLOOKUP(A1040,bank_processed_transactions[transaction_id],bank_processed_transactions[processing_minutes]),"")</f>
        <v>4.9000000000000004</v>
      </c>
      <c r="W1040" s="31">
        <f>_xlfn.XLOOKUP(A1040,Source_data!A:A,Source_data!B:B)</f>
        <v>46046</v>
      </c>
    </row>
    <row r="1041" spans="1:23" x14ac:dyDescent="0.3">
      <c r="A1041" s="4" t="s">
        <v>4018</v>
      </c>
      <c r="B1041" s="1">
        <f>_xlfn.XLOOKUP(A1041,bank_source_transactions__1[transaction_id],bank_source_transactions__1[amount_inr])</f>
        <v>3280.66</v>
      </c>
      <c r="C1041" s="1">
        <f>_xlfn.XLOOKUP(A1041,Processed_data!A:A,Processed_data!F:F)</f>
        <v>3280.66</v>
      </c>
      <c r="D1041" s="1" t="str">
        <f>_xlfn.XLOOKUP(A1041,bank_source_transactions__1[transaction_id],bank_source_transactions__1[transaction_status])</f>
        <v>SUCCESS</v>
      </c>
      <c r="E1041" s="1" t="str">
        <f>_xlfn.XLOOKUP(A1041,Processed_data!A:A,Processed_data!G:G)</f>
        <v>SUCCESS</v>
      </c>
      <c r="F1041" s="1">
        <f>COUNTIF(bank_processed_transactions[transaction_id],A1041)</f>
        <v>1</v>
      </c>
      <c r="G1041" s="1" t="str">
        <f t="shared" si="160"/>
        <v>found</v>
      </c>
      <c r="H1041" s="1" t="str">
        <f t="shared" si="161"/>
        <v>Not Duplicate</v>
      </c>
      <c r="I1041" s="1" t="str">
        <f t="shared" si="162"/>
        <v>match</v>
      </c>
      <c r="J1041" s="1" t="str">
        <f t="shared" si="163"/>
        <v>match</v>
      </c>
      <c r="K1041" s="1">
        <f t="shared" si="164"/>
        <v>0</v>
      </c>
      <c r="L1041" s="2">
        <f>IF(F1041=0,"not processed",_xlfn.MINIFS(Processed_data!H:H,Processed_data!A:A,A1041))</f>
        <v>46057</v>
      </c>
      <c r="M1041" s="1">
        <f>IF(F1041=0,"not processed",ABS(bank_source_transactions__1[[#This Row],[transaction_date]]-Reconciliation!L1041))</f>
        <v>1</v>
      </c>
      <c r="N1041" s="1" t="str" cm="1">
        <f t="array" ref="N1041">_xlfn.IFS(M1041="not Processed", "Not Processed",M1041&gt;2,"SLA Breached",M1041&lt;=2,"Within SLA")</f>
        <v>Within SLA</v>
      </c>
      <c r="O1041" s="1" t="str">
        <f>_xlfn.XLOOKUP(A1041,Source_data!A:A,Source_data!D:D)</f>
        <v>ATM</v>
      </c>
      <c r="P1041" s="1">
        <f t="shared" si="165"/>
        <v>0</v>
      </c>
      <c r="Q1041" s="1">
        <f t="shared" si="166"/>
        <v>0</v>
      </c>
      <c r="R1041" s="1">
        <f t="shared" si="167"/>
        <v>0</v>
      </c>
      <c r="S1041" s="1">
        <f t="shared" si="168"/>
        <v>0</v>
      </c>
      <c r="T1041" s="1">
        <f t="shared" si="169"/>
        <v>0</v>
      </c>
      <c r="U1041" s="1" t="str">
        <f>_xlfn.XLOOKUP(Table3[[#This Row],[Transaction ID]],Source_data!A:A,Source_data!E:E)</f>
        <v>Pune</v>
      </c>
      <c r="V1041" s="1">
        <f>_xlfn.IFNA(_xlfn.XLOOKUP(A1041,bank_processed_transactions[transaction_id],bank_processed_transactions[processing_minutes]),"")</f>
        <v>43.6</v>
      </c>
      <c r="W1041" s="31">
        <f>_xlfn.XLOOKUP(A1041,Source_data!A:A,Source_data!B:B)</f>
        <v>46056</v>
      </c>
    </row>
    <row r="1042" spans="1:23" x14ac:dyDescent="0.3">
      <c r="A1042" s="3" t="s">
        <v>776</v>
      </c>
      <c r="B1042" s="1">
        <f>_xlfn.XLOOKUP(A1042,bank_source_transactions__1[transaction_id],bank_source_transactions__1[amount_inr])</f>
        <v>3643.71</v>
      </c>
      <c r="C1042" s="1">
        <f>_xlfn.XLOOKUP(A1042,Processed_data!A:A,Processed_data!F:F)</f>
        <v>3643.71</v>
      </c>
      <c r="D1042" s="1" t="str">
        <f>_xlfn.XLOOKUP(A1042,bank_source_transactions__1[transaction_id],bank_source_transactions__1[transaction_status])</f>
        <v>SUCCESS</v>
      </c>
      <c r="E1042" s="1" t="str">
        <f>_xlfn.XLOOKUP(A1042,Processed_data!A:A,Processed_data!G:G)</f>
        <v>SUCCESS</v>
      </c>
      <c r="F1042" s="1">
        <f>COUNTIF(bank_processed_transactions[transaction_id],A1042)</f>
        <v>1</v>
      </c>
      <c r="G1042" s="1" t="str">
        <f t="shared" si="160"/>
        <v>found</v>
      </c>
      <c r="H1042" s="1" t="str">
        <f t="shared" si="161"/>
        <v>Not Duplicate</v>
      </c>
      <c r="I1042" s="1" t="str">
        <f t="shared" si="162"/>
        <v>match</v>
      </c>
      <c r="J1042" s="1" t="str">
        <f t="shared" si="163"/>
        <v>match</v>
      </c>
      <c r="K1042" s="1">
        <f t="shared" si="164"/>
        <v>0</v>
      </c>
      <c r="L1042" s="2">
        <f>IF(F1042=0,"not processed",_xlfn.MINIFS(Processed_data!H:H,Processed_data!A:A,A1042))</f>
        <v>46081</v>
      </c>
      <c r="M1042" s="1">
        <f>IF(F1042=0,"not processed",ABS(bank_source_transactions__1[[#This Row],[transaction_date]]-Reconciliation!L1042))</f>
        <v>0</v>
      </c>
      <c r="N1042" s="1" t="str" cm="1">
        <f t="array" ref="N1042">_xlfn.IFS(M1042="not Processed", "Not Processed",M1042&gt;2,"SLA Breached",M1042&lt;=2,"Within SLA")</f>
        <v>Within SLA</v>
      </c>
      <c r="O1042" s="1" t="str">
        <f>_xlfn.XLOOKUP(A1042,Source_data!A:A,Source_data!D:D)</f>
        <v>UPI</v>
      </c>
      <c r="P1042" s="1">
        <f t="shared" si="165"/>
        <v>0</v>
      </c>
      <c r="Q1042" s="1">
        <f t="shared" si="166"/>
        <v>0</v>
      </c>
      <c r="R1042" s="1">
        <f t="shared" si="167"/>
        <v>0</v>
      </c>
      <c r="S1042" s="1">
        <f t="shared" si="168"/>
        <v>0</v>
      </c>
      <c r="T1042" s="1">
        <f t="shared" si="169"/>
        <v>0</v>
      </c>
      <c r="U1042" s="1" t="str">
        <f>_xlfn.XLOOKUP(Table3[[#This Row],[Transaction ID]],Source_data!A:A,Source_data!E:E)</f>
        <v>Pune</v>
      </c>
      <c r="V1042" s="1">
        <f>_xlfn.IFNA(_xlfn.XLOOKUP(A1042,bank_processed_transactions[transaction_id],bank_processed_transactions[processing_minutes]),"")</f>
        <v>7.2</v>
      </c>
      <c r="W1042" s="31">
        <f>_xlfn.XLOOKUP(A1042,Source_data!A:A,Source_data!B:B)</f>
        <v>46081</v>
      </c>
    </row>
    <row r="1043" spans="1:23" x14ac:dyDescent="0.3">
      <c r="A1043" s="4" t="s">
        <v>3786</v>
      </c>
      <c r="B1043" s="1">
        <f>_xlfn.XLOOKUP(A1043,bank_source_transactions__1[transaction_id],bank_source_transactions__1[amount_inr])</f>
        <v>4579.08</v>
      </c>
      <c r="C1043" s="1">
        <f>_xlfn.XLOOKUP(A1043,Processed_data!A:A,Processed_data!F:F)</f>
        <v>4579.08</v>
      </c>
      <c r="D1043" s="1" t="str">
        <f>_xlfn.XLOOKUP(A1043,bank_source_transactions__1[transaction_id],bank_source_transactions__1[transaction_status])</f>
        <v>SUCCESS</v>
      </c>
      <c r="E1043" s="1" t="str">
        <f>_xlfn.XLOOKUP(A1043,Processed_data!A:A,Processed_data!G:G)</f>
        <v>SUCCESS</v>
      </c>
      <c r="F1043" s="1">
        <f>COUNTIF(bank_processed_transactions[transaction_id],A1043)</f>
        <v>1</v>
      </c>
      <c r="G1043" s="1" t="str">
        <f t="shared" si="160"/>
        <v>found</v>
      </c>
      <c r="H1043" s="1" t="str">
        <f t="shared" si="161"/>
        <v>Not Duplicate</v>
      </c>
      <c r="I1043" s="1" t="str">
        <f t="shared" si="162"/>
        <v>match</v>
      </c>
      <c r="J1043" s="1" t="str">
        <f t="shared" si="163"/>
        <v>match</v>
      </c>
      <c r="K1043" s="1">
        <f t="shared" si="164"/>
        <v>0</v>
      </c>
      <c r="L1043" s="2">
        <f>IF(F1043=0,"not processed",_xlfn.MINIFS(Processed_data!H:H,Processed_data!A:A,A1043))</f>
        <v>46086</v>
      </c>
      <c r="M1043" s="1">
        <f>IF(F1043=0,"not processed",ABS(bank_source_transactions__1[[#This Row],[transaction_date]]-Reconciliation!L1043))</f>
        <v>1</v>
      </c>
      <c r="N1043" s="1" t="str" cm="1">
        <f t="array" ref="N1043">_xlfn.IFS(M1043="not Processed", "Not Processed",M1043&gt;2,"SLA Breached",M1043&lt;=2,"Within SLA")</f>
        <v>Within SLA</v>
      </c>
      <c r="O1043" s="1" t="str">
        <f>_xlfn.XLOOKUP(A1043,Source_data!A:A,Source_data!D:D)</f>
        <v>CARD</v>
      </c>
      <c r="P1043" s="1">
        <f t="shared" si="165"/>
        <v>0</v>
      </c>
      <c r="Q1043" s="1">
        <f t="shared" si="166"/>
        <v>0</v>
      </c>
      <c r="R1043" s="1">
        <f t="shared" si="167"/>
        <v>0</v>
      </c>
      <c r="S1043" s="1">
        <f t="shared" si="168"/>
        <v>0</v>
      </c>
      <c r="T1043" s="1">
        <f t="shared" si="169"/>
        <v>0</v>
      </c>
      <c r="U1043" s="1" t="str">
        <f>_xlfn.XLOOKUP(Table3[[#This Row],[Transaction ID]],Source_data!A:A,Source_data!E:E)</f>
        <v>Hyderabad</v>
      </c>
      <c r="V1043" s="1">
        <f>_xlfn.IFNA(_xlfn.XLOOKUP(A1043,bank_processed_transactions[transaction_id],bank_processed_transactions[processing_minutes]),"")</f>
        <v>14.8</v>
      </c>
      <c r="W1043" s="31">
        <f>_xlfn.XLOOKUP(A1043,Source_data!A:A,Source_data!B:B)</f>
        <v>46085</v>
      </c>
    </row>
    <row r="1044" spans="1:23" x14ac:dyDescent="0.3">
      <c r="A1044" s="3" t="s">
        <v>2515</v>
      </c>
      <c r="B1044" s="1">
        <f>_xlfn.XLOOKUP(A1044,bank_source_transactions__1[transaction_id],bank_source_transactions__1[amount_inr])</f>
        <v>476.49</v>
      </c>
      <c r="C1044" s="1">
        <f>_xlfn.XLOOKUP(A1044,Processed_data!A:A,Processed_data!F:F)</f>
        <v>476.49</v>
      </c>
      <c r="D1044" s="1" t="str">
        <f>_xlfn.XLOOKUP(A1044,bank_source_transactions__1[transaction_id],bank_source_transactions__1[transaction_status])</f>
        <v>SUCCESS</v>
      </c>
      <c r="E1044" s="1" t="str">
        <f>_xlfn.XLOOKUP(A1044,Processed_data!A:A,Processed_data!G:G)</f>
        <v>SUCCESS</v>
      </c>
      <c r="F1044" s="1">
        <f>COUNTIF(bank_processed_transactions[transaction_id],A1044)</f>
        <v>1</v>
      </c>
      <c r="G1044" s="1" t="str">
        <f t="shared" si="160"/>
        <v>found</v>
      </c>
      <c r="H1044" s="1" t="str">
        <f t="shared" si="161"/>
        <v>Not Duplicate</v>
      </c>
      <c r="I1044" s="1" t="str">
        <f t="shared" si="162"/>
        <v>match</v>
      </c>
      <c r="J1044" s="1" t="str">
        <f t="shared" si="163"/>
        <v>match</v>
      </c>
      <c r="K1044" s="1">
        <f t="shared" si="164"/>
        <v>0</v>
      </c>
      <c r="L1044" s="2">
        <f>IF(F1044=0,"not processed",_xlfn.MINIFS(Processed_data!H:H,Processed_data!A:A,A1044))</f>
        <v>46046</v>
      </c>
      <c r="M1044" s="1">
        <f>IF(F1044=0,"not processed",ABS(bank_source_transactions__1[[#This Row],[transaction_date]]-Reconciliation!L1044))</f>
        <v>0</v>
      </c>
      <c r="N1044" s="1" t="str" cm="1">
        <f t="array" ref="N1044">_xlfn.IFS(M1044="not Processed", "Not Processed",M1044&gt;2,"SLA Breached",M1044&lt;=2,"Within SLA")</f>
        <v>Within SLA</v>
      </c>
      <c r="O1044" s="1" t="str">
        <f>_xlfn.XLOOKUP(A1044,Source_data!A:A,Source_data!D:D)</f>
        <v>NEFT</v>
      </c>
      <c r="P1044" s="1">
        <f t="shared" si="165"/>
        <v>0</v>
      </c>
      <c r="Q1044" s="1">
        <f t="shared" si="166"/>
        <v>0</v>
      </c>
      <c r="R1044" s="1">
        <f t="shared" si="167"/>
        <v>0</v>
      </c>
      <c r="S1044" s="1">
        <f t="shared" si="168"/>
        <v>0</v>
      </c>
      <c r="T1044" s="1">
        <f t="shared" si="169"/>
        <v>0</v>
      </c>
      <c r="U1044" s="1" t="str">
        <f>_xlfn.XLOOKUP(Table3[[#This Row],[Transaction ID]],Source_data!A:A,Source_data!E:E)</f>
        <v>Bengaluru</v>
      </c>
      <c r="V1044" s="1">
        <f>_xlfn.IFNA(_xlfn.XLOOKUP(A1044,bank_processed_transactions[transaction_id],bank_processed_transactions[processing_minutes]),"")</f>
        <v>32.5</v>
      </c>
      <c r="W1044" s="31">
        <f>_xlfn.XLOOKUP(A1044,Source_data!A:A,Source_data!B:B)</f>
        <v>46046</v>
      </c>
    </row>
    <row r="1045" spans="1:23" x14ac:dyDescent="0.3">
      <c r="A1045" s="4" t="s">
        <v>4109</v>
      </c>
      <c r="B1045" s="1">
        <f>_xlfn.XLOOKUP(A1045,bank_source_transactions__1[transaction_id],bank_source_transactions__1[amount_inr])</f>
        <v>9160.7099999999991</v>
      </c>
      <c r="C1045" s="1">
        <f>_xlfn.XLOOKUP(A1045,Processed_data!A:A,Processed_data!F:F)</f>
        <v>9160.7099999999991</v>
      </c>
      <c r="D1045" s="1" t="str">
        <f>_xlfn.XLOOKUP(A1045,bank_source_transactions__1[transaction_id],bank_source_transactions__1[transaction_status])</f>
        <v>SUCCESS</v>
      </c>
      <c r="E1045" s="1" t="str">
        <f>_xlfn.XLOOKUP(A1045,Processed_data!A:A,Processed_data!G:G)</f>
        <v>SUCCESS</v>
      </c>
      <c r="F1045" s="1">
        <f>COUNTIF(bank_processed_transactions[transaction_id],A1045)</f>
        <v>1</v>
      </c>
      <c r="G1045" s="1" t="str">
        <f t="shared" si="160"/>
        <v>found</v>
      </c>
      <c r="H1045" s="1" t="str">
        <f t="shared" si="161"/>
        <v>Not Duplicate</v>
      </c>
      <c r="I1045" s="1" t="str">
        <f t="shared" si="162"/>
        <v>match</v>
      </c>
      <c r="J1045" s="1" t="str">
        <f t="shared" si="163"/>
        <v>match</v>
      </c>
      <c r="K1045" s="1">
        <f t="shared" si="164"/>
        <v>0</v>
      </c>
      <c r="L1045" s="2">
        <f>IF(F1045=0,"not processed",_xlfn.MINIFS(Processed_data!H:H,Processed_data!A:A,A1045))</f>
        <v>46092</v>
      </c>
      <c r="M1045" s="1">
        <f>IF(F1045=0,"not processed",ABS(bank_source_transactions__1[[#This Row],[transaction_date]]-Reconciliation!L1045))</f>
        <v>1</v>
      </c>
      <c r="N1045" s="1" t="str" cm="1">
        <f t="array" ref="N1045">_xlfn.IFS(M1045="not Processed", "Not Processed",M1045&gt;2,"SLA Breached",M1045&lt;=2,"Within SLA")</f>
        <v>Within SLA</v>
      </c>
      <c r="O1045" s="1" t="str">
        <f>_xlfn.XLOOKUP(A1045,Source_data!A:A,Source_data!D:D)</f>
        <v>UPI</v>
      </c>
      <c r="P1045" s="1">
        <f t="shared" si="165"/>
        <v>0</v>
      </c>
      <c r="Q1045" s="1">
        <f t="shared" si="166"/>
        <v>0</v>
      </c>
      <c r="R1045" s="1">
        <f t="shared" si="167"/>
        <v>0</v>
      </c>
      <c r="S1045" s="1">
        <f t="shared" si="168"/>
        <v>0</v>
      </c>
      <c r="T1045" s="1">
        <f t="shared" si="169"/>
        <v>0</v>
      </c>
      <c r="U1045" s="1" t="str">
        <f>_xlfn.XLOOKUP(Table3[[#This Row],[Transaction ID]],Source_data!A:A,Source_data!E:E)</f>
        <v>Mumbai</v>
      </c>
      <c r="V1045" s="1">
        <f>_xlfn.IFNA(_xlfn.XLOOKUP(A1045,bank_processed_transactions[transaction_id],bank_processed_transactions[processing_minutes]),"")</f>
        <v>13.7</v>
      </c>
      <c r="W1045" s="31">
        <f>_xlfn.XLOOKUP(A1045,Source_data!A:A,Source_data!B:B)</f>
        <v>46091</v>
      </c>
    </row>
    <row r="1046" spans="1:23" x14ac:dyDescent="0.3">
      <c r="A1046" s="3" t="s">
        <v>1550</v>
      </c>
      <c r="B1046" s="1">
        <f>_xlfn.XLOOKUP(A1046,bank_source_transactions__1[transaction_id],bank_source_transactions__1[amount_inr])</f>
        <v>1506.65</v>
      </c>
      <c r="C1046" s="1">
        <f>_xlfn.XLOOKUP(A1046,Processed_data!A:A,Processed_data!F:F)</f>
        <v>1506.65</v>
      </c>
      <c r="D1046" s="1" t="str">
        <f>_xlfn.XLOOKUP(A1046,bank_source_transactions__1[transaction_id],bank_source_transactions__1[transaction_status])</f>
        <v>SUCCESS</v>
      </c>
      <c r="E1046" s="1" t="str">
        <f>_xlfn.XLOOKUP(A1046,Processed_data!A:A,Processed_data!G:G)</f>
        <v>SUCCESS</v>
      </c>
      <c r="F1046" s="1">
        <f>COUNTIF(bank_processed_transactions[transaction_id],A1046)</f>
        <v>1</v>
      </c>
      <c r="G1046" s="1" t="str">
        <f t="shared" si="160"/>
        <v>found</v>
      </c>
      <c r="H1046" s="1" t="str">
        <f t="shared" si="161"/>
        <v>Not Duplicate</v>
      </c>
      <c r="I1046" s="1" t="str">
        <f t="shared" si="162"/>
        <v>match</v>
      </c>
      <c r="J1046" s="1" t="str">
        <f t="shared" si="163"/>
        <v>match</v>
      </c>
      <c r="K1046" s="1">
        <f t="shared" si="164"/>
        <v>0</v>
      </c>
      <c r="L1046" s="2">
        <f>IF(F1046=0,"not processed",_xlfn.MINIFS(Processed_data!H:H,Processed_data!A:A,A1046))</f>
        <v>46026</v>
      </c>
      <c r="M1046" s="1">
        <f>IF(F1046=0,"not processed",ABS(bank_source_transactions__1[[#This Row],[transaction_date]]-Reconciliation!L1046))</f>
        <v>3</v>
      </c>
      <c r="N1046" s="1" t="str" cm="1">
        <f t="array" ref="N1046">_xlfn.IFS(M1046="not Processed", "Not Processed",M1046&gt;2,"SLA Breached",M1046&lt;=2,"Within SLA")</f>
        <v>SLA Breached</v>
      </c>
      <c r="O1046" s="1" t="str">
        <f>_xlfn.XLOOKUP(A1046,Source_data!A:A,Source_data!D:D)</f>
        <v>UPI</v>
      </c>
      <c r="P1046" s="1">
        <f t="shared" si="165"/>
        <v>0</v>
      </c>
      <c r="Q1046" s="1">
        <f t="shared" si="166"/>
        <v>0</v>
      </c>
      <c r="R1046" s="1">
        <f t="shared" si="167"/>
        <v>0</v>
      </c>
      <c r="S1046" s="1">
        <f t="shared" si="168"/>
        <v>0</v>
      </c>
      <c r="T1046" s="1">
        <f t="shared" si="169"/>
        <v>1</v>
      </c>
      <c r="U1046" s="1" t="str">
        <f>_xlfn.XLOOKUP(Table3[[#This Row],[Transaction ID]],Source_data!A:A,Source_data!E:E)</f>
        <v>Mumbai</v>
      </c>
      <c r="V1046" s="1">
        <f>_xlfn.IFNA(_xlfn.XLOOKUP(A1046,bank_processed_transactions[transaction_id],bank_processed_transactions[processing_minutes]),"")</f>
        <v>41.8</v>
      </c>
      <c r="W1046" s="31">
        <f>_xlfn.XLOOKUP(A1046,Source_data!A:A,Source_data!B:B)</f>
        <v>46023</v>
      </c>
    </row>
    <row r="1047" spans="1:23" x14ac:dyDescent="0.3">
      <c r="A1047" s="4" t="s">
        <v>424</v>
      </c>
      <c r="B1047" s="1">
        <f>_xlfn.XLOOKUP(A1047,bank_source_transactions__1[transaction_id],bank_source_transactions__1[amount_inr])</f>
        <v>9543.23</v>
      </c>
      <c r="C1047" s="1">
        <f>_xlfn.XLOOKUP(A1047,Processed_data!A:A,Processed_data!F:F)</f>
        <v>9543.23</v>
      </c>
      <c r="D1047" s="1" t="str">
        <f>_xlfn.XLOOKUP(A1047,bank_source_transactions__1[transaction_id],bank_source_transactions__1[transaction_status])</f>
        <v>SUCCESS</v>
      </c>
      <c r="E1047" s="1" t="str">
        <f>_xlfn.XLOOKUP(A1047,Processed_data!A:A,Processed_data!G:G)</f>
        <v>SUCCESS</v>
      </c>
      <c r="F1047" s="1">
        <f>COUNTIF(bank_processed_transactions[transaction_id],A1047)</f>
        <v>1</v>
      </c>
      <c r="G1047" s="1" t="str">
        <f t="shared" si="160"/>
        <v>found</v>
      </c>
      <c r="H1047" s="1" t="str">
        <f t="shared" si="161"/>
        <v>Not Duplicate</v>
      </c>
      <c r="I1047" s="1" t="str">
        <f t="shared" si="162"/>
        <v>match</v>
      </c>
      <c r="J1047" s="1" t="str">
        <f t="shared" si="163"/>
        <v>match</v>
      </c>
      <c r="K1047" s="1">
        <f t="shared" si="164"/>
        <v>0</v>
      </c>
      <c r="L1047" s="2">
        <f>IF(F1047=0,"not processed",_xlfn.MINIFS(Processed_data!H:H,Processed_data!A:A,A1047))</f>
        <v>46065</v>
      </c>
      <c r="M1047" s="1">
        <f>IF(F1047=0,"not processed",ABS(bank_source_transactions__1[[#This Row],[transaction_date]]-Reconciliation!L1047))</f>
        <v>0</v>
      </c>
      <c r="N1047" s="1" t="str" cm="1">
        <f t="array" ref="N1047">_xlfn.IFS(M1047="not Processed", "Not Processed",M1047&gt;2,"SLA Breached",M1047&lt;=2,"Within SLA")</f>
        <v>Within SLA</v>
      </c>
      <c r="O1047" s="1" t="str">
        <f>_xlfn.XLOOKUP(A1047,Source_data!A:A,Source_data!D:D)</f>
        <v>NEFT</v>
      </c>
      <c r="P1047" s="1">
        <f t="shared" si="165"/>
        <v>0</v>
      </c>
      <c r="Q1047" s="1">
        <f t="shared" si="166"/>
        <v>0</v>
      </c>
      <c r="R1047" s="1">
        <f t="shared" si="167"/>
        <v>0</v>
      </c>
      <c r="S1047" s="1">
        <f t="shared" si="168"/>
        <v>0</v>
      </c>
      <c r="T1047" s="1">
        <f t="shared" si="169"/>
        <v>0</v>
      </c>
      <c r="U1047" s="1" t="str">
        <f>_xlfn.XLOOKUP(Table3[[#This Row],[Transaction ID]],Source_data!A:A,Source_data!E:E)</f>
        <v>Pune</v>
      </c>
      <c r="V1047" s="1">
        <f>_xlfn.IFNA(_xlfn.XLOOKUP(A1047,bank_processed_transactions[transaction_id],bank_processed_transactions[processing_minutes]),"")</f>
        <v>37.700000000000003</v>
      </c>
      <c r="W1047" s="31">
        <f>_xlfn.XLOOKUP(A1047,Source_data!A:A,Source_data!B:B)</f>
        <v>46065</v>
      </c>
    </row>
    <row r="1048" spans="1:23" x14ac:dyDescent="0.3">
      <c r="A1048" s="3" t="s">
        <v>4482</v>
      </c>
      <c r="B1048" s="1">
        <f>_xlfn.XLOOKUP(A1048,bank_source_transactions__1[transaction_id],bank_source_transactions__1[amount_inr])</f>
        <v>5362.09</v>
      </c>
      <c r="C1048" s="1">
        <f>_xlfn.XLOOKUP(A1048,Processed_data!A:A,Processed_data!F:F)</f>
        <v>5362.09</v>
      </c>
      <c r="D1048" s="1" t="str">
        <f>_xlfn.XLOOKUP(A1048,bank_source_transactions__1[transaction_id],bank_source_transactions__1[transaction_status])</f>
        <v>SUCCESS</v>
      </c>
      <c r="E1048" s="1" t="str">
        <f>_xlfn.XLOOKUP(A1048,Processed_data!A:A,Processed_data!G:G)</f>
        <v>SUCCESS</v>
      </c>
      <c r="F1048" s="1">
        <f>COUNTIF(bank_processed_transactions[transaction_id],A1048)</f>
        <v>1</v>
      </c>
      <c r="G1048" s="1" t="str">
        <f t="shared" si="160"/>
        <v>found</v>
      </c>
      <c r="H1048" s="1" t="str">
        <f t="shared" si="161"/>
        <v>Not Duplicate</v>
      </c>
      <c r="I1048" s="1" t="str">
        <f t="shared" si="162"/>
        <v>match</v>
      </c>
      <c r="J1048" s="1" t="str">
        <f t="shared" si="163"/>
        <v>match</v>
      </c>
      <c r="K1048" s="1">
        <f t="shared" si="164"/>
        <v>0</v>
      </c>
      <c r="L1048" s="2">
        <f>IF(F1048=0,"not processed",_xlfn.MINIFS(Processed_data!H:H,Processed_data!A:A,A1048))</f>
        <v>46079</v>
      </c>
      <c r="M1048" s="1">
        <f>IF(F1048=0,"not processed",ABS(bank_source_transactions__1[[#This Row],[transaction_date]]-Reconciliation!L1048))</f>
        <v>1</v>
      </c>
      <c r="N1048" s="1" t="str" cm="1">
        <f t="array" ref="N1048">_xlfn.IFS(M1048="not Processed", "Not Processed",M1048&gt;2,"SLA Breached",M1048&lt;=2,"Within SLA")</f>
        <v>Within SLA</v>
      </c>
      <c r="O1048" s="1" t="str">
        <f>_xlfn.XLOOKUP(A1048,Source_data!A:A,Source_data!D:D)</f>
        <v>UPI</v>
      </c>
      <c r="P1048" s="1">
        <f t="shared" si="165"/>
        <v>0</v>
      </c>
      <c r="Q1048" s="1">
        <f t="shared" si="166"/>
        <v>0</v>
      </c>
      <c r="R1048" s="1">
        <f t="shared" si="167"/>
        <v>0</v>
      </c>
      <c r="S1048" s="1">
        <f t="shared" si="168"/>
        <v>0</v>
      </c>
      <c r="T1048" s="1">
        <f t="shared" si="169"/>
        <v>0</v>
      </c>
      <c r="U1048" s="1" t="str">
        <f>_xlfn.XLOOKUP(Table3[[#This Row],[Transaction ID]],Source_data!A:A,Source_data!E:E)</f>
        <v>Mumbai</v>
      </c>
      <c r="V1048" s="1">
        <f>_xlfn.IFNA(_xlfn.XLOOKUP(A1048,bank_processed_transactions[transaction_id],bank_processed_transactions[processing_minutes]),"")</f>
        <v>8.8000000000000007</v>
      </c>
      <c r="W1048" s="31">
        <f>_xlfn.XLOOKUP(A1048,Source_data!A:A,Source_data!B:B)</f>
        <v>46078</v>
      </c>
    </row>
    <row r="1049" spans="1:23" x14ac:dyDescent="0.3">
      <c r="A1049" s="4" t="s">
        <v>4828</v>
      </c>
      <c r="B1049" s="1">
        <f>_xlfn.XLOOKUP(A1049,bank_source_transactions__1[transaction_id],bank_source_transactions__1[amount_inr])</f>
        <v>835.12</v>
      </c>
      <c r="C1049" s="1">
        <f>_xlfn.XLOOKUP(A1049,Processed_data!A:A,Processed_data!F:F)</f>
        <v>835.12</v>
      </c>
      <c r="D1049" s="1" t="str">
        <f>_xlfn.XLOOKUP(A1049,bank_source_transactions__1[transaction_id],bank_source_transactions__1[transaction_status])</f>
        <v>SUCCESS</v>
      </c>
      <c r="E1049" s="1" t="str">
        <f>_xlfn.XLOOKUP(A1049,Processed_data!A:A,Processed_data!G:G)</f>
        <v>SUCCESS</v>
      </c>
      <c r="F1049" s="1">
        <f>COUNTIF(bank_processed_transactions[transaction_id],A1049)</f>
        <v>1</v>
      </c>
      <c r="G1049" s="1" t="str">
        <f t="shared" si="160"/>
        <v>found</v>
      </c>
      <c r="H1049" s="1" t="str">
        <f t="shared" si="161"/>
        <v>Not Duplicate</v>
      </c>
      <c r="I1049" s="1" t="str">
        <f t="shared" si="162"/>
        <v>match</v>
      </c>
      <c r="J1049" s="1" t="str">
        <f t="shared" si="163"/>
        <v>match</v>
      </c>
      <c r="K1049" s="1">
        <f t="shared" si="164"/>
        <v>0</v>
      </c>
      <c r="L1049" s="2">
        <f>IF(F1049=0,"not processed",_xlfn.MINIFS(Processed_data!H:H,Processed_data!A:A,A1049))</f>
        <v>46034</v>
      </c>
      <c r="M1049" s="1">
        <f>IF(F1049=0,"not processed",ABS(bank_source_transactions__1[[#This Row],[transaction_date]]-Reconciliation!L1049))</f>
        <v>0</v>
      </c>
      <c r="N1049" s="1" t="str" cm="1">
        <f t="array" ref="N1049">_xlfn.IFS(M1049="not Processed", "Not Processed",M1049&gt;2,"SLA Breached",M1049&lt;=2,"Within SLA")</f>
        <v>Within SLA</v>
      </c>
      <c r="O1049" s="1" t="str">
        <f>_xlfn.XLOOKUP(A1049,Source_data!A:A,Source_data!D:D)</f>
        <v>CARD</v>
      </c>
      <c r="P1049" s="1">
        <f t="shared" si="165"/>
        <v>0</v>
      </c>
      <c r="Q1049" s="1">
        <f t="shared" si="166"/>
        <v>0</v>
      </c>
      <c r="R1049" s="1">
        <f t="shared" si="167"/>
        <v>0</v>
      </c>
      <c r="S1049" s="1">
        <f t="shared" si="168"/>
        <v>0</v>
      </c>
      <c r="T1049" s="1">
        <f t="shared" si="169"/>
        <v>0</v>
      </c>
      <c r="U1049" s="1" t="str">
        <f>_xlfn.XLOOKUP(Table3[[#This Row],[Transaction ID]],Source_data!A:A,Source_data!E:E)</f>
        <v>Hyderabad</v>
      </c>
      <c r="V1049" s="1">
        <f>_xlfn.IFNA(_xlfn.XLOOKUP(A1049,bank_processed_transactions[transaction_id],bank_processed_transactions[processing_minutes]),"")</f>
        <v>5.3</v>
      </c>
      <c r="W1049" s="31">
        <f>_xlfn.XLOOKUP(A1049,Source_data!A:A,Source_data!B:B)</f>
        <v>46034</v>
      </c>
    </row>
    <row r="1050" spans="1:23" x14ac:dyDescent="0.3">
      <c r="A1050" s="3" t="s">
        <v>1787</v>
      </c>
      <c r="B1050" s="1">
        <f>_xlfn.XLOOKUP(A1050,bank_source_transactions__1[transaction_id],bank_source_transactions__1[amount_inr])</f>
        <v>10230.290000000001</v>
      </c>
      <c r="C1050" s="1">
        <f>_xlfn.XLOOKUP(A1050,Processed_data!A:A,Processed_data!F:F)</f>
        <v>10230.290000000001</v>
      </c>
      <c r="D1050" s="1" t="str">
        <f>_xlfn.XLOOKUP(A1050,bank_source_transactions__1[transaction_id],bank_source_transactions__1[transaction_status])</f>
        <v>SUCCESS</v>
      </c>
      <c r="E1050" s="1" t="str">
        <f>_xlfn.XLOOKUP(A1050,Processed_data!A:A,Processed_data!G:G)</f>
        <v>SUCCESS</v>
      </c>
      <c r="F1050" s="1">
        <f>COUNTIF(bank_processed_transactions[transaction_id],A1050)</f>
        <v>1</v>
      </c>
      <c r="G1050" s="1" t="str">
        <f t="shared" si="160"/>
        <v>found</v>
      </c>
      <c r="H1050" s="1" t="str">
        <f t="shared" si="161"/>
        <v>Not Duplicate</v>
      </c>
      <c r="I1050" s="1" t="str">
        <f t="shared" si="162"/>
        <v>match</v>
      </c>
      <c r="J1050" s="1" t="str">
        <f t="shared" si="163"/>
        <v>match</v>
      </c>
      <c r="K1050" s="1">
        <f t="shared" si="164"/>
        <v>0</v>
      </c>
      <c r="L1050" s="2">
        <f>IF(F1050=0,"not processed",_xlfn.MINIFS(Processed_data!H:H,Processed_data!A:A,A1050))</f>
        <v>46113</v>
      </c>
      <c r="M1050" s="1">
        <f>IF(F1050=0,"not processed",ABS(bank_source_transactions__1[[#This Row],[transaction_date]]-Reconciliation!L1050))</f>
        <v>1</v>
      </c>
      <c r="N1050" s="1" t="str" cm="1">
        <f t="array" ref="N1050">_xlfn.IFS(M1050="not Processed", "Not Processed",M1050&gt;2,"SLA Breached",M1050&lt;=2,"Within SLA")</f>
        <v>Within SLA</v>
      </c>
      <c r="O1050" s="1" t="str">
        <f>_xlfn.XLOOKUP(A1050,Source_data!A:A,Source_data!D:D)</f>
        <v>UPI</v>
      </c>
      <c r="P1050" s="1">
        <f t="shared" si="165"/>
        <v>0</v>
      </c>
      <c r="Q1050" s="1">
        <f t="shared" si="166"/>
        <v>0</v>
      </c>
      <c r="R1050" s="1">
        <f t="shared" si="167"/>
        <v>0</v>
      </c>
      <c r="S1050" s="1">
        <f t="shared" si="168"/>
        <v>0</v>
      </c>
      <c r="T1050" s="1">
        <f t="shared" si="169"/>
        <v>0</v>
      </c>
      <c r="U1050" s="1" t="str">
        <f>_xlfn.XLOOKUP(Table3[[#This Row],[Transaction ID]],Source_data!A:A,Source_data!E:E)</f>
        <v>Hyderabad</v>
      </c>
      <c r="V1050" s="1">
        <f>_xlfn.IFNA(_xlfn.XLOOKUP(A1050,bank_processed_transactions[transaction_id],bank_processed_transactions[processing_minutes]),"")</f>
        <v>18.899999999999999</v>
      </c>
      <c r="W1050" s="31">
        <f>_xlfn.XLOOKUP(A1050,Source_data!A:A,Source_data!B:B)</f>
        <v>46112</v>
      </c>
    </row>
    <row r="1051" spans="1:23" x14ac:dyDescent="0.3">
      <c r="A1051" s="4" t="s">
        <v>4465</v>
      </c>
      <c r="B1051" s="1">
        <f>_xlfn.XLOOKUP(A1051,bank_source_transactions__1[transaction_id],bank_source_transactions__1[amount_inr])</f>
        <v>20322.37</v>
      </c>
      <c r="C1051" s="1">
        <f>_xlfn.XLOOKUP(A1051,Processed_data!A:A,Processed_data!F:F)</f>
        <v>20322.37</v>
      </c>
      <c r="D1051" s="1" t="str">
        <f>_xlfn.XLOOKUP(A1051,bank_source_transactions__1[transaction_id],bank_source_transactions__1[transaction_status])</f>
        <v>SUCCESS</v>
      </c>
      <c r="E1051" s="1" t="str">
        <f>_xlfn.XLOOKUP(A1051,Processed_data!A:A,Processed_data!G:G)</f>
        <v>SUCCESS</v>
      </c>
      <c r="F1051" s="1">
        <f>COUNTIF(bank_processed_transactions[transaction_id],A1051)</f>
        <v>1</v>
      </c>
      <c r="G1051" s="1" t="str">
        <f t="shared" si="160"/>
        <v>found</v>
      </c>
      <c r="H1051" s="1" t="str">
        <f t="shared" si="161"/>
        <v>Not Duplicate</v>
      </c>
      <c r="I1051" s="1" t="str">
        <f t="shared" si="162"/>
        <v>match</v>
      </c>
      <c r="J1051" s="1" t="str">
        <f t="shared" si="163"/>
        <v>match</v>
      </c>
      <c r="K1051" s="1">
        <f t="shared" si="164"/>
        <v>0</v>
      </c>
      <c r="L1051" s="2">
        <f>IF(F1051=0,"not processed",_xlfn.MINIFS(Processed_data!H:H,Processed_data!A:A,A1051))</f>
        <v>46040</v>
      </c>
      <c r="M1051" s="1">
        <f>IF(F1051=0,"not processed",ABS(bank_source_transactions__1[[#This Row],[transaction_date]]-Reconciliation!L1051))</f>
        <v>3</v>
      </c>
      <c r="N1051" s="1" t="str" cm="1">
        <f t="array" ref="N1051">_xlfn.IFS(M1051="not Processed", "Not Processed",M1051&gt;2,"SLA Breached",M1051&lt;=2,"Within SLA")</f>
        <v>SLA Breached</v>
      </c>
      <c r="O1051" s="1" t="str">
        <f>_xlfn.XLOOKUP(A1051,Source_data!A:A,Source_data!D:D)</f>
        <v>UPI</v>
      </c>
      <c r="P1051" s="1">
        <f t="shared" si="165"/>
        <v>0</v>
      </c>
      <c r="Q1051" s="1">
        <f t="shared" si="166"/>
        <v>0</v>
      </c>
      <c r="R1051" s="1">
        <f t="shared" si="167"/>
        <v>0</v>
      </c>
      <c r="S1051" s="1">
        <f t="shared" si="168"/>
        <v>0</v>
      </c>
      <c r="T1051" s="1">
        <f t="shared" si="169"/>
        <v>1</v>
      </c>
      <c r="U1051" s="1" t="str">
        <f>_xlfn.XLOOKUP(Table3[[#This Row],[Transaction ID]],Source_data!A:A,Source_data!E:E)</f>
        <v>Hyderabad</v>
      </c>
      <c r="V1051" s="1">
        <f>_xlfn.IFNA(_xlfn.XLOOKUP(A1051,bank_processed_transactions[transaction_id],bank_processed_transactions[processing_minutes]),"")</f>
        <v>50.2</v>
      </c>
      <c r="W1051" s="31">
        <f>_xlfn.XLOOKUP(A1051,Source_data!A:A,Source_data!B:B)</f>
        <v>46037</v>
      </c>
    </row>
    <row r="1052" spans="1:23" x14ac:dyDescent="0.3">
      <c r="A1052" s="3" t="s">
        <v>2630</v>
      </c>
      <c r="B1052" s="1">
        <f>_xlfn.XLOOKUP(A1052,bank_source_transactions__1[transaction_id],bank_source_transactions__1[amount_inr])</f>
        <v>1314.08</v>
      </c>
      <c r="C1052" s="1">
        <f>_xlfn.XLOOKUP(A1052,Processed_data!A:A,Processed_data!F:F)</f>
        <v>1314.08</v>
      </c>
      <c r="D1052" s="1" t="str">
        <f>_xlfn.XLOOKUP(A1052,bank_source_transactions__1[transaction_id],bank_source_transactions__1[transaction_status])</f>
        <v>FAILED</v>
      </c>
      <c r="E1052" s="1" t="str">
        <f>_xlfn.XLOOKUP(A1052,Processed_data!A:A,Processed_data!G:G)</f>
        <v>FAILED</v>
      </c>
      <c r="F1052" s="1">
        <f>COUNTIF(bank_processed_transactions[transaction_id],A1052)</f>
        <v>1</v>
      </c>
      <c r="G1052" s="1" t="str">
        <f t="shared" si="160"/>
        <v>found</v>
      </c>
      <c r="H1052" s="1" t="str">
        <f t="shared" si="161"/>
        <v>Not Duplicate</v>
      </c>
      <c r="I1052" s="1" t="str">
        <f t="shared" si="162"/>
        <v>match</v>
      </c>
      <c r="J1052" s="1" t="str">
        <f t="shared" si="163"/>
        <v>match</v>
      </c>
      <c r="K1052" s="1">
        <f t="shared" si="164"/>
        <v>0</v>
      </c>
      <c r="L1052" s="2">
        <f>IF(F1052=0,"not processed",_xlfn.MINIFS(Processed_data!H:H,Processed_data!A:A,A1052))</f>
        <v>46042</v>
      </c>
      <c r="M1052" s="1">
        <f>IF(F1052=0,"not processed",ABS(bank_source_transactions__1[[#This Row],[transaction_date]]-Reconciliation!L1052))</f>
        <v>3</v>
      </c>
      <c r="N1052" s="1" t="str" cm="1">
        <f t="array" ref="N1052">_xlfn.IFS(M1052="not Processed", "Not Processed",M1052&gt;2,"SLA Breached",M1052&lt;=2,"Within SLA")</f>
        <v>SLA Breached</v>
      </c>
      <c r="O1052" s="1" t="str">
        <f>_xlfn.XLOOKUP(A1052,Source_data!A:A,Source_data!D:D)</f>
        <v>NEFT</v>
      </c>
      <c r="P1052" s="1">
        <f t="shared" si="165"/>
        <v>0</v>
      </c>
      <c r="Q1052" s="1">
        <f t="shared" si="166"/>
        <v>0</v>
      </c>
      <c r="R1052" s="1">
        <f t="shared" si="167"/>
        <v>0</v>
      </c>
      <c r="S1052" s="1">
        <f t="shared" si="168"/>
        <v>0</v>
      </c>
      <c r="T1052" s="1">
        <f t="shared" si="169"/>
        <v>1</v>
      </c>
      <c r="U1052" s="1" t="str">
        <f>_xlfn.XLOOKUP(Table3[[#This Row],[Transaction ID]],Source_data!A:A,Source_data!E:E)</f>
        <v>Mumbai</v>
      </c>
      <c r="V1052" s="1">
        <f>_xlfn.IFNA(_xlfn.XLOOKUP(A1052,bank_processed_transactions[transaction_id],bank_processed_transactions[processing_minutes]),"")</f>
        <v>40</v>
      </c>
      <c r="W1052" s="31">
        <f>_xlfn.XLOOKUP(A1052,Source_data!A:A,Source_data!B:B)</f>
        <v>46039</v>
      </c>
    </row>
    <row r="1053" spans="1:23" x14ac:dyDescent="0.3">
      <c r="A1053" s="4" t="s">
        <v>3495</v>
      </c>
      <c r="B1053" s="1">
        <f>_xlfn.XLOOKUP(A1053,bank_source_transactions__1[transaction_id],bank_source_transactions__1[amount_inr])</f>
        <v>4066.01</v>
      </c>
      <c r="C1053" s="1">
        <f>_xlfn.XLOOKUP(A1053,Processed_data!A:A,Processed_data!F:F)</f>
        <v>4066.01</v>
      </c>
      <c r="D1053" s="1" t="str">
        <f>_xlfn.XLOOKUP(A1053,bank_source_transactions__1[transaction_id],bank_source_transactions__1[transaction_status])</f>
        <v>SUCCESS</v>
      </c>
      <c r="E1053" s="1" t="str">
        <f>_xlfn.XLOOKUP(A1053,Processed_data!A:A,Processed_data!G:G)</f>
        <v>SUCCESS</v>
      </c>
      <c r="F1053" s="1">
        <f>COUNTIF(bank_processed_transactions[transaction_id],A1053)</f>
        <v>1</v>
      </c>
      <c r="G1053" s="1" t="str">
        <f t="shared" si="160"/>
        <v>found</v>
      </c>
      <c r="H1053" s="1" t="str">
        <f t="shared" si="161"/>
        <v>Not Duplicate</v>
      </c>
      <c r="I1053" s="1" t="str">
        <f t="shared" si="162"/>
        <v>match</v>
      </c>
      <c r="J1053" s="1" t="str">
        <f t="shared" si="163"/>
        <v>match</v>
      </c>
      <c r="K1053" s="1">
        <f t="shared" si="164"/>
        <v>0</v>
      </c>
      <c r="L1053" s="2">
        <f>IF(F1053=0,"not processed",_xlfn.MINIFS(Processed_data!H:H,Processed_data!A:A,A1053))</f>
        <v>46081</v>
      </c>
      <c r="M1053" s="1">
        <f>IF(F1053=0,"not processed",ABS(bank_source_transactions__1[[#This Row],[transaction_date]]-Reconciliation!L1053))</f>
        <v>3</v>
      </c>
      <c r="N1053" s="1" t="str" cm="1">
        <f t="array" ref="N1053">_xlfn.IFS(M1053="not Processed", "Not Processed",M1053&gt;2,"SLA Breached",M1053&lt;=2,"Within SLA")</f>
        <v>SLA Breached</v>
      </c>
      <c r="O1053" s="1" t="str">
        <f>_xlfn.XLOOKUP(A1053,Source_data!A:A,Source_data!D:D)</f>
        <v>UPI</v>
      </c>
      <c r="P1053" s="1">
        <f t="shared" si="165"/>
        <v>0</v>
      </c>
      <c r="Q1053" s="1">
        <f t="shared" si="166"/>
        <v>0</v>
      </c>
      <c r="R1053" s="1">
        <f t="shared" si="167"/>
        <v>0</v>
      </c>
      <c r="S1053" s="1">
        <f t="shared" si="168"/>
        <v>0</v>
      </c>
      <c r="T1053" s="1">
        <f t="shared" si="169"/>
        <v>1</v>
      </c>
      <c r="U1053" s="1" t="str">
        <f>_xlfn.XLOOKUP(Table3[[#This Row],[Transaction ID]],Source_data!A:A,Source_data!E:E)</f>
        <v>Bengaluru</v>
      </c>
      <c r="V1053" s="1">
        <f>_xlfn.IFNA(_xlfn.XLOOKUP(A1053,bank_processed_transactions[transaction_id],bank_processed_transactions[processing_minutes]),"")</f>
        <v>14.3</v>
      </c>
      <c r="W1053" s="31">
        <f>_xlfn.XLOOKUP(A1053,Source_data!A:A,Source_data!B:B)</f>
        <v>46078</v>
      </c>
    </row>
    <row r="1054" spans="1:23" x14ac:dyDescent="0.3">
      <c r="A1054" s="3" t="s">
        <v>3744</v>
      </c>
      <c r="B1054" s="1">
        <f>_xlfn.XLOOKUP(A1054,bank_source_transactions__1[transaction_id],bank_source_transactions__1[amount_inr])</f>
        <v>28945.64</v>
      </c>
      <c r="C1054" s="1">
        <f>_xlfn.XLOOKUP(A1054,Processed_data!A:A,Processed_data!F:F)</f>
        <v>28945.64</v>
      </c>
      <c r="D1054" s="1" t="str">
        <f>_xlfn.XLOOKUP(A1054,bank_source_transactions__1[transaction_id],bank_source_transactions__1[transaction_status])</f>
        <v>SUCCESS</v>
      </c>
      <c r="E1054" s="1" t="str">
        <f>_xlfn.XLOOKUP(A1054,Processed_data!A:A,Processed_data!G:G)</f>
        <v>SUCCESS</v>
      </c>
      <c r="F1054" s="1">
        <f>COUNTIF(bank_processed_transactions[transaction_id],A1054)</f>
        <v>1</v>
      </c>
      <c r="G1054" s="1" t="str">
        <f t="shared" si="160"/>
        <v>found</v>
      </c>
      <c r="H1054" s="1" t="str">
        <f t="shared" si="161"/>
        <v>Not Duplicate</v>
      </c>
      <c r="I1054" s="1" t="str">
        <f t="shared" si="162"/>
        <v>match</v>
      </c>
      <c r="J1054" s="1" t="str">
        <f t="shared" si="163"/>
        <v>match</v>
      </c>
      <c r="K1054" s="1">
        <f t="shared" si="164"/>
        <v>0</v>
      </c>
      <c r="L1054" s="2">
        <f>IF(F1054=0,"not processed",_xlfn.MINIFS(Processed_data!H:H,Processed_data!A:A,A1054))</f>
        <v>46099</v>
      </c>
      <c r="M1054" s="1">
        <f>IF(F1054=0,"not processed",ABS(bank_source_transactions__1[[#This Row],[transaction_date]]-Reconciliation!L1054))</f>
        <v>1</v>
      </c>
      <c r="N1054" s="1" t="str" cm="1">
        <f t="array" ref="N1054">_xlfn.IFS(M1054="not Processed", "Not Processed",M1054&gt;2,"SLA Breached",M1054&lt;=2,"Within SLA")</f>
        <v>Within SLA</v>
      </c>
      <c r="O1054" s="1" t="str">
        <f>_xlfn.XLOOKUP(A1054,Source_data!A:A,Source_data!D:D)</f>
        <v>UPI</v>
      </c>
      <c r="P1054" s="1">
        <f t="shared" si="165"/>
        <v>0</v>
      </c>
      <c r="Q1054" s="1">
        <f t="shared" si="166"/>
        <v>0</v>
      </c>
      <c r="R1054" s="1">
        <f t="shared" si="167"/>
        <v>0</v>
      </c>
      <c r="S1054" s="1">
        <f t="shared" si="168"/>
        <v>0</v>
      </c>
      <c r="T1054" s="1">
        <f t="shared" si="169"/>
        <v>0</v>
      </c>
      <c r="U1054" s="1" t="str">
        <f>_xlfn.XLOOKUP(Table3[[#This Row],[Transaction ID]],Source_data!A:A,Source_data!E:E)</f>
        <v>Hyderabad</v>
      </c>
      <c r="V1054" s="1">
        <f>_xlfn.IFNA(_xlfn.XLOOKUP(A1054,bank_processed_transactions[transaction_id],bank_processed_transactions[processing_minutes]),"")</f>
        <v>40.299999999999997</v>
      </c>
      <c r="W1054" s="31">
        <f>_xlfn.XLOOKUP(A1054,Source_data!A:A,Source_data!B:B)</f>
        <v>46098</v>
      </c>
    </row>
    <row r="1055" spans="1:23" x14ac:dyDescent="0.3">
      <c r="A1055" s="4" t="s">
        <v>4502</v>
      </c>
      <c r="B1055" s="1">
        <f>_xlfn.XLOOKUP(A1055,bank_source_transactions__1[transaction_id],bank_source_transactions__1[amount_inr])</f>
        <v>2001.71</v>
      </c>
      <c r="C1055" s="1">
        <f>_xlfn.XLOOKUP(A1055,Processed_data!A:A,Processed_data!F:F)</f>
        <v>2001.71</v>
      </c>
      <c r="D1055" s="1" t="str">
        <f>_xlfn.XLOOKUP(A1055,bank_source_transactions__1[transaction_id],bank_source_transactions__1[transaction_status])</f>
        <v>SUCCESS</v>
      </c>
      <c r="E1055" s="1" t="str">
        <f>_xlfn.XLOOKUP(A1055,Processed_data!A:A,Processed_data!G:G)</f>
        <v>SUCCESS</v>
      </c>
      <c r="F1055" s="1">
        <f>COUNTIF(bank_processed_transactions[transaction_id],A1055)</f>
        <v>1</v>
      </c>
      <c r="G1055" s="1" t="str">
        <f t="shared" si="160"/>
        <v>found</v>
      </c>
      <c r="H1055" s="1" t="str">
        <f t="shared" si="161"/>
        <v>Not Duplicate</v>
      </c>
      <c r="I1055" s="1" t="str">
        <f t="shared" si="162"/>
        <v>match</v>
      </c>
      <c r="J1055" s="1" t="str">
        <f t="shared" si="163"/>
        <v>match</v>
      </c>
      <c r="K1055" s="1">
        <f t="shared" si="164"/>
        <v>0</v>
      </c>
      <c r="L1055" s="2">
        <f>IF(F1055=0,"not processed",_xlfn.MINIFS(Processed_data!H:H,Processed_data!A:A,A1055))</f>
        <v>46054</v>
      </c>
      <c r="M1055" s="1">
        <f>IF(F1055=0,"not processed",ABS(bank_source_transactions__1[[#This Row],[transaction_date]]-Reconciliation!L1055))</f>
        <v>2</v>
      </c>
      <c r="N1055" s="1" t="str" cm="1">
        <f t="array" ref="N1055">_xlfn.IFS(M1055="not Processed", "Not Processed",M1055&gt;2,"SLA Breached",M1055&lt;=2,"Within SLA")</f>
        <v>Within SLA</v>
      </c>
      <c r="O1055" s="1" t="str">
        <f>_xlfn.XLOOKUP(A1055,Source_data!A:A,Source_data!D:D)</f>
        <v>IMPS</v>
      </c>
      <c r="P1055" s="1">
        <f t="shared" si="165"/>
        <v>0</v>
      </c>
      <c r="Q1055" s="1">
        <f t="shared" si="166"/>
        <v>0</v>
      </c>
      <c r="R1055" s="1">
        <f t="shared" si="167"/>
        <v>0</v>
      </c>
      <c r="S1055" s="1">
        <f t="shared" si="168"/>
        <v>0</v>
      </c>
      <c r="T1055" s="1">
        <f t="shared" si="169"/>
        <v>0</v>
      </c>
      <c r="U1055" s="1" t="str">
        <f>_xlfn.XLOOKUP(Table3[[#This Row],[Transaction ID]],Source_data!A:A,Source_data!E:E)</f>
        <v>Mumbai</v>
      </c>
      <c r="V1055" s="1">
        <f>_xlfn.IFNA(_xlfn.XLOOKUP(A1055,bank_processed_transactions[transaction_id],bank_processed_transactions[processing_minutes]),"")</f>
        <v>74.400000000000006</v>
      </c>
      <c r="W1055" s="31">
        <f>_xlfn.XLOOKUP(A1055,Source_data!A:A,Source_data!B:B)</f>
        <v>46052</v>
      </c>
    </row>
    <row r="1056" spans="1:23" x14ac:dyDescent="0.3">
      <c r="A1056" s="3" t="s">
        <v>4318</v>
      </c>
      <c r="B1056" s="1">
        <f>_xlfn.XLOOKUP(A1056,bank_source_transactions__1[transaction_id],bank_source_transactions__1[amount_inr])</f>
        <v>4829.2700000000004</v>
      </c>
      <c r="C1056" s="1">
        <f>_xlfn.XLOOKUP(A1056,Processed_data!A:A,Processed_data!F:F)</f>
        <v>4829.2700000000004</v>
      </c>
      <c r="D1056" s="1" t="str">
        <f>_xlfn.XLOOKUP(A1056,bank_source_transactions__1[transaction_id],bank_source_transactions__1[transaction_status])</f>
        <v>SUCCESS</v>
      </c>
      <c r="E1056" s="1" t="str">
        <f>_xlfn.XLOOKUP(A1056,Processed_data!A:A,Processed_data!G:G)</f>
        <v>SUCCESS</v>
      </c>
      <c r="F1056" s="1">
        <f>COUNTIF(bank_processed_transactions[transaction_id],A1056)</f>
        <v>1</v>
      </c>
      <c r="G1056" s="1" t="str">
        <f t="shared" si="160"/>
        <v>found</v>
      </c>
      <c r="H1056" s="1" t="str">
        <f t="shared" si="161"/>
        <v>Not Duplicate</v>
      </c>
      <c r="I1056" s="1" t="str">
        <f t="shared" si="162"/>
        <v>match</v>
      </c>
      <c r="J1056" s="1" t="str">
        <f t="shared" si="163"/>
        <v>match</v>
      </c>
      <c r="K1056" s="1">
        <f t="shared" si="164"/>
        <v>0</v>
      </c>
      <c r="L1056" s="2">
        <f>IF(F1056=0,"not processed",_xlfn.MINIFS(Processed_data!H:H,Processed_data!A:A,A1056))</f>
        <v>46063</v>
      </c>
      <c r="M1056" s="1">
        <f>IF(F1056=0,"not processed",ABS(bank_source_transactions__1[[#This Row],[transaction_date]]-Reconciliation!L1056))</f>
        <v>1</v>
      </c>
      <c r="N1056" s="1" t="str" cm="1">
        <f t="array" ref="N1056">_xlfn.IFS(M1056="not Processed", "Not Processed",M1056&gt;2,"SLA Breached",M1056&lt;=2,"Within SLA")</f>
        <v>Within SLA</v>
      </c>
      <c r="O1056" s="1" t="str">
        <f>_xlfn.XLOOKUP(A1056,Source_data!A:A,Source_data!D:D)</f>
        <v>UPI</v>
      </c>
      <c r="P1056" s="1">
        <f t="shared" si="165"/>
        <v>0</v>
      </c>
      <c r="Q1056" s="1">
        <f t="shared" si="166"/>
        <v>0</v>
      </c>
      <c r="R1056" s="1">
        <f t="shared" si="167"/>
        <v>0</v>
      </c>
      <c r="S1056" s="1">
        <f t="shared" si="168"/>
        <v>0</v>
      </c>
      <c r="T1056" s="1">
        <f t="shared" si="169"/>
        <v>0</v>
      </c>
      <c r="U1056" s="1" t="str">
        <f>_xlfn.XLOOKUP(Table3[[#This Row],[Transaction ID]],Source_data!A:A,Source_data!E:E)</f>
        <v>Bengaluru</v>
      </c>
      <c r="V1056" s="1">
        <f>_xlfn.IFNA(_xlfn.XLOOKUP(A1056,bank_processed_transactions[transaction_id],bank_processed_transactions[processing_minutes]),"")</f>
        <v>6.2</v>
      </c>
      <c r="W1056" s="31">
        <f>_xlfn.XLOOKUP(A1056,Source_data!A:A,Source_data!B:B)</f>
        <v>46062</v>
      </c>
    </row>
    <row r="1057" spans="1:23" x14ac:dyDescent="0.3">
      <c r="A1057" s="4" t="s">
        <v>3397</v>
      </c>
      <c r="B1057" s="1">
        <f>_xlfn.XLOOKUP(A1057,bank_source_transactions__1[transaction_id],bank_source_transactions__1[amount_inr])</f>
        <v>2136.0500000000002</v>
      </c>
      <c r="C1057" s="1">
        <f>_xlfn.XLOOKUP(A1057,Processed_data!A:A,Processed_data!F:F)</f>
        <v>2136.0500000000002</v>
      </c>
      <c r="D1057" s="1" t="str">
        <f>_xlfn.XLOOKUP(A1057,bank_source_transactions__1[transaction_id],bank_source_transactions__1[transaction_status])</f>
        <v>FAILED</v>
      </c>
      <c r="E1057" s="1" t="str">
        <f>_xlfn.XLOOKUP(A1057,Processed_data!A:A,Processed_data!G:G)</f>
        <v>FAILED</v>
      </c>
      <c r="F1057" s="1">
        <f>COUNTIF(bank_processed_transactions[transaction_id],A1057)</f>
        <v>1</v>
      </c>
      <c r="G1057" s="1" t="str">
        <f t="shared" si="160"/>
        <v>found</v>
      </c>
      <c r="H1057" s="1" t="str">
        <f t="shared" si="161"/>
        <v>Not Duplicate</v>
      </c>
      <c r="I1057" s="1" t="str">
        <f t="shared" si="162"/>
        <v>match</v>
      </c>
      <c r="J1057" s="1" t="str">
        <f t="shared" si="163"/>
        <v>match</v>
      </c>
      <c r="K1057" s="1">
        <f t="shared" si="164"/>
        <v>0</v>
      </c>
      <c r="L1057" s="2">
        <f>IF(F1057=0,"not processed",_xlfn.MINIFS(Processed_data!H:H,Processed_data!A:A,A1057))</f>
        <v>46040</v>
      </c>
      <c r="M1057" s="1">
        <f>IF(F1057=0,"not processed",ABS(bank_source_transactions__1[[#This Row],[transaction_date]]-Reconciliation!L1057))</f>
        <v>2</v>
      </c>
      <c r="N1057" s="1" t="str" cm="1">
        <f t="array" ref="N1057">_xlfn.IFS(M1057="not Processed", "Not Processed",M1057&gt;2,"SLA Breached",M1057&lt;=2,"Within SLA")</f>
        <v>Within SLA</v>
      </c>
      <c r="O1057" s="1" t="str">
        <f>_xlfn.XLOOKUP(A1057,Source_data!A:A,Source_data!D:D)</f>
        <v>UPI</v>
      </c>
      <c r="P1057" s="1">
        <f t="shared" si="165"/>
        <v>0</v>
      </c>
      <c r="Q1057" s="1">
        <f t="shared" si="166"/>
        <v>0</v>
      </c>
      <c r="R1057" s="1">
        <f t="shared" si="167"/>
        <v>0</v>
      </c>
      <c r="S1057" s="1">
        <f t="shared" si="168"/>
        <v>0</v>
      </c>
      <c r="T1057" s="1">
        <f t="shared" si="169"/>
        <v>0</v>
      </c>
      <c r="U1057" s="1" t="str">
        <f>_xlfn.XLOOKUP(Table3[[#This Row],[Transaction ID]],Source_data!A:A,Source_data!E:E)</f>
        <v>Pune</v>
      </c>
      <c r="V1057" s="1">
        <f>_xlfn.IFNA(_xlfn.XLOOKUP(A1057,bank_processed_transactions[transaction_id],bank_processed_transactions[processing_minutes]),"")</f>
        <v>75.400000000000006</v>
      </c>
      <c r="W1057" s="31">
        <f>_xlfn.XLOOKUP(A1057,Source_data!A:A,Source_data!B:B)</f>
        <v>46038</v>
      </c>
    </row>
    <row r="1058" spans="1:23" x14ac:dyDescent="0.3">
      <c r="A1058" s="3" t="s">
        <v>108</v>
      </c>
      <c r="B1058" s="1">
        <f>_xlfn.XLOOKUP(A1058,bank_source_transactions__1[transaction_id],bank_source_transactions__1[amount_inr])</f>
        <v>37670.559999999998</v>
      </c>
      <c r="C1058" s="1">
        <f>_xlfn.XLOOKUP(A1058,Processed_data!A:A,Processed_data!F:F)</f>
        <v>37670.559999999998</v>
      </c>
      <c r="D1058" s="1" t="str">
        <f>_xlfn.XLOOKUP(A1058,bank_source_transactions__1[transaction_id],bank_source_transactions__1[transaction_status])</f>
        <v>SUCCESS</v>
      </c>
      <c r="E1058" s="1" t="str">
        <f>_xlfn.XLOOKUP(A1058,Processed_data!A:A,Processed_data!G:G)</f>
        <v>SUCCESS</v>
      </c>
      <c r="F1058" s="1">
        <f>COUNTIF(bank_processed_transactions[transaction_id],A1058)</f>
        <v>1</v>
      </c>
      <c r="G1058" s="1" t="str">
        <f t="shared" si="160"/>
        <v>found</v>
      </c>
      <c r="H1058" s="1" t="str">
        <f t="shared" si="161"/>
        <v>Not Duplicate</v>
      </c>
      <c r="I1058" s="1" t="str">
        <f t="shared" si="162"/>
        <v>match</v>
      </c>
      <c r="J1058" s="1" t="str">
        <f t="shared" si="163"/>
        <v>match</v>
      </c>
      <c r="K1058" s="1">
        <f t="shared" si="164"/>
        <v>0</v>
      </c>
      <c r="L1058" s="2">
        <f>IF(F1058=0,"not processed",_xlfn.MINIFS(Processed_data!H:H,Processed_data!A:A,A1058))</f>
        <v>46056</v>
      </c>
      <c r="M1058" s="1">
        <f>IF(F1058=0,"not processed",ABS(bank_source_transactions__1[[#This Row],[transaction_date]]-Reconciliation!L1058))</f>
        <v>0</v>
      </c>
      <c r="N1058" s="1" t="str" cm="1">
        <f t="array" ref="N1058">_xlfn.IFS(M1058="not Processed", "Not Processed",M1058&gt;2,"SLA Breached",M1058&lt;=2,"Within SLA")</f>
        <v>Within SLA</v>
      </c>
      <c r="O1058" s="1" t="str">
        <f>_xlfn.XLOOKUP(A1058,Source_data!A:A,Source_data!D:D)</f>
        <v>UPI</v>
      </c>
      <c r="P1058" s="1">
        <f t="shared" si="165"/>
        <v>0</v>
      </c>
      <c r="Q1058" s="1">
        <f t="shared" si="166"/>
        <v>0</v>
      </c>
      <c r="R1058" s="1">
        <f t="shared" si="167"/>
        <v>0</v>
      </c>
      <c r="S1058" s="1">
        <f t="shared" si="168"/>
        <v>0</v>
      </c>
      <c r="T1058" s="1">
        <f t="shared" si="169"/>
        <v>0</v>
      </c>
      <c r="U1058" s="1" t="str">
        <f>_xlfn.XLOOKUP(Table3[[#This Row],[Transaction ID]],Source_data!A:A,Source_data!E:E)</f>
        <v>Hyderabad</v>
      </c>
      <c r="V1058" s="1">
        <f>_xlfn.IFNA(_xlfn.XLOOKUP(A1058,bank_processed_transactions[transaction_id],bank_processed_transactions[processing_minutes]),"")</f>
        <v>67.5</v>
      </c>
      <c r="W1058" s="31">
        <f>_xlfn.XLOOKUP(A1058,Source_data!A:A,Source_data!B:B)</f>
        <v>46056</v>
      </c>
    </row>
    <row r="1059" spans="1:23" x14ac:dyDescent="0.3">
      <c r="A1059" s="4" t="s">
        <v>5000</v>
      </c>
      <c r="B1059" s="1">
        <f>_xlfn.XLOOKUP(A1059,bank_source_transactions__1[transaction_id],bank_source_transactions__1[amount_inr])</f>
        <v>12233.69</v>
      </c>
      <c r="C1059" s="1" t="e">
        <f>_xlfn.XLOOKUP(A1059,Processed_data!A:A,Processed_data!F:F)</f>
        <v>#N/A</v>
      </c>
      <c r="D1059" s="1" t="str">
        <f>_xlfn.XLOOKUP(A1059,bank_source_transactions__1[transaction_id],bank_source_transactions__1[transaction_status])</f>
        <v>SUCCESS</v>
      </c>
      <c r="E1059" s="1" t="e">
        <f>_xlfn.XLOOKUP(A1059,Processed_data!A:A,Processed_data!G:G)</f>
        <v>#N/A</v>
      </c>
      <c r="F1059" s="1">
        <f>COUNTIF(bank_processed_transactions[transaction_id],A1059)</f>
        <v>0</v>
      </c>
      <c r="G1059" s="1" t="str">
        <f t="shared" si="160"/>
        <v>missing</v>
      </c>
      <c r="H1059" s="1" t="str">
        <f t="shared" si="161"/>
        <v>Not Duplicate</v>
      </c>
      <c r="I1059" s="1" t="str">
        <f t="shared" si="162"/>
        <v>not processed</v>
      </c>
      <c r="J1059" s="1" t="str">
        <f t="shared" si="163"/>
        <v>not processed</v>
      </c>
      <c r="K1059" s="1" t="str">
        <f t="shared" si="164"/>
        <v>missing</v>
      </c>
      <c r="L1059" s="2" t="str">
        <f>IF(F1059=0,"not processed",_xlfn.MINIFS(Processed_data!H:H,Processed_data!A:A,A1059))</f>
        <v>not processed</v>
      </c>
      <c r="M1059" s="1" t="str">
        <f>IF(F1059=0,"not processed",ABS(bank_source_transactions__1[[#This Row],[transaction_date]]-Reconciliation!L1059))</f>
        <v>not processed</v>
      </c>
      <c r="N1059" s="1" t="str" cm="1">
        <f t="array" ref="N1059">_xlfn.IFS(M1059="not Processed", "Not Processed",M1059&gt;2,"SLA Breached",M1059&lt;=2,"Within SLA")</f>
        <v>Not Processed</v>
      </c>
      <c r="O1059" s="1" t="str">
        <f>_xlfn.XLOOKUP(A1059,Source_data!A:A,Source_data!D:D)</f>
        <v>UPI</v>
      </c>
      <c r="P1059" s="1">
        <f t="shared" si="165"/>
        <v>1</v>
      </c>
      <c r="Q1059" s="1">
        <f t="shared" si="166"/>
        <v>0</v>
      </c>
      <c r="R1059" s="1">
        <f t="shared" si="167"/>
        <v>0</v>
      </c>
      <c r="S1059" s="1">
        <f t="shared" si="168"/>
        <v>0</v>
      </c>
      <c r="T1059" s="1">
        <f t="shared" si="169"/>
        <v>0</v>
      </c>
      <c r="U1059" s="1" t="str">
        <f>_xlfn.XLOOKUP(Table3[[#This Row],[Transaction ID]],Source_data!A:A,Source_data!E:E)</f>
        <v>Mumbai</v>
      </c>
      <c r="V1059" s="1" t="str">
        <f>_xlfn.IFNA(_xlfn.XLOOKUP(A1059,bank_processed_transactions[transaction_id],bank_processed_transactions[processing_minutes]),"")</f>
        <v/>
      </c>
      <c r="W1059" s="31">
        <f>_xlfn.XLOOKUP(A1059,Source_data!A:A,Source_data!B:B)</f>
        <v>46094</v>
      </c>
    </row>
    <row r="1060" spans="1:23" x14ac:dyDescent="0.3">
      <c r="A1060" s="3" t="s">
        <v>3134</v>
      </c>
      <c r="B1060" s="1">
        <f>_xlfn.XLOOKUP(A1060,bank_source_transactions__1[transaction_id],bank_source_transactions__1[amount_inr])</f>
        <v>10268.49</v>
      </c>
      <c r="C1060" s="1">
        <f>_xlfn.XLOOKUP(A1060,Processed_data!A:A,Processed_data!F:F)</f>
        <v>10268.49</v>
      </c>
      <c r="D1060" s="1" t="str">
        <f>_xlfn.XLOOKUP(A1060,bank_source_transactions__1[transaction_id],bank_source_transactions__1[transaction_status])</f>
        <v>SUCCESS</v>
      </c>
      <c r="E1060" s="1" t="str">
        <f>_xlfn.XLOOKUP(A1060,Processed_data!A:A,Processed_data!G:G)</f>
        <v>SUCCESS</v>
      </c>
      <c r="F1060" s="1">
        <f>COUNTIF(bank_processed_transactions[transaction_id],A1060)</f>
        <v>1</v>
      </c>
      <c r="G1060" s="1" t="str">
        <f t="shared" si="160"/>
        <v>found</v>
      </c>
      <c r="H1060" s="1" t="str">
        <f t="shared" si="161"/>
        <v>Not Duplicate</v>
      </c>
      <c r="I1060" s="1" t="str">
        <f t="shared" si="162"/>
        <v>match</v>
      </c>
      <c r="J1060" s="1" t="str">
        <f t="shared" si="163"/>
        <v>match</v>
      </c>
      <c r="K1060" s="1">
        <f t="shared" si="164"/>
        <v>0</v>
      </c>
      <c r="L1060" s="2">
        <f>IF(F1060=0,"not processed",_xlfn.MINIFS(Processed_data!H:H,Processed_data!A:A,A1060))</f>
        <v>46082</v>
      </c>
      <c r="M1060" s="1">
        <f>IF(F1060=0,"not processed",ABS(bank_source_transactions__1[[#This Row],[transaction_date]]-Reconciliation!L1060))</f>
        <v>1</v>
      </c>
      <c r="N1060" s="1" t="str" cm="1">
        <f t="array" ref="N1060">_xlfn.IFS(M1060="not Processed", "Not Processed",M1060&gt;2,"SLA Breached",M1060&lt;=2,"Within SLA")</f>
        <v>Within SLA</v>
      </c>
      <c r="O1060" s="1" t="str">
        <f>_xlfn.XLOOKUP(A1060,Source_data!A:A,Source_data!D:D)</f>
        <v>CARD</v>
      </c>
      <c r="P1060" s="1">
        <f t="shared" si="165"/>
        <v>0</v>
      </c>
      <c r="Q1060" s="1">
        <f t="shared" si="166"/>
        <v>0</v>
      </c>
      <c r="R1060" s="1">
        <f t="shared" si="167"/>
        <v>0</v>
      </c>
      <c r="S1060" s="1">
        <f t="shared" si="168"/>
        <v>0</v>
      </c>
      <c r="T1060" s="1">
        <f t="shared" si="169"/>
        <v>0</v>
      </c>
      <c r="U1060" s="1" t="str">
        <f>_xlfn.XLOOKUP(Table3[[#This Row],[Transaction ID]],Source_data!A:A,Source_data!E:E)</f>
        <v>Mumbai</v>
      </c>
      <c r="V1060" s="1">
        <f>_xlfn.IFNA(_xlfn.XLOOKUP(A1060,bank_processed_transactions[transaction_id],bank_processed_transactions[processing_minutes]),"")</f>
        <v>33.700000000000003</v>
      </c>
      <c r="W1060" s="31">
        <f>_xlfn.XLOOKUP(A1060,Source_data!A:A,Source_data!B:B)</f>
        <v>46081</v>
      </c>
    </row>
    <row r="1061" spans="1:23" x14ac:dyDescent="0.3">
      <c r="A1061" s="4" t="s">
        <v>4737</v>
      </c>
      <c r="B1061" s="1">
        <f>_xlfn.XLOOKUP(A1061,bank_source_transactions__1[transaction_id],bank_source_transactions__1[amount_inr])</f>
        <v>11423.56</v>
      </c>
      <c r="C1061" s="1">
        <f>_xlfn.XLOOKUP(A1061,Processed_data!A:A,Processed_data!F:F)</f>
        <v>11423.56</v>
      </c>
      <c r="D1061" s="1" t="str">
        <f>_xlfn.XLOOKUP(A1061,bank_source_transactions__1[transaction_id],bank_source_transactions__1[transaction_status])</f>
        <v>FAILED</v>
      </c>
      <c r="E1061" s="1" t="str">
        <f>_xlfn.XLOOKUP(A1061,Processed_data!A:A,Processed_data!G:G)</f>
        <v>FAILED</v>
      </c>
      <c r="F1061" s="1">
        <f>COUNTIF(bank_processed_transactions[transaction_id],A1061)</f>
        <v>1</v>
      </c>
      <c r="G1061" s="1" t="str">
        <f t="shared" si="160"/>
        <v>found</v>
      </c>
      <c r="H1061" s="1" t="str">
        <f t="shared" si="161"/>
        <v>Not Duplicate</v>
      </c>
      <c r="I1061" s="1" t="str">
        <f t="shared" si="162"/>
        <v>match</v>
      </c>
      <c r="J1061" s="1" t="str">
        <f t="shared" si="163"/>
        <v>match</v>
      </c>
      <c r="K1061" s="1">
        <f t="shared" si="164"/>
        <v>0</v>
      </c>
      <c r="L1061" s="2">
        <f>IF(F1061=0,"not processed",_xlfn.MINIFS(Processed_data!H:H,Processed_data!A:A,A1061))</f>
        <v>46076</v>
      </c>
      <c r="M1061" s="1">
        <f>IF(F1061=0,"not processed",ABS(bank_source_transactions__1[[#This Row],[transaction_date]]-Reconciliation!L1061))</f>
        <v>3</v>
      </c>
      <c r="N1061" s="1" t="str" cm="1">
        <f t="array" ref="N1061">_xlfn.IFS(M1061="not Processed", "Not Processed",M1061&gt;2,"SLA Breached",M1061&lt;=2,"Within SLA")</f>
        <v>SLA Breached</v>
      </c>
      <c r="O1061" s="1" t="str">
        <f>_xlfn.XLOOKUP(A1061,Source_data!A:A,Source_data!D:D)</f>
        <v>IMPS</v>
      </c>
      <c r="P1061" s="1">
        <f t="shared" si="165"/>
        <v>0</v>
      </c>
      <c r="Q1061" s="1">
        <f t="shared" si="166"/>
        <v>0</v>
      </c>
      <c r="R1061" s="1">
        <f t="shared" si="167"/>
        <v>0</v>
      </c>
      <c r="S1061" s="1">
        <f t="shared" si="168"/>
        <v>0</v>
      </c>
      <c r="T1061" s="1">
        <f t="shared" si="169"/>
        <v>1</v>
      </c>
      <c r="U1061" s="1" t="str">
        <f>_xlfn.XLOOKUP(Table3[[#This Row],[Transaction ID]],Source_data!A:A,Source_data!E:E)</f>
        <v>Hyderabad</v>
      </c>
      <c r="V1061" s="1">
        <f>_xlfn.IFNA(_xlfn.XLOOKUP(A1061,bank_processed_transactions[transaction_id],bank_processed_transactions[processing_minutes]),"")</f>
        <v>47.4</v>
      </c>
      <c r="W1061" s="31">
        <f>_xlfn.XLOOKUP(A1061,Source_data!A:A,Source_data!B:B)</f>
        <v>46073</v>
      </c>
    </row>
    <row r="1062" spans="1:23" x14ac:dyDescent="0.3">
      <c r="A1062" s="3" t="s">
        <v>644</v>
      </c>
      <c r="B1062" s="1">
        <f>_xlfn.XLOOKUP(A1062,bank_source_transactions__1[transaction_id],bank_source_transactions__1[amount_inr])</f>
        <v>1394.59</v>
      </c>
      <c r="C1062" s="1">
        <f>_xlfn.XLOOKUP(A1062,Processed_data!A:A,Processed_data!F:F)</f>
        <v>1394.59</v>
      </c>
      <c r="D1062" s="1" t="str">
        <f>_xlfn.XLOOKUP(A1062,bank_source_transactions__1[transaction_id],bank_source_transactions__1[transaction_status])</f>
        <v>SUCCESS</v>
      </c>
      <c r="E1062" s="1" t="str">
        <f>_xlfn.XLOOKUP(A1062,Processed_data!A:A,Processed_data!G:G)</f>
        <v>SUCCESS</v>
      </c>
      <c r="F1062" s="1">
        <f>COUNTIF(bank_processed_transactions[transaction_id],A1062)</f>
        <v>1</v>
      </c>
      <c r="G1062" s="1" t="str">
        <f t="shared" si="160"/>
        <v>found</v>
      </c>
      <c r="H1062" s="1" t="str">
        <f t="shared" si="161"/>
        <v>Not Duplicate</v>
      </c>
      <c r="I1062" s="1" t="str">
        <f t="shared" si="162"/>
        <v>match</v>
      </c>
      <c r="J1062" s="1" t="str">
        <f t="shared" si="163"/>
        <v>match</v>
      </c>
      <c r="K1062" s="1">
        <f t="shared" si="164"/>
        <v>0</v>
      </c>
      <c r="L1062" s="2">
        <f>IF(F1062=0,"not processed",_xlfn.MINIFS(Processed_data!H:H,Processed_data!A:A,A1062))</f>
        <v>46113</v>
      </c>
      <c r="M1062" s="1">
        <f>IF(F1062=0,"not processed",ABS(bank_source_transactions__1[[#This Row],[transaction_date]]-Reconciliation!L1062))</f>
        <v>1</v>
      </c>
      <c r="N1062" s="1" t="str" cm="1">
        <f t="array" ref="N1062">_xlfn.IFS(M1062="not Processed", "Not Processed",M1062&gt;2,"SLA Breached",M1062&lt;=2,"Within SLA")</f>
        <v>Within SLA</v>
      </c>
      <c r="O1062" s="1" t="str">
        <f>_xlfn.XLOOKUP(A1062,Source_data!A:A,Source_data!D:D)</f>
        <v>IMPS</v>
      </c>
      <c r="P1062" s="1">
        <f t="shared" si="165"/>
        <v>0</v>
      </c>
      <c r="Q1062" s="1">
        <f t="shared" si="166"/>
        <v>0</v>
      </c>
      <c r="R1062" s="1">
        <f t="shared" si="167"/>
        <v>0</v>
      </c>
      <c r="S1062" s="1">
        <f t="shared" si="168"/>
        <v>0</v>
      </c>
      <c r="T1062" s="1">
        <f t="shared" si="169"/>
        <v>0</v>
      </c>
      <c r="U1062" s="1" t="str">
        <f>_xlfn.XLOOKUP(Table3[[#This Row],[Transaction ID]],Source_data!A:A,Source_data!E:E)</f>
        <v>Hyderabad</v>
      </c>
      <c r="V1062" s="1">
        <f>_xlfn.IFNA(_xlfn.XLOOKUP(A1062,bank_processed_transactions[transaction_id],bank_processed_transactions[processing_minutes]),"")</f>
        <v>33.5</v>
      </c>
      <c r="W1062" s="31">
        <f>_xlfn.XLOOKUP(A1062,Source_data!A:A,Source_data!B:B)</f>
        <v>46112</v>
      </c>
    </row>
    <row r="1063" spans="1:23" x14ac:dyDescent="0.3">
      <c r="A1063" s="4" t="s">
        <v>2631</v>
      </c>
      <c r="B1063" s="1">
        <f>_xlfn.XLOOKUP(A1063,bank_source_transactions__1[transaction_id],bank_source_transactions__1[amount_inr])</f>
        <v>2797.74</v>
      </c>
      <c r="C1063" s="1">
        <f>_xlfn.XLOOKUP(A1063,Processed_data!A:A,Processed_data!F:F)</f>
        <v>2797.74</v>
      </c>
      <c r="D1063" s="1" t="str">
        <f>_xlfn.XLOOKUP(A1063,bank_source_transactions__1[transaction_id],bank_source_transactions__1[transaction_status])</f>
        <v>SUCCESS</v>
      </c>
      <c r="E1063" s="1" t="str">
        <f>_xlfn.XLOOKUP(A1063,Processed_data!A:A,Processed_data!G:G)</f>
        <v>SUCCESS</v>
      </c>
      <c r="F1063" s="1">
        <f>COUNTIF(bank_processed_transactions[transaction_id],A1063)</f>
        <v>1</v>
      </c>
      <c r="G1063" s="1" t="str">
        <f t="shared" si="160"/>
        <v>found</v>
      </c>
      <c r="H1063" s="1" t="str">
        <f t="shared" si="161"/>
        <v>Not Duplicate</v>
      </c>
      <c r="I1063" s="1" t="str">
        <f t="shared" si="162"/>
        <v>match</v>
      </c>
      <c r="J1063" s="1" t="str">
        <f t="shared" si="163"/>
        <v>match</v>
      </c>
      <c r="K1063" s="1">
        <f t="shared" si="164"/>
        <v>0</v>
      </c>
      <c r="L1063" s="2">
        <f>IF(F1063=0,"not processed",_xlfn.MINIFS(Processed_data!H:H,Processed_data!A:A,A1063))</f>
        <v>46082</v>
      </c>
      <c r="M1063" s="1">
        <f>IF(F1063=0,"not processed",ABS(bank_source_transactions__1[[#This Row],[transaction_date]]-Reconciliation!L1063))</f>
        <v>0</v>
      </c>
      <c r="N1063" s="1" t="str" cm="1">
        <f t="array" ref="N1063">_xlfn.IFS(M1063="not Processed", "Not Processed",M1063&gt;2,"SLA Breached",M1063&lt;=2,"Within SLA")</f>
        <v>Within SLA</v>
      </c>
      <c r="O1063" s="1" t="str">
        <f>_xlfn.XLOOKUP(A1063,Source_data!A:A,Source_data!D:D)</f>
        <v>UPI</v>
      </c>
      <c r="P1063" s="1">
        <f t="shared" si="165"/>
        <v>0</v>
      </c>
      <c r="Q1063" s="1">
        <f t="shared" si="166"/>
        <v>0</v>
      </c>
      <c r="R1063" s="1">
        <f t="shared" si="167"/>
        <v>0</v>
      </c>
      <c r="S1063" s="1">
        <f t="shared" si="168"/>
        <v>0</v>
      </c>
      <c r="T1063" s="1">
        <f t="shared" si="169"/>
        <v>0</v>
      </c>
      <c r="U1063" s="1" t="str">
        <f>_xlfn.XLOOKUP(Table3[[#This Row],[Transaction ID]],Source_data!A:A,Source_data!E:E)</f>
        <v>Bengaluru</v>
      </c>
      <c r="V1063" s="1">
        <f>_xlfn.IFNA(_xlfn.XLOOKUP(A1063,bank_processed_transactions[transaction_id],bank_processed_transactions[processing_minutes]),"")</f>
        <v>71.8</v>
      </c>
      <c r="W1063" s="31">
        <f>_xlfn.XLOOKUP(A1063,Source_data!A:A,Source_data!B:B)</f>
        <v>46082</v>
      </c>
    </row>
    <row r="1064" spans="1:23" x14ac:dyDescent="0.3">
      <c r="A1064" s="3" t="s">
        <v>2333</v>
      </c>
      <c r="B1064" s="1">
        <f>_xlfn.XLOOKUP(A1064,bank_source_transactions__1[transaction_id],bank_source_transactions__1[amount_inr])</f>
        <v>2864.42</v>
      </c>
      <c r="C1064" s="1">
        <f>_xlfn.XLOOKUP(A1064,Processed_data!A:A,Processed_data!F:F)</f>
        <v>2864.42</v>
      </c>
      <c r="D1064" s="1" t="str">
        <f>_xlfn.XLOOKUP(A1064,bank_source_transactions__1[transaction_id],bank_source_transactions__1[transaction_status])</f>
        <v>SUCCESS</v>
      </c>
      <c r="E1064" s="1" t="str">
        <f>_xlfn.XLOOKUP(A1064,Processed_data!A:A,Processed_data!G:G)</f>
        <v>SUCCESS</v>
      </c>
      <c r="F1064" s="1">
        <f>COUNTIF(bank_processed_transactions[transaction_id],A1064)</f>
        <v>1</v>
      </c>
      <c r="G1064" s="1" t="str">
        <f t="shared" si="160"/>
        <v>found</v>
      </c>
      <c r="H1064" s="1" t="str">
        <f t="shared" si="161"/>
        <v>Not Duplicate</v>
      </c>
      <c r="I1064" s="1" t="str">
        <f t="shared" si="162"/>
        <v>match</v>
      </c>
      <c r="J1064" s="1" t="str">
        <f t="shared" si="163"/>
        <v>match</v>
      </c>
      <c r="K1064" s="1">
        <f t="shared" si="164"/>
        <v>0</v>
      </c>
      <c r="L1064" s="2">
        <f>IF(F1064=0,"not processed",_xlfn.MINIFS(Processed_data!H:H,Processed_data!A:A,A1064))</f>
        <v>46046</v>
      </c>
      <c r="M1064" s="1">
        <f>IF(F1064=0,"not processed",ABS(bank_source_transactions__1[[#This Row],[transaction_date]]-Reconciliation!L1064))</f>
        <v>3</v>
      </c>
      <c r="N1064" s="1" t="str" cm="1">
        <f t="array" ref="N1064">_xlfn.IFS(M1064="not Processed", "Not Processed",M1064&gt;2,"SLA Breached",M1064&lt;=2,"Within SLA")</f>
        <v>SLA Breached</v>
      </c>
      <c r="O1064" s="1" t="str">
        <f>_xlfn.XLOOKUP(A1064,Source_data!A:A,Source_data!D:D)</f>
        <v>UPI</v>
      </c>
      <c r="P1064" s="1">
        <f t="shared" si="165"/>
        <v>0</v>
      </c>
      <c r="Q1064" s="1">
        <f t="shared" si="166"/>
        <v>0</v>
      </c>
      <c r="R1064" s="1">
        <f t="shared" si="167"/>
        <v>0</v>
      </c>
      <c r="S1064" s="1">
        <f t="shared" si="168"/>
        <v>0</v>
      </c>
      <c r="T1064" s="1">
        <f t="shared" si="169"/>
        <v>1</v>
      </c>
      <c r="U1064" s="1" t="str">
        <f>_xlfn.XLOOKUP(Table3[[#This Row],[Transaction ID]],Source_data!A:A,Source_data!E:E)</f>
        <v>Bengaluru</v>
      </c>
      <c r="V1064" s="1">
        <f>_xlfn.IFNA(_xlfn.XLOOKUP(A1064,bank_processed_transactions[transaction_id],bank_processed_transactions[processing_minutes]),"")</f>
        <v>5.8</v>
      </c>
      <c r="W1064" s="31">
        <f>_xlfn.XLOOKUP(A1064,Source_data!A:A,Source_data!B:B)</f>
        <v>46043</v>
      </c>
    </row>
    <row r="1065" spans="1:23" x14ac:dyDescent="0.3">
      <c r="A1065" s="4" t="s">
        <v>1854</v>
      </c>
      <c r="B1065" s="1">
        <f>_xlfn.XLOOKUP(A1065,bank_source_transactions__1[transaction_id],bank_source_transactions__1[amount_inr])</f>
        <v>1897.69</v>
      </c>
      <c r="C1065" s="1">
        <f>_xlfn.XLOOKUP(A1065,Processed_data!A:A,Processed_data!F:F)</f>
        <v>1897.69</v>
      </c>
      <c r="D1065" s="1" t="str">
        <f>_xlfn.XLOOKUP(A1065,bank_source_transactions__1[transaction_id],bank_source_transactions__1[transaction_status])</f>
        <v>SUCCESS</v>
      </c>
      <c r="E1065" s="1" t="str">
        <f>_xlfn.XLOOKUP(A1065,Processed_data!A:A,Processed_data!G:G)</f>
        <v>SUCCESS</v>
      </c>
      <c r="F1065" s="1">
        <f>COUNTIF(bank_processed_transactions[transaction_id],A1065)</f>
        <v>1</v>
      </c>
      <c r="G1065" s="1" t="str">
        <f t="shared" si="160"/>
        <v>found</v>
      </c>
      <c r="H1065" s="1" t="str">
        <f t="shared" si="161"/>
        <v>Not Duplicate</v>
      </c>
      <c r="I1065" s="1" t="str">
        <f t="shared" si="162"/>
        <v>match</v>
      </c>
      <c r="J1065" s="1" t="str">
        <f t="shared" si="163"/>
        <v>match</v>
      </c>
      <c r="K1065" s="1">
        <f t="shared" si="164"/>
        <v>0</v>
      </c>
      <c r="L1065" s="2">
        <f>IF(F1065=0,"not processed",_xlfn.MINIFS(Processed_data!H:H,Processed_data!A:A,A1065))</f>
        <v>46078</v>
      </c>
      <c r="M1065" s="1">
        <f>IF(F1065=0,"not processed",ABS(bank_source_transactions__1[[#This Row],[transaction_date]]-Reconciliation!L1065))</f>
        <v>3</v>
      </c>
      <c r="N1065" s="1" t="str" cm="1">
        <f t="array" ref="N1065">_xlfn.IFS(M1065="not Processed", "Not Processed",M1065&gt;2,"SLA Breached",M1065&lt;=2,"Within SLA")</f>
        <v>SLA Breached</v>
      </c>
      <c r="O1065" s="1" t="str">
        <f>_xlfn.XLOOKUP(A1065,Source_data!A:A,Source_data!D:D)</f>
        <v>UPI</v>
      </c>
      <c r="P1065" s="1">
        <f t="shared" si="165"/>
        <v>0</v>
      </c>
      <c r="Q1065" s="1">
        <f t="shared" si="166"/>
        <v>0</v>
      </c>
      <c r="R1065" s="1">
        <f t="shared" si="167"/>
        <v>0</v>
      </c>
      <c r="S1065" s="1">
        <f t="shared" si="168"/>
        <v>0</v>
      </c>
      <c r="T1065" s="1">
        <f t="shared" si="169"/>
        <v>1</v>
      </c>
      <c r="U1065" s="1" t="str">
        <f>_xlfn.XLOOKUP(Table3[[#This Row],[Transaction ID]],Source_data!A:A,Source_data!E:E)</f>
        <v>Bengaluru</v>
      </c>
      <c r="V1065" s="1">
        <f>_xlfn.IFNA(_xlfn.XLOOKUP(A1065,bank_processed_transactions[transaction_id],bank_processed_transactions[processing_minutes]),"")</f>
        <v>21.9</v>
      </c>
      <c r="W1065" s="31">
        <f>_xlfn.XLOOKUP(A1065,Source_data!A:A,Source_data!B:B)</f>
        <v>46075</v>
      </c>
    </row>
    <row r="1066" spans="1:23" x14ac:dyDescent="0.3">
      <c r="A1066" s="3" t="s">
        <v>3164</v>
      </c>
      <c r="B1066" s="1">
        <f>_xlfn.XLOOKUP(A1066,bank_source_transactions__1[transaction_id],bank_source_transactions__1[amount_inr])</f>
        <v>15933.05</v>
      </c>
      <c r="C1066" s="1">
        <f>_xlfn.XLOOKUP(A1066,Processed_data!A:A,Processed_data!F:F)</f>
        <v>15933.05</v>
      </c>
      <c r="D1066" s="1" t="str">
        <f>_xlfn.XLOOKUP(A1066,bank_source_transactions__1[transaction_id],bank_source_transactions__1[transaction_status])</f>
        <v>SUCCESS</v>
      </c>
      <c r="E1066" s="1" t="str">
        <f>_xlfn.XLOOKUP(A1066,Processed_data!A:A,Processed_data!G:G)</f>
        <v>SUCCESS</v>
      </c>
      <c r="F1066" s="1">
        <f>COUNTIF(bank_processed_transactions[transaction_id],A1066)</f>
        <v>1</v>
      </c>
      <c r="G1066" s="1" t="str">
        <f t="shared" si="160"/>
        <v>found</v>
      </c>
      <c r="H1066" s="1" t="str">
        <f t="shared" si="161"/>
        <v>Not Duplicate</v>
      </c>
      <c r="I1066" s="1" t="str">
        <f t="shared" si="162"/>
        <v>match</v>
      </c>
      <c r="J1066" s="1" t="str">
        <f t="shared" si="163"/>
        <v>match</v>
      </c>
      <c r="K1066" s="1">
        <f t="shared" si="164"/>
        <v>0</v>
      </c>
      <c r="L1066" s="2">
        <f>IF(F1066=0,"not processed",_xlfn.MINIFS(Processed_data!H:H,Processed_data!A:A,A1066))</f>
        <v>46103</v>
      </c>
      <c r="M1066" s="1">
        <f>IF(F1066=0,"not processed",ABS(bank_source_transactions__1[[#This Row],[transaction_date]]-Reconciliation!L1066))</f>
        <v>3</v>
      </c>
      <c r="N1066" s="1" t="str" cm="1">
        <f t="array" ref="N1066">_xlfn.IFS(M1066="not Processed", "Not Processed",M1066&gt;2,"SLA Breached",M1066&lt;=2,"Within SLA")</f>
        <v>SLA Breached</v>
      </c>
      <c r="O1066" s="1" t="str">
        <f>_xlfn.XLOOKUP(A1066,Source_data!A:A,Source_data!D:D)</f>
        <v>UPI</v>
      </c>
      <c r="P1066" s="1">
        <f t="shared" si="165"/>
        <v>0</v>
      </c>
      <c r="Q1066" s="1">
        <f t="shared" si="166"/>
        <v>0</v>
      </c>
      <c r="R1066" s="1">
        <f t="shared" si="167"/>
        <v>0</v>
      </c>
      <c r="S1066" s="1">
        <f t="shared" si="168"/>
        <v>0</v>
      </c>
      <c r="T1066" s="1">
        <f t="shared" si="169"/>
        <v>1</v>
      </c>
      <c r="U1066" s="1" t="str">
        <f>_xlfn.XLOOKUP(Table3[[#This Row],[Transaction ID]],Source_data!A:A,Source_data!E:E)</f>
        <v>Hyderabad</v>
      </c>
      <c r="V1066" s="1">
        <f>_xlfn.IFNA(_xlfn.XLOOKUP(A1066,bank_processed_transactions[transaction_id],bank_processed_transactions[processing_minutes]),"")</f>
        <v>21.8</v>
      </c>
      <c r="W1066" s="31">
        <f>_xlfn.XLOOKUP(A1066,Source_data!A:A,Source_data!B:B)</f>
        <v>46100</v>
      </c>
    </row>
    <row r="1067" spans="1:23" x14ac:dyDescent="0.3">
      <c r="A1067" s="4" t="s">
        <v>4253</v>
      </c>
      <c r="B1067" s="1">
        <f>_xlfn.XLOOKUP(A1067,bank_source_transactions__1[transaction_id],bank_source_transactions__1[amount_inr])</f>
        <v>4242.2299999999996</v>
      </c>
      <c r="C1067" s="1">
        <f>_xlfn.XLOOKUP(A1067,Processed_data!A:A,Processed_data!F:F)</f>
        <v>4242.2299999999996</v>
      </c>
      <c r="D1067" s="1" t="str">
        <f>_xlfn.XLOOKUP(A1067,bank_source_transactions__1[transaction_id],bank_source_transactions__1[transaction_status])</f>
        <v>SUCCESS</v>
      </c>
      <c r="E1067" s="1" t="str">
        <f>_xlfn.XLOOKUP(A1067,Processed_data!A:A,Processed_data!G:G)</f>
        <v>SUCCESS</v>
      </c>
      <c r="F1067" s="1">
        <f>COUNTIF(bank_processed_transactions[transaction_id],A1067)</f>
        <v>1</v>
      </c>
      <c r="G1067" s="1" t="str">
        <f t="shared" si="160"/>
        <v>found</v>
      </c>
      <c r="H1067" s="1" t="str">
        <f t="shared" si="161"/>
        <v>Not Duplicate</v>
      </c>
      <c r="I1067" s="1" t="str">
        <f t="shared" si="162"/>
        <v>match</v>
      </c>
      <c r="J1067" s="1" t="str">
        <f t="shared" si="163"/>
        <v>match</v>
      </c>
      <c r="K1067" s="1">
        <f t="shared" si="164"/>
        <v>0</v>
      </c>
      <c r="L1067" s="2">
        <f>IF(F1067=0,"not processed",_xlfn.MINIFS(Processed_data!H:H,Processed_data!A:A,A1067))</f>
        <v>46071</v>
      </c>
      <c r="M1067" s="1">
        <f>IF(F1067=0,"not processed",ABS(bank_source_transactions__1[[#This Row],[transaction_date]]-Reconciliation!L1067))</f>
        <v>2</v>
      </c>
      <c r="N1067" s="1" t="str" cm="1">
        <f t="array" ref="N1067">_xlfn.IFS(M1067="not Processed", "Not Processed",M1067&gt;2,"SLA Breached",M1067&lt;=2,"Within SLA")</f>
        <v>Within SLA</v>
      </c>
      <c r="O1067" s="1" t="str">
        <f>_xlfn.XLOOKUP(A1067,Source_data!A:A,Source_data!D:D)</f>
        <v>UPI</v>
      </c>
      <c r="P1067" s="1">
        <f t="shared" si="165"/>
        <v>0</v>
      </c>
      <c r="Q1067" s="1">
        <f t="shared" si="166"/>
        <v>0</v>
      </c>
      <c r="R1067" s="1">
        <f t="shared" si="167"/>
        <v>0</v>
      </c>
      <c r="S1067" s="1">
        <f t="shared" si="168"/>
        <v>0</v>
      </c>
      <c r="T1067" s="1">
        <f t="shared" si="169"/>
        <v>0</v>
      </c>
      <c r="U1067" s="1" t="str">
        <f>_xlfn.XLOOKUP(Table3[[#This Row],[Transaction ID]],Source_data!A:A,Source_data!E:E)</f>
        <v>Hyderabad</v>
      </c>
      <c r="V1067" s="1">
        <f>_xlfn.IFNA(_xlfn.XLOOKUP(A1067,bank_processed_transactions[transaction_id],bank_processed_transactions[processing_minutes]),"")</f>
        <v>28.7</v>
      </c>
      <c r="W1067" s="31">
        <f>_xlfn.XLOOKUP(A1067,Source_data!A:A,Source_data!B:B)</f>
        <v>46069</v>
      </c>
    </row>
    <row r="1068" spans="1:23" x14ac:dyDescent="0.3">
      <c r="A1068" s="3" t="s">
        <v>623</v>
      </c>
      <c r="B1068" s="1">
        <f>_xlfn.XLOOKUP(A1068,bank_source_transactions__1[transaction_id],bank_source_transactions__1[amount_inr])</f>
        <v>390.76</v>
      </c>
      <c r="C1068" s="1">
        <f>_xlfn.XLOOKUP(A1068,Processed_data!A:A,Processed_data!F:F)</f>
        <v>390.76</v>
      </c>
      <c r="D1068" s="1" t="str">
        <f>_xlfn.XLOOKUP(A1068,bank_source_transactions__1[transaction_id],bank_source_transactions__1[transaction_status])</f>
        <v>SUCCESS</v>
      </c>
      <c r="E1068" s="1" t="str">
        <f>_xlfn.XLOOKUP(A1068,Processed_data!A:A,Processed_data!G:G)</f>
        <v>SUCCESS</v>
      </c>
      <c r="F1068" s="1">
        <f>COUNTIF(bank_processed_transactions[transaction_id],A1068)</f>
        <v>1</v>
      </c>
      <c r="G1068" s="1" t="str">
        <f t="shared" si="160"/>
        <v>found</v>
      </c>
      <c r="H1068" s="1" t="str">
        <f t="shared" si="161"/>
        <v>Not Duplicate</v>
      </c>
      <c r="I1068" s="1" t="str">
        <f t="shared" si="162"/>
        <v>match</v>
      </c>
      <c r="J1068" s="1" t="str">
        <f t="shared" si="163"/>
        <v>match</v>
      </c>
      <c r="K1068" s="1">
        <f t="shared" si="164"/>
        <v>0</v>
      </c>
      <c r="L1068" s="2">
        <f>IF(F1068=0,"not processed",_xlfn.MINIFS(Processed_data!H:H,Processed_data!A:A,A1068))</f>
        <v>46115</v>
      </c>
      <c r="M1068" s="1">
        <f>IF(F1068=0,"not processed",ABS(bank_source_transactions__1[[#This Row],[transaction_date]]-Reconciliation!L1068))</f>
        <v>3</v>
      </c>
      <c r="N1068" s="1" t="str" cm="1">
        <f t="array" ref="N1068">_xlfn.IFS(M1068="not Processed", "Not Processed",M1068&gt;2,"SLA Breached",M1068&lt;=2,"Within SLA")</f>
        <v>SLA Breached</v>
      </c>
      <c r="O1068" s="1" t="str">
        <f>_xlfn.XLOOKUP(A1068,Source_data!A:A,Source_data!D:D)</f>
        <v>NEFT</v>
      </c>
      <c r="P1068" s="1">
        <f t="shared" si="165"/>
        <v>0</v>
      </c>
      <c r="Q1068" s="1">
        <f t="shared" si="166"/>
        <v>0</v>
      </c>
      <c r="R1068" s="1">
        <f t="shared" si="167"/>
        <v>0</v>
      </c>
      <c r="S1068" s="1">
        <f t="shared" si="168"/>
        <v>0</v>
      </c>
      <c r="T1068" s="1">
        <f t="shared" si="169"/>
        <v>1</v>
      </c>
      <c r="U1068" s="1" t="str">
        <f>_xlfn.XLOOKUP(Table3[[#This Row],[Transaction ID]],Source_data!A:A,Source_data!E:E)</f>
        <v>Mumbai</v>
      </c>
      <c r="V1068" s="1">
        <f>_xlfn.IFNA(_xlfn.XLOOKUP(A1068,bank_processed_transactions[transaction_id],bank_processed_transactions[processing_minutes]),"")</f>
        <v>70.3</v>
      </c>
      <c r="W1068" s="31">
        <f>_xlfn.XLOOKUP(A1068,Source_data!A:A,Source_data!B:B)</f>
        <v>46112</v>
      </c>
    </row>
    <row r="1069" spans="1:23" x14ac:dyDescent="0.3">
      <c r="A1069" s="4" t="s">
        <v>4971</v>
      </c>
      <c r="B1069" s="1">
        <f>_xlfn.XLOOKUP(A1069,bank_source_transactions__1[transaction_id],bank_source_transactions__1[amount_inr])</f>
        <v>2539.42</v>
      </c>
      <c r="C1069" s="1">
        <f>_xlfn.XLOOKUP(A1069,Processed_data!A:A,Processed_data!F:F)</f>
        <v>2539.42</v>
      </c>
      <c r="D1069" s="1" t="str">
        <f>_xlfn.XLOOKUP(A1069,bank_source_transactions__1[transaction_id],bank_source_transactions__1[transaction_status])</f>
        <v>SUCCESS</v>
      </c>
      <c r="E1069" s="1" t="str">
        <f>_xlfn.XLOOKUP(A1069,Processed_data!A:A,Processed_data!G:G)</f>
        <v>SUCCESS</v>
      </c>
      <c r="F1069" s="1">
        <f>COUNTIF(bank_processed_transactions[transaction_id],A1069)</f>
        <v>1</v>
      </c>
      <c r="G1069" s="1" t="str">
        <f t="shared" si="160"/>
        <v>found</v>
      </c>
      <c r="H1069" s="1" t="str">
        <f t="shared" si="161"/>
        <v>Not Duplicate</v>
      </c>
      <c r="I1069" s="1" t="str">
        <f t="shared" si="162"/>
        <v>match</v>
      </c>
      <c r="J1069" s="1" t="str">
        <f t="shared" si="163"/>
        <v>match</v>
      </c>
      <c r="K1069" s="1">
        <f t="shared" si="164"/>
        <v>0</v>
      </c>
      <c r="L1069" s="2">
        <f>IF(F1069=0,"not processed",_xlfn.MINIFS(Processed_data!H:H,Processed_data!A:A,A1069))</f>
        <v>46084</v>
      </c>
      <c r="M1069" s="1">
        <f>IF(F1069=0,"not processed",ABS(bank_source_transactions__1[[#This Row],[transaction_date]]-Reconciliation!L1069))</f>
        <v>3</v>
      </c>
      <c r="N1069" s="1" t="str" cm="1">
        <f t="array" ref="N1069">_xlfn.IFS(M1069="not Processed", "Not Processed",M1069&gt;2,"SLA Breached",M1069&lt;=2,"Within SLA")</f>
        <v>SLA Breached</v>
      </c>
      <c r="O1069" s="1" t="str">
        <f>_xlfn.XLOOKUP(A1069,Source_data!A:A,Source_data!D:D)</f>
        <v>NEFT</v>
      </c>
      <c r="P1069" s="1">
        <f t="shared" si="165"/>
        <v>0</v>
      </c>
      <c r="Q1069" s="1">
        <f t="shared" si="166"/>
        <v>0</v>
      </c>
      <c r="R1069" s="1">
        <f t="shared" si="167"/>
        <v>0</v>
      </c>
      <c r="S1069" s="1">
        <f t="shared" si="168"/>
        <v>0</v>
      </c>
      <c r="T1069" s="1">
        <f t="shared" si="169"/>
        <v>1</v>
      </c>
      <c r="U1069" s="1" t="str">
        <f>_xlfn.XLOOKUP(Table3[[#This Row],[Transaction ID]],Source_data!A:A,Source_data!E:E)</f>
        <v>Hyderabad</v>
      </c>
      <c r="V1069" s="1">
        <f>_xlfn.IFNA(_xlfn.XLOOKUP(A1069,bank_processed_transactions[transaction_id],bank_processed_transactions[processing_minutes]),"")</f>
        <v>42.1</v>
      </c>
      <c r="W1069" s="31">
        <f>_xlfn.XLOOKUP(A1069,Source_data!A:A,Source_data!B:B)</f>
        <v>46081</v>
      </c>
    </row>
    <row r="1070" spans="1:23" x14ac:dyDescent="0.3">
      <c r="A1070" s="3" t="s">
        <v>1773</v>
      </c>
      <c r="B1070" s="1">
        <f>_xlfn.XLOOKUP(A1070,bank_source_transactions__1[transaction_id],bank_source_transactions__1[amount_inr])</f>
        <v>929.12</v>
      </c>
      <c r="C1070" s="1">
        <f>_xlfn.XLOOKUP(A1070,Processed_data!A:A,Processed_data!F:F)</f>
        <v>929.12</v>
      </c>
      <c r="D1070" s="1" t="str">
        <f>_xlfn.XLOOKUP(A1070,bank_source_transactions__1[transaction_id],bank_source_transactions__1[transaction_status])</f>
        <v>SUCCESS</v>
      </c>
      <c r="E1070" s="1" t="str">
        <f>_xlfn.XLOOKUP(A1070,Processed_data!A:A,Processed_data!G:G)</f>
        <v>SUCCESS</v>
      </c>
      <c r="F1070" s="1">
        <f>COUNTIF(bank_processed_transactions[transaction_id],A1070)</f>
        <v>1</v>
      </c>
      <c r="G1070" s="1" t="str">
        <f t="shared" si="160"/>
        <v>found</v>
      </c>
      <c r="H1070" s="1" t="str">
        <f t="shared" si="161"/>
        <v>Not Duplicate</v>
      </c>
      <c r="I1070" s="1" t="str">
        <f t="shared" si="162"/>
        <v>match</v>
      </c>
      <c r="J1070" s="1" t="str">
        <f t="shared" si="163"/>
        <v>match</v>
      </c>
      <c r="K1070" s="1">
        <f t="shared" si="164"/>
        <v>0</v>
      </c>
      <c r="L1070" s="2">
        <f>IF(F1070=0,"not processed",_xlfn.MINIFS(Processed_data!H:H,Processed_data!A:A,A1070))</f>
        <v>46082</v>
      </c>
      <c r="M1070" s="1">
        <f>IF(F1070=0,"not processed",ABS(bank_source_transactions__1[[#This Row],[transaction_date]]-Reconciliation!L1070))</f>
        <v>1</v>
      </c>
      <c r="N1070" s="1" t="str" cm="1">
        <f t="array" ref="N1070">_xlfn.IFS(M1070="not Processed", "Not Processed",M1070&gt;2,"SLA Breached",M1070&lt;=2,"Within SLA")</f>
        <v>Within SLA</v>
      </c>
      <c r="O1070" s="1" t="str">
        <f>_xlfn.XLOOKUP(A1070,Source_data!A:A,Source_data!D:D)</f>
        <v>NEFT</v>
      </c>
      <c r="P1070" s="1">
        <f t="shared" si="165"/>
        <v>0</v>
      </c>
      <c r="Q1070" s="1">
        <f t="shared" si="166"/>
        <v>0</v>
      </c>
      <c r="R1070" s="1">
        <f t="shared" si="167"/>
        <v>0</v>
      </c>
      <c r="S1070" s="1">
        <f t="shared" si="168"/>
        <v>0</v>
      </c>
      <c r="T1070" s="1">
        <f t="shared" si="169"/>
        <v>0</v>
      </c>
      <c r="U1070" s="1" t="str">
        <f>_xlfn.XLOOKUP(Table3[[#This Row],[Transaction ID]],Source_data!A:A,Source_data!E:E)</f>
        <v>Hyderabad</v>
      </c>
      <c r="V1070" s="1">
        <f>_xlfn.IFNA(_xlfn.XLOOKUP(A1070,bank_processed_transactions[transaction_id],bank_processed_transactions[processing_minutes]),"")</f>
        <v>113.1</v>
      </c>
      <c r="W1070" s="31">
        <f>_xlfn.XLOOKUP(A1070,Source_data!A:A,Source_data!B:B)</f>
        <v>46081</v>
      </c>
    </row>
    <row r="1071" spans="1:23" x14ac:dyDescent="0.3">
      <c r="A1071" s="4" t="s">
        <v>3010</v>
      </c>
      <c r="B1071" s="1">
        <f>_xlfn.XLOOKUP(A1071,bank_source_transactions__1[transaction_id],bank_source_transactions__1[amount_inr])</f>
        <v>5502.47</v>
      </c>
      <c r="C1071" s="1">
        <f>_xlfn.XLOOKUP(A1071,Processed_data!A:A,Processed_data!F:F)</f>
        <v>5502.47</v>
      </c>
      <c r="D1071" s="1" t="str">
        <f>_xlfn.XLOOKUP(A1071,bank_source_transactions__1[transaction_id],bank_source_transactions__1[transaction_status])</f>
        <v>SUCCESS</v>
      </c>
      <c r="E1071" s="1" t="str">
        <f>_xlfn.XLOOKUP(A1071,Processed_data!A:A,Processed_data!G:G)</f>
        <v>SUCCESS</v>
      </c>
      <c r="F1071" s="1">
        <f>COUNTIF(bank_processed_transactions[transaction_id],A1071)</f>
        <v>1</v>
      </c>
      <c r="G1071" s="1" t="str">
        <f t="shared" si="160"/>
        <v>found</v>
      </c>
      <c r="H1071" s="1" t="str">
        <f t="shared" si="161"/>
        <v>Not Duplicate</v>
      </c>
      <c r="I1071" s="1" t="str">
        <f t="shared" si="162"/>
        <v>match</v>
      </c>
      <c r="J1071" s="1" t="str">
        <f t="shared" si="163"/>
        <v>match</v>
      </c>
      <c r="K1071" s="1">
        <f t="shared" si="164"/>
        <v>0</v>
      </c>
      <c r="L1071" s="2">
        <f>IF(F1071=0,"not processed",_xlfn.MINIFS(Processed_data!H:H,Processed_data!A:A,A1071))</f>
        <v>46089</v>
      </c>
      <c r="M1071" s="1">
        <f>IF(F1071=0,"not processed",ABS(bank_source_transactions__1[[#This Row],[transaction_date]]-Reconciliation!L1071))</f>
        <v>0</v>
      </c>
      <c r="N1071" s="1" t="str" cm="1">
        <f t="array" ref="N1071">_xlfn.IFS(M1071="not Processed", "Not Processed",M1071&gt;2,"SLA Breached",M1071&lt;=2,"Within SLA")</f>
        <v>Within SLA</v>
      </c>
      <c r="O1071" s="1" t="str">
        <f>_xlfn.XLOOKUP(A1071,Source_data!A:A,Source_data!D:D)</f>
        <v>CARD</v>
      </c>
      <c r="P1071" s="1">
        <f t="shared" si="165"/>
        <v>0</v>
      </c>
      <c r="Q1071" s="1">
        <f t="shared" si="166"/>
        <v>0</v>
      </c>
      <c r="R1071" s="1">
        <f t="shared" si="167"/>
        <v>0</v>
      </c>
      <c r="S1071" s="1">
        <f t="shared" si="168"/>
        <v>0</v>
      </c>
      <c r="T1071" s="1">
        <f t="shared" si="169"/>
        <v>0</v>
      </c>
      <c r="U1071" s="1" t="str">
        <f>_xlfn.XLOOKUP(Table3[[#This Row],[Transaction ID]],Source_data!A:A,Source_data!E:E)</f>
        <v>Hyderabad</v>
      </c>
      <c r="V1071" s="1">
        <f>_xlfn.IFNA(_xlfn.XLOOKUP(A1071,bank_processed_transactions[transaction_id],bank_processed_transactions[processing_minutes]),"")</f>
        <v>20.9</v>
      </c>
      <c r="W1071" s="31">
        <f>_xlfn.XLOOKUP(A1071,Source_data!A:A,Source_data!B:B)</f>
        <v>46089</v>
      </c>
    </row>
    <row r="1072" spans="1:23" x14ac:dyDescent="0.3">
      <c r="A1072" s="3" t="s">
        <v>4037</v>
      </c>
      <c r="B1072" s="1">
        <f>_xlfn.XLOOKUP(A1072,bank_source_transactions__1[transaction_id],bank_source_transactions__1[amount_inr])</f>
        <v>6848.7</v>
      </c>
      <c r="C1072" s="1">
        <f>_xlfn.XLOOKUP(A1072,Processed_data!A:A,Processed_data!F:F)</f>
        <v>6848.7</v>
      </c>
      <c r="D1072" s="1" t="str">
        <f>_xlfn.XLOOKUP(A1072,bank_source_transactions__1[transaction_id],bank_source_transactions__1[transaction_status])</f>
        <v>SUCCESS</v>
      </c>
      <c r="E1072" s="1" t="str">
        <f>_xlfn.XLOOKUP(A1072,Processed_data!A:A,Processed_data!G:G)</f>
        <v>SUCCESS</v>
      </c>
      <c r="F1072" s="1">
        <f>COUNTIF(bank_processed_transactions[transaction_id],A1072)</f>
        <v>1</v>
      </c>
      <c r="G1072" s="1" t="str">
        <f t="shared" si="160"/>
        <v>found</v>
      </c>
      <c r="H1072" s="1" t="str">
        <f t="shared" si="161"/>
        <v>Not Duplicate</v>
      </c>
      <c r="I1072" s="1" t="str">
        <f t="shared" si="162"/>
        <v>match</v>
      </c>
      <c r="J1072" s="1" t="str">
        <f t="shared" si="163"/>
        <v>match</v>
      </c>
      <c r="K1072" s="1">
        <f t="shared" si="164"/>
        <v>0</v>
      </c>
      <c r="L1072" s="2">
        <f>IF(F1072=0,"not processed",_xlfn.MINIFS(Processed_data!H:H,Processed_data!A:A,A1072))</f>
        <v>46029</v>
      </c>
      <c r="M1072" s="1">
        <f>IF(F1072=0,"not processed",ABS(bank_source_transactions__1[[#This Row],[transaction_date]]-Reconciliation!L1072))</f>
        <v>5</v>
      </c>
      <c r="N1072" s="1" t="str" cm="1">
        <f t="array" ref="N1072">_xlfn.IFS(M1072="not Processed", "Not Processed",M1072&gt;2,"SLA Breached",M1072&lt;=2,"Within SLA")</f>
        <v>SLA Breached</v>
      </c>
      <c r="O1072" s="1" t="str">
        <f>_xlfn.XLOOKUP(A1072,Source_data!A:A,Source_data!D:D)</f>
        <v>UPI</v>
      </c>
      <c r="P1072" s="1">
        <f t="shared" si="165"/>
        <v>0</v>
      </c>
      <c r="Q1072" s="1">
        <f t="shared" si="166"/>
        <v>0</v>
      </c>
      <c r="R1072" s="1">
        <f t="shared" si="167"/>
        <v>0</v>
      </c>
      <c r="S1072" s="1">
        <f t="shared" si="168"/>
        <v>0</v>
      </c>
      <c r="T1072" s="1">
        <f t="shared" si="169"/>
        <v>1</v>
      </c>
      <c r="U1072" s="1" t="str">
        <f>_xlfn.XLOOKUP(Table3[[#This Row],[Transaction ID]],Source_data!A:A,Source_data!E:E)</f>
        <v>Hyderabad</v>
      </c>
      <c r="V1072" s="1">
        <f>_xlfn.IFNA(_xlfn.XLOOKUP(A1072,bank_processed_transactions[transaction_id],bank_processed_transactions[processing_minutes]),"")</f>
        <v>4.9000000000000004</v>
      </c>
      <c r="W1072" s="31">
        <f>_xlfn.XLOOKUP(A1072,Source_data!A:A,Source_data!B:B)</f>
        <v>46024</v>
      </c>
    </row>
    <row r="1073" spans="1:23" x14ac:dyDescent="0.3">
      <c r="A1073" s="4" t="s">
        <v>3315</v>
      </c>
      <c r="B1073" s="1">
        <f>_xlfn.XLOOKUP(A1073,bank_source_transactions__1[transaction_id],bank_source_transactions__1[amount_inr])</f>
        <v>25512.92</v>
      </c>
      <c r="C1073" s="1">
        <f>_xlfn.XLOOKUP(A1073,Processed_data!A:A,Processed_data!F:F)</f>
        <v>25512.92</v>
      </c>
      <c r="D1073" s="1" t="str">
        <f>_xlfn.XLOOKUP(A1073,bank_source_transactions__1[transaction_id],bank_source_transactions__1[transaction_status])</f>
        <v>SUCCESS</v>
      </c>
      <c r="E1073" s="1" t="str">
        <f>_xlfn.XLOOKUP(A1073,Processed_data!A:A,Processed_data!G:G)</f>
        <v>SUCCESS</v>
      </c>
      <c r="F1073" s="1">
        <f>COUNTIF(bank_processed_transactions[transaction_id],A1073)</f>
        <v>1</v>
      </c>
      <c r="G1073" s="1" t="str">
        <f t="shared" si="160"/>
        <v>found</v>
      </c>
      <c r="H1073" s="1" t="str">
        <f t="shared" si="161"/>
        <v>Not Duplicate</v>
      </c>
      <c r="I1073" s="1" t="str">
        <f t="shared" si="162"/>
        <v>match</v>
      </c>
      <c r="J1073" s="1" t="str">
        <f t="shared" si="163"/>
        <v>match</v>
      </c>
      <c r="K1073" s="1">
        <f t="shared" si="164"/>
        <v>0</v>
      </c>
      <c r="L1073" s="2">
        <f>IF(F1073=0,"not processed",_xlfn.MINIFS(Processed_data!H:H,Processed_data!A:A,A1073))</f>
        <v>46082</v>
      </c>
      <c r="M1073" s="1">
        <f>IF(F1073=0,"not processed",ABS(bank_source_transactions__1[[#This Row],[transaction_date]]-Reconciliation!L1073))</f>
        <v>3</v>
      </c>
      <c r="N1073" s="1" t="str" cm="1">
        <f t="array" ref="N1073">_xlfn.IFS(M1073="not Processed", "Not Processed",M1073&gt;2,"SLA Breached",M1073&lt;=2,"Within SLA")</f>
        <v>SLA Breached</v>
      </c>
      <c r="O1073" s="1" t="str">
        <f>_xlfn.XLOOKUP(A1073,Source_data!A:A,Source_data!D:D)</f>
        <v>NEFT</v>
      </c>
      <c r="P1073" s="1">
        <f t="shared" si="165"/>
        <v>0</v>
      </c>
      <c r="Q1073" s="1">
        <f t="shared" si="166"/>
        <v>0</v>
      </c>
      <c r="R1073" s="1">
        <f t="shared" si="167"/>
        <v>0</v>
      </c>
      <c r="S1073" s="1">
        <f t="shared" si="168"/>
        <v>0</v>
      </c>
      <c r="T1073" s="1">
        <f t="shared" si="169"/>
        <v>1</v>
      </c>
      <c r="U1073" s="1" t="str">
        <f>_xlfn.XLOOKUP(Table3[[#This Row],[Transaction ID]],Source_data!A:A,Source_data!E:E)</f>
        <v>Bengaluru</v>
      </c>
      <c r="V1073" s="1">
        <f>_xlfn.IFNA(_xlfn.XLOOKUP(A1073,bank_processed_transactions[transaction_id],bank_processed_transactions[processing_minutes]),"")</f>
        <v>13.6</v>
      </c>
      <c r="W1073" s="31">
        <f>_xlfn.XLOOKUP(A1073,Source_data!A:A,Source_data!B:B)</f>
        <v>46079</v>
      </c>
    </row>
    <row r="1074" spans="1:23" x14ac:dyDescent="0.3">
      <c r="A1074" s="3" t="s">
        <v>3958</v>
      </c>
      <c r="B1074" s="1">
        <f>_xlfn.XLOOKUP(A1074,bank_source_transactions__1[transaction_id],bank_source_transactions__1[amount_inr])</f>
        <v>4408.2</v>
      </c>
      <c r="C1074" s="1">
        <f>_xlfn.XLOOKUP(A1074,Processed_data!A:A,Processed_data!F:F)</f>
        <v>4408.2</v>
      </c>
      <c r="D1074" s="1" t="str">
        <f>_xlfn.XLOOKUP(A1074,bank_source_transactions__1[transaction_id],bank_source_transactions__1[transaction_status])</f>
        <v>SUCCESS</v>
      </c>
      <c r="E1074" s="1" t="str">
        <f>_xlfn.XLOOKUP(A1074,Processed_data!A:A,Processed_data!G:G)</f>
        <v>SUCCESS</v>
      </c>
      <c r="F1074" s="1">
        <f>COUNTIF(bank_processed_transactions[transaction_id],A1074)</f>
        <v>1</v>
      </c>
      <c r="G1074" s="1" t="str">
        <f t="shared" si="160"/>
        <v>found</v>
      </c>
      <c r="H1074" s="1" t="str">
        <f t="shared" si="161"/>
        <v>Not Duplicate</v>
      </c>
      <c r="I1074" s="1" t="str">
        <f t="shared" si="162"/>
        <v>match</v>
      </c>
      <c r="J1074" s="1" t="str">
        <f t="shared" si="163"/>
        <v>match</v>
      </c>
      <c r="K1074" s="1">
        <f t="shared" si="164"/>
        <v>0</v>
      </c>
      <c r="L1074" s="2">
        <f>IF(F1074=0,"not processed",_xlfn.MINIFS(Processed_data!H:H,Processed_data!A:A,A1074))</f>
        <v>46080</v>
      </c>
      <c r="M1074" s="1">
        <f>IF(F1074=0,"not processed",ABS(bank_source_transactions__1[[#This Row],[transaction_date]]-Reconciliation!L1074))</f>
        <v>1</v>
      </c>
      <c r="N1074" s="1" t="str" cm="1">
        <f t="array" ref="N1074">_xlfn.IFS(M1074="not Processed", "Not Processed",M1074&gt;2,"SLA Breached",M1074&lt;=2,"Within SLA")</f>
        <v>Within SLA</v>
      </c>
      <c r="O1074" s="1" t="str">
        <f>_xlfn.XLOOKUP(A1074,Source_data!A:A,Source_data!D:D)</f>
        <v>CARD</v>
      </c>
      <c r="P1074" s="1">
        <f t="shared" si="165"/>
        <v>0</v>
      </c>
      <c r="Q1074" s="1">
        <f t="shared" si="166"/>
        <v>0</v>
      </c>
      <c r="R1074" s="1">
        <f t="shared" si="167"/>
        <v>0</v>
      </c>
      <c r="S1074" s="1">
        <f t="shared" si="168"/>
        <v>0</v>
      </c>
      <c r="T1074" s="1">
        <f t="shared" si="169"/>
        <v>0</v>
      </c>
      <c r="U1074" s="1" t="str">
        <f>_xlfn.XLOOKUP(Table3[[#This Row],[Transaction ID]],Source_data!A:A,Source_data!E:E)</f>
        <v>Bengaluru</v>
      </c>
      <c r="V1074" s="1">
        <f>_xlfn.IFNA(_xlfn.XLOOKUP(A1074,bank_processed_transactions[transaction_id],bank_processed_transactions[processing_minutes]),"")</f>
        <v>42.6</v>
      </c>
      <c r="W1074" s="31">
        <f>_xlfn.XLOOKUP(A1074,Source_data!A:A,Source_data!B:B)</f>
        <v>46079</v>
      </c>
    </row>
    <row r="1075" spans="1:23" x14ac:dyDescent="0.3">
      <c r="A1075" s="4" t="s">
        <v>312</v>
      </c>
      <c r="B1075" s="1">
        <f>_xlfn.XLOOKUP(A1075,bank_source_transactions__1[transaction_id],bank_source_transactions__1[amount_inr])</f>
        <v>1374.63</v>
      </c>
      <c r="C1075" s="1">
        <f>_xlfn.XLOOKUP(A1075,Processed_data!A:A,Processed_data!F:F)</f>
        <v>1374.63</v>
      </c>
      <c r="D1075" s="1" t="str">
        <f>_xlfn.XLOOKUP(A1075,bank_source_transactions__1[transaction_id],bank_source_transactions__1[transaction_status])</f>
        <v>SUCCESS</v>
      </c>
      <c r="E1075" s="1" t="str">
        <f>_xlfn.XLOOKUP(A1075,Processed_data!A:A,Processed_data!G:G)</f>
        <v>FAILED</v>
      </c>
      <c r="F1075" s="1">
        <f>COUNTIF(bank_processed_transactions[transaction_id],A1075)</f>
        <v>1</v>
      </c>
      <c r="G1075" s="1" t="str">
        <f t="shared" si="160"/>
        <v>found</v>
      </c>
      <c r="H1075" s="1" t="str">
        <f t="shared" si="161"/>
        <v>Not Duplicate</v>
      </c>
      <c r="I1075" s="1" t="str">
        <f t="shared" si="162"/>
        <v>match</v>
      </c>
      <c r="J1075" s="1" t="str">
        <f t="shared" si="163"/>
        <v>mismatch</v>
      </c>
      <c r="K1075" s="1">
        <f t="shared" si="164"/>
        <v>0</v>
      </c>
      <c r="L1075" s="2">
        <f>IF(F1075=0,"not processed",_xlfn.MINIFS(Processed_data!H:H,Processed_data!A:A,A1075))</f>
        <v>46037</v>
      </c>
      <c r="M1075" s="1">
        <f>IF(F1075=0,"not processed",ABS(bank_source_transactions__1[[#This Row],[transaction_date]]-Reconciliation!L1075))</f>
        <v>3</v>
      </c>
      <c r="N1075" s="1" t="str" cm="1">
        <f t="array" ref="N1075">_xlfn.IFS(M1075="not Processed", "Not Processed",M1075&gt;2,"SLA Breached",M1075&lt;=2,"Within SLA")</f>
        <v>SLA Breached</v>
      </c>
      <c r="O1075" s="1" t="str">
        <f>_xlfn.XLOOKUP(A1075,Source_data!A:A,Source_data!D:D)</f>
        <v>IMPS</v>
      </c>
      <c r="P1075" s="1">
        <f t="shared" si="165"/>
        <v>0</v>
      </c>
      <c r="Q1075" s="1">
        <f t="shared" si="166"/>
        <v>0</v>
      </c>
      <c r="R1075" s="1">
        <f t="shared" si="167"/>
        <v>0</v>
      </c>
      <c r="S1075" s="1">
        <f t="shared" si="168"/>
        <v>1</v>
      </c>
      <c r="T1075" s="1">
        <f t="shared" si="169"/>
        <v>1</v>
      </c>
      <c r="U1075" s="1" t="str">
        <f>_xlfn.XLOOKUP(Table3[[#This Row],[Transaction ID]],Source_data!A:A,Source_data!E:E)</f>
        <v>Hyderabad</v>
      </c>
      <c r="V1075" s="1">
        <f>_xlfn.IFNA(_xlfn.XLOOKUP(A1075,bank_processed_transactions[transaction_id],bank_processed_transactions[processing_minutes]),"")</f>
        <v>49.8</v>
      </c>
      <c r="W1075" s="31">
        <f>_xlfn.XLOOKUP(A1075,Source_data!A:A,Source_data!B:B)</f>
        <v>46034</v>
      </c>
    </row>
    <row r="1076" spans="1:23" x14ac:dyDescent="0.3">
      <c r="A1076" s="3" t="s">
        <v>3253</v>
      </c>
      <c r="B1076" s="1">
        <f>_xlfn.XLOOKUP(A1076,bank_source_transactions__1[transaction_id],bank_source_transactions__1[amount_inr])</f>
        <v>3732.98</v>
      </c>
      <c r="C1076" s="1">
        <f>_xlfn.XLOOKUP(A1076,Processed_data!A:A,Processed_data!F:F)</f>
        <v>3732.98</v>
      </c>
      <c r="D1076" s="1" t="str">
        <f>_xlfn.XLOOKUP(A1076,bank_source_transactions__1[transaction_id],bank_source_transactions__1[transaction_status])</f>
        <v>SUCCESS</v>
      </c>
      <c r="E1076" s="1" t="str">
        <f>_xlfn.XLOOKUP(A1076,Processed_data!A:A,Processed_data!G:G)</f>
        <v>SUCCESS</v>
      </c>
      <c r="F1076" s="1">
        <f>COUNTIF(bank_processed_transactions[transaction_id],A1076)</f>
        <v>1</v>
      </c>
      <c r="G1076" s="1" t="str">
        <f t="shared" si="160"/>
        <v>found</v>
      </c>
      <c r="H1076" s="1" t="str">
        <f t="shared" si="161"/>
        <v>Not Duplicate</v>
      </c>
      <c r="I1076" s="1" t="str">
        <f t="shared" si="162"/>
        <v>match</v>
      </c>
      <c r="J1076" s="1" t="str">
        <f t="shared" si="163"/>
        <v>match</v>
      </c>
      <c r="K1076" s="1">
        <f t="shared" si="164"/>
        <v>0</v>
      </c>
      <c r="L1076" s="2">
        <f>IF(F1076=0,"not processed",_xlfn.MINIFS(Processed_data!H:H,Processed_data!A:A,A1076))</f>
        <v>46039</v>
      </c>
      <c r="M1076" s="1">
        <f>IF(F1076=0,"not processed",ABS(bank_source_transactions__1[[#This Row],[transaction_date]]-Reconciliation!L1076))</f>
        <v>1</v>
      </c>
      <c r="N1076" s="1" t="str" cm="1">
        <f t="array" ref="N1076">_xlfn.IFS(M1076="not Processed", "Not Processed",M1076&gt;2,"SLA Breached",M1076&lt;=2,"Within SLA")</f>
        <v>Within SLA</v>
      </c>
      <c r="O1076" s="1" t="str">
        <f>_xlfn.XLOOKUP(A1076,Source_data!A:A,Source_data!D:D)</f>
        <v>UPI</v>
      </c>
      <c r="P1076" s="1">
        <f t="shared" si="165"/>
        <v>0</v>
      </c>
      <c r="Q1076" s="1">
        <f t="shared" si="166"/>
        <v>0</v>
      </c>
      <c r="R1076" s="1">
        <f t="shared" si="167"/>
        <v>0</v>
      </c>
      <c r="S1076" s="1">
        <f t="shared" si="168"/>
        <v>0</v>
      </c>
      <c r="T1076" s="1">
        <f t="shared" si="169"/>
        <v>0</v>
      </c>
      <c r="U1076" s="1" t="str">
        <f>_xlfn.XLOOKUP(Table3[[#This Row],[Transaction ID]],Source_data!A:A,Source_data!E:E)</f>
        <v>Hyderabad</v>
      </c>
      <c r="V1076" s="1">
        <f>_xlfn.IFNA(_xlfn.XLOOKUP(A1076,bank_processed_transactions[transaction_id],bank_processed_transactions[processing_minutes]),"")</f>
        <v>43.1</v>
      </c>
      <c r="W1076" s="31">
        <f>_xlfn.XLOOKUP(A1076,Source_data!A:A,Source_data!B:B)</f>
        <v>46038</v>
      </c>
    </row>
    <row r="1077" spans="1:23" x14ac:dyDescent="0.3">
      <c r="A1077" s="4" t="s">
        <v>4005</v>
      </c>
      <c r="B1077" s="1">
        <f>_xlfn.XLOOKUP(A1077,bank_source_transactions__1[transaction_id],bank_source_transactions__1[amount_inr])</f>
        <v>9107.2900000000009</v>
      </c>
      <c r="C1077" s="1">
        <f>_xlfn.XLOOKUP(A1077,Processed_data!A:A,Processed_data!F:F)</f>
        <v>9107.2900000000009</v>
      </c>
      <c r="D1077" s="1" t="str">
        <f>_xlfn.XLOOKUP(A1077,bank_source_transactions__1[transaction_id],bank_source_transactions__1[transaction_status])</f>
        <v>SUCCESS</v>
      </c>
      <c r="E1077" s="1" t="str">
        <f>_xlfn.XLOOKUP(A1077,Processed_data!A:A,Processed_data!G:G)</f>
        <v>SUCCESS</v>
      </c>
      <c r="F1077" s="1">
        <f>COUNTIF(bank_processed_transactions[transaction_id],A1077)</f>
        <v>1</v>
      </c>
      <c r="G1077" s="1" t="str">
        <f t="shared" si="160"/>
        <v>found</v>
      </c>
      <c r="H1077" s="1" t="str">
        <f t="shared" si="161"/>
        <v>Not Duplicate</v>
      </c>
      <c r="I1077" s="1" t="str">
        <f t="shared" si="162"/>
        <v>match</v>
      </c>
      <c r="J1077" s="1" t="str">
        <f t="shared" si="163"/>
        <v>match</v>
      </c>
      <c r="K1077" s="1">
        <f t="shared" si="164"/>
        <v>0</v>
      </c>
      <c r="L1077" s="2">
        <f>IF(F1077=0,"not processed",_xlfn.MINIFS(Processed_data!H:H,Processed_data!A:A,A1077))</f>
        <v>46110</v>
      </c>
      <c r="M1077" s="1">
        <f>IF(F1077=0,"not processed",ABS(bank_source_transactions__1[[#This Row],[transaction_date]]-Reconciliation!L1077))</f>
        <v>2</v>
      </c>
      <c r="N1077" s="1" t="str" cm="1">
        <f t="array" ref="N1077">_xlfn.IFS(M1077="not Processed", "Not Processed",M1077&gt;2,"SLA Breached",M1077&lt;=2,"Within SLA")</f>
        <v>Within SLA</v>
      </c>
      <c r="O1077" s="1" t="str">
        <f>_xlfn.XLOOKUP(A1077,Source_data!A:A,Source_data!D:D)</f>
        <v>UPI</v>
      </c>
      <c r="P1077" s="1">
        <f t="shared" si="165"/>
        <v>0</v>
      </c>
      <c r="Q1077" s="1">
        <f t="shared" si="166"/>
        <v>0</v>
      </c>
      <c r="R1077" s="1">
        <f t="shared" si="167"/>
        <v>0</v>
      </c>
      <c r="S1077" s="1">
        <f t="shared" si="168"/>
        <v>0</v>
      </c>
      <c r="T1077" s="1">
        <f t="shared" si="169"/>
        <v>0</v>
      </c>
      <c r="U1077" s="1" t="str">
        <f>_xlfn.XLOOKUP(Table3[[#This Row],[Transaction ID]],Source_data!A:A,Source_data!E:E)</f>
        <v>Bengaluru</v>
      </c>
      <c r="V1077" s="1">
        <f>_xlfn.IFNA(_xlfn.XLOOKUP(A1077,bank_processed_transactions[transaction_id],bank_processed_transactions[processing_minutes]),"")</f>
        <v>37.700000000000003</v>
      </c>
      <c r="W1077" s="31">
        <f>_xlfn.XLOOKUP(A1077,Source_data!A:A,Source_data!B:B)</f>
        <v>46108</v>
      </c>
    </row>
    <row r="1078" spans="1:23" x14ac:dyDescent="0.3">
      <c r="A1078" s="3" t="s">
        <v>4556</v>
      </c>
      <c r="B1078" s="1">
        <f>_xlfn.XLOOKUP(A1078,bank_source_transactions__1[transaction_id],bank_source_transactions__1[amount_inr])</f>
        <v>18401.400000000001</v>
      </c>
      <c r="C1078" s="1">
        <f>_xlfn.XLOOKUP(A1078,Processed_data!A:A,Processed_data!F:F)</f>
        <v>18401.400000000001</v>
      </c>
      <c r="D1078" s="1" t="str">
        <f>_xlfn.XLOOKUP(A1078,bank_source_transactions__1[transaction_id],bank_source_transactions__1[transaction_status])</f>
        <v>SUCCESS</v>
      </c>
      <c r="E1078" s="1" t="str">
        <f>_xlfn.XLOOKUP(A1078,Processed_data!A:A,Processed_data!G:G)</f>
        <v>SUCCESS</v>
      </c>
      <c r="F1078" s="1">
        <f>COUNTIF(bank_processed_transactions[transaction_id],A1078)</f>
        <v>1</v>
      </c>
      <c r="G1078" s="1" t="str">
        <f t="shared" si="160"/>
        <v>found</v>
      </c>
      <c r="H1078" s="1" t="str">
        <f t="shared" si="161"/>
        <v>Not Duplicate</v>
      </c>
      <c r="I1078" s="1" t="str">
        <f t="shared" si="162"/>
        <v>match</v>
      </c>
      <c r="J1078" s="1" t="str">
        <f t="shared" si="163"/>
        <v>match</v>
      </c>
      <c r="K1078" s="1">
        <f t="shared" si="164"/>
        <v>0</v>
      </c>
      <c r="L1078" s="2">
        <f>IF(F1078=0,"not processed",_xlfn.MINIFS(Processed_data!H:H,Processed_data!A:A,A1078))</f>
        <v>46075</v>
      </c>
      <c r="M1078" s="1">
        <f>IF(F1078=0,"not processed",ABS(bank_source_transactions__1[[#This Row],[transaction_date]]-Reconciliation!L1078))</f>
        <v>1</v>
      </c>
      <c r="N1078" s="1" t="str" cm="1">
        <f t="array" ref="N1078">_xlfn.IFS(M1078="not Processed", "Not Processed",M1078&gt;2,"SLA Breached",M1078&lt;=2,"Within SLA")</f>
        <v>Within SLA</v>
      </c>
      <c r="O1078" s="1" t="str">
        <f>_xlfn.XLOOKUP(A1078,Source_data!A:A,Source_data!D:D)</f>
        <v>ATM</v>
      </c>
      <c r="P1078" s="1">
        <f t="shared" si="165"/>
        <v>0</v>
      </c>
      <c r="Q1078" s="1">
        <f t="shared" si="166"/>
        <v>0</v>
      </c>
      <c r="R1078" s="1">
        <f t="shared" si="167"/>
        <v>0</v>
      </c>
      <c r="S1078" s="1">
        <f t="shared" si="168"/>
        <v>0</v>
      </c>
      <c r="T1078" s="1">
        <f t="shared" si="169"/>
        <v>0</v>
      </c>
      <c r="U1078" s="1" t="str">
        <f>_xlfn.XLOOKUP(Table3[[#This Row],[Transaction ID]],Source_data!A:A,Source_data!E:E)</f>
        <v>Bengaluru</v>
      </c>
      <c r="V1078" s="1">
        <f>_xlfn.IFNA(_xlfn.XLOOKUP(A1078,bank_processed_transactions[transaction_id],bank_processed_transactions[processing_minutes]),"")</f>
        <v>7.1</v>
      </c>
      <c r="W1078" s="31">
        <f>_xlfn.XLOOKUP(A1078,Source_data!A:A,Source_data!B:B)</f>
        <v>46074</v>
      </c>
    </row>
    <row r="1079" spans="1:23" x14ac:dyDescent="0.3">
      <c r="A1079" s="4" t="s">
        <v>5001</v>
      </c>
      <c r="B1079" s="1">
        <f>_xlfn.XLOOKUP(A1079,bank_source_transactions__1[transaction_id],bank_source_transactions__1[amount_inr])</f>
        <v>982.55</v>
      </c>
      <c r="C1079" s="1" t="e">
        <f>_xlfn.XLOOKUP(A1079,Processed_data!A:A,Processed_data!F:F)</f>
        <v>#N/A</v>
      </c>
      <c r="D1079" s="1" t="str">
        <f>_xlfn.XLOOKUP(A1079,bank_source_transactions__1[transaction_id],bank_source_transactions__1[transaction_status])</f>
        <v>SUCCESS</v>
      </c>
      <c r="E1079" s="1" t="e">
        <f>_xlfn.XLOOKUP(A1079,Processed_data!A:A,Processed_data!G:G)</f>
        <v>#N/A</v>
      </c>
      <c r="F1079" s="1">
        <f>COUNTIF(bank_processed_transactions[transaction_id],A1079)</f>
        <v>0</v>
      </c>
      <c r="G1079" s="1" t="str">
        <f t="shared" si="160"/>
        <v>missing</v>
      </c>
      <c r="H1079" s="1" t="str">
        <f t="shared" si="161"/>
        <v>Not Duplicate</v>
      </c>
      <c r="I1079" s="1" t="str">
        <f t="shared" si="162"/>
        <v>not processed</v>
      </c>
      <c r="J1079" s="1" t="str">
        <f t="shared" si="163"/>
        <v>not processed</v>
      </c>
      <c r="K1079" s="1" t="str">
        <f t="shared" si="164"/>
        <v>missing</v>
      </c>
      <c r="L1079" s="2" t="str">
        <f>IF(F1079=0,"not processed",_xlfn.MINIFS(Processed_data!H:H,Processed_data!A:A,A1079))</f>
        <v>not processed</v>
      </c>
      <c r="M1079" s="1" t="str">
        <f>IF(F1079=0,"not processed",ABS(bank_source_transactions__1[[#This Row],[transaction_date]]-Reconciliation!L1079))</f>
        <v>not processed</v>
      </c>
      <c r="N1079" s="1" t="str" cm="1">
        <f t="array" ref="N1079">_xlfn.IFS(M1079="not Processed", "Not Processed",M1079&gt;2,"SLA Breached",M1079&lt;=2,"Within SLA")</f>
        <v>Not Processed</v>
      </c>
      <c r="O1079" s="1" t="str">
        <f>_xlfn.XLOOKUP(A1079,Source_data!A:A,Source_data!D:D)</f>
        <v>NEFT</v>
      </c>
      <c r="P1079" s="1">
        <f t="shared" si="165"/>
        <v>1</v>
      </c>
      <c r="Q1079" s="1">
        <f t="shared" si="166"/>
        <v>0</v>
      </c>
      <c r="R1079" s="1">
        <f t="shared" si="167"/>
        <v>0</v>
      </c>
      <c r="S1079" s="1">
        <f t="shared" si="168"/>
        <v>0</v>
      </c>
      <c r="T1079" s="1">
        <f t="shared" si="169"/>
        <v>0</v>
      </c>
      <c r="U1079" s="1" t="str">
        <f>_xlfn.XLOOKUP(Table3[[#This Row],[Transaction ID]],Source_data!A:A,Source_data!E:E)</f>
        <v>Bengaluru</v>
      </c>
      <c r="V1079" s="1" t="str">
        <f>_xlfn.IFNA(_xlfn.XLOOKUP(A1079,bank_processed_transactions[transaction_id],bank_processed_transactions[processing_minutes]),"")</f>
        <v/>
      </c>
      <c r="W1079" s="31">
        <f>_xlfn.XLOOKUP(A1079,Source_data!A:A,Source_data!B:B)</f>
        <v>46102</v>
      </c>
    </row>
    <row r="1080" spans="1:23" x14ac:dyDescent="0.3">
      <c r="A1080" s="3" t="s">
        <v>4881</v>
      </c>
      <c r="B1080" s="1">
        <f>_xlfn.XLOOKUP(A1080,bank_source_transactions__1[transaction_id],bank_source_transactions__1[amount_inr])</f>
        <v>3839.84</v>
      </c>
      <c r="C1080" s="1">
        <f>_xlfn.XLOOKUP(A1080,Processed_data!A:A,Processed_data!F:F)</f>
        <v>3839.84</v>
      </c>
      <c r="D1080" s="1" t="str">
        <f>_xlfn.XLOOKUP(A1080,bank_source_transactions__1[transaction_id],bank_source_transactions__1[transaction_status])</f>
        <v>SUCCESS</v>
      </c>
      <c r="E1080" s="1" t="str">
        <f>_xlfn.XLOOKUP(A1080,Processed_data!A:A,Processed_data!G:G)</f>
        <v>SUCCESS</v>
      </c>
      <c r="F1080" s="1">
        <f>COUNTIF(bank_processed_transactions[transaction_id],A1080)</f>
        <v>1</v>
      </c>
      <c r="G1080" s="1" t="str">
        <f t="shared" si="160"/>
        <v>found</v>
      </c>
      <c r="H1080" s="1" t="str">
        <f t="shared" si="161"/>
        <v>Not Duplicate</v>
      </c>
      <c r="I1080" s="1" t="str">
        <f t="shared" si="162"/>
        <v>match</v>
      </c>
      <c r="J1080" s="1" t="str">
        <f t="shared" si="163"/>
        <v>match</v>
      </c>
      <c r="K1080" s="1">
        <f t="shared" si="164"/>
        <v>0</v>
      </c>
      <c r="L1080" s="2">
        <f>IF(F1080=0,"not processed",_xlfn.MINIFS(Processed_data!H:H,Processed_data!A:A,A1080))</f>
        <v>46071</v>
      </c>
      <c r="M1080" s="1">
        <f>IF(F1080=0,"not processed",ABS(bank_source_transactions__1[[#This Row],[transaction_date]]-Reconciliation!L1080))</f>
        <v>3</v>
      </c>
      <c r="N1080" s="1" t="str" cm="1">
        <f t="array" ref="N1080">_xlfn.IFS(M1080="not Processed", "Not Processed",M1080&gt;2,"SLA Breached",M1080&lt;=2,"Within SLA")</f>
        <v>SLA Breached</v>
      </c>
      <c r="O1080" s="1" t="str">
        <f>_xlfn.XLOOKUP(A1080,Source_data!A:A,Source_data!D:D)</f>
        <v>IMPS</v>
      </c>
      <c r="P1080" s="1">
        <f t="shared" si="165"/>
        <v>0</v>
      </c>
      <c r="Q1080" s="1">
        <f t="shared" si="166"/>
        <v>0</v>
      </c>
      <c r="R1080" s="1">
        <f t="shared" si="167"/>
        <v>0</v>
      </c>
      <c r="S1080" s="1">
        <f t="shared" si="168"/>
        <v>0</v>
      </c>
      <c r="T1080" s="1">
        <f t="shared" si="169"/>
        <v>1</v>
      </c>
      <c r="U1080" s="1" t="str">
        <f>_xlfn.XLOOKUP(Table3[[#This Row],[Transaction ID]],Source_data!A:A,Source_data!E:E)</f>
        <v>Hyderabad</v>
      </c>
      <c r="V1080" s="1">
        <f>_xlfn.IFNA(_xlfn.XLOOKUP(A1080,bank_processed_transactions[transaction_id],bank_processed_transactions[processing_minutes]),"")</f>
        <v>33.5</v>
      </c>
      <c r="W1080" s="31">
        <f>_xlfn.XLOOKUP(A1080,Source_data!A:A,Source_data!B:B)</f>
        <v>46068</v>
      </c>
    </row>
    <row r="1081" spans="1:23" x14ac:dyDescent="0.3">
      <c r="A1081" s="4" t="s">
        <v>2518</v>
      </c>
      <c r="B1081" s="1">
        <f>_xlfn.XLOOKUP(A1081,bank_source_transactions__1[transaction_id],bank_source_transactions__1[amount_inr])</f>
        <v>2169.13</v>
      </c>
      <c r="C1081" s="1">
        <f>_xlfn.XLOOKUP(A1081,Processed_data!A:A,Processed_data!F:F)</f>
        <v>2169.13</v>
      </c>
      <c r="D1081" s="1" t="str">
        <f>_xlfn.XLOOKUP(A1081,bank_source_transactions__1[transaction_id],bank_source_transactions__1[transaction_status])</f>
        <v>SUCCESS</v>
      </c>
      <c r="E1081" s="1" t="str">
        <f>_xlfn.XLOOKUP(A1081,Processed_data!A:A,Processed_data!G:G)</f>
        <v>SUCCESS</v>
      </c>
      <c r="F1081" s="1">
        <f>COUNTIF(bank_processed_transactions[transaction_id],A1081)</f>
        <v>1</v>
      </c>
      <c r="G1081" s="1" t="str">
        <f t="shared" si="160"/>
        <v>found</v>
      </c>
      <c r="H1081" s="1" t="str">
        <f t="shared" si="161"/>
        <v>Not Duplicate</v>
      </c>
      <c r="I1081" s="1" t="str">
        <f t="shared" si="162"/>
        <v>match</v>
      </c>
      <c r="J1081" s="1" t="str">
        <f t="shared" si="163"/>
        <v>match</v>
      </c>
      <c r="K1081" s="1">
        <f t="shared" si="164"/>
        <v>0</v>
      </c>
      <c r="L1081" s="2">
        <f>IF(F1081=0,"not processed",_xlfn.MINIFS(Processed_data!H:H,Processed_data!A:A,A1081))</f>
        <v>46041</v>
      </c>
      <c r="M1081" s="1">
        <f>IF(F1081=0,"not processed",ABS(bank_source_transactions__1[[#This Row],[transaction_date]]-Reconciliation!L1081))</f>
        <v>2</v>
      </c>
      <c r="N1081" s="1" t="str" cm="1">
        <f t="array" ref="N1081">_xlfn.IFS(M1081="not Processed", "Not Processed",M1081&gt;2,"SLA Breached",M1081&lt;=2,"Within SLA")</f>
        <v>Within SLA</v>
      </c>
      <c r="O1081" s="1" t="str">
        <f>_xlfn.XLOOKUP(A1081,Source_data!A:A,Source_data!D:D)</f>
        <v>UPI</v>
      </c>
      <c r="P1081" s="1">
        <f t="shared" si="165"/>
        <v>0</v>
      </c>
      <c r="Q1081" s="1">
        <f t="shared" si="166"/>
        <v>0</v>
      </c>
      <c r="R1081" s="1">
        <f t="shared" si="167"/>
        <v>0</v>
      </c>
      <c r="S1081" s="1">
        <f t="shared" si="168"/>
        <v>0</v>
      </c>
      <c r="T1081" s="1">
        <f t="shared" si="169"/>
        <v>0</v>
      </c>
      <c r="U1081" s="1" t="str">
        <f>_xlfn.XLOOKUP(Table3[[#This Row],[Transaction ID]],Source_data!A:A,Source_data!E:E)</f>
        <v>Bengaluru</v>
      </c>
      <c r="V1081" s="1">
        <f>_xlfn.IFNA(_xlfn.XLOOKUP(A1081,bank_processed_transactions[transaction_id],bank_processed_transactions[processing_minutes]),"")</f>
        <v>69</v>
      </c>
      <c r="W1081" s="31">
        <f>_xlfn.XLOOKUP(A1081,Source_data!A:A,Source_data!B:B)</f>
        <v>46039</v>
      </c>
    </row>
    <row r="1082" spans="1:23" x14ac:dyDescent="0.3">
      <c r="A1082" s="3" t="s">
        <v>353</v>
      </c>
      <c r="B1082" s="1">
        <f>_xlfn.XLOOKUP(A1082,bank_source_transactions__1[transaction_id],bank_source_transactions__1[amount_inr])</f>
        <v>19154.080000000002</v>
      </c>
      <c r="C1082" s="1">
        <f>_xlfn.XLOOKUP(A1082,Processed_data!A:A,Processed_data!F:F)</f>
        <v>19154.080000000002</v>
      </c>
      <c r="D1082" s="1" t="str">
        <f>_xlfn.XLOOKUP(A1082,bank_source_transactions__1[transaction_id],bank_source_transactions__1[transaction_status])</f>
        <v>SUCCESS</v>
      </c>
      <c r="E1082" s="1" t="str">
        <f>_xlfn.XLOOKUP(A1082,Processed_data!A:A,Processed_data!G:G)</f>
        <v>SUCCESS</v>
      </c>
      <c r="F1082" s="1">
        <f>COUNTIF(bank_processed_transactions[transaction_id],A1082)</f>
        <v>1</v>
      </c>
      <c r="G1082" s="1" t="str">
        <f t="shared" si="160"/>
        <v>found</v>
      </c>
      <c r="H1082" s="1" t="str">
        <f t="shared" si="161"/>
        <v>Not Duplicate</v>
      </c>
      <c r="I1082" s="1" t="str">
        <f t="shared" si="162"/>
        <v>match</v>
      </c>
      <c r="J1082" s="1" t="str">
        <f t="shared" si="163"/>
        <v>match</v>
      </c>
      <c r="K1082" s="1">
        <f t="shared" si="164"/>
        <v>0</v>
      </c>
      <c r="L1082" s="2">
        <f>IF(F1082=0,"not processed",_xlfn.MINIFS(Processed_data!H:H,Processed_data!A:A,A1082))</f>
        <v>46052</v>
      </c>
      <c r="M1082" s="1">
        <f>IF(F1082=0,"not processed",ABS(bank_source_transactions__1[[#This Row],[transaction_date]]-Reconciliation!L1082))</f>
        <v>0</v>
      </c>
      <c r="N1082" s="1" t="str" cm="1">
        <f t="array" ref="N1082">_xlfn.IFS(M1082="not Processed", "Not Processed",M1082&gt;2,"SLA Breached",M1082&lt;=2,"Within SLA")</f>
        <v>Within SLA</v>
      </c>
      <c r="O1082" s="1" t="str">
        <f>_xlfn.XLOOKUP(A1082,Source_data!A:A,Source_data!D:D)</f>
        <v>IMPS</v>
      </c>
      <c r="P1082" s="1">
        <f t="shared" si="165"/>
        <v>0</v>
      </c>
      <c r="Q1082" s="1">
        <f t="shared" si="166"/>
        <v>0</v>
      </c>
      <c r="R1082" s="1">
        <f t="shared" si="167"/>
        <v>0</v>
      </c>
      <c r="S1082" s="1">
        <f t="shared" si="168"/>
        <v>0</v>
      </c>
      <c r="T1082" s="1">
        <f t="shared" si="169"/>
        <v>0</v>
      </c>
      <c r="U1082" s="1" t="str">
        <f>_xlfn.XLOOKUP(Table3[[#This Row],[Transaction ID]],Source_data!A:A,Source_data!E:E)</f>
        <v>Mumbai</v>
      </c>
      <c r="V1082" s="1">
        <f>_xlfn.IFNA(_xlfn.XLOOKUP(A1082,bank_processed_transactions[transaction_id],bank_processed_transactions[processing_minutes]),"")</f>
        <v>38.700000000000003</v>
      </c>
      <c r="W1082" s="31">
        <f>_xlfn.XLOOKUP(A1082,Source_data!A:A,Source_data!B:B)</f>
        <v>46052</v>
      </c>
    </row>
    <row r="1083" spans="1:23" x14ac:dyDescent="0.3">
      <c r="A1083" s="4" t="s">
        <v>5002</v>
      </c>
      <c r="B1083" s="1">
        <f>_xlfn.XLOOKUP(A1083,bank_source_transactions__1[transaction_id],bank_source_transactions__1[amount_inr])</f>
        <v>2209.6</v>
      </c>
      <c r="C1083" s="1" t="e">
        <f>_xlfn.XLOOKUP(A1083,Processed_data!A:A,Processed_data!F:F)</f>
        <v>#N/A</v>
      </c>
      <c r="D1083" s="1" t="str">
        <f>_xlfn.XLOOKUP(A1083,bank_source_transactions__1[transaction_id],bank_source_transactions__1[transaction_status])</f>
        <v>SUCCESS</v>
      </c>
      <c r="E1083" s="1" t="e">
        <f>_xlfn.XLOOKUP(A1083,Processed_data!A:A,Processed_data!G:G)</f>
        <v>#N/A</v>
      </c>
      <c r="F1083" s="1">
        <f>COUNTIF(bank_processed_transactions[transaction_id],A1083)</f>
        <v>0</v>
      </c>
      <c r="G1083" s="1" t="str">
        <f t="shared" si="160"/>
        <v>missing</v>
      </c>
      <c r="H1083" s="1" t="str">
        <f t="shared" si="161"/>
        <v>Not Duplicate</v>
      </c>
      <c r="I1083" s="1" t="str">
        <f t="shared" si="162"/>
        <v>not processed</v>
      </c>
      <c r="J1083" s="1" t="str">
        <f t="shared" si="163"/>
        <v>not processed</v>
      </c>
      <c r="K1083" s="1" t="str">
        <f t="shared" si="164"/>
        <v>missing</v>
      </c>
      <c r="L1083" s="2" t="str">
        <f>IF(F1083=0,"not processed",_xlfn.MINIFS(Processed_data!H:H,Processed_data!A:A,A1083))</f>
        <v>not processed</v>
      </c>
      <c r="M1083" s="1" t="str">
        <f>IF(F1083=0,"not processed",ABS(bank_source_transactions__1[[#This Row],[transaction_date]]-Reconciliation!L1083))</f>
        <v>not processed</v>
      </c>
      <c r="N1083" s="1" t="str" cm="1">
        <f t="array" ref="N1083">_xlfn.IFS(M1083="not Processed", "Not Processed",M1083&gt;2,"SLA Breached",M1083&lt;=2,"Within SLA")</f>
        <v>Not Processed</v>
      </c>
      <c r="O1083" s="1" t="str">
        <f>_xlfn.XLOOKUP(A1083,Source_data!A:A,Source_data!D:D)</f>
        <v>UPI</v>
      </c>
      <c r="P1083" s="1">
        <f t="shared" si="165"/>
        <v>1</v>
      </c>
      <c r="Q1083" s="1">
        <f t="shared" si="166"/>
        <v>0</v>
      </c>
      <c r="R1083" s="1">
        <f t="shared" si="167"/>
        <v>0</v>
      </c>
      <c r="S1083" s="1">
        <f t="shared" si="168"/>
        <v>0</v>
      </c>
      <c r="T1083" s="1">
        <f t="shared" si="169"/>
        <v>0</v>
      </c>
      <c r="U1083" s="1" t="str">
        <f>_xlfn.XLOOKUP(Table3[[#This Row],[Transaction ID]],Source_data!A:A,Source_data!E:E)</f>
        <v>Pune</v>
      </c>
      <c r="V1083" s="1" t="str">
        <f>_xlfn.IFNA(_xlfn.XLOOKUP(A1083,bank_processed_transactions[transaction_id],bank_processed_transactions[processing_minutes]),"")</f>
        <v/>
      </c>
      <c r="W1083" s="31">
        <f>_xlfn.XLOOKUP(A1083,Source_data!A:A,Source_data!B:B)</f>
        <v>46082</v>
      </c>
    </row>
    <row r="1084" spans="1:23" x14ac:dyDescent="0.3">
      <c r="A1084" s="3" t="s">
        <v>2263</v>
      </c>
      <c r="B1084" s="1">
        <f>_xlfn.XLOOKUP(A1084,bank_source_transactions__1[transaction_id],bank_source_transactions__1[amount_inr])</f>
        <v>3938.54</v>
      </c>
      <c r="C1084" s="1">
        <f>_xlfn.XLOOKUP(A1084,Processed_data!A:A,Processed_data!F:F)</f>
        <v>3938.54</v>
      </c>
      <c r="D1084" s="1" t="str">
        <f>_xlfn.XLOOKUP(A1084,bank_source_transactions__1[transaction_id],bank_source_transactions__1[transaction_status])</f>
        <v>SUCCESS</v>
      </c>
      <c r="E1084" s="1" t="str">
        <f>_xlfn.XLOOKUP(A1084,Processed_data!A:A,Processed_data!G:G)</f>
        <v>SUCCESS</v>
      </c>
      <c r="F1084" s="1">
        <f>COUNTIF(bank_processed_transactions[transaction_id],A1084)</f>
        <v>1</v>
      </c>
      <c r="G1084" s="1" t="str">
        <f t="shared" si="160"/>
        <v>found</v>
      </c>
      <c r="H1084" s="1" t="str">
        <f t="shared" si="161"/>
        <v>Not Duplicate</v>
      </c>
      <c r="I1084" s="1" t="str">
        <f t="shared" si="162"/>
        <v>match</v>
      </c>
      <c r="J1084" s="1" t="str">
        <f t="shared" si="163"/>
        <v>match</v>
      </c>
      <c r="K1084" s="1">
        <f t="shared" si="164"/>
        <v>0</v>
      </c>
      <c r="L1084" s="2">
        <f>IF(F1084=0,"not processed",_xlfn.MINIFS(Processed_data!H:H,Processed_data!A:A,A1084))</f>
        <v>46042</v>
      </c>
      <c r="M1084" s="1">
        <f>IF(F1084=0,"not processed",ABS(bank_source_transactions__1[[#This Row],[transaction_date]]-Reconciliation!L1084))</f>
        <v>0</v>
      </c>
      <c r="N1084" s="1" t="str" cm="1">
        <f t="array" ref="N1084">_xlfn.IFS(M1084="not Processed", "Not Processed",M1084&gt;2,"SLA Breached",M1084&lt;=2,"Within SLA")</f>
        <v>Within SLA</v>
      </c>
      <c r="O1084" s="1" t="str">
        <f>_xlfn.XLOOKUP(A1084,Source_data!A:A,Source_data!D:D)</f>
        <v>NEFT</v>
      </c>
      <c r="P1084" s="1">
        <f t="shared" si="165"/>
        <v>0</v>
      </c>
      <c r="Q1084" s="1">
        <f t="shared" si="166"/>
        <v>0</v>
      </c>
      <c r="R1084" s="1">
        <f t="shared" si="167"/>
        <v>0</v>
      </c>
      <c r="S1084" s="1">
        <f t="shared" si="168"/>
        <v>0</v>
      </c>
      <c r="T1084" s="1">
        <f t="shared" si="169"/>
        <v>0</v>
      </c>
      <c r="U1084" s="1" t="str">
        <f>_xlfn.XLOOKUP(Table3[[#This Row],[Transaction ID]],Source_data!A:A,Source_data!E:E)</f>
        <v>Pune</v>
      </c>
      <c r="V1084" s="1">
        <f>_xlfn.IFNA(_xlfn.XLOOKUP(A1084,bank_processed_transactions[transaction_id],bank_processed_transactions[processing_minutes]),"")</f>
        <v>10.199999999999999</v>
      </c>
      <c r="W1084" s="31">
        <f>_xlfn.XLOOKUP(A1084,Source_data!A:A,Source_data!B:B)</f>
        <v>46042</v>
      </c>
    </row>
    <row r="1085" spans="1:23" x14ac:dyDescent="0.3">
      <c r="A1085" s="4" t="s">
        <v>4391</v>
      </c>
      <c r="B1085" s="1">
        <f>_xlfn.XLOOKUP(A1085,bank_source_transactions__1[transaction_id],bank_source_transactions__1[amount_inr])</f>
        <v>11317.54</v>
      </c>
      <c r="C1085" s="1">
        <f>_xlfn.XLOOKUP(A1085,Processed_data!A:A,Processed_data!F:F)</f>
        <v>11317.54</v>
      </c>
      <c r="D1085" s="1" t="str">
        <f>_xlfn.XLOOKUP(A1085,bank_source_transactions__1[transaction_id],bank_source_transactions__1[transaction_status])</f>
        <v>SUCCESS</v>
      </c>
      <c r="E1085" s="1" t="str">
        <f>_xlfn.XLOOKUP(A1085,Processed_data!A:A,Processed_data!G:G)</f>
        <v>SUCCESS</v>
      </c>
      <c r="F1085" s="1">
        <f>COUNTIF(bank_processed_transactions[transaction_id],A1085)</f>
        <v>1</v>
      </c>
      <c r="G1085" s="1" t="str">
        <f t="shared" si="160"/>
        <v>found</v>
      </c>
      <c r="H1085" s="1" t="str">
        <f t="shared" si="161"/>
        <v>Not Duplicate</v>
      </c>
      <c r="I1085" s="1" t="str">
        <f t="shared" si="162"/>
        <v>match</v>
      </c>
      <c r="J1085" s="1" t="str">
        <f t="shared" si="163"/>
        <v>match</v>
      </c>
      <c r="K1085" s="1">
        <f t="shared" si="164"/>
        <v>0</v>
      </c>
      <c r="L1085" s="2">
        <f>IF(F1085=0,"not processed",_xlfn.MINIFS(Processed_data!H:H,Processed_data!A:A,A1085))</f>
        <v>46097</v>
      </c>
      <c r="M1085" s="1">
        <f>IF(F1085=0,"not processed",ABS(bank_source_transactions__1[[#This Row],[transaction_date]]-Reconciliation!L1085))</f>
        <v>0</v>
      </c>
      <c r="N1085" s="1" t="str" cm="1">
        <f t="array" ref="N1085">_xlfn.IFS(M1085="not Processed", "Not Processed",M1085&gt;2,"SLA Breached",M1085&lt;=2,"Within SLA")</f>
        <v>Within SLA</v>
      </c>
      <c r="O1085" s="1" t="str">
        <f>_xlfn.XLOOKUP(A1085,Source_data!A:A,Source_data!D:D)</f>
        <v>CARD</v>
      </c>
      <c r="P1085" s="1">
        <f t="shared" si="165"/>
        <v>0</v>
      </c>
      <c r="Q1085" s="1">
        <f t="shared" si="166"/>
        <v>0</v>
      </c>
      <c r="R1085" s="1">
        <f t="shared" si="167"/>
        <v>0</v>
      </c>
      <c r="S1085" s="1">
        <f t="shared" si="168"/>
        <v>0</v>
      </c>
      <c r="T1085" s="1">
        <f t="shared" si="169"/>
        <v>0</v>
      </c>
      <c r="U1085" s="1" t="str">
        <f>_xlfn.XLOOKUP(Table3[[#This Row],[Transaction ID]],Source_data!A:A,Source_data!E:E)</f>
        <v>Bengaluru</v>
      </c>
      <c r="V1085" s="1">
        <f>_xlfn.IFNA(_xlfn.XLOOKUP(A1085,bank_processed_transactions[transaction_id],bank_processed_transactions[processing_minutes]),"")</f>
        <v>77.3</v>
      </c>
      <c r="W1085" s="31">
        <f>_xlfn.XLOOKUP(A1085,Source_data!A:A,Source_data!B:B)</f>
        <v>46097</v>
      </c>
    </row>
    <row r="1086" spans="1:23" x14ac:dyDescent="0.3">
      <c r="A1086" s="3" t="s">
        <v>4660</v>
      </c>
      <c r="B1086" s="1">
        <f>_xlfn.XLOOKUP(A1086,bank_source_transactions__1[transaction_id],bank_source_transactions__1[amount_inr])</f>
        <v>6245.01</v>
      </c>
      <c r="C1086" s="1">
        <f>_xlfn.XLOOKUP(A1086,Processed_data!A:A,Processed_data!F:F)</f>
        <v>6245.01</v>
      </c>
      <c r="D1086" s="1" t="str">
        <f>_xlfn.XLOOKUP(A1086,bank_source_transactions__1[transaction_id],bank_source_transactions__1[transaction_status])</f>
        <v>SUCCESS</v>
      </c>
      <c r="E1086" s="1" t="str">
        <f>_xlfn.XLOOKUP(A1086,Processed_data!A:A,Processed_data!G:G)</f>
        <v>SUCCESS</v>
      </c>
      <c r="F1086" s="1">
        <f>COUNTIF(bank_processed_transactions[transaction_id],A1086)</f>
        <v>1</v>
      </c>
      <c r="G1086" s="1" t="str">
        <f t="shared" si="160"/>
        <v>found</v>
      </c>
      <c r="H1086" s="1" t="str">
        <f t="shared" si="161"/>
        <v>Not Duplicate</v>
      </c>
      <c r="I1086" s="1" t="str">
        <f t="shared" si="162"/>
        <v>match</v>
      </c>
      <c r="J1086" s="1" t="str">
        <f t="shared" si="163"/>
        <v>match</v>
      </c>
      <c r="K1086" s="1">
        <f t="shared" si="164"/>
        <v>0</v>
      </c>
      <c r="L1086" s="2">
        <f>IF(F1086=0,"not processed",_xlfn.MINIFS(Processed_data!H:H,Processed_data!A:A,A1086))</f>
        <v>46035</v>
      </c>
      <c r="M1086" s="1">
        <f>IF(F1086=0,"not processed",ABS(bank_source_transactions__1[[#This Row],[transaction_date]]-Reconciliation!L1086))</f>
        <v>2</v>
      </c>
      <c r="N1086" s="1" t="str" cm="1">
        <f t="array" ref="N1086">_xlfn.IFS(M1086="not Processed", "Not Processed",M1086&gt;2,"SLA Breached",M1086&lt;=2,"Within SLA")</f>
        <v>Within SLA</v>
      </c>
      <c r="O1086" s="1" t="str">
        <f>_xlfn.XLOOKUP(A1086,Source_data!A:A,Source_data!D:D)</f>
        <v>CARD</v>
      </c>
      <c r="P1086" s="1">
        <f t="shared" si="165"/>
        <v>0</v>
      </c>
      <c r="Q1086" s="1">
        <f t="shared" si="166"/>
        <v>0</v>
      </c>
      <c r="R1086" s="1">
        <f t="shared" si="167"/>
        <v>0</v>
      </c>
      <c r="S1086" s="1">
        <f t="shared" si="168"/>
        <v>0</v>
      </c>
      <c r="T1086" s="1">
        <f t="shared" si="169"/>
        <v>0</v>
      </c>
      <c r="U1086" s="1" t="str">
        <f>_xlfn.XLOOKUP(Table3[[#This Row],[Transaction ID]],Source_data!A:A,Source_data!E:E)</f>
        <v>Bengaluru</v>
      </c>
      <c r="V1086" s="1">
        <f>_xlfn.IFNA(_xlfn.XLOOKUP(A1086,bank_processed_transactions[transaction_id],bank_processed_transactions[processing_minutes]),"")</f>
        <v>25.9</v>
      </c>
      <c r="W1086" s="31">
        <f>_xlfn.XLOOKUP(A1086,Source_data!A:A,Source_data!B:B)</f>
        <v>46033</v>
      </c>
    </row>
    <row r="1087" spans="1:23" x14ac:dyDescent="0.3">
      <c r="A1087" s="4" t="s">
        <v>2902</v>
      </c>
      <c r="B1087" s="1">
        <f>_xlfn.XLOOKUP(A1087,bank_source_transactions__1[transaction_id],bank_source_transactions__1[amount_inr])</f>
        <v>3300.14</v>
      </c>
      <c r="C1087" s="1">
        <f>_xlfn.XLOOKUP(A1087,Processed_data!A:A,Processed_data!F:F)</f>
        <v>3300.14</v>
      </c>
      <c r="D1087" s="1" t="str">
        <f>_xlfn.XLOOKUP(A1087,bank_source_transactions__1[transaction_id],bank_source_transactions__1[transaction_status])</f>
        <v>SUCCESS</v>
      </c>
      <c r="E1087" s="1" t="str">
        <f>_xlfn.XLOOKUP(A1087,Processed_data!A:A,Processed_data!G:G)</f>
        <v>SUCCESS</v>
      </c>
      <c r="F1087" s="1">
        <f>COUNTIF(bank_processed_transactions[transaction_id],A1087)</f>
        <v>1</v>
      </c>
      <c r="G1087" s="1" t="str">
        <f t="shared" si="160"/>
        <v>found</v>
      </c>
      <c r="H1087" s="1" t="str">
        <f t="shared" si="161"/>
        <v>Not Duplicate</v>
      </c>
      <c r="I1087" s="1" t="str">
        <f t="shared" si="162"/>
        <v>match</v>
      </c>
      <c r="J1087" s="1" t="str">
        <f t="shared" si="163"/>
        <v>match</v>
      </c>
      <c r="K1087" s="1">
        <f t="shared" si="164"/>
        <v>0</v>
      </c>
      <c r="L1087" s="2">
        <f>IF(F1087=0,"not processed",_xlfn.MINIFS(Processed_data!H:H,Processed_data!A:A,A1087))</f>
        <v>46044</v>
      </c>
      <c r="M1087" s="1">
        <f>IF(F1087=0,"not processed",ABS(bank_source_transactions__1[[#This Row],[transaction_date]]-Reconciliation!L1087))</f>
        <v>0</v>
      </c>
      <c r="N1087" s="1" t="str" cm="1">
        <f t="array" ref="N1087">_xlfn.IFS(M1087="not Processed", "Not Processed",M1087&gt;2,"SLA Breached",M1087&lt;=2,"Within SLA")</f>
        <v>Within SLA</v>
      </c>
      <c r="O1087" s="1" t="str">
        <f>_xlfn.XLOOKUP(A1087,Source_data!A:A,Source_data!D:D)</f>
        <v>IMPS</v>
      </c>
      <c r="P1087" s="1">
        <f t="shared" si="165"/>
        <v>0</v>
      </c>
      <c r="Q1087" s="1">
        <f t="shared" si="166"/>
        <v>0</v>
      </c>
      <c r="R1087" s="1">
        <f t="shared" si="167"/>
        <v>0</v>
      </c>
      <c r="S1087" s="1">
        <f t="shared" si="168"/>
        <v>0</v>
      </c>
      <c r="T1087" s="1">
        <f t="shared" si="169"/>
        <v>0</v>
      </c>
      <c r="U1087" s="1" t="str">
        <f>_xlfn.XLOOKUP(Table3[[#This Row],[Transaction ID]],Source_data!A:A,Source_data!E:E)</f>
        <v>Mumbai</v>
      </c>
      <c r="V1087" s="1">
        <f>_xlfn.IFNA(_xlfn.XLOOKUP(A1087,bank_processed_transactions[transaction_id],bank_processed_transactions[processing_minutes]),"")</f>
        <v>24.6</v>
      </c>
      <c r="W1087" s="31">
        <f>_xlfn.XLOOKUP(A1087,Source_data!A:A,Source_data!B:B)</f>
        <v>46044</v>
      </c>
    </row>
    <row r="1088" spans="1:23" x14ac:dyDescent="0.3">
      <c r="A1088" s="3" t="s">
        <v>1558</v>
      </c>
      <c r="B1088" s="1">
        <f>_xlfn.XLOOKUP(A1088,bank_source_transactions__1[transaction_id],bank_source_transactions__1[amount_inr])</f>
        <v>32718.240000000002</v>
      </c>
      <c r="C1088" s="1">
        <f>_xlfn.XLOOKUP(A1088,Processed_data!A:A,Processed_data!F:F)</f>
        <v>32718.240000000002</v>
      </c>
      <c r="D1088" s="1" t="str">
        <f>_xlfn.XLOOKUP(A1088,bank_source_transactions__1[transaction_id],bank_source_transactions__1[transaction_status])</f>
        <v>SUCCESS</v>
      </c>
      <c r="E1088" s="1" t="str">
        <f>_xlfn.XLOOKUP(A1088,Processed_data!A:A,Processed_data!G:G)</f>
        <v>SUCCESS</v>
      </c>
      <c r="F1088" s="1">
        <f>COUNTIF(bank_processed_transactions[transaction_id],A1088)</f>
        <v>1</v>
      </c>
      <c r="G1088" s="1" t="str">
        <f t="shared" si="160"/>
        <v>found</v>
      </c>
      <c r="H1088" s="1" t="str">
        <f t="shared" si="161"/>
        <v>Not Duplicate</v>
      </c>
      <c r="I1088" s="1" t="str">
        <f t="shared" si="162"/>
        <v>match</v>
      </c>
      <c r="J1088" s="1" t="str">
        <f t="shared" si="163"/>
        <v>match</v>
      </c>
      <c r="K1088" s="1">
        <f t="shared" si="164"/>
        <v>0</v>
      </c>
      <c r="L1088" s="2">
        <f>IF(F1088=0,"not processed",_xlfn.MINIFS(Processed_data!H:H,Processed_data!A:A,A1088))</f>
        <v>46107</v>
      </c>
      <c r="M1088" s="1">
        <f>IF(F1088=0,"not processed",ABS(bank_source_transactions__1[[#This Row],[transaction_date]]-Reconciliation!L1088))</f>
        <v>0</v>
      </c>
      <c r="N1088" s="1" t="str" cm="1">
        <f t="array" ref="N1088">_xlfn.IFS(M1088="not Processed", "Not Processed",M1088&gt;2,"SLA Breached",M1088&lt;=2,"Within SLA")</f>
        <v>Within SLA</v>
      </c>
      <c r="O1088" s="1" t="str">
        <f>_xlfn.XLOOKUP(A1088,Source_data!A:A,Source_data!D:D)</f>
        <v>IMPS</v>
      </c>
      <c r="P1088" s="1">
        <f t="shared" si="165"/>
        <v>0</v>
      </c>
      <c r="Q1088" s="1">
        <f t="shared" si="166"/>
        <v>0</v>
      </c>
      <c r="R1088" s="1">
        <f t="shared" si="167"/>
        <v>0</v>
      </c>
      <c r="S1088" s="1">
        <f t="shared" si="168"/>
        <v>0</v>
      </c>
      <c r="T1088" s="1">
        <f t="shared" si="169"/>
        <v>0</v>
      </c>
      <c r="U1088" s="1" t="str">
        <f>_xlfn.XLOOKUP(Table3[[#This Row],[Transaction ID]],Source_data!A:A,Source_data!E:E)</f>
        <v>Mumbai</v>
      </c>
      <c r="V1088" s="1">
        <f>_xlfn.IFNA(_xlfn.XLOOKUP(A1088,bank_processed_transactions[transaction_id],bank_processed_transactions[processing_minutes]),"")</f>
        <v>14.6</v>
      </c>
      <c r="W1088" s="31">
        <f>_xlfn.XLOOKUP(A1088,Source_data!A:A,Source_data!B:B)</f>
        <v>46107</v>
      </c>
    </row>
    <row r="1089" spans="1:23" x14ac:dyDescent="0.3">
      <c r="A1089" s="4" t="s">
        <v>4336</v>
      </c>
      <c r="B1089" s="1">
        <f>_xlfn.XLOOKUP(A1089,bank_source_transactions__1[transaction_id],bank_source_transactions__1[amount_inr])</f>
        <v>1476.41</v>
      </c>
      <c r="C1089" s="1">
        <f>_xlfn.XLOOKUP(A1089,Processed_data!A:A,Processed_data!F:F)</f>
        <v>1476.41</v>
      </c>
      <c r="D1089" s="1" t="str">
        <f>_xlfn.XLOOKUP(A1089,bank_source_transactions__1[transaction_id],bank_source_transactions__1[transaction_status])</f>
        <v>SUCCESS</v>
      </c>
      <c r="E1089" s="1" t="str">
        <f>_xlfn.XLOOKUP(A1089,Processed_data!A:A,Processed_data!G:G)</f>
        <v>SUCCESS</v>
      </c>
      <c r="F1089" s="1">
        <f>COUNTIF(bank_processed_transactions[transaction_id],A1089)</f>
        <v>1</v>
      </c>
      <c r="G1089" s="1" t="str">
        <f t="shared" si="160"/>
        <v>found</v>
      </c>
      <c r="H1089" s="1" t="str">
        <f t="shared" si="161"/>
        <v>Not Duplicate</v>
      </c>
      <c r="I1089" s="1" t="str">
        <f t="shared" si="162"/>
        <v>match</v>
      </c>
      <c r="J1089" s="1" t="str">
        <f t="shared" si="163"/>
        <v>match</v>
      </c>
      <c r="K1089" s="1">
        <f t="shared" si="164"/>
        <v>0</v>
      </c>
      <c r="L1089" s="2">
        <f>IF(F1089=0,"not processed",_xlfn.MINIFS(Processed_data!H:H,Processed_data!A:A,A1089))</f>
        <v>46035</v>
      </c>
      <c r="M1089" s="1">
        <f>IF(F1089=0,"not processed",ABS(bank_source_transactions__1[[#This Row],[transaction_date]]-Reconciliation!L1089))</f>
        <v>3</v>
      </c>
      <c r="N1089" s="1" t="str" cm="1">
        <f t="array" ref="N1089">_xlfn.IFS(M1089="not Processed", "Not Processed",M1089&gt;2,"SLA Breached",M1089&lt;=2,"Within SLA")</f>
        <v>SLA Breached</v>
      </c>
      <c r="O1089" s="1" t="str">
        <f>_xlfn.XLOOKUP(A1089,Source_data!A:A,Source_data!D:D)</f>
        <v>CARD</v>
      </c>
      <c r="P1089" s="1">
        <f t="shared" si="165"/>
        <v>0</v>
      </c>
      <c r="Q1089" s="1">
        <f t="shared" si="166"/>
        <v>0</v>
      </c>
      <c r="R1089" s="1">
        <f t="shared" si="167"/>
        <v>0</v>
      </c>
      <c r="S1089" s="1">
        <f t="shared" si="168"/>
        <v>0</v>
      </c>
      <c r="T1089" s="1">
        <f t="shared" si="169"/>
        <v>1</v>
      </c>
      <c r="U1089" s="1" t="str">
        <f>_xlfn.XLOOKUP(Table3[[#This Row],[Transaction ID]],Source_data!A:A,Source_data!E:E)</f>
        <v>Bengaluru</v>
      </c>
      <c r="V1089" s="1">
        <f>_xlfn.IFNA(_xlfn.XLOOKUP(A1089,bank_processed_transactions[transaction_id],bank_processed_transactions[processing_minutes]),"")</f>
        <v>11.6</v>
      </c>
      <c r="W1089" s="31">
        <f>_xlfn.XLOOKUP(A1089,Source_data!A:A,Source_data!B:B)</f>
        <v>46032</v>
      </c>
    </row>
    <row r="1090" spans="1:23" x14ac:dyDescent="0.3">
      <c r="A1090" s="3" t="s">
        <v>1345</v>
      </c>
      <c r="B1090" s="1">
        <f>_xlfn.XLOOKUP(A1090,bank_source_transactions__1[transaction_id],bank_source_transactions__1[amount_inr])</f>
        <v>2205.2399999999998</v>
      </c>
      <c r="C1090" s="1">
        <f>_xlfn.XLOOKUP(A1090,Processed_data!A:A,Processed_data!F:F)</f>
        <v>2205.2399999999998</v>
      </c>
      <c r="D1090" s="1" t="str">
        <f>_xlfn.XLOOKUP(A1090,bank_source_transactions__1[transaction_id],bank_source_transactions__1[transaction_status])</f>
        <v>SUCCESS</v>
      </c>
      <c r="E1090" s="1" t="str">
        <f>_xlfn.XLOOKUP(A1090,Processed_data!A:A,Processed_data!G:G)</f>
        <v>SUCCESS</v>
      </c>
      <c r="F1090" s="1">
        <f>COUNTIF(bank_processed_transactions[transaction_id],A1090)</f>
        <v>1</v>
      </c>
      <c r="G1090" s="1" t="str">
        <f t="shared" si="160"/>
        <v>found</v>
      </c>
      <c r="H1090" s="1" t="str">
        <f t="shared" si="161"/>
        <v>Not Duplicate</v>
      </c>
      <c r="I1090" s="1" t="str">
        <f t="shared" si="162"/>
        <v>match</v>
      </c>
      <c r="J1090" s="1" t="str">
        <f t="shared" si="163"/>
        <v>match</v>
      </c>
      <c r="K1090" s="1">
        <f t="shared" si="164"/>
        <v>0</v>
      </c>
      <c r="L1090" s="2">
        <f>IF(F1090=0,"not processed",_xlfn.MINIFS(Processed_data!H:H,Processed_data!A:A,A1090))</f>
        <v>46088</v>
      </c>
      <c r="M1090" s="1">
        <f>IF(F1090=0,"not processed",ABS(bank_source_transactions__1[[#This Row],[transaction_date]]-Reconciliation!L1090))</f>
        <v>0</v>
      </c>
      <c r="N1090" s="1" t="str" cm="1">
        <f t="array" ref="N1090">_xlfn.IFS(M1090="not Processed", "Not Processed",M1090&gt;2,"SLA Breached",M1090&lt;=2,"Within SLA")</f>
        <v>Within SLA</v>
      </c>
      <c r="O1090" s="1" t="str">
        <f>_xlfn.XLOOKUP(A1090,Source_data!A:A,Source_data!D:D)</f>
        <v>UPI</v>
      </c>
      <c r="P1090" s="1">
        <f t="shared" si="165"/>
        <v>0</v>
      </c>
      <c r="Q1090" s="1">
        <f t="shared" si="166"/>
        <v>0</v>
      </c>
      <c r="R1090" s="1">
        <f t="shared" si="167"/>
        <v>0</v>
      </c>
      <c r="S1090" s="1">
        <f t="shared" si="168"/>
        <v>0</v>
      </c>
      <c r="T1090" s="1">
        <f t="shared" si="169"/>
        <v>0</v>
      </c>
      <c r="U1090" s="1" t="str">
        <f>_xlfn.XLOOKUP(Table3[[#This Row],[Transaction ID]],Source_data!A:A,Source_data!E:E)</f>
        <v>Hyderabad</v>
      </c>
      <c r="V1090" s="1">
        <f>_xlfn.IFNA(_xlfn.XLOOKUP(A1090,bank_processed_transactions[transaction_id],bank_processed_transactions[processing_minutes]),"")</f>
        <v>24.2</v>
      </c>
      <c r="W1090" s="31">
        <f>_xlfn.XLOOKUP(A1090,Source_data!A:A,Source_data!B:B)</f>
        <v>46088</v>
      </c>
    </row>
    <row r="1091" spans="1:23" x14ac:dyDescent="0.3">
      <c r="A1091" s="4" t="s">
        <v>2727</v>
      </c>
      <c r="B1091" s="1">
        <f>_xlfn.XLOOKUP(A1091,bank_source_transactions__1[transaction_id],bank_source_transactions__1[amount_inr])</f>
        <v>7082.95</v>
      </c>
      <c r="C1091" s="1">
        <f>_xlfn.XLOOKUP(A1091,Processed_data!A:A,Processed_data!F:F)</f>
        <v>7082.95</v>
      </c>
      <c r="D1091" s="1" t="str">
        <f>_xlfn.XLOOKUP(A1091,bank_source_transactions__1[transaction_id],bank_source_transactions__1[transaction_status])</f>
        <v>FAILED</v>
      </c>
      <c r="E1091" s="1" t="str">
        <f>_xlfn.XLOOKUP(A1091,Processed_data!A:A,Processed_data!G:G)</f>
        <v>FAILED</v>
      </c>
      <c r="F1091" s="1">
        <f>COUNTIF(bank_processed_transactions[transaction_id],A1091)</f>
        <v>1</v>
      </c>
      <c r="G1091" s="1" t="str">
        <f t="shared" ref="G1091:G1154" si="170">IF(F1091=0,"missing","found")</f>
        <v>found</v>
      </c>
      <c r="H1091" s="1" t="str">
        <f t="shared" ref="H1091:H1154" si="171">IF(F1091&gt;1,"Duplicate","Not Duplicate")</f>
        <v>Not Duplicate</v>
      </c>
      <c r="I1091" s="1" t="str">
        <f t="shared" ref="I1091:I1154" si="172">IF(F1091=0,"not processed",IF(B1091=C1091,"match","mismatch"))</f>
        <v>match</v>
      </c>
      <c r="J1091" s="1" t="str">
        <f t="shared" ref="J1091:J1154" si="173">IF(F1091=0,"not processed",IF(D1091=E1091,"match","mismatch"))</f>
        <v>match</v>
      </c>
      <c r="K1091" s="1">
        <f t="shared" ref="K1091:K1154" si="174">IF(F1091=0,"missing",ABS(B1091-C1091))</f>
        <v>0</v>
      </c>
      <c r="L1091" s="2">
        <f>IF(F1091=0,"not processed",_xlfn.MINIFS(Processed_data!H:H,Processed_data!A:A,A1091))</f>
        <v>46110</v>
      </c>
      <c r="M1091" s="1">
        <f>IF(F1091=0,"not processed",ABS(bank_source_transactions__1[[#This Row],[transaction_date]]-Reconciliation!L1091))</f>
        <v>1</v>
      </c>
      <c r="N1091" s="1" t="str" cm="1">
        <f t="array" ref="N1091">_xlfn.IFS(M1091="not Processed", "Not Processed",M1091&gt;2,"SLA Breached",M1091&lt;=2,"Within SLA")</f>
        <v>Within SLA</v>
      </c>
      <c r="O1091" s="1" t="str">
        <f>_xlfn.XLOOKUP(A1091,Source_data!A:A,Source_data!D:D)</f>
        <v>UPI</v>
      </c>
      <c r="P1091" s="1">
        <f t="shared" ref="P1091:P1154" si="175">IF(G1091="missing",1,0)</f>
        <v>0</v>
      </c>
      <c r="Q1091" s="1">
        <f t="shared" ref="Q1091:Q1154" si="176">IF(H1091="duplicate",1,0)</f>
        <v>0</v>
      </c>
      <c r="R1091" s="1">
        <f t="shared" ref="R1091:R1154" si="177">IF(I1091="mismatch",1,0)</f>
        <v>0</v>
      </c>
      <c r="S1091" s="1">
        <f t="shared" ref="S1091:S1154" si="178">IF(J1091="mismatch",1,)</f>
        <v>0</v>
      </c>
      <c r="T1091" s="1">
        <f t="shared" ref="T1091:T1154" si="179">IF(N1091="sla breached",1,0)</f>
        <v>0</v>
      </c>
      <c r="U1091" s="1" t="str">
        <f>_xlfn.XLOOKUP(Table3[[#This Row],[Transaction ID]],Source_data!A:A,Source_data!E:E)</f>
        <v>Hyderabad</v>
      </c>
      <c r="V1091" s="1">
        <f>_xlfn.IFNA(_xlfn.XLOOKUP(A1091,bank_processed_transactions[transaction_id],bank_processed_transactions[processing_minutes]),"")</f>
        <v>32.799999999999997</v>
      </c>
      <c r="W1091" s="31">
        <f>_xlfn.XLOOKUP(A1091,Source_data!A:A,Source_data!B:B)</f>
        <v>46109</v>
      </c>
    </row>
    <row r="1092" spans="1:23" x14ac:dyDescent="0.3">
      <c r="A1092" s="3" t="s">
        <v>1967</v>
      </c>
      <c r="B1092" s="1">
        <f>_xlfn.XLOOKUP(A1092,bank_source_transactions__1[transaction_id],bank_source_transactions__1[amount_inr])</f>
        <v>15331.99</v>
      </c>
      <c r="C1092" s="1">
        <f>_xlfn.XLOOKUP(A1092,Processed_data!A:A,Processed_data!F:F)</f>
        <v>15331.99</v>
      </c>
      <c r="D1092" s="1" t="str">
        <f>_xlfn.XLOOKUP(A1092,bank_source_transactions__1[transaction_id],bank_source_transactions__1[transaction_status])</f>
        <v>SUCCESS</v>
      </c>
      <c r="E1092" s="1" t="str">
        <f>_xlfn.XLOOKUP(A1092,Processed_data!A:A,Processed_data!G:G)</f>
        <v>SUCCESS</v>
      </c>
      <c r="F1092" s="1">
        <f>COUNTIF(bank_processed_transactions[transaction_id],A1092)</f>
        <v>1</v>
      </c>
      <c r="G1092" s="1" t="str">
        <f t="shared" si="170"/>
        <v>found</v>
      </c>
      <c r="H1092" s="1" t="str">
        <f t="shared" si="171"/>
        <v>Not Duplicate</v>
      </c>
      <c r="I1092" s="1" t="str">
        <f t="shared" si="172"/>
        <v>match</v>
      </c>
      <c r="J1092" s="1" t="str">
        <f t="shared" si="173"/>
        <v>match</v>
      </c>
      <c r="K1092" s="1">
        <f t="shared" si="174"/>
        <v>0</v>
      </c>
      <c r="L1092" s="2">
        <f>IF(F1092=0,"not processed",_xlfn.MINIFS(Processed_data!H:H,Processed_data!A:A,A1092))</f>
        <v>46034</v>
      </c>
      <c r="M1092" s="1">
        <f>IF(F1092=0,"not processed",ABS(bank_source_transactions__1[[#This Row],[transaction_date]]-Reconciliation!L1092))</f>
        <v>2</v>
      </c>
      <c r="N1092" s="1" t="str" cm="1">
        <f t="array" ref="N1092">_xlfn.IFS(M1092="not Processed", "Not Processed",M1092&gt;2,"SLA Breached",M1092&lt;=2,"Within SLA")</f>
        <v>Within SLA</v>
      </c>
      <c r="O1092" s="1" t="str">
        <f>_xlfn.XLOOKUP(A1092,Source_data!A:A,Source_data!D:D)</f>
        <v>UPI</v>
      </c>
      <c r="P1092" s="1">
        <f t="shared" si="175"/>
        <v>0</v>
      </c>
      <c r="Q1092" s="1">
        <f t="shared" si="176"/>
        <v>0</v>
      </c>
      <c r="R1092" s="1">
        <f t="shared" si="177"/>
        <v>0</v>
      </c>
      <c r="S1092" s="1">
        <f t="shared" si="178"/>
        <v>0</v>
      </c>
      <c r="T1092" s="1">
        <f t="shared" si="179"/>
        <v>0</v>
      </c>
      <c r="U1092" s="1" t="str">
        <f>_xlfn.XLOOKUP(Table3[[#This Row],[Transaction ID]],Source_data!A:A,Source_data!E:E)</f>
        <v>Mumbai</v>
      </c>
      <c r="V1092" s="1">
        <f>_xlfn.IFNA(_xlfn.XLOOKUP(A1092,bank_processed_transactions[transaction_id],bank_processed_transactions[processing_minutes]),"")</f>
        <v>17.8</v>
      </c>
      <c r="W1092" s="31">
        <f>_xlfn.XLOOKUP(A1092,Source_data!A:A,Source_data!B:B)</f>
        <v>46032</v>
      </c>
    </row>
    <row r="1093" spans="1:23" x14ac:dyDescent="0.3">
      <c r="A1093" s="4" t="s">
        <v>2071</v>
      </c>
      <c r="B1093" s="1">
        <f>_xlfn.XLOOKUP(A1093,bank_source_transactions__1[transaction_id],bank_source_transactions__1[amount_inr])</f>
        <v>3296.91</v>
      </c>
      <c r="C1093" s="1">
        <f>_xlfn.XLOOKUP(A1093,Processed_data!A:A,Processed_data!F:F)</f>
        <v>3296.91</v>
      </c>
      <c r="D1093" s="1" t="str">
        <f>_xlfn.XLOOKUP(A1093,bank_source_transactions__1[transaction_id],bank_source_transactions__1[transaction_status])</f>
        <v>SUCCESS</v>
      </c>
      <c r="E1093" s="1" t="str">
        <f>_xlfn.XLOOKUP(A1093,Processed_data!A:A,Processed_data!G:G)</f>
        <v>SUCCESS</v>
      </c>
      <c r="F1093" s="1">
        <f>COUNTIF(bank_processed_transactions[transaction_id],A1093)</f>
        <v>1</v>
      </c>
      <c r="G1093" s="1" t="str">
        <f t="shared" si="170"/>
        <v>found</v>
      </c>
      <c r="H1093" s="1" t="str">
        <f t="shared" si="171"/>
        <v>Not Duplicate</v>
      </c>
      <c r="I1093" s="1" t="str">
        <f t="shared" si="172"/>
        <v>match</v>
      </c>
      <c r="J1093" s="1" t="str">
        <f t="shared" si="173"/>
        <v>match</v>
      </c>
      <c r="K1093" s="1">
        <f t="shared" si="174"/>
        <v>0</v>
      </c>
      <c r="L1093" s="2">
        <f>IF(F1093=0,"not processed",_xlfn.MINIFS(Processed_data!H:H,Processed_data!A:A,A1093))</f>
        <v>46105</v>
      </c>
      <c r="M1093" s="1">
        <f>IF(F1093=0,"not processed",ABS(bank_source_transactions__1[[#This Row],[transaction_date]]-Reconciliation!L1093))</f>
        <v>0</v>
      </c>
      <c r="N1093" s="1" t="str" cm="1">
        <f t="array" ref="N1093">_xlfn.IFS(M1093="not Processed", "Not Processed",M1093&gt;2,"SLA Breached",M1093&lt;=2,"Within SLA")</f>
        <v>Within SLA</v>
      </c>
      <c r="O1093" s="1" t="str">
        <f>_xlfn.XLOOKUP(A1093,Source_data!A:A,Source_data!D:D)</f>
        <v>IMPS</v>
      </c>
      <c r="P1093" s="1">
        <f t="shared" si="175"/>
        <v>0</v>
      </c>
      <c r="Q1093" s="1">
        <f t="shared" si="176"/>
        <v>0</v>
      </c>
      <c r="R1093" s="1">
        <f t="shared" si="177"/>
        <v>0</v>
      </c>
      <c r="S1093" s="1">
        <f t="shared" si="178"/>
        <v>0</v>
      </c>
      <c r="T1093" s="1">
        <f t="shared" si="179"/>
        <v>0</v>
      </c>
      <c r="U1093" s="1" t="str">
        <f>_xlfn.XLOOKUP(Table3[[#This Row],[Transaction ID]],Source_data!A:A,Source_data!E:E)</f>
        <v>Mumbai</v>
      </c>
      <c r="V1093" s="1">
        <f>_xlfn.IFNA(_xlfn.XLOOKUP(A1093,bank_processed_transactions[transaction_id],bank_processed_transactions[processing_minutes]),"")</f>
        <v>23.2</v>
      </c>
      <c r="W1093" s="31">
        <f>_xlfn.XLOOKUP(A1093,Source_data!A:A,Source_data!B:B)</f>
        <v>46105</v>
      </c>
    </row>
    <row r="1094" spans="1:23" x14ac:dyDescent="0.3">
      <c r="A1094" s="3" t="s">
        <v>1906</v>
      </c>
      <c r="B1094" s="1">
        <f>_xlfn.XLOOKUP(A1094,bank_source_transactions__1[transaction_id],bank_source_transactions__1[amount_inr])</f>
        <v>8563.7900000000009</v>
      </c>
      <c r="C1094" s="1">
        <f>_xlfn.XLOOKUP(A1094,Processed_data!A:A,Processed_data!F:F)</f>
        <v>8563.7900000000009</v>
      </c>
      <c r="D1094" s="1" t="str">
        <f>_xlfn.XLOOKUP(A1094,bank_source_transactions__1[transaction_id],bank_source_transactions__1[transaction_status])</f>
        <v>SUCCESS</v>
      </c>
      <c r="E1094" s="1" t="str">
        <f>_xlfn.XLOOKUP(A1094,Processed_data!A:A,Processed_data!G:G)</f>
        <v>SUCCESS</v>
      </c>
      <c r="F1094" s="1">
        <f>COUNTIF(bank_processed_transactions[transaction_id],A1094)</f>
        <v>1</v>
      </c>
      <c r="G1094" s="1" t="str">
        <f t="shared" si="170"/>
        <v>found</v>
      </c>
      <c r="H1094" s="1" t="str">
        <f t="shared" si="171"/>
        <v>Not Duplicate</v>
      </c>
      <c r="I1094" s="1" t="str">
        <f t="shared" si="172"/>
        <v>match</v>
      </c>
      <c r="J1094" s="1" t="str">
        <f t="shared" si="173"/>
        <v>match</v>
      </c>
      <c r="K1094" s="1">
        <f t="shared" si="174"/>
        <v>0</v>
      </c>
      <c r="L1094" s="2">
        <f>IF(F1094=0,"not processed",_xlfn.MINIFS(Processed_data!H:H,Processed_data!A:A,A1094))</f>
        <v>46043</v>
      </c>
      <c r="M1094" s="1">
        <f>IF(F1094=0,"not processed",ABS(bank_source_transactions__1[[#This Row],[transaction_date]]-Reconciliation!L1094))</f>
        <v>2</v>
      </c>
      <c r="N1094" s="1" t="str" cm="1">
        <f t="array" ref="N1094">_xlfn.IFS(M1094="not Processed", "Not Processed",M1094&gt;2,"SLA Breached",M1094&lt;=2,"Within SLA")</f>
        <v>Within SLA</v>
      </c>
      <c r="O1094" s="1" t="str">
        <f>_xlfn.XLOOKUP(A1094,Source_data!A:A,Source_data!D:D)</f>
        <v>UPI</v>
      </c>
      <c r="P1094" s="1">
        <f t="shared" si="175"/>
        <v>0</v>
      </c>
      <c r="Q1094" s="1">
        <f t="shared" si="176"/>
        <v>0</v>
      </c>
      <c r="R1094" s="1">
        <f t="shared" si="177"/>
        <v>0</v>
      </c>
      <c r="S1094" s="1">
        <f t="shared" si="178"/>
        <v>0</v>
      </c>
      <c r="T1094" s="1">
        <f t="shared" si="179"/>
        <v>0</v>
      </c>
      <c r="U1094" s="1" t="str">
        <f>_xlfn.XLOOKUP(Table3[[#This Row],[Transaction ID]],Source_data!A:A,Source_data!E:E)</f>
        <v>Mumbai</v>
      </c>
      <c r="V1094" s="1">
        <f>_xlfn.IFNA(_xlfn.XLOOKUP(A1094,bank_processed_transactions[transaction_id],bank_processed_transactions[processing_minutes]),"")</f>
        <v>29.5</v>
      </c>
      <c r="W1094" s="31">
        <f>_xlfn.XLOOKUP(A1094,Source_data!A:A,Source_data!B:B)</f>
        <v>46041</v>
      </c>
    </row>
    <row r="1095" spans="1:23" x14ac:dyDescent="0.3">
      <c r="A1095" s="4" t="s">
        <v>4329</v>
      </c>
      <c r="B1095" s="1">
        <f>_xlfn.XLOOKUP(A1095,bank_source_transactions__1[transaction_id],bank_source_transactions__1[amount_inr])</f>
        <v>1622.84</v>
      </c>
      <c r="C1095" s="1">
        <f>_xlfn.XLOOKUP(A1095,Processed_data!A:A,Processed_data!F:F)</f>
        <v>1622.84</v>
      </c>
      <c r="D1095" s="1" t="str">
        <f>_xlfn.XLOOKUP(A1095,bank_source_transactions__1[transaction_id],bank_source_transactions__1[transaction_status])</f>
        <v>SUCCESS</v>
      </c>
      <c r="E1095" s="1" t="str">
        <f>_xlfn.XLOOKUP(A1095,Processed_data!A:A,Processed_data!G:G)</f>
        <v>SUCCESS</v>
      </c>
      <c r="F1095" s="1">
        <f>COUNTIF(bank_processed_transactions[transaction_id],A1095)</f>
        <v>1</v>
      </c>
      <c r="G1095" s="1" t="str">
        <f t="shared" si="170"/>
        <v>found</v>
      </c>
      <c r="H1095" s="1" t="str">
        <f t="shared" si="171"/>
        <v>Not Duplicate</v>
      </c>
      <c r="I1095" s="1" t="str">
        <f t="shared" si="172"/>
        <v>match</v>
      </c>
      <c r="J1095" s="1" t="str">
        <f t="shared" si="173"/>
        <v>match</v>
      </c>
      <c r="K1095" s="1">
        <f t="shared" si="174"/>
        <v>0</v>
      </c>
      <c r="L1095" s="2">
        <f>IF(F1095=0,"not processed",_xlfn.MINIFS(Processed_data!H:H,Processed_data!A:A,A1095))</f>
        <v>46051</v>
      </c>
      <c r="M1095" s="1">
        <f>IF(F1095=0,"not processed",ABS(bank_source_transactions__1[[#This Row],[transaction_date]]-Reconciliation!L1095))</f>
        <v>0</v>
      </c>
      <c r="N1095" s="1" t="str" cm="1">
        <f t="array" ref="N1095">_xlfn.IFS(M1095="not Processed", "Not Processed",M1095&gt;2,"SLA Breached",M1095&lt;=2,"Within SLA")</f>
        <v>Within SLA</v>
      </c>
      <c r="O1095" s="1" t="str">
        <f>_xlfn.XLOOKUP(A1095,Source_data!A:A,Source_data!D:D)</f>
        <v>UPI</v>
      </c>
      <c r="P1095" s="1">
        <f t="shared" si="175"/>
        <v>0</v>
      </c>
      <c r="Q1095" s="1">
        <f t="shared" si="176"/>
        <v>0</v>
      </c>
      <c r="R1095" s="1">
        <f t="shared" si="177"/>
        <v>0</v>
      </c>
      <c r="S1095" s="1">
        <f t="shared" si="178"/>
        <v>0</v>
      </c>
      <c r="T1095" s="1">
        <f t="shared" si="179"/>
        <v>0</v>
      </c>
      <c r="U1095" s="1" t="str">
        <f>_xlfn.XLOOKUP(Table3[[#This Row],[Transaction ID]],Source_data!A:A,Source_data!E:E)</f>
        <v>Bengaluru</v>
      </c>
      <c r="V1095" s="1">
        <f>_xlfn.IFNA(_xlfn.XLOOKUP(A1095,bank_processed_transactions[transaction_id],bank_processed_transactions[processing_minutes]),"")</f>
        <v>94.7</v>
      </c>
      <c r="W1095" s="31">
        <f>_xlfn.XLOOKUP(A1095,Source_data!A:A,Source_data!B:B)</f>
        <v>46051</v>
      </c>
    </row>
    <row r="1096" spans="1:23" x14ac:dyDescent="0.3">
      <c r="A1096" s="3" t="s">
        <v>1968</v>
      </c>
      <c r="B1096" s="1">
        <f>_xlfn.XLOOKUP(A1096,bank_source_transactions__1[transaction_id],bank_source_transactions__1[amount_inr])</f>
        <v>2233.67</v>
      </c>
      <c r="C1096" s="1">
        <f>_xlfn.XLOOKUP(A1096,Processed_data!A:A,Processed_data!F:F)</f>
        <v>2233.67</v>
      </c>
      <c r="D1096" s="1" t="str">
        <f>_xlfn.XLOOKUP(A1096,bank_source_transactions__1[transaction_id],bank_source_transactions__1[transaction_status])</f>
        <v>SUCCESS</v>
      </c>
      <c r="E1096" s="1" t="str">
        <f>_xlfn.XLOOKUP(A1096,Processed_data!A:A,Processed_data!G:G)</f>
        <v>SUCCESS</v>
      </c>
      <c r="F1096" s="1">
        <f>COUNTIF(bank_processed_transactions[transaction_id],A1096)</f>
        <v>1</v>
      </c>
      <c r="G1096" s="1" t="str">
        <f t="shared" si="170"/>
        <v>found</v>
      </c>
      <c r="H1096" s="1" t="str">
        <f t="shared" si="171"/>
        <v>Not Duplicate</v>
      </c>
      <c r="I1096" s="1" t="str">
        <f t="shared" si="172"/>
        <v>match</v>
      </c>
      <c r="J1096" s="1" t="str">
        <f t="shared" si="173"/>
        <v>match</v>
      </c>
      <c r="K1096" s="1">
        <f t="shared" si="174"/>
        <v>0</v>
      </c>
      <c r="L1096" s="2">
        <f>IF(F1096=0,"not processed",_xlfn.MINIFS(Processed_data!H:H,Processed_data!A:A,A1096))</f>
        <v>46026</v>
      </c>
      <c r="M1096" s="1">
        <f>IF(F1096=0,"not processed",ABS(bank_source_transactions__1[[#This Row],[transaction_date]]-Reconciliation!L1096))</f>
        <v>0</v>
      </c>
      <c r="N1096" s="1" t="str" cm="1">
        <f t="array" ref="N1096">_xlfn.IFS(M1096="not Processed", "Not Processed",M1096&gt;2,"SLA Breached",M1096&lt;=2,"Within SLA")</f>
        <v>Within SLA</v>
      </c>
      <c r="O1096" s="1" t="str">
        <f>_xlfn.XLOOKUP(A1096,Source_data!A:A,Source_data!D:D)</f>
        <v>IMPS</v>
      </c>
      <c r="P1096" s="1">
        <f t="shared" si="175"/>
        <v>0</v>
      </c>
      <c r="Q1096" s="1">
        <f t="shared" si="176"/>
        <v>0</v>
      </c>
      <c r="R1096" s="1">
        <f t="shared" si="177"/>
        <v>0</v>
      </c>
      <c r="S1096" s="1">
        <f t="shared" si="178"/>
        <v>0</v>
      </c>
      <c r="T1096" s="1">
        <f t="shared" si="179"/>
        <v>0</v>
      </c>
      <c r="U1096" s="1" t="str">
        <f>_xlfn.XLOOKUP(Table3[[#This Row],[Transaction ID]],Source_data!A:A,Source_data!E:E)</f>
        <v>Mumbai</v>
      </c>
      <c r="V1096" s="1">
        <f>_xlfn.IFNA(_xlfn.XLOOKUP(A1096,bank_processed_transactions[transaction_id],bank_processed_transactions[processing_minutes]),"")</f>
        <v>20.7</v>
      </c>
      <c r="W1096" s="31">
        <f>_xlfn.XLOOKUP(A1096,Source_data!A:A,Source_data!B:B)</f>
        <v>46026</v>
      </c>
    </row>
    <row r="1097" spans="1:23" x14ac:dyDescent="0.3">
      <c r="A1097" s="4" t="s">
        <v>25</v>
      </c>
      <c r="B1097" s="1">
        <f>_xlfn.XLOOKUP(A1097,bank_source_transactions__1[transaction_id],bank_source_transactions__1[amount_inr])</f>
        <v>806.19</v>
      </c>
      <c r="C1097" s="1">
        <f>_xlfn.XLOOKUP(A1097,Processed_data!A:A,Processed_data!F:F)</f>
        <v>806.19</v>
      </c>
      <c r="D1097" s="1" t="str">
        <f>_xlfn.XLOOKUP(A1097,bank_source_transactions__1[transaction_id],bank_source_transactions__1[transaction_status])</f>
        <v>SUCCESS</v>
      </c>
      <c r="E1097" s="1" t="str">
        <f>_xlfn.XLOOKUP(A1097,Processed_data!A:A,Processed_data!G:G)</f>
        <v>SUCCESS</v>
      </c>
      <c r="F1097" s="1">
        <f>COUNTIF(bank_processed_transactions[transaction_id],A1097)</f>
        <v>1</v>
      </c>
      <c r="G1097" s="1" t="str">
        <f t="shared" si="170"/>
        <v>found</v>
      </c>
      <c r="H1097" s="1" t="str">
        <f t="shared" si="171"/>
        <v>Not Duplicate</v>
      </c>
      <c r="I1097" s="1" t="str">
        <f t="shared" si="172"/>
        <v>match</v>
      </c>
      <c r="J1097" s="1" t="str">
        <f t="shared" si="173"/>
        <v>match</v>
      </c>
      <c r="K1097" s="1">
        <f t="shared" si="174"/>
        <v>0</v>
      </c>
      <c r="L1097" s="2">
        <f>IF(F1097=0,"not processed",_xlfn.MINIFS(Processed_data!H:H,Processed_data!A:A,A1097))</f>
        <v>46050</v>
      </c>
      <c r="M1097" s="1">
        <f>IF(F1097=0,"not processed",ABS(bank_source_transactions__1[[#This Row],[transaction_date]]-Reconciliation!L1097))</f>
        <v>0</v>
      </c>
      <c r="N1097" s="1" t="str" cm="1">
        <f t="array" ref="N1097">_xlfn.IFS(M1097="not Processed", "Not Processed",M1097&gt;2,"SLA Breached",M1097&lt;=2,"Within SLA")</f>
        <v>Within SLA</v>
      </c>
      <c r="O1097" s="1" t="str">
        <f>_xlfn.XLOOKUP(A1097,Source_data!A:A,Source_data!D:D)</f>
        <v>UPI</v>
      </c>
      <c r="P1097" s="1">
        <f t="shared" si="175"/>
        <v>0</v>
      </c>
      <c r="Q1097" s="1">
        <f t="shared" si="176"/>
        <v>0</v>
      </c>
      <c r="R1097" s="1">
        <f t="shared" si="177"/>
        <v>0</v>
      </c>
      <c r="S1097" s="1">
        <f t="shared" si="178"/>
        <v>0</v>
      </c>
      <c r="T1097" s="1">
        <f t="shared" si="179"/>
        <v>0</v>
      </c>
      <c r="U1097" s="1" t="str">
        <f>_xlfn.XLOOKUP(Table3[[#This Row],[Transaction ID]],Source_data!A:A,Source_data!E:E)</f>
        <v>Bengaluru</v>
      </c>
      <c r="V1097" s="1">
        <f>_xlfn.IFNA(_xlfn.XLOOKUP(A1097,bank_processed_transactions[transaction_id],bank_processed_transactions[processing_minutes]),"")</f>
        <v>40.200000000000003</v>
      </c>
      <c r="W1097" s="31">
        <f>_xlfn.XLOOKUP(A1097,Source_data!A:A,Source_data!B:B)</f>
        <v>46050</v>
      </c>
    </row>
    <row r="1098" spans="1:23" x14ac:dyDescent="0.3">
      <c r="A1098" s="3" t="s">
        <v>1924</v>
      </c>
      <c r="B1098" s="1">
        <f>_xlfn.XLOOKUP(A1098,bank_source_transactions__1[transaction_id],bank_source_transactions__1[amount_inr])</f>
        <v>19721.91</v>
      </c>
      <c r="C1098" s="1">
        <f>_xlfn.XLOOKUP(A1098,Processed_data!A:A,Processed_data!F:F)</f>
        <v>19721.91</v>
      </c>
      <c r="D1098" s="1" t="str">
        <f>_xlfn.XLOOKUP(A1098,bank_source_transactions__1[transaction_id],bank_source_transactions__1[transaction_status])</f>
        <v>SUCCESS</v>
      </c>
      <c r="E1098" s="1" t="str">
        <f>_xlfn.XLOOKUP(A1098,Processed_data!A:A,Processed_data!G:G)</f>
        <v>SUCCESS</v>
      </c>
      <c r="F1098" s="1">
        <f>COUNTIF(bank_processed_transactions[transaction_id],A1098)</f>
        <v>1</v>
      </c>
      <c r="G1098" s="1" t="str">
        <f t="shared" si="170"/>
        <v>found</v>
      </c>
      <c r="H1098" s="1" t="str">
        <f t="shared" si="171"/>
        <v>Not Duplicate</v>
      </c>
      <c r="I1098" s="1" t="str">
        <f t="shared" si="172"/>
        <v>match</v>
      </c>
      <c r="J1098" s="1" t="str">
        <f t="shared" si="173"/>
        <v>match</v>
      </c>
      <c r="K1098" s="1">
        <f t="shared" si="174"/>
        <v>0</v>
      </c>
      <c r="L1098" s="2">
        <f>IF(F1098=0,"not processed",_xlfn.MINIFS(Processed_data!H:H,Processed_data!A:A,A1098))</f>
        <v>46036</v>
      </c>
      <c r="M1098" s="1">
        <f>IF(F1098=0,"not processed",ABS(bank_source_transactions__1[[#This Row],[transaction_date]]-Reconciliation!L1098))</f>
        <v>2</v>
      </c>
      <c r="N1098" s="1" t="str" cm="1">
        <f t="array" ref="N1098">_xlfn.IFS(M1098="not Processed", "Not Processed",M1098&gt;2,"SLA Breached",M1098&lt;=2,"Within SLA")</f>
        <v>Within SLA</v>
      </c>
      <c r="O1098" s="1" t="str">
        <f>_xlfn.XLOOKUP(A1098,Source_data!A:A,Source_data!D:D)</f>
        <v>UPI</v>
      </c>
      <c r="P1098" s="1">
        <f t="shared" si="175"/>
        <v>0</v>
      </c>
      <c r="Q1098" s="1">
        <f t="shared" si="176"/>
        <v>0</v>
      </c>
      <c r="R1098" s="1">
        <f t="shared" si="177"/>
        <v>0</v>
      </c>
      <c r="S1098" s="1">
        <f t="shared" si="178"/>
        <v>0</v>
      </c>
      <c r="T1098" s="1">
        <f t="shared" si="179"/>
        <v>0</v>
      </c>
      <c r="U1098" s="1" t="str">
        <f>_xlfn.XLOOKUP(Table3[[#This Row],[Transaction ID]],Source_data!A:A,Source_data!E:E)</f>
        <v>Hyderabad</v>
      </c>
      <c r="V1098" s="1">
        <f>_xlfn.IFNA(_xlfn.XLOOKUP(A1098,bank_processed_transactions[transaction_id],bank_processed_transactions[processing_minutes]),"")</f>
        <v>13.2</v>
      </c>
      <c r="W1098" s="31">
        <f>_xlfn.XLOOKUP(A1098,Source_data!A:A,Source_data!B:B)</f>
        <v>46034</v>
      </c>
    </row>
    <row r="1099" spans="1:23" x14ac:dyDescent="0.3">
      <c r="A1099" s="4" t="s">
        <v>3180</v>
      </c>
      <c r="B1099" s="1">
        <f>_xlfn.XLOOKUP(A1099,bank_source_transactions__1[transaction_id],bank_source_transactions__1[amount_inr])</f>
        <v>12433.47</v>
      </c>
      <c r="C1099" s="1">
        <f>_xlfn.XLOOKUP(A1099,Processed_data!A:A,Processed_data!F:F)</f>
        <v>12433.47</v>
      </c>
      <c r="D1099" s="1" t="str">
        <f>_xlfn.XLOOKUP(A1099,bank_source_transactions__1[transaction_id],bank_source_transactions__1[transaction_status])</f>
        <v>SUCCESS</v>
      </c>
      <c r="E1099" s="1" t="str">
        <f>_xlfn.XLOOKUP(A1099,Processed_data!A:A,Processed_data!G:G)</f>
        <v>SUCCESS</v>
      </c>
      <c r="F1099" s="1">
        <f>COUNTIF(bank_processed_transactions[transaction_id],A1099)</f>
        <v>1</v>
      </c>
      <c r="G1099" s="1" t="str">
        <f t="shared" si="170"/>
        <v>found</v>
      </c>
      <c r="H1099" s="1" t="str">
        <f t="shared" si="171"/>
        <v>Not Duplicate</v>
      </c>
      <c r="I1099" s="1" t="str">
        <f t="shared" si="172"/>
        <v>match</v>
      </c>
      <c r="J1099" s="1" t="str">
        <f t="shared" si="173"/>
        <v>match</v>
      </c>
      <c r="K1099" s="1">
        <f t="shared" si="174"/>
        <v>0</v>
      </c>
      <c r="L1099" s="2">
        <f>IF(F1099=0,"not processed",_xlfn.MINIFS(Processed_data!H:H,Processed_data!A:A,A1099))</f>
        <v>46064</v>
      </c>
      <c r="M1099" s="1">
        <f>IF(F1099=0,"not processed",ABS(bank_source_transactions__1[[#This Row],[transaction_date]]-Reconciliation!L1099))</f>
        <v>2</v>
      </c>
      <c r="N1099" s="1" t="str" cm="1">
        <f t="array" ref="N1099">_xlfn.IFS(M1099="not Processed", "Not Processed",M1099&gt;2,"SLA Breached",M1099&lt;=2,"Within SLA")</f>
        <v>Within SLA</v>
      </c>
      <c r="O1099" s="1" t="str">
        <f>_xlfn.XLOOKUP(A1099,Source_data!A:A,Source_data!D:D)</f>
        <v>CARD</v>
      </c>
      <c r="P1099" s="1">
        <f t="shared" si="175"/>
        <v>0</v>
      </c>
      <c r="Q1099" s="1">
        <f t="shared" si="176"/>
        <v>0</v>
      </c>
      <c r="R1099" s="1">
        <f t="shared" si="177"/>
        <v>0</v>
      </c>
      <c r="S1099" s="1">
        <f t="shared" si="178"/>
        <v>0</v>
      </c>
      <c r="T1099" s="1">
        <f t="shared" si="179"/>
        <v>0</v>
      </c>
      <c r="U1099" s="1" t="str">
        <f>_xlfn.XLOOKUP(Table3[[#This Row],[Transaction ID]],Source_data!A:A,Source_data!E:E)</f>
        <v>Mumbai</v>
      </c>
      <c r="V1099" s="1">
        <f>_xlfn.IFNA(_xlfn.XLOOKUP(A1099,bank_processed_transactions[transaction_id],bank_processed_transactions[processing_minutes]),"")</f>
        <v>53.9</v>
      </c>
      <c r="W1099" s="31">
        <f>_xlfn.XLOOKUP(A1099,Source_data!A:A,Source_data!B:B)</f>
        <v>46062</v>
      </c>
    </row>
    <row r="1100" spans="1:23" x14ac:dyDescent="0.3">
      <c r="A1100" s="3" t="s">
        <v>1999</v>
      </c>
      <c r="B1100" s="1">
        <f>_xlfn.XLOOKUP(A1100,bank_source_transactions__1[transaction_id],bank_source_transactions__1[amount_inr])</f>
        <v>10778.69</v>
      </c>
      <c r="C1100" s="1">
        <f>_xlfn.XLOOKUP(A1100,Processed_data!A:A,Processed_data!F:F)</f>
        <v>10778.69</v>
      </c>
      <c r="D1100" s="1" t="str">
        <f>_xlfn.XLOOKUP(A1100,bank_source_transactions__1[transaction_id],bank_source_transactions__1[transaction_status])</f>
        <v>SUCCESS</v>
      </c>
      <c r="E1100" s="1" t="str">
        <f>_xlfn.XLOOKUP(A1100,Processed_data!A:A,Processed_data!G:G)</f>
        <v>SUCCESS</v>
      </c>
      <c r="F1100" s="1">
        <f>COUNTIF(bank_processed_transactions[transaction_id],A1100)</f>
        <v>1</v>
      </c>
      <c r="G1100" s="1" t="str">
        <f t="shared" si="170"/>
        <v>found</v>
      </c>
      <c r="H1100" s="1" t="str">
        <f t="shared" si="171"/>
        <v>Not Duplicate</v>
      </c>
      <c r="I1100" s="1" t="str">
        <f t="shared" si="172"/>
        <v>match</v>
      </c>
      <c r="J1100" s="1" t="str">
        <f t="shared" si="173"/>
        <v>match</v>
      </c>
      <c r="K1100" s="1">
        <f t="shared" si="174"/>
        <v>0</v>
      </c>
      <c r="L1100" s="2">
        <f>IF(F1100=0,"not processed",_xlfn.MINIFS(Processed_data!H:H,Processed_data!A:A,A1100))</f>
        <v>46098</v>
      </c>
      <c r="M1100" s="1">
        <f>IF(F1100=0,"not processed",ABS(bank_source_transactions__1[[#This Row],[transaction_date]]-Reconciliation!L1100))</f>
        <v>2</v>
      </c>
      <c r="N1100" s="1" t="str" cm="1">
        <f t="array" ref="N1100">_xlfn.IFS(M1100="not Processed", "Not Processed",M1100&gt;2,"SLA Breached",M1100&lt;=2,"Within SLA")</f>
        <v>Within SLA</v>
      </c>
      <c r="O1100" s="1" t="str">
        <f>_xlfn.XLOOKUP(A1100,Source_data!A:A,Source_data!D:D)</f>
        <v>UPI</v>
      </c>
      <c r="P1100" s="1">
        <f t="shared" si="175"/>
        <v>0</v>
      </c>
      <c r="Q1100" s="1">
        <f t="shared" si="176"/>
        <v>0</v>
      </c>
      <c r="R1100" s="1">
        <f t="shared" si="177"/>
        <v>0</v>
      </c>
      <c r="S1100" s="1">
        <f t="shared" si="178"/>
        <v>0</v>
      </c>
      <c r="T1100" s="1">
        <f t="shared" si="179"/>
        <v>0</v>
      </c>
      <c r="U1100" s="1" t="str">
        <f>_xlfn.XLOOKUP(Table3[[#This Row],[Transaction ID]],Source_data!A:A,Source_data!E:E)</f>
        <v>Hyderabad</v>
      </c>
      <c r="V1100" s="1">
        <f>_xlfn.IFNA(_xlfn.XLOOKUP(A1100,bank_processed_transactions[transaction_id],bank_processed_transactions[processing_minutes]),"")</f>
        <v>41</v>
      </c>
      <c r="W1100" s="31">
        <f>_xlfn.XLOOKUP(A1100,Source_data!A:A,Source_data!B:B)</f>
        <v>46096</v>
      </c>
    </row>
    <row r="1101" spans="1:23" x14ac:dyDescent="0.3">
      <c r="A1101" s="4" t="s">
        <v>293</v>
      </c>
      <c r="B1101" s="1">
        <f>_xlfn.XLOOKUP(A1101,bank_source_transactions__1[transaction_id],bank_source_transactions__1[amount_inr])</f>
        <v>2596.7399999999998</v>
      </c>
      <c r="C1101" s="1">
        <f>_xlfn.XLOOKUP(A1101,Processed_data!A:A,Processed_data!F:F)</f>
        <v>2596.7399999999998</v>
      </c>
      <c r="D1101" s="1" t="str">
        <f>_xlfn.XLOOKUP(A1101,bank_source_transactions__1[transaction_id],bank_source_transactions__1[transaction_status])</f>
        <v>SUCCESS</v>
      </c>
      <c r="E1101" s="1" t="str">
        <f>_xlfn.XLOOKUP(A1101,Processed_data!A:A,Processed_data!G:G)</f>
        <v>SUCCESS</v>
      </c>
      <c r="F1101" s="1">
        <f>COUNTIF(bank_processed_transactions[transaction_id],A1101)</f>
        <v>1</v>
      </c>
      <c r="G1101" s="1" t="str">
        <f t="shared" si="170"/>
        <v>found</v>
      </c>
      <c r="H1101" s="1" t="str">
        <f t="shared" si="171"/>
        <v>Not Duplicate</v>
      </c>
      <c r="I1101" s="1" t="str">
        <f t="shared" si="172"/>
        <v>match</v>
      </c>
      <c r="J1101" s="1" t="str">
        <f t="shared" si="173"/>
        <v>match</v>
      </c>
      <c r="K1101" s="1">
        <f t="shared" si="174"/>
        <v>0</v>
      </c>
      <c r="L1101" s="2">
        <f>IF(F1101=0,"not processed",_xlfn.MINIFS(Processed_data!H:H,Processed_data!A:A,A1101))</f>
        <v>46025</v>
      </c>
      <c r="M1101" s="1">
        <f>IF(F1101=0,"not processed",ABS(bank_source_transactions__1[[#This Row],[transaction_date]]-Reconciliation!L1101))</f>
        <v>0</v>
      </c>
      <c r="N1101" s="1" t="str" cm="1">
        <f t="array" ref="N1101">_xlfn.IFS(M1101="not Processed", "Not Processed",M1101&gt;2,"SLA Breached",M1101&lt;=2,"Within SLA")</f>
        <v>Within SLA</v>
      </c>
      <c r="O1101" s="1" t="str">
        <f>_xlfn.XLOOKUP(A1101,Source_data!A:A,Source_data!D:D)</f>
        <v>NEFT</v>
      </c>
      <c r="P1101" s="1">
        <f t="shared" si="175"/>
        <v>0</v>
      </c>
      <c r="Q1101" s="1">
        <f t="shared" si="176"/>
        <v>0</v>
      </c>
      <c r="R1101" s="1">
        <f t="shared" si="177"/>
        <v>0</v>
      </c>
      <c r="S1101" s="1">
        <f t="shared" si="178"/>
        <v>0</v>
      </c>
      <c r="T1101" s="1">
        <f t="shared" si="179"/>
        <v>0</v>
      </c>
      <c r="U1101" s="1" t="str">
        <f>_xlfn.XLOOKUP(Table3[[#This Row],[Transaction ID]],Source_data!A:A,Source_data!E:E)</f>
        <v>Bengaluru</v>
      </c>
      <c r="V1101" s="1">
        <f>_xlfn.IFNA(_xlfn.XLOOKUP(A1101,bank_processed_transactions[transaction_id],bank_processed_transactions[processing_minutes]),"")</f>
        <v>21.6</v>
      </c>
      <c r="W1101" s="31">
        <f>_xlfn.XLOOKUP(A1101,Source_data!A:A,Source_data!B:B)</f>
        <v>46025</v>
      </c>
    </row>
    <row r="1102" spans="1:23" x14ac:dyDescent="0.3">
      <c r="A1102" s="3" t="s">
        <v>3604</v>
      </c>
      <c r="B1102" s="1">
        <f>_xlfn.XLOOKUP(A1102,bank_source_transactions__1[transaction_id],bank_source_transactions__1[amount_inr])</f>
        <v>2176.44</v>
      </c>
      <c r="C1102" s="1">
        <f>_xlfn.XLOOKUP(A1102,Processed_data!A:A,Processed_data!F:F)</f>
        <v>2176.44</v>
      </c>
      <c r="D1102" s="1" t="str">
        <f>_xlfn.XLOOKUP(A1102,bank_source_transactions__1[transaction_id],bank_source_transactions__1[transaction_status])</f>
        <v>SUCCESS</v>
      </c>
      <c r="E1102" s="1" t="str">
        <f>_xlfn.XLOOKUP(A1102,Processed_data!A:A,Processed_data!G:G)</f>
        <v>SUCCESS</v>
      </c>
      <c r="F1102" s="1">
        <f>COUNTIF(bank_processed_transactions[transaction_id],A1102)</f>
        <v>1</v>
      </c>
      <c r="G1102" s="1" t="str">
        <f t="shared" si="170"/>
        <v>found</v>
      </c>
      <c r="H1102" s="1" t="str">
        <f t="shared" si="171"/>
        <v>Not Duplicate</v>
      </c>
      <c r="I1102" s="1" t="str">
        <f t="shared" si="172"/>
        <v>match</v>
      </c>
      <c r="J1102" s="1" t="str">
        <f t="shared" si="173"/>
        <v>match</v>
      </c>
      <c r="K1102" s="1">
        <f t="shared" si="174"/>
        <v>0</v>
      </c>
      <c r="L1102" s="2">
        <f>IF(F1102=0,"not processed",_xlfn.MINIFS(Processed_data!H:H,Processed_data!A:A,A1102))</f>
        <v>46032</v>
      </c>
      <c r="M1102" s="1">
        <f>IF(F1102=0,"not processed",ABS(bank_source_transactions__1[[#This Row],[transaction_date]]-Reconciliation!L1102))</f>
        <v>0</v>
      </c>
      <c r="N1102" s="1" t="str" cm="1">
        <f t="array" ref="N1102">_xlfn.IFS(M1102="not Processed", "Not Processed",M1102&gt;2,"SLA Breached",M1102&lt;=2,"Within SLA")</f>
        <v>Within SLA</v>
      </c>
      <c r="O1102" s="1" t="str">
        <f>_xlfn.XLOOKUP(A1102,Source_data!A:A,Source_data!D:D)</f>
        <v>ATM</v>
      </c>
      <c r="P1102" s="1">
        <f t="shared" si="175"/>
        <v>0</v>
      </c>
      <c r="Q1102" s="1">
        <f t="shared" si="176"/>
        <v>0</v>
      </c>
      <c r="R1102" s="1">
        <f t="shared" si="177"/>
        <v>0</v>
      </c>
      <c r="S1102" s="1">
        <f t="shared" si="178"/>
        <v>0</v>
      </c>
      <c r="T1102" s="1">
        <f t="shared" si="179"/>
        <v>0</v>
      </c>
      <c r="U1102" s="1" t="str">
        <f>_xlfn.XLOOKUP(Table3[[#This Row],[Transaction ID]],Source_data!A:A,Source_data!E:E)</f>
        <v>Pune</v>
      </c>
      <c r="V1102" s="1">
        <f>_xlfn.IFNA(_xlfn.XLOOKUP(A1102,bank_processed_transactions[transaction_id],bank_processed_transactions[processing_minutes]),"")</f>
        <v>75.900000000000006</v>
      </c>
      <c r="W1102" s="31">
        <f>_xlfn.XLOOKUP(A1102,Source_data!A:A,Source_data!B:B)</f>
        <v>46032</v>
      </c>
    </row>
    <row r="1103" spans="1:23" x14ac:dyDescent="0.3">
      <c r="A1103" s="4" t="s">
        <v>3368</v>
      </c>
      <c r="B1103" s="1">
        <f>_xlfn.XLOOKUP(A1103,bank_source_transactions__1[transaction_id],bank_source_transactions__1[amount_inr])</f>
        <v>464.06</v>
      </c>
      <c r="C1103" s="1">
        <f>_xlfn.XLOOKUP(A1103,Processed_data!A:A,Processed_data!F:F)</f>
        <v>464.06</v>
      </c>
      <c r="D1103" s="1" t="str">
        <f>_xlfn.XLOOKUP(A1103,bank_source_transactions__1[transaction_id],bank_source_transactions__1[transaction_status])</f>
        <v>SUCCESS</v>
      </c>
      <c r="E1103" s="1" t="str">
        <f>_xlfn.XLOOKUP(A1103,Processed_data!A:A,Processed_data!G:G)</f>
        <v>SUCCESS</v>
      </c>
      <c r="F1103" s="1">
        <f>COUNTIF(bank_processed_transactions[transaction_id],A1103)</f>
        <v>1</v>
      </c>
      <c r="G1103" s="1" t="str">
        <f t="shared" si="170"/>
        <v>found</v>
      </c>
      <c r="H1103" s="1" t="str">
        <f t="shared" si="171"/>
        <v>Not Duplicate</v>
      </c>
      <c r="I1103" s="1" t="str">
        <f t="shared" si="172"/>
        <v>match</v>
      </c>
      <c r="J1103" s="1" t="str">
        <f t="shared" si="173"/>
        <v>match</v>
      </c>
      <c r="K1103" s="1">
        <f t="shared" si="174"/>
        <v>0</v>
      </c>
      <c r="L1103" s="2">
        <f>IF(F1103=0,"not processed",_xlfn.MINIFS(Processed_data!H:H,Processed_data!A:A,A1103))</f>
        <v>46085</v>
      </c>
      <c r="M1103" s="1">
        <f>IF(F1103=0,"not processed",ABS(bank_source_transactions__1[[#This Row],[transaction_date]]-Reconciliation!L1103))</f>
        <v>1</v>
      </c>
      <c r="N1103" s="1" t="str" cm="1">
        <f t="array" ref="N1103">_xlfn.IFS(M1103="not Processed", "Not Processed",M1103&gt;2,"SLA Breached",M1103&lt;=2,"Within SLA")</f>
        <v>Within SLA</v>
      </c>
      <c r="O1103" s="1" t="str">
        <f>_xlfn.XLOOKUP(A1103,Source_data!A:A,Source_data!D:D)</f>
        <v>CARD</v>
      </c>
      <c r="P1103" s="1">
        <f t="shared" si="175"/>
        <v>0</v>
      </c>
      <c r="Q1103" s="1">
        <f t="shared" si="176"/>
        <v>0</v>
      </c>
      <c r="R1103" s="1">
        <f t="shared" si="177"/>
        <v>0</v>
      </c>
      <c r="S1103" s="1">
        <f t="shared" si="178"/>
        <v>0</v>
      </c>
      <c r="T1103" s="1">
        <f t="shared" si="179"/>
        <v>0</v>
      </c>
      <c r="U1103" s="1" t="str">
        <f>_xlfn.XLOOKUP(Table3[[#This Row],[Transaction ID]],Source_data!A:A,Source_data!E:E)</f>
        <v>Hyderabad</v>
      </c>
      <c r="V1103" s="1">
        <f>_xlfn.IFNA(_xlfn.XLOOKUP(A1103,bank_processed_transactions[transaction_id],bank_processed_transactions[processing_minutes]),"")</f>
        <v>24.7</v>
      </c>
      <c r="W1103" s="31">
        <f>_xlfn.XLOOKUP(A1103,Source_data!A:A,Source_data!B:B)</f>
        <v>46084</v>
      </c>
    </row>
    <row r="1104" spans="1:23" x14ac:dyDescent="0.3">
      <c r="A1104" s="3" t="s">
        <v>2748</v>
      </c>
      <c r="B1104" s="1">
        <f>_xlfn.XLOOKUP(A1104,bank_source_transactions__1[transaction_id],bank_source_transactions__1[amount_inr])</f>
        <v>3174.81</v>
      </c>
      <c r="C1104" s="1">
        <f>_xlfn.XLOOKUP(A1104,Processed_data!A:A,Processed_data!F:F)</f>
        <v>3174.81</v>
      </c>
      <c r="D1104" s="1" t="str">
        <f>_xlfn.XLOOKUP(A1104,bank_source_transactions__1[transaction_id],bank_source_transactions__1[transaction_status])</f>
        <v>SUCCESS</v>
      </c>
      <c r="E1104" s="1" t="str">
        <f>_xlfn.XLOOKUP(A1104,Processed_data!A:A,Processed_data!G:G)</f>
        <v>SUCCESS</v>
      </c>
      <c r="F1104" s="1">
        <f>COUNTIF(bank_processed_transactions[transaction_id],A1104)</f>
        <v>1</v>
      </c>
      <c r="G1104" s="1" t="str">
        <f t="shared" si="170"/>
        <v>found</v>
      </c>
      <c r="H1104" s="1" t="str">
        <f t="shared" si="171"/>
        <v>Not Duplicate</v>
      </c>
      <c r="I1104" s="1" t="str">
        <f t="shared" si="172"/>
        <v>match</v>
      </c>
      <c r="J1104" s="1" t="str">
        <f t="shared" si="173"/>
        <v>match</v>
      </c>
      <c r="K1104" s="1">
        <f t="shared" si="174"/>
        <v>0</v>
      </c>
      <c r="L1104" s="2">
        <f>IF(F1104=0,"not processed",_xlfn.MINIFS(Processed_data!H:H,Processed_data!A:A,A1104))</f>
        <v>46071</v>
      </c>
      <c r="M1104" s="1">
        <f>IF(F1104=0,"not processed",ABS(bank_source_transactions__1[[#This Row],[transaction_date]]-Reconciliation!L1104))</f>
        <v>5</v>
      </c>
      <c r="N1104" s="1" t="str" cm="1">
        <f t="array" ref="N1104">_xlfn.IFS(M1104="not Processed", "Not Processed",M1104&gt;2,"SLA Breached",M1104&lt;=2,"Within SLA")</f>
        <v>SLA Breached</v>
      </c>
      <c r="O1104" s="1" t="str">
        <f>_xlfn.XLOOKUP(A1104,Source_data!A:A,Source_data!D:D)</f>
        <v>UPI</v>
      </c>
      <c r="P1104" s="1">
        <f t="shared" si="175"/>
        <v>0</v>
      </c>
      <c r="Q1104" s="1">
        <f t="shared" si="176"/>
        <v>0</v>
      </c>
      <c r="R1104" s="1">
        <f t="shared" si="177"/>
        <v>0</v>
      </c>
      <c r="S1104" s="1">
        <f t="shared" si="178"/>
        <v>0</v>
      </c>
      <c r="T1104" s="1">
        <f t="shared" si="179"/>
        <v>1</v>
      </c>
      <c r="U1104" s="1" t="str">
        <f>_xlfn.XLOOKUP(Table3[[#This Row],[Transaction ID]],Source_data!A:A,Source_data!E:E)</f>
        <v>Hyderabad</v>
      </c>
      <c r="V1104" s="1">
        <f>_xlfn.IFNA(_xlfn.XLOOKUP(A1104,bank_processed_transactions[transaction_id],bank_processed_transactions[processing_minutes]),"")</f>
        <v>43.2</v>
      </c>
      <c r="W1104" s="31">
        <f>_xlfn.XLOOKUP(A1104,Source_data!A:A,Source_data!B:B)</f>
        <v>46066</v>
      </c>
    </row>
    <row r="1105" spans="1:23" x14ac:dyDescent="0.3">
      <c r="A1105" s="4" t="s">
        <v>2322</v>
      </c>
      <c r="B1105" s="1">
        <f>_xlfn.XLOOKUP(A1105,bank_source_transactions__1[transaction_id],bank_source_transactions__1[amount_inr])</f>
        <v>723.26</v>
      </c>
      <c r="C1105" s="1">
        <f>_xlfn.XLOOKUP(A1105,Processed_data!A:A,Processed_data!F:F)</f>
        <v>723.26</v>
      </c>
      <c r="D1105" s="1" t="str">
        <f>_xlfn.XLOOKUP(A1105,bank_source_transactions__1[transaction_id],bank_source_transactions__1[transaction_status])</f>
        <v>SUCCESS</v>
      </c>
      <c r="E1105" s="1" t="str">
        <f>_xlfn.XLOOKUP(A1105,Processed_data!A:A,Processed_data!G:G)</f>
        <v>SUCCESS</v>
      </c>
      <c r="F1105" s="1">
        <f>COUNTIF(bank_processed_transactions[transaction_id],A1105)</f>
        <v>1</v>
      </c>
      <c r="G1105" s="1" t="str">
        <f t="shared" si="170"/>
        <v>found</v>
      </c>
      <c r="H1105" s="1" t="str">
        <f t="shared" si="171"/>
        <v>Not Duplicate</v>
      </c>
      <c r="I1105" s="1" t="str">
        <f t="shared" si="172"/>
        <v>match</v>
      </c>
      <c r="J1105" s="1" t="str">
        <f t="shared" si="173"/>
        <v>match</v>
      </c>
      <c r="K1105" s="1">
        <f t="shared" si="174"/>
        <v>0</v>
      </c>
      <c r="L1105" s="2">
        <f>IF(F1105=0,"not processed",_xlfn.MINIFS(Processed_data!H:H,Processed_data!A:A,A1105))</f>
        <v>46023</v>
      </c>
      <c r="M1105" s="1">
        <f>IF(F1105=0,"not processed",ABS(bank_source_transactions__1[[#This Row],[transaction_date]]-Reconciliation!L1105))</f>
        <v>0</v>
      </c>
      <c r="N1105" s="1" t="str" cm="1">
        <f t="array" ref="N1105">_xlfn.IFS(M1105="not Processed", "Not Processed",M1105&gt;2,"SLA Breached",M1105&lt;=2,"Within SLA")</f>
        <v>Within SLA</v>
      </c>
      <c r="O1105" s="1" t="str">
        <f>_xlfn.XLOOKUP(A1105,Source_data!A:A,Source_data!D:D)</f>
        <v>NEFT</v>
      </c>
      <c r="P1105" s="1">
        <f t="shared" si="175"/>
        <v>0</v>
      </c>
      <c r="Q1105" s="1">
        <f t="shared" si="176"/>
        <v>0</v>
      </c>
      <c r="R1105" s="1">
        <f t="shared" si="177"/>
        <v>0</v>
      </c>
      <c r="S1105" s="1">
        <f t="shared" si="178"/>
        <v>0</v>
      </c>
      <c r="T1105" s="1">
        <f t="shared" si="179"/>
        <v>0</v>
      </c>
      <c r="U1105" s="1" t="str">
        <f>_xlfn.XLOOKUP(Table3[[#This Row],[Transaction ID]],Source_data!A:A,Source_data!E:E)</f>
        <v>Bengaluru</v>
      </c>
      <c r="V1105" s="1">
        <f>_xlfn.IFNA(_xlfn.XLOOKUP(A1105,bank_processed_transactions[transaction_id],bank_processed_transactions[processing_minutes]),"")</f>
        <v>27.4</v>
      </c>
      <c r="W1105" s="31">
        <f>_xlfn.XLOOKUP(A1105,Source_data!A:A,Source_data!B:B)</f>
        <v>46023</v>
      </c>
    </row>
    <row r="1106" spans="1:23" x14ac:dyDescent="0.3">
      <c r="A1106" s="3" t="s">
        <v>1353</v>
      </c>
      <c r="B1106" s="1">
        <f>_xlfn.XLOOKUP(A1106,bank_source_transactions__1[transaction_id],bank_source_transactions__1[amount_inr])</f>
        <v>1828.75</v>
      </c>
      <c r="C1106" s="1">
        <f>_xlfn.XLOOKUP(A1106,Processed_data!A:A,Processed_data!F:F)</f>
        <v>1828.75</v>
      </c>
      <c r="D1106" s="1" t="str">
        <f>_xlfn.XLOOKUP(A1106,bank_source_transactions__1[transaction_id],bank_source_transactions__1[transaction_status])</f>
        <v>REVERSED</v>
      </c>
      <c r="E1106" s="1" t="str">
        <f>_xlfn.XLOOKUP(A1106,Processed_data!A:A,Processed_data!G:G)</f>
        <v>REVERSED</v>
      </c>
      <c r="F1106" s="1">
        <f>COUNTIF(bank_processed_transactions[transaction_id],A1106)</f>
        <v>2</v>
      </c>
      <c r="G1106" s="1" t="str">
        <f t="shared" si="170"/>
        <v>found</v>
      </c>
      <c r="H1106" s="1" t="str">
        <f t="shared" si="171"/>
        <v>Duplicate</v>
      </c>
      <c r="I1106" s="1" t="str">
        <f t="shared" si="172"/>
        <v>match</v>
      </c>
      <c r="J1106" s="1" t="str">
        <f t="shared" si="173"/>
        <v>match</v>
      </c>
      <c r="K1106" s="1">
        <f t="shared" si="174"/>
        <v>0</v>
      </c>
      <c r="L1106" s="2">
        <f>IF(F1106=0,"not processed",_xlfn.MINIFS(Processed_data!H:H,Processed_data!A:A,A1106))</f>
        <v>46087</v>
      </c>
      <c r="M1106" s="1">
        <f>IF(F1106=0,"not processed",ABS(bank_source_transactions__1[[#This Row],[transaction_date]]-Reconciliation!L1106))</f>
        <v>0</v>
      </c>
      <c r="N1106" s="1" t="str" cm="1">
        <f t="array" ref="N1106">_xlfn.IFS(M1106="not Processed", "Not Processed",M1106&gt;2,"SLA Breached",M1106&lt;=2,"Within SLA")</f>
        <v>Within SLA</v>
      </c>
      <c r="O1106" s="1" t="str">
        <f>_xlfn.XLOOKUP(A1106,Source_data!A:A,Source_data!D:D)</f>
        <v>UPI</v>
      </c>
      <c r="P1106" s="1">
        <f t="shared" si="175"/>
        <v>0</v>
      </c>
      <c r="Q1106" s="1">
        <f t="shared" si="176"/>
        <v>1</v>
      </c>
      <c r="R1106" s="1">
        <f t="shared" si="177"/>
        <v>0</v>
      </c>
      <c r="S1106" s="1">
        <f t="shared" si="178"/>
        <v>0</v>
      </c>
      <c r="T1106" s="1">
        <f t="shared" si="179"/>
        <v>0</v>
      </c>
      <c r="U1106" s="1" t="str">
        <f>_xlfn.XLOOKUP(Table3[[#This Row],[Transaction ID]],Source_data!A:A,Source_data!E:E)</f>
        <v>Bengaluru</v>
      </c>
      <c r="V1106" s="1">
        <f>_xlfn.IFNA(_xlfn.XLOOKUP(A1106,bank_processed_transactions[transaction_id],bank_processed_transactions[processing_minutes]),"")</f>
        <v>8.8000000000000007</v>
      </c>
      <c r="W1106" s="31">
        <f>_xlfn.XLOOKUP(A1106,Source_data!A:A,Source_data!B:B)</f>
        <v>46087</v>
      </c>
    </row>
    <row r="1107" spans="1:23" x14ac:dyDescent="0.3">
      <c r="A1107" s="4" t="s">
        <v>4952</v>
      </c>
      <c r="B1107" s="1">
        <f>_xlfn.XLOOKUP(A1107,bank_source_transactions__1[transaction_id],bank_source_transactions__1[amount_inr])</f>
        <v>921.92</v>
      </c>
      <c r="C1107" s="1">
        <f>_xlfn.XLOOKUP(A1107,Processed_data!A:A,Processed_data!F:F)</f>
        <v>921.92</v>
      </c>
      <c r="D1107" s="1" t="str">
        <f>_xlfn.XLOOKUP(A1107,bank_source_transactions__1[transaction_id],bank_source_transactions__1[transaction_status])</f>
        <v>SUCCESS</v>
      </c>
      <c r="E1107" s="1" t="str">
        <f>_xlfn.XLOOKUP(A1107,Processed_data!A:A,Processed_data!G:G)</f>
        <v>SUCCESS</v>
      </c>
      <c r="F1107" s="1">
        <f>COUNTIF(bank_processed_transactions[transaction_id],A1107)</f>
        <v>1</v>
      </c>
      <c r="G1107" s="1" t="str">
        <f t="shared" si="170"/>
        <v>found</v>
      </c>
      <c r="H1107" s="1" t="str">
        <f t="shared" si="171"/>
        <v>Not Duplicate</v>
      </c>
      <c r="I1107" s="1" t="str">
        <f t="shared" si="172"/>
        <v>match</v>
      </c>
      <c r="J1107" s="1" t="str">
        <f t="shared" si="173"/>
        <v>match</v>
      </c>
      <c r="K1107" s="1">
        <f t="shared" si="174"/>
        <v>0</v>
      </c>
      <c r="L1107" s="2">
        <f>IF(F1107=0,"not processed",_xlfn.MINIFS(Processed_data!H:H,Processed_data!A:A,A1107))</f>
        <v>46052</v>
      </c>
      <c r="M1107" s="1">
        <f>IF(F1107=0,"not processed",ABS(bank_source_transactions__1[[#This Row],[transaction_date]]-Reconciliation!L1107))</f>
        <v>2</v>
      </c>
      <c r="N1107" s="1" t="str" cm="1">
        <f t="array" ref="N1107">_xlfn.IFS(M1107="not Processed", "Not Processed",M1107&gt;2,"SLA Breached",M1107&lt;=2,"Within SLA")</f>
        <v>Within SLA</v>
      </c>
      <c r="O1107" s="1" t="str">
        <f>_xlfn.XLOOKUP(A1107,Source_data!A:A,Source_data!D:D)</f>
        <v>UPI</v>
      </c>
      <c r="P1107" s="1">
        <f t="shared" si="175"/>
        <v>0</v>
      </c>
      <c r="Q1107" s="1">
        <f t="shared" si="176"/>
        <v>0</v>
      </c>
      <c r="R1107" s="1">
        <f t="shared" si="177"/>
        <v>0</v>
      </c>
      <c r="S1107" s="1">
        <f t="shared" si="178"/>
        <v>0</v>
      </c>
      <c r="T1107" s="1">
        <f t="shared" si="179"/>
        <v>0</v>
      </c>
      <c r="U1107" s="1" t="str">
        <f>_xlfn.XLOOKUP(Table3[[#This Row],[Transaction ID]],Source_data!A:A,Source_data!E:E)</f>
        <v>Pune</v>
      </c>
      <c r="V1107" s="1">
        <f>_xlfn.IFNA(_xlfn.XLOOKUP(A1107,bank_processed_transactions[transaction_id],bank_processed_transactions[processing_minutes]),"")</f>
        <v>4</v>
      </c>
      <c r="W1107" s="31">
        <f>_xlfn.XLOOKUP(A1107,Source_data!A:A,Source_data!B:B)</f>
        <v>46050</v>
      </c>
    </row>
    <row r="1108" spans="1:23" x14ac:dyDescent="0.3">
      <c r="A1108" s="3" t="s">
        <v>4697</v>
      </c>
      <c r="B1108" s="1">
        <f>_xlfn.XLOOKUP(A1108,bank_source_transactions__1[transaction_id],bank_source_transactions__1[amount_inr])</f>
        <v>6311.42</v>
      </c>
      <c r="C1108" s="1">
        <f>_xlfn.XLOOKUP(A1108,Processed_data!A:A,Processed_data!F:F)</f>
        <v>6311.42</v>
      </c>
      <c r="D1108" s="1" t="str">
        <f>_xlfn.XLOOKUP(A1108,bank_source_transactions__1[transaction_id],bank_source_transactions__1[transaction_status])</f>
        <v>SUCCESS</v>
      </c>
      <c r="E1108" s="1" t="str">
        <f>_xlfn.XLOOKUP(A1108,Processed_data!A:A,Processed_data!G:G)</f>
        <v>SUCCESS</v>
      </c>
      <c r="F1108" s="1">
        <f>COUNTIF(bank_processed_transactions[transaction_id],A1108)</f>
        <v>1</v>
      </c>
      <c r="G1108" s="1" t="str">
        <f t="shared" si="170"/>
        <v>found</v>
      </c>
      <c r="H1108" s="1" t="str">
        <f t="shared" si="171"/>
        <v>Not Duplicate</v>
      </c>
      <c r="I1108" s="1" t="str">
        <f t="shared" si="172"/>
        <v>match</v>
      </c>
      <c r="J1108" s="1" t="str">
        <f t="shared" si="173"/>
        <v>match</v>
      </c>
      <c r="K1108" s="1">
        <f t="shared" si="174"/>
        <v>0</v>
      </c>
      <c r="L1108" s="2">
        <f>IF(F1108=0,"not processed",_xlfn.MINIFS(Processed_data!H:H,Processed_data!A:A,A1108))</f>
        <v>46083</v>
      </c>
      <c r="M1108" s="1">
        <f>IF(F1108=0,"not processed",ABS(bank_source_transactions__1[[#This Row],[transaction_date]]-Reconciliation!L1108))</f>
        <v>1</v>
      </c>
      <c r="N1108" s="1" t="str" cm="1">
        <f t="array" ref="N1108">_xlfn.IFS(M1108="not Processed", "Not Processed",M1108&gt;2,"SLA Breached",M1108&lt;=2,"Within SLA")</f>
        <v>Within SLA</v>
      </c>
      <c r="O1108" s="1" t="str">
        <f>_xlfn.XLOOKUP(A1108,Source_data!A:A,Source_data!D:D)</f>
        <v>CARD</v>
      </c>
      <c r="P1108" s="1">
        <f t="shared" si="175"/>
        <v>0</v>
      </c>
      <c r="Q1108" s="1">
        <f t="shared" si="176"/>
        <v>0</v>
      </c>
      <c r="R1108" s="1">
        <f t="shared" si="177"/>
        <v>0</v>
      </c>
      <c r="S1108" s="1">
        <f t="shared" si="178"/>
        <v>0</v>
      </c>
      <c r="T1108" s="1">
        <f t="shared" si="179"/>
        <v>0</v>
      </c>
      <c r="U1108" s="1" t="str">
        <f>_xlfn.XLOOKUP(Table3[[#This Row],[Transaction ID]],Source_data!A:A,Source_data!E:E)</f>
        <v>Hyderabad</v>
      </c>
      <c r="V1108" s="1">
        <f>_xlfn.IFNA(_xlfn.XLOOKUP(A1108,bank_processed_transactions[transaction_id],bank_processed_transactions[processing_minutes]),"")</f>
        <v>32.4</v>
      </c>
      <c r="W1108" s="31">
        <f>_xlfn.XLOOKUP(A1108,Source_data!A:A,Source_data!B:B)</f>
        <v>46082</v>
      </c>
    </row>
    <row r="1109" spans="1:23" x14ac:dyDescent="0.3">
      <c r="A1109" s="4" t="s">
        <v>3039</v>
      </c>
      <c r="B1109" s="1">
        <f>_xlfn.XLOOKUP(A1109,bank_source_transactions__1[transaction_id],bank_source_transactions__1[amount_inr])</f>
        <v>4051.69</v>
      </c>
      <c r="C1109" s="1">
        <f>_xlfn.XLOOKUP(A1109,Processed_data!A:A,Processed_data!F:F)</f>
        <v>4051.69</v>
      </c>
      <c r="D1109" s="1" t="str">
        <f>_xlfn.XLOOKUP(A1109,bank_source_transactions__1[transaction_id],bank_source_transactions__1[transaction_status])</f>
        <v>SUCCESS</v>
      </c>
      <c r="E1109" s="1" t="str">
        <f>_xlfn.XLOOKUP(A1109,Processed_data!A:A,Processed_data!G:G)</f>
        <v>SUCCESS</v>
      </c>
      <c r="F1109" s="1">
        <f>COUNTIF(bank_processed_transactions[transaction_id],A1109)</f>
        <v>1</v>
      </c>
      <c r="G1109" s="1" t="str">
        <f t="shared" si="170"/>
        <v>found</v>
      </c>
      <c r="H1109" s="1" t="str">
        <f t="shared" si="171"/>
        <v>Not Duplicate</v>
      </c>
      <c r="I1109" s="1" t="str">
        <f t="shared" si="172"/>
        <v>match</v>
      </c>
      <c r="J1109" s="1" t="str">
        <f t="shared" si="173"/>
        <v>match</v>
      </c>
      <c r="K1109" s="1">
        <f t="shared" si="174"/>
        <v>0</v>
      </c>
      <c r="L1109" s="2">
        <f>IF(F1109=0,"not processed",_xlfn.MINIFS(Processed_data!H:H,Processed_data!A:A,A1109))</f>
        <v>46030</v>
      </c>
      <c r="M1109" s="1">
        <f>IF(F1109=0,"not processed",ABS(bank_source_transactions__1[[#This Row],[transaction_date]]-Reconciliation!L1109))</f>
        <v>3</v>
      </c>
      <c r="N1109" s="1" t="str" cm="1">
        <f t="array" ref="N1109">_xlfn.IFS(M1109="not Processed", "Not Processed",M1109&gt;2,"SLA Breached",M1109&lt;=2,"Within SLA")</f>
        <v>SLA Breached</v>
      </c>
      <c r="O1109" s="1" t="str">
        <f>_xlfn.XLOOKUP(A1109,Source_data!A:A,Source_data!D:D)</f>
        <v>CARD</v>
      </c>
      <c r="P1109" s="1">
        <f t="shared" si="175"/>
        <v>0</v>
      </c>
      <c r="Q1109" s="1">
        <f t="shared" si="176"/>
        <v>0</v>
      </c>
      <c r="R1109" s="1">
        <f t="shared" si="177"/>
        <v>0</v>
      </c>
      <c r="S1109" s="1">
        <f t="shared" si="178"/>
        <v>0</v>
      </c>
      <c r="T1109" s="1">
        <f t="shared" si="179"/>
        <v>1</v>
      </c>
      <c r="U1109" s="1" t="str">
        <f>_xlfn.XLOOKUP(Table3[[#This Row],[Transaction ID]],Source_data!A:A,Source_data!E:E)</f>
        <v>Pune</v>
      </c>
      <c r="V1109" s="1">
        <f>_xlfn.IFNA(_xlfn.XLOOKUP(A1109,bank_processed_transactions[transaction_id],bank_processed_transactions[processing_minutes]),"")</f>
        <v>33.200000000000003</v>
      </c>
      <c r="W1109" s="31">
        <f>_xlfn.XLOOKUP(A1109,Source_data!A:A,Source_data!B:B)</f>
        <v>46027</v>
      </c>
    </row>
    <row r="1110" spans="1:23" x14ac:dyDescent="0.3">
      <c r="A1110" s="3" t="s">
        <v>2644</v>
      </c>
      <c r="B1110" s="1">
        <f>_xlfn.XLOOKUP(A1110,bank_source_transactions__1[transaction_id],bank_source_transactions__1[amount_inr])</f>
        <v>2727.5</v>
      </c>
      <c r="C1110" s="1">
        <f>_xlfn.XLOOKUP(A1110,Processed_data!A:A,Processed_data!F:F)</f>
        <v>2727.5</v>
      </c>
      <c r="D1110" s="1" t="str">
        <f>_xlfn.XLOOKUP(A1110,bank_source_transactions__1[transaction_id],bank_source_transactions__1[transaction_status])</f>
        <v>SUCCESS</v>
      </c>
      <c r="E1110" s="1" t="str">
        <f>_xlfn.XLOOKUP(A1110,Processed_data!A:A,Processed_data!G:G)</f>
        <v>SUCCESS</v>
      </c>
      <c r="F1110" s="1">
        <f>COUNTIF(bank_processed_transactions[transaction_id],A1110)</f>
        <v>1</v>
      </c>
      <c r="G1110" s="1" t="str">
        <f t="shared" si="170"/>
        <v>found</v>
      </c>
      <c r="H1110" s="1" t="str">
        <f t="shared" si="171"/>
        <v>Not Duplicate</v>
      </c>
      <c r="I1110" s="1" t="str">
        <f t="shared" si="172"/>
        <v>match</v>
      </c>
      <c r="J1110" s="1" t="str">
        <f t="shared" si="173"/>
        <v>match</v>
      </c>
      <c r="K1110" s="1">
        <f t="shared" si="174"/>
        <v>0</v>
      </c>
      <c r="L1110" s="2">
        <f>IF(F1110=0,"not processed",_xlfn.MINIFS(Processed_data!H:H,Processed_data!A:A,A1110))</f>
        <v>46084</v>
      </c>
      <c r="M1110" s="1">
        <f>IF(F1110=0,"not processed",ABS(bank_source_transactions__1[[#This Row],[transaction_date]]-Reconciliation!L1110))</f>
        <v>2</v>
      </c>
      <c r="N1110" s="1" t="str" cm="1">
        <f t="array" ref="N1110">_xlfn.IFS(M1110="not Processed", "Not Processed",M1110&gt;2,"SLA Breached",M1110&lt;=2,"Within SLA")</f>
        <v>Within SLA</v>
      </c>
      <c r="O1110" s="1" t="str">
        <f>_xlfn.XLOOKUP(A1110,Source_data!A:A,Source_data!D:D)</f>
        <v>ATM</v>
      </c>
      <c r="P1110" s="1">
        <f t="shared" si="175"/>
        <v>0</v>
      </c>
      <c r="Q1110" s="1">
        <f t="shared" si="176"/>
        <v>0</v>
      </c>
      <c r="R1110" s="1">
        <f t="shared" si="177"/>
        <v>0</v>
      </c>
      <c r="S1110" s="1">
        <f t="shared" si="178"/>
        <v>0</v>
      </c>
      <c r="T1110" s="1">
        <f t="shared" si="179"/>
        <v>0</v>
      </c>
      <c r="U1110" s="1" t="str">
        <f>_xlfn.XLOOKUP(Table3[[#This Row],[Transaction ID]],Source_data!A:A,Source_data!E:E)</f>
        <v>Pune</v>
      </c>
      <c r="V1110" s="1">
        <f>_xlfn.IFNA(_xlfn.XLOOKUP(A1110,bank_processed_transactions[transaction_id],bank_processed_transactions[processing_minutes]),"")</f>
        <v>13.7</v>
      </c>
      <c r="W1110" s="31">
        <f>_xlfn.XLOOKUP(A1110,Source_data!A:A,Source_data!B:B)</f>
        <v>46082</v>
      </c>
    </row>
    <row r="1111" spans="1:23" x14ac:dyDescent="0.3">
      <c r="A1111" s="4" t="s">
        <v>4301</v>
      </c>
      <c r="B1111" s="1">
        <f>_xlfn.XLOOKUP(A1111,bank_source_transactions__1[transaction_id],bank_source_transactions__1[amount_inr])</f>
        <v>4413.88</v>
      </c>
      <c r="C1111" s="1">
        <f>_xlfn.XLOOKUP(A1111,Processed_data!A:A,Processed_data!F:F)</f>
        <v>4413.88</v>
      </c>
      <c r="D1111" s="1" t="str">
        <f>_xlfn.XLOOKUP(A1111,bank_source_transactions__1[transaction_id],bank_source_transactions__1[transaction_status])</f>
        <v>SUCCESS</v>
      </c>
      <c r="E1111" s="1" t="str">
        <f>_xlfn.XLOOKUP(A1111,Processed_data!A:A,Processed_data!G:G)</f>
        <v>SUCCESS</v>
      </c>
      <c r="F1111" s="1">
        <f>COUNTIF(bank_processed_transactions[transaction_id],A1111)</f>
        <v>1</v>
      </c>
      <c r="G1111" s="1" t="str">
        <f t="shared" si="170"/>
        <v>found</v>
      </c>
      <c r="H1111" s="1" t="str">
        <f t="shared" si="171"/>
        <v>Not Duplicate</v>
      </c>
      <c r="I1111" s="1" t="str">
        <f t="shared" si="172"/>
        <v>match</v>
      </c>
      <c r="J1111" s="1" t="str">
        <f t="shared" si="173"/>
        <v>match</v>
      </c>
      <c r="K1111" s="1">
        <f t="shared" si="174"/>
        <v>0</v>
      </c>
      <c r="L1111" s="2">
        <f>IF(F1111=0,"not processed",_xlfn.MINIFS(Processed_data!H:H,Processed_data!A:A,A1111))</f>
        <v>46070</v>
      </c>
      <c r="M1111" s="1">
        <f>IF(F1111=0,"not processed",ABS(bank_source_transactions__1[[#This Row],[transaction_date]]-Reconciliation!L1111))</f>
        <v>3</v>
      </c>
      <c r="N1111" s="1" t="str" cm="1">
        <f t="array" ref="N1111">_xlfn.IFS(M1111="not Processed", "Not Processed",M1111&gt;2,"SLA Breached",M1111&lt;=2,"Within SLA")</f>
        <v>SLA Breached</v>
      </c>
      <c r="O1111" s="1" t="str">
        <f>_xlfn.XLOOKUP(A1111,Source_data!A:A,Source_data!D:D)</f>
        <v>CARD</v>
      </c>
      <c r="P1111" s="1">
        <f t="shared" si="175"/>
        <v>0</v>
      </c>
      <c r="Q1111" s="1">
        <f t="shared" si="176"/>
        <v>0</v>
      </c>
      <c r="R1111" s="1">
        <f t="shared" si="177"/>
        <v>0</v>
      </c>
      <c r="S1111" s="1">
        <f t="shared" si="178"/>
        <v>0</v>
      </c>
      <c r="T1111" s="1">
        <f t="shared" si="179"/>
        <v>1</v>
      </c>
      <c r="U1111" s="1" t="str">
        <f>_xlfn.XLOOKUP(Table3[[#This Row],[Transaction ID]],Source_data!A:A,Source_data!E:E)</f>
        <v>Hyderabad</v>
      </c>
      <c r="V1111" s="1">
        <f>_xlfn.IFNA(_xlfn.XLOOKUP(A1111,bank_processed_transactions[transaction_id],bank_processed_transactions[processing_minutes]),"")</f>
        <v>50.9</v>
      </c>
      <c r="W1111" s="31">
        <f>_xlfn.XLOOKUP(A1111,Source_data!A:A,Source_data!B:B)</f>
        <v>46067</v>
      </c>
    </row>
    <row r="1112" spans="1:23" x14ac:dyDescent="0.3">
      <c r="A1112" s="3" t="s">
        <v>2886</v>
      </c>
      <c r="B1112" s="1">
        <f>_xlfn.XLOOKUP(A1112,bank_source_transactions__1[transaction_id],bank_source_transactions__1[amount_inr])</f>
        <v>2482.71</v>
      </c>
      <c r="C1112" s="1">
        <f>_xlfn.XLOOKUP(A1112,Processed_data!A:A,Processed_data!F:F)</f>
        <v>2482.71</v>
      </c>
      <c r="D1112" s="1" t="str">
        <f>_xlfn.XLOOKUP(A1112,bank_source_transactions__1[transaction_id],bank_source_transactions__1[transaction_status])</f>
        <v>SUCCESS</v>
      </c>
      <c r="E1112" s="1" t="str">
        <f>_xlfn.XLOOKUP(A1112,Processed_data!A:A,Processed_data!G:G)</f>
        <v>SUCCESS</v>
      </c>
      <c r="F1112" s="1">
        <f>COUNTIF(bank_processed_transactions[transaction_id],A1112)</f>
        <v>1</v>
      </c>
      <c r="G1112" s="1" t="str">
        <f t="shared" si="170"/>
        <v>found</v>
      </c>
      <c r="H1112" s="1" t="str">
        <f t="shared" si="171"/>
        <v>Not Duplicate</v>
      </c>
      <c r="I1112" s="1" t="str">
        <f t="shared" si="172"/>
        <v>match</v>
      </c>
      <c r="J1112" s="1" t="str">
        <f t="shared" si="173"/>
        <v>match</v>
      </c>
      <c r="K1112" s="1">
        <f t="shared" si="174"/>
        <v>0</v>
      </c>
      <c r="L1112" s="2">
        <f>IF(F1112=0,"not processed",_xlfn.MINIFS(Processed_data!H:H,Processed_data!A:A,A1112))</f>
        <v>46059</v>
      </c>
      <c r="M1112" s="1">
        <f>IF(F1112=0,"not processed",ABS(bank_source_transactions__1[[#This Row],[transaction_date]]-Reconciliation!L1112))</f>
        <v>3</v>
      </c>
      <c r="N1112" s="1" t="str" cm="1">
        <f t="array" ref="N1112">_xlfn.IFS(M1112="not Processed", "Not Processed",M1112&gt;2,"SLA Breached",M1112&lt;=2,"Within SLA")</f>
        <v>SLA Breached</v>
      </c>
      <c r="O1112" s="1" t="str">
        <f>_xlfn.XLOOKUP(A1112,Source_data!A:A,Source_data!D:D)</f>
        <v>NEFT</v>
      </c>
      <c r="P1112" s="1">
        <f t="shared" si="175"/>
        <v>0</v>
      </c>
      <c r="Q1112" s="1">
        <f t="shared" si="176"/>
        <v>0</v>
      </c>
      <c r="R1112" s="1">
        <f t="shared" si="177"/>
        <v>0</v>
      </c>
      <c r="S1112" s="1">
        <f t="shared" si="178"/>
        <v>0</v>
      </c>
      <c r="T1112" s="1">
        <f t="shared" si="179"/>
        <v>1</v>
      </c>
      <c r="U1112" s="1" t="str">
        <f>_xlfn.XLOOKUP(Table3[[#This Row],[Transaction ID]],Source_data!A:A,Source_data!E:E)</f>
        <v>Bengaluru</v>
      </c>
      <c r="V1112" s="1">
        <f>_xlfn.IFNA(_xlfn.XLOOKUP(A1112,bank_processed_transactions[transaction_id],bank_processed_transactions[processing_minutes]),"")</f>
        <v>18.7</v>
      </c>
      <c r="W1112" s="31">
        <f>_xlfn.XLOOKUP(A1112,Source_data!A:A,Source_data!B:B)</f>
        <v>46056</v>
      </c>
    </row>
    <row r="1113" spans="1:23" x14ac:dyDescent="0.3">
      <c r="A1113" s="4" t="s">
        <v>2711</v>
      </c>
      <c r="B1113" s="1">
        <f>_xlfn.XLOOKUP(A1113,bank_source_transactions__1[transaction_id],bank_source_transactions__1[amount_inr])</f>
        <v>5463.28</v>
      </c>
      <c r="C1113" s="1">
        <f>_xlfn.XLOOKUP(A1113,Processed_data!A:A,Processed_data!F:F)</f>
        <v>5463.28</v>
      </c>
      <c r="D1113" s="1" t="str">
        <f>_xlfn.XLOOKUP(A1113,bank_source_transactions__1[transaction_id],bank_source_transactions__1[transaction_status])</f>
        <v>SUCCESS</v>
      </c>
      <c r="E1113" s="1" t="str">
        <f>_xlfn.XLOOKUP(A1113,Processed_data!A:A,Processed_data!G:G)</f>
        <v>SUCCESS</v>
      </c>
      <c r="F1113" s="1">
        <f>COUNTIF(bank_processed_transactions[transaction_id],A1113)</f>
        <v>1</v>
      </c>
      <c r="G1113" s="1" t="str">
        <f t="shared" si="170"/>
        <v>found</v>
      </c>
      <c r="H1113" s="1" t="str">
        <f t="shared" si="171"/>
        <v>Not Duplicate</v>
      </c>
      <c r="I1113" s="1" t="str">
        <f t="shared" si="172"/>
        <v>match</v>
      </c>
      <c r="J1113" s="1" t="str">
        <f t="shared" si="173"/>
        <v>match</v>
      </c>
      <c r="K1113" s="1">
        <f t="shared" si="174"/>
        <v>0</v>
      </c>
      <c r="L1113" s="2">
        <f>IF(F1113=0,"not processed",_xlfn.MINIFS(Processed_data!H:H,Processed_data!A:A,A1113))</f>
        <v>46110</v>
      </c>
      <c r="M1113" s="1">
        <f>IF(F1113=0,"not processed",ABS(bank_source_transactions__1[[#This Row],[transaction_date]]-Reconciliation!L1113))</f>
        <v>5</v>
      </c>
      <c r="N1113" s="1" t="str" cm="1">
        <f t="array" ref="N1113">_xlfn.IFS(M1113="not Processed", "Not Processed",M1113&gt;2,"SLA Breached",M1113&lt;=2,"Within SLA")</f>
        <v>SLA Breached</v>
      </c>
      <c r="O1113" s="1" t="str">
        <f>_xlfn.XLOOKUP(A1113,Source_data!A:A,Source_data!D:D)</f>
        <v>NEFT</v>
      </c>
      <c r="P1113" s="1">
        <f t="shared" si="175"/>
        <v>0</v>
      </c>
      <c r="Q1113" s="1">
        <f t="shared" si="176"/>
        <v>0</v>
      </c>
      <c r="R1113" s="1">
        <f t="shared" si="177"/>
        <v>0</v>
      </c>
      <c r="S1113" s="1">
        <f t="shared" si="178"/>
        <v>0</v>
      </c>
      <c r="T1113" s="1">
        <f t="shared" si="179"/>
        <v>1</v>
      </c>
      <c r="U1113" s="1" t="str">
        <f>_xlfn.XLOOKUP(Table3[[#This Row],[Transaction ID]],Source_data!A:A,Source_data!E:E)</f>
        <v>Hyderabad</v>
      </c>
      <c r="V1113" s="1">
        <f>_xlfn.IFNA(_xlfn.XLOOKUP(A1113,bank_processed_transactions[transaction_id],bank_processed_transactions[processing_minutes]),"")</f>
        <v>40.4</v>
      </c>
      <c r="W1113" s="31">
        <f>_xlfn.XLOOKUP(A1113,Source_data!A:A,Source_data!B:B)</f>
        <v>46105</v>
      </c>
    </row>
    <row r="1114" spans="1:23" x14ac:dyDescent="0.3">
      <c r="A1114" s="3" t="s">
        <v>1734</v>
      </c>
      <c r="B1114" s="1">
        <f>_xlfn.XLOOKUP(A1114,bank_source_transactions__1[transaction_id],bank_source_transactions__1[amount_inr])</f>
        <v>10202.27</v>
      </c>
      <c r="C1114" s="1">
        <f>_xlfn.XLOOKUP(A1114,Processed_data!A:A,Processed_data!F:F)</f>
        <v>10202.27</v>
      </c>
      <c r="D1114" s="1" t="str">
        <f>_xlfn.XLOOKUP(A1114,bank_source_transactions__1[transaction_id],bank_source_transactions__1[transaction_status])</f>
        <v>SUCCESS</v>
      </c>
      <c r="E1114" s="1" t="str">
        <f>_xlfn.XLOOKUP(A1114,Processed_data!A:A,Processed_data!G:G)</f>
        <v>SUCCESS</v>
      </c>
      <c r="F1114" s="1">
        <f>COUNTIF(bank_processed_transactions[transaction_id],A1114)</f>
        <v>1</v>
      </c>
      <c r="G1114" s="1" t="str">
        <f t="shared" si="170"/>
        <v>found</v>
      </c>
      <c r="H1114" s="1" t="str">
        <f t="shared" si="171"/>
        <v>Not Duplicate</v>
      </c>
      <c r="I1114" s="1" t="str">
        <f t="shared" si="172"/>
        <v>match</v>
      </c>
      <c r="J1114" s="1" t="str">
        <f t="shared" si="173"/>
        <v>match</v>
      </c>
      <c r="K1114" s="1">
        <f t="shared" si="174"/>
        <v>0</v>
      </c>
      <c r="L1114" s="2">
        <f>IF(F1114=0,"not processed",_xlfn.MINIFS(Processed_data!H:H,Processed_data!A:A,A1114))</f>
        <v>46057</v>
      </c>
      <c r="M1114" s="1">
        <f>IF(F1114=0,"not processed",ABS(bank_source_transactions__1[[#This Row],[transaction_date]]-Reconciliation!L1114))</f>
        <v>3</v>
      </c>
      <c r="N1114" s="1" t="str" cm="1">
        <f t="array" ref="N1114">_xlfn.IFS(M1114="not Processed", "Not Processed",M1114&gt;2,"SLA Breached",M1114&lt;=2,"Within SLA")</f>
        <v>SLA Breached</v>
      </c>
      <c r="O1114" s="1" t="str">
        <f>_xlfn.XLOOKUP(A1114,Source_data!A:A,Source_data!D:D)</f>
        <v>IMPS</v>
      </c>
      <c r="P1114" s="1">
        <f t="shared" si="175"/>
        <v>0</v>
      </c>
      <c r="Q1114" s="1">
        <f t="shared" si="176"/>
        <v>0</v>
      </c>
      <c r="R1114" s="1">
        <f t="shared" si="177"/>
        <v>0</v>
      </c>
      <c r="S1114" s="1">
        <f t="shared" si="178"/>
        <v>0</v>
      </c>
      <c r="T1114" s="1">
        <f t="shared" si="179"/>
        <v>1</v>
      </c>
      <c r="U1114" s="1" t="str">
        <f>_xlfn.XLOOKUP(Table3[[#This Row],[Transaction ID]],Source_data!A:A,Source_data!E:E)</f>
        <v>Mumbai</v>
      </c>
      <c r="V1114" s="1">
        <f>_xlfn.IFNA(_xlfn.XLOOKUP(A1114,bank_processed_transactions[transaction_id],bank_processed_transactions[processing_minutes]),"")</f>
        <v>72.099999999999994</v>
      </c>
      <c r="W1114" s="31">
        <f>_xlfn.XLOOKUP(A1114,Source_data!A:A,Source_data!B:B)</f>
        <v>46054</v>
      </c>
    </row>
    <row r="1115" spans="1:23" x14ac:dyDescent="0.3">
      <c r="A1115" s="4" t="s">
        <v>3663</v>
      </c>
      <c r="B1115" s="1">
        <f>_xlfn.XLOOKUP(A1115,bank_source_transactions__1[transaction_id],bank_source_transactions__1[amount_inr])</f>
        <v>650.65</v>
      </c>
      <c r="C1115" s="1">
        <f>_xlfn.XLOOKUP(A1115,Processed_data!A:A,Processed_data!F:F)</f>
        <v>650.65</v>
      </c>
      <c r="D1115" s="1" t="str">
        <f>_xlfn.XLOOKUP(A1115,bank_source_transactions__1[transaction_id],bank_source_transactions__1[transaction_status])</f>
        <v>SUCCESS</v>
      </c>
      <c r="E1115" s="1" t="str">
        <f>_xlfn.XLOOKUP(A1115,Processed_data!A:A,Processed_data!G:G)</f>
        <v>SUCCESS</v>
      </c>
      <c r="F1115" s="1">
        <f>COUNTIF(bank_processed_transactions[transaction_id],A1115)</f>
        <v>1</v>
      </c>
      <c r="G1115" s="1" t="str">
        <f t="shared" si="170"/>
        <v>found</v>
      </c>
      <c r="H1115" s="1" t="str">
        <f t="shared" si="171"/>
        <v>Not Duplicate</v>
      </c>
      <c r="I1115" s="1" t="str">
        <f t="shared" si="172"/>
        <v>match</v>
      </c>
      <c r="J1115" s="1" t="str">
        <f t="shared" si="173"/>
        <v>match</v>
      </c>
      <c r="K1115" s="1">
        <f t="shared" si="174"/>
        <v>0</v>
      </c>
      <c r="L1115" s="2">
        <f>IF(F1115=0,"not processed",_xlfn.MINIFS(Processed_data!H:H,Processed_data!A:A,A1115))</f>
        <v>46098</v>
      </c>
      <c r="M1115" s="1">
        <f>IF(F1115=0,"not processed",ABS(bank_source_transactions__1[[#This Row],[transaction_date]]-Reconciliation!L1115))</f>
        <v>0</v>
      </c>
      <c r="N1115" s="1" t="str" cm="1">
        <f t="array" ref="N1115">_xlfn.IFS(M1115="not Processed", "Not Processed",M1115&gt;2,"SLA Breached",M1115&lt;=2,"Within SLA")</f>
        <v>Within SLA</v>
      </c>
      <c r="O1115" s="1" t="str">
        <f>_xlfn.XLOOKUP(A1115,Source_data!A:A,Source_data!D:D)</f>
        <v>CARD</v>
      </c>
      <c r="P1115" s="1">
        <f t="shared" si="175"/>
        <v>0</v>
      </c>
      <c r="Q1115" s="1">
        <f t="shared" si="176"/>
        <v>0</v>
      </c>
      <c r="R1115" s="1">
        <f t="shared" si="177"/>
        <v>0</v>
      </c>
      <c r="S1115" s="1">
        <f t="shared" si="178"/>
        <v>0</v>
      </c>
      <c r="T1115" s="1">
        <f t="shared" si="179"/>
        <v>0</v>
      </c>
      <c r="U1115" s="1" t="str">
        <f>_xlfn.XLOOKUP(Table3[[#This Row],[Transaction ID]],Source_data!A:A,Source_data!E:E)</f>
        <v>Bengaluru</v>
      </c>
      <c r="V1115" s="1">
        <f>_xlfn.IFNA(_xlfn.XLOOKUP(A1115,bank_processed_transactions[transaction_id],bank_processed_transactions[processing_minutes]),"")</f>
        <v>62.4</v>
      </c>
      <c r="W1115" s="31">
        <f>_xlfn.XLOOKUP(A1115,Source_data!A:A,Source_data!B:B)</f>
        <v>46098</v>
      </c>
    </row>
    <row r="1116" spans="1:23" x14ac:dyDescent="0.3">
      <c r="A1116" s="3" t="s">
        <v>2844</v>
      </c>
      <c r="B1116" s="1">
        <f>_xlfn.XLOOKUP(A1116,bank_source_transactions__1[transaction_id],bank_source_transactions__1[amount_inr])</f>
        <v>7836.34</v>
      </c>
      <c r="C1116" s="1">
        <f>_xlfn.XLOOKUP(A1116,Processed_data!A:A,Processed_data!F:F)</f>
        <v>7836.34</v>
      </c>
      <c r="D1116" s="1" t="str">
        <f>_xlfn.XLOOKUP(A1116,bank_source_transactions__1[transaction_id],bank_source_transactions__1[transaction_status])</f>
        <v>SUCCESS</v>
      </c>
      <c r="E1116" s="1" t="str">
        <f>_xlfn.XLOOKUP(A1116,Processed_data!A:A,Processed_data!G:G)</f>
        <v>SUCCESS</v>
      </c>
      <c r="F1116" s="1">
        <f>COUNTIF(bank_processed_transactions[transaction_id],A1116)</f>
        <v>1</v>
      </c>
      <c r="G1116" s="1" t="str">
        <f t="shared" si="170"/>
        <v>found</v>
      </c>
      <c r="H1116" s="1" t="str">
        <f t="shared" si="171"/>
        <v>Not Duplicate</v>
      </c>
      <c r="I1116" s="1" t="str">
        <f t="shared" si="172"/>
        <v>match</v>
      </c>
      <c r="J1116" s="1" t="str">
        <f t="shared" si="173"/>
        <v>match</v>
      </c>
      <c r="K1116" s="1">
        <f t="shared" si="174"/>
        <v>0</v>
      </c>
      <c r="L1116" s="2">
        <f>IF(F1116=0,"not processed",_xlfn.MINIFS(Processed_data!H:H,Processed_data!A:A,A1116))</f>
        <v>46069</v>
      </c>
      <c r="M1116" s="1">
        <f>IF(F1116=0,"not processed",ABS(bank_source_transactions__1[[#This Row],[transaction_date]]-Reconciliation!L1116))</f>
        <v>0</v>
      </c>
      <c r="N1116" s="1" t="str" cm="1">
        <f t="array" ref="N1116">_xlfn.IFS(M1116="not Processed", "Not Processed",M1116&gt;2,"SLA Breached",M1116&lt;=2,"Within SLA")</f>
        <v>Within SLA</v>
      </c>
      <c r="O1116" s="1" t="str">
        <f>_xlfn.XLOOKUP(A1116,Source_data!A:A,Source_data!D:D)</f>
        <v>ATM</v>
      </c>
      <c r="P1116" s="1">
        <f t="shared" si="175"/>
        <v>0</v>
      </c>
      <c r="Q1116" s="1">
        <f t="shared" si="176"/>
        <v>0</v>
      </c>
      <c r="R1116" s="1">
        <f t="shared" si="177"/>
        <v>0</v>
      </c>
      <c r="S1116" s="1">
        <f t="shared" si="178"/>
        <v>0</v>
      </c>
      <c r="T1116" s="1">
        <f t="shared" si="179"/>
        <v>0</v>
      </c>
      <c r="U1116" s="1" t="str">
        <f>_xlfn.XLOOKUP(Table3[[#This Row],[Transaction ID]],Source_data!A:A,Source_data!E:E)</f>
        <v>Mumbai</v>
      </c>
      <c r="V1116" s="1">
        <f>_xlfn.IFNA(_xlfn.XLOOKUP(A1116,bank_processed_transactions[transaction_id],bank_processed_transactions[processing_minutes]),"")</f>
        <v>17.899999999999999</v>
      </c>
      <c r="W1116" s="31">
        <f>_xlfn.XLOOKUP(A1116,Source_data!A:A,Source_data!B:B)</f>
        <v>46069</v>
      </c>
    </row>
    <row r="1117" spans="1:23" x14ac:dyDescent="0.3">
      <c r="A1117" s="4" t="s">
        <v>1810</v>
      </c>
      <c r="B1117" s="1">
        <f>_xlfn.XLOOKUP(A1117,bank_source_transactions__1[transaction_id],bank_source_transactions__1[amount_inr])</f>
        <v>21925.66</v>
      </c>
      <c r="C1117" s="1">
        <f>_xlfn.XLOOKUP(A1117,Processed_data!A:A,Processed_data!F:F)</f>
        <v>21925.66</v>
      </c>
      <c r="D1117" s="1" t="str">
        <f>_xlfn.XLOOKUP(A1117,bank_source_transactions__1[transaction_id],bank_source_transactions__1[transaction_status])</f>
        <v>SUCCESS</v>
      </c>
      <c r="E1117" s="1" t="str">
        <f>_xlfn.XLOOKUP(A1117,Processed_data!A:A,Processed_data!G:G)</f>
        <v>SUCCESS</v>
      </c>
      <c r="F1117" s="1">
        <f>COUNTIF(bank_processed_transactions[transaction_id],A1117)</f>
        <v>1</v>
      </c>
      <c r="G1117" s="1" t="str">
        <f t="shared" si="170"/>
        <v>found</v>
      </c>
      <c r="H1117" s="1" t="str">
        <f t="shared" si="171"/>
        <v>Not Duplicate</v>
      </c>
      <c r="I1117" s="1" t="str">
        <f t="shared" si="172"/>
        <v>match</v>
      </c>
      <c r="J1117" s="1" t="str">
        <f t="shared" si="173"/>
        <v>match</v>
      </c>
      <c r="K1117" s="1">
        <f t="shared" si="174"/>
        <v>0</v>
      </c>
      <c r="L1117" s="2">
        <f>IF(F1117=0,"not processed",_xlfn.MINIFS(Processed_data!H:H,Processed_data!A:A,A1117))</f>
        <v>46084</v>
      </c>
      <c r="M1117" s="1">
        <f>IF(F1117=0,"not processed",ABS(bank_source_transactions__1[[#This Row],[transaction_date]]-Reconciliation!L1117))</f>
        <v>0</v>
      </c>
      <c r="N1117" s="1" t="str" cm="1">
        <f t="array" ref="N1117">_xlfn.IFS(M1117="not Processed", "Not Processed",M1117&gt;2,"SLA Breached",M1117&lt;=2,"Within SLA")</f>
        <v>Within SLA</v>
      </c>
      <c r="O1117" s="1" t="str">
        <f>_xlfn.XLOOKUP(A1117,Source_data!A:A,Source_data!D:D)</f>
        <v>IMPS</v>
      </c>
      <c r="P1117" s="1">
        <f t="shared" si="175"/>
        <v>0</v>
      </c>
      <c r="Q1117" s="1">
        <f t="shared" si="176"/>
        <v>0</v>
      </c>
      <c r="R1117" s="1">
        <f t="shared" si="177"/>
        <v>0</v>
      </c>
      <c r="S1117" s="1">
        <f t="shared" si="178"/>
        <v>0</v>
      </c>
      <c r="T1117" s="1">
        <f t="shared" si="179"/>
        <v>0</v>
      </c>
      <c r="U1117" s="1" t="str">
        <f>_xlfn.XLOOKUP(Table3[[#This Row],[Transaction ID]],Source_data!A:A,Source_data!E:E)</f>
        <v>Bengaluru</v>
      </c>
      <c r="V1117" s="1">
        <f>_xlfn.IFNA(_xlfn.XLOOKUP(A1117,bank_processed_transactions[transaction_id],bank_processed_transactions[processing_minutes]),"")</f>
        <v>9.6</v>
      </c>
      <c r="W1117" s="31">
        <f>_xlfn.XLOOKUP(A1117,Source_data!A:A,Source_data!B:B)</f>
        <v>46084</v>
      </c>
    </row>
    <row r="1118" spans="1:23" x14ac:dyDescent="0.3">
      <c r="A1118" s="3" t="s">
        <v>5003</v>
      </c>
      <c r="B1118" s="1">
        <f>_xlfn.XLOOKUP(A1118,bank_source_transactions__1[transaction_id],bank_source_transactions__1[amount_inr])</f>
        <v>2353.23</v>
      </c>
      <c r="C1118" s="1" t="e">
        <f>_xlfn.XLOOKUP(A1118,Processed_data!A:A,Processed_data!F:F)</f>
        <v>#N/A</v>
      </c>
      <c r="D1118" s="1" t="str">
        <f>_xlfn.XLOOKUP(A1118,bank_source_transactions__1[transaction_id],bank_source_transactions__1[transaction_status])</f>
        <v>SUCCESS</v>
      </c>
      <c r="E1118" s="1" t="e">
        <f>_xlfn.XLOOKUP(A1118,Processed_data!A:A,Processed_data!G:G)</f>
        <v>#N/A</v>
      </c>
      <c r="F1118" s="1">
        <f>COUNTIF(bank_processed_transactions[transaction_id],A1118)</f>
        <v>0</v>
      </c>
      <c r="G1118" s="1" t="str">
        <f t="shared" si="170"/>
        <v>missing</v>
      </c>
      <c r="H1118" s="1" t="str">
        <f t="shared" si="171"/>
        <v>Not Duplicate</v>
      </c>
      <c r="I1118" s="1" t="str">
        <f t="shared" si="172"/>
        <v>not processed</v>
      </c>
      <c r="J1118" s="1" t="str">
        <f t="shared" si="173"/>
        <v>not processed</v>
      </c>
      <c r="K1118" s="1" t="str">
        <f t="shared" si="174"/>
        <v>missing</v>
      </c>
      <c r="L1118" s="2" t="str">
        <f>IF(F1118=0,"not processed",_xlfn.MINIFS(Processed_data!H:H,Processed_data!A:A,A1118))</f>
        <v>not processed</v>
      </c>
      <c r="M1118" s="1" t="str">
        <f>IF(F1118=0,"not processed",ABS(bank_source_transactions__1[[#This Row],[transaction_date]]-Reconciliation!L1118))</f>
        <v>not processed</v>
      </c>
      <c r="N1118" s="1" t="str" cm="1">
        <f t="array" ref="N1118">_xlfn.IFS(M1118="not Processed", "Not Processed",M1118&gt;2,"SLA Breached",M1118&lt;=2,"Within SLA")</f>
        <v>Not Processed</v>
      </c>
      <c r="O1118" s="1" t="str">
        <f>_xlfn.XLOOKUP(A1118,Source_data!A:A,Source_data!D:D)</f>
        <v>UPI</v>
      </c>
      <c r="P1118" s="1">
        <f t="shared" si="175"/>
        <v>1</v>
      </c>
      <c r="Q1118" s="1">
        <f t="shared" si="176"/>
        <v>0</v>
      </c>
      <c r="R1118" s="1">
        <f t="shared" si="177"/>
        <v>0</v>
      </c>
      <c r="S1118" s="1">
        <f t="shared" si="178"/>
        <v>0</v>
      </c>
      <c r="T1118" s="1">
        <f t="shared" si="179"/>
        <v>0</v>
      </c>
      <c r="U1118" s="1" t="str">
        <f>_xlfn.XLOOKUP(Table3[[#This Row],[Transaction ID]],Source_data!A:A,Source_data!E:E)</f>
        <v>Hyderabad</v>
      </c>
      <c r="V1118" s="1" t="str">
        <f>_xlfn.IFNA(_xlfn.XLOOKUP(A1118,bank_processed_transactions[transaction_id],bank_processed_transactions[processing_minutes]),"")</f>
        <v/>
      </c>
      <c r="W1118" s="31">
        <f>_xlfn.XLOOKUP(A1118,Source_data!A:A,Source_data!B:B)</f>
        <v>46102</v>
      </c>
    </row>
    <row r="1119" spans="1:23" x14ac:dyDescent="0.3">
      <c r="A1119" s="4" t="s">
        <v>2412</v>
      </c>
      <c r="B1119" s="1">
        <f>_xlfn.XLOOKUP(A1119,bank_source_transactions__1[transaction_id],bank_source_transactions__1[amount_inr])</f>
        <v>879.38</v>
      </c>
      <c r="C1119" s="1">
        <f>_xlfn.XLOOKUP(A1119,Processed_data!A:A,Processed_data!F:F)</f>
        <v>879.38</v>
      </c>
      <c r="D1119" s="1" t="str">
        <f>_xlfn.XLOOKUP(A1119,bank_source_transactions__1[transaction_id],bank_source_transactions__1[transaction_status])</f>
        <v>SUCCESS</v>
      </c>
      <c r="E1119" s="1" t="str">
        <f>_xlfn.XLOOKUP(A1119,Processed_data!A:A,Processed_data!G:G)</f>
        <v>SUCCESS</v>
      </c>
      <c r="F1119" s="1">
        <f>COUNTIF(bank_processed_transactions[transaction_id],A1119)</f>
        <v>1</v>
      </c>
      <c r="G1119" s="1" t="str">
        <f t="shared" si="170"/>
        <v>found</v>
      </c>
      <c r="H1119" s="1" t="str">
        <f t="shared" si="171"/>
        <v>Not Duplicate</v>
      </c>
      <c r="I1119" s="1" t="str">
        <f t="shared" si="172"/>
        <v>match</v>
      </c>
      <c r="J1119" s="1" t="str">
        <f t="shared" si="173"/>
        <v>match</v>
      </c>
      <c r="K1119" s="1">
        <f t="shared" si="174"/>
        <v>0</v>
      </c>
      <c r="L1119" s="2">
        <f>IF(F1119=0,"not processed",_xlfn.MINIFS(Processed_data!H:H,Processed_data!A:A,A1119))</f>
        <v>46086</v>
      </c>
      <c r="M1119" s="1">
        <f>IF(F1119=0,"not processed",ABS(bank_source_transactions__1[[#This Row],[transaction_date]]-Reconciliation!L1119))</f>
        <v>5</v>
      </c>
      <c r="N1119" s="1" t="str" cm="1">
        <f t="array" ref="N1119">_xlfn.IFS(M1119="not Processed", "Not Processed",M1119&gt;2,"SLA Breached",M1119&lt;=2,"Within SLA")</f>
        <v>SLA Breached</v>
      </c>
      <c r="O1119" s="1" t="str">
        <f>_xlfn.XLOOKUP(A1119,Source_data!A:A,Source_data!D:D)</f>
        <v>ATM</v>
      </c>
      <c r="P1119" s="1">
        <f t="shared" si="175"/>
        <v>0</v>
      </c>
      <c r="Q1119" s="1">
        <f t="shared" si="176"/>
        <v>0</v>
      </c>
      <c r="R1119" s="1">
        <f t="shared" si="177"/>
        <v>0</v>
      </c>
      <c r="S1119" s="1">
        <f t="shared" si="178"/>
        <v>0</v>
      </c>
      <c r="T1119" s="1">
        <f t="shared" si="179"/>
        <v>1</v>
      </c>
      <c r="U1119" s="1" t="str">
        <f>_xlfn.XLOOKUP(Table3[[#This Row],[Transaction ID]],Source_data!A:A,Source_data!E:E)</f>
        <v>Bengaluru</v>
      </c>
      <c r="V1119" s="1">
        <f>_xlfn.IFNA(_xlfn.XLOOKUP(A1119,bank_processed_transactions[transaction_id],bank_processed_transactions[processing_minutes]),"")</f>
        <v>6.8</v>
      </c>
      <c r="W1119" s="31">
        <f>_xlfn.XLOOKUP(A1119,Source_data!A:A,Source_data!B:B)</f>
        <v>46081</v>
      </c>
    </row>
    <row r="1120" spans="1:23" x14ac:dyDescent="0.3">
      <c r="A1120" s="3" t="s">
        <v>1121</v>
      </c>
      <c r="B1120" s="1">
        <f>_xlfn.XLOOKUP(A1120,bank_source_transactions__1[transaction_id],bank_source_transactions__1[amount_inr])</f>
        <v>6639.06</v>
      </c>
      <c r="C1120" s="1">
        <f>_xlfn.XLOOKUP(A1120,Processed_data!A:A,Processed_data!F:F)</f>
        <v>6639.06</v>
      </c>
      <c r="D1120" s="1" t="str">
        <f>_xlfn.XLOOKUP(A1120,bank_source_transactions__1[transaction_id],bank_source_transactions__1[transaction_status])</f>
        <v>SUCCESS</v>
      </c>
      <c r="E1120" s="1" t="str">
        <f>_xlfn.XLOOKUP(A1120,Processed_data!A:A,Processed_data!G:G)</f>
        <v>SUCCESS</v>
      </c>
      <c r="F1120" s="1">
        <f>COUNTIF(bank_processed_transactions[transaction_id],A1120)</f>
        <v>1</v>
      </c>
      <c r="G1120" s="1" t="str">
        <f t="shared" si="170"/>
        <v>found</v>
      </c>
      <c r="H1120" s="1" t="str">
        <f t="shared" si="171"/>
        <v>Not Duplicate</v>
      </c>
      <c r="I1120" s="1" t="str">
        <f t="shared" si="172"/>
        <v>match</v>
      </c>
      <c r="J1120" s="1" t="str">
        <f t="shared" si="173"/>
        <v>match</v>
      </c>
      <c r="K1120" s="1">
        <f t="shared" si="174"/>
        <v>0</v>
      </c>
      <c r="L1120" s="2">
        <f>IF(F1120=0,"not processed",_xlfn.MINIFS(Processed_data!H:H,Processed_data!A:A,A1120))</f>
        <v>46078</v>
      </c>
      <c r="M1120" s="1">
        <f>IF(F1120=0,"not processed",ABS(bank_source_transactions__1[[#This Row],[transaction_date]]-Reconciliation!L1120))</f>
        <v>1</v>
      </c>
      <c r="N1120" s="1" t="str" cm="1">
        <f t="array" ref="N1120">_xlfn.IFS(M1120="not Processed", "Not Processed",M1120&gt;2,"SLA Breached",M1120&lt;=2,"Within SLA")</f>
        <v>Within SLA</v>
      </c>
      <c r="O1120" s="1" t="str">
        <f>_xlfn.XLOOKUP(A1120,Source_data!A:A,Source_data!D:D)</f>
        <v>UPI</v>
      </c>
      <c r="P1120" s="1">
        <f t="shared" si="175"/>
        <v>0</v>
      </c>
      <c r="Q1120" s="1">
        <f t="shared" si="176"/>
        <v>0</v>
      </c>
      <c r="R1120" s="1">
        <f t="shared" si="177"/>
        <v>0</v>
      </c>
      <c r="S1120" s="1">
        <f t="shared" si="178"/>
        <v>0</v>
      </c>
      <c r="T1120" s="1">
        <f t="shared" si="179"/>
        <v>0</v>
      </c>
      <c r="U1120" s="1" t="str">
        <f>_xlfn.XLOOKUP(Table3[[#This Row],[Transaction ID]],Source_data!A:A,Source_data!E:E)</f>
        <v>Hyderabad</v>
      </c>
      <c r="V1120" s="1">
        <f>_xlfn.IFNA(_xlfn.XLOOKUP(A1120,bank_processed_transactions[transaction_id],bank_processed_transactions[processing_minutes]),"")</f>
        <v>9.6999999999999993</v>
      </c>
      <c r="W1120" s="31">
        <f>_xlfn.XLOOKUP(A1120,Source_data!A:A,Source_data!B:B)</f>
        <v>46077</v>
      </c>
    </row>
    <row r="1121" spans="1:23" x14ac:dyDescent="0.3">
      <c r="A1121" s="4" t="s">
        <v>1433</v>
      </c>
      <c r="B1121" s="1">
        <f>_xlfn.XLOOKUP(A1121,bank_source_transactions__1[transaction_id],bank_source_transactions__1[amount_inr])</f>
        <v>4339.8999999999996</v>
      </c>
      <c r="C1121" s="1">
        <f>_xlfn.XLOOKUP(A1121,Processed_data!A:A,Processed_data!F:F)</f>
        <v>4339.8999999999996</v>
      </c>
      <c r="D1121" s="1" t="str">
        <f>_xlfn.XLOOKUP(A1121,bank_source_transactions__1[transaction_id],bank_source_transactions__1[transaction_status])</f>
        <v>SUCCESS</v>
      </c>
      <c r="E1121" s="1" t="str">
        <f>_xlfn.XLOOKUP(A1121,Processed_data!A:A,Processed_data!G:G)</f>
        <v>SUCCESS</v>
      </c>
      <c r="F1121" s="1">
        <f>COUNTIF(bank_processed_transactions[transaction_id],A1121)</f>
        <v>1</v>
      </c>
      <c r="G1121" s="1" t="str">
        <f t="shared" si="170"/>
        <v>found</v>
      </c>
      <c r="H1121" s="1" t="str">
        <f t="shared" si="171"/>
        <v>Not Duplicate</v>
      </c>
      <c r="I1121" s="1" t="str">
        <f t="shared" si="172"/>
        <v>match</v>
      </c>
      <c r="J1121" s="1" t="str">
        <f t="shared" si="173"/>
        <v>match</v>
      </c>
      <c r="K1121" s="1">
        <f t="shared" si="174"/>
        <v>0</v>
      </c>
      <c r="L1121" s="2">
        <f>IF(F1121=0,"not processed",_xlfn.MINIFS(Processed_data!H:H,Processed_data!A:A,A1121))</f>
        <v>46026</v>
      </c>
      <c r="M1121" s="1">
        <f>IF(F1121=0,"not processed",ABS(bank_source_transactions__1[[#This Row],[transaction_date]]-Reconciliation!L1121))</f>
        <v>3</v>
      </c>
      <c r="N1121" s="1" t="str" cm="1">
        <f t="array" ref="N1121">_xlfn.IFS(M1121="not Processed", "Not Processed",M1121&gt;2,"SLA Breached",M1121&lt;=2,"Within SLA")</f>
        <v>SLA Breached</v>
      </c>
      <c r="O1121" s="1" t="str">
        <f>_xlfn.XLOOKUP(A1121,Source_data!A:A,Source_data!D:D)</f>
        <v>UPI</v>
      </c>
      <c r="P1121" s="1">
        <f t="shared" si="175"/>
        <v>0</v>
      </c>
      <c r="Q1121" s="1">
        <f t="shared" si="176"/>
        <v>0</v>
      </c>
      <c r="R1121" s="1">
        <f t="shared" si="177"/>
        <v>0</v>
      </c>
      <c r="S1121" s="1">
        <f t="shared" si="178"/>
        <v>0</v>
      </c>
      <c r="T1121" s="1">
        <f t="shared" si="179"/>
        <v>1</v>
      </c>
      <c r="U1121" s="1" t="str">
        <f>_xlfn.XLOOKUP(Table3[[#This Row],[Transaction ID]],Source_data!A:A,Source_data!E:E)</f>
        <v>Pune</v>
      </c>
      <c r="V1121" s="1">
        <f>_xlfn.IFNA(_xlfn.XLOOKUP(A1121,bank_processed_transactions[transaction_id],bank_processed_transactions[processing_minutes]),"")</f>
        <v>11.2</v>
      </c>
      <c r="W1121" s="31">
        <f>_xlfn.XLOOKUP(A1121,Source_data!A:A,Source_data!B:B)</f>
        <v>46023</v>
      </c>
    </row>
    <row r="1122" spans="1:23" x14ac:dyDescent="0.3">
      <c r="A1122" s="3" t="s">
        <v>4343</v>
      </c>
      <c r="B1122" s="1">
        <f>_xlfn.XLOOKUP(A1122,bank_source_transactions__1[transaction_id],bank_source_transactions__1[amount_inr])</f>
        <v>2303.39</v>
      </c>
      <c r="C1122" s="1">
        <f>_xlfn.XLOOKUP(A1122,Processed_data!A:A,Processed_data!F:F)</f>
        <v>2303.39</v>
      </c>
      <c r="D1122" s="1" t="str">
        <f>_xlfn.XLOOKUP(A1122,bank_source_transactions__1[transaction_id],bank_source_transactions__1[transaction_status])</f>
        <v>SUCCESS</v>
      </c>
      <c r="E1122" s="1" t="str">
        <f>_xlfn.XLOOKUP(A1122,Processed_data!A:A,Processed_data!G:G)</f>
        <v>SUCCESS</v>
      </c>
      <c r="F1122" s="1">
        <f>COUNTIF(bank_processed_transactions[transaction_id],A1122)</f>
        <v>1</v>
      </c>
      <c r="G1122" s="1" t="str">
        <f t="shared" si="170"/>
        <v>found</v>
      </c>
      <c r="H1122" s="1" t="str">
        <f t="shared" si="171"/>
        <v>Not Duplicate</v>
      </c>
      <c r="I1122" s="1" t="str">
        <f t="shared" si="172"/>
        <v>match</v>
      </c>
      <c r="J1122" s="1" t="str">
        <f t="shared" si="173"/>
        <v>match</v>
      </c>
      <c r="K1122" s="1">
        <f t="shared" si="174"/>
        <v>0</v>
      </c>
      <c r="L1122" s="2">
        <f>IF(F1122=0,"not processed",_xlfn.MINIFS(Processed_data!H:H,Processed_data!A:A,A1122))</f>
        <v>46048</v>
      </c>
      <c r="M1122" s="1">
        <f>IF(F1122=0,"not processed",ABS(bank_source_transactions__1[[#This Row],[transaction_date]]-Reconciliation!L1122))</f>
        <v>1</v>
      </c>
      <c r="N1122" s="1" t="str" cm="1">
        <f t="array" ref="N1122">_xlfn.IFS(M1122="not Processed", "Not Processed",M1122&gt;2,"SLA Breached",M1122&lt;=2,"Within SLA")</f>
        <v>Within SLA</v>
      </c>
      <c r="O1122" s="1" t="str">
        <f>_xlfn.XLOOKUP(A1122,Source_data!A:A,Source_data!D:D)</f>
        <v>UPI</v>
      </c>
      <c r="P1122" s="1">
        <f t="shared" si="175"/>
        <v>0</v>
      </c>
      <c r="Q1122" s="1">
        <f t="shared" si="176"/>
        <v>0</v>
      </c>
      <c r="R1122" s="1">
        <f t="shared" si="177"/>
        <v>0</v>
      </c>
      <c r="S1122" s="1">
        <f t="shared" si="178"/>
        <v>0</v>
      </c>
      <c r="T1122" s="1">
        <f t="shared" si="179"/>
        <v>0</v>
      </c>
      <c r="U1122" s="1" t="str">
        <f>_xlfn.XLOOKUP(Table3[[#This Row],[Transaction ID]],Source_data!A:A,Source_data!E:E)</f>
        <v>Mumbai</v>
      </c>
      <c r="V1122" s="1">
        <f>_xlfn.IFNA(_xlfn.XLOOKUP(A1122,bank_processed_transactions[transaction_id],bank_processed_transactions[processing_minutes]),"")</f>
        <v>30.1</v>
      </c>
      <c r="W1122" s="31">
        <f>_xlfn.XLOOKUP(A1122,Source_data!A:A,Source_data!B:B)</f>
        <v>46047</v>
      </c>
    </row>
    <row r="1123" spans="1:23" x14ac:dyDescent="0.3">
      <c r="A1123" s="4" t="s">
        <v>3623</v>
      </c>
      <c r="B1123" s="1">
        <f>_xlfn.XLOOKUP(A1123,bank_source_transactions__1[transaction_id],bank_source_transactions__1[amount_inr])</f>
        <v>1773.19</v>
      </c>
      <c r="C1123" s="1">
        <f>_xlfn.XLOOKUP(A1123,Processed_data!A:A,Processed_data!F:F)</f>
        <v>1773.19</v>
      </c>
      <c r="D1123" s="1" t="str">
        <f>_xlfn.XLOOKUP(A1123,bank_source_transactions__1[transaction_id],bank_source_transactions__1[transaction_status])</f>
        <v>SUCCESS</v>
      </c>
      <c r="E1123" s="1" t="str">
        <f>_xlfn.XLOOKUP(A1123,Processed_data!A:A,Processed_data!G:G)</f>
        <v>SUCCESS</v>
      </c>
      <c r="F1123" s="1">
        <f>COUNTIF(bank_processed_transactions[transaction_id],A1123)</f>
        <v>1</v>
      </c>
      <c r="G1123" s="1" t="str">
        <f t="shared" si="170"/>
        <v>found</v>
      </c>
      <c r="H1123" s="1" t="str">
        <f t="shared" si="171"/>
        <v>Not Duplicate</v>
      </c>
      <c r="I1123" s="1" t="str">
        <f t="shared" si="172"/>
        <v>match</v>
      </c>
      <c r="J1123" s="1" t="str">
        <f t="shared" si="173"/>
        <v>match</v>
      </c>
      <c r="K1123" s="1">
        <f t="shared" si="174"/>
        <v>0</v>
      </c>
      <c r="L1123" s="2">
        <f>IF(F1123=0,"not processed",_xlfn.MINIFS(Processed_data!H:H,Processed_data!A:A,A1123))</f>
        <v>46038</v>
      </c>
      <c r="M1123" s="1">
        <f>IF(F1123=0,"not processed",ABS(bank_source_transactions__1[[#This Row],[transaction_date]]-Reconciliation!L1123))</f>
        <v>1</v>
      </c>
      <c r="N1123" s="1" t="str" cm="1">
        <f t="array" ref="N1123">_xlfn.IFS(M1123="not Processed", "Not Processed",M1123&gt;2,"SLA Breached",M1123&lt;=2,"Within SLA")</f>
        <v>Within SLA</v>
      </c>
      <c r="O1123" s="1" t="str">
        <f>_xlfn.XLOOKUP(A1123,Source_data!A:A,Source_data!D:D)</f>
        <v>CARD</v>
      </c>
      <c r="P1123" s="1">
        <f t="shared" si="175"/>
        <v>0</v>
      </c>
      <c r="Q1123" s="1">
        <f t="shared" si="176"/>
        <v>0</v>
      </c>
      <c r="R1123" s="1">
        <f t="shared" si="177"/>
        <v>0</v>
      </c>
      <c r="S1123" s="1">
        <f t="shared" si="178"/>
        <v>0</v>
      </c>
      <c r="T1123" s="1">
        <f t="shared" si="179"/>
        <v>0</v>
      </c>
      <c r="U1123" s="1" t="str">
        <f>_xlfn.XLOOKUP(Table3[[#This Row],[Transaction ID]],Source_data!A:A,Source_data!E:E)</f>
        <v>Hyderabad</v>
      </c>
      <c r="V1123" s="1">
        <f>_xlfn.IFNA(_xlfn.XLOOKUP(A1123,bank_processed_transactions[transaction_id],bank_processed_transactions[processing_minutes]),"")</f>
        <v>10.9</v>
      </c>
      <c r="W1123" s="31">
        <f>_xlfn.XLOOKUP(A1123,Source_data!A:A,Source_data!B:B)</f>
        <v>46037</v>
      </c>
    </row>
    <row r="1124" spans="1:23" x14ac:dyDescent="0.3">
      <c r="A1124" s="3" t="s">
        <v>3530</v>
      </c>
      <c r="B1124" s="1">
        <f>_xlfn.XLOOKUP(A1124,bank_source_transactions__1[transaction_id],bank_source_transactions__1[amount_inr])</f>
        <v>21810.43</v>
      </c>
      <c r="C1124" s="1">
        <f>_xlfn.XLOOKUP(A1124,Processed_data!A:A,Processed_data!F:F)</f>
        <v>21810.43</v>
      </c>
      <c r="D1124" s="1" t="str">
        <f>_xlfn.XLOOKUP(A1124,bank_source_transactions__1[transaction_id],bank_source_transactions__1[transaction_status])</f>
        <v>SUCCESS</v>
      </c>
      <c r="E1124" s="1" t="str">
        <f>_xlfn.XLOOKUP(A1124,Processed_data!A:A,Processed_data!G:G)</f>
        <v>SUCCESS</v>
      </c>
      <c r="F1124" s="1">
        <f>COUNTIF(bank_processed_transactions[transaction_id],A1124)</f>
        <v>1</v>
      </c>
      <c r="G1124" s="1" t="str">
        <f t="shared" si="170"/>
        <v>found</v>
      </c>
      <c r="H1124" s="1" t="str">
        <f t="shared" si="171"/>
        <v>Not Duplicate</v>
      </c>
      <c r="I1124" s="1" t="str">
        <f t="shared" si="172"/>
        <v>match</v>
      </c>
      <c r="J1124" s="1" t="str">
        <f t="shared" si="173"/>
        <v>match</v>
      </c>
      <c r="K1124" s="1">
        <f t="shared" si="174"/>
        <v>0</v>
      </c>
      <c r="L1124" s="2">
        <f>IF(F1124=0,"not processed",_xlfn.MINIFS(Processed_data!H:H,Processed_data!A:A,A1124))</f>
        <v>46088</v>
      </c>
      <c r="M1124" s="1">
        <f>IF(F1124=0,"not processed",ABS(bank_source_transactions__1[[#This Row],[transaction_date]]-Reconciliation!L1124))</f>
        <v>2</v>
      </c>
      <c r="N1124" s="1" t="str" cm="1">
        <f t="array" ref="N1124">_xlfn.IFS(M1124="not Processed", "Not Processed",M1124&gt;2,"SLA Breached",M1124&lt;=2,"Within SLA")</f>
        <v>Within SLA</v>
      </c>
      <c r="O1124" s="1" t="str">
        <f>_xlfn.XLOOKUP(A1124,Source_data!A:A,Source_data!D:D)</f>
        <v>UPI</v>
      </c>
      <c r="P1124" s="1">
        <f t="shared" si="175"/>
        <v>0</v>
      </c>
      <c r="Q1124" s="1">
        <f t="shared" si="176"/>
        <v>0</v>
      </c>
      <c r="R1124" s="1">
        <f t="shared" si="177"/>
        <v>0</v>
      </c>
      <c r="S1124" s="1">
        <f t="shared" si="178"/>
        <v>0</v>
      </c>
      <c r="T1124" s="1">
        <f t="shared" si="179"/>
        <v>0</v>
      </c>
      <c r="U1124" s="1" t="str">
        <f>_xlfn.XLOOKUP(Table3[[#This Row],[Transaction ID]],Source_data!A:A,Source_data!E:E)</f>
        <v>Pune</v>
      </c>
      <c r="V1124" s="1">
        <f>_xlfn.IFNA(_xlfn.XLOOKUP(A1124,bank_processed_transactions[transaction_id],bank_processed_transactions[processing_minutes]),"")</f>
        <v>28</v>
      </c>
      <c r="W1124" s="31">
        <f>_xlfn.XLOOKUP(A1124,Source_data!A:A,Source_data!B:B)</f>
        <v>46086</v>
      </c>
    </row>
    <row r="1125" spans="1:23" x14ac:dyDescent="0.3">
      <c r="A1125" s="4" t="s">
        <v>3694</v>
      </c>
      <c r="B1125" s="1">
        <f>_xlfn.XLOOKUP(A1125,bank_source_transactions__1[transaction_id],bank_source_transactions__1[amount_inr])</f>
        <v>12372.49</v>
      </c>
      <c r="C1125" s="1">
        <f>_xlfn.XLOOKUP(A1125,Processed_data!A:A,Processed_data!F:F)</f>
        <v>12372.49</v>
      </c>
      <c r="D1125" s="1" t="str">
        <f>_xlfn.XLOOKUP(A1125,bank_source_transactions__1[transaction_id],bank_source_transactions__1[transaction_status])</f>
        <v>SUCCESS</v>
      </c>
      <c r="E1125" s="1" t="str">
        <f>_xlfn.XLOOKUP(A1125,Processed_data!A:A,Processed_data!G:G)</f>
        <v>SUCCESS</v>
      </c>
      <c r="F1125" s="1">
        <f>COUNTIF(bank_processed_transactions[transaction_id],A1125)</f>
        <v>1</v>
      </c>
      <c r="G1125" s="1" t="str">
        <f t="shared" si="170"/>
        <v>found</v>
      </c>
      <c r="H1125" s="1" t="str">
        <f t="shared" si="171"/>
        <v>Not Duplicate</v>
      </c>
      <c r="I1125" s="1" t="str">
        <f t="shared" si="172"/>
        <v>match</v>
      </c>
      <c r="J1125" s="1" t="str">
        <f t="shared" si="173"/>
        <v>match</v>
      </c>
      <c r="K1125" s="1">
        <f t="shared" si="174"/>
        <v>0</v>
      </c>
      <c r="L1125" s="2">
        <f>IF(F1125=0,"not processed",_xlfn.MINIFS(Processed_data!H:H,Processed_data!A:A,A1125))</f>
        <v>46049</v>
      </c>
      <c r="M1125" s="1">
        <f>IF(F1125=0,"not processed",ABS(bank_source_transactions__1[[#This Row],[transaction_date]]-Reconciliation!L1125))</f>
        <v>5</v>
      </c>
      <c r="N1125" s="1" t="str" cm="1">
        <f t="array" ref="N1125">_xlfn.IFS(M1125="not Processed", "Not Processed",M1125&gt;2,"SLA Breached",M1125&lt;=2,"Within SLA")</f>
        <v>SLA Breached</v>
      </c>
      <c r="O1125" s="1" t="str">
        <f>_xlfn.XLOOKUP(A1125,Source_data!A:A,Source_data!D:D)</f>
        <v>UPI</v>
      </c>
      <c r="P1125" s="1">
        <f t="shared" si="175"/>
        <v>0</v>
      </c>
      <c r="Q1125" s="1">
        <f t="shared" si="176"/>
        <v>0</v>
      </c>
      <c r="R1125" s="1">
        <f t="shared" si="177"/>
        <v>0</v>
      </c>
      <c r="S1125" s="1">
        <f t="shared" si="178"/>
        <v>0</v>
      </c>
      <c r="T1125" s="1">
        <f t="shared" si="179"/>
        <v>1</v>
      </c>
      <c r="U1125" s="1" t="str">
        <f>_xlfn.XLOOKUP(Table3[[#This Row],[Transaction ID]],Source_data!A:A,Source_data!E:E)</f>
        <v>Pune</v>
      </c>
      <c r="V1125" s="1">
        <f>_xlfn.IFNA(_xlfn.XLOOKUP(A1125,bank_processed_transactions[transaction_id],bank_processed_transactions[processing_minutes]),"")</f>
        <v>16.899999999999999</v>
      </c>
      <c r="W1125" s="31">
        <f>_xlfn.XLOOKUP(A1125,Source_data!A:A,Source_data!B:B)</f>
        <v>46044</v>
      </c>
    </row>
    <row r="1126" spans="1:23" x14ac:dyDescent="0.3">
      <c r="A1126" s="3" t="s">
        <v>701</v>
      </c>
      <c r="B1126" s="1">
        <f>_xlfn.XLOOKUP(A1126,bank_source_transactions__1[transaction_id],bank_source_transactions__1[amount_inr])</f>
        <v>2081.77</v>
      </c>
      <c r="C1126" s="1">
        <f>_xlfn.XLOOKUP(A1126,Processed_data!A:A,Processed_data!F:F)</f>
        <v>2081.77</v>
      </c>
      <c r="D1126" s="1" t="str">
        <f>_xlfn.XLOOKUP(A1126,bank_source_transactions__1[transaction_id],bank_source_transactions__1[transaction_status])</f>
        <v>SUCCESS</v>
      </c>
      <c r="E1126" s="1" t="str">
        <f>_xlfn.XLOOKUP(A1126,Processed_data!A:A,Processed_data!G:G)</f>
        <v>SUCCESS</v>
      </c>
      <c r="F1126" s="1">
        <f>COUNTIF(bank_processed_transactions[transaction_id],A1126)</f>
        <v>1</v>
      </c>
      <c r="G1126" s="1" t="str">
        <f t="shared" si="170"/>
        <v>found</v>
      </c>
      <c r="H1126" s="1" t="str">
        <f t="shared" si="171"/>
        <v>Not Duplicate</v>
      </c>
      <c r="I1126" s="1" t="str">
        <f t="shared" si="172"/>
        <v>match</v>
      </c>
      <c r="J1126" s="1" t="str">
        <f t="shared" si="173"/>
        <v>match</v>
      </c>
      <c r="K1126" s="1">
        <f t="shared" si="174"/>
        <v>0</v>
      </c>
      <c r="L1126" s="2">
        <f>IF(F1126=0,"not processed",_xlfn.MINIFS(Processed_data!H:H,Processed_data!A:A,A1126))</f>
        <v>46042</v>
      </c>
      <c r="M1126" s="1">
        <f>IF(F1126=0,"not processed",ABS(bank_source_transactions__1[[#This Row],[transaction_date]]-Reconciliation!L1126))</f>
        <v>2</v>
      </c>
      <c r="N1126" s="1" t="str" cm="1">
        <f t="array" ref="N1126">_xlfn.IFS(M1126="not Processed", "Not Processed",M1126&gt;2,"SLA Breached",M1126&lt;=2,"Within SLA")</f>
        <v>Within SLA</v>
      </c>
      <c r="O1126" s="1" t="str">
        <f>_xlfn.XLOOKUP(A1126,Source_data!A:A,Source_data!D:D)</f>
        <v>UPI</v>
      </c>
      <c r="P1126" s="1">
        <f t="shared" si="175"/>
        <v>0</v>
      </c>
      <c r="Q1126" s="1">
        <f t="shared" si="176"/>
        <v>0</v>
      </c>
      <c r="R1126" s="1">
        <f t="shared" si="177"/>
        <v>0</v>
      </c>
      <c r="S1126" s="1">
        <f t="shared" si="178"/>
        <v>0</v>
      </c>
      <c r="T1126" s="1">
        <f t="shared" si="179"/>
        <v>0</v>
      </c>
      <c r="U1126" s="1" t="str">
        <f>_xlfn.XLOOKUP(Table3[[#This Row],[Transaction ID]],Source_data!A:A,Source_data!E:E)</f>
        <v>Hyderabad</v>
      </c>
      <c r="V1126" s="1">
        <f>_xlfn.IFNA(_xlfn.XLOOKUP(A1126,bank_processed_transactions[transaction_id],bank_processed_transactions[processing_minutes]),"")</f>
        <v>35.1</v>
      </c>
      <c r="W1126" s="31">
        <f>_xlfn.XLOOKUP(A1126,Source_data!A:A,Source_data!B:B)</f>
        <v>46040</v>
      </c>
    </row>
    <row r="1127" spans="1:23" x14ac:dyDescent="0.3">
      <c r="A1127" s="4" t="s">
        <v>3357</v>
      </c>
      <c r="B1127" s="1">
        <f>_xlfn.XLOOKUP(A1127,bank_source_transactions__1[transaction_id],bank_source_transactions__1[amount_inr])</f>
        <v>6684.65</v>
      </c>
      <c r="C1127" s="1">
        <f>_xlfn.XLOOKUP(A1127,Processed_data!A:A,Processed_data!F:F)</f>
        <v>6684.65</v>
      </c>
      <c r="D1127" s="1" t="str">
        <f>_xlfn.XLOOKUP(A1127,bank_source_transactions__1[transaction_id],bank_source_transactions__1[transaction_status])</f>
        <v>SUCCESS</v>
      </c>
      <c r="E1127" s="1" t="str">
        <f>_xlfn.XLOOKUP(A1127,Processed_data!A:A,Processed_data!G:G)</f>
        <v>SUCCESS</v>
      </c>
      <c r="F1127" s="1">
        <f>COUNTIF(bank_processed_transactions[transaction_id],A1127)</f>
        <v>1</v>
      </c>
      <c r="G1127" s="1" t="str">
        <f t="shared" si="170"/>
        <v>found</v>
      </c>
      <c r="H1127" s="1" t="str">
        <f t="shared" si="171"/>
        <v>Not Duplicate</v>
      </c>
      <c r="I1127" s="1" t="str">
        <f t="shared" si="172"/>
        <v>match</v>
      </c>
      <c r="J1127" s="1" t="str">
        <f t="shared" si="173"/>
        <v>match</v>
      </c>
      <c r="K1127" s="1">
        <f t="shared" si="174"/>
        <v>0</v>
      </c>
      <c r="L1127" s="2">
        <f>IF(F1127=0,"not processed",_xlfn.MINIFS(Processed_data!H:H,Processed_data!A:A,A1127))</f>
        <v>46041</v>
      </c>
      <c r="M1127" s="1">
        <f>IF(F1127=0,"not processed",ABS(bank_source_transactions__1[[#This Row],[transaction_date]]-Reconciliation!L1127))</f>
        <v>3</v>
      </c>
      <c r="N1127" s="1" t="str" cm="1">
        <f t="array" ref="N1127">_xlfn.IFS(M1127="not Processed", "Not Processed",M1127&gt;2,"SLA Breached",M1127&lt;=2,"Within SLA")</f>
        <v>SLA Breached</v>
      </c>
      <c r="O1127" s="1" t="str">
        <f>_xlfn.XLOOKUP(A1127,Source_data!A:A,Source_data!D:D)</f>
        <v>UPI</v>
      </c>
      <c r="P1127" s="1">
        <f t="shared" si="175"/>
        <v>0</v>
      </c>
      <c r="Q1127" s="1">
        <f t="shared" si="176"/>
        <v>0</v>
      </c>
      <c r="R1127" s="1">
        <f t="shared" si="177"/>
        <v>0</v>
      </c>
      <c r="S1127" s="1">
        <f t="shared" si="178"/>
        <v>0</v>
      </c>
      <c r="T1127" s="1">
        <f t="shared" si="179"/>
        <v>1</v>
      </c>
      <c r="U1127" s="1" t="str">
        <f>_xlfn.XLOOKUP(Table3[[#This Row],[Transaction ID]],Source_data!A:A,Source_data!E:E)</f>
        <v>Hyderabad</v>
      </c>
      <c r="V1127" s="1">
        <f>_xlfn.IFNA(_xlfn.XLOOKUP(A1127,bank_processed_transactions[transaction_id],bank_processed_transactions[processing_minutes]),"")</f>
        <v>5.7</v>
      </c>
      <c r="W1127" s="31">
        <f>_xlfn.XLOOKUP(A1127,Source_data!A:A,Source_data!B:B)</f>
        <v>46038</v>
      </c>
    </row>
    <row r="1128" spans="1:23" x14ac:dyDescent="0.3">
      <c r="A1128" s="3" t="s">
        <v>970</v>
      </c>
      <c r="B1128" s="1">
        <f>_xlfn.XLOOKUP(A1128,bank_source_transactions__1[transaction_id],bank_source_transactions__1[amount_inr])</f>
        <v>993.48</v>
      </c>
      <c r="C1128" s="1">
        <f>_xlfn.XLOOKUP(A1128,Processed_data!A:A,Processed_data!F:F)</f>
        <v>993.48</v>
      </c>
      <c r="D1128" s="1" t="str">
        <f>_xlfn.XLOOKUP(A1128,bank_source_transactions__1[transaction_id],bank_source_transactions__1[transaction_status])</f>
        <v>SUCCESS</v>
      </c>
      <c r="E1128" s="1" t="str">
        <f>_xlfn.XLOOKUP(A1128,Processed_data!A:A,Processed_data!G:G)</f>
        <v>SUCCESS</v>
      </c>
      <c r="F1128" s="1">
        <f>COUNTIF(bank_processed_transactions[transaction_id],A1128)</f>
        <v>1</v>
      </c>
      <c r="G1128" s="1" t="str">
        <f t="shared" si="170"/>
        <v>found</v>
      </c>
      <c r="H1128" s="1" t="str">
        <f t="shared" si="171"/>
        <v>Not Duplicate</v>
      </c>
      <c r="I1128" s="1" t="str">
        <f t="shared" si="172"/>
        <v>match</v>
      </c>
      <c r="J1128" s="1" t="str">
        <f t="shared" si="173"/>
        <v>match</v>
      </c>
      <c r="K1128" s="1">
        <f t="shared" si="174"/>
        <v>0</v>
      </c>
      <c r="L1128" s="2">
        <f>IF(F1128=0,"not processed",_xlfn.MINIFS(Processed_data!H:H,Processed_data!A:A,A1128))</f>
        <v>46070</v>
      </c>
      <c r="M1128" s="1">
        <f>IF(F1128=0,"not processed",ABS(bank_source_transactions__1[[#This Row],[transaction_date]]-Reconciliation!L1128))</f>
        <v>2</v>
      </c>
      <c r="N1128" s="1" t="str" cm="1">
        <f t="array" ref="N1128">_xlfn.IFS(M1128="not Processed", "Not Processed",M1128&gt;2,"SLA Breached",M1128&lt;=2,"Within SLA")</f>
        <v>Within SLA</v>
      </c>
      <c r="O1128" s="1" t="str">
        <f>_xlfn.XLOOKUP(A1128,Source_data!A:A,Source_data!D:D)</f>
        <v>UPI</v>
      </c>
      <c r="P1128" s="1">
        <f t="shared" si="175"/>
        <v>0</v>
      </c>
      <c r="Q1128" s="1">
        <f t="shared" si="176"/>
        <v>0</v>
      </c>
      <c r="R1128" s="1">
        <f t="shared" si="177"/>
        <v>0</v>
      </c>
      <c r="S1128" s="1">
        <f t="shared" si="178"/>
        <v>0</v>
      </c>
      <c r="T1128" s="1">
        <f t="shared" si="179"/>
        <v>0</v>
      </c>
      <c r="U1128" s="1" t="str">
        <f>_xlfn.XLOOKUP(Table3[[#This Row],[Transaction ID]],Source_data!A:A,Source_data!E:E)</f>
        <v>Mumbai</v>
      </c>
      <c r="V1128" s="1">
        <f>_xlfn.IFNA(_xlfn.XLOOKUP(A1128,bank_processed_transactions[transaction_id],bank_processed_transactions[processing_minutes]),"")</f>
        <v>30</v>
      </c>
      <c r="W1128" s="31">
        <f>_xlfn.XLOOKUP(A1128,Source_data!A:A,Source_data!B:B)</f>
        <v>46068</v>
      </c>
    </row>
    <row r="1129" spans="1:23" x14ac:dyDescent="0.3">
      <c r="A1129" s="4" t="s">
        <v>1937</v>
      </c>
      <c r="B1129" s="1">
        <f>_xlfn.XLOOKUP(A1129,bank_source_transactions__1[transaction_id],bank_source_transactions__1[amount_inr])</f>
        <v>8395.7199999999993</v>
      </c>
      <c r="C1129" s="1">
        <f>_xlfn.XLOOKUP(A1129,Processed_data!A:A,Processed_data!F:F)</f>
        <v>8395.7199999999993</v>
      </c>
      <c r="D1129" s="1" t="str">
        <f>_xlfn.XLOOKUP(A1129,bank_source_transactions__1[transaction_id],bank_source_transactions__1[transaction_status])</f>
        <v>SUCCESS</v>
      </c>
      <c r="E1129" s="1" t="str">
        <f>_xlfn.XLOOKUP(A1129,Processed_data!A:A,Processed_data!G:G)</f>
        <v>SUCCESS</v>
      </c>
      <c r="F1129" s="1">
        <f>COUNTIF(bank_processed_transactions[transaction_id],A1129)</f>
        <v>1</v>
      </c>
      <c r="G1129" s="1" t="str">
        <f t="shared" si="170"/>
        <v>found</v>
      </c>
      <c r="H1129" s="1" t="str">
        <f t="shared" si="171"/>
        <v>Not Duplicate</v>
      </c>
      <c r="I1129" s="1" t="str">
        <f t="shared" si="172"/>
        <v>match</v>
      </c>
      <c r="J1129" s="1" t="str">
        <f t="shared" si="173"/>
        <v>match</v>
      </c>
      <c r="K1129" s="1">
        <f t="shared" si="174"/>
        <v>0</v>
      </c>
      <c r="L1129" s="2">
        <f>IF(F1129=0,"not processed",_xlfn.MINIFS(Processed_data!H:H,Processed_data!A:A,A1129))</f>
        <v>46114</v>
      </c>
      <c r="M1129" s="1">
        <f>IF(F1129=0,"not processed",ABS(bank_source_transactions__1[[#This Row],[transaction_date]]-Reconciliation!L1129))</f>
        <v>3</v>
      </c>
      <c r="N1129" s="1" t="str" cm="1">
        <f t="array" ref="N1129">_xlfn.IFS(M1129="not Processed", "Not Processed",M1129&gt;2,"SLA Breached",M1129&lt;=2,"Within SLA")</f>
        <v>SLA Breached</v>
      </c>
      <c r="O1129" s="1" t="str">
        <f>_xlfn.XLOOKUP(A1129,Source_data!A:A,Source_data!D:D)</f>
        <v>IMPS</v>
      </c>
      <c r="P1129" s="1">
        <f t="shared" si="175"/>
        <v>0</v>
      </c>
      <c r="Q1129" s="1">
        <f t="shared" si="176"/>
        <v>0</v>
      </c>
      <c r="R1129" s="1">
        <f t="shared" si="177"/>
        <v>0</v>
      </c>
      <c r="S1129" s="1">
        <f t="shared" si="178"/>
        <v>0</v>
      </c>
      <c r="T1129" s="1">
        <f t="shared" si="179"/>
        <v>1</v>
      </c>
      <c r="U1129" s="1" t="str">
        <f>_xlfn.XLOOKUP(Table3[[#This Row],[Transaction ID]],Source_data!A:A,Source_data!E:E)</f>
        <v>Pune</v>
      </c>
      <c r="V1129" s="1">
        <f>_xlfn.IFNA(_xlfn.XLOOKUP(A1129,bank_processed_transactions[transaction_id],bank_processed_transactions[processing_minutes]),"")</f>
        <v>3.4</v>
      </c>
      <c r="W1129" s="31">
        <f>_xlfn.XLOOKUP(A1129,Source_data!A:A,Source_data!B:B)</f>
        <v>46111</v>
      </c>
    </row>
    <row r="1130" spans="1:23" x14ac:dyDescent="0.3">
      <c r="A1130" s="3" t="s">
        <v>4894</v>
      </c>
      <c r="B1130" s="1">
        <f>_xlfn.XLOOKUP(A1130,bank_source_transactions__1[transaction_id],bank_source_transactions__1[amount_inr])</f>
        <v>5365.32</v>
      </c>
      <c r="C1130" s="1">
        <f>_xlfn.XLOOKUP(A1130,Processed_data!A:A,Processed_data!F:F)</f>
        <v>5365.32</v>
      </c>
      <c r="D1130" s="1" t="str">
        <f>_xlfn.XLOOKUP(A1130,bank_source_transactions__1[transaction_id],bank_source_transactions__1[transaction_status])</f>
        <v>SUCCESS</v>
      </c>
      <c r="E1130" s="1" t="str">
        <f>_xlfn.XLOOKUP(A1130,Processed_data!A:A,Processed_data!G:G)</f>
        <v>SUCCESS</v>
      </c>
      <c r="F1130" s="1">
        <f>COUNTIF(bank_processed_transactions[transaction_id],A1130)</f>
        <v>1</v>
      </c>
      <c r="G1130" s="1" t="str">
        <f t="shared" si="170"/>
        <v>found</v>
      </c>
      <c r="H1130" s="1" t="str">
        <f t="shared" si="171"/>
        <v>Not Duplicate</v>
      </c>
      <c r="I1130" s="1" t="str">
        <f t="shared" si="172"/>
        <v>match</v>
      </c>
      <c r="J1130" s="1" t="str">
        <f t="shared" si="173"/>
        <v>match</v>
      </c>
      <c r="K1130" s="1">
        <f t="shared" si="174"/>
        <v>0</v>
      </c>
      <c r="L1130" s="2">
        <f>IF(F1130=0,"not processed",_xlfn.MINIFS(Processed_data!H:H,Processed_data!A:A,A1130))</f>
        <v>46063</v>
      </c>
      <c r="M1130" s="1">
        <f>IF(F1130=0,"not processed",ABS(bank_source_transactions__1[[#This Row],[transaction_date]]-Reconciliation!L1130))</f>
        <v>2</v>
      </c>
      <c r="N1130" s="1" t="str" cm="1">
        <f t="array" ref="N1130">_xlfn.IFS(M1130="not Processed", "Not Processed",M1130&gt;2,"SLA Breached",M1130&lt;=2,"Within SLA")</f>
        <v>Within SLA</v>
      </c>
      <c r="O1130" s="1" t="str">
        <f>_xlfn.XLOOKUP(A1130,Source_data!A:A,Source_data!D:D)</f>
        <v>UPI</v>
      </c>
      <c r="P1130" s="1">
        <f t="shared" si="175"/>
        <v>0</v>
      </c>
      <c r="Q1130" s="1">
        <f t="shared" si="176"/>
        <v>0</v>
      </c>
      <c r="R1130" s="1">
        <f t="shared" si="177"/>
        <v>0</v>
      </c>
      <c r="S1130" s="1">
        <f t="shared" si="178"/>
        <v>0</v>
      </c>
      <c r="T1130" s="1">
        <f t="shared" si="179"/>
        <v>0</v>
      </c>
      <c r="U1130" s="1" t="str">
        <f>_xlfn.XLOOKUP(Table3[[#This Row],[Transaction ID]],Source_data!A:A,Source_data!E:E)</f>
        <v>Hyderabad</v>
      </c>
      <c r="V1130" s="1">
        <f>_xlfn.IFNA(_xlfn.XLOOKUP(A1130,bank_processed_transactions[transaction_id],bank_processed_transactions[processing_minutes]),"")</f>
        <v>20.5</v>
      </c>
      <c r="W1130" s="31">
        <f>_xlfn.XLOOKUP(A1130,Source_data!A:A,Source_data!B:B)</f>
        <v>46061</v>
      </c>
    </row>
    <row r="1131" spans="1:23" x14ac:dyDescent="0.3">
      <c r="A1131" s="4" t="s">
        <v>329</v>
      </c>
      <c r="B1131" s="1">
        <f>_xlfn.XLOOKUP(A1131,bank_source_transactions__1[transaction_id],bank_source_transactions__1[amount_inr])</f>
        <v>14877.44</v>
      </c>
      <c r="C1131" s="1">
        <f>_xlfn.XLOOKUP(A1131,Processed_data!A:A,Processed_data!F:F)</f>
        <v>14877.44</v>
      </c>
      <c r="D1131" s="1" t="str">
        <f>_xlfn.XLOOKUP(A1131,bank_source_transactions__1[transaction_id],bank_source_transactions__1[transaction_status])</f>
        <v>SUCCESS</v>
      </c>
      <c r="E1131" s="1" t="str">
        <f>_xlfn.XLOOKUP(A1131,Processed_data!A:A,Processed_data!G:G)</f>
        <v>SUCCESS</v>
      </c>
      <c r="F1131" s="1">
        <f>COUNTIF(bank_processed_transactions[transaction_id],A1131)</f>
        <v>1</v>
      </c>
      <c r="G1131" s="1" t="str">
        <f t="shared" si="170"/>
        <v>found</v>
      </c>
      <c r="H1131" s="1" t="str">
        <f t="shared" si="171"/>
        <v>Not Duplicate</v>
      </c>
      <c r="I1131" s="1" t="str">
        <f t="shared" si="172"/>
        <v>match</v>
      </c>
      <c r="J1131" s="1" t="str">
        <f t="shared" si="173"/>
        <v>match</v>
      </c>
      <c r="K1131" s="1">
        <f t="shared" si="174"/>
        <v>0</v>
      </c>
      <c r="L1131" s="2">
        <f>IF(F1131=0,"not processed",_xlfn.MINIFS(Processed_data!H:H,Processed_data!A:A,A1131))</f>
        <v>46098</v>
      </c>
      <c r="M1131" s="1">
        <f>IF(F1131=0,"not processed",ABS(bank_source_transactions__1[[#This Row],[transaction_date]]-Reconciliation!L1131))</f>
        <v>0</v>
      </c>
      <c r="N1131" s="1" t="str" cm="1">
        <f t="array" ref="N1131">_xlfn.IFS(M1131="not Processed", "Not Processed",M1131&gt;2,"SLA Breached",M1131&lt;=2,"Within SLA")</f>
        <v>Within SLA</v>
      </c>
      <c r="O1131" s="1" t="str">
        <f>_xlfn.XLOOKUP(A1131,Source_data!A:A,Source_data!D:D)</f>
        <v>CARD</v>
      </c>
      <c r="P1131" s="1">
        <f t="shared" si="175"/>
        <v>0</v>
      </c>
      <c r="Q1131" s="1">
        <f t="shared" si="176"/>
        <v>0</v>
      </c>
      <c r="R1131" s="1">
        <f t="shared" si="177"/>
        <v>0</v>
      </c>
      <c r="S1131" s="1">
        <f t="shared" si="178"/>
        <v>0</v>
      </c>
      <c r="T1131" s="1">
        <f t="shared" si="179"/>
        <v>0</v>
      </c>
      <c r="U1131" s="1" t="str">
        <f>_xlfn.XLOOKUP(Table3[[#This Row],[Transaction ID]],Source_data!A:A,Source_data!E:E)</f>
        <v>Hyderabad</v>
      </c>
      <c r="V1131" s="1">
        <f>_xlfn.IFNA(_xlfn.XLOOKUP(A1131,bank_processed_transactions[transaction_id],bank_processed_transactions[processing_minutes]),"")</f>
        <v>78.400000000000006</v>
      </c>
      <c r="W1131" s="31">
        <f>_xlfn.XLOOKUP(A1131,Source_data!A:A,Source_data!B:B)</f>
        <v>46098</v>
      </c>
    </row>
    <row r="1132" spans="1:23" x14ac:dyDescent="0.3">
      <c r="A1132" s="3" t="s">
        <v>2808</v>
      </c>
      <c r="B1132" s="1">
        <f>_xlfn.XLOOKUP(A1132,bank_source_transactions__1[transaction_id],bank_source_transactions__1[amount_inr])</f>
        <v>1350.78</v>
      </c>
      <c r="C1132" s="1">
        <f>_xlfn.XLOOKUP(A1132,Processed_data!A:A,Processed_data!F:F)</f>
        <v>1350.78</v>
      </c>
      <c r="D1132" s="1" t="str">
        <f>_xlfn.XLOOKUP(A1132,bank_source_transactions__1[transaction_id],bank_source_transactions__1[transaction_status])</f>
        <v>FAILED</v>
      </c>
      <c r="E1132" s="1" t="str">
        <f>_xlfn.XLOOKUP(A1132,Processed_data!A:A,Processed_data!G:G)</f>
        <v>FAILED</v>
      </c>
      <c r="F1132" s="1">
        <f>COUNTIF(bank_processed_transactions[transaction_id],A1132)</f>
        <v>1</v>
      </c>
      <c r="G1132" s="1" t="str">
        <f t="shared" si="170"/>
        <v>found</v>
      </c>
      <c r="H1132" s="1" t="str">
        <f t="shared" si="171"/>
        <v>Not Duplicate</v>
      </c>
      <c r="I1132" s="1" t="str">
        <f t="shared" si="172"/>
        <v>match</v>
      </c>
      <c r="J1132" s="1" t="str">
        <f t="shared" si="173"/>
        <v>match</v>
      </c>
      <c r="K1132" s="1">
        <f t="shared" si="174"/>
        <v>0</v>
      </c>
      <c r="L1132" s="2">
        <f>IF(F1132=0,"not processed",_xlfn.MINIFS(Processed_data!H:H,Processed_data!A:A,A1132))</f>
        <v>46100</v>
      </c>
      <c r="M1132" s="1">
        <f>IF(F1132=0,"not processed",ABS(bank_source_transactions__1[[#This Row],[transaction_date]]-Reconciliation!L1132))</f>
        <v>3</v>
      </c>
      <c r="N1132" s="1" t="str" cm="1">
        <f t="array" ref="N1132">_xlfn.IFS(M1132="not Processed", "Not Processed",M1132&gt;2,"SLA Breached",M1132&lt;=2,"Within SLA")</f>
        <v>SLA Breached</v>
      </c>
      <c r="O1132" s="1" t="str">
        <f>_xlfn.XLOOKUP(A1132,Source_data!A:A,Source_data!D:D)</f>
        <v>NEFT</v>
      </c>
      <c r="P1132" s="1">
        <f t="shared" si="175"/>
        <v>0</v>
      </c>
      <c r="Q1132" s="1">
        <f t="shared" si="176"/>
        <v>0</v>
      </c>
      <c r="R1132" s="1">
        <f t="shared" si="177"/>
        <v>0</v>
      </c>
      <c r="S1132" s="1">
        <f t="shared" si="178"/>
        <v>0</v>
      </c>
      <c r="T1132" s="1">
        <f t="shared" si="179"/>
        <v>1</v>
      </c>
      <c r="U1132" s="1" t="str">
        <f>_xlfn.XLOOKUP(Table3[[#This Row],[Transaction ID]],Source_data!A:A,Source_data!E:E)</f>
        <v>Pune</v>
      </c>
      <c r="V1132" s="1">
        <f>_xlfn.IFNA(_xlfn.XLOOKUP(A1132,bank_processed_transactions[transaction_id],bank_processed_transactions[processing_minutes]),"")</f>
        <v>7.2</v>
      </c>
      <c r="W1132" s="31">
        <f>_xlfn.XLOOKUP(A1132,Source_data!A:A,Source_data!B:B)</f>
        <v>46097</v>
      </c>
    </row>
    <row r="1133" spans="1:23" x14ac:dyDescent="0.3">
      <c r="A1133" s="4" t="s">
        <v>4872</v>
      </c>
      <c r="B1133" s="1">
        <f>_xlfn.XLOOKUP(A1133,bank_source_transactions__1[transaction_id],bank_source_transactions__1[amount_inr])</f>
        <v>2010.82</v>
      </c>
      <c r="C1133" s="1">
        <f>_xlfn.XLOOKUP(A1133,Processed_data!A:A,Processed_data!F:F)</f>
        <v>2010.82</v>
      </c>
      <c r="D1133" s="1" t="str">
        <f>_xlfn.XLOOKUP(A1133,bank_source_transactions__1[transaction_id],bank_source_transactions__1[transaction_status])</f>
        <v>SUCCESS</v>
      </c>
      <c r="E1133" s="1" t="str">
        <f>_xlfn.XLOOKUP(A1133,Processed_data!A:A,Processed_data!G:G)</f>
        <v>SUCCESS</v>
      </c>
      <c r="F1133" s="1">
        <f>COUNTIF(bank_processed_transactions[transaction_id],A1133)</f>
        <v>1</v>
      </c>
      <c r="G1133" s="1" t="str">
        <f t="shared" si="170"/>
        <v>found</v>
      </c>
      <c r="H1133" s="1" t="str">
        <f t="shared" si="171"/>
        <v>Not Duplicate</v>
      </c>
      <c r="I1133" s="1" t="str">
        <f t="shared" si="172"/>
        <v>match</v>
      </c>
      <c r="J1133" s="1" t="str">
        <f t="shared" si="173"/>
        <v>match</v>
      </c>
      <c r="K1133" s="1">
        <f t="shared" si="174"/>
        <v>0</v>
      </c>
      <c r="L1133" s="2">
        <f>IF(F1133=0,"not processed",_xlfn.MINIFS(Processed_data!H:H,Processed_data!A:A,A1133))</f>
        <v>46089</v>
      </c>
      <c r="M1133" s="1">
        <f>IF(F1133=0,"not processed",ABS(bank_source_transactions__1[[#This Row],[transaction_date]]-Reconciliation!L1133))</f>
        <v>0</v>
      </c>
      <c r="N1133" s="1" t="str" cm="1">
        <f t="array" ref="N1133">_xlfn.IFS(M1133="not Processed", "Not Processed",M1133&gt;2,"SLA Breached",M1133&lt;=2,"Within SLA")</f>
        <v>Within SLA</v>
      </c>
      <c r="O1133" s="1" t="str">
        <f>_xlfn.XLOOKUP(A1133,Source_data!A:A,Source_data!D:D)</f>
        <v>NEFT</v>
      </c>
      <c r="P1133" s="1">
        <f t="shared" si="175"/>
        <v>0</v>
      </c>
      <c r="Q1133" s="1">
        <f t="shared" si="176"/>
        <v>0</v>
      </c>
      <c r="R1133" s="1">
        <f t="shared" si="177"/>
        <v>0</v>
      </c>
      <c r="S1133" s="1">
        <f t="shared" si="178"/>
        <v>0</v>
      </c>
      <c r="T1133" s="1">
        <f t="shared" si="179"/>
        <v>0</v>
      </c>
      <c r="U1133" s="1" t="str">
        <f>_xlfn.XLOOKUP(Table3[[#This Row],[Transaction ID]],Source_data!A:A,Source_data!E:E)</f>
        <v>Mumbai</v>
      </c>
      <c r="V1133" s="1">
        <f>_xlfn.IFNA(_xlfn.XLOOKUP(A1133,bank_processed_transactions[transaction_id],bank_processed_transactions[processing_minutes]),"")</f>
        <v>45.8</v>
      </c>
      <c r="W1133" s="31">
        <f>_xlfn.XLOOKUP(A1133,Source_data!A:A,Source_data!B:B)</f>
        <v>46089</v>
      </c>
    </row>
    <row r="1134" spans="1:23" x14ac:dyDescent="0.3">
      <c r="A1134" s="3" t="s">
        <v>3940</v>
      </c>
      <c r="B1134" s="1">
        <f>_xlfn.XLOOKUP(A1134,bank_source_transactions__1[transaction_id],bank_source_transactions__1[amount_inr])</f>
        <v>1858.07</v>
      </c>
      <c r="C1134" s="1">
        <f>_xlfn.XLOOKUP(A1134,Processed_data!A:A,Processed_data!F:F)</f>
        <v>1858.07</v>
      </c>
      <c r="D1134" s="1" t="str">
        <f>_xlfn.XLOOKUP(A1134,bank_source_transactions__1[transaction_id],bank_source_transactions__1[transaction_status])</f>
        <v>SUCCESS</v>
      </c>
      <c r="E1134" s="1" t="str">
        <f>_xlfn.XLOOKUP(A1134,Processed_data!A:A,Processed_data!G:G)</f>
        <v>SUCCESS</v>
      </c>
      <c r="F1134" s="1">
        <f>COUNTIF(bank_processed_transactions[transaction_id],A1134)</f>
        <v>1</v>
      </c>
      <c r="G1134" s="1" t="str">
        <f t="shared" si="170"/>
        <v>found</v>
      </c>
      <c r="H1134" s="1" t="str">
        <f t="shared" si="171"/>
        <v>Not Duplicate</v>
      </c>
      <c r="I1134" s="1" t="str">
        <f t="shared" si="172"/>
        <v>match</v>
      </c>
      <c r="J1134" s="1" t="str">
        <f t="shared" si="173"/>
        <v>match</v>
      </c>
      <c r="K1134" s="1">
        <f t="shared" si="174"/>
        <v>0</v>
      </c>
      <c r="L1134" s="2">
        <f>IF(F1134=0,"not processed",_xlfn.MINIFS(Processed_data!H:H,Processed_data!A:A,A1134))</f>
        <v>46076</v>
      </c>
      <c r="M1134" s="1">
        <f>IF(F1134=0,"not processed",ABS(bank_source_transactions__1[[#This Row],[transaction_date]]-Reconciliation!L1134))</f>
        <v>2</v>
      </c>
      <c r="N1134" s="1" t="str" cm="1">
        <f t="array" ref="N1134">_xlfn.IFS(M1134="not Processed", "Not Processed",M1134&gt;2,"SLA Breached",M1134&lt;=2,"Within SLA")</f>
        <v>Within SLA</v>
      </c>
      <c r="O1134" s="1" t="str">
        <f>_xlfn.XLOOKUP(A1134,Source_data!A:A,Source_data!D:D)</f>
        <v>CARD</v>
      </c>
      <c r="P1134" s="1">
        <f t="shared" si="175"/>
        <v>0</v>
      </c>
      <c r="Q1134" s="1">
        <f t="shared" si="176"/>
        <v>0</v>
      </c>
      <c r="R1134" s="1">
        <f t="shared" si="177"/>
        <v>0</v>
      </c>
      <c r="S1134" s="1">
        <f t="shared" si="178"/>
        <v>0</v>
      </c>
      <c r="T1134" s="1">
        <f t="shared" si="179"/>
        <v>0</v>
      </c>
      <c r="U1134" s="1" t="str">
        <f>_xlfn.XLOOKUP(Table3[[#This Row],[Transaction ID]],Source_data!A:A,Source_data!E:E)</f>
        <v>Bengaluru</v>
      </c>
      <c r="V1134" s="1">
        <f>_xlfn.IFNA(_xlfn.XLOOKUP(A1134,bank_processed_transactions[transaction_id],bank_processed_transactions[processing_minutes]),"")</f>
        <v>11.5</v>
      </c>
      <c r="W1134" s="31">
        <f>_xlfn.XLOOKUP(A1134,Source_data!A:A,Source_data!B:B)</f>
        <v>46074</v>
      </c>
    </row>
    <row r="1135" spans="1:23" x14ac:dyDescent="0.3">
      <c r="A1135" s="4" t="s">
        <v>1040</v>
      </c>
      <c r="B1135" s="1">
        <f>_xlfn.XLOOKUP(A1135,bank_source_transactions__1[transaction_id],bank_source_transactions__1[amount_inr])</f>
        <v>2590.19</v>
      </c>
      <c r="C1135" s="1">
        <f>_xlfn.XLOOKUP(A1135,Processed_data!A:A,Processed_data!F:F)</f>
        <v>2590.19</v>
      </c>
      <c r="D1135" s="1" t="str">
        <f>_xlfn.XLOOKUP(A1135,bank_source_transactions__1[transaction_id],bank_source_transactions__1[transaction_status])</f>
        <v>SUCCESS</v>
      </c>
      <c r="E1135" s="1" t="str">
        <f>_xlfn.XLOOKUP(A1135,Processed_data!A:A,Processed_data!G:G)</f>
        <v>SUCCESS</v>
      </c>
      <c r="F1135" s="1">
        <f>COUNTIF(bank_processed_transactions[transaction_id],A1135)</f>
        <v>1</v>
      </c>
      <c r="G1135" s="1" t="str">
        <f t="shared" si="170"/>
        <v>found</v>
      </c>
      <c r="H1135" s="1" t="str">
        <f t="shared" si="171"/>
        <v>Not Duplicate</v>
      </c>
      <c r="I1135" s="1" t="str">
        <f t="shared" si="172"/>
        <v>match</v>
      </c>
      <c r="J1135" s="1" t="str">
        <f t="shared" si="173"/>
        <v>match</v>
      </c>
      <c r="K1135" s="1">
        <f t="shared" si="174"/>
        <v>0</v>
      </c>
      <c r="L1135" s="2">
        <f>IF(F1135=0,"not processed",_xlfn.MINIFS(Processed_data!H:H,Processed_data!A:A,A1135))</f>
        <v>46092</v>
      </c>
      <c r="M1135" s="1">
        <f>IF(F1135=0,"not processed",ABS(bank_source_transactions__1[[#This Row],[transaction_date]]-Reconciliation!L1135))</f>
        <v>2</v>
      </c>
      <c r="N1135" s="1" t="str" cm="1">
        <f t="array" ref="N1135">_xlfn.IFS(M1135="not Processed", "Not Processed",M1135&gt;2,"SLA Breached",M1135&lt;=2,"Within SLA")</f>
        <v>Within SLA</v>
      </c>
      <c r="O1135" s="1" t="str">
        <f>_xlfn.XLOOKUP(A1135,Source_data!A:A,Source_data!D:D)</f>
        <v>CARD</v>
      </c>
      <c r="P1135" s="1">
        <f t="shared" si="175"/>
        <v>0</v>
      </c>
      <c r="Q1135" s="1">
        <f t="shared" si="176"/>
        <v>0</v>
      </c>
      <c r="R1135" s="1">
        <f t="shared" si="177"/>
        <v>0</v>
      </c>
      <c r="S1135" s="1">
        <f t="shared" si="178"/>
        <v>0</v>
      </c>
      <c r="T1135" s="1">
        <f t="shared" si="179"/>
        <v>0</v>
      </c>
      <c r="U1135" s="1" t="str">
        <f>_xlfn.XLOOKUP(Table3[[#This Row],[Transaction ID]],Source_data!A:A,Source_data!E:E)</f>
        <v>Pune</v>
      </c>
      <c r="V1135" s="1">
        <f>_xlfn.IFNA(_xlfn.XLOOKUP(A1135,bank_processed_transactions[transaction_id],bank_processed_transactions[processing_minutes]),"")</f>
        <v>25</v>
      </c>
      <c r="W1135" s="31">
        <f>_xlfn.XLOOKUP(A1135,Source_data!A:A,Source_data!B:B)</f>
        <v>46090</v>
      </c>
    </row>
    <row r="1136" spans="1:23" x14ac:dyDescent="0.3">
      <c r="A1136" s="3" t="s">
        <v>3798</v>
      </c>
      <c r="B1136" s="1">
        <f>_xlfn.XLOOKUP(A1136,bank_source_transactions__1[transaction_id],bank_source_transactions__1[amount_inr])</f>
        <v>15434.13</v>
      </c>
      <c r="C1136" s="1">
        <f>_xlfn.XLOOKUP(A1136,Processed_data!A:A,Processed_data!F:F)</f>
        <v>13890.72</v>
      </c>
      <c r="D1136" s="1" t="str">
        <f>_xlfn.XLOOKUP(A1136,bank_source_transactions__1[transaction_id],bank_source_transactions__1[transaction_status])</f>
        <v>SUCCESS</v>
      </c>
      <c r="E1136" s="1" t="str">
        <f>_xlfn.XLOOKUP(A1136,Processed_data!A:A,Processed_data!G:G)</f>
        <v>SUCCESS</v>
      </c>
      <c r="F1136" s="1">
        <f>COUNTIF(bank_processed_transactions[transaction_id],A1136)</f>
        <v>1</v>
      </c>
      <c r="G1136" s="1" t="str">
        <f t="shared" si="170"/>
        <v>found</v>
      </c>
      <c r="H1136" s="1" t="str">
        <f t="shared" si="171"/>
        <v>Not Duplicate</v>
      </c>
      <c r="I1136" s="1" t="str">
        <f t="shared" si="172"/>
        <v>mismatch</v>
      </c>
      <c r="J1136" s="1" t="str">
        <f t="shared" si="173"/>
        <v>match</v>
      </c>
      <c r="K1136" s="1">
        <f t="shared" si="174"/>
        <v>1543.4099999999999</v>
      </c>
      <c r="L1136" s="2">
        <f>IF(F1136=0,"not processed",_xlfn.MINIFS(Processed_data!H:H,Processed_data!A:A,A1136))</f>
        <v>46106</v>
      </c>
      <c r="M1136" s="1">
        <f>IF(F1136=0,"not processed",ABS(bank_source_transactions__1[[#This Row],[transaction_date]]-Reconciliation!L1136))</f>
        <v>1</v>
      </c>
      <c r="N1136" s="1" t="str" cm="1">
        <f t="array" ref="N1136">_xlfn.IFS(M1136="not Processed", "Not Processed",M1136&gt;2,"SLA Breached",M1136&lt;=2,"Within SLA")</f>
        <v>Within SLA</v>
      </c>
      <c r="O1136" s="1" t="str">
        <f>_xlfn.XLOOKUP(A1136,Source_data!A:A,Source_data!D:D)</f>
        <v>UPI</v>
      </c>
      <c r="P1136" s="1">
        <f t="shared" si="175"/>
        <v>0</v>
      </c>
      <c r="Q1136" s="1">
        <f t="shared" si="176"/>
        <v>0</v>
      </c>
      <c r="R1136" s="1">
        <f t="shared" si="177"/>
        <v>1</v>
      </c>
      <c r="S1136" s="1">
        <f t="shared" si="178"/>
        <v>0</v>
      </c>
      <c r="T1136" s="1">
        <f t="shared" si="179"/>
        <v>0</v>
      </c>
      <c r="U1136" s="1" t="str">
        <f>_xlfn.XLOOKUP(Table3[[#This Row],[Transaction ID]],Source_data!A:A,Source_data!E:E)</f>
        <v>Bengaluru</v>
      </c>
      <c r="V1136" s="1">
        <f>_xlfn.IFNA(_xlfn.XLOOKUP(A1136,bank_processed_transactions[transaction_id],bank_processed_transactions[processing_minutes]),"")</f>
        <v>55.7</v>
      </c>
      <c r="W1136" s="31">
        <f>_xlfn.XLOOKUP(A1136,Source_data!A:A,Source_data!B:B)</f>
        <v>46105</v>
      </c>
    </row>
    <row r="1137" spans="1:23" x14ac:dyDescent="0.3">
      <c r="A1137" s="4" t="s">
        <v>4117</v>
      </c>
      <c r="B1137" s="1">
        <f>_xlfn.XLOOKUP(A1137,bank_source_transactions__1[transaction_id],bank_source_transactions__1[amount_inr])</f>
        <v>12920.12</v>
      </c>
      <c r="C1137" s="1">
        <f>_xlfn.XLOOKUP(A1137,Processed_data!A:A,Processed_data!F:F)</f>
        <v>12920.12</v>
      </c>
      <c r="D1137" s="1" t="str">
        <f>_xlfn.XLOOKUP(A1137,bank_source_transactions__1[transaction_id],bank_source_transactions__1[transaction_status])</f>
        <v>SUCCESS</v>
      </c>
      <c r="E1137" s="1" t="str">
        <f>_xlfn.XLOOKUP(A1137,Processed_data!A:A,Processed_data!G:G)</f>
        <v>SUCCESS</v>
      </c>
      <c r="F1137" s="1">
        <f>COUNTIF(bank_processed_transactions[transaction_id],A1137)</f>
        <v>1</v>
      </c>
      <c r="G1137" s="1" t="str">
        <f t="shared" si="170"/>
        <v>found</v>
      </c>
      <c r="H1137" s="1" t="str">
        <f t="shared" si="171"/>
        <v>Not Duplicate</v>
      </c>
      <c r="I1137" s="1" t="str">
        <f t="shared" si="172"/>
        <v>match</v>
      </c>
      <c r="J1137" s="1" t="str">
        <f t="shared" si="173"/>
        <v>match</v>
      </c>
      <c r="K1137" s="1">
        <f t="shared" si="174"/>
        <v>0</v>
      </c>
      <c r="L1137" s="2">
        <f>IF(F1137=0,"not processed",_xlfn.MINIFS(Processed_data!H:H,Processed_data!A:A,A1137))</f>
        <v>46064</v>
      </c>
      <c r="M1137" s="1">
        <f>IF(F1137=0,"not processed",ABS(bank_source_transactions__1[[#This Row],[transaction_date]]-Reconciliation!L1137))</f>
        <v>0</v>
      </c>
      <c r="N1137" s="1" t="str" cm="1">
        <f t="array" ref="N1137">_xlfn.IFS(M1137="not Processed", "Not Processed",M1137&gt;2,"SLA Breached",M1137&lt;=2,"Within SLA")</f>
        <v>Within SLA</v>
      </c>
      <c r="O1137" s="1" t="str">
        <f>_xlfn.XLOOKUP(A1137,Source_data!A:A,Source_data!D:D)</f>
        <v>UPI</v>
      </c>
      <c r="P1137" s="1">
        <f t="shared" si="175"/>
        <v>0</v>
      </c>
      <c r="Q1137" s="1">
        <f t="shared" si="176"/>
        <v>0</v>
      </c>
      <c r="R1137" s="1">
        <f t="shared" si="177"/>
        <v>0</v>
      </c>
      <c r="S1137" s="1">
        <f t="shared" si="178"/>
        <v>0</v>
      </c>
      <c r="T1137" s="1">
        <f t="shared" si="179"/>
        <v>0</v>
      </c>
      <c r="U1137" s="1" t="str">
        <f>_xlfn.XLOOKUP(Table3[[#This Row],[Transaction ID]],Source_data!A:A,Source_data!E:E)</f>
        <v>Bengaluru</v>
      </c>
      <c r="V1137" s="1">
        <f>_xlfn.IFNA(_xlfn.XLOOKUP(A1137,bank_processed_transactions[transaction_id],bank_processed_transactions[processing_minutes]),"")</f>
        <v>19.5</v>
      </c>
      <c r="W1137" s="31">
        <f>_xlfn.XLOOKUP(A1137,Source_data!A:A,Source_data!B:B)</f>
        <v>46064</v>
      </c>
    </row>
    <row r="1138" spans="1:23" x14ac:dyDescent="0.3">
      <c r="A1138" s="3" t="s">
        <v>4007</v>
      </c>
      <c r="B1138" s="1">
        <f>_xlfn.XLOOKUP(A1138,bank_source_transactions__1[transaction_id],bank_source_transactions__1[amount_inr])</f>
        <v>18081.490000000002</v>
      </c>
      <c r="C1138" s="1">
        <f>_xlfn.XLOOKUP(A1138,Processed_data!A:A,Processed_data!F:F)</f>
        <v>18081.490000000002</v>
      </c>
      <c r="D1138" s="1" t="str">
        <f>_xlfn.XLOOKUP(A1138,bank_source_transactions__1[transaction_id],bank_source_transactions__1[transaction_status])</f>
        <v>SUCCESS</v>
      </c>
      <c r="E1138" s="1" t="str">
        <f>_xlfn.XLOOKUP(A1138,Processed_data!A:A,Processed_data!G:G)</f>
        <v>SUCCESS</v>
      </c>
      <c r="F1138" s="1">
        <f>COUNTIF(bank_processed_transactions[transaction_id],A1138)</f>
        <v>1</v>
      </c>
      <c r="G1138" s="1" t="str">
        <f t="shared" si="170"/>
        <v>found</v>
      </c>
      <c r="H1138" s="1" t="str">
        <f t="shared" si="171"/>
        <v>Not Duplicate</v>
      </c>
      <c r="I1138" s="1" t="str">
        <f t="shared" si="172"/>
        <v>match</v>
      </c>
      <c r="J1138" s="1" t="str">
        <f t="shared" si="173"/>
        <v>match</v>
      </c>
      <c r="K1138" s="1">
        <f t="shared" si="174"/>
        <v>0</v>
      </c>
      <c r="L1138" s="2">
        <f>IF(F1138=0,"not processed",_xlfn.MINIFS(Processed_data!H:H,Processed_data!A:A,A1138))</f>
        <v>46045</v>
      </c>
      <c r="M1138" s="1">
        <f>IF(F1138=0,"not processed",ABS(bank_source_transactions__1[[#This Row],[transaction_date]]-Reconciliation!L1138))</f>
        <v>3</v>
      </c>
      <c r="N1138" s="1" t="str" cm="1">
        <f t="array" ref="N1138">_xlfn.IFS(M1138="not Processed", "Not Processed",M1138&gt;2,"SLA Breached",M1138&lt;=2,"Within SLA")</f>
        <v>SLA Breached</v>
      </c>
      <c r="O1138" s="1" t="str">
        <f>_xlfn.XLOOKUP(A1138,Source_data!A:A,Source_data!D:D)</f>
        <v>UPI</v>
      </c>
      <c r="P1138" s="1">
        <f t="shared" si="175"/>
        <v>0</v>
      </c>
      <c r="Q1138" s="1">
        <f t="shared" si="176"/>
        <v>0</v>
      </c>
      <c r="R1138" s="1">
        <f t="shared" si="177"/>
        <v>0</v>
      </c>
      <c r="S1138" s="1">
        <f t="shared" si="178"/>
        <v>0</v>
      </c>
      <c r="T1138" s="1">
        <f t="shared" si="179"/>
        <v>1</v>
      </c>
      <c r="U1138" s="1" t="str">
        <f>_xlfn.XLOOKUP(Table3[[#This Row],[Transaction ID]],Source_data!A:A,Source_data!E:E)</f>
        <v>Pune</v>
      </c>
      <c r="V1138" s="1">
        <f>_xlfn.IFNA(_xlfn.XLOOKUP(A1138,bank_processed_transactions[transaction_id],bank_processed_transactions[processing_minutes]),"")</f>
        <v>143.1</v>
      </c>
      <c r="W1138" s="31">
        <f>_xlfn.XLOOKUP(A1138,Source_data!A:A,Source_data!B:B)</f>
        <v>46042</v>
      </c>
    </row>
    <row r="1139" spans="1:23" x14ac:dyDescent="0.3">
      <c r="A1139" s="4" t="s">
        <v>3945</v>
      </c>
      <c r="B1139" s="1">
        <f>_xlfn.XLOOKUP(A1139,bank_source_transactions__1[transaction_id],bank_source_transactions__1[amount_inr])</f>
        <v>2410.0500000000002</v>
      </c>
      <c r="C1139" s="1">
        <f>_xlfn.XLOOKUP(A1139,Processed_data!A:A,Processed_data!F:F)</f>
        <v>2410.0500000000002</v>
      </c>
      <c r="D1139" s="1" t="str">
        <f>_xlfn.XLOOKUP(A1139,bank_source_transactions__1[transaction_id],bank_source_transactions__1[transaction_status])</f>
        <v>SUCCESS</v>
      </c>
      <c r="E1139" s="1" t="str">
        <f>_xlfn.XLOOKUP(A1139,Processed_data!A:A,Processed_data!G:G)</f>
        <v>SUCCESS</v>
      </c>
      <c r="F1139" s="1">
        <f>COUNTIF(bank_processed_transactions[transaction_id],A1139)</f>
        <v>1</v>
      </c>
      <c r="G1139" s="1" t="str">
        <f t="shared" si="170"/>
        <v>found</v>
      </c>
      <c r="H1139" s="1" t="str">
        <f t="shared" si="171"/>
        <v>Not Duplicate</v>
      </c>
      <c r="I1139" s="1" t="str">
        <f t="shared" si="172"/>
        <v>match</v>
      </c>
      <c r="J1139" s="1" t="str">
        <f t="shared" si="173"/>
        <v>match</v>
      </c>
      <c r="K1139" s="1">
        <f t="shared" si="174"/>
        <v>0</v>
      </c>
      <c r="L1139" s="2">
        <f>IF(F1139=0,"not processed",_xlfn.MINIFS(Processed_data!H:H,Processed_data!A:A,A1139))</f>
        <v>46063</v>
      </c>
      <c r="M1139" s="1">
        <f>IF(F1139=0,"not processed",ABS(bank_source_transactions__1[[#This Row],[transaction_date]]-Reconciliation!L1139))</f>
        <v>2</v>
      </c>
      <c r="N1139" s="1" t="str" cm="1">
        <f t="array" ref="N1139">_xlfn.IFS(M1139="not Processed", "Not Processed",M1139&gt;2,"SLA Breached",M1139&lt;=2,"Within SLA")</f>
        <v>Within SLA</v>
      </c>
      <c r="O1139" s="1" t="str">
        <f>_xlfn.XLOOKUP(A1139,Source_data!A:A,Source_data!D:D)</f>
        <v>NEFT</v>
      </c>
      <c r="P1139" s="1">
        <f t="shared" si="175"/>
        <v>0</v>
      </c>
      <c r="Q1139" s="1">
        <f t="shared" si="176"/>
        <v>0</v>
      </c>
      <c r="R1139" s="1">
        <f t="shared" si="177"/>
        <v>0</v>
      </c>
      <c r="S1139" s="1">
        <f t="shared" si="178"/>
        <v>0</v>
      </c>
      <c r="T1139" s="1">
        <f t="shared" si="179"/>
        <v>0</v>
      </c>
      <c r="U1139" s="1" t="str">
        <f>_xlfn.XLOOKUP(Table3[[#This Row],[Transaction ID]],Source_data!A:A,Source_data!E:E)</f>
        <v>Mumbai</v>
      </c>
      <c r="V1139" s="1">
        <f>_xlfn.IFNA(_xlfn.XLOOKUP(A1139,bank_processed_transactions[transaction_id],bank_processed_transactions[processing_minutes]),"")</f>
        <v>66</v>
      </c>
      <c r="W1139" s="31">
        <f>_xlfn.XLOOKUP(A1139,Source_data!A:A,Source_data!B:B)</f>
        <v>46061</v>
      </c>
    </row>
    <row r="1140" spans="1:23" x14ac:dyDescent="0.3">
      <c r="A1140" s="3" t="s">
        <v>1706</v>
      </c>
      <c r="B1140" s="1">
        <f>_xlfn.XLOOKUP(A1140,bank_source_transactions__1[transaction_id],bank_source_transactions__1[amount_inr])</f>
        <v>4258.25</v>
      </c>
      <c r="C1140" s="1">
        <f>_xlfn.XLOOKUP(A1140,Processed_data!A:A,Processed_data!F:F)</f>
        <v>4258.25</v>
      </c>
      <c r="D1140" s="1" t="str">
        <f>_xlfn.XLOOKUP(A1140,bank_source_transactions__1[transaction_id],bank_source_transactions__1[transaction_status])</f>
        <v>SUCCESS</v>
      </c>
      <c r="E1140" s="1" t="str">
        <f>_xlfn.XLOOKUP(A1140,Processed_data!A:A,Processed_data!G:G)</f>
        <v>SUCCESS</v>
      </c>
      <c r="F1140" s="1">
        <f>COUNTIF(bank_processed_transactions[transaction_id],A1140)</f>
        <v>1</v>
      </c>
      <c r="G1140" s="1" t="str">
        <f t="shared" si="170"/>
        <v>found</v>
      </c>
      <c r="H1140" s="1" t="str">
        <f t="shared" si="171"/>
        <v>Not Duplicate</v>
      </c>
      <c r="I1140" s="1" t="str">
        <f t="shared" si="172"/>
        <v>match</v>
      </c>
      <c r="J1140" s="1" t="str">
        <f t="shared" si="173"/>
        <v>match</v>
      </c>
      <c r="K1140" s="1">
        <f t="shared" si="174"/>
        <v>0</v>
      </c>
      <c r="L1140" s="2">
        <f>IF(F1140=0,"not processed",_xlfn.MINIFS(Processed_data!H:H,Processed_data!A:A,A1140))</f>
        <v>46039</v>
      </c>
      <c r="M1140" s="1">
        <f>IF(F1140=0,"not processed",ABS(bank_source_transactions__1[[#This Row],[transaction_date]]-Reconciliation!L1140))</f>
        <v>0</v>
      </c>
      <c r="N1140" s="1" t="str" cm="1">
        <f t="array" ref="N1140">_xlfn.IFS(M1140="not Processed", "Not Processed",M1140&gt;2,"SLA Breached",M1140&lt;=2,"Within SLA")</f>
        <v>Within SLA</v>
      </c>
      <c r="O1140" s="1" t="str">
        <f>_xlfn.XLOOKUP(A1140,Source_data!A:A,Source_data!D:D)</f>
        <v>NEFT</v>
      </c>
      <c r="P1140" s="1">
        <f t="shared" si="175"/>
        <v>0</v>
      </c>
      <c r="Q1140" s="1">
        <f t="shared" si="176"/>
        <v>0</v>
      </c>
      <c r="R1140" s="1">
        <f t="shared" si="177"/>
        <v>0</v>
      </c>
      <c r="S1140" s="1">
        <f t="shared" si="178"/>
        <v>0</v>
      </c>
      <c r="T1140" s="1">
        <f t="shared" si="179"/>
        <v>0</v>
      </c>
      <c r="U1140" s="1" t="str">
        <f>_xlfn.XLOOKUP(Table3[[#This Row],[Transaction ID]],Source_data!A:A,Source_data!E:E)</f>
        <v>Mumbai</v>
      </c>
      <c r="V1140" s="1">
        <f>_xlfn.IFNA(_xlfn.XLOOKUP(A1140,bank_processed_transactions[transaction_id],bank_processed_transactions[processing_minutes]),"")</f>
        <v>52.9</v>
      </c>
      <c r="W1140" s="31">
        <f>_xlfn.XLOOKUP(A1140,Source_data!A:A,Source_data!B:B)</f>
        <v>46039</v>
      </c>
    </row>
    <row r="1141" spans="1:23" x14ac:dyDescent="0.3">
      <c r="A1141" s="4" t="s">
        <v>4692</v>
      </c>
      <c r="B1141" s="1">
        <f>_xlfn.XLOOKUP(A1141,bank_source_transactions__1[transaction_id],bank_source_transactions__1[amount_inr])</f>
        <v>894.05</v>
      </c>
      <c r="C1141" s="1">
        <f>_xlfn.XLOOKUP(A1141,Processed_data!A:A,Processed_data!F:F)</f>
        <v>894.05</v>
      </c>
      <c r="D1141" s="1" t="str">
        <f>_xlfn.XLOOKUP(A1141,bank_source_transactions__1[transaction_id],bank_source_transactions__1[transaction_status])</f>
        <v>SUCCESS</v>
      </c>
      <c r="E1141" s="1" t="str">
        <f>_xlfn.XLOOKUP(A1141,Processed_data!A:A,Processed_data!G:G)</f>
        <v>SUCCESS</v>
      </c>
      <c r="F1141" s="1">
        <f>COUNTIF(bank_processed_transactions[transaction_id],A1141)</f>
        <v>1</v>
      </c>
      <c r="G1141" s="1" t="str">
        <f t="shared" si="170"/>
        <v>found</v>
      </c>
      <c r="H1141" s="1" t="str">
        <f t="shared" si="171"/>
        <v>Not Duplicate</v>
      </c>
      <c r="I1141" s="1" t="str">
        <f t="shared" si="172"/>
        <v>match</v>
      </c>
      <c r="J1141" s="1" t="str">
        <f t="shared" si="173"/>
        <v>match</v>
      </c>
      <c r="K1141" s="1">
        <f t="shared" si="174"/>
        <v>0</v>
      </c>
      <c r="L1141" s="2">
        <f>IF(F1141=0,"not processed",_xlfn.MINIFS(Processed_data!H:H,Processed_data!A:A,A1141))</f>
        <v>46041</v>
      </c>
      <c r="M1141" s="1">
        <f>IF(F1141=0,"not processed",ABS(bank_source_transactions__1[[#This Row],[transaction_date]]-Reconciliation!L1141))</f>
        <v>0</v>
      </c>
      <c r="N1141" s="1" t="str" cm="1">
        <f t="array" ref="N1141">_xlfn.IFS(M1141="not Processed", "Not Processed",M1141&gt;2,"SLA Breached",M1141&lt;=2,"Within SLA")</f>
        <v>Within SLA</v>
      </c>
      <c r="O1141" s="1" t="str">
        <f>_xlfn.XLOOKUP(A1141,Source_data!A:A,Source_data!D:D)</f>
        <v>CARD</v>
      </c>
      <c r="P1141" s="1">
        <f t="shared" si="175"/>
        <v>0</v>
      </c>
      <c r="Q1141" s="1">
        <f t="shared" si="176"/>
        <v>0</v>
      </c>
      <c r="R1141" s="1">
        <f t="shared" si="177"/>
        <v>0</v>
      </c>
      <c r="S1141" s="1">
        <f t="shared" si="178"/>
        <v>0</v>
      </c>
      <c r="T1141" s="1">
        <f t="shared" si="179"/>
        <v>0</v>
      </c>
      <c r="U1141" s="1" t="str">
        <f>_xlfn.XLOOKUP(Table3[[#This Row],[Transaction ID]],Source_data!A:A,Source_data!E:E)</f>
        <v>Hyderabad</v>
      </c>
      <c r="V1141" s="1">
        <f>_xlfn.IFNA(_xlfn.XLOOKUP(A1141,bank_processed_transactions[transaction_id],bank_processed_transactions[processing_minutes]),"")</f>
        <v>14.6</v>
      </c>
      <c r="W1141" s="31">
        <f>_xlfn.XLOOKUP(A1141,Source_data!A:A,Source_data!B:B)</f>
        <v>46041</v>
      </c>
    </row>
    <row r="1142" spans="1:23" x14ac:dyDescent="0.3">
      <c r="A1142" s="3" t="s">
        <v>2760</v>
      </c>
      <c r="B1142" s="1">
        <f>_xlfn.XLOOKUP(A1142,bank_source_transactions__1[transaction_id],bank_source_transactions__1[amount_inr])</f>
        <v>4287.16</v>
      </c>
      <c r="C1142" s="1">
        <f>_xlfn.XLOOKUP(A1142,Processed_data!A:A,Processed_data!F:F)</f>
        <v>4287.16</v>
      </c>
      <c r="D1142" s="1" t="str">
        <f>_xlfn.XLOOKUP(A1142,bank_source_transactions__1[transaction_id],bank_source_transactions__1[transaction_status])</f>
        <v>SUCCESS</v>
      </c>
      <c r="E1142" s="1" t="str">
        <f>_xlfn.XLOOKUP(A1142,Processed_data!A:A,Processed_data!G:G)</f>
        <v>SUCCESS</v>
      </c>
      <c r="F1142" s="1">
        <f>COUNTIF(bank_processed_transactions[transaction_id],A1142)</f>
        <v>2</v>
      </c>
      <c r="G1142" s="1" t="str">
        <f t="shared" si="170"/>
        <v>found</v>
      </c>
      <c r="H1142" s="1" t="str">
        <f t="shared" si="171"/>
        <v>Duplicate</v>
      </c>
      <c r="I1142" s="1" t="str">
        <f t="shared" si="172"/>
        <v>match</v>
      </c>
      <c r="J1142" s="1" t="str">
        <f t="shared" si="173"/>
        <v>match</v>
      </c>
      <c r="K1142" s="1">
        <f t="shared" si="174"/>
        <v>0</v>
      </c>
      <c r="L1142" s="2">
        <f>IF(F1142=0,"not processed",_xlfn.MINIFS(Processed_data!H:H,Processed_data!A:A,A1142))</f>
        <v>46107</v>
      </c>
      <c r="M1142" s="1">
        <f>IF(F1142=0,"not processed",ABS(bank_source_transactions__1[[#This Row],[transaction_date]]-Reconciliation!L1142))</f>
        <v>1</v>
      </c>
      <c r="N1142" s="1" t="str" cm="1">
        <f t="array" ref="N1142">_xlfn.IFS(M1142="not Processed", "Not Processed",M1142&gt;2,"SLA Breached",M1142&lt;=2,"Within SLA")</f>
        <v>Within SLA</v>
      </c>
      <c r="O1142" s="1" t="str">
        <f>_xlfn.XLOOKUP(A1142,Source_data!A:A,Source_data!D:D)</f>
        <v>UPI</v>
      </c>
      <c r="P1142" s="1">
        <f t="shared" si="175"/>
        <v>0</v>
      </c>
      <c r="Q1142" s="1">
        <f t="shared" si="176"/>
        <v>1</v>
      </c>
      <c r="R1142" s="1">
        <f t="shared" si="177"/>
        <v>0</v>
      </c>
      <c r="S1142" s="1">
        <f t="shared" si="178"/>
        <v>0</v>
      </c>
      <c r="T1142" s="1">
        <f t="shared" si="179"/>
        <v>0</v>
      </c>
      <c r="U1142" s="1" t="str">
        <f>_xlfn.XLOOKUP(Table3[[#This Row],[Transaction ID]],Source_data!A:A,Source_data!E:E)</f>
        <v>Pune</v>
      </c>
      <c r="V1142" s="1">
        <f>_xlfn.IFNA(_xlfn.XLOOKUP(A1142,bank_processed_transactions[transaction_id],bank_processed_transactions[processing_minutes]),"")</f>
        <v>23.6</v>
      </c>
      <c r="W1142" s="31">
        <f>_xlfn.XLOOKUP(A1142,Source_data!A:A,Source_data!B:B)</f>
        <v>46106</v>
      </c>
    </row>
    <row r="1143" spans="1:23" x14ac:dyDescent="0.3">
      <c r="A1143" s="4" t="s">
        <v>3631</v>
      </c>
      <c r="B1143" s="1">
        <f>_xlfn.XLOOKUP(A1143,bank_source_transactions__1[transaction_id],bank_source_transactions__1[amount_inr])</f>
        <v>1077.24</v>
      </c>
      <c r="C1143" s="1">
        <f>_xlfn.XLOOKUP(A1143,Processed_data!A:A,Processed_data!F:F)</f>
        <v>1077.24</v>
      </c>
      <c r="D1143" s="1" t="str">
        <f>_xlfn.XLOOKUP(A1143,bank_source_transactions__1[transaction_id],bank_source_transactions__1[transaction_status])</f>
        <v>SUCCESS</v>
      </c>
      <c r="E1143" s="1" t="str">
        <f>_xlfn.XLOOKUP(A1143,Processed_data!A:A,Processed_data!G:G)</f>
        <v>SUCCESS</v>
      </c>
      <c r="F1143" s="1">
        <f>COUNTIF(bank_processed_transactions[transaction_id],A1143)</f>
        <v>1</v>
      </c>
      <c r="G1143" s="1" t="str">
        <f t="shared" si="170"/>
        <v>found</v>
      </c>
      <c r="H1143" s="1" t="str">
        <f t="shared" si="171"/>
        <v>Not Duplicate</v>
      </c>
      <c r="I1143" s="1" t="str">
        <f t="shared" si="172"/>
        <v>match</v>
      </c>
      <c r="J1143" s="1" t="str">
        <f t="shared" si="173"/>
        <v>match</v>
      </c>
      <c r="K1143" s="1">
        <f t="shared" si="174"/>
        <v>0</v>
      </c>
      <c r="L1143" s="2">
        <f>IF(F1143=0,"not processed",_xlfn.MINIFS(Processed_data!H:H,Processed_data!A:A,A1143))</f>
        <v>46059</v>
      </c>
      <c r="M1143" s="1">
        <f>IF(F1143=0,"not processed",ABS(bank_source_transactions__1[[#This Row],[transaction_date]]-Reconciliation!L1143))</f>
        <v>1</v>
      </c>
      <c r="N1143" s="1" t="str" cm="1">
        <f t="array" ref="N1143">_xlfn.IFS(M1143="not Processed", "Not Processed",M1143&gt;2,"SLA Breached",M1143&lt;=2,"Within SLA")</f>
        <v>Within SLA</v>
      </c>
      <c r="O1143" s="1" t="str">
        <f>_xlfn.XLOOKUP(A1143,Source_data!A:A,Source_data!D:D)</f>
        <v>IMPS</v>
      </c>
      <c r="P1143" s="1">
        <f t="shared" si="175"/>
        <v>0</v>
      </c>
      <c r="Q1143" s="1">
        <f t="shared" si="176"/>
        <v>0</v>
      </c>
      <c r="R1143" s="1">
        <f t="shared" si="177"/>
        <v>0</v>
      </c>
      <c r="S1143" s="1">
        <f t="shared" si="178"/>
        <v>0</v>
      </c>
      <c r="T1143" s="1">
        <f t="shared" si="179"/>
        <v>0</v>
      </c>
      <c r="U1143" s="1" t="str">
        <f>_xlfn.XLOOKUP(Table3[[#This Row],[Transaction ID]],Source_data!A:A,Source_data!E:E)</f>
        <v>Hyderabad</v>
      </c>
      <c r="V1143" s="1">
        <f>_xlfn.IFNA(_xlfn.XLOOKUP(A1143,bank_processed_transactions[transaction_id],bank_processed_transactions[processing_minutes]),"")</f>
        <v>104.5</v>
      </c>
      <c r="W1143" s="31">
        <f>_xlfn.XLOOKUP(A1143,Source_data!A:A,Source_data!B:B)</f>
        <v>46058</v>
      </c>
    </row>
    <row r="1144" spans="1:23" x14ac:dyDescent="0.3">
      <c r="A1144" s="3" t="s">
        <v>2656</v>
      </c>
      <c r="B1144" s="1">
        <f>_xlfn.XLOOKUP(A1144,bank_source_transactions__1[transaction_id],bank_source_transactions__1[amount_inr])</f>
        <v>34428.18</v>
      </c>
      <c r="C1144" s="1">
        <f>_xlfn.XLOOKUP(A1144,Processed_data!A:A,Processed_data!F:F)</f>
        <v>34428.18</v>
      </c>
      <c r="D1144" s="1" t="str">
        <f>_xlfn.XLOOKUP(A1144,bank_source_transactions__1[transaction_id],bank_source_transactions__1[transaction_status])</f>
        <v>SUCCESS</v>
      </c>
      <c r="E1144" s="1" t="str">
        <f>_xlfn.XLOOKUP(A1144,Processed_data!A:A,Processed_data!G:G)</f>
        <v>SUCCESS</v>
      </c>
      <c r="F1144" s="1">
        <f>COUNTIF(bank_processed_transactions[transaction_id],A1144)</f>
        <v>1</v>
      </c>
      <c r="G1144" s="1" t="str">
        <f t="shared" si="170"/>
        <v>found</v>
      </c>
      <c r="H1144" s="1" t="str">
        <f t="shared" si="171"/>
        <v>Not Duplicate</v>
      </c>
      <c r="I1144" s="1" t="str">
        <f t="shared" si="172"/>
        <v>match</v>
      </c>
      <c r="J1144" s="1" t="str">
        <f t="shared" si="173"/>
        <v>match</v>
      </c>
      <c r="K1144" s="1">
        <f t="shared" si="174"/>
        <v>0</v>
      </c>
      <c r="L1144" s="2">
        <f>IF(F1144=0,"not processed",_xlfn.MINIFS(Processed_data!H:H,Processed_data!A:A,A1144))</f>
        <v>46095</v>
      </c>
      <c r="M1144" s="1">
        <f>IF(F1144=0,"not processed",ABS(bank_source_transactions__1[[#This Row],[transaction_date]]-Reconciliation!L1144))</f>
        <v>1</v>
      </c>
      <c r="N1144" s="1" t="str" cm="1">
        <f t="array" ref="N1144">_xlfn.IFS(M1144="not Processed", "Not Processed",M1144&gt;2,"SLA Breached",M1144&lt;=2,"Within SLA")</f>
        <v>Within SLA</v>
      </c>
      <c r="O1144" s="1" t="str">
        <f>_xlfn.XLOOKUP(A1144,Source_data!A:A,Source_data!D:D)</f>
        <v>CARD</v>
      </c>
      <c r="P1144" s="1">
        <f t="shared" si="175"/>
        <v>0</v>
      </c>
      <c r="Q1144" s="1">
        <f t="shared" si="176"/>
        <v>0</v>
      </c>
      <c r="R1144" s="1">
        <f t="shared" si="177"/>
        <v>0</v>
      </c>
      <c r="S1144" s="1">
        <f t="shared" si="178"/>
        <v>0</v>
      </c>
      <c r="T1144" s="1">
        <f t="shared" si="179"/>
        <v>0</v>
      </c>
      <c r="U1144" s="1" t="str">
        <f>_xlfn.XLOOKUP(Table3[[#This Row],[Transaction ID]],Source_data!A:A,Source_data!E:E)</f>
        <v>Hyderabad</v>
      </c>
      <c r="V1144" s="1">
        <f>_xlfn.IFNA(_xlfn.XLOOKUP(A1144,bank_processed_transactions[transaction_id],bank_processed_transactions[processing_minutes]),"")</f>
        <v>11.8</v>
      </c>
      <c r="W1144" s="31">
        <f>_xlfn.XLOOKUP(A1144,Source_data!A:A,Source_data!B:B)</f>
        <v>46094</v>
      </c>
    </row>
    <row r="1145" spans="1:23" x14ac:dyDescent="0.3">
      <c r="A1145" s="4" t="s">
        <v>4350</v>
      </c>
      <c r="B1145" s="1">
        <f>_xlfn.XLOOKUP(A1145,bank_source_transactions__1[transaction_id],bank_source_transactions__1[amount_inr])</f>
        <v>10729.51</v>
      </c>
      <c r="C1145" s="1">
        <f>_xlfn.XLOOKUP(A1145,Processed_data!A:A,Processed_data!F:F)</f>
        <v>10729.51</v>
      </c>
      <c r="D1145" s="1" t="str">
        <f>_xlfn.XLOOKUP(A1145,bank_source_transactions__1[transaction_id],bank_source_transactions__1[transaction_status])</f>
        <v>SUCCESS</v>
      </c>
      <c r="E1145" s="1" t="str">
        <f>_xlfn.XLOOKUP(A1145,Processed_data!A:A,Processed_data!G:G)</f>
        <v>SUCCESS</v>
      </c>
      <c r="F1145" s="1">
        <f>COUNTIF(bank_processed_transactions[transaction_id],A1145)</f>
        <v>1</v>
      </c>
      <c r="G1145" s="1" t="str">
        <f t="shared" si="170"/>
        <v>found</v>
      </c>
      <c r="H1145" s="1" t="str">
        <f t="shared" si="171"/>
        <v>Not Duplicate</v>
      </c>
      <c r="I1145" s="1" t="str">
        <f t="shared" si="172"/>
        <v>match</v>
      </c>
      <c r="J1145" s="1" t="str">
        <f t="shared" si="173"/>
        <v>match</v>
      </c>
      <c r="K1145" s="1">
        <f t="shared" si="174"/>
        <v>0</v>
      </c>
      <c r="L1145" s="2">
        <f>IF(F1145=0,"not processed",_xlfn.MINIFS(Processed_data!H:H,Processed_data!A:A,A1145))</f>
        <v>46070</v>
      </c>
      <c r="M1145" s="1">
        <f>IF(F1145=0,"not processed",ABS(bank_source_transactions__1[[#This Row],[transaction_date]]-Reconciliation!L1145))</f>
        <v>0</v>
      </c>
      <c r="N1145" s="1" t="str" cm="1">
        <f t="array" ref="N1145">_xlfn.IFS(M1145="not Processed", "Not Processed",M1145&gt;2,"SLA Breached",M1145&lt;=2,"Within SLA")</f>
        <v>Within SLA</v>
      </c>
      <c r="O1145" s="1" t="str">
        <f>_xlfn.XLOOKUP(A1145,Source_data!A:A,Source_data!D:D)</f>
        <v>CARD</v>
      </c>
      <c r="P1145" s="1">
        <f t="shared" si="175"/>
        <v>0</v>
      </c>
      <c r="Q1145" s="1">
        <f t="shared" si="176"/>
        <v>0</v>
      </c>
      <c r="R1145" s="1">
        <f t="shared" si="177"/>
        <v>0</v>
      </c>
      <c r="S1145" s="1">
        <f t="shared" si="178"/>
        <v>0</v>
      </c>
      <c r="T1145" s="1">
        <f t="shared" si="179"/>
        <v>0</v>
      </c>
      <c r="U1145" s="1" t="str">
        <f>_xlfn.XLOOKUP(Table3[[#This Row],[Transaction ID]],Source_data!A:A,Source_data!E:E)</f>
        <v>Mumbai</v>
      </c>
      <c r="V1145" s="1">
        <f>_xlfn.IFNA(_xlfn.XLOOKUP(A1145,bank_processed_transactions[transaction_id],bank_processed_transactions[processing_minutes]),"")</f>
        <v>48.4</v>
      </c>
      <c r="W1145" s="31">
        <f>_xlfn.XLOOKUP(A1145,Source_data!A:A,Source_data!B:B)</f>
        <v>46070</v>
      </c>
    </row>
    <row r="1146" spans="1:23" x14ac:dyDescent="0.3">
      <c r="A1146" s="3" t="s">
        <v>242</v>
      </c>
      <c r="B1146" s="1">
        <f>_xlfn.XLOOKUP(A1146,bank_source_transactions__1[transaction_id],bank_source_transactions__1[amount_inr])</f>
        <v>2033.15</v>
      </c>
      <c r="C1146" s="1">
        <f>_xlfn.XLOOKUP(A1146,Processed_data!A:A,Processed_data!F:F)</f>
        <v>2033.15</v>
      </c>
      <c r="D1146" s="1" t="str">
        <f>_xlfn.XLOOKUP(A1146,bank_source_transactions__1[transaction_id],bank_source_transactions__1[transaction_status])</f>
        <v>SUCCESS</v>
      </c>
      <c r="E1146" s="1" t="str">
        <f>_xlfn.XLOOKUP(A1146,Processed_data!A:A,Processed_data!G:G)</f>
        <v>SUCCESS</v>
      </c>
      <c r="F1146" s="1">
        <f>COUNTIF(bank_processed_transactions[transaction_id],A1146)</f>
        <v>1</v>
      </c>
      <c r="G1146" s="1" t="str">
        <f t="shared" si="170"/>
        <v>found</v>
      </c>
      <c r="H1146" s="1" t="str">
        <f t="shared" si="171"/>
        <v>Not Duplicate</v>
      </c>
      <c r="I1146" s="1" t="str">
        <f t="shared" si="172"/>
        <v>match</v>
      </c>
      <c r="J1146" s="1" t="str">
        <f t="shared" si="173"/>
        <v>match</v>
      </c>
      <c r="K1146" s="1">
        <f t="shared" si="174"/>
        <v>0</v>
      </c>
      <c r="L1146" s="2">
        <f>IF(F1146=0,"not processed",_xlfn.MINIFS(Processed_data!H:H,Processed_data!A:A,A1146))</f>
        <v>46051</v>
      </c>
      <c r="M1146" s="1">
        <f>IF(F1146=0,"not processed",ABS(bank_source_transactions__1[[#This Row],[transaction_date]]-Reconciliation!L1146))</f>
        <v>3</v>
      </c>
      <c r="N1146" s="1" t="str" cm="1">
        <f t="array" ref="N1146">_xlfn.IFS(M1146="not Processed", "Not Processed",M1146&gt;2,"SLA Breached",M1146&lt;=2,"Within SLA")</f>
        <v>SLA Breached</v>
      </c>
      <c r="O1146" s="1" t="str">
        <f>_xlfn.XLOOKUP(A1146,Source_data!A:A,Source_data!D:D)</f>
        <v>IMPS</v>
      </c>
      <c r="P1146" s="1">
        <f t="shared" si="175"/>
        <v>0</v>
      </c>
      <c r="Q1146" s="1">
        <f t="shared" si="176"/>
        <v>0</v>
      </c>
      <c r="R1146" s="1">
        <f t="shared" si="177"/>
        <v>0</v>
      </c>
      <c r="S1146" s="1">
        <f t="shared" si="178"/>
        <v>0</v>
      </c>
      <c r="T1146" s="1">
        <f t="shared" si="179"/>
        <v>1</v>
      </c>
      <c r="U1146" s="1" t="str">
        <f>_xlfn.XLOOKUP(Table3[[#This Row],[Transaction ID]],Source_data!A:A,Source_data!E:E)</f>
        <v>Hyderabad</v>
      </c>
      <c r="V1146" s="1">
        <f>_xlfn.IFNA(_xlfn.XLOOKUP(A1146,bank_processed_transactions[transaction_id],bank_processed_transactions[processing_minutes]),"")</f>
        <v>32.1</v>
      </c>
      <c r="W1146" s="31">
        <f>_xlfn.XLOOKUP(A1146,Source_data!A:A,Source_data!B:B)</f>
        <v>46048</v>
      </c>
    </row>
    <row r="1147" spans="1:23" x14ac:dyDescent="0.3">
      <c r="A1147" s="4" t="s">
        <v>4046</v>
      </c>
      <c r="B1147" s="1">
        <f>_xlfn.XLOOKUP(A1147,bank_source_transactions__1[transaction_id],bank_source_transactions__1[amount_inr])</f>
        <v>2397.96</v>
      </c>
      <c r="C1147" s="1">
        <f>_xlfn.XLOOKUP(A1147,Processed_data!A:A,Processed_data!F:F)</f>
        <v>2397.96</v>
      </c>
      <c r="D1147" s="1" t="str">
        <f>_xlfn.XLOOKUP(A1147,bank_source_transactions__1[transaction_id],bank_source_transactions__1[transaction_status])</f>
        <v>SUCCESS</v>
      </c>
      <c r="E1147" s="1" t="str">
        <f>_xlfn.XLOOKUP(A1147,Processed_data!A:A,Processed_data!G:G)</f>
        <v>SUCCESS</v>
      </c>
      <c r="F1147" s="1">
        <f>COUNTIF(bank_processed_transactions[transaction_id],A1147)</f>
        <v>1</v>
      </c>
      <c r="G1147" s="1" t="str">
        <f t="shared" si="170"/>
        <v>found</v>
      </c>
      <c r="H1147" s="1" t="str">
        <f t="shared" si="171"/>
        <v>Not Duplicate</v>
      </c>
      <c r="I1147" s="1" t="str">
        <f t="shared" si="172"/>
        <v>match</v>
      </c>
      <c r="J1147" s="1" t="str">
        <f t="shared" si="173"/>
        <v>match</v>
      </c>
      <c r="K1147" s="1">
        <f t="shared" si="174"/>
        <v>0</v>
      </c>
      <c r="L1147" s="2">
        <f>IF(F1147=0,"not processed",_xlfn.MINIFS(Processed_data!H:H,Processed_data!A:A,A1147))</f>
        <v>46045</v>
      </c>
      <c r="M1147" s="1">
        <f>IF(F1147=0,"not processed",ABS(bank_source_transactions__1[[#This Row],[transaction_date]]-Reconciliation!L1147))</f>
        <v>1</v>
      </c>
      <c r="N1147" s="1" t="str" cm="1">
        <f t="array" ref="N1147">_xlfn.IFS(M1147="not Processed", "Not Processed",M1147&gt;2,"SLA Breached",M1147&lt;=2,"Within SLA")</f>
        <v>Within SLA</v>
      </c>
      <c r="O1147" s="1" t="str">
        <f>_xlfn.XLOOKUP(A1147,Source_data!A:A,Source_data!D:D)</f>
        <v>UPI</v>
      </c>
      <c r="P1147" s="1">
        <f t="shared" si="175"/>
        <v>0</v>
      </c>
      <c r="Q1147" s="1">
        <f t="shared" si="176"/>
        <v>0</v>
      </c>
      <c r="R1147" s="1">
        <f t="shared" si="177"/>
        <v>0</v>
      </c>
      <c r="S1147" s="1">
        <f t="shared" si="178"/>
        <v>0</v>
      </c>
      <c r="T1147" s="1">
        <f t="shared" si="179"/>
        <v>0</v>
      </c>
      <c r="U1147" s="1" t="str">
        <f>_xlfn.XLOOKUP(Table3[[#This Row],[Transaction ID]],Source_data!A:A,Source_data!E:E)</f>
        <v>Pune</v>
      </c>
      <c r="V1147" s="1">
        <f>_xlfn.IFNA(_xlfn.XLOOKUP(A1147,bank_processed_transactions[transaction_id],bank_processed_transactions[processing_minutes]),"")</f>
        <v>33.4</v>
      </c>
      <c r="W1147" s="31">
        <f>_xlfn.XLOOKUP(A1147,Source_data!A:A,Source_data!B:B)</f>
        <v>46044</v>
      </c>
    </row>
    <row r="1148" spans="1:23" x14ac:dyDescent="0.3">
      <c r="A1148" s="3" t="s">
        <v>4181</v>
      </c>
      <c r="B1148" s="1">
        <f>_xlfn.XLOOKUP(A1148,bank_source_transactions__1[transaction_id],bank_source_transactions__1[amount_inr])</f>
        <v>431.81</v>
      </c>
      <c r="C1148" s="1">
        <f>_xlfn.XLOOKUP(A1148,Processed_data!A:A,Processed_data!F:F)</f>
        <v>431.81</v>
      </c>
      <c r="D1148" s="1" t="str">
        <f>_xlfn.XLOOKUP(A1148,bank_source_transactions__1[transaction_id],bank_source_transactions__1[transaction_status])</f>
        <v>SUCCESS</v>
      </c>
      <c r="E1148" s="1" t="str">
        <f>_xlfn.XLOOKUP(A1148,Processed_data!A:A,Processed_data!G:G)</f>
        <v>SUCCESS</v>
      </c>
      <c r="F1148" s="1">
        <f>COUNTIF(bank_processed_transactions[transaction_id],A1148)</f>
        <v>1</v>
      </c>
      <c r="G1148" s="1" t="str">
        <f t="shared" si="170"/>
        <v>found</v>
      </c>
      <c r="H1148" s="1" t="str">
        <f t="shared" si="171"/>
        <v>Not Duplicate</v>
      </c>
      <c r="I1148" s="1" t="str">
        <f t="shared" si="172"/>
        <v>match</v>
      </c>
      <c r="J1148" s="1" t="str">
        <f t="shared" si="173"/>
        <v>match</v>
      </c>
      <c r="K1148" s="1">
        <f t="shared" si="174"/>
        <v>0</v>
      </c>
      <c r="L1148" s="2">
        <f>IF(F1148=0,"not processed",_xlfn.MINIFS(Processed_data!H:H,Processed_data!A:A,A1148))</f>
        <v>46053</v>
      </c>
      <c r="M1148" s="1">
        <f>IF(F1148=0,"not processed",ABS(bank_source_transactions__1[[#This Row],[transaction_date]]-Reconciliation!L1148))</f>
        <v>0</v>
      </c>
      <c r="N1148" s="1" t="str" cm="1">
        <f t="array" ref="N1148">_xlfn.IFS(M1148="not Processed", "Not Processed",M1148&gt;2,"SLA Breached",M1148&lt;=2,"Within SLA")</f>
        <v>Within SLA</v>
      </c>
      <c r="O1148" s="1" t="str">
        <f>_xlfn.XLOOKUP(A1148,Source_data!A:A,Source_data!D:D)</f>
        <v>CARD</v>
      </c>
      <c r="P1148" s="1">
        <f t="shared" si="175"/>
        <v>0</v>
      </c>
      <c r="Q1148" s="1">
        <f t="shared" si="176"/>
        <v>0</v>
      </c>
      <c r="R1148" s="1">
        <f t="shared" si="177"/>
        <v>0</v>
      </c>
      <c r="S1148" s="1">
        <f t="shared" si="178"/>
        <v>0</v>
      </c>
      <c r="T1148" s="1">
        <f t="shared" si="179"/>
        <v>0</v>
      </c>
      <c r="U1148" s="1" t="str">
        <f>_xlfn.XLOOKUP(Table3[[#This Row],[Transaction ID]],Source_data!A:A,Source_data!E:E)</f>
        <v>Hyderabad</v>
      </c>
      <c r="V1148" s="1">
        <f>_xlfn.IFNA(_xlfn.XLOOKUP(A1148,bank_processed_transactions[transaction_id],bank_processed_transactions[processing_minutes]),"")</f>
        <v>45.4</v>
      </c>
      <c r="W1148" s="31">
        <f>_xlfn.XLOOKUP(A1148,Source_data!A:A,Source_data!B:B)</f>
        <v>46053</v>
      </c>
    </row>
    <row r="1149" spans="1:23" x14ac:dyDescent="0.3">
      <c r="A1149" s="4" t="s">
        <v>129</v>
      </c>
      <c r="B1149" s="1">
        <f>_xlfn.XLOOKUP(A1149,bank_source_transactions__1[transaction_id],bank_source_transactions__1[amount_inr])</f>
        <v>197.24</v>
      </c>
      <c r="C1149" s="1">
        <f>_xlfn.XLOOKUP(A1149,Processed_data!A:A,Processed_data!F:F)</f>
        <v>197.24</v>
      </c>
      <c r="D1149" s="1" t="str">
        <f>_xlfn.XLOOKUP(A1149,bank_source_transactions__1[transaction_id],bank_source_transactions__1[transaction_status])</f>
        <v>SUCCESS</v>
      </c>
      <c r="E1149" s="1" t="str">
        <f>_xlfn.XLOOKUP(A1149,Processed_data!A:A,Processed_data!G:G)</f>
        <v>SUCCESS</v>
      </c>
      <c r="F1149" s="1">
        <f>COUNTIF(bank_processed_transactions[transaction_id],A1149)</f>
        <v>1</v>
      </c>
      <c r="G1149" s="1" t="str">
        <f t="shared" si="170"/>
        <v>found</v>
      </c>
      <c r="H1149" s="1" t="str">
        <f t="shared" si="171"/>
        <v>Not Duplicate</v>
      </c>
      <c r="I1149" s="1" t="str">
        <f t="shared" si="172"/>
        <v>match</v>
      </c>
      <c r="J1149" s="1" t="str">
        <f t="shared" si="173"/>
        <v>match</v>
      </c>
      <c r="K1149" s="1">
        <f t="shared" si="174"/>
        <v>0</v>
      </c>
      <c r="L1149" s="2">
        <f>IF(F1149=0,"not processed",_xlfn.MINIFS(Processed_data!H:H,Processed_data!A:A,A1149))</f>
        <v>46106</v>
      </c>
      <c r="M1149" s="1">
        <f>IF(F1149=0,"not processed",ABS(bank_source_transactions__1[[#This Row],[transaction_date]]-Reconciliation!L1149))</f>
        <v>1</v>
      </c>
      <c r="N1149" s="1" t="str" cm="1">
        <f t="array" ref="N1149">_xlfn.IFS(M1149="not Processed", "Not Processed",M1149&gt;2,"SLA Breached",M1149&lt;=2,"Within SLA")</f>
        <v>Within SLA</v>
      </c>
      <c r="O1149" s="1" t="str">
        <f>_xlfn.XLOOKUP(A1149,Source_data!A:A,Source_data!D:D)</f>
        <v>CARD</v>
      </c>
      <c r="P1149" s="1">
        <f t="shared" si="175"/>
        <v>0</v>
      </c>
      <c r="Q1149" s="1">
        <f t="shared" si="176"/>
        <v>0</v>
      </c>
      <c r="R1149" s="1">
        <f t="shared" si="177"/>
        <v>0</v>
      </c>
      <c r="S1149" s="1">
        <f t="shared" si="178"/>
        <v>0</v>
      </c>
      <c r="T1149" s="1">
        <f t="shared" si="179"/>
        <v>0</v>
      </c>
      <c r="U1149" s="1" t="str">
        <f>_xlfn.XLOOKUP(Table3[[#This Row],[Transaction ID]],Source_data!A:A,Source_data!E:E)</f>
        <v>Hyderabad</v>
      </c>
      <c r="V1149" s="1">
        <f>_xlfn.IFNA(_xlfn.XLOOKUP(A1149,bank_processed_transactions[transaction_id],bank_processed_transactions[processing_minutes]),"")</f>
        <v>37.9</v>
      </c>
      <c r="W1149" s="31">
        <f>_xlfn.XLOOKUP(A1149,Source_data!A:A,Source_data!B:B)</f>
        <v>46105</v>
      </c>
    </row>
    <row r="1150" spans="1:23" x14ac:dyDescent="0.3">
      <c r="A1150" s="3" t="s">
        <v>3183</v>
      </c>
      <c r="B1150" s="1">
        <f>_xlfn.XLOOKUP(A1150,bank_source_transactions__1[transaction_id],bank_source_transactions__1[amount_inr])</f>
        <v>9622.14</v>
      </c>
      <c r="C1150" s="1">
        <f>_xlfn.XLOOKUP(A1150,Processed_data!A:A,Processed_data!F:F)</f>
        <v>9622.14</v>
      </c>
      <c r="D1150" s="1" t="str">
        <f>_xlfn.XLOOKUP(A1150,bank_source_transactions__1[transaction_id],bank_source_transactions__1[transaction_status])</f>
        <v>SUCCESS</v>
      </c>
      <c r="E1150" s="1" t="str">
        <f>_xlfn.XLOOKUP(A1150,Processed_data!A:A,Processed_data!G:G)</f>
        <v>SUCCESS</v>
      </c>
      <c r="F1150" s="1">
        <f>COUNTIF(bank_processed_transactions[transaction_id],A1150)</f>
        <v>1</v>
      </c>
      <c r="G1150" s="1" t="str">
        <f t="shared" si="170"/>
        <v>found</v>
      </c>
      <c r="H1150" s="1" t="str">
        <f t="shared" si="171"/>
        <v>Not Duplicate</v>
      </c>
      <c r="I1150" s="1" t="str">
        <f t="shared" si="172"/>
        <v>match</v>
      </c>
      <c r="J1150" s="1" t="str">
        <f t="shared" si="173"/>
        <v>match</v>
      </c>
      <c r="K1150" s="1">
        <f t="shared" si="174"/>
        <v>0</v>
      </c>
      <c r="L1150" s="2">
        <f>IF(F1150=0,"not processed",_xlfn.MINIFS(Processed_data!H:H,Processed_data!A:A,A1150))</f>
        <v>46109</v>
      </c>
      <c r="M1150" s="1">
        <f>IF(F1150=0,"not processed",ABS(bank_source_transactions__1[[#This Row],[transaction_date]]-Reconciliation!L1150))</f>
        <v>0</v>
      </c>
      <c r="N1150" s="1" t="str" cm="1">
        <f t="array" ref="N1150">_xlfn.IFS(M1150="not Processed", "Not Processed",M1150&gt;2,"SLA Breached",M1150&lt;=2,"Within SLA")</f>
        <v>Within SLA</v>
      </c>
      <c r="O1150" s="1" t="str">
        <f>_xlfn.XLOOKUP(A1150,Source_data!A:A,Source_data!D:D)</f>
        <v>ATM</v>
      </c>
      <c r="P1150" s="1">
        <f t="shared" si="175"/>
        <v>0</v>
      </c>
      <c r="Q1150" s="1">
        <f t="shared" si="176"/>
        <v>0</v>
      </c>
      <c r="R1150" s="1">
        <f t="shared" si="177"/>
        <v>0</v>
      </c>
      <c r="S1150" s="1">
        <f t="shared" si="178"/>
        <v>0</v>
      </c>
      <c r="T1150" s="1">
        <f t="shared" si="179"/>
        <v>0</v>
      </c>
      <c r="U1150" s="1" t="str">
        <f>_xlfn.XLOOKUP(Table3[[#This Row],[Transaction ID]],Source_data!A:A,Source_data!E:E)</f>
        <v>Hyderabad</v>
      </c>
      <c r="V1150" s="1">
        <f>_xlfn.IFNA(_xlfn.XLOOKUP(A1150,bank_processed_transactions[transaction_id],bank_processed_transactions[processing_minutes]),"")</f>
        <v>15.8</v>
      </c>
      <c r="W1150" s="31">
        <f>_xlfn.XLOOKUP(A1150,Source_data!A:A,Source_data!B:B)</f>
        <v>46109</v>
      </c>
    </row>
    <row r="1151" spans="1:23" x14ac:dyDescent="0.3">
      <c r="A1151" s="4" t="s">
        <v>2973</v>
      </c>
      <c r="B1151" s="1">
        <f>_xlfn.XLOOKUP(A1151,bank_source_transactions__1[transaction_id],bank_source_transactions__1[amount_inr])</f>
        <v>9227.2900000000009</v>
      </c>
      <c r="C1151" s="1">
        <f>_xlfn.XLOOKUP(A1151,Processed_data!A:A,Processed_data!F:F)</f>
        <v>9227.2900000000009</v>
      </c>
      <c r="D1151" s="1" t="str">
        <f>_xlfn.XLOOKUP(A1151,bank_source_transactions__1[transaction_id],bank_source_transactions__1[transaction_status])</f>
        <v>SUCCESS</v>
      </c>
      <c r="E1151" s="1" t="str">
        <f>_xlfn.XLOOKUP(A1151,Processed_data!A:A,Processed_data!G:G)</f>
        <v>SUCCESS</v>
      </c>
      <c r="F1151" s="1">
        <f>COUNTIF(bank_processed_transactions[transaction_id],A1151)</f>
        <v>1</v>
      </c>
      <c r="G1151" s="1" t="str">
        <f t="shared" si="170"/>
        <v>found</v>
      </c>
      <c r="H1151" s="1" t="str">
        <f t="shared" si="171"/>
        <v>Not Duplicate</v>
      </c>
      <c r="I1151" s="1" t="str">
        <f t="shared" si="172"/>
        <v>match</v>
      </c>
      <c r="J1151" s="1" t="str">
        <f t="shared" si="173"/>
        <v>match</v>
      </c>
      <c r="K1151" s="1">
        <f t="shared" si="174"/>
        <v>0</v>
      </c>
      <c r="L1151" s="2">
        <f>IF(F1151=0,"not processed",_xlfn.MINIFS(Processed_data!H:H,Processed_data!A:A,A1151))</f>
        <v>46098</v>
      </c>
      <c r="M1151" s="1">
        <f>IF(F1151=0,"not processed",ABS(bank_source_transactions__1[[#This Row],[transaction_date]]-Reconciliation!L1151))</f>
        <v>0</v>
      </c>
      <c r="N1151" s="1" t="str" cm="1">
        <f t="array" ref="N1151">_xlfn.IFS(M1151="not Processed", "Not Processed",M1151&gt;2,"SLA Breached",M1151&lt;=2,"Within SLA")</f>
        <v>Within SLA</v>
      </c>
      <c r="O1151" s="1" t="str">
        <f>_xlfn.XLOOKUP(A1151,Source_data!A:A,Source_data!D:D)</f>
        <v>UPI</v>
      </c>
      <c r="P1151" s="1">
        <f t="shared" si="175"/>
        <v>0</v>
      </c>
      <c r="Q1151" s="1">
        <f t="shared" si="176"/>
        <v>0</v>
      </c>
      <c r="R1151" s="1">
        <f t="shared" si="177"/>
        <v>0</v>
      </c>
      <c r="S1151" s="1">
        <f t="shared" si="178"/>
        <v>0</v>
      </c>
      <c r="T1151" s="1">
        <f t="shared" si="179"/>
        <v>0</v>
      </c>
      <c r="U1151" s="1" t="str">
        <f>_xlfn.XLOOKUP(Table3[[#This Row],[Transaction ID]],Source_data!A:A,Source_data!E:E)</f>
        <v>Mumbai</v>
      </c>
      <c r="V1151" s="1">
        <f>_xlfn.IFNA(_xlfn.XLOOKUP(A1151,bank_processed_transactions[transaction_id],bank_processed_transactions[processing_minutes]),"")</f>
        <v>18.600000000000001</v>
      </c>
      <c r="W1151" s="31">
        <f>_xlfn.XLOOKUP(A1151,Source_data!A:A,Source_data!B:B)</f>
        <v>46098</v>
      </c>
    </row>
    <row r="1152" spans="1:23" x14ac:dyDescent="0.3">
      <c r="A1152" s="3" t="s">
        <v>4219</v>
      </c>
      <c r="B1152" s="1">
        <f>_xlfn.XLOOKUP(A1152,bank_source_transactions__1[transaction_id],bank_source_transactions__1[amount_inr])</f>
        <v>4319.93</v>
      </c>
      <c r="C1152" s="1">
        <f>_xlfn.XLOOKUP(A1152,Processed_data!A:A,Processed_data!F:F)</f>
        <v>4319.93</v>
      </c>
      <c r="D1152" s="1" t="str">
        <f>_xlfn.XLOOKUP(A1152,bank_source_transactions__1[transaction_id],bank_source_transactions__1[transaction_status])</f>
        <v>SUCCESS</v>
      </c>
      <c r="E1152" s="1" t="str">
        <f>_xlfn.XLOOKUP(A1152,Processed_data!A:A,Processed_data!G:G)</f>
        <v>SUCCESS</v>
      </c>
      <c r="F1152" s="1">
        <f>COUNTIF(bank_processed_transactions[transaction_id],A1152)</f>
        <v>1</v>
      </c>
      <c r="G1152" s="1" t="str">
        <f t="shared" si="170"/>
        <v>found</v>
      </c>
      <c r="H1152" s="1" t="str">
        <f t="shared" si="171"/>
        <v>Not Duplicate</v>
      </c>
      <c r="I1152" s="1" t="str">
        <f t="shared" si="172"/>
        <v>match</v>
      </c>
      <c r="J1152" s="1" t="str">
        <f t="shared" si="173"/>
        <v>match</v>
      </c>
      <c r="K1152" s="1">
        <f t="shared" si="174"/>
        <v>0</v>
      </c>
      <c r="L1152" s="2">
        <f>IF(F1152=0,"not processed",_xlfn.MINIFS(Processed_data!H:H,Processed_data!A:A,A1152))</f>
        <v>46027</v>
      </c>
      <c r="M1152" s="1">
        <f>IF(F1152=0,"not processed",ABS(bank_source_transactions__1[[#This Row],[transaction_date]]-Reconciliation!L1152))</f>
        <v>0</v>
      </c>
      <c r="N1152" s="1" t="str" cm="1">
        <f t="array" ref="N1152">_xlfn.IFS(M1152="not Processed", "Not Processed",M1152&gt;2,"SLA Breached",M1152&lt;=2,"Within SLA")</f>
        <v>Within SLA</v>
      </c>
      <c r="O1152" s="1" t="str">
        <f>_xlfn.XLOOKUP(A1152,Source_data!A:A,Source_data!D:D)</f>
        <v>UPI</v>
      </c>
      <c r="P1152" s="1">
        <f t="shared" si="175"/>
        <v>0</v>
      </c>
      <c r="Q1152" s="1">
        <f t="shared" si="176"/>
        <v>0</v>
      </c>
      <c r="R1152" s="1">
        <f t="shared" si="177"/>
        <v>0</v>
      </c>
      <c r="S1152" s="1">
        <f t="shared" si="178"/>
        <v>0</v>
      </c>
      <c r="T1152" s="1">
        <f t="shared" si="179"/>
        <v>0</v>
      </c>
      <c r="U1152" s="1" t="str">
        <f>_xlfn.XLOOKUP(Table3[[#This Row],[Transaction ID]],Source_data!A:A,Source_data!E:E)</f>
        <v>Hyderabad</v>
      </c>
      <c r="V1152" s="1">
        <f>_xlfn.IFNA(_xlfn.XLOOKUP(A1152,bank_processed_transactions[transaction_id],bank_processed_transactions[processing_minutes]),"")</f>
        <v>49.5</v>
      </c>
      <c r="W1152" s="31">
        <f>_xlfn.XLOOKUP(A1152,Source_data!A:A,Source_data!B:B)</f>
        <v>46027</v>
      </c>
    </row>
    <row r="1153" spans="1:23" x14ac:dyDescent="0.3">
      <c r="A1153" s="4" t="s">
        <v>44</v>
      </c>
      <c r="B1153" s="1">
        <f>_xlfn.XLOOKUP(A1153,bank_source_transactions__1[transaction_id],bank_source_transactions__1[amount_inr])</f>
        <v>6200.09</v>
      </c>
      <c r="C1153" s="1">
        <f>_xlfn.XLOOKUP(A1153,Processed_data!A:A,Processed_data!F:F)</f>
        <v>6200.09</v>
      </c>
      <c r="D1153" s="1" t="str">
        <f>_xlfn.XLOOKUP(A1153,bank_source_transactions__1[transaction_id],bank_source_transactions__1[transaction_status])</f>
        <v>SUCCESS</v>
      </c>
      <c r="E1153" s="1" t="str">
        <f>_xlfn.XLOOKUP(A1153,Processed_data!A:A,Processed_data!G:G)</f>
        <v>SUCCESS</v>
      </c>
      <c r="F1153" s="1">
        <f>COUNTIF(bank_processed_transactions[transaction_id],A1153)</f>
        <v>1</v>
      </c>
      <c r="G1153" s="1" t="str">
        <f t="shared" si="170"/>
        <v>found</v>
      </c>
      <c r="H1153" s="1" t="str">
        <f t="shared" si="171"/>
        <v>Not Duplicate</v>
      </c>
      <c r="I1153" s="1" t="str">
        <f t="shared" si="172"/>
        <v>match</v>
      </c>
      <c r="J1153" s="1" t="str">
        <f t="shared" si="173"/>
        <v>match</v>
      </c>
      <c r="K1153" s="1">
        <f t="shared" si="174"/>
        <v>0</v>
      </c>
      <c r="L1153" s="2">
        <f>IF(F1153=0,"not processed",_xlfn.MINIFS(Processed_data!H:H,Processed_data!A:A,A1153))</f>
        <v>46050</v>
      </c>
      <c r="M1153" s="1">
        <f>IF(F1153=0,"not processed",ABS(bank_source_transactions__1[[#This Row],[transaction_date]]-Reconciliation!L1153))</f>
        <v>3</v>
      </c>
      <c r="N1153" s="1" t="str" cm="1">
        <f t="array" ref="N1153">_xlfn.IFS(M1153="not Processed", "Not Processed",M1153&gt;2,"SLA Breached",M1153&lt;=2,"Within SLA")</f>
        <v>SLA Breached</v>
      </c>
      <c r="O1153" s="1" t="str">
        <f>_xlfn.XLOOKUP(A1153,Source_data!A:A,Source_data!D:D)</f>
        <v>ATM</v>
      </c>
      <c r="P1153" s="1">
        <f t="shared" si="175"/>
        <v>0</v>
      </c>
      <c r="Q1153" s="1">
        <f t="shared" si="176"/>
        <v>0</v>
      </c>
      <c r="R1153" s="1">
        <f t="shared" si="177"/>
        <v>0</v>
      </c>
      <c r="S1153" s="1">
        <f t="shared" si="178"/>
        <v>0</v>
      </c>
      <c r="T1153" s="1">
        <f t="shared" si="179"/>
        <v>1</v>
      </c>
      <c r="U1153" s="1" t="str">
        <f>_xlfn.XLOOKUP(Table3[[#This Row],[Transaction ID]],Source_data!A:A,Source_data!E:E)</f>
        <v>Mumbai</v>
      </c>
      <c r="V1153" s="1">
        <f>_xlfn.IFNA(_xlfn.XLOOKUP(A1153,bank_processed_transactions[transaction_id],bank_processed_transactions[processing_minutes]),"")</f>
        <v>17.399999999999999</v>
      </c>
      <c r="W1153" s="31">
        <f>_xlfn.XLOOKUP(A1153,Source_data!A:A,Source_data!B:B)</f>
        <v>46047</v>
      </c>
    </row>
    <row r="1154" spans="1:23" x14ac:dyDescent="0.3">
      <c r="A1154" s="3" t="s">
        <v>4072</v>
      </c>
      <c r="B1154" s="1">
        <f>_xlfn.XLOOKUP(A1154,bank_source_transactions__1[transaction_id],bank_source_transactions__1[amount_inr])</f>
        <v>6809.04</v>
      </c>
      <c r="C1154" s="1">
        <f>_xlfn.XLOOKUP(A1154,Processed_data!A:A,Processed_data!F:F)</f>
        <v>6809.04</v>
      </c>
      <c r="D1154" s="1" t="str">
        <f>_xlfn.XLOOKUP(A1154,bank_source_transactions__1[transaction_id],bank_source_transactions__1[transaction_status])</f>
        <v>SUCCESS</v>
      </c>
      <c r="E1154" s="1" t="str">
        <f>_xlfn.XLOOKUP(A1154,Processed_data!A:A,Processed_data!G:G)</f>
        <v>SUCCESS</v>
      </c>
      <c r="F1154" s="1">
        <f>COUNTIF(bank_processed_transactions[transaction_id],A1154)</f>
        <v>1</v>
      </c>
      <c r="G1154" s="1" t="str">
        <f t="shared" si="170"/>
        <v>found</v>
      </c>
      <c r="H1154" s="1" t="str">
        <f t="shared" si="171"/>
        <v>Not Duplicate</v>
      </c>
      <c r="I1154" s="1" t="str">
        <f t="shared" si="172"/>
        <v>match</v>
      </c>
      <c r="J1154" s="1" t="str">
        <f t="shared" si="173"/>
        <v>match</v>
      </c>
      <c r="K1154" s="1">
        <f t="shared" si="174"/>
        <v>0</v>
      </c>
      <c r="L1154" s="2">
        <f>IF(F1154=0,"not processed",_xlfn.MINIFS(Processed_data!H:H,Processed_data!A:A,A1154))</f>
        <v>46091</v>
      </c>
      <c r="M1154" s="1">
        <f>IF(F1154=0,"not processed",ABS(bank_source_transactions__1[[#This Row],[transaction_date]]-Reconciliation!L1154))</f>
        <v>1</v>
      </c>
      <c r="N1154" s="1" t="str" cm="1">
        <f t="array" ref="N1154">_xlfn.IFS(M1154="not Processed", "Not Processed",M1154&gt;2,"SLA Breached",M1154&lt;=2,"Within SLA")</f>
        <v>Within SLA</v>
      </c>
      <c r="O1154" s="1" t="str">
        <f>_xlfn.XLOOKUP(A1154,Source_data!A:A,Source_data!D:D)</f>
        <v>CARD</v>
      </c>
      <c r="P1154" s="1">
        <f t="shared" si="175"/>
        <v>0</v>
      </c>
      <c r="Q1154" s="1">
        <f t="shared" si="176"/>
        <v>0</v>
      </c>
      <c r="R1154" s="1">
        <f t="shared" si="177"/>
        <v>0</v>
      </c>
      <c r="S1154" s="1">
        <f t="shared" si="178"/>
        <v>0</v>
      </c>
      <c r="T1154" s="1">
        <f t="shared" si="179"/>
        <v>0</v>
      </c>
      <c r="U1154" s="1" t="str">
        <f>_xlfn.XLOOKUP(Table3[[#This Row],[Transaction ID]],Source_data!A:A,Source_data!E:E)</f>
        <v>Mumbai</v>
      </c>
      <c r="V1154" s="1">
        <f>_xlfn.IFNA(_xlfn.XLOOKUP(A1154,bank_processed_transactions[transaction_id],bank_processed_transactions[processing_minutes]),"")</f>
        <v>21.5</v>
      </c>
      <c r="W1154" s="31">
        <f>_xlfn.XLOOKUP(A1154,Source_data!A:A,Source_data!B:B)</f>
        <v>46090</v>
      </c>
    </row>
    <row r="1155" spans="1:23" x14ac:dyDescent="0.3">
      <c r="A1155" s="4" t="s">
        <v>5004</v>
      </c>
      <c r="B1155" s="1">
        <f>_xlfn.XLOOKUP(A1155,bank_source_transactions__1[transaction_id],bank_source_transactions__1[amount_inr])</f>
        <v>23640.68</v>
      </c>
      <c r="C1155" s="1" t="e">
        <f>_xlfn.XLOOKUP(A1155,Processed_data!A:A,Processed_data!F:F)</f>
        <v>#N/A</v>
      </c>
      <c r="D1155" s="1" t="str">
        <f>_xlfn.XLOOKUP(A1155,bank_source_transactions__1[transaction_id],bank_source_transactions__1[transaction_status])</f>
        <v>SUCCESS</v>
      </c>
      <c r="E1155" s="1" t="e">
        <f>_xlfn.XLOOKUP(A1155,Processed_data!A:A,Processed_data!G:G)</f>
        <v>#N/A</v>
      </c>
      <c r="F1155" s="1">
        <f>COUNTIF(bank_processed_transactions[transaction_id],A1155)</f>
        <v>0</v>
      </c>
      <c r="G1155" s="1" t="str">
        <f t="shared" ref="G1155:G1218" si="180">IF(F1155=0,"missing","found")</f>
        <v>missing</v>
      </c>
      <c r="H1155" s="1" t="str">
        <f t="shared" ref="H1155:H1218" si="181">IF(F1155&gt;1,"Duplicate","Not Duplicate")</f>
        <v>Not Duplicate</v>
      </c>
      <c r="I1155" s="1" t="str">
        <f t="shared" ref="I1155:I1218" si="182">IF(F1155=0,"not processed",IF(B1155=C1155,"match","mismatch"))</f>
        <v>not processed</v>
      </c>
      <c r="J1155" s="1" t="str">
        <f t="shared" ref="J1155:J1218" si="183">IF(F1155=0,"not processed",IF(D1155=E1155,"match","mismatch"))</f>
        <v>not processed</v>
      </c>
      <c r="K1155" s="1" t="str">
        <f t="shared" ref="K1155:K1218" si="184">IF(F1155=0,"missing",ABS(B1155-C1155))</f>
        <v>missing</v>
      </c>
      <c r="L1155" s="2" t="str">
        <f>IF(F1155=0,"not processed",_xlfn.MINIFS(Processed_data!H:H,Processed_data!A:A,A1155))</f>
        <v>not processed</v>
      </c>
      <c r="M1155" s="1" t="str">
        <f>IF(F1155=0,"not processed",ABS(bank_source_transactions__1[[#This Row],[transaction_date]]-Reconciliation!L1155))</f>
        <v>not processed</v>
      </c>
      <c r="N1155" s="1" t="str" cm="1">
        <f t="array" ref="N1155">_xlfn.IFS(M1155="not Processed", "Not Processed",M1155&gt;2,"SLA Breached",M1155&lt;=2,"Within SLA")</f>
        <v>Not Processed</v>
      </c>
      <c r="O1155" s="1" t="str">
        <f>_xlfn.XLOOKUP(A1155,Source_data!A:A,Source_data!D:D)</f>
        <v>NEFT</v>
      </c>
      <c r="P1155" s="1">
        <f t="shared" ref="P1155:P1218" si="185">IF(G1155="missing",1,0)</f>
        <v>1</v>
      </c>
      <c r="Q1155" s="1">
        <f t="shared" ref="Q1155:Q1218" si="186">IF(H1155="duplicate",1,0)</f>
        <v>0</v>
      </c>
      <c r="R1155" s="1">
        <f t="shared" ref="R1155:R1218" si="187">IF(I1155="mismatch",1,0)</f>
        <v>0</v>
      </c>
      <c r="S1155" s="1">
        <f t="shared" ref="S1155:S1218" si="188">IF(J1155="mismatch",1,)</f>
        <v>0</v>
      </c>
      <c r="T1155" s="1">
        <f t="shared" ref="T1155:T1218" si="189">IF(N1155="sla breached",1,0)</f>
        <v>0</v>
      </c>
      <c r="U1155" s="1" t="str">
        <f>_xlfn.XLOOKUP(Table3[[#This Row],[Transaction ID]],Source_data!A:A,Source_data!E:E)</f>
        <v>Bengaluru</v>
      </c>
      <c r="V1155" s="1" t="str">
        <f>_xlfn.IFNA(_xlfn.XLOOKUP(A1155,bank_processed_transactions[transaction_id],bank_processed_transactions[processing_minutes]),"")</f>
        <v/>
      </c>
      <c r="W1155" s="31">
        <f>_xlfn.XLOOKUP(A1155,Source_data!A:A,Source_data!B:B)</f>
        <v>46090</v>
      </c>
    </row>
    <row r="1156" spans="1:23" x14ac:dyDescent="0.3">
      <c r="A1156" s="3" t="s">
        <v>1935</v>
      </c>
      <c r="B1156" s="1">
        <f>_xlfn.XLOOKUP(A1156,bank_source_transactions__1[transaction_id],bank_source_transactions__1[amount_inr])</f>
        <v>7603.21</v>
      </c>
      <c r="C1156" s="1">
        <f>_xlfn.XLOOKUP(A1156,Processed_data!A:A,Processed_data!F:F)</f>
        <v>7603.21</v>
      </c>
      <c r="D1156" s="1" t="str">
        <f>_xlfn.XLOOKUP(A1156,bank_source_transactions__1[transaction_id],bank_source_transactions__1[transaction_status])</f>
        <v>SUCCESS</v>
      </c>
      <c r="E1156" s="1" t="str">
        <f>_xlfn.XLOOKUP(A1156,Processed_data!A:A,Processed_data!G:G)</f>
        <v>SUCCESS</v>
      </c>
      <c r="F1156" s="1">
        <f>COUNTIF(bank_processed_transactions[transaction_id],A1156)</f>
        <v>1</v>
      </c>
      <c r="G1156" s="1" t="str">
        <f t="shared" si="180"/>
        <v>found</v>
      </c>
      <c r="H1156" s="1" t="str">
        <f t="shared" si="181"/>
        <v>Not Duplicate</v>
      </c>
      <c r="I1156" s="1" t="str">
        <f t="shared" si="182"/>
        <v>match</v>
      </c>
      <c r="J1156" s="1" t="str">
        <f t="shared" si="183"/>
        <v>match</v>
      </c>
      <c r="K1156" s="1">
        <f t="shared" si="184"/>
        <v>0</v>
      </c>
      <c r="L1156" s="2">
        <f>IF(F1156=0,"not processed",_xlfn.MINIFS(Processed_data!H:H,Processed_data!A:A,A1156))</f>
        <v>46042</v>
      </c>
      <c r="M1156" s="1">
        <f>IF(F1156=0,"not processed",ABS(bank_source_transactions__1[[#This Row],[transaction_date]]-Reconciliation!L1156))</f>
        <v>1</v>
      </c>
      <c r="N1156" s="1" t="str" cm="1">
        <f t="array" ref="N1156">_xlfn.IFS(M1156="not Processed", "Not Processed",M1156&gt;2,"SLA Breached",M1156&lt;=2,"Within SLA")</f>
        <v>Within SLA</v>
      </c>
      <c r="O1156" s="1" t="str">
        <f>_xlfn.XLOOKUP(A1156,Source_data!A:A,Source_data!D:D)</f>
        <v>IMPS</v>
      </c>
      <c r="P1156" s="1">
        <f t="shared" si="185"/>
        <v>0</v>
      </c>
      <c r="Q1156" s="1">
        <f t="shared" si="186"/>
        <v>0</v>
      </c>
      <c r="R1156" s="1">
        <f t="shared" si="187"/>
        <v>0</v>
      </c>
      <c r="S1156" s="1">
        <f t="shared" si="188"/>
        <v>0</v>
      </c>
      <c r="T1156" s="1">
        <f t="shared" si="189"/>
        <v>0</v>
      </c>
      <c r="U1156" s="1" t="str">
        <f>_xlfn.XLOOKUP(Table3[[#This Row],[Transaction ID]],Source_data!A:A,Source_data!E:E)</f>
        <v>Bengaluru</v>
      </c>
      <c r="V1156" s="1">
        <f>_xlfn.IFNA(_xlfn.XLOOKUP(A1156,bank_processed_transactions[transaction_id],bank_processed_transactions[processing_minutes]),"")</f>
        <v>22</v>
      </c>
      <c r="W1156" s="31">
        <f>_xlfn.XLOOKUP(A1156,Source_data!A:A,Source_data!B:B)</f>
        <v>46041</v>
      </c>
    </row>
    <row r="1157" spans="1:23" x14ac:dyDescent="0.3">
      <c r="A1157" s="4" t="s">
        <v>3027</v>
      </c>
      <c r="B1157" s="1">
        <f>_xlfn.XLOOKUP(A1157,bank_source_transactions__1[transaction_id],bank_source_transactions__1[amount_inr])</f>
        <v>25831.68</v>
      </c>
      <c r="C1157" s="1">
        <f>_xlfn.XLOOKUP(A1157,Processed_data!A:A,Processed_data!F:F)</f>
        <v>25831.68</v>
      </c>
      <c r="D1157" s="1" t="str">
        <f>_xlfn.XLOOKUP(A1157,bank_source_transactions__1[transaction_id],bank_source_transactions__1[transaction_status])</f>
        <v>SUCCESS</v>
      </c>
      <c r="E1157" s="1" t="str">
        <f>_xlfn.XLOOKUP(A1157,Processed_data!A:A,Processed_data!G:G)</f>
        <v>SUCCESS</v>
      </c>
      <c r="F1157" s="1">
        <f>COUNTIF(bank_processed_transactions[transaction_id],A1157)</f>
        <v>1</v>
      </c>
      <c r="G1157" s="1" t="str">
        <f t="shared" si="180"/>
        <v>found</v>
      </c>
      <c r="H1157" s="1" t="str">
        <f t="shared" si="181"/>
        <v>Not Duplicate</v>
      </c>
      <c r="I1157" s="1" t="str">
        <f t="shared" si="182"/>
        <v>match</v>
      </c>
      <c r="J1157" s="1" t="str">
        <f t="shared" si="183"/>
        <v>match</v>
      </c>
      <c r="K1157" s="1">
        <f t="shared" si="184"/>
        <v>0</v>
      </c>
      <c r="L1157" s="2">
        <f>IF(F1157=0,"not processed",_xlfn.MINIFS(Processed_data!H:H,Processed_data!A:A,A1157))</f>
        <v>46102</v>
      </c>
      <c r="M1157" s="1">
        <f>IF(F1157=0,"not processed",ABS(bank_source_transactions__1[[#This Row],[transaction_date]]-Reconciliation!L1157))</f>
        <v>2</v>
      </c>
      <c r="N1157" s="1" t="str" cm="1">
        <f t="array" ref="N1157">_xlfn.IFS(M1157="not Processed", "Not Processed",M1157&gt;2,"SLA Breached",M1157&lt;=2,"Within SLA")</f>
        <v>Within SLA</v>
      </c>
      <c r="O1157" s="1" t="str">
        <f>_xlfn.XLOOKUP(A1157,Source_data!A:A,Source_data!D:D)</f>
        <v>UPI</v>
      </c>
      <c r="P1157" s="1">
        <f t="shared" si="185"/>
        <v>0</v>
      </c>
      <c r="Q1157" s="1">
        <f t="shared" si="186"/>
        <v>0</v>
      </c>
      <c r="R1157" s="1">
        <f t="shared" si="187"/>
        <v>0</v>
      </c>
      <c r="S1157" s="1">
        <f t="shared" si="188"/>
        <v>0</v>
      </c>
      <c r="T1157" s="1">
        <f t="shared" si="189"/>
        <v>0</v>
      </c>
      <c r="U1157" s="1" t="str">
        <f>_xlfn.XLOOKUP(Table3[[#This Row],[Transaction ID]],Source_data!A:A,Source_data!E:E)</f>
        <v>Hyderabad</v>
      </c>
      <c r="V1157" s="1">
        <f>_xlfn.IFNA(_xlfn.XLOOKUP(A1157,bank_processed_transactions[transaction_id],bank_processed_transactions[processing_minutes]),"")</f>
        <v>13.7</v>
      </c>
      <c r="W1157" s="31">
        <f>_xlfn.XLOOKUP(A1157,Source_data!A:A,Source_data!B:B)</f>
        <v>46100</v>
      </c>
    </row>
    <row r="1158" spans="1:23" x14ac:dyDescent="0.3">
      <c r="A1158" s="3" t="s">
        <v>1477</v>
      </c>
      <c r="B1158" s="1">
        <f>_xlfn.XLOOKUP(A1158,bank_source_transactions__1[transaction_id],bank_source_transactions__1[amount_inr])</f>
        <v>607.91999999999996</v>
      </c>
      <c r="C1158" s="1">
        <f>_xlfn.XLOOKUP(A1158,Processed_data!A:A,Processed_data!F:F)</f>
        <v>607.91999999999996</v>
      </c>
      <c r="D1158" s="1" t="str">
        <f>_xlfn.XLOOKUP(A1158,bank_source_transactions__1[transaction_id],bank_source_transactions__1[transaction_status])</f>
        <v>SUCCESS</v>
      </c>
      <c r="E1158" s="1" t="str">
        <f>_xlfn.XLOOKUP(A1158,Processed_data!A:A,Processed_data!G:G)</f>
        <v>SUCCESS</v>
      </c>
      <c r="F1158" s="1">
        <f>COUNTIF(bank_processed_transactions[transaction_id],A1158)</f>
        <v>1</v>
      </c>
      <c r="G1158" s="1" t="str">
        <f t="shared" si="180"/>
        <v>found</v>
      </c>
      <c r="H1158" s="1" t="str">
        <f t="shared" si="181"/>
        <v>Not Duplicate</v>
      </c>
      <c r="I1158" s="1" t="str">
        <f t="shared" si="182"/>
        <v>match</v>
      </c>
      <c r="J1158" s="1" t="str">
        <f t="shared" si="183"/>
        <v>match</v>
      </c>
      <c r="K1158" s="1">
        <f t="shared" si="184"/>
        <v>0</v>
      </c>
      <c r="L1158" s="2">
        <f>IF(F1158=0,"not processed",_xlfn.MINIFS(Processed_data!H:H,Processed_data!A:A,A1158))</f>
        <v>46092</v>
      </c>
      <c r="M1158" s="1">
        <f>IF(F1158=0,"not processed",ABS(bank_source_transactions__1[[#This Row],[transaction_date]]-Reconciliation!L1158))</f>
        <v>3</v>
      </c>
      <c r="N1158" s="1" t="str" cm="1">
        <f t="array" ref="N1158">_xlfn.IFS(M1158="not Processed", "Not Processed",M1158&gt;2,"SLA Breached",M1158&lt;=2,"Within SLA")</f>
        <v>SLA Breached</v>
      </c>
      <c r="O1158" s="1" t="str">
        <f>_xlfn.XLOOKUP(A1158,Source_data!A:A,Source_data!D:D)</f>
        <v>UPI</v>
      </c>
      <c r="P1158" s="1">
        <f t="shared" si="185"/>
        <v>0</v>
      </c>
      <c r="Q1158" s="1">
        <f t="shared" si="186"/>
        <v>0</v>
      </c>
      <c r="R1158" s="1">
        <f t="shared" si="187"/>
        <v>0</v>
      </c>
      <c r="S1158" s="1">
        <f t="shared" si="188"/>
        <v>0</v>
      </c>
      <c r="T1158" s="1">
        <f t="shared" si="189"/>
        <v>1</v>
      </c>
      <c r="U1158" s="1" t="str">
        <f>_xlfn.XLOOKUP(Table3[[#This Row],[Transaction ID]],Source_data!A:A,Source_data!E:E)</f>
        <v>Hyderabad</v>
      </c>
      <c r="V1158" s="1">
        <f>_xlfn.IFNA(_xlfn.XLOOKUP(A1158,bank_processed_transactions[transaction_id],bank_processed_transactions[processing_minutes]),"")</f>
        <v>36.1</v>
      </c>
      <c r="W1158" s="31">
        <f>_xlfn.XLOOKUP(A1158,Source_data!A:A,Source_data!B:B)</f>
        <v>46089</v>
      </c>
    </row>
    <row r="1159" spans="1:23" x14ac:dyDescent="0.3">
      <c r="A1159" s="4" t="s">
        <v>1436</v>
      </c>
      <c r="B1159" s="1">
        <f>_xlfn.XLOOKUP(A1159,bank_source_transactions__1[transaction_id],bank_source_transactions__1[amount_inr])</f>
        <v>3135.02</v>
      </c>
      <c r="C1159" s="1">
        <f>_xlfn.XLOOKUP(A1159,Processed_data!A:A,Processed_data!F:F)</f>
        <v>3135.02</v>
      </c>
      <c r="D1159" s="1" t="str">
        <f>_xlfn.XLOOKUP(A1159,bank_source_transactions__1[transaction_id],bank_source_transactions__1[transaction_status])</f>
        <v>SUCCESS</v>
      </c>
      <c r="E1159" s="1" t="str">
        <f>_xlfn.XLOOKUP(A1159,Processed_data!A:A,Processed_data!G:G)</f>
        <v>SUCCESS</v>
      </c>
      <c r="F1159" s="1">
        <f>COUNTIF(bank_processed_transactions[transaction_id],A1159)</f>
        <v>1</v>
      </c>
      <c r="G1159" s="1" t="str">
        <f t="shared" si="180"/>
        <v>found</v>
      </c>
      <c r="H1159" s="1" t="str">
        <f t="shared" si="181"/>
        <v>Not Duplicate</v>
      </c>
      <c r="I1159" s="1" t="str">
        <f t="shared" si="182"/>
        <v>match</v>
      </c>
      <c r="J1159" s="1" t="str">
        <f t="shared" si="183"/>
        <v>match</v>
      </c>
      <c r="K1159" s="1">
        <f t="shared" si="184"/>
        <v>0</v>
      </c>
      <c r="L1159" s="2">
        <f>IF(F1159=0,"not processed",_xlfn.MINIFS(Processed_data!H:H,Processed_data!A:A,A1159))</f>
        <v>46030</v>
      </c>
      <c r="M1159" s="1">
        <f>IF(F1159=0,"not processed",ABS(bank_source_transactions__1[[#This Row],[transaction_date]]-Reconciliation!L1159))</f>
        <v>1</v>
      </c>
      <c r="N1159" s="1" t="str" cm="1">
        <f t="array" ref="N1159">_xlfn.IFS(M1159="not Processed", "Not Processed",M1159&gt;2,"SLA Breached",M1159&lt;=2,"Within SLA")</f>
        <v>Within SLA</v>
      </c>
      <c r="O1159" s="1" t="str">
        <f>_xlfn.XLOOKUP(A1159,Source_data!A:A,Source_data!D:D)</f>
        <v>IMPS</v>
      </c>
      <c r="P1159" s="1">
        <f t="shared" si="185"/>
        <v>0</v>
      </c>
      <c r="Q1159" s="1">
        <f t="shared" si="186"/>
        <v>0</v>
      </c>
      <c r="R1159" s="1">
        <f t="shared" si="187"/>
        <v>0</v>
      </c>
      <c r="S1159" s="1">
        <f t="shared" si="188"/>
        <v>0</v>
      </c>
      <c r="T1159" s="1">
        <f t="shared" si="189"/>
        <v>0</v>
      </c>
      <c r="U1159" s="1" t="str">
        <f>_xlfn.XLOOKUP(Table3[[#This Row],[Transaction ID]],Source_data!A:A,Source_data!E:E)</f>
        <v>Hyderabad</v>
      </c>
      <c r="V1159" s="1">
        <f>_xlfn.IFNA(_xlfn.XLOOKUP(A1159,bank_processed_transactions[transaction_id],bank_processed_transactions[processing_minutes]),"")</f>
        <v>7.5</v>
      </c>
      <c r="W1159" s="31">
        <f>_xlfn.XLOOKUP(A1159,Source_data!A:A,Source_data!B:B)</f>
        <v>46029</v>
      </c>
    </row>
    <row r="1160" spans="1:23" x14ac:dyDescent="0.3">
      <c r="A1160" s="3" t="s">
        <v>4142</v>
      </c>
      <c r="B1160" s="1">
        <f>_xlfn.XLOOKUP(A1160,bank_source_transactions__1[transaction_id],bank_source_transactions__1[amount_inr])</f>
        <v>3213.07</v>
      </c>
      <c r="C1160" s="1">
        <f>_xlfn.XLOOKUP(A1160,Processed_data!A:A,Processed_data!F:F)</f>
        <v>3213.07</v>
      </c>
      <c r="D1160" s="1" t="str">
        <f>_xlfn.XLOOKUP(A1160,bank_source_transactions__1[transaction_id],bank_source_transactions__1[transaction_status])</f>
        <v>SUCCESS</v>
      </c>
      <c r="E1160" s="1" t="str">
        <f>_xlfn.XLOOKUP(A1160,Processed_data!A:A,Processed_data!G:G)</f>
        <v>SUCCESS</v>
      </c>
      <c r="F1160" s="1">
        <f>COUNTIF(bank_processed_transactions[transaction_id],A1160)</f>
        <v>1</v>
      </c>
      <c r="G1160" s="1" t="str">
        <f t="shared" si="180"/>
        <v>found</v>
      </c>
      <c r="H1160" s="1" t="str">
        <f t="shared" si="181"/>
        <v>Not Duplicate</v>
      </c>
      <c r="I1160" s="1" t="str">
        <f t="shared" si="182"/>
        <v>match</v>
      </c>
      <c r="J1160" s="1" t="str">
        <f t="shared" si="183"/>
        <v>match</v>
      </c>
      <c r="K1160" s="1">
        <f t="shared" si="184"/>
        <v>0</v>
      </c>
      <c r="L1160" s="2">
        <f>IF(F1160=0,"not processed",_xlfn.MINIFS(Processed_data!H:H,Processed_data!A:A,A1160))</f>
        <v>46057</v>
      </c>
      <c r="M1160" s="1">
        <f>IF(F1160=0,"not processed",ABS(bank_source_transactions__1[[#This Row],[transaction_date]]-Reconciliation!L1160))</f>
        <v>3</v>
      </c>
      <c r="N1160" s="1" t="str" cm="1">
        <f t="array" ref="N1160">_xlfn.IFS(M1160="not Processed", "Not Processed",M1160&gt;2,"SLA Breached",M1160&lt;=2,"Within SLA")</f>
        <v>SLA Breached</v>
      </c>
      <c r="O1160" s="1" t="str">
        <f>_xlfn.XLOOKUP(A1160,Source_data!A:A,Source_data!D:D)</f>
        <v>ATM</v>
      </c>
      <c r="P1160" s="1">
        <f t="shared" si="185"/>
        <v>0</v>
      </c>
      <c r="Q1160" s="1">
        <f t="shared" si="186"/>
        <v>0</v>
      </c>
      <c r="R1160" s="1">
        <f t="shared" si="187"/>
        <v>0</v>
      </c>
      <c r="S1160" s="1">
        <f t="shared" si="188"/>
        <v>0</v>
      </c>
      <c r="T1160" s="1">
        <f t="shared" si="189"/>
        <v>1</v>
      </c>
      <c r="U1160" s="1" t="str">
        <f>_xlfn.XLOOKUP(Table3[[#This Row],[Transaction ID]],Source_data!A:A,Source_data!E:E)</f>
        <v>Bengaluru</v>
      </c>
      <c r="V1160" s="1">
        <f>_xlfn.IFNA(_xlfn.XLOOKUP(A1160,bank_processed_transactions[transaction_id],bank_processed_transactions[processing_minutes]),"")</f>
        <v>31.8</v>
      </c>
      <c r="W1160" s="31">
        <f>_xlfn.XLOOKUP(A1160,Source_data!A:A,Source_data!B:B)</f>
        <v>46054</v>
      </c>
    </row>
    <row r="1161" spans="1:23" x14ac:dyDescent="0.3">
      <c r="A1161" s="4" t="s">
        <v>1743</v>
      </c>
      <c r="B1161" s="1">
        <f>_xlfn.XLOOKUP(A1161,bank_source_transactions__1[transaction_id],bank_source_transactions__1[amount_inr])</f>
        <v>2670.26</v>
      </c>
      <c r="C1161" s="1">
        <f>_xlfn.XLOOKUP(A1161,Processed_data!A:A,Processed_data!F:F)</f>
        <v>2670.26</v>
      </c>
      <c r="D1161" s="1" t="str">
        <f>_xlfn.XLOOKUP(A1161,bank_source_transactions__1[transaction_id],bank_source_transactions__1[transaction_status])</f>
        <v>SUCCESS</v>
      </c>
      <c r="E1161" s="1" t="str">
        <f>_xlfn.XLOOKUP(A1161,Processed_data!A:A,Processed_data!G:G)</f>
        <v>SUCCESS</v>
      </c>
      <c r="F1161" s="1">
        <f>COUNTIF(bank_processed_transactions[transaction_id],A1161)</f>
        <v>1</v>
      </c>
      <c r="G1161" s="1" t="str">
        <f t="shared" si="180"/>
        <v>found</v>
      </c>
      <c r="H1161" s="1" t="str">
        <f t="shared" si="181"/>
        <v>Not Duplicate</v>
      </c>
      <c r="I1161" s="1" t="str">
        <f t="shared" si="182"/>
        <v>match</v>
      </c>
      <c r="J1161" s="1" t="str">
        <f t="shared" si="183"/>
        <v>match</v>
      </c>
      <c r="K1161" s="1">
        <f t="shared" si="184"/>
        <v>0</v>
      </c>
      <c r="L1161" s="2">
        <f>IF(F1161=0,"not processed",_xlfn.MINIFS(Processed_data!H:H,Processed_data!A:A,A1161))</f>
        <v>46073</v>
      </c>
      <c r="M1161" s="1">
        <f>IF(F1161=0,"not processed",ABS(bank_source_transactions__1[[#This Row],[transaction_date]]-Reconciliation!L1161))</f>
        <v>3</v>
      </c>
      <c r="N1161" s="1" t="str" cm="1">
        <f t="array" ref="N1161">_xlfn.IFS(M1161="not Processed", "Not Processed",M1161&gt;2,"SLA Breached",M1161&lt;=2,"Within SLA")</f>
        <v>SLA Breached</v>
      </c>
      <c r="O1161" s="1" t="str">
        <f>_xlfn.XLOOKUP(A1161,Source_data!A:A,Source_data!D:D)</f>
        <v>UPI</v>
      </c>
      <c r="P1161" s="1">
        <f t="shared" si="185"/>
        <v>0</v>
      </c>
      <c r="Q1161" s="1">
        <f t="shared" si="186"/>
        <v>0</v>
      </c>
      <c r="R1161" s="1">
        <f t="shared" si="187"/>
        <v>0</v>
      </c>
      <c r="S1161" s="1">
        <f t="shared" si="188"/>
        <v>0</v>
      </c>
      <c r="T1161" s="1">
        <f t="shared" si="189"/>
        <v>1</v>
      </c>
      <c r="U1161" s="1" t="str">
        <f>_xlfn.XLOOKUP(Table3[[#This Row],[Transaction ID]],Source_data!A:A,Source_data!E:E)</f>
        <v>Hyderabad</v>
      </c>
      <c r="V1161" s="1">
        <f>_xlfn.IFNA(_xlfn.XLOOKUP(A1161,bank_processed_transactions[transaction_id],bank_processed_transactions[processing_minutes]),"")</f>
        <v>52.5</v>
      </c>
      <c r="W1161" s="31">
        <f>_xlfn.XLOOKUP(A1161,Source_data!A:A,Source_data!B:B)</f>
        <v>46070</v>
      </c>
    </row>
    <row r="1162" spans="1:23" x14ac:dyDescent="0.3">
      <c r="A1162" s="3" t="s">
        <v>4155</v>
      </c>
      <c r="B1162" s="1">
        <f>_xlfn.XLOOKUP(A1162,bank_source_transactions__1[transaction_id],bank_source_transactions__1[amount_inr])</f>
        <v>1909.59</v>
      </c>
      <c r="C1162" s="1">
        <f>_xlfn.XLOOKUP(A1162,Processed_data!A:A,Processed_data!F:F)</f>
        <v>1909.59</v>
      </c>
      <c r="D1162" s="1" t="str">
        <f>_xlfn.XLOOKUP(A1162,bank_source_transactions__1[transaction_id],bank_source_transactions__1[transaction_status])</f>
        <v>SUCCESS</v>
      </c>
      <c r="E1162" s="1" t="str">
        <f>_xlfn.XLOOKUP(A1162,Processed_data!A:A,Processed_data!G:G)</f>
        <v>SUCCESS</v>
      </c>
      <c r="F1162" s="1">
        <f>COUNTIF(bank_processed_transactions[transaction_id],A1162)</f>
        <v>1</v>
      </c>
      <c r="G1162" s="1" t="str">
        <f t="shared" si="180"/>
        <v>found</v>
      </c>
      <c r="H1162" s="1" t="str">
        <f t="shared" si="181"/>
        <v>Not Duplicate</v>
      </c>
      <c r="I1162" s="1" t="str">
        <f t="shared" si="182"/>
        <v>match</v>
      </c>
      <c r="J1162" s="1" t="str">
        <f t="shared" si="183"/>
        <v>match</v>
      </c>
      <c r="K1162" s="1">
        <f t="shared" si="184"/>
        <v>0</v>
      </c>
      <c r="L1162" s="2">
        <f>IF(F1162=0,"not processed",_xlfn.MINIFS(Processed_data!H:H,Processed_data!A:A,A1162))</f>
        <v>46088</v>
      </c>
      <c r="M1162" s="1">
        <f>IF(F1162=0,"not processed",ABS(bank_source_transactions__1[[#This Row],[transaction_date]]-Reconciliation!L1162))</f>
        <v>3</v>
      </c>
      <c r="N1162" s="1" t="str" cm="1">
        <f t="array" ref="N1162">_xlfn.IFS(M1162="not Processed", "Not Processed",M1162&gt;2,"SLA Breached",M1162&lt;=2,"Within SLA")</f>
        <v>SLA Breached</v>
      </c>
      <c r="O1162" s="1" t="str">
        <f>_xlfn.XLOOKUP(A1162,Source_data!A:A,Source_data!D:D)</f>
        <v>UPI</v>
      </c>
      <c r="P1162" s="1">
        <f t="shared" si="185"/>
        <v>0</v>
      </c>
      <c r="Q1162" s="1">
        <f t="shared" si="186"/>
        <v>0</v>
      </c>
      <c r="R1162" s="1">
        <f t="shared" si="187"/>
        <v>0</v>
      </c>
      <c r="S1162" s="1">
        <f t="shared" si="188"/>
        <v>0</v>
      </c>
      <c r="T1162" s="1">
        <f t="shared" si="189"/>
        <v>1</v>
      </c>
      <c r="U1162" s="1" t="str">
        <f>_xlfn.XLOOKUP(Table3[[#This Row],[Transaction ID]],Source_data!A:A,Source_data!E:E)</f>
        <v>Hyderabad</v>
      </c>
      <c r="V1162" s="1">
        <f>_xlfn.IFNA(_xlfn.XLOOKUP(A1162,bank_processed_transactions[transaction_id],bank_processed_transactions[processing_minutes]),"")</f>
        <v>34.700000000000003</v>
      </c>
      <c r="W1162" s="31">
        <f>_xlfn.XLOOKUP(A1162,Source_data!A:A,Source_data!B:B)</f>
        <v>46085</v>
      </c>
    </row>
    <row r="1163" spans="1:23" x14ac:dyDescent="0.3">
      <c r="A1163" s="4" t="s">
        <v>4585</v>
      </c>
      <c r="B1163" s="1">
        <f>_xlfn.XLOOKUP(A1163,bank_source_transactions__1[transaction_id],bank_source_transactions__1[amount_inr])</f>
        <v>13630.29</v>
      </c>
      <c r="C1163" s="1">
        <f>_xlfn.XLOOKUP(A1163,Processed_data!A:A,Processed_data!F:F)</f>
        <v>13630.29</v>
      </c>
      <c r="D1163" s="1" t="str">
        <f>_xlfn.XLOOKUP(A1163,bank_source_transactions__1[transaction_id],bank_source_transactions__1[transaction_status])</f>
        <v>SUCCESS</v>
      </c>
      <c r="E1163" s="1" t="str">
        <f>_xlfn.XLOOKUP(A1163,Processed_data!A:A,Processed_data!G:G)</f>
        <v>SUCCESS</v>
      </c>
      <c r="F1163" s="1">
        <f>COUNTIF(bank_processed_transactions[transaction_id],A1163)</f>
        <v>1</v>
      </c>
      <c r="G1163" s="1" t="str">
        <f t="shared" si="180"/>
        <v>found</v>
      </c>
      <c r="H1163" s="1" t="str">
        <f t="shared" si="181"/>
        <v>Not Duplicate</v>
      </c>
      <c r="I1163" s="1" t="str">
        <f t="shared" si="182"/>
        <v>match</v>
      </c>
      <c r="J1163" s="1" t="str">
        <f t="shared" si="183"/>
        <v>match</v>
      </c>
      <c r="K1163" s="1">
        <f t="shared" si="184"/>
        <v>0</v>
      </c>
      <c r="L1163" s="2">
        <f>IF(F1163=0,"not processed",_xlfn.MINIFS(Processed_data!H:H,Processed_data!A:A,A1163))</f>
        <v>46110</v>
      </c>
      <c r="M1163" s="1">
        <f>IF(F1163=0,"not processed",ABS(bank_source_transactions__1[[#This Row],[transaction_date]]-Reconciliation!L1163))</f>
        <v>2</v>
      </c>
      <c r="N1163" s="1" t="str" cm="1">
        <f t="array" ref="N1163">_xlfn.IFS(M1163="not Processed", "Not Processed",M1163&gt;2,"SLA Breached",M1163&lt;=2,"Within SLA")</f>
        <v>Within SLA</v>
      </c>
      <c r="O1163" s="1" t="str">
        <f>_xlfn.XLOOKUP(A1163,Source_data!A:A,Source_data!D:D)</f>
        <v>UPI</v>
      </c>
      <c r="P1163" s="1">
        <f t="shared" si="185"/>
        <v>0</v>
      </c>
      <c r="Q1163" s="1">
        <f t="shared" si="186"/>
        <v>0</v>
      </c>
      <c r="R1163" s="1">
        <f t="shared" si="187"/>
        <v>0</v>
      </c>
      <c r="S1163" s="1">
        <f t="shared" si="188"/>
        <v>0</v>
      </c>
      <c r="T1163" s="1">
        <f t="shared" si="189"/>
        <v>0</v>
      </c>
      <c r="U1163" s="1" t="str">
        <f>_xlfn.XLOOKUP(Table3[[#This Row],[Transaction ID]],Source_data!A:A,Source_data!E:E)</f>
        <v>Mumbai</v>
      </c>
      <c r="V1163" s="1">
        <f>_xlfn.IFNA(_xlfn.XLOOKUP(A1163,bank_processed_transactions[transaction_id],bank_processed_transactions[processing_minutes]),"")</f>
        <v>34.700000000000003</v>
      </c>
      <c r="W1163" s="31">
        <f>_xlfn.XLOOKUP(A1163,Source_data!A:A,Source_data!B:B)</f>
        <v>46108</v>
      </c>
    </row>
    <row r="1164" spans="1:23" x14ac:dyDescent="0.3">
      <c r="A1164" s="3" t="s">
        <v>1067</v>
      </c>
      <c r="B1164" s="1">
        <f>_xlfn.XLOOKUP(A1164,bank_source_transactions__1[transaction_id],bank_source_transactions__1[amount_inr])</f>
        <v>1450.38</v>
      </c>
      <c r="C1164" s="1">
        <f>_xlfn.XLOOKUP(A1164,Processed_data!A:A,Processed_data!F:F)</f>
        <v>1450.38</v>
      </c>
      <c r="D1164" s="1" t="str">
        <f>_xlfn.XLOOKUP(A1164,bank_source_transactions__1[transaction_id],bank_source_transactions__1[transaction_status])</f>
        <v>SUCCESS</v>
      </c>
      <c r="E1164" s="1" t="str">
        <f>_xlfn.XLOOKUP(A1164,Processed_data!A:A,Processed_data!G:G)</f>
        <v>SUCCESS</v>
      </c>
      <c r="F1164" s="1">
        <f>COUNTIF(bank_processed_transactions[transaction_id],A1164)</f>
        <v>1</v>
      </c>
      <c r="G1164" s="1" t="str">
        <f t="shared" si="180"/>
        <v>found</v>
      </c>
      <c r="H1164" s="1" t="str">
        <f t="shared" si="181"/>
        <v>Not Duplicate</v>
      </c>
      <c r="I1164" s="1" t="str">
        <f t="shared" si="182"/>
        <v>match</v>
      </c>
      <c r="J1164" s="1" t="str">
        <f t="shared" si="183"/>
        <v>match</v>
      </c>
      <c r="K1164" s="1">
        <f t="shared" si="184"/>
        <v>0</v>
      </c>
      <c r="L1164" s="2">
        <f>IF(F1164=0,"not processed",_xlfn.MINIFS(Processed_data!H:H,Processed_data!A:A,A1164))</f>
        <v>46061</v>
      </c>
      <c r="M1164" s="1">
        <f>IF(F1164=0,"not processed",ABS(bank_source_transactions__1[[#This Row],[transaction_date]]-Reconciliation!L1164))</f>
        <v>3</v>
      </c>
      <c r="N1164" s="1" t="str" cm="1">
        <f t="array" ref="N1164">_xlfn.IFS(M1164="not Processed", "Not Processed",M1164&gt;2,"SLA Breached",M1164&lt;=2,"Within SLA")</f>
        <v>SLA Breached</v>
      </c>
      <c r="O1164" s="1" t="str">
        <f>_xlfn.XLOOKUP(A1164,Source_data!A:A,Source_data!D:D)</f>
        <v>UPI</v>
      </c>
      <c r="P1164" s="1">
        <f t="shared" si="185"/>
        <v>0</v>
      </c>
      <c r="Q1164" s="1">
        <f t="shared" si="186"/>
        <v>0</v>
      </c>
      <c r="R1164" s="1">
        <f t="shared" si="187"/>
        <v>0</v>
      </c>
      <c r="S1164" s="1">
        <f t="shared" si="188"/>
        <v>0</v>
      </c>
      <c r="T1164" s="1">
        <f t="shared" si="189"/>
        <v>1</v>
      </c>
      <c r="U1164" s="1" t="str">
        <f>_xlfn.XLOOKUP(Table3[[#This Row],[Transaction ID]],Source_data!A:A,Source_data!E:E)</f>
        <v>Bengaluru</v>
      </c>
      <c r="V1164" s="1">
        <f>_xlfn.IFNA(_xlfn.XLOOKUP(A1164,bank_processed_transactions[transaction_id],bank_processed_transactions[processing_minutes]),"")</f>
        <v>53.9</v>
      </c>
      <c r="W1164" s="31">
        <f>_xlfn.XLOOKUP(A1164,Source_data!A:A,Source_data!B:B)</f>
        <v>46058</v>
      </c>
    </row>
    <row r="1165" spans="1:23" x14ac:dyDescent="0.3">
      <c r="A1165" s="4" t="s">
        <v>5005</v>
      </c>
      <c r="B1165" s="1">
        <f>_xlfn.XLOOKUP(A1165,bank_source_transactions__1[transaction_id],bank_source_transactions__1[amount_inr])</f>
        <v>7905.77</v>
      </c>
      <c r="C1165" s="1" t="e">
        <f>_xlfn.XLOOKUP(A1165,Processed_data!A:A,Processed_data!F:F)</f>
        <v>#N/A</v>
      </c>
      <c r="D1165" s="1" t="str">
        <f>_xlfn.XLOOKUP(A1165,bank_source_transactions__1[transaction_id],bank_source_transactions__1[transaction_status])</f>
        <v>FAILED</v>
      </c>
      <c r="E1165" s="1" t="e">
        <f>_xlfn.XLOOKUP(A1165,Processed_data!A:A,Processed_data!G:G)</f>
        <v>#N/A</v>
      </c>
      <c r="F1165" s="1">
        <f>COUNTIF(bank_processed_transactions[transaction_id],A1165)</f>
        <v>0</v>
      </c>
      <c r="G1165" s="1" t="str">
        <f t="shared" si="180"/>
        <v>missing</v>
      </c>
      <c r="H1165" s="1" t="str">
        <f t="shared" si="181"/>
        <v>Not Duplicate</v>
      </c>
      <c r="I1165" s="1" t="str">
        <f t="shared" si="182"/>
        <v>not processed</v>
      </c>
      <c r="J1165" s="1" t="str">
        <f t="shared" si="183"/>
        <v>not processed</v>
      </c>
      <c r="K1165" s="1" t="str">
        <f t="shared" si="184"/>
        <v>missing</v>
      </c>
      <c r="L1165" s="2" t="str">
        <f>IF(F1165=0,"not processed",_xlfn.MINIFS(Processed_data!H:H,Processed_data!A:A,A1165))</f>
        <v>not processed</v>
      </c>
      <c r="M1165" s="1" t="str">
        <f>IF(F1165=0,"not processed",ABS(bank_source_transactions__1[[#This Row],[transaction_date]]-Reconciliation!L1165))</f>
        <v>not processed</v>
      </c>
      <c r="N1165" s="1" t="str" cm="1">
        <f t="array" ref="N1165">_xlfn.IFS(M1165="not Processed", "Not Processed",M1165&gt;2,"SLA Breached",M1165&lt;=2,"Within SLA")</f>
        <v>Not Processed</v>
      </c>
      <c r="O1165" s="1" t="str">
        <f>_xlfn.XLOOKUP(A1165,Source_data!A:A,Source_data!D:D)</f>
        <v>CARD</v>
      </c>
      <c r="P1165" s="1">
        <f t="shared" si="185"/>
        <v>1</v>
      </c>
      <c r="Q1165" s="1">
        <f t="shared" si="186"/>
        <v>0</v>
      </c>
      <c r="R1165" s="1">
        <f t="shared" si="187"/>
        <v>0</v>
      </c>
      <c r="S1165" s="1">
        <f t="shared" si="188"/>
        <v>0</v>
      </c>
      <c r="T1165" s="1">
        <f t="shared" si="189"/>
        <v>0</v>
      </c>
      <c r="U1165" s="1" t="str">
        <f>_xlfn.XLOOKUP(Table3[[#This Row],[Transaction ID]],Source_data!A:A,Source_data!E:E)</f>
        <v>Hyderabad</v>
      </c>
      <c r="V1165" s="1" t="str">
        <f>_xlfn.IFNA(_xlfn.XLOOKUP(A1165,bank_processed_transactions[transaction_id],bank_processed_transactions[processing_minutes]),"")</f>
        <v/>
      </c>
      <c r="W1165" s="31">
        <f>_xlfn.XLOOKUP(A1165,Source_data!A:A,Source_data!B:B)</f>
        <v>46064</v>
      </c>
    </row>
    <row r="1166" spans="1:23" x14ac:dyDescent="0.3">
      <c r="A1166" s="3" t="s">
        <v>808</v>
      </c>
      <c r="B1166" s="1">
        <f>_xlfn.XLOOKUP(A1166,bank_source_transactions__1[transaction_id],bank_source_transactions__1[amount_inr])</f>
        <v>576.33000000000004</v>
      </c>
      <c r="C1166" s="1">
        <f>_xlfn.XLOOKUP(A1166,Processed_data!A:A,Processed_data!F:F)</f>
        <v>576.33000000000004</v>
      </c>
      <c r="D1166" s="1" t="str">
        <f>_xlfn.XLOOKUP(A1166,bank_source_transactions__1[transaction_id],bank_source_transactions__1[transaction_status])</f>
        <v>SUCCESS</v>
      </c>
      <c r="E1166" s="1" t="str">
        <f>_xlfn.XLOOKUP(A1166,Processed_data!A:A,Processed_data!G:G)</f>
        <v>SUCCESS</v>
      </c>
      <c r="F1166" s="1">
        <f>COUNTIF(bank_processed_transactions[transaction_id],A1166)</f>
        <v>1</v>
      </c>
      <c r="G1166" s="1" t="str">
        <f t="shared" si="180"/>
        <v>found</v>
      </c>
      <c r="H1166" s="1" t="str">
        <f t="shared" si="181"/>
        <v>Not Duplicate</v>
      </c>
      <c r="I1166" s="1" t="str">
        <f t="shared" si="182"/>
        <v>match</v>
      </c>
      <c r="J1166" s="1" t="str">
        <f t="shared" si="183"/>
        <v>match</v>
      </c>
      <c r="K1166" s="1">
        <f t="shared" si="184"/>
        <v>0</v>
      </c>
      <c r="L1166" s="2">
        <f>IF(F1166=0,"not processed",_xlfn.MINIFS(Processed_data!H:H,Processed_data!A:A,A1166))</f>
        <v>46043</v>
      </c>
      <c r="M1166" s="1">
        <f>IF(F1166=0,"not processed",ABS(bank_source_transactions__1[[#This Row],[transaction_date]]-Reconciliation!L1166))</f>
        <v>3</v>
      </c>
      <c r="N1166" s="1" t="str" cm="1">
        <f t="array" ref="N1166">_xlfn.IFS(M1166="not Processed", "Not Processed",M1166&gt;2,"SLA Breached",M1166&lt;=2,"Within SLA")</f>
        <v>SLA Breached</v>
      </c>
      <c r="O1166" s="1" t="str">
        <f>_xlfn.XLOOKUP(A1166,Source_data!A:A,Source_data!D:D)</f>
        <v>ATM</v>
      </c>
      <c r="P1166" s="1">
        <f t="shared" si="185"/>
        <v>0</v>
      </c>
      <c r="Q1166" s="1">
        <f t="shared" si="186"/>
        <v>0</v>
      </c>
      <c r="R1166" s="1">
        <f t="shared" si="187"/>
        <v>0</v>
      </c>
      <c r="S1166" s="1">
        <f t="shared" si="188"/>
        <v>0</v>
      </c>
      <c r="T1166" s="1">
        <f t="shared" si="189"/>
        <v>1</v>
      </c>
      <c r="U1166" s="1" t="str">
        <f>_xlfn.XLOOKUP(Table3[[#This Row],[Transaction ID]],Source_data!A:A,Source_data!E:E)</f>
        <v>Hyderabad</v>
      </c>
      <c r="V1166" s="1">
        <f>_xlfn.IFNA(_xlfn.XLOOKUP(A1166,bank_processed_transactions[transaction_id],bank_processed_transactions[processing_minutes]),"")</f>
        <v>16.399999999999999</v>
      </c>
      <c r="W1166" s="31">
        <f>_xlfn.XLOOKUP(A1166,Source_data!A:A,Source_data!B:B)</f>
        <v>46040</v>
      </c>
    </row>
    <row r="1167" spans="1:23" x14ac:dyDescent="0.3">
      <c r="A1167" s="4" t="s">
        <v>441</v>
      </c>
      <c r="B1167" s="1">
        <f>_xlfn.XLOOKUP(A1167,bank_source_transactions__1[transaction_id],bank_source_transactions__1[amount_inr])</f>
        <v>1496.38</v>
      </c>
      <c r="C1167" s="1">
        <f>_xlfn.XLOOKUP(A1167,Processed_data!A:A,Processed_data!F:F)</f>
        <v>1496.38</v>
      </c>
      <c r="D1167" s="1" t="str">
        <f>_xlfn.XLOOKUP(A1167,bank_source_transactions__1[transaction_id],bank_source_transactions__1[transaction_status])</f>
        <v>SUCCESS</v>
      </c>
      <c r="E1167" s="1" t="str">
        <f>_xlfn.XLOOKUP(A1167,Processed_data!A:A,Processed_data!G:G)</f>
        <v>SUCCESS</v>
      </c>
      <c r="F1167" s="1">
        <f>COUNTIF(bank_processed_transactions[transaction_id],A1167)</f>
        <v>1</v>
      </c>
      <c r="G1167" s="1" t="str">
        <f t="shared" si="180"/>
        <v>found</v>
      </c>
      <c r="H1167" s="1" t="str">
        <f t="shared" si="181"/>
        <v>Not Duplicate</v>
      </c>
      <c r="I1167" s="1" t="str">
        <f t="shared" si="182"/>
        <v>match</v>
      </c>
      <c r="J1167" s="1" t="str">
        <f t="shared" si="183"/>
        <v>match</v>
      </c>
      <c r="K1167" s="1">
        <f t="shared" si="184"/>
        <v>0</v>
      </c>
      <c r="L1167" s="2">
        <f>IF(F1167=0,"not processed",_xlfn.MINIFS(Processed_data!H:H,Processed_data!A:A,A1167))</f>
        <v>46092</v>
      </c>
      <c r="M1167" s="1">
        <f>IF(F1167=0,"not processed",ABS(bank_source_transactions__1[[#This Row],[transaction_date]]-Reconciliation!L1167))</f>
        <v>5</v>
      </c>
      <c r="N1167" s="1" t="str" cm="1">
        <f t="array" ref="N1167">_xlfn.IFS(M1167="not Processed", "Not Processed",M1167&gt;2,"SLA Breached",M1167&lt;=2,"Within SLA")</f>
        <v>SLA Breached</v>
      </c>
      <c r="O1167" s="1" t="str">
        <f>_xlfn.XLOOKUP(A1167,Source_data!A:A,Source_data!D:D)</f>
        <v>NEFT</v>
      </c>
      <c r="P1167" s="1">
        <f t="shared" si="185"/>
        <v>0</v>
      </c>
      <c r="Q1167" s="1">
        <f t="shared" si="186"/>
        <v>0</v>
      </c>
      <c r="R1167" s="1">
        <f t="shared" si="187"/>
        <v>0</v>
      </c>
      <c r="S1167" s="1">
        <f t="shared" si="188"/>
        <v>0</v>
      </c>
      <c r="T1167" s="1">
        <f t="shared" si="189"/>
        <v>1</v>
      </c>
      <c r="U1167" s="1" t="str">
        <f>_xlfn.XLOOKUP(Table3[[#This Row],[Transaction ID]],Source_data!A:A,Source_data!E:E)</f>
        <v>Mumbai</v>
      </c>
      <c r="V1167" s="1">
        <f>_xlfn.IFNA(_xlfn.XLOOKUP(A1167,bank_processed_transactions[transaction_id],bank_processed_transactions[processing_minutes]),"")</f>
        <v>77.2</v>
      </c>
      <c r="W1167" s="31">
        <f>_xlfn.XLOOKUP(A1167,Source_data!A:A,Source_data!B:B)</f>
        <v>46087</v>
      </c>
    </row>
    <row r="1168" spans="1:23" x14ac:dyDescent="0.3">
      <c r="A1168" s="3" t="s">
        <v>2467</v>
      </c>
      <c r="B1168" s="1">
        <f>_xlfn.XLOOKUP(A1168,bank_source_transactions__1[transaction_id],bank_source_transactions__1[amount_inr])</f>
        <v>1930.94</v>
      </c>
      <c r="C1168" s="1">
        <f>_xlfn.XLOOKUP(A1168,Processed_data!A:A,Processed_data!F:F)</f>
        <v>1930.94</v>
      </c>
      <c r="D1168" s="1" t="str">
        <f>_xlfn.XLOOKUP(A1168,bank_source_transactions__1[transaction_id],bank_source_transactions__1[transaction_status])</f>
        <v>SUCCESS</v>
      </c>
      <c r="E1168" s="1" t="str">
        <f>_xlfn.XLOOKUP(A1168,Processed_data!A:A,Processed_data!G:G)</f>
        <v>SUCCESS</v>
      </c>
      <c r="F1168" s="1">
        <f>COUNTIF(bank_processed_transactions[transaction_id],A1168)</f>
        <v>1</v>
      </c>
      <c r="G1168" s="1" t="str">
        <f t="shared" si="180"/>
        <v>found</v>
      </c>
      <c r="H1168" s="1" t="str">
        <f t="shared" si="181"/>
        <v>Not Duplicate</v>
      </c>
      <c r="I1168" s="1" t="str">
        <f t="shared" si="182"/>
        <v>match</v>
      </c>
      <c r="J1168" s="1" t="str">
        <f t="shared" si="183"/>
        <v>match</v>
      </c>
      <c r="K1168" s="1">
        <f t="shared" si="184"/>
        <v>0</v>
      </c>
      <c r="L1168" s="2">
        <f>IF(F1168=0,"not processed",_xlfn.MINIFS(Processed_data!H:H,Processed_data!A:A,A1168))</f>
        <v>46061</v>
      </c>
      <c r="M1168" s="1">
        <f>IF(F1168=0,"not processed",ABS(bank_source_transactions__1[[#This Row],[transaction_date]]-Reconciliation!L1168))</f>
        <v>0</v>
      </c>
      <c r="N1168" s="1" t="str" cm="1">
        <f t="array" ref="N1168">_xlfn.IFS(M1168="not Processed", "Not Processed",M1168&gt;2,"SLA Breached",M1168&lt;=2,"Within SLA")</f>
        <v>Within SLA</v>
      </c>
      <c r="O1168" s="1" t="str">
        <f>_xlfn.XLOOKUP(A1168,Source_data!A:A,Source_data!D:D)</f>
        <v>NEFT</v>
      </c>
      <c r="P1168" s="1">
        <f t="shared" si="185"/>
        <v>0</v>
      </c>
      <c r="Q1168" s="1">
        <f t="shared" si="186"/>
        <v>0</v>
      </c>
      <c r="R1168" s="1">
        <f t="shared" si="187"/>
        <v>0</v>
      </c>
      <c r="S1168" s="1">
        <f t="shared" si="188"/>
        <v>0</v>
      </c>
      <c r="T1168" s="1">
        <f t="shared" si="189"/>
        <v>0</v>
      </c>
      <c r="U1168" s="1" t="str">
        <f>_xlfn.XLOOKUP(Table3[[#This Row],[Transaction ID]],Source_data!A:A,Source_data!E:E)</f>
        <v>Hyderabad</v>
      </c>
      <c r="V1168" s="1">
        <f>_xlfn.IFNA(_xlfn.XLOOKUP(A1168,bank_processed_transactions[transaction_id],bank_processed_transactions[processing_minutes]),"")</f>
        <v>22.7</v>
      </c>
      <c r="W1168" s="31">
        <f>_xlfn.XLOOKUP(A1168,Source_data!A:A,Source_data!B:B)</f>
        <v>46061</v>
      </c>
    </row>
    <row r="1169" spans="1:23" x14ac:dyDescent="0.3">
      <c r="A1169" s="4" t="s">
        <v>3539</v>
      </c>
      <c r="B1169" s="1">
        <f>_xlfn.XLOOKUP(A1169,bank_source_transactions__1[transaction_id],bank_source_transactions__1[amount_inr])</f>
        <v>7510.63</v>
      </c>
      <c r="C1169" s="1">
        <f>_xlfn.XLOOKUP(A1169,Processed_data!A:A,Processed_data!F:F)</f>
        <v>7510.63</v>
      </c>
      <c r="D1169" s="1" t="str">
        <f>_xlfn.XLOOKUP(A1169,bank_source_transactions__1[transaction_id],bank_source_transactions__1[transaction_status])</f>
        <v>SUCCESS</v>
      </c>
      <c r="E1169" s="1" t="str">
        <f>_xlfn.XLOOKUP(A1169,Processed_data!A:A,Processed_data!G:G)</f>
        <v>SUCCESS</v>
      </c>
      <c r="F1169" s="1">
        <f>COUNTIF(bank_processed_transactions[transaction_id],A1169)</f>
        <v>1</v>
      </c>
      <c r="G1169" s="1" t="str">
        <f t="shared" si="180"/>
        <v>found</v>
      </c>
      <c r="H1169" s="1" t="str">
        <f t="shared" si="181"/>
        <v>Not Duplicate</v>
      </c>
      <c r="I1169" s="1" t="str">
        <f t="shared" si="182"/>
        <v>match</v>
      </c>
      <c r="J1169" s="1" t="str">
        <f t="shared" si="183"/>
        <v>match</v>
      </c>
      <c r="K1169" s="1">
        <f t="shared" si="184"/>
        <v>0</v>
      </c>
      <c r="L1169" s="2">
        <f>IF(F1169=0,"not processed",_xlfn.MINIFS(Processed_data!H:H,Processed_data!A:A,A1169))</f>
        <v>46094</v>
      </c>
      <c r="M1169" s="1">
        <f>IF(F1169=0,"not processed",ABS(bank_source_transactions__1[[#This Row],[transaction_date]]-Reconciliation!L1169))</f>
        <v>0</v>
      </c>
      <c r="N1169" s="1" t="str" cm="1">
        <f t="array" ref="N1169">_xlfn.IFS(M1169="not Processed", "Not Processed",M1169&gt;2,"SLA Breached",M1169&lt;=2,"Within SLA")</f>
        <v>Within SLA</v>
      </c>
      <c r="O1169" s="1" t="str">
        <f>_xlfn.XLOOKUP(A1169,Source_data!A:A,Source_data!D:D)</f>
        <v>ATM</v>
      </c>
      <c r="P1169" s="1">
        <f t="shared" si="185"/>
        <v>0</v>
      </c>
      <c r="Q1169" s="1">
        <f t="shared" si="186"/>
        <v>0</v>
      </c>
      <c r="R1169" s="1">
        <f t="shared" si="187"/>
        <v>0</v>
      </c>
      <c r="S1169" s="1">
        <f t="shared" si="188"/>
        <v>0</v>
      </c>
      <c r="T1169" s="1">
        <f t="shared" si="189"/>
        <v>0</v>
      </c>
      <c r="U1169" s="1" t="str">
        <f>_xlfn.XLOOKUP(Table3[[#This Row],[Transaction ID]],Source_data!A:A,Source_data!E:E)</f>
        <v>Hyderabad</v>
      </c>
      <c r="V1169" s="1">
        <f>_xlfn.IFNA(_xlfn.XLOOKUP(A1169,bank_processed_transactions[transaction_id],bank_processed_transactions[processing_minutes]),"")</f>
        <v>49.9</v>
      </c>
      <c r="W1169" s="31">
        <f>_xlfn.XLOOKUP(A1169,Source_data!A:A,Source_data!B:B)</f>
        <v>46094</v>
      </c>
    </row>
    <row r="1170" spans="1:23" x14ac:dyDescent="0.3">
      <c r="A1170" s="3" t="s">
        <v>506</v>
      </c>
      <c r="B1170" s="1">
        <f>_xlfn.XLOOKUP(A1170,bank_source_transactions__1[transaction_id],bank_source_transactions__1[amount_inr])</f>
        <v>16329.04</v>
      </c>
      <c r="C1170" s="1">
        <f>_xlfn.XLOOKUP(A1170,Processed_data!A:A,Processed_data!F:F)</f>
        <v>16329.04</v>
      </c>
      <c r="D1170" s="1" t="str">
        <f>_xlfn.XLOOKUP(A1170,bank_source_transactions__1[transaction_id],bank_source_transactions__1[transaction_status])</f>
        <v>FAILED</v>
      </c>
      <c r="E1170" s="1" t="str">
        <f>_xlfn.XLOOKUP(A1170,Processed_data!A:A,Processed_data!G:G)</f>
        <v>FAILED</v>
      </c>
      <c r="F1170" s="1">
        <f>COUNTIF(bank_processed_transactions[transaction_id],A1170)</f>
        <v>1</v>
      </c>
      <c r="G1170" s="1" t="str">
        <f t="shared" si="180"/>
        <v>found</v>
      </c>
      <c r="H1170" s="1" t="str">
        <f t="shared" si="181"/>
        <v>Not Duplicate</v>
      </c>
      <c r="I1170" s="1" t="str">
        <f t="shared" si="182"/>
        <v>match</v>
      </c>
      <c r="J1170" s="1" t="str">
        <f t="shared" si="183"/>
        <v>match</v>
      </c>
      <c r="K1170" s="1">
        <f t="shared" si="184"/>
        <v>0</v>
      </c>
      <c r="L1170" s="2">
        <f>IF(F1170=0,"not processed",_xlfn.MINIFS(Processed_data!H:H,Processed_data!A:A,A1170))</f>
        <v>46040</v>
      </c>
      <c r="M1170" s="1">
        <f>IF(F1170=0,"not processed",ABS(bank_source_transactions__1[[#This Row],[transaction_date]]-Reconciliation!L1170))</f>
        <v>1</v>
      </c>
      <c r="N1170" s="1" t="str" cm="1">
        <f t="array" ref="N1170">_xlfn.IFS(M1170="not Processed", "Not Processed",M1170&gt;2,"SLA Breached",M1170&lt;=2,"Within SLA")</f>
        <v>Within SLA</v>
      </c>
      <c r="O1170" s="1" t="str">
        <f>_xlfn.XLOOKUP(A1170,Source_data!A:A,Source_data!D:D)</f>
        <v>NEFT</v>
      </c>
      <c r="P1170" s="1">
        <f t="shared" si="185"/>
        <v>0</v>
      </c>
      <c r="Q1170" s="1">
        <f t="shared" si="186"/>
        <v>0</v>
      </c>
      <c r="R1170" s="1">
        <f t="shared" si="187"/>
        <v>0</v>
      </c>
      <c r="S1170" s="1">
        <f t="shared" si="188"/>
        <v>0</v>
      </c>
      <c r="T1170" s="1">
        <f t="shared" si="189"/>
        <v>0</v>
      </c>
      <c r="U1170" s="1" t="str">
        <f>_xlfn.XLOOKUP(Table3[[#This Row],[Transaction ID]],Source_data!A:A,Source_data!E:E)</f>
        <v>Bengaluru</v>
      </c>
      <c r="V1170" s="1">
        <f>_xlfn.IFNA(_xlfn.XLOOKUP(A1170,bank_processed_transactions[transaction_id],bank_processed_transactions[processing_minutes]),"")</f>
        <v>18.3</v>
      </c>
      <c r="W1170" s="31">
        <f>_xlfn.XLOOKUP(A1170,Source_data!A:A,Source_data!B:B)</f>
        <v>46039</v>
      </c>
    </row>
    <row r="1171" spans="1:23" x14ac:dyDescent="0.3">
      <c r="A1171" s="4" t="s">
        <v>1218</v>
      </c>
      <c r="B1171" s="1">
        <f>_xlfn.XLOOKUP(A1171,bank_source_transactions__1[transaction_id],bank_source_transactions__1[amount_inr])</f>
        <v>2874.58</v>
      </c>
      <c r="C1171" s="1">
        <f>_xlfn.XLOOKUP(A1171,Processed_data!A:A,Processed_data!F:F)</f>
        <v>2874.58</v>
      </c>
      <c r="D1171" s="1" t="str">
        <f>_xlfn.XLOOKUP(A1171,bank_source_transactions__1[transaction_id],bank_source_transactions__1[transaction_status])</f>
        <v>SUCCESS</v>
      </c>
      <c r="E1171" s="1" t="str">
        <f>_xlfn.XLOOKUP(A1171,Processed_data!A:A,Processed_data!G:G)</f>
        <v>SUCCESS</v>
      </c>
      <c r="F1171" s="1">
        <f>COUNTIF(bank_processed_transactions[transaction_id],A1171)</f>
        <v>1</v>
      </c>
      <c r="G1171" s="1" t="str">
        <f t="shared" si="180"/>
        <v>found</v>
      </c>
      <c r="H1171" s="1" t="str">
        <f t="shared" si="181"/>
        <v>Not Duplicate</v>
      </c>
      <c r="I1171" s="1" t="str">
        <f t="shared" si="182"/>
        <v>match</v>
      </c>
      <c r="J1171" s="1" t="str">
        <f t="shared" si="183"/>
        <v>match</v>
      </c>
      <c r="K1171" s="1">
        <f t="shared" si="184"/>
        <v>0</v>
      </c>
      <c r="L1171" s="2">
        <f>IF(F1171=0,"not processed",_xlfn.MINIFS(Processed_data!H:H,Processed_data!A:A,A1171))</f>
        <v>46039</v>
      </c>
      <c r="M1171" s="1">
        <f>IF(F1171=0,"not processed",ABS(bank_source_transactions__1[[#This Row],[transaction_date]]-Reconciliation!L1171))</f>
        <v>3</v>
      </c>
      <c r="N1171" s="1" t="str" cm="1">
        <f t="array" ref="N1171">_xlfn.IFS(M1171="not Processed", "Not Processed",M1171&gt;2,"SLA Breached",M1171&lt;=2,"Within SLA")</f>
        <v>SLA Breached</v>
      </c>
      <c r="O1171" s="1" t="str">
        <f>_xlfn.XLOOKUP(A1171,Source_data!A:A,Source_data!D:D)</f>
        <v>UPI</v>
      </c>
      <c r="P1171" s="1">
        <f t="shared" si="185"/>
        <v>0</v>
      </c>
      <c r="Q1171" s="1">
        <f t="shared" si="186"/>
        <v>0</v>
      </c>
      <c r="R1171" s="1">
        <f t="shared" si="187"/>
        <v>0</v>
      </c>
      <c r="S1171" s="1">
        <f t="shared" si="188"/>
        <v>0</v>
      </c>
      <c r="T1171" s="1">
        <f t="shared" si="189"/>
        <v>1</v>
      </c>
      <c r="U1171" s="1" t="str">
        <f>_xlfn.XLOOKUP(Table3[[#This Row],[Transaction ID]],Source_data!A:A,Source_data!E:E)</f>
        <v>Bengaluru</v>
      </c>
      <c r="V1171" s="1">
        <f>_xlfn.IFNA(_xlfn.XLOOKUP(A1171,bank_processed_transactions[transaction_id],bank_processed_transactions[processing_minutes]),"")</f>
        <v>15.5</v>
      </c>
      <c r="W1171" s="31">
        <f>_xlfn.XLOOKUP(A1171,Source_data!A:A,Source_data!B:B)</f>
        <v>46036</v>
      </c>
    </row>
    <row r="1172" spans="1:23" x14ac:dyDescent="0.3">
      <c r="A1172" s="3" t="s">
        <v>2699</v>
      </c>
      <c r="B1172" s="1">
        <f>_xlfn.XLOOKUP(A1172,bank_source_transactions__1[transaction_id],bank_source_transactions__1[amount_inr])</f>
        <v>12757.85</v>
      </c>
      <c r="C1172" s="1">
        <f>_xlfn.XLOOKUP(A1172,Processed_data!A:A,Processed_data!F:F)</f>
        <v>12757.85</v>
      </c>
      <c r="D1172" s="1" t="str">
        <f>_xlfn.XLOOKUP(A1172,bank_source_transactions__1[transaction_id],bank_source_transactions__1[transaction_status])</f>
        <v>SUCCESS</v>
      </c>
      <c r="E1172" s="1" t="str">
        <f>_xlfn.XLOOKUP(A1172,Processed_data!A:A,Processed_data!G:G)</f>
        <v>SUCCESS</v>
      </c>
      <c r="F1172" s="1">
        <f>COUNTIF(bank_processed_transactions[transaction_id],A1172)</f>
        <v>1</v>
      </c>
      <c r="G1172" s="1" t="str">
        <f t="shared" si="180"/>
        <v>found</v>
      </c>
      <c r="H1172" s="1" t="str">
        <f t="shared" si="181"/>
        <v>Not Duplicate</v>
      </c>
      <c r="I1172" s="1" t="str">
        <f t="shared" si="182"/>
        <v>match</v>
      </c>
      <c r="J1172" s="1" t="str">
        <f t="shared" si="183"/>
        <v>match</v>
      </c>
      <c r="K1172" s="1">
        <f t="shared" si="184"/>
        <v>0</v>
      </c>
      <c r="L1172" s="2">
        <f>IF(F1172=0,"not processed",_xlfn.MINIFS(Processed_data!H:H,Processed_data!A:A,A1172))</f>
        <v>46087</v>
      </c>
      <c r="M1172" s="1">
        <f>IF(F1172=0,"not processed",ABS(bank_source_transactions__1[[#This Row],[transaction_date]]-Reconciliation!L1172))</f>
        <v>3</v>
      </c>
      <c r="N1172" s="1" t="str" cm="1">
        <f t="array" ref="N1172">_xlfn.IFS(M1172="not Processed", "Not Processed",M1172&gt;2,"SLA Breached",M1172&lt;=2,"Within SLA")</f>
        <v>SLA Breached</v>
      </c>
      <c r="O1172" s="1" t="str">
        <f>_xlfn.XLOOKUP(A1172,Source_data!A:A,Source_data!D:D)</f>
        <v>NEFT</v>
      </c>
      <c r="P1172" s="1">
        <f t="shared" si="185"/>
        <v>0</v>
      </c>
      <c r="Q1172" s="1">
        <f t="shared" si="186"/>
        <v>0</v>
      </c>
      <c r="R1172" s="1">
        <f t="shared" si="187"/>
        <v>0</v>
      </c>
      <c r="S1172" s="1">
        <f t="shared" si="188"/>
        <v>0</v>
      </c>
      <c r="T1172" s="1">
        <f t="shared" si="189"/>
        <v>1</v>
      </c>
      <c r="U1172" s="1" t="str">
        <f>_xlfn.XLOOKUP(Table3[[#This Row],[Transaction ID]],Source_data!A:A,Source_data!E:E)</f>
        <v>Pune</v>
      </c>
      <c r="V1172" s="1">
        <f>_xlfn.IFNA(_xlfn.XLOOKUP(A1172,bank_processed_transactions[transaction_id],bank_processed_transactions[processing_minutes]),"")</f>
        <v>33.1</v>
      </c>
      <c r="W1172" s="31">
        <f>_xlfn.XLOOKUP(A1172,Source_data!A:A,Source_data!B:B)</f>
        <v>46084</v>
      </c>
    </row>
    <row r="1173" spans="1:23" x14ac:dyDescent="0.3">
      <c r="A1173" s="4" t="s">
        <v>4545</v>
      </c>
      <c r="B1173" s="1">
        <f>_xlfn.XLOOKUP(A1173,bank_source_transactions__1[transaction_id],bank_source_transactions__1[amount_inr])</f>
        <v>28159.09</v>
      </c>
      <c r="C1173" s="1">
        <f>_xlfn.XLOOKUP(A1173,Processed_data!A:A,Processed_data!F:F)</f>
        <v>28159.09</v>
      </c>
      <c r="D1173" s="1" t="str">
        <f>_xlfn.XLOOKUP(A1173,bank_source_transactions__1[transaction_id],bank_source_transactions__1[transaction_status])</f>
        <v>SUCCESS</v>
      </c>
      <c r="E1173" s="1" t="str">
        <f>_xlfn.XLOOKUP(A1173,Processed_data!A:A,Processed_data!G:G)</f>
        <v>SUCCESS</v>
      </c>
      <c r="F1173" s="1">
        <f>COUNTIF(bank_processed_transactions[transaction_id],A1173)</f>
        <v>1</v>
      </c>
      <c r="G1173" s="1" t="str">
        <f t="shared" si="180"/>
        <v>found</v>
      </c>
      <c r="H1173" s="1" t="str">
        <f t="shared" si="181"/>
        <v>Not Duplicate</v>
      </c>
      <c r="I1173" s="1" t="str">
        <f t="shared" si="182"/>
        <v>match</v>
      </c>
      <c r="J1173" s="1" t="str">
        <f t="shared" si="183"/>
        <v>match</v>
      </c>
      <c r="K1173" s="1">
        <f t="shared" si="184"/>
        <v>0</v>
      </c>
      <c r="L1173" s="2">
        <f>IF(F1173=0,"not processed",_xlfn.MINIFS(Processed_data!H:H,Processed_data!A:A,A1173))</f>
        <v>46100</v>
      </c>
      <c r="M1173" s="1">
        <f>IF(F1173=0,"not processed",ABS(bank_source_transactions__1[[#This Row],[transaction_date]]-Reconciliation!L1173))</f>
        <v>3</v>
      </c>
      <c r="N1173" s="1" t="str" cm="1">
        <f t="array" ref="N1173">_xlfn.IFS(M1173="not Processed", "Not Processed",M1173&gt;2,"SLA Breached",M1173&lt;=2,"Within SLA")</f>
        <v>SLA Breached</v>
      </c>
      <c r="O1173" s="1" t="str">
        <f>_xlfn.XLOOKUP(A1173,Source_data!A:A,Source_data!D:D)</f>
        <v>UPI</v>
      </c>
      <c r="P1173" s="1">
        <f t="shared" si="185"/>
        <v>0</v>
      </c>
      <c r="Q1173" s="1">
        <f t="shared" si="186"/>
        <v>0</v>
      </c>
      <c r="R1173" s="1">
        <f t="shared" si="187"/>
        <v>0</v>
      </c>
      <c r="S1173" s="1">
        <f t="shared" si="188"/>
        <v>0</v>
      </c>
      <c r="T1173" s="1">
        <f t="shared" si="189"/>
        <v>1</v>
      </c>
      <c r="U1173" s="1" t="str">
        <f>_xlfn.XLOOKUP(Table3[[#This Row],[Transaction ID]],Source_data!A:A,Source_data!E:E)</f>
        <v>Hyderabad</v>
      </c>
      <c r="V1173" s="1">
        <f>_xlfn.IFNA(_xlfn.XLOOKUP(A1173,bank_processed_transactions[transaction_id],bank_processed_transactions[processing_minutes]),"")</f>
        <v>11.8</v>
      </c>
      <c r="W1173" s="31">
        <f>_xlfn.XLOOKUP(A1173,Source_data!A:A,Source_data!B:B)</f>
        <v>46097</v>
      </c>
    </row>
    <row r="1174" spans="1:23" x14ac:dyDescent="0.3">
      <c r="A1174" s="3" t="s">
        <v>1572</v>
      </c>
      <c r="B1174" s="1">
        <f>_xlfn.XLOOKUP(A1174,bank_source_transactions__1[transaction_id],bank_source_transactions__1[amount_inr])</f>
        <v>6510.06</v>
      </c>
      <c r="C1174" s="1">
        <f>_xlfn.XLOOKUP(A1174,Processed_data!A:A,Processed_data!F:F)</f>
        <v>6510.06</v>
      </c>
      <c r="D1174" s="1" t="str">
        <f>_xlfn.XLOOKUP(A1174,bank_source_transactions__1[transaction_id],bank_source_transactions__1[transaction_status])</f>
        <v>SUCCESS</v>
      </c>
      <c r="E1174" s="1" t="str">
        <f>_xlfn.XLOOKUP(A1174,Processed_data!A:A,Processed_data!G:G)</f>
        <v>SUCCESS</v>
      </c>
      <c r="F1174" s="1">
        <f>COUNTIF(bank_processed_transactions[transaction_id],A1174)</f>
        <v>1</v>
      </c>
      <c r="G1174" s="1" t="str">
        <f t="shared" si="180"/>
        <v>found</v>
      </c>
      <c r="H1174" s="1" t="str">
        <f t="shared" si="181"/>
        <v>Not Duplicate</v>
      </c>
      <c r="I1174" s="1" t="str">
        <f t="shared" si="182"/>
        <v>match</v>
      </c>
      <c r="J1174" s="1" t="str">
        <f t="shared" si="183"/>
        <v>match</v>
      </c>
      <c r="K1174" s="1">
        <f t="shared" si="184"/>
        <v>0</v>
      </c>
      <c r="L1174" s="2">
        <f>IF(F1174=0,"not processed",_xlfn.MINIFS(Processed_data!H:H,Processed_data!A:A,A1174))</f>
        <v>46050</v>
      </c>
      <c r="M1174" s="1">
        <f>IF(F1174=0,"not processed",ABS(bank_source_transactions__1[[#This Row],[transaction_date]]-Reconciliation!L1174))</f>
        <v>1</v>
      </c>
      <c r="N1174" s="1" t="str" cm="1">
        <f t="array" ref="N1174">_xlfn.IFS(M1174="not Processed", "Not Processed",M1174&gt;2,"SLA Breached",M1174&lt;=2,"Within SLA")</f>
        <v>Within SLA</v>
      </c>
      <c r="O1174" s="1" t="str">
        <f>_xlfn.XLOOKUP(A1174,Source_data!A:A,Source_data!D:D)</f>
        <v>IMPS</v>
      </c>
      <c r="P1174" s="1">
        <f t="shared" si="185"/>
        <v>0</v>
      </c>
      <c r="Q1174" s="1">
        <f t="shared" si="186"/>
        <v>0</v>
      </c>
      <c r="R1174" s="1">
        <f t="shared" si="187"/>
        <v>0</v>
      </c>
      <c r="S1174" s="1">
        <f t="shared" si="188"/>
        <v>0</v>
      </c>
      <c r="T1174" s="1">
        <f t="shared" si="189"/>
        <v>0</v>
      </c>
      <c r="U1174" s="1" t="str">
        <f>_xlfn.XLOOKUP(Table3[[#This Row],[Transaction ID]],Source_data!A:A,Source_data!E:E)</f>
        <v>Mumbai</v>
      </c>
      <c r="V1174" s="1">
        <f>_xlfn.IFNA(_xlfn.XLOOKUP(A1174,bank_processed_transactions[transaction_id],bank_processed_transactions[processing_minutes]),"")</f>
        <v>42.2</v>
      </c>
      <c r="W1174" s="31">
        <f>_xlfn.XLOOKUP(A1174,Source_data!A:A,Source_data!B:B)</f>
        <v>46049</v>
      </c>
    </row>
    <row r="1175" spans="1:23" x14ac:dyDescent="0.3">
      <c r="A1175" s="4" t="s">
        <v>1725</v>
      </c>
      <c r="B1175" s="1">
        <f>_xlfn.XLOOKUP(A1175,bank_source_transactions__1[transaction_id],bank_source_transactions__1[amount_inr])</f>
        <v>744.18</v>
      </c>
      <c r="C1175" s="1">
        <f>_xlfn.XLOOKUP(A1175,Processed_data!A:A,Processed_data!F:F)</f>
        <v>744.18</v>
      </c>
      <c r="D1175" s="1" t="str">
        <f>_xlfn.XLOOKUP(A1175,bank_source_transactions__1[transaction_id],bank_source_transactions__1[transaction_status])</f>
        <v>SUCCESS</v>
      </c>
      <c r="E1175" s="1" t="str">
        <f>_xlfn.XLOOKUP(A1175,Processed_data!A:A,Processed_data!G:G)</f>
        <v>SUCCESS</v>
      </c>
      <c r="F1175" s="1">
        <f>COUNTIF(bank_processed_transactions[transaction_id],A1175)</f>
        <v>1</v>
      </c>
      <c r="G1175" s="1" t="str">
        <f t="shared" si="180"/>
        <v>found</v>
      </c>
      <c r="H1175" s="1" t="str">
        <f t="shared" si="181"/>
        <v>Not Duplicate</v>
      </c>
      <c r="I1175" s="1" t="str">
        <f t="shared" si="182"/>
        <v>match</v>
      </c>
      <c r="J1175" s="1" t="str">
        <f t="shared" si="183"/>
        <v>match</v>
      </c>
      <c r="K1175" s="1">
        <f t="shared" si="184"/>
        <v>0</v>
      </c>
      <c r="L1175" s="2">
        <f>IF(F1175=0,"not processed",_xlfn.MINIFS(Processed_data!H:H,Processed_data!A:A,A1175))</f>
        <v>46066</v>
      </c>
      <c r="M1175" s="1">
        <f>IF(F1175=0,"not processed",ABS(bank_source_transactions__1[[#This Row],[transaction_date]]-Reconciliation!L1175))</f>
        <v>0</v>
      </c>
      <c r="N1175" s="1" t="str" cm="1">
        <f t="array" ref="N1175">_xlfn.IFS(M1175="not Processed", "Not Processed",M1175&gt;2,"SLA Breached",M1175&lt;=2,"Within SLA")</f>
        <v>Within SLA</v>
      </c>
      <c r="O1175" s="1" t="str">
        <f>_xlfn.XLOOKUP(A1175,Source_data!A:A,Source_data!D:D)</f>
        <v>IMPS</v>
      </c>
      <c r="P1175" s="1">
        <f t="shared" si="185"/>
        <v>0</v>
      </c>
      <c r="Q1175" s="1">
        <f t="shared" si="186"/>
        <v>0</v>
      </c>
      <c r="R1175" s="1">
        <f t="shared" si="187"/>
        <v>0</v>
      </c>
      <c r="S1175" s="1">
        <f t="shared" si="188"/>
        <v>0</v>
      </c>
      <c r="T1175" s="1">
        <f t="shared" si="189"/>
        <v>0</v>
      </c>
      <c r="U1175" s="1" t="str">
        <f>_xlfn.XLOOKUP(Table3[[#This Row],[Transaction ID]],Source_data!A:A,Source_data!E:E)</f>
        <v>Pune</v>
      </c>
      <c r="V1175" s="1">
        <f>_xlfn.IFNA(_xlfn.XLOOKUP(A1175,bank_processed_transactions[transaction_id],bank_processed_transactions[processing_minutes]),"")</f>
        <v>21.9</v>
      </c>
      <c r="W1175" s="31">
        <f>_xlfn.XLOOKUP(A1175,Source_data!A:A,Source_data!B:B)</f>
        <v>46066</v>
      </c>
    </row>
    <row r="1176" spans="1:23" x14ac:dyDescent="0.3">
      <c r="A1176" s="3" t="s">
        <v>2172</v>
      </c>
      <c r="B1176" s="1">
        <f>_xlfn.XLOOKUP(A1176,bank_source_transactions__1[transaction_id],bank_source_transactions__1[amount_inr])</f>
        <v>1479.01</v>
      </c>
      <c r="C1176" s="1">
        <f>_xlfn.XLOOKUP(A1176,Processed_data!A:A,Processed_data!F:F)</f>
        <v>1479.01</v>
      </c>
      <c r="D1176" s="1" t="str">
        <f>_xlfn.XLOOKUP(A1176,bank_source_transactions__1[transaction_id],bank_source_transactions__1[transaction_status])</f>
        <v>FAILED</v>
      </c>
      <c r="E1176" s="1" t="str">
        <f>_xlfn.XLOOKUP(A1176,Processed_data!A:A,Processed_data!G:G)</f>
        <v>FAILED</v>
      </c>
      <c r="F1176" s="1">
        <f>COUNTIF(bank_processed_transactions[transaction_id],A1176)</f>
        <v>1</v>
      </c>
      <c r="G1176" s="1" t="str">
        <f t="shared" si="180"/>
        <v>found</v>
      </c>
      <c r="H1176" s="1" t="str">
        <f t="shared" si="181"/>
        <v>Not Duplicate</v>
      </c>
      <c r="I1176" s="1" t="str">
        <f t="shared" si="182"/>
        <v>match</v>
      </c>
      <c r="J1176" s="1" t="str">
        <f t="shared" si="183"/>
        <v>match</v>
      </c>
      <c r="K1176" s="1">
        <f t="shared" si="184"/>
        <v>0</v>
      </c>
      <c r="L1176" s="2">
        <f>IF(F1176=0,"not processed",_xlfn.MINIFS(Processed_data!H:H,Processed_data!A:A,A1176))</f>
        <v>46068</v>
      </c>
      <c r="M1176" s="1">
        <f>IF(F1176=0,"not processed",ABS(bank_source_transactions__1[[#This Row],[transaction_date]]-Reconciliation!L1176))</f>
        <v>0</v>
      </c>
      <c r="N1176" s="1" t="str" cm="1">
        <f t="array" ref="N1176">_xlfn.IFS(M1176="not Processed", "Not Processed",M1176&gt;2,"SLA Breached",M1176&lt;=2,"Within SLA")</f>
        <v>Within SLA</v>
      </c>
      <c r="O1176" s="1" t="str">
        <f>_xlfn.XLOOKUP(A1176,Source_data!A:A,Source_data!D:D)</f>
        <v>CARD</v>
      </c>
      <c r="P1176" s="1">
        <f t="shared" si="185"/>
        <v>0</v>
      </c>
      <c r="Q1176" s="1">
        <f t="shared" si="186"/>
        <v>0</v>
      </c>
      <c r="R1176" s="1">
        <f t="shared" si="187"/>
        <v>0</v>
      </c>
      <c r="S1176" s="1">
        <f t="shared" si="188"/>
        <v>0</v>
      </c>
      <c r="T1176" s="1">
        <f t="shared" si="189"/>
        <v>0</v>
      </c>
      <c r="U1176" s="1" t="str">
        <f>_xlfn.XLOOKUP(Table3[[#This Row],[Transaction ID]],Source_data!A:A,Source_data!E:E)</f>
        <v>Bengaluru</v>
      </c>
      <c r="V1176" s="1">
        <f>_xlfn.IFNA(_xlfn.XLOOKUP(A1176,bank_processed_transactions[transaction_id],bank_processed_transactions[processing_minutes]),"")</f>
        <v>7.4</v>
      </c>
      <c r="W1176" s="31">
        <f>_xlfn.XLOOKUP(A1176,Source_data!A:A,Source_data!B:B)</f>
        <v>46068</v>
      </c>
    </row>
    <row r="1177" spans="1:23" x14ac:dyDescent="0.3">
      <c r="A1177" s="4" t="s">
        <v>392</v>
      </c>
      <c r="B1177" s="1">
        <f>_xlfn.XLOOKUP(A1177,bank_source_transactions__1[transaction_id],bank_source_transactions__1[amount_inr])</f>
        <v>5614.32</v>
      </c>
      <c r="C1177" s="1">
        <f>_xlfn.XLOOKUP(A1177,Processed_data!A:A,Processed_data!F:F)</f>
        <v>5614.32</v>
      </c>
      <c r="D1177" s="1" t="str">
        <f>_xlfn.XLOOKUP(A1177,bank_source_transactions__1[transaction_id],bank_source_transactions__1[transaction_status])</f>
        <v>SUCCESS</v>
      </c>
      <c r="E1177" s="1" t="str">
        <f>_xlfn.XLOOKUP(A1177,Processed_data!A:A,Processed_data!G:G)</f>
        <v>SUCCESS</v>
      </c>
      <c r="F1177" s="1">
        <f>COUNTIF(bank_processed_transactions[transaction_id],A1177)</f>
        <v>1</v>
      </c>
      <c r="G1177" s="1" t="str">
        <f t="shared" si="180"/>
        <v>found</v>
      </c>
      <c r="H1177" s="1" t="str">
        <f t="shared" si="181"/>
        <v>Not Duplicate</v>
      </c>
      <c r="I1177" s="1" t="str">
        <f t="shared" si="182"/>
        <v>match</v>
      </c>
      <c r="J1177" s="1" t="str">
        <f t="shared" si="183"/>
        <v>match</v>
      </c>
      <c r="K1177" s="1">
        <f t="shared" si="184"/>
        <v>0</v>
      </c>
      <c r="L1177" s="2">
        <f>IF(F1177=0,"not processed",_xlfn.MINIFS(Processed_data!H:H,Processed_data!A:A,A1177))</f>
        <v>46098</v>
      </c>
      <c r="M1177" s="1">
        <f>IF(F1177=0,"not processed",ABS(bank_source_transactions__1[[#This Row],[transaction_date]]-Reconciliation!L1177))</f>
        <v>3</v>
      </c>
      <c r="N1177" s="1" t="str" cm="1">
        <f t="array" ref="N1177">_xlfn.IFS(M1177="not Processed", "Not Processed",M1177&gt;2,"SLA Breached",M1177&lt;=2,"Within SLA")</f>
        <v>SLA Breached</v>
      </c>
      <c r="O1177" s="1" t="str">
        <f>_xlfn.XLOOKUP(A1177,Source_data!A:A,Source_data!D:D)</f>
        <v>UPI</v>
      </c>
      <c r="P1177" s="1">
        <f t="shared" si="185"/>
        <v>0</v>
      </c>
      <c r="Q1177" s="1">
        <f t="shared" si="186"/>
        <v>0</v>
      </c>
      <c r="R1177" s="1">
        <f t="shared" si="187"/>
        <v>0</v>
      </c>
      <c r="S1177" s="1">
        <f t="shared" si="188"/>
        <v>0</v>
      </c>
      <c r="T1177" s="1">
        <f t="shared" si="189"/>
        <v>1</v>
      </c>
      <c r="U1177" s="1" t="str">
        <f>_xlfn.XLOOKUP(Table3[[#This Row],[Transaction ID]],Source_data!A:A,Source_data!E:E)</f>
        <v>Mumbai</v>
      </c>
      <c r="V1177" s="1">
        <f>_xlfn.IFNA(_xlfn.XLOOKUP(A1177,bank_processed_transactions[transaction_id],bank_processed_transactions[processing_minutes]),"")</f>
        <v>14.3</v>
      </c>
      <c r="W1177" s="31">
        <f>_xlfn.XLOOKUP(A1177,Source_data!A:A,Source_data!B:B)</f>
        <v>46095</v>
      </c>
    </row>
    <row r="1178" spans="1:23" x14ac:dyDescent="0.3">
      <c r="A1178" s="3" t="s">
        <v>1729</v>
      </c>
      <c r="B1178" s="1">
        <f>_xlfn.XLOOKUP(A1178,bank_source_transactions__1[transaction_id],bank_source_transactions__1[amount_inr])</f>
        <v>3220.03</v>
      </c>
      <c r="C1178" s="1">
        <f>_xlfn.XLOOKUP(A1178,Processed_data!A:A,Processed_data!F:F)</f>
        <v>3220.03</v>
      </c>
      <c r="D1178" s="1" t="str">
        <f>_xlfn.XLOOKUP(A1178,bank_source_transactions__1[transaction_id],bank_source_transactions__1[transaction_status])</f>
        <v>SUCCESS</v>
      </c>
      <c r="E1178" s="1" t="str">
        <f>_xlfn.XLOOKUP(A1178,Processed_data!A:A,Processed_data!G:G)</f>
        <v>SUCCESS</v>
      </c>
      <c r="F1178" s="1">
        <f>COUNTIF(bank_processed_transactions[transaction_id],A1178)</f>
        <v>1</v>
      </c>
      <c r="G1178" s="1" t="str">
        <f t="shared" si="180"/>
        <v>found</v>
      </c>
      <c r="H1178" s="1" t="str">
        <f t="shared" si="181"/>
        <v>Not Duplicate</v>
      </c>
      <c r="I1178" s="1" t="str">
        <f t="shared" si="182"/>
        <v>match</v>
      </c>
      <c r="J1178" s="1" t="str">
        <f t="shared" si="183"/>
        <v>match</v>
      </c>
      <c r="K1178" s="1">
        <f t="shared" si="184"/>
        <v>0</v>
      </c>
      <c r="L1178" s="2">
        <f>IF(F1178=0,"not processed",_xlfn.MINIFS(Processed_data!H:H,Processed_data!A:A,A1178))</f>
        <v>46049</v>
      </c>
      <c r="M1178" s="1">
        <f>IF(F1178=0,"not processed",ABS(bank_source_transactions__1[[#This Row],[transaction_date]]-Reconciliation!L1178))</f>
        <v>3</v>
      </c>
      <c r="N1178" s="1" t="str" cm="1">
        <f t="array" ref="N1178">_xlfn.IFS(M1178="not Processed", "Not Processed",M1178&gt;2,"SLA Breached",M1178&lt;=2,"Within SLA")</f>
        <v>SLA Breached</v>
      </c>
      <c r="O1178" s="1" t="str">
        <f>_xlfn.XLOOKUP(A1178,Source_data!A:A,Source_data!D:D)</f>
        <v>UPI</v>
      </c>
      <c r="P1178" s="1">
        <f t="shared" si="185"/>
        <v>0</v>
      </c>
      <c r="Q1178" s="1">
        <f t="shared" si="186"/>
        <v>0</v>
      </c>
      <c r="R1178" s="1">
        <f t="shared" si="187"/>
        <v>0</v>
      </c>
      <c r="S1178" s="1">
        <f t="shared" si="188"/>
        <v>0</v>
      </c>
      <c r="T1178" s="1">
        <f t="shared" si="189"/>
        <v>1</v>
      </c>
      <c r="U1178" s="1" t="str">
        <f>_xlfn.XLOOKUP(Table3[[#This Row],[Transaction ID]],Source_data!A:A,Source_data!E:E)</f>
        <v>Mumbai</v>
      </c>
      <c r="V1178" s="1">
        <f>_xlfn.IFNA(_xlfn.XLOOKUP(A1178,bank_processed_transactions[transaction_id],bank_processed_transactions[processing_minutes]),"")</f>
        <v>35.5</v>
      </c>
      <c r="W1178" s="31">
        <f>_xlfn.XLOOKUP(A1178,Source_data!A:A,Source_data!B:B)</f>
        <v>46046</v>
      </c>
    </row>
    <row r="1179" spans="1:23" x14ac:dyDescent="0.3">
      <c r="A1179" s="4" t="s">
        <v>4085</v>
      </c>
      <c r="B1179" s="1">
        <f>_xlfn.XLOOKUP(A1179,bank_source_transactions__1[transaction_id],bank_source_transactions__1[amount_inr])</f>
        <v>5770.96</v>
      </c>
      <c r="C1179" s="1">
        <f>_xlfn.XLOOKUP(A1179,Processed_data!A:A,Processed_data!F:F)</f>
        <v>5770.96</v>
      </c>
      <c r="D1179" s="1" t="str">
        <f>_xlfn.XLOOKUP(A1179,bank_source_transactions__1[transaction_id],bank_source_transactions__1[transaction_status])</f>
        <v>SUCCESS</v>
      </c>
      <c r="E1179" s="1" t="str">
        <f>_xlfn.XLOOKUP(A1179,Processed_data!A:A,Processed_data!G:G)</f>
        <v>SUCCESS</v>
      </c>
      <c r="F1179" s="1">
        <f>COUNTIF(bank_processed_transactions[transaction_id],A1179)</f>
        <v>1</v>
      </c>
      <c r="G1179" s="1" t="str">
        <f t="shared" si="180"/>
        <v>found</v>
      </c>
      <c r="H1179" s="1" t="str">
        <f t="shared" si="181"/>
        <v>Not Duplicate</v>
      </c>
      <c r="I1179" s="1" t="str">
        <f t="shared" si="182"/>
        <v>match</v>
      </c>
      <c r="J1179" s="1" t="str">
        <f t="shared" si="183"/>
        <v>match</v>
      </c>
      <c r="K1179" s="1">
        <f t="shared" si="184"/>
        <v>0</v>
      </c>
      <c r="L1179" s="2">
        <f>IF(F1179=0,"not processed",_xlfn.MINIFS(Processed_data!H:H,Processed_data!A:A,A1179))</f>
        <v>46059</v>
      </c>
      <c r="M1179" s="1">
        <f>IF(F1179=0,"not processed",ABS(bank_source_transactions__1[[#This Row],[transaction_date]]-Reconciliation!L1179))</f>
        <v>2</v>
      </c>
      <c r="N1179" s="1" t="str" cm="1">
        <f t="array" ref="N1179">_xlfn.IFS(M1179="not Processed", "Not Processed",M1179&gt;2,"SLA Breached",M1179&lt;=2,"Within SLA")</f>
        <v>Within SLA</v>
      </c>
      <c r="O1179" s="1" t="str">
        <f>_xlfn.XLOOKUP(A1179,Source_data!A:A,Source_data!D:D)</f>
        <v>IMPS</v>
      </c>
      <c r="P1179" s="1">
        <f t="shared" si="185"/>
        <v>0</v>
      </c>
      <c r="Q1179" s="1">
        <f t="shared" si="186"/>
        <v>0</v>
      </c>
      <c r="R1179" s="1">
        <f t="shared" si="187"/>
        <v>0</v>
      </c>
      <c r="S1179" s="1">
        <f t="shared" si="188"/>
        <v>0</v>
      </c>
      <c r="T1179" s="1">
        <f t="shared" si="189"/>
        <v>0</v>
      </c>
      <c r="U1179" s="1" t="str">
        <f>_xlfn.XLOOKUP(Table3[[#This Row],[Transaction ID]],Source_data!A:A,Source_data!E:E)</f>
        <v>Hyderabad</v>
      </c>
      <c r="V1179" s="1">
        <f>_xlfn.IFNA(_xlfn.XLOOKUP(A1179,bank_processed_transactions[transaction_id],bank_processed_transactions[processing_minutes]),"")</f>
        <v>15.1</v>
      </c>
      <c r="W1179" s="31">
        <f>_xlfn.XLOOKUP(A1179,Source_data!A:A,Source_data!B:B)</f>
        <v>46057</v>
      </c>
    </row>
    <row r="1180" spans="1:23" x14ac:dyDescent="0.3">
      <c r="A1180" s="3" t="s">
        <v>1498</v>
      </c>
      <c r="B1180" s="1">
        <f>_xlfn.XLOOKUP(A1180,bank_source_transactions__1[transaction_id],bank_source_transactions__1[amount_inr])</f>
        <v>4851.1099999999997</v>
      </c>
      <c r="C1180" s="1">
        <f>_xlfn.XLOOKUP(A1180,Processed_data!A:A,Processed_data!F:F)</f>
        <v>4851.1099999999997</v>
      </c>
      <c r="D1180" s="1" t="str">
        <f>_xlfn.XLOOKUP(A1180,bank_source_transactions__1[transaction_id],bank_source_transactions__1[transaction_status])</f>
        <v>SUCCESS</v>
      </c>
      <c r="E1180" s="1" t="str">
        <f>_xlfn.XLOOKUP(A1180,Processed_data!A:A,Processed_data!G:G)</f>
        <v>SUCCESS</v>
      </c>
      <c r="F1180" s="1">
        <f>COUNTIF(bank_processed_transactions[transaction_id],A1180)</f>
        <v>1</v>
      </c>
      <c r="G1180" s="1" t="str">
        <f t="shared" si="180"/>
        <v>found</v>
      </c>
      <c r="H1180" s="1" t="str">
        <f t="shared" si="181"/>
        <v>Not Duplicate</v>
      </c>
      <c r="I1180" s="1" t="str">
        <f t="shared" si="182"/>
        <v>match</v>
      </c>
      <c r="J1180" s="1" t="str">
        <f t="shared" si="183"/>
        <v>match</v>
      </c>
      <c r="K1180" s="1">
        <f t="shared" si="184"/>
        <v>0</v>
      </c>
      <c r="L1180" s="2">
        <f>IF(F1180=0,"not processed",_xlfn.MINIFS(Processed_data!H:H,Processed_data!A:A,A1180))</f>
        <v>46036</v>
      </c>
      <c r="M1180" s="1">
        <f>IF(F1180=0,"not processed",ABS(bank_source_transactions__1[[#This Row],[transaction_date]]-Reconciliation!L1180))</f>
        <v>0</v>
      </c>
      <c r="N1180" s="1" t="str" cm="1">
        <f t="array" ref="N1180">_xlfn.IFS(M1180="not Processed", "Not Processed",M1180&gt;2,"SLA Breached",M1180&lt;=2,"Within SLA")</f>
        <v>Within SLA</v>
      </c>
      <c r="O1180" s="1" t="str">
        <f>_xlfn.XLOOKUP(A1180,Source_data!A:A,Source_data!D:D)</f>
        <v>UPI</v>
      </c>
      <c r="P1180" s="1">
        <f t="shared" si="185"/>
        <v>0</v>
      </c>
      <c r="Q1180" s="1">
        <f t="shared" si="186"/>
        <v>0</v>
      </c>
      <c r="R1180" s="1">
        <f t="shared" si="187"/>
        <v>0</v>
      </c>
      <c r="S1180" s="1">
        <f t="shared" si="188"/>
        <v>0</v>
      </c>
      <c r="T1180" s="1">
        <f t="shared" si="189"/>
        <v>0</v>
      </c>
      <c r="U1180" s="1" t="str">
        <f>_xlfn.XLOOKUP(Table3[[#This Row],[Transaction ID]],Source_data!A:A,Source_data!E:E)</f>
        <v>Hyderabad</v>
      </c>
      <c r="V1180" s="1">
        <f>_xlfn.IFNA(_xlfn.XLOOKUP(A1180,bank_processed_transactions[transaction_id],bank_processed_transactions[processing_minutes]),"")</f>
        <v>42.1</v>
      </c>
      <c r="W1180" s="31">
        <f>_xlfn.XLOOKUP(A1180,Source_data!A:A,Source_data!B:B)</f>
        <v>46036</v>
      </c>
    </row>
    <row r="1181" spans="1:23" x14ac:dyDescent="0.3">
      <c r="A1181" s="4" t="s">
        <v>4069</v>
      </c>
      <c r="B1181" s="1">
        <f>_xlfn.XLOOKUP(A1181,bank_source_transactions__1[transaction_id],bank_source_transactions__1[amount_inr])</f>
        <v>43067.49</v>
      </c>
      <c r="C1181" s="1">
        <f>_xlfn.XLOOKUP(A1181,Processed_data!A:A,Processed_data!F:F)</f>
        <v>43067.49</v>
      </c>
      <c r="D1181" s="1" t="str">
        <f>_xlfn.XLOOKUP(A1181,bank_source_transactions__1[transaction_id],bank_source_transactions__1[transaction_status])</f>
        <v>SUCCESS</v>
      </c>
      <c r="E1181" s="1" t="str">
        <f>_xlfn.XLOOKUP(A1181,Processed_data!A:A,Processed_data!G:G)</f>
        <v>SUCCESS</v>
      </c>
      <c r="F1181" s="1">
        <f>COUNTIF(bank_processed_transactions[transaction_id],A1181)</f>
        <v>1</v>
      </c>
      <c r="G1181" s="1" t="str">
        <f t="shared" si="180"/>
        <v>found</v>
      </c>
      <c r="H1181" s="1" t="str">
        <f t="shared" si="181"/>
        <v>Not Duplicate</v>
      </c>
      <c r="I1181" s="1" t="str">
        <f t="shared" si="182"/>
        <v>match</v>
      </c>
      <c r="J1181" s="1" t="str">
        <f t="shared" si="183"/>
        <v>match</v>
      </c>
      <c r="K1181" s="1">
        <f t="shared" si="184"/>
        <v>0</v>
      </c>
      <c r="L1181" s="2">
        <f>IF(F1181=0,"not processed",_xlfn.MINIFS(Processed_data!H:H,Processed_data!A:A,A1181))</f>
        <v>46098</v>
      </c>
      <c r="M1181" s="1">
        <f>IF(F1181=0,"not processed",ABS(bank_source_transactions__1[[#This Row],[transaction_date]]-Reconciliation!L1181))</f>
        <v>0</v>
      </c>
      <c r="N1181" s="1" t="str" cm="1">
        <f t="array" ref="N1181">_xlfn.IFS(M1181="not Processed", "Not Processed",M1181&gt;2,"SLA Breached",M1181&lt;=2,"Within SLA")</f>
        <v>Within SLA</v>
      </c>
      <c r="O1181" s="1" t="str">
        <f>_xlfn.XLOOKUP(A1181,Source_data!A:A,Source_data!D:D)</f>
        <v>UPI</v>
      </c>
      <c r="P1181" s="1">
        <f t="shared" si="185"/>
        <v>0</v>
      </c>
      <c r="Q1181" s="1">
        <f t="shared" si="186"/>
        <v>0</v>
      </c>
      <c r="R1181" s="1">
        <f t="shared" si="187"/>
        <v>0</v>
      </c>
      <c r="S1181" s="1">
        <f t="shared" si="188"/>
        <v>0</v>
      </c>
      <c r="T1181" s="1">
        <f t="shared" si="189"/>
        <v>0</v>
      </c>
      <c r="U1181" s="1" t="str">
        <f>_xlfn.XLOOKUP(Table3[[#This Row],[Transaction ID]],Source_data!A:A,Source_data!E:E)</f>
        <v>Hyderabad</v>
      </c>
      <c r="V1181" s="1">
        <f>_xlfn.IFNA(_xlfn.XLOOKUP(A1181,bank_processed_transactions[transaction_id],bank_processed_transactions[processing_minutes]),"")</f>
        <v>33.1</v>
      </c>
      <c r="W1181" s="31">
        <f>_xlfn.XLOOKUP(A1181,Source_data!A:A,Source_data!B:B)</f>
        <v>46098</v>
      </c>
    </row>
    <row r="1182" spans="1:23" x14ac:dyDescent="0.3">
      <c r="A1182" s="3" t="s">
        <v>3105</v>
      </c>
      <c r="B1182" s="1">
        <f>_xlfn.XLOOKUP(A1182,bank_source_transactions__1[transaction_id],bank_source_transactions__1[amount_inr])</f>
        <v>7868.82</v>
      </c>
      <c r="C1182" s="1">
        <f>_xlfn.XLOOKUP(A1182,Processed_data!A:A,Processed_data!F:F)</f>
        <v>7868.82</v>
      </c>
      <c r="D1182" s="1" t="str">
        <f>_xlfn.XLOOKUP(A1182,bank_source_transactions__1[transaction_id],bank_source_transactions__1[transaction_status])</f>
        <v>SUCCESS</v>
      </c>
      <c r="E1182" s="1" t="str">
        <f>_xlfn.XLOOKUP(A1182,Processed_data!A:A,Processed_data!G:G)</f>
        <v>SUCCESS</v>
      </c>
      <c r="F1182" s="1">
        <f>COUNTIF(bank_processed_transactions[transaction_id],A1182)</f>
        <v>1</v>
      </c>
      <c r="G1182" s="1" t="str">
        <f t="shared" si="180"/>
        <v>found</v>
      </c>
      <c r="H1182" s="1" t="str">
        <f t="shared" si="181"/>
        <v>Not Duplicate</v>
      </c>
      <c r="I1182" s="1" t="str">
        <f t="shared" si="182"/>
        <v>match</v>
      </c>
      <c r="J1182" s="1" t="str">
        <f t="shared" si="183"/>
        <v>match</v>
      </c>
      <c r="K1182" s="1">
        <f t="shared" si="184"/>
        <v>0</v>
      </c>
      <c r="L1182" s="2">
        <f>IF(F1182=0,"not processed",_xlfn.MINIFS(Processed_data!H:H,Processed_data!A:A,A1182))</f>
        <v>46047</v>
      </c>
      <c r="M1182" s="1">
        <f>IF(F1182=0,"not processed",ABS(bank_source_transactions__1[[#This Row],[transaction_date]]-Reconciliation!L1182))</f>
        <v>3</v>
      </c>
      <c r="N1182" s="1" t="str" cm="1">
        <f t="array" ref="N1182">_xlfn.IFS(M1182="not Processed", "Not Processed",M1182&gt;2,"SLA Breached",M1182&lt;=2,"Within SLA")</f>
        <v>SLA Breached</v>
      </c>
      <c r="O1182" s="1" t="str">
        <f>_xlfn.XLOOKUP(A1182,Source_data!A:A,Source_data!D:D)</f>
        <v>NEFT</v>
      </c>
      <c r="P1182" s="1">
        <f t="shared" si="185"/>
        <v>0</v>
      </c>
      <c r="Q1182" s="1">
        <f t="shared" si="186"/>
        <v>0</v>
      </c>
      <c r="R1182" s="1">
        <f t="shared" si="187"/>
        <v>0</v>
      </c>
      <c r="S1182" s="1">
        <f t="shared" si="188"/>
        <v>0</v>
      </c>
      <c r="T1182" s="1">
        <f t="shared" si="189"/>
        <v>1</v>
      </c>
      <c r="U1182" s="1" t="str">
        <f>_xlfn.XLOOKUP(Table3[[#This Row],[Transaction ID]],Source_data!A:A,Source_data!E:E)</f>
        <v>Mumbai</v>
      </c>
      <c r="V1182" s="1">
        <f>_xlfn.IFNA(_xlfn.XLOOKUP(A1182,bank_processed_transactions[transaction_id],bank_processed_transactions[processing_minutes]),"")</f>
        <v>59.3</v>
      </c>
      <c r="W1182" s="31">
        <f>_xlfn.XLOOKUP(A1182,Source_data!A:A,Source_data!B:B)</f>
        <v>46044</v>
      </c>
    </row>
    <row r="1183" spans="1:23" x14ac:dyDescent="0.3">
      <c r="A1183" s="4" t="s">
        <v>4485</v>
      </c>
      <c r="B1183" s="1">
        <f>_xlfn.XLOOKUP(A1183,bank_source_transactions__1[transaction_id],bank_source_transactions__1[amount_inr])</f>
        <v>12671.34</v>
      </c>
      <c r="C1183" s="1">
        <f>_xlfn.XLOOKUP(A1183,Processed_data!A:A,Processed_data!F:F)</f>
        <v>12671.34</v>
      </c>
      <c r="D1183" s="1" t="str">
        <f>_xlfn.XLOOKUP(A1183,bank_source_transactions__1[transaction_id],bank_source_transactions__1[transaction_status])</f>
        <v>SUCCESS</v>
      </c>
      <c r="E1183" s="1" t="str">
        <f>_xlfn.XLOOKUP(A1183,Processed_data!A:A,Processed_data!G:G)</f>
        <v>SUCCESS</v>
      </c>
      <c r="F1183" s="1">
        <f>COUNTIF(bank_processed_transactions[transaction_id],A1183)</f>
        <v>1</v>
      </c>
      <c r="G1183" s="1" t="str">
        <f t="shared" si="180"/>
        <v>found</v>
      </c>
      <c r="H1183" s="1" t="str">
        <f t="shared" si="181"/>
        <v>Not Duplicate</v>
      </c>
      <c r="I1183" s="1" t="str">
        <f t="shared" si="182"/>
        <v>match</v>
      </c>
      <c r="J1183" s="1" t="str">
        <f t="shared" si="183"/>
        <v>match</v>
      </c>
      <c r="K1183" s="1">
        <f t="shared" si="184"/>
        <v>0</v>
      </c>
      <c r="L1183" s="2">
        <f>IF(F1183=0,"not processed",_xlfn.MINIFS(Processed_data!H:H,Processed_data!A:A,A1183))</f>
        <v>46057</v>
      </c>
      <c r="M1183" s="1">
        <f>IF(F1183=0,"not processed",ABS(bank_source_transactions__1[[#This Row],[transaction_date]]-Reconciliation!L1183))</f>
        <v>1</v>
      </c>
      <c r="N1183" s="1" t="str" cm="1">
        <f t="array" ref="N1183">_xlfn.IFS(M1183="not Processed", "Not Processed",M1183&gt;2,"SLA Breached",M1183&lt;=2,"Within SLA")</f>
        <v>Within SLA</v>
      </c>
      <c r="O1183" s="1" t="str">
        <f>_xlfn.XLOOKUP(A1183,Source_data!A:A,Source_data!D:D)</f>
        <v>UPI</v>
      </c>
      <c r="P1183" s="1">
        <f t="shared" si="185"/>
        <v>0</v>
      </c>
      <c r="Q1183" s="1">
        <f t="shared" si="186"/>
        <v>0</v>
      </c>
      <c r="R1183" s="1">
        <f t="shared" si="187"/>
        <v>0</v>
      </c>
      <c r="S1183" s="1">
        <f t="shared" si="188"/>
        <v>0</v>
      </c>
      <c r="T1183" s="1">
        <f t="shared" si="189"/>
        <v>0</v>
      </c>
      <c r="U1183" s="1" t="str">
        <f>_xlfn.XLOOKUP(Table3[[#This Row],[Transaction ID]],Source_data!A:A,Source_data!E:E)</f>
        <v>Hyderabad</v>
      </c>
      <c r="V1183" s="1">
        <f>_xlfn.IFNA(_xlfn.XLOOKUP(A1183,bank_processed_transactions[transaction_id],bank_processed_transactions[processing_minutes]),"")</f>
        <v>12.8</v>
      </c>
      <c r="W1183" s="31">
        <f>_xlfn.XLOOKUP(A1183,Source_data!A:A,Source_data!B:B)</f>
        <v>46056</v>
      </c>
    </row>
    <row r="1184" spans="1:23" x14ac:dyDescent="0.3">
      <c r="A1184" s="3" t="s">
        <v>5006</v>
      </c>
      <c r="B1184" s="1">
        <f>_xlfn.XLOOKUP(A1184,bank_source_transactions__1[transaction_id],bank_source_transactions__1[amount_inr])</f>
        <v>859.58</v>
      </c>
      <c r="C1184" s="1" t="e">
        <f>_xlfn.XLOOKUP(A1184,Processed_data!A:A,Processed_data!F:F)</f>
        <v>#N/A</v>
      </c>
      <c r="D1184" s="1" t="str">
        <f>_xlfn.XLOOKUP(A1184,bank_source_transactions__1[transaction_id],bank_source_transactions__1[transaction_status])</f>
        <v>SUCCESS</v>
      </c>
      <c r="E1184" s="1" t="e">
        <f>_xlfn.XLOOKUP(A1184,Processed_data!A:A,Processed_data!G:G)</f>
        <v>#N/A</v>
      </c>
      <c r="F1184" s="1">
        <f>COUNTIF(bank_processed_transactions[transaction_id],A1184)</f>
        <v>0</v>
      </c>
      <c r="G1184" s="1" t="str">
        <f t="shared" si="180"/>
        <v>missing</v>
      </c>
      <c r="H1184" s="1" t="str">
        <f t="shared" si="181"/>
        <v>Not Duplicate</v>
      </c>
      <c r="I1184" s="1" t="str">
        <f t="shared" si="182"/>
        <v>not processed</v>
      </c>
      <c r="J1184" s="1" t="str">
        <f t="shared" si="183"/>
        <v>not processed</v>
      </c>
      <c r="K1184" s="1" t="str">
        <f t="shared" si="184"/>
        <v>missing</v>
      </c>
      <c r="L1184" s="2" t="str">
        <f>IF(F1184=0,"not processed",_xlfn.MINIFS(Processed_data!H:H,Processed_data!A:A,A1184))</f>
        <v>not processed</v>
      </c>
      <c r="M1184" s="1" t="str">
        <f>IF(F1184=0,"not processed",ABS(bank_source_transactions__1[[#This Row],[transaction_date]]-Reconciliation!L1184))</f>
        <v>not processed</v>
      </c>
      <c r="N1184" s="1" t="str" cm="1">
        <f t="array" ref="N1184">_xlfn.IFS(M1184="not Processed", "Not Processed",M1184&gt;2,"SLA Breached",M1184&lt;=2,"Within SLA")</f>
        <v>Not Processed</v>
      </c>
      <c r="O1184" s="1" t="str">
        <f>_xlfn.XLOOKUP(A1184,Source_data!A:A,Source_data!D:D)</f>
        <v>IMPS</v>
      </c>
      <c r="P1184" s="1">
        <f t="shared" si="185"/>
        <v>1</v>
      </c>
      <c r="Q1184" s="1">
        <f t="shared" si="186"/>
        <v>0</v>
      </c>
      <c r="R1184" s="1">
        <f t="shared" si="187"/>
        <v>0</v>
      </c>
      <c r="S1184" s="1">
        <f t="shared" si="188"/>
        <v>0</v>
      </c>
      <c r="T1184" s="1">
        <f t="shared" si="189"/>
        <v>0</v>
      </c>
      <c r="U1184" s="1" t="str">
        <f>_xlfn.XLOOKUP(Table3[[#This Row],[Transaction ID]],Source_data!A:A,Source_data!E:E)</f>
        <v>Hyderabad</v>
      </c>
      <c r="V1184" s="1" t="str">
        <f>_xlfn.IFNA(_xlfn.XLOOKUP(A1184,bank_processed_transactions[transaction_id],bank_processed_transactions[processing_minutes]),"")</f>
        <v/>
      </c>
      <c r="W1184" s="31">
        <f>_xlfn.XLOOKUP(A1184,Source_data!A:A,Source_data!B:B)</f>
        <v>46023</v>
      </c>
    </row>
    <row r="1185" spans="1:23" x14ac:dyDescent="0.3">
      <c r="A1185" s="4" t="s">
        <v>2770</v>
      </c>
      <c r="B1185" s="1">
        <f>_xlfn.XLOOKUP(A1185,bank_source_transactions__1[transaction_id],bank_source_transactions__1[amount_inr])</f>
        <v>259.39</v>
      </c>
      <c r="C1185" s="1">
        <f>_xlfn.XLOOKUP(A1185,Processed_data!A:A,Processed_data!F:F)</f>
        <v>259.39</v>
      </c>
      <c r="D1185" s="1" t="str">
        <f>_xlfn.XLOOKUP(A1185,bank_source_transactions__1[transaction_id],bank_source_transactions__1[transaction_status])</f>
        <v>SUCCESS</v>
      </c>
      <c r="E1185" s="1" t="str">
        <f>_xlfn.XLOOKUP(A1185,Processed_data!A:A,Processed_data!G:G)</f>
        <v>SUCCESS</v>
      </c>
      <c r="F1185" s="1">
        <f>COUNTIF(bank_processed_transactions[transaction_id],A1185)</f>
        <v>1</v>
      </c>
      <c r="G1185" s="1" t="str">
        <f t="shared" si="180"/>
        <v>found</v>
      </c>
      <c r="H1185" s="1" t="str">
        <f t="shared" si="181"/>
        <v>Not Duplicate</v>
      </c>
      <c r="I1185" s="1" t="str">
        <f t="shared" si="182"/>
        <v>match</v>
      </c>
      <c r="J1185" s="1" t="str">
        <f t="shared" si="183"/>
        <v>match</v>
      </c>
      <c r="K1185" s="1">
        <f t="shared" si="184"/>
        <v>0</v>
      </c>
      <c r="L1185" s="2">
        <f>IF(F1185=0,"not processed",_xlfn.MINIFS(Processed_data!H:H,Processed_data!A:A,A1185))</f>
        <v>46043</v>
      </c>
      <c r="M1185" s="1">
        <f>IF(F1185=0,"not processed",ABS(bank_source_transactions__1[[#This Row],[transaction_date]]-Reconciliation!L1185))</f>
        <v>0</v>
      </c>
      <c r="N1185" s="1" t="str" cm="1">
        <f t="array" ref="N1185">_xlfn.IFS(M1185="not Processed", "Not Processed",M1185&gt;2,"SLA Breached",M1185&lt;=2,"Within SLA")</f>
        <v>Within SLA</v>
      </c>
      <c r="O1185" s="1" t="str">
        <f>_xlfn.XLOOKUP(A1185,Source_data!A:A,Source_data!D:D)</f>
        <v>IMPS</v>
      </c>
      <c r="P1185" s="1">
        <f t="shared" si="185"/>
        <v>0</v>
      </c>
      <c r="Q1185" s="1">
        <f t="shared" si="186"/>
        <v>0</v>
      </c>
      <c r="R1185" s="1">
        <f t="shared" si="187"/>
        <v>0</v>
      </c>
      <c r="S1185" s="1">
        <f t="shared" si="188"/>
        <v>0</v>
      </c>
      <c r="T1185" s="1">
        <f t="shared" si="189"/>
        <v>0</v>
      </c>
      <c r="U1185" s="1" t="str">
        <f>_xlfn.XLOOKUP(Table3[[#This Row],[Transaction ID]],Source_data!A:A,Source_data!E:E)</f>
        <v>Hyderabad</v>
      </c>
      <c r="V1185" s="1">
        <f>_xlfn.IFNA(_xlfn.XLOOKUP(A1185,bank_processed_transactions[transaction_id],bank_processed_transactions[processing_minutes]),"")</f>
        <v>20.5</v>
      </c>
      <c r="W1185" s="31">
        <f>_xlfn.XLOOKUP(A1185,Source_data!A:A,Source_data!B:B)</f>
        <v>46043</v>
      </c>
    </row>
    <row r="1186" spans="1:23" x14ac:dyDescent="0.3">
      <c r="A1186" s="3" t="s">
        <v>241</v>
      </c>
      <c r="B1186" s="1">
        <f>_xlfn.XLOOKUP(A1186,bank_source_transactions__1[transaction_id],bank_source_transactions__1[amount_inr])</f>
        <v>2847.21</v>
      </c>
      <c r="C1186" s="1">
        <f>_xlfn.XLOOKUP(A1186,Processed_data!A:A,Processed_data!F:F)</f>
        <v>2847.21</v>
      </c>
      <c r="D1186" s="1" t="str">
        <f>_xlfn.XLOOKUP(A1186,bank_source_transactions__1[transaction_id],bank_source_transactions__1[transaction_status])</f>
        <v>SUCCESS</v>
      </c>
      <c r="E1186" s="1" t="str">
        <f>_xlfn.XLOOKUP(A1186,Processed_data!A:A,Processed_data!G:G)</f>
        <v>SUCCESS</v>
      </c>
      <c r="F1186" s="1">
        <f>COUNTIF(bank_processed_transactions[transaction_id],A1186)</f>
        <v>1</v>
      </c>
      <c r="G1186" s="1" t="str">
        <f t="shared" si="180"/>
        <v>found</v>
      </c>
      <c r="H1186" s="1" t="str">
        <f t="shared" si="181"/>
        <v>Not Duplicate</v>
      </c>
      <c r="I1186" s="1" t="str">
        <f t="shared" si="182"/>
        <v>match</v>
      </c>
      <c r="J1186" s="1" t="str">
        <f t="shared" si="183"/>
        <v>match</v>
      </c>
      <c r="K1186" s="1">
        <f t="shared" si="184"/>
        <v>0</v>
      </c>
      <c r="L1186" s="2">
        <f>IF(F1186=0,"not processed",_xlfn.MINIFS(Processed_data!H:H,Processed_data!A:A,A1186))</f>
        <v>46074</v>
      </c>
      <c r="M1186" s="1">
        <f>IF(F1186=0,"not processed",ABS(bank_source_transactions__1[[#This Row],[transaction_date]]-Reconciliation!L1186))</f>
        <v>2</v>
      </c>
      <c r="N1186" s="1" t="str" cm="1">
        <f t="array" ref="N1186">_xlfn.IFS(M1186="not Processed", "Not Processed",M1186&gt;2,"SLA Breached",M1186&lt;=2,"Within SLA")</f>
        <v>Within SLA</v>
      </c>
      <c r="O1186" s="1" t="str">
        <f>_xlfn.XLOOKUP(A1186,Source_data!A:A,Source_data!D:D)</f>
        <v>UPI</v>
      </c>
      <c r="P1186" s="1">
        <f t="shared" si="185"/>
        <v>0</v>
      </c>
      <c r="Q1186" s="1">
        <f t="shared" si="186"/>
        <v>0</v>
      </c>
      <c r="R1186" s="1">
        <f t="shared" si="187"/>
        <v>0</v>
      </c>
      <c r="S1186" s="1">
        <f t="shared" si="188"/>
        <v>0</v>
      </c>
      <c r="T1186" s="1">
        <f t="shared" si="189"/>
        <v>0</v>
      </c>
      <c r="U1186" s="1" t="str">
        <f>_xlfn.XLOOKUP(Table3[[#This Row],[Transaction ID]],Source_data!A:A,Source_data!E:E)</f>
        <v>Hyderabad</v>
      </c>
      <c r="V1186" s="1">
        <f>_xlfn.IFNA(_xlfn.XLOOKUP(A1186,bank_processed_transactions[transaction_id],bank_processed_transactions[processing_minutes]),"")</f>
        <v>33.9</v>
      </c>
      <c r="W1186" s="31">
        <f>_xlfn.XLOOKUP(A1186,Source_data!A:A,Source_data!B:B)</f>
        <v>46072</v>
      </c>
    </row>
    <row r="1187" spans="1:23" x14ac:dyDescent="0.3">
      <c r="A1187" s="4" t="s">
        <v>1377</v>
      </c>
      <c r="B1187" s="1">
        <f>_xlfn.XLOOKUP(A1187,bank_source_transactions__1[transaction_id],bank_source_transactions__1[amount_inr])</f>
        <v>290.79000000000002</v>
      </c>
      <c r="C1187" s="1">
        <f>_xlfn.XLOOKUP(A1187,Processed_data!A:A,Processed_data!F:F)</f>
        <v>290.79000000000002</v>
      </c>
      <c r="D1187" s="1" t="str">
        <f>_xlfn.XLOOKUP(A1187,bank_source_transactions__1[transaction_id],bank_source_transactions__1[transaction_status])</f>
        <v>FAILED</v>
      </c>
      <c r="E1187" s="1" t="str">
        <f>_xlfn.XLOOKUP(A1187,Processed_data!A:A,Processed_data!G:G)</f>
        <v>FAILED</v>
      </c>
      <c r="F1187" s="1">
        <f>COUNTIF(bank_processed_transactions[transaction_id],A1187)</f>
        <v>1</v>
      </c>
      <c r="G1187" s="1" t="str">
        <f t="shared" si="180"/>
        <v>found</v>
      </c>
      <c r="H1187" s="1" t="str">
        <f t="shared" si="181"/>
        <v>Not Duplicate</v>
      </c>
      <c r="I1187" s="1" t="str">
        <f t="shared" si="182"/>
        <v>match</v>
      </c>
      <c r="J1187" s="1" t="str">
        <f t="shared" si="183"/>
        <v>match</v>
      </c>
      <c r="K1187" s="1">
        <f t="shared" si="184"/>
        <v>0</v>
      </c>
      <c r="L1187" s="2">
        <f>IF(F1187=0,"not processed",_xlfn.MINIFS(Processed_data!H:H,Processed_data!A:A,A1187))</f>
        <v>46036</v>
      </c>
      <c r="M1187" s="1">
        <f>IF(F1187=0,"not processed",ABS(bank_source_transactions__1[[#This Row],[transaction_date]]-Reconciliation!L1187))</f>
        <v>2</v>
      </c>
      <c r="N1187" s="1" t="str" cm="1">
        <f t="array" ref="N1187">_xlfn.IFS(M1187="not Processed", "Not Processed",M1187&gt;2,"SLA Breached",M1187&lt;=2,"Within SLA")</f>
        <v>Within SLA</v>
      </c>
      <c r="O1187" s="1" t="str">
        <f>_xlfn.XLOOKUP(A1187,Source_data!A:A,Source_data!D:D)</f>
        <v>UPI</v>
      </c>
      <c r="P1187" s="1">
        <f t="shared" si="185"/>
        <v>0</v>
      </c>
      <c r="Q1187" s="1">
        <f t="shared" si="186"/>
        <v>0</v>
      </c>
      <c r="R1187" s="1">
        <f t="shared" si="187"/>
        <v>0</v>
      </c>
      <c r="S1187" s="1">
        <f t="shared" si="188"/>
        <v>0</v>
      </c>
      <c r="T1187" s="1">
        <f t="shared" si="189"/>
        <v>0</v>
      </c>
      <c r="U1187" s="1" t="str">
        <f>_xlfn.XLOOKUP(Table3[[#This Row],[Transaction ID]],Source_data!A:A,Source_data!E:E)</f>
        <v>Mumbai</v>
      </c>
      <c r="V1187" s="1">
        <f>_xlfn.IFNA(_xlfn.XLOOKUP(A1187,bank_processed_transactions[transaction_id],bank_processed_transactions[processing_minutes]),"")</f>
        <v>54.5</v>
      </c>
      <c r="W1187" s="31">
        <f>_xlfn.XLOOKUP(A1187,Source_data!A:A,Source_data!B:B)</f>
        <v>46034</v>
      </c>
    </row>
    <row r="1188" spans="1:23" x14ac:dyDescent="0.3">
      <c r="A1188" s="3" t="s">
        <v>3369</v>
      </c>
      <c r="B1188" s="1">
        <f>_xlfn.XLOOKUP(A1188,bank_source_transactions__1[transaction_id],bank_source_transactions__1[amount_inr])</f>
        <v>2493.9499999999998</v>
      </c>
      <c r="C1188" s="1">
        <f>_xlfn.XLOOKUP(A1188,Processed_data!A:A,Processed_data!F:F)</f>
        <v>2493.9499999999998</v>
      </c>
      <c r="D1188" s="1" t="str">
        <f>_xlfn.XLOOKUP(A1188,bank_source_transactions__1[transaction_id],bank_source_transactions__1[transaction_status])</f>
        <v>SUCCESS</v>
      </c>
      <c r="E1188" s="1" t="str">
        <f>_xlfn.XLOOKUP(A1188,Processed_data!A:A,Processed_data!G:G)</f>
        <v>SUCCESS</v>
      </c>
      <c r="F1188" s="1">
        <f>COUNTIF(bank_processed_transactions[transaction_id],A1188)</f>
        <v>1</v>
      </c>
      <c r="G1188" s="1" t="str">
        <f t="shared" si="180"/>
        <v>found</v>
      </c>
      <c r="H1188" s="1" t="str">
        <f t="shared" si="181"/>
        <v>Not Duplicate</v>
      </c>
      <c r="I1188" s="1" t="str">
        <f t="shared" si="182"/>
        <v>match</v>
      </c>
      <c r="J1188" s="1" t="str">
        <f t="shared" si="183"/>
        <v>match</v>
      </c>
      <c r="K1188" s="1">
        <f t="shared" si="184"/>
        <v>0</v>
      </c>
      <c r="L1188" s="2">
        <f>IF(F1188=0,"not processed",_xlfn.MINIFS(Processed_data!H:H,Processed_data!A:A,A1188))</f>
        <v>46066</v>
      </c>
      <c r="M1188" s="1">
        <f>IF(F1188=0,"not processed",ABS(bank_source_transactions__1[[#This Row],[transaction_date]]-Reconciliation!L1188))</f>
        <v>0</v>
      </c>
      <c r="N1188" s="1" t="str" cm="1">
        <f t="array" ref="N1188">_xlfn.IFS(M1188="not Processed", "Not Processed",M1188&gt;2,"SLA Breached",M1188&lt;=2,"Within SLA")</f>
        <v>Within SLA</v>
      </c>
      <c r="O1188" s="1" t="str">
        <f>_xlfn.XLOOKUP(A1188,Source_data!A:A,Source_data!D:D)</f>
        <v>UPI</v>
      </c>
      <c r="P1188" s="1">
        <f t="shared" si="185"/>
        <v>0</v>
      </c>
      <c r="Q1188" s="1">
        <f t="shared" si="186"/>
        <v>0</v>
      </c>
      <c r="R1188" s="1">
        <f t="shared" si="187"/>
        <v>0</v>
      </c>
      <c r="S1188" s="1">
        <f t="shared" si="188"/>
        <v>0</v>
      </c>
      <c r="T1188" s="1">
        <f t="shared" si="189"/>
        <v>0</v>
      </c>
      <c r="U1188" s="1" t="str">
        <f>_xlfn.XLOOKUP(Table3[[#This Row],[Transaction ID]],Source_data!A:A,Source_data!E:E)</f>
        <v>Hyderabad</v>
      </c>
      <c r="V1188" s="1">
        <f>_xlfn.IFNA(_xlfn.XLOOKUP(A1188,bank_processed_transactions[transaction_id],bank_processed_transactions[processing_minutes]),"")</f>
        <v>5.6</v>
      </c>
      <c r="W1188" s="31">
        <f>_xlfn.XLOOKUP(A1188,Source_data!A:A,Source_data!B:B)</f>
        <v>46066</v>
      </c>
    </row>
    <row r="1189" spans="1:23" x14ac:dyDescent="0.3">
      <c r="A1189" s="4" t="s">
        <v>3004</v>
      </c>
      <c r="B1189" s="1">
        <f>_xlfn.XLOOKUP(A1189,bank_source_transactions__1[transaction_id],bank_source_transactions__1[amount_inr])</f>
        <v>2611.2199999999998</v>
      </c>
      <c r="C1189" s="1">
        <f>_xlfn.XLOOKUP(A1189,Processed_data!A:A,Processed_data!F:F)</f>
        <v>2611.2199999999998</v>
      </c>
      <c r="D1189" s="1" t="str">
        <f>_xlfn.XLOOKUP(A1189,bank_source_transactions__1[transaction_id],bank_source_transactions__1[transaction_status])</f>
        <v>SUCCESS</v>
      </c>
      <c r="E1189" s="1" t="str">
        <f>_xlfn.XLOOKUP(A1189,Processed_data!A:A,Processed_data!G:G)</f>
        <v>SUCCESS</v>
      </c>
      <c r="F1189" s="1">
        <f>COUNTIF(bank_processed_transactions[transaction_id],A1189)</f>
        <v>1</v>
      </c>
      <c r="G1189" s="1" t="str">
        <f t="shared" si="180"/>
        <v>found</v>
      </c>
      <c r="H1189" s="1" t="str">
        <f t="shared" si="181"/>
        <v>Not Duplicate</v>
      </c>
      <c r="I1189" s="1" t="str">
        <f t="shared" si="182"/>
        <v>match</v>
      </c>
      <c r="J1189" s="1" t="str">
        <f t="shared" si="183"/>
        <v>match</v>
      </c>
      <c r="K1189" s="1">
        <f t="shared" si="184"/>
        <v>0</v>
      </c>
      <c r="L1189" s="2">
        <f>IF(F1189=0,"not processed",_xlfn.MINIFS(Processed_data!H:H,Processed_data!A:A,A1189))</f>
        <v>46063</v>
      </c>
      <c r="M1189" s="1">
        <f>IF(F1189=0,"not processed",ABS(bank_source_transactions__1[[#This Row],[transaction_date]]-Reconciliation!L1189))</f>
        <v>3</v>
      </c>
      <c r="N1189" s="1" t="str" cm="1">
        <f t="array" ref="N1189">_xlfn.IFS(M1189="not Processed", "Not Processed",M1189&gt;2,"SLA Breached",M1189&lt;=2,"Within SLA")</f>
        <v>SLA Breached</v>
      </c>
      <c r="O1189" s="1" t="str">
        <f>_xlfn.XLOOKUP(A1189,Source_data!A:A,Source_data!D:D)</f>
        <v>NEFT</v>
      </c>
      <c r="P1189" s="1">
        <f t="shared" si="185"/>
        <v>0</v>
      </c>
      <c r="Q1189" s="1">
        <f t="shared" si="186"/>
        <v>0</v>
      </c>
      <c r="R1189" s="1">
        <f t="shared" si="187"/>
        <v>0</v>
      </c>
      <c r="S1189" s="1">
        <f t="shared" si="188"/>
        <v>0</v>
      </c>
      <c r="T1189" s="1">
        <f t="shared" si="189"/>
        <v>1</v>
      </c>
      <c r="U1189" s="1" t="str">
        <f>_xlfn.XLOOKUP(Table3[[#This Row],[Transaction ID]],Source_data!A:A,Source_data!E:E)</f>
        <v>Hyderabad</v>
      </c>
      <c r="V1189" s="1">
        <f>_xlfn.IFNA(_xlfn.XLOOKUP(A1189,bank_processed_transactions[transaction_id],bank_processed_transactions[processing_minutes]),"")</f>
        <v>15.3</v>
      </c>
      <c r="W1189" s="31">
        <f>_xlfn.XLOOKUP(A1189,Source_data!A:A,Source_data!B:B)</f>
        <v>46060</v>
      </c>
    </row>
    <row r="1190" spans="1:23" x14ac:dyDescent="0.3">
      <c r="A1190" s="3" t="s">
        <v>3017</v>
      </c>
      <c r="B1190" s="1">
        <f>_xlfn.XLOOKUP(A1190,bank_source_transactions__1[transaction_id],bank_source_transactions__1[amount_inr])</f>
        <v>4990.33</v>
      </c>
      <c r="C1190" s="1">
        <f>_xlfn.XLOOKUP(A1190,Processed_data!A:A,Processed_data!F:F)</f>
        <v>4990.33</v>
      </c>
      <c r="D1190" s="1" t="str">
        <f>_xlfn.XLOOKUP(A1190,bank_source_transactions__1[transaction_id],bank_source_transactions__1[transaction_status])</f>
        <v>SUCCESS</v>
      </c>
      <c r="E1190" s="1" t="str">
        <f>_xlfn.XLOOKUP(A1190,Processed_data!A:A,Processed_data!G:G)</f>
        <v>SUCCESS</v>
      </c>
      <c r="F1190" s="1">
        <f>COUNTIF(bank_processed_transactions[transaction_id],A1190)</f>
        <v>1</v>
      </c>
      <c r="G1190" s="1" t="str">
        <f t="shared" si="180"/>
        <v>found</v>
      </c>
      <c r="H1190" s="1" t="str">
        <f t="shared" si="181"/>
        <v>Not Duplicate</v>
      </c>
      <c r="I1190" s="1" t="str">
        <f t="shared" si="182"/>
        <v>match</v>
      </c>
      <c r="J1190" s="1" t="str">
        <f t="shared" si="183"/>
        <v>match</v>
      </c>
      <c r="K1190" s="1">
        <f t="shared" si="184"/>
        <v>0</v>
      </c>
      <c r="L1190" s="2">
        <f>IF(F1190=0,"not processed",_xlfn.MINIFS(Processed_data!H:H,Processed_data!A:A,A1190))</f>
        <v>46063</v>
      </c>
      <c r="M1190" s="1">
        <f>IF(F1190=0,"not processed",ABS(bank_source_transactions__1[[#This Row],[transaction_date]]-Reconciliation!L1190))</f>
        <v>2</v>
      </c>
      <c r="N1190" s="1" t="str" cm="1">
        <f t="array" ref="N1190">_xlfn.IFS(M1190="not Processed", "Not Processed",M1190&gt;2,"SLA Breached",M1190&lt;=2,"Within SLA")</f>
        <v>Within SLA</v>
      </c>
      <c r="O1190" s="1" t="str">
        <f>_xlfn.XLOOKUP(A1190,Source_data!A:A,Source_data!D:D)</f>
        <v>CARD</v>
      </c>
      <c r="P1190" s="1">
        <f t="shared" si="185"/>
        <v>0</v>
      </c>
      <c r="Q1190" s="1">
        <f t="shared" si="186"/>
        <v>0</v>
      </c>
      <c r="R1190" s="1">
        <f t="shared" si="187"/>
        <v>0</v>
      </c>
      <c r="S1190" s="1">
        <f t="shared" si="188"/>
        <v>0</v>
      </c>
      <c r="T1190" s="1">
        <f t="shared" si="189"/>
        <v>0</v>
      </c>
      <c r="U1190" s="1" t="str">
        <f>_xlfn.XLOOKUP(Table3[[#This Row],[Transaction ID]],Source_data!A:A,Source_data!E:E)</f>
        <v>Hyderabad</v>
      </c>
      <c r="V1190" s="1">
        <f>_xlfn.IFNA(_xlfn.XLOOKUP(A1190,bank_processed_transactions[transaction_id],bank_processed_transactions[processing_minutes]),"")</f>
        <v>29.3</v>
      </c>
      <c r="W1190" s="31">
        <f>_xlfn.XLOOKUP(A1190,Source_data!A:A,Source_data!B:B)</f>
        <v>46061</v>
      </c>
    </row>
    <row r="1191" spans="1:23" x14ac:dyDescent="0.3">
      <c r="A1191" s="4" t="s">
        <v>3432</v>
      </c>
      <c r="B1191" s="1">
        <f>_xlfn.XLOOKUP(A1191,bank_source_transactions__1[transaction_id],bank_source_transactions__1[amount_inr])</f>
        <v>4194.62</v>
      </c>
      <c r="C1191" s="1">
        <f>_xlfn.XLOOKUP(A1191,Processed_data!A:A,Processed_data!F:F)</f>
        <v>4194.62</v>
      </c>
      <c r="D1191" s="1" t="str">
        <f>_xlfn.XLOOKUP(A1191,bank_source_transactions__1[transaction_id],bank_source_transactions__1[transaction_status])</f>
        <v>FAILED</v>
      </c>
      <c r="E1191" s="1" t="str">
        <f>_xlfn.XLOOKUP(A1191,Processed_data!A:A,Processed_data!G:G)</f>
        <v>FAILED</v>
      </c>
      <c r="F1191" s="1">
        <f>COUNTIF(bank_processed_transactions[transaction_id],A1191)</f>
        <v>1</v>
      </c>
      <c r="G1191" s="1" t="str">
        <f t="shared" si="180"/>
        <v>found</v>
      </c>
      <c r="H1191" s="1" t="str">
        <f t="shared" si="181"/>
        <v>Not Duplicate</v>
      </c>
      <c r="I1191" s="1" t="str">
        <f t="shared" si="182"/>
        <v>match</v>
      </c>
      <c r="J1191" s="1" t="str">
        <f t="shared" si="183"/>
        <v>match</v>
      </c>
      <c r="K1191" s="1">
        <f t="shared" si="184"/>
        <v>0</v>
      </c>
      <c r="L1191" s="2">
        <f>IF(F1191=0,"not processed",_xlfn.MINIFS(Processed_data!H:H,Processed_data!A:A,A1191))</f>
        <v>46060</v>
      </c>
      <c r="M1191" s="1">
        <f>IF(F1191=0,"not processed",ABS(bank_source_transactions__1[[#This Row],[transaction_date]]-Reconciliation!L1191))</f>
        <v>0</v>
      </c>
      <c r="N1191" s="1" t="str" cm="1">
        <f t="array" ref="N1191">_xlfn.IFS(M1191="not Processed", "Not Processed",M1191&gt;2,"SLA Breached",M1191&lt;=2,"Within SLA")</f>
        <v>Within SLA</v>
      </c>
      <c r="O1191" s="1" t="str">
        <f>_xlfn.XLOOKUP(A1191,Source_data!A:A,Source_data!D:D)</f>
        <v>UPI</v>
      </c>
      <c r="P1191" s="1">
        <f t="shared" si="185"/>
        <v>0</v>
      </c>
      <c r="Q1191" s="1">
        <f t="shared" si="186"/>
        <v>0</v>
      </c>
      <c r="R1191" s="1">
        <f t="shared" si="187"/>
        <v>0</v>
      </c>
      <c r="S1191" s="1">
        <f t="shared" si="188"/>
        <v>0</v>
      </c>
      <c r="T1191" s="1">
        <f t="shared" si="189"/>
        <v>0</v>
      </c>
      <c r="U1191" s="1" t="str">
        <f>_xlfn.XLOOKUP(Table3[[#This Row],[Transaction ID]],Source_data!A:A,Source_data!E:E)</f>
        <v>Hyderabad</v>
      </c>
      <c r="V1191" s="1">
        <f>_xlfn.IFNA(_xlfn.XLOOKUP(A1191,bank_processed_transactions[transaction_id],bank_processed_transactions[processing_minutes]),"")</f>
        <v>37.6</v>
      </c>
      <c r="W1191" s="31">
        <f>_xlfn.XLOOKUP(A1191,Source_data!A:A,Source_data!B:B)</f>
        <v>46060</v>
      </c>
    </row>
    <row r="1192" spans="1:23" x14ac:dyDescent="0.3">
      <c r="A1192" s="3" t="s">
        <v>1137</v>
      </c>
      <c r="B1192" s="1">
        <f>_xlfn.XLOOKUP(A1192,bank_source_transactions__1[transaction_id],bank_source_transactions__1[amount_inr])</f>
        <v>5423.01</v>
      </c>
      <c r="C1192" s="1">
        <f>_xlfn.XLOOKUP(A1192,Processed_data!A:A,Processed_data!F:F)</f>
        <v>5423.01</v>
      </c>
      <c r="D1192" s="1" t="str">
        <f>_xlfn.XLOOKUP(A1192,bank_source_transactions__1[transaction_id],bank_source_transactions__1[transaction_status])</f>
        <v>SUCCESS</v>
      </c>
      <c r="E1192" s="1" t="str">
        <f>_xlfn.XLOOKUP(A1192,Processed_data!A:A,Processed_data!G:G)</f>
        <v>SUCCESS</v>
      </c>
      <c r="F1192" s="1">
        <f>COUNTIF(bank_processed_transactions[transaction_id],A1192)</f>
        <v>1</v>
      </c>
      <c r="G1192" s="1" t="str">
        <f t="shared" si="180"/>
        <v>found</v>
      </c>
      <c r="H1192" s="1" t="str">
        <f t="shared" si="181"/>
        <v>Not Duplicate</v>
      </c>
      <c r="I1192" s="1" t="str">
        <f t="shared" si="182"/>
        <v>match</v>
      </c>
      <c r="J1192" s="1" t="str">
        <f t="shared" si="183"/>
        <v>match</v>
      </c>
      <c r="K1192" s="1">
        <f t="shared" si="184"/>
        <v>0</v>
      </c>
      <c r="L1192" s="2">
        <f>IF(F1192=0,"not processed",_xlfn.MINIFS(Processed_data!H:H,Processed_data!A:A,A1192))</f>
        <v>46045</v>
      </c>
      <c r="M1192" s="1">
        <f>IF(F1192=0,"not processed",ABS(bank_source_transactions__1[[#This Row],[transaction_date]]-Reconciliation!L1192))</f>
        <v>0</v>
      </c>
      <c r="N1192" s="1" t="str" cm="1">
        <f t="array" ref="N1192">_xlfn.IFS(M1192="not Processed", "Not Processed",M1192&gt;2,"SLA Breached",M1192&lt;=2,"Within SLA")</f>
        <v>Within SLA</v>
      </c>
      <c r="O1192" s="1" t="str">
        <f>_xlfn.XLOOKUP(A1192,Source_data!A:A,Source_data!D:D)</f>
        <v>UPI</v>
      </c>
      <c r="P1192" s="1">
        <f t="shared" si="185"/>
        <v>0</v>
      </c>
      <c r="Q1192" s="1">
        <f t="shared" si="186"/>
        <v>0</v>
      </c>
      <c r="R1192" s="1">
        <f t="shared" si="187"/>
        <v>0</v>
      </c>
      <c r="S1192" s="1">
        <f t="shared" si="188"/>
        <v>0</v>
      </c>
      <c r="T1192" s="1">
        <f t="shared" si="189"/>
        <v>0</v>
      </c>
      <c r="U1192" s="1" t="str">
        <f>_xlfn.XLOOKUP(Table3[[#This Row],[Transaction ID]],Source_data!A:A,Source_data!E:E)</f>
        <v>Mumbai</v>
      </c>
      <c r="V1192" s="1">
        <f>_xlfn.IFNA(_xlfn.XLOOKUP(A1192,bank_processed_transactions[transaction_id],bank_processed_transactions[processing_minutes]),"")</f>
        <v>85.6</v>
      </c>
      <c r="W1192" s="31">
        <f>_xlfn.XLOOKUP(A1192,Source_data!A:A,Source_data!B:B)</f>
        <v>46045</v>
      </c>
    </row>
    <row r="1193" spans="1:23" x14ac:dyDescent="0.3">
      <c r="A1193" s="4" t="s">
        <v>2654</v>
      </c>
      <c r="B1193" s="1">
        <f>_xlfn.XLOOKUP(A1193,bank_source_transactions__1[transaction_id],bank_source_transactions__1[amount_inr])</f>
        <v>28735.25</v>
      </c>
      <c r="C1193" s="1">
        <f>_xlfn.XLOOKUP(A1193,Processed_data!A:A,Processed_data!F:F)</f>
        <v>28735.25</v>
      </c>
      <c r="D1193" s="1" t="str">
        <f>_xlfn.XLOOKUP(A1193,bank_source_transactions__1[transaction_id],bank_source_transactions__1[transaction_status])</f>
        <v>FAILED</v>
      </c>
      <c r="E1193" s="1" t="str">
        <f>_xlfn.XLOOKUP(A1193,Processed_data!A:A,Processed_data!G:G)</f>
        <v>FAILED</v>
      </c>
      <c r="F1193" s="1">
        <f>COUNTIF(bank_processed_transactions[transaction_id],A1193)</f>
        <v>1</v>
      </c>
      <c r="G1193" s="1" t="str">
        <f t="shared" si="180"/>
        <v>found</v>
      </c>
      <c r="H1193" s="1" t="str">
        <f t="shared" si="181"/>
        <v>Not Duplicate</v>
      </c>
      <c r="I1193" s="1" t="str">
        <f t="shared" si="182"/>
        <v>match</v>
      </c>
      <c r="J1193" s="1" t="str">
        <f t="shared" si="183"/>
        <v>match</v>
      </c>
      <c r="K1193" s="1">
        <f t="shared" si="184"/>
        <v>0</v>
      </c>
      <c r="L1193" s="2">
        <f>IF(F1193=0,"not processed",_xlfn.MINIFS(Processed_data!H:H,Processed_data!A:A,A1193))</f>
        <v>46074</v>
      </c>
      <c r="M1193" s="1">
        <f>IF(F1193=0,"not processed",ABS(bank_source_transactions__1[[#This Row],[transaction_date]]-Reconciliation!L1193))</f>
        <v>3</v>
      </c>
      <c r="N1193" s="1" t="str" cm="1">
        <f t="array" ref="N1193">_xlfn.IFS(M1193="not Processed", "Not Processed",M1193&gt;2,"SLA Breached",M1193&lt;=2,"Within SLA")</f>
        <v>SLA Breached</v>
      </c>
      <c r="O1193" s="1" t="str">
        <f>_xlfn.XLOOKUP(A1193,Source_data!A:A,Source_data!D:D)</f>
        <v>UPI</v>
      </c>
      <c r="P1193" s="1">
        <f t="shared" si="185"/>
        <v>0</v>
      </c>
      <c r="Q1193" s="1">
        <f t="shared" si="186"/>
        <v>0</v>
      </c>
      <c r="R1193" s="1">
        <f t="shared" si="187"/>
        <v>0</v>
      </c>
      <c r="S1193" s="1">
        <f t="shared" si="188"/>
        <v>0</v>
      </c>
      <c r="T1193" s="1">
        <f t="shared" si="189"/>
        <v>1</v>
      </c>
      <c r="U1193" s="1" t="str">
        <f>_xlfn.XLOOKUP(Table3[[#This Row],[Transaction ID]],Source_data!A:A,Source_data!E:E)</f>
        <v>Pune</v>
      </c>
      <c r="V1193" s="1">
        <f>_xlfn.IFNA(_xlfn.XLOOKUP(A1193,bank_processed_transactions[transaction_id],bank_processed_transactions[processing_minutes]),"")</f>
        <v>16.2</v>
      </c>
      <c r="W1193" s="31">
        <f>_xlfn.XLOOKUP(A1193,Source_data!A:A,Source_data!B:B)</f>
        <v>46071</v>
      </c>
    </row>
    <row r="1194" spans="1:23" x14ac:dyDescent="0.3">
      <c r="A1194" s="3" t="s">
        <v>4353</v>
      </c>
      <c r="B1194" s="1">
        <f>_xlfn.XLOOKUP(A1194,bank_source_transactions__1[transaction_id],bank_source_transactions__1[amount_inr])</f>
        <v>1129.57</v>
      </c>
      <c r="C1194" s="1">
        <f>_xlfn.XLOOKUP(A1194,Processed_data!A:A,Processed_data!F:F)</f>
        <v>1129.57</v>
      </c>
      <c r="D1194" s="1" t="str">
        <f>_xlfn.XLOOKUP(A1194,bank_source_transactions__1[transaction_id],bank_source_transactions__1[transaction_status])</f>
        <v>SUCCESS</v>
      </c>
      <c r="E1194" s="1" t="str">
        <f>_xlfn.XLOOKUP(A1194,Processed_data!A:A,Processed_data!G:G)</f>
        <v>SUCCESS</v>
      </c>
      <c r="F1194" s="1">
        <f>COUNTIF(bank_processed_transactions[transaction_id],A1194)</f>
        <v>1</v>
      </c>
      <c r="G1194" s="1" t="str">
        <f t="shared" si="180"/>
        <v>found</v>
      </c>
      <c r="H1194" s="1" t="str">
        <f t="shared" si="181"/>
        <v>Not Duplicate</v>
      </c>
      <c r="I1194" s="1" t="str">
        <f t="shared" si="182"/>
        <v>match</v>
      </c>
      <c r="J1194" s="1" t="str">
        <f t="shared" si="183"/>
        <v>match</v>
      </c>
      <c r="K1194" s="1">
        <f t="shared" si="184"/>
        <v>0</v>
      </c>
      <c r="L1194" s="2">
        <f>IF(F1194=0,"not processed",_xlfn.MINIFS(Processed_data!H:H,Processed_data!A:A,A1194))</f>
        <v>46088</v>
      </c>
      <c r="M1194" s="1">
        <f>IF(F1194=0,"not processed",ABS(bank_source_transactions__1[[#This Row],[transaction_date]]-Reconciliation!L1194))</f>
        <v>1</v>
      </c>
      <c r="N1194" s="1" t="str" cm="1">
        <f t="array" ref="N1194">_xlfn.IFS(M1194="not Processed", "Not Processed",M1194&gt;2,"SLA Breached",M1194&lt;=2,"Within SLA")</f>
        <v>Within SLA</v>
      </c>
      <c r="O1194" s="1" t="str">
        <f>_xlfn.XLOOKUP(A1194,Source_data!A:A,Source_data!D:D)</f>
        <v>CARD</v>
      </c>
      <c r="P1194" s="1">
        <f t="shared" si="185"/>
        <v>0</v>
      </c>
      <c r="Q1194" s="1">
        <f t="shared" si="186"/>
        <v>0</v>
      </c>
      <c r="R1194" s="1">
        <f t="shared" si="187"/>
        <v>0</v>
      </c>
      <c r="S1194" s="1">
        <f t="shared" si="188"/>
        <v>0</v>
      </c>
      <c r="T1194" s="1">
        <f t="shared" si="189"/>
        <v>0</v>
      </c>
      <c r="U1194" s="1" t="str">
        <f>_xlfn.XLOOKUP(Table3[[#This Row],[Transaction ID]],Source_data!A:A,Source_data!E:E)</f>
        <v>Pune</v>
      </c>
      <c r="V1194" s="1">
        <f>_xlfn.IFNA(_xlfn.XLOOKUP(A1194,bank_processed_transactions[transaction_id],bank_processed_transactions[processing_minutes]),"")</f>
        <v>22.3</v>
      </c>
      <c r="W1194" s="31">
        <f>_xlfn.XLOOKUP(A1194,Source_data!A:A,Source_data!B:B)</f>
        <v>46087</v>
      </c>
    </row>
    <row r="1195" spans="1:23" x14ac:dyDescent="0.3">
      <c r="A1195" s="4" t="s">
        <v>1065</v>
      </c>
      <c r="B1195" s="1">
        <f>_xlfn.XLOOKUP(A1195,bank_source_transactions__1[transaction_id],bank_source_transactions__1[amount_inr])</f>
        <v>21250.03</v>
      </c>
      <c r="C1195" s="1">
        <f>_xlfn.XLOOKUP(A1195,Processed_data!A:A,Processed_data!F:F)</f>
        <v>21250.03</v>
      </c>
      <c r="D1195" s="1" t="str">
        <f>_xlfn.XLOOKUP(A1195,bank_source_transactions__1[transaction_id],bank_source_transactions__1[transaction_status])</f>
        <v>SUCCESS</v>
      </c>
      <c r="E1195" s="1" t="str">
        <f>_xlfn.XLOOKUP(A1195,Processed_data!A:A,Processed_data!G:G)</f>
        <v>SUCCESS</v>
      </c>
      <c r="F1195" s="1">
        <f>COUNTIF(bank_processed_transactions[transaction_id],A1195)</f>
        <v>1</v>
      </c>
      <c r="G1195" s="1" t="str">
        <f t="shared" si="180"/>
        <v>found</v>
      </c>
      <c r="H1195" s="1" t="str">
        <f t="shared" si="181"/>
        <v>Not Duplicate</v>
      </c>
      <c r="I1195" s="1" t="str">
        <f t="shared" si="182"/>
        <v>match</v>
      </c>
      <c r="J1195" s="1" t="str">
        <f t="shared" si="183"/>
        <v>match</v>
      </c>
      <c r="K1195" s="1">
        <f t="shared" si="184"/>
        <v>0</v>
      </c>
      <c r="L1195" s="2">
        <f>IF(F1195=0,"not processed",_xlfn.MINIFS(Processed_data!H:H,Processed_data!A:A,A1195))</f>
        <v>46074</v>
      </c>
      <c r="M1195" s="1">
        <f>IF(F1195=0,"not processed",ABS(bank_source_transactions__1[[#This Row],[transaction_date]]-Reconciliation!L1195))</f>
        <v>0</v>
      </c>
      <c r="N1195" s="1" t="str" cm="1">
        <f t="array" ref="N1195">_xlfn.IFS(M1195="not Processed", "Not Processed",M1195&gt;2,"SLA Breached",M1195&lt;=2,"Within SLA")</f>
        <v>Within SLA</v>
      </c>
      <c r="O1195" s="1" t="str">
        <f>_xlfn.XLOOKUP(A1195,Source_data!A:A,Source_data!D:D)</f>
        <v>IMPS</v>
      </c>
      <c r="P1195" s="1">
        <f t="shared" si="185"/>
        <v>0</v>
      </c>
      <c r="Q1195" s="1">
        <f t="shared" si="186"/>
        <v>0</v>
      </c>
      <c r="R1195" s="1">
        <f t="shared" si="187"/>
        <v>0</v>
      </c>
      <c r="S1195" s="1">
        <f t="shared" si="188"/>
        <v>0</v>
      </c>
      <c r="T1195" s="1">
        <f t="shared" si="189"/>
        <v>0</v>
      </c>
      <c r="U1195" s="1" t="str">
        <f>_xlfn.XLOOKUP(Table3[[#This Row],[Transaction ID]],Source_data!A:A,Source_data!E:E)</f>
        <v>Hyderabad</v>
      </c>
      <c r="V1195" s="1">
        <f>_xlfn.IFNA(_xlfn.XLOOKUP(A1195,bank_processed_transactions[transaction_id],bank_processed_transactions[processing_minutes]),"")</f>
        <v>17.3</v>
      </c>
      <c r="W1195" s="31">
        <f>_xlfn.XLOOKUP(A1195,Source_data!A:A,Source_data!B:B)</f>
        <v>46074</v>
      </c>
    </row>
    <row r="1196" spans="1:23" x14ac:dyDescent="0.3">
      <c r="A1196" s="3" t="s">
        <v>4351</v>
      </c>
      <c r="B1196" s="1">
        <f>_xlfn.XLOOKUP(A1196,bank_source_transactions__1[transaction_id],bank_source_transactions__1[amount_inr])</f>
        <v>1897.85</v>
      </c>
      <c r="C1196" s="1">
        <f>_xlfn.XLOOKUP(A1196,Processed_data!A:A,Processed_data!F:F)</f>
        <v>1897.85</v>
      </c>
      <c r="D1196" s="1" t="str">
        <f>_xlfn.XLOOKUP(A1196,bank_source_transactions__1[transaction_id],bank_source_transactions__1[transaction_status])</f>
        <v>SUCCESS</v>
      </c>
      <c r="E1196" s="1" t="str">
        <f>_xlfn.XLOOKUP(A1196,Processed_data!A:A,Processed_data!G:G)</f>
        <v>SUCCESS</v>
      </c>
      <c r="F1196" s="1">
        <f>COUNTIF(bank_processed_transactions[transaction_id],A1196)</f>
        <v>1</v>
      </c>
      <c r="G1196" s="1" t="str">
        <f t="shared" si="180"/>
        <v>found</v>
      </c>
      <c r="H1196" s="1" t="str">
        <f t="shared" si="181"/>
        <v>Not Duplicate</v>
      </c>
      <c r="I1196" s="1" t="str">
        <f t="shared" si="182"/>
        <v>match</v>
      </c>
      <c r="J1196" s="1" t="str">
        <f t="shared" si="183"/>
        <v>match</v>
      </c>
      <c r="K1196" s="1">
        <f t="shared" si="184"/>
        <v>0</v>
      </c>
      <c r="L1196" s="2">
        <f>IF(F1196=0,"not processed",_xlfn.MINIFS(Processed_data!H:H,Processed_data!A:A,A1196))</f>
        <v>46059</v>
      </c>
      <c r="M1196" s="1">
        <f>IF(F1196=0,"not processed",ABS(bank_source_transactions__1[[#This Row],[transaction_date]]-Reconciliation!L1196))</f>
        <v>3</v>
      </c>
      <c r="N1196" s="1" t="str" cm="1">
        <f t="array" ref="N1196">_xlfn.IFS(M1196="not Processed", "Not Processed",M1196&gt;2,"SLA Breached",M1196&lt;=2,"Within SLA")</f>
        <v>SLA Breached</v>
      </c>
      <c r="O1196" s="1" t="str">
        <f>_xlfn.XLOOKUP(A1196,Source_data!A:A,Source_data!D:D)</f>
        <v>IMPS</v>
      </c>
      <c r="P1196" s="1">
        <f t="shared" si="185"/>
        <v>0</v>
      </c>
      <c r="Q1196" s="1">
        <f t="shared" si="186"/>
        <v>0</v>
      </c>
      <c r="R1196" s="1">
        <f t="shared" si="187"/>
        <v>0</v>
      </c>
      <c r="S1196" s="1">
        <f t="shared" si="188"/>
        <v>0</v>
      </c>
      <c r="T1196" s="1">
        <f t="shared" si="189"/>
        <v>1</v>
      </c>
      <c r="U1196" s="1" t="str">
        <f>_xlfn.XLOOKUP(Table3[[#This Row],[Transaction ID]],Source_data!A:A,Source_data!E:E)</f>
        <v>Bengaluru</v>
      </c>
      <c r="V1196" s="1">
        <f>_xlfn.IFNA(_xlfn.XLOOKUP(A1196,bank_processed_transactions[transaction_id],bank_processed_transactions[processing_minutes]),"")</f>
        <v>11.1</v>
      </c>
      <c r="W1196" s="31">
        <f>_xlfn.XLOOKUP(A1196,Source_data!A:A,Source_data!B:B)</f>
        <v>46056</v>
      </c>
    </row>
    <row r="1197" spans="1:23" x14ac:dyDescent="0.3">
      <c r="A1197" s="4" t="s">
        <v>1988</v>
      </c>
      <c r="B1197" s="1">
        <f>_xlfn.XLOOKUP(A1197,bank_source_transactions__1[transaction_id],bank_source_transactions__1[amount_inr])</f>
        <v>997.92</v>
      </c>
      <c r="C1197" s="1">
        <f>_xlfn.XLOOKUP(A1197,Processed_data!A:A,Processed_data!F:F)</f>
        <v>997.92</v>
      </c>
      <c r="D1197" s="1" t="str">
        <f>_xlfn.XLOOKUP(A1197,bank_source_transactions__1[transaction_id],bank_source_transactions__1[transaction_status])</f>
        <v>SUCCESS</v>
      </c>
      <c r="E1197" s="1" t="str">
        <f>_xlfn.XLOOKUP(A1197,Processed_data!A:A,Processed_data!G:G)</f>
        <v>SUCCESS</v>
      </c>
      <c r="F1197" s="1">
        <f>COUNTIF(bank_processed_transactions[transaction_id],A1197)</f>
        <v>1</v>
      </c>
      <c r="G1197" s="1" t="str">
        <f t="shared" si="180"/>
        <v>found</v>
      </c>
      <c r="H1197" s="1" t="str">
        <f t="shared" si="181"/>
        <v>Not Duplicate</v>
      </c>
      <c r="I1197" s="1" t="str">
        <f t="shared" si="182"/>
        <v>match</v>
      </c>
      <c r="J1197" s="1" t="str">
        <f t="shared" si="183"/>
        <v>match</v>
      </c>
      <c r="K1197" s="1">
        <f t="shared" si="184"/>
        <v>0</v>
      </c>
      <c r="L1197" s="2">
        <f>IF(F1197=0,"not processed",_xlfn.MINIFS(Processed_data!H:H,Processed_data!A:A,A1197))</f>
        <v>46085</v>
      </c>
      <c r="M1197" s="1">
        <f>IF(F1197=0,"not processed",ABS(bank_source_transactions__1[[#This Row],[transaction_date]]-Reconciliation!L1197))</f>
        <v>1</v>
      </c>
      <c r="N1197" s="1" t="str" cm="1">
        <f t="array" ref="N1197">_xlfn.IFS(M1197="not Processed", "Not Processed",M1197&gt;2,"SLA Breached",M1197&lt;=2,"Within SLA")</f>
        <v>Within SLA</v>
      </c>
      <c r="O1197" s="1" t="str">
        <f>_xlfn.XLOOKUP(A1197,Source_data!A:A,Source_data!D:D)</f>
        <v>IMPS</v>
      </c>
      <c r="P1197" s="1">
        <f t="shared" si="185"/>
        <v>0</v>
      </c>
      <c r="Q1197" s="1">
        <f t="shared" si="186"/>
        <v>0</v>
      </c>
      <c r="R1197" s="1">
        <f t="shared" si="187"/>
        <v>0</v>
      </c>
      <c r="S1197" s="1">
        <f t="shared" si="188"/>
        <v>0</v>
      </c>
      <c r="T1197" s="1">
        <f t="shared" si="189"/>
        <v>0</v>
      </c>
      <c r="U1197" s="1" t="str">
        <f>_xlfn.XLOOKUP(Table3[[#This Row],[Transaction ID]],Source_data!A:A,Source_data!E:E)</f>
        <v>Pune</v>
      </c>
      <c r="V1197" s="1">
        <f>_xlfn.IFNA(_xlfn.XLOOKUP(A1197,bank_processed_transactions[transaction_id],bank_processed_transactions[processing_minutes]),"")</f>
        <v>28.7</v>
      </c>
      <c r="W1197" s="31">
        <f>_xlfn.XLOOKUP(A1197,Source_data!A:A,Source_data!B:B)</f>
        <v>46084</v>
      </c>
    </row>
    <row r="1198" spans="1:23" x14ac:dyDescent="0.3">
      <c r="A1198" s="3" t="s">
        <v>3787</v>
      </c>
      <c r="B1198" s="1">
        <f>_xlfn.XLOOKUP(A1198,bank_source_transactions__1[transaction_id],bank_source_transactions__1[amount_inr])</f>
        <v>8067.12</v>
      </c>
      <c r="C1198" s="1">
        <f>_xlfn.XLOOKUP(A1198,Processed_data!A:A,Processed_data!F:F)</f>
        <v>8067.12</v>
      </c>
      <c r="D1198" s="1" t="str">
        <f>_xlfn.XLOOKUP(A1198,bank_source_transactions__1[transaction_id],bank_source_transactions__1[transaction_status])</f>
        <v>SUCCESS</v>
      </c>
      <c r="E1198" s="1" t="str">
        <f>_xlfn.XLOOKUP(A1198,Processed_data!A:A,Processed_data!G:G)</f>
        <v>SUCCESS</v>
      </c>
      <c r="F1198" s="1">
        <f>COUNTIF(bank_processed_transactions[transaction_id],A1198)</f>
        <v>1</v>
      </c>
      <c r="G1198" s="1" t="str">
        <f t="shared" si="180"/>
        <v>found</v>
      </c>
      <c r="H1198" s="1" t="str">
        <f t="shared" si="181"/>
        <v>Not Duplicate</v>
      </c>
      <c r="I1198" s="1" t="str">
        <f t="shared" si="182"/>
        <v>match</v>
      </c>
      <c r="J1198" s="1" t="str">
        <f t="shared" si="183"/>
        <v>match</v>
      </c>
      <c r="K1198" s="1">
        <f t="shared" si="184"/>
        <v>0</v>
      </c>
      <c r="L1198" s="2">
        <f>IF(F1198=0,"not processed",_xlfn.MINIFS(Processed_data!H:H,Processed_data!A:A,A1198))</f>
        <v>46045</v>
      </c>
      <c r="M1198" s="1">
        <f>IF(F1198=0,"not processed",ABS(bank_source_transactions__1[[#This Row],[transaction_date]]-Reconciliation!L1198))</f>
        <v>1</v>
      </c>
      <c r="N1198" s="1" t="str" cm="1">
        <f t="array" ref="N1198">_xlfn.IFS(M1198="not Processed", "Not Processed",M1198&gt;2,"SLA Breached",M1198&lt;=2,"Within SLA")</f>
        <v>Within SLA</v>
      </c>
      <c r="O1198" s="1" t="str">
        <f>_xlfn.XLOOKUP(A1198,Source_data!A:A,Source_data!D:D)</f>
        <v>UPI</v>
      </c>
      <c r="P1198" s="1">
        <f t="shared" si="185"/>
        <v>0</v>
      </c>
      <c r="Q1198" s="1">
        <f t="shared" si="186"/>
        <v>0</v>
      </c>
      <c r="R1198" s="1">
        <f t="shared" si="187"/>
        <v>0</v>
      </c>
      <c r="S1198" s="1">
        <f t="shared" si="188"/>
        <v>0</v>
      </c>
      <c r="T1198" s="1">
        <f t="shared" si="189"/>
        <v>0</v>
      </c>
      <c r="U1198" s="1" t="str">
        <f>_xlfn.XLOOKUP(Table3[[#This Row],[Transaction ID]],Source_data!A:A,Source_data!E:E)</f>
        <v>Hyderabad</v>
      </c>
      <c r="V1198" s="1">
        <f>_xlfn.IFNA(_xlfn.XLOOKUP(A1198,bank_processed_transactions[transaction_id],bank_processed_transactions[processing_minutes]),"")</f>
        <v>34.5</v>
      </c>
      <c r="W1198" s="31">
        <f>_xlfn.XLOOKUP(A1198,Source_data!A:A,Source_data!B:B)</f>
        <v>46044</v>
      </c>
    </row>
    <row r="1199" spans="1:23" x14ac:dyDescent="0.3">
      <c r="A1199" s="4" t="s">
        <v>3030</v>
      </c>
      <c r="B1199" s="1">
        <f>_xlfn.XLOOKUP(A1199,bank_source_transactions__1[transaction_id],bank_source_transactions__1[amount_inr])</f>
        <v>953.21</v>
      </c>
      <c r="C1199" s="1">
        <f>_xlfn.XLOOKUP(A1199,Processed_data!A:A,Processed_data!F:F)</f>
        <v>953.21</v>
      </c>
      <c r="D1199" s="1" t="str">
        <f>_xlfn.XLOOKUP(A1199,bank_source_transactions__1[transaction_id],bank_source_transactions__1[transaction_status])</f>
        <v>SUCCESS</v>
      </c>
      <c r="E1199" s="1" t="str">
        <f>_xlfn.XLOOKUP(A1199,Processed_data!A:A,Processed_data!G:G)</f>
        <v>FAILED</v>
      </c>
      <c r="F1199" s="1">
        <f>COUNTIF(bank_processed_transactions[transaction_id],A1199)</f>
        <v>1</v>
      </c>
      <c r="G1199" s="1" t="str">
        <f t="shared" si="180"/>
        <v>found</v>
      </c>
      <c r="H1199" s="1" t="str">
        <f t="shared" si="181"/>
        <v>Not Duplicate</v>
      </c>
      <c r="I1199" s="1" t="str">
        <f t="shared" si="182"/>
        <v>match</v>
      </c>
      <c r="J1199" s="1" t="str">
        <f t="shared" si="183"/>
        <v>mismatch</v>
      </c>
      <c r="K1199" s="1">
        <f t="shared" si="184"/>
        <v>0</v>
      </c>
      <c r="L1199" s="2">
        <f>IF(F1199=0,"not processed",_xlfn.MINIFS(Processed_data!H:H,Processed_data!A:A,A1199))</f>
        <v>46059</v>
      </c>
      <c r="M1199" s="1">
        <f>IF(F1199=0,"not processed",ABS(bank_source_transactions__1[[#This Row],[transaction_date]]-Reconciliation!L1199))</f>
        <v>1</v>
      </c>
      <c r="N1199" s="1" t="str" cm="1">
        <f t="array" ref="N1199">_xlfn.IFS(M1199="not Processed", "Not Processed",M1199&gt;2,"SLA Breached",M1199&lt;=2,"Within SLA")</f>
        <v>Within SLA</v>
      </c>
      <c r="O1199" s="1" t="str">
        <f>_xlfn.XLOOKUP(A1199,Source_data!A:A,Source_data!D:D)</f>
        <v>ATM</v>
      </c>
      <c r="P1199" s="1">
        <f t="shared" si="185"/>
        <v>0</v>
      </c>
      <c r="Q1199" s="1">
        <f t="shared" si="186"/>
        <v>0</v>
      </c>
      <c r="R1199" s="1">
        <f t="shared" si="187"/>
        <v>0</v>
      </c>
      <c r="S1199" s="1">
        <f t="shared" si="188"/>
        <v>1</v>
      </c>
      <c r="T1199" s="1">
        <f t="shared" si="189"/>
        <v>0</v>
      </c>
      <c r="U1199" s="1" t="str">
        <f>_xlfn.XLOOKUP(Table3[[#This Row],[Transaction ID]],Source_data!A:A,Source_data!E:E)</f>
        <v>Hyderabad</v>
      </c>
      <c r="V1199" s="1">
        <f>_xlfn.IFNA(_xlfn.XLOOKUP(A1199,bank_processed_transactions[transaction_id],bank_processed_transactions[processing_minutes]),"")</f>
        <v>32.299999999999997</v>
      </c>
      <c r="W1199" s="31">
        <f>_xlfn.XLOOKUP(A1199,Source_data!A:A,Source_data!B:B)</f>
        <v>46058</v>
      </c>
    </row>
    <row r="1200" spans="1:23" x14ac:dyDescent="0.3">
      <c r="A1200" s="3" t="s">
        <v>2652</v>
      </c>
      <c r="B1200" s="1">
        <f>_xlfn.XLOOKUP(A1200,bank_source_transactions__1[transaction_id],bank_source_transactions__1[amount_inr])</f>
        <v>626.76</v>
      </c>
      <c r="C1200" s="1">
        <f>_xlfn.XLOOKUP(A1200,Processed_data!A:A,Processed_data!F:F)</f>
        <v>626.76</v>
      </c>
      <c r="D1200" s="1" t="str">
        <f>_xlfn.XLOOKUP(A1200,bank_source_transactions__1[transaction_id],bank_source_transactions__1[transaction_status])</f>
        <v>SUCCESS</v>
      </c>
      <c r="E1200" s="1" t="str">
        <f>_xlfn.XLOOKUP(A1200,Processed_data!A:A,Processed_data!G:G)</f>
        <v>SUCCESS</v>
      </c>
      <c r="F1200" s="1">
        <f>COUNTIF(bank_processed_transactions[transaction_id],A1200)</f>
        <v>1</v>
      </c>
      <c r="G1200" s="1" t="str">
        <f t="shared" si="180"/>
        <v>found</v>
      </c>
      <c r="H1200" s="1" t="str">
        <f t="shared" si="181"/>
        <v>Not Duplicate</v>
      </c>
      <c r="I1200" s="1" t="str">
        <f t="shared" si="182"/>
        <v>match</v>
      </c>
      <c r="J1200" s="1" t="str">
        <f t="shared" si="183"/>
        <v>match</v>
      </c>
      <c r="K1200" s="1">
        <f t="shared" si="184"/>
        <v>0</v>
      </c>
      <c r="L1200" s="2">
        <f>IF(F1200=0,"not processed",_xlfn.MINIFS(Processed_data!H:H,Processed_data!A:A,A1200))</f>
        <v>46109</v>
      </c>
      <c r="M1200" s="1">
        <f>IF(F1200=0,"not processed",ABS(bank_source_transactions__1[[#This Row],[transaction_date]]-Reconciliation!L1200))</f>
        <v>1</v>
      </c>
      <c r="N1200" s="1" t="str" cm="1">
        <f t="array" ref="N1200">_xlfn.IFS(M1200="not Processed", "Not Processed",M1200&gt;2,"SLA Breached",M1200&lt;=2,"Within SLA")</f>
        <v>Within SLA</v>
      </c>
      <c r="O1200" s="1" t="str">
        <f>_xlfn.XLOOKUP(A1200,Source_data!A:A,Source_data!D:D)</f>
        <v>UPI</v>
      </c>
      <c r="P1200" s="1">
        <f t="shared" si="185"/>
        <v>0</v>
      </c>
      <c r="Q1200" s="1">
        <f t="shared" si="186"/>
        <v>0</v>
      </c>
      <c r="R1200" s="1">
        <f t="shared" si="187"/>
        <v>0</v>
      </c>
      <c r="S1200" s="1">
        <f t="shared" si="188"/>
        <v>0</v>
      </c>
      <c r="T1200" s="1">
        <f t="shared" si="189"/>
        <v>0</v>
      </c>
      <c r="U1200" s="1" t="str">
        <f>_xlfn.XLOOKUP(Table3[[#This Row],[Transaction ID]],Source_data!A:A,Source_data!E:E)</f>
        <v>Pune</v>
      </c>
      <c r="V1200" s="1">
        <f>_xlfn.IFNA(_xlfn.XLOOKUP(A1200,bank_processed_transactions[transaction_id],bank_processed_transactions[processing_minutes]),"")</f>
        <v>15.8</v>
      </c>
      <c r="W1200" s="31">
        <f>_xlfn.XLOOKUP(A1200,Source_data!A:A,Source_data!B:B)</f>
        <v>46108</v>
      </c>
    </row>
    <row r="1201" spans="1:23" x14ac:dyDescent="0.3">
      <c r="A1201" s="4" t="s">
        <v>5007</v>
      </c>
      <c r="B1201" s="1">
        <f>_xlfn.XLOOKUP(A1201,bank_source_transactions__1[transaction_id],bank_source_transactions__1[amount_inr])</f>
        <v>7844.96</v>
      </c>
      <c r="C1201" s="1" t="e">
        <f>_xlfn.XLOOKUP(A1201,Processed_data!A:A,Processed_data!F:F)</f>
        <v>#N/A</v>
      </c>
      <c r="D1201" s="1" t="str">
        <f>_xlfn.XLOOKUP(A1201,bank_source_transactions__1[transaction_id],bank_source_transactions__1[transaction_status])</f>
        <v>SUCCESS</v>
      </c>
      <c r="E1201" s="1" t="e">
        <f>_xlfn.XLOOKUP(A1201,Processed_data!A:A,Processed_data!G:G)</f>
        <v>#N/A</v>
      </c>
      <c r="F1201" s="1">
        <f>COUNTIF(bank_processed_transactions[transaction_id],A1201)</f>
        <v>0</v>
      </c>
      <c r="G1201" s="1" t="str">
        <f t="shared" si="180"/>
        <v>missing</v>
      </c>
      <c r="H1201" s="1" t="str">
        <f t="shared" si="181"/>
        <v>Not Duplicate</v>
      </c>
      <c r="I1201" s="1" t="str">
        <f t="shared" si="182"/>
        <v>not processed</v>
      </c>
      <c r="J1201" s="1" t="str">
        <f t="shared" si="183"/>
        <v>not processed</v>
      </c>
      <c r="K1201" s="1" t="str">
        <f t="shared" si="184"/>
        <v>missing</v>
      </c>
      <c r="L1201" s="2" t="str">
        <f>IF(F1201=0,"not processed",_xlfn.MINIFS(Processed_data!H:H,Processed_data!A:A,A1201))</f>
        <v>not processed</v>
      </c>
      <c r="M1201" s="1" t="str">
        <f>IF(F1201=0,"not processed",ABS(bank_source_transactions__1[[#This Row],[transaction_date]]-Reconciliation!L1201))</f>
        <v>not processed</v>
      </c>
      <c r="N1201" s="1" t="str" cm="1">
        <f t="array" ref="N1201">_xlfn.IFS(M1201="not Processed", "Not Processed",M1201&gt;2,"SLA Breached",M1201&lt;=2,"Within SLA")</f>
        <v>Not Processed</v>
      </c>
      <c r="O1201" s="1" t="str">
        <f>_xlfn.XLOOKUP(A1201,Source_data!A:A,Source_data!D:D)</f>
        <v>UPI</v>
      </c>
      <c r="P1201" s="1">
        <f t="shared" si="185"/>
        <v>1</v>
      </c>
      <c r="Q1201" s="1">
        <f t="shared" si="186"/>
        <v>0</v>
      </c>
      <c r="R1201" s="1">
        <f t="shared" si="187"/>
        <v>0</v>
      </c>
      <c r="S1201" s="1">
        <f t="shared" si="188"/>
        <v>0</v>
      </c>
      <c r="T1201" s="1">
        <f t="shared" si="189"/>
        <v>0</v>
      </c>
      <c r="U1201" s="1" t="str">
        <f>_xlfn.XLOOKUP(Table3[[#This Row],[Transaction ID]],Source_data!A:A,Source_data!E:E)</f>
        <v>Mumbai</v>
      </c>
      <c r="V1201" s="1" t="str">
        <f>_xlfn.IFNA(_xlfn.XLOOKUP(A1201,bank_processed_transactions[transaction_id],bank_processed_transactions[processing_minutes]),"")</f>
        <v/>
      </c>
      <c r="W1201" s="31">
        <f>_xlfn.XLOOKUP(A1201,Source_data!A:A,Source_data!B:B)</f>
        <v>46036</v>
      </c>
    </row>
    <row r="1202" spans="1:23" x14ac:dyDescent="0.3">
      <c r="A1202" s="3" t="s">
        <v>1265</v>
      </c>
      <c r="B1202" s="1">
        <f>_xlfn.XLOOKUP(A1202,bank_source_transactions__1[transaction_id],bank_source_transactions__1[amount_inr])</f>
        <v>2666.5</v>
      </c>
      <c r="C1202" s="1">
        <f>_xlfn.XLOOKUP(A1202,Processed_data!A:A,Processed_data!F:F)</f>
        <v>2666.5</v>
      </c>
      <c r="D1202" s="1" t="str">
        <f>_xlfn.XLOOKUP(A1202,bank_source_transactions__1[transaction_id],bank_source_transactions__1[transaction_status])</f>
        <v>SUCCESS</v>
      </c>
      <c r="E1202" s="1" t="str">
        <f>_xlfn.XLOOKUP(A1202,Processed_data!A:A,Processed_data!G:G)</f>
        <v>SUCCESS</v>
      </c>
      <c r="F1202" s="1">
        <f>COUNTIF(bank_processed_transactions[transaction_id],A1202)</f>
        <v>1</v>
      </c>
      <c r="G1202" s="1" t="str">
        <f t="shared" si="180"/>
        <v>found</v>
      </c>
      <c r="H1202" s="1" t="str">
        <f t="shared" si="181"/>
        <v>Not Duplicate</v>
      </c>
      <c r="I1202" s="1" t="str">
        <f t="shared" si="182"/>
        <v>match</v>
      </c>
      <c r="J1202" s="1" t="str">
        <f t="shared" si="183"/>
        <v>match</v>
      </c>
      <c r="K1202" s="1">
        <f t="shared" si="184"/>
        <v>0</v>
      </c>
      <c r="L1202" s="2">
        <f>IF(F1202=0,"not processed",_xlfn.MINIFS(Processed_data!H:H,Processed_data!A:A,A1202))</f>
        <v>46110</v>
      </c>
      <c r="M1202" s="1">
        <f>IF(F1202=0,"not processed",ABS(bank_source_transactions__1[[#This Row],[transaction_date]]-Reconciliation!L1202))</f>
        <v>5</v>
      </c>
      <c r="N1202" s="1" t="str" cm="1">
        <f t="array" ref="N1202">_xlfn.IFS(M1202="not Processed", "Not Processed",M1202&gt;2,"SLA Breached",M1202&lt;=2,"Within SLA")</f>
        <v>SLA Breached</v>
      </c>
      <c r="O1202" s="1" t="str">
        <f>_xlfn.XLOOKUP(A1202,Source_data!A:A,Source_data!D:D)</f>
        <v>UPI</v>
      </c>
      <c r="P1202" s="1">
        <f t="shared" si="185"/>
        <v>0</v>
      </c>
      <c r="Q1202" s="1">
        <f t="shared" si="186"/>
        <v>0</v>
      </c>
      <c r="R1202" s="1">
        <f t="shared" si="187"/>
        <v>0</v>
      </c>
      <c r="S1202" s="1">
        <f t="shared" si="188"/>
        <v>0</v>
      </c>
      <c r="T1202" s="1">
        <f t="shared" si="189"/>
        <v>1</v>
      </c>
      <c r="U1202" s="1" t="str">
        <f>_xlfn.XLOOKUP(Table3[[#This Row],[Transaction ID]],Source_data!A:A,Source_data!E:E)</f>
        <v>Pune</v>
      </c>
      <c r="V1202" s="1">
        <f>_xlfn.IFNA(_xlfn.XLOOKUP(A1202,bank_processed_transactions[transaction_id],bank_processed_transactions[processing_minutes]),"")</f>
        <v>50.6</v>
      </c>
      <c r="W1202" s="31">
        <f>_xlfn.XLOOKUP(A1202,Source_data!A:A,Source_data!B:B)</f>
        <v>46105</v>
      </c>
    </row>
    <row r="1203" spans="1:23" x14ac:dyDescent="0.3">
      <c r="A1203" s="4" t="s">
        <v>16</v>
      </c>
      <c r="B1203" s="1">
        <f>_xlfn.XLOOKUP(A1203,bank_source_transactions__1[transaction_id],bank_source_transactions__1[amount_inr])</f>
        <v>7748.08</v>
      </c>
      <c r="C1203" s="1">
        <f>_xlfn.XLOOKUP(A1203,Processed_data!A:A,Processed_data!F:F)</f>
        <v>7748.08</v>
      </c>
      <c r="D1203" s="1" t="str">
        <f>_xlfn.XLOOKUP(A1203,bank_source_transactions__1[transaction_id],bank_source_transactions__1[transaction_status])</f>
        <v>SUCCESS</v>
      </c>
      <c r="E1203" s="1" t="str">
        <f>_xlfn.XLOOKUP(A1203,Processed_data!A:A,Processed_data!G:G)</f>
        <v>SUCCESS</v>
      </c>
      <c r="F1203" s="1">
        <f>COUNTIF(bank_processed_transactions[transaction_id],A1203)</f>
        <v>1</v>
      </c>
      <c r="G1203" s="1" t="str">
        <f t="shared" si="180"/>
        <v>found</v>
      </c>
      <c r="H1203" s="1" t="str">
        <f t="shared" si="181"/>
        <v>Not Duplicate</v>
      </c>
      <c r="I1203" s="1" t="str">
        <f t="shared" si="182"/>
        <v>match</v>
      </c>
      <c r="J1203" s="1" t="str">
        <f t="shared" si="183"/>
        <v>match</v>
      </c>
      <c r="K1203" s="1">
        <f t="shared" si="184"/>
        <v>0</v>
      </c>
      <c r="L1203" s="2">
        <f>IF(F1203=0,"not processed",_xlfn.MINIFS(Processed_data!H:H,Processed_data!A:A,A1203))</f>
        <v>46107</v>
      </c>
      <c r="M1203" s="1">
        <f>IF(F1203=0,"not processed",ABS(bank_source_transactions__1[[#This Row],[transaction_date]]-Reconciliation!L1203))</f>
        <v>3</v>
      </c>
      <c r="N1203" s="1" t="str" cm="1">
        <f t="array" ref="N1203">_xlfn.IFS(M1203="not Processed", "Not Processed",M1203&gt;2,"SLA Breached",M1203&lt;=2,"Within SLA")</f>
        <v>SLA Breached</v>
      </c>
      <c r="O1203" s="1" t="str">
        <f>_xlfn.XLOOKUP(A1203,Source_data!A:A,Source_data!D:D)</f>
        <v>NEFT</v>
      </c>
      <c r="P1203" s="1">
        <f t="shared" si="185"/>
        <v>0</v>
      </c>
      <c r="Q1203" s="1">
        <f t="shared" si="186"/>
        <v>0</v>
      </c>
      <c r="R1203" s="1">
        <f t="shared" si="187"/>
        <v>0</v>
      </c>
      <c r="S1203" s="1">
        <f t="shared" si="188"/>
        <v>0</v>
      </c>
      <c r="T1203" s="1">
        <f t="shared" si="189"/>
        <v>1</v>
      </c>
      <c r="U1203" s="1" t="str">
        <f>_xlfn.XLOOKUP(Table3[[#This Row],[Transaction ID]],Source_data!A:A,Source_data!E:E)</f>
        <v>Hyderabad</v>
      </c>
      <c r="V1203" s="1">
        <f>_xlfn.IFNA(_xlfn.XLOOKUP(A1203,bank_processed_transactions[transaction_id],bank_processed_transactions[processing_minutes]),"")</f>
        <v>39.299999999999997</v>
      </c>
      <c r="W1203" s="31">
        <f>_xlfn.XLOOKUP(A1203,Source_data!A:A,Source_data!B:B)</f>
        <v>46104</v>
      </c>
    </row>
    <row r="1204" spans="1:23" x14ac:dyDescent="0.3">
      <c r="A1204" s="3" t="s">
        <v>4021</v>
      </c>
      <c r="B1204" s="1">
        <f>_xlfn.XLOOKUP(A1204,bank_source_transactions__1[transaction_id],bank_source_transactions__1[amount_inr])</f>
        <v>89.62</v>
      </c>
      <c r="C1204" s="1">
        <f>_xlfn.XLOOKUP(A1204,Processed_data!A:A,Processed_data!F:F)</f>
        <v>89.62</v>
      </c>
      <c r="D1204" s="1" t="str">
        <f>_xlfn.XLOOKUP(A1204,bank_source_transactions__1[transaction_id],bank_source_transactions__1[transaction_status])</f>
        <v>SUCCESS</v>
      </c>
      <c r="E1204" s="1" t="str">
        <f>_xlfn.XLOOKUP(A1204,Processed_data!A:A,Processed_data!G:G)</f>
        <v>SUCCESS</v>
      </c>
      <c r="F1204" s="1">
        <f>COUNTIF(bank_processed_transactions[transaction_id],A1204)</f>
        <v>1</v>
      </c>
      <c r="G1204" s="1" t="str">
        <f t="shared" si="180"/>
        <v>found</v>
      </c>
      <c r="H1204" s="1" t="str">
        <f t="shared" si="181"/>
        <v>Not Duplicate</v>
      </c>
      <c r="I1204" s="1" t="str">
        <f t="shared" si="182"/>
        <v>match</v>
      </c>
      <c r="J1204" s="1" t="str">
        <f t="shared" si="183"/>
        <v>match</v>
      </c>
      <c r="K1204" s="1">
        <f t="shared" si="184"/>
        <v>0</v>
      </c>
      <c r="L1204" s="2">
        <f>IF(F1204=0,"not processed",_xlfn.MINIFS(Processed_data!H:H,Processed_data!A:A,A1204))</f>
        <v>46085</v>
      </c>
      <c r="M1204" s="1">
        <f>IF(F1204=0,"not processed",ABS(bank_source_transactions__1[[#This Row],[transaction_date]]-Reconciliation!L1204))</f>
        <v>1</v>
      </c>
      <c r="N1204" s="1" t="str" cm="1">
        <f t="array" ref="N1204">_xlfn.IFS(M1204="not Processed", "Not Processed",M1204&gt;2,"SLA Breached",M1204&lt;=2,"Within SLA")</f>
        <v>Within SLA</v>
      </c>
      <c r="O1204" s="1" t="str">
        <f>_xlfn.XLOOKUP(A1204,Source_data!A:A,Source_data!D:D)</f>
        <v>UPI</v>
      </c>
      <c r="P1204" s="1">
        <f t="shared" si="185"/>
        <v>0</v>
      </c>
      <c r="Q1204" s="1">
        <f t="shared" si="186"/>
        <v>0</v>
      </c>
      <c r="R1204" s="1">
        <f t="shared" si="187"/>
        <v>0</v>
      </c>
      <c r="S1204" s="1">
        <f t="shared" si="188"/>
        <v>0</v>
      </c>
      <c r="T1204" s="1">
        <f t="shared" si="189"/>
        <v>0</v>
      </c>
      <c r="U1204" s="1" t="str">
        <f>_xlfn.XLOOKUP(Table3[[#This Row],[Transaction ID]],Source_data!A:A,Source_data!E:E)</f>
        <v>Hyderabad</v>
      </c>
      <c r="V1204" s="1">
        <f>_xlfn.IFNA(_xlfn.XLOOKUP(A1204,bank_processed_transactions[transaction_id],bank_processed_transactions[processing_minutes]),"")</f>
        <v>14.8</v>
      </c>
      <c r="W1204" s="31">
        <f>_xlfn.XLOOKUP(A1204,Source_data!A:A,Source_data!B:B)</f>
        <v>46084</v>
      </c>
    </row>
    <row r="1205" spans="1:23" x14ac:dyDescent="0.3">
      <c r="A1205" s="4" t="s">
        <v>3846</v>
      </c>
      <c r="B1205" s="1">
        <f>_xlfn.XLOOKUP(A1205,bank_source_transactions__1[transaction_id],bank_source_transactions__1[amount_inr])</f>
        <v>7200.63</v>
      </c>
      <c r="C1205" s="1">
        <f>_xlfn.XLOOKUP(A1205,Processed_data!A:A,Processed_data!F:F)</f>
        <v>7200.63</v>
      </c>
      <c r="D1205" s="1" t="str">
        <f>_xlfn.XLOOKUP(A1205,bank_source_transactions__1[transaction_id],bank_source_transactions__1[transaction_status])</f>
        <v>SUCCESS</v>
      </c>
      <c r="E1205" s="1" t="str">
        <f>_xlfn.XLOOKUP(A1205,Processed_data!A:A,Processed_data!G:G)</f>
        <v>SUCCESS</v>
      </c>
      <c r="F1205" s="1">
        <f>COUNTIF(bank_processed_transactions[transaction_id],A1205)</f>
        <v>1</v>
      </c>
      <c r="G1205" s="1" t="str">
        <f t="shared" si="180"/>
        <v>found</v>
      </c>
      <c r="H1205" s="1" t="str">
        <f t="shared" si="181"/>
        <v>Not Duplicate</v>
      </c>
      <c r="I1205" s="1" t="str">
        <f t="shared" si="182"/>
        <v>match</v>
      </c>
      <c r="J1205" s="1" t="str">
        <f t="shared" si="183"/>
        <v>match</v>
      </c>
      <c r="K1205" s="1">
        <f t="shared" si="184"/>
        <v>0</v>
      </c>
      <c r="L1205" s="2">
        <f>IF(F1205=0,"not processed",_xlfn.MINIFS(Processed_data!H:H,Processed_data!A:A,A1205))</f>
        <v>46035</v>
      </c>
      <c r="M1205" s="1">
        <f>IF(F1205=0,"not processed",ABS(bank_source_transactions__1[[#This Row],[transaction_date]]-Reconciliation!L1205))</f>
        <v>2</v>
      </c>
      <c r="N1205" s="1" t="str" cm="1">
        <f t="array" ref="N1205">_xlfn.IFS(M1205="not Processed", "Not Processed",M1205&gt;2,"SLA Breached",M1205&lt;=2,"Within SLA")</f>
        <v>Within SLA</v>
      </c>
      <c r="O1205" s="1" t="str">
        <f>_xlfn.XLOOKUP(A1205,Source_data!A:A,Source_data!D:D)</f>
        <v>UPI</v>
      </c>
      <c r="P1205" s="1">
        <f t="shared" si="185"/>
        <v>0</v>
      </c>
      <c r="Q1205" s="1">
        <f t="shared" si="186"/>
        <v>0</v>
      </c>
      <c r="R1205" s="1">
        <f t="shared" si="187"/>
        <v>0</v>
      </c>
      <c r="S1205" s="1">
        <f t="shared" si="188"/>
        <v>0</v>
      </c>
      <c r="T1205" s="1">
        <f t="shared" si="189"/>
        <v>0</v>
      </c>
      <c r="U1205" s="1" t="str">
        <f>_xlfn.XLOOKUP(Table3[[#This Row],[Transaction ID]],Source_data!A:A,Source_data!E:E)</f>
        <v>Mumbai</v>
      </c>
      <c r="V1205" s="1">
        <f>_xlfn.IFNA(_xlfn.XLOOKUP(A1205,bank_processed_transactions[transaction_id],bank_processed_transactions[processing_minutes]),"")</f>
        <v>22.9</v>
      </c>
      <c r="W1205" s="31">
        <f>_xlfn.XLOOKUP(A1205,Source_data!A:A,Source_data!B:B)</f>
        <v>46033</v>
      </c>
    </row>
    <row r="1206" spans="1:23" x14ac:dyDescent="0.3">
      <c r="A1206" s="3" t="s">
        <v>2980</v>
      </c>
      <c r="B1206" s="1">
        <f>_xlfn.XLOOKUP(A1206,bank_source_transactions__1[transaction_id],bank_source_transactions__1[amount_inr])</f>
        <v>1593.43</v>
      </c>
      <c r="C1206" s="1">
        <f>_xlfn.XLOOKUP(A1206,Processed_data!A:A,Processed_data!F:F)</f>
        <v>1593.43</v>
      </c>
      <c r="D1206" s="1" t="str">
        <f>_xlfn.XLOOKUP(A1206,bank_source_transactions__1[transaction_id],bank_source_transactions__1[transaction_status])</f>
        <v>SUCCESS</v>
      </c>
      <c r="E1206" s="1" t="str">
        <f>_xlfn.XLOOKUP(A1206,Processed_data!A:A,Processed_data!G:G)</f>
        <v>SUCCESS</v>
      </c>
      <c r="F1206" s="1">
        <f>COUNTIF(bank_processed_transactions[transaction_id],A1206)</f>
        <v>1</v>
      </c>
      <c r="G1206" s="1" t="str">
        <f t="shared" si="180"/>
        <v>found</v>
      </c>
      <c r="H1206" s="1" t="str">
        <f t="shared" si="181"/>
        <v>Not Duplicate</v>
      </c>
      <c r="I1206" s="1" t="str">
        <f t="shared" si="182"/>
        <v>match</v>
      </c>
      <c r="J1206" s="1" t="str">
        <f t="shared" si="183"/>
        <v>match</v>
      </c>
      <c r="K1206" s="1">
        <f t="shared" si="184"/>
        <v>0</v>
      </c>
      <c r="L1206" s="2">
        <f>IF(F1206=0,"not processed",_xlfn.MINIFS(Processed_data!H:H,Processed_data!A:A,A1206))</f>
        <v>46038</v>
      </c>
      <c r="M1206" s="1">
        <f>IF(F1206=0,"not processed",ABS(bank_source_transactions__1[[#This Row],[transaction_date]]-Reconciliation!L1206))</f>
        <v>1</v>
      </c>
      <c r="N1206" s="1" t="str" cm="1">
        <f t="array" ref="N1206">_xlfn.IFS(M1206="not Processed", "Not Processed",M1206&gt;2,"SLA Breached",M1206&lt;=2,"Within SLA")</f>
        <v>Within SLA</v>
      </c>
      <c r="O1206" s="1" t="str">
        <f>_xlfn.XLOOKUP(A1206,Source_data!A:A,Source_data!D:D)</f>
        <v>UPI</v>
      </c>
      <c r="P1206" s="1">
        <f t="shared" si="185"/>
        <v>0</v>
      </c>
      <c r="Q1206" s="1">
        <f t="shared" si="186"/>
        <v>0</v>
      </c>
      <c r="R1206" s="1">
        <f t="shared" si="187"/>
        <v>0</v>
      </c>
      <c r="S1206" s="1">
        <f t="shared" si="188"/>
        <v>0</v>
      </c>
      <c r="T1206" s="1">
        <f t="shared" si="189"/>
        <v>0</v>
      </c>
      <c r="U1206" s="1" t="str">
        <f>_xlfn.XLOOKUP(Table3[[#This Row],[Transaction ID]],Source_data!A:A,Source_data!E:E)</f>
        <v>Bengaluru</v>
      </c>
      <c r="V1206" s="1">
        <f>_xlfn.IFNA(_xlfn.XLOOKUP(A1206,bank_processed_transactions[transaction_id],bank_processed_transactions[processing_minutes]),"")</f>
        <v>11.4</v>
      </c>
      <c r="W1206" s="31">
        <f>_xlfn.XLOOKUP(A1206,Source_data!A:A,Source_data!B:B)</f>
        <v>46037</v>
      </c>
    </row>
    <row r="1207" spans="1:23" x14ac:dyDescent="0.3">
      <c r="A1207" s="4" t="s">
        <v>2000</v>
      </c>
      <c r="B1207" s="1">
        <f>_xlfn.XLOOKUP(A1207,bank_source_transactions__1[transaction_id],bank_source_transactions__1[amount_inr])</f>
        <v>3029.21</v>
      </c>
      <c r="C1207" s="1">
        <f>_xlfn.XLOOKUP(A1207,Processed_data!A:A,Processed_data!F:F)</f>
        <v>3029.21</v>
      </c>
      <c r="D1207" s="1" t="str">
        <f>_xlfn.XLOOKUP(A1207,bank_source_transactions__1[transaction_id],bank_source_transactions__1[transaction_status])</f>
        <v>SUCCESS</v>
      </c>
      <c r="E1207" s="1" t="str">
        <f>_xlfn.XLOOKUP(A1207,Processed_data!A:A,Processed_data!G:G)</f>
        <v>SUCCESS</v>
      </c>
      <c r="F1207" s="1">
        <f>COUNTIF(bank_processed_transactions[transaction_id],A1207)</f>
        <v>1</v>
      </c>
      <c r="G1207" s="1" t="str">
        <f t="shared" si="180"/>
        <v>found</v>
      </c>
      <c r="H1207" s="1" t="str">
        <f t="shared" si="181"/>
        <v>Not Duplicate</v>
      </c>
      <c r="I1207" s="1" t="str">
        <f t="shared" si="182"/>
        <v>match</v>
      </c>
      <c r="J1207" s="1" t="str">
        <f t="shared" si="183"/>
        <v>match</v>
      </c>
      <c r="K1207" s="1">
        <f t="shared" si="184"/>
        <v>0</v>
      </c>
      <c r="L1207" s="2">
        <f>IF(F1207=0,"not processed",_xlfn.MINIFS(Processed_data!H:H,Processed_data!A:A,A1207))</f>
        <v>46074</v>
      </c>
      <c r="M1207" s="1">
        <f>IF(F1207=0,"not processed",ABS(bank_source_transactions__1[[#This Row],[transaction_date]]-Reconciliation!L1207))</f>
        <v>1</v>
      </c>
      <c r="N1207" s="1" t="str" cm="1">
        <f t="array" ref="N1207">_xlfn.IFS(M1207="not Processed", "Not Processed",M1207&gt;2,"SLA Breached",M1207&lt;=2,"Within SLA")</f>
        <v>Within SLA</v>
      </c>
      <c r="O1207" s="1" t="str">
        <f>_xlfn.XLOOKUP(A1207,Source_data!A:A,Source_data!D:D)</f>
        <v>NEFT</v>
      </c>
      <c r="P1207" s="1">
        <f t="shared" si="185"/>
        <v>0</v>
      </c>
      <c r="Q1207" s="1">
        <f t="shared" si="186"/>
        <v>0</v>
      </c>
      <c r="R1207" s="1">
        <f t="shared" si="187"/>
        <v>0</v>
      </c>
      <c r="S1207" s="1">
        <f t="shared" si="188"/>
        <v>0</v>
      </c>
      <c r="T1207" s="1">
        <f t="shared" si="189"/>
        <v>0</v>
      </c>
      <c r="U1207" s="1" t="str">
        <f>_xlfn.XLOOKUP(Table3[[#This Row],[Transaction ID]],Source_data!A:A,Source_data!E:E)</f>
        <v>Mumbai</v>
      </c>
      <c r="V1207" s="1">
        <f>_xlfn.IFNA(_xlfn.XLOOKUP(A1207,bank_processed_transactions[transaction_id],bank_processed_transactions[processing_minutes]),"")</f>
        <v>35.299999999999997</v>
      </c>
      <c r="W1207" s="31">
        <f>_xlfn.XLOOKUP(A1207,Source_data!A:A,Source_data!B:B)</f>
        <v>46073</v>
      </c>
    </row>
    <row r="1208" spans="1:23" x14ac:dyDescent="0.3">
      <c r="A1208" s="3" t="s">
        <v>1878</v>
      </c>
      <c r="B1208" s="1">
        <f>_xlfn.XLOOKUP(A1208,bank_source_transactions__1[transaction_id],bank_source_transactions__1[amount_inr])</f>
        <v>10581.36</v>
      </c>
      <c r="C1208" s="1">
        <f>_xlfn.XLOOKUP(A1208,Processed_data!A:A,Processed_data!F:F)</f>
        <v>10581.36</v>
      </c>
      <c r="D1208" s="1" t="str">
        <f>_xlfn.XLOOKUP(A1208,bank_source_transactions__1[transaction_id],bank_source_transactions__1[transaction_status])</f>
        <v>SUCCESS</v>
      </c>
      <c r="E1208" s="1" t="str">
        <f>_xlfn.XLOOKUP(A1208,Processed_data!A:A,Processed_data!G:G)</f>
        <v>SUCCESS</v>
      </c>
      <c r="F1208" s="1">
        <f>COUNTIF(bank_processed_transactions[transaction_id],A1208)</f>
        <v>1</v>
      </c>
      <c r="G1208" s="1" t="str">
        <f t="shared" si="180"/>
        <v>found</v>
      </c>
      <c r="H1208" s="1" t="str">
        <f t="shared" si="181"/>
        <v>Not Duplicate</v>
      </c>
      <c r="I1208" s="1" t="str">
        <f t="shared" si="182"/>
        <v>match</v>
      </c>
      <c r="J1208" s="1" t="str">
        <f t="shared" si="183"/>
        <v>match</v>
      </c>
      <c r="K1208" s="1">
        <f t="shared" si="184"/>
        <v>0</v>
      </c>
      <c r="L1208" s="2">
        <f>IF(F1208=0,"not processed",_xlfn.MINIFS(Processed_data!H:H,Processed_data!A:A,A1208))</f>
        <v>46042</v>
      </c>
      <c r="M1208" s="1">
        <f>IF(F1208=0,"not processed",ABS(bank_source_transactions__1[[#This Row],[transaction_date]]-Reconciliation!L1208))</f>
        <v>2</v>
      </c>
      <c r="N1208" s="1" t="str" cm="1">
        <f t="array" ref="N1208">_xlfn.IFS(M1208="not Processed", "Not Processed",M1208&gt;2,"SLA Breached",M1208&lt;=2,"Within SLA")</f>
        <v>Within SLA</v>
      </c>
      <c r="O1208" s="1" t="str">
        <f>_xlfn.XLOOKUP(A1208,Source_data!A:A,Source_data!D:D)</f>
        <v>UPI</v>
      </c>
      <c r="P1208" s="1">
        <f t="shared" si="185"/>
        <v>0</v>
      </c>
      <c r="Q1208" s="1">
        <f t="shared" si="186"/>
        <v>0</v>
      </c>
      <c r="R1208" s="1">
        <f t="shared" si="187"/>
        <v>0</v>
      </c>
      <c r="S1208" s="1">
        <f t="shared" si="188"/>
        <v>0</v>
      </c>
      <c r="T1208" s="1">
        <f t="shared" si="189"/>
        <v>0</v>
      </c>
      <c r="U1208" s="1" t="str">
        <f>_xlfn.XLOOKUP(Table3[[#This Row],[Transaction ID]],Source_data!A:A,Source_data!E:E)</f>
        <v>Hyderabad</v>
      </c>
      <c r="V1208" s="1">
        <f>_xlfn.IFNA(_xlfn.XLOOKUP(A1208,bank_processed_transactions[transaction_id],bank_processed_transactions[processing_minutes]),"")</f>
        <v>18.7</v>
      </c>
      <c r="W1208" s="31">
        <f>_xlfn.XLOOKUP(A1208,Source_data!A:A,Source_data!B:B)</f>
        <v>46040</v>
      </c>
    </row>
    <row r="1209" spans="1:23" x14ac:dyDescent="0.3">
      <c r="A1209" s="4" t="s">
        <v>3664</v>
      </c>
      <c r="B1209" s="1">
        <f>_xlfn.XLOOKUP(A1209,bank_source_transactions__1[transaction_id],bank_source_transactions__1[amount_inr])</f>
        <v>2514.66</v>
      </c>
      <c r="C1209" s="1">
        <f>_xlfn.XLOOKUP(A1209,Processed_data!A:A,Processed_data!F:F)</f>
        <v>2514.66</v>
      </c>
      <c r="D1209" s="1" t="str">
        <f>_xlfn.XLOOKUP(A1209,bank_source_transactions__1[transaction_id],bank_source_transactions__1[transaction_status])</f>
        <v>SUCCESS</v>
      </c>
      <c r="E1209" s="1" t="str">
        <f>_xlfn.XLOOKUP(A1209,Processed_data!A:A,Processed_data!G:G)</f>
        <v>SUCCESS</v>
      </c>
      <c r="F1209" s="1">
        <f>COUNTIF(bank_processed_transactions[transaction_id],A1209)</f>
        <v>1</v>
      </c>
      <c r="G1209" s="1" t="str">
        <f t="shared" si="180"/>
        <v>found</v>
      </c>
      <c r="H1209" s="1" t="str">
        <f t="shared" si="181"/>
        <v>Not Duplicate</v>
      </c>
      <c r="I1209" s="1" t="str">
        <f t="shared" si="182"/>
        <v>match</v>
      </c>
      <c r="J1209" s="1" t="str">
        <f t="shared" si="183"/>
        <v>match</v>
      </c>
      <c r="K1209" s="1">
        <f t="shared" si="184"/>
        <v>0</v>
      </c>
      <c r="L1209" s="2">
        <f>IF(F1209=0,"not processed",_xlfn.MINIFS(Processed_data!H:H,Processed_data!A:A,A1209))</f>
        <v>46040</v>
      </c>
      <c r="M1209" s="1">
        <f>IF(F1209=0,"not processed",ABS(bank_source_transactions__1[[#This Row],[transaction_date]]-Reconciliation!L1209))</f>
        <v>3</v>
      </c>
      <c r="N1209" s="1" t="str" cm="1">
        <f t="array" ref="N1209">_xlfn.IFS(M1209="not Processed", "Not Processed",M1209&gt;2,"SLA Breached",M1209&lt;=2,"Within SLA")</f>
        <v>SLA Breached</v>
      </c>
      <c r="O1209" s="1" t="str">
        <f>_xlfn.XLOOKUP(A1209,Source_data!A:A,Source_data!D:D)</f>
        <v>UPI</v>
      </c>
      <c r="P1209" s="1">
        <f t="shared" si="185"/>
        <v>0</v>
      </c>
      <c r="Q1209" s="1">
        <f t="shared" si="186"/>
        <v>0</v>
      </c>
      <c r="R1209" s="1">
        <f t="shared" si="187"/>
        <v>0</v>
      </c>
      <c r="S1209" s="1">
        <f t="shared" si="188"/>
        <v>0</v>
      </c>
      <c r="T1209" s="1">
        <f t="shared" si="189"/>
        <v>1</v>
      </c>
      <c r="U1209" s="1" t="str">
        <f>_xlfn.XLOOKUP(Table3[[#This Row],[Transaction ID]],Source_data!A:A,Source_data!E:E)</f>
        <v>Pune</v>
      </c>
      <c r="V1209" s="1">
        <f>_xlfn.IFNA(_xlfn.XLOOKUP(A1209,bank_processed_transactions[transaction_id],bank_processed_transactions[processing_minutes]),"")</f>
        <v>4.9000000000000004</v>
      </c>
      <c r="W1209" s="31">
        <f>_xlfn.XLOOKUP(A1209,Source_data!A:A,Source_data!B:B)</f>
        <v>46037</v>
      </c>
    </row>
    <row r="1210" spans="1:23" x14ac:dyDescent="0.3">
      <c r="A1210" s="3" t="s">
        <v>1889</v>
      </c>
      <c r="B1210" s="1">
        <f>_xlfn.XLOOKUP(A1210,bank_source_transactions__1[transaction_id],bank_source_transactions__1[amount_inr])</f>
        <v>4950.91</v>
      </c>
      <c r="C1210" s="1">
        <f>_xlfn.XLOOKUP(A1210,Processed_data!A:A,Processed_data!F:F)</f>
        <v>4950.91</v>
      </c>
      <c r="D1210" s="1" t="str">
        <f>_xlfn.XLOOKUP(A1210,bank_source_transactions__1[transaction_id],bank_source_transactions__1[transaction_status])</f>
        <v>SUCCESS</v>
      </c>
      <c r="E1210" s="1" t="str">
        <f>_xlfn.XLOOKUP(A1210,Processed_data!A:A,Processed_data!G:G)</f>
        <v>SUCCESS</v>
      </c>
      <c r="F1210" s="1">
        <f>COUNTIF(bank_processed_transactions[transaction_id],A1210)</f>
        <v>1</v>
      </c>
      <c r="G1210" s="1" t="str">
        <f t="shared" si="180"/>
        <v>found</v>
      </c>
      <c r="H1210" s="1" t="str">
        <f t="shared" si="181"/>
        <v>Not Duplicate</v>
      </c>
      <c r="I1210" s="1" t="str">
        <f t="shared" si="182"/>
        <v>match</v>
      </c>
      <c r="J1210" s="1" t="str">
        <f t="shared" si="183"/>
        <v>match</v>
      </c>
      <c r="K1210" s="1">
        <f t="shared" si="184"/>
        <v>0</v>
      </c>
      <c r="L1210" s="2">
        <f>IF(F1210=0,"not processed",_xlfn.MINIFS(Processed_data!H:H,Processed_data!A:A,A1210))</f>
        <v>46077</v>
      </c>
      <c r="M1210" s="1">
        <f>IF(F1210=0,"not processed",ABS(bank_source_transactions__1[[#This Row],[transaction_date]]-Reconciliation!L1210))</f>
        <v>0</v>
      </c>
      <c r="N1210" s="1" t="str" cm="1">
        <f t="array" ref="N1210">_xlfn.IFS(M1210="not Processed", "Not Processed",M1210&gt;2,"SLA Breached",M1210&lt;=2,"Within SLA")</f>
        <v>Within SLA</v>
      </c>
      <c r="O1210" s="1" t="str">
        <f>_xlfn.XLOOKUP(A1210,Source_data!A:A,Source_data!D:D)</f>
        <v>NEFT</v>
      </c>
      <c r="P1210" s="1">
        <f t="shared" si="185"/>
        <v>0</v>
      </c>
      <c r="Q1210" s="1">
        <f t="shared" si="186"/>
        <v>0</v>
      </c>
      <c r="R1210" s="1">
        <f t="shared" si="187"/>
        <v>0</v>
      </c>
      <c r="S1210" s="1">
        <f t="shared" si="188"/>
        <v>0</v>
      </c>
      <c r="T1210" s="1">
        <f t="shared" si="189"/>
        <v>0</v>
      </c>
      <c r="U1210" s="1" t="str">
        <f>_xlfn.XLOOKUP(Table3[[#This Row],[Transaction ID]],Source_data!A:A,Source_data!E:E)</f>
        <v>Bengaluru</v>
      </c>
      <c r="V1210" s="1">
        <f>_xlfn.IFNA(_xlfn.XLOOKUP(A1210,bank_processed_transactions[transaction_id],bank_processed_transactions[processing_minutes]),"")</f>
        <v>30.8</v>
      </c>
      <c r="W1210" s="31">
        <f>_xlfn.XLOOKUP(A1210,Source_data!A:A,Source_data!B:B)</f>
        <v>46077</v>
      </c>
    </row>
    <row r="1211" spans="1:23" x14ac:dyDescent="0.3">
      <c r="A1211" s="4" t="s">
        <v>3215</v>
      </c>
      <c r="B1211" s="1">
        <f>_xlfn.XLOOKUP(A1211,bank_source_transactions__1[transaction_id],bank_source_transactions__1[amount_inr])</f>
        <v>6089.26</v>
      </c>
      <c r="C1211" s="1">
        <f>_xlfn.XLOOKUP(A1211,Processed_data!A:A,Processed_data!F:F)</f>
        <v>6089.26</v>
      </c>
      <c r="D1211" s="1" t="str">
        <f>_xlfn.XLOOKUP(A1211,bank_source_transactions__1[transaction_id],bank_source_transactions__1[transaction_status])</f>
        <v>SUCCESS</v>
      </c>
      <c r="E1211" s="1" t="str">
        <f>_xlfn.XLOOKUP(A1211,Processed_data!A:A,Processed_data!G:G)</f>
        <v>SUCCESS</v>
      </c>
      <c r="F1211" s="1">
        <f>COUNTIF(bank_processed_transactions[transaction_id],A1211)</f>
        <v>1</v>
      </c>
      <c r="G1211" s="1" t="str">
        <f t="shared" si="180"/>
        <v>found</v>
      </c>
      <c r="H1211" s="1" t="str">
        <f t="shared" si="181"/>
        <v>Not Duplicate</v>
      </c>
      <c r="I1211" s="1" t="str">
        <f t="shared" si="182"/>
        <v>match</v>
      </c>
      <c r="J1211" s="1" t="str">
        <f t="shared" si="183"/>
        <v>match</v>
      </c>
      <c r="K1211" s="1">
        <f t="shared" si="184"/>
        <v>0</v>
      </c>
      <c r="L1211" s="2">
        <f>IF(F1211=0,"not processed",_xlfn.MINIFS(Processed_data!H:H,Processed_data!A:A,A1211))</f>
        <v>46113</v>
      </c>
      <c r="M1211" s="1">
        <f>IF(F1211=0,"not processed",ABS(bank_source_transactions__1[[#This Row],[transaction_date]]-Reconciliation!L1211))</f>
        <v>1</v>
      </c>
      <c r="N1211" s="1" t="str" cm="1">
        <f t="array" ref="N1211">_xlfn.IFS(M1211="not Processed", "Not Processed",M1211&gt;2,"SLA Breached",M1211&lt;=2,"Within SLA")</f>
        <v>Within SLA</v>
      </c>
      <c r="O1211" s="1" t="str">
        <f>_xlfn.XLOOKUP(A1211,Source_data!A:A,Source_data!D:D)</f>
        <v>UPI</v>
      </c>
      <c r="P1211" s="1">
        <f t="shared" si="185"/>
        <v>0</v>
      </c>
      <c r="Q1211" s="1">
        <f t="shared" si="186"/>
        <v>0</v>
      </c>
      <c r="R1211" s="1">
        <f t="shared" si="187"/>
        <v>0</v>
      </c>
      <c r="S1211" s="1">
        <f t="shared" si="188"/>
        <v>0</v>
      </c>
      <c r="T1211" s="1">
        <f t="shared" si="189"/>
        <v>0</v>
      </c>
      <c r="U1211" s="1" t="str">
        <f>_xlfn.XLOOKUP(Table3[[#This Row],[Transaction ID]],Source_data!A:A,Source_data!E:E)</f>
        <v>Mumbai</v>
      </c>
      <c r="V1211" s="1">
        <f>_xlfn.IFNA(_xlfn.XLOOKUP(A1211,bank_processed_transactions[transaction_id],bank_processed_transactions[processing_minutes]),"")</f>
        <v>19.899999999999999</v>
      </c>
      <c r="W1211" s="31">
        <f>_xlfn.XLOOKUP(A1211,Source_data!A:A,Source_data!B:B)</f>
        <v>46112</v>
      </c>
    </row>
    <row r="1212" spans="1:23" x14ac:dyDescent="0.3">
      <c r="A1212" s="3" t="s">
        <v>1169</v>
      </c>
      <c r="B1212" s="1">
        <f>_xlfn.XLOOKUP(A1212,bank_source_transactions__1[transaction_id],bank_source_transactions__1[amount_inr])</f>
        <v>1345.45</v>
      </c>
      <c r="C1212" s="1">
        <f>_xlfn.XLOOKUP(A1212,Processed_data!A:A,Processed_data!F:F)</f>
        <v>1345.45</v>
      </c>
      <c r="D1212" s="1" t="str">
        <f>_xlfn.XLOOKUP(A1212,bank_source_transactions__1[transaction_id],bank_source_transactions__1[transaction_status])</f>
        <v>SUCCESS</v>
      </c>
      <c r="E1212" s="1" t="str">
        <f>_xlfn.XLOOKUP(A1212,Processed_data!A:A,Processed_data!G:G)</f>
        <v>SUCCESS</v>
      </c>
      <c r="F1212" s="1">
        <f>COUNTIF(bank_processed_transactions[transaction_id],A1212)</f>
        <v>1</v>
      </c>
      <c r="G1212" s="1" t="str">
        <f t="shared" si="180"/>
        <v>found</v>
      </c>
      <c r="H1212" s="1" t="str">
        <f t="shared" si="181"/>
        <v>Not Duplicate</v>
      </c>
      <c r="I1212" s="1" t="str">
        <f t="shared" si="182"/>
        <v>match</v>
      </c>
      <c r="J1212" s="1" t="str">
        <f t="shared" si="183"/>
        <v>match</v>
      </c>
      <c r="K1212" s="1">
        <f t="shared" si="184"/>
        <v>0</v>
      </c>
      <c r="L1212" s="2">
        <f>IF(F1212=0,"not processed",_xlfn.MINIFS(Processed_data!H:H,Processed_data!A:A,A1212))</f>
        <v>46032</v>
      </c>
      <c r="M1212" s="1">
        <f>IF(F1212=0,"not processed",ABS(bank_source_transactions__1[[#This Row],[transaction_date]]-Reconciliation!L1212))</f>
        <v>0</v>
      </c>
      <c r="N1212" s="1" t="str" cm="1">
        <f t="array" ref="N1212">_xlfn.IFS(M1212="not Processed", "Not Processed",M1212&gt;2,"SLA Breached",M1212&lt;=2,"Within SLA")</f>
        <v>Within SLA</v>
      </c>
      <c r="O1212" s="1" t="str">
        <f>_xlfn.XLOOKUP(A1212,Source_data!A:A,Source_data!D:D)</f>
        <v>CARD</v>
      </c>
      <c r="P1212" s="1">
        <f t="shared" si="185"/>
        <v>0</v>
      </c>
      <c r="Q1212" s="1">
        <f t="shared" si="186"/>
        <v>0</v>
      </c>
      <c r="R1212" s="1">
        <f t="shared" si="187"/>
        <v>0</v>
      </c>
      <c r="S1212" s="1">
        <f t="shared" si="188"/>
        <v>0</v>
      </c>
      <c r="T1212" s="1">
        <f t="shared" si="189"/>
        <v>0</v>
      </c>
      <c r="U1212" s="1" t="str">
        <f>_xlfn.XLOOKUP(Table3[[#This Row],[Transaction ID]],Source_data!A:A,Source_data!E:E)</f>
        <v>Mumbai</v>
      </c>
      <c r="V1212" s="1">
        <f>_xlfn.IFNA(_xlfn.XLOOKUP(A1212,bank_processed_transactions[transaction_id],bank_processed_transactions[processing_minutes]),"")</f>
        <v>43.8</v>
      </c>
      <c r="W1212" s="31">
        <f>_xlfn.XLOOKUP(A1212,Source_data!A:A,Source_data!B:B)</f>
        <v>46032</v>
      </c>
    </row>
    <row r="1213" spans="1:23" x14ac:dyDescent="0.3">
      <c r="A1213" s="4" t="s">
        <v>1173</v>
      </c>
      <c r="B1213" s="1">
        <f>_xlfn.XLOOKUP(A1213,bank_source_transactions__1[transaction_id],bank_source_transactions__1[amount_inr])</f>
        <v>4385.91</v>
      </c>
      <c r="C1213" s="1">
        <f>_xlfn.XLOOKUP(A1213,Processed_data!A:A,Processed_data!F:F)</f>
        <v>4385.91</v>
      </c>
      <c r="D1213" s="1" t="str">
        <f>_xlfn.XLOOKUP(A1213,bank_source_transactions__1[transaction_id],bank_source_transactions__1[transaction_status])</f>
        <v>FAILED</v>
      </c>
      <c r="E1213" s="1" t="str">
        <f>_xlfn.XLOOKUP(A1213,Processed_data!A:A,Processed_data!G:G)</f>
        <v>FAILED</v>
      </c>
      <c r="F1213" s="1">
        <f>COUNTIF(bank_processed_transactions[transaction_id],A1213)</f>
        <v>1</v>
      </c>
      <c r="G1213" s="1" t="str">
        <f t="shared" si="180"/>
        <v>found</v>
      </c>
      <c r="H1213" s="1" t="str">
        <f t="shared" si="181"/>
        <v>Not Duplicate</v>
      </c>
      <c r="I1213" s="1" t="str">
        <f t="shared" si="182"/>
        <v>match</v>
      </c>
      <c r="J1213" s="1" t="str">
        <f t="shared" si="183"/>
        <v>match</v>
      </c>
      <c r="K1213" s="1">
        <f t="shared" si="184"/>
        <v>0</v>
      </c>
      <c r="L1213" s="2">
        <f>IF(F1213=0,"not processed",_xlfn.MINIFS(Processed_data!H:H,Processed_data!A:A,A1213))</f>
        <v>46056</v>
      </c>
      <c r="M1213" s="1">
        <f>IF(F1213=0,"not processed",ABS(bank_source_transactions__1[[#This Row],[transaction_date]]-Reconciliation!L1213))</f>
        <v>0</v>
      </c>
      <c r="N1213" s="1" t="str" cm="1">
        <f t="array" ref="N1213">_xlfn.IFS(M1213="not Processed", "Not Processed",M1213&gt;2,"SLA Breached",M1213&lt;=2,"Within SLA")</f>
        <v>Within SLA</v>
      </c>
      <c r="O1213" s="1" t="str">
        <f>_xlfn.XLOOKUP(A1213,Source_data!A:A,Source_data!D:D)</f>
        <v>NEFT</v>
      </c>
      <c r="P1213" s="1">
        <f t="shared" si="185"/>
        <v>0</v>
      </c>
      <c r="Q1213" s="1">
        <f t="shared" si="186"/>
        <v>0</v>
      </c>
      <c r="R1213" s="1">
        <f t="shared" si="187"/>
        <v>0</v>
      </c>
      <c r="S1213" s="1">
        <f t="shared" si="188"/>
        <v>0</v>
      </c>
      <c r="T1213" s="1">
        <f t="shared" si="189"/>
        <v>0</v>
      </c>
      <c r="U1213" s="1" t="str">
        <f>_xlfn.XLOOKUP(Table3[[#This Row],[Transaction ID]],Source_data!A:A,Source_data!E:E)</f>
        <v>Hyderabad</v>
      </c>
      <c r="V1213" s="1">
        <f>_xlfn.IFNA(_xlfn.XLOOKUP(A1213,bank_processed_transactions[transaction_id],bank_processed_transactions[processing_minutes]),"")</f>
        <v>81.3</v>
      </c>
      <c r="W1213" s="31">
        <f>_xlfn.XLOOKUP(A1213,Source_data!A:A,Source_data!B:B)</f>
        <v>46056</v>
      </c>
    </row>
    <row r="1214" spans="1:23" x14ac:dyDescent="0.3">
      <c r="A1214" s="3" t="s">
        <v>2005</v>
      </c>
      <c r="B1214" s="1">
        <f>_xlfn.XLOOKUP(A1214,bank_source_transactions__1[transaction_id],bank_source_transactions__1[amount_inr])</f>
        <v>1983.92</v>
      </c>
      <c r="C1214" s="1">
        <f>_xlfn.XLOOKUP(A1214,Processed_data!A:A,Processed_data!F:F)</f>
        <v>1983.92</v>
      </c>
      <c r="D1214" s="1" t="str">
        <f>_xlfn.XLOOKUP(A1214,bank_source_transactions__1[transaction_id],bank_source_transactions__1[transaction_status])</f>
        <v>FAILED</v>
      </c>
      <c r="E1214" s="1" t="str">
        <f>_xlfn.XLOOKUP(A1214,Processed_data!A:A,Processed_data!G:G)</f>
        <v>FAILED</v>
      </c>
      <c r="F1214" s="1">
        <f>COUNTIF(bank_processed_transactions[transaction_id],A1214)</f>
        <v>1</v>
      </c>
      <c r="G1214" s="1" t="str">
        <f t="shared" si="180"/>
        <v>found</v>
      </c>
      <c r="H1214" s="1" t="str">
        <f t="shared" si="181"/>
        <v>Not Duplicate</v>
      </c>
      <c r="I1214" s="1" t="str">
        <f t="shared" si="182"/>
        <v>match</v>
      </c>
      <c r="J1214" s="1" t="str">
        <f t="shared" si="183"/>
        <v>match</v>
      </c>
      <c r="K1214" s="1">
        <f t="shared" si="184"/>
        <v>0</v>
      </c>
      <c r="L1214" s="2">
        <f>IF(F1214=0,"not processed",_xlfn.MINIFS(Processed_data!H:H,Processed_data!A:A,A1214))</f>
        <v>46069</v>
      </c>
      <c r="M1214" s="1">
        <f>IF(F1214=0,"not processed",ABS(bank_source_transactions__1[[#This Row],[transaction_date]]-Reconciliation!L1214))</f>
        <v>0</v>
      </c>
      <c r="N1214" s="1" t="str" cm="1">
        <f t="array" ref="N1214">_xlfn.IFS(M1214="not Processed", "Not Processed",M1214&gt;2,"SLA Breached",M1214&lt;=2,"Within SLA")</f>
        <v>Within SLA</v>
      </c>
      <c r="O1214" s="1" t="str">
        <f>_xlfn.XLOOKUP(A1214,Source_data!A:A,Source_data!D:D)</f>
        <v>CARD</v>
      </c>
      <c r="P1214" s="1">
        <f t="shared" si="185"/>
        <v>0</v>
      </c>
      <c r="Q1214" s="1">
        <f t="shared" si="186"/>
        <v>0</v>
      </c>
      <c r="R1214" s="1">
        <f t="shared" si="187"/>
        <v>0</v>
      </c>
      <c r="S1214" s="1">
        <f t="shared" si="188"/>
        <v>0</v>
      </c>
      <c r="T1214" s="1">
        <f t="shared" si="189"/>
        <v>0</v>
      </c>
      <c r="U1214" s="1" t="str">
        <f>_xlfn.XLOOKUP(Table3[[#This Row],[Transaction ID]],Source_data!A:A,Source_data!E:E)</f>
        <v>Hyderabad</v>
      </c>
      <c r="V1214" s="1">
        <f>_xlfn.IFNA(_xlfn.XLOOKUP(A1214,bank_processed_transactions[transaction_id],bank_processed_transactions[processing_minutes]),"")</f>
        <v>59</v>
      </c>
      <c r="W1214" s="31">
        <f>_xlfn.XLOOKUP(A1214,Source_data!A:A,Source_data!B:B)</f>
        <v>46069</v>
      </c>
    </row>
    <row r="1215" spans="1:23" x14ac:dyDescent="0.3">
      <c r="A1215" s="4" t="s">
        <v>3576</v>
      </c>
      <c r="B1215" s="1">
        <f>_xlfn.XLOOKUP(A1215,bank_source_transactions__1[transaction_id],bank_source_transactions__1[amount_inr])</f>
        <v>6015.26</v>
      </c>
      <c r="C1215" s="1">
        <f>_xlfn.XLOOKUP(A1215,Processed_data!A:A,Processed_data!F:F)</f>
        <v>6015.26</v>
      </c>
      <c r="D1215" s="1" t="str">
        <f>_xlfn.XLOOKUP(A1215,bank_source_transactions__1[transaction_id],bank_source_transactions__1[transaction_status])</f>
        <v>SUCCESS</v>
      </c>
      <c r="E1215" s="1" t="str">
        <f>_xlfn.XLOOKUP(A1215,Processed_data!A:A,Processed_data!G:G)</f>
        <v>SUCCESS</v>
      </c>
      <c r="F1215" s="1">
        <f>COUNTIF(bank_processed_transactions[transaction_id],A1215)</f>
        <v>1</v>
      </c>
      <c r="G1215" s="1" t="str">
        <f t="shared" si="180"/>
        <v>found</v>
      </c>
      <c r="H1215" s="1" t="str">
        <f t="shared" si="181"/>
        <v>Not Duplicate</v>
      </c>
      <c r="I1215" s="1" t="str">
        <f t="shared" si="182"/>
        <v>match</v>
      </c>
      <c r="J1215" s="1" t="str">
        <f t="shared" si="183"/>
        <v>match</v>
      </c>
      <c r="K1215" s="1">
        <f t="shared" si="184"/>
        <v>0</v>
      </c>
      <c r="L1215" s="2">
        <f>IF(F1215=0,"not processed",_xlfn.MINIFS(Processed_data!H:H,Processed_data!A:A,A1215))</f>
        <v>46026</v>
      </c>
      <c r="M1215" s="1">
        <f>IF(F1215=0,"not processed",ABS(bank_source_transactions__1[[#This Row],[transaction_date]]-Reconciliation!L1215))</f>
        <v>2</v>
      </c>
      <c r="N1215" s="1" t="str" cm="1">
        <f t="array" ref="N1215">_xlfn.IFS(M1215="not Processed", "Not Processed",M1215&gt;2,"SLA Breached",M1215&lt;=2,"Within SLA")</f>
        <v>Within SLA</v>
      </c>
      <c r="O1215" s="1" t="str">
        <f>_xlfn.XLOOKUP(A1215,Source_data!A:A,Source_data!D:D)</f>
        <v>UPI</v>
      </c>
      <c r="P1215" s="1">
        <f t="shared" si="185"/>
        <v>0</v>
      </c>
      <c r="Q1215" s="1">
        <f t="shared" si="186"/>
        <v>0</v>
      </c>
      <c r="R1215" s="1">
        <f t="shared" si="187"/>
        <v>0</v>
      </c>
      <c r="S1215" s="1">
        <f t="shared" si="188"/>
        <v>0</v>
      </c>
      <c r="T1215" s="1">
        <f t="shared" si="189"/>
        <v>0</v>
      </c>
      <c r="U1215" s="1" t="str">
        <f>_xlfn.XLOOKUP(Table3[[#This Row],[Transaction ID]],Source_data!A:A,Source_data!E:E)</f>
        <v>Pune</v>
      </c>
      <c r="V1215" s="1">
        <f>_xlfn.IFNA(_xlfn.XLOOKUP(A1215,bank_processed_transactions[transaction_id],bank_processed_transactions[processing_minutes]),"")</f>
        <v>60.1</v>
      </c>
      <c r="W1215" s="31">
        <f>_xlfn.XLOOKUP(A1215,Source_data!A:A,Source_data!B:B)</f>
        <v>46024</v>
      </c>
    </row>
    <row r="1216" spans="1:23" x14ac:dyDescent="0.3">
      <c r="A1216" s="3" t="s">
        <v>3955</v>
      </c>
      <c r="B1216" s="1">
        <f>_xlfn.XLOOKUP(A1216,bank_source_transactions__1[transaction_id],bank_source_transactions__1[amount_inr])</f>
        <v>3900.32</v>
      </c>
      <c r="C1216" s="1">
        <f>_xlfn.XLOOKUP(A1216,Processed_data!A:A,Processed_data!F:F)</f>
        <v>3900.32</v>
      </c>
      <c r="D1216" s="1" t="str">
        <f>_xlfn.XLOOKUP(A1216,bank_source_transactions__1[transaction_id],bank_source_transactions__1[transaction_status])</f>
        <v>SUCCESS</v>
      </c>
      <c r="E1216" s="1" t="str">
        <f>_xlfn.XLOOKUP(A1216,Processed_data!A:A,Processed_data!G:G)</f>
        <v>SUCCESS</v>
      </c>
      <c r="F1216" s="1">
        <f>COUNTIF(bank_processed_transactions[transaction_id],A1216)</f>
        <v>1</v>
      </c>
      <c r="G1216" s="1" t="str">
        <f t="shared" si="180"/>
        <v>found</v>
      </c>
      <c r="H1216" s="1" t="str">
        <f t="shared" si="181"/>
        <v>Not Duplicate</v>
      </c>
      <c r="I1216" s="1" t="str">
        <f t="shared" si="182"/>
        <v>match</v>
      </c>
      <c r="J1216" s="1" t="str">
        <f t="shared" si="183"/>
        <v>match</v>
      </c>
      <c r="K1216" s="1">
        <f t="shared" si="184"/>
        <v>0</v>
      </c>
      <c r="L1216" s="2">
        <f>IF(F1216=0,"not processed",_xlfn.MINIFS(Processed_data!H:H,Processed_data!A:A,A1216))</f>
        <v>46064</v>
      </c>
      <c r="M1216" s="1">
        <f>IF(F1216=0,"not processed",ABS(bank_source_transactions__1[[#This Row],[transaction_date]]-Reconciliation!L1216))</f>
        <v>1</v>
      </c>
      <c r="N1216" s="1" t="str" cm="1">
        <f t="array" ref="N1216">_xlfn.IFS(M1216="not Processed", "Not Processed",M1216&gt;2,"SLA Breached",M1216&lt;=2,"Within SLA")</f>
        <v>Within SLA</v>
      </c>
      <c r="O1216" s="1" t="str">
        <f>_xlfn.XLOOKUP(A1216,Source_data!A:A,Source_data!D:D)</f>
        <v>CARD</v>
      </c>
      <c r="P1216" s="1">
        <f t="shared" si="185"/>
        <v>0</v>
      </c>
      <c r="Q1216" s="1">
        <f t="shared" si="186"/>
        <v>0</v>
      </c>
      <c r="R1216" s="1">
        <f t="shared" si="187"/>
        <v>0</v>
      </c>
      <c r="S1216" s="1">
        <f t="shared" si="188"/>
        <v>0</v>
      </c>
      <c r="T1216" s="1">
        <f t="shared" si="189"/>
        <v>0</v>
      </c>
      <c r="U1216" s="1" t="str">
        <f>_xlfn.XLOOKUP(Table3[[#This Row],[Transaction ID]],Source_data!A:A,Source_data!E:E)</f>
        <v>Pune</v>
      </c>
      <c r="V1216" s="1">
        <f>_xlfn.IFNA(_xlfn.XLOOKUP(A1216,bank_processed_transactions[transaction_id],bank_processed_transactions[processing_minutes]),"")</f>
        <v>37.5</v>
      </c>
      <c r="W1216" s="31">
        <f>_xlfn.XLOOKUP(A1216,Source_data!A:A,Source_data!B:B)</f>
        <v>46063</v>
      </c>
    </row>
    <row r="1217" spans="1:23" x14ac:dyDescent="0.3">
      <c r="A1217" s="4" t="s">
        <v>4602</v>
      </c>
      <c r="B1217" s="1">
        <f>_xlfn.XLOOKUP(A1217,bank_source_transactions__1[transaction_id],bank_source_transactions__1[amount_inr])</f>
        <v>1581.85</v>
      </c>
      <c r="C1217" s="1">
        <f>_xlfn.XLOOKUP(A1217,Processed_data!A:A,Processed_data!F:F)</f>
        <v>1581.85</v>
      </c>
      <c r="D1217" s="1" t="str">
        <f>_xlfn.XLOOKUP(A1217,bank_source_transactions__1[transaction_id],bank_source_transactions__1[transaction_status])</f>
        <v>SUCCESS</v>
      </c>
      <c r="E1217" s="1" t="str">
        <f>_xlfn.XLOOKUP(A1217,Processed_data!A:A,Processed_data!G:G)</f>
        <v>SUCCESS</v>
      </c>
      <c r="F1217" s="1">
        <f>COUNTIF(bank_processed_transactions[transaction_id],A1217)</f>
        <v>1</v>
      </c>
      <c r="G1217" s="1" t="str">
        <f t="shared" si="180"/>
        <v>found</v>
      </c>
      <c r="H1217" s="1" t="str">
        <f t="shared" si="181"/>
        <v>Not Duplicate</v>
      </c>
      <c r="I1217" s="1" t="str">
        <f t="shared" si="182"/>
        <v>match</v>
      </c>
      <c r="J1217" s="1" t="str">
        <f t="shared" si="183"/>
        <v>match</v>
      </c>
      <c r="K1217" s="1">
        <f t="shared" si="184"/>
        <v>0</v>
      </c>
      <c r="L1217" s="2">
        <f>IF(F1217=0,"not processed",_xlfn.MINIFS(Processed_data!H:H,Processed_data!A:A,A1217))</f>
        <v>46076</v>
      </c>
      <c r="M1217" s="1">
        <f>IF(F1217=0,"not processed",ABS(bank_source_transactions__1[[#This Row],[transaction_date]]-Reconciliation!L1217))</f>
        <v>0</v>
      </c>
      <c r="N1217" s="1" t="str" cm="1">
        <f t="array" ref="N1217">_xlfn.IFS(M1217="not Processed", "Not Processed",M1217&gt;2,"SLA Breached",M1217&lt;=2,"Within SLA")</f>
        <v>Within SLA</v>
      </c>
      <c r="O1217" s="1" t="str">
        <f>_xlfn.XLOOKUP(A1217,Source_data!A:A,Source_data!D:D)</f>
        <v>CARD</v>
      </c>
      <c r="P1217" s="1">
        <f t="shared" si="185"/>
        <v>0</v>
      </c>
      <c r="Q1217" s="1">
        <f t="shared" si="186"/>
        <v>0</v>
      </c>
      <c r="R1217" s="1">
        <f t="shared" si="187"/>
        <v>0</v>
      </c>
      <c r="S1217" s="1">
        <f t="shared" si="188"/>
        <v>0</v>
      </c>
      <c r="T1217" s="1">
        <f t="shared" si="189"/>
        <v>0</v>
      </c>
      <c r="U1217" s="1" t="str">
        <f>_xlfn.XLOOKUP(Table3[[#This Row],[Transaction ID]],Source_data!A:A,Source_data!E:E)</f>
        <v>Hyderabad</v>
      </c>
      <c r="V1217" s="1">
        <f>_xlfn.IFNA(_xlfn.XLOOKUP(A1217,bank_processed_transactions[transaction_id],bank_processed_transactions[processing_minutes]),"")</f>
        <v>42.5</v>
      </c>
      <c r="W1217" s="31">
        <f>_xlfn.XLOOKUP(A1217,Source_data!A:A,Source_data!B:B)</f>
        <v>46076</v>
      </c>
    </row>
    <row r="1218" spans="1:23" x14ac:dyDescent="0.3">
      <c r="A1218" s="3" t="s">
        <v>4104</v>
      </c>
      <c r="B1218" s="1">
        <f>_xlfn.XLOOKUP(A1218,bank_source_transactions__1[transaction_id],bank_source_transactions__1[amount_inr])</f>
        <v>2084.4499999999998</v>
      </c>
      <c r="C1218" s="1">
        <f>_xlfn.XLOOKUP(A1218,Processed_data!A:A,Processed_data!F:F)</f>
        <v>2084.4499999999998</v>
      </c>
      <c r="D1218" s="1" t="str">
        <f>_xlfn.XLOOKUP(A1218,bank_source_transactions__1[transaction_id],bank_source_transactions__1[transaction_status])</f>
        <v>SUCCESS</v>
      </c>
      <c r="E1218" s="1" t="str">
        <f>_xlfn.XLOOKUP(A1218,Processed_data!A:A,Processed_data!G:G)</f>
        <v>SUCCESS</v>
      </c>
      <c r="F1218" s="1">
        <f>COUNTIF(bank_processed_transactions[transaction_id],A1218)</f>
        <v>1</v>
      </c>
      <c r="G1218" s="1" t="str">
        <f t="shared" si="180"/>
        <v>found</v>
      </c>
      <c r="H1218" s="1" t="str">
        <f t="shared" si="181"/>
        <v>Not Duplicate</v>
      </c>
      <c r="I1218" s="1" t="str">
        <f t="shared" si="182"/>
        <v>match</v>
      </c>
      <c r="J1218" s="1" t="str">
        <f t="shared" si="183"/>
        <v>match</v>
      </c>
      <c r="K1218" s="1">
        <f t="shared" si="184"/>
        <v>0</v>
      </c>
      <c r="L1218" s="2">
        <f>IF(F1218=0,"not processed",_xlfn.MINIFS(Processed_data!H:H,Processed_data!A:A,A1218))</f>
        <v>46081</v>
      </c>
      <c r="M1218" s="1">
        <f>IF(F1218=0,"not processed",ABS(bank_source_transactions__1[[#This Row],[transaction_date]]-Reconciliation!L1218))</f>
        <v>0</v>
      </c>
      <c r="N1218" s="1" t="str" cm="1">
        <f t="array" ref="N1218">_xlfn.IFS(M1218="not Processed", "Not Processed",M1218&gt;2,"SLA Breached",M1218&lt;=2,"Within SLA")</f>
        <v>Within SLA</v>
      </c>
      <c r="O1218" s="1" t="str">
        <f>_xlfn.XLOOKUP(A1218,Source_data!A:A,Source_data!D:D)</f>
        <v>IMPS</v>
      </c>
      <c r="P1218" s="1">
        <f t="shared" si="185"/>
        <v>0</v>
      </c>
      <c r="Q1218" s="1">
        <f t="shared" si="186"/>
        <v>0</v>
      </c>
      <c r="R1218" s="1">
        <f t="shared" si="187"/>
        <v>0</v>
      </c>
      <c r="S1218" s="1">
        <f t="shared" si="188"/>
        <v>0</v>
      </c>
      <c r="T1218" s="1">
        <f t="shared" si="189"/>
        <v>0</v>
      </c>
      <c r="U1218" s="1" t="str">
        <f>_xlfn.XLOOKUP(Table3[[#This Row],[Transaction ID]],Source_data!A:A,Source_data!E:E)</f>
        <v>Hyderabad</v>
      </c>
      <c r="V1218" s="1">
        <f>_xlfn.IFNA(_xlfn.XLOOKUP(A1218,bank_processed_transactions[transaction_id],bank_processed_transactions[processing_minutes]),"")</f>
        <v>54.3</v>
      </c>
      <c r="W1218" s="31">
        <f>_xlfn.XLOOKUP(A1218,Source_data!A:A,Source_data!B:B)</f>
        <v>46081</v>
      </c>
    </row>
    <row r="1219" spans="1:23" x14ac:dyDescent="0.3">
      <c r="A1219" s="4" t="s">
        <v>400</v>
      </c>
      <c r="B1219" s="1">
        <f>_xlfn.XLOOKUP(A1219,bank_source_transactions__1[transaction_id],bank_source_transactions__1[amount_inr])</f>
        <v>4671.43</v>
      </c>
      <c r="C1219" s="1">
        <f>_xlfn.XLOOKUP(A1219,Processed_data!A:A,Processed_data!F:F)</f>
        <v>4671.43</v>
      </c>
      <c r="D1219" s="1" t="str">
        <f>_xlfn.XLOOKUP(A1219,bank_source_transactions__1[transaction_id],bank_source_transactions__1[transaction_status])</f>
        <v>FAILED</v>
      </c>
      <c r="E1219" s="1" t="str">
        <f>_xlfn.XLOOKUP(A1219,Processed_data!A:A,Processed_data!G:G)</f>
        <v>FAILED</v>
      </c>
      <c r="F1219" s="1">
        <f>COUNTIF(bank_processed_transactions[transaction_id],A1219)</f>
        <v>1</v>
      </c>
      <c r="G1219" s="1" t="str">
        <f t="shared" ref="G1219:G1282" si="190">IF(F1219=0,"missing","found")</f>
        <v>found</v>
      </c>
      <c r="H1219" s="1" t="str">
        <f t="shared" ref="H1219:H1282" si="191">IF(F1219&gt;1,"Duplicate","Not Duplicate")</f>
        <v>Not Duplicate</v>
      </c>
      <c r="I1219" s="1" t="str">
        <f t="shared" ref="I1219:I1282" si="192">IF(F1219=0,"not processed",IF(B1219=C1219,"match","mismatch"))</f>
        <v>match</v>
      </c>
      <c r="J1219" s="1" t="str">
        <f t="shared" ref="J1219:J1282" si="193">IF(F1219=0,"not processed",IF(D1219=E1219,"match","mismatch"))</f>
        <v>match</v>
      </c>
      <c r="K1219" s="1">
        <f t="shared" ref="K1219:K1282" si="194">IF(F1219=0,"missing",ABS(B1219-C1219))</f>
        <v>0</v>
      </c>
      <c r="L1219" s="2">
        <f>IF(F1219=0,"not processed",_xlfn.MINIFS(Processed_data!H:H,Processed_data!A:A,A1219))</f>
        <v>46034</v>
      </c>
      <c r="M1219" s="1">
        <f>IF(F1219=0,"not processed",ABS(bank_source_transactions__1[[#This Row],[transaction_date]]-Reconciliation!L1219))</f>
        <v>0</v>
      </c>
      <c r="N1219" s="1" t="str" cm="1">
        <f t="array" ref="N1219">_xlfn.IFS(M1219="not Processed", "Not Processed",M1219&gt;2,"SLA Breached",M1219&lt;=2,"Within SLA")</f>
        <v>Within SLA</v>
      </c>
      <c r="O1219" s="1" t="str">
        <f>_xlfn.XLOOKUP(A1219,Source_data!A:A,Source_data!D:D)</f>
        <v>IMPS</v>
      </c>
      <c r="P1219" s="1">
        <f t="shared" ref="P1219:P1282" si="195">IF(G1219="missing",1,0)</f>
        <v>0</v>
      </c>
      <c r="Q1219" s="1">
        <f t="shared" ref="Q1219:Q1282" si="196">IF(H1219="duplicate",1,0)</f>
        <v>0</v>
      </c>
      <c r="R1219" s="1">
        <f t="shared" ref="R1219:R1282" si="197">IF(I1219="mismatch",1,0)</f>
        <v>0</v>
      </c>
      <c r="S1219" s="1">
        <f t="shared" ref="S1219:S1282" si="198">IF(J1219="mismatch",1,)</f>
        <v>0</v>
      </c>
      <c r="T1219" s="1">
        <f t="shared" ref="T1219:T1282" si="199">IF(N1219="sla breached",1,0)</f>
        <v>0</v>
      </c>
      <c r="U1219" s="1" t="str">
        <f>_xlfn.XLOOKUP(Table3[[#This Row],[Transaction ID]],Source_data!A:A,Source_data!E:E)</f>
        <v>Hyderabad</v>
      </c>
      <c r="V1219" s="1">
        <f>_xlfn.IFNA(_xlfn.XLOOKUP(A1219,bank_processed_transactions[transaction_id],bank_processed_transactions[processing_minutes]),"")</f>
        <v>32.1</v>
      </c>
      <c r="W1219" s="31">
        <f>_xlfn.XLOOKUP(A1219,Source_data!A:A,Source_data!B:B)</f>
        <v>46034</v>
      </c>
    </row>
    <row r="1220" spans="1:23" x14ac:dyDescent="0.3">
      <c r="A1220" s="3" t="s">
        <v>2370</v>
      </c>
      <c r="B1220" s="1">
        <f>_xlfn.XLOOKUP(A1220,bank_source_transactions__1[transaction_id],bank_source_transactions__1[amount_inr])</f>
        <v>9256.69</v>
      </c>
      <c r="C1220" s="1">
        <f>_xlfn.XLOOKUP(A1220,Processed_data!A:A,Processed_data!F:F)</f>
        <v>9256.69</v>
      </c>
      <c r="D1220" s="1" t="str">
        <f>_xlfn.XLOOKUP(A1220,bank_source_transactions__1[transaction_id],bank_source_transactions__1[transaction_status])</f>
        <v>SUCCESS</v>
      </c>
      <c r="E1220" s="1" t="str">
        <f>_xlfn.XLOOKUP(A1220,Processed_data!A:A,Processed_data!G:G)</f>
        <v>SUCCESS</v>
      </c>
      <c r="F1220" s="1">
        <f>COUNTIF(bank_processed_transactions[transaction_id],A1220)</f>
        <v>1</v>
      </c>
      <c r="G1220" s="1" t="str">
        <f t="shared" si="190"/>
        <v>found</v>
      </c>
      <c r="H1220" s="1" t="str">
        <f t="shared" si="191"/>
        <v>Not Duplicate</v>
      </c>
      <c r="I1220" s="1" t="str">
        <f t="shared" si="192"/>
        <v>match</v>
      </c>
      <c r="J1220" s="1" t="str">
        <f t="shared" si="193"/>
        <v>match</v>
      </c>
      <c r="K1220" s="1">
        <f t="shared" si="194"/>
        <v>0</v>
      </c>
      <c r="L1220" s="2">
        <f>IF(F1220=0,"not processed",_xlfn.MINIFS(Processed_data!H:H,Processed_data!A:A,A1220))</f>
        <v>46102</v>
      </c>
      <c r="M1220" s="1">
        <f>IF(F1220=0,"not processed",ABS(bank_source_transactions__1[[#This Row],[transaction_date]]-Reconciliation!L1220))</f>
        <v>2</v>
      </c>
      <c r="N1220" s="1" t="str" cm="1">
        <f t="array" ref="N1220">_xlfn.IFS(M1220="not Processed", "Not Processed",M1220&gt;2,"SLA Breached",M1220&lt;=2,"Within SLA")</f>
        <v>Within SLA</v>
      </c>
      <c r="O1220" s="1" t="str">
        <f>_xlfn.XLOOKUP(A1220,Source_data!A:A,Source_data!D:D)</f>
        <v>NEFT</v>
      </c>
      <c r="P1220" s="1">
        <f t="shared" si="195"/>
        <v>0</v>
      </c>
      <c r="Q1220" s="1">
        <f t="shared" si="196"/>
        <v>0</v>
      </c>
      <c r="R1220" s="1">
        <f t="shared" si="197"/>
        <v>0</v>
      </c>
      <c r="S1220" s="1">
        <f t="shared" si="198"/>
        <v>0</v>
      </c>
      <c r="T1220" s="1">
        <f t="shared" si="199"/>
        <v>0</v>
      </c>
      <c r="U1220" s="1" t="str">
        <f>_xlfn.XLOOKUP(Table3[[#This Row],[Transaction ID]],Source_data!A:A,Source_data!E:E)</f>
        <v>Pune</v>
      </c>
      <c r="V1220" s="1">
        <f>_xlfn.IFNA(_xlfn.XLOOKUP(A1220,bank_processed_transactions[transaction_id],bank_processed_transactions[processing_minutes]),"")</f>
        <v>95.1</v>
      </c>
      <c r="W1220" s="31">
        <f>_xlfn.XLOOKUP(A1220,Source_data!A:A,Source_data!B:B)</f>
        <v>46100</v>
      </c>
    </row>
    <row r="1221" spans="1:23" x14ac:dyDescent="0.3">
      <c r="A1221" s="4" t="s">
        <v>2963</v>
      </c>
      <c r="B1221" s="1">
        <f>_xlfn.XLOOKUP(A1221,bank_source_transactions__1[transaction_id],bank_source_transactions__1[amount_inr])</f>
        <v>74871.14</v>
      </c>
      <c r="C1221" s="1">
        <f>_xlfn.XLOOKUP(A1221,Processed_data!A:A,Processed_data!F:F)</f>
        <v>74871.14</v>
      </c>
      <c r="D1221" s="1" t="str">
        <f>_xlfn.XLOOKUP(A1221,bank_source_transactions__1[transaction_id],bank_source_transactions__1[transaction_status])</f>
        <v>SUCCESS</v>
      </c>
      <c r="E1221" s="1" t="str">
        <f>_xlfn.XLOOKUP(A1221,Processed_data!A:A,Processed_data!G:G)</f>
        <v>SUCCESS</v>
      </c>
      <c r="F1221" s="1">
        <f>COUNTIF(bank_processed_transactions[transaction_id],A1221)</f>
        <v>1</v>
      </c>
      <c r="G1221" s="1" t="str">
        <f t="shared" si="190"/>
        <v>found</v>
      </c>
      <c r="H1221" s="1" t="str">
        <f t="shared" si="191"/>
        <v>Not Duplicate</v>
      </c>
      <c r="I1221" s="1" t="str">
        <f t="shared" si="192"/>
        <v>match</v>
      </c>
      <c r="J1221" s="1" t="str">
        <f t="shared" si="193"/>
        <v>match</v>
      </c>
      <c r="K1221" s="1">
        <f t="shared" si="194"/>
        <v>0</v>
      </c>
      <c r="L1221" s="2">
        <f>IF(F1221=0,"not processed",_xlfn.MINIFS(Processed_data!H:H,Processed_data!A:A,A1221))</f>
        <v>46076</v>
      </c>
      <c r="M1221" s="1">
        <f>IF(F1221=0,"not processed",ABS(bank_source_transactions__1[[#This Row],[transaction_date]]-Reconciliation!L1221))</f>
        <v>3</v>
      </c>
      <c r="N1221" s="1" t="str" cm="1">
        <f t="array" ref="N1221">_xlfn.IFS(M1221="not Processed", "Not Processed",M1221&gt;2,"SLA Breached",M1221&lt;=2,"Within SLA")</f>
        <v>SLA Breached</v>
      </c>
      <c r="O1221" s="1" t="str">
        <f>_xlfn.XLOOKUP(A1221,Source_data!A:A,Source_data!D:D)</f>
        <v>CARD</v>
      </c>
      <c r="P1221" s="1">
        <f t="shared" si="195"/>
        <v>0</v>
      </c>
      <c r="Q1221" s="1">
        <f t="shared" si="196"/>
        <v>0</v>
      </c>
      <c r="R1221" s="1">
        <f t="shared" si="197"/>
        <v>0</v>
      </c>
      <c r="S1221" s="1">
        <f t="shared" si="198"/>
        <v>0</v>
      </c>
      <c r="T1221" s="1">
        <f t="shared" si="199"/>
        <v>1</v>
      </c>
      <c r="U1221" s="1" t="str">
        <f>_xlfn.XLOOKUP(Table3[[#This Row],[Transaction ID]],Source_data!A:A,Source_data!E:E)</f>
        <v>Pune</v>
      </c>
      <c r="V1221" s="1">
        <f>_xlfn.IFNA(_xlfn.XLOOKUP(A1221,bank_processed_transactions[transaction_id],bank_processed_transactions[processing_minutes]),"")</f>
        <v>24.1</v>
      </c>
      <c r="W1221" s="31">
        <f>_xlfn.XLOOKUP(A1221,Source_data!A:A,Source_data!B:B)</f>
        <v>46073</v>
      </c>
    </row>
    <row r="1222" spans="1:23" x14ac:dyDescent="0.3">
      <c r="A1222" s="3" t="s">
        <v>1650</v>
      </c>
      <c r="B1222" s="1">
        <f>_xlfn.XLOOKUP(A1222,bank_source_transactions__1[transaction_id],bank_source_transactions__1[amount_inr])</f>
        <v>1254.0899999999999</v>
      </c>
      <c r="C1222" s="1">
        <f>_xlfn.XLOOKUP(A1222,Processed_data!A:A,Processed_data!F:F)</f>
        <v>1254.0899999999999</v>
      </c>
      <c r="D1222" s="1" t="str">
        <f>_xlfn.XLOOKUP(A1222,bank_source_transactions__1[transaction_id],bank_source_transactions__1[transaction_status])</f>
        <v>SUCCESS</v>
      </c>
      <c r="E1222" s="1" t="str">
        <f>_xlfn.XLOOKUP(A1222,Processed_data!A:A,Processed_data!G:G)</f>
        <v>SUCCESS</v>
      </c>
      <c r="F1222" s="1">
        <f>COUNTIF(bank_processed_transactions[transaction_id],A1222)</f>
        <v>1</v>
      </c>
      <c r="G1222" s="1" t="str">
        <f t="shared" si="190"/>
        <v>found</v>
      </c>
      <c r="H1222" s="1" t="str">
        <f t="shared" si="191"/>
        <v>Not Duplicate</v>
      </c>
      <c r="I1222" s="1" t="str">
        <f t="shared" si="192"/>
        <v>match</v>
      </c>
      <c r="J1222" s="1" t="str">
        <f t="shared" si="193"/>
        <v>match</v>
      </c>
      <c r="K1222" s="1">
        <f t="shared" si="194"/>
        <v>0</v>
      </c>
      <c r="L1222" s="2">
        <f>IF(F1222=0,"not processed",_xlfn.MINIFS(Processed_data!H:H,Processed_data!A:A,A1222))</f>
        <v>46045</v>
      </c>
      <c r="M1222" s="1">
        <f>IF(F1222=0,"not processed",ABS(bank_source_transactions__1[[#This Row],[transaction_date]]-Reconciliation!L1222))</f>
        <v>3</v>
      </c>
      <c r="N1222" s="1" t="str" cm="1">
        <f t="array" ref="N1222">_xlfn.IFS(M1222="not Processed", "Not Processed",M1222&gt;2,"SLA Breached",M1222&lt;=2,"Within SLA")</f>
        <v>SLA Breached</v>
      </c>
      <c r="O1222" s="1" t="str">
        <f>_xlfn.XLOOKUP(A1222,Source_data!A:A,Source_data!D:D)</f>
        <v>IMPS</v>
      </c>
      <c r="P1222" s="1">
        <f t="shared" si="195"/>
        <v>0</v>
      </c>
      <c r="Q1222" s="1">
        <f t="shared" si="196"/>
        <v>0</v>
      </c>
      <c r="R1222" s="1">
        <f t="shared" si="197"/>
        <v>0</v>
      </c>
      <c r="S1222" s="1">
        <f t="shared" si="198"/>
        <v>0</v>
      </c>
      <c r="T1222" s="1">
        <f t="shared" si="199"/>
        <v>1</v>
      </c>
      <c r="U1222" s="1" t="str">
        <f>_xlfn.XLOOKUP(Table3[[#This Row],[Transaction ID]],Source_data!A:A,Source_data!E:E)</f>
        <v>Mumbai</v>
      </c>
      <c r="V1222" s="1">
        <f>_xlfn.IFNA(_xlfn.XLOOKUP(A1222,bank_processed_transactions[transaction_id],bank_processed_transactions[processing_minutes]),"")</f>
        <v>14.5</v>
      </c>
      <c r="W1222" s="31">
        <f>_xlfn.XLOOKUP(A1222,Source_data!A:A,Source_data!B:B)</f>
        <v>46042</v>
      </c>
    </row>
    <row r="1223" spans="1:23" x14ac:dyDescent="0.3">
      <c r="A1223" s="4" t="s">
        <v>1425</v>
      </c>
      <c r="B1223" s="1">
        <f>_xlfn.XLOOKUP(A1223,bank_source_transactions__1[transaction_id],bank_source_transactions__1[amount_inr])</f>
        <v>5935.37</v>
      </c>
      <c r="C1223" s="1">
        <f>_xlfn.XLOOKUP(A1223,Processed_data!A:A,Processed_data!F:F)</f>
        <v>5935.37</v>
      </c>
      <c r="D1223" s="1" t="str">
        <f>_xlfn.XLOOKUP(A1223,bank_source_transactions__1[transaction_id],bank_source_transactions__1[transaction_status])</f>
        <v>SUCCESS</v>
      </c>
      <c r="E1223" s="1" t="str">
        <f>_xlfn.XLOOKUP(A1223,Processed_data!A:A,Processed_data!G:G)</f>
        <v>SUCCESS</v>
      </c>
      <c r="F1223" s="1">
        <f>COUNTIF(bank_processed_transactions[transaction_id],A1223)</f>
        <v>1</v>
      </c>
      <c r="G1223" s="1" t="str">
        <f t="shared" si="190"/>
        <v>found</v>
      </c>
      <c r="H1223" s="1" t="str">
        <f t="shared" si="191"/>
        <v>Not Duplicate</v>
      </c>
      <c r="I1223" s="1" t="str">
        <f t="shared" si="192"/>
        <v>match</v>
      </c>
      <c r="J1223" s="1" t="str">
        <f t="shared" si="193"/>
        <v>match</v>
      </c>
      <c r="K1223" s="1">
        <f t="shared" si="194"/>
        <v>0</v>
      </c>
      <c r="L1223" s="2">
        <f>IF(F1223=0,"not processed",_xlfn.MINIFS(Processed_data!H:H,Processed_data!A:A,A1223))</f>
        <v>46109</v>
      </c>
      <c r="M1223" s="1">
        <f>IF(F1223=0,"not processed",ABS(bank_source_transactions__1[[#This Row],[transaction_date]]-Reconciliation!L1223))</f>
        <v>3</v>
      </c>
      <c r="N1223" s="1" t="str" cm="1">
        <f t="array" ref="N1223">_xlfn.IFS(M1223="not Processed", "Not Processed",M1223&gt;2,"SLA Breached",M1223&lt;=2,"Within SLA")</f>
        <v>SLA Breached</v>
      </c>
      <c r="O1223" s="1" t="str">
        <f>_xlfn.XLOOKUP(A1223,Source_data!A:A,Source_data!D:D)</f>
        <v>UPI</v>
      </c>
      <c r="P1223" s="1">
        <f t="shared" si="195"/>
        <v>0</v>
      </c>
      <c r="Q1223" s="1">
        <f t="shared" si="196"/>
        <v>0</v>
      </c>
      <c r="R1223" s="1">
        <f t="shared" si="197"/>
        <v>0</v>
      </c>
      <c r="S1223" s="1">
        <f t="shared" si="198"/>
        <v>0</v>
      </c>
      <c r="T1223" s="1">
        <f t="shared" si="199"/>
        <v>1</v>
      </c>
      <c r="U1223" s="1" t="str">
        <f>_xlfn.XLOOKUP(Table3[[#This Row],[Transaction ID]],Source_data!A:A,Source_data!E:E)</f>
        <v>Hyderabad</v>
      </c>
      <c r="V1223" s="1">
        <f>_xlfn.IFNA(_xlfn.XLOOKUP(A1223,bank_processed_transactions[transaction_id],bank_processed_transactions[processing_minutes]),"")</f>
        <v>8.1</v>
      </c>
      <c r="W1223" s="31">
        <f>_xlfn.XLOOKUP(A1223,Source_data!A:A,Source_data!B:B)</f>
        <v>46106</v>
      </c>
    </row>
    <row r="1224" spans="1:23" x14ac:dyDescent="0.3">
      <c r="A1224" s="3" t="s">
        <v>3602</v>
      </c>
      <c r="B1224" s="1">
        <f>_xlfn.XLOOKUP(A1224,bank_source_transactions__1[transaction_id],bank_source_transactions__1[amount_inr])</f>
        <v>2841.34</v>
      </c>
      <c r="C1224" s="1">
        <f>_xlfn.XLOOKUP(A1224,Processed_data!A:A,Processed_data!F:F)</f>
        <v>2841.34</v>
      </c>
      <c r="D1224" s="1" t="str">
        <f>_xlfn.XLOOKUP(A1224,bank_source_transactions__1[transaction_id],bank_source_transactions__1[transaction_status])</f>
        <v>SUCCESS</v>
      </c>
      <c r="E1224" s="1" t="str">
        <f>_xlfn.XLOOKUP(A1224,Processed_data!A:A,Processed_data!G:G)</f>
        <v>SUCCESS</v>
      </c>
      <c r="F1224" s="1">
        <f>COUNTIF(bank_processed_transactions[transaction_id],A1224)</f>
        <v>1</v>
      </c>
      <c r="G1224" s="1" t="str">
        <f t="shared" si="190"/>
        <v>found</v>
      </c>
      <c r="H1224" s="1" t="str">
        <f t="shared" si="191"/>
        <v>Not Duplicate</v>
      </c>
      <c r="I1224" s="1" t="str">
        <f t="shared" si="192"/>
        <v>match</v>
      </c>
      <c r="J1224" s="1" t="str">
        <f t="shared" si="193"/>
        <v>match</v>
      </c>
      <c r="K1224" s="1">
        <f t="shared" si="194"/>
        <v>0</v>
      </c>
      <c r="L1224" s="2">
        <f>IF(F1224=0,"not processed",_xlfn.MINIFS(Processed_data!H:H,Processed_data!A:A,A1224))</f>
        <v>46104</v>
      </c>
      <c r="M1224" s="1">
        <f>IF(F1224=0,"not processed",ABS(bank_source_transactions__1[[#This Row],[transaction_date]]-Reconciliation!L1224))</f>
        <v>1</v>
      </c>
      <c r="N1224" s="1" t="str" cm="1">
        <f t="array" ref="N1224">_xlfn.IFS(M1224="not Processed", "Not Processed",M1224&gt;2,"SLA Breached",M1224&lt;=2,"Within SLA")</f>
        <v>Within SLA</v>
      </c>
      <c r="O1224" s="1" t="str">
        <f>_xlfn.XLOOKUP(A1224,Source_data!A:A,Source_data!D:D)</f>
        <v>IMPS</v>
      </c>
      <c r="P1224" s="1">
        <f t="shared" si="195"/>
        <v>0</v>
      </c>
      <c r="Q1224" s="1">
        <f t="shared" si="196"/>
        <v>0</v>
      </c>
      <c r="R1224" s="1">
        <f t="shared" si="197"/>
        <v>0</v>
      </c>
      <c r="S1224" s="1">
        <f t="shared" si="198"/>
        <v>0</v>
      </c>
      <c r="T1224" s="1">
        <f t="shared" si="199"/>
        <v>0</v>
      </c>
      <c r="U1224" s="1" t="str">
        <f>_xlfn.XLOOKUP(Table3[[#This Row],[Transaction ID]],Source_data!A:A,Source_data!E:E)</f>
        <v>Mumbai</v>
      </c>
      <c r="V1224" s="1">
        <f>_xlfn.IFNA(_xlfn.XLOOKUP(A1224,bank_processed_transactions[transaction_id],bank_processed_transactions[processing_minutes]),"")</f>
        <v>16</v>
      </c>
      <c r="W1224" s="31">
        <f>_xlfn.XLOOKUP(A1224,Source_data!A:A,Source_data!B:B)</f>
        <v>46103</v>
      </c>
    </row>
    <row r="1225" spans="1:23" x14ac:dyDescent="0.3">
      <c r="A1225" s="4" t="s">
        <v>1684</v>
      </c>
      <c r="B1225" s="1">
        <f>_xlfn.XLOOKUP(A1225,bank_source_transactions__1[transaction_id],bank_source_transactions__1[amount_inr])</f>
        <v>2670.06</v>
      </c>
      <c r="C1225" s="1">
        <f>_xlfn.XLOOKUP(A1225,Processed_data!A:A,Processed_data!F:F)</f>
        <v>2670.06</v>
      </c>
      <c r="D1225" s="1" t="str">
        <f>_xlfn.XLOOKUP(A1225,bank_source_transactions__1[transaction_id],bank_source_transactions__1[transaction_status])</f>
        <v>SUCCESS</v>
      </c>
      <c r="E1225" s="1" t="str">
        <f>_xlfn.XLOOKUP(A1225,Processed_data!A:A,Processed_data!G:G)</f>
        <v>SUCCESS</v>
      </c>
      <c r="F1225" s="1">
        <f>COUNTIF(bank_processed_transactions[transaction_id],A1225)</f>
        <v>1</v>
      </c>
      <c r="G1225" s="1" t="str">
        <f t="shared" si="190"/>
        <v>found</v>
      </c>
      <c r="H1225" s="1" t="str">
        <f t="shared" si="191"/>
        <v>Not Duplicate</v>
      </c>
      <c r="I1225" s="1" t="str">
        <f t="shared" si="192"/>
        <v>match</v>
      </c>
      <c r="J1225" s="1" t="str">
        <f t="shared" si="193"/>
        <v>match</v>
      </c>
      <c r="K1225" s="1">
        <f t="shared" si="194"/>
        <v>0</v>
      </c>
      <c r="L1225" s="2">
        <f>IF(F1225=0,"not processed",_xlfn.MINIFS(Processed_data!H:H,Processed_data!A:A,A1225))</f>
        <v>46029</v>
      </c>
      <c r="M1225" s="1">
        <f>IF(F1225=0,"not processed",ABS(bank_source_transactions__1[[#This Row],[transaction_date]]-Reconciliation!L1225))</f>
        <v>0</v>
      </c>
      <c r="N1225" s="1" t="str" cm="1">
        <f t="array" ref="N1225">_xlfn.IFS(M1225="not Processed", "Not Processed",M1225&gt;2,"SLA Breached",M1225&lt;=2,"Within SLA")</f>
        <v>Within SLA</v>
      </c>
      <c r="O1225" s="1" t="str">
        <f>_xlfn.XLOOKUP(A1225,Source_data!A:A,Source_data!D:D)</f>
        <v>CARD</v>
      </c>
      <c r="P1225" s="1">
        <f t="shared" si="195"/>
        <v>0</v>
      </c>
      <c r="Q1225" s="1">
        <f t="shared" si="196"/>
        <v>0</v>
      </c>
      <c r="R1225" s="1">
        <f t="shared" si="197"/>
        <v>0</v>
      </c>
      <c r="S1225" s="1">
        <f t="shared" si="198"/>
        <v>0</v>
      </c>
      <c r="T1225" s="1">
        <f t="shared" si="199"/>
        <v>0</v>
      </c>
      <c r="U1225" s="1" t="str">
        <f>_xlfn.XLOOKUP(Table3[[#This Row],[Transaction ID]],Source_data!A:A,Source_data!E:E)</f>
        <v>Pune</v>
      </c>
      <c r="V1225" s="1">
        <f>_xlfn.IFNA(_xlfn.XLOOKUP(A1225,bank_processed_transactions[transaction_id],bank_processed_transactions[processing_minutes]),"")</f>
        <v>40.4</v>
      </c>
      <c r="W1225" s="31">
        <f>_xlfn.XLOOKUP(A1225,Source_data!A:A,Source_data!B:B)</f>
        <v>46029</v>
      </c>
    </row>
    <row r="1226" spans="1:23" x14ac:dyDescent="0.3">
      <c r="A1226" s="3" t="s">
        <v>3649</v>
      </c>
      <c r="B1226" s="1">
        <f>_xlfn.XLOOKUP(A1226,bank_source_transactions__1[transaction_id],bank_source_transactions__1[amount_inr])</f>
        <v>2782.22</v>
      </c>
      <c r="C1226" s="1">
        <f>_xlfn.XLOOKUP(A1226,Processed_data!A:A,Processed_data!F:F)</f>
        <v>2782.22</v>
      </c>
      <c r="D1226" s="1" t="str">
        <f>_xlfn.XLOOKUP(A1226,bank_source_transactions__1[transaction_id],bank_source_transactions__1[transaction_status])</f>
        <v>SUCCESS</v>
      </c>
      <c r="E1226" s="1" t="str">
        <f>_xlfn.XLOOKUP(A1226,Processed_data!A:A,Processed_data!G:G)</f>
        <v>SUCCESS</v>
      </c>
      <c r="F1226" s="1">
        <f>COUNTIF(bank_processed_transactions[transaction_id],A1226)</f>
        <v>1</v>
      </c>
      <c r="G1226" s="1" t="str">
        <f t="shared" si="190"/>
        <v>found</v>
      </c>
      <c r="H1226" s="1" t="str">
        <f t="shared" si="191"/>
        <v>Not Duplicate</v>
      </c>
      <c r="I1226" s="1" t="str">
        <f t="shared" si="192"/>
        <v>match</v>
      </c>
      <c r="J1226" s="1" t="str">
        <f t="shared" si="193"/>
        <v>match</v>
      </c>
      <c r="K1226" s="1">
        <f t="shared" si="194"/>
        <v>0</v>
      </c>
      <c r="L1226" s="2">
        <f>IF(F1226=0,"not processed",_xlfn.MINIFS(Processed_data!H:H,Processed_data!A:A,A1226))</f>
        <v>46025</v>
      </c>
      <c r="M1226" s="1">
        <f>IF(F1226=0,"not processed",ABS(bank_source_transactions__1[[#This Row],[transaction_date]]-Reconciliation!L1226))</f>
        <v>1</v>
      </c>
      <c r="N1226" s="1" t="str" cm="1">
        <f t="array" ref="N1226">_xlfn.IFS(M1226="not Processed", "Not Processed",M1226&gt;2,"SLA Breached",M1226&lt;=2,"Within SLA")</f>
        <v>Within SLA</v>
      </c>
      <c r="O1226" s="1" t="str">
        <f>_xlfn.XLOOKUP(A1226,Source_data!A:A,Source_data!D:D)</f>
        <v>NEFT</v>
      </c>
      <c r="P1226" s="1">
        <f t="shared" si="195"/>
        <v>0</v>
      </c>
      <c r="Q1226" s="1">
        <f t="shared" si="196"/>
        <v>0</v>
      </c>
      <c r="R1226" s="1">
        <f t="shared" si="197"/>
        <v>0</v>
      </c>
      <c r="S1226" s="1">
        <f t="shared" si="198"/>
        <v>0</v>
      </c>
      <c r="T1226" s="1">
        <f t="shared" si="199"/>
        <v>0</v>
      </c>
      <c r="U1226" s="1" t="str">
        <f>_xlfn.XLOOKUP(Table3[[#This Row],[Transaction ID]],Source_data!A:A,Source_data!E:E)</f>
        <v>Bengaluru</v>
      </c>
      <c r="V1226" s="1">
        <f>_xlfn.IFNA(_xlfn.XLOOKUP(A1226,bank_processed_transactions[transaction_id],bank_processed_transactions[processing_minutes]),"")</f>
        <v>73.2</v>
      </c>
      <c r="W1226" s="31">
        <f>_xlfn.XLOOKUP(A1226,Source_data!A:A,Source_data!B:B)</f>
        <v>46024</v>
      </c>
    </row>
    <row r="1227" spans="1:23" x14ac:dyDescent="0.3">
      <c r="A1227" s="4" t="s">
        <v>4588</v>
      </c>
      <c r="B1227" s="1">
        <f>_xlfn.XLOOKUP(A1227,bank_source_transactions__1[transaction_id],bank_source_transactions__1[amount_inr])</f>
        <v>16377.43</v>
      </c>
      <c r="C1227" s="1">
        <f>_xlfn.XLOOKUP(A1227,Processed_data!A:A,Processed_data!F:F)</f>
        <v>16377.43</v>
      </c>
      <c r="D1227" s="1" t="str">
        <f>_xlfn.XLOOKUP(A1227,bank_source_transactions__1[transaction_id],bank_source_transactions__1[transaction_status])</f>
        <v>SUCCESS</v>
      </c>
      <c r="E1227" s="1" t="str">
        <f>_xlfn.XLOOKUP(A1227,Processed_data!A:A,Processed_data!G:G)</f>
        <v>SUCCESS</v>
      </c>
      <c r="F1227" s="1">
        <f>COUNTIF(bank_processed_transactions[transaction_id],A1227)</f>
        <v>1</v>
      </c>
      <c r="G1227" s="1" t="str">
        <f t="shared" si="190"/>
        <v>found</v>
      </c>
      <c r="H1227" s="1" t="str">
        <f t="shared" si="191"/>
        <v>Not Duplicate</v>
      </c>
      <c r="I1227" s="1" t="str">
        <f t="shared" si="192"/>
        <v>match</v>
      </c>
      <c r="J1227" s="1" t="str">
        <f t="shared" si="193"/>
        <v>match</v>
      </c>
      <c r="K1227" s="1">
        <f t="shared" si="194"/>
        <v>0</v>
      </c>
      <c r="L1227" s="2">
        <f>IF(F1227=0,"not processed",_xlfn.MINIFS(Processed_data!H:H,Processed_data!A:A,A1227))</f>
        <v>46101</v>
      </c>
      <c r="M1227" s="1">
        <f>IF(F1227=0,"not processed",ABS(bank_source_transactions__1[[#This Row],[transaction_date]]-Reconciliation!L1227))</f>
        <v>2</v>
      </c>
      <c r="N1227" s="1" t="str" cm="1">
        <f t="array" ref="N1227">_xlfn.IFS(M1227="not Processed", "Not Processed",M1227&gt;2,"SLA Breached",M1227&lt;=2,"Within SLA")</f>
        <v>Within SLA</v>
      </c>
      <c r="O1227" s="1" t="str">
        <f>_xlfn.XLOOKUP(A1227,Source_data!A:A,Source_data!D:D)</f>
        <v>IMPS</v>
      </c>
      <c r="P1227" s="1">
        <f t="shared" si="195"/>
        <v>0</v>
      </c>
      <c r="Q1227" s="1">
        <f t="shared" si="196"/>
        <v>0</v>
      </c>
      <c r="R1227" s="1">
        <f t="shared" si="197"/>
        <v>0</v>
      </c>
      <c r="S1227" s="1">
        <f t="shared" si="198"/>
        <v>0</v>
      </c>
      <c r="T1227" s="1">
        <f t="shared" si="199"/>
        <v>0</v>
      </c>
      <c r="U1227" s="1" t="str">
        <f>_xlfn.XLOOKUP(Table3[[#This Row],[Transaction ID]],Source_data!A:A,Source_data!E:E)</f>
        <v>Pune</v>
      </c>
      <c r="V1227" s="1">
        <f>_xlfn.IFNA(_xlfn.XLOOKUP(A1227,bank_processed_transactions[transaction_id],bank_processed_transactions[processing_minutes]),"")</f>
        <v>4.7</v>
      </c>
      <c r="W1227" s="31">
        <f>_xlfn.XLOOKUP(A1227,Source_data!A:A,Source_data!B:B)</f>
        <v>46099</v>
      </c>
    </row>
    <row r="1228" spans="1:23" x14ac:dyDescent="0.3">
      <c r="A1228" s="3" t="s">
        <v>4442</v>
      </c>
      <c r="B1228" s="1">
        <f>_xlfn.XLOOKUP(A1228,bank_source_transactions__1[transaction_id],bank_source_transactions__1[amount_inr])</f>
        <v>749.38</v>
      </c>
      <c r="C1228" s="1">
        <f>_xlfn.XLOOKUP(A1228,Processed_data!A:A,Processed_data!F:F)</f>
        <v>749.38</v>
      </c>
      <c r="D1228" s="1" t="str">
        <f>_xlfn.XLOOKUP(A1228,bank_source_transactions__1[transaction_id],bank_source_transactions__1[transaction_status])</f>
        <v>SUCCESS</v>
      </c>
      <c r="E1228" s="1" t="str">
        <f>_xlfn.XLOOKUP(A1228,Processed_data!A:A,Processed_data!G:G)</f>
        <v>SUCCESS</v>
      </c>
      <c r="F1228" s="1">
        <f>COUNTIF(bank_processed_transactions[transaction_id],A1228)</f>
        <v>1</v>
      </c>
      <c r="G1228" s="1" t="str">
        <f t="shared" si="190"/>
        <v>found</v>
      </c>
      <c r="H1228" s="1" t="str">
        <f t="shared" si="191"/>
        <v>Not Duplicate</v>
      </c>
      <c r="I1228" s="1" t="str">
        <f t="shared" si="192"/>
        <v>match</v>
      </c>
      <c r="J1228" s="1" t="str">
        <f t="shared" si="193"/>
        <v>match</v>
      </c>
      <c r="K1228" s="1">
        <f t="shared" si="194"/>
        <v>0</v>
      </c>
      <c r="L1228" s="2">
        <f>IF(F1228=0,"not processed",_xlfn.MINIFS(Processed_data!H:H,Processed_data!A:A,A1228))</f>
        <v>46037</v>
      </c>
      <c r="M1228" s="1">
        <f>IF(F1228=0,"not processed",ABS(bank_source_transactions__1[[#This Row],[transaction_date]]-Reconciliation!L1228))</f>
        <v>0</v>
      </c>
      <c r="N1228" s="1" t="str" cm="1">
        <f t="array" ref="N1228">_xlfn.IFS(M1228="not Processed", "Not Processed",M1228&gt;2,"SLA Breached",M1228&lt;=2,"Within SLA")</f>
        <v>Within SLA</v>
      </c>
      <c r="O1228" s="1" t="str">
        <f>_xlfn.XLOOKUP(A1228,Source_data!A:A,Source_data!D:D)</f>
        <v>UPI</v>
      </c>
      <c r="P1228" s="1">
        <f t="shared" si="195"/>
        <v>0</v>
      </c>
      <c r="Q1228" s="1">
        <f t="shared" si="196"/>
        <v>0</v>
      </c>
      <c r="R1228" s="1">
        <f t="shared" si="197"/>
        <v>0</v>
      </c>
      <c r="S1228" s="1">
        <f t="shared" si="198"/>
        <v>0</v>
      </c>
      <c r="T1228" s="1">
        <f t="shared" si="199"/>
        <v>0</v>
      </c>
      <c r="U1228" s="1" t="str">
        <f>_xlfn.XLOOKUP(Table3[[#This Row],[Transaction ID]],Source_data!A:A,Source_data!E:E)</f>
        <v>Hyderabad</v>
      </c>
      <c r="V1228" s="1">
        <f>_xlfn.IFNA(_xlfn.XLOOKUP(A1228,bank_processed_transactions[transaction_id],bank_processed_transactions[processing_minutes]),"")</f>
        <v>23.9</v>
      </c>
      <c r="W1228" s="31">
        <f>_xlfn.XLOOKUP(A1228,Source_data!A:A,Source_data!B:B)</f>
        <v>46037</v>
      </c>
    </row>
    <row r="1229" spans="1:23" x14ac:dyDescent="0.3">
      <c r="A1229" s="4" t="s">
        <v>4486</v>
      </c>
      <c r="B1229" s="1">
        <f>_xlfn.XLOOKUP(A1229,bank_source_transactions__1[transaction_id],bank_source_transactions__1[amount_inr])</f>
        <v>11123.96</v>
      </c>
      <c r="C1229" s="1">
        <f>_xlfn.XLOOKUP(A1229,Processed_data!A:A,Processed_data!F:F)</f>
        <v>11123.96</v>
      </c>
      <c r="D1229" s="1" t="str">
        <f>_xlfn.XLOOKUP(A1229,bank_source_transactions__1[transaction_id],bank_source_transactions__1[transaction_status])</f>
        <v>SUCCESS</v>
      </c>
      <c r="E1229" s="1" t="str">
        <f>_xlfn.XLOOKUP(A1229,Processed_data!A:A,Processed_data!G:G)</f>
        <v>SUCCESS</v>
      </c>
      <c r="F1229" s="1">
        <f>COUNTIF(bank_processed_transactions[transaction_id],A1229)</f>
        <v>1</v>
      </c>
      <c r="G1229" s="1" t="str">
        <f t="shared" si="190"/>
        <v>found</v>
      </c>
      <c r="H1229" s="1" t="str">
        <f t="shared" si="191"/>
        <v>Not Duplicate</v>
      </c>
      <c r="I1229" s="1" t="str">
        <f t="shared" si="192"/>
        <v>match</v>
      </c>
      <c r="J1229" s="1" t="str">
        <f t="shared" si="193"/>
        <v>match</v>
      </c>
      <c r="K1229" s="1">
        <f t="shared" si="194"/>
        <v>0</v>
      </c>
      <c r="L1229" s="2">
        <f>IF(F1229=0,"not processed",_xlfn.MINIFS(Processed_data!H:H,Processed_data!A:A,A1229))</f>
        <v>46052</v>
      </c>
      <c r="M1229" s="1">
        <f>IF(F1229=0,"not processed",ABS(bank_source_transactions__1[[#This Row],[transaction_date]]-Reconciliation!L1229))</f>
        <v>0</v>
      </c>
      <c r="N1229" s="1" t="str" cm="1">
        <f t="array" ref="N1229">_xlfn.IFS(M1229="not Processed", "Not Processed",M1229&gt;2,"SLA Breached",M1229&lt;=2,"Within SLA")</f>
        <v>Within SLA</v>
      </c>
      <c r="O1229" s="1" t="str">
        <f>_xlfn.XLOOKUP(A1229,Source_data!A:A,Source_data!D:D)</f>
        <v>UPI</v>
      </c>
      <c r="P1229" s="1">
        <f t="shared" si="195"/>
        <v>0</v>
      </c>
      <c r="Q1229" s="1">
        <f t="shared" si="196"/>
        <v>0</v>
      </c>
      <c r="R1229" s="1">
        <f t="shared" si="197"/>
        <v>0</v>
      </c>
      <c r="S1229" s="1">
        <f t="shared" si="198"/>
        <v>0</v>
      </c>
      <c r="T1229" s="1">
        <f t="shared" si="199"/>
        <v>0</v>
      </c>
      <c r="U1229" s="1" t="str">
        <f>_xlfn.XLOOKUP(Table3[[#This Row],[Transaction ID]],Source_data!A:A,Source_data!E:E)</f>
        <v>Bengaluru</v>
      </c>
      <c r="V1229" s="1">
        <f>_xlfn.IFNA(_xlfn.XLOOKUP(A1229,bank_processed_transactions[transaction_id],bank_processed_transactions[processing_minutes]),"")</f>
        <v>39</v>
      </c>
      <c r="W1229" s="31">
        <f>_xlfn.XLOOKUP(A1229,Source_data!A:A,Source_data!B:B)</f>
        <v>46052</v>
      </c>
    </row>
    <row r="1230" spans="1:23" x14ac:dyDescent="0.3">
      <c r="A1230" s="3" t="s">
        <v>2050</v>
      </c>
      <c r="B1230" s="1">
        <f>_xlfn.XLOOKUP(A1230,bank_source_transactions__1[transaction_id],bank_source_transactions__1[amount_inr])</f>
        <v>3382.15</v>
      </c>
      <c r="C1230" s="1">
        <f>_xlfn.XLOOKUP(A1230,Processed_data!A:A,Processed_data!F:F)</f>
        <v>3382.15</v>
      </c>
      <c r="D1230" s="1" t="str">
        <f>_xlfn.XLOOKUP(A1230,bank_source_transactions__1[transaction_id],bank_source_transactions__1[transaction_status])</f>
        <v>SUCCESS</v>
      </c>
      <c r="E1230" s="1" t="str">
        <f>_xlfn.XLOOKUP(A1230,Processed_data!A:A,Processed_data!G:G)</f>
        <v>SUCCESS</v>
      </c>
      <c r="F1230" s="1">
        <f>COUNTIF(bank_processed_transactions[transaction_id],A1230)</f>
        <v>1</v>
      </c>
      <c r="G1230" s="1" t="str">
        <f t="shared" si="190"/>
        <v>found</v>
      </c>
      <c r="H1230" s="1" t="str">
        <f t="shared" si="191"/>
        <v>Not Duplicate</v>
      </c>
      <c r="I1230" s="1" t="str">
        <f t="shared" si="192"/>
        <v>match</v>
      </c>
      <c r="J1230" s="1" t="str">
        <f t="shared" si="193"/>
        <v>match</v>
      </c>
      <c r="K1230" s="1">
        <f t="shared" si="194"/>
        <v>0</v>
      </c>
      <c r="L1230" s="2">
        <f>IF(F1230=0,"not processed",_xlfn.MINIFS(Processed_data!H:H,Processed_data!A:A,A1230))</f>
        <v>46101</v>
      </c>
      <c r="M1230" s="1">
        <f>IF(F1230=0,"not processed",ABS(bank_source_transactions__1[[#This Row],[transaction_date]]-Reconciliation!L1230))</f>
        <v>3</v>
      </c>
      <c r="N1230" s="1" t="str" cm="1">
        <f t="array" ref="N1230">_xlfn.IFS(M1230="not Processed", "Not Processed",M1230&gt;2,"SLA Breached",M1230&lt;=2,"Within SLA")</f>
        <v>SLA Breached</v>
      </c>
      <c r="O1230" s="1" t="str">
        <f>_xlfn.XLOOKUP(A1230,Source_data!A:A,Source_data!D:D)</f>
        <v>IMPS</v>
      </c>
      <c r="P1230" s="1">
        <f t="shared" si="195"/>
        <v>0</v>
      </c>
      <c r="Q1230" s="1">
        <f t="shared" si="196"/>
        <v>0</v>
      </c>
      <c r="R1230" s="1">
        <f t="shared" si="197"/>
        <v>0</v>
      </c>
      <c r="S1230" s="1">
        <f t="shared" si="198"/>
        <v>0</v>
      </c>
      <c r="T1230" s="1">
        <f t="shared" si="199"/>
        <v>1</v>
      </c>
      <c r="U1230" s="1" t="str">
        <f>_xlfn.XLOOKUP(Table3[[#This Row],[Transaction ID]],Source_data!A:A,Source_data!E:E)</f>
        <v>Pune</v>
      </c>
      <c r="V1230" s="1">
        <f>_xlfn.IFNA(_xlfn.XLOOKUP(A1230,bank_processed_transactions[transaction_id],bank_processed_transactions[processing_minutes]),"")</f>
        <v>13.1</v>
      </c>
      <c r="W1230" s="31">
        <f>_xlfn.XLOOKUP(A1230,Source_data!A:A,Source_data!B:B)</f>
        <v>46098</v>
      </c>
    </row>
    <row r="1231" spans="1:23" x14ac:dyDescent="0.3">
      <c r="A1231" s="4" t="s">
        <v>3351</v>
      </c>
      <c r="B1231" s="1">
        <f>_xlfn.XLOOKUP(A1231,bank_source_transactions__1[transaction_id],bank_source_transactions__1[amount_inr])</f>
        <v>3664.9</v>
      </c>
      <c r="C1231" s="1">
        <f>_xlfn.XLOOKUP(A1231,Processed_data!A:A,Processed_data!F:F)</f>
        <v>3664.9</v>
      </c>
      <c r="D1231" s="1" t="str">
        <f>_xlfn.XLOOKUP(A1231,bank_source_transactions__1[transaction_id],bank_source_transactions__1[transaction_status])</f>
        <v>SUCCESS</v>
      </c>
      <c r="E1231" s="1" t="str">
        <f>_xlfn.XLOOKUP(A1231,Processed_data!A:A,Processed_data!G:G)</f>
        <v>SUCCESS</v>
      </c>
      <c r="F1231" s="1">
        <f>COUNTIF(bank_processed_transactions[transaction_id],A1231)</f>
        <v>1</v>
      </c>
      <c r="G1231" s="1" t="str">
        <f t="shared" si="190"/>
        <v>found</v>
      </c>
      <c r="H1231" s="1" t="str">
        <f t="shared" si="191"/>
        <v>Not Duplicate</v>
      </c>
      <c r="I1231" s="1" t="str">
        <f t="shared" si="192"/>
        <v>match</v>
      </c>
      <c r="J1231" s="1" t="str">
        <f t="shared" si="193"/>
        <v>match</v>
      </c>
      <c r="K1231" s="1">
        <f t="shared" si="194"/>
        <v>0</v>
      </c>
      <c r="L1231" s="2">
        <f>IF(F1231=0,"not processed",_xlfn.MINIFS(Processed_data!H:H,Processed_data!A:A,A1231))</f>
        <v>46084</v>
      </c>
      <c r="M1231" s="1">
        <f>IF(F1231=0,"not processed",ABS(bank_source_transactions__1[[#This Row],[transaction_date]]-Reconciliation!L1231))</f>
        <v>5</v>
      </c>
      <c r="N1231" s="1" t="str" cm="1">
        <f t="array" ref="N1231">_xlfn.IFS(M1231="not Processed", "Not Processed",M1231&gt;2,"SLA Breached",M1231&lt;=2,"Within SLA")</f>
        <v>SLA Breached</v>
      </c>
      <c r="O1231" s="1" t="str">
        <f>_xlfn.XLOOKUP(A1231,Source_data!A:A,Source_data!D:D)</f>
        <v>CARD</v>
      </c>
      <c r="P1231" s="1">
        <f t="shared" si="195"/>
        <v>0</v>
      </c>
      <c r="Q1231" s="1">
        <f t="shared" si="196"/>
        <v>0</v>
      </c>
      <c r="R1231" s="1">
        <f t="shared" si="197"/>
        <v>0</v>
      </c>
      <c r="S1231" s="1">
        <f t="shared" si="198"/>
        <v>0</v>
      </c>
      <c r="T1231" s="1">
        <f t="shared" si="199"/>
        <v>1</v>
      </c>
      <c r="U1231" s="1" t="str">
        <f>_xlfn.XLOOKUP(Table3[[#This Row],[Transaction ID]],Source_data!A:A,Source_data!E:E)</f>
        <v>Bengaluru</v>
      </c>
      <c r="V1231" s="1">
        <f>_xlfn.IFNA(_xlfn.XLOOKUP(A1231,bank_processed_transactions[transaction_id],bank_processed_transactions[processing_minutes]),"")</f>
        <v>30.6</v>
      </c>
      <c r="W1231" s="31">
        <f>_xlfn.XLOOKUP(A1231,Source_data!A:A,Source_data!B:B)</f>
        <v>46079</v>
      </c>
    </row>
    <row r="1232" spans="1:23" x14ac:dyDescent="0.3">
      <c r="A1232" s="3" t="s">
        <v>2619</v>
      </c>
      <c r="B1232" s="1">
        <f>_xlfn.XLOOKUP(A1232,bank_source_transactions__1[transaction_id],bank_source_transactions__1[amount_inr])</f>
        <v>8193.33</v>
      </c>
      <c r="C1232" s="1">
        <f>_xlfn.XLOOKUP(A1232,Processed_data!A:A,Processed_data!F:F)</f>
        <v>8193.33</v>
      </c>
      <c r="D1232" s="1" t="str">
        <f>_xlfn.XLOOKUP(A1232,bank_source_transactions__1[transaction_id],bank_source_transactions__1[transaction_status])</f>
        <v>SUCCESS</v>
      </c>
      <c r="E1232" s="1" t="str">
        <f>_xlfn.XLOOKUP(A1232,Processed_data!A:A,Processed_data!G:G)</f>
        <v>SUCCESS</v>
      </c>
      <c r="F1232" s="1">
        <f>COUNTIF(bank_processed_transactions[transaction_id],A1232)</f>
        <v>1</v>
      </c>
      <c r="G1232" s="1" t="str">
        <f t="shared" si="190"/>
        <v>found</v>
      </c>
      <c r="H1232" s="1" t="str">
        <f t="shared" si="191"/>
        <v>Not Duplicate</v>
      </c>
      <c r="I1232" s="1" t="str">
        <f t="shared" si="192"/>
        <v>match</v>
      </c>
      <c r="J1232" s="1" t="str">
        <f t="shared" si="193"/>
        <v>match</v>
      </c>
      <c r="K1232" s="1">
        <f t="shared" si="194"/>
        <v>0</v>
      </c>
      <c r="L1232" s="2">
        <f>IF(F1232=0,"not processed",_xlfn.MINIFS(Processed_data!H:H,Processed_data!A:A,A1232))</f>
        <v>46096</v>
      </c>
      <c r="M1232" s="1">
        <f>IF(F1232=0,"not processed",ABS(bank_source_transactions__1[[#This Row],[transaction_date]]-Reconciliation!L1232))</f>
        <v>2</v>
      </c>
      <c r="N1232" s="1" t="str" cm="1">
        <f t="array" ref="N1232">_xlfn.IFS(M1232="not Processed", "Not Processed",M1232&gt;2,"SLA Breached",M1232&lt;=2,"Within SLA")</f>
        <v>Within SLA</v>
      </c>
      <c r="O1232" s="1" t="str">
        <f>_xlfn.XLOOKUP(A1232,Source_data!A:A,Source_data!D:D)</f>
        <v>UPI</v>
      </c>
      <c r="P1232" s="1">
        <f t="shared" si="195"/>
        <v>0</v>
      </c>
      <c r="Q1232" s="1">
        <f t="shared" si="196"/>
        <v>0</v>
      </c>
      <c r="R1232" s="1">
        <f t="shared" si="197"/>
        <v>0</v>
      </c>
      <c r="S1232" s="1">
        <f t="shared" si="198"/>
        <v>0</v>
      </c>
      <c r="T1232" s="1">
        <f t="shared" si="199"/>
        <v>0</v>
      </c>
      <c r="U1232" s="1" t="str">
        <f>_xlfn.XLOOKUP(Table3[[#This Row],[Transaction ID]],Source_data!A:A,Source_data!E:E)</f>
        <v>Mumbai</v>
      </c>
      <c r="V1232" s="1">
        <f>_xlfn.IFNA(_xlfn.XLOOKUP(A1232,bank_processed_transactions[transaction_id],bank_processed_transactions[processing_minutes]),"")</f>
        <v>10.3</v>
      </c>
      <c r="W1232" s="31">
        <f>_xlfn.XLOOKUP(A1232,Source_data!A:A,Source_data!B:B)</f>
        <v>46094</v>
      </c>
    </row>
    <row r="1233" spans="1:23" x14ac:dyDescent="0.3">
      <c r="A1233" s="4" t="s">
        <v>4393</v>
      </c>
      <c r="B1233" s="1">
        <f>_xlfn.XLOOKUP(A1233,bank_source_transactions__1[transaction_id],bank_source_transactions__1[amount_inr])</f>
        <v>2994.04</v>
      </c>
      <c r="C1233" s="1">
        <f>_xlfn.XLOOKUP(A1233,Processed_data!A:A,Processed_data!F:F)</f>
        <v>2994.04</v>
      </c>
      <c r="D1233" s="1" t="str">
        <f>_xlfn.XLOOKUP(A1233,bank_source_transactions__1[transaction_id],bank_source_transactions__1[transaction_status])</f>
        <v>FAILED</v>
      </c>
      <c r="E1233" s="1" t="str">
        <f>_xlfn.XLOOKUP(A1233,Processed_data!A:A,Processed_data!G:G)</f>
        <v>FAILED</v>
      </c>
      <c r="F1233" s="1">
        <f>COUNTIF(bank_processed_transactions[transaction_id],A1233)</f>
        <v>1</v>
      </c>
      <c r="G1233" s="1" t="str">
        <f t="shared" si="190"/>
        <v>found</v>
      </c>
      <c r="H1233" s="1" t="str">
        <f t="shared" si="191"/>
        <v>Not Duplicate</v>
      </c>
      <c r="I1233" s="1" t="str">
        <f t="shared" si="192"/>
        <v>match</v>
      </c>
      <c r="J1233" s="1" t="str">
        <f t="shared" si="193"/>
        <v>match</v>
      </c>
      <c r="K1233" s="1">
        <f t="shared" si="194"/>
        <v>0</v>
      </c>
      <c r="L1233" s="2">
        <f>IF(F1233=0,"not processed",_xlfn.MINIFS(Processed_data!H:H,Processed_data!A:A,A1233))</f>
        <v>46032</v>
      </c>
      <c r="M1233" s="1">
        <f>IF(F1233=0,"not processed",ABS(bank_source_transactions__1[[#This Row],[transaction_date]]-Reconciliation!L1233))</f>
        <v>1</v>
      </c>
      <c r="N1233" s="1" t="str" cm="1">
        <f t="array" ref="N1233">_xlfn.IFS(M1233="not Processed", "Not Processed",M1233&gt;2,"SLA Breached",M1233&lt;=2,"Within SLA")</f>
        <v>Within SLA</v>
      </c>
      <c r="O1233" s="1" t="str">
        <f>_xlfn.XLOOKUP(A1233,Source_data!A:A,Source_data!D:D)</f>
        <v>CARD</v>
      </c>
      <c r="P1233" s="1">
        <f t="shared" si="195"/>
        <v>0</v>
      </c>
      <c r="Q1233" s="1">
        <f t="shared" si="196"/>
        <v>0</v>
      </c>
      <c r="R1233" s="1">
        <f t="shared" si="197"/>
        <v>0</v>
      </c>
      <c r="S1233" s="1">
        <f t="shared" si="198"/>
        <v>0</v>
      </c>
      <c r="T1233" s="1">
        <f t="shared" si="199"/>
        <v>0</v>
      </c>
      <c r="U1233" s="1" t="str">
        <f>_xlfn.XLOOKUP(Table3[[#This Row],[Transaction ID]],Source_data!A:A,Source_data!E:E)</f>
        <v>Hyderabad</v>
      </c>
      <c r="V1233" s="1">
        <f>_xlfn.IFNA(_xlfn.XLOOKUP(A1233,bank_processed_transactions[transaction_id],bank_processed_transactions[processing_minutes]),"")</f>
        <v>18.399999999999999</v>
      </c>
      <c r="W1233" s="31">
        <f>_xlfn.XLOOKUP(A1233,Source_data!A:A,Source_data!B:B)</f>
        <v>46031</v>
      </c>
    </row>
    <row r="1234" spans="1:23" x14ac:dyDescent="0.3">
      <c r="A1234" s="3" t="s">
        <v>1099</v>
      </c>
      <c r="B1234" s="1">
        <f>_xlfn.XLOOKUP(A1234,bank_source_transactions__1[transaction_id],bank_source_transactions__1[amount_inr])</f>
        <v>3510.75</v>
      </c>
      <c r="C1234" s="1">
        <f>_xlfn.XLOOKUP(A1234,Processed_data!A:A,Processed_data!F:F)</f>
        <v>3510.75</v>
      </c>
      <c r="D1234" s="1" t="str">
        <f>_xlfn.XLOOKUP(A1234,bank_source_transactions__1[transaction_id],bank_source_transactions__1[transaction_status])</f>
        <v>REVERSED</v>
      </c>
      <c r="E1234" s="1" t="str">
        <f>_xlfn.XLOOKUP(A1234,Processed_data!A:A,Processed_data!G:G)</f>
        <v>REVERSED</v>
      </c>
      <c r="F1234" s="1">
        <f>COUNTIF(bank_processed_transactions[transaction_id],A1234)</f>
        <v>1</v>
      </c>
      <c r="G1234" s="1" t="str">
        <f t="shared" si="190"/>
        <v>found</v>
      </c>
      <c r="H1234" s="1" t="str">
        <f t="shared" si="191"/>
        <v>Not Duplicate</v>
      </c>
      <c r="I1234" s="1" t="str">
        <f t="shared" si="192"/>
        <v>match</v>
      </c>
      <c r="J1234" s="1" t="str">
        <f t="shared" si="193"/>
        <v>match</v>
      </c>
      <c r="K1234" s="1">
        <f t="shared" si="194"/>
        <v>0</v>
      </c>
      <c r="L1234" s="2">
        <f>IF(F1234=0,"not processed",_xlfn.MINIFS(Processed_data!H:H,Processed_data!A:A,A1234))</f>
        <v>46099</v>
      </c>
      <c r="M1234" s="1">
        <f>IF(F1234=0,"not processed",ABS(bank_source_transactions__1[[#This Row],[transaction_date]]-Reconciliation!L1234))</f>
        <v>2</v>
      </c>
      <c r="N1234" s="1" t="str" cm="1">
        <f t="array" ref="N1234">_xlfn.IFS(M1234="not Processed", "Not Processed",M1234&gt;2,"SLA Breached",M1234&lt;=2,"Within SLA")</f>
        <v>Within SLA</v>
      </c>
      <c r="O1234" s="1" t="str">
        <f>_xlfn.XLOOKUP(A1234,Source_data!A:A,Source_data!D:D)</f>
        <v>UPI</v>
      </c>
      <c r="P1234" s="1">
        <f t="shared" si="195"/>
        <v>0</v>
      </c>
      <c r="Q1234" s="1">
        <f t="shared" si="196"/>
        <v>0</v>
      </c>
      <c r="R1234" s="1">
        <f t="shared" si="197"/>
        <v>0</v>
      </c>
      <c r="S1234" s="1">
        <f t="shared" si="198"/>
        <v>0</v>
      </c>
      <c r="T1234" s="1">
        <f t="shared" si="199"/>
        <v>0</v>
      </c>
      <c r="U1234" s="1" t="str">
        <f>_xlfn.XLOOKUP(Table3[[#This Row],[Transaction ID]],Source_data!A:A,Source_data!E:E)</f>
        <v>Pune</v>
      </c>
      <c r="V1234" s="1">
        <f>_xlfn.IFNA(_xlfn.XLOOKUP(A1234,bank_processed_transactions[transaction_id],bank_processed_transactions[processing_minutes]),"")</f>
        <v>28.9</v>
      </c>
      <c r="W1234" s="31">
        <f>_xlfn.XLOOKUP(A1234,Source_data!A:A,Source_data!B:B)</f>
        <v>46097</v>
      </c>
    </row>
    <row r="1235" spans="1:23" x14ac:dyDescent="0.3">
      <c r="A1235" s="4" t="s">
        <v>3145</v>
      </c>
      <c r="B1235" s="1">
        <f>_xlfn.XLOOKUP(A1235,bank_source_transactions__1[transaction_id],bank_source_transactions__1[amount_inr])</f>
        <v>2368.17</v>
      </c>
      <c r="C1235" s="1">
        <f>_xlfn.XLOOKUP(A1235,Processed_data!A:A,Processed_data!F:F)</f>
        <v>2368.17</v>
      </c>
      <c r="D1235" s="1" t="str">
        <f>_xlfn.XLOOKUP(A1235,bank_source_transactions__1[transaction_id],bank_source_transactions__1[transaction_status])</f>
        <v>FAILED</v>
      </c>
      <c r="E1235" s="1" t="str">
        <f>_xlfn.XLOOKUP(A1235,Processed_data!A:A,Processed_data!G:G)</f>
        <v>FAILED</v>
      </c>
      <c r="F1235" s="1">
        <f>COUNTIF(bank_processed_transactions[transaction_id],A1235)</f>
        <v>1</v>
      </c>
      <c r="G1235" s="1" t="str">
        <f t="shared" si="190"/>
        <v>found</v>
      </c>
      <c r="H1235" s="1" t="str">
        <f t="shared" si="191"/>
        <v>Not Duplicate</v>
      </c>
      <c r="I1235" s="1" t="str">
        <f t="shared" si="192"/>
        <v>match</v>
      </c>
      <c r="J1235" s="1" t="str">
        <f t="shared" si="193"/>
        <v>match</v>
      </c>
      <c r="K1235" s="1">
        <f t="shared" si="194"/>
        <v>0</v>
      </c>
      <c r="L1235" s="2">
        <f>IF(F1235=0,"not processed",_xlfn.MINIFS(Processed_data!H:H,Processed_data!A:A,A1235))</f>
        <v>46071</v>
      </c>
      <c r="M1235" s="1">
        <f>IF(F1235=0,"not processed",ABS(bank_source_transactions__1[[#This Row],[transaction_date]]-Reconciliation!L1235))</f>
        <v>2</v>
      </c>
      <c r="N1235" s="1" t="str" cm="1">
        <f t="array" ref="N1235">_xlfn.IFS(M1235="not Processed", "Not Processed",M1235&gt;2,"SLA Breached",M1235&lt;=2,"Within SLA")</f>
        <v>Within SLA</v>
      </c>
      <c r="O1235" s="1" t="str">
        <f>_xlfn.XLOOKUP(A1235,Source_data!A:A,Source_data!D:D)</f>
        <v>NEFT</v>
      </c>
      <c r="P1235" s="1">
        <f t="shared" si="195"/>
        <v>0</v>
      </c>
      <c r="Q1235" s="1">
        <f t="shared" si="196"/>
        <v>0</v>
      </c>
      <c r="R1235" s="1">
        <f t="shared" si="197"/>
        <v>0</v>
      </c>
      <c r="S1235" s="1">
        <f t="shared" si="198"/>
        <v>0</v>
      </c>
      <c r="T1235" s="1">
        <f t="shared" si="199"/>
        <v>0</v>
      </c>
      <c r="U1235" s="1" t="str">
        <f>_xlfn.XLOOKUP(Table3[[#This Row],[Transaction ID]],Source_data!A:A,Source_data!E:E)</f>
        <v>Mumbai</v>
      </c>
      <c r="V1235" s="1">
        <f>_xlfn.IFNA(_xlfn.XLOOKUP(A1235,bank_processed_transactions[transaction_id],bank_processed_transactions[processing_minutes]),"")</f>
        <v>5.7</v>
      </c>
      <c r="W1235" s="31">
        <f>_xlfn.XLOOKUP(A1235,Source_data!A:A,Source_data!B:B)</f>
        <v>46069</v>
      </c>
    </row>
    <row r="1236" spans="1:23" x14ac:dyDescent="0.3">
      <c r="A1236" s="3" t="s">
        <v>4207</v>
      </c>
      <c r="B1236" s="1">
        <f>_xlfn.XLOOKUP(A1236,bank_source_transactions__1[transaction_id],bank_source_transactions__1[amount_inr])</f>
        <v>2428.85</v>
      </c>
      <c r="C1236" s="1">
        <f>_xlfn.XLOOKUP(A1236,Processed_data!A:A,Processed_data!F:F)</f>
        <v>2428.85</v>
      </c>
      <c r="D1236" s="1" t="str">
        <f>_xlfn.XLOOKUP(A1236,bank_source_transactions__1[transaction_id],bank_source_transactions__1[transaction_status])</f>
        <v>SUCCESS</v>
      </c>
      <c r="E1236" s="1" t="str">
        <f>_xlfn.XLOOKUP(A1236,Processed_data!A:A,Processed_data!G:G)</f>
        <v>SUCCESS</v>
      </c>
      <c r="F1236" s="1">
        <f>COUNTIF(bank_processed_transactions[transaction_id],A1236)</f>
        <v>1</v>
      </c>
      <c r="G1236" s="1" t="str">
        <f t="shared" si="190"/>
        <v>found</v>
      </c>
      <c r="H1236" s="1" t="str">
        <f t="shared" si="191"/>
        <v>Not Duplicate</v>
      </c>
      <c r="I1236" s="1" t="str">
        <f t="shared" si="192"/>
        <v>match</v>
      </c>
      <c r="J1236" s="1" t="str">
        <f t="shared" si="193"/>
        <v>match</v>
      </c>
      <c r="K1236" s="1">
        <f t="shared" si="194"/>
        <v>0</v>
      </c>
      <c r="L1236" s="2">
        <f>IF(F1236=0,"not processed",_xlfn.MINIFS(Processed_data!H:H,Processed_data!A:A,A1236))</f>
        <v>46080</v>
      </c>
      <c r="M1236" s="1">
        <f>IF(F1236=0,"not processed",ABS(bank_source_transactions__1[[#This Row],[transaction_date]]-Reconciliation!L1236))</f>
        <v>3</v>
      </c>
      <c r="N1236" s="1" t="str" cm="1">
        <f t="array" ref="N1236">_xlfn.IFS(M1236="not Processed", "Not Processed",M1236&gt;2,"SLA Breached",M1236&lt;=2,"Within SLA")</f>
        <v>SLA Breached</v>
      </c>
      <c r="O1236" s="1" t="str">
        <f>_xlfn.XLOOKUP(A1236,Source_data!A:A,Source_data!D:D)</f>
        <v>UPI</v>
      </c>
      <c r="P1236" s="1">
        <f t="shared" si="195"/>
        <v>0</v>
      </c>
      <c r="Q1236" s="1">
        <f t="shared" si="196"/>
        <v>0</v>
      </c>
      <c r="R1236" s="1">
        <f t="shared" si="197"/>
        <v>0</v>
      </c>
      <c r="S1236" s="1">
        <f t="shared" si="198"/>
        <v>0</v>
      </c>
      <c r="T1236" s="1">
        <f t="shared" si="199"/>
        <v>1</v>
      </c>
      <c r="U1236" s="1" t="str">
        <f>_xlfn.XLOOKUP(Table3[[#This Row],[Transaction ID]],Source_data!A:A,Source_data!E:E)</f>
        <v>Pune</v>
      </c>
      <c r="V1236" s="1">
        <f>_xlfn.IFNA(_xlfn.XLOOKUP(A1236,bank_processed_transactions[transaction_id],bank_processed_transactions[processing_minutes]),"")</f>
        <v>42.4</v>
      </c>
      <c r="W1236" s="31">
        <f>_xlfn.XLOOKUP(A1236,Source_data!A:A,Source_data!B:B)</f>
        <v>46077</v>
      </c>
    </row>
    <row r="1237" spans="1:23" x14ac:dyDescent="0.3">
      <c r="A1237" s="4" t="s">
        <v>2626</v>
      </c>
      <c r="B1237" s="1">
        <f>_xlfn.XLOOKUP(A1237,bank_source_transactions__1[transaction_id],bank_source_transactions__1[amount_inr])</f>
        <v>20682.8</v>
      </c>
      <c r="C1237" s="1">
        <f>_xlfn.XLOOKUP(A1237,Processed_data!A:A,Processed_data!F:F)</f>
        <v>20682.8</v>
      </c>
      <c r="D1237" s="1" t="str">
        <f>_xlfn.XLOOKUP(A1237,bank_source_transactions__1[transaction_id],bank_source_transactions__1[transaction_status])</f>
        <v>FAILED</v>
      </c>
      <c r="E1237" s="1" t="str">
        <f>_xlfn.XLOOKUP(A1237,Processed_data!A:A,Processed_data!G:G)</f>
        <v>FAILED</v>
      </c>
      <c r="F1237" s="1">
        <f>COUNTIF(bank_processed_transactions[transaction_id],A1237)</f>
        <v>1</v>
      </c>
      <c r="G1237" s="1" t="str">
        <f t="shared" si="190"/>
        <v>found</v>
      </c>
      <c r="H1237" s="1" t="str">
        <f t="shared" si="191"/>
        <v>Not Duplicate</v>
      </c>
      <c r="I1237" s="1" t="str">
        <f t="shared" si="192"/>
        <v>match</v>
      </c>
      <c r="J1237" s="1" t="str">
        <f t="shared" si="193"/>
        <v>match</v>
      </c>
      <c r="K1237" s="1">
        <f t="shared" si="194"/>
        <v>0</v>
      </c>
      <c r="L1237" s="2">
        <f>IF(F1237=0,"not processed",_xlfn.MINIFS(Processed_data!H:H,Processed_data!A:A,A1237))</f>
        <v>46094</v>
      </c>
      <c r="M1237" s="1">
        <f>IF(F1237=0,"not processed",ABS(bank_source_transactions__1[[#This Row],[transaction_date]]-Reconciliation!L1237))</f>
        <v>0</v>
      </c>
      <c r="N1237" s="1" t="str" cm="1">
        <f t="array" ref="N1237">_xlfn.IFS(M1237="not Processed", "Not Processed",M1237&gt;2,"SLA Breached",M1237&lt;=2,"Within SLA")</f>
        <v>Within SLA</v>
      </c>
      <c r="O1237" s="1" t="str">
        <f>_xlfn.XLOOKUP(A1237,Source_data!A:A,Source_data!D:D)</f>
        <v>UPI</v>
      </c>
      <c r="P1237" s="1">
        <f t="shared" si="195"/>
        <v>0</v>
      </c>
      <c r="Q1237" s="1">
        <f t="shared" si="196"/>
        <v>0</v>
      </c>
      <c r="R1237" s="1">
        <f t="shared" si="197"/>
        <v>0</v>
      </c>
      <c r="S1237" s="1">
        <f t="shared" si="198"/>
        <v>0</v>
      </c>
      <c r="T1237" s="1">
        <f t="shared" si="199"/>
        <v>0</v>
      </c>
      <c r="U1237" s="1" t="str">
        <f>_xlfn.XLOOKUP(Table3[[#This Row],[Transaction ID]],Source_data!A:A,Source_data!E:E)</f>
        <v>Pune</v>
      </c>
      <c r="V1237" s="1">
        <f>_xlfn.IFNA(_xlfn.XLOOKUP(A1237,bank_processed_transactions[transaction_id],bank_processed_transactions[processing_minutes]),"")</f>
        <v>47.5</v>
      </c>
      <c r="W1237" s="31">
        <f>_xlfn.XLOOKUP(A1237,Source_data!A:A,Source_data!B:B)</f>
        <v>46094</v>
      </c>
    </row>
    <row r="1238" spans="1:23" x14ac:dyDescent="0.3">
      <c r="A1238" s="3" t="s">
        <v>4564</v>
      </c>
      <c r="B1238" s="1">
        <f>_xlfn.XLOOKUP(A1238,bank_source_transactions__1[transaction_id],bank_source_transactions__1[amount_inr])</f>
        <v>1890.68</v>
      </c>
      <c r="C1238" s="1">
        <f>_xlfn.XLOOKUP(A1238,Processed_data!A:A,Processed_data!F:F)</f>
        <v>1890.68</v>
      </c>
      <c r="D1238" s="1" t="str">
        <f>_xlfn.XLOOKUP(A1238,bank_source_transactions__1[transaction_id],bank_source_transactions__1[transaction_status])</f>
        <v>SUCCESS</v>
      </c>
      <c r="E1238" s="1" t="str">
        <f>_xlfn.XLOOKUP(A1238,Processed_data!A:A,Processed_data!G:G)</f>
        <v>SUCCESS</v>
      </c>
      <c r="F1238" s="1">
        <f>COUNTIF(bank_processed_transactions[transaction_id],A1238)</f>
        <v>1</v>
      </c>
      <c r="G1238" s="1" t="str">
        <f t="shared" si="190"/>
        <v>found</v>
      </c>
      <c r="H1238" s="1" t="str">
        <f t="shared" si="191"/>
        <v>Not Duplicate</v>
      </c>
      <c r="I1238" s="1" t="str">
        <f t="shared" si="192"/>
        <v>match</v>
      </c>
      <c r="J1238" s="1" t="str">
        <f t="shared" si="193"/>
        <v>match</v>
      </c>
      <c r="K1238" s="1">
        <f t="shared" si="194"/>
        <v>0</v>
      </c>
      <c r="L1238" s="2">
        <f>IF(F1238=0,"not processed",_xlfn.MINIFS(Processed_data!H:H,Processed_data!A:A,A1238))</f>
        <v>46100</v>
      </c>
      <c r="M1238" s="1">
        <f>IF(F1238=0,"not processed",ABS(bank_source_transactions__1[[#This Row],[transaction_date]]-Reconciliation!L1238))</f>
        <v>3</v>
      </c>
      <c r="N1238" s="1" t="str" cm="1">
        <f t="array" ref="N1238">_xlfn.IFS(M1238="not Processed", "Not Processed",M1238&gt;2,"SLA Breached",M1238&lt;=2,"Within SLA")</f>
        <v>SLA Breached</v>
      </c>
      <c r="O1238" s="1" t="str">
        <f>_xlfn.XLOOKUP(A1238,Source_data!A:A,Source_data!D:D)</f>
        <v>CARD</v>
      </c>
      <c r="P1238" s="1">
        <f t="shared" si="195"/>
        <v>0</v>
      </c>
      <c r="Q1238" s="1">
        <f t="shared" si="196"/>
        <v>0</v>
      </c>
      <c r="R1238" s="1">
        <f t="shared" si="197"/>
        <v>0</v>
      </c>
      <c r="S1238" s="1">
        <f t="shared" si="198"/>
        <v>0</v>
      </c>
      <c r="T1238" s="1">
        <f t="shared" si="199"/>
        <v>1</v>
      </c>
      <c r="U1238" s="1" t="str">
        <f>_xlfn.XLOOKUP(Table3[[#This Row],[Transaction ID]],Source_data!A:A,Source_data!E:E)</f>
        <v>Bengaluru</v>
      </c>
      <c r="V1238" s="1">
        <f>_xlfn.IFNA(_xlfn.XLOOKUP(A1238,bank_processed_transactions[transaction_id],bank_processed_transactions[processing_minutes]),"")</f>
        <v>44.4</v>
      </c>
      <c r="W1238" s="31">
        <f>_xlfn.XLOOKUP(A1238,Source_data!A:A,Source_data!B:B)</f>
        <v>46097</v>
      </c>
    </row>
    <row r="1239" spans="1:23" x14ac:dyDescent="0.3">
      <c r="A1239" s="4" t="s">
        <v>4122</v>
      </c>
      <c r="B1239" s="1">
        <f>_xlfn.XLOOKUP(A1239,bank_source_transactions__1[transaction_id],bank_source_transactions__1[amount_inr])</f>
        <v>32011.62</v>
      </c>
      <c r="C1239" s="1">
        <f>_xlfn.XLOOKUP(A1239,Processed_data!A:A,Processed_data!F:F)</f>
        <v>32011.62</v>
      </c>
      <c r="D1239" s="1" t="str">
        <f>_xlfn.XLOOKUP(A1239,bank_source_transactions__1[transaction_id],bank_source_transactions__1[transaction_status])</f>
        <v>SUCCESS</v>
      </c>
      <c r="E1239" s="1" t="str">
        <f>_xlfn.XLOOKUP(A1239,Processed_data!A:A,Processed_data!G:G)</f>
        <v>SUCCESS</v>
      </c>
      <c r="F1239" s="1">
        <f>COUNTIF(bank_processed_transactions[transaction_id],A1239)</f>
        <v>1</v>
      </c>
      <c r="G1239" s="1" t="str">
        <f t="shared" si="190"/>
        <v>found</v>
      </c>
      <c r="H1239" s="1" t="str">
        <f t="shared" si="191"/>
        <v>Not Duplicate</v>
      </c>
      <c r="I1239" s="1" t="str">
        <f t="shared" si="192"/>
        <v>match</v>
      </c>
      <c r="J1239" s="1" t="str">
        <f t="shared" si="193"/>
        <v>match</v>
      </c>
      <c r="K1239" s="1">
        <f t="shared" si="194"/>
        <v>0</v>
      </c>
      <c r="L1239" s="2">
        <f>IF(F1239=0,"not processed",_xlfn.MINIFS(Processed_data!H:H,Processed_data!A:A,A1239))</f>
        <v>46047</v>
      </c>
      <c r="M1239" s="1">
        <f>IF(F1239=0,"not processed",ABS(bank_source_transactions__1[[#This Row],[transaction_date]]-Reconciliation!L1239))</f>
        <v>2</v>
      </c>
      <c r="N1239" s="1" t="str" cm="1">
        <f t="array" ref="N1239">_xlfn.IFS(M1239="not Processed", "Not Processed",M1239&gt;2,"SLA Breached",M1239&lt;=2,"Within SLA")</f>
        <v>Within SLA</v>
      </c>
      <c r="O1239" s="1" t="str">
        <f>_xlfn.XLOOKUP(A1239,Source_data!A:A,Source_data!D:D)</f>
        <v>CARD</v>
      </c>
      <c r="P1239" s="1">
        <f t="shared" si="195"/>
        <v>0</v>
      </c>
      <c r="Q1239" s="1">
        <f t="shared" si="196"/>
        <v>0</v>
      </c>
      <c r="R1239" s="1">
        <f t="shared" si="197"/>
        <v>0</v>
      </c>
      <c r="S1239" s="1">
        <f t="shared" si="198"/>
        <v>0</v>
      </c>
      <c r="T1239" s="1">
        <f t="shared" si="199"/>
        <v>0</v>
      </c>
      <c r="U1239" s="1" t="str">
        <f>_xlfn.XLOOKUP(Table3[[#This Row],[Transaction ID]],Source_data!A:A,Source_data!E:E)</f>
        <v>Hyderabad</v>
      </c>
      <c r="V1239" s="1">
        <f>_xlfn.IFNA(_xlfn.XLOOKUP(A1239,bank_processed_transactions[transaction_id],bank_processed_transactions[processing_minutes]),"")</f>
        <v>16.8</v>
      </c>
      <c r="W1239" s="31">
        <f>_xlfn.XLOOKUP(A1239,Source_data!A:A,Source_data!B:B)</f>
        <v>46045</v>
      </c>
    </row>
    <row r="1240" spans="1:23" x14ac:dyDescent="0.3">
      <c r="A1240" s="3" t="s">
        <v>3381</v>
      </c>
      <c r="B1240" s="1">
        <f>_xlfn.XLOOKUP(A1240,bank_source_transactions__1[transaction_id],bank_source_transactions__1[amount_inr])</f>
        <v>5953.2</v>
      </c>
      <c r="C1240" s="1">
        <f>_xlfn.XLOOKUP(A1240,Processed_data!A:A,Processed_data!F:F)</f>
        <v>5953.2</v>
      </c>
      <c r="D1240" s="1" t="str">
        <f>_xlfn.XLOOKUP(A1240,bank_source_transactions__1[transaction_id],bank_source_transactions__1[transaction_status])</f>
        <v>SUCCESS</v>
      </c>
      <c r="E1240" s="1" t="str">
        <f>_xlfn.XLOOKUP(A1240,Processed_data!A:A,Processed_data!G:G)</f>
        <v>SUCCESS</v>
      </c>
      <c r="F1240" s="1">
        <f>COUNTIF(bank_processed_transactions[transaction_id],A1240)</f>
        <v>1</v>
      </c>
      <c r="G1240" s="1" t="str">
        <f t="shared" si="190"/>
        <v>found</v>
      </c>
      <c r="H1240" s="1" t="str">
        <f t="shared" si="191"/>
        <v>Not Duplicate</v>
      </c>
      <c r="I1240" s="1" t="str">
        <f t="shared" si="192"/>
        <v>match</v>
      </c>
      <c r="J1240" s="1" t="str">
        <f t="shared" si="193"/>
        <v>match</v>
      </c>
      <c r="K1240" s="1">
        <f t="shared" si="194"/>
        <v>0</v>
      </c>
      <c r="L1240" s="2">
        <f>IF(F1240=0,"not processed",_xlfn.MINIFS(Processed_data!H:H,Processed_data!A:A,A1240))</f>
        <v>46069</v>
      </c>
      <c r="M1240" s="1">
        <f>IF(F1240=0,"not processed",ABS(bank_source_transactions__1[[#This Row],[transaction_date]]-Reconciliation!L1240))</f>
        <v>0</v>
      </c>
      <c r="N1240" s="1" t="str" cm="1">
        <f t="array" ref="N1240">_xlfn.IFS(M1240="not Processed", "Not Processed",M1240&gt;2,"SLA Breached",M1240&lt;=2,"Within SLA")</f>
        <v>Within SLA</v>
      </c>
      <c r="O1240" s="1" t="str">
        <f>_xlfn.XLOOKUP(A1240,Source_data!A:A,Source_data!D:D)</f>
        <v>UPI</v>
      </c>
      <c r="P1240" s="1">
        <f t="shared" si="195"/>
        <v>0</v>
      </c>
      <c r="Q1240" s="1">
        <f t="shared" si="196"/>
        <v>0</v>
      </c>
      <c r="R1240" s="1">
        <f t="shared" si="197"/>
        <v>0</v>
      </c>
      <c r="S1240" s="1">
        <f t="shared" si="198"/>
        <v>0</v>
      </c>
      <c r="T1240" s="1">
        <f t="shared" si="199"/>
        <v>0</v>
      </c>
      <c r="U1240" s="1" t="str">
        <f>_xlfn.XLOOKUP(Table3[[#This Row],[Transaction ID]],Source_data!A:A,Source_data!E:E)</f>
        <v>Pune</v>
      </c>
      <c r="V1240" s="1">
        <f>_xlfn.IFNA(_xlfn.XLOOKUP(A1240,bank_processed_transactions[transaction_id],bank_processed_transactions[processing_minutes]),"")</f>
        <v>43.4</v>
      </c>
      <c r="W1240" s="31">
        <f>_xlfn.XLOOKUP(A1240,Source_data!A:A,Source_data!B:B)</f>
        <v>46069</v>
      </c>
    </row>
    <row r="1241" spans="1:23" x14ac:dyDescent="0.3">
      <c r="A1241" s="4" t="s">
        <v>2633</v>
      </c>
      <c r="B1241" s="1">
        <f>_xlfn.XLOOKUP(A1241,bank_source_transactions__1[transaction_id],bank_source_transactions__1[amount_inr])</f>
        <v>16366.66</v>
      </c>
      <c r="C1241" s="1">
        <f>_xlfn.XLOOKUP(A1241,Processed_data!A:A,Processed_data!F:F)</f>
        <v>16366.66</v>
      </c>
      <c r="D1241" s="1" t="str">
        <f>_xlfn.XLOOKUP(A1241,bank_source_transactions__1[transaction_id],bank_source_transactions__1[transaction_status])</f>
        <v>SUCCESS</v>
      </c>
      <c r="E1241" s="1" t="str">
        <f>_xlfn.XLOOKUP(A1241,Processed_data!A:A,Processed_data!G:G)</f>
        <v>SUCCESS</v>
      </c>
      <c r="F1241" s="1">
        <f>COUNTIF(bank_processed_transactions[transaction_id],A1241)</f>
        <v>1</v>
      </c>
      <c r="G1241" s="1" t="str">
        <f t="shared" si="190"/>
        <v>found</v>
      </c>
      <c r="H1241" s="1" t="str">
        <f t="shared" si="191"/>
        <v>Not Duplicate</v>
      </c>
      <c r="I1241" s="1" t="str">
        <f t="shared" si="192"/>
        <v>match</v>
      </c>
      <c r="J1241" s="1" t="str">
        <f t="shared" si="193"/>
        <v>match</v>
      </c>
      <c r="K1241" s="1">
        <f t="shared" si="194"/>
        <v>0</v>
      </c>
      <c r="L1241" s="2">
        <f>IF(F1241=0,"not processed",_xlfn.MINIFS(Processed_data!H:H,Processed_data!A:A,A1241))</f>
        <v>46086</v>
      </c>
      <c r="M1241" s="1">
        <f>IF(F1241=0,"not processed",ABS(bank_source_transactions__1[[#This Row],[transaction_date]]-Reconciliation!L1241))</f>
        <v>2</v>
      </c>
      <c r="N1241" s="1" t="str" cm="1">
        <f t="array" ref="N1241">_xlfn.IFS(M1241="not Processed", "Not Processed",M1241&gt;2,"SLA Breached",M1241&lt;=2,"Within SLA")</f>
        <v>Within SLA</v>
      </c>
      <c r="O1241" s="1" t="str">
        <f>_xlfn.XLOOKUP(A1241,Source_data!A:A,Source_data!D:D)</f>
        <v>CARD</v>
      </c>
      <c r="P1241" s="1">
        <f t="shared" si="195"/>
        <v>0</v>
      </c>
      <c r="Q1241" s="1">
        <f t="shared" si="196"/>
        <v>0</v>
      </c>
      <c r="R1241" s="1">
        <f t="shared" si="197"/>
        <v>0</v>
      </c>
      <c r="S1241" s="1">
        <f t="shared" si="198"/>
        <v>0</v>
      </c>
      <c r="T1241" s="1">
        <f t="shared" si="199"/>
        <v>0</v>
      </c>
      <c r="U1241" s="1" t="str">
        <f>_xlfn.XLOOKUP(Table3[[#This Row],[Transaction ID]],Source_data!A:A,Source_data!E:E)</f>
        <v>Mumbai</v>
      </c>
      <c r="V1241" s="1">
        <f>_xlfn.IFNA(_xlfn.XLOOKUP(A1241,bank_processed_transactions[transaction_id],bank_processed_transactions[processing_minutes]),"")</f>
        <v>53</v>
      </c>
      <c r="W1241" s="31">
        <f>_xlfn.XLOOKUP(A1241,Source_data!A:A,Source_data!B:B)</f>
        <v>46084</v>
      </c>
    </row>
    <row r="1242" spans="1:23" x14ac:dyDescent="0.3">
      <c r="A1242" s="3" t="s">
        <v>4002</v>
      </c>
      <c r="B1242" s="1">
        <f>_xlfn.XLOOKUP(A1242,bank_source_transactions__1[transaction_id],bank_source_transactions__1[amount_inr])</f>
        <v>644.28</v>
      </c>
      <c r="C1242" s="1">
        <f>_xlfn.XLOOKUP(A1242,Processed_data!A:A,Processed_data!F:F)</f>
        <v>644.28</v>
      </c>
      <c r="D1242" s="1" t="str">
        <f>_xlfn.XLOOKUP(A1242,bank_source_transactions__1[transaction_id],bank_source_transactions__1[transaction_status])</f>
        <v>SUCCESS</v>
      </c>
      <c r="E1242" s="1" t="str">
        <f>_xlfn.XLOOKUP(A1242,Processed_data!A:A,Processed_data!G:G)</f>
        <v>SUCCESS</v>
      </c>
      <c r="F1242" s="1">
        <f>COUNTIF(bank_processed_transactions[transaction_id],A1242)</f>
        <v>1</v>
      </c>
      <c r="G1242" s="1" t="str">
        <f t="shared" si="190"/>
        <v>found</v>
      </c>
      <c r="H1242" s="1" t="str">
        <f t="shared" si="191"/>
        <v>Not Duplicate</v>
      </c>
      <c r="I1242" s="1" t="str">
        <f t="shared" si="192"/>
        <v>match</v>
      </c>
      <c r="J1242" s="1" t="str">
        <f t="shared" si="193"/>
        <v>match</v>
      </c>
      <c r="K1242" s="1">
        <f t="shared" si="194"/>
        <v>0</v>
      </c>
      <c r="L1242" s="2">
        <f>IF(F1242=0,"not processed",_xlfn.MINIFS(Processed_data!H:H,Processed_data!A:A,A1242))</f>
        <v>46039</v>
      </c>
      <c r="M1242" s="1">
        <f>IF(F1242=0,"not processed",ABS(bank_source_transactions__1[[#This Row],[transaction_date]]-Reconciliation!L1242))</f>
        <v>2</v>
      </c>
      <c r="N1242" s="1" t="str" cm="1">
        <f t="array" ref="N1242">_xlfn.IFS(M1242="not Processed", "Not Processed",M1242&gt;2,"SLA Breached",M1242&lt;=2,"Within SLA")</f>
        <v>Within SLA</v>
      </c>
      <c r="O1242" s="1" t="str">
        <f>_xlfn.XLOOKUP(A1242,Source_data!A:A,Source_data!D:D)</f>
        <v>NEFT</v>
      </c>
      <c r="P1242" s="1">
        <f t="shared" si="195"/>
        <v>0</v>
      </c>
      <c r="Q1242" s="1">
        <f t="shared" si="196"/>
        <v>0</v>
      </c>
      <c r="R1242" s="1">
        <f t="shared" si="197"/>
        <v>0</v>
      </c>
      <c r="S1242" s="1">
        <f t="shared" si="198"/>
        <v>0</v>
      </c>
      <c r="T1242" s="1">
        <f t="shared" si="199"/>
        <v>0</v>
      </c>
      <c r="U1242" s="1" t="str">
        <f>_xlfn.XLOOKUP(Table3[[#This Row],[Transaction ID]],Source_data!A:A,Source_data!E:E)</f>
        <v>Hyderabad</v>
      </c>
      <c r="V1242" s="1">
        <f>_xlfn.IFNA(_xlfn.XLOOKUP(A1242,bank_processed_transactions[transaction_id],bank_processed_transactions[processing_minutes]),"")</f>
        <v>52.6</v>
      </c>
      <c r="W1242" s="31">
        <f>_xlfn.XLOOKUP(A1242,Source_data!A:A,Source_data!B:B)</f>
        <v>46037</v>
      </c>
    </row>
    <row r="1243" spans="1:23" x14ac:dyDescent="0.3">
      <c r="A1243" s="4" t="s">
        <v>2846</v>
      </c>
      <c r="B1243" s="1">
        <f>_xlfn.XLOOKUP(A1243,bank_source_transactions__1[transaction_id],bank_source_transactions__1[amount_inr])</f>
        <v>28725.16</v>
      </c>
      <c r="C1243" s="1">
        <f>_xlfn.XLOOKUP(A1243,Processed_data!A:A,Processed_data!F:F)</f>
        <v>28725.16</v>
      </c>
      <c r="D1243" s="1" t="str">
        <f>_xlfn.XLOOKUP(A1243,bank_source_transactions__1[transaction_id],bank_source_transactions__1[transaction_status])</f>
        <v>SUCCESS</v>
      </c>
      <c r="E1243" s="1" t="str">
        <f>_xlfn.XLOOKUP(A1243,Processed_data!A:A,Processed_data!G:G)</f>
        <v>SUCCESS</v>
      </c>
      <c r="F1243" s="1">
        <f>COUNTIF(bank_processed_transactions[transaction_id],A1243)</f>
        <v>1</v>
      </c>
      <c r="G1243" s="1" t="str">
        <f t="shared" si="190"/>
        <v>found</v>
      </c>
      <c r="H1243" s="1" t="str">
        <f t="shared" si="191"/>
        <v>Not Duplicate</v>
      </c>
      <c r="I1243" s="1" t="str">
        <f t="shared" si="192"/>
        <v>match</v>
      </c>
      <c r="J1243" s="1" t="str">
        <f t="shared" si="193"/>
        <v>match</v>
      </c>
      <c r="K1243" s="1">
        <f t="shared" si="194"/>
        <v>0</v>
      </c>
      <c r="L1243" s="2">
        <f>IF(F1243=0,"not processed",_xlfn.MINIFS(Processed_data!H:H,Processed_data!A:A,A1243))</f>
        <v>46075</v>
      </c>
      <c r="M1243" s="1">
        <f>IF(F1243=0,"not processed",ABS(bank_source_transactions__1[[#This Row],[transaction_date]]-Reconciliation!L1243))</f>
        <v>1</v>
      </c>
      <c r="N1243" s="1" t="str" cm="1">
        <f t="array" ref="N1243">_xlfn.IFS(M1243="not Processed", "Not Processed",M1243&gt;2,"SLA Breached",M1243&lt;=2,"Within SLA")</f>
        <v>Within SLA</v>
      </c>
      <c r="O1243" s="1" t="str">
        <f>_xlfn.XLOOKUP(A1243,Source_data!A:A,Source_data!D:D)</f>
        <v>NEFT</v>
      </c>
      <c r="P1243" s="1">
        <f t="shared" si="195"/>
        <v>0</v>
      </c>
      <c r="Q1243" s="1">
        <f t="shared" si="196"/>
        <v>0</v>
      </c>
      <c r="R1243" s="1">
        <f t="shared" si="197"/>
        <v>0</v>
      </c>
      <c r="S1243" s="1">
        <f t="shared" si="198"/>
        <v>0</v>
      </c>
      <c r="T1243" s="1">
        <f t="shared" si="199"/>
        <v>0</v>
      </c>
      <c r="U1243" s="1" t="str">
        <f>_xlfn.XLOOKUP(Table3[[#This Row],[Transaction ID]],Source_data!A:A,Source_data!E:E)</f>
        <v>Hyderabad</v>
      </c>
      <c r="V1243" s="1">
        <f>_xlfn.IFNA(_xlfn.XLOOKUP(A1243,bank_processed_transactions[transaction_id],bank_processed_transactions[processing_minutes]),"")</f>
        <v>20</v>
      </c>
      <c r="W1243" s="31">
        <f>_xlfn.XLOOKUP(A1243,Source_data!A:A,Source_data!B:B)</f>
        <v>46074</v>
      </c>
    </row>
    <row r="1244" spans="1:23" x14ac:dyDescent="0.3">
      <c r="A1244" s="3" t="s">
        <v>1360</v>
      </c>
      <c r="B1244" s="1">
        <f>_xlfn.XLOOKUP(A1244,bank_source_transactions__1[transaction_id],bank_source_transactions__1[amount_inr])</f>
        <v>2023.15</v>
      </c>
      <c r="C1244" s="1">
        <f>_xlfn.XLOOKUP(A1244,Processed_data!A:A,Processed_data!F:F)</f>
        <v>2023.15</v>
      </c>
      <c r="D1244" s="1" t="str">
        <f>_xlfn.XLOOKUP(A1244,bank_source_transactions__1[transaction_id],bank_source_transactions__1[transaction_status])</f>
        <v>SUCCESS</v>
      </c>
      <c r="E1244" s="1" t="str">
        <f>_xlfn.XLOOKUP(A1244,Processed_data!A:A,Processed_data!G:G)</f>
        <v>SUCCESS</v>
      </c>
      <c r="F1244" s="1">
        <f>COUNTIF(bank_processed_transactions[transaction_id],A1244)</f>
        <v>1</v>
      </c>
      <c r="G1244" s="1" t="str">
        <f t="shared" si="190"/>
        <v>found</v>
      </c>
      <c r="H1244" s="1" t="str">
        <f t="shared" si="191"/>
        <v>Not Duplicate</v>
      </c>
      <c r="I1244" s="1" t="str">
        <f t="shared" si="192"/>
        <v>match</v>
      </c>
      <c r="J1244" s="1" t="str">
        <f t="shared" si="193"/>
        <v>match</v>
      </c>
      <c r="K1244" s="1">
        <f t="shared" si="194"/>
        <v>0</v>
      </c>
      <c r="L1244" s="2">
        <f>IF(F1244=0,"not processed",_xlfn.MINIFS(Processed_data!H:H,Processed_data!A:A,A1244))</f>
        <v>46102</v>
      </c>
      <c r="M1244" s="1">
        <f>IF(F1244=0,"not processed",ABS(bank_source_transactions__1[[#This Row],[transaction_date]]-Reconciliation!L1244))</f>
        <v>2</v>
      </c>
      <c r="N1244" s="1" t="str" cm="1">
        <f t="array" ref="N1244">_xlfn.IFS(M1244="not Processed", "Not Processed",M1244&gt;2,"SLA Breached",M1244&lt;=2,"Within SLA")</f>
        <v>Within SLA</v>
      </c>
      <c r="O1244" s="1" t="str">
        <f>_xlfn.XLOOKUP(A1244,Source_data!A:A,Source_data!D:D)</f>
        <v>IMPS</v>
      </c>
      <c r="P1244" s="1">
        <f t="shared" si="195"/>
        <v>0</v>
      </c>
      <c r="Q1244" s="1">
        <f t="shared" si="196"/>
        <v>0</v>
      </c>
      <c r="R1244" s="1">
        <f t="shared" si="197"/>
        <v>0</v>
      </c>
      <c r="S1244" s="1">
        <f t="shared" si="198"/>
        <v>0</v>
      </c>
      <c r="T1244" s="1">
        <f t="shared" si="199"/>
        <v>0</v>
      </c>
      <c r="U1244" s="1" t="str">
        <f>_xlfn.XLOOKUP(Table3[[#This Row],[Transaction ID]],Source_data!A:A,Source_data!E:E)</f>
        <v>Hyderabad</v>
      </c>
      <c r="V1244" s="1">
        <f>_xlfn.IFNA(_xlfn.XLOOKUP(A1244,bank_processed_transactions[transaction_id],bank_processed_transactions[processing_minutes]),"")</f>
        <v>20.8</v>
      </c>
      <c r="W1244" s="31">
        <f>_xlfn.XLOOKUP(A1244,Source_data!A:A,Source_data!B:B)</f>
        <v>46100</v>
      </c>
    </row>
    <row r="1245" spans="1:23" x14ac:dyDescent="0.3">
      <c r="A1245" s="4" t="s">
        <v>925</v>
      </c>
      <c r="B1245" s="1">
        <f>_xlfn.XLOOKUP(A1245,bank_source_transactions__1[transaction_id],bank_source_transactions__1[amount_inr])</f>
        <v>12438.77</v>
      </c>
      <c r="C1245" s="1">
        <f>_xlfn.XLOOKUP(A1245,Processed_data!A:A,Processed_data!F:F)</f>
        <v>12438.77</v>
      </c>
      <c r="D1245" s="1" t="str">
        <f>_xlfn.XLOOKUP(A1245,bank_source_transactions__1[transaction_id],bank_source_transactions__1[transaction_status])</f>
        <v>SUCCESS</v>
      </c>
      <c r="E1245" s="1" t="str">
        <f>_xlfn.XLOOKUP(A1245,Processed_data!A:A,Processed_data!G:G)</f>
        <v>SUCCESS</v>
      </c>
      <c r="F1245" s="1">
        <f>COUNTIF(bank_processed_transactions[transaction_id],A1245)</f>
        <v>1</v>
      </c>
      <c r="G1245" s="1" t="str">
        <f t="shared" si="190"/>
        <v>found</v>
      </c>
      <c r="H1245" s="1" t="str">
        <f t="shared" si="191"/>
        <v>Not Duplicate</v>
      </c>
      <c r="I1245" s="1" t="str">
        <f t="shared" si="192"/>
        <v>match</v>
      </c>
      <c r="J1245" s="1" t="str">
        <f t="shared" si="193"/>
        <v>match</v>
      </c>
      <c r="K1245" s="1">
        <f t="shared" si="194"/>
        <v>0</v>
      </c>
      <c r="L1245" s="2">
        <f>IF(F1245=0,"not processed",_xlfn.MINIFS(Processed_data!H:H,Processed_data!A:A,A1245))</f>
        <v>46025</v>
      </c>
      <c r="M1245" s="1">
        <f>IF(F1245=0,"not processed",ABS(bank_source_transactions__1[[#This Row],[transaction_date]]-Reconciliation!L1245))</f>
        <v>0</v>
      </c>
      <c r="N1245" s="1" t="str" cm="1">
        <f t="array" ref="N1245">_xlfn.IFS(M1245="not Processed", "Not Processed",M1245&gt;2,"SLA Breached",M1245&lt;=2,"Within SLA")</f>
        <v>Within SLA</v>
      </c>
      <c r="O1245" s="1" t="str">
        <f>_xlfn.XLOOKUP(A1245,Source_data!A:A,Source_data!D:D)</f>
        <v>NEFT</v>
      </c>
      <c r="P1245" s="1">
        <f t="shared" si="195"/>
        <v>0</v>
      </c>
      <c r="Q1245" s="1">
        <f t="shared" si="196"/>
        <v>0</v>
      </c>
      <c r="R1245" s="1">
        <f t="shared" si="197"/>
        <v>0</v>
      </c>
      <c r="S1245" s="1">
        <f t="shared" si="198"/>
        <v>0</v>
      </c>
      <c r="T1245" s="1">
        <f t="shared" si="199"/>
        <v>0</v>
      </c>
      <c r="U1245" s="1" t="str">
        <f>_xlfn.XLOOKUP(Table3[[#This Row],[Transaction ID]],Source_data!A:A,Source_data!E:E)</f>
        <v>Pune</v>
      </c>
      <c r="V1245" s="1">
        <f>_xlfn.IFNA(_xlfn.XLOOKUP(A1245,bank_processed_transactions[transaction_id],bank_processed_transactions[processing_minutes]),"")</f>
        <v>23.7</v>
      </c>
      <c r="W1245" s="31">
        <f>_xlfn.XLOOKUP(A1245,Source_data!A:A,Source_data!B:B)</f>
        <v>46025</v>
      </c>
    </row>
    <row r="1246" spans="1:23" x14ac:dyDescent="0.3">
      <c r="A1246" s="3" t="s">
        <v>1055</v>
      </c>
      <c r="B1246" s="1">
        <f>_xlfn.XLOOKUP(A1246,bank_source_transactions__1[transaction_id],bank_source_transactions__1[amount_inr])</f>
        <v>7852.25</v>
      </c>
      <c r="C1246" s="1">
        <f>_xlfn.XLOOKUP(A1246,Processed_data!A:A,Processed_data!F:F)</f>
        <v>7852.25</v>
      </c>
      <c r="D1246" s="1" t="str">
        <f>_xlfn.XLOOKUP(A1246,bank_source_transactions__1[transaction_id],bank_source_transactions__1[transaction_status])</f>
        <v>SUCCESS</v>
      </c>
      <c r="E1246" s="1" t="str">
        <f>_xlfn.XLOOKUP(A1246,Processed_data!A:A,Processed_data!G:G)</f>
        <v>SUCCESS</v>
      </c>
      <c r="F1246" s="1">
        <f>COUNTIF(bank_processed_transactions[transaction_id],A1246)</f>
        <v>1</v>
      </c>
      <c r="G1246" s="1" t="str">
        <f t="shared" si="190"/>
        <v>found</v>
      </c>
      <c r="H1246" s="1" t="str">
        <f t="shared" si="191"/>
        <v>Not Duplicate</v>
      </c>
      <c r="I1246" s="1" t="str">
        <f t="shared" si="192"/>
        <v>match</v>
      </c>
      <c r="J1246" s="1" t="str">
        <f t="shared" si="193"/>
        <v>match</v>
      </c>
      <c r="K1246" s="1">
        <f t="shared" si="194"/>
        <v>0</v>
      </c>
      <c r="L1246" s="2">
        <f>IF(F1246=0,"not processed",_xlfn.MINIFS(Processed_data!H:H,Processed_data!A:A,A1246))</f>
        <v>46055</v>
      </c>
      <c r="M1246" s="1">
        <f>IF(F1246=0,"not processed",ABS(bank_source_transactions__1[[#This Row],[transaction_date]]-Reconciliation!L1246))</f>
        <v>3</v>
      </c>
      <c r="N1246" s="1" t="str" cm="1">
        <f t="array" ref="N1246">_xlfn.IFS(M1246="not Processed", "Not Processed",M1246&gt;2,"SLA Breached",M1246&lt;=2,"Within SLA")</f>
        <v>SLA Breached</v>
      </c>
      <c r="O1246" s="1" t="str">
        <f>_xlfn.XLOOKUP(A1246,Source_data!A:A,Source_data!D:D)</f>
        <v>NEFT</v>
      </c>
      <c r="P1246" s="1">
        <f t="shared" si="195"/>
        <v>0</v>
      </c>
      <c r="Q1246" s="1">
        <f t="shared" si="196"/>
        <v>0</v>
      </c>
      <c r="R1246" s="1">
        <f t="shared" si="197"/>
        <v>0</v>
      </c>
      <c r="S1246" s="1">
        <f t="shared" si="198"/>
        <v>0</v>
      </c>
      <c r="T1246" s="1">
        <f t="shared" si="199"/>
        <v>1</v>
      </c>
      <c r="U1246" s="1" t="str">
        <f>_xlfn.XLOOKUP(Table3[[#This Row],[Transaction ID]],Source_data!A:A,Source_data!E:E)</f>
        <v>Mumbai</v>
      </c>
      <c r="V1246" s="1">
        <f>_xlfn.IFNA(_xlfn.XLOOKUP(A1246,bank_processed_transactions[transaction_id],bank_processed_transactions[processing_minutes]),"")</f>
        <v>40.299999999999997</v>
      </c>
      <c r="W1246" s="31">
        <f>_xlfn.XLOOKUP(A1246,Source_data!A:A,Source_data!B:B)</f>
        <v>46052</v>
      </c>
    </row>
    <row r="1247" spans="1:23" x14ac:dyDescent="0.3">
      <c r="A1247" s="4" t="s">
        <v>4529</v>
      </c>
      <c r="B1247" s="1">
        <f>_xlfn.XLOOKUP(A1247,bank_source_transactions__1[transaction_id],bank_source_transactions__1[amount_inr])</f>
        <v>3066.51</v>
      </c>
      <c r="C1247" s="1">
        <f>_xlfn.XLOOKUP(A1247,Processed_data!A:A,Processed_data!F:F)</f>
        <v>3066.51</v>
      </c>
      <c r="D1247" s="1" t="str">
        <f>_xlfn.XLOOKUP(A1247,bank_source_transactions__1[transaction_id],bank_source_transactions__1[transaction_status])</f>
        <v>SUCCESS</v>
      </c>
      <c r="E1247" s="1" t="str">
        <f>_xlfn.XLOOKUP(A1247,Processed_data!A:A,Processed_data!G:G)</f>
        <v>SUCCESS</v>
      </c>
      <c r="F1247" s="1">
        <f>COUNTIF(bank_processed_transactions[transaction_id],A1247)</f>
        <v>1</v>
      </c>
      <c r="G1247" s="1" t="str">
        <f t="shared" si="190"/>
        <v>found</v>
      </c>
      <c r="H1247" s="1" t="str">
        <f t="shared" si="191"/>
        <v>Not Duplicate</v>
      </c>
      <c r="I1247" s="1" t="str">
        <f t="shared" si="192"/>
        <v>match</v>
      </c>
      <c r="J1247" s="1" t="str">
        <f t="shared" si="193"/>
        <v>match</v>
      </c>
      <c r="K1247" s="1">
        <f t="shared" si="194"/>
        <v>0</v>
      </c>
      <c r="L1247" s="2">
        <f>IF(F1247=0,"not processed",_xlfn.MINIFS(Processed_data!H:H,Processed_data!A:A,A1247))</f>
        <v>46110</v>
      </c>
      <c r="M1247" s="1">
        <f>IF(F1247=0,"not processed",ABS(bank_source_transactions__1[[#This Row],[transaction_date]]-Reconciliation!L1247))</f>
        <v>2</v>
      </c>
      <c r="N1247" s="1" t="str" cm="1">
        <f t="array" ref="N1247">_xlfn.IFS(M1247="not Processed", "Not Processed",M1247&gt;2,"SLA Breached",M1247&lt;=2,"Within SLA")</f>
        <v>Within SLA</v>
      </c>
      <c r="O1247" s="1" t="str">
        <f>_xlfn.XLOOKUP(A1247,Source_data!A:A,Source_data!D:D)</f>
        <v>CARD</v>
      </c>
      <c r="P1247" s="1">
        <f t="shared" si="195"/>
        <v>0</v>
      </c>
      <c r="Q1247" s="1">
        <f t="shared" si="196"/>
        <v>0</v>
      </c>
      <c r="R1247" s="1">
        <f t="shared" si="197"/>
        <v>0</v>
      </c>
      <c r="S1247" s="1">
        <f t="shared" si="198"/>
        <v>0</v>
      </c>
      <c r="T1247" s="1">
        <f t="shared" si="199"/>
        <v>0</v>
      </c>
      <c r="U1247" s="1" t="str">
        <f>_xlfn.XLOOKUP(Table3[[#This Row],[Transaction ID]],Source_data!A:A,Source_data!E:E)</f>
        <v>Mumbai</v>
      </c>
      <c r="V1247" s="1">
        <f>_xlfn.IFNA(_xlfn.XLOOKUP(A1247,bank_processed_transactions[transaction_id],bank_processed_transactions[processing_minutes]),"")</f>
        <v>10.3</v>
      </c>
      <c r="W1247" s="31">
        <f>_xlfn.XLOOKUP(A1247,Source_data!A:A,Source_data!B:B)</f>
        <v>46108</v>
      </c>
    </row>
    <row r="1248" spans="1:23" x14ac:dyDescent="0.3">
      <c r="A1248" s="3" t="s">
        <v>3178</v>
      </c>
      <c r="B1248" s="1">
        <f>_xlfn.XLOOKUP(A1248,bank_source_transactions__1[transaction_id],bank_source_transactions__1[amount_inr])</f>
        <v>3399.5</v>
      </c>
      <c r="C1248" s="1">
        <f>_xlfn.XLOOKUP(A1248,Processed_data!A:A,Processed_data!F:F)</f>
        <v>3399.5</v>
      </c>
      <c r="D1248" s="1" t="str">
        <f>_xlfn.XLOOKUP(A1248,bank_source_transactions__1[transaction_id],bank_source_transactions__1[transaction_status])</f>
        <v>SUCCESS</v>
      </c>
      <c r="E1248" s="1" t="str">
        <f>_xlfn.XLOOKUP(A1248,Processed_data!A:A,Processed_data!G:G)</f>
        <v>SUCCESS</v>
      </c>
      <c r="F1248" s="1">
        <f>COUNTIF(bank_processed_transactions[transaction_id],A1248)</f>
        <v>1</v>
      </c>
      <c r="G1248" s="1" t="str">
        <f t="shared" si="190"/>
        <v>found</v>
      </c>
      <c r="H1248" s="1" t="str">
        <f t="shared" si="191"/>
        <v>Not Duplicate</v>
      </c>
      <c r="I1248" s="1" t="str">
        <f t="shared" si="192"/>
        <v>match</v>
      </c>
      <c r="J1248" s="1" t="str">
        <f t="shared" si="193"/>
        <v>match</v>
      </c>
      <c r="K1248" s="1">
        <f t="shared" si="194"/>
        <v>0</v>
      </c>
      <c r="L1248" s="2">
        <f>IF(F1248=0,"not processed",_xlfn.MINIFS(Processed_data!H:H,Processed_data!A:A,A1248))</f>
        <v>46103</v>
      </c>
      <c r="M1248" s="1">
        <f>IF(F1248=0,"not processed",ABS(bank_source_transactions__1[[#This Row],[transaction_date]]-Reconciliation!L1248))</f>
        <v>1</v>
      </c>
      <c r="N1248" s="1" t="str" cm="1">
        <f t="array" ref="N1248">_xlfn.IFS(M1248="not Processed", "Not Processed",M1248&gt;2,"SLA Breached",M1248&lt;=2,"Within SLA")</f>
        <v>Within SLA</v>
      </c>
      <c r="O1248" s="1" t="str">
        <f>_xlfn.XLOOKUP(A1248,Source_data!A:A,Source_data!D:D)</f>
        <v>ATM</v>
      </c>
      <c r="P1248" s="1">
        <f t="shared" si="195"/>
        <v>0</v>
      </c>
      <c r="Q1248" s="1">
        <f t="shared" si="196"/>
        <v>0</v>
      </c>
      <c r="R1248" s="1">
        <f t="shared" si="197"/>
        <v>0</v>
      </c>
      <c r="S1248" s="1">
        <f t="shared" si="198"/>
        <v>0</v>
      </c>
      <c r="T1248" s="1">
        <f t="shared" si="199"/>
        <v>0</v>
      </c>
      <c r="U1248" s="1" t="str">
        <f>_xlfn.XLOOKUP(Table3[[#This Row],[Transaction ID]],Source_data!A:A,Source_data!E:E)</f>
        <v>Hyderabad</v>
      </c>
      <c r="V1248" s="1">
        <f>_xlfn.IFNA(_xlfn.XLOOKUP(A1248,bank_processed_transactions[transaction_id],bank_processed_transactions[processing_minutes]),"")</f>
        <v>21.9</v>
      </c>
      <c r="W1248" s="31">
        <f>_xlfn.XLOOKUP(A1248,Source_data!A:A,Source_data!B:B)</f>
        <v>46102</v>
      </c>
    </row>
    <row r="1249" spans="1:23" x14ac:dyDescent="0.3">
      <c r="A1249" s="4" t="s">
        <v>1459</v>
      </c>
      <c r="B1249" s="1">
        <f>_xlfn.XLOOKUP(A1249,bank_source_transactions__1[transaction_id],bank_source_transactions__1[amount_inr])</f>
        <v>4735.2</v>
      </c>
      <c r="C1249" s="1">
        <f>_xlfn.XLOOKUP(A1249,Processed_data!A:A,Processed_data!F:F)</f>
        <v>4735.2</v>
      </c>
      <c r="D1249" s="1" t="str">
        <f>_xlfn.XLOOKUP(A1249,bank_source_transactions__1[transaction_id],bank_source_transactions__1[transaction_status])</f>
        <v>SUCCESS</v>
      </c>
      <c r="E1249" s="1" t="str">
        <f>_xlfn.XLOOKUP(A1249,Processed_data!A:A,Processed_data!G:G)</f>
        <v>SUCCESS</v>
      </c>
      <c r="F1249" s="1">
        <f>COUNTIF(bank_processed_transactions[transaction_id],A1249)</f>
        <v>1</v>
      </c>
      <c r="G1249" s="1" t="str">
        <f t="shared" si="190"/>
        <v>found</v>
      </c>
      <c r="H1249" s="1" t="str">
        <f t="shared" si="191"/>
        <v>Not Duplicate</v>
      </c>
      <c r="I1249" s="1" t="str">
        <f t="shared" si="192"/>
        <v>match</v>
      </c>
      <c r="J1249" s="1" t="str">
        <f t="shared" si="193"/>
        <v>match</v>
      </c>
      <c r="K1249" s="1">
        <f t="shared" si="194"/>
        <v>0</v>
      </c>
      <c r="L1249" s="2">
        <f>IF(F1249=0,"not processed",_xlfn.MINIFS(Processed_data!H:H,Processed_data!A:A,A1249))</f>
        <v>46081</v>
      </c>
      <c r="M1249" s="1">
        <f>IF(F1249=0,"not processed",ABS(bank_source_transactions__1[[#This Row],[transaction_date]]-Reconciliation!L1249))</f>
        <v>3</v>
      </c>
      <c r="N1249" s="1" t="str" cm="1">
        <f t="array" ref="N1249">_xlfn.IFS(M1249="not Processed", "Not Processed",M1249&gt;2,"SLA Breached",M1249&lt;=2,"Within SLA")</f>
        <v>SLA Breached</v>
      </c>
      <c r="O1249" s="1" t="str">
        <f>_xlfn.XLOOKUP(A1249,Source_data!A:A,Source_data!D:D)</f>
        <v>ATM</v>
      </c>
      <c r="P1249" s="1">
        <f t="shared" si="195"/>
        <v>0</v>
      </c>
      <c r="Q1249" s="1">
        <f t="shared" si="196"/>
        <v>0</v>
      </c>
      <c r="R1249" s="1">
        <f t="shared" si="197"/>
        <v>0</v>
      </c>
      <c r="S1249" s="1">
        <f t="shared" si="198"/>
        <v>0</v>
      </c>
      <c r="T1249" s="1">
        <f t="shared" si="199"/>
        <v>1</v>
      </c>
      <c r="U1249" s="1" t="str">
        <f>_xlfn.XLOOKUP(Table3[[#This Row],[Transaction ID]],Source_data!A:A,Source_data!E:E)</f>
        <v>Bengaluru</v>
      </c>
      <c r="V1249" s="1">
        <f>_xlfn.IFNA(_xlfn.XLOOKUP(A1249,bank_processed_transactions[transaction_id],bank_processed_transactions[processing_minutes]),"")</f>
        <v>56.3</v>
      </c>
      <c r="W1249" s="31">
        <f>_xlfn.XLOOKUP(A1249,Source_data!A:A,Source_data!B:B)</f>
        <v>46078</v>
      </c>
    </row>
    <row r="1250" spans="1:23" x14ac:dyDescent="0.3">
      <c r="A1250" s="3" t="s">
        <v>3936</v>
      </c>
      <c r="B1250" s="1">
        <f>_xlfn.XLOOKUP(A1250,bank_source_transactions__1[transaction_id],bank_source_transactions__1[amount_inr])</f>
        <v>12746.62</v>
      </c>
      <c r="C1250" s="1">
        <f>_xlfn.XLOOKUP(A1250,Processed_data!A:A,Processed_data!F:F)</f>
        <v>12746.62</v>
      </c>
      <c r="D1250" s="1" t="str">
        <f>_xlfn.XLOOKUP(A1250,bank_source_transactions__1[transaction_id],bank_source_transactions__1[transaction_status])</f>
        <v>SUCCESS</v>
      </c>
      <c r="E1250" s="1" t="str">
        <f>_xlfn.XLOOKUP(A1250,Processed_data!A:A,Processed_data!G:G)</f>
        <v>SUCCESS</v>
      </c>
      <c r="F1250" s="1">
        <f>COUNTIF(bank_processed_transactions[transaction_id],A1250)</f>
        <v>1</v>
      </c>
      <c r="G1250" s="1" t="str">
        <f t="shared" si="190"/>
        <v>found</v>
      </c>
      <c r="H1250" s="1" t="str">
        <f t="shared" si="191"/>
        <v>Not Duplicate</v>
      </c>
      <c r="I1250" s="1" t="str">
        <f t="shared" si="192"/>
        <v>match</v>
      </c>
      <c r="J1250" s="1" t="str">
        <f t="shared" si="193"/>
        <v>match</v>
      </c>
      <c r="K1250" s="1">
        <f t="shared" si="194"/>
        <v>0</v>
      </c>
      <c r="L1250" s="2">
        <f>IF(F1250=0,"not processed",_xlfn.MINIFS(Processed_data!H:H,Processed_data!A:A,A1250))</f>
        <v>46088</v>
      </c>
      <c r="M1250" s="1">
        <f>IF(F1250=0,"not processed",ABS(bank_source_transactions__1[[#This Row],[transaction_date]]-Reconciliation!L1250))</f>
        <v>1</v>
      </c>
      <c r="N1250" s="1" t="str" cm="1">
        <f t="array" ref="N1250">_xlfn.IFS(M1250="not Processed", "Not Processed",M1250&gt;2,"SLA Breached",M1250&lt;=2,"Within SLA")</f>
        <v>Within SLA</v>
      </c>
      <c r="O1250" s="1" t="str">
        <f>_xlfn.XLOOKUP(A1250,Source_data!A:A,Source_data!D:D)</f>
        <v>ATM</v>
      </c>
      <c r="P1250" s="1">
        <f t="shared" si="195"/>
        <v>0</v>
      </c>
      <c r="Q1250" s="1">
        <f t="shared" si="196"/>
        <v>0</v>
      </c>
      <c r="R1250" s="1">
        <f t="shared" si="197"/>
        <v>0</v>
      </c>
      <c r="S1250" s="1">
        <f t="shared" si="198"/>
        <v>0</v>
      </c>
      <c r="T1250" s="1">
        <f t="shared" si="199"/>
        <v>0</v>
      </c>
      <c r="U1250" s="1" t="str">
        <f>_xlfn.XLOOKUP(Table3[[#This Row],[Transaction ID]],Source_data!A:A,Source_data!E:E)</f>
        <v>Bengaluru</v>
      </c>
      <c r="V1250" s="1">
        <f>_xlfn.IFNA(_xlfn.XLOOKUP(A1250,bank_processed_transactions[transaction_id],bank_processed_transactions[processing_minutes]),"")</f>
        <v>29.9</v>
      </c>
      <c r="W1250" s="31">
        <f>_xlfn.XLOOKUP(A1250,Source_data!A:A,Source_data!B:B)</f>
        <v>46087</v>
      </c>
    </row>
    <row r="1251" spans="1:23" x14ac:dyDescent="0.3">
      <c r="A1251" s="4" t="s">
        <v>3244</v>
      </c>
      <c r="B1251" s="1">
        <f>_xlfn.XLOOKUP(A1251,bank_source_transactions__1[transaction_id],bank_source_transactions__1[amount_inr])</f>
        <v>27913.41</v>
      </c>
      <c r="C1251" s="1">
        <f>_xlfn.XLOOKUP(A1251,Processed_data!A:A,Processed_data!F:F)</f>
        <v>27913.41</v>
      </c>
      <c r="D1251" s="1" t="str">
        <f>_xlfn.XLOOKUP(A1251,bank_source_transactions__1[transaction_id],bank_source_transactions__1[transaction_status])</f>
        <v>SUCCESS</v>
      </c>
      <c r="E1251" s="1" t="str">
        <f>_xlfn.XLOOKUP(A1251,Processed_data!A:A,Processed_data!G:G)</f>
        <v>SUCCESS</v>
      </c>
      <c r="F1251" s="1">
        <f>COUNTIF(bank_processed_transactions[transaction_id],A1251)</f>
        <v>1</v>
      </c>
      <c r="G1251" s="1" t="str">
        <f t="shared" si="190"/>
        <v>found</v>
      </c>
      <c r="H1251" s="1" t="str">
        <f t="shared" si="191"/>
        <v>Not Duplicate</v>
      </c>
      <c r="I1251" s="1" t="str">
        <f t="shared" si="192"/>
        <v>match</v>
      </c>
      <c r="J1251" s="1" t="str">
        <f t="shared" si="193"/>
        <v>match</v>
      </c>
      <c r="K1251" s="1">
        <f t="shared" si="194"/>
        <v>0</v>
      </c>
      <c r="L1251" s="2">
        <f>IF(F1251=0,"not processed",_xlfn.MINIFS(Processed_data!H:H,Processed_data!A:A,A1251))</f>
        <v>46067</v>
      </c>
      <c r="M1251" s="1">
        <f>IF(F1251=0,"not processed",ABS(bank_source_transactions__1[[#This Row],[transaction_date]]-Reconciliation!L1251))</f>
        <v>0</v>
      </c>
      <c r="N1251" s="1" t="str" cm="1">
        <f t="array" ref="N1251">_xlfn.IFS(M1251="not Processed", "Not Processed",M1251&gt;2,"SLA Breached",M1251&lt;=2,"Within SLA")</f>
        <v>Within SLA</v>
      </c>
      <c r="O1251" s="1" t="str">
        <f>_xlfn.XLOOKUP(A1251,Source_data!A:A,Source_data!D:D)</f>
        <v>UPI</v>
      </c>
      <c r="P1251" s="1">
        <f t="shared" si="195"/>
        <v>0</v>
      </c>
      <c r="Q1251" s="1">
        <f t="shared" si="196"/>
        <v>0</v>
      </c>
      <c r="R1251" s="1">
        <f t="shared" si="197"/>
        <v>0</v>
      </c>
      <c r="S1251" s="1">
        <f t="shared" si="198"/>
        <v>0</v>
      </c>
      <c r="T1251" s="1">
        <f t="shared" si="199"/>
        <v>0</v>
      </c>
      <c r="U1251" s="1" t="str">
        <f>_xlfn.XLOOKUP(Table3[[#This Row],[Transaction ID]],Source_data!A:A,Source_data!E:E)</f>
        <v>Pune</v>
      </c>
      <c r="V1251" s="1">
        <f>_xlfn.IFNA(_xlfn.XLOOKUP(A1251,bank_processed_transactions[transaction_id],bank_processed_transactions[processing_minutes]),"")</f>
        <v>40.299999999999997</v>
      </c>
      <c r="W1251" s="31">
        <f>_xlfn.XLOOKUP(A1251,Source_data!A:A,Source_data!B:B)</f>
        <v>46067</v>
      </c>
    </row>
    <row r="1252" spans="1:23" x14ac:dyDescent="0.3">
      <c r="A1252" s="3" t="s">
        <v>4368</v>
      </c>
      <c r="B1252" s="1">
        <f>_xlfn.XLOOKUP(A1252,bank_source_transactions__1[transaction_id],bank_source_transactions__1[amount_inr])</f>
        <v>796.36</v>
      </c>
      <c r="C1252" s="1">
        <f>_xlfn.XLOOKUP(A1252,Processed_data!A:A,Processed_data!F:F)</f>
        <v>796.36</v>
      </c>
      <c r="D1252" s="1" t="str">
        <f>_xlfn.XLOOKUP(A1252,bank_source_transactions__1[transaction_id],bank_source_transactions__1[transaction_status])</f>
        <v>SUCCESS</v>
      </c>
      <c r="E1252" s="1" t="str">
        <f>_xlfn.XLOOKUP(A1252,Processed_data!A:A,Processed_data!G:G)</f>
        <v>SUCCESS</v>
      </c>
      <c r="F1252" s="1">
        <f>COUNTIF(bank_processed_transactions[transaction_id],A1252)</f>
        <v>1</v>
      </c>
      <c r="G1252" s="1" t="str">
        <f t="shared" si="190"/>
        <v>found</v>
      </c>
      <c r="H1252" s="1" t="str">
        <f t="shared" si="191"/>
        <v>Not Duplicate</v>
      </c>
      <c r="I1252" s="1" t="str">
        <f t="shared" si="192"/>
        <v>match</v>
      </c>
      <c r="J1252" s="1" t="str">
        <f t="shared" si="193"/>
        <v>match</v>
      </c>
      <c r="K1252" s="1">
        <f t="shared" si="194"/>
        <v>0</v>
      </c>
      <c r="L1252" s="2">
        <f>IF(F1252=0,"not processed",_xlfn.MINIFS(Processed_data!H:H,Processed_data!A:A,A1252))</f>
        <v>46101</v>
      </c>
      <c r="M1252" s="1">
        <f>IF(F1252=0,"not processed",ABS(bank_source_transactions__1[[#This Row],[transaction_date]]-Reconciliation!L1252))</f>
        <v>2</v>
      </c>
      <c r="N1252" s="1" t="str" cm="1">
        <f t="array" ref="N1252">_xlfn.IFS(M1252="not Processed", "Not Processed",M1252&gt;2,"SLA Breached",M1252&lt;=2,"Within SLA")</f>
        <v>Within SLA</v>
      </c>
      <c r="O1252" s="1" t="str">
        <f>_xlfn.XLOOKUP(A1252,Source_data!A:A,Source_data!D:D)</f>
        <v>NEFT</v>
      </c>
      <c r="P1252" s="1">
        <f t="shared" si="195"/>
        <v>0</v>
      </c>
      <c r="Q1252" s="1">
        <f t="shared" si="196"/>
        <v>0</v>
      </c>
      <c r="R1252" s="1">
        <f t="shared" si="197"/>
        <v>0</v>
      </c>
      <c r="S1252" s="1">
        <f t="shared" si="198"/>
        <v>0</v>
      </c>
      <c r="T1252" s="1">
        <f t="shared" si="199"/>
        <v>0</v>
      </c>
      <c r="U1252" s="1" t="str">
        <f>_xlfn.XLOOKUP(Table3[[#This Row],[Transaction ID]],Source_data!A:A,Source_data!E:E)</f>
        <v>Hyderabad</v>
      </c>
      <c r="V1252" s="1">
        <f>_xlfn.IFNA(_xlfn.XLOOKUP(A1252,bank_processed_transactions[transaction_id],bank_processed_transactions[processing_minutes]),"")</f>
        <v>4.9000000000000004</v>
      </c>
      <c r="W1252" s="31">
        <f>_xlfn.XLOOKUP(A1252,Source_data!A:A,Source_data!B:B)</f>
        <v>46099</v>
      </c>
    </row>
    <row r="1253" spans="1:23" x14ac:dyDescent="0.3">
      <c r="A1253" s="4" t="s">
        <v>1254</v>
      </c>
      <c r="B1253" s="1">
        <f>_xlfn.XLOOKUP(A1253,bank_source_transactions__1[transaction_id],bank_source_transactions__1[amount_inr])</f>
        <v>3379.58</v>
      </c>
      <c r="C1253" s="1">
        <f>_xlfn.XLOOKUP(A1253,Processed_data!A:A,Processed_data!F:F)</f>
        <v>3379.58</v>
      </c>
      <c r="D1253" s="1" t="str">
        <f>_xlfn.XLOOKUP(A1253,bank_source_transactions__1[transaction_id],bank_source_transactions__1[transaction_status])</f>
        <v>SUCCESS</v>
      </c>
      <c r="E1253" s="1" t="str">
        <f>_xlfn.XLOOKUP(A1253,Processed_data!A:A,Processed_data!G:G)</f>
        <v>SUCCESS</v>
      </c>
      <c r="F1253" s="1">
        <f>COUNTIF(bank_processed_transactions[transaction_id],A1253)</f>
        <v>1</v>
      </c>
      <c r="G1253" s="1" t="str">
        <f t="shared" si="190"/>
        <v>found</v>
      </c>
      <c r="H1253" s="1" t="str">
        <f t="shared" si="191"/>
        <v>Not Duplicate</v>
      </c>
      <c r="I1253" s="1" t="str">
        <f t="shared" si="192"/>
        <v>match</v>
      </c>
      <c r="J1253" s="1" t="str">
        <f t="shared" si="193"/>
        <v>match</v>
      </c>
      <c r="K1253" s="1">
        <f t="shared" si="194"/>
        <v>0</v>
      </c>
      <c r="L1253" s="2">
        <f>IF(F1253=0,"not processed",_xlfn.MINIFS(Processed_data!H:H,Processed_data!A:A,A1253))</f>
        <v>46110</v>
      </c>
      <c r="M1253" s="1">
        <f>IF(F1253=0,"not processed",ABS(bank_source_transactions__1[[#This Row],[transaction_date]]-Reconciliation!L1253))</f>
        <v>0</v>
      </c>
      <c r="N1253" s="1" t="str" cm="1">
        <f t="array" ref="N1253">_xlfn.IFS(M1253="not Processed", "Not Processed",M1253&gt;2,"SLA Breached",M1253&lt;=2,"Within SLA")</f>
        <v>Within SLA</v>
      </c>
      <c r="O1253" s="1" t="str">
        <f>_xlfn.XLOOKUP(A1253,Source_data!A:A,Source_data!D:D)</f>
        <v>IMPS</v>
      </c>
      <c r="P1253" s="1">
        <f t="shared" si="195"/>
        <v>0</v>
      </c>
      <c r="Q1253" s="1">
        <f t="shared" si="196"/>
        <v>0</v>
      </c>
      <c r="R1253" s="1">
        <f t="shared" si="197"/>
        <v>0</v>
      </c>
      <c r="S1253" s="1">
        <f t="shared" si="198"/>
        <v>0</v>
      </c>
      <c r="T1253" s="1">
        <f t="shared" si="199"/>
        <v>0</v>
      </c>
      <c r="U1253" s="1" t="str">
        <f>_xlfn.XLOOKUP(Table3[[#This Row],[Transaction ID]],Source_data!A:A,Source_data!E:E)</f>
        <v>Mumbai</v>
      </c>
      <c r="V1253" s="1">
        <f>_xlfn.IFNA(_xlfn.XLOOKUP(A1253,bank_processed_transactions[transaction_id],bank_processed_transactions[processing_minutes]),"")</f>
        <v>7.6</v>
      </c>
      <c r="W1253" s="31">
        <f>_xlfn.XLOOKUP(A1253,Source_data!A:A,Source_data!B:B)</f>
        <v>46110</v>
      </c>
    </row>
    <row r="1254" spans="1:23" x14ac:dyDescent="0.3">
      <c r="A1254" s="3" t="s">
        <v>3426</v>
      </c>
      <c r="B1254" s="1">
        <f>_xlfn.XLOOKUP(A1254,bank_source_transactions__1[transaction_id],bank_source_transactions__1[amount_inr])</f>
        <v>3280.34</v>
      </c>
      <c r="C1254" s="1">
        <f>_xlfn.XLOOKUP(A1254,Processed_data!A:A,Processed_data!F:F)</f>
        <v>3280.34</v>
      </c>
      <c r="D1254" s="1" t="str">
        <f>_xlfn.XLOOKUP(A1254,bank_source_transactions__1[transaction_id],bank_source_transactions__1[transaction_status])</f>
        <v>FAILED</v>
      </c>
      <c r="E1254" s="1" t="str">
        <f>_xlfn.XLOOKUP(A1254,Processed_data!A:A,Processed_data!G:G)</f>
        <v>FAILED</v>
      </c>
      <c r="F1254" s="1">
        <f>COUNTIF(bank_processed_transactions[transaction_id],A1254)</f>
        <v>1</v>
      </c>
      <c r="G1254" s="1" t="str">
        <f t="shared" si="190"/>
        <v>found</v>
      </c>
      <c r="H1254" s="1" t="str">
        <f t="shared" si="191"/>
        <v>Not Duplicate</v>
      </c>
      <c r="I1254" s="1" t="str">
        <f t="shared" si="192"/>
        <v>match</v>
      </c>
      <c r="J1254" s="1" t="str">
        <f t="shared" si="193"/>
        <v>match</v>
      </c>
      <c r="K1254" s="1">
        <f t="shared" si="194"/>
        <v>0</v>
      </c>
      <c r="L1254" s="2">
        <f>IF(F1254=0,"not processed",_xlfn.MINIFS(Processed_data!H:H,Processed_data!A:A,A1254))</f>
        <v>46055</v>
      </c>
      <c r="M1254" s="1">
        <f>IF(F1254=0,"not processed",ABS(bank_source_transactions__1[[#This Row],[transaction_date]]-Reconciliation!L1254))</f>
        <v>1</v>
      </c>
      <c r="N1254" s="1" t="str" cm="1">
        <f t="array" ref="N1254">_xlfn.IFS(M1254="not Processed", "Not Processed",M1254&gt;2,"SLA Breached",M1254&lt;=2,"Within SLA")</f>
        <v>Within SLA</v>
      </c>
      <c r="O1254" s="1" t="str">
        <f>_xlfn.XLOOKUP(A1254,Source_data!A:A,Source_data!D:D)</f>
        <v>CARD</v>
      </c>
      <c r="P1254" s="1">
        <f t="shared" si="195"/>
        <v>0</v>
      </c>
      <c r="Q1254" s="1">
        <f t="shared" si="196"/>
        <v>0</v>
      </c>
      <c r="R1254" s="1">
        <f t="shared" si="197"/>
        <v>0</v>
      </c>
      <c r="S1254" s="1">
        <f t="shared" si="198"/>
        <v>0</v>
      </c>
      <c r="T1254" s="1">
        <f t="shared" si="199"/>
        <v>0</v>
      </c>
      <c r="U1254" s="1" t="str">
        <f>_xlfn.XLOOKUP(Table3[[#This Row],[Transaction ID]],Source_data!A:A,Source_data!E:E)</f>
        <v>Mumbai</v>
      </c>
      <c r="V1254" s="1">
        <f>_xlfn.IFNA(_xlfn.XLOOKUP(A1254,bank_processed_transactions[transaction_id],bank_processed_transactions[processing_minutes]),"")</f>
        <v>6.5</v>
      </c>
      <c r="W1254" s="31">
        <f>_xlfn.XLOOKUP(A1254,Source_data!A:A,Source_data!B:B)</f>
        <v>46054</v>
      </c>
    </row>
    <row r="1255" spans="1:23" x14ac:dyDescent="0.3">
      <c r="A1255" s="4" t="s">
        <v>5008</v>
      </c>
      <c r="B1255" s="1">
        <f>_xlfn.XLOOKUP(A1255,bank_source_transactions__1[transaction_id],bank_source_transactions__1[amount_inr])</f>
        <v>5571.72</v>
      </c>
      <c r="C1255" s="1" t="e">
        <f>_xlfn.XLOOKUP(A1255,Processed_data!A:A,Processed_data!F:F)</f>
        <v>#N/A</v>
      </c>
      <c r="D1255" s="1" t="str">
        <f>_xlfn.XLOOKUP(A1255,bank_source_transactions__1[transaction_id],bank_source_transactions__1[transaction_status])</f>
        <v>SUCCESS</v>
      </c>
      <c r="E1255" s="1" t="e">
        <f>_xlfn.XLOOKUP(A1255,Processed_data!A:A,Processed_data!G:G)</f>
        <v>#N/A</v>
      </c>
      <c r="F1255" s="1">
        <f>COUNTIF(bank_processed_transactions[transaction_id],A1255)</f>
        <v>0</v>
      </c>
      <c r="G1255" s="1" t="str">
        <f t="shared" si="190"/>
        <v>missing</v>
      </c>
      <c r="H1255" s="1" t="str">
        <f t="shared" si="191"/>
        <v>Not Duplicate</v>
      </c>
      <c r="I1255" s="1" t="str">
        <f t="shared" si="192"/>
        <v>not processed</v>
      </c>
      <c r="J1255" s="1" t="str">
        <f t="shared" si="193"/>
        <v>not processed</v>
      </c>
      <c r="K1255" s="1" t="str">
        <f t="shared" si="194"/>
        <v>missing</v>
      </c>
      <c r="L1255" s="2" t="str">
        <f>IF(F1255=0,"not processed",_xlfn.MINIFS(Processed_data!H:H,Processed_data!A:A,A1255))</f>
        <v>not processed</v>
      </c>
      <c r="M1255" s="1" t="str">
        <f>IF(F1255=0,"not processed",ABS(bank_source_transactions__1[[#This Row],[transaction_date]]-Reconciliation!L1255))</f>
        <v>not processed</v>
      </c>
      <c r="N1255" s="1" t="str" cm="1">
        <f t="array" ref="N1255">_xlfn.IFS(M1255="not Processed", "Not Processed",M1255&gt;2,"SLA Breached",M1255&lt;=2,"Within SLA")</f>
        <v>Not Processed</v>
      </c>
      <c r="O1255" s="1" t="str">
        <f>_xlfn.XLOOKUP(A1255,Source_data!A:A,Source_data!D:D)</f>
        <v>IMPS</v>
      </c>
      <c r="P1255" s="1">
        <f t="shared" si="195"/>
        <v>1</v>
      </c>
      <c r="Q1255" s="1">
        <f t="shared" si="196"/>
        <v>0</v>
      </c>
      <c r="R1255" s="1">
        <f t="shared" si="197"/>
        <v>0</v>
      </c>
      <c r="S1255" s="1">
        <f t="shared" si="198"/>
        <v>0</v>
      </c>
      <c r="T1255" s="1">
        <f t="shared" si="199"/>
        <v>0</v>
      </c>
      <c r="U1255" s="1" t="str">
        <f>_xlfn.XLOOKUP(Table3[[#This Row],[Transaction ID]],Source_data!A:A,Source_data!E:E)</f>
        <v>Hyderabad</v>
      </c>
      <c r="V1255" s="1" t="str">
        <f>_xlfn.IFNA(_xlfn.XLOOKUP(A1255,bank_processed_transactions[transaction_id],bank_processed_transactions[processing_minutes]),"")</f>
        <v/>
      </c>
      <c r="W1255" s="31">
        <f>_xlfn.XLOOKUP(A1255,Source_data!A:A,Source_data!B:B)</f>
        <v>46093</v>
      </c>
    </row>
    <row r="1256" spans="1:23" x14ac:dyDescent="0.3">
      <c r="A1256" s="3" t="s">
        <v>3823</v>
      </c>
      <c r="B1256" s="1">
        <f>_xlfn.XLOOKUP(A1256,bank_source_transactions__1[transaction_id],bank_source_transactions__1[amount_inr])</f>
        <v>18970.62</v>
      </c>
      <c r="C1256" s="1">
        <f>_xlfn.XLOOKUP(A1256,Processed_data!A:A,Processed_data!F:F)</f>
        <v>18970.62</v>
      </c>
      <c r="D1256" s="1" t="str">
        <f>_xlfn.XLOOKUP(A1256,bank_source_transactions__1[transaction_id],bank_source_transactions__1[transaction_status])</f>
        <v>SUCCESS</v>
      </c>
      <c r="E1256" s="1" t="str">
        <f>_xlfn.XLOOKUP(A1256,Processed_data!A:A,Processed_data!G:G)</f>
        <v>SUCCESS</v>
      </c>
      <c r="F1256" s="1">
        <f>COUNTIF(bank_processed_transactions[transaction_id],A1256)</f>
        <v>1</v>
      </c>
      <c r="G1256" s="1" t="str">
        <f t="shared" si="190"/>
        <v>found</v>
      </c>
      <c r="H1256" s="1" t="str">
        <f t="shared" si="191"/>
        <v>Not Duplicate</v>
      </c>
      <c r="I1256" s="1" t="str">
        <f t="shared" si="192"/>
        <v>match</v>
      </c>
      <c r="J1256" s="1" t="str">
        <f t="shared" si="193"/>
        <v>match</v>
      </c>
      <c r="K1256" s="1">
        <f t="shared" si="194"/>
        <v>0</v>
      </c>
      <c r="L1256" s="2">
        <f>IF(F1256=0,"not processed",_xlfn.MINIFS(Processed_data!H:H,Processed_data!A:A,A1256))</f>
        <v>46025</v>
      </c>
      <c r="M1256" s="1">
        <f>IF(F1256=0,"not processed",ABS(bank_source_transactions__1[[#This Row],[transaction_date]]-Reconciliation!L1256))</f>
        <v>0</v>
      </c>
      <c r="N1256" s="1" t="str" cm="1">
        <f t="array" ref="N1256">_xlfn.IFS(M1256="not Processed", "Not Processed",M1256&gt;2,"SLA Breached",M1256&lt;=2,"Within SLA")</f>
        <v>Within SLA</v>
      </c>
      <c r="O1256" s="1" t="str">
        <f>_xlfn.XLOOKUP(A1256,Source_data!A:A,Source_data!D:D)</f>
        <v>CARD</v>
      </c>
      <c r="P1256" s="1">
        <f t="shared" si="195"/>
        <v>0</v>
      </c>
      <c r="Q1256" s="1">
        <f t="shared" si="196"/>
        <v>0</v>
      </c>
      <c r="R1256" s="1">
        <f t="shared" si="197"/>
        <v>0</v>
      </c>
      <c r="S1256" s="1">
        <f t="shared" si="198"/>
        <v>0</v>
      </c>
      <c r="T1256" s="1">
        <f t="shared" si="199"/>
        <v>0</v>
      </c>
      <c r="U1256" s="1" t="str">
        <f>_xlfn.XLOOKUP(Table3[[#This Row],[Transaction ID]],Source_data!A:A,Source_data!E:E)</f>
        <v>Mumbai</v>
      </c>
      <c r="V1256" s="1">
        <f>_xlfn.IFNA(_xlfn.XLOOKUP(A1256,bank_processed_transactions[transaction_id],bank_processed_transactions[processing_minutes]),"")</f>
        <v>27</v>
      </c>
      <c r="W1256" s="31">
        <f>_xlfn.XLOOKUP(A1256,Source_data!A:A,Source_data!B:B)</f>
        <v>46025</v>
      </c>
    </row>
    <row r="1257" spans="1:23" x14ac:dyDescent="0.3">
      <c r="A1257" s="4" t="s">
        <v>4398</v>
      </c>
      <c r="B1257" s="1">
        <f>_xlfn.XLOOKUP(A1257,bank_source_transactions__1[transaction_id],bank_source_transactions__1[amount_inr])</f>
        <v>74499.520000000004</v>
      </c>
      <c r="C1257" s="1">
        <f>_xlfn.XLOOKUP(A1257,Processed_data!A:A,Processed_data!F:F)</f>
        <v>74499.520000000004</v>
      </c>
      <c r="D1257" s="1" t="str">
        <f>_xlfn.XLOOKUP(A1257,bank_source_transactions__1[transaction_id],bank_source_transactions__1[transaction_status])</f>
        <v>SUCCESS</v>
      </c>
      <c r="E1257" s="1" t="str">
        <f>_xlfn.XLOOKUP(A1257,Processed_data!A:A,Processed_data!G:G)</f>
        <v>SUCCESS</v>
      </c>
      <c r="F1257" s="1">
        <f>COUNTIF(bank_processed_transactions[transaction_id],A1257)</f>
        <v>1</v>
      </c>
      <c r="G1257" s="1" t="str">
        <f t="shared" si="190"/>
        <v>found</v>
      </c>
      <c r="H1257" s="1" t="str">
        <f t="shared" si="191"/>
        <v>Not Duplicate</v>
      </c>
      <c r="I1257" s="1" t="str">
        <f t="shared" si="192"/>
        <v>match</v>
      </c>
      <c r="J1257" s="1" t="str">
        <f t="shared" si="193"/>
        <v>match</v>
      </c>
      <c r="K1257" s="1">
        <f t="shared" si="194"/>
        <v>0</v>
      </c>
      <c r="L1257" s="2">
        <f>IF(F1257=0,"not processed",_xlfn.MINIFS(Processed_data!H:H,Processed_data!A:A,A1257))</f>
        <v>46063</v>
      </c>
      <c r="M1257" s="1">
        <f>IF(F1257=0,"not processed",ABS(bank_source_transactions__1[[#This Row],[transaction_date]]-Reconciliation!L1257))</f>
        <v>1</v>
      </c>
      <c r="N1257" s="1" t="str" cm="1">
        <f t="array" ref="N1257">_xlfn.IFS(M1257="not Processed", "Not Processed",M1257&gt;2,"SLA Breached",M1257&lt;=2,"Within SLA")</f>
        <v>Within SLA</v>
      </c>
      <c r="O1257" s="1" t="str">
        <f>_xlfn.XLOOKUP(A1257,Source_data!A:A,Source_data!D:D)</f>
        <v>UPI</v>
      </c>
      <c r="P1257" s="1">
        <f t="shared" si="195"/>
        <v>0</v>
      </c>
      <c r="Q1257" s="1">
        <f t="shared" si="196"/>
        <v>0</v>
      </c>
      <c r="R1257" s="1">
        <f t="shared" si="197"/>
        <v>0</v>
      </c>
      <c r="S1257" s="1">
        <f t="shared" si="198"/>
        <v>0</v>
      </c>
      <c r="T1257" s="1">
        <f t="shared" si="199"/>
        <v>0</v>
      </c>
      <c r="U1257" s="1" t="str">
        <f>_xlfn.XLOOKUP(Table3[[#This Row],[Transaction ID]],Source_data!A:A,Source_data!E:E)</f>
        <v>Pune</v>
      </c>
      <c r="V1257" s="1">
        <f>_xlfn.IFNA(_xlfn.XLOOKUP(A1257,bank_processed_transactions[transaction_id],bank_processed_transactions[processing_minutes]),"")</f>
        <v>46.4</v>
      </c>
      <c r="W1257" s="31">
        <f>_xlfn.XLOOKUP(A1257,Source_data!A:A,Source_data!B:B)</f>
        <v>46062</v>
      </c>
    </row>
    <row r="1258" spans="1:23" x14ac:dyDescent="0.3">
      <c r="A1258" s="3" t="s">
        <v>3972</v>
      </c>
      <c r="B1258" s="1">
        <f>_xlfn.XLOOKUP(A1258,bank_source_transactions__1[transaction_id],bank_source_transactions__1[amount_inr])</f>
        <v>5652.5</v>
      </c>
      <c r="C1258" s="1">
        <f>_xlfn.XLOOKUP(A1258,Processed_data!A:A,Processed_data!F:F)</f>
        <v>5652.5</v>
      </c>
      <c r="D1258" s="1" t="str">
        <f>_xlfn.XLOOKUP(A1258,bank_source_transactions__1[transaction_id],bank_source_transactions__1[transaction_status])</f>
        <v>SUCCESS</v>
      </c>
      <c r="E1258" s="1" t="str">
        <f>_xlfn.XLOOKUP(A1258,Processed_data!A:A,Processed_data!G:G)</f>
        <v>SUCCESS</v>
      </c>
      <c r="F1258" s="1">
        <f>COUNTIF(bank_processed_transactions[transaction_id],A1258)</f>
        <v>1</v>
      </c>
      <c r="G1258" s="1" t="str">
        <f t="shared" si="190"/>
        <v>found</v>
      </c>
      <c r="H1258" s="1" t="str">
        <f t="shared" si="191"/>
        <v>Not Duplicate</v>
      </c>
      <c r="I1258" s="1" t="str">
        <f t="shared" si="192"/>
        <v>match</v>
      </c>
      <c r="J1258" s="1" t="str">
        <f t="shared" si="193"/>
        <v>match</v>
      </c>
      <c r="K1258" s="1">
        <f t="shared" si="194"/>
        <v>0</v>
      </c>
      <c r="L1258" s="2">
        <f>IF(F1258=0,"not processed",_xlfn.MINIFS(Processed_data!H:H,Processed_data!A:A,A1258))</f>
        <v>46054</v>
      </c>
      <c r="M1258" s="1">
        <f>IF(F1258=0,"not processed",ABS(bank_source_transactions__1[[#This Row],[transaction_date]]-Reconciliation!L1258))</f>
        <v>2</v>
      </c>
      <c r="N1258" s="1" t="str" cm="1">
        <f t="array" ref="N1258">_xlfn.IFS(M1258="not Processed", "Not Processed",M1258&gt;2,"SLA Breached",M1258&lt;=2,"Within SLA")</f>
        <v>Within SLA</v>
      </c>
      <c r="O1258" s="1" t="str">
        <f>_xlfn.XLOOKUP(A1258,Source_data!A:A,Source_data!D:D)</f>
        <v>CARD</v>
      </c>
      <c r="P1258" s="1">
        <f t="shared" si="195"/>
        <v>0</v>
      </c>
      <c r="Q1258" s="1">
        <f t="shared" si="196"/>
        <v>0</v>
      </c>
      <c r="R1258" s="1">
        <f t="shared" si="197"/>
        <v>0</v>
      </c>
      <c r="S1258" s="1">
        <f t="shared" si="198"/>
        <v>0</v>
      </c>
      <c r="T1258" s="1">
        <f t="shared" si="199"/>
        <v>0</v>
      </c>
      <c r="U1258" s="1" t="str">
        <f>_xlfn.XLOOKUP(Table3[[#This Row],[Transaction ID]],Source_data!A:A,Source_data!E:E)</f>
        <v>Pune</v>
      </c>
      <c r="V1258" s="1">
        <f>_xlfn.IFNA(_xlfn.XLOOKUP(A1258,bank_processed_transactions[transaction_id],bank_processed_transactions[processing_minutes]),"")</f>
        <v>91.3</v>
      </c>
      <c r="W1258" s="31">
        <f>_xlfn.XLOOKUP(A1258,Source_data!A:A,Source_data!B:B)</f>
        <v>46052</v>
      </c>
    </row>
    <row r="1259" spans="1:23" x14ac:dyDescent="0.3">
      <c r="A1259" s="4" t="s">
        <v>1764</v>
      </c>
      <c r="B1259" s="1">
        <f>_xlfn.XLOOKUP(A1259,bank_source_transactions__1[transaction_id],bank_source_transactions__1[amount_inr])</f>
        <v>7598.03</v>
      </c>
      <c r="C1259" s="1">
        <f>_xlfn.XLOOKUP(A1259,Processed_data!A:A,Processed_data!F:F)</f>
        <v>7598.03</v>
      </c>
      <c r="D1259" s="1" t="str">
        <f>_xlfn.XLOOKUP(A1259,bank_source_transactions__1[transaction_id],bank_source_transactions__1[transaction_status])</f>
        <v>FAILED</v>
      </c>
      <c r="E1259" s="1" t="str">
        <f>_xlfn.XLOOKUP(A1259,Processed_data!A:A,Processed_data!G:G)</f>
        <v>FAILED</v>
      </c>
      <c r="F1259" s="1">
        <f>COUNTIF(bank_processed_transactions[transaction_id],A1259)</f>
        <v>1</v>
      </c>
      <c r="G1259" s="1" t="str">
        <f t="shared" si="190"/>
        <v>found</v>
      </c>
      <c r="H1259" s="1" t="str">
        <f t="shared" si="191"/>
        <v>Not Duplicate</v>
      </c>
      <c r="I1259" s="1" t="str">
        <f t="shared" si="192"/>
        <v>match</v>
      </c>
      <c r="J1259" s="1" t="str">
        <f t="shared" si="193"/>
        <v>match</v>
      </c>
      <c r="K1259" s="1">
        <f t="shared" si="194"/>
        <v>0</v>
      </c>
      <c r="L1259" s="2">
        <f>IF(F1259=0,"not processed",_xlfn.MINIFS(Processed_data!H:H,Processed_data!A:A,A1259))</f>
        <v>46035</v>
      </c>
      <c r="M1259" s="1">
        <f>IF(F1259=0,"not processed",ABS(bank_source_transactions__1[[#This Row],[transaction_date]]-Reconciliation!L1259))</f>
        <v>2</v>
      </c>
      <c r="N1259" s="1" t="str" cm="1">
        <f t="array" ref="N1259">_xlfn.IFS(M1259="not Processed", "Not Processed",M1259&gt;2,"SLA Breached",M1259&lt;=2,"Within SLA")</f>
        <v>Within SLA</v>
      </c>
      <c r="O1259" s="1" t="str">
        <f>_xlfn.XLOOKUP(A1259,Source_data!A:A,Source_data!D:D)</f>
        <v>CARD</v>
      </c>
      <c r="P1259" s="1">
        <f t="shared" si="195"/>
        <v>0</v>
      </c>
      <c r="Q1259" s="1">
        <f t="shared" si="196"/>
        <v>0</v>
      </c>
      <c r="R1259" s="1">
        <f t="shared" si="197"/>
        <v>0</v>
      </c>
      <c r="S1259" s="1">
        <f t="shared" si="198"/>
        <v>0</v>
      </c>
      <c r="T1259" s="1">
        <f t="shared" si="199"/>
        <v>0</v>
      </c>
      <c r="U1259" s="1" t="str">
        <f>_xlfn.XLOOKUP(Table3[[#This Row],[Transaction ID]],Source_data!A:A,Source_data!E:E)</f>
        <v>Mumbai</v>
      </c>
      <c r="V1259" s="1">
        <f>_xlfn.IFNA(_xlfn.XLOOKUP(A1259,bank_processed_transactions[transaction_id],bank_processed_transactions[processing_minutes]),"")</f>
        <v>119.4</v>
      </c>
      <c r="W1259" s="31">
        <f>_xlfn.XLOOKUP(A1259,Source_data!A:A,Source_data!B:B)</f>
        <v>46033</v>
      </c>
    </row>
    <row r="1260" spans="1:23" x14ac:dyDescent="0.3">
      <c r="A1260" s="3" t="s">
        <v>1521</v>
      </c>
      <c r="B1260" s="1">
        <f>_xlfn.XLOOKUP(A1260,bank_source_transactions__1[transaction_id],bank_source_transactions__1[amount_inr])</f>
        <v>4280.04</v>
      </c>
      <c r="C1260" s="1">
        <f>_xlfn.XLOOKUP(A1260,Processed_data!A:A,Processed_data!F:F)</f>
        <v>4280.04</v>
      </c>
      <c r="D1260" s="1" t="str">
        <f>_xlfn.XLOOKUP(A1260,bank_source_transactions__1[transaction_id],bank_source_transactions__1[transaction_status])</f>
        <v>SUCCESS</v>
      </c>
      <c r="E1260" s="1" t="str">
        <f>_xlfn.XLOOKUP(A1260,Processed_data!A:A,Processed_data!G:G)</f>
        <v>SUCCESS</v>
      </c>
      <c r="F1260" s="1">
        <f>COUNTIF(bank_processed_transactions[transaction_id],A1260)</f>
        <v>1</v>
      </c>
      <c r="G1260" s="1" t="str">
        <f t="shared" si="190"/>
        <v>found</v>
      </c>
      <c r="H1260" s="1" t="str">
        <f t="shared" si="191"/>
        <v>Not Duplicate</v>
      </c>
      <c r="I1260" s="1" t="str">
        <f t="shared" si="192"/>
        <v>match</v>
      </c>
      <c r="J1260" s="1" t="str">
        <f t="shared" si="193"/>
        <v>match</v>
      </c>
      <c r="K1260" s="1">
        <f t="shared" si="194"/>
        <v>0</v>
      </c>
      <c r="L1260" s="2">
        <f>IF(F1260=0,"not processed",_xlfn.MINIFS(Processed_data!H:H,Processed_data!A:A,A1260))</f>
        <v>46068</v>
      </c>
      <c r="M1260" s="1">
        <f>IF(F1260=0,"not processed",ABS(bank_source_transactions__1[[#This Row],[transaction_date]]-Reconciliation!L1260))</f>
        <v>3</v>
      </c>
      <c r="N1260" s="1" t="str" cm="1">
        <f t="array" ref="N1260">_xlfn.IFS(M1260="not Processed", "Not Processed",M1260&gt;2,"SLA Breached",M1260&lt;=2,"Within SLA")</f>
        <v>SLA Breached</v>
      </c>
      <c r="O1260" s="1" t="str">
        <f>_xlfn.XLOOKUP(A1260,Source_data!A:A,Source_data!D:D)</f>
        <v>NEFT</v>
      </c>
      <c r="P1260" s="1">
        <f t="shared" si="195"/>
        <v>0</v>
      </c>
      <c r="Q1260" s="1">
        <f t="shared" si="196"/>
        <v>0</v>
      </c>
      <c r="R1260" s="1">
        <f t="shared" si="197"/>
        <v>0</v>
      </c>
      <c r="S1260" s="1">
        <f t="shared" si="198"/>
        <v>0</v>
      </c>
      <c r="T1260" s="1">
        <f t="shared" si="199"/>
        <v>1</v>
      </c>
      <c r="U1260" s="1" t="str">
        <f>_xlfn.XLOOKUP(Table3[[#This Row],[Transaction ID]],Source_data!A:A,Source_data!E:E)</f>
        <v>Hyderabad</v>
      </c>
      <c r="V1260" s="1">
        <f>_xlfn.IFNA(_xlfn.XLOOKUP(A1260,bank_processed_transactions[transaction_id],bank_processed_transactions[processing_minutes]),"")</f>
        <v>15.9</v>
      </c>
      <c r="W1260" s="31">
        <f>_xlfn.XLOOKUP(A1260,Source_data!A:A,Source_data!B:B)</f>
        <v>46065</v>
      </c>
    </row>
    <row r="1261" spans="1:23" x14ac:dyDescent="0.3">
      <c r="A1261" s="4" t="s">
        <v>2839</v>
      </c>
      <c r="B1261" s="1">
        <f>_xlfn.XLOOKUP(A1261,bank_source_transactions__1[transaction_id],bank_source_transactions__1[amount_inr])</f>
        <v>1961.15</v>
      </c>
      <c r="C1261" s="1">
        <f>_xlfn.XLOOKUP(A1261,Processed_data!A:A,Processed_data!F:F)</f>
        <v>1961.15</v>
      </c>
      <c r="D1261" s="1" t="str">
        <f>_xlfn.XLOOKUP(A1261,bank_source_transactions__1[transaction_id],bank_source_transactions__1[transaction_status])</f>
        <v>SUCCESS</v>
      </c>
      <c r="E1261" s="1" t="str">
        <f>_xlfn.XLOOKUP(A1261,Processed_data!A:A,Processed_data!G:G)</f>
        <v>SUCCESS</v>
      </c>
      <c r="F1261" s="1">
        <f>COUNTIF(bank_processed_transactions[transaction_id],A1261)</f>
        <v>1</v>
      </c>
      <c r="G1261" s="1" t="str">
        <f t="shared" si="190"/>
        <v>found</v>
      </c>
      <c r="H1261" s="1" t="str">
        <f t="shared" si="191"/>
        <v>Not Duplicate</v>
      </c>
      <c r="I1261" s="1" t="str">
        <f t="shared" si="192"/>
        <v>match</v>
      </c>
      <c r="J1261" s="1" t="str">
        <f t="shared" si="193"/>
        <v>match</v>
      </c>
      <c r="K1261" s="1">
        <f t="shared" si="194"/>
        <v>0</v>
      </c>
      <c r="L1261" s="2">
        <f>IF(F1261=0,"not processed",_xlfn.MINIFS(Processed_data!H:H,Processed_data!A:A,A1261))</f>
        <v>46107</v>
      </c>
      <c r="M1261" s="1">
        <f>IF(F1261=0,"not processed",ABS(bank_source_transactions__1[[#This Row],[transaction_date]]-Reconciliation!L1261))</f>
        <v>1</v>
      </c>
      <c r="N1261" s="1" t="str" cm="1">
        <f t="array" ref="N1261">_xlfn.IFS(M1261="not Processed", "Not Processed",M1261&gt;2,"SLA Breached",M1261&lt;=2,"Within SLA")</f>
        <v>Within SLA</v>
      </c>
      <c r="O1261" s="1" t="str">
        <f>_xlfn.XLOOKUP(A1261,Source_data!A:A,Source_data!D:D)</f>
        <v>UPI</v>
      </c>
      <c r="P1261" s="1">
        <f t="shared" si="195"/>
        <v>0</v>
      </c>
      <c r="Q1261" s="1">
        <f t="shared" si="196"/>
        <v>0</v>
      </c>
      <c r="R1261" s="1">
        <f t="shared" si="197"/>
        <v>0</v>
      </c>
      <c r="S1261" s="1">
        <f t="shared" si="198"/>
        <v>0</v>
      </c>
      <c r="T1261" s="1">
        <f t="shared" si="199"/>
        <v>0</v>
      </c>
      <c r="U1261" s="1" t="str">
        <f>_xlfn.XLOOKUP(Table3[[#This Row],[Transaction ID]],Source_data!A:A,Source_data!E:E)</f>
        <v>Pune</v>
      </c>
      <c r="V1261" s="1">
        <f>_xlfn.IFNA(_xlfn.XLOOKUP(A1261,bank_processed_transactions[transaction_id],bank_processed_transactions[processing_minutes]),"")</f>
        <v>29.4</v>
      </c>
      <c r="W1261" s="31">
        <f>_xlfn.XLOOKUP(A1261,Source_data!A:A,Source_data!B:B)</f>
        <v>46106</v>
      </c>
    </row>
    <row r="1262" spans="1:23" x14ac:dyDescent="0.3">
      <c r="A1262" s="3" t="s">
        <v>2385</v>
      </c>
      <c r="B1262" s="1">
        <f>_xlfn.XLOOKUP(A1262,bank_source_transactions__1[transaction_id],bank_source_transactions__1[amount_inr])</f>
        <v>3355.12</v>
      </c>
      <c r="C1262" s="1">
        <f>_xlfn.XLOOKUP(A1262,Processed_data!A:A,Processed_data!F:F)</f>
        <v>3355.12</v>
      </c>
      <c r="D1262" s="1" t="str">
        <f>_xlfn.XLOOKUP(A1262,bank_source_transactions__1[transaction_id],bank_source_transactions__1[transaction_status])</f>
        <v>SUCCESS</v>
      </c>
      <c r="E1262" s="1" t="str">
        <f>_xlfn.XLOOKUP(A1262,Processed_data!A:A,Processed_data!G:G)</f>
        <v>SUCCESS</v>
      </c>
      <c r="F1262" s="1">
        <f>COUNTIF(bank_processed_transactions[transaction_id],A1262)</f>
        <v>1</v>
      </c>
      <c r="G1262" s="1" t="str">
        <f t="shared" si="190"/>
        <v>found</v>
      </c>
      <c r="H1262" s="1" t="str">
        <f t="shared" si="191"/>
        <v>Not Duplicate</v>
      </c>
      <c r="I1262" s="1" t="str">
        <f t="shared" si="192"/>
        <v>match</v>
      </c>
      <c r="J1262" s="1" t="str">
        <f t="shared" si="193"/>
        <v>match</v>
      </c>
      <c r="K1262" s="1">
        <f t="shared" si="194"/>
        <v>0</v>
      </c>
      <c r="L1262" s="2">
        <f>IF(F1262=0,"not processed",_xlfn.MINIFS(Processed_data!H:H,Processed_data!A:A,A1262))</f>
        <v>46095</v>
      </c>
      <c r="M1262" s="1">
        <f>IF(F1262=0,"not processed",ABS(bank_source_transactions__1[[#This Row],[transaction_date]]-Reconciliation!L1262))</f>
        <v>5</v>
      </c>
      <c r="N1262" s="1" t="str" cm="1">
        <f t="array" ref="N1262">_xlfn.IFS(M1262="not Processed", "Not Processed",M1262&gt;2,"SLA Breached",M1262&lt;=2,"Within SLA")</f>
        <v>SLA Breached</v>
      </c>
      <c r="O1262" s="1" t="str">
        <f>_xlfn.XLOOKUP(A1262,Source_data!A:A,Source_data!D:D)</f>
        <v>CARD</v>
      </c>
      <c r="P1262" s="1">
        <f t="shared" si="195"/>
        <v>0</v>
      </c>
      <c r="Q1262" s="1">
        <f t="shared" si="196"/>
        <v>0</v>
      </c>
      <c r="R1262" s="1">
        <f t="shared" si="197"/>
        <v>0</v>
      </c>
      <c r="S1262" s="1">
        <f t="shared" si="198"/>
        <v>0</v>
      </c>
      <c r="T1262" s="1">
        <f t="shared" si="199"/>
        <v>1</v>
      </c>
      <c r="U1262" s="1" t="str">
        <f>_xlfn.XLOOKUP(Table3[[#This Row],[Transaction ID]],Source_data!A:A,Source_data!E:E)</f>
        <v>Hyderabad</v>
      </c>
      <c r="V1262" s="1">
        <f>_xlfn.IFNA(_xlfn.XLOOKUP(A1262,bank_processed_transactions[transaction_id],bank_processed_transactions[processing_minutes]),"")</f>
        <v>14.5</v>
      </c>
      <c r="W1262" s="31">
        <f>_xlfn.XLOOKUP(A1262,Source_data!A:A,Source_data!B:B)</f>
        <v>46090</v>
      </c>
    </row>
    <row r="1263" spans="1:23" x14ac:dyDescent="0.3">
      <c r="A1263" s="4" t="s">
        <v>4292</v>
      </c>
      <c r="B1263" s="1">
        <f>_xlfn.XLOOKUP(A1263,bank_source_transactions__1[transaction_id],bank_source_transactions__1[amount_inr])</f>
        <v>5256.52</v>
      </c>
      <c r="C1263" s="1">
        <f>_xlfn.XLOOKUP(A1263,Processed_data!A:A,Processed_data!F:F)</f>
        <v>5256.52</v>
      </c>
      <c r="D1263" s="1" t="str">
        <f>_xlfn.XLOOKUP(A1263,bank_source_transactions__1[transaction_id],bank_source_transactions__1[transaction_status])</f>
        <v>FAILED</v>
      </c>
      <c r="E1263" s="1" t="str">
        <f>_xlfn.XLOOKUP(A1263,Processed_data!A:A,Processed_data!G:G)</f>
        <v>FAILED</v>
      </c>
      <c r="F1263" s="1">
        <f>COUNTIF(bank_processed_transactions[transaction_id],A1263)</f>
        <v>1</v>
      </c>
      <c r="G1263" s="1" t="str">
        <f t="shared" si="190"/>
        <v>found</v>
      </c>
      <c r="H1263" s="1" t="str">
        <f t="shared" si="191"/>
        <v>Not Duplicate</v>
      </c>
      <c r="I1263" s="1" t="str">
        <f t="shared" si="192"/>
        <v>match</v>
      </c>
      <c r="J1263" s="1" t="str">
        <f t="shared" si="193"/>
        <v>match</v>
      </c>
      <c r="K1263" s="1">
        <f t="shared" si="194"/>
        <v>0</v>
      </c>
      <c r="L1263" s="2">
        <f>IF(F1263=0,"not processed",_xlfn.MINIFS(Processed_data!H:H,Processed_data!A:A,A1263))</f>
        <v>46111</v>
      </c>
      <c r="M1263" s="1">
        <f>IF(F1263=0,"not processed",ABS(bank_source_transactions__1[[#This Row],[transaction_date]]-Reconciliation!L1263))</f>
        <v>3</v>
      </c>
      <c r="N1263" s="1" t="str" cm="1">
        <f t="array" ref="N1263">_xlfn.IFS(M1263="not Processed", "Not Processed",M1263&gt;2,"SLA Breached",M1263&lt;=2,"Within SLA")</f>
        <v>SLA Breached</v>
      </c>
      <c r="O1263" s="1" t="str">
        <f>_xlfn.XLOOKUP(A1263,Source_data!A:A,Source_data!D:D)</f>
        <v>IMPS</v>
      </c>
      <c r="P1263" s="1">
        <f t="shared" si="195"/>
        <v>0</v>
      </c>
      <c r="Q1263" s="1">
        <f t="shared" si="196"/>
        <v>0</v>
      </c>
      <c r="R1263" s="1">
        <f t="shared" si="197"/>
        <v>0</v>
      </c>
      <c r="S1263" s="1">
        <f t="shared" si="198"/>
        <v>0</v>
      </c>
      <c r="T1263" s="1">
        <f t="shared" si="199"/>
        <v>1</v>
      </c>
      <c r="U1263" s="1" t="str">
        <f>_xlfn.XLOOKUP(Table3[[#This Row],[Transaction ID]],Source_data!A:A,Source_data!E:E)</f>
        <v>Pune</v>
      </c>
      <c r="V1263" s="1">
        <f>_xlfn.IFNA(_xlfn.XLOOKUP(A1263,bank_processed_transactions[transaction_id],bank_processed_transactions[processing_minutes]),"")</f>
        <v>56.1</v>
      </c>
      <c r="W1263" s="31">
        <f>_xlfn.XLOOKUP(A1263,Source_data!A:A,Source_data!B:B)</f>
        <v>46108</v>
      </c>
    </row>
    <row r="1264" spans="1:23" x14ac:dyDescent="0.3">
      <c r="A1264" s="3" t="s">
        <v>101</v>
      </c>
      <c r="B1264" s="1">
        <f>_xlfn.XLOOKUP(A1264,bank_source_transactions__1[transaction_id],bank_source_transactions__1[amount_inr])</f>
        <v>4676.8599999999997</v>
      </c>
      <c r="C1264" s="1">
        <f>_xlfn.XLOOKUP(A1264,Processed_data!A:A,Processed_data!F:F)</f>
        <v>4676.8599999999997</v>
      </c>
      <c r="D1264" s="1" t="str">
        <f>_xlfn.XLOOKUP(A1264,bank_source_transactions__1[transaction_id],bank_source_transactions__1[transaction_status])</f>
        <v>REVERSED</v>
      </c>
      <c r="E1264" s="1" t="str">
        <f>_xlfn.XLOOKUP(A1264,Processed_data!A:A,Processed_data!G:G)</f>
        <v>REVERSED</v>
      </c>
      <c r="F1264" s="1">
        <f>COUNTIF(bank_processed_transactions[transaction_id],A1264)</f>
        <v>1</v>
      </c>
      <c r="G1264" s="1" t="str">
        <f t="shared" si="190"/>
        <v>found</v>
      </c>
      <c r="H1264" s="1" t="str">
        <f t="shared" si="191"/>
        <v>Not Duplicate</v>
      </c>
      <c r="I1264" s="1" t="str">
        <f t="shared" si="192"/>
        <v>match</v>
      </c>
      <c r="J1264" s="1" t="str">
        <f t="shared" si="193"/>
        <v>match</v>
      </c>
      <c r="K1264" s="1">
        <f t="shared" si="194"/>
        <v>0</v>
      </c>
      <c r="L1264" s="2">
        <f>IF(F1264=0,"not processed",_xlfn.MINIFS(Processed_data!H:H,Processed_data!A:A,A1264))</f>
        <v>46047</v>
      </c>
      <c r="M1264" s="1">
        <f>IF(F1264=0,"not processed",ABS(bank_source_transactions__1[[#This Row],[transaction_date]]-Reconciliation!L1264))</f>
        <v>5</v>
      </c>
      <c r="N1264" s="1" t="str" cm="1">
        <f t="array" ref="N1264">_xlfn.IFS(M1264="not Processed", "Not Processed",M1264&gt;2,"SLA Breached",M1264&lt;=2,"Within SLA")</f>
        <v>SLA Breached</v>
      </c>
      <c r="O1264" s="1" t="str">
        <f>_xlfn.XLOOKUP(A1264,Source_data!A:A,Source_data!D:D)</f>
        <v>UPI</v>
      </c>
      <c r="P1264" s="1">
        <f t="shared" si="195"/>
        <v>0</v>
      </c>
      <c r="Q1264" s="1">
        <f t="shared" si="196"/>
        <v>0</v>
      </c>
      <c r="R1264" s="1">
        <f t="shared" si="197"/>
        <v>0</v>
      </c>
      <c r="S1264" s="1">
        <f t="shared" si="198"/>
        <v>0</v>
      </c>
      <c r="T1264" s="1">
        <f t="shared" si="199"/>
        <v>1</v>
      </c>
      <c r="U1264" s="1" t="str">
        <f>_xlfn.XLOOKUP(Table3[[#This Row],[Transaction ID]],Source_data!A:A,Source_data!E:E)</f>
        <v>Bengaluru</v>
      </c>
      <c r="V1264" s="1">
        <f>_xlfn.IFNA(_xlfn.XLOOKUP(A1264,bank_processed_transactions[transaction_id],bank_processed_transactions[processing_minutes]),"")</f>
        <v>26.5</v>
      </c>
      <c r="W1264" s="31">
        <f>_xlfn.XLOOKUP(A1264,Source_data!A:A,Source_data!B:B)</f>
        <v>46042</v>
      </c>
    </row>
    <row r="1265" spans="1:23" x14ac:dyDescent="0.3">
      <c r="A1265" s="4" t="s">
        <v>2857</v>
      </c>
      <c r="B1265" s="1">
        <f>_xlfn.XLOOKUP(A1265,bank_source_transactions__1[transaction_id],bank_source_transactions__1[amount_inr])</f>
        <v>143365.45000000001</v>
      </c>
      <c r="C1265" s="1">
        <f>_xlfn.XLOOKUP(A1265,Processed_data!A:A,Processed_data!F:F)</f>
        <v>143365.45000000001</v>
      </c>
      <c r="D1265" s="1" t="str">
        <f>_xlfn.XLOOKUP(A1265,bank_source_transactions__1[transaction_id],bank_source_transactions__1[transaction_status])</f>
        <v>SUCCESS</v>
      </c>
      <c r="E1265" s="1" t="str">
        <f>_xlfn.XLOOKUP(A1265,Processed_data!A:A,Processed_data!G:G)</f>
        <v>SUCCESS</v>
      </c>
      <c r="F1265" s="1">
        <f>COUNTIF(bank_processed_transactions[transaction_id],A1265)</f>
        <v>1</v>
      </c>
      <c r="G1265" s="1" t="str">
        <f t="shared" si="190"/>
        <v>found</v>
      </c>
      <c r="H1265" s="1" t="str">
        <f t="shared" si="191"/>
        <v>Not Duplicate</v>
      </c>
      <c r="I1265" s="1" t="str">
        <f t="shared" si="192"/>
        <v>match</v>
      </c>
      <c r="J1265" s="1" t="str">
        <f t="shared" si="193"/>
        <v>match</v>
      </c>
      <c r="K1265" s="1">
        <f t="shared" si="194"/>
        <v>0</v>
      </c>
      <c r="L1265" s="2">
        <f>IF(F1265=0,"not processed",_xlfn.MINIFS(Processed_data!H:H,Processed_data!A:A,A1265))</f>
        <v>46056</v>
      </c>
      <c r="M1265" s="1">
        <f>IF(F1265=0,"not processed",ABS(bank_source_transactions__1[[#This Row],[transaction_date]]-Reconciliation!L1265))</f>
        <v>3</v>
      </c>
      <c r="N1265" s="1" t="str" cm="1">
        <f t="array" ref="N1265">_xlfn.IFS(M1265="not Processed", "Not Processed",M1265&gt;2,"SLA Breached",M1265&lt;=2,"Within SLA")</f>
        <v>SLA Breached</v>
      </c>
      <c r="O1265" s="1" t="str">
        <f>_xlfn.XLOOKUP(A1265,Source_data!A:A,Source_data!D:D)</f>
        <v>IMPS</v>
      </c>
      <c r="P1265" s="1">
        <f t="shared" si="195"/>
        <v>0</v>
      </c>
      <c r="Q1265" s="1">
        <f t="shared" si="196"/>
        <v>0</v>
      </c>
      <c r="R1265" s="1">
        <f t="shared" si="197"/>
        <v>0</v>
      </c>
      <c r="S1265" s="1">
        <f t="shared" si="198"/>
        <v>0</v>
      </c>
      <c r="T1265" s="1">
        <f t="shared" si="199"/>
        <v>1</v>
      </c>
      <c r="U1265" s="1" t="str">
        <f>_xlfn.XLOOKUP(Table3[[#This Row],[Transaction ID]],Source_data!A:A,Source_data!E:E)</f>
        <v>Bengaluru</v>
      </c>
      <c r="V1265" s="1">
        <f>_xlfn.IFNA(_xlfn.XLOOKUP(A1265,bank_processed_transactions[transaction_id],bank_processed_transactions[processing_minutes]),"")</f>
        <v>35.6</v>
      </c>
      <c r="W1265" s="31">
        <f>_xlfn.XLOOKUP(A1265,Source_data!A:A,Source_data!B:B)</f>
        <v>46053</v>
      </c>
    </row>
    <row r="1266" spans="1:23" x14ac:dyDescent="0.3">
      <c r="A1266" s="3" t="s">
        <v>2806</v>
      </c>
      <c r="B1266" s="1">
        <f>_xlfn.XLOOKUP(A1266,bank_source_transactions__1[transaction_id],bank_source_transactions__1[amount_inr])</f>
        <v>33887.040000000001</v>
      </c>
      <c r="C1266" s="1">
        <f>_xlfn.XLOOKUP(A1266,Processed_data!A:A,Processed_data!F:F)</f>
        <v>33887.040000000001</v>
      </c>
      <c r="D1266" s="1" t="str">
        <f>_xlfn.XLOOKUP(A1266,bank_source_transactions__1[transaction_id],bank_source_transactions__1[transaction_status])</f>
        <v>SUCCESS</v>
      </c>
      <c r="E1266" s="1" t="str">
        <f>_xlfn.XLOOKUP(A1266,Processed_data!A:A,Processed_data!G:G)</f>
        <v>SUCCESS</v>
      </c>
      <c r="F1266" s="1">
        <f>COUNTIF(bank_processed_transactions[transaction_id],A1266)</f>
        <v>1</v>
      </c>
      <c r="G1266" s="1" t="str">
        <f t="shared" si="190"/>
        <v>found</v>
      </c>
      <c r="H1266" s="1" t="str">
        <f t="shared" si="191"/>
        <v>Not Duplicate</v>
      </c>
      <c r="I1266" s="1" t="str">
        <f t="shared" si="192"/>
        <v>match</v>
      </c>
      <c r="J1266" s="1" t="str">
        <f t="shared" si="193"/>
        <v>match</v>
      </c>
      <c r="K1266" s="1">
        <f t="shared" si="194"/>
        <v>0</v>
      </c>
      <c r="L1266" s="2">
        <f>IF(F1266=0,"not processed",_xlfn.MINIFS(Processed_data!H:H,Processed_data!A:A,A1266))</f>
        <v>46106</v>
      </c>
      <c r="M1266" s="1">
        <f>IF(F1266=0,"not processed",ABS(bank_source_transactions__1[[#This Row],[transaction_date]]-Reconciliation!L1266))</f>
        <v>0</v>
      </c>
      <c r="N1266" s="1" t="str" cm="1">
        <f t="array" ref="N1266">_xlfn.IFS(M1266="not Processed", "Not Processed",M1266&gt;2,"SLA Breached",M1266&lt;=2,"Within SLA")</f>
        <v>Within SLA</v>
      </c>
      <c r="O1266" s="1" t="str">
        <f>_xlfn.XLOOKUP(A1266,Source_data!A:A,Source_data!D:D)</f>
        <v>UPI</v>
      </c>
      <c r="P1266" s="1">
        <f t="shared" si="195"/>
        <v>0</v>
      </c>
      <c r="Q1266" s="1">
        <f t="shared" si="196"/>
        <v>0</v>
      </c>
      <c r="R1266" s="1">
        <f t="shared" si="197"/>
        <v>0</v>
      </c>
      <c r="S1266" s="1">
        <f t="shared" si="198"/>
        <v>0</v>
      </c>
      <c r="T1266" s="1">
        <f t="shared" si="199"/>
        <v>0</v>
      </c>
      <c r="U1266" s="1" t="str">
        <f>_xlfn.XLOOKUP(Table3[[#This Row],[Transaction ID]],Source_data!A:A,Source_data!E:E)</f>
        <v>Bengaluru</v>
      </c>
      <c r="V1266" s="1">
        <f>_xlfn.IFNA(_xlfn.XLOOKUP(A1266,bank_processed_transactions[transaction_id],bank_processed_transactions[processing_minutes]),"")</f>
        <v>22.1</v>
      </c>
      <c r="W1266" s="31">
        <f>_xlfn.XLOOKUP(A1266,Source_data!A:A,Source_data!B:B)</f>
        <v>46106</v>
      </c>
    </row>
    <row r="1267" spans="1:23" x14ac:dyDescent="0.3">
      <c r="A1267" s="4" t="s">
        <v>1394</v>
      </c>
      <c r="B1267" s="1">
        <f>_xlfn.XLOOKUP(A1267,bank_source_transactions__1[transaction_id],bank_source_transactions__1[amount_inr])</f>
        <v>758.17</v>
      </c>
      <c r="C1267" s="1">
        <f>_xlfn.XLOOKUP(A1267,Processed_data!A:A,Processed_data!F:F)</f>
        <v>758.17</v>
      </c>
      <c r="D1267" s="1" t="str">
        <f>_xlfn.XLOOKUP(A1267,bank_source_transactions__1[transaction_id],bank_source_transactions__1[transaction_status])</f>
        <v>SUCCESS</v>
      </c>
      <c r="E1267" s="1" t="str">
        <f>_xlfn.XLOOKUP(A1267,Processed_data!A:A,Processed_data!G:G)</f>
        <v>SUCCESS</v>
      </c>
      <c r="F1267" s="1">
        <f>COUNTIF(bank_processed_transactions[transaction_id],A1267)</f>
        <v>1</v>
      </c>
      <c r="G1267" s="1" t="str">
        <f t="shared" si="190"/>
        <v>found</v>
      </c>
      <c r="H1267" s="1" t="str">
        <f t="shared" si="191"/>
        <v>Not Duplicate</v>
      </c>
      <c r="I1267" s="1" t="str">
        <f t="shared" si="192"/>
        <v>match</v>
      </c>
      <c r="J1267" s="1" t="str">
        <f t="shared" si="193"/>
        <v>match</v>
      </c>
      <c r="K1267" s="1">
        <f t="shared" si="194"/>
        <v>0</v>
      </c>
      <c r="L1267" s="2">
        <f>IF(F1267=0,"not processed",_xlfn.MINIFS(Processed_data!H:H,Processed_data!A:A,A1267))</f>
        <v>46039</v>
      </c>
      <c r="M1267" s="1">
        <f>IF(F1267=0,"not processed",ABS(bank_source_transactions__1[[#This Row],[transaction_date]]-Reconciliation!L1267))</f>
        <v>3</v>
      </c>
      <c r="N1267" s="1" t="str" cm="1">
        <f t="array" ref="N1267">_xlfn.IFS(M1267="not Processed", "Not Processed",M1267&gt;2,"SLA Breached",M1267&lt;=2,"Within SLA")</f>
        <v>SLA Breached</v>
      </c>
      <c r="O1267" s="1" t="str">
        <f>_xlfn.XLOOKUP(A1267,Source_data!A:A,Source_data!D:D)</f>
        <v>IMPS</v>
      </c>
      <c r="P1267" s="1">
        <f t="shared" si="195"/>
        <v>0</v>
      </c>
      <c r="Q1267" s="1">
        <f t="shared" si="196"/>
        <v>0</v>
      </c>
      <c r="R1267" s="1">
        <f t="shared" si="197"/>
        <v>0</v>
      </c>
      <c r="S1267" s="1">
        <f t="shared" si="198"/>
        <v>0</v>
      </c>
      <c r="T1267" s="1">
        <f t="shared" si="199"/>
        <v>1</v>
      </c>
      <c r="U1267" s="1" t="str">
        <f>_xlfn.XLOOKUP(Table3[[#This Row],[Transaction ID]],Source_data!A:A,Source_data!E:E)</f>
        <v>Bengaluru</v>
      </c>
      <c r="V1267" s="1">
        <f>_xlfn.IFNA(_xlfn.XLOOKUP(A1267,bank_processed_transactions[transaction_id],bank_processed_transactions[processing_minutes]),"")</f>
        <v>33.200000000000003</v>
      </c>
      <c r="W1267" s="31">
        <f>_xlfn.XLOOKUP(A1267,Source_data!A:A,Source_data!B:B)</f>
        <v>46036</v>
      </c>
    </row>
    <row r="1268" spans="1:23" x14ac:dyDescent="0.3">
      <c r="A1268" s="3" t="s">
        <v>4542</v>
      </c>
      <c r="B1268" s="1">
        <f>_xlfn.XLOOKUP(A1268,bank_source_transactions__1[transaction_id],bank_source_transactions__1[amount_inr])</f>
        <v>11692.32</v>
      </c>
      <c r="C1268" s="1">
        <f>_xlfn.XLOOKUP(A1268,Processed_data!A:A,Processed_data!F:F)</f>
        <v>11692.32</v>
      </c>
      <c r="D1268" s="1" t="str">
        <f>_xlfn.XLOOKUP(A1268,bank_source_transactions__1[transaction_id],bank_source_transactions__1[transaction_status])</f>
        <v>REVERSED</v>
      </c>
      <c r="E1268" s="1" t="str">
        <f>_xlfn.XLOOKUP(A1268,Processed_data!A:A,Processed_data!G:G)</f>
        <v>REVERSED</v>
      </c>
      <c r="F1268" s="1">
        <f>COUNTIF(bank_processed_transactions[transaction_id],A1268)</f>
        <v>1</v>
      </c>
      <c r="G1268" s="1" t="str">
        <f t="shared" si="190"/>
        <v>found</v>
      </c>
      <c r="H1268" s="1" t="str">
        <f t="shared" si="191"/>
        <v>Not Duplicate</v>
      </c>
      <c r="I1268" s="1" t="str">
        <f t="shared" si="192"/>
        <v>match</v>
      </c>
      <c r="J1268" s="1" t="str">
        <f t="shared" si="193"/>
        <v>match</v>
      </c>
      <c r="K1268" s="1">
        <f t="shared" si="194"/>
        <v>0</v>
      </c>
      <c r="L1268" s="2">
        <f>IF(F1268=0,"not processed",_xlfn.MINIFS(Processed_data!H:H,Processed_data!A:A,A1268))</f>
        <v>46084</v>
      </c>
      <c r="M1268" s="1">
        <f>IF(F1268=0,"not processed",ABS(bank_source_transactions__1[[#This Row],[transaction_date]]-Reconciliation!L1268))</f>
        <v>2</v>
      </c>
      <c r="N1268" s="1" t="str" cm="1">
        <f t="array" ref="N1268">_xlfn.IFS(M1268="not Processed", "Not Processed",M1268&gt;2,"SLA Breached",M1268&lt;=2,"Within SLA")</f>
        <v>Within SLA</v>
      </c>
      <c r="O1268" s="1" t="str">
        <f>_xlfn.XLOOKUP(A1268,Source_data!A:A,Source_data!D:D)</f>
        <v>CARD</v>
      </c>
      <c r="P1268" s="1">
        <f t="shared" si="195"/>
        <v>0</v>
      </c>
      <c r="Q1268" s="1">
        <f t="shared" si="196"/>
        <v>0</v>
      </c>
      <c r="R1268" s="1">
        <f t="shared" si="197"/>
        <v>0</v>
      </c>
      <c r="S1268" s="1">
        <f t="shared" si="198"/>
        <v>0</v>
      </c>
      <c r="T1268" s="1">
        <f t="shared" si="199"/>
        <v>0</v>
      </c>
      <c r="U1268" s="1" t="str">
        <f>_xlfn.XLOOKUP(Table3[[#This Row],[Transaction ID]],Source_data!A:A,Source_data!E:E)</f>
        <v>Pune</v>
      </c>
      <c r="V1268" s="1">
        <f>_xlfn.IFNA(_xlfn.XLOOKUP(A1268,bank_processed_transactions[transaction_id],bank_processed_transactions[processing_minutes]),"")</f>
        <v>48.3</v>
      </c>
      <c r="W1268" s="31">
        <f>_xlfn.XLOOKUP(A1268,Source_data!A:A,Source_data!B:B)</f>
        <v>46082</v>
      </c>
    </row>
    <row r="1269" spans="1:23" x14ac:dyDescent="0.3">
      <c r="A1269" s="4" t="s">
        <v>2254</v>
      </c>
      <c r="B1269" s="1">
        <f>_xlfn.XLOOKUP(A1269,bank_source_transactions__1[transaction_id],bank_source_transactions__1[amount_inr])</f>
        <v>5276.75</v>
      </c>
      <c r="C1269" s="1">
        <f>_xlfn.XLOOKUP(A1269,Processed_data!A:A,Processed_data!F:F)</f>
        <v>5276.75</v>
      </c>
      <c r="D1269" s="1" t="str">
        <f>_xlfn.XLOOKUP(A1269,bank_source_transactions__1[transaction_id],bank_source_transactions__1[transaction_status])</f>
        <v>SUCCESS</v>
      </c>
      <c r="E1269" s="1" t="str">
        <f>_xlfn.XLOOKUP(A1269,Processed_data!A:A,Processed_data!G:G)</f>
        <v>SUCCESS</v>
      </c>
      <c r="F1269" s="1">
        <f>COUNTIF(bank_processed_transactions[transaction_id],A1269)</f>
        <v>1</v>
      </c>
      <c r="G1269" s="1" t="str">
        <f t="shared" si="190"/>
        <v>found</v>
      </c>
      <c r="H1269" s="1" t="str">
        <f t="shared" si="191"/>
        <v>Not Duplicate</v>
      </c>
      <c r="I1269" s="1" t="str">
        <f t="shared" si="192"/>
        <v>match</v>
      </c>
      <c r="J1269" s="1" t="str">
        <f t="shared" si="193"/>
        <v>match</v>
      </c>
      <c r="K1269" s="1">
        <f t="shared" si="194"/>
        <v>0</v>
      </c>
      <c r="L1269" s="2">
        <f>IF(F1269=0,"not processed",_xlfn.MINIFS(Processed_data!H:H,Processed_data!A:A,A1269))</f>
        <v>46026</v>
      </c>
      <c r="M1269" s="1">
        <f>IF(F1269=0,"not processed",ABS(bank_source_transactions__1[[#This Row],[transaction_date]]-Reconciliation!L1269))</f>
        <v>1</v>
      </c>
      <c r="N1269" s="1" t="str" cm="1">
        <f t="array" ref="N1269">_xlfn.IFS(M1269="not Processed", "Not Processed",M1269&gt;2,"SLA Breached",M1269&lt;=2,"Within SLA")</f>
        <v>Within SLA</v>
      </c>
      <c r="O1269" s="1" t="str">
        <f>_xlfn.XLOOKUP(A1269,Source_data!A:A,Source_data!D:D)</f>
        <v>CARD</v>
      </c>
      <c r="P1269" s="1">
        <f t="shared" si="195"/>
        <v>0</v>
      </c>
      <c r="Q1269" s="1">
        <f t="shared" si="196"/>
        <v>0</v>
      </c>
      <c r="R1269" s="1">
        <f t="shared" si="197"/>
        <v>0</v>
      </c>
      <c r="S1269" s="1">
        <f t="shared" si="198"/>
        <v>0</v>
      </c>
      <c r="T1269" s="1">
        <f t="shared" si="199"/>
        <v>0</v>
      </c>
      <c r="U1269" s="1" t="str">
        <f>_xlfn.XLOOKUP(Table3[[#This Row],[Transaction ID]],Source_data!A:A,Source_data!E:E)</f>
        <v>Bengaluru</v>
      </c>
      <c r="V1269" s="1">
        <f>_xlfn.IFNA(_xlfn.XLOOKUP(A1269,bank_processed_transactions[transaction_id],bank_processed_transactions[processing_minutes]),"")</f>
        <v>22.8</v>
      </c>
      <c r="W1269" s="31">
        <f>_xlfn.XLOOKUP(A1269,Source_data!A:A,Source_data!B:B)</f>
        <v>46025</v>
      </c>
    </row>
    <row r="1270" spans="1:23" x14ac:dyDescent="0.3">
      <c r="A1270" s="3" t="s">
        <v>4945</v>
      </c>
      <c r="B1270" s="1">
        <f>_xlfn.XLOOKUP(A1270,bank_source_transactions__1[transaction_id],bank_source_transactions__1[amount_inr])</f>
        <v>14615.04</v>
      </c>
      <c r="C1270" s="1">
        <f>_xlfn.XLOOKUP(A1270,Processed_data!A:A,Processed_data!F:F)</f>
        <v>14615.04</v>
      </c>
      <c r="D1270" s="1" t="str">
        <f>_xlfn.XLOOKUP(A1270,bank_source_transactions__1[transaction_id],bank_source_transactions__1[transaction_status])</f>
        <v>SUCCESS</v>
      </c>
      <c r="E1270" s="1" t="str">
        <f>_xlfn.XLOOKUP(A1270,Processed_data!A:A,Processed_data!G:G)</f>
        <v>SUCCESS</v>
      </c>
      <c r="F1270" s="1">
        <f>COUNTIF(bank_processed_transactions[transaction_id],A1270)</f>
        <v>1</v>
      </c>
      <c r="G1270" s="1" t="str">
        <f t="shared" si="190"/>
        <v>found</v>
      </c>
      <c r="H1270" s="1" t="str">
        <f t="shared" si="191"/>
        <v>Not Duplicate</v>
      </c>
      <c r="I1270" s="1" t="str">
        <f t="shared" si="192"/>
        <v>match</v>
      </c>
      <c r="J1270" s="1" t="str">
        <f t="shared" si="193"/>
        <v>match</v>
      </c>
      <c r="K1270" s="1">
        <f t="shared" si="194"/>
        <v>0</v>
      </c>
      <c r="L1270" s="2">
        <f>IF(F1270=0,"not processed",_xlfn.MINIFS(Processed_data!H:H,Processed_data!A:A,A1270))</f>
        <v>46053</v>
      </c>
      <c r="M1270" s="1">
        <f>IF(F1270=0,"not processed",ABS(bank_source_transactions__1[[#This Row],[transaction_date]]-Reconciliation!L1270))</f>
        <v>2</v>
      </c>
      <c r="N1270" s="1" t="str" cm="1">
        <f t="array" ref="N1270">_xlfn.IFS(M1270="not Processed", "Not Processed",M1270&gt;2,"SLA Breached",M1270&lt;=2,"Within SLA")</f>
        <v>Within SLA</v>
      </c>
      <c r="O1270" s="1" t="str">
        <f>_xlfn.XLOOKUP(A1270,Source_data!A:A,Source_data!D:D)</f>
        <v>UPI</v>
      </c>
      <c r="P1270" s="1">
        <f t="shared" si="195"/>
        <v>0</v>
      </c>
      <c r="Q1270" s="1">
        <f t="shared" si="196"/>
        <v>0</v>
      </c>
      <c r="R1270" s="1">
        <f t="shared" si="197"/>
        <v>0</v>
      </c>
      <c r="S1270" s="1">
        <f t="shared" si="198"/>
        <v>0</v>
      </c>
      <c r="T1270" s="1">
        <f t="shared" si="199"/>
        <v>0</v>
      </c>
      <c r="U1270" s="1" t="str">
        <f>_xlfn.XLOOKUP(Table3[[#This Row],[Transaction ID]],Source_data!A:A,Source_data!E:E)</f>
        <v>Hyderabad</v>
      </c>
      <c r="V1270" s="1">
        <f>_xlfn.IFNA(_xlfn.XLOOKUP(A1270,bank_processed_transactions[transaction_id],bank_processed_transactions[processing_minutes]),"")</f>
        <v>36.200000000000003</v>
      </c>
      <c r="W1270" s="31">
        <f>_xlfn.XLOOKUP(A1270,Source_data!A:A,Source_data!B:B)</f>
        <v>46051</v>
      </c>
    </row>
    <row r="1271" spans="1:23" x14ac:dyDescent="0.3">
      <c r="A1271" s="4" t="s">
        <v>3328</v>
      </c>
      <c r="B1271" s="1">
        <f>_xlfn.XLOOKUP(A1271,bank_source_transactions__1[transaction_id],bank_source_transactions__1[amount_inr])</f>
        <v>1914.74</v>
      </c>
      <c r="C1271" s="1">
        <f>_xlfn.XLOOKUP(A1271,Processed_data!A:A,Processed_data!F:F)</f>
        <v>1914.74</v>
      </c>
      <c r="D1271" s="1" t="str">
        <f>_xlfn.XLOOKUP(A1271,bank_source_transactions__1[transaction_id],bank_source_transactions__1[transaction_status])</f>
        <v>SUCCESS</v>
      </c>
      <c r="E1271" s="1" t="str">
        <f>_xlfn.XLOOKUP(A1271,Processed_data!A:A,Processed_data!G:G)</f>
        <v>SUCCESS</v>
      </c>
      <c r="F1271" s="1">
        <f>COUNTIF(bank_processed_transactions[transaction_id],A1271)</f>
        <v>1</v>
      </c>
      <c r="G1271" s="1" t="str">
        <f t="shared" si="190"/>
        <v>found</v>
      </c>
      <c r="H1271" s="1" t="str">
        <f t="shared" si="191"/>
        <v>Not Duplicate</v>
      </c>
      <c r="I1271" s="1" t="str">
        <f t="shared" si="192"/>
        <v>match</v>
      </c>
      <c r="J1271" s="1" t="str">
        <f t="shared" si="193"/>
        <v>match</v>
      </c>
      <c r="K1271" s="1">
        <f t="shared" si="194"/>
        <v>0</v>
      </c>
      <c r="L1271" s="2">
        <f>IF(F1271=0,"not processed",_xlfn.MINIFS(Processed_data!H:H,Processed_data!A:A,A1271))</f>
        <v>46043</v>
      </c>
      <c r="M1271" s="1">
        <f>IF(F1271=0,"not processed",ABS(bank_source_transactions__1[[#This Row],[transaction_date]]-Reconciliation!L1271))</f>
        <v>3</v>
      </c>
      <c r="N1271" s="1" t="str" cm="1">
        <f t="array" ref="N1271">_xlfn.IFS(M1271="not Processed", "Not Processed",M1271&gt;2,"SLA Breached",M1271&lt;=2,"Within SLA")</f>
        <v>SLA Breached</v>
      </c>
      <c r="O1271" s="1" t="str">
        <f>_xlfn.XLOOKUP(A1271,Source_data!A:A,Source_data!D:D)</f>
        <v>NEFT</v>
      </c>
      <c r="P1271" s="1">
        <f t="shared" si="195"/>
        <v>0</v>
      </c>
      <c r="Q1271" s="1">
        <f t="shared" si="196"/>
        <v>0</v>
      </c>
      <c r="R1271" s="1">
        <f t="shared" si="197"/>
        <v>0</v>
      </c>
      <c r="S1271" s="1">
        <f t="shared" si="198"/>
        <v>0</v>
      </c>
      <c r="T1271" s="1">
        <f t="shared" si="199"/>
        <v>1</v>
      </c>
      <c r="U1271" s="1" t="str">
        <f>_xlfn.XLOOKUP(Table3[[#This Row],[Transaction ID]],Source_data!A:A,Source_data!E:E)</f>
        <v>Hyderabad</v>
      </c>
      <c r="V1271" s="1">
        <f>_xlfn.IFNA(_xlfn.XLOOKUP(A1271,bank_processed_transactions[transaction_id],bank_processed_transactions[processing_minutes]),"")</f>
        <v>8.5</v>
      </c>
      <c r="W1271" s="31">
        <f>_xlfn.XLOOKUP(A1271,Source_data!A:A,Source_data!B:B)</f>
        <v>46040</v>
      </c>
    </row>
    <row r="1272" spans="1:23" x14ac:dyDescent="0.3">
      <c r="A1272" s="3" t="s">
        <v>2220</v>
      </c>
      <c r="B1272" s="1">
        <f>_xlfn.XLOOKUP(A1272,bank_source_transactions__1[transaction_id],bank_source_transactions__1[amount_inr])</f>
        <v>12351.64</v>
      </c>
      <c r="C1272" s="1">
        <f>_xlfn.XLOOKUP(A1272,Processed_data!A:A,Processed_data!F:F)</f>
        <v>12351.64</v>
      </c>
      <c r="D1272" s="1" t="str">
        <f>_xlfn.XLOOKUP(A1272,bank_source_transactions__1[transaction_id],bank_source_transactions__1[transaction_status])</f>
        <v>SUCCESS</v>
      </c>
      <c r="E1272" s="1" t="str">
        <f>_xlfn.XLOOKUP(A1272,Processed_data!A:A,Processed_data!G:G)</f>
        <v>SUCCESS</v>
      </c>
      <c r="F1272" s="1">
        <f>COUNTIF(bank_processed_transactions[transaction_id],A1272)</f>
        <v>1</v>
      </c>
      <c r="G1272" s="1" t="str">
        <f t="shared" si="190"/>
        <v>found</v>
      </c>
      <c r="H1272" s="1" t="str">
        <f t="shared" si="191"/>
        <v>Not Duplicate</v>
      </c>
      <c r="I1272" s="1" t="str">
        <f t="shared" si="192"/>
        <v>match</v>
      </c>
      <c r="J1272" s="1" t="str">
        <f t="shared" si="193"/>
        <v>match</v>
      </c>
      <c r="K1272" s="1">
        <f t="shared" si="194"/>
        <v>0</v>
      </c>
      <c r="L1272" s="2">
        <f>IF(F1272=0,"not processed",_xlfn.MINIFS(Processed_data!H:H,Processed_data!A:A,A1272))</f>
        <v>46058</v>
      </c>
      <c r="M1272" s="1">
        <f>IF(F1272=0,"not processed",ABS(bank_source_transactions__1[[#This Row],[transaction_date]]-Reconciliation!L1272))</f>
        <v>2</v>
      </c>
      <c r="N1272" s="1" t="str" cm="1">
        <f t="array" ref="N1272">_xlfn.IFS(M1272="not Processed", "Not Processed",M1272&gt;2,"SLA Breached",M1272&lt;=2,"Within SLA")</f>
        <v>Within SLA</v>
      </c>
      <c r="O1272" s="1" t="str">
        <f>_xlfn.XLOOKUP(A1272,Source_data!A:A,Source_data!D:D)</f>
        <v>UPI</v>
      </c>
      <c r="P1272" s="1">
        <f t="shared" si="195"/>
        <v>0</v>
      </c>
      <c r="Q1272" s="1">
        <f t="shared" si="196"/>
        <v>0</v>
      </c>
      <c r="R1272" s="1">
        <f t="shared" si="197"/>
        <v>0</v>
      </c>
      <c r="S1272" s="1">
        <f t="shared" si="198"/>
        <v>0</v>
      </c>
      <c r="T1272" s="1">
        <f t="shared" si="199"/>
        <v>0</v>
      </c>
      <c r="U1272" s="1" t="str">
        <f>_xlfn.XLOOKUP(Table3[[#This Row],[Transaction ID]],Source_data!A:A,Source_data!E:E)</f>
        <v>Mumbai</v>
      </c>
      <c r="V1272" s="1">
        <f>_xlfn.IFNA(_xlfn.XLOOKUP(A1272,bank_processed_transactions[transaction_id],bank_processed_transactions[processing_minutes]),"")</f>
        <v>31.8</v>
      </c>
      <c r="W1272" s="31">
        <f>_xlfn.XLOOKUP(A1272,Source_data!A:A,Source_data!B:B)</f>
        <v>46056</v>
      </c>
    </row>
    <row r="1273" spans="1:23" x14ac:dyDescent="0.3">
      <c r="A1273" s="4" t="s">
        <v>4910</v>
      </c>
      <c r="B1273" s="1">
        <f>_xlfn.XLOOKUP(A1273,bank_source_transactions__1[transaction_id],bank_source_transactions__1[amount_inr])</f>
        <v>5567.61</v>
      </c>
      <c r="C1273" s="1">
        <f>_xlfn.XLOOKUP(A1273,Processed_data!A:A,Processed_data!F:F)</f>
        <v>5567.61</v>
      </c>
      <c r="D1273" s="1" t="str">
        <f>_xlfn.XLOOKUP(A1273,bank_source_transactions__1[transaction_id],bank_source_transactions__1[transaction_status])</f>
        <v>FAILED</v>
      </c>
      <c r="E1273" s="1" t="str">
        <f>_xlfn.XLOOKUP(A1273,Processed_data!A:A,Processed_data!G:G)</f>
        <v>FAILED</v>
      </c>
      <c r="F1273" s="1">
        <f>COUNTIF(bank_processed_transactions[transaction_id],A1273)</f>
        <v>1</v>
      </c>
      <c r="G1273" s="1" t="str">
        <f t="shared" si="190"/>
        <v>found</v>
      </c>
      <c r="H1273" s="1" t="str">
        <f t="shared" si="191"/>
        <v>Not Duplicate</v>
      </c>
      <c r="I1273" s="1" t="str">
        <f t="shared" si="192"/>
        <v>match</v>
      </c>
      <c r="J1273" s="1" t="str">
        <f t="shared" si="193"/>
        <v>match</v>
      </c>
      <c r="K1273" s="1">
        <f t="shared" si="194"/>
        <v>0</v>
      </c>
      <c r="L1273" s="2">
        <f>IF(F1273=0,"not processed",_xlfn.MINIFS(Processed_data!H:H,Processed_data!A:A,A1273))</f>
        <v>46032</v>
      </c>
      <c r="M1273" s="1">
        <f>IF(F1273=0,"not processed",ABS(bank_source_transactions__1[[#This Row],[transaction_date]]-Reconciliation!L1273))</f>
        <v>2</v>
      </c>
      <c r="N1273" s="1" t="str" cm="1">
        <f t="array" ref="N1273">_xlfn.IFS(M1273="not Processed", "Not Processed",M1273&gt;2,"SLA Breached",M1273&lt;=2,"Within SLA")</f>
        <v>Within SLA</v>
      </c>
      <c r="O1273" s="1" t="str">
        <f>_xlfn.XLOOKUP(A1273,Source_data!A:A,Source_data!D:D)</f>
        <v>IMPS</v>
      </c>
      <c r="P1273" s="1">
        <f t="shared" si="195"/>
        <v>0</v>
      </c>
      <c r="Q1273" s="1">
        <f t="shared" si="196"/>
        <v>0</v>
      </c>
      <c r="R1273" s="1">
        <f t="shared" si="197"/>
        <v>0</v>
      </c>
      <c r="S1273" s="1">
        <f t="shared" si="198"/>
        <v>0</v>
      </c>
      <c r="T1273" s="1">
        <f t="shared" si="199"/>
        <v>0</v>
      </c>
      <c r="U1273" s="1" t="str">
        <f>_xlfn.XLOOKUP(Table3[[#This Row],[Transaction ID]],Source_data!A:A,Source_data!E:E)</f>
        <v>Bengaluru</v>
      </c>
      <c r="V1273" s="1">
        <f>_xlfn.IFNA(_xlfn.XLOOKUP(A1273,bank_processed_transactions[transaction_id],bank_processed_transactions[processing_minutes]),"")</f>
        <v>13.7</v>
      </c>
      <c r="W1273" s="31">
        <f>_xlfn.XLOOKUP(A1273,Source_data!A:A,Source_data!B:B)</f>
        <v>46030</v>
      </c>
    </row>
    <row r="1274" spans="1:23" x14ac:dyDescent="0.3">
      <c r="A1274" s="3" t="s">
        <v>1985</v>
      </c>
      <c r="B1274" s="1">
        <f>_xlfn.XLOOKUP(A1274,bank_source_transactions__1[transaction_id],bank_source_transactions__1[amount_inr])</f>
        <v>32190.6</v>
      </c>
      <c r="C1274" s="1">
        <f>_xlfn.XLOOKUP(A1274,Processed_data!A:A,Processed_data!F:F)</f>
        <v>32190.6</v>
      </c>
      <c r="D1274" s="1" t="str">
        <f>_xlfn.XLOOKUP(A1274,bank_source_transactions__1[transaction_id],bank_source_transactions__1[transaction_status])</f>
        <v>SUCCESS</v>
      </c>
      <c r="E1274" s="1" t="str">
        <f>_xlfn.XLOOKUP(A1274,Processed_data!A:A,Processed_data!G:G)</f>
        <v>SUCCESS</v>
      </c>
      <c r="F1274" s="1">
        <f>COUNTIF(bank_processed_transactions[transaction_id],A1274)</f>
        <v>1</v>
      </c>
      <c r="G1274" s="1" t="str">
        <f t="shared" si="190"/>
        <v>found</v>
      </c>
      <c r="H1274" s="1" t="str">
        <f t="shared" si="191"/>
        <v>Not Duplicate</v>
      </c>
      <c r="I1274" s="1" t="str">
        <f t="shared" si="192"/>
        <v>match</v>
      </c>
      <c r="J1274" s="1" t="str">
        <f t="shared" si="193"/>
        <v>match</v>
      </c>
      <c r="K1274" s="1">
        <f t="shared" si="194"/>
        <v>0</v>
      </c>
      <c r="L1274" s="2">
        <f>IF(F1274=0,"not processed",_xlfn.MINIFS(Processed_data!H:H,Processed_data!A:A,A1274))</f>
        <v>46046</v>
      </c>
      <c r="M1274" s="1">
        <f>IF(F1274=0,"not processed",ABS(bank_source_transactions__1[[#This Row],[transaction_date]]-Reconciliation!L1274))</f>
        <v>5</v>
      </c>
      <c r="N1274" s="1" t="str" cm="1">
        <f t="array" ref="N1274">_xlfn.IFS(M1274="not Processed", "Not Processed",M1274&gt;2,"SLA Breached",M1274&lt;=2,"Within SLA")</f>
        <v>SLA Breached</v>
      </c>
      <c r="O1274" s="1" t="str">
        <f>_xlfn.XLOOKUP(A1274,Source_data!A:A,Source_data!D:D)</f>
        <v>NEFT</v>
      </c>
      <c r="P1274" s="1">
        <f t="shared" si="195"/>
        <v>0</v>
      </c>
      <c r="Q1274" s="1">
        <f t="shared" si="196"/>
        <v>0</v>
      </c>
      <c r="R1274" s="1">
        <f t="shared" si="197"/>
        <v>0</v>
      </c>
      <c r="S1274" s="1">
        <f t="shared" si="198"/>
        <v>0</v>
      </c>
      <c r="T1274" s="1">
        <f t="shared" si="199"/>
        <v>1</v>
      </c>
      <c r="U1274" s="1" t="str">
        <f>_xlfn.XLOOKUP(Table3[[#This Row],[Transaction ID]],Source_data!A:A,Source_data!E:E)</f>
        <v>Pune</v>
      </c>
      <c r="V1274" s="1">
        <f>_xlfn.IFNA(_xlfn.XLOOKUP(A1274,bank_processed_transactions[transaction_id],bank_processed_transactions[processing_minutes]),"")</f>
        <v>18.899999999999999</v>
      </c>
      <c r="W1274" s="31">
        <f>_xlfn.XLOOKUP(A1274,Source_data!A:A,Source_data!B:B)</f>
        <v>46041</v>
      </c>
    </row>
    <row r="1275" spans="1:23" x14ac:dyDescent="0.3">
      <c r="A1275" s="4" t="s">
        <v>4781</v>
      </c>
      <c r="B1275" s="1">
        <f>_xlfn.XLOOKUP(A1275,bank_source_transactions__1[transaction_id],bank_source_transactions__1[amount_inr])</f>
        <v>2456.2199999999998</v>
      </c>
      <c r="C1275" s="1">
        <f>_xlfn.XLOOKUP(A1275,Processed_data!A:A,Processed_data!F:F)</f>
        <v>2456.2199999999998</v>
      </c>
      <c r="D1275" s="1" t="str">
        <f>_xlfn.XLOOKUP(A1275,bank_source_transactions__1[transaction_id],bank_source_transactions__1[transaction_status])</f>
        <v>SUCCESS</v>
      </c>
      <c r="E1275" s="1" t="str">
        <f>_xlfn.XLOOKUP(A1275,Processed_data!A:A,Processed_data!G:G)</f>
        <v>SUCCESS</v>
      </c>
      <c r="F1275" s="1">
        <f>COUNTIF(bank_processed_transactions[transaction_id],A1275)</f>
        <v>1</v>
      </c>
      <c r="G1275" s="1" t="str">
        <f t="shared" si="190"/>
        <v>found</v>
      </c>
      <c r="H1275" s="1" t="str">
        <f t="shared" si="191"/>
        <v>Not Duplicate</v>
      </c>
      <c r="I1275" s="1" t="str">
        <f t="shared" si="192"/>
        <v>match</v>
      </c>
      <c r="J1275" s="1" t="str">
        <f t="shared" si="193"/>
        <v>match</v>
      </c>
      <c r="K1275" s="1">
        <f t="shared" si="194"/>
        <v>0</v>
      </c>
      <c r="L1275" s="2">
        <f>IF(F1275=0,"not processed",_xlfn.MINIFS(Processed_data!H:H,Processed_data!A:A,A1275))</f>
        <v>46056</v>
      </c>
      <c r="M1275" s="1">
        <f>IF(F1275=0,"not processed",ABS(bank_source_transactions__1[[#This Row],[transaction_date]]-Reconciliation!L1275))</f>
        <v>3</v>
      </c>
      <c r="N1275" s="1" t="str" cm="1">
        <f t="array" ref="N1275">_xlfn.IFS(M1275="not Processed", "Not Processed",M1275&gt;2,"SLA Breached",M1275&lt;=2,"Within SLA")</f>
        <v>SLA Breached</v>
      </c>
      <c r="O1275" s="1" t="str">
        <f>_xlfn.XLOOKUP(A1275,Source_data!A:A,Source_data!D:D)</f>
        <v>NEFT</v>
      </c>
      <c r="P1275" s="1">
        <f t="shared" si="195"/>
        <v>0</v>
      </c>
      <c r="Q1275" s="1">
        <f t="shared" si="196"/>
        <v>0</v>
      </c>
      <c r="R1275" s="1">
        <f t="shared" si="197"/>
        <v>0</v>
      </c>
      <c r="S1275" s="1">
        <f t="shared" si="198"/>
        <v>0</v>
      </c>
      <c r="T1275" s="1">
        <f t="shared" si="199"/>
        <v>1</v>
      </c>
      <c r="U1275" s="1" t="str">
        <f>_xlfn.XLOOKUP(Table3[[#This Row],[Transaction ID]],Source_data!A:A,Source_data!E:E)</f>
        <v>Mumbai</v>
      </c>
      <c r="V1275" s="1">
        <f>_xlfn.IFNA(_xlfn.XLOOKUP(A1275,bank_processed_transactions[transaction_id],bank_processed_transactions[processing_minutes]),"")</f>
        <v>14.8</v>
      </c>
      <c r="W1275" s="31">
        <f>_xlfn.XLOOKUP(A1275,Source_data!A:A,Source_data!B:B)</f>
        <v>46053</v>
      </c>
    </row>
    <row r="1276" spans="1:23" x14ac:dyDescent="0.3">
      <c r="A1276" s="3" t="s">
        <v>1464</v>
      </c>
      <c r="B1276" s="1">
        <f>_xlfn.XLOOKUP(A1276,bank_source_transactions__1[transaction_id],bank_source_transactions__1[amount_inr])</f>
        <v>11932.06</v>
      </c>
      <c r="C1276" s="1">
        <f>_xlfn.XLOOKUP(A1276,Processed_data!A:A,Processed_data!F:F)</f>
        <v>11932.06</v>
      </c>
      <c r="D1276" s="1" t="str">
        <f>_xlfn.XLOOKUP(A1276,bank_source_transactions__1[transaction_id],bank_source_transactions__1[transaction_status])</f>
        <v>FAILED</v>
      </c>
      <c r="E1276" s="1" t="str">
        <f>_xlfn.XLOOKUP(A1276,Processed_data!A:A,Processed_data!G:G)</f>
        <v>FAILED</v>
      </c>
      <c r="F1276" s="1">
        <f>COUNTIF(bank_processed_transactions[transaction_id],A1276)</f>
        <v>1</v>
      </c>
      <c r="G1276" s="1" t="str">
        <f t="shared" si="190"/>
        <v>found</v>
      </c>
      <c r="H1276" s="1" t="str">
        <f t="shared" si="191"/>
        <v>Not Duplicate</v>
      </c>
      <c r="I1276" s="1" t="str">
        <f t="shared" si="192"/>
        <v>match</v>
      </c>
      <c r="J1276" s="1" t="str">
        <f t="shared" si="193"/>
        <v>match</v>
      </c>
      <c r="K1276" s="1">
        <f t="shared" si="194"/>
        <v>0</v>
      </c>
      <c r="L1276" s="2">
        <f>IF(F1276=0,"not processed",_xlfn.MINIFS(Processed_data!H:H,Processed_data!A:A,A1276))</f>
        <v>46052</v>
      </c>
      <c r="M1276" s="1">
        <f>IF(F1276=0,"not processed",ABS(bank_source_transactions__1[[#This Row],[transaction_date]]-Reconciliation!L1276))</f>
        <v>1</v>
      </c>
      <c r="N1276" s="1" t="str" cm="1">
        <f t="array" ref="N1276">_xlfn.IFS(M1276="not Processed", "Not Processed",M1276&gt;2,"SLA Breached",M1276&lt;=2,"Within SLA")</f>
        <v>Within SLA</v>
      </c>
      <c r="O1276" s="1" t="str">
        <f>_xlfn.XLOOKUP(A1276,Source_data!A:A,Source_data!D:D)</f>
        <v>UPI</v>
      </c>
      <c r="P1276" s="1">
        <f t="shared" si="195"/>
        <v>0</v>
      </c>
      <c r="Q1276" s="1">
        <f t="shared" si="196"/>
        <v>0</v>
      </c>
      <c r="R1276" s="1">
        <f t="shared" si="197"/>
        <v>0</v>
      </c>
      <c r="S1276" s="1">
        <f t="shared" si="198"/>
        <v>0</v>
      </c>
      <c r="T1276" s="1">
        <f t="shared" si="199"/>
        <v>0</v>
      </c>
      <c r="U1276" s="1" t="str">
        <f>_xlfn.XLOOKUP(Table3[[#This Row],[Transaction ID]],Source_data!A:A,Source_data!E:E)</f>
        <v>Bengaluru</v>
      </c>
      <c r="V1276" s="1">
        <f>_xlfn.IFNA(_xlfn.XLOOKUP(A1276,bank_processed_transactions[transaction_id],bank_processed_transactions[processing_minutes]),"")</f>
        <v>14.1</v>
      </c>
      <c r="W1276" s="31">
        <f>_xlfn.XLOOKUP(A1276,Source_data!A:A,Source_data!B:B)</f>
        <v>46051</v>
      </c>
    </row>
    <row r="1277" spans="1:23" x14ac:dyDescent="0.3">
      <c r="A1277" s="4" t="s">
        <v>2113</v>
      </c>
      <c r="B1277" s="1">
        <f>_xlfn.XLOOKUP(A1277,bank_source_transactions__1[transaction_id],bank_source_transactions__1[amount_inr])</f>
        <v>1727.01</v>
      </c>
      <c r="C1277" s="1">
        <f>_xlfn.XLOOKUP(A1277,Processed_data!A:A,Processed_data!F:F)</f>
        <v>1727.01</v>
      </c>
      <c r="D1277" s="1" t="str">
        <f>_xlfn.XLOOKUP(A1277,bank_source_transactions__1[transaction_id],bank_source_transactions__1[transaction_status])</f>
        <v>SUCCESS</v>
      </c>
      <c r="E1277" s="1" t="str">
        <f>_xlfn.XLOOKUP(A1277,Processed_data!A:A,Processed_data!G:G)</f>
        <v>SUCCESS</v>
      </c>
      <c r="F1277" s="1">
        <f>COUNTIF(bank_processed_transactions[transaction_id],A1277)</f>
        <v>1</v>
      </c>
      <c r="G1277" s="1" t="str">
        <f t="shared" si="190"/>
        <v>found</v>
      </c>
      <c r="H1277" s="1" t="str">
        <f t="shared" si="191"/>
        <v>Not Duplicate</v>
      </c>
      <c r="I1277" s="1" t="str">
        <f t="shared" si="192"/>
        <v>match</v>
      </c>
      <c r="J1277" s="1" t="str">
        <f t="shared" si="193"/>
        <v>match</v>
      </c>
      <c r="K1277" s="1">
        <f t="shared" si="194"/>
        <v>0</v>
      </c>
      <c r="L1277" s="2">
        <f>IF(F1277=0,"not processed",_xlfn.MINIFS(Processed_data!H:H,Processed_data!A:A,A1277))</f>
        <v>46051</v>
      </c>
      <c r="M1277" s="1">
        <f>IF(F1277=0,"not processed",ABS(bank_source_transactions__1[[#This Row],[transaction_date]]-Reconciliation!L1277))</f>
        <v>3</v>
      </c>
      <c r="N1277" s="1" t="str" cm="1">
        <f t="array" ref="N1277">_xlfn.IFS(M1277="not Processed", "Not Processed",M1277&gt;2,"SLA Breached",M1277&lt;=2,"Within SLA")</f>
        <v>SLA Breached</v>
      </c>
      <c r="O1277" s="1" t="str">
        <f>_xlfn.XLOOKUP(A1277,Source_data!A:A,Source_data!D:D)</f>
        <v>UPI</v>
      </c>
      <c r="P1277" s="1">
        <f t="shared" si="195"/>
        <v>0</v>
      </c>
      <c r="Q1277" s="1">
        <f t="shared" si="196"/>
        <v>0</v>
      </c>
      <c r="R1277" s="1">
        <f t="shared" si="197"/>
        <v>0</v>
      </c>
      <c r="S1277" s="1">
        <f t="shared" si="198"/>
        <v>0</v>
      </c>
      <c r="T1277" s="1">
        <f t="shared" si="199"/>
        <v>1</v>
      </c>
      <c r="U1277" s="1" t="str">
        <f>_xlfn.XLOOKUP(Table3[[#This Row],[Transaction ID]],Source_data!A:A,Source_data!E:E)</f>
        <v>Mumbai</v>
      </c>
      <c r="V1277" s="1">
        <f>_xlfn.IFNA(_xlfn.XLOOKUP(A1277,bank_processed_transactions[transaction_id],bank_processed_transactions[processing_minutes]),"")</f>
        <v>29.4</v>
      </c>
      <c r="W1277" s="31">
        <f>_xlfn.XLOOKUP(A1277,Source_data!A:A,Source_data!B:B)</f>
        <v>46048</v>
      </c>
    </row>
    <row r="1278" spans="1:23" x14ac:dyDescent="0.3">
      <c r="A1278" s="3" t="s">
        <v>2272</v>
      </c>
      <c r="B1278" s="1">
        <f>_xlfn.XLOOKUP(A1278,bank_source_transactions__1[transaction_id],bank_source_transactions__1[amount_inr])</f>
        <v>1919.69</v>
      </c>
      <c r="C1278" s="1">
        <f>_xlfn.XLOOKUP(A1278,Processed_data!A:A,Processed_data!F:F)</f>
        <v>1919.69</v>
      </c>
      <c r="D1278" s="1" t="str">
        <f>_xlfn.XLOOKUP(A1278,bank_source_transactions__1[transaction_id],bank_source_transactions__1[transaction_status])</f>
        <v>SUCCESS</v>
      </c>
      <c r="E1278" s="1" t="str">
        <f>_xlfn.XLOOKUP(A1278,Processed_data!A:A,Processed_data!G:G)</f>
        <v>SUCCESS</v>
      </c>
      <c r="F1278" s="1">
        <f>COUNTIF(bank_processed_transactions[transaction_id],A1278)</f>
        <v>1</v>
      </c>
      <c r="G1278" s="1" t="str">
        <f t="shared" si="190"/>
        <v>found</v>
      </c>
      <c r="H1278" s="1" t="str">
        <f t="shared" si="191"/>
        <v>Not Duplicate</v>
      </c>
      <c r="I1278" s="1" t="str">
        <f t="shared" si="192"/>
        <v>match</v>
      </c>
      <c r="J1278" s="1" t="str">
        <f t="shared" si="193"/>
        <v>match</v>
      </c>
      <c r="K1278" s="1">
        <f t="shared" si="194"/>
        <v>0</v>
      </c>
      <c r="L1278" s="2">
        <f>IF(F1278=0,"not processed",_xlfn.MINIFS(Processed_data!H:H,Processed_data!A:A,A1278))</f>
        <v>46084</v>
      </c>
      <c r="M1278" s="1">
        <f>IF(F1278=0,"not processed",ABS(bank_source_transactions__1[[#This Row],[transaction_date]]-Reconciliation!L1278))</f>
        <v>1</v>
      </c>
      <c r="N1278" s="1" t="str" cm="1">
        <f t="array" ref="N1278">_xlfn.IFS(M1278="not Processed", "Not Processed",M1278&gt;2,"SLA Breached",M1278&lt;=2,"Within SLA")</f>
        <v>Within SLA</v>
      </c>
      <c r="O1278" s="1" t="str">
        <f>_xlfn.XLOOKUP(A1278,Source_data!A:A,Source_data!D:D)</f>
        <v>IMPS</v>
      </c>
      <c r="P1278" s="1">
        <f t="shared" si="195"/>
        <v>0</v>
      </c>
      <c r="Q1278" s="1">
        <f t="shared" si="196"/>
        <v>0</v>
      </c>
      <c r="R1278" s="1">
        <f t="shared" si="197"/>
        <v>0</v>
      </c>
      <c r="S1278" s="1">
        <f t="shared" si="198"/>
        <v>0</v>
      </c>
      <c r="T1278" s="1">
        <f t="shared" si="199"/>
        <v>0</v>
      </c>
      <c r="U1278" s="1" t="str">
        <f>_xlfn.XLOOKUP(Table3[[#This Row],[Transaction ID]],Source_data!A:A,Source_data!E:E)</f>
        <v>Mumbai</v>
      </c>
      <c r="V1278" s="1">
        <f>_xlfn.IFNA(_xlfn.XLOOKUP(A1278,bank_processed_transactions[transaction_id],bank_processed_transactions[processing_minutes]),"")</f>
        <v>48.4</v>
      </c>
      <c r="W1278" s="31">
        <f>_xlfn.XLOOKUP(A1278,Source_data!A:A,Source_data!B:B)</f>
        <v>46083</v>
      </c>
    </row>
    <row r="1279" spans="1:23" x14ac:dyDescent="0.3">
      <c r="A1279" s="4" t="s">
        <v>1620</v>
      </c>
      <c r="B1279" s="1">
        <f>_xlfn.XLOOKUP(A1279,bank_source_transactions__1[transaction_id],bank_source_transactions__1[amount_inr])</f>
        <v>12007.07</v>
      </c>
      <c r="C1279" s="1">
        <f>_xlfn.XLOOKUP(A1279,Processed_data!A:A,Processed_data!F:F)</f>
        <v>12007.07</v>
      </c>
      <c r="D1279" s="1" t="str">
        <f>_xlfn.XLOOKUP(A1279,bank_source_transactions__1[transaction_id],bank_source_transactions__1[transaction_status])</f>
        <v>SUCCESS</v>
      </c>
      <c r="E1279" s="1" t="str">
        <f>_xlfn.XLOOKUP(A1279,Processed_data!A:A,Processed_data!G:G)</f>
        <v>SUCCESS</v>
      </c>
      <c r="F1279" s="1">
        <f>COUNTIF(bank_processed_transactions[transaction_id],A1279)</f>
        <v>1</v>
      </c>
      <c r="G1279" s="1" t="str">
        <f t="shared" si="190"/>
        <v>found</v>
      </c>
      <c r="H1279" s="1" t="str">
        <f t="shared" si="191"/>
        <v>Not Duplicate</v>
      </c>
      <c r="I1279" s="1" t="str">
        <f t="shared" si="192"/>
        <v>match</v>
      </c>
      <c r="J1279" s="1" t="str">
        <f t="shared" si="193"/>
        <v>match</v>
      </c>
      <c r="K1279" s="1">
        <f t="shared" si="194"/>
        <v>0</v>
      </c>
      <c r="L1279" s="2">
        <f>IF(F1279=0,"not processed",_xlfn.MINIFS(Processed_data!H:H,Processed_data!A:A,A1279))</f>
        <v>46060</v>
      </c>
      <c r="M1279" s="1">
        <f>IF(F1279=0,"not processed",ABS(bank_source_transactions__1[[#This Row],[transaction_date]]-Reconciliation!L1279))</f>
        <v>2</v>
      </c>
      <c r="N1279" s="1" t="str" cm="1">
        <f t="array" ref="N1279">_xlfn.IFS(M1279="not Processed", "Not Processed",M1279&gt;2,"SLA Breached",M1279&lt;=2,"Within SLA")</f>
        <v>Within SLA</v>
      </c>
      <c r="O1279" s="1" t="str">
        <f>_xlfn.XLOOKUP(A1279,Source_data!A:A,Source_data!D:D)</f>
        <v>IMPS</v>
      </c>
      <c r="P1279" s="1">
        <f t="shared" si="195"/>
        <v>0</v>
      </c>
      <c r="Q1279" s="1">
        <f t="shared" si="196"/>
        <v>0</v>
      </c>
      <c r="R1279" s="1">
        <f t="shared" si="197"/>
        <v>0</v>
      </c>
      <c r="S1279" s="1">
        <f t="shared" si="198"/>
        <v>0</v>
      </c>
      <c r="T1279" s="1">
        <f t="shared" si="199"/>
        <v>0</v>
      </c>
      <c r="U1279" s="1" t="str">
        <f>_xlfn.XLOOKUP(Table3[[#This Row],[Transaction ID]],Source_data!A:A,Source_data!E:E)</f>
        <v>Pune</v>
      </c>
      <c r="V1279" s="1">
        <f>_xlfn.IFNA(_xlfn.XLOOKUP(A1279,bank_processed_transactions[transaction_id],bank_processed_transactions[processing_minutes]),"")</f>
        <v>36.4</v>
      </c>
      <c r="W1279" s="31">
        <f>_xlfn.XLOOKUP(A1279,Source_data!A:A,Source_data!B:B)</f>
        <v>46058</v>
      </c>
    </row>
    <row r="1280" spans="1:23" x14ac:dyDescent="0.3">
      <c r="A1280" s="3" t="s">
        <v>854</v>
      </c>
      <c r="B1280" s="1">
        <f>_xlfn.XLOOKUP(A1280,bank_source_transactions__1[transaction_id],bank_source_transactions__1[amount_inr])</f>
        <v>10144.17</v>
      </c>
      <c r="C1280" s="1">
        <f>_xlfn.XLOOKUP(A1280,Processed_data!A:A,Processed_data!F:F)</f>
        <v>10144.17</v>
      </c>
      <c r="D1280" s="1" t="str">
        <f>_xlfn.XLOOKUP(A1280,bank_source_transactions__1[transaction_id],bank_source_transactions__1[transaction_status])</f>
        <v>SUCCESS</v>
      </c>
      <c r="E1280" s="1" t="str">
        <f>_xlfn.XLOOKUP(A1280,Processed_data!A:A,Processed_data!G:G)</f>
        <v>SUCCESS</v>
      </c>
      <c r="F1280" s="1">
        <f>COUNTIF(bank_processed_transactions[transaction_id],A1280)</f>
        <v>1</v>
      </c>
      <c r="G1280" s="1" t="str">
        <f t="shared" si="190"/>
        <v>found</v>
      </c>
      <c r="H1280" s="1" t="str">
        <f t="shared" si="191"/>
        <v>Not Duplicate</v>
      </c>
      <c r="I1280" s="1" t="str">
        <f t="shared" si="192"/>
        <v>match</v>
      </c>
      <c r="J1280" s="1" t="str">
        <f t="shared" si="193"/>
        <v>match</v>
      </c>
      <c r="K1280" s="1">
        <f t="shared" si="194"/>
        <v>0</v>
      </c>
      <c r="L1280" s="2">
        <f>IF(F1280=0,"not processed",_xlfn.MINIFS(Processed_data!H:H,Processed_data!A:A,A1280))</f>
        <v>46090</v>
      </c>
      <c r="M1280" s="1">
        <f>IF(F1280=0,"not processed",ABS(bank_source_transactions__1[[#This Row],[transaction_date]]-Reconciliation!L1280))</f>
        <v>1</v>
      </c>
      <c r="N1280" s="1" t="str" cm="1">
        <f t="array" ref="N1280">_xlfn.IFS(M1280="not Processed", "Not Processed",M1280&gt;2,"SLA Breached",M1280&lt;=2,"Within SLA")</f>
        <v>Within SLA</v>
      </c>
      <c r="O1280" s="1" t="str">
        <f>_xlfn.XLOOKUP(A1280,Source_data!A:A,Source_data!D:D)</f>
        <v>UPI</v>
      </c>
      <c r="P1280" s="1">
        <f t="shared" si="195"/>
        <v>0</v>
      </c>
      <c r="Q1280" s="1">
        <f t="shared" si="196"/>
        <v>0</v>
      </c>
      <c r="R1280" s="1">
        <f t="shared" si="197"/>
        <v>0</v>
      </c>
      <c r="S1280" s="1">
        <f t="shared" si="198"/>
        <v>0</v>
      </c>
      <c r="T1280" s="1">
        <f t="shared" si="199"/>
        <v>0</v>
      </c>
      <c r="U1280" s="1" t="str">
        <f>_xlfn.XLOOKUP(Table3[[#This Row],[Transaction ID]],Source_data!A:A,Source_data!E:E)</f>
        <v>Pune</v>
      </c>
      <c r="V1280" s="1">
        <f>_xlfn.IFNA(_xlfn.XLOOKUP(A1280,bank_processed_transactions[transaction_id],bank_processed_transactions[processing_minutes]),"")</f>
        <v>46.2</v>
      </c>
      <c r="W1280" s="31">
        <f>_xlfn.XLOOKUP(A1280,Source_data!A:A,Source_data!B:B)</f>
        <v>46089</v>
      </c>
    </row>
    <row r="1281" spans="1:23" x14ac:dyDescent="0.3">
      <c r="A1281" s="4" t="s">
        <v>2366</v>
      </c>
      <c r="B1281" s="1">
        <f>_xlfn.XLOOKUP(A1281,bank_source_transactions__1[transaction_id],bank_source_transactions__1[amount_inr])</f>
        <v>237.47</v>
      </c>
      <c r="C1281" s="1">
        <f>_xlfn.XLOOKUP(A1281,Processed_data!A:A,Processed_data!F:F)</f>
        <v>237.47</v>
      </c>
      <c r="D1281" s="1" t="str">
        <f>_xlfn.XLOOKUP(A1281,bank_source_transactions__1[transaction_id],bank_source_transactions__1[transaction_status])</f>
        <v>SUCCESS</v>
      </c>
      <c r="E1281" s="1" t="str">
        <f>_xlfn.XLOOKUP(A1281,Processed_data!A:A,Processed_data!G:G)</f>
        <v>SUCCESS</v>
      </c>
      <c r="F1281" s="1">
        <f>COUNTIF(bank_processed_transactions[transaction_id],A1281)</f>
        <v>1</v>
      </c>
      <c r="G1281" s="1" t="str">
        <f t="shared" si="190"/>
        <v>found</v>
      </c>
      <c r="H1281" s="1" t="str">
        <f t="shared" si="191"/>
        <v>Not Duplicate</v>
      </c>
      <c r="I1281" s="1" t="str">
        <f t="shared" si="192"/>
        <v>match</v>
      </c>
      <c r="J1281" s="1" t="str">
        <f t="shared" si="193"/>
        <v>match</v>
      </c>
      <c r="K1281" s="1">
        <f t="shared" si="194"/>
        <v>0</v>
      </c>
      <c r="L1281" s="2">
        <f>IF(F1281=0,"not processed",_xlfn.MINIFS(Processed_data!H:H,Processed_data!A:A,A1281))</f>
        <v>46099</v>
      </c>
      <c r="M1281" s="1">
        <f>IF(F1281=0,"not processed",ABS(bank_source_transactions__1[[#This Row],[transaction_date]]-Reconciliation!L1281))</f>
        <v>1</v>
      </c>
      <c r="N1281" s="1" t="str" cm="1">
        <f t="array" ref="N1281">_xlfn.IFS(M1281="not Processed", "Not Processed",M1281&gt;2,"SLA Breached",M1281&lt;=2,"Within SLA")</f>
        <v>Within SLA</v>
      </c>
      <c r="O1281" s="1" t="str">
        <f>_xlfn.XLOOKUP(A1281,Source_data!A:A,Source_data!D:D)</f>
        <v>UPI</v>
      </c>
      <c r="P1281" s="1">
        <f t="shared" si="195"/>
        <v>0</v>
      </c>
      <c r="Q1281" s="1">
        <f t="shared" si="196"/>
        <v>0</v>
      </c>
      <c r="R1281" s="1">
        <f t="shared" si="197"/>
        <v>0</v>
      </c>
      <c r="S1281" s="1">
        <f t="shared" si="198"/>
        <v>0</v>
      </c>
      <c r="T1281" s="1">
        <f t="shared" si="199"/>
        <v>0</v>
      </c>
      <c r="U1281" s="1" t="str">
        <f>_xlfn.XLOOKUP(Table3[[#This Row],[Transaction ID]],Source_data!A:A,Source_data!E:E)</f>
        <v>Bengaluru</v>
      </c>
      <c r="V1281" s="1">
        <f>_xlfn.IFNA(_xlfn.XLOOKUP(A1281,bank_processed_transactions[transaction_id],bank_processed_transactions[processing_minutes]),"")</f>
        <v>46.5</v>
      </c>
      <c r="W1281" s="31">
        <f>_xlfn.XLOOKUP(A1281,Source_data!A:A,Source_data!B:B)</f>
        <v>46098</v>
      </c>
    </row>
    <row r="1282" spans="1:23" x14ac:dyDescent="0.3">
      <c r="A1282" s="3" t="s">
        <v>1451</v>
      </c>
      <c r="B1282" s="1">
        <f>_xlfn.XLOOKUP(A1282,bank_source_transactions__1[transaction_id],bank_source_transactions__1[amount_inr])</f>
        <v>3496.59</v>
      </c>
      <c r="C1282" s="1">
        <f>_xlfn.XLOOKUP(A1282,Processed_data!A:A,Processed_data!F:F)</f>
        <v>3496.59</v>
      </c>
      <c r="D1282" s="1" t="str">
        <f>_xlfn.XLOOKUP(A1282,bank_source_transactions__1[transaction_id],bank_source_transactions__1[transaction_status])</f>
        <v>SUCCESS</v>
      </c>
      <c r="E1282" s="1" t="str">
        <f>_xlfn.XLOOKUP(A1282,Processed_data!A:A,Processed_data!G:G)</f>
        <v>SUCCESS</v>
      </c>
      <c r="F1282" s="1">
        <f>COUNTIF(bank_processed_transactions[transaction_id],A1282)</f>
        <v>1</v>
      </c>
      <c r="G1282" s="1" t="str">
        <f t="shared" si="190"/>
        <v>found</v>
      </c>
      <c r="H1282" s="1" t="str">
        <f t="shared" si="191"/>
        <v>Not Duplicate</v>
      </c>
      <c r="I1282" s="1" t="str">
        <f t="shared" si="192"/>
        <v>match</v>
      </c>
      <c r="J1282" s="1" t="str">
        <f t="shared" si="193"/>
        <v>match</v>
      </c>
      <c r="K1282" s="1">
        <f t="shared" si="194"/>
        <v>0</v>
      </c>
      <c r="L1282" s="2">
        <f>IF(F1282=0,"not processed",_xlfn.MINIFS(Processed_data!H:H,Processed_data!A:A,A1282))</f>
        <v>46053</v>
      </c>
      <c r="M1282" s="1">
        <f>IF(F1282=0,"not processed",ABS(bank_source_transactions__1[[#This Row],[transaction_date]]-Reconciliation!L1282))</f>
        <v>3</v>
      </c>
      <c r="N1282" s="1" t="str" cm="1">
        <f t="array" ref="N1282">_xlfn.IFS(M1282="not Processed", "Not Processed",M1282&gt;2,"SLA Breached",M1282&lt;=2,"Within SLA")</f>
        <v>SLA Breached</v>
      </c>
      <c r="O1282" s="1" t="str">
        <f>_xlfn.XLOOKUP(A1282,Source_data!A:A,Source_data!D:D)</f>
        <v>CARD</v>
      </c>
      <c r="P1282" s="1">
        <f t="shared" si="195"/>
        <v>0</v>
      </c>
      <c r="Q1282" s="1">
        <f t="shared" si="196"/>
        <v>0</v>
      </c>
      <c r="R1282" s="1">
        <f t="shared" si="197"/>
        <v>0</v>
      </c>
      <c r="S1282" s="1">
        <f t="shared" si="198"/>
        <v>0</v>
      </c>
      <c r="T1282" s="1">
        <f t="shared" si="199"/>
        <v>1</v>
      </c>
      <c r="U1282" s="1" t="str">
        <f>_xlfn.XLOOKUP(Table3[[#This Row],[Transaction ID]],Source_data!A:A,Source_data!E:E)</f>
        <v>Bengaluru</v>
      </c>
      <c r="V1282" s="1">
        <f>_xlfn.IFNA(_xlfn.XLOOKUP(A1282,bank_processed_transactions[transaction_id],bank_processed_transactions[processing_minutes]),"")</f>
        <v>17.899999999999999</v>
      </c>
      <c r="W1282" s="31">
        <f>_xlfn.XLOOKUP(A1282,Source_data!A:A,Source_data!B:B)</f>
        <v>46050</v>
      </c>
    </row>
    <row r="1283" spans="1:23" x14ac:dyDescent="0.3">
      <c r="A1283" s="4" t="s">
        <v>1408</v>
      </c>
      <c r="B1283" s="1">
        <f>_xlfn.XLOOKUP(A1283,bank_source_transactions__1[transaction_id],bank_source_transactions__1[amount_inr])</f>
        <v>3627.98</v>
      </c>
      <c r="C1283" s="1">
        <f>_xlfn.XLOOKUP(A1283,Processed_data!A:A,Processed_data!F:F)</f>
        <v>3627.98</v>
      </c>
      <c r="D1283" s="1" t="str">
        <f>_xlfn.XLOOKUP(A1283,bank_source_transactions__1[transaction_id],bank_source_transactions__1[transaction_status])</f>
        <v>SUCCESS</v>
      </c>
      <c r="E1283" s="1" t="str">
        <f>_xlfn.XLOOKUP(A1283,Processed_data!A:A,Processed_data!G:G)</f>
        <v>SUCCESS</v>
      </c>
      <c r="F1283" s="1">
        <f>COUNTIF(bank_processed_transactions[transaction_id],A1283)</f>
        <v>1</v>
      </c>
      <c r="G1283" s="1" t="str">
        <f t="shared" ref="G1283:G1346" si="200">IF(F1283=0,"missing","found")</f>
        <v>found</v>
      </c>
      <c r="H1283" s="1" t="str">
        <f t="shared" ref="H1283:H1346" si="201">IF(F1283&gt;1,"Duplicate","Not Duplicate")</f>
        <v>Not Duplicate</v>
      </c>
      <c r="I1283" s="1" t="str">
        <f t="shared" ref="I1283:I1346" si="202">IF(F1283=0,"not processed",IF(B1283=C1283,"match","mismatch"))</f>
        <v>match</v>
      </c>
      <c r="J1283" s="1" t="str">
        <f t="shared" ref="J1283:J1346" si="203">IF(F1283=0,"not processed",IF(D1283=E1283,"match","mismatch"))</f>
        <v>match</v>
      </c>
      <c r="K1283" s="1">
        <f t="shared" ref="K1283:K1346" si="204">IF(F1283=0,"missing",ABS(B1283-C1283))</f>
        <v>0</v>
      </c>
      <c r="L1283" s="2">
        <f>IF(F1283=0,"not processed",_xlfn.MINIFS(Processed_data!H:H,Processed_data!A:A,A1283))</f>
        <v>46100</v>
      </c>
      <c r="M1283" s="1">
        <f>IF(F1283=0,"not processed",ABS(bank_source_transactions__1[[#This Row],[transaction_date]]-Reconciliation!L1283))</f>
        <v>1</v>
      </c>
      <c r="N1283" s="1" t="str" cm="1">
        <f t="array" ref="N1283">_xlfn.IFS(M1283="not Processed", "Not Processed",M1283&gt;2,"SLA Breached",M1283&lt;=2,"Within SLA")</f>
        <v>Within SLA</v>
      </c>
      <c r="O1283" s="1" t="str">
        <f>_xlfn.XLOOKUP(A1283,Source_data!A:A,Source_data!D:D)</f>
        <v>IMPS</v>
      </c>
      <c r="P1283" s="1">
        <f t="shared" ref="P1283:P1346" si="205">IF(G1283="missing",1,0)</f>
        <v>0</v>
      </c>
      <c r="Q1283" s="1">
        <f t="shared" ref="Q1283:Q1346" si="206">IF(H1283="duplicate",1,0)</f>
        <v>0</v>
      </c>
      <c r="R1283" s="1">
        <f t="shared" ref="R1283:R1346" si="207">IF(I1283="mismatch",1,0)</f>
        <v>0</v>
      </c>
      <c r="S1283" s="1">
        <f t="shared" ref="S1283:S1346" si="208">IF(J1283="mismatch",1,)</f>
        <v>0</v>
      </c>
      <c r="T1283" s="1">
        <f t="shared" ref="T1283:T1346" si="209">IF(N1283="sla breached",1,0)</f>
        <v>0</v>
      </c>
      <c r="U1283" s="1" t="str">
        <f>_xlfn.XLOOKUP(Table3[[#This Row],[Transaction ID]],Source_data!A:A,Source_data!E:E)</f>
        <v>Bengaluru</v>
      </c>
      <c r="V1283" s="1">
        <f>_xlfn.IFNA(_xlfn.XLOOKUP(A1283,bank_processed_transactions[transaction_id],bank_processed_transactions[processing_minutes]),"")</f>
        <v>34.4</v>
      </c>
      <c r="W1283" s="31">
        <f>_xlfn.XLOOKUP(A1283,Source_data!A:A,Source_data!B:B)</f>
        <v>46099</v>
      </c>
    </row>
    <row r="1284" spans="1:23" x14ac:dyDescent="0.3">
      <c r="A1284" s="3" t="s">
        <v>3513</v>
      </c>
      <c r="B1284" s="1">
        <f>_xlfn.XLOOKUP(A1284,bank_source_transactions__1[transaction_id],bank_source_transactions__1[amount_inr])</f>
        <v>10081.67</v>
      </c>
      <c r="C1284" s="1">
        <f>_xlfn.XLOOKUP(A1284,Processed_data!A:A,Processed_data!F:F)</f>
        <v>10081.67</v>
      </c>
      <c r="D1284" s="1" t="str">
        <f>_xlfn.XLOOKUP(A1284,bank_source_transactions__1[transaction_id],bank_source_transactions__1[transaction_status])</f>
        <v>SUCCESS</v>
      </c>
      <c r="E1284" s="1" t="str">
        <f>_xlfn.XLOOKUP(A1284,Processed_data!A:A,Processed_data!G:G)</f>
        <v>SUCCESS</v>
      </c>
      <c r="F1284" s="1">
        <f>COUNTIF(bank_processed_transactions[transaction_id],A1284)</f>
        <v>1</v>
      </c>
      <c r="G1284" s="1" t="str">
        <f t="shared" si="200"/>
        <v>found</v>
      </c>
      <c r="H1284" s="1" t="str">
        <f t="shared" si="201"/>
        <v>Not Duplicate</v>
      </c>
      <c r="I1284" s="1" t="str">
        <f t="shared" si="202"/>
        <v>match</v>
      </c>
      <c r="J1284" s="1" t="str">
        <f t="shared" si="203"/>
        <v>match</v>
      </c>
      <c r="K1284" s="1">
        <f t="shared" si="204"/>
        <v>0</v>
      </c>
      <c r="L1284" s="2">
        <f>IF(F1284=0,"not processed",_xlfn.MINIFS(Processed_data!H:H,Processed_data!A:A,A1284))</f>
        <v>46050</v>
      </c>
      <c r="M1284" s="1">
        <f>IF(F1284=0,"not processed",ABS(bank_source_transactions__1[[#This Row],[transaction_date]]-Reconciliation!L1284))</f>
        <v>0</v>
      </c>
      <c r="N1284" s="1" t="str" cm="1">
        <f t="array" ref="N1284">_xlfn.IFS(M1284="not Processed", "Not Processed",M1284&gt;2,"SLA Breached",M1284&lt;=2,"Within SLA")</f>
        <v>Within SLA</v>
      </c>
      <c r="O1284" s="1" t="str">
        <f>_xlfn.XLOOKUP(A1284,Source_data!A:A,Source_data!D:D)</f>
        <v>IMPS</v>
      </c>
      <c r="P1284" s="1">
        <f t="shared" si="205"/>
        <v>0</v>
      </c>
      <c r="Q1284" s="1">
        <f t="shared" si="206"/>
        <v>0</v>
      </c>
      <c r="R1284" s="1">
        <f t="shared" si="207"/>
        <v>0</v>
      </c>
      <c r="S1284" s="1">
        <f t="shared" si="208"/>
        <v>0</v>
      </c>
      <c r="T1284" s="1">
        <f t="shared" si="209"/>
        <v>0</v>
      </c>
      <c r="U1284" s="1" t="str">
        <f>_xlfn.XLOOKUP(Table3[[#This Row],[Transaction ID]],Source_data!A:A,Source_data!E:E)</f>
        <v>Bengaluru</v>
      </c>
      <c r="V1284" s="1">
        <f>_xlfn.IFNA(_xlfn.XLOOKUP(A1284,bank_processed_transactions[transaction_id],bank_processed_transactions[processing_minutes]),"")</f>
        <v>31.2</v>
      </c>
      <c r="W1284" s="31">
        <f>_xlfn.XLOOKUP(A1284,Source_data!A:A,Source_data!B:B)</f>
        <v>46050</v>
      </c>
    </row>
    <row r="1285" spans="1:23" x14ac:dyDescent="0.3">
      <c r="A1285" s="4" t="s">
        <v>1737</v>
      </c>
      <c r="B1285" s="1">
        <f>_xlfn.XLOOKUP(A1285,bank_source_transactions__1[transaction_id],bank_source_transactions__1[amount_inr])</f>
        <v>3936.22</v>
      </c>
      <c r="C1285" s="1">
        <f>_xlfn.XLOOKUP(A1285,Processed_data!A:A,Processed_data!F:F)</f>
        <v>3936.22</v>
      </c>
      <c r="D1285" s="1" t="str">
        <f>_xlfn.XLOOKUP(A1285,bank_source_transactions__1[transaction_id],bank_source_transactions__1[transaction_status])</f>
        <v>SUCCESS</v>
      </c>
      <c r="E1285" s="1" t="str">
        <f>_xlfn.XLOOKUP(A1285,Processed_data!A:A,Processed_data!G:G)</f>
        <v>SUCCESS</v>
      </c>
      <c r="F1285" s="1">
        <f>COUNTIF(bank_processed_transactions[transaction_id],A1285)</f>
        <v>1</v>
      </c>
      <c r="G1285" s="1" t="str">
        <f t="shared" si="200"/>
        <v>found</v>
      </c>
      <c r="H1285" s="1" t="str">
        <f t="shared" si="201"/>
        <v>Not Duplicate</v>
      </c>
      <c r="I1285" s="1" t="str">
        <f t="shared" si="202"/>
        <v>match</v>
      </c>
      <c r="J1285" s="1" t="str">
        <f t="shared" si="203"/>
        <v>match</v>
      </c>
      <c r="K1285" s="1">
        <f t="shared" si="204"/>
        <v>0</v>
      </c>
      <c r="L1285" s="2">
        <f>IF(F1285=0,"not processed",_xlfn.MINIFS(Processed_data!H:H,Processed_data!A:A,A1285))</f>
        <v>46030</v>
      </c>
      <c r="M1285" s="1">
        <f>IF(F1285=0,"not processed",ABS(bank_source_transactions__1[[#This Row],[transaction_date]]-Reconciliation!L1285))</f>
        <v>2</v>
      </c>
      <c r="N1285" s="1" t="str" cm="1">
        <f t="array" ref="N1285">_xlfn.IFS(M1285="not Processed", "Not Processed",M1285&gt;2,"SLA Breached",M1285&lt;=2,"Within SLA")</f>
        <v>Within SLA</v>
      </c>
      <c r="O1285" s="1" t="str">
        <f>_xlfn.XLOOKUP(A1285,Source_data!A:A,Source_data!D:D)</f>
        <v>CARD</v>
      </c>
      <c r="P1285" s="1">
        <f t="shared" si="205"/>
        <v>0</v>
      </c>
      <c r="Q1285" s="1">
        <f t="shared" si="206"/>
        <v>0</v>
      </c>
      <c r="R1285" s="1">
        <f t="shared" si="207"/>
        <v>0</v>
      </c>
      <c r="S1285" s="1">
        <f t="shared" si="208"/>
        <v>0</v>
      </c>
      <c r="T1285" s="1">
        <f t="shared" si="209"/>
        <v>0</v>
      </c>
      <c r="U1285" s="1" t="str">
        <f>_xlfn.XLOOKUP(Table3[[#This Row],[Transaction ID]],Source_data!A:A,Source_data!E:E)</f>
        <v>Hyderabad</v>
      </c>
      <c r="V1285" s="1">
        <f>_xlfn.IFNA(_xlfn.XLOOKUP(A1285,bank_processed_transactions[transaction_id],bank_processed_transactions[processing_minutes]),"")</f>
        <v>40</v>
      </c>
      <c r="W1285" s="31">
        <f>_xlfn.XLOOKUP(A1285,Source_data!A:A,Source_data!B:B)</f>
        <v>46028</v>
      </c>
    </row>
    <row r="1286" spans="1:23" x14ac:dyDescent="0.3">
      <c r="A1286" s="3" t="s">
        <v>859</v>
      </c>
      <c r="B1286" s="1">
        <f>_xlfn.XLOOKUP(A1286,bank_source_transactions__1[transaction_id],bank_source_transactions__1[amount_inr])</f>
        <v>5016.07</v>
      </c>
      <c r="C1286" s="1">
        <f>_xlfn.XLOOKUP(A1286,Processed_data!A:A,Processed_data!F:F)</f>
        <v>5016.07</v>
      </c>
      <c r="D1286" s="1" t="str">
        <f>_xlfn.XLOOKUP(A1286,bank_source_transactions__1[transaction_id],bank_source_transactions__1[transaction_status])</f>
        <v>SUCCESS</v>
      </c>
      <c r="E1286" s="1" t="str">
        <f>_xlfn.XLOOKUP(A1286,Processed_data!A:A,Processed_data!G:G)</f>
        <v>SUCCESS</v>
      </c>
      <c r="F1286" s="1">
        <f>COUNTIF(bank_processed_transactions[transaction_id],A1286)</f>
        <v>1</v>
      </c>
      <c r="G1286" s="1" t="str">
        <f t="shared" si="200"/>
        <v>found</v>
      </c>
      <c r="H1286" s="1" t="str">
        <f t="shared" si="201"/>
        <v>Not Duplicate</v>
      </c>
      <c r="I1286" s="1" t="str">
        <f t="shared" si="202"/>
        <v>match</v>
      </c>
      <c r="J1286" s="1" t="str">
        <f t="shared" si="203"/>
        <v>match</v>
      </c>
      <c r="K1286" s="1">
        <f t="shared" si="204"/>
        <v>0</v>
      </c>
      <c r="L1286" s="2">
        <f>IF(F1286=0,"not processed",_xlfn.MINIFS(Processed_data!H:H,Processed_data!A:A,A1286))</f>
        <v>46080</v>
      </c>
      <c r="M1286" s="1">
        <f>IF(F1286=0,"not processed",ABS(bank_source_transactions__1[[#This Row],[transaction_date]]-Reconciliation!L1286))</f>
        <v>3</v>
      </c>
      <c r="N1286" s="1" t="str" cm="1">
        <f t="array" ref="N1286">_xlfn.IFS(M1286="not Processed", "Not Processed",M1286&gt;2,"SLA Breached",M1286&lt;=2,"Within SLA")</f>
        <v>SLA Breached</v>
      </c>
      <c r="O1286" s="1" t="str">
        <f>_xlfn.XLOOKUP(A1286,Source_data!A:A,Source_data!D:D)</f>
        <v>CARD</v>
      </c>
      <c r="P1286" s="1">
        <f t="shared" si="205"/>
        <v>0</v>
      </c>
      <c r="Q1286" s="1">
        <f t="shared" si="206"/>
        <v>0</v>
      </c>
      <c r="R1286" s="1">
        <f t="shared" si="207"/>
        <v>0</v>
      </c>
      <c r="S1286" s="1">
        <f t="shared" si="208"/>
        <v>0</v>
      </c>
      <c r="T1286" s="1">
        <f t="shared" si="209"/>
        <v>1</v>
      </c>
      <c r="U1286" s="1" t="str">
        <f>_xlfn.XLOOKUP(Table3[[#This Row],[Transaction ID]],Source_data!A:A,Source_data!E:E)</f>
        <v>Hyderabad</v>
      </c>
      <c r="V1286" s="1">
        <f>_xlfn.IFNA(_xlfn.XLOOKUP(A1286,bank_processed_transactions[transaction_id],bank_processed_transactions[processing_minutes]),"")</f>
        <v>16.8</v>
      </c>
      <c r="W1286" s="31">
        <f>_xlfn.XLOOKUP(A1286,Source_data!A:A,Source_data!B:B)</f>
        <v>46077</v>
      </c>
    </row>
    <row r="1287" spans="1:23" x14ac:dyDescent="0.3">
      <c r="A1287" s="4" t="s">
        <v>1949</v>
      </c>
      <c r="B1287" s="1">
        <f>_xlfn.XLOOKUP(A1287,bank_source_transactions__1[transaction_id],bank_source_transactions__1[amount_inr])</f>
        <v>2076.09</v>
      </c>
      <c r="C1287" s="1">
        <f>_xlfn.XLOOKUP(A1287,Processed_data!A:A,Processed_data!F:F)</f>
        <v>2076.09</v>
      </c>
      <c r="D1287" s="1" t="str">
        <f>_xlfn.XLOOKUP(A1287,bank_source_transactions__1[transaction_id],bank_source_transactions__1[transaction_status])</f>
        <v>SUCCESS</v>
      </c>
      <c r="E1287" s="1" t="str">
        <f>_xlfn.XLOOKUP(A1287,Processed_data!A:A,Processed_data!G:G)</f>
        <v>SUCCESS</v>
      </c>
      <c r="F1287" s="1">
        <f>COUNTIF(bank_processed_transactions[transaction_id],A1287)</f>
        <v>1</v>
      </c>
      <c r="G1287" s="1" t="str">
        <f t="shared" si="200"/>
        <v>found</v>
      </c>
      <c r="H1287" s="1" t="str">
        <f t="shared" si="201"/>
        <v>Not Duplicate</v>
      </c>
      <c r="I1287" s="1" t="str">
        <f t="shared" si="202"/>
        <v>match</v>
      </c>
      <c r="J1287" s="1" t="str">
        <f t="shared" si="203"/>
        <v>match</v>
      </c>
      <c r="K1287" s="1">
        <f t="shared" si="204"/>
        <v>0</v>
      </c>
      <c r="L1287" s="2">
        <f>IF(F1287=0,"not processed",_xlfn.MINIFS(Processed_data!H:H,Processed_data!A:A,A1287))</f>
        <v>46074</v>
      </c>
      <c r="M1287" s="1">
        <f>IF(F1287=0,"not processed",ABS(bank_source_transactions__1[[#This Row],[transaction_date]]-Reconciliation!L1287))</f>
        <v>1</v>
      </c>
      <c r="N1287" s="1" t="str" cm="1">
        <f t="array" ref="N1287">_xlfn.IFS(M1287="not Processed", "Not Processed",M1287&gt;2,"SLA Breached",M1287&lt;=2,"Within SLA")</f>
        <v>Within SLA</v>
      </c>
      <c r="O1287" s="1" t="str">
        <f>_xlfn.XLOOKUP(A1287,Source_data!A:A,Source_data!D:D)</f>
        <v>IMPS</v>
      </c>
      <c r="P1287" s="1">
        <f t="shared" si="205"/>
        <v>0</v>
      </c>
      <c r="Q1287" s="1">
        <f t="shared" si="206"/>
        <v>0</v>
      </c>
      <c r="R1287" s="1">
        <f t="shared" si="207"/>
        <v>0</v>
      </c>
      <c r="S1287" s="1">
        <f t="shared" si="208"/>
        <v>0</v>
      </c>
      <c r="T1287" s="1">
        <f t="shared" si="209"/>
        <v>0</v>
      </c>
      <c r="U1287" s="1" t="str">
        <f>_xlfn.XLOOKUP(Table3[[#This Row],[Transaction ID]],Source_data!A:A,Source_data!E:E)</f>
        <v>Pune</v>
      </c>
      <c r="V1287" s="1">
        <f>_xlfn.IFNA(_xlfn.XLOOKUP(A1287,bank_processed_transactions[transaction_id],bank_processed_transactions[processing_minutes]),"")</f>
        <v>86.8</v>
      </c>
      <c r="W1287" s="31">
        <f>_xlfn.XLOOKUP(A1287,Source_data!A:A,Source_data!B:B)</f>
        <v>46073</v>
      </c>
    </row>
    <row r="1288" spans="1:23" x14ac:dyDescent="0.3">
      <c r="A1288" s="3" t="s">
        <v>3081</v>
      </c>
      <c r="B1288" s="1">
        <f>_xlfn.XLOOKUP(A1288,bank_source_transactions__1[transaction_id],bank_source_transactions__1[amount_inr])</f>
        <v>5595.43</v>
      </c>
      <c r="C1288" s="1">
        <f>_xlfn.XLOOKUP(A1288,Processed_data!A:A,Processed_data!F:F)</f>
        <v>5595.43</v>
      </c>
      <c r="D1288" s="1" t="str">
        <f>_xlfn.XLOOKUP(A1288,bank_source_transactions__1[transaction_id],bank_source_transactions__1[transaction_status])</f>
        <v>SUCCESS</v>
      </c>
      <c r="E1288" s="1" t="str">
        <f>_xlfn.XLOOKUP(A1288,Processed_data!A:A,Processed_data!G:G)</f>
        <v>SUCCESS</v>
      </c>
      <c r="F1288" s="1">
        <f>COUNTIF(bank_processed_transactions[transaction_id],A1288)</f>
        <v>1</v>
      </c>
      <c r="G1288" s="1" t="str">
        <f t="shared" si="200"/>
        <v>found</v>
      </c>
      <c r="H1288" s="1" t="str">
        <f t="shared" si="201"/>
        <v>Not Duplicate</v>
      </c>
      <c r="I1288" s="1" t="str">
        <f t="shared" si="202"/>
        <v>match</v>
      </c>
      <c r="J1288" s="1" t="str">
        <f t="shared" si="203"/>
        <v>match</v>
      </c>
      <c r="K1288" s="1">
        <f t="shared" si="204"/>
        <v>0</v>
      </c>
      <c r="L1288" s="2">
        <f>IF(F1288=0,"not processed",_xlfn.MINIFS(Processed_data!H:H,Processed_data!A:A,A1288))</f>
        <v>46097</v>
      </c>
      <c r="M1288" s="1">
        <f>IF(F1288=0,"not processed",ABS(bank_source_transactions__1[[#This Row],[transaction_date]]-Reconciliation!L1288))</f>
        <v>3</v>
      </c>
      <c r="N1288" s="1" t="str" cm="1">
        <f t="array" ref="N1288">_xlfn.IFS(M1288="not Processed", "Not Processed",M1288&gt;2,"SLA Breached",M1288&lt;=2,"Within SLA")</f>
        <v>SLA Breached</v>
      </c>
      <c r="O1288" s="1" t="str">
        <f>_xlfn.XLOOKUP(A1288,Source_data!A:A,Source_data!D:D)</f>
        <v>CARD</v>
      </c>
      <c r="P1288" s="1">
        <f t="shared" si="205"/>
        <v>0</v>
      </c>
      <c r="Q1288" s="1">
        <f t="shared" si="206"/>
        <v>0</v>
      </c>
      <c r="R1288" s="1">
        <f t="shared" si="207"/>
        <v>0</v>
      </c>
      <c r="S1288" s="1">
        <f t="shared" si="208"/>
        <v>0</v>
      </c>
      <c r="T1288" s="1">
        <f t="shared" si="209"/>
        <v>1</v>
      </c>
      <c r="U1288" s="1" t="str">
        <f>_xlfn.XLOOKUP(Table3[[#This Row],[Transaction ID]],Source_data!A:A,Source_data!E:E)</f>
        <v>Bengaluru</v>
      </c>
      <c r="V1288" s="1">
        <f>_xlfn.IFNA(_xlfn.XLOOKUP(A1288,bank_processed_transactions[transaction_id],bank_processed_transactions[processing_minutes]),"")</f>
        <v>5.4</v>
      </c>
      <c r="W1288" s="31">
        <f>_xlfn.XLOOKUP(A1288,Source_data!A:A,Source_data!B:B)</f>
        <v>46094</v>
      </c>
    </row>
    <row r="1289" spans="1:23" x14ac:dyDescent="0.3">
      <c r="A1289" s="4" t="s">
        <v>3658</v>
      </c>
      <c r="B1289" s="1">
        <f>_xlfn.XLOOKUP(A1289,bank_source_transactions__1[transaction_id],bank_source_transactions__1[amount_inr])</f>
        <v>4355.01</v>
      </c>
      <c r="C1289" s="1">
        <f>_xlfn.XLOOKUP(A1289,Processed_data!A:A,Processed_data!F:F)</f>
        <v>4355.01</v>
      </c>
      <c r="D1289" s="1" t="str">
        <f>_xlfn.XLOOKUP(A1289,bank_source_transactions__1[transaction_id],bank_source_transactions__1[transaction_status])</f>
        <v>SUCCESS</v>
      </c>
      <c r="E1289" s="1" t="str">
        <f>_xlfn.XLOOKUP(A1289,Processed_data!A:A,Processed_data!G:G)</f>
        <v>SUCCESS</v>
      </c>
      <c r="F1289" s="1">
        <f>COUNTIF(bank_processed_transactions[transaction_id],A1289)</f>
        <v>1</v>
      </c>
      <c r="G1289" s="1" t="str">
        <f t="shared" si="200"/>
        <v>found</v>
      </c>
      <c r="H1289" s="1" t="str">
        <f t="shared" si="201"/>
        <v>Not Duplicate</v>
      </c>
      <c r="I1289" s="1" t="str">
        <f t="shared" si="202"/>
        <v>match</v>
      </c>
      <c r="J1289" s="1" t="str">
        <f t="shared" si="203"/>
        <v>match</v>
      </c>
      <c r="K1289" s="1">
        <f t="shared" si="204"/>
        <v>0</v>
      </c>
      <c r="L1289" s="2">
        <f>IF(F1289=0,"not processed",_xlfn.MINIFS(Processed_data!H:H,Processed_data!A:A,A1289))</f>
        <v>46037</v>
      </c>
      <c r="M1289" s="1">
        <f>IF(F1289=0,"not processed",ABS(bank_source_transactions__1[[#This Row],[transaction_date]]-Reconciliation!L1289))</f>
        <v>0</v>
      </c>
      <c r="N1289" s="1" t="str" cm="1">
        <f t="array" ref="N1289">_xlfn.IFS(M1289="not Processed", "Not Processed",M1289&gt;2,"SLA Breached",M1289&lt;=2,"Within SLA")</f>
        <v>Within SLA</v>
      </c>
      <c r="O1289" s="1" t="str">
        <f>_xlfn.XLOOKUP(A1289,Source_data!A:A,Source_data!D:D)</f>
        <v>UPI</v>
      </c>
      <c r="P1289" s="1">
        <f t="shared" si="205"/>
        <v>0</v>
      </c>
      <c r="Q1289" s="1">
        <f t="shared" si="206"/>
        <v>0</v>
      </c>
      <c r="R1289" s="1">
        <f t="shared" si="207"/>
        <v>0</v>
      </c>
      <c r="S1289" s="1">
        <f t="shared" si="208"/>
        <v>0</v>
      </c>
      <c r="T1289" s="1">
        <f t="shared" si="209"/>
        <v>0</v>
      </c>
      <c r="U1289" s="1" t="str">
        <f>_xlfn.XLOOKUP(Table3[[#This Row],[Transaction ID]],Source_data!A:A,Source_data!E:E)</f>
        <v>Bengaluru</v>
      </c>
      <c r="V1289" s="1">
        <f>_xlfn.IFNA(_xlfn.XLOOKUP(A1289,bank_processed_transactions[transaction_id],bank_processed_transactions[processing_minutes]),"")</f>
        <v>40.6</v>
      </c>
      <c r="W1289" s="31">
        <f>_xlfn.XLOOKUP(A1289,Source_data!A:A,Source_data!B:B)</f>
        <v>46037</v>
      </c>
    </row>
    <row r="1290" spans="1:23" x14ac:dyDescent="0.3">
      <c r="A1290" s="3" t="s">
        <v>3551</v>
      </c>
      <c r="B1290" s="1">
        <f>_xlfn.XLOOKUP(A1290,bank_source_transactions__1[transaction_id],bank_source_transactions__1[amount_inr])</f>
        <v>8848.1</v>
      </c>
      <c r="C1290" s="1">
        <f>_xlfn.XLOOKUP(A1290,Processed_data!A:A,Processed_data!F:F)</f>
        <v>8848.1</v>
      </c>
      <c r="D1290" s="1" t="str">
        <f>_xlfn.XLOOKUP(A1290,bank_source_transactions__1[transaction_id],bank_source_transactions__1[transaction_status])</f>
        <v>SUCCESS</v>
      </c>
      <c r="E1290" s="1" t="str">
        <f>_xlfn.XLOOKUP(A1290,Processed_data!A:A,Processed_data!G:G)</f>
        <v>SUCCESS</v>
      </c>
      <c r="F1290" s="1">
        <f>COUNTIF(bank_processed_transactions[transaction_id],A1290)</f>
        <v>1</v>
      </c>
      <c r="G1290" s="1" t="str">
        <f t="shared" si="200"/>
        <v>found</v>
      </c>
      <c r="H1290" s="1" t="str">
        <f t="shared" si="201"/>
        <v>Not Duplicate</v>
      </c>
      <c r="I1290" s="1" t="str">
        <f t="shared" si="202"/>
        <v>match</v>
      </c>
      <c r="J1290" s="1" t="str">
        <f t="shared" si="203"/>
        <v>match</v>
      </c>
      <c r="K1290" s="1">
        <f t="shared" si="204"/>
        <v>0</v>
      </c>
      <c r="L1290" s="2">
        <f>IF(F1290=0,"not processed",_xlfn.MINIFS(Processed_data!H:H,Processed_data!A:A,A1290))</f>
        <v>46109</v>
      </c>
      <c r="M1290" s="1">
        <f>IF(F1290=0,"not processed",ABS(bank_source_transactions__1[[#This Row],[transaction_date]]-Reconciliation!L1290))</f>
        <v>3</v>
      </c>
      <c r="N1290" s="1" t="str" cm="1">
        <f t="array" ref="N1290">_xlfn.IFS(M1290="not Processed", "Not Processed",M1290&gt;2,"SLA Breached",M1290&lt;=2,"Within SLA")</f>
        <v>SLA Breached</v>
      </c>
      <c r="O1290" s="1" t="str">
        <f>_xlfn.XLOOKUP(A1290,Source_data!A:A,Source_data!D:D)</f>
        <v>IMPS</v>
      </c>
      <c r="P1290" s="1">
        <f t="shared" si="205"/>
        <v>0</v>
      </c>
      <c r="Q1290" s="1">
        <f t="shared" si="206"/>
        <v>0</v>
      </c>
      <c r="R1290" s="1">
        <f t="shared" si="207"/>
        <v>0</v>
      </c>
      <c r="S1290" s="1">
        <f t="shared" si="208"/>
        <v>0</v>
      </c>
      <c r="T1290" s="1">
        <f t="shared" si="209"/>
        <v>1</v>
      </c>
      <c r="U1290" s="1" t="str">
        <f>_xlfn.XLOOKUP(Table3[[#This Row],[Transaction ID]],Source_data!A:A,Source_data!E:E)</f>
        <v>Hyderabad</v>
      </c>
      <c r="V1290" s="1">
        <f>_xlfn.IFNA(_xlfn.XLOOKUP(A1290,bank_processed_transactions[transaction_id],bank_processed_transactions[processing_minutes]),"")</f>
        <v>26</v>
      </c>
      <c r="W1290" s="31">
        <f>_xlfn.XLOOKUP(A1290,Source_data!A:A,Source_data!B:B)</f>
        <v>46106</v>
      </c>
    </row>
    <row r="1291" spans="1:23" x14ac:dyDescent="0.3">
      <c r="A1291" s="4" t="s">
        <v>1297</v>
      </c>
      <c r="B1291" s="1">
        <f>_xlfn.XLOOKUP(A1291,bank_source_transactions__1[transaction_id],bank_source_transactions__1[amount_inr])</f>
        <v>19647.34</v>
      </c>
      <c r="C1291" s="1">
        <f>_xlfn.XLOOKUP(A1291,Processed_data!A:A,Processed_data!F:F)</f>
        <v>19647.34</v>
      </c>
      <c r="D1291" s="1" t="str">
        <f>_xlfn.XLOOKUP(A1291,bank_source_transactions__1[transaction_id],bank_source_transactions__1[transaction_status])</f>
        <v>SUCCESS</v>
      </c>
      <c r="E1291" s="1" t="str">
        <f>_xlfn.XLOOKUP(A1291,Processed_data!A:A,Processed_data!G:G)</f>
        <v>SUCCESS</v>
      </c>
      <c r="F1291" s="1">
        <f>COUNTIF(bank_processed_transactions[transaction_id],A1291)</f>
        <v>1</v>
      </c>
      <c r="G1291" s="1" t="str">
        <f t="shared" si="200"/>
        <v>found</v>
      </c>
      <c r="H1291" s="1" t="str">
        <f t="shared" si="201"/>
        <v>Not Duplicate</v>
      </c>
      <c r="I1291" s="1" t="str">
        <f t="shared" si="202"/>
        <v>match</v>
      </c>
      <c r="J1291" s="1" t="str">
        <f t="shared" si="203"/>
        <v>match</v>
      </c>
      <c r="K1291" s="1">
        <f t="shared" si="204"/>
        <v>0</v>
      </c>
      <c r="L1291" s="2">
        <f>IF(F1291=0,"not processed",_xlfn.MINIFS(Processed_data!H:H,Processed_data!A:A,A1291))</f>
        <v>46101</v>
      </c>
      <c r="M1291" s="1">
        <f>IF(F1291=0,"not processed",ABS(bank_source_transactions__1[[#This Row],[transaction_date]]-Reconciliation!L1291))</f>
        <v>0</v>
      </c>
      <c r="N1291" s="1" t="str" cm="1">
        <f t="array" ref="N1291">_xlfn.IFS(M1291="not Processed", "Not Processed",M1291&gt;2,"SLA Breached",M1291&lt;=2,"Within SLA")</f>
        <v>Within SLA</v>
      </c>
      <c r="O1291" s="1" t="str">
        <f>_xlfn.XLOOKUP(A1291,Source_data!A:A,Source_data!D:D)</f>
        <v>UPI</v>
      </c>
      <c r="P1291" s="1">
        <f t="shared" si="205"/>
        <v>0</v>
      </c>
      <c r="Q1291" s="1">
        <f t="shared" si="206"/>
        <v>0</v>
      </c>
      <c r="R1291" s="1">
        <f t="shared" si="207"/>
        <v>0</v>
      </c>
      <c r="S1291" s="1">
        <f t="shared" si="208"/>
        <v>0</v>
      </c>
      <c r="T1291" s="1">
        <f t="shared" si="209"/>
        <v>0</v>
      </c>
      <c r="U1291" s="1" t="str">
        <f>_xlfn.XLOOKUP(Table3[[#This Row],[Transaction ID]],Source_data!A:A,Source_data!E:E)</f>
        <v>Hyderabad</v>
      </c>
      <c r="V1291" s="1">
        <f>_xlfn.IFNA(_xlfn.XLOOKUP(A1291,bank_processed_transactions[transaction_id],bank_processed_transactions[processing_minutes]),"")</f>
        <v>31.8</v>
      </c>
      <c r="W1291" s="31">
        <f>_xlfn.XLOOKUP(A1291,Source_data!A:A,Source_data!B:B)</f>
        <v>46101</v>
      </c>
    </row>
    <row r="1292" spans="1:23" x14ac:dyDescent="0.3">
      <c r="A1292" s="3" t="s">
        <v>1299</v>
      </c>
      <c r="B1292" s="1">
        <f>_xlfn.XLOOKUP(A1292,bank_source_transactions__1[transaction_id],bank_source_transactions__1[amount_inr])</f>
        <v>4956.9399999999996</v>
      </c>
      <c r="C1292" s="1">
        <f>_xlfn.XLOOKUP(A1292,Processed_data!A:A,Processed_data!F:F)</f>
        <v>4956.9399999999996</v>
      </c>
      <c r="D1292" s="1" t="str">
        <f>_xlfn.XLOOKUP(A1292,bank_source_transactions__1[transaction_id],bank_source_transactions__1[transaction_status])</f>
        <v>SUCCESS</v>
      </c>
      <c r="E1292" s="1" t="str">
        <f>_xlfn.XLOOKUP(A1292,Processed_data!A:A,Processed_data!G:G)</f>
        <v>SUCCESS</v>
      </c>
      <c r="F1292" s="1">
        <f>COUNTIF(bank_processed_transactions[transaction_id],A1292)</f>
        <v>1</v>
      </c>
      <c r="G1292" s="1" t="str">
        <f t="shared" si="200"/>
        <v>found</v>
      </c>
      <c r="H1292" s="1" t="str">
        <f t="shared" si="201"/>
        <v>Not Duplicate</v>
      </c>
      <c r="I1292" s="1" t="str">
        <f t="shared" si="202"/>
        <v>match</v>
      </c>
      <c r="J1292" s="1" t="str">
        <f t="shared" si="203"/>
        <v>match</v>
      </c>
      <c r="K1292" s="1">
        <f t="shared" si="204"/>
        <v>0</v>
      </c>
      <c r="L1292" s="2">
        <f>IF(F1292=0,"not processed",_xlfn.MINIFS(Processed_data!H:H,Processed_data!A:A,A1292))</f>
        <v>46104</v>
      </c>
      <c r="M1292" s="1">
        <f>IF(F1292=0,"not processed",ABS(bank_source_transactions__1[[#This Row],[transaction_date]]-Reconciliation!L1292))</f>
        <v>0</v>
      </c>
      <c r="N1292" s="1" t="str" cm="1">
        <f t="array" ref="N1292">_xlfn.IFS(M1292="not Processed", "Not Processed",M1292&gt;2,"SLA Breached",M1292&lt;=2,"Within SLA")</f>
        <v>Within SLA</v>
      </c>
      <c r="O1292" s="1" t="str">
        <f>_xlfn.XLOOKUP(A1292,Source_data!A:A,Source_data!D:D)</f>
        <v>NEFT</v>
      </c>
      <c r="P1292" s="1">
        <f t="shared" si="205"/>
        <v>0</v>
      </c>
      <c r="Q1292" s="1">
        <f t="shared" si="206"/>
        <v>0</v>
      </c>
      <c r="R1292" s="1">
        <f t="shared" si="207"/>
        <v>0</v>
      </c>
      <c r="S1292" s="1">
        <f t="shared" si="208"/>
        <v>0</v>
      </c>
      <c r="T1292" s="1">
        <f t="shared" si="209"/>
        <v>0</v>
      </c>
      <c r="U1292" s="1" t="str">
        <f>_xlfn.XLOOKUP(Table3[[#This Row],[Transaction ID]],Source_data!A:A,Source_data!E:E)</f>
        <v>Hyderabad</v>
      </c>
      <c r="V1292" s="1">
        <f>_xlfn.IFNA(_xlfn.XLOOKUP(A1292,bank_processed_transactions[transaction_id],bank_processed_transactions[processing_minutes]),"")</f>
        <v>35.700000000000003</v>
      </c>
      <c r="W1292" s="31">
        <f>_xlfn.XLOOKUP(A1292,Source_data!A:A,Source_data!B:B)</f>
        <v>46104</v>
      </c>
    </row>
    <row r="1293" spans="1:23" x14ac:dyDescent="0.3">
      <c r="A1293" s="4" t="s">
        <v>675</v>
      </c>
      <c r="B1293" s="1">
        <f>_xlfn.XLOOKUP(A1293,bank_source_transactions__1[transaction_id],bank_source_transactions__1[amount_inr])</f>
        <v>18516.55</v>
      </c>
      <c r="C1293" s="1">
        <f>_xlfn.XLOOKUP(A1293,Processed_data!A:A,Processed_data!F:F)</f>
        <v>22219.86</v>
      </c>
      <c r="D1293" s="1" t="str">
        <f>_xlfn.XLOOKUP(A1293,bank_source_transactions__1[transaction_id],bank_source_transactions__1[transaction_status])</f>
        <v>SUCCESS</v>
      </c>
      <c r="E1293" s="1" t="str">
        <f>_xlfn.XLOOKUP(A1293,Processed_data!A:A,Processed_data!G:G)</f>
        <v>SUCCESS</v>
      </c>
      <c r="F1293" s="1">
        <f>COUNTIF(bank_processed_transactions[transaction_id],A1293)</f>
        <v>1</v>
      </c>
      <c r="G1293" s="1" t="str">
        <f t="shared" si="200"/>
        <v>found</v>
      </c>
      <c r="H1293" s="1" t="str">
        <f t="shared" si="201"/>
        <v>Not Duplicate</v>
      </c>
      <c r="I1293" s="1" t="str">
        <f t="shared" si="202"/>
        <v>mismatch</v>
      </c>
      <c r="J1293" s="1" t="str">
        <f t="shared" si="203"/>
        <v>match</v>
      </c>
      <c r="K1293" s="1">
        <f t="shared" si="204"/>
        <v>3703.3100000000013</v>
      </c>
      <c r="L1293" s="2">
        <f>IF(F1293=0,"not processed",_xlfn.MINIFS(Processed_data!H:H,Processed_data!A:A,A1293))</f>
        <v>46070</v>
      </c>
      <c r="M1293" s="1">
        <f>IF(F1293=0,"not processed",ABS(bank_source_transactions__1[[#This Row],[transaction_date]]-Reconciliation!L1293))</f>
        <v>1</v>
      </c>
      <c r="N1293" s="1" t="str" cm="1">
        <f t="array" ref="N1293">_xlfn.IFS(M1293="not Processed", "Not Processed",M1293&gt;2,"SLA Breached",M1293&lt;=2,"Within SLA")</f>
        <v>Within SLA</v>
      </c>
      <c r="O1293" s="1" t="str">
        <f>_xlfn.XLOOKUP(A1293,Source_data!A:A,Source_data!D:D)</f>
        <v>NEFT</v>
      </c>
      <c r="P1293" s="1">
        <f t="shared" si="205"/>
        <v>0</v>
      </c>
      <c r="Q1293" s="1">
        <f t="shared" si="206"/>
        <v>0</v>
      </c>
      <c r="R1293" s="1">
        <f t="shared" si="207"/>
        <v>1</v>
      </c>
      <c r="S1293" s="1">
        <f t="shared" si="208"/>
        <v>0</v>
      </c>
      <c r="T1293" s="1">
        <f t="shared" si="209"/>
        <v>0</v>
      </c>
      <c r="U1293" s="1" t="str">
        <f>_xlfn.XLOOKUP(Table3[[#This Row],[Transaction ID]],Source_data!A:A,Source_data!E:E)</f>
        <v>Mumbai</v>
      </c>
      <c r="V1293" s="1">
        <f>_xlfn.IFNA(_xlfn.XLOOKUP(A1293,bank_processed_transactions[transaction_id],bank_processed_transactions[processing_minutes]),"")</f>
        <v>6.4</v>
      </c>
      <c r="W1293" s="31">
        <f>_xlfn.XLOOKUP(A1293,Source_data!A:A,Source_data!B:B)</f>
        <v>46069</v>
      </c>
    </row>
    <row r="1294" spans="1:23" x14ac:dyDescent="0.3">
      <c r="A1294" s="3" t="s">
        <v>2798</v>
      </c>
      <c r="B1294" s="1">
        <f>_xlfn.XLOOKUP(A1294,bank_source_transactions__1[transaction_id],bank_source_transactions__1[amount_inr])</f>
        <v>1394.02</v>
      </c>
      <c r="C1294" s="1">
        <f>_xlfn.XLOOKUP(A1294,Processed_data!A:A,Processed_data!F:F)</f>
        <v>1394.02</v>
      </c>
      <c r="D1294" s="1" t="str">
        <f>_xlfn.XLOOKUP(A1294,bank_source_transactions__1[transaction_id],bank_source_transactions__1[transaction_status])</f>
        <v>SUCCESS</v>
      </c>
      <c r="E1294" s="1" t="str">
        <f>_xlfn.XLOOKUP(A1294,Processed_data!A:A,Processed_data!G:G)</f>
        <v>SUCCESS</v>
      </c>
      <c r="F1294" s="1">
        <f>COUNTIF(bank_processed_transactions[transaction_id],A1294)</f>
        <v>1</v>
      </c>
      <c r="G1294" s="1" t="str">
        <f t="shared" si="200"/>
        <v>found</v>
      </c>
      <c r="H1294" s="1" t="str">
        <f t="shared" si="201"/>
        <v>Not Duplicate</v>
      </c>
      <c r="I1294" s="1" t="str">
        <f t="shared" si="202"/>
        <v>match</v>
      </c>
      <c r="J1294" s="1" t="str">
        <f t="shared" si="203"/>
        <v>match</v>
      </c>
      <c r="K1294" s="1">
        <f t="shared" si="204"/>
        <v>0</v>
      </c>
      <c r="L1294" s="2">
        <f>IF(F1294=0,"not processed",_xlfn.MINIFS(Processed_data!H:H,Processed_data!A:A,A1294))</f>
        <v>46041</v>
      </c>
      <c r="M1294" s="1">
        <f>IF(F1294=0,"not processed",ABS(bank_source_transactions__1[[#This Row],[transaction_date]]-Reconciliation!L1294))</f>
        <v>5</v>
      </c>
      <c r="N1294" s="1" t="str" cm="1">
        <f t="array" ref="N1294">_xlfn.IFS(M1294="not Processed", "Not Processed",M1294&gt;2,"SLA Breached",M1294&lt;=2,"Within SLA")</f>
        <v>SLA Breached</v>
      </c>
      <c r="O1294" s="1" t="str">
        <f>_xlfn.XLOOKUP(A1294,Source_data!A:A,Source_data!D:D)</f>
        <v>UPI</v>
      </c>
      <c r="P1294" s="1">
        <f t="shared" si="205"/>
        <v>0</v>
      </c>
      <c r="Q1294" s="1">
        <f t="shared" si="206"/>
        <v>0</v>
      </c>
      <c r="R1294" s="1">
        <f t="shared" si="207"/>
        <v>0</v>
      </c>
      <c r="S1294" s="1">
        <f t="shared" si="208"/>
        <v>0</v>
      </c>
      <c r="T1294" s="1">
        <f t="shared" si="209"/>
        <v>1</v>
      </c>
      <c r="U1294" s="1" t="str">
        <f>_xlfn.XLOOKUP(Table3[[#This Row],[Transaction ID]],Source_data!A:A,Source_data!E:E)</f>
        <v>Bengaluru</v>
      </c>
      <c r="V1294" s="1">
        <f>_xlfn.IFNA(_xlfn.XLOOKUP(A1294,bank_processed_transactions[transaction_id],bank_processed_transactions[processing_minutes]),"")</f>
        <v>44.7</v>
      </c>
      <c r="W1294" s="31">
        <f>_xlfn.XLOOKUP(A1294,Source_data!A:A,Source_data!B:B)</f>
        <v>46036</v>
      </c>
    </row>
    <row r="1295" spans="1:23" x14ac:dyDescent="0.3">
      <c r="A1295" s="4" t="s">
        <v>3229</v>
      </c>
      <c r="B1295" s="1">
        <f>_xlfn.XLOOKUP(A1295,bank_source_transactions__1[transaction_id],bank_source_transactions__1[amount_inr])</f>
        <v>7200.84</v>
      </c>
      <c r="C1295" s="1">
        <f>_xlfn.XLOOKUP(A1295,Processed_data!A:A,Processed_data!F:F)</f>
        <v>7200.84</v>
      </c>
      <c r="D1295" s="1" t="str">
        <f>_xlfn.XLOOKUP(A1295,bank_source_transactions__1[transaction_id],bank_source_transactions__1[transaction_status])</f>
        <v>SUCCESS</v>
      </c>
      <c r="E1295" s="1" t="str">
        <f>_xlfn.XLOOKUP(A1295,Processed_data!A:A,Processed_data!G:G)</f>
        <v>SUCCESS</v>
      </c>
      <c r="F1295" s="1">
        <f>COUNTIF(bank_processed_transactions[transaction_id],A1295)</f>
        <v>1</v>
      </c>
      <c r="G1295" s="1" t="str">
        <f t="shared" si="200"/>
        <v>found</v>
      </c>
      <c r="H1295" s="1" t="str">
        <f t="shared" si="201"/>
        <v>Not Duplicate</v>
      </c>
      <c r="I1295" s="1" t="str">
        <f t="shared" si="202"/>
        <v>match</v>
      </c>
      <c r="J1295" s="1" t="str">
        <f t="shared" si="203"/>
        <v>match</v>
      </c>
      <c r="K1295" s="1">
        <f t="shared" si="204"/>
        <v>0</v>
      </c>
      <c r="L1295" s="2">
        <f>IF(F1295=0,"not processed",_xlfn.MINIFS(Processed_data!H:H,Processed_data!A:A,A1295))</f>
        <v>46052</v>
      </c>
      <c r="M1295" s="1">
        <f>IF(F1295=0,"not processed",ABS(bank_source_transactions__1[[#This Row],[transaction_date]]-Reconciliation!L1295))</f>
        <v>2</v>
      </c>
      <c r="N1295" s="1" t="str" cm="1">
        <f t="array" ref="N1295">_xlfn.IFS(M1295="not Processed", "Not Processed",M1295&gt;2,"SLA Breached",M1295&lt;=2,"Within SLA")</f>
        <v>Within SLA</v>
      </c>
      <c r="O1295" s="1" t="str">
        <f>_xlfn.XLOOKUP(A1295,Source_data!A:A,Source_data!D:D)</f>
        <v>NEFT</v>
      </c>
      <c r="P1295" s="1">
        <f t="shared" si="205"/>
        <v>0</v>
      </c>
      <c r="Q1295" s="1">
        <f t="shared" si="206"/>
        <v>0</v>
      </c>
      <c r="R1295" s="1">
        <f t="shared" si="207"/>
        <v>0</v>
      </c>
      <c r="S1295" s="1">
        <f t="shared" si="208"/>
        <v>0</v>
      </c>
      <c r="T1295" s="1">
        <f t="shared" si="209"/>
        <v>0</v>
      </c>
      <c r="U1295" s="1" t="str">
        <f>_xlfn.XLOOKUP(Table3[[#This Row],[Transaction ID]],Source_data!A:A,Source_data!E:E)</f>
        <v>Bengaluru</v>
      </c>
      <c r="V1295" s="1">
        <f>_xlfn.IFNA(_xlfn.XLOOKUP(A1295,bank_processed_transactions[transaction_id],bank_processed_transactions[processing_minutes]),"")</f>
        <v>45.5</v>
      </c>
      <c r="W1295" s="31">
        <f>_xlfn.XLOOKUP(A1295,Source_data!A:A,Source_data!B:B)</f>
        <v>46050</v>
      </c>
    </row>
    <row r="1296" spans="1:23" x14ac:dyDescent="0.3">
      <c r="A1296" s="3" t="s">
        <v>1917</v>
      </c>
      <c r="B1296" s="1">
        <f>_xlfn.XLOOKUP(A1296,bank_source_transactions__1[transaction_id],bank_source_transactions__1[amount_inr])</f>
        <v>12425.01</v>
      </c>
      <c r="C1296" s="1">
        <f>_xlfn.XLOOKUP(A1296,Processed_data!A:A,Processed_data!F:F)</f>
        <v>12425.01</v>
      </c>
      <c r="D1296" s="1" t="str">
        <f>_xlfn.XLOOKUP(A1296,bank_source_transactions__1[transaction_id],bank_source_transactions__1[transaction_status])</f>
        <v>SUCCESS</v>
      </c>
      <c r="E1296" s="1" t="str">
        <f>_xlfn.XLOOKUP(A1296,Processed_data!A:A,Processed_data!G:G)</f>
        <v>SUCCESS</v>
      </c>
      <c r="F1296" s="1">
        <f>COUNTIF(bank_processed_transactions[transaction_id],A1296)</f>
        <v>1</v>
      </c>
      <c r="G1296" s="1" t="str">
        <f t="shared" si="200"/>
        <v>found</v>
      </c>
      <c r="H1296" s="1" t="str">
        <f t="shared" si="201"/>
        <v>Not Duplicate</v>
      </c>
      <c r="I1296" s="1" t="str">
        <f t="shared" si="202"/>
        <v>match</v>
      </c>
      <c r="J1296" s="1" t="str">
        <f t="shared" si="203"/>
        <v>match</v>
      </c>
      <c r="K1296" s="1">
        <f t="shared" si="204"/>
        <v>0</v>
      </c>
      <c r="L1296" s="2">
        <f>IF(F1296=0,"not processed",_xlfn.MINIFS(Processed_data!H:H,Processed_data!A:A,A1296))</f>
        <v>46090</v>
      </c>
      <c r="M1296" s="1">
        <f>IF(F1296=0,"not processed",ABS(bank_source_transactions__1[[#This Row],[transaction_date]]-Reconciliation!L1296))</f>
        <v>1</v>
      </c>
      <c r="N1296" s="1" t="str" cm="1">
        <f t="array" ref="N1296">_xlfn.IFS(M1296="not Processed", "Not Processed",M1296&gt;2,"SLA Breached",M1296&lt;=2,"Within SLA")</f>
        <v>Within SLA</v>
      </c>
      <c r="O1296" s="1" t="str">
        <f>_xlfn.XLOOKUP(A1296,Source_data!A:A,Source_data!D:D)</f>
        <v>ATM</v>
      </c>
      <c r="P1296" s="1">
        <f t="shared" si="205"/>
        <v>0</v>
      </c>
      <c r="Q1296" s="1">
        <f t="shared" si="206"/>
        <v>0</v>
      </c>
      <c r="R1296" s="1">
        <f t="shared" si="207"/>
        <v>0</v>
      </c>
      <c r="S1296" s="1">
        <f t="shared" si="208"/>
        <v>0</v>
      </c>
      <c r="T1296" s="1">
        <f t="shared" si="209"/>
        <v>0</v>
      </c>
      <c r="U1296" s="1" t="str">
        <f>_xlfn.XLOOKUP(Table3[[#This Row],[Transaction ID]],Source_data!A:A,Source_data!E:E)</f>
        <v>Mumbai</v>
      </c>
      <c r="V1296" s="1">
        <f>_xlfn.IFNA(_xlfn.XLOOKUP(A1296,bank_processed_transactions[transaction_id],bank_processed_transactions[processing_minutes]),"")</f>
        <v>110.8</v>
      </c>
      <c r="W1296" s="31">
        <f>_xlfn.XLOOKUP(A1296,Source_data!A:A,Source_data!B:B)</f>
        <v>46089</v>
      </c>
    </row>
    <row r="1297" spans="1:23" x14ac:dyDescent="0.3">
      <c r="A1297" s="4" t="s">
        <v>507</v>
      </c>
      <c r="B1297" s="1">
        <f>_xlfn.XLOOKUP(A1297,bank_source_transactions__1[transaction_id],bank_source_transactions__1[amount_inr])</f>
        <v>5722.79</v>
      </c>
      <c r="C1297" s="1">
        <f>_xlfn.XLOOKUP(A1297,Processed_data!A:A,Processed_data!F:F)</f>
        <v>5722.79</v>
      </c>
      <c r="D1297" s="1" t="str">
        <f>_xlfn.XLOOKUP(A1297,bank_source_transactions__1[transaction_id],bank_source_transactions__1[transaction_status])</f>
        <v>SUCCESS</v>
      </c>
      <c r="E1297" s="1" t="str">
        <f>_xlfn.XLOOKUP(A1297,Processed_data!A:A,Processed_data!G:G)</f>
        <v>SUCCESS</v>
      </c>
      <c r="F1297" s="1">
        <f>COUNTIF(bank_processed_transactions[transaction_id],A1297)</f>
        <v>1</v>
      </c>
      <c r="G1297" s="1" t="str">
        <f t="shared" si="200"/>
        <v>found</v>
      </c>
      <c r="H1297" s="1" t="str">
        <f t="shared" si="201"/>
        <v>Not Duplicate</v>
      </c>
      <c r="I1297" s="1" t="str">
        <f t="shared" si="202"/>
        <v>match</v>
      </c>
      <c r="J1297" s="1" t="str">
        <f t="shared" si="203"/>
        <v>match</v>
      </c>
      <c r="K1297" s="1">
        <f t="shared" si="204"/>
        <v>0</v>
      </c>
      <c r="L1297" s="2">
        <f>IF(F1297=0,"not processed",_xlfn.MINIFS(Processed_data!H:H,Processed_data!A:A,A1297))</f>
        <v>46027</v>
      </c>
      <c r="M1297" s="1">
        <f>IF(F1297=0,"not processed",ABS(bank_source_transactions__1[[#This Row],[transaction_date]]-Reconciliation!L1297))</f>
        <v>2</v>
      </c>
      <c r="N1297" s="1" t="str" cm="1">
        <f t="array" ref="N1297">_xlfn.IFS(M1297="not Processed", "Not Processed",M1297&gt;2,"SLA Breached",M1297&lt;=2,"Within SLA")</f>
        <v>Within SLA</v>
      </c>
      <c r="O1297" s="1" t="str">
        <f>_xlfn.XLOOKUP(A1297,Source_data!A:A,Source_data!D:D)</f>
        <v>UPI</v>
      </c>
      <c r="P1297" s="1">
        <f t="shared" si="205"/>
        <v>0</v>
      </c>
      <c r="Q1297" s="1">
        <f t="shared" si="206"/>
        <v>0</v>
      </c>
      <c r="R1297" s="1">
        <f t="shared" si="207"/>
        <v>0</v>
      </c>
      <c r="S1297" s="1">
        <f t="shared" si="208"/>
        <v>0</v>
      </c>
      <c r="T1297" s="1">
        <f t="shared" si="209"/>
        <v>0</v>
      </c>
      <c r="U1297" s="1" t="str">
        <f>_xlfn.XLOOKUP(Table3[[#This Row],[Transaction ID]],Source_data!A:A,Source_data!E:E)</f>
        <v>Mumbai</v>
      </c>
      <c r="V1297" s="1">
        <f>_xlfn.IFNA(_xlfn.XLOOKUP(A1297,bank_processed_transactions[transaction_id],bank_processed_transactions[processing_minutes]),"")</f>
        <v>20.2</v>
      </c>
      <c r="W1297" s="31">
        <f>_xlfn.XLOOKUP(A1297,Source_data!A:A,Source_data!B:B)</f>
        <v>46025</v>
      </c>
    </row>
    <row r="1298" spans="1:23" x14ac:dyDescent="0.3">
      <c r="A1298" s="3" t="s">
        <v>277</v>
      </c>
      <c r="B1298" s="1">
        <f>_xlfn.XLOOKUP(A1298,bank_source_transactions__1[transaction_id],bank_source_transactions__1[amount_inr])</f>
        <v>7391.51</v>
      </c>
      <c r="C1298" s="1">
        <f>_xlfn.XLOOKUP(A1298,Processed_data!A:A,Processed_data!F:F)</f>
        <v>7391.51</v>
      </c>
      <c r="D1298" s="1" t="str">
        <f>_xlfn.XLOOKUP(A1298,bank_source_transactions__1[transaction_id],bank_source_transactions__1[transaction_status])</f>
        <v>SUCCESS</v>
      </c>
      <c r="E1298" s="1" t="str">
        <f>_xlfn.XLOOKUP(A1298,Processed_data!A:A,Processed_data!G:G)</f>
        <v>SUCCESS</v>
      </c>
      <c r="F1298" s="1">
        <f>COUNTIF(bank_processed_transactions[transaction_id],A1298)</f>
        <v>1</v>
      </c>
      <c r="G1298" s="1" t="str">
        <f t="shared" si="200"/>
        <v>found</v>
      </c>
      <c r="H1298" s="1" t="str">
        <f t="shared" si="201"/>
        <v>Not Duplicate</v>
      </c>
      <c r="I1298" s="1" t="str">
        <f t="shared" si="202"/>
        <v>match</v>
      </c>
      <c r="J1298" s="1" t="str">
        <f t="shared" si="203"/>
        <v>match</v>
      </c>
      <c r="K1298" s="1">
        <f t="shared" si="204"/>
        <v>0</v>
      </c>
      <c r="L1298" s="2">
        <f>IF(F1298=0,"not processed",_xlfn.MINIFS(Processed_data!H:H,Processed_data!A:A,A1298))</f>
        <v>46103</v>
      </c>
      <c r="M1298" s="1">
        <f>IF(F1298=0,"not processed",ABS(bank_source_transactions__1[[#This Row],[transaction_date]]-Reconciliation!L1298))</f>
        <v>5</v>
      </c>
      <c r="N1298" s="1" t="str" cm="1">
        <f t="array" ref="N1298">_xlfn.IFS(M1298="not Processed", "Not Processed",M1298&gt;2,"SLA Breached",M1298&lt;=2,"Within SLA")</f>
        <v>SLA Breached</v>
      </c>
      <c r="O1298" s="1" t="str">
        <f>_xlfn.XLOOKUP(A1298,Source_data!A:A,Source_data!D:D)</f>
        <v>ATM</v>
      </c>
      <c r="P1298" s="1">
        <f t="shared" si="205"/>
        <v>0</v>
      </c>
      <c r="Q1298" s="1">
        <f t="shared" si="206"/>
        <v>0</v>
      </c>
      <c r="R1298" s="1">
        <f t="shared" si="207"/>
        <v>0</v>
      </c>
      <c r="S1298" s="1">
        <f t="shared" si="208"/>
        <v>0</v>
      </c>
      <c r="T1298" s="1">
        <f t="shared" si="209"/>
        <v>1</v>
      </c>
      <c r="U1298" s="1" t="str">
        <f>_xlfn.XLOOKUP(Table3[[#This Row],[Transaction ID]],Source_data!A:A,Source_data!E:E)</f>
        <v>Hyderabad</v>
      </c>
      <c r="V1298" s="1">
        <f>_xlfn.IFNA(_xlfn.XLOOKUP(A1298,bank_processed_transactions[transaction_id],bank_processed_transactions[processing_minutes]),"")</f>
        <v>21.5</v>
      </c>
      <c r="W1298" s="31">
        <f>_xlfn.XLOOKUP(A1298,Source_data!A:A,Source_data!B:B)</f>
        <v>46098</v>
      </c>
    </row>
    <row r="1299" spans="1:23" x14ac:dyDescent="0.3">
      <c r="A1299" s="4" t="s">
        <v>487</v>
      </c>
      <c r="B1299" s="1">
        <f>_xlfn.XLOOKUP(A1299,bank_source_transactions__1[transaction_id],bank_source_transactions__1[amount_inr])</f>
        <v>1563.83</v>
      </c>
      <c r="C1299" s="1">
        <f>_xlfn.XLOOKUP(A1299,Processed_data!A:A,Processed_data!F:F)</f>
        <v>1563.83</v>
      </c>
      <c r="D1299" s="1" t="str">
        <f>_xlfn.XLOOKUP(A1299,bank_source_transactions__1[transaction_id],bank_source_transactions__1[transaction_status])</f>
        <v>SUCCESS</v>
      </c>
      <c r="E1299" s="1" t="str">
        <f>_xlfn.XLOOKUP(A1299,Processed_data!A:A,Processed_data!G:G)</f>
        <v>SUCCESS</v>
      </c>
      <c r="F1299" s="1">
        <f>COUNTIF(bank_processed_transactions[transaction_id],A1299)</f>
        <v>1</v>
      </c>
      <c r="G1299" s="1" t="str">
        <f t="shared" si="200"/>
        <v>found</v>
      </c>
      <c r="H1299" s="1" t="str">
        <f t="shared" si="201"/>
        <v>Not Duplicate</v>
      </c>
      <c r="I1299" s="1" t="str">
        <f t="shared" si="202"/>
        <v>match</v>
      </c>
      <c r="J1299" s="1" t="str">
        <f t="shared" si="203"/>
        <v>match</v>
      </c>
      <c r="K1299" s="1">
        <f t="shared" si="204"/>
        <v>0</v>
      </c>
      <c r="L1299" s="2">
        <f>IF(F1299=0,"not processed",_xlfn.MINIFS(Processed_data!H:H,Processed_data!A:A,A1299))</f>
        <v>46101</v>
      </c>
      <c r="M1299" s="1">
        <f>IF(F1299=0,"not processed",ABS(bank_source_transactions__1[[#This Row],[transaction_date]]-Reconciliation!L1299))</f>
        <v>0</v>
      </c>
      <c r="N1299" s="1" t="str" cm="1">
        <f t="array" ref="N1299">_xlfn.IFS(M1299="not Processed", "Not Processed",M1299&gt;2,"SLA Breached",M1299&lt;=2,"Within SLA")</f>
        <v>Within SLA</v>
      </c>
      <c r="O1299" s="1" t="str">
        <f>_xlfn.XLOOKUP(A1299,Source_data!A:A,Source_data!D:D)</f>
        <v>NEFT</v>
      </c>
      <c r="P1299" s="1">
        <f t="shared" si="205"/>
        <v>0</v>
      </c>
      <c r="Q1299" s="1">
        <f t="shared" si="206"/>
        <v>0</v>
      </c>
      <c r="R1299" s="1">
        <f t="shared" si="207"/>
        <v>0</v>
      </c>
      <c r="S1299" s="1">
        <f t="shared" si="208"/>
        <v>0</v>
      </c>
      <c r="T1299" s="1">
        <f t="shared" si="209"/>
        <v>0</v>
      </c>
      <c r="U1299" s="1" t="str">
        <f>_xlfn.XLOOKUP(Table3[[#This Row],[Transaction ID]],Source_data!A:A,Source_data!E:E)</f>
        <v>Mumbai</v>
      </c>
      <c r="V1299" s="1">
        <f>_xlfn.IFNA(_xlfn.XLOOKUP(A1299,bank_processed_transactions[transaction_id],bank_processed_transactions[processing_minutes]),"")</f>
        <v>36.4</v>
      </c>
      <c r="W1299" s="31">
        <f>_xlfn.XLOOKUP(A1299,Source_data!A:A,Source_data!B:B)</f>
        <v>46101</v>
      </c>
    </row>
    <row r="1300" spans="1:23" x14ac:dyDescent="0.3">
      <c r="A1300" s="3" t="s">
        <v>4028</v>
      </c>
      <c r="B1300" s="1">
        <f>_xlfn.XLOOKUP(A1300,bank_source_transactions__1[transaction_id],bank_source_transactions__1[amount_inr])</f>
        <v>2137.33</v>
      </c>
      <c r="C1300" s="1">
        <f>_xlfn.XLOOKUP(A1300,Processed_data!A:A,Processed_data!F:F)</f>
        <v>2137.33</v>
      </c>
      <c r="D1300" s="1" t="str">
        <f>_xlfn.XLOOKUP(A1300,bank_source_transactions__1[transaction_id],bank_source_transactions__1[transaction_status])</f>
        <v>SUCCESS</v>
      </c>
      <c r="E1300" s="1" t="str">
        <f>_xlfn.XLOOKUP(A1300,Processed_data!A:A,Processed_data!G:G)</f>
        <v>SUCCESS</v>
      </c>
      <c r="F1300" s="1">
        <f>COUNTIF(bank_processed_transactions[transaction_id],A1300)</f>
        <v>1</v>
      </c>
      <c r="G1300" s="1" t="str">
        <f t="shared" si="200"/>
        <v>found</v>
      </c>
      <c r="H1300" s="1" t="str">
        <f t="shared" si="201"/>
        <v>Not Duplicate</v>
      </c>
      <c r="I1300" s="1" t="str">
        <f t="shared" si="202"/>
        <v>match</v>
      </c>
      <c r="J1300" s="1" t="str">
        <f t="shared" si="203"/>
        <v>match</v>
      </c>
      <c r="K1300" s="1">
        <f t="shared" si="204"/>
        <v>0</v>
      </c>
      <c r="L1300" s="2">
        <f>IF(F1300=0,"not processed",_xlfn.MINIFS(Processed_data!H:H,Processed_data!A:A,A1300))</f>
        <v>46107</v>
      </c>
      <c r="M1300" s="1">
        <f>IF(F1300=0,"not processed",ABS(bank_source_transactions__1[[#This Row],[transaction_date]]-Reconciliation!L1300))</f>
        <v>0</v>
      </c>
      <c r="N1300" s="1" t="str" cm="1">
        <f t="array" ref="N1300">_xlfn.IFS(M1300="not Processed", "Not Processed",M1300&gt;2,"SLA Breached",M1300&lt;=2,"Within SLA")</f>
        <v>Within SLA</v>
      </c>
      <c r="O1300" s="1" t="str">
        <f>_xlfn.XLOOKUP(A1300,Source_data!A:A,Source_data!D:D)</f>
        <v>UPI</v>
      </c>
      <c r="P1300" s="1">
        <f t="shared" si="205"/>
        <v>0</v>
      </c>
      <c r="Q1300" s="1">
        <f t="shared" si="206"/>
        <v>0</v>
      </c>
      <c r="R1300" s="1">
        <f t="shared" si="207"/>
        <v>0</v>
      </c>
      <c r="S1300" s="1">
        <f t="shared" si="208"/>
        <v>0</v>
      </c>
      <c r="T1300" s="1">
        <f t="shared" si="209"/>
        <v>0</v>
      </c>
      <c r="U1300" s="1" t="str">
        <f>_xlfn.XLOOKUP(Table3[[#This Row],[Transaction ID]],Source_data!A:A,Source_data!E:E)</f>
        <v>Hyderabad</v>
      </c>
      <c r="V1300" s="1">
        <f>_xlfn.IFNA(_xlfn.XLOOKUP(A1300,bank_processed_transactions[transaction_id],bank_processed_transactions[processing_minutes]),"")</f>
        <v>20.9</v>
      </c>
      <c r="W1300" s="31">
        <f>_xlfn.XLOOKUP(A1300,Source_data!A:A,Source_data!B:B)</f>
        <v>46107</v>
      </c>
    </row>
    <row r="1301" spans="1:23" x14ac:dyDescent="0.3">
      <c r="A1301" s="4" t="s">
        <v>4901</v>
      </c>
      <c r="B1301" s="1">
        <f>_xlfn.XLOOKUP(A1301,bank_source_transactions__1[transaction_id],bank_source_transactions__1[amount_inr])</f>
        <v>17918.150000000001</v>
      </c>
      <c r="C1301" s="1">
        <f>_xlfn.XLOOKUP(A1301,Processed_data!A:A,Processed_data!F:F)</f>
        <v>17918.150000000001</v>
      </c>
      <c r="D1301" s="1" t="str">
        <f>_xlfn.XLOOKUP(A1301,bank_source_transactions__1[transaction_id],bank_source_transactions__1[transaction_status])</f>
        <v>SUCCESS</v>
      </c>
      <c r="E1301" s="1" t="str">
        <f>_xlfn.XLOOKUP(A1301,Processed_data!A:A,Processed_data!G:G)</f>
        <v>SUCCESS</v>
      </c>
      <c r="F1301" s="1">
        <f>COUNTIF(bank_processed_transactions[transaction_id],A1301)</f>
        <v>1</v>
      </c>
      <c r="G1301" s="1" t="str">
        <f t="shared" si="200"/>
        <v>found</v>
      </c>
      <c r="H1301" s="1" t="str">
        <f t="shared" si="201"/>
        <v>Not Duplicate</v>
      </c>
      <c r="I1301" s="1" t="str">
        <f t="shared" si="202"/>
        <v>match</v>
      </c>
      <c r="J1301" s="1" t="str">
        <f t="shared" si="203"/>
        <v>match</v>
      </c>
      <c r="K1301" s="1">
        <f t="shared" si="204"/>
        <v>0</v>
      </c>
      <c r="L1301" s="2">
        <f>IF(F1301=0,"not processed",_xlfn.MINIFS(Processed_data!H:H,Processed_data!A:A,A1301))</f>
        <v>46065</v>
      </c>
      <c r="M1301" s="1">
        <f>IF(F1301=0,"not processed",ABS(bank_source_transactions__1[[#This Row],[transaction_date]]-Reconciliation!L1301))</f>
        <v>3</v>
      </c>
      <c r="N1301" s="1" t="str" cm="1">
        <f t="array" ref="N1301">_xlfn.IFS(M1301="not Processed", "Not Processed",M1301&gt;2,"SLA Breached",M1301&lt;=2,"Within SLA")</f>
        <v>SLA Breached</v>
      </c>
      <c r="O1301" s="1" t="str">
        <f>_xlfn.XLOOKUP(A1301,Source_data!A:A,Source_data!D:D)</f>
        <v>CARD</v>
      </c>
      <c r="P1301" s="1">
        <f t="shared" si="205"/>
        <v>0</v>
      </c>
      <c r="Q1301" s="1">
        <f t="shared" si="206"/>
        <v>0</v>
      </c>
      <c r="R1301" s="1">
        <f t="shared" si="207"/>
        <v>0</v>
      </c>
      <c r="S1301" s="1">
        <f t="shared" si="208"/>
        <v>0</v>
      </c>
      <c r="T1301" s="1">
        <f t="shared" si="209"/>
        <v>1</v>
      </c>
      <c r="U1301" s="1" t="str">
        <f>_xlfn.XLOOKUP(Table3[[#This Row],[Transaction ID]],Source_data!A:A,Source_data!E:E)</f>
        <v>Pune</v>
      </c>
      <c r="V1301" s="1">
        <f>_xlfn.IFNA(_xlfn.XLOOKUP(A1301,bank_processed_transactions[transaction_id],bank_processed_transactions[processing_minutes]),"")</f>
        <v>107.6</v>
      </c>
      <c r="W1301" s="31">
        <f>_xlfn.XLOOKUP(A1301,Source_data!A:A,Source_data!B:B)</f>
        <v>46062</v>
      </c>
    </row>
    <row r="1302" spans="1:23" x14ac:dyDescent="0.3">
      <c r="A1302" s="3" t="s">
        <v>437</v>
      </c>
      <c r="B1302" s="1">
        <f>_xlfn.XLOOKUP(A1302,bank_source_transactions__1[transaction_id],bank_source_transactions__1[amount_inr])</f>
        <v>23271</v>
      </c>
      <c r="C1302" s="1">
        <f>_xlfn.XLOOKUP(A1302,Processed_data!A:A,Processed_data!F:F)</f>
        <v>23271</v>
      </c>
      <c r="D1302" s="1" t="str">
        <f>_xlfn.XLOOKUP(A1302,bank_source_transactions__1[transaction_id],bank_source_transactions__1[transaction_status])</f>
        <v>FAILED</v>
      </c>
      <c r="E1302" s="1" t="str">
        <f>_xlfn.XLOOKUP(A1302,Processed_data!A:A,Processed_data!G:G)</f>
        <v>FAILED</v>
      </c>
      <c r="F1302" s="1">
        <f>COUNTIF(bank_processed_transactions[transaction_id],A1302)</f>
        <v>1</v>
      </c>
      <c r="G1302" s="1" t="str">
        <f t="shared" si="200"/>
        <v>found</v>
      </c>
      <c r="H1302" s="1" t="str">
        <f t="shared" si="201"/>
        <v>Not Duplicate</v>
      </c>
      <c r="I1302" s="1" t="str">
        <f t="shared" si="202"/>
        <v>match</v>
      </c>
      <c r="J1302" s="1" t="str">
        <f t="shared" si="203"/>
        <v>match</v>
      </c>
      <c r="K1302" s="1">
        <f t="shared" si="204"/>
        <v>0</v>
      </c>
      <c r="L1302" s="2">
        <f>IF(F1302=0,"not processed",_xlfn.MINIFS(Processed_data!H:H,Processed_data!A:A,A1302))</f>
        <v>46063</v>
      </c>
      <c r="M1302" s="1">
        <f>IF(F1302=0,"not processed",ABS(bank_source_transactions__1[[#This Row],[transaction_date]]-Reconciliation!L1302))</f>
        <v>0</v>
      </c>
      <c r="N1302" s="1" t="str" cm="1">
        <f t="array" ref="N1302">_xlfn.IFS(M1302="not Processed", "Not Processed",M1302&gt;2,"SLA Breached",M1302&lt;=2,"Within SLA")</f>
        <v>Within SLA</v>
      </c>
      <c r="O1302" s="1" t="str">
        <f>_xlfn.XLOOKUP(A1302,Source_data!A:A,Source_data!D:D)</f>
        <v>CARD</v>
      </c>
      <c r="P1302" s="1">
        <f t="shared" si="205"/>
        <v>0</v>
      </c>
      <c r="Q1302" s="1">
        <f t="shared" si="206"/>
        <v>0</v>
      </c>
      <c r="R1302" s="1">
        <f t="shared" si="207"/>
        <v>0</v>
      </c>
      <c r="S1302" s="1">
        <f t="shared" si="208"/>
        <v>0</v>
      </c>
      <c r="T1302" s="1">
        <f t="shared" si="209"/>
        <v>0</v>
      </c>
      <c r="U1302" s="1" t="str">
        <f>_xlfn.XLOOKUP(Table3[[#This Row],[Transaction ID]],Source_data!A:A,Source_data!E:E)</f>
        <v>Pune</v>
      </c>
      <c r="V1302" s="1">
        <f>_xlfn.IFNA(_xlfn.XLOOKUP(A1302,bank_processed_transactions[transaction_id],bank_processed_transactions[processing_minutes]),"")</f>
        <v>23.1</v>
      </c>
      <c r="W1302" s="31">
        <f>_xlfn.XLOOKUP(A1302,Source_data!A:A,Source_data!B:B)</f>
        <v>46063</v>
      </c>
    </row>
    <row r="1303" spans="1:23" x14ac:dyDescent="0.3">
      <c r="A1303" s="4" t="s">
        <v>5009</v>
      </c>
      <c r="B1303" s="1">
        <f>_xlfn.XLOOKUP(A1303,bank_source_transactions__1[transaction_id],bank_source_transactions__1[amount_inr])</f>
        <v>21083.67</v>
      </c>
      <c r="C1303" s="1" t="e">
        <f>_xlfn.XLOOKUP(A1303,Processed_data!A:A,Processed_data!F:F)</f>
        <v>#N/A</v>
      </c>
      <c r="D1303" s="1" t="str">
        <f>_xlfn.XLOOKUP(A1303,bank_source_transactions__1[transaction_id],bank_source_transactions__1[transaction_status])</f>
        <v>SUCCESS</v>
      </c>
      <c r="E1303" s="1" t="e">
        <f>_xlfn.XLOOKUP(A1303,Processed_data!A:A,Processed_data!G:G)</f>
        <v>#N/A</v>
      </c>
      <c r="F1303" s="1">
        <f>COUNTIF(bank_processed_transactions[transaction_id],A1303)</f>
        <v>0</v>
      </c>
      <c r="G1303" s="1" t="str">
        <f t="shared" si="200"/>
        <v>missing</v>
      </c>
      <c r="H1303" s="1" t="str">
        <f t="shared" si="201"/>
        <v>Not Duplicate</v>
      </c>
      <c r="I1303" s="1" t="str">
        <f t="shared" si="202"/>
        <v>not processed</v>
      </c>
      <c r="J1303" s="1" t="str">
        <f t="shared" si="203"/>
        <v>not processed</v>
      </c>
      <c r="K1303" s="1" t="str">
        <f t="shared" si="204"/>
        <v>missing</v>
      </c>
      <c r="L1303" s="2" t="str">
        <f>IF(F1303=0,"not processed",_xlfn.MINIFS(Processed_data!H:H,Processed_data!A:A,A1303))</f>
        <v>not processed</v>
      </c>
      <c r="M1303" s="1" t="str">
        <f>IF(F1303=0,"not processed",ABS(bank_source_transactions__1[[#This Row],[transaction_date]]-Reconciliation!L1303))</f>
        <v>not processed</v>
      </c>
      <c r="N1303" s="1" t="str" cm="1">
        <f t="array" ref="N1303">_xlfn.IFS(M1303="not Processed", "Not Processed",M1303&gt;2,"SLA Breached",M1303&lt;=2,"Within SLA")</f>
        <v>Not Processed</v>
      </c>
      <c r="O1303" s="1" t="str">
        <f>_xlfn.XLOOKUP(A1303,Source_data!A:A,Source_data!D:D)</f>
        <v>NEFT</v>
      </c>
      <c r="P1303" s="1">
        <f t="shared" si="205"/>
        <v>1</v>
      </c>
      <c r="Q1303" s="1">
        <f t="shared" si="206"/>
        <v>0</v>
      </c>
      <c r="R1303" s="1">
        <f t="shared" si="207"/>
        <v>0</v>
      </c>
      <c r="S1303" s="1">
        <f t="shared" si="208"/>
        <v>0</v>
      </c>
      <c r="T1303" s="1">
        <f t="shared" si="209"/>
        <v>0</v>
      </c>
      <c r="U1303" s="1" t="str">
        <f>_xlfn.XLOOKUP(Table3[[#This Row],[Transaction ID]],Source_data!A:A,Source_data!E:E)</f>
        <v>Bengaluru</v>
      </c>
      <c r="V1303" s="1" t="str">
        <f>_xlfn.IFNA(_xlfn.XLOOKUP(A1303,bank_processed_transactions[transaction_id],bank_processed_transactions[processing_minutes]),"")</f>
        <v/>
      </c>
      <c r="W1303" s="31">
        <f>_xlfn.XLOOKUP(A1303,Source_data!A:A,Source_data!B:B)</f>
        <v>46034</v>
      </c>
    </row>
    <row r="1304" spans="1:23" x14ac:dyDescent="0.3">
      <c r="A1304" s="3" t="s">
        <v>3711</v>
      </c>
      <c r="B1304" s="1">
        <f>_xlfn.XLOOKUP(A1304,bank_source_transactions__1[transaction_id],bank_source_transactions__1[amount_inr])</f>
        <v>175610.15</v>
      </c>
      <c r="C1304" s="1">
        <f>_xlfn.XLOOKUP(A1304,Processed_data!A:A,Processed_data!F:F)</f>
        <v>175610.15</v>
      </c>
      <c r="D1304" s="1" t="str">
        <f>_xlfn.XLOOKUP(A1304,bank_source_transactions__1[transaction_id],bank_source_transactions__1[transaction_status])</f>
        <v>SUCCESS</v>
      </c>
      <c r="E1304" s="1" t="str">
        <f>_xlfn.XLOOKUP(A1304,Processed_data!A:A,Processed_data!G:G)</f>
        <v>SUCCESS</v>
      </c>
      <c r="F1304" s="1">
        <f>COUNTIF(bank_processed_transactions[transaction_id],A1304)</f>
        <v>1</v>
      </c>
      <c r="G1304" s="1" t="str">
        <f t="shared" si="200"/>
        <v>found</v>
      </c>
      <c r="H1304" s="1" t="str">
        <f t="shared" si="201"/>
        <v>Not Duplicate</v>
      </c>
      <c r="I1304" s="1" t="str">
        <f t="shared" si="202"/>
        <v>match</v>
      </c>
      <c r="J1304" s="1" t="str">
        <f t="shared" si="203"/>
        <v>match</v>
      </c>
      <c r="K1304" s="1">
        <f t="shared" si="204"/>
        <v>0</v>
      </c>
      <c r="L1304" s="2">
        <f>IF(F1304=0,"not processed",_xlfn.MINIFS(Processed_data!H:H,Processed_data!A:A,A1304))</f>
        <v>46038</v>
      </c>
      <c r="M1304" s="1">
        <f>IF(F1304=0,"not processed",ABS(bank_source_transactions__1[[#This Row],[transaction_date]]-Reconciliation!L1304))</f>
        <v>1</v>
      </c>
      <c r="N1304" s="1" t="str" cm="1">
        <f t="array" ref="N1304">_xlfn.IFS(M1304="not Processed", "Not Processed",M1304&gt;2,"SLA Breached",M1304&lt;=2,"Within SLA")</f>
        <v>Within SLA</v>
      </c>
      <c r="O1304" s="1" t="str">
        <f>_xlfn.XLOOKUP(A1304,Source_data!A:A,Source_data!D:D)</f>
        <v>ATM</v>
      </c>
      <c r="P1304" s="1">
        <f t="shared" si="205"/>
        <v>0</v>
      </c>
      <c r="Q1304" s="1">
        <f t="shared" si="206"/>
        <v>0</v>
      </c>
      <c r="R1304" s="1">
        <f t="shared" si="207"/>
        <v>0</v>
      </c>
      <c r="S1304" s="1">
        <f t="shared" si="208"/>
        <v>0</v>
      </c>
      <c r="T1304" s="1">
        <f t="shared" si="209"/>
        <v>0</v>
      </c>
      <c r="U1304" s="1" t="str">
        <f>_xlfn.XLOOKUP(Table3[[#This Row],[Transaction ID]],Source_data!A:A,Source_data!E:E)</f>
        <v>Mumbai</v>
      </c>
      <c r="V1304" s="1">
        <f>_xlfn.IFNA(_xlfn.XLOOKUP(A1304,bank_processed_transactions[transaction_id],bank_processed_transactions[processing_minutes]),"")</f>
        <v>11</v>
      </c>
      <c r="W1304" s="31">
        <f>_xlfn.XLOOKUP(A1304,Source_data!A:A,Source_data!B:B)</f>
        <v>46037</v>
      </c>
    </row>
    <row r="1305" spans="1:23" x14ac:dyDescent="0.3">
      <c r="A1305" s="4" t="s">
        <v>140</v>
      </c>
      <c r="B1305" s="1">
        <f>_xlfn.XLOOKUP(A1305,bank_source_transactions__1[transaction_id],bank_source_transactions__1[amount_inr])</f>
        <v>4990.0200000000004</v>
      </c>
      <c r="C1305" s="1">
        <f>_xlfn.XLOOKUP(A1305,Processed_data!A:A,Processed_data!F:F)</f>
        <v>4990.0200000000004</v>
      </c>
      <c r="D1305" s="1" t="str">
        <f>_xlfn.XLOOKUP(A1305,bank_source_transactions__1[transaction_id],bank_source_transactions__1[transaction_status])</f>
        <v>SUCCESS</v>
      </c>
      <c r="E1305" s="1" t="str">
        <f>_xlfn.XLOOKUP(A1305,Processed_data!A:A,Processed_data!G:G)</f>
        <v>SUCCESS</v>
      </c>
      <c r="F1305" s="1">
        <f>COUNTIF(bank_processed_transactions[transaction_id],A1305)</f>
        <v>1</v>
      </c>
      <c r="G1305" s="1" t="str">
        <f t="shared" si="200"/>
        <v>found</v>
      </c>
      <c r="H1305" s="1" t="str">
        <f t="shared" si="201"/>
        <v>Not Duplicate</v>
      </c>
      <c r="I1305" s="1" t="str">
        <f t="shared" si="202"/>
        <v>match</v>
      </c>
      <c r="J1305" s="1" t="str">
        <f t="shared" si="203"/>
        <v>match</v>
      </c>
      <c r="K1305" s="1">
        <f t="shared" si="204"/>
        <v>0</v>
      </c>
      <c r="L1305" s="2">
        <f>IF(F1305=0,"not processed",_xlfn.MINIFS(Processed_data!H:H,Processed_data!A:A,A1305))</f>
        <v>46102</v>
      </c>
      <c r="M1305" s="1">
        <f>IF(F1305=0,"not processed",ABS(bank_source_transactions__1[[#This Row],[transaction_date]]-Reconciliation!L1305))</f>
        <v>3</v>
      </c>
      <c r="N1305" s="1" t="str" cm="1">
        <f t="array" ref="N1305">_xlfn.IFS(M1305="not Processed", "Not Processed",M1305&gt;2,"SLA Breached",M1305&lt;=2,"Within SLA")</f>
        <v>SLA Breached</v>
      </c>
      <c r="O1305" s="1" t="str">
        <f>_xlfn.XLOOKUP(A1305,Source_data!A:A,Source_data!D:D)</f>
        <v>NEFT</v>
      </c>
      <c r="P1305" s="1">
        <f t="shared" si="205"/>
        <v>0</v>
      </c>
      <c r="Q1305" s="1">
        <f t="shared" si="206"/>
        <v>0</v>
      </c>
      <c r="R1305" s="1">
        <f t="shared" si="207"/>
        <v>0</v>
      </c>
      <c r="S1305" s="1">
        <f t="shared" si="208"/>
        <v>0</v>
      </c>
      <c r="T1305" s="1">
        <f t="shared" si="209"/>
        <v>1</v>
      </c>
      <c r="U1305" s="1" t="str">
        <f>_xlfn.XLOOKUP(Table3[[#This Row],[Transaction ID]],Source_data!A:A,Source_data!E:E)</f>
        <v>Pune</v>
      </c>
      <c r="V1305" s="1">
        <f>_xlfn.IFNA(_xlfn.XLOOKUP(A1305,bank_processed_transactions[transaction_id],bank_processed_transactions[processing_minutes]),"")</f>
        <v>38.9</v>
      </c>
      <c r="W1305" s="31">
        <f>_xlfn.XLOOKUP(A1305,Source_data!A:A,Source_data!B:B)</f>
        <v>46099</v>
      </c>
    </row>
    <row r="1306" spans="1:23" x14ac:dyDescent="0.3">
      <c r="A1306" s="3" t="s">
        <v>4582</v>
      </c>
      <c r="B1306" s="1">
        <f>_xlfn.XLOOKUP(A1306,bank_source_transactions__1[transaction_id],bank_source_transactions__1[amount_inr])</f>
        <v>11833.18</v>
      </c>
      <c r="C1306" s="1">
        <f>_xlfn.XLOOKUP(A1306,Processed_data!A:A,Processed_data!F:F)</f>
        <v>11833.18</v>
      </c>
      <c r="D1306" s="1" t="str">
        <f>_xlfn.XLOOKUP(A1306,bank_source_transactions__1[transaction_id],bank_source_transactions__1[transaction_status])</f>
        <v>SUCCESS</v>
      </c>
      <c r="E1306" s="1" t="str">
        <f>_xlfn.XLOOKUP(A1306,Processed_data!A:A,Processed_data!G:G)</f>
        <v>SUCCESS</v>
      </c>
      <c r="F1306" s="1">
        <f>COUNTIF(bank_processed_transactions[transaction_id],A1306)</f>
        <v>1</v>
      </c>
      <c r="G1306" s="1" t="str">
        <f t="shared" si="200"/>
        <v>found</v>
      </c>
      <c r="H1306" s="1" t="str">
        <f t="shared" si="201"/>
        <v>Not Duplicate</v>
      </c>
      <c r="I1306" s="1" t="str">
        <f t="shared" si="202"/>
        <v>match</v>
      </c>
      <c r="J1306" s="1" t="str">
        <f t="shared" si="203"/>
        <v>match</v>
      </c>
      <c r="K1306" s="1">
        <f t="shared" si="204"/>
        <v>0</v>
      </c>
      <c r="L1306" s="2">
        <f>IF(F1306=0,"not processed",_xlfn.MINIFS(Processed_data!H:H,Processed_data!A:A,A1306))</f>
        <v>46111</v>
      </c>
      <c r="M1306" s="1">
        <f>IF(F1306=0,"not processed",ABS(bank_source_transactions__1[[#This Row],[transaction_date]]-Reconciliation!L1306))</f>
        <v>1</v>
      </c>
      <c r="N1306" s="1" t="str" cm="1">
        <f t="array" ref="N1306">_xlfn.IFS(M1306="not Processed", "Not Processed",M1306&gt;2,"SLA Breached",M1306&lt;=2,"Within SLA")</f>
        <v>Within SLA</v>
      </c>
      <c r="O1306" s="1" t="str">
        <f>_xlfn.XLOOKUP(A1306,Source_data!A:A,Source_data!D:D)</f>
        <v>UPI</v>
      </c>
      <c r="P1306" s="1">
        <f t="shared" si="205"/>
        <v>0</v>
      </c>
      <c r="Q1306" s="1">
        <f t="shared" si="206"/>
        <v>0</v>
      </c>
      <c r="R1306" s="1">
        <f t="shared" si="207"/>
        <v>0</v>
      </c>
      <c r="S1306" s="1">
        <f t="shared" si="208"/>
        <v>0</v>
      </c>
      <c r="T1306" s="1">
        <f t="shared" si="209"/>
        <v>0</v>
      </c>
      <c r="U1306" s="1" t="str">
        <f>_xlfn.XLOOKUP(Table3[[#This Row],[Transaction ID]],Source_data!A:A,Source_data!E:E)</f>
        <v>Pune</v>
      </c>
      <c r="V1306" s="1">
        <f>_xlfn.IFNA(_xlfn.XLOOKUP(A1306,bank_processed_transactions[transaction_id],bank_processed_transactions[processing_minutes]),"")</f>
        <v>16.7</v>
      </c>
      <c r="W1306" s="31">
        <f>_xlfn.XLOOKUP(A1306,Source_data!A:A,Source_data!B:B)</f>
        <v>46110</v>
      </c>
    </row>
    <row r="1307" spans="1:23" x14ac:dyDescent="0.3">
      <c r="A1307" s="4" t="s">
        <v>3709</v>
      </c>
      <c r="B1307" s="1">
        <f>_xlfn.XLOOKUP(A1307,bank_source_transactions__1[transaction_id],bank_source_transactions__1[amount_inr])</f>
        <v>2550.5100000000002</v>
      </c>
      <c r="C1307" s="1">
        <f>_xlfn.XLOOKUP(A1307,Processed_data!A:A,Processed_data!F:F)</f>
        <v>2550.5100000000002</v>
      </c>
      <c r="D1307" s="1" t="str">
        <f>_xlfn.XLOOKUP(A1307,bank_source_transactions__1[transaction_id],bank_source_transactions__1[transaction_status])</f>
        <v>SUCCESS</v>
      </c>
      <c r="E1307" s="1" t="str">
        <f>_xlfn.XLOOKUP(A1307,Processed_data!A:A,Processed_data!G:G)</f>
        <v>SUCCESS</v>
      </c>
      <c r="F1307" s="1">
        <f>COUNTIF(bank_processed_transactions[transaction_id],A1307)</f>
        <v>1</v>
      </c>
      <c r="G1307" s="1" t="str">
        <f t="shared" si="200"/>
        <v>found</v>
      </c>
      <c r="H1307" s="1" t="str">
        <f t="shared" si="201"/>
        <v>Not Duplicate</v>
      </c>
      <c r="I1307" s="1" t="str">
        <f t="shared" si="202"/>
        <v>match</v>
      </c>
      <c r="J1307" s="1" t="str">
        <f t="shared" si="203"/>
        <v>match</v>
      </c>
      <c r="K1307" s="1">
        <f t="shared" si="204"/>
        <v>0</v>
      </c>
      <c r="L1307" s="2">
        <f>IF(F1307=0,"not processed",_xlfn.MINIFS(Processed_data!H:H,Processed_data!A:A,A1307))</f>
        <v>46042</v>
      </c>
      <c r="M1307" s="1">
        <f>IF(F1307=0,"not processed",ABS(bank_source_transactions__1[[#This Row],[transaction_date]]-Reconciliation!L1307))</f>
        <v>1</v>
      </c>
      <c r="N1307" s="1" t="str" cm="1">
        <f t="array" ref="N1307">_xlfn.IFS(M1307="not Processed", "Not Processed",M1307&gt;2,"SLA Breached",M1307&lt;=2,"Within SLA")</f>
        <v>Within SLA</v>
      </c>
      <c r="O1307" s="1" t="str">
        <f>_xlfn.XLOOKUP(A1307,Source_data!A:A,Source_data!D:D)</f>
        <v>UPI</v>
      </c>
      <c r="P1307" s="1">
        <f t="shared" si="205"/>
        <v>0</v>
      </c>
      <c r="Q1307" s="1">
        <f t="shared" si="206"/>
        <v>0</v>
      </c>
      <c r="R1307" s="1">
        <f t="shared" si="207"/>
        <v>0</v>
      </c>
      <c r="S1307" s="1">
        <f t="shared" si="208"/>
        <v>0</v>
      </c>
      <c r="T1307" s="1">
        <f t="shared" si="209"/>
        <v>0</v>
      </c>
      <c r="U1307" s="1" t="str">
        <f>_xlfn.XLOOKUP(Table3[[#This Row],[Transaction ID]],Source_data!A:A,Source_data!E:E)</f>
        <v>Hyderabad</v>
      </c>
      <c r="V1307" s="1">
        <f>_xlfn.IFNA(_xlfn.XLOOKUP(A1307,bank_processed_transactions[transaction_id],bank_processed_transactions[processing_minutes]),"")</f>
        <v>30.5</v>
      </c>
      <c r="W1307" s="31">
        <f>_xlfn.XLOOKUP(A1307,Source_data!A:A,Source_data!B:B)</f>
        <v>46041</v>
      </c>
    </row>
    <row r="1308" spans="1:23" x14ac:dyDescent="0.3">
      <c r="A1308" s="3" t="s">
        <v>1497</v>
      </c>
      <c r="B1308" s="1">
        <f>_xlfn.XLOOKUP(A1308,bank_source_transactions__1[transaction_id],bank_source_transactions__1[amount_inr])</f>
        <v>19699.61</v>
      </c>
      <c r="C1308" s="1">
        <f>_xlfn.XLOOKUP(A1308,Processed_data!A:A,Processed_data!F:F)</f>
        <v>19699.61</v>
      </c>
      <c r="D1308" s="1" t="str">
        <f>_xlfn.XLOOKUP(A1308,bank_source_transactions__1[transaction_id],bank_source_transactions__1[transaction_status])</f>
        <v>SUCCESS</v>
      </c>
      <c r="E1308" s="1" t="str">
        <f>_xlfn.XLOOKUP(A1308,Processed_data!A:A,Processed_data!G:G)</f>
        <v>SUCCESS</v>
      </c>
      <c r="F1308" s="1">
        <f>COUNTIF(bank_processed_transactions[transaction_id],A1308)</f>
        <v>1</v>
      </c>
      <c r="G1308" s="1" t="str">
        <f t="shared" si="200"/>
        <v>found</v>
      </c>
      <c r="H1308" s="1" t="str">
        <f t="shared" si="201"/>
        <v>Not Duplicate</v>
      </c>
      <c r="I1308" s="1" t="str">
        <f t="shared" si="202"/>
        <v>match</v>
      </c>
      <c r="J1308" s="1" t="str">
        <f t="shared" si="203"/>
        <v>match</v>
      </c>
      <c r="K1308" s="1">
        <f t="shared" si="204"/>
        <v>0</v>
      </c>
      <c r="L1308" s="2">
        <f>IF(F1308=0,"not processed",_xlfn.MINIFS(Processed_data!H:H,Processed_data!A:A,A1308))</f>
        <v>46080</v>
      </c>
      <c r="M1308" s="1">
        <f>IF(F1308=0,"not processed",ABS(bank_source_transactions__1[[#This Row],[transaction_date]]-Reconciliation!L1308))</f>
        <v>2</v>
      </c>
      <c r="N1308" s="1" t="str" cm="1">
        <f t="array" ref="N1308">_xlfn.IFS(M1308="not Processed", "Not Processed",M1308&gt;2,"SLA Breached",M1308&lt;=2,"Within SLA")</f>
        <v>Within SLA</v>
      </c>
      <c r="O1308" s="1" t="str">
        <f>_xlfn.XLOOKUP(A1308,Source_data!A:A,Source_data!D:D)</f>
        <v>UPI</v>
      </c>
      <c r="P1308" s="1">
        <f t="shared" si="205"/>
        <v>0</v>
      </c>
      <c r="Q1308" s="1">
        <f t="shared" si="206"/>
        <v>0</v>
      </c>
      <c r="R1308" s="1">
        <f t="shared" si="207"/>
        <v>0</v>
      </c>
      <c r="S1308" s="1">
        <f t="shared" si="208"/>
        <v>0</v>
      </c>
      <c r="T1308" s="1">
        <f t="shared" si="209"/>
        <v>0</v>
      </c>
      <c r="U1308" s="1" t="str">
        <f>_xlfn.XLOOKUP(Table3[[#This Row],[Transaction ID]],Source_data!A:A,Source_data!E:E)</f>
        <v>Pune</v>
      </c>
      <c r="V1308" s="1">
        <f>_xlfn.IFNA(_xlfn.XLOOKUP(A1308,bank_processed_transactions[transaction_id],bank_processed_transactions[processing_minutes]),"")</f>
        <v>61.7</v>
      </c>
      <c r="W1308" s="31">
        <f>_xlfn.XLOOKUP(A1308,Source_data!A:A,Source_data!B:B)</f>
        <v>46078</v>
      </c>
    </row>
    <row r="1309" spans="1:23" x14ac:dyDescent="0.3">
      <c r="A1309" s="4" t="s">
        <v>4043</v>
      </c>
      <c r="B1309" s="1">
        <f>_xlfn.XLOOKUP(A1309,bank_source_transactions__1[transaction_id],bank_source_transactions__1[amount_inr])</f>
        <v>14669.29</v>
      </c>
      <c r="C1309" s="1">
        <f>_xlfn.XLOOKUP(A1309,Processed_data!A:A,Processed_data!F:F)</f>
        <v>14669.29</v>
      </c>
      <c r="D1309" s="1" t="str">
        <f>_xlfn.XLOOKUP(A1309,bank_source_transactions__1[transaction_id],bank_source_transactions__1[transaction_status])</f>
        <v>SUCCESS</v>
      </c>
      <c r="E1309" s="1" t="str">
        <f>_xlfn.XLOOKUP(A1309,Processed_data!A:A,Processed_data!G:G)</f>
        <v>SUCCESS</v>
      </c>
      <c r="F1309" s="1">
        <f>COUNTIF(bank_processed_transactions[transaction_id],A1309)</f>
        <v>1</v>
      </c>
      <c r="G1309" s="1" t="str">
        <f t="shared" si="200"/>
        <v>found</v>
      </c>
      <c r="H1309" s="1" t="str">
        <f t="shared" si="201"/>
        <v>Not Duplicate</v>
      </c>
      <c r="I1309" s="1" t="str">
        <f t="shared" si="202"/>
        <v>match</v>
      </c>
      <c r="J1309" s="1" t="str">
        <f t="shared" si="203"/>
        <v>match</v>
      </c>
      <c r="K1309" s="1">
        <f t="shared" si="204"/>
        <v>0</v>
      </c>
      <c r="L1309" s="2">
        <f>IF(F1309=0,"not processed",_xlfn.MINIFS(Processed_data!H:H,Processed_data!A:A,A1309))</f>
        <v>46083</v>
      </c>
      <c r="M1309" s="1">
        <f>IF(F1309=0,"not processed",ABS(bank_source_transactions__1[[#This Row],[transaction_date]]-Reconciliation!L1309))</f>
        <v>1</v>
      </c>
      <c r="N1309" s="1" t="str" cm="1">
        <f t="array" ref="N1309">_xlfn.IFS(M1309="not Processed", "Not Processed",M1309&gt;2,"SLA Breached",M1309&lt;=2,"Within SLA")</f>
        <v>Within SLA</v>
      </c>
      <c r="O1309" s="1" t="str">
        <f>_xlfn.XLOOKUP(A1309,Source_data!A:A,Source_data!D:D)</f>
        <v>UPI</v>
      </c>
      <c r="P1309" s="1">
        <f t="shared" si="205"/>
        <v>0</v>
      </c>
      <c r="Q1309" s="1">
        <f t="shared" si="206"/>
        <v>0</v>
      </c>
      <c r="R1309" s="1">
        <f t="shared" si="207"/>
        <v>0</v>
      </c>
      <c r="S1309" s="1">
        <f t="shared" si="208"/>
        <v>0</v>
      </c>
      <c r="T1309" s="1">
        <f t="shared" si="209"/>
        <v>0</v>
      </c>
      <c r="U1309" s="1" t="str">
        <f>_xlfn.XLOOKUP(Table3[[#This Row],[Transaction ID]],Source_data!A:A,Source_data!E:E)</f>
        <v>Bengaluru</v>
      </c>
      <c r="V1309" s="1">
        <f>_xlfn.IFNA(_xlfn.XLOOKUP(A1309,bank_processed_transactions[transaction_id],bank_processed_transactions[processing_minutes]),"")</f>
        <v>79</v>
      </c>
      <c r="W1309" s="31">
        <f>_xlfn.XLOOKUP(A1309,Source_data!A:A,Source_data!B:B)</f>
        <v>46082</v>
      </c>
    </row>
    <row r="1310" spans="1:23" x14ac:dyDescent="0.3">
      <c r="A1310" s="3" t="s">
        <v>4882</v>
      </c>
      <c r="B1310" s="1">
        <f>_xlfn.XLOOKUP(A1310,bank_source_transactions__1[transaction_id],bank_source_transactions__1[amount_inr])</f>
        <v>6356.7</v>
      </c>
      <c r="C1310" s="1">
        <f>_xlfn.XLOOKUP(A1310,Processed_data!A:A,Processed_data!F:F)</f>
        <v>6356.7</v>
      </c>
      <c r="D1310" s="1" t="str">
        <f>_xlfn.XLOOKUP(A1310,bank_source_transactions__1[transaction_id],bank_source_transactions__1[transaction_status])</f>
        <v>SUCCESS</v>
      </c>
      <c r="E1310" s="1" t="str">
        <f>_xlfn.XLOOKUP(A1310,Processed_data!A:A,Processed_data!G:G)</f>
        <v>SUCCESS</v>
      </c>
      <c r="F1310" s="1">
        <f>COUNTIF(bank_processed_transactions[transaction_id],A1310)</f>
        <v>1</v>
      </c>
      <c r="G1310" s="1" t="str">
        <f t="shared" si="200"/>
        <v>found</v>
      </c>
      <c r="H1310" s="1" t="str">
        <f t="shared" si="201"/>
        <v>Not Duplicate</v>
      </c>
      <c r="I1310" s="1" t="str">
        <f t="shared" si="202"/>
        <v>match</v>
      </c>
      <c r="J1310" s="1" t="str">
        <f t="shared" si="203"/>
        <v>match</v>
      </c>
      <c r="K1310" s="1">
        <f t="shared" si="204"/>
        <v>0</v>
      </c>
      <c r="L1310" s="2">
        <f>IF(F1310=0,"not processed",_xlfn.MINIFS(Processed_data!H:H,Processed_data!A:A,A1310))</f>
        <v>46038</v>
      </c>
      <c r="M1310" s="1">
        <f>IF(F1310=0,"not processed",ABS(bank_source_transactions__1[[#This Row],[transaction_date]]-Reconciliation!L1310))</f>
        <v>1</v>
      </c>
      <c r="N1310" s="1" t="str" cm="1">
        <f t="array" ref="N1310">_xlfn.IFS(M1310="not Processed", "Not Processed",M1310&gt;2,"SLA Breached",M1310&lt;=2,"Within SLA")</f>
        <v>Within SLA</v>
      </c>
      <c r="O1310" s="1" t="str">
        <f>_xlfn.XLOOKUP(A1310,Source_data!A:A,Source_data!D:D)</f>
        <v>NEFT</v>
      </c>
      <c r="P1310" s="1">
        <f t="shared" si="205"/>
        <v>0</v>
      </c>
      <c r="Q1310" s="1">
        <f t="shared" si="206"/>
        <v>0</v>
      </c>
      <c r="R1310" s="1">
        <f t="shared" si="207"/>
        <v>0</v>
      </c>
      <c r="S1310" s="1">
        <f t="shared" si="208"/>
        <v>0</v>
      </c>
      <c r="T1310" s="1">
        <f t="shared" si="209"/>
        <v>0</v>
      </c>
      <c r="U1310" s="1" t="str">
        <f>_xlfn.XLOOKUP(Table3[[#This Row],[Transaction ID]],Source_data!A:A,Source_data!E:E)</f>
        <v>Hyderabad</v>
      </c>
      <c r="V1310" s="1">
        <f>_xlfn.IFNA(_xlfn.XLOOKUP(A1310,bank_processed_transactions[transaction_id],bank_processed_transactions[processing_minutes]),"")</f>
        <v>20.9</v>
      </c>
      <c r="W1310" s="31">
        <f>_xlfn.XLOOKUP(A1310,Source_data!A:A,Source_data!B:B)</f>
        <v>46037</v>
      </c>
    </row>
    <row r="1311" spans="1:23" x14ac:dyDescent="0.3">
      <c r="A1311" s="4" t="s">
        <v>849</v>
      </c>
      <c r="B1311" s="1">
        <f>_xlfn.XLOOKUP(A1311,bank_source_transactions__1[transaction_id],bank_source_transactions__1[amount_inr])</f>
        <v>5501.42</v>
      </c>
      <c r="C1311" s="1">
        <f>_xlfn.XLOOKUP(A1311,Processed_data!A:A,Processed_data!F:F)</f>
        <v>5501.42</v>
      </c>
      <c r="D1311" s="1" t="str">
        <f>_xlfn.XLOOKUP(A1311,bank_source_transactions__1[transaction_id],bank_source_transactions__1[transaction_status])</f>
        <v>SUCCESS</v>
      </c>
      <c r="E1311" s="1" t="str">
        <f>_xlfn.XLOOKUP(A1311,Processed_data!A:A,Processed_data!G:G)</f>
        <v>SUCCESS</v>
      </c>
      <c r="F1311" s="1">
        <f>COUNTIF(bank_processed_transactions[transaction_id],A1311)</f>
        <v>1</v>
      </c>
      <c r="G1311" s="1" t="str">
        <f t="shared" si="200"/>
        <v>found</v>
      </c>
      <c r="H1311" s="1" t="str">
        <f t="shared" si="201"/>
        <v>Not Duplicate</v>
      </c>
      <c r="I1311" s="1" t="str">
        <f t="shared" si="202"/>
        <v>match</v>
      </c>
      <c r="J1311" s="1" t="str">
        <f t="shared" si="203"/>
        <v>match</v>
      </c>
      <c r="K1311" s="1">
        <f t="shared" si="204"/>
        <v>0</v>
      </c>
      <c r="L1311" s="2">
        <f>IF(F1311=0,"not processed",_xlfn.MINIFS(Processed_data!H:H,Processed_data!A:A,A1311))</f>
        <v>46042</v>
      </c>
      <c r="M1311" s="1">
        <f>IF(F1311=0,"not processed",ABS(bank_source_transactions__1[[#This Row],[transaction_date]]-Reconciliation!L1311))</f>
        <v>5</v>
      </c>
      <c r="N1311" s="1" t="str" cm="1">
        <f t="array" ref="N1311">_xlfn.IFS(M1311="not Processed", "Not Processed",M1311&gt;2,"SLA Breached",M1311&lt;=2,"Within SLA")</f>
        <v>SLA Breached</v>
      </c>
      <c r="O1311" s="1" t="str">
        <f>_xlfn.XLOOKUP(A1311,Source_data!A:A,Source_data!D:D)</f>
        <v>UPI</v>
      </c>
      <c r="P1311" s="1">
        <f t="shared" si="205"/>
        <v>0</v>
      </c>
      <c r="Q1311" s="1">
        <f t="shared" si="206"/>
        <v>0</v>
      </c>
      <c r="R1311" s="1">
        <f t="shared" si="207"/>
        <v>0</v>
      </c>
      <c r="S1311" s="1">
        <f t="shared" si="208"/>
        <v>0</v>
      </c>
      <c r="T1311" s="1">
        <f t="shared" si="209"/>
        <v>1</v>
      </c>
      <c r="U1311" s="1" t="str">
        <f>_xlfn.XLOOKUP(Table3[[#This Row],[Transaction ID]],Source_data!A:A,Source_data!E:E)</f>
        <v>Hyderabad</v>
      </c>
      <c r="V1311" s="1">
        <f>_xlfn.IFNA(_xlfn.XLOOKUP(A1311,bank_processed_transactions[transaction_id],bank_processed_transactions[processing_minutes]),"")</f>
        <v>10.5</v>
      </c>
      <c r="W1311" s="31">
        <f>_xlfn.XLOOKUP(A1311,Source_data!A:A,Source_data!B:B)</f>
        <v>46037</v>
      </c>
    </row>
    <row r="1312" spans="1:23" x14ac:dyDescent="0.3">
      <c r="A1312" s="3" t="s">
        <v>5010</v>
      </c>
      <c r="B1312" s="1">
        <f>_xlfn.XLOOKUP(A1312,bank_source_transactions__1[transaction_id],bank_source_transactions__1[amount_inr])</f>
        <v>3887.84</v>
      </c>
      <c r="C1312" s="1" t="e">
        <f>_xlfn.XLOOKUP(A1312,Processed_data!A:A,Processed_data!F:F)</f>
        <v>#N/A</v>
      </c>
      <c r="D1312" s="1" t="str">
        <f>_xlfn.XLOOKUP(A1312,bank_source_transactions__1[transaction_id],bank_source_transactions__1[transaction_status])</f>
        <v>SUCCESS</v>
      </c>
      <c r="E1312" s="1" t="e">
        <f>_xlfn.XLOOKUP(A1312,Processed_data!A:A,Processed_data!G:G)</f>
        <v>#N/A</v>
      </c>
      <c r="F1312" s="1">
        <f>COUNTIF(bank_processed_transactions[transaction_id],A1312)</f>
        <v>0</v>
      </c>
      <c r="G1312" s="1" t="str">
        <f t="shared" si="200"/>
        <v>missing</v>
      </c>
      <c r="H1312" s="1" t="str">
        <f t="shared" si="201"/>
        <v>Not Duplicate</v>
      </c>
      <c r="I1312" s="1" t="str">
        <f t="shared" si="202"/>
        <v>not processed</v>
      </c>
      <c r="J1312" s="1" t="str">
        <f t="shared" si="203"/>
        <v>not processed</v>
      </c>
      <c r="K1312" s="1" t="str">
        <f t="shared" si="204"/>
        <v>missing</v>
      </c>
      <c r="L1312" s="2" t="str">
        <f>IF(F1312=0,"not processed",_xlfn.MINIFS(Processed_data!H:H,Processed_data!A:A,A1312))</f>
        <v>not processed</v>
      </c>
      <c r="M1312" s="1" t="str">
        <f>IF(F1312=0,"not processed",ABS(bank_source_transactions__1[[#This Row],[transaction_date]]-Reconciliation!L1312))</f>
        <v>not processed</v>
      </c>
      <c r="N1312" s="1" t="str" cm="1">
        <f t="array" ref="N1312">_xlfn.IFS(M1312="not Processed", "Not Processed",M1312&gt;2,"SLA Breached",M1312&lt;=2,"Within SLA")</f>
        <v>Not Processed</v>
      </c>
      <c r="O1312" s="1" t="str">
        <f>_xlfn.XLOOKUP(A1312,Source_data!A:A,Source_data!D:D)</f>
        <v>IMPS</v>
      </c>
      <c r="P1312" s="1">
        <f t="shared" si="205"/>
        <v>1</v>
      </c>
      <c r="Q1312" s="1">
        <f t="shared" si="206"/>
        <v>0</v>
      </c>
      <c r="R1312" s="1">
        <f t="shared" si="207"/>
        <v>0</v>
      </c>
      <c r="S1312" s="1">
        <f t="shared" si="208"/>
        <v>0</v>
      </c>
      <c r="T1312" s="1">
        <f t="shared" si="209"/>
        <v>0</v>
      </c>
      <c r="U1312" s="1" t="str">
        <f>_xlfn.XLOOKUP(Table3[[#This Row],[Transaction ID]],Source_data!A:A,Source_data!E:E)</f>
        <v>Hyderabad</v>
      </c>
      <c r="V1312" s="1" t="str">
        <f>_xlfn.IFNA(_xlfn.XLOOKUP(A1312,bank_processed_transactions[transaction_id],bank_processed_transactions[processing_minutes]),"")</f>
        <v/>
      </c>
      <c r="W1312" s="31">
        <f>_xlfn.XLOOKUP(A1312,Source_data!A:A,Source_data!B:B)</f>
        <v>46038</v>
      </c>
    </row>
    <row r="1313" spans="1:23" x14ac:dyDescent="0.3">
      <c r="A1313" s="4" t="s">
        <v>4407</v>
      </c>
      <c r="B1313" s="1">
        <f>_xlfn.XLOOKUP(A1313,bank_source_transactions__1[transaction_id],bank_source_transactions__1[amount_inr])</f>
        <v>20175.84</v>
      </c>
      <c r="C1313" s="1">
        <f>_xlfn.XLOOKUP(A1313,Processed_data!A:A,Processed_data!F:F)</f>
        <v>20175.84</v>
      </c>
      <c r="D1313" s="1" t="str">
        <f>_xlfn.XLOOKUP(A1313,bank_source_transactions__1[transaction_id],bank_source_transactions__1[transaction_status])</f>
        <v>SUCCESS</v>
      </c>
      <c r="E1313" s="1" t="str">
        <f>_xlfn.XLOOKUP(A1313,Processed_data!A:A,Processed_data!G:G)</f>
        <v>SUCCESS</v>
      </c>
      <c r="F1313" s="1">
        <f>COUNTIF(bank_processed_transactions[transaction_id],A1313)</f>
        <v>1</v>
      </c>
      <c r="G1313" s="1" t="str">
        <f t="shared" si="200"/>
        <v>found</v>
      </c>
      <c r="H1313" s="1" t="str">
        <f t="shared" si="201"/>
        <v>Not Duplicate</v>
      </c>
      <c r="I1313" s="1" t="str">
        <f t="shared" si="202"/>
        <v>match</v>
      </c>
      <c r="J1313" s="1" t="str">
        <f t="shared" si="203"/>
        <v>match</v>
      </c>
      <c r="K1313" s="1">
        <f t="shared" si="204"/>
        <v>0</v>
      </c>
      <c r="L1313" s="2">
        <f>IF(F1313=0,"not processed",_xlfn.MINIFS(Processed_data!H:H,Processed_data!A:A,A1313))</f>
        <v>46055</v>
      </c>
      <c r="M1313" s="1">
        <f>IF(F1313=0,"not processed",ABS(bank_source_transactions__1[[#This Row],[transaction_date]]-Reconciliation!L1313))</f>
        <v>2</v>
      </c>
      <c r="N1313" s="1" t="str" cm="1">
        <f t="array" ref="N1313">_xlfn.IFS(M1313="not Processed", "Not Processed",M1313&gt;2,"SLA Breached",M1313&lt;=2,"Within SLA")</f>
        <v>Within SLA</v>
      </c>
      <c r="O1313" s="1" t="str">
        <f>_xlfn.XLOOKUP(A1313,Source_data!A:A,Source_data!D:D)</f>
        <v>NEFT</v>
      </c>
      <c r="P1313" s="1">
        <f t="shared" si="205"/>
        <v>0</v>
      </c>
      <c r="Q1313" s="1">
        <f t="shared" si="206"/>
        <v>0</v>
      </c>
      <c r="R1313" s="1">
        <f t="shared" si="207"/>
        <v>0</v>
      </c>
      <c r="S1313" s="1">
        <f t="shared" si="208"/>
        <v>0</v>
      </c>
      <c r="T1313" s="1">
        <f t="shared" si="209"/>
        <v>0</v>
      </c>
      <c r="U1313" s="1" t="str">
        <f>_xlfn.XLOOKUP(Table3[[#This Row],[Transaction ID]],Source_data!A:A,Source_data!E:E)</f>
        <v>Mumbai</v>
      </c>
      <c r="V1313" s="1">
        <f>_xlfn.IFNA(_xlfn.XLOOKUP(A1313,bank_processed_transactions[transaction_id],bank_processed_transactions[processing_minutes]),"")</f>
        <v>12.4</v>
      </c>
      <c r="W1313" s="31">
        <f>_xlfn.XLOOKUP(A1313,Source_data!A:A,Source_data!B:B)</f>
        <v>46053</v>
      </c>
    </row>
    <row r="1314" spans="1:23" x14ac:dyDescent="0.3">
      <c r="A1314" s="3" t="s">
        <v>1083</v>
      </c>
      <c r="B1314" s="1">
        <f>_xlfn.XLOOKUP(A1314,bank_source_transactions__1[transaction_id],bank_source_transactions__1[amount_inr])</f>
        <v>14207.28</v>
      </c>
      <c r="C1314" s="1">
        <f>_xlfn.XLOOKUP(A1314,Processed_data!A:A,Processed_data!F:F)</f>
        <v>14207.28</v>
      </c>
      <c r="D1314" s="1" t="str">
        <f>_xlfn.XLOOKUP(A1314,bank_source_transactions__1[transaction_id],bank_source_transactions__1[transaction_status])</f>
        <v>SUCCESS</v>
      </c>
      <c r="E1314" s="1" t="str">
        <f>_xlfn.XLOOKUP(A1314,Processed_data!A:A,Processed_data!G:G)</f>
        <v>SUCCESS</v>
      </c>
      <c r="F1314" s="1">
        <f>COUNTIF(bank_processed_transactions[transaction_id],A1314)</f>
        <v>1</v>
      </c>
      <c r="G1314" s="1" t="str">
        <f t="shared" si="200"/>
        <v>found</v>
      </c>
      <c r="H1314" s="1" t="str">
        <f t="shared" si="201"/>
        <v>Not Duplicate</v>
      </c>
      <c r="I1314" s="1" t="str">
        <f t="shared" si="202"/>
        <v>match</v>
      </c>
      <c r="J1314" s="1" t="str">
        <f t="shared" si="203"/>
        <v>match</v>
      </c>
      <c r="K1314" s="1">
        <f t="shared" si="204"/>
        <v>0</v>
      </c>
      <c r="L1314" s="2">
        <f>IF(F1314=0,"not processed",_xlfn.MINIFS(Processed_data!H:H,Processed_data!A:A,A1314))</f>
        <v>46023</v>
      </c>
      <c r="M1314" s="1">
        <f>IF(F1314=0,"not processed",ABS(bank_source_transactions__1[[#This Row],[transaction_date]]-Reconciliation!L1314))</f>
        <v>0</v>
      </c>
      <c r="N1314" s="1" t="str" cm="1">
        <f t="array" ref="N1314">_xlfn.IFS(M1314="not Processed", "Not Processed",M1314&gt;2,"SLA Breached",M1314&lt;=2,"Within SLA")</f>
        <v>Within SLA</v>
      </c>
      <c r="O1314" s="1" t="str">
        <f>_xlfn.XLOOKUP(A1314,Source_data!A:A,Source_data!D:D)</f>
        <v>UPI</v>
      </c>
      <c r="P1314" s="1">
        <f t="shared" si="205"/>
        <v>0</v>
      </c>
      <c r="Q1314" s="1">
        <f t="shared" si="206"/>
        <v>0</v>
      </c>
      <c r="R1314" s="1">
        <f t="shared" si="207"/>
        <v>0</v>
      </c>
      <c r="S1314" s="1">
        <f t="shared" si="208"/>
        <v>0</v>
      </c>
      <c r="T1314" s="1">
        <f t="shared" si="209"/>
        <v>0</v>
      </c>
      <c r="U1314" s="1" t="str">
        <f>_xlfn.XLOOKUP(Table3[[#This Row],[Transaction ID]],Source_data!A:A,Source_data!E:E)</f>
        <v>Hyderabad</v>
      </c>
      <c r="V1314" s="1">
        <f>_xlfn.IFNA(_xlfn.XLOOKUP(A1314,bank_processed_transactions[transaction_id],bank_processed_transactions[processing_minutes]),"")</f>
        <v>27.6</v>
      </c>
      <c r="W1314" s="31">
        <f>_xlfn.XLOOKUP(A1314,Source_data!A:A,Source_data!B:B)</f>
        <v>46023</v>
      </c>
    </row>
    <row r="1315" spans="1:23" x14ac:dyDescent="0.3">
      <c r="A1315" s="4" t="s">
        <v>800</v>
      </c>
      <c r="B1315" s="1">
        <f>_xlfn.XLOOKUP(A1315,bank_source_transactions__1[transaction_id],bank_source_transactions__1[amount_inr])</f>
        <v>2131.4499999999998</v>
      </c>
      <c r="C1315" s="1">
        <f>_xlfn.XLOOKUP(A1315,Processed_data!A:A,Processed_data!F:F)</f>
        <v>2131.4499999999998</v>
      </c>
      <c r="D1315" s="1" t="str">
        <f>_xlfn.XLOOKUP(A1315,bank_source_transactions__1[transaction_id],bank_source_transactions__1[transaction_status])</f>
        <v>SUCCESS</v>
      </c>
      <c r="E1315" s="1" t="str">
        <f>_xlfn.XLOOKUP(A1315,Processed_data!A:A,Processed_data!G:G)</f>
        <v>SUCCESS</v>
      </c>
      <c r="F1315" s="1">
        <f>COUNTIF(bank_processed_transactions[transaction_id],A1315)</f>
        <v>1</v>
      </c>
      <c r="G1315" s="1" t="str">
        <f t="shared" si="200"/>
        <v>found</v>
      </c>
      <c r="H1315" s="1" t="str">
        <f t="shared" si="201"/>
        <v>Not Duplicate</v>
      </c>
      <c r="I1315" s="1" t="str">
        <f t="shared" si="202"/>
        <v>match</v>
      </c>
      <c r="J1315" s="1" t="str">
        <f t="shared" si="203"/>
        <v>match</v>
      </c>
      <c r="K1315" s="1">
        <f t="shared" si="204"/>
        <v>0</v>
      </c>
      <c r="L1315" s="2">
        <f>IF(F1315=0,"not processed",_xlfn.MINIFS(Processed_data!H:H,Processed_data!A:A,A1315))</f>
        <v>46033</v>
      </c>
      <c r="M1315" s="1">
        <f>IF(F1315=0,"not processed",ABS(bank_source_transactions__1[[#This Row],[transaction_date]]-Reconciliation!L1315))</f>
        <v>1</v>
      </c>
      <c r="N1315" s="1" t="str" cm="1">
        <f t="array" ref="N1315">_xlfn.IFS(M1315="not Processed", "Not Processed",M1315&gt;2,"SLA Breached",M1315&lt;=2,"Within SLA")</f>
        <v>Within SLA</v>
      </c>
      <c r="O1315" s="1" t="str">
        <f>_xlfn.XLOOKUP(A1315,Source_data!A:A,Source_data!D:D)</f>
        <v>UPI</v>
      </c>
      <c r="P1315" s="1">
        <f t="shared" si="205"/>
        <v>0</v>
      </c>
      <c r="Q1315" s="1">
        <f t="shared" si="206"/>
        <v>0</v>
      </c>
      <c r="R1315" s="1">
        <f t="shared" si="207"/>
        <v>0</v>
      </c>
      <c r="S1315" s="1">
        <f t="shared" si="208"/>
        <v>0</v>
      </c>
      <c r="T1315" s="1">
        <f t="shared" si="209"/>
        <v>0</v>
      </c>
      <c r="U1315" s="1" t="str">
        <f>_xlfn.XLOOKUP(Table3[[#This Row],[Transaction ID]],Source_data!A:A,Source_data!E:E)</f>
        <v>Mumbai</v>
      </c>
      <c r="V1315" s="1">
        <f>_xlfn.IFNA(_xlfn.XLOOKUP(A1315,bank_processed_transactions[transaction_id],bank_processed_transactions[processing_minutes]),"")</f>
        <v>39</v>
      </c>
      <c r="W1315" s="31">
        <f>_xlfn.XLOOKUP(A1315,Source_data!A:A,Source_data!B:B)</f>
        <v>46032</v>
      </c>
    </row>
    <row r="1316" spans="1:23" x14ac:dyDescent="0.3">
      <c r="A1316" s="3" t="s">
        <v>2354</v>
      </c>
      <c r="B1316" s="1">
        <f>_xlfn.XLOOKUP(A1316,bank_source_transactions__1[transaction_id],bank_source_transactions__1[amount_inr])</f>
        <v>9656.89</v>
      </c>
      <c r="C1316" s="1">
        <f>_xlfn.XLOOKUP(A1316,Processed_data!A:A,Processed_data!F:F)</f>
        <v>9656.89</v>
      </c>
      <c r="D1316" s="1" t="str">
        <f>_xlfn.XLOOKUP(A1316,bank_source_transactions__1[transaction_id],bank_source_transactions__1[transaction_status])</f>
        <v>SUCCESS</v>
      </c>
      <c r="E1316" s="1" t="str">
        <f>_xlfn.XLOOKUP(A1316,Processed_data!A:A,Processed_data!G:G)</f>
        <v>SUCCESS</v>
      </c>
      <c r="F1316" s="1">
        <f>COUNTIF(bank_processed_transactions[transaction_id],A1316)</f>
        <v>1</v>
      </c>
      <c r="G1316" s="1" t="str">
        <f t="shared" si="200"/>
        <v>found</v>
      </c>
      <c r="H1316" s="1" t="str">
        <f t="shared" si="201"/>
        <v>Not Duplicate</v>
      </c>
      <c r="I1316" s="1" t="str">
        <f t="shared" si="202"/>
        <v>match</v>
      </c>
      <c r="J1316" s="1" t="str">
        <f t="shared" si="203"/>
        <v>match</v>
      </c>
      <c r="K1316" s="1">
        <f t="shared" si="204"/>
        <v>0</v>
      </c>
      <c r="L1316" s="2">
        <f>IF(F1316=0,"not processed",_xlfn.MINIFS(Processed_data!H:H,Processed_data!A:A,A1316))</f>
        <v>46045</v>
      </c>
      <c r="M1316" s="1">
        <f>IF(F1316=0,"not processed",ABS(bank_source_transactions__1[[#This Row],[transaction_date]]-Reconciliation!L1316))</f>
        <v>0</v>
      </c>
      <c r="N1316" s="1" t="str" cm="1">
        <f t="array" ref="N1316">_xlfn.IFS(M1316="not Processed", "Not Processed",M1316&gt;2,"SLA Breached",M1316&lt;=2,"Within SLA")</f>
        <v>Within SLA</v>
      </c>
      <c r="O1316" s="1" t="str">
        <f>_xlfn.XLOOKUP(A1316,Source_data!A:A,Source_data!D:D)</f>
        <v>NEFT</v>
      </c>
      <c r="P1316" s="1">
        <f t="shared" si="205"/>
        <v>0</v>
      </c>
      <c r="Q1316" s="1">
        <f t="shared" si="206"/>
        <v>0</v>
      </c>
      <c r="R1316" s="1">
        <f t="shared" si="207"/>
        <v>0</v>
      </c>
      <c r="S1316" s="1">
        <f t="shared" si="208"/>
        <v>0</v>
      </c>
      <c r="T1316" s="1">
        <f t="shared" si="209"/>
        <v>0</v>
      </c>
      <c r="U1316" s="1" t="str">
        <f>_xlfn.XLOOKUP(Table3[[#This Row],[Transaction ID]],Source_data!A:A,Source_data!E:E)</f>
        <v>Hyderabad</v>
      </c>
      <c r="V1316" s="1">
        <f>_xlfn.IFNA(_xlfn.XLOOKUP(A1316,bank_processed_transactions[transaction_id],bank_processed_transactions[processing_minutes]),"")</f>
        <v>24.3</v>
      </c>
      <c r="W1316" s="31">
        <f>_xlfn.XLOOKUP(A1316,Source_data!A:A,Source_data!B:B)</f>
        <v>46045</v>
      </c>
    </row>
    <row r="1317" spans="1:23" x14ac:dyDescent="0.3">
      <c r="A1317" s="4" t="s">
        <v>4576</v>
      </c>
      <c r="B1317" s="1">
        <f>_xlfn.XLOOKUP(A1317,bank_source_transactions__1[transaction_id],bank_source_transactions__1[amount_inr])</f>
        <v>479.04</v>
      </c>
      <c r="C1317" s="1">
        <f>_xlfn.XLOOKUP(A1317,Processed_data!A:A,Processed_data!F:F)</f>
        <v>479.04</v>
      </c>
      <c r="D1317" s="1" t="str">
        <f>_xlfn.XLOOKUP(A1317,bank_source_transactions__1[transaction_id],bank_source_transactions__1[transaction_status])</f>
        <v>SUCCESS</v>
      </c>
      <c r="E1317" s="1" t="str">
        <f>_xlfn.XLOOKUP(A1317,Processed_data!A:A,Processed_data!G:G)</f>
        <v>SUCCESS</v>
      </c>
      <c r="F1317" s="1">
        <f>COUNTIF(bank_processed_transactions[transaction_id],A1317)</f>
        <v>1</v>
      </c>
      <c r="G1317" s="1" t="str">
        <f t="shared" si="200"/>
        <v>found</v>
      </c>
      <c r="H1317" s="1" t="str">
        <f t="shared" si="201"/>
        <v>Not Duplicate</v>
      </c>
      <c r="I1317" s="1" t="str">
        <f t="shared" si="202"/>
        <v>match</v>
      </c>
      <c r="J1317" s="1" t="str">
        <f t="shared" si="203"/>
        <v>match</v>
      </c>
      <c r="K1317" s="1">
        <f t="shared" si="204"/>
        <v>0</v>
      </c>
      <c r="L1317" s="2">
        <f>IF(F1317=0,"not processed",_xlfn.MINIFS(Processed_data!H:H,Processed_data!A:A,A1317))</f>
        <v>46099</v>
      </c>
      <c r="M1317" s="1">
        <f>IF(F1317=0,"not processed",ABS(bank_source_transactions__1[[#This Row],[transaction_date]]-Reconciliation!L1317))</f>
        <v>3</v>
      </c>
      <c r="N1317" s="1" t="str" cm="1">
        <f t="array" ref="N1317">_xlfn.IFS(M1317="not Processed", "Not Processed",M1317&gt;2,"SLA Breached",M1317&lt;=2,"Within SLA")</f>
        <v>SLA Breached</v>
      </c>
      <c r="O1317" s="1" t="str">
        <f>_xlfn.XLOOKUP(A1317,Source_data!A:A,Source_data!D:D)</f>
        <v>IMPS</v>
      </c>
      <c r="P1317" s="1">
        <f t="shared" si="205"/>
        <v>0</v>
      </c>
      <c r="Q1317" s="1">
        <f t="shared" si="206"/>
        <v>0</v>
      </c>
      <c r="R1317" s="1">
        <f t="shared" si="207"/>
        <v>0</v>
      </c>
      <c r="S1317" s="1">
        <f t="shared" si="208"/>
        <v>0</v>
      </c>
      <c r="T1317" s="1">
        <f t="shared" si="209"/>
        <v>1</v>
      </c>
      <c r="U1317" s="1" t="str">
        <f>_xlfn.XLOOKUP(Table3[[#This Row],[Transaction ID]],Source_data!A:A,Source_data!E:E)</f>
        <v>Bengaluru</v>
      </c>
      <c r="V1317" s="1">
        <f>_xlfn.IFNA(_xlfn.XLOOKUP(A1317,bank_processed_transactions[transaction_id],bank_processed_transactions[processing_minutes]),"")</f>
        <v>80.599999999999994</v>
      </c>
      <c r="W1317" s="31">
        <f>_xlfn.XLOOKUP(A1317,Source_data!A:A,Source_data!B:B)</f>
        <v>46096</v>
      </c>
    </row>
    <row r="1318" spans="1:23" x14ac:dyDescent="0.3">
      <c r="A1318" s="3" t="s">
        <v>4073</v>
      </c>
      <c r="B1318" s="1">
        <f>_xlfn.XLOOKUP(A1318,bank_source_transactions__1[transaction_id],bank_source_transactions__1[amount_inr])</f>
        <v>21798.49</v>
      </c>
      <c r="C1318" s="1">
        <f>_xlfn.XLOOKUP(A1318,Processed_data!A:A,Processed_data!F:F)</f>
        <v>21798.49</v>
      </c>
      <c r="D1318" s="1" t="str">
        <f>_xlfn.XLOOKUP(A1318,bank_source_transactions__1[transaction_id],bank_source_transactions__1[transaction_status])</f>
        <v>SUCCESS</v>
      </c>
      <c r="E1318" s="1" t="str">
        <f>_xlfn.XLOOKUP(A1318,Processed_data!A:A,Processed_data!G:G)</f>
        <v>SUCCESS</v>
      </c>
      <c r="F1318" s="1">
        <f>COUNTIF(bank_processed_transactions[transaction_id],A1318)</f>
        <v>1</v>
      </c>
      <c r="G1318" s="1" t="str">
        <f t="shared" si="200"/>
        <v>found</v>
      </c>
      <c r="H1318" s="1" t="str">
        <f t="shared" si="201"/>
        <v>Not Duplicate</v>
      </c>
      <c r="I1318" s="1" t="str">
        <f t="shared" si="202"/>
        <v>match</v>
      </c>
      <c r="J1318" s="1" t="str">
        <f t="shared" si="203"/>
        <v>match</v>
      </c>
      <c r="K1318" s="1">
        <f t="shared" si="204"/>
        <v>0</v>
      </c>
      <c r="L1318" s="2">
        <f>IF(F1318=0,"not processed",_xlfn.MINIFS(Processed_data!H:H,Processed_data!A:A,A1318))</f>
        <v>46092</v>
      </c>
      <c r="M1318" s="1">
        <f>IF(F1318=0,"not processed",ABS(bank_source_transactions__1[[#This Row],[transaction_date]]-Reconciliation!L1318))</f>
        <v>2</v>
      </c>
      <c r="N1318" s="1" t="str" cm="1">
        <f t="array" ref="N1318">_xlfn.IFS(M1318="not Processed", "Not Processed",M1318&gt;2,"SLA Breached",M1318&lt;=2,"Within SLA")</f>
        <v>Within SLA</v>
      </c>
      <c r="O1318" s="1" t="str">
        <f>_xlfn.XLOOKUP(A1318,Source_data!A:A,Source_data!D:D)</f>
        <v>UPI</v>
      </c>
      <c r="P1318" s="1">
        <f t="shared" si="205"/>
        <v>0</v>
      </c>
      <c r="Q1318" s="1">
        <f t="shared" si="206"/>
        <v>0</v>
      </c>
      <c r="R1318" s="1">
        <f t="shared" si="207"/>
        <v>0</v>
      </c>
      <c r="S1318" s="1">
        <f t="shared" si="208"/>
        <v>0</v>
      </c>
      <c r="T1318" s="1">
        <f t="shared" si="209"/>
        <v>0</v>
      </c>
      <c r="U1318" s="1" t="str">
        <f>_xlfn.XLOOKUP(Table3[[#This Row],[Transaction ID]],Source_data!A:A,Source_data!E:E)</f>
        <v>Bengaluru</v>
      </c>
      <c r="V1318" s="1">
        <f>_xlfn.IFNA(_xlfn.XLOOKUP(A1318,bank_processed_transactions[transaction_id],bank_processed_transactions[processing_minutes]),"")</f>
        <v>41.3</v>
      </c>
      <c r="W1318" s="31">
        <f>_xlfn.XLOOKUP(A1318,Source_data!A:A,Source_data!B:B)</f>
        <v>46090</v>
      </c>
    </row>
    <row r="1319" spans="1:23" x14ac:dyDescent="0.3">
      <c r="A1319" s="4" t="s">
        <v>2476</v>
      </c>
      <c r="B1319" s="1">
        <f>_xlfn.XLOOKUP(A1319,bank_source_transactions__1[transaction_id],bank_source_transactions__1[amount_inr])</f>
        <v>19318.97</v>
      </c>
      <c r="C1319" s="1">
        <f>_xlfn.XLOOKUP(A1319,Processed_data!A:A,Processed_data!F:F)</f>
        <v>19318.97</v>
      </c>
      <c r="D1319" s="1" t="str">
        <f>_xlfn.XLOOKUP(A1319,bank_source_transactions__1[transaction_id],bank_source_transactions__1[transaction_status])</f>
        <v>SUCCESS</v>
      </c>
      <c r="E1319" s="1" t="str">
        <f>_xlfn.XLOOKUP(A1319,Processed_data!A:A,Processed_data!G:G)</f>
        <v>SUCCESS</v>
      </c>
      <c r="F1319" s="1">
        <f>COUNTIF(bank_processed_transactions[transaction_id],A1319)</f>
        <v>1</v>
      </c>
      <c r="G1319" s="1" t="str">
        <f t="shared" si="200"/>
        <v>found</v>
      </c>
      <c r="H1319" s="1" t="str">
        <f t="shared" si="201"/>
        <v>Not Duplicate</v>
      </c>
      <c r="I1319" s="1" t="str">
        <f t="shared" si="202"/>
        <v>match</v>
      </c>
      <c r="J1319" s="1" t="str">
        <f t="shared" si="203"/>
        <v>match</v>
      </c>
      <c r="K1319" s="1">
        <f t="shared" si="204"/>
        <v>0</v>
      </c>
      <c r="L1319" s="2">
        <f>IF(F1319=0,"not processed",_xlfn.MINIFS(Processed_data!H:H,Processed_data!A:A,A1319))</f>
        <v>46081</v>
      </c>
      <c r="M1319" s="1">
        <f>IF(F1319=0,"not processed",ABS(bank_source_transactions__1[[#This Row],[transaction_date]]-Reconciliation!L1319))</f>
        <v>0</v>
      </c>
      <c r="N1319" s="1" t="str" cm="1">
        <f t="array" ref="N1319">_xlfn.IFS(M1319="not Processed", "Not Processed",M1319&gt;2,"SLA Breached",M1319&lt;=2,"Within SLA")</f>
        <v>Within SLA</v>
      </c>
      <c r="O1319" s="1" t="str">
        <f>_xlfn.XLOOKUP(A1319,Source_data!A:A,Source_data!D:D)</f>
        <v>UPI</v>
      </c>
      <c r="P1319" s="1">
        <f t="shared" si="205"/>
        <v>0</v>
      </c>
      <c r="Q1319" s="1">
        <f t="shared" si="206"/>
        <v>0</v>
      </c>
      <c r="R1319" s="1">
        <f t="shared" si="207"/>
        <v>0</v>
      </c>
      <c r="S1319" s="1">
        <f t="shared" si="208"/>
        <v>0</v>
      </c>
      <c r="T1319" s="1">
        <f t="shared" si="209"/>
        <v>0</v>
      </c>
      <c r="U1319" s="1" t="str">
        <f>_xlfn.XLOOKUP(Table3[[#This Row],[Transaction ID]],Source_data!A:A,Source_data!E:E)</f>
        <v>Pune</v>
      </c>
      <c r="V1319" s="1">
        <f>_xlfn.IFNA(_xlfn.XLOOKUP(A1319,bank_processed_transactions[transaction_id],bank_processed_transactions[processing_minutes]),"")</f>
        <v>21</v>
      </c>
      <c r="W1319" s="31">
        <f>_xlfn.XLOOKUP(A1319,Source_data!A:A,Source_data!B:B)</f>
        <v>46081</v>
      </c>
    </row>
    <row r="1320" spans="1:23" x14ac:dyDescent="0.3">
      <c r="A1320" s="3" t="s">
        <v>2603</v>
      </c>
      <c r="B1320" s="1">
        <f>_xlfn.XLOOKUP(A1320,bank_source_transactions__1[transaction_id],bank_source_transactions__1[amount_inr])</f>
        <v>23969.49</v>
      </c>
      <c r="C1320" s="1">
        <f>_xlfn.XLOOKUP(A1320,Processed_data!A:A,Processed_data!F:F)</f>
        <v>23969.49</v>
      </c>
      <c r="D1320" s="1" t="str">
        <f>_xlfn.XLOOKUP(A1320,bank_source_transactions__1[transaction_id],bank_source_transactions__1[transaction_status])</f>
        <v>SUCCESS</v>
      </c>
      <c r="E1320" s="1" t="str">
        <f>_xlfn.XLOOKUP(A1320,Processed_data!A:A,Processed_data!G:G)</f>
        <v>SUCCESS</v>
      </c>
      <c r="F1320" s="1">
        <f>COUNTIF(bank_processed_transactions[transaction_id],A1320)</f>
        <v>1</v>
      </c>
      <c r="G1320" s="1" t="str">
        <f t="shared" si="200"/>
        <v>found</v>
      </c>
      <c r="H1320" s="1" t="str">
        <f t="shared" si="201"/>
        <v>Not Duplicate</v>
      </c>
      <c r="I1320" s="1" t="str">
        <f t="shared" si="202"/>
        <v>match</v>
      </c>
      <c r="J1320" s="1" t="str">
        <f t="shared" si="203"/>
        <v>match</v>
      </c>
      <c r="K1320" s="1">
        <f t="shared" si="204"/>
        <v>0</v>
      </c>
      <c r="L1320" s="2">
        <f>IF(F1320=0,"not processed",_xlfn.MINIFS(Processed_data!H:H,Processed_data!A:A,A1320))</f>
        <v>46083</v>
      </c>
      <c r="M1320" s="1">
        <f>IF(F1320=0,"not processed",ABS(bank_source_transactions__1[[#This Row],[transaction_date]]-Reconciliation!L1320))</f>
        <v>1</v>
      </c>
      <c r="N1320" s="1" t="str" cm="1">
        <f t="array" ref="N1320">_xlfn.IFS(M1320="not Processed", "Not Processed",M1320&gt;2,"SLA Breached",M1320&lt;=2,"Within SLA")</f>
        <v>Within SLA</v>
      </c>
      <c r="O1320" s="1" t="str">
        <f>_xlfn.XLOOKUP(A1320,Source_data!A:A,Source_data!D:D)</f>
        <v>UPI</v>
      </c>
      <c r="P1320" s="1">
        <f t="shared" si="205"/>
        <v>0</v>
      </c>
      <c r="Q1320" s="1">
        <f t="shared" si="206"/>
        <v>0</v>
      </c>
      <c r="R1320" s="1">
        <f t="shared" si="207"/>
        <v>0</v>
      </c>
      <c r="S1320" s="1">
        <f t="shared" si="208"/>
        <v>0</v>
      </c>
      <c r="T1320" s="1">
        <f t="shared" si="209"/>
        <v>0</v>
      </c>
      <c r="U1320" s="1" t="str">
        <f>_xlfn.XLOOKUP(Table3[[#This Row],[Transaction ID]],Source_data!A:A,Source_data!E:E)</f>
        <v>Mumbai</v>
      </c>
      <c r="V1320" s="1">
        <f>_xlfn.IFNA(_xlfn.XLOOKUP(A1320,bank_processed_transactions[transaction_id],bank_processed_transactions[processing_minutes]),"")</f>
        <v>22.5</v>
      </c>
      <c r="W1320" s="31">
        <f>_xlfn.XLOOKUP(A1320,Source_data!A:A,Source_data!B:B)</f>
        <v>46082</v>
      </c>
    </row>
    <row r="1321" spans="1:23" x14ac:dyDescent="0.3">
      <c r="A1321" s="4" t="s">
        <v>2787</v>
      </c>
      <c r="B1321" s="1">
        <f>_xlfn.XLOOKUP(A1321,bank_source_transactions__1[transaction_id],bank_source_transactions__1[amount_inr])</f>
        <v>1468.54</v>
      </c>
      <c r="C1321" s="1">
        <f>_xlfn.XLOOKUP(A1321,Processed_data!A:A,Processed_data!F:F)</f>
        <v>1321.69</v>
      </c>
      <c r="D1321" s="1" t="str">
        <f>_xlfn.XLOOKUP(A1321,bank_source_transactions__1[transaction_id],bank_source_transactions__1[transaction_status])</f>
        <v>SUCCESS</v>
      </c>
      <c r="E1321" s="1" t="str">
        <f>_xlfn.XLOOKUP(A1321,Processed_data!A:A,Processed_data!G:G)</f>
        <v>SUCCESS</v>
      </c>
      <c r="F1321" s="1">
        <f>COUNTIF(bank_processed_transactions[transaction_id],A1321)</f>
        <v>1</v>
      </c>
      <c r="G1321" s="1" t="str">
        <f t="shared" si="200"/>
        <v>found</v>
      </c>
      <c r="H1321" s="1" t="str">
        <f t="shared" si="201"/>
        <v>Not Duplicate</v>
      </c>
      <c r="I1321" s="1" t="str">
        <f t="shared" si="202"/>
        <v>mismatch</v>
      </c>
      <c r="J1321" s="1" t="str">
        <f t="shared" si="203"/>
        <v>match</v>
      </c>
      <c r="K1321" s="1">
        <f t="shared" si="204"/>
        <v>146.84999999999991</v>
      </c>
      <c r="L1321" s="2">
        <f>IF(F1321=0,"not processed",_xlfn.MINIFS(Processed_data!H:H,Processed_data!A:A,A1321))</f>
        <v>46036</v>
      </c>
      <c r="M1321" s="1">
        <f>IF(F1321=0,"not processed",ABS(bank_source_transactions__1[[#This Row],[transaction_date]]-Reconciliation!L1321))</f>
        <v>0</v>
      </c>
      <c r="N1321" s="1" t="str" cm="1">
        <f t="array" ref="N1321">_xlfn.IFS(M1321="not Processed", "Not Processed",M1321&gt;2,"SLA Breached",M1321&lt;=2,"Within SLA")</f>
        <v>Within SLA</v>
      </c>
      <c r="O1321" s="1" t="str">
        <f>_xlfn.XLOOKUP(A1321,Source_data!A:A,Source_data!D:D)</f>
        <v>CARD</v>
      </c>
      <c r="P1321" s="1">
        <f t="shared" si="205"/>
        <v>0</v>
      </c>
      <c r="Q1321" s="1">
        <f t="shared" si="206"/>
        <v>0</v>
      </c>
      <c r="R1321" s="1">
        <f t="shared" si="207"/>
        <v>1</v>
      </c>
      <c r="S1321" s="1">
        <f t="shared" si="208"/>
        <v>0</v>
      </c>
      <c r="T1321" s="1">
        <f t="shared" si="209"/>
        <v>0</v>
      </c>
      <c r="U1321" s="1" t="str">
        <f>_xlfn.XLOOKUP(Table3[[#This Row],[Transaction ID]],Source_data!A:A,Source_data!E:E)</f>
        <v>Pune</v>
      </c>
      <c r="V1321" s="1">
        <f>_xlfn.IFNA(_xlfn.XLOOKUP(A1321,bank_processed_transactions[transaction_id],bank_processed_transactions[processing_minutes]),"")</f>
        <v>11.7</v>
      </c>
      <c r="W1321" s="31">
        <f>_xlfn.XLOOKUP(A1321,Source_data!A:A,Source_data!B:B)</f>
        <v>46036</v>
      </c>
    </row>
    <row r="1322" spans="1:23" x14ac:dyDescent="0.3">
      <c r="A1322" s="3" t="s">
        <v>1006</v>
      </c>
      <c r="B1322" s="1">
        <f>_xlfn.XLOOKUP(A1322,bank_source_transactions__1[transaction_id],bank_source_transactions__1[amount_inr])</f>
        <v>1864.61</v>
      </c>
      <c r="C1322" s="1">
        <f>_xlfn.XLOOKUP(A1322,Processed_data!A:A,Processed_data!F:F)</f>
        <v>1864.61</v>
      </c>
      <c r="D1322" s="1" t="str">
        <f>_xlfn.XLOOKUP(A1322,bank_source_transactions__1[transaction_id],bank_source_transactions__1[transaction_status])</f>
        <v>SUCCESS</v>
      </c>
      <c r="E1322" s="1" t="str">
        <f>_xlfn.XLOOKUP(A1322,Processed_data!A:A,Processed_data!G:G)</f>
        <v>SUCCESS</v>
      </c>
      <c r="F1322" s="1">
        <f>COUNTIF(bank_processed_transactions[transaction_id],A1322)</f>
        <v>1</v>
      </c>
      <c r="G1322" s="1" t="str">
        <f t="shared" si="200"/>
        <v>found</v>
      </c>
      <c r="H1322" s="1" t="str">
        <f t="shared" si="201"/>
        <v>Not Duplicate</v>
      </c>
      <c r="I1322" s="1" t="str">
        <f t="shared" si="202"/>
        <v>match</v>
      </c>
      <c r="J1322" s="1" t="str">
        <f t="shared" si="203"/>
        <v>match</v>
      </c>
      <c r="K1322" s="1">
        <f t="shared" si="204"/>
        <v>0</v>
      </c>
      <c r="L1322" s="2">
        <f>IF(F1322=0,"not processed",_xlfn.MINIFS(Processed_data!H:H,Processed_data!A:A,A1322))</f>
        <v>46100</v>
      </c>
      <c r="M1322" s="1">
        <f>IF(F1322=0,"not processed",ABS(bank_source_transactions__1[[#This Row],[transaction_date]]-Reconciliation!L1322))</f>
        <v>3</v>
      </c>
      <c r="N1322" s="1" t="str" cm="1">
        <f t="array" ref="N1322">_xlfn.IFS(M1322="not Processed", "Not Processed",M1322&gt;2,"SLA Breached",M1322&lt;=2,"Within SLA")</f>
        <v>SLA Breached</v>
      </c>
      <c r="O1322" s="1" t="str">
        <f>_xlfn.XLOOKUP(A1322,Source_data!A:A,Source_data!D:D)</f>
        <v>UPI</v>
      </c>
      <c r="P1322" s="1">
        <f t="shared" si="205"/>
        <v>0</v>
      </c>
      <c r="Q1322" s="1">
        <f t="shared" si="206"/>
        <v>0</v>
      </c>
      <c r="R1322" s="1">
        <f t="shared" si="207"/>
        <v>0</v>
      </c>
      <c r="S1322" s="1">
        <f t="shared" si="208"/>
        <v>0</v>
      </c>
      <c r="T1322" s="1">
        <f t="shared" si="209"/>
        <v>1</v>
      </c>
      <c r="U1322" s="1" t="str">
        <f>_xlfn.XLOOKUP(Table3[[#This Row],[Transaction ID]],Source_data!A:A,Source_data!E:E)</f>
        <v>Pune</v>
      </c>
      <c r="V1322" s="1">
        <f>_xlfn.IFNA(_xlfn.XLOOKUP(A1322,bank_processed_transactions[transaction_id],bank_processed_transactions[processing_minutes]),"")</f>
        <v>34.6</v>
      </c>
      <c r="W1322" s="31">
        <f>_xlfn.XLOOKUP(A1322,Source_data!A:A,Source_data!B:B)</f>
        <v>46097</v>
      </c>
    </row>
    <row r="1323" spans="1:23" x14ac:dyDescent="0.3">
      <c r="A1323" s="4" t="s">
        <v>1752</v>
      </c>
      <c r="B1323" s="1">
        <f>_xlfn.XLOOKUP(A1323,bank_source_transactions__1[transaction_id],bank_source_transactions__1[amount_inr])</f>
        <v>27619.86</v>
      </c>
      <c r="C1323" s="1">
        <f>_xlfn.XLOOKUP(A1323,Processed_data!A:A,Processed_data!F:F)</f>
        <v>27619.86</v>
      </c>
      <c r="D1323" s="1" t="str">
        <f>_xlfn.XLOOKUP(A1323,bank_source_transactions__1[transaction_id],bank_source_transactions__1[transaction_status])</f>
        <v>REVERSED</v>
      </c>
      <c r="E1323" s="1" t="str">
        <f>_xlfn.XLOOKUP(A1323,Processed_data!A:A,Processed_data!G:G)</f>
        <v>REVERSED</v>
      </c>
      <c r="F1323" s="1">
        <f>COUNTIF(bank_processed_transactions[transaction_id],A1323)</f>
        <v>1</v>
      </c>
      <c r="G1323" s="1" t="str">
        <f t="shared" si="200"/>
        <v>found</v>
      </c>
      <c r="H1323" s="1" t="str">
        <f t="shared" si="201"/>
        <v>Not Duplicate</v>
      </c>
      <c r="I1323" s="1" t="str">
        <f t="shared" si="202"/>
        <v>match</v>
      </c>
      <c r="J1323" s="1" t="str">
        <f t="shared" si="203"/>
        <v>match</v>
      </c>
      <c r="K1323" s="1">
        <f t="shared" si="204"/>
        <v>0</v>
      </c>
      <c r="L1323" s="2">
        <f>IF(F1323=0,"not processed",_xlfn.MINIFS(Processed_data!H:H,Processed_data!A:A,A1323))</f>
        <v>46041</v>
      </c>
      <c r="M1323" s="1">
        <f>IF(F1323=0,"not processed",ABS(bank_source_transactions__1[[#This Row],[transaction_date]]-Reconciliation!L1323))</f>
        <v>0</v>
      </c>
      <c r="N1323" s="1" t="str" cm="1">
        <f t="array" ref="N1323">_xlfn.IFS(M1323="not Processed", "Not Processed",M1323&gt;2,"SLA Breached",M1323&lt;=2,"Within SLA")</f>
        <v>Within SLA</v>
      </c>
      <c r="O1323" s="1" t="str">
        <f>_xlfn.XLOOKUP(A1323,Source_data!A:A,Source_data!D:D)</f>
        <v>UPI</v>
      </c>
      <c r="P1323" s="1">
        <f t="shared" si="205"/>
        <v>0</v>
      </c>
      <c r="Q1323" s="1">
        <f t="shared" si="206"/>
        <v>0</v>
      </c>
      <c r="R1323" s="1">
        <f t="shared" si="207"/>
        <v>0</v>
      </c>
      <c r="S1323" s="1">
        <f t="shared" si="208"/>
        <v>0</v>
      </c>
      <c r="T1323" s="1">
        <f t="shared" si="209"/>
        <v>0</v>
      </c>
      <c r="U1323" s="1" t="str">
        <f>_xlfn.XLOOKUP(Table3[[#This Row],[Transaction ID]],Source_data!A:A,Source_data!E:E)</f>
        <v>Mumbai</v>
      </c>
      <c r="V1323" s="1">
        <f>_xlfn.IFNA(_xlfn.XLOOKUP(A1323,bank_processed_transactions[transaction_id],bank_processed_transactions[processing_minutes]),"")</f>
        <v>46.4</v>
      </c>
      <c r="W1323" s="31">
        <f>_xlfn.XLOOKUP(A1323,Source_data!A:A,Source_data!B:B)</f>
        <v>46041</v>
      </c>
    </row>
    <row r="1324" spans="1:23" x14ac:dyDescent="0.3">
      <c r="A1324" s="3" t="s">
        <v>110</v>
      </c>
      <c r="B1324" s="1">
        <f>_xlfn.XLOOKUP(A1324,bank_source_transactions__1[transaction_id],bank_source_transactions__1[amount_inr])</f>
        <v>4672.9399999999996</v>
      </c>
      <c r="C1324" s="1">
        <f>_xlfn.XLOOKUP(A1324,Processed_data!A:A,Processed_data!F:F)</f>
        <v>4672.9399999999996</v>
      </c>
      <c r="D1324" s="1" t="str">
        <f>_xlfn.XLOOKUP(A1324,bank_source_transactions__1[transaction_id],bank_source_transactions__1[transaction_status])</f>
        <v>SUCCESS</v>
      </c>
      <c r="E1324" s="1" t="str">
        <f>_xlfn.XLOOKUP(A1324,Processed_data!A:A,Processed_data!G:G)</f>
        <v>SUCCESS</v>
      </c>
      <c r="F1324" s="1">
        <f>COUNTIF(bank_processed_transactions[transaction_id],A1324)</f>
        <v>1</v>
      </c>
      <c r="G1324" s="1" t="str">
        <f t="shared" si="200"/>
        <v>found</v>
      </c>
      <c r="H1324" s="1" t="str">
        <f t="shared" si="201"/>
        <v>Not Duplicate</v>
      </c>
      <c r="I1324" s="1" t="str">
        <f t="shared" si="202"/>
        <v>match</v>
      </c>
      <c r="J1324" s="1" t="str">
        <f t="shared" si="203"/>
        <v>match</v>
      </c>
      <c r="K1324" s="1">
        <f t="shared" si="204"/>
        <v>0</v>
      </c>
      <c r="L1324" s="2">
        <f>IF(F1324=0,"not processed",_xlfn.MINIFS(Processed_data!H:H,Processed_data!A:A,A1324))</f>
        <v>46105</v>
      </c>
      <c r="M1324" s="1">
        <f>IF(F1324=0,"not processed",ABS(bank_source_transactions__1[[#This Row],[transaction_date]]-Reconciliation!L1324))</f>
        <v>3</v>
      </c>
      <c r="N1324" s="1" t="str" cm="1">
        <f t="array" ref="N1324">_xlfn.IFS(M1324="not Processed", "Not Processed",M1324&gt;2,"SLA Breached",M1324&lt;=2,"Within SLA")</f>
        <v>SLA Breached</v>
      </c>
      <c r="O1324" s="1" t="str">
        <f>_xlfn.XLOOKUP(A1324,Source_data!A:A,Source_data!D:D)</f>
        <v>UPI</v>
      </c>
      <c r="P1324" s="1">
        <f t="shared" si="205"/>
        <v>0</v>
      </c>
      <c r="Q1324" s="1">
        <f t="shared" si="206"/>
        <v>0</v>
      </c>
      <c r="R1324" s="1">
        <f t="shared" si="207"/>
        <v>0</v>
      </c>
      <c r="S1324" s="1">
        <f t="shared" si="208"/>
        <v>0</v>
      </c>
      <c r="T1324" s="1">
        <f t="shared" si="209"/>
        <v>1</v>
      </c>
      <c r="U1324" s="1" t="str">
        <f>_xlfn.XLOOKUP(Table3[[#This Row],[Transaction ID]],Source_data!A:A,Source_data!E:E)</f>
        <v>Pune</v>
      </c>
      <c r="V1324" s="1">
        <f>_xlfn.IFNA(_xlfn.XLOOKUP(A1324,bank_processed_transactions[transaction_id],bank_processed_transactions[processing_minutes]),"")</f>
        <v>17.399999999999999</v>
      </c>
      <c r="W1324" s="31">
        <f>_xlfn.XLOOKUP(A1324,Source_data!A:A,Source_data!B:B)</f>
        <v>46102</v>
      </c>
    </row>
    <row r="1325" spans="1:23" x14ac:dyDescent="0.3">
      <c r="A1325" s="4" t="s">
        <v>1766</v>
      </c>
      <c r="B1325" s="1">
        <f>_xlfn.XLOOKUP(A1325,bank_source_transactions__1[transaction_id],bank_source_transactions__1[amount_inr])</f>
        <v>12464.33</v>
      </c>
      <c r="C1325" s="1">
        <f>_xlfn.XLOOKUP(A1325,Processed_data!A:A,Processed_data!F:F)</f>
        <v>12464.33</v>
      </c>
      <c r="D1325" s="1" t="str">
        <f>_xlfn.XLOOKUP(A1325,bank_source_transactions__1[transaction_id],bank_source_transactions__1[transaction_status])</f>
        <v>SUCCESS</v>
      </c>
      <c r="E1325" s="1" t="str">
        <f>_xlfn.XLOOKUP(A1325,Processed_data!A:A,Processed_data!G:G)</f>
        <v>SUCCESS</v>
      </c>
      <c r="F1325" s="1">
        <f>COUNTIF(bank_processed_transactions[transaction_id],A1325)</f>
        <v>1</v>
      </c>
      <c r="G1325" s="1" t="str">
        <f t="shared" si="200"/>
        <v>found</v>
      </c>
      <c r="H1325" s="1" t="str">
        <f t="shared" si="201"/>
        <v>Not Duplicate</v>
      </c>
      <c r="I1325" s="1" t="str">
        <f t="shared" si="202"/>
        <v>match</v>
      </c>
      <c r="J1325" s="1" t="str">
        <f t="shared" si="203"/>
        <v>match</v>
      </c>
      <c r="K1325" s="1">
        <f t="shared" si="204"/>
        <v>0</v>
      </c>
      <c r="L1325" s="2">
        <f>IF(F1325=0,"not processed",_xlfn.MINIFS(Processed_data!H:H,Processed_data!A:A,A1325))</f>
        <v>46035</v>
      </c>
      <c r="M1325" s="1">
        <f>IF(F1325=0,"not processed",ABS(bank_source_transactions__1[[#This Row],[transaction_date]]-Reconciliation!L1325))</f>
        <v>1</v>
      </c>
      <c r="N1325" s="1" t="str" cm="1">
        <f t="array" ref="N1325">_xlfn.IFS(M1325="not Processed", "Not Processed",M1325&gt;2,"SLA Breached",M1325&lt;=2,"Within SLA")</f>
        <v>Within SLA</v>
      </c>
      <c r="O1325" s="1" t="str">
        <f>_xlfn.XLOOKUP(A1325,Source_data!A:A,Source_data!D:D)</f>
        <v>ATM</v>
      </c>
      <c r="P1325" s="1">
        <f t="shared" si="205"/>
        <v>0</v>
      </c>
      <c r="Q1325" s="1">
        <f t="shared" si="206"/>
        <v>0</v>
      </c>
      <c r="R1325" s="1">
        <f t="shared" si="207"/>
        <v>0</v>
      </c>
      <c r="S1325" s="1">
        <f t="shared" si="208"/>
        <v>0</v>
      </c>
      <c r="T1325" s="1">
        <f t="shared" si="209"/>
        <v>0</v>
      </c>
      <c r="U1325" s="1" t="str">
        <f>_xlfn.XLOOKUP(Table3[[#This Row],[Transaction ID]],Source_data!A:A,Source_data!E:E)</f>
        <v>Hyderabad</v>
      </c>
      <c r="V1325" s="1">
        <f>_xlfn.IFNA(_xlfn.XLOOKUP(A1325,bank_processed_transactions[transaction_id],bank_processed_transactions[processing_minutes]),"")</f>
        <v>2.2000000000000002</v>
      </c>
      <c r="W1325" s="31">
        <f>_xlfn.XLOOKUP(A1325,Source_data!A:A,Source_data!B:B)</f>
        <v>46034</v>
      </c>
    </row>
    <row r="1326" spans="1:23" x14ac:dyDescent="0.3">
      <c r="A1326" s="3" t="s">
        <v>3573</v>
      </c>
      <c r="B1326" s="1">
        <f>_xlfn.XLOOKUP(A1326,bank_source_transactions__1[transaction_id],bank_source_transactions__1[amount_inr])</f>
        <v>10194.82</v>
      </c>
      <c r="C1326" s="1">
        <f>_xlfn.XLOOKUP(A1326,Processed_data!A:A,Processed_data!F:F)</f>
        <v>10194.82</v>
      </c>
      <c r="D1326" s="1" t="str">
        <f>_xlfn.XLOOKUP(A1326,bank_source_transactions__1[transaction_id],bank_source_transactions__1[transaction_status])</f>
        <v>SUCCESS</v>
      </c>
      <c r="E1326" s="1" t="str">
        <f>_xlfn.XLOOKUP(A1326,Processed_data!A:A,Processed_data!G:G)</f>
        <v>SUCCESS</v>
      </c>
      <c r="F1326" s="1">
        <f>COUNTIF(bank_processed_transactions[transaction_id],A1326)</f>
        <v>1</v>
      </c>
      <c r="G1326" s="1" t="str">
        <f t="shared" si="200"/>
        <v>found</v>
      </c>
      <c r="H1326" s="1" t="str">
        <f t="shared" si="201"/>
        <v>Not Duplicate</v>
      </c>
      <c r="I1326" s="1" t="str">
        <f t="shared" si="202"/>
        <v>match</v>
      </c>
      <c r="J1326" s="1" t="str">
        <f t="shared" si="203"/>
        <v>match</v>
      </c>
      <c r="K1326" s="1">
        <f t="shared" si="204"/>
        <v>0</v>
      </c>
      <c r="L1326" s="2">
        <f>IF(F1326=0,"not processed",_xlfn.MINIFS(Processed_data!H:H,Processed_data!A:A,A1326))</f>
        <v>46102</v>
      </c>
      <c r="M1326" s="1">
        <f>IF(F1326=0,"not processed",ABS(bank_source_transactions__1[[#This Row],[transaction_date]]-Reconciliation!L1326))</f>
        <v>0</v>
      </c>
      <c r="N1326" s="1" t="str" cm="1">
        <f t="array" ref="N1326">_xlfn.IFS(M1326="not Processed", "Not Processed",M1326&gt;2,"SLA Breached",M1326&lt;=2,"Within SLA")</f>
        <v>Within SLA</v>
      </c>
      <c r="O1326" s="1" t="str">
        <f>_xlfn.XLOOKUP(A1326,Source_data!A:A,Source_data!D:D)</f>
        <v>UPI</v>
      </c>
      <c r="P1326" s="1">
        <f t="shared" si="205"/>
        <v>0</v>
      </c>
      <c r="Q1326" s="1">
        <f t="shared" si="206"/>
        <v>0</v>
      </c>
      <c r="R1326" s="1">
        <f t="shared" si="207"/>
        <v>0</v>
      </c>
      <c r="S1326" s="1">
        <f t="shared" si="208"/>
        <v>0</v>
      </c>
      <c r="T1326" s="1">
        <f t="shared" si="209"/>
        <v>0</v>
      </c>
      <c r="U1326" s="1" t="str">
        <f>_xlfn.XLOOKUP(Table3[[#This Row],[Transaction ID]],Source_data!A:A,Source_data!E:E)</f>
        <v>Hyderabad</v>
      </c>
      <c r="V1326" s="1">
        <f>_xlfn.IFNA(_xlfn.XLOOKUP(A1326,bank_processed_transactions[transaction_id],bank_processed_transactions[processing_minutes]),"")</f>
        <v>18.899999999999999</v>
      </c>
      <c r="W1326" s="31">
        <f>_xlfn.XLOOKUP(A1326,Source_data!A:A,Source_data!B:B)</f>
        <v>46102</v>
      </c>
    </row>
    <row r="1327" spans="1:23" x14ac:dyDescent="0.3">
      <c r="A1327" s="4" t="s">
        <v>3757</v>
      </c>
      <c r="B1327" s="1">
        <f>_xlfn.XLOOKUP(A1327,bank_source_transactions__1[transaction_id],bank_source_transactions__1[amount_inr])</f>
        <v>18340.919999999998</v>
      </c>
      <c r="C1327" s="1">
        <f>_xlfn.XLOOKUP(A1327,Processed_data!A:A,Processed_data!F:F)</f>
        <v>18340.919999999998</v>
      </c>
      <c r="D1327" s="1" t="str">
        <f>_xlfn.XLOOKUP(A1327,bank_source_transactions__1[transaction_id],bank_source_transactions__1[transaction_status])</f>
        <v>SUCCESS</v>
      </c>
      <c r="E1327" s="1" t="str">
        <f>_xlfn.XLOOKUP(A1327,Processed_data!A:A,Processed_data!G:G)</f>
        <v>SUCCESS</v>
      </c>
      <c r="F1327" s="1">
        <f>COUNTIF(bank_processed_transactions[transaction_id],A1327)</f>
        <v>1</v>
      </c>
      <c r="G1327" s="1" t="str">
        <f t="shared" si="200"/>
        <v>found</v>
      </c>
      <c r="H1327" s="1" t="str">
        <f t="shared" si="201"/>
        <v>Not Duplicate</v>
      </c>
      <c r="I1327" s="1" t="str">
        <f t="shared" si="202"/>
        <v>match</v>
      </c>
      <c r="J1327" s="1" t="str">
        <f t="shared" si="203"/>
        <v>match</v>
      </c>
      <c r="K1327" s="1">
        <f t="shared" si="204"/>
        <v>0</v>
      </c>
      <c r="L1327" s="2">
        <f>IF(F1327=0,"not processed",_xlfn.MINIFS(Processed_data!H:H,Processed_data!A:A,A1327))</f>
        <v>46041</v>
      </c>
      <c r="M1327" s="1">
        <f>IF(F1327=0,"not processed",ABS(bank_source_transactions__1[[#This Row],[transaction_date]]-Reconciliation!L1327))</f>
        <v>1</v>
      </c>
      <c r="N1327" s="1" t="str" cm="1">
        <f t="array" ref="N1327">_xlfn.IFS(M1327="not Processed", "Not Processed",M1327&gt;2,"SLA Breached",M1327&lt;=2,"Within SLA")</f>
        <v>Within SLA</v>
      </c>
      <c r="O1327" s="1" t="str">
        <f>_xlfn.XLOOKUP(A1327,Source_data!A:A,Source_data!D:D)</f>
        <v>IMPS</v>
      </c>
      <c r="P1327" s="1">
        <f t="shared" si="205"/>
        <v>0</v>
      </c>
      <c r="Q1327" s="1">
        <f t="shared" si="206"/>
        <v>0</v>
      </c>
      <c r="R1327" s="1">
        <f t="shared" si="207"/>
        <v>0</v>
      </c>
      <c r="S1327" s="1">
        <f t="shared" si="208"/>
        <v>0</v>
      </c>
      <c r="T1327" s="1">
        <f t="shared" si="209"/>
        <v>0</v>
      </c>
      <c r="U1327" s="1" t="str">
        <f>_xlfn.XLOOKUP(Table3[[#This Row],[Transaction ID]],Source_data!A:A,Source_data!E:E)</f>
        <v>Hyderabad</v>
      </c>
      <c r="V1327" s="1">
        <f>_xlfn.IFNA(_xlfn.XLOOKUP(A1327,bank_processed_transactions[transaction_id],bank_processed_transactions[processing_minutes]),"")</f>
        <v>10.1</v>
      </c>
      <c r="W1327" s="31">
        <f>_xlfn.XLOOKUP(A1327,Source_data!A:A,Source_data!B:B)</f>
        <v>46040</v>
      </c>
    </row>
    <row r="1328" spans="1:23" x14ac:dyDescent="0.3">
      <c r="A1328" s="3" t="s">
        <v>4128</v>
      </c>
      <c r="B1328" s="1">
        <f>_xlfn.XLOOKUP(A1328,bank_source_transactions__1[transaction_id],bank_source_transactions__1[amount_inr])</f>
        <v>50340.53</v>
      </c>
      <c r="C1328" s="1">
        <f>_xlfn.XLOOKUP(A1328,Processed_data!A:A,Processed_data!F:F)</f>
        <v>50340.53</v>
      </c>
      <c r="D1328" s="1" t="str">
        <f>_xlfn.XLOOKUP(A1328,bank_source_transactions__1[transaction_id],bank_source_transactions__1[transaction_status])</f>
        <v>SUCCESS</v>
      </c>
      <c r="E1328" s="1" t="str">
        <f>_xlfn.XLOOKUP(A1328,Processed_data!A:A,Processed_data!G:G)</f>
        <v>SUCCESS</v>
      </c>
      <c r="F1328" s="1">
        <f>COUNTIF(bank_processed_transactions[transaction_id],A1328)</f>
        <v>1</v>
      </c>
      <c r="G1328" s="1" t="str">
        <f t="shared" si="200"/>
        <v>found</v>
      </c>
      <c r="H1328" s="1" t="str">
        <f t="shared" si="201"/>
        <v>Not Duplicate</v>
      </c>
      <c r="I1328" s="1" t="str">
        <f t="shared" si="202"/>
        <v>match</v>
      </c>
      <c r="J1328" s="1" t="str">
        <f t="shared" si="203"/>
        <v>match</v>
      </c>
      <c r="K1328" s="1">
        <f t="shared" si="204"/>
        <v>0</v>
      </c>
      <c r="L1328" s="2">
        <f>IF(F1328=0,"not processed",_xlfn.MINIFS(Processed_data!H:H,Processed_data!A:A,A1328))</f>
        <v>46063</v>
      </c>
      <c r="M1328" s="1">
        <f>IF(F1328=0,"not processed",ABS(bank_source_transactions__1[[#This Row],[transaction_date]]-Reconciliation!L1328))</f>
        <v>0</v>
      </c>
      <c r="N1328" s="1" t="str" cm="1">
        <f t="array" ref="N1328">_xlfn.IFS(M1328="not Processed", "Not Processed",M1328&gt;2,"SLA Breached",M1328&lt;=2,"Within SLA")</f>
        <v>Within SLA</v>
      </c>
      <c r="O1328" s="1" t="str">
        <f>_xlfn.XLOOKUP(A1328,Source_data!A:A,Source_data!D:D)</f>
        <v>NEFT</v>
      </c>
      <c r="P1328" s="1">
        <f t="shared" si="205"/>
        <v>0</v>
      </c>
      <c r="Q1328" s="1">
        <f t="shared" si="206"/>
        <v>0</v>
      </c>
      <c r="R1328" s="1">
        <f t="shared" si="207"/>
        <v>0</v>
      </c>
      <c r="S1328" s="1">
        <f t="shared" si="208"/>
        <v>0</v>
      </c>
      <c r="T1328" s="1">
        <f t="shared" si="209"/>
        <v>0</v>
      </c>
      <c r="U1328" s="1" t="str">
        <f>_xlfn.XLOOKUP(Table3[[#This Row],[Transaction ID]],Source_data!A:A,Source_data!E:E)</f>
        <v>Bengaluru</v>
      </c>
      <c r="V1328" s="1">
        <f>_xlfn.IFNA(_xlfn.XLOOKUP(A1328,bank_processed_transactions[transaction_id],bank_processed_transactions[processing_minutes]),"")</f>
        <v>59.7</v>
      </c>
      <c r="W1328" s="31">
        <f>_xlfn.XLOOKUP(A1328,Source_data!A:A,Source_data!B:B)</f>
        <v>46063</v>
      </c>
    </row>
    <row r="1329" spans="1:23" x14ac:dyDescent="0.3">
      <c r="A1329" s="4" t="s">
        <v>1086</v>
      </c>
      <c r="B1329" s="1">
        <f>_xlfn.XLOOKUP(A1329,bank_source_transactions__1[transaction_id],bank_source_transactions__1[amount_inr])</f>
        <v>6147.32</v>
      </c>
      <c r="C1329" s="1">
        <f>_xlfn.XLOOKUP(A1329,Processed_data!A:A,Processed_data!F:F)</f>
        <v>6147.32</v>
      </c>
      <c r="D1329" s="1" t="str">
        <f>_xlfn.XLOOKUP(A1329,bank_source_transactions__1[transaction_id],bank_source_transactions__1[transaction_status])</f>
        <v>SUCCESS</v>
      </c>
      <c r="E1329" s="1" t="str">
        <f>_xlfn.XLOOKUP(A1329,Processed_data!A:A,Processed_data!G:G)</f>
        <v>SUCCESS</v>
      </c>
      <c r="F1329" s="1">
        <f>COUNTIF(bank_processed_transactions[transaction_id],A1329)</f>
        <v>1</v>
      </c>
      <c r="G1329" s="1" t="str">
        <f t="shared" si="200"/>
        <v>found</v>
      </c>
      <c r="H1329" s="1" t="str">
        <f t="shared" si="201"/>
        <v>Not Duplicate</v>
      </c>
      <c r="I1329" s="1" t="str">
        <f t="shared" si="202"/>
        <v>match</v>
      </c>
      <c r="J1329" s="1" t="str">
        <f t="shared" si="203"/>
        <v>match</v>
      </c>
      <c r="K1329" s="1">
        <f t="shared" si="204"/>
        <v>0</v>
      </c>
      <c r="L1329" s="2">
        <f>IF(F1329=0,"not processed",_xlfn.MINIFS(Processed_data!H:H,Processed_data!A:A,A1329))</f>
        <v>46079</v>
      </c>
      <c r="M1329" s="1">
        <f>IF(F1329=0,"not processed",ABS(bank_source_transactions__1[[#This Row],[transaction_date]]-Reconciliation!L1329))</f>
        <v>3</v>
      </c>
      <c r="N1329" s="1" t="str" cm="1">
        <f t="array" ref="N1329">_xlfn.IFS(M1329="not Processed", "Not Processed",M1329&gt;2,"SLA Breached",M1329&lt;=2,"Within SLA")</f>
        <v>SLA Breached</v>
      </c>
      <c r="O1329" s="1" t="str">
        <f>_xlfn.XLOOKUP(A1329,Source_data!A:A,Source_data!D:D)</f>
        <v>NEFT</v>
      </c>
      <c r="P1329" s="1">
        <f t="shared" si="205"/>
        <v>0</v>
      </c>
      <c r="Q1329" s="1">
        <f t="shared" si="206"/>
        <v>0</v>
      </c>
      <c r="R1329" s="1">
        <f t="shared" si="207"/>
        <v>0</v>
      </c>
      <c r="S1329" s="1">
        <f t="shared" si="208"/>
        <v>0</v>
      </c>
      <c r="T1329" s="1">
        <f t="shared" si="209"/>
        <v>1</v>
      </c>
      <c r="U1329" s="1" t="str">
        <f>_xlfn.XLOOKUP(Table3[[#This Row],[Transaction ID]],Source_data!A:A,Source_data!E:E)</f>
        <v>Bengaluru</v>
      </c>
      <c r="V1329" s="1">
        <f>_xlfn.IFNA(_xlfn.XLOOKUP(A1329,bank_processed_transactions[transaction_id],bank_processed_transactions[processing_minutes]),"")</f>
        <v>24</v>
      </c>
      <c r="W1329" s="31">
        <f>_xlfn.XLOOKUP(A1329,Source_data!A:A,Source_data!B:B)</f>
        <v>46076</v>
      </c>
    </row>
    <row r="1330" spans="1:23" x14ac:dyDescent="0.3">
      <c r="A1330" s="3" t="s">
        <v>2347</v>
      </c>
      <c r="B1330" s="1">
        <f>_xlfn.XLOOKUP(A1330,bank_source_transactions__1[transaction_id],bank_source_transactions__1[amount_inr])</f>
        <v>3093.58</v>
      </c>
      <c r="C1330" s="1">
        <f>_xlfn.XLOOKUP(A1330,Processed_data!A:A,Processed_data!F:F)</f>
        <v>3093.58</v>
      </c>
      <c r="D1330" s="1" t="str">
        <f>_xlfn.XLOOKUP(A1330,bank_source_transactions__1[transaction_id],bank_source_transactions__1[transaction_status])</f>
        <v>SUCCESS</v>
      </c>
      <c r="E1330" s="1" t="str">
        <f>_xlfn.XLOOKUP(A1330,Processed_data!A:A,Processed_data!G:G)</f>
        <v>SUCCESS</v>
      </c>
      <c r="F1330" s="1">
        <f>COUNTIF(bank_processed_transactions[transaction_id],A1330)</f>
        <v>1</v>
      </c>
      <c r="G1330" s="1" t="str">
        <f t="shared" si="200"/>
        <v>found</v>
      </c>
      <c r="H1330" s="1" t="str">
        <f t="shared" si="201"/>
        <v>Not Duplicate</v>
      </c>
      <c r="I1330" s="1" t="str">
        <f t="shared" si="202"/>
        <v>match</v>
      </c>
      <c r="J1330" s="1" t="str">
        <f t="shared" si="203"/>
        <v>match</v>
      </c>
      <c r="K1330" s="1">
        <f t="shared" si="204"/>
        <v>0</v>
      </c>
      <c r="L1330" s="2">
        <f>IF(F1330=0,"not processed",_xlfn.MINIFS(Processed_data!H:H,Processed_data!A:A,A1330))</f>
        <v>46027</v>
      </c>
      <c r="M1330" s="1">
        <f>IF(F1330=0,"not processed",ABS(bank_source_transactions__1[[#This Row],[transaction_date]]-Reconciliation!L1330))</f>
        <v>0</v>
      </c>
      <c r="N1330" s="1" t="str" cm="1">
        <f t="array" ref="N1330">_xlfn.IFS(M1330="not Processed", "Not Processed",M1330&gt;2,"SLA Breached",M1330&lt;=2,"Within SLA")</f>
        <v>Within SLA</v>
      </c>
      <c r="O1330" s="1" t="str">
        <f>_xlfn.XLOOKUP(A1330,Source_data!A:A,Source_data!D:D)</f>
        <v>UPI</v>
      </c>
      <c r="P1330" s="1">
        <f t="shared" si="205"/>
        <v>0</v>
      </c>
      <c r="Q1330" s="1">
        <f t="shared" si="206"/>
        <v>0</v>
      </c>
      <c r="R1330" s="1">
        <f t="shared" si="207"/>
        <v>0</v>
      </c>
      <c r="S1330" s="1">
        <f t="shared" si="208"/>
        <v>0</v>
      </c>
      <c r="T1330" s="1">
        <f t="shared" si="209"/>
        <v>0</v>
      </c>
      <c r="U1330" s="1" t="str">
        <f>_xlfn.XLOOKUP(Table3[[#This Row],[Transaction ID]],Source_data!A:A,Source_data!E:E)</f>
        <v>Pune</v>
      </c>
      <c r="V1330" s="1">
        <f>_xlfn.IFNA(_xlfn.XLOOKUP(A1330,bank_processed_transactions[transaction_id],bank_processed_transactions[processing_minutes]),"")</f>
        <v>25.8</v>
      </c>
      <c r="W1330" s="31">
        <f>_xlfn.XLOOKUP(A1330,Source_data!A:A,Source_data!B:B)</f>
        <v>46027</v>
      </c>
    </row>
    <row r="1331" spans="1:23" x14ac:dyDescent="0.3">
      <c r="A1331" s="4" t="s">
        <v>860</v>
      </c>
      <c r="B1331" s="1">
        <f>_xlfn.XLOOKUP(A1331,bank_source_transactions__1[transaction_id],bank_source_transactions__1[amount_inr])</f>
        <v>7163.65</v>
      </c>
      <c r="C1331" s="1">
        <f>_xlfn.XLOOKUP(A1331,Processed_data!A:A,Processed_data!F:F)</f>
        <v>7163.65</v>
      </c>
      <c r="D1331" s="1" t="str">
        <f>_xlfn.XLOOKUP(A1331,bank_source_transactions__1[transaction_id],bank_source_transactions__1[transaction_status])</f>
        <v>SUCCESS</v>
      </c>
      <c r="E1331" s="1" t="str">
        <f>_xlfn.XLOOKUP(A1331,Processed_data!A:A,Processed_data!G:G)</f>
        <v>SUCCESS</v>
      </c>
      <c r="F1331" s="1">
        <f>COUNTIF(bank_processed_transactions[transaction_id],A1331)</f>
        <v>1</v>
      </c>
      <c r="G1331" s="1" t="str">
        <f t="shared" si="200"/>
        <v>found</v>
      </c>
      <c r="H1331" s="1" t="str">
        <f t="shared" si="201"/>
        <v>Not Duplicate</v>
      </c>
      <c r="I1331" s="1" t="str">
        <f t="shared" si="202"/>
        <v>match</v>
      </c>
      <c r="J1331" s="1" t="str">
        <f t="shared" si="203"/>
        <v>match</v>
      </c>
      <c r="K1331" s="1">
        <f t="shared" si="204"/>
        <v>0</v>
      </c>
      <c r="L1331" s="2">
        <f>IF(F1331=0,"not processed",_xlfn.MINIFS(Processed_data!H:H,Processed_data!A:A,A1331))</f>
        <v>46030</v>
      </c>
      <c r="M1331" s="1">
        <f>IF(F1331=0,"not processed",ABS(bank_source_transactions__1[[#This Row],[transaction_date]]-Reconciliation!L1331))</f>
        <v>1</v>
      </c>
      <c r="N1331" s="1" t="str" cm="1">
        <f t="array" ref="N1331">_xlfn.IFS(M1331="not Processed", "Not Processed",M1331&gt;2,"SLA Breached",M1331&lt;=2,"Within SLA")</f>
        <v>Within SLA</v>
      </c>
      <c r="O1331" s="1" t="str">
        <f>_xlfn.XLOOKUP(A1331,Source_data!A:A,Source_data!D:D)</f>
        <v>NEFT</v>
      </c>
      <c r="P1331" s="1">
        <f t="shared" si="205"/>
        <v>0</v>
      </c>
      <c r="Q1331" s="1">
        <f t="shared" si="206"/>
        <v>0</v>
      </c>
      <c r="R1331" s="1">
        <f t="shared" si="207"/>
        <v>0</v>
      </c>
      <c r="S1331" s="1">
        <f t="shared" si="208"/>
        <v>0</v>
      </c>
      <c r="T1331" s="1">
        <f t="shared" si="209"/>
        <v>0</v>
      </c>
      <c r="U1331" s="1" t="str">
        <f>_xlfn.XLOOKUP(Table3[[#This Row],[Transaction ID]],Source_data!A:A,Source_data!E:E)</f>
        <v>Bengaluru</v>
      </c>
      <c r="V1331" s="1">
        <f>_xlfn.IFNA(_xlfn.XLOOKUP(A1331,bank_processed_transactions[transaction_id],bank_processed_transactions[processing_minutes]),"")</f>
        <v>41.4</v>
      </c>
      <c r="W1331" s="31">
        <f>_xlfn.XLOOKUP(A1331,Source_data!A:A,Source_data!B:B)</f>
        <v>46029</v>
      </c>
    </row>
    <row r="1332" spans="1:23" x14ac:dyDescent="0.3">
      <c r="A1332" s="3" t="s">
        <v>4655</v>
      </c>
      <c r="B1332" s="1">
        <f>_xlfn.XLOOKUP(A1332,bank_source_transactions__1[transaction_id],bank_source_transactions__1[amount_inr])</f>
        <v>30577.58</v>
      </c>
      <c r="C1332" s="1">
        <f>_xlfn.XLOOKUP(A1332,Processed_data!A:A,Processed_data!F:F)</f>
        <v>30577.58</v>
      </c>
      <c r="D1332" s="1" t="str">
        <f>_xlfn.XLOOKUP(A1332,bank_source_transactions__1[transaction_id],bank_source_transactions__1[transaction_status])</f>
        <v>REVERSED</v>
      </c>
      <c r="E1332" s="1" t="str">
        <f>_xlfn.XLOOKUP(A1332,Processed_data!A:A,Processed_data!G:G)</f>
        <v>REVERSED</v>
      </c>
      <c r="F1332" s="1">
        <f>COUNTIF(bank_processed_transactions[transaction_id],A1332)</f>
        <v>1</v>
      </c>
      <c r="G1332" s="1" t="str">
        <f t="shared" si="200"/>
        <v>found</v>
      </c>
      <c r="H1332" s="1" t="str">
        <f t="shared" si="201"/>
        <v>Not Duplicate</v>
      </c>
      <c r="I1332" s="1" t="str">
        <f t="shared" si="202"/>
        <v>match</v>
      </c>
      <c r="J1332" s="1" t="str">
        <f t="shared" si="203"/>
        <v>match</v>
      </c>
      <c r="K1332" s="1">
        <f t="shared" si="204"/>
        <v>0</v>
      </c>
      <c r="L1332" s="2">
        <f>IF(F1332=0,"not processed",_xlfn.MINIFS(Processed_data!H:H,Processed_data!A:A,A1332))</f>
        <v>46090</v>
      </c>
      <c r="M1332" s="1">
        <f>IF(F1332=0,"not processed",ABS(bank_source_transactions__1[[#This Row],[transaction_date]]-Reconciliation!L1332))</f>
        <v>2</v>
      </c>
      <c r="N1332" s="1" t="str" cm="1">
        <f t="array" ref="N1332">_xlfn.IFS(M1332="not Processed", "Not Processed",M1332&gt;2,"SLA Breached",M1332&lt;=2,"Within SLA")</f>
        <v>Within SLA</v>
      </c>
      <c r="O1332" s="1" t="str">
        <f>_xlfn.XLOOKUP(A1332,Source_data!A:A,Source_data!D:D)</f>
        <v>UPI</v>
      </c>
      <c r="P1332" s="1">
        <f t="shared" si="205"/>
        <v>0</v>
      </c>
      <c r="Q1332" s="1">
        <f t="shared" si="206"/>
        <v>0</v>
      </c>
      <c r="R1332" s="1">
        <f t="shared" si="207"/>
        <v>0</v>
      </c>
      <c r="S1332" s="1">
        <f t="shared" si="208"/>
        <v>0</v>
      </c>
      <c r="T1332" s="1">
        <f t="shared" si="209"/>
        <v>0</v>
      </c>
      <c r="U1332" s="1" t="str">
        <f>_xlfn.XLOOKUP(Table3[[#This Row],[Transaction ID]],Source_data!A:A,Source_data!E:E)</f>
        <v>Hyderabad</v>
      </c>
      <c r="V1332" s="1">
        <f>_xlfn.IFNA(_xlfn.XLOOKUP(A1332,bank_processed_transactions[transaction_id],bank_processed_transactions[processing_minutes]),"")</f>
        <v>14.8</v>
      </c>
      <c r="W1332" s="31">
        <f>_xlfn.XLOOKUP(A1332,Source_data!A:A,Source_data!B:B)</f>
        <v>46088</v>
      </c>
    </row>
    <row r="1333" spans="1:23" x14ac:dyDescent="0.3">
      <c r="A1333" s="4" t="s">
        <v>1318</v>
      </c>
      <c r="B1333" s="1">
        <f>_xlfn.XLOOKUP(A1333,bank_source_transactions__1[transaction_id],bank_source_transactions__1[amount_inr])</f>
        <v>1384.38</v>
      </c>
      <c r="C1333" s="1">
        <f>_xlfn.XLOOKUP(A1333,Processed_data!A:A,Processed_data!F:F)</f>
        <v>1384.38</v>
      </c>
      <c r="D1333" s="1" t="str">
        <f>_xlfn.XLOOKUP(A1333,bank_source_transactions__1[transaction_id],bank_source_transactions__1[transaction_status])</f>
        <v>SUCCESS</v>
      </c>
      <c r="E1333" s="1" t="str">
        <f>_xlfn.XLOOKUP(A1333,Processed_data!A:A,Processed_data!G:G)</f>
        <v>SUCCESS</v>
      </c>
      <c r="F1333" s="1">
        <f>COUNTIF(bank_processed_transactions[transaction_id],A1333)</f>
        <v>1</v>
      </c>
      <c r="G1333" s="1" t="str">
        <f t="shared" si="200"/>
        <v>found</v>
      </c>
      <c r="H1333" s="1" t="str">
        <f t="shared" si="201"/>
        <v>Not Duplicate</v>
      </c>
      <c r="I1333" s="1" t="str">
        <f t="shared" si="202"/>
        <v>match</v>
      </c>
      <c r="J1333" s="1" t="str">
        <f t="shared" si="203"/>
        <v>match</v>
      </c>
      <c r="K1333" s="1">
        <f t="shared" si="204"/>
        <v>0</v>
      </c>
      <c r="L1333" s="2">
        <f>IF(F1333=0,"not processed",_xlfn.MINIFS(Processed_data!H:H,Processed_data!A:A,A1333))</f>
        <v>46095</v>
      </c>
      <c r="M1333" s="1">
        <f>IF(F1333=0,"not processed",ABS(bank_source_transactions__1[[#This Row],[transaction_date]]-Reconciliation!L1333))</f>
        <v>0</v>
      </c>
      <c r="N1333" s="1" t="str" cm="1">
        <f t="array" ref="N1333">_xlfn.IFS(M1333="not Processed", "Not Processed",M1333&gt;2,"SLA Breached",M1333&lt;=2,"Within SLA")</f>
        <v>Within SLA</v>
      </c>
      <c r="O1333" s="1" t="str">
        <f>_xlfn.XLOOKUP(A1333,Source_data!A:A,Source_data!D:D)</f>
        <v>UPI</v>
      </c>
      <c r="P1333" s="1">
        <f t="shared" si="205"/>
        <v>0</v>
      </c>
      <c r="Q1333" s="1">
        <f t="shared" si="206"/>
        <v>0</v>
      </c>
      <c r="R1333" s="1">
        <f t="shared" si="207"/>
        <v>0</v>
      </c>
      <c r="S1333" s="1">
        <f t="shared" si="208"/>
        <v>0</v>
      </c>
      <c r="T1333" s="1">
        <f t="shared" si="209"/>
        <v>0</v>
      </c>
      <c r="U1333" s="1" t="str">
        <f>_xlfn.XLOOKUP(Table3[[#This Row],[Transaction ID]],Source_data!A:A,Source_data!E:E)</f>
        <v>Hyderabad</v>
      </c>
      <c r="V1333" s="1">
        <f>_xlfn.IFNA(_xlfn.XLOOKUP(A1333,bank_processed_transactions[transaction_id],bank_processed_transactions[processing_minutes]),"")</f>
        <v>28.7</v>
      </c>
      <c r="W1333" s="31">
        <f>_xlfn.XLOOKUP(A1333,Source_data!A:A,Source_data!B:B)</f>
        <v>46095</v>
      </c>
    </row>
    <row r="1334" spans="1:23" x14ac:dyDescent="0.3">
      <c r="A1334" s="3" t="s">
        <v>722</v>
      </c>
      <c r="B1334" s="1">
        <f>_xlfn.XLOOKUP(A1334,bank_source_transactions__1[transaction_id],bank_source_transactions__1[amount_inr])</f>
        <v>3132.83</v>
      </c>
      <c r="C1334" s="1">
        <f>_xlfn.XLOOKUP(A1334,Processed_data!A:A,Processed_data!F:F)</f>
        <v>3132.83</v>
      </c>
      <c r="D1334" s="1" t="str">
        <f>_xlfn.XLOOKUP(A1334,bank_source_transactions__1[transaction_id],bank_source_transactions__1[transaction_status])</f>
        <v>FAILED</v>
      </c>
      <c r="E1334" s="1" t="str">
        <f>_xlfn.XLOOKUP(A1334,Processed_data!A:A,Processed_data!G:G)</f>
        <v>FAILED</v>
      </c>
      <c r="F1334" s="1">
        <f>COUNTIF(bank_processed_transactions[transaction_id],A1334)</f>
        <v>1</v>
      </c>
      <c r="G1334" s="1" t="str">
        <f t="shared" si="200"/>
        <v>found</v>
      </c>
      <c r="H1334" s="1" t="str">
        <f t="shared" si="201"/>
        <v>Not Duplicate</v>
      </c>
      <c r="I1334" s="1" t="str">
        <f t="shared" si="202"/>
        <v>match</v>
      </c>
      <c r="J1334" s="1" t="str">
        <f t="shared" si="203"/>
        <v>match</v>
      </c>
      <c r="K1334" s="1">
        <f t="shared" si="204"/>
        <v>0</v>
      </c>
      <c r="L1334" s="2">
        <f>IF(F1334=0,"not processed",_xlfn.MINIFS(Processed_data!H:H,Processed_data!A:A,A1334))</f>
        <v>46087</v>
      </c>
      <c r="M1334" s="1">
        <f>IF(F1334=0,"not processed",ABS(bank_source_transactions__1[[#This Row],[transaction_date]]-Reconciliation!L1334))</f>
        <v>2</v>
      </c>
      <c r="N1334" s="1" t="str" cm="1">
        <f t="array" ref="N1334">_xlfn.IFS(M1334="not Processed", "Not Processed",M1334&gt;2,"SLA Breached",M1334&lt;=2,"Within SLA")</f>
        <v>Within SLA</v>
      </c>
      <c r="O1334" s="1" t="str">
        <f>_xlfn.XLOOKUP(A1334,Source_data!A:A,Source_data!D:D)</f>
        <v>IMPS</v>
      </c>
      <c r="P1334" s="1">
        <f t="shared" si="205"/>
        <v>0</v>
      </c>
      <c r="Q1334" s="1">
        <f t="shared" si="206"/>
        <v>0</v>
      </c>
      <c r="R1334" s="1">
        <f t="shared" si="207"/>
        <v>0</v>
      </c>
      <c r="S1334" s="1">
        <f t="shared" si="208"/>
        <v>0</v>
      </c>
      <c r="T1334" s="1">
        <f t="shared" si="209"/>
        <v>0</v>
      </c>
      <c r="U1334" s="1" t="str">
        <f>_xlfn.XLOOKUP(Table3[[#This Row],[Transaction ID]],Source_data!A:A,Source_data!E:E)</f>
        <v>Mumbai</v>
      </c>
      <c r="V1334" s="1">
        <f>_xlfn.IFNA(_xlfn.XLOOKUP(A1334,bank_processed_transactions[transaction_id],bank_processed_transactions[processing_minutes]),"")</f>
        <v>49.8</v>
      </c>
      <c r="W1334" s="31">
        <f>_xlfn.XLOOKUP(A1334,Source_data!A:A,Source_data!B:B)</f>
        <v>46085</v>
      </c>
    </row>
    <row r="1335" spans="1:23" x14ac:dyDescent="0.3">
      <c r="A1335" s="4" t="s">
        <v>1384</v>
      </c>
      <c r="B1335" s="1">
        <f>_xlfn.XLOOKUP(A1335,bank_source_transactions__1[transaction_id],bank_source_transactions__1[amount_inr])</f>
        <v>18298.689999999999</v>
      </c>
      <c r="C1335" s="1">
        <f>_xlfn.XLOOKUP(A1335,Processed_data!A:A,Processed_data!F:F)</f>
        <v>18298.689999999999</v>
      </c>
      <c r="D1335" s="1" t="str">
        <f>_xlfn.XLOOKUP(A1335,bank_source_transactions__1[transaction_id],bank_source_transactions__1[transaction_status])</f>
        <v>SUCCESS</v>
      </c>
      <c r="E1335" s="1" t="str">
        <f>_xlfn.XLOOKUP(A1335,Processed_data!A:A,Processed_data!G:G)</f>
        <v>SUCCESS</v>
      </c>
      <c r="F1335" s="1">
        <f>COUNTIF(bank_processed_transactions[transaction_id],A1335)</f>
        <v>1</v>
      </c>
      <c r="G1335" s="1" t="str">
        <f t="shared" si="200"/>
        <v>found</v>
      </c>
      <c r="H1335" s="1" t="str">
        <f t="shared" si="201"/>
        <v>Not Duplicate</v>
      </c>
      <c r="I1335" s="1" t="str">
        <f t="shared" si="202"/>
        <v>match</v>
      </c>
      <c r="J1335" s="1" t="str">
        <f t="shared" si="203"/>
        <v>match</v>
      </c>
      <c r="K1335" s="1">
        <f t="shared" si="204"/>
        <v>0</v>
      </c>
      <c r="L1335" s="2">
        <f>IF(F1335=0,"not processed",_xlfn.MINIFS(Processed_data!H:H,Processed_data!A:A,A1335))</f>
        <v>46075</v>
      </c>
      <c r="M1335" s="1">
        <f>IF(F1335=0,"not processed",ABS(bank_source_transactions__1[[#This Row],[transaction_date]]-Reconciliation!L1335))</f>
        <v>2</v>
      </c>
      <c r="N1335" s="1" t="str" cm="1">
        <f t="array" ref="N1335">_xlfn.IFS(M1335="not Processed", "Not Processed",M1335&gt;2,"SLA Breached",M1335&lt;=2,"Within SLA")</f>
        <v>Within SLA</v>
      </c>
      <c r="O1335" s="1" t="str">
        <f>_xlfn.XLOOKUP(A1335,Source_data!A:A,Source_data!D:D)</f>
        <v>UPI</v>
      </c>
      <c r="P1335" s="1">
        <f t="shared" si="205"/>
        <v>0</v>
      </c>
      <c r="Q1335" s="1">
        <f t="shared" si="206"/>
        <v>0</v>
      </c>
      <c r="R1335" s="1">
        <f t="shared" si="207"/>
        <v>0</v>
      </c>
      <c r="S1335" s="1">
        <f t="shared" si="208"/>
        <v>0</v>
      </c>
      <c r="T1335" s="1">
        <f t="shared" si="209"/>
        <v>0</v>
      </c>
      <c r="U1335" s="1" t="str">
        <f>_xlfn.XLOOKUP(Table3[[#This Row],[Transaction ID]],Source_data!A:A,Source_data!E:E)</f>
        <v>Mumbai</v>
      </c>
      <c r="V1335" s="1">
        <f>_xlfn.IFNA(_xlfn.XLOOKUP(A1335,bank_processed_transactions[transaction_id],bank_processed_transactions[processing_minutes]),"")</f>
        <v>34.799999999999997</v>
      </c>
      <c r="W1335" s="31">
        <f>_xlfn.XLOOKUP(A1335,Source_data!A:A,Source_data!B:B)</f>
        <v>46073</v>
      </c>
    </row>
    <row r="1336" spans="1:23" x14ac:dyDescent="0.3">
      <c r="A1336" s="3" t="s">
        <v>5011</v>
      </c>
      <c r="B1336" s="1">
        <f>_xlfn.XLOOKUP(A1336,bank_source_transactions__1[transaction_id],bank_source_transactions__1[amount_inr])</f>
        <v>6199.28</v>
      </c>
      <c r="C1336" s="1" t="e">
        <f>_xlfn.XLOOKUP(A1336,Processed_data!A:A,Processed_data!F:F)</f>
        <v>#N/A</v>
      </c>
      <c r="D1336" s="1" t="str">
        <f>_xlfn.XLOOKUP(A1336,bank_source_transactions__1[transaction_id],bank_source_transactions__1[transaction_status])</f>
        <v>SUCCESS</v>
      </c>
      <c r="E1336" s="1" t="e">
        <f>_xlfn.XLOOKUP(A1336,Processed_data!A:A,Processed_data!G:G)</f>
        <v>#N/A</v>
      </c>
      <c r="F1336" s="1">
        <f>COUNTIF(bank_processed_transactions[transaction_id],A1336)</f>
        <v>0</v>
      </c>
      <c r="G1336" s="1" t="str">
        <f t="shared" si="200"/>
        <v>missing</v>
      </c>
      <c r="H1336" s="1" t="str">
        <f t="shared" si="201"/>
        <v>Not Duplicate</v>
      </c>
      <c r="I1336" s="1" t="str">
        <f t="shared" si="202"/>
        <v>not processed</v>
      </c>
      <c r="J1336" s="1" t="str">
        <f t="shared" si="203"/>
        <v>not processed</v>
      </c>
      <c r="K1336" s="1" t="str">
        <f t="shared" si="204"/>
        <v>missing</v>
      </c>
      <c r="L1336" s="2" t="str">
        <f>IF(F1336=0,"not processed",_xlfn.MINIFS(Processed_data!H:H,Processed_data!A:A,A1336))</f>
        <v>not processed</v>
      </c>
      <c r="M1336" s="1" t="str">
        <f>IF(F1336=0,"not processed",ABS(bank_source_transactions__1[[#This Row],[transaction_date]]-Reconciliation!L1336))</f>
        <v>not processed</v>
      </c>
      <c r="N1336" s="1" t="str" cm="1">
        <f t="array" ref="N1336">_xlfn.IFS(M1336="not Processed", "Not Processed",M1336&gt;2,"SLA Breached",M1336&lt;=2,"Within SLA")</f>
        <v>Not Processed</v>
      </c>
      <c r="O1336" s="1" t="str">
        <f>_xlfn.XLOOKUP(A1336,Source_data!A:A,Source_data!D:D)</f>
        <v>UPI</v>
      </c>
      <c r="P1336" s="1">
        <f t="shared" si="205"/>
        <v>1</v>
      </c>
      <c r="Q1336" s="1">
        <f t="shared" si="206"/>
        <v>0</v>
      </c>
      <c r="R1336" s="1">
        <f t="shared" si="207"/>
        <v>0</v>
      </c>
      <c r="S1336" s="1">
        <f t="shared" si="208"/>
        <v>0</v>
      </c>
      <c r="T1336" s="1">
        <f t="shared" si="209"/>
        <v>0</v>
      </c>
      <c r="U1336" s="1" t="str">
        <f>_xlfn.XLOOKUP(Table3[[#This Row],[Transaction ID]],Source_data!A:A,Source_data!E:E)</f>
        <v>Bengaluru</v>
      </c>
      <c r="V1336" s="1" t="str">
        <f>_xlfn.IFNA(_xlfn.XLOOKUP(A1336,bank_processed_transactions[transaction_id],bank_processed_transactions[processing_minutes]),"")</f>
        <v/>
      </c>
      <c r="W1336" s="31">
        <f>_xlfn.XLOOKUP(A1336,Source_data!A:A,Source_data!B:B)</f>
        <v>46085</v>
      </c>
    </row>
    <row r="1337" spans="1:23" x14ac:dyDescent="0.3">
      <c r="A1337" s="4" t="s">
        <v>886</v>
      </c>
      <c r="B1337" s="1">
        <f>_xlfn.XLOOKUP(A1337,bank_source_transactions__1[transaction_id],bank_source_transactions__1[amount_inr])</f>
        <v>16147.46</v>
      </c>
      <c r="C1337" s="1">
        <f>_xlfn.XLOOKUP(A1337,Processed_data!A:A,Processed_data!F:F)</f>
        <v>16147.46</v>
      </c>
      <c r="D1337" s="1" t="str">
        <f>_xlfn.XLOOKUP(A1337,bank_source_transactions__1[transaction_id],bank_source_transactions__1[transaction_status])</f>
        <v>SUCCESS</v>
      </c>
      <c r="E1337" s="1" t="str">
        <f>_xlfn.XLOOKUP(A1337,Processed_data!A:A,Processed_data!G:G)</f>
        <v>SUCCESS</v>
      </c>
      <c r="F1337" s="1">
        <f>COUNTIF(bank_processed_transactions[transaction_id],A1337)</f>
        <v>1</v>
      </c>
      <c r="G1337" s="1" t="str">
        <f t="shared" si="200"/>
        <v>found</v>
      </c>
      <c r="H1337" s="1" t="str">
        <f t="shared" si="201"/>
        <v>Not Duplicate</v>
      </c>
      <c r="I1337" s="1" t="str">
        <f t="shared" si="202"/>
        <v>match</v>
      </c>
      <c r="J1337" s="1" t="str">
        <f t="shared" si="203"/>
        <v>match</v>
      </c>
      <c r="K1337" s="1">
        <f t="shared" si="204"/>
        <v>0</v>
      </c>
      <c r="L1337" s="2">
        <f>IF(F1337=0,"not processed",_xlfn.MINIFS(Processed_data!H:H,Processed_data!A:A,A1337))</f>
        <v>46030</v>
      </c>
      <c r="M1337" s="1">
        <f>IF(F1337=0,"not processed",ABS(bank_source_transactions__1[[#This Row],[transaction_date]]-Reconciliation!L1337))</f>
        <v>2</v>
      </c>
      <c r="N1337" s="1" t="str" cm="1">
        <f t="array" ref="N1337">_xlfn.IFS(M1337="not Processed", "Not Processed",M1337&gt;2,"SLA Breached",M1337&lt;=2,"Within SLA")</f>
        <v>Within SLA</v>
      </c>
      <c r="O1337" s="1" t="str">
        <f>_xlfn.XLOOKUP(A1337,Source_data!A:A,Source_data!D:D)</f>
        <v>IMPS</v>
      </c>
      <c r="P1337" s="1">
        <f t="shared" si="205"/>
        <v>0</v>
      </c>
      <c r="Q1337" s="1">
        <f t="shared" si="206"/>
        <v>0</v>
      </c>
      <c r="R1337" s="1">
        <f t="shared" si="207"/>
        <v>0</v>
      </c>
      <c r="S1337" s="1">
        <f t="shared" si="208"/>
        <v>0</v>
      </c>
      <c r="T1337" s="1">
        <f t="shared" si="209"/>
        <v>0</v>
      </c>
      <c r="U1337" s="1" t="str">
        <f>_xlfn.XLOOKUP(Table3[[#This Row],[Transaction ID]],Source_data!A:A,Source_data!E:E)</f>
        <v>Hyderabad</v>
      </c>
      <c r="V1337" s="1">
        <f>_xlfn.IFNA(_xlfn.XLOOKUP(A1337,bank_processed_transactions[transaction_id],bank_processed_transactions[processing_minutes]),"")</f>
        <v>40.4</v>
      </c>
      <c r="W1337" s="31">
        <f>_xlfn.XLOOKUP(A1337,Source_data!A:A,Source_data!B:B)</f>
        <v>46028</v>
      </c>
    </row>
    <row r="1338" spans="1:23" x14ac:dyDescent="0.3">
      <c r="A1338" s="3" t="s">
        <v>4911</v>
      </c>
      <c r="B1338" s="1">
        <f>_xlfn.XLOOKUP(A1338,bank_source_transactions__1[transaction_id],bank_source_transactions__1[amount_inr])</f>
        <v>1073.5</v>
      </c>
      <c r="C1338" s="1">
        <f>_xlfn.XLOOKUP(A1338,Processed_data!A:A,Processed_data!F:F)</f>
        <v>1073.5</v>
      </c>
      <c r="D1338" s="1" t="str">
        <f>_xlfn.XLOOKUP(A1338,bank_source_transactions__1[transaction_id],bank_source_transactions__1[transaction_status])</f>
        <v>SUCCESS</v>
      </c>
      <c r="E1338" s="1" t="str">
        <f>_xlfn.XLOOKUP(A1338,Processed_data!A:A,Processed_data!G:G)</f>
        <v>SUCCESS</v>
      </c>
      <c r="F1338" s="1">
        <f>COUNTIF(bank_processed_transactions[transaction_id],A1338)</f>
        <v>1</v>
      </c>
      <c r="G1338" s="1" t="str">
        <f t="shared" si="200"/>
        <v>found</v>
      </c>
      <c r="H1338" s="1" t="str">
        <f t="shared" si="201"/>
        <v>Not Duplicate</v>
      </c>
      <c r="I1338" s="1" t="str">
        <f t="shared" si="202"/>
        <v>match</v>
      </c>
      <c r="J1338" s="1" t="str">
        <f t="shared" si="203"/>
        <v>match</v>
      </c>
      <c r="K1338" s="1">
        <f t="shared" si="204"/>
        <v>0</v>
      </c>
      <c r="L1338" s="2">
        <f>IF(F1338=0,"not processed",_xlfn.MINIFS(Processed_data!H:H,Processed_data!A:A,A1338))</f>
        <v>46091</v>
      </c>
      <c r="M1338" s="1">
        <f>IF(F1338=0,"not processed",ABS(bank_source_transactions__1[[#This Row],[transaction_date]]-Reconciliation!L1338))</f>
        <v>3</v>
      </c>
      <c r="N1338" s="1" t="str" cm="1">
        <f t="array" ref="N1338">_xlfn.IFS(M1338="not Processed", "Not Processed",M1338&gt;2,"SLA Breached",M1338&lt;=2,"Within SLA")</f>
        <v>SLA Breached</v>
      </c>
      <c r="O1338" s="1" t="str">
        <f>_xlfn.XLOOKUP(A1338,Source_data!A:A,Source_data!D:D)</f>
        <v>UPI</v>
      </c>
      <c r="P1338" s="1">
        <f t="shared" si="205"/>
        <v>0</v>
      </c>
      <c r="Q1338" s="1">
        <f t="shared" si="206"/>
        <v>0</v>
      </c>
      <c r="R1338" s="1">
        <f t="shared" si="207"/>
        <v>0</v>
      </c>
      <c r="S1338" s="1">
        <f t="shared" si="208"/>
        <v>0</v>
      </c>
      <c r="T1338" s="1">
        <f t="shared" si="209"/>
        <v>1</v>
      </c>
      <c r="U1338" s="1" t="str">
        <f>_xlfn.XLOOKUP(Table3[[#This Row],[Transaction ID]],Source_data!A:A,Source_data!E:E)</f>
        <v>Hyderabad</v>
      </c>
      <c r="V1338" s="1">
        <f>_xlfn.IFNA(_xlfn.XLOOKUP(A1338,bank_processed_transactions[transaction_id],bank_processed_transactions[processing_minutes]),"")</f>
        <v>17.8</v>
      </c>
      <c r="W1338" s="31">
        <f>_xlfn.XLOOKUP(A1338,Source_data!A:A,Source_data!B:B)</f>
        <v>46088</v>
      </c>
    </row>
    <row r="1339" spans="1:23" x14ac:dyDescent="0.3">
      <c r="A1339" s="4" t="s">
        <v>2499</v>
      </c>
      <c r="B1339" s="1">
        <f>_xlfn.XLOOKUP(A1339,bank_source_transactions__1[transaction_id],bank_source_transactions__1[amount_inr])</f>
        <v>1643.52</v>
      </c>
      <c r="C1339" s="1">
        <f>_xlfn.XLOOKUP(A1339,Processed_data!A:A,Processed_data!F:F)</f>
        <v>1643.52</v>
      </c>
      <c r="D1339" s="1" t="str">
        <f>_xlfn.XLOOKUP(A1339,bank_source_transactions__1[transaction_id],bank_source_transactions__1[transaction_status])</f>
        <v>SUCCESS</v>
      </c>
      <c r="E1339" s="1" t="str">
        <f>_xlfn.XLOOKUP(A1339,Processed_data!A:A,Processed_data!G:G)</f>
        <v>SUCCESS</v>
      </c>
      <c r="F1339" s="1">
        <f>COUNTIF(bank_processed_transactions[transaction_id],A1339)</f>
        <v>1</v>
      </c>
      <c r="G1339" s="1" t="str">
        <f t="shared" si="200"/>
        <v>found</v>
      </c>
      <c r="H1339" s="1" t="str">
        <f t="shared" si="201"/>
        <v>Not Duplicate</v>
      </c>
      <c r="I1339" s="1" t="str">
        <f t="shared" si="202"/>
        <v>match</v>
      </c>
      <c r="J1339" s="1" t="str">
        <f t="shared" si="203"/>
        <v>match</v>
      </c>
      <c r="K1339" s="1">
        <f t="shared" si="204"/>
        <v>0</v>
      </c>
      <c r="L1339" s="2">
        <f>IF(F1339=0,"not processed",_xlfn.MINIFS(Processed_data!H:H,Processed_data!A:A,A1339))</f>
        <v>46053</v>
      </c>
      <c r="M1339" s="1">
        <f>IF(F1339=0,"not processed",ABS(bank_source_transactions__1[[#This Row],[transaction_date]]-Reconciliation!L1339))</f>
        <v>3</v>
      </c>
      <c r="N1339" s="1" t="str" cm="1">
        <f t="array" ref="N1339">_xlfn.IFS(M1339="not Processed", "Not Processed",M1339&gt;2,"SLA Breached",M1339&lt;=2,"Within SLA")</f>
        <v>SLA Breached</v>
      </c>
      <c r="O1339" s="1" t="str">
        <f>_xlfn.XLOOKUP(A1339,Source_data!A:A,Source_data!D:D)</f>
        <v>UPI</v>
      </c>
      <c r="P1339" s="1">
        <f t="shared" si="205"/>
        <v>0</v>
      </c>
      <c r="Q1339" s="1">
        <f t="shared" si="206"/>
        <v>0</v>
      </c>
      <c r="R1339" s="1">
        <f t="shared" si="207"/>
        <v>0</v>
      </c>
      <c r="S1339" s="1">
        <f t="shared" si="208"/>
        <v>0</v>
      </c>
      <c r="T1339" s="1">
        <f t="shared" si="209"/>
        <v>1</v>
      </c>
      <c r="U1339" s="1" t="str">
        <f>_xlfn.XLOOKUP(Table3[[#This Row],[Transaction ID]],Source_data!A:A,Source_data!E:E)</f>
        <v>Hyderabad</v>
      </c>
      <c r="V1339" s="1">
        <f>_xlfn.IFNA(_xlfn.XLOOKUP(A1339,bank_processed_transactions[transaction_id],bank_processed_transactions[processing_minutes]),"")</f>
        <v>30.8</v>
      </c>
      <c r="W1339" s="31">
        <f>_xlfn.XLOOKUP(A1339,Source_data!A:A,Source_data!B:B)</f>
        <v>46050</v>
      </c>
    </row>
    <row r="1340" spans="1:23" x14ac:dyDescent="0.3">
      <c r="A1340" s="3" t="s">
        <v>3090</v>
      </c>
      <c r="B1340" s="1">
        <f>_xlfn.XLOOKUP(A1340,bank_source_transactions__1[transaction_id],bank_source_transactions__1[amount_inr])</f>
        <v>2654.84</v>
      </c>
      <c r="C1340" s="1">
        <f>_xlfn.XLOOKUP(A1340,Processed_data!A:A,Processed_data!F:F)</f>
        <v>2654.84</v>
      </c>
      <c r="D1340" s="1" t="str">
        <f>_xlfn.XLOOKUP(A1340,bank_source_transactions__1[transaction_id],bank_source_transactions__1[transaction_status])</f>
        <v>SUCCESS</v>
      </c>
      <c r="E1340" s="1" t="str">
        <f>_xlfn.XLOOKUP(A1340,Processed_data!A:A,Processed_data!G:G)</f>
        <v>SUCCESS</v>
      </c>
      <c r="F1340" s="1">
        <f>COUNTIF(bank_processed_transactions[transaction_id],A1340)</f>
        <v>1</v>
      </c>
      <c r="G1340" s="1" t="str">
        <f t="shared" si="200"/>
        <v>found</v>
      </c>
      <c r="H1340" s="1" t="str">
        <f t="shared" si="201"/>
        <v>Not Duplicate</v>
      </c>
      <c r="I1340" s="1" t="str">
        <f t="shared" si="202"/>
        <v>match</v>
      </c>
      <c r="J1340" s="1" t="str">
        <f t="shared" si="203"/>
        <v>match</v>
      </c>
      <c r="K1340" s="1">
        <f t="shared" si="204"/>
        <v>0</v>
      </c>
      <c r="L1340" s="2">
        <f>IF(F1340=0,"not processed",_xlfn.MINIFS(Processed_data!H:H,Processed_data!A:A,A1340))</f>
        <v>46085</v>
      </c>
      <c r="M1340" s="1">
        <f>IF(F1340=0,"not processed",ABS(bank_source_transactions__1[[#This Row],[transaction_date]]-Reconciliation!L1340))</f>
        <v>2</v>
      </c>
      <c r="N1340" s="1" t="str" cm="1">
        <f t="array" ref="N1340">_xlfn.IFS(M1340="not Processed", "Not Processed",M1340&gt;2,"SLA Breached",M1340&lt;=2,"Within SLA")</f>
        <v>Within SLA</v>
      </c>
      <c r="O1340" s="1" t="str">
        <f>_xlfn.XLOOKUP(A1340,Source_data!A:A,Source_data!D:D)</f>
        <v>NEFT</v>
      </c>
      <c r="P1340" s="1">
        <f t="shared" si="205"/>
        <v>0</v>
      </c>
      <c r="Q1340" s="1">
        <f t="shared" si="206"/>
        <v>0</v>
      </c>
      <c r="R1340" s="1">
        <f t="shared" si="207"/>
        <v>0</v>
      </c>
      <c r="S1340" s="1">
        <f t="shared" si="208"/>
        <v>0</v>
      </c>
      <c r="T1340" s="1">
        <f t="shared" si="209"/>
        <v>0</v>
      </c>
      <c r="U1340" s="1" t="str">
        <f>_xlfn.XLOOKUP(Table3[[#This Row],[Transaction ID]],Source_data!A:A,Source_data!E:E)</f>
        <v>Mumbai</v>
      </c>
      <c r="V1340" s="1">
        <f>_xlfn.IFNA(_xlfn.XLOOKUP(A1340,bank_processed_transactions[transaction_id],bank_processed_transactions[processing_minutes]),"")</f>
        <v>65.900000000000006</v>
      </c>
      <c r="W1340" s="31">
        <f>_xlfn.XLOOKUP(A1340,Source_data!A:A,Source_data!B:B)</f>
        <v>46083</v>
      </c>
    </row>
    <row r="1341" spans="1:23" x14ac:dyDescent="0.3">
      <c r="A1341" s="4" t="s">
        <v>223</v>
      </c>
      <c r="B1341" s="1">
        <f>_xlfn.XLOOKUP(A1341,bank_source_transactions__1[transaction_id],bank_source_transactions__1[amount_inr])</f>
        <v>24443.040000000001</v>
      </c>
      <c r="C1341" s="1">
        <f>_xlfn.XLOOKUP(A1341,Processed_data!A:A,Processed_data!F:F)</f>
        <v>24443.040000000001</v>
      </c>
      <c r="D1341" s="1" t="str">
        <f>_xlfn.XLOOKUP(A1341,bank_source_transactions__1[transaction_id],bank_source_transactions__1[transaction_status])</f>
        <v>SUCCESS</v>
      </c>
      <c r="E1341" s="1" t="str">
        <f>_xlfn.XLOOKUP(A1341,Processed_data!A:A,Processed_data!G:G)</f>
        <v>SUCCESS</v>
      </c>
      <c r="F1341" s="1">
        <f>COUNTIF(bank_processed_transactions[transaction_id],A1341)</f>
        <v>1</v>
      </c>
      <c r="G1341" s="1" t="str">
        <f t="shared" si="200"/>
        <v>found</v>
      </c>
      <c r="H1341" s="1" t="str">
        <f t="shared" si="201"/>
        <v>Not Duplicate</v>
      </c>
      <c r="I1341" s="1" t="str">
        <f t="shared" si="202"/>
        <v>match</v>
      </c>
      <c r="J1341" s="1" t="str">
        <f t="shared" si="203"/>
        <v>match</v>
      </c>
      <c r="K1341" s="1">
        <f t="shared" si="204"/>
        <v>0</v>
      </c>
      <c r="L1341" s="2">
        <f>IF(F1341=0,"not processed",_xlfn.MINIFS(Processed_data!H:H,Processed_data!A:A,A1341))</f>
        <v>46108</v>
      </c>
      <c r="M1341" s="1">
        <f>IF(F1341=0,"not processed",ABS(bank_source_transactions__1[[#This Row],[transaction_date]]-Reconciliation!L1341))</f>
        <v>1</v>
      </c>
      <c r="N1341" s="1" t="str" cm="1">
        <f t="array" ref="N1341">_xlfn.IFS(M1341="not Processed", "Not Processed",M1341&gt;2,"SLA Breached",M1341&lt;=2,"Within SLA")</f>
        <v>Within SLA</v>
      </c>
      <c r="O1341" s="1" t="str">
        <f>_xlfn.XLOOKUP(A1341,Source_data!A:A,Source_data!D:D)</f>
        <v>CARD</v>
      </c>
      <c r="P1341" s="1">
        <f t="shared" si="205"/>
        <v>0</v>
      </c>
      <c r="Q1341" s="1">
        <f t="shared" si="206"/>
        <v>0</v>
      </c>
      <c r="R1341" s="1">
        <f t="shared" si="207"/>
        <v>0</v>
      </c>
      <c r="S1341" s="1">
        <f t="shared" si="208"/>
        <v>0</v>
      </c>
      <c r="T1341" s="1">
        <f t="shared" si="209"/>
        <v>0</v>
      </c>
      <c r="U1341" s="1" t="str">
        <f>_xlfn.XLOOKUP(Table3[[#This Row],[Transaction ID]],Source_data!A:A,Source_data!E:E)</f>
        <v>Pune</v>
      </c>
      <c r="V1341" s="1">
        <f>_xlfn.IFNA(_xlfn.XLOOKUP(A1341,bank_processed_transactions[transaction_id],bank_processed_transactions[processing_minutes]),"")</f>
        <v>41</v>
      </c>
      <c r="W1341" s="31">
        <f>_xlfn.XLOOKUP(A1341,Source_data!A:A,Source_data!B:B)</f>
        <v>46107</v>
      </c>
    </row>
    <row r="1342" spans="1:23" x14ac:dyDescent="0.3">
      <c r="A1342" s="3" t="s">
        <v>1574</v>
      </c>
      <c r="B1342" s="1">
        <f>_xlfn.XLOOKUP(A1342,bank_source_transactions__1[transaction_id],bank_source_transactions__1[amount_inr])</f>
        <v>44054.36</v>
      </c>
      <c r="C1342" s="1">
        <f>_xlfn.XLOOKUP(A1342,Processed_data!A:A,Processed_data!F:F)</f>
        <v>48459.8</v>
      </c>
      <c r="D1342" s="1" t="str">
        <f>_xlfn.XLOOKUP(A1342,bank_source_transactions__1[transaction_id],bank_source_transactions__1[transaction_status])</f>
        <v>SUCCESS</v>
      </c>
      <c r="E1342" s="1" t="str">
        <f>_xlfn.XLOOKUP(A1342,Processed_data!A:A,Processed_data!G:G)</f>
        <v>SUCCESS</v>
      </c>
      <c r="F1342" s="1">
        <f>COUNTIF(bank_processed_transactions[transaction_id],A1342)</f>
        <v>1</v>
      </c>
      <c r="G1342" s="1" t="str">
        <f t="shared" si="200"/>
        <v>found</v>
      </c>
      <c r="H1342" s="1" t="str">
        <f t="shared" si="201"/>
        <v>Not Duplicate</v>
      </c>
      <c r="I1342" s="1" t="str">
        <f t="shared" si="202"/>
        <v>mismatch</v>
      </c>
      <c r="J1342" s="1" t="str">
        <f t="shared" si="203"/>
        <v>match</v>
      </c>
      <c r="K1342" s="1">
        <f t="shared" si="204"/>
        <v>4405.4400000000023</v>
      </c>
      <c r="L1342" s="2">
        <f>IF(F1342=0,"not processed",_xlfn.MINIFS(Processed_data!H:H,Processed_data!A:A,A1342))</f>
        <v>46081</v>
      </c>
      <c r="M1342" s="1">
        <f>IF(F1342=0,"not processed",ABS(bank_source_transactions__1[[#This Row],[transaction_date]]-Reconciliation!L1342))</f>
        <v>3</v>
      </c>
      <c r="N1342" s="1" t="str" cm="1">
        <f t="array" ref="N1342">_xlfn.IFS(M1342="not Processed", "Not Processed",M1342&gt;2,"SLA Breached",M1342&lt;=2,"Within SLA")</f>
        <v>SLA Breached</v>
      </c>
      <c r="O1342" s="1" t="str">
        <f>_xlfn.XLOOKUP(A1342,Source_data!A:A,Source_data!D:D)</f>
        <v>NEFT</v>
      </c>
      <c r="P1342" s="1">
        <f t="shared" si="205"/>
        <v>0</v>
      </c>
      <c r="Q1342" s="1">
        <f t="shared" si="206"/>
        <v>0</v>
      </c>
      <c r="R1342" s="1">
        <f t="shared" si="207"/>
        <v>1</v>
      </c>
      <c r="S1342" s="1">
        <f t="shared" si="208"/>
        <v>0</v>
      </c>
      <c r="T1342" s="1">
        <f t="shared" si="209"/>
        <v>1</v>
      </c>
      <c r="U1342" s="1" t="str">
        <f>_xlfn.XLOOKUP(Table3[[#This Row],[Transaction ID]],Source_data!A:A,Source_data!E:E)</f>
        <v>Mumbai</v>
      </c>
      <c r="V1342" s="1">
        <f>_xlfn.IFNA(_xlfn.XLOOKUP(A1342,bank_processed_transactions[transaction_id],bank_processed_transactions[processing_minutes]),"")</f>
        <v>23.3</v>
      </c>
      <c r="W1342" s="31">
        <f>_xlfn.XLOOKUP(A1342,Source_data!A:A,Source_data!B:B)</f>
        <v>46078</v>
      </c>
    </row>
    <row r="1343" spans="1:23" x14ac:dyDescent="0.3">
      <c r="A1343" s="4" t="s">
        <v>523</v>
      </c>
      <c r="B1343" s="1">
        <f>_xlfn.XLOOKUP(A1343,bank_source_transactions__1[transaction_id],bank_source_transactions__1[amount_inr])</f>
        <v>22319.57</v>
      </c>
      <c r="C1343" s="1">
        <f>_xlfn.XLOOKUP(A1343,Processed_data!A:A,Processed_data!F:F)</f>
        <v>22319.57</v>
      </c>
      <c r="D1343" s="1" t="str">
        <f>_xlfn.XLOOKUP(A1343,bank_source_transactions__1[transaction_id],bank_source_transactions__1[transaction_status])</f>
        <v>SUCCESS</v>
      </c>
      <c r="E1343" s="1" t="str">
        <f>_xlfn.XLOOKUP(A1343,Processed_data!A:A,Processed_data!G:G)</f>
        <v>SUCCESS</v>
      </c>
      <c r="F1343" s="1">
        <f>COUNTIF(bank_processed_transactions[transaction_id],A1343)</f>
        <v>1</v>
      </c>
      <c r="G1343" s="1" t="str">
        <f t="shared" si="200"/>
        <v>found</v>
      </c>
      <c r="H1343" s="1" t="str">
        <f t="shared" si="201"/>
        <v>Not Duplicate</v>
      </c>
      <c r="I1343" s="1" t="str">
        <f t="shared" si="202"/>
        <v>match</v>
      </c>
      <c r="J1343" s="1" t="str">
        <f t="shared" si="203"/>
        <v>match</v>
      </c>
      <c r="K1343" s="1">
        <f t="shared" si="204"/>
        <v>0</v>
      </c>
      <c r="L1343" s="2">
        <f>IF(F1343=0,"not processed",_xlfn.MINIFS(Processed_data!H:H,Processed_data!A:A,A1343))</f>
        <v>46026</v>
      </c>
      <c r="M1343" s="1">
        <f>IF(F1343=0,"not processed",ABS(bank_source_transactions__1[[#This Row],[transaction_date]]-Reconciliation!L1343))</f>
        <v>3</v>
      </c>
      <c r="N1343" s="1" t="str" cm="1">
        <f t="array" ref="N1343">_xlfn.IFS(M1343="not Processed", "Not Processed",M1343&gt;2,"SLA Breached",M1343&lt;=2,"Within SLA")</f>
        <v>SLA Breached</v>
      </c>
      <c r="O1343" s="1" t="str">
        <f>_xlfn.XLOOKUP(A1343,Source_data!A:A,Source_data!D:D)</f>
        <v>UPI</v>
      </c>
      <c r="P1343" s="1">
        <f t="shared" si="205"/>
        <v>0</v>
      </c>
      <c r="Q1343" s="1">
        <f t="shared" si="206"/>
        <v>0</v>
      </c>
      <c r="R1343" s="1">
        <f t="shared" si="207"/>
        <v>0</v>
      </c>
      <c r="S1343" s="1">
        <f t="shared" si="208"/>
        <v>0</v>
      </c>
      <c r="T1343" s="1">
        <f t="shared" si="209"/>
        <v>1</v>
      </c>
      <c r="U1343" s="1" t="str">
        <f>_xlfn.XLOOKUP(Table3[[#This Row],[Transaction ID]],Source_data!A:A,Source_data!E:E)</f>
        <v>Pune</v>
      </c>
      <c r="V1343" s="1">
        <f>_xlfn.IFNA(_xlfn.XLOOKUP(A1343,bank_processed_transactions[transaction_id],bank_processed_transactions[processing_minutes]),"")</f>
        <v>15.3</v>
      </c>
      <c r="W1343" s="31">
        <f>_xlfn.XLOOKUP(A1343,Source_data!A:A,Source_data!B:B)</f>
        <v>46023</v>
      </c>
    </row>
    <row r="1344" spans="1:23" x14ac:dyDescent="0.3">
      <c r="A1344" s="3" t="s">
        <v>3139</v>
      </c>
      <c r="B1344" s="1">
        <f>_xlfn.XLOOKUP(A1344,bank_source_transactions__1[transaction_id],bank_source_transactions__1[amount_inr])</f>
        <v>15570.08</v>
      </c>
      <c r="C1344" s="1">
        <f>_xlfn.XLOOKUP(A1344,Processed_data!A:A,Processed_data!F:F)</f>
        <v>15570.08</v>
      </c>
      <c r="D1344" s="1" t="str">
        <f>_xlfn.XLOOKUP(A1344,bank_source_transactions__1[transaction_id],bank_source_transactions__1[transaction_status])</f>
        <v>SUCCESS</v>
      </c>
      <c r="E1344" s="1" t="str">
        <f>_xlfn.XLOOKUP(A1344,Processed_data!A:A,Processed_data!G:G)</f>
        <v>SUCCESS</v>
      </c>
      <c r="F1344" s="1">
        <f>COUNTIF(bank_processed_transactions[transaction_id],A1344)</f>
        <v>1</v>
      </c>
      <c r="G1344" s="1" t="str">
        <f t="shared" si="200"/>
        <v>found</v>
      </c>
      <c r="H1344" s="1" t="str">
        <f t="shared" si="201"/>
        <v>Not Duplicate</v>
      </c>
      <c r="I1344" s="1" t="str">
        <f t="shared" si="202"/>
        <v>match</v>
      </c>
      <c r="J1344" s="1" t="str">
        <f t="shared" si="203"/>
        <v>match</v>
      </c>
      <c r="K1344" s="1">
        <f t="shared" si="204"/>
        <v>0</v>
      </c>
      <c r="L1344" s="2">
        <f>IF(F1344=0,"not processed",_xlfn.MINIFS(Processed_data!H:H,Processed_data!A:A,A1344))</f>
        <v>46063</v>
      </c>
      <c r="M1344" s="1">
        <f>IF(F1344=0,"not processed",ABS(bank_source_transactions__1[[#This Row],[transaction_date]]-Reconciliation!L1344))</f>
        <v>2</v>
      </c>
      <c r="N1344" s="1" t="str" cm="1">
        <f t="array" ref="N1344">_xlfn.IFS(M1344="not Processed", "Not Processed",M1344&gt;2,"SLA Breached",M1344&lt;=2,"Within SLA")</f>
        <v>Within SLA</v>
      </c>
      <c r="O1344" s="1" t="str">
        <f>_xlfn.XLOOKUP(A1344,Source_data!A:A,Source_data!D:D)</f>
        <v>NEFT</v>
      </c>
      <c r="P1344" s="1">
        <f t="shared" si="205"/>
        <v>0</v>
      </c>
      <c r="Q1344" s="1">
        <f t="shared" si="206"/>
        <v>0</v>
      </c>
      <c r="R1344" s="1">
        <f t="shared" si="207"/>
        <v>0</v>
      </c>
      <c r="S1344" s="1">
        <f t="shared" si="208"/>
        <v>0</v>
      </c>
      <c r="T1344" s="1">
        <f t="shared" si="209"/>
        <v>0</v>
      </c>
      <c r="U1344" s="1" t="str">
        <f>_xlfn.XLOOKUP(Table3[[#This Row],[Transaction ID]],Source_data!A:A,Source_data!E:E)</f>
        <v>Hyderabad</v>
      </c>
      <c r="V1344" s="1">
        <f>_xlfn.IFNA(_xlfn.XLOOKUP(A1344,bank_processed_transactions[transaction_id],bank_processed_transactions[processing_minutes]),"")</f>
        <v>12</v>
      </c>
      <c r="W1344" s="31">
        <f>_xlfn.XLOOKUP(A1344,Source_data!A:A,Source_data!B:B)</f>
        <v>46061</v>
      </c>
    </row>
    <row r="1345" spans="1:23" x14ac:dyDescent="0.3">
      <c r="A1345" s="4" t="s">
        <v>3657</v>
      </c>
      <c r="B1345" s="1">
        <f>_xlfn.XLOOKUP(A1345,bank_source_transactions__1[transaction_id],bank_source_transactions__1[amount_inr])</f>
        <v>3397.5</v>
      </c>
      <c r="C1345" s="1">
        <f>_xlfn.XLOOKUP(A1345,Processed_data!A:A,Processed_data!F:F)</f>
        <v>3397.5</v>
      </c>
      <c r="D1345" s="1" t="str">
        <f>_xlfn.XLOOKUP(A1345,bank_source_transactions__1[transaction_id],bank_source_transactions__1[transaction_status])</f>
        <v>SUCCESS</v>
      </c>
      <c r="E1345" s="1" t="str">
        <f>_xlfn.XLOOKUP(A1345,Processed_data!A:A,Processed_data!G:G)</f>
        <v>SUCCESS</v>
      </c>
      <c r="F1345" s="1">
        <f>COUNTIF(bank_processed_transactions[transaction_id],A1345)</f>
        <v>1</v>
      </c>
      <c r="G1345" s="1" t="str">
        <f t="shared" si="200"/>
        <v>found</v>
      </c>
      <c r="H1345" s="1" t="str">
        <f t="shared" si="201"/>
        <v>Not Duplicate</v>
      </c>
      <c r="I1345" s="1" t="str">
        <f t="shared" si="202"/>
        <v>match</v>
      </c>
      <c r="J1345" s="1" t="str">
        <f t="shared" si="203"/>
        <v>match</v>
      </c>
      <c r="K1345" s="1">
        <f t="shared" si="204"/>
        <v>0</v>
      </c>
      <c r="L1345" s="2">
        <f>IF(F1345=0,"not processed",_xlfn.MINIFS(Processed_data!H:H,Processed_data!A:A,A1345))</f>
        <v>46068</v>
      </c>
      <c r="M1345" s="1">
        <f>IF(F1345=0,"not processed",ABS(bank_source_transactions__1[[#This Row],[transaction_date]]-Reconciliation!L1345))</f>
        <v>2</v>
      </c>
      <c r="N1345" s="1" t="str" cm="1">
        <f t="array" ref="N1345">_xlfn.IFS(M1345="not Processed", "Not Processed",M1345&gt;2,"SLA Breached",M1345&lt;=2,"Within SLA")</f>
        <v>Within SLA</v>
      </c>
      <c r="O1345" s="1" t="str">
        <f>_xlfn.XLOOKUP(A1345,Source_data!A:A,Source_data!D:D)</f>
        <v>IMPS</v>
      </c>
      <c r="P1345" s="1">
        <f t="shared" si="205"/>
        <v>0</v>
      </c>
      <c r="Q1345" s="1">
        <f t="shared" si="206"/>
        <v>0</v>
      </c>
      <c r="R1345" s="1">
        <f t="shared" si="207"/>
        <v>0</v>
      </c>
      <c r="S1345" s="1">
        <f t="shared" si="208"/>
        <v>0</v>
      </c>
      <c r="T1345" s="1">
        <f t="shared" si="209"/>
        <v>0</v>
      </c>
      <c r="U1345" s="1" t="str">
        <f>_xlfn.XLOOKUP(Table3[[#This Row],[Transaction ID]],Source_data!A:A,Source_data!E:E)</f>
        <v>Pune</v>
      </c>
      <c r="V1345" s="1">
        <f>_xlfn.IFNA(_xlfn.XLOOKUP(A1345,bank_processed_transactions[transaction_id],bank_processed_transactions[processing_minutes]),"")</f>
        <v>59.8</v>
      </c>
      <c r="W1345" s="31">
        <f>_xlfn.XLOOKUP(A1345,Source_data!A:A,Source_data!B:B)</f>
        <v>46066</v>
      </c>
    </row>
    <row r="1346" spans="1:23" x14ac:dyDescent="0.3">
      <c r="A1346" s="3" t="s">
        <v>2283</v>
      </c>
      <c r="B1346" s="1">
        <f>_xlfn.XLOOKUP(A1346,bank_source_transactions__1[transaction_id],bank_source_transactions__1[amount_inr])</f>
        <v>2698.44</v>
      </c>
      <c r="C1346" s="1">
        <f>_xlfn.XLOOKUP(A1346,Processed_data!A:A,Processed_data!F:F)</f>
        <v>2698.44</v>
      </c>
      <c r="D1346" s="1" t="str">
        <f>_xlfn.XLOOKUP(A1346,bank_source_transactions__1[transaction_id],bank_source_transactions__1[transaction_status])</f>
        <v>SUCCESS</v>
      </c>
      <c r="E1346" s="1" t="str">
        <f>_xlfn.XLOOKUP(A1346,Processed_data!A:A,Processed_data!G:G)</f>
        <v>SUCCESS</v>
      </c>
      <c r="F1346" s="1">
        <f>COUNTIF(bank_processed_transactions[transaction_id],A1346)</f>
        <v>1</v>
      </c>
      <c r="G1346" s="1" t="str">
        <f t="shared" si="200"/>
        <v>found</v>
      </c>
      <c r="H1346" s="1" t="str">
        <f t="shared" si="201"/>
        <v>Not Duplicate</v>
      </c>
      <c r="I1346" s="1" t="str">
        <f t="shared" si="202"/>
        <v>match</v>
      </c>
      <c r="J1346" s="1" t="str">
        <f t="shared" si="203"/>
        <v>match</v>
      </c>
      <c r="K1346" s="1">
        <f t="shared" si="204"/>
        <v>0</v>
      </c>
      <c r="L1346" s="2">
        <f>IF(F1346=0,"not processed",_xlfn.MINIFS(Processed_data!H:H,Processed_data!A:A,A1346))</f>
        <v>46062</v>
      </c>
      <c r="M1346" s="1">
        <f>IF(F1346=0,"not processed",ABS(bank_source_transactions__1[[#This Row],[transaction_date]]-Reconciliation!L1346))</f>
        <v>2</v>
      </c>
      <c r="N1346" s="1" t="str" cm="1">
        <f t="array" ref="N1346">_xlfn.IFS(M1346="not Processed", "Not Processed",M1346&gt;2,"SLA Breached",M1346&lt;=2,"Within SLA")</f>
        <v>Within SLA</v>
      </c>
      <c r="O1346" s="1" t="str">
        <f>_xlfn.XLOOKUP(A1346,Source_data!A:A,Source_data!D:D)</f>
        <v>NEFT</v>
      </c>
      <c r="P1346" s="1">
        <f t="shared" si="205"/>
        <v>0</v>
      </c>
      <c r="Q1346" s="1">
        <f t="shared" si="206"/>
        <v>0</v>
      </c>
      <c r="R1346" s="1">
        <f t="shared" si="207"/>
        <v>0</v>
      </c>
      <c r="S1346" s="1">
        <f t="shared" si="208"/>
        <v>0</v>
      </c>
      <c r="T1346" s="1">
        <f t="shared" si="209"/>
        <v>0</v>
      </c>
      <c r="U1346" s="1" t="str">
        <f>_xlfn.XLOOKUP(Table3[[#This Row],[Transaction ID]],Source_data!A:A,Source_data!E:E)</f>
        <v>Bengaluru</v>
      </c>
      <c r="V1346" s="1">
        <f>_xlfn.IFNA(_xlfn.XLOOKUP(A1346,bank_processed_transactions[transaction_id],bank_processed_transactions[processing_minutes]),"")</f>
        <v>30.3</v>
      </c>
      <c r="W1346" s="31">
        <f>_xlfn.XLOOKUP(A1346,Source_data!A:A,Source_data!B:B)</f>
        <v>46060</v>
      </c>
    </row>
    <row r="1347" spans="1:23" x14ac:dyDescent="0.3">
      <c r="A1347" s="4" t="s">
        <v>2200</v>
      </c>
      <c r="B1347" s="1">
        <f>_xlfn.XLOOKUP(A1347,bank_source_transactions__1[transaction_id],bank_source_transactions__1[amount_inr])</f>
        <v>1254.51</v>
      </c>
      <c r="C1347" s="1">
        <f>_xlfn.XLOOKUP(A1347,Processed_data!A:A,Processed_data!F:F)</f>
        <v>1254.51</v>
      </c>
      <c r="D1347" s="1" t="str">
        <f>_xlfn.XLOOKUP(A1347,bank_source_transactions__1[transaction_id],bank_source_transactions__1[transaction_status])</f>
        <v>SUCCESS</v>
      </c>
      <c r="E1347" s="1" t="str">
        <f>_xlfn.XLOOKUP(A1347,Processed_data!A:A,Processed_data!G:G)</f>
        <v>SUCCESS</v>
      </c>
      <c r="F1347" s="1">
        <f>COUNTIF(bank_processed_transactions[transaction_id],A1347)</f>
        <v>1</v>
      </c>
      <c r="G1347" s="1" t="str">
        <f t="shared" ref="G1347:G1410" si="210">IF(F1347=0,"missing","found")</f>
        <v>found</v>
      </c>
      <c r="H1347" s="1" t="str">
        <f t="shared" ref="H1347:H1410" si="211">IF(F1347&gt;1,"Duplicate","Not Duplicate")</f>
        <v>Not Duplicate</v>
      </c>
      <c r="I1347" s="1" t="str">
        <f t="shared" ref="I1347:I1410" si="212">IF(F1347=0,"not processed",IF(B1347=C1347,"match","mismatch"))</f>
        <v>match</v>
      </c>
      <c r="J1347" s="1" t="str">
        <f t="shared" ref="J1347:J1410" si="213">IF(F1347=0,"not processed",IF(D1347=E1347,"match","mismatch"))</f>
        <v>match</v>
      </c>
      <c r="K1347" s="1">
        <f t="shared" ref="K1347:K1410" si="214">IF(F1347=0,"missing",ABS(B1347-C1347))</f>
        <v>0</v>
      </c>
      <c r="L1347" s="2">
        <f>IF(F1347=0,"not processed",_xlfn.MINIFS(Processed_data!H:H,Processed_data!A:A,A1347))</f>
        <v>46028</v>
      </c>
      <c r="M1347" s="1">
        <f>IF(F1347=0,"not processed",ABS(bank_source_transactions__1[[#This Row],[transaction_date]]-Reconciliation!L1347))</f>
        <v>2</v>
      </c>
      <c r="N1347" s="1" t="str" cm="1">
        <f t="array" ref="N1347">_xlfn.IFS(M1347="not Processed", "Not Processed",M1347&gt;2,"SLA Breached",M1347&lt;=2,"Within SLA")</f>
        <v>Within SLA</v>
      </c>
      <c r="O1347" s="1" t="str">
        <f>_xlfn.XLOOKUP(A1347,Source_data!A:A,Source_data!D:D)</f>
        <v>NEFT</v>
      </c>
      <c r="P1347" s="1">
        <f t="shared" ref="P1347:P1410" si="215">IF(G1347="missing",1,0)</f>
        <v>0</v>
      </c>
      <c r="Q1347" s="1">
        <f t="shared" ref="Q1347:Q1410" si="216">IF(H1347="duplicate",1,0)</f>
        <v>0</v>
      </c>
      <c r="R1347" s="1">
        <f t="shared" ref="R1347:R1410" si="217">IF(I1347="mismatch",1,0)</f>
        <v>0</v>
      </c>
      <c r="S1347" s="1">
        <f t="shared" ref="S1347:S1410" si="218">IF(J1347="mismatch",1,)</f>
        <v>0</v>
      </c>
      <c r="T1347" s="1">
        <f t="shared" ref="T1347:T1410" si="219">IF(N1347="sla breached",1,0)</f>
        <v>0</v>
      </c>
      <c r="U1347" s="1" t="str">
        <f>_xlfn.XLOOKUP(Table3[[#This Row],[Transaction ID]],Source_data!A:A,Source_data!E:E)</f>
        <v>Pune</v>
      </c>
      <c r="V1347" s="1">
        <f>_xlfn.IFNA(_xlfn.XLOOKUP(A1347,bank_processed_transactions[transaction_id],bank_processed_transactions[processing_minutes]),"")</f>
        <v>31.4</v>
      </c>
      <c r="W1347" s="31">
        <f>_xlfn.XLOOKUP(A1347,Source_data!A:A,Source_data!B:B)</f>
        <v>46026</v>
      </c>
    </row>
    <row r="1348" spans="1:23" x14ac:dyDescent="0.3">
      <c r="A1348" s="3" t="s">
        <v>189</v>
      </c>
      <c r="B1348" s="1">
        <f>_xlfn.XLOOKUP(A1348,bank_source_transactions__1[transaction_id],bank_source_transactions__1[amount_inr])</f>
        <v>274.24</v>
      </c>
      <c r="C1348" s="1">
        <f>_xlfn.XLOOKUP(A1348,Processed_data!A:A,Processed_data!F:F)</f>
        <v>274.24</v>
      </c>
      <c r="D1348" s="1" t="str">
        <f>_xlfn.XLOOKUP(A1348,bank_source_transactions__1[transaction_id],bank_source_transactions__1[transaction_status])</f>
        <v>SUCCESS</v>
      </c>
      <c r="E1348" s="1" t="str">
        <f>_xlfn.XLOOKUP(A1348,Processed_data!A:A,Processed_data!G:G)</f>
        <v>SUCCESS</v>
      </c>
      <c r="F1348" s="1">
        <f>COUNTIF(bank_processed_transactions[transaction_id],A1348)</f>
        <v>1</v>
      </c>
      <c r="G1348" s="1" t="str">
        <f t="shared" si="210"/>
        <v>found</v>
      </c>
      <c r="H1348" s="1" t="str">
        <f t="shared" si="211"/>
        <v>Not Duplicate</v>
      </c>
      <c r="I1348" s="1" t="str">
        <f t="shared" si="212"/>
        <v>match</v>
      </c>
      <c r="J1348" s="1" t="str">
        <f t="shared" si="213"/>
        <v>match</v>
      </c>
      <c r="K1348" s="1">
        <f t="shared" si="214"/>
        <v>0</v>
      </c>
      <c r="L1348" s="2">
        <f>IF(F1348=0,"not processed",_xlfn.MINIFS(Processed_data!H:H,Processed_data!A:A,A1348))</f>
        <v>46076</v>
      </c>
      <c r="M1348" s="1">
        <f>IF(F1348=0,"not processed",ABS(bank_source_transactions__1[[#This Row],[transaction_date]]-Reconciliation!L1348))</f>
        <v>3</v>
      </c>
      <c r="N1348" s="1" t="str" cm="1">
        <f t="array" ref="N1348">_xlfn.IFS(M1348="not Processed", "Not Processed",M1348&gt;2,"SLA Breached",M1348&lt;=2,"Within SLA")</f>
        <v>SLA Breached</v>
      </c>
      <c r="O1348" s="1" t="str">
        <f>_xlfn.XLOOKUP(A1348,Source_data!A:A,Source_data!D:D)</f>
        <v>UPI</v>
      </c>
      <c r="P1348" s="1">
        <f t="shared" si="215"/>
        <v>0</v>
      </c>
      <c r="Q1348" s="1">
        <f t="shared" si="216"/>
        <v>0</v>
      </c>
      <c r="R1348" s="1">
        <f t="shared" si="217"/>
        <v>0</v>
      </c>
      <c r="S1348" s="1">
        <f t="shared" si="218"/>
        <v>0</v>
      </c>
      <c r="T1348" s="1">
        <f t="shared" si="219"/>
        <v>1</v>
      </c>
      <c r="U1348" s="1" t="str">
        <f>_xlfn.XLOOKUP(Table3[[#This Row],[Transaction ID]],Source_data!A:A,Source_data!E:E)</f>
        <v>Pune</v>
      </c>
      <c r="V1348" s="1">
        <f>_xlfn.IFNA(_xlfn.XLOOKUP(A1348,bank_processed_transactions[transaction_id],bank_processed_transactions[processing_minutes]),"")</f>
        <v>41.8</v>
      </c>
      <c r="W1348" s="31">
        <f>_xlfn.XLOOKUP(A1348,Source_data!A:A,Source_data!B:B)</f>
        <v>46073</v>
      </c>
    </row>
    <row r="1349" spans="1:23" x14ac:dyDescent="0.3">
      <c r="A1349" s="4" t="s">
        <v>2096</v>
      </c>
      <c r="B1349" s="1">
        <f>_xlfn.XLOOKUP(A1349,bank_source_transactions__1[transaction_id],bank_source_transactions__1[amount_inr])</f>
        <v>10949.4</v>
      </c>
      <c r="C1349" s="1">
        <f>_xlfn.XLOOKUP(A1349,Processed_data!A:A,Processed_data!F:F)</f>
        <v>10949.4</v>
      </c>
      <c r="D1349" s="1" t="str">
        <f>_xlfn.XLOOKUP(A1349,bank_source_transactions__1[transaction_id],bank_source_transactions__1[transaction_status])</f>
        <v>SUCCESS</v>
      </c>
      <c r="E1349" s="1" t="str">
        <f>_xlfn.XLOOKUP(A1349,Processed_data!A:A,Processed_data!G:G)</f>
        <v>SUCCESS</v>
      </c>
      <c r="F1349" s="1">
        <f>COUNTIF(bank_processed_transactions[transaction_id],A1349)</f>
        <v>1</v>
      </c>
      <c r="G1349" s="1" t="str">
        <f t="shared" si="210"/>
        <v>found</v>
      </c>
      <c r="H1349" s="1" t="str">
        <f t="shared" si="211"/>
        <v>Not Duplicate</v>
      </c>
      <c r="I1349" s="1" t="str">
        <f t="shared" si="212"/>
        <v>match</v>
      </c>
      <c r="J1349" s="1" t="str">
        <f t="shared" si="213"/>
        <v>match</v>
      </c>
      <c r="K1349" s="1">
        <f t="shared" si="214"/>
        <v>0</v>
      </c>
      <c r="L1349" s="2">
        <f>IF(F1349=0,"not processed",_xlfn.MINIFS(Processed_data!H:H,Processed_data!A:A,A1349))</f>
        <v>46059</v>
      </c>
      <c r="M1349" s="1">
        <f>IF(F1349=0,"not processed",ABS(bank_source_transactions__1[[#This Row],[transaction_date]]-Reconciliation!L1349))</f>
        <v>0</v>
      </c>
      <c r="N1349" s="1" t="str" cm="1">
        <f t="array" ref="N1349">_xlfn.IFS(M1349="not Processed", "Not Processed",M1349&gt;2,"SLA Breached",M1349&lt;=2,"Within SLA")</f>
        <v>Within SLA</v>
      </c>
      <c r="O1349" s="1" t="str">
        <f>_xlfn.XLOOKUP(A1349,Source_data!A:A,Source_data!D:D)</f>
        <v>UPI</v>
      </c>
      <c r="P1349" s="1">
        <f t="shared" si="215"/>
        <v>0</v>
      </c>
      <c r="Q1349" s="1">
        <f t="shared" si="216"/>
        <v>0</v>
      </c>
      <c r="R1349" s="1">
        <f t="shared" si="217"/>
        <v>0</v>
      </c>
      <c r="S1349" s="1">
        <f t="shared" si="218"/>
        <v>0</v>
      </c>
      <c r="T1349" s="1">
        <f t="shared" si="219"/>
        <v>0</v>
      </c>
      <c r="U1349" s="1" t="str">
        <f>_xlfn.XLOOKUP(Table3[[#This Row],[Transaction ID]],Source_data!A:A,Source_data!E:E)</f>
        <v>Hyderabad</v>
      </c>
      <c r="V1349" s="1">
        <f>_xlfn.IFNA(_xlfn.XLOOKUP(A1349,bank_processed_transactions[transaction_id],bank_processed_transactions[processing_minutes]),"")</f>
        <v>32.799999999999997</v>
      </c>
      <c r="W1349" s="31">
        <f>_xlfn.XLOOKUP(A1349,Source_data!A:A,Source_data!B:B)</f>
        <v>46059</v>
      </c>
    </row>
    <row r="1350" spans="1:23" x14ac:dyDescent="0.3">
      <c r="A1350" s="3" t="s">
        <v>5012</v>
      </c>
      <c r="B1350" s="1">
        <f>_xlfn.XLOOKUP(A1350,bank_source_transactions__1[transaction_id],bank_source_transactions__1[amount_inr])</f>
        <v>3211.52</v>
      </c>
      <c r="C1350" s="1" t="e">
        <f>_xlfn.XLOOKUP(A1350,Processed_data!A:A,Processed_data!F:F)</f>
        <v>#N/A</v>
      </c>
      <c r="D1350" s="1" t="str">
        <f>_xlfn.XLOOKUP(A1350,bank_source_transactions__1[transaction_id],bank_source_transactions__1[transaction_status])</f>
        <v>SUCCESS</v>
      </c>
      <c r="E1350" s="1" t="e">
        <f>_xlfn.XLOOKUP(A1350,Processed_data!A:A,Processed_data!G:G)</f>
        <v>#N/A</v>
      </c>
      <c r="F1350" s="1">
        <f>COUNTIF(bank_processed_transactions[transaction_id],A1350)</f>
        <v>0</v>
      </c>
      <c r="G1350" s="1" t="str">
        <f t="shared" si="210"/>
        <v>missing</v>
      </c>
      <c r="H1350" s="1" t="str">
        <f t="shared" si="211"/>
        <v>Not Duplicate</v>
      </c>
      <c r="I1350" s="1" t="str">
        <f t="shared" si="212"/>
        <v>not processed</v>
      </c>
      <c r="J1350" s="1" t="str">
        <f t="shared" si="213"/>
        <v>not processed</v>
      </c>
      <c r="K1350" s="1" t="str">
        <f t="shared" si="214"/>
        <v>missing</v>
      </c>
      <c r="L1350" s="2" t="str">
        <f>IF(F1350=0,"not processed",_xlfn.MINIFS(Processed_data!H:H,Processed_data!A:A,A1350))</f>
        <v>not processed</v>
      </c>
      <c r="M1350" s="1" t="str">
        <f>IF(F1350=0,"not processed",ABS(bank_source_transactions__1[[#This Row],[transaction_date]]-Reconciliation!L1350))</f>
        <v>not processed</v>
      </c>
      <c r="N1350" s="1" t="str" cm="1">
        <f t="array" ref="N1350">_xlfn.IFS(M1350="not Processed", "Not Processed",M1350&gt;2,"SLA Breached",M1350&lt;=2,"Within SLA")</f>
        <v>Not Processed</v>
      </c>
      <c r="O1350" s="1" t="str">
        <f>_xlfn.XLOOKUP(A1350,Source_data!A:A,Source_data!D:D)</f>
        <v>CARD</v>
      </c>
      <c r="P1350" s="1">
        <f t="shared" si="215"/>
        <v>1</v>
      </c>
      <c r="Q1350" s="1">
        <f t="shared" si="216"/>
        <v>0</v>
      </c>
      <c r="R1350" s="1">
        <f t="shared" si="217"/>
        <v>0</v>
      </c>
      <c r="S1350" s="1">
        <f t="shared" si="218"/>
        <v>0</v>
      </c>
      <c r="T1350" s="1">
        <f t="shared" si="219"/>
        <v>0</v>
      </c>
      <c r="U1350" s="1" t="str">
        <f>_xlfn.XLOOKUP(Table3[[#This Row],[Transaction ID]],Source_data!A:A,Source_data!E:E)</f>
        <v>Bengaluru</v>
      </c>
      <c r="V1350" s="1" t="str">
        <f>_xlfn.IFNA(_xlfn.XLOOKUP(A1350,bank_processed_transactions[transaction_id],bank_processed_transactions[processing_minutes]),"")</f>
        <v/>
      </c>
      <c r="W1350" s="31">
        <f>_xlfn.XLOOKUP(A1350,Source_data!A:A,Source_data!B:B)</f>
        <v>46108</v>
      </c>
    </row>
    <row r="1351" spans="1:23" x14ac:dyDescent="0.3">
      <c r="A1351" s="4" t="s">
        <v>4729</v>
      </c>
      <c r="B1351" s="1">
        <f>_xlfn.XLOOKUP(A1351,bank_source_transactions__1[transaction_id],bank_source_transactions__1[amount_inr])</f>
        <v>7919.53</v>
      </c>
      <c r="C1351" s="1">
        <f>_xlfn.XLOOKUP(A1351,Processed_data!A:A,Processed_data!F:F)</f>
        <v>7919.53</v>
      </c>
      <c r="D1351" s="1" t="str">
        <f>_xlfn.XLOOKUP(A1351,bank_source_transactions__1[transaction_id],bank_source_transactions__1[transaction_status])</f>
        <v>SUCCESS</v>
      </c>
      <c r="E1351" s="1" t="str">
        <f>_xlfn.XLOOKUP(A1351,Processed_data!A:A,Processed_data!G:G)</f>
        <v>SUCCESS</v>
      </c>
      <c r="F1351" s="1">
        <f>COUNTIF(bank_processed_transactions[transaction_id],A1351)</f>
        <v>1</v>
      </c>
      <c r="G1351" s="1" t="str">
        <f t="shared" si="210"/>
        <v>found</v>
      </c>
      <c r="H1351" s="1" t="str">
        <f t="shared" si="211"/>
        <v>Not Duplicate</v>
      </c>
      <c r="I1351" s="1" t="str">
        <f t="shared" si="212"/>
        <v>match</v>
      </c>
      <c r="J1351" s="1" t="str">
        <f t="shared" si="213"/>
        <v>match</v>
      </c>
      <c r="K1351" s="1">
        <f t="shared" si="214"/>
        <v>0</v>
      </c>
      <c r="L1351" s="2">
        <f>IF(F1351=0,"not processed",_xlfn.MINIFS(Processed_data!H:H,Processed_data!A:A,A1351))</f>
        <v>46052</v>
      </c>
      <c r="M1351" s="1">
        <f>IF(F1351=0,"not processed",ABS(bank_source_transactions__1[[#This Row],[transaction_date]]-Reconciliation!L1351))</f>
        <v>1</v>
      </c>
      <c r="N1351" s="1" t="str" cm="1">
        <f t="array" ref="N1351">_xlfn.IFS(M1351="not Processed", "Not Processed",M1351&gt;2,"SLA Breached",M1351&lt;=2,"Within SLA")</f>
        <v>Within SLA</v>
      </c>
      <c r="O1351" s="1" t="str">
        <f>_xlfn.XLOOKUP(A1351,Source_data!A:A,Source_data!D:D)</f>
        <v>CARD</v>
      </c>
      <c r="P1351" s="1">
        <f t="shared" si="215"/>
        <v>0</v>
      </c>
      <c r="Q1351" s="1">
        <f t="shared" si="216"/>
        <v>0</v>
      </c>
      <c r="R1351" s="1">
        <f t="shared" si="217"/>
        <v>0</v>
      </c>
      <c r="S1351" s="1">
        <f t="shared" si="218"/>
        <v>0</v>
      </c>
      <c r="T1351" s="1">
        <f t="shared" si="219"/>
        <v>0</v>
      </c>
      <c r="U1351" s="1" t="str">
        <f>_xlfn.XLOOKUP(Table3[[#This Row],[Transaction ID]],Source_data!A:A,Source_data!E:E)</f>
        <v>Hyderabad</v>
      </c>
      <c r="V1351" s="1">
        <f>_xlfn.IFNA(_xlfn.XLOOKUP(A1351,bank_processed_transactions[transaction_id],bank_processed_transactions[processing_minutes]),"")</f>
        <v>60.9</v>
      </c>
      <c r="W1351" s="31">
        <f>_xlfn.XLOOKUP(A1351,Source_data!A:A,Source_data!B:B)</f>
        <v>46051</v>
      </c>
    </row>
    <row r="1352" spans="1:23" x14ac:dyDescent="0.3">
      <c r="A1352" s="3" t="s">
        <v>2586</v>
      </c>
      <c r="B1352" s="1">
        <f>_xlfn.XLOOKUP(A1352,bank_source_transactions__1[transaction_id],bank_source_transactions__1[amount_inr])</f>
        <v>1347.47</v>
      </c>
      <c r="C1352" s="1">
        <f>_xlfn.XLOOKUP(A1352,Processed_data!A:A,Processed_data!F:F)</f>
        <v>1347.47</v>
      </c>
      <c r="D1352" s="1" t="str">
        <f>_xlfn.XLOOKUP(A1352,bank_source_transactions__1[transaction_id],bank_source_transactions__1[transaction_status])</f>
        <v>SUCCESS</v>
      </c>
      <c r="E1352" s="1" t="str">
        <f>_xlfn.XLOOKUP(A1352,Processed_data!A:A,Processed_data!G:G)</f>
        <v>SUCCESS</v>
      </c>
      <c r="F1352" s="1">
        <f>COUNTIF(bank_processed_transactions[transaction_id],A1352)</f>
        <v>1</v>
      </c>
      <c r="G1352" s="1" t="str">
        <f t="shared" si="210"/>
        <v>found</v>
      </c>
      <c r="H1352" s="1" t="str">
        <f t="shared" si="211"/>
        <v>Not Duplicate</v>
      </c>
      <c r="I1352" s="1" t="str">
        <f t="shared" si="212"/>
        <v>match</v>
      </c>
      <c r="J1352" s="1" t="str">
        <f t="shared" si="213"/>
        <v>match</v>
      </c>
      <c r="K1352" s="1">
        <f t="shared" si="214"/>
        <v>0</v>
      </c>
      <c r="L1352" s="2">
        <f>IF(F1352=0,"not processed",_xlfn.MINIFS(Processed_data!H:H,Processed_data!A:A,A1352))</f>
        <v>46086</v>
      </c>
      <c r="M1352" s="1">
        <f>IF(F1352=0,"not processed",ABS(bank_source_transactions__1[[#This Row],[transaction_date]]-Reconciliation!L1352))</f>
        <v>2</v>
      </c>
      <c r="N1352" s="1" t="str" cm="1">
        <f t="array" ref="N1352">_xlfn.IFS(M1352="not Processed", "Not Processed",M1352&gt;2,"SLA Breached",M1352&lt;=2,"Within SLA")</f>
        <v>Within SLA</v>
      </c>
      <c r="O1352" s="1" t="str">
        <f>_xlfn.XLOOKUP(A1352,Source_data!A:A,Source_data!D:D)</f>
        <v>ATM</v>
      </c>
      <c r="P1352" s="1">
        <f t="shared" si="215"/>
        <v>0</v>
      </c>
      <c r="Q1352" s="1">
        <f t="shared" si="216"/>
        <v>0</v>
      </c>
      <c r="R1352" s="1">
        <f t="shared" si="217"/>
        <v>0</v>
      </c>
      <c r="S1352" s="1">
        <f t="shared" si="218"/>
        <v>0</v>
      </c>
      <c r="T1352" s="1">
        <f t="shared" si="219"/>
        <v>0</v>
      </c>
      <c r="U1352" s="1" t="str">
        <f>_xlfn.XLOOKUP(Table3[[#This Row],[Transaction ID]],Source_data!A:A,Source_data!E:E)</f>
        <v>Bengaluru</v>
      </c>
      <c r="V1352" s="1">
        <f>_xlfn.IFNA(_xlfn.XLOOKUP(A1352,bank_processed_transactions[transaction_id],bank_processed_transactions[processing_minutes]),"")</f>
        <v>32.4</v>
      </c>
      <c r="W1352" s="31">
        <f>_xlfn.XLOOKUP(A1352,Source_data!A:A,Source_data!B:B)</f>
        <v>46084</v>
      </c>
    </row>
    <row r="1353" spans="1:23" x14ac:dyDescent="0.3">
      <c r="A1353" s="4" t="s">
        <v>1063</v>
      </c>
      <c r="B1353" s="1">
        <f>_xlfn.XLOOKUP(A1353,bank_source_transactions__1[transaction_id],bank_source_transactions__1[amount_inr])</f>
        <v>7952.19</v>
      </c>
      <c r="C1353" s="1">
        <f>_xlfn.XLOOKUP(A1353,Processed_data!A:A,Processed_data!F:F)</f>
        <v>7952.19</v>
      </c>
      <c r="D1353" s="1" t="str">
        <f>_xlfn.XLOOKUP(A1353,bank_source_transactions__1[transaction_id],bank_source_transactions__1[transaction_status])</f>
        <v>SUCCESS</v>
      </c>
      <c r="E1353" s="1" t="str">
        <f>_xlfn.XLOOKUP(A1353,Processed_data!A:A,Processed_data!G:G)</f>
        <v>SUCCESS</v>
      </c>
      <c r="F1353" s="1">
        <f>COUNTIF(bank_processed_transactions[transaction_id],A1353)</f>
        <v>1</v>
      </c>
      <c r="G1353" s="1" t="str">
        <f t="shared" si="210"/>
        <v>found</v>
      </c>
      <c r="H1353" s="1" t="str">
        <f t="shared" si="211"/>
        <v>Not Duplicate</v>
      </c>
      <c r="I1353" s="1" t="str">
        <f t="shared" si="212"/>
        <v>match</v>
      </c>
      <c r="J1353" s="1" t="str">
        <f t="shared" si="213"/>
        <v>match</v>
      </c>
      <c r="K1353" s="1">
        <f t="shared" si="214"/>
        <v>0</v>
      </c>
      <c r="L1353" s="2">
        <f>IF(F1353=0,"not processed",_xlfn.MINIFS(Processed_data!H:H,Processed_data!A:A,A1353))</f>
        <v>46026</v>
      </c>
      <c r="M1353" s="1">
        <f>IF(F1353=0,"not processed",ABS(bank_source_transactions__1[[#This Row],[transaction_date]]-Reconciliation!L1353))</f>
        <v>2</v>
      </c>
      <c r="N1353" s="1" t="str" cm="1">
        <f t="array" ref="N1353">_xlfn.IFS(M1353="not Processed", "Not Processed",M1353&gt;2,"SLA Breached",M1353&lt;=2,"Within SLA")</f>
        <v>Within SLA</v>
      </c>
      <c r="O1353" s="1" t="str">
        <f>_xlfn.XLOOKUP(A1353,Source_data!A:A,Source_data!D:D)</f>
        <v>NEFT</v>
      </c>
      <c r="P1353" s="1">
        <f t="shared" si="215"/>
        <v>0</v>
      </c>
      <c r="Q1353" s="1">
        <f t="shared" si="216"/>
        <v>0</v>
      </c>
      <c r="R1353" s="1">
        <f t="shared" si="217"/>
        <v>0</v>
      </c>
      <c r="S1353" s="1">
        <f t="shared" si="218"/>
        <v>0</v>
      </c>
      <c r="T1353" s="1">
        <f t="shared" si="219"/>
        <v>0</v>
      </c>
      <c r="U1353" s="1" t="str">
        <f>_xlfn.XLOOKUP(Table3[[#This Row],[Transaction ID]],Source_data!A:A,Source_data!E:E)</f>
        <v>Pune</v>
      </c>
      <c r="V1353" s="1">
        <f>_xlfn.IFNA(_xlfn.XLOOKUP(A1353,bank_processed_transactions[transaction_id],bank_processed_transactions[processing_minutes]),"")</f>
        <v>30.3</v>
      </c>
      <c r="W1353" s="31">
        <f>_xlfn.XLOOKUP(A1353,Source_data!A:A,Source_data!B:B)</f>
        <v>46024</v>
      </c>
    </row>
    <row r="1354" spans="1:23" x14ac:dyDescent="0.3">
      <c r="A1354" s="3" t="s">
        <v>3375</v>
      </c>
      <c r="B1354" s="1">
        <f>_xlfn.XLOOKUP(A1354,bank_source_transactions__1[transaction_id],bank_source_transactions__1[amount_inr])</f>
        <v>12260.32</v>
      </c>
      <c r="C1354" s="1">
        <f>_xlfn.XLOOKUP(A1354,Processed_data!A:A,Processed_data!F:F)</f>
        <v>12260.32</v>
      </c>
      <c r="D1354" s="1" t="str">
        <f>_xlfn.XLOOKUP(A1354,bank_source_transactions__1[transaction_id],bank_source_transactions__1[transaction_status])</f>
        <v>SUCCESS</v>
      </c>
      <c r="E1354" s="1" t="str">
        <f>_xlfn.XLOOKUP(A1354,Processed_data!A:A,Processed_data!G:G)</f>
        <v>SUCCESS</v>
      </c>
      <c r="F1354" s="1">
        <f>COUNTIF(bank_processed_transactions[transaction_id],A1354)</f>
        <v>1</v>
      </c>
      <c r="G1354" s="1" t="str">
        <f t="shared" si="210"/>
        <v>found</v>
      </c>
      <c r="H1354" s="1" t="str">
        <f t="shared" si="211"/>
        <v>Not Duplicate</v>
      </c>
      <c r="I1354" s="1" t="str">
        <f t="shared" si="212"/>
        <v>match</v>
      </c>
      <c r="J1354" s="1" t="str">
        <f t="shared" si="213"/>
        <v>match</v>
      </c>
      <c r="K1354" s="1">
        <f t="shared" si="214"/>
        <v>0</v>
      </c>
      <c r="L1354" s="2">
        <f>IF(F1354=0,"not processed",_xlfn.MINIFS(Processed_data!H:H,Processed_data!A:A,A1354))</f>
        <v>46080</v>
      </c>
      <c r="M1354" s="1">
        <f>IF(F1354=0,"not processed",ABS(bank_source_transactions__1[[#This Row],[transaction_date]]-Reconciliation!L1354))</f>
        <v>1</v>
      </c>
      <c r="N1354" s="1" t="str" cm="1">
        <f t="array" ref="N1354">_xlfn.IFS(M1354="not Processed", "Not Processed",M1354&gt;2,"SLA Breached",M1354&lt;=2,"Within SLA")</f>
        <v>Within SLA</v>
      </c>
      <c r="O1354" s="1" t="str">
        <f>_xlfn.XLOOKUP(A1354,Source_data!A:A,Source_data!D:D)</f>
        <v>CARD</v>
      </c>
      <c r="P1354" s="1">
        <f t="shared" si="215"/>
        <v>0</v>
      </c>
      <c r="Q1354" s="1">
        <f t="shared" si="216"/>
        <v>0</v>
      </c>
      <c r="R1354" s="1">
        <f t="shared" si="217"/>
        <v>0</v>
      </c>
      <c r="S1354" s="1">
        <f t="shared" si="218"/>
        <v>0</v>
      </c>
      <c r="T1354" s="1">
        <f t="shared" si="219"/>
        <v>0</v>
      </c>
      <c r="U1354" s="1" t="str">
        <f>_xlfn.XLOOKUP(Table3[[#This Row],[Transaction ID]],Source_data!A:A,Source_data!E:E)</f>
        <v>Pune</v>
      </c>
      <c r="V1354" s="1">
        <f>_xlfn.IFNA(_xlfn.XLOOKUP(A1354,bank_processed_transactions[transaction_id],bank_processed_transactions[processing_minutes]),"")</f>
        <v>139.4</v>
      </c>
      <c r="W1354" s="31">
        <f>_xlfn.XLOOKUP(A1354,Source_data!A:A,Source_data!B:B)</f>
        <v>46079</v>
      </c>
    </row>
    <row r="1355" spans="1:23" x14ac:dyDescent="0.3">
      <c r="A1355" s="4" t="s">
        <v>1430</v>
      </c>
      <c r="B1355" s="1">
        <f>_xlfn.XLOOKUP(A1355,bank_source_transactions__1[transaction_id],bank_source_transactions__1[amount_inr])</f>
        <v>5756.25</v>
      </c>
      <c r="C1355" s="1">
        <f>_xlfn.XLOOKUP(A1355,Processed_data!A:A,Processed_data!F:F)</f>
        <v>5756.25</v>
      </c>
      <c r="D1355" s="1" t="str">
        <f>_xlfn.XLOOKUP(A1355,bank_source_transactions__1[transaction_id],bank_source_transactions__1[transaction_status])</f>
        <v>SUCCESS</v>
      </c>
      <c r="E1355" s="1" t="str">
        <f>_xlfn.XLOOKUP(A1355,Processed_data!A:A,Processed_data!G:G)</f>
        <v>SUCCESS</v>
      </c>
      <c r="F1355" s="1">
        <f>COUNTIF(bank_processed_transactions[transaction_id],A1355)</f>
        <v>1</v>
      </c>
      <c r="G1355" s="1" t="str">
        <f t="shared" si="210"/>
        <v>found</v>
      </c>
      <c r="H1355" s="1" t="str">
        <f t="shared" si="211"/>
        <v>Not Duplicate</v>
      </c>
      <c r="I1355" s="1" t="str">
        <f t="shared" si="212"/>
        <v>match</v>
      </c>
      <c r="J1355" s="1" t="str">
        <f t="shared" si="213"/>
        <v>match</v>
      </c>
      <c r="K1355" s="1">
        <f t="shared" si="214"/>
        <v>0</v>
      </c>
      <c r="L1355" s="2">
        <f>IF(F1355=0,"not processed",_xlfn.MINIFS(Processed_data!H:H,Processed_data!A:A,A1355))</f>
        <v>46076</v>
      </c>
      <c r="M1355" s="1">
        <f>IF(F1355=0,"not processed",ABS(bank_source_transactions__1[[#This Row],[transaction_date]]-Reconciliation!L1355))</f>
        <v>2</v>
      </c>
      <c r="N1355" s="1" t="str" cm="1">
        <f t="array" ref="N1355">_xlfn.IFS(M1355="not Processed", "Not Processed",M1355&gt;2,"SLA Breached",M1355&lt;=2,"Within SLA")</f>
        <v>Within SLA</v>
      </c>
      <c r="O1355" s="1" t="str">
        <f>_xlfn.XLOOKUP(A1355,Source_data!A:A,Source_data!D:D)</f>
        <v>IMPS</v>
      </c>
      <c r="P1355" s="1">
        <f t="shared" si="215"/>
        <v>0</v>
      </c>
      <c r="Q1355" s="1">
        <f t="shared" si="216"/>
        <v>0</v>
      </c>
      <c r="R1355" s="1">
        <f t="shared" si="217"/>
        <v>0</v>
      </c>
      <c r="S1355" s="1">
        <f t="shared" si="218"/>
        <v>0</v>
      </c>
      <c r="T1355" s="1">
        <f t="shared" si="219"/>
        <v>0</v>
      </c>
      <c r="U1355" s="1" t="str">
        <f>_xlfn.XLOOKUP(Table3[[#This Row],[Transaction ID]],Source_data!A:A,Source_data!E:E)</f>
        <v>Bengaluru</v>
      </c>
      <c r="V1355" s="1">
        <f>_xlfn.IFNA(_xlfn.XLOOKUP(A1355,bank_processed_transactions[transaction_id],bank_processed_transactions[processing_minutes]),"")</f>
        <v>11.5</v>
      </c>
      <c r="W1355" s="31">
        <f>_xlfn.XLOOKUP(A1355,Source_data!A:A,Source_data!B:B)</f>
        <v>46074</v>
      </c>
    </row>
    <row r="1356" spans="1:23" x14ac:dyDescent="0.3">
      <c r="A1356" s="3" t="s">
        <v>5013</v>
      </c>
      <c r="B1356" s="1">
        <f>_xlfn.XLOOKUP(A1356,bank_source_transactions__1[transaction_id],bank_source_transactions__1[amount_inr])</f>
        <v>47629.02</v>
      </c>
      <c r="C1356" s="1" t="e">
        <f>_xlfn.XLOOKUP(A1356,Processed_data!A:A,Processed_data!F:F)</f>
        <v>#N/A</v>
      </c>
      <c r="D1356" s="1" t="str">
        <f>_xlfn.XLOOKUP(A1356,bank_source_transactions__1[transaction_id],bank_source_transactions__1[transaction_status])</f>
        <v>FAILED</v>
      </c>
      <c r="E1356" s="1" t="e">
        <f>_xlfn.XLOOKUP(A1356,Processed_data!A:A,Processed_data!G:G)</f>
        <v>#N/A</v>
      </c>
      <c r="F1356" s="1">
        <f>COUNTIF(bank_processed_transactions[transaction_id],A1356)</f>
        <v>0</v>
      </c>
      <c r="G1356" s="1" t="str">
        <f t="shared" si="210"/>
        <v>missing</v>
      </c>
      <c r="H1356" s="1" t="str">
        <f t="shared" si="211"/>
        <v>Not Duplicate</v>
      </c>
      <c r="I1356" s="1" t="str">
        <f t="shared" si="212"/>
        <v>not processed</v>
      </c>
      <c r="J1356" s="1" t="str">
        <f t="shared" si="213"/>
        <v>not processed</v>
      </c>
      <c r="K1356" s="1" t="str">
        <f t="shared" si="214"/>
        <v>missing</v>
      </c>
      <c r="L1356" s="2" t="str">
        <f>IF(F1356=0,"not processed",_xlfn.MINIFS(Processed_data!H:H,Processed_data!A:A,A1356))</f>
        <v>not processed</v>
      </c>
      <c r="M1356" s="1" t="str">
        <f>IF(F1356=0,"not processed",ABS(bank_source_transactions__1[[#This Row],[transaction_date]]-Reconciliation!L1356))</f>
        <v>not processed</v>
      </c>
      <c r="N1356" s="1" t="str" cm="1">
        <f t="array" ref="N1356">_xlfn.IFS(M1356="not Processed", "Not Processed",M1356&gt;2,"SLA Breached",M1356&lt;=2,"Within SLA")</f>
        <v>Not Processed</v>
      </c>
      <c r="O1356" s="1" t="str">
        <f>_xlfn.XLOOKUP(A1356,Source_data!A:A,Source_data!D:D)</f>
        <v>CARD</v>
      </c>
      <c r="P1356" s="1">
        <f t="shared" si="215"/>
        <v>1</v>
      </c>
      <c r="Q1356" s="1">
        <f t="shared" si="216"/>
        <v>0</v>
      </c>
      <c r="R1356" s="1">
        <f t="shared" si="217"/>
        <v>0</v>
      </c>
      <c r="S1356" s="1">
        <f t="shared" si="218"/>
        <v>0</v>
      </c>
      <c r="T1356" s="1">
        <f t="shared" si="219"/>
        <v>0</v>
      </c>
      <c r="U1356" s="1" t="str">
        <f>_xlfn.XLOOKUP(Table3[[#This Row],[Transaction ID]],Source_data!A:A,Source_data!E:E)</f>
        <v>Hyderabad</v>
      </c>
      <c r="V1356" s="1" t="str">
        <f>_xlfn.IFNA(_xlfn.XLOOKUP(A1356,bank_processed_transactions[transaction_id],bank_processed_transactions[processing_minutes]),"")</f>
        <v/>
      </c>
      <c r="W1356" s="31">
        <f>_xlfn.XLOOKUP(A1356,Source_data!A:A,Source_data!B:B)</f>
        <v>46072</v>
      </c>
    </row>
    <row r="1357" spans="1:23" x14ac:dyDescent="0.3">
      <c r="A1357" s="4" t="s">
        <v>3002</v>
      </c>
      <c r="B1357" s="1">
        <f>_xlfn.XLOOKUP(A1357,bank_source_transactions__1[transaction_id],bank_source_transactions__1[amount_inr])</f>
        <v>976.39</v>
      </c>
      <c r="C1357" s="1">
        <f>_xlfn.XLOOKUP(A1357,Processed_data!A:A,Processed_data!F:F)</f>
        <v>976.39</v>
      </c>
      <c r="D1357" s="1" t="str">
        <f>_xlfn.XLOOKUP(A1357,bank_source_transactions__1[transaction_id],bank_source_transactions__1[transaction_status])</f>
        <v>SUCCESS</v>
      </c>
      <c r="E1357" s="1" t="str">
        <f>_xlfn.XLOOKUP(A1357,Processed_data!A:A,Processed_data!G:G)</f>
        <v>SUCCESS</v>
      </c>
      <c r="F1357" s="1">
        <f>COUNTIF(bank_processed_transactions[transaction_id],A1357)</f>
        <v>1</v>
      </c>
      <c r="G1357" s="1" t="str">
        <f t="shared" si="210"/>
        <v>found</v>
      </c>
      <c r="H1357" s="1" t="str">
        <f t="shared" si="211"/>
        <v>Not Duplicate</v>
      </c>
      <c r="I1357" s="1" t="str">
        <f t="shared" si="212"/>
        <v>match</v>
      </c>
      <c r="J1357" s="1" t="str">
        <f t="shared" si="213"/>
        <v>match</v>
      </c>
      <c r="K1357" s="1">
        <f t="shared" si="214"/>
        <v>0</v>
      </c>
      <c r="L1357" s="2">
        <f>IF(F1357=0,"not processed",_xlfn.MINIFS(Processed_data!H:H,Processed_data!A:A,A1357))</f>
        <v>46075</v>
      </c>
      <c r="M1357" s="1">
        <f>IF(F1357=0,"not processed",ABS(bank_source_transactions__1[[#This Row],[transaction_date]]-Reconciliation!L1357))</f>
        <v>3</v>
      </c>
      <c r="N1357" s="1" t="str" cm="1">
        <f t="array" ref="N1357">_xlfn.IFS(M1357="not Processed", "Not Processed",M1357&gt;2,"SLA Breached",M1357&lt;=2,"Within SLA")</f>
        <v>SLA Breached</v>
      </c>
      <c r="O1357" s="1" t="str">
        <f>_xlfn.XLOOKUP(A1357,Source_data!A:A,Source_data!D:D)</f>
        <v>CARD</v>
      </c>
      <c r="P1357" s="1">
        <f t="shared" si="215"/>
        <v>0</v>
      </c>
      <c r="Q1357" s="1">
        <f t="shared" si="216"/>
        <v>0</v>
      </c>
      <c r="R1357" s="1">
        <f t="shared" si="217"/>
        <v>0</v>
      </c>
      <c r="S1357" s="1">
        <f t="shared" si="218"/>
        <v>0</v>
      </c>
      <c r="T1357" s="1">
        <f t="shared" si="219"/>
        <v>1</v>
      </c>
      <c r="U1357" s="1" t="str">
        <f>_xlfn.XLOOKUP(Table3[[#This Row],[Transaction ID]],Source_data!A:A,Source_data!E:E)</f>
        <v>Hyderabad</v>
      </c>
      <c r="V1357" s="1">
        <f>_xlfn.IFNA(_xlfn.XLOOKUP(A1357,bank_processed_transactions[transaction_id],bank_processed_transactions[processing_minutes]),"")</f>
        <v>15</v>
      </c>
      <c r="W1357" s="31">
        <f>_xlfn.XLOOKUP(A1357,Source_data!A:A,Source_data!B:B)</f>
        <v>46072</v>
      </c>
    </row>
    <row r="1358" spans="1:23" x14ac:dyDescent="0.3">
      <c r="A1358" s="3" t="s">
        <v>936</v>
      </c>
      <c r="B1358" s="1">
        <f>_xlfn.XLOOKUP(A1358,bank_source_transactions__1[transaction_id],bank_source_transactions__1[amount_inr])</f>
        <v>5879.3</v>
      </c>
      <c r="C1358" s="1">
        <f>_xlfn.XLOOKUP(A1358,Processed_data!A:A,Processed_data!F:F)</f>
        <v>5879.3</v>
      </c>
      <c r="D1358" s="1" t="str">
        <f>_xlfn.XLOOKUP(A1358,bank_source_transactions__1[transaction_id],bank_source_transactions__1[transaction_status])</f>
        <v>SUCCESS</v>
      </c>
      <c r="E1358" s="1" t="str">
        <f>_xlfn.XLOOKUP(A1358,Processed_data!A:A,Processed_data!G:G)</f>
        <v>SUCCESS</v>
      </c>
      <c r="F1358" s="1">
        <f>COUNTIF(bank_processed_transactions[transaction_id],A1358)</f>
        <v>1</v>
      </c>
      <c r="G1358" s="1" t="str">
        <f t="shared" si="210"/>
        <v>found</v>
      </c>
      <c r="H1358" s="1" t="str">
        <f t="shared" si="211"/>
        <v>Not Duplicate</v>
      </c>
      <c r="I1358" s="1" t="str">
        <f t="shared" si="212"/>
        <v>match</v>
      </c>
      <c r="J1358" s="1" t="str">
        <f t="shared" si="213"/>
        <v>match</v>
      </c>
      <c r="K1358" s="1">
        <f t="shared" si="214"/>
        <v>0</v>
      </c>
      <c r="L1358" s="2">
        <f>IF(F1358=0,"not processed",_xlfn.MINIFS(Processed_data!H:H,Processed_data!A:A,A1358))</f>
        <v>46059</v>
      </c>
      <c r="M1358" s="1">
        <f>IF(F1358=0,"not processed",ABS(bank_source_transactions__1[[#This Row],[transaction_date]]-Reconciliation!L1358))</f>
        <v>5</v>
      </c>
      <c r="N1358" s="1" t="str" cm="1">
        <f t="array" ref="N1358">_xlfn.IFS(M1358="not Processed", "Not Processed",M1358&gt;2,"SLA Breached",M1358&lt;=2,"Within SLA")</f>
        <v>SLA Breached</v>
      </c>
      <c r="O1358" s="1" t="str">
        <f>_xlfn.XLOOKUP(A1358,Source_data!A:A,Source_data!D:D)</f>
        <v>NEFT</v>
      </c>
      <c r="P1358" s="1">
        <f t="shared" si="215"/>
        <v>0</v>
      </c>
      <c r="Q1358" s="1">
        <f t="shared" si="216"/>
        <v>0</v>
      </c>
      <c r="R1358" s="1">
        <f t="shared" si="217"/>
        <v>0</v>
      </c>
      <c r="S1358" s="1">
        <f t="shared" si="218"/>
        <v>0</v>
      </c>
      <c r="T1358" s="1">
        <f t="shared" si="219"/>
        <v>1</v>
      </c>
      <c r="U1358" s="1" t="str">
        <f>_xlfn.XLOOKUP(Table3[[#This Row],[Transaction ID]],Source_data!A:A,Source_data!E:E)</f>
        <v>Mumbai</v>
      </c>
      <c r="V1358" s="1">
        <f>_xlfn.IFNA(_xlfn.XLOOKUP(A1358,bank_processed_transactions[transaction_id],bank_processed_transactions[processing_minutes]),"")</f>
        <v>3.3</v>
      </c>
      <c r="W1358" s="31">
        <f>_xlfn.XLOOKUP(A1358,Source_data!A:A,Source_data!B:B)</f>
        <v>46054</v>
      </c>
    </row>
    <row r="1359" spans="1:23" x14ac:dyDescent="0.3">
      <c r="A1359" s="4" t="s">
        <v>3076</v>
      </c>
      <c r="B1359" s="1">
        <f>_xlfn.XLOOKUP(A1359,bank_source_transactions__1[transaction_id],bank_source_transactions__1[amount_inr])</f>
        <v>5288.15</v>
      </c>
      <c r="C1359" s="1">
        <f>_xlfn.XLOOKUP(A1359,Processed_data!A:A,Processed_data!F:F)</f>
        <v>5288.15</v>
      </c>
      <c r="D1359" s="1" t="str">
        <f>_xlfn.XLOOKUP(A1359,bank_source_transactions__1[transaction_id],bank_source_transactions__1[transaction_status])</f>
        <v>SUCCESS</v>
      </c>
      <c r="E1359" s="1" t="str">
        <f>_xlfn.XLOOKUP(A1359,Processed_data!A:A,Processed_data!G:G)</f>
        <v>SUCCESS</v>
      </c>
      <c r="F1359" s="1">
        <f>COUNTIF(bank_processed_transactions[transaction_id],A1359)</f>
        <v>1</v>
      </c>
      <c r="G1359" s="1" t="str">
        <f t="shared" si="210"/>
        <v>found</v>
      </c>
      <c r="H1359" s="1" t="str">
        <f t="shared" si="211"/>
        <v>Not Duplicate</v>
      </c>
      <c r="I1359" s="1" t="str">
        <f t="shared" si="212"/>
        <v>match</v>
      </c>
      <c r="J1359" s="1" t="str">
        <f t="shared" si="213"/>
        <v>match</v>
      </c>
      <c r="K1359" s="1">
        <f t="shared" si="214"/>
        <v>0</v>
      </c>
      <c r="L1359" s="2">
        <f>IF(F1359=0,"not processed",_xlfn.MINIFS(Processed_data!H:H,Processed_data!A:A,A1359))</f>
        <v>46097</v>
      </c>
      <c r="M1359" s="1">
        <f>IF(F1359=0,"not processed",ABS(bank_source_transactions__1[[#This Row],[transaction_date]]-Reconciliation!L1359))</f>
        <v>1</v>
      </c>
      <c r="N1359" s="1" t="str" cm="1">
        <f t="array" ref="N1359">_xlfn.IFS(M1359="not Processed", "Not Processed",M1359&gt;2,"SLA Breached",M1359&lt;=2,"Within SLA")</f>
        <v>Within SLA</v>
      </c>
      <c r="O1359" s="1" t="str">
        <f>_xlfn.XLOOKUP(A1359,Source_data!A:A,Source_data!D:D)</f>
        <v>NEFT</v>
      </c>
      <c r="P1359" s="1">
        <f t="shared" si="215"/>
        <v>0</v>
      </c>
      <c r="Q1359" s="1">
        <f t="shared" si="216"/>
        <v>0</v>
      </c>
      <c r="R1359" s="1">
        <f t="shared" si="217"/>
        <v>0</v>
      </c>
      <c r="S1359" s="1">
        <f t="shared" si="218"/>
        <v>0</v>
      </c>
      <c r="T1359" s="1">
        <f t="shared" si="219"/>
        <v>0</v>
      </c>
      <c r="U1359" s="1" t="str">
        <f>_xlfn.XLOOKUP(Table3[[#This Row],[Transaction ID]],Source_data!A:A,Source_data!E:E)</f>
        <v>Bengaluru</v>
      </c>
      <c r="V1359" s="1">
        <f>_xlfn.IFNA(_xlfn.XLOOKUP(A1359,bank_processed_transactions[transaction_id],bank_processed_transactions[processing_minutes]),"")</f>
        <v>28.2</v>
      </c>
      <c r="W1359" s="31">
        <f>_xlfn.XLOOKUP(A1359,Source_data!A:A,Source_data!B:B)</f>
        <v>46096</v>
      </c>
    </row>
    <row r="1360" spans="1:23" x14ac:dyDescent="0.3">
      <c r="A1360" s="3" t="s">
        <v>3784</v>
      </c>
      <c r="B1360" s="1">
        <f>_xlfn.XLOOKUP(A1360,bank_source_transactions__1[transaction_id],bank_source_transactions__1[amount_inr])</f>
        <v>9612.11</v>
      </c>
      <c r="C1360" s="1">
        <f>_xlfn.XLOOKUP(A1360,Processed_data!A:A,Processed_data!F:F)</f>
        <v>9612.11</v>
      </c>
      <c r="D1360" s="1" t="str">
        <f>_xlfn.XLOOKUP(A1360,bank_source_transactions__1[transaction_id],bank_source_transactions__1[transaction_status])</f>
        <v>SUCCESS</v>
      </c>
      <c r="E1360" s="1" t="str">
        <f>_xlfn.XLOOKUP(A1360,Processed_data!A:A,Processed_data!G:G)</f>
        <v>SUCCESS</v>
      </c>
      <c r="F1360" s="1">
        <f>COUNTIF(bank_processed_transactions[transaction_id],A1360)</f>
        <v>1</v>
      </c>
      <c r="G1360" s="1" t="str">
        <f t="shared" si="210"/>
        <v>found</v>
      </c>
      <c r="H1360" s="1" t="str">
        <f t="shared" si="211"/>
        <v>Not Duplicate</v>
      </c>
      <c r="I1360" s="1" t="str">
        <f t="shared" si="212"/>
        <v>match</v>
      </c>
      <c r="J1360" s="1" t="str">
        <f t="shared" si="213"/>
        <v>match</v>
      </c>
      <c r="K1360" s="1">
        <f t="shared" si="214"/>
        <v>0</v>
      </c>
      <c r="L1360" s="2">
        <f>IF(F1360=0,"not processed",_xlfn.MINIFS(Processed_data!H:H,Processed_data!A:A,A1360))</f>
        <v>46063</v>
      </c>
      <c r="M1360" s="1">
        <f>IF(F1360=0,"not processed",ABS(bank_source_transactions__1[[#This Row],[transaction_date]]-Reconciliation!L1360))</f>
        <v>3</v>
      </c>
      <c r="N1360" s="1" t="str" cm="1">
        <f t="array" ref="N1360">_xlfn.IFS(M1360="not Processed", "Not Processed",M1360&gt;2,"SLA Breached",M1360&lt;=2,"Within SLA")</f>
        <v>SLA Breached</v>
      </c>
      <c r="O1360" s="1" t="str">
        <f>_xlfn.XLOOKUP(A1360,Source_data!A:A,Source_data!D:D)</f>
        <v>NEFT</v>
      </c>
      <c r="P1360" s="1">
        <f t="shared" si="215"/>
        <v>0</v>
      </c>
      <c r="Q1360" s="1">
        <f t="shared" si="216"/>
        <v>0</v>
      </c>
      <c r="R1360" s="1">
        <f t="shared" si="217"/>
        <v>0</v>
      </c>
      <c r="S1360" s="1">
        <f t="shared" si="218"/>
        <v>0</v>
      </c>
      <c r="T1360" s="1">
        <f t="shared" si="219"/>
        <v>1</v>
      </c>
      <c r="U1360" s="1" t="str">
        <f>_xlfn.XLOOKUP(Table3[[#This Row],[Transaction ID]],Source_data!A:A,Source_data!E:E)</f>
        <v>Hyderabad</v>
      </c>
      <c r="V1360" s="1">
        <f>_xlfn.IFNA(_xlfn.XLOOKUP(A1360,bank_processed_transactions[transaction_id],bank_processed_transactions[processing_minutes]),"")</f>
        <v>10.199999999999999</v>
      </c>
      <c r="W1360" s="31">
        <f>_xlfn.XLOOKUP(A1360,Source_data!A:A,Source_data!B:B)</f>
        <v>46060</v>
      </c>
    </row>
    <row r="1361" spans="1:23" x14ac:dyDescent="0.3">
      <c r="A1361" s="4" t="s">
        <v>3885</v>
      </c>
      <c r="B1361" s="1">
        <f>_xlfn.XLOOKUP(A1361,bank_source_transactions__1[transaction_id],bank_source_transactions__1[amount_inr])</f>
        <v>6940.61</v>
      </c>
      <c r="C1361" s="1">
        <f>_xlfn.XLOOKUP(A1361,Processed_data!A:A,Processed_data!F:F)</f>
        <v>6940.61</v>
      </c>
      <c r="D1361" s="1" t="str">
        <f>_xlfn.XLOOKUP(A1361,bank_source_transactions__1[transaction_id],bank_source_transactions__1[transaction_status])</f>
        <v>SUCCESS</v>
      </c>
      <c r="E1361" s="1" t="str">
        <f>_xlfn.XLOOKUP(A1361,Processed_data!A:A,Processed_data!G:G)</f>
        <v>SUCCESS</v>
      </c>
      <c r="F1361" s="1">
        <f>COUNTIF(bank_processed_transactions[transaction_id],A1361)</f>
        <v>1</v>
      </c>
      <c r="G1361" s="1" t="str">
        <f t="shared" si="210"/>
        <v>found</v>
      </c>
      <c r="H1361" s="1" t="str">
        <f t="shared" si="211"/>
        <v>Not Duplicate</v>
      </c>
      <c r="I1361" s="1" t="str">
        <f t="shared" si="212"/>
        <v>match</v>
      </c>
      <c r="J1361" s="1" t="str">
        <f t="shared" si="213"/>
        <v>match</v>
      </c>
      <c r="K1361" s="1">
        <f t="shared" si="214"/>
        <v>0</v>
      </c>
      <c r="L1361" s="2">
        <f>IF(F1361=0,"not processed",_xlfn.MINIFS(Processed_data!H:H,Processed_data!A:A,A1361))</f>
        <v>46055</v>
      </c>
      <c r="M1361" s="1">
        <f>IF(F1361=0,"not processed",ABS(bank_source_transactions__1[[#This Row],[transaction_date]]-Reconciliation!L1361))</f>
        <v>3</v>
      </c>
      <c r="N1361" s="1" t="str" cm="1">
        <f t="array" ref="N1361">_xlfn.IFS(M1361="not Processed", "Not Processed",M1361&gt;2,"SLA Breached",M1361&lt;=2,"Within SLA")</f>
        <v>SLA Breached</v>
      </c>
      <c r="O1361" s="1" t="str">
        <f>_xlfn.XLOOKUP(A1361,Source_data!A:A,Source_data!D:D)</f>
        <v>UPI</v>
      </c>
      <c r="P1361" s="1">
        <f t="shared" si="215"/>
        <v>0</v>
      </c>
      <c r="Q1361" s="1">
        <f t="shared" si="216"/>
        <v>0</v>
      </c>
      <c r="R1361" s="1">
        <f t="shared" si="217"/>
        <v>0</v>
      </c>
      <c r="S1361" s="1">
        <f t="shared" si="218"/>
        <v>0</v>
      </c>
      <c r="T1361" s="1">
        <f t="shared" si="219"/>
        <v>1</v>
      </c>
      <c r="U1361" s="1" t="str">
        <f>_xlfn.XLOOKUP(Table3[[#This Row],[Transaction ID]],Source_data!A:A,Source_data!E:E)</f>
        <v>Bengaluru</v>
      </c>
      <c r="V1361" s="1">
        <f>_xlfn.IFNA(_xlfn.XLOOKUP(A1361,bank_processed_transactions[transaction_id],bank_processed_transactions[processing_minutes]),"")</f>
        <v>34.299999999999997</v>
      </c>
      <c r="W1361" s="31">
        <f>_xlfn.XLOOKUP(A1361,Source_data!A:A,Source_data!B:B)</f>
        <v>46052</v>
      </c>
    </row>
    <row r="1362" spans="1:23" x14ac:dyDescent="0.3">
      <c r="A1362" s="3" t="s">
        <v>4629</v>
      </c>
      <c r="B1362" s="1">
        <f>_xlfn.XLOOKUP(A1362,bank_source_transactions__1[transaction_id],bank_source_transactions__1[amount_inr])</f>
        <v>2536</v>
      </c>
      <c r="C1362" s="1">
        <f>_xlfn.XLOOKUP(A1362,Processed_data!A:A,Processed_data!F:F)</f>
        <v>2536</v>
      </c>
      <c r="D1362" s="1" t="str">
        <f>_xlfn.XLOOKUP(A1362,bank_source_transactions__1[transaction_id],bank_source_transactions__1[transaction_status])</f>
        <v>SUCCESS</v>
      </c>
      <c r="E1362" s="1" t="str">
        <f>_xlfn.XLOOKUP(A1362,Processed_data!A:A,Processed_data!G:G)</f>
        <v>SUCCESS</v>
      </c>
      <c r="F1362" s="1">
        <f>COUNTIF(bank_processed_transactions[transaction_id],A1362)</f>
        <v>1</v>
      </c>
      <c r="G1362" s="1" t="str">
        <f t="shared" si="210"/>
        <v>found</v>
      </c>
      <c r="H1362" s="1" t="str">
        <f t="shared" si="211"/>
        <v>Not Duplicate</v>
      </c>
      <c r="I1362" s="1" t="str">
        <f t="shared" si="212"/>
        <v>match</v>
      </c>
      <c r="J1362" s="1" t="str">
        <f t="shared" si="213"/>
        <v>match</v>
      </c>
      <c r="K1362" s="1">
        <f t="shared" si="214"/>
        <v>0</v>
      </c>
      <c r="L1362" s="2">
        <f>IF(F1362=0,"not processed",_xlfn.MINIFS(Processed_data!H:H,Processed_data!A:A,A1362))</f>
        <v>46030</v>
      </c>
      <c r="M1362" s="1">
        <f>IF(F1362=0,"not processed",ABS(bank_source_transactions__1[[#This Row],[transaction_date]]-Reconciliation!L1362))</f>
        <v>0</v>
      </c>
      <c r="N1362" s="1" t="str" cm="1">
        <f t="array" ref="N1362">_xlfn.IFS(M1362="not Processed", "Not Processed",M1362&gt;2,"SLA Breached",M1362&lt;=2,"Within SLA")</f>
        <v>Within SLA</v>
      </c>
      <c r="O1362" s="1" t="str">
        <f>_xlfn.XLOOKUP(A1362,Source_data!A:A,Source_data!D:D)</f>
        <v>CARD</v>
      </c>
      <c r="P1362" s="1">
        <f t="shared" si="215"/>
        <v>0</v>
      </c>
      <c r="Q1362" s="1">
        <f t="shared" si="216"/>
        <v>0</v>
      </c>
      <c r="R1362" s="1">
        <f t="shared" si="217"/>
        <v>0</v>
      </c>
      <c r="S1362" s="1">
        <f t="shared" si="218"/>
        <v>0</v>
      </c>
      <c r="T1362" s="1">
        <f t="shared" si="219"/>
        <v>0</v>
      </c>
      <c r="U1362" s="1" t="str">
        <f>_xlfn.XLOOKUP(Table3[[#This Row],[Transaction ID]],Source_data!A:A,Source_data!E:E)</f>
        <v>Bengaluru</v>
      </c>
      <c r="V1362" s="1">
        <f>_xlfn.IFNA(_xlfn.XLOOKUP(A1362,bank_processed_transactions[transaction_id],bank_processed_transactions[processing_minutes]),"")</f>
        <v>49.1</v>
      </c>
      <c r="W1362" s="31">
        <f>_xlfn.XLOOKUP(A1362,Source_data!A:A,Source_data!B:B)</f>
        <v>46030</v>
      </c>
    </row>
    <row r="1363" spans="1:23" x14ac:dyDescent="0.3">
      <c r="A1363" s="4" t="s">
        <v>754</v>
      </c>
      <c r="B1363" s="1">
        <f>_xlfn.XLOOKUP(A1363,bank_source_transactions__1[transaction_id],bank_source_transactions__1[amount_inr])</f>
        <v>16316.41</v>
      </c>
      <c r="C1363" s="1">
        <f>_xlfn.XLOOKUP(A1363,Processed_data!A:A,Processed_data!F:F)</f>
        <v>16316.41</v>
      </c>
      <c r="D1363" s="1" t="str">
        <f>_xlfn.XLOOKUP(A1363,bank_source_transactions__1[transaction_id],bank_source_transactions__1[transaction_status])</f>
        <v>SUCCESS</v>
      </c>
      <c r="E1363" s="1" t="str">
        <f>_xlfn.XLOOKUP(A1363,Processed_data!A:A,Processed_data!G:G)</f>
        <v>SUCCESS</v>
      </c>
      <c r="F1363" s="1">
        <f>COUNTIF(bank_processed_transactions[transaction_id],A1363)</f>
        <v>1</v>
      </c>
      <c r="G1363" s="1" t="str">
        <f t="shared" si="210"/>
        <v>found</v>
      </c>
      <c r="H1363" s="1" t="str">
        <f t="shared" si="211"/>
        <v>Not Duplicate</v>
      </c>
      <c r="I1363" s="1" t="str">
        <f t="shared" si="212"/>
        <v>match</v>
      </c>
      <c r="J1363" s="1" t="str">
        <f t="shared" si="213"/>
        <v>match</v>
      </c>
      <c r="K1363" s="1">
        <f t="shared" si="214"/>
        <v>0</v>
      </c>
      <c r="L1363" s="2">
        <f>IF(F1363=0,"not processed",_xlfn.MINIFS(Processed_data!H:H,Processed_data!A:A,A1363))</f>
        <v>46069</v>
      </c>
      <c r="M1363" s="1">
        <f>IF(F1363=0,"not processed",ABS(bank_source_transactions__1[[#This Row],[transaction_date]]-Reconciliation!L1363))</f>
        <v>0</v>
      </c>
      <c r="N1363" s="1" t="str" cm="1">
        <f t="array" ref="N1363">_xlfn.IFS(M1363="not Processed", "Not Processed",M1363&gt;2,"SLA Breached",M1363&lt;=2,"Within SLA")</f>
        <v>Within SLA</v>
      </c>
      <c r="O1363" s="1" t="str">
        <f>_xlfn.XLOOKUP(A1363,Source_data!A:A,Source_data!D:D)</f>
        <v>NEFT</v>
      </c>
      <c r="P1363" s="1">
        <f t="shared" si="215"/>
        <v>0</v>
      </c>
      <c r="Q1363" s="1">
        <f t="shared" si="216"/>
        <v>0</v>
      </c>
      <c r="R1363" s="1">
        <f t="shared" si="217"/>
        <v>0</v>
      </c>
      <c r="S1363" s="1">
        <f t="shared" si="218"/>
        <v>0</v>
      </c>
      <c r="T1363" s="1">
        <f t="shared" si="219"/>
        <v>0</v>
      </c>
      <c r="U1363" s="1" t="str">
        <f>_xlfn.XLOOKUP(Table3[[#This Row],[Transaction ID]],Source_data!A:A,Source_data!E:E)</f>
        <v>Pune</v>
      </c>
      <c r="V1363" s="1">
        <f>_xlfn.IFNA(_xlfn.XLOOKUP(A1363,bank_processed_transactions[transaction_id],bank_processed_transactions[processing_minutes]),"")</f>
        <v>26.7</v>
      </c>
      <c r="W1363" s="31">
        <f>_xlfn.XLOOKUP(A1363,Source_data!A:A,Source_data!B:B)</f>
        <v>46069</v>
      </c>
    </row>
    <row r="1364" spans="1:23" x14ac:dyDescent="0.3">
      <c r="A1364" s="3" t="s">
        <v>4202</v>
      </c>
      <c r="B1364" s="1">
        <f>_xlfn.XLOOKUP(A1364,bank_source_transactions__1[transaction_id],bank_source_transactions__1[amount_inr])</f>
        <v>11006.52</v>
      </c>
      <c r="C1364" s="1">
        <f>_xlfn.XLOOKUP(A1364,Processed_data!A:A,Processed_data!F:F)</f>
        <v>11006.52</v>
      </c>
      <c r="D1364" s="1" t="str">
        <f>_xlfn.XLOOKUP(A1364,bank_source_transactions__1[transaction_id],bank_source_transactions__1[transaction_status])</f>
        <v>FAILED</v>
      </c>
      <c r="E1364" s="1" t="str">
        <f>_xlfn.XLOOKUP(A1364,Processed_data!A:A,Processed_data!G:G)</f>
        <v>FAILED</v>
      </c>
      <c r="F1364" s="1">
        <f>COUNTIF(bank_processed_transactions[transaction_id],A1364)</f>
        <v>1</v>
      </c>
      <c r="G1364" s="1" t="str">
        <f t="shared" si="210"/>
        <v>found</v>
      </c>
      <c r="H1364" s="1" t="str">
        <f t="shared" si="211"/>
        <v>Not Duplicate</v>
      </c>
      <c r="I1364" s="1" t="str">
        <f t="shared" si="212"/>
        <v>match</v>
      </c>
      <c r="J1364" s="1" t="str">
        <f t="shared" si="213"/>
        <v>match</v>
      </c>
      <c r="K1364" s="1">
        <f t="shared" si="214"/>
        <v>0</v>
      </c>
      <c r="L1364" s="2">
        <f>IF(F1364=0,"not processed",_xlfn.MINIFS(Processed_data!H:H,Processed_data!A:A,A1364))</f>
        <v>46035</v>
      </c>
      <c r="M1364" s="1">
        <f>IF(F1364=0,"not processed",ABS(bank_source_transactions__1[[#This Row],[transaction_date]]-Reconciliation!L1364))</f>
        <v>1</v>
      </c>
      <c r="N1364" s="1" t="str" cm="1">
        <f t="array" ref="N1364">_xlfn.IFS(M1364="not Processed", "Not Processed",M1364&gt;2,"SLA Breached",M1364&lt;=2,"Within SLA")</f>
        <v>Within SLA</v>
      </c>
      <c r="O1364" s="1" t="str">
        <f>_xlfn.XLOOKUP(A1364,Source_data!A:A,Source_data!D:D)</f>
        <v>IMPS</v>
      </c>
      <c r="P1364" s="1">
        <f t="shared" si="215"/>
        <v>0</v>
      </c>
      <c r="Q1364" s="1">
        <f t="shared" si="216"/>
        <v>0</v>
      </c>
      <c r="R1364" s="1">
        <f t="shared" si="217"/>
        <v>0</v>
      </c>
      <c r="S1364" s="1">
        <f t="shared" si="218"/>
        <v>0</v>
      </c>
      <c r="T1364" s="1">
        <f t="shared" si="219"/>
        <v>0</v>
      </c>
      <c r="U1364" s="1" t="str">
        <f>_xlfn.XLOOKUP(Table3[[#This Row],[Transaction ID]],Source_data!A:A,Source_data!E:E)</f>
        <v>Pune</v>
      </c>
      <c r="V1364" s="1">
        <f>_xlfn.IFNA(_xlfn.XLOOKUP(A1364,bank_processed_transactions[transaction_id],bank_processed_transactions[processing_minutes]),"")</f>
        <v>32.6</v>
      </c>
      <c r="W1364" s="31">
        <f>_xlfn.XLOOKUP(A1364,Source_data!A:A,Source_data!B:B)</f>
        <v>46034</v>
      </c>
    </row>
    <row r="1365" spans="1:23" x14ac:dyDescent="0.3">
      <c r="A1365" s="4" t="s">
        <v>384</v>
      </c>
      <c r="B1365" s="1">
        <f>_xlfn.XLOOKUP(A1365,bank_source_transactions__1[transaction_id],bank_source_transactions__1[amount_inr])</f>
        <v>2038.65</v>
      </c>
      <c r="C1365" s="1">
        <f>_xlfn.XLOOKUP(A1365,Processed_data!A:A,Processed_data!F:F)</f>
        <v>2038.65</v>
      </c>
      <c r="D1365" s="1" t="str">
        <f>_xlfn.XLOOKUP(A1365,bank_source_transactions__1[transaction_id],bank_source_transactions__1[transaction_status])</f>
        <v>SUCCESS</v>
      </c>
      <c r="E1365" s="1" t="str">
        <f>_xlfn.XLOOKUP(A1365,Processed_data!A:A,Processed_data!G:G)</f>
        <v>SUCCESS</v>
      </c>
      <c r="F1365" s="1">
        <f>COUNTIF(bank_processed_transactions[transaction_id],A1365)</f>
        <v>1</v>
      </c>
      <c r="G1365" s="1" t="str">
        <f t="shared" si="210"/>
        <v>found</v>
      </c>
      <c r="H1365" s="1" t="str">
        <f t="shared" si="211"/>
        <v>Not Duplicate</v>
      </c>
      <c r="I1365" s="1" t="str">
        <f t="shared" si="212"/>
        <v>match</v>
      </c>
      <c r="J1365" s="1" t="str">
        <f t="shared" si="213"/>
        <v>match</v>
      </c>
      <c r="K1365" s="1">
        <f t="shared" si="214"/>
        <v>0</v>
      </c>
      <c r="L1365" s="2">
        <f>IF(F1365=0,"not processed",_xlfn.MINIFS(Processed_data!H:H,Processed_data!A:A,A1365))</f>
        <v>46028</v>
      </c>
      <c r="M1365" s="1">
        <f>IF(F1365=0,"not processed",ABS(bank_source_transactions__1[[#This Row],[transaction_date]]-Reconciliation!L1365))</f>
        <v>0</v>
      </c>
      <c r="N1365" s="1" t="str" cm="1">
        <f t="array" ref="N1365">_xlfn.IFS(M1365="not Processed", "Not Processed",M1365&gt;2,"SLA Breached",M1365&lt;=2,"Within SLA")</f>
        <v>Within SLA</v>
      </c>
      <c r="O1365" s="1" t="str">
        <f>_xlfn.XLOOKUP(A1365,Source_data!A:A,Source_data!D:D)</f>
        <v>ATM</v>
      </c>
      <c r="P1365" s="1">
        <f t="shared" si="215"/>
        <v>0</v>
      </c>
      <c r="Q1365" s="1">
        <f t="shared" si="216"/>
        <v>0</v>
      </c>
      <c r="R1365" s="1">
        <f t="shared" si="217"/>
        <v>0</v>
      </c>
      <c r="S1365" s="1">
        <f t="shared" si="218"/>
        <v>0</v>
      </c>
      <c r="T1365" s="1">
        <f t="shared" si="219"/>
        <v>0</v>
      </c>
      <c r="U1365" s="1" t="str">
        <f>_xlfn.XLOOKUP(Table3[[#This Row],[Transaction ID]],Source_data!A:A,Source_data!E:E)</f>
        <v>Mumbai</v>
      </c>
      <c r="V1365" s="1">
        <f>_xlfn.IFNA(_xlfn.XLOOKUP(A1365,bank_processed_transactions[transaction_id],bank_processed_transactions[processing_minutes]),"")</f>
        <v>35.700000000000003</v>
      </c>
      <c r="W1365" s="31">
        <f>_xlfn.XLOOKUP(A1365,Source_data!A:A,Source_data!B:B)</f>
        <v>46028</v>
      </c>
    </row>
    <row r="1366" spans="1:23" x14ac:dyDescent="0.3">
      <c r="A1366" s="3" t="s">
        <v>549</v>
      </c>
      <c r="B1366" s="1">
        <f>_xlfn.XLOOKUP(A1366,bank_source_transactions__1[transaction_id],bank_source_transactions__1[amount_inr])</f>
        <v>10561.14</v>
      </c>
      <c r="C1366" s="1">
        <f>_xlfn.XLOOKUP(A1366,Processed_data!A:A,Processed_data!F:F)</f>
        <v>10561.14</v>
      </c>
      <c r="D1366" s="1" t="str">
        <f>_xlfn.XLOOKUP(A1366,bank_source_transactions__1[transaction_id],bank_source_transactions__1[transaction_status])</f>
        <v>SUCCESS</v>
      </c>
      <c r="E1366" s="1" t="str">
        <f>_xlfn.XLOOKUP(A1366,Processed_data!A:A,Processed_data!G:G)</f>
        <v>SUCCESS</v>
      </c>
      <c r="F1366" s="1">
        <f>COUNTIF(bank_processed_transactions[transaction_id],A1366)</f>
        <v>1</v>
      </c>
      <c r="G1366" s="1" t="str">
        <f t="shared" si="210"/>
        <v>found</v>
      </c>
      <c r="H1366" s="1" t="str">
        <f t="shared" si="211"/>
        <v>Not Duplicate</v>
      </c>
      <c r="I1366" s="1" t="str">
        <f t="shared" si="212"/>
        <v>match</v>
      </c>
      <c r="J1366" s="1" t="str">
        <f t="shared" si="213"/>
        <v>match</v>
      </c>
      <c r="K1366" s="1">
        <f t="shared" si="214"/>
        <v>0</v>
      </c>
      <c r="L1366" s="2">
        <f>IF(F1366=0,"not processed",_xlfn.MINIFS(Processed_data!H:H,Processed_data!A:A,A1366))</f>
        <v>46029</v>
      </c>
      <c r="M1366" s="1">
        <f>IF(F1366=0,"not processed",ABS(bank_source_transactions__1[[#This Row],[transaction_date]]-Reconciliation!L1366))</f>
        <v>1</v>
      </c>
      <c r="N1366" s="1" t="str" cm="1">
        <f t="array" ref="N1366">_xlfn.IFS(M1366="not Processed", "Not Processed",M1366&gt;2,"SLA Breached",M1366&lt;=2,"Within SLA")</f>
        <v>Within SLA</v>
      </c>
      <c r="O1366" s="1" t="str">
        <f>_xlfn.XLOOKUP(A1366,Source_data!A:A,Source_data!D:D)</f>
        <v>IMPS</v>
      </c>
      <c r="P1366" s="1">
        <f t="shared" si="215"/>
        <v>0</v>
      </c>
      <c r="Q1366" s="1">
        <f t="shared" si="216"/>
        <v>0</v>
      </c>
      <c r="R1366" s="1">
        <f t="shared" si="217"/>
        <v>0</v>
      </c>
      <c r="S1366" s="1">
        <f t="shared" si="218"/>
        <v>0</v>
      </c>
      <c r="T1366" s="1">
        <f t="shared" si="219"/>
        <v>0</v>
      </c>
      <c r="U1366" s="1" t="str">
        <f>_xlfn.XLOOKUP(Table3[[#This Row],[Transaction ID]],Source_data!A:A,Source_data!E:E)</f>
        <v>Hyderabad</v>
      </c>
      <c r="V1366" s="1">
        <f>_xlfn.IFNA(_xlfn.XLOOKUP(A1366,bank_processed_transactions[transaction_id],bank_processed_transactions[processing_minutes]),"")</f>
        <v>53.4</v>
      </c>
      <c r="W1366" s="31">
        <f>_xlfn.XLOOKUP(A1366,Source_data!A:A,Source_data!B:B)</f>
        <v>46028</v>
      </c>
    </row>
    <row r="1367" spans="1:23" x14ac:dyDescent="0.3">
      <c r="A1367" s="4" t="s">
        <v>1660</v>
      </c>
      <c r="B1367" s="1">
        <f>_xlfn.XLOOKUP(A1367,bank_source_transactions__1[transaction_id],bank_source_transactions__1[amount_inr])</f>
        <v>7479.92</v>
      </c>
      <c r="C1367" s="1">
        <f>_xlfn.XLOOKUP(A1367,Processed_data!A:A,Processed_data!F:F)</f>
        <v>7479.92</v>
      </c>
      <c r="D1367" s="1" t="str">
        <f>_xlfn.XLOOKUP(A1367,bank_source_transactions__1[transaction_id],bank_source_transactions__1[transaction_status])</f>
        <v>SUCCESS</v>
      </c>
      <c r="E1367" s="1" t="str">
        <f>_xlfn.XLOOKUP(A1367,Processed_data!A:A,Processed_data!G:G)</f>
        <v>SUCCESS</v>
      </c>
      <c r="F1367" s="1">
        <f>COUNTIF(bank_processed_transactions[transaction_id],A1367)</f>
        <v>1</v>
      </c>
      <c r="G1367" s="1" t="str">
        <f t="shared" si="210"/>
        <v>found</v>
      </c>
      <c r="H1367" s="1" t="str">
        <f t="shared" si="211"/>
        <v>Not Duplicate</v>
      </c>
      <c r="I1367" s="1" t="str">
        <f t="shared" si="212"/>
        <v>match</v>
      </c>
      <c r="J1367" s="1" t="str">
        <f t="shared" si="213"/>
        <v>match</v>
      </c>
      <c r="K1367" s="1">
        <f t="shared" si="214"/>
        <v>0</v>
      </c>
      <c r="L1367" s="2">
        <f>IF(F1367=0,"not processed",_xlfn.MINIFS(Processed_data!H:H,Processed_data!A:A,A1367))</f>
        <v>46077</v>
      </c>
      <c r="M1367" s="1">
        <f>IF(F1367=0,"not processed",ABS(bank_source_transactions__1[[#This Row],[transaction_date]]-Reconciliation!L1367))</f>
        <v>1</v>
      </c>
      <c r="N1367" s="1" t="str" cm="1">
        <f t="array" ref="N1367">_xlfn.IFS(M1367="not Processed", "Not Processed",M1367&gt;2,"SLA Breached",M1367&lt;=2,"Within SLA")</f>
        <v>Within SLA</v>
      </c>
      <c r="O1367" s="1" t="str">
        <f>_xlfn.XLOOKUP(A1367,Source_data!A:A,Source_data!D:D)</f>
        <v>UPI</v>
      </c>
      <c r="P1367" s="1">
        <f t="shared" si="215"/>
        <v>0</v>
      </c>
      <c r="Q1367" s="1">
        <f t="shared" si="216"/>
        <v>0</v>
      </c>
      <c r="R1367" s="1">
        <f t="shared" si="217"/>
        <v>0</v>
      </c>
      <c r="S1367" s="1">
        <f t="shared" si="218"/>
        <v>0</v>
      </c>
      <c r="T1367" s="1">
        <f t="shared" si="219"/>
        <v>0</v>
      </c>
      <c r="U1367" s="1" t="str">
        <f>_xlfn.XLOOKUP(Table3[[#This Row],[Transaction ID]],Source_data!A:A,Source_data!E:E)</f>
        <v>Hyderabad</v>
      </c>
      <c r="V1367" s="1">
        <f>_xlfn.IFNA(_xlfn.XLOOKUP(A1367,bank_processed_transactions[transaction_id],bank_processed_transactions[processing_minutes]),"")</f>
        <v>17.100000000000001</v>
      </c>
      <c r="W1367" s="31">
        <f>_xlfn.XLOOKUP(A1367,Source_data!A:A,Source_data!B:B)</f>
        <v>46076</v>
      </c>
    </row>
    <row r="1368" spans="1:23" x14ac:dyDescent="0.3">
      <c r="A1368" s="3" t="s">
        <v>1642</v>
      </c>
      <c r="B1368" s="1">
        <f>_xlfn.XLOOKUP(A1368,bank_source_transactions__1[transaction_id],bank_source_transactions__1[amount_inr])</f>
        <v>6430.42</v>
      </c>
      <c r="C1368" s="1">
        <f>_xlfn.XLOOKUP(A1368,Processed_data!A:A,Processed_data!F:F)</f>
        <v>6430.42</v>
      </c>
      <c r="D1368" s="1" t="str">
        <f>_xlfn.XLOOKUP(A1368,bank_source_transactions__1[transaction_id],bank_source_transactions__1[transaction_status])</f>
        <v>SUCCESS</v>
      </c>
      <c r="E1368" s="1" t="str">
        <f>_xlfn.XLOOKUP(A1368,Processed_data!A:A,Processed_data!G:G)</f>
        <v>SUCCESS</v>
      </c>
      <c r="F1368" s="1">
        <f>COUNTIF(bank_processed_transactions[transaction_id],A1368)</f>
        <v>1</v>
      </c>
      <c r="G1368" s="1" t="str">
        <f t="shared" si="210"/>
        <v>found</v>
      </c>
      <c r="H1368" s="1" t="str">
        <f t="shared" si="211"/>
        <v>Not Duplicate</v>
      </c>
      <c r="I1368" s="1" t="str">
        <f t="shared" si="212"/>
        <v>match</v>
      </c>
      <c r="J1368" s="1" t="str">
        <f t="shared" si="213"/>
        <v>match</v>
      </c>
      <c r="K1368" s="1">
        <f t="shared" si="214"/>
        <v>0</v>
      </c>
      <c r="L1368" s="2">
        <f>IF(F1368=0,"not processed",_xlfn.MINIFS(Processed_data!H:H,Processed_data!A:A,A1368))</f>
        <v>46087</v>
      </c>
      <c r="M1368" s="1">
        <f>IF(F1368=0,"not processed",ABS(bank_source_transactions__1[[#This Row],[transaction_date]]-Reconciliation!L1368))</f>
        <v>3</v>
      </c>
      <c r="N1368" s="1" t="str" cm="1">
        <f t="array" ref="N1368">_xlfn.IFS(M1368="not Processed", "Not Processed",M1368&gt;2,"SLA Breached",M1368&lt;=2,"Within SLA")</f>
        <v>SLA Breached</v>
      </c>
      <c r="O1368" s="1" t="str">
        <f>_xlfn.XLOOKUP(A1368,Source_data!A:A,Source_data!D:D)</f>
        <v>ATM</v>
      </c>
      <c r="P1368" s="1">
        <f t="shared" si="215"/>
        <v>0</v>
      </c>
      <c r="Q1368" s="1">
        <f t="shared" si="216"/>
        <v>0</v>
      </c>
      <c r="R1368" s="1">
        <f t="shared" si="217"/>
        <v>0</v>
      </c>
      <c r="S1368" s="1">
        <f t="shared" si="218"/>
        <v>0</v>
      </c>
      <c r="T1368" s="1">
        <f t="shared" si="219"/>
        <v>1</v>
      </c>
      <c r="U1368" s="1" t="str">
        <f>_xlfn.XLOOKUP(Table3[[#This Row],[Transaction ID]],Source_data!A:A,Source_data!E:E)</f>
        <v>Hyderabad</v>
      </c>
      <c r="V1368" s="1">
        <f>_xlfn.IFNA(_xlfn.XLOOKUP(A1368,bank_processed_transactions[transaction_id],bank_processed_transactions[processing_minutes]),"")</f>
        <v>87.7</v>
      </c>
      <c r="W1368" s="31">
        <f>_xlfn.XLOOKUP(A1368,Source_data!A:A,Source_data!B:B)</f>
        <v>46084</v>
      </c>
    </row>
    <row r="1369" spans="1:23" x14ac:dyDescent="0.3">
      <c r="A1369" s="4" t="s">
        <v>3152</v>
      </c>
      <c r="B1369" s="1">
        <f>_xlfn.XLOOKUP(A1369,bank_source_transactions__1[transaction_id],bank_source_transactions__1[amount_inr])</f>
        <v>3716.79</v>
      </c>
      <c r="C1369" s="1">
        <f>_xlfn.XLOOKUP(A1369,Processed_data!A:A,Processed_data!F:F)</f>
        <v>3716.79</v>
      </c>
      <c r="D1369" s="1" t="str">
        <f>_xlfn.XLOOKUP(A1369,bank_source_transactions__1[transaction_id],bank_source_transactions__1[transaction_status])</f>
        <v>SUCCESS</v>
      </c>
      <c r="E1369" s="1" t="str">
        <f>_xlfn.XLOOKUP(A1369,Processed_data!A:A,Processed_data!G:G)</f>
        <v>SUCCESS</v>
      </c>
      <c r="F1369" s="1">
        <f>COUNTIF(bank_processed_transactions[transaction_id],A1369)</f>
        <v>1</v>
      </c>
      <c r="G1369" s="1" t="str">
        <f t="shared" si="210"/>
        <v>found</v>
      </c>
      <c r="H1369" s="1" t="str">
        <f t="shared" si="211"/>
        <v>Not Duplicate</v>
      </c>
      <c r="I1369" s="1" t="str">
        <f t="shared" si="212"/>
        <v>match</v>
      </c>
      <c r="J1369" s="1" t="str">
        <f t="shared" si="213"/>
        <v>match</v>
      </c>
      <c r="K1369" s="1">
        <f t="shared" si="214"/>
        <v>0</v>
      </c>
      <c r="L1369" s="2">
        <f>IF(F1369=0,"not processed",_xlfn.MINIFS(Processed_data!H:H,Processed_data!A:A,A1369))</f>
        <v>46069</v>
      </c>
      <c r="M1369" s="1">
        <f>IF(F1369=0,"not processed",ABS(bank_source_transactions__1[[#This Row],[transaction_date]]-Reconciliation!L1369))</f>
        <v>0</v>
      </c>
      <c r="N1369" s="1" t="str" cm="1">
        <f t="array" ref="N1369">_xlfn.IFS(M1369="not Processed", "Not Processed",M1369&gt;2,"SLA Breached",M1369&lt;=2,"Within SLA")</f>
        <v>Within SLA</v>
      </c>
      <c r="O1369" s="1" t="str">
        <f>_xlfn.XLOOKUP(A1369,Source_data!A:A,Source_data!D:D)</f>
        <v>UPI</v>
      </c>
      <c r="P1369" s="1">
        <f t="shared" si="215"/>
        <v>0</v>
      </c>
      <c r="Q1369" s="1">
        <f t="shared" si="216"/>
        <v>0</v>
      </c>
      <c r="R1369" s="1">
        <f t="shared" si="217"/>
        <v>0</v>
      </c>
      <c r="S1369" s="1">
        <f t="shared" si="218"/>
        <v>0</v>
      </c>
      <c r="T1369" s="1">
        <f t="shared" si="219"/>
        <v>0</v>
      </c>
      <c r="U1369" s="1" t="str">
        <f>_xlfn.XLOOKUP(Table3[[#This Row],[Transaction ID]],Source_data!A:A,Source_data!E:E)</f>
        <v>Mumbai</v>
      </c>
      <c r="V1369" s="1">
        <f>_xlfn.IFNA(_xlfn.XLOOKUP(A1369,bank_processed_transactions[transaction_id],bank_processed_transactions[processing_minutes]),"")</f>
        <v>57.6</v>
      </c>
      <c r="W1369" s="31">
        <f>_xlfn.XLOOKUP(A1369,Source_data!A:A,Source_data!B:B)</f>
        <v>46069</v>
      </c>
    </row>
    <row r="1370" spans="1:23" x14ac:dyDescent="0.3">
      <c r="A1370" s="3" t="s">
        <v>2960</v>
      </c>
      <c r="B1370" s="1">
        <f>_xlfn.XLOOKUP(A1370,bank_source_transactions__1[transaction_id],bank_source_transactions__1[amount_inr])</f>
        <v>4781.21</v>
      </c>
      <c r="C1370" s="1">
        <f>_xlfn.XLOOKUP(A1370,Processed_data!A:A,Processed_data!F:F)</f>
        <v>4781.21</v>
      </c>
      <c r="D1370" s="1" t="str">
        <f>_xlfn.XLOOKUP(A1370,bank_source_transactions__1[transaction_id],bank_source_transactions__1[transaction_status])</f>
        <v>SUCCESS</v>
      </c>
      <c r="E1370" s="1" t="str">
        <f>_xlfn.XLOOKUP(A1370,Processed_data!A:A,Processed_data!G:G)</f>
        <v>SUCCESS</v>
      </c>
      <c r="F1370" s="1">
        <f>COUNTIF(bank_processed_transactions[transaction_id],A1370)</f>
        <v>1</v>
      </c>
      <c r="G1370" s="1" t="str">
        <f t="shared" si="210"/>
        <v>found</v>
      </c>
      <c r="H1370" s="1" t="str">
        <f t="shared" si="211"/>
        <v>Not Duplicate</v>
      </c>
      <c r="I1370" s="1" t="str">
        <f t="shared" si="212"/>
        <v>match</v>
      </c>
      <c r="J1370" s="1" t="str">
        <f t="shared" si="213"/>
        <v>match</v>
      </c>
      <c r="K1370" s="1">
        <f t="shared" si="214"/>
        <v>0</v>
      </c>
      <c r="L1370" s="2">
        <f>IF(F1370=0,"not processed",_xlfn.MINIFS(Processed_data!H:H,Processed_data!A:A,A1370))</f>
        <v>46087</v>
      </c>
      <c r="M1370" s="1">
        <f>IF(F1370=0,"not processed",ABS(bank_source_transactions__1[[#This Row],[transaction_date]]-Reconciliation!L1370))</f>
        <v>3</v>
      </c>
      <c r="N1370" s="1" t="str" cm="1">
        <f t="array" ref="N1370">_xlfn.IFS(M1370="not Processed", "Not Processed",M1370&gt;2,"SLA Breached",M1370&lt;=2,"Within SLA")</f>
        <v>SLA Breached</v>
      </c>
      <c r="O1370" s="1" t="str">
        <f>_xlfn.XLOOKUP(A1370,Source_data!A:A,Source_data!D:D)</f>
        <v>NEFT</v>
      </c>
      <c r="P1370" s="1">
        <f t="shared" si="215"/>
        <v>0</v>
      </c>
      <c r="Q1370" s="1">
        <f t="shared" si="216"/>
        <v>0</v>
      </c>
      <c r="R1370" s="1">
        <f t="shared" si="217"/>
        <v>0</v>
      </c>
      <c r="S1370" s="1">
        <f t="shared" si="218"/>
        <v>0</v>
      </c>
      <c r="T1370" s="1">
        <f t="shared" si="219"/>
        <v>1</v>
      </c>
      <c r="U1370" s="1" t="str">
        <f>_xlfn.XLOOKUP(Table3[[#This Row],[Transaction ID]],Source_data!A:A,Source_data!E:E)</f>
        <v>Mumbai</v>
      </c>
      <c r="V1370" s="1">
        <f>_xlfn.IFNA(_xlfn.XLOOKUP(A1370,bank_processed_transactions[transaction_id],bank_processed_transactions[processing_minutes]),"")</f>
        <v>13.7</v>
      </c>
      <c r="W1370" s="31">
        <f>_xlfn.XLOOKUP(A1370,Source_data!A:A,Source_data!B:B)</f>
        <v>46084</v>
      </c>
    </row>
    <row r="1371" spans="1:23" x14ac:dyDescent="0.3">
      <c r="A1371" s="4" t="s">
        <v>894</v>
      </c>
      <c r="B1371" s="1">
        <f>_xlfn.XLOOKUP(A1371,bank_source_transactions__1[transaction_id],bank_source_transactions__1[amount_inr])</f>
        <v>8897.81</v>
      </c>
      <c r="C1371" s="1">
        <f>_xlfn.XLOOKUP(A1371,Processed_data!A:A,Processed_data!F:F)</f>
        <v>8897.81</v>
      </c>
      <c r="D1371" s="1" t="str">
        <f>_xlfn.XLOOKUP(A1371,bank_source_transactions__1[transaction_id],bank_source_transactions__1[transaction_status])</f>
        <v>SUCCESS</v>
      </c>
      <c r="E1371" s="1" t="str">
        <f>_xlfn.XLOOKUP(A1371,Processed_data!A:A,Processed_data!G:G)</f>
        <v>SUCCESS</v>
      </c>
      <c r="F1371" s="1">
        <f>COUNTIF(bank_processed_transactions[transaction_id],A1371)</f>
        <v>1</v>
      </c>
      <c r="G1371" s="1" t="str">
        <f t="shared" si="210"/>
        <v>found</v>
      </c>
      <c r="H1371" s="1" t="str">
        <f t="shared" si="211"/>
        <v>Not Duplicate</v>
      </c>
      <c r="I1371" s="1" t="str">
        <f t="shared" si="212"/>
        <v>match</v>
      </c>
      <c r="J1371" s="1" t="str">
        <f t="shared" si="213"/>
        <v>match</v>
      </c>
      <c r="K1371" s="1">
        <f t="shared" si="214"/>
        <v>0</v>
      </c>
      <c r="L1371" s="2">
        <f>IF(F1371=0,"not processed",_xlfn.MINIFS(Processed_data!H:H,Processed_data!A:A,A1371))</f>
        <v>46059</v>
      </c>
      <c r="M1371" s="1">
        <f>IF(F1371=0,"not processed",ABS(bank_source_transactions__1[[#This Row],[transaction_date]]-Reconciliation!L1371))</f>
        <v>2</v>
      </c>
      <c r="N1371" s="1" t="str" cm="1">
        <f t="array" ref="N1371">_xlfn.IFS(M1371="not Processed", "Not Processed",M1371&gt;2,"SLA Breached",M1371&lt;=2,"Within SLA")</f>
        <v>Within SLA</v>
      </c>
      <c r="O1371" s="1" t="str">
        <f>_xlfn.XLOOKUP(A1371,Source_data!A:A,Source_data!D:D)</f>
        <v>UPI</v>
      </c>
      <c r="P1371" s="1">
        <f t="shared" si="215"/>
        <v>0</v>
      </c>
      <c r="Q1371" s="1">
        <f t="shared" si="216"/>
        <v>0</v>
      </c>
      <c r="R1371" s="1">
        <f t="shared" si="217"/>
        <v>0</v>
      </c>
      <c r="S1371" s="1">
        <f t="shared" si="218"/>
        <v>0</v>
      </c>
      <c r="T1371" s="1">
        <f t="shared" si="219"/>
        <v>0</v>
      </c>
      <c r="U1371" s="1" t="str">
        <f>_xlfn.XLOOKUP(Table3[[#This Row],[Transaction ID]],Source_data!A:A,Source_data!E:E)</f>
        <v>Bengaluru</v>
      </c>
      <c r="V1371" s="1">
        <f>_xlfn.IFNA(_xlfn.XLOOKUP(A1371,bank_processed_transactions[transaction_id],bank_processed_transactions[processing_minutes]),"")</f>
        <v>27.5</v>
      </c>
      <c r="W1371" s="31">
        <f>_xlfn.XLOOKUP(A1371,Source_data!A:A,Source_data!B:B)</f>
        <v>46057</v>
      </c>
    </row>
    <row r="1372" spans="1:23" x14ac:dyDescent="0.3">
      <c r="A1372" s="3" t="s">
        <v>3132</v>
      </c>
      <c r="B1372" s="1">
        <f>_xlfn.XLOOKUP(A1372,bank_source_transactions__1[transaction_id],bank_source_transactions__1[amount_inr])</f>
        <v>8410.94</v>
      </c>
      <c r="C1372" s="1">
        <f>_xlfn.XLOOKUP(A1372,Processed_data!A:A,Processed_data!F:F)</f>
        <v>8410.94</v>
      </c>
      <c r="D1372" s="1" t="str">
        <f>_xlfn.XLOOKUP(A1372,bank_source_transactions__1[transaction_id],bank_source_transactions__1[transaction_status])</f>
        <v>SUCCESS</v>
      </c>
      <c r="E1372" s="1" t="str">
        <f>_xlfn.XLOOKUP(A1372,Processed_data!A:A,Processed_data!G:G)</f>
        <v>SUCCESS</v>
      </c>
      <c r="F1372" s="1">
        <f>COUNTIF(bank_processed_transactions[transaction_id],A1372)</f>
        <v>1</v>
      </c>
      <c r="G1372" s="1" t="str">
        <f t="shared" si="210"/>
        <v>found</v>
      </c>
      <c r="H1372" s="1" t="str">
        <f t="shared" si="211"/>
        <v>Not Duplicate</v>
      </c>
      <c r="I1372" s="1" t="str">
        <f t="shared" si="212"/>
        <v>match</v>
      </c>
      <c r="J1372" s="1" t="str">
        <f t="shared" si="213"/>
        <v>match</v>
      </c>
      <c r="K1372" s="1">
        <f t="shared" si="214"/>
        <v>0</v>
      </c>
      <c r="L1372" s="2">
        <f>IF(F1372=0,"not processed",_xlfn.MINIFS(Processed_data!H:H,Processed_data!A:A,A1372))</f>
        <v>46025</v>
      </c>
      <c r="M1372" s="1">
        <f>IF(F1372=0,"not processed",ABS(bank_source_transactions__1[[#This Row],[transaction_date]]-Reconciliation!L1372))</f>
        <v>2</v>
      </c>
      <c r="N1372" s="1" t="str" cm="1">
        <f t="array" ref="N1372">_xlfn.IFS(M1372="not Processed", "Not Processed",M1372&gt;2,"SLA Breached",M1372&lt;=2,"Within SLA")</f>
        <v>Within SLA</v>
      </c>
      <c r="O1372" s="1" t="str">
        <f>_xlfn.XLOOKUP(A1372,Source_data!A:A,Source_data!D:D)</f>
        <v>UPI</v>
      </c>
      <c r="P1372" s="1">
        <f t="shared" si="215"/>
        <v>0</v>
      </c>
      <c r="Q1372" s="1">
        <f t="shared" si="216"/>
        <v>0</v>
      </c>
      <c r="R1372" s="1">
        <f t="shared" si="217"/>
        <v>0</v>
      </c>
      <c r="S1372" s="1">
        <f t="shared" si="218"/>
        <v>0</v>
      </c>
      <c r="T1372" s="1">
        <f t="shared" si="219"/>
        <v>0</v>
      </c>
      <c r="U1372" s="1" t="str">
        <f>_xlfn.XLOOKUP(Table3[[#This Row],[Transaction ID]],Source_data!A:A,Source_data!E:E)</f>
        <v>Hyderabad</v>
      </c>
      <c r="V1372" s="1">
        <f>_xlfn.IFNA(_xlfn.XLOOKUP(A1372,bank_processed_transactions[transaction_id],bank_processed_transactions[processing_minutes]),"")</f>
        <v>25.1</v>
      </c>
      <c r="W1372" s="31">
        <f>_xlfn.XLOOKUP(A1372,Source_data!A:A,Source_data!B:B)</f>
        <v>46023</v>
      </c>
    </row>
    <row r="1373" spans="1:23" x14ac:dyDescent="0.3">
      <c r="A1373" s="4" t="s">
        <v>2141</v>
      </c>
      <c r="B1373" s="1">
        <f>_xlfn.XLOOKUP(A1373,bank_source_transactions__1[transaction_id],bank_source_transactions__1[amount_inr])</f>
        <v>4669.63</v>
      </c>
      <c r="C1373" s="1">
        <f>_xlfn.XLOOKUP(A1373,Processed_data!A:A,Processed_data!F:F)</f>
        <v>4669.63</v>
      </c>
      <c r="D1373" s="1" t="str">
        <f>_xlfn.XLOOKUP(A1373,bank_source_transactions__1[transaction_id],bank_source_transactions__1[transaction_status])</f>
        <v>SUCCESS</v>
      </c>
      <c r="E1373" s="1" t="str">
        <f>_xlfn.XLOOKUP(A1373,Processed_data!A:A,Processed_data!G:G)</f>
        <v>SUCCESS</v>
      </c>
      <c r="F1373" s="1">
        <f>COUNTIF(bank_processed_transactions[transaction_id],A1373)</f>
        <v>1</v>
      </c>
      <c r="G1373" s="1" t="str">
        <f t="shared" si="210"/>
        <v>found</v>
      </c>
      <c r="H1373" s="1" t="str">
        <f t="shared" si="211"/>
        <v>Not Duplicate</v>
      </c>
      <c r="I1373" s="1" t="str">
        <f t="shared" si="212"/>
        <v>match</v>
      </c>
      <c r="J1373" s="1" t="str">
        <f t="shared" si="213"/>
        <v>match</v>
      </c>
      <c r="K1373" s="1">
        <f t="shared" si="214"/>
        <v>0</v>
      </c>
      <c r="L1373" s="2">
        <f>IF(F1373=0,"not processed",_xlfn.MINIFS(Processed_data!H:H,Processed_data!A:A,A1373))</f>
        <v>46060</v>
      </c>
      <c r="M1373" s="1">
        <f>IF(F1373=0,"not processed",ABS(bank_source_transactions__1[[#This Row],[transaction_date]]-Reconciliation!L1373))</f>
        <v>1</v>
      </c>
      <c r="N1373" s="1" t="str" cm="1">
        <f t="array" ref="N1373">_xlfn.IFS(M1373="not Processed", "Not Processed",M1373&gt;2,"SLA Breached",M1373&lt;=2,"Within SLA")</f>
        <v>Within SLA</v>
      </c>
      <c r="O1373" s="1" t="str">
        <f>_xlfn.XLOOKUP(A1373,Source_data!A:A,Source_data!D:D)</f>
        <v>ATM</v>
      </c>
      <c r="P1373" s="1">
        <f t="shared" si="215"/>
        <v>0</v>
      </c>
      <c r="Q1373" s="1">
        <f t="shared" si="216"/>
        <v>0</v>
      </c>
      <c r="R1373" s="1">
        <f t="shared" si="217"/>
        <v>0</v>
      </c>
      <c r="S1373" s="1">
        <f t="shared" si="218"/>
        <v>0</v>
      </c>
      <c r="T1373" s="1">
        <f t="shared" si="219"/>
        <v>0</v>
      </c>
      <c r="U1373" s="1" t="str">
        <f>_xlfn.XLOOKUP(Table3[[#This Row],[Transaction ID]],Source_data!A:A,Source_data!E:E)</f>
        <v>Mumbai</v>
      </c>
      <c r="V1373" s="1">
        <f>_xlfn.IFNA(_xlfn.XLOOKUP(A1373,bank_processed_transactions[transaction_id],bank_processed_transactions[processing_minutes]),"")</f>
        <v>19.399999999999999</v>
      </c>
      <c r="W1373" s="31">
        <f>_xlfn.XLOOKUP(A1373,Source_data!A:A,Source_data!B:B)</f>
        <v>46059</v>
      </c>
    </row>
    <row r="1374" spans="1:23" x14ac:dyDescent="0.3">
      <c r="A1374" s="3" t="s">
        <v>4102</v>
      </c>
      <c r="B1374" s="1">
        <f>_xlfn.XLOOKUP(A1374,bank_source_transactions__1[transaction_id],bank_source_transactions__1[amount_inr])</f>
        <v>14985.53</v>
      </c>
      <c r="C1374" s="1">
        <f>_xlfn.XLOOKUP(A1374,Processed_data!A:A,Processed_data!F:F)</f>
        <v>14985.53</v>
      </c>
      <c r="D1374" s="1" t="str">
        <f>_xlfn.XLOOKUP(A1374,bank_source_transactions__1[transaction_id],bank_source_transactions__1[transaction_status])</f>
        <v>FAILED</v>
      </c>
      <c r="E1374" s="1" t="str">
        <f>_xlfn.XLOOKUP(A1374,Processed_data!A:A,Processed_data!G:G)</f>
        <v>FAILED</v>
      </c>
      <c r="F1374" s="1">
        <f>COUNTIF(bank_processed_transactions[transaction_id],A1374)</f>
        <v>1</v>
      </c>
      <c r="G1374" s="1" t="str">
        <f t="shared" si="210"/>
        <v>found</v>
      </c>
      <c r="H1374" s="1" t="str">
        <f t="shared" si="211"/>
        <v>Not Duplicate</v>
      </c>
      <c r="I1374" s="1" t="str">
        <f t="shared" si="212"/>
        <v>match</v>
      </c>
      <c r="J1374" s="1" t="str">
        <f t="shared" si="213"/>
        <v>match</v>
      </c>
      <c r="K1374" s="1">
        <f t="shared" si="214"/>
        <v>0</v>
      </c>
      <c r="L1374" s="2">
        <f>IF(F1374=0,"not processed",_xlfn.MINIFS(Processed_data!H:H,Processed_data!A:A,A1374))</f>
        <v>46050</v>
      </c>
      <c r="M1374" s="1">
        <f>IF(F1374=0,"not processed",ABS(bank_source_transactions__1[[#This Row],[transaction_date]]-Reconciliation!L1374))</f>
        <v>1</v>
      </c>
      <c r="N1374" s="1" t="str" cm="1">
        <f t="array" ref="N1374">_xlfn.IFS(M1374="not Processed", "Not Processed",M1374&gt;2,"SLA Breached",M1374&lt;=2,"Within SLA")</f>
        <v>Within SLA</v>
      </c>
      <c r="O1374" s="1" t="str">
        <f>_xlfn.XLOOKUP(A1374,Source_data!A:A,Source_data!D:D)</f>
        <v>UPI</v>
      </c>
      <c r="P1374" s="1">
        <f t="shared" si="215"/>
        <v>0</v>
      </c>
      <c r="Q1374" s="1">
        <f t="shared" si="216"/>
        <v>0</v>
      </c>
      <c r="R1374" s="1">
        <f t="shared" si="217"/>
        <v>0</v>
      </c>
      <c r="S1374" s="1">
        <f t="shared" si="218"/>
        <v>0</v>
      </c>
      <c r="T1374" s="1">
        <f t="shared" si="219"/>
        <v>0</v>
      </c>
      <c r="U1374" s="1" t="str">
        <f>_xlfn.XLOOKUP(Table3[[#This Row],[Transaction ID]],Source_data!A:A,Source_data!E:E)</f>
        <v>Pune</v>
      </c>
      <c r="V1374" s="1">
        <f>_xlfn.IFNA(_xlfn.XLOOKUP(A1374,bank_processed_transactions[transaction_id],bank_processed_transactions[processing_minutes]),"")</f>
        <v>25</v>
      </c>
      <c r="W1374" s="31">
        <f>_xlfn.XLOOKUP(A1374,Source_data!A:A,Source_data!B:B)</f>
        <v>46049</v>
      </c>
    </row>
    <row r="1375" spans="1:23" x14ac:dyDescent="0.3">
      <c r="A1375" s="4" t="s">
        <v>4627</v>
      </c>
      <c r="B1375" s="1">
        <f>_xlfn.XLOOKUP(A1375,bank_source_transactions__1[transaction_id],bank_source_transactions__1[amount_inr])</f>
        <v>1821.2</v>
      </c>
      <c r="C1375" s="1">
        <f>_xlfn.XLOOKUP(A1375,Processed_data!A:A,Processed_data!F:F)</f>
        <v>1821.2</v>
      </c>
      <c r="D1375" s="1" t="str">
        <f>_xlfn.XLOOKUP(A1375,bank_source_transactions__1[transaction_id],bank_source_transactions__1[transaction_status])</f>
        <v>SUCCESS</v>
      </c>
      <c r="E1375" s="1" t="str">
        <f>_xlfn.XLOOKUP(A1375,Processed_data!A:A,Processed_data!G:G)</f>
        <v>SUCCESS</v>
      </c>
      <c r="F1375" s="1">
        <f>COUNTIF(bank_processed_transactions[transaction_id],A1375)</f>
        <v>1</v>
      </c>
      <c r="G1375" s="1" t="str">
        <f t="shared" si="210"/>
        <v>found</v>
      </c>
      <c r="H1375" s="1" t="str">
        <f t="shared" si="211"/>
        <v>Not Duplicate</v>
      </c>
      <c r="I1375" s="1" t="str">
        <f t="shared" si="212"/>
        <v>match</v>
      </c>
      <c r="J1375" s="1" t="str">
        <f t="shared" si="213"/>
        <v>match</v>
      </c>
      <c r="K1375" s="1">
        <f t="shared" si="214"/>
        <v>0</v>
      </c>
      <c r="L1375" s="2">
        <f>IF(F1375=0,"not processed",_xlfn.MINIFS(Processed_data!H:H,Processed_data!A:A,A1375))</f>
        <v>46059</v>
      </c>
      <c r="M1375" s="1">
        <f>IF(F1375=0,"not processed",ABS(bank_source_transactions__1[[#This Row],[transaction_date]]-Reconciliation!L1375))</f>
        <v>3</v>
      </c>
      <c r="N1375" s="1" t="str" cm="1">
        <f t="array" ref="N1375">_xlfn.IFS(M1375="not Processed", "Not Processed",M1375&gt;2,"SLA Breached",M1375&lt;=2,"Within SLA")</f>
        <v>SLA Breached</v>
      </c>
      <c r="O1375" s="1" t="str">
        <f>_xlfn.XLOOKUP(A1375,Source_data!A:A,Source_data!D:D)</f>
        <v>UPI</v>
      </c>
      <c r="P1375" s="1">
        <f t="shared" si="215"/>
        <v>0</v>
      </c>
      <c r="Q1375" s="1">
        <f t="shared" si="216"/>
        <v>0</v>
      </c>
      <c r="R1375" s="1">
        <f t="shared" si="217"/>
        <v>0</v>
      </c>
      <c r="S1375" s="1">
        <f t="shared" si="218"/>
        <v>0</v>
      </c>
      <c r="T1375" s="1">
        <f t="shared" si="219"/>
        <v>1</v>
      </c>
      <c r="U1375" s="1" t="str">
        <f>_xlfn.XLOOKUP(Table3[[#This Row],[Transaction ID]],Source_data!A:A,Source_data!E:E)</f>
        <v>Pune</v>
      </c>
      <c r="V1375" s="1">
        <f>_xlfn.IFNA(_xlfn.XLOOKUP(A1375,bank_processed_transactions[transaction_id],bank_processed_transactions[processing_minutes]),"")</f>
        <v>34.5</v>
      </c>
      <c r="W1375" s="31">
        <f>_xlfn.XLOOKUP(A1375,Source_data!A:A,Source_data!B:B)</f>
        <v>46056</v>
      </c>
    </row>
    <row r="1376" spans="1:23" x14ac:dyDescent="0.3">
      <c r="A1376" s="3" t="s">
        <v>4054</v>
      </c>
      <c r="B1376" s="1">
        <f>_xlfn.XLOOKUP(A1376,bank_source_transactions__1[transaction_id],bank_source_transactions__1[amount_inr])</f>
        <v>16590.07</v>
      </c>
      <c r="C1376" s="1">
        <f>_xlfn.XLOOKUP(A1376,Processed_data!A:A,Processed_data!F:F)</f>
        <v>16590.07</v>
      </c>
      <c r="D1376" s="1" t="str">
        <f>_xlfn.XLOOKUP(A1376,bank_source_transactions__1[transaction_id],bank_source_transactions__1[transaction_status])</f>
        <v>SUCCESS</v>
      </c>
      <c r="E1376" s="1" t="str">
        <f>_xlfn.XLOOKUP(A1376,Processed_data!A:A,Processed_data!G:G)</f>
        <v>SUCCESS</v>
      </c>
      <c r="F1376" s="1">
        <f>COUNTIF(bank_processed_transactions[transaction_id],A1376)</f>
        <v>1</v>
      </c>
      <c r="G1376" s="1" t="str">
        <f t="shared" si="210"/>
        <v>found</v>
      </c>
      <c r="H1376" s="1" t="str">
        <f t="shared" si="211"/>
        <v>Not Duplicate</v>
      </c>
      <c r="I1376" s="1" t="str">
        <f t="shared" si="212"/>
        <v>match</v>
      </c>
      <c r="J1376" s="1" t="str">
        <f t="shared" si="213"/>
        <v>match</v>
      </c>
      <c r="K1376" s="1">
        <f t="shared" si="214"/>
        <v>0</v>
      </c>
      <c r="L1376" s="2">
        <f>IF(F1376=0,"not processed",_xlfn.MINIFS(Processed_data!H:H,Processed_data!A:A,A1376))</f>
        <v>46045</v>
      </c>
      <c r="M1376" s="1">
        <f>IF(F1376=0,"not processed",ABS(bank_source_transactions__1[[#This Row],[transaction_date]]-Reconciliation!L1376))</f>
        <v>3</v>
      </c>
      <c r="N1376" s="1" t="str" cm="1">
        <f t="array" ref="N1376">_xlfn.IFS(M1376="not Processed", "Not Processed",M1376&gt;2,"SLA Breached",M1376&lt;=2,"Within SLA")</f>
        <v>SLA Breached</v>
      </c>
      <c r="O1376" s="1" t="str">
        <f>_xlfn.XLOOKUP(A1376,Source_data!A:A,Source_data!D:D)</f>
        <v>NEFT</v>
      </c>
      <c r="P1376" s="1">
        <f t="shared" si="215"/>
        <v>0</v>
      </c>
      <c r="Q1376" s="1">
        <f t="shared" si="216"/>
        <v>0</v>
      </c>
      <c r="R1376" s="1">
        <f t="shared" si="217"/>
        <v>0</v>
      </c>
      <c r="S1376" s="1">
        <f t="shared" si="218"/>
        <v>0</v>
      </c>
      <c r="T1376" s="1">
        <f t="shared" si="219"/>
        <v>1</v>
      </c>
      <c r="U1376" s="1" t="str">
        <f>_xlfn.XLOOKUP(Table3[[#This Row],[Transaction ID]],Source_data!A:A,Source_data!E:E)</f>
        <v>Mumbai</v>
      </c>
      <c r="V1376" s="1">
        <f>_xlfn.IFNA(_xlfn.XLOOKUP(A1376,bank_processed_transactions[transaction_id],bank_processed_transactions[processing_minutes]),"")</f>
        <v>13.1</v>
      </c>
      <c r="W1376" s="31">
        <f>_xlfn.XLOOKUP(A1376,Source_data!A:A,Source_data!B:B)</f>
        <v>46042</v>
      </c>
    </row>
    <row r="1377" spans="1:23" x14ac:dyDescent="0.3">
      <c r="A1377" s="4" t="s">
        <v>443</v>
      </c>
      <c r="B1377" s="1">
        <f>_xlfn.XLOOKUP(A1377,bank_source_transactions__1[transaction_id],bank_source_transactions__1[amount_inr])</f>
        <v>2949.17</v>
      </c>
      <c r="C1377" s="1">
        <f>_xlfn.XLOOKUP(A1377,Processed_data!A:A,Processed_data!F:F)</f>
        <v>2949.17</v>
      </c>
      <c r="D1377" s="1" t="str">
        <f>_xlfn.XLOOKUP(A1377,bank_source_transactions__1[transaction_id],bank_source_transactions__1[transaction_status])</f>
        <v>SUCCESS</v>
      </c>
      <c r="E1377" s="1" t="str">
        <f>_xlfn.XLOOKUP(A1377,Processed_data!A:A,Processed_data!G:G)</f>
        <v>SUCCESS</v>
      </c>
      <c r="F1377" s="1">
        <f>COUNTIF(bank_processed_transactions[transaction_id],A1377)</f>
        <v>1</v>
      </c>
      <c r="G1377" s="1" t="str">
        <f t="shared" si="210"/>
        <v>found</v>
      </c>
      <c r="H1377" s="1" t="str">
        <f t="shared" si="211"/>
        <v>Not Duplicate</v>
      </c>
      <c r="I1377" s="1" t="str">
        <f t="shared" si="212"/>
        <v>match</v>
      </c>
      <c r="J1377" s="1" t="str">
        <f t="shared" si="213"/>
        <v>match</v>
      </c>
      <c r="K1377" s="1">
        <f t="shared" si="214"/>
        <v>0</v>
      </c>
      <c r="L1377" s="2">
        <f>IF(F1377=0,"not processed",_xlfn.MINIFS(Processed_data!H:H,Processed_data!A:A,A1377))</f>
        <v>46111</v>
      </c>
      <c r="M1377" s="1">
        <f>IF(F1377=0,"not processed",ABS(bank_source_transactions__1[[#This Row],[transaction_date]]-Reconciliation!L1377))</f>
        <v>3</v>
      </c>
      <c r="N1377" s="1" t="str" cm="1">
        <f t="array" ref="N1377">_xlfn.IFS(M1377="not Processed", "Not Processed",M1377&gt;2,"SLA Breached",M1377&lt;=2,"Within SLA")</f>
        <v>SLA Breached</v>
      </c>
      <c r="O1377" s="1" t="str">
        <f>_xlfn.XLOOKUP(A1377,Source_data!A:A,Source_data!D:D)</f>
        <v>CARD</v>
      </c>
      <c r="P1377" s="1">
        <f t="shared" si="215"/>
        <v>0</v>
      </c>
      <c r="Q1377" s="1">
        <f t="shared" si="216"/>
        <v>0</v>
      </c>
      <c r="R1377" s="1">
        <f t="shared" si="217"/>
        <v>0</v>
      </c>
      <c r="S1377" s="1">
        <f t="shared" si="218"/>
        <v>0</v>
      </c>
      <c r="T1377" s="1">
        <f t="shared" si="219"/>
        <v>1</v>
      </c>
      <c r="U1377" s="1" t="str">
        <f>_xlfn.XLOOKUP(Table3[[#This Row],[Transaction ID]],Source_data!A:A,Source_data!E:E)</f>
        <v>Mumbai</v>
      </c>
      <c r="V1377" s="1">
        <f>_xlfn.IFNA(_xlfn.XLOOKUP(A1377,bank_processed_transactions[transaction_id],bank_processed_transactions[processing_minutes]),"")</f>
        <v>13.3</v>
      </c>
      <c r="W1377" s="31">
        <f>_xlfn.XLOOKUP(A1377,Source_data!A:A,Source_data!B:B)</f>
        <v>46108</v>
      </c>
    </row>
    <row r="1378" spans="1:23" x14ac:dyDescent="0.3">
      <c r="A1378" s="3" t="s">
        <v>2447</v>
      </c>
      <c r="B1378" s="1">
        <f>_xlfn.XLOOKUP(A1378,bank_source_transactions__1[transaction_id],bank_source_transactions__1[amount_inr])</f>
        <v>8850.4</v>
      </c>
      <c r="C1378" s="1">
        <f>_xlfn.XLOOKUP(A1378,Processed_data!A:A,Processed_data!F:F)</f>
        <v>8850.4</v>
      </c>
      <c r="D1378" s="1" t="str">
        <f>_xlfn.XLOOKUP(A1378,bank_source_transactions__1[transaction_id],bank_source_transactions__1[transaction_status])</f>
        <v>SUCCESS</v>
      </c>
      <c r="E1378" s="1" t="str">
        <f>_xlfn.XLOOKUP(A1378,Processed_data!A:A,Processed_data!G:G)</f>
        <v>SUCCESS</v>
      </c>
      <c r="F1378" s="1">
        <f>COUNTIF(bank_processed_transactions[transaction_id],A1378)</f>
        <v>1</v>
      </c>
      <c r="G1378" s="1" t="str">
        <f t="shared" si="210"/>
        <v>found</v>
      </c>
      <c r="H1378" s="1" t="str">
        <f t="shared" si="211"/>
        <v>Not Duplicate</v>
      </c>
      <c r="I1378" s="1" t="str">
        <f t="shared" si="212"/>
        <v>match</v>
      </c>
      <c r="J1378" s="1" t="str">
        <f t="shared" si="213"/>
        <v>match</v>
      </c>
      <c r="K1378" s="1">
        <f t="shared" si="214"/>
        <v>0</v>
      </c>
      <c r="L1378" s="2">
        <f>IF(F1378=0,"not processed",_xlfn.MINIFS(Processed_data!H:H,Processed_data!A:A,A1378))</f>
        <v>46083</v>
      </c>
      <c r="M1378" s="1">
        <f>IF(F1378=0,"not processed",ABS(bank_source_transactions__1[[#This Row],[transaction_date]]-Reconciliation!L1378))</f>
        <v>3</v>
      </c>
      <c r="N1378" s="1" t="str" cm="1">
        <f t="array" ref="N1378">_xlfn.IFS(M1378="not Processed", "Not Processed",M1378&gt;2,"SLA Breached",M1378&lt;=2,"Within SLA")</f>
        <v>SLA Breached</v>
      </c>
      <c r="O1378" s="1" t="str">
        <f>_xlfn.XLOOKUP(A1378,Source_data!A:A,Source_data!D:D)</f>
        <v>NEFT</v>
      </c>
      <c r="P1378" s="1">
        <f t="shared" si="215"/>
        <v>0</v>
      </c>
      <c r="Q1378" s="1">
        <f t="shared" si="216"/>
        <v>0</v>
      </c>
      <c r="R1378" s="1">
        <f t="shared" si="217"/>
        <v>0</v>
      </c>
      <c r="S1378" s="1">
        <f t="shared" si="218"/>
        <v>0</v>
      </c>
      <c r="T1378" s="1">
        <f t="shared" si="219"/>
        <v>1</v>
      </c>
      <c r="U1378" s="1" t="str">
        <f>_xlfn.XLOOKUP(Table3[[#This Row],[Transaction ID]],Source_data!A:A,Source_data!E:E)</f>
        <v>Hyderabad</v>
      </c>
      <c r="V1378" s="1">
        <f>_xlfn.IFNA(_xlfn.XLOOKUP(A1378,bank_processed_transactions[transaction_id],bank_processed_transactions[processing_minutes]),"")</f>
        <v>4.2</v>
      </c>
      <c r="W1378" s="31">
        <f>_xlfn.XLOOKUP(A1378,Source_data!A:A,Source_data!B:B)</f>
        <v>46080</v>
      </c>
    </row>
    <row r="1379" spans="1:23" x14ac:dyDescent="0.3">
      <c r="A1379" s="4" t="s">
        <v>3781</v>
      </c>
      <c r="B1379" s="1">
        <f>_xlfn.XLOOKUP(A1379,bank_source_transactions__1[transaction_id],bank_source_transactions__1[amount_inr])</f>
        <v>1400.98</v>
      </c>
      <c r="C1379" s="1">
        <f>_xlfn.XLOOKUP(A1379,Processed_data!A:A,Processed_data!F:F)</f>
        <v>1400.98</v>
      </c>
      <c r="D1379" s="1" t="str">
        <f>_xlfn.XLOOKUP(A1379,bank_source_transactions__1[transaction_id],bank_source_transactions__1[transaction_status])</f>
        <v>SUCCESS</v>
      </c>
      <c r="E1379" s="1" t="str">
        <f>_xlfn.XLOOKUP(A1379,Processed_data!A:A,Processed_data!G:G)</f>
        <v>SUCCESS</v>
      </c>
      <c r="F1379" s="1">
        <f>COUNTIF(bank_processed_transactions[transaction_id],A1379)</f>
        <v>1</v>
      </c>
      <c r="G1379" s="1" t="str">
        <f t="shared" si="210"/>
        <v>found</v>
      </c>
      <c r="H1379" s="1" t="str">
        <f t="shared" si="211"/>
        <v>Not Duplicate</v>
      </c>
      <c r="I1379" s="1" t="str">
        <f t="shared" si="212"/>
        <v>match</v>
      </c>
      <c r="J1379" s="1" t="str">
        <f t="shared" si="213"/>
        <v>match</v>
      </c>
      <c r="K1379" s="1">
        <f t="shared" si="214"/>
        <v>0</v>
      </c>
      <c r="L1379" s="2">
        <f>IF(F1379=0,"not processed",_xlfn.MINIFS(Processed_data!H:H,Processed_data!A:A,A1379))</f>
        <v>46112</v>
      </c>
      <c r="M1379" s="1">
        <f>IF(F1379=0,"not processed",ABS(bank_source_transactions__1[[#This Row],[transaction_date]]-Reconciliation!L1379))</f>
        <v>1</v>
      </c>
      <c r="N1379" s="1" t="str" cm="1">
        <f t="array" ref="N1379">_xlfn.IFS(M1379="not Processed", "Not Processed",M1379&gt;2,"SLA Breached",M1379&lt;=2,"Within SLA")</f>
        <v>Within SLA</v>
      </c>
      <c r="O1379" s="1" t="str">
        <f>_xlfn.XLOOKUP(A1379,Source_data!A:A,Source_data!D:D)</f>
        <v>UPI</v>
      </c>
      <c r="P1379" s="1">
        <f t="shared" si="215"/>
        <v>0</v>
      </c>
      <c r="Q1379" s="1">
        <f t="shared" si="216"/>
        <v>0</v>
      </c>
      <c r="R1379" s="1">
        <f t="shared" si="217"/>
        <v>0</v>
      </c>
      <c r="S1379" s="1">
        <f t="shared" si="218"/>
        <v>0</v>
      </c>
      <c r="T1379" s="1">
        <f t="shared" si="219"/>
        <v>0</v>
      </c>
      <c r="U1379" s="1" t="str">
        <f>_xlfn.XLOOKUP(Table3[[#This Row],[Transaction ID]],Source_data!A:A,Source_data!E:E)</f>
        <v>Bengaluru</v>
      </c>
      <c r="V1379" s="1">
        <f>_xlfn.IFNA(_xlfn.XLOOKUP(A1379,bank_processed_transactions[transaction_id],bank_processed_transactions[processing_minutes]),"")</f>
        <v>42.2</v>
      </c>
      <c r="W1379" s="31">
        <f>_xlfn.XLOOKUP(A1379,Source_data!A:A,Source_data!B:B)</f>
        <v>46111</v>
      </c>
    </row>
    <row r="1380" spans="1:23" x14ac:dyDescent="0.3">
      <c r="A1380" s="3" t="s">
        <v>3947</v>
      </c>
      <c r="B1380" s="1">
        <f>_xlfn.XLOOKUP(A1380,bank_source_transactions__1[transaction_id],bank_source_transactions__1[amount_inr])</f>
        <v>1221.71</v>
      </c>
      <c r="C1380" s="1">
        <f>_xlfn.XLOOKUP(A1380,Processed_data!A:A,Processed_data!F:F)</f>
        <v>1221.71</v>
      </c>
      <c r="D1380" s="1" t="str">
        <f>_xlfn.XLOOKUP(A1380,bank_source_transactions__1[transaction_id],bank_source_transactions__1[transaction_status])</f>
        <v>SUCCESS</v>
      </c>
      <c r="E1380" s="1" t="str">
        <f>_xlfn.XLOOKUP(A1380,Processed_data!A:A,Processed_data!G:G)</f>
        <v>SUCCESS</v>
      </c>
      <c r="F1380" s="1">
        <f>COUNTIF(bank_processed_transactions[transaction_id],A1380)</f>
        <v>1</v>
      </c>
      <c r="G1380" s="1" t="str">
        <f t="shared" si="210"/>
        <v>found</v>
      </c>
      <c r="H1380" s="1" t="str">
        <f t="shared" si="211"/>
        <v>Not Duplicate</v>
      </c>
      <c r="I1380" s="1" t="str">
        <f t="shared" si="212"/>
        <v>match</v>
      </c>
      <c r="J1380" s="1" t="str">
        <f t="shared" si="213"/>
        <v>match</v>
      </c>
      <c r="K1380" s="1">
        <f t="shared" si="214"/>
        <v>0</v>
      </c>
      <c r="L1380" s="2">
        <f>IF(F1380=0,"not processed",_xlfn.MINIFS(Processed_data!H:H,Processed_data!A:A,A1380))</f>
        <v>46073</v>
      </c>
      <c r="M1380" s="1">
        <f>IF(F1380=0,"not processed",ABS(bank_source_transactions__1[[#This Row],[transaction_date]]-Reconciliation!L1380))</f>
        <v>2</v>
      </c>
      <c r="N1380" s="1" t="str" cm="1">
        <f t="array" ref="N1380">_xlfn.IFS(M1380="not Processed", "Not Processed",M1380&gt;2,"SLA Breached",M1380&lt;=2,"Within SLA")</f>
        <v>Within SLA</v>
      </c>
      <c r="O1380" s="1" t="str">
        <f>_xlfn.XLOOKUP(A1380,Source_data!A:A,Source_data!D:D)</f>
        <v>IMPS</v>
      </c>
      <c r="P1380" s="1">
        <f t="shared" si="215"/>
        <v>0</v>
      </c>
      <c r="Q1380" s="1">
        <f t="shared" si="216"/>
        <v>0</v>
      </c>
      <c r="R1380" s="1">
        <f t="shared" si="217"/>
        <v>0</v>
      </c>
      <c r="S1380" s="1">
        <f t="shared" si="218"/>
        <v>0</v>
      </c>
      <c r="T1380" s="1">
        <f t="shared" si="219"/>
        <v>0</v>
      </c>
      <c r="U1380" s="1" t="str">
        <f>_xlfn.XLOOKUP(Table3[[#This Row],[Transaction ID]],Source_data!A:A,Source_data!E:E)</f>
        <v>Hyderabad</v>
      </c>
      <c r="V1380" s="1">
        <f>_xlfn.IFNA(_xlfn.XLOOKUP(A1380,bank_processed_transactions[transaction_id],bank_processed_transactions[processing_minutes]),"")</f>
        <v>26.2</v>
      </c>
      <c r="W1380" s="31">
        <f>_xlfn.XLOOKUP(A1380,Source_data!A:A,Source_data!B:B)</f>
        <v>46071</v>
      </c>
    </row>
    <row r="1381" spans="1:23" x14ac:dyDescent="0.3">
      <c r="A1381" s="4" t="s">
        <v>2687</v>
      </c>
      <c r="B1381" s="1">
        <f>_xlfn.XLOOKUP(A1381,bank_source_transactions__1[transaction_id],bank_source_transactions__1[amount_inr])</f>
        <v>2101.4299999999998</v>
      </c>
      <c r="C1381" s="1">
        <f>_xlfn.XLOOKUP(A1381,Processed_data!A:A,Processed_data!F:F)</f>
        <v>2101.4299999999998</v>
      </c>
      <c r="D1381" s="1" t="str">
        <f>_xlfn.XLOOKUP(A1381,bank_source_transactions__1[transaction_id],bank_source_transactions__1[transaction_status])</f>
        <v>SUCCESS</v>
      </c>
      <c r="E1381" s="1" t="str">
        <f>_xlfn.XLOOKUP(A1381,Processed_data!A:A,Processed_data!G:G)</f>
        <v>SUCCESS</v>
      </c>
      <c r="F1381" s="1">
        <f>COUNTIF(bank_processed_transactions[transaction_id],A1381)</f>
        <v>1</v>
      </c>
      <c r="G1381" s="1" t="str">
        <f t="shared" si="210"/>
        <v>found</v>
      </c>
      <c r="H1381" s="1" t="str">
        <f t="shared" si="211"/>
        <v>Not Duplicate</v>
      </c>
      <c r="I1381" s="1" t="str">
        <f t="shared" si="212"/>
        <v>match</v>
      </c>
      <c r="J1381" s="1" t="str">
        <f t="shared" si="213"/>
        <v>match</v>
      </c>
      <c r="K1381" s="1">
        <f t="shared" si="214"/>
        <v>0</v>
      </c>
      <c r="L1381" s="2">
        <f>IF(F1381=0,"not processed",_xlfn.MINIFS(Processed_data!H:H,Processed_data!A:A,A1381))</f>
        <v>46083</v>
      </c>
      <c r="M1381" s="1">
        <f>IF(F1381=0,"not processed",ABS(bank_source_transactions__1[[#This Row],[transaction_date]]-Reconciliation!L1381))</f>
        <v>2</v>
      </c>
      <c r="N1381" s="1" t="str" cm="1">
        <f t="array" ref="N1381">_xlfn.IFS(M1381="not Processed", "Not Processed",M1381&gt;2,"SLA Breached",M1381&lt;=2,"Within SLA")</f>
        <v>Within SLA</v>
      </c>
      <c r="O1381" s="1" t="str">
        <f>_xlfn.XLOOKUP(A1381,Source_data!A:A,Source_data!D:D)</f>
        <v>NEFT</v>
      </c>
      <c r="P1381" s="1">
        <f t="shared" si="215"/>
        <v>0</v>
      </c>
      <c r="Q1381" s="1">
        <f t="shared" si="216"/>
        <v>0</v>
      </c>
      <c r="R1381" s="1">
        <f t="shared" si="217"/>
        <v>0</v>
      </c>
      <c r="S1381" s="1">
        <f t="shared" si="218"/>
        <v>0</v>
      </c>
      <c r="T1381" s="1">
        <f t="shared" si="219"/>
        <v>0</v>
      </c>
      <c r="U1381" s="1" t="str">
        <f>_xlfn.XLOOKUP(Table3[[#This Row],[Transaction ID]],Source_data!A:A,Source_data!E:E)</f>
        <v>Hyderabad</v>
      </c>
      <c r="V1381" s="1">
        <f>_xlfn.IFNA(_xlfn.XLOOKUP(A1381,bank_processed_transactions[transaction_id],bank_processed_transactions[processing_minutes]),"")</f>
        <v>25.3</v>
      </c>
      <c r="W1381" s="31">
        <f>_xlfn.XLOOKUP(A1381,Source_data!A:A,Source_data!B:B)</f>
        <v>46081</v>
      </c>
    </row>
    <row r="1382" spans="1:23" x14ac:dyDescent="0.3">
      <c r="A1382" s="3" t="s">
        <v>2604</v>
      </c>
      <c r="B1382" s="1">
        <f>_xlfn.XLOOKUP(A1382,bank_source_transactions__1[transaction_id],bank_source_transactions__1[amount_inr])</f>
        <v>1174.26</v>
      </c>
      <c r="C1382" s="1">
        <f>_xlfn.XLOOKUP(A1382,Processed_data!A:A,Processed_data!F:F)</f>
        <v>1174.26</v>
      </c>
      <c r="D1382" s="1" t="str">
        <f>_xlfn.XLOOKUP(A1382,bank_source_transactions__1[transaction_id],bank_source_transactions__1[transaction_status])</f>
        <v>SUCCESS</v>
      </c>
      <c r="E1382" s="1" t="str">
        <f>_xlfn.XLOOKUP(A1382,Processed_data!A:A,Processed_data!G:G)</f>
        <v>SUCCESS</v>
      </c>
      <c r="F1382" s="1">
        <f>COUNTIF(bank_processed_transactions[transaction_id],A1382)</f>
        <v>1</v>
      </c>
      <c r="G1382" s="1" t="str">
        <f t="shared" si="210"/>
        <v>found</v>
      </c>
      <c r="H1382" s="1" t="str">
        <f t="shared" si="211"/>
        <v>Not Duplicate</v>
      </c>
      <c r="I1382" s="1" t="str">
        <f t="shared" si="212"/>
        <v>match</v>
      </c>
      <c r="J1382" s="1" t="str">
        <f t="shared" si="213"/>
        <v>match</v>
      </c>
      <c r="K1382" s="1">
        <f t="shared" si="214"/>
        <v>0</v>
      </c>
      <c r="L1382" s="2">
        <f>IF(F1382=0,"not processed",_xlfn.MINIFS(Processed_data!H:H,Processed_data!A:A,A1382))</f>
        <v>46066</v>
      </c>
      <c r="M1382" s="1">
        <f>IF(F1382=0,"not processed",ABS(bank_source_transactions__1[[#This Row],[transaction_date]]-Reconciliation!L1382))</f>
        <v>1</v>
      </c>
      <c r="N1382" s="1" t="str" cm="1">
        <f t="array" ref="N1382">_xlfn.IFS(M1382="not Processed", "Not Processed",M1382&gt;2,"SLA Breached",M1382&lt;=2,"Within SLA")</f>
        <v>Within SLA</v>
      </c>
      <c r="O1382" s="1" t="str">
        <f>_xlfn.XLOOKUP(A1382,Source_data!A:A,Source_data!D:D)</f>
        <v>UPI</v>
      </c>
      <c r="P1382" s="1">
        <f t="shared" si="215"/>
        <v>0</v>
      </c>
      <c r="Q1382" s="1">
        <f t="shared" si="216"/>
        <v>0</v>
      </c>
      <c r="R1382" s="1">
        <f t="shared" si="217"/>
        <v>0</v>
      </c>
      <c r="S1382" s="1">
        <f t="shared" si="218"/>
        <v>0</v>
      </c>
      <c r="T1382" s="1">
        <f t="shared" si="219"/>
        <v>0</v>
      </c>
      <c r="U1382" s="1" t="str">
        <f>_xlfn.XLOOKUP(Table3[[#This Row],[Transaction ID]],Source_data!A:A,Source_data!E:E)</f>
        <v>Bengaluru</v>
      </c>
      <c r="V1382" s="1">
        <f>_xlfn.IFNA(_xlfn.XLOOKUP(A1382,bank_processed_transactions[transaction_id],bank_processed_transactions[processing_minutes]),"")</f>
        <v>36.6</v>
      </c>
      <c r="W1382" s="31">
        <f>_xlfn.XLOOKUP(A1382,Source_data!A:A,Source_data!B:B)</f>
        <v>46065</v>
      </c>
    </row>
    <row r="1383" spans="1:23" x14ac:dyDescent="0.3">
      <c r="A1383" s="4" t="s">
        <v>4342</v>
      </c>
      <c r="B1383" s="1">
        <f>_xlfn.XLOOKUP(A1383,bank_source_transactions__1[transaction_id],bank_source_transactions__1[amount_inr])</f>
        <v>4843.8</v>
      </c>
      <c r="C1383" s="1">
        <f>_xlfn.XLOOKUP(A1383,Processed_data!A:A,Processed_data!F:F)</f>
        <v>4843.8</v>
      </c>
      <c r="D1383" s="1" t="str">
        <f>_xlfn.XLOOKUP(A1383,bank_source_transactions__1[transaction_id],bank_source_transactions__1[transaction_status])</f>
        <v>SUCCESS</v>
      </c>
      <c r="E1383" s="1" t="str">
        <f>_xlfn.XLOOKUP(A1383,Processed_data!A:A,Processed_data!G:G)</f>
        <v>SUCCESS</v>
      </c>
      <c r="F1383" s="1">
        <f>COUNTIF(bank_processed_transactions[transaction_id],A1383)</f>
        <v>1</v>
      </c>
      <c r="G1383" s="1" t="str">
        <f t="shared" si="210"/>
        <v>found</v>
      </c>
      <c r="H1383" s="1" t="str">
        <f t="shared" si="211"/>
        <v>Not Duplicate</v>
      </c>
      <c r="I1383" s="1" t="str">
        <f t="shared" si="212"/>
        <v>match</v>
      </c>
      <c r="J1383" s="1" t="str">
        <f t="shared" si="213"/>
        <v>match</v>
      </c>
      <c r="K1383" s="1">
        <f t="shared" si="214"/>
        <v>0</v>
      </c>
      <c r="L1383" s="2">
        <f>IF(F1383=0,"not processed",_xlfn.MINIFS(Processed_data!H:H,Processed_data!A:A,A1383))</f>
        <v>46076</v>
      </c>
      <c r="M1383" s="1">
        <f>IF(F1383=0,"not processed",ABS(bank_source_transactions__1[[#This Row],[transaction_date]]-Reconciliation!L1383))</f>
        <v>0</v>
      </c>
      <c r="N1383" s="1" t="str" cm="1">
        <f t="array" ref="N1383">_xlfn.IFS(M1383="not Processed", "Not Processed",M1383&gt;2,"SLA Breached",M1383&lt;=2,"Within SLA")</f>
        <v>Within SLA</v>
      </c>
      <c r="O1383" s="1" t="str">
        <f>_xlfn.XLOOKUP(A1383,Source_data!A:A,Source_data!D:D)</f>
        <v>UPI</v>
      </c>
      <c r="P1383" s="1">
        <f t="shared" si="215"/>
        <v>0</v>
      </c>
      <c r="Q1383" s="1">
        <f t="shared" si="216"/>
        <v>0</v>
      </c>
      <c r="R1383" s="1">
        <f t="shared" si="217"/>
        <v>0</v>
      </c>
      <c r="S1383" s="1">
        <f t="shared" si="218"/>
        <v>0</v>
      </c>
      <c r="T1383" s="1">
        <f t="shared" si="219"/>
        <v>0</v>
      </c>
      <c r="U1383" s="1" t="str">
        <f>_xlfn.XLOOKUP(Table3[[#This Row],[Transaction ID]],Source_data!A:A,Source_data!E:E)</f>
        <v>Bengaluru</v>
      </c>
      <c r="V1383" s="1">
        <f>_xlfn.IFNA(_xlfn.XLOOKUP(A1383,bank_processed_transactions[transaction_id],bank_processed_transactions[processing_minutes]),"")</f>
        <v>12</v>
      </c>
      <c r="W1383" s="31">
        <f>_xlfn.XLOOKUP(A1383,Source_data!A:A,Source_data!B:B)</f>
        <v>46076</v>
      </c>
    </row>
    <row r="1384" spans="1:23" x14ac:dyDescent="0.3">
      <c r="A1384" s="3" t="s">
        <v>2012</v>
      </c>
      <c r="B1384" s="1">
        <f>_xlfn.XLOOKUP(A1384,bank_source_transactions__1[transaction_id],bank_source_transactions__1[amount_inr])</f>
        <v>702.31</v>
      </c>
      <c r="C1384" s="1">
        <f>_xlfn.XLOOKUP(A1384,Processed_data!A:A,Processed_data!F:F)</f>
        <v>702.31</v>
      </c>
      <c r="D1384" s="1" t="str">
        <f>_xlfn.XLOOKUP(A1384,bank_source_transactions__1[transaction_id],bank_source_transactions__1[transaction_status])</f>
        <v>SUCCESS</v>
      </c>
      <c r="E1384" s="1" t="str">
        <f>_xlfn.XLOOKUP(A1384,Processed_data!A:A,Processed_data!G:G)</f>
        <v>SUCCESS</v>
      </c>
      <c r="F1384" s="1">
        <f>COUNTIF(bank_processed_transactions[transaction_id],A1384)</f>
        <v>1</v>
      </c>
      <c r="G1384" s="1" t="str">
        <f t="shared" si="210"/>
        <v>found</v>
      </c>
      <c r="H1384" s="1" t="str">
        <f t="shared" si="211"/>
        <v>Not Duplicate</v>
      </c>
      <c r="I1384" s="1" t="str">
        <f t="shared" si="212"/>
        <v>match</v>
      </c>
      <c r="J1384" s="1" t="str">
        <f t="shared" si="213"/>
        <v>match</v>
      </c>
      <c r="K1384" s="1">
        <f t="shared" si="214"/>
        <v>0</v>
      </c>
      <c r="L1384" s="2">
        <f>IF(F1384=0,"not processed",_xlfn.MINIFS(Processed_data!H:H,Processed_data!A:A,A1384))</f>
        <v>46052</v>
      </c>
      <c r="M1384" s="1">
        <f>IF(F1384=0,"not processed",ABS(bank_source_transactions__1[[#This Row],[transaction_date]]-Reconciliation!L1384))</f>
        <v>2</v>
      </c>
      <c r="N1384" s="1" t="str" cm="1">
        <f t="array" ref="N1384">_xlfn.IFS(M1384="not Processed", "Not Processed",M1384&gt;2,"SLA Breached",M1384&lt;=2,"Within SLA")</f>
        <v>Within SLA</v>
      </c>
      <c r="O1384" s="1" t="str">
        <f>_xlfn.XLOOKUP(A1384,Source_data!A:A,Source_data!D:D)</f>
        <v>UPI</v>
      </c>
      <c r="P1384" s="1">
        <f t="shared" si="215"/>
        <v>0</v>
      </c>
      <c r="Q1384" s="1">
        <f t="shared" si="216"/>
        <v>0</v>
      </c>
      <c r="R1384" s="1">
        <f t="shared" si="217"/>
        <v>0</v>
      </c>
      <c r="S1384" s="1">
        <f t="shared" si="218"/>
        <v>0</v>
      </c>
      <c r="T1384" s="1">
        <f t="shared" si="219"/>
        <v>0</v>
      </c>
      <c r="U1384" s="1" t="str">
        <f>_xlfn.XLOOKUP(Table3[[#This Row],[Transaction ID]],Source_data!A:A,Source_data!E:E)</f>
        <v>Mumbai</v>
      </c>
      <c r="V1384" s="1">
        <f>_xlfn.IFNA(_xlfn.XLOOKUP(A1384,bank_processed_transactions[transaction_id],bank_processed_transactions[processing_minutes]),"")</f>
        <v>13.5</v>
      </c>
      <c r="W1384" s="31">
        <f>_xlfn.XLOOKUP(A1384,Source_data!A:A,Source_data!B:B)</f>
        <v>46050</v>
      </c>
    </row>
    <row r="1385" spans="1:23" x14ac:dyDescent="0.3">
      <c r="A1385" s="4" t="s">
        <v>3284</v>
      </c>
      <c r="B1385" s="1">
        <f>_xlfn.XLOOKUP(A1385,bank_source_transactions__1[transaction_id],bank_source_transactions__1[amount_inr])</f>
        <v>6434.17</v>
      </c>
      <c r="C1385" s="1">
        <f>_xlfn.XLOOKUP(A1385,Processed_data!A:A,Processed_data!F:F)</f>
        <v>6434.17</v>
      </c>
      <c r="D1385" s="1" t="str">
        <f>_xlfn.XLOOKUP(A1385,bank_source_transactions__1[transaction_id],bank_source_transactions__1[transaction_status])</f>
        <v>SUCCESS</v>
      </c>
      <c r="E1385" s="1" t="str">
        <f>_xlfn.XLOOKUP(A1385,Processed_data!A:A,Processed_data!G:G)</f>
        <v>SUCCESS</v>
      </c>
      <c r="F1385" s="1">
        <f>COUNTIF(bank_processed_transactions[transaction_id],A1385)</f>
        <v>1</v>
      </c>
      <c r="G1385" s="1" t="str">
        <f t="shared" si="210"/>
        <v>found</v>
      </c>
      <c r="H1385" s="1" t="str">
        <f t="shared" si="211"/>
        <v>Not Duplicate</v>
      </c>
      <c r="I1385" s="1" t="str">
        <f t="shared" si="212"/>
        <v>match</v>
      </c>
      <c r="J1385" s="1" t="str">
        <f t="shared" si="213"/>
        <v>match</v>
      </c>
      <c r="K1385" s="1">
        <f t="shared" si="214"/>
        <v>0</v>
      </c>
      <c r="L1385" s="2">
        <f>IF(F1385=0,"not processed",_xlfn.MINIFS(Processed_data!H:H,Processed_data!A:A,A1385))</f>
        <v>46091</v>
      </c>
      <c r="M1385" s="1">
        <f>IF(F1385=0,"not processed",ABS(bank_source_transactions__1[[#This Row],[transaction_date]]-Reconciliation!L1385))</f>
        <v>0</v>
      </c>
      <c r="N1385" s="1" t="str" cm="1">
        <f t="array" ref="N1385">_xlfn.IFS(M1385="not Processed", "Not Processed",M1385&gt;2,"SLA Breached",M1385&lt;=2,"Within SLA")</f>
        <v>Within SLA</v>
      </c>
      <c r="O1385" s="1" t="str">
        <f>_xlfn.XLOOKUP(A1385,Source_data!A:A,Source_data!D:D)</f>
        <v>UPI</v>
      </c>
      <c r="P1385" s="1">
        <f t="shared" si="215"/>
        <v>0</v>
      </c>
      <c r="Q1385" s="1">
        <f t="shared" si="216"/>
        <v>0</v>
      </c>
      <c r="R1385" s="1">
        <f t="shared" si="217"/>
        <v>0</v>
      </c>
      <c r="S1385" s="1">
        <f t="shared" si="218"/>
        <v>0</v>
      </c>
      <c r="T1385" s="1">
        <f t="shared" si="219"/>
        <v>0</v>
      </c>
      <c r="U1385" s="1" t="str">
        <f>_xlfn.XLOOKUP(Table3[[#This Row],[Transaction ID]],Source_data!A:A,Source_data!E:E)</f>
        <v>Hyderabad</v>
      </c>
      <c r="V1385" s="1">
        <f>_xlfn.IFNA(_xlfn.XLOOKUP(A1385,bank_processed_transactions[transaction_id],bank_processed_transactions[processing_minutes]),"")</f>
        <v>27</v>
      </c>
      <c r="W1385" s="31">
        <f>_xlfn.XLOOKUP(A1385,Source_data!A:A,Source_data!B:B)</f>
        <v>46091</v>
      </c>
    </row>
    <row r="1386" spans="1:23" x14ac:dyDescent="0.3">
      <c r="A1386" s="3" t="s">
        <v>3263</v>
      </c>
      <c r="B1386" s="1">
        <f>_xlfn.XLOOKUP(A1386,bank_source_transactions__1[transaction_id],bank_source_transactions__1[amount_inr])</f>
        <v>13739.44</v>
      </c>
      <c r="C1386" s="1">
        <f>_xlfn.XLOOKUP(A1386,Processed_data!A:A,Processed_data!F:F)</f>
        <v>13739.44</v>
      </c>
      <c r="D1386" s="1" t="str">
        <f>_xlfn.XLOOKUP(A1386,bank_source_transactions__1[transaction_id],bank_source_transactions__1[transaction_status])</f>
        <v>SUCCESS</v>
      </c>
      <c r="E1386" s="1" t="str">
        <f>_xlfn.XLOOKUP(A1386,Processed_data!A:A,Processed_data!G:G)</f>
        <v>SUCCESS</v>
      </c>
      <c r="F1386" s="1">
        <f>COUNTIF(bank_processed_transactions[transaction_id],A1386)</f>
        <v>1</v>
      </c>
      <c r="G1386" s="1" t="str">
        <f t="shared" si="210"/>
        <v>found</v>
      </c>
      <c r="H1386" s="1" t="str">
        <f t="shared" si="211"/>
        <v>Not Duplicate</v>
      </c>
      <c r="I1386" s="1" t="str">
        <f t="shared" si="212"/>
        <v>match</v>
      </c>
      <c r="J1386" s="1" t="str">
        <f t="shared" si="213"/>
        <v>match</v>
      </c>
      <c r="K1386" s="1">
        <f t="shared" si="214"/>
        <v>0</v>
      </c>
      <c r="L1386" s="2">
        <f>IF(F1386=0,"not processed",_xlfn.MINIFS(Processed_data!H:H,Processed_data!A:A,A1386))</f>
        <v>46046</v>
      </c>
      <c r="M1386" s="1">
        <f>IF(F1386=0,"not processed",ABS(bank_source_transactions__1[[#This Row],[transaction_date]]-Reconciliation!L1386))</f>
        <v>1</v>
      </c>
      <c r="N1386" s="1" t="str" cm="1">
        <f t="array" ref="N1386">_xlfn.IFS(M1386="not Processed", "Not Processed",M1386&gt;2,"SLA Breached",M1386&lt;=2,"Within SLA")</f>
        <v>Within SLA</v>
      </c>
      <c r="O1386" s="1" t="str">
        <f>_xlfn.XLOOKUP(A1386,Source_data!A:A,Source_data!D:D)</f>
        <v>CARD</v>
      </c>
      <c r="P1386" s="1">
        <f t="shared" si="215"/>
        <v>0</v>
      </c>
      <c r="Q1386" s="1">
        <f t="shared" si="216"/>
        <v>0</v>
      </c>
      <c r="R1386" s="1">
        <f t="shared" si="217"/>
        <v>0</v>
      </c>
      <c r="S1386" s="1">
        <f t="shared" si="218"/>
        <v>0</v>
      </c>
      <c r="T1386" s="1">
        <f t="shared" si="219"/>
        <v>0</v>
      </c>
      <c r="U1386" s="1" t="str">
        <f>_xlfn.XLOOKUP(Table3[[#This Row],[Transaction ID]],Source_data!A:A,Source_data!E:E)</f>
        <v>Hyderabad</v>
      </c>
      <c r="V1386" s="1">
        <f>_xlfn.IFNA(_xlfn.XLOOKUP(A1386,bank_processed_transactions[transaction_id],bank_processed_transactions[processing_minutes]),"")</f>
        <v>20.5</v>
      </c>
      <c r="W1386" s="31">
        <f>_xlfn.XLOOKUP(A1386,Source_data!A:A,Source_data!B:B)</f>
        <v>46045</v>
      </c>
    </row>
    <row r="1387" spans="1:23" x14ac:dyDescent="0.3">
      <c r="A1387" s="4" t="s">
        <v>1559</v>
      </c>
      <c r="B1387" s="1">
        <f>_xlfn.XLOOKUP(A1387,bank_source_transactions__1[transaction_id],bank_source_transactions__1[amount_inr])</f>
        <v>10499.1</v>
      </c>
      <c r="C1387" s="1">
        <f>_xlfn.XLOOKUP(A1387,Processed_data!A:A,Processed_data!F:F)</f>
        <v>10499.1</v>
      </c>
      <c r="D1387" s="1" t="str">
        <f>_xlfn.XLOOKUP(A1387,bank_source_transactions__1[transaction_id],bank_source_transactions__1[transaction_status])</f>
        <v>SUCCESS</v>
      </c>
      <c r="E1387" s="1" t="str">
        <f>_xlfn.XLOOKUP(A1387,Processed_data!A:A,Processed_data!G:G)</f>
        <v>SUCCESS</v>
      </c>
      <c r="F1387" s="1">
        <f>COUNTIF(bank_processed_transactions[transaction_id],A1387)</f>
        <v>1</v>
      </c>
      <c r="G1387" s="1" t="str">
        <f t="shared" si="210"/>
        <v>found</v>
      </c>
      <c r="H1387" s="1" t="str">
        <f t="shared" si="211"/>
        <v>Not Duplicate</v>
      </c>
      <c r="I1387" s="1" t="str">
        <f t="shared" si="212"/>
        <v>match</v>
      </c>
      <c r="J1387" s="1" t="str">
        <f t="shared" si="213"/>
        <v>match</v>
      </c>
      <c r="K1387" s="1">
        <f t="shared" si="214"/>
        <v>0</v>
      </c>
      <c r="L1387" s="2">
        <f>IF(F1387=0,"not processed",_xlfn.MINIFS(Processed_data!H:H,Processed_data!A:A,A1387))</f>
        <v>46086</v>
      </c>
      <c r="M1387" s="1">
        <f>IF(F1387=0,"not processed",ABS(bank_source_transactions__1[[#This Row],[transaction_date]]-Reconciliation!L1387))</f>
        <v>0</v>
      </c>
      <c r="N1387" s="1" t="str" cm="1">
        <f t="array" ref="N1387">_xlfn.IFS(M1387="not Processed", "Not Processed",M1387&gt;2,"SLA Breached",M1387&lt;=2,"Within SLA")</f>
        <v>Within SLA</v>
      </c>
      <c r="O1387" s="1" t="str">
        <f>_xlfn.XLOOKUP(A1387,Source_data!A:A,Source_data!D:D)</f>
        <v>CARD</v>
      </c>
      <c r="P1387" s="1">
        <f t="shared" si="215"/>
        <v>0</v>
      </c>
      <c r="Q1387" s="1">
        <f t="shared" si="216"/>
        <v>0</v>
      </c>
      <c r="R1387" s="1">
        <f t="shared" si="217"/>
        <v>0</v>
      </c>
      <c r="S1387" s="1">
        <f t="shared" si="218"/>
        <v>0</v>
      </c>
      <c r="T1387" s="1">
        <f t="shared" si="219"/>
        <v>0</v>
      </c>
      <c r="U1387" s="1" t="str">
        <f>_xlfn.XLOOKUP(Table3[[#This Row],[Transaction ID]],Source_data!A:A,Source_data!E:E)</f>
        <v>Bengaluru</v>
      </c>
      <c r="V1387" s="1">
        <f>_xlfn.IFNA(_xlfn.XLOOKUP(A1387,bank_processed_transactions[transaction_id],bank_processed_transactions[processing_minutes]),"")</f>
        <v>64.7</v>
      </c>
      <c r="W1387" s="31">
        <f>_xlfn.XLOOKUP(A1387,Source_data!A:A,Source_data!B:B)</f>
        <v>46086</v>
      </c>
    </row>
    <row r="1388" spans="1:23" x14ac:dyDescent="0.3">
      <c r="A1388" s="3" t="s">
        <v>4905</v>
      </c>
      <c r="B1388" s="1">
        <f>_xlfn.XLOOKUP(A1388,bank_source_transactions__1[transaction_id],bank_source_transactions__1[amount_inr])</f>
        <v>4203.3999999999996</v>
      </c>
      <c r="C1388" s="1">
        <f>_xlfn.XLOOKUP(A1388,Processed_data!A:A,Processed_data!F:F)</f>
        <v>4203.3999999999996</v>
      </c>
      <c r="D1388" s="1" t="str">
        <f>_xlfn.XLOOKUP(A1388,bank_source_transactions__1[transaction_id],bank_source_transactions__1[transaction_status])</f>
        <v>SUCCESS</v>
      </c>
      <c r="E1388" s="1" t="str">
        <f>_xlfn.XLOOKUP(A1388,Processed_data!A:A,Processed_data!G:G)</f>
        <v>SUCCESS</v>
      </c>
      <c r="F1388" s="1">
        <f>COUNTIF(bank_processed_transactions[transaction_id],A1388)</f>
        <v>1</v>
      </c>
      <c r="G1388" s="1" t="str">
        <f t="shared" si="210"/>
        <v>found</v>
      </c>
      <c r="H1388" s="1" t="str">
        <f t="shared" si="211"/>
        <v>Not Duplicate</v>
      </c>
      <c r="I1388" s="1" t="str">
        <f t="shared" si="212"/>
        <v>match</v>
      </c>
      <c r="J1388" s="1" t="str">
        <f t="shared" si="213"/>
        <v>match</v>
      </c>
      <c r="K1388" s="1">
        <f t="shared" si="214"/>
        <v>0</v>
      </c>
      <c r="L1388" s="2">
        <f>IF(F1388=0,"not processed",_xlfn.MINIFS(Processed_data!H:H,Processed_data!A:A,A1388))</f>
        <v>46031</v>
      </c>
      <c r="M1388" s="1">
        <f>IF(F1388=0,"not processed",ABS(bank_source_transactions__1[[#This Row],[transaction_date]]-Reconciliation!L1388))</f>
        <v>3</v>
      </c>
      <c r="N1388" s="1" t="str" cm="1">
        <f t="array" ref="N1388">_xlfn.IFS(M1388="not Processed", "Not Processed",M1388&gt;2,"SLA Breached",M1388&lt;=2,"Within SLA")</f>
        <v>SLA Breached</v>
      </c>
      <c r="O1388" s="1" t="str">
        <f>_xlfn.XLOOKUP(A1388,Source_data!A:A,Source_data!D:D)</f>
        <v>UPI</v>
      </c>
      <c r="P1388" s="1">
        <f t="shared" si="215"/>
        <v>0</v>
      </c>
      <c r="Q1388" s="1">
        <f t="shared" si="216"/>
        <v>0</v>
      </c>
      <c r="R1388" s="1">
        <f t="shared" si="217"/>
        <v>0</v>
      </c>
      <c r="S1388" s="1">
        <f t="shared" si="218"/>
        <v>0</v>
      </c>
      <c r="T1388" s="1">
        <f t="shared" si="219"/>
        <v>1</v>
      </c>
      <c r="U1388" s="1" t="str">
        <f>_xlfn.XLOOKUP(Table3[[#This Row],[Transaction ID]],Source_data!A:A,Source_data!E:E)</f>
        <v>Hyderabad</v>
      </c>
      <c r="V1388" s="1">
        <f>_xlfn.IFNA(_xlfn.XLOOKUP(A1388,bank_processed_transactions[transaction_id],bank_processed_transactions[processing_minutes]),"")</f>
        <v>28.5</v>
      </c>
      <c r="W1388" s="31">
        <f>_xlfn.XLOOKUP(A1388,Source_data!A:A,Source_data!B:B)</f>
        <v>46028</v>
      </c>
    </row>
    <row r="1389" spans="1:23" x14ac:dyDescent="0.3">
      <c r="A1389" s="4" t="s">
        <v>2376</v>
      </c>
      <c r="B1389" s="1">
        <f>_xlfn.XLOOKUP(A1389,bank_source_transactions__1[transaction_id],bank_source_transactions__1[amount_inr])</f>
        <v>948.18</v>
      </c>
      <c r="C1389" s="1">
        <f>_xlfn.XLOOKUP(A1389,Processed_data!A:A,Processed_data!F:F)</f>
        <v>948.18</v>
      </c>
      <c r="D1389" s="1" t="str">
        <f>_xlfn.XLOOKUP(A1389,bank_source_transactions__1[transaction_id],bank_source_transactions__1[transaction_status])</f>
        <v>SUCCESS</v>
      </c>
      <c r="E1389" s="1" t="str">
        <f>_xlfn.XLOOKUP(A1389,Processed_data!A:A,Processed_data!G:G)</f>
        <v>SUCCESS</v>
      </c>
      <c r="F1389" s="1">
        <f>COUNTIF(bank_processed_transactions[transaction_id],A1389)</f>
        <v>1</v>
      </c>
      <c r="G1389" s="1" t="str">
        <f t="shared" si="210"/>
        <v>found</v>
      </c>
      <c r="H1389" s="1" t="str">
        <f t="shared" si="211"/>
        <v>Not Duplicate</v>
      </c>
      <c r="I1389" s="1" t="str">
        <f t="shared" si="212"/>
        <v>match</v>
      </c>
      <c r="J1389" s="1" t="str">
        <f t="shared" si="213"/>
        <v>match</v>
      </c>
      <c r="K1389" s="1">
        <f t="shared" si="214"/>
        <v>0</v>
      </c>
      <c r="L1389" s="2">
        <f>IF(F1389=0,"not processed",_xlfn.MINIFS(Processed_data!H:H,Processed_data!A:A,A1389))</f>
        <v>46065</v>
      </c>
      <c r="M1389" s="1">
        <f>IF(F1389=0,"not processed",ABS(bank_source_transactions__1[[#This Row],[transaction_date]]-Reconciliation!L1389))</f>
        <v>1</v>
      </c>
      <c r="N1389" s="1" t="str" cm="1">
        <f t="array" ref="N1389">_xlfn.IFS(M1389="not Processed", "Not Processed",M1389&gt;2,"SLA Breached",M1389&lt;=2,"Within SLA")</f>
        <v>Within SLA</v>
      </c>
      <c r="O1389" s="1" t="str">
        <f>_xlfn.XLOOKUP(A1389,Source_data!A:A,Source_data!D:D)</f>
        <v>UPI</v>
      </c>
      <c r="P1389" s="1">
        <f t="shared" si="215"/>
        <v>0</v>
      </c>
      <c r="Q1389" s="1">
        <f t="shared" si="216"/>
        <v>0</v>
      </c>
      <c r="R1389" s="1">
        <f t="shared" si="217"/>
        <v>0</v>
      </c>
      <c r="S1389" s="1">
        <f t="shared" si="218"/>
        <v>0</v>
      </c>
      <c r="T1389" s="1">
        <f t="shared" si="219"/>
        <v>0</v>
      </c>
      <c r="U1389" s="1" t="str">
        <f>_xlfn.XLOOKUP(Table3[[#This Row],[Transaction ID]],Source_data!A:A,Source_data!E:E)</f>
        <v>Hyderabad</v>
      </c>
      <c r="V1389" s="1">
        <f>_xlfn.IFNA(_xlfn.XLOOKUP(A1389,bank_processed_transactions[transaction_id],bank_processed_transactions[processing_minutes]),"")</f>
        <v>8.4</v>
      </c>
      <c r="W1389" s="31">
        <f>_xlfn.XLOOKUP(A1389,Source_data!A:A,Source_data!B:B)</f>
        <v>46064</v>
      </c>
    </row>
    <row r="1390" spans="1:23" x14ac:dyDescent="0.3">
      <c r="A1390" s="3" t="s">
        <v>117</v>
      </c>
      <c r="B1390" s="1">
        <f>_xlfn.XLOOKUP(A1390,bank_source_transactions__1[transaction_id],bank_source_transactions__1[amount_inr])</f>
        <v>5818.13</v>
      </c>
      <c r="C1390" s="1">
        <f>_xlfn.XLOOKUP(A1390,Processed_data!A:A,Processed_data!F:F)</f>
        <v>5818.13</v>
      </c>
      <c r="D1390" s="1" t="str">
        <f>_xlfn.XLOOKUP(A1390,bank_source_transactions__1[transaction_id],bank_source_transactions__1[transaction_status])</f>
        <v>SUCCESS</v>
      </c>
      <c r="E1390" s="1" t="str">
        <f>_xlfn.XLOOKUP(A1390,Processed_data!A:A,Processed_data!G:G)</f>
        <v>SUCCESS</v>
      </c>
      <c r="F1390" s="1">
        <f>COUNTIF(bank_processed_transactions[transaction_id],A1390)</f>
        <v>1</v>
      </c>
      <c r="G1390" s="1" t="str">
        <f t="shared" si="210"/>
        <v>found</v>
      </c>
      <c r="H1390" s="1" t="str">
        <f t="shared" si="211"/>
        <v>Not Duplicate</v>
      </c>
      <c r="I1390" s="1" t="str">
        <f t="shared" si="212"/>
        <v>match</v>
      </c>
      <c r="J1390" s="1" t="str">
        <f t="shared" si="213"/>
        <v>match</v>
      </c>
      <c r="K1390" s="1">
        <f t="shared" si="214"/>
        <v>0</v>
      </c>
      <c r="L1390" s="2">
        <f>IF(F1390=0,"not processed",_xlfn.MINIFS(Processed_data!H:H,Processed_data!A:A,A1390))</f>
        <v>46065</v>
      </c>
      <c r="M1390" s="1">
        <f>IF(F1390=0,"not processed",ABS(bank_source_transactions__1[[#This Row],[transaction_date]]-Reconciliation!L1390))</f>
        <v>1</v>
      </c>
      <c r="N1390" s="1" t="str" cm="1">
        <f t="array" ref="N1390">_xlfn.IFS(M1390="not Processed", "Not Processed",M1390&gt;2,"SLA Breached",M1390&lt;=2,"Within SLA")</f>
        <v>Within SLA</v>
      </c>
      <c r="O1390" s="1" t="str">
        <f>_xlfn.XLOOKUP(A1390,Source_data!A:A,Source_data!D:D)</f>
        <v>UPI</v>
      </c>
      <c r="P1390" s="1">
        <f t="shared" si="215"/>
        <v>0</v>
      </c>
      <c r="Q1390" s="1">
        <f t="shared" si="216"/>
        <v>0</v>
      </c>
      <c r="R1390" s="1">
        <f t="shared" si="217"/>
        <v>0</v>
      </c>
      <c r="S1390" s="1">
        <f t="shared" si="218"/>
        <v>0</v>
      </c>
      <c r="T1390" s="1">
        <f t="shared" si="219"/>
        <v>0</v>
      </c>
      <c r="U1390" s="1" t="str">
        <f>_xlfn.XLOOKUP(Table3[[#This Row],[Transaction ID]],Source_data!A:A,Source_data!E:E)</f>
        <v>Hyderabad</v>
      </c>
      <c r="V1390" s="1">
        <f>_xlfn.IFNA(_xlfn.XLOOKUP(A1390,bank_processed_transactions[transaction_id],bank_processed_transactions[processing_minutes]),"")</f>
        <v>18.2</v>
      </c>
      <c r="W1390" s="31">
        <f>_xlfn.XLOOKUP(A1390,Source_data!A:A,Source_data!B:B)</f>
        <v>46064</v>
      </c>
    </row>
    <row r="1391" spans="1:23" x14ac:dyDescent="0.3">
      <c r="A1391" s="4" t="s">
        <v>3914</v>
      </c>
      <c r="B1391" s="1">
        <f>_xlfn.XLOOKUP(A1391,bank_source_transactions__1[transaction_id],bank_source_transactions__1[amount_inr])</f>
        <v>14614.79</v>
      </c>
      <c r="C1391" s="1">
        <f>_xlfn.XLOOKUP(A1391,Processed_data!A:A,Processed_data!F:F)</f>
        <v>14614.79</v>
      </c>
      <c r="D1391" s="1" t="str">
        <f>_xlfn.XLOOKUP(A1391,bank_source_transactions__1[transaction_id],bank_source_transactions__1[transaction_status])</f>
        <v>SUCCESS</v>
      </c>
      <c r="E1391" s="1" t="str">
        <f>_xlfn.XLOOKUP(A1391,Processed_data!A:A,Processed_data!G:G)</f>
        <v>SUCCESS</v>
      </c>
      <c r="F1391" s="1">
        <f>COUNTIF(bank_processed_transactions[transaction_id],A1391)</f>
        <v>1</v>
      </c>
      <c r="G1391" s="1" t="str">
        <f t="shared" si="210"/>
        <v>found</v>
      </c>
      <c r="H1391" s="1" t="str">
        <f t="shared" si="211"/>
        <v>Not Duplicate</v>
      </c>
      <c r="I1391" s="1" t="str">
        <f t="shared" si="212"/>
        <v>match</v>
      </c>
      <c r="J1391" s="1" t="str">
        <f t="shared" si="213"/>
        <v>match</v>
      </c>
      <c r="K1391" s="1">
        <f t="shared" si="214"/>
        <v>0</v>
      </c>
      <c r="L1391" s="2">
        <f>IF(F1391=0,"not processed",_xlfn.MINIFS(Processed_data!H:H,Processed_data!A:A,A1391))</f>
        <v>46107</v>
      </c>
      <c r="M1391" s="1">
        <f>IF(F1391=0,"not processed",ABS(bank_source_transactions__1[[#This Row],[transaction_date]]-Reconciliation!L1391))</f>
        <v>1</v>
      </c>
      <c r="N1391" s="1" t="str" cm="1">
        <f t="array" ref="N1391">_xlfn.IFS(M1391="not Processed", "Not Processed",M1391&gt;2,"SLA Breached",M1391&lt;=2,"Within SLA")</f>
        <v>Within SLA</v>
      </c>
      <c r="O1391" s="1" t="str">
        <f>_xlfn.XLOOKUP(A1391,Source_data!A:A,Source_data!D:D)</f>
        <v>NEFT</v>
      </c>
      <c r="P1391" s="1">
        <f t="shared" si="215"/>
        <v>0</v>
      </c>
      <c r="Q1391" s="1">
        <f t="shared" si="216"/>
        <v>0</v>
      </c>
      <c r="R1391" s="1">
        <f t="shared" si="217"/>
        <v>0</v>
      </c>
      <c r="S1391" s="1">
        <f t="shared" si="218"/>
        <v>0</v>
      </c>
      <c r="T1391" s="1">
        <f t="shared" si="219"/>
        <v>0</v>
      </c>
      <c r="U1391" s="1" t="str">
        <f>_xlfn.XLOOKUP(Table3[[#This Row],[Transaction ID]],Source_data!A:A,Source_data!E:E)</f>
        <v>Bengaluru</v>
      </c>
      <c r="V1391" s="1">
        <f>_xlfn.IFNA(_xlfn.XLOOKUP(A1391,bank_processed_transactions[transaction_id],bank_processed_transactions[processing_minutes]),"")</f>
        <v>9.5</v>
      </c>
      <c r="W1391" s="31">
        <f>_xlfn.XLOOKUP(A1391,Source_data!A:A,Source_data!B:B)</f>
        <v>46106</v>
      </c>
    </row>
    <row r="1392" spans="1:23" x14ac:dyDescent="0.3">
      <c r="A1392" s="3" t="s">
        <v>4507</v>
      </c>
      <c r="B1392" s="1">
        <f>_xlfn.XLOOKUP(A1392,bank_source_transactions__1[transaction_id],bank_source_transactions__1[amount_inr])</f>
        <v>2873.44</v>
      </c>
      <c r="C1392" s="1">
        <f>_xlfn.XLOOKUP(A1392,Processed_data!A:A,Processed_data!F:F)</f>
        <v>2873.44</v>
      </c>
      <c r="D1392" s="1" t="str">
        <f>_xlfn.XLOOKUP(A1392,bank_source_transactions__1[transaction_id],bank_source_transactions__1[transaction_status])</f>
        <v>REVERSED</v>
      </c>
      <c r="E1392" s="1" t="str">
        <f>_xlfn.XLOOKUP(A1392,Processed_data!A:A,Processed_data!G:G)</f>
        <v>REVERSED</v>
      </c>
      <c r="F1392" s="1">
        <f>COUNTIF(bank_processed_transactions[transaction_id],A1392)</f>
        <v>1</v>
      </c>
      <c r="G1392" s="1" t="str">
        <f t="shared" si="210"/>
        <v>found</v>
      </c>
      <c r="H1392" s="1" t="str">
        <f t="shared" si="211"/>
        <v>Not Duplicate</v>
      </c>
      <c r="I1392" s="1" t="str">
        <f t="shared" si="212"/>
        <v>match</v>
      </c>
      <c r="J1392" s="1" t="str">
        <f t="shared" si="213"/>
        <v>match</v>
      </c>
      <c r="K1392" s="1">
        <f t="shared" si="214"/>
        <v>0</v>
      </c>
      <c r="L1392" s="2">
        <f>IF(F1392=0,"not processed",_xlfn.MINIFS(Processed_data!H:H,Processed_data!A:A,A1392))</f>
        <v>46112</v>
      </c>
      <c r="M1392" s="1">
        <f>IF(F1392=0,"not processed",ABS(bank_source_transactions__1[[#This Row],[transaction_date]]-Reconciliation!L1392))</f>
        <v>0</v>
      </c>
      <c r="N1392" s="1" t="str" cm="1">
        <f t="array" ref="N1392">_xlfn.IFS(M1392="not Processed", "Not Processed",M1392&gt;2,"SLA Breached",M1392&lt;=2,"Within SLA")</f>
        <v>Within SLA</v>
      </c>
      <c r="O1392" s="1" t="str">
        <f>_xlfn.XLOOKUP(A1392,Source_data!A:A,Source_data!D:D)</f>
        <v>NEFT</v>
      </c>
      <c r="P1392" s="1">
        <f t="shared" si="215"/>
        <v>0</v>
      </c>
      <c r="Q1392" s="1">
        <f t="shared" si="216"/>
        <v>0</v>
      </c>
      <c r="R1392" s="1">
        <f t="shared" si="217"/>
        <v>0</v>
      </c>
      <c r="S1392" s="1">
        <f t="shared" si="218"/>
        <v>0</v>
      </c>
      <c r="T1392" s="1">
        <f t="shared" si="219"/>
        <v>0</v>
      </c>
      <c r="U1392" s="1" t="str">
        <f>_xlfn.XLOOKUP(Table3[[#This Row],[Transaction ID]],Source_data!A:A,Source_data!E:E)</f>
        <v>Bengaluru</v>
      </c>
      <c r="V1392" s="1">
        <f>_xlfn.IFNA(_xlfn.XLOOKUP(A1392,bank_processed_transactions[transaction_id],bank_processed_transactions[processing_minutes]),"")</f>
        <v>23.1</v>
      </c>
      <c r="W1392" s="31">
        <f>_xlfn.XLOOKUP(A1392,Source_data!A:A,Source_data!B:B)</f>
        <v>46112</v>
      </c>
    </row>
    <row r="1393" spans="1:23" x14ac:dyDescent="0.3">
      <c r="A1393" s="4" t="s">
        <v>4970</v>
      </c>
      <c r="B1393" s="1">
        <f>_xlfn.XLOOKUP(A1393,bank_source_transactions__1[transaction_id],bank_source_transactions__1[amount_inr])</f>
        <v>3815.52</v>
      </c>
      <c r="C1393" s="1">
        <f>_xlfn.XLOOKUP(A1393,Processed_data!A:A,Processed_data!F:F)</f>
        <v>3815.52</v>
      </c>
      <c r="D1393" s="1" t="str">
        <f>_xlfn.XLOOKUP(A1393,bank_source_transactions__1[transaction_id],bank_source_transactions__1[transaction_status])</f>
        <v>REVERSED</v>
      </c>
      <c r="E1393" s="1" t="str">
        <f>_xlfn.XLOOKUP(A1393,Processed_data!A:A,Processed_data!G:G)</f>
        <v>REVERSED</v>
      </c>
      <c r="F1393" s="1">
        <f>COUNTIF(bank_processed_transactions[transaction_id],A1393)</f>
        <v>1</v>
      </c>
      <c r="G1393" s="1" t="str">
        <f t="shared" si="210"/>
        <v>found</v>
      </c>
      <c r="H1393" s="1" t="str">
        <f t="shared" si="211"/>
        <v>Not Duplicate</v>
      </c>
      <c r="I1393" s="1" t="str">
        <f t="shared" si="212"/>
        <v>match</v>
      </c>
      <c r="J1393" s="1" t="str">
        <f t="shared" si="213"/>
        <v>match</v>
      </c>
      <c r="K1393" s="1">
        <f t="shared" si="214"/>
        <v>0</v>
      </c>
      <c r="L1393" s="2">
        <f>IF(F1393=0,"not processed",_xlfn.MINIFS(Processed_data!H:H,Processed_data!A:A,A1393))</f>
        <v>46029</v>
      </c>
      <c r="M1393" s="1">
        <f>IF(F1393=0,"not processed",ABS(bank_source_transactions__1[[#This Row],[transaction_date]]-Reconciliation!L1393))</f>
        <v>3</v>
      </c>
      <c r="N1393" s="1" t="str" cm="1">
        <f t="array" ref="N1393">_xlfn.IFS(M1393="not Processed", "Not Processed",M1393&gt;2,"SLA Breached",M1393&lt;=2,"Within SLA")</f>
        <v>SLA Breached</v>
      </c>
      <c r="O1393" s="1" t="str">
        <f>_xlfn.XLOOKUP(A1393,Source_data!A:A,Source_data!D:D)</f>
        <v>CARD</v>
      </c>
      <c r="P1393" s="1">
        <f t="shared" si="215"/>
        <v>0</v>
      </c>
      <c r="Q1393" s="1">
        <f t="shared" si="216"/>
        <v>0</v>
      </c>
      <c r="R1393" s="1">
        <f t="shared" si="217"/>
        <v>0</v>
      </c>
      <c r="S1393" s="1">
        <f t="shared" si="218"/>
        <v>0</v>
      </c>
      <c r="T1393" s="1">
        <f t="shared" si="219"/>
        <v>1</v>
      </c>
      <c r="U1393" s="1" t="str">
        <f>_xlfn.XLOOKUP(Table3[[#This Row],[Transaction ID]],Source_data!A:A,Source_data!E:E)</f>
        <v>Hyderabad</v>
      </c>
      <c r="V1393" s="1">
        <f>_xlfn.IFNA(_xlfn.XLOOKUP(A1393,bank_processed_transactions[transaction_id],bank_processed_transactions[processing_minutes]),"")</f>
        <v>53.4</v>
      </c>
      <c r="W1393" s="31">
        <f>_xlfn.XLOOKUP(A1393,Source_data!A:A,Source_data!B:B)</f>
        <v>46026</v>
      </c>
    </row>
    <row r="1394" spans="1:23" x14ac:dyDescent="0.3">
      <c r="A1394" s="3" t="s">
        <v>2789</v>
      </c>
      <c r="B1394" s="1">
        <f>_xlfn.XLOOKUP(A1394,bank_source_transactions__1[transaction_id],bank_source_transactions__1[amount_inr])</f>
        <v>7838.17</v>
      </c>
      <c r="C1394" s="1">
        <f>_xlfn.XLOOKUP(A1394,Processed_data!A:A,Processed_data!F:F)</f>
        <v>7838.17</v>
      </c>
      <c r="D1394" s="1" t="str">
        <f>_xlfn.XLOOKUP(A1394,bank_source_transactions__1[transaction_id],bank_source_transactions__1[transaction_status])</f>
        <v>SUCCESS</v>
      </c>
      <c r="E1394" s="1" t="str">
        <f>_xlfn.XLOOKUP(A1394,Processed_data!A:A,Processed_data!G:G)</f>
        <v>SUCCESS</v>
      </c>
      <c r="F1394" s="1">
        <f>COUNTIF(bank_processed_transactions[transaction_id],A1394)</f>
        <v>1</v>
      </c>
      <c r="G1394" s="1" t="str">
        <f t="shared" si="210"/>
        <v>found</v>
      </c>
      <c r="H1394" s="1" t="str">
        <f t="shared" si="211"/>
        <v>Not Duplicate</v>
      </c>
      <c r="I1394" s="1" t="str">
        <f t="shared" si="212"/>
        <v>match</v>
      </c>
      <c r="J1394" s="1" t="str">
        <f t="shared" si="213"/>
        <v>match</v>
      </c>
      <c r="K1394" s="1">
        <f t="shared" si="214"/>
        <v>0</v>
      </c>
      <c r="L1394" s="2">
        <f>IF(F1394=0,"not processed",_xlfn.MINIFS(Processed_data!H:H,Processed_data!A:A,A1394))</f>
        <v>46090</v>
      </c>
      <c r="M1394" s="1">
        <f>IF(F1394=0,"not processed",ABS(bank_source_transactions__1[[#This Row],[transaction_date]]-Reconciliation!L1394))</f>
        <v>1</v>
      </c>
      <c r="N1394" s="1" t="str" cm="1">
        <f t="array" ref="N1394">_xlfn.IFS(M1394="not Processed", "Not Processed",M1394&gt;2,"SLA Breached",M1394&lt;=2,"Within SLA")</f>
        <v>Within SLA</v>
      </c>
      <c r="O1394" s="1" t="str">
        <f>_xlfn.XLOOKUP(A1394,Source_data!A:A,Source_data!D:D)</f>
        <v>UPI</v>
      </c>
      <c r="P1394" s="1">
        <f t="shared" si="215"/>
        <v>0</v>
      </c>
      <c r="Q1394" s="1">
        <f t="shared" si="216"/>
        <v>0</v>
      </c>
      <c r="R1394" s="1">
        <f t="shared" si="217"/>
        <v>0</v>
      </c>
      <c r="S1394" s="1">
        <f t="shared" si="218"/>
        <v>0</v>
      </c>
      <c r="T1394" s="1">
        <f t="shared" si="219"/>
        <v>0</v>
      </c>
      <c r="U1394" s="1" t="str">
        <f>_xlfn.XLOOKUP(Table3[[#This Row],[Transaction ID]],Source_data!A:A,Source_data!E:E)</f>
        <v>Mumbai</v>
      </c>
      <c r="V1394" s="1">
        <f>_xlfn.IFNA(_xlfn.XLOOKUP(A1394,bank_processed_transactions[transaction_id],bank_processed_transactions[processing_minutes]),"")</f>
        <v>39.4</v>
      </c>
      <c r="W1394" s="31">
        <f>_xlfn.XLOOKUP(A1394,Source_data!A:A,Source_data!B:B)</f>
        <v>46089</v>
      </c>
    </row>
    <row r="1395" spans="1:23" x14ac:dyDescent="0.3">
      <c r="A1395" s="4" t="s">
        <v>3073</v>
      </c>
      <c r="B1395" s="1">
        <f>_xlfn.XLOOKUP(A1395,bank_source_transactions__1[transaction_id],bank_source_transactions__1[amount_inr])</f>
        <v>7559.5</v>
      </c>
      <c r="C1395" s="1">
        <f>_xlfn.XLOOKUP(A1395,Processed_data!A:A,Processed_data!F:F)</f>
        <v>7559.5</v>
      </c>
      <c r="D1395" s="1" t="str">
        <f>_xlfn.XLOOKUP(A1395,bank_source_transactions__1[transaction_id],bank_source_transactions__1[transaction_status])</f>
        <v>SUCCESS</v>
      </c>
      <c r="E1395" s="1" t="str">
        <f>_xlfn.XLOOKUP(A1395,Processed_data!A:A,Processed_data!G:G)</f>
        <v>SUCCESS</v>
      </c>
      <c r="F1395" s="1">
        <f>COUNTIF(bank_processed_transactions[transaction_id],A1395)</f>
        <v>1</v>
      </c>
      <c r="G1395" s="1" t="str">
        <f t="shared" si="210"/>
        <v>found</v>
      </c>
      <c r="H1395" s="1" t="str">
        <f t="shared" si="211"/>
        <v>Not Duplicate</v>
      </c>
      <c r="I1395" s="1" t="str">
        <f t="shared" si="212"/>
        <v>match</v>
      </c>
      <c r="J1395" s="1" t="str">
        <f t="shared" si="213"/>
        <v>match</v>
      </c>
      <c r="K1395" s="1">
        <f t="shared" si="214"/>
        <v>0</v>
      </c>
      <c r="L1395" s="2">
        <f>IF(F1395=0,"not processed",_xlfn.MINIFS(Processed_data!H:H,Processed_data!A:A,A1395))</f>
        <v>46039</v>
      </c>
      <c r="M1395" s="1">
        <f>IF(F1395=0,"not processed",ABS(bank_source_transactions__1[[#This Row],[transaction_date]]-Reconciliation!L1395))</f>
        <v>0</v>
      </c>
      <c r="N1395" s="1" t="str" cm="1">
        <f t="array" ref="N1395">_xlfn.IFS(M1395="not Processed", "Not Processed",M1395&gt;2,"SLA Breached",M1395&lt;=2,"Within SLA")</f>
        <v>Within SLA</v>
      </c>
      <c r="O1395" s="1" t="str">
        <f>_xlfn.XLOOKUP(A1395,Source_data!A:A,Source_data!D:D)</f>
        <v>IMPS</v>
      </c>
      <c r="P1395" s="1">
        <f t="shared" si="215"/>
        <v>0</v>
      </c>
      <c r="Q1395" s="1">
        <f t="shared" si="216"/>
        <v>0</v>
      </c>
      <c r="R1395" s="1">
        <f t="shared" si="217"/>
        <v>0</v>
      </c>
      <c r="S1395" s="1">
        <f t="shared" si="218"/>
        <v>0</v>
      </c>
      <c r="T1395" s="1">
        <f t="shared" si="219"/>
        <v>0</v>
      </c>
      <c r="U1395" s="1" t="str">
        <f>_xlfn.XLOOKUP(Table3[[#This Row],[Transaction ID]],Source_data!A:A,Source_data!E:E)</f>
        <v>Hyderabad</v>
      </c>
      <c r="V1395" s="1">
        <f>_xlfn.IFNA(_xlfn.XLOOKUP(A1395,bank_processed_transactions[transaction_id],bank_processed_transactions[processing_minutes]),"")</f>
        <v>47.8</v>
      </c>
      <c r="W1395" s="31">
        <f>_xlfn.XLOOKUP(A1395,Source_data!A:A,Source_data!B:B)</f>
        <v>46039</v>
      </c>
    </row>
    <row r="1396" spans="1:23" x14ac:dyDescent="0.3">
      <c r="A1396" s="3" t="s">
        <v>3122</v>
      </c>
      <c r="B1396" s="1">
        <f>_xlfn.XLOOKUP(A1396,bank_source_transactions__1[transaction_id],bank_source_transactions__1[amount_inr])</f>
        <v>4123.87</v>
      </c>
      <c r="C1396" s="1">
        <f>_xlfn.XLOOKUP(A1396,Processed_data!A:A,Processed_data!F:F)</f>
        <v>4123.87</v>
      </c>
      <c r="D1396" s="1" t="str">
        <f>_xlfn.XLOOKUP(A1396,bank_source_transactions__1[transaction_id],bank_source_transactions__1[transaction_status])</f>
        <v>SUCCESS</v>
      </c>
      <c r="E1396" s="1" t="str">
        <f>_xlfn.XLOOKUP(A1396,Processed_data!A:A,Processed_data!G:G)</f>
        <v>SUCCESS</v>
      </c>
      <c r="F1396" s="1">
        <f>COUNTIF(bank_processed_transactions[transaction_id],A1396)</f>
        <v>1</v>
      </c>
      <c r="G1396" s="1" t="str">
        <f t="shared" si="210"/>
        <v>found</v>
      </c>
      <c r="H1396" s="1" t="str">
        <f t="shared" si="211"/>
        <v>Not Duplicate</v>
      </c>
      <c r="I1396" s="1" t="str">
        <f t="shared" si="212"/>
        <v>match</v>
      </c>
      <c r="J1396" s="1" t="str">
        <f t="shared" si="213"/>
        <v>match</v>
      </c>
      <c r="K1396" s="1">
        <f t="shared" si="214"/>
        <v>0</v>
      </c>
      <c r="L1396" s="2">
        <f>IF(F1396=0,"not processed",_xlfn.MINIFS(Processed_data!H:H,Processed_data!A:A,A1396))</f>
        <v>46044</v>
      </c>
      <c r="M1396" s="1">
        <f>IF(F1396=0,"not processed",ABS(bank_source_transactions__1[[#This Row],[transaction_date]]-Reconciliation!L1396))</f>
        <v>3</v>
      </c>
      <c r="N1396" s="1" t="str" cm="1">
        <f t="array" ref="N1396">_xlfn.IFS(M1396="not Processed", "Not Processed",M1396&gt;2,"SLA Breached",M1396&lt;=2,"Within SLA")</f>
        <v>SLA Breached</v>
      </c>
      <c r="O1396" s="1" t="str">
        <f>_xlfn.XLOOKUP(A1396,Source_data!A:A,Source_data!D:D)</f>
        <v>UPI</v>
      </c>
      <c r="P1396" s="1">
        <f t="shared" si="215"/>
        <v>0</v>
      </c>
      <c r="Q1396" s="1">
        <f t="shared" si="216"/>
        <v>0</v>
      </c>
      <c r="R1396" s="1">
        <f t="shared" si="217"/>
        <v>0</v>
      </c>
      <c r="S1396" s="1">
        <f t="shared" si="218"/>
        <v>0</v>
      </c>
      <c r="T1396" s="1">
        <f t="shared" si="219"/>
        <v>1</v>
      </c>
      <c r="U1396" s="1" t="str">
        <f>_xlfn.XLOOKUP(Table3[[#This Row],[Transaction ID]],Source_data!A:A,Source_data!E:E)</f>
        <v>Mumbai</v>
      </c>
      <c r="V1396" s="1">
        <f>_xlfn.IFNA(_xlfn.XLOOKUP(A1396,bank_processed_transactions[transaction_id],bank_processed_transactions[processing_minutes]),"")</f>
        <v>28.1</v>
      </c>
      <c r="W1396" s="31">
        <f>_xlfn.XLOOKUP(A1396,Source_data!A:A,Source_data!B:B)</f>
        <v>46041</v>
      </c>
    </row>
    <row r="1397" spans="1:23" x14ac:dyDescent="0.3">
      <c r="A1397" s="4" t="s">
        <v>3684</v>
      </c>
      <c r="B1397" s="1">
        <f>_xlfn.XLOOKUP(A1397,bank_source_transactions__1[transaction_id],bank_source_transactions__1[amount_inr])</f>
        <v>1361.61</v>
      </c>
      <c r="C1397" s="1">
        <f>_xlfn.XLOOKUP(A1397,Processed_data!A:A,Processed_data!F:F)</f>
        <v>1361.61</v>
      </c>
      <c r="D1397" s="1" t="str">
        <f>_xlfn.XLOOKUP(A1397,bank_source_transactions__1[transaction_id],bank_source_transactions__1[transaction_status])</f>
        <v>SUCCESS</v>
      </c>
      <c r="E1397" s="1" t="str">
        <f>_xlfn.XLOOKUP(A1397,Processed_data!A:A,Processed_data!G:G)</f>
        <v>SUCCESS</v>
      </c>
      <c r="F1397" s="1">
        <f>COUNTIF(bank_processed_transactions[transaction_id],A1397)</f>
        <v>1</v>
      </c>
      <c r="G1397" s="1" t="str">
        <f t="shared" si="210"/>
        <v>found</v>
      </c>
      <c r="H1397" s="1" t="str">
        <f t="shared" si="211"/>
        <v>Not Duplicate</v>
      </c>
      <c r="I1397" s="1" t="str">
        <f t="shared" si="212"/>
        <v>match</v>
      </c>
      <c r="J1397" s="1" t="str">
        <f t="shared" si="213"/>
        <v>match</v>
      </c>
      <c r="K1397" s="1">
        <f t="shared" si="214"/>
        <v>0</v>
      </c>
      <c r="L1397" s="2">
        <f>IF(F1397=0,"not processed",_xlfn.MINIFS(Processed_data!H:H,Processed_data!A:A,A1397))</f>
        <v>46093</v>
      </c>
      <c r="M1397" s="1">
        <f>IF(F1397=0,"not processed",ABS(bank_source_transactions__1[[#This Row],[transaction_date]]-Reconciliation!L1397))</f>
        <v>0</v>
      </c>
      <c r="N1397" s="1" t="str" cm="1">
        <f t="array" ref="N1397">_xlfn.IFS(M1397="not Processed", "Not Processed",M1397&gt;2,"SLA Breached",M1397&lt;=2,"Within SLA")</f>
        <v>Within SLA</v>
      </c>
      <c r="O1397" s="1" t="str">
        <f>_xlfn.XLOOKUP(A1397,Source_data!A:A,Source_data!D:D)</f>
        <v>NEFT</v>
      </c>
      <c r="P1397" s="1">
        <f t="shared" si="215"/>
        <v>0</v>
      </c>
      <c r="Q1397" s="1">
        <f t="shared" si="216"/>
        <v>0</v>
      </c>
      <c r="R1397" s="1">
        <f t="shared" si="217"/>
        <v>0</v>
      </c>
      <c r="S1397" s="1">
        <f t="shared" si="218"/>
        <v>0</v>
      </c>
      <c r="T1397" s="1">
        <f t="shared" si="219"/>
        <v>0</v>
      </c>
      <c r="U1397" s="1" t="str">
        <f>_xlfn.XLOOKUP(Table3[[#This Row],[Transaction ID]],Source_data!A:A,Source_data!E:E)</f>
        <v>Bengaluru</v>
      </c>
      <c r="V1397" s="1">
        <f>_xlfn.IFNA(_xlfn.XLOOKUP(A1397,bank_processed_transactions[transaction_id],bank_processed_transactions[processing_minutes]),"")</f>
        <v>5.4</v>
      </c>
      <c r="W1397" s="31">
        <f>_xlfn.XLOOKUP(A1397,Source_data!A:A,Source_data!B:B)</f>
        <v>46093</v>
      </c>
    </row>
    <row r="1398" spans="1:23" x14ac:dyDescent="0.3">
      <c r="A1398" s="3" t="s">
        <v>731</v>
      </c>
      <c r="B1398" s="1">
        <f>_xlfn.XLOOKUP(A1398,bank_source_transactions__1[transaction_id],bank_source_transactions__1[amount_inr])</f>
        <v>9056.09</v>
      </c>
      <c r="C1398" s="1">
        <f>_xlfn.XLOOKUP(A1398,Processed_data!A:A,Processed_data!F:F)</f>
        <v>9056.09</v>
      </c>
      <c r="D1398" s="1" t="str">
        <f>_xlfn.XLOOKUP(A1398,bank_source_transactions__1[transaction_id],bank_source_transactions__1[transaction_status])</f>
        <v>SUCCESS</v>
      </c>
      <c r="E1398" s="1" t="str">
        <f>_xlfn.XLOOKUP(A1398,Processed_data!A:A,Processed_data!G:G)</f>
        <v>SUCCESS</v>
      </c>
      <c r="F1398" s="1">
        <f>COUNTIF(bank_processed_transactions[transaction_id],A1398)</f>
        <v>1</v>
      </c>
      <c r="G1398" s="1" t="str">
        <f t="shared" si="210"/>
        <v>found</v>
      </c>
      <c r="H1398" s="1" t="str">
        <f t="shared" si="211"/>
        <v>Not Duplicate</v>
      </c>
      <c r="I1398" s="1" t="str">
        <f t="shared" si="212"/>
        <v>match</v>
      </c>
      <c r="J1398" s="1" t="str">
        <f t="shared" si="213"/>
        <v>match</v>
      </c>
      <c r="K1398" s="1">
        <f t="shared" si="214"/>
        <v>0</v>
      </c>
      <c r="L1398" s="2">
        <f>IF(F1398=0,"not processed",_xlfn.MINIFS(Processed_data!H:H,Processed_data!A:A,A1398))</f>
        <v>46026</v>
      </c>
      <c r="M1398" s="1">
        <f>IF(F1398=0,"not processed",ABS(bank_source_transactions__1[[#This Row],[transaction_date]]-Reconciliation!L1398))</f>
        <v>0</v>
      </c>
      <c r="N1398" s="1" t="str" cm="1">
        <f t="array" ref="N1398">_xlfn.IFS(M1398="not Processed", "Not Processed",M1398&gt;2,"SLA Breached",M1398&lt;=2,"Within SLA")</f>
        <v>Within SLA</v>
      </c>
      <c r="O1398" s="1" t="str">
        <f>_xlfn.XLOOKUP(A1398,Source_data!A:A,Source_data!D:D)</f>
        <v>UPI</v>
      </c>
      <c r="P1398" s="1">
        <f t="shared" si="215"/>
        <v>0</v>
      </c>
      <c r="Q1398" s="1">
        <f t="shared" si="216"/>
        <v>0</v>
      </c>
      <c r="R1398" s="1">
        <f t="shared" si="217"/>
        <v>0</v>
      </c>
      <c r="S1398" s="1">
        <f t="shared" si="218"/>
        <v>0</v>
      </c>
      <c r="T1398" s="1">
        <f t="shared" si="219"/>
        <v>0</v>
      </c>
      <c r="U1398" s="1" t="str">
        <f>_xlfn.XLOOKUP(Table3[[#This Row],[Transaction ID]],Source_data!A:A,Source_data!E:E)</f>
        <v>Hyderabad</v>
      </c>
      <c r="V1398" s="1">
        <f>_xlfn.IFNA(_xlfn.XLOOKUP(A1398,bank_processed_transactions[transaction_id],bank_processed_transactions[processing_minutes]),"")</f>
        <v>29.4</v>
      </c>
      <c r="W1398" s="31">
        <f>_xlfn.XLOOKUP(A1398,Source_data!A:A,Source_data!B:B)</f>
        <v>46026</v>
      </c>
    </row>
    <row r="1399" spans="1:23" x14ac:dyDescent="0.3">
      <c r="A1399" s="4" t="s">
        <v>2897</v>
      </c>
      <c r="B1399" s="1">
        <f>_xlfn.XLOOKUP(A1399,bank_source_transactions__1[transaction_id],bank_source_transactions__1[amount_inr])</f>
        <v>2409.6</v>
      </c>
      <c r="C1399" s="1">
        <f>_xlfn.XLOOKUP(A1399,Processed_data!A:A,Processed_data!F:F)</f>
        <v>2409.6</v>
      </c>
      <c r="D1399" s="1" t="str">
        <f>_xlfn.XLOOKUP(A1399,bank_source_transactions__1[transaction_id],bank_source_transactions__1[transaction_status])</f>
        <v>SUCCESS</v>
      </c>
      <c r="E1399" s="1" t="str">
        <f>_xlfn.XLOOKUP(A1399,Processed_data!A:A,Processed_data!G:G)</f>
        <v>SUCCESS</v>
      </c>
      <c r="F1399" s="1">
        <f>COUNTIF(bank_processed_transactions[transaction_id],A1399)</f>
        <v>1</v>
      </c>
      <c r="G1399" s="1" t="str">
        <f t="shared" si="210"/>
        <v>found</v>
      </c>
      <c r="H1399" s="1" t="str">
        <f t="shared" si="211"/>
        <v>Not Duplicate</v>
      </c>
      <c r="I1399" s="1" t="str">
        <f t="shared" si="212"/>
        <v>match</v>
      </c>
      <c r="J1399" s="1" t="str">
        <f t="shared" si="213"/>
        <v>match</v>
      </c>
      <c r="K1399" s="1">
        <f t="shared" si="214"/>
        <v>0</v>
      </c>
      <c r="L1399" s="2">
        <f>IF(F1399=0,"not processed",_xlfn.MINIFS(Processed_data!H:H,Processed_data!A:A,A1399))</f>
        <v>46113</v>
      </c>
      <c r="M1399" s="1">
        <f>IF(F1399=0,"not processed",ABS(bank_source_transactions__1[[#This Row],[transaction_date]]-Reconciliation!L1399))</f>
        <v>2</v>
      </c>
      <c r="N1399" s="1" t="str" cm="1">
        <f t="array" ref="N1399">_xlfn.IFS(M1399="not Processed", "Not Processed",M1399&gt;2,"SLA Breached",M1399&lt;=2,"Within SLA")</f>
        <v>Within SLA</v>
      </c>
      <c r="O1399" s="1" t="str">
        <f>_xlfn.XLOOKUP(A1399,Source_data!A:A,Source_data!D:D)</f>
        <v>UPI</v>
      </c>
      <c r="P1399" s="1">
        <f t="shared" si="215"/>
        <v>0</v>
      </c>
      <c r="Q1399" s="1">
        <f t="shared" si="216"/>
        <v>0</v>
      </c>
      <c r="R1399" s="1">
        <f t="shared" si="217"/>
        <v>0</v>
      </c>
      <c r="S1399" s="1">
        <f t="shared" si="218"/>
        <v>0</v>
      </c>
      <c r="T1399" s="1">
        <f t="shared" si="219"/>
        <v>0</v>
      </c>
      <c r="U1399" s="1" t="str">
        <f>_xlfn.XLOOKUP(Table3[[#This Row],[Transaction ID]],Source_data!A:A,Source_data!E:E)</f>
        <v>Hyderabad</v>
      </c>
      <c r="V1399" s="1">
        <f>_xlfn.IFNA(_xlfn.XLOOKUP(A1399,bank_processed_transactions[transaction_id],bank_processed_transactions[processing_minutes]),"")</f>
        <v>45.5</v>
      </c>
      <c r="W1399" s="31">
        <f>_xlfn.XLOOKUP(A1399,Source_data!A:A,Source_data!B:B)</f>
        <v>46111</v>
      </c>
    </row>
    <row r="1400" spans="1:23" x14ac:dyDescent="0.3">
      <c r="A1400" s="3" t="s">
        <v>539</v>
      </c>
      <c r="B1400" s="1">
        <f>_xlfn.XLOOKUP(A1400,bank_source_transactions__1[transaction_id],bank_source_transactions__1[amount_inr])</f>
        <v>3715.31</v>
      </c>
      <c r="C1400" s="1">
        <f>_xlfn.XLOOKUP(A1400,Processed_data!A:A,Processed_data!F:F)</f>
        <v>3715.31</v>
      </c>
      <c r="D1400" s="1" t="str">
        <f>_xlfn.XLOOKUP(A1400,bank_source_transactions__1[transaction_id],bank_source_transactions__1[transaction_status])</f>
        <v>SUCCESS</v>
      </c>
      <c r="E1400" s="1" t="str">
        <f>_xlfn.XLOOKUP(A1400,Processed_data!A:A,Processed_data!G:G)</f>
        <v>SUCCESS</v>
      </c>
      <c r="F1400" s="1">
        <f>COUNTIF(bank_processed_transactions[transaction_id],A1400)</f>
        <v>1</v>
      </c>
      <c r="G1400" s="1" t="str">
        <f t="shared" si="210"/>
        <v>found</v>
      </c>
      <c r="H1400" s="1" t="str">
        <f t="shared" si="211"/>
        <v>Not Duplicate</v>
      </c>
      <c r="I1400" s="1" t="str">
        <f t="shared" si="212"/>
        <v>match</v>
      </c>
      <c r="J1400" s="1" t="str">
        <f t="shared" si="213"/>
        <v>match</v>
      </c>
      <c r="K1400" s="1">
        <f t="shared" si="214"/>
        <v>0</v>
      </c>
      <c r="L1400" s="2">
        <f>IF(F1400=0,"not processed",_xlfn.MINIFS(Processed_data!H:H,Processed_data!A:A,A1400))</f>
        <v>46086</v>
      </c>
      <c r="M1400" s="1">
        <f>IF(F1400=0,"not processed",ABS(bank_source_transactions__1[[#This Row],[transaction_date]]-Reconciliation!L1400))</f>
        <v>0</v>
      </c>
      <c r="N1400" s="1" t="str" cm="1">
        <f t="array" ref="N1400">_xlfn.IFS(M1400="not Processed", "Not Processed",M1400&gt;2,"SLA Breached",M1400&lt;=2,"Within SLA")</f>
        <v>Within SLA</v>
      </c>
      <c r="O1400" s="1" t="str">
        <f>_xlfn.XLOOKUP(A1400,Source_data!A:A,Source_data!D:D)</f>
        <v>NEFT</v>
      </c>
      <c r="P1400" s="1">
        <f t="shared" si="215"/>
        <v>0</v>
      </c>
      <c r="Q1400" s="1">
        <f t="shared" si="216"/>
        <v>0</v>
      </c>
      <c r="R1400" s="1">
        <f t="shared" si="217"/>
        <v>0</v>
      </c>
      <c r="S1400" s="1">
        <f t="shared" si="218"/>
        <v>0</v>
      </c>
      <c r="T1400" s="1">
        <f t="shared" si="219"/>
        <v>0</v>
      </c>
      <c r="U1400" s="1" t="str">
        <f>_xlfn.XLOOKUP(Table3[[#This Row],[Transaction ID]],Source_data!A:A,Source_data!E:E)</f>
        <v>Mumbai</v>
      </c>
      <c r="V1400" s="1">
        <f>_xlfn.IFNA(_xlfn.XLOOKUP(A1400,bank_processed_transactions[transaction_id],bank_processed_transactions[processing_minutes]),"")</f>
        <v>6.1</v>
      </c>
      <c r="W1400" s="31">
        <f>_xlfn.XLOOKUP(A1400,Source_data!A:A,Source_data!B:B)</f>
        <v>46086</v>
      </c>
    </row>
    <row r="1401" spans="1:23" x14ac:dyDescent="0.3">
      <c r="A1401" s="4" t="s">
        <v>3040</v>
      </c>
      <c r="B1401" s="1">
        <f>_xlfn.XLOOKUP(A1401,bank_source_transactions__1[transaction_id],bank_source_transactions__1[amount_inr])</f>
        <v>73411.61</v>
      </c>
      <c r="C1401" s="1">
        <f>_xlfn.XLOOKUP(A1401,Processed_data!A:A,Processed_data!F:F)</f>
        <v>73411.61</v>
      </c>
      <c r="D1401" s="1" t="str">
        <f>_xlfn.XLOOKUP(A1401,bank_source_transactions__1[transaction_id],bank_source_transactions__1[transaction_status])</f>
        <v>SUCCESS</v>
      </c>
      <c r="E1401" s="1" t="str">
        <f>_xlfn.XLOOKUP(A1401,Processed_data!A:A,Processed_data!G:G)</f>
        <v>SUCCESS</v>
      </c>
      <c r="F1401" s="1">
        <f>COUNTIF(bank_processed_transactions[transaction_id],A1401)</f>
        <v>1</v>
      </c>
      <c r="G1401" s="1" t="str">
        <f t="shared" si="210"/>
        <v>found</v>
      </c>
      <c r="H1401" s="1" t="str">
        <f t="shared" si="211"/>
        <v>Not Duplicate</v>
      </c>
      <c r="I1401" s="1" t="str">
        <f t="shared" si="212"/>
        <v>match</v>
      </c>
      <c r="J1401" s="1" t="str">
        <f t="shared" si="213"/>
        <v>match</v>
      </c>
      <c r="K1401" s="1">
        <f t="shared" si="214"/>
        <v>0</v>
      </c>
      <c r="L1401" s="2">
        <f>IF(F1401=0,"not processed",_xlfn.MINIFS(Processed_data!H:H,Processed_data!A:A,A1401))</f>
        <v>46115</v>
      </c>
      <c r="M1401" s="1">
        <f>IF(F1401=0,"not processed",ABS(bank_source_transactions__1[[#This Row],[transaction_date]]-Reconciliation!L1401))</f>
        <v>5</v>
      </c>
      <c r="N1401" s="1" t="str" cm="1">
        <f t="array" ref="N1401">_xlfn.IFS(M1401="not Processed", "Not Processed",M1401&gt;2,"SLA Breached",M1401&lt;=2,"Within SLA")</f>
        <v>SLA Breached</v>
      </c>
      <c r="O1401" s="1" t="str">
        <f>_xlfn.XLOOKUP(A1401,Source_data!A:A,Source_data!D:D)</f>
        <v>IMPS</v>
      </c>
      <c r="P1401" s="1">
        <f t="shared" si="215"/>
        <v>0</v>
      </c>
      <c r="Q1401" s="1">
        <f t="shared" si="216"/>
        <v>0</v>
      </c>
      <c r="R1401" s="1">
        <f t="shared" si="217"/>
        <v>0</v>
      </c>
      <c r="S1401" s="1">
        <f t="shared" si="218"/>
        <v>0</v>
      </c>
      <c r="T1401" s="1">
        <f t="shared" si="219"/>
        <v>1</v>
      </c>
      <c r="U1401" s="1" t="str">
        <f>_xlfn.XLOOKUP(Table3[[#This Row],[Transaction ID]],Source_data!A:A,Source_data!E:E)</f>
        <v>Pune</v>
      </c>
      <c r="V1401" s="1">
        <f>_xlfn.IFNA(_xlfn.XLOOKUP(A1401,bank_processed_transactions[transaction_id],bank_processed_transactions[processing_minutes]),"")</f>
        <v>3.6</v>
      </c>
      <c r="W1401" s="31">
        <f>_xlfn.XLOOKUP(A1401,Source_data!A:A,Source_data!B:B)</f>
        <v>46110</v>
      </c>
    </row>
    <row r="1402" spans="1:23" x14ac:dyDescent="0.3">
      <c r="A1402" s="3" t="s">
        <v>1021</v>
      </c>
      <c r="B1402" s="1">
        <f>_xlfn.XLOOKUP(A1402,bank_source_transactions__1[transaction_id],bank_source_transactions__1[amount_inr])</f>
        <v>3653.76</v>
      </c>
      <c r="C1402" s="1">
        <f>_xlfn.XLOOKUP(A1402,Processed_data!A:A,Processed_data!F:F)</f>
        <v>3653.76</v>
      </c>
      <c r="D1402" s="1" t="str">
        <f>_xlfn.XLOOKUP(A1402,bank_source_transactions__1[transaction_id],bank_source_transactions__1[transaction_status])</f>
        <v>SUCCESS</v>
      </c>
      <c r="E1402" s="1" t="str">
        <f>_xlfn.XLOOKUP(A1402,Processed_data!A:A,Processed_data!G:G)</f>
        <v>SUCCESS</v>
      </c>
      <c r="F1402" s="1">
        <f>COUNTIF(bank_processed_transactions[transaction_id],A1402)</f>
        <v>1</v>
      </c>
      <c r="G1402" s="1" t="str">
        <f t="shared" si="210"/>
        <v>found</v>
      </c>
      <c r="H1402" s="1" t="str">
        <f t="shared" si="211"/>
        <v>Not Duplicate</v>
      </c>
      <c r="I1402" s="1" t="str">
        <f t="shared" si="212"/>
        <v>match</v>
      </c>
      <c r="J1402" s="1" t="str">
        <f t="shared" si="213"/>
        <v>match</v>
      </c>
      <c r="K1402" s="1">
        <f t="shared" si="214"/>
        <v>0</v>
      </c>
      <c r="L1402" s="2">
        <f>IF(F1402=0,"not processed",_xlfn.MINIFS(Processed_data!H:H,Processed_data!A:A,A1402))</f>
        <v>46064</v>
      </c>
      <c r="M1402" s="1">
        <f>IF(F1402=0,"not processed",ABS(bank_source_transactions__1[[#This Row],[transaction_date]]-Reconciliation!L1402))</f>
        <v>3</v>
      </c>
      <c r="N1402" s="1" t="str" cm="1">
        <f t="array" ref="N1402">_xlfn.IFS(M1402="not Processed", "Not Processed",M1402&gt;2,"SLA Breached",M1402&lt;=2,"Within SLA")</f>
        <v>SLA Breached</v>
      </c>
      <c r="O1402" s="1" t="str">
        <f>_xlfn.XLOOKUP(A1402,Source_data!A:A,Source_data!D:D)</f>
        <v>UPI</v>
      </c>
      <c r="P1402" s="1">
        <f t="shared" si="215"/>
        <v>0</v>
      </c>
      <c r="Q1402" s="1">
        <f t="shared" si="216"/>
        <v>0</v>
      </c>
      <c r="R1402" s="1">
        <f t="shared" si="217"/>
        <v>0</v>
      </c>
      <c r="S1402" s="1">
        <f t="shared" si="218"/>
        <v>0</v>
      </c>
      <c r="T1402" s="1">
        <f t="shared" si="219"/>
        <v>1</v>
      </c>
      <c r="U1402" s="1" t="str">
        <f>_xlfn.XLOOKUP(Table3[[#This Row],[Transaction ID]],Source_data!A:A,Source_data!E:E)</f>
        <v>Hyderabad</v>
      </c>
      <c r="V1402" s="1">
        <f>_xlfn.IFNA(_xlfn.XLOOKUP(A1402,bank_processed_transactions[transaction_id],bank_processed_transactions[processing_minutes]),"")</f>
        <v>45.3</v>
      </c>
      <c r="W1402" s="31">
        <f>_xlfn.XLOOKUP(A1402,Source_data!A:A,Source_data!B:B)</f>
        <v>46061</v>
      </c>
    </row>
    <row r="1403" spans="1:23" x14ac:dyDescent="0.3">
      <c r="A1403" s="4" t="s">
        <v>3652</v>
      </c>
      <c r="B1403" s="1">
        <f>_xlfn.XLOOKUP(A1403,bank_source_transactions__1[transaction_id],bank_source_transactions__1[amount_inr])</f>
        <v>1861.12</v>
      </c>
      <c r="C1403" s="1">
        <f>_xlfn.XLOOKUP(A1403,Processed_data!A:A,Processed_data!F:F)</f>
        <v>1861.12</v>
      </c>
      <c r="D1403" s="1" t="str">
        <f>_xlfn.XLOOKUP(A1403,bank_source_transactions__1[transaction_id],bank_source_transactions__1[transaction_status])</f>
        <v>SUCCESS</v>
      </c>
      <c r="E1403" s="1" t="str">
        <f>_xlfn.XLOOKUP(A1403,Processed_data!A:A,Processed_data!G:G)</f>
        <v>SUCCESS</v>
      </c>
      <c r="F1403" s="1">
        <f>COUNTIF(bank_processed_transactions[transaction_id],A1403)</f>
        <v>1</v>
      </c>
      <c r="G1403" s="1" t="str">
        <f t="shared" si="210"/>
        <v>found</v>
      </c>
      <c r="H1403" s="1" t="str">
        <f t="shared" si="211"/>
        <v>Not Duplicate</v>
      </c>
      <c r="I1403" s="1" t="str">
        <f t="shared" si="212"/>
        <v>match</v>
      </c>
      <c r="J1403" s="1" t="str">
        <f t="shared" si="213"/>
        <v>match</v>
      </c>
      <c r="K1403" s="1">
        <f t="shared" si="214"/>
        <v>0</v>
      </c>
      <c r="L1403" s="2">
        <f>IF(F1403=0,"not processed",_xlfn.MINIFS(Processed_data!H:H,Processed_data!A:A,A1403))</f>
        <v>46110</v>
      </c>
      <c r="M1403" s="1">
        <f>IF(F1403=0,"not processed",ABS(bank_source_transactions__1[[#This Row],[transaction_date]]-Reconciliation!L1403))</f>
        <v>5</v>
      </c>
      <c r="N1403" s="1" t="str" cm="1">
        <f t="array" ref="N1403">_xlfn.IFS(M1403="not Processed", "Not Processed",M1403&gt;2,"SLA Breached",M1403&lt;=2,"Within SLA")</f>
        <v>SLA Breached</v>
      </c>
      <c r="O1403" s="1" t="str">
        <f>_xlfn.XLOOKUP(A1403,Source_data!A:A,Source_data!D:D)</f>
        <v>UPI</v>
      </c>
      <c r="P1403" s="1">
        <f t="shared" si="215"/>
        <v>0</v>
      </c>
      <c r="Q1403" s="1">
        <f t="shared" si="216"/>
        <v>0</v>
      </c>
      <c r="R1403" s="1">
        <f t="shared" si="217"/>
        <v>0</v>
      </c>
      <c r="S1403" s="1">
        <f t="shared" si="218"/>
        <v>0</v>
      </c>
      <c r="T1403" s="1">
        <f t="shared" si="219"/>
        <v>1</v>
      </c>
      <c r="U1403" s="1" t="str">
        <f>_xlfn.XLOOKUP(Table3[[#This Row],[Transaction ID]],Source_data!A:A,Source_data!E:E)</f>
        <v>Pune</v>
      </c>
      <c r="V1403" s="1">
        <f>_xlfn.IFNA(_xlfn.XLOOKUP(A1403,bank_processed_transactions[transaction_id],bank_processed_transactions[processing_minutes]),"")</f>
        <v>27.6</v>
      </c>
      <c r="W1403" s="31">
        <f>_xlfn.XLOOKUP(A1403,Source_data!A:A,Source_data!B:B)</f>
        <v>46105</v>
      </c>
    </row>
    <row r="1404" spans="1:23" x14ac:dyDescent="0.3">
      <c r="A1404" s="3" t="s">
        <v>4138</v>
      </c>
      <c r="B1404" s="1">
        <f>_xlfn.XLOOKUP(A1404,bank_source_transactions__1[transaction_id],bank_source_transactions__1[amount_inr])</f>
        <v>8865.06</v>
      </c>
      <c r="C1404" s="1">
        <f>_xlfn.XLOOKUP(A1404,Processed_data!A:A,Processed_data!F:F)</f>
        <v>8865.06</v>
      </c>
      <c r="D1404" s="1" t="str">
        <f>_xlfn.XLOOKUP(A1404,bank_source_transactions__1[transaction_id],bank_source_transactions__1[transaction_status])</f>
        <v>FAILED</v>
      </c>
      <c r="E1404" s="1" t="str">
        <f>_xlfn.XLOOKUP(A1404,Processed_data!A:A,Processed_data!G:G)</f>
        <v>FAILED</v>
      </c>
      <c r="F1404" s="1">
        <f>COUNTIF(bank_processed_transactions[transaction_id],A1404)</f>
        <v>1</v>
      </c>
      <c r="G1404" s="1" t="str">
        <f t="shared" si="210"/>
        <v>found</v>
      </c>
      <c r="H1404" s="1" t="str">
        <f t="shared" si="211"/>
        <v>Not Duplicate</v>
      </c>
      <c r="I1404" s="1" t="str">
        <f t="shared" si="212"/>
        <v>match</v>
      </c>
      <c r="J1404" s="1" t="str">
        <f t="shared" si="213"/>
        <v>match</v>
      </c>
      <c r="K1404" s="1">
        <f t="shared" si="214"/>
        <v>0</v>
      </c>
      <c r="L1404" s="2">
        <f>IF(F1404=0,"not processed",_xlfn.MINIFS(Processed_data!H:H,Processed_data!A:A,A1404))</f>
        <v>46069</v>
      </c>
      <c r="M1404" s="1">
        <f>IF(F1404=0,"not processed",ABS(bank_source_transactions__1[[#This Row],[transaction_date]]-Reconciliation!L1404))</f>
        <v>2</v>
      </c>
      <c r="N1404" s="1" t="str" cm="1">
        <f t="array" ref="N1404">_xlfn.IFS(M1404="not Processed", "Not Processed",M1404&gt;2,"SLA Breached",M1404&lt;=2,"Within SLA")</f>
        <v>Within SLA</v>
      </c>
      <c r="O1404" s="1" t="str">
        <f>_xlfn.XLOOKUP(A1404,Source_data!A:A,Source_data!D:D)</f>
        <v>NEFT</v>
      </c>
      <c r="P1404" s="1">
        <f t="shared" si="215"/>
        <v>0</v>
      </c>
      <c r="Q1404" s="1">
        <f t="shared" si="216"/>
        <v>0</v>
      </c>
      <c r="R1404" s="1">
        <f t="shared" si="217"/>
        <v>0</v>
      </c>
      <c r="S1404" s="1">
        <f t="shared" si="218"/>
        <v>0</v>
      </c>
      <c r="T1404" s="1">
        <f t="shared" si="219"/>
        <v>0</v>
      </c>
      <c r="U1404" s="1" t="str">
        <f>_xlfn.XLOOKUP(Table3[[#This Row],[Transaction ID]],Source_data!A:A,Source_data!E:E)</f>
        <v>Pune</v>
      </c>
      <c r="V1404" s="1">
        <f>_xlfn.IFNA(_xlfn.XLOOKUP(A1404,bank_processed_transactions[transaction_id],bank_processed_transactions[processing_minutes]),"")</f>
        <v>26.8</v>
      </c>
      <c r="W1404" s="31">
        <f>_xlfn.XLOOKUP(A1404,Source_data!A:A,Source_data!B:B)</f>
        <v>46067</v>
      </c>
    </row>
    <row r="1405" spans="1:23" x14ac:dyDescent="0.3">
      <c r="A1405" s="4" t="s">
        <v>2574</v>
      </c>
      <c r="B1405" s="1">
        <f>_xlfn.XLOOKUP(A1405,bank_source_transactions__1[transaction_id],bank_source_transactions__1[amount_inr])</f>
        <v>2247.67</v>
      </c>
      <c r="C1405" s="1">
        <f>_xlfn.XLOOKUP(A1405,Processed_data!A:A,Processed_data!F:F)</f>
        <v>2247.67</v>
      </c>
      <c r="D1405" s="1" t="str">
        <f>_xlfn.XLOOKUP(A1405,bank_source_transactions__1[transaction_id],bank_source_transactions__1[transaction_status])</f>
        <v>SUCCESS</v>
      </c>
      <c r="E1405" s="1" t="str">
        <f>_xlfn.XLOOKUP(A1405,Processed_data!A:A,Processed_data!G:G)</f>
        <v>SUCCESS</v>
      </c>
      <c r="F1405" s="1">
        <f>COUNTIF(bank_processed_transactions[transaction_id],A1405)</f>
        <v>1</v>
      </c>
      <c r="G1405" s="1" t="str">
        <f t="shared" si="210"/>
        <v>found</v>
      </c>
      <c r="H1405" s="1" t="str">
        <f t="shared" si="211"/>
        <v>Not Duplicate</v>
      </c>
      <c r="I1405" s="1" t="str">
        <f t="shared" si="212"/>
        <v>match</v>
      </c>
      <c r="J1405" s="1" t="str">
        <f t="shared" si="213"/>
        <v>match</v>
      </c>
      <c r="K1405" s="1">
        <f t="shared" si="214"/>
        <v>0</v>
      </c>
      <c r="L1405" s="2">
        <f>IF(F1405=0,"not processed",_xlfn.MINIFS(Processed_data!H:H,Processed_data!A:A,A1405))</f>
        <v>46067</v>
      </c>
      <c r="M1405" s="1">
        <f>IF(F1405=0,"not processed",ABS(bank_source_transactions__1[[#This Row],[transaction_date]]-Reconciliation!L1405))</f>
        <v>1</v>
      </c>
      <c r="N1405" s="1" t="str" cm="1">
        <f t="array" ref="N1405">_xlfn.IFS(M1405="not Processed", "Not Processed",M1405&gt;2,"SLA Breached",M1405&lt;=2,"Within SLA")</f>
        <v>Within SLA</v>
      </c>
      <c r="O1405" s="1" t="str">
        <f>_xlfn.XLOOKUP(A1405,Source_data!A:A,Source_data!D:D)</f>
        <v>CARD</v>
      </c>
      <c r="P1405" s="1">
        <f t="shared" si="215"/>
        <v>0</v>
      </c>
      <c r="Q1405" s="1">
        <f t="shared" si="216"/>
        <v>0</v>
      </c>
      <c r="R1405" s="1">
        <f t="shared" si="217"/>
        <v>0</v>
      </c>
      <c r="S1405" s="1">
        <f t="shared" si="218"/>
        <v>0</v>
      </c>
      <c r="T1405" s="1">
        <f t="shared" si="219"/>
        <v>0</v>
      </c>
      <c r="U1405" s="1" t="str">
        <f>_xlfn.XLOOKUP(Table3[[#This Row],[Transaction ID]],Source_data!A:A,Source_data!E:E)</f>
        <v>Bengaluru</v>
      </c>
      <c r="V1405" s="1">
        <f>_xlfn.IFNA(_xlfn.XLOOKUP(A1405,bank_processed_transactions[transaction_id],bank_processed_transactions[processing_minutes]),"")</f>
        <v>38.4</v>
      </c>
      <c r="W1405" s="31">
        <f>_xlfn.XLOOKUP(A1405,Source_data!A:A,Source_data!B:B)</f>
        <v>46066</v>
      </c>
    </row>
    <row r="1406" spans="1:23" x14ac:dyDescent="0.3">
      <c r="A1406" s="3" t="s">
        <v>1923</v>
      </c>
      <c r="B1406" s="1">
        <f>_xlfn.XLOOKUP(A1406,bank_source_transactions__1[transaction_id],bank_source_transactions__1[amount_inr])</f>
        <v>15676.86</v>
      </c>
      <c r="C1406" s="1">
        <f>_xlfn.XLOOKUP(A1406,Processed_data!A:A,Processed_data!F:F)</f>
        <v>15676.86</v>
      </c>
      <c r="D1406" s="1" t="str">
        <f>_xlfn.XLOOKUP(A1406,bank_source_transactions__1[transaction_id],bank_source_transactions__1[transaction_status])</f>
        <v>FAILED</v>
      </c>
      <c r="E1406" s="1" t="str">
        <f>_xlfn.XLOOKUP(A1406,Processed_data!A:A,Processed_data!G:G)</f>
        <v>FAILED</v>
      </c>
      <c r="F1406" s="1">
        <f>COUNTIF(bank_processed_transactions[transaction_id],A1406)</f>
        <v>1</v>
      </c>
      <c r="G1406" s="1" t="str">
        <f t="shared" si="210"/>
        <v>found</v>
      </c>
      <c r="H1406" s="1" t="str">
        <f t="shared" si="211"/>
        <v>Not Duplicate</v>
      </c>
      <c r="I1406" s="1" t="str">
        <f t="shared" si="212"/>
        <v>match</v>
      </c>
      <c r="J1406" s="1" t="str">
        <f t="shared" si="213"/>
        <v>match</v>
      </c>
      <c r="K1406" s="1">
        <f t="shared" si="214"/>
        <v>0</v>
      </c>
      <c r="L1406" s="2">
        <f>IF(F1406=0,"not processed",_xlfn.MINIFS(Processed_data!H:H,Processed_data!A:A,A1406))</f>
        <v>46101</v>
      </c>
      <c r="M1406" s="1">
        <f>IF(F1406=0,"not processed",ABS(bank_source_transactions__1[[#This Row],[transaction_date]]-Reconciliation!L1406))</f>
        <v>3</v>
      </c>
      <c r="N1406" s="1" t="str" cm="1">
        <f t="array" ref="N1406">_xlfn.IFS(M1406="not Processed", "Not Processed",M1406&gt;2,"SLA Breached",M1406&lt;=2,"Within SLA")</f>
        <v>SLA Breached</v>
      </c>
      <c r="O1406" s="1" t="str">
        <f>_xlfn.XLOOKUP(A1406,Source_data!A:A,Source_data!D:D)</f>
        <v>ATM</v>
      </c>
      <c r="P1406" s="1">
        <f t="shared" si="215"/>
        <v>0</v>
      </c>
      <c r="Q1406" s="1">
        <f t="shared" si="216"/>
        <v>0</v>
      </c>
      <c r="R1406" s="1">
        <f t="shared" si="217"/>
        <v>0</v>
      </c>
      <c r="S1406" s="1">
        <f t="shared" si="218"/>
        <v>0</v>
      </c>
      <c r="T1406" s="1">
        <f t="shared" si="219"/>
        <v>1</v>
      </c>
      <c r="U1406" s="1" t="str">
        <f>_xlfn.XLOOKUP(Table3[[#This Row],[Transaction ID]],Source_data!A:A,Source_data!E:E)</f>
        <v>Bengaluru</v>
      </c>
      <c r="V1406" s="1">
        <f>_xlfn.IFNA(_xlfn.XLOOKUP(A1406,bank_processed_transactions[transaction_id],bank_processed_transactions[processing_minutes]),"")</f>
        <v>13</v>
      </c>
      <c r="W1406" s="31">
        <f>_xlfn.XLOOKUP(A1406,Source_data!A:A,Source_data!B:B)</f>
        <v>46098</v>
      </c>
    </row>
    <row r="1407" spans="1:23" x14ac:dyDescent="0.3">
      <c r="A1407" s="4" t="s">
        <v>1746</v>
      </c>
      <c r="B1407" s="1">
        <f>_xlfn.XLOOKUP(A1407,bank_source_transactions__1[transaction_id],bank_source_transactions__1[amount_inr])</f>
        <v>227.27</v>
      </c>
      <c r="C1407" s="1">
        <f>_xlfn.XLOOKUP(A1407,Processed_data!A:A,Processed_data!F:F)</f>
        <v>227.27</v>
      </c>
      <c r="D1407" s="1" t="str">
        <f>_xlfn.XLOOKUP(A1407,bank_source_transactions__1[transaction_id],bank_source_transactions__1[transaction_status])</f>
        <v>SUCCESS</v>
      </c>
      <c r="E1407" s="1" t="str">
        <f>_xlfn.XLOOKUP(A1407,Processed_data!A:A,Processed_data!G:G)</f>
        <v>SUCCESS</v>
      </c>
      <c r="F1407" s="1">
        <f>COUNTIF(bank_processed_transactions[transaction_id],A1407)</f>
        <v>2</v>
      </c>
      <c r="G1407" s="1" t="str">
        <f t="shared" si="210"/>
        <v>found</v>
      </c>
      <c r="H1407" s="1" t="str">
        <f t="shared" si="211"/>
        <v>Duplicate</v>
      </c>
      <c r="I1407" s="1" t="str">
        <f t="shared" si="212"/>
        <v>match</v>
      </c>
      <c r="J1407" s="1" t="str">
        <f t="shared" si="213"/>
        <v>match</v>
      </c>
      <c r="K1407" s="1">
        <f t="shared" si="214"/>
        <v>0</v>
      </c>
      <c r="L1407" s="2">
        <f>IF(F1407=0,"not processed",_xlfn.MINIFS(Processed_data!H:H,Processed_data!A:A,A1407))</f>
        <v>46060</v>
      </c>
      <c r="M1407" s="1">
        <f>IF(F1407=0,"not processed",ABS(bank_source_transactions__1[[#This Row],[transaction_date]]-Reconciliation!L1407))</f>
        <v>0</v>
      </c>
      <c r="N1407" s="1" t="str" cm="1">
        <f t="array" ref="N1407">_xlfn.IFS(M1407="not Processed", "Not Processed",M1407&gt;2,"SLA Breached",M1407&lt;=2,"Within SLA")</f>
        <v>Within SLA</v>
      </c>
      <c r="O1407" s="1" t="str">
        <f>_xlfn.XLOOKUP(A1407,Source_data!A:A,Source_data!D:D)</f>
        <v>UPI</v>
      </c>
      <c r="P1407" s="1">
        <f t="shared" si="215"/>
        <v>0</v>
      </c>
      <c r="Q1407" s="1">
        <f t="shared" si="216"/>
        <v>1</v>
      </c>
      <c r="R1407" s="1">
        <f t="shared" si="217"/>
        <v>0</v>
      </c>
      <c r="S1407" s="1">
        <f t="shared" si="218"/>
        <v>0</v>
      </c>
      <c r="T1407" s="1">
        <f t="shared" si="219"/>
        <v>0</v>
      </c>
      <c r="U1407" s="1" t="str">
        <f>_xlfn.XLOOKUP(Table3[[#This Row],[Transaction ID]],Source_data!A:A,Source_data!E:E)</f>
        <v>Bengaluru</v>
      </c>
      <c r="V1407" s="1">
        <f>_xlfn.IFNA(_xlfn.XLOOKUP(A1407,bank_processed_transactions[transaction_id],bank_processed_transactions[processing_minutes]),"")</f>
        <v>29.4</v>
      </c>
      <c r="W1407" s="31">
        <f>_xlfn.XLOOKUP(A1407,Source_data!A:A,Source_data!B:B)</f>
        <v>46060</v>
      </c>
    </row>
    <row r="1408" spans="1:23" x14ac:dyDescent="0.3">
      <c r="A1408" s="3" t="s">
        <v>4816</v>
      </c>
      <c r="B1408" s="1">
        <f>_xlfn.XLOOKUP(A1408,bank_source_transactions__1[transaction_id],bank_source_transactions__1[amount_inr])</f>
        <v>1623.52</v>
      </c>
      <c r="C1408" s="1">
        <f>_xlfn.XLOOKUP(A1408,Processed_data!A:A,Processed_data!F:F)</f>
        <v>1623.52</v>
      </c>
      <c r="D1408" s="1" t="str">
        <f>_xlfn.XLOOKUP(A1408,bank_source_transactions__1[transaction_id],bank_source_transactions__1[transaction_status])</f>
        <v>SUCCESS</v>
      </c>
      <c r="E1408" s="1" t="str">
        <f>_xlfn.XLOOKUP(A1408,Processed_data!A:A,Processed_data!G:G)</f>
        <v>SUCCESS</v>
      </c>
      <c r="F1408" s="1">
        <f>COUNTIF(bank_processed_transactions[transaction_id],A1408)</f>
        <v>1</v>
      </c>
      <c r="G1408" s="1" t="str">
        <f t="shared" si="210"/>
        <v>found</v>
      </c>
      <c r="H1408" s="1" t="str">
        <f t="shared" si="211"/>
        <v>Not Duplicate</v>
      </c>
      <c r="I1408" s="1" t="str">
        <f t="shared" si="212"/>
        <v>match</v>
      </c>
      <c r="J1408" s="1" t="str">
        <f t="shared" si="213"/>
        <v>match</v>
      </c>
      <c r="K1408" s="1">
        <f t="shared" si="214"/>
        <v>0</v>
      </c>
      <c r="L1408" s="2">
        <f>IF(F1408=0,"not processed",_xlfn.MINIFS(Processed_data!H:H,Processed_data!A:A,A1408))</f>
        <v>46105</v>
      </c>
      <c r="M1408" s="1">
        <f>IF(F1408=0,"not processed",ABS(bank_source_transactions__1[[#This Row],[transaction_date]]-Reconciliation!L1408))</f>
        <v>3</v>
      </c>
      <c r="N1408" s="1" t="str" cm="1">
        <f t="array" ref="N1408">_xlfn.IFS(M1408="not Processed", "Not Processed",M1408&gt;2,"SLA Breached",M1408&lt;=2,"Within SLA")</f>
        <v>SLA Breached</v>
      </c>
      <c r="O1408" s="1" t="str">
        <f>_xlfn.XLOOKUP(A1408,Source_data!A:A,Source_data!D:D)</f>
        <v>IMPS</v>
      </c>
      <c r="P1408" s="1">
        <f t="shared" si="215"/>
        <v>0</v>
      </c>
      <c r="Q1408" s="1">
        <f t="shared" si="216"/>
        <v>0</v>
      </c>
      <c r="R1408" s="1">
        <f t="shared" si="217"/>
        <v>0</v>
      </c>
      <c r="S1408" s="1">
        <f t="shared" si="218"/>
        <v>0</v>
      </c>
      <c r="T1408" s="1">
        <f t="shared" si="219"/>
        <v>1</v>
      </c>
      <c r="U1408" s="1" t="str">
        <f>_xlfn.XLOOKUP(Table3[[#This Row],[Transaction ID]],Source_data!A:A,Source_data!E:E)</f>
        <v>Bengaluru</v>
      </c>
      <c r="V1408" s="1">
        <f>_xlfn.IFNA(_xlfn.XLOOKUP(A1408,bank_processed_transactions[transaction_id],bank_processed_transactions[processing_minutes]),"")</f>
        <v>51.9</v>
      </c>
      <c r="W1408" s="31">
        <f>_xlfn.XLOOKUP(A1408,Source_data!A:A,Source_data!B:B)</f>
        <v>46102</v>
      </c>
    </row>
    <row r="1409" spans="1:23" x14ac:dyDescent="0.3">
      <c r="A1409" s="4" t="s">
        <v>624</v>
      </c>
      <c r="B1409" s="1">
        <f>_xlfn.XLOOKUP(A1409,bank_source_transactions__1[transaction_id],bank_source_transactions__1[amount_inr])</f>
        <v>10094.11</v>
      </c>
      <c r="C1409" s="1">
        <f>_xlfn.XLOOKUP(A1409,Processed_data!A:A,Processed_data!F:F)</f>
        <v>10094.11</v>
      </c>
      <c r="D1409" s="1" t="str">
        <f>_xlfn.XLOOKUP(A1409,bank_source_transactions__1[transaction_id],bank_source_transactions__1[transaction_status])</f>
        <v>REVERSED</v>
      </c>
      <c r="E1409" s="1" t="str">
        <f>_xlfn.XLOOKUP(A1409,Processed_data!A:A,Processed_data!G:G)</f>
        <v>REVERSED</v>
      </c>
      <c r="F1409" s="1">
        <f>COUNTIF(bank_processed_transactions[transaction_id],A1409)</f>
        <v>1</v>
      </c>
      <c r="G1409" s="1" t="str">
        <f t="shared" si="210"/>
        <v>found</v>
      </c>
      <c r="H1409" s="1" t="str">
        <f t="shared" si="211"/>
        <v>Not Duplicate</v>
      </c>
      <c r="I1409" s="1" t="str">
        <f t="shared" si="212"/>
        <v>match</v>
      </c>
      <c r="J1409" s="1" t="str">
        <f t="shared" si="213"/>
        <v>match</v>
      </c>
      <c r="K1409" s="1">
        <f t="shared" si="214"/>
        <v>0</v>
      </c>
      <c r="L1409" s="2">
        <f>IF(F1409=0,"not processed",_xlfn.MINIFS(Processed_data!H:H,Processed_data!A:A,A1409))</f>
        <v>46063</v>
      </c>
      <c r="M1409" s="1">
        <f>IF(F1409=0,"not processed",ABS(bank_source_transactions__1[[#This Row],[transaction_date]]-Reconciliation!L1409))</f>
        <v>0</v>
      </c>
      <c r="N1409" s="1" t="str" cm="1">
        <f t="array" ref="N1409">_xlfn.IFS(M1409="not Processed", "Not Processed",M1409&gt;2,"SLA Breached",M1409&lt;=2,"Within SLA")</f>
        <v>Within SLA</v>
      </c>
      <c r="O1409" s="1" t="str">
        <f>_xlfn.XLOOKUP(A1409,Source_data!A:A,Source_data!D:D)</f>
        <v>UPI</v>
      </c>
      <c r="P1409" s="1">
        <f t="shared" si="215"/>
        <v>0</v>
      </c>
      <c r="Q1409" s="1">
        <f t="shared" si="216"/>
        <v>0</v>
      </c>
      <c r="R1409" s="1">
        <f t="shared" si="217"/>
        <v>0</v>
      </c>
      <c r="S1409" s="1">
        <f t="shared" si="218"/>
        <v>0</v>
      </c>
      <c r="T1409" s="1">
        <f t="shared" si="219"/>
        <v>0</v>
      </c>
      <c r="U1409" s="1" t="str">
        <f>_xlfn.XLOOKUP(Table3[[#This Row],[Transaction ID]],Source_data!A:A,Source_data!E:E)</f>
        <v>Bengaluru</v>
      </c>
      <c r="V1409" s="1">
        <f>_xlfn.IFNA(_xlfn.XLOOKUP(A1409,bank_processed_transactions[transaction_id],bank_processed_transactions[processing_minutes]),"")</f>
        <v>56.5</v>
      </c>
      <c r="W1409" s="31">
        <f>_xlfn.XLOOKUP(A1409,Source_data!A:A,Source_data!B:B)</f>
        <v>46063</v>
      </c>
    </row>
    <row r="1410" spans="1:23" x14ac:dyDescent="0.3">
      <c r="A1410" s="3" t="s">
        <v>2260</v>
      </c>
      <c r="B1410" s="1">
        <f>_xlfn.XLOOKUP(A1410,bank_source_transactions__1[transaction_id],bank_source_transactions__1[amount_inr])</f>
        <v>4237.18</v>
      </c>
      <c r="C1410" s="1">
        <f>_xlfn.XLOOKUP(A1410,Processed_data!A:A,Processed_data!F:F)</f>
        <v>4237.18</v>
      </c>
      <c r="D1410" s="1" t="str">
        <f>_xlfn.XLOOKUP(A1410,bank_source_transactions__1[transaction_id],bank_source_transactions__1[transaction_status])</f>
        <v>SUCCESS</v>
      </c>
      <c r="E1410" s="1" t="str">
        <f>_xlfn.XLOOKUP(A1410,Processed_data!A:A,Processed_data!G:G)</f>
        <v>SUCCESS</v>
      </c>
      <c r="F1410" s="1">
        <f>COUNTIF(bank_processed_transactions[transaction_id],A1410)</f>
        <v>1</v>
      </c>
      <c r="G1410" s="1" t="str">
        <f t="shared" si="210"/>
        <v>found</v>
      </c>
      <c r="H1410" s="1" t="str">
        <f t="shared" si="211"/>
        <v>Not Duplicate</v>
      </c>
      <c r="I1410" s="1" t="str">
        <f t="shared" si="212"/>
        <v>match</v>
      </c>
      <c r="J1410" s="1" t="str">
        <f t="shared" si="213"/>
        <v>match</v>
      </c>
      <c r="K1410" s="1">
        <f t="shared" si="214"/>
        <v>0</v>
      </c>
      <c r="L1410" s="2">
        <f>IF(F1410=0,"not processed",_xlfn.MINIFS(Processed_data!H:H,Processed_data!A:A,A1410))</f>
        <v>46025</v>
      </c>
      <c r="M1410" s="1">
        <f>IF(F1410=0,"not processed",ABS(bank_source_transactions__1[[#This Row],[transaction_date]]-Reconciliation!L1410))</f>
        <v>1</v>
      </c>
      <c r="N1410" s="1" t="str" cm="1">
        <f t="array" ref="N1410">_xlfn.IFS(M1410="not Processed", "Not Processed",M1410&gt;2,"SLA Breached",M1410&lt;=2,"Within SLA")</f>
        <v>Within SLA</v>
      </c>
      <c r="O1410" s="1" t="str">
        <f>_xlfn.XLOOKUP(A1410,Source_data!A:A,Source_data!D:D)</f>
        <v>IMPS</v>
      </c>
      <c r="P1410" s="1">
        <f t="shared" si="215"/>
        <v>0</v>
      </c>
      <c r="Q1410" s="1">
        <f t="shared" si="216"/>
        <v>0</v>
      </c>
      <c r="R1410" s="1">
        <f t="shared" si="217"/>
        <v>0</v>
      </c>
      <c r="S1410" s="1">
        <f t="shared" si="218"/>
        <v>0</v>
      </c>
      <c r="T1410" s="1">
        <f t="shared" si="219"/>
        <v>0</v>
      </c>
      <c r="U1410" s="1" t="str">
        <f>_xlfn.XLOOKUP(Table3[[#This Row],[Transaction ID]],Source_data!A:A,Source_data!E:E)</f>
        <v>Bengaluru</v>
      </c>
      <c r="V1410" s="1">
        <f>_xlfn.IFNA(_xlfn.XLOOKUP(A1410,bank_processed_transactions[transaction_id],bank_processed_transactions[processing_minutes]),"")</f>
        <v>25.4</v>
      </c>
      <c r="W1410" s="31">
        <f>_xlfn.XLOOKUP(A1410,Source_data!A:A,Source_data!B:B)</f>
        <v>46024</v>
      </c>
    </row>
    <row r="1411" spans="1:23" x14ac:dyDescent="0.3">
      <c r="A1411" s="4" t="s">
        <v>4268</v>
      </c>
      <c r="B1411" s="1">
        <f>_xlfn.XLOOKUP(A1411,bank_source_transactions__1[transaction_id],bank_source_transactions__1[amount_inr])</f>
        <v>6312.36</v>
      </c>
      <c r="C1411" s="1">
        <f>_xlfn.XLOOKUP(A1411,Processed_data!A:A,Processed_data!F:F)</f>
        <v>6312.36</v>
      </c>
      <c r="D1411" s="1" t="str">
        <f>_xlfn.XLOOKUP(A1411,bank_source_transactions__1[transaction_id],bank_source_transactions__1[transaction_status])</f>
        <v>SUCCESS</v>
      </c>
      <c r="E1411" s="1" t="str">
        <f>_xlfn.XLOOKUP(A1411,Processed_data!A:A,Processed_data!G:G)</f>
        <v>SUCCESS</v>
      </c>
      <c r="F1411" s="1">
        <f>COUNTIF(bank_processed_transactions[transaction_id],A1411)</f>
        <v>1</v>
      </c>
      <c r="G1411" s="1" t="str">
        <f t="shared" ref="G1411:G1474" si="220">IF(F1411=0,"missing","found")</f>
        <v>found</v>
      </c>
      <c r="H1411" s="1" t="str">
        <f t="shared" ref="H1411:H1474" si="221">IF(F1411&gt;1,"Duplicate","Not Duplicate")</f>
        <v>Not Duplicate</v>
      </c>
      <c r="I1411" s="1" t="str">
        <f t="shared" ref="I1411:I1474" si="222">IF(F1411=0,"not processed",IF(B1411=C1411,"match","mismatch"))</f>
        <v>match</v>
      </c>
      <c r="J1411" s="1" t="str">
        <f t="shared" ref="J1411:J1474" si="223">IF(F1411=0,"not processed",IF(D1411=E1411,"match","mismatch"))</f>
        <v>match</v>
      </c>
      <c r="K1411" s="1">
        <f t="shared" ref="K1411:K1474" si="224">IF(F1411=0,"missing",ABS(B1411-C1411))</f>
        <v>0</v>
      </c>
      <c r="L1411" s="2">
        <f>IF(F1411=0,"not processed",_xlfn.MINIFS(Processed_data!H:H,Processed_data!A:A,A1411))</f>
        <v>46046</v>
      </c>
      <c r="M1411" s="1">
        <f>IF(F1411=0,"not processed",ABS(bank_source_transactions__1[[#This Row],[transaction_date]]-Reconciliation!L1411))</f>
        <v>1</v>
      </c>
      <c r="N1411" s="1" t="str" cm="1">
        <f t="array" ref="N1411">_xlfn.IFS(M1411="not Processed", "Not Processed",M1411&gt;2,"SLA Breached",M1411&lt;=2,"Within SLA")</f>
        <v>Within SLA</v>
      </c>
      <c r="O1411" s="1" t="str">
        <f>_xlfn.XLOOKUP(A1411,Source_data!A:A,Source_data!D:D)</f>
        <v>UPI</v>
      </c>
      <c r="P1411" s="1">
        <f t="shared" ref="P1411:P1474" si="225">IF(G1411="missing",1,0)</f>
        <v>0</v>
      </c>
      <c r="Q1411" s="1">
        <f t="shared" ref="Q1411:Q1474" si="226">IF(H1411="duplicate",1,0)</f>
        <v>0</v>
      </c>
      <c r="R1411" s="1">
        <f t="shared" ref="R1411:R1474" si="227">IF(I1411="mismatch",1,0)</f>
        <v>0</v>
      </c>
      <c r="S1411" s="1">
        <f t="shared" ref="S1411:S1474" si="228">IF(J1411="mismatch",1,)</f>
        <v>0</v>
      </c>
      <c r="T1411" s="1">
        <f t="shared" ref="T1411:T1474" si="229">IF(N1411="sla breached",1,0)</f>
        <v>0</v>
      </c>
      <c r="U1411" s="1" t="str">
        <f>_xlfn.XLOOKUP(Table3[[#This Row],[Transaction ID]],Source_data!A:A,Source_data!E:E)</f>
        <v>Mumbai</v>
      </c>
      <c r="V1411" s="1">
        <f>_xlfn.IFNA(_xlfn.XLOOKUP(A1411,bank_processed_transactions[transaction_id],bank_processed_transactions[processing_minutes]),"")</f>
        <v>19.399999999999999</v>
      </c>
      <c r="W1411" s="31">
        <f>_xlfn.XLOOKUP(A1411,Source_data!A:A,Source_data!B:B)</f>
        <v>46045</v>
      </c>
    </row>
    <row r="1412" spans="1:23" x14ac:dyDescent="0.3">
      <c r="A1412" s="3" t="s">
        <v>2427</v>
      </c>
      <c r="B1412" s="1">
        <f>_xlfn.XLOOKUP(A1412,bank_source_transactions__1[transaction_id],bank_source_transactions__1[amount_inr])</f>
        <v>2005.81</v>
      </c>
      <c r="C1412" s="1">
        <f>_xlfn.XLOOKUP(A1412,Processed_data!A:A,Processed_data!F:F)</f>
        <v>2005.81</v>
      </c>
      <c r="D1412" s="1" t="str">
        <f>_xlfn.XLOOKUP(A1412,bank_source_transactions__1[transaction_id],bank_source_transactions__1[transaction_status])</f>
        <v>SUCCESS</v>
      </c>
      <c r="E1412" s="1" t="str">
        <f>_xlfn.XLOOKUP(A1412,Processed_data!A:A,Processed_data!G:G)</f>
        <v>SUCCESS</v>
      </c>
      <c r="F1412" s="1">
        <f>COUNTIF(bank_processed_transactions[transaction_id],A1412)</f>
        <v>2</v>
      </c>
      <c r="G1412" s="1" t="str">
        <f t="shared" si="220"/>
        <v>found</v>
      </c>
      <c r="H1412" s="1" t="str">
        <f t="shared" si="221"/>
        <v>Duplicate</v>
      </c>
      <c r="I1412" s="1" t="str">
        <f t="shared" si="222"/>
        <v>match</v>
      </c>
      <c r="J1412" s="1" t="str">
        <f t="shared" si="223"/>
        <v>match</v>
      </c>
      <c r="K1412" s="1">
        <f t="shared" si="224"/>
        <v>0</v>
      </c>
      <c r="L1412" s="2">
        <f>IF(F1412=0,"not processed",_xlfn.MINIFS(Processed_data!H:H,Processed_data!A:A,A1412))</f>
        <v>46102</v>
      </c>
      <c r="M1412" s="1">
        <f>IF(F1412=0,"not processed",ABS(bank_source_transactions__1[[#This Row],[transaction_date]]-Reconciliation!L1412))</f>
        <v>0</v>
      </c>
      <c r="N1412" s="1" t="str" cm="1">
        <f t="array" ref="N1412">_xlfn.IFS(M1412="not Processed", "Not Processed",M1412&gt;2,"SLA Breached",M1412&lt;=2,"Within SLA")</f>
        <v>Within SLA</v>
      </c>
      <c r="O1412" s="1" t="str">
        <f>_xlfn.XLOOKUP(A1412,Source_data!A:A,Source_data!D:D)</f>
        <v>IMPS</v>
      </c>
      <c r="P1412" s="1">
        <f t="shared" si="225"/>
        <v>0</v>
      </c>
      <c r="Q1412" s="1">
        <f t="shared" si="226"/>
        <v>1</v>
      </c>
      <c r="R1412" s="1">
        <f t="shared" si="227"/>
        <v>0</v>
      </c>
      <c r="S1412" s="1">
        <f t="shared" si="228"/>
        <v>0</v>
      </c>
      <c r="T1412" s="1">
        <f t="shared" si="229"/>
        <v>0</v>
      </c>
      <c r="U1412" s="1" t="str">
        <f>_xlfn.XLOOKUP(Table3[[#This Row],[Transaction ID]],Source_data!A:A,Source_data!E:E)</f>
        <v>Hyderabad</v>
      </c>
      <c r="V1412" s="1">
        <f>_xlfn.IFNA(_xlfn.XLOOKUP(A1412,bank_processed_transactions[transaction_id],bank_processed_transactions[processing_minutes]),"")</f>
        <v>22.4</v>
      </c>
      <c r="W1412" s="31">
        <f>_xlfn.XLOOKUP(A1412,Source_data!A:A,Source_data!B:B)</f>
        <v>46102</v>
      </c>
    </row>
    <row r="1413" spans="1:23" x14ac:dyDescent="0.3">
      <c r="A1413" s="4" t="s">
        <v>3689</v>
      </c>
      <c r="B1413" s="1">
        <f>_xlfn.XLOOKUP(A1413,bank_source_transactions__1[transaction_id],bank_source_transactions__1[amount_inr])</f>
        <v>4984.18</v>
      </c>
      <c r="C1413" s="1">
        <f>_xlfn.XLOOKUP(A1413,Processed_data!A:A,Processed_data!F:F)</f>
        <v>5482.6</v>
      </c>
      <c r="D1413" s="1" t="str">
        <f>_xlfn.XLOOKUP(A1413,bank_source_transactions__1[transaction_id],bank_source_transactions__1[transaction_status])</f>
        <v>FAILED</v>
      </c>
      <c r="E1413" s="1" t="str">
        <f>_xlfn.XLOOKUP(A1413,Processed_data!A:A,Processed_data!G:G)</f>
        <v>FAILED</v>
      </c>
      <c r="F1413" s="1">
        <f>COUNTIF(bank_processed_transactions[transaction_id],A1413)</f>
        <v>1</v>
      </c>
      <c r="G1413" s="1" t="str">
        <f t="shared" si="220"/>
        <v>found</v>
      </c>
      <c r="H1413" s="1" t="str">
        <f t="shared" si="221"/>
        <v>Not Duplicate</v>
      </c>
      <c r="I1413" s="1" t="str">
        <f t="shared" si="222"/>
        <v>mismatch</v>
      </c>
      <c r="J1413" s="1" t="str">
        <f t="shared" si="223"/>
        <v>match</v>
      </c>
      <c r="K1413" s="1">
        <f t="shared" si="224"/>
        <v>498.42000000000007</v>
      </c>
      <c r="L1413" s="2">
        <f>IF(F1413=0,"not processed",_xlfn.MINIFS(Processed_data!H:H,Processed_data!A:A,A1413))</f>
        <v>46066</v>
      </c>
      <c r="M1413" s="1">
        <f>IF(F1413=0,"not processed",ABS(bank_source_transactions__1[[#This Row],[transaction_date]]-Reconciliation!L1413))</f>
        <v>2</v>
      </c>
      <c r="N1413" s="1" t="str" cm="1">
        <f t="array" ref="N1413">_xlfn.IFS(M1413="not Processed", "Not Processed",M1413&gt;2,"SLA Breached",M1413&lt;=2,"Within SLA")</f>
        <v>Within SLA</v>
      </c>
      <c r="O1413" s="1" t="str">
        <f>_xlfn.XLOOKUP(A1413,Source_data!A:A,Source_data!D:D)</f>
        <v>NEFT</v>
      </c>
      <c r="P1413" s="1">
        <f t="shared" si="225"/>
        <v>0</v>
      </c>
      <c r="Q1413" s="1">
        <f t="shared" si="226"/>
        <v>0</v>
      </c>
      <c r="R1413" s="1">
        <f t="shared" si="227"/>
        <v>1</v>
      </c>
      <c r="S1413" s="1">
        <f t="shared" si="228"/>
        <v>0</v>
      </c>
      <c r="T1413" s="1">
        <f t="shared" si="229"/>
        <v>0</v>
      </c>
      <c r="U1413" s="1" t="str">
        <f>_xlfn.XLOOKUP(Table3[[#This Row],[Transaction ID]],Source_data!A:A,Source_data!E:E)</f>
        <v>Hyderabad</v>
      </c>
      <c r="V1413" s="1">
        <f>_xlfn.IFNA(_xlfn.XLOOKUP(A1413,bank_processed_transactions[transaction_id],bank_processed_transactions[processing_minutes]),"")</f>
        <v>37.6</v>
      </c>
      <c r="W1413" s="31">
        <f>_xlfn.XLOOKUP(A1413,Source_data!A:A,Source_data!B:B)</f>
        <v>46064</v>
      </c>
    </row>
    <row r="1414" spans="1:23" x14ac:dyDescent="0.3">
      <c r="A1414" s="3" t="s">
        <v>3952</v>
      </c>
      <c r="B1414" s="1">
        <f>_xlfn.XLOOKUP(A1414,bank_source_transactions__1[transaction_id],bank_source_transactions__1[amount_inr])</f>
        <v>10585.72</v>
      </c>
      <c r="C1414" s="1">
        <f>_xlfn.XLOOKUP(A1414,Processed_data!A:A,Processed_data!F:F)</f>
        <v>10585.72</v>
      </c>
      <c r="D1414" s="1" t="str">
        <f>_xlfn.XLOOKUP(A1414,bank_source_transactions__1[transaction_id],bank_source_transactions__1[transaction_status])</f>
        <v>SUCCESS</v>
      </c>
      <c r="E1414" s="1" t="str">
        <f>_xlfn.XLOOKUP(A1414,Processed_data!A:A,Processed_data!G:G)</f>
        <v>SUCCESS</v>
      </c>
      <c r="F1414" s="1">
        <f>COUNTIF(bank_processed_transactions[transaction_id],A1414)</f>
        <v>1</v>
      </c>
      <c r="G1414" s="1" t="str">
        <f t="shared" si="220"/>
        <v>found</v>
      </c>
      <c r="H1414" s="1" t="str">
        <f t="shared" si="221"/>
        <v>Not Duplicate</v>
      </c>
      <c r="I1414" s="1" t="str">
        <f t="shared" si="222"/>
        <v>match</v>
      </c>
      <c r="J1414" s="1" t="str">
        <f t="shared" si="223"/>
        <v>match</v>
      </c>
      <c r="K1414" s="1">
        <f t="shared" si="224"/>
        <v>0</v>
      </c>
      <c r="L1414" s="2">
        <f>IF(F1414=0,"not processed",_xlfn.MINIFS(Processed_data!H:H,Processed_data!A:A,A1414))</f>
        <v>46054</v>
      </c>
      <c r="M1414" s="1">
        <f>IF(F1414=0,"not processed",ABS(bank_source_transactions__1[[#This Row],[transaction_date]]-Reconciliation!L1414))</f>
        <v>1</v>
      </c>
      <c r="N1414" s="1" t="str" cm="1">
        <f t="array" ref="N1414">_xlfn.IFS(M1414="not Processed", "Not Processed",M1414&gt;2,"SLA Breached",M1414&lt;=2,"Within SLA")</f>
        <v>Within SLA</v>
      </c>
      <c r="O1414" s="1" t="str">
        <f>_xlfn.XLOOKUP(A1414,Source_data!A:A,Source_data!D:D)</f>
        <v>UPI</v>
      </c>
      <c r="P1414" s="1">
        <f t="shared" si="225"/>
        <v>0</v>
      </c>
      <c r="Q1414" s="1">
        <f t="shared" si="226"/>
        <v>0</v>
      </c>
      <c r="R1414" s="1">
        <f t="shared" si="227"/>
        <v>0</v>
      </c>
      <c r="S1414" s="1">
        <f t="shared" si="228"/>
        <v>0</v>
      </c>
      <c r="T1414" s="1">
        <f t="shared" si="229"/>
        <v>0</v>
      </c>
      <c r="U1414" s="1" t="str">
        <f>_xlfn.XLOOKUP(Table3[[#This Row],[Transaction ID]],Source_data!A:A,Source_data!E:E)</f>
        <v>Mumbai</v>
      </c>
      <c r="V1414" s="1">
        <f>_xlfn.IFNA(_xlfn.XLOOKUP(A1414,bank_processed_transactions[transaction_id],bank_processed_transactions[processing_minutes]),"")</f>
        <v>91.2</v>
      </c>
      <c r="W1414" s="31">
        <f>_xlfn.XLOOKUP(A1414,Source_data!A:A,Source_data!B:B)</f>
        <v>46053</v>
      </c>
    </row>
    <row r="1415" spans="1:23" x14ac:dyDescent="0.3">
      <c r="A1415" s="4" t="s">
        <v>3281</v>
      </c>
      <c r="B1415" s="1">
        <f>_xlfn.XLOOKUP(A1415,bank_source_transactions__1[transaction_id],bank_source_transactions__1[amount_inr])</f>
        <v>2085.59</v>
      </c>
      <c r="C1415" s="1">
        <f>_xlfn.XLOOKUP(A1415,Processed_data!A:A,Processed_data!F:F)</f>
        <v>2085.59</v>
      </c>
      <c r="D1415" s="1" t="str">
        <f>_xlfn.XLOOKUP(A1415,bank_source_transactions__1[transaction_id],bank_source_transactions__1[transaction_status])</f>
        <v>SUCCESS</v>
      </c>
      <c r="E1415" s="1" t="str">
        <f>_xlfn.XLOOKUP(A1415,Processed_data!A:A,Processed_data!G:G)</f>
        <v>SUCCESS</v>
      </c>
      <c r="F1415" s="1">
        <f>COUNTIF(bank_processed_transactions[transaction_id],A1415)</f>
        <v>1</v>
      </c>
      <c r="G1415" s="1" t="str">
        <f t="shared" si="220"/>
        <v>found</v>
      </c>
      <c r="H1415" s="1" t="str">
        <f t="shared" si="221"/>
        <v>Not Duplicate</v>
      </c>
      <c r="I1415" s="1" t="str">
        <f t="shared" si="222"/>
        <v>match</v>
      </c>
      <c r="J1415" s="1" t="str">
        <f t="shared" si="223"/>
        <v>match</v>
      </c>
      <c r="K1415" s="1">
        <f t="shared" si="224"/>
        <v>0</v>
      </c>
      <c r="L1415" s="2">
        <f>IF(F1415=0,"not processed",_xlfn.MINIFS(Processed_data!H:H,Processed_data!A:A,A1415))</f>
        <v>46056</v>
      </c>
      <c r="M1415" s="1">
        <f>IF(F1415=0,"not processed",ABS(bank_source_transactions__1[[#This Row],[transaction_date]]-Reconciliation!L1415))</f>
        <v>2</v>
      </c>
      <c r="N1415" s="1" t="str" cm="1">
        <f t="array" ref="N1415">_xlfn.IFS(M1415="not Processed", "Not Processed",M1415&gt;2,"SLA Breached",M1415&lt;=2,"Within SLA")</f>
        <v>Within SLA</v>
      </c>
      <c r="O1415" s="1" t="str">
        <f>_xlfn.XLOOKUP(A1415,Source_data!A:A,Source_data!D:D)</f>
        <v>UPI</v>
      </c>
      <c r="P1415" s="1">
        <f t="shared" si="225"/>
        <v>0</v>
      </c>
      <c r="Q1415" s="1">
        <f t="shared" si="226"/>
        <v>0</v>
      </c>
      <c r="R1415" s="1">
        <f t="shared" si="227"/>
        <v>0</v>
      </c>
      <c r="S1415" s="1">
        <f t="shared" si="228"/>
        <v>0</v>
      </c>
      <c r="T1415" s="1">
        <f t="shared" si="229"/>
        <v>0</v>
      </c>
      <c r="U1415" s="1" t="str">
        <f>_xlfn.XLOOKUP(Table3[[#This Row],[Transaction ID]],Source_data!A:A,Source_data!E:E)</f>
        <v>Pune</v>
      </c>
      <c r="V1415" s="1">
        <f>_xlfn.IFNA(_xlfn.XLOOKUP(A1415,bank_processed_transactions[transaction_id],bank_processed_transactions[processing_minutes]),"")</f>
        <v>4.2</v>
      </c>
      <c r="W1415" s="31">
        <f>_xlfn.XLOOKUP(A1415,Source_data!A:A,Source_data!B:B)</f>
        <v>46054</v>
      </c>
    </row>
    <row r="1416" spans="1:23" x14ac:dyDescent="0.3">
      <c r="A1416" s="3" t="s">
        <v>2251</v>
      </c>
      <c r="B1416" s="1">
        <f>_xlfn.XLOOKUP(A1416,bank_source_transactions__1[transaction_id],bank_source_transactions__1[amount_inr])</f>
        <v>35820.75</v>
      </c>
      <c r="C1416" s="1">
        <f>_xlfn.XLOOKUP(A1416,Processed_data!A:A,Processed_data!F:F)</f>
        <v>35820.75</v>
      </c>
      <c r="D1416" s="1" t="str">
        <f>_xlfn.XLOOKUP(A1416,bank_source_transactions__1[transaction_id],bank_source_transactions__1[transaction_status])</f>
        <v>SUCCESS</v>
      </c>
      <c r="E1416" s="1" t="str">
        <f>_xlfn.XLOOKUP(A1416,Processed_data!A:A,Processed_data!G:G)</f>
        <v>SUCCESS</v>
      </c>
      <c r="F1416" s="1">
        <f>COUNTIF(bank_processed_transactions[transaction_id],A1416)</f>
        <v>1</v>
      </c>
      <c r="G1416" s="1" t="str">
        <f t="shared" si="220"/>
        <v>found</v>
      </c>
      <c r="H1416" s="1" t="str">
        <f t="shared" si="221"/>
        <v>Not Duplicate</v>
      </c>
      <c r="I1416" s="1" t="str">
        <f t="shared" si="222"/>
        <v>match</v>
      </c>
      <c r="J1416" s="1" t="str">
        <f t="shared" si="223"/>
        <v>match</v>
      </c>
      <c r="K1416" s="1">
        <f t="shared" si="224"/>
        <v>0</v>
      </c>
      <c r="L1416" s="2">
        <f>IF(F1416=0,"not processed",_xlfn.MINIFS(Processed_data!H:H,Processed_data!A:A,A1416))</f>
        <v>46083</v>
      </c>
      <c r="M1416" s="1">
        <f>IF(F1416=0,"not processed",ABS(bank_source_transactions__1[[#This Row],[transaction_date]]-Reconciliation!L1416))</f>
        <v>3</v>
      </c>
      <c r="N1416" s="1" t="str" cm="1">
        <f t="array" ref="N1416">_xlfn.IFS(M1416="not Processed", "Not Processed",M1416&gt;2,"SLA Breached",M1416&lt;=2,"Within SLA")</f>
        <v>SLA Breached</v>
      </c>
      <c r="O1416" s="1" t="str">
        <f>_xlfn.XLOOKUP(A1416,Source_data!A:A,Source_data!D:D)</f>
        <v>UPI</v>
      </c>
      <c r="P1416" s="1">
        <f t="shared" si="225"/>
        <v>0</v>
      </c>
      <c r="Q1416" s="1">
        <f t="shared" si="226"/>
        <v>0</v>
      </c>
      <c r="R1416" s="1">
        <f t="shared" si="227"/>
        <v>0</v>
      </c>
      <c r="S1416" s="1">
        <f t="shared" si="228"/>
        <v>0</v>
      </c>
      <c r="T1416" s="1">
        <f t="shared" si="229"/>
        <v>1</v>
      </c>
      <c r="U1416" s="1" t="str">
        <f>_xlfn.XLOOKUP(Table3[[#This Row],[Transaction ID]],Source_data!A:A,Source_data!E:E)</f>
        <v>Hyderabad</v>
      </c>
      <c r="V1416" s="1">
        <f>_xlfn.IFNA(_xlfn.XLOOKUP(A1416,bank_processed_transactions[transaction_id],bank_processed_transactions[processing_minutes]),"")</f>
        <v>9.4</v>
      </c>
      <c r="W1416" s="31">
        <f>_xlfn.XLOOKUP(A1416,Source_data!A:A,Source_data!B:B)</f>
        <v>46080</v>
      </c>
    </row>
    <row r="1417" spans="1:23" x14ac:dyDescent="0.3">
      <c r="A1417" s="4" t="s">
        <v>4972</v>
      </c>
      <c r="B1417" s="1">
        <f>_xlfn.XLOOKUP(A1417,bank_source_transactions__1[transaction_id],bank_source_transactions__1[amount_inr])</f>
        <v>1198.49</v>
      </c>
      <c r="C1417" s="1">
        <f>_xlfn.XLOOKUP(A1417,Processed_data!A:A,Processed_data!F:F)</f>
        <v>1198.49</v>
      </c>
      <c r="D1417" s="1" t="str">
        <f>_xlfn.XLOOKUP(A1417,bank_source_transactions__1[transaction_id],bank_source_transactions__1[transaction_status])</f>
        <v>SUCCESS</v>
      </c>
      <c r="E1417" s="1" t="str">
        <f>_xlfn.XLOOKUP(A1417,Processed_data!A:A,Processed_data!G:G)</f>
        <v>SUCCESS</v>
      </c>
      <c r="F1417" s="1">
        <f>COUNTIF(bank_processed_transactions[transaction_id],A1417)</f>
        <v>1</v>
      </c>
      <c r="G1417" s="1" t="str">
        <f t="shared" si="220"/>
        <v>found</v>
      </c>
      <c r="H1417" s="1" t="str">
        <f t="shared" si="221"/>
        <v>Not Duplicate</v>
      </c>
      <c r="I1417" s="1" t="str">
        <f t="shared" si="222"/>
        <v>match</v>
      </c>
      <c r="J1417" s="1" t="str">
        <f t="shared" si="223"/>
        <v>match</v>
      </c>
      <c r="K1417" s="1">
        <f t="shared" si="224"/>
        <v>0</v>
      </c>
      <c r="L1417" s="2">
        <f>IF(F1417=0,"not processed",_xlfn.MINIFS(Processed_data!H:H,Processed_data!A:A,A1417))</f>
        <v>46023</v>
      </c>
      <c r="M1417" s="1">
        <f>IF(F1417=0,"not processed",ABS(bank_source_transactions__1[[#This Row],[transaction_date]]-Reconciliation!L1417))</f>
        <v>0</v>
      </c>
      <c r="N1417" s="1" t="str" cm="1">
        <f t="array" ref="N1417">_xlfn.IFS(M1417="not Processed", "Not Processed",M1417&gt;2,"SLA Breached",M1417&lt;=2,"Within SLA")</f>
        <v>Within SLA</v>
      </c>
      <c r="O1417" s="1" t="str">
        <f>_xlfn.XLOOKUP(A1417,Source_data!A:A,Source_data!D:D)</f>
        <v>UPI</v>
      </c>
      <c r="P1417" s="1">
        <f t="shared" si="225"/>
        <v>0</v>
      </c>
      <c r="Q1417" s="1">
        <f t="shared" si="226"/>
        <v>0</v>
      </c>
      <c r="R1417" s="1">
        <f t="shared" si="227"/>
        <v>0</v>
      </c>
      <c r="S1417" s="1">
        <f t="shared" si="228"/>
        <v>0</v>
      </c>
      <c r="T1417" s="1">
        <f t="shared" si="229"/>
        <v>0</v>
      </c>
      <c r="U1417" s="1" t="str">
        <f>_xlfn.XLOOKUP(Table3[[#This Row],[Transaction ID]],Source_data!A:A,Source_data!E:E)</f>
        <v>Mumbai</v>
      </c>
      <c r="V1417" s="1">
        <f>_xlfn.IFNA(_xlfn.XLOOKUP(A1417,bank_processed_transactions[transaction_id],bank_processed_transactions[processing_minutes]),"")</f>
        <v>29.1</v>
      </c>
      <c r="W1417" s="31">
        <f>_xlfn.XLOOKUP(A1417,Source_data!A:A,Source_data!B:B)</f>
        <v>46023</v>
      </c>
    </row>
    <row r="1418" spans="1:23" x14ac:dyDescent="0.3">
      <c r="A1418" s="3" t="s">
        <v>4524</v>
      </c>
      <c r="B1418" s="1">
        <f>_xlfn.XLOOKUP(A1418,bank_source_transactions__1[transaction_id],bank_source_transactions__1[amount_inr])</f>
        <v>832.06</v>
      </c>
      <c r="C1418" s="1">
        <f>_xlfn.XLOOKUP(A1418,Processed_data!A:A,Processed_data!F:F)</f>
        <v>832.06</v>
      </c>
      <c r="D1418" s="1" t="str">
        <f>_xlfn.XLOOKUP(A1418,bank_source_transactions__1[transaction_id],bank_source_transactions__1[transaction_status])</f>
        <v>SUCCESS</v>
      </c>
      <c r="E1418" s="1" t="str">
        <f>_xlfn.XLOOKUP(A1418,Processed_data!A:A,Processed_data!G:G)</f>
        <v>SUCCESS</v>
      </c>
      <c r="F1418" s="1">
        <f>COUNTIF(bank_processed_transactions[transaction_id],A1418)</f>
        <v>1</v>
      </c>
      <c r="G1418" s="1" t="str">
        <f t="shared" si="220"/>
        <v>found</v>
      </c>
      <c r="H1418" s="1" t="str">
        <f t="shared" si="221"/>
        <v>Not Duplicate</v>
      </c>
      <c r="I1418" s="1" t="str">
        <f t="shared" si="222"/>
        <v>match</v>
      </c>
      <c r="J1418" s="1" t="str">
        <f t="shared" si="223"/>
        <v>match</v>
      </c>
      <c r="K1418" s="1">
        <f t="shared" si="224"/>
        <v>0</v>
      </c>
      <c r="L1418" s="2">
        <f>IF(F1418=0,"not processed",_xlfn.MINIFS(Processed_data!H:H,Processed_data!A:A,A1418))</f>
        <v>46050</v>
      </c>
      <c r="M1418" s="1">
        <f>IF(F1418=0,"not processed",ABS(bank_source_transactions__1[[#This Row],[transaction_date]]-Reconciliation!L1418))</f>
        <v>1</v>
      </c>
      <c r="N1418" s="1" t="str" cm="1">
        <f t="array" ref="N1418">_xlfn.IFS(M1418="not Processed", "Not Processed",M1418&gt;2,"SLA Breached",M1418&lt;=2,"Within SLA")</f>
        <v>Within SLA</v>
      </c>
      <c r="O1418" s="1" t="str">
        <f>_xlfn.XLOOKUP(A1418,Source_data!A:A,Source_data!D:D)</f>
        <v>ATM</v>
      </c>
      <c r="P1418" s="1">
        <f t="shared" si="225"/>
        <v>0</v>
      </c>
      <c r="Q1418" s="1">
        <f t="shared" si="226"/>
        <v>0</v>
      </c>
      <c r="R1418" s="1">
        <f t="shared" si="227"/>
        <v>0</v>
      </c>
      <c r="S1418" s="1">
        <f t="shared" si="228"/>
        <v>0</v>
      </c>
      <c r="T1418" s="1">
        <f t="shared" si="229"/>
        <v>0</v>
      </c>
      <c r="U1418" s="1" t="str">
        <f>_xlfn.XLOOKUP(Table3[[#This Row],[Transaction ID]],Source_data!A:A,Source_data!E:E)</f>
        <v>Hyderabad</v>
      </c>
      <c r="V1418" s="1">
        <f>_xlfn.IFNA(_xlfn.XLOOKUP(A1418,bank_processed_transactions[transaction_id],bank_processed_transactions[processing_minutes]),"")</f>
        <v>21.7</v>
      </c>
      <c r="W1418" s="31">
        <f>_xlfn.XLOOKUP(A1418,Source_data!A:A,Source_data!B:B)</f>
        <v>46049</v>
      </c>
    </row>
    <row r="1419" spans="1:23" x14ac:dyDescent="0.3">
      <c r="A1419" s="4" t="s">
        <v>3969</v>
      </c>
      <c r="B1419" s="1">
        <f>_xlfn.XLOOKUP(A1419,bank_source_transactions__1[transaction_id],bank_source_transactions__1[amount_inr])</f>
        <v>2423.1</v>
      </c>
      <c r="C1419" s="1">
        <f>_xlfn.XLOOKUP(A1419,Processed_data!A:A,Processed_data!F:F)</f>
        <v>2423.1</v>
      </c>
      <c r="D1419" s="1" t="str">
        <f>_xlfn.XLOOKUP(A1419,bank_source_transactions__1[transaction_id],bank_source_transactions__1[transaction_status])</f>
        <v>SUCCESS</v>
      </c>
      <c r="E1419" s="1" t="str">
        <f>_xlfn.XLOOKUP(A1419,Processed_data!A:A,Processed_data!G:G)</f>
        <v>SUCCESS</v>
      </c>
      <c r="F1419" s="1">
        <f>COUNTIF(bank_processed_transactions[transaction_id],A1419)</f>
        <v>1</v>
      </c>
      <c r="G1419" s="1" t="str">
        <f t="shared" si="220"/>
        <v>found</v>
      </c>
      <c r="H1419" s="1" t="str">
        <f t="shared" si="221"/>
        <v>Not Duplicate</v>
      </c>
      <c r="I1419" s="1" t="str">
        <f t="shared" si="222"/>
        <v>match</v>
      </c>
      <c r="J1419" s="1" t="str">
        <f t="shared" si="223"/>
        <v>match</v>
      </c>
      <c r="K1419" s="1">
        <f t="shared" si="224"/>
        <v>0</v>
      </c>
      <c r="L1419" s="2">
        <f>IF(F1419=0,"not processed",_xlfn.MINIFS(Processed_data!H:H,Processed_data!A:A,A1419))</f>
        <v>46029</v>
      </c>
      <c r="M1419" s="1">
        <f>IF(F1419=0,"not processed",ABS(bank_source_transactions__1[[#This Row],[transaction_date]]-Reconciliation!L1419))</f>
        <v>0</v>
      </c>
      <c r="N1419" s="1" t="str" cm="1">
        <f t="array" ref="N1419">_xlfn.IFS(M1419="not Processed", "Not Processed",M1419&gt;2,"SLA Breached",M1419&lt;=2,"Within SLA")</f>
        <v>Within SLA</v>
      </c>
      <c r="O1419" s="1" t="str">
        <f>_xlfn.XLOOKUP(A1419,Source_data!A:A,Source_data!D:D)</f>
        <v>UPI</v>
      </c>
      <c r="P1419" s="1">
        <f t="shared" si="225"/>
        <v>0</v>
      </c>
      <c r="Q1419" s="1">
        <f t="shared" si="226"/>
        <v>0</v>
      </c>
      <c r="R1419" s="1">
        <f t="shared" si="227"/>
        <v>0</v>
      </c>
      <c r="S1419" s="1">
        <f t="shared" si="228"/>
        <v>0</v>
      </c>
      <c r="T1419" s="1">
        <f t="shared" si="229"/>
        <v>0</v>
      </c>
      <c r="U1419" s="1" t="str">
        <f>_xlfn.XLOOKUP(Table3[[#This Row],[Transaction ID]],Source_data!A:A,Source_data!E:E)</f>
        <v>Mumbai</v>
      </c>
      <c r="V1419" s="1">
        <f>_xlfn.IFNA(_xlfn.XLOOKUP(A1419,bank_processed_transactions[transaction_id],bank_processed_transactions[processing_minutes]),"")</f>
        <v>29.4</v>
      </c>
      <c r="W1419" s="31">
        <f>_xlfn.XLOOKUP(A1419,Source_data!A:A,Source_data!B:B)</f>
        <v>46029</v>
      </c>
    </row>
    <row r="1420" spans="1:23" x14ac:dyDescent="0.3">
      <c r="A1420" s="3" t="s">
        <v>494</v>
      </c>
      <c r="B1420" s="1">
        <f>_xlfn.XLOOKUP(A1420,bank_source_transactions__1[transaction_id],bank_source_transactions__1[amount_inr])</f>
        <v>2053.77</v>
      </c>
      <c r="C1420" s="1">
        <f>_xlfn.XLOOKUP(A1420,Processed_data!A:A,Processed_data!F:F)</f>
        <v>2053.77</v>
      </c>
      <c r="D1420" s="1" t="str">
        <f>_xlfn.XLOOKUP(A1420,bank_source_transactions__1[transaction_id],bank_source_transactions__1[transaction_status])</f>
        <v>SUCCESS</v>
      </c>
      <c r="E1420" s="1" t="str">
        <f>_xlfn.XLOOKUP(A1420,Processed_data!A:A,Processed_data!G:G)</f>
        <v>SUCCESS</v>
      </c>
      <c r="F1420" s="1">
        <f>COUNTIF(bank_processed_transactions[transaction_id],A1420)</f>
        <v>1</v>
      </c>
      <c r="G1420" s="1" t="str">
        <f t="shared" si="220"/>
        <v>found</v>
      </c>
      <c r="H1420" s="1" t="str">
        <f t="shared" si="221"/>
        <v>Not Duplicate</v>
      </c>
      <c r="I1420" s="1" t="str">
        <f t="shared" si="222"/>
        <v>match</v>
      </c>
      <c r="J1420" s="1" t="str">
        <f t="shared" si="223"/>
        <v>match</v>
      </c>
      <c r="K1420" s="1">
        <f t="shared" si="224"/>
        <v>0</v>
      </c>
      <c r="L1420" s="2">
        <f>IF(F1420=0,"not processed",_xlfn.MINIFS(Processed_data!H:H,Processed_data!A:A,A1420))</f>
        <v>46101</v>
      </c>
      <c r="M1420" s="1">
        <f>IF(F1420=0,"not processed",ABS(bank_source_transactions__1[[#This Row],[transaction_date]]-Reconciliation!L1420))</f>
        <v>3</v>
      </c>
      <c r="N1420" s="1" t="str" cm="1">
        <f t="array" ref="N1420">_xlfn.IFS(M1420="not Processed", "Not Processed",M1420&gt;2,"SLA Breached",M1420&lt;=2,"Within SLA")</f>
        <v>SLA Breached</v>
      </c>
      <c r="O1420" s="1" t="str">
        <f>_xlfn.XLOOKUP(A1420,Source_data!A:A,Source_data!D:D)</f>
        <v>NEFT</v>
      </c>
      <c r="P1420" s="1">
        <f t="shared" si="225"/>
        <v>0</v>
      </c>
      <c r="Q1420" s="1">
        <f t="shared" si="226"/>
        <v>0</v>
      </c>
      <c r="R1420" s="1">
        <f t="shared" si="227"/>
        <v>0</v>
      </c>
      <c r="S1420" s="1">
        <f t="shared" si="228"/>
        <v>0</v>
      </c>
      <c r="T1420" s="1">
        <f t="shared" si="229"/>
        <v>1</v>
      </c>
      <c r="U1420" s="1" t="str">
        <f>_xlfn.XLOOKUP(Table3[[#This Row],[Transaction ID]],Source_data!A:A,Source_data!E:E)</f>
        <v>Mumbai</v>
      </c>
      <c r="V1420" s="1">
        <f>_xlfn.IFNA(_xlfn.XLOOKUP(A1420,bank_processed_transactions[transaction_id],bank_processed_transactions[processing_minutes]),"")</f>
        <v>3.1</v>
      </c>
      <c r="W1420" s="31">
        <f>_xlfn.XLOOKUP(A1420,Source_data!A:A,Source_data!B:B)</f>
        <v>46098</v>
      </c>
    </row>
    <row r="1421" spans="1:23" x14ac:dyDescent="0.3">
      <c r="A1421" s="4" t="s">
        <v>4893</v>
      </c>
      <c r="B1421" s="1">
        <f>_xlfn.XLOOKUP(A1421,bank_source_transactions__1[transaction_id],bank_source_transactions__1[amount_inr])</f>
        <v>5937.69</v>
      </c>
      <c r="C1421" s="1">
        <f>_xlfn.XLOOKUP(A1421,Processed_data!A:A,Processed_data!F:F)</f>
        <v>5937.69</v>
      </c>
      <c r="D1421" s="1" t="str">
        <f>_xlfn.XLOOKUP(A1421,bank_source_transactions__1[transaction_id],bank_source_transactions__1[transaction_status])</f>
        <v>SUCCESS</v>
      </c>
      <c r="E1421" s="1" t="str">
        <f>_xlfn.XLOOKUP(A1421,Processed_data!A:A,Processed_data!G:G)</f>
        <v>SUCCESS</v>
      </c>
      <c r="F1421" s="1">
        <f>COUNTIF(bank_processed_transactions[transaction_id],A1421)</f>
        <v>1</v>
      </c>
      <c r="G1421" s="1" t="str">
        <f t="shared" si="220"/>
        <v>found</v>
      </c>
      <c r="H1421" s="1" t="str">
        <f t="shared" si="221"/>
        <v>Not Duplicate</v>
      </c>
      <c r="I1421" s="1" t="str">
        <f t="shared" si="222"/>
        <v>match</v>
      </c>
      <c r="J1421" s="1" t="str">
        <f t="shared" si="223"/>
        <v>match</v>
      </c>
      <c r="K1421" s="1">
        <f t="shared" si="224"/>
        <v>0</v>
      </c>
      <c r="L1421" s="2">
        <f>IF(F1421=0,"not processed",_xlfn.MINIFS(Processed_data!H:H,Processed_data!A:A,A1421))</f>
        <v>46047</v>
      </c>
      <c r="M1421" s="1">
        <f>IF(F1421=0,"not processed",ABS(bank_source_transactions__1[[#This Row],[transaction_date]]-Reconciliation!L1421))</f>
        <v>1</v>
      </c>
      <c r="N1421" s="1" t="str" cm="1">
        <f t="array" ref="N1421">_xlfn.IFS(M1421="not Processed", "Not Processed",M1421&gt;2,"SLA Breached",M1421&lt;=2,"Within SLA")</f>
        <v>Within SLA</v>
      </c>
      <c r="O1421" s="1" t="str">
        <f>_xlfn.XLOOKUP(A1421,Source_data!A:A,Source_data!D:D)</f>
        <v>UPI</v>
      </c>
      <c r="P1421" s="1">
        <f t="shared" si="225"/>
        <v>0</v>
      </c>
      <c r="Q1421" s="1">
        <f t="shared" si="226"/>
        <v>0</v>
      </c>
      <c r="R1421" s="1">
        <f t="shared" si="227"/>
        <v>0</v>
      </c>
      <c r="S1421" s="1">
        <f t="shared" si="228"/>
        <v>0</v>
      </c>
      <c r="T1421" s="1">
        <f t="shared" si="229"/>
        <v>0</v>
      </c>
      <c r="U1421" s="1" t="str">
        <f>_xlfn.XLOOKUP(Table3[[#This Row],[Transaction ID]],Source_data!A:A,Source_data!E:E)</f>
        <v>Bengaluru</v>
      </c>
      <c r="V1421" s="1">
        <f>_xlfn.IFNA(_xlfn.XLOOKUP(A1421,bank_processed_transactions[transaction_id],bank_processed_transactions[processing_minutes]),"")</f>
        <v>19.5</v>
      </c>
      <c r="W1421" s="31">
        <f>_xlfn.XLOOKUP(A1421,Source_data!A:A,Source_data!B:B)</f>
        <v>46046</v>
      </c>
    </row>
    <row r="1422" spans="1:23" x14ac:dyDescent="0.3">
      <c r="A1422" s="3" t="s">
        <v>2894</v>
      </c>
      <c r="B1422" s="1">
        <f>_xlfn.XLOOKUP(A1422,bank_source_transactions__1[transaction_id],bank_source_transactions__1[amount_inr])</f>
        <v>13651.61</v>
      </c>
      <c r="C1422" s="1">
        <f>_xlfn.XLOOKUP(A1422,Processed_data!A:A,Processed_data!F:F)</f>
        <v>13651.61</v>
      </c>
      <c r="D1422" s="1" t="str">
        <f>_xlfn.XLOOKUP(A1422,bank_source_transactions__1[transaction_id],bank_source_transactions__1[transaction_status])</f>
        <v>SUCCESS</v>
      </c>
      <c r="E1422" s="1" t="str">
        <f>_xlfn.XLOOKUP(A1422,Processed_data!A:A,Processed_data!G:G)</f>
        <v>SUCCESS</v>
      </c>
      <c r="F1422" s="1">
        <f>COUNTIF(bank_processed_transactions[transaction_id],A1422)</f>
        <v>1</v>
      </c>
      <c r="G1422" s="1" t="str">
        <f t="shared" si="220"/>
        <v>found</v>
      </c>
      <c r="H1422" s="1" t="str">
        <f t="shared" si="221"/>
        <v>Not Duplicate</v>
      </c>
      <c r="I1422" s="1" t="str">
        <f t="shared" si="222"/>
        <v>match</v>
      </c>
      <c r="J1422" s="1" t="str">
        <f t="shared" si="223"/>
        <v>match</v>
      </c>
      <c r="K1422" s="1">
        <f t="shared" si="224"/>
        <v>0</v>
      </c>
      <c r="L1422" s="2">
        <f>IF(F1422=0,"not processed",_xlfn.MINIFS(Processed_data!H:H,Processed_data!A:A,A1422))</f>
        <v>46027</v>
      </c>
      <c r="M1422" s="1">
        <f>IF(F1422=0,"not processed",ABS(bank_source_transactions__1[[#This Row],[transaction_date]]-Reconciliation!L1422))</f>
        <v>1</v>
      </c>
      <c r="N1422" s="1" t="str" cm="1">
        <f t="array" ref="N1422">_xlfn.IFS(M1422="not Processed", "Not Processed",M1422&gt;2,"SLA Breached",M1422&lt;=2,"Within SLA")</f>
        <v>Within SLA</v>
      </c>
      <c r="O1422" s="1" t="str">
        <f>_xlfn.XLOOKUP(A1422,Source_data!A:A,Source_data!D:D)</f>
        <v>NEFT</v>
      </c>
      <c r="P1422" s="1">
        <f t="shared" si="225"/>
        <v>0</v>
      </c>
      <c r="Q1422" s="1">
        <f t="shared" si="226"/>
        <v>0</v>
      </c>
      <c r="R1422" s="1">
        <f t="shared" si="227"/>
        <v>0</v>
      </c>
      <c r="S1422" s="1">
        <f t="shared" si="228"/>
        <v>0</v>
      </c>
      <c r="T1422" s="1">
        <f t="shared" si="229"/>
        <v>0</v>
      </c>
      <c r="U1422" s="1" t="str">
        <f>_xlfn.XLOOKUP(Table3[[#This Row],[Transaction ID]],Source_data!A:A,Source_data!E:E)</f>
        <v>Pune</v>
      </c>
      <c r="V1422" s="1">
        <f>_xlfn.IFNA(_xlfn.XLOOKUP(A1422,bank_processed_transactions[transaction_id],bank_processed_transactions[processing_minutes]),"")</f>
        <v>16</v>
      </c>
      <c r="W1422" s="31">
        <f>_xlfn.XLOOKUP(A1422,Source_data!A:A,Source_data!B:B)</f>
        <v>46026</v>
      </c>
    </row>
    <row r="1423" spans="1:23" x14ac:dyDescent="0.3">
      <c r="A1423" s="4" t="s">
        <v>3036</v>
      </c>
      <c r="B1423" s="1">
        <f>_xlfn.XLOOKUP(A1423,bank_source_transactions__1[transaction_id],bank_source_transactions__1[amount_inr])</f>
        <v>2264.91</v>
      </c>
      <c r="C1423" s="1">
        <f>_xlfn.XLOOKUP(A1423,Processed_data!A:A,Processed_data!F:F)</f>
        <v>2264.91</v>
      </c>
      <c r="D1423" s="1" t="str">
        <f>_xlfn.XLOOKUP(A1423,bank_source_transactions__1[transaction_id],bank_source_transactions__1[transaction_status])</f>
        <v>SUCCESS</v>
      </c>
      <c r="E1423" s="1" t="str">
        <f>_xlfn.XLOOKUP(A1423,Processed_data!A:A,Processed_data!G:G)</f>
        <v>SUCCESS</v>
      </c>
      <c r="F1423" s="1">
        <f>COUNTIF(bank_processed_transactions[transaction_id],A1423)</f>
        <v>1</v>
      </c>
      <c r="G1423" s="1" t="str">
        <f t="shared" si="220"/>
        <v>found</v>
      </c>
      <c r="H1423" s="1" t="str">
        <f t="shared" si="221"/>
        <v>Not Duplicate</v>
      </c>
      <c r="I1423" s="1" t="str">
        <f t="shared" si="222"/>
        <v>match</v>
      </c>
      <c r="J1423" s="1" t="str">
        <f t="shared" si="223"/>
        <v>match</v>
      </c>
      <c r="K1423" s="1">
        <f t="shared" si="224"/>
        <v>0</v>
      </c>
      <c r="L1423" s="2">
        <f>IF(F1423=0,"not processed",_xlfn.MINIFS(Processed_data!H:H,Processed_data!A:A,A1423))</f>
        <v>46111</v>
      </c>
      <c r="M1423" s="1">
        <f>IF(F1423=0,"not processed",ABS(bank_source_transactions__1[[#This Row],[transaction_date]]-Reconciliation!L1423))</f>
        <v>3</v>
      </c>
      <c r="N1423" s="1" t="str" cm="1">
        <f t="array" ref="N1423">_xlfn.IFS(M1423="not Processed", "Not Processed",M1423&gt;2,"SLA Breached",M1423&lt;=2,"Within SLA")</f>
        <v>SLA Breached</v>
      </c>
      <c r="O1423" s="1" t="str">
        <f>_xlfn.XLOOKUP(A1423,Source_data!A:A,Source_data!D:D)</f>
        <v>CARD</v>
      </c>
      <c r="P1423" s="1">
        <f t="shared" si="225"/>
        <v>0</v>
      </c>
      <c r="Q1423" s="1">
        <f t="shared" si="226"/>
        <v>0</v>
      </c>
      <c r="R1423" s="1">
        <f t="shared" si="227"/>
        <v>0</v>
      </c>
      <c r="S1423" s="1">
        <f t="shared" si="228"/>
        <v>0</v>
      </c>
      <c r="T1423" s="1">
        <f t="shared" si="229"/>
        <v>1</v>
      </c>
      <c r="U1423" s="1" t="str">
        <f>_xlfn.XLOOKUP(Table3[[#This Row],[Transaction ID]],Source_data!A:A,Source_data!E:E)</f>
        <v>Hyderabad</v>
      </c>
      <c r="V1423" s="1">
        <f>_xlfn.IFNA(_xlfn.XLOOKUP(A1423,bank_processed_transactions[transaction_id],bank_processed_transactions[processing_minutes]),"")</f>
        <v>12.6</v>
      </c>
      <c r="W1423" s="31">
        <f>_xlfn.XLOOKUP(A1423,Source_data!A:A,Source_data!B:B)</f>
        <v>46108</v>
      </c>
    </row>
    <row r="1424" spans="1:23" x14ac:dyDescent="0.3">
      <c r="A1424" s="3" t="s">
        <v>2009</v>
      </c>
      <c r="B1424" s="1">
        <f>_xlfn.XLOOKUP(A1424,bank_source_transactions__1[transaction_id],bank_source_transactions__1[amount_inr])</f>
        <v>745.66</v>
      </c>
      <c r="C1424" s="1">
        <f>_xlfn.XLOOKUP(A1424,Processed_data!A:A,Processed_data!F:F)</f>
        <v>745.66</v>
      </c>
      <c r="D1424" s="1" t="str">
        <f>_xlfn.XLOOKUP(A1424,bank_source_transactions__1[transaction_id],bank_source_transactions__1[transaction_status])</f>
        <v>SUCCESS</v>
      </c>
      <c r="E1424" s="1" t="str">
        <f>_xlfn.XLOOKUP(A1424,Processed_data!A:A,Processed_data!G:G)</f>
        <v>SUCCESS</v>
      </c>
      <c r="F1424" s="1">
        <f>COUNTIF(bank_processed_transactions[transaction_id],A1424)</f>
        <v>1</v>
      </c>
      <c r="G1424" s="1" t="str">
        <f t="shared" si="220"/>
        <v>found</v>
      </c>
      <c r="H1424" s="1" t="str">
        <f t="shared" si="221"/>
        <v>Not Duplicate</v>
      </c>
      <c r="I1424" s="1" t="str">
        <f t="shared" si="222"/>
        <v>match</v>
      </c>
      <c r="J1424" s="1" t="str">
        <f t="shared" si="223"/>
        <v>match</v>
      </c>
      <c r="K1424" s="1">
        <f t="shared" si="224"/>
        <v>0</v>
      </c>
      <c r="L1424" s="2">
        <f>IF(F1424=0,"not processed",_xlfn.MINIFS(Processed_data!H:H,Processed_data!A:A,A1424))</f>
        <v>46097</v>
      </c>
      <c r="M1424" s="1">
        <f>IF(F1424=0,"not processed",ABS(bank_source_transactions__1[[#This Row],[transaction_date]]-Reconciliation!L1424))</f>
        <v>3</v>
      </c>
      <c r="N1424" s="1" t="str" cm="1">
        <f t="array" ref="N1424">_xlfn.IFS(M1424="not Processed", "Not Processed",M1424&gt;2,"SLA Breached",M1424&lt;=2,"Within SLA")</f>
        <v>SLA Breached</v>
      </c>
      <c r="O1424" s="1" t="str">
        <f>_xlfn.XLOOKUP(A1424,Source_data!A:A,Source_data!D:D)</f>
        <v>UPI</v>
      </c>
      <c r="P1424" s="1">
        <f t="shared" si="225"/>
        <v>0</v>
      </c>
      <c r="Q1424" s="1">
        <f t="shared" si="226"/>
        <v>0</v>
      </c>
      <c r="R1424" s="1">
        <f t="shared" si="227"/>
        <v>0</v>
      </c>
      <c r="S1424" s="1">
        <f t="shared" si="228"/>
        <v>0</v>
      </c>
      <c r="T1424" s="1">
        <f t="shared" si="229"/>
        <v>1</v>
      </c>
      <c r="U1424" s="1" t="str">
        <f>_xlfn.XLOOKUP(Table3[[#This Row],[Transaction ID]],Source_data!A:A,Source_data!E:E)</f>
        <v>Bengaluru</v>
      </c>
      <c r="V1424" s="1">
        <f>_xlfn.IFNA(_xlfn.XLOOKUP(A1424,bank_processed_transactions[transaction_id],bank_processed_transactions[processing_minutes]),"")</f>
        <v>10.6</v>
      </c>
      <c r="W1424" s="31">
        <f>_xlfn.XLOOKUP(A1424,Source_data!A:A,Source_data!B:B)</f>
        <v>46094</v>
      </c>
    </row>
    <row r="1425" spans="1:23" x14ac:dyDescent="0.3">
      <c r="A1425" s="4" t="s">
        <v>1744</v>
      </c>
      <c r="B1425" s="1">
        <f>_xlfn.XLOOKUP(A1425,bank_source_transactions__1[transaction_id],bank_source_transactions__1[amount_inr])</f>
        <v>10090.120000000001</v>
      </c>
      <c r="C1425" s="1">
        <f>_xlfn.XLOOKUP(A1425,Processed_data!A:A,Processed_data!F:F)</f>
        <v>10090.120000000001</v>
      </c>
      <c r="D1425" s="1" t="str">
        <f>_xlfn.XLOOKUP(A1425,bank_source_transactions__1[transaction_id],bank_source_transactions__1[transaction_status])</f>
        <v>SUCCESS</v>
      </c>
      <c r="E1425" s="1" t="str">
        <f>_xlfn.XLOOKUP(A1425,Processed_data!A:A,Processed_data!G:G)</f>
        <v>SUCCESS</v>
      </c>
      <c r="F1425" s="1">
        <f>COUNTIF(bank_processed_transactions[transaction_id],A1425)</f>
        <v>1</v>
      </c>
      <c r="G1425" s="1" t="str">
        <f t="shared" si="220"/>
        <v>found</v>
      </c>
      <c r="H1425" s="1" t="str">
        <f t="shared" si="221"/>
        <v>Not Duplicate</v>
      </c>
      <c r="I1425" s="1" t="str">
        <f t="shared" si="222"/>
        <v>match</v>
      </c>
      <c r="J1425" s="1" t="str">
        <f t="shared" si="223"/>
        <v>match</v>
      </c>
      <c r="K1425" s="1">
        <f t="shared" si="224"/>
        <v>0</v>
      </c>
      <c r="L1425" s="2">
        <f>IF(F1425=0,"not processed",_xlfn.MINIFS(Processed_data!H:H,Processed_data!A:A,A1425))</f>
        <v>46086</v>
      </c>
      <c r="M1425" s="1">
        <f>IF(F1425=0,"not processed",ABS(bank_source_transactions__1[[#This Row],[transaction_date]]-Reconciliation!L1425))</f>
        <v>3</v>
      </c>
      <c r="N1425" s="1" t="str" cm="1">
        <f t="array" ref="N1425">_xlfn.IFS(M1425="not Processed", "Not Processed",M1425&gt;2,"SLA Breached",M1425&lt;=2,"Within SLA")</f>
        <v>SLA Breached</v>
      </c>
      <c r="O1425" s="1" t="str">
        <f>_xlfn.XLOOKUP(A1425,Source_data!A:A,Source_data!D:D)</f>
        <v>UPI</v>
      </c>
      <c r="P1425" s="1">
        <f t="shared" si="225"/>
        <v>0</v>
      </c>
      <c r="Q1425" s="1">
        <f t="shared" si="226"/>
        <v>0</v>
      </c>
      <c r="R1425" s="1">
        <f t="shared" si="227"/>
        <v>0</v>
      </c>
      <c r="S1425" s="1">
        <f t="shared" si="228"/>
        <v>0</v>
      </c>
      <c r="T1425" s="1">
        <f t="shared" si="229"/>
        <v>1</v>
      </c>
      <c r="U1425" s="1" t="str">
        <f>_xlfn.XLOOKUP(Table3[[#This Row],[Transaction ID]],Source_data!A:A,Source_data!E:E)</f>
        <v>Bengaluru</v>
      </c>
      <c r="V1425" s="1">
        <f>_xlfn.IFNA(_xlfn.XLOOKUP(A1425,bank_processed_transactions[transaction_id],bank_processed_transactions[processing_minutes]),"")</f>
        <v>64.099999999999994</v>
      </c>
      <c r="W1425" s="31">
        <f>_xlfn.XLOOKUP(A1425,Source_data!A:A,Source_data!B:B)</f>
        <v>46083</v>
      </c>
    </row>
    <row r="1426" spans="1:23" x14ac:dyDescent="0.3">
      <c r="A1426" s="3" t="s">
        <v>632</v>
      </c>
      <c r="B1426" s="1">
        <f>_xlfn.XLOOKUP(A1426,bank_source_transactions__1[transaction_id],bank_source_transactions__1[amount_inr])</f>
        <v>2757.47</v>
      </c>
      <c r="C1426" s="1">
        <f>_xlfn.XLOOKUP(A1426,Processed_data!A:A,Processed_data!F:F)</f>
        <v>2757.47</v>
      </c>
      <c r="D1426" s="1" t="str">
        <f>_xlfn.XLOOKUP(A1426,bank_source_transactions__1[transaction_id],bank_source_transactions__1[transaction_status])</f>
        <v>SUCCESS</v>
      </c>
      <c r="E1426" s="1" t="str">
        <f>_xlfn.XLOOKUP(A1426,Processed_data!A:A,Processed_data!G:G)</f>
        <v>SUCCESS</v>
      </c>
      <c r="F1426" s="1">
        <f>COUNTIF(bank_processed_transactions[transaction_id],A1426)</f>
        <v>2</v>
      </c>
      <c r="G1426" s="1" t="str">
        <f t="shared" si="220"/>
        <v>found</v>
      </c>
      <c r="H1426" s="1" t="str">
        <f t="shared" si="221"/>
        <v>Duplicate</v>
      </c>
      <c r="I1426" s="1" t="str">
        <f t="shared" si="222"/>
        <v>match</v>
      </c>
      <c r="J1426" s="1" t="str">
        <f t="shared" si="223"/>
        <v>match</v>
      </c>
      <c r="K1426" s="1">
        <f t="shared" si="224"/>
        <v>0</v>
      </c>
      <c r="L1426" s="2">
        <f>IF(F1426=0,"not processed",_xlfn.MINIFS(Processed_data!H:H,Processed_data!A:A,A1426))</f>
        <v>46036</v>
      </c>
      <c r="M1426" s="1">
        <f>IF(F1426=0,"not processed",ABS(bank_source_transactions__1[[#This Row],[transaction_date]]-Reconciliation!L1426))</f>
        <v>1</v>
      </c>
      <c r="N1426" s="1" t="str" cm="1">
        <f t="array" ref="N1426">_xlfn.IFS(M1426="not Processed", "Not Processed",M1426&gt;2,"SLA Breached",M1426&lt;=2,"Within SLA")</f>
        <v>Within SLA</v>
      </c>
      <c r="O1426" s="1" t="str">
        <f>_xlfn.XLOOKUP(A1426,Source_data!A:A,Source_data!D:D)</f>
        <v>UPI</v>
      </c>
      <c r="P1426" s="1">
        <f t="shared" si="225"/>
        <v>0</v>
      </c>
      <c r="Q1426" s="1">
        <f t="shared" si="226"/>
        <v>1</v>
      </c>
      <c r="R1426" s="1">
        <f t="shared" si="227"/>
        <v>0</v>
      </c>
      <c r="S1426" s="1">
        <f t="shared" si="228"/>
        <v>0</v>
      </c>
      <c r="T1426" s="1">
        <f t="shared" si="229"/>
        <v>0</v>
      </c>
      <c r="U1426" s="1" t="str">
        <f>_xlfn.XLOOKUP(Table3[[#This Row],[Transaction ID]],Source_data!A:A,Source_data!E:E)</f>
        <v>Mumbai</v>
      </c>
      <c r="V1426" s="1">
        <f>_xlfn.IFNA(_xlfn.XLOOKUP(A1426,bank_processed_transactions[transaction_id],bank_processed_transactions[processing_minutes]),"")</f>
        <v>32.5</v>
      </c>
      <c r="W1426" s="31">
        <f>_xlfn.XLOOKUP(A1426,Source_data!A:A,Source_data!B:B)</f>
        <v>46035</v>
      </c>
    </row>
    <row r="1427" spans="1:23" x14ac:dyDescent="0.3">
      <c r="A1427" s="4" t="s">
        <v>4101</v>
      </c>
      <c r="B1427" s="1">
        <f>_xlfn.XLOOKUP(A1427,bank_source_transactions__1[transaction_id],bank_source_transactions__1[amount_inr])</f>
        <v>6280.63</v>
      </c>
      <c r="C1427" s="1">
        <f>_xlfn.XLOOKUP(A1427,Processed_data!A:A,Processed_data!F:F)</f>
        <v>6280.63</v>
      </c>
      <c r="D1427" s="1" t="str">
        <f>_xlfn.XLOOKUP(A1427,bank_source_transactions__1[transaction_id],bank_source_transactions__1[transaction_status])</f>
        <v>SUCCESS</v>
      </c>
      <c r="E1427" s="1" t="str">
        <f>_xlfn.XLOOKUP(A1427,Processed_data!A:A,Processed_data!G:G)</f>
        <v>SUCCESS</v>
      </c>
      <c r="F1427" s="1">
        <f>COUNTIF(bank_processed_transactions[transaction_id],A1427)</f>
        <v>1</v>
      </c>
      <c r="G1427" s="1" t="str">
        <f t="shared" si="220"/>
        <v>found</v>
      </c>
      <c r="H1427" s="1" t="str">
        <f t="shared" si="221"/>
        <v>Not Duplicate</v>
      </c>
      <c r="I1427" s="1" t="str">
        <f t="shared" si="222"/>
        <v>match</v>
      </c>
      <c r="J1427" s="1" t="str">
        <f t="shared" si="223"/>
        <v>match</v>
      </c>
      <c r="K1427" s="1">
        <f t="shared" si="224"/>
        <v>0</v>
      </c>
      <c r="L1427" s="2">
        <f>IF(F1427=0,"not processed",_xlfn.MINIFS(Processed_data!H:H,Processed_data!A:A,A1427))</f>
        <v>46026</v>
      </c>
      <c r="M1427" s="1">
        <f>IF(F1427=0,"not processed",ABS(bank_source_transactions__1[[#This Row],[transaction_date]]-Reconciliation!L1427))</f>
        <v>2</v>
      </c>
      <c r="N1427" s="1" t="str" cm="1">
        <f t="array" ref="N1427">_xlfn.IFS(M1427="not Processed", "Not Processed",M1427&gt;2,"SLA Breached",M1427&lt;=2,"Within SLA")</f>
        <v>Within SLA</v>
      </c>
      <c r="O1427" s="1" t="str">
        <f>_xlfn.XLOOKUP(A1427,Source_data!A:A,Source_data!D:D)</f>
        <v>UPI</v>
      </c>
      <c r="P1427" s="1">
        <f t="shared" si="225"/>
        <v>0</v>
      </c>
      <c r="Q1427" s="1">
        <f t="shared" si="226"/>
        <v>0</v>
      </c>
      <c r="R1427" s="1">
        <f t="shared" si="227"/>
        <v>0</v>
      </c>
      <c r="S1427" s="1">
        <f t="shared" si="228"/>
        <v>0</v>
      </c>
      <c r="T1427" s="1">
        <f t="shared" si="229"/>
        <v>0</v>
      </c>
      <c r="U1427" s="1" t="str">
        <f>_xlfn.XLOOKUP(Table3[[#This Row],[Transaction ID]],Source_data!A:A,Source_data!E:E)</f>
        <v>Mumbai</v>
      </c>
      <c r="V1427" s="1">
        <f>_xlfn.IFNA(_xlfn.XLOOKUP(A1427,bank_processed_transactions[transaction_id],bank_processed_transactions[processing_minutes]),"")</f>
        <v>102.6</v>
      </c>
      <c r="W1427" s="31">
        <f>_xlfn.XLOOKUP(A1427,Source_data!A:A,Source_data!B:B)</f>
        <v>46024</v>
      </c>
    </row>
    <row r="1428" spans="1:23" x14ac:dyDescent="0.3">
      <c r="A1428" s="3" t="s">
        <v>4595</v>
      </c>
      <c r="B1428" s="1">
        <f>_xlfn.XLOOKUP(A1428,bank_source_transactions__1[transaction_id],bank_source_transactions__1[amount_inr])</f>
        <v>33280.400000000001</v>
      </c>
      <c r="C1428" s="1">
        <f>_xlfn.XLOOKUP(A1428,Processed_data!A:A,Processed_data!F:F)</f>
        <v>33280.400000000001</v>
      </c>
      <c r="D1428" s="1" t="str">
        <f>_xlfn.XLOOKUP(A1428,bank_source_transactions__1[transaction_id],bank_source_transactions__1[transaction_status])</f>
        <v>SUCCESS</v>
      </c>
      <c r="E1428" s="1" t="str">
        <f>_xlfn.XLOOKUP(A1428,Processed_data!A:A,Processed_data!G:G)</f>
        <v>SUCCESS</v>
      </c>
      <c r="F1428" s="1">
        <f>COUNTIF(bank_processed_transactions[transaction_id],A1428)</f>
        <v>1</v>
      </c>
      <c r="G1428" s="1" t="str">
        <f t="shared" si="220"/>
        <v>found</v>
      </c>
      <c r="H1428" s="1" t="str">
        <f t="shared" si="221"/>
        <v>Not Duplicate</v>
      </c>
      <c r="I1428" s="1" t="str">
        <f t="shared" si="222"/>
        <v>match</v>
      </c>
      <c r="J1428" s="1" t="str">
        <f t="shared" si="223"/>
        <v>match</v>
      </c>
      <c r="K1428" s="1">
        <f t="shared" si="224"/>
        <v>0</v>
      </c>
      <c r="L1428" s="2">
        <f>IF(F1428=0,"not processed",_xlfn.MINIFS(Processed_data!H:H,Processed_data!A:A,A1428))</f>
        <v>46073</v>
      </c>
      <c r="M1428" s="1">
        <f>IF(F1428=0,"not processed",ABS(bank_source_transactions__1[[#This Row],[transaction_date]]-Reconciliation!L1428))</f>
        <v>3</v>
      </c>
      <c r="N1428" s="1" t="str" cm="1">
        <f t="array" ref="N1428">_xlfn.IFS(M1428="not Processed", "Not Processed",M1428&gt;2,"SLA Breached",M1428&lt;=2,"Within SLA")</f>
        <v>SLA Breached</v>
      </c>
      <c r="O1428" s="1" t="str">
        <f>_xlfn.XLOOKUP(A1428,Source_data!A:A,Source_data!D:D)</f>
        <v>UPI</v>
      </c>
      <c r="P1428" s="1">
        <f t="shared" si="225"/>
        <v>0</v>
      </c>
      <c r="Q1428" s="1">
        <f t="shared" si="226"/>
        <v>0</v>
      </c>
      <c r="R1428" s="1">
        <f t="shared" si="227"/>
        <v>0</v>
      </c>
      <c r="S1428" s="1">
        <f t="shared" si="228"/>
        <v>0</v>
      </c>
      <c r="T1428" s="1">
        <f t="shared" si="229"/>
        <v>1</v>
      </c>
      <c r="U1428" s="1" t="str">
        <f>_xlfn.XLOOKUP(Table3[[#This Row],[Transaction ID]],Source_data!A:A,Source_data!E:E)</f>
        <v>Pune</v>
      </c>
      <c r="V1428" s="1">
        <f>_xlfn.IFNA(_xlfn.XLOOKUP(A1428,bank_processed_transactions[transaction_id],bank_processed_transactions[processing_minutes]),"")</f>
        <v>34.6</v>
      </c>
      <c r="W1428" s="31">
        <f>_xlfn.XLOOKUP(A1428,Source_data!A:A,Source_data!B:B)</f>
        <v>46070</v>
      </c>
    </row>
    <row r="1429" spans="1:23" x14ac:dyDescent="0.3">
      <c r="A1429" s="4" t="s">
        <v>4699</v>
      </c>
      <c r="B1429" s="1">
        <f>_xlfn.XLOOKUP(A1429,bank_source_transactions__1[transaction_id],bank_source_transactions__1[amount_inr])</f>
        <v>413.12</v>
      </c>
      <c r="C1429" s="1">
        <f>_xlfn.XLOOKUP(A1429,Processed_data!A:A,Processed_data!F:F)</f>
        <v>413.12</v>
      </c>
      <c r="D1429" s="1" t="str">
        <f>_xlfn.XLOOKUP(A1429,bank_source_transactions__1[transaction_id],bank_source_transactions__1[transaction_status])</f>
        <v>FAILED</v>
      </c>
      <c r="E1429" s="1" t="str">
        <f>_xlfn.XLOOKUP(A1429,Processed_data!A:A,Processed_data!G:G)</f>
        <v>FAILED</v>
      </c>
      <c r="F1429" s="1">
        <f>COUNTIF(bank_processed_transactions[transaction_id],A1429)</f>
        <v>1</v>
      </c>
      <c r="G1429" s="1" t="str">
        <f t="shared" si="220"/>
        <v>found</v>
      </c>
      <c r="H1429" s="1" t="str">
        <f t="shared" si="221"/>
        <v>Not Duplicate</v>
      </c>
      <c r="I1429" s="1" t="str">
        <f t="shared" si="222"/>
        <v>match</v>
      </c>
      <c r="J1429" s="1" t="str">
        <f t="shared" si="223"/>
        <v>match</v>
      </c>
      <c r="K1429" s="1">
        <f t="shared" si="224"/>
        <v>0</v>
      </c>
      <c r="L1429" s="2">
        <f>IF(F1429=0,"not processed",_xlfn.MINIFS(Processed_data!H:H,Processed_data!A:A,A1429))</f>
        <v>46040</v>
      </c>
      <c r="M1429" s="1">
        <f>IF(F1429=0,"not processed",ABS(bank_source_transactions__1[[#This Row],[transaction_date]]-Reconciliation!L1429))</f>
        <v>3</v>
      </c>
      <c r="N1429" s="1" t="str" cm="1">
        <f t="array" ref="N1429">_xlfn.IFS(M1429="not Processed", "Not Processed",M1429&gt;2,"SLA Breached",M1429&lt;=2,"Within SLA")</f>
        <v>SLA Breached</v>
      </c>
      <c r="O1429" s="1" t="str">
        <f>_xlfn.XLOOKUP(A1429,Source_data!A:A,Source_data!D:D)</f>
        <v>NEFT</v>
      </c>
      <c r="P1429" s="1">
        <f t="shared" si="225"/>
        <v>0</v>
      </c>
      <c r="Q1429" s="1">
        <f t="shared" si="226"/>
        <v>0</v>
      </c>
      <c r="R1429" s="1">
        <f t="shared" si="227"/>
        <v>0</v>
      </c>
      <c r="S1429" s="1">
        <f t="shared" si="228"/>
        <v>0</v>
      </c>
      <c r="T1429" s="1">
        <f t="shared" si="229"/>
        <v>1</v>
      </c>
      <c r="U1429" s="1" t="str">
        <f>_xlfn.XLOOKUP(Table3[[#This Row],[Transaction ID]],Source_data!A:A,Source_data!E:E)</f>
        <v>Bengaluru</v>
      </c>
      <c r="V1429" s="1">
        <f>_xlfn.IFNA(_xlfn.XLOOKUP(A1429,bank_processed_transactions[transaction_id],bank_processed_transactions[processing_minutes]),"")</f>
        <v>51.4</v>
      </c>
      <c r="W1429" s="31">
        <f>_xlfn.XLOOKUP(A1429,Source_data!A:A,Source_data!B:B)</f>
        <v>46037</v>
      </c>
    </row>
    <row r="1430" spans="1:23" x14ac:dyDescent="0.3">
      <c r="A1430" s="3" t="s">
        <v>2536</v>
      </c>
      <c r="B1430" s="1">
        <f>_xlfn.XLOOKUP(A1430,bank_source_transactions__1[transaction_id],bank_source_transactions__1[amount_inr])</f>
        <v>10946.82</v>
      </c>
      <c r="C1430" s="1">
        <f>_xlfn.XLOOKUP(A1430,Processed_data!A:A,Processed_data!F:F)</f>
        <v>10946.82</v>
      </c>
      <c r="D1430" s="1" t="str">
        <f>_xlfn.XLOOKUP(A1430,bank_source_transactions__1[transaction_id],bank_source_transactions__1[transaction_status])</f>
        <v>SUCCESS</v>
      </c>
      <c r="E1430" s="1" t="str">
        <f>_xlfn.XLOOKUP(A1430,Processed_data!A:A,Processed_data!G:G)</f>
        <v>SUCCESS</v>
      </c>
      <c r="F1430" s="1">
        <f>COUNTIF(bank_processed_transactions[transaction_id],A1430)</f>
        <v>1</v>
      </c>
      <c r="G1430" s="1" t="str">
        <f t="shared" si="220"/>
        <v>found</v>
      </c>
      <c r="H1430" s="1" t="str">
        <f t="shared" si="221"/>
        <v>Not Duplicate</v>
      </c>
      <c r="I1430" s="1" t="str">
        <f t="shared" si="222"/>
        <v>match</v>
      </c>
      <c r="J1430" s="1" t="str">
        <f t="shared" si="223"/>
        <v>match</v>
      </c>
      <c r="K1430" s="1">
        <f t="shared" si="224"/>
        <v>0</v>
      </c>
      <c r="L1430" s="2">
        <f>IF(F1430=0,"not processed",_xlfn.MINIFS(Processed_data!H:H,Processed_data!A:A,A1430))</f>
        <v>46048</v>
      </c>
      <c r="M1430" s="1">
        <f>IF(F1430=0,"not processed",ABS(bank_source_transactions__1[[#This Row],[transaction_date]]-Reconciliation!L1430))</f>
        <v>0</v>
      </c>
      <c r="N1430" s="1" t="str" cm="1">
        <f t="array" ref="N1430">_xlfn.IFS(M1430="not Processed", "Not Processed",M1430&gt;2,"SLA Breached",M1430&lt;=2,"Within SLA")</f>
        <v>Within SLA</v>
      </c>
      <c r="O1430" s="1" t="str">
        <f>_xlfn.XLOOKUP(A1430,Source_data!A:A,Source_data!D:D)</f>
        <v>IMPS</v>
      </c>
      <c r="P1430" s="1">
        <f t="shared" si="225"/>
        <v>0</v>
      </c>
      <c r="Q1430" s="1">
        <f t="shared" si="226"/>
        <v>0</v>
      </c>
      <c r="R1430" s="1">
        <f t="shared" si="227"/>
        <v>0</v>
      </c>
      <c r="S1430" s="1">
        <f t="shared" si="228"/>
        <v>0</v>
      </c>
      <c r="T1430" s="1">
        <f t="shared" si="229"/>
        <v>0</v>
      </c>
      <c r="U1430" s="1" t="str">
        <f>_xlfn.XLOOKUP(Table3[[#This Row],[Transaction ID]],Source_data!A:A,Source_data!E:E)</f>
        <v>Hyderabad</v>
      </c>
      <c r="V1430" s="1">
        <f>_xlfn.IFNA(_xlfn.XLOOKUP(A1430,bank_processed_transactions[transaction_id],bank_processed_transactions[processing_minutes]),"")</f>
        <v>5</v>
      </c>
      <c r="W1430" s="31">
        <f>_xlfn.XLOOKUP(A1430,Source_data!A:A,Source_data!B:B)</f>
        <v>46048</v>
      </c>
    </row>
    <row r="1431" spans="1:23" x14ac:dyDescent="0.3">
      <c r="A1431" s="4" t="s">
        <v>2676</v>
      </c>
      <c r="B1431" s="1">
        <f>_xlfn.XLOOKUP(A1431,bank_source_transactions__1[transaction_id],bank_source_transactions__1[amount_inr])</f>
        <v>3740.85</v>
      </c>
      <c r="C1431" s="1">
        <f>_xlfn.XLOOKUP(A1431,Processed_data!A:A,Processed_data!F:F)</f>
        <v>3740.85</v>
      </c>
      <c r="D1431" s="1" t="str">
        <f>_xlfn.XLOOKUP(A1431,bank_source_transactions__1[transaction_id],bank_source_transactions__1[transaction_status])</f>
        <v>SUCCESS</v>
      </c>
      <c r="E1431" s="1" t="str">
        <f>_xlfn.XLOOKUP(A1431,Processed_data!A:A,Processed_data!G:G)</f>
        <v>SUCCESS</v>
      </c>
      <c r="F1431" s="1">
        <f>COUNTIF(bank_processed_transactions[transaction_id],A1431)</f>
        <v>1</v>
      </c>
      <c r="G1431" s="1" t="str">
        <f t="shared" si="220"/>
        <v>found</v>
      </c>
      <c r="H1431" s="1" t="str">
        <f t="shared" si="221"/>
        <v>Not Duplicate</v>
      </c>
      <c r="I1431" s="1" t="str">
        <f t="shared" si="222"/>
        <v>match</v>
      </c>
      <c r="J1431" s="1" t="str">
        <f t="shared" si="223"/>
        <v>match</v>
      </c>
      <c r="K1431" s="1">
        <f t="shared" si="224"/>
        <v>0</v>
      </c>
      <c r="L1431" s="2">
        <f>IF(F1431=0,"not processed",_xlfn.MINIFS(Processed_data!H:H,Processed_data!A:A,A1431))</f>
        <v>46095</v>
      </c>
      <c r="M1431" s="1">
        <f>IF(F1431=0,"not processed",ABS(bank_source_transactions__1[[#This Row],[transaction_date]]-Reconciliation!L1431))</f>
        <v>3</v>
      </c>
      <c r="N1431" s="1" t="str" cm="1">
        <f t="array" ref="N1431">_xlfn.IFS(M1431="not Processed", "Not Processed",M1431&gt;2,"SLA Breached",M1431&lt;=2,"Within SLA")</f>
        <v>SLA Breached</v>
      </c>
      <c r="O1431" s="1" t="str">
        <f>_xlfn.XLOOKUP(A1431,Source_data!A:A,Source_data!D:D)</f>
        <v>CARD</v>
      </c>
      <c r="P1431" s="1">
        <f t="shared" si="225"/>
        <v>0</v>
      </c>
      <c r="Q1431" s="1">
        <f t="shared" si="226"/>
        <v>0</v>
      </c>
      <c r="R1431" s="1">
        <f t="shared" si="227"/>
        <v>0</v>
      </c>
      <c r="S1431" s="1">
        <f t="shared" si="228"/>
        <v>0</v>
      </c>
      <c r="T1431" s="1">
        <f t="shared" si="229"/>
        <v>1</v>
      </c>
      <c r="U1431" s="1" t="str">
        <f>_xlfn.XLOOKUP(Table3[[#This Row],[Transaction ID]],Source_data!A:A,Source_data!E:E)</f>
        <v>Mumbai</v>
      </c>
      <c r="V1431" s="1">
        <f>_xlfn.IFNA(_xlfn.XLOOKUP(A1431,bank_processed_transactions[transaction_id],bank_processed_transactions[processing_minutes]),"")</f>
        <v>22.3</v>
      </c>
      <c r="W1431" s="31">
        <f>_xlfn.XLOOKUP(A1431,Source_data!A:A,Source_data!B:B)</f>
        <v>46092</v>
      </c>
    </row>
    <row r="1432" spans="1:23" x14ac:dyDescent="0.3">
      <c r="A1432" s="3" t="s">
        <v>4034</v>
      </c>
      <c r="B1432" s="1">
        <f>_xlfn.XLOOKUP(A1432,bank_source_transactions__1[transaction_id],bank_source_transactions__1[amount_inr])</f>
        <v>14020.23</v>
      </c>
      <c r="C1432" s="1">
        <f>_xlfn.XLOOKUP(A1432,Processed_data!A:A,Processed_data!F:F)</f>
        <v>14020.23</v>
      </c>
      <c r="D1432" s="1" t="str">
        <f>_xlfn.XLOOKUP(A1432,bank_source_transactions__1[transaction_id],bank_source_transactions__1[transaction_status])</f>
        <v>SUCCESS</v>
      </c>
      <c r="E1432" s="1" t="str">
        <f>_xlfn.XLOOKUP(A1432,Processed_data!A:A,Processed_data!G:G)</f>
        <v>SUCCESS</v>
      </c>
      <c r="F1432" s="1">
        <f>COUNTIF(bank_processed_transactions[transaction_id],A1432)</f>
        <v>1</v>
      </c>
      <c r="G1432" s="1" t="str">
        <f t="shared" si="220"/>
        <v>found</v>
      </c>
      <c r="H1432" s="1" t="str">
        <f t="shared" si="221"/>
        <v>Not Duplicate</v>
      </c>
      <c r="I1432" s="1" t="str">
        <f t="shared" si="222"/>
        <v>match</v>
      </c>
      <c r="J1432" s="1" t="str">
        <f t="shared" si="223"/>
        <v>match</v>
      </c>
      <c r="K1432" s="1">
        <f t="shared" si="224"/>
        <v>0</v>
      </c>
      <c r="L1432" s="2">
        <f>IF(F1432=0,"not processed",_xlfn.MINIFS(Processed_data!H:H,Processed_data!A:A,A1432))</f>
        <v>46110</v>
      </c>
      <c r="M1432" s="1">
        <f>IF(F1432=0,"not processed",ABS(bank_source_transactions__1[[#This Row],[transaction_date]]-Reconciliation!L1432))</f>
        <v>2</v>
      </c>
      <c r="N1432" s="1" t="str" cm="1">
        <f t="array" ref="N1432">_xlfn.IFS(M1432="not Processed", "Not Processed",M1432&gt;2,"SLA Breached",M1432&lt;=2,"Within SLA")</f>
        <v>Within SLA</v>
      </c>
      <c r="O1432" s="1" t="str">
        <f>_xlfn.XLOOKUP(A1432,Source_data!A:A,Source_data!D:D)</f>
        <v>CARD</v>
      </c>
      <c r="P1432" s="1">
        <f t="shared" si="225"/>
        <v>0</v>
      </c>
      <c r="Q1432" s="1">
        <f t="shared" si="226"/>
        <v>0</v>
      </c>
      <c r="R1432" s="1">
        <f t="shared" si="227"/>
        <v>0</v>
      </c>
      <c r="S1432" s="1">
        <f t="shared" si="228"/>
        <v>0</v>
      </c>
      <c r="T1432" s="1">
        <f t="shared" si="229"/>
        <v>0</v>
      </c>
      <c r="U1432" s="1" t="str">
        <f>_xlfn.XLOOKUP(Table3[[#This Row],[Transaction ID]],Source_data!A:A,Source_data!E:E)</f>
        <v>Hyderabad</v>
      </c>
      <c r="V1432" s="1">
        <f>_xlfn.IFNA(_xlfn.XLOOKUP(A1432,bank_processed_transactions[transaction_id],bank_processed_transactions[processing_minutes]),"")</f>
        <v>2.9</v>
      </c>
      <c r="W1432" s="31">
        <f>_xlfn.XLOOKUP(A1432,Source_data!A:A,Source_data!B:B)</f>
        <v>46108</v>
      </c>
    </row>
    <row r="1433" spans="1:23" x14ac:dyDescent="0.3">
      <c r="A1433" s="4" t="s">
        <v>4328</v>
      </c>
      <c r="B1433" s="1">
        <f>_xlfn.XLOOKUP(A1433,bank_source_transactions__1[transaction_id],bank_source_transactions__1[amount_inr])</f>
        <v>1867.23</v>
      </c>
      <c r="C1433" s="1">
        <f>_xlfn.XLOOKUP(A1433,Processed_data!A:A,Processed_data!F:F)</f>
        <v>1867.23</v>
      </c>
      <c r="D1433" s="1" t="str">
        <f>_xlfn.XLOOKUP(A1433,bank_source_transactions__1[transaction_id],bank_source_transactions__1[transaction_status])</f>
        <v>SUCCESS</v>
      </c>
      <c r="E1433" s="1" t="str">
        <f>_xlfn.XLOOKUP(A1433,Processed_data!A:A,Processed_data!G:G)</f>
        <v>SUCCESS</v>
      </c>
      <c r="F1433" s="1">
        <f>COUNTIF(bank_processed_transactions[transaction_id],A1433)</f>
        <v>1</v>
      </c>
      <c r="G1433" s="1" t="str">
        <f t="shared" si="220"/>
        <v>found</v>
      </c>
      <c r="H1433" s="1" t="str">
        <f t="shared" si="221"/>
        <v>Not Duplicate</v>
      </c>
      <c r="I1433" s="1" t="str">
        <f t="shared" si="222"/>
        <v>match</v>
      </c>
      <c r="J1433" s="1" t="str">
        <f t="shared" si="223"/>
        <v>match</v>
      </c>
      <c r="K1433" s="1">
        <f t="shared" si="224"/>
        <v>0</v>
      </c>
      <c r="L1433" s="2">
        <f>IF(F1433=0,"not processed",_xlfn.MINIFS(Processed_data!H:H,Processed_data!A:A,A1433))</f>
        <v>46035</v>
      </c>
      <c r="M1433" s="1">
        <f>IF(F1433=0,"not processed",ABS(bank_source_transactions__1[[#This Row],[transaction_date]]-Reconciliation!L1433))</f>
        <v>2</v>
      </c>
      <c r="N1433" s="1" t="str" cm="1">
        <f t="array" ref="N1433">_xlfn.IFS(M1433="not Processed", "Not Processed",M1433&gt;2,"SLA Breached",M1433&lt;=2,"Within SLA")</f>
        <v>Within SLA</v>
      </c>
      <c r="O1433" s="1" t="str">
        <f>_xlfn.XLOOKUP(A1433,Source_data!A:A,Source_data!D:D)</f>
        <v>IMPS</v>
      </c>
      <c r="P1433" s="1">
        <f t="shared" si="225"/>
        <v>0</v>
      </c>
      <c r="Q1433" s="1">
        <f t="shared" si="226"/>
        <v>0</v>
      </c>
      <c r="R1433" s="1">
        <f t="shared" si="227"/>
        <v>0</v>
      </c>
      <c r="S1433" s="1">
        <f t="shared" si="228"/>
        <v>0</v>
      </c>
      <c r="T1433" s="1">
        <f t="shared" si="229"/>
        <v>0</v>
      </c>
      <c r="U1433" s="1" t="str">
        <f>_xlfn.XLOOKUP(Table3[[#This Row],[Transaction ID]],Source_data!A:A,Source_data!E:E)</f>
        <v>Pune</v>
      </c>
      <c r="V1433" s="1">
        <f>_xlfn.IFNA(_xlfn.XLOOKUP(A1433,bank_processed_transactions[transaction_id],bank_processed_transactions[processing_minutes]),"")</f>
        <v>30.9</v>
      </c>
      <c r="W1433" s="31">
        <f>_xlfn.XLOOKUP(A1433,Source_data!A:A,Source_data!B:B)</f>
        <v>46033</v>
      </c>
    </row>
    <row r="1434" spans="1:23" x14ac:dyDescent="0.3">
      <c r="A1434" s="3" t="s">
        <v>1526</v>
      </c>
      <c r="B1434" s="1">
        <f>_xlfn.XLOOKUP(A1434,bank_source_transactions__1[transaction_id],bank_source_transactions__1[amount_inr])</f>
        <v>4028.29</v>
      </c>
      <c r="C1434" s="1">
        <f>_xlfn.XLOOKUP(A1434,Processed_data!A:A,Processed_data!F:F)</f>
        <v>4431.12</v>
      </c>
      <c r="D1434" s="1" t="str">
        <f>_xlfn.XLOOKUP(A1434,bank_source_transactions__1[transaction_id],bank_source_transactions__1[transaction_status])</f>
        <v>SUCCESS</v>
      </c>
      <c r="E1434" s="1" t="str">
        <f>_xlfn.XLOOKUP(A1434,Processed_data!A:A,Processed_data!G:G)</f>
        <v>SUCCESS</v>
      </c>
      <c r="F1434" s="1">
        <f>COUNTIF(bank_processed_transactions[transaction_id],A1434)</f>
        <v>1</v>
      </c>
      <c r="G1434" s="1" t="str">
        <f t="shared" si="220"/>
        <v>found</v>
      </c>
      <c r="H1434" s="1" t="str">
        <f t="shared" si="221"/>
        <v>Not Duplicate</v>
      </c>
      <c r="I1434" s="1" t="str">
        <f t="shared" si="222"/>
        <v>mismatch</v>
      </c>
      <c r="J1434" s="1" t="str">
        <f t="shared" si="223"/>
        <v>match</v>
      </c>
      <c r="K1434" s="1">
        <f t="shared" si="224"/>
        <v>402.82999999999993</v>
      </c>
      <c r="L1434" s="2">
        <f>IF(F1434=0,"not processed",_xlfn.MINIFS(Processed_data!H:H,Processed_data!A:A,A1434))</f>
        <v>46052</v>
      </c>
      <c r="M1434" s="1">
        <f>IF(F1434=0,"not processed",ABS(bank_source_transactions__1[[#This Row],[transaction_date]]-Reconciliation!L1434))</f>
        <v>2</v>
      </c>
      <c r="N1434" s="1" t="str" cm="1">
        <f t="array" ref="N1434">_xlfn.IFS(M1434="not Processed", "Not Processed",M1434&gt;2,"SLA Breached",M1434&lt;=2,"Within SLA")</f>
        <v>Within SLA</v>
      </c>
      <c r="O1434" s="1" t="str">
        <f>_xlfn.XLOOKUP(A1434,Source_data!A:A,Source_data!D:D)</f>
        <v>IMPS</v>
      </c>
      <c r="P1434" s="1">
        <f t="shared" si="225"/>
        <v>0</v>
      </c>
      <c r="Q1434" s="1">
        <f t="shared" si="226"/>
        <v>0</v>
      </c>
      <c r="R1434" s="1">
        <f t="shared" si="227"/>
        <v>1</v>
      </c>
      <c r="S1434" s="1">
        <f t="shared" si="228"/>
        <v>0</v>
      </c>
      <c r="T1434" s="1">
        <f t="shared" si="229"/>
        <v>0</v>
      </c>
      <c r="U1434" s="1" t="str">
        <f>_xlfn.XLOOKUP(Table3[[#This Row],[Transaction ID]],Source_data!A:A,Source_data!E:E)</f>
        <v>Hyderabad</v>
      </c>
      <c r="V1434" s="1">
        <f>_xlfn.IFNA(_xlfn.XLOOKUP(A1434,bank_processed_transactions[transaction_id],bank_processed_transactions[processing_minutes]),"")</f>
        <v>13.1</v>
      </c>
      <c r="W1434" s="31">
        <f>_xlfn.XLOOKUP(A1434,Source_data!A:A,Source_data!B:B)</f>
        <v>46050</v>
      </c>
    </row>
    <row r="1435" spans="1:23" x14ac:dyDescent="0.3">
      <c r="A1435" s="4" t="s">
        <v>3223</v>
      </c>
      <c r="B1435" s="1">
        <f>_xlfn.XLOOKUP(A1435,bank_source_transactions__1[transaction_id],bank_source_transactions__1[amount_inr])</f>
        <v>2556.64</v>
      </c>
      <c r="C1435" s="1">
        <f>_xlfn.XLOOKUP(A1435,Processed_data!A:A,Processed_data!F:F)</f>
        <v>2556.64</v>
      </c>
      <c r="D1435" s="1" t="str">
        <f>_xlfn.XLOOKUP(A1435,bank_source_transactions__1[transaction_id],bank_source_transactions__1[transaction_status])</f>
        <v>SUCCESS</v>
      </c>
      <c r="E1435" s="1" t="str">
        <f>_xlfn.XLOOKUP(A1435,Processed_data!A:A,Processed_data!G:G)</f>
        <v>SUCCESS</v>
      </c>
      <c r="F1435" s="1">
        <f>COUNTIF(bank_processed_transactions[transaction_id],A1435)</f>
        <v>1</v>
      </c>
      <c r="G1435" s="1" t="str">
        <f t="shared" si="220"/>
        <v>found</v>
      </c>
      <c r="H1435" s="1" t="str">
        <f t="shared" si="221"/>
        <v>Not Duplicate</v>
      </c>
      <c r="I1435" s="1" t="str">
        <f t="shared" si="222"/>
        <v>match</v>
      </c>
      <c r="J1435" s="1" t="str">
        <f t="shared" si="223"/>
        <v>match</v>
      </c>
      <c r="K1435" s="1">
        <f t="shared" si="224"/>
        <v>0</v>
      </c>
      <c r="L1435" s="2">
        <f>IF(F1435=0,"not processed",_xlfn.MINIFS(Processed_data!H:H,Processed_data!A:A,A1435))</f>
        <v>46062</v>
      </c>
      <c r="M1435" s="1">
        <f>IF(F1435=0,"not processed",ABS(bank_source_transactions__1[[#This Row],[transaction_date]]-Reconciliation!L1435))</f>
        <v>2</v>
      </c>
      <c r="N1435" s="1" t="str" cm="1">
        <f t="array" ref="N1435">_xlfn.IFS(M1435="not Processed", "Not Processed",M1435&gt;2,"SLA Breached",M1435&lt;=2,"Within SLA")</f>
        <v>Within SLA</v>
      </c>
      <c r="O1435" s="1" t="str">
        <f>_xlfn.XLOOKUP(A1435,Source_data!A:A,Source_data!D:D)</f>
        <v>IMPS</v>
      </c>
      <c r="P1435" s="1">
        <f t="shared" si="225"/>
        <v>0</v>
      </c>
      <c r="Q1435" s="1">
        <f t="shared" si="226"/>
        <v>0</v>
      </c>
      <c r="R1435" s="1">
        <f t="shared" si="227"/>
        <v>0</v>
      </c>
      <c r="S1435" s="1">
        <f t="shared" si="228"/>
        <v>0</v>
      </c>
      <c r="T1435" s="1">
        <f t="shared" si="229"/>
        <v>0</v>
      </c>
      <c r="U1435" s="1" t="str">
        <f>_xlfn.XLOOKUP(Table3[[#This Row],[Transaction ID]],Source_data!A:A,Source_data!E:E)</f>
        <v>Bengaluru</v>
      </c>
      <c r="V1435" s="1">
        <f>_xlfn.IFNA(_xlfn.XLOOKUP(A1435,bank_processed_transactions[transaction_id],bank_processed_transactions[processing_minutes]),"")</f>
        <v>48.2</v>
      </c>
      <c r="W1435" s="31">
        <f>_xlfn.XLOOKUP(A1435,Source_data!A:A,Source_data!B:B)</f>
        <v>46060</v>
      </c>
    </row>
    <row r="1436" spans="1:23" x14ac:dyDescent="0.3">
      <c r="A1436" s="3" t="s">
        <v>1975</v>
      </c>
      <c r="B1436" s="1">
        <f>_xlfn.XLOOKUP(A1436,bank_source_transactions__1[transaction_id],bank_source_transactions__1[amount_inr])</f>
        <v>5832.34</v>
      </c>
      <c r="C1436" s="1">
        <f>_xlfn.XLOOKUP(A1436,Processed_data!A:A,Processed_data!F:F)</f>
        <v>5832.34</v>
      </c>
      <c r="D1436" s="1" t="str">
        <f>_xlfn.XLOOKUP(A1436,bank_source_transactions__1[transaction_id],bank_source_transactions__1[transaction_status])</f>
        <v>SUCCESS</v>
      </c>
      <c r="E1436" s="1" t="str">
        <f>_xlfn.XLOOKUP(A1436,Processed_data!A:A,Processed_data!G:G)</f>
        <v>SUCCESS</v>
      </c>
      <c r="F1436" s="1">
        <f>COUNTIF(bank_processed_transactions[transaction_id],A1436)</f>
        <v>1</v>
      </c>
      <c r="G1436" s="1" t="str">
        <f t="shared" si="220"/>
        <v>found</v>
      </c>
      <c r="H1436" s="1" t="str">
        <f t="shared" si="221"/>
        <v>Not Duplicate</v>
      </c>
      <c r="I1436" s="1" t="str">
        <f t="shared" si="222"/>
        <v>match</v>
      </c>
      <c r="J1436" s="1" t="str">
        <f t="shared" si="223"/>
        <v>match</v>
      </c>
      <c r="K1436" s="1">
        <f t="shared" si="224"/>
        <v>0</v>
      </c>
      <c r="L1436" s="2">
        <f>IF(F1436=0,"not processed",_xlfn.MINIFS(Processed_data!H:H,Processed_data!A:A,A1436))</f>
        <v>46070</v>
      </c>
      <c r="M1436" s="1">
        <f>IF(F1436=0,"not processed",ABS(bank_source_transactions__1[[#This Row],[transaction_date]]-Reconciliation!L1436))</f>
        <v>2</v>
      </c>
      <c r="N1436" s="1" t="str" cm="1">
        <f t="array" ref="N1436">_xlfn.IFS(M1436="not Processed", "Not Processed",M1436&gt;2,"SLA Breached",M1436&lt;=2,"Within SLA")</f>
        <v>Within SLA</v>
      </c>
      <c r="O1436" s="1" t="str">
        <f>_xlfn.XLOOKUP(A1436,Source_data!A:A,Source_data!D:D)</f>
        <v>CARD</v>
      </c>
      <c r="P1436" s="1">
        <f t="shared" si="225"/>
        <v>0</v>
      </c>
      <c r="Q1436" s="1">
        <f t="shared" si="226"/>
        <v>0</v>
      </c>
      <c r="R1436" s="1">
        <f t="shared" si="227"/>
        <v>0</v>
      </c>
      <c r="S1436" s="1">
        <f t="shared" si="228"/>
        <v>0</v>
      </c>
      <c r="T1436" s="1">
        <f t="shared" si="229"/>
        <v>0</v>
      </c>
      <c r="U1436" s="1" t="str">
        <f>_xlfn.XLOOKUP(Table3[[#This Row],[Transaction ID]],Source_data!A:A,Source_data!E:E)</f>
        <v>Pune</v>
      </c>
      <c r="V1436" s="1">
        <f>_xlfn.IFNA(_xlfn.XLOOKUP(A1436,bank_processed_transactions[transaction_id],bank_processed_transactions[processing_minutes]),"")</f>
        <v>29.8</v>
      </c>
      <c r="W1436" s="31">
        <f>_xlfn.XLOOKUP(A1436,Source_data!A:A,Source_data!B:B)</f>
        <v>46068</v>
      </c>
    </row>
    <row r="1437" spans="1:23" x14ac:dyDescent="0.3">
      <c r="A1437" s="4" t="s">
        <v>295</v>
      </c>
      <c r="B1437" s="1">
        <f>_xlfn.XLOOKUP(A1437,bank_source_transactions__1[transaction_id],bank_source_transactions__1[amount_inr])</f>
        <v>13402.33</v>
      </c>
      <c r="C1437" s="1">
        <f>_xlfn.XLOOKUP(A1437,Processed_data!A:A,Processed_data!F:F)</f>
        <v>13402.33</v>
      </c>
      <c r="D1437" s="1" t="str">
        <f>_xlfn.XLOOKUP(A1437,bank_source_transactions__1[transaction_id],bank_source_transactions__1[transaction_status])</f>
        <v>SUCCESS</v>
      </c>
      <c r="E1437" s="1" t="str">
        <f>_xlfn.XLOOKUP(A1437,Processed_data!A:A,Processed_data!G:G)</f>
        <v>SUCCESS</v>
      </c>
      <c r="F1437" s="1">
        <f>COUNTIF(bank_processed_transactions[transaction_id],A1437)</f>
        <v>1</v>
      </c>
      <c r="G1437" s="1" t="str">
        <f t="shared" si="220"/>
        <v>found</v>
      </c>
      <c r="H1437" s="1" t="str">
        <f t="shared" si="221"/>
        <v>Not Duplicate</v>
      </c>
      <c r="I1437" s="1" t="str">
        <f t="shared" si="222"/>
        <v>match</v>
      </c>
      <c r="J1437" s="1" t="str">
        <f t="shared" si="223"/>
        <v>match</v>
      </c>
      <c r="K1437" s="1">
        <f t="shared" si="224"/>
        <v>0</v>
      </c>
      <c r="L1437" s="2">
        <f>IF(F1437=0,"not processed",_xlfn.MINIFS(Processed_data!H:H,Processed_data!A:A,A1437))</f>
        <v>46059</v>
      </c>
      <c r="M1437" s="1">
        <f>IF(F1437=0,"not processed",ABS(bank_source_transactions__1[[#This Row],[transaction_date]]-Reconciliation!L1437))</f>
        <v>3</v>
      </c>
      <c r="N1437" s="1" t="str" cm="1">
        <f t="array" ref="N1437">_xlfn.IFS(M1437="not Processed", "Not Processed",M1437&gt;2,"SLA Breached",M1437&lt;=2,"Within SLA")</f>
        <v>SLA Breached</v>
      </c>
      <c r="O1437" s="1" t="str">
        <f>_xlfn.XLOOKUP(A1437,Source_data!A:A,Source_data!D:D)</f>
        <v>UPI</v>
      </c>
      <c r="P1437" s="1">
        <f t="shared" si="225"/>
        <v>0</v>
      </c>
      <c r="Q1437" s="1">
        <f t="shared" si="226"/>
        <v>0</v>
      </c>
      <c r="R1437" s="1">
        <f t="shared" si="227"/>
        <v>0</v>
      </c>
      <c r="S1437" s="1">
        <f t="shared" si="228"/>
        <v>0</v>
      </c>
      <c r="T1437" s="1">
        <f t="shared" si="229"/>
        <v>1</v>
      </c>
      <c r="U1437" s="1" t="str">
        <f>_xlfn.XLOOKUP(Table3[[#This Row],[Transaction ID]],Source_data!A:A,Source_data!E:E)</f>
        <v>Bengaluru</v>
      </c>
      <c r="V1437" s="1">
        <f>_xlfn.IFNA(_xlfn.XLOOKUP(A1437,bank_processed_transactions[transaction_id],bank_processed_transactions[processing_minutes]),"")</f>
        <v>23.5</v>
      </c>
      <c r="W1437" s="31">
        <f>_xlfn.XLOOKUP(A1437,Source_data!A:A,Source_data!B:B)</f>
        <v>46056</v>
      </c>
    </row>
    <row r="1438" spans="1:23" x14ac:dyDescent="0.3">
      <c r="A1438" s="3" t="s">
        <v>1830</v>
      </c>
      <c r="B1438" s="1">
        <f>_xlfn.XLOOKUP(A1438,bank_source_transactions__1[transaction_id],bank_source_transactions__1[amount_inr])</f>
        <v>15171.4</v>
      </c>
      <c r="C1438" s="1">
        <f>_xlfn.XLOOKUP(A1438,Processed_data!A:A,Processed_data!F:F)</f>
        <v>15171.4</v>
      </c>
      <c r="D1438" s="1" t="str">
        <f>_xlfn.XLOOKUP(A1438,bank_source_transactions__1[transaction_id],bank_source_transactions__1[transaction_status])</f>
        <v>SUCCESS</v>
      </c>
      <c r="E1438" s="1" t="str">
        <f>_xlfn.XLOOKUP(A1438,Processed_data!A:A,Processed_data!G:G)</f>
        <v>SUCCESS</v>
      </c>
      <c r="F1438" s="1">
        <f>COUNTIF(bank_processed_transactions[transaction_id],A1438)</f>
        <v>1</v>
      </c>
      <c r="G1438" s="1" t="str">
        <f t="shared" si="220"/>
        <v>found</v>
      </c>
      <c r="H1438" s="1" t="str">
        <f t="shared" si="221"/>
        <v>Not Duplicate</v>
      </c>
      <c r="I1438" s="1" t="str">
        <f t="shared" si="222"/>
        <v>match</v>
      </c>
      <c r="J1438" s="1" t="str">
        <f t="shared" si="223"/>
        <v>match</v>
      </c>
      <c r="K1438" s="1">
        <f t="shared" si="224"/>
        <v>0</v>
      </c>
      <c r="L1438" s="2">
        <f>IF(F1438=0,"not processed",_xlfn.MINIFS(Processed_data!H:H,Processed_data!A:A,A1438))</f>
        <v>46081</v>
      </c>
      <c r="M1438" s="1">
        <f>IF(F1438=0,"not processed",ABS(bank_source_transactions__1[[#This Row],[transaction_date]]-Reconciliation!L1438))</f>
        <v>0</v>
      </c>
      <c r="N1438" s="1" t="str" cm="1">
        <f t="array" ref="N1438">_xlfn.IFS(M1438="not Processed", "Not Processed",M1438&gt;2,"SLA Breached",M1438&lt;=2,"Within SLA")</f>
        <v>Within SLA</v>
      </c>
      <c r="O1438" s="1" t="str">
        <f>_xlfn.XLOOKUP(A1438,Source_data!A:A,Source_data!D:D)</f>
        <v>ATM</v>
      </c>
      <c r="P1438" s="1">
        <f t="shared" si="225"/>
        <v>0</v>
      </c>
      <c r="Q1438" s="1">
        <f t="shared" si="226"/>
        <v>0</v>
      </c>
      <c r="R1438" s="1">
        <f t="shared" si="227"/>
        <v>0</v>
      </c>
      <c r="S1438" s="1">
        <f t="shared" si="228"/>
        <v>0</v>
      </c>
      <c r="T1438" s="1">
        <f t="shared" si="229"/>
        <v>0</v>
      </c>
      <c r="U1438" s="1" t="str">
        <f>_xlfn.XLOOKUP(Table3[[#This Row],[Transaction ID]],Source_data!A:A,Source_data!E:E)</f>
        <v>Hyderabad</v>
      </c>
      <c r="V1438" s="1">
        <f>_xlfn.IFNA(_xlfn.XLOOKUP(A1438,bank_processed_transactions[transaction_id],bank_processed_transactions[processing_minutes]),"")</f>
        <v>37.700000000000003</v>
      </c>
      <c r="W1438" s="31">
        <f>_xlfn.XLOOKUP(A1438,Source_data!A:A,Source_data!B:B)</f>
        <v>46081</v>
      </c>
    </row>
    <row r="1439" spans="1:23" x14ac:dyDescent="0.3">
      <c r="A1439" s="4" t="s">
        <v>1282</v>
      </c>
      <c r="B1439" s="1">
        <f>_xlfn.XLOOKUP(A1439,bank_source_transactions__1[transaction_id],bank_source_transactions__1[amount_inr])</f>
        <v>3047.12</v>
      </c>
      <c r="C1439" s="1">
        <f>_xlfn.XLOOKUP(A1439,Processed_data!A:A,Processed_data!F:F)</f>
        <v>3047.12</v>
      </c>
      <c r="D1439" s="1" t="str">
        <f>_xlfn.XLOOKUP(A1439,bank_source_transactions__1[transaction_id],bank_source_transactions__1[transaction_status])</f>
        <v>SUCCESS</v>
      </c>
      <c r="E1439" s="1" t="str">
        <f>_xlfn.XLOOKUP(A1439,Processed_data!A:A,Processed_data!G:G)</f>
        <v>SUCCESS</v>
      </c>
      <c r="F1439" s="1">
        <f>COUNTIF(bank_processed_transactions[transaction_id],A1439)</f>
        <v>1</v>
      </c>
      <c r="G1439" s="1" t="str">
        <f t="shared" si="220"/>
        <v>found</v>
      </c>
      <c r="H1439" s="1" t="str">
        <f t="shared" si="221"/>
        <v>Not Duplicate</v>
      </c>
      <c r="I1439" s="1" t="str">
        <f t="shared" si="222"/>
        <v>match</v>
      </c>
      <c r="J1439" s="1" t="str">
        <f t="shared" si="223"/>
        <v>match</v>
      </c>
      <c r="K1439" s="1">
        <f t="shared" si="224"/>
        <v>0</v>
      </c>
      <c r="L1439" s="2">
        <f>IF(F1439=0,"not processed",_xlfn.MINIFS(Processed_data!H:H,Processed_data!A:A,A1439))</f>
        <v>46043</v>
      </c>
      <c r="M1439" s="1">
        <f>IF(F1439=0,"not processed",ABS(bank_source_transactions__1[[#This Row],[transaction_date]]-Reconciliation!L1439))</f>
        <v>3</v>
      </c>
      <c r="N1439" s="1" t="str" cm="1">
        <f t="array" ref="N1439">_xlfn.IFS(M1439="not Processed", "Not Processed",M1439&gt;2,"SLA Breached",M1439&lt;=2,"Within SLA")</f>
        <v>SLA Breached</v>
      </c>
      <c r="O1439" s="1" t="str">
        <f>_xlfn.XLOOKUP(A1439,Source_data!A:A,Source_data!D:D)</f>
        <v>NEFT</v>
      </c>
      <c r="P1439" s="1">
        <f t="shared" si="225"/>
        <v>0</v>
      </c>
      <c r="Q1439" s="1">
        <f t="shared" si="226"/>
        <v>0</v>
      </c>
      <c r="R1439" s="1">
        <f t="shared" si="227"/>
        <v>0</v>
      </c>
      <c r="S1439" s="1">
        <f t="shared" si="228"/>
        <v>0</v>
      </c>
      <c r="T1439" s="1">
        <f t="shared" si="229"/>
        <v>1</v>
      </c>
      <c r="U1439" s="1" t="str">
        <f>_xlfn.XLOOKUP(Table3[[#This Row],[Transaction ID]],Source_data!A:A,Source_data!E:E)</f>
        <v>Bengaluru</v>
      </c>
      <c r="V1439" s="1">
        <f>_xlfn.IFNA(_xlfn.XLOOKUP(A1439,bank_processed_transactions[transaction_id],bank_processed_transactions[processing_minutes]),"")</f>
        <v>13.6</v>
      </c>
      <c r="W1439" s="31">
        <f>_xlfn.XLOOKUP(A1439,Source_data!A:A,Source_data!B:B)</f>
        <v>46040</v>
      </c>
    </row>
    <row r="1440" spans="1:23" x14ac:dyDescent="0.3">
      <c r="A1440" s="3" t="s">
        <v>481</v>
      </c>
      <c r="B1440" s="1">
        <f>_xlfn.XLOOKUP(A1440,bank_source_transactions__1[transaction_id],bank_source_transactions__1[amount_inr])</f>
        <v>37289.18</v>
      </c>
      <c r="C1440" s="1">
        <f>_xlfn.XLOOKUP(A1440,Processed_data!A:A,Processed_data!F:F)</f>
        <v>37289.18</v>
      </c>
      <c r="D1440" s="1" t="str">
        <f>_xlfn.XLOOKUP(A1440,bank_source_transactions__1[transaction_id],bank_source_transactions__1[transaction_status])</f>
        <v>SUCCESS</v>
      </c>
      <c r="E1440" s="1" t="str">
        <f>_xlfn.XLOOKUP(A1440,Processed_data!A:A,Processed_data!G:G)</f>
        <v>SUCCESS</v>
      </c>
      <c r="F1440" s="1">
        <f>COUNTIF(bank_processed_transactions[transaction_id],A1440)</f>
        <v>1</v>
      </c>
      <c r="G1440" s="1" t="str">
        <f t="shared" si="220"/>
        <v>found</v>
      </c>
      <c r="H1440" s="1" t="str">
        <f t="shared" si="221"/>
        <v>Not Duplicate</v>
      </c>
      <c r="I1440" s="1" t="str">
        <f t="shared" si="222"/>
        <v>match</v>
      </c>
      <c r="J1440" s="1" t="str">
        <f t="shared" si="223"/>
        <v>match</v>
      </c>
      <c r="K1440" s="1">
        <f t="shared" si="224"/>
        <v>0</v>
      </c>
      <c r="L1440" s="2">
        <f>IF(F1440=0,"not processed",_xlfn.MINIFS(Processed_data!H:H,Processed_data!A:A,A1440))</f>
        <v>46109</v>
      </c>
      <c r="M1440" s="1">
        <f>IF(F1440=0,"not processed",ABS(bank_source_transactions__1[[#This Row],[transaction_date]]-Reconciliation!L1440))</f>
        <v>1</v>
      </c>
      <c r="N1440" s="1" t="str" cm="1">
        <f t="array" ref="N1440">_xlfn.IFS(M1440="not Processed", "Not Processed",M1440&gt;2,"SLA Breached",M1440&lt;=2,"Within SLA")</f>
        <v>Within SLA</v>
      </c>
      <c r="O1440" s="1" t="str">
        <f>_xlfn.XLOOKUP(A1440,Source_data!A:A,Source_data!D:D)</f>
        <v>NEFT</v>
      </c>
      <c r="P1440" s="1">
        <f t="shared" si="225"/>
        <v>0</v>
      </c>
      <c r="Q1440" s="1">
        <f t="shared" si="226"/>
        <v>0</v>
      </c>
      <c r="R1440" s="1">
        <f t="shared" si="227"/>
        <v>0</v>
      </c>
      <c r="S1440" s="1">
        <f t="shared" si="228"/>
        <v>0</v>
      </c>
      <c r="T1440" s="1">
        <f t="shared" si="229"/>
        <v>0</v>
      </c>
      <c r="U1440" s="1" t="str">
        <f>_xlfn.XLOOKUP(Table3[[#This Row],[Transaction ID]],Source_data!A:A,Source_data!E:E)</f>
        <v>Bengaluru</v>
      </c>
      <c r="V1440" s="1">
        <f>_xlfn.IFNA(_xlfn.XLOOKUP(A1440,bank_processed_transactions[transaction_id],bank_processed_transactions[processing_minutes]),"")</f>
        <v>20.3</v>
      </c>
      <c r="W1440" s="31">
        <f>_xlfn.XLOOKUP(A1440,Source_data!A:A,Source_data!B:B)</f>
        <v>46108</v>
      </c>
    </row>
    <row r="1441" spans="1:23" x14ac:dyDescent="0.3">
      <c r="A1441" s="4" t="s">
        <v>2997</v>
      </c>
      <c r="B1441" s="1">
        <f>_xlfn.XLOOKUP(A1441,bank_source_transactions__1[transaction_id],bank_source_transactions__1[amount_inr])</f>
        <v>1341.35</v>
      </c>
      <c r="C1441" s="1">
        <f>_xlfn.XLOOKUP(A1441,Processed_data!A:A,Processed_data!F:F)</f>
        <v>1341.35</v>
      </c>
      <c r="D1441" s="1" t="str">
        <f>_xlfn.XLOOKUP(A1441,bank_source_transactions__1[transaction_id],bank_source_transactions__1[transaction_status])</f>
        <v>FAILED</v>
      </c>
      <c r="E1441" s="1" t="str">
        <f>_xlfn.XLOOKUP(A1441,Processed_data!A:A,Processed_data!G:G)</f>
        <v>FAILED</v>
      </c>
      <c r="F1441" s="1">
        <f>COUNTIF(bank_processed_transactions[transaction_id],A1441)</f>
        <v>1</v>
      </c>
      <c r="G1441" s="1" t="str">
        <f t="shared" si="220"/>
        <v>found</v>
      </c>
      <c r="H1441" s="1" t="str">
        <f t="shared" si="221"/>
        <v>Not Duplicate</v>
      </c>
      <c r="I1441" s="1" t="str">
        <f t="shared" si="222"/>
        <v>match</v>
      </c>
      <c r="J1441" s="1" t="str">
        <f t="shared" si="223"/>
        <v>match</v>
      </c>
      <c r="K1441" s="1">
        <f t="shared" si="224"/>
        <v>0</v>
      </c>
      <c r="L1441" s="2">
        <f>IF(F1441=0,"not processed",_xlfn.MINIFS(Processed_data!H:H,Processed_data!A:A,A1441))</f>
        <v>46106</v>
      </c>
      <c r="M1441" s="1">
        <f>IF(F1441=0,"not processed",ABS(bank_source_transactions__1[[#This Row],[transaction_date]]-Reconciliation!L1441))</f>
        <v>1</v>
      </c>
      <c r="N1441" s="1" t="str" cm="1">
        <f t="array" ref="N1441">_xlfn.IFS(M1441="not Processed", "Not Processed",M1441&gt;2,"SLA Breached",M1441&lt;=2,"Within SLA")</f>
        <v>Within SLA</v>
      </c>
      <c r="O1441" s="1" t="str">
        <f>_xlfn.XLOOKUP(A1441,Source_data!A:A,Source_data!D:D)</f>
        <v>IMPS</v>
      </c>
      <c r="P1441" s="1">
        <f t="shared" si="225"/>
        <v>0</v>
      </c>
      <c r="Q1441" s="1">
        <f t="shared" si="226"/>
        <v>0</v>
      </c>
      <c r="R1441" s="1">
        <f t="shared" si="227"/>
        <v>0</v>
      </c>
      <c r="S1441" s="1">
        <f t="shared" si="228"/>
        <v>0</v>
      </c>
      <c r="T1441" s="1">
        <f t="shared" si="229"/>
        <v>0</v>
      </c>
      <c r="U1441" s="1" t="str">
        <f>_xlfn.XLOOKUP(Table3[[#This Row],[Transaction ID]],Source_data!A:A,Source_data!E:E)</f>
        <v>Bengaluru</v>
      </c>
      <c r="V1441" s="1">
        <f>_xlfn.IFNA(_xlfn.XLOOKUP(A1441,bank_processed_transactions[transaction_id],bank_processed_transactions[processing_minutes]),"")</f>
        <v>59.2</v>
      </c>
      <c r="W1441" s="31">
        <f>_xlfn.XLOOKUP(A1441,Source_data!A:A,Source_data!B:B)</f>
        <v>46105</v>
      </c>
    </row>
    <row r="1442" spans="1:23" x14ac:dyDescent="0.3">
      <c r="A1442" s="3" t="s">
        <v>4386</v>
      </c>
      <c r="B1442" s="1">
        <f>_xlfn.XLOOKUP(A1442,bank_source_transactions__1[transaction_id],bank_source_transactions__1[amount_inr])</f>
        <v>9432.15</v>
      </c>
      <c r="C1442" s="1">
        <f>_xlfn.XLOOKUP(A1442,Processed_data!A:A,Processed_data!F:F)</f>
        <v>9432.15</v>
      </c>
      <c r="D1442" s="1" t="str">
        <f>_xlfn.XLOOKUP(A1442,bank_source_transactions__1[transaction_id],bank_source_transactions__1[transaction_status])</f>
        <v>SUCCESS</v>
      </c>
      <c r="E1442" s="1" t="str">
        <f>_xlfn.XLOOKUP(A1442,Processed_data!A:A,Processed_data!G:G)</f>
        <v>SUCCESS</v>
      </c>
      <c r="F1442" s="1">
        <f>COUNTIF(bank_processed_transactions[transaction_id],A1442)</f>
        <v>1</v>
      </c>
      <c r="G1442" s="1" t="str">
        <f t="shared" si="220"/>
        <v>found</v>
      </c>
      <c r="H1442" s="1" t="str">
        <f t="shared" si="221"/>
        <v>Not Duplicate</v>
      </c>
      <c r="I1442" s="1" t="str">
        <f t="shared" si="222"/>
        <v>match</v>
      </c>
      <c r="J1442" s="1" t="str">
        <f t="shared" si="223"/>
        <v>match</v>
      </c>
      <c r="K1442" s="1">
        <f t="shared" si="224"/>
        <v>0</v>
      </c>
      <c r="L1442" s="2">
        <f>IF(F1442=0,"not processed",_xlfn.MINIFS(Processed_data!H:H,Processed_data!A:A,A1442))</f>
        <v>46071</v>
      </c>
      <c r="M1442" s="1">
        <f>IF(F1442=0,"not processed",ABS(bank_source_transactions__1[[#This Row],[transaction_date]]-Reconciliation!L1442))</f>
        <v>2</v>
      </c>
      <c r="N1442" s="1" t="str" cm="1">
        <f t="array" ref="N1442">_xlfn.IFS(M1442="not Processed", "Not Processed",M1442&gt;2,"SLA Breached",M1442&lt;=2,"Within SLA")</f>
        <v>Within SLA</v>
      </c>
      <c r="O1442" s="1" t="str">
        <f>_xlfn.XLOOKUP(A1442,Source_data!A:A,Source_data!D:D)</f>
        <v>NEFT</v>
      </c>
      <c r="P1442" s="1">
        <f t="shared" si="225"/>
        <v>0</v>
      </c>
      <c r="Q1442" s="1">
        <f t="shared" si="226"/>
        <v>0</v>
      </c>
      <c r="R1442" s="1">
        <f t="shared" si="227"/>
        <v>0</v>
      </c>
      <c r="S1442" s="1">
        <f t="shared" si="228"/>
        <v>0</v>
      </c>
      <c r="T1442" s="1">
        <f t="shared" si="229"/>
        <v>0</v>
      </c>
      <c r="U1442" s="1" t="str">
        <f>_xlfn.XLOOKUP(Table3[[#This Row],[Transaction ID]],Source_data!A:A,Source_data!E:E)</f>
        <v>Hyderabad</v>
      </c>
      <c r="V1442" s="1">
        <f>_xlfn.IFNA(_xlfn.XLOOKUP(A1442,bank_processed_transactions[transaction_id],bank_processed_transactions[processing_minutes]),"")</f>
        <v>38.799999999999997</v>
      </c>
      <c r="W1442" s="31">
        <f>_xlfn.XLOOKUP(A1442,Source_data!A:A,Source_data!B:B)</f>
        <v>46069</v>
      </c>
    </row>
    <row r="1443" spans="1:23" x14ac:dyDescent="0.3">
      <c r="A1443" s="4" t="s">
        <v>1858</v>
      </c>
      <c r="B1443" s="1">
        <f>_xlfn.XLOOKUP(A1443,bank_source_transactions__1[transaction_id],bank_source_transactions__1[amount_inr])</f>
        <v>100935.65</v>
      </c>
      <c r="C1443" s="1">
        <f>_xlfn.XLOOKUP(A1443,Processed_data!A:A,Processed_data!F:F)</f>
        <v>100935.65</v>
      </c>
      <c r="D1443" s="1" t="str">
        <f>_xlfn.XLOOKUP(A1443,bank_source_transactions__1[transaction_id],bank_source_transactions__1[transaction_status])</f>
        <v>SUCCESS</v>
      </c>
      <c r="E1443" s="1" t="str">
        <f>_xlfn.XLOOKUP(A1443,Processed_data!A:A,Processed_data!G:G)</f>
        <v>SUCCESS</v>
      </c>
      <c r="F1443" s="1">
        <f>COUNTIF(bank_processed_transactions[transaction_id],A1443)</f>
        <v>1</v>
      </c>
      <c r="G1443" s="1" t="str">
        <f t="shared" si="220"/>
        <v>found</v>
      </c>
      <c r="H1443" s="1" t="str">
        <f t="shared" si="221"/>
        <v>Not Duplicate</v>
      </c>
      <c r="I1443" s="1" t="str">
        <f t="shared" si="222"/>
        <v>match</v>
      </c>
      <c r="J1443" s="1" t="str">
        <f t="shared" si="223"/>
        <v>match</v>
      </c>
      <c r="K1443" s="1">
        <f t="shared" si="224"/>
        <v>0</v>
      </c>
      <c r="L1443" s="2">
        <f>IF(F1443=0,"not processed",_xlfn.MINIFS(Processed_data!H:H,Processed_data!A:A,A1443))</f>
        <v>46041</v>
      </c>
      <c r="M1443" s="1">
        <f>IF(F1443=0,"not processed",ABS(bank_source_transactions__1[[#This Row],[transaction_date]]-Reconciliation!L1443))</f>
        <v>3</v>
      </c>
      <c r="N1443" s="1" t="str" cm="1">
        <f t="array" ref="N1443">_xlfn.IFS(M1443="not Processed", "Not Processed",M1443&gt;2,"SLA Breached",M1443&lt;=2,"Within SLA")</f>
        <v>SLA Breached</v>
      </c>
      <c r="O1443" s="1" t="str">
        <f>_xlfn.XLOOKUP(A1443,Source_data!A:A,Source_data!D:D)</f>
        <v>NEFT</v>
      </c>
      <c r="P1443" s="1">
        <f t="shared" si="225"/>
        <v>0</v>
      </c>
      <c r="Q1443" s="1">
        <f t="shared" si="226"/>
        <v>0</v>
      </c>
      <c r="R1443" s="1">
        <f t="shared" si="227"/>
        <v>0</v>
      </c>
      <c r="S1443" s="1">
        <f t="shared" si="228"/>
        <v>0</v>
      </c>
      <c r="T1443" s="1">
        <f t="shared" si="229"/>
        <v>1</v>
      </c>
      <c r="U1443" s="1" t="str">
        <f>_xlfn.XLOOKUP(Table3[[#This Row],[Transaction ID]],Source_data!A:A,Source_data!E:E)</f>
        <v>Bengaluru</v>
      </c>
      <c r="V1443" s="1">
        <f>_xlfn.IFNA(_xlfn.XLOOKUP(A1443,bank_processed_transactions[transaction_id],bank_processed_transactions[processing_minutes]),"")</f>
        <v>29.4</v>
      </c>
      <c r="W1443" s="31">
        <f>_xlfn.XLOOKUP(A1443,Source_data!A:A,Source_data!B:B)</f>
        <v>46038</v>
      </c>
    </row>
    <row r="1444" spans="1:23" x14ac:dyDescent="0.3">
      <c r="A1444" s="3" t="s">
        <v>448</v>
      </c>
      <c r="B1444" s="1">
        <f>_xlfn.XLOOKUP(A1444,bank_source_transactions__1[transaction_id],bank_source_transactions__1[amount_inr])</f>
        <v>25926.95</v>
      </c>
      <c r="C1444" s="1">
        <f>_xlfn.XLOOKUP(A1444,Processed_data!A:A,Processed_data!F:F)</f>
        <v>25926.95</v>
      </c>
      <c r="D1444" s="1" t="str">
        <f>_xlfn.XLOOKUP(A1444,bank_source_transactions__1[transaction_id],bank_source_transactions__1[transaction_status])</f>
        <v>SUCCESS</v>
      </c>
      <c r="E1444" s="1" t="str">
        <f>_xlfn.XLOOKUP(A1444,Processed_data!A:A,Processed_data!G:G)</f>
        <v>SUCCESS</v>
      </c>
      <c r="F1444" s="1">
        <f>COUNTIF(bank_processed_transactions[transaction_id],A1444)</f>
        <v>1</v>
      </c>
      <c r="G1444" s="1" t="str">
        <f t="shared" si="220"/>
        <v>found</v>
      </c>
      <c r="H1444" s="1" t="str">
        <f t="shared" si="221"/>
        <v>Not Duplicate</v>
      </c>
      <c r="I1444" s="1" t="str">
        <f t="shared" si="222"/>
        <v>match</v>
      </c>
      <c r="J1444" s="1" t="str">
        <f t="shared" si="223"/>
        <v>match</v>
      </c>
      <c r="K1444" s="1">
        <f t="shared" si="224"/>
        <v>0</v>
      </c>
      <c r="L1444" s="2">
        <f>IF(F1444=0,"not processed",_xlfn.MINIFS(Processed_data!H:H,Processed_data!A:A,A1444))</f>
        <v>46069</v>
      </c>
      <c r="M1444" s="1">
        <f>IF(F1444=0,"not processed",ABS(bank_source_transactions__1[[#This Row],[transaction_date]]-Reconciliation!L1444))</f>
        <v>0</v>
      </c>
      <c r="N1444" s="1" t="str" cm="1">
        <f t="array" ref="N1444">_xlfn.IFS(M1444="not Processed", "Not Processed",M1444&gt;2,"SLA Breached",M1444&lt;=2,"Within SLA")</f>
        <v>Within SLA</v>
      </c>
      <c r="O1444" s="1" t="str">
        <f>_xlfn.XLOOKUP(A1444,Source_data!A:A,Source_data!D:D)</f>
        <v>UPI</v>
      </c>
      <c r="P1444" s="1">
        <f t="shared" si="225"/>
        <v>0</v>
      </c>
      <c r="Q1444" s="1">
        <f t="shared" si="226"/>
        <v>0</v>
      </c>
      <c r="R1444" s="1">
        <f t="shared" si="227"/>
        <v>0</v>
      </c>
      <c r="S1444" s="1">
        <f t="shared" si="228"/>
        <v>0</v>
      </c>
      <c r="T1444" s="1">
        <f t="shared" si="229"/>
        <v>0</v>
      </c>
      <c r="U1444" s="1" t="str">
        <f>_xlfn.XLOOKUP(Table3[[#This Row],[Transaction ID]],Source_data!A:A,Source_data!E:E)</f>
        <v>Mumbai</v>
      </c>
      <c r="V1444" s="1">
        <f>_xlfn.IFNA(_xlfn.XLOOKUP(A1444,bank_processed_transactions[transaction_id],bank_processed_transactions[processing_minutes]),"")</f>
        <v>43.4</v>
      </c>
      <c r="W1444" s="31">
        <f>_xlfn.XLOOKUP(A1444,Source_data!A:A,Source_data!B:B)</f>
        <v>46069</v>
      </c>
    </row>
    <row r="1445" spans="1:23" x14ac:dyDescent="0.3">
      <c r="A1445" s="4" t="s">
        <v>373</v>
      </c>
      <c r="B1445" s="1">
        <f>_xlfn.XLOOKUP(A1445,bank_source_transactions__1[transaction_id],bank_source_transactions__1[amount_inr])</f>
        <v>9424.92</v>
      </c>
      <c r="C1445" s="1">
        <f>_xlfn.XLOOKUP(A1445,Processed_data!A:A,Processed_data!F:F)</f>
        <v>9424.92</v>
      </c>
      <c r="D1445" s="1" t="str">
        <f>_xlfn.XLOOKUP(A1445,bank_source_transactions__1[transaction_id],bank_source_transactions__1[transaction_status])</f>
        <v>SUCCESS</v>
      </c>
      <c r="E1445" s="1" t="str">
        <f>_xlfn.XLOOKUP(A1445,Processed_data!A:A,Processed_data!G:G)</f>
        <v>SUCCESS</v>
      </c>
      <c r="F1445" s="1">
        <f>COUNTIF(bank_processed_transactions[transaction_id],A1445)</f>
        <v>1</v>
      </c>
      <c r="G1445" s="1" t="str">
        <f t="shared" si="220"/>
        <v>found</v>
      </c>
      <c r="H1445" s="1" t="str">
        <f t="shared" si="221"/>
        <v>Not Duplicate</v>
      </c>
      <c r="I1445" s="1" t="str">
        <f t="shared" si="222"/>
        <v>match</v>
      </c>
      <c r="J1445" s="1" t="str">
        <f t="shared" si="223"/>
        <v>match</v>
      </c>
      <c r="K1445" s="1">
        <f t="shared" si="224"/>
        <v>0</v>
      </c>
      <c r="L1445" s="2">
        <f>IF(F1445=0,"not processed",_xlfn.MINIFS(Processed_data!H:H,Processed_data!A:A,A1445))</f>
        <v>46058</v>
      </c>
      <c r="M1445" s="1">
        <f>IF(F1445=0,"not processed",ABS(bank_source_transactions__1[[#This Row],[transaction_date]]-Reconciliation!L1445))</f>
        <v>2</v>
      </c>
      <c r="N1445" s="1" t="str" cm="1">
        <f t="array" ref="N1445">_xlfn.IFS(M1445="not Processed", "Not Processed",M1445&gt;2,"SLA Breached",M1445&lt;=2,"Within SLA")</f>
        <v>Within SLA</v>
      </c>
      <c r="O1445" s="1" t="str">
        <f>_xlfn.XLOOKUP(A1445,Source_data!A:A,Source_data!D:D)</f>
        <v>NEFT</v>
      </c>
      <c r="P1445" s="1">
        <f t="shared" si="225"/>
        <v>0</v>
      </c>
      <c r="Q1445" s="1">
        <f t="shared" si="226"/>
        <v>0</v>
      </c>
      <c r="R1445" s="1">
        <f t="shared" si="227"/>
        <v>0</v>
      </c>
      <c r="S1445" s="1">
        <f t="shared" si="228"/>
        <v>0</v>
      </c>
      <c r="T1445" s="1">
        <f t="shared" si="229"/>
        <v>0</v>
      </c>
      <c r="U1445" s="1" t="str">
        <f>_xlfn.XLOOKUP(Table3[[#This Row],[Transaction ID]],Source_data!A:A,Source_data!E:E)</f>
        <v>Pune</v>
      </c>
      <c r="V1445" s="1">
        <f>_xlfn.IFNA(_xlfn.XLOOKUP(A1445,bank_processed_transactions[transaction_id],bank_processed_transactions[processing_minutes]),"")</f>
        <v>24.9</v>
      </c>
      <c r="W1445" s="31">
        <f>_xlfn.XLOOKUP(A1445,Source_data!A:A,Source_data!B:B)</f>
        <v>46056</v>
      </c>
    </row>
    <row r="1446" spans="1:23" x14ac:dyDescent="0.3">
      <c r="A1446" s="3" t="s">
        <v>3275</v>
      </c>
      <c r="B1446" s="1">
        <f>_xlfn.XLOOKUP(A1446,bank_source_transactions__1[transaction_id],bank_source_transactions__1[amount_inr])</f>
        <v>1362.24</v>
      </c>
      <c r="C1446" s="1">
        <f>_xlfn.XLOOKUP(A1446,Processed_data!A:A,Processed_data!F:F)</f>
        <v>1362.24</v>
      </c>
      <c r="D1446" s="1" t="str">
        <f>_xlfn.XLOOKUP(A1446,bank_source_transactions__1[transaction_id],bank_source_transactions__1[transaction_status])</f>
        <v>SUCCESS</v>
      </c>
      <c r="E1446" s="1" t="str">
        <f>_xlfn.XLOOKUP(A1446,Processed_data!A:A,Processed_data!G:G)</f>
        <v>SUCCESS</v>
      </c>
      <c r="F1446" s="1">
        <f>COUNTIF(bank_processed_transactions[transaction_id],A1446)</f>
        <v>1</v>
      </c>
      <c r="G1446" s="1" t="str">
        <f t="shared" si="220"/>
        <v>found</v>
      </c>
      <c r="H1446" s="1" t="str">
        <f t="shared" si="221"/>
        <v>Not Duplicate</v>
      </c>
      <c r="I1446" s="1" t="str">
        <f t="shared" si="222"/>
        <v>match</v>
      </c>
      <c r="J1446" s="1" t="str">
        <f t="shared" si="223"/>
        <v>match</v>
      </c>
      <c r="K1446" s="1">
        <f t="shared" si="224"/>
        <v>0</v>
      </c>
      <c r="L1446" s="2">
        <f>IF(F1446=0,"not processed",_xlfn.MINIFS(Processed_data!H:H,Processed_data!A:A,A1446))</f>
        <v>46034</v>
      </c>
      <c r="M1446" s="1">
        <f>IF(F1446=0,"not processed",ABS(bank_source_transactions__1[[#This Row],[transaction_date]]-Reconciliation!L1446))</f>
        <v>2</v>
      </c>
      <c r="N1446" s="1" t="str" cm="1">
        <f t="array" ref="N1446">_xlfn.IFS(M1446="not Processed", "Not Processed",M1446&gt;2,"SLA Breached",M1446&lt;=2,"Within SLA")</f>
        <v>Within SLA</v>
      </c>
      <c r="O1446" s="1" t="str">
        <f>_xlfn.XLOOKUP(A1446,Source_data!A:A,Source_data!D:D)</f>
        <v>UPI</v>
      </c>
      <c r="P1446" s="1">
        <f t="shared" si="225"/>
        <v>0</v>
      </c>
      <c r="Q1446" s="1">
        <f t="shared" si="226"/>
        <v>0</v>
      </c>
      <c r="R1446" s="1">
        <f t="shared" si="227"/>
        <v>0</v>
      </c>
      <c r="S1446" s="1">
        <f t="shared" si="228"/>
        <v>0</v>
      </c>
      <c r="T1446" s="1">
        <f t="shared" si="229"/>
        <v>0</v>
      </c>
      <c r="U1446" s="1" t="str">
        <f>_xlfn.XLOOKUP(Table3[[#This Row],[Transaction ID]],Source_data!A:A,Source_data!E:E)</f>
        <v>Bengaluru</v>
      </c>
      <c r="V1446" s="1">
        <f>_xlfn.IFNA(_xlfn.XLOOKUP(A1446,bank_processed_transactions[transaction_id],bank_processed_transactions[processing_minutes]),"")</f>
        <v>32.200000000000003</v>
      </c>
      <c r="W1446" s="31">
        <f>_xlfn.XLOOKUP(A1446,Source_data!A:A,Source_data!B:B)</f>
        <v>46032</v>
      </c>
    </row>
    <row r="1447" spans="1:23" x14ac:dyDescent="0.3">
      <c r="A1447" s="4" t="s">
        <v>127</v>
      </c>
      <c r="B1447" s="1">
        <f>_xlfn.XLOOKUP(A1447,bank_source_transactions__1[transaction_id],bank_source_transactions__1[amount_inr])</f>
        <v>6142.26</v>
      </c>
      <c r="C1447" s="1">
        <f>_xlfn.XLOOKUP(A1447,Processed_data!A:A,Processed_data!F:F)</f>
        <v>6142.26</v>
      </c>
      <c r="D1447" s="1" t="str">
        <f>_xlfn.XLOOKUP(A1447,bank_source_transactions__1[transaction_id],bank_source_transactions__1[transaction_status])</f>
        <v>SUCCESS</v>
      </c>
      <c r="E1447" s="1" t="str">
        <f>_xlfn.XLOOKUP(A1447,Processed_data!A:A,Processed_data!G:G)</f>
        <v>SUCCESS</v>
      </c>
      <c r="F1447" s="1">
        <f>COUNTIF(bank_processed_transactions[transaction_id],A1447)</f>
        <v>1</v>
      </c>
      <c r="G1447" s="1" t="str">
        <f t="shared" si="220"/>
        <v>found</v>
      </c>
      <c r="H1447" s="1" t="str">
        <f t="shared" si="221"/>
        <v>Not Duplicate</v>
      </c>
      <c r="I1447" s="1" t="str">
        <f t="shared" si="222"/>
        <v>match</v>
      </c>
      <c r="J1447" s="1" t="str">
        <f t="shared" si="223"/>
        <v>match</v>
      </c>
      <c r="K1447" s="1">
        <f t="shared" si="224"/>
        <v>0</v>
      </c>
      <c r="L1447" s="2">
        <f>IF(F1447=0,"not processed",_xlfn.MINIFS(Processed_data!H:H,Processed_data!A:A,A1447))</f>
        <v>46077</v>
      </c>
      <c r="M1447" s="1">
        <f>IF(F1447=0,"not processed",ABS(bank_source_transactions__1[[#This Row],[transaction_date]]-Reconciliation!L1447))</f>
        <v>3</v>
      </c>
      <c r="N1447" s="1" t="str" cm="1">
        <f t="array" ref="N1447">_xlfn.IFS(M1447="not Processed", "Not Processed",M1447&gt;2,"SLA Breached",M1447&lt;=2,"Within SLA")</f>
        <v>SLA Breached</v>
      </c>
      <c r="O1447" s="1" t="str">
        <f>_xlfn.XLOOKUP(A1447,Source_data!A:A,Source_data!D:D)</f>
        <v>UPI</v>
      </c>
      <c r="P1447" s="1">
        <f t="shared" si="225"/>
        <v>0</v>
      </c>
      <c r="Q1447" s="1">
        <f t="shared" si="226"/>
        <v>0</v>
      </c>
      <c r="R1447" s="1">
        <f t="shared" si="227"/>
        <v>0</v>
      </c>
      <c r="S1447" s="1">
        <f t="shared" si="228"/>
        <v>0</v>
      </c>
      <c r="T1447" s="1">
        <f t="shared" si="229"/>
        <v>1</v>
      </c>
      <c r="U1447" s="1" t="str">
        <f>_xlfn.XLOOKUP(Table3[[#This Row],[Transaction ID]],Source_data!A:A,Source_data!E:E)</f>
        <v>Pune</v>
      </c>
      <c r="V1447" s="1">
        <f>_xlfn.IFNA(_xlfn.XLOOKUP(A1447,bank_processed_transactions[transaction_id],bank_processed_transactions[processing_minutes]),"")</f>
        <v>41.3</v>
      </c>
      <c r="W1447" s="31">
        <f>_xlfn.XLOOKUP(A1447,Source_data!A:A,Source_data!B:B)</f>
        <v>46074</v>
      </c>
    </row>
    <row r="1448" spans="1:23" x14ac:dyDescent="0.3">
      <c r="A1448" s="3" t="s">
        <v>2362</v>
      </c>
      <c r="B1448" s="1">
        <f>_xlfn.XLOOKUP(A1448,bank_source_transactions__1[transaction_id],bank_source_transactions__1[amount_inr])</f>
        <v>1521.03</v>
      </c>
      <c r="C1448" s="1">
        <f>_xlfn.XLOOKUP(A1448,Processed_data!A:A,Processed_data!F:F)</f>
        <v>1521.03</v>
      </c>
      <c r="D1448" s="1" t="str">
        <f>_xlfn.XLOOKUP(A1448,bank_source_transactions__1[transaction_id],bank_source_transactions__1[transaction_status])</f>
        <v>SUCCESS</v>
      </c>
      <c r="E1448" s="1" t="str">
        <f>_xlfn.XLOOKUP(A1448,Processed_data!A:A,Processed_data!G:G)</f>
        <v>SUCCESS</v>
      </c>
      <c r="F1448" s="1">
        <f>COUNTIF(bank_processed_transactions[transaction_id],A1448)</f>
        <v>1</v>
      </c>
      <c r="G1448" s="1" t="str">
        <f t="shared" si="220"/>
        <v>found</v>
      </c>
      <c r="H1448" s="1" t="str">
        <f t="shared" si="221"/>
        <v>Not Duplicate</v>
      </c>
      <c r="I1448" s="1" t="str">
        <f t="shared" si="222"/>
        <v>match</v>
      </c>
      <c r="J1448" s="1" t="str">
        <f t="shared" si="223"/>
        <v>match</v>
      </c>
      <c r="K1448" s="1">
        <f t="shared" si="224"/>
        <v>0</v>
      </c>
      <c r="L1448" s="2">
        <f>IF(F1448=0,"not processed",_xlfn.MINIFS(Processed_data!H:H,Processed_data!A:A,A1448))</f>
        <v>46069</v>
      </c>
      <c r="M1448" s="1">
        <f>IF(F1448=0,"not processed",ABS(bank_source_transactions__1[[#This Row],[transaction_date]]-Reconciliation!L1448))</f>
        <v>0</v>
      </c>
      <c r="N1448" s="1" t="str" cm="1">
        <f t="array" ref="N1448">_xlfn.IFS(M1448="not Processed", "Not Processed",M1448&gt;2,"SLA Breached",M1448&lt;=2,"Within SLA")</f>
        <v>Within SLA</v>
      </c>
      <c r="O1448" s="1" t="str">
        <f>_xlfn.XLOOKUP(A1448,Source_data!A:A,Source_data!D:D)</f>
        <v>UPI</v>
      </c>
      <c r="P1448" s="1">
        <f t="shared" si="225"/>
        <v>0</v>
      </c>
      <c r="Q1448" s="1">
        <f t="shared" si="226"/>
        <v>0</v>
      </c>
      <c r="R1448" s="1">
        <f t="shared" si="227"/>
        <v>0</v>
      </c>
      <c r="S1448" s="1">
        <f t="shared" si="228"/>
        <v>0</v>
      </c>
      <c r="T1448" s="1">
        <f t="shared" si="229"/>
        <v>0</v>
      </c>
      <c r="U1448" s="1" t="str">
        <f>_xlfn.XLOOKUP(Table3[[#This Row],[Transaction ID]],Source_data!A:A,Source_data!E:E)</f>
        <v>Mumbai</v>
      </c>
      <c r="V1448" s="1">
        <f>_xlfn.IFNA(_xlfn.XLOOKUP(A1448,bank_processed_transactions[transaction_id],bank_processed_transactions[processing_minutes]),"")</f>
        <v>66.400000000000006</v>
      </c>
      <c r="W1448" s="31">
        <f>_xlfn.XLOOKUP(A1448,Source_data!A:A,Source_data!B:B)</f>
        <v>46069</v>
      </c>
    </row>
    <row r="1449" spans="1:23" x14ac:dyDescent="0.3">
      <c r="A1449" s="4" t="s">
        <v>505</v>
      </c>
      <c r="B1449" s="1">
        <f>_xlfn.XLOOKUP(A1449,bank_source_transactions__1[transaction_id],bank_source_transactions__1[amount_inr])</f>
        <v>1251.19</v>
      </c>
      <c r="C1449" s="1">
        <f>_xlfn.XLOOKUP(A1449,Processed_data!A:A,Processed_data!F:F)</f>
        <v>1251.19</v>
      </c>
      <c r="D1449" s="1" t="str">
        <f>_xlfn.XLOOKUP(A1449,bank_source_transactions__1[transaction_id],bank_source_transactions__1[transaction_status])</f>
        <v>SUCCESS</v>
      </c>
      <c r="E1449" s="1" t="str">
        <f>_xlfn.XLOOKUP(A1449,Processed_data!A:A,Processed_data!G:G)</f>
        <v>SUCCESS</v>
      </c>
      <c r="F1449" s="1">
        <f>COUNTIF(bank_processed_transactions[transaction_id],A1449)</f>
        <v>2</v>
      </c>
      <c r="G1449" s="1" t="str">
        <f t="shared" si="220"/>
        <v>found</v>
      </c>
      <c r="H1449" s="1" t="str">
        <f t="shared" si="221"/>
        <v>Duplicate</v>
      </c>
      <c r="I1449" s="1" t="str">
        <f t="shared" si="222"/>
        <v>match</v>
      </c>
      <c r="J1449" s="1" t="str">
        <f t="shared" si="223"/>
        <v>match</v>
      </c>
      <c r="K1449" s="1">
        <f t="shared" si="224"/>
        <v>0</v>
      </c>
      <c r="L1449" s="2">
        <f>IF(F1449=0,"not processed",_xlfn.MINIFS(Processed_data!H:H,Processed_data!A:A,A1449))</f>
        <v>46061</v>
      </c>
      <c r="M1449" s="1">
        <f>IF(F1449=0,"not processed",ABS(bank_source_transactions__1[[#This Row],[transaction_date]]-Reconciliation!L1449))</f>
        <v>0</v>
      </c>
      <c r="N1449" s="1" t="str" cm="1">
        <f t="array" ref="N1449">_xlfn.IFS(M1449="not Processed", "Not Processed",M1449&gt;2,"SLA Breached",M1449&lt;=2,"Within SLA")</f>
        <v>Within SLA</v>
      </c>
      <c r="O1449" s="1" t="str">
        <f>_xlfn.XLOOKUP(A1449,Source_data!A:A,Source_data!D:D)</f>
        <v>CARD</v>
      </c>
      <c r="P1449" s="1">
        <f t="shared" si="225"/>
        <v>0</v>
      </c>
      <c r="Q1449" s="1">
        <f t="shared" si="226"/>
        <v>1</v>
      </c>
      <c r="R1449" s="1">
        <f t="shared" si="227"/>
        <v>0</v>
      </c>
      <c r="S1449" s="1">
        <f t="shared" si="228"/>
        <v>0</v>
      </c>
      <c r="T1449" s="1">
        <f t="shared" si="229"/>
        <v>0</v>
      </c>
      <c r="U1449" s="1" t="str">
        <f>_xlfn.XLOOKUP(Table3[[#This Row],[Transaction ID]],Source_data!A:A,Source_data!E:E)</f>
        <v>Mumbai</v>
      </c>
      <c r="V1449" s="1">
        <f>_xlfn.IFNA(_xlfn.XLOOKUP(A1449,bank_processed_transactions[transaction_id],bank_processed_transactions[processing_minutes]),"")</f>
        <v>21</v>
      </c>
      <c r="W1449" s="31">
        <f>_xlfn.XLOOKUP(A1449,Source_data!A:A,Source_data!B:B)</f>
        <v>46061</v>
      </c>
    </row>
    <row r="1450" spans="1:23" x14ac:dyDescent="0.3">
      <c r="A1450" s="3" t="s">
        <v>875</v>
      </c>
      <c r="B1450" s="1">
        <f>_xlfn.XLOOKUP(A1450,bank_source_transactions__1[transaction_id],bank_source_transactions__1[amount_inr])</f>
        <v>5636.63</v>
      </c>
      <c r="C1450" s="1">
        <f>_xlfn.XLOOKUP(A1450,Processed_data!A:A,Processed_data!F:F)</f>
        <v>5636.63</v>
      </c>
      <c r="D1450" s="1" t="str">
        <f>_xlfn.XLOOKUP(A1450,bank_source_transactions__1[transaction_id],bank_source_transactions__1[transaction_status])</f>
        <v>FAILED</v>
      </c>
      <c r="E1450" s="1" t="str">
        <f>_xlfn.XLOOKUP(A1450,Processed_data!A:A,Processed_data!G:G)</f>
        <v>FAILED</v>
      </c>
      <c r="F1450" s="1">
        <f>COUNTIF(bank_processed_transactions[transaction_id],A1450)</f>
        <v>1</v>
      </c>
      <c r="G1450" s="1" t="str">
        <f t="shared" si="220"/>
        <v>found</v>
      </c>
      <c r="H1450" s="1" t="str">
        <f t="shared" si="221"/>
        <v>Not Duplicate</v>
      </c>
      <c r="I1450" s="1" t="str">
        <f t="shared" si="222"/>
        <v>match</v>
      </c>
      <c r="J1450" s="1" t="str">
        <f t="shared" si="223"/>
        <v>match</v>
      </c>
      <c r="K1450" s="1">
        <f t="shared" si="224"/>
        <v>0</v>
      </c>
      <c r="L1450" s="2">
        <f>IF(F1450=0,"not processed",_xlfn.MINIFS(Processed_data!H:H,Processed_data!A:A,A1450))</f>
        <v>46059</v>
      </c>
      <c r="M1450" s="1">
        <f>IF(F1450=0,"not processed",ABS(bank_source_transactions__1[[#This Row],[transaction_date]]-Reconciliation!L1450))</f>
        <v>1</v>
      </c>
      <c r="N1450" s="1" t="str" cm="1">
        <f t="array" ref="N1450">_xlfn.IFS(M1450="not Processed", "Not Processed",M1450&gt;2,"SLA Breached",M1450&lt;=2,"Within SLA")</f>
        <v>Within SLA</v>
      </c>
      <c r="O1450" s="1" t="str">
        <f>_xlfn.XLOOKUP(A1450,Source_data!A:A,Source_data!D:D)</f>
        <v>NEFT</v>
      </c>
      <c r="P1450" s="1">
        <f t="shared" si="225"/>
        <v>0</v>
      </c>
      <c r="Q1450" s="1">
        <f t="shared" si="226"/>
        <v>0</v>
      </c>
      <c r="R1450" s="1">
        <f t="shared" si="227"/>
        <v>0</v>
      </c>
      <c r="S1450" s="1">
        <f t="shared" si="228"/>
        <v>0</v>
      </c>
      <c r="T1450" s="1">
        <f t="shared" si="229"/>
        <v>0</v>
      </c>
      <c r="U1450" s="1" t="str">
        <f>_xlfn.XLOOKUP(Table3[[#This Row],[Transaction ID]],Source_data!A:A,Source_data!E:E)</f>
        <v>Bengaluru</v>
      </c>
      <c r="V1450" s="1">
        <f>_xlfn.IFNA(_xlfn.XLOOKUP(A1450,bank_processed_transactions[transaction_id],bank_processed_transactions[processing_minutes]),"")</f>
        <v>28.9</v>
      </c>
      <c r="W1450" s="31">
        <f>_xlfn.XLOOKUP(A1450,Source_data!A:A,Source_data!B:B)</f>
        <v>46058</v>
      </c>
    </row>
    <row r="1451" spans="1:23" x14ac:dyDescent="0.3">
      <c r="A1451" s="4" t="s">
        <v>3860</v>
      </c>
      <c r="B1451" s="1">
        <f>_xlfn.XLOOKUP(A1451,bank_source_transactions__1[transaction_id],bank_source_transactions__1[amount_inr])</f>
        <v>2590.4</v>
      </c>
      <c r="C1451" s="1">
        <f>_xlfn.XLOOKUP(A1451,Processed_data!A:A,Processed_data!F:F)</f>
        <v>2590.4</v>
      </c>
      <c r="D1451" s="1" t="str">
        <f>_xlfn.XLOOKUP(A1451,bank_source_transactions__1[transaction_id],bank_source_transactions__1[transaction_status])</f>
        <v>SUCCESS</v>
      </c>
      <c r="E1451" s="1" t="str">
        <f>_xlfn.XLOOKUP(A1451,Processed_data!A:A,Processed_data!G:G)</f>
        <v>SUCCESS</v>
      </c>
      <c r="F1451" s="1">
        <f>COUNTIF(bank_processed_transactions[transaction_id],A1451)</f>
        <v>1</v>
      </c>
      <c r="G1451" s="1" t="str">
        <f t="shared" si="220"/>
        <v>found</v>
      </c>
      <c r="H1451" s="1" t="str">
        <f t="shared" si="221"/>
        <v>Not Duplicate</v>
      </c>
      <c r="I1451" s="1" t="str">
        <f t="shared" si="222"/>
        <v>match</v>
      </c>
      <c r="J1451" s="1" t="str">
        <f t="shared" si="223"/>
        <v>match</v>
      </c>
      <c r="K1451" s="1">
        <f t="shared" si="224"/>
        <v>0</v>
      </c>
      <c r="L1451" s="2">
        <f>IF(F1451=0,"not processed",_xlfn.MINIFS(Processed_data!H:H,Processed_data!A:A,A1451))</f>
        <v>46085</v>
      </c>
      <c r="M1451" s="1">
        <f>IF(F1451=0,"not processed",ABS(bank_source_transactions__1[[#This Row],[transaction_date]]-Reconciliation!L1451))</f>
        <v>0</v>
      </c>
      <c r="N1451" s="1" t="str" cm="1">
        <f t="array" ref="N1451">_xlfn.IFS(M1451="not Processed", "Not Processed",M1451&gt;2,"SLA Breached",M1451&lt;=2,"Within SLA")</f>
        <v>Within SLA</v>
      </c>
      <c r="O1451" s="1" t="str">
        <f>_xlfn.XLOOKUP(A1451,Source_data!A:A,Source_data!D:D)</f>
        <v>ATM</v>
      </c>
      <c r="P1451" s="1">
        <f t="shared" si="225"/>
        <v>0</v>
      </c>
      <c r="Q1451" s="1">
        <f t="shared" si="226"/>
        <v>0</v>
      </c>
      <c r="R1451" s="1">
        <f t="shared" si="227"/>
        <v>0</v>
      </c>
      <c r="S1451" s="1">
        <f t="shared" si="228"/>
        <v>0</v>
      </c>
      <c r="T1451" s="1">
        <f t="shared" si="229"/>
        <v>0</v>
      </c>
      <c r="U1451" s="1" t="str">
        <f>_xlfn.XLOOKUP(Table3[[#This Row],[Transaction ID]],Source_data!A:A,Source_data!E:E)</f>
        <v>Hyderabad</v>
      </c>
      <c r="V1451" s="1">
        <f>_xlfn.IFNA(_xlfn.XLOOKUP(A1451,bank_processed_transactions[transaction_id],bank_processed_transactions[processing_minutes]),"")</f>
        <v>39.799999999999997</v>
      </c>
      <c r="W1451" s="31">
        <f>_xlfn.XLOOKUP(A1451,Source_data!A:A,Source_data!B:B)</f>
        <v>46085</v>
      </c>
    </row>
    <row r="1452" spans="1:23" x14ac:dyDescent="0.3">
      <c r="A1452" s="3" t="s">
        <v>4240</v>
      </c>
      <c r="B1452" s="1">
        <f>_xlfn.XLOOKUP(A1452,bank_source_transactions__1[transaction_id],bank_source_transactions__1[amount_inr])</f>
        <v>8272.33</v>
      </c>
      <c r="C1452" s="1">
        <f>_xlfn.XLOOKUP(A1452,Processed_data!A:A,Processed_data!F:F)</f>
        <v>8272.33</v>
      </c>
      <c r="D1452" s="1" t="str">
        <f>_xlfn.XLOOKUP(A1452,bank_source_transactions__1[transaction_id],bank_source_transactions__1[transaction_status])</f>
        <v>SUCCESS</v>
      </c>
      <c r="E1452" s="1" t="str">
        <f>_xlfn.XLOOKUP(A1452,Processed_data!A:A,Processed_data!G:G)</f>
        <v>SUCCESS</v>
      </c>
      <c r="F1452" s="1">
        <f>COUNTIF(bank_processed_transactions[transaction_id],A1452)</f>
        <v>1</v>
      </c>
      <c r="G1452" s="1" t="str">
        <f t="shared" si="220"/>
        <v>found</v>
      </c>
      <c r="H1452" s="1" t="str">
        <f t="shared" si="221"/>
        <v>Not Duplicate</v>
      </c>
      <c r="I1452" s="1" t="str">
        <f t="shared" si="222"/>
        <v>match</v>
      </c>
      <c r="J1452" s="1" t="str">
        <f t="shared" si="223"/>
        <v>match</v>
      </c>
      <c r="K1452" s="1">
        <f t="shared" si="224"/>
        <v>0</v>
      </c>
      <c r="L1452" s="2">
        <f>IF(F1452=0,"not processed",_xlfn.MINIFS(Processed_data!H:H,Processed_data!A:A,A1452))</f>
        <v>46035</v>
      </c>
      <c r="M1452" s="1">
        <f>IF(F1452=0,"not processed",ABS(bank_source_transactions__1[[#This Row],[transaction_date]]-Reconciliation!L1452))</f>
        <v>1</v>
      </c>
      <c r="N1452" s="1" t="str" cm="1">
        <f t="array" ref="N1452">_xlfn.IFS(M1452="not Processed", "Not Processed",M1452&gt;2,"SLA Breached",M1452&lt;=2,"Within SLA")</f>
        <v>Within SLA</v>
      </c>
      <c r="O1452" s="1" t="str">
        <f>_xlfn.XLOOKUP(A1452,Source_data!A:A,Source_data!D:D)</f>
        <v>ATM</v>
      </c>
      <c r="P1452" s="1">
        <f t="shared" si="225"/>
        <v>0</v>
      </c>
      <c r="Q1452" s="1">
        <f t="shared" si="226"/>
        <v>0</v>
      </c>
      <c r="R1452" s="1">
        <f t="shared" si="227"/>
        <v>0</v>
      </c>
      <c r="S1452" s="1">
        <f t="shared" si="228"/>
        <v>0</v>
      </c>
      <c r="T1452" s="1">
        <f t="shared" si="229"/>
        <v>0</v>
      </c>
      <c r="U1452" s="1" t="str">
        <f>_xlfn.XLOOKUP(Table3[[#This Row],[Transaction ID]],Source_data!A:A,Source_data!E:E)</f>
        <v>Hyderabad</v>
      </c>
      <c r="V1452" s="1">
        <f>_xlfn.IFNA(_xlfn.XLOOKUP(A1452,bank_processed_transactions[transaction_id],bank_processed_transactions[processing_minutes]),"")</f>
        <v>37</v>
      </c>
      <c r="W1452" s="31">
        <f>_xlfn.XLOOKUP(A1452,Source_data!A:A,Source_data!B:B)</f>
        <v>46034</v>
      </c>
    </row>
    <row r="1453" spans="1:23" x14ac:dyDescent="0.3">
      <c r="A1453" s="4" t="s">
        <v>666</v>
      </c>
      <c r="B1453" s="1">
        <f>_xlfn.XLOOKUP(A1453,bank_source_transactions__1[transaction_id],bank_source_transactions__1[amount_inr])</f>
        <v>825.97</v>
      </c>
      <c r="C1453" s="1">
        <f>_xlfn.XLOOKUP(A1453,Processed_data!A:A,Processed_data!F:F)</f>
        <v>825.97</v>
      </c>
      <c r="D1453" s="1" t="str">
        <f>_xlfn.XLOOKUP(A1453,bank_source_transactions__1[transaction_id],bank_source_transactions__1[transaction_status])</f>
        <v>SUCCESS</v>
      </c>
      <c r="E1453" s="1" t="str">
        <f>_xlfn.XLOOKUP(A1453,Processed_data!A:A,Processed_data!G:G)</f>
        <v>SUCCESS</v>
      </c>
      <c r="F1453" s="1">
        <f>COUNTIF(bank_processed_transactions[transaction_id],A1453)</f>
        <v>1</v>
      </c>
      <c r="G1453" s="1" t="str">
        <f t="shared" si="220"/>
        <v>found</v>
      </c>
      <c r="H1453" s="1" t="str">
        <f t="shared" si="221"/>
        <v>Not Duplicate</v>
      </c>
      <c r="I1453" s="1" t="str">
        <f t="shared" si="222"/>
        <v>match</v>
      </c>
      <c r="J1453" s="1" t="str">
        <f t="shared" si="223"/>
        <v>match</v>
      </c>
      <c r="K1453" s="1">
        <f t="shared" si="224"/>
        <v>0</v>
      </c>
      <c r="L1453" s="2">
        <f>IF(F1453=0,"not processed",_xlfn.MINIFS(Processed_data!H:H,Processed_data!A:A,A1453))</f>
        <v>46086</v>
      </c>
      <c r="M1453" s="1">
        <f>IF(F1453=0,"not processed",ABS(bank_source_transactions__1[[#This Row],[transaction_date]]-Reconciliation!L1453))</f>
        <v>5</v>
      </c>
      <c r="N1453" s="1" t="str" cm="1">
        <f t="array" ref="N1453">_xlfn.IFS(M1453="not Processed", "Not Processed",M1453&gt;2,"SLA Breached",M1453&lt;=2,"Within SLA")</f>
        <v>SLA Breached</v>
      </c>
      <c r="O1453" s="1" t="str">
        <f>_xlfn.XLOOKUP(A1453,Source_data!A:A,Source_data!D:D)</f>
        <v>ATM</v>
      </c>
      <c r="P1453" s="1">
        <f t="shared" si="225"/>
        <v>0</v>
      </c>
      <c r="Q1453" s="1">
        <f t="shared" si="226"/>
        <v>0</v>
      </c>
      <c r="R1453" s="1">
        <f t="shared" si="227"/>
        <v>0</v>
      </c>
      <c r="S1453" s="1">
        <f t="shared" si="228"/>
        <v>0</v>
      </c>
      <c r="T1453" s="1">
        <f t="shared" si="229"/>
        <v>1</v>
      </c>
      <c r="U1453" s="1" t="str">
        <f>_xlfn.XLOOKUP(Table3[[#This Row],[Transaction ID]],Source_data!A:A,Source_data!E:E)</f>
        <v>Mumbai</v>
      </c>
      <c r="V1453" s="1">
        <f>_xlfn.IFNA(_xlfn.XLOOKUP(A1453,bank_processed_transactions[transaction_id],bank_processed_transactions[processing_minutes]),"")</f>
        <v>21</v>
      </c>
      <c r="W1453" s="31">
        <f>_xlfn.XLOOKUP(A1453,Source_data!A:A,Source_data!B:B)</f>
        <v>46081</v>
      </c>
    </row>
    <row r="1454" spans="1:23" x14ac:dyDescent="0.3">
      <c r="A1454" s="3" t="s">
        <v>4474</v>
      </c>
      <c r="B1454" s="1">
        <f>_xlfn.XLOOKUP(A1454,bank_source_transactions__1[transaction_id],bank_source_transactions__1[amount_inr])</f>
        <v>43753.05</v>
      </c>
      <c r="C1454" s="1">
        <f>_xlfn.XLOOKUP(A1454,Processed_data!A:A,Processed_data!F:F)</f>
        <v>43753.05</v>
      </c>
      <c r="D1454" s="1" t="str">
        <f>_xlfn.XLOOKUP(A1454,bank_source_transactions__1[transaction_id],bank_source_transactions__1[transaction_status])</f>
        <v>SUCCESS</v>
      </c>
      <c r="E1454" s="1" t="str">
        <f>_xlfn.XLOOKUP(A1454,Processed_data!A:A,Processed_data!G:G)</f>
        <v>SUCCESS</v>
      </c>
      <c r="F1454" s="1">
        <f>COUNTIF(bank_processed_transactions[transaction_id],A1454)</f>
        <v>1</v>
      </c>
      <c r="G1454" s="1" t="str">
        <f t="shared" si="220"/>
        <v>found</v>
      </c>
      <c r="H1454" s="1" t="str">
        <f t="shared" si="221"/>
        <v>Not Duplicate</v>
      </c>
      <c r="I1454" s="1" t="str">
        <f t="shared" si="222"/>
        <v>match</v>
      </c>
      <c r="J1454" s="1" t="str">
        <f t="shared" si="223"/>
        <v>match</v>
      </c>
      <c r="K1454" s="1">
        <f t="shared" si="224"/>
        <v>0</v>
      </c>
      <c r="L1454" s="2">
        <f>IF(F1454=0,"not processed",_xlfn.MINIFS(Processed_data!H:H,Processed_data!A:A,A1454))</f>
        <v>46090</v>
      </c>
      <c r="M1454" s="1">
        <f>IF(F1454=0,"not processed",ABS(bank_source_transactions__1[[#This Row],[transaction_date]]-Reconciliation!L1454))</f>
        <v>2</v>
      </c>
      <c r="N1454" s="1" t="str" cm="1">
        <f t="array" ref="N1454">_xlfn.IFS(M1454="not Processed", "Not Processed",M1454&gt;2,"SLA Breached",M1454&lt;=2,"Within SLA")</f>
        <v>Within SLA</v>
      </c>
      <c r="O1454" s="1" t="str">
        <f>_xlfn.XLOOKUP(A1454,Source_data!A:A,Source_data!D:D)</f>
        <v>IMPS</v>
      </c>
      <c r="P1454" s="1">
        <f t="shared" si="225"/>
        <v>0</v>
      </c>
      <c r="Q1454" s="1">
        <f t="shared" si="226"/>
        <v>0</v>
      </c>
      <c r="R1454" s="1">
        <f t="shared" si="227"/>
        <v>0</v>
      </c>
      <c r="S1454" s="1">
        <f t="shared" si="228"/>
        <v>0</v>
      </c>
      <c r="T1454" s="1">
        <f t="shared" si="229"/>
        <v>0</v>
      </c>
      <c r="U1454" s="1" t="str">
        <f>_xlfn.XLOOKUP(Table3[[#This Row],[Transaction ID]],Source_data!A:A,Source_data!E:E)</f>
        <v>Hyderabad</v>
      </c>
      <c r="V1454" s="1">
        <f>_xlfn.IFNA(_xlfn.XLOOKUP(A1454,bank_processed_transactions[transaction_id],bank_processed_transactions[processing_minutes]),"")</f>
        <v>11.8</v>
      </c>
      <c r="W1454" s="31">
        <f>_xlfn.XLOOKUP(A1454,Source_data!A:A,Source_data!B:B)</f>
        <v>46088</v>
      </c>
    </row>
    <row r="1455" spans="1:23" x14ac:dyDescent="0.3">
      <c r="A1455" s="4" t="s">
        <v>3867</v>
      </c>
      <c r="B1455" s="1">
        <f>_xlfn.XLOOKUP(A1455,bank_source_transactions__1[transaction_id],bank_source_transactions__1[amount_inr])</f>
        <v>21858.38</v>
      </c>
      <c r="C1455" s="1">
        <f>_xlfn.XLOOKUP(A1455,Processed_data!A:A,Processed_data!F:F)</f>
        <v>21858.38</v>
      </c>
      <c r="D1455" s="1" t="str">
        <f>_xlfn.XLOOKUP(A1455,bank_source_transactions__1[transaction_id],bank_source_transactions__1[transaction_status])</f>
        <v>SUCCESS</v>
      </c>
      <c r="E1455" s="1" t="str">
        <f>_xlfn.XLOOKUP(A1455,Processed_data!A:A,Processed_data!G:G)</f>
        <v>SUCCESS</v>
      </c>
      <c r="F1455" s="1">
        <f>COUNTIF(bank_processed_transactions[transaction_id],A1455)</f>
        <v>1</v>
      </c>
      <c r="G1455" s="1" t="str">
        <f t="shared" si="220"/>
        <v>found</v>
      </c>
      <c r="H1455" s="1" t="str">
        <f t="shared" si="221"/>
        <v>Not Duplicate</v>
      </c>
      <c r="I1455" s="1" t="str">
        <f t="shared" si="222"/>
        <v>match</v>
      </c>
      <c r="J1455" s="1" t="str">
        <f t="shared" si="223"/>
        <v>match</v>
      </c>
      <c r="K1455" s="1">
        <f t="shared" si="224"/>
        <v>0</v>
      </c>
      <c r="L1455" s="2">
        <f>IF(F1455=0,"not processed",_xlfn.MINIFS(Processed_data!H:H,Processed_data!A:A,A1455))</f>
        <v>46105</v>
      </c>
      <c r="M1455" s="1">
        <f>IF(F1455=0,"not processed",ABS(bank_source_transactions__1[[#This Row],[transaction_date]]-Reconciliation!L1455))</f>
        <v>1</v>
      </c>
      <c r="N1455" s="1" t="str" cm="1">
        <f t="array" ref="N1455">_xlfn.IFS(M1455="not Processed", "Not Processed",M1455&gt;2,"SLA Breached",M1455&lt;=2,"Within SLA")</f>
        <v>Within SLA</v>
      </c>
      <c r="O1455" s="1" t="str">
        <f>_xlfn.XLOOKUP(A1455,Source_data!A:A,Source_data!D:D)</f>
        <v>UPI</v>
      </c>
      <c r="P1455" s="1">
        <f t="shared" si="225"/>
        <v>0</v>
      </c>
      <c r="Q1455" s="1">
        <f t="shared" si="226"/>
        <v>0</v>
      </c>
      <c r="R1455" s="1">
        <f t="shared" si="227"/>
        <v>0</v>
      </c>
      <c r="S1455" s="1">
        <f t="shared" si="228"/>
        <v>0</v>
      </c>
      <c r="T1455" s="1">
        <f t="shared" si="229"/>
        <v>0</v>
      </c>
      <c r="U1455" s="1" t="str">
        <f>_xlfn.XLOOKUP(Table3[[#This Row],[Transaction ID]],Source_data!A:A,Source_data!E:E)</f>
        <v>Mumbai</v>
      </c>
      <c r="V1455" s="1">
        <f>_xlfn.IFNA(_xlfn.XLOOKUP(A1455,bank_processed_transactions[transaction_id],bank_processed_transactions[processing_minutes]),"")</f>
        <v>55</v>
      </c>
      <c r="W1455" s="31">
        <f>_xlfn.XLOOKUP(A1455,Source_data!A:A,Source_data!B:B)</f>
        <v>46104</v>
      </c>
    </row>
    <row r="1456" spans="1:23" x14ac:dyDescent="0.3">
      <c r="A1456" s="3" t="s">
        <v>719</v>
      </c>
      <c r="B1456" s="1">
        <f>_xlfn.XLOOKUP(A1456,bank_source_transactions__1[transaction_id],bank_source_transactions__1[amount_inr])</f>
        <v>5936.4</v>
      </c>
      <c r="C1456" s="1">
        <f>_xlfn.XLOOKUP(A1456,Processed_data!A:A,Processed_data!F:F)</f>
        <v>5936.4</v>
      </c>
      <c r="D1456" s="1" t="str">
        <f>_xlfn.XLOOKUP(A1456,bank_source_transactions__1[transaction_id],bank_source_transactions__1[transaction_status])</f>
        <v>SUCCESS</v>
      </c>
      <c r="E1456" s="1" t="str">
        <f>_xlfn.XLOOKUP(A1456,Processed_data!A:A,Processed_data!G:G)</f>
        <v>SUCCESS</v>
      </c>
      <c r="F1456" s="1">
        <f>COUNTIF(bank_processed_transactions[transaction_id],A1456)</f>
        <v>1</v>
      </c>
      <c r="G1456" s="1" t="str">
        <f t="shared" si="220"/>
        <v>found</v>
      </c>
      <c r="H1456" s="1" t="str">
        <f t="shared" si="221"/>
        <v>Not Duplicate</v>
      </c>
      <c r="I1456" s="1" t="str">
        <f t="shared" si="222"/>
        <v>match</v>
      </c>
      <c r="J1456" s="1" t="str">
        <f t="shared" si="223"/>
        <v>match</v>
      </c>
      <c r="K1456" s="1">
        <f t="shared" si="224"/>
        <v>0</v>
      </c>
      <c r="L1456" s="2">
        <f>IF(F1456=0,"not processed",_xlfn.MINIFS(Processed_data!H:H,Processed_data!A:A,A1456))</f>
        <v>46087</v>
      </c>
      <c r="M1456" s="1">
        <f>IF(F1456=0,"not processed",ABS(bank_source_transactions__1[[#This Row],[transaction_date]]-Reconciliation!L1456))</f>
        <v>3</v>
      </c>
      <c r="N1456" s="1" t="str" cm="1">
        <f t="array" ref="N1456">_xlfn.IFS(M1456="not Processed", "Not Processed",M1456&gt;2,"SLA Breached",M1456&lt;=2,"Within SLA")</f>
        <v>SLA Breached</v>
      </c>
      <c r="O1456" s="1" t="str">
        <f>_xlfn.XLOOKUP(A1456,Source_data!A:A,Source_data!D:D)</f>
        <v>CARD</v>
      </c>
      <c r="P1456" s="1">
        <f t="shared" si="225"/>
        <v>0</v>
      </c>
      <c r="Q1456" s="1">
        <f t="shared" si="226"/>
        <v>0</v>
      </c>
      <c r="R1456" s="1">
        <f t="shared" si="227"/>
        <v>0</v>
      </c>
      <c r="S1456" s="1">
        <f t="shared" si="228"/>
        <v>0</v>
      </c>
      <c r="T1456" s="1">
        <f t="shared" si="229"/>
        <v>1</v>
      </c>
      <c r="U1456" s="1" t="str">
        <f>_xlfn.XLOOKUP(Table3[[#This Row],[Transaction ID]],Source_data!A:A,Source_data!E:E)</f>
        <v>Mumbai</v>
      </c>
      <c r="V1456" s="1">
        <f>_xlfn.IFNA(_xlfn.XLOOKUP(A1456,bank_processed_transactions[transaction_id],bank_processed_transactions[processing_minutes]),"")</f>
        <v>15.8</v>
      </c>
      <c r="W1456" s="31">
        <f>_xlfn.XLOOKUP(A1456,Source_data!A:A,Source_data!B:B)</f>
        <v>46084</v>
      </c>
    </row>
    <row r="1457" spans="1:23" x14ac:dyDescent="0.3">
      <c r="A1457" s="4" t="s">
        <v>4731</v>
      </c>
      <c r="B1457" s="1">
        <f>_xlfn.XLOOKUP(A1457,bank_source_transactions__1[transaction_id],bank_source_transactions__1[amount_inr])</f>
        <v>2744.92</v>
      </c>
      <c r="C1457" s="1">
        <f>_xlfn.XLOOKUP(A1457,Processed_data!A:A,Processed_data!F:F)</f>
        <v>2744.92</v>
      </c>
      <c r="D1457" s="1" t="str">
        <f>_xlfn.XLOOKUP(A1457,bank_source_transactions__1[transaction_id],bank_source_transactions__1[transaction_status])</f>
        <v>SUCCESS</v>
      </c>
      <c r="E1457" s="1" t="str">
        <f>_xlfn.XLOOKUP(A1457,Processed_data!A:A,Processed_data!G:G)</f>
        <v>SUCCESS</v>
      </c>
      <c r="F1457" s="1">
        <f>COUNTIF(bank_processed_transactions[transaction_id],A1457)</f>
        <v>1</v>
      </c>
      <c r="G1457" s="1" t="str">
        <f t="shared" si="220"/>
        <v>found</v>
      </c>
      <c r="H1457" s="1" t="str">
        <f t="shared" si="221"/>
        <v>Not Duplicate</v>
      </c>
      <c r="I1457" s="1" t="str">
        <f t="shared" si="222"/>
        <v>match</v>
      </c>
      <c r="J1457" s="1" t="str">
        <f t="shared" si="223"/>
        <v>match</v>
      </c>
      <c r="K1457" s="1">
        <f t="shared" si="224"/>
        <v>0</v>
      </c>
      <c r="L1457" s="2">
        <f>IF(F1457=0,"not processed",_xlfn.MINIFS(Processed_data!H:H,Processed_data!A:A,A1457))</f>
        <v>46095</v>
      </c>
      <c r="M1457" s="1">
        <f>IF(F1457=0,"not processed",ABS(bank_source_transactions__1[[#This Row],[transaction_date]]-Reconciliation!L1457))</f>
        <v>1</v>
      </c>
      <c r="N1457" s="1" t="str" cm="1">
        <f t="array" ref="N1457">_xlfn.IFS(M1457="not Processed", "Not Processed",M1457&gt;2,"SLA Breached",M1457&lt;=2,"Within SLA")</f>
        <v>Within SLA</v>
      </c>
      <c r="O1457" s="1" t="str">
        <f>_xlfn.XLOOKUP(A1457,Source_data!A:A,Source_data!D:D)</f>
        <v>UPI</v>
      </c>
      <c r="P1457" s="1">
        <f t="shared" si="225"/>
        <v>0</v>
      </c>
      <c r="Q1457" s="1">
        <f t="shared" si="226"/>
        <v>0</v>
      </c>
      <c r="R1457" s="1">
        <f t="shared" si="227"/>
        <v>0</v>
      </c>
      <c r="S1457" s="1">
        <f t="shared" si="228"/>
        <v>0</v>
      </c>
      <c r="T1457" s="1">
        <f t="shared" si="229"/>
        <v>0</v>
      </c>
      <c r="U1457" s="1" t="str">
        <f>_xlfn.XLOOKUP(Table3[[#This Row],[Transaction ID]],Source_data!A:A,Source_data!E:E)</f>
        <v>Mumbai</v>
      </c>
      <c r="V1457" s="1">
        <f>_xlfn.IFNA(_xlfn.XLOOKUP(A1457,bank_processed_transactions[transaction_id],bank_processed_transactions[processing_minutes]),"")</f>
        <v>27.3</v>
      </c>
      <c r="W1457" s="31">
        <f>_xlfn.XLOOKUP(A1457,Source_data!A:A,Source_data!B:B)</f>
        <v>46094</v>
      </c>
    </row>
    <row r="1458" spans="1:23" x14ac:dyDescent="0.3">
      <c r="A1458" s="3" t="s">
        <v>3702</v>
      </c>
      <c r="B1458" s="1">
        <f>_xlfn.XLOOKUP(A1458,bank_source_transactions__1[transaction_id],bank_source_transactions__1[amount_inr])</f>
        <v>1419.82</v>
      </c>
      <c r="C1458" s="1">
        <f>_xlfn.XLOOKUP(A1458,Processed_data!A:A,Processed_data!F:F)</f>
        <v>1419.82</v>
      </c>
      <c r="D1458" s="1" t="str">
        <f>_xlfn.XLOOKUP(A1458,bank_source_transactions__1[transaction_id],bank_source_transactions__1[transaction_status])</f>
        <v>SUCCESS</v>
      </c>
      <c r="E1458" s="1" t="str">
        <f>_xlfn.XLOOKUP(A1458,Processed_data!A:A,Processed_data!G:G)</f>
        <v>SUCCESS</v>
      </c>
      <c r="F1458" s="1">
        <f>COUNTIF(bank_processed_transactions[transaction_id],A1458)</f>
        <v>1</v>
      </c>
      <c r="G1458" s="1" t="str">
        <f t="shared" si="220"/>
        <v>found</v>
      </c>
      <c r="H1458" s="1" t="str">
        <f t="shared" si="221"/>
        <v>Not Duplicate</v>
      </c>
      <c r="I1458" s="1" t="str">
        <f t="shared" si="222"/>
        <v>match</v>
      </c>
      <c r="J1458" s="1" t="str">
        <f t="shared" si="223"/>
        <v>match</v>
      </c>
      <c r="K1458" s="1">
        <f t="shared" si="224"/>
        <v>0</v>
      </c>
      <c r="L1458" s="2">
        <f>IF(F1458=0,"not processed",_xlfn.MINIFS(Processed_data!H:H,Processed_data!A:A,A1458))</f>
        <v>46030</v>
      </c>
      <c r="M1458" s="1">
        <f>IF(F1458=0,"not processed",ABS(bank_source_transactions__1[[#This Row],[transaction_date]]-Reconciliation!L1458))</f>
        <v>0</v>
      </c>
      <c r="N1458" s="1" t="str" cm="1">
        <f t="array" ref="N1458">_xlfn.IFS(M1458="not Processed", "Not Processed",M1458&gt;2,"SLA Breached",M1458&lt;=2,"Within SLA")</f>
        <v>Within SLA</v>
      </c>
      <c r="O1458" s="1" t="str">
        <f>_xlfn.XLOOKUP(A1458,Source_data!A:A,Source_data!D:D)</f>
        <v>IMPS</v>
      </c>
      <c r="P1458" s="1">
        <f t="shared" si="225"/>
        <v>0</v>
      </c>
      <c r="Q1458" s="1">
        <f t="shared" si="226"/>
        <v>0</v>
      </c>
      <c r="R1458" s="1">
        <f t="shared" si="227"/>
        <v>0</v>
      </c>
      <c r="S1458" s="1">
        <f t="shared" si="228"/>
        <v>0</v>
      </c>
      <c r="T1458" s="1">
        <f t="shared" si="229"/>
        <v>0</v>
      </c>
      <c r="U1458" s="1" t="str">
        <f>_xlfn.XLOOKUP(Table3[[#This Row],[Transaction ID]],Source_data!A:A,Source_data!E:E)</f>
        <v>Mumbai</v>
      </c>
      <c r="V1458" s="1">
        <f>_xlfn.IFNA(_xlfn.XLOOKUP(A1458,bank_processed_transactions[transaction_id],bank_processed_transactions[processing_minutes]),"")</f>
        <v>4.0999999999999996</v>
      </c>
      <c r="W1458" s="31">
        <f>_xlfn.XLOOKUP(A1458,Source_data!A:A,Source_data!B:B)</f>
        <v>46030</v>
      </c>
    </row>
    <row r="1459" spans="1:23" x14ac:dyDescent="0.3">
      <c r="A1459" s="4" t="s">
        <v>3509</v>
      </c>
      <c r="B1459" s="1">
        <f>_xlfn.XLOOKUP(A1459,bank_source_transactions__1[transaction_id],bank_source_transactions__1[amount_inr])</f>
        <v>1542.66</v>
      </c>
      <c r="C1459" s="1">
        <f>_xlfn.XLOOKUP(A1459,Processed_data!A:A,Processed_data!F:F)</f>
        <v>1542.66</v>
      </c>
      <c r="D1459" s="1" t="str">
        <f>_xlfn.XLOOKUP(A1459,bank_source_transactions__1[transaction_id],bank_source_transactions__1[transaction_status])</f>
        <v>SUCCESS</v>
      </c>
      <c r="E1459" s="1" t="str">
        <f>_xlfn.XLOOKUP(A1459,Processed_data!A:A,Processed_data!G:G)</f>
        <v>SUCCESS</v>
      </c>
      <c r="F1459" s="1">
        <f>COUNTIF(bank_processed_transactions[transaction_id],A1459)</f>
        <v>1</v>
      </c>
      <c r="G1459" s="1" t="str">
        <f t="shared" si="220"/>
        <v>found</v>
      </c>
      <c r="H1459" s="1" t="str">
        <f t="shared" si="221"/>
        <v>Not Duplicate</v>
      </c>
      <c r="I1459" s="1" t="str">
        <f t="shared" si="222"/>
        <v>match</v>
      </c>
      <c r="J1459" s="1" t="str">
        <f t="shared" si="223"/>
        <v>match</v>
      </c>
      <c r="K1459" s="1">
        <f t="shared" si="224"/>
        <v>0</v>
      </c>
      <c r="L1459" s="2">
        <f>IF(F1459=0,"not processed",_xlfn.MINIFS(Processed_data!H:H,Processed_data!A:A,A1459))</f>
        <v>46114</v>
      </c>
      <c r="M1459" s="1">
        <f>IF(F1459=0,"not processed",ABS(bank_source_transactions__1[[#This Row],[transaction_date]]-Reconciliation!L1459))</f>
        <v>3</v>
      </c>
      <c r="N1459" s="1" t="str" cm="1">
        <f t="array" ref="N1459">_xlfn.IFS(M1459="not Processed", "Not Processed",M1459&gt;2,"SLA Breached",M1459&lt;=2,"Within SLA")</f>
        <v>SLA Breached</v>
      </c>
      <c r="O1459" s="1" t="str">
        <f>_xlfn.XLOOKUP(A1459,Source_data!A:A,Source_data!D:D)</f>
        <v>ATM</v>
      </c>
      <c r="P1459" s="1">
        <f t="shared" si="225"/>
        <v>0</v>
      </c>
      <c r="Q1459" s="1">
        <f t="shared" si="226"/>
        <v>0</v>
      </c>
      <c r="R1459" s="1">
        <f t="shared" si="227"/>
        <v>0</v>
      </c>
      <c r="S1459" s="1">
        <f t="shared" si="228"/>
        <v>0</v>
      </c>
      <c r="T1459" s="1">
        <f t="shared" si="229"/>
        <v>1</v>
      </c>
      <c r="U1459" s="1" t="str">
        <f>_xlfn.XLOOKUP(Table3[[#This Row],[Transaction ID]],Source_data!A:A,Source_data!E:E)</f>
        <v>Hyderabad</v>
      </c>
      <c r="V1459" s="1">
        <f>_xlfn.IFNA(_xlfn.XLOOKUP(A1459,bank_processed_transactions[transaction_id],bank_processed_transactions[processing_minutes]),"")</f>
        <v>4.5</v>
      </c>
      <c r="W1459" s="31">
        <f>_xlfn.XLOOKUP(A1459,Source_data!A:A,Source_data!B:B)</f>
        <v>46111</v>
      </c>
    </row>
    <row r="1460" spans="1:23" x14ac:dyDescent="0.3">
      <c r="A1460" s="3" t="s">
        <v>3377</v>
      </c>
      <c r="B1460" s="1">
        <f>_xlfn.XLOOKUP(A1460,bank_source_transactions__1[transaction_id],bank_source_transactions__1[amount_inr])</f>
        <v>17690.990000000002</v>
      </c>
      <c r="C1460" s="1">
        <f>_xlfn.XLOOKUP(A1460,Processed_data!A:A,Processed_data!F:F)</f>
        <v>17690.990000000002</v>
      </c>
      <c r="D1460" s="1" t="str">
        <f>_xlfn.XLOOKUP(A1460,bank_source_transactions__1[transaction_id],bank_source_transactions__1[transaction_status])</f>
        <v>SUCCESS</v>
      </c>
      <c r="E1460" s="1" t="str">
        <f>_xlfn.XLOOKUP(A1460,Processed_data!A:A,Processed_data!G:G)</f>
        <v>SUCCESS</v>
      </c>
      <c r="F1460" s="1">
        <f>COUNTIF(bank_processed_transactions[transaction_id],A1460)</f>
        <v>1</v>
      </c>
      <c r="G1460" s="1" t="str">
        <f t="shared" si="220"/>
        <v>found</v>
      </c>
      <c r="H1460" s="1" t="str">
        <f t="shared" si="221"/>
        <v>Not Duplicate</v>
      </c>
      <c r="I1460" s="1" t="str">
        <f t="shared" si="222"/>
        <v>match</v>
      </c>
      <c r="J1460" s="1" t="str">
        <f t="shared" si="223"/>
        <v>match</v>
      </c>
      <c r="K1460" s="1">
        <f t="shared" si="224"/>
        <v>0</v>
      </c>
      <c r="L1460" s="2">
        <f>IF(F1460=0,"not processed",_xlfn.MINIFS(Processed_data!H:H,Processed_data!A:A,A1460))</f>
        <v>46023</v>
      </c>
      <c r="M1460" s="1">
        <f>IF(F1460=0,"not processed",ABS(bank_source_transactions__1[[#This Row],[transaction_date]]-Reconciliation!L1460))</f>
        <v>0</v>
      </c>
      <c r="N1460" s="1" t="str" cm="1">
        <f t="array" ref="N1460">_xlfn.IFS(M1460="not Processed", "Not Processed",M1460&gt;2,"SLA Breached",M1460&lt;=2,"Within SLA")</f>
        <v>Within SLA</v>
      </c>
      <c r="O1460" s="1" t="str">
        <f>_xlfn.XLOOKUP(A1460,Source_data!A:A,Source_data!D:D)</f>
        <v>UPI</v>
      </c>
      <c r="P1460" s="1">
        <f t="shared" si="225"/>
        <v>0</v>
      </c>
      <c r="Q1460" s="1">
        <f t="shared" si="226"/>
        <v>0</v>
      </c>
      <c r="R1460" s="1">
        <f t="shared" si="227"/>
        <v>0</v>
      </c>
      <c r="S1460" s="1">
        <f t="shared" si="228"/>
        <v>0</v>
      </c>
      <c r="T1460" s="1">
        <f t="shared" si="229"/>
        <v>0</v>
      </c>
      <c r="U1460" s="1" t="str">
        <f>_xlfn.XLOOKUP(Table3[[#This Row],[Transaction ID]],Source_data!A:A,Source_data!E:E)</f>
        <v>Hyderabad</v>
      </c>
      <c r="V1460" s="1">
        <f>_xlfn.IFNA(_xlfn.XLOOKUP(A1460,bank_processed_transactions[transaction_id],bank_processed_transactions[processing_minutes]),"")</f>
        <v>39.1</v>
      </c>
      <c r="W1460" s="31">
        <f>_xlfn.XLOOKUP(A1460,Source_data!A:A,Source_data!B:B)</f>
        <v>46023</v>
      </c>
    </row>
    <row r="1461" spans="1:23" x14ac:dyDescent="0.3">
      <c r="A1461" s="4" t="s">
        <v>1365</v>
      </c>
      <c r="B1461" s="1">
        <f>_xlfn.XLOOKUP(A1461,bank_source_transactions__1[transaction_id],bank_source_transactions__1[amount_inr])</f>
        <v>6062.73</v>
      </c>
      <c r="C1461" s="1">
        <f>_xlfn.XLOOKUP(A1461,Processed_data!A:A,Processed_data!F:F)</f>
        <v>6062.73</v>
      </c>
      <c r="D1461" s="1" t="str">
        <f>_xlfn.XLOOKUP(A1461,bank_source_transactions__1[transaction_id],bank_source_transactions__1[transaction_status])</f>
        <v>SUCCESS</v>
      </c>
      <c r="E1461" s="1" t="str">
        <f>_xlfn.XLOOKUP(A1461,Processed_data!A:A,Processed_data!G:G)</f>
        <v>SUCCESS</v>
      </c>
      <c r="F1461" s="1">
        <f>COUNTIF(bank_processed_transactions[transaction_id],A1461)</f>
        <v>1</v>
      </c>
      <c r="G1461" s="1" t="str">
        <f t="shared" si="220"/>
        <v>found</v>
      </c>
      <c r="H1461" s="1" t="str">
        <f t="shared" si="221"/>
        <v>Not Duplicate</v>
      </c>
      <c r="I1461" s="1" t="str">
        <f t="shared" si="222"/>
        <v>match</v>
      </c>
      <c r="J1461" s="1" t="str">
        <f t="shared" si="223"/>
        <v>match</v>
      </c>
      <c r="K1461" s="1">
        <f t="shared" si="224"/>
        <v>0</v>
      </c>
      <c r="L1461" s="2">
        <f>IF(F1461=0,"not processed",_xlfn.MINIFS(Processed_data!H:H,Processed_data!A:A,A1461))</f>
        <v>46073</v>
      </c>
      <c r="M1461" s="1">
        <f>IF(F1461=0,"not processed",ABS(bank_source_transactions__1[[#This Row],[transaction_date]]-Reconciliation!L1461))</f>
        <v>1</v>
      </c>
      <c r="N1461" s="1" t="str" cm="1">
        <f t="array" ref="N1461">_xlfn.IFS(M1461="not Processed", "Not Processed",M1461&gt;2,"SLA Breached",M1461&lt;=2,"Within SLA")</f>
        <v>Within SLA</v>
      </c>
      <c r="O1461" s="1" t="str">
        <f>_xlfn.XLOOKUP(A1461,Source_data!A:A,Source_data!D:D)</f>
        <v>CARD</v>
      </c>
      <c r="P1461" s="1">
        <f t="shared" si="225"/>
        <v>0</v>
      </c>
      <c r="Q1461" s="1">
        <f t="shared" si="226"/>
        <v>0</v>
      </c>
      <c r="R1461" s="1">
        <f t="shared" si="227"/>
        <v>0</v>
      </c>
      <c r="S1461" s="1">
        <f t="shared" si="228"/>
        <v>0</v>
      </c>
      <c r="T1461" s="1">
        <f t="shared" si="229"/>
        <v>0</v>
      </c>
      <c r="U1461" s="1" t="str">
        <f>_xlfn.XLOOKUP(Table3[[#This Row],[Transaction ID]],Source_data!A:A,Source_data!E:E)</f>
        <v>Mumbai</v>
      </c>
      <c r="V1461" s="1">
        <f>_xlfn.IFNA(_xlfn.XLOOKUP(A1461,bank_processed_transactions[transaction_id],bank_processed_transactions[processing_minutes]),"")</f>
        <v>19.7</v>
      </c>
      <c r="W1461" s="31">
        <f>_xlfn.XLOOKUP(A1461,Source_data!A:A,Source_data!B:B)</f>
        <v>46072</v>
      </c>
    </row>
    <row r="1462" spans="1:23" x14ac:dyDescent="0.3">
      <c r="A1462" s="3" t="s">
        <v>3472</v>
      </c>
      <c r="B1462" s="1">
        <f>_xlfn.XLOOKUP(A1462,bank_source_transactions__1[transaction_id],bank_source_transactions__1[amount_inr])</f>
        <v>768.15</v>
      </c>
      <c r="C1462" s="1">
        <f>_xlfn.XLOOKUP(A1462,Processed_data!A:A,Processed_data!F:F)</f>
        <v>768.15</v>
      </c>
      <c r="D1462" s="1" t="str">
        <f>_xlfn.XLOOKUP(A1462,bank_source_transactions__1[transaction_id],bank_source_transactions__1[transaction_status])</f>
        <v>SUCCESS</v>
      </c>
      <c r="E1462" s="1" t="str">
        <f>_xlfn.XLOOKUP(A1462,Processed_data!A:A,Processed_data!G:G)</f>
        <v>SUCCESS</v>
      </c>
      <c r="F1462" s="1">
        <f>COUNTIF(bank_processed_transactions[transaction_id],A1462)</f>
        <v>1</v>
      </c>
      <c r="G1462" s="1" t="str">
        <f t="shared" si="220"/>
        <v>found</v>
      </c>
      <c r="H1462" s="1" t="str">
        <f t="shared" si="221"/>
        <v>Not Duplicate</v>
      </c>
      <c r="I1462" s="1" t="str">
        <f t="shared" si="222"/>
        <v>match</v>
      </c>
      <c r="J1462" s="1" t="str">
        <f t="shared" si="223"/>
        <v>match</v>
      </c>
      <c r="K1462" s="1">
        <f t="shared" si="224"/>
        <v>0</v>
      </c>
      <c r="L1462" s="2">
        <f>IF(F1462=0,"not processed",_xlfn.MINIFS(Processed_data!H:H,Processed_data!A:A,A1462))</f>
        <v>46036</v>
      </c>
      <c r="M1462" s="1">
        <f>IF(F1462=0,"not processed",ABS(bank_source_transactions__1[[#This Row],[transaction_date]]-Reconciliation!L1462))</f>
        <v>2</v>
      </c>
      <c r="N1462" s="1" t="str" cm="1">
        <f t="array" ref="N1462">_xlfn.IFS(M1462="not Processed", "Not Processed",M1462&gt;2,"SLA Breached",M1462&lt;=2,"Within SLA")</f>
        <v>Within SLA</v>
      </c>
      <c r="O1462" s="1" t="str">
        <f>_xlfn.XLOOKUP(A1462,Source_data!A:A,Source_data!D:D)</f>
        <v>UPI</v>
      </c>
      <c r="P1462" s="1">
        <f t="shared" si="225"/>
        <v>0</v>
      </c>
      <c r="Q1462" s="1">
        <f t="shared" si="226"/>
        <v>0</v>
      </c>
      <c r="R1462" s="1">
        <f t="shared" si="227"/>
        <v>0</v>
      </c>
      <c r="S1462" s="1">
        <f t="shared" si="228"/>
        <v>0</v>
      </c>
      <c r="T1462" s="1">
        <f t="shared" si="229"/>
        <v>0</v>
      </c>
      <c r="U1462" s="1" t="str">
        <f>_xlfn.XLOOKUP(Table3[[#This Row],[Transaction ID]],Source_data!A:A,Source_data!E:E)</f>
        <v>Bengaluru</v>
      </c>
      <c r="V1462" s="1">
        <f>_xlfn.IFNA(_xlfn.XLOOKUP(A1462,bank_processed_transactions[transaction_id],bank_processed_transactions[processing_minutes]),"")</f>
        <v>10.5</v>
      </c>
      <c r="W1462" s="31">
        <f>_xlfn.XLOOKUP(A1462,Source_data!A:A,Source_data!B:B)</f>
        <v>46034</v>
      </c>
    </row>
    <row r="1463" spans="1:23" x14ac:dyDescent="0.3">
      <c r="A1463" s="4" t="s">
        <v>978</v>
      </c>
      <c r="B1463" s="1">
        <f>_xlfn.XLOOKUP(A1463,bank_source_transactions__1[transaction_id],bank_source_transactions__1[amount_inr])</f>
        <v>1526.61</v>
      </c>
      <c r="C1463" s="1">
        <f>_xlfn.XLOOKUP(A1463,Processed_data!A:A,Processed_data!F:F)</f>
        <v>1526.61</v>
      </c>
      <c r="D1463" s="1" t="str">
        <f>_xlfn.XLOOKUP(A1463,bank_source_transactions__1[transaction_id],bank_source_transactions__1[transaction_status])</f>
        <v>SUCCESS</v>
      </c>
      <c r="E1463" s="1" t="str">
        <f>_xlfn.XLOOKUP(A1463,Processed_data!A:A,Processed_data!G:G)</f>
        <v>SUCCESS</v>
      </c>
      <c r="F1463" s="1">
        <f>COUNTIF(bank_processed_transactions[transaction_id],A1463)</f>
        <v>1</v>
      </c>
      <c r="G1463" s="1" t="str">
        <f t="shared" si="220"/>
        <v>found</v>
      </c>
      <c r="H1463" s="1" t="str">
        <f t="shared" si="221"/>
        <v>Not Duplicate</v>
      </c>
      <c r="I1463" s="1" t="str">
        <f t="shared" si="222"/>
        <v>match</v>
      </c>
      <c r="J1463" s="1" t="str">
        <f t="shared" si="223"/>
        <v>match</v>
      </c>
      <c r="K1463" s="1">
        <f t="shared" si="224"/>
        <v>0</v>
      </c>
      <c r="L1463" s="2">
        <f>IF(F1463=0,"not processed",_xlfn.MINIFS(Processed_data!H:H,Processed_data!A:A,A1463))</f>
        <v>46079</v>
      </c>
      <c r="M1463" s="1">
        <f>IF(F1463=0,"not processed",ABS(bank_source_transactions__1[[#This Row],[transaction_date]]-Reconciliation!L1463))</f>
        <v>1</v>
      </c>
      <c r="N1463" s="1" t="str" cm="1">
        <f t="array" ref="N1463">_xlfn.IFS(M1463="not Processed", "Not Processed",M1463&gt;2,"SLA Breached",M1463&lt;=2,"Within SLA")</f>
        <v>Within SLA</v>
      </c>
      <c r="O1463" s="1" t="str">
        <f>_xlfn.XLOOKUP(A1463,Source_data!A:A,Source_data!D:D)</f>
        <v>UPI</v>
      </c>
      <c r="P1463" s="1">
        <f t="shared" si="225"/>
        <v>0</v>
      </c>
      <c r="Q1463" s="1">
        <f t="shared" si="226"/>
        <v>0</v>
      </c>
      <c r="R1463" s="1">
        <f t="shared" si="227"/>
        <v>0</v>
      </c>
      <c r="S1463" s="1">
        <f t="shared" si="228"/>
        <v>0</v>
      </c>
      <c r="T1463" s="1">
        <f t="shared" si="229"/>
        <v>0</v>
      </c>
      <c r="U1463" s="1" t="str">
        <f>_xlfn.XLOOKUP(Table3[[#This Row],[Transaction ID]],Source_data!A:A,Source_data!E:E)</f>
        <v>Hyderabad</v>
      </c>
      <c r="V1463" s="1">
        <f>_xlfn.IFNA(_xlfn.XLOOKUP(A1463,bank_processed_transactions[transaction_id],bank_processed_transactions[processing_minutes]),"")</f>
        <v>33.5</v>
      </c>
      <c r="W1463" s="31">
        <f>_xlfn.XLOOKUP(A1463,Source_data!A:A,Source_data!B:B)</f>
        <v>46078</v>
      </c>
    </row>
    <row r="1464" spans="1:23" x14ac:dyDescent="0.3">
      <c r="A1464" s="3" t="s">
        <v>698</v>
      </c>
      <c r="B1464" s="1">
        <f>_xlfn.XLOOKUP(A1464,bank_source_transactions__1[transaction_id],bank_source_transactions__1[amount_inr])</f>
        <v>12612.23</v>
      </c>
      <c r="C1464" s="1">
        <f>_xlfn.XLOOKUP(A1464,Processed_data!A:A,Processed_data!F:F)</f>
        <v>12612.23</v>
      </c>
      <c r="D1464" s="1" t="str">
        <f>_xlfn.XLOOKUP(A1464,bank_source_transactions__1[transaction_id],bank_source_transactions__1[transaction_status])</f>
        <v>SUCCESS</v>
      </c>
      <c r="E1464" s="1" t="str">
        <f>_xlfn.XLOOKUP(A1464,Processed_data!A:A,Processed_data!G:G)</f>
        <v>SUCCESS</v>
      </c>
      <c r="F1464" s="1">
        <f>COUNTIF(bank_processed_transactions[transaction_id],A1464)</f>
        <v>1</v>
      </c>
      <c r="G1464" s="1" t="str">
        <f t="shared" si="220"/>
        <v>found</v>
      </c>
      <c r="H1464" s="1" t="str">
        <f t="shared" si="221"/>
        <v>Not Duplicate</v>
      </c>
      <c r="I1464" s="1" t="str">
        <f t="shared" si="222"/>
        <v>match</v>
      </c>
      <c r="J1464" s="1" t="str">
        <f t="shared" si="223"/>
        <v>match</v>
      </c>
      <c r="K1464" s="1">
        <f t="shared" si="224"/>
        <v>0</v>
      </c>
      <c r="L1464" s="2">
        <f>IF(F1464=0,"not processed",_xlfn.MINIFS(Processed_data!H:H,Processed_data!A:A,A1464))</f>
        <v>46040</v>
      </c>
      <c r="M1464" s="1">
        <f>IF(F1464=0,"not processed",ABS(bank_source_transactions__1[[#This Row],[transaction_date]]-Reconciliation!L1464))</f>
        <v>2</v>
      </c>
      <c r="N1464" s="1" t="str" cm="1">
        <f t="array" ref="N1464">_xlfn.IFS(M1464="not Processed", "Not Processed",M1464&gt;2,"SLA Breached",M1464&lt;=2,"Within SLA")</f>
        <v>Within SLA</v>
      </c>
      <c r="O1464" s="1" t="str">
        <f>_xlfn.XLOOKUP(A1464,Source_data!A:A,Source_data!D:D)</f>
        <v>UPI</v>
      </c>
      <c r="P1464" s="1">
        <f t="shared" si="225"/>
        <v>0</v>
      </c>
      <c r="Q1464" s="1">
        <f t="shared" si="226"/>
        <v>0</v>
      </c>
      <c r="R1464" s="1">
        <f t="shared" si="227"/>
        <v>0</v>
      </c>
      <c r="S1464" s="1">
        <f t="shared" si="228"/>
        <v>0</v>
      </c>
      <c r="T1464" s="1">
        <f t="shared" si="229"/>
        <v>0</v>
      </c>
      <c r="U1464" s="1" t="str">
        <f>_xlfn.XLOOKUP(Table3[[#This Row],[Transaction ID]],Source_data!A:A,Source_data!E:E)</f>
        <v>Hyderabad</v>
      </c>
      <c r="V1464" s="1">
        <f>_xlfn.IFNA(_xlfn.XLOOKUP(A1464,bank_processed_transactions[transaction_id],bank_processed_transactions[processing_minutes]),"")</f>
        <v>24.4</v>
      </c>
      <c r="W1464" s="31">
        <f>_xlfn.XLOOKUP(A1464,Source_data!A:A,Source_data!B:B)</f>
        <v>46038</v>
      </c>
    </row>
    <row r="1465" spans="1:23" x14ac:dyDescent="0.3">
      <c r="A1465" s="4" t="s">
        <v>1327</v>
      </c>
      <c r="B1465" s="1">
        <f>_xlfn.XLOOKUP(A1465,bank_source_transactions__1[transaction_id],bank_source_transactions__1[amount_inr])</f>
        <v>6830.25</v>
      </c>
      <c r="C1465" s="1">
        <f>_xlfn.XLOOKUP(A1465,Processed_data!A:A,Processed_data!F:F)</f>
        <v>6830.25</v>
      </c>
      <c r="D1465" s="1" t="str">
        <f>_xlfn.XLOOKUP(A1465,bank_source_transactions__1[transaction_id],bank_source_transactions__1[transaction_status])</f>
        <v>SUCCESS</v>
      </c>
      <c r="E1465" s="1" t="str">
        <f>_xlfn.XLOOKUP(A1465,Processed_data!A:A,Processed_data!G:G)</f>
        <v>SUCCESS</v>
      </c>
      <c r="F1465" s="1">
        <f>COUNTIF(bank_processed_transactions[transaction_id],A1465)</f>
        <v>1</v>
      </c>
      <c r="G1465" s="1" t="str">
        <f t="shared" si="220"/>
        <v>found</v>
      </c>
      <c r="H1465" s="1" t="str">
        <f t="shared" si="221"/>
        <v>Not Duplicate</v>
      </c>
      <c r="I1465" s="1" t="str">
        <f t="shared" si="222"/>
        <v>match</v>
      </c>
      <c r="J1465" s="1" t="str">
        <f t="shared" si="223"/>
        <v>match</v>
      </c>
      <c r="K1465" s="1">
        <f t="shared" si="224"/>
        <v>0</v>
      </c>
      <c r="L1465" s="2">
        <f>IF(F1465=0,"not processed",_xlfn.MINIFS(Processed_data!H:H,Processed_data!A:A,A1465))</f>
        <v>46077</v>
      </c>
      <c r="M1465" s="1">
        <f>IF(F1465=0,"not processed",ABS(bank_source_transactions__1[[#This Row],[transaction_date]]-Reconciliation!L1465))</f>
        <v>2</v>
      </c>
      <c r="N1465" s="1" t="str" cm="1">
        <f t="array" ref="N1465">_xlfn.IFS(M1465="not Processed", "Not Processed",M1465&gt;2,"SLA Breached",M1465&lt;=2,"Within SLA")</f>
        <v>Within SLA</v>
      </c>
      <c r="O1465" s="1" t="str">
        <f>_xlfn.XLOOKUP(A1465,Source_data!A:A,Source_data!D:D)</f>
        <v>NEFT</v>
      </c>
      <c r="P1465" s="1">
        <f t="shared" si="225"/>
        <v>0</v>
      </c>
      <c r="Q1465" s="1">
        <f t="shared" si="226"/>
        <v>0</v>
      </c>
      <c r="R1465" s="1">
        <f t="shared" si="227"/>
        <v>0</v>
      </c>
      <c r="S1465" s="1">
        <f t="shared" si="228"/>
        <v>0</v>
      </c>
      <c r="T1465" s="1">
        <f t="shared" si="229"/>
        <v>0</v>
      </c>
      <c r="U1465" s="1" t="str">
        <f>_xlfn.XLOOKUP(Table3[[#This Row],[Transaction ID]],Source_data!A:A,Source_data!E:E)</f>
        <v>Hyderabad</v>
      </c>
      <c r="V1465" s="1">
        <f>_xlfn.IFNA(_xlfn.XLOOKUP(A1465,bank_processed_transactions[transaction_id],bank_processed_transactions[processing_minutes]),"")</f>
        <v>32.799999999999997</v>
      </c>
      <c r="W1465" s="31">
        <f>_xlfn.XLOOKUP(A1465,Source_data!A:A,Source_data!B:B)</f>
        <v>46075</v>
      </c>
    </row>
    <row r="1466" spans="1:23" x14ac:dyDescent="0.3">
      <c r="A1466" s="3" t="s">
        <v>4913</v>
      </c>
      <c r="B1466" s="1">
        <f>_xlfn.XLOOKUP(A1466,bank_source_transactions__1[transaction_id],bank_source_transactions__1[amount_inr])</f>
        <v>6472.44</v>
      </c>
      <c r="C1466" s="1">
        <f>_xlfn.XLOOKUP(A1466,Processed_data!A:A,Processed_data!F:F)</f>
        <v>6472.44</v>
      </c>
      <c r="D1466" s="1" t="str">
        <f>_xlfn.XLOOKUP(A1466,bank_source_transactions__1[transaction_id],bank_source_transactions__1[transaction_status])</f>
        <v>SUCCESS</v>
      </c>
      <c r="E1466" s="1" t="str">
        <f>_xlfn.XLOOKUP(A1466,Processed_data!A:A,Processed_data!G:G)</f>
        <v>SUCCESS</v>
      </c>
      <c r="F1466" s="1">
        <f>COUNTIF(bank_processed_transactions[transaction_id],A1466)</f>
        <v>1</v>
      </c>
      <c r="G1466" s="1" t="str">
        <f t="shared" si="220"/>
        <v>found</v>
      </c>
      <c r="H1466" s="1" t="str">
        <f t="shared" si="221"/>
        <v>Not Duplicate</v>
      </c>
      <c r="I1466" s="1" t="str">
        <f t="shared" si="222"/>
        <v>match</v>
      </c>
      <c r="J1466" s="1" t="str">
        <f t="shared" si="223"/>
        <v>match</v>
      </c>
      <c r="K1466" s="1">
        <f t="shared" si="224"/>
        <v>0</v>
      </c>
      <c r="L1466" s="2">
        <f>IF(F1466=0,"not processed",_xlfn.MINIFS(Processed_data!H:H,Processed_data!A:A,A1466))</f>
        <v>46038</v>
      </c>
      <c r="M1466" s="1">
        <f>IF(F1466=0,"not processed",ABS(bank_source_transactions__1[[#This Row],[transaction_date]]-Reconciliation!L1466))</f>
        <v>1</v>
      </c>
      <c r="N1466" s="1" t="str" cm="1">
        <f t="array" ref="N1466">_xlfn.IFS(M1466="not Processed", "Not Processed",M1466&gt;2,"SLA Breached",M1466&lt;=2,"Within SLA")</f>
        <v>Within SLA</v>
      </c>
      <c r="O1466" s="1" t="str">
        <f>_xlfn.XLOOKUP(A1466,Source_data!A:A,Source_data!D:D)</f>
        <v>ATM</v>
      </c>
      <c r="P1466" s="1">
        <f t="shared" si="225"/>
        <v>0</v>
      </c>
      <c r="Q1466" s="1">
        <f t="shared" si="226"/>
        <v>0</v>
      </c>
      <c r="R1466" s="1">
        <f t="shared" si="227"/>
        <v>0</v>
      </c>
      <c r="S1466" s="1">
        <f t="shared" si="228"/>
        <v>0</v>
      </c>
      <c r="T1466" s="1">
        <f t="shared" si="229"/>
        <v>0</v>
      </c>
      <c r="U1466" s="1" t="str">
        <f>_xlfn.XLOOKUP(Table3[[#This Row],[Transaction ID]],Source_data!A:A,Source_data!E:E)</f>
        <v>Pune</v>
      </c>
      <c r="V1466" s="1">
        <f>_xlfn.IFNA(_xlfn.XLOOKUP(A1466,bank_processed_transactions[transaction_id],bank_processed_transactions[processing_minutes]),"")</f>
        <v>51.1</v>
      </c>
      <c r="W1466" s="31">
        <f>_xlfn.XLOOKUP(A1466,Source_data!A:A,Source_data!B:B)</f>
        <v>46037</v>
      </c>
    </row>
    <row r="1467" spans="1:23" x14ac:dyDescent="0.3">
      <c r="A1467" s="4" t="s">
        <v>1653</v>
      </c>
      <c r="B1467" s="1">
        <f>_xlfn.XLOOKUP(A1467,bank_source_transactions__1[transaction_id],bank_source_transactions__1[amount_inr])</f>
        <v>8004.16</v>
      </c>
      <c r="C1467" s="1">
        <f>_xlfn.XLOOKUP(A1467,Processed_data!A:A,Processed_data!F:F)</f>
        <v>8004.16</v>
      </c>
      <c r="D1467" s="1" t="str">
        <f>_xlfn.XLOOKUP(A1467,bank_source_transactions__1[transaction_id],bank_source_transactions__1[transaction_status])</f>
        <v>SUCCESS</v>
      </c>
      <c r="E1467" s="1" t="str">
        <f>_xlfn.XLOOKUP(A1467,Processed_data!A:A,Processed_data!G:G)</f>
        <v>SUCCESS</v>
      </c>
      <c r="F1467" s="1">
        <f>COUNTIF(bank_processed_transactions[transaction_id],A1467)</f>
        <v>1</v>
      </c>
      <c r="G1467" s="1" t="str">
        <f t="shared" si="220"/>
        <v>found</v>
      </c>
      <c r="H1467" s="1" t="str">
        <f t="shared" si="221"/>
        <v>Not Duplicate</v>
      </c>
      <c r="I1467" s="1" t="str">
        <f t="shared" si="222"/>
        <v>match</v>
      </c>
      <c r="J1467" s="1" t="str">
        <f t="shared" si="223"/>
        <v>match</v>
      </c>
      <c r="K1467" s="1">
        <f t="shared" si="224"/>
        <v>0</v>
      </c>
      <c r="L1467" s="2">
        <f>IF(F1467=0,"not processed",_xlfn.MINIFS(Processed_data!H:H,Processed_data!A:A,A1467))</f>
        <v>46101</v>
      </c>
      <c r="M1467" s="1">
        <f>IF(F1467=0,"not processed",ABS(bank_source_transactions__1[[#This Row],[transaction_date]]-Reconciliation!L1467))</f>
        <v>3</v>
      </c>
      <c r="N1467" s="1" t="str" cm="1">
        <f t="array" ref="N1467">_xlfn.IFS(M1467="not Processed", "Not Processed",M1467&gt;2,"SLA Breached",M1467&lt;=2,"Within SLA")</f>
        <v>SLA Breached</v>
      </c>
      <c r="O1467" s="1" t="str">
        <f>_xlfn.XLOOKUP(A1467,Source_data!A:A,Source_data!D:D)</f>
        <v>IMPS</v>
      </c>
      <c r="P1467" s="1">
        <f t="shared" si="225"/>
        <v>0</v>
      </c>
      <c r="Q1467" s="1">
        <f t="shared" si="226"/>
        <v>0</v>
      </c>
      <c r="R1467" s="1">
        <f t="shared" si="227"/>
        <v>0</v>
      </c>
      <c r="S1467" s="1">
        <f t="shared" si="228"/>
        <v>0</v>
      </c>
      <c r="T1467" s="1">
        <f t="shared" si="229"/>
        <v>1</v>
      </c>
      <c r="U1467" s="1" t="str">
        <f>_xlfn.XLOOKUP(Table3[[#This Row],[Transaction ID]],Source_data!A:A,Source_data!E:E)</f>
        <v>Mumbai</v>
      </c>
      <c r="V1467" s="1">
        <f>_xlfn.IFNA(_xlfn.XLOOKUP(A1467,bank_processed_transactions[transaction_id],bank_processed_transactions[processing_minutes]),"")</f>
        <v>30.5</v>
      </c>
      <c r="W1467" s="31">
        <f>_xlfn.XLOOKUP(A1467,Source_data!A:A,Source_data!B:B)</f>
        <v>46098</v>
      </c>
    </row>
    <row r="1468" spans="1:23" x14ac:dyDescent="0.3">
      <c r="A1468" s="3" t="s">
        <v>2458</v>
      </c>
      <c r="B1468" s="1">
        <f>_xlfn.XLOOKUP(A1468,bank_source_transactions__1[transaction_id],bank_source_transactions__1[amount_inr])</f>
        <v>4405.71</v>
      </c>
      <c r="C1468" s="1">
        <f>_xlfn.XLOOKUP(A1468,Processed_data!A:A,Processed_data!F:F)</f>
        <v>4405.71</v>
      </c>
      <c r="D1468" s="1" t="str">
        <f>_xlfn.XLOOKUP(A1468,bank_source_transactions__1[transaction_id],bank_source_transactions__1[transaction_status])</f>
        <v>FAILED</v>
      </c>
      <c r="E1468" s="1" t="str">
        <f>_xlfn.XLOOKUP(A1468,Processed_data!A:A,Processed_data!G:G)</f>
        <v>FAILED</v>
      </c>
      <c r="F1468" s="1">
        <f>COUNTIF(bank_processed_transactions[transaction_id],A1468)</f>
        <v>1</v>
      </c>
      <c r="G1468" s="1" t="str">
        <f t="shared" si="220"/>
        <v>found</v>
      </c>
      <c r="H1468" s="1" t="str">
        <f t="shared" si="221"/>
        <v>Not Duplicate</v>
      </c>
      <c r="I1468" s="1" t="str">
        <f t="shared" si="222"/>
        <v>match</v>
      </c>
      <c r="J1468" s="1" t="str">
        <f t="shared" si="223"/>
        <v>match</v>
      </c>
      <c r="K1468" s="1">
        <f t="shared" si="224"/>
        <v>0</v>
      </c>
      <c r="L1468" s="2">
        <f>IF(F1468=0,"not processed",_xlfn.MINIFS(Processed_data!H:H,Processed_data!A:A,A1468))</f>
        <v>46032</v>
      </c>
      <c r="M1468" s="1">
        <f>IF(F1468=0,"not processed",ABS(bank_source_transactions__1[[#This Row],[transaction_date]]-Reconciliation!L1468))</f>
        <v>1</v>
      </c>
      <c r="N1468" s="1" t="str" cm="1">
        <f t="array" ref="N1468">_xlfn.IFS(M1468="not Processed", "Not Processed",M1468&gt;2,"SLA Breached",M1468&lt;=2,"Within SLA")</f>
        <v>Within SLA</v>
      </c>
      <c r="O1468" s="1" t="str">
        <f>_xlfn.XLOOKUP(A1468,Source_data!A:A,Source_data!D:D)</f>
        <v>ATM</v>
      </c>
      <c r="P1468" s="1">
        <f t="shared" si="225"/>
        <v>0</v>
      </c>
      <c r="Q1468" s="1">
        <f t="shared" si="226"/>
        <v>0</v>
      </c>
      <c r="R1468" s="1">
        <f t="shared" si="227"/>
        <v>0</v>
      </c>
      <c r="S1468" s="1">
        <f t="shared" si="228"/>
        <v>0</v>
      </c>
      <c r="T1468" s="1">
        <f t="shared" si="229"/>
        <v>0</v>
      </c>
      <c r="U1468" s="1" t="str">
        <f>_xlfn.XLOOKUP(Table3[[#This Row],[Transaction ID]],Source_data!A:A,Source_data!E:E)</f>
        <v>Bengaluru</v>
      </c>
      <c r="V1468" s="1">
        <f>_xlfn.IFNA(_xlfn.XLOOKUP(A1468,bank_processed_transactions[transaction_id],bank_processed_transactions[processing_minutes]),"")</f>
        <v>5.7</v>
      </c>
      <c r="W1468" s="31">
        <f>_xlfn.XLOOKUP(A1468,Source_data!A:A,Source_data!B:B)</f>
        <v>46031</v>
      </c>
    </row>
    <row r="1469" spans="1:23" x14ac:dyDescent="0.3">
      <c r="A1469" s="4" t="s">
        <v>64</v>
      </c>
      <c r="B1469" s="1">
        <f>_xlfn.XLOOKUP(A1469,bank_source_transactions__1[transaction_id],bank_source_transactions__1[amount_inr])</f>
        <v>30621.59</v>
      </c>
      <c r="C1469" s="1">
        <f>_xlfn.XLOOKUP(A1469,Processed_data!A:A,Processed_data!F:F)</f>
        <v>30621.59</v>
      </c>
      <c r="D1469" s="1" t="str">
        <f>_xlfn.XLOOKUP(A1469,bank_source_transactions__1[transaction_id],bank_source_transactions__1[transaction_status])</f>
        <v>SUCCESS</v>
      </c>
      <c r="E1469" s="1" t="str">
        <f>_xlfn.XLOOKUP(A1469,Processed_data!A:A,Processed_data!G:G)</f>
        <v>SUCCESS</v>
      </c>
      <c r="F1469" s="1">
        <f>COUNTIF(bank_processed_transactions[transaction_id],A1469)</f>
        <v>1</v>
      </c>
      <c r="G1469" s="1" t="str">
        <f t="shared" si="220"/>
        <v>found</v>
      </c>
      <c r="H1469" s="1" t="str">
        <f t="shared" si="221"/>
        <v>Not Duplicate</v>
      </c>
      <c r="I1469" s="1" t="str">
        <f t="shared" si="222"/>
        <v>match</v>
      </c>
      <c r="J1469" s="1" t="str">
        <f t="shared" si="223"/>
        <v>match</v>
      </c>
      <c r="K1469" s="1">
        <f t="shared" si="224"/>
        <v>0</v>
      </c>
      <c r="L1469" s="2">
        <f>IF(F1469=0,"not processed",_xlfn.MINIFS(Processed_data!H:H,Processed_data!A:A,A1469))</f>
        <v>46029</v>
      </c>
      <c r="M1469" s="1">
        <f>IF(F1469=0,"not processed",ABS(bank_source_transactions__1[[#This Row],[transaction_date]]-Reconciliation!L1469))</f>
        <v>1</v>
      </c>
      <c r="N1469" s="1" t="str" cm="1">
        <f t="array" ref="N1469">_xlfn.IFS(M1469="not Processed", "Not Processed",M1469&gt;2,"SLA Breached",M1469&lt;=2,"Within SLA")</f>
        <v>Within SLA</v>
      </c>
      <c r="O1469" s="1" t="str">
        <f>_xlfn.XLOOKUP(A1469,Source_data!A:A,Source_data!D:D)</f>
        <v>CARD</v>
      </c>
      <c r="P1469" s="1">
        <f t="shared" si="225"/>
        <v>0</v>
      </c>
      <c r="Q1469" s="1">
        <f t="shared" si="226"/>
        <v>0</v>
      </c>
      <c r="R1469" s="1">
        <f t="shared" si="227"/>
        <v>0</v>
      </c>
      <c r="S1469" s="1">
        <f t="shared" si="228"/>
        <v>0</v>
      </c>
      <c r="T1469" s="1">
        <f t="shared" si="229"/>
        <v>0</v>
      </c>
      <c r="U1469" s="1" t="str">
        <f>_xlfn.XLOOKUP(Table3[[#This Row],[Transaction ID]],Source_data!A:A,Source_data!E:E)</f>
        <v>Bengaluru</v>
      </c>
      <c r="V1469" s="1">
        <f>_xlfn.IFNA(_xlfn.XLOOKUP(A1469,bank_processed_transactions[transaction_id],bank_processed_transactions[processing_minutes]),"")</f>
        <v>20</v>
      </c>
      <c r="W1469" s="31">
        <f>_xlfn.XLOOKUP(A1469,Source_data!A:A,Source_data!B:B)</f>
        <v>46028</v>
      </c>
    </row>
    <row r="1470" spans="1:23" x14ac:dyDescent="0.3">
      <c r="A1470" s="3" t="s">
        <v>3584</v>
      </c>
      <c r="B1470" s="1">
        <f>_xlfn.XLOOKUP(A1470,bank_source_transactions__1[transaction_id],bank_source_transactions__1[amount_inr])</f>
        <v>2451.58</v>
      </c>
      <c r="C1470" s="1">
        <f>_xlfn.XLOOKUP(A1470,Processed_data!A:A,Processed_data!F:F)</f>
        <v>2941.9</v>
      </c>
      <c r="D1470" s="1" t="str">
        <f>_xlfn.XLOOKUP(A1470,bank_source_transactions__1[transaction_id],bank_source_transactions__1[transaction_status])</f>
        <v>SUCCESS</v>
      </c>
      <c r="E1470" s="1" t="str">
        <f>_xlfn.XLOOKUP(A1470,Processed_data!A:A,Processed_data!G:G)</f>
        <v>SUCCESS</v>
      </c>
      <c r="F1470" s="1">
        <f>COUNTIF(bank_processed_transactions[transaction_id],A1470)</f>
        <v>1</v>
      </c>
      <c r="G1470" s="1" t="str">
        <f t="shared" si="220"/>
        <v>found</v>
      </c>
      <c r="H1470" s="1" t="str">
        <f t="shared" si="221"/>
        <v>Not Duplicate</v>
      </c>
      <c r="I1470" s="1" t="str">
        <f t="shared" si="222"/>
        <v>mismatch</v>
      </c>
      <c r="J1470" s="1" t="str">
        <f t="shared" si="223"/>
        <v>match</v>
      </c>
      <c r="K1470" s="1">
        <f t="shared" si="224"/>
        <v>490.32000000000016</v>
      </c>
      <c r="L1470" s="2">
        <f>IF(F1470=0,"not processed",_xlfn.MINIFS(Processed_data!H:H,Processed_data!A:A,A1470))</f>
        <v>46069</v>
      </c>
      <c r="M1470" s="1">
        <f>IF(F1470=0,"not processed",ABS(bank_source_transactions__1[[#This Row],[transaction_date]]-Reconciliation!L1470))</f>
        <v>2</v>
      </c>
      <c r="N1470" s="1" t="str" cm="1">
        <f t="array" ref="N1470">_xlfn.IFS(M1470="not Processed", "Not Processed",M1470&gt;2,"SLA Breached",M1470&lt;=2,"Within SLA")</f>
        <v>Within SLA</v>
      </c>
      <c r="O1470" s="1" t="str">
        <f>_xlfn.XLOOKUP(A1470,Source_data!A:A,Source_data!D:D)</f>
        <v>UPI</v>
      </c>
      <c r="P1470" s="1">
        <f t="shared" si="225"/>
        <v>0</v>
      </c>
      <c r="Q1470" s="1">
        <f t="shared" si="226"/>
        <v>0</v>
      </c>
      <c r="R1470" s="1">
        <f t="shared" si="227"/>
        <v>1</v>
      </c>
      <c r="S1470" s="1">
        <f t="shared" si="228"/>
        <v>0</v>
      </c>
      <c r="T1470" s="1">
        <f t="shared" si="229"/>
        <v>0</v>
      </c>
      <c r="U1470" s="1" t="str">
        <f>_xlfn.XLOOKUP(Table3[[#This Row],[Transaction ID]],Source_data!A:A,Source_data!E:E)</f>
        <v>Bengaluru</v>
      </c>
      <c r="V1470" s="1">
        <f>_xlfn.IFNA(_xlfn.XLOOKUP(A1470,bank_processed_transactions[transaction_id],bank_processed_transactions[processing_minutes]),"")</f>
        <v>25.9</v>
      </c>
      <c r="W1470" s="31">
        <f>_xlfn.XLOOKUP(A1470,Source_data!A:A,Source_data!B:B)</f>
        <v>46067</v>
      </c>
    </row>
    <row r="1471" spans="1:23" x14ac:dyDescent="0.3">
      <c r="A1471" s="4" t="s">
        <v>3895</v>
      </c>
      <c r="B1471" s="1">
        <f>_xlfn.XLOOKUP(A1471,bank_source_transactions__1[transaction_id],bank_source_transactions__1[amount_inr])</f>
        <v>2805.65</v>
      </c>
      <c r="C1471" s="1">
        <f>_xlfn.XLOOKUP(A1471,Processed_data!A:A,Processed_data!F:F)</f>
        <v>2805.65</v>
      </c>
      <c r="D1471" s="1" t="str">
        <f>_xlfn.XLOOKUP(A1471,bank_source_transactions__1[transaction_id],bank_source_transactions__1[transaction_status])</f>
        <v>SUCCESS</v>
      </c>
      <c r="E1471" s="1" t="str">
        <f>_xlfn.XLOOKUP(A1471,Processed_data!A:A,Processed_data!G:G)</f>
        <v>SUCCESS</v>
      </c>
      <c r="F1471" s="1">
        <f>COUNTIF(bank_processed_transactions[transaction_id],A1471)</f>
        <v>1</v>
      </c>
      <c r="G1471" s="1" t="str">
        <f t="shared" si="220"/>
        <v>found</v>
      </c>
      <c r="H1471" s="1" t="str">
        <f t="shared" si="221"/>
        <v>Not Duplicate</v>
      </c>
      <c r="I1471" s="1" t="str">
        <f t="shared" si="222"/>
        <v>match</v>
      </c>
      <c r="J1471" s="1" t="str">
        <f t="shared" si="223"/>
        <v>match</v>
      </c>
      <c r="K1471" s="1">
        <f t="shared" si="224"/>
        <v>0</v>
      </c>
      <c r="L1471" s="2">
        <f>IF(F1471=0,"not processed",_xlfn.MINIFS(Processed_data!H:H,Processed_data!A:A,A1471))</f>
        <v>46098</v>
      </c>
      <c r="M1471" s="1">
        <f>IF(F1471=0,"not processed",ABS(bank_source_transactions__1[[#This Row],[transaction_date]]-Reconciliation!L1471))</f>
        <v>3</v>
      </c>
      <c r="N1471" s="1" t="str" cm="1">
        <f t="array" ref="N1471">_xlfn.IFS(M1471="not Processed", "Not Processed",M1471&gt;2,"SLA Breached",M1471&lt;=2,"Within SLA")</f>
        <v>SLA Breached</v>
      </c>
      <c r="O1471" s="1" t="str">
        <f>_xlfn.XLOOKUP(A1471,Source_data!A:A,Source_data!D:D)</f>
        <v>NEFT</v>
      </c>
      <c r="P1471" s="1">
        <f t="shared" si="225"/>
        <v>0</v>
      </c>
      <c r="Q1471" s="1">
        <f t="shared" si="226"/>
        <v>0</v>
      </c>
      <c r="R1471" s="1">
        <f t="shared" si="227"/>
        <v>0</v>
      </c>
      <c r="S1471" s="1">
        <f t="shared" si="228"/>
        <v>0</v>
      </c>
      <c r="T1471" s="1">
        <f t="shared" si="229"/>
        <v>1</v>
      </c>
      <c r="U1471" s="1" t="str">
        <f>_xlfn.XLOOKUP(Table3[[#This Row],[Transaction ID]],Source_data!A:A,Source_data!E:E)</f>
        <v>Hyderabad</v>
      </c>
      <c r="V1471" s="1">
        <f>_xlfn.IFNA(_xlfn.XLOOKUP(A1471,bank_processed_transactions[transaction_id],bank_processed_transactions[processing_minutes]),"")</f>
        <v>35.799999999999997</v>
      </c>
      <c r="W1471" s="31">
        <f>_xlfn.XLOOKUP(A1471,Source_data!A:A,Source_data!B:B)</f>
        <v>46095</v>
      </c>
    </row>
    <row r="1472" spans="1:23" x14ac:dyDescent="0.3">
      <c r="A1472" s="3" t="s">
        <v>3317</v>
      </c>
      <c r="B1472" s="1">
        <f>_xlfn.XLOOKUP(A1472,bank_source_transactions__1[transaction_id],bank_source_transactions__1[amount_inr])</f>
        <v>8771.8700000000008</v>
      </c>
      <c r="C1472" s="1">
        <f>_xlfn.XLOOKUP(A1472,Processed_data!A:A,Processed_data!F:F)</f>
        <v>8771.8700000000008</v>
      </c>
      <c r="D1472" s="1" t="str">
        <f>_xlfn.XLOOKUP(A1472,bank_source_transactions__1[transaction_id],bank_source_transactions__1[transaction_status])</f>
        <v>SUCCESS</v>
      </c>
      <c r="E1472" s="1" t="str">
        <f>_xlfn.XLOOKUP(A1472,Processed_data!A:A,Processed_data!G:G)</f>
        <v>SUCCESS</v>
      </c>
      <c r="F1472" s="1">
        <f>COUNTIF(bank_processed_transactions[transaction_id],A1472)</f>
        <v>1</v>
      </c>
      <c r="G1472" s="1" t="str">
        <f t="shared" si="220"/>
        <v>found</v>
      </c>
      <c r="H1472" s="1" t="str">
        <f t="shared" si="221"/>
        <v>Not Duplicate</v>
      </c>
      <c r="I1472" s="1" t="str">
        <f t="shared" si="222"/>
        <v>match</v>
      </c>
      <c r="J1472" s="1" t="str">
        <f t="shared" si="223"/>
        <v>match</v>
      </c>
      <c r="K1472" s="1">
        <f t="shared" si="224"/>
        <v>0</v>
      </c>
      <c r="L1472" s="2">
        <f>IF(F1472=0,"not processed",_xlfn.MINIFS(Processed_data!H:H,Processed_data!A:A,A1472))</f>
        <v>46073</v>
      </c>
      <c r="M1472" s="1">
        <f>IF(F1472=0,"not processed",ABS(bank_source_transactions__1[[#This Row],[transaction_date]]-Reconciliation!L1472))</f>
        <v>0</v>
      </c>
      <c r="N1472" s="1" t="str" cm="1">
        <f t="array" ref="N1472">_xlfn.IFS(M1472="not Processed", "Not Processed",M1472&gt;2,"SLA Breached",M1472&lt;=2,"Within SLA")</f>
        <v>Within SLA</v>
      </c>
      <c r="O1472" s="1" t="str">
        <f>_xlfn.XLOOKUP(A1472,Source_data!A:A,Source_data!D:D)</f>
        <v>UPI</v>
      </c>
      <c r="P1472" s="1">
        <f t="shared" si="225"/>
        <v>0</v>
      </c>
      <c r="Q1472" s="1">
        <f t="shared" si="226"/>
        <v>0</v>
      </c>
      <c r="R1472" s="1">
        <f t="shared" si="227"/>
        <v>0</v>
      </c>
      <c r="S1472" s="1">
        <f t="shared" si="228"/>
        <v>0</v>
      </c>
      <c r="T1472" s="1">
        <f t="shared" si="229"/>
        <v>0</v>
      </c>
      <c r="U1472" s="1" t="str">
        <f>_xlfn.XLOOKUP(Table3[[#This Row],[Transaction ID]],Source_data!A:A,Source_data!E:E)</f>
        <v>Hyderabad</v>
      </c>
      <c r="V1472" s="1">
        <f>_xlfn.IFNA(_xlfn.XLOOKUP(A1472,bank_processed_transactions[transaction_id],bank_processed_transactions[processing_minutes]),"")</f>
        <v>78</v>
      </c>
      <c r="W1472" s="31">
        <f>_xlfn.XLOOKUP(A1472,Source_data!A:A,Source_data!B:B)</f>
        <v>46073</v>
      </c>
    </row>
    <row r="1473" spans="1:23" x14ac:dyDescent="0.3">
      <c r="A1473" s="4" t="s">
        <v>3197</v>
      </c>
      <c r="B1473" s="1">
        <f>_xlfn.XLOOKUP(A1473,bank_source_transactions__1[transaction_id],bank_source_transactions__1[amount_inr])</f>
        <v>3096.3</v>
      </c>
      <c r="C1473" s="1">
        <f>_xlfn.XLOOKUP(A1473,Processed_data!A:A,Processed_data!F:F)</f>
        <v>3096.3</v>
      </c>
      <c r="D1473" s="1" t="str">
        <f>_xlfn.XLOOKUP(A1473,bank_source_transactions__1[transaction_id],bank_source_transactions__1[transaction_status])</f>
        <v>SUCCESS</v>
      </c>
      <c r="E1473" s="1" t="str">
        <f>_xlfn.XLOOKUP(A1473,Processed_data!A:A,Processed_data!G:G)</f>
        <v>SUCCESS</v>
      </c>
      <c r="F1473" s="1">
        <f>COUNTIF(bank_processed_transactions[transaction_id],A1473)</f>
        <v>1</v>
      </c>
      <c r="G1473" s="1" t="str">
        <f t="shared" si="220"/>
        <v>found</v>
      </c>
      <c r="H1473" s="1" t="str">
        <f t="shared" si="221"/>
        <v>Not Duplicate</v>
      </c>
      <c r="I1473" s="1" t="str">
        <f t="shared" si="222"/>
        <v>match</v>
      </c>
      <c r="J1473" s="1" t="str">
        <f t="shared" si="223"/>
        <v>match</v>
      </c>
      <c r="K1473" s="1">
        <f t="shared" si="224"/>
        <v>0</v>
      </c>
      <c r="L1473" s="2">
        <f>IF(F1473=0,"not processed",_xlfn.MINIFS(Processed_data!H:H,Processed_data!A:A,A1473))</f>
        <v>46032</v>
      </c>
      <c r="M1473" s="1">
        <f>IF(F1473=0,"not processed",ABS(bank_source_transactions__1[[#This Row],[transaction_date]]-Reconciliation!L1473))</f>
        <v>2</v>
      </c>
      <c r="N1473" s="1" t="str" cm="1">
        <f t="array" ref="N1473">_xlfn.IFS(M1473="not Processed", "Not Processed",M1473&gt;2,"SLA Breached",M1473&lt;=2,"Within SLA")</f>
        <v>Within SLA</v>
      </c>
      <c r="O1473" s="1" t="str">
        <f>_xlfn.XLOOKUP(A1473,Source_data!A:A,Source_data!D:D)</f>
        <v>IMPS</v>
      </c>
      <c r="P1473" s="1">
        <f t="shared" si="225"/>
        <v>0</v>
      </c>
      <c r="Q1473" s="1">
        <f t="shared" si="226"/>
        <v>0</v>
      </c>
      <c r="R1473" s="1">
        <f t="shared" si="227"/>
        <v>0</v>
      </c>
      <c r="S1473" s="1">
        <f t="shared" si="228"/>
        <v>0</v>
      </c>
      <c r="T1473" s="1">
        <f t="shared" si="229"/>
        <v>0</v>
      </c>
      <c r="U1473" s="1" t="str">
        <f>_xlfn.XLOOKUP(Table3[[#This Row],[Transaction ID]],Source_data!A:A,Source_data!E:E)</f>
        <v>Pune</v>
      </c>
      <c r="V1473" s="1">
        <f>_xlfn.IFNA(_xlfn.XLOOKUP(A1473,bank_processed_transactions[transaction_id],bank_processed_transactions[processing_minutes]),"")</f>
        <v>47.4</v>
      </c>
      <c r="W1473" s="31">
        <f>_xlfn.XLOOKUP(A1473,Source_data!A:A,Source_data!B:B)</f>
        <v>46030</v>
      </c>
    </row>
    <row r="1474" spans="1:23" x14ac:dyDescent="0.3">
      <c r="A1474" s="3" t="s">
        <v>3260</v>
      </c>
      <c r="B1474" s="1">
        <f>_xlfn.XLOOKUP(A1474,bank_source_transactions__1[transaction_id],bank_source_transactions__1[amount_inr])</f>
        <v>1048.55</v>
      </c>
      <c r="C1474" s="1">
        <f>_xlfn.XLOOKUP(A1474,Processed_data!A:A,Processed_data!F:F)</f>
        <v>1048.55</v>
      </c>
      <c r="D1474" s="1" t="str">
        <f>_xlfn.XLOOKUP(A1474,bank_source_transactions__1[transaction_id],bank_source_transactions__1[transaction_status])</f>
        <v>SUCCESS</v>
      </c>
      <c r="E1474" s="1" t="str">
        <f>_xlfn.XLOOKUP(A1474,Processed_data!A:A,Processed_data!G:G)</f>
        <v>SUCCESS</v>
      </c>
      <c r="F1474" s="1">
        <f>COUNTIF(bank_processed_transactions[transaction_id],A1474)</f>
        <v>1</v>
      </c>
      <c r="G1474" s="1" t="str">
        <f t="shared" si="220"/>
        <v>found</v>
      </c>
      <c r="H1474" s="1" t="str">
        <f t="shared" si="221"/>
        <v>Not Duplicate</v>
      </c>
      <c r="I1474" s="1" t="str">
        <f t="shared" si="222"/>
        <v>match</v>
      </c>
      <c r="J1474" s="1" t="str">
        <f t="shared" si="223"/>
        <v>match</v>
      </c>
      <c r="K1474" s="1">
        <f t="shared" si="224"/>
        <v>0</v>
      </c>
      <c r="L1474" s="2">
        <f>IF(F1474=0,"not processed",_xlfn.MINIFS(Processed_data!H:H,Processed_data!A:A,A1474))</f>
        <v>46104</v>
      </c>
      <c r="M1474" s="1">
        <f>IF(F1474=0,"not processed",ABS(bank_source_transactions__1[[#This Row],[transaction_date]]-Reconciliation!L1474))</f>
        <v>1</v>
      </c>
      <c r="N1474" s="1" t="str" cm="1">
        <f t="array" ref="N1474">_xlfn.IFS(M1474="not Processed", "Not Processed",M1474&gt;2,"SLA Breached",M1474&lt;=2,"Within SLA")</f>
        <v>Within SLA</v>
      </c>
      <c r="O1474" s="1" t="str">
        <f>_xlfn.XLOOKUP(A1474,Source_data!A:A,Source_data!D:D)</f>
        <v>NEFT</v>
      </c>
      <c r="P1474" s="1">
        <f t="shared" si="225"/>
        <v>0</v>
      </c>
      <c r="Q1474" s="1">
        <f t="shared" si="226"/>
        <v>0</v>
      </c>
      <c r="R1474" s="1">
        <f t="shared" si="227"/>
        <v>0</v>
      </c>
      <c r="S1474" s="1">
        <f t="shared" si="228"/>
        <v>0</v>
      </c>
      <c r="T1474" s="1">
        <f t="shared" si="229"/>
        <v>0</v>
      </c>
      <c r="U1474" s="1" t="str">
        <f>_xlfn.XLOOKUP(Table3[[#This Row],[Transaction ID]],Source_data!A:A,Source_data!E:E)</f>
        <v>Pune</v>
      </c>
      <c r="V1474" s="1">
        <f>_xlfn.IFNA(_xlfn.XLOOKUP(A1474,bank_processed_transactions[transaction_id],bank_processed_transactions[processing_minutes]),"")</f>
        <v>36.200000000000003</v>
      </c>
      <c r="W1474" s="31">
        <f>_xlfn.XLOOKUP(A1474,Source_data!A:A,Source_data!B:B)</f>
        <v>46103</v>
      </c>
    </row>
    <row r="1475" spans="1:23" x14ac:dyDescent="0.3">
      <c r="A1475" s="4" t="s">
        <v>29</v>
      </c>
      <c r="B1475" s="1">
        <f>_xlfn.XLOOKUP(A1475,bank_source_transactions__1[transaction_id],bank_source_transactions__1[amount_inr])</f>
        <v>11515.56</v>
      </c>
      <c r="C1475" s="1">
        <f>_xlfn.XLOOKUP(A1475,Processed_data!A:A,Processed_data!F:F)</f>
        <v>11515.56</v>
      </c>
      <c r="D1475" s="1" t="str">
        <f>_xlfn.XLOOKUP(A1475,bank_source_transactions__1[transaction_id],bank_source_transactions__1[transaction_status])</f>
        <v>SUCCESS</v>
      </c>
      <c r="E1475" s="1" t="str">
        <f>_xlfn.XLOOKUP(A1475,Processed_data!A:A,Processed_data!G:G)</f>
        <v>SUCCESS</v>
      </c>
      <c r="F1475" s="1">
        <f>COUNTIF(bank_processed_transactions[transaction_id],A1475)</f>
        <v>1</v>
      </c>
      <c r="G1475" s="1" t="str">
        <f t="shared" ref="G1475:G1538" si="230">IF(F1475=0,"missing","found")</f>
        <v>found</v>
      </c>
      <c r="H1475" s="1" t="str">
        <f t="shared" ref="H1475:H1538" si="231">IF(F1475&gt;1,"Duplicate","Not Duplicate")</f>
        <v>Not Duplicate</v>
      </c>
      <c r="I1475" s="1" t="str">
        <f t="shared" ref="I1475:I1538" si="232">IF(F1475=0,"not processed",IF(B1475=C1475,"match","mismatch"))</f>
        <v>match</v>
      </c>
      <c r="J1475" s="1" t="str">
        <f t="shared" ref="J1475:J1538" si="233">IF(F1475=0,"not processed",IF(D1475=E1475,"match","mismatch"))</f>
        <v>match</v>
      </c>
      <c r="K1475" s="1">
        <f t="shared" ref="K1475:K1538" si="234">IF(F1475=0,"missing",ABS(B1475-C1475))</f>
        <v>0</v>
      </c>
      <c r="L1475" s="2">
        <f>IF(F1475=0,"not processed",_xlfn.MINIFS(Processed_data!H:H,Processed_data!A:A,A1475))</f>
        <v>46061</v>
      </c>
      <c r="M1475" s="1">
        <f>IF(F1475=0,"not processed",ABS(bank_source_transactions__1[[#This Row],[transaction_date]]-Reconciliation!L1475))</f>
        <v>0</v>
      </c>
      <c r="N1475" s="1" t="str" cm="1">
        <f t="array" ref="N1475">_xlfn.IFS(M1475="not Processed", "Not Processed",M1475&gt;2,"SLA Breached",M1475&lt;=2,"Within SLA")</f>
        <v>Within SLA</v>
      </c>
      <c r="O1475" s="1" t="str">
        <f>_xlfn.XLOOKUP(A1475,Source_data!A:A,Source_data!D:D)</f>
        <v>UPI</v>
      </c>
      <c r="P1475" s="1">
        <f t="shared" ref="P1475:P1538" si="235">IF(G1475="missing",1,0)</f>
        <v>0</v>
      </c>
      <c r="Q1475" s="1">
        <f t="shared" ref="Q1475:Q1538" si="236">IF(H1475="duplicate",1,0)</f>
        <v>0</v>
      </c>
      <c r="R1475" s="1">
        <f t="shared" ref="R1475:R1538" si="237">IF(I1475="mismatch",1,0)</f>
        <v>0</v>
      </c>
      <c r="S1475" s="1">
        <f t="shared" ref="S1475:S1538" si="238">IF(J1475="mismatch",1,)</f>
        <v>0</v>
      </c>
      <c r="T1475" s="1">
        <f t="shared" ref="T1475:T1538" si="239">IF(N1475="sla breached",1,0)</f>
        <v>0</v>
      </c>
      <c r="U1475" s="1" t="str">
        <f>_xlfn.XLOOKUP(Table3[[#This Row],[Transaction ID]],Source_data!A:A,Source_data!E:E)</f>
        <v>Hyderabad</v>
      </c>
      <c r="V1475" s="1">
        <f>_xlfn.IFNA(_xlfn.XLOOKUP(A1475,bank_processed_transactions[transaction_id],bank_processed_transactions[processing_minutes]),"")</f>
        <v>10.4</v>
      </c>
      <c r="W1475" s="31">
        <f>_xlfn.XLOOKUP(A1475,Source_data!A:A,Source_data!B:B)</f>
        <v>46061</v>
      </c>
    </row>
    <row r="1476" spans="1:23" x14ac:dyDescent="0.3">
      <c r="A1476" s="3" t="s">
        <v>4916</v>
      </c>
      <c r="B1476" s="1">
        <f>_xlfn.XLOOKUP(A1476,bank_source_transactions__1[transaction_id],bank_source_transactions__1[amount_inr])</f>
        <v>6818.37</v>
      </c>
      <c r="C1476" s="1">
        <f>_xlfn.XLOOKUP(A1476,Processed_data!A:A,Processed_data!F:F)</f>
        <v>6818.37</v>
      </c>
      <c r="D1476" s="1" t="str">
        <f>_xlfn.XLOOKUP(A1476,bank_source_transactions__1[transaction_id],bank_source_transactions__1[transaction_status])</f>
        <v>SUCCESS</v>
      </c>
      <c r="E1476" s="1" t="str">
        <f>_xlfn.XLOOKUP(A1476,Processed_data!A:A,Processed_data!G:G)</f>
        <v>SUCCESS</v>
      </c>
      <c r="F1476" s="1">
        <f>COUNTIF(bank_processed_transactions[transaction_id],A1476)</f>
        <v>1</v>
      </c>
      <c r="G1476" s="1" t="str">
        <f t="shared" si="230"/>
        <v>found</v>
      </c>
      <c r="H1476" s="1" t="str">
        <f t="shared" si="231"/>
        <v>Not Duplicate</v>
      </c>
      <c r="I1476" s="1" t="str">
        <f t="shared" si="232"/>
        <v>match</v>
      </c>
      <c r="J1476" s="1" t="str">
        <f t="shared" si="233"/>
        <v>match</v>
      </c>
      <c r="K1476" s="1">
        <f t="shared" si="234"/>
        <v>0</v>
      </c>
      <c r="L1476" s="2">
        <f>IF(F1476=0,"not processed",_xlfn.MINIFS(Processed_data!H:H,Processed_data!A:A,A1476))</f>
        <v>46079</v>
      </c>
      <c r="M1476" s="1">
        <f>IF(F1476=0,"not processed",ABS(bank_source_transactions__1[[#This Row],[transaction_date]]-Reconciliation!L1476))</f>
        <v>2</v>
      </c>
      <c r="N1476" s="1" t="str" cm="1">
        <f t="array" ref="N1476">_xlfn.IFS(M1476="not Processed", "Not Processed",M1476&gt;2,"SLA Breached",M1476&lt;=2,"Within SLA")</f>
        <v>Within SLA</v>
      </c>
      <c r="O1476" s="1" t="str">
        <f>_xlfn.XLOOKUP(A1476,Source_data!A:A,Source_data!D:D)</f>
        <v>CARD</v>
      </c>
      <c r="P1476" s="1">
        <f t="shared" si="235"/>
        <v>0</v>
      </c>
      <c r="Q1476" s="1">
        <f t="shared" si="236"/>
        <v>0</v>
      </c>
      <c r="R1476" s="1">
        <f t="shared" si="237"/>
        <v>0</v>
      </c>
      <c r="S1476" s="1">
        <f t="shared" si="238"/>
        <v>0</v>
      </c>
      <c r="T1476" s="1">
        <f t="shared" si="239"/>
        <v>0</v>
      </c>
      <c r="U1476" s="1" t="str">
        <f>_xlfn.XLOOKUP(Table3[[#This Row],[Transaction ID]],Source_data!A:A,Source_data!E:E)</f>
        <v>Hyderabad</v>
      </c>
      <c r="V1476" s="1">
        <f>_xlfn.IFNA(_xlfn.XLOOKUP(A1476,bank_processed_transactions[transaction_id],bank_processed_transactions[processing_minutes]),"")</f>
        <v>27.9</v>
      </c>
      <c r="W1476" s="31">
        <f>_xlfn.XLOOKUP(A1476,Source_data!A:A,Source_data!B:B)</f>
        <v>46077</v>
      </c>
    </row>
    <row r="1477" spans="1:23" x14ac:dyDescent="0.3">
      <c r="A1477" s="4" t="s">
        <v>2140</v>
      </c>
      <c r="B1477" s="1">
        <f>_xlfn.XLOOKUP(A1477,bank_source_transactions__1[transaction_id],bank_source_transactions__1[amount_inr])</f>
        <v>5919.69</v>
      </c>
      <c r="C1477" s="1">
        <f>_xlfn.XLOOKUP(A1477,Processed_data!A:A,Processed_data!F:F)</f>
        <v>5919.69</v>
      </c>
      <c r="D1477" s="1" t="str">
        <f>_xlfn.XLOOKUP(A1477,bank_source_transactions__1[transaction_id],bank_source_transactions__1[transaction_status])</f>
        <v>SUCCESS</v>
      </c>
      <c r="E1477" s="1" t="str">
        <f>_xlfn.XLOOKUP(A1477,Processed_data!A:A,Processed_data!G:G)</f>
        <v>SUCCESS</v>
      </c>
      <c r="F1477" s="1">
        <f>COUNTIF(bank_processed_transactions[transaction_id],A1477)</f>
        <v>1</v>
      </c>
      <c r="G1477" s="1" t="str">
        <f t="shared" si="230"/>
        <v>found</v>
      </c>
      <c r="H1477" s="1" t="str">
        <f t="shared" si="231"/>
        <v>Not Duplicate</v>
      </c>
      <c r="I1477" s="1" t="str">
        <f t="shared" si="232"/>
        <v>match</v>
      </c>
      <c r="J1477" s="1" t="str">
        <f t="shared" si="233"/>
        <v>match</v>
      </c>
      <c r="K1477" s="1">
        <f t="shared" si="234"/>
        <v>0</v>
      </c>
      <c r="L1477" s="2">
        <f>IF(F1477=0,"not processed",_xlfn.MINIFS(Processed_data!H:H,Processed_data!A:A,A1477))</f>
        <v>46082</v>
      </c>
      <c r="M1477" s="1">
        <f>IF(F1477=0,"not processed",ABS(bank_source_transactions__1[[#This Row],[transaction_date]]-Reconciliation!L1477))</f>
        <v>3</v>
      </c>
      <c r="N1477" s="1" t="str" cm="1">
        <f t="array" ref="N1477">_xlfn.IFS(M1477="not Processed", "Not Processed",M1477&gt;2,"SLA Breached",M1477&lt;=2,"Within SLA")</f>
        <v>SLA Breached</v>
      </c>
      <c r="O1477" s="1" t="str">
        <f>_xlfn.XLOOKUP(A1477,Source_data!A:A,Source_data!D:D)</f>
        <v>UPI</v>
      </c>
      <c r="P1477" s="1">
        <f t="shared" si="235"/>
        <v>0</v>
      </c>
      <c r="Q1477" s="1">
        <f t="shared" si="236"/>
        <v>0</v>
      </c>
      <c r="R1477" s="1">
        <f t="shared" si="237"/>
        <v>0</v>
      </c>
      <c r="S1477" s="1">
        <f t="shared" si="238"/>
        <v>0</v>
      </c>
      <c r="T1477" s="1">
        <f t="shared" si="239"/>
        <v>1</v>
      </c>
      <c r="U1477" s="1" t="str">
        <f>_xlfn.XLOOKUP(Table3[[#This Row],[Transaction ID]],Source_data!A:A,Source_data!E:E)</f>
        <v>Mumbai</v>
      </c>
      <c r="V1477" s="1">
        <f>_xlfn.IFNA(_xlfn.XLOOKUP(A1477,bank_processed_transactions[transaction_id],bank_processed_transactions[processing_minutes]),"")</f>
        <v>20.399999999999999</v>
      </c>
      <c r="W1477" s="31">
        <f>_xlfn.XLOOKUP(A1477,Source_data!A:A,Source_data!B:B)</f>
        <v>46079</v>
      </c>
    </row>
    <row r="1478" spans="1:23" x14ac:dyDescent="0.3">
      <c r="A1478" s="3" t="s">
        <v>3258</v>
      </c>
      <c r="B1478" s="1">
        <f>_xlfn.XLOOKUP(A1478,bank_source_transactions__1[transaction_id],bank_source_transactions__1[amount_inr])</f>
        <v>1968.44</v>
      </c>
      <c r="C1478" s="1">
        <f>_xlfn.XLOOKUP(A1478,Processed_data!A:A,Processed_data!F:F)</f>
        <v>1968.44</v>
      </c>
      <c r="D1478" s="1" t="str">
        <f>_xlfn.XLOOKUP(A1478,bank_source_transactions__1[transaction_id],bank_source_transactions__1[transaction_status])</f>
        <v>SUCCESS</v>
      </c>
      <c r="E1478" s="1" t="str">
        <f>_xlfn.XLOOKUP(A1478,Processed_data!A:A,Processed_data!G:G)</f>
        <v>SUCCESS</v>
      </c>
      <c r="F1478" s="1">
        <f>COUNTIF(bank_processed_transactions[transaction_id],A1478)</f>
        <v>1</v>
      </c>
      <c r="G1478" s="1" t="str">
        <f t="shared" si="230"/>
        <v>found</v>
      </c>
      <c r="H1478" s="1" t="str">
        <f t="shared" si="231"/>
        <v>Not Duplicate</v>
      </c>
      <c r="I1478" s="1" t="str">
        <f t="shared" si="232"/>
        <v>match</v>
      </c>
      <c r="J1478" s="1" t="str">
        <f t="shared" si="233"/>
        <v>match</v>
      </c>
      <c r="K1478" s="1">
        <f t="shared" si="234"/>
        <v>0</v>
      </c>
      <c r="L1478" s="2">
        <f>IF(F1478=0,"not processed",_xlfn.MINIFS(Processed_data!H:H,Processed_data!A:A,A1478))</f>
        <v>46041</v>
      </c>
      <c r="M1478" s="1">
        <f>IF(F1478=0,"not processed",ABS(bank_source_transactions__1[[#This Row],[transaction_date]]-Reconciliation!L1478))</f>
        <v>2</v>
      </c>
      <c r="N1478" s="1" t="str" cm="1">
        <f t="array" ref="N1478">_xlfn.IFS(M1478="not Processed", "Not Processed",M1478&gt;2,"SLA Breached",M1478&lt;=2,"Within SLA")</f>
        <v>Within SLA</v>
      </c>
      <c r="O1478" s="1" t="str">
        <f>_xlfn.XLOOKUP(A1478,Source_data!A:A,Source_data!D:D)</f>
        <v>NEFT</v>
      </c>
      <c r="P1478" s="1">
        <f t="shared" si="235"/>
        <v>0</v>
      </c>
      <c r="Q1478" s="1">
        <f t="shared" si="236"/>
        <v>0</v>
      </c>
      <c r="R1478" s="1">
        <f t="shared" si="237"/>
        <v>0</v>
      </c>
      <c r="S1478" s="1">
        <f t="shared" si="238"/>
        <v>0</v>
      </c>
      <c r="T1478" s="1">
        <f t="shared" si="239"/>
        <v>0</v>
      </c>
      <c r="U1478" s="1" t="str">
        <f>_xlfn.XLOOKUP(Table3[[#This Row],[Transaction ID]],Source_data!A:A,Source_data!E:E)</f>
        <v>Hyderabad</v>
      </c>
      <c r="V1478" s="1">
        <f>_xlfn.IFNA(_xlfn.XLOOKUP(A1478,bank_processed_transactions[transaction_id],bank_processed_transactions[processing_minutes]),"")</f>
        <v>14.4</v>
      </c>
      <c r="W1478" s="31">
        <f>_xlfn.XLOOKUP(A1478,Source_data!A:A,Source_data!B:B)</f>
        <v>46039</v>
      </c>
    </row>
    <row r="1479" spans="1:23" x14ac:dyDescent="0.3">
      <c r="A1479" s="4" t="s">
        <v>3989</v>
      </c>
      <c r="B1479" s="1">
        <f>_xlfn.XLOOKUP(A1479,bank_source_transactions__1[transaction_id],bank_source_transactions__1[amount_inr])</f>
        <v>8635.5400000000009</v>
      </c>
      <c r="C1479" s="1">
        <f>_xlfn.XLOOKUP(A1479,Processed_data!A:A,Processed_data!F:F)</f>
        <v>8635.5400000000009</v>
      </c>
      <c r="D1479" s="1" t="str">
        <f>_xlfn.XLOOKUP(A1479,bank_source_transactions__1[transaction_id],bank_source_transactions__1[transaction_status])</f>
        <v>REVERSED</v>
      </c>
      <c r="E1479" s="1" t="str">
        <f>_xlfn.XLOOKUP(A1479,Processed_data!A:A,Processed_data!G:G)</f>
        <v>REVERSED</v>
      </c>
      <c r="F1479" s="1">
        <f>COUNTIF(bank_processed_transactions[transaction_id],A1479)</f>
        <v>1</v>
      </c>
      <c r="G1479" s="1" t="str">
        <f t="shared" si="230"/>
        <v>found</v>
      </c>
      <c r="H1479" s="1" t="str">
        <f t="shared" si="231"/>
        <v>Not Duplicate</v>
      </c>
      <c r="I1479" s="1" t="str">
        <f t="shared" si="232"/>
        <v>match</v>
      </c>
      <c r="J1479" s="1" t="str">
        <f t="shared" si="233"/>
        <v>match</v>
      </c>
      <c r="K1479" s="1">
        <f t="shared" si="234"/>
        <v>0</v>
      </c>
      <c r="L1479" s="2">
        <f>IF(F1479=0,"not processed",_xlfn.MINIFS(Processed_data!H:H,Processed_data!A:A,A1479))</f>
        <v>46111</v>
      </c>
      <c r="M1479" s="1">
        <f>IF(F1479=0,"not processed",ABS(bank_source_transactions__1[[#This Row],[transaction_date]]-Reconciliation!L1479))</f>
        <v>1</v>
      </c>
      <c r="N1479" s="1" t="str" cm="1">
        <f t="array" ref="N1479">_xlfn.IFS(M1479="not Processed", "Not Processed",M1479&gt;2,"SLA Breached",M1479&lt;=2,"Within SLA")</f>
        <v>Within SLA</v>
      </c>
      <c r="O1479" s="1" t="str">
        <f>_xlfn.XLOOKUP(A1479,Source_data!A:A,Source_data!D:D)</f>
        <v>IMPS</v>
      </c>
      <c r="P1479" s="1">
        <f t="shared" si="235"/>
        <v>0</v>
      </c>
      <c r="Q1479" s="1">
        <f t="shared" si="236"/>
        <v>0</v>
      </c>
      <c r="R1479" s="1">
        <f t="shared" si="237"/>
        <v>0</v>
      </c>
      <c r="S1479" s="1">
        <f t="shared" si="238"/>
        <v>0</v>
      </c>
      <c r="T1479" s="1">
        <f t="shared" si="239"/>
        <v>0</v>
      </c>
      <c r="U1479" s="1" t="str">
        <f>_xlfn.XLOOKUP(Table3[[#This Row],[Transaction ID]],Source_data!A:A,Source_data!E:E)</f>
        <v>Hyderabad</v>
      </c>
      <c r="V1479" s="1">
        <f>_xlfn.IFNA(_xlfn.XLOOKUP(A1479,bank_processed_transactions[transaction_id],bank_processed_transactions[processing_minutes]),"")</f>
        <v>26.4</v>
      </c>
      <c r="W1479" s="31">
        <f>_xlfn.XLOOKUP(A1479,Source_data!A:A,Source_data!B:B)</f>
        <v>46110</v>
      </c>
    </row>
    <row r="1480" spans="1:23" x14ac:dyDescent="0.3">
      <c r="A1480" s="3" t="s">
        <v>90</v>
      </c>
      <c r="B1480" s="1">
        <f>_xlfn.XLOOKUP(A1480,bank_source_transactions__1[transaction_id],bank_source_transactions__1[amount_inr])</f>
        <v>918.89</v>
      </c>
      <c r="C1480" s="1">
        <f>_xlfn.XLOOKUP(A1480,Processed_data!A:A,Processed_data!F:F)</f>
        <v>918.89</v>
      </c>
      <c r="D1480" s="1" t="str">
        <f>_xlfn.XLOOKUP(A1480,bank_source_transactions__1[transaction_id],bank_source_transactions__1[transaction_status])</f>
        <v>SUCCESS</v>
      </c>
      <c r="E1480" s="1" t="str">
        <f>_xlfn.XLOOKUP(A1480,Processed_data!A:A,Processed_data!G:G)</f>
        <v>SUCCESS</v>
      </c>
      <c r="F1480" s="1">
        <f>COUNTIF(bank_processed_transactions[transaction_id],A1480)</f>
        <v>1</v>
      </c>
      <c r="G1480" s="1" t="str">
        <f t="shared" si="230"/>
        <v>found</v>
      </c>
      <c r="H1480" s="1" t="str">
        <f t="shared" si="231"/>
        <v>Not Duplicate</v>
      </c>
      <c r="I1480" s="1" t="str">
        <f t="shared" si="232"/>
        <v>match</v>
      </c>
      <c r="J1480" s="1" t="str">
        <f t="shared" si="233"/>
        <v>match</v>
      </c>
      <c r="K1480" s="1">
        <f t="shared" si="234"/>
        <v>0</v>
      </c>
      <c r="L1480" s="2">
        <f>IF(F1480=0,"not processed",_xlfn.MINIFS(Processed_data!H:H,Processed_data!A:A,A1480))</f>
        <v>46052</v>
      </c>
      <c r="M1480" s="1">
        <f>IF(F1480=0,"not processed",ABS(bank_source_transactions__1[[#This Row],[transaction_date]]-Reconciliation!L1480))</f>
        <v>2</v>
      </c>
      <c r="N1480" s="1" t="str" cm="1">
        <f t="array" ref="N1480">_xlfn.IFS(M1480="not Processed", "Not Processed",M1480&gt;2,"SLA Breached",M1480&lt;=2,"Within SLA")</f>
        <v>Within SLA</v>
      </c>
      <c r="O1480" s="1" t="str">
        <f>_xlfn.XLOOKUP(A1480,Source_data!A:A,Source_data!D:D)</f>
        <v>UPI</v>
      </c>
      <c r="P1480" s="1">
        <f t="shared" si="235"/>
        <v>0</v>
      </c>
      <c r="Q1480" s="1">
        <f t="shared" si="236"/>
        <v>0</v>
      </c>
      <c r="R1480" s="1">
        <f t="shared" si="237"/>
        <v>0</v>
      </c>
      <c r="S1480" s="1">
        <f t="shared" si="238"/>
        <v>0</v>
      </c>
      <c r="T1480" s="1">
        <f t="shared" si="239"/>
        <v>0</v>
      </c>
      <c r="U1480" s="1" t="str">
        <f>_xlfn.XLOOKUP(Table3[[#This Row],[Transaction ID]],Source_data!A:A,Source_data!E:E)</f>
        <v>Hyderabad</v>
      </c>
      <c r="V1480" s="1">
        <f>_xlfn.IFNA(_xlfn.XLOOKUP(A1480,bank_processed_transactions[transaction_id],bank_processed_transactions[processing_minutes]),"")</f>
        <v>11.7</v>
      </c>
      <c r="W1480" s="31">
        <f>_xlfn.XLOOKUP(A1480,Source_data!A:A,Source_data!B:B)</f>
        <v>46050</v>
      </c>
    </row>
    <row r="1481" spans="1:23" x14ac:dyDescent="0.3">
      <c r="A1481" s="4" t="s">
        <v>2651</v>
      </c>
      <c r="B1481" s="1">
        <f>_xlfn.XLOOKUP(A1481,bank_source_transactions__1[transaction_id],bank_source_transactions__1[amount_inr])</f>
        <v>4217.1499999999996</v>
      </c>
      <c r="C1481" s="1">
        <f>_xlfn.XLOOKUP(A1481,Processed_data!A:A,Processed_data!F:F)</f>
        <v>4217.1499999999996</v>
      </c>
      <c r="D1481" s="1" t="str">
        <f>_xlfn.XLOOKUP(A1481,bank_source_transactions__1[transaction_id],bank_source_transactions__1[transaction_status])</f>
        <v>SUCCESS</v>
      </c>
      <c r="E1481" s="1" t="str">
        <f>_xlfn.XLOOKUP(A1481,Processed_data!A:A,Processed_data!G:G)</f>
        <v>SUCCESS</v>
      </c>
      <c r="F1481" s="1">
        <f>COUNTIF(bank_processed_transactions[transaction_id],A1481)</f>
        <v>1</v>
      </c>
      <c r="G1481" s="1" t="str">
        <f t="shared" si="230"/>
        <v>found</v>
      </c>
      <c r="H1481" s="1" t="str">
        <f t="shared" si="231"/>
        <v>Not Duplicate</v>
      </c>
      <c r="I1481" s="1" t="str">
        <f t="shared" si="232"/>
        <v>match</v>
      </c>
      <c r="J1481" s="1" t="str">
        <f t="shared" si="233"/>
        <v>match</v>
      </c>
      <c r="K1481" s="1">
        <f t="shared" si="234"/>
        <v>0</v>
      </c>
      <c r="L1481" s="2">
        <f>IF(F1481=0,"not processed",_xlfn.MINIFS(Processed_data!H:H,Processed_data!A:A,A1481))</f>
        <v>46097</v>
      </c>
      <c r="M1481" s="1">
        <f>IF(F1481=0,"not processed",ABS(bank_source_transactions__1[[#This Row],[transaction_date]]-Reconciliation!L1481))</f>
        <v>3</v>
      </c>
      <c r="N1481" s="1" t="str" cm="1">
        <f t="array" ref="N1481">_xlfn.IFS(M1481="not Processed", "Not Processed",M1481&gt;2,"SLA Breached",M1481&lt;=2,"Within SLA")</f>
        <v>SLA Breached</v>
      </c>
      <c r="O1481" s="1" t="str">
        <f>_xlfn.XLOOKUP(A1481,Source_data!A:A,Source_data!D:D)</f>
        <v>UPI</v>
      </c>
      <c r="P1481" s="1">
        <f t="shared" si="235"/>
        <v>0</v>
      </c>
      <c r="Q1481" s="1">
        <f t="shared" si="236"/>
        <v>0</v>
      </c>
      <c r="R1481" s="1">
        <f t="shared" si="237"/>
        <v>0</v>
      </c>
      <c r="S1481" s="1">
        <f t="shared" si="238"/>
        <v>0</v>
      </c>
      <c r="T1481" s="1">
        <f t="shared" si="239"/>
        <v>1</v>
      </c>
      <c r="U1481" s="1" t="str">
        <f>_xlfn.XLOOKUP(Table3[[#This Row],[Transaction ID]],Source_data!A:A,Source_data!E:E)</f>
        <v>Pune</v>
      </c>
      <c r="V1481" s="1">
        <f>_xlfn.IFNA(_xlfn.XLOOKUP(A1481,bank_processed_transactions[transaction_id],bank_processed_transactions[processing_minutes]),"")</f>
        <v>50.4</v>
      </c>
      <c r="W1481" s="31">
        <f>_xlfn.XLOOKUP(A1481,Source_data!A:A,Source_data!B:B)</f>
        <v>46094</v>
      </c>
    </row>
    <row r="1482" spans="1:23" x14ac:dyDescent="0.3">
      <c r="A1482" s="3" t="s">
        <v>5014</v>
      </c>
      <c r="B1482" s="1">
        <f>_xlfn.XLOOKUP(A1482,bank_source_transactions__1[transaction_id],bank_source_transactions__1[amount_inr])</f>
        <v>4797.03</v>
      </c>
      <c r="C1482" s="1" t="e">
        <f>_xlfn.XLOOKUP(A1482,Processed_data!A:A,Processed_data!F:F)</f>
        <v>#N/A</v>
      </c>
      <c r="D1482" s="1" t="str">
        <f>_xlfn.XLOOKUP(A1482,bank_source_transactions__1[transaction_id],bank_source_transactions__1[transaction_status])</f>
        <v>SUCCESS</v>
      </c>
      <c r="E1482" s="1" t="e">
        <f>_xlfn.XLOOKUP(A1482,Processed_data!A:A,Processed_data!G:G)</f>
        <v>#N/A</v>
      </c>
      <c r="F1482" s="1">
        <f>COUNTIF(bank_processed_transactions[transaction_id],A1482)</f>
        <v>0</v>
      </c>
      <c r="G1482" s="1" t="str">
        <f t="shared" si="230"/>
        <v>missing</v>
      </c>
      <c r="H1482" s="1" t="str">
        <f t="shared" si="231"/>
        <v>Not Duplicate</v>
      </c>
      <c r="I1482" s="1" t="str">
        <f t="shared" si="232"/>
        <v>not processed</v>
      </c>
      <c r="J1482" s="1" t="str">
        <f t="shared" si="233"/>
        <v>not processed</v>
      </c>
      <c r="K1482" s="1" t="str">
        <f t="shared" si="234"/>
        <v>missing</v>
      </c>
      <c r="L1482" s="2" t="str">
        <f>IF(F1482=0,"not processed",_xlfn.MINIFS(Processed_data!H:H,Processed_data!A:A,A1482))</f>
        <v>not processed</v>
      </c>
      <c r="M1482" s="1" t="str">
        <f>IF(F1482=0,"not processed",ABS(bank_source_transactions__1[[#This Row],[transaction_date]]-Reconciliation!L1482))</f>
        <v>not processed</v>
      </c>
      <c r="N1482" s="1" t="str" cm="1">
        <f t="array" ref="N1482">_xlfn.IFS(M1482="not Processed", "Not Processed",M1482&gt;2,"SLA Breached",M1482&lt;=2,"Within SLA")</f>
        <v>Not Processed</v>
      </c>
      <c r="O1482" s="1" t="str">
        <f>_xlfn.XLOOKUP(A1482,Source_data!A:A,Source_data!D:D)</f>
        <v>UPI</v>
      </c>
      <c r="P1482" s="1">
        <f t="shared" si="235"/>
        <v>1</v>
      </c>
      <c r="Q1482" s="1">
        <f t="shared" si="236"/>
        <v>0</v>
      </c>
      <c r="R1482" s="1">
        <f t="shared" si="237"/>
        <v>0</v>
      </c>
      <c r="S1482" s="1">
        <f t="shared" si="238"/>
        <v>0</v>
      </c>
      <c r="T1482" s="1">
        <f t="shared" si="239"/>
        <v>0</v>
      </c>
      <c r="U1482" s="1" t="str">
        <f>_xlfn.XLOOKUP(Table3[[#This Row],[Transaction ID]],Source_data!A:A,Source_data!E:E)</f>
        <v>Hyderabad</v>
      </c>
      <c r="V1482" s="1" t="str">
        <f>_xlfn.IFNA(_xlfn.XLOOKUP(A1482,bank_processed_transactions[transaction_id],bank_processed_transactions[processing_minutes]),"")</f>
        <v/>
      </c>
      <c r="W1482" s="31">
        <f>_xlfn.XLOOKUP(A1482,Source_data!A:A,Source_data!B:B)</f>
        <v>46092</v>
      </c>
    </row>
    <row r="1483" spans="1:23" x14ac:dyDescent="0.3">
      <c r="A1483" s="4" t="s">
        <v>916</v>
      </c>
      <c r="B1483" s="1">
        <f>_xlfn.XLOOKUP(A1483,bank_source_transactions__1[transaction_id],bank_source_transactions__1[amount_inr])</f>
        <v>3144</v>
      </c>
      <c r="C1483" s="1">
        <f>_xlfn.XLOOKUP(A1483,Processed_data!A:A,Processed_data!F:F)</f>
        <v>3144</v>
      </c>
      <c r="D1483" s="1" t="str">
        <f>_xlfn.XLOOKUP(A1483,bank_source_transactions__1[transaction_id],bank_source_transactions__1[transaction_status])</f>
        <v>SUCCESS</v>
      </c>
      <c r="E1483" s="1" t="str">
        <f>_xlfn.XLOOKUP(A1483,Processed_data!A:A,Processed_data!G:G)</f>
        <v>SUCCESS</v>
      </c>
      <c r="F1483" s="1">
        <f>COUNTIF(bank_processed_transactions[transaction_id],A1483)</f>
        <v>1</v>
      </c>
      <c r="G1483" s="1" t="str">
        <f t="shared" si="230"/>
        <v>found</v>
      </c>
      <c r="H1483" s="1" t="str">
        <f t="shared" si="231"/>
        <v>Not Duplicate</v>
      </c>
      <c r="I1483" s="1" t="str">
        <f t="shared" si="232"/>
        <v>match</v>
      </c>
      <c r="J1483" s="1" t="str">
        <f t="shared" si="233"/>
        <v>match</v>
      </c>
      <c r="K1483" s="1">
        <f t="shared" si="234"/>
        <v>0</v>
      </c>
      <c r="L1483" s="2">
        <f>IF(F1483=0,"not processed",_xlfn.MINIFS(Processed_data!H:H,Processed_data!A:A,A1483))</f>
        <v>46112</v>
      </c>
      <c r="M1483" s="1">
        <f>IF(F1483=0,"not processed",ABS(bank_source_transactions__1[[#This Row],[transaction_date]]-Reconciliation!L1483))</f>
        <v>2</v>
      </c>
      <c r="N1483" s="1" t="str" cm="1">
        <f t="array" ref="N1483">_xlfn.IFS(M1483="not Processed", "Not Processed",M1483&gt;2,"SLA Breached",M1483&lt;=2,"Within SLA")</f>
        <v>Within SLA</v>
      </c>
      <c r="O1483" s="1" t="str">
        <f>_xlfn.XLOOKUP(A1483,Source_data!A:A,Source_data!D:D)</f>
        <v>UPI</v>
      </c>
      <c r="P1483" s="1">
        <f t="shared" si="235"/>
        <v>0</v>
      </c>
      <c r="Q1483" s="1">
        <f t="shared" si="236"/>
        <v>0</v>
      </c>
      <c r="R1483" s="1">
        <f t="shared" si="237"/>
        <v>0</v>
      </c>
      <c r="S1483" s="1">
        <f t="shared" si="238"/>
        <v>0</v>
      </c>
      <c r="T1483" s="1">
        <f t="shared" si="239"/>
        <v>0</v>
      </c>
      <c r="U1483" s="1" t="str">
        <f>_xlfn.XLOOKUP(Table3[[#This Row],[Transaction ID]],Source_data!A:A,Source_data!E:E)</f>
        <v>Bengaluru</v>
      </c>
      <c r="V1483" s="1">
        <f>_xlfn.IFNA(_xlfn.XLOOKUP(A1483,bank_processed_transactions[transaction_id],bank_processed_transactions[processing_minutes]),"")</f>
        <v>0.5</v>
      </c>
      <c r="W1483" s="31">
        <f>_xlfn.XLOOKUP(A1483,Source_data!A:A,Source_data!B:B)</f>
        <v>46110</v>
      </c>
    </row>
    <row r="1484" spans="1:23" x14ac:dyDescent="0.3">
      <c r="A1484" s="3" t="s">
        <v>4263</v>
      </c>
      <c r="B1484" s="1">
        <f>_xlfn.XLOOKUP(A1484,bank_source_transactions__1[transaction_id],bank_source_transactions__1[amount_inr])</f>
        <v>10524.5</v>
      </c>
      <c r="C1484" s="1">
        <f>_xlfn.XLOOKUP(A1484,Processed_data!A:A,Processed_data!F:F)</f>
        <v>10524.5</v>
      </c>
      <c r="D1484" s="1" t="str">
        <f>_xlfn.XLOOKUP(A1484,bank_source_transactions__1[transaction_id],bank_source_transactions__1[transaction_status])</f>
        <v>SUCCESS</v>
      </c>
      <c r="E1484" s="1" t="str">
        <f>_xlfn.XLOOKUP(A1484,Processed_data!A:A,Processed_data!G:G)</f>
        <v>FAILED</v>
      </c>
      <c r="F1484" s="1">
        <f>COUNTIF(bank_processed_transactions[transaction_id],A1484)</f>
        <v>1</v>
      </c>
      <c r="G1484" s="1" t="str">
        <f t="shared" si="230"/>
        <v>found</v>
      </c>
      <c r="H1484" s="1" t="str">
        <f t="shared" si="231"/>
        <v>Not Duplicate</v>
      </c>
      <c r="I1484" s="1" t="str">
        <f t="shared" si="232"/>
        <v>match</v>
      </c>
      <c r="J1484" s="1" t="str">
        <f t="shared" si="233"/>
        <v>mismatch</v>
      </c>
      <c r="K1484" s="1">
        <f t="shared" si="234"/>
        <v>0</v>
      </c>
      <c r="L1484" s="2">
        <f>IF(F1484=0,"not processed",_xlfn.MINIFS(Processed_data!H:H,Processed_data!A:A,A1484))</f>
        <v>46109</v>
      </c>
      <c r="M1484" s="1">
        <f>IF(F1484=0,"not processed",ABS(bank_source_transactions__1[[#This Row],[transaction_date]]-Reconciliation!L1484))</f>
        <v>1</v>
      </c>
      <c r="N1484" s="1" t="str" cm="1">
        <f t="array" ref="N1484">_xlfn.IFS(M1484="not Processed", "Not Processed",M1484&gt;2,"SLA Breached",M1484&lt;=2,"Within SLA")</f>
        <v>Within SLA</v>
      </c>
      <c r="O1484" s="1" t="str">
        <f>_xlfn.XLOOKUP(A1484,Source_data!A:A,Source_data!D:D)</f>
        <v>IMPS</v>
      </c>
      <c r="P1484" s="1">
        <f t="shared" si="235"/>
        <v>0</v>
      </c>
      <c r="Q1484" s="1">
        <f t="shared" si="236"/>
        <v>0</v>
      </c>
      <c r="R1484" s="1">
        <f t="shared" si="237"/>
        <v>0</v>
      </c>
      <c r="S1484" s="1">
        <f t="shared" si="238"/>
        <v>1</v>
      </c>
      <c r="T1484" s="1">
        <f t="shared" si="239"/>
        <v>0</v>
      </c>
      <c r="U1484" s="1" t="str">
        <f>_xlfn.XLOOKUP(Table3[[#This Row],[Transaction ID]],Source_data!A:A,Source_data!E:E)</f>
        <v>Mumbai</v>
      </c>
      <c r="V1484" s="1">
        <f>_xlfn.IFNA(_xlfn.XLOOKUP(A1484,bank_processed_transactions[transaction_id],bank_processed_transactions[processing_minutes]),"")</f>
        <v>7.5</v>
      </c>
      <c r="W1484" s="31">
        <f>_xlfn.XLOOKUP(A1484,Source_data!A:A,Source_data!B:B)</f>
        <v>46108</v>
      </c>
    </row>
    <row r="1485" spans="1:23" x14ac:dyDescent="0.3">
      <c r="A1485" s="4" t="s">
        <v>1886</v>
      </c>
      <c r="B1485" s="1">
        <f>_xlfn.XLOOKUP(A1485,bank_source_transactions__1[transaction_id],bank_source_transactions__1[amount_inr])</f>
        <v>1311.22</v>
      </c>
      <c r="C1485" s="1">
        <f>_xlfn.XLOOKUP(A1485,Processed_data!A:A,Processed_data!F:F)</f>
        <v>1311.22</v>
      </c>
      <c r="D1485" s="1" t="str">
        <f>_xlfn.XLOOKUP(A1485,bank_source_transactions__1[transaction_id],bank_source_transactions__1[transaction_status])</f>
        <v>SUCCESS</v>
      </c>
      <c r="E1485" s="1" t="str">
        <f>_xlfn.XLOOKUP(A1485,Processed_data!A:A,Processed_data!G:G)</f>
        <v>SUCCESS</v>
      </c>
      <c r="F1485" s="1">
        <f>COUNTIF(bank_processed_transactions[transaction_id],A1485)</f>
        <v>1</v>
      </c>
      <c r="G1485" s="1" t="str">
        <f t="shared" si="230"/>
        <v>found</v>
      </c>
      <c r="H1485" s="1" t="str">
        <f t="shared" si="231"/>
        <v>Not Duplicate</v>
      </c>
      <c r="I1485" s="1" t="str">
        <f t="shared" si="232"/>
        <v>match</v>
      </c>
      <c r="J1485" s="1" t="str">
        <f t="shared" si="233"/>
        <v>match</v>
      </c>
      <c r="K1485" s="1">
        <f t="shared" si="234"/>
        <v>0</v>
      </c>
      <c r="L1485" s="2">
        <f>IF(F1485=0,"not processed",_xlfn.MINIFS(Processed_data!H:H,Processed_data!A:A,A1485))</f>
        <v>46040</v>
      </c>
      <c r="M1485" s="1">
        <f>IF(F1485=0,"not processed",ABS(bank_source_transactions__1[[#This Row],[transaction_date]]-Reconciliation!L1485))</f>
        <v>5</v>
      </c>
      <c r="N1485" s="1" t="str" cm="1">
        <f t="array" ref="N1485">_xlfn.IFS(M1485="not Processed", "Not Processed",M1485&gt;2,"SLA Breached",M1485&lt;=2,"Within SLA")</f>
        <v>SLA Breached</v>
      </c>
      <c r="O1485" s="1" t="str">
        <f>_xlfn.XLOOKUP(A1485,Source_data!A:A,Source_data!D:D)</f>
        <v>IMPS</v>
      </c>
      <c r="P1485" s="1">
        <f t="shared" si="235"/>
        <v>0</v>
      </c>
      <c r="Q1485" s="1">
        <f t="shared" si="236"/>
        <v>0</v>
      </c>
      <c r="R1485" s="1">
        <f t="shared" si="237"/>
        <v>0</v>
      </c>
      <c r="S1485" s="1">
        <f t="shared" si="238"/>
        <v>0</v>
      </c>
      <c r="T1485" s="1">
        <f t="shared" si="239"/>
        <v>1</v>
      </c>
      <c r="U1485" s="1" t="str">
        <f>_xlfn.XLOOKUP(Table3[[#This Row],[Transaction ID]],Source_data!A:A,Source_data!E:E)</f>
        <v>Hyderabad</v>
      </c>
      <c r="V1485" s="1">
        <f>_xlfn.IFNA(_xlfn.XLOOKUP(A1485,bank_processed_transactions[transaction_id],bank_processed_transactions[processing_minutes]),"")</f>
        <v>22.6</v>
      </c>
      <c r="W1485" s="31">
        <f>_xlfn.XLOOKUP(A1485,Source_data!A:A,Source_data!B:B)</f>
        <v>46035</v>
      </c>
    </row>
    <row r="1486" spans="1:23" x14ac:dyDescent="0.3">
      <c r="A1486" s="3" t="s">
        <v>3239</v>
      </c>
      <c r="B1486" s="1">
        <f>_xlfn.XLOOKUP(A1486,bank_source_transactions__1[transaction_id],bank_source_transactions__1[amount_inr])</f>
        <v>2616.09</v>
      </c>
      <c r="C1486" s="1">
        <f>_xlfn.XLOOKUP(A1486,Processed_data!A:A,Processed_data!F:F)</f>
        <v>2616.09</v>
      </c>
      <c r="D1486" s="1" t="str">
        <f>_xlfn.XLOOKUP(A1486,bank_source_transactions__1[transaction_id],bank_source_transactions__1[transaction_status])</f>
        <v>SUCCESS</v>
      </c>
      <c r="E1486" s="1" t="str">
        <f>_xlfn.XLOOKUP(A1486,Processed_data!A:A,Processed_data!G:G)</f>
        <v>SUCCESS</v>
      </c>
      <c r="F1486" s="1">
        <f>COUNTIF(bank_processed_transactions[transaction_id],A1486)</f>
        <v>1</v>
      </c>
      <c r="G1486" s="1" t="str">
        <f t="shared" si="230"/>
        <v>found</v>
      </c>
      <c r="H1486" s="1" t="str">
        <f t="shared" si="231"/>
        <v>Not Duplicate</v>
      </c>
      <c r="I1486" s="1" t="str">
        <f t="shared" si="232"/>
        <v>match</v>
      </c>
      <c r="J1486" s="1" t="str">
        <f t="shared" si="233"/>
        <v>match</v>
      </c>
      <c r="K1486" s="1">
        <f t="shared" si="234"/>
        <v>0</v>
      </c>
      <c r="L1486" s="2">
        <f>IF(F1486=0,"not processed",_xlfn.MINIFS(Processed_data!H:H,Processed_data!A:A,A1486))</f>
        <v>46031</v>
      </c>
      <c r="M1486" s="1">
        <f>IF(F1486=0,"not processed",ABS(bank_source_transactions__1[[#This Row],[transaction_date]]-Reconciliation!L1486))</f>
        <v>2</v>
      </c>
      <c r="N1486" s="1" t="str" cm="1">
        <f t="array" ref="N1486">_xlfn.IFS(M1486="not Processed", "Not Processed",M1486&gt;2,"SLA Breached",M1486&lt;=2,"Within SLA")</f>
        <v>Within SLA</v>
      </c>
      <c r="O1486" s="1" t="str">
        <f>_xlfn.XLOOKUP(A1486,Source_data!A:A,Source_data!D:D)</f>
        <v>ATM</v>
      </c>
      <c r="P1486" s="1">
        <f t="shared" si="235"/>
        <v>0</v>
      </c>
      <c r="Q1486" s="1">
        <f t="shared" si="236"/>
        <v>0</v>
      </c>
      <c r="R1486" s="1">
        <f t="shared" si="237"/>
        <v>0</v>
      </c>
      <c r="S1486" s="1">
        <f t="shared" si="238"/>
        <v>0</v>
      </c>
      <c r="T1486" s="1">
        <f t="shared" si="239"/>
        <v>0</v>
      </c>
      <c r="U1486" s="1" t="str">
        <f>_xlfn.XLOOKUP(Table3[[#This Row],[Transaction ID]],Source_data!A:A,Source_data!E:E)</f>
        <v>Hyderabad</v>
      </c>
      <c r="V1486" s="1">
        <f>_xlfn.IFNA(_xlfn.XLOOKUP(A1486,bank_processed_transactions[transaction_id],bank_processed_transactions[processing_minutes]),"")</f>
        <v>14.8</v>
      </c>
      <c r="W1486" s="31">
        <f>_xlfn.XLOOKUP(A1486,Source_data!A:A,Source_data!B:B)</f>
        <v>46029</v>
      </c>
    </row>
    <row r="1487" spans="1:23" x14ac:dyDescent="0.3">
      <c r="A1487" s="4" t="s">
        <v>3107</v>
      </c>
      <c r="B1487" s="1">
        <f>_xlfn.XLOOKUP(A1487,bank_source_transactions__1[transaction_id],bank_source_transactions__1[amount_inr])</f>
        <v>7078.85</v>
      </c>
      <c r="C1487" s="1">
        <f>_xlfn.XLOOKUP(A1487,Processed_data!A:A,Processed_data!F:F)</f>
        <v>7078.85</v>
      </c>
      <c r="D1487" s="1" t="str">
        <f>_xlfn.XLOOKUP(A1487,bank_source_transactions__1[transaction_id],bank_source_transactions__1[transaction_status])</f>
        <v>SUCCESS</v>
      </c>
      <c r="E1487" s="1" t="str">
        <f>_xlfn.XLOOKUP(A1487,Processed_data!A:A,Processed_data!G:G)</f>
        <v>SUCCESS</v>
      </c>
      <c r="F1487" s="1">
        <f>COUNTIF(bank_processed_transactions[transaction_id],A1487)</f>
        <v>1</v>
      </c>
      <c r="G1487" s="1" t="str">
        <f t="shared" si="230"/>
        <v>found</v>
      </c>
      <c r="H1487" s="1" t="str">
        <f t="shared" si="231"/>
        <v>Not Duplicate</v>
      </c>
      <c r="I1487" s="1" t="str">
        <f t="shared" si="232"/>
        <v>match</v>
      </c>
      <c r="J1487" s="1" t="str">
        <f t="shared" si="233"/>
        <v>match</v>
      </c>
      <c r="K1487" s="1">
        <f t="shared" si="234"/>
        <v>0</v>
      </c>
      <c r="L1487" s="2">
        <f>IF(F1487=0,"not processed",_xlfn.MINIFS(Processed_data!H:H,Processed_data!A:A,A1487))</f>
        <v>46071</v>
      </c>
      <c r="M1487" s="1">
        <f>IF(F1487=0,"not processed",ABS(bank_source_transactions__1[[#This Row],[transaction_date]]-Reconciliation!L1487))</f>
        <v>3</v>
      </c>
      <c r="N1487" s="1" t="str" cm="1">
        <f t="array" ref="N1487">_xlfn.IFS(M1487="not Processed", "Not Processed",M1487&gt;2,"SLA Breached",M1487&lt;=2,"Within SLA")</f>
        <v>SLA Breached</v>
      </c>
      <c r="O1487" s="1" t="str">
        <f>_xlfn.XLOOKUP(A1487,Source_data!A:A,Source_data!D:D)</f>
        <v>CARD</v>
      </c>
      <c r="P1487" s="1">
        <f t="shared" si="235"/>
        <v>0</v>
      </c>
      <c r="Q1487" s="1">
        <f t="shared" si="236"/>
        <v>0</v>
      </c>
      <c r="R1487" s="1">
        <f t="shared" si="237"/>
        <v>0</v>
      </c>
      <c r="S1487" s="1">
        <f t="shared" si="238"/>
        <v>0</v>
      </c>
      <c r="T1487" s="1">
        <f t="shared" si="239"/>
        <v>1</v>
      </c>
      <c r="U1487" s="1" t="str">
        <f>_xlfn.XLOOKUP(Table3[[#This Row],[Transaction ID]],Source_data!A:A,Source_data!E:E)</f>
        <v>Hyderabad</v>
      </c>
      <c r="V1487" s="1">
        <f>_xlfn.IFNA(_xlfn.XLOOKUP(A1487,bank_processed_transactions[transaction_id],bank_processed_transactions[processing_minutes]),"")</f>
        <v>11.5</v>
      </c>
      <c r="W1487" s="31">
        <f>_xlfn.XLOOKUP(A1487,Source_data!A:A,Source_data!B:B)</f>
        <v>46068</v>
      </c>
    </row>
    <row r="1488" spans="1:23" x14ac:dyDescent="0.3">
      <c r="A1488" s="3" t="s">
        <v>3767</v>
      </c>
      <c r="B1488" s="1">
        <f>_xlfn.XLOOKUP(A1488,bank_source_transactions__1[transaction_id],bank_source_transactions__1[amount_inr])</f>
        <v>3353.7</v>
      </c>
      <c r="C1488" s="1">
        <f>_xlfn.XLOOKUP(A1488,Processed_data!A:A,Processed_data!F:F)</f>
        <v>3353.7</v>
      </c>
      <c r="D1488" s="1" t="str">
        <f>_xlfn.XLOOKUP(A1488,bank_source_transactions__1[transaction_id],bank_source_transactions__1[transaction_status])</f>
        <v>FAILED</v>
      </c>
      <c r="E1488" s="1" t="str">
        <f>_xlfn.XLOOKUP(A1488,Processed_data!A:A,Processed_data!G:G)</f>
        <v>FAILED</v>
      </c>
      <c r="F1488" s="1">
        <f>COUNTIF(bank_processed_transactions[transaction_id],A1488)</f>
        <v>1</v>
      </c>
      <c r="G1488" s="1" t="str">
        <f t="shared" si="230"/>
        <v>found</v>
      </c>
      <c r="H1488" s="1" t="str">
        <f t="shared" si="231"/>
        <v>Not Duplicate</v>
      </c>
      <c r="I1488" s="1" t="str">
        <f t="shared" si="232"/>
        <v>match</v>
      </c>
      <c r="J1488" s="1" t="str">
        <f t="shared" si="233"/>
        <v>match</v>
      </c>
      <c r="K1488" s="1">
        <f t="shared" si="234"/>
        <v>0</v>
      </c>
      <c r="L1488" s="2">
        <f>IF(F1488=0,"not processed",_xlfn.MINIFS(Processed_data!H:H,Processed_data!A:A,A1488))</f>
        <v>46083</v>
      </c>
      <c r="M1488" s="1">
        <f>IF(F1488=0,"not processed",ABS(bank_source_transactions__1[[#This Row],[transaction_date]]-Reconciliation!L1488))</f>
        <v>1</v>
      </c>
      <c r="N1488" s="1" t="str" cm="1">
        <f t="array" ref="N1488">_xlfn.IFS(M1488="not Processed", "Not Processed",M1488&gt;2,"SLA Breached",M1488&lt;=2,"Within SLA")</f>
        <v>Within SLA</v>
      </c>
      <c r="O1488" s="1" t="str">
        <f>_xlfn.XLOOKUP(A1488,Source_data!A:A,Source_data!D:D)</f>
        <v>IMPS</v>
      </c>
      <c r="P1488" s="1">
        <f t="shared" si="235"/>
        <v>0</v>
      </c>
      <c r="Q1488" s="1">
        <f t="shared" si="236"/>
        <v>0</v>
      </c>
      <c r="R1488" s="1">
        <f t="shared" si="237"/>
        <v>0</v>
      </c>
      <c r="S1488" s="1">
        <f t="shared" si="238"/>
        <v>0</v>
      </c>
      <c r="T1488" s="1">
        <f t="shared" si="239"/>
        <v>0</v>
      </c>
      <c r="U1488" s="1" t="str">
        <f>_xlfn.XLOOKUP(Table3[[#This Row],[Transaction ID]],Source_data!A:A,Source_data!E:E)</f>
        <v>Pune</v>
      </c>
      <c r="V1488" s="1">
        <f>_xlfn.IFNA(_xlfn.XLOOKUP(A1488,bank_processed_transactions[transaction_id],bank_processed_transactions[processing_minutes]),"")</f>
        <v>16.3</v>
      </c>
      <c r="W1488" s="31">
        <f>_xlfn.XLOOKUP(A1488,Source_data!A:A,Source_data!B:B)</f>
        <v>46082</v>
      </c>
    </row>
    <row r="1489" spans="1:23" x14ac:dyDescent="0.3">
      <c r="A1489" s="4" t="s">
        <v>2833</v>
      </c>
      <c r="B1489" s="1">
        <f>_xlfn.XLOOKUP(A1489,bank_source_transactions__1[transaction_id],bank_source_transactions__1[amount_inr])</f>
        <v>399.6</v>
      </c>
      <c r="C1489" s="1">
        <f>_xlfn.XLOOKUP(A1489,Processed_data!A:A,Processed_data!F:F)</f>
        <v>399.6</v>
      </c>
      <c r="D1489" s="1" t="str">
        <f>_xlfn.XLOOKUP(A1489,bank_source_transactions__1[transaction_id],bank_source_transactions__1[transaction_status])</f>
        <v>SUCCESS</v>
      </c>
      <c r="E1489" s="1" t="str">
        <f>_xlfn.XLOOKUP(A1489,Processed_data!A:A,Processed_data!G:G)</f>
        <v>SUCCESS</v>
      </c>
      <c r="F1489" s="1">
        <f>COUNTIF(bank_processed_transactions[transaction_id],A1489)</f>
        <v>1</v>
      </c>
      <c r="G1489" s="1" t="str">
        <f t="shared" si="230"/>
        <v>found</v>
      </c>
      <c r="H1489" s="1" t="str">
        <f t="shared" si="231"/>
        <v>Not Duplicate</v>
      </c>
      <c r="I1489" s="1" t="str">
        <f t="shared" si="232"/>
        <v>match</v>
      </c>
      <c r="J1489" s="1" t="str">
        <f t="shared" si="233"/>
        <v>match</v>
      </c>
      <c r="K1489" s="1">
        <f t="shared" si="234"/>
        <v>0</v>
      </c>
      <c r="L1489" s="2">
        <f>IF(F1489=0,"not processed",_xlfn.MINIFS(Processed_data!H:H,Processed_data!A:A,A1489))</f>
        <v>46061</v>
      </c>
      <c r="M1489" s="1">
        <f>IF(F1489=0,"not processed",ABS(bank_source_transactions__1[[#This Row],[transaction_date]]-Reconciliation!L1489))</f>
        <v>3</v>
      </c>
      <c r="N1489" s="1" t="str" cm="1">
        <f t="array" ref="N1489">_xlfn.IFS(M1489="not Processed", "Not Processed",M1489&gt;2,"SLA Breached",M1489&lt;=2,"Within SLA")</f>
        <v>SLA Breached</v>
      </c>
      <c r="O1489" s="1" t="str">
        <f>_xlfn.XLOOKUP(A1489,Source_data!A:A,Source_data!D:D)</f>
        <v>CARD</v>
      </c>
      <c r="P1489" s="1">
        <f t="shared" si="235"/>
        <v>0</v>
      </c>
      <c r="Q1489" s="1">
        <f t="shared" si="236"/>
        <v>0</v>
      </c>
      <c r="R1489" s="1">
        <f t="shared" si="237"/>
        <v>0</v>
      </c>
      <c r="S1489" s="1">
        <f t="shared" si="238"/>
        <v>0</v>
      </c>
      <c r="T1489" s="1">
        <f t="shared" si="239"/>
        <v>1</v>
      </c>
      <c r="U1489" s="1" t="str">
        <f>_xlfn.XLOOKUP(Table3[[#This Row],[Transaction ID]],Source_data!A:A,Source_data!E:E)</f>
        <v>Hyderabad</v>
      </c>
      <c r="V1489" s="1">
        <f>_xlfn.IFNA(_xlfn.XLOOKUP(A1489,bank_processed_transactions[transaction_id],bank_processed_transactions[processing_minutes]),"")</f>
        <v>43.3</v>
      </c>
      <c r="W1489" s="31">
        <f>_xlfn.XLOOKUP(A1489,Source_data!A:A,Source_data!B:B)</f>
        <v>46058</v>
      </c>
    </row>
    <row r="1490" spans="1:23" x14ac:dyDescent="0.3">
      <c r="A1490" s="3" t="s">
        <v>3399</v>
      </c>
      <c r="B1490" s="1">
        <f>_xlfn.XLOOKUP(A1490,bank_source_transactions__1[transaction_id],bank_source_transactions__1[amount_inr])</f>
        <v>6615.45</v>
      </c>
      <c r="C1490" s="1">
        <f>_xlfn.XLOOKUP(A1490,Processed_data!A:A,Processed_data!F:F)</f>
        <v>6615.45</v>
      </c>
      <c r="D1490" s="1" t="str">
        <f>_xlfn.XLOOKUP(A1490,bank_source_transactions__1[transaction_id],bank_source_transactions__1[transaction_status])</f>
        <v>SUCCESS</v>
      </c>
      <c r="E1490" s="1" t="str">
        <f>_xlfn.XLOOKUP(A1490,Processed_data!A:A,Processed_data!G:G)</f>
        <v>SUCCESS</v>
      </c>
      <c r="F1490" s="1">
        <f>COUNTIF(bank_processed_transactions[transaction_id],A1490)</f>
        <v>1</v>
      </c>
      <c r="G1490" s="1" t="str">
        <f t="shared" si="230"/>
        <v>found</v>
      </c>
      <c r="H1490" s="1" t="str">
        <f t="shared" si="231"/>
        <v>Not Duplicate</v>
      </c>
      <c r="I1490" s="1" t="str">
        <f t="shared" si="232"/>
        <v>match</v>
      </c>
      <c r="J1490" s="1" t="str">
        <f t="shared" si="233"/>
        <v>match</v>
      </c>
      <c r="K1490" s="1">
        <f t="shared" si="234"/>
        <v>0</v>
      </c>
      <c r="L1490" s="2">
        <f>IF(F1490=0,"not processed",_xlfn.MINIFS(Processed_data!H:H,Processed_data!A:A,A1490))</f>
        <v>46068</v>
      </c>
      <c r="M1490" s="1">
        <f>IF(F1490=0,"not processed",ABS(bank_source_transactions__1[[#This Row],[transaction_date]]-Reconciliation!L1490))</f>
        <v>5</v>
      </c>
      <c r="N1490" s="1" t="str" cm="1">
        <f t="array" ref="N1490">_xlfn.IFS(M1490="not Processed", "Not Processed",M1490&gt;2,"SLA Breached",M1490&lt;=2,"Within SLA")</f>
        <v>SLA Breached</v>
      </c>
      <c r="O1490" s="1" t="str">
        <f>_xlfn.XLOOKUP(A1490,Source_data!A:A,Source_data!D:D)</f>
        <v>UPI</v>
      </c>
      <c r="P1490" s="1">
        <f t="shared" si="235"/>
        <v>0</v>
      </c>
      <c r="Q1490" s="1">
        <f t="shared" si="236"/>
        <v>0</v>
      </c>
      <c r="R1490" s="1">
        <f t="shared" si="237"/>
        <v>0</v>
      </c>
      <c r="S1490" s="1">
        <f t="shared" si="238"/>
        <v>0</v>
      </c>
      <c r="T1490" s="1">
        <f t="shared" si="239"/>
        <v>1</v>
      </c>
      <c r="U1490" s="1" t="str">
        <f>_xlfn.XLOOKUP(Table3[[#This Row],[Transaction ID]],Source_data!A:A,Source_data!E:E)</f>
        <v>Bengaluru</v>
      </c>
      <c r="V1490" s="1">
        <f>_xlfn.IFNA(_xlfn.XLOOKUP(A1490,bank_processed_transactions[transaction_id],bank_processed_transactions[processing_minutes]),"")</f>
        <v>14.2</v>
      </c>
      <c r="W1490" s="31">
        <f>_xlfn.XLOOKUP(A1490,Source_data!A:A,Source_data!B:B)</f>
        <v>46063</v>
      </c>
    </row>
    <row r="1491" spans="1:23" x14ac:dyDescent="0.3">
      <c r="A1491" s="4" t="s">
        <v>4519</v>
      </c>
      <c r="B1491" s="1">
        <f>_xlfn.XLOOKUP(A1491,bank_source_transactions__1[transaction_id],bank_source_transactions__1[amount_inr])</f>
        <v>7879.87</v>
      </c>
      <c r="C1491" s="1">
        <f>_xlfn.XLOOKUP(A1491,Processed_data!A:A,Processed_data!F:F)</f>
        <v>7879.87</v>
      </c>
      <c r="D1491" s="1" t="str">
        <f>_xlfn.XLOOKUP(A1491,bank_source_transactions__1[transaction_id],bank_source_transactions__1[transaction_status])</f>
        <v>SUCCESS</v>
      </c>
      <c r="E1491" s="1" t="str">
        <f>_xlfn.XLOOKUP(A1491,Processed_data!A:A,Processed_data!G:G)</f>
        <v>SUCCESS</v>
      </c>
      <c r="F1491" s="1">
        <f>COUNTIF(bank_processed_transactions[transaction_id],A1491)</f>
        <v>1</v>
      </c>
      <c r="G1491" s="1" t="str">
        <f t="shared" si="230"/>
        <v>found</v>
      </c>
      <c r="H1491" s="1" t="str">
        <f t="shared" si="231"/>
        <v>Not Duplicate</v>
      </c>
      <c r="I1491" s="1" t="str">
        <f t="shared" si="232"/>
        <v>match</v>
      </c>
      <c r="J1491" s="1" t="str">
        <f t="shared" si="233"/>
        <v>match</v>
      </c>
      <c r="K1491" s="1">
        <f t="shared" si="234"/>
        <v>0</v>
      </c>
      <c r="L1491" s="2">
        <f>IF(F1491=0,"not processed",_xlfn.MINIFS(Processed_data!H:H,Processed_data!A:A,A1491))</f>
        <v>46040</v>
      </c>
      <c r="M1491" s="1">
        <f>IF(F1491=0,"not processed",ABS(bank_source_transactions__1[[#This Row],[transaction_date]]-Reconciliation!L1491))</f>
        <v>3</v>
      </c>
      <c r="N1491" s="1" t="str" cm="1">
        <f t="array" ref="N1491">_xlfn.IFS(M1491="not Processed", "Not Processed",M1491&gt;2,"SLA Breached",M1491&lt;=2,"Within SLA")</f>
        <v>SLA Breached</v>
      </c>
      <c r="O1491" s="1" t="str">
        <f>_xlfn.XLOOKUP(A1491,Source_data!A:A,Source_data!D:D)</f>
        <v>UPI</v>
      </c>
      <c r="P1491" s="1">
        <f t="shared" si="235"/>
        <v>0</v>
      </c>
      <c r="Q1491" s="1">
        <f t="shared" si="236"/>
        <v>0</v>
      </c>
      <c r="R1491" s="1">
        <f t="shared" si="237"/>
        <v>0</v>
      </c>
      <c r="S1491" s="1">
        <f t="shared" si="238"/>
        <v>0</v>
      </c>
      <c r="T1491" s="1">
        <f t="shared" si="239"/>
        <v>1</v>
      </c>
      <c r="U1491" s="1" t="str">
        <f>_xlfn.XLOOKUP(Table3[[#This Row],[Transaction ID]],Source_data!A:A,Source_data!E:E)</f>
        <v>Pune</v>
      </c>
      <c r="V1491" s="1">
        <f>_xlfn.IFNA(_xlfn.XLOOKUP(A1491,bank_processed_transactions[transaction_id],bank_processed_transactions[processing_minutes]),"")</f>
        <v>60.3</v>
      </c>
      <c r="W1491" s="31">
        <f>_xlfn.XLOOKUP(A1491,Source_data!A:A,Source_data!B:B)</f>
        <v>46037</v>
      </c>
    </row>
    <row r="1492" spans="1:23" x14ac:dyDescent="0.3">
      <c r="A1492" s="3" t="s">
        <v>1629</v>
      </c>
      <c r="B1492" s="1">
        <f>_xlfn.XLOOKUP(A1492,bank_source_transactions__1[transaction_id],bank_source_transactions__1[amount_inr])</f>
        <v>4526</v>
      </c>
      <c r="C1492" s="1">
        <f>_xlfn.XLOOKUP(A1492,Processed_data!A:A,Processed_data!F:F)</f>
        <v>4526</v>
      </c>
      <c r="D1492" s="1" t="str">
        <f>_xlfn.XLOOKUP(A1492,bank_source_transactions__1[transaction_id],bank_source_transactions__1[transaction_status])</f>
        <v>SUCCESS</v>
      </c>
      <c r="E1492" s="1" t="str">
        <f>_xlfn.XLOOKUP(A1492,Processed_data!A:A,Processed_data!G:G)</f>
        <v>SUCCESS</v>
      </c>
      <c r="F1492" s="1">
        <f>COUNTIF(bank_processed_transactions[transaction_id],A1492)</f>
        <v>1</v>
      </c>
      <c r="G1492" s="1" t="str">
        <f t="shared" si="230"/>
        <v>found</v>
      </c>
      <c r="H1492" s="1" t="str">
        <f t="shared" si="231"/>
        <v>Not Duplicate</v>
      </c>
      <c r="I1492" s="1" t="str">
        <f t="shared" si="232"/>
        <v>match</v>
      </c>
      <c r="J1492" s="1" t="str">
        <f t="shared" si="233"/>
        <v>match</v>
      </c>
      <c r="K1492" s="1">
        <f t="shared" si="234"/>
        <v>0</v>
      </c>
      <c r="L1492" s="2">
        <f>IF(F1492=0,"not processed",_xlfn.MINIFS(Processed_data!H:H,Processed_data!A:A,A1492))</f>
        <v>46050</v>
      </c>
      <c r="M1492" s="1">
        <f>IF(F1492=0,"not processed",ABS(bank_source_transactions__1[[#This Row],[transaction_date]]-Reconciliation!L1492))</f>
        <v>5</v>
      </c>
      <c r="N1492" s="1" t="str" cm="1">
        <f t="array" ref="N1492">_xlfn.IFS(M1492="not Processed", "Not Processed",M1492&gt;2,"SLA Breached",M1492&lt;=2,"Within SLA")</f>
        <v>SLA Breached</v>
      </c>
      <c r="O1492" s="1" t="str">
        <f>_xlfn.XLOOKUP(A1492,Source_data!A:A,Source_data!D:D)</f>
        <v>ATM</v>
      </c>
      <c r="P1492" s="1">
        <f t="shared" si="235"/>
        <v>0</v>
      </c>
      <c r="Q1492" s="1">
        <f t="shared" si="236"/>
        <v>0</v>
      </c>
      <c r="R1492" s="1">
        <f t="shared" si="237"/>
        <v>0</v>
      </c>
      <c r="S1492" s="1">
        <f t="shared" si="238"/>
        <v>0</v>
      </c>
      <c r="T1492" s="1">
        <f t="shared" si="239"/>
        <v>1</v>
      </c>
      <c r="U1492" s="1" t="str">
        <f>_xlfn.XLOOKUP(Table3[[#This Row],[Transaction ID]],Source_data!A:A,Source_data!E:E)</f>
        <v>Mumbai</v>
      </c>
      <c r="V1492" s="1">
        <f>_xlfn.IFNA(_xlfn.XLOOKUP(A1492,bank_processed_transactions[transaction_id],bank_processed_transactions[processing_minutes]),"")</f>
        <v>61.8</v>
      </c>
      <c r="W1492" s="31">
        <f>_xlfn.XLOOKUP(A1492,Source_data!A:A,Source_data!B:B)</f>
        <v>46045</v>
      </c>
    </row>
    <row r="1493" spans="1:23" x14ac:dyDescent="0.3">
      <c r="A1493" s="4" t="s">
        <v>1149</v>
      </c>
      <c r="B1493" s="1">
        <f>_xlfn.XLOOKUP(A1493,bank_source_transactions__1[transaction_id],bank_source_transactions__1[amount_inr])</f>
        <v>821.2</v>
      </c>
      <c r="C1493" s="1">
        <f>_xlfn.XLOOKUP(A1493,Processed_data!A:A,Processed_data!F:F)</f>
        <v>821.2</v>
      </c>
      <c r="D1493" s="1" t="str">
        <f>_xlfn.XLOOKUP(A1493,bank_source_transactions__1[transaction_id],bank_source_transactions__1[transaction_status])</f>
        <v>SUCCESS</v>
      </c>
      <c r="E1493" s="1" t="str">
        <f>_xlfn.XLOOKUP(A1493,Processed_data!A:A,Processed_data!G:G)</f>
        <v>SUCCESS</v>
      </c>
      <c r="F1493" s="1">
        <f>COUNTIF(bank_processed_transactions[transaction_id],A1493)</f>
        <v>1</v>
      </c>
      <c r="G1493" s="1" t="str">
        <f t="shared" si="230"/>
        <v>found</v>
      </c>
      <c r="H1493" s="1" t="str">
        <f t="shared" si="231"/>
        <v>Not Duplicate</v>
      </c>
      <c r="I1493" s="1" t="str">
        <f t="shared" si="232"/>
        <v>match</v>
      </c>
      <c r="J1493" s="1" t="str">
        <f t="shared" si="233"/>
        <v>match</v>
      </c>
      <c r="K1493" s="1">
        <f t="shared" si="234"/>
        <v>0</v>
      </c>
      <c r="L1493" s="2">
        <f>IF(F1493=0,"not processed",_xlfn.MINIFS(Processed_data!H:H,Processed_data!A:A,A1493))</f>
        <v>46068</v>
      </c>
      <c r="M1493" s="1">
        <f>IF(F1493=0,"not processed",ABS(bank_source_transactions__1[[#This Row],[transaction_date]]-Reconciliation!L1493))</f>
        <v>0</v>
      </c>
      <c r="N1493" s="1" t="str" cm="1">
        <f t="array" ref="N1493">_xlfn.IFS(M1493="not Processed", "Not Processed",M1493&gt;2,"SLA Breached",M1493&lt;=2,"Within SLA")</f>
        <v>Within SLA</v>
      </c>
      <c r="O1493" s="1" t="str">
        <f>_xlfn.XLOOKUP(A1493,Source_data!A:A,Source_data!D:D)</f>
        <v>IMPS</v>
      </c>
      <c r="P1493" s="1">
        <f t="shared" si="235"/>
        <v>0</v>
      </c>
      <c r="Q1493" s="1">
        <f t="shared" si="236"/>
        <v>0</v>
      </c>
      <c r="R1493" s="1">
        <f t="shared" si="237"/>
        <v>0</v>
      </c>
      <c r="S1493" s="1">
        <f t="shared" si="238"/>
        <v>0</v>
      </c>
      <c r="T1493" s="1">
        <f t="shared" si="239"/>
        <v>0</v>
      </c>
      <c r="U1493" s="1" t="str">
        <f>_xlfn.XLOOKUP(Table3[[#This Row],[Transaction ID]],Source_data!A:A,Source_data!E:E)</f>
        <v>Hyderabad</v>
      </c>
      <c r="V1493" s="1">
        <f>_xlfn.IFNA(_xlfn.XLOOKUP(A1493,bank_processed_transactions[transaction_id],bank_processed_transactions[processing_minutes]),"")</f>
        <v>30</v>
      </c>
      <c r="W1493" s="31">
        <f>_xlfn.XLOOKUP(A1493,Source_data!A:A,Source_data!B:B)</f>
        <v>46068</v>
      </c>
    </row>
    <row r="1494" spans="1:23" x14ac:dyDescent="0.3">
      <c r="A1494" s="3" t="s">
        <v>2862</v>
      </c>
      <c r="B1494" s="1">
        <f>_xlfn.XLOOKUP(A1494,bank_source_transactions__1[transaction_id],bank_source_transactions__1[amount_inr])</f>
        <v>3223.24</v>
      </c>
      <c r="C1494" s="1">
        <f>_xlfn.XLOOKUP(A1494,Processed_data!A:A,Processed_data!F:F)</f>
        <v>3223.24</v>
      </c>
      <c r="D1494" s="1" t="str">
        <f>_xlfn.XLOOKUP(A1494,bank_source_transactions__1[transaction_id],bank_source_transactions__1[transaction_status])</f>
        <v>SUCCESS</v>
      </c>
      <c r="E1494" s="1" t="str">
        <f>_xlfn.XLOOKUP(A1494,Processed_data!A:A,Processed_data!G:G)</f>
        <v>SUCCESS</v>
      </c>
      <c r="F1494" s="1">
        <f>COUNTIF(bank_processed_transactions[transaction_id],A1494)</f>
        <v>1</v>
      </c>
      <c r="G1494" s="1" t="str">
        <f t="shared" si="230"/>
        <v>found</v>
      </c>
      <c r="H1494" s="1" t="str">
        <f t="shared" si="231"/>
        <v>Not Duplicate</v>
      </c>
      <c r="I1494" s="1" t="str">
        <f t="shared" si="232"/>
        <v>match</v>
      </c>
      <c r="J1494" s="1" t="str">
        <f t="shared" si="233"/>
        <v>match</v>
      </c>
      <c r="K1494" s="1">
        <f t="shared" si="234"/>
        <v>0</v>
      </c>
      <c r="L1494" s="2">
        <f>IF(F1494=0,"not processed",_xlfn.MINIFS(Processed_data!H:H,Processed_data!A:A,A1494))</f>
        <v>46103</v>
      </c>
      <c r="M1494" s="1">
        <f>IF(F1494=0,"not processed",ABS(bank_source_transactions__1[[#This Row],[transaction_date]]-Reconciliation!L1494))</f>
        <v>0</v>
      </c>
      <c r="N1494" s="1" t="str" cm="1">
        <f t="array" ref="N1494">_xlfn.IFS(M1494="not Processed", "Not Processed",M1494&gt;2,"SLA Breached",M1494&lt;=2,"Within SLA")</f>
        <v>Within SLA</v>
      </c>
      <c r="O1494" s="1" t="str">
        <f>_xlfn.XLOOKUP(A1494,Source_data!A:A,Source_data!D:D)</f>
        <v>UPI</v>
      </c>
      <c r="P1494" s="1">
        <f t="shared" si="235"/>
        <v>0</v>
      </c>
      <c r="Q1494" s="1">
        <f t="shared" si="236"/>
        <v>0</v>
      </c>
      <c r="R1494" s="1">
        <f t="shared" si="237"/>
        <v>0</v>
      </c>
      <c r="S1494" s="1">
        <f t="shared" si="238"/>
        <v>0</v>
      </c>
      <c r="T1494" s="1">
        <f t="shared" si="239"/>
        <v>0</v>
      </c>
      <c r="U1494" s="1" t="str">
        <f>_xlfn.XLOOKUP(Table3[[#This Row],[Transaction ID]],Source_data!A:A,Source_data!E:E)</f>
        <v>Bengaluru</v>
      </c>
      <c r="V1494" s="1">
        <f>_xlfn.IFNA(_xlfn.XLOOKUP(A1494,bank_processed_transactions[transaction_id],bank_processed_transactions[processing_minutes]),"")</f>
        <v>60.2</v>
      </c>
      <c r="W1494" s="31">
        <f>_xlfn.XLOOKUP(A1494,Source_data!A:A,Source_data!B:B)</f>
        <v>46103</v>
      </c>
    </row>
    <row r="1495" spans="1:23" x14ac:dyDescent="0.3">
      <c r="A1495" s="4" t="s">
        <v>1535</v>
      </c>
      <c r="B1495" s="1">
        <f>_xlfn.XLOOKUP(A1495,bank_source_transactions__1[transaction_id],bank_source_transactions__1[amount_inr])</f>
        <v>356.61</v>
      </c>
      <c r="C1495" s="1">
        <f>_xlfn.XLOOKUP(A1495,Processed_data!A:A,Processed_data!F:F)</f>
        <v>356.61</v>
      </c>
      <c r="D1495" s="1" t="str">
        <f>_xlfn.XLOOKUP(A1495,bank_source_transactions__1[transaction_id],bank_source_transactions__1[transaction_status])</f>
        <v>SUCCESS</v>
      </c>
      <c r="E1495" s="1" t="str">
        <f>_xlfn.XLOOKUP(A1495,Processed_data!A:A,Processed_data!G:G)</f>
        <v>SUCCESS</v>
      </c>
      <c r="F1495" s="1">
        <f>COUNTIF(bank_processed_transactions[transaction_id],A1495)</f>
        <v>1</v>
      </c>
      <c r="G1495" s="1" t="str">
        <f t="shared" si="230"/>
        <v>found</v>
      </c>
      <c r="H1495" s="1" t="str">
        <f t="shared" si="231"/>
        <v>Not Duplicate</v>
      </c>
      <c r="I1495" s="1" t="str">
        <f t="shared" si="232"/>
        <v>match</v>
      </c>
      <c r="J1495" s="1" t="str">
        <f t="shared" si="233"/>
        <v>match</v>
      </c>
      <c r="K1495" s="1">
        <f t="shared" si="234"/>
        <v>0</v>
      </c>
      <c r="L1495" s="2">
        <f>IF(F1495=0,"not processed",_xlfn.MINIFS(Processed_data!H:H,Processed_data!A:A,A1495))</f>
        <v>46091</v>
      </c>
      <c r="M1495" s="1">
        <f>IF(F1495=0,"not processed",ABS(bank_source_transactions__1[[#This Row],[transaction_date]]-Reconciliation!L1495))</f>
        <v>3</v>
      </c>
      <c r="N1495" s="1" t="str" cm="1">
        <f t="array" ref="N1495">_xlfn.IFS(M1495="not Processed", "Not Processed",M1495&gt;2,"SLA Breached",M1495&lt;=2,"Within SLA")</f>
        <v>SLA Breached</v>
      </c>
      <c r="O1495" s="1" t="str">
        <f>_xlfn.XLOOKUP(A1495,Source_data!A:A,Source_data!D:D)</f>
        <v>UPI</v>
      </c>
      <c r="P1495" s="1">
        <f t="shared" si="235"/>
        <v>0</v>
      </c>
      <c r="Q1495" s="1">
        <f t="shared" si="236"/>
        <v>0</v>
      </c>
      <c r="R1495" s="1">
        <f t="shared" si="237"/>
        <v>0</v>
      </c>
      <c r="S1495" s="1">
        <f t="shared" si="238"/>
        <v>0</v>
      </c>
      <c r="T1495" s="1">
        <f t="shared" si="239"/>
        <v>1</v>
      </c>
      <c r="U1495" s="1" t="str">
        <f>_xlfn.XLOOKUP(Table3[[#This Row],[Transaction ID]],Source_data!A:A,Source_data!E:E)</f>
        <v>Pune</v>
      </c>
      <c r="V1495" s="1">
        <f>_xlfn.IFNA(_xlfn.XLOOKUP(A1495,bank_processed_transactions[transaction_id],bank_processed_transactions[processing_minutes]),"")</f>
        <v>13.7</v>
      </c>
      <c r="W1495" s="31">
        <f>_xlfn.XLOOKUP(A1495,Source_data!A:A,Source_data!B:B)</f>
        <v>46088</v>
      </c>
    </row>
    <row r="1496" spans="1:23" x14ac:dyDescent="0.3">
      <c r="A1496" s="3" t="s">
        <v>3607</v>
      </c>
      <c r="B1496" s="1">
        <f>_xlfn.XLOOKUP(A1496,bank_source_transactions__1[transaction_id],bank_source_transactions__1[amount_inr])</f>
        <v>7074.78</v>
      </c>
      <c r="C1496" s="1">
        <f>_xlfn.XLOOKUP(A1496,Processed_data!A:A,Processed_data!F:F)</f>
        <v>7074.78</v>
      </c>
      <c r="D1496" s="1" t="str">
        <f>_xlfn.XLOOKUP(A1496,bank_source_transactions__1[transaction_id],bank_source_transactions__1[transaction_status])</f>
        <v>SUCCESS</v>
      </c>
      <c r="E1496" s="1" t="str">
        <f>_xlfn.XLOOKUP(A1496,Processed_data!A:A,Processed_data!G:G)</f>
        <v>SUCCESS</v>
      </c>
      <c r="F1496" s="1">
        <f>COUNTIF(bank_processed_transactions[transaction_id],A1496)</f>
        <v>1</v>
      </c>
      <c r="G1496" s="1" t="str">
        <f t="shared" si="230"/>
        <v>found</v>
      </c>
      <c r="H1496" s="1" t="str">
        <f t="shared" si="231"/>
        <v>Not Duplicate</v>
      </c>
      <c r="I1496" s="1" t="str">
        <f t="shared" si="232"/>
        <v>match</v>
      </c>
      <c r="J1496" s="1" t="str">
        <f t="shared" si="233"/>
        <v>match</v>
      </c>
      <c r="K1496" s="1">
        <f t="shared" si="234"/>
        <v>0</v>
      </c>
      <c r="L1496" s="2">
        <f>IF(F1496=0,"not processed",_xlfn.MINIFS(Processed_data!H:H,Processed_data!A:A,A1496))</f>
        <v>46109</v>
      </c>
      <c r="M1496" s="1">
        <f>IF(F1496=0,"not processed",ABS(bank_source_transactions__1[[#This Row],[transaction_date]]-Reconciliation!L1496))</f>
        <v>3</v>
      </c>
      <c r="N1496" s="1" t="str" cm="1">
        <f t="array" ref="N1496">_xlfn.IFS(M1496="not Processed", "Not Processed",M1496&gt;2,"SLA Breached",M1496&lt;=2,"Within SLA")</f>
        <v>SLA Breached</v>
      </c>
      <c r="O1496" s="1" t="str">
        <f>_xlfn.XLOOKUP(A1496,Source_data!A:A,Source_data!D:D)</f>
        <v>NEFT</v>
      </c>
      <c r="P1496" s="1">
        <f t="shared" si="235"/>
        <v>0</v>
      </c>
      <c r="Q1496" s="1">
        <f t="shared" si="236"/>
        <v>0</v>
      </c>
      <c r="R1496" s="1">
        <f t="shared" si="237"/>
        <v>0</v>
      </c>
      <c r="S1496" s="1">
        <f t="shared" si="238"/>
        <v>0</v>
      </c>
      <c r="T1496" s="1">
        <f t="shared" si="239"/>
        <v>1</v>
      </c>
      <c r="U1496" s="1" t="str">
        <f>_xlfn.XLOOKUP(Table3[[#This Row],[Transaction ID]],Source_data!A:A,Source_data!E:E)</f>
        <v>Bengaluru</v>
      </c>
      <c r="V1496" s="1">
        <f>_xlfn.IFNA(_xlfn.XLOOKUP(A1496,bank_processed_transactions[transaction_id],bank_processed_transactions[processing_minutes]),"")</f>
        <v>60.5</v>
      </c>
      <c r="W1496" s="31">
        <f>_xlfn.XLOOKUP(A1496,Source_data!A:A,Source_data!B:B)</f>
        <v>46106</v>
      </c>
    </row>
    <row r="1497" spans="1:23" x14ac:dyDescent="0.3">
      <c r="A1497" s="4" t="s">
        <v>4611</v>
      </c>
      <c r="B1497" s="1">
        <f>_xlfn.XLOOKUP(A1497,bank_source_transactions__1[transaction_id],bank_source_transactions__1[amount_inr])</f>
        <v>4685.3999999999996</v>
      </c>
      <c r="C1497" s="1">
        <f>_xlfn.XLOOKUP(A1497,Processed_data!A:A,Processed_data!F:F)</f>
        <v>4685.3999999999996</v>
      </c>
      <c r="D1497" s="1" t="str">
        <f>_xlfn.XLOOKUP(A1497,bank_source_transactions__1[transaction_id],bank_source_transactions__1[transaction_status])</f>
        <v>SUCCESS</v>
      </c>
      <c r="E1497" s="1" t="str">
        <f>_xlfn.XLOOKUP(A1497,Processed_data!A:A,Processed_data!G:G)</f>
        <v>SUCCESS</v>
      </c>
      <c r="F1497" s="1">
        <f>COUNTIF(bank_processed_transactions[transaction_id],A1497)</f>
        <v>1</v>
      </c>
      <c r="G1497" s="1" t="str">
        <f t="shared" si="230"/>
        <v>found</v>
      </c>
      <c r="H1497" s="1" t="str">
        <f t="shared" si="231"/>
        <v>Not Duplicate</v>
      </c>
      <c r="I1497" s="1" t="str">
        <f t="shared" si="232"/>
        <v>match</v>
      </c>
      <c r="J1497" s="1" t="str">
        <f t="shared" si="233"/>
        <v>match</v>
      </c>
      <c r="K1497" s="1">
        <f t="shared" si="234"/>
        <v>0</v>
      </c>
      <c r="L1497" s="2">
        <f>IF(F1497=0,"not processed",_xlfn.MINIFS(Processed_data!H:H,Processed_data!A:A,A1497))</f>
        <v>46088</v>
      </c>
      <c r="M1497" s="1">
        <f>IF(F1497=0,"not processed",ABS(bank_source_transactions__1[[#This Row],[transaction_date]]-Reconciliation!L1497))</f>
        <v>5</v>
      </c>
      <c r="N1497" s="1" t="str" cm="1">
        <f t="array" ref="N1497">_xlfn.IFS(M1497="not Processed", "Not Processed",M1497&gt;2,"SLA Breached",M1497&lt;=2,"Within SLA")</f>
        <v>SLA Breached</v>
      </c>
      <c r="O1497" s="1" t="str">
        <f>_xlfn.XLOOKUP(A1497,Source_data!A:A,Source_data!D:D)</f>
        <v>IMPS</v>
      </c>
      <c r="P1497" s="1">
        <f t="shared" si="235"/>
        <v>0</v>
      </c>
      <c r="Q1497" s="1">
        <f t="shared" si="236"/>
        <v>0</v>
      </c>
      <c r="R1497" s="1">
        <f t="shared" si="237"/>
        <v>0</v>
      </c>
      <c r="S1497" s="1">
        <f t="shared" si="238"/>
        <v>0</v>
      </c>
      <c r="T1497" s="1">
        <f t="shared" si="239"/>
        <v>1</v>
      </c>
      <c r="U1497" s="1" t="str">
        <f>_xlfn.XLOOKUP(Table3[[#This Row],[Transaction ID]],Source_data!A:A,Source_data!E:E)</f>
        <v>Hyderabad</v>
      </c>
      <c r="V1497" s="1">
        <f>_xlfn.IFNA(_xlfn.XLOOKUP(A1497,bank_processed_transactions[transaction_id],bank_processed_transactions[processing_minutes]),"")</f>
        <v>17.600000000000001</v>
      </c>
      <c r="W1497" s="31">
        <f>_xlfn.XLOOKUP(A1497,Source_data!A:A,Source_data!B:B)</f>
        <v>46083</v>
      </c>
    </row>
    <row r="1498" spans="1:23" x14ac:dyDescent="0.3">
      <c r="A1498" s="3" t="s">
        <v>716</v>
      </c>
      <c r="B1498" s="1">
        <f>_xlfn.XLOOKUP(A1498,bank_source_transactions__1[transaction_id],bank_source_transactions__1[amount_inr])</f>
        <v>5619.16</v>
      </c>
      <c r="C1498" s="1">
        <f>_xlfn.XLOOKUP(A1498,Processed_data!A:A,Processed_data!F:F)</f>
        <v>5619.16</v>
      </c>
      <c r="D1498" s="1" t="str">
        <f>_xlfn.XLOOKUP(A1498,bank_source_transactions__1[transaction_id],bank_source_transactions__1[transaction_status])</f>
        <v>REVERSED</v>
      </c>
      <c r="E1498" s="1" t="str">
        <f>_xlfn.XLOOKUP(A1498,Processed_data!A:A,Processed_data!G:G)</f>
        <v>REVERSED</v>
      </c>
      <c r="F1498" s="1">
        <f>COUNTIF(bank_processed_transactions[transaction_id],A1498)</f>
        <v>1</v>
      </c>
      <c r="G1498" s="1" t="str">
        <f t="shared" si="230"/>
        <v>found</v>
      </c>
      <c r="H1498" s="1" t="str">
        <f t="shared" si="231"/>
        <v>Not Duplicate</v>
      </c>
      <c r="I1498" s="1" t="str">
        <f t="shared" si="232"/>
        <v>match</v>
      </c>
      <c r="J1498" s="1" t="str">
        <f t="shared" si="233"/>
        <v>match</v>
      </c>
      <c r="K1498" s="1">
        <f t="shared" si="234"/>
        <v>0</v>
      </c>
      <c r="L1498" s="2">
        <f>IF(F1498=0,"not processed",_xlfn.MINIFS(Processed_data!H:H,Processed_data!A:A,A1498))</f>
        <v>46101</v>
      </c>
      <c r="M1498" s="1">
        <f>IF(F1498=0,"not processed",ABS(bank_source_transactions__1[[#This Row],[transaction_date]]-Reconciliation!L1498))</f>
        <v>1</v>
      </c>
      <c r="N1498" s="1" t="str" cm="1">
        <f t="array" ref="N1498">_xlfn.IFS(M1498="not Processed", "Not Processed",M1498&gt;2,"SLA Breached",M1498&lt;=2,"Within SLA")</f>
        <v>Within SLA</v>
      </c>
      <c r="O1498" s="1" t="str">
        <f>_xlfn.XLOOKUP(A1498,Source_data!A:A,Source_data!D:D)</f>
        <v>NEFT</v>
      </c>
      <c r="P1498" s="1">
        <f t="shared" si="235"/>
        <v>0</v>
      </c>
      <c r="Q1498" s="1">
        <f t="shared" si="236"/>
        <v>0</v>
      </c>
      <c r="R1498" s="1">
        <f t="shared" si="237"/>
        <v>0</v>
      </c>
      <c r="S1498" s="1">
        <f t="shared" si="238"/>
        <v>0</v>
      </c>
      <c r="T1498" s="1">
        <f t="shared" si="239"/>
        <v>0</v>
      </c>
      <c r="U1498" s="1" t="str">
        <f>_xlfn.XLOOKUP(Table3[[#This Row],[Transaction ID]],Source_data!A:A,Source_data!E:E)</f>
        <v>Mumbai</v>
      </c>
      <c r="V1498" s="1">
        <f>_xlfn.IFNA(_xlfn.XLOOKUP(A1498,bank_processed_transactions[transaction_id],bank_processed_transactions[processing_minutes]),"")</f>
        <v>29.1</v>
      </c>
      <c r="W1498" s="31">
        <f>_xlfn.XLOOKUP(A1498,Source_data!A:A,Source_data!B:B)</f>
        <v>46100</v>
      </c>
    </row>
    <row r="1499" spans="1:23" x14ac:dyDescent="0.3">
      <c r="A1499" s="4" t="s">
        <v>5015</v>
      </c>
      <c r="B1499" s="1">
        <f>_xlfn.XLOOKUP(A1499,bank_source_transactions__1[transaction_id],bank_source_transactions__1[amount_inr])</f>
        <v>12752.12</v>
      </c>
      <c r="C1499" s="1" t="e">
        <f>_xlfn.XLOOKUP(A1499,Processed_data!A:A,Processed_data!F:F)</f>
        <v>#N/A</v>
      </c>
      <c r="D1499" s="1" t="str">
        <f>_xlfn.XLOOKUP(A1499,bank_source_transactions__1[transaction_id],bank_source_transactions__1[transaction_status])</f>
        <v>SUCCESS</v>
      </c>
      <c r="E1499" s="1" t="e">
        <f>_xlfn.XLOOKUP(A1499,Processed_data!A:A,Processed_data!G:G)</f>
        <v>#N/A</v>
      </c>
      <c r="F1499" s="1">
        <f>COUNTIF(bank_processed_transactions[transaction_id],A1499)</f>
        <v>0</v>
      </c>
      <c r="G1499" s="1" t="str">
        <f t="shared" si="230"/>
        <v>missing</v>
      </c>
      <c r="H1499" s="1" t="str">
        <f t="shared" si="231"/>
        <v>Not Duplicate</v>
      </c>
      <c r="I1499" s="1" t="str">
        <f t="shared" si="232"/>
        <v>not processed</v>
      </c>
      <c r="J1499" s="1" t="str">
        <f t="shared" si="233"/>
        <v>not processed</v>
      </c>
      <c r="K1499" s="1" t="str">
        <f t="shared" si="234"/>
        <v>missing</v>
      </c>
      <c r="L1499" s="2" t="str">
        <f>IF(F1499=0,"not processed",_xlfn.MINIFS(Processed_data!H:H,Processed_data!A:A,A1499))</f>
        <v>not processed</v>
      </c>
      <c r="M1499" s="1" t="str">
        <f>IF(F1499=0,"not processed",ABS(bank_source_transactions__1[[#This Row],[transaction_date]]-Reconciliation!L1499))</f>
        <v>not processed</v>
      </c>
      <c r="N1499" s="1" t="str" cm="1">
        <f t="array" ref="N1499">_xlfn.IFS(M1499="not Processed", "Not Processed",M1499&gt;2,"SLA Breached",M1499&lt;=2,"Within SLA")</f>
        <v>Not Processed</v>
      </c>
      <c r="O1499" s="1" t="str">
        <f>_xlfn.XLOOKUP(A1499,Source_data!A:A,Source_data!D:D)</f>
        <v>UPI</v>
      </c>
      <c r="P1499" s="1">
        <f t="shared" si="235"/>
        <v>1</v>
      </c>
      <c r="Q1499" s="1">
        <f t="shared" si="236"/>
        <v>0</v>
      </c>
      <c r="R1499" s="1">
        <f t="shared" si="237"/>
        <v>0</v>
      </c>
      <c r="S1499" s="1">
        <f t="shared" si="238"/>
        <v>0</v>
      </c>
      <c r="T1499" s="1">
        <f t="shared" si="239"/>
        <v>0</v>
      </c>
      <c r="U1499" s="1" t="str">
        <f>_xlfn.XLOOKUP(Table3[[#This Row],[Transaction ID]],Source_data!A:A,Source_data!E:E)</f>
        <v>Bengaluru</v>
      </c>
      <c r="V1499" s="1" t="str">
        <f>_xlfn.IFNA(_xlfn.XLOOKUP(A1499,bank_processed_transactions[transaction_id],bank_processed_transactions[processing_minutes]),"")</f>
        <v/>
      </c>
      <c r="W1499" s="31">
        <f>_xlfn.XLOOKUP(A1499,Source_data!A:A,Source_data!B:B)</f>
        <v>46101</v>
      </c>
    </row>
    <row r="1500" spans="1:23" x14ac:dyDescent="0.3">
      <c r="A1500" s="3" t="s">
        <v>2983</v>
      </c>
      <c r="B1500" s="1">
        <f>_xlfn.XLOOKUP(A1500,bank_source_transactions__1[transaction_id],bank_source_transactions__1[amount_inr])</f>
        <v>6815.5</v>
      </c>
      <c r="C1500" s="1">
        <f>_xlfn.XLOOKUP(A1500,Processed_data!A:A,Processed_data!F:F)</f>
        <v>6815.5</v>
      </c>
      <c r="D1500" s="1" t="str">
        <f>_xlfn.XLOOKUP(A1500,bank_source_transactions__1[transaction_id],bank_source_transactions__1[transaction_status])</f>
        <v>SUCCESS</v>
      </c>
      <c r="E1500" s="1" t="str">
        <f>_xlfn.XLOOKUP(A1500,Processed_data!A:A,Processed_data!G:G)</f>
        <v>SUCCESS</v>
      </c>
      <c r="F1500" s="1">
        <f>COUNTIF(bank_processed_transactions[transaction_id],A1500)</f>
        <v>1</v>
      </c>
      <c r="G1500" s="1" t="str">
        <f t="shared" si="230"/>
        <v>found</v>
      </c>
      <c r="H1500" s="1" t="str">
        <f t="shared" si="231"/>
        <v>Not Duplicate</v>
      </c>
      <c r="I1500" s="1" t="str">
        <f t="shared" si="232"/>
        <v>match</v>
      </c>
      <c r="J1500" s="1" t="str">
        <f t="shared" si="233"/>
        <v>match</v>
      </c>
      <c r="K1500" s="1">
        <f t="shared" si="234"/>
        <v>0</v>
      </c>
      <c r="L1500" s="2">
        <f>IF(F1500=0,"not processed",_xlfn.MINIFS(Processed_data!H:H,Processed_data!A:A,A1500))</f>
        <v>46054</v>
      </c>
      <c r="M1500" s="1">
        <f>IF(F1500=0,"not processed",ABS(bank_source_transactions__1[[#This Row],[transaction_date]]-Reconciliation!L1500))</f>
        <v>0</v>
      </c>
      <c r="N1500" s="1" t="str" cm="1">
        <f t="array" ref="N1500">_xlfn.IFS(M1500="not Processed", "Not Processed",M1500&gt;2,"SLA Breached",M1500&lt;=2,"Within SLA")</f>
        <v>Within SLA</v>
      </c>
      <c r="O1500" s="1" t="str">
        <f>_xlfn.XLOOKUP(A1500,Source_data!A:A,Source_data!D:D)</f>
        <v>NEFT</v>
      </c>
      <c r="P1500" s="1">
        <f t="shared" si="235"/>
        <v>0</v>
      </c>
      <c r="Q1500" s="1">
        <f t="shared" si="236"/>
        <v>0</v>
      </c>
      <c r="R1500" s="1">
        <f t="shared" si="237"/>
        <v>0</v>
      </c>
      <c r="S1500" s="1">
        <f t="shared" si="238"/>
        <v>0</v>
      </c>
      <c r="T1500" s="1">
        <f t="shared" si="239"/>
        <v>0</v>
      </c>
      <c r="U1500" s="1" t="str">
        <f>_xlfn.XLOOKUP(Table3[[#This Row],[Transaction ID]],Source_data!A:A,Source_data!E:E)</f>
        <v>Bengaluru</v>
      </c>
      <c r="V1500" s="1">
        <f>_xlfn.IFNA(_xlfn.XLOOKUP(A1500,bank_processed_transactions[transaction_id],bank_processed_transactions[processing_minutes]),"")</f>
        <v>16.600000000000001</v>
      </c>
      <c r="W1500" s="31">
        <f>_xlfn.XLOOKUP(A1500,Source_data!A:A,Source_data!B:B)</f>
        <v>46054</v>
      </c>
    </row>
    <row r="1501" spans="1:23" x14ac:dyDescent="0.3">
      <c r="A1501" s="4" t="s">
        <v>3510</v>
      </c>
      <c r="B1501" s="1">
        <f>_xlfn.XLOOKUP(A1501,bank_source_transactions__1[transaction_id],bank_source_transactions__1[amount_inr])</f>
        <v>819.32</v>
      </c>
      <c r="C1501" s="1">
        <f>_xlfn.XLOOKUP(A1501,Processed_data!A:A,Processed_data!F:F)</f>
        <v>819.32</v>
      </c>
      <c r="D1501" s="1" t="str">
        <f>_xlfn.XLOOKUP(A1501,bank_source_transactions__1[transaction_id],bank_source_transactions__1[transaction_status])</f>
        <v>SUCCESS</v>
      </c>
      <c r="E1501" s="1" t="str">
        <f>_xlfn.XLOOKUP(A1501,Processed_data!A:A,Processed_data!G:G)</f>
        <v>SUCCESS</v>
      </c>
      <c r="F1501" s="1">
        <f>COUNTIF(bank_processed_transactions[transaction_id],A1501)</f>
        <v>1</v>
      </c>
      <c r="G1501" s="1" t="str">
        <f t="shared" si="230"/>
        <v>found</v>
      </c>
      <c r="H1501" s="1" t="str">
        <f t="shared" si="231"/>
        <v>Not Duplicate</v>
      </c>
      <c r="I1501" s="1" t="str">
        <f t="shared" si="232"/>
        <v>match</v>
      </c>
      <c r="J1501" s="1" t="str">
        <f t="shared" si="233"/>
        <v>match</v>
      </c>
      <c r="K1501" s="1">
        <f t="shared" si="234"/>
        <v>0</v>
      </c>
      <c r="L1501" s="2">
        <f>IF(F1501=0,"not processed",_xlfn.MINIFS(Processed_data!H:H,Processed_data!A:A,A1501))</f>
        <v>46092</v>
      </c>
      <c r="M1501" s="1">
        <f>IF(F1501=0,"not processed",ABS(bank_source_transactions__1[[#This Row],[transaction_date]]-Reconciliation!L1501))</f>
        <v>0</v>
      </c>
      <c r="N1501" s="1" t="str" cm="1">
        <f t="array" ref="N1501">_xlfn.IFS(M1501="not Processed", "Not Processed",M1501&gt;2,"SLA Breached",M1501&lt;=2,"Within SLA")</f>
        <v>Within SLA</v>
      </c>
      <c r="O1501" s="1" t="str">
        <f>_xlfn.XLOOKUP(A1501,Source_data!A:A,Source_data!D:D)</f>
        <v>UPI</v>
      </c>
      <c r="P1501" s="1">
        <f t="shared" si="235"/>
        <v>0</v>
      </c>
      <c r="Q1501" s="1">
        <f t="shared" si="236"/>
        <v>0</v>
      </c>
      <c r="R1501" s="1">
        <f t="shared" si="237"/>
        <v>0</v>
      </c>
      <c r="S1501" s="1">
        <f t="shared" si="238"/>
        <v>0</v>
      </c>
      <c r="T1501" s="1">
        <f t="shared" si="239"/>
        <v>0</v>
      </c>
      <c r="U1501" s="1" t="str">
        <f>_xlfn.XLOOKUP(Table3[[#This Row],[Transaction ID]],Source_data!A:A,Source_data!E:E)</f>
        <v>Hyderabad</v>
      </c>
      <c r="V1501" s="1">
        <f>_xlfn.IFNA(_xlfn.XLOOKUP(A1501,bank_processed_transactions[transaction_id],bank_processed_transactions[processing_minutes]),"")</f>
        <v>67.2</v>
      </c>
      <c r="W1501" s="31">
        <f>_xlfn.XLOOKUP(A1501,Source_data!A:A,Source_data!B:B)</f>
        <v>46092</v>
      </c>
    </row>
    <row r="1502" spans="1:23" x14ac:dyDescent="0.3">
      <c r="A1502" s="3" t="s">
        <v>1398</v>
      </c>
      <c r="B1502" s="1">
        <f>_xlfn.XLOOKUP(A1502,bank_source_transactions__1[transaction_id],bank_source_transactions__1[amount_inr])</f>
        <v>13656.49</v>
      </c>
      <c r="C1502" s="1">
        <f>_xlfn.XLOOKUP(A1502,Processed_data!A:A,Processed_data!F:F)</f>
        <v>13656.49</v>
      </c>
      <c r="D1502" s="1" t="str">
        <f>_xlfn.XLOOKUP(A1502,bank_source_transactions__1[transaction_id],bank_source_transactions__1[transaction_status])</f>
        <v>SUCCESS</v>
      </c>
      <c r="E1502" s="1" t="str">
        <f>_xlfn.XLOOKUP(A1502,Processed_data!A:A,Processed_data!G:G)</f>
        <v>SUCCESS</v>
      </c>
      <c r="F1502" s="1">
        <f>COUNTIF(bank_processed_transactions[transaction_id],A1502)</f>
        <v>1</v>
      </c>
      <c r="G1502" s="1" t="str">
        <f t="shared" si="230"/>
        <v>found</v>
      </c>
      <c r="H1502" s="1" t="str">
        <f t="shared" si="231"/>
        <v>Not Duplicate</v>
      </c>
      <c r="I1502" s="1" t="str">
        <f t="shared" si="232"/>
        <v>match</v>
      </c>
      <c r="J1502" s="1" t="str">
        <f t="shared" si="233"/>
        <v>match</v>
      </c>
      <c r="K1502" s="1">
        <f t="shared" si="234"/>
        <v>0</v>
      </c>
      <c r="L1502" s="2">
        <f>IF(F1502=0,"not processed",_xlfn.MINIFS(Processed_data!H:H,Processed_data!A:A,A1502))</f>
        <v>46062</v>
      </c>
      <c r="M1502" s="1">
        <f>IF(F1502=0,"not processed",ABS(bank_source_transactions__1[[#This Row],[transaction_date]]-Reconciliation!L1502))</f>
        <v>2</v>
      </c>
      <c r="N1502" s="1" t="str" cm="1">
        <f t="array" ref="N1502">_xlfn.IFS(M1502="not Processed", "Not Processed",M1502&gt;2,"SLA Breached",M1502&lt;=2,"Within SLA")</f>
        <v>Within SLA</v>
      </c>
      <c r="O1502" s="1" t="str">
        <f>_xlfn.XLOOKUP(A1502,Source_data!A:A,Source_data!D:D)</f>
        <v>CARD</v>
      </c>
      <c r="P1502" s="1">
        <f t="shared" si="235"/>
        <v>0</v>
      </c>
      <c r="Q1502" s="1">
        <f t="shared" si="236"/>
        <v>0</v>
      </c>
      <c r="R1502" s="1">
        <f t="shared" si="237"/>
        <v>0</v>
      </c>
      <c r="S1502" s="1">
        <f t="shared" si="238"/>
        <v>0</v>
      </c>
      <c r="T1502" s="1">
        <f t="shared" si="239"/>
        <v>0</v>
      </c>
      <c r="U1502" s="1" t="str">
        <f>_xlfn.XLOOKUP(Table3[[#This Row],[Transaction ID]],Source_data!A:A,Source_data!E:E)</f>
        <v>Pune</v>
      </c>
      <c r="V1502" s="1">
        <f>_xlfn.IFNA(_xlfn.XLOOKUP(A1502,bank_processed_transactions[transaction_id],bank_processed_transactions[processing_minutes]),"")</f>
        <v>19.600000000000001</v>
      </c>
      <c r="W1502" s="31">
        <f>_xlfn.XLOOKUP(A1502,Source_data!A:A,Source_data!B:B)</f>
        <v>46060</v>
      </c>
    </row>
    <row r="1503" spans="1:23" x14ac:dyDescent="0.3">
      <c r="A1503" s="4" t="s">
        <v>1375</v>
      </c>
      <c r="B1503" s="1">
        <f>_xlfn.XLOOKUP(A1503,bank_source_transactions__1[transaction_id],bank_source_transactions__1[amount_inr])</f>
        <v>5333.89</v>
      </c>
      <c r="C1503" s="1">
        <f>_xlfn.XLOOKUP(A1503,Processed_data!A:A,Processed_data!F:F)</f>
        <v>5333.89</v>
      </c>
      <c r="D1503" s="1" t="str">
        <f>_xlfn.XLOOKUP(A1503,bank_source_transactions__1[transaction_id],bank_source_transactions__1[transaction_status])</f>
        <v>SUCCESS</v>
      </c>
      <c r="E1503" s="1" t="str">
        <f>_xlfn.XLOOKUP(A1503,Processed_data!A:A,Processed_data!G:G)</f>
        <v>SUCCESS</v>
      </c>
      <c r="F1503" s="1">
        <f>COUNTIF(bank_processed_transactions[transaction_id],A1503)</f>
        <v>1</v>
      </c>
      <c r="G1503" s="1" t="str">
        <f t="shared" si="230"/>
        <v>found</v>
      </c>
      <c r="H1503" s="1" t="str">
        <f t="shared" si="231"/>
        <v>Not Duplicate</v>
      </c>
      <c r="I1503" s="1" t="str">
        <f t="shared" si="232"/>
        <v>match</v>
      </c>
      <c r="J1503" s="1" t="str">
        <f t="shared" si="233"/>
        <v>match</v>
      </c>
      <c r="K1503" s="1">
        <f t="shared" si="234"/>
        <v>0</v>
      </c>
      <c r="L1503" s="2">
        <f>IF(F1503=0,"not processed",_xlfn.MINIFS(Processed_data!H:H,Processed_data!A:A,A1503))</f>
        <v>46042</v>
      </c>
      <c r="M1503" s="1">
        <f>IF(F1503=0,"not processed",ABS(bank_source_transactions__1[[#This Row],[transaction_date]]-Reconciliation!L1503))</f>
        <v>0</v>
      </c>
      <c r="N1503" s="1" t="str" cm="1">
        <f t="array" ref="N1503">_xlfn.IFS(M1503="not Processed", "Not Processed",M1503&gt;2,"SLA Breached",M1503&lt;=2,"Within SLA")</f>
        <v>Within SLA</v>
      </c>
      <c r="O1503" s="1" t="str">
        <f>_xlfn.XLOOKUP(A1503,Source_data!A:A,Source_data!D:D)</f>
        <v>CARD</v>
      </c>
      <c r="P1503" s="1">
        <f t="shared" si="235"/>
        <v>0</v>
      </c>
      <c r="Q1503" s="1">
        <f t="shared" si="236"/>
        <v>0</v>
      </c>
      <c r="R1503" s="1">
        <f t="shared" si="237"/>
        <v>0</v>
      </c>
      <c r="S1503" s="1">
        <f t="shared" si="238"/>
        <v>0</v>
      </c>
      <c r="T1503" s="1">
        <f t="shared" si="239"/>
        <v>0</v>
      </c>
      <c r="U1503" s="1" t="str">
        <f>_xlfn.XLOOKUP(Table3[[#This Row],[Transaction ID]],Source_data!A:A,Source_data!E:E)</f>
        <v>Mumbai</v>
      </c>
      <c r="V1503" s="1">
        <f>_xlfn.IFNA(_xlfn.XLOOKUP(A1503,bank_processed_transactions[transaction_id],bank_processed_transactions[processing_minutes]),"")</f>
        <v>9.8000000000000007</v>
      </c>
      <c r="W1503" s="31">
        <f>_xlfn.XLOOKUP(A1503,Source_data!A:A,Source_data!B:B)</f>
        <v>46042</v>
      </c>
    </row>
    <row r="1504" spans="1:23" x14ac:dyDescent="0.3">
      <c r="A1504" s="3" t="s">
        <v>2935</v>
      </c>
      <c r="B1504" s="1">
        <f>_xlfn.XLOOKUP(A1504,bank_source_transactions__1[transaction_id],bank_source_transactions__1[amount_inr])</f>
        <v>710.45</v>
      </c>
      <c r="C1504" s="1">
        <f>_xlfn.XLOOKUP(A1504,Processed_data!A:A,Processed_data!F:F)</f>
        <v>710.45</v>
      </c>
      <c r="D1504" s="1" t="str">
        <f>_xlfn.XLOOKUP(A1504,bank_source_transactions__1[transaction_id],bank_source_transactions__1[transaction_status])</f>
        <v>SUCCESS</v>
      </c>
      <c r="E1504" s="1" t="str">
        <f>_xlfn.XLOOKUP(A1504,Processed_data!A:A,Processed_data!G:G)</f>
        <v>SUCCESS</v>
      </c>
      <c r="F1504" s="1">
        <f>COUNTIF(bank_processed_transactions[transaction_id],A1504)</f>
        <v>1</v>
      </c>
      <c r="G1504" s="1" t="str">
        <f t="shared" si="230"/>
        <v>found</v>
      </c>
      <c r="H1504" s="1" t="str">
        <f t="shared" si="231"/>
        <v>Not Duplicate</v>
      </c>
      <c r="I1504" s="1" t="str">
        <f t="shared" si="232"/>
        <v>match</v>
      </c>
      <c r="J1504" s="1" t="str">
        <f t="shared" si="233"/>
        <v>match</v>
      </c>
      <c r="K1504" s="1">
        <f t="shared" si="234"/>
        <v>0</v>
      </c>
      <c r="L1504" s="2">
        <f>IF(F1504=0,"not processed",_xlfn.MINIFS(Processed_data!H:H,Processed_data!A:A,A1504))</f>
        <v>46042</v>
      </c>
      <c r="M1504" s="1">
        <f>IF(F1504=0,"not processed",ABS(bank_source_transactions__1[[#This Row],[transaction_date]]-Reconciliation!L1504))</f>
        <v>0</v>
      </c>
      <c r="N1504" s="1" t="str" cm="1">
        <f t="array" ref="N1504">_xlfn.IFS(M1504="not Processed", "Not Processed",M1504&gt;2,"SLA Breached",M1504&lt;=2,"Within SLA")</f>
        <v>Within SLA</v>
      </c>
      <c r="O1504" s="1" t="str">
        <f>_xlfn.XLOOKUP(A1504,Source_data!A:A,Source_data!D:D)</f>
        <v>NEFT</v>
      </c>
      <c r="P1504" s="1">
        <f t="shared" si="235"/>
        <v>0</v>
      </c>
      <c r="Q1504" s="1">
        <f t="shared" si="236"/>
        <v>0</v>
      </c>
      <c r="R1504" s="1">
        <f t="shared" si="237"/>
        <v>0</v>
      </c>
      <c r="S1504" s="1">
        <f t="shared" si="238"/>
        <v>0</v>
      </c>
      <c r="T1504" s="1">
        <f t="shared" si="239"/>
        <v>0</v>
      </c>
      <c r="U1504" s="1" t="str">
        <f>_xlfn.XLOOKUP(Table3[[#This Row],[Transaction ID]],Source_data!A:A,Source_data!E:E)</f>
        <v>Bengaluru</v>
      </c>
      <c r="V1504" s="1">
        <f>_xlfn.IFNA(_xlfn.XLOOKUP(A1504,bank_processed_transactions[transaction_id],bank_processed_transactions[processing_minutes]),"")</f>
        <v>19.2</v>
      </c>
      <c r="W1504" s="31">
        <f>_xlfn.XLOOKUP(A1504,Source_data!A:A,Source_data!B:B)</f>
        <v>46042</v>
      </c>
    </row>
    <row r="1505" spans="1:23" x14ac:dyDescent="0.3">
      <c r="A1505" s="4" t="s">
        <v>4060</v>
      </c>
      <c r="B1505" s="1">
        <f>_xlfn.XLOOKUP(A1505,bank_source_transactions__1[transaction_id],bank_source_transactions__1[amount_inr])</f>
        <v>11677.3</v>
      </c>
      <c r="C1505" s="1">
        <f>_xlfn.XLOOKUP(A1505,Processed_data!A:A,Processed_data!F:F)</f>
        <v>11677.3</v>
      </c>
      <c r="D1505" s="1" t="str">
        <f>_xlfn.XLOOKUP(A1505,bank_source_transactions__1[transaction_id],bank_source_transactions__1[transaction_status])</f>
        <v>SUCCESS</v>
      </c>
      <c r="E1505" s="1" t="str">
        <f>_xlfn.XLOOKUP(A1505,Processed_data!A:A,Processed_data!G:G)</f>
        <v>SUCCESS</v>
      </c>
      <c r="F1505" s="1">
        <f>COUNTIF(bank_processed_transactions[transaction_id],A1505)</f>
        <v>1</v>
      </c>
      <c r="G1505" s="1" t="str">
        <f t="shared" si="230"/>
        <v>found</v>
      </c>
      <c r="H1505" s="1" t="str">
        <f t="shared" si="231"/>
        <v>Not Duplicate</v>
      </c>
      <c r="I1505" s="1" t="str">
        <f t="shared" si="232"/>
        <v>match</v>
      </c>
      <c r="J1505" s="1" t="str">
        <f t="shared" si="233"/>
        <v>match</v>
      </c>
      <c r="K1505" s="1">
        <f t="shared" si="234"/>
        <v>0</v>
      </c>
      <c r="L1505" s="2">
        <f>IF(F1505=0,"not processed",_xlfn.MINIFS(Processed_data!H:H,Processed_data!A:A,A1505))</f>
        <v>46060</v>
      </c>
      <c r="M1505" s="1">
        <f>IF(F1505=0,"not processed",ABS(bank_source_transactions__1[[#This Row],[transaction_date]]-Reconciliation!L1505))</f>
        <v>3</v>
      </c>
      <c r="N1505" s="1" t="str" cm="1">
        <f t="array" ref="N1505">_xlfn.IFS(M1505="not Processed", "Not Processed",M1505&gt;2,"SLA Breached",M1505&lt;=2,"Within SLA")</f>
        <v>SLA Breached</v>
      </c>
      <c r="O1505" s="1" t="str">
        <f>_xlfn.XLOOKUP(A1505,Source_data!A:A,Source_data!D:D)</f>
        <v>NEFT</v>
      </c>
      <c r="P1505" s="1">
        <f t="shared" si="235"/>
        <v>0</v>
      </c>
      <c r="Q1505" s="1">
        <f t="shared" si="236"/>
        <v>0</v>
      </c>
      <c r="R1505" s="1">
        <f t="shared" si="237"/>
        <v>0</v>
      </c>
      <c r="S1505" s="1">
        <f t="shared" si="238"/>
        <v>0</v>
      </c>
      <c r="T1505" s="1">
        <f t="shared" si="239"/>
        <v>1</v>
      </c>
      <c r="U1505" s="1" t="str">
        <f>_xlfn.XLOOKUP(Table3[[#This Row],[Transaction ID]],Source_data!A:A,Source_data!E:E)</f>
        <v>Bengaluru</v>
      </c>
      <c r="V1505" s="1">
        <f>_xlfn.IFNA(_xlfn.XLOOKUP(A1505,bank_processed_transactions[transaction_id],bank_processed_transactions[processing_minutes]),"")</f>
        <v>14.7</v>
      </c>
      <c r="W1505" s="31">
        <f>_xlfn.XLOOKUP(A1505,Source_data!A:A,Source_data!B:B)</f>
        <v>46057</v>
      </c>
    </row>
    <row r="1506" spans="1:23" x14ac:dyDescent="0.3">
      <c r="A1506" s="3" t="s">
        <v>3770</v>
      </c>
      <c r="B1506" s="1">
        <f>_xlfn.XLOOKUP(A1506,bank_source_transactions__1[transaction_id],bank_source_transactions__1[amount_inr])</f>
        <v>1312.74</v>
      </c>
      <c r="C1506" s="1">
        <f>_xlfn.XLOOKUP(A1506,Processed_data!A:A,Processed_data!F:F)</f>
        <v>1312.74</v>
      </c>
      <c r="D1506" s="1" t="str">
        <f>_xlfn.XLOOKUP(A1506,bank_source_transactions__1[transaction_id],bank_source_transactions__1[transaction_status])</f>
        <v>SUCCESS</v>
      </c>
      <c r="E1506" s="1" t="str">
        <f>_xlfn.XLOOKUP(A1506,Processed_data!A:A,Processed_data!G:G)</f>
        <v>SUCCESS</v>
      </c>
      <c r="F1506" s="1">
        <f>COUNTIF(bank_processed_transactions[transaction_id],A1506)</f>
        <v>2</v>
      </c>
      <c r="G1506" s="1" t="str">
        <f t="shared" si="230"/>
        <v>found</v>
      </c>
      <c r="H1506" s="1" t="str">
        <f t="shared" si="231"/>
        <v>Duplicate</v>
      </c>
      <c r="I1506" s="1" t="str">
        <f t="shared" si="232"/>
        <v>match</v>
      </c>
      <c r="J1506" s="1" t="str">
        <f t="shared" si="233"/>
        <v>match</v>
      </c>
      <c r="K1506" s="1">
        <f t="shared" si="234"/>
        <v>0</v>
      </c>
      <c r="L1506" s="2">
        <f>IF(F1506=0,"not processed",_xlfn.MINIFS(Processed_data!H:H,Processed_data!A:A,A1506))</f>
        <v>46062</v>
      </c>
      <c r="M1506" s="1">
        <f>IF(F1506=0,"not processed",ABS(bank_source_transactions__1[[#This Row],[transaction_date]]-Reconciliation!L1506))</f>
        <v>3</v>
      </c>
      <c r="N1506" s="1" t="str" cm="1">
        <f t="array" ref="N1506">_xlfn.IFS(M1506="not Processed", "Not Processed",M1506&gt;2,"SLA Breached",M1506&lt;=2,"Within SLA")</f>
        <v>SLA Breached</v>
      </c>
      <c r="O1506" s="1" t="str">
        <f>_xlfn.XLOOKUP(A1506,Source_data!A:A,Source_data!D:D)</f>
        <v>NEFT</v>
      </c>
      <c r="P1506" s="1">
        <f t="shared" si="235"/>
        <v>0</v>
      </c>
      <c r="Q1506" s="1">
        <f t="shared" si="236"/>
        <v>1</v>
      </c>
      <c r="R1506" s="1">
        <f t="shared" si="237"/>
        <v>0</v>
      </c>
      <c r="S1506" s="1">
        <f t="shared" si="238"/>
        <v>0</v>
      </c>
      <c r="T1506" s="1">
        <f t="shared" si="239"/>
        <v>1</v>
      </c>
      <c r="U1506" s="1" t="str">
        <f>_xlfn.XLOOKUP(Table3[[#This Row],[Transaction ID]],Source_data!A:A,Source_data!E:E)</f>
        <v>Hyderabad</v>
      </c>
      <c r="V1506" s="1">
        <f>_xlfn.IFNA(_xlfn.XLOOKUP(A1506,bank_processed_transactions[transaction_id],bank_processed_transactions[processing_minutes]),"")</f>
        <v>19.8</v>
      </c>
      <c r="W1506" s="31">
        <f>_xlfn.XLOOKUP(A1506,Source_data!A:A,Source_data!B:B)</f>
        <v>46059</v>
      </c>
    </row>
    <row r="1507" spans="1:23" x14ac:dyDescent="0.3">
      <c r="A1507" s="4" t="s">
        <v>4316</v>
      </c>
      <c r="B1507" s="1">
        <f>_xlfn.XLOOKUP(A1507,bank_source_transactions__1[transaction_id],bank_source_transactions__1[amount_inr])</f>
        <v>2133.34</v>
      </c>
      <c r="C1507" s="1">
        <f>_xlfn.XLOOKUP(A1507,Processed_data!A:A,Processed_data!F:F)</f>
        <v>2133.34</v>
      </c>
      <c r="D1507" s="1" t="str">
        <f>_xlfn.XLOOKUP(A1507,bank_source_transactions__1[transaction_id],bank_source_transactions__1[transaction_status])</f>
        <v>SUCCESS</v>
      </c>
      <c r="E1507" s="1" t="str">
        <f>_xlfn.XLOOKUP(A1507,Processed_data!A:A,Processed_data!G:G)</f>
        <v>SUCCESS</v>
      </c>
      <c r="F1507" s="1">
        <f>COUNTIF(bank_processed_transactions[transaction_id],A1507)</f>
        <v>1</v>
      </c>
      <c r="G1507" s="1" t="str">
        <f t="shared" si="230"/>
        <v>found</v>
      </c>
      <c r="H1507" s="1" t="str">
        <f t="shared" si="231"/>
        <v>Not Duplicate</v>
      </c>
      <c r="I1507" s="1" t="str">
        <f t="shared" si="232"/>
        <v>match</v>
      </c>
      <c r="J1507" s="1" t="str">
        <f t="shared" si="233"/>
        <v>match</v>
      </c>
      <c r="K1507" s="1">
        <f t="shared" si="234"/>
        <v>0</v>
      </c>
      <c r="L1507" s="2">
        <f>IF(F1507=0,"not processed",_xlfn.MINIFS(Processed_data!H:H,Processed_data!A:A,A1507))</f>
        <v>46051</v>
      </c>
      <c r="M1507" s="1">
        <f>IF(F1507=0,"not processed",ABS(bank_source_transactions__1[[#This Row],[transaction_date]]-Reconciliation!L1507))</f>
        <v>1</v>
      </c>
      <c r="N1507" s="1" t="str" cm="1">
        <f t="array" ref="N1507">_xlfn.IFS(M1507="not Processed", "Not Processed",M1507&gt;2,"SLA Breached",M1507&lt;=2,"Within SLA")</f>
        <v>Within SLA</v>
      </c>
      <c r="O1507" s="1" t="str">
        <f>_xlfn.XLOOKUP(A1507,Source_data!A:A,Source_data!D:D)</f>
        <v>CARD</v>
      </c>
      <c r="P1507" s="1">
        <f t="shared" si="235"/>
        <v>0</v>
      </c>
      <c r="Q1507" s="1">
        <f t="shared" si="236"/>
        <v>0</v>
      </c>
      <c r="R1507" s="1">
        <f t="shared" si="237"/>
        <v>0</v>
      </c>
      <c r="S1507" s="1">
        <f t="shared" si="238"/>
        <v>0</v>
      </c>
      <c r="T1507" s="1">
        <f t="shared" si="239"/>
        <v>0</v>
      </c>
      <c r="U1507" s="1" t="str">
        <f>_xlfn.XLOOKUP(Table3[[#This Row],[Transaction ID]],Source_data!A:A,Source_data!E:E)</f>
        <v>Mumbai</v>
      </c>
      <c r="V1507" s="1">
        <f>_xlfn.IFNA(_xlfn.XLOOKUP(A1507,bank_processed_transactions[transaction_id],bank_processed_transactions[processing_minutes]),"")</f>
        <v>63</v>
      </c>
      <c r="W1507" s="31">
        <f>_xlfn.XLOOKUP(A1507,Source_data!A:A,Source_data!B:B)</f>
        <v>46050</v>
      </c>
    </row>
    <row r="1508" spans="1:23" x14ac:dyDescent="0.3">
      <c r="A1508" s="3" t="s">
        <v>3690</v>
      </c>
      <c r="B1508" s="1">
        <f>_xlfn.XLOOKUP(A1508,bank_source_transactions__1[transaction_id],bank_source_transactions__1[amount_inr])</f>
        <v>2506.9899999999998</v>
      </c>
      <c r="C1508" s="1">
        <f>_xlfn.XLOOKUP(A1508,Processed_data!A:A,Processed_data!F:F)</f>
        <v>2506.9899999999998</v>
      </c>
      <c r="D1508" s="1" t="str">
        <f>_xlfn.XLOOKUP(A1508,bank_source_transactions__1[transaction_id],bank_source_transactions__1[transaction_status])</f>
        <v>SUCCESS</v>
      </c>
      <c r="E1508" s="1" t="str">
        <f>_xlfn.XLOOKUP(A1508,Processed_data!A:A,Processed_data!G:G)</f>
        <v>SUCCESS</v>
      </c>
      <c r="F1508" s="1">
        <f>COUNTIF(bank_processed_transactions[transaction_id],A1508)</f>
        <v>1</v>
      </c>
      <c r="G1508" s="1" t="str">
        <f t="shared" si="230"/>
        <v>found</v>
      </c>
      <c r="H1508" s="1" t="str">
        <f t="shared" si="231"/>
        <v>Not Duplicate</v>
      </c>
      <c r="I1508" s="1" t="str">
        <f t="shared" si="232"/>
        <v>match</v>
      </c>
      <c r="J1508" s="1" t="str">
        <f t="shared" si="233"/>
        <v>match</v>
      </c>
      <c r="K1508" s="1">
        <f t="shared" si="234"/>
        <v>0</v>
      </c>
      <c r="L1508" s="2">
        <f>IF(F1508=0,"not processed",_xlfn.MINIFS(Processed_data!H:H,Processed_data!A:A,A1508))</f>
        <v>46048</v>
      </c>
      <c r="M1508" s="1">
        <f>IF(F1508=0,"not processed",ABS(bank_source_transactions__1[[#This Row],[transaction_date]]-Reconciliation!L1508))</f>
        <v>3</v>
      </c>
      <c r="N1508" s="1" t="str" cm="1">
        <f t="array" ref="N1508">_xlfn.IFS(M1508="not Processed", "Not Processed",M1508&gt;2,"SLA Breached",M1508&lt;=2,"Within SLA")</f>
        <v>SLA Breached</v>
      </c>
      <c r="O1508" s="1" t="str">
        <f>_xlfn.XLOOKUP(A1508,Source_data!A:A,Source_data!D:D)</f>
        <v>UPI</v>
      </c>
      <c r="P1508" s="1">
        <f t="shared" si="235"/>
        <v>0</v>
      </c>
      <c r="Q1508" s="1">
        <f t="shared" si="236"/>
        <v>0</v>
      </c>
      <c r="R1508" s="1">
        <f t="shared" si="237"/>
        <v>0</v>
      </c>
      <c r="S1508" s="1">
        <f t="shared" si="238"/>
        <v>0</v>
      </c>
      <c r="T1508" s="1">
        <f t="shared" si="239"/>
        <v>1</v>
      </c>
      <c r="U1508" s="1" t="str">
        <f>_xlfn.XLOOKUP(Table3[[#This Row],[Transaction ID]],Source_data!A:A,Source_data!E:E)</f>
        <v>Bengaluru</v>
      </c>
      <c r="V1508" s="1">
        <f>_xlfn.IFNA(_xlfn.XLOOKUP(A1508,bank_processed_transactions[transaction_id],bank_processed_transactions[processing_minutes]),"")</f>
        <v>15.2</v>
      </c>
      <c r="W1508" s="31">
        <f>_xlfn.XLOOKUP(A1508,Source_data!A:A,Source_data!B:B)</f>
        <v>46045</v>
      </c>
    </row>
    <row r="1509" spans="1:23" x14ac:dyDescent="0.3">
      <c r="A1509" s="4" t="s">
        <v>1785</v>
      </c>
      <c r="B1509" s="1">
        <f>_xlfn.XLOOKUP(A1509,bank_source_transactions__1[transaction_id],bank_source_transactions__1[amount_inr])</f>
        <v>1634.27</v>
      </c>
      <c r="C1509" s="1">
        <f>_xlfn.XLOOKUP(A1509,Processed_data!A:A,Processed_data!F:F)</f>
        <v>1634.27</v>
      </c>
      <c r="D1509" s="1" t="str">
        <f>_xlfn.XLOOKUP(A1509,bank_source_transactions__1[transaction_id],bank_source_transactions__1[transaction_status])</f>
        <v>SUCCESS</v>
      </c>
      <c r="E1509" s="1" t="str">
        <f>_xlfn.XLOOKUP(A1509,Processed_data!A:A,Processed_data!G:G)</f>
        <v>SUCCESS</v>
      </c>
      <c r="F1509" s="1">
        <f>COUNTIF(bank_processed_transactions[transaction_id],A1509)</f>
        <v>1</v>
      </c>
      <c r="G1509" s="1" t="str">
        <f t="shared" si="230"/>
        <v>found</v>
      </c>
      <c r="H1509" s="1" t="str">
        <f t="shared" si="231"/>
        <v>Not Duplicate</v>
      </c>
      <c r="I1509" s="1" t="str">
        <f t="shared" si="232"/>
        <v>match</v>
      </c>
      <c r="J1509" s="1" t="str">
        <f t="shared" si="233"/>
        <v>match</v>
      </c>
      <c r="K1509" s="1">
        <f t="shared" si="234"/>
        <v>0</v>
      </c>
      <c r="L1509" s="2">
        <f>IF(F1509=0,"not processed",_xlfn.MINIFS(Processed_data!H:H,Processed_data!A:A,A1509))</f>
        <v>46114</v>
      </c>
      <c r="M1509" s="1">
        <f>IF(F1509=0,"not processed",ABS(bank_source_transactions__1[[#This Row],[transaction_date]]-Reconciliation!L1509))</f>
        <v>3</v>
      </c>
      <c r="N1509" s="1" t="str" cm="1">
        <f t="array" ref="N1509">_xlfn.IFS(M1509="not Processed", "Not Processed",M1509&gt;2,"SLA Breached",M1509&lt;=2,"Within SLA")</f>
        <v>SLA Breached</v>
      </c>
      <c r="O1509" s="1" t="str">
        <f>_xlfn.XLOOKUP(A1509,Source_data!A:A,Source_data!D:D)</f>
        <v>NEFT</v>
      </c>
      <c r="P1509" s="1">
        <f t="shared" si="235"/>
        <v>0</v>
      </c>
      <c r="Q1509" s="1">
        <f t="shared" si="236"/>
        <v>0</v>
      </c>
      <c r="R1509" s="1">
        <f t="shared" si="237"/>
        <v>0</v>
      </c>
      <c r="S1509" s="1">
        <f t="shared" si="238"/>
        <v>0</v>
      </c>
      <c r="T1509" s="1">
        <f t="shared" si="239"/>
        <v>1</v>
      </c>
      <c r="U1509" s="1" t="str">
        <f>_xlfn.XLOOKUP(Table3[[#This Row],[Transaction ID]],Source_data!A:A,Source_data!E:E)</f>
        <v>Bengaluru</v>
      </c>
      <c r="V1509" s="1">
        <f>_xlfn.IFNA(_xlfn.XLOOKUP(A1509,bank_processed_transactions[transaction_id],bank_processed_transactions[processing_minutes]),"")</f>
        <v>37</v>
      </c>
      <c r="W1509" s="31">
        <f>_xlfn.XLOOKUP(A1509,Source_data!A:A,Source_data!B:B)</f>
        <v>46111</v>
      </c>
    </row>
    <row r="1510" spans="1:23" x14ac:dyDescent="0.3">
      <c r="A1510" s="3" t="s">
        <v>1628</v>
      </c>
      <c r="B1510" s="1">
        <f>_xlfn.XLOOKUP(A1510,bank_source_transactions__1[transaction_id],bank_source_transactions__1[amount_inr])</f>
        <v>2216.14</v>
      </c>
      <c r="C1510" s="1">
        <f>_xlfn.XLOOKUP(A1510,Processed_data!A:A,Processed_data!F:F)</f>
        <v>2216.14</v>
      </c>
      <c r="D1510" s="1" t="str">
        <f>_xlfn.XLOOKUP(A1510,bank_source_transactions__1[transaction_id],bank_source_transactions__1[transaction_status])</f>
        <v>SUCCESS</v>
      </c>
      <c r="E1510" s="1" t="str">
        <f>_xlfn.XLOOKUP(A1510,Processed_data!A:A,Processed_data!G:G)</f>
        <v>SUCCESS</v>
      </c>
      <c r="F1510" s="1">
        <f>COUNTIF(bank_processed_transactions[transaction_id],A1510)</f>
        <v>2</v>
      </c>
      <c r="G1510" s="1" t="str">
        <f t="shared" si="230"/>
        <v>found</v>
      </c>
      <c r="H1510" s="1" t="str">
        <f t="shared" si="231"/>
        <v>Duplicate</v>
      </c>
      <c r="I1510" s="1" t="str">
        <f t="shared" si="232"/>
        <v>match</v>
      </c>
      <c r="J1510" s="1" t="str">
        <f t="shared" si="233"/>
        <v>match</v>
      </c>
      <c r="K1510" s="1">
        <f t="shared" si="234"/>
        <v>0</v>
      </c>
      <c r="L1510" s="2">
        <f>IF(F1510=0,"not processed",_xlfn.MINIFS(Processed_data!H:H,Processed_data!A:A,A1510))</f>
        <v>46067</v>
      </c>
      <c r="M1510" s="1">
        <f>IF(F1510=0,"not processed",ABS(bank_source_transactions__1[[#This Row],[transaction_date]]-Reconciliation!L1510))</f>
        <v>2</v>
      </c>
      <c r="N1510" s="1" t="str" cm="1">
        <f t="array" ref="N1510">_xlfn.IFS(M1510="not Processed", "Not Processed",M1510&gt;2,"SLA Breached",M1510&lt;=2,"Within SLA")</f>
        <v>Within SLA</v>
      </c>
      <c r="O1510" s="1" t="str">
        <f>_xlfn.XLOOKUP(A1510,Source_data!A:A,Source_data!D:D)</f>
        <v>UPI</v>
      </c>
      <c r="P1510" s="1">
        <f t="shared" si="235"/>
        <v>0</v>
      </c>
      <c r="Q1510" s="1">
        <f t="shared" si="236"/>
        <v>1</v>
      </c>
      <c r="R1510" s="1">
        <f t="shared" si="237"/>
        <v>0</v>
      </c>
      <c r="S1510" s="1">
        <f t="shared" si="238"/>
        <v>0</v>
      </c>
      <c r="T1510" s="1">
        <f t="shared" si="239"/>
        <v>0</v>
      </c>
      <c r="U1510" s="1" t="str">
        <f>_xlfn.XLOOKUP(Table3[[#This Row],[Transaction ID]],Source_data!A:A,Source_data!E:E)</f>
        <v>Bengaluru</v>
      </c>
      <c r="V1510" s="1">
        <f>_xlfn.IFNA(_xlfn.XLOOKUP(A1510,bank_processed_transactions[transaction_id],bank_processed_transactions[processing_minutes]),"")</f>
        <v>27.8</v>
      </c>
      <c r="W1510" s="31">
        <f>_xlfn.XLOOKUP(A1510,Source_data!A:A,Source_data!B:B)</f>
        <v>46065</v>
      </c>
    </row>
    <row r="1511" spans="1:23" x14ac:dyDescent="0.3">
      <c r="A1511" s="4" t="s">
        <v>4513</v>
      </c>
      <c r="B1511" s="1">
        <f>_xlfn.XLOOKUP(A1511,bank_source_transactions__1[transaction_id],bank_source_transactions__1[amount_inr])</f>
        <v>8264.73</v>
      </c>
      <c r="C1511" s="1">
        <f>_xlfn.XLOOKUP(A1511,Processed_data!A:A,Processed_data!F:F)</f>
        <v>8264.73</v>
      </c>
      <c r="D1511" s="1" t="str">
        <f>_xlfn.XLOOKUP(A1511,bank_source_transactions__1[transaction_id],bank_source_transactions__1[transaction_status])</f>
        <v>SUCCESS</v>
      </c>
      <c r="E1511" s="1" t="str">
        <f>_xlfn.XLOOKUP(A1511,Processed_data!A:A,Processed_data!G:G)</f>
        <v>SUCCESS</v>
      </c>
      <c r="F1511" s="1">
        <f>COUNTIF(bank_processed_transactions[transaction_id],A1511)</f>
        <v>1</v>
      </c>
      <c r="G1511" s="1" t="str">
        <f t="shared" si="230"/>
        <v>found</v>
      </c>
      <c r="H1511" s="1" t="str">
        <f t="shared" si="231"/>
        <v>Not Duplicate</v>
      </c>
      <c r="I1511" s="1" t="str">
        <f t="shared" si="232"/>
        <v>match</v>
      </c>
      <c r="J1511" s="1" t="str">
        <f t="shared" si="233"/>
        <v>match</v>
      </c>
      <c r="K1511" s="1">
        <f t="shared" si="234"/>
        <v>0</v>
      </c>
      <c r="L1511" s="2">
        <f>IF(F1511=0,"not processed",_xlfn.MINIFS(Processed_data!H:H,Processed_data!A:A,A1511))</f>
        <v>46050</v>
      </c>
      <c r="M1511" s="1">
        <f>IF(F1511=0,"not processed",ABS(bank_source_transactions__1[[#This Row],[transaction_date]]-Reconciliation!L1511))</f>
        <v>2</v>
      </c>
      <c r="N1511" s="1" t="str" cm="1">
        <f t="array" ref="N1511">_xlfn.IFS(M1511="not Processed", "Not Processed",M1511&gt;2,"SLA Breached",M1511&lt;=2,"Within SLA")</f>
        <v>Within SLA</v>
      </c>
      <c r="O1511" s="1" t="str">
        <f>_xlfn.XLOOKUP(A1511,Source_data!A:A,Source_data!D:D)</f>
        <v>NEFT</v>
      </c>
      <c r="P1511" s="1">
        <f t="shared" si="235"/>
        <v>0</v>
      </c>
      <c r="Q1511" s="1">
        <f t="shared" si="236"/>
        <v>0</v>
      </c>
      <c r="R1511" s="1">
        <f t="shared" si="237"/>
        <v>0</v>
      </c>
      <c r="S1511" s="1">
        <f t="shared" si="238"/>
        <v>0</v>
      </c>
      <c r="T1511" s="1">
        <f t="shared" si="239"/>
        <v>0</v>
      </c>
      <c r="U1511" s="1" t="str">
        <f>_xlfn.XLOOKUP(Table3[[#This Row],[Transaction ID]],Source_data!A:A,Source_data!E:E)</f>
        <v>Bengaluru</v>
      </c>
      <c r="V1511" s="1">
        <f>_xlfn.IFNA(_xlfn.XLOOKUP(A1511,bank_processed_transactions[transaction_id],bank_processed_transactions[processing_minutes]),"")</f>
        <v>16.5</v>
      </c>
      <c r="W1511" s="31">
        <f>_xlfn.XLOOKUP(A1511,Source_data!A:A,Source_data!B:B)</f>
        <v>46048</v>
      </c>
    </row>
    <row r="1512" spans="1:23" x14ac:dyDescent="0.3">
      <c r="A1512" s="3" t="s">
        <v>4123</v>
      </c>
      <c r="B1512" s="1">
        <f>_xlfn.XLOOKUP(A1512,bank_source_transactions__1[transaction_id],bank_source_transactions__1[amount_inr])</f>
        <v>4710.04</v>
      </c>
      <c r="C1512" s="1">
        <f>_xlfn.XLOOKUP(A1512,Processed_data!A:A,Processed_data!F:F)</f>
        <v>4710.04</v>
      </c>
      <c r="D1512" s="1" t="str">
        <f>_xlfn.XLOOKUP(A1512,bank_source_transactions__1[transaction_id],bank_source_transactions__1[transaction_status])</f>
        <v>SUCCESS</v>
      </c>
      <c r="E1512" s="1" t="str">
        <f>_xlfn.XLOOKUP(A1512,Processed_data!A:A,Processed_data!G:G)</f>
        <v>SUCCESS</v>
      </c>
      <c r="F1512" s="1">
        <f>COUNTIF(bank_processed_transactions[transaction_id],A1512)</f>
        <v>1</v>
      </c>
      <c r="G1512" s="1" t="str">
        <f t="shared" si="230"/>
        <v>found</v>
      </c>
      <c r="H1512" s="1" t="str">
        <f t="shared" si="231"/>
        <v>Not Duplicate</v>
      </c>
      <c r="I1512" s="1" t="str">
        <f t="shared" si="232"/>
        <v>match</v>
      </c>
      <c r="J1512" s="1" t="str">
        <f t="shared" si="233"/>
        <v>match</v>
      </c>
      <c r="K1512" s="1">
        <f t="shared" si="234"/>
        <v>0</v>
      </c>
      <c r="L1512" s="2">
        <f>IF(F1512=0,"not processed",_xlfn.MINIFS(Processed_data!H:H,Processed_data!A:A,A1512))</f>
        <v>46099</v>
      </c>
      <c r="M1512" s="1">
        <f>IF(F1512=0,"not processed",ABS(bank_source_transactions__1[[#This Row],[transaction_date]]-Reconciliation!L1512))</f>
        <v>1</v>
      </c>
      <c r="N1512" s="1" t="str" cm="1">
        <f t="array" ref="N1512">_xlfn.IFS(M1512="not Processed", "Not Processed",M1512&gt;2,"SLA Breached",M1512&lt;=2,"Within SLA")</f>
        <v>Within SLA</v>
      </c>
      <c r="O1512" s="1" t="str">
        <f>_xlfn.XLOOKUP(A1512,Source_data!A:A,Source_data!D:D)</f>
        <v>ATM</v>
      </c>
      <c r="P1512" s="1">
        <f t="shared" si="235"/>
        <v>0</v>
      </c>
      <c r="Q1512" s="1">
        <f t="shared" si="236"/>
        <v>0</v>
      </c>
      <c r="R1512" s="1">
        <f t="shared" si="237"/>
        <v>0</v>
      </c>
      <c r="S1512" s="1">
        <f t="shared" si="238"/>
        <v>0</v>
      </c>
      <c r="T1512" s="1">
        <f t="shared" si="239"/>
        <v>0</v>
      </c>
      <c r="U1512" s="1" t="str">
        <f>_xlfn.XLOOKUP(Table3[[#This Row],[Transaction ID]],Source_data!A:A,Source_data!E:E)</f>
        <v>Bengaluru</v>
      </c>
      <c r="V1512" s="1">
        <f>_xlfn.IFNA(_xlfn.XLOOKUP(A1512,bank_processed_transactions[transaction_id],bank_processed_transactions[processing_minutes]),"")</f>
        <v>28.2</v>
      </c>
      <c r="W1512" s="31">
        <f>_xlfn.XLOOKUP(A1512,Source_data!A:A,Source_data!B:B)</f>
        <v>46098</v>
      </c>
    </row>
    <row r="1513" spans="1:23" x14ac:dyDescent="0.3">
      <c r="A1513" s="4" t="s">
        <v>900</v>
      </c>
      <c r="B1513" s="1">
        <f>_xlfn.XLOOKUP(A1513,bank_source_transactions__1[transaction_id],bank_source_transactions__1[amount_inr])</f>
        <v>44290.99</v>
      </c>
      <c r="C1513" s="1">
        <f>_xlfn.XLOOKUP(A1513,Processed_data!A:A,Processed_data!F:F)</f>
        <v>44290.99</v>
      </c>
      <c r="D1513" s="1" t="str">
        <f>_xlfn.XLOOKUP(A1513,bank_source_transactions__1[transaction_id],bank_source_transactions__1[transaction_status])</f>
        <v>SUCCESS</v>
      </c>
      <c r="E1513" s="1" t="str">
        <f>_xlfn.XLOOKUP(A1513,Processed_data!A:A,Processed_data!G:G)</f>
        <v>SUCCESS</v>
      </c>
      <c r="F1513" s="1">
        <f>COUNTIF(bank_processed_transactions[transaction_id],A1513)</f>
        <v>1</v>
      </c>
      <c r="G1513" s="1" t="str">
        <f t="shared" si="230"/>
        <v>found</v>
      </c>
      <c r="H1513" s="1" t="str">
        <f t="shared" si="231"/>
        <v>Not Duplicate</v>
      </c>
      <c r="I1513" s="1" t="str">
        <f t="shared" si="232"/>
        <v>match</v>
      </c>
      <c r="J1513" s="1" t="str">
        <f t="shared" si="233"/>
        <v>match</v>
      </c>
      <c r="K1513" s="1">
        <f t="shared" si="234"/>
        <v>0</v>
      </c>
      <c r="L1513" s="2">
        <f>IF(F1513=0,"not processed",_xlfn.MINIFS(Processed_data!H:H,Processed_data!A:A,A1513))</f>
        <v>46100</v>
      </c>
      <c r="M1513" s="1">
        <f>IF(F1513=0,"not processed",ABS(bank_source_transactions__1[[#This Row],[transaction_date]]-Reconciliation!L1513))</f>
        <v>2</v>
      </c>
      <c r="N1513" s="1" t="str" cm="1">
        <f t="array" ref="N1513">_xlfn.IFS(M1513="not Processed", "Not Processed",M1513&gt;2,"SLA Breached",M1513&lt;=2,"Within SLA")</f>
        <v>Within SLA</v>
      </c>
      <c r="O1513" s="1" t="str">
        <f>_xlfn.XLOOKUP(A1513,Source_data!A:A,Source_data!D:D)</f>
        <v>UPI</v>
      </c>
      <c r="P1513" s="1">
        <f t="shared" si="235"/>
        <v>0</v>
      </c>
      <c r="Q1513" s="1">
        <f t="shared" si="236"/>
        <v>0</v>
      </c>
      <c r="R1513" s="1">
        <f t="shared" si="237"/>
        <v>0</v>
      </c>
      <c r="S1513" s="1">
        <f t="shared" si="238"/>
        <v>0</v>
      </c>
      <c r="T1513" s="1">
        <f t="shared" si="239"/>
        <v>0</v>
      </c>
      <c r="U1513" s="1" t="str">
        <f>_xlfn.XLOOKUP(Table3[[#This Row],[Transaction ID]],Source_data!A:A,Source_data!E:E)</f>
        <v>Hyderabad</v>
      </c>
      <c r="V1513" s="1">
        <f>_xlfn.IFNA(_xlfn.XLOOKUP(A1513,bank_processed_transactions[transaction_id],bank_processed_transactions[processing_minutes]),"")</f>
        <v>22.8</v>
      </c>
      <c r="W1513" s="31">
        <f>_xlfn.XLOOKUP(A1513,Source_data!A:A,Source_data!B:B)</f>
        <v>46098</v>
      </c>
    </row>
    <row r="1514" spans="1:23" x14ac:dyDescent="0.3">
      <c r="A1514" s="3" t="s">
        <v>369</v>
      </c>
      <c r="B1514" s="1">
        <f>_xlfn.XLOOKUP(A1514,bank_source_transactions__1[transaction_id],bank_source_transactions__1[amount_inr])</f>
        <v>6391.24</v>
      </c>
      <c r="C1514" s="1">
        <f>_xlfn.XLOOKUP(A1514,Processed_data!A:A,Processed_data!F:F)</f>
        <v>6391.24</v>
      </c>
      <c r="D1514" s="1" t="str">
        <f>_xlfn.XLOOKUP(A1514,bank_source_transactions__1[transaction_id],bank_source_transactions__1[transaction_status])</f>
        <v>SUCCESS</v>
      </c>
      <c r="E1514" s="1" t="str">
        <f>_xlfn.XLOOKUP(A1514,Processed_data!A:A,Processed_data!G:G)</f>
        <v>SUCCESS</v>
      </c>
      <c r="F1514" s="1">
        <f>COUNTIF(bank_processed_transactions[transaction_id],A1514)</f>
        <v>1</v>
      </c>
      <c r="G1514" s="1" t="str">
        <f t="shared" si="230"/>
        <v>found</v>
      </c>
      <c r="H1514" s="1" t="str">
        <f t="shared" si="231"/>
        <v>Not Duplicate</v>
      </c>
      <c r="I1514" s="1" t="str">
        <f t="shared" si="232"/>
        <v>match</v>
      </c>
      <c r="J1514" s="1" t="str">
        <f t="shared" si="233"/>
        <v>match</v>
      </c>
      <c r="K1514" s="1">
        <f t="shared" si="234"/>
        <v>0</v>
      </c>
      <c r="L1514" s="2">
        <f>IF(F1514=0,"not processed",_xlfn.MINIFS(Processed_data!H:H,Processed_data!A:A,A1514))</f>
        <v>46054</v>
      </c>
      <c r="M1514" s="1">
        <f>IF(F1514=0,"not processed",ABS(bank_source_transactions__1[[#This Row],[transaction_date]]-Reconciliation!L1514))</f>
        <v>0</v>
      </c>
      <c r="N1514" s="1" t="str" cm="1">
        <f t="array" ref="N1514">_xlfn.IFS(M1514="not Processed", "Not Processed",M1514&gt;2,"SLA Breached",M1514&lt;=2,"Within SLA")</f>
        <v>Within SLA</v>
      </c>
      <c r="O1514" s="1" t="str">
        <f>_xlfn.XLOOKUP(A1514,Source_data!A:A,Source_data!D:D)</f>
        <v>CARD</v>
      </c>
      <c r="P1514" s="1">
        <f t="shared" si="235"/>
        <v>0</v>
      </c>
      <c r="Q1514" s="1">
        <f t="shared" si="236"/>
        <v>0</v>
      </c>
      <c r="R1514" s="1">
        <f t="shared" si="237"/>
        <v>0</v>
      </c>
      <c r="S1514" s="1">
        <f t="shared" si="238"/>
        <v>0</v>
      </c>
      <c r="T1514" s="1">
        <f t="shared" si="239"/>
        <v>0</v>
      </c>
      <c r="U1514" s="1" t="str">
        <f>_xlfn.XLOOKUP(Table3[[#This Row],[Transaction ID]],Source_data!A:A,Source_data!E:E)</f>
        <v>Mumbai</v>
      </c>
      <c r="V1514" s="1">
        <f>_xlfn.IFNA(_xlfn.XLOOKUP(A1514,bank_processed_transactions[transaction_id],bank_processed_transactions[processing_minutes]),"")</f>
        <v>37</v>
      </c>
      <c r="W1514" s="31">
        <f>_xlfn.XLOOKUP(A1514,Source_data!A:A,Source_data!B:B)</f>
        <v>46054</v>
      </c>
    </row>
    <row r="1515" spans="1:23" x14ac:dyDescent="0.3">
      <c r="A1515" s="4" t="s">
        <v>4291</v>
      </c>
      <c r="B1515" s="1">
        <f>_xlfn.XLOOKUP(A1515,bank_source_transactions__1[transaction_id],bank_source_transactions__1[amount_inr])</f>
        <v>2798.28</v>
      </c>
      <c r="C1515" s="1">
        <f>_xlfn.XLOOKUP(A1515,Processed_data!A:A,Processed_data!F:F)</f>
        <v>2798.28</v>
      </c>
      <c r="D1515" s="1" t="str">
        <f>_xlfn.XLOOKUP(A1515,bank_source_transactions__1[transaction_id],bank_source_transactions__1[transaction_status])</f>
        <v>SUCCESS</v>
      </c>
      <c r="E1515" s="1" t="str">
        <f>_xlfn.XLOOKUP(A1515,Processed_data!A:A,Processed_data!G:G)</f>
        <v>SUCCESS</v>
      </c>
      <c r="F1515" s="1">
        <f>COUNTIF(bank_processed_transactions[transaction_id],A1515)</f>
        <v>1</v>
      </c>
      <c r="G1515" s="1" t="str">
        <f t="shared" si="230"/>
        <v>found</v>
      </c>
      <c r="H1515" s="1" t="str">
        <f t="shared" si="231"/>
        <v>Not Duplicate</v>
      </c>
      <c r="I1515" s="1" t="str">
        <f t="shared" si="232"/>
        <v>match</v>
      </c>
      <c r="J1515" s="1" t="str">
        <f t="shared" si="233"/>
        <v>match</v>
      </c>
      <c r="K1515" s="1">
        <f t="shared" si="234"/>
        <v>0</v>
      </c>
      <c r="L1515" s="2">
        <f>IF(F1515=0,"not processed",_xlfn.MINIFS(Processed_data!H:H,Processed_data!A:A,A1515))</f>
        <v>46030</v>
      </c>
      <c r="M1515" s="1">
        <f>IF(F1515=0,"not processed",ABS(bank_source_transactions__1[[#This Row],[transaction_date]]-Reconciliation!L1515))</f>
        <v>2</v>
      </c>
      <c r="N1515" s="1" t="str" cm="1">
        <f t="array" ref="N1515">_xlfn.IFS(M1515="not Processed", "Not Processed",M1515&gt;2,"SLA Breached",M1515&lt;=2,"Within SLA")</f>
        <v>Within SLA</v>
      </c>
      <c r="O1515" s="1" t="str">
        <f>_xlfn.XLOOKUP(A1515,Source_data!A:A,Source_data!D:D)</f>
        <v>CARD</v>
      </c>
      <c r="P1515" s="1">
        <f t="shared" si="235"/>
        <v>0</v>
      </c>
      <c r="Q1515" s="1">
        <f t="shared" si="236"/>
        <v>0</v>
      </c>
      <c r="R1515" s="1">
        <f t="shared" si="237"/>
        <v>0</v>
      </c>
      <c r="S1515" s="1">
        <f t="shared" si="238"/>
        <v>0</v>
      </c>
      <c r="T1515" s="1">
        <f t="shared" si="239"/>
        <v>0</v>
      </c>
      <c r="U1515" s="1" t="str">
        <f>_xlfn.XLOOKUP(Table3[[#This Row],[Transaction ID]],Source_data!A:A,Source_data!E:E)</f>
        <v>Mumbai</v>
      </c>
      <c r="V1515" s="1">
        <f>_xlfn.IFNA(_xlfn.XLOOKUP(A1515,bank_processed_transactions[transaction_id],bank_processed_transactions[processing_minutes]),"")</f>
        <v>67.8</v>
      </c>
      <c r="W1515" s="31">
        <f>_xlfn.XLOOKUP(A1515,Source_data!A:A,Source_data!B:B)</f>
        <v>46028</v>
      </c>
    </row>
    <row r="1516" spans="1:23" x14ac:dyDescent="0.3">
      <c r="A1516" s="3" t="s">
        <v>2109</v>
      </c>
      <c r="B1516" s="1">
        <f>_xlfn.XLOOKUP(A1516,bank_source_transactions__1[transaction_id],bank_source_transactions__1[amount_inr])</f>
        <v>46991.65</v>
      </c>
      <c r="C1516" s="1">
        <f>_xlfn.XLOOKUP(A1516,Processed_data!A:A,Processed_data!F:F)</f>
        <v>46991.65</v>
      </c>
      <c r="D1516" s="1" t="str">
        <f>_xlfn.XLOOKUP(A1516,bank_source_transactions__1[transaction_id],bank_source_transactions__1[transaction_status])</f>
        <v>SUCCESS</v>
      </c>
      <c r="E1516" s="1" t="str">
        <f>_xlfn.XLOOKUP(A1516,Processed_data!A:A,Processed_data!G:G)</f>
        <v>SUCCESS</v>
      </c>
      <c r="F1516" s="1">
        <f>COUNTIF(bank_processed_transactions[transaction_id],A1516)</f>
        <v>1</v>
      </c>
      <c r="G1516" s="1" t="str">
        <f t="shared" si="230"/>
        <v>found</v>
      </c>
      <c r="H1516" s="1" t="str">
        <f t="shared" si="231"/>
        <v>Not Duplicate</v>
      </c>
      <c r="I1516" s="1" t="str">
        <f t="shared" si="232"/>
        <v>match</v>
      </c>
      <c r="J1516" s="1" t="str">
        <f t="shared" si="233"/>
        <v>match</v>
      </c>
      <c r="K1516" s="1">
        <f t="shared" si="234"/>
        <v>0</v>
      </c>
      <c r="L1516" s="2">
        <f>IF(F1516=0,"not processed",_xlfn.MINIFS(Processed_data!H:H,Processed_data!A:A,A1516))</f>
        <v>46047</v>
      </c>
      <c r="M1516" s="1">
        <f>IF(F1516=0,"not processed",ABS(bank_source_transactions__1[[#This Row],[transaction_date]]-Reconciliation!L1516))</f>
        <v>3</v>
      </c>
      <c r="N1516" s="1" t="str" cm="1">
        <f t="array" ref="N1516">_xlfn.IFS(M1516="not Processed", "Not Processed",M1516&gt;2,"SLA Breached",M1516&lt;=2,"Within SLA")</f>
        <v>SLA Breached</v>
      </c>
      <c r="O1516" s="1" t="str">
        <f>_xlfn.XLOOKUP(A1516,Source_data!A:A,Source_data!D:D)</f>
        <v>CARD</v>
      </c>
      <c r="P1516" s="1">
        <f t="shared" si="235"/>
        <v>0</v>
      </c>
      <c r="Q1516" s="1">
        <f t="shared" si="236"/>
        <v>0</v>
      </c>
      <c r="R1516" s="1">
        <f t="shared" si="237"/>
        <v>0</v>
      </c>
      <c r="S1516" s="1">
        <f t="shared" si="238"/>
        <v>0</v>
      </c>
      <c r="T1516" s="1">
        <f t="shared" si="239"/>
        <v>1</v>
      </c>
      <c r="U1516" s="1" t="str">
        <f>_xlfn.XLOOKUP(Table3[[#This Row],[Transaction ID]],Source_data!A:A,Source_data!E:E)</f>
        <v>Mumbai</v>
      </c>
      <c r="V1516" s="1">
        <f>_xlfn.IFNA(_xlfn.XLOOKUP(A1516,bank_processed_transactions[transaction_id],bank_processed_transactions[processing_minutes]),"")</f>
        <v>34.5</v>
      </c>
      <c r="W1516" s="31">
        <f>_xlfn.XLOOKUP(A1516,Source_data!A:A,Source_data!B:B)</f>
        <v>46044</v>
      </c>
    </row>
    <row r="1517" spans="1:23" x14ac:dyDescent="0.3">
      <c r="A1517" s="4" t="s">
        <v>3827</v>
      </c>
      <c r="B1517" s="1">
        <f>_xlfn.XLOOKUP(A1517,bank_source_transactions__1[transaction_id],bank_source_transactions__1[amount_inr])</f>
        <v>14491.91</v>
      </c>
      <c r="C1517" s="1">
        <f>_xlfn.XLOOKUP(A1517,Processed_data!A:A,Processed_data!F:F)</f>
        <v>14491.91</v>
      </c>
      <c r="D1517" s="1" t="str">
        <f>_xlfn.XLOOKUP(A1517,bank_source_transactions__1[transaction_id],bank_source_transactions__1[transaction_status])</f>
        <v>SUCCESS</v>
      </c>
      <c r="E1517" s="1" t="str">
        <f>_xlfn.XLOOKUP(A1517,Processed_data!A:A,Processed_data!G:G)</f>
        <v>SUCCESS</v>
      </c>
      <c r="F1517" s="1">
        <f>COUNTIF(bank_processed_transactions[transaction_id],A1517)</f>
        <v>1</v>
      </c>
      <c r="G1517" s="1" t="str">
        <f t="shared" si="230"/>
        <v>found</v>
      </c>
      <c r="H1517" s="1" t="str">
        <f t="shared" si="231"/>
        <v>Not Duplicate</v>
      </c>
      <c r="I1517" s="1" t="str">
        <f t="shared" si="232"/>
        <v>match</v>
      </c>
      <c r="J1517" s="1" t="str">
        <f t="shared" si="233"/>
        <v>match</v>
      </c>
      <c r="K1517" s="1">
        <f t="shared" si="234"/>
        <v>0</v>
      </c>
      <c r="L1517" s="2">
        <f>IF(F1517=0,"not processed",_xlfn.MINIFS(Processed_data!H:H,Processed_data!A:A,A1517))</f>
        <v>46094</v>
      </c>
      <c r="M1517" s="1">
        <f>IF(F1517=0,"not processed",ABS(bank_source_transactions__1[[#This Row],[transaction_date]]-Reconciliation!L1517))</f>
        <v>0</v>
      </c>
      <c r="N1517" s="1" t="str" cm="1">
        <f t="array" ref="N1517">_xlfn.IFS(M1517="not Processed", "Not Processed",M1517&gt;2,"SLA Breached",M1517&lt;=2,"Within SLA")</f>
        <v>Within SLA</v>
      </c>
      <c r="O1517" s="1" t="str">
        <f>_xlfn.XLOOKUP(A1517,Source_data!A:A,Source_data!D:D)</f>
        <v>NEFT</v>
      </c>
      <c r="P1517" s="1">
        <f t="shared" si="235"/>
        <v>0</v>
      </c>
      <c r="Q1517" s="1">
        <f t="shared" si="236"/>
        <v>0</v>
      </c>
      <c r="R1517" s="1">
        <f t="shared" si="237"/>
        <v>0</v>
      </c>
      <c r="S1517" s="1">
        <f t="shared" si="238"/>
        <v>0</v>
      </c>
      <c r="T1517" s="1">
        <f t="shared" si="239"/>
        <v>0</v>
      </c>
      <c r="U1517" s="1" t="str">
        <f>_xlfn.XLOOKUP(Table3[[#This Row],[Transaction ID]],Source_data!A:A,Source_data!E:E)</f>
        <v>Hyderabad</v>
      </c>
      <c r="V1517" s="1">
        <f>_xlfn.IFNA(_xlfn.XLOOKUP(A1517,bank_processed_transactions[transaction_id],bank_processed_transactions[processing_minutes]),"")</f>
        <v>68.599999999999994</v>
      </c>
      <c r="W1517" s="31">
        <f>_xlfn.XLOOKUP(A1517,Source_data!A:A,Source_data!B:B)</f>
        <v>46094</v>
      </c>
    </row>
    <row r="1518" spans="1:23" x14ac:dyDescent="0.3">
      <c r="A1518" s="3" t="s">
        <v>1927</v>
      </c>
      <c r="B1518" s="1">
        <f>_xlfn.XLOOKUP(A1518,bank_source_transactions__1[transaction_id],bank_source_transactions__1[amount_inr])</f>
        <v>6212.65</v>
      </c>
      <c r="C1518" s="1">
        <f>_xlfn.XLOOKUP(A1518,Processed_data!A:A,Processed_data!F:F)</f>
        <v>6212.65</v>
      </c>
      <c r="D1518" s="1" t="str">
        <f>_xlfn.XLOOKUP(A1518,bank_source_transactions__1[transaction_id],bank_source_transactions__1[transaction_status])</f>
        <v>SUCCESS</v>
      </c>
      <c r="E1518" s="1" t="str">
        <f>_xlfn.XLOOKUP(A1518,Processed_data!A:A,Processed_data!G:G)</f>
        <v>SUCCESS</v>
      </c>
      <c r="F1518" s="1">
        <f>COUNTIF(bank_processed_transactions[transaction_id],A1518)</f>
        <v>1</v>
      </c>
      <c r="G1518" s="1" t="str">
        <f t="shared" si="230"/>
        <v>found</v>
      </c>
      <c r="H1518" s="1" t="str">
        <f t="shared" si="231"/>
        <v>Not Duplicate</v>
      </c>
      <c r="I1518" s="1" t="str">
        <f t="shared" si="232"/>
        <v>match</v>
      </c>
      <c r="J1518" s="1" t="str">
        <f t="shared" si="233"/>
        <v>match</v>
      </c>
      <c r="K1518" s="1">
        <f t="shared" si="234"/>
        <v>0</v>
      </c>
      <c r="L1518" s="2">
        <f>IF(F1518=0,"not processed",_xlfn.MINIFS(Processed_data!H:H,Processed_data!A:A,A1518))</f>
        <v>46065</v>
      </c>
      <c r="M1518" s="1">
        <f>IF(F1518=0,"not processed",ABS(bank_source_transactions__1[[#This Row],[transaction_date]]-Reconciliation!L1518))</f>
        <v>1</v>
      </c>
      <c r="N1518" s="1" t="str" cm="1">
        <f t="array" ref="N1518">_xlfn.IFS(M1518="not Processed", "Not Processed",M1518&gt;2,"SLA Breached",M1518&lt;=2,"Within SLA")</f>
        <v>Within SLA</v>
      </c>
      <c r="O1518" s="1" t="str">
        <f>_xlfn.XLOOKUP(A1518,Source_data!A:A,Source_data!D:D)</f>
        <v>CARD</v>
      </c>
      <c r="P1518" s="1">
        <f t="shared" si="235"/>
        <v>0</v>
      </c>
      <c r="Q1518" s="1">
        <f t="shared" si="236"/>
        <v>0</v>
      </c>
      <c r="R1518" s="1">
        <f t="shared" si="237"/>
        <v>0</v>
      </c>
      <c r="S1518" s="1">
        <f t="shared" si="238"/>
        <v>0</v>
      </c>
      <c r="T1518" s="1">
        <f t="shared" si="239"/>
        <v>0</v>
      </c>
      <c r="U1518" s="1" t="str">
        <f>_xlfn.XLOOKUP(Table3[[#This Row],[Transaction ID]],Source_data!A:A,Source_data!E:E)</f>
        <v>Mumbai</v>
      </c>
      <c r="V1518" s="1">
        <f>_xlfn.IFNA(_xlfn.XLOOKUP(A1518,bank_processed_transactions[transaction_id],bank_processed_transactions[processing_minutes]),"")</f>
        <v>35.4</v>
      </c>
      <c r="W1518" s="31">
        <f>_xlfn.XLOOKUP(A1518,Source_data!A:A,Source_data!B:B)</f>
        <v>46064</v>
      </c>
    </row>
    <row r="1519" spans="1:23" x14ac:dyDescent="0.3">
      <c r="A1519" s="4" t="s">
        <v>4525</v>
      </c>
      <c r="B1519" s="1">
        <f>_xlfn.XLOOKUP(A1519,bank_source_transactions__1[transaction_id],bank_source_transactions__1[amount_inr])</f>
        <v>665.98</v>
      </c>
      <c r="C1519" s="1">
        <f>_xlfn.XLOOKUP(A1519,Processed_data!A:A,Processed_data!F:F)</f>
        <v>665.98</v>
      </c>
      <c r="D1519" s="1" t="str">
        <f>_xlfn.XLOOKUP(A1519,bank_source_transactions__1[transaction_id],bank_source_transactions__1[transaction_status])</f>
        <v>REVERSED</v>
      </c>
      <c r="E1519" s="1" t="str">
        <f>_xlfn.XLOOKUP(A1519,Processed_data!A:A,Processed_data!G:G)</f>
        <v>REVERSED</v>
      </c>
      <c r="F1519" s="1">
        <f>COUNTIF(bank_processed_transactions[transaction_id],A1519)</f>
        <v>1</v>
      </c>
      <c r="G1519" s="1" t="str">
        <f t="shared" si="230"/>
        <v>found</v>
      </c>
      <c r="H1519" s="1" t="str">
        <f t="shared" si="231"/>
        <v>Not Duplicate</v>
      </c>
      <c r="I1519" s="1" t="str">
        <f t="shared" si="232"/>
        <v>match</v>
      </c>
      <c r="J1519" s="1" t="str">
        <f t="shared" si="233"/>
        <v>match</v>
      </c>
      <c r="K1519" s="1">
        <f t="shared" si="234"/>
        <v>0</v>
      </c>
      <c r="L1519" s="2">
        <f>IF(F1519=0,"not processed",_xlfn.MINIFS(Processed_data!H:H,Processed_data!A:A,A1519))</f>
        <v>46091</v>
      </c>
      <c r="M1519" s="1">
        <f>IF(F1519=0,"not processed",ABS(bank_source_transactions__1[[#This Row],[transaction_date]]-Reconciliation!L1519))</f>
        <v>1</v>
      </c>
      <c r="N1519" s="1" t="str" cm="1">
        <f t="array" ref="N1519">_xlfn.IFS(M1519="not Processed", "Not Processed",M1519&gt;2,"SLA Breached",M1519&lt;=2,"Within SLA")</f>
        <v>Within SLA</v>
      </c>
      <c r="O1519" s="1" t="str">
        <f>_xlfn.XLOOKUP(A1519,Source_data!A:A,Source_data!D:D)</f>
        <v>IMPS</v>
      </c>
      <c r="P1519" s="1">
        <f t="shared" si="235"/>
        <v>0</v>
      </c>
      <c r="Q1519" s="1">
        <f t="shared" si="236"/>
        <v>0</v>
      </c>
      <c r="R1519" s="1">
        <f t="shared" si="237"/>
        <v>0</v>
      </c>
      <c r="S1519" s="1">
        <f t="shared" si="238"/>
        <v>0</v>
      </c>
      <c r="T1519" s="1">
        <f t="shared" si="239"/>
        <v>0</v>
      </c>
      <c r="U1519" s="1" t="str">
        <f>_xlfn.XLOOKUP(Table3[[#This Row],[Transaction ID]],Source_data!A:A,Source_data!E:E)</f>
        <v>Pune</v>
      </c>
      <c r="V1519" s="1">
        <f>_xlfn.IFNA(_xlfn.XLOOKUP(A1519,bank_processed_transactions[transaction_id],bank_processed_transactions[processing_minutes]),"")</f>
        <v>26.5</v>
      </c>
      <c r="W1519" s="31">
        <f>_xlfn.XLOOKUP(A1519,Source_data!A:A,Source_data!B:B)</f>
        <v>46090</v>
      </c>
    </row>
    <row r="1520" spans="1:23" x14ac:dyDescent="0.3">
      <c r="A1520" s="3" t="s">
        <v>2937</v>
      </c>
      <c r="B1520" s="1">
        <f>_xlfn.XLOOKUP(A1520,bank_source_transactions__1[transaction_id],bank_source_transactions__1[amount_inr])</f>
        <v>3607.82</v>
      </c>
      <c r="C1520" s="1">
        <f>_xlfn.XLOOKUP(A1520,Processed_data!A:A,Processed_data!F:F)</f>
        <v>4329.38</v>
      </c>
      <c r="D1520" s="1" t="str">
        <f>_xlfn.XLOOKUP(A1520,bank_source_transactions__1[transaction_id],bank_source_transactions__1[transaction_status])</f>
        <v>SUCCESS</v>
      </c>
      <c r="E1520" s="1" t="str">
        <f>_xlfn.XLOOKUP(A1520,Processed_data!A:A,Processed_data!G:G)</f>
        <v>SUCCESS</v>
      </c>
      <c r="F1520" s="1">
        <f>COUNTIF(bank_processed_transactions[transaction_id],A1520)</f>
        <v>1</v>
      </c>
      <c r="G1520" s="1" t="str">
        <f t="shared" si="230"/>
        <v>found</v>
      </c>
      <c r="H1520" s="1" t="str">
        <f t="shared" si="231"/>
        <v>Not Duplicate</v>
      </c>
      <c r="I1520" s="1" t="str">
        <f t="shared" si="232"/>
        <v>mismatch</v>
      </c>
      <c r="J1520" s="1" t="str">
        <f t="shared" si="233"/>
        <v>match</v>
      </c>
      <c r="K1520" s="1">
        <f t="shared" si="234"/>
        <v>721.56</v>
      </c>
      <c r="L1520" s="2">
        <f>IF(F1520=0,"not processed",_xlfn.MINIFS(Processed_data!H:H,Processed_data!A:A,A1520))</f>
        <v>46066</v>
      </c>
      <c r="M1520" s="1">
        <f>IF(F1520=0,"not processed",ABS(bank_source_transactions__1[[#This Row],[transaction_date]]-Reconciliation!L1520))</f>
        <v>3</v>
      </c>
      <c r="N1520" s="1" t="str" cm="1">
        <f t="array" ref="N1520">_xlfn.IFS(M1520="not Processed", "Not Processed",M1520&gt;2,"SLA Breached",M1520&lt;=2,"Within SLA")</f>
        <v>SLA Breached</v>
      </c>
      <c r="O1520" s="1" t="str">
        <f>_xlfn.XLOOKUP(A1520,Source_data!A:A,Source_data!D:D)</f>
        <v>CARD</v>
      </c>
      <c r="P1520" s="1">
        <f t="shared" si="235"/>
        <v>0</v>
      </c>
      <c r="Q1520" s="1">
        <f t="shared" si="236"/>
        <v>0</v>
      </c>
      <c r="R1520" s="1">
        <f t="shared" si="237"/>
        <v>1</v>
      </c>
      <c r="S1520" s="1">
        <f t="shared" si="238"/>
        <v>0</v>
      </c>
      <c r="T1520" s="1">
        <f t="shared" si="239"/>
        <v>1</v>
      </c>
      <c r="U1520" s="1" t="str">
        <f>_xlfn.XLOOKUP(Table3[[#This Row],[Transaction ID]],Source_data!A:A,Source_data!E:E)</f>
        <v>Hyderabad</v>
      </c>
      <c r="V1520" s="1">
        <f>_xlfn.IFNA(_xlfn.XLOOKUP(A1520,bank_processed_transactions[transaction_id],bank_processed_transactions[processing_minutes]),"")</f>
        <v>83.6</v>
      </c>
      <c r="W1520" s="31">
        <f>_xlfn.XLOOKUP(A1520,Source_data!A:A,Source_data!B:B)</f>
        <v>46063</v>
      </c>
    </row>
    <row r="1521" spans="1:23" x14ac:dyDescent="0.3">
      <c r="A1521" s="4" t="s">
        <v>4234</v>
      </c>
      <c r="B1521" s="1">
        <f>_xlfn.XLOOKUP(A1521,bank_source_transactions__1[transaction_id],bank_source_transactions__1[amount_inr])</f>
        <v>6174.72</v>
      </c>
      <c r="C1521" s="1">
        <f>_xlfn.XLOOKUP(A1521,Processed_data!A:A,Processed_data!F:F)</f>
        <v>6174.72</v>
      </c>
      <c r="D1521" s="1" t="str">
        <f>_xlfn.XLOOKUP(A1521,bank_source_transactions__1[transaction_id],bank_source_transactions__1[transaction_status])</f>
        <v>SUCCESS</v>
      </c>
      <c r="E1521" s="1" t="str">
        <f>_xlfn.XLOOKUP(A1521,Processed_data!A:A,Processed_data!G:G)</f>
        <v>SUCCESS</v>
      </c>
      <c r="F1521" s="1">
        <f>COUNTIF(bank_processed_transactions[transaction_id],A1521)</f>
        <v>1</v>
      </c>
      <c r="G1521" s="1" t="str">
        <f t="shared" si="230"/>
        <v>found</v>
      </c>
      <c r="H1521" s="1" t="str">
        <f t="shared" si="231"/>
        <v>Not Duplicate</v>
      </c>
      <c r="I1521" s="1" t="str">
        <f t="shared" si="232"/>
        <v>match</v>
      </c>
      <c r="J1521" s="1" t="str">
        <f t="shared" si="233"/>
        <v>match</v>
      </c>
      <c r="K1521" s="1">
        <f t="shared" si="234"/>
        <v>0</v>
      </c>
      <c r="L1521" s="2">
        <f>IF(F1521=0,"not processed",_xlfn.MINIFS(Processed_data!H:H,Processed_data!A:A,A1521))</f>
        <v>46104</v>
      </c>
      <c r="M1521" s="1">
        <f>IF(F1521=0,"not processed",ABS(bank_source_transactions__1[[#This Row],[transaction_date]]-Reconciliation!L1521))</f>
        <v>0</v>
      </c>
      <c r="N1521" s="1" t="str" cm="1">
        <f t="array" ref="N1521">_xlfn.IFS(M1521="not Processed", "Not Processed",M1521&gt;2,"SLA Breached",M1521&lt;=2,"Within SLA")</f>
        <v>Within SLA</v>
      </c>
      <c r="O1521" s="1" t="str">
        <f>_xlfn.XLOOKUP(A1521,Source_data!A:A,Source_data!D:D)</f>
        <v>CARD</v>
      </c>
      <c r="P1521" s="1">
        <f t="shared" si="235"/>
        <v>0</v>
      </c>
      <c r="Q1521" s="1">
        <f t="shared" si="236"/>
        <v>0</v>
      </c>
      <c r="R1521" s="1">
        <f t="shared" si="237"/>
        <v>0</v>
      </c>
      <c r="S1521" s="1">
        <f t="shared" si="238"/>
        <v>0</v>
      </c>
      <c r="T1521" s="1">
        <f t="shared" si="239"/>
        <v>0</v>
      </c>
      <c r="U1521" s="1" t="str">
        <f>_xlfn.XLOOKUP(Table3[[#This Row],[Transaction ID]],Source_data!A:A,Source_data!E:E)</f>
        <v>Bengaluru</v>
      </c>
      <c r="V1521" s="1">
        <f>_xlfn.IFNA(_xlfn.XLOOKUP(A1521,bank_processed_transactions[transaction_id],bank_processed_transactions[processing_minutes]),"")</f>
        <v>16.399999999999999</v>
      </c>
      <c r="W1521" s="31">
        <f>_xlfn.XLOOKUP(A1521,Source_data!A:A,Source_data!B:B)</f>
        <v>46104</v>
      </c>
    </row>
    <row r="1522" spans="1:23" x14ac:dyDescent="0.3">
      <c r="A1522" s="3" t="s">
        <v>3278</v>
      </c>
      <c r="B1522" s="1">
        <f>_xlfn.XLOOKUP(A1522,bank_source_transactions__1[transaction_id],bank_source_transactions__1[amount_inr])</f>
        <v>24257.21</v>
      </c>
      <c r="C1522" s="1">
        <f>_xlfn.XLOOKUP(A1522,Processed_data!A:A,Processed_data!F:F)</f>
        <v>24257.21</v>
      </c>
      <c r="D1522" s="1" t="str">
        <f>_xlfn.XLOOKUP(A1522,bank_source_transactions__1[transaction_id],bank_source_transactions__1[transaction_status])</f>
        <v>SUCCESS</v>
      </c>
      <c r="E1522" s="1" t="str">
        <f>_xlfn.XLOOKUP(A1522,Processed_data!A:A,Processed_data!G:G)</f>
        <v>SUCCESS</v>
      </c>
      <c r="F1522" s="1">
        <f>COUNTIF(bank_processed_transactions[transaction_id],A1522)</f>
        <v>1</v>
      </c>
      <c r="G1522" s="1" t="str">
        <f t="shared" si="230"/>
        <v>found</v>
      </c>
      <c r="H1522" s="1" t="str">
        <f t="shared" si="231"/>
        <v>Not Duplicate</v>
      </c>
      <c r="I1522" s="1" t="str">
        <f t="shared" si="232"/>
        <v>match</v>
      </c>
      <c r="J1522" s="1" t="str">
        <f t="shared" si="233"/>
        <v>match</v>
      </c>
      <c r="K1522" s="1">
        <f t="shared" si="234"/>
        <v>0</v>
      </c>
      <c r="L1522" s="2">
        <f>IF(F1522=0,"not processed",_xlfn.MINIFS(Processed_data!H:H,Processed_data!A:A,A1522))</f>
        <v>46056</v>
      </c>
      <c r="M1522" s="1">
        <f>IF(F1522=0,"not processed",ABS(bank_source_transactions__1[[#This Row],[transaction_date]]-Reconciliation!L1522))</f>
        <v>2</v>
      </c>
      <c r="N1522" s="1" t="str" cm="1">
        <f t="array" ref="N1522">_xlfn.IFS(M1522="not Processed", "Not Processed",M1522&gt;2,"SLA Breached",M1522&lt;=2,"Within SLA")</f>
        <v>Within SLA</v>
      </c>
      <c r="O1522" s="1" t="str">
        <f>_xlfn.XLOOKUP(A1522,Source_data!A:A,Source_data!D:D)</f>
        <v>NEFT</v>
      </c>
      <c r="P1522" s="1">
        <f t="shared" si="235"/>
        <v>0</v>
      </c>
      <c r="Q1522" s="1">
        <f t="shared" si="236"/>
        <v>0</v>
      </c>
      <c r="R1522" s="1">
        <f t="shared" si="237"/>
        <v>0</v>
      </c>
      <c r="S1522" s="1">
        <f t="shared" si="238"/>
        <v>0</v>
      </c>
      <c r="T1522" s="1">
        <f t="shared" si="239"/>
        <v>0</v>
      </c>
      <c r="U1522" s="1" t="str">
        <f>_xlfn.XLOOKUP(Table3[[#This Row],[Transaction ID]],Source_data!A:A,Source_data!E:E)</f>
        <v>Hyderabad</v>
      </c>
      <c r="V1522" s="1">
        <f>_xlfn.IFNA(_xlfn.XLOOKUP(A1522,bank_processed_transactions[transaction_id],bank_processed_transactions[processing_minutes]),"")</f>
        <v>30.7</v>
      </c>
      <c r="W1522" s="31">
        <f>_xlfn.XLOOKUP(A1522,Source_data!A:A,Source_data!B:B)</f>
        <v>46054</v>
      </c>
    </row>
    <row r="1523" spans="1:23" x14ac:dyDescent="0.3">
      <c r="A1523" s="4" t="s">
        <v>668</v>
      </c>
      <c r="B1523" s="1">
        <f>_xlfn.XLOOKUP(A1523,bank_source_transactions__1[transaction_id],bank_source_transactions__1[amount_inr])</f>
        <v>2626.18</v>
      </c>
      <c r="C1523" s="1">
        <f>_xlfn.XLOOKUP(A1523,Processed_data!A:A,Processed_data!F:F)</f>
        <v>2626.18</v>
      </c>
      <c r="D1523" s="1" t="str">
        <f>_xlfn.XLOOKUP(A1523,bank_source_transactions__1[transaction_id],bank_source_transactions__1[transaction_status])</f>
        <v>FAILED</v>
      </c>
      <c r="E1523" s="1" t="str">
        <f>_xlfn.XLOOKUP(A1523,Processed_data!A:A,Processed_data!G:G)</f>
        <v>FAILED</v>
      </c>
      <c r="F1523" s="1">
        <f>COUNTIF(bank_processed_transactions[transaction_id],A1523)</f>
        <v>1</v>
      </c>
      <c r="G1523" s="1" t="str">
        <f t="shared" si="230"/>
        <v>found</v>
      </c>
      <c r="H1523" s="1" t="str">
        <f t="shared" si="231"/>
        <v>Not Duplicate</v>
      </c>
      <c r="I1523" s="1" t="str">
        <f t="shared" si="232"/>
        <v>match</v>
      </c>
      <c r="J1523" s="1" t="str">
        <f t="shared" si="233"/>
        <v>match</v>
      </c>
      <c r="K1523" s="1">
        <f t="shared" si="234"/>
        <v>0</v>
      </c>
      <c r="L1523" s="2">
        <f>IF(F1523=0,"not processed",_xlfn.MINIFS(Processed_data!H:H,Processed_data!A:A,A1523))</f>
        <v>46041</v>
      </c>
      <c r="M1523" s="1">
        <f>IF(F1523=0,"not processed",ABS(bank_source_transactions__1[[#This Row],[transaction_date]]-Reconciliation!L1523))</f>
        <v>2</v>
      </c>
      <c r="N1523" s="1" t="str" cm="1">
        <f t="array" ref="N1523">_xlfn.IFS(M1523="not Processed", "Not Processed",M1523&gt;2,"SLA Breached",M1523&lt;=2,"Within SLA")</f>
        <v>Within SLA</v>
      </c>
      <c r="O1523" s="1" t="str">
        <f>_xlfn.XLOOKUP(A1523,Source_data!A:A,Source_data!D:D)</f>
        <v>UPI</v>
      </c>
      <c r="P1523" s="1">
        <f t="shared" si="235"/>
        <v>0</v>
      </c>
      <c r="Q1523" s="1">
        <f t="shared" si="236"/>
        <v>0</v>
      </c>
      <c r="R1523" s="1">
        <f t="shared" si="237"/>
        <v>0</v>
      </c>
      <c r="S1523" s="1">
        <f t="shared" si="238"/>
        <v>0</v>
      </c>
      <c r="T1523" s="1">
        <f t="shared" si="239"/>
        <v>0</v>
      </c>
      <c r="U1523" s="1" t="str">
        <f>_xlfn.XLOOKUP(Table3[[#This Row],[Transaction ID]],Source_data!A:A,Source_data!E:E)</f>
        <v>Mumbai</v>
      </c>
      <c r="V1523" s="1">
        <f>_xlfn.IFNA(_xlfn.XLOOKUP(A1523,bank_processed_transactions[transaction_id],bank_processed_transactions[processing_minutes]),"")</f>
        <v>13.8</v>
      </c>
      <c r="W1523" s="31">
        <f>_xlfn.XLOOKUP(A1523,Source_data!A:A,Source_data!B:B)</f>
        <v>46039</v>
      </c>
    </row>
    <row r="1524" spans="1:23" x14ac:dyDescent="0.3">
      <c r="A1524" s="3" t="s">
        <v>3047</v>
      </c>
      <c r="B1524" s="1">
        <f>_xlfn.XLOOKUP(A1524,bank_source_transactions__1[transaction_id],bank_source_transactions__1[amount_inr])</f>
        <v>7247.37</v>
      </c>
      <c r="C1524" s="1">
        <f>_xlfn.XLOOKUP(A1524,Processed_data!A:A,Processed_data!F:F)</f>
        <v>7247.37</v>
      </c>
      <c r="D1524" s="1" t="str">
        <f>_xlfn.XLOOKUP(A1524,bank_source_transactions__1[transaction_id],bank_source_transactions__1[transaction_status])</f>
        <v>FAILED</v>
      </c>
      <c r="E1524" s="1" t="str">
        <f>_xlfn.XLOOKUP(A1524,Processed_data!A:A,Processed_data!G:G)</f>
        <v>FAILED</v>
      </c>
      <c r="F1524" s="1">
        <f>COUNTIF(bank_processed_transactions[transaction_id],A1524)</f>
        <v>1</v>
      </c>
      <c r="G1524" s="1" t="str">
        <f t="shared" si="230"/>
        <v>found</v>
      </c>
      <c r="H1524" s="1" t="str">
        <f t="shared" si="231"/>
        <v>Not Duplicate</v>
      </c>
      <c r="I1524" s="1" t="str">
        <f t="shared" si="232"/>
        <v>match</v>
      </c>
      <c r="J1524" s="1" t="str">
        <f t="shared" si="233"/>
        <v>match</v>
      </c>
      <c r="K1524" s="1">
        <f t="shared" si="234"/>
        <v>0</v>
      </c>
      <c r="L1524" s="2">
        <f>IF(F1524=0,"not processed",_xlfn.MINIFS(Processed_data!H:H,Processed_data!A:A,A1524))</f>
        <v>46092</v>
      </c>
      <c r="M1524" s="1">
        <f>IF(F1524=0,"not processed",ABS(bank_source_transactions__1[[#This Row],[transaction_date]]-Reconciliation!L1524))</f>
        <v>2</v>
      </c>
      <c r="N1524" s="1" t="str" cm="1">
        <f t="array" ref="N1524">_xlfn.IFS(M1524="not Processed", "Not Processed",M1524&gt;2,"SLA Breached",M1524&lt;=2,"Within SLA")</f>
        <v>Within SLA</v>
      </c>
      <c r="O1524" s="1" t="str">
        <f>_xlfn.XLOOKUP(A1524,Source_data!A:A,Source_data!D:D)</f>
        <v>NEFT</v>
      </c>
      <c r="P1524" s="1">
        <f t="shared" si="235"/>
        <v>0</v>
      </c>
      <c r="Q1524" s="1">
        <f t="shared" si="236"/>
        <v>0</v>
      </c>
      <c r="R1524" s="1">
        <f t="shared" si="237"/>
        <v>0</v>
      </c>
      <c r="S1524" s="1">
        <f t="shared" si="238"/>
        <v>0</v>
      </c>
      <c r="T1524" s="1">
        <f t="shared" si="239"/>
        <v>0</v>
      </c>
      <c r="U1524" s="1" t="str">
        <f>_xlfn.XLOOKUP(Table3[[#This Row],[Transaction ID]],Source_data!A:A,Source_data!E:E)</f>
        <v>Bengaluru</v>
      </c>
      <c r="V1524" s="1">
        <f>_xlfn.IFNA(_xlfn.XLOOKUP(A1524,bank_processed_transactions[transaction_id],bank_processed_transactions[processing_minutes]),"")</f>
        <v>62.2</v>
      </c>
      <c r="W1524" s="31">
        <f>_xlfn.XLOOKUP(A1524,Source_data!A:A,Source_data!B:B)</f>
        <v>46090</v>
      </c>
    </row>
    <row r="1525" spans="1:23" x14ac:dyDescent="0.3">
      <c r="A1525" s="4" t="s">
        <v>1176</v>
      </c>
      <c r="B1525" s="1">
        <f>_xlfn.XLOOKUP(A1525,bank_source_transactions__1[transaction_id],bank_source_transactions__1[amount_inr])</f>
        <v>7534.5</v>
      </c>
      <c r="C1525" s="1">
        <f>_xlfn.XLOOKUP(A1525,Processed_data!A:A,Processed_data!F:F)</f>
        <v>7534.5</v>
      </c>
      <c r="D1525" s="1" t="str">
        <f>_xlfn.XLOOKUP(A1525,bank_source_transactions__1[transaction_id],bank_source_transactions__1[transaction_status])</f>
        <v>SUCCESS</v>
      </c>
      <c r="E1525" s="1" t="str">
        <f>_xlfn.XLOOKUP(A1525,Processed_data!A:A,Processed_data!G:G)</f>
        <v>SUCCESS</v>
      </c>
      <c r="F1525" s="1">
        <f>COUNTIF(bank_processed_transactions[transaction_id],A1525)</f>
        <v>1</v>
      </c>
      <c r="G1525" s="1" t="str">
        <f t="shared" si="230"/>
        <v>found</v>
      </c>
      <c r="H1525" s="1" t="str">
        <f t="shared" si="231"/>
        <v>Not Duplicate</v>
      </c>
      <c r="I1525" s="1" t="str">
        <f t="shared" si="232"/>
        <v>match</v>
      </c>
      <c r="J1525" s="1" t="str">
        <f t="shared" si="233"/>
        <v>match</v>
      </c>
      <c r="K1525" s="1">
        <f t="shared" si="234"/>
        <v>0</v>
      </c>
      <c r="L1525" s="2">
        <f>IF(F1525=0,"not processed",_xlfn.MINIFS(Processed_data!H:H,Processed_data!A:A,A1525))</f>
        <v>46096</v>
      </c>
      <c r="M1525" s="1">
        <f>IF(F1525=0,"not processed",ABS(bank_source_transactions__1[[#This Row],[transaction_date]]-Reconciliation!L1525))</f>
        <v>3</v>
      </c>
      <c r="N1525" s="1" t="str" cm="1">
        <f t="array" ref="N1525">_xlfn.IFS(M1525="not Processed", "Not Processed",M1525&gt;2,"SLA Breached",M1525&lt;=2,"Within SLA")</f>
        <v>SLA Breached</v>
      </c>
      <c r="O1525" s="1" t="str">
        <f>_xlfn.XLOOKUP(A1525,Source_data!A:A,Source_data!D:D)</f>
        <v>NEFT</v>
      </c>
      <c r="P1525" s="1">
        <f t="shared" si="235"/>
        <v>0</v>
      </c>
      <c r="Q1525" s="1">
        <f t="shared" si="236"/>
        <v>0</v>
      </c>
      <c r="R1525" s="1">
        <f t="shared" si="237"/>
        <v>0</v>
      </c>
      <c r="S1525" s="1">
        <f t="shared" si="238"/>
        <v>0</v>
      </c>
      <c r="T1525" s="1">
        <f t="shared" si="239"/>
        <v>1</v>
      </c>
      <c r="U1525" s="1" t="str">
        <f>_xlfn.XLOOKUP(Table3[[#This Row],[Transaction ID]],Source_data!A:A,Source_data!E:E)</f>
        <v>Hyderabad</v>
      </c>
      <c r="V1525" s="1">
        <f>_xlfn.IFNA(_xlfn.XLOOKUP(A1525,bank_processed_transactions[transaction_id],bank_processed_transactions[processing_minutes]),"")</f>
        <v>25.6</v>
      </c>
      <c r="W1525" s="31">
        <f>_xlfn.XLOOKUP(A1525,Source_data!A:A,Source_data!B:B)</f>
        <v>46093</v>
      </c>
    </row>
    <row r="1526" spans="1:23" x14ac:dyDescent="0.3">
      <c r="A1526" s="3" t="s">
        <v>3182</v>
      </c>
      <c r="B1526" s="1">
        <f>_xlfn.XLOOKUP(A1526,bank_source_transactions__1[transaction_id],bank_source_transactions__1[amount_inr])</f>
        <v>910.32</v>
      </c>
      <c r="C1526" s="1">
        <f>_xlfn.XLOOKUP(A1526,Processed_data!A:A,Processed_data!F:F)</f>
        <v>910.32</v>
      </c>
      <c r="D1526" s="1" t="str">
        <f>_xlfn.XLOOKUP(A1526,bank_source_transactions__1[transaction_id],bank_source_transactions__1[transaction_status])</f>
        <v>SUCCESS</v>
      </c>
      <c r="E1526" s="1" t="str">
        <f>_xlfn.XLOOKUP(A1526,Processed_data!A:A,Processed_data!G:G)</f>
        <v>SUCCESS</v>
      </c>
      <c r="F1526" s="1">
        <f>COUNTIF(bank_processed_transactions[transaction_id],A1526)</f>
        <v>1</v>
      </c>
      <c r="G1526" s="1" t="str">
        <f t="shared" si="230"/>
        <v>found</v>
      </c>
      <c r="H1526" s="1" t="str">
        <f t="shared" si="231"/>
        <v>Not Duplicate</v>
      </c>
      <c r="I1526" s="1" t="str">
        <f t="shared" si="232"/>
        <v>match</v>
      </c>
      <c r="J1526" s="1" t="str">
        <f t="shared" si="233"/>
        <v>match</v>
      </c>
      <c r="K1526" s="1">
        <f t="shared" si="234"/>
        <v>0</v>
      </c>
      <c r="L1526" s="2">
        <f>IF(F1526=0,"not processed",_xlfn.MINIFS(Processed_data!H:H,Processed_data!A:A,A1526))</f>
        <v>46044</v>
      </c>
      <c r="M1526" s="1">
        <f>IF(F1526=0,"not processed",ABS(bank_source_transactions__1[[#This Row],[transaction_date]]-Reconciliation!L1526))</f>
        <v>0</v>
      </c>
      <c r="N1526" s="1" t="str" cm="1">
        <f t="array" ref="N1526">_xlfn.IFS(M1526="not Processed", "Not Processed",M1526&gt;2,"SLA Breached",M1526&lt;=2,"Within SLA")</f>
        <v>Within SLA</v>
      </c>
      <c r="O1526" s="1" t="str">
        <f>_xlfn.XLOOKUP(A1526,Source_data!A:A,Source_data!D:D)</f>
        <v>UPI</v>
      </c>
      <c r="P1526" s="1">
        <f t="shared" si="235"/>
        <v>0</v>
      </c>
      <c r="Q1526" s="1">
        <f t="shared" si="236"/>
        <v>0</v>
      </c>
      <c r="R1526" s="1">
        <f t="shared" si="237"/>
        <v>0</v>
      </c>
      <c r="S1526" s="1">
        <f t="shared" si="238"/>
        <v>0</v>
      </c>
      <c r="T1526" s="1">
        <f t="shared" si="239"/>
        <v>0</v>
      </c>
      <c r="U1526" s="1" t="str">
        <f>_xlfn.XLOOKUP(Table3[[#This Row],[Transaction ID]],Source_data!A:A,Source_data!E:E)</f>
        <v>Hyderabad</v>
      </c>
      <c r="V1526" s="1">
        <f>_xlfn.IFNA(_xlfn.XLOOKUP(A1526,bank_processed_transactions[transaction_id],bank_processed_transactions[processing_minutes]),"")</f>
        <v>55.4</v>
      </c>
      <c r="W1526" s="31">
        <f>_xlfn.XLOOKUP(A1526,Source_data!A:A,Source_data!B:B)</f>
        <v>46044</v>
      </c>
    </row>
    <row r="1527" spans="1:23" x14ac:dyDescent="0.3">
      <c r="A1527" s="4" t="s">
        <v>4824</v>
      </c>
      <c r="B1527" s="1">
        <f>_xlfn.XLOOKUP(A1527,bank_source_transactions__1[transaction_id],bank_source_transactions__1[amount_inr])</f>
        <v>6662.73</v>
      </c>
      <c r="C1527" s="1">
        <f>_xlfn.XLOOKUP(A1527,Processed_data!A:A,Processed_data!F:F)</f>
        <v>6662.73</v>
      </c>
      <c r="D1527" s="1" t="str">
        <f>_xlfn.XLOOKUP(A1527,bank_source_transactions__1[transaction_id],bank_source_transactions__1[transaction_status])</f>
        <v>SUCCESS</v>
      </c>
      <c r="E1527" s="1" t="str">
        <f>_xlfn.XLOOKUP(A1527,Processed_data!A:A,Processed_data!G:G)</f>
        <v>SUCCESS</v>
      </c>
      <c r="F1527" s="1">
        <f>COUNTIF(bank_processed_transactions[transaction_id],A1527)</f>
        <v>1</v>
      </c>
      <c r="G1527" s="1" t="str">
        <f t="shared" si="230"/>
        <v>found</v>
      </c>
      <c r="H1527" s="1" t="str">
        <f t="shared" si="231"/>
        <v>Not Duplicate</v>
      </c>
      <c r="I1527" s="1" t="str">
        <f t="shared" si="232"/>
        <v>match</v>
      </c>
      <c r="J1527" s="1" t="str">
        <f t="shared" si="233"/>
        <v>match</v>
      </c>
      <c r="K1527" s="1">
        <f t="shared" si="234"/>
        <v>0</v>
      </c>
      <c r="L1527" s="2">
        <f>IF(F1527=0,"not processed",_xlfn.MINIFS(Processed_data!H:H,Processed_data!A:A,A1527))</f>
        <v>46084</v>
      </c>
      <c r="M1527" s="1">
        <f>IF(F1527=0,"not processed",ABS(bank_source_transactions__1[[#This Row],[transaction_date]]-Reconciliation!L1527))</f>
        <v>1</v>
      </c>
      <c r="N1527" s="1" t="str" cm="1">
        <f t="array" ref="N1527">_xlfn.IFS(M1527="not Processed", "Not Processed",M1527&gt;2,"SLA Breached",M1527&lt;=2,"Within SLA")</f>
        <v>Within SLA</v>
      </c>
      <c r="O1527" s="1" t="str">
        <f>_xlfn.XLOOKUP(A1527,Source_data!A:A,Source_data!D:D)</f>
        <v>ATM</v>
      </c>
      <c r="P1527" s="1">
        <f t="shared" si="235"/>
        <v>0</v>
      </c>
      <c r="Q1527" s="1">
        <f t="shared" si="236"/>
        <v>0</v>
      </c>
      <c r="R1527" s="1">
        <f t="shared" si="237"/>
        <v>0</v>
      </c>
      <c r="S1527" s="1">
        <f t="shared" si="238"/>
        <v>0</v>
      </c>
      <c r="T1527" s="1">
        <f t="shared" si="239"/>
        <v>0</v>
      </c>
      <c r="U1527" s="1" t="str">
        <f>_xlfn.XLOOKUP(Table3[[#This Row],[Transaction ID]],Source_data!A:A,Source_data!E:E)</f>
        <v>Hyderabad</v>
      </c>
      <c r="V1527" s="1">
        <f>_xlfn.IFNA(_xlfn.XLOOKUP(A1527,bank_processed_transactions[transaction_id],bank_processed_transactions[processing_minutes]),"")</f>
        <v>9.4</v>
      </c>
      <c r="W1527" s="31">
        <f>_xlfn.XLOOKUP(A1527,Source_data!A:A,Source_data!B:B)</f>
        <v>46083</v>
      </c>
    </row>
    <row r="1528" spans="1:23" x14ac:dyDescent="0.3">
      <c r="A1528" s="3" t="s">
        <v>2307</v>
      </c>
      <c r="B1528" s="1">
        <f>_xlfn.XLOOKUP(A1528,bank_source_transactions__1[transaction_id],bank_source_transactions__1[amount_inr])</f>
        <v>23316.68</v>
      </c>
      <c r="C1528" s="1">
        <f>_xlfn.XLOOKUP(A1528,Processed_data!A:A,Processed_data!F:F)</f>
        <v>23316.68</v>
      </c>
      <c r="D1528" s="1" t="str">
        <f>_xlfn.XLOOKUP(A1528,bank_source_transactions__1[transaction_id],bank_source_transactions__1[transaction_status])</f>
        <v>SUCCESS</v>
      </c>
      <c r="E1528" s="1" t="str">
        <f>_xlfn.XLOOKUP(A1528,Processed_data!A:A,Processed_data!G:G)</f>
        <v>SUCCESS</v>
      </c>
      <c r="F1528" s="1">
        <f>COUNTIF(bank_processed_transactions[transaction_id],A1528)</f>
        <v>1</v>
      </c>
      <c r="G1528" s="1" t="str">
        <f t="shared" si="230"/>
        <v>found</v>
      </c>
      <c r="H1528" s="1" t="str">
        <f t="shared" si="231"/>
        <v>Not Duplicate</v>
      </c>
      <c r="I1528" s="1" t="str">
        <f t="shared" si="232"/>
        <v>match</v>
      </c>
      <c r="J1528" s="1" t="str">
        <f t="shared" si="233"/>
        <v>match</v>
      </c>
      <c r="K1528" s="1">
        <f t="shared" si="234"/>
        <v>0</v>
      </c>
      <c r="L1528" s="2">
        <f>IF(F1528=0,"not processed",_xlfn.MINIFS(Processed_data!H:H,Processed_data!A:A,A1528))</f>
        <v>46087</v>
      </c>
      <c r="M1528" s="1">
        <f>IF(F1528=0,"not processed",ABS(bank_source_transactions__1[[#This Row],[transaction_date]]-Reconciliation!L1528))</f>
        <v>3</v>
      </c>
      <c r="N1528" s="1" t="str" cm="1">
        <f t="array" ref="N1528">_xlfn.IFS(M1528="not Processed", "Not Processed",M1528&gt;2,"SLA Breached",M1528&lt;=2,"Within SLA")</f>
        <v>SLA Breached</v>
      </c>
      <c r="O1528" s="1" t="str">
        <f>_xlfn.XLOOKUP(A1528,Source_data!A:A,Source_data!D:D)</f>
        <v>CARD</v>
      </c>
      <c r="P1528" s="1">
        <f t="shared" si="235"/>
        <v>0</v>
      </c>
      <c r="Q1528" s="1">
        <f t="shared" si="236"/>
        <v>0</v>
      </c>
      <c r="R1528" s="1">
        <f t="shared" si="237"/>
        <v>0</v>
      </c>
      <c r="S1528" s="1">
        <f t="shared" si="238"/>
        <v>0</v>
      </c>
      <c r="T1528" s="1">
        <f t="shared" si="239"/>
        <v>1</v>
      </c>
      <c r="U1528" s="1" t="str">
        <f>_xlfn.XLOOKUP(Table3[[#This Row],[Transaction ID]],Source_data!A:A,Source_data!E:E)</f>
        <v>Hyderabad</v>
      </c>
      <c r="V1528" s="1">
        <f>_xlfn.IFNA(_xlfn.XLOOKUP(A1528,bank_processed_transactions[transaction_id],bank_processed_transactions[processing_minutes]),"")</f>
        <v>29.3</v>
      </c>
      <c r="W1528" s="31">
        <f>_xlfn.XLOOKUP(A1528,Source_data!A:A,Source_data!B:B)</f>
        <v>46084</v>
      </c>
    </row>
    <row r="1529" spans="1:23" x14ac:dyDescent="0.3">
      <c r="A1529" s="4" t="s">
        <v>5016</v>
      </c>
      <c r="B1529" s="1">
        <f>_xlfn.XLOOKUP(A1529,bank_source_transactions__1[transaction_id],bank_source_transactions__1[amount_inr])</f>
        <v>7132.54</v>
      </c>
      <c r="C1529" s="1" t="e">
        <f>_xlfn.XLOOKUP(A1529,Processed_data!A:A,Processed_data!F:F)</f>
        <v>#N/A</v>
      </c>
      <c r="D1529" s="1" t="str">
        <f>_xlfn.XLOOKUP(A1529,bank_source_transactions__1[transaction_id],bank_source_transactions__1[transaction_status])</f>
        <v>SUCCESS</v>
      </c>
      <c r="E1529" s="1" t="e">
        <f>_xlfn.XLOOKUP(A1529,Processed_data!A:A,Processed_data!G:G)</f>
        <v>#N/A</v>
      </c>
      <c r="F1529" s="1">
        <f>COUNTIF(bank_processed_transactions[transaction_id],A1529)</f>
        <v>0</v>
      </c>
      <c r="G1529" s="1" t="str">
        <f t="shared" si="230"/>
        <v>missing</v>
      </c>
      <c r="H1529" s="1" t="str">
        <f t="shared" si="231"/>
        <v>Not Duplicate</v>
      </c>
      <c r="I1529" s="1" t="str">
        <f t="shared" si="232"/>
        <v>not processed</v>
      </c>
      <c r="J1529" s="1" t="str">
        <f t="shared" si="233"/>
        <v>not processed</v>
      </c>
      <c r="K1529" s="1" t="str">
        <f t="shared" si="234"/>
        <v>missing</v>
      </c>
      <c r="L1529" s="2" t="str">
        <f>IF(F1529=0,"not processed",_xlfn.MINIFS(Processed_data!H:H,Processed_data!A:A,A1529))</f>
        <v>not processed</v>
      </c>
      <c r="M1529" s="1" t="str">
        <f>IF(F1529=0,"not processed",ABS(bank_source_transactions__1[[#This Row],[transaction_date]]-Reconciliation!L1529))</f>
        <v>not processed</v>
      </c>
      <c r="N1529" s="1" t="str" cm="1">
        <f t="array" ref="N1529">_xlfn.IFS(M1529="not Processed", "Not Processed",M1529&gt;2,"SLA Breached",M1529&lt;=2,"Within SLA")</f>
        <v>Not Processed</v>
      </c>
      <c r="O1529" s="1" t="str">
        <f>_xlfn.XLOOKUP(A1529,Source_data!A:A,Source_data!D:D)</f>
        <v>CARD</v>
      </c>
      <c r="P1529" s="1">
        <f t="shared" si="235"/>
        <v>1</v>
      </c>
      <c r="Q1529" s="1">
        <f t="shared" si="236"/>
        <v>0</v>
      </c>
      <c r="R1529" s="1">
        <f t="shared" si="237"/>
        <v>0</v>
      </c>
      <c r="S1529" s="1">
        <f t="shared" si="238"/>
        <v>0</v>
      </c>
      <c r="T1529" s="1">
        <f t="shared" si="239"/>
        <v>0</v>
      </c>
      <c r="U1529" s="1" t="str">
        <f>_xlfn.XLOOKUP(Table3[[#This Row],[Transaction ID]],Source_data!A:A,Source_data!E:E)</f>
        <v>Pune</v>
      </c>
      <c r="V1529" s="1" t="str">
        <f>_xlfn.IFNA(_xlfn.XLOOKUP(A1529,bank_processed_transactions[transaction_id],bank_processed_transactions[processing_minutes]),"")</f>
        <v/>
      </c>
      <c r="W1529" s="31">
        <f>_xlfn.XLOOKUP(A1529,Source_data!A:A,Source_data!B:B)</f>
        <v>46036</v>
      </c>
    </row>
    <row r="1530" spans="1:23" x14ac:dyDescent="0.3">
      <c r="A1530" s="3" t="s">
        <v>3176</v>
      </c>
      <c r="B1530" s="1">
        <f>_xlfn.XLOOKUP(A1530,bank_source_transactions__1[transaction_id],bank_source_transactions__1[amount_inr])</f>
        <v>2109.25</v>
      </c>
      <c r="C1530" s="1">
        <f>_xlfn.XLOOKUP(A1530,Processed_data!A:A,Processed_data!F:F)</f>
        <v>2109.25</v>
      </c>
      <c r="D1530" s="1" t="str">
        <f>_xlfn.XLOOKUP(A1530,bank_source_transactions__1[transaction_id],bank_source_transactions__1[transaction_status])</f>
        <v>SUCCESS</v>
      </c>
      <c r="E1530" s="1" t="str">
        <f>_xlfn.XLOOKUP(A1530,Processed_data!A:A,Processed_data!G:G)</f>
        <v>SUCCESS</v>
      </c>
      <c r="F1530" s="1">
        <f>COUNTIF(bank_processed_transactions[transaction_id],A1530)</f>
        <v>1</v>
      </c>
      <c r="G1530" s="1" t="str">
        <f t="shared" si="230"/>
        <v>found</v>
      </c>
      <c r="H1530" s="1" t="str">
        <f t="shared" si="231"/>
        <v>Not Duplicate</v>
      </c>
      <c r="I1530" s="1" t="str">
        <f t="shared" si="232"/>
        <v>match</v>
      </c>
      <c r="J1530" s="1" t="str">
        <f t="shared" si="233"/>
        <v>match</v>
      </c>
      <c r="K1530" s="1">
        <f t="shared" si="234"/>
        <v>0</v>
      </c>
      <c r="L1530" s="2">
        <f>IF(F1530=0,"not processed",_xlfn.MINIFS(Processed_data!H:H,Processed_data!A:A,A1530))</f>
        <v>46064</v>
      </c>
      <c r="M1530" s="1">
        <f>IF(F1530=0,"not processed",ABS(bank_source_transactions__1[[#This Row],[transaction_date]]-Reconciliation!L1530))</f>
        <v>2</v>
      </c>
      <c r="N1530" s="1" t="str" cm="1">
        <f t="array" ref="N1530">_xlfn.IFS(M1530="not Processed", "Not Processed",M1530&gt;2,"SLA Breached",M1530&lt;=2,"Within SLA")</f>
        <v>Within SLA</v>
      </c>
      <c r="O1530" s="1" t="str">
        <f>_xlfn.XLOOKUP(A1530,Source_data!A:A,Source_data!D:D)</f>
        <v>UPI</v>
      </c>
      <c r="P1530" s="1">
        <f t="shared" si="235"/>
        <v>0</v>
      </c>
      <c r="Q1530" s="1">
        <f t="shared" si="236"/>
        <v>0</v>
      </c>
      <c r="R1530" s="1">
        <f t="shared" si="237"/>
        <v>0</v>
      </c>
      <c r="S1530" s="1">
        <f t="shared" si="238"/>
        <v>0</v>
      </c>
      <c r="T1530" s="1">
        <f t="shared" si="239"/>
        <v>0</v>
      </c>
      <c r="U1530" s="1" t="str">
        <f>_xlfn.XLOOKUP(Table3[[#This Row],[Transaction ID]],Source_data!A:A,Source_data!E:E)</f>
        <v>Mumbai</v>
      </c>
      <c r="V1530" s="1">
        <f>_xlfn.IFNA(_xlfn.XLOOKUP(A1530,bank_processed_transactions[transaction_id],bank_processed_transactions[processing_minutes]),"")</f>
        <v>11.6</v>
      </c>
      <c r="W1530" s="31">
        <f>_xlfn.XLOOKUP(A1530,Source_data!A:A,Source_data!B:B)</f>
        <v>46062</v>
      </c>
    </row>
    <row r="1531" spans="1:23" x14ac:dyDescent="0.3">
      <c r="A1531" s="4" t="s">
        <v>119</v>
      </c>
      <c r="B1531" s="1">
        <f>_xlfn.XLOOKUP(A1531,bank_source_transactions__1[transaction_id],bank_source_transactions__1[amount_inr])</f>
        <v>654.94000000000005</v>
      </c>
      <c r="C1531" s="1">
        <f>_xlfn.XLOOKUP(A1531,Processed_data!A:A,Processed_data!F:F)</f>
        <v>654.94000000000005</v>
      </c>
      <c r="D1531" s="1" t="str">
        <f>_xlfn.XLOOKUP(A1531,bank_source_transactions__1[transaction_id],bank_source_transactions__1[transaction_status])</f>
        <v>SUCCESS</v>
      </c>
      <c r="E1531" s="1" t="str">
        <f>_xlfn.XLOOKUP(A1531,Processed_data!A:A,Processed_data!G:G)</f>
        <v>SUCCESS</v>
      </c>
      <c r="F1531" s="1">
        <f>COUNTIF(bank_processed_transactions[transaction_id],A1531)</f>
        <v>1</v>
      </c>
      <c r="G1531" s="1" t="str">
        <f t="shared" si="230"/>
        <v>found</v>
      </c>
      <c r="H1531" s="1" t="str">
        <f t="shared" si="231"/>
        <v>Not Duplicate</v>
      </c>
      <c r="I1531" s="1" t="str">
        <f t="shared" si="232"/>
        <v>match</v>
      </c>
      <c r="J1531" s="1" t="str">
        <f t="shared" si="233"/>
        <v>match</v>
      </c>
      <c r="K1531" s="1">
        <f t="shared" si="234"/>
        <v>0</v>
      </c>
      <c r="L1531" s="2">
        <f>IF(F1531=0,"not processed",_xlfn.MINIFS(Processed_data!H:H,Processed_data!A:A,A1531))</f>
        <v>46080</v>
      </c>
      <c r="M1531" s="1">
        <f>IF(F1531=0,"not processed",ABS(bank_source_transactions__1[[#This Row],[transaction_date]]-Reconciliation!L1531))</f>
        <v>1</v>
      </c>
      <c r="N1531" s="1" t="str" cm="1">
        <f t="array" ref="N1531">_xlfn.IFS(M1531="not Processed", "Not Processed",M1531&gt;2,"SLA Breached",M1531&lt;=2,"Within SLA")</f>
        <v>Within SLA</v>
      </c>
      <c r="O1531" s="1" t="str">
        <f>_xlfn.XLOOKUP(A1531,Source_data!A:A,Source_data!D:D)</f>
        <v>IMPS</v>
      </c>
      <c r="P1531" s="1">
        <f t="shared" si="235"/>
        <v>0</v>
      </c>
      <c r="Q1531" s="1">
        <f t="shared" si="236"/>
        <v>0</v>
      </c>
      <c r="R1531" s="1">
        <f t="shared" si="237"/>
        <v>0</v>
      </c>
      <c r="S1531" s="1">
        <f t="shared" si="238"/>
        <v>0</v>
      </c>
      <c r="T1531" s="1">
        <f t="shared" si="239"/>
        <v>0</v>
      </c>
      <c r="U1531" s="1" t="str">
        <f>_xlfn.XLOOKUP(Table3[[#This Row],[Transaction ID]],Source_data!A:A,Source_data!E:E)</f>
        <v>Mumbai</v>
      </c>
      <c r="V1531" s="1">
        <f>_xlfn.IFNA(_xlfn.XLOOKUP(A1531,bank_processed_transactions[transaction_id],bank_processed_transactions[processing_minutes]),"")</f>
        <v>20.9</v>
      </c>
      <c r="W1531" s="31">
        <f>_xlfn.XLOOKUP(A1531,Source_data!A:A,Source_data!B:B)</f>
        <v>46079</v>
      </c>
    </row>
    <row r="1532" spans="1:23" x14ac:dyDescent="0.3">
      <c r="A1532" s="3" t="s">
        <v>172</v>
      </c>
      <c r="B1532" s="1">
        <f>_xlfn.XLOOKUP(A1532,bank_source_transactions__1[transaction_id],bank_source_transactions__1[amount_inr])</f>
        <v>5668.65</v>
      </c>
      <c r="C1532" s="1">
        <f>_xlfn.XLOOKUP(A1532,Processed_data!A:A,Processed_data!F:F)</f>
        <v>5668.65</v>
      </c>
      <c r="D1532" s="1" t="str">
        <f>_xlfn.XLOOKUP(A1532,bank_source_transactions__1[transaction_id],bank_source_transactions__1[transaction_status])</f>
        <v>SUCCESS</v>
      </c>
      <c r="E1532" s="1" t="str">
        <f>_xlfn.XLOOKUP(A1532,Processed_data!A:A,Processed_data!G:G)</f>
        <v>SUCCESS</v>
      </c>
      <c r="F1532" s="1">
        <f>COUNTIF(bank_processed_transactions[transaction_id],A1532)</f>
        <v>1</v>
      </c>
      <c r="G1532" s="1" t="str">
        <f t="shared" si="230"/>
        <v>found</v>
      </c>
      <c r="H1532" s="1" t="str">
        <f t="shared" si="231"/>
        <v>Not Duplicate</v>
      </c>
      <c r="I1532" s="1" t="str">
        <f t="shared" si="232"/>
        <v>match</v>
      </c>
      <c r="J1532" s="1" t="str">
        <f t="shared" si="233"/>
        <v>match</v>
      </c>
      <c r="K1532" s="1">
        <f t="shared" si="234"/>
        <v>0</v>
      </c>
      <c r="L1532" s="2">
        <f>IF(F1532=0,"not processed",_xlfn.MINIFS(Processed_data!H:H,Processed_data!A:A,A1532))</f>
        <v>46080</v>
      </c>
      <c r="M1532" s="1">
        <f>IF(F1532=0,"not processed",ABS(bank_source_transactions__1[[#This Row],[transaction_date]]-Reconciliation!L1532))</f>
        <v>3</v>
      </c>
      <c r="N1532" s="1" t="str" cm="1">
        <f t="array" ref="N1532">_xlfn.IFS(M1532="not Processed", "Not Processed",M1532&gt;2,"SLA Breached",M1532&lt;=2,"Within SLA")</f>
        <v>SLA Breached</v>
      </c>
      <c r="O1532" s="1" t="str">
        <f>_xlfn.XLOOKUP(A1532,Source_data!A:A,Source_data!D:D)</f>
        <v>CARD</v>
      </c>
      <c r="P1532" s="1">
        <f t="shared" si="235"/>
        <v>0</v>
      </c>
      <c r="Q1532" s="1">
        <f t="shared" si="236"/>
        <v>0</v>
      </c>
      <c r="R1532" s="1">
        <f t="shared" si="237"/>
        <v>0</v>
      </c>
      <c r="S1532" s="1">
        <f t="shared" si="238"/>
        <v>0</v>
      </c>
      <c r="T1532" s="1">
        <f t="shared" si="239"/>
        <v>1</v>
      </c>
      <c r="U1532" s="1" t="str">
        <f>_xlfn.XLOOKUP(Table3[[#This Row],[Transaction ID]],Source_data!A:A,Source_data!E:E)</f>
        <v>Bengaluru</v>
      </c>
      <c r="V1532" s="1">
        <f>_xlfn.IFNA(_xlfn.XLOOKUP(A1532,bank_processed_transactions[transaction_id],bank_processed_transactions[processing_minutes]),"")</f>
        <v>25.8</v>
      </c>
      <c r="W1532" s="31">
        <f>_xlfn.XLOOKUP(A1532,Source_data!A:A,Source_data!B:B)</f>
        <v>46077</v>
      </c>
    </row>
    <row r="1533" spans="1:23" x14ac:dyDescent="0.3">
      <c r="A1533" s="4" t="s">
        <v>733</v>
      </c>
      <c r="B1533" s="1">
        <f>_xlfn.XLOOKUP(A1533,bank_source_transactions__1[transaction_id],bank_source_transactions__1[amount_inr])</f>
        <v>2205.58</v>
      </c>
      <c r="C1533" s="1">
        <f>_xlfn.XLOOKUP(A1533,Processed_data!A:A,Processed_data!F:F)</f>
        <v>2205.58</v>
      </c>
      <c r="D1533" s="1" t="str">
        <f>_xlfn.XLOOKUP(A1533,bank_source_transactions__1[transaction_id],bank_source_transactions__1[transaction_status])</f>
        <v>SUCCESS</v>
      </c>
      <c r="E1533" s="1" t="str">
        <f>_xlfn.XLOOKUP(A1533,Processed_data!A:A,Processed_data!G:G)</f>
        <v>SUCCESS</v>
      </c>
      <c r="F1533" s="1">
        <f>COUNTIF(bank_processed_transactions[transaction_id],A1533)</f>
        <v>1</v>
      </c>
      <c r="G1533" s="1" t="str">
        <f t="shared" si="230"/>
        <v>found</v>
      </c>
      <c r="H1533" s="1" t="str">
        <f t="shared" si="231"/>
        <v>Not Duplicate</v>
      </c>
      <c r="I1533" s="1" t="str">
        <f t="shared" si="232"/>
        <v>match</v>
      </c>
      <c r="J1533" s="1" t="str">
        <f t="shared" si="233"/>
        <v>match</v>
      </c>
      <c r="K1533" s="1">
        <f t="shared" si="234"/>
        <v>0</v>
      </c>
      <c r="L1533" s="2">
        <f>IF(F1533=0,"not processed",_xlfn.MINIFS(Processed_data!H:H,Processed_data!A:A,A1533))</f>
        <v>46058</v>
      </c>
      <c r="M1533" s="1">
        <f>IF(F1533=0,"not processed",ABS(bank_source_transactions__1[[#This Row],[transaction_date]]-Reconciliation!L1533))</f>
        <v>1</v>
      </c>
      <c r="N1533" s="1" t="str" cm="1">
        <f t="array" ref="N1533">_xlfn.IFS(M1533="not Processed", "Not Processed",M1533&gt;2,"SLA Breached",M1533&lt;=2,"Within SLA")</f>
        <v>Within SLA</v>
      </c>
      <c r="O1533" s="1" t="str">
        <f>_xlfn.XLOOKUP(A1533,Source_data!A:A,Source_data!D:D)</f>
        <v>UPI</v>
      </c>
      <c r="P1533" s="1">
        <f t="shared" si="235"/>
        <v>0</v>
      </c>
      <c r="Q1533" s="1">
        <f t="shared" si="236"/>
        <v>0</v>
      </c>
      <c r="R1533" s="1">
        <f t="shared" si="237"/>
        <v>0</v>
      </c>
      <c r="S1533" s="1">
        <f t="shared" si="238"/>
        <v>0</v>
      </c>
      <c r="T1533" s="1">
        <f t="shared" si="239"/>
        <v>0</v>
      </c>
      <c r="U1533" s="1" t="str">
        <f>_xlfn.XLOOKUP(Table3[[#This Row],[Transaction ID]],Source_data!A:A,Source_data!E:E)</f>
        <v>Hyderabad</v>
      </c>
      <c r="V1533" s="1">
        <f>_xlfn.IFNA(_xlfn.XLOOKUP(A1533,bank_processed_transactions[transaction_id],bank_processed_transactions[processing_minutes]),"")</f>
        <v>39.5</v>
      </c>
      <c r="W1533" s="31">
        <f>_xlfn.XLOOKUP(A1533,Source_data!A:A,Source_data!B:B)</f>
        <v>46057</v>
      </c>
    </row>
    <row r="1534" spans="1:23" x14ac:dyDescent="0.3">
      <c r="A1534" s="3" t="s">
        <v>3508</v>
      </c>
      <c r="B1534" s="1">
        <f>_xlfn.XLOOKUP(A1534,bank_source_transactions__1[transaction_id],bank_source_transactions__1[amount_inr])</f>
        <v>4351.6499999999996</v>
      </c>
      <c r="C1534" s="1">
        <f>_xlfn.XLOOKUP(A1534,Processed_data!A:A,Processed_data!F:F)</f>
        <v>4351.6499999999996</v>
      </c>
      <c r="D1534" s="1" t="str">
        <f>_xlfn.XLOOKUP(A1534,bank_source_transactions__1[transaction_id],bank_source_transactions__1[transaction_status])</f>
        <v>REVERSED</v>
      </c>
      <c r="E1534" s="1" t="str">
        <f>_xlfn.XLOOKUP(A1534,Processed_data!A:A,Processed_data!G:G)</f>
        <v>REVERSED</v>
      </c>
      <c r="F1534" s="1">
        <f>COUNTIF(bank_processed_transactions[transaction_id],A1534)</f>
        <v>1</v>
      </c>
      <c r="G1534" s="1" t="str">
        <f t="shared" si="230"/>
        <v>found</v>
      </c>
      <c r="H1534" s="1" t="str">
        <f t="shared" si="231"/>
        <v>Not Duplicate</v>
      </c>
      <c r="I1534" s="1" t="str">
        <f t="shared" si="232"/>
        <v>match</v>
      </c>
      <c r="J1534" s="1" t="str">
        <f t="shared" si="233"/>
        <v>match</v>
      </c>
      <c r="K1534" s="1">
        <f t="shared" si="234"/>
        <v>0</v>
      </c>
      <c r="L1534" s="2">
        <f>IF(F1534=0,"not processed",_xlfn.MINIFS(Processed_data!H:H,Processed_data!A:A,A1534))</f>
        <v>46112</v>
      </c>
      <c r="M1534" s="1">
        <f>IF(F1534=0,"not processed",ABS(bank_source_transactions__1[[#This Row],[transaction_date]]-Reconciliation!L1534))</f>
        <v>0</v>
      </c>
      <c r="N1534" s="1" t="str" cm="1">
        <f t="array" ref="N1534">_xlfn.IFS(M1534="not Processed", "Not Processed",M1534&gt;2,"SLA Breached",M1534&lt;=2,"Within SLA")</f>
        <v>Within SLA</v>
      </c>
      <c r="O1534" s="1" t="str">
        <f>_xlfn.XLOOKUP(A1534,Source_data!A:A,Source_data!D:D)</f>
        <v>CARD</v>
      </c>
      <c r="P1534" s="1">
        <f t="shared" si="235"/>
        <v>0</v>
      </c>
      <c r="Q1534" s="1">
        <f t="shared" si="236"/>
        <v>0</v>
      </c>
      <c r="R1534" s="1">
        <f t="shared" si="237"/>
        <v>0</v>
      </c>
      <c r="S1534" s="1">
        <f t="shared" si="238"/>
        <v>0</v>
      </c>
      <c r="T1534" s="1">
        <f t="shared" si="239"/>
        <v>0</v>
      </c>
      <c r="U1534" s="1" t="str">
        <f>_xlfn.XLOOKUP(Table3[[#This Row],[Transaction ID]],Source_data!A:A,Source_data!E:E)</f>
        <v>Bengaluru</v>
      </c>
      <c r="V1534" s="1">
        <f>_xlfn.IFNA(_xlfn.XLOOKUP(A1534,bank_processed_transactions[transaction_id],bank_processed_transactions[processing_minutes]),"")</f>
        <v>30.8</v>
      </c>
      <c r="W1534" s="31">
        <f>_xlfn.XLOOKUP(A1534,Source_data!A:A,Source_data!B:B)</f>
        <v>46112</v>
      </c>
    </row>
    <row r="1535" spans="1:23" x14ac:dyDescent="0.3">
      <c r="A1535" s="4" t="s">
        <v>785</v>
      </c>
      <c r="B1535" s="1">
        <f>_xlfn.XLOOKUP(A1535,bank_source_transactions__1[transaction_id],bank_source_transactions__1[amount_inr])</f>
        <v>10365.93</v>
      </c>
      <c r="C1535" s="1">
        <f>_xlfn.XLOOKUP(A1535,Processed_data!A:A,Processed_data!F:F)</f>
        <v>10365.93</v>
      </c>
      <c r="D1535" s="1" t="str">
        <f>_xlfn.XLOOKUP(A1535,bank_source_transactions__1[transaction_id],bank_source_transactions__1[transaction_status])</f>
        <v>SUCCESS</v>
      </c>
      <c r="E1535" s="1" t="str">
        <f>_xlfn.XLOOKUP(A1535,Processed_data!A:A,Processed_data!G:G)</f>
        <v>SUCCESS</v>
      </c>
      <c r="F1535" s="1">
        <f>COUNTIF(bank_processed_transactions[transaction_id],A1535)</f>
        <v>1</v>
      </c>
      <c r="G1535" s="1" t="str">
        <f t="shared" si="230"/>
        <v>found</v>
      </c>
      <c r="H1535" s="1" t="str">
        <f t="shared" si="231"/>
        <v>Not Duplicate</v>
      </c>
      <c r="I1535" s="1" t="str">
        <f t="shared" si="232"/>
        <v>match</v>
      </c>
      <c r="J1535" s="1" t="str">
        <f t="shared" si="233"/>
        <v>match</v>
      </c>
      <c r="K1535" s="1">
        <f t="shared" si="234"/>
        <v>0</v>
      </c>
      <c r="L1535" s="2">
        <f>IF(F1535=0,"not processed",_xlfn.MINIFS(Processed_data!H:H,Processed_data!A:A,A1535))</f>
        <v>46059</v>
      </c>
      <c r="M1535" s="1">
        <f>IF(F1535=0,"not processed",ABS(bank_source_transactions__1[[#This Row],[transaction_date]]-Reconciliation!L1535))</f>
        <v>0</v>
      </c>
      <c r="N1535" s="1" t="str" cm="1">
        <f t="array" ref="N1535">_xlfn.IFS(M1535="not Processed", "Not Processed",M1535&gt;2,"SLA Breached",M1535&lt;=2,"Within SLA")</f>
        <v>Within SLA</v>
      </c>
      <c r="O1535" s="1" t="str">
        <f>_xlfn.XLOOKUP(A1535,Source_data!A:A,Source_data!D:D)</f>
        <v>UPI</v>
      </c>
      <c r="P1535" s="1">
        <f t="shared" si="235"/>
        <v>0</v>
      </c>
      <c r="Q1535" s="1">
        <f t="shared" si="236"/>
        <v>0</v>
      </c>
      <c r="R1535" s="1">
        <f t="shared" si="237"/>
        <v>0</v>
      </c>
      <c r="S1535" s="1">
        <f t="shared" si="238"/>
        <v>0</v>
      </c>
      <c r="T1535" s="1">
        <f t="shared" si="239"/>
        <v>0</v>
      </c>
      <c r="U1535" s="1" t="str">
        <f>_xlfn.XLOOKUP(Table3[[#This Row],[Transaction ID]],Source_data!A:A,Source_data!E:E)</f>
        <v>Mumbai</v>
      </c>
      <c r="V1535" s="1">
        <f>_xlfn.IFNA(_xlfn.XLOOKUP(A1535,bank_processed_transactions[transaction_id],bank_processed_transactions[processing_minutes]),"")</f>
        <v>20.2</v>
      </c>
      <c r="W1535" s="31">
        <f>_xlfn.XLOOKUP(A1535,Source_data!A:A,Source_data!B:B)</f>
        <v>46059</v>
      </c>
    </row>
    <row r="1536" spans="1:23" x14ac:dyDescent="0.3">
      <c r="A1536" s="3" t="s">
        <v>3583</v>
      </c>
      <c r="B1536" s="1">
        <f>_xlfn.XLOOKUP(A1536,bank_source_transactions__1[transaction_id],bank_source_transactions__1[amount_inr])</f>
        <v>3640.28</v>
      </c>
      <c r="C1536" s="1">
        <f>_xlfn.XLOOKUP(A1536,Processed_data!A:A,Processed_data!F:F)</f>
        <v>3640.28</v>
      </c>
      <c r="D1536" s="1" t="str">
        <f>_xlfn.XLOOKUP(A1536,bank_source_transactions__1[transaction_id],bank_source_transactions__1[transaction_status])</f>
        <v>SUCCESS</v>
      </c>
      <c r="E1536" s="1" t="str">
        <f>_xlfn.XLOOKUP(A1536,Processed_data!A:A,Processed_data!G:G)</f>
        <v>SUCCESS</v>
      </c>
      <c r="F1536" s="1">
        <f>COUNTIF(bank_processed_transactions[transaction_id],A1536)</f>
        <v>1</v>
      </c>
      <c r="G1536" s="1" t="str">
        <f t="shared" si="230"/>
        <v>found</v>
      </c>
      <c r="H1536" s="1" t="str">
        <f t="shared" si="231"/>
        <v>Not Duplicate</v>
      </c>
      <c r="I1536" s="1" t="str">
        <f t="shared" si="232"/>
        <v>match</v>
      </c>
      <c r="J1536" s="1" t="str">
        <f t="shared" si="233"/>
        <v>match</v>
      </c>
      <c r="K1536" s="1">
        <f t="shared" si="234"/>
        <v>0</v>
      </c>
      <c r="L1536" s="2">
        <f>IF(F1536=0,"not processed",_xlfn.MINIFS(Processed_data!H:H,Processed_data!A:A,A1536))</f>
        <v>46080</v>
      </c>
      <c r="M1536" s="1">
        <f>IF(F1536=0,"not processed",ABS(bank_source_transactions__1[[#This Row],[transaction_date]]-Reconciliation!L1536))</f>
        <v>0</v>
      </c>
      <c r="N1536" s="1" t="str" cm="1">
        <f t="array" ref="N1536">_xlfn.IFS(M1536="not Processed", "Not Processed",M1536&gt;2,"SLA Breached",M1536&lt;=2,"Within SLA")</f>
        <v>Within SLA</v>
      </c>
      <c r="O1536" s="1" t="str">
        <f>_xlfn.XLOOKUP(A1536,Source_data!A:A,Source_data!D:D)</f>
        <v>NEFT</v>
      </c>
      <c r="P1536" s="1">
        <f t="shared" si="235"/>
        <v>0</v>
      </c>
      <c r="Q1536" s="1">
        <f t="shared" si="236"/>
        <v>0</v>
      </c>
      <c r="R1536" s="1">
        <f t="shared" si="237"/>
        <v>0</v>
      </c>
      <c r="S1536" s="1">
        <f t="shared" si="238"/>
        <v>0</v>
      </c>
      <c r="T1536" s="1">
        <f t="shared" si="239"/>
        <v>0</v>
      </c>
      <c r="U1536" s="1" t="str">
        <f>_xlfn.XLOOKUP(Table3[[#This Row],[Transaction ID]],Source_data!A:A,Source_data!E:E)</f>
        <v>Hyderabad</v>
      </c>
      <c r="V1536" s="1">
        <f>_xlfn.IFNA(_xlfn.XLOOKUP(A1536,bank_processed_transactions[transaction_id],bank_processed_transactions[processing_minutes]),"")</f>
        <v>71.900000000000006</v>
      </c>
      <c r="W1536" s="31">
        <f>_xlfn.XLOOKUP(A1536,Source_data!A:A,Source_data!B:B)</f>
        <v>46080</v>
      </c>
    </row>
    <row r="1537" spans="1:23" x14ac:dyDescent="0.3">
      <c r="A1537" s="4" t="s">
        <v>3396</v>
      </c>
      <c r="B1537" s="1">
        <f>_xlfn.XLOOKUP(A1537,bank_source_transactions__1[transaction_id],bank_source_transactions__1[amount_inr])</f>
        <v>2707.07</v>
      </c>
      <c r="C1537" s="1">
        <f>_xlfn.XLOOKUP(A1537,Processed_data!A:A,Processed_data!F:F)</f>
        <v>2707.07</v>
      </c>
      <c r="D1537" s="1" t="str">
        <f>_xlfn.XLOOKUP(A1537,bank_source_transactions__1[transaction_id],bank_source_transactions__1[transaction_status])</f>
        <v>SUCCESS</v>
      </c>
      <c r="E1537" s="1" t="str">
        <f>_xlfn.XLOOKUP(A1537,Processed_data!A:A,Processed_data!G:G)</f>
        <v>SUCCESS</v>
      </c>
      <c r="F1537" s="1">
        <f>COUNTIF(bank_processed_transactions[transaction_id],A1537)</f>
        <v>1</v>
      </c>
      <c r="G1537" s="1" t="str">
        <f t="shared" si="230"/>
        <v>found</v>
      </c>
      <c r="H1537" s="1" t="str">
        <f t="shared" si="231"/>
        <v>Not Duplicate</v>
      </c>
      <c r="I1537" s="1" t="str">
        <f t="shared" si="232"/>
        <v>match</v>
      </c>
      <c r="J1537" s="1" t="str">
        <f t="shared" si="233"/>
        <v>match</v>
      </c>
      <c r="K1537" s="1">
        <f t="shared" si="234"/>
        <v>0</v>
      </c>
      <c r="L1537" s="2">
        <f>IF(F1537=0,"not processed",_xlfn.MINIFS(Processed_data!H:H,Processed_data!A:A,A1537))</f>
        <v>46034</v>
      </c>
      <c r="M1537" s="1">
        <f>IF(F1537=0,"not processed",ABS(bank_source_transactions__1[[#This Row],[transaction_date]]-Reconciliation!L1537))</f>
        <v>0</v>
      </c>
      <c r="N1537" s="1" t="str" cm="1">
        <f t="array" ref="N1537">_xlfn.IFS(M1537="not Processed", "Not Processed",M1537&gt;2,"SLA Breached",M1537&lt;=2,"Within SLA")</f>
        <v>Within SLA</v>
      </c>
      <c r="O1537" s="1" t="str">
        <f>_xlfn.XLOOKUP(A1537,Source_data!A:A,Source_data!D:D)</f>
        <v>IMPS</v>
      </c>
      <c r="P1537" s="1">
        <f t="shared" si="235"/>
        <v>0</v>
      </c>
      <c r="Q1537" s="1">
        <f t="shared" si="236"/>
        <v>0</v>
      </c>
      <c r="R1537" s="1">
        <f t="shared" si="237"/>
        <v>0</v>
      </c>
      <c r="S1537" s="1">
        <f t="shared" si="238"/>
        <v>0</v>
      </c>
      <c r="T1537" s="1">
        <f t="shared" si="239"/>
        <v>0</v>
      </c>
      <c r="U1537" s="1" t="str">
        <f>_xlfn.XLOOKUP(Table3[[#This Row],[Transaction ID]],Source_data!A:A,Source_data!E:E)</f>
        <v>Bengaluru</v>
      </c>
      <c r="V1537" s="1">
        <f>_xlfn.IFNA(_xlfn.XLOOKUP(A1537,bank_processed_transactions[transaction_id],bank_processed_transactions[processing_minutes]),"")</f>
        <v>11.4</v>
      </c>
      <c r="W1537" s="31">
        <f>_xlfn.XLOOKUP(A1537,Source_data!A:A,Source_data!B:B)</f>
        <v>46034</v>
      </c>
    </row>
    <row r="1538" spans="1:23" x14ac:dyDescent="0.3">
      <c r="A1538" s="3" t="s">
        <v>5017</v>
      </c>
      <c r="B1538" s="1">
        <f>_xlfn.XLOOKUP(A1538,bank_source_transactions__1[transaction_id],bank_source_transactions__1[amount_inr])</f>
        <v>58350.34</v>
      </c>
      <c r="C1538" s="1" t="e">
        <f>_xlfn.XLOOKUP(A1538,Processed_data!A:A,Processed_data!F:F)</f>
        <v>#N/A</v>
      </c>
      <c r="D1538" s="1" t="str">
        <f>_xlfn.XLOOKUP(A1538,bank_source_transactions__1[transaction_id],bank_source_transactions__1[transaction_status])</f>
        <v>SUCCESS</v>
      </c>
      <c r="E1538" s="1" t="e">
        <f>_xlfn.XLOOKUP(A1538,Processed_data!A:A,Processed_data!G:G)</f>
        <v>#N/A</v>
      </c>
      <c r="F1538" s="1">
        <f>COUNTIF(bank_processed_transactions[transaction_id],A1538)</f>
        <v>0</v>
      </c>
      <c r="G1538" s="1" t="str">
        <f t="shared" si="230"/>
        <v>missing</v>
      </c>
      <c r="H1538" s="1" t="str">
        <f t="shared" si="231"/>
        <v>Not Duplicate</v>
      </c>
      <c r="I1538" s="1" t="str">
        <f t="shared" si="232"/>
        <v>not processed</v>
      </c>
      <c r="J1538" s="1" t="str">
        <f t="shared" si="233"/>
        <v>not processed</v>
      </c>
      <c r="K1538" s="1" t="str">
        <f t="shared" si="234"/>
        <v>missing</v>
      </c>
      <c r="L1538" s="2" t="str">
        <f>IF(F1538=0,"not processed",_xlfn.MINIFS(Processed_data!H:H,Processed_data!A:A,A1538))</f>
        <v>not processed</v>
      </c>
      <c r="M1538" s="1" t="str">
        <f>IF(F1538=0,"not processed",ABS(bank_source_transactions__1[[#This Row],[transaction_date]]-Reconciliation!L1538))</f>
        <v>not processed</v>
      </c>
      <c r="N1538" s="1" t="str" cm="1">
        <f t="array" ref="N1538">_xlfn.IFS(M1538="not Processed", "Not Processed",M1538&gt;2,"SLA Breached",M1538&lt;=2,"Within SLA")</f>
        <v>Not Processed</v>
      </c>
      <c r="O1538" s="1" t="str">
        <f>_xlfn.XLOOKUP(A1538,Source_data!A:A,Source_data!D:D)</f>
        <v>NEFT</v>
      </c>
      <c r="P1538" s="1">
        <f t="shared" si="235"/>
        <v>1</v>
      </c>
      <c r="Q1538" s="1">
        <f t="shared" si="236"/>
        <v>0</v>
      </c>
      <c r="R1538" s="1">
        <f t="shared" si="237"/>
        <v>0</v>
      </c>
      <c r="S1538" s="1">
        <f t="shared" si="238"/>
        <v>0</v>
      </c>
      <c r="T1538" s="1">
        <f t="shared" si="239"/>
        <v>0</v>
      </c>
      <c r="U1538" s="1" t="str">
        <f>_xlfn.XLOOKUP(Table3[[#This Row],[Transaction ID]],Source_data!A:A,Source_data!E:E)</f>
        <v>Mumbai</v>
      </c>
      <c r="V1538" s="1" t="str">
        <f>_xlfn.IFNA(_xlfn.XLOOKUP(A1538,bank_processed_transactions[transaction_id],bank_processed_transactions[processing_minutes]),"")</f>
        <v/>
      </c>
      <c r="W1538" s="31">
        <f>_xlfn.XLOOKUP(A1538,Source_data!A:A,Source_data!B:B)</f>
        <v>46102</v>
      </c>
    </row>
    <row r="1539" spans="1:23" x14ac:dyDescent="0.3">
      <c r="A1539" s="4" t="s">
        <v>1617</v>
      </c>
      <c r="B1539" s="1">
        <f>_xlfn.XLOOKUP(A1539,bank_source_transactions__1[transaction_id],bank_source_transactions__1[amount_inr])</f>
        <v>3722.47</v>
      </c>
      <c r="C1539" s="1">
        <f>_xlfn.XLOOKUP(A1539,Processed_data!A:A,Processed_data!F:F)</f>
        <v>3722.47</v>
      </c>
      <c r="D1539" s="1" t="str">
        <f>_xlfn.XLOOKUP(A1539,bank_source_transactions__1[transaction_id],bank_source_transactions__1[transaction_status])</f>
        <v>FAILED</v>
      </c>
      <c r="E1539" s="1" t="str">
        <f>_xlfn.XLOOKUP(A1539,Processed_data!A:A,Processed_data!G:G)</f>
        <v>FAILED</v>
      </c>
      <c r="F1539" s="1">
        <f>COUNTIF(bank_processed_transactions[transaction_id],A1539)</f>
        <v>1</v>
      </c>
      <c r="G1539" s="1" t="str">
        <f t="shared" ref="G1539:G1602" si="240">IF(F1539=0,"missing","found")</f>
        <v>found</v>
      </c>
      <c r="H1539" s="1" t="str">
        <f t="shared" ref="H1539:H1602" si="241">IF(F1539&gt;1,"Duplicate","Not Duplicate")</f>
        <v>Not Duplicate</v>
      </c>
      <c r="I1539" s="1" t="str">
        <f t="shared" ref="I1539:I1602" si="242">IF(F1539=0,"not processed",IF(B1539=C1539,"match","mismatch"))</f>
        <v>match</v>
      </c>
      <c r="J1539" s="1" t="str">
        <f t="shared" ref="J1539:J1602" si="243">IF(F1539=0,"not processed",IF(D1539=E1539,"match","mismatch"))</f>
        <v>match</v>
      </c>
      <c r="K1539" s="1">
        <f t="shared" ref="K1539:K1602" si="244">IF(F1539=0,"missing",ABS(B1539-C1539))</f>
        <v>0</v>
      </c>
      <c r="L1539" s="2">
        <f>IF(F1539=0,"not processed",_xlfn.MINIFS(Processed_data!H:H,Processed_data!A:A,A1539))</f>
        <v>46060</v>
      </c>
      <c r="M1539" s="1">
        <f>IF(F1539=0,"not processed",ABS(bank_source_transactions__1[[#This Row],[transaction_date]]-Reconciliation!L1539))</f>
        <v>3</v>
      </c>
      <c r="N1539" s="1" t="str" cm="1">
        <f t="array" ref="N1539">_xlfn.IFS(M1539="not Processed", "Not Processed",M1539&gt;2,"SLA Breached",M1539&lt;=2,"Within SLA")</f>
        <v>SLA Breached</v>
      </c>
      <c r="O1539" s="1" t="str">
        <f>_xlfn.XLOOKUP(A1539,Source_data!A:A,Source_data!D:D)</f>
        <v>NEFT</v>
      </c>
      <c r="P1539" s="1">
        <f t="shared" ref="P1539:P1602" si="245">IF(G1539="missing",1,0)</f>
        <v>0</v>
      </c>
      <c r="Q1539" s="1">
        <f t="shared" ref="Q1539:Q1602" si="246">IF(H1539="duplicate",1,0)</f>
        <v>0</v>
      </c>
      <c r="R1539" s="1">
        <f t="shared" ref="R1539:R1602" si="247">IF(I1539="mismatch",1,0)</f>
        <v>0</v>
      </c>
      <c r="S1539" s="1">
        <f t="shared" ref="S1539:S1602" si="248">IF(J1539="mismatch",1,)</f>
        <v>0</v>
      </c>
      <c r="T1539" s="1">
        <f t="shared" ref="T1539:T1602" si="249">IF(N1539="sla breached",1,0)</f>
        <v>1</v>
      </c>
      <c r="U1539" s="1" t="str">
        <f>_xlfn.XLOOKUP(Table3[[#This Row],[Transaction ID]],Source_data!A:A,Source_data!E:E)</f>
        <v>Hyderabad</v>
      </c>
      <c r="V1539" s="1">
        <f>_xlfn.IFNA(_xlfn.XLOOKUP(A1539,bank_processed_transactions[transaction_id],bank_processed_transactions[processing_minutes]),"")</f>
        <v>9.8000000000000007</v>
      </c>
      <c r="W1539" s="31">
        <f>_xlfn.XLOOKUP(A1539,Source_data!A:A,Source_data!B:B)</f>
        <v>46057</v>
      </c>
    </row>
    <row r="1540" spans="1:23" x14ac:dyDescent="0.3">
      <c r="A1540" s="3" t="s">
        <v>2327</v>
      </c>
      <c r="B1540" s="1">
        <f>_xlfn.XLOOKUP(A1540,bank_source_transactions__1[transaction_id],bank_source_transactions__1[amount_inr])</f>
        <v>17741.34</v>
      </c>
      <c r="C1540" s="1">
        <f>_xlfn.XLOOKUP(A1540,Processed_data!A:A,Processed_data!F:F)</f>
        <v>17741.34</v>
      </c>
      <c r="D1540" s="1" t="str">
        <f>_xlfn.XLOOKUP(A1540,bank_source_transactions__1[transaction_id],bank_source_transactions__1[transaction_status])</f>
        <v>SUCCESS</v>
      </c>
      <c r="E1540" s="1" t="str">
        <f>_xlfn.XLOOKUP(A1540,Processed_data!A:A,Processed_data!G:G)</f>
        <v>SUCCESS</v>
      </c>
      <c r="F1540" s="1">
        <f>COUNTIF(bank_processed_transactions[transaction_id],A1540)</f>
        <v>1</v>
      </c>
      <c r="G1540" s="1" t="str">
        <f t="shared" si="240"/>
        <v>found</v>
      </c>
      <c r="H1540" s="1" t="str">
        <f t="shared" si="241"/>
        <v>Not Duplicate</v>
      </c>
      <c r="I1540" s="1" t="str">
        <f t="shared" si="242"/>
        <v>match</v>
      </c>
      <c r="J1540" s="1" t="str">
        <f t="shared" si="243"/>
        <v>match</v>
      </c>
      <c r="K1540" s="1">
        <f t="shared" si="244"/>
        <v>0</v>
      </c>
      <c r="L1540" s="2">
        <f>IF(F1540=0,"not processed",_xlfn.MINIFS(Processed_data!H:H,Processed_data!A:A,A1540))</f>
        <v>46071</v>
      </c>
      <c r="M1540" s="1">
        <f>IF(F1540=0,"not processed",ABS(bank_source_transactions__1[[#This Row],[transaction_date]]-Reconciliation!L1540))</f>
        <v>3</v>
      </c>
      <c r="N1540" s="1" t="str" cm="1">
        <f t="array" ref="N1540">_xlfn.IFS(M1540="not Processed", "Not Processed",M1540&gt;2,"SLA Breached",M1540&lt;=2,"Within SLA")</f>
        <v>SLA Breached</v>
      </c>
      <c r="O1540" s="1" t="str">
        <f>_xlfn.XLOOKUP(A1540,Source_data!A:A,Source_data!D:D)</f>
        <v>IMPS</v>
      </c>
      <c r="P1540" s="1">
        <f t="shared" si="245"/>
        <v>0</v>
      </c>
      <c r="Q1540" s="1">
        <f t="shared" si="246"/>
        <v>0</v>
      </c>
      <c r="R1540" s="1">
        <f t="shared" si="247"/>
        <v>0</v>
      </c>
      <c r="S1540" s="1">
        <f t="shared" si="248"/>
        <v>0</v>
      </c>
      <c r="T1540" s="1">
        <f t="shared" si="249"/>
        <v>1</v>
      </c>
      <c r="U1540" s="1" t="str">
        <f>_xlfn.XLOOKUP(Table3[[#This Row],[Transaction ID]],Source_data!A:A,Source_data!E:E)</f>
        <v>Hyderabad</v>
      </c>
      <c r="V1540" s="1">
        <f>_xlfn.IFNA(_xlfn.XLOOKUP(A1540,bank_processed_transactions[transaction_id],bank_processed_transactions[processing_minutes]),"")</f>
        <v>2.1</v>
      </c>
      <c r="W1540" s="31">
        <f>_xlfn.XLOOKUP(A1540,Source_data!A:A,Source_data!B:B)</f>
        <v>46068</v>
      </c>
    </row>
    <row r="1541" spans="1:23" x14ac:dyDescent="0.3">
      <c r="A1541" s="4" t="s">
        <v>4934</v>
      </c>
      <c r="B1541" s="1">
        <f>_xlfn.XLOOKUP(A1541,bank_source_transactions__1[transaction_id],bank_source_transactions__1[amount_inr])</f>
        <v>5999.41</v>
      </c>
      <c r="C1541" s="1">
        <f>_xlfn.XLOOKUP(A1541,Processed_data!A:A,Processed_data!F:F)</f>
        <v>5999.41</v>
      </c>
      <c r="D1541" s="1" t="str">
        <f>_xlfn.XLOOKUP(A1541,bank_source_transactions__1[transaction_id],bank_source_transactions__1[transaction_status])</f>
        <v>SUCCESS</v>
      </c>
      <c r="E1541" s="1" t="str">
        <f>_xlfn.XLOOKUP(A1541,Processed_data!A:A,Processed_data!G:G)</f>
        <v>SUCCESS</v>
      </c>
      <c r="F1541" s="1">
        <f>COUNTIF(bank_processed_transactions[transaction_id],A1541)</f>
        <v>1</v>
      </c>
      <c r="G1541" s="1" t="str">
        <f t="shared" si="240"/>
        <v>found</v>
      </c>
      <c r="H1541" s="1" t="str">
        <f t="shared" si="241"/>
        <v>Not Duplicate</v>
      </c>
      <c r="I1541" s="1" t="str">
        <f t="shared" si="242"/>
        <v>match</v>
      </c>
      <c r="J1541" s="1" t="str">
        <f t="shared" si="243"/>
        <v>match</v>
      </c>
      <c r="K1541" s="1">
        <f t="shared" si="244"/>
        <v>0</v>
      </c>
      <c r="L1541" s="2">
        <f>IF(F1541=0,"not processed",_xlfn.MINIFS(Processed_data!H:H,Processed_data!A:A,A1541))</f>
        <v>46108</v>
      </c>
      <c r="M1541" s="1">
        <f>IF(F1541=0,"not processed",ABS(bank_source_transactions__1[[#This Row],[transaction_date]]-Reconciliation!L1541))</f>
        <v>3</v>
      </c>
      <c r="N1541" s="1" t="str" cm="1">
        <f t="array" ref="N1541">_xlfn.IFS(M1541="not Processed", "Not Processed",M1541&gt;2,"SLA Breached",M1541&lt;=2,"Within SLA")</f>
        <v>SLA Breached</v>
      </c>
      <c r="O1541" s="1" t="str">
        <f>_xlfn.XLOOKUP(A1541,Source_data!A:A,Source_data!D:D)</f>
        <v>NEFT</v>
      </c>
      <c r="P1541" s="1">
        <f t="shared" si="245"/>
        <v>0</v>
      </c>
      <c r="Q1541" s="1">
        <f t="shared" si="246"/>
        <v>0</v>
      </c>
      <c r="R1541" s="1">
        <f t="shared" si="247"/>
        <v>0</v>
      </c>
      <c r="S1541" s="1">
        <f t="shared" si="248"/>
        <v>0</v>
      </c>
      <c r="T1541" s="1">
        <f t="shared" si="249"/>
        <v>1</v>
      </c>
      <c r="U1541" s="1" t="str">
        <f>_xlfn.XLOOKUP(Table3[[#This Row],[Transaction ID]],Source_data!A:A,Source_data!E:E)</f>
        <v>Hyderabad</v>
      </c>
      <c r="V1541" s="1">
        <f>_xlfn.IFNA(_xlfn.XLOOKUP(A1541,bank_processed_transactions[transaction_id],bank_processed_transactions[processing_minutes]),"")</f>
        <v>43.3</v>
      </c>
      <c r="W1541" s="31">
        <f>_xlfn.XLOOKUP(A1541,Source_data!A:A,Source_data!B:B)</f>
        <v>46105</v>
      </c>
    </row>
    <row r="1542" spans="1:23" x14ac:dyDescent="0.3">
      <c r="A1542" s="3" t="s">
        <v>3776</v>
      </c>
      <c r="B1542" s="1">
        <f>_xlfn.XLOOKUP(A1542,bank_source_transactions__1[transaction_id],bank_source_transactions__1[amount_inr])</f>
        <v>6090.66</v>
      </c>
      <c r="C1542" s="1">
        <f>_xlfn.XLOOKUP(A1542,Processed_data!A:A,Processed_data!F:F)</f>
        <v>6090.66</v>
      </c>
      <c r="D1542" s="1" t="str">
        <f>_xlfn.XLOOKUP(A1542,bank_source_transactions__1[transaction_id],bank_source_transactions__1[transaction_status])</f>
        <v>SUCCESS</v>
      </c>
      <c r="E1542" s="1" t="str">
        <f>_xlfn.XLOOKUP(A1542,Processed_data!A:A,Processed_data!G:G)</f>
        <v>SUCCESS</v>
      </c>
      <c r="F1542" s="1">
        <f>COUNTIF(bank_processed_transactions[transaction_id],A1542)</f>
        <v>1</v>
      </c>
      <c r="G1542" s="1" t="str">
        <f t="shared" si="240"/>
        <v>found</v>
      </c>
      <c r="H1542" s="1" t="str">
        <f t="shared" si="241"/>
        <v>Not Duplicate</v>
      </c>
      <c r="I1542" s="1" t="str">
        <f t="shared" si="242"/>
        <v>match</v>
      </c>
      <c r="J1542" s="1" t="str">
        <f t="shared" si="243"/>
        <v>match</v>
      </c>
      <c r="K1542" s="1">
        <f t="shared" si="244"/>
        <v>0</v>
      </c>
      <c r="L1542" s="2">
        <f>IF(F1542=0,"not processed",_xlfn.MINIFS(Processed_data!H:H,Processed_data!A:A,A1542))</f>
        <v>46073</v>
      </c>
      <c r="M1542" s="1">
        <f>IF(F1542=0,"not processed",ABS(bank_source_transactions__1[[#This Row],[transaction_date]]-Reconciliation!L1542))</f>
        <v>2</v>
      </c>
      <c r="N1542" s="1" t="str" cm="1">
        <f t="array" ref="N1542">_xlfn.IFS(M1542="not Processed", "Not Processed",M1542&gt;2,"SLA Breached",M1542&lt;=2,"Within SLA")</f>
        <v>Within SLA</v>
      </c>
      <c r="O1542" s="1" t="str">
        <f>_xlfn.XLOOKUP(A1542,Source_data!A:A,Source_data!D:D)</f>
        <v>UPI</v>
      </c>
      <c r="P1542" s="1">
        <f t="shared" si="245"/>
        <v>0</v>
      </c>
      <c r="Q1542" s="1">
        <f t="shared" si="246"/>
        <v>0</v>
      </c>
      <c r="R1542" s="1">
        <f t="shared" si="247"/>
        <v>0</v>
      </c>
      <c r="S1542" s="1">
        <f t="shared" si="248"/>
        <v>0</v>
      </c>
      <c r="T1542" s="1">
        <f t="shared" si="249"/>
        <v>0</v>
      </c>
      <c r="U1542" s="1" t="str">
        <f>_xlfn.XLOOKUP(Table3[[#This Row],[Transaction ID]],Source_data!A:A,Source_data!E:E)</f>
        <v>Hyderabad</v>
      </c>
      <c r="V1542" s="1">
        <f>_xlfn.IFNA(_xlfn.XLOOKUP(A1542,bank_processed_transactions[transaction_id],bank_processed_transactions[processing_minutes]),"")</f>
        <v>71.400000000000006</v>
      </c>
      <c r="W1542" s="31">
        <f>_xlfn.XLOOKUP(A1542,Source_data!A:A,Source_data!B:B)</f>
        <v>46071</v>
      </c>
    </row>
    <row r="1543" spans="1:23" x14ac:dyDescent="0.3">
      <c r="A1543" s="4" t="s">
        <v>4662</v>
      </c>
      <c r="B1543" s="1">
        <f>_xlfn.XLOOKUP(A1543,bank_source_transactions__1[transaction_id],bank_source_transactions__1[amount_inr])</f>
        <v>1910.64</v>
      </c>
      <c r="C1543" s="1">
        <f>_xlfn.XLOOKUP(A1543,Processed_data!A:A,Processed_data!F:F)</f>
        <v>1910.64</v>
      </c>
      <c r="D1543" s="1" t="str">
        <f>_xlfn.XLOOKUP(A1543,bank_source_transactions__1[transaction_id],bank_source_transactions__1[transaction_status])</f>
        <v>SUCCESS</v>
      </c>
      <c r="E1543" s="1" t="str">
        <f>_xlfn.XLOOKUP(A1543,Processed_data!A:A,Processed_data!G:G)</f>
        <v>SUCCESS</v>
      </c>
      <c r="F1543" s="1">
        <f>COUNTIF(bank_processed_transactions[transaction_id],A1543)</f>
        <v>1</v>
      </c>
      <c r="G1543" s="1" t="str">
        <f t="shared" si="240"/>
        <v>found</v>
      </c>
      <c r="H1543" s="1" t="str">
        <f t="shared" si="241"/>
        <v>Not Duplicate</v>
      </c>
      <c r="I1543" s="1" t="str">
        <f t="shared" si="242"/>
        <v>match</v>
      </c>
      <c r="J1543" s="1" t="str">
        <f t="shared" si="243"/>
        <v>match</v>
      </c>
      <c r="K1543" s="1">
        <f t="shared" si="244"/>
        <v>0</v>
      </c>
      <c r="L1543" s="2">
        <f>IF(F1543=0,"not processed",_xlfn.MINIFS(Processed_data!H:H,Processed_data!A:A,A1543))</f>
        <v>46074</v>
      </c>
      <c r="M1543" s="1">
        <f>IF(F1543=0,"not processed",ABS(bank_source_transactions__1[[#This Row],[transaction_date]]-Reconciliation!L1543))</f>
        <v>3</v>
      </c>
      <c r="N1543" s="1" t="str" cm="1">
        <f t="array" ref="N1543">_xlfn.IFS(M1543="not Processed", "Not Processed",M1543&gt;2,"SLA Breached",M1543&lt;=2,"Within SLA")</f>
        <v>SLA Breached</v>
      </c>
      <c r="O1543" s="1" t="str">
        <f>_xlfn.XLOOKUP(A1543,Source_data!A:A,Source_data!D:D)</f>
        <v>UPI</v>
      </c>
      <c r="P1543" s="1">
        <f t="shared" si="245"/>
        <v>0</v>
      </c>
      <c r="Q1543" s="1">
        <f t="shared" si="246"/>
        <v>0</v>
      </c>
      <c r="R1543" s="1">
        <f t="shared" si="247"/>
        <v>0</v>
      </c>
      <c r="S1543" s="1">
        <f t="shared" si="248"/>
        <v>0</v>
      </c>
      <c r="T1543" s="1">
        <f t="shared" si="249"/>
        <v>1</v>
      </c>
      <c r="U1543" s="1" t="str">
        <f>_xlfn.XLOOKUP(Table3[[#This Row],[Transaction ID]],Source_data!A:A,Source_data!E:E)</f>
        <v>Hyderabad</v>
      </c>
      <c r="V1543" s="1">
        <f>_xlfn.IFNA(_xlfn.XLOOKUP(A1543,bank_processed_transactions[transaction_id],bank_processed_transactions[processing_minutes]),"")</f>
        <v>43</v>
      </c>
      <c r="W1543" s="31">
        <f>_xlfn.XLOOKUP(A1543,Source_data!A:A,Source_data!B:B)</f>
        <v>46071</v>
      </c>
    </row>
    <row r="1544" spans="1:23" x14ac:dyDescent="0.3">
      <c r="A1544" s="3" t="s">
        <v>1095</v>
      </c>
      <c r="B1544" s="1">
        <f>_xlfn.XLOOKUP(A1544,bank_source_transactions__1[transaction_id],bank_source_transactions__1[amount_inr])</f>
        <v>3049.94</v>
      </c>
      <c r="C1544" s="1">
        <f>_xlfn.XLOOKUP(A1544,Processed_data!A:A,Processed_data!F:F)</f>
        <v>3049.94</v>
      </c>
      <c r="D1544" s="1" t="str">
        <f>_xlfn.XLOOKUP(A1544,bank_source_transactions__1[transaction_id],bank_source_transactions__1[transaction_status])</f>
        <v>SUCCESS</v>
      </c>
      <c r="E1544" s="1" t="str">
        <f>_xlfn.XLOOKUP(A1544,Processed_data!A:A,Processed_data!G:G)</f>
        <v>SUCCESS</v>
      </c>
      <c r="F1544" s="1">
        <f>COUNTIF(bank_processed_transactions[transaction_id],A1544)</f>
        <v>1</v>
      </c>
      <c r="G1544" s="1" t="str">
        <f t="shared" si="240"/>
        <v>found</v>
      </c>
      <c r="H1544" s="1" t="str">
        <f t="shared" si="241"/>
        <v>Not Duplicate</v>
      </c>
      <c r="I1544" s="1" t="str">
        <f t="shared" si="242"/>
        <v>match</v>
      </c>
      <c r="J1544" s="1" t="str">
        <f t="shared" si="243"/>
        <v>match</v>
      </c>
      <c r="K1544" s="1">
        <f t="shared" si="244"/>
        <v>0</v>
      </c>
      <c r="L1544" s="2">
        <f>IF(F1544=0,"not processed",_xlfn.MINIFS(Processed_data!H:H,Processed_data!A:A,A1544))</f>
        <v>46065</v>
      </c>
      <c r="M1544" s="1">
        <f>IF(F1544=0,"not processed",ABS(bank_source_transactions__1[[#This Row],[transaction_date]]-Reconciliation!L1544))</f>
        <v>3</v>
      </c>
      <c r="N1544" s="1" t="str" cm="1">
        <f t="array" ref="N1544">_xlfn.IFS(M1544="not Processed", "Not Processed",M1544&gt;2,"SLA Breached",M1544&lt;=2,"Within SLA")</f>
        <v>SLA Breached</v>
      </c>
      <c r="O1544" s="1" t="str">
        <f>_xlfn.XLOOKUP(A1544,Source_data!A:A,Source_data!D:D)</f>
        <v>UPI</v>
      </c>
      <c r="P1544" s="1">
        <f t="shared" si="245"/>
        <v>0</v>
      </c>
      <c r="Q1544" s="1">
        <f t="shared" si="246"/>
        <v>0</v>
      </c>
      <c r="R1544" s="1">
        <f t="shared" si="247"/>
        <v>0</v>
      </c>
      <c r="S1544" s="1">
        <f t="shared" si="248"/>
        <v>0</v>
      </c>
      <c r="T1544" s="1">
        <f t="shared" si="249"/>
        <v>1</v>
      </c>
      <c r="U1544" s="1" t="str">
        <f>_xlfn.XLOOKUP(Table3[[#This Row],[Transaction ID]],Source_data!A:A,Source_data!E:E)</f>
        <v>Mumbai</v>
      </c>
      <c r="V1544" s="1">
        <f>_xlfn.IFNA(_xlfn.XLOOKUP(A1544,bank_processed_transactions[transaction_id],bank_processed_transactions[processing_minutes]),"")</f>
        <v>26.8</v>
      </c>
      <c r="W1544" s="31">
        <f>_xlfn.XLOOKUP(A1544,Source_data!A:A,Source_data!B:B)</f>
        <v>46062</v>
      </c>
    </row>
    <row r="1545" spans="1:23" x14ac:dyDescent="0.3">
      <c r="A1545" s="4" t="s">
        <v>3440</v>
      </c>
      <c r="B1545" s="1">
        <f>_xlfn.XLOOKUP(A1545,bank_source_transactions__1[transaction_id],bank_source_transactions__1[amount_inr])</f>
        <v>42687.51</v>
      </c>
      <c r="C1545" s="1">
        <f>_xlfn.XLOOKUP(A1545,Processed_data!A:A,Processed_data!F:F)</f>
        <v>42687.51</v>
      </c>
      <c r="D1545" s="1" t="str">
        <f>_xlfn.XLOOKUP(A1545,bank_source_transactions__1[transaction_id],bank_source_transactions__1[transaction_status])</f>
        <v>SUCCESS</v>
      </c>
      <c r="E1545" s="1" t="str">
        <f>_xlfn.XLOOKUP(A1545,Processed_data!A:A,Processed_data!G:G)</f>
        <v>SUCCESS</v>
      </c>
      <c r="F1545" s="1">
        <f>COUNTIF(bank_processed_transactions[transaction_id],A1545)</f>
        <v>1</v>
      </c>
      <c r="G1545" s="1" t="str">
        <f t="shared" si="240"/>
        <v>found</v>
      </c>
      <c r="H1545" s="1" t="str">
        <f t="shared" si="241"/>
        <v>Not Duplicate</v>
      </c>
      <c r="I1545" s="1" t="str">
        <f t="shared" si="242"/>
        <v>match</v>
      </c>
      <c r="J1545" s="1" t="str">
        <f t="shared" si="243"/>
        <v>match</v>
      </c>
      <c r="K1545" s="1">
        <f t="shared" si="244"/>
        <v>0</v>
      </c>
      <c r="L1545" s="2">
        <f>IF(F1545=0,"not processed",_xlfn.MINIFS(Processed_data!H:H,Processed_data!A:A,A1545))</f>
        <v>46094</v>
      </c>
      <c r="M1545" s="1">
        <f>IF(F1545=0,"not processed",ABS(bank_source_transactions__1[[#This Row],[transaction_date]]-Reconciliation!L1545))</f>
        <v>1</v>
      </c>
      <c r="N1545" s="1" t="str" cm="1">
        <f t="array" ref="N1545">_xlfn.IFS(M1545="not Processed", "Not Processed",M1545&gt;2,"SLA Breached",M1545&lt;=2,"Within SLA")</f>
        <v>Within SLA</v>
      </c>
      <c r="O1545" s="1" t="str">
        <f>_xlfn.XLOOKUP(A1545,Source_data!A:A,Source_data!D:D)</f>
        <v>UPI</v>
      </c>
      <c r="P1545" s="1">
        <f t="shared" si="245"/>
        <v>0</v>
      </c>
      <c r="Q1545" s="1">
        <f t="shared" si="246"/>
        <v>0</v>
      </c>
      <c r="R1545" s="1">
        <f t="shared" si="247"/>
        <v>0</v>
      </c>
      <c r="S1545" s="1">
        <f t="shared" si="248"/>
        <v>0</v>
      </c>
      <c r="T1545" s="1">
        <f t="shared" si="249"/>
        <v>0</v>
      </c>
      <c r="U1545" s="1" t="str">
        <f>_xlfn.XLOOKUP(Table3[[#This Row],[Transaction ID]],Source_data!A:A,Source_data!E:E)</f>
        <v>Bengaluru</v>
      </c>
      <c r="V1545" s="1">
        <f>_xlfn.IFNA(_xlfn.XLOOKUP(A1545,bank_processed_transactions[transaction_id],bank_processed_transactions[processing_minutes]),"")</f>
        <v>43</v>
      </c>
      <c r="W1545" s="31">
        <f>_xlfn.XLOOKUP(A1545,Source_data!A:A,Source_data!B:B)</f>
        <v>46093</v>
      </c>
    </row>
    <row r="1546" spans="1:23" x14ac:dyDescent="0.3">
      <c r="A1546" s="3" t="s">
        <v>1566</v>
      </c>
      <c r="B1546" s="1">
        <f>_xlfn.XLOOKUP(A1546,bank_source_transactions__1[transaction_id],bank_source_transactions__1[amount_inr])</f>
        <v>73077.679999999993</v>
      </c>
      <c r="C1546" s="1">
        <f>_xlfn.XLOOKUP(A1546,Processed_data!A:A,Processed_data!F:F)</f>
        <v>73077.679999999993</v>
      </c>
      <c r="D1546" s="1" t="str">
        <f>_xlfn.XLOOKUP(A1546,bank_source_transactions__1[transaction_id],bank_source_transactions__1[transaction_status])</f>
        <v>SUCCESS</v>
      </c>
      <c r="E1546" s="1" t="str">
        <f>_xlfn.XLOOKUP(A1546,Processed_data!A:A,Processed_data!G:G)</f>
        <v>SUCCESS</v>
      </c>
      <c r="F1546" s="1">
        <f>COUNTIF(bank_processed_transactions[transaction_id],A1546)</f>
        <v>1</v>
      </c>
      <c r="G1546" s="1" t="str">
        <f t="shared" si="240"/>
        <v>found</v>
      </c>
      <c r="H1546" s="1" t="str">
        <f t="shared" si="241"/>
        <v>Not Duplicate</v>
      </c>
      <c r="I1546" s="1" t="str">
        <f t="shared" si="242"/>
        <v>match</v>
      </c>
      <c r="J1546" s="1" t="str">
        <f t="shared" si="243"/>
        <v>match</v>
      </c>
      <c r="K1546" s="1">
        <f t="shared" si="244"/>
        <v>0</v>
      </c>
      <c r="L1546" s="2">
        <f>IF(F1546=0,"not processed",_xlfn.MINIFS(Processed_data!H:H,Processed_data!A:A,A1546))</f>
        <v>46085</v>
      </c>
      <c r="M1546" s="1">
        <f>IF(F1546=0,"not processed",ABS(bank_source_transactions__1[[#This Row],[transaction_date]]-Reconciliation!L1546))</f>
        <v>2</v>
      </c>
      <c r="N1546" s="1" t="str" cm="1">
        <f t="array" ref="N1546">_xlfn.IFS(M1546="not Processed", "Not Processed",M1546&gt;2,"SLA Breached",M1546&lt;=2,"Within SLA")</f>
        <v>Within SLA</v>
      </c>
      <c r="O1546" s="1" t="str">
        <f>_xlfn.XLOOKUP(A1546,Source_data!A:A,Source_data!D:D)</f>
        <v>IMPS</v>
      </c>
      <c r="P1546" s="1">
        <f t="shared" si="245"/>
        <v>0</v>
      </c>
      <c r="Q1546" s="1">
        <f t="shared" si="246"/>
        <v>0</v>
      </c>
      <c r="R1546" s="1">
        <f t="shared" si="247"/>
        <v>0</v>
      </c>
      <c r="S1546" s="1">
        <f t="shared" si="248"/>
        <v>0</v>
      </c>
      <c r="T1546" s="1">
        <f t="shared" si="249"/>
        <v>0</v>
      </c>
      <c r="U1546" s="1" t="str">
        <f>_xlfn.XLOOKUP(Table3[[#This Row],[Transaction ID]],Source_data!A:A,Source_data!E:E)</f>
        <v>Hyderabad</v>
      </c>
      <c r="V1546" s="1">
        <f>_xlfn.IFNA(_xlfn.XLOOKUP(A1546,bank_processed_transactions[transaction_id],bank_processed_transactions[processing_minutes]),"")</f>
        <v>18.899999999999999</v>
      </c>
      <c r="W1546" s="31">
        <f>_xlfn.XLOOKUP(A1546,Source_data!A:A,Source_data!B:B)</f>
        <v>46083</v>
      </c>
    </row>
    <row r="1547" spans="1:23" x14ac:dyDescent="0.3">
      <c r="A1547" s="4" t="s">
        <v>570</v>
      </c>
      <c r="B1547" s="1">
        <f>_xlfn.XLOOKUP(A1547,bank_source_transactions__1[transaction_id],bank_source_transactions__1[amount_inr])</f>
        <v>1344.61</v>
      </c>
      <c r="C1547" s="1">
        <f>_xlfn.XLOOKUP(A1547,Processed_data!A:A,Processed_data!F:F)</f>
        <v>1344.61</v>
      </c>
      <c r="D1547" s="1" t="str">
        <f>_xlfn.XLOOKUP(A1547,bank_source_transactions__1[transaction_id],bank_source_transactions__1[transaction_status])</f>
        <v>SUCCESS</v>
      </c>
      <c r="E1547" s="1" t="str">
        <f>_xlfn.XLOOKUP(A1547,Processed_data!A:A,Processed_data!G:G)</f>
        <v>SUCCESS</v>
      </c>
      <c r="F1547" s="1">
        <f>COUNTIF(bank_processed_transactions[transaction_id],A1547)</f>
        <v>1</v>
      </c>
      <c r="G1547" s="1" t="str">
        <f t="shared" si="240"/>
        <v>found</v>
      </c>
      <c r="H1547" s="1" t="str">
        <f t="shared" si="241"/>
        <v>Not Duplicate</v>
      </c>
      <c r="I1547" s="1" t="str">
        <f t="shared" si="242"/>
        <v>match</v>
      </c>
      <c r="J1547" s="1" t="str">
        <f t="shared" si="243"/>
        <v>match</v>
      </c>
      <c r="K1547" s="1">
        <f t="shared" si="244"/>
        <v>0</v>
      </c>
      <c r="L1547" s="2">
        <f>IF(F1547=0,"not processed",_xlfn.MINIFS(Processed_data!H:H,Processed_data!A:A,A1547))</f>
        <v>46079</v>
      </c>
      <c r="M1547" s="1">
        <f>IF(F1547=0,"not processed",ABS(bank_source_transactions__1[[#This Row],[transaction_date]]-Reconciliation!L1547))</f>
        <v>3</v>
      </c>
      <c r="N1547" s="1" t="str" cm="1">
        <f t="array" ref="N1547">_xlfn.IFS(M1547="not Processed", "Not Processed",M1547&gt;2,"SLA Breached",M1547&lt;=2,"Within SLA")</f>
        <v>SLA Breached</v>
      </c>
      <c r="O1547" s="1" t="str">
        <f>_xlfn.XLOOKUP(A1547,Source_data!A:A,Source_data!D:D)</f>
        <v>NEFT</v>
      </c>
      <c r="P1547" s="1">
        <f t="shared" si="245"/>
        <v>0</v>
      </c>
      <c r="Q1547" s="1">
        <f t="shared" si="246"/>
        <v>0</v>
      </c>
      <c r="R1547" s="1">
        <f t="shared" si="247"/>
        <v>0</v>
      </c>
      <c r="S1547" s="1">
        <f t="shared" si="248"/>
        <v>0</v>
      </c>
      <c r="T1547" s="1">
        <f t="shared" si="249"/>
        <v>1</v>
      </c>
      <c r="U1547" s="1" t="str">
        <f>_xlfn.XLOOKUP(Table3[[#This Row],[Transaction ID]],Source_data!A:A,Source_data!E:E)</f>
        <v>Bengaluru</v>
      </c>
      <c r="V1547" s="1">
        <f>_xlfn.IFNA(_xlfn.XLOOKUP(A1547,bank_processed_transactions[transaction_id],bank_processed_transactions[processing_minutes]),"")</f>
        <v>12.2</v>
      </c>
      <c r="W1547" s="31">
        <f>_xlfn.XLOOKUP(A1547,Source_data!A:A,Source_data!B:B)</f>
        <v>46076</v>
      </c>
    </row>
    <row r="1548" spans="1:23" x14ac:dyDescent="0.3">
      <c r="A1548" s="3" t="s">
        <v>1848</v>
      </c>
      <c r="B1548" s="1">
        <f>_xlfn.XLOOKUP(A1548,bank_source_transactions__1[transaction_id],bank_source_transactions__1[amount_inr])</f>
        <v>1008.48</v>
      </c>
      <c r="C1548" s="1">
        <f>_xlfn.XLOOKUP(A1548,Processed_data!A:A,Processed_data!F:F)</f>
        <v>1008.48</v>
      </c>
      <c r="D1548" s="1" t="str">
        <f>_xlfn.XLOOKUP(A1548,bank_source_transactions__1[transaction_id],bank_source_transactions__1[transaction_status])</f>
        <v>SUCCESS</v>
      </c>
      <c r="E1548" s="1" t="str">
        <f>_xlfn.XLOOKUP(A1548,Processed_data!A:A,Processed_data!G:G)</f>
        <v>SUCCESS</v>
      </c>
      <c r="F1548" s="1">
        <f>COUNTIF(bank_processed_transactions[transaction_id],A1548)</f>
        <v>1</v>
      </c>
      <c r="G1548" s="1" t="str">
        <f t="shared" si="240"/>
        <v>found</v>
      </c>
      <c r="H1548" s="1" t="str">
        <f t="shared" si="241"/>
        <v>Not Duplicate</v>
      </c>
      <c r="I1548" s="1" t="str">
        <f t="shared" si="242"/>
        <v>match</v>
      </c>
      <c r="J1548" s="1" t="str">
        <f t="shared" si="243"/>
        <v>match</v>
      </c>
      <c r="K1548" s="1">
        <f t="shared" si="244"/>
        <v>0</v>
      </c>
      <c r="L1548" s="2">
        <f>IF(F1548=0,"not processed",_xlfn.MINIFS(Processed_data!H:H,Processed_data!A:A,A1548))</f>
        <v>46035</v>
      </c>
      <c r="M1548" s="1">
        <f>IF(F1548=0,"not processed",ABS(bank_source_transactions__1[[#This Row],[transaction_date]]-Reconciliation!L1548))</f>
        <v>2</v>
      </c>
      <c r="N1548" s="1" t="str" cm="1">
        <f t="array" ref="N1548">_xlfn.IFS(M1548="not Processed", "Not Processed",M1548&gt;2,"SLA Breached",M1548&lt;=2,"Within SLA")</f>
        <v>Within SLA</v>
      </c>
      <c r="O1548" s="1" t="str">
        <f>_xlfn.XLOOKUP(A1548,Source_data!A:A,Source_data!D:D)</f>
        <v>UPI</v>
      </c>
      <c r="P1548" s="1">
        <f t="shared" si="245"/>
        <v>0</v>
      </c>
      <c r="Q1548" s="1">
        <f t="shared" si="246"/>
        <v>0</v>
      </c>
      <c r="R1548" s="1">
        <f t="shared" si="247"/>
        <v>0</v>
      </c>
      <c r="S1548" s="1">
        <f t="shared" si="248"/>
        <v>0</v>
      </c>
      <c r="T1548" s="1">
        <f t="shared" si="249"/>
        <v>0</v>
      </c>
      <c r="U1548" s="1" t="str">
        <f>_xlfn.XLOOKUP(Table3[[#This Row],[Transaction ID]],Source_data!A:A,Source_data!E:E)</f>
        <v>Hyderabad</v>
      </c>
      <c r="V1548" s="1">
        <f>_xlfn.IFNA(_xlfn.XLOOKUP(A1548,bank_processed_transactions[transaction_id],bank_processed_transactions[processing_minutes]),"")</f>
        <v>22.6</v>
      </c>
      <c r="W1548" s="31">
        <f>_xlfn.XLOOKUP(A1548,Source_data!A:A,Source_data!B:B)</f>
        <v>46033</v>
      </c>
    </row>
    <row r="1549" spans="1:23" x14ac:dyDescent="0.3">
      <c r="A1549" s="4" t="s">
        <v>1551</v>
      </c>
      <c r="B1549" s="1">
        <f>_xlfn.XLOOKUP(A1549,bank_source_transactions__1[transaction_id],bank_source_transactions__1[amount_inr])</f>
        <v>1268.3900000000001</v>
      </c>
      <c r="C1549" s="1">
        <f>_xlfn.XLOOKUP(A1549,Processed_data!A:A,Processed_data!F:F)</f>
        <v>1268.3900000000001</v>
      </c>
      <c r="D1549" s="1" t="str">
        <f>_xlfn.XLOOKUP(A1549,bank_source_transactions__1[transaction_id],bank_source_transactions__1[transaction_status])</f>
        <v>SUCCESS</v>
      </c>
      <c r="E1549" s="1" t="str">
        <f>_xlfn.XLOOKUP(A1549,Processed_data!A:A,Processed_data!G:G)</f>
        <v>SUCCESS</v>
      </c>
      <c r="F1549" s="1">
        <f>COUNTIF(bank_processed_transactions[transaction_id],A1549)</f>
        <v>1</v>
      </c>
      <c r="G1549" s="1" t="str">
        <f t="shared" si="240"/>
        <v>found</v>
      </c>
      <c r="H1549" s="1" t="str">
        <f t="shared" si="241"/>
        <v>Not Duplicate</v>
      </c>
      <c r="I1549" s="1" t="str">
        <f t="shared" si="242"/>
        <v>match</v>
      </c>
      <c r="J1549" s="1" t="str">
        <f t="shared" si="243"/>
        <v>match</v>
      </c>
      <c r="K1549" s="1">
        <f t="shared" si="244"/>
        <v>0</v>
      </c>
      <c r="L1549" s="2">
        <f>IF(F1549=0,"not processed",_xlfn.MINIFS(Processed_data!H:H,Processed_data!A:A,A1549))</f>
        <v>46056</v>
      </c>
      <c r="M1549" s="1">
        <f>IF(F1549=0,"not processed",ABS(bank_source_transactions__1[[#This Row],[transaction_date]]-Reconciliation!L1549))</f>
        <v>1</v>
      </c>
      <c r="N1549" s="1" t="str" cm="1">
        <f t="array" ref="N1549">_xlfn.IFS(M1549="not Processed", "Not Processed",M1549&gt;2,"SLA Breached",M1549&lt;=2,"Within SLA")</f>
        <v>Within SLA</v>
      </c>
      <c r="O1549" s="1" t="str">
        <f>_xlfn.XLOOKUP(A1549,Source_data!A:A,Source_data!D:D)</f>
        <v>CARD</v>
      </c>
      <c r="P1549" s="1">
        <f t="shared" si="245"/>
        <v>0</v>
      </c>
      <c r="Q1549" s="1">
        <f t="shared" si="246"/>
        <v>0</v>
      </c>
      <c r="R1549" s="1">
        <f t="shared" si="247"/>
        <v>0</v>
      </c>
      <c r="S1549" s="1">
        <f t="shared" si="248"/>
        <v>0</v>
      </c>
      <c r="T1549" s="1">
        <f t="shared" si="249"/>
        <v>0</v>
      </c>
      <c r="U1549" s="1" t="str">
        <f>_xlfn.XLOOKUP(Table3[[#This Row],[Transaction ID]],Source_data!A:A,Source_data!E:E)</f>
        <v>Bengaluru</v>
      </c>
      <c r="V1549" s="1">
        <f>_xlfn.IFNA(_xlfn.XLOOKUP(A1549,bank_processed_transactions[transaction_id],bank_processed_transactions[processing_minutes]),"")</f>
        <v>14.1</v>
      </c>
      <c r="W1549" s="31">
        <f>_xlfn.XLOOKUP(A1549,Source_data!A:A,Source_data!B:B)</f>
        <v>46055</v>
      </c>
    </row>
    <row r="1550" spans="1:23" x14ac:dyDescent="0.3">
      <c r="A1550" s="3" t="s">
        <v>4456</v>
      </c>
      <c r="B1550" s="1">
        <f>_xlfn.XLOOKUP(A1550,bank_source_transactions__1[transaction_id],bank_source_transactions__1[amount_inr])</f>
        <v>3039.75</v>
      </c>
      <c r="C1550" s="1">
        <f>_xlfn.XLOOKUP(A1550,Processed_data!A:A,Processed_data!F:F)</f>
        <v>3039.75</v>
      </c>
      <c r="D1550" s="1" t="str">
        <f>_xlfn.XLOOKUP(A1550,bank_source_transactions__1[transaction_id],bank_source_transactions__1[transaction_status])</f>
        <v>FAILED</v>
      </c>
      <c r="E1550" s="1" t="str">
        <f>_xlfn.XLOOKUP(A1550,Processed_data!A:A,Processed_data!G:G)</f>
        <v>FAILED</v>
      </c>
      <c r="F1550" s="1">
        <f>COUNTIF(bank_processed_transactions[transaction_id],A1550)</f>
        <v>1</v>
      </c>
      <c r="G1550" s="1" t="str">
        <f t="shared" si="240"/>
        <v>found</v>
      </c>
      <c r="H1550" s="1" t="str">
        <f t="shared" si="241"/>
        <v>Not Duplicate</v>
      </c>
      <c r="I1550" s="1" t="str">
        <f t="shared" si="242"/>
        <v>match</v>
      </c>
      <c r="J1550" s="1" t="str">
        <f t="shared" si="243"/>
        <v>match</v>
      </c>
      <c r="K1550" s="1">
        <f t="shared" si="244"/>
        <v>0</v>
      </c>
      <c r="L1550" s="2">
        <f>IF(F1550=0,"not processed",_xlfn.MINIFS(Processed_data!H:H,Processed_data!A:A,A1550))</f>
        <v>46035</v>
      </c>
      <c r="M1550" s="1">
        <f>IF(F1550=0,"not processed",ABS(bank_source_transactions__1[[#This Row],[transaction_date]]-Reconciliation!L1550))</f>
        <v>3</v>
      </c>
      <c r="N1550" s="1" t="str" cm="1">
        <f t="array" ref="N1550">_xlfn.IFS(M1550="not Processed", "Not Processed",M1550&gt;2,"SLA Breached",M1550&lt;=2,"Within SLA")</f>
        <v>SLA Breached</v>
      </c>
      <c r="O1550" s="1" t="str">
        <f>_xlfn.XLOOKUP(A1550,Source_data!A:A,Source_data!D:D)</f>
        <v>UPI</v>
      </c>
      <c r="P1550" s="1">
        <f t="shared" si="245"/>
        <v>0</v>
      </c>
      <c r="Q1550" s="1">
        <f t="shared" si="246"/>
        <v>0</v>
      </c>
      <c r="R1550" s="1">
        <f t="shared" si="247"/>
        <v>0</v>
      </c>
      <c r="S1550" s="1">
        <f t="shared" si="248"/>
        <v>0</v>
      </c>
      <c r="T1550" s="1">
        <f t="shared" si="249"/>
        <v>1</v>
      </c>
      <c r="U1550" s="1" t="str">
        <f>_xlfn.XLOOKUP(Table3[[#This Row],[Transaction ID]],Source_data!A:A,Source_data!E:E)</f>
        <v>Hyderabad</v>
      </c>
      <c r="V1550" s="1">
        <f>_xlfn.IFNA(_xlfn.XLOOKUP(A1550,bank_processed_transactions[transaction_id],bank_processed_transactions[processing_minutes]),"")</f>
        <v>14.8</v>
      </c>
      <c r="W1550" s="31">
        <f>_xlfn.XLOOKUP(A1550,Source_data!A:A,Source_data!B:B)</f>
        <v>46032</v>
      </c>
    </row>
    <row r="1551" spans="1:23" x14ac:dyDescent="0.3">
      <c r="A1551" s="4" t="s">
        <v>2995</v>
      </c>
      <c r="B1551" s="1">
        <f>_xlfn.XLOOKUP(A1551,bank_source_transactions__1[transaction_id],bank_source_transactions__1[amount_inr])</f>
        <v>2269.89</v>
      </c>
      <c r="C1551" s="1">
        <f>_xlfn.XLOOKUP(A1551,Processed_data!A:A,Processed_data!F:F)</f>
        <v>2269.89</v>
      </c>
      <c r="D1551" s="1" t="str">
        <f>_xlfn.XLOOKUP(A1551,bank_source_transactions__1[transaction_id],bank_source_transactions__1[transaction_status])</f>
        <v>SUCCESS</v>
      </c>
      <c r="E1551" s="1" t="str">
        <f>_xlfn.XLOOKUP(A1551,Processed_data!A:A,Processed_data!G:G)</f>
        <v>SUCCESS</v>
      </c>
      <c r="F1551" s="1">
        <f>COUNTIF(bank_processed_transactions[transaction_id],A1551)</f>
        <v>1</v>
      </c>
      <c r="G1551" s="1" t="str">
        <f t="shared" si="240"/>
        <v>found</v>
      </c>
      <c r="H1551" s="1" t="str">
        <f t="shared" si="241"/>
        <v>Not Duplicate</v>
      </c>
      <c r="I1551" s="1" t="str">
        <f t="shared" si="242"/>
        <v>match</v>
      </c>
      <c r="J1551" s="1" t="str">
        <f t="shared" si="243"/>
        <v>match</v>
      </c>
      <c r="K1551" s="1">
        <f t="shared" si="244"/>
        <v>0</v>
      </c>
      <c r="L1551" s="2">
        <f>IF(F1551=0,"not processed",_xlfn.MINIFS(Processed_data!H:H,Processed_data!A:A,A1551))</f>
        <v>46100</v>
      </c>
      <c r="M1551" s="1">
        <f>IF(F1551=0,"not processed",ABS(bank_source_transactions__1[[#This Row],[transaction_date]]-Reconciliation!L1551))</f>
        <v>1</v>
      </c>
      <c r="N1551" s="1" t="str" cm="1">
        <f t="array" ref="N1551">_xlfn.IFS(M1551="not Processed", "Not Processed",M1551&gt;2,"SLA Breached",M1551&lt;=2,"Within SLA")</f>
        <v>Within SLA</v>
      </c>
      <c r="O1551" s="1" t="str">
        <f>_xlfn.XLOOKUP(A1551,Source_data!A:A,Source_data!D:D)</f>
        <v>NEFT</v>
      </c>
      <c r="P1551" s="1">
        <f t="shared" si="245"/>
        <v>0</v>
      </c>
      <c r="Q1551" s="1">
        <f t="shared" si="246"/>
        <v>0</v>
      </c>
      <c r="R1551" s="1">
        <f t="shared" si="247"/>
        <v>0</v>
      </c>
      <c r="S1551" s="1">
        <f t="shared" si="248"/>
        <v>0</v>
      </c>
      <c r="T1551" s="1">
        <f t="shared" si="249"/>
        <v>0</v>
      </c>
      <c r="U1551" s="1" t="str">
        <f>_xlfn.XLOOKUP(Table3[[#This Row],[Transaction ID]],Source_data!A:A,Source_data!E:E)</f>
        <v>Pune</v>
      </c>
      <c r="V1551" s="1">
        <f>_xlfn.IFNA(_xlfn.XLOOKUP(A1551,bank_processed_transactions[transaction_id],bank_processed_transactions[processing_minutes]),"")</f>
        <v>3.5</v>
      </c>
      <c r="W1551" s="31">
        <f>_xlfn.XLOOKUP(A1551,Source_data!A:A,Source_data!B:B)</f>
        <v>46099</v>
      </c>
    </row>
    <row r="1552" spans="1:23" x14ac:dyDescent="0.3">
      <c r="A1552" s="3" t="s">
        <v>2830</v>
      </c>
      <c r="B1552" s="1">
        <f>_xlfn.XLOOKUP(A1552,bank_source_transactions__1[transaction_id],bank_source_transactions__1[amount_inr])</f>
        <v>7600.28</v>
      </c>
      <c r="C1552" s="1">
        <f>_xlfn.XLOOKUP(A1552,Processed_data!A:A,Processed_data!F:F)</f>
        <v>7600.28</v>
      </c>
      <c r="D1552" s="1" t="str">
        <f>_xlfn.XLOOKUP(A1552,bank_source_transactions__1[transaction_id],bank_source_transactions__1[transaction_status])</f>
        <v>SUCCESS</v>
      </c>
      <c r="E1552" s="1" t="str">
        <f>_xlfn.XLOOKUP(A1552,Processed_data!A:A,Processed_data!G:G)</f>
        <v>SUCCESS</v>
      </c>
      <c r="F1552" s="1">
        <f>COUNTIF(bank_processed_transactions[transaction_id],A1552)</f>
        <v>1</v>
      </c>
      <c r="G1552" s="1" t="str">
        <f t="shared" si="240"/>
        <v>found</v>
      </c>
      <c r="H1552" s="1" t="str">
        <f t="shared" si="241"/>
        <v>Not Duplicate</v>
      </c>
      <c r="I1552" s="1" t="str">
        <f t="shared" si="242"/>
        <v>match</v>
      </c>
      <c r="J1552" s="1" t="str">
        <f t="shared" si="243"/>
        <v>match</v>
      </c>
      <c r="K1552" s="1">
        <f t="shared" si="244"/>
        <v>0</v>
      </c>
      <c r="L1552" s="2">
        <f>IF(F1552=0,"not processed",_xlfn.MINIFS(Processed_data!H:H,Processed_data!A:A,A1552))</f>
        <v>46111</v>
      </c>
      <c r="M1552" s="1">
        <f>IF(F1552=0,"not processed",ABS(bank_source_transactions__1[[#This Row],[transaction_date]]-Reconciliation!L1552))</f>
        <v>0</v>
      </c>
      <c r="N1552" s="1" t="str" cm="1">
        <f t="array" ref="N1552">_xlfn.IFS(M1552="not Processed", "Not Processed",M1552&gt;2,"SLA Breached",M1552&lt;=2,"Within SLA")</f>
        <v>Within SLA</v>
      </c>
      <c r="O1552" s="1" t="str">
        <f>_xlfn.XLOOKUP(A1552,Source_data!A:A,Source_data!D:D)</f>
        <v>UPI</v>
      </c>
      <c r="P1552" s="1">
        <f t="shared" si="245"/>
        <v>0</v>
      </c>
      <c r="Q1552" s="1">
        <f t="shared" si="246"/>
        <v>0</v>
      </c>
      <c r="R1552" s="1">
        <f t="shared" si="247"/>
        <v>0</v>
      </c>
      <c r="S1552" s="1">
        <f t="shared" si="248"/>
        <v>0</v>
      </c>
      <c r="T1552" s="1">
        <f t="shared" si="249"/>
        <v>0</v>
      </c>
      <c r="U1552" s="1" t="str">
        <f>_xlfn.XLOOKUP(Table3[[#This Row],[Transaction ID]],Source_data!A:A,Source_data!E:E)</f>
        <v>Hyderabad</v>
      </c>
      <c r="V1552" s="1">
        <f>_xlfn.IFNA(_xlfn.XLOOKUP(A1552,bank_processed_transactions[transaction_id],bank_processed_transactions[processing_minutes]),"")</f>
        <v>20.5</v>
      </c>
      <c r="W1552" s="31">
        <f>_xlfn.XLOOKUP(A1552,Source_data!A:A,Source_data!B:B)</f>
        <v>46111</v>
      </c>
    </row>
    <row r="1553" spans="1:23" x14ac:dyDescent="0.3">
      <c r="A1553" s="4" t="s">
        <v>1071</v>
      </c>
      <c r="B1553" s="1">
        <f>_xlfn.XLOOKUP(A1553,bank_source_transactions__1[transaction_id],bank_source_transactions__1[amount_inr])</f>
        <v>5799.29</v>
      </c>
      <c r="C1553" s="1">
        <f>_xlfn.XLOOKUP(A1553,Processed_data!A:A,Processed_data!F:F)</f>
        <v>5799.29</v>
      </c>
      <c r="D1553" s="1" t="str">
        <f>_xlfn.XLOOKUP(A1553,bank_source_transactions__1[transaction_id],bank_source_transactions__1[transaction_status])</f>
        <v>SUCCESS</v>
      </c>
      <c r="E1553" s="1" t="str">
        <f>_xlfn.XLOOKUP(A1553,Processed_data!A:A,Processed_data!G:G)</f>
        <v>FAILED</v>
      </c>
      <c r="F1553" s="1">
        <f>COUNTIF(bank_processed_transactions[transaction_id],A1553)</f>
        <v>1</v>
      </c>
      <c r="G1553" s="1" t="str">
        <f t="shared" si="240"/>
        <v>found</v>
      </c>
      <c r="H1553" s="1" t="str">
        <f t="shared" si="241"/>
        <v>Not Duplicate</v>
      </c>
      <c r="I1553" s="1" t="str">
        <f t="shared" si="242"/>
        <v>match</v>
      </c>
      <c r="J1553" s="1" t="str">
        <f t="shared" si="243"/>
        <v>mismatch</v>
      </c>
      <c r="K1553" s="1">
        <f t="shared" si="244"/>
        <v>0</v>
      </c>
      <c r="L1553" s="2">
        <f>IF(F1553=0,"not processed",_xlfn.MINIFS(Processed_data!H:H,Processed_data!A:A,A1553))</f>
        <v>46059</v>
      </c>
      <c r="M1553" s="1">
        <f>IF(F1553=0,"not processed",ABS(bank_source_transactions__1[[#This Row],[transaction_date]]-Reconciliation!L1553))</f>
        <v>0</v>
      </c>
      <c r="N1553" s="1" t="str" cm="1">
        <f t="array" ref="N1553">_xlfn.IFS(M1553="not Processed", "Not Processed",M1553&gt;2,"SLA Breached",M1553&lt;=2,"Within SLA")</f>
        <v>Within SLA</v>
      </c>
      <c r="O1553" s="1" t="str">
        <f>_xlfn.XLOOKUP(A1553,Source_data!A:A,Source_data!D:D)</f>
        <v>UPI</v>
      </c>
      <c r="P1553" s="1">
        <f t="shared" si="245"/>
        <v>0</v>
      </c>
      <c r="Q1553" s="1">
        <f t="shared" si="246"/>
        <v>0</v>
      </c>
      <c r="R1553" s="1">
        <f t="shared" si="247"/>
        <v>0</v>
      </c>
      <c r="S1553" s="1">
        <f t="shared" si="248"/>
        <v>1</v>
      </c>
      <c r="T1553" s="1">
        <f t="shared" si="249"/>
        <v>0</v>
      </c>
      <c r="U1553" s="1" t="str">
        <f>_xlfn.XLOOKUP(Table3[[#This Row],[Transaction ID]],Source_data!A:A,Source_data!E:E)</f>
        <v>Mumbai</v>
      </c>
      <c r="V1553" s="1">
        <f>_xlfn.IFNA(_xlfn.XLOOKUP(A1553,bank_processed_transactions[transaction_id],bank_processed_transactions[processing_minutes]),"")</f>
        <v>35.6</v>
      </c>
      <c r="W1553" s="31">
        <f>_xlfn.XLOOKUP(A1553,Source_data!A:A,Source_data!B:B)</f>
        <v>46059</v>
      </c>
    </row>
    <row r="1554" spans="1:23" x14ac:dyDescent="0.3">
      <c r="A1554" s="3" t="s">
        <v>4678</v>
      </c>
      <c r="B1554" s="1">
        <f>_xlfn.XLOOKUP(A1554,bank_source_transactions__1[transaction_id],bank_source_transactions__1[amount_inr])</f>
        <v>1491.74</v>
      </c>
      <c r="C1554" s="1">
        <f>_xlfn.XLOOKUP(A1554,Processed_data!A:A,Processed_data!F:F)</f>
        <v>1491.74</v>
      </c>
      <c r="D1554" s="1" t="str">
        <f>_xlfn.XLOOKUP(A1554,bank_source_transactions__1[transaction_id],bank_source_transactions__1[transaction_status])</f>
        <v>SUCCESS</v>
      </c>
      <c r="E1554" s="1" t="str">
        <f>_xlfn.XLOOKUP(A1554,Processed_data!A:A,Processed_data!G:G)</f>
        <v>SUCCESS</v>
      </c>
      <c r="F1554" s="1">
        <f>COUNTIF(bank_processed_transactions[transaction_id],A1554)</f>
        <v>1</v>
      </c>
      <c r="G1554" s="1" t="str">
        <f t="shared" si="240"/>
        <v>found</v>
      </c>
      <c r="H1554" s="1" t="str">
        <f t="shared" si="241"/>
        <v>Not Duplicate</v>
      </c>
      <c r="I1554" s="1" t="str">
        <f t="shared" si="242"/>
        <v>match</v>
      </c>
      <c r="J1554" s="1" t="str">
        <f t="shared" si="243"/>
        <v>match</v>
      </c>
      <c r="K1554" s="1">
        <f t="shared" si="244"/>
        <v>0</v>
      </c>
      <c r="L1554" s="2">
        <f>IF(F1554=0,"not processed",_xlfn.MINIFS(Processed_data!H:H,Processed_data!A:A,A1554))</f>
        <v>46048</v>
      </c>
      <c r="M1554" s="1">
        <f>IF(F1554=0,"not processed",ABS(bank_source_transactions__1[[#This Row],[transaction_date]]-Reconciliation!L1554))</f>
        <v>2</v>
      </c>
      <c r="N1554" s="1" t="str" cm="1">
        <f t="array" ref="N1554">_xlfn.IFS(M1554="not Processed", "Not Processed",M1554&gt;2,"SLA Breached",M1554&lt;=2,"Within SLA")</f>
        <v>Within SLA</v>
      </c>
      <c r="O1554" s="1" t="str">
        <f>_xlfn.XLOOKUP(A1554,Source_data!A:A,Source_data!D:D)</f>
        <v>CARD</v>
      </c>
      <c r="P1554" s="1">
        <f t="shared" si="245"/>
        <v>0</v>
      </c>
      <c r="Q1554" s="1">
        <f t="shared" si="246"/>
        <v>0</v>
      </c>
      <c r="R1554" s="1">
        <f t="shared" si="247"/>
        <v>0</v>
      </c>
      <c r="S1554" s="1">
        <f t="shared" si="248"/>
        <v>0</v>
      </c>
      <c r="T1554" s="1">
        <f t="shared" si="249"/>
        <v>0</v>
      </c>
      <c r="U1554" s="1" t="str">
        <f>_xlfn.XLOOKUP(Table3[[#This Row],[Transaction ID]],Source_data!A:A,Source_data!E:E)</f>
        <v>Pune</v>
      </c>
      <c r="V1554" s="1">
        <f>_xlfn.IFNA(_xlfn.XLOOKUP(A1554,bank_processed_transactions[transaction_id],bank_processed_transactions[processing_minutes]),"")</f>
        <v>22.9</v>
      </c>
      <c r="W1554" s="31">
        <f>_xlfn.XLOOKUP(A1554,Source_data!A:A,Source_data!B:B)</f>
        <v>46046</v>
      </c>
    </row>
    <row r="1555" spans="1:23" x14ac:dyDescent="0.3">
      <c r="A1555" s="4" t="s">
        <v>2876</v>
      </c>
      <c r="B1555" s="1">
        <f>_xlfn.XLOOKUP(A1555,bank_source_transactions__1[transaction_id],bank_source_transactions__1[amount_inr])</f>
        <v>7125.24</v>
      </c>
      <c r="C1555" s="1">
        <f>_xlfn.XLOOKUP(A1555,Processed_data!A:A,Processed_data!F:F)</f>
        <v>7125.24</v>
      </c>
      <c r="D1555" s="1" t="str">
        <f>_xlfn.XLOOKUP(A1555,bank_source_transactions__1[transaction_id],bank_source_transactions__1[transaction_status])</f>
        <v>SUCCESS</v>
      </c>
      <c r="E1555" s="1" t="str">
        <f>_xlfn.XLOOKUP(A1555,Processed_data!A:A,Processed_data!G:G)</f>
        <v>SUCCESS</v>
      </c>
      <c r="F1555" s="1">
        <f>COUNTIF(bank_processed_transactions[transaction_id],A1555)</f>
        <v>1</v>
      </c>
      <c r="G1555" s="1" t="str">
        <f t="shared" si="240"/>
        <v>found</v>
      </c>
      <c r="H1555" s="1" t="str">
        <f t="shared" si="241"/>
        <v>Not Duplicate</v>
      </c>
      <c r="I1555" s="1" t="str">
        <f t="shared" si="242"/>
        <v>match</v>
      </c>
      <c r="J1555" s="1" t="str">
        <f t="shared" si="243"/>
        <v>match</v>
      </c>
      <c r="K1555" s="1">
        <f t="shared" si="244"/>
        <v>0</v>
      </c>
      <c r="L1555" s="2">
        <f>IF(F1555=0,"not processed",_xlfn.MINIFS(Processed_data!H:H,Processed_data!A:A,A1555))</f>
        <v>46112</v>
      </c>
      <c r="M1555" s="1">
        <f>IF(F1555=0,"not processed",ABS(bank_source_transactions__1[[#This Row],[transaction_date]]-Reconciliation!L1555))</f>
        <v>2</v>
      </c>
      <c r="N1555" s="1" t="str" cm="1">
        <f t="array" ref="N1555">_xlfn.IFS(M1555="not Processed", "Not Processed",M1555&gt;2,"SLA Breached",M1555&lt;=2,"Within SLA")</f>
        <v>Within SLA</v>
      </c>
      <c r="O1555" s="1" t="str">
        <f>_xlfn.XLOOKUP(A1555,Source_data!A:A,Source_data!D:D)</f>
        <v>IMPS</v>
      </c>
      <c r="P1555" s="1">
        <f t="shared" si="245"/>
        <v>0</v>
      </c>
      <c r="Q1555" s="1">
        <f t="shared" si="246"/>
        <v>0</v>
      </c>
      <c r="R1555" s="1">
        <f t="shared" si="247"/>
        <v>0</v>
      </c>
      <c r="S1555" s="1">
        <f t="shared" si="248"/>
        <v>0</v>
      </c>
      <c r="T1555" s="1">
        <f t="shared" si="249"/>
        <v>0</v>
      </c>
      <c r="U1555" s="1" t="str">
        <f>_xlfn.XLOOKUP(Table3[[#This Row],[Transaction ID]],Source_data!A:A,Source_data!E:E)</f>
        <v>Bengaluru</v>
      </c>
      <c r="V1555" s="1">
        <f>_xlfn.IFNA(_xlfn.XLOOKUP(A1555,bank_processed_transactions[transaction_id],bank_processed_transactions[processing_minutes]),"")</f>
        <v>47</v>
      </c>
      <c r="W1555" s="31">
        <f>_xlfn.XLOOKUP(A1555,Source_data!A:A,Source_data!B:B)</f>
        <v>46110</v>
      </c>
    </row>
    <row r="1556" spans="1:23" x14ac:dyDescent="0.3">
      <c r="A1556" s="3" t="s">
        <v>2428</v>
      </c>
      <c r="B1556" s="1">
        <f>_xlfn.XLOOKUP(A1556,bank_source_transactions__1[transaction_id],bank_source_transactions__1[amount_inr])</f>
        <v>45810.89</v>
      </c>
      <c r="C1556" s="1">
        <f>_xlfn.XLOOKUP(A1556,Processed_data!A:A,Processed_data!F:F)</f>
        <v>45810.89</v>
      </c>
      <c r="D1556" s="1" t="str">
        <f>_xlfn.XLOOKUP(A1556,bank_source_transactions__1[transaction_id],bank_source_transactions__1[transaction_status])</f>
        <v>SUCCESS</v>
      </c>
      <c r="E1556" s="1" t="str">
        <f>_xlfn.XLOOKUP(A1556,Processed_data!A:A,Processed_data!G:G)</f>
        <v>SUCCESS</v>
      </c>
      <c r="F1556" s="1">
        <f>COUNTIF(bank_processed_transactions[transaction_id],A1556)</f>
        <v>1</v>
      </c>
      <c r="G1556" s="1" t="str">
        <f t="shared" si="240"/>
        <v>found</v>
      </c>
      <c r="H1556" s="1" t="str">
        <f t="shared" si="241"/>
        <v>Not Duplicate</v>
      </c>
      <c r="I1556" s="1" t="str">
        <f t="shared" si="242"/>
        <v>match</v>
      </c>
      <c r="J1556" s="1" t="str">
        <f t="shared" si="243"/>
        <v>match</v>
      </c>
      <c r="K1556" s="1">
        <f t="shared" si="244"/>
        <v>0</v>
      </c>
      <c r="L1556" s="2">
        <f>IF(F1556=0,"not processed",_xlfn.MINIFS(Processed_data!H:H,Processed_data!A:A,A1556))</f>
        <v>46066</v>
      </c>
      <c r="M1556" s="1">
        <f>IF(F1556=0,"not processed",ABS(bank_source_transactions__1[[#This Row],[transaction_date]]-Reconciliation!L1556))</f>
        <v>2</v>
      </c>
      <c r="N1556" s="1" t="str" cm="1">
        <f t="array" ref="N1556">_xlfn.IFS(M1556="not Processed", "Not Processed",M1556&gt;2,"SLA Breached",M1556&lt;=2,"Within SLA")</f>
        <v>Within SLA</v>
      </c>
      <c r="O1556" s="1" t="str">
        <f>_xlfn.XLOOKUP(A1556,Source_data!A:A,Source_data!D:D)</f>
        <v>NEFT</v>
      </c>
      <c r="P1556" s="1">
        <f t="shared" si="245"/>
        <v>0</v>
      </c>
      <c r="Q1556" s="1">
        <f t="shared" si="246"/>
        <v>0</v>
      </c>
      <c r="R1556" s="1">
        <f t="shared" si="247"/>
        <v>0</v>
      </c>
      <c r="S1556" s="1">
        <f t="shared" si="248"/>
        <v>0</v>
      </c>
      <c r="T1556" s="1">
        <f t="shared" si="249"/>
        <v>0</v>
      </c>
      <c r="U1556" s="1" t="str">
        <f>_xlfn.XLOOKUP(Table3[[#This Row],[Transaction ID]],Source_data!A:A,Source_data!E:E)</f>
        <v>Bengaluru</v>
      </c>
      <c r="V1556" s="1">
        <f>_xlfn.IFNA(_xlfn.XLOOKUP(A1556,bank_processed_transactions[transaction_id],bank_processed_transactions[processing_minutes]),"")</f>
        <v>23.4</v>
      </c>
      <c r="W1556" s="31">
        <f>_xlfn.XLOOKUP(A1556,Source_data!A:A,Source_data!B:B)</f>
        <v>46064</v>
      </c>
    </row>
    <row r="1557" spans="1:23" x14ac:dyDescent="0.3">
      <c r="A1557" s="4" t="s">
        <v>3003</v>
      </c>
      <c r="B1557" s="1">
        <f>_xlfn.XLOOKUP(A1557,bank_source_transactions__1[transaction_id],bank_source_transactions__1[amount_inr])</f>
        <v>22322.79</v>
      </c>
      <c r="C1557" s="1">
        <f>_xlfn.XLOOKUP(A1557,Processed_data!A:A,Processed_data!F:F)</f>
        <v>22322.79</v>
      </c>
      <c r="D1557" s="1" t="str">
        <f>_xlfn.XLOOKUP(A1557,bank_source_transactions__1[transaction_id],bank_source_transactions__1[transaction_status])</f>
        <v>REVERSED</v>
      </c>
      <c r="E1557" s="1" t="str">
        <f>_xlfn.XLOOKUP(A1557,Processed_data!A:A,Processed_data!G:G)</f>
        <v>REVERSED</v>
      </c>
      <c r="F1557" s="1">
        <f>COUNTIF(bank_processed_transactions[transaction_id],A1557)</f>
        <v>1</v>
      </c>
      <c r="G1557" s="1" t="str">
        <f t="shared" si="240"/>
        <v>found</v>
      </c>
      <c r="H1557" s="1" t="str">
        <f t="shared" si="241"/>
        <v>Not Duplicate</v>
      </c>
      <c r="I1557" s="1" t="str">
        <f t="shared" si="242"/>
        <v>match</v>
      </c>
      <c r="J1557" s="1" t="str">
        <f t="shared" si="243"/>
        <v>match</v>
      </c>
      <c r="K1557" s="1">
        <f t="shared" si="244"/>
        <v>0</v>
      </c>
      <c r="L1557" s="2">
        <f>IF(F1557=0,"not processed",_xlfn.MINIFS(Processed_data!H:H,Processed_data!A:A,A1557))</f>
        <v>46087</v>
      </c>
      <c r="M1557" s="1">
        <f>IF(F1557=0,"not processed",ABS(bank_source_transactions__1[[#This Row],[transaction_date]]-Reconciliation!L1557))</f>
        <v>1</v>
      </c>
      <c r="N1557" s="1" t="str" cm="1">
        <f t="array" ref="N1557">_xlfn.IFS(M1557="not Processed", "Not Processed",M1557&gt;2,"SLA Breached",M1557&lt;=2,"Within SLA")</f>
        <v>Within SLA</v>
      </c>
      <c r="O1557" s="1" t="str">
        <f>_xlfn.XLOOKUP(A1557,Source_data!A:A,Source_data!D:D)</f>
        <v>CARD</v>
      </c>
      <c r="P1557" s="1">
        <f t="shared" si="245"/>
        <v>0</v>
      </c>
      <c r="Q1557" s="1">
        <f t="shared" si="246"/>
        <v>0</v>
      </c>
      <c r="R1557" s="1">
        <f t="shared" si="247"/>
        <v>0</v>
      </c>
      <c r="S1557" s="1">
        <f t="shared" si="248"/>
        <v>0</v>
      </c>
      <c r="T1557" s="1">
        <f t="shared" si="249"/>
        <v>0</v>
      </c>
      <c r="U1557" s="1" t="str">
        <f>_xlfn.XLOOKUP(Table3[[#This Row],[Transaction ID]],Source_data!A:A,Source_data!E:E)</f>
        <v>Mumbai</v>
      </c>
      <c r="V1557" s="1">
        <f>_xlfn.IFNA(_xlfn.XLOOKUP(A1557,bank_processed_transactions[transaction_id],bank_processed_transactions[processing_minutes]),"")</f>
        <v>26.6</v>
      </c>
      <c r="W1557" s="31">
        <f>_xlfn.XLOOKUP(A1557,Source_data!A:A,Source_data!B:B)</f>
        <v>46086</v>
      </c>
    </row>
    <row r="1558" spans="1:23" x14ac:dyDescent="0.3">
      <c r="A1558" s="3" t="s">
        <v>4886</v>
      </c>
      <c r="B1558" s="1">
        <f>_xlfn.XLOOKUP(A1558,bank_source_transactions__1[transaction_id],bank_source_transactions__1[amount_inr])</f>
        <v>6658.92</v>
      </c>
      <c r="C1558" s="1">
        <f>_xlfn.XLOOKUP(A1558,Processed_data!A:A,Processed_data!F:F)</f>
        <v>6658.92</v>
      </c>
      <c r="D1558" s="1" t="str">
        <f>_xlfn.XLOOKUP(A1558,bank_source_transactions__1[transaction_id],bank_source_transactions__1[transaction_status])</f>
        <v>SUCCESS</v>
      </c>
      <c r="E1558" s="1" t="str">
        <f>_xlfn.XLOOKUP(A1558,Processed_data!A:A,Processed_data!G:G)</f>
        <v>SUCCESS</v>
      </c>
      <c r="F1558" s="1">
        <f>COUNTIF(bank_processed_transactions[transaction_id],A1558)</f>
        <v>1</v>
      </c>
      <c r="G1558" s="1" t="str">
        <f t="shared" si="240"/>
        <v>found</v>
      </c>
      <c r="H1558" s="1" t="str">
        <f t="shared" si="241"/>
        <v>Not Duplicate</v>
      </c>
      <c r="I1558" s="1" t="str">
        <f t="shared" si="242"/>
        <v>match</v>
      </c>
      <c r="J1558" s="1" t="str">
        <f t="shared" si="243"/>
        <v>match</v>
      </c>
      <c r="K1558" s="1">
        <f t="shared" si="244"/>
        <v>0</v>
      </c>
      <c r="L1558" s="2">
        <f>IF(F1558=0,"not processed",_xlfn.MINIFS(Processed_data!H:H,Processed_data!A:A,A1558))</f>
        <v>46049</v>
      </c>
      <c r="M1558" s="1">
        <f>IF(F1558=0,"not processed",ABS(bank_source_transactions__1[[#This Row],[transaction_date]]-Reconciliation!L1558))</f>
        <v>1</v>
      </c>
      <c r="N1558" s="1" t="str" cm="1">
        <f t="array" ref="N1558">_xlfn.IFS(M1558="not Processed", "Not Processed",M1558&gt;2,"SLA Breached",M1558&lt;=2,"Within SLA")</f>
        <v>Within SLA</v>
      </c>
      <c r="O1558" s="1" t="str">
        <f>_xlfn.XLOOKUP(A1558,Source_data!A:A,Source_data!D:D)</f>
        <v>IMPS</v>
      </c>
      <c r="P1558" s="1">
        <f t="shared" si="245"/>
        <v>0</v>
      </c>
      <c r="Q1558" s="1">
        <f t="shared" si="246"/>
        <v>0</v>
      </c>
      <c r="R1558" s="1">
        <f t="shared" si="247"/>
        <v>0</v>
      </c>
      <c r="S1558" s="1">
        <f t="shared" si="248"/>
        <v>0</v>
      </c>
      <c r="T1558" s="1">
        <f t="shared" si="249"/>
        <v>0</v>
      </c>
      <c r="U1558" s="1" t="str">
        <f>_xlfn.XLOOKUP(Table3[[#This Row],[Transaction ID]],Source_data!A:A,Source_data!E:E)</f>
        <v>Hyderabad</v>
      </c>
      <c r="V1558" s="1">
        <f>_xlfn.IFNA(_xlfn.XLOOKUP(A1558,bank_processed_transactions[transaction_id],bank_processed_transactions[processing_minutes]),"")</f>
        <v>41.4</v>
      </c>
      <c r="W1558" s="31">
        <f>_xlfn.XLOOKUP(A1558,Source_data!A:A,Source_data!B:B)</f>
        <v>46048</v>
      </c>
    </row>
    <row r="1559" spans="1:23" x14ac:dyDescent="0.3">
      <c r="A1559" s="4" t="s">
        <v>1035</v>
      </c>
      <c r="B1559" s="1">
        <f>_xlfn.XLOOKUP(A1559,bank_source_transactions__1[transaction_id],bank_source_transactions__1[amount_inr])</f>
        <v>1881.12</v>
      </c>
      <c r="C1559" s="1">
        <f>_xlfn.XLOOKUP(A1559,Processed_data!A:A,Processed_data!F:F)</f>
        <v>1881.12</v>
      </c>
      <c r="D1559" s="1" t="str">
        <f>_xlfn.XLOOKUP(A1559,bank_source_transactions__1[transaction_id],bank_source_transactions__1[transaction_status])</f>
        <v>SUCCESS</v>
      </c>
      <c r="E1559" s="1" t="str">
        <f>_xlfn.XLOOKUP(A1559,Processed_data!A:A,Processed_data!G:G)</f>
        <v>SUCCESS</v>
      </c>
      <c r="F1559" s="1">
        <f>COUNTIF(bank_processed_transactions[transaction_id],A1559)</f>
        <v>1</v>
      </c>
      <c r="G1559" s="1" t="str">
        <f t="shared" si="240"/>
        <v>found</v>
      </c>
      <c r="H1559" s="1" t="str">
        <f t="shared" si="241"/>
        <v>Not Duplicate</v>
      </c>
      <c r="I1559" s="1" t="str">
        <f t="shared" si="242"/>
        <v>match</v>
      </c>
      <c r="J1559" s="1" t="str">
        <f t="shared" si="243"/>
        <v>match</v>
      </c>
      <c r="K1559" s="1">
        <f t="shared" si="244"/>
        <v>0</v>
      </c>
      <c r="L1559" s="2">
        <f>IF(F1559=0,"not processed",_xlfn.MINIFS(Processed_data!H:H,Processed_data!A:A,A1559))</f>
        <v>46032</v>
      </c>
      <c r="M1559" s="1">
        <f>IF(F1559=0,"not processed",ABS(bank_source_transactions__1[[#This Row],[transaction_date]]-Reconciliation!L1559))</f>
        <v>1</v>
      </c>
      <c r="N1559" s="1" t="str" cm="1">
        <f t="array" ref="N1559">_xlfn.IFS(M1559="not Processed", "Not Processed",M1559&gt;2,"SLA Breached",M1559&lt;=2,"Within SLA")</f>
        <v>Within SLA</v>
      </c>
      <c r="O1559" s="1" t="str">
        <f>_xlfn.XLOOKUP(A1559,Source_data!A:A,Source_data!D:D)</f>
        <v>NEFT</v>
      </c>
      <c r="P1559" s="1">
        <f t="shared" si="245"/>
        <v>0</v>
      </c>
      <c r="Q1559" s="1">
        <f t="shared" si="246"/>
        <v>0</v>
      </c>
      <c r="R1559" s="1">
        <f t="shared" si="247"/>
        <v>0</v>
      </c>
      <c r="S1559" s="1">
        <f t="shared" si="248"/>
        <v>0</v>
      </c>
      <c r="T1559" s="1">
        <f t="shared" si="249"/>
        <v>0</v>
      </c>
      <c r="U1559" s="1" t="str">
        <f>_xlfn.XLOOKUP(Table3[[#This Row],[Transaction ID]],Source_data!A:A,Source_data!E:E)</f>
        <v>Bengaluru</v>
      </c>
      <c r="V1559" s="1">
        <f>_xlfn.IFNA(_xlfn.XLOOKUP(A1559,bank_processed_transactions[transaction_id],bank_processed_transactions[processing_minutes]),"")</f>
        <v>66.8</v>
      </c>
      <c r="W1559" s="31">
        <f>_xlfn.XLOOKUP(A1559,Source_data!A:A,Source_data!B:B)</f>
        <v>46031</v>
      </c>
    </row>
    <row r="1560" spans="1:23" x14ac:dyDescent="0.3">
      <c r="A1560" s="3" t="s">
        <v>289</v>
      </c>
      <c r="B1560" s="1">
        <f>_xlfn.XLOOKUP(A1560,bank_source_transactions__1[transaction_id],bank_source_transactions__1[amount_inr])</f>
        <v>2513.42</v>
      </c>
      <c r="C1560" s="1">
        <f>_xlfn.XLOOKUP(A1560,Processed_data!A:A,Processed_data!F:F)</f>
        <v>2513.42</v>
      </c>
      <c r="D1560" s="1" t="str">
        <f>_xlfn.XLOOKUP(A1560,bank_source_transactions__1[transaction_id],bank_source_transactions__1[transaction_status])</f>
        <v>SUCCESS</v>
      </c>
      <c r="E1560" s="1" t="str">
        <f>_xlfn.XLOOKUP(A1560,Processed_data!A:A,Processed_data!G:G)</f>
        <v>SUCCESS</v>
      </c>
      <c r="F1560" s="1">
        <f>COUNTIF(bank_processed_transactions[transaction_id],A1560)</f>
        <v>1</v>
      </c>
      <c r="G1560" s="1" t="str">
        <f t="shared" si="240"/>
        <v>found</v>
      </c>
      <c r="H1560" s="1" t="str">
        <f t="shared" si="241"/>
        <v>Not Duplicate</v>
      </c>
      <c r="I1560" s="1" t="str">
        <f t="shared" si="242"/>
        <v>match</v>
      </c>
      <c r="J1560" s="1" t="str">
        <f t="shared" si="243"/>
        <v>match</v>
      </c>
      <c r="K1560" s="1">
        <f t="shared" si="244"/>
        <v>0</v>
      </c>
      <c r="L1560" s="2">
        <f>IF(F1560=0,"not processed",_xlfn.MINIFS(Processed_data!H:H,Processed_data!A:A,A1560))</f>
        <v>46082</v>
      </c>
      <c r="M1560" s="1">
        <f>IF(F1560=0,"not processed",ABS(bank_source_transactions__1[[#This Row],[transaction_date]]-Reconciliation!L1560))</f>
        <v>1</v>
      </c>
      <c r="N1560" s="1" t="str" cm="1">
        <f t="array" ref="N1560">_xlfn.IFS(M1560="not Processed", "Not Processed",M1560&gt;2,"SLA Breached",M1560&lt;=2,"Within SLA")</f>
        <v>Within SLA</v>
      </c>
      <c r="O1560" s="1" t="str">
        <f>_xlfn.XLOOKUP(A1560,Source_data!A:A,Source_data!D:D)</f>
        <v>IMPS</v>
      </c>
      <c r="P1560" s="1">
        <f t="shared" si="245"/>
        <v>0</v>
      </c>
      <c r="Q1560" s="1">
        <f t="shared" si="246"/>
        <v>0</v>
      </c>
      <c r="R1560" s="1">
        <f t="shared" si="247"/>
        <v>0</v>
      </c>
      <c r="S1560" s="1">
        <f t="shared" si="248"/>
        <v>0</v>
      </c>
      <c r="T1560" s="1">
        <f t="shared" si="249"/>
        <v>0</v>
      </c>
      <c r="U1560" s="1" t="str">
        <f>_xlfn.XLOOKUP(Table3[[#This Row],[Transaction ID]],Source_data!A:A,Source_data!E:E)</f>
        <v>Mumbai</v>
      </c>
      <c r="V1560" s="1">
        <f>_xlfn.IFNA(_xlfn.XLOOKUP(A1560,bank_processed_transactions[transaction_id],bank_processed_transactions[processing_minutes]),"")</f>
        <v>51.7</v>
      </c>
      <c r="W1560" s="31">
        <f>_xlfn.XLOOKUP(A1560,Source_data!A:A,Source_data!B:B)</f>
        <v>46081</v>
      </c>
    </row>
    <row r="1561" spans="1:23" x14ac:dyDescent="0.3">
      <c r="A1561" s="4" t="s">
        <v>1758</v>
      </c>
      <c r="B1561" s="1">
        <f>_xlfn.XLOOKUP(A1561,bank_source_transactions__1[transaction_id],bank_source_transactions__1[amount_inr])</f>
        <v>1242.56</v>
      </c>
      <c r="C1561" s="1">
        <f>_xlfn.XLOOKUP(A1561,Processed_data!A:A,Processed_data!F:F)</f>
        <v>1242.56</v>
      </c>
      <c r="D1561" s="1" t="str">
        <f>_xlfn.XLOOKUP(A1561,bank_source_transactions__1[transaction_id],bank_source_transactions__1[transaction_status])</f>
        <v>SUCCESS</v>
      </c>
      <c r="E1561" s="1" t="str">
        <f>_xlfn.XLOOKUP(A1561,Processed_data!A:A,Processed_data!G:G)</f>
        <v>SUCCESS</v>
      </c>
      <c r="F1561" s="1">
        <f>COUNTIF(bank_processed_transactions[transaction_id],A1561)</f>
        <v>1</v>
      </c>
      <c r="G1561" s="1" t="str">
        <f t="shared" si="240"/>
        <v>found</v>
      </c>
      <c r="H1561" s="1" t="str">
        <f t="shared" si="241"/>
        <v>Not Duplicate</v>
      </c>
      <c r="I1561" s="1" t="str">
        <f t="shared" si="242"/>
        <v>match</v>
      </c>
      <c r="J1561" s="1" t="str">
        <f t="shared" si="243"/>
        <v>match</v>
      </c>
      <c r="K1561" s="1">
        <f t="shared" si="244"/>
        <v>0</v>
      </c>
      <c r="L1561" s="2">
        <f>IF(F1561=0,"not processed",_xlfn.MINIFS(Processed_data!H:H,Processed_data!A:A,A1561))</f>
        <v>46032</v>
      </c>
      <c r="M1561" s="1">
        <f>IF(F1561=0,"not processed",ABS(bank_source_transactions__1[[#This Row],[transaction_date]]-Reconciliation!L1561))</f>
        <v>2</v>
      </c>
      <c r="N1561" s="1" t="str" cm="1">
        <f t="array" ref="N1561">_xlfn.IFS(M1561="not Processed", "Not Processed",M1561&gt;2,"SLA Breached",M1561&lt;=2,"Within SLA")</f>
        <v>Within SLA</v>
      </c>
      <c r="O1561" s="1" t="str">
        <f>_xlfn.XLOOKUP(A1561,Source_data!A:A,Source_data!D:D)</f>
        <v>UPI</v>
      </c>
      <c r="P1561" s="1">
        <f t="shared" si="245"/>
        <v>0</v>
      </c>
      <c r="Q1561" s="1">
        <f t="shared" si="246"/>
        <v>0</v>
      </c>
      <c r="R1561" s="1">
        <f t="shared" si="247"/>
        <v>0</v>
      </c>
      <c r="S1561" s="1">
        <f t="shared" si="248"/>
        <v>0</v>
      </c>
      <c r="T1561" s="1">
        <f t="shared" si="249"/>
        <v>0</v>
      </c>
      <c r="U1561" s="1" t="str">
        <f>_xlfn.XLOOKUP(Table3[[#This Row],[Transaction ID]],Source_data!A:A,Source_data!E:E)</f>
        <v>Hyderabad</v>
      </c>
      <c r="V1561" s="1">
        <f>_xlfn.IFNA(_xlfn.XLOOKUP(A1561,bank_processed_transactions[transaction_id],bank_processed_transactions[processing_minutes]),"")</f>
        <v>29.2</v>
      </c>
      <c r="W1561" s="31">
        <f>_xlfn.XLOOKUP(A1561,Source_data!A:A,Source_data!B:B)</f>
        <v>46030</v>
      </c>
    </row>
    <row r="1562" spans="1:23" x14ac:dyDescent="0.3">
      <c r="A1562" s="3" t="s">
        <v>1134</v>
      </c>
      <c r="B1562" s="1">
        <f>_xlfn.XLOOKUP(A1562,bank_source_transactions__1[transaction_id],bank_source_transactions__1[amount_inr])</f>
        <v>4753.7299999999996</v>
      </c>
      <c r="C1562" s="1">
        <f>_xlfn.XLOOKUP(A1562,Processed_data!A:A,Processed_data!F:F)</f>
        <v>4753.7299999999996</v>
      </c>
      <c r="D1562" s="1" t="str">
        <f>_xlfn.XLOOKUP(A1562,bank_source_transactions__1[transaction_id],bank_source_transactions__1[transaction_status])</f>
        <v>SUCCESS</v>
      </c>
      <c r="E1562" s="1" t="str">
        <f>_xlfn.XLOOKUP(A1562,Processed_data!A:A,Processed_data!G:G)</f>
        <v>SUCCESS</v>
      </c>
      <c r="F1562" s="1">
        <f>COUNTIF(bank_processed_transactions[transaction_id],A1562)</f>
        <v>1</v>
      </c>
      <c r="G1562" s="1" t="str">
        <f t="shared" si="240"/>
        <v>found</v>
      </c>
      <c r="H1562" s="1" t="str">
        <f t="shared" si="241"/>
        <v>Not Duplicate</v>
      </c>
      <c r="I1562" s="1" t="str">
        <f t="shared" si="242"/>
        <v>match</v>
      </c>
      <c r="J1562" s="1" t="str">
        <f t="shared" si="243"/>
        <v>match</v>
      </c>
      <c r="K1562" s="1">
        <f t="shared" si="244"/>
        <v>0</v>
      </c>
      <c r="L1562" s="2">
        <f>IF(F1562=0,"not processed",_xlfn.MINIFS(Processed_data!H:H,Processed_data!A:A,A1562))</f>
        <v>46051</v>
      </c>
      <c r="M1562" s="1">
        <f>IF(F1562=0,"not processed",ABS(bank_source_transactions__1[[#This Row],[transaction_date]]-Reconciliation!L1562))</f>
        <v>3</v>
      </c>
      <c r="N1562" s="1" t="str" cm="1">
        <f t="array" ref="N1562">_xlfn.IFS(M1562="not Processed", "Not Processed",M1562&gt;2,"SLA Breached",M1562&lt;=2,"Within SLA")</f>
        <v>SLA Breached</v>
      </c>
      <c r="O1562" s="1" t="str">
        <f>_xlfn.XLOOKUP(A1562,Source_data!A:A,Source_data!D:D)</f>
        <v>UPI</v>
      </c>
      <c r="P1562" s="1">
        <f t="shared" si="245"/>
        <v>0</v>
      </c>
      <c r="Q1562" s="1">
        <f t="shared" si="246"/>
        <v>0</v>
      </c>
      <c r="R1562" s="1">
        <f t="shared" si="247"/>
        <v>0</v>
      </c>
      <c r="S1562" s="1">
        <f t="shared" si="248"/>
        <v>0</v>
      </c>
      <c r="T1562" s="1">
        <f t="shared" si="249"/>
        <v>1</v>
      </c>
      <c r="U1562" s="1" t="str">
        <f>_xlfn.XLOOKUP(Table3[[#This Row],[Transaction ID]],Source_data!A:A,Source_data!E:E)</f>
        <v>Hyderabad</v>
      </c>
      <c r="V1562" s="1">
        <f>_xlfn.IFNA(_xlfn.XLOOKUP(A1562,bank_processed_transactions[transaction_id],bank_processed_transactions[processing_minutes]),"")</f>
        <v>99.9</v>
      </c>
      <c r="W1562" s="31">
        <f>_xlfn.XLOOKUP(A1562,Source_data!A:A,Source_data!B:B)</f>
        <v>46048</v>
      </c>
    </row>
    <row r="1563" spans="1:23" x14ac:dyDescent="0.3">
      <c r="A1563" s="4" t="s">
        <v>3332</v>
      </c>
      <c r="B1563" s="1">
        <f>_xlfn.XLOOKUP(A1563,bank_source_transactions__1[transaction_id],bank_source_transactions__1[amount_inr])</f>
        <v>1751.42</v>
      </c>
      <c r="C1563" s="1">
        <f>_xlfn.XLOOKUP(A1563,Processed_data!A:A,Processed_data!F:F)</f>
        <v>1751.42</v>
      </c>
      <c r="D1563" s="1" t="str">
        <f>_xlfn.XLOOKUP(A1563,bank_source_transactions__1[transaction_id],bank_source_transactions__1[transaction_status])</f>
        <v>REVERSED</v>
      </c>
      <c r="E1563" s="1" t="str">
        <f>_xlfn.XLOOKUP(A1563,Processed_data!A:A,Processed_data!G:G)</f>
        <v>REVERSED</v>
      </c>
      <c r="F1563" s="1">
        <f>COUNTIF(bank_processed_transactions[transaction_id],A1563)</f>
        <v>1</v>
      </c>
      <c r="G1563" s="1" t="str">
        <f t="shared" si="240"/>
        <v>found</v>
      </c>
      <c r="H1563" s="1" t="str">
        <f t="shared" si="241"/>
        <v>Not Duplicate</v>
      </c>
      <c r="I1563" s="1" t="str">
        <f t="shared" si="242"/>
        <v>match</v>
      </c>
      <c r="J1563" s="1" t="str">
        <f t="shared" si="243"/>
        <v>match</v>
      </c>
      <c r="K1563" s="1">
        <f t="shared" si="244"/>
        <v>0</v>
      </c>
      <c r="L1563" s="2">
        <f>IF(F1563=0,"not processed",_xlfn.MINIFS(Processed_data!H:H,Processed_data!A:A,A1563))</f>
        <v>46049</v>
      </c>
      <c r="M1563" s="1">
        <f>IF(F1563=0,"not processed",ABS(bank_source_transactions__1[[#This Row],[transaction_date]]-Reconciliation!L1563))</f>
        <v>5</v>
      </c>
      <c r="N1563" s="1" t="str" cm="1">
        <f t="array" ref="N1563">_xlfn.IFS(M1563="not Processed", "Not Processed",M1563&gt;2,"SLA Breached",M1563&lt;=2,"Within SLA")</f>
        <v>SLA Breached</v>
      </c>
      <c r="O1563" s="1" t="str">
        <f>_xlfn.XLOOKUP(A1563,Source_data!A:A,Source_data!D:D)</f>
        <v>CARD</v>
      </c>
      <c r="P1563" s="1">
        <f t="shared" si="245"/>
        <v>0</v>
      </c>
      <c r="Q1563" s="1">
        <f t="shared" si="246"/>
        <v>0</v>
      </c>
      <c r="R1563" s="1">
        <f t="shared" si="247"/>
        <v>0</v>
      </c>
      <c r="S1563" s="1">
        <f t="shared" si="248"/>
        <v>0</v>
      </c>
      <c r="T1563" s="1">
        <f t="shared" si="249"/>
        <v>1</v>
      </c>
      <c r="U1563" s="1" t="str">
        <f>_xlfn.XLOOKUP(Table3[[#This Row],[Transaction ID]],Source_data!A:A,Source_data!E:E)</f>
        <v>Mumbai</v>
      </c>
      <c r="V1563" s="1">
        <f>_xlfn.IFNA(_xlfn.XLOOKUP(A1563,bank_processed_transactions[transaction_id],bank_processed_transactions[processing_minutes]),"")</f>
        <v>49.1</v>
      </c>
      <c r="W1563" s="31">
        <f>_xlfn.XLOOKUP(A1563,Source_data!A:A,Source_data!B:B)</f>
        <v>46044</v>
      </c>
    </row>
    <row r="1564" spans="1:23" x14ac:dyDescent="0.3">
      <c r="A1564" s="3" t="s">
        <v>4591</v>
      </c>
      <c r="B1564" s="1">
        <f>_xlfn.XLOOKUP(A1564,bank_source_transactions__1[transaction_id],bank_source_transactions__1[amount_inr])</f>
        <v>1550.24</v>
      </c>
      <c r="C1564" s="1">
        <f>_xlfn.XLOOKUP(A1564,Processed_data!A:A,Processed_data!F:F)</f>
        <v>1550.24</v>
      </c>
      <c r="D1564" s="1" t="str">
        <f>_xlfn.XLOOKUP(A1564,bank_source_transactions__1[transaction_id],bank_source_transactions__1[transaction_status])</f>
        <v>FAILED</v>
      </c>
      <c r="E1564" s="1" t="str">
        <f>_xlfn.XLOOKUP(A1564,Processed_data!A:A,Processed_data!G:G)</f>
        <v>FAILED</v>
      </c>
      <c r="F1564" s="1">
        <f>COUNTIF(bank_processed_transactions[transaction_id],A1564)</f>
        <v>1</v>
      </c>
      <c r="G1564" s="1" t="str">
        <f t="shared" si="240"/>
        <v>found</v>
      </c>
      <c r="H1564" s="1" t="str">
        <f t="shared" si="241"/>
        <v>Not Duplicate</v>
      </c>
      <c r="I1564" s="1" t="str">
        <f t="shared" si="242"/>
        <v>match</v>
      </c>
      <c r="J1564" s="1" t="str">
        <f t="shared" si="243"/>
        <v>match</v>
      </c>
      <c r="K1564" s="1">
        <f t="shared" si="244"/>
        <v>0</v>
      </c>
      <c r="L1564" s="2">
        <f>IF(F1564=0,"not processed",_xlfn.MINIFS(Processed_data!H:H,Processed_data!A:A,A1564))</f>
        <v>46101</v>
      </c>
      <c r="M1564" s="1">
        <f>IF(F1564=0,"not processed",ABS(bank_source_transactions__1[[#This Row],[transaction_date]]-Reconciliation!L1564))</f>
        <v>1</v>
      </c>
      <c r="N1564" s="1" t="str" cm="1">
        <f t="array" ref="N1564">_xlfn.IFS(M1564="not Processed", "Not Processed",M1564&gt;2,"SLA Breached",M1564&lt;=2,"Within SLA")</f>
        <v>Within SLA</v>
      </c>
      <c r="O1564" s="1" t="str">
        <f>_xlfn.XLOOKUP(A1564,Source_data!A:A,Source_data!D:D)</f>
        <v>NEFT</v>
      </c>
      <c r="P1564" s="1">
        <f t="shared" si="245"/>
        <v>0</v>
      </c>
      <c r="Q1564" s="1">
        <f t="shared" si="246"/>
        <v>0</v>
      </c>
      <c r="R1564" s="1">
        <f t="shared" si="247"/>
        <v>0</v>
      </c>
      <c r="S1564" s="1">
        <f t="shared" si="248"/>
        <v>0</v>
      </c>
      <c r="T1564" s="1">
        <f t="shared" si="249"/>
        <v>0</v>
      </c>
      <c r="U1564" s="1" t="str">
        <f>_xlfn.XLOOKUP(Table3[[#This Row],[Transaction ID]],Source_data!A:A,Source_data!E:E)</f>
        <v>Bengaluru</v>
      </c>
      <c r="V1564" s="1">
        <f>_xlfn.IFNA(_xlfn.XLOOKUP(A1564,bank_processed_transactions[transaction_id],bank_processed_transactions[processing_minutes]),"")</f>
        <v>23.6</v>
      </c>
      <c r="W1564" s="31">
        <f>_xlfn.XLOOKUP(A1564,Source_data!A:A,Source_data!B:B)</f>
        <v>46100</v>
      </c>
    </row>
    <row r="1565" spans="1:23" x14ac:dyDescent="0.3">
      <c r="A1565" s="4" t="s">
        <v>4095</v>
      </c>
      <c r="B1565" s="1">
        <f>_xlfn.XLOOKUP(A1565,bank_source_transactions__1[transaction_id],bank_source_transactions__1[amount_inr])</f>
        <v>1067.96</v>
      </c>
      <c r="C1565" s="1">
        <f>_xlfn.XLOOKUP(A1565,Processed_data!A:A,Processed_data!F:F)</f>
        <v>1067.96</v>
      </c>
      <c r="D1565" s="1" t="str">
        <f>_xlfn.XLOOKUP(A1565,bank_source_transactions__1[transaction_id],bank_source_transactions__1[transaction_status])</f>
        <v>SUCCESS</v>
      </c>
      <c r="E1565" s="1" t="str">
        <f>_xlfn.XLOOKUP(A1565,Processed_data!A:A,Processed_data!G:G)</f>
        <v>SUCCESS</v>
      </c>
      <c r="F1565" s="1">
        <f>COUNTIF(bank_processed_transactions[transaction_id],A1565)</f>
        <v>1</v>
      </c>
      <c r="G1565" s="1" t="str">
        <f t="shared" si="240"/>
        <v>found</v>
      </c>
      <c r="H1565" s="1" t="str">
        <f t="shared" si="241"/>
        <v>Not Duplicate</v>
      </c>
      <c r="I1565" s="1" t="str">
        <f t="shared" si="242"/>
        <v>match</v>
      </c>
      <c r="J1565" s="1" t="str">
        <f t="shared" si="243"/>
        <v>match</v>
      </c>
      <c r="K1565" s="1">
        <f t="shared" si="244"/>
        <v>0</v>
      </c>
      <c r="L1565" s="2">
        <f>IF(F1565=0,"not processed",_xlfn.MINIFS(Processed_data!H:H,Processed_data!A:A,A1565))</f>
        <v>46026</v>
      </c>
      <c r="M1565" s="1">
        <f>IF(F1565=0,"not processed",ABS(bank_source_transactions__1[[#This Row],[transaction_date]]-Reconciliation!L1565))</f>
        <v>2</v>
      </c>
      <c r="N1565" s="1" t="str" cm="1">
        <f t="array" ref="N1565">_xlfn.IFS(M1565="not Processed", "Not Processed",M1565&gt;2,"SLA Breached",M1565&lt;=2,"Within SLA")</f>
        <v>Within SLA</v>
      </c>
      <c r="O1565" s="1" t="str">
        <f>_xlfn.XLOOKUP(A1565,Source_data!A:A,Source_data!D:D)</f>
        <v>ATM</v>
      </c>
      <c r="P1565" s="1">
        <f t="shared" si="245"/>
        <v>0</v>
      </c>
      <c r="Q1565" s="1">
        <f t="shared" si="246"/>
        <v>0</v>
      </c>
      <c r="R1565" s="1">
        <f t="shared" si="247"/>
        <v>0</v>
      </c>
      <c r="S1565" s="1">
        <f t="shared" si="248"/>
        <v>0</v>
      </c>
      <c r="T1565" s="1">
        <f t="shared" si="249"/>
        <v>0</v>
      </c>
      <c r="U1565" s="1" t="str">
        <f>_xlfn.XLOOKUP(Table3[[#This Row],[Transaction ID]],Source_data!A:A,Source_data!E:E)</f>
        <v>Bengaluru</v>
      </c>
      <c r="V1565" s="1">
        <f>_xlfn.IFNA(_xlfn.XLOOKUP(A1565,bank_processed_transactions[transaction_id],bank_processed_transactions[processing_minutes]),"")</f>
        <v>29.3</v>
      </c>
      <c r="W1565" s="31">
        <f>_xlfn.XLOOKUP(A1565,Source_data!A:A,Source_data!B:B)</f>
        <v>46024</v>
      </c>
    </row>
    <row r="1566" spans="1:23" x14ac:dyDescent="0.3">
      <c r="A1566" s="3" t="s">
        <v>4086</v>
      </c>
      <c r="B1566" s="1">
        <f>_xlfn.XLOOKUP(A1566,bank_source_transactions__1[transaction_id],bank_source_transactions__1[amount_inr])</f>
        <v>5717.25</v>
      </c>
      <c r="C1566" s="1">
        <f>_xlfn.XLOOKUP(A1566,Processed_data!A:A,Processed_data!F:F)</f>
        <v>5717.25</v>
      </c>
      <c r="D1566" s="1" t="str">
        <f>_xlfn.XLOOKUP(A1566,bank_source_transactions__1[transaction_id],bank_source_transactions__1[transaction_status])</f>
        <v>SUCCESS</v>
      </c>
      <c r="E1566" s="1" t="str">
        <f>_xlfn.XLOOKUP(A1566,Processed_data!A:A,Processed_data!G:G)</f>
        <v>SUCCESS</v>
      </c>
      <c r="F1566" s="1">
        <f>COUNTIF(bank_processed_transactions[transaction_id],A1566)</f>
        <v>1</v>
      </c>
      <c r="G1566" s="1" t="str">
        <f t="shared" si="240"/>
        <v>found</v>
      </c>
      <c r="H1566" s="1" t="str">
        <f t="shared" si="241"/>
        <v>Not Duplicate</v>
      </c>
      <c r="I1566" s="1" t="str">
        <f t="shared" si="242"/>
        <v>match</v>
      </c>
      <c r="J1566" s="1" t="str">
        <f t="shared" si="243"/>
        <v>match</v>
      </c>
      <c r="K1566" s="1">
        <f t="shared" si="244"/>
        <v>0</v>
      </c>
      <c r="L1566" s="2">
        <f>IF(F1566=0,"not processed",_xlfn.MINIFS(Processed_data!H:H,Processed_data!A:A,A1566))</f>
        <v>46086</v>
      </c>
      <c r="M1566" s="1">
        <f>IF(F1566=0,"not processed",ABS(bank_source_transactions__1[[#This Row],[transaction_date]]-Reconciliation!L1566))</f>
        <v>1</v>
      </c>
      <c r="N1566" s="1" t="str" cm="1">
        <f t="array" ref="N1566">_xlfn.IFS(M1566="not Processed", "Not Processed",M1566&gt;2,"SLA Breached",M1566&lt;=2,"Within SLA")</f>
        <v>Within SLA</v>
      </c>
      <c r="O1566" s="1" t="str">
        <f>_xlfn.XLOOKUP(A1566,Source_data!A:A,Source_data!D:D)</f>
        <v>IMPS</v>
      </c>
      <c r="P1566" s="1">
        <f t="shared" si="245"/>
        <v>0</v>
      </c>
      <c r="Q1566" s="1">
        <f t="shared" si="246"/>
        <v>0</v>
      </c>
      <c r="R1566" s="1">
        <f t="shared" si="247"/>
        <v>0</v>
      </c>
      <c r="S1566" s="1">
        <f t="shared" si="248"/>
        <v>0</v>
      </c>
      <c r="T1566" s="1">
        <f t="shared" si="249"/>
        <v>0</v>
      </c>
      <c r="U1566" s="1" t="str">
        <f>_xlfn.XLOOKUP(Table3[[#This Row],[Transaction ID]],Source_data!A:A,Source_data!E:E)</f>
        <v>Bengaluru</v>
      </c>
      <c r="V1566" s="1">
        <f>_xlfn.IFNA(_xlfn.XLOOKUP(A1566,bank_processed_transactions[transaction_id],bank_processed_transactions[processing_minutes]),"")</f>
        <v>24.1</v>
      </c>
      <c r="W1566" s="31">
        <f>_xlfn.XLOOKUP(A1566,Source_data!A:A,Source_data!B:B)</f>
        <v>46085</v>
      </c>
    </row>
    <row r="1567" spans="1:23" x14ac:dyDescent="0.3">
      <c r="A1567" s="4" t="s">
        <v>1863</v>
      </c>
      <c r="B1567" s="1">
        <f>_xlfn.XLOOKUP(A1567,bank_source_transactions__1[transaction_id],bank_source_transactions__1[amount_inr])</f>
        <v>3011.87</v>
      </c>
      <c r="C1567" s="1">
        <f>_xlfn.XLOOKUP(A1567,Processed_data!A:A,Processed_data!F:F)</f>
        <v>3011.87</v>
      </c>
      <c r="D1567" s="1" t="str">
        <f>_xlfn.XLOOKUP(A1567,bank_source_transactions__1[transaction_id],bank_source_transactions__1[transaction_status])</f>
        <v>SUCCESS</v>
      </c>
      <c r="E1567" s="1" t="str">
        <f>_xlfn.XLOOKUP(A1567,Processed_data!A:A,Processed_data!G:G)</f>
        <v>FAILED</v>
      </c>
      <c r="F1567" s="1">
        <f>COUNTIF(bank_processed_transactions[transaction_id],A1567)</f>
        <v>1</v>
      </c>
      <c r="G1567" s="1" t="str">
        <f t="shared" si="240"/>
        <v>found</v>
      </c>
      <c r="H1567" s="1" t="str">
        <f t="shared" si="241"/>
        <v>Not Duplicate</v>
      </c>
      <c r="I1567" s="1" t="str">
        <f t="shared" si="242"/>
        <v>match</v>
      </c>
      <c r="J1567" s="1" t="str">
        <f t="shared" si="243"/>
        <v>mismatch</v>
      </c>
      <c r="K1567" s="1">
        <f t="shared" si="244"/>
        <v>0</v>
      </c>
      <c r="L1567" s="2">
        <f>IF(F1567=0,"not processed",_xlfn.MINIFS(Processed_data!H:H,Processed_data!A:A,A1567))</f>
        <v>46067</v>
      </c>
      <c r="M1567" s="1">
        <f>IF(F1567=0,"not processed",ABS(bank_source_transactions__1[[#This Row],[transaction_date]]-Reconciliation!L1567))</f>
        <v>1</v>
      </c>
      <c r="N1567" s="1" t="str" cm="1">
        <f t="array" ref="N1567">_xlfn.IFS(M1567="not Processed", "Not Processed",M1567&gt;2,"SLA Breached",M1567&lt;=2,"Within SLA")</f>
        <v>Within SLA</v>
      </c>
      <c r="O1567" s="1" t="str">
        <f>_xlfn.XLOOKUP(A1567,Source_data!A:A,Source_data!D:D)</f>
        <v>UPI</v>
      </c>
      <c r="P1567" s="1">
        <f t="shared" si="245"/>
        <v>0</v>
      </c>
      <c r="Q1567" s="1">
        <f t="shared" si="246"/>
        <v>0</v>
      </c>
      <c r="R1567" s="1">
        <f t="shared" si="247"/>
        <v>0</v>
      </c>
      <c r="S1567" s="1">
        <f t="shared" si="248"/>
        <v>1</v>
      </c>
      <c r="T1567" s="1">
        <f t="shared" si="249"/>
        <v>0</v>
      </c>
      <c r="U1567" s="1" t="str">
        <f>_xlfn.XLOOKUP(Table3[[#This Row],[Transaction ID]],Source_data!A:A,Source_data!E:E)</f>
        <v>Bengaluru</v>
      </c>
      <c r="V1567" s="1">
        <f>_xlfn.IFNA(_xlfn.XLOOKUP(A1567,bank_processed_transactions[transaction_id],bank_processed_transactions[processing_minutes]),"")</f>
        <v>6.3</v>
      </c>
      <c r="W1567" s="31">
        <f>_xlfn.XLOOKUP(A1567,Source_data!A:A,Source_data!B:B)</f>
        <v>46066</v>
      </c>
    </row>
    <row r="1568" spans="1:23" x14ac:dyDescent="0.3">
      <c r="A1568" s="3" t="s">
        <v>4150</v>
      </c>
      <c r="B1568" s="1">
        <f>_xlfn.XLOOKUP(A1568,bank_source_transactions__1[transaction_id],bank_source_transactions__1[amount_inr])</f>
        <v>13802</v>
      </c>
      <c r="C1568" s="1">
        <f>_xlfn.XLOOKUP(A1568,Processed_data!A:A,Processed_data!F:F)</f>
        <v>13802</v>
      </c>
      <c r="D1568" s="1" t="str">
        <f>_xlfn.XLOOKUP(A1568,bank_source_transactions__1[transaction_id],bank_source_transactions__1[transaction_status])</f>
        <v>SUCCESS</v>
      </c>
      <c r="E1568" s="1" t="str">
        <f>_xlfn.XLOOKUP(A1568,Processed_data!A:A,Processed_data!G:G)</f>
        <v>SUCCESS</v>
      </c>
      <c r="F1568" s="1">
        <f>COUNTIF(bank_processed_transactions[transaction_id],A1568)</f>
        <v>1</v>
      </c>
      <c r="G1568" s="1" t="str">
        <f t="shared" si="240"/>
        <v>found</v>
      </c>
      <c r="H1568" s="1" t="str">
        <f t="shared" si="241"/>
        <v>Not Duplicate</v>
      </c>
      <c r="I1568" s="1" t="str">
        <f t="shared" si="242"/>
        <v>match</v>
      </c>
      <c r="J1568" s="1" t="str">
        <f t="shared" si="243"/>
        <v>match</v>
      </c>
      <c r="K1568" s="1">
        <f t="shared" si="244"/>
        <v>0</v>
      </c>
      <c r="L1568" s="2">
        <f>IF(F1568=0,"not processed",_xlfn.MINIFS(Processed_data!H:H,Processed_data!A:A,A1568))</f>
        <v>46109</v>
      </c>
      <c r="M1568" s="1">
        <f>IF(F1568=0,"not processed",ABS(bank_source_transactions__1[[#This Row],[transaction_date]]-Reconciliation!L1568))</f>
        <v>2</v>
      </c>
      <c r="N1568" s="1" t="str" cm="1">
        <f t="array" ref="N1568">_xlfn.IFS(M1568="not Processed", "Not Processed",M1568&gt;2,"SLA Breached",M1568&lt;=2,"Within SLA")</f>
        <v>Within SLA</v>
      </c>
      <c r="O1568" s="1" t="str">
        <f>_xlfn.XLOOKUP(A1568,Source_data!A:A,Source_data!D:D)</f>
        <v>UPI</v>
      </c>
      <c r="P1568" s="1">
        <f t="shared" si="245"/>
        <v>0</v>
      </c>
      <c r="Q1568" s="1">
        <f t="shared" si="246"/>
        <v>0</v>
      </c>
      <c r="R1568" s="1">
        <f t="shared" si="247"/>
        <v>0</v>
      </c>
      <c r="S1568" s="1">
        <f t="shared" si="248"/>
        <v>0</v>
      </c>
      <c r="T1568" s="1">
        <f t="shared" si="249"/>
        <v>0</v>
      </c>
      <c r="U1568" s="1" t="str">
        <f>_xlfn.XLOOKUP(Table3[[#This Row],[Transaction ID]],Source_data!A:A,Source_data!E:E)</f>
        <v>Hyderabad</v>
      </c>
      <c r="V1568" s="1">
        <f>_xlfn.IFNA(_xlfn.XLOOKUP(A1568,bank_processed_transactions[transaction_id],bank_processed_transactions[processing_minutes]),"")</f>
        <v>9.6</v>
      </c>
      <c r="W1568" s="31">
        <f>_xlfn.XLOOKUP(A1568,Source_data!A:A,Source_data!B:B)</f>
        <v>46107</v>
      </c>
    </row>
    <row r="1569" spans="1:23" x14ac:dyDescent="0.3">
      <c r="A1569" s="4" t="s">
        <v>671</v>
      </c>
      <c r="B1569" s="1">
        <f>_xlfn.XLOOKUP(A1569,bank_source_transactions__1[transaction_id],bank_source_transactions__1[amount_inr])</f>
        <v>6688.84</v>
      </c>
      <c r="C1569" s="1">
        <f>_xlfn.XLOOKUP(A1569,Processed_data!A:A,Processed_data!F:F)</f>
        <v>6688.84</v>
      </c>
      <c r="D1569" s="1" t="str">
        <f>_xlfn.XLOOKUP(A1569,bank_source_transactions__1[transaction_id],bank_source_transactions__1[transaction_status])</f>
        <v>FAILED</v>
      </c>
      <c r="E1569" s="1" t="str">
        <f>_xlfn.XLOOKUP(A1569,Processed_data!A:A,Processed_data!G:G)</f>
        <v>FAILED</v>
      </c>
      <c r="F1569" s="1">
        <f>COUNTIF(bank_processed_transactions[transaction_id],A1569)</f>
        <v>1</v>
      </c>
      <c r="G1569" s="1" t="str">
        <f t="shared" si="240"/>
        <v>found</v>
      </c>
      <c r="H1569" s="1" t="str">
        <f t="shared" si="241"/>
        <v>Not Duplicate</v>
      </c>
      <c r="I1569" s="1" t="str">
        <f t="shared" si="242"/>
        <v>match</v>
      </c>
      <c r="J1569" s="1" t="str">
        <f t="shared" si="243"/>
        <v>match</v>
      </c>
      <c r="K1569" s="1">
        <f t="shared" si="244"/>
        <v>0</v>
      </c>
      <c r="L1569" s="2">
        <f>IF(F1569=0,"not processed",_xlfn.MINIFS(Processed_data!H:H,Processed_data!A:A,A1569))</f>
        <v>46094</v>
      </c>
      <c r="M1569" s="1">
        <f>IF(F1569=0,"not processed",ABS(bank_source_transactions__1[[#This Row],[transaction_date]]-Reconciliation!L1569))</f>
        <v>1</v>
      </c>
      <c r="N1569" s="1" t="str" cm="1">
        <f t="array" ref="N1569">_xlfn.IFS(M1569="not Processed", "Not Processed",M1569&gt;2,"SLA Breached",M1569&lt;=2,"Within SLA")</f>
        <v>Within SLA</v>
      </c>
      <c r="O1569" s="1" t="str">
        <f>_xlfn.XLOOKUP(A1569,Source_data!A:A,Source_data!D:D)</f>
        <v>NEFT</v>
      </c>
      <c r="P1569" s="1">
        <f t="shared" si="245"/>
        <v>0</v>
      </c>
      <c r="Q1569" s="1">
        <f t="shared" si="246"/>
        <v>0</v>
      </c>
      <c r="R1569" s="1">
        <f t="shared" si="247"/>
        <v>0</v>
      </c>
      <c r="S1569" s="1">
        <f t="shared" si="248"/>
        <v>0</v>
      </c>
      <c r="T1569" s="1">
        <f t="shared" si="249"/>
        <v>0</v>
      </c>
      <c r="U1569" s="1" t="str">
        <f>_xlfn.XLOOKUP(Table3[[#This Row],[Transaction ID]],Source_data!A:A,Source_data!E:E)</f>
        <v>Mumbai</v>
      </c>
      <c r="V1569" s="1">
        <f>_xlfn.IFNA(_xlfn.XLOOKUP(A1569,bank_processed_transactions[transaction_id],bank_processed_transactions[processing_minutes]),"")</f>
        <v>14.8</v>
      </c>
      <c r="W1569" s="31">
        <f>_xlfn.XLOOKUP(A1569,Source_data!A:A,Source_data!B:B)</f>
        <v>46093</v>
      </c>
    </row>
    <row r="1570" spans="1:23" x14ac:dyDescent="0.3">
      <c r="A1570" s="3" t="s">
        <v>1887</v>
      </c>
      <c r="B1570" s="1">
        <f>_xlfn.XLOOKUP(A1570,bank_source_transactions__1[transaction_id],bank_source_transactions__1[amount_inr])</f>
        <v>1805.98</v>
      </c>
      <c r="C1570" s="1">
        <f>_xlfn.XLOOKUP(A1570,Processed_data!A:A,Processed_data!F:F)</f>
        <v>1805.98</v>
      </c>
      <c r="D1570" s="1" t="str">
        <f>_xlfn.XLOOKUP(A1570,bank_source_transactions__1[transaction_id],bank_source_transactions__1[transaction_status])</f>
        <v>SUCCESS</v>
      </c>
      <c r="E1570" s="1" t="str">
        <f>_xlfn.XLOOKUP(A1570,Processed_data!A:A,Processed_data!G:G)</f>
        <v>SUCCESS</v>
      </c>
      <c r="F1570" s="1">
        <f>COUNTIF(bank_processed_transactions[transaction_id],A1570)</f>
        <v>1</v>
      </c>
      <c r="G1570" s="1" t="str">
        <f t="shared" si="240"/>
        <v>found</v>
      </c>
      <c r="H1570" s="1" t="str">
        <f t="shared" si="241"/>
        <v>Not Duplicate</v>
      </c>
      <c r="I1570" s="1" t="str">
        <f t="shared" si="242"/>
        <v>match</v>
      </c>
      <c r="J1570" s="1" t="str">
        <f t="shared" si="243"/>
        <v>match</v>
      </c>
      <c r="K1570" s="1">
        <f t="shared" si="244"/>
        <v>0</v>
      </c>
      <c r="L1570" s="2">
        <f>IF(F1570=0,"not processed",_xlfn.MINIFS(Processed_data!H:H,Processed_data!A:A,A1570))</f>
        <v>46055</v>
      </c>
      <c r="M1570" s="1">
        <f>IF(F1570=0,"not processed",ABS(bank_source_transactions__1[[#This Row],[transaction_date]]-Reconciliation!L1570))</f>
        <v>1</v>
      </c>
      <c r="N1570" s="1" t="str" cm="1">
        <f t="array" ref="N1570">_xlfn.IFS(M1570="not Processed", "Not Processed",M1570&gt;2,"SLA Breached",M1570&lt;=2,"Within SLA")</f>
        <v>Within SLA</v>
      </c>
      <c r="O1570" s="1" t="str">
        <f>_xlfn.XLOOKUP(A1570,Source_data!A:A,Source_data!D:D)</f>
        <v>CARD</v>
      </c>
      <c r="P1570" s="1">
        <f t="shared" si="245"/>
        <v>0</v>
      </c>
      <c r="Q1570" s="1">
        <f t="shared" si="246"/>
        <v>0</v>
      </c>
      <c r="R1570" s="1">
        <f t="shared" si="247"/>
        <v>0</v>
      </c>
      <c r="S1570" s="1">
        <f t="shared" si="248"/>
        <v>0</v>
      </c>
      <c r="T1570" s="1">
        <f t="shared" si="249"/>
        <v>0</v>
      </c>
      <c r="U1570" s="1" t="str">
        <f>_xlfn.XLOOKUP(Table3[[#This Row],[Transaction ID]],Source_data!A:A,Source_data!E:E)</f>
        <v>Hyderabad</v>
      </c>
      <c r="V1570" s="1">
        <f>_xlfn.IFNA(_xlfn.XLOOKUP(A1570,bank_processed_transactions[transaction_id],bank_processed_transactions[processing_minutes]),"")</f>
        <v>30.8</v>
      </c>
      <c r="W1570" s="31">
        <f>_xlfn.XLOOKUP(A1570,Source_data!A:A,Source_data!B:B)</f>
        <v>46054</v>
      </c>
    </row>
    <row r="1571" spans="1:23" x14ac:dyDescent="0.3">
      <c r="A1571" s="4" t="s">
        <v>4370</v>
      </c>
      <c r="B1571" s="1">
        <f>_xlfn.XLOOKUP(A1571,bank_source_transactions__1[transaction_id],bank_source_transactions__1[amount_inr])</f>
        <v>1440.07</v>
      </c>
      <c r="C1571" s="1">
        <f>_xlfn.XLOOKUP(A1571,Processed_data!A:A,Processed_data!F:F)</f>
        <v>1440.07</v>
      </c>
      <c r="D1571" s="1" t="str">
        <f>_xlfn.XLOOKUP(A1571,bank_source_transactions__1[transaction_id],bank_source_transactions__1[transaction_status])</f>
        <v>SUCCESS</v>
      </c>
      <c r="E1571" s="1" t="str">
        <f>_xlfn.XLOOKUP(A1571,Processed_data!A:A,Processed_data!G:G)</f>
        <v>SUCCESS</v>
      </c>
      <c r="F1571" s="1">
        <f>COUNTIF(bank_processed_transactions[transaction_id],A1571)</f>
        <v>1</v>
      </c>
      <c r="G1571" s="1" t="str">
        <f t="shared" si="240"/>
        <v>found</v>
      </c>
      <c r="H1571" s="1" t="str">
        <f t="shared" si="241"/>
        <v>Not Duplicate</v>
      </c>
      <c r="I1571" s="1" t="str">
        <f t="shared" si="242"/>
        <v>match</v>
      </c>
      <c r="J1571" s="1" t="str">
        <f t="shared" si="243"/>
        <v>match</v>
      </c>
      <c r="K1571" s="1">
        <f t="shared" si="244"/>
        <v>0</v>
      </c>
      <c r="L1571" s="2">
        <f>IF(F1571=0,"not processed",_xlfn.MINIFS(Processed_data!H:H,Processed_data!A:A,A1571))</f>
        <v>46059</v>
      </c>
      <c r="M1571" s="1">
        <f>IF(F1571=0,"not processed",ABS(bank_source_transactions__1[[#This Row],[transaction_date]]-Reconciliation!L1571))</f>
        <v>3</v>
      </c>
      <c r="N1571" s="1" t="str" cm="1">
        <f t="array" ref="N1571">_xlfn.IFS(M1571="not Processed", "Not Processed",M1571&gt;2,"SLA Breached",M1571&lt;=2,"Within SLA")</f>
        <v>SLA Breached</v>
      </c>
      <c r="O1571" s="1" t="str">
        <f>_xlfn.XLOOKUP(A1571,Source_data!A:A,Source_data!D:D)</f>
        <v>UPI</v>
      </c>
      <c r="P1571" s="1">
        <f t="shared" si="245"/>
        <v>0</v>
      </c>
      <c r="Q1571" s="1">
        <f t="shared" si="246"/>
        <v>0</v>
      </c>
      <c r="R1571" s="1">
        <f t="shared" si="247"/>
        <v>0</v>
      </c>
      <c r="S1571" s="1">
        <f t="shared" si="248"/>
        <v>0</v>
      </c>
      <c r="T1571" s="1">
        <f t="shared" si="249"/>
        <v>1</v>
      </c>
      <c r="U1571" s="1" t="str">
        <f>_xlfn.XLOOKUP(Table3[[#This Row],[Transaction ID]],Source_data!A:A,Source_data!E:E)</f>
        <v>Hyderabad</v>
      </c>
      <c r="V1571" s="1">
        <f>_xlfn.IFNA(_xlfn.XLOOKUP(A1571,bank_processed_transactions[transaction_id],bank_processed_transactions[processing_minutes]),"")</f>
        <v>41.5</v>
      </c>
      <c r="W1571" s="31">
        <f>_xlfn.XLOOKUP(A1571,Source_data!A:A,Source_data!B:B)</f>
        <v>46056</v>
      </c>
    </row>
    <row r="1572" spans="1:23" x14ac:dyDescent="0.3">
      <c r="A1572" s="3" t="s">
        <v>4017</v>
      </c>
      <c r="B1572" s="1">
        <f>_xlfn.XLOOKUP(A1572,bank_source_transactions__1[transaction_id],bank_source_transactions__1[amount_inr])</f>
        <v>2726.09</v>
      </c>
      <c r="C1572" s="1">
        <f>_xlfn.XLOOKUP(A1572,Processed_data!A:A,Processed_data!F:F)</f>
        <v>2726.09</v>
      </c>
      <c r="D1572" s="1" t="str">
        <f>_xlfn.XLOOKUP(A1572,bank_source_transactions__1[transaction_id],bank_source_transactions__1[transaction_status])</f>
        <v>SUCCESS</v>
      </c>
      <c r="E1572" s="1" t="str">
        <f>_xlfn.XLOOKUP(A1572,Processed_data!A:A,Processed_data!G:G)</f>
        <v>SUCCESS</v>
      </c>
      <c r="F1572" s="1">
        <f>COUNTIF(bank_processed_transactions[transaction_id],A1572)</f>
        <v>1</v>
      </c>
      <c r="G1572" s="1" t="str">
        <f t="shared" si="240"/>
        <v>found</v>
      </c>
      <c r="H1572" s="1" t="str">
        <f t="shared" si="241"/>
        <v>Not Duplicate</v>
      </c>
      <c r="I1572" s="1" t="str">
        <f t="shared" si="242"/>
        <v>match</v>
      </c>
      <c r="J1572" s="1" t="str">
        <f t="shared" si="243"/>
        <v>match</v>
      </c>
      <c r="K1572" s="1">
        <f t="shared" si="244"/>
        <v>0</v>
      </c>
      <c r="L1572" s="2">
        <f>IF(F1572=0,"not processed",_xlfn.MINIFS(Processed_data!H:H,Processed_data!A:A,A1572))</f>
        <v>46082</v>
      </c>
      <c r="M1572" s="1">
        <f>IF(F1572=0,"not processed",ABS(bank_source_transactions__1[[#This Row],[transaction_date]]-Reconciliation!L1572))</f>
        <v>0</v>
      </c>
      <c r="N1572" s="1" t="str" cm="1">
        <f t="array" ref="N1572">_xlfn.IFS(M1572="not Processed", "Not Processed",M1572&gt;2,"SLA Breached",M1572&lt;=2,"Within SLA")</f>
        <v>Within SLA</v>
      </c>
      <c r="O1572" s="1" t="str">
        <f>_xlfn.XLOOKUP(A1572,Source_data!A:A,Source_data!D:D)</f>
        <v>UPI</v>
      </c>
      <c r="P1572" s="1">
        <f t="shared" si="245"/>
        <v>0</v>
      </c>
      <c r="Q1572" s="1">
        <f t="shared" si="246"/>
        <v>0</v>
      </c>
      <c r="R1572" s="1">
        <f t="shared" si="247"/>
        <v>0</v>
      </c>
      <c r="S1572" s="1">
        <f t="shared" si="248"/>
        <v>0</v>
      </c>
      <c r="T1572" s="1">
        <f t="shared" si="249"/>
        <v>0</v>
      </c>
      <c r="U1572" s="1" t="str">
        <f>_xlfn.XLOOKUP(Table3[[#This Row],[Transaction ID]],Source_data!A:A,Source_data!E:E)</f>
        <v>Bengaluru</v>
      </c>
      <c r="V1572" s="1">
        <f>_xlfn.IFNA(_xlfn.XLOOKUP(A1572,bank_processed_transactions[transaction_id],bank_processed_transactions[processing_minutes]),"")</f>
        <v>48.9</v>
      </c>
      <c r="W1572" s="31">
        <f>_xlfn.XLOOKUP(A1572,Source_data!A:A,Source_data!B:B)</f>
        <v>46082</v>
      </c>
    </row>
    <row r="1573" spans="1:23" x14ac:dyDescent="0.3">
      <c r="A1573" s="4" t="s">
        <v>3746</v>
      </c>
      <c r="B1573" s="1">
        <f>_xlfn.XLOOKUP(A1573,bank_source_transactions__1[transaction_id],bank_source_transactions__1[amount_inr])</f>
        <v>3782.24</v>
      </c>
      <c r="C1573" s="1">
        <f>_xlfn.XLOOKUP(A1573,Processed_data!A:A,Processed_data!F:F)</f>
        <v>3782.24</v>
      </c>
      <c r="D1573" s="1" t="str">
        <f>_xlfn.XLOOKUP(A1573,bank_source_transactions__1[transaction_id],bank_source_transactions__1[transaction_status])</f>
        <v>SUCCESS</v>
      </c>
      <c r="E1573" s="1" t="str">
        <f>_xlfn.XLOOKUP(A1573,Processed_data!A:A,Processed_data!G:G)</f>
        <v>SUCCESS</v>
      </c>
      <c r="F1573" s="1">
        <f>COUNTIF(bank_processed_transactions[transaction_id],A1573)</f>
        <v>1</v>
      </c>
      <c r="G1573" s="1" t="str">
        <f t="shared" si="240"/>
        <v>found</v>
      </c>
      <c r="H1573" s="1" t="str">
        <f t="shared" si="241"/>
        <v>Not Duplicate</v>
      </c>
      <c r="I1573" s="1" t="str">
        <f t="shared" si="242"/>
        <v>match</v>
      </c>
      <c r="J1573" s="1" t="str">
        <f t="shared" si="243"/>
        <v>match</v>
      </c>
      <c r="K1573" s="1">
        <f t="shared" si="244"/>
        <v>0</v>
      </c>
      <c r="L1573" s="2">
        <f>IF(F1573=0,"not processed",_xlfn.MINIFS(Processed_data!H:H,Processed_data!A:A,A1573))</f>
        <v>46087</v>
      </c>
      <c r="M1573" s="1">
        <f>IF(F1573=0,"not processed",ABS(bank_source_transactions__1[[#This Row],[transaction_date]]-Reconciliation!L1573))</f>
        <v>1</v>
      </c>
      <c r="N1573" s="1" t="str" cm="1">
        <f t="array" ref="N1573">_xlfn.IFS(M1573="not Processed", "Not Processed",M1573&gt;2,"SLA Breached",M1573&lt;=2,"Within SLA")</f>
        <v>Within SLA</v>
      </c>
      <c r="O1573" s="1" t="str">
        <f>_xlfn.XLOOKUP(A1573,Source_data!A:A,Source_data!D:D)</f>
        <v>UPI</v>
      </c>
      <c r="P1573" s="1">
        <f t="shared" si="245"/>
        <v>0</v>
      </c>
      <c r="Q1573" s="1">
        <f t="shared" si="246"/>
        <v>0</v>
      </c>
      <c r="R1573" s="1">
        <f t="shared" si="247"/>
        <v>0</v>
      </c>
      <c r="S1573" s="1">
        <f t="shared" si="248"/>
        <v>0</v>
      </c>
      <c r="T1573" s="1">
        <f t="shared" si="249"/>
        <v>0</v>
      </c>
      <c r="U1573" s="1" t="str">
        <f>_xlfn.XLOOKUP(Table3[[#This Row],[Transaction ID]],Source_data!A:A,Source_data!E:E)</f>
        <v>Hyderabad</v>
      </c>
      <c r="V1573" s="1">
        <f>_xlfn.IFNA(_xlfn.XLOOKUP(A1573,bank_processed_transactions[transaction_id],bank_processed_transactions[processing_minutes]),"")</f>
        <v>52.6</v>
      </c>
      <c r="W1573" s="31">
        <f>_xlfn.XLOOKUP(A1573,Source_data!A:A,Source_data!B:B)</f>
        <v>46086</v>
      </c>
    </row>
    <row r="1574" spans="1:23" x14ac:dyDescent="0.3">
      <c r="A1574" s="3" t="s">
        <v>4765</v>
      </c>
      <c r="B1574" s="1">
        <f>_xlfn.XLOOKUP(A1574,bank_source_transactions__1[transaction_id],bank_source_transactions__1[amount_inr])</f>
        <v>2506.7800000000002</v>
      </c>
      <c r="C1574" s="1">
        <f>_xlfn.XLOOKUP(A1574,Processed_data!A:A,Processed_data!F:F)</f>
        <v>2506.7800000000002</v>
      </c>
      <c r="D1574" s="1" t="str">
        <f>_xlfn.XLOOKUP(A1574,bank_source_transactions__1[transaction_id],bank_source_transactions__1[transaction_status])</f>
        <v>SUCCESS</v>
      </c>
      <c r="E1574" s="1" t="str">
        <f>_xlfn.XLOOKUP(A1574,Processed_data!A:A,Processed_data!G:G)</f>
        <v>SUCCESS</v>
      </c>
      <c r="F1574" s="1">
        <f>COUNTIF(bank_processed_transactions[transaction_id],A1574)</f>
        <v>1</v>
      </c>
      <c r="G1574" s="1" t="str">
        <f t="shared" si="240"/>
        <v>found</v>
      </c>
      <c r="H1574" s="1" t="str">
        <f t="shared" si="241"/>
        <v>Not Duplicate</v>
      </c>
      <c r="I1574" s="1" t="str">
        <f t="shared" si="242"/>
        <v>match</v>
      </c>
      <c r="J1574" s="1" t="str">
        <f t="shared" si="243"/>
        <v>match</v>
      </c>
      <c r="K1574" s="1">
        <f t="shared" si="244"/>
        <v>0</v>
      </c>
      <c r="L1574" s="2">
        <f>IF(F1574=0,"not processed",_xlfn.MINIFS(Processed_data!H:H,Processed_data!A:A,A1574))</f>
        <v>46052</v>
      </c>
      <c r="M1574" s="1">
        <f>IF(F1574=0,"not processed",ABS(bank_source_transactions__1[[#This Row],[transaction_date]]-Reconciliation!L1574))</f>
        <v>1</v>
      </c>
      <c r="N1574" s="1" t="str" cm="1">
        <f t="array" ref="N1574">_xlfn.IFS(M1574="not Processed", "Not Processed",M1574&gt;2,"SLA Breached",M1574&lt;=2,"Within SLA")</f>
        <v>Within SLA</v>
      </c>
      <c r="O1574" s="1" t="str">
        <f>_xlfn.XLOOKUP(A1574,Source_data!A:A,Source_data!D:D)</f>
        <v>UPI</v>
      </c>
      <c r="P1574" s="1">
        <f t="shared" si="245"/>
        <v>0</v>
      </c>
      <c r="Q1574" s="1">
        <f t="shared" si="246"/>
        <v>0</v>
      </c>
      <c r="R1574" s="1">
        <f t="shared" si="247"/>
        <v>0</v>
      </c>
      <c r="S1574" s="1">
        <f t="shared" si="248"/>
        <v>0</v>
      </c>
      <c r="T1574" s="1">
        <f t="shared" si="249"/>
        <v>0</v>
      </c>
      <c r="U1574" s="1" t="str">
        <f>_xlfn.XLOOKUP(Table3[[#This Row],[Transaction ID]],Source_data!A:A,Source_data!E:E)</f>
        <v>Bengaluru</v>
      </c>
      <c r="V1574" s="1">
        <f>_xlfn.IFNA(_xlfn.XLOOKUP(A1574,bank_processed_transactions[transaction_id],bank_processed_transactions[processing_minutes]),"")</f>
        <v>20.2</v>
      </c>
      <c r="W1574" s="31">
        <f>_xlfn.XLOOKUP(A1574,Source_data!A:A,Source_data!B:B)</f>
        <v>46051</v>
      </c>
    </row>
    <row r="1575" spans="1:23" x14ac:dyDescent="0.3">
      <c r="A1575" s="4" t="s">
        <v>3402</v>
      </c>
      <c r="B1575" s="1">
        <f>_xlfn.XLOOKUP(A1575,bank_source_transactions__1[transaction_id],bank_source_transactions__1[amount_inr])</f>
        <v>4142.3999999999996</v>
      </c>
      <c r="C1575" s="1">
        <f>_xlfn.XLOOKUP(A1575,Processed_data!A:A,Processed_data!F:F)</f>
        <v>4142.3999999999996</v>
      </c>
      <c r="D1575" s="1" t="str">
        <f>_xlfn.XLOOKUP(A1575,bank_source_transactions__1[transaction_id],bank_source_transactions__1[transaction_status])</f>
        <v>SUCCESS</v>
      </c>
      <c r="E1575" s="1" t="str">
        <f>_xlfn.XLOOKUP(A1575,Processed_data!A:A,Processed_data!G:G)</f>
        <v>SUCCESS</v>
      </c>
      <c r="F1575" s="1">
        <f>COUNTIF(bank_processed_transactions[transaction_id],A1575)</f>
        <v>1</v>
      </c>
      <c r="G1575" s="1" t="str">
        <f t="shared" si="240"/>
        <v>found</v>
      </c>
      <c r="H1575" s="1" t="str">
        <f t="shared" si="241"/>
        <v>Not Duplicate</v>
      </c>
      <c r="I1575" s="1" t="str">
        <f t="shared" si="242"/>
        <v>match</v>
      </c>
      <c r="J1575" s="1" t="str">
        <f t="shared" si="243"/>
        <v>match</v>
      </c>
      <c r="K1575" s="1">
        <f t="shared" si="244"/>
        <v>0</v>
      </c>
      <c r="L1575" s="2">
        <f>IF(F1575=0,"not processed",_xlfn.MINIFS(Processed_data!H:H,Processed_data!A:A,A1575))</f>
        <v>46051</v>
      </c>
      <c r="M1575" s="1">
        <f>IF(F1575=0,"not processed",ABS(bank_source_transactions__1[[#This Row],[transaction_date]]-Reconciliation!L1575))</f>
        <v>3</v>
      </c>
      <c r="N1575" s="1" t="str" cm="1">
        <f t="array" ref="N1575">_xlfn.IFS(M1575="not Processed", "Not Processed",M1575&gt;2,"SLA Breached",M1575&lt;=2,"Within SLA")</f>
        <v>SLA Breached</v>
      </c>
      <c r="O1575" s="1" t="str">
        <f>_xlfn.XLOOKUP(A1575,Source_data!A:A,Source_data!D:D)</f>
        <v>CARD</v>
      </c>
      <c r="P1575" s="1">
        <f t="shared" si="245"/>
        <v>0</v>
      </c>
      <c r="Q1575" s="1">
        <f t="shared" si="246"/>
        <v>0</v>
      </c>
      <c r="R1575" s="1">
        <f t="shared" si="247"/>
        <v>0</v>
      </c>
      <c r="S1575" s="1">
        <f t="shared" si="248"/>
        <v>0</v>
      </c>
      <c r="T1575" s="1">
        <f t="shared" si="249"/>
        <v>1</v>
      </c>
      <c r="U1575" s="1" t="str">
        <f>_xlfn.XLOOKUP(Table3[[#This Row],[Transaction ID]],Source_data!A:A,Source_data!E:E)</f>
        <v>Mumbai</v>
      </c>
      <c r="V1575" s="1">
        <f>_xlfn.IFNA(_xlfn.XLOOKUP(A1575,bank_processed_transactions[transaction_id],bank_processed_transactions[processing_minutes]),"")</f>
        <v>38.1</v>
      </c>
      <c r="W1575" s="31">
        <f>_xlfn.XLOOKUP(A1575,Source_data!A:A,Source_data!B:B)</f>
        <v>46048</v>
      </c>
    </row>
    <row r="1576" spans="1:23" x14ac:dyDescent="0.3">
      <c r="A1576" s="3" t="s">
        <v>4515</v>
      </c>
      <c r="B1576" s="1">
        <f>_xlfn.XLOOKUP(A1576,bank_source_transactions__1[transaction_id],bank_source_transactions__1[amount_inr])</f>
        <v>7264.51</v>
      </c>
      <c r="C1576" s="1">
        <f>_xlfn.XLOOKUP(A1576,Processed_data!A:A,Processed_data!F:F)</f>
        <v>7264.51</v>
      </c>
      <c r="D1576" s="1" t="str">
        <f>_xlfn.XLOOKUP(A1576,bank_source_transactions__1[transaction_id],bank_source_transactions__1[transaction_status])</f>
        <v>SUCCESS</v>
      </c>
      <c r="E1576" s="1" t="str">
        <f>_xlfn.XLOOKUP(A1576,Processed_data!A:A,Processed_data!G:G)</f>
        <v>SUCCESS</v>
      </c>
      <c r="F1576" s="1">
        <f>COUNTIF(bank_processed_transactions[transaction_id],A1576)</f>
        <v>1</v>
      </c>
      <c r="G1576" s="1" t="str">
        <f t="shared" si="240"/>
        <v>found</v>
      </c>
      <c r="H1576" s="1" t="str">
        <f t="shared" si="241"/>
        <v>Not Duplicate</v>
      </c>
      <c r="I1576" s="1" t="str">
        <f t="shared" si="242"/>
        <v>match</v>
      </c>
      <c r="J1576" s="1" t="str">
        <f t="shared" si="243"/>
        <v>match</v>
      </c>
      <c r="K1576" s="1">
        <f t="shared" si="244"/>
        <v>0</v>
      </c>
      <c r="L1576" s="2">
        <f>IF(F1576=0,"not processed",_xlfn.MINIFS(Processed_data!H:H,Processed_data!A:A,A1576))</f>
        <v>46088</v>
      </c>
      <c r="M1576" s="1">
        <f>IF(F1576=0,"not processed",ABS(bank_source_transactions__1[[#This Row],[transaction_date]]-Reconciliation!L1576))</f>
        <v>1</v>
      </c>
      <c r="N1576" s="1" t="str" cm="1">
        <f t="array" ref="N1576">_xlfn.IFS(M1576="not Processed", "Not Processed",M1576&gt;2,"SLA Breached",M1576&lt;=2,"Within SLA")</f>
        <v>Within SLA</v>
      </c>
      <c r="O1576" s="1" t="str">
        <f>_xlfn.XLOOKUP(A1576,Source_data!A:A,Source_data!D:D)</f>
        <v>IMPS</v>
      </c>
      <c r="P1576" s="1">
        <f t="shared" si="245"/>
        <v>0</v>
      </c>
      <c r="Q1576" s="1">
        <f t="shared" si="246"/>
        <v>0</v>
      </c>
      <c r="R1576" s="1">
        <f t="shared" si="247"/>
        <v>0</v>
      </c>
      <c r="S1576" s="1">
        <f t="shared" si="248"/>
        <v>0</v>
      </c>
      <c r="T1576" s="1">
        <f t="shared" si="249"/>
        <v>0</v>
      </c>
      <c r="U1576" s="1" t="str">
        <f>_xlfn.XLOOKUP(Table3[[#This Row],[Transaction ID]],Source_data!A:A,Source_data!E:E)</f>
        <v>Bengaluru</v>
      </c>
      <c r="V1576" s="1">
        <f>_xlfn.IFNA(_xlfn.XLOOKUP(A1576,bank_processed_transactions[transaction_id],bank_processed_transactions[processing_minutes]),"")</f>
        <v>29.5</v>
      </c>
      <c r="W1576" s="31">
        <f>_xlfn.XLOOKUP(A1576,Source_data!A:A,Source_data!B:B)</f>
        <v>46087</v>
      </c>
    </row>
    <row r="1577" spans="1:23" x14ac:dyDescent="0.3">
      <c r="A1577" s="4" t="s">
        <v>1765</v>
      </c>
      <c r="B1577" s="1">
        <f>_xlfn.XLOOKUP(A1577,bank_source_transactions__1[transaction_id],bank_source_transactions__1[amount_inr])</f>
        <v>2837.12</v>
      </c>
      <c r="C1577" s="1">
        <f>_xlfn.XLOOKUP(A1577,Processed_data!A:A,Processed_data!F:F)</f>
        <v>2837.12</v>
      </c>
      <c r="D1577" s="1" t="str">
        <f>_xlfn.XLOOKUP(A1577,bank_source_transactions__1[transaction_id],bank_source_transactions__1[transaction_status])</f>
        <v>SUCCESS</v>
      </c>
      <c r="E1577" s="1" t="str">
        <f>_xlfn.XLOOKUP(A1577,Processed_data!A:A,Processed_data!G:G)</f>
        <v>SUCCESS</v>
      </c>
      <c r="F1577" s="1">
        <f>COUNTIF(bank_processed_transactions[transaction_id],A1577)</f>
        <v>2</v>
      </c>
      <c r="G1577" s="1" t="str">
        <f t="shared" si="240"/>
        <v>found</v>
      </c>
      <c r="H1577" s="1" t="str">
        <f t="shared" si="241"/>
        <v>Duplicate</v>
      </c>
      <c r="I1577" s="1" t="str">
        <f t="shared" si="242"/>
        <v>match</v>
      </c>
      <c r="J1577" s="1" t="str">
        <f t="shared" si="243"/>
        <v>match</v>
      </c>
      <c r="K1577" s="1">
        <f t="shared" si="244"/>
        <v>0</v>
      </c>
      <c r="L1577" s="2">
        <f>IF(F1577=0,"not processed",_xlfn.MINIFS(Processed_data!H:H,Processed_data!A:A,A1577))</f>
        <v>46066</v>
      </c>
      <c r="M1577" s="1">
        <f>IF(F1577=0,"not processed",ABS(bank_source_transactions__1[[#This Row],[transaction_date]]-Reconciliation!L1577))</f>
        <v>0</v>
      </c>
      <c r="N1577" s="1" t="str" cm="1">
        <f t="array" ref="N1577">_xlfn.IFS(M1577="not Processed", "Not Processed",M1577&gt;2,"SLA Breached",M1577&lt;=2,"Within SLA")</f>
        <v>Within SLA</v>
      </c>
      <c r="O1577" s="1" t="str">
        <f>_xlfn.XLOOKUP(A1577,Source_data!A:A,Source_data!D:D)</f>
        <v>IMPS</v>
      </c>
      <c r="P1577" s="1">
        <f t="shared" si="245"/>
        <v>0</v>
      </c>
      <c r="Q1577" s="1">
        <f t="shared" si="246"/>
        <v>1</v>
      </c>
      <c r="R1577" s="1">
        <f t="shared" si="247"/>
        <v>0</v>
      </c>
      <c r="S1577" s="1">
        <f t="shared" si="248"/>
        <v>0</v>
      </c>
      <c r="T1577" s="1">
        <f t="shared" si="249"/>
        <v>0</v>
      </c>
      <c r="U1577" s="1" t="str">
        <f>_xlfn.XLOOKUP(Table3[[#This Row],[Transaction ID]],Source_data!A:A,Source_data!E:E)</f>
        <v>Bengaluru</v>
      </c>
      <c r="V1577" s="1">
        <f>_xlfn.IFNA(_xlfn.XLOOKUP(A1577,bank_processed_transactions[transaction_id],bank_processed_transactions[processing_minutes]),"")</f>
        <v>24</v>
      </c>
      <c r="W1577" s="31">
        <f>_xlfn.XLOOKUP(A1577,Source_data!A:A,Source_data!B:B)</f>
        <v>46066</v>
      </c>
    </row>
    <row r="1578" spans="1:23" x14ac:dyDescent="0.3">
      <c r="A1578" s="3" t="s">
        <v>4209</v>
      </c>
      <c r="B1578" s="1">
        <f>_xlfn.XLOOKUP(A1578,bank_source_transactions__1[transaction_id],bank_source_transactions__1[amount_inr])</f>
        <v>2677.86</v>
      </c>
      <c r="C1578" s="1">
        <f>_xlfn.XLOOKUP(A1578,Processed_data!A:A,Processed_data!F:F)</f>
        <v>2677.86</v>
      </c>
      <c r="D1578" s="1" t="str">
        <f>_xlfn.XLOOKUP(A1578,bank_source_transactions__1[transaction_id],bank_source_transactions__1[transaction_status])</f>
        <v>SUCCESS</v>
      </c>
      <c r="E1578" s="1" t="str">
        <f>_xlfn.XLOOKUP(A1578,Processed_data!A:A,Processed_data!G:G)</f>
        <v>SUCCESS</v>
      </c>
      <c r="F1578" s="1">
        <f>COUNTIF(bank_processed_transactions[transaction_id],A1578)</f>
        <v>1</v>
      </c>
      <c r="G1578" s="1" t="str">
        <f t="shared" si="240"/>
        <v>found</v>
      </c>
      <c r="H1578" s="1" t="str">
        <f t="shared" si="241"/>
        <v>Not Duplicate</v>
      </c>
      <c r="I1578" s="1" t="str">
        <f t="shared" si="242"/>
        <v>match</v>
      </c>
      <c r="J1578" s="1" t="str">
        <f t="shared" si="243"/>
        <v>match</v>
      </c>
      <c r="K1578" s="1">
        <f t="shared" si="244"/>
        <v>0</v>
      </c>
      <c r="L1578" s="2">
        <f>IF(F1578=0,"not processed",_xlfn.MINIFS(Processed_data!H:H,Processed_data!A:A,A1578))</f>
        <v>46028</v>
      </c>
      <c r="M1578" s="1">
        <f>IF(F1578=0,"not processed",ABS(bank_source_transactions__1[[#This Row],[transaction_date]]-Reconciliation!L1578))</f>
        <v>5</v>
      </c>
      <c r="N1578" s="1" t="str" cm="1">
        <f t="array" ref="N1578">_xlfn.IFS(M1578="not Processed", "Not Processed",M1578&gt;2,"SLA Breached",M1578&lt;=2,"Within SLA")</f>
        <v>SLA Breached</v>
      </c>
      <c r="O1578" s="1" t="str">
        <f>_xlfn.XLOOKUP(A1578,Source_data!A:A,Source_data!D:D)</f>
        <v>NEFT</v>
      </c>
      <c r="P1578" s="1">
        <f t="shared" si="245"/>
        <v>0</v>
      </c>
      <c r="Q1578" s="1">
        <f t="shared" si="246"/>
        <v>0</v>
      </c>
      <c r="R1578" s="1">
        <f t="shared" si="247"/>
        <v>0</v>
      </c>
      <c r="S1578" s="1">
        <f t="shared" si="248"/>
        <v>0</v>
      </c>
      <c r="T1578" s="1">
        <f t="shared" si="249"/>
        <v>1</v>
      </c>
      <c r="U1578" s="1" t="str">
        <f>_xlfn.XLOOKUP(Table3[[#This Row],[Transaction ID]],Source_data!A:A,Source_data!E:E)</f>
        <v>Bengaluru</v>
      </c>
      <c r="V1578" s="1">
        <f>_xlfn.IFNA(_xlfn.XLOOKUP(A1578,bank_processed_transactions[transaction_id],bank_processed_transactions[processing_minutes]),"")</f>
        <v>19.2</v>
      </c>
      <c r="W1578" s="31">
        <f>_xlfn.XLOOKUP(A1578,Source_data!A:A,Source_data!B:B)</f>
        <v>46023</v>
      </c>
    </row>
    <row r="1579" spans="1:23" x14ac:dyDescent="0.3">
      <c r="A1579" s="4" t="s">
        <v>3205</v>
      </c>
      <c r="B1579" s="1">
        <f>_xlfn.XLOOKUP(A1579,bank_source_transactions__1[transaction_id],bank_source_transactions__1[amount_inr])</f>
        <v>14006.99</v>
      </c>
      <c r="C1579" s="1">
        <f>_xlfn.XLOOKUP(A1579,Processed_data!A:A,Processed_data!F:F)</f>
        <v>14006.99</v>
      </c>
      <c r="D1579" s="1" t="str">
        <f>_xlfn.XLOOKUP(A1579,bank_source_transactions__1[transaction_id],bank_source_transactions__1[transaction_status])</f>
        <v>FAILED</v>
      </c>
      <c r="E1579" s="1" t="str">
        <f>_xlfn.XLOOKUP(A1579,Processed_data!A:A,Processed_data!G:G)</f>
        <v>FAILED</v>
      </c>
      <c r="F1579" s="1">
        <f>COUNTIF(bank_processed_transactions[transaction_id],A1579)</f>
        <v>1</v>
      </c>
      <c r="G1579" s="1" t="str">
        <f t="shared" si="240"/>
        <v>found</v>
      </c>
      <c r="H1579" s="1" t="str">
        <f t="shared" si="241"/>
        <v>Not Duplicate</v>
      </c>
      <c r="I1579" s="1" t="str">
        <f t="shared" si="242"/>
        <v>match</v>
      </c>
      <c r="J1579" s="1" t="str">
        <f t="shared" si="243"/>
        <v>match</v>
      </c>
      <c r="K1579" s="1">
        <f t="shared" si="244"/>
        <v>0</v>
      </c>
      <c r="L1579" s="2">
        <f>IF(F1579=0,"not processed",_xlfn.MINIFS(Processed_data!H:H,Processed_data!A:A,A1579))</f>
        <v>46053</v>
      </c>
      <c r="M1579" s="1">
        <f>IF(F1579=0,"not processed",ABS(bank_source_transactions__1[[#This Row],[transaction_date]]-Reconciliation!L1579))</f>
        <v>0</v>
      </c>
      <c r="N1579" s="1" t="str" cm="1">
        <f t="array" ref="N1579">_xlfn.IFS(M1579="not Processed", "Not Processed",M1579&gt;2,"SLA Breached",M1579&lt;=2,"Within SLA")</f>
        <v>Within SLA</v>
      </c>
      <c r="O1579" s="1" t="str">
        <f>_xlfn.XLOOKUP(A1579,Source_data!A:A,Source_data!D:D)</f>
        <v>NEFT</v>
      </c>
      <c r="P1579" s="1">
        <f t="shared" si="245"/>
        <v>0</v>
      </c>
      <c r="Q1579" s="1">
        <f t="shared" si="246"/>
        <v>0</v>
      </c>
      <c r="R1579" s="1">
        <f t="shared" si="247"/>
        <v>0</v>
      </c>
      <c r="S1579" s="1">
        <f t="shared" si="248"/>
        <v>0</v>
      </c>
      <c r="T1579" s="1">
        <f t="shared" si="249"/>
        <v>0</v>
      </c>
      <c r="U1579" s="1" t="str">
        <f>_xlfn.XLOOKUP(Table3[[#This Row],[Transaction ID]],Source_data!A:A,Source_data!E:E)</f>
        <v>Bengaluru</v>
      </c>
      <c r="V1579" s="1">
        <f>_xlfn.IFNA(_xlfn.XLOOKUP(A1579,bank_processed_transactions[transaction_id],bank_processed_transactions[processing_minutes]),"")</f>
        <v>52.5</v>
      </c>
      <c r="W1579" s="31">
        <f>_xlfn.XLOOKUP(A1579,Source_data!A:A,Source_data!B:B)</f>
        <v>46053</v>
      </c>
    </row>
    <row r="1580" spans="1:23" x14ac:dyDescent="0.3">
      <c r="A1580" s="3" t="s">
        <v>2961</v>
      </c>
      <c r="B1580" s="1">
        <f>_xlfn.XLOOKUP(A1580,bank_source_transactions__1[transaction_id],bank_source_transactions__1[amount_inr])</f>
        <v>2691.88</v>
      </c>
      <c r="C1580" s="1">
        <f>_xlfn.XLOOKUP(A1580,Processed_data!A:A,Processed_data!F:F)</f>
        <v>2691.88</v>
      </c>
      <c r="D1580" s="1" t="str">
        <f>_xlfn.XLOOKUP(A1580,bank_source_transactions__1[transaction_id],bank_source_transactions__1[transaction_status])</f>
        <v>SUCCESS</v>
      </c>
      <c r="E1580" s="1" t="str">
        <f>_xlfn.XLOOKUP(A1580,Processed_data!A:A,Processed_data!G:G)</f>
        <v>SUCCESS</v>
      </c>
      <c r="F1580" s="1">
        <f>COUNTIF(bank_processed_transactions[transaction_id],A1580)</f>
        <v>1</v>
      </c>
      <c r="G1580" s="1" t="str">
        <f t="shared" si="240"/>
        <v>found</v>
      </c>
      <c r="H1580" s="1" t="str">
        <f t="shared" si="241"/>
        <v>Not Duplicate</v>
      </c>
      <c r="I1580" s="1" t="str">
        <f t="shared" si="242"/>
        <v>match</v>
      </c>
      <c r="J1580" s="1" t="str">
        <f t="shared" si="243"/>
        <v>match</v>
      </c>
      <c r="K1580" s="1">
        <f t="shared" si="244"/>
        <v>0</v>
      </c>
      <c r="L1580" s="2">
        <f>IF(F1580=0,"not processed",_xlfn.MINIFS(Processed_data!H:H,Processed_data!A:A,A1580))</f>
        <v>46050</v>
      </c>
      <c r="M1580" s="1">
        <f>IF(F1580=0,"not processed",ABS(bank_source_transactions__1[[#This Row],[transaction_date]]-Reconciliation!L1580))</f>
        <v>3</v>
      </c>
      <c r="N1580" s="1" t="str" cm="1">
        <f t="array" ref="N1580">_xlfn.IFS(M1580="not Processed", "Not Processed",M1580&gt;2,"SLA Breached",M1580&lt;=2,"Within SLA")</f>
        <v>SLA Breached</v>
      </c>
      <c r="O1580" s="1" t="str">
        <f>_xlfn.XLOOKUP(A1580,Source_data!A:A,Source_data!D:D)</f>
        <v>CARD</v>
      </c>
      <c r="P1580" s="1">
        <f t="shared" si="245"/>
        <v>0</v>
      </c>
      <c r="Q1580" s="1">
        <f t="shared" si="246"/>
        <v>0</v>
      </c>
      <c r="R1580" s="1">
        <f t="shared" si="247"/>
        <v>0</v>
      </c>
      <c r="S1580" s="1">
        <f t="shared" si="248"/>
        <v>0</v>
      </c>
      <c r="T1580" s="1">
        <f t="shared" si="249"/>
        <v>1</v>
      </c>
      <c r="U1580" s="1" t="str">
        <f>_xlfn.XLOOKUP(Table3[[#This Row],[Transaction ID]],Source_data!A:A,Source_data!E:E)</f>
        <v>Hyderabad</v>
      </c>
      <c r="V1580" s="1">
        <f>_xlfn.IFNA(_xlfn.XLOOKUP(A1580,bank_processed_transactions[transaction_id],bank_processed_transactions[processing_minutes]),"")</f>
        <v>23.1</v>
      </c>
      <c r="W1580" s="31">
        <f>_xlfn.XLOOKUP(A1580,Source_data!A:A,Source_data!B:B)</f>
        <v>46047</v>
      </c>
    </row>
    <row r="1581" spans="1:23" x14ac:dyDescent="0.3">
      <c r="A1581" s="4" t="s">
        <v>3613</v>
      </c>
      <c r="B1581" s="1">
        <f>_xlfn.XLOOKUP(A1581,bank_source_transactions__1[transaction_id],bank_source_transactions__1[amount_inr])</f>
        <v>6006.41</v>
      </c>
      <c r="C1581" s="1">
        <f>_xlfn.XLOOKUP(A1581,Processed_data!A:A,Processed_data!F:F)</f>
        <v>6006.41</v>
      </c>
      <c r="D1581" s="1" t="str">
        <f>_xlfn.XLOOKUP(A1581,bank_source_transactions__1[transaction_id],bank_source_transactions__1[transaction_status])</f>
        <v>SUCCESS</v>
      </c>
      <c r="E1581" s="1" t="str">
        <f>_xlfn.XLOOKUP(A1581,Processed_data!A:A,Processed_data!G:G)</f>
        <v>SUCCESS</v>
      </c>
      <c r="F1581" s="1">
        <f>COUNTIF(bank_processed_transactions[transaction_id],A1581)</f>
        <v>1</v>
      </c>
      <c r="G1581" s="1" t="str">
        <f t="shared" si="240"/>
        <v>found</v>
      </c>
      <c r="H1581" s="1" t="str">
        <f t="shared" si="241"/>
        <v>Not Duplicate</v>
      </c>
      <c r="I1581" s="1" t="str">
        <f t="shared" si="242"/>
        <v>match</v>
      </c>
      <c r="J1581" s="1" t="str">
        <f t="shared" si="243"/>
        <v>match</v>
      </c>
      <c r="K1581" s="1">
        <f t="shared" si="244"/>
        <v>0</v>
      </c>
      <c r="L1581" s="2">
        <f>IF(F1581=0,"not processed",_xlfn.MINIFS(Processed_data!H:H,Processed_data!A:A,A1581))</f>
        <v>46071</v>
      </c>
      <c r="M1581" s="1">
        <f>IF(F1581=0,"not processed",ABS(bank_source_transactions__1[[#This Row],[transaction_date]]-Reconciliation!L1581))</f>
        <v>0</v>
      </c>
      <c r="N1581" s="1" t="str" cm="1">
        <f t="array" ref="N1581">_xlfn.IFS(M1581="not Processed", "Not Processed",M1581&gt;2,"SLA Breached",M1581&lt;=2,"Within SLA")</f>
        <v>Within SLA</v>
      </c>
      <c r="O1581" s="1" t="str">
        <f>_xlfn.XLOOKUP(A1581,Source_data!A:A,Source_data!D:D)</f>
        <v>ATM</v>
      </c>
      <c r="P1581" s="1">
        <f t="shared" si="245"/>
        <v>0</v>
      </c>
      <c r="Q1581" s="1">
        <f t="shared" si="246"/>
        <v>0</v>
      </c>
      <c r="R1581" s="1">
        <f t="shared" si="247"/>
        <v>0</v>
      </c>
      <c r="S1581" s="1">
        <f t="shared" si="248"/>
        <v>0</v>
      </c>
      <c r="T1581" s="1">
        <f t="shared" si="249"/>
        <v>0</v>
      </c>
      <c r="U1581" s="1" t="str">
        <f>_xlfn.XLOOKUP(Table3[[#This Row],[Transaction ID]],Source_data!A:A,Source_data!E:E)</f>
        <v>Hyderabad</v>
      </c>
      <c r="V1581" s="1">
        <f>_xlfn.IFNA(_xlfn.XLOOKUP(A1581,bank_processed_transactions[transaction_id],bank_processed_transactions[processing_minutes]),"")</f>
        <v>57.2</v>
      </c>
      <c r="W1581" s="31">
        <f>_xlfn.XLOOKUP(A1581,Source_data!A:A,Source_data!B:B)</f>
        <v>46071</v>
      </c>
    </row>
    <row r="1582" spans="1:23" x14ac:dyDescent="0.3">
      <c r="A1582" s="3" t="s">
        <v>4377</v>
      </c>
      <c r="B1582" s="1">
        <f>_xlfn.XLOOKUP(A1582,bank_source_transactions__1[transaction_id],bank_source_transactions__1[amount_inr])</f>
        <v>42164.21</v>
      </c>
      <c r="C1582" s="1">
        <f>_xlfn.XLOOKUP(A1582,Processed_data!A:A,Processed_data!F:F)</f>
        <v>42164.21</v>
      </c>
      <c r="D1582" s="1" t="str">
        <f>_xlfn.XLOOKUP(A1582,bank_source_transactions__1[transaction_id],bank_source_transactions__1[transaction_status])</f>
        <v>SUCCESS</v>
      </c>
      <c r="E1582" s="1" t="str">
        <f>_xlfn.XLOOKUP(A1582,Processed_data!A:A,Processed_data!G:G)</f>
        <v>FAILED</v>
      </c>
      <c r="F1582" s="1">
        <f>COUNTIF(bank_processed_transactions[transaction_id],A1582)</f>
        <v>1</v>
      </c>
      <c r="G1582" s="1" t="str">
        <f t="shared" si="240"/>
        <v>found</v>
      </c>
      <c r="H1582" s="1" t="str">
        <f t="shared" si="241"/>
        <v>Not Duplicate</v>
      </c>
      <c r="I1582" s="1" t="str">
        <f t="shared" si="242"/>
        <v>match</v>
      </c>
      <c r="J1582" s="1" t="str">
        <f t="shared" si="243"/>
        <v>mismatch</v>
      </c>
      <c r="K1582" s="1">
        <f t="shared" si="244"/>
        <v>0</v>
      </c>
      <c r="L1582" s="2">
        <f>IF(F1582=0,"not processed",_xlfn.MINIFS(Processed_data!H:H,Processed_data!A:A,A1582))</f>
        <v>46070</v>
      </c>
      <c r="M1582" s="1">
        <f>IF(F1582=0,"not processed",ABS(bank_source_transactions__1[[#This Row],[transaction_date]]-Reconciliation!L1582))</f>
        <v>0</v>
      </c>
      <c r="N1582" s="1" t="str" cm="1">
        <f t="array" ref="N1582">_xlfn.IFS(M1582="not Processed", "Not Processed",M1582&gt;2,"SLA Breached",M1582&lt;=2,"Within SLA")</f>
        <v>Within SLA</v>
      </c>
      <c r="O1582" s="1" t="str">
        <f>_xlfn.XLOOKUP(A1582,Source_data!A:A,Source_data!D:D)</f>
        <v>CARD</v>
      </c>
      <c r="P1582" s="1">
        <f t="shared" si="245"/>
        <v>0</v>
      </c>
      <c r="Q1582" s="1">
        <f t="shared" si="246"/>
        <v>0</v>
      </c>
      <c r="R1582" s="1">
        <f t="shared" si="247"/>
        <v>0</v>
      </c>
      <c r="S1582" s="1">
        <f t="shared" si="248"/>
        <v>1</v>
      </c>
      <c r="T1582" s="1">
        <f t="shared" si="249"/>
        <v>0</v>
      </c>
      <c r="U1582" s="1" t="str">
        <f>_xlfn.XLOOKUP(Table3[[#This Row],[Transaction ID]],Source_data!A:A,Source_data!E:E)</f>
        <v>Bengaluru</v>
      </c>
      <c r="V1582" s="1">
        <f>_xlfn.IFNA(_xlfn.XLOOKUP(A1582,bank_processed_transactions[transaction_id],bank_processed_transactions[processing_minutes]),"")</f>
        <v>7.6</v>
      </c>
      <c r="W1582" s="31">
        <f>_xlfn.XLOOKUP(A1582,Source_data!A:A,Source_data!B:B)</f>
        <v>46070</v>
      </c>
    </row>
    <row r="1583" spans="1:23" x14ac:dyDescent="0.3">
      <c r="A1583" s="4" t="s">
        <v>2008</v>
      </c>
      <c r="B1583" s="1">
        <f>_xlfn.XLOOKUP(A1583,bank_source_transactions__1[transaction_id],bank_source_transactions__1[amount_inr])</f>
        <v>23568.23</v>
      </c>
      <c r="C1583" s="1">
        <f>_xlfn.XLOOKUP(A1583,Processed_data!A:A,Processed_data!F:F)</f>
        <v>23568.23</v>
      </c>
      <c r="D1583" s="1" t="str">
        <f>_xlfn.XLOOKUP(A1583,bank_source_transactions__1[transaction_id],bank_source_transactions__1[transaction_status])</f>
        <v>SUCCESS</v>
      </c>
      <c r="E1583" s="1" t="str">
        <f>_xlfn.XLOOKUP(A1583,Processed_data!A:A,Processed_data!G:G)</f>
        <v>SUCCESS</v>
      </c>
      <c r="F1583" s="1">
        <f>COUNTIF(bank_processed_transactions[transaction_id],A1583)</f>
        <v>1</v>
      </c>
      <c r="G1583" s="1" t="str">
        <f t="shared" si="240"/>
        <v>found</v>
      </c>
      <c r="H1583" s="1" t="str">
        <f t="shared" si="241"/>
        <v>Not Duplicate</v>
      </c>
      <c r="I1583" s="1" t="str">
        <f t="shared" si="242"/>
        <v>match</v>
      </c>
      <c r="J1583" s="1" t="str">
        <f t="shared" si="243"/>
        <v>match</v>
      </c>
      <c r="K1583" s="1">
        <f t="shared" si="244"/>
        <v>0</v>
      </c>
      <c r="L1583" s="2">
        <f>IF(F1583=0,"not processed",_xlfn.MINIFS(Processed_data!H:H,Processed_data!A:A,A1583))</f>
        <v>46108</v>
      </c>
      <c r="M1583" s="1">
        <f>IF(F1583=0,"not processed",ABS(bank_source_transactions__1[[#This Row],[transaction_date]]-Reconciliation!L1583))</f>
        <v>0</v>
      </c>
      <c r="N1583" s="1" t="str" cm="1">
        <f t="array" ref="N1583">_xlfn.IFS(M1583="not Processed", "Not Processed",M1583&gt;2,"SLA Breached",M1583&lt;=2,"Within SLA")</f>
        <v>Within SLA</v>
      </c>
      <c r="O1583" s="1" t="str">
        <f>_xlfn.XLOOKUP(A1583,Source_data!A:A,Source_data!D:D)</f>
        <v>UPI</v>
      </c>
      <c r="P1583" s="1">
        <f t="shared" si="245"/>
        <v>0</v>
      </c>
      <c r="Q1583" s="1">
        <f t="shared" si="246"/>
        <v>0</v>
      </c>
      <c r="R1583" s="1">
        <f t="shared" si="247"/>
        <v>0</v>
      </c>
      <c r="S1583" s="1">
        <f t="shared" si="248"/>
        <v>0</v>
      </c>
      <c r="T1583" s="1">
        <f t="shared" si="249"/>
        <v>0</v>
      </c>
      <c r="U1583" s="1" t="str">
        <f>_xlfn.XLOOKUP(Table3[[#This Row],[Transaction ID]],Source_data!A:A,Source_data!E:E)</f>
        <v>Mumbai</v>
      </c>
      <c r="V1583" s="1">
        <f>_xlfn.IFNA(_xlfn.XLOOKUP(A1583,bank_processed_transactions[transaction_id],bank_processed_transactions[processing_minutes]),"")</f>
        <v>19.399999999999999</v>
      </c>
      <c r="W1583" s="31">
        <f>_xlfn.XLOOKUP(A1583,Source_data!A:A,Source_data!B:B)</f>
        <v>46108</v>
      </c>
    </row>
    <row r="1584" spans="1:23" x14ac:dyDescent="0.3">
      <c r="A1584" s="3" t="s">
        <v>2988</v>
      </c>
      <c r="B1584" s="1">
        <f>_xlfn.XLOOKUP(A1584,bank_source_transactions__1[transaction_id],bank_source_transactions__1[amount_inr])</f>
        <v>662.6</v>
      </c>
      <c r="C1584" s="1">
        <f>_xlfn.XLOOKUP(A1584,Processed_data!A:A,Processed_data!F:F)</f>
        <v>662.6</v>
      </c>
      <c r="D1584" s="1" t="str">
        <f>_xlfn.XLOOKUP(A1584,bank_source_transactions__1[transaction_id],bank_source_transactions__1[transaction_status])</f>
        <v>SUCCESS</v>
      </c>
      <c r="E1584" s="1" t="str">
        <f>_xlfn.XLOOKUP(A1584,Processed_data!A:A,Processed_data!G:G)</f>
        <v>SUCCESS</v>
      </c>
      <c r="F1584" s="1">
        <f>COUNTIF(bank_processed_transactions[transaction_id],A1584)</f>
        <v>1</v>
      </c>
      <c r="G1584" s="1" t="str">
        <f t="shared" si="240"/>
        <v>found</v>
      </c>
      <c r="H1584" s="1" t="str">
        <f t="shared" si="241"/>
        <v>Not Duplicate</v>
      </c>
      <c r="I1584" s="1" t="str">
        <f t="shared" si="242"/>
        <v>match</v>
      </c>
      <c r="J1584" s="1" t="str">
        <f t="shared" si="243"/>
        <v>match</v>
      </c>
      <c r="K1584" s="1">
        <f t="shared" si="244"/>
        <v>0</v>
      </c>
      <c r="L1584" s="2">
        <f>IF(F1584=0,"not processed",_xlfn.MINIFS(Processed_data!H:H,Processed_data!A:A,A1584))</f>
        <v>46071</v>
      </c>
      <c r="M1584" s="1">
        <f>IF(F1584=0,"not processed",ABS(bank_source_transactions__1[[#This Row],[transaction_date]]-Reconciliation!L1584))</f>
        <v>0</v>
      </c>
      <c r="N1584" s="1" t="str" cm="1">
        <f t="array" ref="N1584">_xlfn.IFS(M1584="not Processed", "Not Processed",M1584&gt;2,"SLA Breached",M1584&lt;=2,"Within SLA")</f>
        <v>Within SLA</v>
      </c>
      <c r="O1584" s="1" t="str">
        <f>_xlfn.XLOOKUP(A1584,Source_data!A:A,Source_data!D:D)</f>
        <v>UPI</v>
      </c>
      <c r="P1584" s="1">
        <f t="shared" si="245"/>
        <v>0</v>
      </c>
      <c r="Q1584" s="1">
        <f t="shared" si="246"/>
        <v>0</v>
      </c>
      <c r="R1584" s="1">
        <f t="shared" si="247"/>
        <v>0</v>
      </c>
      <c r="S1584" s="1">
        <f t="shared" si="248"/>
        <v>0</v>
      </c>
      <c r="T1584" s="1">
        <f t="shared" si="249"/>
        <v>0</v>
      </c>
      <c r="U1584" s="1" t="str">
        <f>_xlfn.XLOOKUP(Table3[[#This Row],[Transaction ID]],Source_data!A:A,Source_data!E:E)</f>
        <v>Mumbai</v>
      </c>
      <c r="V1584" s="1">
        <f>_xlfn.IFNA(_xlfn.XLOOKUP(A1584,bank_processed_transactions[transaction_id],bank_processed_transactions[processing_minutes]),"")</f>
        <v>45.4</v>
      </c>
      <c r="W1584" s="31">
        <f>_xlfn.XLOOKUP(A1584,Source_data!A:A,Source_data!B:B)</f>
        <v>46071</v>
      </c>
    </row>
    <row r="1585" spans="1:23" x14ac:dyDescent="0.3">
      <c r="A1585" s="4" t="s">
        <v>3406</v>
      </c>
      <c r="B1585" s="1">
        <f>_xlfn.XLOOKUP(A1585,bank_source_transactions__1[transaction_id],bank_source_transactions__1[amount_inr])</f>
        <v>4815.01</v>
      </c>
      <c r="C1585" s="1">
        <f>_xlfn.XLOOKUP(A1585,Processed_data!A:A,Processed_data!F:F)</f>
        <v>4815.01</v>
      </c>
      <c r="D1585" s="1" t="str">
        <f>_xlfn.XLOOKUP(A1585,bank_source_transactions__1[transaction_id],bank_source_transactions__1[transaction_status])</f>
        <v>SUCCESS</v>
      </c>
      <c r="E1585" s="1" t="str">
        <f>_xlfn.XLOOKUP(A1585,Processed_data!A:A,Processed_data!G:G)</f>
        <v>SUCCESS</v>
      </c>
      <c r="F1585" s="1">
        <f>COUNTIF(bank_processed_transactions[transaction_id],A1585)</f>
        <v>1</v>
      </c>
      <c r="G1585" s="1" t="str">
        <f t="shared" si="240"/>
        <v>found</v>
      </c>
      <c r="H1585" s="1" t="str">
        <f t="shared" si="241"/>
        <v>Not Duplicate</v>
      </c>
      <c r="I1585" s="1" t="str">
        <f t="shared" si="242"/>
        <v>match</v>
      </c>
      <c r="J1585" s="1" t="str">
        <f t="shared" si="243"/>
        <v>match</v>
      </c>
      <c r="K1585" s="1">
        <f t="shared" si="244"/>
        <v>0</v>
      </c>
      <c r="L1585" s="2">
        <f>IF(F1585=0,"not processed",_xlfn.MINIFS(Processed_data!H:H,Processed_data!A:A,A1585))</f>
        <v>46091</v>
      </c>
      <c r="M1585" s="1">
        <f>IF(F1585=0,"not processed",ABS(bank_source_transactions__1[[#This Row],[transaction_date]]-Reconciliation!L1585))</f>
        <v>5</v>
      </c>
      <c r="N1585" s="1" t="str" cm="1">
        <f t="array" ref="N1585">_xlfn.IFS(M1585="not Processed", "Not Processed",M1585&gt;2,"SLA Breached",M1585&lt;=2,"Within SLA")</f>
        <v>SLA Breached</v>
      </c>
      <c r="O1585" s="1" t="str">
        <f>_xlfn.XLOOKUP(A1585,Source_data!A:A,Source_data!D:D)</f>
        <v>UPI</v>
      </c>
      <c r="P1585" s="1">
        <f t="shared" si="245"/>
        <v>0</v>
      </c>
      <c r="Q1585" s="1">
        <f t="shared" si="246"/>
        <v>0</v>
      </c>
      <c r="R1585" s="1">
        <f t="shared" si="247"/>
        <v>0</v>
      </c>
      <c r="S1585" s="1">
        <f t="shared" si="248"/>
        <v>0</v>
      </c>
      <c r="T1585" s="1">
        <f t="shared" si="249"/>
        <v>1</v>
      </c>
      <c r="U1585" s="1" t="str">
        <f>_xlfn.XLOOKUP(Table3[[#This Row],[Transaction ID]],Source_data!A:A,Source_data!E:E)</f>
        <v>Mumbai</v>
      </c>
      <c r="V1585" s="1">
        <f>_xlfn.IFNA(_xlfn.XLOOKUP(A1585,bank_processed_transactions[transaction_id],bank_processed_transactions[processing_minutes]),"")</f>
        <v>15.2</v>
      </c>
      <c r="W1585" s="31">
        <f>_xlfn.XLOOKUP(A1585,Source_data!A:A,Source_data!B:B)</f>
        <v>46086</v>
      </c>
    </row>
    <row r="1586" spans="1:23" x14ac:dyDescent="0.3">
      <c r="A1586" s="3" t="s">
        <v>2284</v>
      </c>
      <c r="B1586" s="1">
        <f>_xlfn.XLOOKUP(A1586,bank_source_transactions__1[transaction_id],bank_source_transactions__1[amount_inr])</f>
        <v>4715.5</v>
      </c>
      <c r="C1586" s="1">
        <f>_xlfn.XLOOKUP(A1586,Processed_data!A:A,Processed_data!F:F)</f>
        <v>4715.5</v>
      </c>
      <c r="D1586" s="1" t="str">
        <f>_xlfn.XLOOKUP(A1586,bank_source_transactions__1[transaction_id],bank_source_transactions__1[transaction_status])</f>
        <v>SUCCESS</v>
      </c>
      <c r="E1586" s="1" t="str">
        <f>_xlfn.XLOOKUP(A1586,Processed_data!A:A,Processed_data!G:G)</f>
        <v>FAILED</v>
      </c>
      <c r="F1586" s="1">
        <f>COUNTIF(bank_processed_transactions[transaction_id],A1586)</f>
        <v>1</v>
      </c>
      <c r="G1586" s="1" t="str">
        <f t="shared" si="240"/>
        <v>found</v>
      </c>
      <c r="H1586" s="1" t="str">
        <f t="shared" si="241"/>
        <v>Not Duplicate</v>
      </c>
      <c r="I1586" s="1" t="str">
        <f t="shared" si="242"/>
        <v>match</v>
      </c>
      <c r="J1586" s="1" t="str">
        <f t="shared" si="243"/>
        <v>mismatch</v>
      </c>
      <c r="K1586" s="1">
        <f t="shared" si="244"/>
        <v>0</v>
      </c>
      <c r="L1586" s="2">
        <f>IF(F1586=0,"not processed",_xlfn.MINIFS(Processed_data!H:H,Processed_data!A:A,A1586))</f>
        <v>46045</v>
      </c>
      <c r="M1586" s="1">
        <f>IF(F1586=0,"not processed",ABS(bank_source_transactions__1[[#This Row],[transaction_date]]-Reconciliation!L1586))</f>
        <v>0</v>
      </c>
      <c r="N1586" s="1" t="str" cm="1">
        <f t="array" ref="N1586">_xlfn.IFS(M1586="not Processed", "Not Processed",M1586&gt;2,"SLA Breached",M1586&lt;=2,"Within SLA")</f>
        <v>Within SLA</v>
      </c>
      <c r="O1586" s="1" t="str">
        <f>_xlfn.XLOOKUP(A1586,Source_data!A:A,Source_data!D:D)</f>
        <v>IMPS</v>
      </c>
      <c r="P1586" s="1">
        <f t="shared" si="245"/>
        <v>0</v>
      </c>
      <c r="Q1586" s="1">
        <f t="shared" si="246"/>
        <v>0</v>
      </c>
      <c r="R1586" s="1">
        <f t="shared" si="247"/>
        <v>0</v>
      </c>
      <c r="S1586" s="1">
        <f t="shared" si="248"/>
        <v>1</v>
      </c>
      <c r="T1586" s="1">
        <f t="shared" si="249"/>
        <v>0</v>
      </c>
      <c r="U1586" s="1" t="str">
        <f>_xlfn.XLOOKUP(Table3[[#This Row],[Transaction ID]],Source_data!A:A,Source_data!E:E)</f>
        <v>Bengaluru</v>
      </c>
      <c r="V1586" s="1">
        <f>_xlfn.IFNA(_xlfn.XLOOKUP(A1586,bank_processed_transactions[transaction_id],bank_processed_transactions[processing_minutes]),"")</f>
        <v>5.5</v>
      </c>
      <c r="W1586" s="31">
        <f>_xlfn.XLOOKUP(A1586,Source_data!A:A,Source_data!B:B)</f>
        <v>46045</v>
      </c>
    </row>
    <row r="1587" spans="1:23" x14ac:dyDescent="0.3">
      <c r="A1587" s="4" t="s">
        <v>4083</v>
      </c>
      <c r="B1587" s="1">
        <f>_xlfn.XLOOKUP(A1587,bank_source_transactions__1[transaction_id],bank_source_transactions__1[amount_inr])</f>
        <v>8110.37</v>
      </c>
      <c r="C1587" s="1">
        <f>_xlfn.XLOOKUP(A1587,Processed_data!A:A,Processed_data!F:F)</f>
        <v>8921.41</v>
      </c>
      <c r="D1587" s="1" t="str">
        <f>_xlfn.XLOOKUP(A1587,bank_source_transactions__1[transaction_id],bank_source_transactions__1[transaction_status])</f>
        <v>SUCCESS</v>
      </c>
      <c r="E1587" s="1" t="str">
        <f>_xlfn.XLOOKUP(A1587,Processed_data!A:A,Processed_data!G:G)</f>
        <v>SUCCESS</v>
      </c>
      <c r="F1587" s="1">
        <f>COUNTIF(bank_processed_transactions[transaction_id],A1587)</f>
        <v>1</v>
      </c>
      <c r="G1587" s="1" t="str">
        <f t="shared" si="240"/>
        <v>found</v>
      </c>
      <c r="H1587" s="1" t="str">
        <f t="shared" si="241"/>
        <v>Not Duplicate</v>
      </c>
      <c r="I1587" s="1" t="str">
        <f t="shared" si="242"/>
        <v>mismatch</v>
      </c>
      <c r="J1587" s="1" t="str">
        <f t="shared" si="243"/>
        <v>match</v>
      </c>
      <c r="K1587" s="1">
        <f t="shared" si="244"/>
        <v>811.04</v>
      </c>
      <c r="L1587" s="2">
        <f>IF(F1587=0,"not processed",_xlfn.MINIFS(Processed_data!H:H,Processed_data!A:A,A1587))</f>
        <v>46046</v>
      </c>
      <c r="M1587" s="1">
        <f>IF(F1587=0,"not processed",ABS(bank_source_transactions__1[[#This Row],[transaction_date]]-Reconciliation!L1587))</f>
        <v>1</v>
      </c>
      <c r="N1587" s="1" t="str" cm="1">
        <f t="array" ref="N1587">_xlfn.IFS(M1587="not Processed", "Not Processed",M1587&gt;2,"SLA Breached",M1587&lt;=2,"Within SLA")</f>
        <v>Within SLA</v>
      </c>
      <c r="O1587" s="1" t="str">
        <f>_xlfn.XLOOKUP(A1587,Source_data!A:A,Source_data!D:D)</f>
        <v>UPI</v>
      </c>
      <c r="P1587" s="1">
        <f t="shared" si="245"/>
        <v>0</v>
      </c>
      <c r="Q1587" s="1">
        <f t="shared" si="246"/>
        <v>0</v>
      </c>
      <c r="R1587" s="1">
        <f t="shared" si="247"/>
        <v>1</v>
      </c>
      <c r="S1587" s="1">
        <f t="shared" si="248"/>
        <v>0</v>
      </c>
      <c r="T1587" s="1">
        <f t="shared" si="249"/>
        <v>0</v>
      </c>
      <c r="U1587" s="1" t="str">
        <f>_xlfn.XLOOKUP(Table3[[#This Row],[Transaction ID]],Source_data!A:A,Source_data!E:E)</f>
        <v>Bengaluru</v>
      </c>
      <c r="V1587" s="1">
        <f>_xlfn.IFNA(_xlfn.XLOOKUP(A1587,bank_processed_transactions[transaction_id],bank_processed_transactions[processing_minutes]),"")</f>
        <v>73.900000000000006</v>
      </c>
      <c r="W1587" s="31">
        <f>_xlfn.XLOOKUP(A1587,Source_data!A:A,Source_data!B:B)</f>
        <v>46045</v>
      </c>
    </row>
    <row r="1588" spans="1:23" x14ac:dyDescent="0.3">
      <c r="A1588" s="3" t="s">
        <v>2602</v>
      </c>
      <c r="B1588" s="1">
        <f>_xlfn.XLOOKUP(A1588,bank_source_transactions__1[transaction_id],bank_source_transactions__1[amount_inr])</f>
        <v>1442.87</v>
      </c>
      <c r="C1588" s="1">
        <f>_xlfn.XLOOKUP(A1588,Processed_data!A:A,Processed_data!F:F)</f>
        <v>1442.87</v>
      </c>
      <c r="D1588" s="1" t="str">
        <f>_xlfn.XLOOKUP(A1588,bank_source_transactions__1[transaction_id],bank_source_transactions__1[transaction_status])</f>
        <v>SUCCESS</v>
      </c>
      <c r="E1588" s="1" t="str">
        <f>_xlfn.XLOOKUP(A1588,Processed_data!A:A,Processed_data!G:G)</f>
        <v>SUCCESS</v>
      </c>
      <c r="F1588" s="1">
        <f>COUNTIF(bank_processed_transactions[transaction_id],A1588)</f>
        <v>1</v>
      </c>
      <c r="G1588" s="1" t="str">
        <f t="shared" si="240"/>
        <v>found</v>
      </c>
      <c r="H1588" s="1" t="str">
        <f t="shared" si="241"/>
        <v>Not Duplicate</v>
      </c>
      <c r="I1588" s="1" t="str">
        <f t="shared" si="242"/>
        <v>match</v>
      </c>
      <c r="J1588" s="1" t="str">
        <f t="shared" si="243"/>
        <v>match</v>
      </c>
      <c r="K1588" s="1">
        <f t="shared" si="244"/>
        <v>0</v>
      </c>
      <c r="L1588" s="2">
        <f>IF(F1588=0,"not processed",_xlfn.MINIFS(Processed_data!H:H,Processed_data!A:A,A1588))</f>
        <v>46104</v>
      </c>
      <c r="M1588" s="1">
        <f>IF(F1588=0,"not processed",ABS(bank_source_transactions__1[[#This Row],[transaction_date]]-Reconciliation!L1588))</f>
        <v>1</v>
      </c>
      <c r="N1588" s="1" t="str" cm="1">
        <f t="array" ref="N1588">_xlfn.IFS(M1588="not Processed", "Not Processed",M1588&gt;2,"SLA Breached",M1588&lt;=2,"Within SLA")</f>
        <v>Within SLA</v>
      </c>
      <c r="O1588" s="1" t="str">
        <f>_xlfn.XLOOKUP(A1588,Source_data!A:A,Source_data!D:D)</f>
        <v>UPI</v>
      </c>
      <c r="P1588" s="1">
        <f t="shared" si="245"/>
        <v>0</v>
      </c>
      <c r="Q1588" s="1">
        <f t="shared" si="246"/>
        <v>0</v>
      </c>
      <c r="R1588" s="1">
        <f t="shared" si="247"/>
        <v>0</v>
      </c>
      <c r="S1588" s="1">
        <f t="shared" si="248"/>
        <v>0</v>
      </c>
      <c r="T1588" s="1">
        <f t="shared" si="249"/>
        <v>0</v>
      </c>
      <c r="U1588" s="1" t="str">
        <f>_xlfn.XLOOKUP(Table3[[#This Row],[Transaction ID]],Source_data!A:A,Source_data!E:E)</f>
        <v>Hyderabad</v>
      </c>
      <c r="V1588" s="1">
        <f>_xlfn.IFNA(_xlfn.XLOOKUP(A1588,bank_processed_transactions[transaction_id],bank_processed_transactions[processing_minutes]),"")</f>
        <v>19.7</v>
      </c>
      <c r="W1588" s="31">
        <f>_xlfn.XLOOKUP(A1588,Source_data!A:A,Source_data!B:B)</f>
        <v>46103</v>
      </c>
    </row>
    <row r="1589" spans="1:23" x14ac:dyDescent="0.3">
      <c r="A1589" s="4" t="s">
        <v>2063</v>
      </c>
      <c r="B1589" s="1">
        <f>_xlfn.XLOOKUP(A1589,bank_source_transactions__1[transaction_id],bank_source_transactions__1[amount_inr])</f>
        <v>9052.92</v>
      </c>
      <c r="C1589" s="1">
        <f>_xlfn.XLOOKUP(A1589,Processed_data!A:A,Processed_data!F:F)</f>
        <v>9052.92</v>
      </c>
      <c r="D1589" s="1" t="str">
        <f>_xlfn.XLOOKUP(A1589,bank_source_transactions__1[transaction_id],bank_source_transactions__1[transaction_status])</f>
        <v>SUCCESS</v>
      </c>
      <c r="E1589" s="1" t="str">
        <f>_xlfn.XLOOKUP(A1589,Processed_data!A:A,Processed_data!G:G)</f>
        <v>SUCCESS</v>
      </c>
      <c r="F1589" s="1">
        <f>COUNTIF(bank_processed_transactions[transaction_id],A1589)</f>
        <v>1</v>
      </c>
      <c r="G1589" s="1" t="str">
        <f t="shared" si="240"/>
        <v>found</v>
      </c>
      <c r="H1589" s="1" t="str">
        <f t="shared" si="241"/>
        <v>Not Duplicate</v>
      </c>
      <c r="I1589" s="1" t="str">
        <f t="shared" si="242"/>
        <v>match</v>
      </c>
      <c r="J1589" s="1" t="str">
        <f t="shared" si="243"/>
        <v>match</v>
      </c>
      <c r="K1589" s="1">
        <f t="shared" si="244"/>
        <v>0</v>
      </c>
      <c r="L1589" s="2">
        <f>IF(F1589=0,"not processed",_xlfn.MINIFS(Processed_data!H:H,Processed_data!A:A,A1589))</f>
        <v>46041</v>
      </c>
      <c r="M1589" s="1">
        <f>IF(F1589=0,"not processed",ABS(bank_source_transactions__1[[#This Row],[transaction_date]]-Reconciliation!L1589))</f>
        <v>0</v>
      </c>
      <c r="N1589" s="1" t="str" cm="1">
        <f t="array" ref="N1589">_xlfn.IFS(M1589="not Processed", "Not Processed",M1589&gt;2,"SLA Breached",M1589&lt;=2,"Within SLA")</f>
        <v>Within SLA</v>
      </c>
      <c r="O1589" s="1" t="str">
        <f>_xlfn.XLOOKUP(A1589,Source_data!A:A,Source_data!D:D)</f>
        <v>CARD</v>
      </c>
      <c r="P1589" s="1">
        <f t="shared" si="245"/>
        <v>0</v>
      </c>
      <c r="Q1589" s="1">
        <f t="shared" si="246"/>
        <v>0</v>
      </c>
      <c r="R1589" s="1">
        <f t="shared" si="247"/>
        <v>0</v>
      </c>
      <c r="S1589" s="1">
        <f t="shared" si="248"/>
        <v>0</v>
      </c>
      <c r="T1589" s="1">
        <f t="shared" si="249"/>
        <v>0</v>
      </c>
      <c r="U1589" s="1" t="str">
        <f>_xlfn.XLOOKUP(Table3[[#This Row],[Transaction ID]],Source_data!A:A,Source_data!E:E)</f>
        <v>Hyderabad</v>
      </c>
      <c r="V1589" s="1">
        <f>_xlfn.IFNA(_xlfn.XLOOKUP(A1589,bank_processed_transactions[transaction_id],bank_processed_transactions[processing_minutes]),"")</f>
        <v>63.4</v>
      </c>
      <c r="W1589" s="31">
        <f>_xlfn.XLOOKUP(A1589,Source_data!A:A,Source_data!B:B)</f>
        <v>46041</v>
      </c>
    </row>
    <row r="1590" spans="1:23" x14ac:dyDescent="0.3">
      <c r="A1590" s="3" t="s">
        <v>2430</v>
      </c>
      <c r="B1590" s="1">
        <f>_xlfn.XLOOKUP(A1590,bank_source_transactions__1[transaction_id],bank_source_transactions__1[amount_inr])</f>
        <v>7120.83</v>
      </c>
      <c r="C1590" s="1">
        <f>_xlfn.XLOOKUP(A1590,Processed_data!A:A,Processed_data!F:F)</f>
        <v>7120.83</v>
      </c>
      <c r="D1590" s="1" t="str">
        <f>_xlfn.XLOOKUP(A1590,bank_source_transactions__1[transaction_id],bank_source_transactions__1[transaction_status])</f>
        <v>FAILED</v>
      </c>
      <c r="E1590" s="1" t="str">
        <f>_xlfn.XLOOKUP(A1590,Processed_data!A:A,Processed_data!G:G)</f>
        <v>FAILED</v>
      </c>
      <c r="F1590" s="1">
        <f>COUNTIF(bank_processed_transactions[transaction_id],A1590)</f>
        <v>1</v>
      </c>
      <c r="G1590" s="1" t="str">
        <f t="shared" si="240"/>
        <v>found</v>
      </c>
      <c r="H1590" s="1" t="str">
        <f t="shared" si="241"/>
        <v>Not Duplicate</v>
      </c>
      <c r="I1590" s="1" t="str">
        <f t="shared" si="242"/>
        <v>match</v>
      </c>
      <c r="J1590" s="1" t="str">
        <f t="shared" si="243"/>
        <v>match</v>
      </c>
      <c r="K1590" s="1">
        <f t="shared" si="244"/>
        <v>0</v>
      </c>
      <c r="L1590" s="2">
        <f>IF(F1590=0,"not processed",_xlfn.MINIFS(Processed_data!H:H,Processed_data!A:A,A1590))</f>
        <v>46090</v>
      </c>
      <c r="M1590" s="1">
        <f>IF(F1590=0,"not processed",ABS(bank_source_transactions__1[[#This Row],[transaction_date]]-Reconciliation!L1590))</f>
        <v>0</v>
      </c>
      <c r="N1590" s="1" t="str" cm="1">
        <f t="array" ref="N1590">_xlfn.IFS(M1590="not Processed", "Not Processed",M1590&gt;2,"SLA Breached",M1590&lt;=2,"Within SLA")</f>
        <v>Within SLA</v>
      </c>
      <c r="O1590" s="1" t="str">
        <f>_xlfn.XLOOKUP(A1590,Source_data!A:A,Source_data!D:D)</f>
        <v>NEFT</v>
      </c>
      <c r="P1590" s="1">
        <f t="shared" si="245"/>
        <v>0</v>
      </c>
      <c r="Q1590" s="1">
        <f t="shared" si="246"/>
        <v>0</v>
      </c>
      <c r="R1590" s="1">
        <f t="shared" si="247"/>
        <v>0</v>
      </c>
      <c r="S1590" s="1">
        <f t="shared" si="248"/>
        <v>0</v>
      </c>
      <c r="T1590" s="1">
        <f t="shared" si="249"/>
        <v>0</v>
      </c>
      <c r="U1590" s="1" t="str">
        <f>_xlfn.XLOOKUP(Table3[[#This Row],[Transaction ID]],Source_data!A:A,Source_data!E:E)</f>
        <v>Bengaluru</v>
      </c>
      <c r="V1590" s="1">
        <f>_xlfn.IFNA(_xlfn.XLOOKUP(A1590,bank_processed_transactions[transaction_id],bank_processed_transactions[processing_minutes]),"")</f>
        <v>24.1</v>
      </c>
      <c r="W1590" s="31">
        <f>_xlfn.XLOOKUP(A1590,Source_data!A:A,Source_data!B:B)</f>
        <v>46090</v>
      </c>
    </row>
    <row r="1591" spans="1:23" x14ac:dyDescent="0.3">
      <c r="A1591" s="4" t="s">
        <v>1224</v>
      </c>
      <c r="B1591" s="1">
        <f>_xlfn.XLOOKUP(A1591,bank_source_transactions__1[transaction_id],bank_source_transactions__1[amount_inr])</f>
        <v>3746.49</v>
      </c>
      <c r="C1591" s="1">
        <f>_xlfn.XLOOKUP(A1591,Processed_data!A:A,Processed_data!F:F)</f>
        <v>3746.49</v>
      </c>
      <c r="D1591" s="1" t="str">
        <f>_xlfn.XLOOKUP(A1591,bank_source_transactions__1[transaction_id],bank_source_transactions__1[transaction_status])</f>
        <v>SUCCESS</v>
      </c>
      <c r="E1591" s="1" t="str">
        <f>_xlfn.XLOOKUP(A1591,Processed_data!A:A,Processed_data!G:G)</f>
        <v>SUCCESS</v>
      </c>
      <c r="F1591" s="1">
        <f>COUNTIF(bank_processed_transactions[transaction_id],A1591)</f>
        <v>2</v>
      </c>
      <c r="G1591" s="1" t="str">
        <f t="shared" si="240"/>
        <v>found</v>
      </c>
      <c r="H1591" s="1" t="str">
        <f t="shared" si="241"/>
        <v>Duplicate</v>
      </c>
      <c r="I1591" s="1" t="str">
        <f t="shared" si="242"/>
        <v>match</v>
      </c>
      <c r="J1591" s="1" t="str">
        <f t="shared" si="243"/>
        <v>match</v>
      </c>
      <c r="K1591" s="1">
        <f t="shared" si="244"/>
        <v>0</v>
      </c>
      <c r="L1591" s="2">
        <f>IF(F1591=0,"not processed",_xlfn.MINIFS(Processed_data!H:H,Processed_data!A:A,A1591))</f>
        <v>46048</v>
      </c>
      <c r="M1591" s="1">
        <f>IF(F1591=0,"not processed",ABS(bank_source_transactions__1[[#This Row],[transaction_date]]-Reconciliation!L1591))</f>
        <v>3</v>
      </c>
      <c r="N1591" s="1" t="str" cm="1">
        <f t="array" ref="N1591">_xlfn.IFS(M1591="not Processed", "Not Processed",M1591&gt;2,"SLA Breached",M1591&lt;=2,"Within SLA")</f>
        <v>SLA Breached</v>
      </c>
      <c r="O1591" s="1" t="str">
        <f>_xlfn.XLOOKUP(A1591,Source_data!A:A,Source_data!D:D)</f>
        <v>NEFT</v>
      </c>
      <c r="P1591" s="1">
        <f t="shared" si="245"/>
        <v>0</v>
      </c>
      <c r="Q1591" s="1">
        <f t="shared" si="246"/>
        <v>1</v>
      </c>
      <c r="R1591" s="1">
        <f t="shared" si="247"/>
        <v>0</v>
      </c>
      <c r="S1591" s="1">
        <f t="shared" si="248"/>
        <v>0</v>
      </c>
      <c r="T1591" s="1">
        <f t="shared" si="249"/>
        <v>1</v>
      </c>
      <c r="U1591" s="1" t="str">
        <f>_xlfn.XLOOKUP(Table3[[#This Row],[Transaction ID]],Source_data!A:A,Source_data!E:E)</f>
        <v>Hyderabad</v>
      </c>
      <c r="V1591" s="1">
        <f>_xlfn.IFNA(_xlfn.XLOOKUP(A1591,bank_processed_transactions[transaction_id],bank_processed_transactions[processing_minutes]),"")</f>
        <v>63.1</v>
      </c>
      <c r="W1591" s="31">
        <f>_xlfn.XLOOKUP(A1591,Source_data!A:A,Source_data!B:B)</f>
        <v>46045</v>
      </c>
    </row>
    <row r="1592" spans="1:23" x14ac:dyDescent="0.3">
      <c r="A1592" s="3" t="s">
        <v>926</v>
      </c>
      <c r="B1592" s="1">
        <f>_xlfn.XLOOKUP(A1592,bank_source_transactions__1[transaction_id],bank_source_transactions__1[amount_inr])</f>
        <v>1281.2</v>
      </c>
      <c r="C1592" s="1">
        <f>_xlfn.XLOOKUP(A1592,Processed_data!A:A,Processed_data!F:F)</f>
        <v>1281.2</v>
      </c>
      <c r="D1592" s="1" t="str">
        <f>_xlfn.XLOOKUP(A1592,bank_source_transactions__1[transaction_id],bank_source_transactions__1[transaction_status])</f>
        <v>SUCCESS</v>
      </c>
      <c r="E1592" s="1" t="str">
        <f>_xlfn.XLOOKUP(A1592,Processed_data!A:A,Processed_data!G:G)</f>
        <v>SUCCESS</v>
      </c>
      <c r="F1592" s="1">
        <f>COUNTIF(bank_processed_transactions[transaction_id],A1592)</f>
        <v>1</v>
      </c>
      <c r="G1592" s="1" t="str">
        <f t="shared" si="240"/>
        <v>found</v>
      </c>
      <c r="H1592" s="1" t="str">
        <f t="shared" si="241"/>
        <v>Not Duplicate</v>
      </c>
      <c r="I1592" s="1" t="str">
        <f t="shared" si="242"/>
        <v>match</v>
      </c>
      <c r="J1592" s="1" t="str">
        <f t="shared" si="243"/>
        <v>match</v>
      </c>
      <c r="K1592" s="1">
        <f t="shared" si="244"/>
        <v>0</v>
      </c>
      <c r="L1592" s="2">
        <f>IF(F1592=0,"not processed",_xlfn.MINIFS(Processed_data!H:H,Processed_data!A:A,A1592))</f>
        <v>46078</v>
      </c>
      <c r="M1592" s="1">
        <f>IF(F1592=0,"not processed",ABS(bank_source_transactions__1[[#This Row],[transaction_date]]-Reconciliation!L1592))</f>
        <v>2</v>
      </c>
      <c r="N1592" s="1" t="str" cm="1">
        <f t="array" ref="N1592">_xlfn.IFS(M1592="not Processed", "Not Processed",M1592&gt;2,"SLA Breached",M1592&lt;=2,"Within SLA")</f>
        <v>Within SLA</v>
      </c>
      <c r="O1592" s="1" t="str">
        <f>_xlfn.XLOOKUP(A1592,Source_data!A:A,Source_data!D:D)</f>
        <v>IMPS</v>
      </c>
      <c r="P1592" s="1">
        <f t="shared" si="245"/>
        <v>0</v>
      </c>
      <c r="Q1592" s="1">
        <f t="shared" si="246"/>
        <v>0</v>
      </c>
      <c r="R1592" s="1">
        <f t="shared" si="247"/>
        <v>0</v>
      </c>
      <c r="S1592" s="1">
        <f t="shared" si="248"/>
        <v>0</v>
      </c>
      <c r="T1592" s="1">
        <f t="shared" si="249"/>
        <v>0</v>
      </c>
      <c r="U1592" s="1" t="str">
        <f>_xlfn.XLOOKUP(Table3[[#This Row],[Transaction ID]],Source_data!A:A,Source_data!E:E)</f>
        <v>Bengaluru</v>
      </c>
      <c r="V1592" s="1">
        <f>_xlfn.IFNA(_xlfn.XLOOKUP(A1592,bank_processed_transactions[transaction_id],bank_processed_transactions[processing_minutes]),"")</f>
        <v>27.6</v>
      </c>
      <c r="W1592" s="31">
        <f>_xlfn.XLOOKUP(A1592,Source_data!A:A,Source_data!B:B)</f>
        <v>46076</v>
      </c>
    </row>
    <row r="1593" spans="1:23" x14ac:dyDescent="0.3">
      <c r="A1593" s="4" t="s">
        <v>3079</v>
      </c>
      <c r="B1593" s="1">
        <f>_xlfn.XLOOKUP(A1593,bank_source_transactions__1[transaction_id],bank_source_transactions__1[amount_inr])</f>
        <v>17127.580000000002</v>
      </c>
      <c r="C1593" s="1">
        <f>_xlfn.XLOOKUP(A1593,Processed_data!A:A,Processed_data!F:F)</f>
        <v>17127.580000000002</v>
      </c>
      <c r="D1593" s="1" t="str">
        <f>_xlfn.XLOOKUP(A1593,bank_source_transactions__1[transaction_id],bank_source_transactions__1[transaction_status])</f>
        <v>REVERSED</v>
      </c>
      <c r="E1593" s="1" t="str">
        <f>_xlfn.XLOOKUP(A1593,Processed_data!A:A,Processed_data!G:G)</f>
        <v>REVERSED</v>
      </c>
      <c r="F1593" s="1">
        <f>COUNTIF(bank_processed_transactions[transaction_id],A1593)</f>
        <v>1</v>
      </c>
      <c r="G1593" s="1" t="str">
        <f t="shared" si="240"/>
        <v>found</v>
      </c>
      <c r="H1593" s="1" t="str">
        <f t="shared" si="241"/>
        <v>Not Duplicate</v>
      </c>
      <c r="I1593" s="1" t="str">
        <f t="shared" si="242"/>
        <v>match</v>
      </c>
      <c r="J1593" s="1" t="str">
        <f t="shared" si="243"/>
        <v>match</v>
      </c>
      <c r="K1593" s="1">
        <f t="shared" si="244"/>
        <v>0</v>
      </c>
      <c r="L1593" s="2">
        <f>IF(F1593=0,"not processed",_xlfn.MINIFS(Processed_data!H:H,Processed_data!A:A,A1593))</f>
        <v>46027</v>
      </c>
      <c r="M1593" s="1">
        <f>IF(F1593=0,"not processed",ABS(bank_source_transactions__1[[#This Row],[transaction_date]]-Reconciliation!L1593))</f>
        <v>1</v>
      </c>
      <c r="N1593" s="1" t="str" cm="1">
        <f t="array" ref="N1593">_xlfn.IFS(M1593="not Processed", "Not Processed",M1593&gt;2,"SLA Breached",M1593&lt;=2,"Within SLA")</f>
        <v>Within SLA</v>
      </c>
      <c r="O1593" s="1" t="str">
        <f>_xlfn.XLOOKUP(A1593,Source_data!A:A,Source_data!D:D)</f>
        <v>CARD</v>
      </c>
      <c r="P1593" s="1">
        <f t="shared" si="245"/>
        <v>0</v>
      </c>
      <c r="Q1593" s="1">
        <f t="shared" si="246"/>
        <v>0</v>
      </c>
      <c r="R1593" s="1">
        <f t="shared" si="247"/>
        <v>0</v>
      </c>
      <c r="S1593" s="1">
        <f t="shared" si="248"/>
        <v>0</v>
      </c>
      <c r="T1593" s="1">
        <f t="shared" si="249"/>
        <v>0</v>
      </c>
      <c r="U1593" s="1" t="str">
        <f>_xlfn.XLOOKUP(Table3[[#This Row],[Transaction ID]],Source_data!A:A,Source_data!E:E)</f>
        <v>Hyderabad</v>
      </c>
      <c r="V1593" s="1">
        <f>_xlfn.IFNA(_xlfn.XLOOKUP(A1593,bank_processed_transactions[transaction_id],bank_processed_transactions[processing_minutes]),"")</f>
        <v>4.5</v>
      </c>
      <c r="W1593" s="31">
        <f>_xlfn.XLOOKUP(A1593,Source_data!A:A,Source_data!B:B)</f>
        <v>46026</v>
      </c>
    </row>
    <row r="1594" spans="1:23" x14ac:dyDescent="0.3">
      <c r="A1594" s="3" t="s">
        <v>1777</v>
      </c>
      <c r="B1594" s="1">
        <f>_xlfn.XLOOKUP(A1594,bank_source_transactions__1[transaction_id],bank_source_transactions__1[amount_inr])</f>
        <v>31015.82</v>
      </c>
      <c r="C1594" s="1">
        <f>_xlfn.XLOOKUP(A1594,Processed_data!A:A,Processed_data!F:F)</f>
        <v>31015.82</v>
      </c>
      <c r="D1594" s="1" t="str">
        <f>_xlfn.XLOOKUP(A1594,bank_source_transactions__1[transaction_id],bank_source_transactions__1[transaction_status])</f>
        <v>SUCCESS</v>
      </c>
      <c r="E1594" s="1" t="str">
        <f>_xlfn.XLOOKUP(A1594,Processed_data!A:A,Processed_data!G:G)</f>
        <v>SUCCESS</v>
      </c>
      <c r="F1594" s="1">
        <f>COUNTIF(bank_processed_transactions[transaction_id],A1594)</f>
        <v>1</v>
      </c>
      <c r="G1594" s="1" t="str">
        <f t="shared" si="240"/>
        <v>found</v>
      </c>
      <c r="H1594" s="1" t="str">
        <f t="shared" si="241"/>
        <v>Not Duplicate</v>
      </c>
      <c r="I1594" s="1" t="str">
        <f t="shared" si="242"/>
        <v>match</v>
      </c>
      <c r="J1594" s="1" t="str">
        <f t="shared" si="243"/>
        <v>match</v>
      </c>
      <c r="K1594" s="1">
        <f t="shared" si="244"/>
        <v>0</v>
      </c>
      <c r="L1594" s="2">
        <f>IF(F1594=0,"not processed",_xlfn.MINIFS(Processed_data!H:H,Processed_data!A:A,A1594))</f>
        <v>46024</v>
      </c>
      <c r="M1594" s="1">
        <f>IF(F1594=0,"not processed",ABS(bank_source_transactions__1[[#This Row],[transaction_date]]-Reconciliation!L1594))</f>
        <v>1</v>
      </c>
      <c r="N1594" s="1" t="str" cm="1">
        <f t="array" ref="N1594">_xlfn.IFS(M1594="not Processed", "Not Processed",M1594&gt;2,"SLA Breached",M1594&lt;=2,"Within SLA")</f>
        <v>Within SLA</v>
      </c>
      <c r="O1594" s="1" t="str">
        <f>_xlfn.XLOOKUP(A1594,Source_data!A:A,Source_data!D:D)</f>
        <v>IMPS</v>
      </c>
      <c r="P1594" s="1">
        <f t="shared" si="245"/>
        <v>0</v>
      </c>
      <c r="Q1594" s="1">
        <f t="shared" si="246"/>
        <v>0</v>
      </c>
      <c r="R1594" s="1">
        <f t="shared" si="247"/>
        <v>0</v>
      </c>
      <c r="S1594" s="1">
        <f t="shared" si="248"/>
        <v>0</v>
      </c>
      <c r="T1594" s="1">
        <f t="shared" si="249"/>
        <v>0</v>
      </c>
      <c r="U1594" s="1" t="str">
        <f>_xlfn.XLOOKUP(Table3[[#This Row],[Transaction ID]],Source_data!A:A,Source_data!E:E)</f>
        <v>Mumbai</v>
      </c>
      <c r="V1594" s="1">
        <f>_xlfn.IFNA(_xlfn.XLOOKUP(A1594,bank_processed_transactions[transaction_id],bank_processed_transactions[processing_minutes]),"")</f>
        <v>30.1</v>
      </c>
      <c r="W1594" s="31">
        <f>_xlfn.XLOOKUP(A1594,Source_data!A:A,Source_data!B:B)</f>
        <v>46023</v>
      </c>
    </row>
    <row r="1595" spans="1:23" x14ac:dyDescent="0.3">
      <c r="A1595" s="4" t="s">
        <v>2953</v>
      </c>
      <c r="B1595" s="1">
        <f>_xlfn.XLOOKUP(A1595,bank_source_transactions__1[transaction_id],bank_source_transactions__1[amount_inr])</f>
        <v>2818.97</v>
      </c>
      <c r="C1595" s="1">
        <f>_xlfn.XLOOKUP(A1595,Processed_data!A:A,Processed_data!F:F)</f>
        <v>2818.97</v>
      </c>
      <c r="D1595" s="1" t="str">
        <f>_xlfn.XLOOKUP(A1595,bank_source_transactions__1[transaction_id],bank_source_transactions__1[transaction_status])</f>
        <v>FAILED</v>
      </c>
      <c r="E1595" s="1" t="str">
        <f>_xlfn.XLOOKUP(A1595,Processed_data!A:A,Processed_data!G:G)</f>
        <v>FAILED</v>
      </c>
      <c r="F1595" s="1">
        <f>COUNTIF(bank_processed_transactions[transaction_id],A1595)</f>
        <v>1</v>
      </c>
      <c r="G1595" s="1" t="str">
        <f t="shared" si="240"/>
        <v>found</v>
      </c>
      <c r="H1595" s="1" t="str">
        <f t="shared" si="241"/>
        <v>Not Duplicate</v>
      </c>
      <c r="I1595" s="1" t="str">
        <f t="shared" si="242"/>
        <v>match</v>
      </c>
      <c r="J1595" s="1" t="str">
        <f t="shared" si="243"/>
        <v>match</v>
      </c>
      <c r="K1595" s="1">
        <f t="shared" si="244"/>
        <v>0</v>
      </c>
      <c r="L1595" s="2">
        <f>IF(F1595=0,"not processed",_xlfn.MINIFS(Processed_data!H:H,Processed_data!A:A,A1595))</f>
        <v>46079</v>
      </c>
      <c r="M1595" s="1">
        <f>IF(F1595=0,"not processed",ABS(bank_source_transactions__1[[#This Row],[transaction_date]]-Reconciliation!L1595))</f>
        <v>0</v>
      </c>
      <c r="N1595" s="1" t="str" cm="1">
        <f t="array" ref="N1595">_xlfn.IFS(M1595="not Processed", "Not Processed",M1595&gt;2,"SLA Breached",M1595&lt;=2,"Within SLA")</f>
        <v>Within SLA</v>
      </c>
      <c r="O1595" s="1" t="str">
        <f>_xlfn.XLOOKUP(A1595,Source_data!A:A,Source_data!D:D)</f>
        <v>UPI</v>
      </c>
      <c r="P1595" s="1">
        <f t="shared" si="245"/>
        <v>0</v>
      </c>
      <c r="Q1595" s="1">
        <f t="shared" si="246"/>
        <v>0</v>
      </c>
      <c r="R1595" s="1">
        <f t="shared" si="247"/>
        <v>0</v>
      </c>
      <c r="S1595" s="1">
        <f t="shared" si="248"/>
        <v>0</v>
      </c>
      <c r="T1595" s="1">
        <f t="shared" si="249"/>
        <v>0</v>
      </c>
      <c r="U1595" s="1" t="str">
        <f>_xlfn.XLOOKUP(Table3[[#This Row],[Transaction ID]],Source_data!A:A,Source_data!E:E)</f>
        <v>Bengaluru</v>
      </c>
      <c r="V1595" s="1">
        <f>_xlfn.IFNA(_xlfn.XLOOKUP(A1595,bank_processed_transactions[transaction_id],bank_processed_transactions[processing_minutes]),"")</f>
        <v>90.7</v>
      </c>
      <c r="W1595" s="31">
        <f>_xlfn.XLOOKUP(A1595,Source_data!A:A,Source_data!B:B)</f>
        <v>46079</v>
      </c>
    </row>
    <row r="1596" spans="1:23" x14ac:dyDescent="0.3">
      <c r="A1596" s="3" t="s">
        <v>4277</v>
      </c>
      <c r="B1596" s="1">
        <f>_xlfn.XLOOKUP(A1596,bank_source_transactions__1[transaction_id],bank_source_transactions__1[amount_inr])</f>
        <v>1028.3</v>
      </c>
      <c r="C1596" s="1">
        <f>_xlfn.XLOOKUP(A1596,Processed_data!A:A,Processed_data!F:F)</f>
        <v>1028.3</v>
      </c>
      <c r="D1596" s="1" t="str">
        <f>_xlfn.XLOOKUP(A1596,bank_source_transactions__1[transaction_id],bank_source_transactions__1[transaction_status])</f>
        <v>SUCCESS</v>
      </c>
      <c r="E1596" s="1" t="str">
        <f>_xlfn.XLOOKUP(A1596,Processed_data!A:A,Processed_data!G:G)</f>
        <v>SUCCESS</v>
      </c>
      <c r="F1596" s="1">
        <f>COUNTIF(bank_processed_transactions[transaction_id],A1596)</f>
        <v>1</v>
      </c>
      <c r="G1596" s="1" t="str">
        <f t="shared" si="240"/>
        <v>found</v>
      </c>
      <c r="H1596" s="1" t="str">
        <f t="shared" si="241"/>
        <v>Not Duplicate</v>
      </c>
      <c r="I1596" s="1" t="str">
        <f t="shared" si="242"/>
        <v>match</v>
      </c>
      <c r="J1596" s="1" t="str">
        <f t="shared" si="243"/>
        <v>match</v>
      </c>
      <c r="K1596" s="1">
        <f t="shared" si="244"/>
        <v>0</v>
      </c>
      <c r="L1596" s="2">
        <f>IF(F1596=0,"not processed",_xlfn.MINIFS(Processed_data!H:H,Processed_data!A:A,A1596))</f>
        <v>46049</v>
      </c>
      <c r="M1596" s="1">
        <f>IF(F1596=0,"not processed",ABS(bank_source_transactions__1[[#This Row],[transaction_date]]-Reconciliation!L1596))</f>
        <v>2</v>
      </c>
      <c r="N1596" s="1" t="str" cm="1">
        <f t="array" ref="N1596">_xlfn.IFS(M1596="not Processed", "Not Processed",M1596&gt;2,"SLA Breached",M1596&lt;=2,"Within SLA")</f>
        <v>Within SLA</v>
      </c>
      <c r="O1596" s="1" t="str">
        <f>_xlfn.XLOOKUP(A1596,Source_data!A:A,Source_data!D:D)</f>
        <v>UPI</v>
      </c>
      <c r="P1596" s="1">
        <f t="shared" si="245"/>
        <v>0</v>
      </c>
      <c r="Q1596" s="1">
        <f t="shared" si="246"/>
        <v>0</v>
      </c>
      <c r="R1596" s="1">
        <f t="shared" si="247"/>
        <v>0</v>
      </c>
      <c r="S1596" s="1">
        <f t="shared" si="248"/>
        <v>0</v>
      </c>
      <c r="T1596" s="1">
        <f t="shared" si="249"/>
        <v>0</v>
      </c>
      <c r="U1596" s="1" t="str">
        <f>_xlfn.XLOOKUP(Table3[[#This Row],[Transaction ID]],Source_data!A:A,Source_data!E:E)</f>
        <v>Pune</v>
      </c>
      <c r="V1596" s="1">
        <f>_xlfn.IFNA(_xlfn.XLOOKUP(A1596,bank_processed_transactions[transaction_id],bank_processed_transactions[processing_minutes]),"")</f>
        <v>5.3</v>
      </c>
      <c r="W1596" s="31">
        <f>_xlfn.XLOOKUP(A1596,Source_data!A:A,Source_data!B:B)</f>
        <v>46047</v>
      </c>
    </row>
    <row r="1597" spans="1:23" x14ac:dyDescent="0.3">
      <c r="A1597" s="4" t="s">
        <v>4006</v>
      </c>
      <c r="B1597" s="1">
        <f>_xlfn.XLOOKUP(A1597,bank_source_transactions__1[transaction_id],bank_source_transactions__1[amount_inr])</f>
        <v>2379.21</v>
      </c>
      <c r="C1597" s="1">
        <f>_xlfn.XLOOKUP(A1597,Processed_data!A:A,Processed_data!F:F)</f>
        <v>2379.21</v>
      </c>
      <c r="D1597" s="1" t="str">
        <f>_xlfn.XLOOKUP(A1597,bank_source_transactions__1[transaction_id],bank_source_transactions__1[transaction_status])</f>
        <v>SUCCESS</v>
      </c>
      <c r="E1597" s="1" t="str">
        <f>_xlfn.XLOOKUP(A1597,Processed_data!A:A,Processed_data!G:G)</f>
        <v>SUCCESS</v>
      </c>
      <c r="F1597" s="1">
        <f>COUNTIF(bank_processed_transactions[transaction_id],A1597)</f>
        <v>1</v>
      </c>
      <c r="G1597" s="1" t="str">
        <f t="shared" si="240"/>
        <v>found</v>
      </c>
      <c r="H1597" s="1" t="str">
        <f t="shared" si="241"/>
        <v>Not Duplicate</v>
      </c>
      <c r="I1597" s="1" t="str">
        <f t="shared" si="242"/>
        <v>match</v>
      </c>
      <c r="J1597" s="1" t="str">
        <f t="shared" si="243"/>
        <v>match</v>
      </c>
      <c r="K1597" s="1">
        <f t="shared" si="244"/>
        <v>0</v>
      </c>
      <c r="L1597" s="2">
        <f>IF(F1597=0,"not processed",_xlfn.MINIFS(Processed_data!H:H,Processed_data!A:A,A1597))</f>
        <v>46052</v>
      </c>
      <c r="M1597" s="1">
        <f>IF(F1597=0,"not processed",ABS(bank_source_transactions__1[[#This Row],[transaction_date]]-Reconciliation!L1597))</f>
        <v>3</v>
      </c>
      <c r="N1597" s="1" t="str" cm="1">
        <f t="array" ref="N1597">_xlfn.IFS(M1597="not Processed", "Not Processed",M1597&gt;2,"SLA Breached",M1597&lt;=2,"Within SLA")</f>
        <v>SLA Breached</v>
      </c>
      <c r="O1597" s="1" t="str">
        <f>_xlfn.XLOOKUP(A1597,Source_data!A:A,Source_data!D:D)</f>
        <v>UPI</v>
      </c>
      <c r="P1597" s="1">
        <f t="shared" si="245"/>
        <v>0</v>
      </c>
      <c r="Q1597" s="1">
        <f t="shared" si="246"/>
        <v>0</v>
      </c>
      <c r="R1597" s="1">
        <f t="shared" si="247"/>
        <v>0</v>
      </c>
      <c r="S1597" s="1">
        <f t="shared" si="248"/>
        <v>0</v>
      </c>
      <c r="T1597" s="1">
        <f t="shared" si="249"/>
        <v>1</v>
      </c>
      <c r="U1597" s="1" t="str">
        <f>_xlfn.XLOOKUP(Table3[[#This Row],[Transaction ID]],Source_data!A:A,Source_data!E:E)</f>
        <v>Hyderabad</v>
      </c>
      <c r="V1597" s="1">
        <f>_xlfn.IFNA(_xlfn.XLOOKUP(A1597,bank_processed_transactions[transaction_id],bank_processed_transactions[processing_minutes]),"")</f>
        <v>25.1</v>
      </c>
      <c r="W1597" s="31">
        <f>_xlfn.XLOOKUP(A1597,Source_data!A:A,Source_data!B:B)</f>
        <v>46049</v>
      </c>
    </row>
    <row r="1598" spans="1:23" x14ac:dyDescent="0.3">
      <c r="A1598" s="3" t="s">
        <v>4057</v>
      </c>
      <c r="B1598" s="1">
        <f>_xlfn.XLOOKUP(A1598,bank_source_transactions__1[transaction_id],bank_source_transactions__1[amount_inr])</f>
        <v>13888.18</v>
      </c>
      <c r="C1598" s="1">
        <f>_xlfn.XLOOKUP(A1598,Processed_data!A:A,Processed_data!F:F)</f>
        <v>13888.18</v>
      </c>
      <c r="D1598" s="1" t="str">
        <f>_xlfn.XLOOKUP(A1598,bank_source_transactions__1[transaction_id],bank_source_transactions__1[transaction_status])</f>
        <v>SUCCESS</v>
      </c>
      <c r="E1598" s="1" t="str">
        <f>_xlfn.XLOOKUP(A1598,Processed_data!A:A,Processed_data!G:G)</f>
        <v>SUCCESS</v>
      </c>
      <c r="F1598" s="1">
        <f>COUNTIF(bank_processed_transactions[transaction_id],A1598)</f>
        <v>1</v>
      </c>
      <c r="G1598" s="1" t="str">
        <f t="shared" si="240"/>
        <v>found</v>
      </c>
      <c r="H1598" s="1" t="str">
        <f t="shared" si="241"/>
        <v>Not Duplicate</v>
      </c>
      <c r="I1598" s="1" t="str">
        <f t="shared" si="242"/>
        <v>match</v>
      </c>
      <c r="J1598" s="1" t="str">
        <f t="shared" si="243"/>
        <v>match</v>
      </c>
      <c r="K1598" s="1">
        <f t="shared" si="244"/>
        <v>0</v>
      </c>
      <c r="L1598" s="2">
        <f>IF(F1598=0,"not processed",_xlfn.MINIFS(Processed_data!H:H,Processed_data!A:A,A1598))</f>
        <v>46048</v>
      </c>
      <c r="M1598" s="1">
        <f>IF(F1598=0,"not processed",ABS(bank_source_transactions__1[[#This Row],[transaction_date]]-Reconciliation!L1598))</f>
        <v>1</v>
      </c>
      <c r="N1598" s="1" t="str" cm="1">
        <f t="array" ref="N1598">_xlfn.IFS(M1598="not Processed", "Not Processed",M1598&gt;2,"SLA Breached",M1598&lt;=2,"Within SLA")</f>
        <v>Within SLA</v>
      </c>
      <c r="O1598" s="1" t="str">
        <f>_xlfn.XLOOKUP(A1598,Source_data!A:A,Source_data!D:D)</f>
        <v>NEFT</v>
      </c>
      <c r="P1598" s="1">
        <f t="shared" si="245"/>
        <v>0</v>
      </c>
      <c r="Q1598" s="1">
        <f t="shared" si="246"/>
        <v>0</v>
      </c>
      <c r="R1598" s="1">
        <f t="shared" si="247"/>
        <v>0</v>
      </c>
      <c r="S1598" s="1">
        <f t="shared" si="248"/>
        <v>0</v>
      </c>
      <c r="T1598" s="1">
        <f t="shared" si="249"/>
        <v>0</v>
      </c>
      <c r="U1598" s="1" t="str">
        <f>_xlfn.XLOOKUP(Table3[[#This Row],[Transaction ID]],Source_data!A:A,Source_data!E:E)</f>
        <v>Hyderabad</v>
      </c>
      <c r="V1598" s="1">
        <f>_xlfn.IFNA(_xlfn.XLOOKUP(A1598,bank_processed_transactions[transaction_id],bank_processed_transactions[processing_minutes]),"")</f>
        <v>40.9</v>
      </c>
      <c r="W1598" s="31">
        <f>_xlfn.XLOOKUP(A1598,Source_data!A:A,Source_data!B:B)</f>
        <v>46047</v>
      </c>
    </row>
    <row r="1599" spans="1:23" x14ac:dyDescent="0.3">
      <c r="A1599" s="4" t="s">
        <v>4670</v>
      </c>
      <c r="B1599" s="1">
        <f>_xlfn.XLOOKUP(A1599,bank_source_transactions__1[transaction_id],bank_source_transactions__1[amount_inr])</f>
        <v>2591.87</v>
      </c>
      <c r="C1599" s="1">
        <f>_xlfn.XLOOKUP(A1599,Processed_data!A:A,Processed_data!F:F)</f>
        <v>2591.87</v>
      </c>
      <c r="D1599" s="1" t="str">
        <f>_xlfn.XLOOKUP(A1599,bank_source_transactions__1[transaction_id],bank_source_transactions__1[transaction_status])</f>
        <v>SUCCESS</v>
      </c>
      <c r="E1599" s="1" t="str">
        <f>_xlfn.XLOOKUP(A1599,Processed_data!A:A,Processed_data!G:G)</f>
        <v>SUCCESS</v>
      </c>
      <c r="F1599" s="1">
        <f>COUNTIF(bank_processed_transactions[transaction_id],A1599)</f>
        <v>1</v>
      </c>
      <c r="G1599" s="1" t="str">
        <f t="shared" si="240"/>
        <v>found</v>
      </c>
      <c r="H1599" s="1" t="str">
        <f t="shared" si="241"/>
        <v>Not Duplicate</v>
      </c>
      <c r="I1599" s="1" t="str">
        <f t="shared" si="242"/>
        <v>match</v>
      </c>
      <c r="J1599" s="1" t="str">
        <f t="shared" si="243"/>
        <v>match</v>
      </c>
      <c r="K1599" s="1">
        <f t="shared" si="244"/>
        <v>0</v>
      </c>
      <c r="L1599" s="2">
        <f>IF(F1599=0,"not processed",_xlfn.MINIFS(Processed_data!H:H,Processed_data!A:A,A1599))</f>
        <v>46096</v>
      </c>
      <c r="M1599" s="1">
        <f>IF(F1599=0,"not processed",ABS(bank_source_transactions__1[[#This Row],[transaction_date]]-Reconciliation!L1599))</f>
        <v>3</v>
      </c>
      <c r="N1599" s="1" t="str" cm="1">
        <f t="array" ref="N1599">_xlfn.IFS(M1599="not Processed", "Not Processed",M1599&gt;2,"SLA Breached",M1599&lt;=2,"Within SLA")</f>
        <v>SLA Breached</v>
      </c>
      <c r="O1599" s="1" t="str">
        <f>_xlfn.XLOOKUP(A1599,Source_data!A:A,Source_data!D:D)</f>
        <v>IMPS</v>
      </c>
      <c r="P1599" s="1">
        <f t="shared" si="245"/>
        <v>0</v>
      </c>
      <c r="Q1599" s="1">
        <f t="shared" si="246"/>
        <v>0</v>
      </c>
      <c r="R1599" s="1">
        <f t="shared" si="247"/>
        <v>0</v>
      </c>
      <c r="S1599" s="1">
        <f t="shared" si="248"/>
        <v>0</v>
      </c>
      <c r="T1599" s="1">
        <f t="shared" si="249"/>
        <v>1</v>
      </c>
      <c r="U1599" s="1" t="str">
        <f>_xlfn.XLOOKUP(Table3[[#This Row],[Transaction ID]],Source_data!A:A,Source_data!E:E)</f>
        <v>Hyderabad</v>
      </c>
      <c r="V1599" s="1">
        <f>_xlfn.IFNA(_xlfn.XLOOKUP(A1599,bank_processed_transactions[transaction_id],bank_processed_transactions[processing_minutes]),"")</f>
        <v>16.899999999999999</v>
      </c>
      <c r="W1599" s="31">
        <f>_xlfn.XLOOKUP(A1599,Source_data!A:A,Source_data!B:B)</f>
        <v>46093</v>
      </c>
    </row>
    <row r="1600" spans="1:23" x14ac:dyDescent="0.3">
      <c r="A1600" s="3" t="s">
        <v>3517</v>
      </c>
      <c r="B1600" s="1">
        <f>_xlfn.XLOOKUP(A1600,bank_source_transactions__1[transaction_id],bank_source_transactions__1[amount_inr])</f>
        <v>2365.08</v>
      </c>
      <c r="C1600" s="1">
        <f>_xlfn.XLOOKUP(A1600,Processed_data!A:A,Processed_data!F:F)</f>
        <v>2365.08</v>
      </c>
      <c r="D1600" s="1" t="str">
        <f>_xlfn.XLOOKUP(A1600,bank_source_transactions__1[transaction_id],bank_source_transactions__1[transaction_status])</f>
        <v>SUCCESS</v>
      </c>
      <c r="E1600" s="1" t="str">
        <f>_xlfn.XLOOKUP(A1600,Processed_data!A:A,Processed_data!G:G)</f>
        <v>SUCCESS</v>
      </c>
      <c r="F1600" s="1">
        <f>COUNTIF(bank_processed_transactions[transaction_id],A1600)</f>
        <v>1</v>
      </c>
      <c r="G1600" s="1" t="str">
        <f t="shared" si="240"/>
        <v>found</v>
      </c>
      <c r="H1600" s="1" t="str">
        <f t="shared" si="241"/>
        <v>Not Duplicate</v>
      </c>
      <c r="I1600" s="1" t="str">
        <f t="shared" si="242"/>
        <v>match</v>
      </c>
      <c r="J1600" s="1" t="str">
        <f t="shared" si="243"/>
        <v>match</v>
      </c>
      <c r="K1600" s="1">
        <f t="shared" si="244"/>
        <v>0</v>
      </c>
      <c r="L1600" s="2">
        <f>IF(F1600=0,"not processed",_xlfn.MINIFS(Processed_data!H:H,Processed_data!A:A,A1600))</f>
        <v>46066</v>
      </c>
      <c r="M1600" s="1">
        <f>IF(F1600=0,"not processed",ABS(bank_source_transactions__1[[#This Row],[transaction_date]]-Reconciliation!L1600))</f>
        <v>3</v>
      </c>
      <c r="N1600" s="1" t="str" cm="1">
        <f t="array" ref="N1600">_xlfn.IFS(M1600="not Processed", "Not Processed",M1600&gt;2,"SLA Breached",M1600&lt;=2,"Within SLA")</f>
        <v>SLA Breached</v>
      </c>
      <c r="O1600" s="1" t="str">
        <f>_xlfn.XLOOKUP(A1600,Source_data!A:A,Source_data!D:D)</f>
        <v>UPI</v>
      </c>
      <c r="P1600" s="1">
        <f t="shared" si="245"/>
        <v>0</v>
      </c>
      <c r="Q1600" s="1">
        <f t="shared" si="246"/>
        <v>0</v>
      </c>
      <c r="R1600" s="1">
        <f t="shared" si="247"/>
        <v>0</v>
      </c>
      <c r="S1600" s="1">
        <f t="shared" si="248"/>
        <v>0</v>
      </c>
      <c r="T1600" s="1">
        <f t="shared" si="249"/>
        <v>1</v>
      </c>
      <c r="U1600" s="1" t="str">
        <f>_xlfn.XLOOKUP(Table3[[#This Row],[Transaction ID]],Source_data!A:A,Source_data!E:E)</f>
        <v>Mumbai</v>
      </c>
      <c r="V1600" s="1">
        <f>_xlfn.IFNA(_xlfn.XLOOKUP(A1600,bank_processed_transactions[transaction_id],bank_processed_transactions[processing_minutes]),"")</f>
        <v>17</v>
      </c>
      <c r="W1600" s="31">
        <f>_xlfn.XLOOKUP(A1600,Source_data!A:A,Source_data!B:B)</f>
        <v>46063</v>
      </c>
    </row>
    <row r="1601" spans="1:23" x14ac:dyDescent="0.3">
      <c r="A1601" s="4" t="s">
        <v>4844</v>
      </c>
      <c r="B1601" s="1">
        <f>_xlfn.XLOOKUP(A1601,bank_source_transactions__1[transaction_id],bank_source_transactions__1[amount_inr])</f>
        <v>2988.18</v>
      </c>
      <c r="C1601" s="1">
        <f>_xlfn.XLOOKUP(A1601,Processed_data!A:A,Processed_data!F:F)</f>
        <v>2988.18</v>
      </c>
      <c r="D1601" s="1" t="str">
        <f>_xlfn.XLOOKUP(A1601,bank_source_transactions__1[transaction_id],bank_source_transactions__1[transaction_status])</f>
        <v>SUCCESS</v>
      </c>
      <c r="E1601" s="1" t="str">
        <f>_xlfn.XLOOKUP(A1601,Processed_data!A:A,Processed_data!G:G)</f>
        <v>SUCCESS</v>
      </c>
      <c r="F1601" s="1">
        <f>COUNTIF(bank_processed_transactions[transaction_id],A1601)</f>
        <v>1</v>
      </c>
      <c r="G1601" s="1" t="str">
        <f t="shared" si="240"/>
        <v>found</v>
      </c>
      <c r="H1601" s="1" t="str">
        <f t="shared" si="241"/>
        <v>Not Duplicate</v>
      </c>
      <c r="I1601" s="1" t="str">
        <f t="shared" si="242"/>
        <v>match</v>
      </c>
      <c r="J1601" s="1" t="str">
        <f t="shared" si="243"/>
        <v>match</v>
      </c>
      <c r="K1601" s="1">
        <f t="shared" si="244"/>
        <v>0</v>
      </c>
      <c r="L1601" s="2">
        <f>IF(F1601=0,"not processed",_xlfn.MINIFS(Processed_data!H:H,Processed_data!A:A,A1601))</f>
        <v>46037</v>
      </c>
      <c r="M1601" s="1">
        <f>IF(F1601=0,"not processed",ABS(bank_source_transactions__1[[#This Row],[transaction_date]]-Reconciliation!L1601))</f>
        <v>0</v>
      </c>
      <c r="N1601" s="1" t="str" cm="1">
        <f t="array" ref="N1601">_xlfn.IFS(M1601="not Processed", "Not Processed",M1601&gt;2,"SLA Breached",M1601&lt;=2,"Within SLA")</f>
        <v>Within SLA</v>
      </c>
      <c r="O1601" s="1" t="str">
        <f>_xlfn.XLOOKUP(A1601,Source_data!A:A,Source_data!D:D)</f>
        <v>UPI</v>
      </c>
      <c r="P1601" s="1">
        <f t="shared" si="245"/>
        <v>0</v>
      </c>
      <c r="Q1601" s="1">
        <f t="shared" si="246"/>
        <v>0</v>
      </c>
      <c r="R1601" s="1">
        <f t="shared" si="247"/>
        <v>0</v>
      </c>
      <c r="S1601" s="1">
        <f t="shared" si="248"/>
        <v>0</v>
      </c>
      <c r="T1601" s="1">
        <f t="shared" si="249"/>
        <v>0</v>
      </c>
      <c r="U1601" s="1" t="str">
        <f>_xlfn.XLOOKUP(Table3[[#This Row],[Transaction ID]],Source_data!A:A,Source_data!E:E)</f>
        <v>Pune</v>
      </c>
      <c r="V1601" s="1">
        <f>_xlfn.IFNA(_xlfn.XLOOKUP(A1601,bank_processed_transactions[transaction_id],bank_processed_transactions[processing_minutes]),"")</f>
        <v>10.4</v>
      </c>
      <c r="W1601" s="31">
        <f>_xlfn.XLOOKUP(A1601,Source_data!A:A,Source_data!B:B)</f>
        <v>46037</v>
      </c>
    </row>
    <row r="1602" spans="1:23" x14ac:dyDescent="0.3">
      <c r="A1602" s="3" t="s">
        <v>2911</v>
      </c>
      <c r="B1602" s="1">
        <f>_xlfn.XLOOKUP(A1602,bank_source_transactions__1[transaction_id],bank_source_transactions__1[amount_inr])</f>
        <v>4062.96</v>
      </c>
      <c r="C1602" s="1">
        <f>_xlfn.XLOOKUP(A1602,Processed_data!A:A,Processed_data!F:F)</f>
        <v>4062.96</v>
      </c>
      <c r="D1602" s="1" t="str">
        <f>_xlfn.XLOOKUP(A1602,bank_source_transactions__1[transaction_id],bank_source_transactions__1[transaction_status])</f>
        <v>SUCCESS</v>
      </c>
      <c r="E1602" s="1" t="str">
        <f>_xlfn.XLOOKUP(A1602,Processed_data!A:A,Processed_data!G:G)</f>
        <v>SUCCESS</v>
      </c>
      <c r="F1602" s="1">
        <f>COUNTIF(bank_processed_transactions[transaction_id],A1602)</f>
        <v>1</v>
      </c>
      <c r="G1602" s="1" t="str">
        <f t="shared" si="240"/>
        <v>found</v>
      </c>
      <c r="H1602" s="1" t="str">
        <f t="shared" si="241"/>
        <v>Not Duplicate</v>
      </c>
      <c r="I1602" s="1" t="str">
        <f t="shared" si="242"/>
        <v>match</v>
      </c>
      <c r="J1602" s="1" t="str">
        <f t="shared" si="243"/>
        <v>match</v>
      </c>
      <c r="K1602" s="1">
        <f t="shared" si="244"/>
        <v>0</v>
      </c>
      <c r="L1602" s="2">
        <f>IF(F1602=0,"not processed",_xlfn.MINIFS(Processed_data!H:H,Processed_data!A:A,A1602))</f>
        <v>46073</v>
      </c>
      <c r="M1602" s="1">
        <f>IF(F1602=0,"not processed",ABS(bank_source_transactions__1[[#This Row],[transaction_date]]-Reconciliation!L1602))</f>
        <v>1</v>
      </c>
      <c r="N1602" s="1" t="str" cm="1">
        <f t="array" ref="N1602">_xlfn.IFS(M1602="not Processed", "Not Processed",M1602&gt;2,"SLA Breached",M1602&lt;=2,"Within SLA")</f>
        <v>Within SLA</v>
      </c>
      <c r="O1602" s="1" t="str">
        <f>_xlfn.XLOOKUP(A1602,Source_data!A:A,Source_data!D:D)</f>
        <v>NEFT</v>
      </c>
      <c r="P1602" s="1">
        <f t="shared" si="245"/>
        <v>0</v>
      </c>
      <c r="Q1602" s="1">
        <f t="shared" si="246"/>
        <v>0</v>
      </c>
      <c r="R1602" s="1">
        <f t="shared" si="247"/>
        <v>0</v>
      </c>
      <c r="S1602" s="1">
        <f t="shared" si="248"/>
        <v>0</v>
      </c>
      <c r="T1602" s="1">
        <f t="shared" si="249"/>
        <v>0</v>
      </c>
      <c r="U1602" s="1" t="str">
        <f>_xlfn.XLOOKUP(Table3[[#This Row],[Transaction ID]],Source_data!A:A,Source_data!E:E)</f>
        <v>Hyderabad</v>
      </c>
      <c r="V1602" s="1">
        <f>_xlfn.IFNA(_xlfn.XLOOKUP(A1602,bank_processed_transactions[transaction_id],bank_processed_transactions[processing_minutes]),"")</f>
        <v>25.7</v>
      </c>
      <c r="W1602" s="31">
        <f>_xlfn.XLOOKUP(A1602,Source_data!A:A,Source_data!B:B)</f>
        <v>46072</v>
      </c>
    </row>
    <row r="1603" spans="1:23" x14ac:dyDescent="0.3">
      <c r="A1603" s="4" t="s">
        <v>2225</v>
      </c>
      <c r="B1603" s="1">
        <f>_xlfn.XLOOKUP(A1603,bank_source_transactions__1[transaction_id],bank_source_transactions__1[amount_inr])</f>
        <v>29695.77</v>
      </c>
      <c r="C1603" s="1">
        <f>_xlfn.XLOOKUP(A1603,Processed_data!A:A,Processed_data!F:F)</f>
        <v>29695.77</v>
      </c>
      <c r="D1603" s="1" t="str">
        <f>_xlfn.XLOOKUP(A1603,bank_source_transactions__1[transaction_id],bank_source_transactions__1[transaction_status])</f>
        <v>SUCCESS</v>
      </c>
      <c r="E1603" s="1" t="str">
        <f>_xlfn.XLOOKUP(A1603,Processed_data!A:A,Processed_data!G:G)</f>
        <v>SUCCESS</v>
      </c>
      <c r="F1603" s="1">
        <f>COUNTIF(bank_processed_transactions[transaction_id],A1603)</f>
        <v>1</v>
      </c>
      <c r="G1603" s="1" t="str">
        <f t="shared" ref="G1603:G1666" si="250">IF(F1603=0,"missing","found")</f>
        <v>found</v>
      </c>
      <c r="H1603" s="1" t="str">
        <f t="shared" ref="H1603:H1666" si="251">IF(F1603&gt;1,"Duplicate","Not Duplicate")</f>
        <v>Not Duplicate</v>
      </c>
      <c r="I1603" s="1" t="str">
        <f t="shared" ref="I1603:I1666" si="252">IF(F1603=0,"not processed",IF(B1603=C1603,"match","mismatch"))</f>
        <v>match</v>
      </c>
      <c r="J1603" s="1" t="str">
        <f t="shared" ref="J1603:J1666" si="253">IF(F1603=0,"not processed",IF(D1603=E1603,"match","mismatch"))</f>
        <v>match</v>
      </c>
      <c r="K1603" s="1">
        <f t="shared" ref="K1603:K1666" si="254">IF(F1603=0,"missing",ABS(B1603-C1603))</f>
        <v>0</v>
      </c>
      <c r="L1603" s="2">
        <f>IF(F1603=0,"not processed",_xlfn.MINIFS(Processed_data!H:H,Processed_data!A:A,A1603))</f>
        <v>46101</v>
      </c>
      <c r="M1603" s="1">
        <f>IF(F1603=0,"not processed",ABS(bank_source_transactions__1[[#This Row],[transaction_date]]-Reconciliation!L1603))</f>
        <v>2</v>
      </c>
      <c r="N1603" s="1" t="str" cm="1">
        <f t="array" ref="N1603">_xlfn.IFS(M1603="not Processed", "Not Processed",M1603&gt;2,"SLA Breached",M1603&lt;=2,"Within SLA")</f>
        <v>Within SLA</v>
      </c>
      <c r="O1603" s="1" t="str">
        <f>_xlfn.XLOOKUP(A1603,Source_data!A:A,Source_data!D:D)</f>
        <v>CARD</v>
      </c>
      <c r="P1603" s="1">
        <f t="shared" ref="P1603:P1666" si="255">IF(G1603="missing",1,0)</f>
        <v>0</v>
      </c>
      <c r="Q1603" s="1">
        <f t="shared" ref="Q1603:Q1666" si="256">IF(H1603="duplicate",1,0)</f>
        <v>0</v>
      </c>
      <c r="R1603" s="1">
        <f t="shared" ref="R1603:R1666" si="257">IF(I1603="mismatch",1,0)</f>
        <v>0</v>
      </c>
      <c r="S1603" s="1">
        <f t="shared" ref="S1603:S1666" si="258">IF(J1603="mismatch",1,)</f>
        <v>0</v>
      </c>
      <c r="T1603" s="1">
        <f t="shared" ref="T1603:T1666" si="259">IF(N1603="sla breached",1,0)</f>
        <v>0</v>
      </c>
      <c r="U1603" s="1" t="str">
        <f>_xlfn.XLOOKUP(Table3[[#This Row],[Transaction ID]],Source_data!A:A,Source_data!E:E)</f>
        <v>Mumbai</v>
      </c>
      <c r="V1603" s="1">
        <f>_xlfn.IFNA(_xlfn.XLOOKUP(A1603,bank_processed_transactions[transaction_id],bank_processed_transactions[processing_minutes]),"")</f>
        <v>40.1</v>
      </c>
      <c r="W1603" s="31">
        <f>_xlfn.XLOOKUP(A1603,Source_data!A:A,Source_data!B:B)</f>
        <v>46099</v>
      </c>
    </row>
    <row r="1604" spans="1:23" x14ac:dyDescent="0.3">
      <c r="A1604" s="3" t="s">
        <v>4394</v>
      </c>
      <c r="B1604" s="1">
        <f>_xlfn.XLOOKUP(A1604,bank_source_transactions__1[transaction_id],bank_source_transactions__1[amount_inr])</f>
        <v>2896.28</v>
      </c>
      <c r="C1604" s="1">
        <f>_xlfn.XLOOKUP(A1604,Processed_data!A:A,Processed_data!F:F)</f>
        <v>2896.28</v>
      </c>
      <c r="D1604" s="1" t="str">
        <f>_xlfn.XLOOKUP(A1604,bank_source_transactions__1[transaction_id],bank_source_transactions__1[transaction_status])</f>
        <v>SUCCESS</v>
      </c>
      <c r="E1604" s="1" t="str">
        <f>_xlfn.XLOOKUP(A1604,Processed_data!A:A,Processed_data!G:G)</f>
        <v>SUCCESS</v>
      </c>
      <c r="F1604" s="1">
        <f>COUNTIF(bank_processed_transactions[transaction_id],A1604)</f>
        <v>1</v>
      </c>
      <c r="G1604" s="1" t="str">
        <f t="shared" si="250"/>
        <v>found</v>
      </c>
      <c r="H1604" s="1" t="str">
        <f t="shared" si="251"/>
        <v>Not Duplicate</v>
      </c>
      <c r="I1604" s="1" t="str">
        <f t="shared" si="252"/>
        <v>match</v>
      </c>
      <c r="J1604" s="1" t="str">
        <f t="shared" si="253"/>
        <v>match</v>
      </c>
      <c r="K1604" s="1">
        <f t="shared" si="254"/>
        <v>0</v>
      </c>
      <c r="L1604" s="2">
        <f>IF(F1604=0,"not processed",_xlfn.MINIFS(Processed_data!H:H,Processed_data!A:A,A1604))</f>
        <v>46066</v>
      </c>
      <c r="M1604" s="1">
        <f>IF(F1604=0,"not processed",ABS(bank_source_transactions__1[[#This Row],[transaction_date]]-Reconciliation!L1604))</f>
        <v>5</v>
      </c>
      <c r="N1604" s="1" t="str" cm="1">
        <f t="array" ref="N1604">_xlfn.IFS(M1604="not Processed", "Not Processed",M1604&gt;2,"SLA Breached",M1604&lt;=2,"Within SLA")</f>
        <v>SLA Breached</v>
      </c>
      <c r="O1604" s="1" t="str">
        <f>_xlfn.XLOOKUP(A1604,Source_data!A:A,Source_data!D:D)</f>
        <v>NEFT</v>
      </c>
      <c r="P1604" s="1">
        <f t="shared" si="255"/>
        <v>0</v>
      </c>
      <c r="Q1604" s="1">
        <f t="shared" si="256"/>
        <v>0</v>
      </c>
      <c r="R1604" s="1">
        <f t="shared" si="257"/>
        <v>0</v>
      </c>
      <c r="S1604" s="1">
        <f t="shared" si="258"/>
        <v>0</v>
      </c>
      <c r="T1604" s="1">
        <f t="shared" si="259"/>
        <v>1</v>
      </c>
      <c r="U1604" s="1" t="str">
        <f>_xlfn.XLOOKUP(Table3[[#This Row],[Transaction ID]],Source_data!A:A,Source_data!E:E)</f>
        <v>Mumbai</v>
      </c>
      <c r="V1604" s="1">
        <f>_xlfn.IFNA(_xlfn.XLOOKUP(A1604,bank_processed_transactions[transaction_id],bank_processed_transactions[processing_minutes]),"")</f>
        <v>22.4</v>
      </c>
      <c r="W1604" s="31">
        <f>_xlfn.XLOOKUP(A1604,Source_data!A:A,Source_data!B:B)</f>
        <v>46061</v>
      </c>
    </row>
    <row r="1605" spans="1:23" x14ac:dyDescent="0.3">
      <c r="A1605" s="4" t="s">
        <v>1419</v>
      </c>
      <c r="B1605" s="1">
        <f>_xlfn.XLOOKUP(A1605,bank_source_transactions__1[transaction_id],bank_source_transactions__1[amount_inr])</f>
        <v>891.63</v>
      </c>
      <c r="C1605" s="1">
        <f>_xlfn.XLOOKUP(A1605,Processed_data!A:A,Processed_data!F:F)</f>
        <v>891.63</v>
      </c>
      <c r="D1605" s="1" t="str">
        <f>_xlfn.XLOOKUP(A1605,bank_source_transactions__1[transaction_id],bank_source_transactions__1[transaction_status])</f>
        <v>SUCCESS</v>
      </c>
      <c r="E1605" s="1" t="str">
        <f>_xlfn.XLOOKUP(A1605,Processed_data!A:A,Processed_data!G:G)</f>
        <v>SUCCESS</v>
      </c>
      <c r="F1605" s="1">
        <f>COUNTIF(bank_processed_transactions[transaction_id],A1605)</f>
        <v>1</v>
      </c>
      <c r="G1605" s="1" t="str">
        <f t="shared" si="250"/>
        <v>found</v>
      </c>
      <c r="H1605" s="1" t="str">
        <f t="shared" si="251"/>
        <v>Not Duplicate</v>
      </c>
      <c r="I1605" s="1" t="str">
        <f t="shared" si="252"/>
        <v>match</v>
      </c>
      <c r="J1605" s="1" t="str">
        <f t="shared" si="253"/>
        <v>match</v>
      </c>
      <c r="K1605" s="1">
        <f t="shared" si="254"/>
        <v>0</v>
      </c>
      <c r="L1605" s="2">
        <f>IF(F1605=0,"not processed",_xlfn.MINIFS(Processed_data!H:H,Processed_data!A:A,A1605))</f>
        <v>46069</v>
      </c>
      <c r="M1605" s="1">
        <f>IF(F1605=0,"not processed",ABS(bank_source_transactions__1[[#This Row],[transaction_date]]-Reconciliation!L1605))</f>
        <v>3</v>
      </c>
      <c r="N1605" s="1" t="str" cm="1">
        <f t="array" ref="N1605">_xlfn.IFS(M1605="not Processed", "Not Processed",M1605&gt;2,"SLA Breached",M1605&lt;=2,"Within SLA")</f>
        <v>SLA Breached</v>
      </c>
      <c r="O1605" s="1" t="str">
        <f>_xlfn.XLOOKUP(A1605,Source_data!A:A,Source_data!D:D)</f>
        <v>IMPS</v>
      </c>
      <c r="P1605" s="1">
        <f t="shared" si="255"/>
        <v>0</v>
      </c>
      <c r="Q1605" s="1">
        <f t="shared" si="256"/>
        <v>0</v>
      </c>
      <c r="R1605" s="1">
        <f t="shared" si="257"/>
        <v>0</v>
      </c>
      <c r="S1605" s="1">
        <f t="shared" si="258"/>
        <v>0</v>
      </c>
      <c r="T1605" s="1">
        <f t="shared" si="259"/>
        <v>1</v>
      </c>
      <c r="U1605" s="1" t="str">
        <f>_xlfn.XLOOKUP(Table3[[#This Row],[Transaction ID]],Source_data!A:A,Source_data!E:E)</f>
        <v>Mumbai</v>
      </c>
      <c r="V1605" s="1">
        <f>_xlfn.IFNA(_xlfn.XLOOKUP(A1605,bank_processed_transactions[transaction_id],bank_processed_transactions[processing_minutes]),"")</f>
        <v>9</v>
      </c>
      <c r="W1605" s="31">
        <f>_xlfn.XLOOKUP(A1605,Source_data!A:A,Source_data!B:B)</f>
        <v>46066</v>
      </c>
    </row>
    <row r="1606" spans="1:23" x14ac:dyDescent="0.3">
      <c r="A1606" s="3" t="s">
        <v>2532</v>
      </c>
      <c r="B1606" s="1">
        <f>_xlfn.XLOOKUP(A1606,bank_source_transactions__1[transaction_id],bank_source_transactions__1[amount_inr])</f>
        <v>17966.18</v>
      </c>
      <c r="C1606" s="1">
        <f>_xlfn.XLOOKUP(A1606,Processed_data!A:A,Processed_data!F:F)</f>
        <v>17966.18</v>
      </c>
      <c r="D1606" s="1" t="str">
        <f>_xlfn.XLOOKUP(A1606,bank_source_transactions__1[transaction_id],bank_source_transactions__1[transaction_status])</f>
        <v>SUCCESS</v>
      </c>
      <c r="E1606" s="1" t="str">
        <f>_xlfn.XLOOKUP(A1606,Processed_data!A:A,Processed_data!G:G)</f>
        <v>SUCCESS</v>
      </c>
      <c r="F1606" s="1">
        <f>COUNTIF(bank_processed_transactions[transaction_id],A1606)</f>
        <v>1</v>
      </c>
      <c r="G1606" s="1" t="str">
        <f t="shared" si="250"/>
        <v>found</v>
      </c>
      <c r="H1606" s="1" t="str">
        <f t="shared" si="251"/>
        <v>Not Duplicate</v>
      </c>
      <c r="I1606" s="1" t="str">
        <f t="shared" si="252"/>
        <v>match</v>
      </c>
      <c r="J1606" s="1" t="str">
        <f t="shared" si="253"/>
        <v>match</v>
      </c>
      <c r="K1606" s="1">
        <f t="shared" si="254"/>
        <v>0</v>
      </c>
      <c r="L1606" s="2">
        <f>IF(F1606=0,"not processed",_xlfn.MINIFS(Processed_data!H:H,Processed_data!A:A,A1606))</f>
        <v>46033</v>
      </c>
      <c r="M1606" s="1">
        <f>IF(F1606=0,"not processed",ABS(bank_source_transactions__1[[#This Row],[transaction_date]]-Reconciliation!L1606))</f>
        <v>3</v>
      </c>
      <c r="N1606" s="1" t="str" cm="1">
        <f t="array" ref="N1606">_xlfn.IFS(M1606="not Processed", "Not Processed",M1606&gt;2,"SLA Breached",M1606&lt;=2,"Within SLA")</f>
        <v>SLA Breached</v>
      </c>
      <c r="O1606" s="1" t="str">
        <f>_xlfn.XLOOKUP(A1606,Source_data!A:A,Source_data!D:D)</f>
        <v>UPI</v>
      </c>
      <c r="P1606" s="1">
        <f t="shared" si="255"/>
        <v>0</v>
      </c>
      <c r="Q1606" s="1">
        <f t="shared" si="256"/>
        <v>0</v>
      </c>
      <c r="R1606" s="1">
        <f t="shared" si="257"/>
        <v>0</v>
      </c>
      <c r="S1606" s="1">
        <f t="shared" si="258"/>
        <v>0</v>
      </c>
      <c r="T1606" s="1">
        <f t="shared" si="259"/>
        <v>1</v>
      </c>
      <c r="U1606" s="1" t="str">
        <f>_xlfn.XLOOKUP(Table3[[#This Row],[Transaction ID]],Source_data!A:A,Source_data!E:E)</f>
        <v>Mumbai</v>
      </c>
      <c r="V1606" s="1">
        <f>_xlfn.IFNA(_xlfn.XLOOKUP(A1606,bank_processed_transactions[transaction_id],bank_processed_transactions[processing_minutes]),"")</f>
        <v>58.5</v>
      </c>
      <c r="W1606" s="31">
        <f>_xlfn.XLOOKUP(A1606,Source_data!A:A,Source_data!B:B)</f>
        <v>46030</v>
      </c>
    </row>
    <row r="1607" spans="1:23" x14ac:dyDescent="0.3">
      <c r="A1607" s="4" t="s">
        <v>2958</v>
      </c>
      <c r="B1607" s="1">
        <f>_xlfn.XLOOKUP(A1607,bank_source_transactions__1[transaction_id],bank_source_transactions__1[amount_inr])</f>
        <v>255</v>
      </c>
      <c r="C1607" s="1">
        <f>_xlfn.XLOOKUP(A1607,Processed_data!A:A,Processed_data!F:F)</f>
        <v>255</v>
      </c>
      <c r="D1607" s="1" t="str">
        <f>_xlfn.XLOOKUP(A1607,bank_source_transactions__1[transaction_id],bank_source_transactions__1[transaction_status])</f>
        <v>SUCCESS</v>
      </c>
      <c r="E1607" s="1" t="str">
        <f>_xlfn.XLOOKUP(A1607,Processed_data!A:A,Processed_data!G:G)</f>
        <v>SUCCESS</v>
      </c>
      <c r="F1607" s="1">
        <f>COUNTIF(bank_processed_transactions[transaction_id],A1607)</f>
        <v>1</v>
      </c>
      <c r="G1607" s="1" t="str">
        <f t="shared" si="250"/>
        <v>found</v>
      </c>
      <c r="H1607" s="1" t="str">
        <f t="shared" si="251"/>
        <v>Not Duplicate</v>
      </c>
      <c r="I1607" s="1" t="str">
        <f t="shared" si="252"/>
        <v>match</v>
      </c>
      <c r="J1607" s="1" t="str">
        <f t="shared" si="253"/>
        <v>match</v>
      </c>
      <c r="K1607" s="1">
        <f t="shared" si="254"/>
        <v>0</v>
      </c>
      <c r="L1607" s="2">
        <f>IF(F1607=0,"not processed",_xlfn.MINIFS(Processed_data!H:H,Processed_data!A:A,A1607))</f>
        <v>46088</v>
      </c>
      <c r="M1607" s="1">
        <f>IF(F1607=0,"not processed",ABS(bank_source_transactions__1[[#This Row],[transaction_date]]-Reconciliation!L1607))</f>
        <v>0</v>
      </c>
      <c r="N1607" s="1" t="str" cm="1">
        <f t="array" ref="N1607">_xlfn.IFS(M1607="not Processed", "Not Processed",M1607&gt;2,"SLA Breached",M1607&lt;=2,"Within SLA")</f>
        <v>Within SLA</v>
      </c>
      <c r="O1607" s="1" t="str">
        <f>_xlfn.XLOOKUP(A1607,Source_data!A:A,Source_data!D:D)</f>
        <v>UPI</v>
      </c>
      <c r="P1607" s="1">
        <f t="shared" si="255"/>
        <v>0</v>
      </c>
      <c r="Q1607" s="1">
        <f t="shared" si="256"/>
        <v>0</v>
      </c>
      <c r="R1607" s="1">
        <f t="shared" si="257"/>
        <v>0</v>
      </c>
      <c r="S1607" s="1">
        <f t="shared" si="258"/>
        <v>0</v>
      </c>
      <c r="T1607" s="1">
        <f t="shared" si="259"/>
        <v>0</v>
      </c>
      <c r="U1607" s="1" t="str">
        <f>_xlfn.XLOOKUP(Table3[[#This Row],[Transaction ID]],Source_data!A:A,Source_data!E:E)</f>
        <v>Hyderabad</v>
      </c>
      <c r="V1607" s="1">
        <f>_xlfn.IFNA(_xlfn.XLOOKUP(A1607,bank_processed_transactions[transaction_id],bank_processed_transactions[processing_minutes]),"")</f>
        <v>37.299999999999997</v>
      </c>
      <c r="W1607" s="31">
        <f>_xlfn.XLOOKUP(A1607,Source_data!A:A,Source_data!B:B)</f>
        <v>46088</v>
      </c>
    </row>
    <row r="1608" spans="1:23" x14ac:dyDescent="0.3">
      <c r="A1608" s="3" t="s">
        <v>2796</v>
      </c>
      <c r="B1608" s="1">
        <f>_xlfn.XLOOKUP(A1608,bank_source_transactions__1[transaction_id],bank_source_transactions__1[amount_inr])</f>
        <v>8321.14</v>
      </c>
      <c r="C1608" s="1">
        <f>_xlfn.XLOOKUP(A1608,Processed_data!A:A,Processed_data!F:F)</f>
        <v>8321.14</v>
      </c>
      <c r="D1608" s="1" t="str">
        <f>_xlfn.XLOOKUP(A1608,bank_source_transactions__1[transaction_id],bank_source_transactions__1[transaction_status])</f>
        <v>SUCCESS</v>
      </c>
      <c r="E1608" s="1" t="str">
        <f>_xlfn.XLOOKUP(A1608,Processed_data!A:A,Processed_data!G:G)</f>
        <v>SUCCESS</v>
      </c>
      <c r="F1608" s="1">
        <f>COUNTIF(bank_processed_transactions[transaction_id],A1608)</f>
        <v>1</v>
      </c>
      <c r="G1608" s="1" t="str">
        <f t="shared" si="250"/>
        <v>found</v>
      </c>
      <c r="H1608" s="1" t="str">
        <f t="shared" si="251"/>
        <v>Not Duplicate</v>
      </c>
      <c r="I1608" s="1" t="str">
        <f t="shared" si="252"/>
        <v>match</v>
      </c>
      <c r="J1608" s="1" t="str">
        <f t="shared" si="253"/>
        <v>match</v>
      </c>
      <c r="K1608" s="1">
        <f t="shared" si="254"/>
        <v>0</v>
      </c>
      <c r="L1608" s="2">
        <f>IF(F1608=0,"not processed",_xlfn.MINIFS(Processed_data!H:H,Processed_data!A:A,A1608))</f>
        <v>46078</v>
      </c>
      <c r="M1608" s="1">
        <f>IF(F1608=0,"not processed",ABS(bank_source_transactions__1[[#This Row],[transaction_date]]-Reconciliation!L1608))</f>
        <v>3</v>
      </c>
      <c r="N1608" s="1" t="str" cm="1">
        <f t="array" ref="N1608">_xlfn.IFS(M1608="not Processed", "Not Processed",M1608&gt;2,"SLA Breached",M1608&lt;=2,"Within SLA")</f>
        <v>SLA Breached</v>
      </c>
      <c r="O1608" s="1" t="str">
        <f>_xlfn.XLOOKUP(A1608,Source_data!A:A,Source_data!D:D)</f>
        <v>NEFT</v>
      </c>
      <c r="P1608" s="1">
        <f t="shared" si="255"/>
        <v>0</v>
      </c>
      <c r="Q1608" s="1">
        <f t="shared" si="256"/>
        <v>0</v>
      </c>
      <c r="R1608" s="1">
        <f t="shared" si="257"/>
        <v>0</v>
      </c>
      <c r="S1608" s="1">
        <f t="shared" si="258"/>
        <v>0</v>
      </c>
      <c r="T1608" s="1">
        <f t="shared" si="259"/>
        <v>1</v>
      </c>
      <c r="U1608" s="1" t="str">
        <f>_xlfn.XLOOKUP(Table3[[#This Row],[Transaction ID]],Source_data!A:A,Source_data!E:E)</f>
        <v>Bengaluru</v>
      </c>
      <c r="V1608" s="1">
        <f>_xlfn.IFNA(_xlfn.XLOOKUP(A1608,bank_processed_transactions[transaction_id],bank_processed_transactions[processing_minutes]),"")</f>
        <v>30.4</v>
      </c>
      <c r="W1608" s="31">
        <f>_xlfn.XLOOKUP(A1608,Source_data!A:A,Source_data!B:B)</f>
        <v>46075</v>
      </c>
    </row>
    <row r="1609" spans="1:23" x14ac:dyDescent="0.3">
      <c r="A1609" s="4" t="s">
        <v>191</v>
      </c>
      <c r="B1609" s="1">
        <f>_xlfn.XLOOKUP(A1609,bank_source_transactions__1[transaction_id],bank_source_transactions__1[amount_inr])</f>
        <v>4303.63</v>
      </c>
      <c r="C1609" s="1">
        <f>_xlfn.XLOOKUP(A1609,Processed_data!A:A,Processed_data!F:F)</f>
        <v>4303.63</v>
      </c>
      <c r="D1609" s="1" t="str">
        <f>_xlfn.XLOOKUP(A1609,bank_source_transactions__1[transaction_id],bank_source_transactions__1[transaction_status])</f>
        <v>SUCCESS</v>
      </c>
      <c r="E1609" s="1" t="str">
        <f>_xlfn.XLOOKUP(A1609,Processed_data!A:A,Processed_data!G:G)</f>
        <v>SUCCESS</v>
      </c>
      <c r="F1609" s="1">
        <f>COUNTIF(bank_processed_transactions[transaction_id],A1609)</f>
        <v>1</v>
      </c>
      <c r="G1609" s="1" t="str">
        <f t="shared" si="250"/>
        <v>found</v>
      </c>
      <c r="H1609" s="1" t="str">
        <f t="shared" si="251"/>
        <v>Not Duplicate</v>
      </c>
      <c r="I1609" s="1" t="str">
        <f t="shared" si="252"/>
        <v>match</v>
      </c>
      <c r="J1609" s="1" t="str">
        <f t="shared" si="253"/>
        <v>match</v>
      </c>
      <c r="K1609" s="1">
        <f t="shared" si="254"/>
        <v>0</v>
      </c>
      <c r="L1609" s="2">
        <f>IF(F1609=0,"not processed",_xlfn.MINIFS(Processed_data!H:H,Processed_data!A:A,A1609))</f>
        <v>46107</v>
      </c>
      <c r="M1609" s="1">
        <f>IF(F1609=0,"not processed",ABS(bank_source_transactions__1[[#This Row],[transaction_date]]-Reconciliation!L1609))</f>
        <v>0</v>
      </c>
      <c r="N1609" s="1" t="str" cm="1">
        <f t="array" ref="N1609">_xlfn.IFS(M1609="not Processed", "Not Processed",M1609&gt;2,"SLA Breached",M1609&lt;=2,"Within SLA")</f>
        <v>Within SLA</v>
      </c>
      <c r="O1609" s="1" t="str">
        <f>_xlfn.XLOOKUP(A1609,Source_data!A:A,Source_data!D:D)</f>
        <v>UPI</v>
      </c>
      <c r="P1609" s="1">
        <f t="shared" si="255"/>
        <v>0</v>
      </c>
      <c r="Q1609" s="1">
        <f t="shared" si="256"/>
        <v>0</v>
      </c>
      <c r="R1609" s="1">
        <f t="shared" si="257"/>
        <v>0</v>
      </c>
      <c r="S1609" s="1">
        <f t="shared" si="258"/>
        <v>0</v>
      </c>
      <c r="T1609" s="1">
        <f t="shared" si="259"/>
        <v>0</v>
      </c>
      <c r="U1609" s="1" t="str">
        <f>_xlfn.XLOOKUP(Table3[[#This Row],[Transaction ID]],Source_data!A:A,Source_data!E:E)</f>
        <v>Mumbai</v>
      </c>
      <c r="V1609" s="1">
        <f>_xlfn.IFNA(_xlfn.XLOOKUP(A1609,bank_processed_transactions[transaction_id],bank_processed_transactions[processing_minutes]),"")</f>
        <v>12.9</v>
      </c>
      <c r="W1609" s="31">
        <f>_xlfn.XLOOKUP(A1609,Source_data!A:A,Source_data!B:B)</f>
        <v>46107</v>
      </c>
    </row>
    <row r="1610" spans="1:23" x14ac:dyDescent="0.3">
      <c r="A1610" s="3" t="s">
        <v>3851</v>
      </c>
      <c r="B1610" s="1">
        <f>_xlfn.XLOOKUP(A1610,bank_source_transactions__1[transaction_id],bank_source_transactions__1[amount_inr])</f>
        <v>2240.5700000000002</v>
      </c>
      <c r="C1610" s="1">
        <f>_xlfn.XLOOKUP(A1610,Processed_data!A:A,Processed_data!F:F)</f>
        <v>2240.5700000000002</v>
      </c>
      <c r="D1610" s="1" t="str">
        <f>_xlfn.XLOOKUP(A1610,bank_source_transactions__1[transaction_id],bank_source_transactions__1[transaction_status])</f>
        <v>SUCCESS</v>
      </c>
      <c r="E1610" s="1" t="str">
        <f>_xlfn.XLOOKUP(A1610,Processed_data!A:A,Processed_data!G:G)</f>
        <v>SUCCESS</v>
      </c>
      <c r="F1610" s="1">
        <f>COUNTIF(bank_processed_transactions[transaction_id],A1610)</f>
        <v>1</v>
      </c>
      <c r="G1610" s="1" t="str">
        <f t="shared" si="250"/>
        <v>found</v>
      </c>
      <c r="H1610" s="1" t="str">
        <f t="shared" si="251"/>
        <v>Not Duplicate</v>
      </c>
      <c r="I1610" s="1" t="str">
        <f t="shared" si="252"/>
        <v>match</v>
      </c>
      <c r="J1610" s="1" t="str">
        <f t="shared" si="253"/>
        <v>match</v>
      </c>
      <c r="K1610" s="1">
        <f t="shared" si="254"/>
        <v>0</v>
      </c>
      <c r="L1610" s="2">
        <f>IF(F1610=0,"not processed",_xlfn.MINIFS(Processed_data!H:H,Processed_data!A:A,A1610))</f>
        <v>46048</v>
      </c>
      <c r="M1610" s="1">
        <f>IF(F1610=0,"not processed",ABS(bank_source_transactions__1[[#This Row],[transaction_date]]-Reconciliation!L1610))</f>
        <v>2</v>
      </c>
      <c r="N1610" s="1" t="str" cm="1">
        <f t="array" ref="N1610">_xlfn.IFS(M1610="not Processed", "Not Processed",M1610&gt;2,"SLA Breached",M1610&lt;=2,"Within SLA")</f>
        <v>Within SLA</v>
      </c>
      <c r="O1610" s="1" t="str">
        <f>_xlfn.XLOOKUP(A1610,Source_data!A:A,Source_data!D:D)</f>
        <v>UPI</v>
      </c>
      <c r="P1610" s="1">
        <f t="shared" si="255"/>
        <v>0</v>
      </c>
      <c r="Q1610" s="1">
        <f t="shared" si="256"/>
        <v>0</v>
      </c>
      <c r="R1610" s="1">
        <f t="shared" si="257"/>
        <v>0</v>
      </c>
      <c r="S1610" s="1">
        <f t="shared" si="258"/>
        <v>0</v>
      </c>
      <c r="T1610" s="1">
        <f t="shared" si="259"/>
        <v>0</v>
      </c>
      <c r="U1610" s="1" t="str">
        <f>_xlfn.XLOOKUP(Table3[[#This Row],[Transaction ID]],Source_data!A:A,Source_data!E:E)</f>
        <v>Hyderabad</v>
      </c>
      <c r="V1610" s="1">
        <f>_xlfn.IFNA(_xlfn.XLOOKUP(A1610,bank_processed_transactions[transaction_id],bank_processed_transactions[processing_minutes]),"")</f>
        <v>26.9</v>
      </c>
      <c r="W1610" s="31">
        <f>_xlfn.XLOOKUP(A1610,Source_data!A:A,Source_data!B:B)</f>
        <v>46046</v>
      </c>
    </row>
    <row r="1611" spans="1:23" x14ac:dyDescent="0.3">
      <c r="A1611" s="4" t="s">
        <v>2754</v>
      </c>
      <c r="B1611" s="1">
        <f>_xlfn.XLOOKUP(A1611,bank_source_transactions__1[transaction_id],bank_source_transactions__1[amount_inr])</f>
        <v>2276.67</v>
      </c>
      <c r="C1611" s="1">
        <f>_xlfn.XLOOKUP(A1611,Processed_data!A:A,Processed_data!F:F)</f>
        <v>2276.67</v>
      </c>
      <c r="D1611" s="1" t="str">
        <f>_xlfn.XLOOKUP(A1611,bank_source_transactions__1[transaction_id],bank_source_transactions__1[transaction_status])</f>
        <v>SUCCESS</v>
      </c>
      <c r="E1611" s="1" t="str">
        <f>_xlfn.XLOOKUP(A1611,Processed_data!A:A,Processed_data!G:G)</f>
        <v>SUCCESS</v>
      </c>
      <c r="F1611" s="1">
        <f>COUNTIF(bank_processed_transactions[transaction_id],A1611)</f>
        <v>1</v>
      </c>
      <c r="G1611" s="1" t="str">
        <f t="shared" si="250"/>
        <v>found</v>
      </c>
      <c r="H1611" s="1" t="str">
        <f t="shared" si="251"/>
        <v>Not Duplicate</v>
      </c>
      <c r="I1611" s="1" t="str">
        <f t="shared" si="252"/>
        <v>match</v>
      </c>
      <c r="J1611" s="1" t="str">
        <f t="shared" si="253"/>
        <v>match</v>
      </c>
      <c r="K1611" s="1">
        <f t="shared" si="254"/>
        <v>0</v>
      </c>
      <c r="L1611" s="2">
        <f>IF(F1611=0,"not processed",_xlfn.MINIFS(Processed_data!H:H,Processed_data!A:A,A1611))</f>
        <v>46086</v>
      </c>
      <c r="M1611" s="1">
        <f>IF(F1611=0,"not processed",ABS(bank_source_transactions__1[[#This Row],[transaction_date]]-Reconciliation!L1611))</f>
        <v>3</v>
      </c>
      <c r="N1611" s="1" t="str" cm="1">
        <f t="array" ref="N1611">_xlfn.IFS(M1611="not Processed", "Not Processed",M1611&gt;2,"SLA Breached",M1611&lt;=2,"Within SLA")</f>
        <v>SLA Breached</v>
      </c>
      <c r="O1611" s="1" t="str">
        <f>_xlfn.XLOOKUP(A1611,Source_data!A:A,Source_data!D:D)</f>
        <v>IMPS</v>
      </c>
      <c r="P1611" s="1">
        <f t="shared" si="255"/>
        <v>0</v>
      </c>
      <c r="Q1611" s="1">
        <f t="shared" si="256"/>
        <v>0</v>
      </c>
      <c r="R1611" s="1">
        <f t="shared" si="257"/>
        <v>0</v>
      </c>
      <c r="S1611" s="1">
        <f t="shared" si="258"/>
        <v>0</v>
      </c>
      <c r="T1611" s="1">
        <f t="shared" si="259"/>
        <v>1</v>
      </c>
      <c r="U1611" s="1" t="str">
        <f>_xlfn.XLOOKUP(Table3[[#This Row],[Transaction ID]],Source_data!A:A,Source_data!E:E)</f>
        <v>Mumbai</v>
      </c>
      <c r="V1611" s="1">
        <f>_xlfn.IFNA(_xlfn.XLOOKUP(A1611,bank_processed_transactions[transaction_id],bank_processed_transactions[processing_minutes]),"")</f>
        <v>22</v>
      </c>
      <c r="W1611" s="31">
        <f>_xlfn.XLOOKUP(A1611,Source_data!A:A,Source_data!B:B)</f>
        <v>46083</v>
      </c>
    </row>
    <row r="1612" spans="1:23" x14ac:dyDescent="0.3">
      <c r="A1612" s="3" t="s">
        <v>4668</v>
      </c>
      <c r="B1612" s="1">
        <f>_xlfn.XLOOKUP(A1612,bank_source_transactions__1[transaction_id],bank_source_transactions__1[amount_inr])</f>
        <v>1001.63</v>
      </c>
      <c r="C1612" s="1">
        <f>_xlfn.XLOOKUP(A1612,Processed_data!A:A,Processed_data!F:F)</f>
        <v>1001.63</v>
      </c>
      <c r="D1612" s="1" t="str">
        <f>_xlfn.XLOOKUP(A1612,bank_source_transactions__1[transaction_id],bank_source_transactions__1[transaction_status])</f>
        <v>FAILED</v>
      </c>
      <c r="E1612" s="1" t="str">
        <f>_xlfn.XLOOKUP(A1612,Processed_data!A:A,Processed_data!G:G)</f>
        <v>FAILED</v>
      </c>
      <c r="F1612" s="1">
        <f>COUNTIF(bank_processed_transactions[transaction_id],A1612)</f>
        <v>1</v>
      </c>
      <c r="G1612" s="1" t="str">
        <f t="shared" si="250"/>
        <v>found</v>
      </c>
      <c r="H1612" s="1" t="str">
        <f t="shared" si="251"/>
        <v>Not Duplicate</v>
      </c>
      <c r="I1612" s="1" t="str">
        <f t="shared" si="252"/>
        <v>match</v>
      </c>
      <c r="J1612" s="1" t="str">
        <f t="shared" si="253"/>
        <v>match</v>
      </c>
      <c r="K1612" s="1">
        <f t="shared" si="254"/>
        <v>0</v>
      </c>
      <c r="L1612" s="2">
        <f>IF(F1612=0,"not processed",_xlfn.MINIFS(Processed_data!H:H,Processed_data!A:A,A1612))</f>
        <v>46036</v>
      </c>
      <c r="M1612" s="1">
        <f>IF(F1612=0,"not processed",ABS(bank_source_transactions__1[[#This Row],[transaction_date]]-Reconciliation!L1612))</f>
        <v>3</v>
      </c>
      <c r="N1612" s="1" t="str" cm="1">
        <f t="array" ref="N1612">_xlfn.IFS(M1612="not Processed", "Not Processed",M1612&gt;2,"SLA Breached",M1612&lt;=2,"Within SLA")</f>
        <v>SLA Breached</v>
      </c>
      <c r="O1612" s="1" t="str">
        <f>_xlfn.XLOOKUP(A1612,Source_data!A:A,Source_data!D:D)</f>
        <v>UPI</v>
      </c>
      <c r="P1612" s="1">
        <f t="shared" si="255"/>
        <v>0</v>
      </c>
      <c r="Q1612" s="1">
        <f t="shared" si="256"/>
        <v>0</v>
      </c>
      <c r="R1612" s="1">
        <f t="shared" si="257"/>
        <v>0</v>
      </c>
      <c r="S1612" s="1">
        <f t="shared" si="258"/>
        <v>0</v>
      </c>
      <c r="T1612" s="1">
        <f t="shared" si="259"/>
        <v>1</v>
      </c>
      <c r="U1612" s="1" t="str">
        <f>_xlfn.XLOOKUP(Table3[[#This Row],[Transaction ID]],Source_data!A:A,Source_data!E:E)</f>
        <v>Hyderabad</v>
      </c>
      <c r="V1612" s="1">
        <f>_xlfn.IFNA(_xlfn.XLOOKUP(A1612,bank_processed_transactions[transaction_id],bank_processed_transactions[processing_minutes]),"")</f>
        <v>31.4</v>
      </c>
      <c r="W1612" s="31">
        <f>_xlfn.XLOOKUP(A1612,Source_data!A:A,Source_data!B:B)</f>
        <v>46033</v>
      </c>
    </row>
    <row r="1613" spans="1:23" x14ac:dyDescent="0.3">
      <c r="A1613" s="4" t="s">
        <v>3741</v>
      </c>
      <c r="B1613" s="1">
        <f>_xlfn.XLOOKUP(A1613,bank_source_transactions__1[transaction_id],bank_source_transactions__1[amount_inr])</f>
        <v>11941.12</v>
      </c>
      <c r="C1613" s="1">
        <f>_xlfn.XLOOKUP(A1613,Processed_data!A:A,Processed_data!F:F)</f>
        <v>11941.12</v>
      </c>
      <c r="D1613" s="1" t="str">
        <f>_xlfn.XLOOKUP(A1613,bank_source_transactions__1[transaction_id],bank_source_transactions__1[transaction_status])</f>
        <v>SUCCESS</v>
      </c>
      <c r="E1613" s="1" t="str">
        <f>_xlfn.XLOOKUP(A1613,Processed_data!A:A,Processed_data!G:G)</f>
        <v>SUCCESS</v>
      </c>
      <c r="F1613" s="1">
        <f>COUNTIF(bank_processed_transactions[transaction_id],A1613)</f>
        <v>1</v>
      </c>
      <c r="G1613" s="1" t="str">
        <f t="shared" si="250"/>
        <v>found</v>
      </c>
      <c r="H1613" s="1" t="str">
        <f t="shared" si="251"/>
        <v>Not Duplicate</v>
      </c>
      <c r="I1613" s="1" t="str">
        <f t="shared" si="252"/>
        <v>match</v>
      </c>
      <c r="J1613" s="1" t="str">
        <f t="shared" si="253"/>
        <v>match</v>
      </c>
      <c r="K1613" s="1">
        <f t="shared" si="254"/>
        <v>0</v>
      </c>
      <c r="L1613" s="2">
        <f>IF(F1613=0,"not processed",_xlfn.MINIFS(Processed_data!H:H,Processed_data!A:A,A1613))</f>
        <v>46063</v>
      </c>
      <c r="M1613" s="1">
        <f>IF(F1613=0,"not processed",ABS(bank_source_transactions__1[[#This Row],[transaction_date]]-Reconciliation!L1613))</f>
        <v>1</v>
      </c>
      <c r="N1613" s="1" t="str" cm="1">
        <f t="array" ref="N1613">_xlfn.IFS(M1613="not Processed", "Not Processed",M1613&gt;2,"SLA Breached",M1613&lt;=2,"Within SLA")</f>
        <v>Within SLA</v>
      </c>
      <c r="O1613" s="1" t="str">
        <f>_xlfn.XLOOKUP(A1613,Source_data!A:A,Source_data!D:D)</f>
        <v>IMPS</v>
      </c>
      <c r="P1613" s="1">
        <f t="shared" si="255"/>
        <v>0</v>
      </c>
      <c r="Q1613" s="1">
        <f t="shared" si="256"/>
        <v>0</v>
      </c>
      <c r="R1613" s="1">
        <f t="shared" si="257"/>
        <v>0</v>
      </c>
      <c r="S1613" s="1">
        <f t="shared" si="258"/>
        <v>0</v>
      </c>
      <c r="T1613" s="1">
        <f t="shared" si="259"/>
        <v>0</v>
      </c>
      <c r="U1613" s="1" t="str">
        <f>_xlfn.XLOOKUP(Table3[[#This Row],[Transaction ID]],Source_data!A:A,Source_data!E:E)</f>
        <v>Hyderabad</v>
      </c>
      <c r="V1613" s="1">
        <f>_xlfn.IFNA(_xlfn.XLOOKUP(A1613,bank_processed_transactions[transaction_id],bank_processed_transactions[processing_minutes]),"")</f>
        <v>42.2</v>
      </c>
      <c r="W1613" s="31">
        <f>_xlfn.XLOOKUP(A1613,Source_data!A:A,Source_data!B:B)</f>
        <v>46062</v>
      </c>
    </row>
    <row r="1614" spans="1:23" x14ac:dyDescent="0.3">
      <c r="A1614" s="3" t="s">
        <v>4752</v>
      </c>
      <c r="B1614" s="1">
        <f>_xlfn.XLOOKUP(A1614,bank_source_transactions__1[transaction_id],bank_source_transactions__1[amount_inr])</f>
        <v>701.35</v>
      </c>
      <c r="C1614" s="1">
        <f>_xlfn.XLOOKUP(A1614,Processed_data!A:A,Processed_data!F:F)</f>
        <v>701.35</v>
      </c>
      <c r="D1614" s="1" t="str">
        <f>_xlfn.XLOOKUP(A1614,bank_source_transactions__1[transaction_id],bank_source_transactions__1[transaction_status])</f>
        <v>SUCCESS</v>
      </c>
      <c r="E1614" s="1" t="str">
        <f>_xlfn.XLOOKUP(A1614,Processed_data!A:A,Processed_data!G:G)</f>
        <v>SUCCESS</v>
      </c>
      <c r="F1614" s="1">
        <f>COUNTIF(bank_processed_transactions[transaction_id],A1614)</f>
        <v>1</v>
      </c>
      <c r="G1614" s="1" t="str">
        <f t="shared" si="250"/>
        <v>found</v>
      </c>
      <c r="H1614" s="1" t="str">
        <f t="shared" si="251"/>
        <v>Not Duplicate</v>
      </c>
      <c r="I1614" s="1" t="str">
        <f t="shared" si="252"/>
        <v>match</v>
      </c>
      <c r="J1614" s="1" t="str">
        <f t="shared" si="253"/>
        <v>match</v>
      </c>
      <c r="K1614" s="1">
        <f t="shared" si="254"/>
        <v>0</v>
      </c>
      <c r="L1614" s="2">
        <f>IF(F1614=0,"not processed",_xlfn.MINIFS(Processed_data!H:H,Processed_data!A:A,A1614))</f>
        <v>46076</v>
      </c>
      <c r="M1614" s="1">
        <f>IF(F1614=0,"not processed",ABS(bank_source_transactions__1[[#This Row],[transaction_date]]-Reconciliation!L1614))</f>
        <v>1</v>
      </c>
      <c r="N1614" s="1" t="str" cm="1">
        <f t="array" ref="N1614">_xlfn.IFS(M1614="not Processed", "Not Processed",M1614&gt;2,"SLA Breached",M1614&lt;=2,"Within SLA")</f>
        <v>Within SLA</v>
      </c>
      <c r="O1614" s="1" t="str">
        <f>_xlfn.XLOOKUP(A1614,Source_data!A:A,Source_data!D:D)</f>
        <v>CARD</v>
      </c>
      <c r="P1614" s="1">
        <f t="shared" si="255"/>
        <v>0</v>
      </c>
      <c r="Q1614" s="1">
        <f t="shared" si="256"/>
        <v>0</v>
      </c>
      <c r="R1614" s="1">
        <f t="shared" si="257"/>
        <v>0</v>
      </c>
      <c r="S1614" s="1">
        <f t="shared" si="258"/>
        <v>0</v>
      </c>
      <c r="T1614" s="1">
        <f t="shared" si="259"/>
        <v>0</v>
      </c>
      <c r="U1614" s="1" t="str">
        <f>_xlfn.XLOOKUP(Table3[[#This Row],[Transaction ID]],Source_data!A:A,Source_data!E:E)</f>
        <v>Mumbai</v>
      </c>
      <c r="V1614" s="1">
        <f>_xlfn.IFNA(_xlfn.XLOOKUP(A1614,bank_processed_transactions[transaction_id],bank_processed_transactions[processing_minutes]),"")</f>
        <v>59.7</v>
      </c>
      <c r="W1614" s="31">
        <f>_xlfn.XLOOKUP(A1614,Source_data!A:A,Source_data!B:B)</f>
        <v>46075</v>
      </c>
    </row>
    <row r="1615" spans="1:23" x14ac:dyDescent="0.3">
      <c r="A1615" s="4" t="s">
        <v>2304</v>
      </c>
      <c r="B1615" s="1">
        <f>_xlfn.XLOOKUP(A1615,bank_source_transactions__1[transaction_id],bank_source_transactions__1[amount_inr])</f>
        <v>1603.64</v>
      </c>
      <c r="C1615" s="1">
        <f>_xlfn.XLOOKUP(A1615,Processed_data!A:A,Processed_data!F:F)</f>
        <v>1603.64</v>
      </c>
      <c r="D1615" s="1" t="str">
        <f>_xlfn.XLOOKUP(A1615,bank_source_transactions__1[transaction_id],bank_source_transactions__1[transaction_status])</f>
        <v>SUCCESS</v>
      </c>
      <c r="E1615" s="1" t="str">
        <f>_xlfn.XLOOKUP(A1615,Processed_data!A:A,Processed_data!G:G)</f>
        <v>SUCCESS</v>
      </c>
      <c r="F1615" s="1">
        <f>COUNTIF(bank_processed_transactions[transaction_id],A1615)</f>
        <v>1</v>
      </c>
      <c r="G1615" s="1" t="str">
        <f t="shared" si="250"/>
        <v>found</v>
      </c>
      <c r="H1615" s="1" t="str">
        <f t="shared" si="251"/>
        <v>Not Duplicate</v>
      </c>
      <c r="I1615" s="1" t="str">
        <f t="shared" si="252"/>
        <v>match</v>
      </c>
      <c r="J1615" s="1" t="str">
        <f t="shared" si="253"/>
        <v>match</v>
      </c>
      <c r="K1615" s="1">
        <f t="shared" si="254"/>
        <v>0</v>
      </c>
      <c r="L1615" s="2">
        <f>IF(F1615=0,"not processed",_xlfn.MINIFS(Processed_data!H:H,Processed_data!A:A,A1615))</f>
        <v>46070</v>
      </c>
      <c r="M1615" s="1">
        <f>IF(F1615=0,"not processed",ABS(bank_source_transactions__1[[#This Row],[transaction_date]]-Reconciliation!L1615))</f>
        <v>0</v>
      </c>
      <c r="N1615" s="1" t="str" cm="1">
        <f t="array" ref="N1615">_xlfn.IFS(M1615="not Processed", "Not Processed",M1615&gt;2,"SLA Breached",M1615&lt;=2,"Within SLA")</f>
        <v>Within SLA</v>
      </c>
      <c r="O1615" s="1" t="str">
        <f>_xlfn.XLOOKUP(A1615,Source_data!A:A,Source_data!D:D)</f>
        <v>UPI</v>
      </c>
      <c r="P1615" s="1">
        <f t="shared" si="255"/>
        <v>0</v>
      </c>
      <c r="Q1615" s="1">
        <f t="shared" si="256"/>
        <v>0</v>
      </c>
      <c r="R1615" s="1">
        <f t="shared" si="257"/>
        <v>0</v>
      </c>
      <c r="S1615" s="1">
        <f t="shared" si="258"/>
        <v>0</v>
      </c>
      <c r="T1615" s="1">
        <f t="shared" si="259"/>
        <v>0</v>
      </c>
      <c r="U1615" s="1" t="str">
        <f>_xlfn.XLOOKUP(Table3[[#This Row],[Transaction ID]],Source_data!A:A,Source_data!E:E)</f>
        <v>Mumbai</v>
      </c>
      <c r="V1615" s="1">
        <f>_xlfn.IFNA(_xlfn.XLOOKUP(A1615,bank_processed_transactions[transaction_id],bank_processed_transactions[processing_minutes]),"")</f>
        <v>34.799999999999997</v>
      </c>
      <c r="W1615" s="31">
        <f>_xlfn.XLOOKUP(A1615,Source_data!A:A,Source_data!B:B)</f>
        <v>46070</v>
      </c>
    </row>
    <row r="1616" spans="1:23" x14ac:dyDescent="0.3">
      <c r="A1616" s="3" t="s">
        <v>950</v>
      </c>
      <c r="B1616" s="1">
        <f>_xlfn.XLOOKUP(A1616,bank_source_transactions__1[transaction_id],bank_source_transactions__1[amount_inr])</f>
        <v>1667.17</v>
      </c>
      <c r="C1616" s="1">
        <f>_xlfn.XLOOKUP(A1616,Processed_data!A:A,Processed_data!F:F)</f>
        <v>1667.17</v>
      </c>
      <c r="D1616" s="1" t="str">
        <f>_xlfn.XLOOKUP(A1616,bank_source_transactions__1[transaction_id],bank_source_transactions__1[transaction_status])</f>
        <v>SUCCESS</v>
      </c>
      <c r="E1616" s="1" t="str">
        <f>_xlfn.XLOOKUP(A1616,Processed_data!A:A,Processed_data!G:G)</f>
        <v>SUCCESS</v>
      </c>
      <c r="F1616" s="1">
        <f>COUNTIF(bank_processed_transactions[transaction_id],A1616)</f>
        <v>1</v>
      </c>
      <c r="G1616" s="1" t="str">
        <f t="shared" si="250"/>
        <v>found</v>
      </c>
      <c r="H1616" s="1" t="str">
        <f t="shared" si="251"/>
        <v>Not Duplicate</v>
      </c>
      <c r="I1616" s="1" t="str">
        <f t="shared" si="252"/>
        <v>match</v>
      </c>
      <c r="J1616" s="1" t="str">
        <f t="shared" si="253"/>
        <v>match</v>
      </c>
      <c r="K1616" s="1">
        <f t="shared" si="254"/>
        <v>0</v>
      </c>
      <c r="L1616" s="2">
        <f>IF(F1616=0,"not processed",_xlfn.MINIFS(Processed_data!H:H,Processed_data!A:A,A1616))</f>
        <v>46095</v>
      </c>
      <c r="M1616" s="1">
        <f>IF(F1616=0,"not processed",ABS(bank_source_transactions__1[[#This Row],[transaction_date]]-Reconciliation!L1616))</f>
        <v>0</v>
      </c>
      <c r="N1616" s="1" t="str" cm="1">
        <f t="array" ref="N1616">_xlfn.IFS(M1616="not Processed", "Not Processed",M1616&gt;2,"SLA Breached",M1616&lt;=2,"Within SLA")</f>
        <v>Within SLA</v>
      </c>
      <c r="O1616" s="1" t="str">
        <f>_xlfn.XLOOKUP(A1616,Source_data!A:A,Source_data!D:D)</f>
        <v>NEFT</v>
      </c>
      <c r="P1616" s="1">
        <f t="shared" si="255"/>
        <v>0</v>
      </c>
      <c r="Q1616" s="1">
        <f t="shared" si="256"/>
        <v>0</v>
      </c>
      <c r="R1616" s="1">
        <f t="shared" si="257"/>
        <v>0</v>
      </c>
      <c r="S1616" s="1">
        <f t="shared" si="258"/>
        <v>0</v>
      </c>
      <c r="T1616" s="1">
        <f t="shared" si="259"/>
        <v>0</v>
      </c>
      <c r="U1616" s="1" t="str">
        <f>_xlfn.XLOOKUP(Table3[[#This Row],[Transaction ID]],Source_data!A:A,Source_data!E:E)</f>
        <v>Bengaluru</v>
      </c>
      <c r="V1616" s="1">
        <f>_xlfn.IFNA(_xlfn.XLOOKUP(A1616,bank_processed_transactions[transaction_id],bank_processed_transactions[processing_minutes]),"")</f>
        <v>1.2</v>
      </c>
      <c r="W1616" s="31">
        <f>_xlfn.XLOOKUP(A1616,Source_data!A:A,Source_data!B:B)</f>
        <v>46095</v>
      </c>
    </row>
    <row r="1617" spans="1:23" x14ac:dyDescent="0.3">
      <c r="A1617" s="4" t="s">
        <v>3493</v>
      </c>
      <c r="B1617" s="1">
        <f>_xlfn.XLOOKUP(A1617,bank_source_transactions__1[transaction_id],bank_source_transactions__1[amount_inr])</f>
        <v>2930.15</v>
      </c>
      <c r="C1617" s="1">
        <f>_xlfn.XLOOKUP(A1617,Processed_data!A:A,Processed_data!F:F)</f>
        <v>2930.15</v>
      </c>
      <c r="D1617" s="1" t="str">
        <f>_xlfn.XLOOKUP(A1617,bank_source_transactions__1[transaction_id],bank_source_transactions__1[transaction_status])</f>
        <v>SUCCESS</v>
      </c>
      <c r="E1617" s="1" t="str">
        <f>_xlfn.XLOOKUP(A1617,Processed_data!A:A,Processed_data!G:G)</f>
        <v>SUCCESS</v>
      </c>
      <c r="F1617" s="1">
        <f>COUNTIF(bank_processed_transactions[transaction_id],A1617)</f>
        <v>1</v>
      </c>
      <c r="G1617" s="1" t="str">
        <f t="shared" si="250"/>
        <v>found</v>
      </c>
      <c r="H1617" s="1" t="str">
        <f t="shared" si="251"/>
        <v>Not Duplicate</v>
      </c>
      <c r="I1617" s="1" t="str">
        <f t="shared" si="252"/>
        <v>match</v>
      </c>
      <c r="J1617" s="1" t="str">
        <f t="shared" si="253"/>
        <v>match</v>
      </c>
      <c r="K1617" s="1">
        <f t="shared" si="254"/>
        <v>0</v>
      </c>
      <c r="L1617" s="2">
        <f>IF(F1617=0,"not processed",_xlfn.MINIFS(Processed_data!H:H,Processed_data!A:A,A1617))</f>
        <v>46053</v>
      </c>
      <c r="M1617" s="1">
        <f>IF(F1617=0,"not processed",ABS(bank_source_transactions__1[[#This Row],[transaction_date]]-Reconciliation!L1617))</f>
        <v>2</v>
      </c>
      <c r="N1617" s="1" t="str" cm="1">
        <f t="array" ref="N1617">_xlfn.IFS(M1617="not Processed", "Not Processed",M1617&gt;2,"SLA Breached",M1617&lt;=2,"Within SLA")</f>
        <v>Within SLA</v>
      </c>
      <c r="O1617" s="1" t="str">
        <f>_xlfn.XLOOKUP(A1617,Source_data!A:A,Source_data!D:D)</f>
        <v>UPI</v>
      </c>
      <c r="P1617" s="1">
        <f t="shared" si="255"/>
        <v>0</v>
      </c>
      <c r="Q1617" s="1">
        <f t="shared" si="256"/>
        <v>0</v>
      </c>
      <c r="R1617" s="1">
        <f t="shared" si="257"/>
        <v>0</v>
      </c>
      <c r="S1617" s="1">
        <f t="shared" si="258"/>
        <v>0</v>
      </c>
      <c r="T1617" s="1">
        <f t="shared" si="259"/>
        <v>0</v>
      </c>
      <c r="U1617" s="1" t="str">
        <f>_xlfn.XLOOKUP(Table3[[#This Row],[Transaction ID]],Source_data!A:A,Source_data!E:E)</f>
        <v>Bengaluru</v>
      </c>
      <c r="V1617" s="1">
        <f>_xlfn.IFNA(_xlfn.XLOOKUP(A1617,bank_processed_transactions[transaction_id],bank_processed_transactions[processing_minutes]),"")</f>
        <v>28.7</v>
      </c>
      <c r="W1617" s="31">
        <f>_xlfn.XLOOKUP(A1617,Source_data!A:A,Source_data!B:B)</f>
        <v>46051</v>
      </c>
    </row>
    <row r="1618" spans="1:23" x14ac:dyDescent="0.3">
      <c r="A1618" s="3" t="s">
        <v>857</v>
      </c>
      <c r="B1618" s="1">
        <f>_xlfn.XLOOKUP(A1618,bank_source_transactions__1[transaction_id],bank_source_transactions__1[amount_inr])</f>
        <v>23016.16</v>
      </c>
      <c r="C1618" s="1">
        <f>_xlfn.XLOOKUP(A1618,Processed_data!A:A,Processed_data!F:F)</f>
        <v>23016.16</v>
      </c>
      <c r="D1618" s="1" t="str">
        <f>_xlfn.XLOOKUP(A1618,bank_source_transactions__1[transaction_id],bank_source_transactions__1[transaction_status])</f>
        <v>SUCCESS</v>
      </c>
      <c r="E1618" s="1" t="str">
        <f>_xlfn.XLOOKUP(A1618,Processed_data!A:A,Processed_data!G:G)</f>
        <v>SUCCESS</v>
      </c>
      <c r="F1618" s="1">
        <f>COUNTIF(bank_processed_transactions[transaction_id],A1618)</f>
        <v>1</v>
      </c>
      <c r="G1618" s="1" t="str">
        <f t="shared" si="250"/>
        <v>found</v>
      </c>
      <c r="H1618" s="1" t="str">
        <f t="shared" si="251"/>
        <v>Not Duplicate</v>
      </c>
      <c r="I1618" s="1" t="str">
        <f t="shared" si="252"/>
        <v>match</v>
      </c>
      <c r="J1618" s="1" t="str">
        <f t="shared" si="253"/>
        <v>match</v>
      </c>
      <c r="K1618" s="1">
        <f t="shared" si="254"/>
        <v>0</v>
      </c>
      <c r="L1618" s="2">
        <f>IF(F1618=0,"not processed",_xlfn.MINIFS(Processed_data!H:H,Processed_data!A:A,A1618))</f>
        <v>46114</v>
      </c>
      <c r="M1618" s="1">
        <f>IF(F1618=0,"not processed",ABS(bank_source_transactions__1[[#This Row],[transaction_date]]-Reconciliation!L1618))</f>
        <v>2</v>
      </c>
      <c r="N1618" s="1" t="str" cm="1">
        <f t="array" ref="N1618">_xlfn.IFS(M1618="not Processed", "Not Processed",M1618&gt;2,"SLA Breached",M1618&lt;=2,"Within SLA")</f>
        <v>Within SLA</v>
      </c>
      <c r="O1618" s="1" t="str">
        <f>_xlfn.XLOOKUP(A1618,Source_data!A:A,Source_data!D:D)</f>
        <v>UPI</v>
      </c>
      <c r="P1618" s="1">
        <f t="shared" si="255"/>
        <v>0</v>
      </c>
      <c r="Q1618" s="1">
        <f t="shared" si="256"/>
        <v>0</v>
      </c>
      <c r="R1618" s="1">
        <f t="shared" si="257"/>
        <v>0</v>
      </c>
      <c r="S1618" s="1">
        <f t="shared" si="258"/>
        <v>0</v>
      </c>
      <c r="T1618" s="1">
        <f t="shared" si="259"/>
        <v>0</v>
      </c>
      <c r="U1618" s="1" t="str">
        <f>_xlfn.XLOOKUP(Table3[[#This Row],[Transaction ID]],Source_data!A:A,Source_data!E:E)</f>
        <v>Hyderabad</v>
      </c>
      <c r="V1618" s="1">
        <f>_xlfn.IFNA(_xlfn.XLOOKUP(A1618,bank_processed_transactions[transaction_id],bank_processed_transactions[processing_minutes]),"")</f>
        <v>22</v>
      </c>
      <c r="W1618" s="31">
        <f>_xlfn.XLOOKUP(A1618,Source_data!A:A,Source_data!B:B)</f>
        <v>46112</v>
      </c>
    </row>
    <row r="1619" spans="1:23" x14ac:dyDescent="0.3">
      <c r="A1619" s="4" t="s">
        <v>2673</v>
      </c>
      <c r="B1619" s="1">
        <f>_xlfn.XLOOKUP(A1619,bank_source_transactions__1[transaction_id],bank_source_transactions__1[amount_inr])</f>
        <v>908.96</v>
      </c>
      <c r="C1619" s="1">
        <f>_xlfn.XLOOKUP(A1619,Processed_data!A:A,Processed_data!F:F)</f>
        <v>908.96</v>
      </c>
      <c r="D1619" s="1" t="str">
        <f>_xlfn.XLOOKUP(A1619,bank_source_transactions__1[transaction_id],bank_source_transactions__1[transaction_status])</f>
        <v>SUCCESS</v>
      </c>
      <c r="E1619" s="1" t="str">
        <f>_xlfn.XLOOKUP(A1619,Processed_data!A:A,Processed_data!G:G)</f>
        <v>SUCCESS</v>
      </c>
      <c r="F1619" s="1">
        <f>COUNTIF(bank_processed_transactions[transaction_id],A1619)</f>
        <v>1</v>
      </c>
      <c r="G1619" s="1" t="str">
        <f t="shared" si="250"/>
        <v>found</v>
      </c>
      <c r="H1619" s="1" t="str">
        <f t="shared" si="251"/>
        <v>Not Duplicate</v>
      </c>
      <c r="I1619" s="1" t="str">
        <f t="shared" si="252"/>
        <v>match</v>
      </c>
      <c r="J1619" s="1" t="str">
        <f t="shared" si="253"/>
        <v>match</v>
      </c>
      <c r="K1619" s="1">
        <f t="shared" si="254"/>
        <v>0</v>
      </c>
      <c r="L1619" s="2">
        <f>IF(F1619=0,"not processed",_xlfn.MINIFS(Processed_data!H:H,Processed_data!A:A,A1619))</f>
        <v>46031</v>
      </c>
      <c r="M1619" s="1">
        <f>IF(F1619=0,"not processed",ABS(bank_source_transactions__1[[#This Row],[transaction_date]]-Reconciliation!L1619))</f>
        <v>0</v>
      </c>
      <c r="N1619" s="1" t="str" cm="1">
        <f t="array" ref="N1619">_xlfn.IFS(M1619="not Processed", "Not Processed",M1619&gt;2,"SLA Breached",M1619&lt;=2,"Within SLA")</f>
        <v>Within SLA</v>
      </c>
      <c r="O1619" s="1" t="str">
        <f>_xlfn.XLOOKUP(A1619,Source_data!A:A,Source_data!D:D)</f>
        <v>IMPS</v>
      </c>
      <c r="P1619" s="1">
        <f t="shared" si="255"/>
        <v>0</v>
      </c>
      <c r="Q1619" s="1">
        <f t="shared" si="256"/>
        <v>0</v>
      </c>
      <c r="R1619" s="1">
        <f t="shared" si="257"/>
        <v>0</v>
      </c>
      <c r="S1619" s="1">
        <f t="shared" si="258"/>
        <v>0</v>
      </c>
      <c r="T1619" s="1">
        <f t="shared" si="259"/>
        <v>0</v>
      </c>
      <c r="U1619" s="1" t="str">
        <f>_xlfn.XLOOKUP(Table3[[#This Row],[Transaction ID]],Source_data!A:A,Source_data!E:E)</f>
        <v>Hyderabad</v>
      </c>
      <c r="V1619" s="1">
        <f>_xlfn.IFNA(_xlfn.XLOOKUP(A1619,bank_processed_transactions[transaction_id],bank_processed_transactions[processing_minutes]),"")</f>
        <v>10.1</v>
      </c>
      <c r="W1619" s="31">
        <f>_xlfn.XLOOKUP(A1619,Source_data!A:A,Source_data!B:B)</f>
        <v>46031</v>
      </c>
    </row>
    <row r="1620" spans="1:23" x14ac:dyDescent="0.3">
      <c r="A1620" s="3" t="s">
        <v>3217</v>
      </c>
      <c r="B1620" s="1">
        <f>_xlfn.XLOOKUP(A1620,bank_source_transactions__1[transaction_id],bank_source_transactions__1[amount_inr])</f>
        <v>2636.98</v>
      </c>
      <c r="C1620" s="1">
        <f>_xlfn.XLOOKUP(A1620,Processed_data!A:A,Processed_data!F:F)</f>
        <v>2636.98</v>
      </c>
      <c r="D1620" s="1" t="str">
        <f>_xlfn.XLOOKUP(A1620,bank_source_transactions__1[transaction_id],bank_source_transactions__1[transaction_status])</f>
        <v>SUCCESS</v>
      </c>
      <c r="E1620" s="1" t="str">
        <f>_xlfn.XLOOKUP(A1620,Processed_data!A:A,Processed_data!G:G)</f>
        <v>SUCCESS</v>
      </c>
      <c r="F1620" s="1">
        <f>COUNTIF(bank_processed_transactions[transaction_id],A1620)</f>
        <v>1</v>
      </c>
      <c r="G1620" s="1" t="str">
        <f t="shared" si="250"/>
        <v>found</v>
      </c>
      <c r="H1620" s="1" t="str">
        <f t="shared" si="251"/>
        <v>Not Duplicate</v>
      </c>
      <c r="I1620" s="1" t="str">
        <f t="shared" si="252"/>
        <v>match</v>
      </c>
      <c r="J1620" s="1" t="str">
        <f t="shared" si="253"/>
        <v>match</v>
      </c>
      <c r="K1620" s="1">
        <f t="shared" si="254"/>
        <v>0</v>
      </c>
      <c r="L1620" s="2">
        <f>IF(F1620=0,"not processed",_xlfn.MINIFS(Processed_data!H:H,Processed_data!A:A,A1620))</f>
        <v>46043</v>
      </c>
      <c r="M1620" s="1">
        <f>IF(F1620=0,"not processed",ABS(bank_source_transactions__1[[#This Row],[transaction_date]]-Reconciliation!L1620))</f>
        <v>2</v>
      </c>
      <c r="N1620" s="1" t="str" cm="1">
        <f t="array" ref="N1620">_xlfn.IFS(M1620="not Processed", "Not Processed",M1620&gt;2,"SLA Breached",M1620&lt;=2,"Within SLA")</f>
        <v>Within SLA</v>
      </c>
      <c r="O1620" s="1" t="str">
        <f>_xlfn.XLOOKUP(A1620,Source_data!A:A,Source_data!D:D)</f>
        <v>IMPS</v>
      </c>
      <c r="P1620" s="1">
        <f t="shared" si="255"/>
        <v>0</v>
      </c>
      <c r="Q1620" s="1">
        <f t="shared" si="256"/>
        <v>0</v>
      </c>
      <c r="R1620" s="1">
        <f t="shared" si="257"/>
        <v>0</v>
      </c>
      <c r="S1620" s="1">
        <f t="shared" si="258"/>
        <v>0</v>
      </c>
      <c r="T1620" s="1">
        <f t="shared" si="259"/>
        <v>0</v>
      </c>
      <c r="U1620" s="1" t="str">
        <f>_xlfn.XLOOKUP(Table3[[#This Row],[Transaction ID]],Source_data!A:A,Source_data!E:E)</f>
        <v>Pune</v>
      </c>
      <c r="V1620" s="1">
        <f>_xlfn.IFNA(_xlfn.XLOOKUP(A1620,bank_processed_transactions[transaction_id],bank_processed_transactions[processing_minutes]),"")</f>
        <v>26.6</v>
      </c>
      <c r="W1620" s="31">
        <f>_xlfn.XLOOKUP(A1620,Source_data!A:A,Source_data!B:B)</f>
        <v>46041</v>
      </c>
    </row>
    <row r="1621" spans="1:23" x14ac:dyDescent="0.3">
      <c r="A1621" s="4" t="s">
        <v>2040</v>
      </c>
      <c r="B1621" s="1">
        <f>_xlfn.XLOOKUP(A1621,bank_source_transactions__1[transaction_id],bank_source_transactions__1[amount_inr])</f>
        <v>8470.77</v>
      </c>
      <c r="C1621" s="1">
        <f>_xlfn.XLOOKUP(A1621,Processed_data!A:A,Processed_data!F:F)</f>
        <v>8470.77</v>
      </c>
      <c r="D1621" s="1" t="str">
        <f>_xlfn.XLOOKUP(A1621,bank_source_transactions__1[transaction_id],bank_source_transactions__1[transaction_status])</f>
        <v>SUCCESS</v>
      </c>
      <c r="E1621" s="1" t="str">
        <f>_xlfn.XLOOKUP(A1621,Processed_data!A:A,Processed_data!G:G)</f>
        <v>SUCCESS</v>
      </c>
      <c r="F1621" s="1">
        <f>COUNTIF(bank_processed_transactions[transaction_id],A1621)</f>
        <v>1</v>
      </c>
      <c r="G1621" s="1" t="str">
        <f t="shared" si="250"/>
        <v>found</v>
      </c>
      <c r="H1621" s="1" t="str">
        <f t="shared" si="251"/>
        <v>Not Duplicate</v>
      </c>
      <c r="I1621" s="1" t="str">
        <f t="shared" si="252"/>
        <v>match</v>
      </c>
      <c r="J1621" s="1" t="str">
        <f t="shared" si="253"/>
        <v>match</v>
      </c>
      <c r="K1621" s="1">
        <f t="shared" si="254"/>
        <v>0</v>
      </c>
      <c r="L1621" s="2">
        <f>IF(F1621=0,"not processed",_xlfn.MINIFS(Processed_data!H:H,Processed_data!A:A,A1621))</f>
        <v>46048</v>
      </c>
      <c r="M1621" s="1">
        <f>IF(F1621=0,"not processed",ABS(bank_source_transactions__1[[#This Row],[transaction_date]]-Reconciliation!L1621))</f>
        <v>1</v>
      </c>
      <c r="N1621" s="1" t="str" cm="1">
        <f t="array" ref="N1621">_xlfn.IFS(M1621="not Processed", "Not Processed",M1621&gt;2,"SLA Breached",M1621&lt;=2,"Within SLA")</f>
        <v>Within SLA</v>
      </c>
      <c r="O1621" s="1" t="str">
        <f>_xlfn.XLOOKUP(A1621,Source_data!A:A,Source_data!D:D)</f>
        <v>CARD</v>
      </c>
      <c r="P1621" s="1">
        <f t="shared" si="255"/>
        <v>0</v>
      </c>
      <c r="Q1621" s="1">
        <f t="shared" si="256"/>
        <v>0</v>
      </c>
      <c r="R1621" s="1">
        <f t="shared" si="257"/>
        <v>0</v>
      </c>
      <c r="S1621" s="1">
        <f t="shared" si="258"/>
        <v>0</v>
      </c>
      <c r="T1621" s="1">
        <f t="shared" si="259"/>
        <v>0</v>
      </c>
      <c r="U1621" s="1" t="str">
        <f>_xlfn.XLOOKUP(Table3[[#This Row],[Transaction ID]],Source_data!A:A,Source_data!E:E)</f>
        <v>Bengaluru</v>
      </c>
      <c r="V1621" s="1">
        <f>_xlfn.IFNA(_xlfn.XLOOKUP(A1621,bank_processed_transactions[transaction_id],bank_processed_transactions[processing_minutes]),"")</f>
        <v>44.4</v>
      </c>
      <c r="W1621" s="31">
        <f>_xlfn.XLOOKUP(A1621,Source_data!A:A,Source_data!B:B)</f>
        <v>46047</v>
      </c>
    </row>
    <row r="1622" spans="1:23" x14ac:dyDescent="0.3">
      <c r="A1622" s="3" t="s">
        <v>4223</v>
      </c>
      <c r="B1622" s="1">
        <f>_xlfn.XLOOKUP(A1622,bank_source_transactions__1[transaction_id],bank_source_transactions__1[amount_inr])</f>
        <v>7191.21</v>
      </c>
      <c r="C1622" s="1">
        <f>_xlfn.XLOOKUP(A1622,Processed_data!A:A,Processed_data!F:F)</f>
        <v>7191.21</v>
      </c>
      <c r="D1622" s="1" t="str">
        <f>_xlfn.XLOOKUP(A1622,bank_source_transactions__1[transaction_id],bank_source_transactions__1[transaction_status])</f>
        <v>FAILED</v>
      </c>
      <c r="E1622" s="1" t="str">
        <f>_xlfn.XLOOKUP(A1622,Processed_data!A:A,Processed_data!G:G)</f>
        <v>FAILED</v>
      </c>
      <c r="F1622" s="1">
        <f>COUNTIF(bank_processed_transactions[transaction_id],A1622)</f>
        <v>1</v>
      </c>
      <c r="G1622" s="1" t="str">
        <f t="shared" si="250"/>
        <v>found</v>
      </c>
      <c r="H1622" s="1" t="str">
        <f t="shared" si="251"/>
        <v>Not Duplicate</v>
      </c>
      <c r="I1622" s="1" t="str">
        <f t="shared" si="252"/>
        <v>match</v>
      </c>
      <c r="J1622" s="1" t="str">
        <f t="shared" si="253"/>
        <v>match</v>
      </c>
      <c r="K1622" s="1">
        <f t="shared" si="254"/>
        <v>0</v>
      </c>
      <c r="L1622" s="2">
        <f>IF(F1622=0,"not processed",_xlfn.MINIFS(Processed_data!H:H,Processed_data!A:A,A1622))</f>
        <v>46044</v>
      </c>
      <c r="M1622" s="1">
        <f>IF(F1622=0,"not processed",ABS(bank_source_transactions__1[[#This Row],[transaction_date]]-Reconciliation!L1622))</f>
        <v>3</v>
      </c>
      <c r="N1622" s="1" t="str" cm="1">
        <f t="array" ref="N1622">_xlfn.IFS(M1622="not Processed", "Not Processed",M1622&gt;2,"SLA Breached",M1622&lt;=2,"Within SLA")</f>
        <v>SLA Breached</v>
      </c>
      <c r="O1622" s="1" t="str">
        <f>_xlfn.XLOOKUP(A1622,Source_data!A:A,Source_data!D:D)</f>
        <v>UPI</v>
      </c>
      <c r="P1622" s="1">
        <f t="shared" si="255"/>
        <v>0</v>
      </c>
      <c r="Q1622" s="1">
        <f t="shared" si="256"/>
        <v>0</v>
      </c>
      <c r="R1622" s="1">
        <f t="shared" si="257"/>
        <v>0</v>
      </c>
      <c r="S1622" s="1">
        <f t="shared" si="258"/>
        <v>0</v>
      </c>
      <c r="T1622" s="1">
        <f t="shared" si="259"/>
        <v>1</v>
      </c>
      <c r="U1622" s="1" t="str">
        <f>_xlfn.XLOOKUP(Table3[[#This Row],[Transaction ID]],Source_data!A:A,Source_data!E:E)</f>
        <v>Bengaluru</v>
      </c>
      <c r="V1622" s="1">
        <f>_xlfn.IFNA(_xlfn.XLOOKUP(A1622,bank_processed_transactions[transaction_id],bank_processed_transactions[processing_minutes]),"")</f>
        <v>27.9</v>
      </c>
      <c r="W1622" s="31">
        <f>_xlfn.XLOOKUP(A1622,Source_data!A:A,Source_data!B:B)</f>
        <v>46041</v>
      </c>
    </row>
    <row r="1623" spans="1:23" x14ac:dyDescent="0.3">
      <c r="A1623" s="4" t="s">
        <v>3810</v>
      </c>
      <c r="B1623" s="1">
        <f>_xlfn.XLOOKUP(A1623,bank_source_transactions__1[transaction_id],bank_source_transactions__1[amount_inr])</f>
        <v>1671.18</v>
      </c>
      <c r="C1623" s="1">
        <f>_xlfn.XLOOKUP(A1623,Processed_data!A:A,Processed_data!F:F)</f>
        <v>1671.18</v>
      </c>
      <c r="D1623" s="1" t="str">
        <f>_xlfn.XLOOKUP(A1623,bank_source_transactions__1[transaction_id],bank_source_transactions__1[transaction_status])</f>
        <v>SUCCESS</v>
      </c>
      <c r="E1623" s="1" t="str">
        <f>_xlfn.XLOOKUP(A1623,Processed_data!A:A,Processed_data!G:G)</f>
        <v>SUCCESS</v>
      </c>
      <c r="F1623" s="1">
        <f>COUNTIF(bank_processed_transactions[transaction_id],A1623)</f>
        <v>1</v>
      </c>
      <c r="G1623" s="1" t="str">
        <f t="shared" si="250"/>
        <v>found</v>
      </c>
      <c r="H1623" s="1" t="str">
        <f t="shared" si="251"/>
        <v>Not Duplicate</v>
      </c>
      <c r="I1623" s="1" t="str">
        <f t="shared" si="252"/>
        <v>match</v>
      </c>
      <c r="J1623" s="1" t="str">
        <f t="shared" si="253"/>
        <v>match</v>
      </c>
      <c r="K1623" s="1">
        <f t="shared" si="254"/>
        <v>0</v>
      </c>
      <c r="L1623" s="2">
        <f>IF(F1623=0,"not processed",_xlfn.MINIFS(Processed_data!H:H,Processed_data!A:A,A1623))</f>
        <v>46035</v>
      </c>
      <c r="M1623" s="1">
        <f>IF(F1623=0,"not processed",ABS(bank_source_transactions__1[[#This Row],[transaction_date]]-Reconciliation!L1623))</f>
        <v>3</v>
      </c>
      <c r="N1623" s="1" t="str" cm="1">
        <f t="array" ref="N1623">_xlfn.IFS(M1623="not Processed", "Not Processed",M1623&gt;2,"SLA Breached",M1623&lt;=2,"Within SLA")</f>
        <v>SLA Breached</v>
      </c>
      <c r="O1623" s="1" t="str">
        <f>_xlfn.XLOOKUP(A1623,Source_data!A:A,Source_data!D:D)</f>
        <v>UPI</v>
      </c>
      <c r="P1623" s="1">
        <f t="shared" si="255"/>
        <v>0</v>
      </c>
      <c r="Q1623" s="1">
        <f t="shared" si="256"/>
        <v>0</v>
      </c>
      <c r="R1623" s="1">
        <f t="shared" si="257"/>
        <v>0</v>
      </c>
      <c r="S1623" s="1">
        <f t="shared" si="258"/>
        <v>0</v>
      </c>
      <c r="T1623" s="1">
        <f t="shared" si="259"/>
        <v>1</v>
      </c>
      <c r="U1623" s="1" t="str">
        <f>_xlfn.XLOOKUP(Table3[[#This Row],[Transaction ID]],Source_data!A:A,Source_data!E:E)</f>
        <v>Hyderabad</v>
      </c>
      <c r="V1623" s="1">
        <f>_xlfn.IFNA(_xlfn.XLOOKUP(A1623,bank_processed_transactions[transaction_id],bank_processed_transactions[processing_minutes]),"")</f>
        <v>59.1</v>
      </c>
      <c r="W1623" s="31">
        <f>_xlfn.XLOOKUP(A1623,Source_data!A:A,Source_data!B:B)</f>
        <v>46032</v>
      </c>
    </row>
    <row r="1624" spans="1:23" x14ac:dyDescent="0.3">
      <c r="A1624" s="3" t="s">
        <v>892</v>
      </c>
      <c r="B1624" s="1">
        <f>_xlfn.XLOOKUP(A1624,bank_source_transactions__1[transaction_id],bank_source_transactions__1[amount_inr])</f>
        <v>4147.57</v>
      </c>
      <c r="C1624" s="1">
        <f>_xlfn.XLOOKUP(A1624,Processed_data!A:A,Processed_data!F:F)</f>
        <v>4147.57</v>
      </c>
      <c r="D1624" s="1" t="str">
        <f>_xlfn.XLOOKUP(A1624,bank_source_transactions__1[transaction_id],bank_source_transactions__1[transaction_status])</f>
        <v>SUCCESS</v>
      </c>
      <c r="E1624" s="1" t="str">
        <f>_xlfn.XLOOKUP(A1624,Processed_data!A:A,Processed_data!G:G)</f>
        <v>SUCCESS</v>
      </c>
      <c r="F1624" s="1">
        <f>COUNTIF(bank_processed_transactions[transaction_id],A1624)</f>
        <v>1</v>
      </c>
      <c r="G1624" s="1" t="str">
        <f t="shared" si="250"/>
        <v>found</v>
      </c>
      <c r="H1624" s="1" t="str">
        <f t="shared" si="251"/>
        <v>Not Duplicate</v>
      </c>
      <c r="I1624" s="1" t="str">
        <f t="shared" si="252"/>
        <v>match</v>
      </c>
      <c r="J1624" s="1" t="str">
        <f t="shared" si="253"/>
        <v>match</v>
      </c>
      <c r="K1624" s="1">
        <f t="shared" si="254"/>
        <v>0</v>
      </c>
      <c r="L1624" s="2">
        <f>IF(F1624=0,"not processed",_xlfn.MINIFS(Processed_data!H:H,Processed_data!A:A,A1624))</f>
        <v>46057</v>
      </c>
      <c r="M1624" s="1">
        <f>IF(F1624=0,"not processed",ABS(bank_source_transactions__1[[#This Row],[transaction_date]]-Reconciliation!L1624))</f>
        <v>0</v>
      </c>
      <c r="N1624" s="1" t="str" cm="1">
        <f t="array" ref="N1624">_xlfn.IFS(M1624="not Processed", "Not Processed",M1624&gt;2,"SLA Breached",M1624&lt;=2,"Within SLA")</f>
        <v>Within SLA</v>
      </c>
      <c r="O1624" s="1" t="str">
        <f>_xlfn.XLOOKUP(A1624,Source_data!A:A,Source_data!D:D)</f>
        <v>ATM</v>
      </c>
      <c r="P1624" s="1">
        <f t="shared" si="255"/>
        <v>0</v>
      </c>
      <c r="Q1624" s="1">
        <f t="shared" si="256"/>
        <v>0</v>
      </c>
      <c r="R1624" s="1">
        <f t="shared" si="257"/>
        <v>0</v>
      </c>
      <c r="S1624" s="1">
        <f t="shared" si="258"/>
        <v>0</v>
      </c>
      <c r="T1624" s="1">
        <f t="shared" si="259"/>
        <v>0</v>
      </c>
      <c r="U1624" s="1" t="str">
        <f>_xlfn.XLOOKUP(Table3[[#This Row],[Transaction ID]],Source_data!A:A,Source_data!E:E)</f>
        <v>Hyderabad</v>
      </c>
      <c r="V1624" s="1">
        <f>_xlfn.IFNA(_xlfn.XLOOKUP(A1624,bank_processed_transactions[transaction_id],bank_processed_transactions[processing_minutes]),"")</f>
        <v>52.1</v>
      </c>
      <c r="W1624" s="31">
        <f>_xlfn.XLOOKUP(A1624,Source_data!A:A,Source_data!B:B)</f>
        <v>46057</v>
      </c>
    </row>
    <row r="1625" spans="1:23" x14ac:dyDescent="0.3">
      <c r="A1625" s="4" t="s">
        <v>4906</v>
      </c>
      <c r="B1625" s="1">
        <f>_xlfn.XLOOKUP(A1625,bank_source_transactions__1[transaction_id],bank_source_transactions__1[amount_inr])</f>
        <v>13610.02</v>
      </c>
      <c r="C1625" s="1">
        <f>_xlfn.XLOOKUP(A1625,Processed_data!A:A,Processed_data!F:F)</f>
        <v>13610.02</v>
      </c>
      <c r="D1625" s="1" t="str">
        <f>_xlfn.XLOOKUP(A1625,bank_source_transactions__1[transaction_id],bank_source_transactions__1[transaction_status])</f>
        <v>FAILED</v>
      </c>
      <c r="E1625" s="1" t="str">
        <f>_xlfn.XLOOKUP(A1625,Processed_data!A:A,Processed_data!G:G)</f>
        <v>FAILED</v>
      </c>
      <c r="F1625" s="1">
        <f>COUNTIF(bank_processed_transactions[transaction_id],A1625)</f>
        <v>1</v>
      </c>
      <c r="G1625" s="1" t="str">
        <f t="shared" si="250"/>
        <v>found</v>
      </c>
      <c r="H1625" s="1" t="str">
        <f t="shared" si="251"/>
        <v>Not Duplicate</v>
      </c>
      <c r="I1625" s="1" t="str">
        <f t="shared" si="252"/>
        <v>match</v>
      </c>
      <c r="J1625" s="1" t="str">
        <f t="shared" si="253"/>
        <v>match</v>
      </c>
      <c r="K1625" s="1">
        <f t="shared" si="254"/>
        <v>0</v>
      </c>
      <c r="L1625" s="2">
        <f>IF(F1625=0,"not processed",_xlfn.MINIFS(Processed_data!H:H,Processed_data!A:A,A1625))</f>
        <v>46023</v>
      </c>
      <c r="M1625" s="1">
        <f>IF(F1625=0,"not processed",ABS(bank_source_transactions__1[[#This Row],[transaction_date]]-Reconciliation!L1625))</f>
        <v>0</v>
      </c>
      <c r="N1625" s="1" t="str" cm="1">
        <f t="array" ref="N1625">_xlfn.IFS(M1625="not Processed", "Not Processed",M1625&gt;2,"SLA Breached",M1625&lt;=2,"Within SLA")</f>
        <v>Within SLA</v>
      </c>
      <c r="O1625" s="1" t="str">
        <f>_xlfn.XLOOKUP(A1625,Source_data!A:A,Source_data!D:D)</f>
        <v>NEFT</v>
      </c>
      <c r="P1625" s="1">
        <f t="shared" si="255"/>
        <v>0</v>
      </c>
      <c r="Q1625" s="1">
        <f t="shared" si="256"/>
        <v>0</v>
      </c>
      <c r="R1625" s="1">
        <f t="shared" si="257"/>
        <v>0</v>
      </c>
      <c r="S1625" s="1">
        <f t="shared" si="258"/>
        <v>0</v>
      </c>
      <c r="T1625" s="1">
        <f t="shared" si="259"/>
        <v>0</v>
      </c>
      <c r="U1625" s="1" t="str">
        <f>_xlfn.XLOOKUP(Table3[[#This Row],[Transaction ID]],Source_data!A:A,Source_data!E:E)</f>
        <v>Mumbai</v>
      </c>
      <c r="V1625" s="1">
        <f>_xlfn.IFNA(_xlfn.XLOOKUP(A1625,bank_processed_transactions[transaction_id],bank_processed_transactions[processing_minutes]),"")</f>
        <v>10.7</v>
      </c>
      <c r="W1625" s="31">
        <f>_xlfn.XLOOKUP(A1625,Source_data!A:A,Source_data!B:B)</f>
        <v>46023</v>
      </c>
    </row>
    <row r="1626" spans="1:23" x14ac:dyDescent="0.3">
      <c r="A1626" s="3" t="s">
        <v>3148</v>
      </c>
      <c r="B1626" s="1">
        <f>_xlfn.XLOOKUP(A1626,bank_source_transactions__1[transaction_id],bank_source_transactions__1[amount_inr])</f>
        <v>1783.2</v>
      </c>
      <c r="C1626" s="1">
        <f>_xlfn.XLOOKUP(A1626,Processed_data!A:A,Processed_data!F:F)</f>
        <v>1783.2</v>
      </c>
      <c r="D1626" s="1" t="str">
        <f>_xlfn.XLOOKUP(A1626,bank_source_transactions__1[transaction_id],bank_source_transactions__1[transaction_status])</f>
        <v>SUCCESS</v>
      </c>
      <c r="E1626" s="1" t="str">
        <f>_xlfn.XLOOKUP(A1626,Processed_data!A:A,Processed_data!G:G)</f>
        <v>SUCCESS</v>
      </c>
      <c r="F1626" s="1">
        <f>COUNTIF(bank_processed_transactions[transaction_id],A1626)</f>
        <v>1</v>
      </c>
      <c r="G1626" s="1" t="str">
        <f t="shared" si="250"/>
        <v>found</v>
      </c>
      <c r="H1626" s="1" t="str">
        <f t="shared" si="251"/>
        <v>Not Duplicate</v>
      </c>
      <c r="I1626" s="1" t="str">
        <f t="shared" si="252"/>
        <v>match</v>
      </c>
      <c r="J1626" s="1" t="str">
        <f t="shared" si="253"/>
        <v>match</v>
      </c>
      <c r="K1626" s="1">
        <f t="shared" si="254"/>
        <v>0</v>
      </c>
      <c r="L1626" s="2">
        <f>IF(F1626=0,"not processed",_xlfn.MINIFS(Processed_data!H:H,Processed_data!A:A,A1626))</f>
        <v>46084</v>
      </c>
      <c r="M1626" s="1">
        <f>IF(F1626=0,"not processed",ABS(bank_source_transactions__1[[#This Row],[transaction_date]]-Reconciliation!L1626))</f>
        <v>1</v>
      </c>
      <c r="N1626" s="1" t="str" cm="1">
        <f t="array" ref="N1626">_xlfn.IFS(M1626="not Processed", "Not Processed",M1626&gt;2,"SLA Breached",M1626&lt;=2,"Within SLA")</f>
        <v>Within SLA</v>
      </c>
      <c r="O1626" s="1" t="str">
        <f>_xlfn.XLOOKUP(A1626,Source_data!A:A,Source_data!D:D)</f>
        <v>NEFT</v>
      </c>
      <c r="P1626" s="1">
        <f t="shared" si="255"/>
        <v>0</v>
      </c>
      <c r="Q1626" s="1">
        <f t="shared" si="256"/>
        <v>0</v>
      </c>
      <c r="R1626" s="1">
        <f t="shared" si="257"/>
        <v>0</v>
      </c>
      <c r="S1626" s="1">
        <f t="shared" si="258"/>
        <v>0</v>
      </c>
      <c r="T1626" s="1">
        <f t="shared" si="259"/>
        <v>0</v>
      </c>
      <c r="U1626" s="1" t="str">
        <f>_xlfn.XLOOKUP(Table3[[#This Row],[Transaction ID]],Source_data!A:A,Source_data!E:E)</f>
        <v>Mumbai</v>
      </c>
      <c r="V1626" s="1">
        <f>_xlfn.IFNA(_xlfn.XLOOKUP(A1626,bank_processed_transactions[transaction_id],bank_processed_transactions[processing_minutes]),"")</f>
        <v>39.1</v>
      </c>
      <c r="W1626" s="31">
        <f>_xlfn.XLOOKUP(A1626,Source_data!A:A,Source_data!B:B)</f>
        <v>46083</v>
      </c>
    </row>
    <row r="1627" spans="1:23" x14ac:dyDescent="0.3">
      <c r="A1627" s="4" t="s">
        <v>2648</v>
      </c>
      <c r="B1627" s="1">
        <f>_xlfn.XLOOKUP(A1627,bank_source_transactions__1[transaction_id],bank_source_transactions__1[amount_inr])</f>
        <v>2636.76</v>
      </c>
      <c r="C1627" s="1">
        <f>_xlfn.XLOOKUP(A1627,Processed_data!A:A,Processed_data!F:F)</f>
        <v>2636.76</v>
      </c>
      <c r="D1627" s="1" t="str">
        <f>_xlfn.XLOOKUP(A1627,bank_source_transactions__1[transaction_id],bank_source_transactions__1[transaction_status])</f>
        <v>SUCCESS</v>
      </c>
      <c r="E1627" s="1" t="str">
        <f>_xlfn.XLOOKUP(A1627,Processed_data!A:A,Processed_data!G:G)</f>
        <v>SUCCESS</v>
      </c>
      <c r="F1627" s="1">
        <f>COUNTIF(bank_processed_transactions[transaction_id],A1627)</f>
        <v>1</v>
      </c>
      <c r="G1627" s="1" t="str">
        <f t="shared" si="250"/>
        <v>found</v>
      </c>
      <c r="H1627" s="1" t="str">
        <f t="shared" si="251"/>
        <v>Not Duplicate</v>
      </c>
      <c r="I1627" s="1" t="str">
        <f t="shared" si="252"/>
        <v>match</v>
      </c>
      <c r="J1627" s="1" t="str">
        <f t="shared" si="253"/>
        <v>match</v>
      </c>
      <c r="K1627" s="1">
        <f t="shared" si="254"/>
        <v>0</v>
      </c>
      <c r="L1627" s="2">
        <f>IF(F1627=0,"not processed",_xlfn.MINIFS(Processed_data!H:H,Processed_data!A:A,A1627))</f>
        <v>46096</v>
      </c>
      <c r="M1627" s="1">
        <f>IF(F1627=0,"not processed",ABS(bank_source_transactions__1[[#This Row],[transaction_date]]-Reconciliation!L1627))</f>
        <v>3</v>
      </c>
      <c r="N1627" s="1" t="str" cm="1">
        <f t="array" ref="N1627">_xlfn.IFS(M1627="not Processed", "Not Processed",M1627&gt;2,"SLA Breached",M1627&lt;=2,"Within SLA")</f>
        <v>SLA Breached</v>
      </c>
      <c r="O1627" s="1" t="str">
        <f>_xlfn.XLOOKUP(A1627,Source_data!A:A,Source_data!D:D)</f>
        <v>IMPS</v>
      </c>
      <c r="P1627" s="1">
        <f t="shared" si="255"/>
        <v>0</v>
      </c>
      <c r="Q1627" s="1">
        <f t="shared" si="256"/>
        <v>0</v>
      </c>
      <c r="R1627" s="1">
        <f t="shared" si="257"/>
        <v>0</v>
      </c>
      <c r="S1627" s="1">
        <f t="shared" si="258"/>
        <v>0</v>
      </c>
      <c r="T1627" s="1">
        <f t="shared" si="259"/>
        <v>1</v>
      </c>
      <c r="U1627" s="1" t="str">
        <f>_xlfn.XLOOKUP(Table3[[#This Row],[Transaction ID]],Source_data!A:A,Source_data!E:E)</f>
        <v>Hyderabad</v>
      </c>
      <c r="V1627" s="1">
        <f>_xlfn.IFNA(_xlfn.XLOOKUP(A1627,bank_processed_transactions[transaction_id],bank_processed_transactions[processing_minutes]),"")</f>
        <v>55.9</v>
      </c>
      <c r="W1627" s="31">
        <f>_xlfn.XLOOKUP(A1627,Source_data!A:A,Source_data!B:B)</f>
        <v>46093</v>
      </c>
    </row>
    <row r="1628" spans="1:23" x14ac:dyDescent="0.3">
      <c r="A1628" s="3" t="s">
        <v>3777</v>
      </c>
      <c r="B1628" s="1">
        <f>_xlfn.XLOOKUP(A1628,bank_source_transactions__1[transaction_id],bank_source_transactions__1[amount_inr])</f>
        <v>8542.4599999999991</v>
      </c>
      <c r="C1628" s="1">
        <f>_xlfn.XLOOKUP(A1628,Processed_data!A:A,Processed_data!F:F)</f>
        <v>8542.4599999999991</v>
      </c>
      <c r="D1628" s="1" t="str">
        <f>_xlfn.XLOOKUP(A1628,bank_source_transactions__1[transaction_id],bank_source_transactions__1[transaction_status])</f>
        <v>SUCCESS</v>
      </c>
      <c r="E1628" s="1" t="str">
        <f>_xlfn.XLOOKUP(A1628,Processed_data!A:A,Processed_data!G:G)</f>
        <v>SUCCESS</v>
      </c>
      <c r="F1628" s="1">
        <f>COUNTIF(bank_processed_transactions[transaction_id],A1628)</f>
        <v>1</v>
      </c>
      <c r="G1628" s="1" t="str">
        <f t="shared" si="250"/>
        <v>found</v>
      </c>
      <c r="H1628" s="1" t="str">
        <f t="shared" si="251"/>
        <v>Not Duplicate</v>
      </c>
      <c r="I1628" s="1" t="str">
        <f t="shared" si="252"/>
        <v>match</v>
      </c>
      <c r="J1628" s="1" t="str">
        <f t="shared" si="253"/>
        <v>match</v>
      </c>
      <c r="K1628" s="1">
        <f t="shared" si="254"/>
        <v>0</v>
      </c>
      <c r="L1628" s="2">
        <f>IF(F1628=0,"not processed",_xlfn.MINIFS(Processed_data!H:H,Processed_data!A:A,A1628))</f>
        <v>46054</v>
      </c>
      <c r="M1628" s="1">
        <f>IF(F1628=0,"not processed",ABS(bank_source_transactions__1[[#This Row],[transaction_date]]-Reconciliation!L1628))</f>
        <v>0</v>
      </c>
      <c r="N1628" s="1" t="str" cm="1">
        <f t="array" ref="N1628">_xlfn.IFS(M1628="not Processed", "Not Processed",M1628&gt;2,"SLA Breached",M1628&lt;=2,"Within SLA")</f>
        <v>Within SLA</v>
      </c>
      <c r="O1628" s="1" t="str">
        <f>_xlfn.XLOOKUP(A1628,Source_data!A:A,Source_data!D:D)</f>
        <v>UPI</v>
      </c>
      <c r="P1628" s="1">
        <f t="shared" si="255"/>
        <v>0</v>
      </c>
      <c r="Q1628" s="1">
        <f t="shared" si="256"/>
        <v>0</v>
      </c>
      <c r="R1628" s="1">
        <f t="shared" si="257"/>
        <v>0</v>
      </c>
      <c r="S1628" s="1">
        <f t="shared" si="258"/>
        <v>0</v>
      </c>
      <c r="T1628" s="1">
        <f t="shared" si="259"/>
        <v>0</v>
      </c>
      <c r="U1628" s="1" t="str">
        <f>_xlfn.XLOOKUP(Table3[[#This Row],[Transaction ID]],Source_data!A:A,Source_data!E:E)</f>
        <v>Hyderabad</v>
      </c>
      <c r="V1628" s="1">
        <f>_xlfn.IFNA(_xlfn.XLOOKUP(A1628,bank_processed_transactions[transaction_id],bank_processed_transactions[processing_minutes]),"")</f>
        <v>88.2</v>
      </c>
      <c r="W1628" s="31">
        <f>_xlfn.XLOOKUP(A1628,Source_data!A:A,Source_data!B:B)</f>
        <v>46054</v>
      </c>
    </row>
    <row r="1629" spans="1:23" x14ac:dyDescent="0.3">
      <c r="A1629" s="4" t="s">
        <v>927</v>
      </c>
      <c r="B1629" s="1">
        <f>_xlfn.XLOOKUP(A1629,bank_source_transactions__1[transaction_id],bank_source_transactions__1[amount_inr])</f>
        <v>2917.84</v>
      </c>
      <c r="C1629" s="1">
        <f>_xlfn.XLOOKUP(A1629,Processed_data!A:A,Processed_data!F:F)</f>
        <v>2917.84</v>
      </c>
      <c r="D1629" s="1" t="str">
        <f>_xlfn.XLOOKUP(A1629,bank_source_transactions__1[transaction_id],bank_source_transactions__1[transaction_status])</f>
        <v>SUCCESS</v>
      </c>
      <c r="E1629" s="1" t="str">
        <f>_xlfn.XLOOKUP(A1629,Processed_data!A:A,Processed_data!G:G)</f>
        <v>SUCCESS</v>
      </c>
      <c r="F1629" s="1">
        <f>COUNTIF(bank_processed_transactions[transaction_id],A1629)</f>
        <v>1</v>
      </c>
      <c r="G1629" s="1" t="str">
        <f t="shared" si="250"/>
        <v>found</v>
      </c>
      <c r="H1629" s="1" t="str">
        <f t="shared" si="251"/>
        <v>Not Duplicate</v>
      </c>
      <c r="I1629" s="1" t="str">
        <f t="shared" si="252"/>
        <v>match</v>
      </c>
      <c r="J1629" s="1" t="str">
        <f t="shared" si="253"/>
        <v>match</v>
      </c>
      <c r="K1629" s="1">
        <f t="shared" si="254"/>
        <v>0</v>
      </c>
      <c r="L1629" s="2">
        <f>IF(F1629=0,"not processed",_xlfn.MINIFS(Processed_data!H:H,Processed_data!A:A,A1629))</f>
        <v>46064</v>
      </c>
      <c r="M1629" s="1">
        <f>IF(F1629=0,"not processed",ABS(bank_source_transactions__1[[#This Row],[transaction_date]]-Reconciliation!L1629))</f>
        <v>2</v>
      </c>
      <c r="N1629" s="1" t="str" cm="1">
        <f t="array" ref="N1629">_xlfn.IFS(M1629="not Processed", "Not Processed",M1629&gt;2,"SLA Breached",M1629&lt;=2,"Within SLA")</f>
        <v>Within SLA</v>
      </c>
      <c r="O1629" s="1" t="str">
        <f>_xlfn.XLOOKUP(A1629,Source_data!A:A,Source_data!D:D)</f>
        <v>IMPS</v>
      </c>
      <c r="P1629" s="1">
        <f t="shared" si="255"/>
        <v>0</v>
      </c>
      <c r="Q1629" s="1">
        <f t="shared" si="256"/>
        <v>0</v>
      </c>
      <c r="R1629" s="1">
        <f t="shared" si="257"/>
        <v>0</v>
      </c>
      <c r="S1629" s="1">
        <f t="shared" si="258"/>
        <v>0</v>
      </c>
      <c r="T1629" s="1">
        <f t="shared" si="259"/>
        <v>0</v>
      </c>
      <c r="U1629" s="1" t="str">
        <f>_xlfn.XLOOKUP(Table3[[#This Row],[Transaction ID]],Source_data!A:A,Source_data!E:E)</f>
        <v>Bengaluru</v>
      </c>
      <c r="V1629" s="1">
        <f>_xlfn.IFNA(_xlfn.XLOOKUP(A1629,bank_processed_transactions[transaction_id],bank_processed_transactions[processing_minutes]),"")</f>
        <v>60.6</v>
      </c>
      <c r="W1629" s="31">
        <f>_xlfn.XLOOKUP(A1629,Source_data!A:A,Source_data!B:B)</f>
        <v>46062</v>
      </c>
    </row>
    <row r="1630" spans="1:23" x14ac:dyDescent="0.3">
      <c r="A1630" s="3" t="s">
        <v>3099</v>
      </c>
      <c r="B1630" s="1">
        <f>_xlfn.XLOOKUP(A1630,bank_source_transactions__1[transaction_id],bank_source_transactions__1[amount_inr])</f>
        <v>9664.74</v>
      </c>
      <c r="C1630" s="1">
        <f>_xlfn.XLOOKUP(A1630,Processed_data!A:A,Processed_data!F:F)</f>
        <v>9664.74</v>
      </c>
      <c r="D1630" s="1" t="str">
        <f>_xlfn.XLOOKUP(A1630,bank_source_transactions__1[transaction_id],bank_source_transactions__1[transaction_status])</f>
        <v>FAILED</v>
      </c>
      <c r="E1630" s="1" t="str">
        <f>_xlfn.XLOOKUP(A1630,Processed_data!A:A,Processed_data!G:G)</f>
        <v>FAILED</v>
      </c>
      <c r="F1630" s="1">
        <f>COUNTIF(bank_processed_transactions[transaction_id],A1630)</f>
        <v>1</v>
      </c>
      <c r="G1630" s="1" t="str">
        <f t="shared" si="250"/>
        <v>found</v>
      </c>
      <c r="H1630" s="1" t="str">
        <f t="shared" si="251"/>
        <v>Not Duplicate</v>
      </c>
      <c r="I1630" s="1" t="str">
        <f t="shared" si="252"/>
        <v>match</v>
      </c>
      <c r="J1630" s="1" t="str">
        <f t="shared" si="253"/>
        <v>match</v>
      </c>
      <c r="K1630" s="1">
        <f t="shared" si="254"/>
        <v>0</v>
      </c>
      <c r="L1630" s="2">
        <f>IF(F1630=0,"not processed",_xlfn.MINIFS(Processed_data!H:H,Processed_data!A:A,A1630))</f>
        <v>46107</v>
      </c>
      <c r="M1630" s="1">
        <f>IF(F1630=0,"not processed",ABS(bank_source_transactions__1[[#This Row],[transaction_date]]-Reconciliation!L1630))</f>
        <v>2</v>
      </c>
      <c r="N1630" s="1" t="str" cm="1">
        <f t="array" ref="N1630">_xlfn.IFS(M1630="not Processed", "Not Processed",M1630&gt;2,"SLA Breached",M1630&lt;=2,"Within SLA")</f>
        <v>Within SLA</v>
      </c>
      <c r="O1630" s="1" t="str">
        <f>_xlfn.XLOOKUP(A1630,Source_data!A:A,Source_data!D:D)</f>
        <v>UPI</v>
      </c>
      <c r="P1630" s="1">
        <f t="shared" si="255"/>
        <v>0</v>
      </c>
      <c r="Q1630" s="1">
        <f t="shared" si="256"/>
        <v>0</v>
      </c>
      <c r="R1630" s="1">
        <f t="shared" si="257"/>
        <v>0</v>
      </c>
      <c r="S1630" s="1">
        <f t="shared" si="258"/>
        <v>0</v>
      </c>
      <c r="T1630" s="1">
        <f t="shared" si="259"/>
        <v>0</v>
      </c>
      <c r="U1630" s="1" t="str">
        <f>_xlfn.XLOOKUP(Table3[[#This Row],[Transaction ID]],Source_data!A:A,Source_data!E:E)</f>
        <v>Bengaluru</v>
      </c>
      <c r="V1630" s="1">
        <f>_xlfn.IFNA(_xlfn.XLOOKUP(A1630,bank_processed_transactions[transaction_id],bank_processed_transactions[processing_minutes]),"")</f>
        <v>37.299999999999997</v>
      </c>
      <c r="W1630" s="31">
        <f>_xlfn.XLOOKUP(A1630,Source_data!A:A,Source_data!B:B)</f>
        <v>46105</v>
      </c>
    </row>
    <row r="1631" spans="1:23" x14ac:dyDescent="0.3">
      <c r="A1631" s="4" t="s">
        <v>1885</v>
      </c>
      <c r="B1631" s="1">
        <f>_xlfn.XLOOKUP(A1631,bank_source_transactions__1[transaction_id],bank_source_transactions__1[amount_inr])</f>
        <v>6123.91</v>
      </c>
      <c r="C1631" s="1">
        <f>_xlfn.XLOOKUP(A1631,Processed_data!A:A,Processed_data!F:F)</f>
        <v>6123.91</v>
      </c>
      <c r="D1631" s="1" t="str">
        <f>_xlfn.XLOOKUP(A1631,bank_source_transactions__1[transaction_id],bank_source_transactions__1[transaction_status])</f>
        <v>SUCCESS</v>
      </c>
      <c r="E1631" s="1" t="str">
        <f>_xlfn.XLOOKUP(A1631,Processed_data!A:A,Processed_data!G:G)</f>
        <v>SUCCESS</v>
      </c>
      <c r="F1631" s="1">
        <f>COUNTIF(bank_processed_transactions[transaction_id],A1631)</f>
        <v>1</v>
      </c>
      <c r="G1631" s="1" t="str">
        <f t="shared" si="250"/>
        <v>found</v>
      </c>
      <c r="H1631" s="1" t="str">
        <f t="shared" si="251"/>
        <v>Not Duplicate</v>
      </c>
      <c r="I1631" s="1" t="str">
        <f t="shared" si="252"/>
        <v>match</v>
      </c>
      <c r="J1631" s="1" t="str">
        <f t="shared" si="253"/>
        <v>match</v>
      </c>
      <c r="K1631" s="1">
        <f t="shared" si="254"/>
        <v>0</v>
      </c>
      <c r="L1631" s="2">
        <f>IF(F1631=0,"not processed",_xlfn.MINIFS(Processed_data!H:H,Processed_data!A:A,A1631))</f>
        <v>46085</v>
      </c>
      <c r="M1631" s="1">
        <f>IF(F1631=0,"not processed",ABS(bank_source_transactions__1[[#This Row],[transaction_date]]-Reconciliation!L1631))</f>
        <v>3</v>
      </c>
      <c r="N1631" s="1" t="str" cm="1">
        <f t="array" ref="N1631">_xlfn.IFS(M1631="not Processed", "Not Processed",M1631&gt;2,"SLA Breached",M1631&lt;=2,"Within SLA")</f>
        <v>SLA Breached</v>
      </c>
      <c r="O1631" s="1" t="str">
        <f>_xlfn.XLOOKUP(A1631,Source_data!A:A,Source_data!D:D)</f>
        <v>UPI</v>
      </c>
      <c r="P1631" s="1">
        <f t="shared" si="255"/>
        <v>0</v>
      </c>
      <c r="Q1631" s="1">
        <f t="shared" si="256"/>
        <v>0</v>
      </c>
      <c r="R1631" s="1">
        <f t="shared" si="257"/>
        <v>0</v>
      </c>
      <c r="S1631" s="1">
        <f t="shared" si="258"/>
        <v>0</v>
      </c>
      <c r="T1631" s="1">
        <f t="shared" si="259"/>
        <v>1</v>
      </c>
      <c r="U1631" s="1" t="str">
        <f>_xlfn.XLOOKUP(Table3[[#This Row],[Transaction ID]],Source_data!A:A,Source_data!E:E)</f>
        <v>Mumbai</v>
      </c>
      <c r="V1631" s="1">
        <f>_xlfn.IFNA(_xlfn.XLOOKUP(A1631,bank_processed_transactions[transaction_id],bank_processed_transactions[processing_minutes]),"")</f>
        <v>11.1</v>
      </c>
      <c r="W1631" s="31">
        <f>_xlfn.XLOOKUP(A1631,Source_data!A:A,Source_data!B:B)</f>
        <v>46082</v>
      </c>
    </row>
    <row r="1632" spans="1:23" x14ac:dyDescent="0.3">
      <c r="A1632" s="3" t="s">
        <v>1183</v>
      </c>
      <c r="B1632" s="1">
        <f>_xlfn.XLOOKUP(A1632,bank_source_transactions__1[transaction_id],bank_source_transactions__1[amount_inr])</f>
        <v>1610.78</v>
      </c>
      <c r="C1632" s="1">
        <f>_xlfn.XLOOKUP(A1632,Processed_data!A:A,Processed_data!F:F)</f>
        <v>1610.78</v>
      </c>
      <c r="D1632" s="1" t="str">
        <f>_xlfn.XLOOKUP(A1632,bank_source_transactions__1[transaction_id],bank_source_transactions__1[transaction_status])</f>
        <v>SUCCESS</v>
      </c>
      <c r="E1632" s="1" t="str">
        <f>_xlfn.XLOOKUP(A1632,Processed_data!A:A,Processed_data!G:G)</f>
        <v>SUCCESS</v>
      </c>
      <c r="F1632" s="1">
        <f>COUNTIF(bank_processed_transactions[transaction_id],A1632)</f>
        <v>1</v>
      </c>
      <c r="G1632" s="1" t="str">
        <f t="shared" si="250"/>
        <v>found</v>
      </c>
      <c r="H1632" s="1" t="str">
        <f t="shared" si="251"/>
        <v>Not Duplicate</v>
      </c>
      <c r="I1632" s="1" t="str">
        <f t="shared" si="252"/>
        <v>match</v>
      </c>
      <c r="J1632" s="1" t="str">
        <f t="shared" si="253"/>
        <v>match</v>
      </c>
      <c r="K1632" s="1">
        <f t="shared" si="254"/>
        <v>0</v>
      </c>
      <c r="L1632" s="2">
        <f>IF(F1632=0,"not processed",_xlfn.MINIFS(Processed_data!H:H,Processed_data!A:A,A1632))</f>
        <v>46095</v>
      </c>
      <c r="M1632" s="1">
        <f>IF(F1632=0,"not processed",ABS(bank_source_transactions__1[[#This Row],[transaction_date]]-Reconciliation!L1632))</f>
        <v>2</v>
      </c>
      <c r="N1632" s="1" t="str" cm="1">
        <f t="array" ref="N1632">_xlfn.IFS(M1632="not Processed", "Not Processed",M1632&gt;2,"SLA Breached",M1632&lt;=2,"Within SLA")</f>
        <v>Within SLA</v>
      </c>
      <c r="O1632" s="1" t="str">
        <f>_xlfn.XLOOKUP(A1632,Source_data!A:A,Source_data!D:D)</f>
        <v>CARD</v>
      </c>
      <c r="P1632" s="1">
        <f t="shared" si="255"/>
        <v>0</v>
      </c>
      <c r="Q1632" s="1">
        <f t="shared" si="256"/>
        <v>0</v>
      </c>
      <c r="R1632" s="1">
        <f t="shared" si="257"/>
        <v>0</v>
      </c>
      <c r="S1632" s="1">
        <f t="shared" si="258"/>
        <v>0</v>
      </c>
      <c r="T1632" s="1">
        <f t="shared" si="259"/>
        <v>0</v>
      </c>
      <c r="U1632" s="1" t="str">
        <f>_xlfn.XLOOKUP(Table3[[#This Row],[Transaction ID]],Source_data!A:A,Source_data!E:E)</f>
        <v>Pune</v>
      </c>
      <c r="V1632" s="1">
        <f>_xlfn.IFNA(_xlfn.XLOOKUP(A1632,bank_processed_transactions[transaction_id],bank_processed_transactions[processing_minutes]),"")</f>
        <v>26.8</v>
      </c>
      <c r="W1632" s="31">
        <f>_xlfn.XLOOKUP(A1632,Source_data!A:A,Source_data!B:B)</f>
        <v>46093</v>
      </c>
    </row>
    <row r="1633" spans="1:23" x14ac:dyDescent="0.3">
      <c r="A1633" s="4" t="s">
        <v>1105</v>
      </c>
      <c r="B1633" s="1">
        <f>_xlfn.XLOOKUP(A1633,bank_source_transactions__1[transaction_id],bank_source_transactions__1[amount_inr])</f>
        <v>13341.93</v>
      </c>
      <c r="C1633" s="1">
        <f>_xlfn.XLOOKUP(A1633,Processed_data!A:A,Processed_data!F:F)</f>
        <v>13341.93</v>
      </c>
      <c r="D1633" s="1" t="str">
        <f>_xlfn.XLOOKUP(A1633,bank_source_transactions__1[transaction_id],bank_source_transactions__1[transaction_status])</f>
        <v>SUCCESS</v>
      </c>
      <c r="E1633" s="1" t="str">
        <f>_xlfn.XLOOKUP(A1633,Processed_data!A:A,Processed_data!G:G)</f>
        <v>SUCCESS</v>
      </c>
      <c r="F1633" s="1">
        <f>COUNTIF(bank_processed_transactions[transaction_id],A1633)</f>
        <v>1</v>
      </c>
      <c r="G1633" s="1" t="str">
        <f t="shared" si="250"/>
        <v>found</v>
      </c>
      <c r="H1633" s="1" t="str">
        <f t="shared" si="251"/>
        <v>Not Duplicate</v>
      </c>
      <c r="I1633" s="1" t="str">
        <f t="shared" si="252"/>
        <v>match</v>
      </c>
      <c r="J1633" s="1" t="str">
        <f t="shared" si="253"/>
        <v>match</v>
      </c>
      <c r="K1633" s="1">
        <f t="shared" si="254"/>
        <v>0</v>
      </c>
      <c r="L1633" s="2">
        <f>IF(F1633=0,"not processed",_xlfn.MINIFS(Processed_data!H:H,Processed_data!A:A,A1633))</f>
        <v>46076</v>
      </c>
      <c r="M1633" s="1">
        <f>IF(F1633=0,"not processed",ABS(bank_source_transactions__1[[#This Row],[transaction_date]]-Reconciliation!L1633))</f>
        <v>0</v>
      </c>
      <c r="N1633" s="1" t="str" cm="1">
        <f t="array" ref="N1633">_xlfn.IFS(M1633="not Processed", "Not Processed",M1633&gt;2,"SLA Breached",M1633&lt;=2,"Within SLA")</f>
        <v>Within SLA</v>
      </c>
      <c r="O1633" s="1" t="str">
        <f>_xlfn.XLOOKUP(A1633,Source_data!A:A,Source_data!D:D)</f>
        <v>UPI</v>
      </c>
      <c r="P1633" s="1">
        <f t="shared" si="255"/>
        <v>0</v>
      </c>
      <c r="Q1633" s="1">
        <f t="shared" si="256"/>
        <v>0</v>
      </c>
      <c r="R1633" s="1">
        <f t="shared" si="257"/>
        <v>0</v>
      </c>
      <c r="S1633" s="1">
        <f t="shared" si="258"/>
        <v>0</v>
      </c>
      <c r="T1633" s="1">
        <f t="shared" si="259"/>
        <v>0</v>
      </c>
      <c r="U1633" s="1" t="str">
        <f>_xlfn.XLOOKUP(Table3[[#This Row],[Transaction ID]],Source_data!A:A,Source_data!E:E)</f>
        <v>Hyderabad</v>
      </c>
      <c r="V1633" s="1">
        <f>_xlfn.IFNA(_xlfn.XLOOKUP(A1633,bank_processed_transactions[transaction_id],bank_processed_transactions[processing_minutes]),"")</f>
        <v>26.3</v>
      </c>
      <c r="W1633" s="31">
        <f>_xlfn.XLOOKUP(A1633,Source_data!A:A,Source_data!B:B)</f>
        <v>46076</v>
      </c>
    </row>
    <row r="1634" spans="1:23" x14ac:dyDescent="0.3">
      <c r="A1634" s="3" t="s">
        <v>2506</v>
      </c>
      <c r="B1634" s="1">
        <f>_xlfn.XLOOKUP(A1634,bank_source_transactions__1[transaction_id],bank_source_transactions__1[amount_inr])</f>
        <v>6862.38</v>
      </c>
      <c r="C1634" s="1">
        <f>_xlfn.XLOOKUP(A1634,Processed_data!A:A,Processed_data!F:F)</f>
        <v>6862.38</v>
      </c>
      <c r="D1634" s="1" t="str">
        <f>_xlfn.XLOOKUP(A1634,bank_source_transactions__1[transaction_id],bank_source_transactions__1[transaction_status])</f>
        <v>SUCCESS</v>
      </c>
      <c r="E1634" s="1" t="str">
        <f>_xlfn.XLOOKUP(A1634,Processed_data!A:A,Processed_data!G:G)</f>
        <v>SUCCESS</v>
      </c>
      <c r="F1634" s="1">
        <f>COUNTIF(bank_processed_transactions[transaction_id],A1634)</f>
        <v>1</v>
      </c>
      <c r="G1634" s="1" t="str">
        <f t="shared" si="250"/>
        <v>found</v>
      </c>
      <c r="H1634" s="1" t="str">
        <f t="shared" si="251"/>
        <v>Not Duplicate</v>
      </c>
      <c r="I1634" s="1" t="str">
        <f t="shared" si="252"/>
        <v>match</v>
      </c>
      <c r="J1634" s="1" t="str">
        <f t="shared" si="253"/>
        <v>match</v>
      </c>
      <c r="K1634" s="1">
        <f t="shared" si="254"/>
        <v>0</v>
      </c>
      <c r="L1634" s="2">
        <f>IF(F1634=0,"not processed",_xlfn.MINIFS(Processed_data!H:H,Processed_data!A:A,A1634))</f>
        <v>46086</v>
      </c>
      <c r="M1634" s="1">
        <f>IF(F1634=0,"not processed",ABS(bank_source_transactions__1[[#This Row],[transaction_date]]-Reconciliation!L1634))</f>
        <v>1</v>
      </c>
      <c r="N1634" s="1" t="str" cm="1">
        <f t="array" ref="N1634">_xlfn.IFS(M1634="not Processed", "Not Processed",M1634&gt;2,"SLA Breached",M1634&lt;=2,"Within SLA")</f>
        <v>Within SLA</v>
      </c>
      <c r="O1634" s="1" t="str">
        <f>_xlfn.XLOOKUP(A1634,Source_data!A:A,Source_data!D:D)</f>
        <v>NEFT</v>
      </c>
      <c r="P1634" s="1">
        <f t="shared" si="255"/>
        <v>0</v>
      </c>
      <c r="Q1634" s="1">
        <f t="shared" si="256"/>
        <v>0</v>
      </c>
      <c r="R1634" s="1">
        <f t="shared" si="257"/>
        <v>0</v>
      </c>
      <c r="S1634" s="1">
        <f t="shared" si="258"/>
        <v>0</v>
      </c>
      <c r="T1634" s="1">
        <f t="shared" si="259"/>
        <v>0</v>
      </c>
      <c r="U1634" s="1" t="str">
        <f>_xlfn.XLOOKUP(Table3[[#This Row],[Transaction ID]],Source_data!A:A,Source_data!E:E)</f>
        <v>Pune</v>
      </c>
      <c r="V1634" s="1">
        <f>_xlfn.IFNA(_xlfn.XLOOKUP(A1634,bank_processed_transactions[transaction_id],bank_processed_transactions[processing_minutes]),"")</f>
        <v>32.4</v>
      </c>
      <c r="W1634" s="31">
        <f>_xlfn.XLOOKUP(A1634,Source_data!A:A,Source_data!B:B)</f>
        <v>46085</v>
      </c>
    </row>
    <row r="1635" spans="1:23" x14ac:dyDescent="0.3">
      <c r="A1635" s="4" t="s">
        <v>3211</v>
      </c>
      <c r="B1635" s="1">
        <f>_xlfn.XLOOKUP(A1635,bank_source_transactions__1[transaction_id],bank_source_transactions__1[amount_inr])</f>
        <v>2036.83</v>
      </c>
      <c r="C1635" s="1">
        <f>_xlfn.XLOOKUP(A1635,Processed_data!A:A,Processed_data!F:F)</f>
        <v>2036.83</v>
      </c>
      <c r="D1635" s="1" t="str">
        <f>_xlfn.XLOOKUP(A1635,bank_source_transactions__1[transaction_id],bank_source_transactions__1[transaction_status])</f>
        <v>SUCCESS</v>
      </c>
      <c r="E1635" s="1" t="str">
        <f>_xlfn.XLOOKUP(A1635,Processed_data!A:A,Processed_data!G:G)</f>
        <v>SUCCESS</v>
      </c>
      <c r="F1635" s="1">
        <f>COUNTIF(bank_processed_transactions[transaction_id],A1635)</f>
        <v>1</v>
      </c>
      <c r="G1635" s="1" t="str">
        <f t="shared" si="250"/>
        <v>found</v>
      </c>
      <c r="H1635" s="1" t="str">
        <f t="shared" si="251"/>
        <v>Not Duplicate</v>
      </c>
      <c r="I1635" s="1" t="str">
        <f t="shared" si="252"/>
        <v>match</v>
      </c>
      <c r="J1635" s="1" t="str">
        <f t="shared" si="253"/>
        <v>match</v>
      </c>
      <c r="K1635" s="1">
        <f t="shared" si="254"/>
        <v>0</v>
      </c>
      <c r="L1635" s="2">
        <f>IF(F1635=0,"not processed",_xlfn.MINIFS(Processed_data!H:H,Processed_data!A:A,A1635))</f>
        <v>46027</v>
      </c>
      <c r="M1635" s="1">
        <f>IF(F1635=0,"not processed",ABS(bank_source_transactions__1[[#This Row],[transaction_date]]-Reconciliation!L1635))</f>
        <v>1</v>
      </c>
      <c r="N1635" s="1" t="str" cm="1">
        <f t="array" ref="N1635">_xlfn.IFS(M1635="not Processed", "Not Processed",M1635&gt;2,"SLA Breached",M1635&lt;=2,"Within SLA")</f>
        <v>Within SLA</v>
      </c>
      <c r="O1635" s="1" t="str">
        <f>_xlfn.XLOOKUP(A1635,Source_data!A:A,Source_data!D:D)</f>
        <v>UPI</v>
      </c>
      <c r="P1635" s="1">
        <f t="shared" si="255"/>
        <v>0</v>
      </c>
      <c r="Q1635" s="1">
        <f t="shared" si="256"/>
        <v>0</v>
      </c>
      <c r="R1635" s="1">
        <f t="shared" si="257"/>
        <v>0</v>
      </c>
      <c r="S1635" s="1">
        <f t="shared" si="258"/>
        <v>0</v>
      </c>
      <c r="T1635" s="1">
        <f t="shared" si="259"/>
        <v>0</v>
      </c>
      <c r="U1635" s="1" t="str">
        <f>_xlfn.XLOOKUP(Table3[[#This Row],[Transaction ID]],Source_data!A:A,Source_data!E:E)</f>
        <v>Hyderabad</v>
      </c>
      <c r="V1635" s="1">
        <f>_xlfn.IFNA(_xlfn.XLOOKUP(A1635,bank_processed_transactions[transaction_id],bank_processed_transactions[processing_minutes]),"")</f>
        <v>30.7</v>
      </c>
      <c r="W1635" s="31">
        <f>_xlfn.XLOOKUP(A1635,Source_data!A:A,Source_data!B:B)</f>
        <v>46026</v>
      </c>
    </row>
    <row r="1636" spans="1:23" x14ac:dyDescent="0.3">
      <c r="A1636" s="3" t="s">
        <v>3436</v>
      </c>
      <c r="B1636" s="1">
        <f>_xlfn.XLOOKUP(A1636,bank_source_transactions__1[transaction_id],bank_source_transactions__1[amount_inr])</f>
        <v>7391.18</v>
      </c>
      <c r="C1636" s="1">
        <f>_xlfn.XLOOKUP(A1636,Processed_data!A:A,Processed_data!F:F)</f>
        <v>7391.18</v>
      </c>
      <c r="D1636" s="1" t="str">
        <f>_xlfn.XLOOKUP(A1636,bank_source_transactions__1[transaction_id],bank_source_transactions__1[transaction_status])</f>
        <v>SUCCESS</v>
      </c>
      <c r="E1636" s="1" t="str">
        <f>_xlfn.XLOOKUP(A1636,Processed_data!A:A,Processed_data!G:G)</f>
        <v>SUCCESS</v>
      </c>
      <c r="F1636" s="1">
        <f>COUNTIF(bank_processed_transactions[transaction_id],A1636)</f>
        <v>1</v>
      </c>
      <c r="G1636" s="1" t="str">
        <f t="shared" si="250"/>
        <v>found</v>
      </c>
      <c r="H1636" s="1" t="str">
        <f t="shared" si="251"/>
        <v>Not Duplicate</v>
      </c>
      <c r="I1636" s="1" t="str">
        <f t="shared" si="252"/>
        <v>match</v>
      </c>
      <c r="J1636" s="1" t="str">
        <f t="shared" si="253"/>
        <v>match</v>
      </c>
      <c r="K1636" s="1">
        <f t="shared" si="254"/>
        <v>0</v>
      </c>
      <c r="L1636" s="2">
        <f>IF(F1636=0,"not processed",_xlfn.MINIFS(Processed_data!H:H,Processed_data!A:A,A1636))</f>
        <v>46077</v>
      </c>
      <c r="M1636" s="1">
        <f>IF(F1636=0,"not processed",ABS(bank_source_transactions__1[[#This Row],[transaction_date]]-Reconciliation!L1636))</f>
        <v>1</v>
      </c>
      <c r="N1636" s="1" t="str" cm="1">
        <f t="array" ref="N1636">_xlfn.IFS(M1636="not Processed", "Not Processed",M1636&gt;2,"SLA Breached",M1636&lt;=2,"Within SLA")</f>
        <v>Within SLA</v>
      </c>
      <c r="O1636" s="1" t="str">
        <f>_xlfn.XLOOKUP(A1636,Source_data!A:A,Source_data!D:D)</f>
        <v>UPI</v>
      </c>
      <c r="P1636" s="1">
        <f t="shared" si="255"/>
        <v>0</v>
      </c>
      <c r="Q1636" s="1">
        <f t="shared" si="256"/>
        <v>0</v>
      </c>
      <c r="R1636" s="1">
        <f t="shared" si="257"/>
        <v>0</v>
      </c>
      <c r="S1636" s="1">
        <f t="shared" si="258"/>
        <v>0</v>
      </c>
      <c r="T1636" s="1">
        <f t="shared" si="259"/>
        <v>0</v>
      </c>
      <c r="U1636" s="1" t="str">
        <f>_xlfn.XLOOKUP(Table3[[#This Row],[Transaction ID]],Source_data!A:A,Source_data!E:E)</f>
        <v>Hyderabad</v>
      </c>
      <c r="V1636" s="1">
        <f>_xlfn.IFNA(_xlfn.XLOOKUP(A1636,bank_processed_transactions[transaction_id],bank_processed_transactions[processing_minutes]),"")</f>
        <v>4.5</v>
      </c>
      <c r="W1636" s="31">
        <f>_xlfn.XLOOKUP(A1636,Source_data!A:A,Source_data!B:B)</f>
        <v>46076</v>
      </c>
    </row>
    <row r="1637" spans="1:23" x14ac:dyDescent="0.3">
      <c r="A1637" s="4" t="s">
        <v>3552</v>
      </c>
      <c r="B1637" s="1">
        <f>_xlfn.XLOOKUP(A1637,bank_source_transactions__1[transaction_id],bank_source_transactions__1[amount_inr])</f>
        <v>2531.33</v>
      </c>
      <c r="C1637" s="1">
        <f>_xlfn.XLOOKUP(A1637,Processed_data!A:A,Processed_data!F:F)</f>
        <v>2531.33</v>
      </c>
      <c r="D1637" s="1" t="str">
        <f>_xlfn.XLOOKUP(A1637,bank_source_transactions__1[transaction_id],bank_source_transactions__1[transaction_status])</f>
        <v>SUCCESS</v>
      </c>
      <c r="E1637" s="1" t="str">
        <f>_xlfn.XLOOKUP(A1637,Processed_data!A:A,Processed_data!G:G)</f>
        <v>SUCCESS</v>
      </c>
      <c r="F1637" s="1">
        <f>COUNTIF(bank_processed_transactions[transaction_id],A1637)</f>
        <v>1</v>
      </c>
      <c r="G1637" s="1" t="str">
        <f t="shared" si="250"/>
        <v>found</v>
      </c>
      <c r="H1637" s="1" t="str">
        <f t="shared" si="251"/>
        <v>Not Duplicate</v>
      </c>
      <c r="I1637" s="1" t="str">
        <f t="shared" si="252"/>
        <v>match</v>
      </c>
      <c r="J1637" s="1" t="str">
        <f t="shared" si="253"/>
        <v>match</v>
      </c>
      <c r="K1637" s="1">
        <f t="shared" si="254"/>
        <v>0</v>
      </c>
      <c r="L1637" s="2">
        <f>IF(F1637=0,"not processed",_xlfn.MINIFS(Processed_data!H:H,Processed_data!A:A,A1637))</f>
        <v>46047</v>
      </c>
      <c r="M1637" s="1">
        <f>IF(F1637=0,"not processed",ABS(bank_source_transactions__1[[#This Row],[transaction_date]]-Reconciliation!L1637))</f>
        <v>1</v>
      </c>
      <c r="N1637" s="1" t="str" cm="1">
        <f t="array" ref="N1637">_xlfn.IFS(M1637="not Processed", "Not Processed",M1637&gt;2,"SLA Breached",M1637&lt;=2,"Within SLA")</f>
        <v>Within SLA</v>
      </c>
      <c r="O1637" s="1" t="str">
        <f>_xlfn.XLOOKUP(A1637,Source_data!A:A,Source_data!D:D)</f>
        <v>CARD</v>
      </c>
      <c r="P1637" s="1">
        <f t="shared" si="255"/>
        <v>0</v>
      </c>
      <c r="Q1637" s="1">
        <f t="shared" si="256"/>
        <v>0</v>
      </c>
      <c r="R1637" s="1">
        <f t="shared" si="257"/>
        <v>0</v>
      </c>
      <c r="S1637" s="1">
        <f t="shared" si="258"/>
        <v>0</v>
      </c>
      <c r="T1637" s="1">
        <f t="shared" si="259"/>
        <v>0</v>
      </c>
      <c r="U1637" s="1" t="str">
        <f>_xlfn.XLOOKUP(Table3[[#This Row],[Transaction ID]],Source_data!A:A,Source_data!E:E)</f>
        <v>Pune</v>
      </c>
      <c r="V1637" s="1">
        <f>_xlfn.IFNA(_xlfn.XLOOKUP(A1637,bank_processed_transactions[transaction_id],bank_processed_transactions[processing_minutes]),"")</f>
        <v>20.8</v>
      </c>
      <c r="W1637" s="31">
        <f>_xlfn.XLOOKUP(A1637,Source_data!A:A,Source_data!B:B)</f>
        <v>46046</v>
      </c>
    </row>
    <row r="1638" spans="1:23" x14ac:dyDescent="0.3">
      <c r="A1638" s="3" t="s">
        <v>4278</v>
      </c>
      <c r="B1638" s="1">
        <f>_xlfn.XLOOKUP(A1638,bank_source_transactions__1[transaction_id],bank_source_transactions__1[amount_inr])</f>
        <v>11314.91</v>
      </c>
      <c r="C1638" s="1">
        <f>_xlfn.XLOOKUP(A1638,Processed_data!A:A,Processed_data!F:F)</f>
        <v>11314.91</v>
      </c>
      <c r="D1638" s="1" t="str">
        <f>_xlfn.XLOOKUP(A1638,bank_source_transactions__1[transaction_id],bank_source_transactions__1[transaction_status])</f>
        <v>SUCCESS</v>
      </c>
      <c r="E1638" s="1" t="str">
        <f>_xlfn.XLOOKUP(A1638,Processed_data!A:A,Processed_data!G:G)</f>
        <v>SUCCESS</v>
      </c>
      <c r="F1638" s="1">
        <f>COUNTIF(bank_processed_transactions[transaction_id],A1638)</f>
        <v>1</v>
      </c>
      <c r="G1638" s="1" t="str">
        <f t="shared" si="250"/>
        <v>found</v>
      </c>
      <c r="H1638" s="1" t="str">
        <f t="shared" si="251"/>
        <v>Not Duplicate</v>
      </c>
      <c r="I1638" s="1" t="str">
        <f t="shared" si="252"/>
        <v>match</v>
      </c>
      <c r="J1638" s="1" t="str">
        <f t="shared" si="253"/>
        <v>match</v>
      </c>
      <c r="K1638" s="1">
        <f t="shared" si="254"/>
        <v>0</v>
      </c>
      <c r="L1638" s="2">
        <f>IF(F1638=0,"not processed",_xlfn.MINIFS(Processed_data!H:H,Processed_data!A:A,A1638))</f>
        <v>46096</v>
      </c>
      <c r="M1638" s="1">
        <f>IF(F1638=0,"not processed",ABS(bank_source_transactions__1[[#This Row],[transaction_date]]-Reconciliation!L1638))</f>
        <v>3</v>
      </c>
      <c r="N1638" s="1" t="str" cm="1">
        <f t="array" ref="N1638">_xlfn.IFS(M1638="not Processed", "Not Processed",M1638&gt;2,"SLA Breached",M1638&lt;=2,"Within SLA")</f>
        <v>SLA Breached</v>
      </c>
      <c r="O1638" s="1" t="str">
        <f>_xlfn.XLOOKUP(A1638,Source_data!A:A,Source_data!D:D)</f>
        <v>UPI</v>
      </c>
      <c r="P1638" s="1">
        <f t="shared" si="255"/>
        <v>0</v>
      </c>
      <c r="Q1638" s="1">
        <f t="shared" si="256"/>
        <v>0</v>
      </c>
      <c r="R1638" s="1">
        <f t="shared" si="257"/>
        <v>0</v>
      </c>
      <c r="S1638" s="1">
        <f t="shared" si="258"/>
        <v>0</v>
      </c>
      <c r="T1638" s="1">
        <f t="shared" si="259"/>
        <v>1</v>
      </c>
      <c r="U1638" s="1" t="str">
        <f>_xlfn.XLOOKUP(Table3[[#This Row],[Transaction ID]],Source_data!A:A,Source_data!E:E)</f>
        <v>Hyderabad</v>
      </c>
      <c r="V1638" s="1">
        <f>_xlfn.IFNA(_xlfn.XLOOKUP(A1638,bank_processed_transactions[transaction_id],bank_processed_transactions[processing_minutes]),"")</f>
        <v>12.8</v>
      </c>
      <c r="W1638" s="31">
        <f>_xlfn.XLOOKUP(A1638,Source_data!A:A,Source_data!B:B)</f>
        <v>46093</v>
      </c>
    </row>
    <row r="1639" spans="1:23" x14ac:dyDescent="0.3">
      <c r="A1639" s="4" t="s">
        <v>1154</v>
      </c>
      <c r="B1639" s="1">
        <f>_xlfn.XLOOKUP(A1639,bank_source_transactions__1[transaction_id],bank_source_transactions__1[amount_inr])</f>
        <v>4452.74</v>
      </c>
      <c r="C1639" s="1">
        <f>_xlfn.XLOOKUP(A1639,Processed_data!A:A,Processed_data!F:F)</f>
        <v>4452.74</v>
      </c>
      <c r="D1639" s="1" t="str">
        <f>_xlfn.XLOOKUP(A1639,bank_source_transactions__1[transaction_id],bank_source_transactions__1[transaction_status])</f>
        <v>SUCCESS</v>
      </c>
      <c r="E1639" s="1" t="str">
        <f>_xlfn.XLOOKUP(A1639,Processed_data!A:A,Processed_data!G:G)</f>
        <v>SUCCESS</v>
      </c>
      <c r="F1639" s="1">
        <f>COUNTIF(bank_processed_transactions[transaction_id],A1639)</f>
        <v>1</v>
      </c>
      <c r="G1639" s="1" t="str">
        <f t="shared" si="250"/>
        <v>found</v>
      </c>
      <c r="H1639" s="1" t="str">
        <f t="shared" si="251"/>
        <v>Not Duplicate</v>
      </c>
      <c r="I1639" s="1" t="str">
        <f t="shared" si="252"/>
        <v>match</v>
      </c>
      <c r="J1639" s="1" t="str">
        <f t="shared" si="253"/>
        <v>match</v>
      </c>
      <c r="K1639" s="1">
        <f t="shared" si="254"/>
        <v>0</v>
      </c>
      <c r="L1639" s="2">
        <f>IF(F1639=0,"not processed",_xlfn.MINIFS(Processed_data!H:H,Processed_data!A:A,A1639))</f>
        <v>46024</v>
      </c>
      <c r="M1639" s="1">
        <f>IF(F1639=0,"not processed",ABS(bank_source_transactions__1[[#This Row],[transaction_date]]-Reconciliation!L1639))</f>
        <v>1</v>
      </c>
      <c r="N1639" s="1" t="str" cm="1">
        <f t="array" ref="N1639">_xlfn.IFS(M1639="not Processed", "Not Processed",M1639&gt;2,"SLA Breached",M1639&lt;=2,"Within SLA")</f>
        <v>Within SLA</v>
      </c>
      <c r="O1639" s="1" t="str">
        <f>_xlfn.XLOOKUP(A1639,Source_data!A:A,Source_data!D:D)</f>
        <v>UPI</v>
      </c>
      <c r="P1639" s="1">
        <f t="shared" si="255"/>
        <v>0</v>
      </c>
      <c r="Q1639" s="1">
        <f t="shared" si="256"/>
        <v>0</v>
      </c>
      <c r="R1639" s="1">
        <f t="shared" si="257"/>
        <v>0</v>
      </c>
      <c r="S1639" s="1">
        <f t="shared" si="258"/>
        <v>0</v>
      </c>
      <c r="T1639" s="1">
        <f t="shared" si="259"/>
        <v>0</v>
      </c>
      <c r="U1639" s="1" t="str">
        <f>_xlfn.XLOOKUP(Table3[[#This Row],[Transaction ID]],Source_data!A:A,Source_data!E:E)</f>
        <v>Mumbai</v>
      </c>
      <c r="V1639" s="1">
        <f>_xlfn.IFNA(_xlfn.XLOOKUP(A1639,bank_processed_transactions[transaction_id],bank_processed_transactions[processing_minutes]),"")</f>
        <v>32.1</v>
      </c>
      <c r="W1639" s="31">
        <f>_xlfn.XLOOKUP(A1639,Source_data!A:A,Source_data!B:B)</f>
        <v>46023</v>
      </c>
    </row>
    <row r="1640" spans="1:23" x14ac:dyDescent="0.3">
      <c r="A1640" s="3" t="s">
        <v>3668</v>
      </c>
      <c r="B1640" s="1">
        <f>_xlfn.XLOOKUP(A1640,bank_source_transactions__1[transaction_id],bank_source_transactions__1[amount_inr])</f>
        <v>2487.66</v>
      </c>
      <c r="C1640" s="1">
        <f>_xlfn.XLOOKUP(A1640,Processed_data!A:A,Processed_data!F:F)</f>
        <v>2487.66</v>
      </c>
      <c r="D1640" s="1" t="str">
        <f>_xlfn.XLOOKUP(A1640,bank_source_transactions__1[transaction_id],bank_source_transactions__1[transaction_status])</f>
        <v>SUCCESS</v>
      </c>
      <c r="E1640" s="1" t="str">
        <f>_xlfn.XLOOKUP(A1640,Processed_data!A:A,Processed_data!G:G)</f>
        <v>SUCCESS</v>
      </c>
      <c r="F1640" s="1">
        <f>COUNTIF(bank_processed_transactions[transaction_id],A1640)</f>
        <v>1</v>
      </c>
      <c r="G1640" s="1" t="str">
        <f t="shared" si="250"/>
        <v>found</v>
      </c>
      <c r="H1640" s="1" t="str">
        <f t="shared" si="251"/>
        <v>Not Duplicate</v>
      </c>
      <c r="I1640" s="1" t="str">
        <f t="shared" si="252"/>
        <v>match</v>
      </c>
      <c r="J1640" s="1" t="str">
        <f t="shared" si="253"/>
        <v>match</v>
      </c>
      <c r="K1640" s="1">
        <f t="shared" si="254"/>
        <v>0</v>
      </c>
      <c r="L1640" s="2">
        <f>IF(F1640=0,"not processed",_xlfn.MINIFS(Processed_data!H:H,Processed_data!A:A,A1640))</f>
        <v>46027</v>
      </c>
      <c r="M1640" s="1">
        <f>IF(F1640=0,"not processed",ABS(bank_source_transactions__1[[#This Row],[transaction_date]]-Reconciliation!L1640))</f>
        <v>1</v>
      </c>
      <c r="N1640" s="1" t="str" cm="1">
        <f t="array" ref="N1640">_xlfn.IFS(M1640="not Processed", "Not Processed",M1640&gt;2,"SLA Breached",M1640&lt;=2,"Within SLA")</f>
        <v>Within SLA</v>
      </c>
      <c r="O1640" s="1" t="str">
        <f>_xlfn.XLOOKUP(A1640,Source_data!A:A,Source_data!D:D)</f>
        <v>NEFT</v>
      </c>
      <c r="P1640" s="1">
        <f t="shared" si="255"/>
        <v>0</v>
      </c>
      <c r="Q1640" s="1">
        <f t="shared" si="256"/>
        <v>0</v>
      </c>
      <c r="R1640" s="1">
        <f t="shared" si="257"/>
        <v>0</v>
      </c>
      <c r="S1640" s="1">
        <f t="shared" si="258"/>
        <v>0</v>
      </c>
      <c r="T1640" s="1">
        <f t="shared" si="259"/>
        <v>0</v>
      </c>
      <c r="U1640" s="1" t="str">
        <f>_xlfn.XLOOKUP(Table3[[#This Row],[Transaction ID]],Source_data!A:A,Source_data!E:E)</f>
        <v>Pune</v>
      </c>
      <c r="V1640" s="1">
        <f>_xlfn.IFNA(_xlfn.XLOOKUP(A1640,bank_processed_transactions[transaction_id],bank_processed_transactions[processing_minutes]),"")</f>
        <v>60.4</v>
      </c>
      <c r="W1640" s="31">
        <f>_xlfn.XLOOKUP(A1640,Source_data!A:A,Source_data!B:B)</f>
        <v>46026</v>
      </c>
    </row>
    <row r="1641" spans="1:23" x14ac:dyDescent="0.3">
      <c r="A1641" s="4" t="s">
        <v>3213</v>
      </c>
      <c r="B1641" s="1">
        <f>_xlfn.XLOOKUP(A1641,bank_source_transactions__1[transaction_id],bank_source_transactions__1[amount_inr])</f>
        <v>31472.79</v>
      </c>
      <c r="C1641" s="1">
        <f>_xlfn.XLOOKUP(A1641,Processed_data!A:A,Processed_data!F:F)</f>
        <v>31472.79</v>
      </c>
      <c r="D1641" s="1" t="str">
        <f>_xlfn.XLOOKUP(A1641,bank_source_transactions__1[transaction_id],bank_source_transactions__1[transaction_status])</f>
        <v>SUCCESS</v>
      </c>
      <c r="E1641" s="1" t="str">
        <f>_xlfn.XLOOKUP(A1641,Processed_data!A:A,Processed_data!G:G)</f>
        <v>SUCCESS</v>
      </c>
      <c r="F1641" s="1">
        <f>COUNTIF(bank_processed_transactions[transaction_id],A1641)</f>
        <v>1</v>
      </c>
      <c r="G1641" s="1" t="str">
        <f t="shared" si="250"/>
        <v>found</v>
      </c>
      <c r="H1641" s="1" t="str">
        <f t="shared" si="251"/>
        <v>Not Duplicate</v>
      </c>
      <c r="I1641" s="1" t="str">
        <f t="shared" si="252"/>
        <v>match</v>
      </c>
      <c r="J1641" s="1" t="str">
        <f t="shared" si="253"/>
        <v>match</v>
      </c>
      <c r="K1641" s="1">
        <f t="shared" si="254"/>
        <v>0</v>
      </c>
      <c r="L1641" s="2">
        <f>IF(F1641=0,"not processed",_xlfn.MINIFS(Processed_data!H:H,Processed_data!A:A,A1641))</f>
        <v>46055</v>
      </c>
      <c r="M1641" s="1">
        <f>IF(F1641=0,"not processed",ABS(bank_source_transactions__1[[#This Row],[transaction_date]]-Reconciliation!L1641))</f>
        <v>3</v>
      </c>
      <c r="N1641" s="1" t="str" cm="1">
        <f t="array" ref="N1641">_xlfn.IFS(M1641="not Processed", "Not Processed",M1641&gt;2,"SLA Breached",M1641&lt;=2,"Within SLA")</f>
        <v>SLA Breached</v>
      </c>
      <c r="O1641" s="1" t="str">
        <f>_xlfn.XLOOKUP(A1641,Source_data!A:A,Source_data!D:D)</f>
        <v>UPI</v>
      </c>
      <c r="P1641" s="1">
        <f t="shared" si="255"/>
        <v>0</v>
      </c>
      <c r="Q1641" s="1">
        <f t="shared" si="256"/>
        <v>0</v>
      </c>
      <c r="R1641" s="1">
        <f t="shared" si="257"/>
        <v>0</v>
      </c>
      <c r="S1641" s="1">
        <f t="shared" si="258"/>
        <v>0</v>
      </c>
      <c r="T1641" s="1">
        <f t="shared" si="259"/>
        <v>1</v>
      </c>
      <c r="U1641" s="1" t="str">
        <f>_xlfn.XLOOKUP(Table3[[#This Row],[Transaction ID]],Source_data!A:A,Source_data!E:E)</f>
        <v>Hyderabad</v>
      </c>
      <c r="V1641" s="1">
        <f>_xlfn.IFNA(_xlfn.XLOOKUP(A1641,bank_processed_transactions[transaction_id],bank_processed_transactions[processing_minutes]),"")</f>
        <v>36.4</v>
      </c>
      <c r="W1641" s="31">
        <f>_xlfn.XLOOKUP(A1641,Source_data!A:A,Source_data!B:B)</f>
        <v>46052</v>
      </c>
    </row>
    <row r="1642" spans="1:23" x14ac:dyDescent="0.3">
      <c r="A1642" s="3" t="s">
        <v>1569</v>
      </c>
      <c r="B1642" s="1">
        <f>_xlfn.XLOOKUP(A1642,bank_source_transactions__1[transaction_id],bank_source_transactions__1[amount_inr])</f>
        <v>4396.8599999999997</v>
      </c>
      <c r="C1642" s="1">
        <f>_xlfn.XLOOKUP(A1642,Processed_data!A:A,Processed_data!F:F)</f>
        <v>4396.8599999999997</v>
      </c>
      <c r="D1642" s="1" t="str">
        <f>_xlfn.XLOOKUP(A1642,bank_source_transactions__1[transaction_id],bank_source_transactions__1[transaction_status])</f>
        <v>SUCCESS</v>
      </c>
      <c r="E1642" s="1" t="str">
        <f>_xlfn.XLOOKUP(A1642,Processed_data!A:A,Processed_data!G:G)</f>
        <v>SUCCESS</v>
      </c>
      <c r="F1642" s="1">
        <f>COUNTIF(bank_processed_transactions[transaction_id],A1642)</f>
        <v>1</v>
      </c>
      <c r="G1642" s="1" t="str">
        <f t="shared" si="250"/>
        <v>found</v>
      </c>
      <c r="H1642" s="1" t="str">
        <f t="shared" si="251"/>
        <v>Not Duplicate</v>
      </c>
      <c r="I1642" s="1" t="str">
        <f t="shared" si="252"/>
        <v>match</v>
      </c>
      <c r="J1642" s="1" t="str">
        <f t="shared" si="253"/>
        <v>match</v>
      </c>
      <c r="K1642" s="1">
        <f t="shared" si="254"/>
        <v>0</v>
      </c>
      <c r="L1642" s="2">
        <f>IF(F1642=0,"not processed",_xlfn.MINIFS(Processed_data!H:H,Processed_data!A:A,A1642))</f>
        <v>46108</v>
      </c>
      <c r="M1642" s="1">
        <f>IF(F1642=0,"not processed",ABS(bank_source_transactions__1[[#This Row],[transaction_date]]-Reconciliation!L1642))</f>
        <v>0</v>
      </c>
      <c r="N1642" s="1" t="str" cm="1">
        <f t="array" ref="N1642">_xlfn.IFS(M1642="not Processed", "Not Processed",M1642&gt;2,"SLA Breached",M1642&lt;=2,"Within SLA")</f>
        <v>Within SLA</v>
      </c>
      <c r="O1642" s="1" t="str">
        <f>_xlfn.XLOOKUP(A1642,Source_data!A:A,Source_data!D:D)</f>
        <v>UPI</v>
      </c>
      <c r="P1642" s="1">
        <f t="shared" si="255"/>
        <v>0</v>
      </c>
      <c r="Q1642" s="1">
        <f t="shared" si="256"/>
        <v>0</v>
      </c>
      <c r="R1642" s="1">
        <f t="shared" si="257"/>
        <v>0</v>
      </c>
      <c r="S1642" s="1">
        <f t="shared" si="258"/>
        <v>0</v>
      </c>
      <c r="T1642" s="1">
        <f t="shared" si="259"/>
        <v>0</v>
      </c>
      <c r="U1642" s="1" t="str">
        <f>_xlfn.XLOOKUP(Table3[[#This Row],[Transaction ID]],Source_data!A:A,Source_data!E:E)</f>
        <v>Bengaluru</v>
      </c>
      <c r="V1642" s="1">
        <f>_xlfn.IFNA(_xlfn.XLOOKUP(A1642,bank_processed_transactions[transaction_id],bank_processed_transactions[processing_minutes]),"")</f>
        <v>4.9000000000000004</v>
      </c>
      <c r="W1642" s="31">
        <f>_xlfn.XLOOKUP(A1642,Source_data!A:A,Source_data!B:B)</f>
        <v>46108</v>
      </c>
    </row>
    <row r="1643" spans="1:23" x14ac:dyDescent="0.3">
      <c r="A1643" s="4" t="s">
        <v>881</v>
      </c>
      <c r="B1643" s="1">
        <f>_xlfn.XLOOKUP(A1643,bank_source_transactions__1[transaction_id],bank_source_transactions__1[amount_inr])</f>
        <v>5124.3100000000004</v>
      </c>
      <c r="C1643" s="1">
        <f>_xlfn.XLOOKUP(A1643,Processed_data!A:A,Processed_data!F:F)</f>
        <v>5124.3100000000004</v>
      </c>
      <c r="D1643" s="1" t="str">
        <f>_xlfn.XLOOKUP(A1643,bank_source_transactions__1[transaction_id],bank_source_transactions__1[transaction_status])</f>
        <v>SUCCESS</v>
      </c>
      <c r="E1643" s="1" t="str">
        <f>_xlfn.XLOOKUP(A1643,Processed_data!A:A,Processed_data!G:G)</f>
        <v>SUCCESS</v>
      </c>
      <c r="F1643" s="1">
        <f>COUNTIF(bank_processed_transactions[transaction_id],A1643)</f>
        <v>1</v>
      </c>
      <c r="G1643" s="1" t="str">
        <f t="shared" si="250"/>
        <v>found</v>
      </c>
      <c r="H1643" s="1" t="str">
        <f t="shared" si="251"/>
        <v>Not Duplicate</v>
      </c>
      <c r="I1643" s="1" t="str">
        <f t="shared" si="252"/>
        <v>match</v>
      </c>
      <c r="J1643" s="1" t="str">
        <f t="shared" si="253"/>
        <v>match</v>
      </c>
      <c r="K1643" s="1">
        <f t="shared" si="254"/>
        <v>0</v>
      </c>
      <c r="L1643" s="2">
        <f>IF(F1643=0,"not processed",_xlfn.MINIFS(Processed_data!H:H,Processed_data!A:A,A1643))</f>
        <v>46062</v>
      </c>
      <c r="M1643" s="1">
        <f>IF(F1643=0,"not processed",ABS(bank_source_transactions__1[[#This Row],[transaction_date]]-Reconciliation!L1643))</f>
        <v>2</v>
      </c>
      <c r="N1643" s="1" t="str" cm="1">
        <f t="array" ref="N1643">_xlfn.IFS(M1643="not Processed", "Not Processed",M1643&gt;2,"SLA Breached",M1643&lt;=2,"Within SLA")</f>
        <v>Within SLA</v>
      </c>
      <c r="O1643" s="1" t="str">
        <f>_xlfn.XLOOKUP(A1643,Source_data!A:A,Source_data!D:D)</f>
        <v>NEFT</v>
      </c>
      <c r="P1643" s="1">
        <f t="shared" si="255"/>
        <v>0</v>
      </c>
      <c r="Q1643" s="1">
        <f t="shared" si="256"/>
        <v>0</v>
      </c>
      <c r="R1643" s="1">
        <f t="shared" si="257"/>
        <v>0</v>
      </c>
      <c r="S1643" s="1">
        <f t="shared" si="258"/>
        <v>0</v>
      </c>
      <c r="T1643" s="1">
        <f t="shared" si="259"/>
        <v>0</v>
      </c>
      <c r="U1643" s="1" t="str">
        <f>_xlfn.XLOOKUP(Table3[[#This Row],[Transaction ID]],Source_data!A:A,Source_data!E:E)</f>
        <v>Mumbai</v>
      </c>
      <c r="V1643" s="1">
        <f>_xlfn.IFNA(_xlfn.XLOOKUP(A1643,bank_processed_transactions[transaction_id],bank_processed_transactions[processing_minutes]),"")</f>
        <v>17.7</v>
      </c>
      <c r="W1643" s="31">
        <f>_xlfn.XLOOKUP(A1643,Source_data!A:A,Source_data!B:B)</f>
        <v>46060</v>
      </c>
    </row>
    <row r="1644" spans="1:23" x14ac:dyDescent="0.3">
      <c r="A1644" s="3" t="s">
        <v>3069</v>
      </c>
      <c r="B1644" s="1">
        <f>_xlfn.XLOOKUP(A1644,bank_source_transactions__1[transaction_id],bank_source_transactions__1[amount_inr])</f>
        <v>2389.77</v>
      </c>
      <c r="C1644" s="1">
        <f>_xlfn.XLOOKUP(A1644,Processed_data!A:A,Processed_data!F:F)</f>
        <v>2389.77</v>
      </c>
      <c r="D1644" s="1" t="str">
        <f>_xlfn.XLOOKUP(A1644,bank_source_transactions__1[transaction_id],bank_source_transactions__1[transaction_status])</f>
        <v>SUCCESS</v>
      </c>
      <c r="E1644" s="1" t="str">
        <f>_xlfn.XLOOKUP(A1644,Processed_data!A:A,Processed_data!G:G)</f>
        <v>SUCCESS</v>
      </c>
      <c r="F1644" s="1">
        <f>COUNTIF(bank_processed_transactions[transaction_id],A1644)</f>
        <v>1</v>
      </c>
      <c r="G1644" s="1" t="str">
        <f t="shared" si="250"/>
        <v>found</v>
      </c>
      <c r="H1644" s="1" t="str">
        <f t="shared" si="251"/>
        <v>Not Duplicate</v>
      </c>
      <c r="I1644" s="1" t="str">
        <f t="shared" si="252"/>
        <v>match</v>
      </c>
      <c r="J1644" s="1" t="str">
        <f t="shared" si="253"/>
        <v>match</v>
      </c>
      <c r="K1644" s="1">
        <f t="shared" si="254"/>
        <v>0</v>
      </c>
      <c r="L1644" s="2">
        <f>IF(F1644=0,"not processed",_xlfn.MINIFS(Processed_data!H:H,Processed_data!A:A,A1644))</f>
        <v>46104</v>
      </c>
      <c r="M1644" s="1">
        <f>IF(F1644=0,"not processed",ABS(bank_source_transactions__1[[#This Row],[transaction_date]]-Reconciliation!L1644))</f>
        <v>2</v>
      </c>
      <c r="N1644" s="1" t="str" cm="1">
        <f t="array" ref="N1644">_xlfn.IFS(M1644="not Processed", "Not Processed",M1644&gt;2,"SLA Breached",M1644&lt;=2,"Within SLA")</f>
        <v>Within SLA</v>
      </c>
      <c r="O1644" s="1" t="str">
        <f>_xlfn.XLOOKUP(A1644,Source_data!A:A,Source_data!D:D)</f>
        <v>UPI</v>
      </c>
      <c r="P1644" s="1">
        <f t="shared" si="255"/>
        <v>0</v>
      </c>
      <c r="Q1644" s="1">
        <f t="shared" si="256"/>
        <v>0</v>
      </c>
      <c r="R1644" s="1">
        <f t="shared" si="257"/>
        <v>0</v>
      </c>
      <c r="S1644" s="1">
        <f t="shared" si="258"/>
        <v>0</v>
      </c>
      <c r="T1644" s="1">
        <f t="shared" si="259"/>
        <v>0</v>
      </c>
      <c r="U1644" s="1" t="str">
        <f>_xlfn.XLOOKUP(Table3[[#This Row],[Transaction ID]],Source_data!A:A,Source_data!E:E)</f>
        <v>Hyderabad</v>
      </c>
      <c r="V1644" s="1">
        <f>_xlfn.IFNA(_xlfn.XLOOKUP(A1644,bank_processed_transactions[transaction_id],bank_processed_transactions[processing_minutes]),"")</f>
        <v>35.200000000000003</v>
      </c>
      <c r="W1644" s="31">
        <f>_xlfn.XLOOKUP(A1644,Source_data!A:A,Source_data!B:B)</f>
        <v>46102</v>
      </c>
    </row>
    <row r="1645" spans="1:23" x14ac:dyDescent="0.3">
      <c r="A1645" s="4" t="s">
        <v>3254</v>
      </c>
      <c r="B1645" s="1">
        <f>_xlfn.XLOOKUP(A1645,bank_source_transactions__1[transaction_id],bank_source_transactions__1[amount_inr])</f>
        <v>1745.12</v>
      </c>
      <c r="C1645" s="1">
        <f>_xlfn.XLOOKUP(A1645,Processed_data!A:A,Processed_data!F:F)</f>
        <v>1745.12</v>
      </c>
      <c r="D1645" s="1" t="str">
        <f>_xlfn.XLOOKUP(A1645,bank_source_transactions__1[transaction_id],bank_source_transactions__1[transaction_status])</f>
        <v>SUCCESS</v>
      </c>
      <c r="E1645" s="1" t="str">
        <f>_xlfn.XLOOKUP(A1645,Processed_data!A:A,Processed_data!G:G)</f>
        <v>SUCCESS</v>
      </c>
      <c r="F1645" s="1">
        <f>COUNTIF(bank_processed_transactions[transaction_id],A1645)</f>
        <v>1</v>
      </c>
      <c r="G1645" s="1" t="str">
        <f t="shared" si="250"/>
        <v>found</v>
      </c>
      <c r="H1645" s="1" t="str">
        <f t="shared" si="251"/>
        <v>Not Duplicate</v>
      </c>
      <c r="I1645" s="1" t="str">
        <f t="shared" si="252"/>
        <v>match</v>
      </c>
      <c r="J1645" s="1" t="str">
        <f t="shared" si="253"/>
        <v>match</v>
      </c>
      <c r="K1645" s="1">
        <f t="shared" si="254"/>
        <v>0</v>
      </c>
      <c r="L1645" s="2">
        <f>IF(F1645=0,"not processed",_xlfn.MINIFS(Processed_data!H:H,Processed_data!A:A,A1645))</f>
        <v>46048</v>
      </c>
      <c r="M1645" s="1">
        <f>IF(F1645=0,"not processed",ABS(bank_source_transactions__1[[#This Row],[transaction_date]]-Reconciliation!L1645))</f>
        <v>0</v>
      </c>
      <c r="N1645" s="1" t="str" cm="1">
        <f t="array" ref="N1645">_xlfn.IFS(M1645="not Processed", "Not Processed",M1645&gt;2,"SLA Breached",M1645&lt;=2,"Within SLA")</f>
        <v>Within SLA</v>
      </c>
      <c r="O1645" s="1" t="str">
        <f>_xlfn.XLOOKUP(A1645,Source_data!A:A,Source_data!D:D)</f>
        <v>IMPS</v>
      </c>
      <c r="P1645" s="1">
        <f t="shared" si="255"/>
        <v>0</v>
      </c>
      <c r="Q1645" s="1">
        <f t="shared" si="256"/>
        <v>0</v>
      </c>
      <c r="R1645" s="1">
        <f t="shared" si="257"/>
        <v>0</v>
      </c>
      <c r="S1645" s="1">
        <f t="shared" si="258"/>
        <v>0</v>
      </c>
      <c r="T1645" s="1">
        <f t="shared" si="259"/>
        <v>0</v>
      </c>
      <c r="U1645" s="1" t="str">
        <f>_xlfn.XLOOKUP(Table3[[#This Row],[Transaction ID]],Source_data!A:A,Source_data!E:E)</f>
        <v>Hyderabad</v>
      </c>
      <c r="V1645" s="1">
        <f>_xlfn.IFNA(_xlfn.XLOOKUP(A1645,bank_processed_transactions[transaction_id],bank_processed_transactions[processing_minutes]),"")</f>
        <v>2</v>
      </c>
      <c r="W1645" s="31">
        <f>_xlfn.XLOOKUP(A1645,Source_data!A:A,Source_data!B:B)</f>
        <v>46048</v>
      </c>
    </row>
    <row r="1646" spans="1:23" x14ac:dyDescent="0.3">
      <c r="A1646" s="3" t="s">
        <v>4009</v>
      </c>
      <c r="B1646" s="1">
        <f>_xlfn.XLOOKUP(A1646,bank_source_transactions__1[transaction_id],bank_source_transactions__1[amount_inr])</f>
        <v>3954.49</v>
      </c>
      <c r="C1646" s="1">
        <f>_xlfn.XLOOKUP(A1646,Processed_data!A:A,Processed_data!F:F)</f>
        <v>3954.49</v>
      </c>
      <c r="D1646" s="1" t="str">
        <f>_xlfn.XLOOKUP(A1646,bank_source_transactions__1[transaction_id],bank_source_transactions__1[transaction_status])</f>
        <v>SUCCESS</v>
      </c>
      <c r="E1646" s="1" t="str">
        <f>_xlfn.XLOOKUP(A1646,Processed_data!A:A,Processed_data!G:G)</f>
        <v>SUCCESS</v>
      </c>
      <c r="F1646" s="1">
        <f>COUNTIF(bank_processed_transactions[transaction_id],A1646)</f>
        <v>1</v>
      </c>
      <c r="G1646" s="1" t="str">
        <f t="shared" si="250"/>
        <v>found</v>
      </c>
      <c r="H1646" s="1" t="str">
        <f t="shared" si="251"/>
        <v>Not Duplicate</v>
      </c>
      <c r="I1646" s="1" t="str">
        <f t="shared" si="252"/>
        <v>match</v>
      </c>
      <c r="J1646" s="1" t="str">
        <f t="shared" si="253"/>
        <v>match</v>
      </c>
      <c r="K1646" s="1">
        <f t="shared" si="254"/>
        <v>0</v>
      </c>
      <c r="L1646" s="2">
        <f>IF(F1646=0,"not processed",_xlfn.MINIFS(Processed_data!H:H,Processed_data!A:A,A1646))</f>
        <v>46098</v>
      </c>
      <c r="M1646" s="1">
        <f>IF(F1646=0,"not processed",ABS(bank_source_transactions__1[[#This Row],[transaction_date]]-Reconciliation!L1646))</f>
        <v>2</v>
      </c>
      <c r="N1646" s="1" t="str" cm="1">
        <f t="array" ref="N1646">_xlfn.IFS(M1646="not Processed", "Not Processed",M1646&gt;2,"SLA Breached",M1646&lt;=2,"Within SLA")</f>
        <v>Within SLA</v>
      </c>
      <c r="O1646" s="1" t="str">
        <f>_xlfn.XLOOKUP(A1646,Source_data!A:A,Source_data!D:D)</f>
        <v>UPI</v>
      </c>
      <c r="P1646" s="1">
        <f t="shared" si="255"/>
        <v>0</v>
      </c>
      <c r="Q1646" s="1">
        <f t="shared" si="256"/>
        <v>0</v>
      </c>
      <c r="R1646" s="1">
        <f t="shared" si="257"/>
        <v>0</v>
      </c>
      <c r="S1646" s="1">
        <f t="shared" si="258"/>
        <v>0</v>
      </c>
      <c r="T1646" s="1">
        <f t="shared" si="259"/>
        <v>0</v>
      </c>
      <c r="U1646" s="1" t="str">
        <f>_xlfn.XLOOKUP(Table3[[#This Row],[Transaction ID]],Source_data!A:A,Source_data!E:E)</f>
        <v>Hyderabad</v>
      </c>
      <c r="V1646" s="1">
        <f>_xlfn.IFNA(_xlfn.XLOOKUP(A1646,bank_processed_transactions[transaction_id],bank_processed_transactions[processing_minutes]),"")</f>
        <v>29.9</v>
      </c>
      <c r="W1646" s="31">
        <f>_xlfn.XLOOKUP(A1646,Source_data!A:A,Source_data!B:B)</f>
        <v>46096</v>
      </c>
    </row>
    <row r="1647" spans="1:23" x14ac:dyDescent="0.3">
      <c r="A1647" s="4" t="s">
        <v>1542</v>
      </c>
      <c r="B1647" s="1">
        <f>_xlfn.XLOOKUP(A1647,bank_source_transactions__1[transaction_id],bank_source_transactions__1[amount_inr])</f>
        <v>784.54</v>
      </c>
      <c r="C1647" s="1">
        <f>_xlfn.XLOOKUP(A1647,Processed_data!A:A,Processed_data!F:F)</f>
        <v>784.54</v>
      </c>
      <c r="D1647" s="1" t="str">
        <f>_xlfn.XLOOKUP(A1647,bank_source_transactions__1[transaction_id],bank_source_transactions__1[transaction_status])</f>
        <v>FAILED</v>
      </c>
      <c r="E1647" s="1" t="str">
        <f>_xlfn.XLOOKUP(A1647,Processed_data!A:A,Processed_data!G:G)</f>
        <v>FAILED</v>
      </c>
      <c r="F1647" s="1">
        <f>COUNTIF(bank_processed_transactions[transaction_id],A1647)</f>
        <v>1</v>
      </c>
      <c r="G1647" s="1" t="str">
        <f t="shared" si="250"/>
        <v>found</v>
      </c>
      <c r="H1647" s="1" t="str">
        <f t="shared" si="251"/>
        <v>Not Duplicate</v>
      </c>
      <c r="I1647" s="1" t="str">
        <f t="shared" si="252"/>
        <v>match</v>
      </c>
      <c r="J1647" s="1" t="str">
        <f t="shared" si="253"/>
        <v>match</v>
      </c>
      <c r="K1647" s="1">
        <f t="shared" si="254"/>
        <v>0</v>
      </c>
      <c r="L1647" s="2">
        <f>IF(F1647=0,"not processed",_xlfn.MINIFS(Processed_data!H:H,Processed_data!A:A,A1647))</f>
        <v>46108</v>
      </c>
      <c r="M1647" s="1">
        <f>IF(F1647=0,"not processed",ABS(bank_source_transactions__1[[#This Row],[transaction_date]]-Reconciliation!L1647))</f>
        <v>3</v>
      </c>
      <c r="N1647" s="1" t="str" cm="1">
        <f t="array" ref="N1647">_xlfn.IFS(M1647="not Processed", "Not Processed",M1647&gt;2,"SLA Breached",M1647&lt;=2,"Within SLA")</f>
        <v>SLA Breached</v>
      </c>
      <c r="O1647" s="1" t="str">
        <f>_xlfn.XLOOKUP(A1647,Source_data!A:A,Source_data!D:D)</f>
        <v>IMPS</v>
      </c>
      <c r="P1647" s="1">
        <f t="shared" si="255"/>
        <v>0</v>
      </c>
      <c r="Q1647" s="1">
        <f t="shared" si="256"/>
        <v>0</v>
      </c>
      <c r="R1647" s="1">
        <f t="shared" si="257"/>
        <v>0</v>
      </c>
      <c r="S1647" s="1">
        <f t="shared" si="258"/>
        <v>0</v>
      </c>
      <c r="T1647" s="1">
        <f t="shared" si="259"/>
        <v>1</v>
      </c>
      <c r="U1647" s="1" t="str">
        <f>_xlfn.XLOOKUP(Table3[[#This Row],[Transaction ID]],Source_data!A:A,Source_data!E:E)</f>
        <v>Mumbai</v>
      </c>
      <c r="V1647" s="1">
        <f>_xlfn.IFNA(_xlfn.XLOOKUP(A1647,bank_processed_transactions[transaction_id],bank_processed_transactions[processing_minutes]),"")</f>
        <v>46.1</v>
      </c>
      <c r="W1647" s="31">
        <f>_xlfn.XLOOKUP(A1647,Source_data!A:A,Source_data!B:B)</f>
        <v>46105</v>
      </c>
    </row>
    <row r="1648" spans="1:23" x14ac:dyDescent="0.3">
      <c r="A1648" s="3" t="s">
        <v>2332</v>
      </c>
      <c r="B1648" s="1">
        <f>_xlfn.XLOOKUP(A1648,bank_source_transactions__1[transaction_id],bank_source_transactions__1[amount_inr])</f>
        <v>9713.36</v>
      </c>
      <c r="C1648" s="1">
        <f>_xlfn.XLOOKUP(A1648,Processed_data!A:A,Processed_data!F:F)</f>
        <v>9713.36</v>
      </c>
      <c r="D1648" s="1" t="str">
        <f>_xlfn.XLOOKUP(A1648,bank_source_transactions__1[transaction_id],bank_source_transactions__1[transaction_status])</f>
        <v>SUCCESS</v>
      </c>
      <c r="E1648" s="1" t="str">
        <f>_xlfn.XLOOKUP(A1648,Processed_data!A:A,Processed_data!G:G)</f>
        <v>SUCCESS</v>
      </c>
      <c r="F1648" s="1">
        <f>COUNTIF(bank_processed_transactions[transaction_id],A1648)</f>
        <v>1</v>
      </c>
      <c r="G1648" s="1" t="str">
        <f t="shared" si="250"/>
        <v>found</v>
      </c>
      <c r="H1648" s="1" t="str">
        <f t="shared" si="251"/>
        <v>Not Duplicate</v>
      </c>
      <c r="I1648" s="1" t="str">
        <f t="shared" si="252"/>
        <v>match</v>
      </c>
      <c r="J1648" s="1" t="str">
        <f t="shared" si="253"/>
        <v>match</v>
      </c>
      <c r="K1648" s="1">
        <f t="shared" si="254"/>
        <v>0</v>
      </c>
      <c r="L1648" s="2">
        <f>IF(F1648=0,"not processed",_xlfn.MINIFS(Processed_data!H:H,Processed_data!A:A,A1648))</f>
        <v>46054</v>
      </c>
      <c r="M1648" s="1">
        <f>IF(F1648=0,"not processed",ABS(bank_source_transactions__1[[#This Row],[transaction_date]]-Reconciliation!L1648))</f>
        <v>3</v>
      </c>
      <c r="N1648" s="1" t="str" cm="1">
        <f t="array" ref="N1648">_xlfn.IFS(M1648="not Processed", "Not Processed",M1648&gt;2,"SLA Breached",M1648&lt;=2,"Within SLA")</f>
        <v>SLA Breached</v>
      </c>
      <c r="O1648" s="1" t="str">
        <f>_xlfn.XLOOKUP(A1648,Source_data!A:A,Source_data!D:D)</f>
        <v>UPI</v>
      </c>
      <c r="P1648" s="1">
        <f t="shared" si="255"/>
        <v>0</v>
      </c>
      <c r="Q1648" s="1">
        <f t="shared" si="256"/>
        <v>0</v>
      </c>
      <c r="R1648" s="1">
        <f t="shared" si="257"/>
        <v>0</v>
      </c>
      <c r="S1648" s="1">
        <f t="shared" si="258"/>
        <v>0</v>
      </c>
      <c r="T1648" s="1">
        <f t="shared" si="259"/>
        <v>1</v>
      </c>
      <c r="U1648" s="1" t="str">
        <f>_xlfn.XLOOKUP(Table3[[#This Row],[Transaction ID]],Source_data!A:A,Source_data!E:E)</f>
        <v>Hyderabad</v>
      </c>
      <c r="V1648" s="1">
        <f>_xlfn.IFNA(_xlfn.XLOOKUP(A1648,bank_processed_transactions[transaction_id],bank_processed_transactions[processing_minutes]),"")</f>
        <v>61.6</v>
      </c>
      <c r="W1648" s="31">
        <f>_xlfn.XLOOKUP(A1648,Source_data!A:A,Source_data!B:B)</f>
        <v>46051</v>
      </c>
    </row>
    <row r="1649" spans="1:23" x14ac:dyDescent="0.3">
      <c r="A1649" s="4" t="s">
        <v>2882</v>
      </c>
      <c r="B1649" s="1">
        <f>_xlfn.XLOOKUP(A1649,bank_source_transactions__1[transaction_id],bank_source_transactions__1[amount_inr])</f>
        <v>6766.82</v>
      </c>
      <c r="C1649" s="1">
        <f>_xlfn.XLOOKUP(A1649,Processed_data!A:A,Processed_data!F:F)</f>
        <v>6766.82</v>
      </c>
      <c r="D1649" s="1" t="str">
        <f>_xlfn.XLOOKUP(A1649,bank_source_transactions__1[transaction_id],bank_source_transactions__1[transaction_status])</f>
        <v>SUCCESS</v>
      </c>
      <c r="E1649" s="1" t="str">
        <f>_xlfn.XLOOKUP(A1649,Processed_data!A:A,Processed_data!G:G)</f>
        <v>SUCCESS</v>
      </c>
      <c r="F1649" s="1">
        <f>COUNTIF(bank_processed_transactions[transaction_id],A1649)</f>
        <v>1</v>
      </c>
      <c r="G1649" s="1" t="str">
        <f t="shared" si="250"/>
        <v>found</v>
      </c>
      <c r="H1649" s="1" t="str">
        <f t="shared" si="251"/>
        <v>Not Duplicate</v>
      </c>
      <c r="I1649" s="1" t="str">
        <f t="shared" si="252"/>
        <v>match</v>
      </c>
      <c r="J1649" s="1" t="str">
        <f t="shared" si="253"/>
        <v>match</v>
      </c>
      <c r="K1649" s="1">
        <f t="shared" si="254"/>
        <v>0</v>
      </c>
      <c r="L1649" s="2">
        <f>IF(F1649=0,"not processed",_xlfn.MINIFS(Processed_data!H:H,Processed_data!A:A,A1649))</f>
        <v>46025</v>
      </c>
      <c r="M1649" s="1">
        <f>IF(F1649=0,"not processed",ABS(bank_source_transactions__1[[#This Row],[transaction_date]]-Reconciliation!L1649))</f>
        <v>2</v>
      </c>
      <c r="N1649" s="1" t="str" cm="1">
        <f t="array" ref="N1649">_xlfn.IFS(M1649="not Processed", "Not Processed",M1649&gt;2,"SLA Breached",M1649&lt;=2,"Within SLA")</f>
        <v>Within SLA</v>
      </c>
      <c r="O1649" s="1" t="str">
        <f>_xlfn.XLOOKUP(A1649,Source_data!A:A,Source_data!D:D)</f>
        <v>UPI</v>
      </c>
      <c r="P1649" s="1">
        <f t="shared" si="255"/>
        <v>0</v>
      </c>
      <c r="Q1649" s="1">
        <f t="shared" si="256"/>
        <v>0</v>
      </c>
      <c r="R1649" s="1">
        <f t="shared" si="257"/>
        <v>0</v>
      </c>
      <c r="S1649" s="1">
        <f t="shared" si="258"/>
        <v>0</v>
      </c>
      <c r="T1649" s="1">
        <f t="shared" si="259"/>
        <v>0</v>
      </c>
      <c r="U1649" s="1" t="str">
        <f>_xlfn.XLOOKUP(Table3[[#This Row],[Transaction ID]],Source_data!A:A,Source_data!E:E)</f>
        <v>Hyderabad</v>
      </c>
      <c r="V1649" s="1">
        <f>_xlfn.IFNA(_xlfn.XLOOKUP(A1649,bank_processed_transactions[transaction_id],bank_processed_transactions[processing_minutes]),"")</f>
        <v>20.9</v>
      </c>
      <c r="W1649" s="31">
        <f>_xlfn.XLOOKUP(A1649,Source_data!A:A,Source_data!B:B)</f>
        <v>46023</v>
      </c>
    </row>
    <row r="1650" spans="1:23" x14ac:dyDescent="0.3">
      <c r="A1650" s="3" t="s">
        <v>5018</v>
      </c>
      <c r="B1650" s="1">
        <f>_xlfn.XLOOKUP(A1650,bank_source_transactions__1[transaction_id],bank_source_transactions__1[amount_inr])</f>
        <v>12344.3</v>
      </c>
      <c r="C1650" s="1" t="e">
        <f>_xlfn.XLOOKUP(A1650,Processed_data!A:A,Processed_data!F:F)</f>
        <v>#N/A</v>
      </c>
      <c r="D1650" s="1" t="str">
        <f>_xlfn.XLOOKUP(A1650,bank_source_transactions__1[transaction_id],bank_source_transactions__1[transaction_status])</f>
        <v>SUCCESS</v>
      </c>
      <c r="E1650" s="1" t="e">
        <f>_xlfn.XLOOKUP(A1650,Processed_data!A:A,Processed_data!G:G)</f>
        <v>#N/A</v>
      </c>
      <c r="F1650" s="1">
        <f>COUNTIF(bank_processed_transactions[transaction_id],A1650)</f>
        <v>0</v>
      </c>
      <c r="G1650" s="1" t="str">
        <f t="shared" si="250"/>
        <v>missing</v>
      </c>
      <c r="H1650" s="1" t="str">
        <f t="shared" si="251"/>
        <v>Not Duplicate</v>
      </c>
      <c r="I1650" s="1" t="str">
        <f t="shared" si="252"/>
        <v>not processed</v>
      </c>
      <c r="J1650" s="1" t="str">
        <f t="shared" si="253"/>
        <v>not processed</v>
      </c>
      <c r="K1650" s="1" t="str">
        <f t="shared" si="254"/>
        <v>missing</v>
      </c>
      <c r="L1650" s="2" t="str">
        <f>IF(F1650=0,"not processed",_xlfn.MINIFS(Processed_data!H:H,Processed_data!A:A,A1650))</f>
        <v>not processed</v>
      </c>
      <c r="M1650" s="1" t="str">
        <f>IF(F1650=0,"not processed",ABS(bank_source_transactions__1[[#This Row],[transaction_date]]-Reconciliation!L1650))</f>
        <v>not processed</v>
      </c>
      <c r="N1650" s="1" t="str" cm="1">
        <f t="array" ref="N1650">_xlfn.IFS(M1650="not Processed", "Not Processed",M1650&gt;2,"SLA Breached",M1650&lt;=2,"Within SLA")</f>
        <v>Not Processed</v>
      </c>
      <c r="O1650" s="1" t="str">
        <f>_xlfn.XLOOKUP(A1650,Source_data!A:A,Source_data!D:D)</f>
        <v>CARD</v>
      </c>
      <c r="P1650" s="1">
        <f t="shared" si="255"/>
        <v>1</v>
      </c>
      <c r="Q1650" s="1">
        <f t="shared" si="256"/>
        <v>0</v>
      </c>
      <c r="R1650" s="1">
        <f t="shared" si="257"/>
        <v>0</v>
      </c>
      <c r="S1650" s="1">
        <f t="shared" si="258"/>
        <v>0</v>
      </c>
      <c r="T1650" s="1">
        <f t="shared" si="259"/>
        <v>0</v>
      </c>
      <c r="U1650" s="1" t="str">
        <f>_xlfn.XLOOKUP(Table3[[#This Row],[Transaction ID]],Source_data!A:A,Source_data!E:E)</f>
        <v>Hyderabad</v>
      </c>
      <c r="V1650" s="1" t="str">
        <f>_xlfn.IFNA(_xlfn.XLOOKUP(A1650,bank_processed_transactions[transaction_id],bank_processed_transactions[processing_minutes]),"")</f>
        <v/>
      </c>
      <c r="W1650" s="31">
        <f>_xlfn.XLOOKUP(A1650,Source_data!A:A,Source_data!B:B)</f>
        <v>46043</v>
      </c>
    </row>
    <row r="1651" spans="1:23" x14ac:dyDescent="0.3">
      <c r="A1651" s="4" t="s">
        <v>3630</v>
      </c>
      <c r="B1651" s="1">
        <f>_xlfn.XLOOKUP(A1651,bank_source_transactions__1[transaction_id],bank_source_transactions__1[amount_inr])</f>
        <v>4625.3</v>
      </c>
      <c r="C1651" s="1">
        <f>_xlfn.XLOOKUP(A1651,Processed_data!A:A,Processed_data!F:F)</f>
        <v>4625.3</v>
      </c>
      <c r="D1651" s="1" t="str">
        <f>_xlfn.XLOOKUP(A1651,bank_source_transactions__1[transaction_id],bank_source_transactions__1[transaction_status])</f>
        <v>SUCCESS</v>
      </c>
      <c r="E1651" s="1" t="str">
        <f>_xlfn.XLOOKUP(A1651,Processed_data!A:A,Processed_data!G:G)</f>
        <v>SUCCESS</v>
      </c>
      <c r="F1651" s="1">
        <f>COUNTIF(bank_processed_transactions[transaction_id],A1651)</f>
        <v>1</v>
      </c>
      <c r="G1651" s="1" t="str">
        <f t="shared" si="250"/>
        <v>found</v>
      </c>
      <c r="H1651" s="1" t="str">
        <f t="shared" si="251"/>
        <v>Not Duplicate</v>
      </c>
      <c r="I1651" s="1" t="str">
        <f t="shared" si="252"/>
        <v>match</v>
      </c>
      <c r="J1651" s="1" t="str">
        <f t="shared" si="253"/>
        <v>match</v>
      </c>
      <c r="K1651" s="1">
        <f t="shared" si="254"/>
        <v>0</v>
      </c>
      <c r="L1651" s="2">
        <f>IF(F1651=0,"not processed",_xlfn.MINIFS(Processed_data!H:H,Processed_data!A:A,A1651))</f>
        <v>46108</v>
      </c>
      <c r="M1651" s="1">
        <f>IF(F1651=0,"not processed",ABS(bank_source_transactions__1[[#This Row],[transaction_date]]-Reconciliation!L1651))</f>
        <v>2</v>
      </c>
      <c r="N1651" s="1" t="str" cm="1">
        <f t="array" ref="N1651">_xlfn.IFS(M1651="not Processed", "Not Processed",M1651&gt;2,"SLA Breached",M1651&lt;=2,"Within SLA")</f>
        <v>Within SLA</v>
      </c>
      <c r="O1651" s="1" t="str">
        <f>_xlfn.XLOOKUP(A1651,Source_data!A:A,Source_data!D:D)</f>
        <v>UPI</v>
      </c>
      <c r="P1651" s="1">
        <f t="shared" si="255"/>
        <v>0</v>
      </c>
      <c r="Q1651" s="1">
        <f t="shared" si="256"/>
        <v>0</v>
      </c>
      <c r="R1651" s="1">
        <f t="shared" si="257"/>
        <v>0</v>
      </c>
      <c r="S1651" s="1">
        <f t="shared" si="258"/>
        <v>0</v>
      </c>
      <c r="T1651" s="1">
        <f t="shared" si="259"/>
        <v>0</v>
      </c>
      <c r="U1651" s="1" t="str">
        <f>_xlfn.XLOOKUP(Table3[[#This Row],[Transaction ID]],Source_data!A:A,Source_data!E:E)</f>
        <v>Hyderabad</v>
      </c>
      <c r="V1651" s="1">
        <f>_xlfn.IFNA(_xlfn.XLOOKUP(A1651,bank_processed_transactions[transaction_id],bank_processed_transactions[processing_minutes]),"")</f>
        <v>19</v>
      </c>
      <c r="W1651" s="31">
        <f>_xlfn.XLOOKUP(A1651,Source_data!A:A,Source_data!B:B)</f>
        <v>46106</v>
      </c>
    </row>
    <row r="1652" spans="1:23" x14ac:dyDescent="0.3">
      <c r="A1652" s="3" t="s">
        <v>3462</v>
      </c>
      <c r="B1652" s="1">
        <f>_xlfn.XLOOKUP(A1652,bank_source_transactions__1[transaction_id],bank_source_transactions__1[amount_inr])</f>
        <v>727.12</v>
      </c>
      <c r="C1652" s="1">
        <f>_xlfn.XLOOKUP(A1652,Processed_data!A:A,Processed_data!F:F)</f>
        <v>727.12</v>
      </c>
      <c r="D1652" s="1" t="str">
        <f>_xlfn.XLOOKUP(A1652,bank_source_transactions__1[transaction_id],bank_source_transactions__1[transaction_status])</f>
        <v>SUCCESS</v>
      </c>
      <c r="E1652" s="1" t="str">
        <f>_xlfn.XLOOKUP(A1652,Processed_data!A:A,Processed_data!G:G)</f>
        <v>SUCCESS</v>
      </c>
      <c r="F1652" s="1">
        <f>COUNTIF(bank_processed_transactions[transaction_id],A1652)</f>
        <v>1</v>
      </c>
      <c r="G1652" s="1" t="str">
        <f t="shared" si="250"/>
        <v>found</v>
      </c>
      <c r="H1652" s="1" t="str">
        <f t="shared" si="251"/>
        <v>Not Duplicate</v>
      </c>
      <c r="I1652" s="1" t="str">
        <f t="shared" si="252"/>
        <v>match</v>
      </c>
      <c r="J1652" s="1" t="str">
        <f t="shared" si="253"/>
        <v>match</v>
      </c>
      <c r="K1652" s="1">
        <f t="shared" si="254"/>
        <v>0</v>
      </c>
      <c r="L1652" s="2">
        <f>IF(F1652=0,"not processed",_xlfn.MINIFS(Processed_data!H:H,Processed_data!A:A,A1652))</f>
        <v>46043</v>
      </c>
      <c r="M1652" s="1">
        <f>IF(F1652=0,"not processed",ABS(bank_source_transactions__1[[#This Row],[transaction_date]]-Reconciliation!L1652))</f>
        <v>1</v>
      </c>
      <c r="N1652" s="1" t="str" cm="1">
        <f t="array" ref="N1652">_xlfn.IFS(M1652="not Processed", "Not Processed",M1652&gt;2,"SLA Breached",M1652&lt;=2,"Within SLA")</f>
        <v>Within SLA</v>
      </c>
      <c r="O1652" s="1" t="str">
        <f>_xlfn.XLOOKUP(A1652,Source_data!A:A,Source_data!D:D)</f>
        <v>NEFT</v>
      </c>
      <c r="P1652" s="1">
        <f t="shared" si="255"/>
        <v>0</v>
      </c>
      <c r="Q1652" s="1">
        <f t="shared" si="256"/>
        <v>0</v>
      </c>
      <c r="R1652" s="1">
        <f t="shared" si="257"/>
        <v>0</v>
      </c>
      <c r="S1652" s="1">
        <f t="shared" si="258"/>
        <v>0</v>
      </c>
      <c r="T1652" s="1">
        <f t="shared" si="259"/>
        <v>0</v>
      </c>
      <c r="U1652" s="1" t="str">
        <f>_xlfn.XLOOKUP(Table3[[#This Row],[Transaction ID]],Source_data!A:A,Source_data!E:E)</f>
        <v>Pune</v>
      </c>
      <c r="V1652" s="1">
        <f>_xlfn.IFNA(_xlfn.XLOOKUP(A1652,bank_processed_transactions[transaction_id],bank_processed_transactions[processing_minutes]),"")</f>
        <v>30.3</v>
      </c>
      <c r="W1652" s="31">
        <f>_xlfn.XLOOKUP(A1652,Source_data!A:A,Source_data!B:B)</f>
        <v>46042</v>
      </c>
    </row>
    <row r="1653" spans="1:23" x14ac:dyDescent="0.3">
      <c r="A1653" s="4" t="s">
        <v>2232</v>
      </c>
      <c r="B1653" s="1">
        <f>_xlfn.XLOOKUP(A1653,bank_source_transactions__1[transaction_id],bank_source_transactions__1[amount_inr])</f>
        <v>3300.1</v>
      </c>
      <c r="C1653" s="1">
        <f>_xlfn.XLOOKUP(A1653,Processed_data!A:A,Processed_data!F:F)</f>
        <v>3300.1</v>
      </c>
      <c r="D1653" s="1" t="str">
        <f>_xlfn.XLOOKUP(A1653,bank_source_transactions__1[transaction_id],bank_source_transactions__1[transaction_status])</f>
        <v>SUCCESS</v>
      </c>
      <c r="E1653" s="1" t="str">
        <f>_xlfn.XLOOKUP(A1653,Processed_data!A:A,Processed_data!G:G)</f>
        <v>SUCCESS</v>
      </c>
      <c r="F1653" s="1">
        <f>COUNTIF(bank_processed_transactions[transaction_id],A1653)</f>
        <v>1</v>
      </c>
      <c r="G1653" s="1" t="str">
        <f t="shared" si="250"/>
        <v>found</v>
      </c>
      <c r="H1653" s="1" t="str">
        <f t="shared" si="251"/>
        <v>Not Duplicate</v>
      </c>
      <c r="I1653" s="1" t="str">
        <f t="shared" si="252"/>
        <v>match</v>
      </c>
      <c r="J1653" s="1" t="str">
        <f t="shared" si="253"/>
        <v>match</v>
      </c>
      <c r="K1653" s="1">
        <f t="shared" si="254"/>
        <v>0</v>
      </c>
      <c r="L1653" s="2">
        <f>IF(F1653=0,"not processed",_xlfn.MINIFS(Processed_data!H:H,Processed_data!A:A,A1653))</f>
        <v>46040</v>
      </c>
      <c r="M1653" s="1">
        <f>IF(F1653=0,"not processed",ABS(bank_source_transactions__1[[#This Row],[transaction_date]]-Reconciliation!L1653))</f>
        <v>1</v>
      </c>
      <c r="N1653" s="1" t="str" cm="1">
        <f t="array" ref="N1653">_xlfn.IFS(M1653="not Processed", "Not Processed",M1653&gt;2,"SLA Breached",M1653&lt;=2,"Within SLA")</f>
        <v>Within SLA</v>
      </c>
      <c r="O1653" s="1" t="str">
        <f>_xlfn.XLOOKUP(A1653,Source_data!A:A,Source_data!D:D)</f>
        <v>IMPS</v>
      </c>
      <c r="P1653" s="1">
        <f t="shared" si="255"/>
        <v>0</v>
      </c>
      <c r="Q1653" s="1">
        <f t="shared" si="256"/>
        <v>0</v>
      </c>
      <c r="R1653" s="1">
        <f t="shared" si="257"/>
        <v>0</v>
      </c>
      <c r="S1653" s="1">
        <f t="shared" si="258"/>
        <v>0</v>
      </c>
      <c r="T1653" s="1">
        <f t="shared" si="259"/>
        <v>0</v>
      </c>
      <c r="U1653" s="1" t="str">
        <f>_xlfn.XLOOKUP(Table3[[#This Row],[Transaction ID]],Source_data!A:A,Source_data!E:E)</f>
        <v>Bengaluru</v>
      </c>
      <c r="V1653" s="1">
        <f>_xlfn.IFNA(_xlfn.XLOOKUP(A1653,bank_processed_transactions[transaction_id],bank_processed_transactions[processing_minutes]),"")</f>
        <v>8.6999999999999993</v>
      </c>
      <c r="W1653" s="31">
        <f>_xlfn.XLOOKUP(A1653,Source_data!A:A,Source_data!B:B)</f>
        <v>46039</v>
      </c>
    </row>
    <row r="1654" spans="1:23" x14ac:dyDescent="0.3">
      <c r="A1654" s="3" t="s">
        <v>3736</v>
      </c>
      <c r="B1654" s="1">
        <f>_xlfn.XLOOKUP(A1654,bank_source_transactions__1[transaction_id],bank_source_transactions__1[amount_inr])</f>
        <v>4179.75</v>
      </c>
      <c r="C1654" s="1">
        <f>_xlfn.XLOOKUP(A1654,Processed_data!A:A,Processed_data!F:F)</f>
        <v>4179.75</v>
      </c>
      <c r="D1654" s="1" t="str">
        <f>_xlfn.XLOOKUP(A1654,bank_source_transactions__1[transaction_id],bank_source_transactions__1[transaction_status])</f>
        <v>SUCCESS</v>
      </c>
      <c r="E1654" s="1" t="str">
        <f>_xlfn.XLOOKUP(A1654,Processed_data!A:A,Processed_data!G:G)</f>
        <v>SUCCESS</v>
      </c>
      <c r="F1654" s="1">
        <f>COUNTIF(bank_processed_transactions[transaction_id],A1654)</f>
        <v>1</v>
      </c>
      <c r="G1654" s="1" t="str">
        <f t="shared" si="250"/>
        <v>found</v>
      </c>
      <c r="H1654" s="1" t="str">
        <f t="shared" si="251"/>
        <v>Not Duplicate</v>
      </c>
      <c r="I1654" s="1" t="str">
        <f t="shared" si="252"/>
        <v>match</v>
      </c>
      <c r="J1654" s="1" t="str">
        <f t="shared" si="253"/>
        <v>match</v>
      </c>
      <c r="K1654" s="1">
        <f t="shared" si="254"/>
        <v>0</v>
      </c>
      <c r="L1654" s="2">
        <f>IF(F1654=0,"not processed",_xlfn.MINIFS(Processed_data!H:H,Processed_data!A:A,A1654))</f>
        <v>46113</v>
      </c>
      <c r="M1654" s="1">
        <f>IF(F1654=0,"not processed",ABS(bank_source_transactions__1[[#This Row],[transaction_date]]-Reconciliation!L1654))</f>
        <v>1</v>
      </c>
      <c r="N1654" s="1" t="str" cm="1">
        <f t="array" ref="N1654">_xlfn.IFS(M1654="not Processed", "Not Processed",M1654&gt;2,"SLA Breached",M1654&lt;=2,"Within SLA")</f>
        <v>Within SLA</v>
      </c>
      <c r="O1654" s="1" t="str">
        <f>_xlfn.XLOOKUP(A1654,Source_data!A:A,Source_data!D:D)</f>
        <v>NEFT</v>
      </c>
      <c r="P1654" s="1">
        <f t="shared" si="255"/>
        <v>0</v>
      </c>
      <c r="Q1654" s="1">
        <f t="shared" si="256"/>
        <v>0</v>
      </c>
      <c r="R1654" s="1">
        <f t="shared" si="257"/>
        <v>0</v>
      </c>
      <c r="S1654" s="1">
        <f t="shared" si="258"/>
        <v>0</v>
      </c>
      <c r="T1654" s="1">
        <f t="shared" si="259"/>
        <v>0</v>
      </c>
      <c r="U1654" s="1" t="str">
        <f>_xlfn.XLOOKUP(Table3[[#This Row],[Transaction ID]],Source_data!A:A,Source_data!E:E)</f>
        <v>Bengaluru</v>
      </c>
      <c r="V1654" s="1">
        <f>_xlfn.IFNA(_xlfn.XLOOKUP(A1654,bank_processed_transactions[transaction_id],bank_processed_transactions[processing_minutes]),"")</f>
        <v>20.7</v>
      </c>
      <c r="W1654" s="31">
        <f>_xlfn.XLOOKUP(A1654,Source_data!A:A,Source_data!B:B)</f>
        <v>46112</v>
      </c>
    </row>
    <row r="1655" spans="1:23" x14ac:dyDescent="0.3">
      <c r="A1655" s="4" t="s">
        <v>3304</v>
      </c>
      <c r="B1655" s="1">
        <f>_xlfn.XLOOKUP(A1655,bank_source_transactions__1[transaction_id],bank_source_transactions__1[amount_inr])</f>
        <v>2536.0500000000002</v>
      </c>
      <c r="C1655" s="1">
        <f>_xlfn.XLOOKUP(A1655,Processed_data!A:A,Processed_data!F:F)</f>
        <v>2536.0500000000002</v>
      </c>
      <c r="D1655" s="1" t="str">
        <f>_xlfn.XLOOKUP(A1655,bank_source_transactions__1[transaction_id],bank_source_transactions__1[transaction_status])</f>
        <v>FAILED</v>
      </c>
      <c r="E1655" s="1" t="str">
        <f>_xlfn.XLOOKUP(A1655,Processed_data!A:A,Processed_data!G:G)</f>
        <v>FAILED</v>
      </c>
      <c r="F1655" s="1">
        <f>COUNTIF(bank_processed_transactions[transaction_id],A1655)</f>
        <v>1</v>
      </c>
      <c r="G1655" s="1" t="str">
        <f t="shared" si="250"/>
        <v>found</v>
      </c>
      <c r="H1655" s="1" t="str">
        <f t="shared" si="251"/>
        <v>Not Duplicate</v>
      </c>
      <c r="I1655" s="1" t="str">
        <f t="shared" si="252"/>
        <v>match</v>
      </c>
      <c r="J1655" s="1" t="str">
        <f t="shared" si="253"/>
        <v>match</v>
      </c>
      <c r="K1655" s="1">
        <f t="shared" si="254"/>
        <v>0</v>
      </c>
      <c r="L1655" s="2">
        <f>IF(F1655=0,"not processed",_xlfn.MINIFS(Processed_data!H:H,Processed_data!A:A,A1655))</f>
        <v>46055</v>
      </c>
      <c r="M1655" s="1">
        <f>IF(F1655=0,"not processed",ABS(bank_source_transactions__1[[#This Row],[transaction_date]]-Reconciliation!L1655))</f>
        <v>1</v>
      </c>
      <c r="N1655" s="1" t="str" cm="1">
        <f t="array" ref="N1655">_xlfn.IFS(M1655="not Processed", "Not Processed",M1655&gt;2,"SLA Breached",M1655&lt;=2,"Within SLA")</f>
        <v>Within SLA</v>
      </c>
      <c r="O1655" s="1" t="str">
        <f>_xlfn.XLOOKUP(A1655,Source_data!A:A,Source_data!D:D)</f>
        <v>IMPS</v>
      </c>
      <c r="P1655" s="1">
        <f t="shared" si="255"/>
        <v>0</v>
      </c>
      <c r="Q1655" s="1">
        <f t="shared" si="256"/>
        <v>0</v>
      </c>
      <c r="R1655" s="1">
        <f t="shared" si="257"/>
        <v>0</v>
      </c>
      <c r="S1655" s="1">
        <f t="shared" si="258"/>
        <v>0</v>
      </c>
      <c r="T1655" s="1">
        <f t="shared" si="259"/>
        <v>0</v>
      </c>
      <c r="U1655" s="1" t="str">
        <f>_xlfn.XLOOKUP(Table3[[#This Row],[Transaction ID]],Source_data!A:A,Source_data!E:E)</f>
        <v>Mumbai</v>
      </c>
      <c r="V1655" s="1">
        <f>_xlfn.IFNA(_xlfn.XLOOKUP(A1655,bank_processed_transactions[transaction_id],bank_processed_transactions[processing_minutes]),"")</f>
        <v>32.5</v>
      </c>
      <c r="W1655" s="31">
        <f>_xlfn.XLOOKUP(A1655,Source_data!A:A,Source_data!B:B)</f>
        <v>46054</v>
      </c>
    </row>
    <row r="1656" spans="1:23" x14ac:dyDescent="0.3">
      <c r="A1656" s="3" t="s">
        <v>1492</v>
      </c>
      <c r="B1656" s="1">
        <f>_xlfn.XLOOKUP(A1656,bank_source_transactions__1[transaction_id],bank_source_transactions__1[amount_inr])</f>
        <v>58411.29</v>
      </c>
      <c r="C1656" s="1">
        <f>_xlfn.XLOOKUP(A1656,Processed_data!A:A,Processed_data!F:F)</f>
        <v>58411.29</v>
      </c>
      <c r="D1656" s="1" t="str">
        <f>_xlfn.XLOOKUP(A1656,bank_source_transactions__1[transaction_id],bank_source_transactions__1[transaction_status])</f>
        <v>SUCCESS</v>
      </c>
      <c r="E1656" s="1" t="str">
        <f>_xlfn.XLOOKUP(A1656,Processed_data!A:A,Processed_data!G:G)</f>
        <v>SUCCESS</v>
      </c>
      <c r="F1656" s="1">
        <f>COUNTIF(bank_processed_transactions[transaction_id],A1656)</f>
        <v>1</v>
      </c>
      <c r="G1656" s="1" t="str">
        <f t="shared" si="250"/>
        <v>found</v>
      </c>
      <c r="H1656" s="1" t="str">
        <f t="shared" si="251"/>
        <v>Not Duplicate</v>
      </c>
      <c r="I1656" s="1" t="str">
        <f t="shared" si="252"/>
        <v>match</v>
      </c>
      <c r="J1656" s="1" t="str">
        <f t="shared" si="253"/>
        <v>match</v>
      </c>
      <c r="K1656" s="1">
        <f t="shared" si="254"/>
        <v>0</v>
      </c>
      <c r="L1656" s="2">
        <f>IF(F1656=0,"not processed",_xlfn.MINIFS(Processed_data!H:H,Processed_data!A:A,A1656))</f>
        <v>46063</v>
      </c>
      <c r="M1656" s="1">
        <f>IF(F1656=0,"not processed",ABS(bank_source_transactions__1[[#This Row],[transaction_date]]-Reconciliation!L1656))</f>
        <v>0</v>
      </c>
      <c r="N1656" s="1" t="str" cm="1">
        <f t="array" ref="N1656">_xlfn.IFS(M1656="not Processed", "Not Processed",M1656&gt;2,"SLA Breached",M1656&lt;=2,"Within SLA")</f>
        <v>Within SLA</v>
      </c>
      <c r="O1656" s="1" t="str">
        <f>_xlfn.XLOOKUP(A1656,Source_data!A:A,Source_data!D:D)</f>
        <v>IMPS</v>
      </c>
      <c r="P1656" s="1">
        <f t="shared" si="255"/>
        <v>0</v>
      </c>
      <c r="Q1656" s="1">
        <f t="shared" si="256"/>
        <v>0</v>
      </c>
      <c r="R1656" s="1">
        <f t="shared" si="257"/>
        <v>0</v>
      </c>
      <c r="S1656" s="1">
        <f t="shared" si="258"/>
        <v>0</v>
      </c>
      <c r="T1656" s="1">
        <f t="shared" si="259"/>
        <v>0</v>
      </c>
      <c r="U1656" s="1" t="str">
        <f>_xlfn.XLOOKUP(Table3[[#This Row],[Transaction ID]],Source_data!A:A,Source_data!E:E)</f>
        <v>Hyderabad</v>
      </c>
      <c r="V1656" s="1">
        <f>_xlfn.IFNA(_xlfn.XLOOKUP(A1656,bank_processed_transactions[transaction_id],bank_processed_transactions[processing_minutes]),"")</f>
        <v>37.6</v>
      </c>
      <c r="W1656" s="31">
        <f>_xlfn.XLOOKUP(A1656,Source_data!A:A,Source_data!B:B)</f>
        <v>46063</v>
      </c>
    </row>
    <row r="1657" spans="1:23" x14ac:dyDescent="0.3">
      <c r="A1657" s="4" t="s">
        <v>1454</v>
      </c>
      <c r="B1657" s="1">
        <f>_xlfn.XLOOKUP(A1657,bank_source_transactions__1[transaction_id],bank_source_transactions__1[amount_inr])</f>
        <v>5213.9399999999996</v>
      </c>
      <c r="C1657" s="1">
        <f>_xlfn.XLOOKUP(A1657,Processed_data!A:A,Processed_data!F:F)</f>
        <v>5213.9399999999996</v>
      </c>
      <c r="D1657" s="1" t="str">
        <f>_xlfn.XLOOKUP(A1657,bank_source_transactions__1[transaction_id],bank_source_transactions__1[transaction_status])</f>
        <v>SUCCESS</v>
      </c>
      <c r="E1657" s="1" t="str">
        <f>_xlfn.XLOOKUP(A1657,Processed_data!A:A,Processed_data!G:G)</f>
        <v>SUCCESS</v>
      </c>
      <c r="F1657" s="1">
        <f>COUNTIF(bank_processed_transactions[transaction_id],A1657)</f>
        <v>1</v>
      </c>
      <c r="G1657" s="1" t="str">
        <f t="shared" si="250"/>
        <v>found</v>
      </c>
      <c r="H1657" s="1" t="str">
        <f t="shared" si="251"/>
        <v>Not Duplicate</v>
      </c>
      <c r="I1657" s="1" t="str">
        <f t="shared" si="252"/>
        <v>match</v>
      </c>
      <c r="J1657" s="1" t="str">
        <f t="shared" si="253"/>
        <v>match</v>
      </c>
      <c r="K1657" s="1">
        <f t="shared" si="254"/>
        <v>0</v>
      </c>
      <c r="L1657" s="2">
        <f>IF(F1657=0,"not processed",_xlfn.MINIFS(Processed_data!H:H,Processed_data!A:A,A1657))</f>
        <v>46105</v>
      </c>
      <c r="M1657" s="1">
        <f>IF(F1657=0,"not processed",ABS(bank_source_transactions__1[[#This Row],[transaction_date]]-Reconciliation!L1657))</f>
        <v>2</v>
      </c>
      <c r="N1657" s="1" t="str" cm="1">
        <f t="array" ref="N1657">_xlfn.IFS(M1657="not Processed", "Not Processed",M1657&gt;2,"SLA Breached",M1657&lt;=2,"Within SLA")</f>
        <v>Within SLA</v>
      </c>
      <c r="O1657" s="1" t="str">
        <f>_xlfn.XLOOKUP(A1657,Source_data!A:A,Source_data!D:D)</f>
        <v>UPI</v>
      </c>
      <c r="P1657" s="1">
        <f t="shared" si="255"/>
        <v>0</v>
      </c>
      <c r="Q1657" s="1">
        <f t="shared" si="256"/>
        <v>0</v>
      </c>
      <c r="R1657" s="1">
        <f t="shared" si="257"/>
        <v>0</v>
      </c>
      <c r="S1657" s="1">
        <f t="shared" si="258"/>
        <v>0</v>
      </c>
      <c r="T1657" s="1">
        <f t="shared" si="259"/>
        <v>0</v>
      </c>
      <c r="U1657" s="1" t="str">
        <f>_xlfn.XLOOKUP(Table3[[#This Row],[Transaction ID]],Source_data!A:A,Source_data!E:E)</f>
        <v>Hyderabad</v>
      </c>
      <c r="V1657" s="1">
        <f>_xlfn.IFNA(_xlfn.XLOOKUP(A1657,bank_processed_transactions[transaction_id],bank_processed_transactions[processing_minutes]),"")</f>
        <v>73.599999999999994</v>
      </c>
      <c r="W1657" s="31">
        <f>_xlfn.XLOOKUP(A1657,Source_data!A:A,Source_data!B:B)</f>
        <v>46103</v>
      </c>
    </row>
    <row r="1658" spans="1:23" x14ac:dyDescent="0.3">
      <c r="A1658" s="3" t="s">
        <v>1578</v>
      </c>
      <c r="B1658" s="1">
        <f>_xlfn.XLOOKUP(A1658,bank_source_transactions__1[transaction_id],bank_source_transactions__1[amount_inr])</f>
        <v>6929.41</v>
      </c>
      <c r="C1658" s="1">
        <f>_xlfn.XLOOKUP(A1658,Processed_data!A:A,Processed_data!F:F)</f>
        <v>6929.41</v>
      </c>
      <c r="D1658" s="1" t="str">
        <f>_xlfn.XLOOKUP(A1658,bank_source_transactions__1[transaction_id],bank_source_transactions__1[transaction_status])</f>
        <v>SUCCESS</v>
      </c>
      <c r="E1658" s="1" t="str">
        <f>_xlfn.XLOOKUP(A1658,Processed_data!A:A,Processed_data!G:G)</f>
        <v>SUCCESS</v>
      </c>
      <c r="F1658" s="1">
        <f>COUNTIF(bank_processed_transactions[transaction_id],A1658)</f>
        <v>1</v>
      </c>
      <c r="G1658" s="1" t="str">
        <f t="shared" si="250"/>
        <v>found</v>
      </c>
      <c r="H1658" s="1" t="str">
        <f t="shared" si="251"/>
        <v>Not Duplicate</v>
      </c>
      <c r="I1658" s="1" t="str">
        <f t="shared" si="252"/>
        <v>match</v>
      </c>
      <c r="J1658" s="1" t="str">
        <f t="shared" si="253"/>
        <v>match</v>
      </c>
      <c r="K1658" s="1">
        <f t="shared" si="254"/>
        <v>0</v>
      </c>
      <c r="L1658" s="2">
        <f>IF(F1658=0,"not processed",_xlfn.MINIFS(Processed_data!H:H,Processed_data!A:A,A1658))</f>
        <v>46101</v>
      </c>
      <c r="M1658" s="1">
        <f>IF(F1658=0,"not processed",ABS(bank_source_transactions__1[[#This Row],[transaction_date]]-Reconciliation!L1658))</f>
        <v>0</v>
      </c>
      <c r="N1658" s="1" t="str" cm="1">
        <f t="array" ref="N1658">_xlfn.IFS(M1658="not Processed", "Not Processed",M1658&gt;2,"SLA Breached",M1658&lt;=2,"Within SLA")</f>
        <v>Within SLA</v>
      </c>
      <c r="O1658" s="1" t="str">
        <f>_xlfn.XLOOKUP(A1658,Source_data!A:A,Source_data!D:D)</f>
        <v>UPI</v>
      </c>
      <c r="P1658" s="1">
        <f t="shared" si="255"/>
        <v>0</v>
      </c>
      <c r="Q1658" s="1">
        <f t="shared" si="256"/>
        <v>0</v>
      </c>
      <c r="R1658" s="1">
        <f t="shared" si="257"/>
        <v>0</v>
      </c>
      <c r="S1658" s="1">
        <f t="shared" si="258"/>
        <v>0</v>
      </c>
      <c r="T1658" s="1">
        <f t="shared" si="259"/>
        <v>0</v>
      </c>
      <c r="U1658" s="1" t="str">
        <f>_xlfn.XLOOKUP(Table3[[#This Row],[Transaction ID]],Source_data!A:A,Source_data!E:E)</f>
        <v>Hyderabad</v>
      </c>
      <c r="V1658" s="1">
        <f>_xlfn.IFNA(_xlfn.XLOOKUP(A1658,bank_processed_transactions[transaction_id],bank_processed_transactions[processing_minutes]),"")</f>
        <v>22.3</v>
      </c>
      <c r="W1658" s="31">
        <f>_xlfn.XLOOKUP(A1658,Source_data!A:A,Source_data!B:B)</f>
        <v>46101</v>
      </c>
    </row>
    <row r="1659" spans="1:23" x14ac:dyDescent="0.3">
      <c r="A1659" s="4" t="s">
        <v>5019</v>
      </c>
      <c r="B1659" s="1">
        <f>_xlfn.XLOOKUP(A1659,bank_source_transactions__1[transaction_id],bank_source_transactions__1[amount_inr])</f>
        <v>5877.28</v>
      </c>
      <c r="C1659" s="1" t="e">
        <f>_xlfn.XLOOKUP(A1659,Processed_data!A:A,Processed_data!F:F)</f>
        <v>#N/A</v>
      </c>
      <c r="D1659" s="1" t="str">
        <f>_xlfn.XLOOKUP(A1659,bank_source_transactions__1[transaction_id],bank_source_transactions__1[transaction_status])</f>
        <v>SUCCESS</v>
      </c>
      <c r="E1659" s="1" t="e">
        <f>_xlfn.XLOOKUP(A1659,Processed_data!A:A,Processed_data!G:G)</f>
        <v>#N/A</v>
      </c>
      <c r="F1659" s="1">
        <f>COUNTIF(bank_processed_transactions[transaction_id],A1659)</f>
        <v>0</v>
      </c>
      <c r="G1659" s="1" t="str">
        <f t="shared" si="250"/>
        <v>missing</v>
      </c>
      <c r="H1659" s="1" t="str">
        <f t="shared" si="251"/>
        <v>Not Duplicate</v>
      </c>
      <c r="I1659" s="1" t="str">
        <f t="shared" si="252"/>
        <v>not processed</v>
      </c>
      <c r="J1659" s="1" t="str">
        <f t="shared" si="253"/>
        <v>not processed</v>
      </c>
      <c r="K1659" s="1" t="str">
        <f t="shared" si="254"/>
        <v>missing</v>
      </c>
      <c r="L1659" s="2" t="str">
        <f>IF(F1659=0,"not processed",_xlfn.MINIFS(Processed_data!H:H,Processed_data!A:A,A1659))</f>
        <v>not processed</v>
      </c>
      <c r="M1659" s="1" t="str">
        <f>IF(F1659=0,"not processed",ABS(bank_source_transactions__1[[#This Row],[transaction_date]]-Reconciliation!L1659))</f>
        <v>not processed</v>
      </c>
      <c r="N1659" s="1" t="str" cm="1">
        <f t="array" ref="N1659">_xlfn.IFS(M1659="not Processed", "Not Processed",M1659&gt;2,"SLA Breached",M1659&lt;=2,"Within SLA")</f>
        <v>Not Processed</v>
      </c>
      <c r="O1659" s="1" t="str">
        <f>_xlfn.XLOOKUP(A1659,Source_data!A:A,Source_data!D:D)</f>
        <v>UPI</v>
      </c>
      <c r="P1659" s="1">
        <f t="shared" si="255"/>
        <v>1</v>
      </c>
      <c r="Q1659" s="1">
        <f t="shared" si="256"/>
        <v>0</v>
      </c>
      <c r="R1659" s="1">
        <f t="shared" si="257"/>
        <v>0</v>
      </c>
      <c r="S1659" s="1">
        <f t="shared" si="258"/>
        <v>0</v>
      </c>
      <c r="T1659" s="1">
        <f t="shared" si="259"/>
        <v>0</v>
      </c>
      <c r="U1659" s="1" t="str">
        <f>_xlfn.XLOOKUP(Table3[[#This Row],[Transaction ID]],Source_data!A:A,Source_data!E:E)</f>
        <v>Mumbai</v>
      </c>
      <c r="V1659" s="1" t="str">
        <f>_xlfn.IFNA(_xlfn.XLOOKUP(A1659,bank_processed_transactions[transaction_id],bank_processed_transactions[processing_minutes]),"")</f>
        <v/>
      </c>
      <c r="W1659" s="31">
        <f>_xlfn.XLOOKUP(A1659,Source_data!A:A,Source_data!B:B)</f>
        <v>46051</v>
      </c>
    </row>
    <row r="1660" spans="1:23" x14ac:dyDescent="0.3">
      <c r="A1660" s="3" t="s">
        <v>4023</v>
      </c>
      <c r="B1660" s="1">
        <f>_xlfn.XLOOKUP(A1660,bank_source_transactions__1[transaction_id],bank_source_transactions__1[amount_inr])</f>
        <v>2941.73</v>
      </c>
      <c r="C1660" s="1">
        <f>_xlfn.XLOOKUP(A1660,Processed_data!A:A,Processed_data!F:F)</f>
        <v>2941.73</v>
      </c>
      <c r="D1660" s="1" t="str">
        <f>_xlfn.XLOOKUP(A1660,bank_source_transactions__1[transaction_id],bank_source_transactions__1[transaction_status])</f>
        <v>SUCCESS</v>
      </c>
      <c r="E1660" s="1" t="str">
        <f>_xlfn.XLOOKUP(A1660,Processed_data!A:A,Processed_data!G:G)</f>
        <v>SUCCESS</v>
      </c>
      <c r="F1660" s="1">
        <f>COUNTIF(bank_processed_transactions[transaction_id],A1660)</f>
        <v>1</v>
      </c>
      <c r="G1660" s="1" t="str">
        <f t="shared" si="250"/>
        <v>found</v>
      </c>
      <c r="H1660" s="1" t="str">
        <f t="shared" si="251"/>
        <v>Not Duplicate</v>
      </c>
      <c r="I1660" s="1" t="str">
        <f t="shared" si="252"/>
        <v>match</v>
      </c>
      <c r="J1660" s="1" t="str">
        <f t="shared" si="253"/>
        <v>match</v>
      </c>
      <c r="K1660" s="1">
        <f t="shared" si="254"/>
        <v>0</v>
      </c>
      <c r="L1660" s="2">
        <f>IF(F1660=0,"not processed",_xlfn.MINIFS(Processed_data!H:H,Processed_data!A:A,A1660))</f>
        <v>46026</v>
      </c>
      <c r="M1660" s="1">
        <f>IF(F1660=0,"not processed",ABS(bank_source_transactions__1[[#This Row],[transaction_date]]-Reconciliation!L1660))</f>
        <v>2</v>
      </c>
      <c r="N1660" s="1" t="str" cm="1">
        <f t="array" ref="N1660">_xlfn.IFS(M1660="not Processed", "Not Processed",M1660&gt;2,"SLA Breached",M1660&lt;=2,"Within SLA")</f>
        <v>Within SLA</v>
      </c>
      <c r="O1660" s="1" t="str">
        <f>_xlfn.XLOOKUP(A1660,Source_data!A:A,Source_data!D:D)</f>
        <v>IMPS</v>
      </c>
      <c r="P1660" s="1">
        <f t="shared" si="255"/>
        <v>0</v>
      </c>
      <c r="Q1660" s="1">
        <f t="shared" si="256"/>
        <v>0</v>
      </c>
      <c r="R1660" s="1">
        <f t="shared" si="257"/>
        <v>0</v>
      </c>
      <c r="S1660" s="1">
        <f t="shared" si="258"/>
        <v>0</v>
      </c>
      <c r="T1660" s="1">
        <f t="shared" si="259"/>
        <v>0</v>
      </c>
      <c r="U1660" s="1" t="str">
        <f>_xlfn.XLOOKUP(Table3[[#This Row],[Transaction ID]],Source_data!A:A,Source_data!E:E)</f>
        <v>Pune</v>
      </c>
      <c r="V1660" s="1">
        <f>_xlfn.IFNA(_xlfn.XLOOKUP(A1660,bank_processed_transactions[transaction_id],bank_processed_transactions[processing_minutes]),"")</f>
        <v>39.5</v>
      </c>
      <c r="W1660" s="31">
        <f>_xlfn.XLOOKUP(A1660,Source_data!A:A,Source_data!B:B)</f>
        <v>46024</v>
      </c>
    </row>
    <row r="1661" spans="1:23" x14ac:dyDescent="0.3">
      <c r="A1661" s="4" t="s">
        <v>2581</v>
      </c>
      <c r="B1661" s="1">
        <f>_xlfn.XLOOKUP(A1661,bank_source_transactions__1[transaction_id],bank_source_transactions__1[amount_inr])</f>
        <v>897.38</v>
      </c>
      <c r="C1661" s="1">
        <f>_xlfn.XLOOKUP(A1661,Processed_data!A:A,Processed_data!F:F)</f>
        <v>897.38</v>
      </c>
      <c r="D1661" s="1" t="str">
        <f>_xlfn.XLOOKUP(A1661,bank_source_transactions__1[transaction_id],bank_source_transactions__1[transaction_status])</f>
        <v>SUCCESS</v>
      </c>
      <c r="E1661" s="1" t="str">
        <f>_xlfn.XLOOKUP(A1661,Processed_data!A:A,Processed_data!G:G)</f>
        <v>SUCCESS</v>
      </c>
      <c r="F1661" s="1">
        <f>COUNTIF(bank_processed_transactions[transaction_id],A1661)</f>
        <v>1</v>
      </c>
      <c r="G1661" s="1" t="str">
        <f t="shared" si="250"/>
        <v>found</v>
      </c>
      <c r="H1661" s="1" t="str">
        <f t="shared" si="251"/>
        <v>Not Duplicate</v>
      </c>
      <c r="I1661" s="1" t="str">
        <f t="shared" si="252"/>
        <v>match</v>
      </c>
      <c r="J1661" s="1" t="str">
        <f t="shared" si="253"/>
        <v>match</v>
      </c>
      <c r="K1661" s="1">
        <f t="shared" si="254"/>
        <v>0</v>
      </c>
      <c r="L1661" s="2">
        <f>IF(F1661=0,"not processed",_xlfn.MINIFS(Processed_data!H:H,Processed_data!A:A,A1661))</f>
        <v>46112</v>
      </c>
      <c r="M1661" s="1">
        <f>IF(F1661=0,"not processed",ABS(bank_source_transactions__1[[#This Row],[transaction_date]]-Reconciliation!L1661))</f>
        <v>1</v>
      </c>
      <c r="N1661" s="1" t="str" cm="1">
        <f t="array" ref="N1661">_xlfn.IFS(M1661="not Processed", "Not Processed",M1661&gt;2,"SLA Breached",M1661&lt;=2,"Within SLA")</f>
        <v>Within SLA</v>
      </c>
      <c r="O1661" s="1" t="str">
        <f>_xlfn.XLOOKUP(A1661,Source_data!A:A,Source_data!D:D)</f>
        <v>NEFT</v>
      </c>
      <c r="P1661" s="1">
        <f t="shared" si="255"/>
        <v>0</v>
      </c>
      <c r="Q1661" s="1">
        <f t="shared" si="256"/>
        <v>0</v>
      </c>
      <c r="R1661" s="1">
        <f t="shared" si="257"/>
        <v>0</v>
      </c>
      <c r="S1661" s="1">
        <f t="shared" si="258"/>
        <v>0</v>
      </c>
      <c r="T1661" s="1">
        <f t="shared" si="259"/>
        <v>0</v>
      </c>
      <c r="U1661" s="1" t="str">
        <f>_xlfn.XLOOKUP(Table3[[#This Row],[Transaction ID]],Source_data!A:A,Source_data!E:E)</f>
        <v>Bengaluru</v>
      </c>
      <c r="V1661" s="1">
        <f>_xlfn.IFNA(_xlfn.XLOOKUP(A1661,bank_processed_transactions[transaction_id],bank_processed_transactions[processing_minutes]),"")</f>
        <v>36.6</v>
      </c>
      <c r="W1661" s="31">
        <f>_xlfn.XLOOKUP(A1661,Source_data!A:A,Source_data!B:B)</f>
        <v>46111</v>
      </c>
    </row>
    <row r="1662" spans="1:23" x14ac:dyDescent="0.3">
      <c r="A1662" s="3" t="s">
        <v>1843</v>
      </c>
      <c r="B1662" s="1">
        <f>_xlfn.XLOOKUP(A1662,bank_source_transactions__1[transaction_id],bank_source_transactions__1[amount_inr])</f>
        <v>4023.38</v>
      </c>
      <c r="C1662" s="1">
        <f>_xlfn.XLOOKUP(A1662,Processed_data!A:A,Processed_data!F:F)</f>
        <v>4023.38</v>
      </c>
      <c r="D1662" s="1" t="str">
        <f>_xlfn.XLOOKUP(A1662,bank_source_transactions__1[transaction_id],bank_source_transactions__1[transaction_status])</f>
        <v>SUCCESS</v>
      </c>
      <c r="E1662" s="1" t="str">
        <f>_xlfn.XLOOKUP(A1662,Processed_data!A:A,Processed_data!G:G)</f>
        <v>SUCCESS</v>
      </c>
      <c r="F1662" s="1">
        <f>COUNTIF(bank_processed_transactions[transaction_id],A1662)</f>
        <v>1</v>
      </c>
      <c r="G1662" s="1" t="str">
        <f t="shared" si="250"/>
        <v>found</v>
      </c>
      <c r="H1662" s="1" t="str">
        <f t="shared" si="251"/>
        <v>Not Duplicate</v>
      </c>
      <c r="I1662" s="1" t="str">
        <f t="shared" si="252"/>
        <v>match</v>
      </c>
      <c r="J1662" s="1" t="str">
        <f t="shared" si="253"/>
        <v>match</v>
      </c>
      <c r="K1662" s="1">
        <f t="shared" si="254"/>
        <v>0</v>
      </c>
      <c r="L1662" s="2">
        <f>IF(F1662=0,"not processed",_xlfn.MINIFS(Processed_data!H:H,Processed_data!A:A,A1662))</f>
        <v>46043</v>
      </c>
      <c r="M1662" s="1">
        <f>IF(F1662=0,"not processed",ABS(bank_source_transactions__1[[#This Row],[transaction_date]]-Reconciliation!L1662))</f>
        <v>1</v>
      </c>
      <c r="N1662" s="1" t="str" cm="1">
        <f t="array" ref="N1662">_xlfn.IFS(M1662="not Processed", "Not Processed",M1662&gt;2,"SLA Breached",M1662&lt;=2,"Within SLA")</f>
        <v>Within SLA</v>
      </c>
      <c r="O1662" s="1" t="str">
        <f>_xlfn.XLOOKUP(A1662,Source_data!A:A,Source_data!D:D)</f>
        <v>IMPS</v>
      </c>
      <c r="P1662" s="1">
        <f t="shared" si="255"/>
        <v>0</v>
      </c>
      <c r="Q1662" s="1">
        <f t="shared" si="256"/>
        <v>0</v>
      </c>
      <c r="R1662" s="1">
        <f t="shared" si="257"/>
        <v>0</v>
      </c>
      <c r="S1662" s="1">
        <f t="shared" si="258"/>
        <v>0</v>
      </c>
      <c r="T1662" s="1">
        <f t="shared" si="259"/>
        <v>0</v>
      </c>
      <c r="U1662" s="1" t="str">
        <f>_xlfn.XLOOKUP(Table3[[#This Row],[Transaction ID]],Source_data!A:A,Source_data!E:E)</f>
        <v>Hyderabad</v>
      </c>
      <c r="V1662" s="1">
        <f>_xlfn.IFNA(_xlfn.XLOOKUP(A1662,bank_processed_transactions[transaction_id],bank_processed_transactions[processing_minutes]),"")</f>
        <v>11.6</v>
      </c>
      <c r="W1662" s="31">
        <f>_xlfn.XLOOKUP(A1662,Source_data!A:A,Source_data!B:B)</f>
        <v>46042</v>
      </c>
    </row>
    <row r="1663" spans="1:23" x14ac:dyDescent="0.3">
      <c r="A1663" s="4" t="s">
        <v>2407</v>
      </c>
      <c r="B1663" s="1">
        <f>_xlfn.XLOOKUP(A1663,bank_source_transactions__1[transaction_id],bank_source_transactions__1[amount_inr])</f>
        <v>4442.3999999999996</v>
      </c>
      <c r="C1663" s="1">
        <f>_xlfn.XLOOKUP(A1663,Processed_data!A:A,Processed_data!F:F)</f>
        <v>4886.6400000000003</v>
      </c>
      <c r="D1663" s="1" t="str">
        <f>_xlfn.XLOOKUP(A1663,bank_source_transactions__1[transaction_id],bank_source_transactions__1[transaction_status])</f>
        <v>SUCCESS</v>
      </c>
      <c r="E1663" s="1" t="str">
        <f>_xlfn.XLOOKUP(A1663,Processed_data!A:A,Processed_data!G:G)</f>
        <v>SUCCESS</v>
      </c>
      <c r="F1663" s="1">
        <f>COUNTIF(bank_processed_transactions[transaction_id],A1663)</f>
        <v>1</v>
      </c>
      <c r="G1663" s="1" t="str">
        <f t="shared" si="250"/>
        <v>found</v>
      </c>
      <c r="H1663" s="1" t="str">
        <f t="shared" si="251"/>
        <v>Not Duplicate</v>
      </c>
      <c r="I1663" s="1" t="str">
        <f t="shared" si="252"/>
        <v>mismatch</v>
      </c>
      <c r="J1663" s="1" t="str">
        <f t="shared" si="253"/>
        <v>match</v>
      </c>
      <c r="K1663" s="1">
        <f t="shared" si="254"/>
        <v>444.24000000000069</v>
      </c>
      <c r="L1663" s="2">
        <f>IF(F1663=0,"not processed",_xlfn.MINIFS(Processed_data!H:H,Processed_data!A:A,A1663))</f>
        <v>46108</v>
      </c>
      <c r="M1663" s="1">
        <f>IF(F1663=0,"not processed",ABS(bank_source_transactions__1[[#This Row],[transaction_date]]-Reconciliation!L1663))</f>
        <v>2</v>
      </c>
      <c r="N1663" s="1" t="str" cm="1">
        <f t="array" ref="N1663">_xlfn.IFS(M1663="not Processed", "Not Processed",M1663&gt;2,"SLA Breached",M1663&lt;=2,"Within SLA")</f>
        <v>Within SLA</v>
      </c>
      <c r="O1663" s="1" t="str">
        <f>_xlfn.XLOOKUP(A1663,Source_data!A:A,Source_data!D:D)</f>
        <v>IMPS</v>
      </c>
      <c r="P1663" s="1">
        <f t="shared" si="255"/>
        <v>0</v>
      </c>
      <c r="Q1663" s="1">
        <f t="shared" si="256"/>
        <v>0</v>
      </c>
      <c r="R1663" s="1">
        <f t="shared" si="257"/>
        <v>1</v>
      </c>
      <c r="S1663" s="1">
        <f t="shared" si="258"/>
        <v>0</v>
      </c>
      <c r="T1663" s="1">
        <f t="shared" si="259"/>
        <v>0</v>
      </c>
      <c r="U1663" s="1" t="str">
        <f>_xlfn.XLOOKUP(Table3[[#This Row],[Transaction ID]],Source_data!A:A,Source_data!E:E)</f>
        <v>Hyderabad</v>
      </c>
      <c r="V1663" s="1">
        <f>_xlfn.IFNA(_xlfn.XLOOKUP(A1663,bank_processed_transactions[transaction_id],bank_processed_transactions[processing_minutes]),"")</f>
        <v>17.3</v>
      </c>
      <c r="W1663" s="31">
        <f>_xlfn.XLOOKUP(A1663,Source_data!A:A,Source_data!B:B)</f>
        <v>46106</v>
      </c>
    </row>
    <row r="1664" spans="1:23" x14ac:dyDescent="0.3">
      <c r="A1664" s="3" t="s">
        <v>2640</v>
      </c>
      <c r="B1664" s="1">
        <f>_xlfn.XLOOKUP(A1664,bank_source_transactions__1[transaction_id],bank_source_transactions__1[amount_inr])</f>
        <v>956.91</v>
      </c>
      <c r="C1664" s="1">
        <f>_xlfn.XLOOKUP(A1664,Processed_data!A:A,Processed_data!F:F)</f>
        <v>956.91</v>
      </c>
      <c r="D1664" s="1" t="str">
        <f>_xlfn.XLOOKUP(A1664,bank_source_transactions__1[transaction_id],bank_source_transactions__1[transaction_status])</f>
        <v>SUCCESS</v>
      </c>
      <c r="E1664" s="1" t="str">
        <f>_xlfn.XLOOKUP(A1664,Processed_data!A:A,Processed_data!G:G)</f>
        <v>SUCCESS</v>
      </c>
      <c r="F1664" s="1">
        <f>COUNTIF(bank_processed_transactions[transaction_id],A1664)</f>
        <v>1</v>
      </c>
      <c r="G1664" s="1" t="str">
        <f t="shared" si="250"/>
        <v>found</v>
      </c>
      <c r="H1664" s="1" t="str">
        <f t="shared" si="251"/>
        <v>Not Duplicate</v>
      </c>
      <c r="I1664" s="1" t="str">
        <f t="shared" si="252"/>
        <v>match</v>
      </c>
      <c r="J1664" s="1" t="str">
        <f t="shared" si="253"/>
        <v>match</v>
      </c>
      <c r="K1664" s="1">
        <f t="shared" si="254"/>
        <v>0</v>
      </c>
      <c r="L1664" s="2">
        <f>IF(F1664=0,"not processed",_xlfn.MINIFS(Processed_data!H:H,Processed_data!A:A,A1664))</f>
        <v>46092</v>
      </c>
      <c r="M1664" s="1">
        <f>IF(F1664=0,"not processed",ABS(bank_source_transactions__1[[#This Row],[transaction_date]]-Reconciliation!L1664))</f>
        <v>3</v>
      </c>
      <c r="N1664" s="1" t="str" cm="1">
        <f t="array" ref="N1664">_xlfn.IFS(M1664="not Processed", "Not Processed",M1664&gt;2,"SLA Breached",M1664&lt;=2,"Within SLA")</f>
        <v>SLA Breached</v>
      </c>
      <c r="O1664" s="1" t="str">
        <f>_xlfn.XLOOKUP(A1664,Source_data!A:A,Source_data!D:D)</f>
        <v>UPI</v>
      </c>
      <c r="P1664" s="1">
        <f t="shared" si="255"/>
        <v>0</v>
      </c>
      <c r="Q1664" s="1">
        <f t="shared" si="256"/>
        <v>0</v>
      </c>
      <c r="R1664" s="1">
        <f t="shared" si="257"/>
        <v>0</v>
      </c>
      <c r="S1664" s="1">
        <f t="shared" si="258"/>
        <v>0</v>
      </c>
      <c r="T1664" s="1">
        <f t="shared" si="259"/>
        <v>1</v>
      </c>
      <c r="U1664" s="1" t="str">
        <f>_xlfn.XLOOKUP(Table3[[#This Row],[Transaction ID]],Source_data!A:A,Source_data!E:E)</f>
        <v>Mumbai</v>
      </c>
      <c r="V1664" s="1">
        <f>_xlfn.IFNA(_xlfn.XLOOKUP(A1664,bank_processed_transactions[transaction_id],bank_processed_transactions[processing_minutes]),"")</f>
        <v>44.8</v>
      </c>
      <c r="W1664" s="31">
        <f>_xlfn.XLOOKUP(A1664,Source_data!A:A,Source_data!B:B)</f>
        <v>46089</v>
      </c>
    </row>
    <row r="1665" spans="1:23" x14ac:dyDescent="0.3">
      <c r="A1665" s="4" t="s">
        <v>193</v>
      </c>
      <c r="B1665" s="1">
        <f>_xlfn.XLOOKUP(A1665,bank_source_transactions__1[transaction_id],bank_source_transactions__1[amount_inr])</f>
        <v>55392.95</v>
      </c>
      <c r="C1665" s="1">
        <f>_xlfn.XLOOKUP(A1665,Processed_data!A:A,Processed_data!F:F)</f>
        <v>55392.95</v>
      </c>
      <c r="D1665" s="1" t="str">
        <f>_xlfn.XLOOKUP(A1665,bank_source_transactions__1[transaction_id],bank_source_transactions__1[transaction_status])</f>
        <v>FAILED</v>
      </c>
      <c r="E1665" s="1" t="str">
        <f>_xlfn.XLOOKUP(A1665,Processed_data!A:A,Processed_data!G:G)</f>
        <v>FAILED</v>
      </c>
      <c r="F1665" s="1">
        <f>COUNTIF(bank_processed_transactions[transaction_id],A1665)</f>
        <v>1</v>
      </c>
      <c r="G1665" s="1" t="str">
        <f t="shared" si="250"/>
        <v>found</v>
      </c>
      <c r="H1665" s="1" t="str">
        <f t="shared" si="251"/>
        <v>Not Duplicate</v>
      </c>
      <c r="I1665" s="1" t="str">
        <f t="shared" si="252"/>
        <v>match</v>
      </c>
      <c r="J1665" s="1" t="str">
        <f t="shared" si="253"/>
        <v>match</v>
      </c>
      <c r="K1665" s="1">
        <f t="shared" si="254"/>
        <v>0</v>
      </c>
      <c r="L1665" s="2">
        <f>IF(F1665=0,"not processed",_xlfn.MINIFS(Processed_data!H:H,Processed_data!A:A,A1665))</f>
        <v>46058</v>
      </c>
      <c r="M1665" s="1">
        <f>IF(F1665=0,"not processed",ABS(bank_source_transactions__1[[#This Row],[transaction_date]]-Reconciliation!L1665))</f>
        <v>1</v>
      </c>
      <c r="N1665" s="1" t="str" cm="1">
        <f t="array" ref="N1665">_xlfn.IFS(M1665="not Processed", "Not Processed",M1665&gt;2,"SLA Breached",M1665&lt;=2,"Within SLA")</f>
        <v>Within SLA</v>
      </c>
      <c r="O1665" s="1" t="str">
        <f>_xlfn.XLOOKUP(A1665,Source_data!A:A,Source_data!D:D)</f>
        <v>CARD</v>
      </c>
      <c r="P1665" s="1">
        <f t="shared" si="255"/>
        <v>0</v>
      </c>
      <c r="Q1665" s="1">
        <f t="shared" si="256"/>
        <v>0</v>
      </c>
      <c r="R1665" s="1">
        <f t="shared" si="257"/>
        <v>0</v>
      </c>
      <c r="S1665" s="1">
        <f t="shared" si="258"/>
        <v>0</v>
      </c>
      <c r="T1665" s="1">
        <f t="shared" si="259"/>
        <v>0</v>
      </c>
      <c r="U1665" s="1" t="str">
        <f>_xlfn.XLOOKUP(Table3[[#This Row],[Transaction ID]],Source_data!A:A,Source_data!E:E)</f>
        <v>Hyderabad</v>
      </c>
      <c r="V1665" s="1">
        <f>_xlfn.IFNA(_xlfn.XLOOKUP(A1665,bank_processed_transactions[transaction_id],bank_processed_transactions[processing_minutes]),"")</f>
        <v>26.5</v>
      </c>
      <c r="W1665" s="31">
        <f>_xlfn.XLOOKUP(A1665,Source_data!A:A,Source_data!B:B)</f>
        <v>46057</v>
      </c>
    </row>
    <row r="1666" spans="1:23" x14ac:dyDescent="0.3">
      <c r="A1666" s="3" t="s">
        <v>3149</v>
      </c>
      <c r="B1666" s="1">
        <f>_xlfn.XLOOKUP(A1666,bank_source_transactions__1[transaction_id],bank_source_transactions__1[amount_inr])</f>
        <v>2990.94</v>
      </c>
      <c r="C1666" s="1">
        <f>_xlfn.XLOOKUP(A1666,Processed_data!A:A,Processed_data!F:F)</f>
        <v>2990.94</v>
      </c>
      <c r="D1666" s="1" t="str">
        <f>_xlfn.XLOOKUP(A1666,bank_source_transactions__1[transaction_id],bank_source_transactions__1[transaction_status])</f>
        <v>SUCCESS</v>
      </c>
      <c r="E1666" s="1" t="str">
        <f>_xlfn.XLOOKUP(A1666,Processed_data!A:A,Processed_data!G:G)</f>
        <v>SUCCESS</v>
      </c>
      <c r="F1666" s="1">
        <f>COUNTIF(bank_processed_transactions[transaction_id],A1666)</f>
        <v>1</v>
      </c>
      <c r="G1666" s="1" t="str">
        <f t="shared" si="250"/>
        <v>found</v>
      </c>
      <c r="H1666" s="1" t="str">
        <f t="shared" si="251"/>
        <v>Not Duplicate</v>
      </c>
      <c r="I1666" s="1" t="str">
        <f t="shared" si="252"/>
        <v>match</v>
      </c>
      <c r="J1666" s="1" t="str">
        <f t="shared" si="253"/>
        <v>match</v>
      </c>
      <c r="K1666" s="1">
        <f t="shared" si="254"/>
        <v>0</v>
      </c>
      <c r="L1666" s="2">
        <f>IF(F1666=0,"not processed",_xlfn.MINIFS(Processed_data!H:H,Processed_data!A:A,A1666))</f>
        <v>46092</v>
      </c>
      <c r="M1666" s="1">
        <f>IF(F1666=0,"not processed",ABS(bank_source_transactions__1[[#This Row],[transaction_date]]-Reconciliation!L1666))</f>
        <v>2</v>
      </c>
      <c r="N1666" s="1" t="str" cm="1">
        <f t="array" ref="N1666">_xlfn.IFS(M1666="not Processed", "Not Processed",M1666&gt;2,"SLA Breached",M1666&lt;=2,"Within SLA")</f>
        <v>Within SLA</v>
      </c>
      <c r="O1666" s="1" t="str">
        <f>_xlfn.XLOOKUP(A1666,Source_data!A:A,Source_data!D:D)</f>
        <v>NEFT</v>
      </c>
      <c r="P1666" s="1">
        <f t="shared" si="255"/>
        <v>0</v>
      </c>
      <c r="Q1666" s="1">
        <f t="shared" si="256"/>
        <v>0</v>
      </c>
      <c r="R1666" s="1">
        <f t="shared" si="257"/>
        <v>0</v>
      </c>
      <c r="S1666" s="1">
        <f t="shared" si="258"/>
        <v>0</v>
      </c>
      <c r="T1666" s="1">
        <f t="shared" si="259"/>
        <v>0</v>
      </c>
      <c r="U1666" s="1" t="str">
        <f>_xlfn.XLOOKUP(Table3[[#This Row],[Transaction ID]],Source_data!A:A,Source_data!E:E)</f>
        <v>Mumbai</v>
      </c>
      <c r="V1666" s="1">
        <f>_xlfn.IFNA(_xlfn.XLOOKUP(A1666,bank_processed_transactions[transaction_id],bank_processed_transactions[processing_minutes]),"")</f>
        <v>74.3</v>
      </c>
      <c r="W1666" s="31">
        <f>_xlfn.XLOOKUP(A1666,Source_data!A:A,Source_data!B:B)</f>
        <v>46090</v>
      </c>
    </row>
    <row r="1667" spans="1:23" x14ac:dyDescent="0.3">
      <c r="A1667" s="4" t="s">
        <v>3311</v>
      </c>
      <c r="B1667" s="1">
        <f>_xlfn.XLOOKUP(A1667,bank_source_transactions__1[transaction_id],bank_source_transactions__1[amount_inr])</f>
        <v>869.79</v>
      </c>
      <c r="C1667" s="1">
        <f>_xlfn.XLOOKUP(A1667,Processed_data!A:A,Processed_data!F:F)</f>
        <v>869.79</v>
      </c>
      <c r="D1667" s="1" t="str">
        <f>_xlfn.XLOOKUP(A1667,bank_source_transactions__1[transaction_id],bank_source_transactions__1[transaction_status])</f>
        <v>FAILED</v>
      </c>
      <c r="E1667" s="1" t="str">
        <f>_xlfn.XLOOKUP(A1667,Processed_data!A:A,Processed_data!G:G)</f>
        <v>FAILED</v>
      </c>
      <c r="F1667" s="1">
        <f>COUNTIF(bank_processed_transactions[transaction_id],A1667)</f>
        <v>1</v>
      </c>
      <c r="G1667" s="1" t="str">
        <f t="shared" ref="G1667:G1730" si="260">IF(F1667=0,"missing","found")</f>
        <v>found</v>
      </c>
      <c r="H1667" s="1" t="str">
        <f t="shared" ref="H1667:H1730" si="261">IF(F1667&gt;1,"Duplicate","Not Duplicate")</f>
        <v>Not Duplicate</v>
      </c>
      <c r="I1667" s="1" t="str">
        <f t="shared" ref="I1667:I1730" si="262">IF(F1667=0,"not processed",IF(B1667=C1667,"match","mismatch"))</f>
        <v>match</v>
      </c>
      <c r="J1667" s="1" t="str">
        <f t="shared" ref="J1667:J1730" si="263">IF(F1667=0,"not processed",IF(D1667=E1667,"match","mismatch"))</f>
        <v>match</v>
      </c>
      <c r="K1667" s="1">
        <f t="shared" ref="K1667:K1730" si="264">IF(F1667=0,"missing",ABS(B1667-C1667))</f>
        <v>0</v>
      </c>
      <c r="L1667" s="2">
        <f>IF(F1667=0,"not processed",_xlfn.MINIFS(Processed_data!H:H,Processed_data!A:A,A1667))</f>
        <v>46056</v>
      </c>
      <c r="M1667" s="1">
        <f>IF(F1667=0,"not processed",ABS(bank_source_transactions__1[[#This Row],[transaction_date]]-Reconciliation!L1667))</f>
        <v>2</v>
      </c>
      <c r="N1667" s="1" t="str" cm="1">
        <f t="array" ref="N1667">_xlfn.IFS(M1667="not Processed", "Not Processed",M1667&gt;2,"SLA Breached",M1667&lt;=2,"Within SLA")</f>
        <v>Within SLA</v>
      </c>
      <c r="O1667" s="1" t="str">
        <f>_xlfn.XLOOKUP(A1667,Source_data!A:A,Source_data!D:D)</f>
        <v>NEFT</v>
      </c>
      <c r="P1667" s="1">
        <f t="shared" ref="P1667:P1730" si="265">IF(G1667="missing",1,0)</f>
        <v>0</v>
      </c>
      <c r="Q1667" s="1">
        <f t="shared" ref="Q1667:Q1730" si="266">IF(H1667="duplicate",1,0)</f>
        <v>0</v>
      </c>
      <c r="R1667" s="1">
        <f t="shared" ref="R1667:R1730" si="267">IF(I1667="mismatch",1,0)</f>
        <v>0</v>
      </c>
      <c r="S1667" s="1">
        <f t="shared" ref="S1667:S1730" si="268">IF(J1667="mismatch",1,)</f>
        <v>0</v>
      </c>
      <c r="T1667" s="1">
        <f t="shared" ref="T1667:T1730" si="269">IF(N1667="sla breached",1,0)</f>
        <v>0</v>
      </c>
      <c r="U1667" s="1" t="str">
        <f>_xlfn.XLOOKUP(Table3[[#This Row],[Transaction ID]],Source_data!A:A,Source_data!E:E)</f>
        <v>Bengaluru</v>
      </c>
      <c r="V1667" s="1">
        <f>_xlfn.IFNA(_xlfn.XLOOKUP(A1667,bank_processed_transactions[transaction_id],bank_processed_transactions[processing_minutes]),"")</f>
        <v>34.299999999999997</v>
      </c>
      <c r="W1667" s="31">
        <f>_xlfn.XLOOKUP(A1667,Source_data!A:A,Source_data!B:B)</f>
        <v>46054</v>
      </c>
    </row>
    <row r="1668" spans="1:23" x14ac:dyDescent="0.3">
      <c r="A1668" s="3" t="s">
        <v>2610</v>
      </c>
      <c r="B1668" s="1">
        <f>_xlfn.XLOOKUP(A1668,bank_source_transactions__1[transaction_id],bank_source_transactions__1[amount_inr])</f>
        <v>17919.82</v>
      </c>
      <c r="C1668" s="1">
        <f>_xlfn.XLOOKUP(A1668,Processed_data!A:A,Processed_data!F:F)</f>
        <v>17919.82</v>
      </c>
      <c r="D1668" s="1" t="str">
        <f>_xlfn.XLOOKUP(A1668,bank_source_transactions__1[transaction_id],bank_source_transactions__1[transaction_status])</f>
        <v>SUCCESS</v>
      </c>
      <c r="E1668" s="1" t="str">
        <f>_xlfn.XLOOKUP(A1668,Processed_data!A:A,Processed_data!G:G)</f>
        <v>SUCCESS</v>
      </c>
      <c r="F1668" s="1">
        <f>COUNTIF(bank_processed_transactions[transaction_id],A1668)</f>
        <v>1</v>
      </c>
      <c r="G1668" s="1" t="str">
        <f t="shared" si="260"/>
        <v>found</v>
      </c>
      <c r="H1668" s="1" t="str">
        <f t="shared" si="261"/>
        <v>Not Duplicate</v>
      </c>
      <c r="I1668" s="1" t="str">
        <f t="shared" si="262"/>
        <v>match</v>
      </c>
      <c r="J1668" s="1" t="str">
        <f t="shared" si="263"/>
        <v>match</v>
      </c>
      <c r="K1668" s="1">
        <f t="shared" si="264"/>
        <v>0</v>
      </c>
      <c r="L1668" s="2">
        <f>IF(F1668=0,"not processed",_xlfn.MINIFS(Processed_data!H:H,Processed_data!A:A,A1668))</f>
        <v>46107</v>
      </c>
      <c r="M1668" s="1">
        <f>IF(F1668=0,"not processed",ABS(bank_source_transactions__1[[#This Row],[transaction_date]]-Reconciliation!L1668))</f>
        <v>3</v>
      </c>
      <c r="N1668" s="1" t="str" cm="1">
        <f t="array" ref="N1668">_xlfn.IFS(M1668="not Processed", "Not Processed",M1668&gt;2,"SLA Breached",M1668&lt;=2,"Within SLA")</f>
        <v>SLA Breached</v>
      </c>
      <c r="O1668" s="1" t="str">
        <f>_xlfn.XLOOKUP(A1668,Source_data!A:A,Source_data!D:D)</f>
        <v>UPI</v>
      </c>
      <c r="P1668" s="1">
        <f t="shared" si="265"/>
        <v>0</v>
      </c>
      <c r="Q1668" s="1">
        <f t="shared" si="266"/>
        <v>0</v>
      </c>
      <c r="R1668" s="1">
        <f t="shared" si="267"/>
        <v>0</v>
      </c>
      <c r="S1668" s="1">
        <f t="shared" si="268"/>
        <v>0</v>
      </c>
      <c r="T1668" s="1">
        <f t="shared" si="269"/>
        <v>1</v>
      </c>
      <c r="U1668" s="1" t="str">
        <f>_xlfn.XLOOKUP(Table3[[#This Row],[Transaction ID]],Source_data!A:A,Source_data!E:E)</f>
        <v>Bengaluru</v>
      </c>
      <c r="V1668" s="1">
        <f>_xlfn.IFNA(_xlfn.XLOOKUP(A1668,bank_processed_transactions[transaction_id],bank_processed_transactions[processing_minutes]),"")</f>
        <v>38.6</v>
      </c>
      <c r="W1668" s="31">
        <f>_xlfn.XLOOKUP(A1668,Source_data!A:A,Source_data!B:B)</f>
        <v>46104</v>
      </c>
    </row>
    <row r="1669" spans="1:23" x14ac:dyDescent="0.3">
      <c r="A1669" s="4" t="s">
        <v>3645</v>
      </c>
      <c r="B1669" s="1">
        <f>_xlfn.XLOOKUP(A1669,bank_source_transactions__1[transaction_id],bank_source_transactions__1[amount_inr])</f>
        <v>31236.95</v>
      </c>
      <c r="C1669" s="1">
        <f>_xlfn.XLOOKUP(A1669,Processed_data!A:A,Processed_data!F:F)</f>
        <v>31236.95</v>
      </c>
      <c r="D1669" s="1" t="str">
        <f>_xlfn.XLOOKUP(A1669,bank_source_transactions__1[transaction_id],bank_source_transactions__1[transaction_status])</f>
        <v>SUCCESS</v>
      </c>
      <c r="E1669" s="1" t="str">
        <f>_xlfn.XLOOKUP(A1669,Processed_data!A:A,Processed_data!G:G)</f>
        <v>SUCCESS</v>
      </c>
      <c r="F1669" s="1">
        <f>COUNTIF(bank_processed_transactions[transaction_id],A1669)</f>
        <v>1</v>
      </c>
      <c r="G1669" s="1" t="str">
        <f t="shared" si="260"/>
        <v>found</v>
      </c>
      <c r="H1669" s="1" t="str">
        <f t="shared" si="261"/>
        <v>Not Duplicate</v>
      </c>
      <c r="I1669" s="1" t="str">
        <f t="shared" si="262"/>
        <v>match</v>
      </c>
      <c r="J1669" s="1" t="str">
        <f t="shared" si="263"/>
        <v>match</v>
      </c>
      <c r="K1669" s="1">
        <f t="shared" si="264"/>
        <v>0</v>
      </c>
      <c r="L1669" s="2">
        <f>IF(F1669=0,"not processed",_xlfn.MINIFS(Processed_data!H:H,Processed_data!A:A,A1669))</f>
        <v>46094</v>
      </c>
      <c r="M1669" s="1">
        <f>IF(F1669=0,"not processed",ABS(bank_source_transactions__1[[#This Row],[transaction_date]]-Reconciliation!L1669))</f>
        <v>1</v>
      </c>
      <c r="N1669" s="1" t="str" cm="1">
        <f t="array" ref="N1669">_xlfn.IFS(M1669="not Processed", "Not Processed",M1669&gt;2,"SLA Breached",M1669&lt;=2,"Within SLA")</f>
        <v>Within SLA</v>
      </c>
      <c r="O1669" s="1" t="str">
        <f>_xlfn.XLOOKUP(A1669,Source_data!A:A,Source_data!D:D)</f>
        <v>IMPS</v>
      </c>
      <c r="P1669" s="1">
        <f t="shared" si="265"/>
        <v>0</v>
      </c>
      <c r="Q1669" s="1">
        <f t="shared" si="266"/>
        <v>0</v>
      </c>
      <c r="R1669" s="1">
        <f t="shared" si="267"/>
        <v>0</v>
      </c>
      <c r="S1669" s="1">
        <f t="shared" si="268"/>
        <v>0</v>
      </c>
      <c r="T1669" s="1">
        <f t="shared" si="269"/>
        <v>0</v>
      </c>
      <c r="U1669" s="1" t="str">
        <f>_xlfn.XLOOKUP(Table3[[#This Row],[Transaction ID]],Source_data!A:A,Source_data!E:E)</f>
        <v>Pune</v>
      </c>
      <c r="V1669" s="1">
        <f>_xlfn.IFNA(_xlfn.XLOOKUP(A1669,bank_processed_transactions[transaction_id],bank_processed_transactions[processing_minutes]),"")</f>
        <v>4.2</v>
      </c>
      <c r="W1669" s="31">
        <f>_xlfn.XLOOKUP(A1669,Source_data!A:A,Source_data!B:B)</f>
        <v>46093</v>
      </c>
    </row>
    <row r="1670" spans="1:23" x14ac:dyDescent="0.3">
      <c r="A1670" s="3" t="s">
        <v>3979</v>
      </c>
      <c r="B1670" s="1">
        <f>_xlfn.XLOOKUP(A1670,bank_source_transactions__1[transaction_id],bank_source_transactions__1[amount_inr])</f>
        <v>7631.2</v>
      </c>
      <c r="C1670" s="1">
        <f>_xlfn.XLOOKUP(A1670,Processed_data!A:A,Processed_data!F:F)</f>
        <v>7631.2</v>
      </c>
      <c r="D1670" s="1" t="str">
        <f>_xlfn.XLOOKUP(A1670,bank_source_transactions__1[transaction_id],bank_source_transactions__1[transaction_status])</f>
        <v>SUCCESS</v>
      </c>
      <c r="E1670" s="1" t="str">
        <f>_xlfn.XLOOKUP(A1670,Processed_data!A:A,Processed_data!G:G)</f>
        <v>SUCCESS</v>
      </c>
      <c r="F1670" s="1">
        <f>COUNTIF(bank_processed_transactions[transaction_id],A1670)</f>
        <v>1</v>
      </c>
      <c r="G1670" s="1" t="str">
        <f t="shared" si="260"/>
        <v>found</v>
      </c>
      <c r="H1670" s="1" t="str">
        <f t="shared" si="261"/>
        <v>Not Duplicate</v>
      </c>
      <c r="I1670" s="1" t="str">
        <f t="shared" si="262"/>
        <v>match</v>
      </c>
      <c r="J1670" s="1" t="str">
        <f t="shared" si="263"/>
        <v>match</v>
      </c>
      <c r="K1670" s="1">
        <f t="shared" si="264"/>
        <v>0</v>
      </c>
      <c r="L1670" s="2">
        <f>IF(F1670=0,"not processed",_xlfn.MINIFS(Processed_data!H:H,Processed_data!A:A,A1670))</f>
        <v>46107</v>
      </c>
      <c r="M1670" s="1">
        <f>IF(F1670=0,"not processed",ABS(bank_source_transactions__1[[#This Row],[transaction_date]]-Reconciliation!L1670))</f>
        <v>2</v>
      </c>
      <c r="N1670" s="1" t="str" cm="1">
        <f t="array" ref="N1670">_xlfn.IFS(M1670="not Processed", "Not Processed",M1670&gt;2,"SLA Breached",M1670&lt;=2,"Within SLA")</f>
        <v>Within SLA</v>
      </c>
      <c r="O1670" s="1" t="str">
        <f>_xlfn.XLOOKUP(A1670,Source_data!A:A,Source_data!D:D)</f>
        <v>CARD</v>
      </c>
      <c r="P1670" s="1">
        <f t="shared" si="265"/>
        <v>0</v>
      </c>
      <c r="Q1670" s="1">
        <f t="shared" si="266"/>
        <v>0</v>
      </c>
      <c r="R1670" s="1">
        <f t="shared" si="267"/>
        <v>0</v>
      </c>
      <c r="S1670" s="1">
        <f t="shared" si="268"/>
        <v>0</v>
      </c>
      <c r="T1670" s="1">
        <f t="shared" si="269"/>
        <v>0</v>
      </c>
      <c r="U1670" s="1" t="str">
        <f>_xlfn.XLOOKUP(Table3[[#This Row],[Transaction ID]],Source_data!A:A,Source_data!E:E)</f>
        <v>Hyderabad</v>
      </c>
      <c r="V1670" s="1">
        <f>_xlfn.IFNA(_xlfn.XLOOKUP(A1670,bank_processed_transactions[transaction_id],bank_processed_transactions[processing_minutes]),"")</f>
        <v>13.4</v>
      </c>
      <c r="W1670" s="31">
        <f>_xlfn.XLOOKUP(A1670,Source_data!A:A,Source_data!B:B)</f>
        <v>46105</v>
      </c>
    </row>
    <row r="1671" spans="1:23" x14ac:dyDescent="0.3">
      <c r="A1671" s="4" t="s">
        <v>1842</v>
      </c>
      <c r="B1671" s="1">
        <f>_xlfn.XLOOKUP(A1671,bank_source_transactions__1[transaction_id],bank_source_transactions__1[amount_inr])</f>
        <v>5454.42</v>
      </c>
      <c r="C1671" s="1">
        <f>_xlfn.XLOOKUP(A1671,Processed_data!A:A,Processed_data!F:F)</f>
        <v>5454.42</v>
      </c>
      <c r="D1671" s="1" t="str">
        <f>_xlfn.XLOOKUP(A1671,bank_source_transactions__1[transaction_id],bank_source_transactions__1[transaction_status])</f>
        <v>SUCCESS</v>
      </c>
      <c r="E1671" s="1" t="str">
        <f>_xlfn.XLOOKUP(A1671,Processed_data!A:A,Processed_data!G:G)</f>
        <v>SUCCESS</v>
      </c>
      <c r="F1671" s="1">
        <f>COUNTIF(bank_processed_transactions[transaction_id],A1671)</f>
        <v>1</v>
      </c>
      <c r="G1671" s="1" t="str">
        <f t="shared" si="260"/>
        <v>found</v>
      </c>
      <c r="H1671" s="1" t="str">
        <f t="shared" si="261"/>
        <v>Not Duplicate</v>
      </c>
      <c r="I1671" s="1" t="str">
        <f t="shared" si="262"/>
        <v>match</v>
      </c>
      <c r="J1671" s="1" t="str">
        <f t="shared" si="263"/>
        <v>match</v>
      </c>
      <c r="K1671" s="1">
        <f t="shared" si="264"/>
        <v>0</v>
      </c>
      <c r="L1671" s="2">
        <f>IF(F1671=0,"not processed",_xlfn.MINIFS(Processed_data!H:H,Processed_data!A:A,A1671))</f>
        <v>46089</v>
      </c>
      <c r="M1671" s="1">
        <f>IF(F1671=0,"not processed",ABS(bank_source_transactions__1[[#This Row],[transaction_date]]-Reconciliation!L1671))</f>
        <v>0</v>
      </c>
      <c r="N1671" s="1" t="str" cm="1">
        <f t="array" ref="N1671">_xlfn.IFS(M1671="not Processed", "Not Processed",M1671&gt;2,"SLA Breached",M1671&lt;=2,"Within SLA")</f>
        <v>Within SLA</v>
      </c>
      <c r="O1671" s="1" t="str">
        <f>_xlfn.XLOOKUP(A1671,Source_data!A:A,Source_data!D:D)</f>
        <v>UPI</v>
      </c>
      <c r="P1671" s="1">
        <f t="shared" si="265"/>
        <v>0</v>
      </c>
      <c r="Q1671" s="1">
        <f t="shared" si="266"/>
        <v>0</v>
      </c>
      <c r="R1671" s="1">
        <f t="shared" si="267"/>
        <v>0</v>
      </c>
      <c r="S1671" s="1">
        <f t="shared" si="268"/>
        <v>0</v>
      </c>
      <c r="T1671" s="1">
        <f t="shared" si="269"/>
        <v>0</v>
      </c>
      <c r="U1671" s="1" t="str">
        <f>_xlfn.XLOOKUP(Table3[[#This Row],[Transaction ID]],Source_data!A:A,Source_data!E:E)</f>
        <v>Hyderabad</v>
      </c>
      <c r="V1671" s="1">
        <f>_xlfn.IFNA(_xlfn.XLOOKUP(A1671,bank_processed_transactions[transaction_id],bank_processed_transactions[processing_minutes]),"")</f>
        <v>26.2</v>
      </c>
      <c r="W1671" s="31">
        <f>_xlfn.XLOOKUP(A1671,Source_data!A:A,Source_data!B:B)</f>
        <v>46089</v>
      </c>
    </row>
    <row r="1672" spans="1:23" x14ac:dyDescent="0.3">
      <c r="A1672" s="3" t="s">
        <v>250</v>
      </c>
      <c r="B1672" s="1">
        <f>_xlfn.XLOOKUP(A1672,bank_source_transactions__1[transaction_id],bank_source_transactions__1[amount_inr])</f>
        <v>7956.46</v>
      </c>
      <c r="C1672" s="1">
        <f>_xlfn.XLOOKUP(A1672,Processed_data!A:A,Processed_data!F:F)</f>
        <v>7956.46</v>
      </c>
      <c r="D1672" s="1" t="str">
        <f>_xlfn.XLOOKUP(A1672,bank_source_transactions__1[transaction_id],bank_source_transactions__1[transaction_status])</f>
        <v>SUCCESS</v>
      </c>
      <c r="E1672" s="1" t="str">
        <f>_xlfn.XLOOKUP(A1672,Processed_data!A:A,Processed_data!G:G)</f>
        <v>SUCCESS</v>
      </c>
      <c r="F1672" s="1">
        <f>COUNTIF(bank_processed_transactions[transaction_id],A1672)</f>
        <v>1</v>
      </c>
      <c r="G1672" s="1" t="str">
        <f t="shared" si="260"/>
        <v>found</v>
      </c>
      <c r="H1672" s="1" t="str">
        <f t="shared" si="261"/>
        <v>Not Duplicate</v>
      </c>
      <c r="I1672" s="1" t="str">
        <f t="shared" si="262"/>
        <v>match</v>
      </c>
      <c r="J1672" s="1" t="str">
        <f t="shared" si="263"/>
        <v>match</v>
      </c>
      <c r="K1672" s="1">
        <f t="shared" si="264"/>
        <v>0</v>
      </c>
      <c r="L1672" s="2">
        <f>IF(F1672=0,"not processed",_xlfn.MINIFS(Processed_data!H:H,Processed_data!A:A,A1672))</f>
        <v>46112</v>
      </c>
      <c r="M1672" s="1">
        <f>IF(F1672=0,"not processed",ABS(bank_source_transactions__1[[#This Row],[transaction_date]]-Reconciliation!L1672))</f>
        <v>0</v>
      </c>
      <c r="N1672" s="1" t="str" cm="1">
        <f t="array" ref="N1672">_xlfn.IFS(M1672="not Processed", "Not Processed",M1672&gt;2,"SLA Breached",M1672&lt;=2,"Within SLA")</f>
        <v>Within SLA</v>
      </c>
      <c r="O1672" s="1" t="str">
        <f>_xlfn.XLOOKUP(A1672,Source_data!A:A,Source_data!D:D)</f>
        <v>NEFT</v>
      </c>
      <c r="P1672" s="1">
        <f t="shared" si="265"/>
        <v>0</v>
      </c>
      <c r="Q1672" s="1">
        <f t="shared" si="266"/>
        <v>0</v>
      </c>
      <c r="R1672" s="1">
        <f t="shared" si="267"/>
        <v>0</v>
      </c>
      <c r="S1672" s="1">
        <f t="shared" si="268"/>
        <v>0</v>
      </c>
      <c r="T1672" s="1">
        <f t="shared" si="269"/>
        <v>0</v>
      </c>
      <c r="U1672" s="1" t="str">
        <f>_xlfn.XLOOKUP(Table3[[#This Row],[Transaction ID]],Source_data!A:A,Source_data!E:E)</f>
        <v>Mumbai</v>
      </c>
      <c r="V1672" s="1">
        <f>_xlfn.IFNA(_xlfn.XLOOKUP(A1672,bank_processed_transactions[transaction_id],bank_processed_transactions[processing_minutes]),"")</f>
        <v>13.3</v>
      </c>
      <c r="W1672" s="31">
        <f>_xlfn.XLOOKUP(A1672,Source_data!A:A,Source_data!B:B)</f>
        <v>46112</v>
      </c>
    </row>
    <row r="1673" spans="1:23" x14ac:dyDescent="0.3">
      <c r="A1673" s="4" t="s">
        <v>1962</v>
      </c>
      <c r="B1673" s="1">
        <f>_xlfn.XLOOKUP(A1673,bank_source_transactions__1[transaction_id],bank_source_transactions__1[amount_inr])</f>
        <v>4947.43</v>
      </c>
      <c r="C1673" s="1">
        <f>_xlfn.XLOOKUP(A1673,Processed_data!A:A,Processed_data!F:F)</f>
        <v>4947.43</v>
      </c>
      <c r="D1673" s="1" t="str">
        <f>_xlfn.XLOOKUP(A1673,bank_source_transactions__1[transaction_id],bank_source_transactions__1[transaction_status])</f>
        <v>SUCCESS</v>
      </c>
      <c r="E1673" s="1" t="str">
        <f>_xlfn.XLOOKUP(A1673,Processed_data!A:A,Processed_data!G:G)</f>
        <v>SUCCESS</v>
      </c>
      <c r="F1673" s="1">
        <f>COUNTIF(bank_processed_transactions[transaction_id],A1673)</f>
        <v>1</v>
      </c>
      <c r="G1673" s="1" t="str">
        <f t="shared" si="260"/>
        <v>found</v>
      </c>
      <c r="H1673" s="1" t="str">
        <f t="shared" si="261"/>
        <v>Not Duplicate</v>
      </c>
      <c r="I1673" s="1" t="str">
        <f t="shared" si="262"/>
        <v>match</v>
      </c>
      <c r="J1673" s="1" t="str">
        <f t="shared" si="263"/>
        <v>match</v>
      </c>
      <c r="K1673" s="1">
        <f t="shared" si="264"/>
        <v>0</v>
      </c>
      <c r="L1673" s="2">
        <f>IF(F1673=0,"not processed",_xlfn.MINIFS(Processed_data!H:H,Processed_data!A:A,A1673))</f>
        <v>46099</v>
      </c>
      <c r="M1673" s="1">
        <f>IF(F1673=0,"not processed",ABS(bank_source_transactions__1[[#This Row],[transaction_date]]-Reconciliation!L1673))</f>
        <v>2</v>
      </c>
      <c r="N1673" s="1" t="str" cm="1">
        <f t="array" ref="N1673">_xlfn.IFS(M1673="not Processed", "Not Processed",M1673&gt;2,"SLA Breached",M1673&lt;=2,"Within SLA")</f>
        <v>Within SLA</v>
      </c>
      <c r="O1673" s="1" t="str">
        <f>_xlfn.XLOOKUP(A1673,Source_data!A:A,Source_data!D:D)</f>
        <v>IMPS</v>
      </c>
      <c r="P1673" s="1">
        <f t="shared" si="265"/>
        <v>0</v>
      </c>
      <c r="Q1673" s="1">
        <f t="shared" si="266"/>
        <v>0</v>
      </c>
      <c r="R1673" s="1">
        <f t="shared" si="267"/>
        <v>0</v>
      </c>
      <c r="S1673" s="1">
        <f t="shared" si="268"/>
        <v>0</v>
      </c>
      <c r="T1673" s="1">
        <f t="shared" si="269"/>
        <v>0</v>
      </c>
      <c r="U1673" s="1" t="str">
        <f>_xlfn.XLOOKUP(Table3[[#This Row],[Transaction ID]],Source_data!A:A,Source_data!E:E)</f>
        <v>Pune</v>
      </c>
      <c r="V1673" s="1">
        <f>_xlfn.IFNA(_xlfn.XLOOKUP(A1673,bank_processed_transactions[transaction_id],bank_processed_transactions[processing_minutes]),"")</f>
        <v>27.1</v>
      </c>
      <c r="W1673" s="31">
        <f>_xlfn.XLOOKUP(A1673,Source_data!A:A,Source_data!B:B)</f>
        <v>46097</v>
      </c>
    </row>
    <row r="1674" spans="1:23" x14ac:dyDescent="0.3">
      <c r="A1674" s="3" t="s">
        <v>1513</v>
      </c>
      <c r="B1674" s="1">
        <f>_xlfn.XLOOKUP(A1674,bank_source_transactions__1[transaction_id],bank_source_transactions__1[amount_inr])</f>
        <v>2723.46</v>
      </c>
      <c r="C1674" s="1">
        <f>_xlfn.XLOOKUP(A1674,Processed_data!A:A,Processed_data!F:F)</f>
        <v>2723.46</v>
      </c>
      <c r="D1674" s="1" t="str">
        <f>_xlfn.XLOOKUP(A1674,bank_source_transactions__1[transaction_id],bank_source_transactions__1[transaction_status])</f>
        <v>SUCCESS</v>
      </c>
      <c r="E1674" s="1" t="str">
        <f>_xlfn.XLOOKUP(A1674,Processed_data!A:A,Processed_data!G:G)</f>
        <v>SUCCESS</v>
      </c>
      <c r="F1674" s="1">
        <f>COUNTIF(bank_processed_transactions[transaction_id],A1674)</f>
        <v>1</v>
      </c>
      <c r="G1674" s="1" t="str">
        <f t="shared" si="260"/>
        <v>found</v>
      </c>
      <c r="H1674" s="1" t="str">
        <f t="shared" si="261"/>
        <v>Not Duplicate</v>
      </c>
      <c r="I1674" s="1" t="str">
        <f t="shared" si="262"/>
        <v>match</v>
      </c>
      <c r="J1674" s="1" t="str">
        <f t="shared" si="263"/>
        <v>match</v>
      </c>
      <c r="K1674" s="1">
        <f t="shared" si="264"/>
        <v>0</v>
      </c>
      <c r="L1674" s="2">
        <f>IF(F1674=0,"not processed",_xlfn.MINIFS(Processed_data!H:H,Processed_data!A:A,A1674))</f>
        <v>46091</v>
      </c>
      <c r="M1674" s="1">
        <f>IF(F1674=0,"not processed",ABS(bank_source_transactions__1[[#This Row],[transaction_date]]-Reconciliation!L1674))</f>
        <v>0</v>
      </c>
      <c r="N1674" s="1" t="str" cm="1">
        <f t="array" ref="N1674">_xlfn.IFS(M1674="not Processed", "Not Processed",M1674&gt;2,"SLA Breached",M1674&lt;=2,"Within SLA")</f>
        <v>Within SLA</v>
      </c>
      <c r="O1674" s="1" t="str">
        <f>_xlfn.XLOOKUP(A1674,Source_data!A:A,Source_data!D:D)</f>
        <v>CARD</v>
      </c>
      <c r="P1674" s="1">
        <f t="shared" si="265"/>
        <v>0</v>
      </c>
      <c r="Q1674" s="1">
        <f t="shared" si="266"/>
        <v>0</v>
      </c>
      <c r="R1674" s="1">
        <f t="shared" si="267"/>
        <v>0</v>
      </c>
      <c r="S1674" s="1">
        <f t="shared" si="268"/>
        <v>0</v>
      </c>
      <c r="T1674" s="1">
        <f t="shared" si="269"/>
        <v>0</v>
      </c>
      <c r="U1674" s="1" t="str">
        <f>_xlfn.XLOOKUP(Table3[[#This Row],[Transaction ID]],Source_data!A:A,Source_data!E:E)</f>
        <v>Pune</v>
      </c>
      <c r="V1674" s="1">
        <f>_xlfn.IFNA(_xlfn.XLOOKUP(A1674,bank_processed_transactions[transaction_id],bank_processed_transactions[processing_minutes]),"")</f>
        <v>5.9</v>
      </c>
      <c r="W1674" s="31">
        <f>_xlfn.XLOOKUP(A1674,Source_data!A:A,Source_data!B:B)</f>
        <v>46091</v>
      </c>
    </row>
    <row r="1675" spans="1:23" x14ac:dyDescent="0.3">
      <c r="A1675" s="4" t="s">
        <v>1648</v>
      </c>
      <c r="B1675" s="1">
        <f>_xlfn.XLOOKUP(A1675,bank_source_transactions__1[transaction_id],bank_source_transactions__1[amount_inr])</f>
        <v>599.89</v>
      </c>
      <c r="C1675" s="1">
        <f>_xlfn.XLOOKUP(A1675,Processed_data!A:A,Processed_data!F:F)</f>
        <v>599.89</v>
      </c>
      <c r="D1675" s="1" t="str">
        <f>_xlfn.XLOOKUP(A1675,bank_source_transactions__1[transaction_id],bank_source_transactions__1[transaction_status])</f>
        <v>SUCCESS</v>
      </c>
      <c r="E1675" s="1" t="str">
        <f>_xlfn.XLOOKUP(A1675,Processed_data!A:A,Processed_data!G:G)</f>
        <v>SUCCESS</v>
      </c>
      <c r="F1675" s="1">
        <f>COUNTIF(bank_processed_transactions[transaction_id],A1675)</f>
        <v>1</v>
      </c>
      <c r="G1675" s="1" t="str">
        <f t="shared" si="260"/>
        <v>found</v>
      </c>
      <c r="H1675" s="1" t="str">
        <f t="shared" si="261"/>
        <v>Not Duplicate</v>
      </c>
      <c r="I1675" s="1" t="str">
        <f t="shared" si="262"/>
        <v>match</v>
      </c>
      <c r="J1675" s="1" t="str">
        <f t="shared" si="263"/>
        <v>match</v>
      </c>
      <c r="K1675" s="1">
        <f t="shared" si="264"/>
        <v>0</v>
      </c>
      <c r="L1675" s="2">
        <f>IF(F1675=0,"not processed",_xlfn.MINIFS(Processed_data!H:H,Processed_data!A:A,A1675))</f>
        <v>46109</v>
      </c>
      <c r="M1675" s="1">
        <f>IF(F1675=0,"not processed",ABS(bank_source_transactions__1[[#This Row],[transaction_date]]-Reconciliation!L1675))</f>
        <v>1</v>
      </c>
      <c r="N1675" s="1" t="str" cm="1">
        <f t="array" ref="N1675">_xlfn.IFS(M1675="not Processed", "Not Processed",M1675&gt;2,"SLA Breached",M1675&lt;=2,"Within SLA")</f>
        <v>Within SLA</v>
      </c>
      <c r="O1675" s="1" t="str">
        <f>_xlfn.XLOOKUP(A1675,Source_data!A:A,Source_data!D:D)</f>
        <v>UPI</v>
      </c>
      <c r="P1675" s="1">
        <f t="shared" si="265"/>
        <v>0</v>
      </c>
      <c r="Q1675" s="1">
        <f t="shared" si="266"/>
        <v>0</v>
      </c>
      <c r="R1675" s="1">
        <f t="shared" si="267"/>
        <v>0</v>
      </c>
      <c r="S1675" s="1">
        <f t="shared" si="268"/>
        <v>0</v>
      </c>
      <c r="T1675" s="1">
        <f t="shared" si="269"/>
        <v>0</v>
      </c>
      <c r="U1675" s="1" t="str">
        <f>_xlfn.XLOOKUP(Table3[[#This Row],[Transaction ID]],Source_data!A:A,Source_data!E:E)</f>
        <v>Bengaluru</v>
      </c>
      <c r="V1675" s="1">
        <f>_xlfn.IFNA(_xlfn.XLOOKUP(A1675,bank_processed_transactions[transaction_id],bank_processed_transactions[processing_minutes]),"")</f>
        <v>21.9</v>
      </c>
      <c r="W1675" s="31">
        <f>_xlfn.XLOOKUP(A1675,Source_data!A:A,Source_data!B:B)</f>
        <v>46108</v>
      </c>
    </row>
    <row r="1676" spans="1:23" x14ac:dyDescent="0.3">
      <c r="A1676" s="3" t="s">
        <v>4597</v>
      </c>
      <c r="B1676" s="1">
        <f>_xlfn.XLOOKUP(A1676,bank_source_transactions__1[transaction_id],bank_source_transactions__1[amount_inr])</f>
        <v>1759.36</v>
      </c>
      <c r="C1676" s="1">
        <f>_xlfn.XLOOKUP(A1676,Processed_data!A:A,Processed_data!F:F)</f>
        <v>1759.36</v>
      </c>
      <c r="D1676" s="1" t="str">
        <f>_xlfn.XLOOKUP(A1676,bank_source_transactions__1[transaction_id],bank_source_transactions__1[transaction_status])</f>
        <v>SUCCESS</v>
      </c>
      <c r="E1676" s="1" t="str">
        <f>_xlfn.XLOOKUP(A1676,Processed_data!A:A,Processed_data!G:G)</f>
        <v>SUCCESS</v>
      </c>
      <c r="F1676" s="1">
        <f>COUNTIF(bank_processed_transactions[transaction_id],A1676)</f>
        <v>1</v>
      </c>
      <c r="G1676" s="1" t="str">
        <f t="shared" si="260"/>
        <v>found</v>
      </c>
      <c r="H1676" s="1" t="str">
        <f t="shared" si="261"/>
        <v>Not Duplicate</v>
      </c>
      <c r="I1676" s="1" t="str">
        <f t="shared" si="262"/>
        <v>match</v>
      </c>
      <c r="J1676" s="1" t="str">
        <f t="shared" si="263"/>
        <v>match</v>
      </c>
      <c r="K1676" s="1">
        <f t="shared" si="264"/>
        <v>0</v>
      </c>
      <c r="L1676" s="2">
        <f>IF(F1676=0,"not processed",_xlfn.MINIFS(Processed_data!H:H,Processed_data!A:A,A1676))</f>
        <v>46083</v>
      </c>
      <c r="M1676" s="1">
        <f>IF(F1676=0,"not processed",ABS(bank_source_transactions__1[[#This Row],[transaction_date]]-Reconciliation!L1676))</f>
        <v>0</v>
      </c>
      <c r="N1676" s="1" t="str" cm="1">
        <f t="array" ref="N1676">_xlfn.IFS(M1676="not Processed", "Not Processed",M1676&gt;2,"SLA Breached",M1676&lt;=2,"Within SLA")</f>
        <v>Within SLA</v>
      </c>
      <c r="O1676" s="1" t="str">
        <f>_xlfn.XLOOKUP(A1676,Source_data!A:A,Source_data!D:D)</f>
        <v>CARD</v>
      </c>
      <c r="P1676" s="1">
        <f t="shared" si="265"/>
        <v>0</v>
      </c>
      <c r="Q1676" s="1">
        <f t="shared" si="266"/>
        <v>0</v>
      </c>
      <c r="R1676" s="1">
        <f t="shared" si="267"/>
        <v>0</v>
      </c>
      <c r="S1676" s="1">
        <f t="shared" si="268"/>
        <v>0</v>
      </c>
      <c r="T1676" s="1">
        <f t="shared" si="269"/>
        <v>0</v>
      </c>
      <c r="U1676" s="1" t="str">
        <f>_xlfn.XLOOKUP(Table3[[#This Row],[Transaction ID]],Source_data!A:A,Source_data!E:E)</f>
        <v>Pune</v>
      </c>
      <c r="V1676" s="1">
        <f>_xlfn.IFNA(_xlfn.XLOOKUP(A1676,bank_processed_transactions[transaction_id],bank_processed_transactions[processing_minutes]),"")</f>
        <v>6.1</v>
      </c>
      <c r="W1676" s="31">
        <f>_xlfn.XLOOKUP(A1676,Source_data!A:A,Source_data!B:B)</f>
        <v>46083</v>
      </c>
    </row>
    <row r="1677" spans="1:23" x14ac:dyDescent="0.3">
      <c r="A1677" s="4" t="s">
        <v>4345</v>
      </c>
      <c r="B1677" s="1">
        <f>_xlfn.XLOOKUP(A1677,bank_source_transactions__1[transaction_id],bank_source_transactions__1[amount_inr])</f>
        <v>5285.9</v>
      </c>
      <c r="C1677" s="1">
        <f>_xlfn.XLOOKUP(A1677,Processed_data!A:A,Processed_data!F:F)</f>
        <v>5285.9</v>
      </c>
      <c r="D1677" s="1" t="str">
        <f>_xlfn.XLOOKUP(A1677,bank_source_transactions__1[transaction_id],bank_source_transactions__1[transaction_status])</f>
        <v>SUCCESS</v>
      </c>
      <c r="E1677" s="1" t="str">
        <f>_xlfn.XLOOKUP(A1677,Processed_data!A:A,Processed_data!G:G)</f>
        <v>SUCCESS</v>
      </c>
      <c r="F1677" s="1">
        <f>COUNTIF(bank_processed_transactions[transaction_id],A1677)</f>
        <v>1</v>
      </c>
      <c r="G1677" s="1" t="str">
        <f t="shared" si="260"/>
        <v>found</v>
      </c>
      <c r="H1677" s="1" t="str">
        <f t="shared" si="261"/>
        <v>Not Duplicate</v>
      </c>
      <c r="I1677" s="1" t="str">
        <f t="shared" si="262"/>
        <v>match</v>
      </c>
      <c r="J1677" s="1" t="str">
        <f t="shared" si="263"/>
        <v>match</v>
      </c>
      <c r="K1677" s="1">
        <f t="shared" si="264"/>
        <v>0</v>
      </c>
      <c r="L1677" s="2">
        <f>IF(F1677=0,"not processed",_xlfn.MINIFS(Processed_data!H:H,Processed_data!A:A,A1677))</f>
        <v>46043</v>
      </c>
      <c r="M1677" s="1">
        <f>IF(F1677=0,"not processed",ABS(bank_source_transactions__1[[#This Row],[transaction_date]]-Reconciliation!L1677))</f>
        <v>1</v>
      </c>
      <c r="N1677" s="1" t="str" cm="1">
        <f t="array" ref="N1677">_xlfn.IFS(M1677="not Processed", "Not Processed",M1677&gt;2,"SLA Breached",M1677&lt;=2,"Within SLA")</f>
        <v>Within SLA</v>
      </c>
      <c r="O1677" s="1" t="str">
        <f>_xlfn.XLOOKUP(A1677,Source_data!A:A,Source_data!D:D)</f>
        <v>IMPS</v>
      </c>
      <c r="P1677" s="1">
        <f t="shared" si="265"/>
        <v>0</v>
      </c>
      <c r="Q1677" s="1">
        <f t="shared" si="266"/>
        <v>0</v>
      </c>
      <c r="R1677" s="1">
        <f t="shared" si="267"/>
        <v>0</v>
      </c>
      <c r="S1677" s="1">
        <f t="shared" si="268"/>
        <v>0</v>
      </c>
      <c r="T1677" s="1">
        <f t="shared" si="269"/>
        <v>0</v>
      </c>
      <c r="U1677" s="1" t="str">
        <f>_xlfn.XLOOKUP(Table3[[#This Row],[Transaction ID]],Source_data!A:A,Source_data!E:E)</f>
        <v>Pune</v>
      </c>
      <c r="V1677" s="1">
        <f>_xlfn.IFNA(_xlfn.XLOOKUP(A1677,bank_processed_transactions[transaction_id],bank_processed_transactions[processing_minutes]),"")</f>
        <v>24.4</v>
      </c>
      <c r="W1677" s="31">
        <f>_xlfn.XLOOKUP(A1677,Source_data!A:A,Source_data!B:B)</f>
        <v>46042</v>
      </c>
    </row>
    <row r="1678" spans="1:23" x14ac:dyDescent="0.3">
      <c r="A1678" s="3" t="s">
        <v>4300</v>
      </c>
      <c r="B1678" s="1">
        <f>_xlfn.XLOOKUP(A1678,bank_source_transactions__1[transaction_id],bank_source_transactions__1[amount_inr])</f>
        <v>16815.3</v>
      </c>
      <c r="C1678" s="1">
        <f>_xlfn.XLOOKUP(A1678,Processed_data!A:A,Processed_data!F:F)</f>
        <v>16815.3</v>
      </c>
      <c r="D1678" s="1" t="str">
        <f>_xlfn.XLOOKUP(A1678,bank_source_transactions__1[transaction_id],bank_source_transactions__1[transaction_status])</f>
        <v>SUCCESS</v>
      </c>
      <c r="E1678" s="1" t="str">
        <f>_xlfn.XLOOKUP(A1678,Processed_data!A:A,Processed_data!G:G)</f>
        <v>SUCCESS</v>
      </c>
      <c r="F1678" s="1">
        <f>COUNTIF(bank_processed_transactions[transaction_id],A1678)</f>
        <v>1</v>
      </c>
      <c r="G1678" s="1" t="str">
        <f t="shared" si="260"/>
        <v>found</v>
      </c>
      <c r="H1678" s="1" t="str">
        <f t="shared" si="261"/>
        <v>Not Duplicate</v>
      </c>
      <c r="I1678" s="1" t="str">
        <f t="shared" si="262"/>
        <v>match</v>
      </c>
      <c r="J1678" s="1" t="str">
        <f t="shared" si="263"/>
        <v>match</v>
      </c>
      <c r="K1678" s="1">
        <f t="shared" si="264"/>
        <v>0</v>
      </c>
      <c r="L1678" s="2">
        <f>IF(F1678=0,"not processed",_xlfn.MINIFS(Processed_data!H:H,Processed_data!A:A,A1678))</f>
        <v>46097</v>
      </c>
      <c r="M1678" s="1">
        <f>IF(F1678=0,"not processed",ABS(bank_source_transactions__1[[#This Row],[transaction_date]]-Reconciliation!L1678))</f>
        <v>1</v>
      </c>
      <c r="N1678" s="1" t="str" cm="1">
        <f t="array" ref="N1678">_xlfn.IFS(M1678="not Processed", "Not Processed",M1678&gt;2,"SLA Breached",M1678&lt;=2,"Within SLA")</f>
        <v>Within SLA</v>
      </c>
      <c r="O1678" s="1" t="str">
        <f>_xlfn.XLOOKUP(A1678,Source_data!A:A,Source_data!D:D)</f>
        <v>NEFT</v>
      </c>
      <c r="P1678" s="1">
        <f t="shared" si="265"/>
        <v>0</v>
      </c>
      <c r="Q1678" s="1">
        <f t="shared" si="266"/>
        <v>0</v>
      </c>
      <c r="R1678" s="1">
        <f t="shared" si="267"/>
        <v>0</v>
      </c>
      <c r="S1678" s="1">
        <f t="shared" si="268"/>
        <v>0</v>
      </c>
      <c r="T1678" s="1">
        <f t="shared" si="269"/>
        <v>0</v>
      </c>
      <c r="U1678" s="1" t="str">
        <f>_xlfn.XLOOKUP(Table3[[#This Row],[Transaction ID]],Source_data!A:A,Source_data!E:E)</f>
        <v>Mumbai</v>
      </c>
      <c r="V1678" s="1">
        <f>_xlfn.IFNA(_xlfn.XLOOKUP(A1678,bank_processed_transactions[transaction_id],bank_processed_transactions[processing_minutes]),"")</f>
        <v>49.4</v>
      </c>
      <c r="W1678" s="31">
        <f>_xlfn.XLOOKUP(A1678,Source_data!A:A,Source_data!B:B)</f>
        <v>46096</v>
      </c>
    </row>
    <row r="1679" spans="1:23" x14ac:dyDescent="0.3">
      <c r="A1679" s="4" t="s">
        <v>3849</v>
      </c>
      <c r="B1679" s="1">
        <f>_xlfn.XLOOKUP(A1679,bank_source_transactions__1[transaction_id],bank_source_transactions__1[amount_inr])</f>
        <v>920.48</v>
      </c>
      <c r="C1679" s="1">
        <f>_xlfn.XLOOKUP(A1679,Processed_data!A:A,Processed_data!F:F)</f>
        <v>920.48</v>
      </c>
      <c r="D1679" s="1" t="str">
        <f>_xlfn.XLOOKUP(A1679,bank_source_transactions__1[transaction_id],bank_source_transactions__1[transaction_status])</f>
        <v>FAILED</v>
      </c>
      <c r="E1679" s="1" t="str">
        <f>_xlfn.XLOOKUP(A1679,Processed_data!A:A,Processed_data!G:G)</f>
        <v>FAILED</v>
      </c>
      <c r="F1679" s="1">
        <f>COUNTIF(bank_processed_transactions[transaction_id],A1679)</f>
        <v>1</v>
      </c>
      <c r="G1679" s="1" t="str">
        <f t="shared" si="260"/>
        <v>found</v>
      </c>
      <c r="H1679" s="1" t="str">
        <f t="shared" si="261"/>
        <v>Not Duplicate</v>
      </c>
      <c r="I1679" s="1" t="str">
        <f t="shared" si="262"/>
        <v>match</v>
      </c>
      <c r="J1679" s="1" t="str">
        <f t="shared" si="263"/>
        <v>match</v>
      </c>
      <c r="K1679" s="1">
        <f t="shared" si="264"/>
        <v>0</v>
      </c>
      <c r="L1679" s="2">
        <f>IF(F1679=0,"not processed",_xlfn.MINIFS(Processed_data!H:H,Processed_data!A:A,A1679))</f>
        <v>46064</v>
      </c>
      <c r="M1679" s="1">
        <f>IF(F1679=0,"not processed",ABS(bank_source_transactions__1[[#This Row],[transaction_date]]-Reconciliation!L1679))</f>
        <v>0</v>
      </c>
      <c r="N1679" s="1" t="str" cm="1">
        <f t="array" ref="N1679">_xlfn.IFS(M1679="not Processed", "Not Processed",M1679&gt;2,"SLA Breached",M1679&lt;=2,"Within SLA")</f>
        <v>Within SLA</v>
      </c>
      <c r="O1679" s="1" t="str">
        <f>_xlfn.XLOOKUP(A1679,Source_data!A:A,Source_data!D:D)</f>
        <v>NEFT</v>
      </c>
      <c r="P1679" s="1">
        <f t="shared" si="265"/>
        <v>0</v>
      </c>
      <c r="Q1679" s="1">
        <f t="shared" si="266"/>
        <v>0</v>
      </c>
      <c r="R1679" s="1">
        <f t="shared" si="267"/>
        <v>0</v>
      </c>
      <c r="S1679" s="1">
        <f t="shared" si="268"/>
        <v>0</v>
      </c>
      <c r="T1679" s="1">
        <f t="shared" si="269"/>
        <v>0</v>
      </c>
      <c r="U1679" s="1" t="str">
        <f>_xlfn.XLOOKUP(Table3[[#This Row],[Transaction ID]],Source_data!A:A,Source_data!E:E)</f>
        <v>Hyderabad</v>
      </c>
      <c r="V1679" s="1">
        <f>_xlfn.IFNA(_xlfn.XLOOKUP(A1679,bank_processed_transactions[transaction_id],bank_processed_transactions[processing_minutes]),"")</f>
        <v>20.8</v>
      </c>
      <c r="W1679" s="31">
        <f>_xlfn.XLOOKUP(A1679,Source_data!A:A,Source_data!B:B)</f>
        <v>46064</v>
      </c>
    </row>
    <row r="1680" spans="1:23" x14ac:dyDescent="0.3">
      <c r="A1680" s="3" t="s">
        <v>1206</v>
      </c>
      <c r="B1680" s="1">
        <f>_xlfn.XLOOKUP(A1680,bank_source_transactions__1[transaction_id],bank_source_transactions__1[amount_inr])</f>
        <v>1097.1400000000001</v>
      </c>
      <c r="C1680" s="1">
        <f>_xlfn.XLOOKUP(A1680,Processed_data!A:A,Processed_data!F:F)</f>
        <v>1097.1400000000001</v>
      </c>
      <c r="D1680" s="1" t="str">
        <f>_xlfn.XLOOKUP(A1680,bank_source_transactions__1[transaction_id],bank_source_transactions__1[transaction_status])</f>
        <v>SUCCESS</v>
      </c>
      <c r="E1680" s="1" t="str">
        <f>_xlfn.XLOOKUP(A1680,Processed_data!A:A,Processed_data!G:G)</f>
        <v>SUCCESS</v>
      </c>
      <c r="F1680" s="1">
        <f>COUNTIF(bank_processed_transactions[transaction_id],A1680)</f>
        <v>1</v>
      </c>
      <c r="G1680" s="1" t="str">
        <f t="shared" si="260"/>
        <v>found</v>
      </c>
      <c r="H1680" s="1" t="str">
        <f t="shared" si="261"/>
        <v>Not Duplicate</v>
      </c>
      <c r="I1680" s="1" t="str">
        <f t="shared" si="262"/>
        <v>match</v>
      </c>
      <c r="J1680" s="1" t="str">
        <f t="shared" si="263"/>
        <v>match</v>
      </c>
      <c r="K1680" s="1">
        <f t="shared" si="264"/>
        <v>0</v>
      </c>
      <c r="L1680" s="2">
        <f>IF(F1680=0,"not processed",_xlfn.MINIFS(Processed_data!H:H,Processed_data!A:A,A1680))</f>
        <v>46055</v>
      </c>
      <c r="M1680" s="1">
        <f>IF(F1680=0,"not processed",ABS(bank_source_transactions__1[[#This Row],[transaction_date]]-Reconciliation!L1680))</f>
        <v>0</v>
      </c>
      <c r="N1680" s="1" t="str" cm="1">
        <f t="array" ref="N1680">_xlfn.IFS(M1680="not Processed", "Not Processed",M1680&gt;2,"SLA Breached",M1680&lt;=2,"Within SLA")</f>
        <v>Within SLA</v>
      </c>
      <c r="O1680" s="1" t="str">
        <f>_xlfn.XLOOKUP(A1680,Source_data!A:A,Source_data!D:D)</f>
        <v>NEFT</v>
      </c>
      <c r="P1680" s="1">
        <f t="shared" si="265"/>
        <v>0</v>
      </c>
      <c r="Q1680" s="1">
        <f t="shared" si="266"/>
        <v>0</v>
      </c>
      <c r="R1680" s="1">
        <f t="shared" si="267"/>
        <v>0</v>
      </c>
      <c r="S1680" s="1">
        <f t="shared" si="268"/>
        <v>0</v>
      </c>
      <c r="T1680" s="1">
        <f t="shared" si="269"/>
        <v>0</v>
      </c>
      <c r="U1680" s="1" t="str">
        <f>_xlfn.XLOOKUP(Table3[[#This Row],[Transaction ID]],Source_data!A:A,Source_data!E:E)</f>
        <v>Hyderabad</v>
      </c>
      <c r="V1680" s="1">
        <f>_xlfn.IFNA(_xlfn.XLOOKUP(A1680,bank_processed_transactions[transaction_id],bank_processed_transactions[processing_minutes]),"")</f>
        <v>16.600000000000001</v>
      </c>
      <c r="W1680" s="31">
        <f>_xlfn.XLOOKUP(A1680,Source_data!A:A,Source_data!B:B)</f>
        <v>46055</v>
      </c>
    </row>
    <row r="1681" spans="1:23" x14ac:dyDescent="0.3">
      <c r="A1681" s="4" t="s">
        <v>1669</v>
      </c>
      <c r="B1681" s="1">
        <f>_xlfn.XLOOKUP(A1681,bank_source_transactions__1[transaction_id],bank_source_transactions__1[amount_inr])</f>
        <v>3144.63</v>
      </c>
      <c r="C1681" s="1">
        <f>_xlfn.XLOOKUP(A1681,Processed_data!A:A,Processed_data!F:F)</f>
        <v>3144.63</v>
      </c>
      <c r="D1681" s="1" t="str">
        <f>_xlfn.XLOOKUP(A1681,bank_source_transactions__1[transaction_id],bank_source_transactions__1[transaction_status])</f>
        <v>SUCCESS</v>
      </c>
      <c r="E1681" s="1" t="str">
        <f>_xlfn.XLOOKUP(A1681,Processed_data!A:A,Processed_data!G:G)</f>
        <v>SUCCESS</v>
      </c>
      <c r="F1681" s="1">
        <f>COUNTIF(bank_processed_transactions[transaction_id],A1681)</f>
        <v>1</v>
      </c>
      <c r="G1681" s="1" t="str">
        <f t="shared" si="260"/>
        <v>found</v>
      </c>
      <c r="H1681" s="1" t="str">
        <f t="shared" si="261"/>
        <v>Not Duplicate</v>
      </c>
      <c r="I1681" s="1" t="str">
        <f t="shared" si="262"/>
        <v>match</v>
      </c>
      <c r="J1681" s="1" t="str">
        <f t="shared" si="263"/>
        <v>match</v>
      </c>
      <c r="K1681" s="1">
        <f t="shared" si="264"/>
        <v>0</v>
      </c>
      <c r="L1681" s="2">
        <f>IF(F1681=0,"not processed",_xlfn.MINIFS(Processed_data!H:H,Processed_data!A:A,A1681))</f>
        <v>46083</v>
      </c>
      <c r="M1681" s="1">
        <f>IF(F1681=0,"not processed",ABS(bank_source_transactions__1[[#This Row],[transaction_date]]-Reconciliation!L1681))</f>
        <v>1</v>
      </c>
      <c r="N1681" s="1" t="str" cm="1">
        <f t="array" ref="N1681">_xlfn.IFS(M1681="not Processed", "Not Processed",M1681&gt;2,"SLA Breached",M1681&lt;=2,"Within SLA")</f>
        <v>Within SLA</v>
      </c>
      <c r="O1681" s="1" t="str">
        <f>_xlfn.XLOOKUP(A1681,Source_data!A:A,Source_data!D:D)</f>
        <v>IMPS</v>
      </c>
      <c r="P1681" s="1">
        <f t="shared" si="265"/>
        <v>0</v>
      </c>
      <c r="Q1681" s="1">
        <f t="shared" si="266"/>
        <v>0</v>
      </c>
      <c r="R1681" s="1">
        <f t="shared" si="267"/>
        <v>0</v>
      </c>
      <c r="S1681" s="1">
        <f t="shared" si="268"/>
        <v>0</v>
      </c>
      <c r="T1681" s="1">
        <f t="shared" si="269"/>
        <v>0</v>
      </c>
      <c r="U1681" s="1" t="str">
        <f>_xlfn.XLOOKUP(Table3[[#This Row],[Transaction ID]],Source_data!A:A,Source_data!E:E)</f>
        <v>Bengaluru</v>
      </c>
      <c r="V1681" s="1">
        <f>_xlfn.IFNA(_xlfn.XLOOKUP(A1681,bank_processed_transactions[transaction_id],bank_processed_transactions[processing_minutes]),"")</f>
        <v>12.3</v>
      </c>
      <c r="W1681" s="31">
        <f>_xlfn.XLOOKUP(A1681,Source_data!A:A,Source_data!B:B)</f>
        <v>46082</v>
      </c>
    </row>
    <row r="1682" spans="1:23" x14ac:dyDescent="0.3">
      <c r="A1682" s="3" t="s">
        <v>2579</v>
      </c>
      <c r="B1682" s="1">
        <f>_xlfn.XLOOKUP(A1682,bank_source_transactions__1[transaction_id],bank_source_transactions__1[amount_inr])</f>
        <v>4100.28</v>
      </c>
      <c r="C1682" s="1">
        <f>_xlfn.XLOOKUP(A1682,Processed_data!A:A,Processed_data!F:F)</f>
        <v>4100.28</v>
      </c>
      <c r="D1682" s="1" t="str">
        <f>_xlfn.XLOOKUP(A1682,bank_source_transactions__1[transaction_id],bank_source_transactions__1[transaction_status])</f>
        <v>FAILED</v>
      </c>
      <c r="E1682" s="1" t="str">
        <f>_xlfn.XLOOKUP(A1682,Processed_data!A:A,Processed_data!G:G)</f>
        <v>FAILED</v>
      </c>
      <c r="F1682" s="1">
        <f>COUNTIF(bank_processed_transactions[transaction_id],A1682)</f>
        <v>1</v>
      </c>
      <c r="G1682" s="1" t="str">
        <f t="shared" si="260"/>
        <v>found</v>
      </c>
      <c r="H1682" s="1" t="str">
        <f t="shared" si="261"/>
        <v>Not Duplicate</v>
      </c>
      <c r="I1682" s="1" t="str">
        <f t="shared" si="262"/>
        <v>match</v>
      </c>
      <c r="J1682" s="1" t="str">
        <f t="shared" si="263"/>
        <v>match</v>
      </c>
      <c r="K1682" s="1">
        <f t="shared" si="264"/>
        <v>0</v>
      </c>
      <c r="L1682" s="2">
        <f>IF(F1682=0,"not processed",_xlfn.MINIFS(Processed_data!H:H,Processed_data!A:A,A1682))</f>
        <v>46067</v>
      </c>
      <c r="M1682" s="1">
        <f>IF(F1682=0,"not processed",ABS(bank_source_transactions__1[[#This Row],[transaction_date]]-Reconciliation!L1682))</f>
        <v>0</v>
      </c>
      <c r="N1682" s="1" t="str" cm="1">
        <f t="array" ref="N1682">_xlfn.IFS(M1682="not Processed", "Not Processed",M1682&gt;2,"SLA Breached",M1682&lt;=2,"Within SLA")</f>
        <v>Within SLA</v>
      </c>
      <c r="O1682" s="1" t="str">
        <f>_xlfn.XLOOKUP(A1682,Source_data!A:A,Source_data!D:D)</f>
        <v>UPI</v>
      </c>
      <c r="P1682" s="1">
        <f t="shared" si="265"/>
        <v>0</v>
      </c>
      <c r="Q1682" s="1">
        <f t="shared" si="266"/>
        <v>0</v>
      </c>
      <c r="R1682" s="1">
        <f t="shared" si="267"/>
        <v>0</v>
      </c>
      <c r="S1682" s="1">
        <f t="shared" si="268"/>
        <v>0</v>
      </c>
      <c r="T1682" s="1">
        <f t="shared" si="269"/>
        <v>0</v>
      </c>
      <c r="U1682" s="1" t="str">
        <f>_xlfn.XLOOKUP(Table3[[#This Row],[Transaction ID]],Source_data!A:A,Source_data!E:E)</f>
        <v>Hyderabad</v>
      </c>
      <c r="V1682" s="1">
        <f>_xlfn.IFNA(_xlfn.XLOOKUP(A1682,bank_processed_transactions[transaction_id],bank_processed_transactions[processing_minutes]),"")</f>
        <v>11.1</v>
      </c>
      <c r="W1682" s="31">
        <f>_xlfn.XLOOKUP(A1682,Source_data!A:A,Source_data!B:B)</f>
        <v>46067</v>
      </c>
    </row>
    <row r="1683" spans="1:23" x14ac:dyDescent="0.3">
      <c r="A1683" s="4" t="s">
        <v>3820</v>
      </c>
      <c r="B1683" s="1">
        <f>_xlfn.XLOOKUP(A1683,bank_source_transactions__1[transaction_id],bank_source_transactions__1[amount_inr])</f>
        <v>9251.91</v>
      </c>
      <c r="C1683" s="1">
        <f>_xlfn.XLOOKUP(A1683,Processed_data!A:A,Processed_data!F:F)</f>
        <v>9251.91</v>
      </c>
      <c r="D1683" s="1" t="str">
        <f>_xlfn.XLOOKUP(A1683,bank_source_transactions__1[transaction_id],bank_source_transactions__1[transaction_status])</f>
        <v>SUCCESS</v>
      </c>
      <c r="E1683" s="1" t="str">
        <f>_xlfn.XLOOKUP(A1683,Processed_data!A:A,Processed_data!G:G)</f>
        <v>SUCCESS</v>
      </c>
      <c r="F1683" s="1">
        <f>COUNTIF(bank_processed_transactions[transaction_id],A1683)</f>
        <v>1</v>
      </c>
      <c r="G1683" s="1" t="str">
        <f t="shared" si="260"/>
        <v>found</v>
      </c>
      <c r="H1683" s="1" t="str">
        <f t="shared" si="261"/>
        <v>Not Duplicate</v>
      </c>
      <c r="I1683" s="1" t="str">
        <f t="shared" si="262"/>
        <v>match</v>
      </c>
      <c r="J1683" s="1" t="str">
        <f t="shared" si="263"/>
        <v>match</v>
      </c>
      <c r="K1683" s="1">
        <f t="shared" si="264"/>
        <v>0</v>
      </c>
      <c r="L1683" s="2">
        <f>IF(F1683=0,"not processed",_xlfn.MINIFS(Processed_data!H:H,Processed_data!A:A,A1683))</f>
        <v>46092</v>
      </c>
      <c r="M1683" s="1">
        <f>IF(F1683=0,"not processed",ABS(bank_source_transactions__1[[#This Row],[transaction_date]]-Reconciliation!L1683))</f>
        <v>2</v>
      </c>
      <c r="N1683" s="1" t="str" cm="1">
        <f t="array" ref="N1683">_xlfn.IFS(M1683="not Processed", "Not Processed",M1683&gt;2,"SLA Breached",M1683&lt;=2,"Within SLA")</f>
        <v>Within SLA</v>
      </c>
      <c r="O1683" s="1" t="str">
        <f>_xlfn.XLOOKUP(A1683,Source_data!A:A,Source_data!D:D)</f>
        <v>CARD</v>
      </c>
      <c r="P1683" s="1">
        <f t="shared" si="265"/>
        <v>0</v>
      </c>
      <c r="Q1683" s="1">
        <f t="shared" si="266"/>
        <v>0</v>
      </c>
      <c r="R1683" s="1">
        <f t="shared" si="267"/>
        <v>0</v>
      </c>
      <c r="S1683" s="1">
        <f t="shared" si="268"/>
        <v>0</v>
      </c>
      <c r="T1683" s="1">
        <f t="shared" si="269"/>
        <v>0</v>
      </c>
      <c r="U1683" s="1" t="str">
        <f>_xlfn.XLOOKUP(Table3[[#This Row],[Transaction ID]],Source_data!A:A,Source_data!E:E)</f>
        <v>Bengaluru</v>
      </c>
      <c r="V1683" s="1">
        <f>_xlfn.IFNA(_xlfn.XLOOKUP(A1683,bank_processed_transactions[transaction_id],bank_processed_transactions[processing_minutes]),"")</f>
        <v>9.1999999999999993</v>
      </c>
      <c r="W1683" s="31">
        <f>_xlfn.XLOOKUP(A1683,Source_data!A:A,Source_data!B:B)</f>
        <v>46090</v>
      </c>
    </row>
    <row r="1684" spans="1:23" x14ac:dyDescent="0.3">
      <c r="A1684" s="3" t="s">
        <v>515</v>
      </c>
      <c r="B1684" s="1">
        <f>_xlfn.XLOOKUP(A1684,bank_source_transactions__1[transaction_id],bank_source_transactions__1[amount_inr])</f>
        <v>1705.6</v>
      </c>
      <c r="C1684" s="1">
        <f>_xlfn.XLOOKUP(A1684,Processed_data!A:A,Processed_data!F:F)</f>
        <v>1705.6</v>
      </c>
      <c r="D1684" s="1" t="str">
        <f>_xlfn.XLOOKUP(A1684,bank_source_transactions__1[transaction_id],bank_source_transactions__1[transaction_status])</f>
        <v>SUCCESS</v>
      </c>
      <c r="E1684" s="1" t="str">
        <f>_xlfn.XLOOKUP(A1684,Processed_data!A:A,Processed_data!G:G)</f>
        <v>SUCCESS</v>
      </c>
      <c r="F1684" s="1">
        <f>COUNTIF(bank_processed_transactions[transaction_id],A1684)</f>
        <v>1</v>
      </c>
      <c r="G1684" s="1" t="str">
        <f t="shared" si="260"/>
        <v>found</v>
      </c>
      <c r="H1684" s="1" t="str">
        <f t="shared" si="261"/>
        <v>Not Duplicate</v>
      </c>
      <c r="I1684" s="1" t="str">
        <f t="shared" si="262"/>
        <v>match</v>
      </c>
      <c r="J1684" s="1" t="str">
        <f t="shared" si="263"/>
        <v>match</v>
      </c>
      <c r="K1684" s="1">
        <f t="shared" si="264"/>
        <v>0</v>
      </c>
      <c r="L1684" s="2">
        <f>IF(F1684=0,"not processed",_xlfn.MINIFS(Processed_data!H:H,Processed_data!A:A,A1684))</f>
        <v>46056</v>
      </c>
      <c r="M1684" s="1">
        <f>IF(F1684=0,"not processed",ABS(bank_source_transactions__1[[#This Row],[transaction_date]]-Reconciliation!L1684))</f>
        <v>2</v>
      </c>
      <c r="N1684" s="1" t="str" cm="1">
        <f t="array" ref="N1684">_xlfn.IFS(M1684="not Processed", "Not Processed",M1684&gt;2,"SLA Breached",M1684&lt;=2,"Within SLA")</f>
        <v>Within SLA</v>
      </c>
      <c r="O1684" s="1" t="str">
        <f>_xlfn.XLOOKUP(A1684,Source_data!A:A,Source_data!D:D)</f>
        <v>UPI</v>
      </c>
      <c r="P1684" s="1">
        <f t="shared" si="265"/>
        <v>0</v>
      </c>
      <c r="Q1684" s="1">
        <f t="shared" si="266"/>
        <v>0</v>
      </c>
      <c r="R1684" s="1">
        <f t="shared" si="267"/>
        <v>0</v>
      </c>
      <c r="S1684" s="1">
        <f t="shared" si="268"/>
        <v>0</v>
      </c>
      <c r="T1684" s="1">
        <f t="shared" si="269"/>
        <v>0</v>
      </c>
      <c r="U1684" s="1" t="str">
        <f>_xlfn.XLOOKUP(Table3[[#This Row],[Transaction ID]],Source_data!A:A,Source_data!E:E)</f>
        <v>Hyderabad</v>
      </c>
      <c r="V1684" s="1">
        <f>_xlfn.IFNA(_xlfn.XLOOKUP(A1684,bank_processed_transactions[transaction_id],bank_processed_transactions[processing_minutes]),"")</f>
        <v>7.5</v>
      </c>
      <c r="W1684" s="31">
        <f>_xlfn.XLOOKUP(A1684,Source_data!A:A,Source_data!B:B)</f>
        <v>46054</v>
      </c>
    </row>
    <row r="1685" spans="1:23" x14ac:dyDescent="0.3">
      <c r="A1685" s="4" t="s">
        <v>67</v>
      </c>
      <c r="B1685" s="1">
        <f>_xlfn.XLOOKUP(A1685,bank_source_transactions__1[transaction_id],bank_source_transactions__1[amount_inr])</f>
        <v>4859.58</v>
      </c>
      <c r="C1685" s="1">
        <f>_xlfn.XLOOKUP(A1685,Processed_data!A:A,Processed_data!F:F)</f>
        <v>4859.58</v>
      </c>
      <c r="D1685" s="1" t="str">
        <f>_xlfn.XLOOKUP(A1685,bank_source_transactions__1[transaction_id],bank_source_transactions__1[transaction_status])</f>
        <v>SUCCESS</v>
      </c>
      <c r="E1685" s="1" t="str">
        <f>_xlfn.XLOOKUP(A1685,Processed_data!A:A,Processed_data!G:G)</f>
        <v>SUCCESS</v>
      </c>
      <c r="F1685" s="1">
        <f>COUNTIF(bank_processed_transactions[transaction_id],A1685)</f>
        <v>1</v>
      </c>
      <c r="G1685" s="1" t="str">
        <f t="shared" si="260"/>
        <v>found</v>
      </c>
      <c r="H1685" s="1" t="str">
        <f t="shared" si="261"/>
        <v>Not Duplicate</v>
      </c>
      <c r="I1685" s="1" t="str">
        <f t="shared" si="262"/>
        <v>match</v>
      </c>
      <c r="J1685" s="1" t="str">
        <f t="shared" si="263"/>
        <v>match</v>
      </c>
      <c r="K1685" s="1">
        <f t="shared" si="264"/>
        <v>0</v>
      </c>
      <c r="L1685" s="2">
        <f>IF(F1685=0,"not processed",_xlfn.MINIFS(Processed_data!H:H,Processed_data!A:A,A1685))</f>
        <v>46070</v>
      </c>
      <c r="M1685" s="1">
        <f>IF(F1685=0,"not processed",ABS(bank_source_transactions__1[[#This Row],[transaction_date]]-Reconciliation!L1685))</f>
        <v>3</v>
      </c>
      <c r="N1685" s="1" t="str" cm="1">
        <f t="array" ref="N1685">_xlfn.IFS(M1685="not Processed", "Not Processed",M1685&gt;2,"SLA Breached",M1685&lt;=2,"Within SLA")</f>
        <v>SLA Breached</v>
      </c>
      <c r="O1685" s="1" t="str">
        <f>_xlfn.XLOOKUP(A1685,Source_data!A:A,Source_data!D:D)</f>
        <v>NEFT</v>
      </c>
      <c r="P1685" s="1">
        <f t="shared" si="265"/>
        <v>0</v>
      </c>
      <c r="Q1685" s="1">
        <f t="shared" si="266"/>
        <v>0</v>
      </c>
      <c r="R1685" s="1">
        <f t="shared" si="267"/>
        <v>0</v>
      </c>
      <c r="S1685" s="1">
        <f t="shared" si="268"/>
        <v>0</v>
      </c>
      <c r="T1685" s="1">
        <f t="shared" si="269"/>
        <v>1</v>
      </c>
      <c r="U1685" s="1" t="str">
        <f>_xlfn.XLOOKUP(Table3[[#This Row],[Transaction ID]],Source_data!A:A,Source_data!E:E)</f>
        <v>Bengaluru</v>
      </c>
      <c r="V1685" s="1">
        <f>_xlfn.IFNA(_xlfn.XLOOKUP(A1685,bank_processed_transactions[transaction_id],bank_processed_transactions[processing_minutes]),"")</f>
        <v>15.7</v>
      </c>
      <c r="W1685" s="31">
        <f>_xlfn.XLOOKUP(A1685,Source_data!A:A,Source_data!B:B)</f>
        <v>46067</v>
      </c>
    </row>
    <row r="1686" spans="1:23" x14ac:dyDescent="0.3">
      <c r="A1686" s="3" t="s">
        <v>3110</v>
      </c>
      <c r="B1686" s="1">
        <f>_xlfn.XLOOKUP(A1686,bank_source_transactions__1[transaction_id],bank_source_transactions__1[amount_inr])</f>
        <v>1731.48</v>
      </c>
      <c r="C1686" s="1">
        <f>_xlfn.XLOOKUP(A1686,Processed_data!A:A,Processed_data!F:F)</f>
        <v>1731.48</v>
      </c>
      <c r="D1686" s="1" t="str">
        <f>_xlfn.XLOOKUP(A1686,bank_source_transactions__1[transaction_id],bank_source_transactions__1[transaction_status])</f>
        <v>SUCCESS</v>
      </c>
      <c r="E1686" s="1" t="str">
        <f>_xlfn.XLOOKUP(A1686,Processed_data!A:A,Processed_data!G:G)</f>
        <v>SUCCESS</v>
      </c>
      <c r="F1686" s="1">
        <f>COUNTIF(bank_processed_transactions[transaction_id],A1686)</f>
        <v>1</v>
      </c>
      <c r="G1686" s="1" t="str">
        <f t="shared" si="260"/>
        <v>found</v>
      </c>
      <c r="H1686" s="1" t="str">
        <f t="shared" si="261"/>
        <v>Not Duplicate</v>
      </c>
      <c r="I1686" s="1" t="str">
        <f t="shared" si="262"/>
        <v>match</v>
      </c>
      <c r="J1686" s="1" t="str">
        <f t="shared" si="263"/>
        <v>match</v>
      </c>
      <c r="K1686" s="1">
        <f t="shared" si="264"/>
        <v>0</v>
      </c>
      <c r="L1686" s="2">
        <f>IF(F1686=0,"not processed",_xlfn.MINIFS(Processed_data!H:H,Processed_data!A:A,A1686))</f>
        <v>46055</v>
      </c>
      <c r="M1686" s="1">
        <f>IF(F1686=0,"not processed",ABS(bank_source_transactions__1[[#This Row],[transaction_date]]-Reconciliation!L1686))</f>
        <v>3</v>
      </c>
      <c r="N1686" s="1" t="str" cm="1">
        <f t="array" ref="N1686">_xlfn.IFS(M1686="not Processed", "Not Processed",M1686&gt;2,"SLA Breached",M1686&lt;=2,"Within SLA")</f>
        <v>SLA Breached</v>
      </c>
      <c r="O1686" s="1" t="str">
        <f>_xlfn.XLOOKUP(A1686,Source_data!A:A,Source_data!D:D)</f>
        <v>UPI</v>
      </c>
      <c r="P1686" s="1">
        <f t="shared" si="265"/>
        <v>0</v>
      </c>
      <c r="Q1686" s="1">
        <f t="shared" si="266"/>
        <v>0</v>
      </c>
      <c r="R1686" s="1">
        <f t="shared" si="267"/>
        <v>0</v>
      </c>
      <c r="S1686" s="1">
        <f t="shared" si="268"/>
        <v>0</v>
      </c>
      <c r="T1686" s="1">
        <f t="shared" si="269"/>
        <v>1</v>
      </c>
      <c r="U1686" s="1" t="str">
        <f>_xlfn.XLOOKUP(Table3[[#This Row],[Transaction ID]],Source_data!A:A,Source_data!E:E)</f>
        <v>Bengaluru</v>
      </c>
      <c r="V1686" s="1">
        <f>_xlfn.IFNA(_xlfn.XLOOKUP(A1686,bank_processed_transactions[transaction_id],bank_processed_transactions[processing_minutes]),"")</f>
        <v>6.4</v>
      </c>
      <c r="W1686" s="31">
        <f>_xlfn.XLOOKUP(A1686,Source_data!A:A,Source_data!B:B)</f>
        <v>46052</v>
      </c>
    </row>
    <row r="1687" spans="1:23" x14ac:dyDescent="0.3">
      <c r="A1687" s="4" t="s">
        <v>4935</v>
      </c>
      <c r="B1687" s="1">
        <f>_xlfn.XLOOKUP(A1687,bank_source_transactions__1[transaction_id],bank_source_transactions__1[amount_inr])</f>
        <v>27663.14</v>
      </c>
      <c r="C1687" s="1">
        <f>_xlfn.XLOOKUP(A1687,Processed_data!A:A,Processed_data!F:F)</f>
        <v>27663.14</v>
      </c>
      <c r="D1687" s="1" t="str">
        <f>_xlfn.XLOOKUP(A1687,bank_source_transactions__1[transaction_id],bank_source_transactions__1[transaction_status])</f>
        <v>SUCCESS</v>
      </c>
      <c r="E1687" s="1" t="str">
        <f>_xlfn.XLOOKUP(A1687,Processed_data!A:A,Processed_data!G:G)</f>
        <v>SUCCESS</v>
      </c>
      <c r="F1687" s="1">
        <f>COUNTIF(bank_processed_transactions[transaction_id],A1687)</f>
        <v>1</v>
      </c>
      <c r="G1687" s="1" t="str">
        <f t="shared" si="260"/>
        <v>found</v>
      </c>
      <c r="H1687" s="1" t="str">
        <f t="shared" si="261"/>
        <v>Not Duplicate</v>
      </c>
      <c r="I1687" s="1" t="str">
        <f t="shared" si="262"/>
        <v>match</v>
      </c>
      <c r="J1687" s="1" t="str">
        <f t="shared" si="263"/>
        <v>match</v>
      </c>
      <c r="K1687" s="1">
        <f t="shared" si="264"/>
        <v>0</v>
      </c>
      <c r="L1687" s="2">
        <f>IF(F1687=0,"not processed",_xlfn.MINIFS(Processed_data!H:H,Processed_data!A:A,A1687))</f>
        <v>46098</v>
      </c>
      <c r="M1687" s="1">
        <f>IF(F1687=0,"not processed",ABS(bank_source_transactions__1[[#This Row],[transaction_date]]-Reconciliation!L1687))</f>
        <v>2</v>
      </c>
      <c r="N1687" s="1" t="str" cm="1">
        <f t="array" ref="N1687">_xlfn.IFS(M1687="not Processed", "Not Processed",M1687&gt;2,"SLA Breached",M1687&lt;=2,"Within SLA")</f>
        <v>Within SLA</v>
      </c>
      <c r="O1687" s="1" t="str">
        <f>_xlfn.XLOOKUP(A1687,Source_data!A:A,Source_data!D:D)</f>
        <v>UPI</v>
      </c>
      <c r="P1687" s="1">
        <f t="shared" si="265"/>
        <v>0</v>
      </c>
      <c r="Q1687" s="1">
        <f t="shared" si="266"/>
        <v>0</v>
      </c>
      <c r="R1687" s="1">
        <f t="shared" si="267"/>
        <v>0</v>
      </c>
      <c r="S1687" s="1">
        <f t="shared" si="268"/>
        <v>0</v>
      </c>
      <c r="T1687" s="1">
        <f t="shared" si="269"/>
        <v>0</v>
      </c>
      <c r="U1687" s="1" t="str">
        <f>_xlfn.XLOOKUP(Table3[[#This Row],[Transaction ID]],Source_data!A:A,Source_data!E:E)</f>
        <v>Bengaluru</v>
      </c>
      <c r="V1687" s="1">
        <f>_xlfn.IFNA(_xlfn.XLOOKUP(A1687,bank_processed_transactions[transaction_id],bank_processed_transactions[processing_minutes]),"")</f>
        <v>35.4</v>
      </c>
      <c r="W1687" s="31">
        <f>_xlfn.XLOOKUP(A1687,Source_data!A:A,Source_data!B:B)</f>
        <v>46096</v>
      </c>
    </row>
    <row r="1688" spans="1:23" x14ac:dyDescent="0.3">
      <c r="A1688" s="3" t="s">
        <v>2674</v>
      </c>
      <c r="B1688" s="1">
        <f>_xlfn.XLOOKUP(A1688,bank_source_transactions__1[transaction_id],bank_source_transactions__1[amount_inr])</f>
        <v>5345.38</v>
      </c>
      <c r="C1688" s="1">
        <f>_xlfn.XLOOKUP(A1688,Processed_data!A:A,Processed_data!F:F)</f>
        <v>5345.38</v>
      </c>
      <c r="D1688" s="1" t="str">
        <f>_xlfn.XLOOKUP(A1688,bank_source_transactions__1[transaction_id],bank_source_transactions__1[transaction_status])</f>
        <v>SUCCESS</v>
      </c>
      <c r="E1688" s="1" t="str">
        <f>_xlfn.XLOOKUP(A1688,Processed_data!A:A,Processed_data!G:G)</f>
        <v>SUCCESS</v>
      </c>
      <c r="F1688" s="1">
        <f>COUNTIF(bank_processed_transactions[transaction_id],A1688)</f>
        <v>1</v>
      </c>
      <c r="G1688" s="1" t="str">
        <f t="shared" si="260"/>
        <v>found</v>
      </c>
      <c r="H1688" s="1" t="str">
        <f t="shared" si="261"/>
        <v>Not Duplicate</v>
      </c>
      <c r="I1688" s="1" t="str">
        <f t="shared" si="262"/>
        <v>match</v>
      </c>
      <c r="J1688" s="1" t="str">
        <f t="shared" si="263"/>
        <v>match</v>
      </c>
      <c r="K1688" s="1">
        <f t="shared" si="264"/>
        <v>0</v>
      </c>
      <c r="L1688" s="2">
        <f>IF(F1688=0,"not processed",_xlfn.MINIFS(Processed_data!H:H,Processed_data!A:A,A1688))</f>
        <v>46041</v>
      </c>
      <c r="M1688" s="1">
        <f>IF(F1688=0,"not processed",ABS(bank_source_transactions__1[[#This Row],[transaction_date]]-Reconciliation!L1688))</f>
        <v>2</v>
      </c>
      <c r="N1688" s="1" t="str" cm="1">
        <f t="array" ref="N1688">_xlfn.IFS(M1688="not Processed", "Not Processed",M1688&gt;2,"SLA Breached",M1688&lt;=2,"Within SLA")</f>
        <v>Within SLA</v>
      </c>
      <c r="O1688" s="1" t="str">
        <f>_xlfn.XLOOKUP(A1688,Source_data!A:A,Source_data!D:D)</f>
        <v>CARD</v>
      </c>
      <c r="P1688" s="1">
        <f t="shared" si="265"/>
        <v>0</v>
      </c>
      <c r="Q1688" s="1">
        <f t="shared" si="266"/>
        <v>0</v>
      </c>
      <c r="R1688" s="1">
        <f t="shared" si="267"/>
        <v>0</v>
      </c>
      <c r="S1688" s="1">
        <f t="shared" si="268"/>
        <v>0</v>
      </c>
      <c r="T1688" s="1">
        <f t="shared" si="269"/>
        <v>0</v>
      </c>
      <c r="U1688" s="1" t="str">
        <f>_xlfn.XLOOKUP(Table3[[#This Row],[Transaction ID]],Source_data!A:A,Source_data!E:E)</f>
        <v>Hyderabad</v>
      </c>
      <c r="V1688" s="1">
        <f>_xlfn.IFNA(_xlfn.XLOOKUP(A1688,bank_processed_transactions[transaction_id],bank_processed_transactions[processing_minutes]),"")</f>
        <v>63.4</v>
      </c>
      <c r="W1688" s="31">
        <f>_xlfn.XLOOKUP(A1688,Source_data!A:A,Source_data!B:B)</f>
        <v>46039</v>
      </c>
    </row>
    <row r="1689" spans="1:23" x14ac:dyDescent="0.3">
      <c r="A1689" s="4" t="s">
        <v>3489</v>
      </c>
      <c r="B1689" s="1">
        <f>_xlfn.XLOOKUP(A1689,bank_source_transactions__1[transaction_id],bank_source_transactions__1[amount_inr])</f>
        <v>4178.29</v>
      </c>
      <c r="C1689" s="1">
        <f>_xlfn.XLOOKUP(A1689,Processed_data!A:A,Processed_data!F:F)</f>
        <v>4178.29</v>
      </c>
      <c r="D1689" s="1" t="str">
        <f>_xlfn.XLOOKUP(A1689,bank_source_transactions__1[transaction_id],bank_source_transactions__1[transaction_status])</f>
        <v>SUCCESS</v>
      </c>
      <c r="E1689" s="1" t="str">
        <f>_xlfn.XLOOKUP(A1689,Processed_data!A:A,Processed_data!G:G)</f>
        <v>SUCCESS</v>
      </c>
      <c r="F1689" s="1">
        <f>COUNTIF(bank_processed_transactions[transaction_id],A1689)</f>
        <v>1</v>
      </c>
      <c r="G1689" s="1" t="str">
        <f t="shared" si="260"/>
        <v>found</v>
      </c>
      <c r="H1689" s="1" t="str">
        <f t="shared" si="261"/>
        <v>Not Duplicate</v>
      </c>
      <c r="I1689" s="1" t="str">
        <f t="shared" si="262"/>
        <v>match</v>
      </c>
      <c r="J1689" s="1" t="str">
        <f t="shared" si="263"/>
        <v>match</v>
      </c>
      <c r="K1689" s="1">
        <f t="shared" si="264"/>
        <v>0</v>
      </c>
      <c r="L1689" s="2">
        <f>IF(F1689=0,"not processed",_xlfn.MINIFS(Processed_data!H:H,Processed_data!A:A,A1689))</f>
        <v>46031</v>
      </c>
      <c r="M1689" s="1">
        <f>IF(F1689=0,"not processed",ABS(bank_source_transactions__1[[#This Row],[transaction_date]]-Reconciliation!L1689))</f>
        <v>2</v>
      </c>
      <c r="N1689" s="1" t="str" cm="1">
        <f t="array" ref="N1689">_xlfn.IFS(M1689="not Processed", "Not Processed",M1689&gt;2,"SLA Breached",M1689&lt;=2,"Within SLA")</f>
        <v>Within SLA</v>
      </c>
      <c r="O1689" s="1" t="str">
        <f>_xlfn.XLOOKUP(A1689,Source_data!A:A,Source_data!D:D)</f>
        <v>UPI</v>
      </c>
      <c r="P1689" s="1">
        <f t="shared" si="265"/>
        <v>0</v>
      </c>
      <c r="Q1689" s="1">
        <f t="shared" si="266"/>
        <v>0</v>
      </c>
      <c r="R1689" s="1">
        <f t="shared" si="267"/>
        <v>0</v>
      </c>
      <c r="S1689" s="1">
        <f t="shared" si="268"/>
        <v>0</v>
      </c>
      <c r="T1689" s="1">
        <f t="shared" si="269"/>
        <v>0</v>
      </c>
      <c r="U1689" s="1" t="str">
        <f>_xlfn.XLOOKUP(Table3[[#This Row],[Transaction ID]],Source_data!A:A,Source_data!E:E)</f>
        <v>Bengaluru</v>
      </c>
      <c r="V1689" s="1">
        <f>_xlfn.IFNA(_xlfn.XLOOKUP(A1689,bank_processed_transactions[transaction_id],bank_processed_transactions[processing_minutes]),"")</f>
        <v>39.5</v>
      </c>
      <c r="W1689" s="31">
        <f>_xlfn.XLOOKUP(A1689,Source_data!A:A,Source_data!B:B)</f>
        <v>46029</v>
      </c>
    </row>
    <row r="1690" spans="1:23" x14ac:dyDescent="0.3">
      <c r="A1690" s="3" t="s">
        <v>2308</v>
      </c>
      <c r="B1690" s="1">
        <f>_xlfn.XLOOKUP(A1690,bank_source_transactions__1[transaction_id],bank_source_transactions__1[amount_inr])</f>
        <v>67774.460000000006</v>
      </c>
      <c r="C1690" s="1">
        <f>_xlfn.XLOOKUP(A1690,Processed_data!A:A,Processed_data!F:F)</f>
        <v>67774.460000000006</v>
      </c>
      <c r="D1690" s="1" t="str">
        <f>_xlfn.XLOOKUP(A1690,bank_source_transactions__1[transaction_id],bank_source_transactions__1[transaction_status])</f>
        <v>SUCCESS</v>
      </c>
      <c r="E1690" s="1" t="str">
        <f>_xlfn.XLOOKUP(A1690,Processed_data!A:A,Processed_data!G:G)</f>
        <v>SUCCESS</v>
      </c>
      <c r="F1690" s="1">
        <f>COUNTIF(bank_processed_transactions[transaction_id],A1690)</f>
        <v>1</v>
      </c>
      <c r="G1690" s="1" t="str">
        <f t="shared" si="260"/>
        <v>found</v>
      </c>
      <c r="H1690" s="1" t="str">
        <f t="shared" si="261"/>
        <v>Not Duplicate</v>
      </c>
      <c r="I1690" s="1" t="str">
        <f t="shared" si="262"/>
        <v>match</v>
      </c>
      <c r="J1690" s="1" t="str">
        <f t="shared" si="263"/>
        <v>match</v>
      </c>
      <c r="K1690" s="1">
        <f t="shared" si="264"/>
        <v>0</v>
      </c>
      <c r="L1690" s="2">
        <f>IF(F1690=0,"not processed",_xlfn.MINIFS(Processed_data!H:H,Processed_data!A:A,A1690))</f>
        <v>46099</v>
      </c>
      <c r="M1690" s="1">
        <f>IF(F1690=0,"not processed",ABS(bank_source_transactions__1[[#This Row],[transaction_date]]-Reconciliation!L1690))</f>
        <v>1</v>
      </c>
      <c r="N1690" s="1" t="str" cm="1">
        <f t="array" ref="N1690">_xlfn.IFS(M1690="not Processed", "Not Processed",M1690&gt;2,"SLA Breached",M1690&lt;=2,"Within SLA")</f>
        <v>Within SLA</v>
      </c>
      <c r="O1690" s="1" t="str">
        <f>_xlfn.XLOOKUP(A1690,Source_data!A:A,Source_data!D:D)</f>
        <v>UPI</v>
      </c>
      <c r="P1690" s="1">
        <f t="shared" si="265"/>
        <v>0</v>
      </c>
      <c r="Q1690" s="1">
        <f t="shared" si="266"/>
        <v>0</v>
      </c>
      <c r="R1690" s="1">
        <f t="shared" si="267"/>
        <v>0</v>
      </c>
      <c r="S1690" s="1">
        <f t="shared" si="268"/>
        <v>0</v>
      </c>
      <c r="T1690" s="1">
        <f t="shared" si="269"/>
        <v>0</v>
      </c>
      <c r="U1690" s="1" t="str">
        <f>_xlfn.XLOOKUP(Table3[[#This Row],[Transaction ID]],Source_data!A:A,Source_data!E:E)</f>
        <v>Bengaluru</v>
      </c>
      <c r="V1690" s="1">
        <f>_xlfn.IFNA(_xlfn.XLOOKUP(A1690,bank_processed_transactions[transaction_id],bank_processed_transactions[processing_minutes]),"")</f>
        <v>9.1</v>
      </c>
      <c r="W1690" s="31">
        <f>_xlfn.XLOOKUP(A1690,Source_data!A:A,Source_data!B:B)</f>
        <v>46098</v>
      </c>
    </row>
    <row r="1691" spans="1:23" x14ac:dyDescent="0.3">
      <c r="A1691" s="4" t="s">
        <v>4838</v>
      </c>
      <c r="B1691" s="1">
        <f>_xlfn.XLOOKUP(A1691,bank_source_transactions__1[transaction_id],bank_source_transactions__1[amount_inr])</f>
        <v>2455.7800000000002</v>
      </c>
      <c r="C1691" s="1">
        <f>_xlfn.XLOOKUP(A1691,Processed_data!A:A,Processed_data!F:F)</f>
        <v>2455.7800000000002</v>
      </c>
      <c r="D1691" s="1" t="str">
        <f>_xlfn.XLOOKUP(A1691,bank_source_transactions__1[transaction_id],bank_source_transactions__1[transaction_status])</f>
        <v>SUCCESS</v>
      </c>
      <c r="E1691" s="1" t="str">
        <f>_xlfn.XLOOKUP(A1691,Processed_data!A:A,Processed_data!G:G)</f>
        <v>SUCCESS</v>
      </c>
      <c r="F1691" s="1">
        <f>COUNTIF(bank_processed_transactions[transaction_id],A1691)</f>
        <v>1</v>
      </c>
      <c r="G1691" s="1" t="str">
        <f t="shared" si="260"/>
        <v>found</v>
      </c>
      <c r="H1691" s="1" t="str">
        <f t="shared" si="261"/>
        <v>Not Duplicate</v>
      </c>
      <c r="I1691" s="1" t="str">
        <f t="shared" si="262"/>
        <v>match</v>
      </c>
      <c r="J1691" s="1" t="str">
        <f t="shared" si="263"/>
        <v>match</v>
      </c>
      <c r="K1691" s="1">
        <f t="shared" si="264"/>
        <v>0</v>
      </c>
      <c r="L1691" s="2">
        <f>IF(F1691=0,"not processed",_xlfn.MINIFS(Processed_data!H:H,Processed_data!A:A,A1691))</f>
        <v>46096</v>
      </c>
      <c r="M1691" s="1">
        <f>IF(F1691=0,"not processed",ABS(bank_source_transactions__1[[#This Row],[transaction_date]]-Reconciliation!L1691))</f>
        <v>1</v>
      </c>
      <c r="N1691" s="1" t="str" cm="1">
        <f t="array" ref="N1691">_xlfn.IFS(M1691="not Processed", "Not Processed",M1691&gt;2,"SLA Breached",M1691&lt;=2,"Within SLA")</f>
        <v>Within SLA</v>
      </c>
      <c r="O1691" s="1" t="str">
        <f>_xlfn.XLOOKUP(A1691,Source_data!A:A,Source_data!D:D)</f>
        <v>IMPS</v>
      </c>
      <c r="P1691" s="1">
        <f t="shared" si="265"/>
        <v>0</v>
      </c>
      <c r="Q1691" s="1">
        <f t="shared" si="266"/>
        <v>0</v>
      </c>
      <c r="R1691" s="1">
        <f t="shared" si="267"/>
        <v>0</v>
      </c>
      <c r="S1691" s="1">
        <f t="shared" si="268"/>
        <v>0</v>
      </c>
      <c r="T1691" s="1">
        <f t="shared" si="269"/>
        <v>0</v>
      </c>
      <c r="U1691" s="1" t="str">
        <f>_xlfn.XLOOKUP(Table3[[#This Row],[Transaction ID]],Source_data!A:A,Source_data!E:E)</f>
        <v>Hyderabad</v>
      </c>
      <c r="V1691" s="1">
        <f>_xlfn.IFNA(_xlfn.XLOOKUP(A1691,bank_processed_transactions[transaction_id],bank_processed_transactions[processing_minutes]),"")</f>
        <v>12.8</v>
      </c>
      <c r="W1691" s="31">
        <f>_xlfn.XLOOKUP(A1691,Source_data!A:A,Source_data!B:B)</f>
        <v>46095</v>
      </c>
    </row>
    <row r="1692" spans="1:23" x14ac:dyDescent="0.3">
      <c r="A1692" s="3" t="s">
        <v>998</v>
      </c>
      <c r="B1692" s="1">
        <f>_xlfn.XLOOKUP(A1692,bank_source_transactions__1[transaction_id],bank_source_transactions__1[amount_inr])</f>
        <v>1415.28</v>
      </c>
      <c r="C1692" s="1">
        <f>_xlfn.XLOOKUP(A1692,Processed_data!A:A,Processed_data!F:F)</f>
        <v>1415.28</v>
      </c>
      <c r="D1692" s="1" t="str">
        <f>_xlfn.XLOOKUP(A1692,bank_source_transactions__1[transaction_id],bank_source_transactions__1[transaction_status])</f>
        <v>SUCCESS</v>
      </c>
      <c r="E1692" s="1" t="str">
        <f>_xlfn.XLOOKUP(A1692,Processed_data!A:A,Processed_data!G:G)</f>
        <v>SUCCESS</v>
      </c>
      <c r="F1692" s="1">
        <f>COUNTIF(bank_processed_transactions[transaction_id],A1692)</f>
        <v>1</v>
      </c>
      <c r="G1692" s="1" t="str">
        <f t="shared" si="260"/>
        <v>found</v>
      </c>
      <c r="H1692" s="1" t="str">
        <f t="shared" si="261"/>
        <v>Not Duplicate</v>
      </c>
      <c r="I1692" s="1" t="str">
        <f t="shared" si="262"/>
        <v>match</v>
      </c>
      <c r="J1692" s="1" t="str">
        <f t="shared" si="263"/>
        <v>match</v>
      </c>
      <c r="K1692" s="1">
        <f t="shared" si="264"/>
        <v>0</v>
      </c>
      <c r="L1692" s="2">
        <f>IF(F1692=0,"not processed",_xlfn.MINIFS(Processed_data!H:H,Processed_data!A:A,A1692))</f>
        <v>46109</v>
      </c>
      <c r="M1692" s="1">
        <f>IF(F1692=0,"not processed",ABS(bank_source_transactions__1[[#This Row],[transaction_date]]-Reconciliation!L1692))</f>
        <v>1</v>
      </c>
      <c r="N1692" s="1" t="str" cm="1">
        <f t="array" ref="N1692">_xlfn.IFS(M1692="not Processed", "Not Processed",M1692&gt;2,"SLA Breached",M1692&lt;=2,"Within SLA")</f>
        <v>Within SLA</v>
      </c>
      <c r="O1692" s="1" t="str">
        <f>_xlfn.XLOOKUP(A1692,Source_data!A:A,Source_data!D:D)</f>
        <v>UPI</v>
      </c>
      <c r="P1692" s="1">
        <f t="shared" si="265"/>
        <v>0</v>
      </c>
      <c r="Q1692" s="1">
        <f t="shared" si="266"/>
        <v>0</v>
      </c>
      <c r="R1692" s="1">
        <f t="shared" si="267"/>
        <v>0</v>
      </c>
      <c r="S1692" s="1">
        <f t="shared" si="268"/>
        <v>0</v>
      </c>
      <c r="T1692" s="1">
        <f t="shared" si="269"/>
        <v>0</v>
      </c>
      <c r="U1692" s="1" t="str">
        <f>_xlfn.XLOOKUP(Table3[[#This Row],[Transaction ID]],Source_data!A:A,Source_data!E:E)</f>
        <v>Hyderabad</v>
      </c>
      <c r="V1692" s="1">
        <f>_xlfn.IFNA(_xlfn.XLOOKUP(A1692,bank_processed_transactions[transaction_id],bank_processed_transactions[processing_minutes]),"")</f>
        <v>7.4</v>
      </c>
      <c r="W1692" s="31">
        <f>_xlfn.XLOOKUP(A1692,Source_data!A:A,Source_data!B:B)</f>
        <v>46108</v>
      </c>
    </row>
    <row r="1693" spans="1:23" x14ac:dyDescent="0.3">
      <c r="A1693" s="4" t="s">
        <v>2192</v>
      </c>
      <c r="B1693" s="1">
        <f>_xlfn.XLOOKUP(A1693,bank_source_transactions__1[transaction_id],bank_source_transactions__1[amount_inr])</f>
        <v>4078.35</v>
      </c>
      <c r="C1693" s="1">
        <f>_xlfn.XLOOKUP(A1693,Processed_data!A:A,Processed_data!F:F)</f>
        <v>4078.35</v>
      </c>
      <c r="D1693" s="1" t="str">
        <f>_xlfn.XLOOKUP(A1693,bank_source_transactions__1[transaction_id],bank_source_transactions__1[transaction_status])</f>
        <v>SUCCESS</v>
      </c>
      <c r="E1693" s="1" t="str">
        <f>_xlfn.XLOOKUP(A1693,Processed_data!A:A,Processed_data!G:G)</f>
        <v>SUCCESS</v>
      </c>
      <c r="F1693" s="1">
        <f>COUNTIF(bank_processed_transactions[transaction_id],A1693)</f>
        <v>1</v>
      </c>
      <c r="G1693" s="1" t="str">
        <f t="shared" si="260"/>
        <v>found</v>
      </c>
      <c r="H1693" s="1" t="str">
        <f t="shared" si="261"/>
        <v>Not Duplicate</v>
      </c>
      <c r="I1693" s="1" t="str">
        <f t="shared" si="262"/>
        <v>match</v>
      </c>
      <c r="J1693" s="1" t="str">
        <f t="shared" si="263"/>
        <v>match</v>
      </c>
      <c r="K1693" s="1">
        <f t="shared" si="264"/>
        <v>0</v>
      </c>
      <c r="L1693" s="2">
        <f>IF(F1693=0,"not processed",_xlfn.MINIFS(Processed_data!H:H,Processed_data!A:A,A1693))</f>
        <v>46065</v>
      </c>
      <c r="M1693" s="1">
        <f>IF(F1693=0,"not processed",ABS(bank_source_transactions__1[[#This Row],[transaction_date]]-Reconciliation!L1693))</f>
        <v>0</v>
      </c>
      <c r="N1693" s="1" t="str" cm="1">
        <f t="array" ref="N1693">_xlfn.IFS(M1693="not Processed", "Not Processed",M1693&gt;2,"SLA Breached",M1693&lt;=2,"Within SLA")</f>
        <v>Within SLA</v>
      </c>
      <c r="O1693" s="1" t="str">
        <f>_xlfn.XLOOKUP(A1693,Source_data!A:A,Source_data!D:D)</f>
        <v>UPI</v>
      </c>
      <c r="P1693" s="1">
        <f t="shared" si="265"/>
        <v>0</v>
      </c>
      <c r="Q1693" s="1">
        <f t="shared" si="266"/>
        <v>0</v>
      </c>
      <c r="R1693" s="1">
        <f t="shared" si="267"/>
        <v>0</v>
      </c>
      <c r="S1693" s="1">
        <f t="shared" si="268"/>
        <v>0</v>
      </c>
      <c r="T1693" s="1">
        <f t="shared" si="269"/>
        <v>0</v>
      </c>
      <c r="U1693" s="1" t="str">
        <f>_xlfn.XLOOKUP(Table3[[#This Row],[Transaction ID]],Source_data!A:A,Source_data!E:E)</f>
        <v>Pune</v>
      </c>
      <c r="V1693" s="1">
        <f>_xlfn.IFNA(_xlfn.XLOOKUP(A1693,bank_processed_transactions[transaction_id],bank_processed_transactions[processing_minutes]),"")</f>
        <v>40.9</v>
      </c>
      <c r="W1693" s="31">
        <f>_xlfn.XLOOKUP(A1693,Source_data!A:A,Source_data!B:B)</f>
        <v>46065</v>
      </c>
    </row>
    <row r="1694" spans="1:23" x14ac:dyDescent="0.3">
      <c r="A1694" s="3" t="s">
        <v>3170</v>
      </c>
      <c r="B1694" s="1">
        <f>_xlfn.XLOOKUP(A1694,bank_source_transactions__1[transaction_id],bank_source_transactions__1[amount_inr])</f>
        <v>34099.040000000001</v>
      </c>
      <c r="C1694" s="1">
        <f>_xlfn.XLOOKUP(A1694,Processed_data!A:A,Processed_data!F:F)</f>
        <v>34099.040000000001</v>
      </c>
      <c r="D1694" s="1" t="str">
        <f>_xlfn.XLOOKUP(A1694,bank_source_transactions__1[transaction_id],bank_source_transactions__1[transaction_status])</f>
        <v>SUCCESS</v>
      </c>
      <c r="E1694" s="1" t="str">
        <f>_xlfn.XLOOKUP(A1694,Processed_data!A:A,Processed_data!G:G)</f>
        <v>SUCCESS</v>
      </c>
      <c r="F1694" s="1">
        <f>COUNTIF(bank_processed_transactions[transaction_id],A1694)</f>
        <v>1</v>
      </c>
      <c r="G1694" s="1" t="str">
        <f t="shared" si="260"/>
        <v>found</v>
      </c>
      <c r="H1694" s="1" t="str">
        <f t="shared" si="261"/>
        <v>Not Duplicate</v>
      </c>
      <c r="I1694" s="1" t="str">
        <f t="shared" si="262"/>
        <v>match</v>
      </c>
      <c r="J1694" s="1" t="str">
        <f t="shared" si="263"/>
        <v>match</v>
      </c>
      <c r="K1694" s="1">
        <f t="shared" si="264"/>
        <v>0</v>
      </c>
      <c r="L1694" s="2">
        <f>IF(F1694=0,"not processed",_xlfn.MINIFS(Processed_data!H:H,Processed_data!A:A,A1694))</f>
        <v>46035</v>
      </c>
      <c r="M1694" s="1">
        <f>IF(F1694=0,"not processed",ABS(bank_source_transactions__1[[#This Row],[transaction_date]]-Reconciliation!L1694))</f>
        <v>1</v>
      </c>
      <c r="N1694" s="1" t="str" cm="1">
        <f t="array" ref="N1694">_xlfn.IFS(M1694="not Processed", "Not Processed",M1694&gt;2,"SLA Breached",M1694&lt;=2,"Within SLA")</f>
        <v>Within SLA</v>
      </c>
      <c r="O1694" s="1" t="str">
        <f>_xlfn.XLOOKUP(A1694,Source_data!A:A,Source_data!D:D)</f>
        <v>CARD</v>
      </c>
      <c r="P1694" s="1">
        <f t="shared" si="265"/>
        <v>0</v>
      </c>
      <c r="Q1694" s="1">
        <f t="shared" si="266"/>
        <v>0</v>
      </c>
      <c r="R1694" s="1">
        <f t="shared" si="267"/>
        <v>0</v>
      </c>
      <c r="S1694" s="1">
        <f t="shared" si="268"/>
        <v>0</v>
      </c>
      <c r="T1694" s="1">
        <f t="shared" si="269"/>
        <v>0</v>
      </c>
      <c r="U1694" s="1" t="str">
        <f>_xlfn.XLOOKUP(Table3[[#This Row],[Transaction ID]],Source_data!A:A,Source_data!E:E)</f>
        <v>Bengaluru</v>
      </c>
      <c r="V1694" s="1">
        <f>_xlfn.IFNA(_xlfn.XLOOKUP(A1694,bank_processed_transactions[transaction_id],bank_processed_transactions[processing_minutes]),"")</f>
        <v>15.8</v>
      </c>
      <c r="W1694" s="31">
        <f>_xlfn.XLOOKUP(A1694,Source_data!A:A,Source_data!B:B)</f>
        <v>46034</v>
      </c>
    </row>
    <row r="1695" spans="1:23" x14ac:dyDescent="0.3">
      <c r="A1695" s="4" t="s">
        <v>1410</v>
      </c>
      <c r="B1695" s="1">
        <f>_xlfn.XLOOKUP(A1695,bank_source_transactions__1[transaction_id],bank_source_transactions__1[amount_inr])</f>
        <v>8589.3700000000008</v>
      </c>
      <c r="C1695" s="1">
        <f>_xlfn.XLOOKUP(A1695,Processed_data!A:A,Processed_data!F:F)</f>
        <v>8589.3700000000008</v>
      </c>
      <c r="D1695" s="1" t="str">
        <f>_xlfn.XLOOKUP(A1695,bank_source_transactions__1[transaction_id],bank_source_transactions__1[transaction_status])</f>
        <v>SUCCESS</v>
      </c>
      <c r="E1695" s="1" t="str">
        <f>_xlfn.XLOOKUP(A1695,Processed_data!A:A,Processed_data!G:G)</f>
        <v>SUCCESS</v>
      </c>
      <c r="F1695" s="1">
        <f>COUNTIF(bank_processed_transactions[transaction_id],A1695)</f>
        <v>1</v>
      </c>
      <c r="G1695" s="1" t="str">
        <f t="shared" si="260"/>
        <v>found</v>
      </c>
      <c r="H1695" s="1" t="str">
        <f t="shared" si="261"/>
        <v>Not Duplicate</v>
      </c>
      <c r="I1695" s="1" t="str">
        <f t="shared" si="262"/>
        <v>match</v>
      </c>
      <c r="J1695" s="1" t="str">
        <f t="shared" si="263"/>
        <v>match</v>
      </c>
      <c r="K1695" s="1">
        <f t="shared" si="264"/>
        <v>0</v>
      </c>
      <c r="L1695" s="2">
        <f>IF(F1695=0,"not processed",_xlfn.MINIFS(Processed_data!H:H,Processed_data!A:A,A1695))</f>
        <v>46093</v>
      </c>
      <c r="M1695" s="1">
        <f>IF(F1695=0,"not processed",ABS(bank_source_transactions__1[[#This Row],[transaction_date]]-Reconciliation!L1695))</f>
        <v>2</v>
      </c>
      <c r="N1695" s="1" t="str" cm="1">
        <f t="array" ref="N1695">_xlfn.IFS(M1695="not Processed", "Not Processed",M1695&gt;2,"SLA Breached",M1695&lt;=2,"Within SLA")</f>
        <v>Within SLA</v>
      </c>
      <c r="O1695" s="1" t="str">
        <f>_xlfn.XLOOKUP(A1695,Source_data!A:A,Source_data!D:D)</f>
        <v>UPI</v>
      </c>
      <c r="P1695" s="1">
        <f t="shared" si="265"/>
        <v>0</v>
      </c>
      <c r="Q1695" s="1">
        <f t="shared" si="266"/>
        <v>0</v>
      </c>
      <c r="R1695" s="1">
        <f t="shared" si="267"/>
        <v>0</v>
      </c>
      <c r="S1695" s="1">
        <f t="shared" si="268"/>
        <v>0</v>
      </c>
      <c r="T1695" s="1">
        <f t="shared" si="269"/>
        <v>0</v>
      </c>
      <c r="U1695" s="1" t="str">
        <f>_xlfn.XLOOKUP(Table3[[#This Row],[Transaction ID]],Source_data!A:A,Source_data!E:E)</f>
        <v>Hyderabad</v>
      </c>
      <c r="V1695" s="1">
        <f>_xlfn.IFNA(_xlfn.XLOOKUP(A1695,bank_processed_transactions[transaction_id],bank_processed_transactions[processing_minutes]),"")</f>
        <v>27.6</v>
      </c>
      <c r="W1695" s="31">
        <f>_xlfn.XLOOKUP(A1695,Source_data!A:A,Source_data!B:B)</f>
        <v>46091</v>
      </c>
    </row>
    <row r="1696" spans="1:23" x14ac:dyDescent="0.3">
      <c r="A1696" s="3" t="s">
        <v>811</v>
      </c>
      <c r="B1696" s="1">
        <f>_xlfn.XLOOKUP(A1696,bank_source_transactions__1[transaction_id],bank_source_transactions__1[amount_inr])</f>
        <v>9633.32</v>
      </c>
      <c r="C1696" s="1">
        <f>_xlfn.XLOOKUP(A1696,Processed_data!A:A,Processed_data!F:F)</f>
        <v>9633.32</v>
      </c>
      <c r="D1696" s="1" t="str">
        <f>_xlfn.XLOOKUP(A1696,bank_source_transactions__1[transaction_id],bank_source_transactions__1[transaction_status])</f>
        <v>SUCCESS</v>
      </c>
      <c r="E1696" s="1" t="str">
        <f>_xlfn.XLOOKUP(A1696,Processed_data!A:A,Processed_data!G:G)</f>
        <v>SUCCESS</v>
      </c>
      <c r="F1696" s="1">
        <f>COUNTIF(bank_processed_transactions[transaction_id],A1696)</f>
        <v>1</v>
      </c>
      <c r="G1696" s="1" t="str">
        <f t="shared" si="260"/>
        <v>found</v>
      </c>
      <c r="H1696" s="1" t="str">
        <f t="shared" si="261"/>
        <v>Not Duplicate</v>
      </c>
      <c r="I1696" s="1" t="str">
        <f t="shared" si="262"/>
        <v>match</v>
      </c>
      <c r="J1696" s="1" t="str">
        <f t="shared" si="263"/>
        <v>match</v>
      </c>
      <c r="K1696" s="1">
        <f t="shared" si="264"/>
        <v>0</v>
      </c>
      <c r="L1696" s="2">
        <f>IF(F1696=0,"not processed",_xlfn.MINIFS(Processed_data!H:H,Processed_data!A:A,A1696))</f>
        <v>46069</v>
      </c>
      <c r="M1696" s="1">
        <f>IF(F1696=0,"not processed",ABS(bank_source_transactions__1[[#This Row],[transaction_date]]-Reconciliation!L1696))</f>
        <v>5</v>
      </c>
      <c r="N1696" s="1" t="str" cm="1">
        <f t="array" ref="N1696">_xlfn.IFS(M1696="not Processed", "Not Processed",M1696&gt;2,"SLA Breached",M1696&lt;=2,"Within SLA")</f>
        <v>SLA Breached</v>
      </c>
      <c r="O1696" s="1" t="str">
        <f>_xlfn.XLOOKUP(A1696,Source_data!A:A,Source_data!D:D)</f>
        <v>CARD</v>
      </c>
      <c r="P1696" s="1">
        <f t="shared" si="265"/>
        <v>0</v>
      </c>
      <c r="Q1696" s="1">
        <f t="shared" si="266"/>
        <v>0</v>
      </c>
      <c r="R1696" s="1">
        <f t="shared" si="267"/>
        <v>0</v>
      </c>
      <c r="S1696" s="1">
        <f t="shared" si="268"/>
        <v>0</v>
      </c>
      <c r="T1696" s="1">
        <f t="shared" si="269"/>
        <v>1</v>
      </c>
      <c r="U1696" s="1" t="str">
        <f>_xlfn.XLOOKUP(Table3[[#This Row],[Transaction ID]],Source_data!A:A,Source_data!E:E)</f>
        <v>Hyderabad</v>
      </c>
      <c r="V1696" s="1">
        <f>_xlfn.IFNA(_xlfn.XLOOKUP(A1696,bank_processed_transactions[transaction_id],bank_processed_transactions[processing_minutes]),"")</f>
        <v>14.8</v>
      </c>
      <c r="W1696" s="31">
        <f>_xlfn.XLOOKUP(A1696,Source_data!A:A,Source_data!B:B)</f>
        <v>46064</v>
      </c>
    </row>
    <row r="1697" spans="1:23" x14ac:dyDescent="0.3">
      <c r="A1697" s="4" t="s">
        <v>4127</v>
      </c>
      <c r="B1697" s="1">
        <f>_xlfn.XLOOKUP(A1697,bank_source_transactions__1[transaction_id],bank_source_transactions__1[amount_inr])</f>
        <v>10516.46</v>
      </c>
      <c r="C1697" s="1">
        <f>_xlfn.XLOOKUP(A1697,Processed_data!A:A,Processed_data!F:F)</f>
        <v>10516.46</v>
      </c>
      <c r="D1697" s="1" t="str">
        <f>_xlfn.XLOOKUP(A1697,bank_source_transactions__1[transaction_id],bank_source_transactions__1[transaction_status])</f>
        <v>SUCCESS</v>
      </c>
      <c r="E1697" s="1" t="str">
        <f>_xlfn.XLOOKUP(A1697,Processed_data!A:A,Processed_data!G:G)</f>
        <v>SUCCESS</v>
      </c>
      <c r="F1697" s="1">
        <f>COUNTIF(bank_processed_transactions[transaction_id],A1697)</f>
        <v>1</v>
      </c>
      <c r="G1697" s="1" t="str">
        <f t="shared" si="260"/>
        <v>found</v>
      </c>
      <c r="H1697" s="1" t="str">
        <f t="shared" si="261"/>
        <v>Not Duplicate</v>
      </c>
      <c r="I1697" s="1" t="str">
        <f t="shared" si="262"/>
        <v>match</v>
      </c>
      <c r="J1697" s="1" t="str">
        <f t="shared" si="263"/>
        <v>match</v>
      </c>
      <c r="K1697" s="1">
        <f t="shared" si="264"/>
        <v>0</v>
      </c>
      <c r="L1697" s="2">
        <f>IF(F1697=0,"not processed",_xlfn.MINIFS(Processed_data!H:H,Processed_data!A:A,A1697))</f>
        <v>46052</v>
      </c>
      <c r="M1697" s="1">
        <f>IF(F1697=0,"not processed",ABS(bank_source_transactions__1[[#This Row],[transaction_date]]-Reconciliation!L1697))</f>
        <v>1</v>
      </c>
      <c r="N1697" s="1" t="str" cm="1">
        <f t="array" ref="N1697">_xlfn.IFS(M1697="not Processed", "Not Processed",M1697&gt;2,"SLA Breached",M1697&lt;=2,"Within SLA")</f>
        <v>Within SLA</v>
      </c>
      <c r="O1697" s="1" t="str">
        <f>_xlfn.XLOOKUP(A1697,Source_data!A:A,Source_data!D:D)</f>
        <v>UPI</v>
      </c>
      <c r="P1697" s="1">
        <f t="shared" si="265"/>
        <v>0</v>
      </c>
      <c r="Q1697" s="1">
        <f t="shared" si="266"/>
        <v>0</v>
      </c>
      <c r="R1697" s="1">
        <f t="shared" si="267"/>
        <v>0</v>
      </c>
      <c r="S1697" s="1">
        <f t="shared" si="268"/>
        <v>0</v>
      </c>
      <c r="T1697" s="1">
        <f t="shared" si="269"/>
        <v>0</v>
      </c>
      <c r="U1697" s="1" t="str">
        <f>_xlfn.XLOOKUP(Table3[[#This Row],[Transaction ID]],Source_data!A:A,Source_data!E:E)</f>
        <v>Mumbai</v>
      </c>
      <c r="V1697" s="1">
        <f>_xlfn.IFNA(_xlfn.XLOOKUP(A1697,bank_processed_transactions[transaction_id],bank_processed_transactions[processing_minutes]),"")</f>
        <v>9</v>
      </c>
      <c r="W1697" s="31">
        <f>_xlfn.XLOOKUP(A1697,Source_data!A:A,Source_data!B:B)</f>
        <v>46051</v>
      </c>
    </row>
    <row r="1698" spans="1:23" x14ac:dyDescent="0.3">
      <c r="A1698" s="3" t="s">
        <v>2121</v>
      </c>
      <c r="B1698" s="1">
        <f>_xlfn.XLOOKUP(A1698,bank_source_transactions__1[transaction_id],bank_source_transactions__1[amount_inr])</f>
        <v>869.4</v>
      </c>
      <c r="C1698" s="1">
        <f>_xlfn.XLOOKUP(A1698,Processed_data!A:A,Processed_data!F:F)</f>
        <v>869.4</v>
      </c>
      <c r="D1698" s="1" t="str">
        <f>_xlfn.XLOOKUP(A1698,bank_source_transactions__1[transaction_id],bank_source_transactions__1[transaction_status])</f>
        <v>SUCCESS</v>
      </c>
      <c r="E1698" s="1" t="str">
        <f>_xlfn.XLOOKUP(A1698,Processed_data!A:A,Processed_data!G:G)</f>
        <v>SUCCESS</v>
      </c>
      <c r="F1698" s="1">
        <f>COUNTIF(bank_processed_transactions[transaction_id],A1698)</f>
        <v>1</v>
      </c>
      <c r="G1698" s="1" t="str">
        <f t="shared" si="260"/>
        <v>found</v>
      </c>
      <c r="H1698" s="1" t="str">
        <f t="shared" si="261"/>
        <v>Not Duplicate</v>
      </c>
      <c r="I1698" s="1" t="str">
        <f t="shared" si="262"/>
        <v>match</v>
      </c>
      <c r="J1698" s="1" t="str">
        <f t="shared" si="263"/>
        <v>match</v>
      </c>
      <c r="K1698" s="1">
        <f t="shared" si="264"/>
        <v>0</v>
      </c>
      <c r="L1698" s="2">
        <f>IF(F1698=0,"not processed",_xlfn.MINIFS(Processed_data!H:H,Processed_data!A:A,A1698))</f>
        <v>46107</v>
      </c>
      <c r="M1698" s="1">
        <f>IF(F1698=0,"not processed",ABS(bank_source_transactions__1[[#This Row],[transaction_date]]-Reconciliation!L1698))</f>
        <v>1</v>
      </c>
      <c r="N1698" s="1" t="str" cm="1">
        <f t="array" ref="N1698">_xlfn.IFS(M1698="not Processed", "Not Processed",M1698&gt;2,"SLA Breached",M1698&lt;=2,"Within SLA")</f>
        <v>Within SLA</v>
      </c>
      <c r="O1698" s="1" t="str">
        <f>_xlfn.XLOOKUP(A1698,Source_data!A:A,Source_data!D:D)</f>
        <v>UPI</v>
      </c>
      <c r="P1698" s="1">
        <f t="shared" si="265"/>
        <v>0</v>
      </c>
      <c r="Q1698" s="1">
        <f t="shared" si="266"/>
        <v>0</v>
      </c>
      <c r="R1698" s="1">
        <f t="shared" si="267"/>
        <v>0</v>
      </c>
      <c r="S1698" s="1">
        <f t="shared" si="268"/>
        <v>0</v>
      </c>
      <c r="T1698" s="1">
        <f t="shared" si="269"/>
        <v>0</v>
      </c>
      <c r="U1698" s="1" t="str">
        <f>_xlfn.XLOOKUP(Table3[[#This Row],[Transaction ID]],Source_data!A:A,Source_data!E:E)</f>
        <v>Hyderabad</v>
      </c>
      <c r="V1698" s="1">
        <f>_xlfn.IFNA(_xlfn.XLOOKUP(A1698,bank_processed_transactions[transaction_id],bank_processed_transactions[processing_minutes]),"")</f>
        <v>2.6</v>
      </c>
      <c r="W1698" s="31">
        <f>_xlfn.XLOOKUP(A1698,Source_data!A:A,Source_data!B:B)</f>
        <v>46106</v>
      </c>
    </row>
    <row r="1699" spans="1:23" x14ac:dyDescent="0.3">
      <c r="A1699" s="4" t="s">
        <v>1804</v>
      </c>
      <c r="B1699" s="1">
        <f>_xlfn.XLOOKUP(A1699,bank_source_transactions__1[transaction_id],bank_source_transactions__1[amount_inr])</f>
        <v>9135.59</v>
      </c>
      <c r="C1699" s="1">
        <f>_xlfn.XLOOKUP(A1699,Processed_data!A:A,Processed_data!F:F)</f>
        <v>9135.59</v>
      </c>
      <c r="D1699" s="1" t="str">
        <f>_xlfn.XLOOKUP(A1699,bank_source_transactions__1[transaction_id],bank_source_transactions__1[transaction_status])</f>
        <v>SUCCESS</v>
      </c>
      <c r="E1699" s="1" t="str">
        <f>_xlfn.XLOOKUP(A1699,Processed_data!A:A,Processed_data!G:G)</f>
        <v>SUCCESS</v>
      </c>
      <c r="F1699" s="1">
        <f>COUNTIF(bank_processed_transactions[transaction_id],A1699)</f>
        <v>1</v>
      </c>
      <c r="G1699" s="1" t="str">
        <f t="shared" si="260"/>
        <v>found</v>
      </c>
      <c r="H1699" s="1" t="str">
        <f t="shared" si="261"/>
        <v>Not Duplicate</v>
      </c>
      <c r="I1699" s="1" t="str">
        <f t="shared" si="262"/>
        <v>match</v>
      </c>
      <c r="J1699" s="1" t="str">
        <f t="shared" si="263"/>
        <v>match</v>
      </c>
      <c r="K1699" s="1">
        <f t="shared" si="264"/>
        <v>0</v>
      </c>
      <c r="L1699" s="2">
        <f>IF(F1699=0,"not processed",_xlfn.MINIFS(Processed_data!H:H,Processed_data!A:A,A1699))</f>
        <v>46094</v>
      </c>
      <c r="M1699" s="1">
        <f>IF(F1699=0,"not processed",ABS(bank_source_transactions__1[[#This Row],[transaction_date]]-Reconciliation!L1699))</f>
        <v>0</v>
      </c>
      <c r="N1699" s="1" t="str" cm="1">
        <f t="array" ref="N1699">_xlfn.IFS(M1699="not Processed", "Not Processed",M1699&gt;2,"SLA Breached",M1699&lt;=2,"Within SLA")</f>
        <v>Within SLA</v>
      </c>
      <c r="O1699" s="1" t="str">
        <f>_xlfn.XLOOKUP(A1699,Source_data!A:A,Source_data!D:D)</f>
        <v>CARD</v>
      </c>
      <c r="P1699" s="1">
        <f t="shared" si="265"/>
        <v>0</v>
      </c>
      <c r="Q1699" s="1">
        <f t="shared" si="266"/>
        <v>0</v>
      </c>
      <c r="R1699" s="1">
        <f t="shared" si="267"/>
        <v>0</v>
      </c>
      <c r="S1699" s="1">
        <f t="shared" si="268"/>
        <v>0</v>
      </c>
      <c r="T1699" s="1">
        <f t="shared" si="269"/>
        <v>0</v>
      </c>
      <c r="U1699" s="1" t="str">
        <f>_xlfn.XLOOKUP(Table3[[#This Row],[Transaction ID]],Source_data!A:A,Source_data!E:E)</f>
        <v>Bengaluru</v>
      </c>
      <c r="V1699" s="1">
        <f>_xlfn.IFNA(_xlfn.XLOOKUP(A1699,bank_processed_transactions[transaction_id],bank_processed_transactions[processing_minutes]),"")</f>
        <v>61.9</v>
      </c>
      <c r="W1699" s="31">
        <f>_xlfn.XLOOKUP(A1699,Source_data!A:A,Source_data!B:B)</f>
        <v>46094</v>
      </c>
    </row>
    <row r="1700" spans="1:23" x14ac:dyDescent="0.3">
      <c r="A1700" s="3" t="s">
        <v>3628</v>
      </c>
      <c r="B1700" s="1">
        <f>_xlfn.XLOOKUP(A1700,bank_source_transactions__1[transaction_id],bank_source_transactions__1[amount_inr])</f>
        <v>1419.76</v>
      </c>
      <c r="C1700" s="1">
        <f>_xlfn.XLOOKUP(A1700,Processed_data!A:A,Processed_data!F:F)</f>
        <v>1419.76</v>
      </c>
      <c r="D1700" s="1" t="str">
        <f>_xlfn.XLOOKUP(A1700,bank_source_transactions__1[transaction_id],bank_source_transactions__1[transaction_status])</f>
        <v>FAILED</v>
      </c>
      <c r="E1700" s="1" t="str">
        <f>_xlfn.XLOOKUP(A1700,Processed_data!A:A,Processed_data!G:G)</f>
        <v>FAILED</v>
      </c>
      <c r="F1700" s="1">
        <f>COUNTIF(bank_processed_transactions[transaction_id],A1700)</f>
        <v>2</v>
      </c>
      <c r="G1700" s="1" t="str">
        <f t="shared" si="260"/>
        <v>found</v>
      </c>
      <c r="H1700" s="1" t="str">
        <f t="shared" si="261"/>
        <v>Duplicate</v>
      </c>
      <c r="I1700" s="1" t="str">
        <f t="shared" si="262"/>
        <v>match</v>
      </c>
      <c r="J1700" s="1" t="str">
        <f t="shared" si="263"/>
        <v>match</v>
      </c>
      <c r="K1700" s="1">
        <f t="shared" si="264"/>
        <v>0</v>
      </c>
      <c r="L1700" s="2">
        <f>IF(F1700=0,"not processed",_xlfn.MINIFS(Processed_data!H:H,Processed_data!A:A,A1700))</f>
        <v>46081</v>
      </c>
      <c r="M1700" s="1">
        <f>IF(F1700=0,"not processed",ABS(bank_source_transactions__1[[#This Row],[transaction_date]]-Reconciliation!L1700))</f>
        <v>0</v>
      </c>
      <c r="N1700" s="1" t="str" cm="1">
        <f t="array" ref="N1700">_xlfn.IFS(M1700="not Processed", "Not Processed",M1700&gt;2,"SLA Breached",M1700&lt;=2,"Within SLA")</f>
        <v>Within SLA</v>
      </c>
      <c r="O1700" s="1" t="str">
        <f>_xlfn.XLOOKUP(A1700,Source_data!A:A,Source_data!D:D)</f>
        <v>IMPS</v>
      </c>
      <c r="P1700" s="1">
        <f t="shared" si="265"/>
        <v>0</v>
      </c>
      <c r="Q1700" s="1">
        <f t="shared" si="266"/>
        <v>1</v>
      </c>
      <c r="R1700" s="1">
        <f t="shared" si="267"/>
        <v>0</v>
      </c>
      <c r="S1700" s="1">
        <f t="shared" si="268"/>
        <v>0</v>
      </c>
      <c r="T1700" s="1">
        <f t="shared" si="269"/>
        <v>0</v>
      </c>
      <c r="U1700" s="1" t="str">
        <f>_xlfn.XLOOKUP(Table3[[#This Row],[Transaction ID]],Source_data!A:A,Source_data!E:E)</f>
        <v>Hyderabad</v>
      </c>
      <c r="V1700" s="1">
        <f>_xlfn.IFNA(_xlfn.XLOOKUP(A1700,bank_processed_transactions[transaction_id],bank_processed_transactions[processing_minutes]),"")</f>
        <v>28.9</v>
      </c>
      <c r="W1700" s="31">
        <f>_xlfn.XLOOKUP(A1700,Source_data!A:A,Source_data!B:B)</f>
        <v>46081</v>
      </c>
    </row>
    <row r="1701" spans="1:23" x14ac:dyDescent="0.3">
      <c r="A1701" s="4" t="s">
        <v>4409</v>
      </c>
      <c r="B1701" s="1">
        <f>_xlfn.XLOOKUP(A1701,bank_source_transactions__1[transaction_id],bank_source_transactions__1[amount_inr])</f>
        <v>3628.69</v>
      </c>
      <c r="C1701" s="1">
        <f>_xlfn.XLOOKUP(A1701,Processed_data!A:A,Processed_data!F:F)</f>
        <v>3628.69</v>
      </c>
      <c r="D1701" s="1" t="str">
        <f>_xlfn.XLOOKUP(A1701,bank_source_transactions__1[transaction_id],bank_source_transactions__1[transaction_status])</f>
        <v>SUCCESS</v>
      </c>
      <c r="E1701" s="1" t="str">
        <f>_xlfn.XLOOKUP(A1701,Processed_data!A:A,Processed_data!G:G)</f>
        <v>SUCCESS</v>
      </c>
      <c r="F1701" s="1">
        <f>COUNTIF(bank_processed_transactions[transaction_id],A1701)</f>
        <v>1</v>
      </c>
      <c r="G1701" s="1" t="str">
        <f t="shared" si="260"/>
        <v>found</v>
      </c>
      <c r="H1701" s="1" t="str">
        <f t="shared" si="261"/>
        <v>Not Duplicate</v>
      </c>
      <c r="I1701" s="1" t="str">
        <f t="shared" si="262"/>
        <v>match</v>
      </c>
      <c r="J1701" s="1" t="str">
        <f t="shared" si="263"/>
        <v>match</v>
      </c>
      <c r="K1701" s="1">
        <f t="shared" si="264"/>
        <v>0</v>
      </c>
      <c r="L1701" s="2">
        <f>IF(F1701=0,"not processed",_xlfn.MINIFS(Processed_data!H:H,Processed_data!A:A,A1701))</f>
        <v>46037</v>
      </c>
      <c r="M1701" s="1">
        <f>IF(F1701=0,"not processed",ABS(bank_source_transactions__1[[#This Row],[transaction_date]]-Reconciliation!L1701))</f>
        <v>0</v>
      </c>
      <c r="N1701" s="1" t="str" cm="1">
        <f t="array" ref="N1701">_xlfn.IFS(M1701="not Processed", "Not Processed",M1701&gt;2,"SLA Breached",M1701&lt;=2,"Within SLA")</f>
        <v>Within SLA</v>
      </c>
      <c r="O1701" s="1" t="str">
        <f>_xlfn.XLOOKUP(A1701,Source_data!A:A,Source_data!D:D)</f>
        <v>ATM</v>
      </c>
      <c r="P1701" s="1">
        <f t="shared" si="265"/>
        <v>0</v>
      </c>
      <c r="Q1701" s="1">
        <f t="shared" si="266"/>
        <v>0</v>
      </c>
      <c r="R1701" s="1">
        <f t="shared" si="267"/>
        <v>0</v>
      </c>
      <c r="S1701" s="1">
        <f t="shared" si="268"/>
        <v>0</v>
      </c>
      <c r="T1701" s="1">
        <f t="shared" si="269"/>
        <v>0</v>
      </c>
      <c r="U1701" s="1" t="str">
        <f>_xlfn.XLOOKUP(Table3[[#This Row],[Transaction ID]],Source_data!A:A,Source_data!E:E)</f>
        <v>Bengaluru</v>
      </c>
      <c r="V1701" s="1">
        <f>_xlfn.IFNA(_xlfn.XLOOKUP(A1701,bank_processed_transactions[transaction_id],bank_processed_transactions[processing_minutes]),"")</f>
        <v>11.9</v>
      </c>
      <c r="W1701" s="31">
        <f>_xlfn.XLOOKUP(A1701,Source_data!A:A,Source_data!B:B)</f>
        <v>46037</v>
      </c>
    </row>
    <row r="1702" spans="1:23" x14ac:dyDescent="0.3">
      <c r="A1702" s="3" t="s">
        <v>4390</v>
      </c>
      <c r="B1702" s="1">
        <f>_xlfn.XLOOKUP(A1702,bank_source_transactions__1[transaction_id],bank_source_transactions__1[amount_inr])</f>
        <v>3512.81</v>
      </c>
      <c r="C1702" s="1">
        <f>_xlfn.XLOOKUP(A1702,Processed_data!A:A,Processed_data!F:F)</f>
        <v>3512.81</v>
      </c>
      <c r="D1702" s="1" t="str">
        <f>_xlfn.XLOOKUP(A1702,bank_source_transactions__1[transaction_id],bank_source_transactions__1[transaction_status])</f>
        <v>SUCCESS</v>
      </c>
      <c r="E1702" s="1" t="str">
        <f>_xlfn.XLOOKUP(A1702,Processed_data!A:A,Processed_data!G:G)</f>
        <v>SUCCESS</v>
      </c>
      <c r="F1702" s="1">
        <f>COUNTIF(bank_processed_transactions[transaction_id],A1702)</f>
        <v>1</v>
      </c>
      <c r="G1702" s="1" t="str">
        <f t="shared" si="260"/>
        <v>found</v>
      </c>
      <c r="H1702" s="1" t="str">
        <f t="shared" si="261"/>
        <v>Not Duplicate</v>
      </c>
      <c r="I1702" s="1" t="str">
        <f t="shared" si="262"/>
        <v>match</v>
      </c>
      <c r="J1702" s="1" t="str">
        <f t="shared" si="263"/>
        <v>match</v>
      </c>
      <c r="K1702" s="1">
        <f t="shared" si="264"/>
        <v>0</v>
      </c>
      <c r="L1702" s="2">
        <f>IF(F1702=0,"not processed",_xlfn.MINIFS(Processed_data!H:H,Processed_data!A:A,A1702))</f>
        <v>46105</v>
      </c>
      <c r="M1702" s="1">
        <f>IF(F1702=0,"not processed",ABS(bank_source_transactions__1[[#This Row],[transaction_date]]-Reconciliation!L1702))</f>
        <v>1</v>
      </c>
      <c r="N1702" s="1" t="str" cm="1">
        <f t="array" ref="N1702">_xlfn.IFS(M1702="not Processed", "Not Processed",M1702&gt;2,"SLA Breached",M1702&lt;=2,"Within SLA")</f>
        <v>Within SLA</v>
      </c>
      <c r="O1702" s="1" t="str">
        <f>_xlfn.XLOOKUP(A1702,Source_data!A:A,Source_data!D:D)</f>
        <v>CARD</v>
      </c>
      <c r="P1702" s="1">
        <f t="shared" si="265"/>
        <v>0</v>
      </c>
      <c r="Q1702" s="1">
        <f t="shared" si="266"/>
        <v>0</v>
      </c>
      <c r="R1702" s="1">
        <f t="shared" si="267"/>
        <v>0</v>
      </c>
      <c r="S1702" s="1">
        <f t="shared" si="268"/>
        <v>0</v>
      </c>
      <c r="T1702" s="1">
        <f t="shared" si="269"/>
        <v>0</v>
      </c>
      <c r="U1702" s="1" t="str">
        <f>_xlfn.XLOOKUP(Table3[[#This Row],[Transaction ID]],Source_data!A:A,Source_data!E:E)</f>
        <v>Mumbai</v>
      </c>
      <c r="V1702" s="1">
        <f>_xlfn.IFNA(_xlfn.XLOOKUP(A1702,bank_processed_transactions[transaction_id],bank_processed_transactions[processing_minutes]),"")</f>
        <v>40.299999999999997</v>
      </c>
      <c r="W1702" s="31">
        <f>_xlfn.XLOOKUP(A1702,Source_data!A:A,Source_data!B:B)</f>
        <v>46104</v>
      </c>
    </row>
    <row r="1703" spans="1:23" x14ac:dyDescent="0.3">
      <c r="A1703" s="4" t="s">
        <v>2593</v>
      </c>
      <c r="B1703" s="1">
        <f>_xlfn.XLOOKUP(A1703,bank_source_transactions__1[transaction_id],bank_source_transactions__1[amount_inr])</f>
        <v>1940.69</v>
      </c>
      <c r="C1703" s="1">
        <f>_xlfn.XLOOKUP(A1703,Processed_data!A:A,Processed_data!F:F)</f>
        <v>1940.69</v>
      </c>
      <c r="D1703" s="1" t="str">
        <f>_xlfn.XLOOKUP(A1703,bank_source_transactions__1[transaction_id],bank_source_transactions__1[transaction_status])</f>
        <v>SUCCESS</v>
      </c>
      <c r="E1703" s="1" t="str">
        <f>_xlfn.XLOOKUP(A1703,Processed_data!A:A,Processed_data!G:G)</f>
        <v>SUCCESS</v>
      </c>
      <c r="F1703" s="1">
        <f>COUNTIF(bank_processed_transactions[transaction_id],A1703)</f>
        <v>1</v>
      </c>
      <c r="G1703" s="1" t="str">
        <f t="shared" si="260"/>
        <v>found</v>
      </c>
      <c r="H1703" s="1" t="str">
        <f t="shared" si="261"/>
        <v>Not Duplicate</v>
      </c>
      <c r="I1703" s="1" t="str">
        <f t="shared" si="262"/>
        <v>match</v>
      </c>
      <c r="J1703" s="1" t="str">
        <f t="shared" si="263"/>
        <v>match</v>
      </c>
      <c r="K1703" s="1">
        <f t="shared" si="264"/>
        <v>0</v>
      </c>
      <c r="L1703" s="2">
        <f>IF(F1703=0,"not processed",_xlfn.MINIFS(Processed_data!H:H,Processed_data!A:A,A1703))</f>
        <v>46111</v>
      </c>
      <c r="M1703" s="1">
        <f>IF(F1703=0,"not processed",ABS(bank_source_transactions__1[[#This Row],[transaction_date]]-Reconciliation!L1703))</f>
        <v>1</v>
      </c>
      <c r="N1703" s="1" t="str" cm="1">
        <f t="array" ref="N1703">_xlfn.IFS(M1703="not Processed", "Not Processed",M1703&gt;2,"SLA Breached",M1703&lt;=2,"Within SLA")</f>
        <v>Within SLA</v>
      </c>
      <c r="O1703" s="1" t="str">
        <f>_xlfn.XLOOKUP(A1703,Source_data!A:A,Source_data!D:D)</f>
        <v>IMPS</v>
      </c>
      <c r="P1703" s="1">
        <f t="shared" si="265"/>
        <v>0</v>
      </c>
      <c r="Q1703" s="1">
        <f t="shared" si="266"/>
        <v>0</v>
      </c>
      <c r="R1703" s="1">
        <f t="shared" si="267"/>
        <v>0</v>
      </c>
      <c r="S1703" s="1">
        <f t="shared" si="268"/>
        <v>0</v>
      </c>
      <c r="T1703" s="1">
        <f t="shared" si="269"/>
        <v>0</v>
      </c>
      <c r="U1703" s="1" t="str">
        <f>_xlfn.XLOOKUP(Table3[[#This Row],[Transaction ID]],Source_data!A:A,Source_data!E:E)</f>
        <v>Hyderabad</v>
      </c>
      <c r="V1703" s="1">
        <f>_xlfn.IFNA(_xlfn.XLOOKUP(A1703,bank_processed_transactions[transaction_id],bank_processed_transactions[processing_minutes]),"")</f>
        <v>36.9</v>
      </c>
      <c r="W1703" s="31">
        <f>_xlfn.XLOOKUP(A1703,Source_data!A:A,Source_data!B:B)</f>
        <v>46110</v>
      </c>
    </row>
    <row r="1704" spans="1:23" x14ac:dyDescent="0.3">
      <c r="A1704" s="3" t="s">
        <v>4508</v>
      </c>
      <c r="B1704" s="1">
        <f>_xlfn.XLOOKUP(A1704,bank_source_transactions__1[transaction_id],bank_source_transactions__1[amount_inr])</f>
        <v>41929.269999999997</v>
      </c>
      <c r="C1704" s="1">
        <f>_xlfn.XLOOKUP(A1704,Processed_data!A:A,Processed_data!F:F)</f>
        <v>41929.269999999997</v>
      </c>
      <c r="D1704" s="1" t="str">
        <f>_xlfn.XLOOKUP(A1704,bank_source_transactions__1[transaction_id],bank_source_transactions__1[transaction_status])</f>
        <v>SUCCESS</v>
      </c>
      <c r="E1704" s="1" t="str">
        <f>_xlfn.XLOOKUP(A1704,Processed_data!A:A,Processed_data!G:G)</f>
        <v>SUCCESS</v>
      </c>
      <c r="F1704" s="1">
        <f>COUNTIF(bank_processed_transactions[transaction_id],A1704)</f>
        <v>1</v>
      </c>
      <c r="G1704" s="1" t="str">
        <f t="shared" si="260"/>
        <v>found</v>
      </c>
      <c r="H1704" s="1" t="str">
        <f t="shared" si="261"/>
        <v>Not Duplicate</v>
      </c>
      <c r="I1704" s="1" t="str">
        <f t="shared" si="262"/>
        <v>match</v>
      </c>
      <c r="J1704" s="1" t="str">
        <f t="shared" si="263"/>
        <v>match</v>
      </c>
      <c r="K1704" s="1">
        <f t="shared" si="264"/>
        <v>0</v>
      </c>
      <c r="L1704" s="2">
        <f>IF(F1704=0,"not processed",_xlfn.MINIFS(Processed_data!H:H,Processed_data!A:A,A1704))</f>
        <v>46057</v>
      </c>
      <c r="M1704" s="1">
        <f>IF(F1704=0,"not processed",ABS(bank_source_transactions__1[[#This Row],[transaction_date]]-Reconciliation!L1704))</f>
        <v>3</v>
      </c>
      <c r="N1704" s="1" t="str" cm="1">
        <f t="array" ref="N1704">_xlfn.IFS(M1704="not Processed", "Not Processed",M1704&gt;2,"SLA Breached",M1704&lt;=2,"Within SLA")</f>
        <v>SLA Breached</v>
      </c>
      <c r="O1704" s="1" t="str">
        <f>_xlfn.XLOOKUP(A1704,Source_data!A:A,Source_data!D:D)</f>
        <v>UPI</v>
      </c>
      <c r="P1704" s="1">
        <f t="shared" si="265"/>
        <v>0</v>
      </c>
      <c r="Q1704" s="1">
        <f t="shared" si="266"/>
        <v>0</v>
      </c>
      <c r="R1704" s="1">
        <f t="shared" si="267"/>
        <v>0</v>
      </c>
      <c r="S1704" s="1">
        <f t="shared" si="268"/>
        <v>0</v>
      </c>
      <c r="T1704" s="1">
        <f t="shared" si="269"/>
        <v>1</v>
      </c>
      <c r="U1704" s="1" t="str">
        <f>_xlfn.XLOOKUP(Table3[[#This Row],[Transaction ID]],Source_data!A:A,Source_data!E:E)</f>
        <v>Bengaluru</v>
      </c>
      <c r="V1704" s="1">
        <f>_xlfn.IFNA(_xlfn.XLOOKUP(A1704,bank_processed_transactions[transaction_id],bank_processed_transactions[processing_minutes]),"")</f>
        <v>31.5</v>
      </c>
      <c r="W1704" s="31">
        <f>_xlfn.XLOOKUP(A1704,Source_data!A:A,Source_data!B:B)</f>
        <v>46054</v>
      </c>
    </row>
    <row r="1705" spans="1:23" x14ac:dyDescent="0.3">
      <c r="A1705" s="4" t="s">
        <v>2552</v>
      </c>
      <c r="B1705" s="1">
        <f>_xlfn.XLOOKUP(A1705,bank_source_transactions__1[transaction_id],bank_source_transactions__1[amount_inr])</f>
        <v>2116.5100000000002</v>
      </c>
      <c r="C1705" s="1">
        <f>_xlfn.XLOOKUP(A1705,Processed_data!A:A,Processed_data!F:F)</f>
        <v>2116.5100000000002</v>
      </c>
      <c r="D1705" s="1" t="str">
        <f>_xlfn.XLOOKUP(A1705,bank_source_transactions__1[transaction_id],bank_source_transactions__1[transaction_status])</f>
        <v>SUCCESS</v>
      </c>
      <c r="E1705" s="1" t="str">
        <f>_xlfn.XLOOKUP(A1705,Processed_data!A:A,Processed_data!G:G)</f>
        <v>SUCCESS</v>
      </c>
      <c r="F1705" s="1">
        <f>COUNTIF(bank_processed_transactions[transaction_id],A1705)</f>
        <v>1</v>
      </c>
      <c r="G1705" s="1" t="str">
        <f t="shared" si="260"/>
        <v>found</v>
      </c>
      <c r="H1705" s="1" t="str">
        <f t="shared" si="261"/>
        <v>Not Duplicate</v>
      </c>
      <c r="I1705" s="1" t="str">
        <f t="shared" si="262"/>
        <v>match</v>
      </c>
      <c r="J1705" s="1" t="str">
        <f t="shared" si="263"/>
        <v>match</v>
      </c>
      <c r="K1705" s="1">
        <f t="shared" si="264"/>
        <v>0</v>
      </c>
      <c r="L1705" s="2">
        <f>IF(F1705=0,"not processed",_xlfn.MINIFS(Processed_data!H:H,Processed_data!A:A,A1705))</f>
        <v>46026</v>
      </c>
      <c r="M1705" s="1">
        <f>IF(F1705=0,"not processed",ABS(bank_source_transactions__1[[#This Row],[transaction_date]]-Reconciliation!L1705))</f>
        <v>1</v>
      </c>
      <c r="N1705" s="1" t="str" cm="1">
        <f t="array" ref="N1705">_xlfn.IFS(M1705="not Processed", "Not Processed",M1705&gt;2,"SLA Breached",M1705&lt;=2,"Within SLA")</f>
        <v>Within SLA</v>
      </c>
      <c r="O1705" s="1" t="str">
        <f>_xlfn.XLOOKUP(A1705,Source_data!A:A,Source_data!D:D)</f>
        <v>CARD</v>
      </c>
      <c r="P1705" s="1">
        <f t="shared" si="265"/>
        <v>0</v>
      </c>
      <c r="Q1705" s="1">
        <f t="shared" si="266"/>
        <v>0</v>
      </c>
      <c r="R1705" s="1">
        <f t="shared" si="267"/>
        <v>0</v>
      </c>
      <c r="S1705" s="1">
        <f t="shared" si="268"/>
        <v>0</v>
      </c>
      <c r="T1705" s="1">
        <f t="shared" si="269"/>
        <v>0</v>
      </c>
      <c r="U1705" s="1" t="str">
        <f>_xlfn.XLOOKUP(Table3[[#This Row],[Transaction ID]],Source_data!A:A,Source_data!E:E)</f>
        <v>Pune</v>
      </c>
      <c r="V1705" s="1">
        <f>_xlfn.IFNA(_xlfn.XLOOKUP(A1705,bank_processed_transactions[transaction_id],bank_processed_transactions[processing_minutes]),"")</f>
        <v>46</v>
      </c>
      <c r="W1705" s="31">
        <f>_xlfn.XLOOKUP(A1705,Source_data!A:A,Source_data!B:B)</f>
        <v>46025</v>
      </c>
    </row>
    <row r="1706" spans="1:23" x14ac:dyDescent="0.3">
      <c r="A1706" s="3" t="s">
        <v>4702</v>
      </c>
      <c r="B1706" s="1">
        <f>_xlfn.XLOOKUP(A1706,bank_source_transactions__1[transaction_id],bank_source_transactions__1[amount_inr])</f>
        <v>8082.46</v>
      </c>
      <c r="C1706" s="1">
        <f>_xlfn.XLOOKUP(A1706,Processed_data!A:A,Processed_data!F:F)</f>
        <v>8082.46</v>
      </c>
      <c r="D1706" s="1" t="str">
        <f>_xlfn.XLOOKUP(A1706,bank_source_transactions__1[transaction_id],bank_source_transactions__1[transaction_status])</f>
        <v>SUCCESS</v>
      </c>
      <c r="E1706" s="1" t="str">
        <f>_xlfn.XLOOKUP(A1706,Processed_data!A:A,Processed_data!G:G)</f>
        <v>SUCCESS</v>
      </c>
      <c r="F1706" s="1">
        <f>COUNTIF(bank_processed_transactions[transaction_id],A1706)</f>
        <v>1</v>
      </c>
      <c r="G1706" s="1" t="str">
        <f t="shared" si="260"/>
        <v>found</v>
      </c>
      <c r="H1706" s="1" t="str">
        <f t="shared" si="261"/>
        <v>Not Duplicate</v>
      </c>
      <c r="I1706" s="1" t="str">
        <f t="shared" si="262"/>
        <v>match</v>
      </c>
      <c r="J1706" s="1" t="str">
        <f t="shared" si="263"/>
        <v>match</v>
      </c>
      <c r="K1706" s="1">
        <f t="shared" si="264"/>
        <v>0</v>
      </c>
      <c r="L1706" s="2">
        <f>IF(F1706=0,"not processed",_xlfn.MINIFS(Processed_data!H:H,Processed_data!A:A,A1706))</f>
        <v>46065</v>
      </c>
      <c r="M1706" s="1">
        <f>IF(F1706=0,"not processed",ABS(bank_source_transactions__1[[#This Row],[transaction_date]]-Reconciliation!L1706))</f>
        <v>2</v>
      </c>
      <c r="N1706" s="1" t="str" cm="1">
        <f t="array" ref="N1706">_xlfn.IFS(M1706="not Processed", "Not Processed",M1706&gt;2,"SLA Breached",M1706&lt;=2,"Within SLA")</f>
        <v>Within SLA</v>
      </c>
      <c r="O1706" s="1" t="str">
        <f>_xlfn.XLOOKUP(A1706,Source_data!A:A,Source_data!D:D)</f>
        <v>IMPS</v>
      </c>
      <c r="P1706" s="1">
        <f t="shared" si="265"/>
        <v>0</v>
      </c>
      <c r="Q1706" s="1">
        <f t="shared" si="266"/>
        <v>0</v>
      </c>
      <c r="R1706" s="1">
        <f t="shared" si="267"/>
        <v>0</v>
      </c>
      <c r="S1706" s="1">
        <f t="shared" si="268"/>
        <v>0</v>
      </c>
      <c r="T1706" s="1">
        <f t="shared" si="269"/>
        <v>0</v>
      </c>
      <c r="U1706" s="1" t="str">
        <f>_xlfn.XLOOKUP(Table3[[#This Row],[Transaction ID]],Source_data!A:A,Source_data!E:E)</f>
        <v>Bengaluru</v>
      </c>
      <c r="V1706" s="1">
        <f>_xlfn.IFNA(_xlfn.XLOOKUP(A1706,bank_processed_transactions[transaction_id],bank_processed_transactions[processing_minutes]),"")</f>
        <v>30.1</v>
      </c>
      <c r="W1706" s="31">
        <f>_xlfn.XLOOKUP(A1706,Source_data!A:A,Source_data!B:B)</f>
        <v>46063</v>
      </c>
    </row>
    <row r="1707" spans="1:23" x14ac:dyDescent="0.3">
      <c r="A1707" s="4" t="s">
        <v>1188</v>
      </c>
      <c r="B1707" s="1">
        <f>_xlfn.XLOOKUP(A1707,bank_source_transactions__1[transaction_id],bank_source_transactions__1[amount_inr])</f>
        <v>15381.29</v>
      </c>
      <c r="C1707" s="1">
        <f>_xlfn.XLOOKUP(A1707,Processed_data!A:A,Processed_data!F:F)</f>
        <v>15381.29</v>
      </c>
      <c r="D1707" s="1" t="str">
        <f>_xlfn.XLOOKUP(A1707,bank_source_transactions__1[transaction_id],bank_source_transactions__1[transaction_status])</f>
        <v>SUCCESS</v>
      </c>
      <c r="E1707" s="1" t="str">
        <f>_xlfn.XLOOKUP(A1707,Processed_data!A:A,Processed_data!G:G)</f>
        <v>SUCCESS</v>
      </c>
      <c r="F1707" s="1">
        <f>COUNTIF(bank_processed_transactions[transaction_id],A1707)</f>
        <v>1</v>
      </c>
      <c r="G1707" s="1" t="str">
        <f t="shared" si="260"/>
        <v>found</v>
      </c>
      <c r="H1707" s="1" t="str">
        <f t="shared" si="261"/>
        <v>Not Duplicate</v>
      </c>
      <c r="I1707" s="1" t="str">
        <f t="shared" si="262"/>
        <v>match</v>
      </c>
      <c r="J1707" s="1" t="str">
        <f t="shared" si="263"/>
        <v>match</v>
      </c>
      <c r="K1707" s="1">
        <f t="shared" si="264"/>
        <v>0</v>
      </c>
      <c r="L1707" s="2">
        <f>IF(F1707=0,"not processed",_xlfn.MINIFS(Processed_data!H:H,Processed_data!A:A,A1707))</f>
        <v>46049</v>
      </c>
      <c r="M1707" s="1">
        <f>IF(F1707=0,"not processed",ABS(bank_source_transactions__1[[#This Row],[transaction_date]]-Reconciliation!L1707))</f>
        <v>1</v>
      </c>
      <c r="N1707" s="1" t="str" cm="1">
        <f t="array" ref="N1707">_xlfn.IFS(M1707="not Processed", "Not Processed",M1707&gt;2,"SLA Breached",M1707&lt;=2,"Within SLA")</f>
        <v>Within SLA</v>
      </c>
      <c r="O1707" s="1" t="str">
        <f>_xlfn.XLOOKUP(A1707,Source_data!A:A,Source_data!D:D)</f>
        <v>NEFT</v>
      </c>
      <c r="P1707" s="1">
        <f t="shared" si="265"/>
        <v>0</v>
      </c>
      <c r="Q1707" s="1">
        <f t="shared" si="266"/>
        <v>0</v>
      </c>
      <c r="R1707" s="1">
        <f t="shared" si="267"/>
        <v>0</v>
      </c>
      <c r="S1707" s="1">
        <f t="shared" si="268"/>
        <v>0</v>
      </c>
      <c r="T1707" s="1">
        <f t="shared" si="269"/>
        <v>0</v>
      </c>
      <c r="U1707" s="1" t="str">
        <f>_xlfn.XLOOKUP(Table3[[#This Row],[Transaction ID]],Source_data!A:A,Source_data!E:E)</f>
        <v>Pune</v>
      </c>
      <c r="V1707" s="1">
        <f>_xlfn.IFNA(_xlfn.XLOOKUP(A1707,bank_processed_transactions[transaction_id],bank_processed_transactions[processing_minutes]),"")</f>
        <v>9.4</v>
      </c>
      <c r="W1707" s="31">
        <f>_xlfn.XLOOKUP(A1707,Source_data!A:A,Source_data!B:B)</f>
        <v>46048</v>
      </c>
    </row>
    <row r="1708" spans="1:23" x14ac:dyDescent="0.3">
      <c r="A1708" s="3" t="s">
        <v>2027</v>
      </c>
      <c r="B1708" s="1">
        <f>_xlfn.XLOOKUP(A1708,bank_source_transactions__1[transaction_id],bank_source_transactions__1[amount_inr])</f>
        <v>5910.63</v>
      </c>
      <c r="C1708" s="1">
        <f>_xlfn.XLOOKUP(A1708,Processed_data!A:A,Processed_data!F:F)</f>
        <v>5910.63</v>
      </c>
      <c r="D1708" s="1" t="str">
        <f>_xlfn.XLOOKUP(A1708,bank_source_transactions__1[transaction_id],bank_source_transactions__1[transaction_status])</f>
        <v>SUCCESS</v>
      </c>
      <c r="E1708" s="1" t="str">
        <f>_xlfn.XLOOKUP(A1708,Processed_data!A:A,Processed_data!G:G)</f>
        <v>SUCCESS</v>
      </c>
      <c r="F1708" s="1">
        <f>COUNTIF(bank_processed_transactions[transaction_id],A1708)</f>
        <v>1</v>
      </c>
      <c r="G1708" s="1" t="str">
        <f t="shared" si="260"/>
        <v>found</v>
      </c>
      <c r="H1708" s="1" t="str">
        <f t="shared" si="261"/>
        <v>Not Duplicate</v>
      </c>
      <c r="I1708" s="1" t="str">
        <f t="shared" si="262"/>
        <v>match</v>
      </c>
      <c r="J1708" s="1" t="str">
        <f t="shared" si="263"/>
        <v>match</v>
      </c>
      <c r="K1708" s="1">
        <f t="shared" si="264"/>
        <v>0</v>
      </c>
      <c r="L1708" s="2">
        <f>IF(F1708=0,"not processed",_xlfn.MINIFS(Processed_data!H:H,Processed_data!A:A,A1708))</f>
        <v>46078</v>
      </c>
      <c r="M1708" s="1">
        <f>IF(F1708=0,"not processed",ABS(bank_source_transactions__1[[#This Row],[transaction_date]]-Reconciliation!L1708))</f>
        <v>1</v>
      </c>
      <c r="N1708" s="1" t="str" cm="1">
        <f t="array" ref="N1708">_xlfn.IFS(M1708="not Processed", "Not Processed",M1708&gt;2,"SLA Breached",M1708&lt;=2,"Within SLA")</f>
        <v>Within SLA</v>
      </c>
      <c r="O1708" s="1" t="str">
        <f>_xlfn.XLOOKUP(A1708,Source_data!A:A,Source_data!D:D)</f>
        <v>UPI</v>
      </c>
      <c r="P1708" s="1">
        <f t="shared" si="265"/>
        <v>0</v>
      </c>
      <c r="Q1708" s="1">
        <f t="shared" si="266"/>
        <v>0</v>
      </c>
      <c r="R1708" s="1">
        <f t="shared" si="267"/>
        <v>0</v>
      </c>
      <c r="S1708" s="1">
        <f t="shared" si="268"/>
        <v>0</v>
      </c>
      <c r="T1708" s="1">
        <f t="shared" si="269"/>
        <v>0</v>
      </c>
      <c r="U1708" s="1" t="str">
        <f>_xlfn.XLOOKUP(Table3[[#This Row],[Transaction ID]],Source_data!A:A,Source_data!E:E)</f>
        <v>Bengaluru</v>
      </c>
      <c r="V1708" s="1">
        <f>_xlfn.IFNA(_xlfn.XLOOKUP(A1708,bank_processed_transactions[transaction_id],bank_processed_transactions[processing_minutes]),"")</f>
        <v>6.7</v>
      </c>
      <c r="W1708" s="31">
        <f>_xlfn.XLOOKUP(A1708,Source_data!A:A,Source_data!B:B)</f>
        <v>46077</v>
      </c>
    </row>
    <row r="1709" spans="1:23" x14ac:dyDescent="0.3">
      <c r="A1709" s="4" t="s">
        <v>4687</v>
      </c>
      <c r="B1709" s="1">
        <f>_xlfn.XLOOKUP(A1709,bank_source_transactions__1[transaction_id],bank_source_transactions__1[amount_inr])</f>
        <v>3613.73</v>
      </c>
      <c r="C1709" s="1">
        <f>_xlfn.XLOOKUP(A1709,Processed_data!A:A,Processed_data!F:F)</f>
        <v>3613.73</v>
      </c>
      <c r="D1709" s="1" t="str">
        <f>_xlfn.XLOOKUP(A1709,bank_source_transactions__1[transaction_id],bank_source_transactions__1[transaction_status])</f>
        <v>SUCCESS</v>
      </c>
      <c r="E1709" s="1" t="str">
        <f>_xlfn.XLOOKUP(A1709,Processed_data!A:A,Processed_data!G:G)</f>
        <v>SUCCESS</v>
      </c>
      <c r="F1709" s="1">
        <f>COUNTIF(bank_processed_transactions[transaction_id],A1709)</f>
        <v>1</v>
      </c>
      <c r="G1709" s="1" t="str">
        <f t="shared" si="260"/>
        <v>found</v>
      </c>
      <c r="H1709" s="1" t="str">
        <f t="shared" si="261"/>
        <v>Not Duplicate</v>
      </c>
      <c r="I1709" s="1" t="str">
        <f t="shared" si="262"/>
        <v>match</v>
      </c>
      <c r="J1709" s="1" t="str">
        <f t="shared" si="263"/>
        <v>match</v>
      </c>
      <c r="K1709" s="1">
        <f t="shared" si="264"/>
        <v>0</v>
      </c>
      <c r="L1709" s="2">
        <f>IF(F1709=0,"not processed",_xlfn.MINIFS(Processed_data!H:H,Processed_data!A:A,A1709))</f>
        <v>46047</v>
      </c>
      <c r="M1709" s="1">
        <f>IF(F1709=0,"not processed",ABS(bank_source_transactions__1[[#This Row],[transaction_date]]-Reconciliation!L1709))</f>
        <v>2</v>
      </c>
      <c r="N1709" s="1" t="str" cm="1">
        <f t="array" ref="N1709">_xlfn.IFS(M1709="not Processed", "Not Processed",M1709&gt;2,"SLA Breached",M1709&lt;=2,"Within SLA")</f>
        <v>Within SLA</v>
      </c>
      <c r="O1709" s="1" t="str">
        <f>_xlfn.XLOOKUP(A1709,Source_data!A:A,Source_data!D:D)</f>
        <v>UPI</v>
      </c>
      <c r="P1709" s="1">
        <f t="shared" si="265"/>
        <v>0</v>
      </c>
      <c r="Q1709" s="1">
        <f t="shared" si="266"/>
        <v>0</v>
      </c>
      <c r="R1709" s="1">
        <f t="shared" si="267"/>
        <v>0</v>
      </c>
      <c r="S1709" s="1">
        <f t="shared" si="268"/>
        <v>0</v>
      </c>
      <c r="T1709" s="1">
        <f t="shared" si="269"/>
        <v>0</v>
      </c>
      <c r="U1709" s="1" t="str">
        <f>_xlfn.XLOOKUP(Table3[[#This Row],[Transaction ID]],Source_data!A:A,Source_data!E:E)</f>
        <v>Mumbai</v>
      </c>
      <c r="V1709" s="1">
        <f>_xlfn.IFNA(_xlfn.XLOOKUP(A1709,bank_processed_transactions[transaction_id],bank_processed_transactions[processing_minutes]),"")</f>
        <v>5.5</v>
      </c>
      <c r="W1709" s="31">
        <f>_xlfn.XLOOKUP(A1709,Source_data!A:A,Source_data!B:B)</f>
        <v>46045</v>
      </c>
    </row>
    <row r="1710" spans="1:23" x14ac:dyDescent="0.3">
      <c r="A1710" s="3" t="s">
        <v>5020</v>
      </c>
      <c r="B1710" s="1">
        <f>_xlfn.XLOOKUP(A1710,bank_source_transactions__1[transaction_id],bank_source_transactions__1[amount_inr])</f>
        <v>346.71</v>
      </c>
      <c r="C1710" s="1" t="e">
        <f>_xlfn.XLOOKUP(A1710,Processed_data!A:A,Processed_data!F:F)</f>
        <v>#N/A</v>
      </c>
      <c r="D1710" s="1" t="str">
        <f>_xlfn.XLOOKUP(A1710,bank_source_transactions__1[transaction_id],bank_source_transactions__1[transaction_status])</f>
        <v>SUCCESS</v>
      </c>
      <c r="E1710" s="1" t="e">
        <f>_xlfn.XLOOKUP(A1710,Processed_data!A:A,Processed_data!G:G)</f>
        <v>#N/A</v>
      </c>
      <c r="F1710" s="1">
        <f>COUNTIF(bank_processed_transactions[transaction_id],A1710)</f>
        <v>0</v>
      </c>
      <c r="G1710" s="1" t="str">
        <f t="shared" si="260"/>
        <v>missing</v>
      </c>
      <c r="H1710" s="1" t="str">
        <f t="shared" si="261"/>
        <v>Not Duplicate</v>
      </c>
      <c r="I1710" s="1" t="str">
        <f t="shared" si="262"/>
        <v>not processed</v>
      </c>
      <c r="J1710" s="1" t="str">
        <f t="shared" si="263"/>
        <v>not processed</v>
      </c>
      <c r="K1710" s="1" t="str">
        <f t="shared" si="264"/>
        <v>missing</v>
      </c>
      <c r="L1710" s="2" t="str">
        <f>IF(F1710=0,"not processed",_xlfn.MINIFS(Processed_data!H:H,Processed_data!A:A,A1710))</f>
        <v>not processed</v>
      </c>
      <c r="M1710" s="1" t="str">
        <f>IF(F1710=0,"not processed",ABS(bank_source_transactions__1[[#This Row],[transaction_date]]-Reconciliation!L1710))</f>
        <v>not processed</v>
      </c>
      <c r="N1710" s="1" t="str" cm="1">
        <f t="array" ref="N1710">_xlfn.IFS(M1710="not Processed", "Not Processed",M1710&gt;2,"SLA Breached",M1710&lt;=2,"Within SLA")</f>
        <v>Not Processed</v>
      </c>
      <c r="O1710" s="1" t="str">
        <f>_xlfn.XLOOKUP(A1710,Source_data!A:A,Source_data!D:D)</f>
        <v>UPI</v>
      </c>
      <c r="P1710" s="1">
        <f t="shared" si="265"/>
        <v>1</v>
      </c>
      <c r="Q1710" s="1">
        <f t="shared" si="266"/>
        <v>0</v>
      </c>
      <c r="R1710" s="1">
        <f t="shared" si="267"/>
        <v>0</v>
      </c>
      <c r="S1710" s="1">
        <f t="shared" si="268"/>
        <v>0</v>
      </c>
      <c r="T1710" s="1">
        <f t="shared" si="269"/>
        <v>0</v>
      </c>
      <c r="U1710" s="1" t="str">
        <f>_xlfn.XLOOKUP(Table3[[#This Row],[Transaction ID]],Source_data!A:A,Source_data!E:E)</f>
        <v>Mumbai</v>
      </c>
      <c r="V1710" s="1" t="str">
        <f>_xlfn.IFNA(_xlfn.XLOOKUP(A1710,bank_processed_transactions[transaction_id],bank_processed_transactions[processing_minutes]),"")</f>
        <v/>
      </c>
      <c r="W1710" s="31">
        <f>_xlfn.XLOOKUP(A1710,Source_data!A:A,Source_data!B:B)</f>
        <v>46044</v>
      </c>
    </row>
    <row r="1711" spans="1:23" x14ac:dyDescent="0.3">
      <c r="A1711" s="4" t="s">
        <v>628</v>
      </c>
      <c r="B1711" s="1">
        <f>_xlfn.XLOOKUP(A1711,bank_source_transactions__1[transaction_id],bank_source_transactions__1[amount_inr])</f>
        <v>1132.98</v>
      </c>
      <c r="C1711" s="1">
        <f>_xlfn.XLOOKUP(A1711,Processed_data!A:A,Processed_data!F:F)</f>
        <v>1132.98</v>
      </c>
      <c r="D1711" s="1" t="str">
        <f>_xlfn.XLOOKUP(A1711,bank_source_transactions__1[transaction_id],bank_source_transactions__1[transaction_status])</f>
        <v>SUCCESS</v>
      </c>
      <c r="E1711" s="1" t="str">
        <f>_xlfn.XLOOKUP(A1711,Processed_data!A:A,Processed_data!G:G)</f>
        <v>SUCCESS</v>
      </c>
      <c r="F1711" s="1">
        <f>COUNTIF(bank_processed_transactions[transaction_id],A1711)</f>
        <v>1</v>
      </c>
      <c r="G1711" s="1" t="str">
        <f t="shared" si="260"/>
        <v>found</v>
      </c>
      <c r="H1711" s="1" t="str">
        <f t="shared" si="261"/>
        <v>Not Duplicate</v>
      </c>
      <c r="I1711" s="1" t="str">
        <f t="shared" si="262"/>
        <v>match</v>
      </c>
      <c r="J1711" s="1" t="str">
        <f t="shared" si="263"/>
        <v>match</v>
      </c>
      <c r="K1711" s="1">
        <f t="shared" si="264"/>
        <v>0</v>
      </c>
      <c r="L1711" s="2">
        <f>IF(F1711=0,"not processed",_xlfn.MINIFS(Processed_data!H:H,Processed_data!A:A,A1711))</f>
        <v>46070</v>
      </c>
      <c r="M1711" s="1">
        <f>IF(F1711=0,"not processed",ABS(bank_source_transactions__1[[#This Row],[transaction_date]]-Reconciliation!L1711))</f>
        <v>1</v>
      </c>
      <c r="N1711" s="1" t="str" cm="1">
        <f t="array" ref="N1711">_xlfn.IFS(M1711="not Processed", "Not Processed",M1711&gt;2,"SLA Breached",M1711&lt;=2,"Within SLA")</f>
        <v>Within SLA</v>
      </c>
      <c r="O1711" s="1" t="str">
        <f>_xlfn.XLOOKUP(A1711,Source_data!A:A,Source_data!D:D)</f>
        <v>UPI</v>
      </c>
      <c r="P1711" s="1">
        <f t="shared" si="265"/>
        <v>0</v>
      </c>
      <c r="Q1711" s="1">
        <f t="shared" si="266"/>
        <v>0</v>
      </c>
      <c r="R1711" s="1">
        <f t="shared" si="267"/>
        <v>0</v>
      </c>
      <c r="S1711" s="1">
        <f t="shared" si="268"/>
        <v>0</v>
      </c>
      <c r="T1711" s="1">
        <f t="shared" si="269"/>
        <v>0</v>
      </c>
      <c r="U1711" s="1" t="str">
        <f>_xlfn.XLOOKUP(Table3[[#This Row],[Transaction ID]],Source_data!A:A,Source_data!E:E)</f>
        <v>Mumbai</v>
      </c>
      <c r="V1711" s="1">
        <f>_xlfn.IFNA(_xlfn.XLOOKUP(A1711,bank_processed_transactions[transaction_id],bank_processed_transactions[processing_minutes]),"")</f>
        <v>12.4</v>
      </c>
      <c r="W1711" s="31">
        <f>_xlfn.XLOOKUP(A1711,Source_data!A:A,Source_data!B:B)</f>
        <v>46069</v>
      </c>
    </row>
    <row r="1712" spans="1:23" x14ac:dyDescent="0.3">
      <c r="A1712" s="3" t="s">
        <v>1976</v>
      </c>
      <c r="B1712" s="1">
        <f>_xlfn.XLOOKUP(A1712,bank_source_transactions__1[transaction_id],bank_source_transactions__1[amount_inr])</f>
        <v>6351.05</v>
      </c>
      <c r="C1712" s="1">
        <f>_xlfn.XLOOKUP(A1712,Processed_data!A:A,Processed_data!F:F)</f>
        <v>6351.05</v>
      </c>
      <c r="D1712" s="1" t="str">
        <f>_xlfn.XLOOKUP(A1712,bank_source_transactions__1[transaction_id],bank_source_transactions__1[transaction_status])</f>
        <v>SUCCESS</v>
      </c>
      <c r="E1712" s="1" t="str">
        <f>_xlfn.XLOOKUP(A1712,Processed_data!A:A,Processed_data!G:G)</f>
        <v>SUCCESS</v>
      </c>
      <c r="F1712" s="1">
        <f>COUNTIF(bank_processed_transactions[transaction_id],A1712)</f>
        <v>1</v>
      </c>
      <c r="G1712" s="1" t="str">
        <f t="shared" si="260"/>
        <v>found</v>
      </c>
      <c r="H1712" s="1" t="str">
        <f t="shared" si="261"/>
        <v>Not Duplicate</v>
      </c>
      <c r="I1712" s="1" t="str">
        <f t="shared" si="262"/>
        <v>match</v>
      </c>
      <c r="J1712" s="1" t="str">
        <f t="shared" si="263"/>
        <v>match</v>
      </c>
      <c r="K1712" s="1">
        <f t="shared" si="264"/>
        <v>0</v>
      </c>
      <c r="L1712" s="2">
        <f>IF(F1712=0,"not processed",_xlfn.MINIFS(Processed_data!H:H,Processed_data!A:A,A1712))</f>
        <v>46102</v>
      </c>
      <c r="M1712" s="1">
        <f>IF(F1712=0,"not processed",ABS(bank_source_transactions__1[[#This Row],[transaction_date]]-Reconciliation!L1712))</f>
        <v>1</v>
      </c>
      <c r="N1712" s="1" t="str" cm="1">
        <f t="array" ref="N1712">_xlfn.IFS(M1712="not Processed", "Not Processed",M1712&gt;2,"SLA Breached",M1712&lt;=2,"Within SLA")</f>
        <v>Within SLA</v>
      </c>
      <c r="O1712" s="1" t="str">
        <f>_xlfn.XLOOKUP(A1712,Source_data!A:A,Source_data!D:D)</f>
        <v>NEFT</v>
      </c>
      <c r="P1712" s="1">
        <f t="shared" si="265"/>
        <v>0</v>
      </c>
      <c r="Q1712" s="1">
        <f t="shared" si="266"/>
        <v>0</v>
      </c>
      <c r="R1712" s="1">
        <f t="shared" si="267"/>
        <v>0</v>
      </c>
      <c r="S1712" s="1">
        <f t="shared" si="268"/>
        <v>0</v>
      </c>
      <c r="T1712" s="1">
        <f t="shared" si="269"/>
        <v>0</v>
      </c>
      <c r="U1712" s="1" t="str">
        <f>_xlfn.XLOOKUP(Table3[[#This Row],[Transaction ID]],Source_data!A:A,Source_data!E:E)</f>
        <v>Pune</v>
      </c>
      <c r="V1712" s="1">
        <f>_xlfn.IFNA(_xlfn.XLOOKUP(A1712,bank_processed_transactions[transaction_id],bank_processed_transactions[processing_minutes]),"")</f>
        <v>27</v>
      </c>
      <c r="W1712" s="31">
        <f>_xlfn.XLOOKUP(A1712,Source_data!A:A,Source_data!B:B)</f>
        <v>46101</v>
      </c>
    </row>
    <row r="1713" spans="1:23" x14ac:dyDescent="0.3">
      <c r="A1713" s="4" t="s">
        <v>2848</v>
      </c>
      <c r="B1713" s="1">
        <f>_xlfn.XLOOKUP(A1713,bank_source_transactions__1[transaction_id],bank_source_transactions__1[amount_inr])</f>
        <v>24970.48</v>
      </c>
      <c r="C1713" s="1">
        <f>_xlfn.XLOOKUP(A1713,Processed_data!A:A,Processed_data!F:F)</f>
        <v>24970.48</v>
      </c>
      <c r="D1713" s="1" t="str">
        <f>_xlfn.XLOOKUP(A1713,bank_source_transactions__1[transaction_id],bank_source_transactions__1[transaction_status])</f>
        <v>SUCCESS</v>
      </c>
      <c r="E1713" s="1" t="str">
        <f>_xlfn.XLOOKUP(A1713,Processed_data!A:A,Processed_data!G:G)</f>
        <v>SUCCESS</v>
      </c>
      <c r="F1713" s="1">
        <f>COUNTIF(bank_processed_transactions[transaction_id],A1713)</f>
        <v>1</v>
      </c>
      <c r="G1713" s="1" t="str">
        <f t="shared" si="260"/>
        <v>found</v>
      </c>
      <c r="H1713" s="1" t="str">
        <f t="shared" si="261"/>
        <v>Not Duplicate</v>
      </c>
      <c r="I1713" s="1" t="str">
        <f t="shared" si="262"/>
        <v>match</v>
      </c>
      <c r="J1713" s="1" t="str">
        <f t="shared" si="263"/>
        <v>match</v>
      </c>
      <c r="K1713" s="1">
        <f t="shared" si="264"/>
        <v>0</v>
      </c>
      <c r="L1713" s="2">
        <f>IF(F1713=0,"not processed",_xlfn.MINIFS(Processed_data!H:H,Processed_data!A:A,A1713))</f>
        <v>46041</v>
      </c>
      <c r="M1713" s="1">
        <f>IF(F1713=0,"not processed",ABS(bank_source_transactions__1[[#This Row],[transaction_date]]-Reconciliation!L1713))</f>
        <v>2</v>
      </c>
      <c r="N1713" s="1" t="str" cm="1">
        <f t="array" ref="N1713">_xlfn.IFS(M1713="not Processed", "Not Processed",M1713&gt;2,"SLA Breached",M1713&lt;=2,"Within SLA")</f>
        <v>Within SLA</v>
      </c>
      <c r="O1713" s="1" t="str">
        <f>_xlfn.XLOOKUP(A1713,Source_data!A:A,Source_data!D:D)</f>
        <v>IMPS</v>
      </c>
      <c r="P1713" s="1">
        <f t="shared" si="265"/>
        <v>0</v>
      </c>
      <c r="Q1713" s="1">
        <f t="shared" si="266"/>
        <v>0</v>
      </c>
      <c r="R1713" s="1">
        <f t="shared" si="267"/>
        <v>0</v>
      </c>
      <c r="S1713" s="1">
        <f t="shared" si="268"/>
        <v>0</v>
      </c>
      <c r="T1713" s="1">
        <f t="shared" si="269"/>
        <v>0</v>
      </c>
      <c r="U1713" s="1" t="str">
        <f>_xlfn.XLOOKUP(Table3[[#This Row],[Transaction ID]],Source_data!A:A,Source_data!E:E)</f>
        <v>Pune</v>
      </c>
      <c r="V1713" s="1">
        <f>_xlfn.IFNA(_xlfn.XLOOKUP(A1713,bank_processed_transactions[transaction_id],bank_processed_transactions[processing_minutes]),"")</f>
        <v>97.8</v>
      </c>
      <c r="W1713" s="31">
        <f>_xlfn.XLOOKUP(A1713,Source_data!A:A,Source_data!B:B)</f>
        <v>46039</v>
      </c>
    </row>
    <row r="1714" spans="1:23" x14ac:dyDescent="0.3">
      <c r="A1714" s="3" t="s">
        <v>2906</v>
      </c>
      <c r="B1714" s="1">
        <f>_xlfn.XLOOKUP(A1714,bank_source_transactions__1[transaction_id],bank_source_transactions__1[amount_inr])</f>
        <v>4347.83</v>
      </c>
      <c r="C1714" s="1">
        <f>_xlfn.XLOOKUP(A1714,Processed_data!A:A,Processed_data!F:F)</f>
        <v>4347.83</v>
      </c>
      <c r="D1714" s="1" t="str">
        <f>_xlfn.XLOOKUP(A1714,bank_source_transactions__1[transaction_id],bank_source_transactions__1[transaction_status])</f>
        <v>SUCCESS</v>
      </c>
      <c r="E1714" s="1" t="str">
        <f>_xlfn.XLOOKUP(A1714,Processed_data!A:A,Processed_data!G:G)</f>
        <v>SUCCESS</v>
      </c>
      <c r="F1714" s="1">
        <f>COUNTIF(bank_processed_transactions[transaction_id],A1714)</f>
        <v>1</v>
      </c>
      <c r="G1714" s="1" t="str">
        <f t="shared" si="260"/>
        <v>found</v>
      </c>
      <c r="H1714" s="1" t="str">
        <f t="shared" si="261"/>
        <v>Not Duplicate</v>
      </c>
      <c r="I1714" s="1" t="str">
        <f t="shared" si="262"/>
        <v>match</v>
      </c>
      <c r="J1714" s="1" t="str">
        <f t="shared" si="263"/>
        <v>match</v>
      </c>
      <c r="K1714" s="1">
        <f t="shared" si="264"/>
        <v>0</v>
      </c>
      <c r="L1714" s="2">
        <f>IF(F1714=0,"not processed",_xlfn.MINIFS(Processed_data!H:H,Processed_data!A:A,A1714))</f>
        <v>46062</v>
      </c>
      <c r="M1714" s="1">
        <f>IF(F1714=0,"not processed",ABS(bank_source_transactions__1[[#This Row],[transaction_date]]-Reconciliation!L1714))</f>
        <v>3</v>
      </c>
      <c r="N1714" s="1" t="str" cm="1">
        <f t="array" ref="N1714">_xlfn.IFS(M1714="not Processed", "Not Processed",M1714&gt;2,"SLA Breached",M1714&lt;=2,"Within SLA")</f>
        <v>SLA Breached</v>
      </c>
      <c r="O1714" s="1" t="str">
        <f>_xlfn.XLOOKUP(A1714,Source_data!A:A,Source_data!D:D)</f>
        <v>NEFT</v>
      </c>
      <c r="P1714" s="1">
        <f t="shared" si="265"/>
        <v>0</v>
      </c>
      <c r="Q1714" s="1">
        <f t="shared" si="266"/>
        <v>0</v>
      </c>
      <c r="R1714" s="1">
        <f t="shared" si="267"/>
        <v>0</v>
      </c>
      <c r="S1714" s="1">
        <f t="shared" si="268"/>
        <v>0</v>
      </c>
      <c r="T1714" s="1">
        <f t="shared" si="269"/>
        <v>1</v>
      </c>
      <c r="U1714" s="1" t="str">
        <f>_xlfn.XLOOKUP(Table3[[#This Row],[Transaction ID]],Source_data!A:A,Source_data!E:E)</f>
        <v>Hyderabad</v>
      </c>
      <c r="V1714" s="1">
        <f>_xlfn.IFNA(_xlfn.XLOOKUP(A1714,bank_processed_transactions[transaction_id],bank_processed_transactions[processing_minutes]),"")</f>
        <v>24</v>
      </c>
      <c r="W1714" s="31">
        <f>_xlfn.XLOOKUP(A1714,Source_data!A:A,Source_data!B:B)</f>
        <v>46059</v>
      </c>
    </row>
    <row r="1715" spans="1:23" x14ac:dyDescent="0.3">
      <c r="A1715" s="4" t="s">
        <v>659</v>
      </c>
      <c r="B1715" s="1">
        <f>_xlfn.XLOOKUP(A1715,bank_source_transactions__1[transaction_id],bank_source_transactions__1[amount_inr])</f>
        <v>3347</v>
      </c>
      <c r="C1715" s="1">
        <f>_xlfn.XLOOKUP(A1715,Processed_data!A:A,Processed_data!F:F)</f>
        <v>3347</v>
      </c>
      <c r="D1715" s="1" t="str">
        <f>_xlfn.XLOOKUP(A1715,bank_source_transactions__1[transaction_id],bank_source_transactions__1[transaction_status])</f>
        <v>SUCCESS</v>
      </c>
      <c r="E1715" s="1" t="str">
        <f>_xlfn.XLOOKUP(A1715,Processed_data!A:A,Processed_data!G:G)</f>
        <v>SUCCESS</v>
      </c>
      <c r="F1715" s="1">
        <f>COUNTIF(bank_processed_transactions[transaction_id],A1715)</f>
        <v>1</v>
      </c>
      <c r="G1715" s="1" t="str">
        <f t="shared" si="260"/>
        <v>found</v>
      </c>
      <c r="H1715" s="1" t="str">
        <f t="shared" si="261"/>
        <v>Not Duplicate</v>
      </c>
      <c r="I1715" s="1" t="str">
        <f t="shared" si="262"/>
        <v>match</v>
      </c>
      <c r="J1715" s="1" t="str">
        <f t="shared" si="263"/>
        <v>match</v>
      </c>
      <c r="K1715" s="1">
        <f t="shared" si="264"/>
        <v>0</v>
      </c>
      <c r="L1715" s="2">
        <f>IF(F1715=0,"not processed",_xlfn.MINIFS(Processed_data!H:H,Processed_data!A:A,A1715))</f>
        <v>46024</v>
      </c>
      <c r="M1715" s="1">
        <f>IF(F1715=0,"not processed",ABS(bank_source_transactions__1[[#This Row],[transaction_date]]-Reconciliation!L1715))</f>
        <v>0</v>
      </c>
      <c r="N1715" s="1" t="str" cm="1">
        <f t="array" ref="N1715">_xlfn.IFS(M1715="not Processed", "Not Processed",M1715&gt;2,"SLA Breached",M1715&lt;=2,"Within SLA")</f>
        <v>Within SLA</v>
      </c>
      <c r="O1715" s="1" t="str">
        <f>_xlfn.XLOOKUP(A1715,Source_data!A:A,Source_data!D:D)</f>
        <v>NEFT</v>
      </c>
      <c r="P1715" s="1">
        <f t="shared" si="265"/>
        <v>0</v>
      </c>
      <c r="Q1715" s="1">
        <f t="shared" si="266"/>
        <v>0</v>
      </c>
      <c r="R1715" s="1">
        <f t="shared" si="267"/>
        <v>0</v>
      </c>
      <c r="S1715" s="1">
        <f t="shared" si="268"/>
        <v>0</v>
      </c>
      <c r="T1715" s="1">
        <f t="shared" si="269"/>
        <v>0</v>
      </c>
      <c r="U1715" s="1" t="str">
        <f>_xlfn.XLOOKUP(Table3[[#This Row],[Transaction ID]],Source_data!A:A,Source_data!E:E)</f>
        <v>Mumbai</v>
      </c>
      <c r="V1715" s="1">
        <f>_xlfn.IFNA(_xlfn.XLOOKUP(A1715,bank_processed_transactions[transaction_id],bank_processed_transactions[processing_minutes]),"")</f>
        <v>36.299999999999997</v>
      </c>
      <c r="W1715" s="31">
        <f>_xlfn.XLOOKUP(A1715,Source_data!A:A,Source_data!B:B)</f>
        <v>46024</v>
      </c>
    </row>
    <row r="1716" spans="1:23" x14ac:dyDescent="0.3">
      <c r="A1716" s="3" t="s">
        <v>4360</v>
      </c>
      <c r="B1716" s="1">
        <f>_xlfn.XLOOKUP(A1716,bank_source_transactions__1[transaction_id],bank_source_transactions__1[amount_inr])</f>
        <v>3202.35</v>
      </c>
      <c r="C1716" s="1">
        <f>_xlfn.XLOOKUP(A1716,Processed_data!A:A,Processed_data!F:F)</f>
        <v>3202.35</v>
      </c>
      <c r="D1716" s="1" t="str">
        <f>_xlfn.XLOOKUP(A1716,bank_source_transactions__1[transaction_id],bank_source_transactions__1[transaction_status])</f>
        <v>FAILED</v>
      </c>
      <c r="E1716" s="1" t="str">
        <f>_xlfn.XLOOKUP(A1716,Processed_data!A:A,Processed_data!G:G)</f>
        <v>FAILED</v>
      </c>
      <c r="F1716" s="1">
        <f>COUNTIF(bank_processed_transactions[transaction_id],A1716)</f>
        <v>1</v>
      </c>
      <c r="G1716" s="1" t="str">
        <f t="shared" si="260"/>
        <v>found</v>
      </c>
      <c r="H1716" s="1" t="str">
        <f t="shared" si="261"/>
        <v>Not Duplicate</v>
      </c>
      <c r="I1716" s="1" t="str">
        <f t="shared" si="262"/>
        <v>match</v>
      </c>
      <c r="J1716" s="1" t="str">
        <f t="shared" si="263"/>
        <v>match</v>
      </c>
      <c r="K1716" s="1">
        <f t="shared" si="264"/>
        <v>0</v>
      </c>
      <c r="L1716" s="2">
        <f>IF(F1716=0,"not processed",_xlfn.MINIFS(Processed_data!H:H,Processed_data!A:A,A1716))</f>
        <v>46100</v>
      </c>
      <c r="M1716" s="1">
        <f>IF(F1716=0,"not processed",ABS(bank_source_transactions__1[[#This Row],[transaction_date]]-Reconciliation!L1716))</f>
        <v>1</v>
      </c>
      <c r="N1716" s="1" t="str" cm="1">
        <f t="array" ref="N1716">_xlfn.IFS(M1716="not Processed", "Not Processed",M1716&gt;2,"SLA Breached",M1716&lt;=2,"Within SLA")</f>
        <v>Within SLA</v>
      </c>
      <c r="O1716" s="1" t="str">
        <f>_xlfn.XLOOKUP(A1716,Source_data!A:A,Source_data!D:D)</f>
        <v>IMPS</v>
      </c>
      <c r="P1716" s="1">
        <f t="shared" si="265"/>
        <v>0</v>
      </c>
      <c r="Q1716" s="1">
        <f t="shared" si="266"/>
        <v>0</v>
      </c>
      <c r="R1716" s="1">
        <f t="shared" si="267"/>
        <v>0</v>
      </c>
      <c r="S1716" s="1">
        <f t="shared" si="268"/>
        <v>0</v>
      </c>
      <c r="T1716" s="1">
        <f t="shared" si="269"/>
        <v>0</v>
      </c>
      <c r="U1716" s="1" t="str">
        <f>_xlfn.XLOOKUP(Table3[[#This Row],[Transaction ID]],Source_data!A:A,Source_data!E:E)</f>
        <v>Pune</v>
      </c>
      <c r="V1716" s="1">
        <f>_xlfn.IFNA(_xlfn.XLOOKUP(A1716,bank_processed_transactions[transaction_id],bank_processed_transactions[processing_minutes]),"")</f>
        <v>11.6</v>
      </c>
      <c r="W1716" s="31">
        <f>_xlfn.XLOOKUP(A1716,Source_data!A:A,Source_data!B:B)</f>
        <v>46099</v>
      </c>
    </row>
    <row r="1717" spans="1:23" x14ac:dyDescent="0.3">
      <c r="A1717" s="4" t="s">
        <v>3959</v>
      </c>
      <c r="B1717" s="1">
        <f>_xlfn.XLOOKUP(A1717,bank_source_transactions__1[transaction_id],bank_source_transactions__1[amount_inr])</f>
        <v>1134.99</v>
      </c>
      <c r="C1717" s="1">
        <f>_xlfn.XLOOKUP(A1717,Processed_data!A:A,Processed_data!F:F)</f>
        <v>1134.99</v>
      </c>
      <c r="D1717" s="1" t="str">
        <f>_xlfn.XLOOKUP(A1717,bank_source_transactions__1[transaction_id],bank_source_transactions__1[transaction_status])</f>
        <v>SUCCESS</v>
      </c>
      <c r="E1717" s="1" t="str">
        <f>_xlfn.XLOOKUP(A1717,Processed_data!A:A,Processed_data!G:G)</f>
        <v>SUCCESS</v>
      </c>
      <c r="F1717" s="1">
        <f>COUNTIF(bank_processed_transactions[transaction_id],A1717)</f>
        <v>1</v>
      </c>
      <c r="G1717" s="1" t="str">
        <f t="shared" si="260"/>
        <v>found</v>
      </c>
      <c r="H1717" s="1" t="str">
        <f t="shared" si="261"/>
        <v>Not Duplicate</v>
      </c>
      <c r="I1717" s="1" t="str">
        <f t="shared" si="262"/>
        <v>match</v>
      </c>
      <c r="J1717" s="1" t="str">
        <f t="shared" si="263"/>
        <v>match</v>
      </c>
      <c r="K1717" s="1">
        <f t="shared" si="264"/>
        <v>0</v>
      </c>
      <c r="L1717" s="2">
        <f>IF(F1717=0,"not processed",_xlfn.MINIFS(Processed_data!H:H,Processed_data!A:A,A1717))</f>
        <v>46058</v>
      </c>
      <c r="M1717" s="1">
        <f>IF(F1717=0,"not processed",ABS(bank_source_transactions__1[[#This Row],[transaction_date]]-Reconciliation!L1717))</f>
        <v>2</v>
      </c>
      <c r="N1717" s="1" t="str" cm="1">
        <f t="array" ref="N1717">_xlfn.IFS(M1717="not Processed", "Not Processed",M1717&gt;2,"SLA Breached",M1717&lt;=2,"Within SLA")</f>
        <v>Within SLA</v>
      </c>
      <c r="O1717" s="1" t="str">
        <f>_xlfn.XLOOKUP(A1717,Source_data!A:A,Source_data!D:D)</f>
        <v>UPI</v>
      </c>
      <c r="P1717" s="1">
        <f t="shared" si="265"/>
        <v>0</v>
      </c>
      <c r="Q1717" s="1">
        <f t="shared" si="266"/>
        <v>0</v>
      </c>
      <c r="R1717" s="1">
        <f t="shared" si="267"/>
        <v>0</v>
      </c>
      <c r="S1717" s="1">
        <f t="shared" si="268"/>
        <v>0</v>
      </c>
      <c r="T1717" s="1">
        <f t="shared" si="269"/>
        <v>0</v>
      </c>
      <c r="U1717" s="1" t="str">
        <f>_xlfn.XLOOKUP(Table3[[#This Row],[Transaction ID]],Source_data!A:A,Source_data!E:E)</f>
        <v>Bengaluru</v>
      </c>
      <c r="V1717" s="1">
        <f>_xlfn.IFNA(_xlfn.XLOOKUP(A1717,bank_processed_transactions[transaction_id],bank_processed_transactions[processing_minutes]),"")</f>
        <v>19</v>
      </c>
      <c r="W1717" s="31">
        <f>_xlfn.XLOOKUP(A1717,Source_data!A:A,Source_data!B:B)</f>
        <v>46056</v>
      </c>
    </row>
    <row r="1718" spans="1:23" x14ac:dyDescent="0.3">
      <c r="A1718" s="3" t="s">
        <v>4355</v>
      </c>
      <c r="B1718" s="1">
        <f>_xlfn.XLOOKUP(A1718,bank_source_transactions__1[transaction_id],bank_source_transactions__1[amount_inr])</f>
        <v>4099.2299999999996</v>
      </c>
      <c r="C1718" s="1">
        <f>_xlfn.XLOOKUP(A1718,Processed_data!A:A,Processed_data!F:F)</f>
        <v>4099.2299999999996</v>
      </c>
      <c r="D1718" s="1" t="str">
        <f>_xlfn.XLOOKUP(A1718,bank_source_transactions__1[transaction_id],bank_source_transactions__1[transaction_status])</f>
        <v>SUCCESS</v>
      </c>
      <c r="E1718" s="1" t="str">
        <f>_xlfn.XLOOKUP(A1718,Processed_data!A:A,Processed_data!G:G)</f>
        <v>SUCCESS</v>
      </c>
      <c r="F1718" s="1">
        <f>COUNTIF(bank_processed_transactions[transaction_id],A1718)</f>
        <v>1</v>
      </c>
      <c r="G1718" s="1" t="str">
        <f t="shared" si="260"/>
        <v>found</v>
      </c>
      <c r="H1718" s="1" t="str">
        <f t="shared" si="261"/>
        <v>Not Duplicate</v>
      </c>
      <c r="I1718" s="1" t="str">
        <f t="shared" si="262"/>
        <v>match</v>
      </c>
      <c r="J1718" s="1" t="str">
        <f t="shared" si="263"/>
        <v>match</v>
      </c>
      <c r="K1718" s="1">
        <f t="shared" si="264"/>
        <v>0</v>
      </c>
      <c r="L1718" s="2">
        <f>IF(F1718=0,"not processed",_xlfn.MINIFS(Processed_data!H:H,Processed_data!A:A,A1718))</f>
        <v>46034</v>
      </c>
      <c r="M1718" s="1">
        <f>IF(F1718=0,"not processed",ABS(bank_source_transactions__1[[#This Row],[transaction_date]]-Reconciliation!L1718))</f>
        <v>3</v>
      </c>
      <c r="N1718" s="1" t="str" cm="1">
        <f t="array" ref="N1718">_xlfn.IFS(M1718="not Processed", "Not Processed",M1718&gt;2,"SLA Breached",M1718&lt;=2,"Within SLA")</f>
        <v>SLA Breached</v>
      </c>
      <c r="O1718" s="1" t="str">
        <f>_xlfn.XLOOKUP(A1718,Source_data!A:A,Source_data!D:D)</f>
        <v>CARD</v>
      </c>
      <c r="P1718" s="1">
        <f t="shared" si="265"/>
        <v>0</v>
      </c>
      <c r="Q1718" s="1">
        <f t="shared" si="266"/>
        <v>0</v>
      </c>
      <c r="R1718" s="1">
        <f t="shared" si="267"/>
        <v>0</v>
      </c>
      <c r="S1718" s="1">
        <f t="shared" si="268"/>
        <v>0</v>
      </c>
      <c r="T1718" s="1">
        <f t="shared" si="269"/>
        <v>1</v>
      </c>
      <c r="U1718" s="1" t="str">
        <f>_xlfn.XLOOKUP(Table3[[#This Row],[Transaction ID]],Source_data!A:A,Source_data!E:E)</f>
        <v>Pune</v>
      </c>
      <c r="V1718" s="1">
        <f>_xlfn.IFNA(_xlfn.XLOOKUP(A1718,bank_processed_transactions[transaction_id],bank_processed_transactions[processing_minutes]),"")</f>
        <v>27.1</v>
      </c>
      <c r="W1718" s="31">
        <f>_xlfn.XLOOKUP(A1718,Source_data!A:A,Source_data!B:B)</f>
        <v>46031</v>
      </c>
    </row>
    <row r="1719" spans="1:23" x14ac:dyDescent="0.3">
      <c r="A1719" s="4" t="s">
        <v>4212</v>
      </c>
      <c r="B1719" s="1">
        <f>_xlfn.XLOOKUP(A1719,bank_source_transactions__1[transaction_id],bank_source_transactions__1[amount_inr])</f>
        <v>2840.94</v>
      </c>
      <c r="C1719" s="1">
        <f>_xlfn.XLOOKUP(A1719,Processed_data!A:A,Processed_data!F:F)</f>
        <v>2840.94</v>
      </c>
      <c r="D1719" s="1" t="str">
        <f>_xlfn.XLOOKUP(A1719,bank_source_transactions__1[transaction_id],bank_source_transactions__1[transaction_status])</f>
        <v>SUCCESS</v>
      </c>
      <c r="E1719" s="1" t="str">
        <f>_xlfn.XLOOKUP(A1719,Processed_data!A:A,Processed_data!G:G)</f>
        <v>SUCCESS</v>
      </c>
      <c r="F1719" s="1">
        <f>COUNTIF(bank_processed_transactions[transaction_id],A1719)</f>
        <v>1</v>
      </c>
      <c r="G1719" s="1" t="str">
        <f t="shared" si="260"/>
        <v>found</v>
      </c>
      <c r="H1719" s="1" t="str">
        <f t="shared" si="261"/>
        <v>Not Duplicate</v>
      </c>
      <c r="I1719" s="1" t="str">
        <f t="shared" si="262"/>
        <v>match</v>
      </c>
      <c r="J1719" s="1" t="str">
        <f t="shared" si="263"/>
        <v>match</v>
      </c>
      <c r="K1719" s="1">
        <f t="shared" si="264"/>
        <v>0</v>
      </c>
      <c r="L1719" s="2">
        <f>IF(F1719=0,"not processed",_xlfn.MINIFS(Processed_data!H:H,Processed_data!A:A,A1719))</f>
        <v>46049</v>
      </c>
      <c r="M1719" s="1">
        <f>IF(F1719=0,"not processed",ABS(bank_source_transactions__1[[#This Row],[transaction_date]]-Reconciliation!L1719))</f>
        <v>0</v>
      </c>
      <c r="N1719" s="1" t="str" cm="1">
        <f t="array" ref="N1719">_xlfn.IFS(M1719="not Processed", "Not Processed",M1719&gt;2,"SLA Breached",M1719&lt;=2,"Within SLA")</f>
        <v>Within SLA</v>
      </c>
      <c r="O1719" s="1" t="str">
        <f>_xlfn.XLOOKUP(A1719,Source_data!A:A,Source_data!D:D)</f>
        <v>UPI</v>
      </c>
      <c r="P1719" s="1">
        <f t="shared" si="265"/>
        <v>0</v>
      </c>
      <c r="Q1719" s="1">
        <f t="shared" si="266"/>
        <v>0</v>
      </c>
      <c r="R1719" s="1">
        <f t="shared" si="267"/>
        <v>0</v>
      </c>
      <c r="S1719" s="1">
        <f t="shared" si="268"/>
        <v>0</v>
      </c>
      <c r="T1719" s="1">
        <f t="shared" si="269"/>
        <v>0</v>
      </c>
      <c r="U1719" s="1" t="str">
        <f>_xlfn.XLOOKUP(Table3[[#This Row],[Transaction ID]],Source_data!A:A,Source_data!E:E)</f>
        <v>Bengaluru</v>
      </c>
      <c r="V1719" s="1">
        <f>_xlfn.IFNA(_xlfn.XLOOKUP(A1719,bank_processed_transactions[transaction_id],bank_processed_transactions[processing_minutes]),"")</f>
        <v>16.8</v>
      </c>
      <c r="W1719" s="31">
        <f>_xlfn.XLOOKUP(A1719,Source_data!A:A,Source_data!B:B)</f>
        <v>46049</v>
      </c>
    </row>
    <row r="1720" spans="1:23" x14ac:dyDescent="0.3">
      <c r="A1720" s="3" t="s">
        <v>2321</v>
      </c>
      <c r="B1720" s="1">
        <f>_xlfn.XLOOKUP(A1720,bank_source_transactions__1[transaction_id],bank_source_transactions__1[amount_inr])</f>
        <v>4043.79</v>
      </c>
      <c r="C1720" s="1">
        <f>_xlfn.XLOOKUP(A1720,Processed_data!A:A,Processed_data!F:F)</f>
        <v>4043.79</v>
      </c>
      <c r="D1720" s="1" t="str">
        <f>_xlfn.XLOOKUP(A1720,bank_source_transactions__1[transaction_id],bank_source_transactions__1[transaction_status])</f>
        <v>SUCCESS</v>
      </c>
      <c r="E1720" s="1" t="str">
        <f>_xlfn.XLOOKUP(A1720,Processed_data!A:A,Processed_data!G:G)</f>
        <v>SUCCESS</v>
      </c>
      <c r="F1720" s="1">
        <f>COUNTIF(bank_processed_transactions[transaction_id],A1720)</f>
        <v>1</v>
      </c>
      <c r="G1720" s="1" t="str">
        <f t="shared" si="260"/>
        <v>found</v>
      </c>
      <c r="H1720" s="1" t="str">
        <f t="shared" si="261"/>
        <v>Not Duplicate</v>
      </c>
      <c r="I1720" s="1" t="str">
        <f t="shared" si="262"/>
        <v>match</v>
      </c>
      <c r="J1720" s="1" t="str">
        <f t="shared" si="263"/>
        <v>match</v>
      </c>
      <c r="K1720" s="1">
        <f t="shared" si="264"/>
        <v>0</v>
      </c>
      <c r="L1720" s="2">
        <f>IF(F1720=0,"not processed",_xlfn.MINIFS(Processed_data!H:H,Processed_data!A:A,A1720))</f>
        <v>46088</v>
      </c>
      <c r="M1720" s="1">
        <f>IF(F1720=0,"not processed",ABS(bank_source_transactions__1[[#This Row],[transaction_date]]-Reconciliation!L1720))</f>
        <v>1</v>
      </c>
      <c r="N1720" s="1" t="str" cm="1">
        <f t="array" ref="N1720">_xlfn.IFS(M1720="not Processed", "Not Processed",M1720&gt;2,"SLA Breached",M1720&lt;=2,"Within SLA")</f>
        <v>Within SLA</v>
      </c>
      <c r="O1720" s="1" t="str">
        <f>_xlfn.XLOOKUP(A1720,Source_data!A:A,Source_data!D:D)</f>
        <v>NEFT</v>
      </c>
      <c r="P1720" s="1">
        <f t="shared" si="265"/>
        <v>0</v>
      </c>
      <c r="Q1720" s="1">
        <f t="shared" si="266"/>
        <v>0</v>
      </c>
      <c r="R1720" s="1">
        <f t="shared" si="267"/>
        <v>0</v>
      </c>
      <c r="S1720" s="1">
        <f t="shared" si="268"/>
        <v>0</v>
      </c>
      <c r="T1720" s="1">
        <f t="shared" si="269"/>
        <v>0</v>
      </c>
      <c r="U1720" s="1" t="str">
        <f>_xlfn.XLOOKUP(Table3[[#This Row],[Transaction ID]],Source_data!A:A,Source_data!E:E)</f>
        <v>Hyderabad</v>
      </c>
      <c r="V1720" s="1">
        <f>_xlfn.IFNA(_xlfn.XLOOKUP(A1720,bank_processed_transactions[transaction_id],bank_processed_transactions[processing_minutes]),"")</f>
        <v>47.3</v>
      </c>
      <c r="W1720" s="31">
        <f>_xlfn.XLOOKUP(A1720,Source_data!A:A,Source_data!B:B)</f>
        <v>46087</v>
      </c>
    </row>
    <row r="1721" spans="1:23" x14ac:dyDescent="0.3">
      <c r="A1721" s="4" t="s">
        <v>4698</v>
      </c>
      <c r="B1721" s="1">
        <f>_xlfn.XLOOKUP(A1721,bank_source_transactions__1[transaction_id],bank_source_transactions__1[amount_inr])</f>
        <v>5885.62</v>
      </c>
      <c r="C1721" s="1">
        <f>_xlfn.XLOOKUP(A1721,Processed_data!A:A,Processed_data!F:F)</f>
        <v>5885.62</v>
      </c>
      <c r="D1721" s="1" t="str">
        <f>_xlfn.XLOOKUP(A1721,bank_source_transactions__1[transaction_id],bank_source_transactions__1[transaction_status])</f>
        <v>SUCCESS</v>
      </c>
      <c r="E1721" s="1" t="str">
        <f>_xlfn.XLOOKUP(A1721,Processed_data!A:A,Processed_data!G:G)</f>
        <v>SUCCESS</v>
      </c>
      <c r="F1721" s="1">
        <f>COUNTIF(bank_processed_transactions[transaction_id],A1721)</f>
        <v>1</v>
      </c>
      <c r="G1721" s="1" t="str">
        <f t="shared" si="260"/>
        <v>found</v>
      </c>
      <c r="H1721" s="1" t="str">
        <f t="shared" si="261"/>
        <v>Not Duplicate</v>
      </c>
      <c r="I1721" s="1" t="str">
        <f t="shared" si="262"/>
        <v>match</v>
      </c>
      <c r="J1721" s="1" t="str">
        <f t="shared" si="263"/>
        <v>match</v>
      </c>
      <c r="K1721" s="1">
        <f t="shared" si="264"/>
        <v>0</v>
      </c>
      <c r="L1721" s="2">
        <f>IF(F1721=0,"not processed",_xlfn.MINIFS(Processed_data!H:H,Processed_data!A:A,A1721))</f>
        <v>46051</v>
      </c>
      <c r="M1721" s="1">
        <f>IF(F1721=0,"not processed",ABS(bank_source_transactions__1[[#This Row],[transaction_date]]-Reconciliation!L1721))</f>
        <v>3</v>
      </c>
      <c r="N1721" s="1" t="str" cm="1">
        <f t="array" ref="N1721">_xlfn.IFS(M1721="not Processed", "Not Processed",M1721&gt;2,"SLA Breached",M1721&lt;=2,"Within SLA")</f>
        <v>SLA Breached</v>
      </c>
      <c r="O1721" s="1" t="str">
        <f>_xlfn.XLOOKUP(A1721,Source_data!A:A,Source_data!D:D)</f>
        <v>UPI</v>
      </c>
      <c r="P1721" s="1">
        <f t="shared" si="265"/>
        <v>0</v>
      </c>
      <c r="Q1721" s="1">
        <f t="shared" si="266"/>
        <v>0</v>
      </c>
      <c r="R1721" s="1">
        <f t="shared" si="267"/>
        <v>0</v>
      </c>
      <c r="S1721" s="1">
        <f t="shared" si="268"/>
        <v>0</v>
      </c>
      <c r="T1721" s="1">
        <f t="shared" si="269"/>
        <v>1</v>
      </c>
      <c r="U1721" s="1" t="str">
        <f>_xlfn.XLOOKUP(Table3[[#This Row],[Transaction ID]],Source_data!A:A,Source_data!E:E)</f>
        <v>Bengaluru</v>
      </c>
      <c r="V1721" s="1">
        <f>_xlfn.IFNA(_xlfn.XLOOKUP(A1721,bank_processed_transactions[transaction_id],bank_processed_transactions[processing_minutes]),"")</f>
        <v>18</v>
      </c>
      <c r="W1721" s="31">
        <f>_xlfn.XLOOKUP(A1721,Source_data!A:A,Source_data!B:B)</f>
        <v>46048</v>
      </c>
    </row>
    <row r="1722" spans="1:23" x14ac:dyDescent="0.3">
      <c r="A1722" s="3" t="s">
        <v>2237</v>
      </c>
      <c r="B1722" s="1">
        <f>_xlfn.XLOOKUP(A1722,bank_source_transactions__1[transaction_id],bank_source_transactions__1[amount_inr])</f>
        <v>5080.32</v>
      </c>
      <c r="C1722" s="1">
        <f>_xlfn.XLOOKUP(A1722,Processed_data!A:A,Processed_data!F:F)</f>
        <v>5080.32</v>
      </c>
      <c r="D1722" s="1" t="str">
        <f>_xlfn.XLOOKUP(A1722,bank_source_transactions__1[transaction_id],bank_source_transactions__1[transaction_status])</f>
        <v>SUCCESS</v>
      </c>
      <c r="E1722" s="1" t="str">
        <f>_xlfn.XLOOKUP(A1722,Processed_data!A:A,Processed_data!G:G)</f>
        <v>SUCCESS</v>
      </c>
      <c r="F1722" s="1">
        <f>COUNTIF(bank_processed_transactions[transaction_id],A1722)</f>
        <v>1</v>
      </c>
      <c r="G1722" s="1" t="str">
        <f t="shared" si="260"/>
        <v>found</v>
      </c>
      <c r="H1722" s="1" t="str">
        <f t="shared" si="261"/>
        <v>Not Duplicate</v>
      </c>
      <c r="I1722" s="1" t="str">
        <f t="shared" si="262"/>
        <v>match</v>
      </c>
      <c r="J1722" s="1" t="str">
        <f t="shared" si="263"/>
        <v>match</v>
      </c>
      <c r="K1722" s="1">
        <f t="shared" si="264"/>
        <v>0</v>
      </c>
      <c r="L1722" s="2">
        <f>IF(F1722=0,"not processed",_xlfn.MINIFS(Processed_data!H:H,Processed_data!A:A,A1722))</f>
        <v>46113</v>
      </c>
      <c r="M1722" s="1">
        <f>IF(F1722=0,"not processed",ABS(bank_source_transactions__1[[#This Row],[transaction_date]]-Reconciliation!L1722))</f>
        <v>3</v>
      </c>
      <c r="N1722" s="1" t="str" cm="1">
        <f t="array" ref="N1722">_xlfn.IFS(M1722="not Processed", "Not Processed",M1722&gt;2,"SLA Breached",M1722&lt;=2,"Within SLA")</f>
        <v>SLA Breached</v>
      </c>
      <c r="O1722" s="1" t="str">
        <f>_xlfn.XLOOKUP(A1722,Source_data!A:A,Source_data!D:D)</f>
        <v>CARD</v>
      </c>
      <c r="P1722" s="1">
        <f t="shared" si="265"/>
        <v>0</v>
      </c>
      <c r="Q1722" s="1">
        <f t="shared" si="266"/>
        <v>0</v>
      </c>
      <c r="R1722" s="1">
        <f t="shared" si="267"/>
        <v>0</v>
      </c>
      <c r="S1722" s="1">
        <f t="shared" si="268"/>
        <v>0</v>
      </c>
      <c r="T1722" s="1">
        <f t="shared" si="269"/>
        <v>1</v>
      </c>
      <c r="U1722" s="1" t="str">
        <f>_xlfn.XLOOKUP(Table3[[#This Row],[Transaction ID]],Source_data!A:A,Source_data!E:E)</f>
        <v>Pune</v>
      </c>
      <c r="V1722" s="1">
        <f>_xlfn.IFNA(_xlfn.XLOOKUP(A1722,bank_processed_transactions[transaction_id],bank_processed_transactions[processing_minutes]),"")</f>
        <v>57.1</v>
      </c>
      <c r="W1722" s="31">
        <f>_xlfn.XLOOKUP(A1722,Source_data!A:A,Source_data!B:B)</f>
        <v>46110</v>
      </c>
    </row>
    <row r="1723" spans="1:23" x14ac:dyDescent="0.3">
      <c r="A1723" s="4" t="s">
        <v>1485</v>
      </c>
      <c r="B1723" s="1">
        <f>_xlfn.XLOOKUP(A1723,bank_source_transactions__1[transaction_id],bank_source_transactions__1[amount_inr])</f>
        <v>6434.55</v>
      </c>
      <c r="C1723" s="1">
        <f>_xlfn.XLOOKUP(A1723,Processed_data!A:A,Processed_data!F:F)</f>
        <v>6434.55</v>
      </c>
      <c r="D1723" s="1" t="str">
        <f>_xlfn.XLOOKUP(A1723,bank_source_transactions__1[transaction_id],bank_source_transactions__1[transaction_status])</f>
        <v>SUCCESS</v>
      </c>
      <c r="E1723" s="1" t="str">
        <f>_xlfn.XLOOKUP(A1723,Processed_data!A:A,Processed_data!G:G)</f>
        <v>SUCCESS</v>
      </c>
      <c r="F1723" s="1">
        <f>COUNTIF(bank_processed_transactions[transaction_id],A1723)</f>
        <v>1</v>
      </c>
      <c r="G1723" s="1" t="str">
        <f t="shared" si="260"/>
        <v>found</v>
      </c>
      <c r="H1723" s="1" t="str">
        <f t="shared" si="261"/>
        <v>Not Duplicate</v>
      </c>
      <c r="I1723" s="1" t="str">
        <f t="shared" si="262"/>
        <v>match</v>
      </c>
      <c r="J1723" s="1" t="str">
        <f t="shared" si="263"/>
        <v>match</v>
      </c>
      <c r="K1723" s="1">
        <f t="shared" si="264"/>
        <v>0</v>
      </c>
      <c r="L1723" s="2">
        <f>IF(F1723=0,"not processed",_xlfn.MINIFS(Processed_data!H:H,Processed_data!A:A,A1723))</f>
        <v>46100</v>
      </c>
      <c r="M1723" s="1">
        <f>IF(F1723=0,"not processed",ABS(bank_source_transactions__1[[#This Row],[transaction_date]]-Reconciliation!L1723))</f>
        <v>1</v>
      </c>
      <c r="N1723" s="1" t="str" cm="1">
        <f t="array" ref="N1723">_xlfn.IFS(M1723="not Processed", "Not Processed",M1723&gt;2,"SLA Breached",M1723&lt;=2,"Within SLA")</f>
        <v>Within SLA</v>
      </c>
      <c r="O1723" s="1" t="str">
        <f>_xlfn.XLOOKUP(A1723,Source_data!A:A,Source_data!D:D)</f>
        <v>UPI</v>
      </c>
      <c r="P1723" s="1">
        <f t="shared" si="265"/>
        <v>0</v>
      </c>
      <c r="Q1723" s="1">
        <f t="shared" si="266"/>
        <v>0</v>
      </c>
      <c r="R1723" s="1">
        <f t="shared" si="267"/>
        <v>0</v>
      </c>
      <c r="S1723" s="1">
        <f t="shared" si="268"/>
        <v>0</v>
      </c>
      <c r="T1723" s="1">
        <f t="shared" si="269"/>
        <v>0</v>
      </c>
      <c r="U1723" s="1" t="str">
        <f>_xlfn.XLOOKUP(Table3[[#This Row],[Transaction ID]],Source_data!A:A,Source_data!E:E)</f>
        <v>Hyderabad</v>
      </c>
      <c r="V1723" s="1">
        <f>_xlfn.IFNA(_xlfn.XLOOKUP(A1723,bank_processed_transactions[transaction_id],bank_processed_transactions[processing_minutes]),"")</f>
        <v>15.9</v>
      </c>
      <c r="W1723" s="31">
        <f>_xlfn.XLOOKUP(A1723,Source_data!A:A,Source_data!B:B)</f>
        <v>46099</v>
      </c>
    </row>
    <row r="1724" spans="1:23" x14ac:dyDescent="0.3">
      <c r="A1724" s="3" t="s">
        <v>1802</v>
      </c>
      <c r="B1724" s="1">
        <f>_xlfn.XLOOKUP(A1724,bank_source_transactions__1[transaction_id],bank_source_transactions__1[amount_inr])</f>
        <v>7854.47</v>
      </c>
      <c r="C1724" s="1">
        <f>_xlfn.XLOOKUP(A1724,Processed_data!A:A,Processed_data!F:F)</f>
        <v>7854.47</v>
      </c>
      <c r="D1724" s="1" t="str">
        <f>_xlfn.XLOOKUP(A1724,bank_source_transactions__1[transaction_id],bank_source_transactions__1[transaction_status])</f>
        <v>SUCCESS</v>
      </c>
      <c r="E1724" s="1" t="str">
        <f>_xlfn.XLOOKUP(A1724,Processed_data!A:A,Processed_data!G:G)</f>
        <v>SUCCESS</v>
      </c>
      <c r="F1724" s="1">
        <f>COUNTIF(bank_processed_transactions[transaction_id],A1724)</f>
        <v>1</v>
      </c>
      <c r="G1724" s="1" t="str">
        <f t="shared" si="260"/>
        <v>found</v>
      </c>
      <c r="H1724" s="1" t="str">
        <f t="shared" si="261"/>
        <v>Not Duplicate</v>
      </c>
      <c r="I1724" s="1" t="str">
        <f t="shared" si="262"/>
        <v>match</v>
      </c>
      <c r="J1724" s="1" t="str">
        <f t="shared" si="263"/>
        <v>match</v>
      </c>
      <c r="K1724" s="1">
        <f t="shared" si="264"/>
        <v>0</v>
      </c>
      <c r="L1724" s="2">
        <f>IF(F1724=0,"not processed",_xlfn.MINIFS(Processed_data!H:H,Processed_data!A:A,A1724))</f>
        <v>46047</v>
      </c>
      <c r="M1724" s="1">
        <f>IF(F1724=0,"not processed",ABS(bank_source_transactions__1[[#This Row],[transaction_date]]-Reconciliation!L1724))</f>
        <v>0</v>
      </c>
      <c r="N1724" s="1" t="str" cm="1">
        <f t="array" ref="N1724">_xlfn.IFS(M1724="not Processed", "Not Processed",M1724&gt;2,"SLA Breached",M1724&lt;=2,"Within SLA")</f>
        <v>Within SLA</v>
      </c>
      <c r="O1724" s="1" t="str">
        <f>_xlfn.XLOOKUP(A1724,Source_data!A:A,Source_data!D:D)</f>
        <v>NEFT</v>
      </c>
      <c r="P1724" s="1">
        <f t="shared" si="265"/>
        <v>0</v>
      </c>
      <c r="Q1724" s="1">
        <f t="shared" si="266"/>
        <v>0</v>
      </c>
      <c r="R1724" s="1">
        <f t="shared" si="267"/>
        <v>0</v>
      </c>
      <c r="S1724" s="1">
        <f t="shared" si="268"/>
        <v>0</v>
      </c>
      <c r="T1724" s="1">
        <f t="shared" si="269"/>
        <v>0</v>
      </c>
      <c r="U1724" s="1" t="str">
        <f>_xlfn.XLOOKUP(Table3[[#This Row],[Transaction ID]],Source_data!A:A,Source_data!E:E)</f>
        <v>Pune</v>
      </c>
      <c r="V1724" s="1">
        <f>_xlfn.IFNA(_xlfn.XLOOKUP(A1724,bank_processed_transactions[transaction_id],bank_processed_transactions[processing_minutes]),"")</f>
        <v>20</v>
      </c>
      <c r="W1724" s="31">
        <f>_xlfn.XLOOKUP(A1724,Source_data!A:A,Source_data!B:B)</f>
        <v>46047</v>
      </c>
    </row>
    <row r="1725" spans="1:23" x14ac:dyDescent="0.3">
      <c r="A1725" s="4" t="s">
        <v>762</v>
      </c>
      <c r="B1725" s="1">
        <f>_xlfn.XLOOKUP(A1725,bank_source_transactions__1[transaction_id],bank_source_transactions__1[amount_inr])</f>
        <v>1683.39</v>
      </c>
      <c r="C1725" s="1">
        <f>_xlfn.XLOOKUP(A1725,Processed_data!A:A,Processed_data!F:F)</f>
        <v>1683.39</v>
      </c>
      <c r="D1725" s="1" t="str">
        <f>_xlfn.XLOOKUP(A1725,bank_source_transactions__1[transaction_id],bank_source_transactions__1[transaction_status])</f>
        <v>SUCCESS</v>
      </c>
      <c r="E1725" s="1" t="str">
        <f>_xlfn.XLOOKUP(A1725,Processed_data!A:A,Processed_data!G:G)</f>
        <v>SUCCESS</v>
      </c>
      <c r="F1725" s="1">
        <f>COUNTIF(bank_processed_transactions[transaction_id],A1725)</f>
        <v>1</v>
      </c>
      <c r="G1725" s="1" t="str">
        <f t="shared" si="260"/>
        <v>found</v>
      </c>
      <c r="H1725" s="1" t="str">
        <f t="shared" si="261"/>
        <v>Not Duplicate</v>
      </c>
      <c r="I1725" s="1" t="str">
        <f t="shared" si="262"/>
        <v>match</v>
      </c>
      <c r="J1725" s="1" t="str">
        <f t="shared" si="263"/>
        <v>match</v>
      </c>
      <c r="K1725" s="1">
        <f t="shared" si="264"/>
        <v>0</v>
      </c>
      <c r="L1725" s="2">
        <f>IF(F1725=0,"not processed",_xlfn.MINIFS(Processed_data!H:H,Processed_data!A:A,A1725))</f>
        <v>46090</v>
      </c>
      <c r="M1725" s="1">
        <f>IF(F1725=0,"not processed",ABS(bank_source_transactions__1[[#This Row],[transaction_date]]-Reconciliation!L1725))</f>
        <v>0</v>
      </c>
      <c r="N1725" s="1" t="str" cm="1">
        <f t="array" ref="N1725">_xlfn.IFS(M1725="not Processed", "Not Processed",M1725&gt;2,"SLA Breached",M1725&lt;=2,"Within SLA")</f>
        <v>Within SLA</v>
      </c>
      <c r="O1725" s="1" t="str">
        <f>_xlfn.XLOOKUP(A1725,Source_data!A:A,Source_data!D:D)</f>
        <v>NEFT</v>
      </c>
      <c r="P1725" s="1">
        <f t="shared" si="265"/>
        <v>0</v>
      </c>
      <c r="Q1725" s="1">
        <f t="shared" si="266"/>
        <v>0</v>
      </c>
      <c r="R1725" s="1">
        <f t="shared" si="267"/>
        <v>0</v>
      </c>
      <c r="S1725" s="1">
        <f t="shared" si="268"/>
        <v>0</v>
      </c>
      <c r="T1725" s="1">
        <f t="shared" si="269"/>
        <v>0</v>
      </c>
      <c r="U1725" s="1" t="str">
        <f>_xlfn.XLOOKUP(Table3[[#This Row],[Transaction ID]],Source_data!A:A,Source_data!E:E)</f>
        <v>Hyderabad</v>
      </c>
      <c r="V1725" s="1">
        <f>_xlfn.IFNA(_xlfn.XLOOKUP(A1725,bank_processed_transactions[transaction_id],bank_processed_transactions[processing_minutes]),"")</f>
        <v>10.1</v>
      </c>
      <c r="W1725" s="31">
        <f>_xlfn.XLOOKUP(A1725,Source_data!A:A,Source_data!B:B)</f>
        <v>46090</v>
      </c>
    </row>
    <row r="1726" spans="1:23" x14ac:dyDescent="0.3">
      <c r="A1726" s="3" t="s">
        <v>2094</v>
      </c>
      <c r="B1726" s="1">
        <f>_xlfn.XLOOKUP(A1726,bank_source_transactions__1[transaction_id],bank_source_transactions__1[amount_inr])</f>
        <v>12440.47</v>
      </c>
      <c r="C1726" s="1">
        <f>_xlfn.XLOOKUP(A1726,Processed_data!A:A,Processed_data!F:F)</f>
        <v>12440.47</v>
      </c>
      <c r="D1726" s="1" t="str">
        <f>_xlfn.XLOOKUP(A1726,bank_source_transactions__1[transaction_id],bank_source_transactions__1[transaction_status])</f>
        <v>SUCCESS</v>
      </c>
      <c r="E1726" s="1" t="str">
        <f>_xlfn.XLOOKUP(A1726,Processed_data!A:A,Processed_data!G:G)</f>
        <v>SUCCESS</v>
      </c>
      <c r="F1726" s="1">
        <f>COUNTIF(bank_processed_transactions[transaction_id],A1726)</f>
        <v>1</v>
      </c>
      <c r="G1726" s="1" t="str">
        <f t="shared" si="260"/>
        <v>found</v>
      </c>
      <c r="H1726" s="1" t="str">
        <f t="shared" si="261"/>
        <v>Not Duplicate</v>
      </c>
      <c r="I1726" s="1" t="str">
        <f t="shared" si="262"/>
        <v>match</v>
      </c>
      <c r="J1726" s="1" t="str">
        <f t="shared" si="263"/>
        <v>match</v>
      </c>
      <c r="K1726" s="1">
        <f t="shared" si="264"/>
        <v>0</v>
      </c>
      <c r="L1726" s="2">
        <f>IF(F1726=0,"not processed",_xlfn.MINIFS(Processed_data!H:H,Processed_data!A:A,A1726))</f>
        <v>46097</v>
      </c>
      <c r="M1726" s="1">
        <f>IF(F1726=0,"not processed",ABS(bank_source_transactions__1[[#This Row],[transaction_date]]-Reconciliation!L1726))</f>
        <v>0</v>
      </c>
      <c r="N1726" s="1" t="str" cm="1">
        <f t="array" ref="N1726">_xlfn.IFS(M1726="not Processed", "Not Processed",M1726&gt;2,"SLA Breached",M1726&lt;=2,"Within SLA")</f>
        <v>Within SLA</v>
      </c>
      <c r="O1726" s="1" t="str">
        <f>_xlfn.XLOOKUP(A1726,Source_data!A:A,Source_data!D:D)</f>
        <v>UPI</v>
      </c>
      <c r="P1726" s="1">
        <f t="shared" si="265"/>
        <v>0</v>
      </c>
      <c r="Q1726" s="1">
        <f t="shared" si="266"/>
        <v>0</v>
      </c>
      <c r="R1726" s="1">
        <f t="shared" si="267"/>
        <v>0</v>
      </c>
      <c r="S1726" s="1">
        <f t="shared" si="268"/>
        <v>0</v>
      </c>
      <c r="T1726" s="1">
        <f t="shared" si="269"/>
        <v>0</v>
      </c>
      <c r="U1726" s="1" t="str">
        <f>_xlfn.XLOOKUP(Table3[[#This Row],[Transaction ID]],Source_data!A:A,Source_data!E:E)</f>
        <v>Hyderabad</v>
      </c>
      <c r="V1726" s="1">
        <f>_xlfn.IFNA(_xlfn.XLOOKUP(A1726,bank_processed_transactions[transaction_id],bank_processed_transactions[processing_minutes]),"")</f>
        <v>27.9</v>
      </c>
      <c r="W1726" s="31">
        <f>_xlfn.XLOOKUP(A1726,Source_data!A:A,Source_data!B:B)</f>
        <v>46097</v>
      </c>
    </row>
    <row r="1727" spans="1:23" x14ac:dyDescent="0.3">
      <c r="A1727" s="4" t="s">
        <v>2382</v>
      </c>
      <c r="B1727" s="1">
        <f>_xlfn.XLOOKUP(A1727,bank_source_transactions__1[transaction_id],bank_source_transactions__1[amount_inr])</f>
        <v>41065.440000000002</v>
      </c>
      <c r="C1727" s="1">
        <f>_xlfn.XLOOKUP(A1727,Processed_data!A:A,Processed_data!F:F)</f>
        <v>41065.440000000002</v>
      </c>
      <c r="D1727" s="1" t="str">
        <f>_xlfn.XLOOKUP(A1727,bank_source_transactions__1[transaction_id],bank_source_transactions__1[transaction_status])</f>
        <v>SUCCESS</v>
      </c>
      <c r="E1727" s="1" t="str">
        <f>_xlfn.XLOOKUP(A1727,Processed_data!A:A,Processed_data!G:G)</f>
        <v>SUCCESS</v>
      </c>
      <c r="F1727" s="1">
        <f>COUNTIF(bank_processed_transactions[transaction_id],A1727)</f>
        <v>1</v>
      </c>
      <c r="G1727" s="1" t="str">
        <f t="shared" si="260"/>
        <v>found</v>
      </c>
      <c r="H1727" s="1" t="str">
        <f t="shared" si="261"/>
        <v>Not Duplicate</v>
      </c>
      <c r="I1727" s="1" t="str">
        <f t="shared" si="262"/>
        <v>match</v>
      </c>
      <c r="J1727" s="1" t="str">
        <f t="shared" si="263"/>
        <v>match</v>
      </c>
      <c r="K1727" s="1">
        <f t="shared" si="264"/>
        <v>0</v>
      </c>
      <c r="L1727" s="2">
        <f>IF(F1727=0,"not processed",_xlfn.MINIFS(Processed_data!H:H,Processed_data!A:A,A1727))</f>
        <v>46032</v>
      </c>
      <c r="M1727" s="1">
        <f>IF(F1727=0,"not processed",ABS(bank_source_transactions__1[[#This Row],[transaction_date]]-Reconciliation!L1727))</f>
        <v>3</v>
      </c>
      <c r="N1727" s="1" t="str" cm="1">
        <f t="array" ref="N1727">_xlfn.IFS(M1727="not Processed", "Not Processed",M1727&gt;2,"SLA Breached",M1727&lt;=2,"Within SLA")</f>
        <v>SLA Breached</v>
      </c>
      <c r="O1727" s="1" t="str">
        <f>_xlfn.XLOOKUP(A1727,Source_data!A:A,Source_data!D:D)</f>
        <v>UPI</v>
      </c>
      <c r="P1727" s="1">
        <f t="shared" si="265"/>
        <v>0</v>
      </c>
      <c r="Q1727" s="1">
        <f t="shared" si="266"/>
        <v>0</v>
      </c>
      <c r="R1727" s="1">
        <f t="shared" si="267"/>
        <v>0</v>
      </c>
      <c r="S1727" s="1">
        <f t="shared" si="268"/>
        <v>0</v>
      </c>
      <c r="T1727" s="1">
        <f t="shared" si="269"/>
        <v>1</v>
      </c>
      <c r="U1727" s="1" t="str">
        <f>_xlfn.XLOOKUP(Table3[[#This Row],[Transaction ID]],Source_data!A:A,Source_data!E:E)</f>
        <v>Hyderabad</v>
      </c>
      <c r="V1727" s="1">
        <f>_xlfn.IFNA(_xlfn.XLOOKUP(A1727,bank_processed_transactions[transaction_id],bank_processed_transactions[processing_minutes]),"")</f>
        <v>44.4</v>
      </c>
      <c r="W1727" s="31">
        <f>_xlfn.XLOOKUP(A1727,Source_data!A:A,Source_data!B:B)</f>
        <v>46029</v>
      </c>
    </row>
    <row r="1728" spans="1:23" x14ac:dyDescent="0.3">
      <c r="A1728" s="3" t="s">
        <v>2474</v>
      </c>
      <c r="B1728" s="1">
        <f>_xlfn.XLOOKUP(A1728,bank_source_transactions__1[transaction_id],bank_source_transactions__1[amount_inr])</f>
        <v>6463.19</v>
      </c>
      <c r="C1728" s="1">
        <f>_xlfn.XLOOKUP(A1728,Processed_data!A:A,Processed_data!F:F)</f>
        <v>6463.19</v>
      </c>
      <c r="D1728" s="1" t="str">
        <f>_xlfn.XLOOKUP(A1728,bank_source_transactions__1[transaction_id],bank_source_transactions__1[transaction_status])</f>
        <v>SUCCESS</v>
      </c>
      <c r="E1728" s="1" t="str">
        <f>_xlfn.XLOOKUP(A1728,Processed_data!A:A,Processed_data!G:G)</f>
        <v>SUCCESS</v>
      </c>
      <c r="F1728" s="1">
        <f>COUNTIF(bank_processed_transactions[transaction_id],A1728)</f>
        <v>1</v>
      </c>
      <c r="G1728" s="1" t="str">
        <f t="shared" si="260"/>
        <v>found</v>
      </c>
      <c r="H1728" s="1" t="str">
        <f t="shared" si="261"/>
        <v>Not Duplicate</v>
      </c>
      <c r="I1728" s="1" t="str">
        <f t="shared" si="262"/>
        <v>match</v>
      </c>
      <c r="J1728" s="1" t="str">
        <f t="shared" si="263"/>
        <v>match</v>
      </c>
      <c r="K1728" s="1">
        <f t="shared" si="264"/>
        <v>0</v>
      </c>
      <c r="L1728" s="2">
        <f>IF(F1728=0,"not processed",_xlfn.MINIFS(Processed_data!H:H,Processed_data!A:A,A1728))</f>
        <v>46043</v>
      </c>
      <c r="M1728" s="1">
        <f>IF(F1728=0,"not processed",ABS(bank_source_transactions__1[[#This Row],[transaction_date]]-Reconciliation!L1728))</f>
        <v>3</v>
      </c>
      <c r="N1728" s="1" t="str" cm="1">
        <f t="array" ref="N1728">_xlfn.IFS(M1728="not Processed", "Not Processed",M1728&gt;2,"SLA Breached",M1728&lt;=2,"Within SLA")</f>
        <v>SLA Breached</v>
      </c>
      <c r="O1728" s="1" t="str">
        <f>_xlfn.XLOOKUP(A1728,Source_data!A:A,Source_data!D:D)</f>
        <v>UPI</v>
      </c>
      <c r="P1728" s="1">
        <f t="shared" si="265"/>
        <v>0</v>
      </c>
      <c r="Q1728" s="1">
        <f t="shared" si="266"/>
        <v>0</v>
      </c>
      <c r="R1728" s="1">
        <f t="shared" si="267"/>
        <v>0</v>
      </c>
      <c r="S1728" s="1">
        <f t="shared" si="268"/>
        <v>0</v>
      </c>
      <c r="T1728" s="1">
        <f t="shared" si="269"/>
        <v>1</v>
      </c>
      <c r="U1728" s="1" t="str">
        <f>_xlfn.XLOOKUP(Table3[[#This Row],[Transaction ID]],Source_data!A:A,Source_data!E:E)</f>
        <v>Mumbai</v>
      </c>
      <c r="V1728" s="1">
        <f>_xlfn.IFNA(_xlfn.XLOOKUP(A1728,bank_processed_transactions[transaction_id],bank_processed_transactions[processing_minutes]),"")</f>
        <v>8.9</v>
      </c>
      <c r="W1728" s="31">
        <f>_xlfn.XLOOKUP(A1728,Source_data!A:A,Source_data!B:B)</f>
        <v>46040</v>
      </c>
    </row>
    <row r="1729" spans="1:23" x14ac:dyDescent="0.3">
      <c r="A1729" s="4" t="s">
        <v>4404</v>
      </c>
      <c r="B1729" s="1">
        <f>_xlfn.XLOOKUP(A1729,bank_source_transactions__1[transaction_id],bank_source_transactions__1[amount_inr])</f>
        <v>2693.35</v>
      </c>
      <c r="C1729" s="1">
        <f>_xlfn.XLOOKUP(A1729,Processed_data!A:A,Processed_data!F:F)</f>
        <v>2693.35</v>
      </c>
      <c r="D1729" s="1" t="str">
        <f>_xlfn.XLOOKUP(A1729,bank_source_transactions__1[transaction_id],bank_source_transactions__1[transaction_status])</f>
        <v>SUCCESS</v>
      </c>
      <c r="E1729" s="1" t="str">
        <f>_xlfn.XLOOKUP(A1729,Processed_data!A:A,Processed_data!G:G)</f>
        <v>SUCCESS</v>
      </c>
      <c r="F1729" s="1">
        <f>COUNTIF(bank_processed_transactions[transaction_id],A1729)</f>
        <v>1</v>
      </c>
      <c r="G1729" s="1" t="str">
        <f t="shared" si="260"/>
        <v>found</v>
      </c>
      <c r="H1729" s="1" t="str">
        <f t="shared" si="261"/>
        <v>Not Duplicate</v>
      </c>
      <c r="I1729" s="1" t="str">
        <f t="shared" si="262"/>
        <v>match</v>
      </c>
      <c r="J1729" s="1" t="str">
        <f t="shared" si="263"/>
        <v>match</v>
      </c>
      <c r="K1729" s="1">
        <f t="shared" si="264"/>
        <v>0</v>
      </c>
      <c r="L1729" s="2">
        <f>IF(F1729=0,"not processed",_xlfn.MINIFS(Processed_data!H:H,Processed_data!A:A,A1729))</f>
        <v>46071</v>
      </c>
      <c r="M1729" s="1">
        <f>IF(F1729=0,"not processed",ABS(bank_source_transactions__1[[#This Row],[transaction_date]]-Reconciliation!L1729))</f>
        <v>2</v>
      </c>
      <c r="N1729" s="1" t="str" cm="1">
        <f t="array" ref="N1729">_xlfn.IFS(M1729="not Processed", "Not Processed",M1729&gt;2,"SLA Breached",M1729&lt;=2,"Within SLA")</f>
        <v>Within SLA</v>
      </c>
      <c r="O1729" s="1" t="str">
        <f>_xlfn.XLOOKUP(A1729,Source_data!A:A,Source_data!D:D)</f>
        <v>UPI</v>
      </c>
      <c r="P1729" s="1">
        <f t="shared" si="265"/>
        <v>0</v>
      </c>
      <c r="Q1729" s="1">
        <f t="shared" si="266"/>
        <v>0</v>
      </c>
      <c r="R1729" s="1">
        <f t="shared" si="267"/>
        <v>0</v>
      </c>
      <c r="S1729" s="1">
        <f t="shared" si="268"/>
        <v>0</v>
      </c>
      <c r="T1729" s="1">
        <f t="shared" si="269"/>
        <v>0</v>
      </c>
      <c r="U1729" s="1" t="str">
        <f>_xlfn.XLOOKUP(Table3[[#This Row],[Transaction ID]],Source_data!A:A,Source_data!E:E)</f>
        <v>Pune</v>
      </c>
      <c r="V1729" s="1">
        <f>_xlfn.IFNA(_xlfn.XLOOKUP(A1729,bank_processed_transactions[transaction_id],bank_processed_transactions[processing_minutes]),"")</f>
        <v>20.3</v>
      </c>
      <c r="W1729" s="31">
        <f>_xlfn.XLOOKUP(A1729,Source_data!A:A,Source_data!B:B)</f>
        <v>46069</v>
      </c>
    </row>
    <row r="1730" spans="1:23" x14ac:dyDescent="0.3">
      <c r="A1730" s="3" t="s">
        <v>483</v>
      </c>
      <c r="B1730" s="1">
        <f>_xlfn.XLOOKUP(A1730,bank_source_transactions__1[transaction_id],bank_source_transactions__1[amount_inr])</f>
        <v>20234.45</v>
      </c>
      <c r="C1730" s="1">
        <f>_xlfn.XLOOKUP(A1730,Processed_data!A:A,Processed_data!F:F)</f>
        <v>20234.45</v>
      </c>
      <c r="D1730" s="1" t="str">
        <f>_xlfn.XLOOKUP(A1730,bank_source_transactions__1[transaction_id],bank_source_transactions__1[transaction_status])</f>
        <v>FAILED</v>
      </c>
      <c r="E1730" s="1" t="str">
        <f>_xlfn.XLOOKUP(A1730,Processed_data!A:A,Processed_data!G:G)</f>
        <v>FAILED</v>
      </c>
      <c r="F1730" s="1">
        <f>COUNTIF(bank_processed_transactions[transaction_id],A1730)</f>
        <v>1</v>
      </c>
      <c r="G1730" s="1" t="str">
        <f t="shared" si="260"/>
        <v>found</v>
      </c>
      <c r="H1730" s="1" t="str">
        <f t="shared" si="261"/>
        <v>Not Duplicate</v>
      </c>
      <c r="I1730" s="1" t="str">
        <f t="shared" si="262"/>
        <v>match</v>
      </c>
      <c r="J1730" s="1" t="str">
        <f t="shared" si="263"/>
        <v>match</v>
      </c>
      <c r="K1730" s="1">
        <f t="shared" si="264"/>
        <v>0</v>
      </c>
      <c r="L1730" s="2">
        <f>IF(F1730=0,"not processed",_xlfn.MINIFS(Processed_data!H:H,Processed_data!A:A,A1730))</f>
        <v>46076</v>
      </c>
      <c r="M1730" s="1">
        <f>IF(F1730=0,"not processed",ABS(bank_source_transactions__1[[#This Row],[transaction_date]]-Reconciliation!L1730))</f>
        <v>3</v>
      </c>
      <c r="N1730" s="1" t="str" cm="1">
        <f t="array" ref="N1730">_xlfn.IFS(M1730="not Processed", "Not Processed",M1730&gt;2,"SLA Breached",M1730&lt;=2,"Within SLA")</f>
        <v>SLA Breached</v>
      </c>
      <c r="O1730" s="1" t="str">
        <f>_xlfn.XLOOKUP(A1730,Source_data!A:A,Source_data!D:D)</f>
        <v>NEFT</v>
      </c>
      <c r="P1730" s="1">
        <f t="shared" si="265"/>
        <v>0</v>
      </c>
      <c r="Q1730" s="1">
        <f t="shared" si="266"/>
        <v>0</v>
      </c>
      <c r="R1730" s="1">
        <f t="shared" si="267"/>
        <v>0</v>
      </c>
      <c r="S1730" s="1">
        <f t="shared" si="268"/>
        <v>0</v>
      </c>
      <c r="T1730" s="1">
        <f t="shared" si="269"/>
        <v>1</v>
      </c>
      <c r="U1730" s="1" t="str">
        <f>_xlfn.XLOOKUP(Table3[[#This Row],[Transaction ID]],Source_data!A:A,Source_data!E:E)</f>
        <v>Hyderabad</v>
      </c>
      <c r="V1730" s="1">
        <f>_xlfn.IFNA(_xlfn.XLOOKUP(A1730,bank_processed_transactions[transaction_id],bank_processed_transactions[processing_minutes]),"")</f>
        <v>6.1</v>
      </c>
      <c r="W1730" s="31">
        <f>_xlfn.XLOOKUP(A1730,Source_data!A:A,Source_data!B:B)</f>
        <v>46073</v>
      </c>
    </row>
    <row r="1731" spans="1:23" x14ac:dyDescent="0.3">
      <c r="A1731" s="4" t="s">
        <v>1583</v>
      </c>
      <c r="B1731" s="1">
        <f>_xlfn.XLOOKUP(A1731,bank_source_transactions__1[transaction_id],bank_source_transactions__1[amount_inr])</f>
        <v>20281.419999999998</v>
      </c>
      <c r="C1731" s="1">
        <f>_xlfn.XLOOKUP(A1731,Processed_data!A:A,Processed_data!F:F)</f>
        <v>20281.419999999998</v>
      </c>
      <c r="D1731" s="1" t="str">
        <f>_xlfn.XLOOKUP(A1731,bank_source_transactions__1[transaction_id],bank_source_transactions__1[transaction_status])</f>
        <v>SUCCESS</v>
      </c>
      <c r="E1731" s="1" t="str">
        <f>_xlfn.XLOOKUP(A1731,Processed_data!A:A,Processed_data!G:G)</f>
        <v>SUCCESS</v>
      </c>
      <c r="F1731" s="1">
        <f>COUNTIF(bank_processed_transactions[transaction_id],A1731)</f>
        <v>1</v>
      </c>
      <c r="G1731" s="1" t="str">
        <f t="shared" ref="G1731:G1794" si="270">IF(F1731=0,"missing","found")</f>
        <v>found</v>
      </c>
      <c r="H1731" s="1" t="str">
        <f t="shared" ref="H1731:H1794" si="271">IF(F1731&gt;1,"Duplicate","Not Duplicate")</f>
        <v>Not Duplicate</v>
      </c>
      <c r="I1731" s="1" t="str">
        <f t="shared" ref="I1731:I1794" si="272">IF(F1731=0,"not processed",IF(B1731=C1731,"match","mismatch"))</f>
        <v>match</v>
      </c>
      <c r="J1731" s="1" t="str">
        <f t="shared" ref="J1731:J1794" si="273">IF(F1731=0,"not processed",IF(D1731=E1731,"match","mismatch"))</f>
        <v>match</v>
      </c>
      <c r="K1731" s="1">
        <f t="shared" ref="K1731:K1794" si="274">IF(F1731=0,"missing",ABS(B1731-C1731))</f>
        <v>0</v>
      </c>
      <c r="L1731" s="2">
        <f>IF(F1731=0,"not processed",_xlfn.MINIFS(Processed_data!H:H,Processed_data!A:A,A1731))</f>
        <v>46060</v>
      </c>
      <c r="M1731" s="1">
        <f>IF(F1731=0,"not processed",ABS(bank_source_transactions__1[[#This Row],[transaction_date]]-Reconciliation!L1731))</f>
        <v>2</v>
      </c>
      <c r="N1731" s="1" t="str" cm="1">
        <f t="array" ref="N1731">_xlfn.IFS(M1731="not Processed", "Not Processed",M1731&gt;2,"SLA Breached",M1731&lt;=2,"Within SLA")</f>
        <v>Within SLA</v>
      </c>
      <c r="O1731" s="1" t="str">
        <f>_xlfn.XLOOKUP(A1731,Source_data!A:A,Source_data!D:D)</f>
        <v>UPI</v>
      </c>
      <c r="P1731" s="1">
        <f t="shared" ref="P1731:P1794" si="275">IF(G1731="missing",1,0)</f>
        <v>0</v>
      </c>
      <c r="Q1731" s="1">
        <f t="shared" ref="Q1731:Q1794" si="276">IF(H1731="duplicate",1,0)</f>
        <v>0</v>
      </c>
      <c r="R1731" s="1">
        <f t="shared" ref="R1731:R1794" si="277">IF(I1731="mismatch",1,0)</f>
        <v>0</v>
      </c>
      <c r="S1731" s="1">
        <f t="shared" ref="S1731:S1794" si="278">IF(J1731="mismatch",1,)</f>
        <v>0</v>
      </c>
      <c r="T1731" s="1">
        <f t="shared" ref="T1731:T1794" si="279">IF(N1731="sla breached",1,0)</f>
        <v>0</v>
      </c>
      <c r="U1731" s="1" t="str">
        <f>_xlfn.XLOOKUP(Table3[[#This Row],[Transaction ID]],Source_data!A:A,Source_data!E:E)</f>
        <v>Pune</v>
      </c>
      <c r="V1731" s="1">
        <f>_xlfn.IFNA(_xlfn.XLOOKUP(A1731,bank_processed_transactions[transaction_id],bank_processed_transactions[processing_minutes]),"")</f>
        <v>31.9</v>
      </c>
      <c r="W1731" s="31">
        <f>_xlfn.XLOOKUP(A1731,Source_data!A:A,Source_data!B:B)</f>
        <v>46058</v>
      </c>
    </row>
    <row r="1732" spans="1:23" x14ac:dyDescent="0.3">
      <c r="A1732" s="3" t="s">
        <v>199</v>
      </c>
      <c r="B1732" s="1">
        <f>_xlfn.XLOOKUP(A1732,bank_source_transactions__1[transaction_id],bank_source_transactions__1[amount_inr])</f>
        <v>52751.44</v>
      </c>
      <c r="C1732" s="1">
        <f>_xlfn.XLOOKUP(A1732,Processed_data!A:A,Processed_data!F:F)</f>
        <v>52751.44</v>
      </c>
      <c r="D1732" s="1" t="str">
        <f>_xlfn.XLOOKUP(A1732,bank_source_transactions__1[transaction_id],bank_source_transactions__1[transaction_status])</f>
        <v>SUCCESS</v>
      </c>
      <c r="E1732" s="1" t="str">
        <f>_xlfn.XLOOKUP(A1732,Processed_data!A:A,Processed_data!G:G)</f>
        <v>SUCCESS</v>
      </c>
      <c r="F1732" s="1">
        <f>COUNTIF(bank_processed_transactions[transaction_id],A1732)</f>
        <v>1</v>
      </c>
      <c r="G1732" s="1" t="str">
        <f t="shared" si="270"/>
        <v>found</v>
      </c>
      <c r="H1732" s="1" t="str">
        <f t="shared" si="271"/>
        <v>Not Duplicate</v>
      </c>
      <c r="I1732" s="1" t="str">
        <f t="shared" si="272"/>
        <v>match</v>
      </c>
      <c r="J1732" s="1" t="str">
        <f t="shared" si="273"/>
        <v>match</v>
      </c>
      <c r="K1732" s="1">
        <f t="shared" si="274"/>
        <v>0</v>
      </c>
      <c r="L1732" s="2">
        <f>IF(F1732=0,"not processed",_xlfn.MINIFS(Processed_data!H:H,Processed_data!A:A,A1732))</f>
        <v>46035</v>
      </c>
      <c r="M1732" s="1">
        <f>IF(F1732=0,"not processed",ABS(bank_source_transactions__1[[#This Row],[transaction_date]]-Reconciliation!L1732))</f>
        <v>1</v>
      </c>
      <c r="N1732" s="1" t="str" cm="1">
        <f t="array" ref="N1732">_xlfn.IFS(M1732="not Processed", "Not Processed",M1732&gt;2,"SLA Breached",M1732&lt;=2,"Within SLA")</f>
        <v>Within SLA</v>
      </c>
      <c r="O1732" s="1" t="str">
        <f>_xlfn.XLOOKUP(A1732,Source_data!A:A,Source_data!D:D)</f>
        <v>IMPS</v>
      </c>
      <c r="P1732" s="1">
        <f t="shared" si="275"/>
        <v>0</v>
      </c>
      <c r="Q1732" s="1">
        <f t="shared" si="276"/>
        <v>0</v>
      </c>
      <c r="R1732" s="1">
        <f t="shared" si="277"/>
        <v>0</v>
      </c>
      <c r="S1732" s="1">
        <f t="shared" si="278"/>
        <v>0</v>
      </c>
      <c r="T1732" s="1">
        <f t="shared" si="279"/>
        <v>0</v>
      </c>
      <c r="U1732" s="1" t="str">
        <f>_xlfn.XLOOKUP(Table3[[#This Row],[Transaction ID]],Source_data!A:A,Source_data!E:E)</f>
        <v>Hyderabad</v>
      </c>
      <c r="V1732" s="1">
        <f>_xlfn.IFNA(_xlfn.XLOOKUP(A1732,bank_processed_transactions[transaction_id],bank_processed_transactions[processing_minutes]),"")</f>
        <v>51.3</v>
      </c>
      <c r="W1732" s="31">
        <f>_xlfn.XLOOKUP(A1732,Source_data!A:A,Source_data!B:B)</f>
        <v>46034</v>
      </c>
    </row>
    <row r="1733" spans="1:23" x14ac:dyDescent="0.3">
      <c r="A1733" s="4" t="s">
        <v>3833</v>
      </c>
      <c r="B1733" s="1">
        <f>_xlfn.XLOOKUP(A1733,bank_source_transactions__1[transaction_id],bank_source_transactions__1[amount_inr])</f>
        <v>7016.25</v>
      </c>
      <c r="C1733" s="1">
        <f>_xlfn.XLOOKUP(A1733,Processed_data!A:A,Processed_data!F:F)</f>
        <v>7016.25</v>
      </c>
      <c r="D1733" s="1" t="str">
        <f>_xlfn.XLOOKUP(A1733,bank_source_transactions__1[transaction_id],bank_source_transactions__1[transaction_status])</f>
        <v>SUCCESS</v>
      </c>
      <c r="E1733" s="1" t="str">
        <f>_xlfn.XLOOKUP(A1733,Processed_data!A:A,Processed_data!G:G)</f>
        <v>SUCCESS</v>
      </c>
      <c r="F1733" s="1">
        <f>COUNTIF(bank_processed_transactions[transaction_id],A1733)</f>
        <v>1</v>
      </c>
      <c r="G1733" s="1" t="str">
        <f t="shared" si="270"/>
        <v>found</v>
      </c>
      <c r="H1733" s="1" t="str">
        <f t="shared" si="271"/>
        <v>Not Duplicate</v>
      </c>
      <c r="I1733" s="1" t="str">
        <f t="shared" si="272"/>
        <v>match</v>
      </c>
      <c r="J1733" s="1" t="str">
        <f t="shared" si="273"/>
        <v>match</v>
      </c>
      <c r="K1733" s="1">
        <f t="shared" si="274"/>
        <v>0</v>
      </c>
      <c r="L1733" s="2">
        <f>IF(F1733=0,"not processed",_xlfn.MINIFS(Processed_data!H:H,Processed_data!A:A,A1733))</f>
        <v>46113</v>
      </c>
      <c r="M1733" s="1">
        <f>IF(F1733=0,"not processed",ABS(bank_source_transactions__1[[#This Row],[transaction_date]]-Reconciliation!L1733))</f>
        <v>2</v>
      </c>
      <c r="N1733" s="1" t="str" cm="1">
        <f t="array" ref="N1733">_xlfn.IFS(M1733="not Processed", "Not Processed",M1733&gt;2,"SLA Breached",M1733&lt;=2,"Within SLA")</f>
        <v>Within SLA</v>
      </c>
      <c r="O1733" s="1" t="str">
        <f>_xlfn.XLOOKUP(A1733,Source_data!A:A,Source_data!D:D)</f>
        <v>NEFT</v>
      </c>
      <c r="P1733" s="1">
        <f t="shared" si="275"/>
        <v>0</v>
      </c>
      <c r="Q1733" s="1">
        <f t="shared" si="276"/>
        <v>0</v>
      </c>
      <c r="R1733" s="1">
        <f t="shared" si="277"/>
        <v>0</v>
      </c>
      <c r="S1733" s="1">
        <f t="shared" si="278"/>
        <v>0</v>
      </c>
      <c r="T1733" s="1">
        <f t="shared" si="279"/>
        <v>0</v>
      </c>
      <c r="U1733" s="1" t="str">
        <f>_xlfn.XLOOKUP(Table3[[#This Row],[Transaction ID]],Source_data!A:A,Source_data!E:E)</f>
        <v>Mumbai</v>
      </c>
      <c r="V1733" s="1">
        <f>_xlfn.IFNA(_xlfn.XLOOKUP(A1733,bank_processed_transactions[transaction_id],bank_processed_transactions[processing_minutes]),"")</f>
        <v>9.6</v>
      </c>
      <c r="W1733" s="31">
        <f>_xlfn.XLOOKUP(A1733,Source_data!A:A,Source_data!B:B)</f>
        <v>46111</v>
      </c>
    </row>
    <row r="1734" spans="1:23" x14ac:dyDescent="0.3">
      <c r="A1734" s="3" t="s">
        <v>2305</v>
      </c>
      <c r="B1734" s="1">
        <f>_xlfn.XLOOKUP(A1734,bank_source_transactions__1[transaction_id],bank_source_transactions__1[amount_inr])</f>
        <v>1307.17</v>
      </c>
      <c r="C1734" s="1">
        <f>_xlfn.XLOOKUP(A1734,Processed_data!A:A,Processed_data!F:F)</f>
        <v>1307.17</v>
      </c>
      <c r="D1734" s="1" t="str">
        <f>_xlfn.XLOOKUP(A1734,bank_source_transactions__1[transaction_id],bank_source_transactions__1[transaction_status])</f>
        <v>SUCCESS</v>
      </c>
      <c r="E1734" s="1" t="str">
        <f>_xlfn.XLOOKUP(A1734,Processed_data!A:A,Processed_data!G:G)</f>
        <v>SUCCESS</v>
      </c>
      <c r="F1734" s="1">
        <f>COUNTIF(bank_processed_transactions[transaction_id],A1734)</f>
        <v>1</v>
      </c>
      <c r="G1734" s="1" t="str">
        <f t="shared" si="270"/>
        <v>found</v>
      </c>
      <c r="H1734" s="1" t="str">
        <f t="shared" si="271"/>
        <v>Not Duplicate</v>
      </c>
      <c r="I1734" s="1" t="str">
        <f t="shared" si="272"/>
        <v>match</v>
      </c>
      <c r="J1734" s="1" t="str">
        <f t="shared" si="273"/>
        <v>match</v>
      </c>
      <c r="K1734" s="1">
        <f t="shared" si="274"/>
        <v>0</v>
      </c>
      <c r="L1734" s="2">
        <f>IF(F1734=0,"not processed",_xlfn.MINIFS(Processed_data!H:H,Processed_data!A:A,A1734))</f>
        <v>46046</v>
      </c>
      <c r="M1734" s="1">
        <f>IF(F1734=0,"not processed",ABS(bank_source_transactions__1[[#This Row],[transaction_date]]-Reconciliation!L1734))</f>
        <v>2</v>
      </c>
      <c r="N1734" s="1" t="str" cm="1">
        <f t="array" ref="N1734">_xlfn.IFS(M1734="not Processed", "Not Processed",M1734&gt;2,"SLA Breached",M1734&lt;=2,"Within SLA")</f>
        <v>Within SLA</v>
      </c>
      <c r="O1734" s="1" t="str">
        <f>_xlfn.XLOOKUP(A1734,Source_data!A:A,Source_data!D:D)</f>
        <v>NEFT</v>
      </c>
      <c r="P1734" s="1">
        <f t="shared" si="275"/>
        <v>0</v>
      </c>
      <c r="Q1734" s="1">
        <f t="shared" si="276"/>
        <v>0</v>
      </c>
      <c r="R1734" s="1">
        <f t="shared" si="277"/>
        <v>0</v>
      </c>
      <c r="S1734" s="1">
        <f t="shared" si="278"/>
        <v>0</v>
      </c>
      <c r="T1734" s="1">
        <f t="shared" si="279"/>
        <v>0</v>
      </c>
      <c r="U1734" s="1" t="str">
        <f>_xlfn.XLOOKUP(Table3[[#This Row],[Transaction ID]],Source_data!A:A,Source_data!E:E)</f>
        <v>Hyderabad</v>
      </c>
      <c r="V1734" s="1">
        <f>_xlfn.IFNA(_xlfn.XLOOKUP(A1734,bank_processed_transactions[transaction_id],bank_processed_transactions[processing_minutes]),"")</f>
        <v>24.9</v>
      </c>
      <c r="W1734" s="31">
        <f>_xlfn.XLOOKUP(A1734,Source_data!A:A,Source_data!B:B)</f>
        <v>46044</v>
      </c>
    </row>
    <row r="1735" spans="1:23" x14ac:dyDescent="0.3">
      <c r="A1735" s="4" t="s">
        <v>3459</v>
      </c>
      <c r="B1735" s="1">
        <f>_xlfn.XLOOKUP(A1735,bank_source_transactions__1[transaction_id],bank_source_transactions__1[amount_inr])</f>
        <v>15656.59</v>
      </c>
      <c r="C1735" s="1">
        <f>_xlfn.XLOOKUP(A1735,Processed_data!A:A,Processed_data!F:F)</f>
        <v>15656.59</v>
      </c>
      <c r="D1735" s="1" t="str">
        <f>_xlfn.XLOOKUP(A1735,bank_source_transactions__1[transaction_id],bank_source_transactions__1[transaction_status])</f>
        <v>FAILED</v>
      </c>
      <c r="E1735" s="1" t="str">
        <f>_xlfn.XLOOKUP(A1735,Processed_data!A:A,Processed_data!G:G)</f>
        <v>FAILED</v>
      </c>
      <c r="F1735" s="1">
        <f>COUNTIF(bank_processed_transactions[transaction_id],A1735)</f>
        <v>1</v>
      </c>
      <c r="G1735" s="1" t="str">
        <f t="shared" si="270"/>
        <v>found</v>
      </c>
      <c r="H1735" s="1" t="str">
        <f t="shared" si="271"/>
        <v>Not Duplicate</v>
      </c>
      <c r="I1735" s="1" t="str">
        <f t="shared" si="272"/>
        <v>match</v>
      </c>
      <c r="J1735" s="1" t="str">
        <f t="shared" si="273"/>
        <v>match</v>
      </c>
      <c r="K1735" s="1">
        <f t="shared" si="274"/>
        <v>0</v>
      </c>
      <c r="L1735" s="2">
        <f>IF(F1735=0,"not processed",_xlfn.MINIFS(Processed_data!H:H,Processed_data!A:A,A1735))</f>
        <v>46028</v>
      </c>
      <c r="M1735" s="1">
        <f>IF(F1735=0,"not processed",ABS(bank_source_transactions__1[[#This Row],[transaction_date]]-Reconciliation!L1735))</f>
        <v>2</v>
      </c>
      <c r="N1735" s="1" t="str" cm="1">
        <f t="array" ref="N1735">_xlfn.IFS(M1735="not Processed", "Not Processed",M1735&gt;2,"SLA Breached",M1735&lt;=2,"Within SLA")</f>
        <v>Within SLA</v>
      </c>
      <c r="O1735" s="1" t="str">
        <f>_xlfn.XLOOKUP(A1735,Source_data!A:A,Source_data!D:D)</f>
        <v>UPI</v>
      </c>
      <c r="P1735" s="1">
        <f t="shared" si="275"/>
        <v>0</v>
      </c>
      <c r="Q1735" s="1">
        <f t="shared" si="276"/>
        <v>0</v>
      </c>
      <c r="R1735" s="1">
        <f t="shared" si="277"/>
        <v>0</v>
      </c>
      <c r="S1735" s="1">
        <f t="shared" si="278"/>
        <v>0</v>
      </c>
      <c r="T1735" s="1">
        <f t="shared" si="279"/>
        <v>0</v>
      </c>
      <c r="U1735" s="1" t="str">
        <f>_xlfn.XLOOKUP(Table3[[#This Row],[Transaction ID]],Source_data!A:A,Source_data!E:E)</f>
        <v>Hyderabad</v>
      </c>
      <c r="V1735" s="1">
        <f>_xlfn.IFNA(_xlfn.XLOOKUP(A1735,bank_processed_transactions[transaction_id],bank_processed_transactions[processing_minutes]),"")</f>
        <v>34.5</v>
      </c>
      <c r="W1735" s="31">
        <f>_xlfn.XLOOKUP(A1735,Source_data!A:A,Source_data!B:B)</f>
        <v>46026</v>
      </c>
    </row>
    <row r="1736" spans="1:23" x14ac:dyDescent="0.3">
      <c r="A1736" s="3" t="s">
        <v>4091</v>
      </c>
      <c r="B1736" s="1">
        <f>_xlfn.XLOOKUP(A1736,bank_source_transactions__1[transaction_id],bank_source_transactions__1[amount_inr])</f>
        <v>233.48</v>
      </c>
      <c r="C1736" s="1">
        <f>_xlfn.XLOOKUP(A1736,Processed_data!A:A,Processed_data!F:F)</f>
        <v>233.48</v>
      </c>
      <c r="D1736" s="1" t="str">
        <f>_xlfn.XLOOKUP(A1736,bank_source_transactions__1[transaction_id],bank_source_transactions__1[transaction_status])</f>
        <v>SUCCESS</v>
      </c>
      <c r="E1736" s="1" t="str">
        <f>_xlfn.XLOOKUP(A1736,Processed_data!A:A,Processed_data!G:G)</f>
        <v>SUCCESS</v>
      </c>
      <c r="F1736" s="1">
        <f>COUNTIF(bank_processed_transactions[transaction_id],A1736)</f>
        <v>1</v>
      </c>
      <c r="G1736" s="1" t="str">
        <f t="shared" si="270"/>
        <v>found</v>
      </c>
      <c r="H1736" s="1" t="str">
        <f t="shared" si="271"/>
        <v>Not Duplicate</v>
      </c>
      <c r="I1736" s="1" t="str">
        <f t="shared" si="272"/>
        <v>match</v>
      </c>
      <c r="J1736" s="1" t="str">
        <f t="shared" si="273"/>
        <v>match</v>
      </c>
      <c r="K1736" s="1">
        <f t="shared" si="274"/>
        <v>0</v>
      </c>
      <c r="L1736" s="2">
        <f>IF(F1736=0,"not processed",_xlfn.MINIFS(Processed_data!H:H,Processed_data!A:A,A1736))</f>
        <v>46049</v>
      </c>
      <c r="M1736" s="1">
        <f>IF(F1736=0,"not processed",ABS(bank_source_transactions__1[[#This Row],[transaction_date]]-Reconciliation!L1736))</f>
        <v>1</v>
      </c>
      <c r="N1736" s="1" t="str" cm="1">
        <f t="array" ref="N1736">_xlfn.IFS(M1736="not Processed", "Not Processed",M1736&gt;2,"SLA Breached",M1736&lt;=2,"Within SLA")</f>
        <v>Within SLA</v>
      </c>
      <c r="O1736" s="1" t="str">
        <f>_xlfn.XLOOKUP(A1736,Source_data!A:A,Source_data!D:D)</f>
        <v>IMPS</v>
      </c>
      <c r="P1736" s="1">
        <f t="shared" si="275"/>
        <v>0</v>
      </c>
      <c r="Q1736" s="1">
        <f t="shared" si="276"/>
        <v>0</v>
      </c>
      <c r="R1736" s="1">
        <f t="shared" si="277"/>
        <v>0</v>
      </c>
      <c r="S1736" s="1">
        <f t="shared" si="278"/>
        <v>0</v>
      </c>
      <c r="T1736" s="1">
        <f t="shared" si="279"/>
        <v>0</v>
      </c>
      <c r="U1736" s="1" t="str">
        <f>_xlfn.XLOOKUP(Table3[[#This Row],[Transaction ID]],Source_data!A:A,Source_data!E:E)</f>
        <v>Bengaluru</v>
      </c>
      <c r="V1736" s="1">
        <f>_xlfn.IFNA(_xlfn.XLOOKUP(A1736,bank_processed_transactions[transaction_id],bank_processed_transactions[processing_minutes]),"")</f>
        <v>51</v>
      </c>
      <c r="W1736" s="31">
        <f>_xlfn.XLOOKUP(A1736,Source_data!A:A,Source_data!B:B)</f>
        <v>46048</v>
      </c>
    </row>
    <row r="1737" spans="1:23" x14ac:dyDescent="0.3">
      <c r="A1737" s="4" t="s">
        <v>1448</v>
      </c>
      <c r="B1737" s="1">
        <f>_xlfn.XLOOKUP(A1737,bank_source_transactions__1[transaction_id],bank_source_transactions__1[amount_inr])</f>
        <v>6474.02</v>
      </c>
      <c r="C1737" s="1">
        <f>_xlfn.XLOOKUP(A1737,Processed_data!A:A,Processed_data!F:F)</f>
        <v>6474.02</v>
      </c>
      <c r="D1737" s="1" t="str">
        <f>_xlfn.XLOOKUP(A1737,bank_source_transactions__1[transaction_id],bank_source_transactions__1[transaction_status])</f>
        <v>SUCCESS</v>
      </c>
      <c r="E1737" s="1" t="str">
        <f>_xlfn.XLOOKUP(A1737,Processed_data!A:A,Processed_data!G:G)</f>
        <v>SUCCESS</v>
      </c>
      <c r="F1737" s="1">
        <f>COUNTIF(bank_processed_transactions[transaction_id],A1737)</f>
        <v>1</v>
      </c>
      <c r="G1737" s="1" t="str">
        <f t="shared" si="270"/>
        <v>found</v>
      </c>
      <c r="H1737" s="1" t="str">
        <f t="shared" si="271"/>
        <v>Not Duplicate</v>
      </c>
      <c r="I1737" s="1" t="str">
        <f t="shared" si="272"/>
        <v>match</v>
      </c>
      <c r="J1737" s="1" t="str">
        <f t="shared" si="273"/>
        <v>match</v>
      </c>
      <c r="K1737" s="1">
        <f t="shared" si="274"/>
        <v>0</v>
      </c>
      <c r="L1737" s="2">
        <f>IF(F1737=0,"not processed",_xlfn.MINIFS(Processed_data!H:H,Processed_data!A:A,A1737))</f>
        <v>46055</v>
      </c>
      <c r="M1737" s="1">
        <f>IF(F1737=0,"not processed",ABS(bank_source_transactions__1[[#This Row],[transaction_date]]-Reconciliation!L1737))</f>
        <v>0</v>
      </c>
      <c r="N1737" s="1" t="str" cm="1">
        <f t="array" ref="N1737">_xlfn.IFS(M1737="not Processed", "Not Processed",M1737&gt;2,"SLA Breached",M1737&lt;=2,"Within SLA")</f>
        <v>Within SLA</v>
      </c>
      <c r="O1737" s="1" t="str">
        <f>_xlfn.XLOOKUP(A1737,Source_data!A:A,Source_data!D:D)</f>
        <v>CARD</v>
      </c>
      <c r="P1737" s="1">
        <f t="shared" si="275"/>
        <v>0</v>
      </c>
      <c r="Q1737" s="1">
        <f t="shared" si="276"/>
        <v>0</v>
      </c>
      <c r="R1737" s="1">
        <f t="shared" si="277"/>
        <v>0</v>
      </c>
      <c r="S1737" s="1">
        <f t="shared" si="278"/>
        <v>0</v>
      </c>
      <c r="T1737" s="1">
        <f t="shared" si="279"/>
        <v>0</v>
      </c>
      <c r="U1737" s="1" t="str">
        <f>_xlfn.XLOOKUP(Table3[[#This Row],[Transaction ID]],Source_data!A:A,Source_data!E:E)</f>
        <v>Mumbai</v>
      </c>
      <c r="V1737" s="1">
        <f>_xlfn.IFNA(_xlfn.XLOOKUP(A1737,bank_processed_transactions[transaction_id],bank_processed_transactions[processing_minutes]),"")</f>
        <v>40.1</v>
      </c>
      <c r="W1737" s="31">
        <f>_xlfn.XLOOKUP(A1737,Source_data!A:A,Source_data!B:B)</f>
        <v>46055</v>
      </c>
    </row>
    <row r="1738" spans="1:23" x14ac:dyDescent="0.3">
      <c r="A1738" s="3" t="s">
        <v>3383</v>
      </c>
      <c r="B1738" s="1">
        <f>_xlfn.XLOOKUP(A1738,bank_source_transactions__1[transaction_id],bank_source_transactions__1[amount_inr])</f>
        <v>36333.78</v>
      </c>
      <c r="C1738" s="1">
        <f>_xlfn.XLOOKUP(A1738,Processed_data!A:A,Processed_data!F:F)</f>
        <v>36333.78</v>
      </c>
      <c r="D1738" s="1" t="str">
        <f>_xlfn.XLOOKUP(A1738,bank_source_transactions__1[transaction_id],bank_source_transactions__1[transaction_status])</f>
        <v>SUCCESS</v>
      </c>
      <c r="E1738" s="1" t="str">
        <f>_xlfn.XLOOKUP(A1738,Processed_data!A:A,Processed_data!G:G)</f>
        <v>SUCCESS</v>
      </c>
      <c r="F1738" s="1">
        <f>COUNTIF(bank_processed_transactions[transaction_id],A1738)</f>
        <v>1</v>
      </c>
      <c r="G1738" s="1" t="str">
        <f t="shared" si="270"/>
        <v>found</v>
      </c>
      <c r="H1738" s="1" t="str">
        <f t="shared" si="271"/>
        <v>Not Duplicate</v>
      </c>
      <c r="I1738" s="1" t="str">
        <f t="shared" si="272"/>
        <v>match</v>
      </c>
      <c r="J1738" s="1" t="str">
        <f t="shared" si="273"/>
        <v>match</v>
      </c>
      <c r="K1738" s="1">
        <f t="shared" si="274"/>
        <v>0</v>
      </c>
      <c r="L1738" s="2">
        <f>IF(F1738=0,"not processed",_xlfn.MINIFS(Processed_data!H:H,Processed_data!A:A,A1738))</f>
        <v>46056</v>
      </c>
      <c r="M1738" s="1">
        <f>IF(F1738=0,"not processed",ABS(bank_source_transactions__1[[#This Row],[transaction_date]]-Reconciliation!L1738))</f>
        <v>3</v>
      </c>
      <c r="N1738" s="1" t="str" cm="1">
        <f t="array" ref="N1738">_xlfn.IFS(M1738="not Processed", "Not Processed",M1738&gt;2,"SLA Breached",M1738&lt;=2,"Within SLA")</f>
        <v>SLA Breached</v>
      </c>
      <c r="O1738" s="1" t="str">
        <f>_xlfn.XLOOKUP(A1738,Source_data!A:A,Source_data!D:D)</f>
        <v>IMPS</v>
      </c>
      <c r="P1738" s="1">
        <f t="shared" si="275"/>
        <v>0</v>
      </c>
      <c r="Q1738" s="1">
        <f t="shared" si="276"/>
        <v>0</v>
      </c>
      <c r="R1738" s="1">
        <f t="shared" si="277"/>
        <v>0</v>
      </c>
      <c r="S1738" s="1">
        <f t="shared" si="278"/>
        <v>0</v>
      </c>
      <c r="T1738" s="1">
        <f t="shared" si="279"/>
        <v>1</v>
      </c>
      <c r="U1738" s="1" t="str">
        <f>_xlfn.XLOOKUP(Table3[[#This Row],[Transaction ID]],Source_data!A:A,Source_data!E:E)</f>
        <v>Mumbai</v>
      </c>
      <c r="V1738" s="1">
        <f>_xlfn.IFNA(_xlfn.XLOOKUP(A1738,bank_processed_transactions[transaction_id],bank_processed_transactions[processing_minutes]),"")</f>
        <v>6.6</v>
      </c>
      <c r="W1738" s="31">
        <f>_xlfn.XLOOKUP(A1738,Source_data!A:A,Source_data!B:B)</f>
        <v>46053</v>
      </c>
    </row>
    <row r="1739" spans="1:23" x14ac:dyDescent="0.3">
      <c r="A1739" s="4" t="s">
        <v>81</v>
      </c>
      <c r="B1739" s="1">
        <f>_xlfn.XLOOKUP(A1739,bank_source_transactions__1[transaction_id],bank_source_transactions__1[amount_inr])</f>
        <v>978.56</v>
      </c>
      <c r="C1739" s="1">
        <f>_xlfn.XLOOKUP(A1739,Processed_data!A:A,Processed_data!F:F)</f>
        <v>978.56</v>
      </c>
      <c r="D1739" s="1" t="str">
        <f>_xlfn.XLOOKUP(A1739,bank_source_transactions__1[transaction_id],bank_source_transactions__1[transaction_status])</f>
        <v>SUCCESS</v>
      </c>
      <c r="E1739" s="1" t="str">
        <f>_xlfn.XLOOKUP(A1739,Processed_data!A:A,Processed_data!G:G)</f>
        <v>SUCCESS</v>
      </c>
      <c r="F1739" s="1">
        <f>COUNTIF(bank_processed_transactions[transaction_id],A1739)</f>
        <v>1</v>
      </c>
      <c r="G1739" s="1" t="str">
        <f t="shared" si="270"/>
        <v>found</v>
      </c>
      <c r="H1739" s="1" t="str">
        <f t="shared" si="271"/>
        <v>Not Duplicate</v>
      </c>
      <c r="I1739" s="1" t="str">
        <f t="shared" si="272"/>
        <v>match</v>
      </c>
      <c r="J1739" s="1" t="str">
        <f t="shared" si="273"/>
        <v>match</v>
      </c>
      <c r="K1739" s="1">
        <f t="shared" si="274"/>
        <v>0</v>
      </c>
      <c r="L1739" s="2">
        <f>IF(F1739=0,"not processed",_xlfn.MINIFS(Processed_data!H:H,Processed_data!A:A,A1739))</f>
        <v>46110</v>
      </c>
      <c r="M1739" s="1">
        <f>IF(F1739=0,"not processed",ABS(bank_source_transactions__1[[#This Row],[transaction_date]]-Reconciliation!L1739))</f>
        <v>1</v>
      </c>
      <c r="N1739" s="1" t="str" cm="1">
        <f t="array" ref="N1739">_xlfn.IFS(M1739="not Processed", "Not Processed",M1739&gt;2,"SLA Breached",M1739&lt;=2,"Within SLA")</f>
        <v>Within SLA</v>
      </c>
      <c r="O1739" s="1" t="str">
        <f>_xlfn.XLOOKUP(A1739,Source_data!A:A,Source_data!D:D)</f>
        <v>UPI</v>
      </c>
      <c r="P1739" s="1">
        <f t="shared" si="275"/>
        <v>0</v>
      </c>
      <c r="Q1739" s="1">
        <f t="shared" si="276"/>
        <v>0</v>
      </c>
      <c r="R1739" s="1">
        <f t="shared" si="277"/>
        <v>0</v>
      </c>
      <c r="S1739" s="1">
        <f t="shared" si="278"/>
        <v>0</v>
      </c>
      <c r="T1739" s="1">
        <f t="shared" si="279"/>
        <v>0</v>
      </c>
      <c r="U1739" s="1" t="str">
        <f>_xlfn.XLOOKUP(Table3[[#This Row],[Transaction ID]],Source_data!A:A,Source_data!E:E)</f>
        <v>Hyderabad</v>
      </c>
      <c r="V1739" s="1">
        <f>_xlfn.IFNA(_xlfn.XLOOKUP(A1739,bank_processed_transactions[transaction_id],bank_processed_transactions[processing_minutes]),"")</f>
        <v>24.2</v>
      </c>
      <c r="W1739" s="31">
        <f>_xlfn.XLOOKUP(A1739,Source_data!A:A,Source_data!B:B)</f>
        <v>46109</v>
      </c>
    </row>
    <row r="1740" spans="1:23" x14ac:dyDescent="0.3">
      <c r="A1740" s="3" t="s">
        <v>3930</v>
      </c>
      <c r="B1740" s="1">
        <f>_xlfn.XLOOKUP(A1740,bank_source_transactions__1[transaction_id],bank_source_transactions__1[amount_inr])</f>
        <v>3198.87</v>
      </c>
      <c r="C1740" s="1">
        <f>_xlfn.XLOOKUP(A1740,Processed_data!A:A,Processed_data!F:F)</f>
        <v>3198.87</v>
      </c>
      <c r="D1740" s="1" t="str">
        <f>_xlfn.XLOOKUP(A1740,bank_source_transactions__1[transaction_id],bank_source_transactions__1[transaction_status])</f>
        <v>SUCCESS</v>
      </c>
      <c r="E1740" s="1" t="str">
        <f>_xlfn.XLOOKUP(A1740,Processed_data!A:A,Processed_data!G:G)</f>
        <v>SUCCESS</v>
      </c>
      <c r="F1740" s="1">
        <f>COUNTIF(bank_processed_transactions[transaction_id],A1740)</f>
        <v>1</v>
      </c>
      <c r="G1740" s="1" t="str">
        <f t="shared" si="270"/>
        <v>found</v>
      </c>
      <c r="H1740" s="1" t="str">
        <f t="shared" si="271"/>
        <v>Not Duplicate</v>
      </c>
      <c r="I1740" s="1" t="str">
        <f t="shared" si="272"/>
        <v>match</v>
      </c>
      <c r="J1740" s="1" t="str">
        <f t="shared" si="273"/>
        <v>match</v>
      </c>
      <c r="K1740" s="1">
        <f t="shared" si="274"/>
        <v>0</v>
      </c>
      <c r="L1740" s="2">
        <f>IF(F1740=0,"not processed",_xlfn.MINIFS(Processed_data!H:H,Processed_data!A:A,A1740))</f>
        <v>46075</v>
      </c>
      <c r="M1740" s="1">
        <f>IF(F1740=0,"not processed",ABS(bank_source_transactions__1[[#This Row],[transaction_date]]-Reconciliation!L1740))</f>
        <v>0</v>
      </c>
      <c r="N1740" s="1" t="str" cm="1">
        <f t="array" ref="N1740">_xlfn.IFS(M1740="not Processed", "Not Processed",M1740&gt;2,"SLA Breached",M1740&lt;=2,"Within SLA")</f>
        <v>Within SLA</v>
      </c>
      <c r="O1740" s="1" t="str">
        <f>_xlfn.XLOOKUP(A1740,Source_data!A:A,Source_data!D:D)</f>
        <v>UPI</v>
      </c>
      <c r="P1740" s="1">
        <f t="shared" si="275"/>
        <v>0</v>
      </c>
      <c r="Q1740" s="1">
        <f t="shared" si="276"/>
        <v>0</v>
      </c>
      <c r="R1740" s="1">
        <f t="shared" si="277"/>
        <v>0</v>
      </c>
      <c r="S1740" s="1">
        <f t="shared" si="278"/>
        <v>0</v>
      </c>
      <c r="T1740" s="1">
        <f t="shared" si="279"/>
        <v>0</v>
      </c>
      <c r="U1740" s="1" t="str">
        <f>_xlfn.XLOOKUP(Table3[[#This Row],[Transaction ID]],Source_data!A:A,Source_data!E:E)</f>
        <v>Pune</v>
      </c>
      <c r="V1740" s="1">
        <f>_xlfn.IFNA(_xlfn.XLOOKUP(A1740,bank_processed_transactions[transaction_id],bank_processed_transactions[processing_minutes]),"")</f>
        <v>29.7</v>
      </c>
      <c r="W1740" s="31">
        <f>_xlfn.XLOOKUP(A1740,Source_data!A:A,Source_data!B:B)</f>
        <v>46075</v>
      </c>
    </row>
    <row r="1741" spans="1:23" x14ac:dyDescent="0.3">
      <c r="A1741" s="4" t="s">
        <v>5021</v>
      </c>
      <c r="B1741" s="1">
        <f>_xlfn.XLOOKUP(A1741,bank_source_transactions__1[transaction_id],bank_source_transactions__1[amount_inr])</f>
        <v>10339.219999999999</v>
      </c>
      <c r="C1741" s="1" t="e">
        <f>_xlfn.XLOOKUP(A1741,Processed_data!A:A,Processed_data!F:F)</f>
        <v>#N/A</v>
      </c>
      <c r="D1741" s="1" t="str">
        <f>_xlfn.XLOOKUP(A1741,bank_source_transactions__1[transaction_id],bank_source_transactions__1[transaction_status])</f>
        <v>SUCCESS</v>
      </c>
      <c r="E1741" s="1" t="e">
        <f>_xlfn.XLOOKUP(A1741,Processed_data!A:A,Processed_data!G:G)</f>
        <v>#N/A</v>
      </c>
      <c r="F1741" s="1">
        <f>COUNTIF(bank_processed_transactions[transaction_id],A1741)</f>
        <v>0</v>
      </c>
      <c r="G1741" s="1" t="str">
        <f t="shared" si="270"/>
        <v>missing</v>
      </c>
      <c r="H1741" s="1" t="str">
        <f t="shared" si="271"/>
        <v>Not Duplicate</v>
      </c>
      <c r="I1741" s="1" t="str">
        <f t="shared" si="272"/>
        <v>not processed</v>
      </c>
      <c r="J1741" s="1" t="str">
        <f t="shared" si="273"/>
        <v>not processed</v>
      </c>
      <c r="K1741" s="1" t="str">
        <f t="shared" si="274"/>
        <v>missing</v>
      </c>
      <c r="L1741" s="2" t="str">
        <f>IF(F1741=0,"not processed",_xlfn.MINIFS(Processed_data!H:H,Processed_data!A:A,A1741))</f>
        <v>not processed</v>
      </c>
      <c r="M1741" s="1" t="str">
        <f>IF(F1741=0,"not processed",ABS(bank_source_transactions__1[[#This Row],[transaction_date]]-Reconciliation!L1741))</f>
        <v>not processed</v>
      </c>
      <c r="N1741" s="1" t="str" cm="1">
        <f t="array" ref="N1741">_xlfn.IFS(M1741="not Processed", "Not Processed",M1741&gt;2,"SLA Breached",M1741&lt;=2,"Within SLA")</f>
        <v>Not Processed</v>
      </c>
      <c r="O1741" s="1" t="str">
        <f>_xlfn.XLOOKUP(A1741,Source_data!A:A,Source_data!D:D)</f>
        <v>UPI</v>
      </c>
      <c r="P1741" s="1">
        <f t="shared" si="275"/>
        <v>1</v>
      </c>
      <c r="Q1741" s="1">
        <f t="shared" si="276"/>
        <v>0</v>
      </c>
      <c r="R1741" s="1">
        <f t="shared" si="277"/>
        <v>0</v>
      </c>
      <c r="S1741" s="1">
        <f t="shared" si="278"/>
        <v>0</v>
      </c>
      <c r="T1741" s="1">
        <f t="shared" si="279"/>
        <v>0</v>
      </c>
      <c r="U1741" s="1" t="str">
        <f>_xlfn.XLOOKUP(Table3[[#This Row],[Transaction ID]],Source_data!A:A,Source_data!E:E)</f>
        <v>Mumbai</v>
      </c>
      <c r="V1741" s="1" t="str">
        <f>_xlfn.IFNA(_xlfn.XLOOKUP(A1741,bank_processed_transactions[transaction_id],bank_processed_transactions[processing_minutes]),"")</f>
        <v/>
      </c>
      <c r="W1741" s="31">
        <f>_xlfn.XLOOKUP(A1741,Source_data!A:A,Source_data!B:B)</f>
        <v>46106</v>
      </c>
    </row>
    <row r="1742" spans="1:23" x14ac:dyDescent="0.3">
      <c r="A1742" s="3" t="s">
        <v>3721</v>
      </c>
      <c r="B1742" s="1">
        <f>_xlfn.XLOOKUP(A1742,bank_source_transactions__1[transaction_id],bank_source_transactions__1[amount_inr])</f>
        <v>14214.77</v>
      </c>
      <c r="C1742" s="1">
        <f>_xlfn.XLOOKUP(A1742,Processed_data!A:A,Processed_data!F:F)</f>
        <v>14214.77</v>
      </c>
      <c r="D1742" s="1" t="str">
        <f>_xlfn.XLOOKUP(A1742,bank_source_transactions__1[transaction_id],bank_source_transactions__1[transaction_status])</f>
        <v>SUCCESS</v>
      </c>
      <c r="E1742" s="1" t="str">
        <f>_xlfn.XLOOKUP(A1742,Processed_data!A:A,Processed_data!G:G)</f>
        <v>SUCCESS</v>
      </c>
      <c r="F1742" s="1">
        <f>COUNTIF(bank_processed_transactions[transaction_id],A1742)</f>
        <v>1</v>
      </c>
      <c r="G1742" s="1" t="str">
        <f t="shared" si="270"/>
        <v>found</v>
      </c>
      <c r="H1742" s="1" t="str">
        <f t="shared" si="271"/>
        <v>Not Duplicate</v>
      </c>
      <c r="I1742" s="1" t="str">
        <f t="shared" si="272"/>
        <v>match</v>
      </c>
      <c r="J1742" s="1" t="str">
        <f t="shared" si="273"/>
        <v>match</v>
      </c>
      <c r="K1742" s="1">
        <f t="shared" si="274"/>
        <v>0</v>
      </c>
      <c r="L1742" s="2">
        <f>IF(F1742=0,"not processed",_xlfn.MINIFS(Processed_data!H:H,Processed_data!A:A,A1742))</f>
        <v>46076</v>
      </c>
      <c r="M1742" s="1">
        <f>IF(F1742=0,"not processed",ABS(bank_source_transactions__1[[#This Row],[transaction_date]]-Reconciliation!L1742))</f>
        <v>2</v>
      </c>
      <c r="N1742" s="1" t="str" cm="1">
        <f t="array" ref="N1742">_xlfn.IFS(M1742="not Processed", "Not Processed",M1742&gt;2,"SLA Breached",M1742&lt;=2,"Within SLA")</f>
        <v>Within SLA</v>
      </c>
      <c r="O1742" s="1" t="str">
        <f>_xlfn.XLOOKUP(A1742,Source_data!A:A,Source_data!D:D)</f>
        <v>UPI</v>
      </c>
      <c r="P1742" s="1">
        <f t="shared" si="275"/>
        <v>0</v>
      </c>
      <c r="Q1742" s="1">
        <f t="shared" si="276"/>
        <v>0</v>
      </c>
      <c r="R1742" s="1">
        <f t="shared" si="277"/>
        <v>0</v>
      </c>
      <c r="S1742" s="1">
        <f t="shared" si="278"/>
        <v>0</v>
      </c>
      <c r="T1742" s="1">
        <f t="shared" si="279"/>
        <v>0</v>
      </c>
      <c r="U1742" s="1" t="str">
        <f>_xlfn.XLOOKUP(Table3[[#This Row],[Transaction ID]],Source_data!A:A,Source_data!E:E)</f>
        <v>Bengaluru</v>
      </c>
      <c r="V1742" s="1">
        <f>_xlfn.IFNA(_xlfn.XLOOKUP(A1742,bank_processed_transactions[transaction_id],bank_processed_transactions[processing_minutes]),"")</f>
        <v>34.1</v>
      </c>
      <c r="W1742" s="31">
        <f>_xlfn.XLOOKUP(A1742,Source_data!A:A,Source_data!B:B)</f>
        <v>46074</v>
      </c>
    </row>
    <row r="1743" spans="1:23" x14ac:dyDescent="0.3">
      <c r="A1743" s="4" t="s">
        <v>2871</v>
      </c>
      <c r="B1743" s="1">
        <f>_xlfn.XLOOKUP(A1743,bank_source_transactions__1[transaction_id],bank_source_transactions__1[amount_inr])</f>
        <v>961.76</v>
      </c>
      <c r="C1743" s="1">
        <f>_xlfn.XLOOKUP(A1743,Processed_data!A:A,Processed_data!F:F)</f>
        <v>961.76</v>
      </c>
      <c r="D1743" s="1" t="str">
        <f>_xlfn.XLOOKUP(A1743,bank_source_transactions__1[transaction_id],bank_source_transactions__1[transaction_status])</f>
        <v>SUCCESS</v>
      </c>
      <c r="E1743" s="1" t="str">
        <f>_xlfn.XLOOKUP(A1743,Processed_data!A:A,Processed_data!G:G)</f>
        <v>SUCCESS</v>
      </c>
      <c r="F1743" s="1">
        <f>COUNTIF(bank_processed_transactions[transaction_id],A1743)</f>
        <v>1</v>
      </c>
      <c r="G1743" s="1" t="str">
        <f t="shared" si="270"/>
        <v>found</v>
      </c>
      <c r="H1743" s="1" t="str">
        <f t="shared" si="271"/>
        <v>Not Duplicate</v>
      </c>
      <c r="I1743" s="1" t="str">
        <f t="shared" si="272"/>
        <v>match</v>
      </c>
      <c r="J1743" s="1" t="str">
        <f t="shared" si="273"/>
        <v>match</v>
      </c>
      <c r="K1743" s="1">
        <f t="shared" si="274"/>
        <v>0</v>
      </c>
      <c r="L1743" s="2">
        <f>IF(F1743=0,"not processed",_xlfn.MINIFS(Processed_data!H:H,Processed_data!A:A,A1743))</f>
        <v>46052</v>
      </c>
      <c r="M1743" s="1">
        <f>IF(F1743=0,"not processed",ABS(bank_source_transactions__1[[#This Row],[transaction_date]]-Reconciliation!L1743))</f>
        <v>3</v>
      </c>
      <c r="N1743" s="1" t="str" cm="1">
        <f t="array" ref="N1743">_xlfn.IFS(M1743="not Processed", "Not Processed",M1743&gt;2,"SLA Breached",M1743&lt;=2,"Within SLA")</f>
        <v>SLA Breached</v>
      </c>
      <c r="O1743" s="1" t="str">
        <f>_xlfn.XLOOKUP(A1743,Source_data!A:A,Source_data!D:D)</f>
        <v>IMPS</v>
      </c>
      <c r="P1743" s="1">
        <f t="shared" si="275"/>
        <v>0</v>
      </c>
      <c r="Q1743" s="1">
        <f t="shared" si="276"/>
        <v>0</v>
      </c>
      <c r="R1743" s="1">
        <f t="shared" si="277"/>
        <v>0</v>
      </c>
      <c r="S1743" s="1">
        <f t="shared" si="278"/>
        <v>0</v>
      </c>
      <c r="T1743" s="1">
        <f t="shared" si="279"/>
        <v>1</v>
      </c>
      <c r="U1743" s="1" t="str">
        <f>_xlfn.XLOOKUP(Table3[[#This Row],[Transaction ID]],Source_data!A:A,Source_data!E:E)</f>
        <v>Mumbai</v>
      </c>
      <c r="V1743" s="1">
        <f>_xlfn.IFNA(_xlfn.XLOOKUP(A1743,bank_processed_transactions[transaction_id],bank_processed_transactions[processing_minutes]),"")</f>
        <v>24.6</v>
      </c>
      <c r="W1743" s="31">
        <f>_xlfn.XLOOKUP(A1743,Source_data!A:A,Source_data!B:B)</f>
        <v>46049</v>
      </c>
    </row>
    <row r="1744" spans="1:23" x14ac:dyDescent="0.3">
      <c r="A1744" s="3" t="s">
        <v>1250</v>
      </c>
      <c r="B1744" s="1">
        <f>_xlfn.XLOOKUP(A1744,bank_source_transactions__1[transaction_id],bank_source_transactions__1[amount_inr])</f>
        <v>12049.9</v>
      </c>
      <c r="C1744" s="1">
        <f>_xlfn.XLOOKUP(A1744,Processed_data!A:A,Processed_data!F:F)</f>
        <v>12049.9</v>
      </c>
      <c r="D1744" s="1" t="str">
        <f>_xlfn.XLOOKUP(A1744,bank_source_transactions__1[transaction_id],bank_source_transactions__1[transaction_status])</f>
        <v>SUCCESS</v>
      </c>
      <c r="E1744" s="1" t="str">
        <f>_xlfn.XLOOKUP(A1744,Processed_data!A:A,Processed_data!G:G)</f>
        <v>SUCCESS</v>
      </c>
      <c r="F1744" s="1">
        <f>COUNTIF(bank_processed_transactions[transaction_id],A1744)</f>
        <v>1</v>
      </c>
      <c r="G1744" s="1" t="str">
        <f t="shared" si="270"/>
        <v>found</v>
      </c>
      <c r="H1744" s="1" t="str">
        <f t="shared" si="271"/>
        <v>Not Duplicate</v>
      </c>
      <c r="I1744" s="1" t="str">
        <f t="shared" si="272"/>
        <v>match</v>
      </c>
      <c r="J1744" s="1" t="str">
        <f t="shared" si="273"/>
        <v>match</v>
      </c>
      <c r="K1744" s="1">
        <f t="shared" si="274"/>
        <v>0</v>
      </c>
      <c r="L1744" s="2">
        <f>IF(F1744=0,"not processed",_xlfn.MINIFS(Processed_data!H:H,Processed_data!A:A,A1744))</f>
        <v>46101</v>
      </c>
      <c r="M1744" s="1">
        <f>IF(F1744=0,"not processed",ABS(bank_source_transactions__1[[#This Row],[transaction_date]]-Reconciliation!L1744))</f>
        <v>3</v>
      </c>
      <c r="N1744" s="1" t="str" cm="1">
        <f t="array" ref="N1744">_xlfn.IFS(M1744="not Processed", "Not Processed",M1744&gt;2,"SLA Breached",M1744&lt;=2,"Within SLA")</f>
        <v>SLA Breached</v>
      </c>
      <c r="O1744" s="1" t="str">
        <f>_xlfn.XLOOKUP(A1744,Source_data!A:A,Source_data!D:D)</f>
        <v>NEFT</v>
      </c>
      <c r="P1744" s="1">
        <f t="shared" si="275"/>
        <v>0</v>
      </c>
      <c r="Q1744" s="1">
        <f t="shared" si="276"/>
        <v>0</v>
      </c>
      <c r="R1744" s="1">
        <f t="shared" si="277"/>
        <v>0</v>
      </c>
      <c r="S1744" s="1">
        <f t="shared" si="278"/>
        <v>0</v>
      </c>
      <c r="T1744" s="1">
        <f t="shared" si="279"/>
        <v>1</v>
      </c>
      <c r="U1744" s="1" t="str">
        <f>_xlfn.XLOOKUP(Table3[[#This Row],[Transaction ID]],Source_data!A:A,Source_data!E:E)</f>
        <v>Mumbai</v>
      </c>
      <c r="V1744" s="1">
        <f>_xlfn.IFNA(_xlfn.XLOOKUP(A1744,bank_processed_transactions[transaction_id],bank_processed_transactions[processing_minutes]),"")</f>
        <v>19.3</v>
      </c>
      <c r="W1744" s="31">
        <f>_xlfn.XLOOKUP(A1744,Source_data!A:A,Source_data!B:B)</f>
        <v>46098</v>
      </c>
    </row>
    <row r="1745" spans="1:23" x14ac:dyDescent="0.3">
      <c r="A1745" s="4" t="s">
        <v>3474</v>
      </c>
      <c r="B1745" s="1">
        <f>_xlfn.XLOOKUP(A1745,bank_source_transactions__1[transaction_id],bank_source_transactions__1[amount_inr])</f>
        <v>28751.51</v>
      </c>
      <c r="C1745" s="1">
        <f>_xlfn.XLOOKUP(A1745,Processed_data!A:A,Processed_data!F:F)</f>
        <v>28751.51</v>
      </c>
      <c r="D1745" s="1" t="str">
        <f>_xlfn.XLOOKUP(A1745,bank_source_transactions__1[transaction_id],bank_source_transactions__1[transaction_status])</f>
        <v>SUCCESS</v>
      </c>
      <c r="E1745" s="1" t="str">
        <f>_xlfn.XLOOKUP(A1745,Processed_data!A:A,Processed_data!G:G)</f>
        <v>SUCCESS</v>
      </c>
      <c r="F1745" s="1">
        <f>COUNTIF(bank_processed_transactions[transaction_id],A1745)</f>
        <v>1</v>
      </c>
      <c r="G1745" s="1" t="str">
        <f t="shared" si="270"/>
        <v>found</v>
      </c>
      <c r="H1745" s="1" t="str">
        <f t="shared" si="271"/>
        <v>Not Duplicate</v>
      </c>
      <c r="I1745" s="1" t="str">
        <f t="shared" si="272"/>
        <v>match</v>
      </c>
      <c r="J1745" s="1" t="str">
        <f t="shared" si="273"/>
        <v>match</v>
      </c>
      <c r="K1745" s="1">
        <f t="shared" si="274"/>
        <v>0</v>
      </c>
      <c r="L1745" s="2">
        <f>IF(F1745=0,"not processed",_xlfn.MINIFS(Processed_data!H:H,Processed_data!A:A,A1745))</f>
        <v>46050</v>
      </c>
      <c r="M1745" s="1">
        <f>IF(F1745=0,"not processed",ABS(bank_source_transactions__1[[#This Row],[transaction_date]]-Reconciliation!L1745))</f>
        <v>3</v>
      </c>
      <c r="N1745" s="1" t="str" cm="1">
        <f t="array" ref="N1745">_xlfn.IFS(M1745="not Processed", "Not Processed",M1745&gt;2,"SLA Breached",M1745&lt;=2,"Within SLA")</f>
        <v>SLA Breached</v>
      </c>
      <c r="O1745" s="1" t="str">
        <f>_xlfn.XLOOKUP(A1745,Source_data!A:A,Source_data!D:D)</f>
        <v>UPI</v>
      </c>
      <c r="P1745" s="1">
        <f t="shared" si="275"/>
        <v>0</v>
      </c>
      <c r="Q1745" s="1">
        <f t="shared" si="276"/>
        <v>0</v>
      </c>
      <c r="R1745" s="1">
        <f t="shared" si="277"/>
        <v>0</v>
      </c>
      <c r="S1745" s="1">
        <f t="shared" si="278"/>
        <v>0</v>
      </c>
      <c r="T1745" s="1">
        <f t="shared" si="279"/>
        <v>1</v>
      </c>
      <c r="U1745" s="1" t="str">
        <f>_xlfn.XLOOKUP(Table3[[#This Row],[Transaction ID]],Source_data!A:A,Source_data!E:E)</f>
        <v>Hyderabad</v>
      </c>
      <c r="V1745" s="1">
        <f>_xlfn.IFNA(_xlfn.XLOOKUP(A1745,bank_processed_transactions[transaction_id],bank_processed_transactions[processing_minutes]),"")</f>
        <v>61.7</v>
      </c>
      <c r="W1745" s="31">
        <f>_xlfn.XLOOKUP(A1745,Source_data!A:A,Source_data!B:B)</f>
        <v>46047</v>
      </c>
    </row>
    <row r="1746" spans="1:23" x14ac:dyDescent="0.3">
      <c r="A1746" s="3" t="s">
        <v>4031</v>
      </c>
      <c r="B1746" s="1">
        <f>_xlfn.XLOOKUP(A1746,bank_source_transactions__1[transaction_id],bank_source_transactions__1[amount_inr])</f>
        <v>1445.96</v>
      </c>
      <c r="C1746" s="1">
        <f>_xlfn.XLOOKUP(A1746,Processed_data!A:A,Processed_data!F:F)</f>
        <v>1445.96</v>
      </c>
      <c r="D1746" s="1" t="str">
        <f>_xlfn.XLOOKUP(A1746,bank_source_transactions__1[transaction_id],bank_source_transactions__1[transaction_status])</f>
        <v>SUCCESS</v>
      </c>
      <c r="E1746" s="1" t="str">
        <f>_xlfn.XLOOKUP(A1746,Processed_data!A:A,Processed_data!G:G)</f>
        <v>SUCCESS</v>
      </c>
      <c r="F1746" s="1">
        <f>COUNTIF(bank_processed_transactions[transaction_id],A1746)</f>
        <v>1</v>
      </c>
      <c r="G1746" s="1" t="str">
        <f t="shared" si="270"/>
        <v>found</v>
      </c>
      <c r="H1746" s="1" t="str">
        <f t="shared" si="271"/>
        <v>Not Duplicate</v>
      </c>
      <c r="I1746" s="1" t="str">
        <f t="shared" si="272"/>
        <v>match</v>
      </c>
      <c r="J1746" s="1" t="str">
        <f t="shared" si="273"/>
        <v>match</v>
      </c>
      <c r="K1746" s="1">
        <f t="shared" si="274"/>
        <v>0</v>
      </c>
      <c r="L1746" s="2">
        <f>IF(F1746=0,"not processed",_xlfn.MINIFS(Processed_data!H:H,Processed_data!A:A,A1746))</f>
        <v>46040</v>
      </c>
      <c r="M1746" s="1">
        <f>IF(F1746=0,"not processed",ABS(bank_source_transactions__1[[#This Row],[transaction_date]]-Reconciliation!L1746))</f>
        <v>0</v>
      </c>
      <c r="N1746" s="1" t="str" cm="1">
        <f t="array" ref="N1746">_xlfn.IFS(M1746="not Processed", "Not Processed",M1746&gt;2,"SLA Breached",M1746&lt;=2,"Within SLA")</f>
        <v>Within SLA</v>
      </c>
      <c r="O1746" s="1" t="str">
        <f>_xlfn.XLOOKUP(A1746,Source_data!A:A,Source_data!D:D)</f>
        <v>UPI</v>
      </c>
      <c r="P1746" s="1">
        <f t="shared" si="275"/>
        <v>0</v>
      </c>
      <c r="Q1746" s="1">
        <f t="shared" si="276"/>
        <v>0</v>
      </c>
      <c r="R1746" s="1">
        <f t="shared" si="277"/>
        <v>0</v>
      </c>
      <c r="S1746" s="1">
        <f t="shared" si="278"/>
        <v>0</v>
      </c>
      <c r="T1746" s="1">
        <f t="shared" si="279"/>
        <v>0</v>
      </c>
      <c r="U1746" s="1" t="str">
        <f>_xlfn.XLOOKUP(Table3[[#This Row],[Transaction ID]],Source_data!A:A,Source_data!E:E)</f>
        <v>Bengaluru</v>
      </c>
      <c r="V1746" s="1">
        <f>_xlfn.IFNA(_xlfn.XLOOKUP(A1746,bank_processed_transactions[transaction_id],bank_processed_transactions[processing_minutes]),"")</f>
        <v>94.2</v>
      </c>
      <c r="W1746" s="31">
        <f>_xlfn.XLOOKUP(A1746,Source_data!A:A,Source_data!B:B)</f>
        <v>46040</v>
      </c>
    </row>
    <row r="1747" spans="1:23" x14ac:dyDescent="0.3">
      <c r="A1747" s="4" t="s">
        <v>3490</v>
      </c>
      <c r="B1747" s="1">
        <f>_xlfn.XLOOKUP(A1747,bank_source_transactions__1[transaction_id],bank_source_transactions__1[amount_inr])</f>
        <v>5019.4399999999996</v>
      </c>
      <c r="C1747" s="1">
        <f>_xlfn.XLOOKUP(A1747,Processed_data!A:A,Processed_data!F:F)</f>
        <v>5019.4399999999996</v>
      </c>
      <c r="D1747" s="1" t="str">
        <f>_xlfn.XLOOKUP(A1747,bank_source_transactions__1[transaction_id],bank_source_transactions__1[transaction_status])</f>
        <v>SUCCESS</v>
      </c>
      <c r="E1747" s="1" t="str">
        <f>_xlfn.XLOOKUP(A1747,Processed_data!A:A,Processed_data!G:G)</f>
        <v>SUCCESS</v>
      </c>
      <c r="F1747" s="1">
        <f>COUNTIF(bank_processed_transactions[transaction_id],A1747)</f>
        <v>1</v>
      </c>
      <c r="G1747" s="1" t="str">
        <f t="shared" si="270"/>
        <v>found</v>
      </c>
      <c r="H1747" s="1" t="str">
        <f t="shared" si="271"/>
        <v>Not Duplicate</v>
      </c>
      <c r="I1747" s="1" t="str">
        <f t="shared" si="272"/>
        <v>match</v>
      </c>
      <c r="J1747" s="1" t="str">
        <f t="shared" si="273"/>
        <v>match</v>
      </c>
      <c r="K1747" s="1">
        <f t="shared" si="274"/>
        <v>0</v>
      </c>
      <c r="L1747" s="2">
        <f>IF(F1747=0,"not processed",_xlfn.MINIFS(Processed_data!H:H,Processed_data!A:A,A1747))</f>
        <v>46083</v>
      </c>
      <c r="M1747" s="1">
        <f>IF(F1747=0,"not processed",ABS(bank_source_transactions__1[[#This Row],[transaction_date]]-Reconciliation!L1747))</f>
        <v>2</v>
      </c>
      <c r="N1747" s="1" t="str" cm="1">
        <f t="array" ref="N1747">_xlfn.IFS(M1747="not Processed", "Not Processed",M1747&gt;2,"SLA Breached",M1747&lt;=2,"Within SLA")</f>
        <v>Within SLA</v>
      </c>
      <c r="O1747" s="1" t="str">
        <f>_xlfn.XLOOKUP(A1747,Source_data!A:A,Source_data!D:D)</f>
        <v>UPI</v>
      </c>
      <c r="P1747" s="1">
        <f t="shared" si="275"/>
        <v>0</v>
      </c>
      <c r="Q1747" s="1">
        <f t="shared" si="276"/>
        <v>0</v>
      </c>
      <c r="R1747" s="1">
        <f t="shared" si="277"/>
        <v>0</v>
      </c>
      <c r="S1747" s="1">
        <f t="shared" si="278"/>
        <v>0</v>
      </c>
      <c r="T1747" s="1">
        <f t="shared" si="279"/>
        <v>0</v>
      </c>
      <c r="U1747" s="1" t="str">
        <f>_xlfn.XLOOKUP(Table3[[#This Row],[Transaction ID]],Source_data!A:A,Source_data!E:E)</f>
        <v>Mumbai</v>
      </c>
      <c r="V1747" s="1">
        <f>_xlfn.IFNA(_xlfn.XLOOKUP(A1747,bank_processed_transactions[transaction_id],bank_processed_transactions[processing_minutes]),"")</f>
        <v>20.9</v>
      </c>
      <c r="W1747" s="31">
        <f>_xlfn.XLOOKUP(A1747,Source_data!A:A,Source_data!B:B)</f>
        <v>46081</v>
      </c>
    </row>
    <row r="1748" spans="1:23" x14ac:dyDescent="0.3">
      <c r="A1748" s="3" t="s">
        <v>3569</v>
      </c>
      <c r="B1748" s="1">
        <f>_xlfn.XLOOKUP(A1748,bank_source_transactions__1[transaction_id],bank_source_transactions__1[amount_inr])</f>
        <v>3985.36</v>
      </c>
      <c r="C1748" s="1">
        <f>_xlfn.XLOOKUP(A1748,Processed_data!A:A,Processed_data!F:F)</f>
        <v>3985.36</v>
      </c>
      <c r="D1748" s="1" t="str">
        <f>_xlfn.XLOOKUP(A1748,bank_source_transactions__1[transaction_id],bank_source_transactions__1[transaction_status])</f>
        <v>SUCCESS</v>
      </c>
      <c r="E1748" s="1" t="str">
        <f>_xlfn.XLOOKUP(A1748,Processed_data!A:A,Processed_data!G:G)</f>
        <v>SUCCESS</v>
      </c>
      <c r="F1748" s="1">
        <f>COUNTIF(bank_processed_transactions[transaction_id],A1748)</f>
        <v>1</v>
      </c>
      <c r="G1748" s="1" t="str">
        <f t="shared" si="270"/>
        <v>found</v>
      </c>
      <c r="H1748" s="1" t="str">
        <f t="shared" si="271"/>
        <v>Not Duplicate</v>
      </c>
      <c r="I1748" s="1" t="str">
        <f t="shared" si="272"/>
        <v>match</v>
      </c>
      <c r="J1748" s="1" t="str">
        <f t="shared" si="273"/>
        <v>match</v>
      </c>
      <c r="K1748" s="1">
        <f t="shared" si="274"/>
        <v>0</v>
      </c>
      <c r="L1748" s="2">
        <f>IF(F1748=0,"not processed",_xlfn.MINIFS(Processed_data!H:H,Processed_data!A:A,A1748))</f>
        <v>46054</v>
      </c>
      <c r="M1748" s="1">
        <f>IF(F1748=0,"not processed",ABS(bank_source_transactions__1[[#This Row],[transaction_date]]-Reconciliation!L1748))</f>
        <v>2</v>
      </c>
      <c r="N1748" s="1" t="str" cm="1">
        <f t="array" ref="N1748">_xlfn.IFS(M1748="not Processed", "Not Processed",M1748&gt;2,"SLA Breached",M1748&lt;=2,"Within SLA")</f>
        <v>Within SLA</v>
      </c>
      <c r="O1748" s="1" t="str">
        <f>_xlfn.XLOOKUP(A1748,Source_data!A:A,Source_data!D:D)</f>
        <v>IMPS</v>
      </c>
      <c r="P1748" s="1">
        <f t="shared" si="275"/>
        <v>0</v>
      </c>
      <c r="Q1748" s="1">
        <f t="shared" si="276"/>
        <v>0</v>
      </c>
      <c r="R1748" s="1">
        <f t="shared" si="277"/>
        <v>0</v>
      </c>
      <c r="S1748" s="1">
        <f t="shared" si="278"/>
        <v>0</v>
      </c>
      <c r="T1748" s="1">
        <f t="shared" si="279"/>
        <v>0</v>
      </c>
      <c r="U1748" s="1" t="str">
        <f>_xlfn.XLOOKUP(Table3[[#This Row],[Transaction ID]],Source_data!A:A,Source_data!E:E)</f>
        <v>Hyderabad</v>
      </c>
      <c r="V1748" s="1">
        <f>_xlfn.IFNA(_xlfn.XLOOKUP(A1748,bank_processed_transactions[transaction_id],bank_processed_transactions[processing_minutes]),"")</f>
        <v>42</v>
      </c>
      <c r="W1748" s="31">
        <f>_xlfn.XLOOKUP(A1748,Source_data!A:A,Source_data!B:B)</f>
        <v>46052</v>
      </c>
    </row>
    <row r="1749" spans="1:23" x14ac:dyDescent="0.3">
      <c r="A1749" s="4" t="s">
        <v>1822</v>
      </c>
      <c r="B1749" s="1">
        <f>_xlfn.XLOOKUP(A1749,bank_source_transactions__1[transaction_id],bank_source_transactions__1[amount_inr])</f>
        <v>4028.18</v>
      </c>
      <c r="C1749" s="1">
        <f>_xlfn.XLOOKUP(A1749,Processed_data!A:A,Processed_data!F:F)</f>
        <v>4028.18</v>
      </c>
      <c r="D1749" s="1" t="str">
        <f>_xlfn.XLOOKUP(A1749,bank_source_transactions__1[transaction_id],bank_source_transactions__1[transaction_status])</f>
        <v>SUCCESS</v>
      </c>
      <c r="E1749" s="1" t="str">
        <f>_xlfn.XLOOKUP(A1749,Processed_data!A:A,Processed_data!G:G)</f>
        <v>SUCCESS</v>
      </c>
      <c r="F1749" s="1">
        <f>COUNTIF(bank_processed_transactions[transaction_id],A1749)</f>
        <v>1</v>
      </c>
      <c r="G1749" s="1" t="str">
        <f t="shared" si="270"/>
        <v>found</v>
      </c>
      <c r="H1749" s="1" t="str">
        <f t="shared" si="271"/>
        <v>Not Duplicate</v>
      </c>
      <c r="I1749" s="1" t="str">
        <f t="shared" si="272"/>
        <v>match</v>
      </c>
      <c r="J1749" s="1" t="str">
        <f t="shared" si="273"/>
        <v>match</v>
      </c>
      <c r="K1749" s="1">
        <f t="shared" si="274"/>
        <v>0</v>
      </c>
      <c r="L1749" s="2">
        <f>IF(F1749=0,"not processed",_xlfn.MINIFS(Processed_data!H:H,Processed_data!A:A,A1749))</f>
        <v>46074</v>
      </c>
      <c r="M1749" s="1">
        <f>IF(F1749=0,"not processed",ABS(bank_source_transactions__1[[#This Row],[transaction_date]]-Reconciliation!L1749))</f>
        <v>3</v>
      </c>
      <c r="N1749" s="1" t="str" cm="1">
        <f t="array" ref="N1749">_xlfn.IFS(M1749="not Processed", "Not Processed",M1749&gt;2,"SLA Breached",M1749&lt;=2,"Within SLA")</f>
        <v>SLA Breached</v>
      </c>
      <c r="O1749" s="1" t="str">
        <f>_xlfn.XLOOKUP(A1749,Source_data!A:A,Source_data!D:D)</f>
        <v>NEFT</v>
      </c>
      <c r="P1749" s="1">
        <f t="shared" si="275"/>
        <v>0</v>
      </c>
      <c r="Q1749" s="1">
        <f t="shared" si="276"/>
        <v>0</v>
      </c>
      <c r="R1749" s="1">
        <f t="shared" si="277"/>
        <v>0</v>
      </c>
      <c r="S1749" s="1">
        <f t="shared" si="278"/>
        <v>0</v>
      </c>
      <c r="T1749" s="1">
        <f t="shared" si="279"/>
        <v>1</v>
      </c>
      <c r="U1749" s="1" t="str">
        <f>_xlfn.XLOOKUP(Table3[[#This Row],[Transaction ID]],Source_data!A:A,Source_data!E:E)</f>
        <v>Hyderabad</v>
      </c>
      <c r="V1749" s="1">
        <f>_xlfn.IFNA(_xlfn.XLOOKUP(A1749,bank_processed_transactions[transaction_id],bank_processed_transactions[processing_minutes]),"")</f>
        <v>30.4</v>
      </c>
      <c r="W1749" s="31">
        <f>_xlfn.XLOOKUP(A1749,Source_data!A:A,Source_data!B:B)</f>
        <v>46071</v>
      </c>
    </row>
    <row r="1750" spans="1:23" x14ac:dyDescent="0.3">
      <c r="A1750" s="3" t="s">
        <v>3915</v>
      </c>
      <c r="B1750" s="1">
        <f>_xlfn.XLOOKUP(A1750,bank_source_transactions__1[transaction_id],bank_source_transactions__1[amount_inr])</f>
        <v>492.56</v>
      </c>
      <c r="C1750" s="1">
        <f>_xlfn.XLOOKUP(A1750,Processed_data!A:A,Processed_data!F:F)</f>
        <v>492.56</v>
      </c>
      <c r="D1750" s="1" t="str">
        <f>_xlfn.XLOOKUP(A1750,bank_source_transactions__1[transaction_id],bank_source_transactions__1[transaction_status])</f>
        <v>SUCCESS</v>
      </c>
      <c r="E1750" s="1" t="str">
        <f>_xlfn.XLOOKUP(A1750,Processed_data!A:A,Processed_data!G:G)</f>
        <v>SUCCESS</v>
      </c>
      <c r="F1750" s="1">
        <f>COUNTIF(bank_processed_transactions[transaction_id],A1750)</f>
        <v>1</v>
      </c>
      <c r="G1750" s="1" t="str">
        <f t="shared" si="270"/>
        <v>found</v>
      </c>
      <c r="H1750" s="1" t="str">
        <f t="shared" si="271"/>
        <v>Not Duplicate</v>
      </c>
      <c r="I1750" s="1" t="str">
        <f t="shared" si="272"/>
        <v>match</v>
      </c>
      <c r="J1750" s="1" t="str">
        <f t="shared" si="273"/>
        <v>match</v>
      </c>
      <c r="K1750" s="1">
        <f t="shared" si="274"/>
        <v>0</v>
      </c>
      <c r="L1750" s="2">
        <f>IF(F1750=0,"not processed",_xlfn.MINIFS(Processed_data!H:H,Processed_data!A:A,A1750))</f>
        <v>46045</v>
      </c>
      <c r="M1750" s="1">
        <f>IF(F1750=0,"not processed",ABS(bank_source_transactions__1[[#This Row],[transaction_date]]-Reconciliation!L1750))</f>
        <v>2</v>
      </c>
      <c r="N1750" s="1" t="str" cm="1">
        <f t="array" ref="N1750">_xlfn.IFS(M1750="not Processed", "Not Processed",M1750&gt;2,"SLA Breached",M1750&lt;=2,"Within SLA")</f>
        <v>Within SLA</v>
      </c>
      <c r="O1750" s="1" t="str">
        <f>_xlfn.XLOOKUP(A1750,Source_data!A:A,Source_data!D:D)</f>
        <v>CARD</v>
      </c>
      <c r="P1750" s="1">
        <f t="shared" si="275"/>
        <v>0</v>
      </c>
      <c r="Q1750" s="1">
        <f t="shared" si="276"/>
        <v>0</v>
      </c>
      <c r="R1750" s="1">
        <f t="shared" si="277"/>
        <v>0</v>
      </c>
      <c r="S1750" s="1">
        <f t="shared" si="278"/>
        <v>0</v>
      </c>
      <c r="T1750" s="1">
        <f t="shared" si="279"/>
        <v>0</v>
      </c>
      <c r="U1750" s="1" t="str">
        <f>_xlfn.XLOOKUP(Table3[[#This Row],[Transaction ID]],Source_data!A:A,Source_data!E:E)</f>
        <v>Bengaluru</v>
      </c>
      <c r="V1750" s="1">
        <f>_xlfn.IFNA(_xlfn.XLOOKUP(A1750,bank_processed_transactions[transaction_id],bank_processed_transactions[processing_minutes]),"")</f>
        <v>8.1999999999999993</v>
      </c>
      <c r="W1750" s="31">
        <f>_xlfn.XLOOKUP(A1750,Source_data!A:A,Source_data!B:B)</f>
        <v>46043</v>
      </c>
    </row>
    <row r="1751" spans="1:23" x14ac:dyDescent="0.3">
      <c r="A1751" s="4" t="s">
        <v>3906</v>
      </c>
      <c r="B1751" s="1">
        <f>_xlfn.XLOOKUP(A1751,bank_source_transactions__1[transaction_id],bank_source_transactions__1[amount_inr])</f>
        <v>4794.3500000000004</v>
      </c>
      <c r="C1751" s="1">
        <f>_xlfn.XLOOKUP(A1751,Processed_data!A:A,Processed_data!F:F)</f>
        <v>4794.3500000000004</v>
      </c>
      <c r="D1751" s="1" t="str">
        <f>_xlfn.XLOOKUP(A1751,bank_source_transactions__1[transaction_id],bank_source_transactions__1[transaction_status])</f>
        <v>SUCCESS</v>
      </c>
      <c r="E1751" s="1" t="str">
        <f>_xlfn.XLOOKUP(A1751,Processed_data!A:A,Processed_data!G:G)</f>
        <v>SUCCESS</v>
      </c>
      <c r="F1751" s="1">
        <f>COUNTIF(bank_processed_transactions[transaction_id],A1751)</f>
        <v>1</v>
      </c>
      <c r="G1751" s="1" t="str">
        <f t="shared" si="270"/>
        <v>found</v>
      </c>
      <c r="H1751" s="1" t="str">
        <f t="shared" si="271"/>
        <v>Not Duplicate</v>
      </c>
      <c r="I1751" s="1" t="str">
        <f t="shared" si="272"/>
        <v>match</v>
      </c>
      <c r="J1751" s="1" t="str">
        <f t="shared" si="273"/>
        <v>match</v>
      </c>
      <c r="K1751" s="1">
        <f t="shared" si="274"/>
        <v>0</v>
      </c>
      <c r="L1751" s="2">
        <f>IF(F1751=0,"not processed",_xlfn.MINIFS(Processed_data!H:H,Processed_data!A:A,A1751))</f>
        <v>46048</v>
      </c>
      <c r="M1751" s="1">
        <f>IF(F1751=0,"not processed",ABS(bank_source_transactions__1[[#This Row],[transaction_date]]-Reconciliation!L1751))</f>
        <v>2</v>
      </c>
      <c r="N1751" s="1" t="str" cm="1">
        <f t="array" ref="N1751">_xlfn.IFS(M1751="not Processed", "Not Processed",M1751&gt;2,"SLA Breached",M1751&lt;=2,"Within SLA")</f>
        <v>Within SLA</v>
      </c>
      <c r="O1751" s="1" t="str">
        <f>_xlfn.XLOOKUP(A1751,Source_data!A:A,Source_data!D:D)</f>
        <v>UPI</v>
      </c>
      <c r="P1751" s="1">
        <f t="shared" si="275"/>
        <v>0</v>
      </c>
      <c r="Q1751" s="1">
        <f t="shared" si="276"/>
        <v>0</v>
      </c>
      <c r="R1751" s="1">
        <f t="shared" si="277"/>
        <v>0</v>
      </c>
      <c r="S1751" s="1">
        <f t="shared" si="278"/>
        <v>0</v>
      </c>
      <c r="T1751" s="1">
        <f t="shared" si="279"/>
        <v>0</v>
      </c>
      <c r="U1751" s="1" t="str">
        <f>_xlfn.XLOOKUP(Table3[[#This Row],[Transaction ID]],Source_data!A:A,Source_data!E:E)</f>
        <v>Bengaluru</v>
      </c>
      <c r="V1751" s="1">
        <f>_xlfn.IFNA(_xlfn.XLOOKUP(A1751,bank_processed_transactions[transaction_id],bank_processed_transactions[processing_minutes]),"")</f>
        <v>36.4</v>
      </c>
      <c r="W1751" s="31">
        <f>_xlfn.XLOOKUP(A1751,Source_data!A:A,Source_data!B:B)</f>
        <v>46046</v>
      </c>
    </row>
    <row r="1752" spans="1:23" x14ac:dyDescent="0.3">
      <c r="A1752" s="3" t="s">
        <v>3951</v>
      </c>
      <c r="B1752" s="1">
        <f>_xlfn.XLOOKUP(A1752,bank_source_transactions__1[transaction_id],bank_source_transactions__1[amount_inr])</f>
        <v>1851.85</v>
      </c>
      <c r="C1752" s="1">
        <f>_xlfn.XLOOKUP(A1752,Processed_data!A:A,Processed_data!F:F)</f>
        <v>1851.85</v>
      </c>
      <c r="D1752" s="1" t="str">
        <f>_xlfn.XLOOKUP(A1752,bank_source_transactions__1[transaction_id],bank_source_transactions__1[transaction_status])</f>
        <v>SUCCESS</v>
      </c>
      <c r="E1752" s="1" t="str">
        <f>_xlfn.XLOOKUP(A1752,Processed_data!A:A,Processed_data!G:G)</f>
        <v>SUCCESS</v>
      </c>
      <c r="F1752" s="1">
        <f>COUNTIF(bank_processed_transactions[transaction_id],A1752)</f>
        <v>1</v>
      </c>
      <c r="G1752" s="1" t="str">
        <f t="shared" si="270"/>
        <v>found</v>
      </c>
      <c r="H1752" s="1" t="str">
        <f t="shared" si="271"/>
        <v>Not Duplicate</v>
      </c>
      <c r="I1752" s="1" t="str">
        <f t="shared" si="272"/>
        <v>match</v>
      </c>
      <c r="J1752" s="1" t="str">
        <f t="shared" si="273"/>
        <v>match</v>
      </c>
      <c r="K1752" s="1">
        <f t="shared" si="274"/>
        <v>0</v>
      </c>
      <c r="L1752" s="2">
        <f>IF(F1752=0,"not processed",_xlfn.MINIFS(Processed_data!H:H,Processed_data!A:A,A1752))</f>
        <v>46049</v>
      </c>
      <c r="M1752" s="1">
        <f>IF(F1752=0,"not processed",ABS(bank_source_transactions__1[[#This Row],[transaction_date]]-Reconciliation!L1752))</f>
        <v>2</v>
      </c>
      <c r="N1752" s="1" t="str" cm="1">
        <f t="array" ref="N1752">_xlfn.IFS(M1752="not Processed", "Not Processed",M1752&gt;2,"SLA Breached",M1752&lt;=2,"Within SLA")</f>
        <v>Within SLA</v>
      </c>
      <c r="O1752" s="1" t="str">
        <f>_xlfn.XLOOKUP(A1752,Source_data!A:A,Source_data!D:D)</f>
        <v>UPI</v>
      </c>
      <c r="P1752" s="1">
        <f t="shared" si="275"/>
        <v>0</v>
      </c>
      <c r="Q1752" s="1">
        <f t="shared" si="276"/>
        <v>0</v>
      </c>
      <c r="R1752" s="1">
        <f t="shared" si="277"/>
        <v>0</v>
      </c>
      <c r="S1752" s="1">
        <f t="shared" si="278"/>
        <v>0</v>
      </c>
      <c r="T1752" s="1">
        <f t="shared" si="279"/>
        <v>0</v>
      </c>
      <c r="U1752" s="1" t="str">
        <f>_xlfn.XLOOKUP(Table3[[#This Row],[Transaction ID]],Source_data!A:A,Source_data!E:E)</f>
        <v>Hyderabad</v>
      </c>
      <c r="V1752" s="1">
        <f>_xlfn.IFNA(_xlfn.XLOOKUP(A1752,bank_processed_transactions[transaction_id],bank_processed_transactions[processing_minutes]),"")</f>
        <v>45</v>
      </c>
      <c r="W1752" s="31">
        <f>_xlfn.XLOOKUP(A1752,Source_data!A:A,Source_data!B:B)</f>
        <v>46047</v>
      </c>
    </row>
    <row r="1753" spans="1:23" x14ac:dyDescent="0.3">
      <c r="A1753" s="4" t="s">
        <v>2672</v>
      </c>
      <c r="B1753" s="1">
        <f>_xlfn.XLOOKUP(A1753,bank_source_transactions__1[transaction_id],bank_source_transactions__1[amount_inr])</f>
        <v>8110.22</v>
      </c>
      <c r="C1753" s="1">
        <f>_xlfn.XLOOKUP(A1753,Processed_data!A:A,Processed_data!F:F)</f>
        <v>8110.22</v>
      </c>
      <c r="D1753" s="1" t="str">
        <f>_xlfn.XLOOKUP(A1753,bank_source_transactions__1[transaction_id],bank_source_transactions__1[transaction_status])</f>
        <v>REVERSED</v>
      </c>
      <c r="E1753" s="1" t="str">
        <f>_xlfn.XLOOKUP(A1753,Processed_data!A:A,Processed_data!G:G)</f>
        <v>REVERSED</v>
      </c>
      <c r="F1753" s="1">
        <f>COUNTIF(bank_processed_transactions[transaction_id],A1753)</f>
        <v>1</v>
      </c>
      <c r="G1753" s="1" t="str">
        <f t="shared" si="270"/>
        <v>found</v>
      </c>
      <c r="H1753" s="1" t="str">
        <f t="shared" si="271"/>
        <v>Not Duplicate</v>
      </c>
      <c r="I1753" s="1" t="str">
        <f t="shared" si="272"/>
        <v>match</v>
      </c>
      <c r="J1753" s="1" t="str">
        <f t="shared" si="273"/>
        <v>match</v>
      </c>
      <c r="K1753" s="1">
        <f t="shared" si="274"/>
        <v>0</v>
      </c>
      <c r="L1753" s="2">
        <f>IF(F1753=0,"not processed",_xlfn.MINIFS(Processed_data!H:H,Processed_data!A:A,A1753))</f>
        <v>46063</v>
      </c>
      <c r="M1753" s="1">
        <f>IF(F1753=0,"not processed",ABS(bank_source_transactions__1[[#This Row],[transaction_date]]-Reconciliation!L1753))</f>
        <v>1</v>
      </c>
      <c r="N1753" s="1" t="str" cm="1">
        <f t="array" ref="N1753">_xlfn.IFS(M1753="not Processed", "Not Processed",M1753&gt;2,"SLA Breached",M1753&lt;=2,"Within SLA")</f>
        <v>Within SLA</v>
      </c>
      <c r="O1753" s="1" t="str">
        <f>_xlfn.XLOOKUP(A1753,Source_data!A:A,Source_data!D:D)</f>
        <v>CARD</v>
      </c>
      <c r="P1753" s="1">
        <f t="shared" si="275"/>
        <v>0</v>
      </c>
      <c r="Q1753" s="1">
        <f t="shared" si="276"/>
        <v>0</v>
      </c>
      <c r="R1753" s="1">
        <f t="shared" si="277"/>
        <v>0</v>
      </c>
      <c r="S1753" s="1">
        <f t="shared" si="278"/>
        <v>0</v>
      </c>
      <c r="T1753" s="1">
        <f t="shared" si="279"/>
        <v>0</v>
      </c>
      <c r="U1753" s="1" t="str">
        <f>_xlfn.XLOOKUP(Table3[[#This Row],[Transaction ID]],Source_data!A:A,Source_data!E:E)</f>
        <v>Hyderabad</v>
      </c>
      <c r="V1753" s="1">
        <f>_xlfn.IFNA(_xlfn.XLOOKUP(A1753,bank_processed_transactions[transaction_id],bank_processed_transactions[processing_minutes]),"")</f>
        <v>21.4</v>
      </c>
      <c r="W1753" s="31">
        <f>_xlfn.XLOOKUP(A1753,Source_data!A:A,Source_data!B:B)</f>
        <v>46062</v>
      </c>
    </row>
    <row r="1754" spans="1:23" x14ac:dyDescent="0.3">
      <c r="A1754" s="3" t="s">
        <v>135</v>
      </c>
      <c r="B1754" s="1">
        <f>_xlfn.XLOOKUP(A1754,bank_source_transactions__1[transaction_id],bank_source_transactions__1[amount_inr])</f>
        <v>8158.93</v>
      </c>
      <c r="C1754" s="1">
        <f>_xlfn.XLOOKUP(A1754,Processed_data!A:A,Processed_data!F:F)</f>
        <v>8158.93</v>
      </c>
      <c r="D1754" s="1" t="str">
        <f>_xlfn.XLOOKUP(A1754,bank_source_transactions__1[transaction_id],bank_source_transactions__1[transaction_status])</f>
        <v>SUCCESS</v>
      </c>
      <c r="E1754" s="1" t="str">
        <f>_xlfn.XLOOKUP(A1754,Processed_data!A:A,Processed_data!G:G)</f>
        <v>SUCCESS</v>
      </c>
      <c r="F1754" s="1">
        <f>COUNTIF(bank_processed_transactions[transaction_id],A1754)</f>
        <v>1</v>
      </c>
      <c r="G1754" s="1" t="str">
        <f t="shared" si="270"/>
        <v>found</v>
      </c>
      <c r="H1754" s="1" t="str">
        <f t="shared" si="271"/>
        <v>Not Duplicate</v>
      </c>
      <c r="I1754" s="1" t="str">
        <f t="shared" si="272"/>
        <v>match</v>
      </c>
      <c r="J1754" s="1" t="str">
        <f t="shared" si="273"/>
        <v>match</v>
      </c>
      <c r="K1754" s="1">
        <f t="shared" si="274"/>
        <v>0</v>
      </c>
      <c r="L1754" s="2">
        <f>IF(F1754=0,"not processed",_xlfn.MINIFS(Processed_data!H:H,Processed_data!A:A,A1754))</f>
        <v>46092</v>
      </c>
      <c r="M1754" s="1">
        <f>IF(F1754=0,"not processed",ABS(bank_source_transactions__1[[#This Row],[transaction_date]]-Reconciliation!L1754))</f>
        <v>0</v>
      </c>
      <c r="N1754" s="1" t="str" cm="1">
        <f t="array" ref="N1754">_xlfn.IFS(M1754="not Processed", "Not Processed",M1754&gt;2,"SLA Breached",M1754&lt;=2,"Within SLA")</f>
        <v>Within SLA</v>
      </c>
      <c r="O1754" s="1" t="str">
        <f>_xlfn.XLOOKUP(A1754,Source_data!A:A,Source_data!D:D)</f>
        <v>UPI</v>
      </c>
      <c r="P1754" s="1">
        <f t="shared" si="275"/>
        <v>0</v>
      </c>
      <c r="Q1754" s="1">
        <f t="shared" si="276"/>
        <v>0</v>
      </c>
      <c r="R1754" s="1">
        <f t="shared" si="277"/>
        <v>0</v>
      </c>
      <c r="S1754" s="1">
        <f t="shared" si="278"/>
        <v>0</v>
      </c>
      <c r="T1754" s="1">
        <f t="shared" si="279"/>
        <v>0</v>
      </c>
      <c r="U1754" s="1" t="str">
        <f>_xlfn.XLOOKUP(Table3[[#This Row],[Transaction ID]],Source_data!A:A,Source_data!E:E)</f>
        <v>Hyderabad</v>
      </c>
      <c r="V1754" s="1">
        <f>_xlfn.IFNA(_xlfn.XLOOKUP(A1754,bank_processed_transactions[transaction_id],bank_processed_transactions[processing_minutes]),"")</f>
        <v>44.6</v>
      </c>
      <c r="W1754" s="31">
        <f>_xlfn.XLOOKUP(A1754,Source_data!A:A,Source_data!B:B)</f>
        <v>46092</v>
      </c>
    </row>
    <row r="1755" spans="1:23" x14ac:dyDescent="0.3">
      <c r="A1755" s="4" t="s">
        <v>4570</v>
      </c>
      <c r="B1755" s="1">
        <f>_xlfn.XLOOKUP(A1755,bank_source_transactions__1[transaction_id],bank_source_transactions__1[amount_inr])</f>
        <v>2718.19</v>
      </c>
      <c r="C1755" s="1">
        <f>_xlfn.XLOOKUP(A1755,Processed_data!A:A,Processed_data!F:F)</f>
        <v>2718.19</v>
      </c>
      <c r="D1755" s="1" t="str">
        <f>_xlfn.XLOOKUP(A1755,bank_source_transactions__1[transaction_id],bank_source_transactions__1[transaction_status])</f>
        <v>SUCCESS</v>
      </c>
      <c r="E1755" s="1" t="str">
        <f>_xlfn.XLOOKUP(A1755,Processed_data!A:A,Processed_data!G:G)</f>
        <v>SUCCESS</v>
      </c>
      <c r="F1755" s="1">
        <f>COUNTIF(bank_processed_transactions[transaction_id],A1755)</f>
        <v>1</v>
      </c>
      <c r="G1755" s="1" t="str">
        <f t="shared" si="270"/>
        <v>found</v>
      </c>
      <c r="H1755" s="1" t="str">
        <f t="shared" si="271"/>
        <v>Not Duplicate</v>
      </c>
      <c r="I1755" s="1" t="str">
        <f t="shared" si="272"/>
        <v>match</v>
      </c>
      <c r="J1755" s="1" t="str">
        <f t="shared" si="273"/>
        <v>match</v>
      </c>
      <c r="K1755" s="1">
        <f t="shared" si="274"/>
        <v>0</v>
      </c>
      <c r="L1755" s="2">
        <f>IF(F1755=0,"not processed",_xlfn.MINIFS(Processed_data!H:H,Processed_data!A:A,A1755))</f>
        <v>46047</v>
      </c>
      <c r="M1755" s="1">
        <f>IF(F1755=0,"not processed",ABS(bank_source_transactions__1[[#This Row],[transaction_date]]-Reconciliation!L1755))</f>
        <v>0</v>
      </c>
      <c r="N1755" s="1" t="str" cm="1">
        <f t="array" ref="N1755">_xlfn.IFS(M1755="not Processed", "Not Processed",M1755&gt;2,"SLA Breached",M1755&lt;=2,"Within SLA")</f>
        <v>Within SLA</v>
      </c>
      <c r="O1755" s="1" t="str">
        <f>_xlfn.XLOOKUP(A1755,Source_data!A:A,Source_data!D:D)</f>
        <v>IMPS</v>
      </c>
      <c r="P1755" s="1">
        <f t="shared" si="275"/>
        <v>0</v>
      </c>
      <c r="Q1755" s="1">
        <f t="shared" si="276"/>
        <v>0</v>
      </c>
      <c r="R1755" s="1">
        <f t="shared" si="277"/>
        <v>0</v>
      </c>
      <c r="S1755" s="1">
        <f t="shared" si="278"/>
        <v>0</v>
      </c>
      <c r="T1755" s="1">
        <f t="shared" si="279"/>
        <v>0</v>
      </c>
      <c r="U1755" s="1" t="str">
        <f>_xlfn.XLOOKUP(Table3[[#This Row],[Transaction ID]],Source_data!A:A,Source_data!E:E)</f>
        <v>Bengaluru</v>
      </c>
      <c r="V1755" s="1">
        <f>_xlfn.IFNA(_xlfn.XLOOKUP(A1755,bank_processed_transactions[transaction_id],bank_processed_transactions[processing_minutes]),"")</f>
        <v>43.4</v>
      </c>
      <c r="W1755" s="31">
        <f>_xlfn.XLOOKUP(A1755,Source_data!A:A,Source_data!B:B)</f>
        <v>46047</v>
      </c>
    </row>
    <row r="1756" spans="1:23" x14ac:dyDescent="0.3">
      <c r="A1756" s="3" t="s">
        <v>4777</v>
      </c>
      <c r="B1756" s="1">
        <f>_xlfn.XLOOKUP(A1756,bank_source_transactions__1[transaction_id],bank_source_transactions__1[amount_inr])</f>
        <v>11095.46</v>
      </c>
      <c r="C1756" s="1">
        <f>_xlfn.XLOOKUP(A1756,Processed_data!A:A,Processed_data!F:F)</f>
        <v>11095.46</v>
      </c>
      <c r="D1756" s="1" t="str">
        <f>_xlfn.XLOOKUP(A1756,bank_source_transactions__1[transaction_id],bank_source_transactions__1[transaction_status])</f>
        <v>SUCCESS</v>
      </c>
      <c r="E1756" s="1" t="str">
        <f>_xlfn.XLOOKUP(A1756,Processed_data!A:A,Processed_data!G:G)</f>
        <v>SUCCESS</v>
      </c>
      <c r="F1756" s="1">
        <f>COUNTIF(bank_processed_transactions[transaction_id],A1756)</f>
        <v>1</v>
      </c>
      <c r="G1756" s="1" t="str">
        <f t="shared" si="270"/>
        <v>found</v>
      </c>
      <c r="H1756" s="1" t="str">
        <f t="shared" si="271"/>
        <v>Not Duplicate</v>
      </c>
      <c r="I1756" s="1" t="str">
        <f t="shared" si="272"/>
        <v>match</v>
      </c>
      <c r="J1756" s="1" t="str">
        <f t="shared" si="273"/>
        <v>match</v>
      </c>
      <c r="K1756" s="1">
        <f t="shared" si="274"/>
        <v>0</v>
      </c>
      <c r="L1756" s="2">
        <f>IF(F1756=0,"not processed",_xlfn.MINIFS(Processed_data!H:H,Processed_data!A:A,A1756))</f>
        <v>46045</v>
      </c>
      <c r="M1756" s="1">
        <f>IF(F1756=0,"not processed",ABS(bank_source_transactions__1[[#This Row],[transaction_date]]-Reconciliation!L1756))</f>
        <v>3</v>
      </c>
      <c r="N1756" s="1" t="str" cm="1">
        <f t="array" ref="N1756">_xlfn.IFS(M1756="not Processed", "Not Processed",M1756&gt;2,"SLA Breached",M1756&lt;=2,"Within SLA")</f>
        <v>SLA Breached</v>
      </c>
      <c r="O1756" s="1" t="str">
        <f>_xlfn.XLOOKUP(A1756,Source_data!A:A,Source_data!D:D)</f>
        <v>IMPS</v>
      </c>
      <c r="P1756" s="1">
        <f t="shared" si="275"/>
        <v>0</v>
      </c>
      <c r="Q1756" s="1">
        <f t="shared" si="276"/>
        <v>0</v>
      </c>
      <c r="R1756" s="1">
        <f t="shared" si="277"/>
        <v>0</v>
      </c>
      <c r="S1756" s="1">
        <f t="shared" si="278"/>
        <v>0</v>
      </c>
      <c r="T1756" s="1">
        <f t="shared" si="279"/>
        <v>1</v>
      </c>
      <c r="U1756" s="1" t="str">
        <f>_xlfn.XLOOKUP(Table3[[#This Row],[Transaction ID]],Source_data!A:A,Source_data!E:E)</f>
        <v>Hyderabad</v>
      </c>
      <c r="V1756" s="1">
        <f>_xlfn.IFNA(_xlfn.XLOOKUP(A1756,bank_processed_transactions[transaction_id],bank_processed_transactions[processing_minutes]),"")</f>
        <v>16.7</v>
      </c>
      <c r="W1756" s="31">
        <f>_xlfn.XLOOKUP(A1756,Source_data!A:A,Source_data!B:B)</f>
        <v>46042</v>
      </c>
    </row>
    <row r="1757" spans="1:23" x14ac:dyDescent="0.3">
      <c r="A1757" s="4" t="s">
        <v>2982</v>
      </c>
      <c r="B1757" s="1">
        <f>_xlfn.XLOOKUP(A1757,bank_source_transactions__1[transaction_id],bank_source_transactions__1[amount_inr])</f>
        <v>2106.66</v>
      </c>
      <c r="C1757" s="1">
        <f>_xlfn.XLOOKUP(A1757,Processed_data!A:A,Processed_data!F:F)</f>
        <v>2106.66</v>
      </c>
      <c r="D1757" s="1" t="str">
        <f>_xlfn.XLOOKUP(A1757,bank_source_transactions__1[transaction_id],bank_source_transactions__1[transaction_status])</f>
        <v>SUCCESS</v>
      </c>
      <c r="E1757" s="1" t="str">
        <f>_xlfn.XLOOKUP(A1757,Processed_data!A:A,Processed_data!G:G)</f>
        <v>SUCCESS</v>
      </c>
      <c r="F1757" s="1">
        <f>COUNTIF(bank_processed_transactions[transaction_id],A1757)</f>
        <v>1</v>
      </c>
      <c r="G1757" s="1" t="str">
        <f t="shared" si="270"/>
        <v>found</v>
      </c>
      <c r="H1757" s="1" t="str">
        <f t="shared" si="271"/>
        <v>Not Duplicate</v>
      </c>
      <c r="I1757" s="1" t="str">
        <f t="shared" si="272"/>
        <v>match</v>
      </c>
      <c r="J1757" s="1" t="str">
        <f t="shared" si="273"/>
        <v>match</v>
      </c>
      <c r="K1757" s="1">
        <f t="shared" si="274"/>
        <v>0</v>
      </c>
      <c r="L1757" s="2">
        <f>IF(F1757=0,"not processed",_xlfn.MINIFS(Processed_data!H:H,Processed_data!A:A,A1757))</f>
        <v>46046</v>
      </c>
      <c r="M1757" s="1">
        <f>IF(F1757=0,"not processed",ABS(bank_source_transactions__1[[#This Row],[transaction_date]]-Reconciliation!L1757))</f>
        <v>2</v>
      </c>
      <c r="N1757" s="1" t="str" cm="1">
        <f t="array" ref="N1757">_xlfn.IFS(M1757="not Processed", "Not Processed",M1757&gt;2,"SLA Breached",M1757&lt;=2,"Within SLA")</f>
        <v>Within SLA</v>
      </c>
      <c r="O1757" s="1" t="str">
        <f>_xlfn.XLOOKUP(A1757,Source_data!A:A,Source_data!D:D)</f>
        <v>NEFT</v>
      </c>
      <c r="P1757" s="1">
        <f t="shared" si="275"/>
        <v>0</v>
      </c>
      <c r="Q1757" s="1">
        <f t="shared" si="276"/>
        <v>0</v>
      </c>
      <c r="R1757" s="1">
        <f t="shared" si="277"/>
        <v>0</v>
      </c>
      <c r="S1757" s="1">
        <f t="shared" si="278"/>
        <v>0</v>
      </c>
      <c r="T1757" s="1">
        <f t="shared" si="279"/>
        <v>0</v>
      </c>
      <c r="U1757" s="1" t="str">
        <f>_xlfn.XLOOKUP(Table3[[#This Row],[Transaction ID]],Source_data!A:A,Source_data!E:E)</f>
        <v>Hyderabad</v>
      </c>
      <c r="V1757" s="1">
        <f>_xlfn.IFNA(_xlfn.XLOOKUP(A1757,bank_processed_transactions[transaction_id],bank_processed_transactions[processing_minutes]),"")</f>
        <v>30.2</v>
      </c>
      <c r="W1757" s="31">
        <f>_xlfn.XLOOKUP(A1757,Source_data!A:A,Source_data!B:B)</f>
        <v>46044</v>
      </c>
    </row>
    <row r="1758" spans="1:23" x14ac:dyDescent="0.3">
      <c r="A1758" s="3" t="s">
        <v>3091</v>
      </c>
      <c r="B1758" s="1">
        <f>_xlfn.XLOOKUP(A1758,bank_source_transactions__1[transaction_id],bank_source_transactions__1[amount_inr])</f>
        <v>4496.2</v>
      </c>
      <c r="C1758" s="1">
        <f>_xlfn.XLOOKUP(A1758,Processed_data!A:A,Processed_data!F:F)</f>
        <v>4496.2</v>
      </c>
      <c r="D1758" s="1" t="str">
        <f>_xlfn.XLOOKUP(A1758,bank_source_transactions__1[transaction_id],bank_source_transactions__1[transaction_status])</f>
        <v>FAILED</v>
      </c>
      <c r="E1758" s="1" t="str">
        <f>_xlfn.XLOOKUP(A1758,Processed_data!A:A,Processed_data!G:G)</f>
        <v>FAILED</v>
      </c>
      <c r="F1758" s="1">
        <f>COUNTIF(bank_processed_transactions[transaction_id],A1758)</f>
        <v>1</v>
      </c>
      <c r="G1758" s="1" t="str">
        <f t="shared" si="270"/>
        <v>found</v>
      </c>
      <c r="H1758" s="1" t="str">
        <f t="shared" si="271"/>
        <v>Not Duplicate</v>
      </c>
      <c r="I1758" s="1" t="str">
        <f t="shared" si="272"/>
        <v>match</v>
      </c>
      <c r="J1758" s="1" t="str">
        <f t="shared" si="273"/>
        <v>match</v>
      </c>
      <c r="K1758" s="1">
        <f t="shared" si="274"/>
        <v>0</v>
      </c>
      <c r="L1758" s="2">
        <f>IF(F1758=0,"not processed",_xlfn.MINIFS(Processed_data!H:H,Processed_data!A:A,A1758))</f>
        <v>46057</v>
      </c>
      <c r="M1758" s="1">
        <f>IF(F1758=0,"not processed",ABS(bank_source_transactions__1[[#This Row],[transaction_date]]-Reconciliation!L1758))</f>
        <v>0</v>
      </c>
      <c r="N1758" s="1" t="str" cm="1">
        <f t="array" ref="N1758">_xlfn.IFS(M1758="not Processed", "Not Processed",M1758&gt;2,"SLA Breached",M1758&lt;=2,"Within SLA")</f>
        <v>Within SLA</v>
      </c>
      <c r="O1758" s="1" t="str">
        <f>_xlfn.XLOOKUP(A1758,Source_data!A:A,Source_data!D:D)</f>
        <v>CARD</v>
      </c>
      <c r="P1758" s="1">
        <f t="shared" si="275"/>
        <v>0</v>
      </c>
      <c r="Q1758" s="1">
        <f t="shared" si="276"/>
        <v>0</v>
      </c>
      <c r="R1758" s="1">
        <f t="shared" si="277"/>
        <v>0</v>
      </c>
      <c r="S1758" s="1">
        <f t="shared" si="278"/>
        <v>0</v>
      </c>
      <c r="T1758" s="1">
        <f t="shared" si="279"/>
        <v>0</v>
      </c>
      <c r="U1758" s="1" t="str">
        <f>_xlfn.XLOOKUP(Table3[[#This Row],[Transaction ID]],Source_data!A:A,Source_data!E:E)</f>
        <v>Pune</v>
      </c>
      <c r="V1758" s="1">
        <f>_xlfn.IFNA(_xlfn.XLOOKUP(A1758,bank_processed_transactions[transaction_id],bank_processed_transactions[processing_minutes]),"")</f>
        <v>8.5</v>
      </c>
      <c r="W1758" s="31">
        <f>_xlfn.XLOOKUP(A1758,Source_data!A:A,Source_data!B:B)</f>
        <v>46057</v>
      </c>
    </row>
    <row r="1759" spans="1:23" x14ac:dyDescent="0.3">
      <c r="A1759" s="4" t="s">
        <v>3177</v>
      </c>
      <c r="B1759" s="1">
        <f>_xlfn.XLOOKUP(A1759,bank_source_transactions__1[transaction_id],bank_source_transactions__1[amount_inr])</f>
        <v>4181.3500000000004</v>
      </c>
      <c r="C1759" s="1">
        <f>_xlfn.XLOOKUP(A1759,Processed_data!A:A,Processed_data!F:F)</f>
        <v>4181.3500000000004</v>
      </c>
      <c r="D1759" s="1" t="str">
        <f>_xlfn.XLOOKUP(A1759,bank_source_transactions__1[transaction_id],bank_source_transactions__1[transaction_status])</f>
        <v>SUCCESS</v>
      </c>
      <c r="E1759" s="1" t="str">
        <f>_xlfn.XLOOKUP(A1759,Processed_data!A:A,Processed_data!G:G)</f>
        <v>SUCCESS</v>
      </c>
      <c r="F1759" s="1">
        <f>COUNTIF(bank_processed_transactions[transaction_id],A1759)</f>
        <v>1</v>
      </c>
      <c r="G1759" s="1" t="str">
        <f t="shared" si="270"/>
        <v>found</v>
      </c>
      <c r="H1759" s="1" t="str">
        <f t="shared" si="271"/>
        <v>Not Duplicate</v>
      </c>
      <c r="I1759" s="1" t="str">
        <f t="shared" si="272"/>
        <v>match</v>
      </c>
      <c r="J1759" s="1" t="str">
        <f t="shared" si="273"/>
        <v>match</v>
      </c>
      <c r="K1759" s="1">
        <f t="shared" si="274"/>
        <v>0</v>
      </c>
      <c r="L1759" s="2">
        <f>IF(F1759=0,"not processed",_xlfn.MINIFS(Processed_data!H:H,Processed_data!A:A,A1759))</f>
        <v>46106</v>
      </c>
      <c r="M1759" s="1">
        <f>IF(F1759=0,"not processed",ABS(bank_source_transactions__1[[#This Row],[transaction_date]]-Reconciliation!L1759))</f>
        <v>2</v>
      </c>
      <c r="N1759" s="1" t="str" cm="1">
        <f t="array" ref="N1759">_xlfn.IFS(M1759="not Processed", "Not Processed",M1759&gt;2,"SLA Breached",M1759&lt;=2,"Within SLA")</f>
        <v>Within SLA</v>
      </c>
      <c r="O1759" s="1" t="str">
        <f>_xlfn.XLOOKUP(A1759,Source_data!A:A,Source_data!D:D)</f>
        <v>CARD</v>
      </c>
      <c r="P1759" s="1">
        <f t="shared" si="275"/>
        <v>0</v>
      </c>
      <c r="Q1759" s="1">
        <f t="shared" si="276"/>
        <v>0</v>
      </c>
      <c r="R1759" s="1">
        <f t="shared" si="277"/>
        <v>0</v>
      </c>
      <c r="S1759" s="1">
        <f t="shared" si="278"/>
        <v>0</v>
      </c>
      <c r="T1759" s="1">
        <f t="shared" si="279"/>
        <v>0</v>
      </c>
      <c r="U1759" s="1" t="str">
        <f>_xlfn.XLOOKUP(Table3[[#This Row],[Transaction ID]],Source_data!A:A,Source_data!E:E)</f>
        <v>Mumbai</v>
      </c>
      <c r="V1759" s="1">
        <f>_xlfn.IFNA(_xlfn.XLOOKUP(A1759,bank_processed_transactions[transaction_id],bank_processed_transactions[processing_minutes]),"")</f>
        <v>14.7</v>
      </c>
      <c r="W1759" s="31">
        <f>_xlfn.XLOOKUP(A1759,Source_data!A:A,Source_data!B:B)</f>
        <v>46104</v>
      </c>
    </row>
    <row r="1760" spans="1:23" x14ac:dyDescent="0.3">
      <c r="A1760" s="3" t="s">
        <v>3790</v>
      </c>
      <c r="B1760" s="1">
        <f>_xlfn.XLOOKUP(A1760,bank_source_transactions__1[transaction_id],bank_source_transactions__1[amount_inr])</f>
        <v>8987.27</v>
      </c>
      <c r="C1760" s="1">
        <f>_xlfn.XLOOKUP(A1760,Processed_data!A:A,Processed_data!F:F)</f>
        <v>8987.27</v>
      </c>
      <c r="D1760" s="1" t="str">
        <f>_xlfn.XLOOKUP(A1760,bank_source_transactions__1[transaction_id],bank_source_transactions__1[transaction_status])</f>
        <v>SUCCESS</v>
      </c>
      <c r="E1760" s="1" t="str">
        <f>_xlfn.XLOOKUP(A1760,Processed_data!A:A,Processed_data!G:G)</f>
        <v>SUCCESS</v>
      </c>
      <c r="F1760" s="1">
        <f>COUNTIF(bank_processed_transactions[transaction_id],A1760)</f>
        <v>1</v>
      </c>
      <c r="G1760" s="1" t="str">
        <f t="shared" si="270"/>
        <v>found</v>
      </c>
      <c r="H1760" s="1" t="str">
        <f t="shared" si="271"/>
        <v>Not Duplicate</v>
      </c>
      <c r="I1760" s="1" t="str">
        <f t="shared" si="272"/>
        <v>match</v>
      </c>
      <c r="J1760" s="1" t="str">
        <f t="shared" si="273"/>
        <v>match</v>
      </c>
      <c r="K1760" s="1">
        <f t="shared" si="274"/>
        <v>0</v>
      </c>
      <c r="L1760" s="2">
        <f>IF(F1760=0,"not processed",_xlfn.MINIFS(Processed_data!H:H,Processed_data!A:A,A1760))</f>
        <v>46083</v>
      </c>
      <c r="M1760" s="1">
        <f>IF(F1760=0,"not processed",ABS(bank_source_transactions__1[[#This Row],[transaction_date]]-Reconciliation!L1760))</f>
        <v>3</v>
      </c>
      <c r="N1760" s="1" t="str" cm="1">
        <f t="array" ref="N1760">_xlfn.IFS(M1760="not Processed", "Not Processed",M1760&gt;2,"SLA Breached",M1760&lt;=2,"Within SLA")</f>
        <v>SLA Breached</v>
      </c>
      <c r="O1760" s="1" t="str">
        <f>_xlfn.XLOOKUP(A1760,Source_data!A:A,Source_data!D:D)</f>
        <v>CARD</v>
      </c>
      <c r="P1760" s="1">
        <f t="shared" si="275"/>
        <v>0</v>
      </c>
      <c r="Q1760" s="1">
        <f t="shared" si="276"/>
        <v>0</v>
      </c>
      <c r="R1760" s="1">
        <f t="shared" si="277"/>
        <v>0</v>
      </c>
      <c r="S1760" s="1">
        <f t="shared" si="278"/>
        <v>0</v>
      </c>
      <c r="T1760" s="1">
        <f t="shared" si="279"/>
        <v>1</v>
      </c>
      <c r="U1760" s="1" t="str">
        <f>_xlfn.XLOOKUP(Table3[[#This Row],[Transaction ID]],Source_data!A:A,Source_data!E:E)</f>
        <v>Mumbai</v>
      </c>
      <c r="V1760" s="1">
        <f>_xlfn.IFNA(_xlfn.XLOOKUP(A1760,bank_processed_transactions[transaction_id],bank_processed_transactions[processing_minutes]),"")</f>
        <v>14.4</v>
      </c>
      <c r="W1760" s="31">
        <f>_xlfn.XLOOKUP(A1760,Source_data!A:A,Source_data!B:B)</f>
        <v>46080</v>
      </c>
    </row>
    <row r="1761" spans="1:23" x14ac:dyDescent="0.3">
      <c r="A1761" s="4" t="s">
        <v>4261</v>
      </c>
      <c r="B1761" s="1">
        <f>_xlfn.XLOOKUP(A1761,bank_source_transactions__1[transaction_id],bank_source_transactions__1[amount_inr])</f>
        <v>3346.25</v>
      </c>
      <c r="C1761" s="1">
        <f>_xlfn.XLOOKUP(A1761,Processed_data!A:A,Processed_data!F:F)</f>
        <v>3346.25</v>
      </c>
      <c r="D1761" s="1" t="str">
        <f>_xlfn.XLOOKUP(A1761,bank_source_transactions__1[transaction_id],bank_source_transactions__1[transaction_status])</f>
        <v>SUCCESS</v>
      </c>
      <c r="E1761" s="1" t="str">
        <f>_xlfn.XLOOKUP(A1761,Processed_data!A:A,Processed_data!G:G)</f>
        <v>SUCCESS</v>
      </c>
      <c r="F1761" s="1">
        <f>COUNTIF(bank_processed_transactions[transaction_id],A1761)</f>
        <v>1</v>
      </c>
      <c r="G1761" s="1" t="str">
        <f t="shared" si="270"/>
        <v>found</v>
      </c>
      <c r="H1761" s="1" t="str">
        <f t="shared" si="271"/>
        <v>Not Duplicate</v>
      </c>
      <c r="I1761" s="1" t="str">
        <f t="shared" si="272"/>
        <v>match</v>
      </c>
      <c r="J1761" s="1" t="str">
        <f t="shared" si="273"/>
        <v>match</v>
      </c>
      <c r="K1761" s="1">
        <f t="shared" si="274"/>
        <v>0</v>
      </c>
      <c r="L1761" s="2">
        <f>IF(F1761=0,"not processed",_xlfn.MINIFS(Processed_data!H:H,Processed_data!A:A,A1761))</f>
        <v>46049</v>
      </c>
      <c r="M1761" s="1">
        <f>IF(F1761=0,"not processed",ABS(bank_source_transactions__1[[#This Row],[transaction_date]]-Reconciliation!L1761))</f>
        <v>0</v>
      </c>
      <c r="N1761" s="1" t="str" cm="1">
        <f t="array" ref="N1761">_xlfn.IFS(M1761="not Processed", "Not Processed",M1761&gt;2,"SLA Breached",M1761&lt;=2,"Within SLA")</f>
        <v>Within SLA</v>
      </c>
      <c r="O1761" s="1" t="str">
        <f>_xlfn.XLOOKUP(A1761,Source_data!A:A,Source_data!D:D)</f>
        <v>IMPS</v>
      </c>
      <c r="P1761" s="1">
        <f t="shared" si="275"/>
        <v>0</v>
      </c>
      <c r="Q1761" s="1">
        <f t="shared" si="276"/>
        <v>0</v>
      </c>
      <c r="R1761" s="1">
        <f t="shared" si="277"/>
        <v>0</v>
      </c>
      <c r="S1761" s="1">
        <f t="shared" si="278"/>
        <v>0</v>
      </c>
      <c r="T1761" s="1">
        <f t="shared" si="279"/>
        <v>0</v>
      </c>
      <c r="U1761" s="1" t="str">
        <f>_xlfn.XLOOKUP(Table3[[#This Row],[Transaction ID]],Source_data!A:A,Source_data!E:E)</f>
        <v>Hyderabad</v>
      </c>
      <c r="V1761" s="1">
        <f>_xlfn.IFNA(_xlfn.XLOOKUP(A1761,bank_processed_transactions[transaction_id],bank_processed_transactions[processing_minutes]),"")</f>
        <v>23.9</v>
      </c>
      <c r="W1761" s="31">
        <f>_xlfn.XLOOKUP(A1761,Source_data!A:A,Source_data!B:B)</f>
        <v>46049</v>
      </c>
    </row>
    <row r="1762" spans="1:23" x14ac:dyDescent="0.3">
      <c r="A1762" s="3" t="s">
        <v>949</v>
      </c>
      <c r="B1762" s="1">
        <f>_xlfn.XLOOKUP(A1762,bank_source_transactions__1[transaction_id],bank_source_transactions__1[amount_inr])</f>
        <v>12774.56</v>
      </c>
      <c r="C1762" s="1">
        <f>_xlfn.XLOOKUP(A1762,Processed_data!A:A,Processed_data!F:F)</f>
        <v>12774.56</v>
      </c>
      <c r="D1762" s="1" t="str">
        <f>_xlfn.XLOOKUP(A1762,bank_source_transactions__1[transaction_id],bank_source_transactions__1[transaction_status])</f>
        <v>FAILED</v>
      </c>
      <c r="E1762" s="1" t="str">
        <f>_xlfn.XLOOKUP(A1762,Processed_data!A:A,Processed_data!G:G)</f>
        <v>FAILED</v>
      </c>
      <c r="F1762" s="1">
        <f>COUNTIF(bank_processed_transactions[transaction_id],A1762)</f>
        <v>1</v>
      </c>
      <c r="G1762" s="1" t="str">
        <f t="shared" si="270"/>
        <v>found</v>
      </c>
      <c r="H1762" s="1" t="str">
        <f t="shared" si="271"/>
        <v>Not Duplicate</v>
      </c>
      <c r="I1762" s="1" t="str">
        <f t="shared" si="272"/>
        <v>match</v>
      </c>
      <c r="J1762" s="1" t="str">
        <f t="shared" si="273"/>
        <v>match</v>
      </c>
      <c r="K1762" s="1">
        <f t="shared" si="274"/>
        <v>0</v>
      </c>
      <c r="L1762" s="2">
        <f>IF(F1762=0,"not processed",_xlfn.MINIFS(Processed_data!H:H,Processed_data!A:A,A1762))</f>
        <v>46053</v>
      </c>
      <c r="M1762" s="1">
        <f>IF(F1762=0,"not processed",ABS(bank_source_transactions__1[[#This Row],[transaction_date]]-Reconciliation!L1762))</f>
        <v>2</v>
      </c>
      <c r="N1762" s="1" t="str" cm="1">
        <f t="array" ref="N1762">_xlfn.IFS(M1762="not Processed", "Not Processed",M1762&gt;2,"SLA Breached",M1762&lt;=2,"Within SLA")</f>
        <v>Within SLA</v>
      </c>
      <c r="O1762" s="1" t="str">
        <f>_xlfn.XLOOKUP(A1762,Source_data!A:A,Source_data!D:D)</f>
        <v>UPI</v>
      </c>
      <c r="P1762" s="1">
        <f t="shared" si="275"/>
        <v>0</v>
      </c>
      <c r="Q1762" s="1">
        <f t="shared" si="276"/>
        <v>0</v>
      </c>
      <c r="R1762" s="1">
        <f t="shared" si="277"/>
        <v>0</v>
      </c>
      <c r="S1762" s="1">
        <f t="shared" si="278"/>
        <v>0</v>
      </c>
      <c r="T1762" s="1">
        <f t="shared" si="279"/>
        <v>0</v>
      </c>
      <c r="U1762" s="1" t="str">
        <f>_xlfn.XLOOKUP(Table3[[#This Row],[Transaction ID]],Source_data!A:A,Source_data!E:E)</f>
        <v>Mumbai</v>
      </c>
      <c r="V1762" s="1">
        <f>_xlfn.IFNA(_xlfn.XLOOKUP(A1762,bank_processed_transactions[transaction_id],bank_processed_transactions[processing_minutes]),"")</f>
        <v>24.7</v>
      </c>
      <c r="W1762" s="31">
        <f>_xlfn.XLOOKUP(A1762,Source_data!A:A,Source_data!B:B)</f>
        <v>46051</v>
      </c>
    </row>
    <row r="1763" spans="1:23" x14ac:dyDescent="0.3">
      <c r="A1763" s="4" t="s">
        <v>5022</v>
      </c>
      <c r="B1763" s="1">
        <f>_xlfn.XLOOKUP(A1763,bank_source_transactions__1[transaction_id],bank_source_transactions__1[amount_inr])</f>
        <v>2023.82</v>
      </c>
      <c r="C1763" s="1" t="e">
        <f>_xlfn.XLOOKUP(A1763,Processed_data!A:A,Processed_data!F:F)</f>
        <v>#N/A</v>
      </c>
      <c r="D1763" s="1" t="str">
        <f>_xlfn.XLOOKUP(A1763,bank_source_transactions__1[transaction_id],bank_source_transactions__1[transaction_status])</f>
        <v>SUCCESS</v>
      </c>
      <c r="E1763" s="1" t="e">
        <f>_xlfn.XLOOKUP(A1763,Processed_data!A:A,Processed_data!G:G)</f>
        <v>#N/A</v>
      </c>
      <c r="F1763" s="1">
        <f>COUNTIF(bank_processed_transactions[transaction_id],A1763)</f>
        <v>0</v>
      </c>
      <c r="G1763" s="1" t="str">
        <f t="shared" si="270"/>
        <v>missing</v>
      </c>
      <c r="H1763" s="1" t="str">
        <f t="shared" si="271"/>
        <v>Not Duplicate</v>
      </c>
      <c r="I1763" s="1" t="str">
        <f t="shared" si="272"/>
        <v>not processed</v>
      </c>
      <c r="J1763" s="1" t="str">
        <f t="shared" si="273"/>
        <v>not processed</v>
      </c>
      <c r="K1763" s="1" t="str">
        <f t="shared" si="274"/>
        <v>missing</v>
      </c>
      <c r="L1763" s="2" t="str">
        <f>IF(F1763=0,"not processed",_xlfn.MINIFS(Processed_data!H:H,Processed_data!A:A,A1763))</f>
        <v>not processed</v>
      </c>
      <c r="M1763" s="1" t="str">
        <f>IF(F1763=0,"not processed",ABS(bank_source_transactions__1[[#This Row],[transaction_date]]-Reconciliation!L1763))</f>
        <v>not processed</v>
      </c>
      <c r="N1763" s="1" t="str" cm="1">
        <f t="array" ref="N1763">_xlfn.IFS(M1763="not Processed", "Not Processed",M1763&gt;2,"SLA Breached",M1763&lt;=2,"Within SLA")</f>
        <v>Not Processed</v>
      </c>
      <c r="O1763" s="1" t="str">
        <f>_xlfn.XLOOKUP(A1763,Source_data!A:A,Source_data!D:D)</f>
        <v>ATM</v>
      </c>
      <c r="P1763" s="1">
        <f t="shared" si="275"/>
        <v>1</v>
      </c>
      <c r="Q1763" s="1">
        <f t="shared" si="276"/>
        <v>0</v>
      </c>
      <c r="R1763" s="1">
        <f t="shared" si="277"/>
        <v>0</v>
      </c>
      <c r="S1763" s="1">
        <f t="shared" si="278"/>
        <v>0</v>
      </c>
      <c r="T1763" s="1">
        <f t="shared" si="279"/>
        <v>0</v>
      </c>
      <c r="U1763" s="1" t="str">
        <f>_xlfn.XLOOKUP(Table3[[#This Row],[Transaction ID]],Source_data!A:A,Source_data!E:E)</f>
        <v>Hyderabad</v>
      </c>
      <c r="V1763" s="1" t="str">
        <f>_xlfn.IFNA(_xlfn.XLOOKUP(A1763,bank_processed_transactions[transaction_id],bank_processed_transactions[processing_minutes]),"")</f>
        <v/>
      </c>
      <c r="W1763" s="31">
        <f>_xlfn.XLOOKUP(A1763,Source_data!A:A,Source_data!B:B)</f>
        <v>46076</v>
      </c>
    </row>
    <row r="1764" spans="1:23" x14ac:dyDescent="0.3">
      <c r="A1764" s="3" t="s">
        <v>4105</v>
      </c>
      <c r="B1764" s="1">
        <f>_xlfn.XLOOKUP(A1764,bank_source_transactions__1[transaction_id],bank_source_transactions__1[amount_inr])</f>
        <v>16421.77</v>
      </c>
      <c r="C1764" s="1">
        <f>_xlfn.XLOOKUP(A1764,Processed_data!A:A,Processed_data!F:F)</f>
        <v>16421.77</v>
      </c>
      <c r="D1764" s="1" t="str">
        <f>_xlfn.XLOOKUP(A1764,bank_source_transactions__1[transaction_id],bank_source_transactions__1[transaction_status])</f>
        <v>SUCCESS</v>
      </c>
      <c r="E1764" s="1" t="str">
        <f>_xlfn.XLOOKUP(A1764,Processed_data!A:A,Processed_data!G:G)</f>
        <v>SUCCESS</v>
      </c>
      <c r="F1764" s="1">
        <f>COUNTIF(bank_processed_transactions[transaction_id],A1764)</f>
        <v>1</v>
      </c>
      <c r="G1764" s="1" t="str">
        <f t="shared" si="270"/>
        <v>found</v>
      </c>
      <c r="H1764" s="1" t="str">
        <f t="shared" si="271"/>
        <v>Not Duplicate</v>
      </c>
      <c r="I1764" s="1" t="str">
        <f t="shared" si="272"/>
        <v>match</v>
      </c>
      <c r="J1764" s="1" t="str">
        <f t="shared" si="273"/>
        <v>match</v>
      </c>
      <c r="K1764" s="1">
        <f t="shared" si="274"/>
        <v>0</v>
      </c>
      <c r="L1764" s="2">
        <f>IF(F1764=0,"not processed",_xlfn.MINIFS(Processed_data!H:H,Processed_data!A:A,A1764))</f>
        <v>46032</v>
      </c>
      <c r="M1764" s="1">
        <f>IF(F1764=0,"not processed",ABS(bank_source_transactions__1[[#This Row],[transaction_date]]-Reconciliation!L1764))</f>
        <v>2</v>
      </c>
      <c r="N1764" s="1" t="str" cm="1">
        <f t="array" ref="N1764">_xlfn.IFS(M1764="not Processed", "Not Processed",M1764&gt;2,"SLA Breached",M1764&lt;=2,"Within SLA")</f>
        <v>Within SLA</v>
      </c>
      <c r="O1764" s="1" t="str">
        <f>_xlfn.XLOOKUP(A1764,Source_data!A:A,Source_data!D:D)</f>
        <v>CARD</v>
      </c>
      <c r="P1764" s="1">
        <f t="shared" si="275"/>
        <v>0</v>
      </c>
      <c r="Q1764" s="1">
        <f t="shared" si="276"/>
        <v>0</v>
      </c>
      <c r="R1764" s="1">
        <f t="shared" si="277"/>
        <v>0</v>
      </c>
      <c r="S1764" s="1">
        <f t="shared" si="278"/>
        <v>0</v>
      </c>
      <c r="T1764" s="1">
        <f t="shared" si="279"/>
        <v>0</v>
      </c>
      <c r="U1764" s="1" t="str">
        <f>_xlfn.XLOOKUP(Table3[[#This Row],[Transaction ID]],Source_data!A:A,Source_data!E:E)</f>
        <v>Bengaluru</v>
      </c>
      <c r="V1764" s="1">
        <f>_xlfn.IFNA(_xlfn.XLOOKUP(A1764,bank_processed_transactions[transaction_id],bank_processed_transactions[processing_minutes]),"")</f>
        <v>16.3</v>
      </c>
      <c r="W1764" s="31">
        <f>_xlfn.XLOOKUP(A1764,Source_data!A:A,Source_data!B:B)</f>
        <v>46030</v>
      </c>
    </row>
    <row r="1765" spans="1:23" x14ac:dyDescent="0.3">
      <c r="A1765" s="4" t="s">
        <v>3698</v>
      </c>
      <c r="B1765" s="1">
        <f>_xlfn.XLOOKUP(A1765,bank_source_transactions__1[transaction_id],bank_source_transactions__1[amount_inr])</f>
        <v>1221.8900000000001</v>
      </c>
      <c r="C1765" s="1">
        <f>_xlfn.XLOOKUP(A1765,Processed_data!A:A,Processed_data!F:F)</f>
        <v>1221.8900000000001</v>
      </c>
      <c r="D1765" s="1" t="str">
        <f>_xlfn.XLOOKUP(A1765,bank_source_transactions__1[transaction_id],bank_source_transactions__1[transaction_status])</f>
        <v>SUCCESS</v>
      </c>
      <c r="E1765" s="1" t="str">
        <f>_xlfn.XLOOKUP(A1765,Processed_data!A:A,Processed_data!G:G)</f>
        <v>SUCCESS</v>
      </c>
      <c r="F1765" s="1">
        <f>COUNTIF(bank_processed_transactions[transaction_id],A1765)</f>
        <v>1</v>
      </c>
      <c r="G1765" s="1" t="str">
        <f t="shared" si="270"/>
        <v>found</v>
      </c>
      <c r="H1765" s="1" t="str">
        <f t="shared" si="271"/>
        <v>Not Duplicate</v>
      </c>
      <c r="I1765" s="1" t="str">
        <f t="shared" si="272"/>
        <v>match</v>
      </c>
      <c r="J1765" s="1" t="str">
        <f t="shared" si="273"/>
        <v>match</v>
      </c>
      <c r="K1765" s="1">
        <f t="shared" si="274"/>
        <v>0</v>
      </c>
      <c r="L1765" s="2">
        <f>IF(F1765=0,"not processed",_xlfn.MINIFS(Processed_data!H:H,Processed_data!A:A,A1765))</f>
        <v>46072</v>
      </c>
      <c r="M1765" s="1">
        <f>IF(F1765=0,"not processed",ABS(bank_source_transactions__1[[#This Row],[transaction_date]]-Reconciliation!L1765))</f>
        <v>1</v>
      </c>
      <c r="N1765" s="1" t="str" cm="1">
        <f t="array" ref="N1765">_xlfn.IFS(M1765="not Processed", "Not Processed",M1765&gt;2,"SLA Breached",M1765&lt;=2,"Within SLA")</f>
        <v>Within SLA</v>
      </c>
      <c r="O1765" s="1" t="str">
        <f>_xlfn.XLOOKUP(A1765,Source_data!A:A,Source_data!D:D)</f>
        <v>UPI</v>
      </c>
      <c r="P1765" s="1">
        <f t="shared" si="275"/>
        <v>0</v>
      </c>
      <c r="Q1765" s="1">
        <f t="shared" si="276"/>
        <v>0</v>
      </c>
      <c r="R1765" s="1">
        <f t="shared" si="277"/>
        <v>0</v>
      </c>
      <c r="S1765" s="1">
        <f t="shared" si="278"/>
        <v>0</v>
      </c>
      <c r="T1765" s="1">
        <f t="shared" si="279"/>
        <v>0</v>
      </c>
      <c r="U1765" s="1" t="str">
        <f>_xlfn.XLOOKUP(Table3[[#This Row],[Transaction ID]],Source_data!A:A,Source_data!E:E)</f>
        <v>Bengaluru</v>
      </c>
      <c r="V1765" s="1">
        <f>_xlfn.IFNA(_xlfn.XLOOKUP(A1765,bank_processed_transactions[transaction_id],bank_processed_transactions[processing_minutes]),"")</f>
        <v>37.1</v>
      </c>
      <c r="W1765" s="31">
        <f>_xlfn.XLOOKUP(A1765,Source_data!A:A,Source_data!B:B)</f>
        <v>46071</v>
      </c>
    </row>
    <row r="1766" spans="1:23" x14ac:dyDescent="0.3">
      <c r="A1766" s="3" t="s">
        <v>1357</v>
      </c>
      <c r="B1766" s="1">
        <f>_xlfn.XLOOKUP(A1766,bank_source_transactions__1[transaction_id],bank_source_transactions__1[amount_inr])</f>
        <v>2278.39</v>
      </c>
      <c r="C1766" s="1">
        <f>_xlfn.XLOOKUP(A1766,Processed_data!A:A,Processed_data!F:F)</f>
        <v>2050.5500000000002</v>
      </c>
      <c r="D1766" s="1" t="str">
        <f>_xlfn.XLOOKUP(A1766,bank_source_transactions__1[transaction_id],bank_source_transactions__1[transaction_status])</f>
        <v>SUCCESS</v>
      </c>
      <c r="E1766" s="1" t="str">
        <f>_xlfn.XLOOKUP(A1766,Processed_data!A:A,Processed_data!G:G)</f>
        <v>SUCCESS</v>
      </c>
      <c r="F1766" s="1">
        <f>COUNTIF(bank_processed_transactions[transaction_id],A1766)</f>
        <v>1</v>
      </c>
      <c r="G1766" s="1" t="str">
        <f t="shared" si="270"/>
        <v>found</v>
      </c>
      <c r="H1766" s="1" t="str">
        <f t="shared" si="271"/>
        <v>Not Duplicate</v>
      </c>
      <c r="I1766" s="1" t="str">
        <f t="shared" si="272"/>
        <v>mismatch</v>
      </c>
      <c r="J1766" s="1" t="str">
        <f t="shared" si="273"/>
        <v>match</v>
      </c>
      <c r="K1766" s="1">
        <f t="shared" si="274"/>
        <v>227.83999999999969</v>
      </c>
      <c r="L1766" s="2">
        <f>IF(F1766=0,"not processed",_xlfn.MINIFS(Processed_data!H:H,Processed_data!A:A,A1766))</f>
        <v>46041</v>
      </c>
      <c r="M1766" s="1">
        <f>IF(F1766=0,"not processed",ABS(bank_source_transactions__1[[#This Row],[transaction_date]]-Reconciliation!L1766))</f>
        <v>1</v>
      </c>
      <c r="N1766" s="1" t="str" cm="1">
        <f t="array" ref="N1766">_xlfn.IFS(M1766="not Processed", "Not Processed",M1766&gt;2,"SLA Breached",M1766&lt;=2,"Within SLA")</f>
        <v>Within SLA</v>
      </c>
      <c r="O1766" s="1" t="str">
        <f>_xlfn.XLOOKUP(A1766,Source_data!A:A,Source_data!D:D)</f>
        <v>UPI</v>
      </c>
      <c r="P1766" s="1">
        <f t="shared" si="275"/>
        <v>0</v>
      </c>
      <c r="Q1766" s="1">
        <f t="shared" si="276"/>
        <v>0</v>
      </c>
      <c r="R1766" s="1">
        <f t="shared" si="277"/>
        <v>1</v>
      </c>
      <c r="S1766" s="1">
        <f t="shared" si="278"/>
        <v>0</v>
      </c>
      <c r="T1766" s="1">
        <f t="shared" si="279"/>
        <v>0</v>
      </c>
      <c r="U1766" s="1" t="str">
        <f>_xlfn.XLOOKUP(Table3[[#This Row],[Transaction ID]],Source_data!A:A,Source_data!E:E)</f>
        <v>Pune</v>
      </c>
      <c r="V1766" s="1">
        <f>_xlfn.IFNA(_xlfn.XLOOKUP(A1766,bank_processed_transactions[transaction_id],bank_processed_transactions[processing_minutes]),"")</f>
        <v>40</v>
      </c>
      <c r="W1766" s="31">
        <f>_xlfn.XLOOKUP(A1766,Source_data!A:A,Source_data!B:B)</f>
        <v>46040</v>
      </c>
    </row>
    <row r="1767" spans="1:23" x14ac:dyDescent="0.3">
      <c r="A1767" s="4" t="s">
        <v>174</v>
      </c>
      <c r="B1767" s="1">
        <f>_xlfn.XLOOKUP(A1767,bank_source_transactions__1[transaction_id],bank_source_transactions__1[amount_inr])</f>
        <v>3561.62</v>
      </c>
      <c r="C1767" s="1">
        <f>_xlfn.XLOOKUP(A1767,Processed_data!A:A,Processed_data!F:F)</f>
        <v>3561.62</v>
      </c>
      <c r="D1767" s="1" t="str">
        <f>_xlfn.XLOOKUP(A1767,bank_source_transactions__1[transaction_id],bank_source_transactions__1[transaction_status])</f>
        <v>SUCCESS</v>
      </c>
      <c r="E1767" s="1" t="str">
        <f>_xlfn.XLOOKUP(A1767,Processed_data!A:A,Processed_data!G:G)</f>
        <v>SUCCESS</v>
      </c>
      <c r="F1767" s="1">
        <f>COUNTIF(bank_processed_transactions[transaction_id],A1767)</f>
        <v>1</v>
      </c>
      <c r="G1767" s="1" t="str">
        <f t="shared" si="270"/>
        <v>found</v>
      </c>
      <c r="H1767" s="1" t="str">
        <f t="shared" si="271"/>
        <v>Not Duplicate</v>
      </c>
      <c r="I1767" s="1" t="str">
        <f t="shared" si="272"/>
        <v>match</v>
      </c>
      <c r="J1767" s="1" t="str">
        <f t="shared" si="273"/>
        <v>match</v>
      </c>
      <c r="K1767" s="1">
        <f t="shared" si="274"/>
        <v>0</v>
      </c>
      <c r="L1767" s="2">
        <f>IF(F1767=0,"not processed",_xlfn.MINIFS(Processed_data!H:H,Processed_data!A:A,A1767))</f>
        <v>46112</v>
      </c>
      <c r="M1767" s="1">
        <f>IF(F1767=0,"not processed",ABS(bank_source_transactions__1[[#This Row],[transaction_date]]-Reconciliation!L1767))</f>
        <v>3</v>
      </c>
      <c r="N1767" s="1" t="str" cm="1">
        <f t="array" ref="N1767">_xlfn.IFS(M1767="not Processed", "Not Processed",M1767&gt;2,"SLA Breached",M1767&lt;=2,"Within SLA")</f>
        <v>SLA Breached</v>
      </c>
      <c r="O1767" s="1" t="str">
        <f>_xlfn.XLOOKUP(A1767,Source_data!A:A,Source_data!D:D)</f>
        <v>CARD</v>
      </c>
      <c r="P1767" s="1">
        <f t="shared" si="275"/>
        <v>0</v>
      </c>
      <c r="Q1767" s="1">
        <f t="shared" si="276"/>
        <v>0</v>
      </c>
      <c r="R1767" s="1">
        <f t="shared" si="277"/>
        <v>0</v>
      </c>
      <c r="S1767" s="1">
        <f t="shared" si="278"/>
        <v>0</v>
      </c>
      <c r="T1767" s="1">
        <f t="shared" si="279"/>
        <v>1</v>
      </c>
      <c r="U1767" s="1" t="str">
        <f>_xlfn.XLOOKUP(Table3[[#This Row],[Transaction ID]],Source_data!A:A,Source_data!E:E)</f>
        <v>Hyderabad</v>
      </c>
      <c r="V1767" s="1">
        <f>_xlfn.IFNA(_xlfn.XLOOKUP(A1767,bank_processed_transactions[transaction_id],bank_processed_transactions[processing_minutes]),"")</f>
        <v>10.199999999999999</v>
      </c>
      <c r="W1767" s="31">
        <f>_xlfn.XLOOKUP(A1767,Source_data!A:A,Source_data!B:B)</f>
        <v>46109</v>
      </c>
    </row>
    <row r="1768" spans="1:23" x14ac:dyDescent="0.3">
      <c r="A1768" s="3" t="s">
        <v>371</v>
      </c>
      <c r="B1768" s="1">
        <f>_xlfn.XLOOKUP(A1768,bank_source_transactions__1[transaction_id],bank_source_transactions__1[amount_inr])</f>
        <v>2383.61</v>
      </c>
      <c r="C1768" s="1">
        <f>_xlfn.XLOOKUP(A1768,Processed_data!A:A,Processed_data!F:F)</f>
        <v>2383.61</v>
      </c>
      <c r="D1768" s="1" t="str">
        <f>_xlfn.XLOOKUP(A1768,bank_source_transactions__1[transaction_id],bank_source_transactions__1[transaction_status])</f>
        <v>SUCCESS</v>
      </c>
      <c r="E1768" s="1" t="str">
        <f>_xlfn.XLOOKUP(A1768,Processed_data!A:A,Processed_data!G:G)</f>
        <v>SUCCESS</v>
      </c>
      <c r="F1768" s="1">
        <f>COUNTIF(bank_processed_transactions[transaction_id],A1768)</f>
        <v>1</v>
      </c>
      <c r="G1768" s="1" t="str">
        <f t="shared" si="270"/>
        <v>found</v>
      </c>
      <c r="H1768" s="1" t="str">
        <f t="shared" si="271"/>
        <v>Not Duplicate</v>
      </c>
      <c r="I1768" s="1" t="str">
        <f t="shared" si="272"/>
        <v>match</v>
      </c>
      <c r="J1768" s="1" t="str">
        <f t="shared" si="273"/>
        <v>match</v>
      </c>
      <c r="K1768" s="1">
        <f t="shared" si="274"/>
        <v>0</v>
      </c>
      <c r="L1768" s="2">
        <f>IF(F1768=0,"not processed",_xlfn.MINIFS(Processed_data!H:H,Processed_data!A:A,A1768))</f>
        <v>46094</v>
      </c>
      <c r="M1768" s="1">
        <f>IF(F1768=0,"not processed",ABS(bank_source_transactions__1[[#This Row],[transaction_date]]-Reconciliation!L1768))</f>
        <v>3</v>
      </c>
      <c r="N1768" s="1" t="str" cm="1">
        <f t="array" ref="N1768">_xlfn.IFS(M1768="not Processed", "Not Processed",M1768&gt;2,"SLA Breached",M1768&lt;=2,"Within SLA")</f>
        <v>SLA Breached</v>
      </c>
      <c r="O1768" s="1" t="str">
        <f>_xlfn.XLOOKUP(A1768,Source_data!A:A,Source_data!D:D)</f>
        <v>ATM</v>
      </c>
      <c r="P1768" s="1">
        <f t="shared" si="275"/>
        <v>0</v>
      </c>
      <c r="Q1768" s="1">
        <f t="shared" si="276"/>
        <v>0</v>
      </c>
      <c r="R1768" s="1">
        <f t="shared" si="277"/>
        <v>0</v>
      </c>
      <c r="S1768" s="1">
        <f t="shared" si="278"/>
        <v>0</v>
      </c>
      <c r="T1768" s="1">
        <f t="shared" si="279"/>
        <v>1</v>
      </c>
      <c r="U1768" s="1" t="str">
        <f>_xlfn.XLOOKUP(Table3[[#This Row],[Transaction ID]],Source_data!A:A,Source_data!E:E)</f>
        <v>Bengaluru</v>
      </c>
      <c r="V1768" s="1">
        <f>_xlfn.IFNA(_xlfn.XLOOKUP(A1768,bank_processed_transactions[transaction_id],bank_processed_transactions[processing_minutes]),"")</f>
        <v>33.700000000000003</v>
      </c>
      <c r="W1768" s="31">
        <f>_xlfn.XLOOKUP(A1768,Source_data!A:A,Source_data!B:B)</f>
        <v>46091</v>
      </c>
    </row>
    <row r="1769" spans="1:23" x14ac:dyDescent="0.3">
      <c r="A1769" s="4" t="s">
        <v>4364</v>
      </c>
      <c r="B1769" s="1">
        <f>_xlfn.XLOOKUP(A1769,bank_source_transactions__1[transaction_id],bank_source_transactions__1[amount_inr])</f>
        <v>7404.36</v>
      </c>
      <c r="C1769" s="1">
        <f>_xlfn.XLOOKUP(A1769,Processed_data!A:A,Processed_data!F:F)</f>
        <v>7404.36</v>
      </c>
      <c r="D1769" s="1" t="str">
        <f>_xlfn.XLOOKUP(A1769,bank_source_transactions__1[transaction_id],bank_source_transactions__1[transaction_status])</f>
        <v>SUCCESS</v>
      </c>
      <c r="E1769" s="1" t="str">
        <f>_xlfn.XLOOKUP(A1769,Processed_data!A:A,Processed_data!G:G)</f>
        <v>SUCCESS</v>
      </c>
      <c r="F1769" s="1">
        <f>COUNTIF(bank_processed_transactions[transaction_id],A1769)</f>
        <v>1</v>
      </c>
      <c r="G1769" s="1" t="str">
        <f t="shared" si="270"/>
        <v>found</v>
      </c>
      <c r="H1769" s="1" t="str">
        <f t="shared" si="271"/>
        <v>Not Duplicate</v>
      </c>
      <c r="I1769" s="1" t="str">
        <f t="shared" si="272"/>
        <v>match</v>
      </c>
      <c r="J1769" s="1" t="str">
        <f t="shared" si="273"/>
        <v>match</v>
      </c>
      <c r="K1769" s="1">
        <f t="shared" si="274"/>
        <v>0</v>
      </c>
      <c r="L1769" s="2">
        <f>IF(F1769=0,"not processed",_xlfn.MINIFS(Processed_data!H:H,Processed_data!A:A,A1769))</f>
        <v>46081</v>
      </c>
      <c r="M1769" s="1">
        <f>IF(F1769=0,"not processed",ABS(bank_source_transactions__1[[#This Row],[transaction_date]]-Reconciliation!L1769))</f>
        <v>0</v>
      </c>
      <c r="N1769" s="1" t="str" cm="1">
        <f t="array" ref="N1769">_xlfn.IFS(M1769="not Processed", "Not Processed",M1769&gt;2,"SLA Breached",M1769&lt;=2,"Within SLA")</f>
        <v>Within SLA</v>
      </c>
      <c r="O1769" s="1" t="str">
        <f>_xlfn.XLOOKUP(A1769,Source_data!A:A,Source_data!D:D)</f>
        <v>IMPS</v>
      </c>
      <c r="P1769" s="1">
        <f t="shared" si="275"/>
        <v>0</v>
      </c>
      <c r="Q1769" s="1">
        <f t="shared" si="276"/>
        <v>0</v>
      </c>
      <c r="R1769" s="1">
        <f t="shared" si="277"/>
        <v>0</v>
      </c>
      <c r="S1769" s="1">
        <f t="shared" si="278"/>
        <v>0</v>
      </c>
      <c r="T1769" s="1">
        <f t="shared" si="279"/>
        <v>0</v>
      </c>
      <c r="U1769" s="1" t="str">
        <f>_xlfn.XLOOKUP(Table3[[#This Row],[Transaction ID]],Source_data!A:A,Source_data!E:E)</f>
        <v>Bengaluru</v>
      </c>
      <c r="V1769" s="1">
        <f>_xlfn.IFNA(_xlfn.XLOOKUP(A1769,bank_processed_transactions[transaction_id],bank_processed_transactions[processing_minutes]),"")</f>
        <v>34.1</v>
      </c>
      <c r="W1769" s="31">
        <f>_xlfn.XLOOKUP(A1769,Source_data!A:A,Source_data!B:B)</f>
        <v>46081</v>
      </c>
    </row>
    <row r="1770" spans="1:23" x14ac:dyDescent="0.3">
      <c r="A1770" s="3" t="s">
        <v>3075</v>
      </c>
      <c r="B1770" s="1">
        <f>_xlfn.XLOOKUP(A1770,bank_source_transactions__1[transaction_id],bank_source_transactions__1[amount_inr])</f>
        <v>2478.77</v>
      </c>
      <c r="C1770" s="1">
        <f>_xlfn.XLOOKUP(A1770,Processed_data!A:A,Processed_data!F:F)</f>
        <v>2478.77</v>
      </c>
      <c r="D1770" s="1" t="str">
        <f>_xlfn.XLOOKUP(A1770,bank_source_transactions__1[transaction_id],bank_source_transactions__1[transaction_status])</f>
        <v>SUCCESS</v>
      </c>
      <c r="E1770" s="1" t="str">
        <f>_xlfn.XLOOKUP(A1770,Processed_data!A:A,Processed_data!G:G)</f>
        <v>SUCCESS</v>
      </c>
      <c r="F1770" s="1">
        <f>COUNTIF(bank_processed_transactions[transaction_id],A1770)</f>
        <v>1</v>
      </c>
      <c r="G1770" s="1" t="str">
        <f t="shared" si="270"/>
        <v>found</v>
      </c>
      <c r="H1770" s="1" t="str">
        <f t="shared" si="271"/>
        <v>Not Duplicate</v>
      </c>
      <c r="I1770" s="1" t="str">
        <f t="shared" si="272"/>
        <v>match</v>
      </c>
      <c r="J1770" s="1" t="str">
        <f t="shared" si="273"/>
        <v>match</v>
      </c>
      <c r="K1770" s="1">
        <f t="shared" si="274"/>
        <v>0</v>
      </c>
      <c r="L1770" s="2">
        <f>IF(F1770=0,"not processed",_xlfn.MINIFS(Processed_data!H:H,Processed_data!A:A,A1770))</f>
        <v>46096</v>
      </c>
      <c r="M1770" s="1">
        <f>IF(F1770=0,"not processed",ABS(bank_source_transactions__1[[#This Row],[transaction_date]]-Reconciliation!L1770))</f>
        <v>0</v>
      </c>
      <c r="N1770" s="1" t="str" cm="1">
        <f t="array" ref="N1770">_xlfn.IFS(M1770="not Processed", "Not Processed",M1770&gt;2,"SLA Breached",M1770&lt;=2,"Within SLA")</f>
        <v>Within SLA</v>
      </c>
      <c r="O1770" s="1" t="str">
        <f>_xlfn.XLOOKUP(A1770,Source_data!A:A,Source_data!D:D)</f>
        <v>UPI</v>
      </c>
      <c r="P1770" s="1">
        <f t="shared" si="275"/>
        <v>0</v>
      </c>
      <c r="Q1770" s="1">
        <f t="shared" si="276"/>
        <v>0</v>
      </c>
      <c r="R1770" s="1">
        <f t="shared" si="277"/>
        <v>0</v>
      </c>
      <c r="S1770" s="1">
        <f t="shared" si="278"/>
        <v>0</v>
      </c>
      <c r="T1770" s="1">
        <f t="shared" si="279"/>
        <v>0</v>
      </c>
      <c r="U1770" s="1" t="str">
        <f>_xlfn.XLOOKUP(Table3[[#This Row],[Transaction ID]],Source_data!A:A,Source_data!E:E)</f>
        <v>Hyderabad</v>
      </c>
      <c r="V1770" s="1">
        <f>_xlfn.IFNA(_xlfn.XLOOKUP(A1770,bank_processed_transactions[transaction_id],bank_processed_transactions[processing_minutes]),"")</f>
        <v>18.8</v>
      </c>
      <c r="W1770" s="31">
        <f>_xlfn.XLOOKUP(A1770,Source_data!A:A,Source_data!B:B)</f>
        <v>46096</v>
      </c>
    </row>
    <row r="1771" spans="1:23" x14ac:dyDescent="0.3">
      <c r="A1771" s="4" t="s">
        <v>1004</v>
      </c>
      <c r="B1771" s="1">
        <f>_xlfn.XLOOKUP(A1771,bank_source_transactions__1[transaction_id],bank_source_transactions__1[amount_inr])</f>
        <v>496.01</v>
      </c>
      <c r="C1771" s="1">
        <f>_xlfn.XLOOKUP(A1771,Processed_data!A:A,Processed_data!F:F)</f>
        <v>496.01</v>
      </c>
      <c r="D1771" s="1" t="str">
        <f>_xlfn.XLOOKUP(A1771,bank_source_transactions__1[transaction_id],bank_source_transactions__1[transaction_status])</f>
        <v>SUCCESS</v>
      </c>
      <c r="E1771" s="1" t="str">
        <f>_xlfn.XLOOKUP(A1771,Processed_data!A:A,Processed_data!G:G)</f>
        <v>SUCCESS</v>
      </c>
      <c r="F1771" s="1">
        <f>COUNTIF(bank_processed_transactions[transaction_id],A1771)</f>
        <v>1</v>
      </c>
      <c r="G1771" s="1" t="str">
        <f t="shared" si="270"/>
        <v>found</v>
      </c>
      <c r="H1771" s="1" t="str">
        <f t="shared" si="271"/>
        <v>Not Duplicate</v>
      </c>
      <c r="I1771" s="1" t="str">
        <f t="shared" si="272"/>
        <v>match</v>
      </c>
      <c r="J1771" s="1" t="str">
        <f t="shared" si="273"/>
        <v>match</v>
      </c>
      <c r="K1771" s="1">
        <f t="shared" si="274"/>
        <v>0</v>
      </c>
      <c r="L1771" s="2">
        <f>IF(F1771=0,"not processed",_xlfn.MINIFS(Processed_data!H:H,Processed_data!A:A,A1771))</f>
        <v>46078</v>
      </c>
      <c r="M1771" s="1">
        <f>IF(F1771=0,"not processed",ABS(bank_source_transactions__1[[#This Row],[transaction_date]]-Reconciliation!L1771))</f>
        <v>3</v>
      </c>
      <c r="N1771" s="1" t="str" cm="1">
        <f t="array" ref="N1771">_xlfn.IFS(M1771="not Processed", "Not Processed",M1771&gt;2,"SLA Breached",M1771&lt;=2,"Within SLA")</f>
        <v>SLA Breached</v>
      </c>
      <c r="O1771" s="1" t="str">
        <f>_xlfn.XLOOKUP(A1771,Source_data!A:A,Source_data!D:D)</f>
        <v>UPI</v>
      </c>
      <c r="P1771" s="1">
        <f t="shared" si="275"/>
        <v>0</v>
      </c>
      <c r="Q1771" s="1">
        <f t="shared" si="276"/>
        <v>0</v>
      </c>
      <c r="R1771" s="1">
        <f t="shared" si="277"/>
        <v>0</v>
      </c>
      <c r="S1771" s="1">
        <f t="shared" si="278"/>
        <v>0</v>
      </c>
      <c r="T1771" s="1">
        <f t="shared" si="279"/>
        <v>1</v>
      </c>
      <c r="U1771" s="1" t="str">
        <f>_xlfn.XLOOKUP(Table3[[#This Row],[Transaction ID]],Source_data!A:A,Source_data!E:E)</f>
        <v>Hyderabad</v>
      </c>
      <c r="V1771" s="1">
        <f>_xlfn.IFNA(_xlfn.XLOOKUP(A1771,bank_processed_transactions[transaction_id],bank_processed_transactions[processing_minutes]),"")</f>
        <v>46.6</v>
      </c>
      <c r="W1771" s="31">
        <f>_xlfn.XLOOKUP(A1771,Source_data!A:A,Source_data!B:B)</f>
        <v>46075</v>
      </c>
    </row>
    <row r="1772" spans="1:23" x14ac:dyDescent="0.3">
      <c r="A1772" s="3" t="s">
        <v>5023</v>
      </c>
      <c r="B1772" s="1">
        <f>_xlfn.XLOOKUP(A1772,bank_source_transactions__1[transaction_id],bank_source_transactions__1[amount_inr])</f>
        <v>12239.93</v>
      </c>
      <c r="C1772" s="1" t="e">
        <f>_xlfn.XLOOKUP(A1772,Processed_data!A:A,Processed_data!F:F)</f>
        <v>#N/A</v>
      </c>
      <c r="D1772" s="1" t="str">
        <f>_xlfn.XLOOKUP(A1772,bank_source_transactions__1[transaction_id],bank_source_transactions__1[transaction_status])</f>
        <v>SUCCESS</v>
      </c>
      <c r="E1772" s="1" t="e">
        <f>_xlfn.XLOOKUP(A1772,Processed_data!A:A,Processed_data!G:G)</f>
        <v>#N/A</v>
      </c>
      <c r="F1772" s="1">
        <f>COUNTIF(bank_processed_transactions[transaction_id],A1772)</f>
        <v>0</v>
      </c>
      <c r="G1772" s="1" t="str">
        <f t="shared" si="270"/>
        <v>missing</v>
      </c>
      <c r="H1772" s="1" t="str">
        <f t="shared" si="271"/>
        <v>Not Duplicate</v>
      </c>
      <c r="I1772" s="1" t="str">
        <f t="shared" si="272"/>
        <v>not processed</v>
      </c>
      <c r="J1772" s="1" t="str">
        <f t="shared" si="273"/>
        <v>not processed</v>
      </c>
      <c r="K1772" s="1" t="str">
        <f t="shared" si="274"/>
        <v>missing</v>
      </c>
      <c r="L1772" s="2" t="str">
        <f>IF(F1772=0,"not processed",_xlfn.MINIFS(Processed_data!H:H,Processed_data!A:A,A1772))</f>
        <v>not processed</v>
      </c>
      <c r="M1772" s="1" t="str">
        <f>IF(F1772=0,"not processed",ABS(bank_source_transactions__1[[#This Row],[transaction_date]]-Reconciliation!L1772))</f>
        <v>not processed</v>
      </c>
      <c r="N1772" s="1" t="str" cm="1">
        <f t="array" ref="N1772">_xlfn.IFS(M1772="not Processed", "Not Processed",M1772&gt;2,"SLA Breached",M1772&lt;=2,"Within SLA")</f>
        <v>Not Processed</v>
      </c>
      <c r="O1772" s="1" t="str">
        <f>_xlfn.XLOOKUP(A1772,Source_data!A:A,Source_data!D:D)</f>
        <v>IMPS</v>
      </c>
      <c r="P1772" s="1">
        <f t="shared" si="275"/>
        <v>1</v>
      </c>
      <c r="Q1772" s="1">
        <f t="shared" si="276"/>
        <v>0</v>
      </c>
      <c r="R1772" s="1">
        <f t="shared" si="277"/>
        <v>0</v>
      </c>
      <c r="S1772" s="1">
        <f t="shared" si="278"/>
        <v>0</v>
      </c>
      <c r="T1772" s="1">
        <f t="shared" si="279"/>
        <v>0</v>
      </c>
      <c r="U1772" s="1" t="str">
        <f>_xlfn.XLOOKUP(Table3[[#This Row],[Transaction ID]],Source_data!A:A,Source_data!E:E)</f>
        <v>Bengaluru</v>
      </c>
      <c r="V1772" s="1" t="str">
        <f>_xlfn.IFNA(_xlfn.XLOOKUP(A1772,bank_processed_transactions[transaction_id],bank_processed_transactions[processing_minutes]),"")</f>
        <v/>
      </c>
      <c r="W1772" s="31">
        <f>_xlfn.XLOOKUP(A1772,Source_data!A:A,Source_data!B:B)</f>
        <v>46086</v>
      </c>
    </row>
    <row r="1773" spans="1:23" x14ac:dyDescent="0.3">
      <c r="A1773" s="4" t="s">
        <v>2291</v>
      </c>
      <c r="B1773" s="1">
        <f>_xlfn.XLOOKUP(A1773,bank_source_transactions__1[transaction_id],bank_source_transactions__1[amount_inr])</f>
        <v>5107.26</v>
      </c>
      <c r="C1773" s="1">
        <f>_xlfn.XLOOKUP(A1773,Processed_data!A:A,Processed_data!F:F)</f>
        <v>5107.26</v>
      </c>
      <c r="D1773" s="1" t="str">
        <f>_xlfn.XLOOKUP(A1773,bank_source_transactions__1[transaction_id],bank_source_transactions__1[transaction_status])</f>
        <v>SUCCESS</v>
      </c>
      <c r="E1773" s="1" t="str">
        <f>_xlfn.XLOOKUP(A1773,Processed_data!A:A,Processed_data!G:G)</f>
        <v>SUCCESS</v>
      </c>
      <c r="F1773" s="1">
        <f>COUNTIF(bank_processed_transactions[transaction_id],A1773)</f>
        <v>1</v>
      </c>
      <c r="G1773" s="1" t="str">
        <f t="shared" si="270"/>
        <v>found</v>
      </c>
      <c r="H1773" s="1" t="str">
        <f t="shared" si="271"/>
        <v>Not Duplicate</v>
      </c>
      <c r="I1773" s="1" t="str">
        <f t="shared" si="272"/>
        <v>match</v>
      </c>
      <c r="J1773" s="1" t="str">
        <f t="shared" si="273"/>
        <v>match</v>
      </c>
      <c r="K1773" s="1">
        <f t="shared" si="274"/>
        <v>0</v>
      </c>
      <c r="L1773" s="2">
        <f>IF(F1773=0,"not processed",_xlfn.MINIFS(Processed_data!H:H,Processed_data!A:A,A1773))</f>
        <v>46036</v>
      </c>
      <c r="M1773" s="1">
        <f>IF(F1773=0,"not processed",ABS(bank_source_transactions__1[[#This Row],[transaction_date]]-Reconciliation!L1773))</f>
        <v>0</v>
      </c>
      <c r="N1773" s="1" t="str" cm="1">
        <f t="array" ref="N1773">_xlfn.IFS(M1773="not Processed", "Not Processed",M1773&gt;2,"SLA Breached",M1773&lt;=2,"Within SLA")</f>
        <v>Within SLA</v>
      </c>
      <c r="O1773" s="1" t="str">
        <f>_xlfn.XLOOKUP(A1773,Source_data!A:A,Source_data!D:D)</f>
        <v>UPI</v>
      </c>
      <c r="P1773" s="1">
        <f t="shared" si="275"/>
        <v>0</v>
      </c>
      <c r="Q1773" s="1">
        <f t="shared" si="276"/>
        <v>0</v>
      </c>
      <c r="R1773" s="1">
        <f t="shared" si="277"/>
        <v>0</v>
      </c>
      <c r="S1773" s="1">
        <f t="shared" si="278"/>
        <v>0</v>
      </c>
      <c r="T1773" s="1">
        <f t="shared" si="279"/>
        <v>0</v>
      </c>
      <c r="U1773" s="1" t="str">
        <f>_xlfn.XLOOKUP(Table3[[#This Row],[Transaction ID]],Source_data!A:A,Source_data!E:E)</f>
        <v>Bengaluru</v>
      </c>
      <c r="V1773" s="1">
        <f>_xlfn.IFNA(_xlfn.XLOOKUP(A1773,bank_processed_transactions[transaction_id],bank_processed_transactions[processing_minutes]),"")</f>
        <v>36</v>
      </c>
      <c r="W1773" s="31">
        <f>_xlfn.XLOOKUP(A1773,Source_data!A:A,Source_data!B:B)</f>
        <v>46036</v>
      </c>
    </row>
    <row r="1774" spans="1:23" x14ac:dyDescent="0.3">
      <c r="A1774" s="3" t="s">
        <v>3216</v>
      </c>
      <c r="B1774" s="1">
        <f>_xlfn.XLOOKUP(A1774,bank_source_transactions__1[transaction_id],bank_source_transactions__1[amount_inr])</f>
        <v>1978.2</v>
      </c>
      <c r="C1774" s="1">
        <f>_xlfn.XLOOKUP(A1774,Processed_data!A:A,Processed_data!F:F)</f>
        <v>1978.2</v>
      </c>
      <c r="D1774" s="1" t="str">
        <f>_xlfn.XLOOKUP(A1774,bank_source_transactions__1[transaction_id],bank_source_transactions__1[transaction_status])</f>
        <v>SUCCESS</v>
      </c>
      <c r="E1774" s="1" t="str">
        <f>_xlfn.XLOOKUP(A1774,Processed_data!A:A,Processed_data!G:G)</f>
        <v>SUCCESS</v>
      </c>
      <c r="F1774" s="1">
        <f>COUNTIF(bank_processed_transactions[transaction_id],A1774)</f>
        <v>1</v>
      </c>
      <c r="G1774" s="1" t="str">
        <f t="shared" si="270"/>
        <v>found</v>
      </c>
      <c r="H1774" s="1" t="str">
        <f t="shared" si="271"/>
        <v>Not Duplicate</v>
      </c>
      <c r="I1774" s="1" t="str">
        <f t="shared" si="272"/>
        <v>match</v>
      </c>
      <c r="J1774" s="1" t="str">
        <f t="shared" si="273"/>
        <v>match</v>
      </c>
      <c r="K1774" s="1">
        <f t="shared" si="274"/>
        <v>0</v>
      </c>
      <c r="L1774" s="2">
        <f>IF(F1774=0,"not processed",_xlfn.MINIFS(Processed_data!H:H,Processed_data!A:A,A1774))</f>
        <v>46052</v>
      </c>
      <c r="M1774" s="1">
        <f>IF(F1774=0,"not processed",ABS(bank_source_transactions__1[[#This Row],[transaction_date]]-Reconciliation!L1774))</f>
        <v>1</v>
      </c>
      <c r="N1774" s="1" t="str" cm="1">
        <f t="array" ref="N1774">_xlfn.IFS(M1774="not Processed", "Not Processed",M1774&gt;2,"SLA Breached",M1774&lt;=2,"Within SLA")</f>
        <v>Within SLA</v>
      </c>
      <c r="O1774" s="1" t="str">
        <f>_xlfn.XLOOKUP(A1774,Source_data!A:A,Source_data!D:D)</f>
        <v>CARD</v>
      </c>
      <c r="P1774" s="1">
        <f t="shared" si="275"/>
        <v>0</v>
      </c>
      <c r="Q1774" s="1">
        <f t="shared" si="276"/>
        <v>0</v>
      </c>
      <c r="R1774" s="1">
        <f t="shared" si="277"/>
        <v>0</v>
      </c>
      <c r="S1774" s="1">
        <f t="shared" si="278"/>
        <v>0</v>
      </c>
      <c r="T1774" s="1">
        <f t="shared" si="279"/>
        <v>0</v>
      </c>
      <c r="U1774" s="1" t="str">
        <f>_xlfn.XLOOKUP(Table3[[#This Row],[Transaction ID]],Source_data!A:A,Source_data!E:E)</f>
        <v>Pune</v>
      </c>
      <c r="V1774" s="1">
        <f>_xlfn.IFNA(_xlfn.XLOOKUP(A1774,bank_processed_transactions[transaction_id],bank_processed_transactions[processing_minutes]),"")</f>
        <v>15.2</v>
      </c>
      <c r="W1774" s="31">
        <f>_xlfn.XLOOKUP(A1774,Source_data!A:A,Source_data!B:B)</f>
        <v>46051</v>
      </c>
    </row>
    <row r="1775" spans="1:23" x14ac:dyDescent="0.3">
      <c r="A1775" s="4" t="s">
        <v>3384</v>
      </c>
      <c r="B1775" s="1">
        <f>_xlfn.XLOOKUP(A1775,bank_source_transactions__1[transaction_id],bank_source_transactions__1[amount_inr])</f>
        <v>4499.74</v>
      </c>
      <c r="C1775" s="1">
        <f>_xlfn.XLOOKUP(A1775,Processed_data!A:A,Processed_data!F:F)</f>
        <v>4499.74</v>
      </c>
      <c r="D1775" s="1" t="str">
        <f>_xlfn.XLOOKUP(A1775,bank_source_transactions__1[transaction_id],bank_source_transactions__1[transaction_status])</f>
        <v>SUCCESS</v>
      </c>
      <c r="E1775" s="1" t="str">
        <f>_xlfn.XLOOKUP(A1775,Processed_data!A:A,Processed_data!G:G)</f>
        <v>SUCCESS</v>
      </c>
      <c r="F1775" s="1">
        <f>COUNTIF(bank_processed_transactions[transaction_id],A1775)</f>
        <v>1</v>
      </c>
      <c r="G1775" s="1" t="str">
        <f t="shared" si="270"/>
        <v>found</v>
      </c>
      <c r="H1775" s="1" t="str">
        <f t="shared" si="271"/>
        <v>Not Duplicate</v>
      </c>
      <c r="I1775" s="1" t="str">
        <f t="shared" si="272"/>
        <v>match</v>
      </c>
      <c r="J1775" s="1" t="str">
        <f t="shared" si="273"/>
        <v>match</v>
      </c>
      <c r="K1775" s="1">
        <f t="shared" si="274"/>
        <v>0</v>
      </c>
      <c r="L1775" s="2">
        <f>IF(F1775=0,"not processed",_xlfn.MINIFS(Processed_data!H:H,Processed_data!A:A,A1775))</f>
        <v>46095</v>
      </c>
      <c r="M1775" s="1">
        <f>IF(F1775=0,"not processed",ABS(bank_source_transactions__1[[#This Row],[transaction_date]]-Reconciliation!L1775))</f>
        <v>2</v>
      </c>
      <c r="N1775" s="1" t="str" cm="1">
        <f t="array" ref="N1775">_xlfn.IFS(M1775="not Processed", "Not Processed",M1775&gt;2,"SLA Breached",M1775&lt;=2,"Within SLA")</f>
        <v>Within SLA</v>
      </c>
      <c r="O1775" s="1" t="str">
        <f>_xlfn.XLOOKUP(A1775,Source_data!A:A,Source_data!D:D)</f>
        <v>IMPS</v>
      </c>
      <c r="P1775" s="1">
        <f t="shared" si="275"/>
        <v>0</v>
      </c>
      <c r="Q1775" s="1">
        <f t="shared" si="276"/>
        <v>0</v>
      </c>
      <c r="R1775" s="1">
        <f t="shared" si="277"/>
        <v>0</v>
      </c>
      <c r="S1775" s="1">
        <f t="shared" si="278"/>
        <v>0</v>
      </c>
      <c r="T1775" s="1">
        <f t="shared" si="279"/>
        <v>0</v>
      </c>
      <c r="U1775" s="1" t="str">
        <f>_xlfn.XLOOKUP(Table3[[#This Row],[Transaction ID]],Source_data!A:A,Source_data!E:E)</f>
        <v>Hyderabad</v>
      </c>
      <c r="V1775" s="1">
        <f>_xlfn.IFNA(_xlfn.XLOOKUP(A1775,bank_processed_transactions[transaction_id],bank_processed_transactions[processing_minutes]),"")</f>
        <v>22.5</v>
      </c>
      <c r="W1775" s="31">
        <f>_xlfn.XLOOKUP(A1775,Source_data!A:A,Source_data!B:B)</f>
        <v>46093</v>
      </c>
    </row>
    <row r="1776" spans="1:23" x14ac:dyDescent="0.3">
      <c r="A1776" s="3" t="s">
        <v>2495</v>
      </c>
      <c r="B1776" s="1">
        <f>_xlfn.XLOOKUP(A1776,bank_source_transactions__1[transaction_id],bank_source_transactions__1[amount_inr])</f>
        <v>10701.24</v>
      </c>
      <c r="C1776" s="1">
        <f>_xlfn.XLOOKUP(A1776,Processed_data!A:A,Processed_data!F:F)</f>
        <v>10701.24</v>
      </c>
      <c r="D1776" s="1" t="str">
        <f>_xlfn.XLOOKUP(A1776,bank_source_transactions__1[transaction_id],bank_source_transactions__1[transaction_status])</f>
        <v>SUCCESS</v>
      </c>
      <c r="E1776" s="1" t="str">
        <f>_xlfn.XLOOKUP(A1776,Processed_data!A:A,Processed_data!G:G)</f>
        <v>SUCCESS</v>
      </c>
      <c r="F1776" s="1">
        <f>COUNTIF(bank_processed_transactions[transaction_id],A1776)</f>
        <v>1</v>
      </c>
      <c r="G1776" s="1" t="str">
        <f t="shared" si="270"/>
        <v>found</v>
      </c>
      <c r="H1776" s="1" t="str">
        <f t="shared" si="271"/>
        <v>Not Duplicate</v>
      </c>
      <c r="I1776" s="1" t="str">
        <f t="shared" si="272"/>
        <v>match</v>
      </c>
      <c r="J1776" s="1" t="str">
        <f t="shared" si="273"/>
        <v>match</v>
      </c>
      <c r="K1776" s="1">
        <f t="shared" si="274"/>
        <v>0</v>
      </c>
      <c r="L1776" s="2">
        <f>IF(F1776=0,"not processed",_xlfn.MINIFS(Processed_data!H:H,Processed_data!A:A,A1776))</f>
        <v>46103</v>
      </c>
      <c r="M1776" s="1">
        <f>IF(F1776=0,"not processed",ABS(bank_source_transactions__1[[#This Row],[transaction_date]]-Reconciliation!L1776))</f>
        <v>3</v>
      </c>
      <c r="N1776" s="1" t="str" cm="1">
        <f t="array" ref="N1776">_xlfn.IFS(M1776="not Processed", "Not Processed",M1776&gt;2,"SLA Breached",M1776&lt;=2,"Within SLA")</f>
        <v>SLA Breached</v>
      </c>
      <c r="O1776" s="1" t="str">
        <f>_xlfn.XLOOKUP(A1776,Source_data!A:A,Source_data!D:D)</f>
        <v>ATM</v>
      </c>
      <c r="P1776" s="1">
        <f t="shared" si="275"/>
        <v>0</v>
      </c>
      <c r="Q1776" s="1">
        <f t="shared" si="276"/>
        <v>0</v>
      </c>
      <c r="R1776" s="1">
        <f t="shared" si="277"/>
        <v>0</v>
      </c>
      <c r="S1776" s="1">
        <f t="shared" si="278"/>
        <v>0</v>
      </c>
      <c r="T1776" s="1">
        <f t="shared" si="279"/>
        <v>1</v>
      </c>
      <c r="U1776" s="1" t="str">
        <f>_xlfn.XLOOKUP(Table3[[#This Row],[Transaction ID]],Source_data!A:A,Source_data!E:E)</f>
        <v>Hyderabad</v>
      </c>
      <c r="V1776" s="1">
        <f>_xlfn.IFNA(_xlfn.XLOOKUP(A1776,bank_processed_transactions[transaction_id],bank_processed_transactions[processing_minutes]),"")</f>
        <v>9.6999999999999993</v>
      </c>
      <c r="W1776" s="31">
        <f>_xlfn.XLOOKUP(A1776,Source_data!A:A,Source_data!B:B)</f>
        <v>46100</v>
      </c>
    </row>
    <row r="1777" spans="1:23" x14ac:dyDescent="0.3">
      <c r="A1777" s="4" t="s">
        <v>812</v>
      </c>
      <c r="B1777" s="1">
        <f>_xlfn.XLOOKUP(A1777,bank_source_transactions__1[transaction_id],bank_source_transactions__1[amount_inr])</f>
        <v>1728.28</v>
      </c>
      <c r="C1777" s="1">
        <f>_xlfn.XLOOKUP(A1777,Processed_data!A:A,Processed_data!F:F)</f>
        <v>1728.28</v>
      </c>
      <c r="D1777" s="1" t="str">
        <f>_xlfn.XLOOKUP(A1777,bank_source_transactions__1[transaction_id],bank_source_transactions__1[transaction_status])</f>
        <v>SUCCESS</v>
      </c>
      <c r="E1777" s="1" t="str">
        <f>_xlfn.XLOOKUP(A1777,Processed_data!A:A,Processed_data!G:G)</f>
        <v>SUCCESS</v>
      </c>
      <c r="F1777" s="1">
        <f>COUNTIF(bank_processed_transactions[transaction_id],A1777)</f>
        <v>1</v>
      </c>
      <c r="G1777" s="1" t="str">
        <f t="shared" si="270"/>
        <v>found</v>
      </c>
      <c r="H1777" s="1" t="str">
        <f t="shared" si="271"/>
        <v>Not Duplicate</v>
      </c>
      <c r="I1777" s="1" t="str">
        <f t="shared" si="272"/>
        <v>match</v>
      </c>
      <c r="J1777" s="1" t="str">
        <f t="shared" si="273"/>
        <v>match</v>
      </c>
      <c r="K1777" s="1">
        <f t="shared" si="274"/>
        <v>0</v>
      </c>
      <c r="L1777" s="2">
        <f>IF(F1777=0,"not processed",_xlfn.MINIFS(Processed_data!H:H,Processed_data!A:A,A1777))</f>
        <v>46081</v>
      </c>
      <c r="M1777" s="1">
        <f>IF(F1777=0,"not processed",ABS(bank_source_transactions__1[[#This Row],[transaction_date]]-Reconciliation!L1777))</f>
        <v>0</v>
      </c>
      <c r="N1777" s="1" t="str" cm="1">
        <f t="array" ref="N1777">_xlfn.IFS(M1777="not Processed", "Not Processed",M1777&gt;2,"SLA Breached",M1777&lt;=2,"Within SLA")</f>
        <v>Within SLA</v>
      </c>
      <c r="O1777" s="1" t="str">
        <f>_xlfn.XLOOKUP(A1777,Source_data!A:A,Source_data!D:D)</f>
        <v>UPI</v>
      </c>
      <c r="P1777" s="1">
        <f t="shared" si="275"/>
        <v>0</v>
      </c>
      <c r="Q1777" s="1">
        <f t="shared" si="276"/>
        <v>0</v>
      </c>
      <c r="R1777" s="1">
        <f t="shared" si="277"/>
        <v>0</v>
      </c>
      <c r="S1777" s="1">
        <f t="shared" si="278"/>
        <v>0</v>
      </c>
      <c r="T1777" s="1">
        <f t="shared" si="279"/>
        <v>0</v>
      </c>
      <c r="U1777" s="1" t="str">
        <f>_xlfn.XLOOKUP(Table3[[#This Row],[Transaction ID]],Source_data!A:A,Source_data!E:E)</f>
        <v>Hyderabad</v>
      </c>
      <c r="V1777" s="1">
        <f>_xlfn.IFNA(_xlfn.XLOOKUP(A1777,bank_processed_transactions[transaction_id],bank_processed_transactions[processing_minutes]),"")</f>
        <v>65.7</v>
      </c>
      <c r="W1777" s="31">
        <f>_xlfn.XLOOKUP(A1777,Source_data!A:A,Source_data!B:B)</f>
        <v>46081</v>
      </c>
    </row>
    <row r="1778" spans="1:23" x14ac:dyDescent="0.3">
      <c r="A1778" s="3" t="s">
        <v>2866</v>
      </c>
      <c r="B1778" s="1">
        <f>_xlfn.XLOOKUP(A1778,bank_source_transactions__1[transaction_id],bank_source_transactions__1[amount_inr])</f>
        <v>9003.2000000000007</v>
      </c>
      <c r="C1778" s="1">
        <f>_xlfn.XLOOKUP(A1778,Processed_data!A:A,Processed_data!F:F)</f>
        <v>9003.2000000000007</v>
      </c>
      <c r="D1778" s="1" t="str">
        <f>_xlfn.XLOOKUP(A1778,bank_source_transactions__1[transaction_id],bank_source_transactions__1[transaction_status])</f>
        <v>SUCCESS</v>
      </c>
      <c r="E1778" s="1" t="str">
        <f>_xlfn.XLOOKUP(A1778,Processed_data!A:A,Processed_data!G:G)</f>
        <v>SUCCESS</v>
      </c>
      <c r="F1778" s="1">
        <f>COUNTIF(bank_processed_transactions[transaction_id],A1778)</f>
        <v>1</v>
      </c>
      <c r="G1778" s="1" t="str">
        <f t="shared" si="270"/>
        <v>found</v>
      </c>
      <c r="H1778" s="1" t="str">
        <f t="shared" si="271"/>
        <v>Not Duplicate</v>
      </c>
      <c r="I1778" s="1" t="str">
        <f t="shared" si="272"/>
        <v>match</v>
      </c>
      <c r="J1778" s="1" t="str">
        <f t="shared" si="273"/>
        <v>match</v>
      </c>
      <c r="K1778" s="1">
        <f t="shared" si="274"/>
        <v>0</v>
      </c>
      <c r="L1778" s="2">
        <f>IF(F1778=0,"not processed",_xlfn.MINIFS(Processed_data!H:H,Processed_data!A:A,A1778))</f>
        <v>46105</v>
      </c>
      <c r="M1778" s="1">
        <f>IF(F1778=0,"not processed",ABS(bank_source_transactions__1[[#This Row],[transaction_date]]-Reconciliation!L1778))</f>
        <v>1</v>
      </c>
      <c r="N1778" s="1" t="str" cm="1">
        <f t="array" ref="N1778">_xlfn.IFS(M1778="not Processed", "Not Processed",M1778&gt;2,"SLA Breached",M1778&lt;=2,"Within SLA")</f>
        <v>Within SLA</v>
      </c>
      <c r="O1778" s="1" t="str">
        <f>_xlfn.XLOOKUP(A1778,Source_data!A:A,Source_data!D:D)</f>
        <v>IMPS</v>
      </c>
      <c r="P1778" s="1">
        <f t="shared" si="275"/>
        <v>0</v>
      </c>
      <c r="Q1778" s="1">
        <f t="shared" si="276"/>
        <v>0</v>
      </c>
      <c r="R1778" s="1">
        <f t="shared" si="277"/>
        <v>0</v>
      </c>
      <c r="S1778" s="1">
        <f t="shared" si="278"/>
        <v>0</v>
      </c>
      <c r="T1778" s="1">
        <f t="shared" si="279"/>
        <v>0</v>
      </c>
      <c r="U1778" s="1" t="str">
        <f>_xlfn.XLOOKUP(Table3[[#This Row],[Transaction ID]],Source_data!A:A,Source_data!E:E)</f>
        <v>Bengaluru</v>
      </c>
      <c r="V1778" s="1">
        <f>_xlfn.IFNA(_xlfn.XLOOKUP(A1778,bank_processed_transactions[transaction_id],bank_processed_transactions[processing_minutes]),"")</f>
        <v>39.299999999999997</v>
      </c>
      <c r="W1778" s="31">
        <f>_xlfn.XLOOKUP(A1778,Source_data!A:A,Source_data!B:B)</f>
        <v>46104</v>
      </c>
    </row>
    <row r="1779" spans="1:23" x14ac:dyDescent="0.3">
      <c r="A1779" s="4" t="s">
        <v>4462</v>
      </c>
      <c r="B1779" s="1">
        <f>_xlfn.XLOOKUP(A1779,bank_source_transactions__1[transaction_id],bank_source_transactions__1[amount_inr])</f>
        <v>19210.89</v>
      </c>
      <c r="C1779" s="1">
        <f>_xlfn.XLOOKUP(A1779,Processed_data!A:A,Processed_data!F:F)</f>
        <v>19210.89</v>
      </c>
      <c r="D1779" s="1" t="str">
        <f>_xlfn.XLOOKUP(A1779,bank_source_transactions__1[transaction_id],bank_source_transactions__1[transaction_status])</f>
        <v>SUCCESS</v>
      </c>
      <c r="E1779" s="1" t="str">
        <f>_xlfn.XLOOKUP(A1779,Processed_data!A:A,Processed_data!G:G)</f>
        <v>SUCCESS</v>
      </c>
      <c r="F1779" s="1">
        <f>COUNTIF(bank_processed_transactions[transaction_id],A1779)</f>
        <v>1</v>
      </c>
      <c r="G1779" s="1" t="str">
        <f t="shared" si="270"/>
        <v>found</v>
      </c>
      <c r="H1779" s="1" t="str">
        <f t="shared" si="271"/>
        <v>Not Duplicate</v>
      </c>
      <c r="I1779" s="1" t="str">
        <f t="shared" si="272"/>
        <v>match</v>
      </c>
      <c r="J1779" s="1" t="str">
        <f t="shared" si="273"/>
        <v>match</v>
      </c>
      <c r="K1779" s="1">
        <f t="shared" si="274"/>
        <v>0</v>
      </c>
      <c r="L1779" s="2">
        <f>IF(F1779=0,"not processed",_xlfn.MINIFS(Processed_data!H:H,Processed_data!A:A,A1779))</f>
        <v>46055</v>
      </c>
      <c r="M1779" s="1">
        <f>IF(F1779=0,"not processed",ABS(bank_source_transactions__1[[#This Row],[transaction_date]]-Reconciliation!L1779))</f>
        <v>2</v>
      </c>
      <c r="N1779" s="1" t="str" cm="1">
        <f t="array" ref="N1779">_xlfn.IFS(M1779="not Processed", "Not Processed",M1779&gt;2,"SLA Breached",M1779&lt;=2,"Within SLA")</f>
        <v>Within SLA</v>
      </c>
      <c r="O1779" s="1" t="str">
        <f>_xlfn.XLOOKUP(A1779,Source_data!A:A,Source_data!D:D)</f>
        <v>NEFT</v>
      </c>
      <c r="P1779" s="1">
        <f t="shared" si="275"/>
        <v>0</v>
      </c>
      <c r="Q1779" s="1">
        <f t="shared" si="276"/>
        <v>0</v>
      </c>
      <c r="R1779" s="1">
        <f t="shared" si="277"/>
        <v>0</v>
      </c>
      <c r="S1779" s="1">
        <f t="shared" si="278"/>
        <v>0</v>
      </c>
      <c r="T1779" s="1">
        <f t="shared" si="279"/>
        <v>0</v>
      </c>
      <c r="U1779" s="1" t="str">
        <f>_xlfn.XLOOKUP(Table3[[#This Row],[Transaction ID]],Source_data!A:A,Source_data!E:E)</f>
        <v>Bengaluru</v>
      </c>
      <c r="V1779" s="1">
        <f>_xlfn.IFNA(_xlfn.XLOOKUP(A1779,bank_processed_transactions[transaction_id],bank_processed_transactions[processing_minutes]),"")</f>
        <v>22.1</v>
      </c>
      <c r="W1779" s="31">
        <f>_xlfn.XLOOKUP(A1779,Source_data!A:A,Source_data!B:B)</f>
        <v>46053</v>
      </c>
    </row>
    <row r="1780" spans="1:23" x14ac:dyDescent="0.3">
      <c r="A1780" s="3" t="s">
        <v>1875</v>
      </c>
      <c r="B1780" s="1">
        <f>_xlfn.XLOOKUP(A1780,bank_source_transactions__1[transaction_id],bank_source_transactions__1[amount_inr])</f>
        <v>2288.42</v>
      </c>
      <c r="C1780" s="1">
        <f>_xlfn.XLOOKUP(A1780,Processed_data!A:A,Processed_data!F:F)</f>
        <v>2288.42</v>
      </c>
      <c r="D1780" s="1" t="str">
        <f>_xlfn.XLOOKUP(A1780,bank_source_transactions__1[transaction_id],bank_source_transactions__1[transaction_status])</f>
        <v>SUCCESS</v>
      </c>
      <c r="E1780" s="1" t="str">
        <f>_xlfn.XLOOKUP(A1780,Processed_data!A:A,Processed_data!G:G)</f>
        <v>FAILED</v>
      </c>
      <c r="F1780" s="1">
        <f>COUNTIF(bank_processed_transactions[transaction_id],A1780)</f>
        <v>1</v>
      </c>
      <c r="G1780" s="1" t="str">
        <f t="shared" si="270"/>
        <v>found</v>
      </c>
      <c r="H1780" s="1" t="str">
        <f t="shared" si="271"/>
        <v>Not Duplicate</v>
      </c>
      <c r="I1780" s="1" t="str">
        <f t="shared" si="272"/>
        <v>match</v>
      </c>
      <c r="J1780" s="1" t="str">
        <f t="shared" si="273"/>
        <v>mismatch</v>
      </c>
      <c r="K1780" s="1">
        <f t="shared" si="274"/>
        <v>0</v>
      </c>
      <c r="L1780" s="2">
        <f>IF(F1780=0,"not processed",_xlfn.MINIFS(Processed_data!H:H,Processed_data!A:A,A1780))</f>
        <v>46049</v>
      </c>
      <c r="M1780" s="1">
        <f>IF(F1780=0,"not processed",ABS(bank_source_transactions__1[[#This Row],[transaction_date]]-Reconciliation!L1780))</f>
        <v>3</v>
      </c>
      <c r="N1780" s="1" t="str" cm="1">
        <f t="array" ref="N1780">_xlfn.IFS(M1780="not Processed", "Not Processed",M1780&gt;2,"SLA Breached",M1780&lt;=2,"Within SLA")</f>
        <v>SLA Breached</v>
      </c>
      <c r="O1780" s="1" t="str">
        <f>_xlfn.XLOOKUP(A1780,Source_data!A:A,Source_data!D:D)</f>
        <v>NEFT</v>
      </c>
      <c r="P1780" s="1">
        <f t="shared" si="275"/>
        <v>0</v>
      </c>
      <c r="Q1780" s="1">
        <f t="shared" si="276"/>
        <v>0</v>
      </c>
      <c r="R1780" s="1">
        <f t="shared" si="277"/>
        <v>0</v>
      </c>
      <c r="S1780" s="1">
        <f t="shared" si="278"/>
        <v>1</v>
      </c>
      <c r="T1780" s="1">
        <f t="shared" si="279"/>
        <v>1</v>
      </c>
      <c r="U1780" s="1" t="str">
        <f>_xlfn.XLOOKUP(Table3[[#This Row],[Transaction ID]],Source_data!A:A,Source_data!E:E)</f>
        <v>Hyderabad</v>
      </c>
      <c r="V1780" s="1">
        <f>_xlfn.IFNA(_xlfn.XLOOKUP(A1780,bank_processed_transactions[transaction_id],bank_processed_transactions[processing_minutes]),"")</f>
        <v>53.4</v>
      </c>
      <c r="W1780" s="31">
        <f>_xlfn.XLOOKUP(A1780,Source_data!A:A,Source_data!B:B)</f>
        <v>46046</v>
      </c>
    </row>
    <row r="1781" spans="1:23" x14ac:dyDescent="0.3">
      <c r="A1781" s="4" t="s">
        <v>3287</v>
      </c>
      <c r="B1781" s="1">
        <f>_xlfn.XLOOKUP(A1781,bank_source_transactions__1[transaction_id],bank_source_transactions__1[amount_inr])</f>
        <v>11929.78</v>
      </c>
      <c r="C1781" s="1">
        <f>_xlfn.XLOOKUP(A1781,Processed_data!A:A,Processed_data!F:F)</f>
        <v>11929.78</v>
      </c>
      <c r="D1781" s="1" t="str">
        <f>_xlfn.XLOOKUP(A1781,bank_source_transactions__1[transaction_id],bank_source_transactions__1[transaction_status])</f>
        <v>SUCCESS</v>
      </c>
      <c r="E1781" s="1" t="str">
        <f>_xlfn.XLOOKUP(A1781,Processed_data!A:A,Processed_data!G:G)</f>
        <v>SUCCESS</v>
      </c>
      <c r="F1781" s="1">
        <f>COUNTIF(bank_processed_transactions[transaction_id],A1781)</f>
        <v>1</v>
      </c>
      <c r="G1781" s="1" t="str">
        <f t="shared" si="270"/>
        <v>found</v>
      </c>
      <c r="H1781" s="1" t="str">
        <f t="shared" si="271"/>
        <v>Not Duplicate</v>
      </c>
      <c r="I1781" s="1" t="str">
        <f t="shared" si="272"/>
        <v>match</v>
      </c>
      <c r="J1781" s="1" t="str">
        <f t="shared" si="273"/>
        <v>match</v>
      </c>
      <c r="K1781" s="1">
        <f t="shared" si="274"/>
        <v>0</v>
      </c>
      <c r="L1781" s="2">
        <f>IF(F1781=0,"not processed",_xlfn.MINIFS(Processed_data!H:H,Processed_data!A:A,A1781))</f>
        <v>46093</v>
      </c>
      <c r="M1781" s="1">
        <f>IF(F1781=0,"not processed",ABS(bank_source_transactions__1[[#This Row],[transaction_date]]-Reconciliation!L1781))</f>
        <v>3</v>
      </c>
      <c r="N1781" s="1" t="str" cm="1">
        <f t="array" ref="N1781">_xlfn.IFS(M1781="not Processed", "Not Processed",M1781&gt;2,"SLA Breached",M1781&lt;=2,"Within SLA")</f>
        <v>SLA Breached</v>
      </c>
      <c r="O1781" s="1" t="str">
        <f>_xlfn.XLOOKUP(A1781,Source_data!A:A,Source_data!D:D)</f>
        <v>UPI</v>
      </c>
      <c r="P1781" s="1">
        <f t="shared" si="275"/>
        <v>0</v>
      </c>
      <c r="Q1781" s="1">
        <f t="shared" si="276"/>
        <v>0</v>
      </c>
      <c r="R1781" s="1">
        <f t="shared" si="277"/>
        <v>0</v>
      </c>
      <c r="S1781" s="1">
        <f t="shared" si="278"/>
        <v>0</v>
      </c>
      <c r="T1781" s="1">
        <f t="shared" si="279"/>
        <v>1</v>
      </c>
      <c r="U1781" s="1" t="str">
        <f>_xlfn.XLOOKUP(Table3[[#This Row],[Transaction ID]],Source_data!A:A,Source_data!E:E)</f>
        <v>Pune</v>
      </c>
      <c r="V1781" s="1">
        <f>_xlfn.IFNA(_xlfn.XLOOKUP(A1781,bank_processed_transactions[transaction_id],bank_processed_transactions[processing_minutes]),"")</f>
        <v>41.5</v>
      </c>
      <c r="W1781" s="31">
        <f>_xlfn.XLOOKUP(A1781,Source_data!A:A,Source_data!B:B)</f>
        <v>46090</v>
      </c>
    </row>
    <row r="1782" spans="1:23" x14ac:dyDescent="0.3">
      <c r="A1782" s="3" t="s">
        <v>3648</v>
      </c>
      <c r="B1782" s="1">
        <f>_xlfn.XLOOKUP(A1782,bank_source_transactions__1[transaction_id],bank_source_transactions__1[amount_inr])</f>
        <v>922.04</v>
      </c>
      <c r="C1782" s="1">
        <f>_xlfn.XLOOKUP(A1782,Processed_data!A:A,Processed_data!F:F)</f>
        <v>922.04</v>
      </c>
      <c r="D1782" s="1" t="str">
        <f>_xlfn.XLOOKUP(A1782,bank_source_transactions__1[transaction_id],bank_source_transactions__1[transaction_status])</f>
        <v>SUCCESS</v>
      </c>
      <c r="E1782" s="1" t="str">
        <f>_xlfn.XLOOKUP(A1782,Processed_data!A:A,Processed_data!G:G)</f>
        <v>SUCCESS</v>
      </c>
      <c r="F1782" s="1">
        <f>COUNTIF(bank_processed_transactions[transaction_id],A1782)</f>
        <v>1</v>
      </c>
      <c r="G1782" s="1" t="str">
        <f t="shared" si="270"/>
        <v>found</v>
      </c>
      <c r="H1782" s="1" t="str">
        <f t="shared" si="271"/>
        <v>Not Duplicate</v>
      </c>
      <c r="I1782" s="1" t="str">
        <f t="shared" si="272"/>
        <v>match</v>
      </c>
      <c r="J1782" s="1" t="str">
        <f t="shared" si="273"/>
        <v>match</v>
      </c>
      <c r="K1782" s="1">
        <f t="shared" si="274"/>
        <v>0</v>
      </c>
      <c r="L1782" s="2">
        <f>IF(F1782=0,"not processed",_xlfn.MINIFS(Processed_data!H:H,Processed_data!A:A,A1782))</f>
        <v>46095</v>
      </c>
      <c r="M1782" s="1">
        <f>IF(F1782=0,"not processed",ABS(bank_source_transactions__1[[#This Row],[transaction_date]]-Reconciliation!L1782))</f>
        <v>1</v>
      </c>
      <c r="N1782" s="1" t="str" cm="1">
        <f t="array" ref="N1782">_xlfn.IFS(M1782="not Processed", "Not Processed",M1782&gt;2,"SLA Breached",M1782&lt;=2,"Within SLA")</f>
        <v>Within SLA</v>
      </c>
      <c r="O1782" s="1" t="str">
        <f>_xlfn.XLOOKUP(A1782,Source_data!A:A,Source_data!D:D)</f>
        <v>ATM</v>
      </c>
      <c r="P1782" s="1">
        <f t="shared" si="275"/>
        <v>0</v>
      </c>
      <c r="Q1782" s="1">
        <f t="shared" si="276"/>
        <v>0</v>
      </c>
      <c r="R1782" s="1">
        <f t="shared" si="277"/>
        <v>0</v>
      </c>
      <c r="S1782" s="1">
        <f t="shared" si="278"/>
        <v>0</v>
      </c>
      <c r="T1782" s="1">
        <f t="shared" si="279"/>
        <v>0</v>
      </c>
      <c r="U1782" s="1" t="str">
        <f>_xlfn.XLOOKUP(Table3[[#This Row],[Transaction ID]],Source_data!A:A,Source_data!E:E)</f>
        <v>Hyderabad</v>
      </c>
      <c r="V1782" s="1">
        <f>_xlfn.IFNA(_xlfn.XLOOKUP(A1782,bank_processed_transactions[transaction_id],bank_processed_transactions[processing_minutes]),"")</f>
        <v>50.6</v>
      </c>
      <c r="W1782" s="31">
        <f>_xlfn.XLOOKUP(A1782,Source_data!A:A,Source_data!B:B)</f>
        <v>46094</v>
      </c>
    </row>
    <row r="1783" spans="1:23" x14ac:dyDescent="0.3">
      <c r="A1783" s="4" t="s">
        <v>3282</v>
      </c>
      <c r="B1783" s="1">
        <f>_xlfn.XLOOKUP(A1783,bank_source_transactions__1[transaction_id],bank_source_transactions__1[amount_inr])</f>
        <v>8782.82</v>
      </c>
      <c r="C1783" s="1">
        <f>_xlfn.XLOOKUP(A1783,Processed_data!A:A,Processed_data!F:F)</f>
        <v>8782.82</v>
      </c>
      <c r="D1783" s="1" t="str">
        <f>_xlfn.XLOOKUP(A1783,bank_source_transactions__1[transaction_id],bank_source_transactions__1[transaction_status])</f>
        <v>SUCCESS</v>
      </c>
      <c r="E1783" s="1" t="str">
        <f>_xlfn.XLOOKUP(A1783,Processed_data!A:A,Processed_data!G:G)</f>
        <v>SUCCESS</v>
      </c>
      <c r="F1783" s="1">
        <f>COUNTIF(bank_processed_transactions[transaction_id],A1783)</f>
        <v>1</v>
      </c>
      <c r="G1783" s="1" t="str">
        <f t="shared" si="270"/>
        <v>found</v>
      </c>
      <c r="H1783" s="1" t="str">
        <f t="shared" si="271"/>
        <v>Not Duplicate</v>
      </c>
      <c r="I1783" s="1" t="str">
        <f t="shared" si="272"/>
        <v>match</v>
      </c>
      <c r="J1783" s="1" t="str">
        <f t="shared" si="273"/>
        <v>match</v>
      </c>
      <c r="K1783" s="1">
        <f t="shared" si="274"/>
        <v>0</v>
      </c>
      <c r="L1783" s="2">
        <f>IF(F1783=0,"not processed",_xlfn.MINIFS(Processed_data!H:H,Processed_data!A:A,A1783))</f>
        <v>46097</v>
      </c>
      <c r="M1783" s="1">
        <f>IF(F1783=0,"not processed",ABS(bank_source_transactions__1[[#This Row],[transaction_date]]-Reconciliation!L1783))</f>
        <v>1</v>
      </c>
      <c r="N1783" s="1" t="str" cm="1">
        <f t="array" ref="N1783">_xlfn.IFS(M1783="not Processed", "Not Processed",M1783&gt;2,"SLA Breached",M1783&lt;=2,"Within SLA")</f>
        <v>Within SLA</v>
      </c>
      <c r="O1783" s="1" t="str">
        <f>_xlfn.XLOOKUP(A1783,Source_data!A:A,Source_data!D:D)</f>
        <v>IMPS</v>
      </c>
      <c r="P1783" s="1">
        <f t="shared" si="275"/>
        <v>0</v>
      </c>
      <c r="Q1783" s="1">
        <f t="shared" si="276"/>
        <v>0</v>
      </c>
      <c r="R1783" s="1">
        <f t="shared" si="277"/>
        <v>0</v>
      </c>
      <c r="S1783" s="1">
        <f t="shared" si="278"/>
        <v>0</v>
      </c>
      <c r="T1783" s="1">
        <f t="shared" si="279"/>
        <v>0</v>
      </c>
      <c r="U1783" s="1" t="str">
        <f>_xlfn.XLOOKUP(Table3[[#This Row],[Transaction ID]],Source_data!A:A,Source_data!E:E)</f>
        <v>Mumbai</v>
      </c>
      <c r="V1783" s="1">
        <f>_xlfn.IFNA(_xlfn.XLOOKUP(A1783,bank_processed_transactions[transaction_id],bank_processed_transactions[processing_minutes]),"")</f>
        <v>78.400000000000006</v>
      </c>
      <c r="W1783" s="31">
        <f>_xlfn.XLOOKUP(A1783,Source_data!A:A,Source_data!B:B)</f>
        <v>46096</v>
      </c>
    </row>
    <row r="1784" spans="1:23" x14ac:dyDescent="0.3">
      <c r="A1784" s="3" t="s">
        <v>1496</v>
      </c>
      <c r="B1784" s="1">
        <f>_xlfn.XLOOKUP(A1784,bank_source_transactions__1[transaction_id],bank_source_transactions__1[amount_inr])</f>
        <v>632.69000000000005</v>
      </c>
      <c r="C1784" s="1">
        <f>_xlfn.XLOOKUP(A1784,Processed_data!A:A,Processed_data!F:F)</f>
        <v>632.69000000000005</v>
      </c>
      <c r="D1784" s="1" t="str">
        <f>_xlfn.XLOOKUP(A1784,bank_source_transactions__1[transaction_id],bank_source_transactions__1[transaction_status])</f>
        <v>SUCCESS</v>
      </c>
      <c r="E1784" s="1" t="str">
        <f>_xlfn.XLOOKUP(A1784,Processed_data!A:A,Processed_data!G:G)</f>
        <v>SUCCESS</v>
      </c>
      <c r="F1784" s="1">
        <f>COUNTIF(bank_processed_transactions[transaction_id],A1784)</f>
        <v>1</v>
      </c>
      <c r="G1784" s="1" t="str">
        <f t="shared" si="270"/>
        <v>found</v>
      </c>
      <c r="H1784" s="1" t="str">
        <f t="shared" si="271"/>
        <v>Not Duplicate</v>
      </c>
      <c r="I1784" s="1" t="str">
        <f t="shared" si="272"/>
        <v>match</v>
      </c>
      <c r="J1784" s="1" t="str">
        <f t="shared" si="273"/>
        <v>match</v>
      </c>
      <c r="K1784" s="1">
        <f t="shared" si="274"/>
        <v>0</v>
      </c>
      <c r="L1784" s="2">
        <f>IF(F1784=0,"not processed",_xlfn.MINIFS(Processed_data!H:H,Processed_data!A:A,A1784))</f>
        <v>46105</v>
      </c>
      <c r="M1784" s="1">
        <f>IF(F1784=0,"not processed",ABS(bank_source_transactions__1[[#This Row],[transaction_date]]-Reconciliation!L1784))</f>
        <v>1</v>
      </c>
      <c r="N1784" s="1" t="str" cm="1">
        <f t="array" ref="N1784">_xlfn.IFS(M1784="not Processed", "Not Processed",M1784&gt;2,"SLA Breached",M1784&lt;=2,"Within SLA")</f>
        <v>Within SLA</v>
      </c>
      <c r="O1784" s="1" t="str">
        <f>_xlfn.XLOOKUP(A1784,Source_data!A:A,Source_data!D:D)</f>
        <v>NEFT</v>
      </c>
      <c r="P1784" s="1">
        <f t="shared" si="275"/>
        <v>0</v>
      </c>
      <c r="Q1784" s="1">
        <f t="shared" si="276"/>
        <v>0</v>
      </c>
      <c r="R1784" s="1">
        <f t="shared" si="277"/>
        <v>0</v>
      </c>
      <c r="S1784" s="1">
        <f t="shared" si="278"/>
        <v>0</v>
      </c>
      <c r="T1784" s="1">
        <f t="shared" si="279"/>
        <v>0</v>
      </c>
      <c r="U1784" s="1" t="str">
        <f>_xlfn.XLOOKUP(Table3[[#This Row],[Transaction ID]],Source_data!A:A,Source_data!E:E)</f>
        <v>Hyderabad</v>
      </c>
      <c r="V1784" s="1">
        <f>_xlfn.IFNA(_xlfn.XLOOKUP(A1784,bank_processed_transactions[transaction_id],bank_processed_transactions[processing_minutes]),"")</f>
        <v>27.2</v>
      </c>
      <c r="W1784" s="31">
        <f>_xlfn.XLOOKUP(A1784,Source_data!A:A,Source_data!B:B)</f>
        <v>46104</v>
      </c>
    </row>
    <row r="1785" spans="1:23" x14ac:dyDescent="0.3">
      <c r="A1785" s="4" t="s">
        <v>907</v>
      </c>
      <c r="B1785" s="1">
        <f>_xlfn.XLOOKUP(A1785,bank_source_transactions__1[transaction_id],bank_source_transactions__1[amount_inr])</f>
        <v>1446.01</v>
      </c>
      <c r="C1785" s="1">
        <f>_xlfn.XLOOKUP(A1785,Processed_data!A:A,Processed_data!F:F)</f>
        <v>1446.01</v>
      </c>
      <c r="D1785" s="1" t="str">
        <f>_xlfn.XLOOKUP(A1785,bank_source_transactions__1[transaction_id],bank_source_transactions__1[transaction_status])</f>
        <v>SUCCESS</v>
      </c>
      <c r="E1785" s="1" t="str">
        <f>_xlfn.XLOOKUP(A1785,Processed_data!A:A,Processed_data!G:G)</f>
        <v>SUCCESS</v>
      </c>
      <c r="F1785" s="1">
        <f>COUNTIF(bank_processed_transactions[transaction_id],A1785)</f>
        <v>1</v>
      </c>
      <c r="G1785" s="1" t="str">
        <f t="shared" si="270"/>
        <v>found</v>
      </c>
      <c r="H1785" s="1" t="str">
        <f t="shared" si="271"/>
        <v>Not Duplicate</v>
      </c>
      <c r="I1785" s="1" t="str">
        <f t="shared" si="272"/>
        <v>match</v>
      </c>
      <c r="J1785" s="1" t="str">
        <f t="shared" si="273"/>
        <v>match</v>
      </c>
      <c r="K1785" s="1">
        <f t="shared" si="274"/>
        <v>0</v>
      </c>
      <c r="L1785" s="2">
        <f>IF(F1785=0,"not processed",_xlfn.MINIFS(Processed_data!H:H,Processed_data!A:A,A1785))</f>
        <v>46110</v>
      </c>
      <c r="M1785" s="1">
        <f>IF(F1785=0,"not processed",ABS(bank_source_transactions__1[[#This Row],[transaction_date]]-Reconciliation!L1785))</f>
        <v>3</v>
      </c>
      <c r="N1785" s="1" t="str" cm="1">
        <f t="array" ref="N1785">_xlfn.IFS(M1785="not Processed", "Not Processed",M1785&gt;2,"SLA Breached",M1785&lt;=2,"Within SLA")</f>
        <v>SLA Breached</v>
      </c>
      <c r="O1785" s="1" t="str">
        <f>_xlfn.XLOOKUP(A1785,Source_data!A:A,Source_data!D:D)</f>
        <v>CARD</v>
      </c>
      <c r="P1785" s="1">
        <f t="shared" si="275"/>
        <v>0</v>
      </c>
      <c r="Q1785" s="1">
        <f t="shared" si="276"/>
        <v>0</v>
      </c>
      <c r="R1785" s="1">
        <f t="shared" si="277"/>
        <v>0</v>
      </c>
      <c r="S1785" s="1">
        <f t="shared" si="278"/>
        <v>0</v>
      </c>
      <c r="T1785" s="1">
        <f t="shared" si="279"/>
        <v>1</v>
      </c>
      <c r="U1785" s="1" t="str">
        <f>_xlfn.XLOOKUP(Table3[[#This Row],[Transaction ID]],Source_data!A:A,Source_data!E:E)</f>
        <v>Hyderabad</v>
      </c>
      <c r="V1785" s="1">
        <f>_xlfn.IFNA(_xlfn.XLOOKUP(A1785,bank_processed_transactions[transaction_id],bank_processed_transactions[processing_minutes]),"")</f>
        <v>4.2</v>
      </c>
      <c r="W1785" s="31">
        <f>_xlfn.XLOOKUP(A1785,Source_data!A:A,Source_data!B:B)</f>
        <v>46107</v>
      </c>
    </row>
    <row r="1786" spans="1:23" x14ac:dyDescent="0.3">
      <c r="A1786" s="3" t="s">
        <v>3059</v>
      </c>
      <c r="B1786" s="1">
        <f>_xlfn.XLOOKUP(A1786,bank_source_transactions__1[transaction_id],bank_source_transactions__1[amount_inr])</f>
        <v>1446.24</v>
      </c>
      <c r="C1786" s="1">
        <f>_xlfn.XLOOKUP(A1786,Processed_data!A:A,Processed_data!F:F)</f>
        <v>1446.24</v>
      </c>
      <c r="D1786" s="1" t="str">
        <f>_xlfn.XLOOKUP(A1786,bank_source_transactions__1[transaction_id],bank_source_transactions__1[transaction_status])</f>
        <v>SUCCESS</v>
      </c>
      <c r="E1786" s="1" t="str">
        <f>_xlfn.XLOOKUP(A1786,Processed_data!A:A,Processed_data!G:G)</f>
        <v>SUCCESS</v>
      </c>
      <c r="F1786" s="1">
        <f>COUNTIF(bank_processed_transactions[transaction_id],A1786)</f>
        <v>1</v>
      </c>
      <c r="G1786" s="1" t="str">
        <f t="shared" si="270"/>
        <v>found</v>
      </c>
      <c r="H1786" s="1" t="str">
        <f t="shared" si="271"/>
        <v>Not Duplicate</v>
      </c>
      <c r="I1786" s="1" t="str">
        <f t="shared" si="272"/>
        <v>match</v>
      </c>
      <c r="J1786" s="1" t="str">
        <f t="shared" si="273"/>
        <v>match</v>
      </c>
      <c r="K1786" s="1">
        <f t="shared" si="274"/>
        <v>0</v>
      </c>
      <c r="L1786" s="2">
        <f>IF(F1786=0,"not processed",_xlfn.MINIFS(Processed_data!H:H,Processed_data!A:A,A1786))</f>
        <v>46048</v>
      </c>
      <c r="M1786" s="1">
        <f>IF(F1786=0,"not processed",ABS(bank_source_transactions__1[[#This Row],[transaction_date]]-Reconciliation!L1786))</f>
        <v>2</v>
      </c>
      <c r="N1786" s="1" t="str" cm="1">
        <f t="array" ref="N1786">_xlfn.IFS(M1786="not Processed", "Not Processed",M1786&gt;2,"SLA Breached",M1786&lt;=2,"Within SLA")</f>
        <v>Within SLA</v>
      </c>
      <c r="O1786" s="1" t="str">
        <f>_xlfn.XLOOKUP(A1786,Source_data!A:A,Source_data!D:D)</f>
        <v>IMPS</v>
      </c>
      <c r="P1786" s="1">
        <f t="shared" si="275"/>
        <v>0</v>
      </c>
      <c r="Q1786" s="1">
        <f t="shared" si="276"/>
        <v>0</v>
      </c>
      <c r="R1786" s="1">
        <f t="shared" si="277"/>
        <v>0</v>
      </c>
      <c r="S1786" s="1">
        <f t="shared" si="278"/>
        <v>0</v>
      </c>
      <c r="T1786" s="1">
        <f t="shared" si="279"/>
        <v>0</v>
      </c>
      <c r="U1786" s="1" t="str">
        <f>_xlfn.XLOOKUP(Table3[[#This Row],[Transaction ID]],Source_data!A:A,Source_data!E:E)</f>
        <v>Bengaluru</v>
      </c>
      <c r="V1786" s="1">
        <f>_xlfn.IFNA(_xlfn.XLOOKUP(A1786,bank_processed_transactions[transaction_id],bank_processed_transactions[processing_minutes]),"")</f>
        <v>64.2</v>
      </c>
      <c r="W1786" s="31">
        <f>_xlfn.XLOOKUP(A1786,Source_data!A:A,Source_data!B:B)</f>
        <v>46046</v>
      </c>
    </row>
    <row r="1787" spans="1:23" x14ac:dyDescent="0.3">
      <c r="A1787" s="4" t="s">
        <v>1838</v>
      </c>
      <c r="B1787" s="1">
        <f>_xlfn.XLOOKUP(A1787,bank_source_transactions__1[transaction_id],bank_source_transactions__1[amount_inr])</f>
        <v>18311.64</v>
      </c>
      <c r="C1787" s="1">
        <f>_xlfn.XLOOKUP(A1787,Processed_data!A:A,Processed_data!F:F)</f>
        <v>18311.64</v>
      </c>
      <c r="D1787" s="1" t="str">
        <f>_xlfn.XLOOKUP(A1787,bank_source_transactions__1[transaction_id],bank_source_transactions__1[transaction_status])</f>
        <v>SUCCESS</v>
      </c>
      <c r="E1787" s="1" t="str">
        <f>_xlfn.XLOOKUP(A1787,Processed_data!A:A,Processed_data!G:G)</f>
        <v>SUCCESS</v>
      </c>
      <c r="F1787" s="1">
        <f>COUNTIF(bank_processed_transactions[transaction_id],A1787)</f>
        <v>1</v>
      </c>
      <c r="G1787" s="1" t="str">
        <f t="shared" si="270"/>
        <v>found</v>
      </c>
      <c r="H1787" s="1" t="str">
        <f t="shared" si="271"/>
        <v>Not Duplicate</v>
      </c>
      <c r="I1787" s="1" t="str">
        <f t="shared" si="272"/>
        <v>match</v>
      </c>
      <c r="J1787" s="1" t="str">
        <f t="shared" si="273"/>
        <v>match</v>
      </c>
      <c r="K1787" s="1">
        <f t="shared" si="274"/>
        <v>0</v>
      </c>
      <c r="L1787" s="2">
        <f>IF(F1787=0,"not processed",_xlfn.MINIFS(Processed_data!H:H,Processed_data!A:A,A1787))</f>
        <v>46064</v>
      </c>
      <c r="M1787" s="1">
        <f>IF(F1787=0,"not processed",ABS(bank_source_transactions__1[[#This Row],[transaction_date]]-Reconciliation!L1787))</f>
        <v>1</v>
      </c>
      <c r="N1787" s="1" t="str" cm="1">
        <f t="array" ref="N1787">_xlfn.IFS(M1787="not Processed", "Not Processed",M1787&gt;2,"SLA Breached",M1787&lt;=2,"Within SLA")</f>
        <v>Within SLA</v>
      </c>
      <c r="O1787" s="1" t="str">
        <f>_xlfn.XLOOKUP(A1787,Source_data!A:A,Source_data!D:D)</f>
        <v>IMPS</v>
      </c>
      <c r="P1787" s="1">
        <f t="shared" si="275"/>
        <v>0</v>
      </c>
      <c r="Q1787" s="1">
        <f t="shared" si="276"/>
        <v>0</v>
      </c>
      <c r="R1787" s="1">
        <f t="shared" si="277"/>
        <v>0</v>
      </c>
      <c r="S1787" s="1">
        <f t="shared" si="278"/>
        <v>0</v>
      </c>
      <c r="T1787" s="1">
        <f t="shared" si="279"/>
        <v>0</v>
      </c>
      <c r="U1787" s="1" t="str">
        <f>_xlfn.XLOOKUP(Table3[[#This Row],[Transaction ID]],Source_data!A:A,Source_data!E:E)</f>
        <v>Bengaluru</v>
      </c>
      <c r="V1787" s="1">
        <f>_xlfn.IFNA(_xlfn.XLOOKUP(A1787,bank_processed_transactions[transaction_id],bank_processed_transactions[processing_minutes]),"")</f>
        <v>33.4</v>
      </c>
      <c r="W1787" s="31">
        <f>_xlfn.XLOOKUP(A1787,Source_data!A:A,Source_data!B:B)</f>
        <v>46063</v>
      </c>
    </row>
    <row r="1788" spans="1:23" x14ac:dyDescent="0.3">
      <c r="A1788" s="3" t="s">
        <v>3511</v>
      </c>
      <c r="B1788" s="1">
        <f>_xlfn.XLOOKUP(A1788,bank_source_transactions__1[transaction_id],bank_source_transactions__1[amount_inr])</f>
        <v>6886.73</v>
      </c>
      <c r="C1788" s="1">
        <f>_xlfn.XLOOKUP(A1788,Processed_data!A:A,Processed_data!F:F)</f>
        <v>6886.73</v>
      </c>
      <c r="D1788" s="1" t="str">
        <f>_xlfn.XLOOKUP(A1788,bank_source_transactions__1[transaction_id],bank_source_transactions__1[transaction_status])</f>
        <v>SUCCESS</v>
      </c>
      <c r="E1788" s="1" t="str">
        <f>_xlfn.XLOOKUP(A1788,Processed_data!A:A,Processed_data!G:G)</f>
        <v>SUCCESS</v>
      </c>
      <c r="F1788" s="1">
        <f>COUNTIF(bank_processed_transactions[transaction_id],A1788)</f>
        <v>1</v>
      </c>
      <c r="G1788" s="1" t="str">
        <f t="shared" si="270"/>
        <v>found</v>
      </c>
      <c r="H1788" s="1" t="str">
        <f t="shared" si="271"/>
        <v>Not Duplicate</v>
      </c>
      <c r="I1788" s="1" t="str">
        <f t="shared" si="272"/>
        <v>match</v>
      </c>
      <c r="J1788" s="1" t="str">
        <f t="shared" si="273"/>
        <v>match</v>
      </c>
      <c r="K1788" s="1">
        <f t="shared" si="274"/>
        <v>0</v>
      </c>
      <c r="L1788" s="2">
        <f>IF(F1788=0,"not processed",_xlfn.MINIFS(Processed_data!H:H,Processed_data!A:A,A1788))</f>
        <v>46075</v>
      </c>
      <c r="M1788" s="1">
        <f>IF(F1788=0,"not processed",ABS(bank_source_transactions__1[[#This Row],[transaction_date]]-Reconciliation!L1788))</f>
        <v>3</v>
      </c>
      <c r="N1788" s="1" t="str" cm="1">
        <f t="array" ref="N1788">_xlfn.IFS(M1788="not Processed", "Not Processed",M1788&gt;2,"SLA Breached",M1788&lt;=2,"Within SLA")</f>
        <v>SLA Breached</v>
      </c>
      <c r="O1788" s="1" t="str">
        <f>_xlfn.XLOOKUP(A1788,Source_data!A:A,Source_data!D:D)</f>
        <v>CARD</v>
      </c>
      <c r="P1788" s="1">
        <f t="shared" si="275"/>
        <v>0</v>
      </c>
      <c r="Q1788" s="1">
        <f t="shared" si="276"/>
        <v>0</v>
      </c>
      <c r="R1788" s="1">
        <f t="shared" si="277"/>
        <v>0</v>
      </c>
      <c r="S1788" s="1">
        <f t="shared" si="278"/>
        <v>0</v>
      </c>
      <c r="T1788" s="1">
        <f t="shared" si="279"/>
        <v>1</v>
      </c>
      <c r="U1788" s="1" t="str">
        <f>_xlfn.XLOOKUP(Table3[[#This Row],[Transaction ID]],Source_data!A:A,Source_data!E:E)</f>
        <v>Pune</v>
      </c>
      <c r="V1788" s="1">
        <f>_xlfn.IFNA(_xlfn.XLOOKUP(A1788,bank_processed_transactions[transaction_id],bank_processed_transactions[processing_minutes]),"")</f>
        <v>29.2</v>
      </c>
      <c r="W1788" s="31">
        <f>_xlfn.XLOOKUP(A1788,Source_data!A:A,Source_data!B:B)</f>
        <v>46072</v>
      </c>
    </row>
    <row r="1789" spans="1:23" x14ac:dyDescent="0.3">
      <c r="A1789" s="4" t="s">
        <v>399</v>
      </c>
      <c r="B1789" s="1">
        <f>_xlfn.XLOOKUP(A1789,bank_source_transactions__1[transaction_id],bank_source_transactions__1[amount_inr])</f>
        <v>2839.49</v>
      </c>
      <c r="C1789" s="1">
        <f>_xlfn.XLOOKUP(A1789,Processed_data!A:A,Processed_data!F:F)</f>
        <v>2839.49</v>
      </c>
      <c r="D1789" s="1" t="str">
        <f>_xlfn.XLOOKUP(A1789,bank_source_transactions__1[transaction_id],bank_source_transactions__1[transaction_status])</f>
        <v>SUCCESS</v>
      </c>
      <c r="E1789" s="1" t="str">
        <f>_xlfn.XLOOKUP(A1789,Processed_data!A:A,Processed_data!G:G)</f>
        <v>SUCCESS</v>
      </c>
      <c r="F1789" s="1">
        <f>COUNTIF(bank_processed_transactions[transaction_id],A1789)</f>
        <v>1</v>
      </c>
      <c r="G1789" s="1" t="str">
        <f t="shared" si="270"/>
        <v>found</v>
      </c>
      <c r="H1789" s="1" t="str">
        <f t="shared" si="271"/>
        <v>Not Duplicate</v>
      </c>
      <c r="I1789" s="1" t="str">
        <f t="shared" si="272"/>
        <v>match</v>
      </c>
      <c r="J1789" s="1" t="str">
        <f t="shared" si="273"/>
        <v>match</v>
      </c>
      <c r="K1789" s="1">
        <f t="shared" si="274"/>
        <v>0</v>
      </c>
      <c r="L1789" s="2">
        <f>IF(F1789=0,"not processed",_xlfn.MINIFS(Processed_data!H:H,Processed_data!A:A,A1789))</f>
        <v>46060</v>
      </c>
      <c r="M1789" s="1">
        <f>IF(F1789=0,"not processed",ABS(bank_source_transactions__1[[#This Row],[transaction_date]]-Reconciliation!L1789))</f>
        <v>0</v>
      </c>
      <c r="N1789" s="1" t="str" cm="1">
        <f t="array" ref="N1789">_xlfn.IFS(M1789="not Processed", "Not Processed",M1789&gt;2,"SLA Breached",M1789&lt;=2,"Within SLA")</f>
        <v>Within SLA</v>
      </c>
      <c r="O1789" s="1" t="str">
        <f>_xlfn.XLOOKUP(A1789,Source_data!A:A,Source_data!D:D)</f>
        <v>CARD</v>
      </c>
      <c r="P1789" s="1">
        <f t="shared" si="275"/>
        <v>0</v>
      </c>
      <c r="Q1789" s="1">
        <f t="shared" si="276"/>
        <v>0</v>
      </c>
      <c r="R1789" s="1">
        <f t="shared" si="277"/>
        <v>0</v>
      </c>
      <c r="S1789" s="1">
        <f t="shared" si="278"/>
        <v>0</v>
      </c>
      <c r="T1789" s="1">
        <f t="shared" si="279"/>
        <v>0</v>
      </c>
      <c r="U1789" s="1" t="str">
        <f>_xlfn.XLOOKUP(Table3[[#This Row],[Transaction ID]],Source_data!A:A,Source_data!E:E)</f>
        <v>Hyderabad</v>
      </c>
      <c r="V1789" s="1">
        <f>_xlfn.IFNA(_xlfn.XLOOKUP(A1789,bank_processed_transactions[transaction_id],bank_processed_transactions[processing_minutes]),"")</f>
        <v>66.7</v>
      </c>
      <c r="W1789" s="31">
        <f>_xlfn.XLOOKUP(A1789,Source_data!A:A,Source_data!B:B)</f>
        <v>46060</v>
      </c>
    </row>
    <row r="1790" spans="1:23" x14ac:dyDescent="0.3">
      <c r="A1790" s="3" t="s">
        <v>521</v>
      </c>
      <c r="B1790" s="1">
        <f>_xlfn.XLOOKUP(A1790,bank_source_transactions__1[transaction_id],bank_source_transactions__1[amount_inr])</f>
        <v>13708.5</v>
      </c>
      <c r="C1790" s="1">
        <f>_xlfn.XLOOKUP(A1790,Processed_data!A:A,Processed_data!F:F)</f>
        <v>13708.5</v>
      </c>
      <c r="D1790" s="1" t="str">
        <f>_xlfn.XLOOKUP(A1790,bank_source_transactions__1[transaction_id],bank_source_transactions__1[transaction_status])</f>
        <v>SUCCESS</v>
      </c>
      <c r="E1790" s="1" t="str">
        <f>_xlfn.XLOOKUP(A1790,Processed_data!A:A,Processed_data!G:G)</f>
        <v>SUCCESS</v>
      </c>
      <c r="F1790" s="1">
        <f>COUNTIF(bank_processed_transactions[transaction_id],A1790)</f>
        <v>1</v>
      </c>
      <c r="G1790" s="1" t="str">
        <f t="shared" si="270"/>
        <v>found</v>
      </c>
      <c r="H1790" s="1" t="str">
        <f t="shared" si="271"/>
        <v>Not Duplicate</v>
      </c>
      <c r="I1790" s="1" t="str">
        <f t="shared" si="272"/>
        <v>match</v>
      </c>
      <c r="J1790" s="1" t="str">
        <f t="shared" si="273"/>
        <v>match</v>
      </c>
      <c r="K1790" s="1">
        <f t="shared" si="274"/>
        <v>0</v>
      </c>
      <c r="L1790" s="2">
        <f>IF(F1790=0,"not processed",_xlfn.MINIFS(Processed_data!H:H,Processed_data!A:A,A1790))</f>
        <v>46079</v>
      </c>
      <c r="M1790" s="1">
        <f>IF(F1790=0,"not processed",ABS(bank_source_transactions__1[[#This Row],[transaction_date]]-Reconciliation!L1790))</f>
        <v>1</v>
      </c>
      <c r="N1790" s="1" t="str" cm="1">
        <f t="array" ref="N1790">_xlfn.IFS(M1790="not Processed", "Not Processed",M1790&gt;2,"SLA Breached",M1790&lt;=2,"Within SLA")</f>
        <v>Within SLA</v>
      </c>
      <c r="O1790" s="1" t="str">
        <f>_xlfn.XLOOKUP(A1790,Source_data!A:A,Source_data!D:D)</f>
        <v>NEFT</v>
      </c>
      <c r="P1790" s="1">
        <f t="shared" si="275"/>
        <v>0</v>
      </c>
      <c r="Q1790" s="1">
        <f t="shared" si="276"/>
        <v>0</v>
      </c>
      <c r="R1790" s="1">
        <f t="shared" si="277"/>
        <v>0</v>
      </c>
      <c r="S1790" s="1">
        <f t="shared" si="278"/>
        <v>0</v>
      </c>
      <c r="T1790" s="1">
        <f t="shared" si="279"/>
        <v>0</v>
      </c>
      <c r="U1790" s="1" t="str">
        <f>_xlfn.XLOOKUP(Table3[[#This Row],[Transaction ID]],Source_data!A:A,Source_data!E:E)</f>
        <v>Hyderabad</v>
      </c>
      <c r="V1790" s="1">
        <f>_xlfn.IFNA(_xlfn.XLOOKUP(A1790,bank_processed_transactions[transaction_id],bank_processed_transactions[processing_minutes]),"")</f>
        <v>39.6</v>
      </c>
      <c r="W1790" s="31">
        <f>_xlfn.XLOOKUP(A1790,Source_data!A:A,Source_data!B:B)</f>
        <v>46078</v>
      </c>
    </row>
    <row r="1791" spans="1:23" x14ac:dyDescent="0.3">
      <c r="A1791" s="4" t="s">
        <v>1866</v>
      </c>
      <c r="B1791" s="1">
        <f>_xlfn.XLOOKUP(A1791,bank_source_transactions__1[transaction_id],bank_source_transactions__1[amount_inr])</f>
        <v>9260.44</v>
      </c>
      <c r="C1791" s="1">
        <f>_xlfn.XLOOKUP(A1791,Processed_data!A:A,Processed_data!F:F)</f>
        <v>9260.44</v>
      </c>
      <c r="D1791" s="1" t="str">
        <f>_xlfn.XLOOKUP(A1791,bank_source_transactions__1[transaction_id],bank_source_transactions__1[transaction_status])</f>
        <v>SUCCESS</v>
      </c>
      <c r="E1791" s="1" t="str">
        <f>_xlfn.XLOOKUP(A1791,Processed_data!A:A,Processed_data!G:G)</f>
        <v>SUCCESS</v>
      </c>
      <c r="F1791" s="1">
        <f>COUNTIF(bank_processed_transactions[transaction_id],A1791)</f>
        <v>1</v>
      </c>
      <c r="G1791" s="1" t="str">
        <f t="shared" si="270"/>
        <v>found</v>
      </c>
      <c r="H1791" s="1" t="str">
        <f t="shared" si="271"/>
        <v>Not Duplicate</v>
      </c>
      <c r="I1791" s="1" t="str">
        <f t="shared" si="272"/>
        <v>match</v>
      </c>
      <c r="J1791" s="1" t="str">
        <f t="shared" si="273"/>
        <v>match</v>
      </c>
      <c r="K1791" s="1">
        <f t="shared" si="274"/>
        <v>0</v>
      </c>
      <c r="L1791" s="2">
        <f>IF(F1791=0,"not processed",_xlfn.MINIFS(Processed_data!H:H,Processed_data!A:A,A1791))</f>
        <v>46063</v>
      </c>
      <c r="M1791" s="1">
        <f>IF(F1791=0,"not processed",ABS(bank_source_transactions__1[[#This Row],[transaction_date]]-Reconciliation!L1791))</f>
        <v>0</v>
      </c>
      <c r="N1791" s="1" t="str" cm="1">
        <f t="array" ref="N1791">_xlfn.IFS(M1791="not Processed", "Not Processed",M1791&gt;2,"SLA Breached",M1791&lt;=2,"Within SLA")</f>
        <v>Within SLA</v>
      </c>
      <c r="O1791" s="1" t="str">
        <f>_xlfn.XLOOKUP(A1791,Source_data!A:A,Source_data!D:D)</f>
        <v>UPI</v>
      </c>
      <c r="P1791" s="1">
        <f t="shared" si="275"/>
        <v>0</v>
      </c>
      <c r="Q1791" s="1">
        <f t="shared" si="276"/>
        <v>0</v>
      </c>
      <c r="R1791" s="1">
        <f t="shared" si="277"/>
        <v>0</v>
      </c>
      <c r="S1791" s="1">
        <f t="shared" si="278"/>
        <v>0</v>
      </c>
      <c r="T1791" s="1">
        <f t="shared" si="279"/>
        <v>0</v>
      </c>
      <c r="U1791" s="1" t="str">
        <f>_xlfn.XLOOKUP(Table3[[#This Row],[Transaction ID]],Source_data!A:A,Source_data!E:E)</f>
        <v>Hyderabad</v>
      </c>
      <c r="V1791" s="1">
        <f>_xlfn.IFNA(_xlfn.XLOOKUP(A1791,bank_processed_transactions[transaction_id],bank_processed_transactions[processing_minutes]),"")</f>
        <v>19.399999999999999</v>
      </c>
      <c r="W1791" s="31">
        <f>_xlfn.XLOOKUP(A1791,Source_data!A:A,Source_data!B:B)</f>
        <v>46063</v>
      </c>
    </row>
    <row r="1792" spans="1:23" x14ac:dyDescent="0.3">
      <c r="A1792" s="3" t="s">
        <v>2485</v>
      </c>
      <c r="B1792" s="1">
        <f>_xlfn.XLOOKUP(A1792,bank_source_transactions__1[transaction_id],bank_source_transactions__1[amount_inr])</f>
        <v>4715.3</v>
      </c>
      <c r="C1792" s="1">
        <f>_xlfn.XLOOKUP(A1792,Processed_data!A:A,Processed_data!F:F)</f>
        <v>4715.3</v>
      </c>
      <c r="D1792" s="1" t="str">
        <f>_xlfn.XLOOKUP(A1792,bank_source_transactions__1[transaction_id],bank_source_transactions__1[transaction_status])</f>
        <v>SUCCESS</v>
      </c>
      <c r="E1792" s="1" t="str">
        <f>_xlfn.XLOOKUP(A1792,Processed_data!A:A,Processed_data!G:G)</f>
        <v>SUCCESS</v>
      </c>
      <c r="F1792" s="1">
        <f>COUNTIF(bank_processed_transactions[transaction_id],A1792)</f>
        <v>1</v>
      </c>
      <c r="G1792" s="1" t="str">
        <f t="shared" si="270"/>
        <v>found</v>
      </c>
      <c r="H1792" s="1" t="str">
        <f t="shared" si="271"/>
        <v>Not Duplicate</v>
      </c>
      <c r="I1792" s="1" t="str">
        <f t="shared" si="272"/>
        <v>match</v>
      </c>
      <c r="J1792" s="1" t="str">
        <f t="shared" si="273"/>
        <v>match</v>
      </c>
      <c r="K1792" s="1">
        <f t="shared" si="274"/>
        <v>0</v>
      </c>
      <c r="L1792" s="2">
        <f>IF(F1792=0,"not processed",_xlfn.MINIFS(Processed_data!H:H,Processed_data!A:A,A1792))</f>
        <v>46056</v>
      </c>
      <c r="M1792" s="1">
        <f>IF(F1792=0,"not processed",ABS(bank_source_transactions__1[[#This Row],[transaction_date]]-Reconciliation!L1792))</f>
        <v>0</v>
      </c>
      <c r="N1792" s="1" t="str" cm="1">
        <f t="array" ref="N1792">_xlfn.IFS(M1792="not Processed", "Not Processed",M1792&gt;2,"SLA Breached",M1792&lt;=2,"Within SLA")</f>
        <v>Within SLA</v>
      </c>
      <c r="O1792" s="1" t="str">
        <f>_xlfn.XLOOKUP(A1792,Source_data!A:A,Source_data!D:D)</f>
        <v>IMPS</v>
      </c>
      <c r="P1792" s="1">
        <f t="shared" si="275"/>
        <v>0</v>
      </c>
      <c r="Q1792" s="1">
        <f t="shared" si="276"/>
        <v>0</v>
      </c>
      <c r="R1792" s="1">
        <f t="shared" si="277"/>
        <v>0</v>
      </c>
      <c r="S1792" s="1">
        <f t="shared" si="278"/>
        <v>0</v>
      </c>
      <c r="T1792" s="1">
        <f t="shared" si="279"/>
        <v>0</v>
      </c>
      <c r="U1792" s="1" t="str">
        <f>_xlfn.XLOOKUP(Table3[[#This Row],[Transaction ID]],Source_data!A:A,Source_data!E:E)</f>
        <v>Hyderabad</v>
      </c>
      <c r="V1792" s="1">
        <f>_xlfn.IFNA(_xlfn.XLOOKUP(A1792,bank_processed_transactions[transaction_id],bank_processed_transactions[processing_minutes]),"")</f>
        <v>42.4</v>
      </c>
      <c r="W1792" s="31">
        <f>_xlfn.XLOOKUP(A1792,Source_data!A:A,Source_data!B:B)</f>
        <v>46056</v>
      </c>
    </row>
    <row r="1793" spans="1:23" x14ac:dyDescent="0.3">
      <c r="A1793" s="4" t="s">
        <v>3104</v>
      </c>
      <c r="B1793" s="1">
        <f>_xlfn.XLOOKUP(A1793,bank_source_transactions__1[transaction_id],bank_source_transactions__1[amount_inr])</f>
        <v>1047.95</v>
      </c>
      <c r="C1793" s="1">
        <f>_xlfn.XLOOKUP(A1793,Processed_data!A:A,Processed_data!F:F)</f>
        <v>1047.95</v>
      </c>
      <c r="D1793" s="1" t="str">
        <f>_xlfn.XLOOKUP(A1793,bank_source_transactions__1[transaction_id],bank_source_transactions__1[transaction_status])</f>
        <v>SUCCESS</v>
      </c>
      <c r="E1793" s="1" t="str">
        <f>_xlfn.XLOOKUP(A1793,Processed_data!A:A,Processed_data!G:G)</f>
        <v>SUCCESS</v>
      </c>
      <c r="F1793" s="1">
        <f>COUNTIF(bank_processed_transactions[transaction_id],A1793)</f>
        <v>1</v>
      </c>
      <c r="G1793" s="1" t="str">
        <f t="shared" si="270"/>
        <v>found</v>
      </c>
      <c r="H1793" s="1" t="str">
        <f t="shared" si="271"/>
        <v>Not Duplicate</v>
      </c>
      <c r="I1793" s="1" t="str">
        <f t="shared" si="272"/>
        <v>match</v>
      </c>
      <c r="J1793" s="1" t="str">
        <f t="shared" si="273"/>
        <v>match</v>
      </c>
      <c r="K1793" s="1">
        <f t="shared" si="274"/>
        <v>0</v>
      </c>
      <c r="L1793" s="2">
        <f>IF(F1793=0,"not processed",_xlfn.MINIFS(Processed_data!H:H,Processed_data!A:A,A1793))</f>
        <v>46084</v>
      </c>
      <c r="M1793" s="1">
        <f>IF(F1793=0,"not processed",ABS(bank_source_transactions__1[[#This Row],[transaction_date]]-Reconciliation!L1793))</f>
        <v>0</v>
      </c>
      <c r="N1793" s="1" t="str" cm="1">
        <f t="array" ref="N1793">_xlfn.IFS(M1793="not Processed", "Not Processed",M1793&gt;2,"SLA Breached",M1793&lt;=2,"Within SLA")</f>
        <v>Within SLA</v>
      </c>
      <c r="O1793" s="1" t="str">
        <f>_xlfn.XLOOKUP(A1793,Source_data!A:A,Source_data!D:D)</f>
        <v>IMPS</v>
      </c>
      <c r="P1793" s="1">
        <f t="shared" si="275"/>
        <v>0</v>
      </c>
      <c r="Q1793" s="1">
        <f t="shared" si="276"/>
        <v>0</v>
      </c>
      <c r="R1793" s="1">
        <f t="shared" si="277"/>
        <v>0</v>
      </c>
      <c r="S1793" s="1">
        <f t="shared" si="278"/>
        <v>0</v>
      </c>
      <c r="T1793" s="1">
        <f t="shared" si="279"/>
        <v>0</v>
      </c>
      <c r="U1793" s="1" t="str">
        <f>_xlfn.XLOOKUP(Table3[[#This Row],[Transaction ID]],Source_data!A:A,Source_data!E:E)</f>
        <v>Bengaluru</v>
      </c>
      <c r="V1793" s="1">
        <f>_xlfn.IFNA(_xlfn.XLOOKUP(A1793,bank_processed_transactions[transaction_id],bank_processed_transactions[processing_minutes]),"")</f>
        <v>65.900000000000006</v>
      </c>
      <c r="W1793" s="31">
        <f>_xlfn.XLOOKUP(A1793,Source_data!A:A,Source_data!B:B)</f>
        <v>46084</v>
      </c>
    </row>
    <row r="1794" spans="1:23" x14ac:dyDescent="0.3">
      <c r="A1794" s="3" t="s">
        <v>3334</v>
      </c>
      <c r="B1794" s="1">
        <f>_xlfn.XLOOKUP(A1794,bank_source_transactions__1[transaction_id],bank_source_transactions__1[amount_inr])</f>
        <v>899.93</v>
      </c>
      <c r="C1794" s="1">
        <f>_xlfn.XLOOKUP(A1794,Processed_data!A:A,Processed_data!F:F)</f>
        <v>899.93</v>
      </c>
      <c r="D1794" s="1" t="str">
        <f>_xlfn.XLOOKUP(A1794,bank_source_transactions__1[transaction_id],bank_source_transactions__1[transaction_status])</f>
        <v>SUCCESS</v>
      </c>
      <c r="E1794" s="1" t="str">
        <f>_xlfn.XLOOKUP(A1794,Processed_data!A:A,Processed_data!G:G)</f>
        <v>SUCCESS</v>
      </c>
      <c r="F1794" s="1">
        <f>COUNTIF(bank_processed_transactions[transaction_id],A1794)</f>
        <v>1</v>
      </c>
      <c r="G1794" s="1" t="str">
        <f t="shared" si="270"/>
        <v>found</v>
      </c>
      <c r="H1794" s="1" t="str">
        <f t="shared" si="271"/>
        <v>Not Duplicate</v>
      </c>
      <c r="I1794" s="1" t="str">
        <f t="shared" si="272"/>
        <v>match</v>
      </c>
      <c r="J1794" s="1" t="str">
        <f t="shared" si="273"/>
        <v>match</v>
      </c>
      <c r="K1794" s="1">
        <f t="shared" si="274"/>
        <v>0</v>
      </c>
      <c r="L1794" s="2">
        <f>IF(F1794=0,"not processed",_xlfn.MINIFS(Processed_data!H:H,Processed_data!A:A,A1794))</f>
        <v>46058</v>
      </c>
      <c r="M1794" s="1">
        <f>IF(F1794=0,"not processed",ABS(bank_source_transactions__1[[#This Row],[transaction_date]]-Reconciliation!L1794))</f>
        <v>3</v>
      </c>
      <c r="N1794" s="1" t="str" cm="1">
        <f t="array" ref="N1794">_xlfn.IFS(M1794="not Processed", "Not Processed",M1794&gt;2,"SLA Breached",M1794&lt;=2,"Within SLA")</f>
        <v>SLA Breached</v>
      </c>
      <c r="O1794" s="1" t="str">
        <f>_xlfn.XLOOKUP(A1794,Source_data!A:A,Source_data!D:D)</f>
        <v>UPI</v>
      </c>
      <c r="P1794" s="1">
        <f t="shared" si="275"/>
        <v>0</v>
      </c>
      <c r="Q1794" s="1">
        <f t="shared" si="276"/>
        <v>0</v>
      </c>
      <c r="R1794" s="1">
        <f t="shared" si="277"/>
        <v>0</v>
      </c>
      <c r="S1794" s="1">
        <f t="shared" si="278"/>
        <v>0</v>
      </c>
      <c r="T1794" s="1">
        <f t="shared" si="279"/>
        <v>1</v>
      </c>
      <c r="U1794" s="1" t="str">
        <f>_xlfn.XLOOKUP(Table3[[#This Row],[Transaction ID]],Source_data!A:A,Source_data!E:E)</f>
        <v>Mumbai</v>
      </c>
      <c r="V1794" s="1">
        <f>_xlfn.IFNA(_xlfn.XLOOKUP(A1794,bank_processed_transactions[transaction_id],bank_processed_transactions[processing_minutes]),"")</f>
        <v>31.4</v>
      </c>
      <c r="W1794" s="31">
        <f>_xlfn.XLOOKUP(A1794,Source_data!A:A,Source_data!B:B)</f>
        <v>46055</v>
      </c>
    </row>
    <row r="1795" spans="1:23" x14ac:dyDescent="0.3">
      <c r="A1795" s="4" t="s">
        <v>3326</v>
      </c>
      <c r="B1795" s="1">
        <f>_xlfn.XLOOKUP(A1795,bank_source_transactions__1[transaction_id],bank_source_transactions__1[amount_inr])</f>
        <v>7851.86</v>
      </c>
      <c r="C1795" s="1">
        <f>_xlfn.XLOOKUP(A1795,Processed_data!A:A,Processed_data!F:F)</f>
        <v>7851.86</v>
      </c>
      <c r="D1795" s="1" t="str">
        <f>_xlfn.XLOOKUP(A1795,bank_source_transactions__1[transaction_id],bank_source_transactions__1[transaction_status])</f>
        <v>SUCCESS</v>
      </c>
      <c r="E1795" s="1" t="str">
        <f>_xlfn.XLOOKUP(A1795,Processed_data!A:A,Processed_data!G:G)</f>
        <v>SUCCESS</v>
      </c>
      <c r="F1795" s="1">
        <f>COUNTIF(bank_processed_transactions[transaction_id],A1795)</f>
        <v>1</v>
      </c>
      <c r="G1795" s="1" t="str">
        <f t="shared" ref="G1795:G1858" si="280">IF(F1795=0,"missing","found")</f>
        <v>found</v>
      </c>
      <c r="H1795" s="1" t="str">
        <f t="shared" ref="H1795:H1858" si="281">IF(F1795&gt;1,"Duplicate","Not Duplicate")</f>
        <v>Not Duplicate</v>
      </c>
      <c r="I1795" s="1" t="str">
        <f t="shared" ref="I1795:I1858" si="282">IF(F1795=0,"not processed",IF(B1795=C1795,"match","mismatch"))</f>
        <v>match</v>
      </c>
      <c r="J1795" s="1" t="str">
        <f t="shared" ref="J1795:J1858" si="283">IF(F1795=0,"not processed",IF(D1795=E1795,"match","mismatch"))</f>
        <v>match</v>
      </c>
      <c r="K1795" s="1">
        <f t="shared" ref="K1795:K1858" si="284">IF(F1795=0,"missing",ABS(B1795-C1795))</f>
        <v>0</v>
      </c>
      <c r="L1795" s="2">
        <f>IF(F1795=0,"not processed",_xlfn.MINIFS(Processed_data!H:H,Processed_data!A:A,A1795))</f>
        <v>46094</v>
      </c>
      <c r="M1795" s="1">
        <f>IF(F1795=0,"not processed",ABS(bank_source_transactions__1[[#This Row],[transaction_date]]-Reconciliation!L1795))</f>
        <v>0</v>
      </c>
      <c r="N1795" s="1" t="str" cm="1">
        <f t="array" ref="N1795">_xlfn.IFS(M1795="not Processed", "Not Processed",M1795&gt;2,"SLA Breached",M1795&lt;=2,"Within SLA")</f>
        <v>Within SLA</v>
      </c>
      <c r="O1795" s="1" t="str">
        <f>_xlfn.XLOOKUP(A1795,Source_data!A:A,Source_data!D:D)</f>
        <v>IMPS</v>
      </c>
      <c r="P1795" s="1">
        <f t="shared" ref="P1795:P1858" si="285">IF(G1795="missing",1,0)</f>
        <v>0</v>
      </c>
      <c r="Q1795" s="1">
        <f t="shared" ref="Q1795:Q1858" si="286">IF(H1795="duplicate",1,0)</f>
        <v>0</v>
      </c>
      <c r="R1795" s="1">
        <f t="shared" ref="R1795:R1858" si="287">IF(I1795="mismatch",1,0)</f>
        <v>0</v>
      </c>
      <c r="S1795" s="1">
        <f t="shared" ref="S1795:S1858" si="288">IF(J1795="mismatch",1,)</f>
        <v>0</v>
      </c>
      <c r="T1795" s="1">
        <f t="shared" ref="T1795:T1858" si="289">IF(N1795="sla breached",1,0)</f>
        <v>0</v>
      </c>
      <c r="U1795" s="1" t="str">
        <f>_xlfn.XLOOKUP(Table3[[#This Row],[Transaction ID]],Source_data!A:A,Source_data!E:E)</f>
        <v>Hyderabad</v>
      </c>
      <c r="V1795" s="1">
        <f>_xlfn.IFNA(_xlfn.XLOOKUP(A1795,bank_processed_transactions[transaction_id],bank_processed_transactions[processing_minutes]),"")</f>
        <v>63</v>
      </c>
      <c r="W1795" s="31">
        <f>_xlfn.XLOOKUP(A1795,Source_data!A:A,Source_data!B:B)</f>
        <v>46094</v>
      </c>
    </row>
    <row r="1796" spans="1:23" x14ac:dyDescent="0.3">
      <c r="A1796" s="3" t="s">
        <v>4286</v>
      </c>
      <c r="B1796" s="1">
        <f>_xlfn.XLOOKUP(A1796,bank_source_transactions__1[transaction_id],bank_source_transactions__1[amount_inr])</f>
        <v>9953.44</v>
      </c>
      <c r="C1796" s="1">
        <f>_xlfn.XLOOKUP(A1796,Processed_data!A:A,Processed_data!F:F)</f>
        <v>9953.44</v>
      </c>
      <c r="D1796" s="1" t="str">
        <f>_xlfn.XLOOKUP(A1796,bank_source_transactions__1[transaction_id],bank_source_transactions__1[transaction_status])</f>
        <v>SUCCESS</v>
      </c>
      <c r="E1796" s="1" t="str">
        <f>_xlfn.XLOOKUP(A1796,Processed_data!A:A,Processed_data!G:G)</f>
        <v>SUCCESS</v>
      </c>
      <c r="F1796" s="1">
        <f>COUNTIF(bank_processed_transactions[transaction_id],A1796)</f>
        <v>1</v>
      </c>
      <c r="G1796" s="1" t="str">
        <f t="shared" si="280"/>
        <v>found</v>
      </c>
      <c r="H1796" s="1" t="str">
        <f t="shared" si="281"/>
        <v>Not Duplicate</v>
      </c>
      <c r="I1796" s="1" t="str">
        <f t="shared" si="282"/>
        <v>match</v>
      </c>
      <c r="J1796" s="1" t="str">
        <f t="shared" si="283"/>
        <v>match</v>
      </c>
      <c r="K1796" s="1">
        <f t="shared" si="284"/>
        <v>0</v>
      </c>
      <c r="L1796" s="2">
        <f>IF(F1796=0,"not processed",_xlfn.MINIFS(Processed_data!H:H,Processed_data!A:A,A1796))</f>
        <v>46101</v>
      </c>
      <c r="M1796" s="1">
        <f>IF(F1796=0,"not processed",ABS(bank_source_transactions__1[[#This Row],[transaction_date]]-Reconciliation!L1796))</f>
        <v>2</v>
      </c>
      <c r="N1796" s="1" t="str" cm="1">
        <f t="array" ref="N1796">_xlfn.IFS(M1796="not Processed", "Not Processed",M1796&gt;2,"SLA Breached",M1796&lt;=2,"Within SLA")</f>
        <v>Within SLA</v>
      </c>
      <c r="O1796" s="1" t="str">
        <f>_xlfn.XLOOKUP(A1796,Source_data!A:A,Source_data!D:D)</f>
        <v>UPI</v>
      </c>
      <c r="P1796" s="1">
        <f t="shared" si="285"/>
        <v>0</v>
      </c>
      <c r="Q1796" s="1">
        <f t="shared" si="286"/>
        <v>0</v>
      </c>
      <c r="R1796" s="1">
        <f t="shared" si="287"/>
        <v>0</v>
      </c>
      <c r="S1796" s="1">
        <f t="shared" si="288"/>
        <v>0</v>
      </c>
      <c r="T1796" s="1">
        <f t="shared" si="289"/>
        <v>0</v>
      </c>
      <c r="U1796" s="1" t="str">
        <f>_xlfn.XLOOKUP(Table3[[#This Row],[Transaction ID]],Source_data!A:A,Source_data!E:E)</f>
        <v>Bengaluru</v>
      </c>
      <c r="V1796" s="1">
        <f>_xlfn.IFNA(_xlfn.XLOOKUP(A1796,bank_processed_transactions[transaction_id],bank_processed_transactions[processing_minutes]),"")</f>
        <v>49.6</v>
      </c>
      <c r="W1796" s="31">
        <f>_xlfn.XLOOKUP(A1796,Source_data!A:A,Source_data!B:B)</f>
        <v>46099</v>
      </c>
    </row>
    <row r="1797" spans="1:23" x14ac:dyDescent="0.3">
      <c r="A1797" s="4" t="s">
        <v>1422</v>
      </c>
      <c r="B1797" s="1">
        <f>_xlfn.XLOOKUP(A1797,bank_source_transactions__1[transaction_id],bank_source_transactions__1[amount_inr])</f>
        <v>72974.95</v>
      </c>
      <c r="C1797" s="1">
        <f>_xlfn.XLOOKUP(A1797,Processed_data!A:A,Processed_data!F:F)</f>
        <v>72974.95</v>
      </c>
      <c r="D1797" s="1" t="str">
        <f>_xlfn.XLOOKUP(A1797,bank_source_transactions__1[transaction_id],bank_source_transactions__1[transaction_status])</f>
        <v>SUCCESS</v>
      </c>
      <c r="E1797" s="1" t="str">
        <f>_xlfn.XLOOKUP(A1797,Processed_data!A:A,Processed_data!G:G)</f>
        <v>SUCCESS</v>
      </c>
      <c r="F1797" s="1">
        <f>COUNTIF(bank_processed_transactions[transaction_id],A1797)</f>
        <v>1</v>
      </c>
      <c r="G1797" s="1" t="str">
        <f t="shared" si="280"/>
        <v>found</v>
      </c>
      <c r="H1797" s="1" t="str">
        <f t="shared" si="281"/>
        <v>Not Duplicate</v>
      </c>
      <c r="I1797" s="1" t="str">
        <f t="shared" si="282"/>
        <v>match</v>
      </c>
      <c r="J1797" s="1" t="str">
        <f t="shared" si="283"/>
        <v>match</v>
      </c>
      <c r="K1797" s="1">
        <f t="shared" si="284"/>
        <v>0</v>
      </c>
      <c r="L1797" s="2">
        <f>IF(F1797=0,"not processed",_xlfn.MINIFS(Processed_data!H:H,Processed_data!A:A,A1797))</f>
        <v>46063</v>
      </c>
      <c r="M1797" s="1">
        <f>IF(F1797=0,"not processed",ABS(bank_source_transactions__1[[#This Row],[transaction_date]]-Reconciliation!L1797))</f>
        <v>0</v>
      </c>
      <c r="N1797" s="1" t="str" cm="1">
        <f t="array" ref="N1797">_xlfn.IFS(M1797="not Processed", "Not Processed",M1797&gt;2,"SLA Breached",M1797&lt;=2,"Within SLA")</f>
        <v>Within SLA</v>
      </c>
      <c r="O1797" s="1" t="str">
        <f>_xlfn.XLOOKUP(A1797,Source_data!A:A,Source_data!D:D)</f>
        <v>UPI</v>
      </c>
      <c r="P1797" s="1">
        <f t="shared" si="285"/>
        <v>0</v>
      </c>
      <c r="Q1797" s="1">
        <f t="shared" si="286"/>
        <v>0</v>
      </c>
      <c r="R1797" s="1">
        <f t="shared" si="287"/>
        <v>0</v>
      </c>
      <c r="S1797" s="1">
        <f t="shared" si="288"/>
        <v>0</v>
      </c>
      <c r="T1797" s="1">
        <f t="shared" si="289"/>
        <v>0</v>
      </c>
      <c r="U1797" s="1" t="str">
        <f>_xlfn.XLOOKUP(Table3[[#This Row],[Transaction ID]],Source_data!A:A,Source_data!E:E)</f>
        <v>Bengaluru</v>
      </c>
      <c r="V1797" s="1">
        <f>_xlfn.IFNA(_xlfn.XLOOKUP(A1797,bank_processed_transactions[transaction_id],bank_processed_transactions[processing_minutes]),"")</f>
        <v>25.9</v>
      </c>
      <c r="W1797" s="31">
        <f>_xlfn.XLOOKUP(A1797,Source_data!A:A,Source_data!B:B)</f>
        <v>46063</v>
      </c>
    </row>
    <row r="1798" spans="1:23" x14ac:dyDescent="0.3">
      <c r="A1798" s="3" t="s">
        <v>4714</v>
      </c>
      <c r="B1798" s="1">
        <f>_xlfn.XLOOKUP(A1798,bank_source_transactions__1[transaction_id],bank_source_transactions__1[amount_inr])</f>
        <v>2428.14</v>
      </c>
      <c r="C1798" s="1">
        <f>_xlfn.XLOOKUP(A1798,Processed_data!A:A,Processed_data!F:F)</f>
        <v>2428.14</v>
      </c>
      <c r="D1798" s="1" t="str">
        <f>_xlfn.XLOOKUP(A1798,bank_source_transactions__1[transaction_id],bank_source_transactions__1[transaction_status])</f>
        <v>SUCCESS</v>
      </c>
      <c r="E1798" s="1" t="str">
        <f>_xlfn.XLOOKUP(A1798,Processed_data!A:A,Processed_data!G:G)</f>
        <v>SUCCESS</v>
      </c>
      <c r="F1798" s="1">
        <f>COUNTIF(bank_processed_transactions[transaction_id],A1798)</f>
        <v>1</v>
      </c>
      <c r="G1798" s="1" t="str">
        <f t="shared" si="280"/>
        <v>found</v>
      </c>
      <c r="H1798" s="1" t="str">
        <f t="shared" si="281"/>
        <v>Not Duplicate</v>
      </c>
      <c r="I1798" s="1" t="str">
        <f t="shared" si="282"/>
        <v>match</v>
      </c>
      <c r="J1798" s="1" t="str">
        <f t="shared" si="283"/>
        <v>match</v>
      </c>
      <c r="K1798" s="1">
        <f t="shared" si="284"/>
        <v>0</v>
      </c>
      <c r="L1798" s="2">
        <f>IF(F1798=0,"not processed",_xlfn.MINIFS(Processed_data!H:H,Processed_data!A:A,A1798))</f>
        <v>46053</v>
      </c>
      <c r="M1798" s="1">
        <f>IF(F1798=0,"not processed",ABS(bank_source_transactions__1[[#This Row],[transaction_date]]-Reconciliation!L1798))</f>
        <v>0</v>
      </c>
      <c r="N1798" s="1" t="str" cm="1">
        <f t="array" ref="N1798">_xlfn.IFS(M1798="not Processed", "Not Processed",M1798&gt;2,"SLA Breached",M1798&lt;=2,"Within SLA")</f>
        <v>Within SLA</v>
      </c>
      <c r="O1798" s="1" t="str">
        <f>_xlfn.XLOOKUP(A1798,Source_data!A:A,Source_data!D:D)</f>
        <v>UPI</v>
      </c>
      <c r="P1798" s="1">
        <f t="shared" si="285"/>
        <v>0</v>
      </c>
      <c r="Q1798" s="1">
        <f t="shared" si="286"/>
        <v>0</v>
      </c>
      <c r="R1798" s="1">
        <f t="shared" si="287"/>
        <v>0</v>
      </c>
      <c r="S1798" s="1">
        <f t="shared" si="288"/>
        <v>0</v>
      </c>
      <c r="T1798" s="1">
        <f t="shared" si="289"/>
        <v>0</v>
      </c>
      <c r="U1798" s="1" t="str">
        <f>_xlfn.XLOOKUP(Table3[[#This Row],[Transaction ID]],Source_data!A:A,Source_data!E:E)</f>
        <v>Bengaluru</v>
      </c>
      <c r="V1798" s="1">
        <f>_xlfn.IFNA(_xlfn.XLOOKUP(A1798,bank_processed_transactions[transaction_id],bank_processed_transactions[processing_minutes]),"")</f>
        <v>12.1</v>
      </c>
      <c r="W1798" s="31">
        <f>_xlfn.XLOOKUP(A1798,Source_data!A:A,Source_data!B:B)</f>
        <v>46053</v>
      </c>
    </row>
    <row r="1799" spans="1:23" x14ac:dyDescent="0.3">
      <c r="A1799" s="4" t="s">
        <v>4248</v>
      </c>
      <c r="B1799" s="1">
        <f>_xlfn.XLOOKUP(A1799,bank_source_transactions__1[transaction_id],bank_source_transactions__1[amount_inr])</f>
        <v>68330.509999999995</v>
      </c>
      <c r="C1799" s="1">
        <f>_xlfn.XLOOKUP(A1799,Processed_data!A:A,Processed_data!F:F)</f>
        <v>68330.509999999995</v>
      </c>
      <c r="D1799" s="1" t="str">
        <f>_xlfn.XLOOKUP(A1799,bank_source_transactions__1[transaction_id],bank_source_transactions__1[transaction_status])</f>
        <v>SUCCESS</v>
      </c>
      <c r="E1799" s="1" t="str">
        <f>_xlfn.XLOOKUP(A1799,Processed_data!A:A,Processed_data!G:G)</f>
        <v>SUCCESS</v>
      </c>
      <c r="F1799" s="1">
        <f>COUNTIF(bank_processed_transactions[transaction_id],A1799)</f>
        <v>1</v>
      </c>
      <c r="G1799" s="1" t="str">
        <f t="shared" si="280"/>
        <v>found</v>
      </c>
      <c r="H1799" s="1" t="str">
        <f t="shared" si="281"/>
        <v>Not Duplicate</v>
      </c>
      <c r="I1799" s="1" t="str">
        <f t="shared" si="282"/>
        <v>match</v>
      </c>
      <c r="J1799" s="1" t="str">
        <f t="shared" si="283"/>
        <v>match</v>
      </c>
      <c r="K1799" s="1">
        <f t="shared" si="284"/>
        <v>0</v>
      </c>
      <c r="L1799" s="2">
        <f>IF(F1799=0,"not processed",_xlfn.MINIFS(Processed_data!H:H,Processed_data!A:A,A1799))</f>
        <v>46045</v>
      </c>
      <c r="M1799" s="1">
        <f>IF(F1799=0,"not processed",ABS(bank_source_transactions__1[[#This Row],[transaction_date]]-Reconciliation!L1799))</f>
        <v>2</v>
      </c>
      <c r="N1799" s="1" t="str" cm="1">
        <f t="array" ref="N1799">_xlfn.IFS(M1799="not Processed", "Not Processed",M1799&gt;2,"SLA Breached",M1799&lt;=2,"Within SLA")</f>
        <v>Within SLA</v>
      </c>
      <c r="O1799" s="1" t="str">
        <f>_xlfn.XLOOKUP(A1799,Source_data!A:A,Source_data!D:D)</f>
        <v>UPI</v>
      </c>
      <c r="P1799" s="1">
        <f t="shared" si="285"/>
        <v>0</v>
      </c>
      <c r="Q1799" s="1">
        <f t="shared" si="286"/>
        <v>0</v>
      </c>
      <c r="R1799" s="1">
        <f t="shared" si="287"/>
        <v>0</v>
      </c>
      <c r="S1799" s="1">
        <f t="shared" si="288"/>
        <v>0</v>
      </c>
      <c r="T1799" s="1">
        <f t="shared" si="289"/>
        <v>0</v>
      </c>
      <c r="U1799" s="1" t="str">
        <f>_xlfn.XLOOKUP(Table3[[#This Row],[Transaction ID]],Source_data!A:A,Source_data!E:E)</f>
        <v>Hyderabad</v>
      </c>
      <c r="V1799" s="1">
        <f>_xlfn.IFNA(_xlfn.XLOOKUP(A1799,bank_processed_transactions[transaction_id],bank_processed_transactions[processing_minutes]),"")</f>
        <v>48.6</v>
      </c>
      <c r="W1799" s="31">
        <f>_xlfn.XLOOKUP(A1799,Source_data!A:A,Source_data!B:B)</f>
        <v>46043</v>
      </c>
    </row>
    <row r="1800" spans="1:23" x14ac:dyDescent="0.3">
      <c r="A1800" s="3" t="s">
        <v>3534</v>
      </c>
      <c r="B1800" s="1">
        <f>_xlfn.XLOOKUP(A1800,bank_source_transactions__1[transaction_id],bank_source_transactions__1[amount_inr])</f>
        <v>876.75</v>
      </c>
      <c r="C1800" s="1">
        <f>_xlfn.XLOOKUP(A1800,Processed_data!A:A,Processed_data!F:F)</f>
        <v>876.75</v>
      </c>
      <c r="D1800" s="1" t="str">
        <f>_xlfn.XLOOKUP(A1800,bank_source_transactions__1[transaction_id],bank_source_transactions__1[transaction_status])</f>
        <v>SUCCESS</v>
      </c>
      <c r="E1800" s="1" t="str">
        <f>_xlfn.XLOOKUP(A1800,Processed_data!A:A,Processed_data!G:G)</f>
        <v>SUCCESS</v>
      </c>
      <c r="F1800" s="1">
        <f>COUNTIF(bank_processed_transactions[transaction_id],A1800)</f>
        <v>1</v>
      </c>
      <c r="G1800" s="1" t="str">
        <f t="shared" si="280"/>
        <v>found</v>
      </c>
      <c r="H1800" s="1" t="str">
        <f t="shared" si="281"/>
        <v>Not Duplicate</v>
      </c>
      <c r="I1800" s="1" t="str">
        <f t="shared" si="282"/>
        <v>match</v>
      </c>
      <c r="J1800" s="1" t="str">
        <f t="shared" si="283"/>
        <v>match</v>
      </c>
      <c r="K1800" s="1">
        <f t="shared" si="284"/>
        <v>0</v>
      </c>
      <c r="L1800" s="2">
        <f>IF(F1800=0,"not processed",_xlfn.MINIFS(Processed_data!H:H,Processed_data!A:A,A1800))</f>
        <v>46101</v>
      </c>
      <c r="M1800" s="1">
        <f>IF(F1800=0,"not processed",ABS(bank_source_transactions__1[[#This Row],[transaction_date]]-Reconciliation!L1800))</f>
        <v>2</v>
      </c>
      <c r="N1800" s="1" t="str" cm="1">
        <f t="array" ref="N1800">_xlfn.IFS(M1800="not Processed", "Not Processed",M1800&gt;2,"SLA Breached",M1800&lt;=2,"Within SLA")</f>
        <v>Within SLA</v>
      </c>
      <c r="O1800" s="1" t="str">
        <f>_xlfn.XLOOKUP(A1800,Source_data!A:A,Source_data!D:D)</f>
        <v>UPI</v>
      </c>
      <c r="P1800" s="1">
        <f t="shared" si="285"/>
        <v>0</v>
      </c>
      <c r="Q1800" s="1">
        <f t="shared" si="286"/>
        <v>0</v>
      </c>
      <c r="R1800" s="1">
        <f t="shared" si="287"/>
        <v>0</v>
      </c>
      <c r="S1800" s="1">
        <f t="shared" si="288"/>
        <v>0</v>
      </c>
      <c r="T1800" s="1">
        <f t="shared" si="289"/>
        <v>0</v>
      </c>
      <c r="U1800" s="1" t="str">
        <f>_xlfn.XLOOKUP(Table3[[#This Row],[Transaction ID]],Source_data!A:A,Source_data!E:E)</f>
        <v>Mumbai</v>
      </c>
      <c r="V1800" s="1">
        <f>_xlfn.IFNA(_xlfn.XLOOKUP(A1800,bank_processed_transactions[transaction_id],bank_processed_transactions[processing_minutes]),"")</f>
        <v>13.8</v>
      </c>
      <c r="W1800" s="31">
        <f>_xlfn.XLOOKUP(A1800,Source_data!A:A,Source_data!B:B)</f>
        <v>46099</v>
      </c>
    </row>
    <row r="1801" spans="1:23" x14ac:dyDescent="0.3">
      <c r="A1801" s="4" t="s">
        <v>2601</v>
      </c>
      <c r="B1801" s="1">
        <f>_xlfn.XLOOKUP(A1801,bank_source_transactions__1[transaction_id],bank_source_transactions__1[amount_inr])</f>
        <v>2599.9299999999998</v>
      </c>
      <c r="C1801" s="1">
        <f>_xlfn.XLOOKUP(A1801,Processed_data!A:A,Processed_data!F:F)</f>
        <v>2599.9299999999998</v>
      </c>
      <c r="D1801" s="1" t="str">
        <f>_xlfn.XLOOKUP(A1801,bank_source_transactions__1[transaction_id],bank_source_transactions__1[transaction_status])</f>
        <v>SUCCESS</v>
      </c>
      <c r="E1801" s="1" t="str">
        <f>_xlfn.XLOOKUP(A1801,Processed_data!A:A,Processed_data!G:G)</f>
        <v>SUCCESS</v>
      </c>
      <c r="F1801" s="1">
        <f>COUNTIF(bank_processed_transactions[transaction_id],A1801)</f>
        <v>1</v>
      </c>
      <c r="G1801" s="1" t="str">
        <f t="shared" si="280"/>
        <v>found</v>
      </c>
      <c r="H1801" s="1" t="str">
        <f t="shared" si="281"/>
        <v>Not Duplicate</v>
      </c>
      <c r="I1801" s="1" t="str">
        <f t="shared" si="282"/>
        <v>match</v>
      </c>
      <c r="J1801" s="1" t="str">
        <f t="shared" si="283"/>
        <v>match</v>
      </c>
      <c r="K1801" s="1">
        <f t="shared" si="284"/>
        <v>0</v>
      </c>
      <c r="L1801" s="2">
        <f>IF(F1801=0,"not processed",_xlfn.MINIFS(Processed_data!H:H,Processed_data!A:A,A1801))</f>
        <v>46072</v>
      </c>
      <c r="M1801" s="1">
        <f>IF(F1801=0,"not processed",ABS(bank_source_transactions__1[[#This Row],[transaction_date]]-Reconciliation!L1801))</f>
        <v>0</v>
      </c>
      <c r="N1801" s="1" t="str" cm="1">
        <f t="array" ref="N1801">_xlfn.IFS(M1801="not Processed", "Not Processed",M1801&gt;2,"SLA Breached",M1801&lt;=2,"Within SLA")</f>
        <v>Within SLA</v>
      </c>
      <c r="O1801" s="1" t="str">
        <f>_xlfn.XLOOKUP(A1801,Source_data!A:A,Source_data!D:D)</f>
        <v>NEFT</v>
      </c>
      <c r="P1801" s="1">
        <f t="shared" si="285"/>
        <v>0</v>
      </c>
      <c r="Q1801" s="1">
        <f t="shared" si="286"/>
        <v>0</v>
      </c>
      <c r="R1801" s="1">
        <f t="shared" si="287"/>
        <v>0</v>
      </c>
      <c r="S1801" s="1">
        <f t="shared" si="288"/>
        <v>0</v>
      </c>
      <c r="T1801" s="1">
        <f t="shared" si="289"/>
        <v>0</v>
      </c>
      <c r="U1801" s="1" t="str">
        <f>_xlfn.XLOOKUP(Table3[[#This Row],[Transaction ID]],Source_data!A:A,Source_data!E:E)</f>
        <v>Hyderabad</v>
      </c>
      <c r="V1801" s="1">
        <f>_xlfn.IFNA(_xlfn.XLOOKUP(A1801,bank_processed_transactions[transaction_id],bank_processed_transactions[processing_minutes]),"")</f>
        <v>30.3</v>
      </c>
      <c r="W1801" s="31">
        <f>_xlfn.XLOOKUP(A1801,Source_data!A:A,Source_data!B:B)</f>
        <v>46072</v>
      </c>
    </row>
    <row r="1802" spans="1:23" x14ac:dyDescent="0.3">
      <c r="A1802" s="3" t="s">
        <v>2031</v>
      </c>
      <c r="B1802" s="1">
        <f>_xlfn.XLOOKUP(A1802,bank_source_transactions__1[transaction_id],bank_source_transactions__1[amount_inr])</f>
        <v>2630.5</v>
      </c>
      <c r="C1802" s="1">
        <f>_xlfn.XLOOKUP(A1802,Processed_data!A:A,Processed_data!F:F)</f>
        <v>2630.5</v>
      </c>
      <c r="D1802" s="1" t="str">
        <f>_xlfn.XLOOKUP(A1802,bank_source_transactions__1[transaction_id],bank_source_transactions__1[transaction_status])</f>
        <v>SUCCESS</v>
      </c>
      <c r="E1802" s="1" t="str">
        <f>_xlfn.XLOOKUP(A1802,Processed_data!A:A,Processed_data!G:G)</f>
        <v>SUCCESS</v>
      </c>
      <c r="F1802" s="1">
        <f>COUNTIF(bank_processed_transactions[transaction_id],A1802)</f>
        <v>1</v>
      </c>
      <c r="G1802" s="1" t="str">
        <f t="shared" si="280"/>
        <v>found</v>
      </c>
      <c r="H1802" s="1" t="str">
        <f t="shared" si="281"/>
        <v>Not Duplicate</v>
      </c>
      <c r="I1802" s="1" t="str">
        <f t="shared" si="282"/>
        <v>match</v>
      </c>
      <c r="J1802" s="1" t="str">
        <f t="shared" si="283"/>
        <v>match</v>
      </c>
      <c r="K1802" s="1">
        <f t="shared" si="284"/>
        <v>0</v>
      </c>
      <c r="L1802" s="2">
        <f>IF(F1802=0,"not processed",_xlfn.MINIFS(Processed_data!H:H,Processed_data!A:A,A1802))</f>
        <v>46088</v>
      </c>
      <c r="M1802" s="1">
        <f>IF(F1802=0,"not processed",ABS(bank_source_transactions__1[[#This Row],[transaction_date]]-Reconciliation!L1802))</f>
        <v>2</v>
      </c>
      <c r="N1802" s="1" t="str" cm="1">
        <f t="array" ref="N1802">_xlfn.IFS(M1802="not Processed", "Not Processed",M1802&gt;2,"SLA Breached",M1802&lt;=2,"Within SLA")</f>
        <v>Within SLA</v>
      </c>
      <c r="O1802" s="1" t="str">
        <f>_xlfn.XLOOKUP(A1802,Source_data!A:A,Source_data!D:D)</f>
        <v>UPI</v>
      </c>
      <c r="P1802" s="1">
        <f t="shared" si="285"/>
        <v>0</v>
      </c>
      <c r="Q1802" s="1">
        <f t="shared" si="286"/>
        <v>0</v>
      </c>
      <c r="R1802" s="1">
        <f t="shared" si="287"/>
        <v>0</v>
      </c>
      <c r="S1802" s="1">
        <f t="shared" si="288"/>
        <v>0</v>
      </c>
      <c r="T1802" s="1">
        <f t="shared" si="289"/>
        <v>0</v>
      </c>
      <c r="U1802" s="1" t="str">
        <f>_xlfn.XLOOKUP(Table3[[#This Row],[Transaction ID]],Source_data!A:A,Source_data!E:E)</f>
        <v>Bengaluru</v>
      </c>
      <c r="V1802" s="1">
        <f>_xlfn.IFNA(_xlfn.XLOOKUP(A1802,bank_processed_transactions[transaction_id],bank_processed_transactions[processing_minutes]),"")</f>
        <v>9.1</v>
      </c>
      <c r="W1802" s="31">
        <f>_xlfn.XLOOKUP(A1802,Source_data!A:A,Source_data!B:B)</f>
        <v>46086</v>
      </c>
    </row>
    <row r="1803" spans="1:23" x14ac:dyDescent="0.3">
      <c r="A1803" s="4" t="s">
        <v>3085</v>
      </c>
      <c r="B1803" s="1">
        <f>_xlfn.XLOOKUP(A1803,bank_source_transactions__1[transaction_id],bank_source_transactions__1[amount_inr])</f>
        <v>2506.77</v>
      </c>
      <c r="C1803" s="1">
        <f>_xlfn.XLOOKUP(A1803,Processed_data!A:A,Processed_data!F:F)</f>
        <v>2506.77</v>
      </c>
      <c r="D1803" s="1" t="str">
        <f>_xlfn.XLOOKUP(A1803,bank_source_transactions__1[transaction_id],bank_source_transactions__1[transaction_status])</f>
        <v>SUCCESS</v>
      </c>
      <c r="E1803" s="1" t="str">
        <f>_xlfn.XLOOKUP(A1803,Processed_data!A:A,Processed_data!G:G)</f>
        <v>SUCCESS</v>
      </c>
      <c r="F1803" s="1">
        <f>COUNTIF(bank_processed_transactions[transaction_id],A1803)</f>
        <v>1</v>
      </c>
      <c r="G1803" s="1" t="str">
        <f t="shared" si="280"/>
        <v>found</v>
      </c>
      <c r="H1803" s="1" t="str">
        <f t="shared" si="281"/>
        <v>Not Duplicate</v>
      </c>
      <c r="I1803" s="1" t="str">
        <f t="shared" si="282"/>
        <v>match</v>
      </c>
      <c r="J1803" s="1" t="str">
        <f t="shared" si="283"/>
        <v>match</v>
      </c>
      <c r="K1803" s="1">
        <f t="shared" si="284"/>
        <v>0</v>
      </c>
      <c r="L1803" s="2">
        <f>IF(F1803=0,"not processed",_xlfn.MINIFS(Processed_data!H:H,Processed_data!A:A,A1803))</f>
        <v>46029</v>
      </c>
      <c r="M1803" s="1">
        <f>IF(F1803=0,"not processed",ABS(bank_source_transactions__1[[#This Row],[transaction_date]]-Reconciliation!L1803))</f>
        <v>3</v>
      </c>
      <c r="N1803" s="1" t="str" cm="1">
        <f t="array" ref="N1803">_xlfn.IFS(M1803="not Processed", "Not Processed",M1803&gt;2,"SLA Breached",M1803&lt;=2,"Within SLA")</f>
        <v>SLA Breached</v>
      </c>
      <c r="O1803" s="1" t="str">
        <f>_xlfn.XLOOKUP(A1803,Source_data!A:A,Source_data!D:D)</f>
        <v>IMPS</v>
      </c>
      <c r="P1803" s="1">
        <f t="shared" si="285"/>
        <v>0</v>
      </c>
      <c r="Q1803" s="1">
        <f t="shared" si="286"/>
        <v>0</v>
      </c>
      <c r="R1803" s="1">
        <f t="shared" si="287"/>
        <v>0</v>
      </c>
      <c r="S1803" s="1">
        <f t="shared" si="288"/>
        <v>0</v>
      </c>
      <c r="T1803" s="1">
        <f t="shared" si="289"/>
        <v>1</v>
      </c>
      <c r="U1803" s="1" t="str">
        <f>_xlfn.XLOOKUP(Table3[[#This Row],[Transaction ID]],Source_data!A:A,Source_data!E:E)</f>
        <v>Pune</v>
      </c>
      <c r="V1803" s="1">
        <f>_xlfn.IFNA(_xlfn.XLOOKUP(A1803,bank_processed_transactions[transaction_id],bank_processed_transactions[processing_minutes]),"")</f>
        <v>19.100000000000001</v>
      </c>
      <c r="W1803" s="31">
        <f>_xlfn.XLOOKUP(A1803,Source_data!A:A,Source_data!B:B)</f>
        <v>46026</v>
      </c>
    </row>
    <row r="1804" spans="1:23" x14ac:dyDescent="0.3">
      <c r="A1804" s="3" t="s">
        <v>3444</v>
      </c>
      <c r="B1804" s="1">
        <f>_xlfn.XLOOKUP(A1804,bank_source_transactions__1[transaction_id],bank_source_transactions__1[amount_inr])</f>
        <v>5291.35</v>
      </c>
      <c r="C1804" s="1">
        <f>_xlfn.XLOOKUP(A1804,Processed_data!A:A,Processed_data!F:F)</f>
        <v>5291.35</v>
      </c>
      <c r="D1804" s="1" t="str">
        <f>_xlfn.XLOOKUP(A1804,bank_source_transactions__1[transaction_id],bank_source_transactions__1[transaction_status])</f>
        <v>SUCCESS</v>
      </c>
      <c r="E1804" s="1" t="str">
        <f>_xlfn.XLOOKUP(A1804,Processed_data!A:A,Processed_data!G:G)</f>
        <v>SUCCESS</v>
      </c>
      <c r="F1804" s="1">
        <f>COUNTIF(bank_processed_transactions[transaction_id],A1804)</f>
        <v>1</v>
      </c>
      <c r="G1804" s="1" t="str">
        <f t="shared" si="280"/>
        <v>found</v>
      </c>
      <c r="H1804" s="1" t="str">
        <f t="shared" si="281"/>
        <v>Not Duplicate</v>
      </c>
      <c r="I1804" s="1" t="str">
        <f t="shared" si="282"/>
        <v>match</v>
      </c>
      <c r="J1804" s="1" t="str">
        <f t="shared" si="283"/>
        <v>match</v>
      </c>
      <c r="K1804" s="1">
        <f t="shared" si="284"/>
        <v>0</v>
      </c>
      <c r="L1804" s="2">
        <f>IF(F1804=0,"not processed",_xlfn.MINIFS(Processed_data!H:H,Processed_data!A:A,A1804))</f>
        <v>46078</v>
      </c>
      <c r="M1804" s="1">
        <f>IF(F1804=0,"not processed",ABS(bank_source_transactions__1[[#This Row],[transaction_date]]-Reconciliation!L1804))</f>
        <v>3</v>
      </c>
      <c r="N1804" s="1" t="str" cm="1">
        <f t="array" ref="N1804">_xlfn.IFS(M1804="not Processed", "Not Processed",M1804&gt;2,"SLA Breached",M1804&lt;=2,"Within SLA")</f>
        <v>SLA Breached</v>
      </c>
      <c r="O1804" s="1" t="str">
        <f>_xlfn.XLOOKUP(A1804,Source_data!A:A,Source_data!D:D)</f>
        <v>CARD</v>
      </c>
      <c r="P1804" s="1">
        <f t="shared" si="285"/>
        <v>0</v>
      </c>
      <c r="Q1804" s="1">
        <f t="shared" si="286"/>
        <v>0</v>
      </c>
      <c r="R1804" s="1">
        <f t="shared" si="287"/>
        <v>0</v>
      </c>
      <c r="S1804" s="1">
        <f t="shared" si="288"/>
        <v>0</v>
      </c>
      <c r="T1804" s="1">
        <f t="shared" si="289"/>
        <v>1</v>
      </c>
      <c r="U1804" s="1" t="str">
        <f>_xlfn.XLOOKUP(Table3[[#This Row],[Transaction ID]],Source_data!A:A,Source_data!E:E)</f>
        <v>Mumbai</v>
      </c>
      <c r="V1804" s="1">
        <f>_xlfn.IFNA(_xlfn.XLOOKUP(A1804,bank_processed_transactions[transaction_id],bank_processed_transactions[processing_minutes]),"")</f>
        <v>50.5</v>
      </c>
      <c r="W1804" s="31">
        <f>_xlfn.XLOOKUP(A1804,Source_data!A:A,Source_data!B:B)</f>
        <v>46075</v>
      </c>
    </row>
    <row r="1805" spans="1:23" x14ac:dyDescent="0.3">
      <c r="A1805" s="4" t="s">
        <v>4141</v>
      </c>
      <c r="B1805" s="1">
        <f>_xlfn.XLOOKUP(A1805,bank_source_transactions__1[transaction_id],bank_source_transactions__1[amount_inr])</f>
        <v>9059.2099999999991</v>
      </c>
      <c r="C1805" s="1">
        <f>_xlfn.XLOOKUP(A1805,Processed_data!A:A,Processed_data!F:F)</f>
        <v>9059.2099999999991</v>
      </c>
      <c r="D1805" s="1" t="str">
        <f>_xlfn.XLOOKUP(A1805,bank_source_transactions__1[transaction_id],bank_source_transactions__1[transaction_status])</f>
        <v>FAILED</v>
      </c>
      <c r="E1805" s="1" t="str">
        <f>_xlfn.XLOOKUP(A1805,Processed_data!A:A,Processed_data!G:G)</f>
        <v>FAILED</v>
      </c>
      <c r="F1805" s="1">
        <f>COUNTIF(bank_processed_transactions[transaction_id],A1805)</f>
        <v>1</v>
      </c>
      <c r="G1805" s="1" t="str">
        <f t="shared" si="280"/>
        <v>found</v>
      </c>
      <c r="H1805" s="1" t="str">
        <f t="shared" si="281"/>
        <v>Not Duplicate</v>
      </c>
      <c r="I1805" s="1" t="str">
        <f t="shared" si="282"/>
        <v>match</v>
      </c>
      <c r="J1805" s="1" t="str">
        <f t="shared" si="283"/>
        <v>match</v>
      </c>
      <c r="K1805" s="1">
        <f t="shared" si="284"/>
        <v>0</v>
      </c>
      <c r="L1805" s="2">
        <f>IF(F1805=0,"not processed",_xlfn.MINIFS(Processed_data!H:H,Processed_data!A:A,A1805))</f>
        <v>46099</v>
      </c>
      <c r="M1805" s="1">
        <f>IF(F1805=0,"not processed",ABS(bank_source_transactions__1[[#This Row],[transaction_date]]-Reconciliation!L1805))</f>
        <v>0</v>
      </c>
      <c r="N1805" s="1" t="str" cm="1">
        <f t="array" ref="N1805">_xlfn.IFS(M1805="not Processed", "Not Processed",M1805&gt;2,"SLA Breached",M1805&lt;=2,"Within SLA")</f>
        <v>Within SLA</v>
      </c>
      <c r="O1805" s="1" t="str">
        <f>_xlfn.XLOOKUP(A1805,Source_data!A:A,Source_data!D:D)</f>
        <v>NEFT</v>
      </c>
      <c r="P1805" s="1">
        <f t="shared" si="285"/>
        <v>0</v>
      </c>
      <c r="Q1805" s="1">
        <f t="shared" si="286"/>
        <v>0</v>
      </c>
      <c r="R1805" s="1">
        <f t="shared" si="287"/>
        <v>0</v>
      </c>
      <c r="S1805" s="1">
        <f t="shared" si="288"/>
        <v>0</v>
      </c>
      <c r="T1805" s="1">
        <f t="shared" si="289"/>
        <v>0</v>
      </c>
      <c r="U1805" s="1" t="str">
        <f>_xlfn.XLOOKUP(Table3[[#This Row],[Transaction ID]],Source_data!A:A,Source_data!E:E)</f>
        <v>Hyderabad</v>
      </c>
      <c r="V1805" s="1">
        <f>_xlfn.IFNA(_xlfn.XLOOKUP(A1805,bank_processed_transactions[transaction_id],bank_processed_transactions[processing_minutes]),"")</f>
        <v>68.400000000000006</v>
      </c>
      <c r="W1805" s="31">
        <f>_xlfn.XLOOKUP(A1805,Source_data!A:A,Source_data!B:B)</f>
        <v>46099</v>
      </c>
    </row>
    <row r="1806" spans="1:23" x14ac:dyDescent="0.3">
      <c r="A1806" s="3" t="s">
        <v>973</v>
      </c>
      <c r="B1806" s="1">
        <f>_xlfn.XLOOKUP(A1806,bank_source_transactions__1[transaction_id],bank_source_transactions__1[amount_inr])</f>
        <v>121.06</v>
      </c>
      <c r="C1806" s="1">
        <f>_xlfn.XLOOKUP(A1806,Processed_data!A:A,Processed_data!F:F)</f>
        <v>121.06</v>
      </c>
      <c r="D1806" s="1" t="str">
        <f>_xlfn.XLOOKUP(A1806,bank_source_transactions__1[transaction_id],bank_source_transactions__1[transaction_status])</f>
        <v>SUCCESS</v>
      </c>
      <c r="E1806" s="1" t="str">
        <f>_xlfn.XLOOKUP(A1806,Processed_data!A:A,Processed_data!G:G)</f>
        <v>SUCCESS</v>
      </c>
      <c r="F1806" s="1">
        <f>COUNTIF(bank_processed_transactions[transaction_id],A1806)</f>
        <v>1</v>
      </c>
      <c r="G1806" s="1" t="str">
        <f t="shared" si="280"/>
        <v>found</v>
      </c>
      <c r="H1806" s="1" t="str">
        <f t="shared" si="281"/>
        <v>Not Duplicate</v>
      </c>
      <c r="I1806" s="1" t="str">
        <f t="shared" si="282"/>
        <v>match</v>
      </c>
      <c r="J1806" s="1" t="str">
        <f t="shared" si="283"/>
        <v>match</v>
      </c>
      <c r="K1806" s="1">
        <f t="shared" si="284"/>
        <v>0</v>
      </c>
      <c r="L1806" s="2">
        <f>IF(F1806=0,"not processed",_xlfn.MINIFS(Processed_data!H:H,Processed_data!A:A,A1806))</f>
        <v>46105</v>
      </c>
      <c r="M1806" s="1">
        <f>IF(F1806=0,"not processed",ABS(bank_source_transactions__1[[#This Row],[transaction_date]]-Reconciliation!L1806))</f>
        <v>5</v>
      </c>
      <c r="N1806" s="1" t="str" cm="1">
        <f t="array" ref="N1806">_xlfn.IFS(M1806="not Processed", "Not Processed",M1806&gt;2,"SLA Breached",M1806&lt;=2,"Within SLA")</f>
        <v>SLA Breached</v>
      </c>
      <c r="O1806" s="1" t="str">
        <f>_xlfn.XLOOKUP(A1806,Source_data!A:A,Source_data!D:D)</f>
        <v>NEFT</v>
      </c>
      <c r="P1806" s="1">
        <f t="shared" si="285"/>
        <v>0</v>
      </c>
      <c r="Q1806" s="1">
        <f t="shared" si="286"/>
        <v>0</v>
      </c>
      <c r="R1806" s="1">
        <f t="shared" si="287"/>
        <v>0</v>
      </c>
      <c r="S1806" s="1">
        <f t="shared" si="288"/>
        <v>0</v>
      </c>
      <c r="T1806" s="1">
        <f t="shared" si="289"/>
        <v>1</v>
      </c>
      <c r="U1806" s="1" t="str">
        <f>_xlfn.XLOOKUP(Table3[[#This Row],[Transaction ID]],Source_data!A:A,Source_data!E:E)</f>
        <v>Pune</v>
      </c>
      <c r="V1806" s="1">
        <f>_xlfn.IFNA(_xlfn.XLOOKUP(A1806,bank_processed_transactions[transaction_id],bank_processed_transactions[processing_minutes]),"")</f>
        <v>21.1</v>
      </c>
      <c r="W1806" s="31">
        <f>_xlfn.XLOOKUP(A1806,Source_data!A:A,Source_data!B:B)</f>
        <v>46100</v>
      </c>
    </row>
    <row r="1807" spans="1:23" x14ac:dyDescent="0.3">
      <c r="A1807" s="4" t="s">
        <v>4244</v>
      </c>
      <c r="B1807" s="1">
        <f>_xlfn.XLOOKUP(A1807,bank_source_transactions__1[transaction_id],bank_source_transactions__1[amount_inr])</f>
        <v>1619.1</v>
      </c>
      <c r="C1807" s="1">
        <f>_xlfn.XLOOKUP(A1807,Processed_data!A:A,Processed_data!F:F)</f>
        <v>1619.1</v>
      </c>
      <c r="D1807" s="1" t="str">
        <f>_xlfn.XLOOKUP(A1807,bank_source_transactions__1[transaction_id],bank_source_transactions__1[transaction_status])</f>
        <v>SUCCESS</v>
      </c>
      <c r="E1807" s="1" t="str">
        <f>_xlfn.XLOOKUP(A1807,Processed_data!A:A,Processed_data!G:G)</f>
        <v>FAILED</v>
      </c>
      <c r="F1807" s="1">
        <f>COUNTIF(bank_processed_transactions[transaction_id],A1807)</f>
        <v>1</v>
      </c>
      <c r="G1807" s="1" t="str">
        <f t="shared" si="280"/>
        <v>found</v>
      </c>
      <c r="H1807" s="1" t="str">
        <f t="shared" si="281"/>
        <v>Not Duplicate</v>
      </c>
      <c r="I1807" s="1" t="str">
        <f t="shared" si="282"/>
        <v>match</v>
      </c>
      <c r="J1807" s="1" t="str">
        <f t="shared" si="283"/>
        <v>mismatch</v>
      </c>
      <c r="K1807" s="1">
        <f t="shared" si="284"/>
        <v>0</v>
      </c>
      <c r="L1807" s="2">
        <f>IF(F1807=0,"not processed",_xlfn.MINIFS(Processed_data!H:H,Processed_data!A:A,A1807))</f>
        <v>46086</v>
      </c>
      <c r="M1807" s="1">
        <f>IF(F1807=0,"not processed",ABS(bank_source_transactions__1[[#This Row],[transaction_date]]-Reconciliation!L1807))</f>
        <v>3</v>
      </c>
      <c r="N1807" s="1" t="str" cm="1">
        <f t="array" ref="N1807">_xlfn.IFS(M1807="not Processed", "Not Processed",M1807&gt;2,"SLA Breached",M1807&lt;=2,"Within SLA")</f>
        <v>SLA Breached</v>
      </c>
      <c r="O1807" s="1" t="str">
        <f>_xlfn.XLOOKUP(A1807,Source_data!A:A,Source_data!D:D)</f>
        <v>UPI</v>
      </c>
      <c r="P1807" s="1">
        <f t="shared" si="285"/>
        <v>0</v>
      </c>
      <c r="Q1807" s="1">
        <f t="shared" si="286"/>
        <v>0</v>
      </c>
      <c r="R1807" s="1">
        <f t="shared" si="287"/>
        <v>0</v>
      </c>
      <c r="S1807" s="1">
        <f t="shared" si="288"/>
        <v>1</v>
      </c>
      <c r="T1807" s="1">
        <f t="shared" si="289"/>
        <v>1</v>
      </c>
      <c r="U1807" s="1" t="str">
        <f>_xlfn.XLOOKUP(Table3[[#This Row],[Transaction ID]],Source_data!A:A,Source_data!E:E)</f>
        <v>Mumbai</v>
      </c>
      <c r="V1807" s="1">
        <f>_xlfn.IFNA(_xlfn.XLOOKUP(A1807,bank_processed_transactions[transaction_id],bank_processed_transactions[processing_minutes]),"")</f>
        <v>8.8000000000000007</v>
      </c>
      <c r="W1807" s="31">
        <f>_xlfn.XLOOKUP(A1807,Source_data!A:A,Source_data!B:B)</f>
        <v>46083</v>
      </c>
    </row>
    <row r="1808" spans="1:23" x14ac:dyDescent="0.3">
      <c r="A1808" s="3" t="s">
        <v>2591</v>
      </c>
      <c r="B1808" s="1">
        <f>_xlfn.XLOOKUP(A1808,bank_source_transactions__1[transaction_id],bank_source_transactions__1[amount_inr])</f>
        <v>5560.59</v>
      </c>
      <c r="C1808" s="1">
        <f>_xlfn.XLOOKUP(A1808,Processed_data!A:A,Processed_data!F:F)</f>
        <v>5560.59</v>
      </c>
      <c r="D1808" s="1" t="str">
        <f>_xlfn.XLOOKUP(A1808,bank_source_transactions__1[transaction_id],bank_source_transactions__1[transaction_status])</f>
        <v>SUCCESS</v>
      </c>
      <c r="E1808" s="1" t="str">
        <f>_xlfn.XLOOKUP(A1808,Processed_data!A:A,Processed_data!G:G)</f>
        <v>SUCCESS</v>
      </c>
      <c r="F1808" s="1">
        <f>COUNTIF(bank_processed_transactions[transaction_id],A1808)</f>
        <v>1</v>
      </c>
      <c r="G1808" s="1" t="str">
        <f t="shared" si="280"/>
        <v>found</v>
      </c>
      <c r="H1808" s="1" t="str">
        <f t="shared" si="281"/>
        <v>Not Duplicate</v>
      </c>
      <c r="I1808" s="1" t="str">
        <f t="shared" si="282"/>
        <v>match</v>
      </c>
      <c r="J1808" s="1" t="str">
        <f t="shared" si="283"/>
        <v>match</v>
      </c>
      <c r="K1808" s="1">
        <f t="shared" si="284"/>
        <v>0</v>
      </c>
      <c r="L1808" s="2">
        <f>IF(F1808=0,"not processed",_xlfn.MINIFS(Processed_data!H:H,Processed_data!A:A,A1808))</f>
        <v>46037</v>
      </c>
      <c r="M1808" s="1">
        <f>IF(F1808=0,"not processed",ABS(bank_source_transactions__1[[#This Row],[transaction_date]]-Reconciliation!L1808))</f>
        <v>1</v>
      </c>
      <c r="N1808" s="1" t="str" cm="1">
        <f t="array" ref="N1808">_xlfn.IFS(M1808="not Processed", "Not Processed",M1808&gt;2,"SLA Breached",M1808&lt;=2,"Within SLA")</f>
        <v>Within SLA</v>
      </c>
      <c r="O1808" s="1" t="str">
        <f>_xlfn.XLOOKUP(A1808,Source_data!A:A,Source_data!D:D)</f>
        <v>CARD</v>
      </c>
      <c r="P1808" s="1">
        <f t="shared" si="285"/>
        <v>0</v>
      </c>
      <c r="Q1808" s="1">
        <f t="shared" si="286"/>
        <v>0</v>
      </c>
      <c r="R1808" s="1">
        <f t="shared" si="287"/>
        <v>0</v>
      </c>
      <c r="S1808" s="1">
        <f t="shared" si="288"/>
        <v>0</v>
      </c>
      <c r="T1808" s="1">
        <f t="shared" si="289"/>
        <v>0</v>
      </c>
      <c r="U1808" s="1" t="str">
        <f>_xlfn.XLOOKUP(Table3[[#This Row],[Transaction ID]],Source_data!A:A,Source_data!E:E)</f>
        <v>Hyderabad</v>
      </c>
      <c r="V1808" s="1">
        <f>_xlfn.IFNA(_xlfn.XLOOKUP(A1808,bank_processed_transactions[transaction_id],bank_processed_transactions[processing_minutes]),"")</f>
        <v>40.200000000000003</v>
      </c>
      <c r="W1808" s="31">
        <f>_xlfn.XLOOKUP(A1808,Source_data!A:A,Source_data!B:B)</f>
        <v>46036</v>
      </c>
    </row>
    <row r="1809" spans="1:23" x14ac:dyDescent="0.3">
      <c r="A1809" s="4" t="s">
        <v>4608</v>
      </c>
      <c r="B1809" s="1">
        <f>_xlfn.XLOOKUP(A1809,bank_source_transactions__1[transaction_id],bank_source_transactions__1[amount_inr])</f>
        <v>3429.83</v>
      </c>
      <c r="C1809" s="1">
        <f>_xlfn.XLOOKUP(A1809,Processed_data!A:A,Processed_data!F:F)</f>
        <v>3429.83</v>
      </c>
      <c r="D1809" s="1" t="str">
        <f>_xlfn.XLOOKUP(A1809,bank_source_transactions__1[transaction_id],bank_source_transactions__1[transaction_status])</f>
        <v>SUCCESS</v>
      </c>
      <c r="E1809" s="1" t="str">
        <f>_xlfn.XLOOKUP(A1809,Processed_data!A:A,Processed_data!G:G)</f>
        <v>SUCCESS</v>
      </c>
      <c r="F1809" s="1">
        <f>COUNTIF(bank_processed_transactions[transaction_id],A1809)</f>
        <v>1</v>
      </c>
      <c r="G1809" s="1" t="str">
        <f t="shared" si="280"/>
        <v>found</v>
      </c>
      <c r="H1809" s="1" t="str">
        <f t="shared" si="281"/>
        <v>Not Duplicate</v>
      </c>
      <c r="I1809" s="1" t="str">
        <f t="shared" si="282"/>
        <v>match</v>
      </c>
      <c r="J1809" s="1" t="str">
        <f t="shared" si="283"/>
        <v>match</v>
      </c>
      <c r="K1809" s="1">
        <f t="shared" si="284"/>
        <v>0</v>
      </c>
      <c r="L1809" s="2">
        <f>IF(F1809=0,"not processed",_xlfn.MINIFS(Processed_data!H:H,Processed_data!A:A,A1809))</f>
        <v>46071</v>
      </c>
      <c r="M1809" s="1">
        <f>IF(F1809=0,"not processed",ABS(bank_source_transactions__1[[#This Row],[transaction_date]]-Reconciliation!L1809))</f>
        <v>2</v>
      </c>
      <c r="N1809" s="1" t="str" cm="1">
        <f t="array" ref="N1809">_xlfn.IFS(M1809="not Processed", "Not Processed",M1809&gt;2,"SLA Breached",M1809&lt;=2,"Within SLA")</f>
        <v>Within SLA</v>
      </c>
      <c r="O1809" s="1" t="str">
        <f>_xlfn.XLOOKUP(A1809,Source_data!A:A,Source_data!D:D)</f>
        <v>IMPS</v>
      </c>
      <c r="P1809" s="1">
        <f t="shared" si="285"/>
        <v>0</v>
      </c>
      <c r="Q1809" s="1">
        <f t="shared" si="286"/>
        <v>0</v>
      </c>
      <c r="R1809" s="1">
        <f t="shared" si="287"/>
        <v>0</v>
      </c>
      <c r="S1809" s="1">
        <f t="shared" si="288"/>
        <v>0</v>
      </c>
      <c r="T1809" s="1">
        <f t="shared" si="289"/>
        <v>0</v>
      </c>
      <c r="U1809" s="1" t="str">
        <f>_xlfn.XLOOKUP(Table3[[#This Row],[Transaction ID]],Source_data!A:A,Source_data!E:E)</f>
        <v>Hyderabad</v>
      </c>
      <c r="V1809" s="1">
        <f>_xlfn.IFNA(_xlfn.XLOOKUP(A1809,bank_processed_transactions[transaction_id],bank_processed_transactions[processing_minutes]),"")</f>
        <v>28.8</v>
      </c>
      <c r="W1809" s="31">
        <f>_xlfn.XLOOKUP(A1809,Source_data!A:A,Source_data!B:B)</f>
        <v>46069</v>
      </c>
    </row>
    <row r="1810" spans="1:23" x14ac:dyDescent="0.3">
      <c r="A1810" s="3" t="s">
        <v>2818</v>
      </c>
      <c r="B1810" s="1">
        <f>_xlfn.XLOOKUP(A1810,bank_source_transactions__1[transaction_id],bank_source_transactions__1[amount_inr])</f>
        <v>6798.12</v>
      </c>
      <c r="C1810" s="1">
        <f>_xlfn.XLOOKUP(A1810,Processed_data!A:A,Processed_data!F:F)</f>
        <v>6798.12</v>
      </c>
      <c r="D1810" s="1" t="str">
        <f>_xlfn.XLOOKUP(A1810,bank_source_transactions__1[transaction_id],bank_source_transactions__1[transaction_status])</f>
        <v>FAILED</v>
      </c>
      <c r="E1810" s="1" t="str">
        <f>_xlfn.XLOOKUP(A1810,Processed_data!A:A,Processed_data!G:G)</f>
        <v>FAILED</v>
      </c>
      <c r="F1810" s="1">
        <f>COUNTIF(bank_processed_transactions[transaction_id],A1810)</f>
        <v>1</v>
      </c>
      <c r="G1810" s="1" t="str">
        <f t="shared" si="280"/>
        <v>found</v>
      </c>
      <c r="H1810" s="1" t="str">
        <f t="shared" si="281"/>
        <v>Not Duplicate</v>
      </c>
      <c r="I1810" s="1" t="str">
        <f t="shared" si="282"/>
        <v>match</v>
      </c>
      <c r="J1810" s="1" t="str">
        <f t="shared" si="283"/>
        <v>match</v>
      </c>
      <c r="K1810" s="1">
        <f t="shared" si="284"/>
        <v>0</v>
      </c>
      <c r="L1810" s="2">
        <f>IF(F1810=0,"not processed",_xlfn.MINIFS(Processed_data!H:H,Processed_data!A:A,A1810))</f>
        <v>46075</v>
      </c>
      <c r="M1810" s="1">
        <f>IF(F1810=0,"not processed",ABS(bank_source_transactions__1[[#This Row],[transaction_date]]-Reconciliation!L1810))</f>
        <v>3</v>
      </c>
      <c r="N1810" s="1" t="str" cm="1">
        <f t="array" ref="N1810">_xlfn.IFS(M1810="not Processed", "Not Processed",M1810&gt;2,"SLA Breached",M1810&lt;=2,"Within SLA")</f>
        <v>SLA Breached</v>
      </c>
      <c r="O1810" s="1" t="str">
        <f>_xlfn.XLOOKUP(A1810,Source_data!A:A,Source_data!D:D)</f>
        <v>UPI</v>
      </c>
      <c r="P1810" s="1">
        <f t="shared" si="285"/>
        <v>0</v>
      </c>
      <c r="Q1810" s="1">
        <f t="shared" si="286"/>
        <v>0</v>
      </c>
      <c r="R1810" s="1">
        <f t="shared" si="287"/>
        <v>0</v>
      </c>
      <c r="S1810" s="1">
        <f t="shared" si="288"/>
        <v>0</v>
      </c>
      <c r="T1810" s="1">
        <f t="shared" si="289"/>
        <v>1</v>
      </c>
      <c r="U1810" s="1" t="str">
        <f>_xlfn.XLOOKUP(Table3[[#This Row],[Transaction ID]],Source_data!A:A,Source_data!E:E)</f>
        <v>Hyderabad</v>
      </c>
      <c r="V1810" s="1">
        <f>_xlfn.IFNA(_xlfn.XLOOKUP(A1810,bank_processed_transactions[transaction_id],bank_processed_transactions[processing_minutes]),"")</f>
        <v>33.1</v>
      </c>
      <c r="W1810" s="31">
        <f>_xlfn.XLOOKUP(A1810,Source_data!A:A,Source_data!B:B)</f>
        <v>46072</v>
      </c>
    </row>
    <row r="1811" spans="1:23" x14ac:dyDescent="0.3">
      <c r="A1811" s="4" t="s">
        <v>3208</v>
      </c>
      <c r="B1811" s="1">
        <f>_xlfn.XLOOKUP(A1811,bank_source_transactions__1[transaction_id],bank_source_transactions__1[amount_inr])</f>
        <v>11398.77</v>
      </c>
      <c r="C1811" s="1">
        <f>_xlfn.XLOOKUP(A1811,Processed_data!A:A,Processed_data!F:F)</f>
        <v>11398.77</v>
      </c>
      <c r="D1811" s="1" t="str">
        <f>_xlfn.XLOOKUP(A1811,bank_source_transactions__1[transaction_id],bank_source_transactions__1[transaction_status])</f>
        <v>SUCCESS</v>
      </c>
      <c r="E1811" s="1" t="str">
        <f>_xlfn.XLOOKUP(A1811,Processed_data!A:A,Processed_data!G:G)</f>
        <v>SUCCESS</v>
      </c>
      <c r="F1811" s="1">
        <f>COUNTIF(bank_processed_transactions[transaction_id],A1811)</f>
        <v>1</v>
      </c>
      <c r="G1811" s="1" t="str">
        <f t="shared" si="280"/>
        <v>found</v>
      </c>
      <c r="H1811" s="1" t="str">
        <f t="shared" si="281"/>
        <v>Not Duplicate</v>
      </c>
      <c r="I1811" s="1" t="str">
        <f t="shared" si="282"/>
        <v>match</v>
      </c>
      <c r="J1811" s="1" t="str">
        <f t="shared" si="283"/>
        <v>match</v>
      </c>
      <c r="K1811" s="1">
        <f t="shared" si="284"/>
        <v>0</v>
      </c>
      <c r="L1811" s="2">
        <f>IF(F1811=0,"not processed",_xlfn.MINIFS(Processed_data!H:H,Processed_data!A:A,A1811))</f>
        <v>46091</v>
      </c>
      <c r="M1811" s="1">
        <f>IF(F1811=0,"not processed",ABS(bank_source_transactions__1[[#This Row],[transaction_date]]-Reconciliation!L1811))</f>
        <v>1</v>
      </c>
      <c r="N1811" s="1" t="str" cm="1">
        <f t="array" ref="N1811">_xlfn.IFS(M1811="not Processed", "Not Processed",M1811&gt;2,"SLA Breached",M1811&lt;=2,"Within SLA")</f>
        <v>Within SLA</v>
      </c>
      <c r="O1811" s="1" t="str">
        <f>_xlfn.XLOOKUP(A1811,Source_data!A:A,Source_data!D:D)</f>
        <v>UPI</v>
      </c>
      <c r="P1811" s="1">
        <f t="shared" si="285"/>
        <v>0</v>
      </c>
      <c r="Q1811" s="1">
        <f t="shared" si="286"/>
        <v>0</v>
      </c>
      <c r="R1811" s="1">
        <f t="shared" si="287"/>
        <v>0</v>
      </c>
      <c r="S1811" s="1">
        <f t="shared" si="288"/>
        <v>0</v>
      </c>
      <c r="T1811" s="1">
        <f t="shared" si="289"/>
        <v>0</v>
      </c>
      <c r="U1811" s="1" t="str">
        <f>_xlfn.XLOOKUP(Table3[[#This Row],[Transaction ID]],Source_data!A:A,Source_data!E:E)</f>
        <v>Hyderabad</v>
      </c>
      <c r="V1811" s="1">
        <f>_xlfn.IFNA(_xlfn.XLOOKUP(A1811,bank_processed_transactions[transaction_id],bank_processed_transactions[processing_minutes]),"")</f>
        <v>36.6</v>
      </c>
      <c r="W1811" s="31">
        <f>_xlfn.XLOOKUP(A1811,Source_data!A:A,Source_data!B:B)</f>
        <v>46090</v>
      </c>
    </row>
    <row r="1812" spans="1:23" x14ac:dyDescent="0.3">
      <c r="A1812" s="3" t="s">
        <v>4829</v>
      </c>
      <c r="B1812" s="1">
        <f>_xlfn.XLOOKUP(A1812,bank_source_transactions__1[transaction_id],bank_source_transactions__1[amount_inr])</f>
        <v>14857.69</v>
      </c>
      <c r="C1812" s="1">
        <f>_xlfn.XLOOKUP(A1812,Processed_data!A:A,Processed_data!F:F)</f>
        <v>14857.69</v>
      </c>
      <c r="D1812" s="1" t="str">
        <f>_xlfn.XLOOKUP(A1812,bank_source_transactions__1[transaction_id],bank_source_transactions__1[transaction_status])</f>
        <v>SUCCESS</v>
      </c>
      <c r="E1812" s="1" t="str">
        <f>_xlfn.XLOOKUP(A1812,Processed_data!A:A,Processed_data!G:G)</f>
        <v>SUCCESS</v>
      </c>
      <c r="F1812" s="1">
        <f>COUNTIF(bank_processed_transactions[transaction_id],A1812)</f>
        <v>1</v>
      </c>
      <c r="G1812" s="1" t="str">
        <f t="shared" si="280"/>
        <v>found</v>
      </c>
      <c r="H1812" s="1" t="str">
        <f t="shared" si="281"/>
        <v>Not Duplicate</v>
      </c>
      <c r="I1812" s="1" t="str">
        <f t="shared" si="282"/>
        <v>match</v>
      </c>
      <c r="J1812" s="1" t="str">
        <f t="shared" si="283"/>
        <v>match</v>
      </c>
      <c r="K1812" s="1">
        <f t="shared" si="284"/>
        <v>0</v>
      </c>
      <c r="L1812" s="2">
        <f>IF(F1812=0,"not processed",_xlfn.MINIFS(Processed_data!H:H,Processed_data!A:A,A1812))</f>
        <v>46099</v>
      </c>
      <c r="M1812" s="1">
        <f>IF(F1812=0,"not processed",ABS(bank_source_transactions__1[[#This Row],[transaction_date]]-Reconciliation!L1812))</f>
        <v>0</v>
      </c>
      <c r="N1812" s="1" t="str" cm="1">
        <f t="array" ref="N1812">_xlfn.IFS(M1812="not Processed", "Not Processed",M1812&gt;2,"SLA Breached",M1812&lt;=2,"Within SLA")</f>
        <v>Within SLA</v>
      </c>
      <c r="O1812" s="1" t="str">
        <f>_xlfn.XLOOKUP(A1812,Source_data!A:A,Source_data!D:D)</f>
        <v>CARD</v>
      </c>
      <c r="P1812" s="1">
        <f t="shared" si="285"/>
        <v>0</v>
      </c>
      <c r="Q1812" s="1">
        <f t="shared" si="286"/>
        <v>0</v>
      </c>
      <c r="R1812" s="1">
        <f t="shared" si="287"/>
        <v>0</v>
      </c>
      <c r="S1812" s="1">
        <f t="shared" si="288"/>
        <v>0</v>
      </c>
      <c r="T1812" s="1">
        <f t="shared" si="289"/>
        <v>0</v>
      </c>
      <c r="U1812" s="1" t="str">
        <f>_xlfn.XLOOKUP(Table3[[#This Row],[Transaction ID]],Source_data!A:A,Source_data!E:E)</f>
        <v>Hyderabad</v>
      </c>
      <c r="V1812" s="1">
        <f>_xlfn.IFNA(_xlfn.XLOOKUP(A1812,bank_processed_transactions[transaction_id],bank_processed_transactions[processing_minutes]),"")</f>
        <v>38.1</v>
      </c>
      <c r="W1812" s="31">
        <f>_xlfn.XLOOKUP(A1812,Source_data!A:A,Source_data!B:B)</f>
        <v>46099</v>
      </c>
    </row>
    <row r="1813" spans="1:23" x14ac:dyDescent="0.3">
      <c r="A1813" s="4" t="s">
        <v>3018</v>
      </c>
      <c r="B1813" s="1">
        <f>_xlfn.XLOOKUP(A1813,bank_source_transactions__1[transaction_id],bank_source_transactions__1[amount_inr])</f>
        <v>1744.45</v>
      </c>
      <c r="C1813" s="1">
        <f>_xlfn.XLOOKUP(A1813,Processed_data!A:A,Processed_data!F:F)</f>
        <v>1744.45</v>
      </c>
      <c r="D1813" s="1" t="str">
        <f>_xlfn.XLOOKUP(A1813,bank_source_transactions__1[transaction_id],bank_source_transactions__1[transaction_status])</f>
        <v>SUCCESS</v>
      </c>
      <c r="E1813" s="1" t="str">
        <f>_xlfn.XLOOKUP(A1813,Processed_data!A:A,Processed_data!G:G)</f>
        <v>SUCCESS</v>
      </c>
      <c r="F1813" s="1">
        <f>COUNTIF(bank_processed_transactions[transaction_id],A1813)</f>
        <v>1</v>
      </c>
      <c r="G1813" s="1" t="str">
        <f t="shared" si="280"/>
        <v>found</v>
      </c>
      <c r="H1813" s="1" t="str">
        <f t="shared" si="281"/>
        <v>Not Duplicate</v>
      </c>
      <c r="I1813" s="1" t="str">
        <f t="shared" si="282"/>
        <v>match</v>
      </c>
      <c r="J1813" s="1" t="str">
        <f t="shared" si="283"/>
        <v>match</v>
      </c>
      <c r="K1813" s="1">
        <f t="shared" si="284"/>
        <v>0</v>
      </c>
      <c r="L1813" s="2">
        <f>IF(F1813=0,"not processed",_xlfn.MINIFS(Processed_data!H:H,Processed_data!A:A,A1813))</f>
        <v>46044</v>
      </c>
      <c r="M1813" s="1">
        <f>IF(F1813=0,"not processed",ABS(bank_source_transactions__1[[#This Row],[transaction_date]]-Reconciliation!L1813))</f>
        <v>1</v>
      </c>
      <c r="N1813" s="1" t="str" cm="1">
        <f t="array" ref="N1813">_xlfn.IFS(M1813="not Processed", "Not Processed",M1813&gt;2,"SLA Breached",M1813&lt;=2,"Within SLA")</f>
        <v>Within SLA</v>
      </c>
      <c r="O1813" s="1" t="str">
        <f>_xlfn.XLOOKUP(A1813,Source_data!A:A,Source_data!D:D)</f>
        <v>UPI</v>
      </c>
      <c r="P1813" s="1">
        <f t="shared" si="285"/>
        <v>0</v>
      </c>
      <c r="Q1813" s="1">
        <f t="shared" si="286"/>
        <v>0</v>
      </c>
      <c r="R1813" s="1">
        <f t="shared" si="287"/>
        <v>0</v>
      </c>
      <c r="S1813" s="1">
        <f t="shared" si="288"/>
        <v>0</v>
      </c>
      <c r="T1813" s="1">
        <f t="shared" si="289"/>
        <v>0</v>
      </c>
      <c r="U1813" s="1" t="str">
        <f>_xlfn.XLOOKUP(Table3[[#This Row],[Transaction ID]],Source_data!A:A,Source_data!E:E)</f>
        <v>Hyderabad</v>
      </c>
      <c r="V1813" s="1">
        <f>_xlfn.IFNA(_xlfn.XLOOKUP(A1813,bank_processed_transactions[transaction_id],bank_processed_transactions[processing_minutes]),"")</f>
        <v>14.6</v>
      </c>
      <c r="W1813" s="31">
        <f>_xlfn.XLOOKUP(A1813,Source_data!A:A,Source_data!B:B)</f>
        <v>46043</v>
      </c>
    </row>
    <row r="1814" spans="1:23" x14ac:dyDescent="0.3">
      <c r="A1814" s="3" t="s">
        <v>1386</v>
      </c>
      <c r="B1814" s="1">
        <f>_xlfn.XLOOKUP(A1814,bank_source_transactions__1[transaction_id],bank_source_transactions__1[amount_inr])</f>
        <v>24332.61</v>
      </c>
      <c r="C1814" s="1">
        <f>_xlfn.XLOOKUP(A1814,Processed_data!A:A,Processed_data!F:F)</f>
        <v>24332.61</v>
      </c>
      <c r="D1814" s="1" t="str">
        <f>_xlfn.XLOOKUP(A1814,bank_source_transactions__1[transaction_id],bank_source_transactions__1[transaction_status])</f>
        <v>SUCCESS</v>
      </c>
      <c r="E1814" s="1" t="str">
        <f>_xlfn.XLOOKUP(A1814,Processed_data!A:A,Processed_data!G:G)</f>
        <v>SUCCESS</v>
      </c>
      <c r="F1814" s="1">
        <f>COUNTIF(bank_processed_transactions[transaction_id],A1814)</f>
        <v>1</v>
      </c>
      <c r="G1814" s="1" t="str">
        <f t="shared" si="280"/>
        <v>found</v>
      </c>
      <c r="H1814" s="1" t="str">
        <f t="shared" si="281"/>
        <v>Not Duplicate</v>
      </c>
      <c r="I1814" s="1" t="str">
        <f t="shared" si="282"/>
        <v>match</v>
      </c>
      <c r="J1814" s="1" t="str">
        <f t="shared" si="283"/>
        <v>match</v>
      </c>
      <c r="K1814" s="1">
        <f t="shared" si="284"/>
        <v>0</v>
      </c>
      <c r="L1814" s="2">
        <f>IF(F1814=0,"not processed",_xlfn.MINIFS(Processed_data!H:H,Processed_data!A:A,A1814))</f>
        <v>46035</v>
      </c>
      <c r="M1814" s="1">
        <f>IF(F1814=0,"not processed",ABS(bank_source_transactions__1[[#This Row],[transaction_date]]-Reconciliation!L1814))</f>
        <v>3</v>
      </c>
      <c r="N1814" s="1" t="str" cm="1">
        <f t="array" ref="N1814">_xlfn.IFS(M1814="not Processed", "Not Processed",M1814&gt;2,"SLA Breached",M1814&lt;=2,"Within SLA")</f>
        <v>SLA Breached</v>
      </c>
      <c r="O1814" s="1" t="str">
        <f>_xlfn.XLOOKUP(A1814,Source_data!A:A,Source_data!D:D)</f>
        <v>UPI</v>
      </c>
      <c r="P1814" s="1">
        <f t="shared" si="285"/>
        <v>0</v>
      </c>
      <c r="Q1814" s="1">
        <f t="shared" si="286"/>
        <v>0</v>
      </c>
      <c r="R1814" s="1">
        <f t="shared" si="287"/>
        <v>0</v>
      </c>
      <c r="S1814" s="1">
        <f t="shared" si="288"/>
        <v>0</v>
      </c>
      <c r="T1814" s="1">
        <f t="shared" si="289"/>
        <v>1</v>
      </c>
      <c r="U1814" s="1" t="str">
        <f>_xlfn.XLOOKUP(Table3[[#This Row],[Transaction ID]],Source_data!A:A,Source_data!E:E)</f>
        <v>Mumbai</v>
      </c>
      <c r="V1814" s="1">
        <f>_xlfn.IFNA(_xlfn.XLOOKUP(A1814,bank_processed_transactions[transaction_id],bank_processed_transactions[processing_minutes]),"")</f>
        <v>37.799999999999997</v>
      </c>
      <c r="W1814" s="31">
        <f>_xlfn.XLOOKUP(A1814,Source_data!A:A,Source_data!B:B)</f>
        <v>46032</v>
      </c>
    </row>
    <row r="1815" spans="1:23" x14ac:dyDescent="0.3">
      <c r="A1815" s="4" t="s">
        <v>4839</v>
      </c>
      <c r="B1815" s="1">
        <f>_xlfn.XLOOKUP(A1815,bank_source_transactions__1[transaction_id],bank_source_transactions__1[amount_inr])</f>
        <v>7383.23</v>
      </c>
      <c r="C1815" s="1">
        <f>_xlfn.XLOOKUP(A1815,Processed_data!A:A,Processed_data!F:F)</f>
        <v>7383.23</v>
      </c>
      <c r="D1815" s="1" t="str">
        <f>_xlfn.XLOOKUP(A1815,bank_source_transactions__1[transaction_id],bank_source_transactions__1[transaction_status])</f>
        <v>SUCCESS</v>
      </c>
      <c r="E1815" s="1" t="str">
        <f>_xlfn.XLOOKUP(A1815,Processed_data!A:A,Processed_data!G:G)</f>
        <v>FAILED</v>
      </c>
      <c r="F1815" s="1">
        <f>COUNTIF(bank_processed_transactions[transaction_id],A1815)</f>
        <v>1</v>
      </c>
      <c r="G1815" s="1" t="str">
        <f t="shared" si="280"/>
        <v>found</v>
      </c>
      <c r="H1815" s="1" t="str">
        <f t="shared" si="281"/>
        <v>Not Duplicate</v>
      </c>
      <c r="I1815" s="1" t="str">
        <f t="shared" si="282"/>
        <v>match</v>
      </c>
      <c r="J1815" s="1" t="str">
        <f t="shared" si="283"/>
        <v>mismatch</v>
      </c>
      <c r="K1815" s="1">
        <f t="shared" si="284"/>
        <v>0</v>
      </c>
      <c r="L1815" s="2">
        <f>IF(F1815=0,"not processed",_xlfn.MINIFS(Processed_data!H:H,Processed_data!A:A,A1815))</f>
        <v>46030</v>
      </c>
      <c r="M1815" s="1">
        <f>IF(F1815=0,"not processed",ABS(bank_source_transactions__1[[#This Row],[transaction_date]]-Reconciliation!L1815))</f>
        <v>1</v>
      </c>
      <c r="N1815" s="1" t="str" cm="1">
        <f t="array" ref="N1815">_xlfn.IFS(M1815="not Processed", "Not Processed",M1815&gt;2,"SLA Breached",M1815&lt;=2,"Within SLA")</f>
        <v>Within SLA</v>
      </c>
      <c r="O1815" s="1" t="str">
        <f>_xlfn.XLOOKUP(A1815,Source_data!A:A,Source_data!D:D)</f>
        <v>UPI</v>
      </c>
      <c r="P1815" s="1">
        <f t="shared" si="285"/>
        <v>0</v>
      </c>
      <c r="Q1815" s="1">
        <f t="shared" si="286"/>
        <v>0</v>
      </c>
      <c r="R1815" s="1">
        <f t="shared" si="287"/>
        <v>0</v>
      </c>
      <c r="S1815" s="1">
        <f t="shared" si="288"/>
        <v>1</v>
      </c>
      <c r="T1815" s="1">
        <f t="shared" si="289"/>
        <v>0</v>
      </c>
      <c r="U1815" s="1" t="str">
        <f>_xlfn.XLOOKUP(Table3[[#This Row],[Transaction ID]],Source_data!A:A,Source_data!E:E)</f>
        <v>Hyderabad</v>
      </c>
      <c r="V1815" s="1">
        <f>_xlfn.IFNA(_xlfn.XLOOKUP(A1815,bank_processed_transactions[transaction_id],bank_processed_transactions[processing_minutes]),"")</f>
        <v>33.200000000000003</v>
      </c>
      <c r="W1815" s="31">
        <f>_xlfn.XLOOKUP(A1815,Source_data!A:A,Source_data!B:B)</f>
        <v>46029</v>
      </c>
    </row>
    <row r="1816" spans="1:23" x14ac:dyDescent="0.3">
      <c r="A1816" s="3" t="s">
        <v>814</v>
      </c>
      <c r="B1816" s="1">
        <f>_xlfn.XLOOKUP(A1816,bank_source_transactions__1[transaction_id],bank_source_transactions__1[amount_inr])</f>
        <v>1974.28</v>
      </c>
      <c r="C1816" s="1">
        <f>_xlfn.XLOOKUP(A1816,Processed_data!A:A,Processed_data!F:F)</f>
        <v>1974.28</v>
      </c>
      <c r="D1816" s="1" t="str">
        <f>_xlfn.XLOOKUP(A1816,bank_source_transactions__1[transaction_id],bank_source_transactions__1[transaction_status])</f>
        <v>SUCCESS</v>
      </c>
      <c r="E1816" s="1" t="str">
        <f>_xlfn.XLOOKUP(A1816,Processed_data!A:A,Processed_data!G:G)</f>
        <v>SUCCESS</v>
      </c>
      <c r="F1816" s="1">
        <f>COUNTIF(bank_processed_transactions[transaction_id],A1816)</f>
        <v>1</v>
      </c>
      <c r="G1816" s="1" t="str">
        <f t="shared" si="280"/>
        <v>found</v>
      </c>
      <c r="H1816" s="1" t="str">
        <f t="shared" si="281"/>
        <v>Not Duplicate</v>
      </c>
      <c r="I1816" s="1" t="str">
        <f t="shared" si="282"/>
        <v>match</v>
      </c>
      <c r="J1816" s="1" t="str">
        <f t="shared" si="283"/>
        <v>match</v>
      </c>
      <c r="K1816" s="1">
        <f t="shared" si="284"/>
        <v>0</v>
      </c>
      <c r="L1816" s="2">
        <f>IF(F1816=0,"not processed",_xlfn.MINIFS(Processed_data!H:H,Processed_data!A:A,A1816))</f>
        <v>46093</v>
      </c>
      <c r="M1816" s="1">
        <f>IF(F1816=0,"not processed",ABS(bank_source_transactions__1[[#This Row],[transaction_date]]-Reconciliation!L1816))</f>
        <v>3</v>
      </c>
      <c r="N1816" s="1" t="str" cm="1">
        <f t="array" ref="N1816">_xlfn.IFS(M1816="not Processed", "Not Processed",M1816&gt;2,"SLA Breached",M1816&lt;=2,"Within SLA")</f>
        <v>SLA Breached</v>
      </c>
      <c r="O1816" s="1" t="str">
        <f>_xlfn.XLOOKUP(A1816,Source_data!A:A,Source_data!D:D)</f>
        <v>UPI</v>
      </c>
      <c r="P1816" s="1">
        <f t="shared" si="285"/>
        <v>0</v>
      </c>
      <c r="Q1816" s="1">
        <f t="shared" si="286"/>
        <v>0</v>
      </c>
      <c r="R1816" s="1">
        <f t="shared" si="287"/>
        <v>0</v>
      </c>
      <c r="S1816" s="1">
        <f t="shared" si="288"/>
        <v>0</v>
      </c>
      <c r="T1816" s="1">
        <f t="shared" si="289"/>
        <v>1</v>
      </c>
      <c r="U1816" s="1" t="str">
        <f>_xlfn.XLOOKUP(Table3[[#This Row],[Transaction ID]],Source_data!A:A,Source_data!E:E)</f>
        <v>Pune</v>
      </c>
      <c r="V1816" s="1">
        <f>_xlfn.IFNA(_xlfn.XLOOKUP(A1816,bank_processed_transactions[transaction_id],bank_processed_transactions[processing_minutes]),"")</f>
        <v>34.4</v>
      </c>
      <c r="W1816" s="31">
        <f>_xlfn.XLOOKUP(A1816,Source_data!A:A,Source_data!B:B)</f>
        <v>46090</v>
      </c>
    </row>
    <row r="1817" spans="1:23" x14ac:dyDescent="0.3">
      <c r="A1817" s="4" t="s">
        <v>1911</v>
      </c>
      <c r="B1817" s="1">
        <f>_xlfn.XLOOKUP(A1817,bank_source_transactions__1[transaction_id],bank_source_transactions__1[amount_inr])</f>
        <v>2344.38</v>
      </c>
      <c r="C1817" s="1">
        <f>_xlfn.XLOOKUP(A1817,Processed_data!A:A,Processed_data!F:F)</f>
        <v>2344.38</v>
      </c>
      <c r="D1817" s="1" t="str">
        <f>_xlfn.XLOOKUP(A1817,bank_source_transactions__1[transaction_id],bank_source_transactions__1[transaction_status])</f>
        <v>SUCCESS</v>
      </c>
      <c r="E1817" s="1" t="str">
        <f>_xlfn.XLOOKUP(A1817,Processed_data!A:A,Processed_data!G:G)</f>
        <v>SUCCESS</v>
      </c>
      <c r="F1817" s="1">
        <f>COUNTIF(bank_processed_transactions[transaction_id],A1817)</f>
        <v>1</v>
      </c>
      <c r="G1817" s="1" t="str">
        <f t="shared" si="280"/>
        <v>found</v>
      </c>
      <c r="H1817" s="1" t="str">
        <f t="shared" si="281"/>
        <v>Not Duplicate</v>
      </c>
      <c r="I1817" s="1" t="str">
        <f t="shared" si="282"/>
        <v>match</v>
      </c>
      <c r="J1817" s="1" t="str">
        <f t="shared" si="283"/>
        <v>match</v>
      </c>
      <c r="K1817" s="1">
        <f t="shared" si="284"/>
        <v>0</v>
      </c>
      <c r="L1817" s="2">
        <f>IF(F1817=0,"not processed",_xlfn.MINIFS(Processed_data!H:H,Processed_data!A:A,A1817))</f>
        <v>46069</v>
      </c>
      <c r="M1817" s="1">
        <f>IF(F1817=0,"not processed",ABS(bank_source_transactions__1[[#This Row],[transaction_date]]-Reconciliation!L1817))</f>
        <v>1</v>
      </c>
      <c r="N1817" s="1" t="str" cm="1">
        <f t="array" ref="N1817">_xlfn.IFS(M1817="not Processed", "Not Processed",M1817&gt;2,"SLA Breached",M1817&lt;=2,"Within SLA")</f>
        <v>Within SLA</v>
      </c>
      <c r="O1817" s="1" t="str">
        <f>_xlfn.XLOOKUP(A1817,Source_data!A:A,Source_data!D:D)</f>
        <v>UPI</v>
      </c>
      <c r="P1817" s="1">
        <f t="shared" si="285"/>
        <v>0</v>
      </c>
      <c r="Q1817" s="1">
        <f t="shared" si="286"/>
        <v>0</v>
      </c>
      <c r="R1817" s="1">
        <f t="shared" si="287"/>
        <v>0</v>
      </c>
      <c r="S1817" s="1">
        <f t="shared" si="288"/>
        <v>0</v>
      </c>
      <c r="T1817" s="1">
        <f t="shared" si="289"/>
        <v>0</v>
      </c>
      <c r="U1817" s="1" t="str">
        <f>_xlfn.XLOOKUP(Table3[[#This Row],[Transaction ID]],Source_data!A:A,Source_data!E:E)</f>
        <v>Bengaluru</v>
      </c>
      <c r="V1817" s="1">
        <f>_xlfn.IFNA(_xlfn.XLOOKUP(A1817,bank_processed_transactions[transaction_id],bank_processed_transactions[processing_minutes]),"")</f>
        <v>56.5</v>
      </c>
      <c r="W1817" s="31">
        <f>_xlfn.XLOOKUP(A1817,Source_data!A:A,Source_data!B:B)</f>
        <v>46068</v>
      </c>
    </row>
    <row r="1818" spans="1:23" x14ac:dyDescent="0.3">
      <c r="A1818" s="3" t="s">
        <v>4331</v>
      </c>
      <c r="B1818" s="1">
        <f>_xlfn.XLOOKUP(A1818,bank_source_transactions__1[transaction_id],bank_source_transactions__1[amount_inr])</f>
        <v>1163.3900000000001</v>
      </c>
      <c r="C1818" s="1">
        <f>_xlfn.XLOOKUP(A1818,Processed_data!A:A,Processed_data!F:F)</f>
        <v>1163.3900000000001</v>
      </c>
      <c r="D1818" s="1" t="str">
        <f>_xlfn.XLOOKUP(A1818,bank_source_transactions__1[transaction_id],bank_source_transactions__1[transaction_status])</f>
        <v>SUCCESS</v>
      </c>
      <c r="E1818" s="1" t="str">
        <f>_xlfn.XLOOKUP(A1818,Processed_data!A:A,Processed_data!G:G)</f>
        <v>SUCCESS</v>
      </c>
      <c r="F1818" s="1">
        <f>COUNTIF(bank_processed_transactions[transaction_id],A1818)</f>
        <v>1</v>
      </c>
      <c r="G1818" s="1" t="str">
        <f t="shared" si="280"/>
        <v>found</v>
      </c>
      <c r="H1818" s="1" t="str">
        <f t="shared" si="281"/>
        <v>Not Duplicate</v>
      </c>
      <c r="I1818" s="1" t="str">
        <f t="shared" si="282"/>
        <v>match</v>
      </c>
      <c r="J1818" s="1" t="str">
        <f t="shared" si="283"/>
        <v>match</v>
      </c>
      <c r="K1818" s="1">
        <f t="shared" si="284"/>
        <v>0</v>
      </c>
      <c r="L1818" s="2">
        <f>IF(F1818=0,"not processed",_xlfn.MINIFS(Processed_data!H:H,Processed_data!A:A,A1818))</f>
        <v>46105</v>
      </c>
      <c r="M1818" s="1">
        <f>IF(F1818=0,"not processed",ABS(bank_source_transactions__1[[#This Row],[transaction_date]]-Reconciliation!L1818))</f>
        <v>2</v>
      </c>
      <c r="N1818" s="1" t="str" cm="1">
        <f t="array" ref="N1818">_xlfn.IFS(M1818="not Processed", "Not Processed",M1818&gt;2,"SLA Breached",M1818&lt;=2,"Within SLA")</f>
        <v>Within SLA</v>
      </c>
      <c r="O1818" s="1" t="str">
        <f>_xlfn.XLOOKUP(A1818,Source_data!A:A,Source_data!D:D)</f>
        <v>CARD</v>
      </c>
      <c r="P1818" s="1">
        <f t="shared" si="285"/>
        <v>0</v>
      </c>
      <c r="Q1818" s="1">
        <f t="shared" si="286"/>
        <v>0</v>
      </c>
      <c r="R1818" s="1">
        <f t="shared" si="287"/>
        <v>0</v>
      </c>
      <c r="S1818" s="1">
        <f t="shared" si="288"/>
        <v>0</v>
      </c>
      <c r="T1818" s="1">
        <f t="shared" si="289"/>
        <v>0</v>
      </c>
      <c r="U1818" s="1" t="str">
        <f>_xlfn.XLOOKUP(Table3[[#This Row],[Transaction ID]],Source_data!A:A,Source_data!E:E)</f>
        <v>Mumbai</v>
      </c>
      <c r="V1818" s="1">
        <f>_xlfn.IFNA(_xlfn.XLOOKUP(A1818,bank_processed_transactions[transaction_id],bank_processed_transactions[processing_minutes]),"")</f>
        <v>22.5</v>
      </c>
      <c r="W1818" s="31">
        <f>_xlfn.XLOOKUP(A1818,Source_data!A:A,Source_data!B:B)</f>
        <v>46103</v>
      </c>
    </row>
    <row r="1819" spans="1:23" x14ac:dyDescent="0.3">
      <c r="A1819" s="4" t="s">
        <v>4383</v>
      </c>
      <c r="B1819" s="1">
        <f>_xlfn.XLOOKUP(A1819,bank_source_transactions__1[transaction_id],bank_source_transactions__1[amount_inr])</f>
        <v>3370.15</v>
      </c>
      <c r="C1819" s="1">
        <f>_xlfn.XLOOKUP(A1819,Processed_data!A:A,Processed_data!F:F)</f>
        <v>3370.15</v>
      </c>
      <c r="D1819" s="1" t="str">
        <f>_xlfn.XLOOKUP(A1819,bank_source_transactions__1[transaction_id],bank_source_transactions__1[transaction_status])</f>
        <v>SUCCESS</v>
      </c>
      <c r="E1819" s="1" t="str">
        <f>_xlfn.XLOOKUP(A1819,Processed_data!A:A,Processed_data!G:G)</f>
        <v>SUCCESS</v>
      </c>
      <c r="F1819" s="1">
        <f>COUNTIF(bank_processed_transactions[transaction_id],A1819)</f>
        <v>1</v>
      </c>
      <c r="G1819" s="1" t="str">
        <f t="shared" si="280"/>
        <v>found</v>
      </c>
      <c r="H1819" s="1" t="str">
        <f t="shared" si="281"/>
        <v>Not Duplicate</v>
      </c>
      <c r="I1819" s="1" t="str">
        <f t="shared" si="282"/>
        <v>match</v>
      </c>
      <c r="J1819" s="1" t="str">
        <f t="shared" si="283"/>
        <v>match</v>
      </c>
      <c r="K1819" s="1">
        <f t="shared" si="284"/>
        <v>0</v>
      </c>
      <c r="L1819" s="2">
        <f>IF(F1819=0,"not processed",_xlfn.MINIFS(Processed_data!H:H,Processed_data!A:A,A1819))</f>
        <v>46077</v>
      </c>
      <c r="M1819" s="1">
        <f>IF(F1819=0,"not processed",ABS(bank_source_transactions__1[[#This Row],[transaction_date]]-Reconciliation!L1819))</f>
        <v>0</v>
      </c>
      <c r="N1819" s="1" t="str" cm="1">
        <f t="array" ref="N1819">_xlfn.IFS(M1819="not Processed", "Not Processed",M1819&gt;2,"SLA Breached",M1819&lt;=2,"Within SLA")</f>
        <v>Within SLA</v>
      </c>
      <c r="O1819" s="1" t="str">
        <f>_xlfn.XLOOKUP(A1819,Source_data!A:A,Source_data!D:D)</f>
        <v>UPI</v>
      </c>
      <c r="P1819" s="1">
        <f t="shared" si="285"/>
        <v>0</v>
      </c>
      <c r="Q1819" s="1">
        <f t="shared" si="286"/>
        <v>0</v>
      </c>
      <c r="R1819" s="1">
        <f t="shared" si="287"/>
        <v>0</v>
      </c>
      <c r="S1819" s="1">
        <f t="shared" si="288"/>
        <v>0</v>
      </c>
      <c r="T1819" s="1">
        <f t="shared" si="289"/>
        <v>0</v>
      </c>
      <c r="U1819" s="1" t="str">
        <f>_xlfn.XLOOKUP(Table3[[#This Row],[Transaction ID]],Source_data!A:A,Source_data!E:E)</f>
        <v>Hyderabad</v>
      </c>
      <c r="V1819" s="1">
        <f>_xlfn.IFNA(_xlfn.XLOOKUP(A1819,bank_processed_transactions[transaction_id],bank_processed_transactions[processing_minutes]),"")</f>
        <v>28.3</v>
      </c>
      <c r="W1819" s="31">
        <f>_xlfn.XLOOKUP(A1819,Source_data!A:A,Source_data!B:B)</f>
        <v>46077</v>
      </c>
    </row>
    <row r="1820" spans="1:23" x14ac:dyDescent="0.3">
      <c r="A1820" s="3" t="s">
        <v>1876</v>
      </c>
      <c r="B1820" s="1">
        <f>_xlfn.XLOOKUP(A1820,bank_source_transactions__1[transaction_id],bank_source_transactions__1[amount_inr])</f>
        <v>3152.94</v>
      </c>
      <c r="C1820" s="1">
        <f>_xlfn.XLOOKUP(A1820,Processed_data!A:A,Processed_data!F:F)</f>
        <v>3152.94</v>
      </c>
      <c r="D1820" s="1" t="str">
        <f>_xlfn.XLOOKUP(A1820,bank_source_transactions__1[transaction_id],bank_source_transactions__1[transaction_status])</f>
        <v>SUCCESS</v>
      </c>
      <c r="E1820" s="1" t="str">
        <f>_xlfn.XLOOKUP(A1820,Processed_data!A:A,Processed_data!G:G)</f>
        <v>SUCCESS</v>
      </c>
      <c r="F1820" s="1">
        <f>COUNTIF(bank_processed_transactions[transaction_id],A1820)</f>
        <v>1</v>
      </c>
      <c r="G1820" s="1" t="str">
        <f t="shared" si="280"/>
        <v>found</v>
      </c>
      <c r="H1820" s="1" t="str">
        <f t="shared" si="281"/>
        <v>Not Duplicate</v>
      </c>
      <c r="I1820" s="1" t="str">
        <f t="shared" si="282"/>
        <v>match</v>
      </c>
      <c r="J1820" s="1" t="str">
        <f t="shared" si="283"/>
        <v>match</v>
      </c>
      <c r="K1820" s="1">
        <f t="shared" si="284"/>
        <v>0</v>
      </c>
      <c r="L1820" s="2">
        <f>IF(F1820=0,"not processed",_xlfn.MINIFS(Processed_data!H:H,Processed_data!A:A,A1820))</f>
        <v>46037</v>
      </c>
      <c r="M1820" s="1">
        <f>IF(F1820=0,"not processed",ABS(bank_source_transactions__1[[#This Row],[transaction_date]]-Reconciliation!L1820))</f>
        <v>1</v>
      </c>
      <c r="N1820" s="1" t="str" cm="1">
        <f t="array" ref="N1820">_xlfn.IFS(M1820="not Processed", "Not Processed",M1820&gt;2,"SLA Breached",M1820&lt;=2,"Within SLA")</f>
        <v>Within SLA</v>
      </c>
      <c r="O1820" s="1" t="str">
        <f>_xlfn.XLOOKUP(A1820,Source_data!A:A,Source_data!D:D)</f>
        <v>UPI</v>
      </c>
      <c r="P1820" s="1">
        <f t="shared" si="285"/>
        <v>0</v>
      </c>
      <c r="Q1820" s="1">
        <f t="shared" si="286"/>
        <v>0</v>
      </c>
      <c r="R1820" s="1">
        <f t="shared" si="287"/>
        <v>0</v>
      </c>
      <c r="S1820" s="1">
        <f t="shared" si="288"/>
        <v>0</v>
      </c>
      <c r="T1820" s="1">
        <f t="shared" si="289"/>
        <v>0</v>
      </c>
      <c r="U1820" s="1" t="str">
        <f>_xlfn.XLOOKUP(Table3[[#This Row],[Transaction ID]],Source_data!A:A,Source_data!E:E)</f>
        <v>Mumbai</v>
      </c>
      <c r="V1820" s="1">
        <f>_xlfn.IFNA(_xlfn.XLOOKUP(A1820,bank_processed_transactions[transaction_id],bank_processed_transactions[processing_minutes]),"")</f>
        <v>65.099999999999994</v>
      </c>
      <c r="W1820" s="31">
        <f>_xlfn.XLOOKUP(A1820,Source_data!A:A,Source_data!B:B)</f>
        <v>46036</v>
      </c>
    </row>
    <row r="1821" spans="1:23" x14ac:dyDescent="0.3">
      <c r="A1821" s="4" t="s">
        <v>3140</v>
      </c>
      <c r="B1821" s="1">
        <f>_xlfn.XLOOKUP(A1821,bank_source_transactions__1[transaction_id],bank_source_transactions__1[amount_inr])</f>
        <v>2646.86</v>
      </c>
      <c r="C1821" s="1">
        <f>_xlfn.XLOOKUP(A1821,Processed_data!A:A,Processed_data!F:F)</f>
        <v>2646.86</v>
      </c>
      <c r="D1821" s="1" t="str">
        <f>_xlfn.XLOOKUP(A1821,bank_source_transactions__1[transaction_id],bank_source_transactions__1[transaction_status])</f>
        <v>SUCCESS</v>
      </c>
      <c r="E1821" s="1" t="str">
        <f>_xlfn.XLOOKUP(A1821,Processed_data!A:A,Processed_data!G:G)</f>
        <v>SUCCESS</v>
      </c>
      <c r="F1821" s="1">
        <f>COUNTIF(bank_processed_transactions[transaction_id],A1821)</f>
        <v>1</v>
      </c>
      <c r="G1821" s="1" t="str">
        <f t="shared" si="280"/>
        <v>found</v>
      </c>
      <c r="H1821" s="1" t="str">
        <f t="shared" si="281"/>
        <v>Not Duplicate</v>
      </c>
      <c r="I1821" s="1" t="str">
        <f t="shared" si="282"/>
        <v>match</v>
      </c>
      <c r="J1821" s="1" t="str">
        <f t="shared" si="283"/>
        <v>match</v>
      </c>
      <c r="K1821" s="1">
        <f t="shared" si="284"/>
        <v>0</v>
      </c>
      <c r="L1821" s="2">
        <f>IF(F1821=0,"not processed",_xlfn.MINIFS(Processed_data!H:H,Processed_data!A:A,A1821))</f>
        <v>46041</v>
      </c>
      <c r="M1821" s="1">
        <f>IF(F1821=0,"not processed",ABS(bank_source_transactions__1[[#This Row],[transaction_date]]-Reconciliation!L1821))</f>
        <v>3</v>
      </c>
      <c r="N1821" s="1" t="str" cm="1">
        <f t="array" ref="N1821">_xlfn.IFS(M1821="not Processed", "Not Processed",M1821&gt;2,"SLA Breached",M1821&lt;=2,"Within SLA")</f>
        <v>SLA Breached</v>
      </c>
      <c r="O1821" s="1" t="str">
        <f>_xlfn.XLOOKUP(A1821,Source_data!A:A,Source_data!D:D)</f>
        <v>UPI</v>
      </c>
      <c r="P1821" s="1">
        <f t="shared" si="285"/>
        <v>0</v>
      </c>
      <c r="Q1821" s="1">
        <f t="shared" si="286"/>
        <v>0</v>
      </c>
      <c r="R1821" s="1">
        <f t="shared" si="287"/>
        <v>0</v>
      </c>
      <c r="S1821" s="1">
        <f t="shared" si="288"/>
        <v>0</v>
      </c>
      <c r="T1821" s="1">
        <f t="shared" si="289"/>
        <v>1</v>
      </c>
      <c r="U1821" s="1" t="str">
        <f>_xlfn.XLOOKUP(Table3[[#This Row],[Transaction ID]],Source_data!A:A,Source_data!E:E)</f>
        <v>Hyderabad</v>
      </c>
      <c r="V1821" s="1">
        <f>_xlfn.IFNA(_xlfn.XLOOKUP(A1821,bank_processed_transactions[transaction_id],bank_processed_transactions[processing_minutes]),"")</f>
        <v>19.2</v>
      </c>
      <c r="W1821" s="31">
        <f>_xlfn.XLOOKUP(A1821,Source_data!A:A,Source_data!B:B)</f>
        <v>46038</v>
      </c>
    </row>
    <row r="1822" spans="1:23" x14ac:dyDescent="0.3">
      <c r="A1822" s="3" t="s">
        <v>2732</v>
      </c>
      <c r="B1822" s="1">
        <f>_xlfn.XLOOKUP(A1822,bank_source_transactions__1[transaction_id],bank_source_transactions__1[amount_inr])</f>
        <v>5865.98</v>
      </c>
      <c r="C1822" s="1">
        <f>_xlfn.XLOOKUP(A1822,Processed_data!A:A,Processed_data!F:F)</f>
        <v>5865.98</v>
      </c>
      <c r="D1822" s="1" t="str">
        <f>_xlfn.XLOOKUP(A1822,bank_source_transactions__1[transaction_id],bank_source_transactions__1[transaction_status])</f>
        <v>SUCCESS</v>
      </c>
      <c r="E1822" s="1" t="str">
        <f>_xlfn.XLOOKUP(A1822,Processed_data!A:A,Processed_data!G:G)</f>
        <v>SUCCESS</v>
      </c>
      <c r="F1822" s="1">
        <f>COUNTIF(bank_processed_transactions[transaction_id],A1822)</f>
        <v>1</v>
      </c>
      <c r="G1822" s="1" t="str">
        <f t="shared" si="280"/>
        <v>found</v>
      </c>
      <c r="H1822" s="1" t="str">
        <f t="shared" si="281"/>
        <v>Not Duplicate</v>
      </c>
      <c r="I1822" s="1" t="str">
        <f t="shared" si="282"/>
        <v>match</v>
      </c>
      <c r="J1822" s="1" t="str">
        <f t="shared" si="283"/>
        <v>match</v>
      </c>
      <c r="K1822" s="1">
        <f t="shared" si="284"/>
        <v>0</v>
      </c>
      <c r="L1822" s="2">
        <f>IF(F1822=0,"not processed",_xlfn.MINIFS(Processed_data!H:H,Processed_data!A:A,A1822))</f>
        <v>46049</v>
      </c>
      <c r="M1822" s="1">
        <f>IF(F1822=0,"not processed",ABS(bank_source_transactions__1[[#This Row],[transaction_date]]-Reconciliation!L1822))</f>
        <v>2</v>
      </c>
      <c r="N1822" s="1" t="str" cm="1">
        <f t="array" ref="N1822">_xlfn.IFS(M1822="not Processed", "Not Processed",M1822&gt;2,"SLA Breached",M1822&lt;=2,"Within SLA")</f>
        <v>Within SLA</v>
      </c>
      <c r="O1822" s="1" t="str">
        <f>_xlfn.XLOOKUP(A1822,Source_data!A:A,Source_data!D:D)</f>
        <v>NEFT</v>
      </c>
      <c r="P1822" s="1">
        <f t="shared" si="285"/>
        <v>0</v>
      </c>
      <c r="Q1822" s="1">
        <f t="shared" si="286"/>
        <v>0</v>
      </c>
      <c r="R1822" s="1">
        <f t="shared" si="287"/>
        <v>0</v>
      </c>
      <c r="S1822" s="1">
        <f t="shared" si="288"/>
        <v>0</v>
      </c>
      <c r="T1822" s="1">
        <f t="shared" si="289"/>
        <v>0</v>
      </c>
      <c r="U1822" s="1" t="str">
        <f>_xlfn.XLOOKUP(Table3[[#This Row],[Transaction ID]],Source_data!A:A,Source_data!E:E)</f>
        <v>Hyderabad</v>
      </c>
      <c r="V1822" s="1">
        <f>_xlfn.IFNA(_xlfn.XLOOKUP(A1822,bank_processed_transactions[transaction_id],bank_processed_transactions[processing_minutes]),"")</f>
        <v>63.4</v>
      </c>
      <c r="W1822" s="31">
        <f>_xlfn.XLOOKUP(A1822,Source_data!A:A,Source_data!B:B)</f>
        <v>46047</v>
      </c>
    </row>
    <row r="1823" spans="1:23" x14ac:dyDescent="0.3">
      <c r="A1823" s="4" t="s">
        <v>1631</v>
      </c>
      <c r="B1823" s="1">
        <f>_xlfn.XLOOKUP(A1823,bank_source_transactions__1[transaction_id],bank_source_transactions__1[amount_inr])</f>
        <v>5048.16</v>
      </c>
      <c r="C1823" s="1">
        <f>_xlfn.XLOOKUP(A1823,Processed_data!A:A,Processed_data!F:F)</f>
        <v>5048.16</v>
      </c>
      <c r="D1823" s="1" t="str">
        <f>_xlfn.XLOOKUP(A1823,bank_source_transactions__1[transaction_id],bank_source_transactions__1[transaction_status])</f>
        <v>SUCCESS</v>
      </c>
      <c r="E1823" s="1" t="str">
        <f>_xlfn.XLOOKUP(A1823,Processed_data!A:A,Processed_data!G:G)</f>
        <v>SUCCESS</v>
      </c>
      <c r="F1823" s="1">
        <f>COUNTIF(bank_processed_transactions[transaction_id],A1823)</f>
        <v>1</v>
      </c>
      <c r="G1823" s="1" t="str">
        <f t="shared" si="280"/>
        <v>found</v>
      </c>
      <c r="H1823" s="1" t="str">
        <f t="shared" si="281"/>
        <v>Not Duplicate</v>
      </c>
      <c r="I1823" s="1" t="str">
        <f t="shared" si="282"/>
        <v>match</v>
      </c>
      <c r="J1823" s="1" t="str">
        <f t="shared" si="283"/>
        <v>match</v>
      </c>
      <c r="K1823" s="1">
        <f t="shared" si="284"/>
        <v>0</v>
      </c>
      <c r="L1823" s="2">
        <f>IF(F1823=0,"not processed",_xlfn.MINIFS(Processed_data!H:H,Processed_data!A:A,A1823))</f>
        <v>46058</v>
      </c>
      <c r="M1823" s="1">
        <f>IF(F1823=0,"not processed",ABS(bank_source_transactions__1[[#This Row],[transaction_date]]-Reconciliation!L1823))</f>
        <v>3</v>
      </c>
      <c r="N1823" s="1" t="str" cm="1">
        <f t="array" ref="N1823">_xlfn.IFS(M1823="not Processed", "Not Processed",M1823&gt;2,"SLA Breached",M1823&lt;=2,"Within SLA")</f>
        <v>SLA Breached</v>
      </c>
      <c r="O1823" s="1" t="str">
        <f>_xlfn.XLOOKUP(A1823,Source_data!A:A,Source_data!D:D)</f>
        <v>NEFT</v>
      </c>
      <c r="P1823" s="1">
        <f t="shared" si="285"/>
        <v>0</v>
      </c>
      <c r="Q1823" s="1">
        <f t="shared" si="286"/>
        <v>0</v>
      </c>
      <c r="R1823" s="1">
        <f t="shared" si="287"/>
        <v>0</v>
      </c>
      <c r="S1823" s="1">
        <f t="shared" si="288"/>
        <v>0</v>
      </c>
      <c r="T1823" s="1">
        <f t="shared" si="289"/>
        <v>1</v>
      </c>
      <c r="U1823" s="1" t="str">
        <f>_xlfn.XLOOKUP(Table3[[#This Row],[Transaction ID]],Source_data!A:A,Source_data!E:E)</f>
        <v>Mumbai</v>
      </c>
      <c r="V1823" s="1">
        <f>_xlfn.IFNA(_xlfn.XLOOKUP(A1823,bank_processed_transactions[transaction_id],bank_processed_transactions[processing_minutes]),"")</f>
        <v>45.5</v>
      </c>
      <c r="W1823" s="31">
        <f>_xlfn.XLOOKUP(A1823,Source_data!A:A,Source_data!B:B)</f>
        <v>46055</v>
      </c>
    </row>
    <row r="1824" spans="1:23" x14ac:dyDescent="0.3">
      <c r="A1824" s="3" t="s">
        <v>1882</v>
      </c>
      <c r="B1824" s="1">
        <f>_xlfn.XLOOKUP(A1824,bank_source_transactions__1[transaction_id],bank_source_transactions__1[amount_inr])</f>
        <v>2586.77</v>
      </c>
      <c r="C1824" s="1">
        <f>_xlfn.XLOOKUP(A1824,Processed_data!A:A,Processed_data!F:F)</f>
        <v>2586.77</v>
      </c>
      <c r="D1824" s="1" t="str">
        <f>_xlfn.XLOOKUP(A1824,bank_source_transactions__1[transaction_id],bank_source_transactions__1[transaction_status])</f>
        <v>SUCCESS</v>
      </c>
      <c r="E1824" s="1" t="str">
        <f>_xlfn.XLOOKUP(A1824,Processed_data!A:A,Processed_data!G:G)</f>
        <v>SUCCESS</v>
      </c>
      <c r="F1824" s="1">
        <f>COUNTIF(bank_processed_transactions[transaction_id],A1824)</f>
        <v>1</v>
      </c>
      <c r="G1824" s="1" t="str">
        <f t="shared" si="280"/>
        <v>found</v>
      </c>
      <c r="H1824" s="1" t="str">
        <f t="shared" si="281"/>
        <v>Not Duplicate</v>
      </c>
      <c r="I1824" s="1" t="str">
        <f t="shared" si="282"/>
        <v>match</v>
      </c>
      <c r="J1824" s="1" t="str">
        <f t="shared" si="283"/>
        <v>match</v>
      </c>
      <c r="K1824" s="1">
        <f t="shared" si="284"/>
        <v>0</v>
      </c>
      <c r="L1824" s="2">
        <f>IF(F1824=0,"not processed",_xlfn.MINIFS(Processed_data!H:H,Processed_data!A:A,A1824))</f>
        <v>46085</v>
      </c>
      <c r="M1824" s="1">
        <f>IF(F1824=0,"not processed",ABS(bank_source_transactions__1[[#This Row],[transaction_date]]-Reconciliation!L1824))</f>
        <v>3</v>
      </c>
      <c r="N1824" s="1" t="str" cm="1">
        <f t="array" ref="N1824">_xlfn.IFS(M1824="not Processed", "Not Processed",M1824&gt;2,"SLA Breached",M1824&lt;=2,"Within SLA")</f>
        <v>SLA Breached</v>
      </c>
      <c r="O1824" s="1" t="str">
        <f>_xlfn.XLOOKUP(A1824,Source_data!A:A,Source_data!D:D)</f>
        <v>CARD</v>
      </c>
      <c r="P1824" s="1">
        <f t="shared" si="285"/>
        <v>0</v>
      </c>
      <c r="Q1824" s="1">
        <f t="shared" si="286"/>
        <v>0</v>
      </c>
      <c r="R1824" s="1">
        <f t="shared" si="287"/>
        <v>0</v>
      </c>
      <c r="S1824" s="1">
        <f t="shared" si="288"/>
        <v>0</v>
      </c>
      <c r="T1824" s="1">
        <f t="shared" si="289"/>
        <v>1</v>
      </c>
      <c r="U1824" s="1" t="str">
        <f>_xlfn.XLOOKUP(Table3[[#This Row],[Transaction ID]],Source_data!A:A,Source_data!E:E)</f>
        <v>Hyderabad</v>
      </c>
      <c r="V1824" s="1">
        <f>_xlfn.IFNA(_xlfn.XLOOKUP(A1824,bank_processed_transactions[transaction_id],bank_processed_transactions[processing_minutes]),"")</f>
        <v>10.9</v>
      </c>
      <c r="W1824" s="31">
        <f>_xlfn.XLOOKUP(A1824,Source_data!A:A,Source_data!B:B)</f>
        <v>46082</v>
      </c>
    </row>
    <row r="1825" spans="1:23" x14ac:dyDescent="0.3">
      <c r="A1825" s="4" t="s">
        <v>4800</v>
      </c>
      <c r="B1825" s="1">
        <f>_xlfn.XLOOKUP(A1825,bank_source_transactions__1[transaction_id],bank_source_transactions__1[amount_inr])</f>
        <v>4077.15</v>
      </c>
      <c r="C1825" s="1">
        <f>_xlfn.XLOOKUP(A1825,Processed_data!A:A,Processed_data!F:F)</f>
        <v>4077.15</v>
      </c>
      <c r="D1825" s="1" t="str">
        <f>_xlfn.XLOOKUP(A1825,bank_source_transactions__1[transaction_id],bank_source_transactions__1[transaction_status])</f>
        <v>SUCCESS</v>
      </c>
      <c r="E1825" s="1" t="str">
        <f>_xlfn.XLOOKUP(A1825,Processed_data!A:A,Processed_data!G:G)</f>
        <v>SUCCESS</v>
      </c>
      <c r="F1825" s="1">
        <f>COUNTIF(bank_processed_transactions[transaction_id],A1825)</f>
        <v>1</v>
      </c>
      <c r="G1825" s="1" t="str">
        <f t="shared" si="280"/>
        <v>found</v>
      </c>
      <c r="H1825" s="1" t="str">
        <f t="shared" si="281"/>
        <v>Not Duplicate</v>
      </c>
      <c r="I1825" s="1" t="str">
        <f t="shared" si="282"/>
        <v>match</v>
      </c>
      <c r="J1825" s="1" t="str">
        <f t="shared" si="283"/>
        <v>match</v>
      </c>
      <c r="K1825" s="1">
        <f t="shared" si="284"/>
        <v>0</v>
      </c>
      <c r="L1825" s="2">
        <f>IF(F1825=0,"not processed",_xlfn.MINIFS(Processed_data!H:H,Processed_data!A:A,A1825))</f>
        <v>46062</v>
      </c>
      <c r="M1825" s="1">
        <f>IF(F1825=0,"not processed",ABS(bank_source_transactions__1[[#This Row],[transaction_date]]-Reconciliation!L1825))</f>
        <v>3</v>
      </c>
      <c r="N1825" s="1" t="str" cm="1">
        <f t="array" ref="N1825">_xlfn.IFS(M1825="not Processed", "Not Processed",M1825&gt;2,"SLA Breached",M1825&lt;=2,"Within SLA")</f>
        <v>SLA Breached</v>
      </c>
      <c r="O1825" s="1" t="str">
        <f>_xlfn.XLOOKUP(A1825,Source_data!A:A,Source_data!D:D)</f>
        <v>ATM</v>
      </c>
      <c r="P1825" s="1">
        <f t="shared" si="285"/>
        <v>0</v>
      </c>
      <c r="Q1825" s="1">
        <f t="shared" si="286"/>
        <v>0</v>
      </c>
      <c r="R1825" s="1">
        <f t="shared" si="287"/>
        <v>0</v>
      </c>
      <c r="S1825" s="1">
        <f t="shared" si="288"/>
        <v>0</v>
      </c>
      <c r="T1825" s="1">
        <f t="shared" si="289"/>
        <v>1</v>
      </c>
      <c r="U1825" s="1" t="str">
        <f>_xlfn.XLOOKUP(Table3[[#This Row],[Transaction ID]],Source_data!A:A,Source_data!E:E)</f>
        <v>Hyderabad</v>
      </c>
      <c r="V1825" s="1">
        <f>_xlfn.IFNA(_xlfn.XLOOKUP(A1825,bank_processed_transactions[transaction_id],bank_processed_transactions[processing_minutes]),"")</f>
        <v>38.200000000000003</v>
      </c>
      <c r="W1825" s="31">
        <f>_xlfn.XLOOKUP(A1825,Source_data!A:A,Source_data!B:B)</f>
        <v>46059</v>
      </c>
    </row>
    <row r="1826" spans="1:23" x14ac:dyDescent="0.3">
      <c r="A1826" s="3" t="s">
        <v>2758</v>
      </c>
      <c r="B1826" s="1">
        <f>_xlfn.XLOOKUP(A1826,bank_source_transactions__1[transaction_id],bank_source_transactions__1[amount_inr])</f>
        <v>8042.94</v>
      </c>
      <c r="C1826" s="1">
        <f>_xlfn.XLOOKUP(A1826,Processed_data!A:A,Processed_data!F:F)</f>
        <v>8042.94</v>
      </c>
      <c r="D1826" s="1" t="str">
        <f>_xlfn.XLOOKUP(A1826,bank_source_transactions__1[transaction_id],bank_source_transactions__1[transaction_status])</f>
        <v>SUCCESS</v>
      </c>
      <c r="E1826" s="1" t="str">
        <f>_xlfn.XLOOKUP(A1826,Processed_data!A:A,Processed_data!G:G)</f>
        <v>SUCCESS</v>
      </c>
      <c r="F1826" s="1">
        <f>COUNTIF(bank_processed_transactions[transaction_id],A1826)</f>
        <v>1</v>
      </c>
      <c r="G1826" s="1" t="str">
        <f t="shared" si="280"/>
        <v>found</v>
      </c>
      <c r="H1826" s="1" t="str">
        <f t="shared" si="281"/>
        <v>Not Duplicate</v>
      </c>
      <c r="I1826" s="1" t="str">
        <f t="shared" si="282"/>
        <v>match</v>
      </c>
      <c r="J1826" s="1" t="str">
        <f t="shared" si="283"/>
        <v>match</v>
      </c>
      <c r="K1826" s="1">
        <f t="shared" si="284"/>
        <v>0</v>
      </c>
      <c r="L1826" s="2">
        <f>IF(F1826=0,"not processed",_xlfn.MINIFS(Processed_data!H:H,Processed_data!A:A,A1826))</f>
        <v>46078</v>
      </c>
      <c r="M1826" s="1">
        <f>IF(F1826=0,"not processed",ABS(bank_source_transactions__1[[#This Row],[transaction_date]]-Reconciliation!L1826))</f>
        <v>2</v>
      </c>
      <c r="N1826" s="1" t="str" cm="1">
        <f t="array" ref="N1826">_xlfn.IFS(M1826="not Processed", "Not Processed",M1826&gt;2,"SLA Breached",M1826&lt;=2,"Within SLA")</f>
        <v>Within SLA</v>
      </c>
      <c r="O1826" s="1" t="str">
        <f>_xlfn.XLOOKUP(A1826,Source_data!A:A,Source_data!D:D)</f>
        <v>ATM</v>
      </c>
      <c r="P1826" s="1">
        <f t="shared" si="285"/>
        <v>0</v>
      </c>
      <c r="Q1826" s="1">
        <f t="shared" si="286"/>
        <v>0</v>
      </c>
      <c r="R1826" s="1">
        <f t="shared" si="287"/>
        <v>0</v>
      </c>
      <c r="S1826" s="1">
        <f t="shared" si="288"/>
        <v>0</v>
      </c>
      <c r="T1826" s="1">
        <f t="shared" si="289"/>
        <v>0</v>
      </c>
      <c r="U1826" s="1" t="str">
        <f>_xlfn.XLOOKUP(Table3[[#This Row],[Transaction ID]],Source_data!A:A,Source_data!E:E)</f>
        <v>Mumbai</v>
      </c>
      <c r="V1826" s="1">
        <f>_xlfn.IFNA(_xlfn.XLOOKUP(A1826,bank_processed_transactions[transaction_id],bank_processed_transactions[processing_minutes]),"")</f>
        <v>64.900000000000006</v>
      </c>
      <c r="W1826" s="31">
        <f>_xlfn.XLOOKUP(A1826,Source_data!A:A,Source_data!B:B)</f>
        <v>46076</v>
      </c>
    </row>
    <row r="1827" spans="1:23" x14ac:dyDescent="0.3">
      <c r="A1827" s="4" t="s">
        <v>222</v>
      </c>
      <c r="B1827" s="1">
        <f>_xlfn.XLOOKUP(A1827,bank_source_transactions__1[transaction_id],bank_source_transactions__1[amount_inr])</f>
        <v>5664.12</v>
      </c>
      <c r="C1827" s="1">
        <f>_xlfn.XLOOKUP(A1827,Processed_data!A:A,Processed_data!F:F)</f>
        <v>5664.12</v>
      </c>
      <c r="D1827" s="1" t="str">
        <f>_xlfn.XLOOKUP(A1827,bank_source_transactions__1[transaction_id],bank_source_transactions__1[transaction_status])</f>
        <v>SUCCESS</v>
      </c>
      <c r="E1827" s="1" t="str">
        <f>_xlfn.XLOOKUP(A1827,Processed_data!A:A,Processed_data!G:G)</f>
        <v>SUCCESS</v>
      </c>
      <c r="F1827" s="1">
        <f>COUNTIF(bank_processed_transactions[transaction_id],A1827)</f>
        <v>1</v>
      </c>
      <c r="G1827" s="1" t="str">
        <f t="shared" si="280"/>
        <v>found</v>
      </c>
      <c r="H1827" s="1" t="str">
        <f t="shared" si="281"/>
        <v>Not Duplicate</v>
      </c>
      <c r="I1827" s="1" t="str">
        <f t="shared" si="282"/>
        <v>match</v>
      </c>
      <c r="J1827" s="1" t="str">
        <f t="shared" si="283"/>
        <v>match</v>
      </c>
      <c r="K1827" s="1">
        <f t="shared" si="284"/>
        <v>0</v>
      </c>
      <c r="L1827" s="2">
        <f>IF(F1827=0,"not processed",_xlfn.MINIFS(Processed_data!H:H,Processed_data!A:A,A1827))</f>
        <v>46077</v>
      </c>
      <c r="M1827" s="1">
        <f>IF(F1827=0,"not processed",ABS(bank_source_transactions__1[[#This Row],[transaction_date]]-Reconciliation!L1827))</f>
        <v>1</v>
      </c>
      <c r="N1827" s="1" t="str" cm="1">
        <f t="array" ref="N1827">_xlfn.IFS(M1827="not Processed", "Not Processed",M1827&gt;2,"SLA Breached",M1827&lt;=2,"Within SLA")</f>
        <v>Within SLA</v>
      </c>
      <c r="O1827" s="1" t="str">
        <f>_xlfn.XLOOKUP(A1827,Source_data!A:A,Source_data!D:D)</f>
        <v>IMPS</v>
      </c>
      <c r="P1827" s="1">
        <f t="shared" si="285"/>
        <v>0</v>
      </c>
      <c r="Q1827" s="1">
        <f t="shared" si="286"/>
        <v>0</v>
      </c>
      <c r="R1827" s="1">
        <f t="shared" si="287"/>
        <v>0</v>
      </c>
      <c r="S1827" s="1">
        <f t="shared" si="288"/>
        <v>0</v>
      </c>
      <c r="T1827" s="1">
        <f t="shared" si="289"/>
        <v>0</v>
      </c>
      <c r="U1827" s="1" t="str">
        <f>_xlfn.XLOOKUP(Table3[[#This Row],[Transaction ID]],Source_data!A:A,Source_data!E:E)</f>
        <v>Bengaluru</v>
      </c>
      <c r="V1827" s="1">
        <f>_xlfn.IFNA(_xlfn.XLOOKUP(A1827,bank_processed_transactions[transaction_id],bank_processed_transactions[processing_minutes]),"")</f>
        <v>41.2</v>
      </c>
      <c r="W1827" s="31">
        <f>_xlfn.XLOOKUP(A1827,Source_data!A:A,Source_data!B:B)</f>
        <v>46076</v>
      </c>
    </row>
    <row r="1828" spans="1:23" x14ac:dyDescent="0.3">
      <c r="A1828" s="3" t="s">
        <v>2665</v>
      </c>
      <c r="B1828" s="1">
        <f>_xlfn.XLOOKUP(A1828,bank_source_transactions__1[transaction_id],bank_source_transactions__1[amount_inr])</f>
        <v>1361.09</v>
      </c>
      <c r="C1828" s="1">
        <f>_xlfn.XLOOKUP(A1828,Processed_data!A:A,Processed_data!F:F)</f>
        <v>1361.09</v>
      </c>
      <c r="D1828" s="1" t="str">
        <f>_xlfn.XLOOKUP(A1828,bank_source_transactions__1[transaction_id],bank_source_transactions__1[transaction_status])</f>
        <v>SUCCESS</v>
      </c>
      <c r="E1828" s="1" t="str">
        <f>_xlfn.XLOOKUP(A1828,Processed_data!A:A,Processed_data!G:G)</f>
        <v>SUCCESS</v>
      </c>
      <c r="F1828" s="1">
        <f>COUNTIF(bank_processed_transactions[transaction_id],A1828)</f>
        <v>1</v>
      </c>
      <c r="G1828" s="1" t="str">
        <f t="shared" si="280"/>
        <v>found</v>
      </c>
      <c r="H1828" s="1" t="str">
        <f t="shared" si="281"/>
        <v>Not Duplicate</v>
      </c>
      <c r="I1828" s="1" t="str">
        <f t="shared" si="282"/>
        <v>match</v>
      </c>
      <c r="J1828" s="1" t="str">
        <f t="shared" si="283"/>
        <v>match</v>
      </c>
      <c r="K1828" s="1">
        <f t="shared" si="284"/>
        <v>0</v>
      </c>
      <c r="L1828" s="2">
        <f>IF(F1828=0,"not processed",_xlfn.MINIFS(Processed_data!H:H,Processed_data!A:A,A1828))</f>
        <v>46093</v>
      </c>
      <c r="M1828" s="1">
        <f>IF(F1828=0,"not processed",ABS(bank_source_transactions__1[[#This Row],[transaction_date]]-Reconciliation!L1828))</f>
        <v>0</v>
      </c>
      <c r="N1828" s="1" t="str" cm="1">
        <f t="array" ref="N1828">_xlfn.IFS(M1828="not Processed", "Not Processed",M1828&gt;2,"SLA Breached",M1828&lt;=2,"Within SLA")</f>
        <v>Within SLA</v>
      </c>
      <c r="O1828" s="1" t="str">
        <f>_xlfn.XLOOKUP(A1828,Source_data!A:A,Source_data!D:D)</f>
        <v>IMPS</v>
      </c>
      <c r="P1828" s="1">
        <f t="shared" si="285"/>
        <v>0</v>
      </c>
      <c r="Q1828" s="1">
        <f t="shared" si="286"/>
        <v>0</v>
      </c>
      <c r="R1828" s="1">
        <f t="shared" si="287"/>
        <v>0</v>
      </c>
      <c r="S1828" s="1">
        <f t="shared" si="288"/>
        <v>0</v>
      </c>
      <c r="T1828" s="1">
        <f t="shared" si="289"/>
        <v>0</v>
      </c>
      <c r="U1828" s="1" t="str">
        <f>_xlfn.XLOOKUP(Table3[[#This Row],[Transaction ID]],Source_data!A:A,Source_data!E:E)</f>
        <v>Mumbai</v>
      </c>
      <c r="V1828" s="1">
        <f>_xlfn.IFNA(_xlfn.XLOOKUP(A1828,bank_processed_transactions[transaction_id],bank_processed_transactions[processing_minutes]),"")</f>
        <v>17.600000000000001</v>
      </c>
      <c r="W1828" s="31">
        <f>_xlfn.XLOOKUP(A1828,Source_data!A:A,Source_data!B:B)</f>
        <v>46093</v>
      </c>
    </row>
    <row r="1829" spans="1:23" x14ac:dyDescent="0.3">
      <c r="A1829" s="4" t="s">
        <v>5024</v>
      </c>
      <c r="B1829" s="1">
        <f>_xlfn.XLOOKUP(A1829,bank_source_transactions__1[transaction_id],bank_source_transactions__1[amount_inr])</f>
        <v>34867.51</v>
      </c>
      <c r="C1829" s="1" t="e">
        <f>_xlfn.XLOOKUP(A1829,Processed_data!A:A,Processed_data!F:F)</f>
        <v>#N/A</v>
      </c>
      <c r="D1829" s="1" t="str">
        <f>_xlfn.XLOOKUP(A1829,bank_source_transactions__1[transaction_id],bank_source_transactions__1[transaction_status])</f>
        <v>SUCCESS</v>
      </c>
      <c r="E1829" s="1" t="e">
        <f>_xlfn.XLOOKUP(A1829,Processed_data!A:A,Processed_data!G:G)</f>
        <v>#N/A</v>
      </c>
      <c r="F1829" s="1">
        <f>COUNTIF(bank_processed_transactions[transaction_id],A1829)</f>
        <v>0</v>
      </c>
      <c r="G1829" s="1" t="str">
        <f t="shared" si="280"/>
        <v>missing</v>
      </c>
      <c r="H1829" s="1" t="str">
        <f t="shared" si="281"/>
        <v>Not Duplicate</v>
      </c>
      <c r="I1829" s="1" t="str">
        <f t="shared" si="282"/>
        <v>not processed</v>
      </c>
      <c r="J1829" s="1" t="str">
        <f t="shared" si="283"/>
        <v>not processed</v>
      </c>
      <c r="K1829" s="1" t="str">
        <f t="shared" si="284"/>
        <v>missing</v>
      </c>
      <c r="L1829" s="2" t="str">
        <f>IF(F1829=0,"not processed",_xlfn.MINIFS(Processed_data!H:H,Processed_data!A:A,A1829))</f>
        <v>not processed</v>
      </c>
      <c r="M1829" s="1" t="str">
        <f>IF(F1829=0,"not processed",ABS(bank_source_transactions__1[[#This Row],[transaction_date]]-Reconciliation!L1829))</f>
        <v>not processed</v>
      </c>
      <c r="N1829" s="1" t="str" cm="1">
        <f t="array" ref="N1829">_xlfn.IFS(M1829="not Processed", "Not Processed",M1829&gt;2,"SLA Breached",M1829&lt;=2,"Within SLA")</f>
        <v>Not Processed</v>
      </c>
      <c r="O1829" s="1" t="str">
        <f>_xlfn.XLOOKUP(A1829,Source_data!A:A,Source_data!D:D)</f>
        <v>UPI</v>
      </c>
      <c r="P1829" s="1">
        <f t="shared" si="285"/>
        <v>1</v>
      </c>
      <c r="Q1829" s="1">
        <f t="shared" si="286"/>
        <v>0</v>
      </c>
      <c r="R1829" s="1">
        <f t="shared" si="287"/>
        <v>0</v>
      </c>
      <c r="S1829" s="1">
        <f t="shared" si="288"/>
        <v>0</v>
      </c>
      <c r="T1829" s="1">
        <f t="shared" si="289"/>
        <v>0</v>
      </c>
      <c r="U1829" s="1" t="str">
        <f>_xlfn.XLOOKUP(Table3[[#This Row],[Transaction ID]],Source_data!A:A,Source_data!E:E)</f>
        <v>Pune</v>
      </c>
      <c r="V1829" s="1" t="str">
        <f>_xlfn.IFNA(_xlfn.XLOOKUP(A1829,bank_processed_transactions[transaction_id],bank_processed_transactions[processing_minutes]),"")</f>
        <v/>
      </c>
      <c r="W1829" s="31">
        <f>_xlfn.XLOOKUP(A1829,Source_data!A:A,Source_data!B:B)</f>
        <v>46112</v>
      </c>
    </row>
    <row r="1830" spans="1:23" x14ac:dyDescent="0.3">
      <c r="A1830" s="3" t="s">
        <v>2086</v>
      </c>
      <c r="B1830" s="1">
        <f>_xlfn.XLOOKUP(A1830,bank_source_transactions__1[transaction_id],bank_source_transactions__1[amount_inr])</f>
        <v>463.75</v>
      </c>
      <c r="C1830" s="1">
        <f>_xlfn.XLOOKUP(A1830,Processed_data!A:A,Processed_data!F:F)</f>
        <v>463.75</v>
      </c>
      <c r="D1830" s="1" t="str">
        <f>_xlfn.XLOOKUP(A1830,bank_source_transactions__1[transaction_id],bank_source_transactions__1[transaction_status])</f>
        <v>SUCCESS</v>
      </c>
      <c r="E1830" s="1" t="str">
        <f>_xlfn.XLOOKUP(A1830,Processed_data!A:A,Processed_data!G:G)</f>
        <v>SUCCESS</v>
      </c>
      <c r="F1830" s="1">
        <f>COUNTIF(bank_processed_transactions[transaction_id],A1830)</f>
        <v>1</v>
      </c>
      <c r="G1830" s="1" t="str">
        <f t="shared" si="280"/>
        <v>found</v>
      </c>
      <c r="H1830" s="1" t="str">
        <f t="shared" si="281"/>
        <v>Not Duplicate</v>
      </c>
      <c r="I1830" s="1" t="str">
        <f t="shared" si="282"/>
        <v>match</v>
      </c>
      <c r="J1830" s="1" t="str">
        <f t="shared" si="283"/>
        <v>match</v>
      </c>
      <c r="K1830" s="1">
        <f t="shared" si="284"/>
        <v>0</v>
      </c>
      <c r="L1830" s="2">
        <f>IF(F1830=0,"not processed",_xlfn.MINIFS(Processed_data!H:H,Processed_data!A:A,A1830))</f>
        <v>46056</v>
      </c>
      <c r="M1830" s="1">
        <f>IF(F1830=0,"not processed",ABS(bank_source_transactions__1[[#This Row],[transaction_date]]-Reconciliation!L1830))</f>
        <v>1</v>
      </c>
      <c r="N1830" s="1" t="str" cm="1">
        <f t="array" ref="N1830">_xlfn.IFS(M1830="not Processed", "Not Processed",M1830&gt;2,"SLA Breached",M1830&lt;=2,"Within SLA")</f>
        <v>Within SLA</v>
      </c>
      <c r="O1830" s="1" t="str">
        <f>_xlfn.XLOOKUP(A1830,Source_data!A:A,Source_data!D:D)</f>
        <v>UPI</v>
      </c>
      <c r="P1830" s="1">
        <f t="shared" si="285"/>
        <v>0</v>
      </c>
      <c r="Q1830" s="1">
        <f t="shared" si="286"/>
        <v>0</v>
      </c>
      <c r="R1830" s="1">
        <f t="shared" si="287"/>
        <v>0</v>
      </c>
      <c r="S1830" s="1">
        <f t="shared" si="288"/>
        <v>0</v>
      </c>
      <c r="T1830" s="1">
        <f t="shared" si="289"/>
        <v>0</v>
      </c>
      <c r="U1830" s="1" t="str">
        <f>_xlfn.XLOOKUP(Table3[[#This Row],[Transaction ID]],Source_data!A:A,Source_data!E:E)</f>
        <v>Bengaluru</v>
      </c>
      <c r="V1830" s="1">
        <f>_xlfn.IFNA(_xlfn.XLOOKUP(A1830,bank_processed_transactions[transaction_id],bank_processed_transactions[processing_minutes]),"")</f>
        <v>17.600000000000001</v>
      </c>
      <c r="W1830" s="31">
        <f>_xlfn.XLOOKUP(A1830,Source_data!A:A,Source_data!B:B)</f>
        <v>46055</v>
      </c>
    </row>
    <row r="1831" spans="1:23" x14ac:dyDescent="0.3">
      <c r="A1831" s="4" t="s">
        <v>3956</v>
      </c>
      <c r="B1831" s="1">
        <f>_xlfn.XLOOKUP(A1831,bank_source_transactions__1[transaction_id],bank_source_transactions__1[amount_inr])</f>
        <v>77702.87</v>
      </c>
      <c r="C1831" s="1">
        <f>_xlfn.XLOOKUP(A1831,Processed_data!A:A,Processed_data!F:F)</f>
        <v>77702.87</v>
      </c>
      <c r="D1831" s="1" t="str">
        <f>_xlfn.XLOOKUP(A1831,bank_source_transactions__1[transaction_id],bank_source_transactions__1[transaction_status])</f>
        <v>SUCCESS</v>
      </c>
      <c r="E1831" s="1" t="str">
        <f>_xlfn.XLOOKUP(A1831,Processed_data!A:A,Processed_data!G:G)</f>
        <v>SUCCESS</v>
      </c>
      <c r="F1831" s="1">
        <f>COUNTIF(bank_processed_transactions[transaction_id],A1831)</f>
        <v>1</v>
      </c>
      <c r="G1831" s="1" t="str">
        <f t="shared" si="280"/>
        <v>found</v>
      </c>
      <c r="H1831" s="1" t="str">
        <f t="shared" si="281"/>
        <v>Not Duplicate</v>
      </c>
      <c r="I1831" s="1" t="str">
        <f t="shared" si="282"/>
        <v>match</v>
      </c>
      <c r="J1831" s="1" t="str">
        <f t="shared" si="283"/>
        <v>match</v>
      </c>
      <c r="K1831" s="1">
        <f t="shared" si="284"/>
        <v>0</v>
      </c>
      <c r="L1831" s="2">
        <f>IF(F1831=0,"not processed",_xlfn.MINIFS(Processed_data!H:H,Processed_data!A:A,A1831))</f>
        <v>46060</v>
      </c>
      <c r="M1831" s="1">
        <f>IF(F1831=0,"not processed",ABS(bank_source_transactions__1[[#This Row],[transaction_date]]-Reconciliation!L1831))</f>
        <v>1</v>
      </c>
      <c r="N1831" s="1" t="str" cm="1">
        <f t="array" ref="N1831">_xlfn.IFS(M1831="not Processed", "Not Processed",M1831&gt;2,"SLA Breached",M1831&lt;=2,"Within SLA")</f>
        <v>Within SLA</v>
      </c>
      <c r="O1831" s="1" t="str">
        <f>_xlfn.XLOOKUP(A1831,Source_data!A:A,Source_data!D:D)</f>
        <v>UPI</v>
      </c>
      <c r="P1831" s="1">
        <f t="shared" si="285"/>
        <v>0</v>
      </c>
      <c r="Q1831" s="1">
        <f t="shared" si="286"/>
        <v>0</v>
      </c>
      <c r="R1831" s="1">
        <f t="shared" si="287"/>
        <v>0</v>
      </c>
      <c r="S1831" s="1">
        <f t="shared" si="288"/>
        <v>0</v>
      </c>
      <c r="T1831" s="1">
        <f t="shared" si="289"/>
        <v>0</v>
      </c>
      <c r="U1831" s="1" t="str">
        <f>_xlfn.XLOOKUP(Table3[[#This Row],[Transaction ID]],Source_data!A:A,Source_data!E:E)</f>
        <v>Bengaluru</v>
      </c>
      <c r="V1831" s="1">
        <f>_xlfn.IFNA(_xlfn.XLOOKUP(A1831,bank_processed_transactions[transaction_id],bank_processed_transactions[processing_minutes]),"")</f>
        <v>12.4</v>
      </c>
      <c r="W1831" s="31">
        <f>_xlfn.XLOOKUP(A1831,Source_data!A:A,Source_data!B:B)</f>
        <v>46059</v>
      </c>
    </row>
    <row r="1832" spans="1:23" x14ac:dyDescent="0.3">
      <c r="A1832" s="3" t="s">
        <v>4850</v>
      </c>
      <c r="B1832" s="1">
        <f>_xlfn.XLOOKUP(A1832,bank_source_transactions__1[transaction_id],bank_source_transactions__1[amount_inr])</f>
        <v>2563.59</v>
      </c>
      <c r="C1832" s="1">
        <f>_xlfn.XLOOKUP(A1832,Processed_data!A:A,Processed_data!F:F)</f>
        <v>2563.59</v>
      </c>
      <c r="D1832" s="1" t="str">
        <f>_xlfn.XLOOKUP(A1832,bank_source_transactions__1[transaction_id],bank_source_transactions__1[transaction_status])</f>
        <v>SUCCESS</v>
      </c>
      <c r="E1832" s="1" t="str">
        <f>_xlfn.XLOOKUP(A1832,Processed_data!A:A,Processed_data!G:G)</f>
        <v>SUCCESS</v>
      </c>
      <c r="F1832" s="1">
        <f>COUNTIF(bank_processed_transactions[transaction_id],A1832)</f>
        <v>1</v>
      </c>
      <c r="G1832" s="1" t="str">
        <f t="shared" si="280"/>
        <v>found</v>
      </c>
      <c r="H1832" s="1" t="str">
        <f t="shared" si="281"/>
        <v>Not Duplicate</v>
      </c>
      <c r="I1832" s="1" t="str">
        <f t="shared" si="282"/>
        <v>match</v>
      </c>
      <c r="J1832" s="1" t="str">
        <f t="shared" si="283"/>
        <v>match</v>
      </c>
      <c r="K1832" s="1">
        <f t="shared" si="284"/>
        <v>0</v>
      </c>
      <c r="L1832" s="2">
        <f>IF(F1832=0,"not processed",_xlfn.MINIFS(Processed_data!H:H,Processed_data!A:A,A1832))</f>
        <v>46108</v>
      </c>
      <c r="M1832" s="1">
        <f>IF(F1832=0,"not processed",ABS(bank_source_transactions__1[[#This Row],[transaction_date]]-Reconciliation!L1832))</f>
        <v>1</v>
      </c>
      <c r="N1832" s="1" t="str" cm="1">
        <f t="array" ref="N1832">_xlfn.IFS(M1832="not Processed", "Not Processed",M1832&gt;2,"SLA Breached",M1832&lt;=2,"Within SLA")</f>
        <v>Within SLA</v>
      </c>
      <c r="O1832" s="1" t="str">
        <f>_xlfn.XLOOKUP(A1832,Source_data!A:A,Source_data!D:D)</f>
        <v>NEFT</v>
      </c>
      <c r="P1832" s="1">
        <f t="shared" si="285"/>
        <v>0</v>
      </c>
      <c r="Q1832" s="1">
        <f t="shared" si="286"/>
        <v>0</v>
      </c>
      <c r="R1832" s="1">
        <f t="shared" si="287"/>
        <v>0</v>
      </c>
      <c r="S1832" s="1">
        <f t="shared" si="288"/>
        <v>0</v>
      </c>
      <c r="T1832" s="1">
        <f t="shared" si="289"/>
        <v>0</v>
      </c>
      <c r="U1832" s="1" t="str">
        <f>_xlfn.XLOOKUP(Table3[[#This Row],[Transaction ID]],Source_data!A:A,Source_data!E:E)</f>
        <v>Hyderabad</v>
      </c>
      <c r="V1832" s="1">
        <f>_xlfn.IFNA(_xlfn.XLOOKUP(A1832,bank_processed_transactions[transaction_id],bank_processed_transactions[processing_minutes]),"")</f>
        <v>22.1</v>
      </c>
      <c r="W1832" s="31">
        <f>_xlfn.XLOOKUP(A1832,Source_data!A:A,Source_data!B:B)</f>
        <v>46107</v>
      </c>
    </row>
    <row r="1833" spans="1:23" x14ac:dyDescent="0.3">
      <c r="A1833" s="4" t="s">
        <v>770</v>
      </c>
      <c r="B1833" s="1">
        <f>_xlfn.XLOOKUP(A1833,bank_source_transactions__1[transaction_id],bank_source_transactions__1[amount_inr])</f>
        <v>13980.18</v>
      </c>
      <c r="C1833" s="1">
        <f>_xlfn.XLOOKUP(A1833,Processed_data!A:A,Processed_data!F:F)</f>
        <v>13980.18</v>
      </c>
      <c r="D1833" s="1" t="str">
        <f>_xlfn.XLOOKUP(A1833,bank_source_transactions__1[transaction_id],bank_source_transactions__1[transaction_status])</f>
        <v>SUCCESS</v>
      </c>
      <c r="E1833" s="1" t="str">
        <f>_xlfn.XLOOKUP(A1833,Processed_data!A:A,Processed_data!G:G)</f>
        <v>SUCCESS</v>
      </c>
      <c r="F1833" s="1">
        <f>COUNTIF(bank_processed_transactions[transaction_id],A1833)</f>
        <v>1</v>
      </c>
      <c r="G1833" s="1" t="str">
        <f t="shared" si="280"/>
        <v>found</v>
      </c>
      <c r="H1833" s="1" t="str">
        <f t="shared" si="281"/>
        <v>Not Duplicate</v>
      </c>
      <c r="I1833" s="1" t="str">
        <f t="shared" si="282"/>
        <v>match</v>
      </c>
      <c r="J1833" s="1" t="str">
        <f t="shared" si="283"/>
        <v>match</v>
      </c>
      <c r="K1833" s="1">
        <f t="shared" si="284"/>
        <v>0</v>
      </c>
      <c r="L1833" s="2">
        <f>IF(F1833=0,"not processed",_xlfn.MINIFS(Processed_data!H:H,Processed_data!A:A,A1833))</f>
        <v>46030</v>
      </c>
      <c r="M1833" s="1">
        <f>IF(F1833=0,"not processed",ABS(bank_source_transactions__1[[#This Row],[transaction_date]]-Reconciliation!L1833))</f>
        <v>3</v>
      </c>
      <c r="N1833" s="1" t="str" cm="1">
        <f t="array" ref="N1833">_xlfn.IFS(M1833="not Processed", "Not Processed",M1833&gt;2,"SLA Breached",M1833&lt;=2,"Within SLA")</f>
        <v>SLA Breached</v>
      </c>
      <c r="O1833" s="1" t="str">
        <f>_xlfn.XLOOKUP(A1833,Source_data!A:A,Source_data!D:D)</f>
        <v>NEFT</v>
      </c>
      <c r="P1833" s="1">
        <f t="shared" si="285"/>
        <v>0</v>
      </c>
      <c r="Q1833" s="1">
        <f t="shared" si="286"/>
        <v>0</v>
      </c>
      <c r="R1833" s="1">
        <f t="shared" si="287"/>
        <v>0</v>
      </c>
      <c r="S1833" s="1">
        <f t="shared" si="288"/>
        <v>0</v>
      </c>
      <c r="T1833" s="1">
        <f t="shared" si="289"/>
        <v>1</v>
      </c>
      <c r="U1833" s="1" t="str">
        <f>_xlfn.XLOOKUP(Table3[[#This Row],[Transaction ID]],Source_data!A:A,Source_data!E:E)</f>
        <v>Hyderabad</v>
      </c>
      <c r="V1833" s="1">
        <f>_xlfn.IFNA(_xlfn.XLOOKUP(A1833,bank_processed_transactions[transaction_id],bank_processed_transactions[processing_minutes]),"")</f>
        <v>39.799999999999997</v>
      </c>
      <c r="W1833" s="31">
        <f>_xlfn.XLOOKUP(A1833,Source_data!A:A,Source_data!B:B)</f>
        <v>46027</v>
      </c>
    </row>
    <row r="1834" spans="1:23" x14ac:dyDescent="0.3">
      <c r="A1834" s="3" t="s">
        <v>3697</v>
      </c>
      <c r="B1834" s="1">
        <f>_xlfn.XLOOKUP(A1834,bank_source_transactions__1[transaction_id],bank_source_transactions__1[amount_inr])</f>
        <v>4307.8900000000003</v>
      </c>
      <c r="C1834" s="1">
        <f>_xlfn.XLOOKUP(A1834,Processed_data!A:A,Processed_data!F:F)</f>
        <v>4307.8900000000003</v>
      </c>
      <c r="D1834" s="1" t="str">
        <f>_xlfn.XLOOKUP(A1834,bank_source_transactions__1[transaction_id],bank_source_transactions__1[transaction_status])</f>
        <v>SUCCESS</v>
      </c>
      <c r="E1834" s="1" t="str">
        <f>_xlfn.XLOOKUP(A1834,Processed_data!A:A,Processed_data!G:G)</f>
        <v>SUCCESS</v>
      </c>
      <c r="F1834" s="1">
        <f>COUNTIF(bank_processed_transactions[transaction_id],A1834)</f>
        <v>1</v>
      </c>
      <c r="G1834" s="1" t="str">
        <f t="shared" si="280"/>
        <v>found</v>
      </c>
      <c r="H1834" s="1" t="str">
        <f t="shared" si="281"/>
        <v>Not Duplicate</v>
      </c>
      <c r="I1834" s="1" t="str">
        <f t="shared" si="282"/>
        <v>match</v>
      </c>
      <c r="J1834" s="1" t="str">
        <f t="shared" si="283"/>
        <v>match</v>
      </c>
      <c r="K1834" s="1">
        <f t="shared" si="284"/>
        <v>0</v>
      </c>
      <c r="L1834" s="2">
        <f>IF(F1834=0,"not processed",_xlfn.MINIFS(Processed_data!H:H,Processed_data!A:A,A1834))</f>
        <v>46085</v>
      </c>
      <c r="M1834" s="1">
        <f>IF(F1834=0,"not processed",ABS(bank_source_transactions__1[[#This Row],[transaction_date]]-Reconciliation!L1834))</f>
        <v>0</v>
      </c>
      <c r="N1834" s="1" t="str" cm="1">
        <f t="array" ref="N1834">_xlfn.IFS(M1834="not Processed", "Not Processed",M1834&gt;2,"SLA Breached",M1834&lt;=2,"Within SLA")</f>
        <v>Within SLA</v>
      </c>
      <c r="O1834" s="1" t="str">
        <f>_xlfn.XLOOKUP(A1834,Source_data!A:A,Source_data!D:D)</f>
        <v>UPI</v>
      </c>
      <c r="P1834" s="1">
        <f t="shared" si="285"/>
        <v>0</v>
      </c>
      <c r="Q1834" s="1">
        <f t="shared" si="286"/>
        <v>0</v>
      </c>
      <c r="R1834" s="1">
        <f t="shared" si="287"/>
        <v>0</v>
      </c>
      <c r="S1834" s="1">
        <f t="shared" si="288"/>
        <v>0</v>
      </c>
      <c r="T1834" s="1">
        <f t="shared" si="289"/>
        <v>0</v>
      </c>
      <c r="U1834" s="1" t="str">
        <f>_xlfn.XLOOKUP(Table3[[#This Row],[Transaction ID]],Source_data!A:A,Source_data!E:E)</f>
        <v>Bengaluru</v>
      </c>
      <c r="V1834" s="1">
        <f>_xlfn.IFNA(_xlfn.XLOOKUP(A1834,bank_processed_transactions[transaction_id],bank_processed_transactions[processing_minutes]),"")</f>
        <v>13.4</v>
      </c>
      <c r="W1834" s="31">
        <f>_xlfn.XLOOKUP(A1834,Source_data!A:A,Source_data!B:B)</f>
        <v>46085</v>
      </c>
    </row>
    <row r="1835" spans="1:23" x14ac:dyDescent="0.3">
      <c r="A1835" s="4" t="s">
        <v>4255</v>
      </c>
      <c r="B1835" s="1">
        <f>_xlfn.XLOOKUP(A1835,bank_source_transactions__1[transaction_id],bank_source_transactions__1[amount_inr])</f>
        <v>6376.84</v>
      </c>
      <c r="C1835" s="1">
        <f>_xlfn.XLOOKUP(A1835,Processed_data!A:A,Processed_data!F:F)</f>
        <v>6376.84</v>
      </c>
      <c r="D1835" s="1" t="str">
        <f>_xlfn.XLOOKUP(A1835,bank_source_transactions__1[transaction_id],bank_source_transactions__1[transaction_status])</f>
        <v>SUCCESS</v>
      </c>
      <c r="E1835" s="1" t="str">
        <f>_xlfn.XLOOKUP(A1835,Processed_data!A:A,Processed_data!G:G)</f>
        <v>SUCCESS</v>
      </c>
      <c r="F1835" s="1">
        <f>COUNTIF(bank_processed_transactions[transaction_id],A1835)</f>
        <v>1</v>
      </c>
      <c r="G1835" s="1" t="str">
        <f t="shared" si="280"/>
        <v>found</v>
      </c>
      <c r="H1835" s="1" t="str">
        <f t="shared" si="281"/>
        <v>Not Duplicate</v>
      </c>
      <c r="I1835" s="1" t="str">
        <f t="shared" si="282"/>
        <v>match</v>
      </c>
      <c r="J1835" s="1" t="str">
        <f t="shared" si="283"/>
        <v>match</v>
      </c>
      <c r="K1835" s="1">
        <f t="shared" si="284"/>
        <v>0</v>
      </c>
      <c r="L1835" s="2">
        <f>IF(F1835=0,"not processed",_xlfn.MINIFS(Processed_data!H:H,Processed_data!A:A,A1835))</f>
        <v>46091</v>
      </c>
      <c r="M1835" s="1">
        <f>IF(F1835=0,"not processed",ABS(bank_source_transactions__1[[#This Row],[transaction_date]]-Reconciliation!L1835))</f>
        <v>2</v>
      </c>
      <c r="N1835" s="1" t="str" cm="1">
        <f t="array" ref="N1835">_xlfn.IFS(M1835="not Processed", "Not Processed",M1835&gt;2,"SLA Breached",M1835&lt;=2,"Within SLA")</f>
        <v>Within SLA</v>
      </c>
      <c r="O1835" s="1" t="str">
        <f>_xlfn.XLOOKUP(A1835,Source_data!A:A,Source_data!D:D)</f>
        <v>UPI</v>
      </c>
      <c r="P1835" s="1">
        <f t="shared" si="285"/>
        <v>0</v>
      </c>
      <c r="Q1835" s="1">
        <f t="shared" si="286"/>
        <v>0</v>
      </c>
      <c r="R1835" s="1">
        <f t="shared" si="287"/>
        <v>0</v>
      </c>
      <c r="S1835" s="1">
        <f t="shared" si="288"/>
        <v>0</v>
      </c>
      <c r="T1835" s="1">
        <f t="shared" si="289"/>
        <v>0</v>
      </c>
      <c r="U1835" s="1" t="str">
        <f>_xlfn.XLOOKUP(Table3[[#This Row],[Transaction ID]],Source_data!A:A,Source_data!E:E)</f>
        <v>Bengaluru</v>
      </c>
      <c r="V1835" s="1">
        <f>_xlfn.IFNA(_xlfn.XLOOKUP(A1835,bank_processed_transactions[transaction_id],bank_processed_transactions[processing_minutes]),"")</f>
        <v>4.4000000000000004</v>
      </c>
      <c r="W1835" s="31">
        <f>_xlfn.XLOOKUP(A1835,Source_data!A:A,Source_data!B:B)</f>
        <v>46089</v>
      </c>
    </row>
    <row r="1836" spans="1:23" x14ac:dyDescent="0.3">
      <c r="A1836" s="3" t="s">
        <v>2395</v>
      </c>
      <c r="B1836" s="1">
        <f>_xlfn.XLOOKUP(A1836,bank_source_transactions__1[transaction_id],bank_source_transactions__1[amount_inr])</f>
        <v>699.72</v>
      </c>
      <c r="C1836" s="1">
        <f>_xlfn.XLOOKUP(A1836,Processed_data!A:A,Processed_data!F:F)</f>
        <v>699.72</v>
      </c>
      <c r="D1836" s="1" t="str">
        <f>_xlfn.XLOOKUP(A1836,bank_source_transactions__1[transaction_id],bank_source_transactions__1[transaction_status])</f>
        <v>SUCCESS</v>
      </c>
      <c r="E1836" s="1" t="str">
        <f>_xlfn.XLOOKUP(A1836,Processed_data!A:A,Processed_data!G:G)</f>
        <v>SUCCESS</v>
      </c>
      <c r="F1836" s="1">
        <f>COUNTIF(bank_processed_transactions[transaction_id],A1836)</f>
        <v>1</v>
      </c>
      <c r="G1836" s="1" t="str">
        <f t="shared" si="280"/>
        <v>found</v>
      </c>
      <c r="H1836" s="1" t="str">
        <f t="shared" si="281"/>
        <v>Not Duplicate</v>
      </c>
      <c r="I1836" s="1" t="str">
        <f t="shared" si="282"/>
        <v>match</v>
      </c>
      <c r="J1836" s="1" t="str">
        <f t="shared" si="283"/>
        <v>match</v>
      </c>
      <c r="K1836" s="1">
        <f t="shared" si="284"/>
        <v>0</v>
      </c>
      <c r="L1836" s="2">
        <f>IF(F1836=0,"not processed",_xlfn.MINIFS(Processed_data!H:H,Processed_data!A:A,A1836))</f>
        <v>46054</v>
      </c>
      <c r="M1836" s="1">
        <f>IF(F1836=0,"not processed",ABS(bank_source_transactions__1[[#This Row],[transaction_date]]-Reconciliation!L1836))</f>
        <v>0</v>
      </c>
      <c r="N1836" s="1" t="str" cm="1">
        <f t="array" ref="N1836">_xlfn.IFS(M1836="not Processed", "Not Processed",M1836&gt;2,"SLA Breached",M1836&lt;=2,"Within SLA")</f>
        <v>Within SLA</v>
      </c>
      <c r="O1836" s="1" t="str">
        <f>_xlfn.XLOOKUP(A1836,Source_data!A:A,Source_data!D:D)</f>
        <v>NEFT</v>
      </c>
      <c r="P1836" s="1">
        <f t="shared" si="285"/>
        <v>0</v>
      </c>
      <c r="Q1836" s="1">
        <f t="shared" si="286"/>
        <v>0</v>
      </c>
      <c r="R1836" s="1">
        <f t="shared" si="287"/>
        <v>0</v>
      </c>
      <c r="S1836" s="1">
        <f t="shared" si="288"/>
        <v>0</v>
      </c>
      <c r="T1836" s="1">
        <f t="shared" si="289"/>
        <v>0</v>
      </c>
      <c r="U1836" s="1" t="str">
        <f>_xlfn.XLOOKUP(Table3[[#This Row],[Transaction ID]],Source_data!A:A,Source_data!E:E)</f>
        <v>Bengaluru</v>
      </c>
      <c r="V1836" s="1">
        <f>_xlfn.IFNA(_xlfn.XLOOKUP(A1836,bank_processed_transactions[transaction_id],bank_processed_transactions[processing_minutes]),"")</f>
        <v>21.8</v>
      </c>
      <c r="W1836" s="31">
        <f>_xlfn.XLOOKUP(A1836,Source_data!A:A,Source_data!B:B)</f>
        <v>46054</v>
      </c>
    </row>
    <row r="1837" spans="1:23" x14ac:dyDescent="0.3">
      <c r="A1837" s="4" t="s">
        <v>244</v>
      </c>
      <c r="B1837" s="1">
        <f>_xlfn.XLOOKUP(A1837,bank_source_transactions__1[transaction_id],bank_source_transactions__1[amount_inr])</f>
        <v>41188.519999999997</v>
      </c>
      <c r="C1837" s="1">
        <f>_xlfn.XLOOKUP(A1837,Processed_data!A:A,Processed_data!F:F)</f>
        <v>41188.519999999997</v>
      </c>
      <c r="D1837" s="1" t="str">
        <f>_xlfn.XLOOKUP(A1837,bank_source_transactions__1[transaction_id],bank_source_transactions__1[transaction_status])</f>
        <v>SUCCESS</v>
      </c>
      <c r="E1837" s="1" t="str">
        <f>_xlfn.XLOOKUP(A1837,Processed_data!A:A,Processed_data!G:G)</f>
        <v>SUCCESS</v>
      </c>
      <c r="F1837" s="1">
        <f>COUNTIF(bank_processed_transactions[transaction_id],A1837)</f>
        <v>1</v>
      </c>
      <c r="G1837" s="1" t="str">
        <f t="shared" si="280"/>
        <v>found</v>
      </c>
      <c r="H1837" s="1" t="str">
        <f t="shared" si="281"/>
        <v>Not Duplicate</v>
      </c>
      <c r="I1837" s="1" t="str">
        <f t="shared" si="282"/>
        <v>match</v>
      </c>
      <c r="J1837" s="1" t="str">
        <f t="shared" si="283"/>
        <v>match</v>
      </c>
      <c r="K1837" s="1">
        <f t="shared" si="284"/>
        <v>0</v>
      </c>
      <c r="L1837" s="2">
        <f>IF(F1837=0,"not processed",_xlfn.MINIFS(Processed_data!H:H,Processed_data!A:A,A1837))</f>
        <v>46062</v>
      </c>
      <c r="M1837" s="1">
        <f>IF(F1837=0,"not processed",ABS(bank_source_transactions__1[[#This Row],[transaction_date]]-Reconciliation!L1837))</f>
        <v>0</v>
      </c>
      <c r="N1837" s="1" t="str" cm="1">
        <f t="array" ref="N1837">_xlfn.IFS(M1837="not Processed", "Not Processed",M1837&gt;2,"SLA Breached",M1837&lt;=2,"Within SLA")</f>
        <v>Within SLA</v>
      </c>
      <c r="O1837" s="1" t="str">
        <f>_xlfn.XLOOKUP(A1837,Source_data!A:A,Source_data!D:D)</f>
        <v>UPI</v>
      </c>
      <c r="P1837" s="1">
        <f t="shared" si="285"/>
        <v>0</v>
      </c>
      <c r="Q1837" s="1">
        <f t="shared" si="286"/>
        <v>0</v>
      </c>
      <c r="R1837" s="1">
        <f t="shared" si="287"/>
        <v>0</v>
      </c>
      <c r="S1837" s="1">
        <f t="shared" si="288"/>
        <v>0</v>
      </c>
      <c r="T1837" s="1">
        <f t="shared" si="289"/>
        <v>0</v>
      </c>
      <c r="U1837" s="1" t="str">
        <f>_xlfn.XLOOKUP(Table3[[#This Row],[Transaction ID]],Source_data!A:A,Source_data!E:E)</f>
        <v>Hyderabad</v>
      </c>
      <c r="V1837" s="1">
        <f>_xlfn.IFNA(_xlfn.XLOOKUP(A1837,bank_processed_transactions[transaction_id],bank_processed_transactions[processing_minutes]),"")</f>
        <v>24.4</v>
      </c>
      <c r="W1837" s="31">
        <f>_xlfn.XLOOKUP(A1837,Source_data!A:A,Source_data!B:B)</f>
        <v>46062</v>
      </c>
    </row>
    <row r="1838" spans="1:23" x14ac:dyDescent="0.3">
      <c r="A1838" s="3" t="s">
        <v>2841</v>
      </c>
      <c r="B1838" s="1">
        <f>_xlfn.XLOOKUP(A1838,bank_source_transactions__1[transaction_id],bank_source_transactions__1[amount_inr])</f>
        <v>106609.59</v>
      </c>
      <c r="C1838" s="1">
        <f>_xlfn.XLOOKUP(A1838,Processed_data!A:A,Processed_data!F:F)</f>
        <v>106609.59</v>
      </c>
      <c r="D1838" s="1" t="str">
        <f>_xlfn.XLOOKUP(A1838,bank_source_transactions__1[transaction_id],bank_source_transactions__1[transaction_status])</f>
        <v>SUCCESS</v>
      </c>
      <c r="E1838" s="1" t="str">
        <f>_xlfn.XLOOKUP(A1838,Processed_data!A:A,Processed_data!G:G)</f>
        <v>SUCCESS</v>
      </c>
      <c r="F1838" s="1">
        <f>COUNTIF(bank_processed_transactions[transaction_id],A1838)</f>
        <v>1</v>
      </c>
      <c r="G1838" s="1" t="str">
        <f t="shared" si="280"/>
        <v>found</v>
      </c>
      <c r="H1838" s="1" t="str">
        <f t="shared" si="281"/>
        <v>Not Duplicate</v>
      </c>
      <c r="I1838" s="1" t="str">
        <f t="shared" si="282"/>
        <v>match</v>
      </c>
      <c r="J1838" s="1" t="str">
        <f t="shared" si="283"/>
        <v>match</v>
      </c>
      <c r="K1838" s="1">
        <f t="shared" si="284"/>
        <v>0</v>
      </c>
      <c r="L1838" s="2">
        <f>IF(F1838=0,"not processed",_xlfn.MINIFS(Processed_data!H:H,Processed_data!A:A,A1838))</f>
        <v>46074</v>
      </c>
      <c r="M1838" s="1">
        <f>IF(F1838=0,"not processed",ABS(bank_source_transactions__1[[#This Row],[transaction_date]]-Reconciliation!L1838))</f>
        <v>0</v>
      </c>
      <c r="N1838" s="1" t="str" cm="1">
        <f t="array" ref="N1838">_xlfn.IFS(M1838="not Processed", "Not Processed",M1838&gt;2,"SLA Breached",M1838&lt;=2,"Within SLA")</f>
        <v>Within SLA</v>
      </c>
      <c r="O1838" s="1" t="str">
        <f>_xlfn.XLOOKUP(A1838,Source_data!A:A,Source_data!D:D)</f>
        <v>UPI</v>
      </c>
      <c r="P1838" s="1">
        <f t="shared" si="285"/>
        <v>0</v>
      </c>
      <c r="Q1838" s="1">
        <f t="shared" si="286"/>
        <v>0</v>
      </c>
      <c r="R1838" s="1">
        <f t="shared" si="287"/>
        <v>0</v>
      </c>
      <c r="S1838" s="1">
        <f t="shared" si="288"/>
        <v>0</v>
      </c>
      <c r="T1838" s="1">
        <f t="shared" si="289"/>
        <v>0</v>
      </c>
      <c r="U1838" s="1" t="str">
        <f>_xlfn.XLOOKUP(Table3[[#This Row],[Transaction ID]],Source_data!A:A,Source_data!E:E)</f>
        <v>Mumbai</v>
      </c>
      <c r="V1838" s="1">
        <f>_xlfn.IFNA(_xlfn.XLOOKUP(A1838,bank_processed_transactions[transaction_id],bank_processed_transactions[processing_minutes]),"")</f>
        <v>15.7</v>
      </c>
      <c r="W1838" s="31">
        <f>_xlfn.XLOOKUP(A1838,Source_data!A:A,Source_data!B:B)</f>
        <v>46074</v>
      </c>
    </row>
    <row r="1839" spans="1:23" x14ac:dyDescent="0.3">
      <c r="A1839" s="4" t="s">
        <v>1525</v>
      </c>
      <c r="B1839" s="1">
        <f>_xlfn.XLOOKUP(A1839,bank_source_transactions__1[transaction_id],bank_source_transactions__1[amount_inr])</f>
        <v>33011.94</v>
      </c>
      <c r="C1839" s="1">
        <f>_xlfn.XLOOKUP(A1839,Processed_data!A:A,Processed_data!F:F)</f>
        <v>33011.94</v>
      </c>
      <c r="D1839" s="1" t="str">
        <f>_xlfn.XLOOKUP(A1839,bank_source_transactions__1[transaction_id],bank_source_transactions__1[transaction_status])</f>
        <v>SUCCESS</v>
      </c>
      <c r="E1839" s="1" t="str">
        <f>_xlfn.XLOOKUP(A1839,Processed_data!A:A,Processed_data!G:G)</f>
        <v>SUCCESS</v>
      </c>
      <c r="F1839" s="1">
        <f>COUNTIF(bank_processed_transactions[transaction_id],A1839)</f>
        <v>1</v>
      </c>
      <c r="G1839" s="1" t="str">
        <f t="shared" si="280"/>
        <v>found</v>
      </c>
      <c r="H1839" s="1" t="str">
        <f t="shared" si="281"/>
        <v>Not Duplicate</v>
      </c>
      <c r="I1839" s="1" t="str">
        <f t="shared" si="282"/>
        <v>match</v>
      </c>
      <c r="J1839" s="1" t="str">
        <f t="shared" si="283"/>
        <v>match</v>
      </c>
      <c r="K1839" s="1">
        <f t="shared" si="284"/>
        <v>0</v>
      </c>
      <c r="L1839" s="2">
        <f>IF(F1839=0,"not processed",_xlfn.MINIFS(Processed_data!H:H,Processed_data!A:A,A1839))</f>
        <v>46042</v>
      </c>
      <c r="M1839" s="1">
        <f>IF(F1839=0,"not processed",ABS(bank_source_transactions__1[[#This Row],[transaction_date]]-Reconciliation!L1839))</f>
        <v>0</v>
      </c>
      <c r="N1839" s="1" t="str" cm="1">
        <f t="array" ref="N1839">_xlfn.IFS(M1839="not Processed", "Not Processed",M1839&gt;2,"SLA Breached",M1839&lt;=2,"Within SLA")</f>
        <v>Within SLA</v>
      </c>
      <c r="O1839" s="1" t="str">
        <f>_xlfn.XLOOKUP(A1839,Source_data!A:A,Source_data!D:D)</f>
        <v>CARD</v>
      </c>
      <c r="P1839" s="1">
        <f t="shared" si="285"/>
        <v>0</v>
      </c>
      <c r="Q1839" s="1">
        <f t="shared" si="286"/>
        <v>0</v>
      </c>
      <c r="R1839" s="1">
        <f t="shared" si="287"/>
        <v>0</v>
      </c>
      <c r="S1839" s="1">
        <f t="shared" si="288"/>
        <v>0</v>
      </c>
      <c r="T1839" s="1">
        <f t="shared" si="289"/>
        <v>0</v>
      </c>
      <c r="U1839" s="1" t="str">
        <f>_xlfn.XLOOKUP(Table3[[#This Row],[Transaction ID]],Source_data!A:A,Source_data!E:E)</f>
        <v>Bengaluru</v>
      </c>
      <c r="V1839" s="1">
        <f>_xlfn.IFNA(_xlfn.XLOOKUP(A1839,bank_processed_transactions[transaction_id],bank_processed_transactions[processing_minutes]),"")</f>
        <v>17</v>
      </c>
      <c r="W1839" s="31">
        <f>_xlfn.XLOOKUP(A1839,Source_data!A:A,Source_data!B:B)</f>
        <v>46042</v>
      </c>
    </row>
    <row r="1840" spans="1:23" x14ac:dyDescent="0.3">
      <c r="A1840" s="3" t="s">
        <v>3762</v>
      </c>
      <c r="B1840" s="1">
        <f>_xlfn.XLOOKUP(A1840,bank_source_transactions__1[transaction_id],bank_source_transactions__1[amount_inr])</f>
        <v>292.10000000000002</v>
      </c>
      <c r="C1840" s="1">
        <f>_xlfn.XLOOKUP(A1840,Processed_data!A:A,Processed_data!F:F)</f>
        <v>292.10000000000002</v>
      </c>
      <c r="D1840" s="1" t="str">
        <f>_xlfn.XLOOKUP(A1840,bank_source_transactions__1[transaction_id],bank_source_transactions__1[transaction_status])</f>
        <v>SUCCESS</v>
      </c>
      <c r="E1840" s="1" t="str">
        <f>_xlfn.XLOOKUP(A1840,Processed_data!A:A,Processed_data!G:G)</f>
        <v>SUCCESS</v>
      </c>
      <c r="F1840" s="1">
        <f>COUNTIF(bank_processed_transactions[transaction_id],A1840)</f>
        <v>1</v>
      </c>
      <c r="G1840" s="1" t="str">
        <f t="shared" si="280"/>
        <v>found</v>
      </c>
      <c r="H1840" s="1" t="str">
        <f t="shared" si="281"/>
        <v>Not Duplicate</v>
      </c>
      <c r="I1840" s="1" t="str">
        <f t="shared" si="282"/>
        <v>match</v>
      </c>
      <c r="J1840" s="1" t="str">
        <f t="shared" si="283"/>
        <v>match</v>
      </c>
      <c r="K1840" s="1">
        <f t="shared" si="284"/>
        <v>0</v>
      </c>
      <c r="L1840" s="2">
        <f>IF(F1840=0,"not processed",_xlfn.MINIFS(Processed_data!H:H,Processed_data!A:A,A1840))</f>
        <v>46059</v>
      </c>
      <c r="M1840" s="1">
        <f>IF(F1840=0,"not processed",ABS(bank_source_transactions__1[[#This Row],[transaction_date]]-Reconciliation!L1840))</f>
        <v>2</v>
      </c>
      <c r="N1840" s="1" t="str" cm="1">
        <f t="array" ref="N1840">_xlfn.IFS(M1840="not Processed", "Not Processed",M1840&gt;2,"SLA Breached",M1840&lt;=2,"Within SLA")</f>
        <v>Within SLA</v>
      </c>
      <c r="O1840" s="1" t="str">
        <f>_xlfn.XLOOKUP(A1840,Source_data!A:A,Source_data!D:D)</f>
        <v>CARD</v>
      </c>
      <c r="P1840" s="1">
        <f t="shared" si="285"/>
        <v>0</v>
      </c>
      <c r="Q1840" s="1">
        <f t="shared" si="286"/>
        <v>0</v>
      </c>
      <c r="R1840" s="1">
        <f t="shared" si="287"/>
        <v>0</v>
      </c>
      <c r="S1840" s="1">
        <f t="shared" si="288"/>
        <v>0</v>
      </c>
      <c r="T1840" s="1">
        <f t="shared" si="289"/>
        <v>0</v>
      </c>
      <c r="U1840" s="1" t="str">
        <f>_xlfn.XLOOKUP(Table3[[#This Row],[Transaction ID]],Source_data!A:A,Source_data!E:E)</f>
        <v>Hyderabad</v>
      </c>
      <c r="V1840" s="1">
        <f>_xlfn.IFNA(_xlfn.XLOOKUP(A1840,bank_processed_transactions[transaction_id],bank_processed_transactions[processing_minutes]),"")</f>
        <v>41</v>
      </c>
      <c r="W1840" s="31">
        <f>_xlfn.XLOOKUP(A1840,Source_data!A:A,Source_data!B:B)</f>
        <v>46057</v>
      </c>
    </row>
    <row r="1841" spans="1:23" x14ac:dyDescent="0.3">
      <c r="A1841" s="4" t="s">
        <v>3220</v>
      </c>
      <c r="B1841" s="1">
        <f>_xlfn.XLOOKUP(A1841,bank_source_transactions__1[transaction_id],bank_source_transactions__1[amount_inr])</f>
        <v>8704.5300000000007</v>
      </c>
      <c r="C1841" s="1">
        <f>_xlfn.XLOOKUP(A1841,Processed_data!A:A,Processed_data!F:F)</f>
        <v>8704.5300000000007</v>
      </c>
      <c r="D1841" s="1" t="str">
        <f>_xlfn.XLOOKUP(A1841,bank_source_transactions__1[transaction_id],bank_source_transactions__1[transaction_status])</f>
        <v>REVERSED</v>
      </c>
      <c r="E1841" s="1" t="str">
        <f>_xlfn.XLOOKUP(A1841,Processed_data!A:A,Processed_data!G:G)</f>
        <v>REVERSED</v>
      </c>
      <c r="F1841" s="1">
        <f>COUNTIF(bank_processed_transactions[transaction_id],A1841)</f>
        <v>1</v>
      </c>
      <c r="G1841" s="1" t="str">
        <f t="shared" si="280"/>
        <v>found</v>
      </c>
      <c r="H1841" s="1" t="str">
        <f t="shared" si="281"/>
        <v>Not Duplicate</v>
      </c>
      <c r="I1841" s="1" t="str">
        <f t="shared" si="282"/>
        <v>match</v>
      </c>
      <c r="J1841" s="1" t="str">
        <f t="shared" si="283"/>
        <v>match</v>
      </c>
      <c r="K1841" s="1">
        <f t="shared" si="284"/>
        <v>0</v>
      </c>
      <c r="L1841" s="2">
        <f>IF(F1841=0,"not processed",_xlfn.MINIFS(Processed_data!H:H,Processed_data!A:A,A1841))</f>
        <v>46061</v>
      </c>
      <c r="M1841" s="1">
        <f>IF(F1841=0,"not processed",ABS(bank_source_transactions__1[[#This Row],[transaction_date]]-Reconciliation!L1841))</f>
        <v>1</v>
      </c>
      <c r="N1841" s="1" t="str" cm="1">
        <f t="array" ref="N1841">_xlfn.IFS(M1841="not Processed", "Not Processed",M1841&gt;2,"SLA Breached",M1841&lt;=2,"Within SLA")</f>
        <v>Within SLA</v>
      </c>
      <c r="O1841" s="1" t="str">
        <f>_xlfn.XLOOKUP(A1841,Source_data!A:A,Source_data!D:D)</f>
        <v>ATM</v>
      </c>
      <c r="P1841" s="1">
        <f t="shared" si="285"/>
        <v>0</v>
      </c>
      <c r="Q1841" s="1">
        <f t="shared" si="286"/>
        <v>0</v>
      </c>
      <c r="R1841" s="1">
        <f t="shared" si="287"/>
        <v>0</v>
      </c>
      <c r="S1841" s="1">
        <f t="shared" si="288"/>
        <v>0</v>
      </c>
      <c r="T1841" s="1">
        <f t="shared" si="289"/>
        <v>0</v>
      </c>
      <c r="U1841" s="1" t="str">
        <f>_xlfn.XLOOKUP(Table3[[#This Row],[Transaction ID]],Source_data!A:A,Source_data!E:E)</f>
        <v>Hyderabad</v>
      </c>
      <c r="V1841" s="1">
        <f>_xlfn.IFNA(_xlfn.XLOOKUP(A1841,bank_processed_transactions[transaction_id],bank_processed_transactions[processing_minutes]),"")</f>
        <v>60.4</v>
      </c>
      <c r="W1841" s="31">
        <f>_xlfn.XLOOKUP(A1841,Source_data!A:A,Source_data!B:B)</f>
        <v>46060</v>
      </c>
    </row>
    <row r="1842" spans="1:23" x14ac:dyDescent="0.3">
      <c r="A1842" s="3" t="s">
        <v>692</v>
      </c>
      <c r="B1842" s="1">
        <f>_xlfn.XLOOKUP(A1842,bank_source_transactions__1[transaction_id],bank_source_transactions__1[amount_inr])</f>
        <v>3365.78</v>
      </c>
      <c r="C1842" s="1">
        <f>_xlfn.XLOOKUP(A1842,Processed_data!A:A,Processed_data!F:F)</f>
        <v>3365.78</v>
      </c>
      <c r="D1842" s="1" t="str">
        <f>_xlfn.XLOOKUP(A1842,bank_source_transactions__1[transaction_id],bank_source_transactions__1[transaction_status])</f>
        <v>SUCCESS</v>
      </c>
      <c r="E1842" s="1" t="str">
        <f>_xlfn.XLOOKUP(A1842,Processed_data!A:A,Processed_data!G:G)</f>
        <v>SUCCESS</v>
      </c>
      <c r="F1842" s="1">
        <f>COUNTIF(bank_processed_transactions[transaction_id],A1842)</f>
        <v>1</v>
      </c>
      <c r="G1842" s="1" t="str">
        <f t="shared" si="280"/>
        <v>found</v>
      </c>
      <c r="H1842" s="1" t="str">
        <f t="shared" si="281"/>
        <v>Not Duplicate</v>
      </c>
      <c r="I1842" s="1" t="str">
        <f t="shared" si="282"/>
        <v>match</v>
      </c>
      <c r="J1842" s="1" t="str">
        <f t="shared" si="283"/>
        <v>match</v>
      </c>
      <c r="K1842" s="1">
        <f t="shared" si="284"/>
        <v>0</v>
      </c>
      <c r="L1842" s="2">
        <f>IF(F1842=0,"not processed",_xlfn.MINIFS(Processed_data!H:H,Processed_data!A:A,A1842))</f>
        <v>46090</v>
      </c>
      <c r="M1842" s="1">
        <f>IF(F1842=0,"not processed",ABS(bank_source_transactions__1[[#This Row],[transaction_date]]-Reconciliation!L1842))</f>
        <v>3</v>
      </c>
      <c r="N1842" s="1" t="str" cm="1">
        <f t="array" ref="N1842">_xlfn.IFS(M1842="not Processed", "Not Processed",M1842&gt;2,"SLA Breached",M1842&lt;=2,"Within SLA")</f>
        <v>SLA Breached</v>
      </c>
      <c r="O1842" s="1" t="str">
        <f>_xlfn.XLOOKUP(A1842,Source_data!A:A,Source_data!D:D)</f>
        <v>IMPS</v>
      </c>
      <c r="P1842" s="1">
        <f t="shared" si="285"/>
        <v>0</v>
      </c>
      <c r="Q1842" s="1">
        <f t="shared" si="286"/>
        <v>0</v>
      </c>
      <c r="R1842" s="1">
        <f t="shared" si="287"/>
        <v>0</v>
      </c>
      <c r="S1842" s="1">
        <f t="shared" si="288"/>
        <v>0</v>
      </c>
      <c r="T1842" s="1">
        <f t="shared" si="289"/>
        <v>1</v>
      </c>
      <c r="U1842" s="1" t="str">
        <f>_xlfn.XLOOKUP(Table3[[#This Row],[Transaction ID]],Source_data!A:A,Source_data!E:E)</f>
        <v>Hyderabad</v>
      </c>
      <c r="V1842" s="1">
        <f>_xlfn.IFNA(_xlfn.XLOOKUP(A1842,bank_processed_transactions[transaction_id],bank_processed_transactions[processing_minutes]),"")</f>
        <v>33.799999999999997</v>
      </c>
      <c r="W1842" s="31">
        <f>_xlfn.XLOOKUP(A1842,Source_data!A:A,Source_data!B:B)</f>
        <v>46087</v>
      </c>
    </row>
    <row r="1843" spans="1:23" x14ac:dyDescent="0.3">
      <c r="A1843" s="4" t="s">
        <v>1514</v>
      </c>
      <c r="B1843" s="1">
        <f>_xlfn.XLOOKUP(A1843,bank_source_transactions__1[transaction_id],bank_source_transactions__1[amount_inr])</f>
        <v>5147.2299999999996</v>
      </c>
      <c r="C1843" s="1">
        <f>_xlfn.XLOOKUP(A1843,Processed_data!A:A,Processed_data!F:F)</f>
        <v>5147.2299999999996</v>
      </c>
      <c r="D1843" s="1" t="str">
        <f>_xlfn.XLOOKUP(A1843,bank_source_transactions__1[transaction_id],bank_source_transactions__1[transaction_status])</f>
        <v>SUCCESS</v>
      </c>
      <c r="E1843" s="1" t="str">
        <f>_xlfn.XLOOKUP(A1843,Processed_data!A:A,Processed_data!G:G)</f>
        <v>SUCCESS</v>
      </c>
      <c r="F1843" s="1">
        <f>COUNTIF(bank_processed_transactions[transaction_id],A1843)</f>
        <v>1</v>
      </c>
      <c r="G1843" s="1" t="str">
        <f t="shared" si="280"/>
        <v>found</v>
      </c>
      <c r="H1843" s="1" t="str">
        <f t="shared" si="281"/>
        <v>Not Duplicate</v>
      </c>
      <c r="I1843" s="1" t="str">
        <f t="shared" si="282"/>
        <v>match</v>
      </c>
      <c r="J1843" s="1" t="str">
        <f t="shared" si="283"/>
        <v>match</v>
      </c>
      <c r="K1843" s="1">
        <f t="shared" si="284"/>
        <v>0</v>
      </c>
      <c r="L1843" s="2">
        <f>IF(F1843=0,"not processed",_xlfn.MINIFS(Processed_data!H:H,Processed_data!A:A,A1843))</f>
        <v>46035</v>
      </c>
      <c r="M1843" s="1">
        <f>IF(F1843=0,"not processed",ABS(bank_source_transactions__1[[#This Row],[transaction_date]]-Reconciliation!L1843))</f>
        <v>1</v>
      </c>
      <c r="N1843" s="1" t="str" cm="1">
        <f t="array" ref="N1843">_xlfn.IFS(M1843="not Processed", "Not Processed",M1843&gt;2,"SLA Breached",M1843&lt;=2,"Within SLA")</f>
        <v>Within SLA</v>
      </c>
      <c r="O1843" s="1" t="str">
        <f>_xlfn.XLOOKUP(A1843,Source_data!A:A,Source_data!D:D)</f>
        <v>UPI</v>
      </c>
      <c r="P1843" s="1">
        <f t="shared" si="285"/>
        <v>0</v>
      </c>
      <c r="Q1843" s="1">
        <f t="shared" si="286"/>
        <v>0</v>
      </c>
      <c r="R1843" s="1">
        <f t="shared" si="287"/>
        <v>0</v>
      </c>
      <c r="S1843" s="1">
        <f t="shared" si="288"/>
        <v>0</v>
      </c>
      <c r="T1843" s="1">
        <f t="shared" si="289"/>
        <v>0</v>
      </c>
      <c r="U1843" s="1" t="str">
        <f>_xlfn.XLOOKUP(Table3[[#This Row],[Transaction ID]],Source_data!A:A,Source_data!E:E)</f>
        <v>Pune</v>
      </c>
      <c r="V1843" s="1">
        <f>_xlfn.IFNA(_xlfn.XLOOKUP(A1843,bank_processed_transactions[transaction_id],bank_processed_transactions[processing_minutes]),"")</f>
        <v>43.9</v>
      </c>
      <c r="W1843" s="31">
        <f>_xlfn.XLOOKUP(A1843,Source_data!A:A,Source_data!B:B)</f>
        <v>46034</v>
      </c>
    </row>
    <row r="1844" spans="1:23" x14ac:dyDescent="0.3">
      <c r="A1844" s="3" t="s">
        <v>3285</v>
      </c>
      <c r="B1844" s="1">
        <f>_xlfn.XLOOKUP(A1844,bank_source_transactions__1[transaction_id],bank_source_transactions__1[amount_inr])</f>
        <v>19249.3</v>
      </c>
      <c r="C1844" s="1">
        <f>_xlfn.XLOOKUP(A1844,Processed_data!A:A,Processed_data!F:F)</f>
        <v>19249.3</v>
      </c>
      <c r="D1844" s="1" t="str">
        <f>_xlfn.XLOOKUP(A1844,bank_source_transactions__1[transaction_id],bank_source_transactions__1[transaction_status])</f>
        <v>SUCCESS</v>
      </c>
      <c r="E1844" s="1" t="str">
        <f>_xlfn.XLOOKUP(A1844,Processed_data!A:A,Processed_data!G:G)</f>
        <v>SUCCESS</v>
      </c>
      <c r="F1844" s="1">
        <f>COUNTIF(bank_processed_transactions[transaction_id],A1844)</f>
        <v>1</v>
      </c>
      <c r="G1844" s="1" t="str">
        <f t="shared" si="280"/>
        <v>found</v>
      </c>
      <c r="H1844" s="1" t="str">
        <f t="shared" si="281"/>
        <v>Not Duplicate</v>
      </c>
      <c r="I1844" s="1" t="str">
        <f t="shared" si="282"/>
        <v>match</v>
      </c>
      <c r="J1844" s="1" t="str">
        <f t="shared" si="283"/>
        <v>match</v>
      </c>
      <c r="K1844" s="1">
        <f t="shared" si="284"/>
        <v>0</v>
      </c>
      <c r="L1844" s="2">
        <f>IF(F1844=0,"not processed",_xlfn.MINIFS(Processed_data!H:H,Processed_data!A:A,A1844))</f>
        <v>46054</v>
      </c>
      <c r="M1844" s="1">
        <f>IF(F1844=0,"not processed",ABS(bank_source_transactions__1[[#This Row],[transaction_date]]-Reconciliation!L1844))</f>
        <v>1</v>
      </c>
      <c r="N1844" s="1" t="str" cm="1">
        <f t="array" ref="N1844">_xlfn.IFS(M1844="not Processed", "Not Processed",M1844&gt;2,"SLA Breached",M1844&lt;=2,"Within SLA")</f>
        <v>Within SLA</v>
      </c>
      <c r="O1844" s="1" t="str">
        <f>_xlfn.XLOOKUP(A1844,Source_data!A:A,Source_data!D:D)</f>
        <v>UPI</v>
      </c>
      <c r="P1844" s="1">
        <f t="shared" si="285"/>
        <v>0</v>
      </c>
      <c r="Q1844" s="1">
        <f t="shared" si="286"/>
        <v>0</v>
      </c>
      <c r="R1844" s="1">
        <f t="shared" si="287"/>
        <v>0</v>
      </c>
      <c r="S1844" s="1">
        <f t="shared" si="288"/>
        <v>0</v>
      </c>
      <c r="T1844" s="1">
        <f t="shared" si="289"/>
        <v>0</v>
      </c>
      <c r="U1844" s="1" t="str">
        <f>_xlfn.XLOOKUP(Table3[[#This Row],[Transaction ID]],Source_data!A:A,Source_data!E:E)</f>
        <v>Bengaluru</v>
      </c>
      <c r="V1844" s="1">
        <f>_xlfn.IFNA(_xlfn.XLOOKUP(A1844,bank_processed_transactions[transaction_id],bank_processed_transactions[processing_minutes]),"")</f>
        <v>12.3</v>
      </c>
      <c r="W1844" s="31">
        <f>_xlfn.XLOOKUP(A1844,Source_data!A:A,Source_data!B:B)</f>
        <v>46053</v>
      </c>
    </row>
    <row r="1845" spans="1:23" x14ac:dyDescent="0.3">
      <c r="A1845" s="4" t="s">
        <v>2377</v>
      </c>
      <c r="B1845" s="1">
        <f>_xlfn.XLOOKUP(A1845,bank_source_transactions__1[transaction_id],bank_source_transactions__1[amount_inr])</f>
        <v>39400.14</v>
      </c>
      <c r="C1845" s="1">
        <f>_xlfn.XLOOKUP(A1845,Processed_data!A:A,Processed_data!F:F)</f>
        <v>39400.14</v>
      </c>
      <c r="D1845" s="1" t="str">
        <f>_xlfn.XLOOKUP(A1845,bank_source_transactions__1[transaction_id],bank_source_transactions__1[transaction_status])</f>
        <v>SUCCESS</v>
      </c>
      <c r="E1845" s="1" t="str">
        <f>_xlfn.XLOOKUP(A1845,Processed_data!A:A,Processed_data!G:G)</f>
        <v>SUCCESS</v>
      </c>
      <c r="F1845" s="1">
        <f>COUNTIF(bank_processed_transactions[transaction_id],A1845)</f>
        <v>1</v>
      </c>
      <c r="G1845" s="1" t="str">
        <f t="shared" si="280"/>
        <v>found</v>
      </c>
      <c r="H1845" s="1" t="str">
        <f t="shared" si="281"/>
        <v>Not Duplicate</v>
      </c>
      <c r="I1845" s="1" t="str">
        <f t="shared" si="282"/>
        <v>match</v>
      </c>
      <c r="J1845" s="1" t="str">
        <f t="shared" si="283"/>
        <v>match</v>
      </c>
      <c r="K1845" s="1">
        <f t="shared" si="284"/>
        <v>0</v>
      </c>
      <c r="L1845" s="2">
        <f>IF(F1845=0,"not processed",_xlfn.MINIFS(Processed_data!H:H,Processed_data!A:A,A1845))</f>
        <v>46101</v>
      </c>
      <c r="M1845" s="1">
        <f>IF(F1845=0,"not processed",ABS(bank_source_transactions__1[[#This Row],[transaction_date]]-Reconciliation!L1845))</f>
        <v>0</v>
      </c>
      <c r="N1845" s="1" t="str" cm="1">
        <f t="array" ref="N1845">_xlfn.IFS(M1845="not Processed", "Not Processed",M1845&gt;2,"SLA Breached",M1845&lt;=2,"Within SLA")</f>
        <v>Within SLA</v>
      </c>
      <c r="O1845" s="1" t="str">
        <f>_xlfn.XLOOKUP(A1845,Source_data!A:A,Source_data!D:D)</f>
        <v>UPI</v>
      </c>
      <c r="P1845" s="1">
        <f t="shared" si="285"/>
        <v>0</v>
      </c>
      <c r="Q1845" s="1">
        <f t="shared" si="286"/>
        <v>0</v>
      </c>
      <c r="R1845" s="1">
        <f t="shared" si="287"/>
        <v>0</v>
      </c>
      <c r="S1845" s="1">
        <f t="shared" si="288"/>
        <v>0</v>
      </c>
      <c r="T1845" s="1">
        <f t="shared" si="289"/>
        <v>0</v>
      </c>
      <c r="U1845" s="1" t="str">
        <f>_xlfn.XLOOKUP(Table3[[#This Row],[Transaction ID]],Source_data!A:A,Source_data!E:E)</f>
        <v>Hyderabad</v>
      </c>
      <c r="V1845" s="1">
        <f>_xlfn.IFNA(_xlfn.XLOOKUP(A1845,bank_processed_transactions[transaction_id],bank_processed_transactions[processing_minutes]),"")</f>
        <v>33.4</v>
      </c>
      <c r="W1845" s="31">
        <f>_xlfn.XLOOKUP(A1845,Source_data!A:A,Source_data!B:B)</f>
        <v>46101</v>
      </c>
    </row>
    <row r="1846" spans="1:23" x14ac:dyDescent="0.3">
      <c r="A1846" s="3" t="s">
        <v>4814</v>
      </c>
      <c r="B1846" s="1">
        <f>_xlfn.XLOOKUP(A1846,bank_source_transactions__1[transaction_id],bank_source_transactions__1[amount_inr])</f>
        <v>11485.02</v>
      </c>
      <c r="C1846" s="1">
        <f>_xlfn.XLOOKUP(A1846,Processed_data!A:A,Processed_data!F:F)</f>
        <v>11485.02</v>
      </c>
      <c r="D1846" s="1" t="str">
        <f>_xlfn.XLOOKUP(A1846,bank_source_transactions__1[transaction_id],bank_source_transactions__1[transaction_status])</f>
        <v>SUCCESS</v>
      </c>
      <c r="E1846" s="1" t="str">
        <f>_xlfn.XLOOKUP(A1846,Processed_data!A:A,Processed_data!G:G)</f>
        <v>SUCCESS</v>
      </c>
      <c r="F1846" s="1">
        <f>COUNTIF(bank_processed_transactions[transaction_id],A1846)</f>
        <v>1</v>
      </c>
      <c r="G1846" s="1" t="str">
        <f t="shared" si="280"/>
        <v>found</v>
      </c>
      <c r="H1846" s="1" t="str">
        <f t="shared" si="281"/>
        <v>Not Duplicate</v>
      </c>
      <c r="I1846" s="1" t="str">
        <f t="shared" si="282"/>
        <v>match</v>
      </c>
      <c r="J1846" s="1" t="str">
        <f t="shared" si="283"/>
        <v>match</v>
      </c>
      <c r="K1846" s="1">
        <f t="shared" si="284"/>
        <v>0</v>
      </c>
      <c r="L1846" s="2">
        <f>IF(F1846=0,"not processed",_xlfn.MINIFS(Processed_data!H:H,Processed_data!A:A,A1846))</f>
        <v>46041</v>
      </c>
      <c r="M1846" s="1">
        <f>IF(F1846=0,"not processed",ABS(bank_source_transactions__1[[#This Row],[transaction_date]]-Reconciliation!L1846))</f>
        <v>3</v>
      </c>
      <c r="N1846" s="1" t="str" cm="1">
        <f t="array" ref="N1846">_xlfn.IFS(M1846="not Processed", "Not Processed",M1846&gt;2,"SLA Breached",M1846&lt;=2,"Within SLA")</f>
        <v>SLA Breached</v>
      </c>
      <c r="O1846" s="1" t="str">
        <f>_xlfn.XLOOKUP(A1846,Source_data!A:A,Source_data!D:D)</f>
        <v>NEFT</v>
      </c>
      <c r="P1846" s="1">
        <f t="shared" si="285"/>
        <v>0</v>
      </c>
      <c r="Q1846" s="1">
        <f t="shared" si="286"/>
        <v>0</v>
      </c>
      <c r="R1846" s="1">
        <f t="shared" si="287"/>
        <v>0</v>
      </c>
      <c r="S1846" s="1">
        <f t="shared" si="288"/>
        <v>0</v>
      </c>
      <c r="T1846" s="1">
        <f t="shared" si="289"/>
        <v>1</v>
      </c>
      <c r="U1846" s="1" t="str">
        <f>_xlfn.XLOOKUP(Table3[[#This Row],[Transaction ID]],Source_data!A:A,Source_data!E:E)</f>
        <v>Bengaluru</v>
      </c>
      <c r="V1846" s="1">
        <f>_xlfn.IFNA(_xlfn.XLOOKUP(A1846,bank_processed_transactions[transaction_id],bank_processed_transactions[processing_minutes]),"")</f>
        <v>8.8000000000000007</v>
      </c>
      <c r="W1846" s="31">
        <f>_xlfn.XLOOKUP(A1846,Source_data!A:A,Source_data!B:B)</f>
        <v>46038</v>
      </c>
    </row>
    <row r="1847" spans="1:23" x14ac:dyDescent="0.3">
      <c r="A1847" s="4" t="s">
        <v>2719</v>
      </c>
      <c r="B1847" s="1">
        <f>_xlfn.XLOOKUP(A1847,bank_source_transactions__1[transaction_id],bank_source_transactions__1[amount_inr])</f>
        <v>1688.3</v>
      </c>
      <c r="C1847" s="1">
        <f>_xlfn.XLOOKUP(A1847,Processed_data!A:A,Processed_data!F:F)</f>
        <v>1688.3</v>
      </c>
      <c r="D1847" s="1" t="str">
        <f>_xlfn.XLOOKUP(A1847,bank_source_transactions__1[transaction_id],bank_source_transactions__1[transaction_status])</f>
        <v>SUCCESS</v>
      </c>
      <c r="E1847" s="1" t="str">
        <f>_xlfn.XLOOKUP(A1847,Processed_data!A:A,Processed_data!G:G)</f>
        <v>SUCCESS</v>
      </c>
      <c r="F1847" s="1">
        <f>COUNTIF(bank_processed_transactions[transaction_id],A1847)</f>
        <v>1</v>
      </c>
      <c r="G1847" s="1" t="str">
        <f t="shared" si="280"/>
        <v>found</v>
      </c>
      <c r="H1847" s="1" t="str">
        <f t="shared" si="281"/>
        <v>Not Duplicate</v>
      </c>
      <c r="I1847" s="1" t="str">
        <f t="shared" si="282"/>
        <v>match</v>
      </c>
      <c r="J1847" s="1" t="str">
        <f t="shared" si="283"/>
        <v>match</v>
      </c>
      <c r="K1847" s="1">
        <f t="shared" si="284"/>
        <v>0</v>
      </c>
      <c r="L1847" s="2">
        <f>IF(F1847=0,"not processed",_xlfn.MINIFS(Processed_data!H:H,Processed_data!A:A,A1847))</f>
        <v>46062</v>
      </c>
      <c r="M1847" s="1">
        <f>IF(F1847=0,"not processed",ABS(bank_source_transactions__1[[#This Row],[transaction_date]]-Reconciliation!L1847))</f>
        <v>1</v>
      </c>
      <c r="N1847" s="1" t="str" cm="1">
        <f t="array" ref="N1847">_xlfn.IFS(M1847="not Processed", "Not Processed",M1847&gt;2,"SLA Breached",M1847&lt;=2,"Within SLA")</f>
        <v>Within SLA</v>
      </c>
      <c r="O1847" s="1" t="str">
        <f>_xlfn.XLOOKUP(A1847,Source_data!A:A,Source_data!D:D)</f>
        <v>CARD</v>
      </c>
      <c r="P1847" s="1">
        <f t="shared" si="285"/>
        <v>0</v>
      </c>
      <c r="Q1847" s="1">
        <f t="shared" si="286"/>
        <v>0</v>
      </c>
      <c r="R1847" s="1">
        <f t="shared" si="287"/>
        <v>0</v>
      </c>
      <c r="S1847" s="1">
        <f t="shared" si="288"/>
        <v>0</v>
      </c>
      <c r="T1847" s="1">
        <f t="shared" si="289"/>
        <v>0</v>
      </c>
      <c r="U1847" s="1" t="str">
        <f>_xlfn.XLOOKUP(Table3[[#This Row],[Transaction ID]],Source_data!A:A,Source_data!E:E)</f>
        <v>Pune</v>
      </c>
      <c r="V1847" s="1">
        <f>_xlfn.IFNA(_xlfn.XLOOKUP(A1847,bank_processed_transactions[transaction_id],bank_processed_transactions[processing_minutes]),"")</f>
        <v>5.4</v>
      </c>
      <c r="W1847" s="31">
        <f>_xlfn.XLOOKUP(A1847,Source_data!A:A,Source_data!B:B)</f>
        <v>46061</v>
      </c>
    </row>
    <row r="1848" spans="1:23" x14ac:dyDescent="0.3">
      <c r="A1848" s="3" t="s">
        <v>2351</v>
      </c>
      <c r="B1848" s="1">
        <f>_xlfn.XLOOKUP(A1848,bank_source_transactions__1[transaction_id],bank_source_transactions__1[amount_inr])</f>
        <v>3860.23</v>
      </c>
      <c r="C1848" s="1">
        <f>_xlfn.XLOOKUP(A1848,Processed_data!A:A,Processed_data!F:F)</f>
        <v>3860.23</v>
      </c>
      <c r="D1848" s="1" t="str">
        <f>_xlfn.XLOOKUP(A1848,bank_source_transactions__1[transaction_id],bank_source_transactions__1[transaction_status])</f>
        <v>SUCCESS</v>
      </c>
      <c r="E1848" s="1" t="str">
        <f>_xlfn.XLOOKUP(A1848,Processed_data!A:A,Processed_data!G:G)</f>
        <v>SUCCESS</v>
      </c>
      <c r="F1848" s="1">
        <f>COUNTIF(bank_processed_transactions[transaction_id],A1848)</f>
        <v>1</v>
      </c>
      <c r="G1848" s="1" t="str">
        <f t="shared" si="280"/>
        <v>found</v>
      </c>
      <c r="H1848" s="1" t="str">
        <f t="shared" si="281"/>
        <v>Not Duplicate</v>
      </c>
      <c r="I1848" s="1" t="str">
        <f t="shared" si="282"/>
        <v>match</v>
      </c>
      <c r="J1848" s="1" t="str">
        <f t="shared" si="283"/>
        <v>match</v>
      </c>
      <c r="K1848" s="1">
        <f t="shared" si="284"/>
        <v>0</v>
      </c>
      <c r="L1848" s="2">
        <f>IF(F1848=0,"not processed",_xlfn.MINIFS(Processed_data!H:H,Processed_data!A:A,A1848))</f>
        <v>46027</v>
      </c>
      <c r="M1848" s="1">
        <f>IF(F1848=0,"not processed",ABS(bank_source_transactions__1[[#This Row],[transaction_date]]-Reconciliation!L1848))</f>
        <v>2</v>
      </c>
      <c r="N1848" s="1" t="str" cm="1">
        <f t="array" ref="N1848">_xlfn.IFS(M1848="not Processed", "Not Processed",M1848&gt;2,"SLA Breached",M1848&lt;=2,"Within SLA")</f>
        <v>Within SLA</v>
      </c>
      <c r="O1848" s="1" t="str">
        <f>_xlfn.XLOOKUP(A1848,Source_data!A:A,Source_data!D:D)</f>
        <v>UPI</v>
      </c>
      <c r="P1848" s="1">
        <f t="shared" si="285"/>
        <v>0</v>
      </c>
      <c r="Q1848" s="1">
        <f t="shared" si="286"/>
        <v>0</v>
      </c>
      <c r="R1848" s="1">
        <f t="shared" si="287"/>
        <v>0</v>
      </c>
      <c r="S1848" s="1">
        <f t="shared" si="288"/>
        <v>0</v>
      </c>
      <c r="T1848" s="1">
        <f t="shared" si="289"/>
        <v>0</v>
      </c>
      <c r="U1848" s="1" t="str">
        <f>_xlfn.XLOOKUP(Table3[[#This Row],[Transaction ID]],Source_data!A:A,Source_data!E:E)</f>
        <v>Hyderabad</v>
      </c>
      <c r="V1848" s="1">
        <f>_xlfn.IFNA(_xlfn.XLOOKUP(A1848,bank_processed_transactions[transaction_id],bank_processed_transactions[processing_minutes]),"")</f>
        <v>28</v>
      </c>
      <c r="W1848" s="31">
        <f>_xlfn.XLOOKUP(A1848,Source_data!A:A,Source_data!B:B)</f>
        <v>46025</v>
      </c>
    </row>
    <row r="1849" spans="1:23" x14ac:dyDescent="0.3">
      <c r="A1849" s="4" t="s">
        <v>3147</v>
      </c>
      <c r="B1849" s="1">
        <f>_xlfn.XLOOKUP(A1849,bank_source_transactions__1[transaction_id],bank_source_transactions__1[amount_inr])</f>
        <v>1949.75</v>
      </c>
      <c r="C1849" s="1">
        <f>_xlfn.XLOOKUP(A1849,Processed_data!A:A,Processed_data!F:F)</f>
        <v>1949.75</v>
      </c>
      <c r="D1849" s="1" t="str">
        <f>_xlfn.XLOOKUP(A1849,bank_source_transactions__1[transaction_id],bank_source_transactions__1[transaction_status])</f>
        <v>SUCCESS</v>
      </c>
      <c r="E1849" s="1" t="str">
        <f>_xlfn.XLOOKUP(A1849,Processed_data!A:A,Processed_data!G:G)</f>
        <v>SUCCESS</v>
      </c>
      <c r="F1849" s="1">
        <f>COUNTIF(bank_processed_transactions[transaction_id],A1849)</f>
        <v>1</v>
      </c>
      <c r="G1849" s="1" t="str">
        <f t="shared" si="280"/>
        <v>found</v>
      </c>
      <c r="H1849" s="1" t="str">
        <f t="shared" si="281"/>
        <v>Not Duplicate</v>
      </c>
      <c r="I1849" s="1" t="str">
        <f t="shared" si="282"/>
        <v>match</v>
      </c>
      <c r="J1849" s="1" t="str">
        <f t="shared" si="283"/>
        <v>match</v>
      </c>
      <c r="K1849" s="1">
        <f t="shared" si="284"/>
        <v>0</v>
      </c>
      <c r="L1849" s="2">
        <f>IF(F1849=0,"not processed",_xlfn.MINIFS(Processed_data!H:H,Processed_data!A:A,A1849))</f>
        <v>46091</v>
      </c>
      <c r="M1849" s="1">
        <f>IF(F1849=0,"not processed",ABS(bank_source_transactions__1[[#This Row],[transaction_date]]-Reconciliation!L1849))</f>
        <v>3</v>
      </c>
      <c r="N1849" s="1" t="str" cm="1">
        <f t="array" ref="N1849">_xlfn.IFS(M1849="not Processed", "Not Processed",M1849&gt;2,"SLA Breached",M1849&lt;=2,"Within SLA")</f>
        <v>SLA Breached</v>
      </c>
      <c r="O1849" s="1" t="str">
        <f>_xlfn.XLOOKUP(A1849,Source_data!A:A,Source_data!D:D)</f>
        <v>UPI</v>
      </c>
      <c r="P1849" s="1">
        <f t="shared" si="285"/>
        <v>0</v>
      </c>
      <c r="Q1849" s="1">
        <f t="shared" si="286"/>
        <v>0</v>
      </c>
      <c r="R1849" s="1">
        <f t="shared" si="287"/>
        <v>0</v>
      </c>
      <c r="S1849" s="1">
        <f t="shared" si="288"/>
        <v>0</v>
      </c>
      <c r="T1849" s="1">
        <f t="shared" si="289"/>
        <v>1</v>
      </c>
      <c r="U1849" s="1" t="str">
        <f>_xlfn.XLOOKUP(Table3[[#This Row],[Transaction ID]],Source_data!A:A,Source_data!E:E)</f>
        <v>Pune</v>
      </c>
      <c r="V1849" s="1">
        <f>_xlfn.IFNA(_xlfn.XLOOKUP(A1849,bank_processed_transactions[transaction_id],bank_processed_transactions[processing_minutes]),"")</f>
        <v>28.2</v>
      </c>
      <c r="W1849" s="31">
        <f>_xlfn.XLOOKUP(A1849,Source_data!A:A,Source_data!B:B)</f>
        <v>46088</v>
      </c>
    </row>
    <row r="1850" spans="1:23" x14ac:dyDescent="0.3">
      <c r="A1850" s="3" t="s">
        <v>3764</v>
      </c>
      <c r="B1850" s="1">
        <f>_xlfn.XLOOKUP(A1850,bank_source_transactions__1[transaction_id],bank_source_transactions__1[amount_inr])</f>
        <v>17027.12</v>
      </c>
      <c r="C1850" s="1">
        <f>_xlfn.XLOOKUP(A1850,Processed_data!A:A,Processed_data!F:F)</f>
        <v>17027.12</v>
      </c>
      <c r="D1850" s="1" t="str">
        <f>_xlfn.XLOOKUP(A1850,bank_source_transactions__1[transaction_id],bank_source_transactions__1[transaction_status])</f>
        <v>SUCCESS</v>
      </c>
      <c r="E1850" s="1" t="str">
        <f>_xlfn.XLOOKUP(A1850,Processed_data!A:A,Processed_data!G:G)</f>
        <v>SUCCESS</v>
      </c>
      <c r="F1850" s="1">
        <f>COUNTIF(bank_processed_transactions[transaction_id],A1850)</f>
        <v>1</v>
      </c>
      <c r="G1850" s="1" t="str">
        <f t="shared" si="280"/>
        <v>found</v>
      </c>
      <c r="H1850" s="1" t="str">
        <f t="shared" si="281"/>
        <v>Not Duplicate</v>
      </c>
      <c r="I1850" s="1" t="str">
        <f t="shared" si="282"/>
        <v>match</v>
      </c>
      <c r="J1850" s="1" t="str">
        <f t="shared" si="283"/>
        <v>match</v>
      </c>
      <c r="K1850" s="1">
        <f t="shared" si="284"/>
        <v>0</v>
      </c>
      <c r="L1850" s="2">
        <f>IF(F1850=0,"not processed",_xlfn.MINIFS(Processed_data!H:H,Processed_data!A:A,A1850))</f>
        <v>46097</v>
      </c>
      <c r="M1850" s="1">
        <f>IF(F1850=0,"not processed",ABS(bank_source_transactions__1[[#This Row],[transaction_date]]-Reconciliation!L1850))</f>
        <v>1</v>
      </c>
      <c r="N1850" s="1" t="str" cm="1">
        <f t="array" ref="N1850">_xlfn.IFS(M1850="not Processed", "Not Processed",M1850&gt;2,"SLA Breached",M1850&lt;=2,"Within SLA")</f>
        <v>Within SLA</v>
      </c>
      <c r="O1850" s="1" t="str">
        <f>_xlfn.XLOOKUP(A1850,Source_data!A:A,Source_data!D:D)</f>
        <v>CARD</v>
      </c>
      <c r="P1850" s="1">
        <f t="shared" si="285"/>
        <v>0</v>
      </c>
      <c r="Q1850" s="1">
        <f t="shared" si="286"/>
        <v>0</v>
      </c>
      <c r="R1850" s="1">
        <f t="shared" si="287"/>
        <v>0</v>
      </c>
      <c r="S1850" s="1">
        <f t="shared" si="288"/>
        <v>0</v>
      </c>
      <c r="T1850" s="1">
        <f t="shared" si="289"/>
        <v>0</v>
      </c>
      <c r="U1850" s="1" t="str">
        <f>_xlfn.XLOOKUP(Table3[[#This Row],[Transaction ID]],Source_data!A:A,Source_data!E:E)</f>
        <v>Hyderabad</v>
      </c>
      <c r="V1850" s="1">
        <f>_xlfn.IFNA(_xlfn.XLOOKUP(A1850,bank_processed_transactions[transaction_id],bank_processed_transactions[processing_minutes]),"")</f>
        <v>83.8</v>
      </c>
      <c r="W1850" s="31">
        <f>_xlfn.XLOOKUP(A1850,Source_data!A:A,Source_data!B:B)</f>
        <v>46096</v>
      </c>
    </row>
    <row r="1851" spans="1:23" x14ac:dyDescent="0.3">
      <c r="A1851" s="4" t="s">
        <v>2081</v>
      </c>
      <c r="B1851" s="1">
        <f>_xlfn.XLOOKUP(A1851,bank_source_transactions__1[transaction_id],bank_source_transactions__1[amount_inr])</f>
        <v>13990.45</v>
      </c>
      <c r="C1851" s="1">
        <f>_xlfn.XLOOKUP(A1851,Processed_data!A:A,Processed_data!F:F)</f>
        <v>13990.45</v>
      </c>
      <c r="D1851" s="1" t="str">
        <f>_xlfn.XLOOKUP(A1851,bank_source_transactions__1[transaction_id],bank_source_transactions__1[transaction_status])</f>
        <v>SUCCESS</v>
      </c>
      <c r="E1851" s="1" t="str">
        <f>_xlfn.XLOOKUP(A1851,Processed_data!A:A,Processed_data!G:G)</f>
        <v>SUCCESS</v>
      </c>
      <c r="F1851" s="1">
        <f>COUNTIF(bank_processed_transactions[transaction_id],A1851)</f>
        <v>1</v>
      </c>
      <c r="G1851" s="1" t="str">
        <f t="shared" si="280"/>
        <v>found</v>
      </c>
      <c r="H1851" s="1" t="str">
        <f t="shared" si="281"/>
        <v>Not Duplicate</v>
      </c>
      <c r="I1851" s="1" t="str">
        <f t="shared" si="282"/>
        <v>match</v>
      </c>
      <c r="J1851" s="1" t="str">
        <f t="shared" si="283"/>
        <v>match</v>
      </c>
      <c r="K1851" s="1">
        <f t="shared" si="284"/>
        <v>0</v>
      </c>
      <c r="L1851" s="2">
        <f>IF(F1851=0,"not processed",_xlfn.MINIFS(Processed_data!H:H,Processed_data!A:A,A1851))</f>
        <v>46046</v>
      </c>
      <c r="M1851" s="1">
        <f>IF(F1851=0,"not processed",ABS(bank_source_transactions__1[[#This Row],[transaction_date]]-Reconciliation!L1851))</f>
        <v>2</v>
      </c>
      <c r="N1851" s="1" t="str" cm="1">
        <f t="array" ref="N1851">_xlfn.IFS(M1851="not Processed", "Not Processed",M1851&gt;2,"SLA Breached",M1851&lt;=2,"Within SLA")</f>
        <v>Within SLA</v>
      </c>
      <c r="O1851" s="1" t="str">
        <f>_xlfn.XLOOKUP(A1851,Source_data!A:A,Source_data!D:D)</f>
        <v>UPI</v>
      </c>
      <c r="P1851" s="1">
        <f t="shared" si="285"/>
        <v>0</v>
      </c>
      <c r="Q1851" s="1">
        <f t="shared" si="286"/>
        <v>0</v>
      </c>
      <c r="R1851" s="1">
        <f t="shared" si="287"/>
        <v>0</v>
      </c>
      <c r="S1851" s="1">
        <f t="shared" si="288"/>
        <v>0</v>
      </c>
      <c r="T1851" s="1">
        <f t="shared" si="289"/>
        <v>0</v>
      </c>
      <c r="U1851" s="1" t="str">
        <f>_xlfn.XLOOKUP(Table3[[#This Row],[Transaction ID]],Source_data!A:A,Source_data!E:E)</f>
        <v>Hyderabad</v>
      </c>
      <c r="V1851" s="1">
        <f>_xlfn.IFNA(_xlfn.XLOOKUP(A1851,bank_processed_transactions[transaction_id],bank_processed_transactions[processing_minutes]),"")</f>
        <v>32.1</v>
      </c>
      <c r="W1851" s="31">
        <f>_xlfn.XLOOKUP(A1851,Source_data!A:A,Source_data!B:B)</f>
        <v>46044</v>
      </c>
    </row>
    <row r="1852" spans="1:23" x14ac:dyDescent="0.3">
      <c r="A1852" s="3" t="s">
        <v>3233</v>
      </c>
      <c r="B1852" s="1">
        <f>_xlfn.XLOOKUP(A1852,bank_source_transactions__1[transaction_id],bank_source_transactions__1[amount_inr])</f>
        <v>4501.49</v>
      </c>
      <c r="C1852" s="1">
        <f>_xlfn.XLOOKUP(A1852,Processed_data!A:A,Processed_data!F:F)</f>
        <v>4501.49</v>
      </c>
      <c r="D1852" s="1" t="str">
        <f>_xlfn.XLOOKUP(A1852,bank_source_transactions__1[transaction_id],bank_source_transactions__1[transaction_status])</f>
        <v>SUCCESS</v>
      </c>
      <c r="E1852" s="1" t="str">
        <f>_xlfn.XLOOKUP(A1852,Processed_data!A:A,Processed_data!G:G)</f>
        <v>SUCCESS</v>
      </c>
      <c r="F1852" s="1">
        <f>COUNTIF(bank_processed_transactions[transaction_id],A1852)</f>
        <v>1</v>
      </c>
      <c r="G1852" s="1" t="str">
        <f t="shared" si="280"/>
        <v>found</v>
      </c>
      <c r="H1852" s="1" t="str">
        <f t="shared" si="281"/>
        <v>Not Duplicate</v>
      </c>
      <c r="I1852" s="1" t="str">
        <f t="shared" si="282"/>
        <v>match</v>
      </c>
      <c r="J1852" s="1" t="str">
        <f t="shared" si="283"/>
        <v>match</v>
      </c>
      <c r="K1852" s="1">
        <f t="shared" si="284"/>
        <v>0</v>
      </c>
      <c r="L1852" s="2">
        <f>IF(F1852=0,"not processed",_xlfn.MINIFS(Processed_data!H:H,Processed_data!A:A,A1852))</f>
        <v>46052</v>
      </c>
      <c r="M1852" s="1">
        <f>IF(F1852=0,"not processed",ABS(bank_source_transactions__1[[#This Row],[transaction_date]]-Reconciliation!L1852))</f>
        <v>1</v>
      </c>
      <c r="N1852" s="1" t="str" cm="1">
        <f t="array" ref="N1852">_xlfn.IFS(M1852="not Processed", "Not Processed",M1852&gt;2,"SLA Breached",M1852&lt;=2,"Within SLA")</f>
        <v>Within SLA</v>
      </c>
      <c r="O1852" s="1" t="str">
        <f>_xlfn.XLOOKUP(A1852,Source_data!A:A,Source_data!D:D)</f>
        <v>UPI</v>
      </c>
      <c r="P1852" s="1">
        <f t="shared" si="285"/>
        <v>0</v>
      </c>
      <c r="Q1852" s="1">
        <f t="shared" si="286"/>
        <v>0</v>
      </c>
      <c r="R1852" s="1">
        <f t="shared" si="287"/>
        <v>0</v>
      </c>
      <c r="S1852" s="1">
        <f t="shared" si="288"/>
        <v>0</v>
      </c>
      <c r="T1852" s="1">
        <f t="shared" si="289"/>
        <v>0</v>
      </c>
      <c r="U1852" s="1" t="str">
        <f>_xlfn.XLOOKUP(Table3[[#This Row],[Transaction ID]],Source_data!A:A,Source_data!E:E)</f>
        <v>Hyderabad</v>
      </c>
      <c r="V1852" s="1">
        <f>_xlfn.IFNA(_xlfn.XLOOKUP(A1852,bank_processed_transactions[transaction_id],bank_processed_transactions[processing_minutes]),"")</f>
        <v>65.400000000000006</v>
      </c>
      <c r="W1852" s="31">
        <f>_xlfn.XLOOKUP(A1852,Source_data!A:A,Source_data!B:B)</f>
        <v>46051</v>
      </c>
    </row>
    <row r="1853" spans="1:23" x14ac:dyDescent="0.3">
      <c r="A1853" s="4" t="s">
        <v>3204</v>
      </c>
      <c r="B1853" s="1">
        <f>_xlfn.XLOOKUP(A1853,bank_source_transactions__1[transaction_id],bank_source_transactions__1[amount_inr])</f>
        <v>4075.89</v>
      </c>
      <c r="C1853" s="1">
        <f>_xlfn.XLOOKUP(A1853,Processed_data!A:A,Processed_data!F:F)</f>
        <v>4075.89</v>
      </c>
      <c r="D1853" s="1" t="str">
        <f>_xlfn.XLOOKUP(A1853,bank_source_transactions__1[transaction_id],bank_source_transactions__1[transaction_status])</f>
        <v>SUCCESS</v>
      </c>
      <c r="E1853" s="1" t="str">
        <f>_xlfn.XLOOKUP(A1853,Processed_data!A:A,Processed_data!G:G)</f>
        <v>SUCCESS</v>
      </c>
      <c r="F1853" s="1">
        <f>COUNTIF(bank_processed_transactions[transaction_id],A1853)</f>
        <v>1</v>
      </c>
      <c r="G1853" s="1" t="str">
        <f t="shared" si="280"/>
        <v>found</v>
      </c>
      <c r="H1853" s="1" t="str">
        <f t="shared" si="281"/>
        <v>Not Duplicate</v>
      </c>
      <c r="I1853" s="1" t="str">
        <f t="shared" si="282"/>
        <v>match</v>
      </c>
      <c r="J1853" s="1" t="str">
        <f t="shared" si="283"/>
        <v>match</v>
      </c>
      <c r="K1853" s="1">
        <f t="shared" si="284"/>
        <v>0</v>
      </c>
      <c r="L1853" s="2">
        <f>IF(F1853=0,"not processed",_xlfn.MINIFS(Processed_data!H:H,Processed_data!A:A,A1853))</f>
        <v>46110</v>
      </c>
      <c r="M1853" s="1">
        <f>IF(F1853=0,"not processed",ABS(bank_source_transactions__1[[#This Row],[transaction_date]]-Reconciliation!L1853))</f>
        <v>0</v>
      </c>
      <c r="N1853" s="1" t="str" cm="1">
        <f t="array" ref="N1853">_xlfn.IFS(M1853="not Processed", "Not Processed",M1853&gt;2,"SLA Breached",M1853&lt;=2,"Within SLA")</f>
        <v>Within SLA</v>
      </c>
      <c r="O1853" s="1" t="str">
        <f>_xlfn.XLOOKUP(A1853,Source_data!A:A,Source_data!D:D)</f>
        <v>IMPS</v>
      </c>
      <c r="P1853" s="1">
        <f t="shared" si="285"/>
        <v>0</v>
      </c>
      <c r="Q1853" s="1">
        <f t="shared" si="286"/>
        <v>0</v>
      </c>
      <c r="R1853" s="1">
        <f t="shared" si="287"/>
        <v>0</v>
      </c>
      <c r="S1853" s="1">
        <f t="shared" si="288"/>
        <v>0</v>
      </c>
      <c r="T1853" s="1">
        <f t="shared" si="289"/>
        <v>0</v>
      </c>
      <c r="U1853" s="1" t="str">
        <f>_xlfn.XLOOKUP(Table3[[#This Row],[Transaction ID]],Source_data!A:A,Source_data!E:E)</f>
        <v>Bengaluru</v>
      </c>
      <c r="V1853" s="1">
        <f>_xlfn.IFNA(_xlfn.XLOOKUP(A1853,bank_processed_transactions[transaction_id],bank_processed_transactions[processing_minutes]),"")</f>
        <v>14.9</v>
      </c>
      <c r="W1853" s="31">
        <f>_xlfn.XLOOKUP(A1853,Source_data!A:A,Source_data!B:B)</f>
        <v>46110</v>
      </c>
    </row>
    <row r="1854" spans="1:23" x14ac:dyDescent="0.3">
      <c r="A1854" s="3" t="s">
        <v>3052</v>
      </c>
      <c r="B1854" s="1">
        <f>_xlfn.XLOOKUP(A1854,bank_source_transactions__1[transaction_id],bank_source_transactions__1[amount_inr])</f>
        <v>4806.57</v>
      </c>
      <c r="C1854" s="1">
        <f>_xlfn.XLOOKUP(A1854,Processed_data!A:A,Processed_data!F:F)</f>
        <v>4806.57</v>
      </c>
      <c r="D1854" s="1" t="str">
        <f>_xlfn.XLOOKUP(A1854,bank_source_transactions__1[transaction_id],bank_source_transactions__1[transaction_status])</f>
        <v>SUCCESS</v>
      </c>
      <c r="E1854" s="1" t="str">
        <f>_xlfn.XLOOKUP(A1854,Processed_data!A:A,Processed_data!G:G)</f>
        <v>SUCCESS</v>
      </c>
      <c r="F1854" s="1">
        <f>COUNTIF(bank_processed_transactions[transaction_id],A1854)</f>
        <v>1</v>
      </c>
      <c r="G1854" s="1" t="str">
        <f t="shared" si="280"/>
        <v>found</v>
      </c>
      <c r="H1854" s="1" t="str">
        <f t="shared" si="281"/>
        <v>Not Duplicate</v>
      </c>
      <c r="I1854" s="1" t="str">
        <f t="shared" si="282"/>
        <v>match</v>
      </c>
      <c r="J1854" s="1" t="str">
        <f t="shared" si="283"/>
        <v>match</v>
      </c>
      <c r="K1854" s="1">
        <f t="shared" si="284"/>
        <v>0</v>
      </c>
      <c r="L1854" s="2">
        <f>IF(F1854=0,"not processed",_xlfn.MINIFS(Processed_data!H:H,Processed_data!A:A,A1854))</f>
        <v>46045</v>
      </c>
      <c r="M1854" s="1">
        <f>IF(F1854=0,"not processed",ABS(bank_source_transactions__1[[#This Row],[transaction_date]]-Reconciliation!L1854))</f>
        <v>0</v>
      </c>
      <c r="N1854" s="1" t="str" cm="1">
        <f t="array" ref="N1854">_xlfn.IFS(M1854="not Processed", "Not Processed",M1854&gt;2,"SLA Breached",M1854&lt;=2,"Within SLA")</f>
        <v>Within SLA</v>
      </c>
      <c r="O1854" s="1" t="str">
        <f>_xlfn.XLOOKUP(A1854,Source_data!A:A,Source_data!D:D)</f>
        <v>UPI</v>
      </c>
      <c r="P1854" s="1">
        <f t="shared" si="285"/>
        <v>0</v>
      </c>
      <c r="Q1854" s="1">
        <f t="shared" si="286"/>
        <v>0</v>
      </c>
      <c r="R1854" s="1">
        <f t="shared" si="287"/>
        <v>0</v>
      </c>
      <c r="S1854" s="1">
        <f t="shared" si="288"/>
        <v>0</v>
      </c>
      <c r="T1854" s="1">
        <f t="shared" si="289"/>
        <v>0</v>
      </c>
      <c r="U1854" s="1" t="str">
        <f>_xlfn.XLOOKUP(Table3[[#This Row],[Transaction ID]],Source_data!A:A,Source_data!E:E)</f>
        <v>Hyderabad</v>
      </c>
      <c r="V1854" s="1">
        <f>_xlfn.IFNA(_xlfn.XLOOKUP(A1854,bank_processed_transactions[transaction_id],bank_processed_transactions[processing_minutes]),"")</f>
        <v>25.3</v>
      </c>
      <c r="W1854" s="31">
        <f>_xlfn.XLOOKUP(A1854,Source_data!A:A,Source_data!B:B)</f>
        <v>46045</v>
      </c>
    </row>
    <row r="1855" spans="1:23" x14ac:dyDescent="0.3">
      <c r="A1855" s="4" t="s">
        <v>393</v>
      </c>
      <c r="B1855" s="1">
        <f>_xlfn.XLOOKUP(A1855,bank_source_transactions__1[transaction_id],bank_source_transactions__1[amount_inr])</f>
        <v>3634.03</v>
      </c>
      <c r="C1855" s="1">
        <f>_xlfn.XLOOKUP(A1855,Processed_data!A:A,Processed_data!F:F)</f>
        <v>3634.03</v>
      </c>
      <c r="D1855" s="1" t="str">
        <f>_xlfn.XLOOKUP(A1855,bank_source_transactions__1[transaction_id],bank_source_transactions__1[transaction_status])</f>
        <v>SUCCESS</v>
      </c>
      <c r="E1855" s="1" t="str">
        <f>_xlfn.XLOOKUP(A1855,Processed_data!A:A,Processed_data!G:G)</f>
        <v>SUCCESS</v>
      </c>
      <c r="F1855" s="1">
        <f>COUNTIF(bank_processed_transactions[transaction_id],A1855)</f>
        <v>1</v>
      </c>
      <c r="G1855" s="1" t="str">
        <f t="shared" si="280"/>
        <v>found</v>
      </c>
      <c r="H1855" s="1" t="str">
        <f t="shared" si="281"/>
        <v>Not Duplicate</v>
      </c>
      <c r="I1855" s="1" t="str">
        <f t="shared" si="282"/>
        <v>match</v>
      </c>
      <c r="J1855" s="1" t="str">
        <f t="shared" si="283"/>
        <v>match</v>
      </c>
      <c r="K1855" s="1">
        <f t="shared" si="284"/>
        <v>0</v>
      </c>
      <c r="L1855" s="2">
        <f>IF(F1855=0,"not processed",_xlfn.MINIFS(Processed_data!H:H,Processed_data!A:A,A1855))</f>
        <v>46109</v>
      </c>
      <c r="M1855" s="1">
        <f>IF(F1855=0,"not processed",ABS(bank_source_transactions__1[[#This Row],[transaction_date]]-Reconciliation!L1855))</f>
        <v>0</v>
      </c>
      <c r="N1855" s="1" t="str" cm="1">
        <f t="array" ref="N1855">_xlfn.IFS(M1855="not Processed", "Not Processed",M1855&gt;2,"SLA Breached",M1855&lt;=2,"Within SLA")</f>
        <v>Within SLA</v>
      </c>
      <c r="O1855" s="1" t="str">
        <f>_xlfn.XLOOKUP(A1855,Source_data!A:A,Source_data!D:D)</f>
        <v>UPI</v>
      </c>
      <c r="P1855" s="1">
        <f t="shared" si="285"/>
        <v>0</v>
      </c>
      <c r="Q1855" s="1">
        <f t="shared" si="286"/>
        <v>0</v>
      </c>
      <c r="R1855" s="1">
        <f t="shared" si="287"/>
        <v>0</v>
      </c>
      <c r="S1855" s="1">
        <f t="shared" si="288"/>
        <v>0</v>
      </c>
      <c r="T1855" s="1">
        <f t="shared" si="289"/>
        <v>0</v>
      </c>
      <c r="U1855" s="1" t="str">
        <f>_xlfn.XLOOKUP(Table3[[#This Row],[Transaction ID]],Source_data!A:A,Source_data!E:E)</f>
        <v>Bengaluru</v>
      </c>
      <c r="V1855" s="1">
        <f>_xlfn.IFNA(_xlfn.XLOOKUP(A1855,bank_processed_transactions[transaction_id],bank_processed_transactions[processing_minutes]),"")</f>
        <v>30.1</v>
      </c>
      <c r="W1855" s="31">
        <f>_xlfn.XLOOKUP(A1855,Source_data!A:A,Source_data!B:B)</f>
        <v>46109</v>
      </c>
    </row>
    <row r="1856" spans="1:23" x14ac:dyDescent="0.3">
      <c r="A1856" s="3" t="s">
        <v>3715</v>
      </c>
      <c r="B1856" s="1">
        <f>_xlfn.XLOOKUP(A1856,bank_source_transactions__1[transaction_id],bank_source_transactions__1[amount_inr])</f>
        <v>5208.83</v>
      </c>
      <c r="C1856" s="1">
        <f>_xlfn.XLOOKUP(A1856,Processed_data!A:A,Processed_data!F:F)</f>
        <v>5208.83</v>
      </c>
      <c r="D1856" s="1" t="str">
        <f>_xlfn.XLOOKUP(A1856,bank_source_transactions__1[transaction_id],bank_source_transactions__1[transaction_status])</f>
        <v>SUCCESS</v>
      </c>
      <c r="E1856" s="1" t="str">
        <f>_xlfn.XLOOKUP(A1856,Processed_data!A:A,Processed_data!G:G)</f>
        <v>SUCCESS</v>
      </c>
      <c r="F1856" s="1">
        <f>COUNTIF(bank_processed_transactions[transaction_id],A1856)</f>
        <v>1</v>
      </c>
      <c r="G1856" s="1" t="str">
        <f t="shared" si="280"/>
        <v>found</v>
      </c>
      <c r="H1856" s="1" t="str">
        <f t="shared" si="281"/>
        <v>Not Duplicate</v>
      </c>
      <c r="I1856" s="1" t="str">
        <f t="shared" si="282"/>
        <v>match</v>
      </c>
      <c r="J1856" s="1" t="str">
        <f t="shared" si="283"/>
        <v>match</v>
      </c>
      <c r="K1856" s="1">
        <f t="shared" si="284"/>
        <v>0</v>
      </c>
      <c r="L1856" s="2">
        <f>IF(F1856=0,"not processed",_xlfn.MINIFS(Processed_data!H:H,Processed_data!A:A,A1856))</f>
        <v>46074</v>
      </c>
      <c r="M1856" s="1">
        <f>IF(F1856=0,"not processed",ABS(bank_source_transactions__1[[#This Row],[transaction_date]]-Reconciliation!L1856))</f>
        <v>1</v>
      </c>
      <c r="N1856" s="1" t="str" cm="1">
        <f t="array" ref="N1856">_xlfn.IFS(M1856="not Processed", "Not Processed",M1856&gt;2,"SLA Breached",M1856&lt;=2,"Within SLA")</f>
        <v>Within SLA</v>
      </c>
      <c r="O1856" s="1" t="str">
        <f>_xlfn.XLOOKUP(A1856,Source_data!A:A,Source_data!D:D)</f>
        <v>NEFT</v>
      </c>
      <c r="P1856" s="1">
        <f t="shared" si="285"/>
        <v>0</v>
      </c>
      <c r="Q1856" s="1">
        <f t="shared" si="286"/>
        <v>0</v>
      </c>
      <c r="R1856" s="1">
        <f t="shared" si="287"/>
        <v>0</v>
      </c>
      <c r="S1856" s="1">
        <f t="shared" si="288"/>
        <v>0</v>
      </c>
      <c r="T1856" s="1">
        <f t="shared" si="289"/>
        <v>0</v>
      </c>
      <c r="U1856" s="1" t="str">
        <f>_xlfn.XLOOKUP(Table3[[#This Row],[Transaction ID]],Source_data!A:A,Source_data!E:E)</f>
        <v>Bengaluru</v>
      </c>
      <c r="V1856" s="1">
        <f>_xlfn.IFNA(_xlfn.XLOOKUP(A1856,bank_processed_transactions[transaction_id],bank_processed_transactions[processing_minutes]),"")</f>
        <v>17.7</v>
      </c>
      <c r="W1856" s="31">
        <f>_xlfn.XLOOKUP(A1856,Source_data!A:A,Source_data!B:B)</f>
        <v>46073</v>
      </c>
    </row>
    <row r="1857" spans="1:23" x14ac:dyDescent="0.3">
      <c r="A1857" s="4" t="s">
        <v>3385</v>
      </c>
      <c r="B1857" s="1">
        <f>_xlfn.XLOOKUP(A1857,bank_source_transactions__1[transaction_id],bank_source_transactions__1[amount_inr])</f>
        <v>20941.61</v>
      </c>
      <c r="C1857" s="1">
        <f>_xlfn.XLOOKUP(A1857,Processed_data!A:A,Processed_data!F:F)</f>
        <v>20941.61</v>
      </c>
      <c r="D1857" s="1" t="str">
        <f>_xlfn.XLOOKUP(A1857,bank_source_transactions__1[transaction_id],bank_source_transactions__1[transaction_status])</f>
        <v>SUCCESS</v>
      </c>
      <c r="E1857" s="1" t="str">
        <f>_xlfn.XLOOKUP(A1857,Processed_data!A:A,Processed_data!G:G)</f>
        <v>SUCCESS</v>
      </c>
      <c r="F1857" s="1">
        <f>COUNTIF(bank_processed_transactions[transaction_id],A1857)</f>
        <v>1</v>
      </c>
      <c r="G1857" s="1" t="str">
        <f t="shared" si="280"/>
        <v>found</v>
      </c>
      <c r="H1857" s="1" t="str">
        <f t="shared" si="281"/>
        <v>Not Duplicate</v>
      </c>
      <c r="I1857" s="1" t="str">
        <f t="shared" si="282"/>
        <v>match</v>
      </c>
      <c r="J1857" s="1" t="str">
        <f t="shared" si="283"/>
        <v>match</v>
      </c>
      <c r="K1857" s="1">
        <f t="shared" si="284"/>
        <v>0</v>
      </c>
      <c r="L1857" s="2">
        <f>IF(F1857=0,"not processed",_xlfn.MINIFS(Processed_data!H:H,Processed_data!A:A,A1857))</f>
        <v>46043</v>
      </c>
      <c r="M1857" s="1">
        <f>IF(F1857=0,"not processed",ABS(bank_source_transactions__1[[#This Row],[transaction_date]]-Reconciliation!L1857))</f>
        <v>1</v>
      </c>
      <c r="N1857" s="1" t="str" cm="1">
        <f t="array" ref="N1857">_xlfn.IFS(M1857="not Processed", "Not Processed",M1857&gt;2,"SLA Breached",M1857&lt;=2,"Within SLA")</f>
        <v>Within SLA</v>
      </c>
      <c r="O1857" s="1" t="str">
        <f>_xlfn.XLOOKUP(A1857,Source_data!A:A,Source_data!D:D)</f>
        <v>ATM</v>
      </c>
      <c r="P1857" s="1">
        <f t="shared" si="285"/>
        <v>0</v>
      </c>
      <c r="Q1857" s="1">
        <f t="shared" si="286"/>
        <v>0</v>
      </c>
      <c r="R1857" s="1">
        <f t="shared" si="287"/>
        <v>0</v>
      </c>
      <c r="S1857" s="1">
        <f t="shared" si="288"/>
        <v>0</v>
      </c>
      <c r="T1857" s="1">
        <f t="shared" si="289"/>
        <v>0</v>
      </c>
      <c r="U1857" s="1" t="str">
        <f>_xlfn.XLOOKUP(Table3[[#This Row],[Transaction ID]],Source_data!A:A,Source_data!E:E)</f>
        <v>Mumbai</v>
      </c>
      <c r="V1857" s="1">
        <f>_xlfn.IFNA(_xlfn.XLOOKUP(A1857,bank_processed_transactions[transaction_id],bank_processed_transactions[processing_minutes]),"")</f>
        <v>22</v>
      </c>
      <c r="W1857" s="31">
        <f>_xlfn.XLOOKUP(A1857,Source_data!A:A,Source_data!B:B)</f>
        <v>46042</v>
      </c>
    </row>
    <row r="1858" spans="1:23" x14ac:dyDescent="0.3">
      <c r="A1858" s="3" t="s">
        <v>4473</v>
      </c>
      <c r="B1858" s="1">
        <f>_xlfn.XLOOKUP(A1858,bank_source_transactions__1[transaction_id],bank_source_transactions__1[amount_inr])</f>
        <v>1075.6600000000001</v>
      </c>
      <c r="C1858" s="1">
        <f>_xlfn.XLOOKUP(A1858,Processed_data!A:A,Processed_data!F:F)</f>
        <v>1075.6600000000001</v>
      </c>
      <c r="D1858" s="1" t="str">
        <f>_xlfn.XLOOKUP(A1858,bank_source_transactions__1[transaction_id],bank_source_transactions__1[transaction_status])</f>
        <v>SUCCESS</v>
      </c>
      <c r="E1858" s="1" t="str">
        <f>_xlfn.XLOOKUP(A1858,Processed_data!A:A,Processed_data!G:G)</f>
        <v>SUCCESS</v>
      </c>
      <c r="F1858" s="1">
        <f>COUNTIF(bank_processed_transactions[transaction_id],A1858)</f>
        <v>1</v>
      </c>
      <c r="G1858" s="1" t="str">
        <f t="shared" si="280"/>
        <v>found</v>
      </c>
      <c r="H1858" s="1" t="str">
        <f t="shared" si="281"/>
        <v>Not Duplicate</v>
      </c>
      <c r="I1858" s="1" t="str">
        <f t="shared" si="282"/>
        <v>match</v>
      </c>
      <c r="J1858" s="1" t="str">
        <f t="shared" si="283"/>
        <v>match</v>
      </c>
      <c r="K1858" s="1">
        <f t="shared" si="284"/>
        <v>0</v>
      </c>
      <c r="L1858" s="2">
        <f>IF(F1858=0,"not processed",_xlfn.MINIFS(Processed_data!H:H,Processed_data!A:A,A1858))</f>
        <v>46094</v>
      </c>
      <c r="M1858" s="1">
        <f>IF(F1858=0,"not processed",ABS(bank_source_transactions__1[[#This Row],[transaction_date]]-Reconciliation!L1858))</f>
        <v>2</v>
      </c>
      <c r="N1858" s="1" t="str" cm="1">
        <f t="array" ref="N1858">_xlfn.IFS(M1858="not Processed", "Not Processed",M1858&gt;2,"SLA Breached",M1858&lt;=2,"Within SLA")</f>
        <v>Within SLA</v>
      </c>
      <c r="O1858" s="1" t="str">
        <f>_xlfn.XLOOKUP(A1858,Source_data!A:A,Source_data!D:D)</f>
        <v>UPI</v>
      </c>
      <c r="P1858" s="1">
        <f t="shared" si="285"/>
        <v>0</v>
      </c>
      <c r="Q1858" s="1">
        <f t="shared" si="286"/>
        <v>0</v>
      </c>
      <c r="R1858" s="1">
        <f t="shared" si="287"/>
        <v>0</v>
      </c>
      <c r="S1858" s="1">
        <f t="shared" si="288"/>
        <v>0</v>
      </c>
      <c r="T1858" s="1">
        <f t="shared" si="289"/>
        <v>0</v>
      </c>
      <c r="U1858" s="1" t="str">
        <f>_xlfn.XLOOKUP(Table3[[#This Row],[Transaction ID]],Source_data!A:A,Source_data!E:E)</f>
        <v>Mumbai</v>
      </c>
      <c r="V1858" s="1">
        <f>_xlfn.IFNA(_xlfn.XLOOKUP(A1858,bank_processed_transactions[transaction_id],bank_processed_transactions[processing_minutes]),"")</f>
        <v>52.9</v>
      </c>
      <c r="W1858" s="31">
        <f>_xlfn.XLOOKUP(A1858,Source_data!A:A,Source_data!B:B)</f>
        <v>46092</v>
      </c>
    </row>
    <row r="1859" spans="1:23" x14ac:dyDescent="0.3">
      <c r="A1859" s="4" t="s">
        <v>2744</v>
      </c>
      <c r="B1859" s="1">
        <f>_xlfn.XLOOKUP(A1859,bank_source_transactions__1[transaction_id],bank_source_transactions__1[amount_inr])</f>
        <v>1593.21</v>
      </c>
      <c r="C1859" s="1">
        <f>_xlfn.XLOOKUP(A1859,Processed_data!A:A,Processed_data!F:F)</f>
        <v>1593.21</v>
      </c>
      <c r="D1859" s="1" t="str">
        <f>_xlfn.XLOOKUP(A1859,bank_source_transactions__1[transaction_id],bank_source_transactions__1[transaction_status])</f>
        <v>SUCCESS</v>
      </c>
      <c r="E1859" s="1" t="str">
        <f>_xlfn.XLOOKUP(A1859,Processed_data!A:A,Processed_data!G:G)</f>
        <v>SUCCESS</v>
      </c>
      <c r="F1859" s="1">
        <f>COUNTIF(bank_processed_transactions[transaction_id],A1859)</f>
        <v>1</v>
      </c>
      <c r="G1859" s="1" t="str">
        <f t="shared" ref="G1859:G1922" si="290">IF(F1859=0,"missing","found")</f>
        <v>found</v>
      </c>
      <c r="H1859" s="1" t="str">
        <f t="shared" ref="H1859:H1922" si="291">IF(F1859&gt;1,"Duplicate","Not Duplicate")</f>
        <v>Not Duplicate</v>
      </c>
      <c r="I1859" s="1" t="str">
        <f t="shared" ref="I1859:I1922" si="292">IF(F1859=0,"not processed",IF(B1859=C1859,"match","mismatch"))</f>
        <v>match</v>
      </c>
      <c r="J1859" s="1" t="str">
        <f t="shared" ref="J1859:J1922" si="293">IF(F1859=0,"not processed",IF(D1859=E1859,"match","mismatch"))</f>
        <v>match</v>
      </c>
      <c r="K1859" s="1">
        <f t="shared" ref="K1859:K1922" si="294">IF(F1859=0,"missing",ABS(B1859-C1859))</f>
        <v>0</v>
      </c>
      <c r="L1859" s="2">
        <f>IF(F1859=0,"not processed",_xlfn.MINIFS(Processed_data!H:H,Processed_data!A:A,A1859))</f>
        <v>46076</v>
      </c>
      <c r="M1859" s="1">
        <f>IF(F1859=0,"not processed",ABS(bank_source_transactions__1[[#This Row],[transaction_date]]-Reconciliation!L1859))</f>
        <v>3</v>
      </c>
      <c r="N1859" s="1" t="str" cm="1">
        <f t="array" ref="N1859">_xlfn.IFS(M1859="not Processed", "Not Processed",M1859&gt;2,"SLA Breached",M1859&lt;=2,"Within SLA")</f>
        <v>SLA Breached</v>
      </c>
      <c r="O1859" s="1" t="str">
        <f>_xlfn.XLOOKUP(A1859,Source_data!A:A,Source_data!D:D)</f>
        <v>NEFT</v>
      </c>
      <c r="P1859" s="1">
        <f t="shared" ref="P1859:P1922" si="295">IF(G1859="missing",1,0)</f>
        <v>0</v>
      </c>
      <c r="Q1859" s="1">
        <f t="shared" ref="Q1859:Q1922" si="296">IF(H1859="duplicate",1,0)</f>
        <v>0</v>
      </c>
      <c r="R1859" s="1">
        <f t="shared" ref="R1859:R1922" si="297">IF(I1859="mismatch",1,0)</f>
        <v>0</v>
      </c>
      <c r="S1859" s="1">
        <f t="shared" ref="S1859:S1922" si="298">IF(J1859="mismatch",1,)</f>
        <v>0</v>
      </c>
      <c r="T1859" s="1">
        <f t="shared" ref="T1859:T1922" si="299">IF(N1859="sla breached",1,0)</f>
        <v>1</v>
      </c>
      <c r="U1859" s="1" t="str">
        <f>_xlfn.XLOOKUP(Table3[[#This Row],[Transaction ID]],Source_data!A:A,Source_data!E:E)</f>
        <v>Hyderabad</v>
      </c>
      <c r="V1859" s="1">
        <f>_xlfn.IFNA(_xlfn.XLOOKUP(A1859,bank_processed_transactions[transaction_id],bank_processed_transactions[processing_minutes]),"")</f>
        <v>30.7</v>
      </c>
      <c r="W1859" s="31">
        <f>_xlfn.XLOOKUP(A1859,Source_data!A:A,Source_data!B:B)</f>
        <v>46073</v>
      </c>
    </row>
    <row r="1860" spans="1:23" x14ac:dyDescent="0.3">
      <c r="A1860" s="3" t="s">
        <v>1528</v>
      </c>
      <c r="B1860" s="1">
        <f>_xlfn.XLOOKUP(A1860,bank_source_transactions__1[transaction_id],bank_source_transactions__1[amount_inr])</f>
        <v>7411.83</v>
      </c>
      <c r="C1860" s="1">
        <f>_xlfn.XLOOKUP(A1860,Processed_data!A:A,Processed_data!F:F)</f>
        <v>7411.83</v>
      </c>
      <c r="D1860" s="1" t="str">
        <f>_xlfn.XLOOKUP(A1860,bank_source_transactions__1[transaction_id],bank_source_transactions__1[transaction_status])</f>
        <v>SUCCESS</v>
      </c>
      <c r="E1860" s="1" t="str">
        <f>_xlfn.XLOOKUP(A1860,Processed_data!A:A,Processed_data!G:G)</f>
        <v>SUCCESS</v>
      </c>
      <c r="F1860" s="1">
        <f>COUNTIF(bank_processed_transactions[transaction_id],A1860)</f>
        <v>1</v>
      </c>
      <c r="G1860" s="1" t="str">
        <f t="shared" si="290"/>
        <v>found</v>
      </c>
      <c r="H1860" s="1" t="str">
        <f t="shared" si="291"/>
        <v>Not Duplicate</v>
      </c>
      <c r="I1860" s="1" t="str">
        <f t="shared" si="292"/>
        <v>match</v>
      </c>
      <c r="J1860" s="1" t="str">
        <f t="shared" si="293"/>
        <v>match</v>
      </c>
      <c r="K1860" s="1">
        <f t="shared" si="294"/>
        <v>0</v>
      </c>
      <c r="L1860" s="2">
        <f>IF(F1860=0,"not processed",_xlfn.MINIFS(Processed_data!H:H,Processed_data!A:A,A1860))</f>
        <v>46105</v>
      </c>
      <c r="M1860" s="1">
        <f>IF(F1860=0,"not processed",ABS(bank_source_transactions__1[[#This Row],[transaction_date]]-Reconciliation!L1860))</f>
        <v>1</v>
      </c>
      <c r="N1860" s="1" t="str" cm="1">
        <f t="array" ref="N1860">_xlfn.IFS(M1860="not Processed", "Not Processed",M1860&gt;2,"SLA Breached",M1860&lt;=2,"Within SLA")</f>
        <v>Within SLA</v>
      </c>
      <c r="O1860" s="1" t="str">
        <f>_xlfn.XLOOKUP(A1860,Source_data!A:A,Source_data!D:D)</f>
        <v>NEFT</v>
      </c>
      <c r="P1860" s="1">
        <f t="shared" si="295"/>
        <v>0</v>
      </c>
      <c r="Q1860" s="1">
        <f t="shared" si="296"/>
        <v>0</v>
      </c>
      <c r="R1860" s="1">
        <f t="shared" si="297"/>
        <v>0</v>
      </c>
      <c r="S1860" s="1">
        <f t="shared" si="298"/>
        <v>0</v>
      </c>
      <c r="T1860" s="1">
        <f t="shared" si="299"/>
        <v>0</v>
      </c>
      <c r="U1860" s="1" t="str">
        <f>_xlfn.XLOOKUP(Table3[[#This Row],[Transaction ID]],Source_data!A:A,Source_data!E:E)</f>
        <v>Hyderabad</v>
      </c>
      <c r="V1860" s="1">
        <f>_xlfn.IFNA(_xlfn.XLOOKUP(A1860,bank_processed_transactions[transaction_id],bank_processed_transactions[processing_minutes]),"")</f>
        <v>16.5</v>
      </c>
      <c r="W1860" s="31">
        <f>_xlfn.XLOOKUP(A1860,Source_data!A:A,Source_data!B:B)</f>
        <v>46104</v>
      </c>
    </row>
    <row r="1861" spans="1:23" x14ac:dyDescent="0.3">
      <c r="A1861" s="4" t="s">
        <v>3292</v>
      </c>
      <c r="B1861" s="1">
        <f>_xlfn.XLOOKUP(A1861,bank_source_transactions__1[transaction_id],bank_source_transactions__1[amount_inr])</f>
        <v>2426.25</v>
      </c>
      <c r="C1861" s="1">
        <f>_xlfn.XLOOKUP(A1861,Processed_data!A:A,Processed_data!F:F)</f>
        <v>2426.25</v>
      </c>
      <c r="D1861" s="1" t="str">
        <f>_xlfn.XLOOKUP(A1861,bank_source_transactions__1[transaction_id],bank_source_transactions__1[transaction_status])</f>
        <v>SUCCESS</v>
      </c>
      <c r="E1861" s="1" t="str">
        <f>_xlfn.XLOOKUP(A1861,Processed_data!A:A,Processed_data!G:G)</f>
        <v>SUCCESS</v>
      </c>
      <c r="F1861" s="1">
        <f>COUNTIF(bank_processed_transactions[transaction_id],A1861)</f>
        <v>1</v>
      </c>
      <c r="G1861" s="1" t="str">
        <f t="shared" si="290"/>
        <v>found</v>
      </c>
      <c r="H1861" s="1" t="str">
        <f t="shared" si="291"/>
        <v>Not Duplicate</v>
      </c>
      <c r="I1861" s="1" t="str">
        <f t="shared" si="292"/>
        <v>match</v>
      </c>
      <c r="J1861" s="1" t="str">
        <f t="shared" si="293"/>
        <v>match</v>
      </c>
      <c r="K1861" s="1">
        <f t="shared" si="294"/>
        <v>0</v>
      </c>
      <c r="L1861" s="2">
        <f>IF(F1861=0,"not processed",_xlfn.MINIFS(Processed_data!H:H,Processed_data!A:A,A1861))</f>
        <v>46073</v>
      </c>
      <c r="M1861" s="1">
        <f>IF(F1861=0,"not processed",ABS(bank_source_transactions__1[[#This Row],[transaction_date]]-Reconciliation!L1861))</f>
        <v>3</v>
      </c>
      <c r="N1861" s="1" t="str" cm="1">
        <f t="array" ref="N1861">_xlfn.IFS(M1861="not Processed", "Not Processed",M1861&gt;2,"SLA Breached",M1861&lt;=2,"Within SLA")</f>
        <v>SLA Breached</v>
      </c>
      <c r="O1861" s="1" t="str">
        <f>_xlfn.XLOOKUP(A1861,Source_data!A:A,Source_data!D:D)</f>
        <v>ATM</v>
      </c>
      <c r="P1861" s="1">
        <f t="shared" si="295"/>
        <v>0</v>
      </c>
      <c r="Q1861" s="1">
        <f t="shared" si="296"/>
        <v>0</v>
      </c>
      <c r="R1861" s="1">
        <f t="shared" si="297"/>
        <v>0</v>
      </c>
      <c r="S1861" s="1">
        <f t="shared" si="298"/>
        <v>0</v>
      </c>
      <c r="T1861" s="1">
        <f t="shared" si="299"/>
        <v>1</v>
      </c>
      <c r="U1861" s="1" t="str">
        <f>_xlfn.XLOOKUP(Table3[[#This Row],[Transaction ID]],Source_data!A:A,Source_data!E:E)</f>
        <v>Mumbai</v>
      </c>
      <c r="V1861" s="1">
        <f>_xlfn.IFNA(_xlfn.XLOOKUP(A1861,bank_processed_transactions[transaction_id],bank_processed_transactions[processing_minutes]),"")</f>
        <v>37.799999999999997</v>
      </c>
      <c r="W1861" s="31">
        <f>_xlfn.XLOOKUP(A1861,Source_data!A:A,Source_data!B:B)</f>
        <v>46070</v>
      </c>
    </row>
    <row r="1862" spans="1:23" x14ac:dyDescent="0.3">
      <c r="A1862" s="3" t="s">
        <v>3887</v>
      </c>
      <c r="B1862" s="1">
        <f>_xlfn.XLOOKUP(A1862,bank_source_transactions__1[transaction_id],bank_source_transactions__1[amount_inr])</f>
        <v>4915.3</v>
      </c>
      <c r="C1862" s="1">
        <f>_xlfn.XLOOKUP(A1862,Processed_data!A:A,Processed_data!F:F)</f>
        <v>4915.3</v>
      </c>
      <c r="D1862" s="1" t="str">
        <f>_xlfn.XLOOKUP(A1862,bank_source_transactions__1[transaction_id],bank_source_transactions__1[transaction_status])</f>
        <v>SUCCESS</v>
      </c>
      <c r="E1862" s="1" t="str">
        <f>_xlfn.XLOOKUP(A1862,Processed_data!A:A,Processed_data!G:G)</f>
        <v>SUCCESS</v>
      </c>
      <c r="F1862" s="1">
        <f>COUNTIF(bank_processed_transactions[transaction_id],A1862)</f>
        <v>1</v>
      </c>
      <c r="G1862" s="1" t="str">
        <f t="shared" si="290"/>
        <v>found</v>
      </c>
      <c r="H1862" s="1" t="str">
        <f t="shared" si="291"/>
        <v>Not Duplicate</v>
      </c>
      <c r="I1862" s="1" t="str">
        <f t="shared" si="292"/>
        <v>match</v>
      </c>
      <c r="J1862" s="1" t="str">
        <f t="shared" si="293"/>
        <v>match</v>
      </c>
      <c r="K1862" s="1">
        <f t="shared" si="294"/>
        <v>0</v>
      </c>
      <c r="L1862" s="2">
        <f>IF(F1862=0,"not processed",_xlfn.MINIFS(Processed_data!H:H,Processed_data!A:A,A1862))</f>
        <v>46084</v>
      </c>
      <c r="M1862" s="1">
        <f>IF(F1862=0,"not processed",ABS(bank_source_transactions__1[[#This Row],[transaction_date]]-Reconciliation!L1862))</f>
        <v>1</v>
      </c>
      <c r="N1862" s="1" t="str" cm="1">
        <f t="array" ref="N1862">_xlfn.IFS(M1862="not Processed", "Not Processed",M1862&gt;2,"SLA Breached",M1862&lt;=2,"Within SLA")</f>
        <v>Within SLA</v>
      </c>
      <c r="O1862" s="1" t="str">
        <f>_xlfn.XLOOKUP(A1862,Source_data!A:A,Source_data!D:D)</f>
        <v>NEFT</v>
      </c>
      <c r="P1862" s="1">
        <f t="shared" si="295"/>
        <v>0</v>
      </c>
      <c r="Q1862" s="1">
        <f t="shared" si="296"/>
        <v>0</v>
      </c>
      <c r="R1862" s="1">
        <f t="shared" si="297"/>
        <v>0</v>
      </c>
      <c r="S1862" s="1">
        <f t="shared" si="298"/>
        <v>0</v>
      </c>
      <c r="T1862" s="1">
        <f t="shared" si="299"/>
        <v>0</v>
      </c>
      <c r="U1862" s="1" t="str">
        <f>_xlfn.XLOOKUP(Table3[[#This Row],[Transaction ID]],Source_data!A:A,Source_data!E:E)</f>
        <v>Pune</v>
      </c>
      <c r="V1862" s="1">
        <f>_xlfn.IFNA(_xlfn.XLOOKUP(A1862,bank_processed_transactions[transaction_id],bank_processed_transactions[processing_minutes]),"")</f>
        <v>5.8</v>
      </c>
      <c r="W1862" s="31">
        <f>_xlfn.XLOOKUP(A1862,Source_data!A:A,Source_data!B:B)</f>
        <v>46083</v>
      </c>
    </row>
    <row r="1863" spans="1:23" x14ac:dyDescent="0.3">
      <c r="A1863" s="4" t="s">
        <v>717</v>
      </c>
      <c r="B1863" s="1">
        <f>_xlfn.XLOOKUP(A1863,bank_source_transactions__1[transaction_id],bank_source_transactions__1[amount_inr])</f>
        <v>11246.13</v>
      </c>
      <c r="C1863" s="1">
        <f>_xlfn.XLOOKUP(A1863,Processed_data!A:A,Processed_data!F:F)</f>
        <v>11246.13</v>
      </c>
      <c r="D1863" s="1" t="str">
        <f>_xlfn.XLOOKUP(A1863,bank_source_transactions__1[transaction_id],bank_source_transactions__1[transaction_status])</f>
        <v>SUCCESS</v>
      </c>
      <c r="E1863" s="1" t="str">
        <f>_xlfn.XLOOKUP(A1863,Processed_data!A:A,Processed_data!G:G)</f>
        <v>SUCCESS</v>
      </c>
      <c r="F1863" s="1">
        <f>COUNTIF(bank_processed_transactions[transaction_id],A1863)</f>
        <v>1</v>
      </c>
      <c r="G1863" s="1" t="str">
        <f t="shared" si="290"/>
        <v>found</v>
      </c>
      <c r="H1863" s="1" t="str">
        <f t="shared" si="291"/>
        <v>Not Duplicate</v>
      </c>
      <c r="I1863" s="1" t="str">
        <f t="shared" si="292"/>
        <v>match</v>
      </c>
      <c r="J1863" s="1" t="str">
        <f t="shared" si="293"/>
        <v>match</v>
      </c>
      <c r="K1863" s="1">
        <f t="shared" si="294"/>
        <v>0</v>
      </c>
      <c r="L1863" s="2">
        <f>IF(F1863=0,"not processed",_xlfn.MINIFS(Processed_data!H:H,Processed_data!A:A,A1863))</f>
        <v>46095</v>
      </c>
      <c r="M1863" s="1">
        <f>IF(F1863=0,"not processed",ABS(bank_source_transactions__1[[#This Row],[transaction_date]]-Reconciliation!L1863))</f>
        <v>0</v>
      </c>
      <c r="N1863" s="1" t="str" cm="1">
        <f t="array" ref="N1863">_xlfn.IFS(M1863="not Processed", "Not Processed",M1863&gt;2,"SLA Breached",M1863&lt;=2,"Within SLA")</f>
        <v>Within SLA</v>
      </c>
      <c r="O1863" s="1" t="str">
        <f>_xlfn.XLOOKUP(A1863,Source_data!A:A,Source_data!D:D)</f>
        <v>ATM</v>
      </c>
      <c r="P1863" s="1">
        <f t="shared" si="295"/>
        <v>0</v>
      </c>
      <c r="Q1863" s="1">
        <f t="shared" si="296"/>
        <v>0</v>
      </c>
      <c r="R1863" s="1">
        <f t="shared" si="297"/>
        <v>0</v>
      </c>
      <c r="S1863" s="1">
        <f t="shared" si="298"/>
        <v>0</v>
      </c>
      <c r="T1863" s="1">
        <f t="shared" si="299"/>
        <v>0</v>
      </c>
      <c r="U1863" s="1" t="str">
        <f>_xlfn.XLOOKUP(Table3[[#This Row],[Transaction ID]],Source_data!A:A,Source_data!E:E)</f>
        <v>Hyderabad</v>
      </c>
      <c r="V1863" s="1">
        <f>_xlfn.IFNA(_xlfn.XLOOKUP(A1863,bank_processed_transactions[transaction_id],bank_processed_transactions[processing_minutes]),"")</f>
        <v>35.200000000000003</v>
      </c>
      <c r="W1863" s="31">
        <f>_xlfn.XLOOKUP(A1863,Source_data!A:A,Source_data!B:B)</f>
        <v>46095</v>
      </c>
    </row>
    <row r="1864" spans="1:23" x14ac:dyDescent="0.3">
      <c r="A1864" s="3" t="s">
        <v>3795</v>
      </c>
      <c r="B1864" s="1">
        <f>_xlfn.XLOOKUP(A1864,bank_source_transactions__1[transaction_id],bank_source_transactions__1[amount_inr])</f>
        <v>1847.28</v>
      </c>
      <c r="C1864" s="1">
        <f>_xlfn.XLOOKUP(A1864,Processed_data!A:A,Processed_data!F:F)</f>
        <v>1847.28</v>
      </c>
      <c r="D1864" s="1" t="str">
        <f>_xlfn.XLOOKUP(A1864,bank_source_transactions__1[transaction_id],bank_source_transactions__1[transaction_status])</f>
        <v>FAILED</v>
      </c>
      <c r="E1864" s="1" t="str">
        <f>_xlfn.XLOOKUP(A1864,Processed_data!A:A,Processed_data!G:G)</f>
        <v>FAILED</v>
      </c>
      <c r="F1864" s="1">
        <f>COUNTIF(bank_processed_transactions[transaction_id],A1864)</f>
        <v>1</v>
      </c>
      <c r="G1864" s="1" t="str">
        <f t="shared" si="290"/>
        <v>found</v>
      </c>
      <c r="H1864" s="1" t="str">
        <f t="shared" si="291"/>
        <v>Not Duplicate</v>
      </c>
      <c r="I1864" s="1" t="str">
        <f t="shared" si="292"/>
        <v>match</v>
      </c>
      <c r="J1864" s="1" t="str">
        <f t="shared" si="293"/>
        <v>match</v>
      </c>
      <c r="K1864" s="1">
        <f t="shared" si="294"/>
        <v>0</v>
      </c>
      <c r="L1864" s="2">
        <f>IF(F1864=0,"not processed",_xlfn.MINIFS(Processed_data!H:H,Processed_data!A:A,A1864))</f>
        <v>46074</v>
      </c>
      <c r="M1864" s="1">
        <f>IF(F1864=0,"not processed",ABS(bank_source_transactions__1[[#This Row],[transaction_date]]-Reconciliation!L1864))</f>
        <v>0</v>
      </c>
      <c r="N1864" s="1" t="str" cm="1">
        <f t="array" ref="N1864">_xlfn.IFS(M1864="not Processed", "Not Processed",M1864&gt;2,"SLA Breached",M1864&lt;=2,"Within SLA")</f>
        <v>Within SLA</v>
      </c>
      <c r="O1864" s="1" t="str">
        <f>_xlfn.XLOOKUP(A1864,Source_data!A:A,Source_data!D:D)</f>
        <v>UPI</v>
      </c>
      <c r="P1864" s="1">
        <f t="shared" si="295"/>
        <v>0</v>
      </c>
      <c r="Q1864" s="1">
        <f t="shared" si="296"/>
        <v>0</v>
      </c>
      <c r="R1864" s="1">
        <f t="shared" si="297"/>
        <v>0</v>
      </c>
      <c r="S1864" s="1">
        <f t="shared" si="298"/>
        <v>0</v>
      </c>
      <c r="T1864" s="1">
        <f t="shared" si="299"/>
        <v>0</v>
      </c>
      <c r="U1864" s="1" t="str">
        <f>_xlfn.XLOOKUP(Table3[[#This Row],[Transaction ID]],Source_data!A:A,Source_data!E:E)</f>
        <v>Hyderabad</v>
      </c>
      <c r="V1864" s="1">
        <f>_xlfn.IFNA(_xlfn.XLOOKUP(A1864,bank_processed_transactions[transaction_id],bank_processed_transactions[processing_minutes]),"")</f>
        <v>75.3</v>
      </c>
      <c r="W1864" s="31">
        <f>_xlfn.XLOOKUP(A1864,Source_data!A:A,Source_data!B:B)</f>
        <v>46074</v>
      </c>
    </row>
    <row r="1865" spans="1:23" x14ac:dyDescent="0.3">
      <c r="A1865" s="4" t="s">
        <v>556</v>
      </c>
      <c r="B1865" s="1">
        <f>_xlfn.XLOOKUP(A1865,bank_source_transactions__1[transaction_id],bank_source_transactions__1[amount_inr])</f>
        <v>3978.5</v>
      </c>
      <c r="C1865" s="1">
        <f>_xlfn.XLOOKUP(A1865,Processed_data!A:A,Processed_data!F:F)</f>
        <v>3978.5</v>
      </c>
      <c r="D1865" s="1" t="str">
        <f>_xlfn.XLOOKUP(A1865,bank_source_transactions__1[transaction_id],bank_source_transactions__1[transaction_status])</f>
        <v>SUCCESS</v>
      </c>
      <c r="E1865" s="1" t="str">
        <f>_xlfn.XLOOKUP(A1865,Processed_data!A:A,Processed_data!G:G)</f>
        <v>SUCCESS</v>
      </c>
      <c r="F1865" s="1">
        <f>COUNTIF(bank_processed_transactions[transaction_id],A1865)</f>
        <v>1</v>
      </c>
      <c r="G1865" s="1" t="str">
        <f t="shared" si="290"/>
        <v>found</v>
      </c>
      <c r="H1865" s="1" t="str">
        <f t="shared" si="291"/>
        <v>Not Duplicate</v>
      </c>
      <c r="I1865" s="1" t="str">
        <f t="shared" si="292"/>
        <v>match</v>
      </c>
      <c r="J1865" s="1" t="str">
        <f t="shared" si="293"/>
        <v>match</v>
      </c>
      <c r="K1865" s="1">
        <f t="shared" si="294"/>
        <v>0</v>
      </c>
      <c r="L1865" s="2">
        <f>IF(F1865=0,"not processed",_xlfn.MINIFS(Processed_data!H:H,Processed_data!A:A,A1865))</f>
        <v>46050</v>
      </c>
      <c r="M1865" s="1">
        <f>IF(F1865=0,"not processed",ABS(bank_source_transactions__1[[#This Row],[transaction_date]]-Reconciliation!L1865))</f>
        <v>3</v>
      </c>
      <c r="N1865" s="1" t="str" cm="1">
        <f t="array" ref="N1865">_xlfn.IFS(M1865="not Processed", "Not Processed",M1865&gt;2,"SLA Breached",M1865&lt;=2,"Within SLA")</f>
        <v>SLA Breached</v>
      </c>
      <c r="O1865" s="1" t="str">
        <f>_xlfn.XLOOKUP(A1865,Source_data!A:A,Source_data!D:D)</f>
        <v>IMPS</v>
      </c>
      <c r="P1865" s="1">
        <f t="shared" si="295"/>
        <v>0</v>
      </c>
      <c r="Q1865" s="1">
        <f t="shared" si="296"/>
        <v>0</v>
      </c>
      <c r="R1865" s="1">
        <f t="shared" si="297"/>
        <v>0</v>
      </c>
      <c r="S1865" s="1">
        <f t="shared" si="298"/>
        <v>0</v>
      </c>
      <c r="T1865" s="1">
        <f t="shared" si="299"/>
        <v>1</v>
      </c>
      <c r="U1865" s="1" t="str">
        <f>_xlfn.XLOOKUP(Table3[[#This Row],[Transaction ID]],Source_data!A:A,Source_data!E:E)</f>
        <v>Mumbai</v>
      </c>
      <c r="V1865" s="1">
        <f>_xlfn.IFNA(_xlfn.XLOOKUP(A1865,bank_processed_transactions[transaction_id],bank_processed_transactions[processing_minutes]),"")</f>
        <v>33.200000000000003</v>
      </c>
      <c r="W1865" s="31">
        <f>_xlfn.XLOOKUP(A1865,Source_data!A:A,Source_data!B:B)</f>
        <v>46047</v>
      </c>
    </row>
    <row r="1866" spans="1:23" x14ac:dyDescent="0.3">
      <c r="A1866" s="3" t="s">
        <v>1131</v>
      </c>
      <c r="B1866" s="1">
        <f>_xlfn.XLOOKUP(A1866,bank_source_transactions__1[transaction_id],bank_source_transactions__1[amount_inr])</f>
        <v>721.03</v>
      </c>
      <c r="C1866" s="1">
        <f>_xlfn.XLOOKUP(A1866,Processed_data!A:A,Processed_data!F:F)</f>
        <v>721.03</v>
      </c>
      <c r="D1866" s="1" t="str">
        <f>_xlfn.XLOOKUP(A1866,bank_source_transactions__1[transaction_id],bank_source_transactions__1[transaction_status])</f>
        <v>SUCCESS</v>
      </c>
      <c r="E1866" s="1" t="str">
        <f>_xlfn.XLOOKUP(A1866,Processed_data!A:A,Processed_data!G:G)</f>
        <v>SUCCESS</v>
      </c>
      <c r="F1866" s="1">
        <f>COUNTIF(bank_processed_transactions[transaction_id],A1866)</f>
        <v>1</v>
      </c>
      <c r="G1866" s="1" t="str">
        <f t="shared" si="290"/>
        <v>found</v>
      </c>
      <c r="H1866" s="1" t="str">
        <f t="shared" si="291"/>
        <v>Not Duplicate</v>
      </c>
      <c r="I1866" s="1" t="str">
        <f t="shared" si="292"/>
        <v>match</v>
      </c>
      <c r="J1866" s="1" t="str">
        <f t="shared" si="293"/>
        <v>match</v>
      </c>
      <c r="K1866" s="1">
        <f t="shared" si="294"/>
        <v>0</v>
      </c>
      <c r="L1866" s="2">
        <f>IF(F1866=0,"not processed",_xlfn.MINIFS(Processed_data!H:H,Processed_data!A:A,A1866))</f>
        <v>46104</v>
      </c>
      <c r="M1866" s="1">
        <f>IF(F1866=0,"not processed",ABS(bank_source_transactions__1[[#This Row],[transaction_date]]-Reconciliation!L1866))</f>
        <v>3</v>
      </c>
      <c r="N1866" s="1" t="str" cm="1">
        <f t="array" ref="N1866">_xlfn.IFS(M1866="not Processed", "Not Processed",M1866&gt;2,"SLA Breached",M1866&lt;=2,"Within SLA")</f>
        <v>SLA Breached</v>
      </c>
      <c r="O1866" s="1" t="str">
        <f>_xlfn.XLOOKUP(A1866,Source_data!A:A,Source_data!D:D)</f>
        <v>IMPS</v>
      </c>
      <c r="P1866" s="1">
        <f t="shared" si="295"/>
        <v>0</v>
      </c>
      <c r="Q1866" s="1">
        <f t="shared" si="296"/>
        <v>0</v>
      </c>
      <c r="R1866" s="1">
        <f t="shared" si="297"/>
        <v>0</v>
      </c>
      <c r="S1866" s="1">
        <f t="shared" si="298"/>
        <v>0</v>
      </c>
      <c r="T1866" s="1">
        <f t="shared" si="299"/>
        <v>1</v>
      </c>
      <c r="U1866" s="1" t="str">
        <f>_xlfn.XLOOKUP(Table3[[#This Row],[Transaction ID]],Source_data!A:A,Source_data!E:E)</f>
        <v>Bengaluru</v>
      </c>
      <c r="V1866" s="1">
        <f>_xlfn.IFNA(_xlfn.XLOOKUP(A1866,bank_processed_transactions[transaction_id],bank_processed_transactions[processing_minutes]),"")</f>
        <v>7.7</v>
      </c>
      <c r="W1866" s="31">
        <f>_xlfn.XLOOKUP(A1866,Source_data!A:A,Source_data!B:B)</f>
        <v>46101</v>
      </c>
    </row>
    <row r="1867" spans="1:23" x14ac:dyDescent="0.3">
      <c r="A1867" s="4" t="s">
        <v>4661</v>
      </c>
      <c r="B1867" s="1">
        <f>_xlfn.XLOOKUP(A1867,bank_source_transactions__1[transaction_id],bank_source_transactions__1[amount_inr])</f>
        <v>5838.14</v>
      </c>
      <c r="C1867" s="1">
        <f>_xlfn.XLOOKUP(A1867,Processed_data!A:A,Processed_data!F:F)</f>
        <v>5838.14</v>
      </c>
      <c r="D1867" s="1" t="str">
        <f>_xlfn.XLOOKUP(A1867,bank_source_transactions__1[transaction_id],bank_source_transactions__1[transaction_status])</f>
        <v>SUCCESS</v>
      </c>
      <c r="E1867" s="1" t="str">
        <f>_xlfn.XLOOKUP(A1867,Processed_data!A:A,Processed_data!G:G)</f>
        <v>SUCCESS</v>
      </c>
      <c r="F1867" s="1">
        <f>COUNTIF(bank_processed_transactions[transaction_id],A1867)</f>
        <v>1</v>
      </c>
      <c r="G1867" s="1" t="str">
        <f t="shared" si="290"/>
        <v>found</v>
      </c>
      <c r="H1867" s="1" t="str">
        <f t="shared" si="291"/>
        <v>Not Duplicate</v>
      </c>
      <c r="I1867" s="1" t="str">
        <f t="shared" si="292"/>
        <v>match</v>
      </c>
      <c r="J1867" s="1" t="str">
        <f t="shared" si="293"/>
        <v>match</v>
      </c>
      <c r="K1867" s="1">
        <f t="shared" si="294"/>
        <v>0</v>
      </c>
      <c r="L1867" s="2">
        <f>IF(F1867=0,"not processed",_xlfn.MINIFS(Processed_data!H:H,Processed_data!A:A,A1867))</f>
        <v>46100</v>
      </c>
      <c r="M1867" s="1">
        <f>IF(F1867=0,"not processed",ABS(bank_source_transactions__1[[#This Row],[transaction_date]]-Reconciliation!L1867))</f>
        <v>0</v>
      </c>
      <c r="N1867" s="1" t="str" cm="1">
        <f t="array" ref="N1867">_xlfn.IFS(M1867="not Processed", "Not Processed",M1867&gt;2,"SLA Breached",M1867&lt;=2,"Within SLA")</f>
        <v>Within SLA</v>
      </c>
      <c r="O1867" s="1" t="str">
        <f>_xlfn.XLOOKUP(A1867,Source_data!A:A,Source_data!D:D)</f>
        <v>IMPS</v>
      </c>
      <c r="P1867" s="1">
        <f t="shared" si="295"/>
        <v>0</v>
      </c>
      <c r="Q1867" s="1">
        <f t="shared" si="296"/>
        <v>0</v>
      </c>
      <c r="R1867" s="1">
        <f t="shared" si="297"/>
        <v>0</v>
      </c>
      <c r="S1867" s="1">
        <f t="shared" si="298"/>
        <v>0</v>
      </c>
      <c r="T1867" s="1">
        <f t="shared" si="299"/>
        <v>0</v>
      </c>
      <c r="U1867" s="1" t="str">
        <f>_xlfn.XLOOKUP(Table3[[#This Row],[Transaction ID]],Source_data!A:A,Source_data!E:E)</f>
        <v>Mumbai</v>
      </c>
      <c r="V1867" s="1">
        <f>_xlfn.IFNA(_xlfn.XLOOKUP(A1867,bank_processed_transactions[transaction_id],bank_processed_transactions[processing_minutes]),"")</f>
        <v>53.3</v>
      </c>
      <c r="W1867" s="31">
        <f>_xlfn.XLOOKUP(A1867,Source_data!A:A,Source_data!B:B)</f>
        <v>46100</v>
      </c>
    </row>
    <row r="1868" spans="1:23" x14ac:dyDescent="0.3">
      <c r="A1868" s="3" t="s">
        <v>616</v>
      </c>
      <c r="B1868" s="1">
        <f>_xlfn.XLOOKUP(A1868,bank_source_transactions__1[transaction_id],bank_source_transactions__1[amount_inr])</f>
        <v>5395.69</v>
      </c>
      <c r="C1868" s="1">
        <f>_xlfn.XLOOKUP(A1868,Processed_data!A:A,Processed_data!F:F)</f>
        <v>5395.69</v>
      </c>
      <c r="D1868" s="1" t="str">
        <f>_xlfn.XLOOKUP(A1868,bank_source_transactions__1[transaction_id],bank_source_transactions__1[transaction_status])</f>
        <v>SUCCESS</v>
      </c>
      <c r="E1868" s="1" t="str">
        <f>_xlfn.XLOOKUP(A1868,Processed_data!A:A,Processed_data!G:G)</f>
        <v>SUCCESS</v>
      </c>
      <c r="F1868" s="1">
        <f>COUNTIF(bank_processed_transactions[transaction_id],A1868)</f>
        <v>1</v>
      </c>
      <c r="G1868" s="1" t="str">
        <f t="shared" si="290"/>
        <v>found</v>
      </c>
      <c r="H1868" s="1" t="str">
        <f t="shared" si="291"/>
        <v>Not Duplicate</v>
      </c>
      <c r="I1868" s="1" t="str">
        <f t="shared" si="292"/>
        <v>match</v>
      </c>
      <c r="J1868" s="1" t="str">
        <f t="shared" si="293"/>
        <v>match</v>
      </c>
      <c r="K1868" s="1">
        <f t="shared" si="294"/>
        <v>0</v>
      </c>
      <c r="L1868" s="2">
        <f>IF(F1868=0,"not processed",_xlfn.MINIFS(Processed_data!H:H,Processed_data!A:A,A1868))</f>
        <v>46108</v>
      </c>
      <c r="M1868" s="1">
        <f>IF(F1868=0,"not processed",ABS(bank_source_transactions__1[[#This Row],[transaction_date]]-Reconciliation!L1868))</f>
        <v>0</v>
      </c>
      <c r="N1868" s="1" t="str" cm="1">
        <f t="array" ref="N1868">_xlfn.IFS(M1868="not Processed", "Not Processed",M1868&gt;2,"SLA Breached",M1868&lt;=2,"Within SLA")</f>
        <v>Within SLA</v>
      </c>
      <c r="O1868" s="1" t="str">
        <f>_xlfn.XLOOKUP(A1868,Source_data!A:A,Source_data!D:D)</f>
        <v>IMPS</v>
      </c>
      <c r="P1868" s="1">
        <f t="shared" si="295"/>
        <v>0</v>
      </c>
      <c r="Q1868" s="1">
        <f t="shared" si="296"/>
        <v>0</v>
      </c>
      <c r="R1868" s="1">
        <f t="shared" si="297"/>
        <v>0</v>
      </c>
      <c r="S1868" s="1">
        <f t="shared" si="298"/>
        <v>0</v>
      </c>
      <c r="T1868" s="1">
        <f t="shared" si="299"/>
        <v>0</v>
      </c>
      <c r="U1868" s="1" t="str">
        <f>_xlfn.XLOOKUP(Table3[[#This Row],[Transaction ID]],Source_data!A:A,Source_data!E:E)</f>
        <v>Hyderabad</v>
      </c>
      <c r="V1868" s="1">
        <f>_xlfn.IFNA(_xlfn.XLOOKUP(A1868,bank_processed_transactions[transaction_id],bank_processed_transactions[processing_minutes]),"")</f>
        <v>28</v>
      </c>
      <c r="W1868" s="31">
        <f>_xlfn.XLOOKUP(A1868,Source_data!A:A,Source_data!B:B)</f>
        <v>46108</v>
      </c>
    </row>
    <row r="1869" spans="1:23" x14ac:dyDescent="0.3">
      <c r="A1869" s="4" t="s">
        <v>2598</v>
      </c>
      <c r="B1869" s="1">
        <f>_xlfn.XLOOKUP(A1869,bank_source_transactions__1[transaction_id],bank_source_transactions__1[amount_inr])</f>
        <v>11769.21</v>
      </c>
      <c r="C1869" s="1">
        <f>_xlfn.XLOOKUP(A1869,Processed_data!A:A,Processed_data!F:F)</f>
        <v>11769.21</v>
      </c>
      <c r="D1869" s="1" t="str">
        <f>_xlfn.XLOOKUP(A1869,bank_source_transactions__1[transaction_id],bank_source_transactions__1[transaction_status])</f>
        <v>SUCCESS</v>
      </c>
      <c r="E1869" s="1" t="str">
        <f>_xlfn.XLOOKUP(A1869,Processed_data!A:A,Processed_data!G:G)</f>
        <v>SUCCESS</v>
      </c>
      <c r="F1869" s="1">
        <f>COUNTIF(bank_processed_transactions[transaction_id],A1869)</f>
        <v>1</v>
      </c>
      <c r="G1869" s="1" t="str">
        <f t="shared" si="290"/>
        <v>found</v>
      </c>
      <c r="H1869" s="1" t="str">
        <f t="shared" si="291"/>
        <v>Not Duplicate</v>
      </c>
      <c r="I1869" s="1" t="str">
        <f t="shared" si="292"/>
        <v>match</v>
      </c>
      <c r="J1869" s="1" t="str">
        <f t="shared" si="293"/>
        <v>match</v>
      </c>
      <c r="K1869" s="1">
        <f t="shared" si="294"/>
        <v>0</v>
      </c>
      <c r="L1869" s="2">
        <f>IF(F1869=0,"not processed",_xlfn.MINIFS(Processed_data!H:H,Processed_data!A:A,A1869))</f>
        <v>46074</v>
      </c>
      <c r="M1869" s="1">
        <f>IF(F1869=0,"not processed",ABS(bank_source_transactions__1[[#This Row],[transaction_date]]-Reconciliation!L1869))</f>
        <v>0</v>
      </c>
      <c r="N1869" s="1" t="str" cm="1">
        <f t="array" ref="N1869">_xlfn.IFS(M1869="not Processed", "Not Processed",M1869&gt;2,"SLA Breached",M1869&lt;=2,"Within SLA")</f>
        <v>Within SLA</v>
      </c>
      <c r="O1869" s="1" t="str">
        <f>_xlfn.XLOOKUP(A1869,Source_data!A:A,Source_data!D:D)</f>
        <v>UPI</v>
      </c>
      <c r="P1869" s="1">
        <f t="shared" si="295"/>
        <v>0</v>
      </c>
      <c r="Q1869" s="1">
        <f t="shared" si="296"/>
        <v>0</v>
      </c>
      <c r="R1869" s="1">
        <f t="shared" si="297"/>
        <v>0</v>
      </c>
      <c r="S1869" s="1">
        <f t="shared" si="298"/>
        <v>0</v>
      </c>
      <c r="T1869" s="1">
        <f t="shared" si="299"/>
        <v>0</v>
      </c>
      <c r="U1869" s="1" t="str">
        <f>_xlfn.XLOOKUP(Table3[[#This Row],[Transaction ID]],Source_data!A:A,Source_data!E:E)</f>
        <v>Pune</v>
      </c>
      <c r="V1869" s="1">
        <f>_xlfn.IFNA(_xlfn.XLOOKUP(A1869,bank_processed_transactions[transaction_id],bank_processed_transactions[processing_minutes]),"")</f>
        <v>7.2</v>
      </c>
      <c r="W1869" s="31">
        <f>_xlfn.XLOOKUP(A1869,Source_data!A:A,Source_data!B:B)</f>
        <v>46074</v>
      </c>
    </row>
    <row r="1870" spans="1:23" x14ac:dyDescent="0.3">
      <c r="A1870" s="3" t="s">
        <v>2505</v>
      </c>
      <c r="B1870" s="1">
        <f>_xlfn.XLOOKUP(A1870,bank_source_transactions__1[transaction_id],bank_source_transactions__1[amount_inr])</f>
        <v>15748.91</v>
      </c>
      <c r="C1870" s="1">
        <f>_xlfn.XLOOKUP(A1870,Processed_data!A:A,Processed_data!F:F)</f>
        <v>15748.91</v>
      </c>
      <c r="D1870" s="1" t="str">
        <f>_xlfn.XLOOKUP(A1870,bank_source_transactions__1[transaction_id],bank_source_transactions__1[transaction_status])</f>
        <v>SUCCESS</v>
      </c>
      <c r="E1870" s="1" t="str">
        <f>_xlfn.XLOOKUP(A1870,Processed_data!A:A,Processed_data!G:G)</f>
        <v>SUCCESS</v>
      </c>
      <c r="F1870" s="1">
        <f>COUNTIF(bank_processed_transactions[transaction_id],A1870)</f>
        <v>1</v>
      </c>
      <c r="G1870" s="1" t="str">
        <f t="shared" si="290"/>
        <v>found</v>
      </c>
      <c r="H1870" s="1" t="str">
        <f t="shared" si="291"/>
        <v>Not Duplicate</v>
      </c>
      <c r="I1870" s="1" t="str">
        <f t="shared" si="292"/>
        <v>match</v>
      </c>
      <c r="J1870" s="1" t="str">
        <f t="shared" si="293"/>
        <v>match</v>
      </c>
      <c r="K1870" s="1">
        <f t="shared" si="294"/>
        <v>0</v>
      </c>
      <c r="L1870" s="2">
        <f>IF(F1870=0,"not processed",_xlfn.MINIFS(Processed_data!H:H,Processed_data!A:A,A1870))</f>
        <v>46109</v>
      </c>
      <c r="M1870" s="1">
        <f>IF(F1870=0,"not processed",ABS(bank_source_transactions__1[[#This Row],[transaction_date]]-Reconciliation!L1870))</f>
        <v>2</v>
      </c>
      <c r="N1870" s="1" t="str" cm="1">
        <f t="array" ref="N1870">_xlfn.IFS(M1870="not Processed", "Not Processed",M1870&gt;2,"SLA Breached",M1870&lt;=2,"Within SLA")</f>
        <v>Within SLA</v>
      </c>
      <c r="O1870" s="1" t="str">
        <f>_xlfn.XLOOKUP(A1870,Source_data!A:A,Source_data!D:D)</f>
        <v>UPI</v>
      </c>
      <c r="P1870" s="1">
        <f t="shared" si="295"/>
        <v>0</v>
      </c>
      <c r="Q1870" s="1">
        <f t="shared" si="296"/>
        <v>0</v>
      </c>
      <c r="R1870" s="1">
        <f t="shared" si="297"/>
        <v>0</v>
      </c>
      <c r="S1870" s="1">
        <f t="shared" si="298"/>
        <v>0</v>
      </c>
      <c r="T1870" s="1">
        <f t="shared" si="299"/>
        <v>0</v>
      </c>
      <c r="U1870" s="1" t="str">
        <f>_xlfn.XLOOKUP(Table3[[#This Row],[Transaction ID]],Source_data!A:A,Source_data!E:E)</f>
        <v>Bengaluru</v>
      </c>
      <c r="V1870" s="1">
        <f>_xlfn.IFNA(_xlfn.XLOOKUP(A1870,bank_processed_transactions[transaction_id],bank_processed_transactions[processing_minutes]),"")</f>
        <v>23.5</v>
      </c>
      <c r="W1870" s="31">
        <f>_xlfn.XLOOKUP(A1870,Source_data!A:A,Source_data!B:B)</f>
        <v>46107</v>
      </c>
    </row>
    <row r="1871" spans="1:23" x14ac:dyDescent="0.3">
      <c r="A1871" s="4" t="s">
        <v>1958</v>
      </c>
      <c r="B1871" s="1">
        <f>_xlfn.XLOOKUP(A1871,bank_source_transactions__1[transaction_id],bank_source_transactions__1[amount_inr])</f>
        <v>1311.11</v>
      </c>
      <c r="C1871" s="1">
        <f>_xlfn.XLOOKUP(A1871,Processed_data!A:A,Processed_data!F:F)</f>
        <v>1311.11</v>
      </c>
      <c r="D1871" s="1" t="str">
        <f>_xlfn.XLOOKUP(A1871,bank_source_transactions__1[transaction_id],bank_source_transactions__1[transaction_status])</f>
        <v>SUCCESS</v>
      </c>
      <c r="E1871" s="1" t="str">
        <f>_xlfn.XLOOKUP(A1871,Processed_data!A:A,Processed_data!G:G)</f>
        <v>SUCCESS</v>
      </c>
      <c r="F1871" s="1">
        <f>COUNTIF(bank_processed_transactions[transaction_id],A1871)</f>
        <v>1</v>
      </c>
      <c r="G1871" s="1" t="str">
        <f t="shared" si="290"/>
        <v>found</v>
      </c>
      <c r="H1871" s="1" t="str">
        <f t="shared" si="291"/>
        <v>Not Duplicate</v>
      </c>
      <c r="I1871" s="1" t="str">
        <f t="shared" si="292"/>
        <v>match</v>
      </c>
      <c r="J1871" s="1" t="str">
        <f t="shared" si="293"/>
        <v>match</v>
      </c>
      <c r="K1871" s="1">
        <f t="shared" si="294"/>
        <v>0</v>
      </c>
      <c r="L1871" s="2">
        <f>IF(F1871=0,"not processed",_xlfn.MINIFS(Processed_data!H:H,Processed_data!A:A,A1871))</f>
        <v>46063</v>
      </c>
      <c r="M1871" s="1">
        <f>IF(F1871=0,"not processed",ABS(bank_source_transactions__1[[#This Row],[transaction_date]]-Reconciliation!L1871))</f>
        <v>2</v>
      </c>
      <c r="N1871" s="1" t="str" cm="1">
        <f t="array" ref="N1871">_xlfn.IFS(M1871="not Processed", "Not Processed",M1871&gt;2,"SLA Breached",M1871&lt;=2,"Within SLA")</f>
        <v>Within SLA</v>
      </c>
      <c r="O1871" s="1" t="str">
        <f>_xlfn.XLOOKUP(A1871,Source_data!A:A,Source_data!D:D)</f>
        <v>UPI</v>
      </c>
      <c r="P1871" s="1">
        <f t="shared" si="295"/>
        <v>0</v>
      </c>
      <c r="Q1871" s="1">
        <f t="shared" si="296"/>
        <v>0</v>
      </c>
      <c r="R1871" s="1">
        <f t="shared" si="297"/>
        <v>0</v>
      </c>
      <c r="S1871" s="1">
        <f t="shared" si="298"/>
        <v>0</v>
      </c>
      <c r="T1871" s="1">
        <f t="shared" si="299"/>
        <v>0</v>
      </c>
      <c r="U1871" s="1" t="str">
        <f>_xlfn.XLOOKUP(Table3[[#This Row],[Transaction ID]],Source_data!A:A,Source_data!E:E)</f>
        <v>Mumbai</v>
      </c>
      <c r="V1871" s="1">
        <f>_xlfn.IFNA(_xlfn.XLOOKUP(A1871,bank_processed_transactions[transaction_id],bank_processed_transactions[processing_minutes]),"")</f>
        <v>26.6</v>
      </c>
      <c r="W1871" s="31">
        <f>_xlfn.XLOOKUP(A1871,Source_data!A:A,Source_data!B:B)</f>
        <v>46061</v>
      </c>
    </row>
    <row r="1872" spans="1:23" x14ac:dyDescent="0.3">
      <c r="A1872" s="3" t="s">
        <v>1768</v>
      </c>
      <c r="B1872" s="1">
        <f>_xlfn.XLOOKUP(A1872,bank_source_transactions__1[transaction_id],bank_source_transactions__1[amount_inr])</f>
        <v>2486.77</v>
      </c>
      <c r="C1872" s="1">
        <f>_xlfn.XLOOKUP(A1872,Processed_data!A:A,Processed_data!F:F)</f>
        <v>2486.77</v>
      </c>
      <c r="D1872" s="1" t="str">
        <f>_xlfn.XLOOKUP(A1872,bank_source_transactions__1[transaction_id],bank_source_transactions__1[transaction_status])</f>
        <v>SUCCESS</v>
      </c>
      <c r="E1872" s="1" t="str">
        <f>_xlfn.XLOOKUP(A1872,Processed_data!A:A,Processed_data!G:G)</f>
        <v>SUCCESS</v>
      </c>
      <c r="F1872" s="1">
        <f>COUNTIF(bank_processed_transactions[transaction_id],A1872)</f>
        <v>1</v>
      </c>
      <c r="G1872" s="1" t="str">
        <f t="shared" si="290"/>
        <v>found</v>
      </c>
      <c r="H1872" s="1" t="str">
        <f t="shared" si="291"/>
        <v>Not Duplicate</v>
      </c>
      <c r="I1872" s="1" t="str">
        <f t="shared" si="292"/>
        <v>match</v>
      </c>
      <c r="J1872" s="1" t="str">
        <f t="shared" si="293"/>
        <v>match</v>
      </c>
      <c r="K1872" s="1">
        <f t="shared" si="294"/>
        <v>0</v>
      </c>
      <c r="L1872" s="2">
        <f>IF(F1872=0,"not processed",_xlfn.MINIFS(Processed_data!H:H,Processed_data!A:A,A1872))</f>
        <v>46059</v>
      </c>
      <c r="M1872" s="1">
        <f>IF(F1872=0,"not processed",ABS(bank_source_transactions__1[[#This Row],[transaction_date]]-Reconciliation!L1872))</f>
        <v>1</v>
      </c>
      <c r="N1872" s="1" t="str" cm="1">
        <f t="array" ref="N1872">_xlfn.IFS(M1872="not Processed", "Not Processed",M1872&gt;2,"SLA Breached",M1872&lt;=2,"Within SLA")</f>
        <v>Within SLA</v>
      </c>
      <c r="O1872" s="1" t="str">
        <f>_xlfn.XLOOKUP(A1872,Source_data!A:A,Source_data!D:D)</f>
        <v>CARD</v>
      </c>
      <c r="P1872" s="1">
        <f t="shared" si="295"/>
        <v>0</v>
      </c>
      <c r="Q1872" s="1">
        <f t="shared" si="296"/>
        <v>0</v>
      </c>
      <c r="R1872" s="1">
        <f t="shared" si="297"/>
        <v>0</v>
      </c>
      <c r="S1872" s="1">
        <f t="shared" si="298"/>
        <v>0</v>
      </c>
      <c r="T1872" s="1">
        <f t="shared" si="299"/>
        <v>0</v>
      </c>
      <c r="U1872" s="1" t="str">
        <f>_xlfn.XLOOKUP(Table3[[#This Row],[Transaction ID]],Source_data!A:A,Source_data!E:E)</f>
        <v>Bengaluru</v>
      </c>
      <c r="V1872" s="1">
        <f>_xlfn.IFNA(_xlfn.XLOOKUP(A1872,bank_processed_transactions[transaction_id],bank_processed_transactions[processing_minutes]),"")</f>
        <v>42</v>
      </c>
      <c r="W1872" s="31">
        <f>_xlfn.XLOOKUP(A1872,Source_data!A:A,Source_data!B:B)</f>
        <v>46058</v>
      </c>
    </row>
    <row r="1873" spans="1:23" x14ac:dyDescent="0.3">
      <c r="A1873" s="4" t="s">
        <v>2550</v>
      </c>
      <c r="B1873" s="1">
        <f>_xlfn.XLOOKUP(A1873,bank_source_transactions__1[transaction_id],bank_source_transactions__1[amount_inr])</f>
        <v>2901.7</v>
      </c>
      <c r="C1873" s="1">
        <f>_xlfn.XLOOKUP(A1873,Processed_data!A:A,Processed_data!F:F)</f>
        <v>2901.7</v>
      </c>
      <c r="D1873" s="1" t="str">
        <f>_xlfn.XLOOKUP(A1873,bank_source_transactions__1[transaction_id],bank_source_transactions__1[transaction_status])</f>
        <v>REVERSED</v>
      </c>
      <c r="E1873" s="1" t="str">
        <f>_xlfn.XLOOKUP(A1873,Processed_data!A:A,Processed_data!G:G)</f>
        <v>REVERSED</v>
      </c>
      <c r="F1873" s="1">
        <f>COUNTIF(bank_processed_transactions[transaction_id],A1873)</f>
        <v>1</v>
      </c>
      <c r="G1873" s="1" t="str">
        <f t="shared" si="290"/>
        <v>found</v>
      </c>
      <c r="H1873" s="1" t="str">
        <f t="shared" si="291"/>
        <v>Not Duplicate</v>
      </c>
      <c r="I1873" s="1" t="str">
        <f t="shared" si="292"/>
        <v>match</v>
      </c>
      <c r="J1873" s="1" t="str">
        <f t="shared" si="293"/>
        <v>match</v>
      </c>
      <c r="K1873" s="1">
        <f t="shared" si="294"/>
        <v>0</v>
      </c>
      <c r="L1873" s="2">
        <f>IF(F1873=0,"not processed",_xlfn.MINIFS(Processed_data!H:H,Processed_data!A:A,A1873))</f>
        <v>46046</v>
      </c>
      <c r="M1873" s="1">
        <f>IF(F1873=0,"not processed",ABS(bank_source_transactions__1[[#This Row],[transaction_date]]-Reconciliation!L1873))</f>
        <v>5</v>
      </c>
      <c r="N1873" s="1" t="str" cm="1">
        <f t="array" ref="N1873">_xlfn.IFS(M1873="not Processed", "Not Processed",M1873&gt;2,"SLA Breached",M1873&lt;=2,"Within SLA")</f>
        <v>SLA Breached</v>
      </c>
      <c r="O1873" s="1" t="str">
        <f>_xlfn.XLOOKUP(A1873,Source_data!A:A,Source_data!D:D)</f>
        <v>NEFT</v>
      </c>
      <c r="P1873" s="1">
        <f t="shared" si="295"/>
        <v>0</v>
      </c>
      <c r="Q1873" s="1">
        <f t="shared" si="296"/>
        <v>0</v>
      </c>
      <c r="R1873" s="1">
        <f t="shared" si="297"/>
        <v>0</v>
      </c>
      <c r="S1873" s="1">
        <f t="shared" si="298"/>
        <v>0</v>
      </c>
      <c r="T1873" s="1">
        <f t="shared" si="299"/>
        <v>1</v>
      </c>
      <c r="U1873" s="1" t="str">
        <f>_xlfn.XLOOKUP(Table3[[#This Row],[Transaction ID]],Source_data!A:A,Source_data!E:E)</f>
        <v>Hyderabad</v>
      </c>
      <c r="V1873" s="1">
        <f>_xlfn.IFNA(_xlfn.XLOOKUP(A1873,bank_processed_transactions[transaction_id],bank_processed_transactions[processing_minutes]),"")</f>
        <v>14.4</v>
      </c>
      <c r="W1873" s="31">
        <f>_xlfn.XLOOKUP(A1873,Source_data!A:A,Source_data!B:B)</f>
        <v>46041</v>
      </c>
    </row>
    <row r="1874" spans="1:23" x14ac:dyDescent="0.3">
      <c r="A1874" s="3" t="s">
        <v>5025</v>
      </c>
      <c r="B1874" s="1">
        <f>_xlfn.XLOOKUP(A1874,bank_source_transactions__1[transaction_id],bank_source_transactions__1[amount_inr])</f>
        <v>8432.39</v>
      </c>
      <c r="C1874" s="1" t="e">
        <f>_xlfn.XLOOKUP(A1874,Processed_data!A:A,Processed_data!F:F)</f>
        <v>#N/A</v>
      </c>
      <c r="D1874" s="1" t="str">
        <f>_xlfn.XLOOKUP(A1874,bank_source_transactions__1[transaction_id],bank_source_transactions__1[transaction_status])</f>
        <v>SUCCESS</v>
      </c>
      <c r="E1874" s="1" t="e">
        <f>_xlfn.XLOOKUP(A1874,Processed_data!A:A,Processed_data!G:G)</f>
        <v>#N/A</v>
      </c>
      <c r="F1874" s="1">
        <f>COUNTIF(bank_processed_transactions[transaction_id],A1874)</f>
        <v>0</v>
      </c>
      <c r="G1874" s="1" t="str">
        <f t="shared" si="290"/>
        <v>missing</v>
      </c>
      <c r="H1874" s="1" t="str">
        <f t="shared" si="291"/>
        <v>Not Duplicate</v>
      </c>
      <c r="I1874" s="1" t="str">
        <f t="shared" si="292"/>
        <v>not processed</v>
      </c>
      <c r="J1874" s="1" t="str">
        <f t="shared" si="293"/>
        <v>not processed</v>
      </c>
      <c r="K1874" s="1" t="str">
        <f t="shared" si="294"/>
        <v>missing</v>
      </c>
      <c r="L1874" s="2" t="str">
        <f>IF(F1874=0,"not processed",_xlfn.MINIFS(Processed_data!H:H,Processed_data!A:A,A1874))</f>
        <v>not processed</v>
      </c>
      <c r="M1874" s="1" t="str">
        <f>IF(F1874=0,"not processed",ABS(bank_source_transactions__1[[#This Row],[transaction_date]]-Reconciliation!L1874))</f>
        <v>not processed</v>
      </c>
      <c r="N1874" s="1" t="str" cm="1">
        <f t="array" ref="N1874">_xlfn.IFS(M1874="not Processed", "Not Processed",M1874&gt;2,"SLA Breached",M1874&lt;=2,"Within SLA")</f>
        <v>Not Processed</v>
      </c>
      <c r="O1874" s="1" t="str">
        <f>_xlfn.XLOOKUP(A1874,Source_data!A:A,Source_data!D:D)</f>
        <v>UPI</v>
      </c>
      <c r="P1874" s="1">
        <f t="shared" si="295"/>
        <v>1</v>
      </c>
      <c r="Q1874" s="1">
        <f t="shared" si="296"/>
        <v>0</v>
      </c>
      <c r="R1874" s="1">
        <f t="shared" si="297"/>
        <v>0</v>
      </c>
      <c r="S1874" s="1">
        <f t="shared" si="298"/>
        <v>0</v>
      </c>
      <c r="T1874" s="1">
        <f t="shared" si="299"/>
        <v>0</v>
      </c>
      <c r="U1874" s="1" t="str">
        <f>_xlfn.XLOOKUP(Table3[[#This Row],[Transaction ID]],Source_data!A:A,Source_data!E:E)</f>
        <v>Bengaluru</v>
      </c>
      <c r="V1874" s="1" t="str">
        <f>_xlfn.IFNA(_xlfn.XLOOKUP(A1874,bank_processed_transactions[transaction_id],bank_processed_transactions[processing_minutes]),"")</f>
        <v/>
      </c>
      <c r="W1874" s="31">
        <f>_xlfn.XLOOKUP(A1874,Source_data!A:A,Source_data!B:B)</f>
        <v>46084</v>
      </c>
    </row>
    <row r="1875" spans="1:23" x14ac:dyDescent="0.3">
      <c r="A1875" s="4" t="s">
        <v>4306</v>
      </c>
      <c r="B1875" s="1">
        <f>_xlfn.XLOOKUP(A1875,bank_source_transactions__1[transaction_id],bank_source_transactions__1[amount_inr])</f>
        <v>5382.84</v>
      </c>
      <c r="C1875" s="1">
        <f>_xlfn.XLOOKUP(A1875,Processed_data!A:A,Processed_data!F:F)</f>
        <v>5382.84</v>
      </c>
      <c r="D1875" s="1" t="str">
        <f>_xlfn.XLOOKUP(A1875,bank_source_transactions__1[transaction_id],bank_source_transactions__1[transaction_status])</f>
        <v>SUCCESS</v>
      </c>
      <c r="E1875" s="1" t="str">
        <f>_xlfn.XLOOKUP(A1875,Processed_data!A:A,Processed_data!G:G)</f>
        <v>SUCCESS</v>
      </c>
      <c r="F1875" s="1">
        <f>COUNTIF(bank_processed_transactions[transaction_id],A1875)</f>
        <v>1</v>
      </c>
      <c r="G1875" s="1" t="str">
        <f t="shared" si="290"/>
        <v>found</v>
      </c>
      <c r="H1875" s="1" t="str">
        <f t="shared" si="291"/>
        <v>Not Duplicate</v>
      </c>
      <c r="I1875" s="1" t="str">
        <f t="shared" si="292"/>
        <v>match</v>
      </c>
      <c r="J1875" s="1" t="str">
        <f t="shared" si="293"/>
        <v>match</v>
      </c>
      <c r="K1875" s="1">
        <f t="shared" si="294"/>
        <v>0</v>
      </c>
      <c r="L1875" s="2">
        <f>IF(F1875=0,"not processed",_xlfn.MINIFS(Processed_data!H:H,Processed_data!A:A,A1875))</f>
        <v>46079</v>
      </c>
      <c r="M1875" s="1">
        <f>IF(F1875=0,"not processed",ABS(bank_source_transactions__1[[#This Row],[transaction_date]]-Reconciliation!L1875))</f>
        <v>0</v>
      </c>
      <c r="N1875" s="1" t="str" cm="1">
        <f t="array" ref="N1875">_xlfn.IFS(M1875="not Processed", "Not Processed",M1875&gt;2,"SLA Breached",M1875&lt;=2,"Within SLA")</f>
        <v>Within SLA</v>
      </c>
      <c r="O1875" s="1" t="str">
        <f>_xlfn.XLOOKUP(A1875,Source_data!A:A,Source_data!D:D)</f>
        <v>UPI</v>
      </c>
      <c r="P1875" s="1">
        <f t="shared" si="295"/>
        <v>0</v>
      </c>
      <c r="Q1875" s="1">
        <f t="shared" si="296"/>
        <v>0</v>
      </c>
      <c r="R1875" s="1">
        <f t="shared" si="297"/>
        <v>0</v>
      </c>
      <c r="S1875" s="1">
        <f t="shared" si="298"/>
        <v>0</v>
      </c>
      <c r="T1875" s="1">
        <f t="shared" si="299"/>
        <v>0</v>
      </c>
      <c r="U1875" s="1" t="str">
        <f>_xlfn.XLOOKUP(Table3[[#This Row],[Transaction ID]],Source_data!A:A,Source_data!E:E)</f>
        <v>Pune</v>
      </c>
      <c r="V1875" s="1">
        <f>_xlfn.IFNA(_xlfn.XLOOKUP(A1875,bank_processed_transactions[transaction_id],bank_processed_transactions[processing_minutes]),"")</f>
        <v>18.2</v>
      </c>
      <c r="W1875" s="31">
        <f>_xlfn.XLOOKUP(A1875,Source_data!A:A,Source_data!B:B)</f>
        <v>46079</v>
      </c>
    </row>
    <row r="1876" spans="1:23" x14ac:dyDescent="0.3">
      <c r="A1876" s="3" t="s">
        <v>3013</v>
      </c>
      <c r="B1876" s="1">
        <f>_xlfn.XLOOKUP(A1876,bank_source_transactions__1[transaction_id],bank_source_transactions__1[amount_inr])</f>
        <v>4198.3100000000004</v>
      </c>
      <c r="C1876" s="1">
        <f>_xlfn.XLOOKUP(A1876,Processed_data!A:A,Processed_data!F:F)</f>
        <v>4198.3100000000004</v>
      </c>
      <c r="D1876" s="1" t="str">
        <f>_xlfn.XLOOKUP(A1876,bank_source_transactions__1[transaction_id],bank_source_transactions__1[transaction_status])</f>
        <v>SUCCESS</v>
      </c>
      <c r="E1876" s="1" t="str">
        <f>_xlfn.XLOOKUP(A1876,Processed_data!A:A,Processed_data!G:G)</f>
        <v>SUCCESS</v>
      </c>
      <c r="F1876" s="1">
        <f>COUNTIF(bank_processed_transactions[transaction_id],A1876)</f>
        <v>1</v>
      </c>
      <c r="G1876" s="1" t="str">
        <f t="shared" si="290"/>
        <v>found</v>
      </c>
      <c r="H1876" s="1" t="str">
        <f t="shared" si="291"/>
        <v>Not Duplicate</v>
      </c>
      <c r="I1876" s="1" t="str">
        <f t="shared" si="292"/>
        <v>match</v>
      </c>
      <c r="J1876" s="1" t="str">
        <f t="shared" si="293"/>
        <v>match</v>
      </c>
      <c r="K1876" s="1">
        <f t="shared" si="294"/>
        <v>0</v>
      </c>
      <c r="L1876" s="2">
        <f>IF(F1876=0,"not processed",_xlfn.MINIFS(Processed_data!H:H,Processed_data!A:A,A1876))</f>
        <v>46027</v>
      </c>
      <c r="M1876" s="1">
        <f>IF(F1876=0,"not processed",ABS(bank_source_transactions__1[[#This Row],[transaction_date]]-Reconciliation!L1876))</f>
        <v>2</v>
      </c>
      <c r="N1876" s="1" t="str" cm="1">
        <f t="array" ref="N1876">_xlfn.IFS(M1876="not Processed", "Not Processed",M1876&gt;2,"SLA Breached",M1876&lt;=2,"Within SLA")</f>
        <v>Within SLA</v>
      </c>
      <c r="O1876" s="1" t="str">
        <f>_xlfn.XLOOKUP(A1876,Source_data!A:A,Source_data!D:D)</f>
        <v>ATM</v>
      </c>
      <c r="P1876" s="1">
        <f t="shared" si="295"/>
        <v>0</v>
      </c>
      <c r="Q1876" s="1">
        <f t="shared" si="296"/>
        <v>0</v>
      </c>
      <c r="R1876" s="1">
        <f t="shared" si="297"/>
        <v>0</v>
      </c>
      <c r="S1876" s="1">
        <f t="shared" si="298"/>
        <v>0</v>
      </c>
      <c r="T1876" s="1">
        <f t="shared" si="299"/>
        <v>0</v>
      </c>
      <c r="U1876" s="1" t="str">
        <f>_xlfn.XLOOKUP(Table3[[#This Row],[Transaction ID]],Source_data!A:A,Source_data!E:E)</f>
        <v>Bengaluru</v>
      </c>
      <c r="V1876" s="1">
        <f>_xlfn.IFNA(_xlfn.XLOOKUP(A1876,bank_processed_transactions[transaction_id],bank_processed_transactions[processing_minutes]),"")</f>
        <v>7.6</v>
      </c>
      <c r="W1876" s="31">
        <f>_xlfn.XLOOKUP(A1876,Source_data!A:A,Source_data!B:B)</f>
        <v>46025</v>
      </c>
    </row>
    <row r="1877" spans="1:23" x14ac:dyDescent="0.3">
      <c r="A1877" s="4" t="s">
        <v>1689</v>
      </c>
      <c r="B1877" s="1">
        <f>_xlfn.XLOOKUP(A1877,bank_source_transactions__1[transaction_id],bank_source_transactions__1[amount_inr])</f>
        <v>6285.13</v>
      </c>
      <c r="C1877" s="1">
        <f>_xlfn.XLOOKUP(A1877,Processed_data!A:A,Processed_data!F:F)</f>
        <v>6285.13</v>
      </c>
      <c r="D1877" s="1" t="str">
        <f>_xlfn.XLOOKUP(A1877,bank_source_transactions__1[transaction_id],bank_source_transactions__1[transaction_status])</f>
        <v>SUCCESS</v>
      </c>
      <c r="E1877" s="1" t="str">
        <f>_xlfn.XLOOKUP(A1877,Processed_data!A:A,Processed_data!G:G)</f>
        <v>SUCCESS</v>
      </c>
      <c r="F1877" s="1">
        <f>COUNTIF(bank_processed_transactions[transaction_id],A1877)</f>
        <v>1</v>
      </c>
      <c r="G1877" s="1" t="str">
        <f t="shared" si="290"/>
        <v>found</v>
      </c>
      <c r="H1877" s="1" t="str">
        <f t="shared" si="291"/>
        <v>Not Duplicate</v>
      </c>
      <c r="I1877" s="1" t="str">
        <f t="shared" si="292"/>
        <v>match</v>
      </c>
      <c r="J1877" s="1" t="str">
        <f t="shared" si="293"/>
        <v>match</v>
      </c>
      <c r="K1877" s="1">
        <f t="shared" si="294"/>
        <v>0</v>
      </c>
      <c r="L1877" s="2">
        <f>IF(F1877=0,"not processed",_xlfn.MINIFS(Processed_data!H:H,Processed_data!A:A,A1877))</f>
        <v>46097</v>
      </c>
      <c r="M1877" s="1">
        <f>IF(F1877=0,"not processed",ABS(bank_source_transactions__1[[#This Row],[transaction_date]]-Reconciliation!L1877))</f>
        <v>0</v>
      </c>
      <c r="N1877" s="1" t="str" cm="1">
        <f t="array" ref="N1877">_xlfn.IFS(M1877="not Processed", "Not Processed",M1877&gt;2,"SLA Breached",M1877&lt;=2,"Within SLA")</f>
        <v>Within SLA</v>
      </c>
      <c r="O1877" s="1" t="str">
        <f>_xlfn.XLOOKUP(A1877,Source_data!A:A,Source_data!D:D)</f>
        <v>ATM</v>
      </c>
      <c r="P1877" s="1">
        <f t="shared" si="295"/>
        <v>0</v>
      </c>
      <c r="Q1877" s="1">
        <f t="shared" si="296"/>
        <v>0</v>
      </c>
      <c r="R1877" s="1">
        <f t="shared" si="297"/>
        <v>0</v>
      </c>
      <c r="S1877" s="1">
        <f t="shared" si="298"/>
        <v>0</v>
      </c>
      <c r="T1877" s="1">
        <f t="shared" si="299"/>
        <v>0</v>
      </c>
      <c r="U1877" s="1" t="str">
        <f>_xlfn.XLOOKUP(Table3[[#This Row],[Transaction ID]],Source_data!A:A,Source_data!E:E)</f>
        <v>Hyderabad</v>
      </c>
      <c r="V1877" s="1">
        <f>_xlfn.IFNA(_xlfn.XLOOKUP(A1877,bank_processed_transactions[transaction_id],bank_processed_transactions[processing_minutes]),"")</f>
        <v>25.1</v>
      </c>
      <c r="W1877" s="31">
        <f>_xlfn.XLOOKUP(A1877,Source_data!A:A,Source_data!B:B)</f>
        <v>46097</v>
      </c>
    </row>
    <row r="1878" spans="1:23" x14ac:dyDescent="0.3">
      <c r="A1878" s="3" t="s">
        <v>2231</v>
      </c>
      <c r="B1878" s="1">
        <f>_xlfn.XLOOKUP(A1878,bank_source_transactions__1[transaction_id],bank_source_transactions__1[amount_inr])</f>
        <v>1596.15</v>
      </c>
      <c r="C1878" s="1">
        <f>_xlfn.XLOOKUP(A1878,Processed_data!A:A,Processed_data!F:F)</f>
        <v>1596.15</v>
      </c>
      <c r="D1878" s="1" t="str">
        <f>_xlfn.XLOOKUP(A1878,bank_source_transactions__1[transaction_id],bank_source_transactions__1[transaction_status])</f>
        <v>SUCCESS</v>
      </c>
      <c r="E1878" s="1" t="str">
        <f>_xlfn.XLOOKUP(A1878,Processed_data!A:A,Processed_data!G:G)</f>
        <v>SUCCESS</v>
      </c>
      <c r="F1878" s="1">
        <f>COUNTIF(bank_processed_transactions[transaction_id],A1878)</f>
        <v>1</v>
      </c>
      <c r="G1878" s="1" t="str">
        <f t="shared" si="290"/>
        <v>found</v>
      </c>
      <c r="H1878" s="1" t="str">
        <f t="shared" si="291"/>
        <v>Not Duplicate</v>
      </c>
      <c r="I1878" s="1" t="str">
        <f t="shared" si="292"/>
        <v>match</v>
      </c>
      <c r="J1878" s="1" t="str">
        <f t="shared" si="293"/>
        <v>match</v>
      </c>
      <c r="K1878" s="1">
        <f t="shared" si="294"/>
        <v>0</v>
      </c>
      <c r="L1878" s="2">
        <f>IF(F1878=0,"not processed",_xlfn.MINIFS(Processed_data!H:H,Processed_data!A:A,A1878))</f>
        <v>46026</v>
      </c>
      <c r="M1878" s="1">
        <f>IF(F1878=0,"not processed",ABS(bank_source_transactions__1[[#This Row],[transaction_date]]-Reconciliation!L1878))</f>
        <v>1</v>
      </c>
      <c r="N1878" s="1" t="str" cm="1">
        <f t="array" ref="N1878">_xlfn.IFS(M1878="not Processed", "Not Processed",M1878&gt;2,"SLA Breached",M1878&lt;=2,"Within SLA")</f>
        <v>Within SLA</v>
      </c>
      <c r="O1878" s="1" t="str">
        <f>_xlfn.XLOOKUP(A1878,Source_data!A:A,Source_data!D:D)</f>
        <v>ATM</v>
      </c>
      <c r="P1878" s="1">
        <f t="shared" si="295"/>
        <v>0</v>
      </c>
      <c r="Q1878" s="1">
        <f t="shared" si="296"/>
        <v>0</v>
      </c>
      <c r="R1878" s="1">
        <f t="shared" si="297"/>
        <v>0</v>
      </c>
      <c r="S1878" s="1">
        <f t="shared" si="298"/>
        <v>0</v>
      </c>
      <c r="T1878" s="1">
        <f t="shared" si="299"/>
        <v>0</v>
      </c>
      <c r="U1878" s="1" t="str">
        <f>_xlfn.XLOOKUP(Table3[[#This Row],[Transaction ID]],Source_data!A:A,Source_data!E:E)</f>
        <v>Hyderabad</v>
      </c>
      <c r="V1878" s="1">
        <f>_xlfn.IFNA(_xlfn.XLOOKUP(A1878,bank_processed_transactions[transaction_id],bank_processed_transactions[processing_minutes]),"")</f>
        <v>32.9</v>
      </c>
      <c r="W1878" s="31">
        <f>_xlfn.XLOOKUP(A1878,Source_data!A:A,Source_data!B:B)</f>
        <v>46025</v>
      </c>
    </row>
    <row r="1879" spans="1:23" x14ac:dyDescent="0.3">
      <c r="A1879" s="4" t="s">
        <v>1753</v>
      </c>
      <c r="B1879" s="1">
        <f>_xlfn.XLOOKUP(A1879,bank_source_transactions__1[transaction_id],bank_source_transactions__1[amount_inr])</f>
        <v>12503.69</v>
      </c>
      <c r="C1879" s="1">
        <f>_xlfn.XLOOKUP(A1879,Processed_data!A:A,Processed_data!F:F)</f>
        <v>12503.69</v>
      </c>
      <c r="D1879" s="1" t="str">
        <f>_xlfn.XLOOKUP(A1879,bank_source_transactions__1[transaction_id],bank_source_transactions__1[transaction_status])</f>
        <v>SUCCESS</v>
      </c>
      <c r="E1879" s="1" t="str">
        <f>_xlfn.XLOOKUP(A1879,Processed_data!A:A,Processed_data!G:G)</f>
        <v>SUCCESS</v>
      </c>
      <c r="F1879" s="1">
        <f>COUNTIF(bank_processed_transactions[transaction_id],A1879)</f>
        <v>1</v>
      </c>
      <c r="G1879" s="1" t="str">
        <f t="shared" si="290"/>
        <v>found</v>
      </c>
      <c r="H1879" s="1" t="str">
        <f t="shared" si="291"/>
        <v>Not Duplicate</v>
      </c>
      <c r="I1879" s="1" t="str">
        <f t="shared" si="292"/>
        <v>match</v>
      </c>
      <c r="J1879" s="1" t="str">
        <f t="shared" si="293"/>
        <v>match</v>
      </c>
      <c r="K1879" s="1">
        <f t="shared" si="294"/>
        <v>0</v>
      </c>
      <c r="L1879" s="2">
        <f>IF(F1879=0,"not processed",_xlfn.MINIFS(Processed_data!H:H,Processed_data!A:A,A1879))</f>
        <v>46110</v>
      </c>
      <c r="M1879" s="1">
        <f>IF(F1879=0,"not processed",ABS(bank_source_transactions__1[[#This Row],[transaction_date]]-Reconciliation!L1879))</f>
        <v>1</v>
      </c>
      <c r="N1879" s="1" t="str" cm="1">
        <f t="array" ref="N1879">_xlfn.IFS(M1879="not Processed", "Not Processed",M1879&gt;2,"SLA Breached",M1879&lt;=2,"Within SLA")</f>
        <v>Within SLA</v>
      </c>
      <c r="O1879" s="1" t="str">
        <f>_xlfn.XLOOKUP(A1879,Source_data!A:A,Source_data!D:D)</f>
        <v>CARD</v>
      </c>
      <c r="P1879" s="1">
        <f t="shared" si="295"/>
        <v>0</v>
      </c>
      <c r="Q1879" s="1">
        <f t="shared" si="296"/>
        <v>0</v>
      </c>
      <c r="R1879" s="1">
        <f t="shared" si="297"/>
        <v>0</v>
      </c>
      <c r="S1879" s="1">
        <f t="shared" si="298"/>
        <v>0</v>
      </c>
      <c r="T1879" s="1">
        <f t="shared" si="299"/>
        <v>0</v>
      </c>
      <c r="U1879" s="1" t="str">
        <f>_xlfn.XLOOKUP(Table3[[#This Row],[Transaction ID]],Source_data!A:A,Source_data!E:E)</f>
        <v>Hyderabad</v>
      </c>
      <c r="V1879" s="1">
        <f>_xlfn.IFNA(_xlfn.XLOOKUP(A1879,bank_processed_transactions[transaction_id],bank_processed_transactions[processing_minutes]),"")</f>
        <v>42.8</v>
      </c>
      <c r="W1879" s="31">
        <f>_xlfn.XLOOKUP(A1879,Source_data!A:A,Source_data!B:B)</f>
        <v>46109</v>
      </c>
    </row>
    <row r="1880" spans="1:23" x14ac:dyDescent="0.3">
      <c r="A1880" s="3" t="s">
        <v>3763</v>
      </c>
      <c r="B1880" s="1">
        <f>_xlfn.XLOOKUP(A1880,bank_source_transactions__1[transaction_id],bank_source_transactions__1[amount_inr])</f>
        <v>33003.31</v>
      </c>
      <c r="C1880" s="1">
        <f>_xlfn.XLOOKUP(A1880,Processed_data!A:A,Processed_data!F:F)</f>
        <v>33003.31</v>
      </c>
      <c r="D1880" s="1" t="str">
        <f>_xlfn.XLOOKUP(A1880,bank_source_transactions__1[transaction_id],bank_source_transactions__1[transaction_status])</f>
        <v>REVERSED</v>
      </c>
      <c r="E1880" s="1" t="str">
        <f>_xlfn.XLOOKUP(A1880,Processed_data!A:A,Processed_data!G:G)</f>
        <v>REVERSED</v>
      </c>
      <c r="F1880" s="1">
        <f>COUNTIF(bank_processed_transactions[transaction_id],A1880)</f>
        <v>1</v>
      </c>
      <c r="G1880" s="1" t="str">
        <f t="shared" si="290"/>
        <v>found</v>
      </c>
      <c r="H1880" s="1" t="str">
        <f t="shared" si="291"/>
        <v>Not Duplicate</v>
      </c>
      <c r="I1880" s="1" t="str">
        <f t="shared" si="292"/>
        <v>match</v>
      </c>
      <c r="J1880" s="1" t="str">
        <f t="shared" si="293"/>
        <v>match</v>
      </c>
      <c r="K1880" s="1">
        <f t="shared" si="294"/>
        <v>0</v>
      </c>
      <c r="L1880" s="2">
        <f>IF(F1880=0,"not processed",_xlfn.MINIFS(Processed_data!H:H,Processed_data!A:A,A1880))</f>
        <v>46040</v>
      </c>
      <c r="M1880" s="1">
        <f>IF(F1880=0,"not processed",ABS(bank_source_transactions__1[[#This Row],[transaction_date]]-Reconciliation!L1880))</f>
        <v>3</v>
      </c>
      <c r="N1880" s="1" t="str" cm="1">
        <f t="array" ref="N1880">_xlfn.IFS(M1880="not Processed", "Not Processed",M1880&gt;2,"SLA Breached",M1880&lt;=2,"Within SLA")</f>
        <v>SLA Breached</v>
      </c>
      <c r="O1880" s="1" t="str">
        <f>_xlfn.XLOOKUP(A1880,Source_data!A:A,Source_data!D:D)</f>
        <v>ATM</v>
      </c>
      <c r="P1880" s="1">
        <f t="shared" si="295"/>
        <v>0</v>
      </c>
      <c r="Q1880" s="1">
        <f t="shared" si="296"/>
        <v>0</v>
      </c>
      <c r="R1880" s="1">
        <f t="shared" si="297"/>
        <v>0</v>
      </c>
      <c r="S1880" s="1">
        <f t="shared" si="298"/>
        <v>0</v>
      </c>
      <c r="T1880" s="1">
        <f t="shared" si="299"/>
        <v>1</v>
      </c>
      <c r="U1880" s="1" t="str">
        <f>_xlfn.XLOOKUP(Table3[[#This Row],[Transaction ID]],Source_data!A:A,Source_data!E:E)</f>
        <v>Bengaluru</v>
      </c>
      <c r="V1880" s="1">
        <f>_xlfn.IFNA(_xlfn.XLOOKUP(A1880,bank_processed_transactions[transaction_id],bank_processed_transactions[processing_minutes]),"")</f>
        <v>43.6</v>
      </c>
      <c r="W1880" s="31">
        <f>_xlfn.XLOOKUP(A1880,Source_data!A:A,Source_data!B:B)</f>
        <v>46037</v>
      </c>
    </row>
    <row r="1881" spans="1:23" x14ac:dyDescent="0.3">
      <c r="A1881" s="4" t="s">
        <v>1255</v>
      </c>
      <c r="B1881" s="1">
        <f>_xlfn.XLOOKUP(A1881,bank_source_transactions__1[transaction_id],bank_source_transactions__1[amount_inr])</f>
        <v>5785.29</v>
      </c>
      <c r="C1881" s="1">
        <f>_xlfn.XLOOKUP(A1881,Processed_data!A:A,Processed_data!F:F)</f>
        <v>5785.29</v>
      </c>
      <c r="D1881" s="1" t="str">
        <f>_xlfn.XLOOKUP(A1881,bank_source_transactions__1[transaction_id],bank_source_transactions__1[transaction_status])</f>
        <v>SUCCESS</v>
      </c>
      <c r="E1881" s="1" t="str">
        <f>_xlfn.XLOOKUP(A1881,Processed_data!A:A,Processed_data!G:G)</f>
        <v>SUCCESS</v>
      </c>
      <c r="F1881" s="1">
        <f>COUNTIF(bank_processed_transactions[transaction_id],A1881)</f>
        <v>2</v>
      </c>
      <c r="G1881" s="1" t="str">
        <f t="shared" si="290"/>
        <v>found</v>
      </c>
      <c r="H1881" s="1" t="str">
        <f t="shared" si="291"/>
        <v>Duplicate</v>
      </c>
      <c r="I1881" s="1" t="str">
        <f t="shared" si="292"/>
        <v>match</v>
      </c>
      <c r="J1881" s="1" t="str">
        <f t="shared" si="293"/>
        <v>match</v>
      </c>
      <c r="K1881" s="1">
        <f t="shared" si="294"/>
        <v>0</v>
      </c>
      <c r="L1881" s="2">
        <f>IF(F1881=0,"not processed",_xlfn.MINIFS(Processed_data!H:H,Processed_data!A:A,A1881))</f>
        <v>46061</v>
      </c>
      <c r="M1881" s="1">
        <f>IF(F1881=0,"not processed",ABS(bank_source_transactions__1[[#This Row],[transaction_date]]-Reconciliation!L1881))</f>
        <v>1</v>
      </c>
      <c r="N1881" s="1" t="str" cm="1">
        <f t="array" ref="N1881">_xlfn.IFS(M1881="not Processed", "Not Processed",M1881&gt;2,"SLA Breached",M1881&lt;=2,"Within SLA")</f>
        <v>Within SLA</v>
      </c>
      <c r="O1881" s="1" t="str">
        <f>_xlfn.XLOOKUP(A1881,Source_data!A:A,Source_data!D:D)</f>
        <v>CARD</v>
      </c>
      <c r="P1881" s="1">
        <f t="shared" si="295"/>
        <v>0</v>
      </c>
      <c r="Q1881" s="1">
        <f t="shared" si="296"/>
        <v>1</v>
      </c>
      <c r="R1881" s="1">
        <f t="shared" si="297"/>
        <v>0</v>
      </c>
      <c r="S1881" s="1">
        <f t="shared" si="298"/>
        <v>0</v>
      </c>
      <c r="T1881" s="1">
        <f t="shared" si="299"/>
        <v>0</v>
      </c>
      <c r="U1881" s="1" t="str">
        <f>_xlfn.XLOOKUP(Table3[[#This Row],[Transaction ID]],Source_data!A:A,Source_data!E:E)</f>
        <v>Bengaluru</v>
      </c>
      <c r="V1881" s="1">
        <f>_xlfn.IFNA(_xlfn.XLOOKUP(A1881,bank_processed_transactions[transaction_id],bank_processed_transactions[processing_minutes]),"")</f>
        <v>67.3</v>
      </c>
      <c r="W1881" s="31">
        <f>_xlfn.XLOOKUP(A1881,Source_data!A:A,Source_data!B:B)</f>
        <v>46060</v>
      </c>
    </row>
    <row r="1882" spans="1:23" x14ac:dyDescent="0.3">
      <c r="A1882" s="3" t="s">
        <v>4154</v>
      </c>
      <c r="B1882" s="1">
        <f>_xlfn.XLOOKUP(A1882,bank_source_transactions__1[transaction_id],bank_source_transactions__1[amount_inr])</f>
        <v>4765.6499999999996</v>
      </c>
      <c r="C1882" s="1">
        <f>_xlfn.XLOOKUP(A1882,Processed_data!A:A,Processed_data!F:F)</f>
        <v>4765.6499999999996</v>
      </c>
      <c r="D1882" s="1" t="str">
        <f>_xlfn.XLOOKUP(A1882,bank_source_transactions__1[transaction_id],bank_source_transactions__1[transaction_status])</f>
        <v>SUCCESS</v>
      </c>
      <c r="E1882" s="1" t="str">
        <f>_xlfn.XLOOKUP(A1882,Processed_data!A:A,Processed_data!G:G)</f>
        <v>SUCCESS</v>
      </c>
      <c r="F1882" s="1">
        <f>COUNTIF(bank_processed_transactions[transaction_id],A1882)</f>
        <v>1</v>
      </c>
      <c r="G1882" s="1" t="str">
        <f t="shared" si="290"/>
        <v>found</v>
      </c>
      <c r="H1882" s="1" t="str">
        <f t="shared" si="291"/>
        <v>Not Duplicate</v>
      </c>
      <c r="I1882" s="1" t="str">
        <f t="shared" si="292"/>
        <v>match</v>
      </c>
      <c r="J1882" s="1" t="str">
        <f t="shared" si="293"/>
        <v>match</v>
      </c>
      <c r="K1882" s="1">
        <f t="shared" si="294"/>
        <v>0</v>
      </c>
      <c r="L1882" s="2">
        <f>IF(F1882=0,"not processed",_xlfn.MINIFS(Processed_data!H:H,Processed_data!A:A,A1882))</f>
        <v>46075</v>
      </c>
      <c r="M1882" s="1">
        <f>IF(F1882=0,"not processed",ABS(bank_source_transactions__1[[#This Row],[transaction_date]]-Reconciliation!L1882))</f>
        <v>3</v>
      </c>
      <c r="N1882" s="1" t="str" cm="1">
        <f t="array" ref="N1882">_xlfn.IFS(M1882="not Processed", "Not Processed",M1882&gt;2,"SLA Breached",M1882&lt;=2,"Within SLA")</f>
        <v>SLA Breached</v>
      </c>
      <c r="O1882" s="1" t="str">
        <f>_xlfn.XLOOKUP(A1882,Source_data!A:A,Source_data!D:D)</f>
        <v>IMPS</v>
      </c>
      <c r="P1882" s="1">
        <f t="shared" si="295"/>
        <v>0</v>
      </c>
      <c r="Q1882" s="1">
        <f t="shared" si="296"/>
        <v>0</v>
      </c>
      <c r="R1882" s="1">
        <f t="shared" si="297"/>
        <v>0</v>
      </c>
      <c r="S1882" s="1">
        <f t="shared" si="298"/>
        <v>0</v>
      </c>
      <c r="T1882" s="1">
        <f t="shared" si="299"/>
        <v>1</v>
      </c>
      <c r="U1882" s="1" t="str">
        <f>_xlfn.XLOOKUP(Table3[[#This Row],[Transaction ID]],Source_data!A:A,Source_data!E:E)</f>
        <v>Bengaluru</v>
      </c>
      <c r="V1882" s="1">
        <f>_xlfn.IFNA(_xlfn.XLOOKUP(A1882,bank_processed_transactions[transaction_id],bank_processed_transactions[processing_minutes]),"")</f>
        <v>49.1</v>
      </c>
      <c r="W1882" s="31">
        <f>_xlfn.XLOOKUP(A1882,Source_data!A:A,Source_data!B:B)</f>
        <v>46072</v>
      </c>
    </row>
    <row r="1883" spans="1:23" x14ac:dyDescent="0.3">
      <c r="A1883" s="4" t="s">
        <v>383</v>
      </c>
      <c r="B1883" s="1">
        <f>_xlfn.XLOOKUP(A1883,bank_source_transactions__1[transaction_id],bank_source_transactions__1[amount_inr])</f>
        <v>4574.13</v>
      </c>
      <c r="C1883" s="1">
        <f>_xlfn.XLOOKUP(A1883,Processed_data!A:A,Processed_data!F:F)</f>
        <v>4574.13</v>
      </c>
      <c r="D1883" s="1" t="str">
        <f>_xlfn.XLOOKUP(A1883,bank_source_transactions__1[transaction_id],bank_source_transactions__1[transaction_status])</f>
        <v>SUCCESS</v>
      </c>
      <c r="E1883" s="1" t="str">
        <f>_xlfn.XLOOKUP(A1883,Processed_data!A:A,Processed_data!G:G)</f>
        <v>SUCCESS</v>
      </c>
      <c r="F1883" s="1">
        <f>COUNTIF(bank_processed_transactions[transaction_id],A1883)</f>
        <v>1</v>
      </c>
      <c r="G1883" s="1" t="str">
        <f t="shared" si="290"/>
        <v>found</v>
      </c>
      <c r="H1883" s="1" t="str">
        <f t="shared" si="291"/>
        <v>Not Duplicate</v>
      </c>
      <c r="I1883" s="1" t="str">
        <f t="shared" si="292"/>
        <v>match</v>
      </c>
      <c r="J1883" s="1" t="str">
        <f t="shared" si="293"/>
        <v>match</v>
      </c>
      <c r="K1883" s="1">
        <f t="shared" si="294"/>
        <v>0</v>
      </c>
      <c r="L1883" s="2">
        <f>IF(F1883=0,"not processed",_xlfn.MINIFS(Processed_data!H:H,Processed_data!A:A,A1883))</f>
        <v>46037</v>
      </c>
      <c r="M1883" s="1">
        <f>IF(F1883=0,"not processed",ABS(bank_source_transactions__1[[#This Row],[transaction_date]]-Reconciliation!L1883))</f>
        <v>3</v>
      </c>
      <c r="N1883" s="1" t="str" cm="1">
        <f t="array" ref="N1883">_xlfn.IFS(M1883="not Processed", "Not Processed",M1883&gt;2,"SLA Breached",M1883&lt;=2,"Within SLA")</f>
        <v>SLA Breached</v>
      </c>
      <c r="O1883" s="1" t="str">
        <f>_xlfn.XLOOKUP(A1883,Source_data!A:A,Source_data!D:D)</f>
        <v>CARD</v>
      </c>
      <c r="P1883" s="1">
        <f t="shared" si="295"/>
        <v>0</v>
      </c>
      <c r="Q1883" s="1">
        <f t="shared" si="296"/>
        <v>0</v>
      </c>
      <c r="R1883" s="1">
        <f t="shared" si="297"/>
        <v>0</v>
      </c>
      <c r="S1883" s="1">
        <f t="shared" si="298"/>
        <v>0</v>
      </c>
      <c r="T1883" s="1">
        <f t="shared" si="299"/>
        <v>1</v>
      </c>
      <c r="U1883" s="1" t="str">
        <f>_xlfn.XLOOKUP(Table3[[#This Row],[Transaction ID]],Source_data!A:A,Source_data!E:E)</f>
        <v>Hyderabad</v>
      </c>
      <c r="V1883" s="1">
        <f>_xlfn.IFNA(_xlfn.XLOOKUP(A1883,bank_processed_transactions[transaction_id],bank_processed_transactions[processing_minutes]),"")</f>
        <v>24.7</v>
      </c>
      <c r="W1883" s="31">
        <f>_xlfn.XLOOKUP(A1883,Source_data!A:A,Source_data!B:B)</f>
        <v>46034</v>
      </c>
    </row>
    <row r="1884" spans="1:23" x14ac:dyDescent="0.3">
      <c r="A1884" s="3" t="s">
        <v>3586</v>
      </c>
      <c r="B1884" s="1">
        <f>_xlfn.XLOOKUP(A1884,bank_source_transactions__1[transaction_id],bank_source_transactions__1[amount_inr])</f>
        <v>1324</v>
      </c>
      <c r="C1884" s="1">
        <f>_xlfn.XLOOKUP(A1884,Processed_data!A:A,Processed_data!F:F)</f>
        <v>1324</v>
      </c>
      <c r="D1884" s="1" t="str">
        <f>_xlfn.XLOOKUP(A1884,bank_source_transactions__1[transaction_id],bank_source_transactions__1[transaction_status])</f>
        <v>SUCCESS</v>
      </c>
      <c r="E1884" s="1" t="str">
        <f>_xlfn.XLOOKUP(A1884,Processed_data!A:A,Processed_data!G:G)</f>
        <v>SUCCESS</v>
      </c>
      <c r="F1884" s="1">
        <f>COUNTIF(bank_processed_transactions[transaction_id],A1884)</f>
        <v>1</v>
      </c>
      <c r="G1884" s="1" t="str">
        <f t="shared" si="290"/>
        <v>found</v>
      </c>
      <c r="H1884" s="1" t="str">
        <f t="shared" si="291"/>
        <v>Not Duplicate</v>
      </c>
      <c r="I1884" s="1" t="str">
        <f t="shared" si="292"/>
        <v>match</v>
      </c>
      <c r="J1884" s="1" t="str">
        <f t="shared" si="293"/>
        <v>match</v>
      </c>
      <c r="K1884" s="1">
        <f t="shared" si="294"/>
        <v>0</v>
      </c>
      <c r="L1884" s="2">
        <f>IF(F1884=0,"not processed",_xlfn.MINIFS(Processed_data!H:H,Processed_data!A:A,A1884))</f>
        <v>46071</v>
      </c>
      <c r="M1884" s="1">
        <f>IF(F1884=0,"not processed",ABS(bank_source_transactions__1[[#This Row],[transaction_date]]-Reconciliation!L1884))</f>
        <v>2</v>
      </c>
      <c r="N1884" s="1" t="str" cm="1">
        <f t="array" ref="N1884">_xlfn.IFS(M1884="not Processed", "Not Processed",M1884&gt;2,"SLA Breached",M1884&lt;=2,"Within SLA")</f>
        <v>Within SLA</v>
      </c>
      <c r="O1884" s="1" t="str">
        <f>_xlfn.XLOOKUP(A1884,Source_data!A:A,Source_data!D:D)</f>
        <v>NEFT</v>
      </c>
      <c r="P1884" s="1">
        <f t="shared" si="295"/>
        <v>0</v>
      </c>
      <c r="Q1884" s="1">
        <f t="shared" si="296"/>
        <v>0</v>
      </c>
      <c r="R1884" s="1">
        <f t="shared" si="297"/>
        <v>0</v>
      </c>
      <c r="S1884" s="1">
        <f t="shared" si="298"/>
        <v>0</v>
      </c>
      <c r="T1884" s="1">
        <f t="shared" si="299"/>
        <v>0</v>
      </c>
      <c r="U1884" s="1" t="str">
        <f>_xlfn.XLOOKUP(Table3[[#This Row],[Transaction ID]],Source_data!A:A,Source_data!E:E)</f>
        <v>Mumbai</v>
      </c>
      <c r="V1884" s="1">
        <f>_xlfn.IFNA(_xlfn.XLOOKUP(A1884,bank_processed_transactions[transaction_id],bank_processed_transactions[processing_minutes]),"")</f>
        <v>16.899999999999999</v>
      </c>
      <c r="W1884" s="31">
        <f>_xlfn.XLOOKUP(A1884,Source_data!A:A,Source_data!B:B)</f>
        <v>46069</v>
      </c>
    </row>
    <row r="1885" spans="1:23" x14ac:dyDescent="0.3">
      <c r="A1885" s="4" t="s">
        <v>2534</v>
      </c>
      <c r="B1885" s="1">
        <f>_xlfn.XLOOKUP(A1885,bank_source_transactions__1[transaction_id],bank_source_transactions__1[amount_inr])</f>
        <v>2002.97</v>
      </c>
      <c r="C1885" s="1">
        <f>_xlfn.XLOOKUP(A1885,Processed_data!A:A,Processed_data!F:F)</f>
        <v>2002.97</v>
      </c>
      <c r="D1885" s="1" t="str">
        <f>_xlfn.XLOOKUP(A1885,bank_source_transactions__1[transaction_id],bank_source_transactions__1[transaction_status])</f>
        <v>SUCCESS</v>
      </c>
      <c r="E1885" s="1" t="str">
        <f>_xlfn.XLOOKUP(A1885,Processed_data!A:A,Processed_data!G:G)</f>
        <v>SUCCESS</v>
      </c>
      <c r="F1885" s="1">
        <f>COUNTIF(bank_processed_transactions[transaction_id],A1885)</f>
        <v>1</v>
      </c>
      <c r="G1885" s="1" t="str">
        <f t="shared" si="290"/>
        <v>found</v>
      </c>
      <c r="H1885" s="1" t="str">
        <f t="shared" si="291"/>
        <v>Not Duplicate</v>
      </c>
      <c r="I1885" s="1" t="str">
        <f t="shared" si="292"/>
        <v>match</v>
      </c>
      <c r="J1885" s="1" t="str">
        <f t="shared" si="293"/>
        <v>match</v>
      </c>
      <c r="K1885" s="1">
        <f t="shared" si="294"/>
        <v>0</v>
      </c>
      <c r="L1885" s="2">
        <f>IF(F1885=0,"not processed",_xlfn.MINIFS(Processed_data!H:H,Processed_data!A:A,A1885))</f>
        <v>46097</v>
      </c>
      <c r="M1885" s="1">
        <f>IF(F1885=0,"not processed",ABS(bank_source_transactions__1[[#This Row],[transaction_date]]-Reconciliation!L1885))</f>
        <v>1</v>
      </c>
      <c r="N1885" s="1" t="str" cm="1">
        <f t="array" ref="N1885">_xlfn.IFS(M1885="not Processed", "Not Processed",M1885&gt;2,"SLA Breached",M1885&lt;=2,"Within SLA")</f>
        <v>Within SLA</v>
      </c>
      <c r="O1885" s="1" t="str">
        <f>_xlfn.XLOOKUP(A1885,Source_data!A:A,Source_data!D:D)</f>
        <v>CARD</v>
      </c>
      <c r="P1885" s="1">
        <f t="shared" si="295"/>
        <v>0</v>
      </c>
      <c r="Q1885" s="1">
        <f t="shared" si="296"/>
        <v>0</v>
      </c>
      <c r="R1885" s="1">
        <f t="shared" si="297"/>
        <v>0</v>
      </c>
      <c r="S1885" s="1">
        <f t="shared" si="298"/>
        <v>0</v>
      </c>
      <c r="T1885" s="1">
        <f t="shared" si="299"/>
        <v>0</v>
      </c>
      <c r="U1885" s="1" t="str">
        <f>_xlfn.XLOOKUP(Table3[[#This Row],[Transaction ID]],Source_data!A:A,Source_data!E:E)</f>
        <v>Bengaluru</v>
      </c>
      <c r="V1885" s="1">
        <f>_xlfn.IFNA(_xlfn.XLOOKUP(A1885,bank_processed_transactions[transaction_id],bank_processed_transactions[processing_minutes]),"")</f>
        <v>24.6</v>
      </c>
      <c r="W1885" s="31">
        <f>_xlfn.XLOOKUP(A1885,Source_data!A:A,Source_data!B:B)</f>
        <v>46096</v>
      </c>
    </row>
    <row r="1886" spans="1:23" x14ac:dyDescent="0.3">
      <c r="A1886" s="3" t="s">
        <v>969</v>
      </c>
      <c r="B1886" s="1">
        <f>_xlfn.XLOOKUP(A1886,bank_source_transactions__1[transaction_id],bank_source_transactions__1[amount_inr])</f>
        <v>4414.4399999999996</v>
      </c>
      <c r="C1886" s="1">
        <f>_xlfn.XLOOKUP(A1886,Processed_data!A:A,Processed_data!F:F)</f>
        <v>4414.4399999999996</v>
      </c>
      <c r="D1886" s="1" t="str">
        <f>_xlfn.XLOOKUP(A1886,bank_source_transactions__1[transaction_id],bank_source_transactions__1[transaction_status])</f>
        <v>SUCCESS</v>
      </c>
      <c r="E1886" s="1" t="str">
        <f>_xlfn.XLOOKUP(A1886,Processed_data!A:A,Processed_data!G:G)</f>
        <v>SUCCESS</v>
      </c>
      <c r="F1886" s="1">
        <f>COUNTIF(bank_processed_transactions[transaction_id],A1886)</f>
        <v>1</v>
      </c>
      <c r="G1886" s="1" t="str">
        <f t="shared" si="290"/>
        <v>found</v>
      </c>
      <c r="H1886" s="1" t="str">
        <f t="shared" si="291"/>
        <v>Not Duplicate</v>
      </c>
      <c r="I1886" s="1" t="str">
        <f t="shared" si="292"/>
        <v>match</v>
      </c>
      <c r="J1886" s="1" t="str">
        <f t="shared" si="293"/>
        <v>match</v>
      </c>
      <c r="K1886" s="1">
        <f t="shared" si="294"/>
        <v>0</v>
      </c>
      <c r="L1886" s="2">
        <f>IF(F1886=0,"not processed",_xlfn.MINIFS(Processed_data!H:H,Processed_data!A:A,A1886))</f>
        <v>46098</v>
      </c>
      <c r="M1886" s="1">
        <f>IF(F1886=0,"not processed",ABS(bank_source_transactions__1[[#This Row],[transaction_date]]-Reconciliation!L1886))</f>
        <v>0</v>
      </c>
      <c r="N1886" s="1" t="str" cm="1">
        <f t="array" ref="N1886">_xlfn.IFS(M1886="not Processed", "Not Processed",M1886&gt;2,"SLA Breached",M1886&lt;=2,"Within SLA")</f>
        <v>Within SLA</v>
      </c>
      <c r="O1886" s="1" t="str">
        <f>_xlfn.XLOOKUP(A1886,Source_data!A:A,Source_data!D:D)</f>
        <v>NEFT</v>
      </c>
      <c r="P1886" s="1">
        <f t="shared" si="295"/>
        <v>0</v>
      </c>
      <c r="Q1886" s="1">
        <f t="shared" si="296"/>
        <v>0</v>
      </c>
      <c r="R1886" s="1">
        <f t="shared" si="297"/>
        <v>0</v>
      </c>
      <c r="S1886" s="1">
        <f t="shared" si="298"/>
        <v>0</v>
      </c>
      <c r="T1886" s="1">
        <f t="shared" si="299"/>
        <v>0</v>
      </c>
      <c r="U1886" s="1" t="str">
        <f>_xlfn.XLOOKUP(Table3[[#This Row],[Transaction ID]],Source_data!A:A,Source_data!E:E)</f>
        <v>Mumbai</v>
      </c>
      <c r="V1886" s="1">
        <f>_xlfn.IFNA(_xlfn.XLOOKUP(A1886,bank_processed_transactions[transaction_id],bank_processed_transactions[processing_minutes]),"")</f>
        <v>13.7</v>
      </c>
      <c r="W1886" s="31">
        <f>_xlfn.XLOOKUP(A1886,Source_data!A:A,Source_data!B:B)</f>
        <v>46098</v>
      </c>
    </row>
    <row r="1887" spans="1:23" x14ac:dyDescent="0.3">
      <c r="A1887" s="4" t="s">
        <v>4514</v>
      </c>
      <c r="B1887" s="1">
        <f>_xlfn.XLOOKUP(A1887,bank_source_transactions__1[transaction_id],bank_source_transactions__1[amount_inr])</f>
        <v>6941.16</v>
      </c>
      <c r="C1887" s="1">
        <f>_xlfn.XLOOKUP(A1887,Processed_data!A:A,Processed_data!F:F)</f>
        <v>6941.16</v>
      </c>
      <c r="D1887" s="1" t="str">
        <f>_xlfn.XLOOKUP(A1887,bank_source_transactions__1[transaction_id],bank_source_transactions__1[transaction_status])</f>
        <v>SUCCESS</v>
      </c>
      <c r="E1887" s="1" t="str">
        <f>_xlfn.XLOOKUP(A1887,Processed_data!A:A,Processed_data!G:G)</f>
        <v>SUCCESS</v>
      </c>
      <c r="F1887" s="1">
        <f>COUNTIF(bank_processed_transactions[transaction_id],A1887)</f>
        <v>1</v>
      </c>
      <c r="G1887" s="1" t="str">
        <f t="shared" si="290"/>
        <v>found</v>
      </c>
      <c r="H1887" s="1" t="str">
        <f t="shared" si="291"/>
        <v>Not Duplicate</v>
      </c>
      <c r="I1887" s="1" t="str">
        <f t="shared" si="292"/>
        <v>match</v>
      </c>
      <c r="J1887" s="1" t="str">
        <f t="shared" si="293"/>
        <v>match</v>
      </c>
      <c r="K1887" s="1">
        <f t="shared" si="294"/>
        <v>0</v>
      </c>
      <c r="L1887" s="2">
        <f>IF(F1887=0,"not processed",_xlfn.MINIFS(Processed_data!H:H,Processed_data!A:A,A1887))</f>
        <v>46109</v>
      </c>
      <c r="M1887" s="1">
        <f>IF(F1887=0,"not processed",ABS(bank_source_transactions__1[[#This Row],[transaction_date]]-Reconciliation!L1887))</f>
        <v>0</v>
      </c>
      <c r="N1887" s="1" t="str" cm="1">
        <f t="array" ref="N1887">_xlfn.IFS(M1887="not Processed", "Not Processed",M1887&gt;2,"SLA Breached",M1887&lt;=2,"Within SLA")</f>
        <v>Within SLA</v>
      </c>
      <c r="O1887" s="1" t="str">
        <f>_xlfn.XLOOKUP(A1887,Source_data!A:A,Source_data!D:D)</f>
        <v>NEFT</v>
      </c>
      <c r="P1887" s="1">
        <f t="shared" si="295"/>
        <v>0</v>
      </c>
      <c r="Q1887" s="1">
        <f t="shared" si="296"/>
        <v>0</v>
      </c>
      <c r="R1887" s="1">
        <f t="shared" si="297"/>
        <v>0</v>
      </c>
      <c r="S1887" s="1">
        <f t="shared" si="298"/>
        <v>0</v>
      </c>
      <c r="T1887" s="1">
        <f t="shared" si="299"/>
        <v>0</v>
      </c>
      <c r="U1887" s="1" t="str">
        <f>_xlfn.XLOOKUP(Table3[[#This Row],[Transaction ID]],Source_data!A:A,Source_data!E:E)</f>
        <v>Pune</v>
      </c>
      <c r="V1887" s="1">
        <f>_xlfn.IFNA(_xlfn.XLOOKUP(A1887,bank_processed_transactions[transaction_id],bank_processed_transactions[processing_minutes]),"")</f>
        <v>64.400000000000006</v>
      </c>
      <c r="W1887" s="31">
        <f>_xlfn.XLOOKUP(A1887,Source_data!A:A,Source_data!B:B)</f>
        <v>46109</v>
      </c>
    </row>
    <row r="1888" spans="1:23" x14ac:dyDescent="0.3">
      <c r="A1888" s="3" t="s">
        <v>3852</v>
      </c>
      <c r="B1888" s="1">
        <f>_xlfn.XLOOKUP(A1888,bank_source_transactions__1[transaction_id],bank_source_transactions__1[amount_inr])</f>
        <v>1868.79</v>
      </c>
      <c r="C1888" s="1">
        <f>_xlfn.XLOOKUP(A1888,Processed_data!A:A,Processed_data!F:F)</f>
        <v>1868.79</v>
      </c>
      <c r="D1888" s="1" t="str">
        <f>_xlfn.XLOOKUP(A1888,bank_source_transactions__1[transaction_id],bank_source_transactions__1[transaction_status])</f>
        <v>SUCCESS</v>
      </c>
      <c r="E1888" s="1" t="str">
        <f>_xlfn.XLOOKUP(A1888,Processed_data!A:A,Processed_data!G:G)</f>
        <v>SUCCESS</v>
      </c>
      <c r="F1888" s="1">
        <f>COUNTIF(bank_processed_transactions[transaction_id],A1888)</f>
        <v>1</v>
      </c>
      <c r="G1888" s="1" t="str">
        <f t="shared" si="290"/>
        <v>found</v>
      </c>
      <c r="H1888" s="1" t="str">
        <f t="shared" si="291"/>
        <v>Not Duplicate</v>
      </c>
      <c r="I1888" s="1" t="str">
        <f t="shared" si="292"/>
        <v>match</v>
      </c>
      <c r="J1888" s="1" t="str">
        <f t="shared" si="293"/>
        <v>match</v>
      </c>
      <c r="K1888" s="1">
        <f t="shared" si="294"/>
        <v>0</v>
      </c>
      <c r="L1888" s="2">
        <f>IF(F1888=0,"not processed",_xlfn.MINIFS(Processed_data!H:H,Processed_data!A:A,A1888))</f>
        <v>46102</v>
      </c>
      <c r="M1888" s="1">
        <f>IF(F1888=0,"not processed",ABS(bank_source_transactions__1[[#This Row],[transaction_date]]-Reconciliation!L1888))</f>
        <v>3</v>
      </c>
      <c r="N1888" s="1" t="str" cm="1">
        <f t="array" ref="N1888">_xlfn.IFS(M1888="not Processed", "Not Processed",M1888&gt;2,"SLA Breached",M1888&lt;=2,"Within SLA")</f>
        <v>SLA Breached</v>
      </c>
      <c r="O1888" s="1" t="str">
        <f>_xlfn.XLOOKUP(A1888,Source_data!A:A,Source_data!D:D)</f>
        <v>UPI</v>
      </c>
      <c r="P1888" s="1">
        <f t="shared" si="295"/>
        <v>0</v>
      </c>
      <c r="Q1888" s="1">
        <f t="shared" si="296"/>
        <v>0</v>
      </c>
      <c r="R1888" s="1">
        <f t="shared" si="297"/>
        <v>0</v>
      </c>
      <c r="S1888" s="1">
        <f t="shared" si="298"/>
        <v>0</v>
      </c>
      <c r="T1888" s="1">
        <f t="shared" si="299"/>
        <v>1</v>
      </c>
      <c r="U1888" s="1" t="str">
        <f>_xlfn.XLOOKUP(Table3[[#This Row],[Transaction ID]],Source_data!A:A,Source_data!E:E)</f>
        <v>Bengaluru</v>
      </c>
      <c r="V1888" s="1">
        <f>_xlfn.IFNA(_xlfn.XLOOKUP(A1888,bank_processed_transactions[transaction_id],bank_processed_transactions[processing_minutes]),"")</f>
        <v>43.5</v>
      </c>
      <c r="W1888" s="31">
        <f>_xlfn.XLOOKUP(A1888,Source_data!A:A,Source_data!B:B)</f>
        <v>46099</v>
      </c>
    </row>
    <row r="1889" spans="1:23" x14ac:dyDescent="0.3">
      <c r="A1889" s="4" t="s">
        <v>930</v>
      </c>
      <c r="B1889" s="1">
        <f>_xlfn.XLOOKUP(A1889,bank_source_transactions__1[transaction_id],bank_source_transactions__1[amount_inr])</f>
        <v>2607.88</v>
      </c>
      <c r="C1889" s="1">
        <f>_xlfn.XLOOKUP(A1889,Processed_data!A:A,Processed_data!F:F)</f>
        <v>2607.88</v>
      </c>
      <c r="D1889" s="1" t="str">
        <f>_xlfn.XLOOKUP(A1889,bank_source_transactions__1[transaction_id],bank_source_transactions__1[transaction_status])</f>
        <v>SUCCESS</v>
      </c>
      <c r="E1889" s="1" t="str">
        <f>_xlfn.XLOOKUP(A1889,Processed_data!A:A,Processed_data!G:G)</f>
        <v>SUCCESS</v>
      </c>
      <c r="F1889" s="1">
        <f>COUNTIF(bank_processed_transactions[transaction_id],A1889)</f>
        <v>1</v>
      </c>
      <c r="G1889" s="1" t="str">
        <f t="shared" si="290"/>
        <v>found</v>
      </c>
      <c r="H1889" s="1" t="str">
        <f t="shared" si="291"/>
        <v>Not Duplicate</v>
      </c>
      <c r="I1889" s="1" t="str">
        <f t="shared" si="292"/>
        <v>match</v>
      </c>
      <c r="J1889" s="1" t="str">
        <f t="shared" si="293"/>
        <v>match</v>
      </c>
      <c r="K1889" s="1">
        <f t="shared" si="294"/>
        <v>0</v>
      </c>
      <c r="L1889" s="2">
        <f>IF(F1889=0,"not processed",_xlfn.MINIFS(Processed_data!H:H,Processed_data!A:A,A1889))</f>
        <v>46084</v>
      </c>
      <c r="M1889" s="1">
        <f>IF(F1889=0,"not processed",ABS(bank_source_transactions__1[[#This Row],[transaction_date]]-Reconciliation!L1889))</f>
        <v>0</v>
      </c>
      <c r="N1889" s="1" t="str" cm="1">
        <f t="array" ref="N1889">_xlfn.IFS(M1889="not Processed", "Not Processed",M1889&gt;2,"SLA Breached",M1889&lt;=2,"Within SLA")</f>
        <v>Within SLA</v>
      </c>
      <c r="O1889" s="1" t="str">
        <f>_xlfn.XLOOKUP(A1889,Source_data!A:A,Source_data!D:D)</f>
        <v>UPI</v>
      </c>
      <c r="P1889" s="1">
        <f t="shared" si="295"/>
        <v>0</v>
      </c>
      <c r="Q1889" s="1">
        <f t="shared" si="296"/>
        <v>0</v>
      </c>
      <c r="R1889" s="1">
        <f t="shared" si="297"/>
        <v>0</v>
      </c>
      <c r="S1889" s="1">
        <f t="shared" si="298"/>
        <v>0</v>
      </c>
      <c r="T1889" s="1">
        <f t="shared" si="299"/>
        <v>0</v>
      </c>
      <c r="U1889" s="1" t="str">
        <f>_xlfn.XLOOKUP(Table3[[#This Row],[Transaction ID]],Source_data!A:A,Source_data!E:E)</f>
        <v>Hyderabad</v>
      </c>
      <c r="V1889" s="1">
        <f>_xlfn.IFNA(_xlfn.XLOOKUP(A1889,bank_processed_transactions[transaction_id],bank_processed_transactions[processing_minutes]),"")</f>
        <v>29.2</v>
      </c>
      <c r="W1889" s="31">
        <f>_xlfn.XLOOKUP(A1889,Source_data!A:A,Source_data!B:B)</f>
        <v>46084</v>
      </c>
    </row>
    <row r="1890" spans="1:23" x14ac:dyDescent="0.3">
      <c r="A1890" s="3" t="s">
        <v>3378</v>
      </c>
      <c r="B1890" s="1">
        <f>_xlfn.XLOOKUP(A1890,bank_source_transactions__1[transaction_id],bank_source_transactions__1[amount_inr])</f>
        <v>1330.78</v>
      </c>
      <c r="C1890" s="1">
        <f>_xlfn.XLOOKUP(A1890,Processed_data!A:A,Processed_data!F:F)</f>
        <v>1330.78</v>
      </c>
      <c r="D1890" s="1" t="str">
        <f>_xlfn.XLOOKUP(A1890,bank_source_transactions__1[transaction_id],bank_source_transactions__1[transaction_status])</f>
        <v>SUCCESS</v>
      </c>
      <c r="E1890" s="1" t="str">
        <f>_xlfn.XLOOKUP(A1890,Processed_data!A:A,Processed_data!G:G)</f>
        <v>SUCCESS</v>
      </c>
      <c r="F1890" s="1">
        <f>COUNTIF(bank_processed_transactions[transaction_id],A1890)</f>
        <v>1</v>
      </c>
      <c r="G1890" s="1" t="str">
        <f t="shared" si="290"/>
        <v>found</v>
      </c>
      <c r="H1890" s="1" t="str">
        <f t="shared" si="291"/>
        <v>Not Duplicate</v>
      </c>
      <c r="I1890" s="1" t="str">
        <f t="shared" si="292"/>
        <v>match</v>
      </c>
      <c r="J1890" s="1" t="str">
        <f t="shared" si="293"/>
        <v>match</v>
      </c>
      <c r="K1890" s="1">
        <f t="shared" si="294"/>
        <v>0</v>
      </c>
      <c r="L1890" s="2">
        <f>IF(F1890=0,"not processed",_xlfn.MINIFS(Processed_data!H:H,Processed_data!A:A,A1890))</f>
        <v>46081</v>
      </c>
      <c r="M1890" s="1">
        <f>IF(F1890=0,"not processed",ABS(bank_source_transactions__1[[#This Row],[transaction_date]]-Reconciliation!L1890))</f>
        <v>3</v>
      </c>
      <c r="N1890" s="1" t="str" cm="1">
        <f t="array" ref="N1890">_xlfn.IFS(M1890="not Processed", "Not Processed",M1890&gt;2,"SLA Breached",M1890&lt;=2,"Within SLA")</f>
        <v>SLA Breached</v>
      </c>
      <c r="O1890" s="1" t="str">
        <f>_xlfn.XLOOKUP(A1890,Source_data!A:A,Source_data!D:D)</f>
        <v>NEFT</v>
      </c>
      <c r="P1890" s="1">
        <f t="shared" si="295"/>
        <v>0</v>
      </c>
      <c r="Q1890" s="1">
        <f t="shared" si="296"/>
        <v>0</v>
      </c>
      <c r="R1890" s="1">
        <f t="shared" si="297"/>
        <v>0</v>
      </c>
      <c r="S1890" s="1">
        <f t="shared" si="298"/>
        <v>0</v>
      </c>
      <c r="T1890" s="1">
        <f t="shared" si="299"/>
        <v>1</v>
      </c>
      <c r="U1890" s="1" t="str">
        <f>_xlfn.XLOOKUP(Table3[[#This Row],[Transaction ID]],Source_data!A:A,Source_data!E:E)</f>
        <v>Pune</v>
      </c>
      <c r="V1890" s="1">
        <f>_xlfn.IFNA(_xlfn.XLOOKUP(A1890,bank_processed_transactions[transaction_id],bank_processed_transactions[processing_minutes]),"")</f>
        <v>90.2</v>
      </c>
      <c r="W1890" s="31">
        <f>_xlfn.XLOOKUP(A1890,Source_data!A:A,Source_data!B:B)</f>
        <v>46078</v>
      </c>
    </row>
    <row r="1891" spans="1:23" x14ac:dyDescent="0.3">
      <c r="A1891" s="4" t="s">
        <v>4929</v>
      </c>
      <c r="B1891" s="1">
        <f>_xlfn.XLOOKUP(A1891,bank_source_transactions__1[transaction_id],bank_source_transactions__1[amount_inr])</f>
        <v>11497.59</v>
      </c>
      <c r="C1891" s="1">
        <f>_xlfn.XLOOKUP(A1891,Processed_data!A:A,Processed_data!F:F)</f>
        <v>11497.59</v>
      </c>
      <c r="D1891" s="1" t="str">
        <f>_xlfn.XLOOKUP(A1891,bank_source_transactions__1[transaction_id],bank_source_transactions__1[transaction_status])</f>
        <v>SUCCESS</v>
      </c>
      <c r="E1891" s="1" t="str">
        <f>_xlfn.XLOOKUP(A1891,Processed_data!A:A,Processed_data!G:G)</f>
        <v>SUCCESS</v>
      </c>
      <c r="F1891" s="1">
        <f>COUNTIF(bank_processed_transactions[transaction_id],A1891)</f>
        <v>1</v>
      </c>
      <c r="G1891" s="1" t="str">
        <f t="shared" si="290"/>
        <v>found</v>
      </c>
      <c r="H1891" s="1" t="str">
        <f t="shared" si="291"/>
        <v>Not Duplicate</v>
      </c>
      <c r="I1891" s="1" t="str">
        <f t="shared" si="292"/>
        <v>match</v>
      </c>
      <c r="J1891" s="1" t="str">
        <f t="shared" si="293"/>
        <v>match</v>
      </c>
      <c r="K1891" s="1">
        <f t="shared" si="294"/>
        <v>0</v>
      </c>
      <c r="L1891" s="2">
        <f>IF(F1891=0,"not processed",_xlfn.MINIFS(Processed_data!H:H,Processed_data!A:A,A1891))</f>
        <v>46092</v>
      </c>
      <c r="M1891" s="1">
        <f>IF(F1891=0,"not processed",ABS(bank_source_transactions__1[[#This Row],[transaction_date]]-Reconciliation!L1891))</f>
        <v>3</v>
      </c>
      <c r="N1891" s="1" t="str" cm="1">
        <f t="array" ref="N1891">_xlfn.IFS(M1891="not Processed", "Not Processed",M1891&gt;2,"SLA Breached",M1891&lt;=2,"Within SLA")</f>
        <v>SLA Breached</v>
      </c>
      <c r="O1891" s="1" t="str">
        <f>_xlfn.XLOOKUP(A1891,Source_data!A:A,Source_data!D:D)</f>
        <v>NEFT</v>
      </c>
      <c r="P1891" s="1">
        <f t="shared" si="295"/>
        <v>0</v>
      </c>
      <c r="Q1891" s="1">
        <f t="shared" si="296"/>
        <v>0</v>
      </c>
      <c r="R1891" s="1">
        <f t="shared" si="297"/>
        <v>0</v>
      </c>
      <c r="S1891" s="1">
        <f t="shared" si="298"/>
        <v>0</v>
      </c>
      <c r="T1891" s="1">
        <f t="shared" si="299"/>
        <v>1</v>
      </c>
      <c r="U1891" s="1" t="str">
        <f>_xlfn.XLOOKUP(Table3[[#This Row],[Transaction ID]],Source_data!A:A,Source_data!E:E)</f>
        <v>Hyderabad</v>
      </c>
      <c r="V1891" s="1">
        <f>_xlfn.IFNA(_xlfn.XLOOKUP(A1891,bank_processed_transactions[transaction_id],bank_processed_transactions[processing_minutes]),"")</f>
        <v>26.5</v>
      </c>
      <c r="W1891" s="31">
        <f>_xlfn.XLOOKUP(A1891,Source_data!A:A,Source_data!B:B)</f>
        <v>46089</v>
      </c>
    </row>
    <row r="1892" spans="1:23" x14ac:dyDescent="0.3">
      <c r="A1892" s="3" t="s">
        <v>408</v>
      </c>
      <c r="B1892" s="1">
        <f>_xlfn.XLOOKUP(A1892,bank_source_transactions__1[transaction_id],bank_source_transactions__1[amount_inr])</f>
        <v>2113.9499999999998</v>
      </c>
      <c r="C1892" s="1">
        <f>_xlfn.XLOOKUP(A1892,Processed_data!A:A,Processed_data!F:F)</f>
        <v>2113.9499999999998</v>
      </c>
      <c r="D1892" s="1" t="str">
        <f>_xlfn.XLOOKUP(A1892,bank_source_transactions__1[transaction_id],bank_source_transactions__1[transaction_status])</f>
        <v>SUCCESS</v>
      </c>
      <c r="E1892" s="1" t="str">
        <f>_xlfn.XLOOKUP(A1892,Processed_data!A:A,Processed_data!G:G)</f>
        <v>SUCCESS</v>
      </c>
      <c r="F1892" s="1">
        <f>COUNTIF(bank_processed_transactions[transaction_id],A1892)</f>
        <v>1</v>
      </c>
      <c r="G1892" s="1" t="str">
        <f t="shared" si="290"/>
        <v>found</v>
      </c>
      <c r="H1892" s="1" t="str">
        <f t="shared" si="291"/>
        <v>Not Duplicate</v>
      </c>
      <c r="I1892" s="1" t="str">
        <f t="shared" si="292"/>
        <v>match</v>
      </c>
      <c r="J1892" s="1" t="str">
        <f t="shared" si="293"/>
        <v>match</v>
      </c>
      <c r="K1892" s="1">
        <f t="shared" si="294"/>
        <v>0</v>
      </c>
      <c r="L1892" s="2">
        <f>IF(F1892=0,"not processed",_xlfn.MINIFS(Processed_data!H:H,Processed_data!A:A,A1892))</f>
        <v>46091</v>
      </c>
      <c r="M1892" s="1">
        <f>IF(F1892=0,"not processed",ABS(bank_source_transactions__1[[#This Row],[transaction_date]]-Reconciliation!L1892))</f>
        <v>0</v>
      </c>
      <c r="N1892" s="1" t="str" cm="1">
        <f t="array" ref="N1892">_xlfn.IFS(M1892="not Processed", "Not Processed",M1892&gt;2,"SLA Breached",M1892&lt;=2,"Within SLA")</f>
        <v>Within SLA</v>
      </c>
      <c r="O1892" s="1" t="str">
        <f>_xlfn.XLOOKUP(A1892,Source_data!A:A,Source_data!D:D)</f>
        <v>ATM</v>
      </c>
      <c r="P1892" s="1">
        <f t="shared" si="295"/>
        <v>0</v>
      </c>
      <c r="Q1892" s="1">
        <f t="shared" si="296"/>
        <v>0</v>
      </c>
      <c r="R1892" s="1">
        <f t="shared" si="297"/>
        <v>0</v>
      </c>
      <c r="S1892" s="1">
        <f t="shared" si="298"/>
        <v>0</v>
      </c>
      <c r="T1892" s="1">
        <f t="shared" si="299"/>
        <v>0</v>
      </c>
      <c r="U1892" s="1" t="str">
        <f>_xlfn.XLOOKUP(Table3[[#This Row],[Transaction ID]],Source_data!A:A,Source_data!E:E)</f>
        <v>Bengaluru</v>
      </c>
      <c r="V1892" s="1">
        <f>_xlfn.IFNA(_xlfn.XLOOKUP(A1892,bank_processed_transactions[transaction_id],bank_processed_transactions[processing_minutes]),"")</f>
        <v>19.3</v>
      </c>
      <c r="W1892" s="31">
        <f>_xlfn.XLOOKUP(A1892,Source_data!A:A,Source_data!B:B)</f>
        <v>46091</v>
      </c>
    </row>
    <row r="1893" spans="1:23" x14ac:dyDescent="0.3">
      <c r="A1893" s="4" t="s">
        <v>2212</v>
      </c>
      <c r="B1893" s="1">
        <f>_xlfn.XLOOKUP(A1893,bank_source_transactions__1[transaction_id],bank_source_transactions__1[amount_inr])</f>
        <v>12007.96</v>
      </c>
      <c r="C1893" s="1">
        <f>_xlfn.XLOOKUP(A1893,Processed_data!A:A,Processed_data!F:F)</f>
        <v>12007.96</v>
      </c>
      <c r="D1893" s="1" t="str">
        <f>_xlfn.XLOOKUP(A1893,bank_source_transactions__1[transaction_id],bank_source_transactions__1[transaction_status])</f>
        <v>SUCCESS</v>
      </c>
      <c r="E1893" s="1" t="str">
        <f>_xlfn.XLOOKUP(A1893,Processed_data!A:A,Processed_data!G:G)</f>
        <v>SUCCESS</v>
      </c>
      <c r="F1893" s="1">
        <f>COUNTIF(bank_processed_transactions[transaction_id],A1893)</f>
        <v>1</v>
      </c>
      <c r="G1893" s="1" t="str">
        <f t="shared" si="290"/>
        <v>found</v>
      </c>
      <c r="H1893" s="1" t="str">
        <f t="shared" si="291"/>
        <v>Not Duplicate</v>
      </c>
      <c r="I1893" s="1" t="str">
        <f t="shared" si="292"/>
        <v>match</v>
      </c>
      <c r="J1893" s="1" t="str">
        <f t="shared" si="293"/>
        <v>match</v>
      </c>
      <c r="K1893" s="1">
        <f t="shared" si="294"/>
        <v>0</v>
      </c>
      <c r="L1893" s="2">
        <f>IF(F1893=0,"not processed",_xlfn.MINIFS(Processed_data!H:H,Processed_data!A:A,A1893))</f>
        <v>46103</v>
      </c>
      <c r="M1893" s="1">
        <f>IF(F1893=0,"not processed",ABS(bank_source_transactions__1[[#This Row],[transaction_date]]-Reconciliation!L1893))</f>
        <v>1</v>
      </c>
      <c r="N1893" s="1" t="str" cm="1">
        <f t="array" ref="N1893">_xlfn.IFS(M1893="not Processed", "Not Processed",M1893&gt;2,"SLA Breached",M1893&lt;=2,"Within SLA")</f>
        <v>Within SLA</v>
      </c>
      <c r="O1893" s="1" t="str">
        <f>_xlfn.XLOOKUP(A1893,Source_data!A:A,Source_data!D:D)</f>
        <v>UPI</v>
      </c>
      <c r="P1893" s="1">
        <f t="shared" si="295"/>
        <v>0</v>
      </c>
      <c r="Q1893" s="1">
        <f t="shared" si="296"/>
        <v>0</v>
      </c>
      <c r="R1893" s="1">
        <f t="shared" si="297"/>
        <v>0</v>
      </c>
      <c r="S1893" s="1">
        <f t="shared" si="298"/>
        <v>0</v>
      </c>
      <c r="T1893" s="1">
        <f t="shared" si="299"/>
        <v>0</v>
      </c>
      <c r="U1893" s="1" t="str">
        <f>_xlfn.XLOOKUP(Table3[[#This Row],[Transaction ID]],Source_data!A:A,Source_data!E:E)</f>
        <v>Hyderabad</v>
      </c>
      <c r="V1893" s="1">
        <f>_xlfn.IFNA(_xlfn.XLOOKUP(A1893,bank_processed_transactions[transaction_id],bank_processed_transactions[processing_minutes]),"")</f>
        <v>18.600000000000001</v>
      </c>
      <c r="W1893" s="31">
        <f>_xlfn.XLOOKUP(A1893,Source_data!A:A,Source_data!B:B)</f>
        <v>46102</v>
      </c>
    </row>
    <row r="1894" spans="1:23" x14ac:dyDescent="0.3">
      <c r="A1894" s="3" t="s">
        <v>2314</v>
      </c>
      <c r="B1894" s="1">
        <f>_xlfn.XLOOKUP(A1894,bank_source_transactions__1[transaction_id],bank_source_transactions__1[amount_inr])</f>
        <v>7715.87</v>
      </c>
      <c r="C1894" s="1">
        <f>_xlfn.XLOOKUP(A1894,Processed_data!A:A,Processed_data!F:F)</f>
        <v>7715.87</v>
      </c>
      <c r="D1894" s="1" t="str">
        <f>_xlfn.XLOOKUP(A1894,bank_source_transactions__1[transaction_id],bank_source_transactions__1[transaction_status])</f>
        <v>SUCCESS</v>
      </c>
      <c r="E1894" s="1" t="str">
        <f>_xlfn.XLOOKUP(A1894,Processed_data!A:A,Processed_data!G:G)</f>
        <v>SUCCESS</v>
      </c>
      <c r="F1894" s="1">
        <f>COUNTIF(bank_processed_transactions[transaction_id],A1894)</f>
        <v>1</v>
      </c>
      <c r="G1894" s="1" t="str">
        <f t="shared" si="290"/>
        <v>found</v>
      </c>
      <c r="H1894" s="1" t="str">
        <f t="shared" si="291"/>
        <v>Not Duplicate</v>
      </c>
      <c r="I1894" s="1" t="str">
        <f t="shared" si="292"/>
        <v>match</v>
      </c>
      <c r="J1894" s="1" t="str">
        <f t="shared" si="293"/>
        <v>match</v>
      </c>
      <c r="K1894" s="1">
        <f t="shared" si="294"/>
        <v>0</v>
      </c>
      <c r="L1894" s="2">
        <f>IF(F1894=0,"not processed",_xlfn.MINIFS(Processed_data!H:H,Processed_data!A:A,A1894))</f>
        <v>46041</v>
      </c>
      <c r="M1894" s="1">
        <f>IF(F1894=0,"not processed",ABS(bank_source_transactions__1[[#This Row],[transaction_date]]-Reconciliation!L1894))</f>
        <v>2</v>
      </c>
      <c r="N1894" s="1" t="str" cm="1">
        <f t="array" ref="N1894">_xlfn.IFS(M1894="not Processed", "Not Processed",M1894&gt;2,"SLA Breached",M1894&lt;=2,"Within SLA")</f>
        <v>Within SLA</v>
      </c>
      <c r="O1894" s="1" t="str">
        <f>_xlfn.XLOOKUP(A1894,Source_data!A:A,Source_data!D:D)</f>
        <v>CARD</v>
      </c>
      <c r="P1894" s="1">
        <f t="shared" si="295"/>
        <v>0</v>
      </c>
      <c r="Q1894" s="1">
        <f t="shared" si="296"/>
        <v>0</v>
      </c>
      <c r="R1894" s="1">
        <f t="shared" si="297"/>
        <v>0</v>
      </c>
      <c r="S1894" s="1">
        <f t="shared" si="298"/>
        <v>0</v>
      </c>
      <c r="T1894" s="1">
        <f t="shared" si="299"/>
        <v>0</v>
      </c>
      <c r="U1894" s="1" t="str">
        <f>_xlfn.XLOOKUP(Table3[[#This Row],[Transaction ID]],Source_data!A:A,Source_data!E:E)</f>
        <v>Hyderabad</v>
      </c>
      <c r="V1894" s="1">
        <f>_xlfn.IFNA(_xlfn.XLOOKUP(A1894,bank_processed_transactions[transaction_id],bank_processed_transactions[processing_minutes]),"")</f>
        <v>42.1</v>
      </c>
      <c r="W1894" s="31">
        <f>_xlfn.XLOOKUP(A1894,Source_data!A:A,Source_data!B:B)</f>
        <v>46039</v>
      </c>
    </row>
    <row r="1895" spans="1:23" x14ac:dyDescent="0.3">
      <c r="A1895" s="4" t="s">
        <v>2812</v>
      </c>
      <c r="B1895" s="1">
        <f>_xlfn.XLOOKUP(A1895,bank_source_transactions__1[transaction_id],bank_source_transactions__1[amount_inr])</f>
        <v>26759.32</v>
      </c>
      <c r="C1895" s="1">
        <f>_xlfn.XLOOKUP(A1895,Processed_data!A:A,Processed_data!F:F)</f>
        <v>26759.32</v>
      </c>
      <c r="D1895" s="1" t="str">
        <f>_xlfn.XLOOKUP(A1895,bank_source_transactions__1[transaction_id],bank_source_transactions__1[transaction_status])</f>
        <v>SUCCESS</v>
      </c>
      <c r="E1895" s="1" t="str">
        <f>_xlfn.XLOOKUP(A1895,Processed_data!A:A,Processed_data!G:G)</f>
        <v>SUCCESS</v>
      </c>
      <c r="F1895" s="1">
        <f>COUNTIF(bank_processed_transactions[transaction_id],A1895)</f>
        <v>1</v>
      </c>
      <c r="G1895" s="1" t="str">
        <f t="shared" si="290"/>
        <v>found</v>
      </c>
      <c r="H1895" s="1" t="str">
        <f t="shared" si="291"/>
        <v>Not Duplicate</v>
      </c>
      <c r="I1895" s="1" t="str">
        <f t="shared" si="292"/>
        <v>match</v>
      </c>
      <c r="J1895" s="1" t="str">
        <f t="shared" si="293"/>
        <v>match</v>
      </c>
      <c r="K1895" s="1">
        <f t="shared" si="294"/>
        <v>0</v>
      </c>
      <c r="L1895" s="2">
        <f>IF(F1895=0,"not processed",_xlfn.MINIFS(Processed_data!H:H,Processed_data!A:A,A1895))</f>
        <v>46086</v>
      </c>
      <c r="M1895" s="1">
        <f>IF(F1895=0,"not processed",ABS(bank_source_transactions__1[[#This Row],[transaction_date]]-Reconciliation!L1895))</f>
        <v>3</v>
      </c>
      <c r="N1895" s="1" t="str" cm="1">
        <f t="array" ref="N1895">_xlfn.IFS(M1895="not Processed", "Not Processed",M1895&gt;2,"SLA Breached",M1895&lt;=2,"Within SLA")</f>
        <v>SLA Breached</v>
      </c>
      <c r="O1895" s="1" t="str">
        <f>_xlfn.XLOOKUP(A1895,Source_data!A:A,Source_data!D:D)</f>
        <v>UPI</v>
      </c>
      <c r="P1895" s="1">
        <f t="shared" si="295"/>
        <v>0</v>
      </c>
      <c r="Q1895" s="1">
        <f t="shared" si="296"/>
        <v>0</v>
      </c>
      <c r="R1895" s="1">
        <f t="shared" si="297"/>
        <v>0</v>
      </c>
      <c r="S1895" s="1">
        <f t="shared" si="298"/>
        <v>0</v>
      </c>
      <c r="T1895" s="1">
        <f t="shared" si="299"/>
        <v>1</v>
      </c>
      <c r="U1895" s="1" t="str">
        <f>_xlfn.XLOOKUP(Table3[[#This Row],[Transaction ID]],Source_data!A:A,Source_data!E:E)</f>
        <v>Mumbai</v>
      </c>
      <c r="V1895" s="1">
        <f>_xlfn.IFNA(_xlfn.XLOOKUP(A1895,bank_processed_transactions[transaction_id],bank_processed_transactions[processing_minutes]),"")</f>
        <v>14.2</v>
      </c>
      <c r="W1895" s="31">
        <f>_xlfn.XLOOKUP(A1895,Source_data!A:A,Source_data!B:B)</f>
        <v>46083</v>
      </c>
    </row>
    <row r="1896" spans="1:23" x14ac:dyDescent="0.3">
      <c r="A1896" s="3" t="s">
        <v>1027</v>
      </c>
      <c r="B1896" s="1">
        <f>_xlfn.XLOOKUP(A1896,bank_source_transactions__1[transaction_id],bank_source_transactions__1[amount_inr])</f>
        <v>21273.89</v>
      </c>
      <c r="C1896" s="1">
        <f>_xlfn.XLOOKUP(A1896,Processed_data!A:A,Processed_data!F:F)</f>
        <v>21273.89</v>
      </c>
      <c r="D1896" s="1" t="str">
        <f>_xlfn.XLOOKUP(A1896,bank_source_transactions__1[transaction_id],bank_source_transactions__1[transaction_status])</f>
        <v>SUCCESS</v>
      </c>
      <c r="E1896" s="1" t="str">
        <f>_xlfn.XLOOKUP(A1896,Processed_data!A:A,Processed_data!G:G)</f>
        <v>SUCCESS</v>
      </c>
      <c r="F1896" s="1">
        <f>COUNTIF(bank_processed_transactions[transaction_id],A1896)</f>
        <v>1</v>
      </c>
      <c r="G1896" s="1" t="str">
        <f t="shared" si="290"/>
        <v>found</v>
      </c>
      <c r="H1896" s="1" t="str">
        <f t="shared" si="291"/>
        <v>Not Duplicate</v>
      </c>
      <c r="I1896" s="1" t="str">
        <f t="shared" si="292"/>
        <v>match</v>
      </c>
      <c r="J1896" s="1" t="str">
        <f t="shared" si="293"/>
        <v>match</v>
      </c>
      <c r="K1896" s="1">
        <f t="shared" si="294"/>
        <v>0</v>
      </c>
      <c r="L1896" s="2">
        <f>IF(F1896=0,"not processed",_xlfn.MINIFS(Processed_data!H:H,Processed_data!A:A,A1896))</f>
        <v>46085</v>
      </c>
      <c r="M1896" s="1">
        <f>IF(F1896=0,"not processed",ABS(bank_source_transactions__1[[#This Row],[transaction_date]]-Reconciliation!L1896))</f>
        <v>3</v>
      </c>
      <c r="N1896" s="1" t="str" cm="1">
        <f t="array" ref="N1896">_xlfn.IFS(M1896="not Processed", "Not Processed",M1896&gt;2,"SLA Breached",M1896&lt;=2,"Within SLA")</f>
        <v>SLA Breached</v>
      </c>
      <c r="O1896" s="1" t="str">
        <f>_xlfn.XLOOKUP(A1896,Source_data!A:A,Source_data!D:D)</f>
        <v>CARD</v>
      </c>
      <c r="P1896" s="1">
        <f t="shared" si="295"/>
        <v>0</v>
      </c>
      <c r="Q1896" s="1">
        <f t="shared" si="296"/>
        <v>0</v>
      </c>
      <c r="R1896" s="1">
        <f t="shared" si="297"/>
        <v>0</v>
      </c>
      <c r="S1896" s="1">
        <f t="shared" si="298"/>
        <v>0</v>
      </c>
      <c r="T1896" s="1">
        <f t="shared" si="299"/>
        <v>1</v>
      </c>
      <c r="U1896" s="1" t="str">
        <f>_xlfn.XLOOKUP(Table3[[#This Row],[Transaction ID]],Source_data!A:A,Source_data!E:E)</f>
        <v>Hyderabad</v>
      </c>
      <c r="V1896" s="1">
        <f>_xlfn.IFNA(_xlfn.XLOOKUP(A1896,bank_processed_transactions[transaction_id],bank_processed_transactions[processing_minutes]),"")</f>
        <v>23</v>
      </c>
      <c r="W1896" s="31">
        <f>_xlfn.XLOOKUP(A1896,Source_data!A:A,Source_data!B:B)</f>
        <v>46082</v>
      </c>
    </row>
    <row r="1897" spans="1:23" x14ac:dyDescent="0.3">
      <c r="A1897" s="4" t="s">
        <v>3019</v>
      </c>
      <c r="B1897" s="1">
        <f>_xlfn.XLOOKUP(A1897,bank_source_transactions__1[transaction_id],bank_source_transactions__1[amount_inr])</f>
        <v>61406.52</v>
      </c>
      <c r="C1897" s="1">
        <f>_xlfn.XLOOKUP(A1897,Processed_data!A:A,Processed_data!F:F)</f>
        <v>61406.52</v>
      </c>
      <c r="D1897" s="1" t="str">
        <f>_xlfn.XLOOKUP(A1897,bank_source_transactions__1[transaction_id],bank_source_transactions__1[transaction_status])</f>
        <v>SUCCESS</v>
      </c>
      <c r="E1897" s="1" t="str">
        <f>_xlfn.XLOOKUP(A1897,Processed_data!A:A,Processed_data!G:G)</f>
        <v>SUCCESS</v>
      </c>
      <c r="F1897" s="1">
        <f>COUNTIF(bank_processed_transactions[transaction_id],A1897)</f>
        <v>1</v>
      </c>
      <c r="G1897" s="1" t="str">
        <f t="shared" si="290"/>
        <v>found</v>
      </c>
      <c r="H1897" s="1" t="str">
        <f t="shared" si="291"/>
        <v>Not Duplicate</v>
      </c>
      <c r="I1897" s="1" t="str">
        <f t="shared" si="292"/>
        <v>match</v>
      </c>
      <c r="J1897" s="1" t="str">
        <f t="shared" si="293"/>
        <v>match</v>
      </c>
      <c r="K1897" s="1">
        <f t="shared" si="294"/>
        <v>0</v>
      </c>
      <c r="L1897" s="2">
        <f>IF(F1897=0,"not processed",_xlfn.MINIFS(Processed_data!H:H,Processed_data!A:A,A1897))</f>
        <v>46110</v>
      </c>
      <c r="M1897" s="1">
        <f>IF(F1897=0,"not processed",ABS(bank_source_transactions__1[[#This Row],[transaction_date]]-Reconciliation!L1897))</f>
        <v>0</v>
      </c>
      <c r="N1897" s="1" t="str" cm="1">
        <f t="array" ref="N1897">_xlfn.IFS(M1897="not Processed", "Not Processed",M1897&gt;2,"SLA Breached",M1897&lt;=2,"Within SLA")</f>
        <v>Within SLA</v>
      </c>
      <c r="O1897" s="1" t="str">
        <f>_xlfn.XLOOKUP(A1897,Source_data!A:A,Source_data!D:D)</f>
        <v>UPI</v>
      </c>
      <c r="P1897" s="1">
        <f t="shared" si="295"/>
        <v>0</v>
      </c>
      <c r="Q1897" s="1">
        <f t="shared" si="296"/>
        <v>0</v>
      </c>
      <c r="R1897" s="1">
        <f t="shared" si="297"/>
        <v>0</v>
      </c>
      <c r="S1897" s="1">
        <f t="shared" si="298"/>
        <v>0</v>
      </c>
      <c r="T1897" s="1">
        <f t="shared" si="299"/>
        <v>0</v>
      </c>
      <c r="U1897" s="1" t="str">
        <f>_xlfn.XLOOKUP(Table3[[#This Row],[Transaction ID]],Source_data!A:A,Source_data!E:E)</f>
        <v>Mumbai</v>
      </c>
      <c r="V1897" s="1">
        <f>_xlfn.IFNA(_xlfn.XLOOKUP(A1897,bank_processed_transactions[transaction_id],bank_processed_transactions[processing_minutes]),"")</f>
        <v>4.5</v>
      </c>
      <c r="W1897" s="31">
        <f>_xlfn.XLOOKUP(A1897,Source_data!A:A,Source_data!B:B)</f>
        <v>46110</v>
      </c>
    </row>
    <row r="1898" spans="1:23" x14ac:dyDescent="0.3">
      <c r="A1898" s="3" t="s">
        <v>4647</v>
      </c>
      <c r="B1898" s="1">
        <f>_xlfn.XLOOKUP(A1898,bank_source_transactions__1[transaction_id],bank_source_transactions__1[amount_inr])</f>
        <v>920.91</v>
      </c>
      <c r="C1898" s="1">
        <f>_xlfn.XLOOKUP(A1898,Processed_data!A:A,Processed_data!F:F)</f>
        <v>920.91</v>
      </c>
      <c r="D1898" s="1" t="str">
        <f>_xlfn.XLOOKUP(A1898,bank_source_transactions__1[transaction_id],bank_source_transactions__1[transaction_status])</f>
        <v>SUCCESS</v>
      </c>
      <c r="E1898" s="1" t="str">
        <f>_xlfn.XLOOKUP(A1898,Processed_data!A:A,Processed_data!G:G)</f>
        <v>SUCCESS</v>
      </c>
      <c r="F1898" s="1">
        <f>COUNTIF(bank_processed_transactions[transaction_id],A1898)</f>
        <v>1</v>
      </c>
      <c r="G1898" s="1" t="str">
        <f t="shared" si="290"/>
        <v>found</v>
      </c>
      <c r="H1898" s="1" t="str">
        <f t="shared" si="291"/>
        <v>Not Duplicate</v>
      </c>
      <c r="I1898" s="1" t="str">
        <f t="shared" si="292"/>
        <v>match</v>
      </c>
      <c r="J1898" s="1" t="str">
        <f t="shared" si="293"/>
        <v>match</v>
      </c>
      <c r="K1898" s="1">
        <f t="shared" si="294"/>
        <v>0</v>
      </c>
      <c r="L1898" s="2">
        <f>IF(F1898=0,"not processed",_xlfn.MINIFS(Processed_data!H:H,Processed_data!A:A,A1898))</f>
        <v>46049</v>
      </c>
      <c r="M1898" s="1">
        <f>IF(F1898=0,"not processed",ABS(bank_source_transactions__1[[#This Row],[transaction_date]]-Reconciliation!L1898))</f>
        <v>2</v>
      </c>
      <c r="N1898" s="1" t="str" cm="1">
        <f t="array" ref="N1898">_xlfn.IFS(M1898="not Processed", "Not Processed",M1898&gt;2,"SLA Breached",M1898&lt;=2,"Within SLA")</f>
        <v>Within SLA</v>
      </c>
      <c r="O1898" s="1" t="str">
        <f>_xlfn.XLOOKUP(A1898,Source_data!A:A,Source_data!D:D)</f>
        <v>UPI</v>
      </c>
      <c r="P1898" s="1">
        <f t="shared" si="295"/>
        <v>0</v>
      </c>
      <c r="Q1898" s="1">
        <f t="shared" si="296"/>
        <v>0</v>
      </c>
      <c r="R1898" s="1">
        <f t="shared" si="297"/>
        <v>0</v>
      </c>
      <c r="S1898" s="1">
        <f t="shared" si="298"/>
        <v>0</v>
      </c>
      <c r="T1898" s="1">
        <f t="shared" si="299"/>
        <v>0</v>
      </c>
      <c r="U1898" s="1" t="str">
        <f>_xlfn.XLOOKUP(Table3[[#This Row],[Transaction ID]],Source_data!A:A,Source_data!E:E)</f>
        <v>Mumbai</v>
      </c>
      <c r="V1898" s="1">
        <f>_xlfn.IFNA(_xlfn.XLOOKUP(A1898,bank_processed_transactions[transaction_id],bank_processed_transactions[processing_minutes]),"")</f>
        <v>43.4</v>
      </c>
      <c r="W1898" s="31">
        <f>_xlfn.XLOOKUP(A1898,Source_data!A:A,Source_data!B:B)</f>
        <v>46047</v>
      </c>
    </row>
    <row r="1899" spans="1:23" x14ac:dyDescent="0.3">
      <c r="A1899" s="4" t="s">
        <v>2863</v>
      </c>
      <c r="B1899" s="1">
        <f>_xlfn.XLOOKUP(A1899,bank_source_transactions__1[transaction_id],bank_source_transactions__1[amount_inr])</f>
        <v>1680.41</v>
      </c>
      <c r="C1899" s="1">
        <f>_xlfn.XLOOKUP(A1899,Processed_data!A:A,Processed_data!F:F)</f>
        <v>1680.41</v>
      </c>
      <c r="D1899" s="1" t="str">
        <f>_xlfn.XLOOKUP(A1899,bank_source_transactions__1[transaction_id],bank_source_transactions__1[transaction_status])</f>
        <v>SUCCESS</v>
      </c>
      <c r="E1899" s="1" t="str">
        <f>_xlfn.XLOOKUP(A1899,Processed_data!A:A,Processed_data!G:G)</f>
        <v>SUCCESS</v>
      </c>
      <c r="F1899" s="1">
        <f>COUNTIF(bank_processed_transactions[transaction_id],A1899)</f>
        <v>1</v>
      </c>
      <c r="G1899" s="1" t="str">
        <f t="shared" si="290"/>
        <v>found</v>
      </c>
      <c r="H1899" s="1" t="str">
        <f t="shared" si="291"/>
        <v>Not Duplicate</v>
      </c>
      <c r="I1899" s="1" t="str">
        <f t="shared" si="292"/>
        <v>match</v>
      </c>
      <c r="J1899" s="1" t="str">
        <f t="shared" si="293"/>
        <v>match</v>
      </c>
      <c r="K1899" s="1">
        <f t="shared" si="294"/>
        <v>0</v>
      </c>
      <c r="L1899" s="2">
        <f>IF(F1899=0,"not processed",_xlfn.MINIFS(Processed_data!H:H,Processed_data!A:A,A1899))</f>
        <v>46088</v>
      </c>
      <c r="M1899" s="1">
        <f>IF(F1899=0,"not processed",ABS(bank_source_transactions__1[[#This Row],[transaction_date]]-Reconciliation!L1899))</f>
        <v>1</v>
      </c>
      <c r="N1899" s="1" t="str" cm="1">
        <f t="array" ref="N1899">_xlfn.IFS(M1899="not Processed", "Not Processed",M1899&gt;2,"SLA Breached",M1899&lt;=2,"Within SLA")</f>
        <v>Within SLA</v>
      </c>
      <c r="O1899" s="1" t="str">
        <f>_xlfn.XLOOKUP(A1899,Source_data!A:A,Source_data!D:D)</f>
        <v>UPI</v>
      </c>
      <c r="P1899" s="1">
        <f t="shared" si="295"/>
        <v>0</v>
      </c>
      <c r="Q1899" s="1">
        <f t="shared" si="296"/>
        <v>0</v>
      </c>
      <c r="R1899" s="1">
        <f t="shared" si="297"/>
        <v>0</v>
      </c>
      <c r="S1899" s="1">
        <f t="shared" si="298"/>
        <v>0</v>
      </c>
      <c r="T1899" s="1">
        <f t="shared" si="299"/>
        <v>0</v>
      </c>
      <c r="U1899" s="1" t="str">
        <f>_xlfn.XLOOKUP(Table3[[#This Row],[Transaction ID]],Source_data!A:A,Source_data!E:E)</f>
        <v>Bengaluru</v>
      </c>
      <c r="V1899" s="1">
        <f>_xlfn.IFNA(_xlfn.XLOOKUP(A1899,bank_processed_transactions[transaction_id],bank_processed_transactions[processing_minutes]),"")</f>
        <v>7.9</v>
      </c>
      <c r="W1899" s="31">
        <f>_xlfn.XLOOKUP(A1899,Source_data!A:A,Source_data!B:B)</f>
        <v>46087</v>
      </c>
    </row>
    <row r="1900" spans="1:23" x14ac:dyDescent="0.3">
      <c r="A1900" s="3" t="s">
        <v>327</v>
      </c>
      <c r="B1900" s="1">
        <f>_xlfn.XLOOKUP(A1900,bank_source_transactions__1[transaction_id],bank_source_transactions__1[amount_inr])</f>
        <v>6946.58</v>
      </c>
      <c r="C1900" s="1">
        <f>_xlfn.XLOOKUP(A1900,Processed_data!A:A,Processed_data!F:F)</f>
        <v>6946.58</v>
      </c>
      <c r="D1900" s="1" t="str">
        <f>_xlfn.XLOOKUP(A1900,bank_source_transactions__1[transaction_id],bank_source_transactions__1[transaction_status])</f>
        <v>SUCCESS</v>
      </c>
      <c r="E1900" s="1" t="str">
        <f>_xlfn.XLOOKUP(A1900,Processed_data!A:A,Processed_data!G:G)</f>
        <v>SUCCESS</v>
      </c>
      <c r="F1900" s="1">
        <f>COUNTIF(bank_processed_transactions[transaction_id],A1900)</f>
        <v>1</v>
      </c>
      <c r="G1900" s="1" t="str">
        <f t="shared" si="290"/>
        <v>found</v>
      </c>
      <c r="H1900" s="1" t="str">
        <f t="shared" si="291"/>
        <v>Not Duplicate</v>
      </c>
      <c r="I1900" s="1" t="str">
        <f t="shared" si="292"/>
        <v>match</v>
      </c>
      <c r="J1900" s="1" t="str">
        <f t="shared" si="293"/>
        <v>match</v>
      </c>
      <c r="K1900" s="1">
        <f t="shared" si="294"/>
        <v>0</v>
      </c>
      <c r="L1900" s="2">
        <f>IF(F1900=0,"not processed",_xlfn.MINIFS(Processed_data!H:H,Processed_data!A:A,A1900))</f>
        <v>46055</v>
      </c>
      <c r="M1900" s="1">
        <f>IF(F1900=0,"not processed",ABS(bank_source_transactions__1[[#This Row],[transaction_date]]-Reconciliation!L1900))</f>
        <v>3</v>
      </c>
      <c r="N1900" s="1" t="str" cm="1">
        <f t="array" ref="N1900">_xlfn.IFS(M1900="not Processed", "Not Processed",M1900&gt;2,"SLA Breached",M1900&lt;=2,"Within SLA")</f>
        <v>SLA Breached</v>
      </c>
      <c r="O1900" s="1" t="str">
        <f>_xlfn.XLOOKUP(A1900,Source_data!A:A,Source_data!D:D)</f>
        <v>UPI</v>
      </c>
      <c r="P1900" s="1">
        <f t="shared" si="295"/>
        <v>0</v>
      </c>
      <c r="Q1900" s="1">
        <f t="shared" si="296"/>
        <v>0</v>
      </c>
      <c r="R1900" s="1">
        <f t="shared" si="297"/>
        <v>0</v>
      </c>
      <c r="S1900" s="1">
        <f t="shared" si="298"/>
        <v>0</v>
      </c>
      <c r="T1900" s="1">
        <f t="shared" si="299"/>
        <v>1</v>
      </c>
      <c r="U1900" s="1" t="str">
        <f>_xlfn.XLOOKUP(Table3[[#This Row],[Transaction ID]],Source_data!A:A,Source_data!E:E)</f>
        <v>Bengaluru</v>
      </c>
      <c r="V1900" s="1">
        <f>_xlfn.IFNA(_xlfn.XLOOKUP(A1900,bank_processed_transactions[transaction_id],bank_processed_transactions[processing_minutes]),"")</f>
        <v>16.899999999999999</v>
      </c>
      <c r="W1900" s="31">
        <f>_xlfn.XLOOKUP(A1900,Source_data!A:A,Source_data!B:B)</f>
        <v>46052</v>
      </c>
    </row>
    <row r="1901" spans="1:23" x14ac:dyDescent="0.3">
      <c r="A1901" s="4" t="s">
        <v>4792</v>
      </c>
      <c r="B1901" s="1">
        <f>_xlfn.XLOOKUP(A1901,bank_source_transactions__1[transaction_id],bank_source_transactions__1[amount_inr])</f>
        <v>2675.39</v>
      </c>
      <c r="C1901" s="1">
        <f>_xlfn.XLOOKUP(A1901,Processed_data!A:A,Processed_data!F:F)</f>
        <v>2675.39</v>
      </c>
      <c r="D1901" s="1" t="str">
        <f>_xlfn.XLOOKUP(A1901,bank_source_transactions__1[transaction_id],bank_source_transactions__1[transaction_status])</f>
        <v>SUCCESS</v>
      </c>
      <c r="E1901" s="1" t="str">
        <f>_xlfn.XLOOKUP(A1901,Processed_data!A:A,Processed_data!G:G)</f>
        <v>SUCCESS</v>
      </c>
      <c r="F1901" s="1">
        <f>COUNTIF(bank_processed_transactions[transaction_id],A1901)</f>
        <v>1</v>
      </c>
      <c r="G1901" s="1" t="str">
        <f t="shared" si="290"/>
        <v>found</v>
      </c>
      <c r="H1901" s="1" t="str">
        <f t="shared" si="291"/>
        <v>Not Duplicate</v>
      </c>
      <c r="I1901" s="1" t="str">
        <f t="shared" si="292"/>
        <v>match</v>
      </c>
      <c r="J1901" s="1" t="str">
        <f t="shared" si="293"/>
        <v>match</v>
      </c>
      <c r="K1901" s="1">
        <f t="shared" si="294"/>
        <v>0</v>
      </c>
      <c r="L1901" s="2">
        <f>IF(F1901=0,"not processed",_xlfn.MINIFS(Processed_data!H:H,Processed_data!A:A,A1901))</f>
        <v>46032</v>
      </c>
      <c r="M1901" s="1">
        <f>IF(F1901=0,"not processed",ABS(bank_source_transactions__1[[#This Row],[transaction_date]]-Reconciliation!L1901))</f>
        <v>1</v>
      </c>
      <c r="N1901" s="1" t="str" cm="1">
        <f t="array" ref="N1901">_xlfn.IFS(M1901="not Processed", "Not Processed",M1901&gt;2,"SLA Breached",M1901&lt;=2,"Within SLA")</f>
        <v>Within SLA</v>
      </c>
      <c r="O1901" s="1" t="str">
        <f>_xlfn.XLOOKUP(A1901,Source_data!A:A,Source_data!D:D)</f>
        <v>UPI</v>
      </c>
      <c r="P1901" s="1">
        <f t="shared" si="295"/>
        <v>0</v>
      </c>
      <c r="Q1901" s="1">
        <f t="shared" si="296"/>
        <v>0</v>
      </c>
      <c r="R1901" s="1">
        <f t="shared" si="297"/>
        <v>0</v>
      </c>
      <c r="S1901" s="1">
        <f t="shared" si="298"/>
        <v>0</v>
      </c>
      <c r="T1901" s="1">
        <f t="shared" si="299"/>
        <v>0</v>
      </c>
      <c r="U1901" s="1" t="str">
        <f>_xlfn.XLOOKUP(Table3[[#This Row],[Transaction ID]],Source_data!A:A,Source_data!E:E)</f>
        <v>Mumbai</v>
      </c>
      <c r="V1901" s="1">
        <f>_xlfn.IFNA(_xlfn.XLOOKUP(A1901,bank_processed_transactions[transaction_id],bank_processed_transactions[processing_minutes]),"")</f>
        <v>54.8</v>
      </c>
      <c r="W1901" s="31">
        <f>_xlfn.XLOOKUP(A1901,Source_data!A:A,Source_data!B:B)</f>
        <v>46031</v>
      </c>
    </row>
    <row r="1902" spans="1:23" x14ac:dyDescent="0.3">
      <c r="A1902" s="3" t="s">
        <v>3133</v>
      </c>
      <c r="B1902" s="1">
        <f>_xlfn.XLOOKUP(A1902,bank_source_transactions__1[transaction_id],bank_source_transactions__1[amount_inr])</f>
        <v>506.35</v>
      </c>
      <c r="C1902" s="1">
        <f>_xlfn.XLOOKUP(A1902,Processed_data!A:A,Processed_data!F:F)</f>
        <v>506.35</v>
      </c>
      <c r="D1902" s="1" t="str">
        <f>_xlfn.XLOOKUP(A1902,bank_source_transactions__1[transaction_id],bank_source_transactions__1[transaction_status])</f>
        <v>SUCCESS</v>
      </c>
      <c r="E1902" s="1" t="str">
        <f>_xlfn.XLOOKUP(A1902,Processed_data!A:A,Processed_data!G:G)</f>
        <v>SUCCESS</v>
      </c>
      <c r="F1902" s="1">
        <f>COUNTIF(bank_processed_transactions[transaction_id],A1902)</f>
        <v>1</v>
      </c>
      <c r="G1902" s="1" t="str">
        <f t="shared" si="290"/>
        <v>found</v>
      </c>
      <c r="H1902" s="1" t="str">
        <f t="shared" si="291"/>
        <v>Not Duplicate</v>
      </c>
      <c r="I1902" s="1" t="str">
        <f t="shared" si="292"/>
        <v>match</v>
      </c>
      <c r="J1902" s="1" t="str">
        <f t="shared" si="293"/>
        <v>match</v>
      </c>
      <c r="K1902" s="1">
        <f t="shared" si="294"/>
        <v>0</v>
      </c>
      <c r="L1902" s="2">
        <f>IF(F1902=0,"not processed",_xlfn.MINIFS(Processed_data!H:H,Processed_data!A:A,A1902))</f>
        <v>46074</v>
      </c>
      <c r="M1902" s="1">
        <f>IF(F1902=0,"not processed",ABS(bank_source_transactions__1[[#This Row],[transaction_date]]-Reconciliation!L1902))</f>
        <v>1</v>
      </c>
      <c r="N1902" s="1" t="str" cm="1">
        <f t="array" ref="N1902">_xlfn.IFS(M1902="not Processed", "Not Processed",M1902&gt;2,"SLA Breached",M1902&lt;=2,"Within SLA")</f>
        <v>Within SLA</v>
      </c>
      <c r="O1902" s="1" t="str">
        <f>_xlfn.XLOOKUP(A1902,Source_data!A:A,Source_data!D:D)</f>
        <v>NEFT</v>
      </c>
      <c r="P1902" s="1">
        <f t="shared" si="295"/>
        <v>0</v>
      </c>
      <c r="Q1902" s="1">
        <f t="shared" si="296"/>
        <v>0</v>
      </c>
      <c r="R1902" s="1">
        <f t="shared" si="297"/>
        <v>0</v>
      </c>
      <c r="S1902" s="1">
        <f t="shared" si="298"/>
        <v>0</v>
      </c>
      <c r="T1902" s="1">
        <f t="shared" si="299"/>
        <v>0</v>
      </c>
      <c r="U1902" s="1" t="str">
        <f>_xlfn.XLOOKUP(Table3[[#This Row],[Transaction ID]],Source_data!A:A,Source_data!E:E)</f>
        <v>Mumbai</v>
      </c>
      <c r="V1902" s="1">
        <f>_xlfn.IFNA(_xlfn.XLOOKUP(A1902,bank_processed_transactions[transaction_id],bank_processed_transactions[processing_minutes]),"")</f>
        <v>4.3</v>
      </c>
      <c r="W1902" s="31">
        <f>_xlfn.XLOOKUP(A1902,Source_data!A:A,Source_data!B:B)</f>
        <v>46073</v>
      </c>
    </row>
    <row r="1903" spans="1:23" x14ac:dyDescent="0.3">
      <c r="A1903" s="4" t="s">
        <v>3084</v>
      </c>
      <c r="B1903" s="1">
        <f>_xlfn.XLOOKUP(A1903,bank_source_transactions__1[transaction_id],bank_source_transactions__1[amount_inr])</f>
        <v>16541.330000000002</v>
      </c>
      <c r="C1903" s="1">
        <f>_xlfn.XLOOKUP(A1903,Processed_data!A:A,Processed_data!F:F)</f>
        <v>16541.330000000002</v>
      </c>
      <c r="D1903" s="1" t="str">
        <f>_xlfn.XLOOKUP(A1903,bank_source_transactions__1[transaction_id],bank_source_transactions__1[transaction_status])</f>
        <v>SUCCESS</v>
      </c>
      <c r="E1903" s="1" t="str">
        <f>_xlfn.XLOOKUP(A1903,Processed_data!A:A,Processed_data!G:G)</f>
        <v>SUCCESS</v>
      </c>
      <c r="F1903" s="1">
        <f>COUNTIF(bank_processed_transactions[transaction_id],A1903)</f>
        <v>1</v>
      </c>
      <c r="G1903" s="1" t="str">
        <f t="shared" si="290"/>
        <v>found</v>
      </c>
      <c r="H1903" s="1" t="str">
        <f t="shared" si="291"/>
        <v>Not Duplicate</v>
      </c>
      <c r="I1903" s="1" t="str">
        <f t="shared" si="292"/>
        <v>match</v>
      </c>
      <c r="J1903" s="1" t="str">
        <f t="shared" si="293"/>
        <v>match</v>
      </c>
      <c r="K1903" s="1">
        <f t="shared" si="294"/>
        <v>0</v>
      </c>
      <c r="L1903" s="2">
        <f>IF(F1903=0,"not processed",_xlfn.MINIFS(Processed_data!H:H,Processed_data!A:A,A1903))</f>
        <v>46040</v>
      </c>
      <c r="M1903" s="1">
        <f>IF(F1903=0,"not processed",ABS(bank_source_transactions__1[[#This Row],[transaction_date]]-Reconciliation!L1903))</f>
        <v>1</v>
      </c>
      <c r="N1903" s="1" t="str" cm="1">
        <f t="array" ref="N1903">_xlfn.IFS(M1903="not Processed", "Not Processed",M1903&gt;2,"SLA Breached",M1903&lt;=2,"Within SLA")</f>
        <v>Within SLA</v>
      </c>
      <c r="O1903" s="1" t="str">
        <f>_xlfn.XLOOKUP(A1903,Source_data!A:A,Source_data!D:D)</f>
        <v>UPI</v>
      </c>
      <c r="P1903" s="1">
        <f t="shared" si="295"/>
        <v>0</v>
      </c>
      <c r="Q1903" s="1">
        <f t="shared" si="296"/>
        <v>0</v>
      </c>
      <c r="R1903" s="1">
        <f t="shared" si="297"/>
        <v>0</v>
      </c>
      <c r="S1903" s="1">
        <f t="shared" si="298"/>
        <v>0</v>
      </c>
      <c r="T1903" s="1">
        <f t="shared" si="299"/>
        <v>0</v>
      </c>
      <c r="U1903" s="1" t="str">
        <f>_xlfn.XLOOKUP(Table3[[#This Row],[Transaction ID]],Source_data!A:A,Source_data!E:E)</f>
        <v>Hyderabad</v>
      </c>
      <c r="V1903" s="1">
        <f>_xlfn.IFNA(_xlfn.XLOOKUP(A1903,bank_processed_transactions[transaction_id],bank_processed_transactions[processing_minutes]),"")</f>
        <v>14.3</v>
      </c>
      <c r="W1903" s="31">
        <f>_xlfn.XLOOKUP(A1903,Source_data!A:A,Source_data!B:B)</f>
        <v>46039</v>
      </c>
    </row>
    <row r="1904" spans="1:23" x14ac:dyDescent="0.3">
      <c r="A1904" s="3" t="s">
        <v>2339</v>
      </c>
      <c r="B1904" s="1">
        <f>_xlfn.XLOOKUP(A1904,bank_source_transactions__1[transaction_id],bank_source_transactions__1[amount_inr])</f>
        <v>1766.02</v>
      </c>
      <c r="C1904" s="1">
        <f>_xlfn.XLOOKUP(A1904,Processed_data!A:A,Processed_data!F:F)</f>
        <v>1766.02</v>
      </c>
      <c r="D1904" s="1" t="str">
        <f>_xlfn.XLOOKUP(A1904,bank_source_transactions__1[transaction_id],bank_source_transactions__1[transaction_status])</f>
        <v>SUCCESS</v>
      </c>
      <c r="E1904" s="1" t="str">
        <f>_xlfn.XLOOKUP(A1904,Processed_data!A:A,Processed_data!G:G)</f>
        <v>SUCCESS</v>
      </c>
      <c r="F1904" s="1">
        <f>COUNTIF(bank_processed_transactions[transaction_id],A1904)</f>
        <v>1</v>
      </c>
      <c r="G1904" s="1" t="str">
        <f t="shared" si="290"/>
        <v>found</v>
      </c>
      <c r="H1904" s="1" t="str">
        <f t="shared" si="291"/>
        <v>Not Duplicate</v>
      </c>
      <c r="I1904" s="1" t="str">
        <f t="shared" si="292"/>
        <v>match</v>
      </c>
      <c r="J1904" s="1" t="str">
        <f t="shared" si="293"/>
        <v>match</v>
      </c>
      <c r="K1904" s="1">
        <f t="shared" si="294"/>
        <v>0</v>
      </c>
      <c r="L1904" s="2">
        <f>IF(F1904=0,"not processed",_xlfn.MINIFS(Processed_data!H:H,Processed_data!A:A,A1904))</f>
        <v>46099</v>
      </c>
      <c r="M1904" s="1">
        <f>IF(F1904=0,"not processed",ABS(bank_source_transactions__1[[#This Row],[transaction_date]]-Reconciliation!L1904))</f>
        <v>2</v>
      </c>
      <c r="N1904" s="1" t="str" cm="1">
        <f t="array" ref="N1904">_xlfn.IFS(M1904="not Processed", "Not Processed",M1904&gt;2,"SLA Breached",M1904&lt;=2,"Within SLA")</f>
        <v>Within SLA</v>
      </c>
      <c r="O1904" s="1" t="str">
        <f>_xlfn.XLOOKUP(A1904,Source_data!A:A,Source_data!D:D)</f>
        <v>NEFT</v>
      </c>
      <c r="P1904" s="1">
        <f t="shared" si="295"/>
        <v>0</v>
      </c>
      <c r="Q1904" s="1">
        <f t="shared" si="296"/>
        <v>0</v>
      </c>
      <c r="R1904" s="1">
        <f t="shared" si="297"/>
        <v>0</v>
      </c>
      <c r="S1904" s="1">
        <f t="shared" si="298"/>
        <v>0</v>
      </c>
      <c r="T1904" s="1">
        <f t="shared" si="299"/>
        <v>0</v>
      </c>
      <c r="U1904" s="1" t="str">
        <f>_xlfn.XLOOKUP(Table3[[#This Row],[Transaction ID]],Source_data!A:A,Source_data!E:E)</f>
        <v>Hyderabad</v>
      </c>
      <c r="V1904" s="1">
        <f>_xlfn.IFNA(_xlfn.XLOOKUP(A1904,bank_processed_transactions[transaction_id],bank_processed_transactions[processing_minutes]),"")</f>
        <v>47.8</v>
      </c>
      <c r="W1904" s="31">
        <f>_xlfn.XLOOKUP(A1904,Source_data!A:A,Source_data!B:B)</f>
        <v>46097</v>
      </c>
    </row>
    <row r="1905" spans="1:23" x14ac:dyDescent="0.3">
      <c r="A1905" s="4" t="s">
        <v>1298</v>
      </c>
      <c r="B1905" s="1">
        <f>_xlfn.XLOOKUP(A1905,bank_source_transactions__1[transaction_id],bank_source_transactions__1[amount_inr])</f>
        <v>4027.05</v>
      </c>
      <c r="C1905" s="1">
        <f>_xlfn.XLOOKUP(A1905,Processed_data!A:A,Processed_data!F:F)</f>
        <v>4027.05</v>
      </c>
      <c r="D1905" s="1" t="str">
        <f>_xlfn.XLOOKUP(A1905,bank_source_transactions__1[transaction_id],bank_source_transactions__1[transaction_status])</f>
        <v>FAILED</v>
      </c>
      <c r="E1905" s="1" t="str">
        <f>_xlfn.XLOOKUP(A1905,Processed_data!A:A,Processed_data!G:G)</f>
        <v>FAILED</v>
      </c>
      <c r="F1905" s="1">
        <f>COUNTIF(bank_processed_transactions[transaction_id],A1905)</f>
        <v>1</v>
      </c>
      <c r="G1905" s="1" t="str">
        <f t="shared" si="290"/>
        <v>found</v>
      </c>
      <c r="H1905" s="1" t="str">
        <f t="shared" si="291"/>
        <v>Not Duplicate</v>
      </c>
      <c r="I1905" s="1" t="str">
        <f t="shared" si="292"/>
        <v>match</v>
      </c>
      <c r="J1905" s="1" t="str">
        <f t="shared" si="293"/>
        <v>match</v>
      </c>
      <c r="K1905" s="1">
        <f t="shared" si="294"/>
        <v>0</v>
      </c>
      <c r="L1905" s="2">
        <f>IF(F1905=0,"not processed",_xlfn.MINIFS(Processed_data!H:H,Processed_data!A:A,A1905))</f>
        <v>46033</v>
      </c>
      <c r="M1905" s="1">
        <f>IF(F1905=0,"not processed",ABS(bank_source_transactions__1[[#This Row],[transaction_date]]-Reconciliation!L1905))</f>
        <v>5</v>
      </c>
      <c r="N1905" s="1" t="str" cm="1">
        <f t="array" ref="N1905">_xlfn.IFS(M1905="not Processed", "Not Processed",M1905&gt;2,"SLA Breached",M1905&lt;=2,"Within SLA")</f>
        <v>SLA Breached</v>
      </c>
      <c r="O1905" s="1" t="str">
        <f>_xlfn.XLOOKUP(A1905,Source_data!A:A,Source_data!D:D)</f>
        <v>NEFT</v>
      </c>
      <c r="P1905" s="1">
        <f t="shared" si="295"/>
        <v>0</v>
      </c>
      <c r="Q1905" s="1">
        <f t="shared" si="296"/>
        <v>0</v>
      </c>
      <c r="R1905" s="1">
        <f t="shared" si="297"/>
        <v>0</v>
      </c>
      <c r="S1905" s="1">
        <f t="shared" si="298"/>
        <v>0</v>
      </c>
      <c r="T1905" s="1">
        <f t="shared" si="299"/>
        <v>1</v>
      </c>
      <c r="U1905" s="1" t="str">
        <f>_xlfn.XLOOKUP(Table3[[#This Row],[Transaction ID]],Source_data!A:A,Source_data!E:E)</f>
        <v>Hyderabad</v>
      </c>
      <c r="V1905" s="1">
        <f>_xlfn.IFNA(_xlfn.XLOOKUP(A1905,bank_processed_transactions[transaction_id],bank_processed_transactions[processing_minutes]),"")</f>
        <v>29.3</v>
      </c>
      <c r="W1905" s="31">
        <f>_xlfn.XLOOKUP(A1905,Source_data!A:A,Source_data!B:B)</f>
        <v>46028</v>
      </c>
    </row>
    <row r="1906" spans="1:23" x14ac:dyDescent="0.3">
      <c r="A1906" s="3" t="s">
        <v>789</v>
      </c>
      <c r="B1906" s="1">
        <f>_xlfn.XLOOKUP(A1906,bank_source_transactions__1[transaction_id],bank_source_transactions__1[amount_inr])</f>
        <v>22170.01</v>
      </c>
      <c r="C1906" s="1">
        <f>_xlfn.XLOOKUP(A1906,Processed_data!A:A,Processed_data!F:F)</f>
        <v>22170.01</v>
      </c>
      <c r="D1906" s="1" t="str">
        <f>_xlfn.XLOOKUP(A1906,bank_source_transactions__1[transaction_id],bank_source_transactions__1[transaction_status])</f>
        <v>SUCCESS</v>
      </c>
      <c r="E1906" s="1" t="str">
        <f>_xlfn.XLOOKUP(A1906,Processed_data!A:A,Processed_data!G:G)</f>
        <v>SUCCESS</v>
      </c>
      <c r="F1906" s="1">
        <f>COUNTIF(bank_processed_transactions[transaction_id],A1906)</f>
        <v>1</v>
      </c>
      <c r="G1906" s="1" t="str">
        <f t="shared" si="290"/>
        <v>found</v>
      </c>
      <c r="H1906" s="1" t="str">
        <f t="shared" si="291"/>
        <v>Not Duplicate</v>
      </c>
      <c r="I1906" s="1" t="str">
        <f t="shared" si="292"/>
        <v>match</v>
      </c>
      <c r="J1906" s="1" t="str">
        <f t="shared" si="293"/>
        <v>match</v>
      </c>
      <c r="K1906" s="1">
        <f t="shared" si="294"/>
        <v>0</v>
      </c>
      <c r="L1906" s="2">
        <f>IF(F1906=0,"not processed",_xlfn.MINIFS(Processed_data!H:H,Processed_data!A:A,A1906))</f>
        <v>46028</v>
      </c>
      <c r="M1906" s="1">
        <f>IF(F1906=0,"not processed",ABS(bank_source_transactions__1[[#This Row],[transaction_date]]-Reconciliation!L1906))</f>
        <v>3</v>
      </c>
      <c r="N1906" s="1" t="str" cm="1">
        <f t="array" ref="N1906">_xlfn.IFS(M1906="not Processed", "Not Processed",M1906&gt;2,"SLA Breached",M1906&lt;=2,"Within SLA")</f>
        <v>SLA Breached</v>
      </c>
      <c r="O1906" s="1" t="str">
        <f>_xlfn.XLOOKUP(A1906,Source_data!A:A,Source_data!D:D)</f>
        <v>ATM</v>
      </c>
      <c r="P1906" s="1">
        <f t="shared" si="295"/>
        <v>0</v>
      </c>
      <c r="Q1906" s="1">
        <f t="shared" si="296"/>
        <v>0</v>
      </c>
      <c r="R1906" s="1">
        <f t="shared" si="297"/>
        <v>0</v>
      </c>
      <c r="S1906" s="1">
        <f t="shared" si="298"/>
        <v>0</v>
      </c>
      <c r="T1906" s="1">
        <f t="shared" si="299"/>
        <v>1</v>
      </c>
      <c r="U1906" s="1" t="str">
        <f>_xlfn.XLOOKUP(Table3[[#This Row],[Transaction ID]],Source_data!A:A,Source_data!E:E)</f>
        <v>Hyderabad</v>
      </c>
      <c r="V1906" s="1">
        <f>_xlfn.IFNA(_xlfn.XLOOKUP(A1906,bank_processed_transactions[transaction_id],bank_processed_transactions[processing_minutes]),"")</f>
        <v>12.1</v>
      </c>
      <c r="W1906" s="31">
        <f>_xlfn.XLOOKUP(A1906,Source_data!A:A,Source_data!B:B)</f>
        <v>46025</v>
      </c>
    </row>
    <row r="1907" spans="1:23" x14ac:dyDescent="0.3">
      <c r="A1907" s="4" t="s">
        <v>3734</v>
      </c>
      <c r="B1907" s="1">
        <f>_xlfn.XLOOKUP(A1907,bank_source_transactions__1[transaction_id],bank_source_transactions__1[amount_inr])</f>
        <v>11872.13</v>
      </c>
      <c r="C1907" s="1">
        <f>_xlfn.XLOOKUP(A1907,Processed_data!A:A,Processed_data!F:F)</f>
        <v>11872.13</v>
      </c>
      <c r="D1907" s="1" t="str">
        <f>_xlfn.XLOOKUP(A1907,bank_source_transactions__1[transaction_id],bank_source_transactions__1[transaction_status])</f>
        <v>SUCCESS</v>
      </c>
      <c r="E1907" s="1" t="str">
        <f>_xlfn.XLOOKUP(A1907,Processed_data!A:A,Processed_data!G:G)</f>
        <v>SUCCESS</v>
      </c>
      <c r="F1907" s="1">
        <f>COUNTIF(bank_processed_transactions[transaction_id],A1907)</f>
        <v>1</v>
      </c>
      <c r="G1907" s="1" t="str">
        <f t="shared" si="290"/>
        <v>found</v>
      </c>
      <c r="H1907" s="1" t="str">
        <f t="shared" si="291"/>
        <v>Not Duplicate</v>
      </c>
      <c r="I1907" s="1" t="str">
        <f t="shared" si="292"/>
        <v>match</v>
      </c>
      <c r="J1907" s="1" t="str">
        <f t="shared" si="293"/>
        <v>match</v>
      </c>
      <c r="K1907" s="1">
        <f t="shared" si="294"/>
        <v>0</v>
      </c>
      <c r="L1907" s="2">
        <f>IF(F1907=0,"not processed",_xlfn.MINIFS(Processed_data!H:H,Processed_data!A:A,A1907))</f>
        <v>46067</v>
      </c>
      <c r="M1907" s="1">
        <f>IF(F1907=0,"not processed",ABS(bank_source_transactions__1[[#This Row],[transaction_date]]-Reconciliation!L1907))</f>
        <v>2</v>
      </c>
      <c r="N1907" s="1" t="str" cm="1">
        <f t="array" ref="N1907">_xlfn.IFS(M1907="not Processed", "Not Processed",M1907&gt;2,"SLA Breached",M1907&lt;=2,"Within SLA")</f>
        <v>Within SLA</v>
      </c>
      <c r="O1907" s="1" t="str">
        <f>_xlfn.XLOOKUP(A1907,Source_data!A:A,Source_data!D:D)</f>
        <v>IMPS</v>
      </c>
      <c r="P1907" s="1">
        <f t="shared" si="295"/>
        <v>0</v>
      </c>
      <c r="Q1907" s="1">
        <f t="shared" si="296"/>
        <v>0</v>
      </c>
      <c r="R1907" s="1">
        <f t="shared" si="297"/>
        <v>0</v>
      </c>
      <c r="S1907" s="1">
        <f t="shared" si="298"/>
        <v>0</v>
      </c>
      <c r="T1907" s="1">
        <f t="shared" si="299"/>
        <v>0</v>
      </c>
      <c r="U1907" s="1" t="str">
        <f>_xlfn.XLOOKUP(Table3[[#This Row],[Transaction ID]],Source_data!A:A,Source_data!E:E)</f>
        <v>Mumbai</v>
      </c>
      <c r="V1907" s="1">
        <f>_xlfn.IFNA(_xlfn.XLOOKUP(A1907,bank_processed_transactions[transaction_id],bank_processed_transactions[processing_minutes]),"")</f>
        <v>36.4</v>
      </c>
      <c r="W1907" s="31">
        <f>_xlfn.XLOOKUP(A1907,Source_data!A:A,Source_data!B:B)</f>
        <v>46065</v>
      </c>
    </row>
    <row r="1908" spans="1:23" x14ac:dyDescent="0.3">
      <c r="A1908" s="3" t="s">
        <v>1044</v>
      </c>
      <c r="B1908" s="1">
        <f>_xlfn.XLOOKUP(A1908,bank_source_transactions__1[transaction_id],bank_source_transactions__1[amount_inr])</f>
        <v>2643.03</v>
      </c>
      <c r="C1908" s="1">
        <f>_xlfn.XLOOKUP(A1908,Processed_data!A:A,Processed_data!F:F)</f>
        <v>2907.33</v>
      </c>
      <c r="D1908" s="1" t="str">
        <f>_xlfn.XLOOKUP(A1908,bank_source_transactions__1[transaction_id],bank_source_transactions__1[transaction_status])</f>
        <v>SUCCESS</v>
      </c>
      <c r="E1908" s="1" t="str">
        <f>_xlfn.XLOOKUP(A1908,Processed_data!A:A,Processed_data!G:G)</f>
        <v>SUCCESS</v>
      </c>
      <c r="F1908" s="1">
        <f>COUNTIF(bank_processed_transactions[transaction_id],A1908)</f>
        <v>1</v>
      </c>
      <c r="G1908" s="1" t="str">
        <f t="shared" si="290"/>
        <v>found</v>
      </c>
      <c r="H1908" s="1" t="str">
        <f t="shared" si="291"/>
        <v>Not Duplicate</v>
      </c>
      <c r="I1908" s="1" t="str">
        <f t="shared" si="292"/>
        <v>mismatch</v>
      </c>
      <c r="J1908" s="1" t="str">
        <f t="shared" si="293"/>
        <v>match</v>
      </c>
      <c r="K1908" s="1">
        <f t="shared" si="294"/>
        <v>264.29999999999973</v>
      </c>
      <c r="L1908" s="2">
        <f>IF(F1908=0,"not processed",_xlfn.MINIFS(Processed_data!H:H,Processed_data!A:A,A1908))</f>
        <v>46064</v>
      </c>
      <c r="M1908" s="1">
        <f>IF(F1908=0,"not processed",ABS(bank_source_transactions__1[[#This Row],[transaction_date]]-Reconciliation!L1908))</f>
        <v>3</v>
      </c>
      <c r="N1908" s="1" t="str" cm="1">
        <f t="array" ref="N1908">_xlfn.IFS(M1908="not Processed", "Not Processed",M1908&gt;2,"SLA Breached",M1908&lt;=2,"Within SLA")</f>
        <v>SLA Breached</v>
      </c>
      <c r="O1908" s="1" t="str">
        <f>_xlfn.XLOOKUP(A1908,Source_data!A:A,Source_data!D:D)</f>
        <v>NEFT</v>
      </c>
      <c r="P1908" s="1">
        <f t="shared" si="295"/>
        <v>0</v>
      </c>
      <c r="Q1908" s="1">
        <f t="shared" si="296"/>
        <v>0</v>
      </c>
      <c r="R1908" s="1">
        <f t="shared" si="297"/>
        <v>1</v>
      </c>
      <c r="S1908" s="1">
        <f t="shared" si="298"/>
        <v>0</v>
      </c>
      <c r="T1908" s="1">
        <f t="shared" si="299"/>
        <v>1</v>
      </c>
      <c r="U1908" s="1" t="str">
        <f>_xlfn.XLOOKUP(Table3[[#This Row],[Transaction ID]],Source_data!A:A,Source_data!E:E)</f>
        <v>Hyderabad</v>
      </c>
      <c r="V1908" s="1">
        <f>_xlfn.IFNA(_xlfn.XLOOKUP(A1908,bank_processed_transactions[transaction_id],bank_processed_transactions[processing_minutes]),"")</f>
        <v>0.8</v>
      </c>
      <c r="W1908" s="31">
        <f>_xlfn.XLOOKUP(A1908,Source_data!A:A,Source_data!B:B)</f>
        <v>46061</v>
      </c>
    </row>
    <row r="1909" spans="1:23" x14ac:dyDescent="0.3">
      <c r="A1909" s="4" t="s">
        <v>2020</v>
      </c>
      <c r="B1909" s="1">
        <f>_xlfn.XLOOKUP(A1909,bank_source_transactions__1[transaction_id],bank_source_transactions__1[amount_inr])</f>
        <v>19446.14</v>
      </c>
      <c r="C1909" s="1">
        <f>_xlfn.XLOOKUP(A1909,Processed_data!A:A,Processed_data!F:F)</f>
        <v>19446.14</v>
      </c>
      <c r="D1909" s="1" t="str">
        <f>_xlfn.XLOOKUP(A1909,bank_source_transactions__1[transaction_id],bank_source_transactions__1[transaction_status])</f>
        <v>SUCCESS</v>
      </c>
      <c r="E1909" s="1" t="str">
        <f>_xlfn.XLOOKUP(A1909,Processed_data!A:A,Processed_data!G:G)</f>
        <v>SUCCESS</v>
      </c>
      <c r="F1909" s="1">
        <f>COUNTIF(bank_processed_transactions[transaction_id],A1909)</f>
        <v>1</v>
      </c>
      <c r="G1909" s="1" t="str">
        <f t="shared" si="290"/>
        <v>found</v>
      </c>
      <c r="H1909" s="1" t="str">
        <f t="shared" si="291"/>
        <v>Not Duplicate</v>
      </c>
      <c r="I1909" s="1" t="str">
        <f t="shared" si="292"/>
        <v>match</v>
      </c>
      <c r="J1909" s="1" t="str">
        <f t="shared" si="293"/>
        <v>match</v>
      </c>
      <c r="K1909" s="1">
        <f t="shared" si="294"/>
        <v>0</v>
      </c>
      <c r="L1909" s="2">
        <f>IF(F1909=0,"not processed",_xlfn.MINIFS(Processed_data!H:H,Processed_data!A:A,A1909))</f>
        <v>46064</v>
      </c>
      <c r="M1909" s="1">
        <f>IF(F1909=0,"not processed",ABS(bank_source_transactions__1[[#This Row],[transaction_date]]-Reconciliation!L1909))</f>
        <v>1</v>
      </c>
      <c r="N1909" s="1" t="str" cm="1">
        <f t="array" ref="N1909">_xlfn.IFS(M1909="not Processed", "Not Processed",M1909&gt;2,"SLA Breached",M1909&lt;=2,"Within SLA")</f>
        <v>Within SLA</v>
      </c>
      <c r="O1909" s="1" t="str">
        <f>_xlfn.XLOOKUP(A1909,Source_data!A:A,Source_data!D:D)</f>
        <v>NEFT</v>
      </c>
      <c r="P1909" s="1">
        <f t="shared" si="295"/>
        <v>0</v>
      </c>
      <c r="Q1909" s="1">
        <f t="shared" si="296"/>
        <v>0</v>
      </c>
      <c r="R1909" s="1">
        <f t="shared" si="297"/>
        <v>0</v>
      </c>
      <c r="S1909" s="1">
        <f t="shared" si="298"/>
        <v>0</v>
      </c>
      <c r="T1909" s="1">
        <f t="shared" si="299"/>
        <v>0</v>
      </c>
      <c r="U1909" s="1" t="str">
        <f>_xlfn.XLOOKUP(Table3[[#This Row],[Transaction ID]],Source_data!A:A,Source_data!E:E)</f>
        <v>Mumbai</v>
      </c>
      <c r="V1909" s="1">
        <f>_xlfn.IFNA(_xlfn.XLOOKUP(A1909,bank_processed_transactions[transaction_id],bank_processed_transactions[processing_minutes]),"")</f>
        <v>23.4</v>
      </c>
      <c r="W1909" s="31">
        <f>_xlfn.XLOOKUP(A1909,Source_data!A:A,Source_data!B:B)</f>
        <v>46063</v>
      </c>
    </row>
    <row r="1910" spans="1:23" x14ac:dyDescent="0.3">
      <c r="A1910" s="3" t="s">
        <v>178</v>
      </c>
      <c r="B1910" s="1">
        <f>_xlfn.XLOOKUP(A1910,bank_source_transactions__1[transaction_id],bank_source_transactions__1[amount_inr])</f>
        <v>3054.21</v>
      </c>
      <c r="C1910" s="1">
        <f>_xlfn.XLOOKUP(A1910,Processed_data!A:A,Processed_data!F:F)</f>
        <v>3054.21</v>
      </c>
      <c r="D1910" s="1" t="str">
        <f>_xlfn.XLOOKUP(A1910,bank_source_transactions__1[transaction_id],bank_source_transactions__1[transaction_status])</f>
        <v>SUCCESS</v>
      </c>
      <c r="E1910" s="1" t="str">
        <f>_xlfn.XLOOKUP(A1910,Processed_data!A:A,Processed_data!G:G)</f>
        <v>SUCCESS</v>
      </c>
      <c r="F1910" s="1">
        <f>COUNTIF(bank_processed_transactions[transaction_id],A1910)</f>
        <v>1</v>
      </c>
      <c r="G1910" s="1" t="str">
        <f t="shared" si="290"/>
        <v>found</v>
      </c>
      <c r="H1910" s="1" t="str">
        <f t="shared" si="291"/>
        <v>Not Duplicate</v>
      </c>
      <c r="I1910" s="1" t="str">
        <f t="shared" si="292"/>
        <v>match</v>
      </c>
      <c r="J1910" s="1" t="str">
        <f t="shared" si="293"/>
        <v>match</v>
      </c>
      <c r="K1910" s="1">
        <f t="shared" si="294"/>
        <v>0</v>
      </c>
      <c r="L1910" s="2">
        <f>IF(F1910=0,"not processed",_xlfn.MINIFS(Processed_data!H:H,Processed_data!A:A,A1910))</f>
        <v>46056</v>
      </c>
      <c r="M1910" s="1">
        <f>IF(F1910=0,"not processed",ABS(bank_source_transactions__1[[#This Row],[transaction_date]]-Reconciliation!L1910))</f>
        <v>3</v>
      </c>
      <c r="N1910" s="1" t="str" cm="1">
        <f t="array" ref="N1910">_xlfn.IFS(M1910="not Processed", "Not Processed",M1910&gt;2,"SLA Breached",M1910&lt;=2,"Within SLA")</f>
        <v>SLA Breached</v>
      </c>
      <c r="O1910" s="1" t="str">
        <f>_xlfn.XLOOKUP(A1910,Source_data!A:A,Source_data!D:D)</f>
        <v>NEFT</v>
      </c>
      <c r="P1910" s="1">
        <f t="shared" si="295"/>
        <v>0</v>
      </c>
      <c r="Q1910" s="1">
        <f t="shared" si="296"/>
        <v>0</v>
      </c>
      <c r="R1910" s="1">
        <f t="shared" si="297"/>
        <v>0</v>
      </c>
      <c r="S1910" s="1">
        <f t="shared" si="298"/>
        <v>0</v>
      </c>
      <c r="T1910" s="1">
        <f t="shared" si="299"/>
        <v>1</v>
      </c>
      <c r="U1910" s="1" t="str">
        <f>_xlfn.XLOOKUP(Table3[[#This Row],[Transaction ID]],Source_data!A:A,Source_data!E:E)</f>
        <v>Hyderabad</v>
      </c>
      <c r="V1910" s="1">
        <f>_xlfn.IFNA(_xlfn.XLOOKUP(A1910,bank_processed_transactions[transaction_id],bank_processed_transactions[processing_minutes]),"")</f>
        <v>14.3</v>
      </c>
      <c r="W1910" s="31">
        <f>_xlfn.XLOOKUP(A1910,Source_data!A:A,Source_data!B:B)</f>
        <v>46053</v>
      </c>
    </row>
    <row r="1911" spans="1:23" x14ac:dyDescent="0.3">
      <c r="A1911" s="4" t="s">
        <v>4846</v>
      </c>
      <c r="B1911" s="1">
        <f>_xlfn.XLOOKUP(A1911,bank_source_transactions__1[transaction_id],bank_source_transactions__1[amount_inr])</f>
        <v>4273.1899999999996</v>
      </c>
      <c r="C1911" s="1">
        <f>_xlfn.XLOOKUP(A1911,Processed_data!A:A,Processed_data!F:F)</f>
        <v>4273.1899999999996</v>
      </c>
      <c r="D1911" s="1" t="str">
        <f>_xlfn.XLOOKUP(A1911,bank_source_transactions__1[transaction_id],bank_source_transactions__1[transaction_status])</f>
        <v>SUCCESS</v>
      </c>
      <c r="E1911" s="1" t="str">
        <f>_xlfn.XLOOKUP(A1911,Processed_data!A:A,Processed_data!G:G)</f>
        <v>SUCCESS</v>
      </c>
      <c r="F1911" s="1">
        <f>COUNTIF(bank_processed_transactions[transaction_id],A1911)</f>
        <v>1</v>
      </c>
      <c r="G1911" s="1" t="str">
        <f t="shared" si="290"/>
        <v>found</v>
      </c>
      <c r="H1911" s="1" t="str">
        <f t="shared" si="291"/>
        <v>Not Duplicate</v>
      </c>
      <c r="I1911" s="1" t="str">
        <f t="shared" si="292"/>
        <v>match</v>
      </c>
      <c r="J1911" s="1" t="str">
        <f t="shared" si="293"/>
        <v>match</v>
      </c>
      <c r="K1911" s="1">
        <f t="shared" si="294"/>
        <v>0</v>
      </c>
      <c r="L1911" s="2">
        <f>IF(F1911=0,"not processed",_xlfn.MINIFS(Processed_data!H:H,Processed_data!A:A,A1911))</f>
        <v>46041</v>
      </c>
      <c r="M1911" s="1">
        <f>IF(F1911=0,"not processed",ABS(bank_source_transactions__1[[#This Row],[transaction_date]]-Reconciliation!L1911))</f>
        <v>3</v>
      </c>
      <c r="N1911" s="1" t="str" cm="1">
        <f t="array" ref="N1911">_xlfn.IFS(M1911="not Processed", "Not Processed",M1911&gt;2,"SLA Breached",M1911&lt;=2,"Within SLA")</f>
        <v>SLA Breached</v>
      </c>
      <c r="O1911" s="1" t="str">
        <f>_xlfn.XLOOKUP(A1911,Source_data!A:A,Source_data!D:D)</f>
        <v>IMPS</v>
      </c>
      <c r="P1911" s="1">
        <f t="shared" si="295"/>
        <v>0</v>
      </c>
      <c r="Q1911" s="1">
        <f t="shared" si="296"/>
        <v>0</v>
      </c>
      <c r="R1911" s="1">
        <f t="shared" si="297"/>
        <v>0</v>
      </c>
      <c r="S1911" s="1">
        <f t="shared" si="298"/>
        <v>0</v>
      </c>
      <c r="T1911" s="1">
        <f t="shared" si="299"/>
        <v>1</v>
      </c>
      <c r="U1911" s="1" t="str">
        <f>_xlfn.XLOOKUP(Table3[[#This Row],[Transaction ID]],Source_data!A:A,Source_data!E:E)</f>
        <v>Mumbai</v>
      </c>
      <c r="V1911" s="1">
        <f>_xlfn.IFNA(_xlfn.XLOOKUP(A1911,bank_processed_transactions[transaction_id],bank_processed_transactions[processing_minutes]),"")</f>
        <v>38</v>
      </c>
      <c r="W1911" s="31">
        <f>_xlfn.XLOOKUP(A1911,Source_data!A:A,Source_data!B:B)</f>
        <v>46038</v>
      </c>
    </row>
    <row r="1912" spans="1:23" x14ac:dyDescent="0.3">
      <c r="A1912" s="3" t="s">
        <v>511</v>
      </c>
      <c r="B1912" s="1">
        <f>_xlfn.XLOOKUP(A1912,bank_source_transactions__1[transaction_id],bank_source_transactions__1[amount_inr])</f>
        <v>36692.449999999997</v>
      </c>
      <c r="C1912" s="1">
        <f>_xlfn.XLOOKUP(A1912,Processed_data!A:A,Processed_data!F:F)</f>
        <v>36692.449999999997</v>
      </c>
      <c r="D1912" s="1" t="str">
        <f>_xlfn.XLOOKUP(A1912,bank_source_transactions__1[transaction_id],bank_source_transactions__1[transaction_status])</f>
        <v>SUCCESS</v>
      </c>
      <c r="E1912" s="1" t="str">
        <f>_xlfn.XLOOKUP(A1912,Processed_data!A:A,Processed_data!G:G)</f>
        <v>SUCCESS</v>
      </c>
      <c r="F1912" s="1">
        <f>COUNTIF(bank_processed_transactions[transaction_id],A1912)</f>
        <v>1</v>
      </c>
      <c r="G1912" s="1" t="str">
        <f t="shared" si="290"/>
        <v>found</v>
      </c>
      <c r="H1912" s="1" t="str">
        <f t="shared" si="291"/>
        <v>Not Duplicate</v>
      </c>
      <c r="I1912" s="1" t="str">
        <f t="shared" si="292"/>
        <v>match</v>
      </c>
      <c r="J1912" s="1" t="str">
        <f t="shared" si="293"/>
        <v>match</v>
      </c>
      <c r="K1912" s="1">
        <f t="shared" si="294"/>
        <v>0</v>
      </c>
      <c r="L1912" s="2">
        <f>IF(F1912=0,"not processed",_xlfn.MINIFS(Processed_data!H:H,Processed_data!A:A,A1912))</f>
        <v>46086</v>
      </c>
      <c r="M1912" s="1">
        <f>IF(F1912=0,"not processed",ABS(bank_source_transactions__1[[#This Row],[transaction_date]]-Reconciliation!L1912))</f>
        <v>1</v>
      </c>
      <c r="N1912" s="1" t="str" cm="1">
        <f t="array" ref="N1912">_xlfn.IFS(M1912="not Processed", "Not Processed",M1912&gt;2,"SLA Breached",M1912&lt;=2,"Within SLA")</f>
        <v>Within SLA</v>
      </c>
      <c r="O1912" s="1" t="str">
        <f>_xlfn.XLOOKUP(A1912,Source_data!A:A,Source_data!D:D)</f>
        <v>IMPS</v>
      </c>
      <c r="P1912" s="1">
        <f t="shared" si="295"/>
        <v>0</v>
      </c>
      <c r="Q1912" s="1">
        <f t="shared" si="296"/>
        <v>0</v>
      </c>
      <c r="R1912" s="1">
        <f t="shared" si="297"/>
        <v>0</v>
      </c>
      <c r="S1912" s="1">
        <f t="shared" si="298"/>
        <v>0</v>
      </c>
      <c r="T1912" s="1">
        <f t="shared" si="299"/>
        <v>0</v>
      </c>
      <c r="U1912" s="1" t="str">
        <f>_xlfn.XLOOKUP(Table3[[#This Row],[Transaction ID]],Source_data!A:A,Source_data!E:E)</f>
        <v>Hyderabad</v>
      </c>
      <c r="V1912" s="1">
        <f>_xlfn.IFNA(_xlfn.XLOOKUP(A1912,bank_processed_transactions[transaction_id],bank_processed_transactions[processing_minutes]),"")</f>
        <v>12.4</v>
      </c>
      <c r="W1912" s="31">
        <f>_xlfn.XLOOKUP(A1912,Source_data!A:A,Source_data!B:B)</f>
        <v>46085</v>
      </c>
    </row>
    <row r="1913" spans="1:23" x14ac:dyDescent="0.3">
      <c r="A1913" s="4" t="s">
        <v>4491</v>
      </c>
      <c r="B1913" s="1">
        <f>_xlfn.XLOOKUP(A1913,bank_source_transactions__1[transaction_id],bank_source_transactions__1[amount_inr])</f>
        <v>16855.43</v>
      </c>
      <c r="C1913" s="1">
        <f>_xlfn.XLOOKUP(A1913,Processed_data!A:A,Processed_data!F:F)</f>
        <v>16855.43</v>
      </c>
      <c r="D1913" s="1" t="str">
        <f>_xlfn.XLOOKUP(A1913,bank_source_transactions__1[transaction_id],bank_source_transactions__1[transaction_status])</f>
        <v>SUCCESS</v>
      </c>
      <c r="E1913" s="1" t="str">
        <f>_xlfn.XLOOKUP(A1913,Processed_data!A:A,Processed_data!G:G)</f>
        <v>SUCCESS</v>
      </c>
      <c r="F1913" s="1">
        <f>COUNTIF(bank_processed_transactions[transaction_id],A1913)</f>
        <v>1</v>
      </c>
      <c r="G1913" s="1" t="str">
        <f t="shared" si="290"/>
        <v>found</v>
      </c>
      <c r="H1913" s="1" t="str">
        <f t="shared" si="291"/>
        <v>Not Duplicate</v>
      </c>
      <c r="I1913" s="1" t="str">
        <f t="shared" si="292"/>
        <v>match</v>
      </c>
      <c r="J1913" s="1" t="str">
        <f t="shared" si="293"/>
        <v>match</v>
      </c>
      <c r="K1913" s="1">
        <f t="shared" si="294"/>
        <v>0</v>
      </c>
      <c r="L1913" s="2">
        <f>IF(F1913=0,"not processed",_xlfn.MINIFS(Processed_data!H:H,Processed_data!A:A,A1913))</f>
        <v>46040</v>
      </c>
      <c r="M1913" s="1">
        <f>IF(F1913=0,"not processed",ABS(bank_source_transactions__1[[#This Row],[transaction_date]]-Reconciliation!L1913))</f>
        <v>1</v>
      </c>
      <c r="N1913" s="1" t="str" cm="1">
        <f t="array" ref="N1913">_xlfn.IFS(M1913="not Processed", "Not Processed",M1913&gt;2,"SLA Breached",M1913&lt;=2,"Within SLA")</f>
        <v>Within SLA</v>
      </c>
      <c r="O1913" s="1" t="str">
        <f>_xlfn.XLOOKUP(A1913,Source_data!A:A,Source_data!D:D)</f>
        <v>NEFT</v>
      </c>
      <c r="P1913" s="1">
        <f t="shared" si="295"/>
        <v>0</v>
      </c>
      <c r="Q1913" s="1">
        <f t="shared" si="296"/>
        <v>0</v>
      </c>
      <c r="R1913" s="1">
        <f t="shared" si="297"/>
        <v>0</v>
      </c>
      <c r="S1913" s="1">
        <f t="shared" si="298"/>
        <v>0</v>
      </c>
      <c r="T1913" s="1">
        <f t="shared" si="299"/>
        <v>0</v>
      </c>
      <c r="U1913" s="1" t="str">
        <f>_xlfn.XLOOKUP(Table3[[#This Row],[Transaction ID]],Source_data!A:A,Source_data!E:E)</f>
        <v>Mumbai</v>
      </c>
      <c r="V1913" s="1">
        <f>_xlfn.IFNA(_xlfn.XLOOKUP(A1913,bank_processed_transactions[transaction_id],bank_processed_transactions[processing_minutes]),"")</f>
        <v>29</v>
      </c>
      <c r="W1913" s="31">
        <f>_xlfn.XLOOKUP(A1913,Source_data!A:A,Source_data!B:B)</f>
        <v>46039</v>
      </c>
    </row>
    <row r="1914" spans="1:23" x14ac:dyDescent="0.3">
      <c r="A1914" s="3" t="s">
        <v>4927</v>
      </c>
      <c r="B1914" s="1">
        <f>_xlfn.XLOOKUP(A1914,bank_source_transactions__1[transaction_id],bank_source_transactions__1[amount_inr])</f>
        <v>1817.63</v>
      </c>
      <c r="C1914" s="1">
        <f>_xlfn.XLOOKUP(A1914,Processed_data!A:A,Processed_data!F:F)</f>
        <v>1817.63</v>
      </c>
      <c r="D1914" s="1" t="str">
        <f>_xlfn.XLOOKUP(A1914,bank_source_transactions__1[transaction_id],bank_source_transactions__1[transaction_status])</f>
        <v>SUCCESS</v>
      </c>
      <c r="E1914" s="1" t="str">
        <f>_xlfn.XLOOKUP(A1914,Processed_data!A:A,Processed_data!G:G)</f>
        <v>SUCCESS</v>
      </c>
      <c r="F1914" s="1">
        <f>COUNTIF(bank_processed_transactions[transaction_id],A1914)</f>
        <v>1</v>
      </c>
      <c r="G1914" s="1" t="str">
        <f t="shared" si="290"/>
        <v>found</v>
      </c>
      <c r="H1914" s="1" t="str">
        <f t="shared" si="291"/>
        <v>Not Duplicate</v>
      </c>
      <c r="I1914" s="1" t="str">
        <f t="shared" si="292"/>
        <v>match</v>
      </c>
      <c r="J1914" s="1" t="str">
        <f t="shared" si="293"/>
        <v>match</v>
      </c>
      <c r="K1914" s="1">
        <f t="shared" si="294"/>
        <v>0</v>
      </c>
      <c r="L1914" s="2">
        <f>IF(F1914=0,"not processed",_xlfn.MINIFS(Processed_data!H:H,Processed_data!A:A,A1914))</f>
        <v>46113</v>
      </c>
      <c r="M1914" s="1">
        <f>IF(F1914=0,"not processed",ABS(bank_source_transactions__1[[#This Row],[transaction_date]]-Reconciliation!L1914))</f>
        <v>3</v>
      </c>
      <c r="N1914" s="1" t="str" cm="1">
        <f t="array" ref="N1914">_xlfn.IFS(M1914="not Processed", "Not Processed",M1914&gt;2,"SLA Breached",M1914&lt;=2,"Within SLA")</f>
        <v>SLA Breached</v>
      </c>
      <c r="O1914" s="1" t="str">
        <f>_xlfn.XLOOKUP(A1914,Source_data!A:A,Source_data!D:D)</f>
        <v>UPI</v>
      </c>
      <c r="P1914" s="1">
        <f t="shared" si="295"/>
        <v>0</v>
      </c>
      <c r="Q1914" s="1">
        <f t="shared" si="296"/>
        <v>0</v>
      </c>
      <c r="R1914" s="1">
        <f t="shared" si="297"/>
        <v>0</v>
      </c>
      <c r="S1914" s="1">
        <f t="shared" si="298"/>
        <v>0</v>
      </c>
      <c r="T1914" s="1">
        <f t="shared" si="299"/>
        <v>1</v>
      </c>
      <c r="U1914" s="1" t="str">
        <f>_xlfn.XLOOKUP(Table3[[#This Row],[Transaction ID]],Source_data!A:A,Source_data!E:E)</f>
        <v>Hyderabad</v>
      </c>
      <c r="V1914" s="1">
        <f>_xlfn.IFNA(_xlfn.XLOOKUP(A1914,bank_processed_transactions[transaction_id],bank_processed_transactions[processing_minutes]),"")</f>
        <v>48</v>
      </c>
      <c r="W1914" s="31">
        <f>_xlfn.XLOOKUP(A1914,Source_data!A:A,Source_data!B:B)</f>
        <v>46110</v>
      </c>
    </row>
    <row r="1915" spans="1:23" x14ac:dyDescent="0.3">
      <c r="A1915" s="4" t="s">
        <v>2178</v>
      </c>
      <c r="B1915" s="1">
        <f>_xlfn.XLOOKUP(A1915,bank_source_transactions__1[transaction_id],bank_source_transactions__1[amount_inr])</f>
        <v>18275.22</v>
      </c>
      <c r="C1915" s="1">
        <f>_xlfn.XLOOKUP(A1915,Processed_data!A:A,Processed_data!F:F)</f>
        <v>18275.22</v>
      </c>
      <c r="D1915" s="1" t="str">
        <f>_xlfn.XLOOKUP(A1915,bank_source_transactions__1[transaction_id],bank_source_transactions__1[transaction_status])</f>
        <v>SUCCESS</v>
      </c>
      <c r="E1915" s="1" t="str">
        <f>_xlfn.XLOOKUP(A1915,Processed_data!A:A,Processed_data!G:G)</f>
        <v>SUCCESS</v>
      </c>
      <c r="F1915" s="1">
        <f>COUNTIF(bank_processed_transactions[transaction_id],A1915)</f>
        <v>1</v>
      </c>
      <c r="G1915" s="1" t="str">
        <f t="shared" si="290"/>
        <v>found</v>
      </c>
      <c r="H1915" s="1" t="str">
        <f t="shared" si="291"/>
        <v>Not Duplicate</v>
      </c>
      <c r="I1915" s="1" t="str">
        <f t="shared" si="292"/>
        <v>match</v>
      </c>
      <c r="J1915" s="1" t="str">
        <f t="shared" si="293"/>
        <v>match</v>
      </c>
      <c r="K1915" s="1">
        <f t="shared" si="294"/>
        <v>0</v>
      </c>
      <c r="L1915" s="2">
        <f>IF(F1915=0,"not processed",_xlfn.MINIFS(Processed_data!H:H,Processed_data!A:A,A1915))</f>
        <v>46087</v>
      </c>
      <c r="M1915" s="1">
        <f>IF(F1915=0,"not processed",ABS(bank_source_transactions__1[[#This Row],[transaction_date]]-Reconciliation!L1915))</f>
        <v>0</v>
      </c>
      <c r="N1915" s="1" t="str" cm="1">
        <f t="array" ref="N1915">_xlfn.IFS(M1915="not Processed", "Not Processed",M1915&gt;2,"SLA Breached",M1915&lt;=2,"Within SLA")</f>
        <v>Within SLA</v>
      </c>
      <c r="O1915" s="1" t="str">
        <f>_xlfn.XLOOKUP(A1915,Source_data!A:A,Source_data!D:D)</f>
        <v>IMPS</v>
      </c>
      <c r="P1915" s="1">
        <f t="shared" si="295"/>
        <v>0</v>
      </c>
      <c r="Q1915" s="1">
        <f t="shared" si="296"/>
        <v>0</v>
      </c>
      <c r="R1915" s="1">
        <f t="shared" si="297"/>
        <v>0</v>
      </c>
      <c r="S1915" s="1">
        <f t="shared" si="298"/>
        <v>0</v>
      </c>
      <c r="T1915" s="1">
        <f t="shared" si="299"/>
        <v>0</v>
      </c>
      <c r="U1915" s="1" t="str">
        <f>_xlfn.XLOOKUP(Table3[[#This Row],[Transaction ID]],Source_data!A:A,Source_data!E:E)</f>
        <v>Pune</v>
      </c>
      <c r="V1915" s="1">
        <f>_xlfn.IFNA(_xlfn.XLOOKUP(A1915,bank_processed_transactions[transaction_id],bank_processed_transactions[processing_minutes]),"")</f>
        <v>35.5</v>
      </c>
      <c r="W1915" s="31">
        <f>_xlfn.XLOOKUP(A1915,Source_data!A:A,Source_data!B:B)</f>
        <v>46087</v>
      </c>
    </row>
    <row r="1916" spans="1:23" x14ac:dyDescent="0.3">
      <c r="A1916" s="3" t="s">
        <v>4878</v>
      </c>
      <c r="B1916" s="1">
        <f>_xlfn.XLOOKUP(A1916,bank_source_transactions__1[transaction_id],bank_source_transactions__1[amount_inr])</f>
        <v>23033.25</v>
      </c>
      <c r="C1916" s="1">
        <f>_xlfn.XLOOKUP(A1916,Processed_data!A:A,Processed_data!F:F)</f>
        <v>23033.25</v>
      </c>
      <c r="D1916" s="1" t="str">
        <f>_xlfn.XLOOKUP(A1916,bank_source_transactions__1[transaction_id],bank_source_transactions__1[transaction_status])</f>
        <v>SUCCESS</v>
      </c>
      <c r="E1916" s="1" t="str">
        <f>_xlfn.XLOOKUP(A1916,Processed_data!A:A,Processed_data!G:G)</f>
        <v>SUCCESS</v>
      </c>
      <c r="F1916" s="1">
        <f>COUNTIF(bank_processed_transactions[transaction_id],A1916)</f>
        <v>1</v>
      </c>
      <c r="G1916" s="1" t="str">
        <f t="shared" si="290"/>
        <v>found</v>
      </c>
      <c r="H1916" s="1" t="str">
        <f t="shared" si="291"/>
        <v>Not Duplicate</v>
      </c>
      <c r="I1916" s="1" t="str">
        <f t="shared" si="292"/>
        <v>match</v>
      </c>
      <c r="J1916" s="1" t="str">
        <f t="shared" si="293"/>
        <v>match</v>
      </c>
      <c r="K1916" s="1">
        <f t="shared" si="294"/>
        <v>0</v>
      </c>
      <c r="L1916" s="2">
        <f>IF(F1916=0,"not processed",_xlfn.MINIFS(Processed_data!H:H,Processed_data!A:A,A1916))</f>
        <v>46087</v>
      </c>
      <c r="M1916" s="1">
        <f>IF(F1916=0,"not processed",ABS(bank_source_transactions__1[[#This Row],[transaction_date]]-Reconciliation!L1916))</f>
        <v>2</v>
      </c>
      <c r="N1916" s="1" t="str" cm="1">
        <f t="array" ref="N1916">_xlfn.IFS(M1916="not Processed", "Not Processed",M1916&gt;2,"SLA Breached",M1916&lt;=2,"Within SLA")</f>
        <v>Within SLA</v>
      </c>
      <c r="O1916" s="1" t="str">
        <f>_xlfn.XLOOKUP(A1916,Source_data!A:A,Source_data!D:D)</f>
        <v>NEFT</v>
      </c>
      <c r="P1916" s="1">
        <f t="shared" si="295"/>
        <v>0</v>
      </c>
      <c r="Q1916" s="1">
        <f t="shared" si="296"/>
        <v>0</v>
      </c>
      <c r="R1916" s="1">
        <f t="shared" si="297"/>
        <v>0</v>
      </c>
      <c r="S1916" s="1">
        <f t="shared" si="298"/>
        <v>0</v>
      </c>
      <c r="T1916" s="1">
        <f t="shared" si="299"/>
        <v>0</v>
      </c>
      <c r="U1916" s="1" t="str">
        <f>_xlfn.XLOOKUP(Table3[[#This Row],[Transaction ID]],Source_data!A:A,Source_data!E:E)</f>
        <v>Bengaluru</v>
      </c>
      <c r="V1916" s="1">
        <f>_xlfn.IFNA(_xlfn.XLOOKUP(A1916,bank_processed_transactions[transaction_id],bank_processed_transactions[processing_minutes]),"")</f>
        <v>1.8</v>
      </c>
      <c r="W1916" s="31">
        <f>_xlfn.XLOOKUP(A1916,Source_data!A:A,Source_data!B:B)</f>
        <v>46085</v>
      </c>
    </row>
    <row r="1917" spans="1:23" x14ac:dyDescent="0.3">
      <c r="A1917" s="4" t="s">
        <v>1209</v>
      </c>
      <c r="B1917" s="1">
        <f>_xlfn.XLOOKUP(A1917,bank_source_transactions__1[transaction_id],bank_source_transactions__1[amount_inr])</f>
        <v>2539.84</v>
      </c>
      <c r="C1917" s="1">
        <f>_xlfn.XLOOKUP(A1917,Processed_data!A:A,Processed_data!F:F)</f>
        <v>2539.84</v>
      </c>
      <c r="D1917" s="1" t="str">
        <f>_xlfn.XLOOKUP(A1917,bank_source_transactions__1[transaction_id],bank_source_transactions__1[transaction_status])</f>
        <v>SUCCESS</v>
      </c>
      <c r="E1917" s="1" t="str">
        <f>_xlfn.XLOOKUP(A1917,Processed_data!A:A,Processed_data!G:G)</f>
        <v>SUCCESS</v>
      </c>
      <c r="F1917" s="1">
        <f>COUNTIF(bank_processed_transactions[transaction_id],A1917)</f>
        <v>1</v>
      </c>
      <c r="G1917" s="1" t="str">
        <f t="shared" si="290"/>
        <v>found</v>
      </c>
      <c r="H1917" s="1" t="str">
        <f t="shared" si="291"/>
        <v>Not Duplicate</v>
      </c>
      <c r="I1917" s="1" t="str">
        <f t="shared" si="292"/>
        <v>match</v>
      </c>
      <c r="J1917" s="1" t="str">
        <f t="shared" si="293"/>
        <v>match</v>
      </c>
      <c r="K1917" s="1">
        <f t="shared" si="294"/>
        <v>0</v>
      </c>
      <c r="L1917" s="2">
        <f>IF(F1917=0,"not processed",_xlfn.MINIFS(Processed_data!H:H,Processed_data!A:A,A1917))</f>
        <v>46089</v>
      </c>
      <c r="M1917" s="1">
        <f>IF(F1917=0,"not processed",ABS(bank_source_transactions__1[[#This Row],[transaction_date]]-Reconciliation!L1917))</f>
        <v>1</v>
      </c>
      <c r="N1917" s="1" t="str" cm="1">
        <f t="array" ref="N1917">_xlfn.IFS(M1917="not Processed", "Not Processed",M1917&gt;2,"SLA Breached",M1917&lt;=2,"Within SLA")</f>
        <v>Within SLA</v>
      </c>
      <c r="O1917" s="1" t="str">
        <f>_xlfn.XLOOKUP(A1917,Source_data!A:A,Source_data!D:D)</f>
        <v>NEFT</v>
      </c>
      <c r="P1917" s="1">
        <f t="shared" si="295"/>
        <v>0</v>
      </c>
      <c r="Q1917" s="1">
        <f t="shared" si="296"/>
        <v>0</v>
      </c>
      <c r="R1917" s="1">
        <f t="shared" si="297"/>
        <v>0</v>
      </c>
      <c r="S1917" s="1">
        <f t="shared" si="298"/>
        <v>0</v>
      </c>
      <c r="T1917" s="1">
        <f t="shared" si="299"/>
        <v>0</v>
      </c>
      <c r="U1917" s="1" t="str">
        <f>_xlfn.XLOOKUP(Table3[[#This Row],[Transaction ID]],Source_data!A:A,Source_data!E:E)</f>
        <v>Bengaluru</v>
      </c>
      <c r="V1917" s="1">
        <f>_xlfn.IFNA(_xlfn.XLOOKUP(A1917,bank_processed_transactions[transaction_id],bank_processed_transactions[processing_minutes]),"")</f>
        <v>27.2</v>
      </c>
      <c r="W1917" s="31">
        <f>_xlfn.XLOOKUP(A1917,Source_data!A:A,Source_data!B:B)</f>
        <v>46088</v>
      </c>
    </row>
    <row r="1918" spans="1:23" x14ac:dyDescent="0.3">
      <c r="A1918" s="3" t="s">
        <v>985</v>
      </c>
      <c r="B1918" s="1">
        <f>_xlfn.XLOOKUP(A1918,bank_source_transactions__1[transaction_id],bank_source_transactions__1[amount_inr])</f>
        <v>2991.68</v>
      </c>
      <c r="C1918" s="1">
        <f>_xlfn.XLOOKUP(A1918,Processed_data!A:A,Processed_data!F:F)</f>
        <v>2991.68</v>
      </c>
      <c r="D1918" s="1" t="str">
        <f>_xlfn.XLOOKUP(A1918,bank_source_transactions__1[transaction_id],bank_source_transactions__1[transaction_status])</f>
        <v>SUCCESS</v>
      </c>
      <c r="E1918" s="1" t="str">
        <f>_xlfn.XLOOKUP(A1918,Processed_data!A:A,Processed_data!G:G)</f>
        <v>SUCCESS</v>
      </c>
      <c r="F1918" s="1">
        <f>COUNTIF(bank_processed_transactions[transaction_id],A1918)</f>
        <v>2</v>
      </c>
      <c r="G1918" s="1" t="str">
        <f t="shared" si="290"/>
        <v>found</v>
      </c>
      <c r="H1918" s="1" t="str">
        <f t="shared" si="291"/>
        <v>Duplicate</v>
      </c>
      <c r="I1918" s="1" t="str">
        <f t="shared" si="292"/>
        <v>match</v>
      </c>
      <c r="J1918" s="1" t="str">
        <f t="shared" si="293"/>
        <v>match</v>
      </c>
      <c r="K1918" s="1">
        <f t="shared" si="294"/>
        <v>0</v>
      </c>
      <c r="L1918" s="2">
        <f>IF(F1918=0,"not processed",_xlfn.MINIFS(Processed_data!H:H,Processed_data!A:A,A1918))</f>
        <v>46095</v>
      </c>
      <c r="M1918" s="1">
        <f>IF(F1918=0,"not processed",ABS(bank_source_transactions__1[[#This Row],[transaction_date]]-Reconciliation!L1918))</f>
        <v>3</v>
      </c>
      <c r="N1918" s="1" t="str" cm="1">
        <f t="array" ref="N1918">_xlfn.IFS(M1918="not Processed", "Not Processed",M1918&gt;2,"SLA Breached",M1918&lt;=2,"Within SLA")</f>
        <v>SLA Breached</v>
      </c>
      <c r="O1918" s="1" t="str">
        <f>_xlfn.XLOOKUP(A1918,Source_data!A:A,Source_data!D:D)</f>
        <v>ATM</v>
      </c>
      <c r="P1918" s="1">
        <f t="shared" si="295"/>
        <v>0</v>
      </c>
      <c r="Q1918" s="1">
        <f t="shared" si="296"/>
        <v>1</v>
      </c>
      <c r="R1918" s="1">
        <f t="shared" si="297"/>
        <v>0</v>
      </c>
      <c r="S1918" s="1">
        <f t="shared" si="298"/>
        <v>0</v>
      </c>
      <c r="T1918" s="1">
        <f t="shared" si="299"/>
        <v>1</v>
      </c>
      <c r="U1918" s="1" t="str">
        <f>_xlfn.XLOOKUP(Table3[[#This Row],[Transaction ID]],Source_data!A:A,Source_data!E:E)</f>
        <v>Hyderabad</v>
      </c>
      <c r="V1918" s="1">
        <f>_xlfn.IFNA(_xlfn.XLOOKUP(A1918,bank_processed_transactions[transaction_id],bank_processed_transactions[processing_minutes]),"")</f>
        <v>64.400000000000006</v>
      </c>
      <c r="W1918" s="31">
        <f>_xlfn.XLOOKUP(A1918,Source_data!A:A,Source_data!B:B)</f>
        <v>46092</v>
      </c>
    </row>
    <row r="1919" spans="1:23" x14ac:dyDescent="0.3">
      <c r="A1919" s="4" t="s">
        <v>4312</v>
      </c>
      <c r="B1919" s="1">
        <f>_xlfn.XLOOKUP(A1919,bank_source_transactions__1[transaction_id],bank_source_transactions__1[amount_inr])</f>
        <v>2043.39</v>
      </c>
      <c r="C1919" s="1">
        <f>_xlfn.XLOOKUP(A1919,Processed_data!A:A,Processed_data!F:F)</f>
        <v>2043.39</v>
      </c>
      <c r="D1919" s="1" t="str">
        <f>_xlfn.XLOOKUP(A1919,bank_source_transactions__1[transaction_id],bank_source_transactions__1[transaction_status])</f>
        <v>SUCCESS</v>
      </c>
      <c r="E1919" s="1" t="str">
        <f>_xlfn.XLOOKUP(A1919,Processed_data!A:A,Processed_data!G:G)</f>
        <v>SUCCESS</v>
      </c>
      <c r="F1919" s="1">
        <f>COUNTIF(bank_processed_transactions[transaction_id],A1919)</f>
        <v>1</v>
      </c>
      <c r="G1919" s="1" t="str">
        <f t="shared" si="290"/>
        <v>found</v>
      </c>
      <c r="H1919" s="1" t="str">
        <f t="shared" si="291"/>
        <v>Not Duplicate</v>
      </c>
      <c r="I1919" s="1" t="str">
        <f t="shared" si="292"/>
        <v>match</v>
      </c>
      <c r="J1919" s="1" t="str">
        <f t="shared" si="293"/>
        <v>match</v>
      </c>
      <c r="K1919" s="1">
        <f t="shared" si="294"/>
        <v>0</v>
      </c>
      <c r="L1919" s="2">
        <f>IF(F1919=0,"not processed",_xlfn.MINIFS(Processed_data!H:H,Processed_data!A:A,A1919))</f>
        <v>46110</v>
      </c>
      <c r="M1919" s="1">
        <f>IF(F1919=0,"not processed",ABS(bank_source_transactions__1[[#This Row],[transaction_date]]-Reconciliation!L1919))</f>
        <v>0</v>
      </c>
      <c r="N1919" s="1" t="str" cm="1">
        <f t="array" ref="N1919">_xlfn.IFS(M1919="not Processed", "Not Processed",M1919&gt;2,"SLA Breached",M1919&lt;=2,"Within SLA")</f>
        <v>Within SLA</v>
      </c>
      <c r="O1919" s="1" t="str">
        <f>_xlfn.XLOOKUP(A1919,Source_data!A:A,Source_data!D:D)</f>
        <v>ATM</v>
      </c>
      <c r="P1919" s="1">
        <f t="shared" si="295"/>
        <v>0</v>
      </c>
      <c r="Q1919" s="1">
        <f t="shared" si="296"/>
        <v>0</v>
      </c>
      <c r="R1919" s="1">
        <f t="shared" si="297"/>
        <v>0</v>
      </c>
      <c r="S1919" s="1">
        <f t="shared" si="298"/>
        <v>0</v>
      </c>
      <c r="T1919" s="1">
        <f t="shared" si="299"/>
        <v>0</v>
      </c>
      <c r="U1919" s="1" t="str">
        <f>_xlfn.XLOOKUP(Table3[[#This Row],[Transaction ID]],Source_data!A:A,Source_data!E:E)</f>
        <v>Hyderabad</v>
      </c>
      <c r="V1919" s="1">
        <f>_xlfn.IFNA(_xlfn.XLOOKUP(A1919,bank_processed_transactions[transaction_id],bank_processed_transactions[processing_minutes]),"")</f>
        <v>37.5</v>
      </c>
      <c r="W1919" s="31">
        <f>_xlfn.XLOOKUP(A1919,Source_data!A:A,Source_data!B:B)</f>
        <v>46110</v>
      </c>
    </row>
    <row r="1920" spans="1:23" x14ac:dyDescent="0.3">
      <c r="A1920" s="3" t="s">
        <v>1780</v>
      </c>
      <c r="B1920" s="1">
        <f>_xlfn.XLOOKUP(A1920,bank_source_transactions__1[transaction_id],bank_source_transactions__1[amount_inr])</f>
        <v>6586.01</v>
      </c>
      <c r="C1920" s="1">
        <f>_xlfn.XLOOKUP(A1920,Processed_data!A:A,Processed_data!F:F)</f>
        <v>6586.01</v>
      </c>
      <c r="D1920" s="1" t="str">
        <f>_xlfn.XLOOKUP(A1920,bank_source_transactions__1[transaction_id],bank_source_transactions__1[transaction_status])</f>
        <v>SUCCESS</v>
      </c>
      <c r="E1920" s="1" t="str">
        <f>_xlfn.XLOOKUP(A1920,Processed_data!A:A,Processed_data!G:G)</f>
        <v>SUCCESS</v>
      </c>
      <c r="F1920" s="1">
        <f>COUNTIF(bank_processed_transactions[transaction_id],A1920)</f>
        <v>1</v>
      </c>
      <c r="G1920" s="1" t="str">
        <f t="shared" si="290"/>
        <v>found</v>
      </c>
      <c r="H1920" s="1" t="str">
        <f t="shared" si="291"/>
        <v>Not Duplicate</v>
      </c>
      <c r="I1920" s="1" t="str">
        <f t="shared" si="292"/>
        <v>match</v>
      </c>
      <c r="J1920" s="1" t="str">
        <f t="shared" si="293"/>
        <v>match</v>
      </c>
      <c r="K1920" s="1">
        <f t="shared" si="294"/>
        <v>0</v>
      </c>
      <c r="L1920" s="2">
        <f>IF(F1920=0,"not processed",_xlfn.MINIFS(Processed_data!H:H,Processed_data!A:A,A1920))</f>
        <v>46057</v>
      </c>
      <c r="M1920" s="1">
        <f>IF(F1920=0,"not processed",ABS(bank_source_transactions__1[[#This Row],[transaction_date]]-Reconciliation!L1920))</f>
        <v>1</v>
      </c>
      <c r="N1920" s="1" t="str" cm="1">
        <f t="array" ref="N1920">_xlfn.IFS(M1920="not Processed", "Not Processed",M1920&gt;2,"SLA Breached",M1920&lt;=2,"Within SLA")</f>
        <v>Within SLA</v>
      </c>
      <c r="O1920" s="1" t="str">
        <f>_xlfn.XLOOKUP(A1920,Source_data!A:A,Source_data!D:D)</f>
        <v>UPI</v>
      </c>
      <c r="P1920" s="1">
        <f t="shared" si="295"/>
        <v>0</v>
      </c>
      <c r="Q1920" s="1">
        <f t="shared" si="296"/>
        <v>0</v>
      </c>
      <c r="R1920" s="1">
        <f t="shared" si="297"/>
        <v>0</v>
      </c>
      <c r="S1920" s="1">
        <f t="shared" si="298"/>
        <v>0</v>
      </c>
      <c r="T1920" s="1">
        <f t="shared" si="299"/>
        <v>0</v>
      </c>
      <c r="U1920" s="1" t="str">
        <f>_xlfn.XLOOKUP(Table3[[#This Row],[Transaction ID]],Source_data!A:A,Source_data!E:E)</f>
        <v>Pune</v>
      </c>
      <c r="V1920" s="1">
        <f>_xlfn.IFNA(_xlfn.XLOOKUP(A1920,bank_processed_transactions[transaction_id],bank_processed_transactions[processing_minutes]),"")</f>
        <v>30.3</v>
      </c>
      <c r="W1920" s="31">
        <f>_xlfn.XLOOKUP(A1920,Source_data!A:A,Source_data!B:B)</f>
        <v>46056</v>
      </c>
    </row>
    <row r="1921" spans="1:23" x14ac:dyDescent="0.3">
      <c r="A1921" s="4" t="s">
        <v>3647</v>
      </c>
      <c r="B1921" s="1">
        <f>_xlfn.XLOOKUP(A1921,bank_source_transactions__1[transaction_id],bank_source_transactions__1[amount_inr])</f>
        <v>1232.3699999999999</v>
      </c>
      <c r="C1921" s="1">
        <f>_xlfn.XLOOKUP(A1921,Processed_data!A:A,Processed_data!F:F)</f>
        <v>1232.3699999999999</v>
      </c>
      <c r="D1921" s="1" t="str">
        <f>_xlfn.XLOOKUP(A1921,bank_source_transactions__1[transaction_id],bank_source_transactions__1[transaction_status])</f>
        <v>SUCCESS</v>
      </c>
      <c r="E1921" s="1" t="str">
        <f>_xlfn.XLOOKUP(A1921,Processed_data!A:A,Processed_data!G:G)</f>
        <v>SUCCESS</v>
      </c>
      <c r="F1921" s="1">
        <f>COUNTIF(bank_processed_transactions[transaction_id],A1921)</f>
        <v>1</v>
      </c>
      <c r="G1921" s="1" t="str">
        <f t="shared" si="290"/>
        <v>found</v>
      </c>
      <c r="H1921" s="1" t="str">
        <f t="shared" si="291"/>
        <v>Not Duplicate</v>
      </c>
      <c r="I1921" s="1" t="str">
        <f t="shared" si="292"/>
        <v>match</v>
      </c>
      <c r="J1921" s="1" t="str">
        <f t="shared" si="293"/>
        <v>match</v>
      </c>
      <c r="K1921" s="1">
        <f t="shared" si="294"/>
        <v>0</v>
      </c>
      <c r="L1921" s="2">
        <f>IF(F1921=0,"not processed",_xlfn.MINIFS(Processed_data!H:H,Processed_data!A:A,A1921))</f>
        <v>46098</v>
      </c>
      <c r="M1921" s="1">
        <f>IF(F1921=0,"not processed",ABS(bank_source_transactions__1[[#This Row],[transaction_date]]-Reconciliation!L1921))</f>
        <v>1</v>
      </c>
      <c r="N1921" s="1" t="str" cm="1">
        <f t="array" ref="N1921">_xlfn.IFS(M1921="not Processed", "Not Processed",M1921&gt;2,"SLA Breached",M1921&lt;=2,"Within SLA")</f>
        <v>Within SLA</v>
      </c>
      <c r="O1921" s="1" t="str">
        <f>_xlfn.XLOOKUP(A1921,Source_data!A:A,Source_data!D:D)</f>
        <v>UPI</v>
      </c>
      <c r="P1921" s="1">
        <f t="shared" si="295"/>
        <v>0</v>
      </c>
      <c r="Q1921" s="1">
        <f t="shared" si="296"/>
        <v>0</v>
      </c>
      <c r="R1921" s="1">
        <f t="shared" si="297"/>
        <v>0</v>
      </c>
      <c r="S1921" s="1">
        <f t="shared" si="298"/>
        <v>0</v>
      </c>
      <c r="T1921" s="1">
        <f t="shared" si="299"/>
        <v>0</v>
      </c>
      <c r="U1921" s="1" t="str">
        <f>_xlfn.XLOOKUP(Table3[[#This Row],[Transaction ID]],Source_data!A:A,Source_data!E:E)</f>
        <v>Hyderabad</v>
      </c>
      <c r="V1921" s="1">
        <f>_xlfn.IFNA(_xlfn.XLOOKUP(A1921,bank_processed_transactions[transaction_id],bank_processed_transactions[processing_minutes]),"")</f>
        <v>14.9</v>
      </c>
      <c r="W1921" s="31">
        <f>_xlfn.XLOOKUP(A1921,Source_data!A:A,Source_data!B:B)</f>
        <v>46097</v>
      </c>
    </row>
    <row r="1922" spans="1:23" x14ac:dyDescent="0.3">
      <c r="A1922" s="3" t="s">
        <v>1717</v>
      </c>
      <c r="B1922" s="1">
        <f>_xlfn.XLOOKUP(A1922,bank_source_transactions__1[transaction_id],bank_source_transactions__1[amount_inr])</f>
        <v>8243.15</v>
      </c>
      <c r="C1922" s="1">
        <f>_xlfn.XLOOKUP(A1922,Processed_data!A:A,Processed_data!F:F)</f>
        <v>8243.15</v>
      </c>
      <c r="D1922" s="1" t="str">
        <f>_xlfn.XLOOKUP(A1922,bank_source_transactions__1[transaction_id],bank_source_transactions__1[transaction_status])</f>
        <v>SUCCESS</v>
      </c>
      <c r="E1922" s="1" t="str">
        <f>_xlfn.XLOOKUP(A1922,Processed_data!A:A,Processed_data!G:G)</f>
        <v>SUCCESS</v>
      </c>
      <c r="F1922" s="1">
        <f>COUNTIF(bank_processed_transactions[transaction_id],A1922)</f>
        <v>1</v>
      </c>
      <c r="G1922" s="1" t="str">
        <f t="shared" si="290"/>
        <v>found</v>
      </c>
      <c r="H1922" s="1" t="str">
        <f t="shared" si="291"/>
        <v>Not Duplicate</v>
      </c>
      <c r="I1922" s="1" t="str">
        <f t="shared" si="292"/>
        <v>match</v>
      </c>
      <c r="J1922" s="1" t="str">
        <f t="shared" si="293"/>
        <v>match</v>
      </c>
      <c r="K1922" s="1">
        <f t="shared" si="294"/>
        <v>0</v>
      </c>
      <c r="L1922" s="2">
        <f>IF(F1922=0,"not processed",_xlfn.MINIFS(Processed_data!H:H,Processed_data!A:A,A1922))</f>
        <v>46091</v>
      </c>
      <c r="M1922" s="1">
        <f>IF(F1922=0,"not processed",ABS(bank_source_transactions__1[[#This Row],[transaction_date]]-Reconciliation!L1922))</f>
        <v>1</v>
      </c>
      <c r="N1922" s="1" t="str" cm="1">
        <f t="array" ref="N1922">_xlfn.IFS(M1922="not Processed", "Not Processed",M1922&gt;2,"SLA Breached",M1922&lt;=2,"Within SLA")</f>
        <v>Within SLA</v>
      </c>
      <c r="O1922" s="1" t="str">
        <f>_xlfn.XLOOKUP(A1922,Source_data!A:A,Source_data!D:D)</f>
        <v>NEFT</v>
      </c>
      <c r="P1922" s="1">
        <f t="shared" si="295"/>
        <v>0</v>
      </c>
      <c r="Q1922" s="1">
        <f t="shared" si="296"/>
        <v>0</v>
      </c>
      <c r="R1922" s="1">
        <f t="shared" si="297"/>
        <v>0</v>
      </c>
      <c r="S1922" s="1">
        <f t="shared" si="298"/>
        <v>0</v>
      </c>
      <c r="T1922" s="1">
        <f t="shared" si="299"/>
        <v>0</v>
      </c>
      <c r="U1922" s="1" t="str">
        <f>_xlfn.XLOOKUP(Table3[[#This Row],[Transaction ID]],Source_data!A:A,Source_data!E:E)</f>
        <v>Bengaluru</v>
      </c>
      <c r="V1922" s="1">
        <f>_xlfn.IFNA(_xlfn.XLOOKUP(A1922,bank_processed_transactions[transaction_id],bank_processed_transactions[processing_minutes]),"")</f>
        <v>12.2</v>
      </c>
      <c r="W1922" s="31">
        <f>_xlfn.XLOOKUP(A1922,Source_data!A:A,Source_data!B:B)</f>
        <v>46090</v>
      </c>
    </row>
    <row r="1923" spans="1:23" x14ac:dyDescent="0.3">
      <c r="A1923" s="4" t="s">
        <v>4098</v>
      </c>
      <c r="B1923" s="1">
        <f>_xlfn.XLOOKUP(A1923,bank_source_transactions__1[transaction_id],bank_source_transactions__1[amount_inr])</f>
        <v>3322.61</v>
      </c>
      <c r="C1923" s="1">
        <f>_xlfn.XLOOKUP(A1923,Processed_data!A:A,Processed_data!F:F)</f>
        <v>3322.61</v>
      </c>
      <c r="D1923" s="1" t="str">
        <f>_xlfn.XLOOKUP(A1923,bank_source_transactions__1[transaction_id],bank_source_transactions__1[transaction_status])</f>
        <v>SUCCESS</v>
      </c>
      <c r="E1923" s="1" t="str">
        <f>_xlfn.XLOOKUP(A1923,Processed_data!A:A,Processed_data!G:G)</f>
        <v>SUCCESS</v>
      </c>
      <c r="F1923" s="1">
        <f>COUNTIF(bank_processed_transactions[transaction_id],A1923)</f>
        <v>1</v>
      </c>
      <c r="G1923" s="1" t="str">
        <f t="shared" ref="G1923:G1986" si="300">IF(F1923=0,"missing","found")</f>
        <v>found</v>
      </c>
      <c r="H1923" s="1" t="str">
        <f t="shared" ref="H1923:H1986" si="301">IF(F1923&gt;1,"Duplicate","Not Duplicate")</f>
        <v>Not Duplicate</v>
      </c>
      <c r="I1923" s="1" t="str">
        <f t="shared" ref="I1923:I1986" si="302">IF(F1923=0,"not processed",IF(B1923=C1923,"match","mismatch"))</f>
        <v>match</v>
      </c>
      <c r="J1923" s="1" t="str">
        <f t="shared" ref="J1923:J1986" si="303">IF(F1923=0,"not processed",IF(D1923=E1923,"match","mismatch"))</f>
        <v>match</v>
      </c>
      <c r="K1923" s="1">
        <f t="shared" ref="K1923:K1986" si="304">IF(F1923=0,"missing",ABS(B1923-C1923))</f>
        <v>0</v>
      </c>
      <c r="L1923" s="2">
        <f>IF(F1923=0,"not processed",_xlfn.MINIFS(Processed_data!H:H,Processed_data!A:A,A1923))</f>
        <v>46060</v>
      </c>
      <c r="M1923" s="1">
        <f>IF(F1923=0,"not processed",ABS(bank_source_transactions__1[[#This Row],[transaction_date]]-Reconciliation!L1923))</f>
        <v>2</v>
      </c>
      <c r="N1923" s="1" t="str" cm="1">
        <f t="array" ref="N1923">_xlfn.IFS(M1923="not Processed", "Not Processed",M1923&gt;2,"SLA Breached",M1923&lt;=2,"Within SLA")</f>
        <v>Within SLA</v>
      </c>
      <c r="O1923" s="1" t="str">
        <f>_xlfn.XLOOKUP(A1923,Source_data!A:A,Source_data!D:D)</f>
        <v>ATM</v>
      </c>
      <c r="P1923" s="1">
        <f t="shared" ref="P1923:P1986" si="305">IF(G1923="missing",1,0)</f>
        <v>0</v>
      </c>
      <c r="Q1923" s="1">
        <f t="shared" ref="Q1923:Q1986" si="306">IF(H1923="duplicate",1,0)</f>
        <v>0</v>
      </c>
      <c r="R1923" s="1">
        <f t="shared" ref="R1923:R1986" si="307">IF(I1923="mismatch",1,0)</f>
        <v>0</v>
      </c>
      <c r="S1923" s="1">
        <f t="shared" ref="S1923:S1986" si="308">IF(J1923="mismatch",1,)</f>
        <v>0</v>
      </c>
      <c r="T1923" s="1">
        <f t="shared" ref="T1923:T1986" si="309">IF(N1923="sla breached",1,0)</f>
        <v>0</v>
      </c>
      <c r="U1923" s="1" t="str">
        <f>_xlfn.XLOOKUP(Table3[[#This Row],[Transaction ID]],Source_data!A:A,Source_data!E:E)</f>
        <v>Hyderabad</v>
      </c>
      <c r="V1923" s="1">
        <f>_xlfn.IFNA(_xlfn.XLOOKUP(A1923,bank_processed_transactions[transaction_id],bank_processed_transactions[processing_minutes]),"")</f>
        <v>19.100000000000001</v>
      </c>
      <c r="W1923" s="31">
        <f>_xlfn.XLOOKUP(A1923,Source_data!A:A,Source_data!B:B)</f>
        <v>46058</v>
      </c>
    </row>
    <row r="1924" spans="1:23" x14ac:dyDescent="0.3">
      <c r="A1924" s="3" t="s">
        <v>4079</v>
      </c>
      <c r="B1924" s="1">
        <f>_xlfn.XLOOKUP(A1924,bank_source_transactions__1[transaction_id],bank_source_transactions__1[amount_inr])</f>
        <v>1949.98</v>
      </c>
      <c r="C1924" s="1">
        <f>_xlfn.XLOOKUP(A1924,Processed_data!A:A,Processed_data!F:F)</f>
        <v>1949.98</v>
      </c>
      <c r="D1924" s="1" t="str">
        <f>_xlfn.XLOOKUP(A1924,bank_source_transactions__1[transaction_id],bank_source_transactions__1[transaction_status])</f>
        <v>SUCCESS</v>
      </c>
      <c r="E1924" s="1" t="str">
        <f>_xlfn.XLOOKUP(A1924,Processed_data!A:A,Processed_data!G:G)</f>
        <v>SUCCESS</v>
      </c>
      <c r="F1924" s="1">
        <f>COUNTIF(bank_processed_transactions[transaction_id],A1924)</f>
        <v>1</v>
      </c>
      <c r="G1924" s="1" t="str">
        <f t="shared" si="300"/>
        <v>found</v>
      </c>
      <c r="H1924" s="1" t="str">
        <f t="shared" si="301"/>
        <v>Not Duplicate</v>
      </c>
      <c r="I1924" s="1" t="str">
        <f t="shared" si="302"/>
        <v>match</v>
      </c>
      <c r="J1924" s="1" t="str">
        <f t="shared" si="303"/>
        <v>match</v>
      </c>
      <c r="K1924" s="1">
        <f t="shared" si="304"/>
        <v>0</v>
      </c>
      <c r="L1924" s="2">
        <f>IF(F1924=0,"not processed",_xlfn.MINIFS(Processed_data!H:H,Processed_data!A:A,A1924))</f>
        <v>46065</v>
      </c>
      <c r="M1924" s="1">
        <f>IF(F1924=0,"not processed",ABS(bank_source_transactions__1[[#This Row],[transaction_date]]-Reconciliation!L1924))</f>
        <v>3</v>
      </c>
      <c r="N1924" s="1" t="str" cm="1">
        <f t="array" ref="N1924">_xlfn.IFS(M1924="not Processed", "Not Processed",M1924&gt;2,"SLA Breached",M1924&lt;=2,"Within SLA")</f>
        <v>SLA Breached</v>
      </c>
      <c r="O1924" s="1" t="str">
        <f>_xlfn.XLOOKUP(A1924,Source_data!A:A,Source_data!D:D)</f>
        <v>IMPS</v>
      </c>
      <c r="P1924" s="1">
        <f t="shared" si="305"/>
        <v>0</v>
      </c>
      <c r="Q1924" s="1">
        <f t="shared" si="306"/>
        <v>0</v>
      </c>
      <c r="R1924" s="1">
        <f t="shared" si="307"/>
        <v>0</v>
      </c>
      <c r="S1924" s="1">
        <f t="shared" si="308"/>
        <v>0</v>
      </c>
      <c r="T1924" s="1">
        <f t="shared" si="309"/>
        <v>1</v>
      </c>
      <c r="U1924" s="1" t="str">
        <f>_xlfn.XLOOKUP(Table3[[#This Row],[Transaction ID]],Source_data!A:A,Source_data!E:E)</f>
        <v>Hyderabad</v>
      </c>
      <c r="V1924" s="1">
        <f>_xlfn.IFNA(_xlfn.XLOOKUP(A1924,bank_processed_transactions[transaction_id],bank_processed_transactions[processing_minutes]),"")</f>
        <v>15.7</v>
      </c>
      <c r="W1924" s="31">
        <f>_xlfn.XLOOKUP(A1924,Source_data!A:A,Source_data!B:B)</f>
        <v>46062</v>
      </c>
    </row>
    <row r="1925" spans="1:23" x14ac:dyDescent="0.3">
      <c r="A1925" s="4" t="s">
        <v>1671</v>
      </c>
      <c r="B1925" s="1">
        <f>_xlfn.XLOOKUP(A1925,bank_source_transactions__1[transaction_id],bank_source_transactions__1[amount_inr])</f>
        <v>1611.63</v>
      </c>
      <c r="C1925" s="1">
        <f>_xlfn.XLOOKUP(A1925,Processed_data!A:A,Processed_data!F:F)</f>
        <v>1611.63</v>
      </c>
      <c r="D1925" s="1" t="str">
        <f>_xlfn.XLOOKUP(A1925,bank_source_transactions__1[transaction_id],bank_source_transactions__1[transaction_status])</f>
        <v>SUCCESS</v>
      </c>
      <c r="E1925" s="1" t="str">
        <f>_xlfn.XLOOKUP(A1925,Processed_data!A:A,Processed_data!G:G)</f>
        <v>SUCCESS</v>
      </c>
      <c r="F1925" s="1">
        <f>COUNTIF(bank_processed_transactions[transaction_id],A1925)</f>
        <v>1</v>
      </c>
      <c r="G1925" s="1" t="str">
        <f t="shared" si="300"/>
        <v>found</v>
      </c>
      <c r="H1925" s="1" t="str">
        <f t="shared" si="301"/>
        <v>Not Duplicate</v>
      </c>
      <c r="I1925" s="1" t="str">
        <f t="shared" si="302"/>
        <v>match</v>
      </c>
      <c r="J1925" s="1" t="str">
        <f t="shared" si="303"/>
        <v>match</v>
      </c>
      <c r="K1925" s="1">
        <f t="shared" si="304"/>
        <v>0</v>
      </c>
      <c r="L1925" s="2">
        <f>IF(F1925=0,"not processed",_xlfn.MINIFS(Processed_data!H:H,Processed_data!A:A,A1925))</f>
        <v>46046</v>
      </c>
      <c r="M1925" s="1">
        <f>IF(F1925=0,"not processed",ABS(bank_source_transactions__1[[#This Row],[transaction_date]]-Reconciliation!L1925))</f>
        <v>1</v>
      </c>
      <c r="N1925" s="1" t="str" cm="1">
        <f t="array" ref="N1925">_xlfn.IFS(M1925="not Processed", "Not Processed",M1925&gt;2,"SLA Breached",M1925&lt;=2,"Within SLA")</f>
        <v>Within SLA</v>
      </c>
      <c r="O1925" s="1" t="str">
        <f>_xlfn.XLOOKUP(A1925,Source_data!A:A,Source_data!D:D)</f>
        <v>IMPS</v>
      </c>
      <c r="P1925" s="1">
        <f t="shared" si="305"/>
        <v>0</v>
      </c>
      <c r="Q1925" s="1">
        <f t="shared" si="306"/>
        <v>0</v>
      </c>
      <c r="R1925" s="1">
        <f t="shared" si="307"/>
        <v>0</v>
      </c>
      <c r="S1925" s="1">
        <f t="shared" si="308"/>
        <v>0</v>
      </c>
      <c r="T1925" s="1">
        <f t="shared" si="309"/>
        <v>0</v>
      </c>
      <c r="U1925" s="1" t="str">
        <f>_xlfn.XLOOKUP(Table3[[#This Row],[Transaction ID]],Source_data!A:A,Source_data!E:E)</f>
        <v>Bengaluru</v>
      </c>
      <c r="V1925" s="1">
        <f>_xlfn.IFNA(_xlfn.XLOOKUP(A1925,bank_processed_transactions[transaction_id],bank_processed_transactions[processing_minutes]),"")</f>
        <v>50.2</v>
      </c>
      <c r="W1925" s="31">
        <f>_xlfn.XLOOKUP(A1925,Source_data!A:A,Source_data!B:B)</f>
        <v>46045</v>
      </c>
    </row>
    <row r="1926" spans="1:23" x14ac:dyDescent="0.3">
      <c r="A1926" s="3" t="s">
        <v>1115</v>
      </c>
      <c r="B1926" s="1">
        <f>_xlfn.XLOOKUP(A1926,bank_source_transactions__1[transaction_id],bank_source_transactions__1[amount_inr])</f>
        <v>1161.67</v>
      </c>
      <c r="C1926" s="1">
        <f>_xlfn.XLOOKUP(A1926,Processed_data!A:A,Processed_data!F:F)</f>
        <v>1161.67</v>
      </c>
      <c r="D1926" s="1" t="str">
        <f>_xlfn.XLOOKUP(A1926,bank_source_transactions__1[transaction_id],bank_source_transactions__1[transaction_status])</f>
        <v>SUCCESS</v>
      </c>
      <c r="E1926" s="1" t="str">
        <f>_xlfn.XLOOKUP(A1926,Processed_data!A:A,Processed_data!G:G)</f>
        <v>SUCCESS</v>
      </c>
      <c r="F1926" s="1">
        <f>COUNTIF(bank_processed_transactions[transaction_id],A1926)</f>
        <v>1</v>
      </c>
      <c r="G1926" s="1" t="str">
        <f t="shared" si="300"/>
        <v>found</v>
      </c>
      <c r="H1926" s="1" t="str">
        <f t="shared" si="301"/>
        <v>Not Duplicate</v>
      </c>
      <c r="I1926" s="1" t="str">
        <f t="shared" si="302"/>
        <v>match</v>
      </c>
      <c r="J1926" s="1" t="str">
        <f t="shared" si="303"/>
        <v>match</v>
      </c>
      <c r="K1926" s="1">
        <f t="shared" si="304"/>
        <v>0</v>
      </c>
      <c r="L1926" s="2">
        <f>IF(F1926=0,"not processed",_xlfn.MINIFS(Processed_data!H:H,Processed_data!A:A,A1926))</f>
        <v>46040</v>
      </c>
      <c r="M1926" s="1">
        <f>IF(F1926=0,"not processed",ABS(bank_source_transactions__1[[#This Row],[transaction_date]]-Reconciliation!L1926))</f>
        <v>3</v>
      </c>
      <c r="N1926" s="1" t="str" cm="1">
        <f t="array" ref="N1926">_xlfn.IFS(M1926="not Processed", "Not Processed",M1926&gt;2,"SLA Breached",M1926&lt;=2,"Within SLA")</f>
        <v>SLA Breached</v>
      </c>
      <c r="O1926" s="1" t="str">
        <f>_xlfn.XLOOKUP(A1926,Source_data!A:A,Source_data!D:D)</f>
        <v>IMPS</v>
      </c>
      <c r="P1926" s="1">
        <f t="shared" si="305"/>
        <v>0</v>
      </c>
      <c r="Q1926" s="1">
        <f t="shared" si="306"/>
        <v>0</v>
      </c>
      <c r="R1926" s="1">
        <f t="shared" si="307"/>
        <v>0</v>
      </c>
      <c r="S1926" s="1">
        <f t="shared" si="308"/>
        <v>0</v>
      </c>
      <c r="T1926" s="1">
        <f t="shared" si="309"/>
        <v>1</v>
      </c>
      <c r="U1926" s="1" t="str">
        <f>_xlfn.XLOOKUP(Table3[[#This Row],[Transaction ID]],Source_data!A:A,Source_data!E:E)</f>
        <v>Pune</v>
      </c>
      <c r="V1926" s="1">
        <f>_xlfn.IFNA(_xlfn.XLOOKUP(A1926,bank_processed_transactions[transaction_id],bank_processed_transactions[processing_minutes]),"")</f>
        <v>39.4</v>
      </c>
      <c r="W1926" s="31">
        <f>_xlfn.XLOOKUP(A1926,Source_data!A:A,Source_data!B:B)</f>
        <v>46037</v>
      </c>
    </row>
    <row r="1927" spans="1:23" x14ac:dyDescent="0.3">
      <c r="A1927" s="4" t="s">
        <v>3593</v>
      </c>
      <c r="B1927" s="1">
        <f>_xlfn.XLOOKUP(A1927,bank_source_transactions__1[transaction_id],bank_source_transactions__1[amount_inr])</f>
        <v>2843.22</v>
      </c>
      <c r="C1927" s="1">
        <f>_xlfn.XLOOKUP(A1927,Processed_data!A:A,Processed_data!F:F)</f>
        <v>2843.22</v>
      </c>
      <c r="D1927" s="1" t="str">
        <f>_xlfn.XLOOKUP(A1927,bank_source_transactions__1[transaction_id],bank_source_transactions__1[transaction_status])</f>
        <v>SUCCESS</v>
      </c>
      <c r="E1927" s="1" t="str">
        <f>_xlfn.XLOOKUP(A1927,Processed_data!A:A,Processed_data!G:G)</f>
        <v>SUCCESS</v>
      </c>
      <c r="F1927" s="1">
        <f>COUNTIF(bank_processed_transactions[transaction_id],A1927)</f>
        <v>1</v>
      </c>
      <c r="G1927" s="1" t="str">
        <f t="shared" si="300"/>
        <v>found</v>
      </c>
      <c r="H1927" s="1" t="str">
        <f t="shared" si="301"/>
        <v>Not Duplicate</v>
      </c>
      <c r="I1927" s="1" t="str">
        <f t="shared" si="302"/>
        <v>match</v>
      </c>
      <c r="J1927" s="1" t="str">
        <f t="shared" si="303"/>
        <v>match</v>
      </c>
      <c r="K1927" s="1">
        <f t="shared" si="304"/>
        <v>0</v>
      </c>
      <c r="L1927" s="2">
        <f>IF(F1927=0,"not processed",_xlfn.MINIFS(Processed_data!H:H,Processed_data!A:A,A1927))</f>
        <v>46078</v>
      </c>
      <c r="M1927" s="1">
        <f>IF(F1927=0,"not processed",ABS(bank_source_transactions__1[[#This Row],[transaction_date]]-Reconciliation!L1927))</f>
        <v>2</v>
      </c>
      <c r="N1927" s="1" t="str" cm="1">
        <f t="array" ref="N1927">_xlfn.IFS(M1927="not Processed", "Not Processed",M1927&gt;2,"SLA Breached",M1927&lt;=2,"Within SLA")</f>
        <v>Within SLA</v>
      </c>
      <c r="O1927" s="1" t="str">
        <f>_xlfn.XLOOKUP(A1927,Source_data!A:A,Source_data!D:D)</f>
        <v>NEFT</v>
      </c>
      <c r="P1927" s="1">
        <f t="shared" si="305"/>
        <v>0</v>
      </c>
      <c r="Q1927" s="1">
        <f t="shared" si="306"/>
        <v>0</v>
      </c>
      <c r="R1927" s="1">
        <f t="shared" si="307"/>
        <v>0</v>
      </c>
      <c r="S1927" s="1">
        <f t="shared" si="308"/>
        <v>0</v>
      </c>
      <c r="T1927" s="1">
        <f t="shared" si="309"/>
        <v>0</v>
      </c>
      <c r="U1927" s="1" t="str">
        <f>_xlfn.XLOOKUP(Table3[[#This Row],[Transaction ID]],Source_data!A:A,Source_data!E:E)</f>
        <v>Bengaluru</v>
      </c>
      <c r="V1927" s="1">
        <f>_xlfn.IFNA(_xlfn.XLOOKUP(A1927,bank_processed_transactions[transaction_id],bank_processed_transactions[processing_minutes]),"")</f>
        <v>39.5</v>
      </c>
      <c r="W1927" s="31">
        <f>_xlfn.XLOOKUP(A1927,Source_data!A:A,Source_data!B:B)</f>
        <v>46076</v>
      </c>
    </row>
    <row r="1928" spans="1:23" x14ac:dyDescent="0.3">
      <c r="A1928" s="3" t="s">
        <v>4857</v>
      </c>
      <c r="B1928" s="1">
        <f>_xlfn.XLOOKUP(A1928,bank_source_transactions__1[transaction_id],bank_source_transactions__1[amount_inr])</f>
        <v>2538.38</v>
      </c>
      <c r="C1928" s="1">
        <f>_xlfn.XLOOKUP(A1928,Processed_data!A:A,Processed_data!F:F)</f>
        <v>2538.38</v>
      </c>
      <c r="D1928" s="1" t="str">
        <f>_xlfn.XLOOKUP(A1928,bank_source_transactions__1[transaction_id],bank_source_transactions__1[transaction_status])</f>
        <v>SUCCESS</v>
      </c>
      <c r="E1928" s="1" t="str">
        <f>_xlfn.XLOOKUP(A1928,Processed_data!A:A,Processed_data!G:G)</f>
        <v>SUCCESS</v>
      </c>
      <c r="F1928" s="1">
        <f>COUNTIF(bank_processed_transactions[transaction_id],A1928)</f>
        <v>1</v>
      </c>
      <c r="G1928" s="1" t="str">
        <f t="shared" si="300"/>
        <v>found</v>
      </c>
      <c r="H1928" s="1" t="str">
        <f t="shared" si="301"/>
        <v>Not Duplicate</v>
      </c>
      <c r="I1928" s="1" t="str">
        <f t="shared" si="302"/>
        <v>match</v>
      </c>
      <c r="J1928" s="1" t="str">
        <f t="shared" si="303"/>
        <v>match</v>
      </c>
      <c r="K1928" s="1">
        <f t="shared" si="304"/>
        <v>0</v>
      </c>
      <c r="L1928" s="2">
        <f>IF(F1928=0,"not processed",_xlfn.MINIFS(Processed_data!H:H,Processed_data!A:A,A1928))</f>
        <v>46024</v>
      </c>
      <c r="M1928" s="1">
        <f>IF(F1928=0,"not processed",ABS(bank_source_transactions__1[[#This Row],[transaction_date]]-Reconciliation!L1928))</f>
        <v>0</v>
      </c>
      <c r="N1928" s="1" t="str" cm="1">
        <f t="array" ref="N1928">_xlfn.IFS(M1928="not Processed", "Not Processed",M1928&gt;2,"SLA Breached",M1928&lt;=2,"Within SLA")</f>
        <v>Within SLA</v>
      </c>
      <c r="O1928" s="1" t="str">
        <f>_xlfn.XLOOKUP(A1928,Source_data!A:A,Source_data!D:D)</f>
        <v>NEFT</v>
      </c>
      <c r="P1928" s="1">
        <f t="shared" si="305"/>
        <v>0</v>
      </c>
      <c r="Q1928" s="1">
        <f t="shared" si="306"/>
        <v>0</v>
      </c>
      <c r="R1928" s="1">
        <f t="shared" si="307"/>
        <v>0</v>
      </c>
      <c r="S1928" s="1">
        <f t="shared" si="308"/>
        <v>0</v>
      </c>
      <c r="T1928" s="1">
        <f t="shared" si="309"/>
        <v>0</v>
      </c>
      <c r="U1928" s="1" t="str">
        <f>_xlfn.XLOOKUP(Table3[[#This Row],[Transaction ID]],Source_data!A:A,Source_data!E:E)</f>
        <v>Bengaluru</v>
      </c>
      <c r="V1928" s="1">
        <f>_xlfn.IFNA(_xlfn.XLOOKUP(A1928,bank_processed_transactions[transaction_id],bank_processed_transactions[processing_minutes]),"")</f>
        <v>10.5</v>
      </c>
      <c r="W1928" s="31">
        <f>_xlfn.XLOOKUP(A1928,Source_data!A:A,Source_data!B:B)</f>
        <v>46024</v>
      </c>
    </row>
    <row r="1929" spans="1:23" x14ac:dyDescent="0.3">
      <c r="A1929" s="4" t="s">
        <v>980</v>
      </c>
      <c r="B1929" s="1">
        <f>_xlfn.XLOOKUP(A1929,bank_source_transactions__1[transaction_id],bank_source_transactions__1[amount_inr])</f>
        <v>3108.04</v>
      </c>
      <c r="C1929" s="1">
        <f>_xlfn.XLOOKUP(A1929,Processed_data!A:A,Processed_data!F:F)</f>
        <v>3108.04</v>
      </c>
      <c r="D1929" s="1" t="str">
        <f>_xlfn.XLOOKUP(A1929,bank_source_transactions__1[transaction_id],bank_source_transactions__1[transaction_status])</f>
        <v>SUCCESS</v>
      </c>
      <c r="E1929" s="1" t="str">
        <f>_xlfn.XLOOKUP(A1929,Processed_data!A:A,Processed_data!G:G)</f>
        <v>SUCCESS</v>
      </c>
      <c r="F1929" s="1">
        <f>COUNTIF(bank_processed_transactions[transaction_id],A1929)</f>
        <v>1</v>
      </c>
      <c r="G1929" s="1" t="str">
        <f t="shared" si="300"/>
        <v>found</v>
      </c>
      <c r="H1929" s="1" t="str">
        <f t="shared" si="301"/>
        <v>Not Duplicate</v>
      </c>
      <c r="I1929" s="1" t="str">
        <f t="shared" si="302"/>
        <v>match</v>
      </c>
      <c r="J1929" s="1" t="str">
        <f t="shared" si="303"/>
        <v>match</v>
      </c>
      <c r="K1929" s="1">
        <f t="shared" si="304"/>
        <v>0</v>
      </c>
      <c r="L1929" s="2">
        <f>IF(F1929=0,"not processed",_xlfn.MINIFS(Processed_data!H:H,Processed_data!A:A,A1929))</f>
        <v>46105</v>
      </c>
      <c r="M1929" s="1">
        <f>IF(F1929=0,"not processed",ABS(bank_source_transactions__1[[#This Row],[transaction_date]]-Reconciliation!L1929))</f>
        <v>0</v>
      </c>
      <c r="N1929" s="1" t="str" cm="1">
        <f t="array" ref="N1929">_xlfn.IFS(M1929="not Processed", "Not Processed",M1929&gt;2,"SLA Breached",M1929&lt;=2,"Within SLA")</f>
        <v>Within SLA</v>
      </c>
      <c r="O1929" s="1" t="str">
        <f>_xlfn.XLOOKUP(A1929,Source_data!A:A,Source_data!D:D)</f>
        <v>UPI</v>
      </c>
      <c r="P1929" s="1">
        <f t="shared" si="305"/>
        <v>0</v>
      </c>
      <c r="Q1929" s="1">
        <f t="shared" si="306"/>
        <v>0</v>
      </c>
      <c r="R1929" s="1">
        <f t="shared" si="307"/>
        <v>0</v>
      </c>
      <c r="S1929" s="1">
        <f t="shared" si="308"/>
        <v>0</v>
      </c>
      <c r="T1929" s="1">
        <f t="shared" si="309"/>
        <v>0</v>
      </c>
      <c r="U1929" s="1" t="str">
        <f>_xlfn.XLOOKUP(Table3[[#This Row],[Transaction ID]],Source_data!A:A,Source_data!E:E)</f>
        <v>Mumbai</v>
      </c>
      <c r="V1929" s="1">
        <f>_xlfn.IFNA(_xlfn.XLOOKUP(A1929,bank_processed_transactions[transaction_id],bank_processed_transactions[processing_minutes]),"")</f>
        <v>46.6</v>
      </c>
      <c r="W1929" s="31">
        <f>_xlfn.XLOOKUP(A1929,Source_data!A:A,Source_data!B:B)</f>
        <v>46105</v>
      </c>
    </row>
    <row r="1930" spans="1:23" x14ac:dyDescent="0.3">
      <c r="A1930" s="3" t="s">
        <v>2104</v>
      </c>
      <c r="B1930" s="1">
        <f>_xlfn.XLOOKUP(A1930,bank_source_transactions__1[transaction_id],bank_source_transactions__1[amount_inr])</f>
        <v>25172.22</v>
      </c>
      <c r="C1930" s="1">
        <f>_xlfn.XLOOKUP(A1930,Processed_data!A:A,Processed_data!F:F)</f>
        <v>25172.22</v>
      </c>
      <c r="D1930" s="1" t="str">
        <f>_xlfn.XLOOKUP(A1930,bank_source_transactions__1[transaction_id],bank_source_transactions__1[transaction_status])</f>
        <v>SUCCESS</v>
      </c>
      <c r="E1930" s="1" t="str">
        <f>_xlfn.XLOOKUP(A1930,Processed_data!A:A,Processed_data!G:G)</f>
        <v>SUCCESS</v>
      </c>
      <c r="F1930" s="1">
        <f>COUNTIF(bank_processed_transactions[transaction_id],A1930)</f>
        <v>1</v>
      </c>
      <c r="G1930" s="1" t="str">
        <f t="shared" si="300"/>
        <v>found</v>
      </c>
      <c r="H1930" s="1" t="str">
        <f t="shared" si="301"/>
        <v>Not Duplicate</v>
      </c>
      <c r="I1930" s="1" t="str">
        <f t="shared" si="302"/>
        <v>match</v>
      </c>
      <c r="J1930" s="1" t="str">
        <f t="shared" si="303"/>
        <v>match</v>
      </c>
      <c r="K1930" s="1">
        <f t="shared" si="304"/>
        <v>0</v>
      </c>
      <c r="L1930" s="2">
        <f>IF(F1930=0,"not processed",_xlfn.MINIFS(Processed_data!H:H,Processed_data!A:A,A1930))</f>
        <v>46095</v>
      </c>
      <c r="M1930" s="1">
        <f>IF(F1930=0,"not processed",ABS(bank_source_transactions__1[[#This Row],[transaction_date]]-Reconciliation!L1930))</f>
        <v>3</v>
      </c>
      <c r="N1930" s="1" t="str" cm="1">
        <f t="array" ref="N1930">_xlfn.IFS(M1930="not Processed", "Not Processed",M1930&gt;2,"SLA Breached",M1930&lt;=2,"Within SLA")</f>
        <v>SLA Breached</v>
      </c>
      <c r="O1930" s="1" t="str">
        <f>_xlfn.XLOOKUP(A1930,Source_data!A:A,Source_data!D:D)</f>
        <v>UPI</v>
      </c>
      <c r="P1930" s="1">
        <f t="shared" si="305"/>
        <v>0</v>
      </c>
      <c r="Q1930" s="1">
        <f t="shared" si="306"/>
        <v>0</v>
      </c>
      <c r="R1930" s="1">
        <f t="shared" si="307"/>
        <v>0</v>
      </c>
      <c r="S1930" s="1">
        <f t="shared" si="308"/>
        <v>0</v>
      </c>
      <c r="T1930" s="1">
        <f t="shared" si="309"/>
        <v>1</v>
      </c>
      <c r="U1930" s="1" t="str">
        <f>_xlfn.XLOOKUP(Table3[[#This Row],[Transaction ID]],Source_data!A:A,Source_data!E:E)</f>
        <v>Bengaluru</v>
      </c>
      <c r="V1930" s="1">
        <f>_xlfn.IFNA(_xlfn.XLOOKUP(A1930,bank_processed_transactions[transaction_id],bank_processed_transactions[processing_minutes]),"")</f>
        <v>21.4</v>
      </c>
      <c r="W1930" s="31">
        <f>_xlfn.XLOOKUP(A1930,Source_data!A:A,Source_data!B:B)</f>
        <v>46092</v>
      </c>
    </row>
    <row r="1931" spans="1:23" x14ac:dyDescent="0.3">
      <c r="A1931" s="4" t="s">
        <v>3543</v>
      </c>
      <c r="B1931" s="1">
        <f>_xlfn.XLOOKUP(A1931,bank_source_transactions__1[transaction_id],bank_source_transactions__1[amount_inr])</f>
        <v>9637.14</v>
      </c>
      <c r="C1931" s="1">
        <f>_xlfn.XLOOKUP(A1931,Processed_data!A:A,Processed_data!F:F)</f>
        <v>9637.14</v>
      </c>
      <c r="D1931" s="1" t="str">
        <f>_xlfn.XLOOKUP(A1931,bank_source_transactions__1[transaction_id],bank_source_transactions__1[transaction_status])</f>
        <v>SUCCESS</v>
      </c>
      <c r="E1931" s="1" t="str">
        <f>_xlfn.XLOOKUP(A1931,Processed_data!A:A,Processed_data!G:G)</f>
        <v>SUCCESS</v>
      </c>
      <c r="F1931" s="1">
        <f>COUNTIF(bank_processed_transactions[transaction_id],A1931)</f>
        <v>1</v>
      </c>
      <c r="G1931" s="1" t="str">
        <f t="shared" si="300"/>
        <v>found</v>
      </c>
      <c r="H1931" s="1" t="str">
        <f t="shared" si="301"/>
        <v>Not Duplicate</v>
      </c>
      <c r="I1931" s="1" t="str">
        <f t="shared" si="302"/>
        <v>match</v>
      </c>
      <c r="J1931" s="1" t="str">
        <f t="shared" si="303"/>
        <v>match</v>
      </c>
      <c r="K1931" s="1">
        <f t="shared" si="304"/>
        <v>0</v>
      </c>
      <c r="L1931" s="2">
        <f>IF(F1931=0,"not processed",_xlfn.MINIFS(Processed_data!H:H,Processed_data!A:A,A1931))</f>
        <v>46083</v>
      </c>
      <c r="M1931" s="1">
        <f>IF(F1931=0,"not processed",ABS(bank_source_transactions__1[[#This Row],[transaction_date]]-Reconciliation!L1931))</f>
        <v>1</v>
      </c>
      <c r="N1931" s="1" t="str" cm="1">
        <f t="array" ref="N1931">_xlfn.IFS(M1931="not Processed", "Not Processed",M1931&gt;2,"SLA Breached",M1931&lt;=2,"Within SLA")</f>
        <v>Within SLA</v>
      </c>
      <c r="O1931" s="1" t="str">
        <f>_xlfn.XLOOKUP(A1931,Source_data!A:A,Source_data!D:D)</f>
        <v>UPI</v>
      </c>
      <c r="P1931" s="1">
        <f t="shared" si="305"/>
        <v>0</v>
      </c>
      <c r="Q1931" s="1">
        <f t="shared" si="306"/>
        <v>0</v>
      </c>
      <c r="R1931" s="1">
        <f t="shared" si="307"/>
        <v>0</v>
      </c>
      <c r="S1931" s="1">
        <f t="shared" si="308"/>
        <v>0</v>
      </c>
      <c r="T1931" s="1">
        <f t="shared" si="309"/>
        <v>0</v>
      </c>
      <c r="U1931" s="1" t="str">
        <f>_xlfn.XLOOKUP(Table3[[#This Row],[Transaction ID]],Source_data!A:A,Source_data!E:E)</f>
        <v>Pune</v>
      </c>
      <c r="V1931" s="1">
        <f>_xlfn.IFNA(_xlfn.XLOOKUP(A1931,bank_processed_transactions[transaction_id],bank_processed_transactions[processing_minutes]),"")</f>
        <v>12.9</v>
      </c>
      <c r="W1931" s="31">
        <f>_xlfn.XLOOKUP(A1931,Source_data!A:A,Source_data!B:B)</f>
        <v>46082</v>
      </c>
    </row>
    <row r="1932" spans="1:23" x14ac:dyDescent="0.3">
      <c r="A1932" s="3" t="s">
        <v>3864</v>
      </c>
      <c r="B1932" s="1">
        <f>_xlfn.XLOOKUP(A1932,bank_source_transactions__1[transaction_id],bank_source_transactions__1[amount_inr])</f>
        <v>1203.98</v>
      </c>
      <c r="C1932" s="1">
        <f>_xlfn.XLOOKUP(A1932,Processed_data!A:A,Processed_data!F:F)</f>
        <v>1203.98</v>
      </c>
      <c r="D1932" s="1" t="str">
        <f>_xlfn.XLOOKUP(A1932,bank_source_transactions__1[transaction_id],bank_source_transactions__1[transaction_status])</f>
        <v>SUCCESS</v>
      </c>
      <c r="E1932" s="1" t="str">
        <f>_xlfn.XLOOKUP(A1932,Processed_data!A:A,Processed_data!G:G)</f>
        <v>SUCCESS</v>
      </c>
      <c r="F1932" s="1">
        <f>COUNTIF(bank_processed_transactions[transaction_id],A1932)</f>
        <v>1</v>
      </c>
      <c r="G1932" s="1" t="str">
        <f t="shared" si="300"/>
        <v>found</v>
      </c>
      <c r="H1932" s="1" t="str">
        <f t="shared" si="301"/>
        <v>Not Duplicate</v>
      </c>
      <c r="I1932" s="1" t="str">
        <f t="shared" si="302"/>
        <v>match</v>
      </c>
      <c r="J1932" s="1" t="str">
        <f t="shared" si="303"/>
        <v>match</v>
      </c>
      <c r="K1932" s="1">
        <f t="shared" si="304"/>
        <v>0</v>
      </c>
      <c r="L1932" s="2">
        <f>IF(F1932=0,"not processed",_xlfn.MINIFS(Processed_data!H:H,Processed_data!A:A,A1932))</f>
        <v>46039</v>
      </c>
      <c r="M1932" s="1">
        <f>IF(F1932=0,"not processed",ABS(bank_source_transactions__1[[#This Row],[transaction_date]]-Reconciliation!L1932))</f>
        <v>0</v>
      </c>
      <c r="N1932" s="1" t="str" cm="1">
        <f t="array" ref="N1932">_xlfn.IFS(M1932="not Processed", "Not Processed",M1932&gt;2,"SLA Breached",M1932&lt;=2,"Within SLA")</f>
        <v>Within SLA</v>
      </c>
      <c r="O1932" s="1" t="str">
        <f>_xlfn.XLOOKUP(A1932,Source_data!A:A,Source_data!D:D)</f>
        <v>UPI</v>
      </c>
      <c r="P1932" s="1">
        <f t="shared" si="305"/>
        <v>0</v>
      </c>
      <c r="Q1932" s="1">
        <f t="shared" si="306"/>
        <v>0</v>
      </c>
      <c r="R1932" s="1">
        <f t="shared" si="307"/>
        <v>0</v>
      </c>
      <c r="S1932" s="1">
        <f t="shared" si="308"/>
        <v>0</v>
      </c>
      <c r="T1932" s="1">
        <f t="shared" si="309"/>
        <v>0</v>
      </c>
      <c r="U1932" s="1" t="str">
        <f>_xlfn.XLOOKUP(Table3[[#This Row],[Transaction ID]],Source_data!A:A,Source_data!E:E)</f>
        <v>Pune</v>
      </c>
      <c r="V1932" s="1">
        <f>_xlfn.IFNA(_xlfn.XLOOKUP(A1932,bank_processed_transactions[transaction_id],bank_processed_transactions[processing_minutes]),"")</f>
        <v>21</v>
      </c>
      <c r="W1932" s="31">
        <f>_xlfn.XLOOKUP(A1932,Source_data!A:A,Source_data!B:B)</f>
        <v>46039</v>
      </c>
    </row>
    <row r="1933" spans="1:23" x14ac:dyDescent="0.3">
      <c r="A1933" s="4" t="s">
        <v>1922</v>
      </c>
      <c r="B1933" s="1">
        <f>_xlfn.XLOOKUP(A1933,bank_source_transactions__1[transaction_id],bank_source_transactions__1[amount_inr])</f>
        <v>1727.45</v>
      </c>
      <c r="C1933" s="1">
        <f>_xlfn.XLOOKUP(A1933,Processed_data!A:A,Processed_data!F:F)</f>
        <v>1727.45</v>
      </c>
      <c r="D1933" s="1" t="str">
        <f>_xlfn.XLOOKUP(A1933,bank_source_transactions__1[transaction_id],bank_source_transactions__1[transaction_status])</f>
        <v>SUCCESS</v>
      </c>
      <c r="E1933" s="1" t="str">
        <f>_xlfn.XLOOKUP(A1933,Processed_data!A:A,Processed_data!G:G)</f>
        <v>SUCCESS</v>
      </c>
      <c r="F1933" s="1">
        <f>COUNTIF(bank_processed_transactions[transaction_id],A1933)</f>
        <v>1</v>
      </c>
      <c r="G1933" s="1" t="str">
        <f t="shared" si="300"/>
        <v>found</v>
      </c>
      <c r="H1933" s="1" t="str">
        <f t="shared" si="301"/>
        <v>Not Duplicate</v>
      </c>
      <c r="I1933" s="1" t="str">
        <f t="shared" si="302"/>
        <v>match</v>
      </c>
      <c r="J1933" s="1" t="str">
        <f t="shared" si="303"/>
        <v>match</v>
      </c>
      <c r="K1933" s="1">
        <f t="shared" si="304"/>
        <v>0</v>
      </c>
      <c r="L1933" s="2">
        <f>IF(F1933=0,"not processed",_xlfn.MINIFS(Processed_data!H:H,Processed_data!A:A,A1933))</f>
        <v>46099</v>
      </c>
      <c r="M1933" s="1">
        <f>IF(F1933=0,"not processed",ABS(bank_source_transactions__1[[#This Row],[transaction_date]]-Reconciliation!L1933))</f>
        <v>1</v>
      </c>
      <c r="N1933" s="1" t="str" cm="1">
        <f t="array" ref="N1933">_xlfn.IFS(M1933="not Processed", "Not Processed",M1933&gt;2,"SLA Breached",M1933&lt;=2,"Within SLA")</f>
        <v>Within SLA</v>
      </c>
      <c r="O1933" s="1" t="str">
        <f>_xlfn.XLOOKUP(A1933,Source_data!A:A,Source_data!D:D)</f>
        <v>CARD</v>
      </c>
      <c r="P1933" s="1">
        <f t="shared" si="305"/>
        <v>0</v>
      </c>
      <c r="Q1933" s="1">
        <f t="shared" si="306"/>
        <v>0</v>
      </c>
      <c r="R1933" s="1">
        <f t="shared" si="307"/>
        <v>0</v>
      </c>
      <c r="S1933" s="1">
        <f t="shared" si="308"/>
        <v>0</v>
      </c>
      <c r="T1933" s="1">
        <f t="shared" si="309"/>
        <v>0</v>
      </c>
      <c r="U1933" s="1" t="str">
        <f>_xlfn.XLOOKUP(Table3[[#This Row],[Transaction ID]],Source_data!A:A,Source_data!E:E)</f>
        <v>Mumbai</v>
      </c>
      <c r="V1933" s="1">
        <f>_xlfn.IFNA(_xlfn.XLOOKUP(A1933,bank_processed_transactions[transaction_id],bank_processed_transactions[processing_minutes]),"")</f>
        <v>61</v>
      </c>
      <c r="W1933" s="31">
        <f>_xlfn.XLOOKUP(A1933,Source_data!A:A,Source_data!B:B)</f>
        <v>46098</v>
      </c>
    </row>
    <row r="1934" spans="1:23" x14ac:dyDescent="0.3">
      <c r="A1934" s="3" t="s">
        <v>4229</v>
      </c>
      <c r="B1934" s="1">
        <f>_xlfn.XLOOKUP(A1934,bank_source_transactions__1[transaction_id],bank_source_transactions__1[amount_inr])</f>
        <v>5997.86</v>
      </c>
      <c r="C1934" s="1">
        <f>_xlfn.XLOOKUP(A1934,Processed_data!A:A,Processed_data!F:F)</f>
        <v>5997.86</v>
      </c>
      <c r="D1934" s="1" t="str">
        <f>_xlfn.XLOOKUP(A1934,bank_source_transactions__1[transaction_id],bank_source_transactions__1[transaction_status])</f>
        <v>SUCCESS</v>
      </c>
      <c r="E1934" s="1" t="str">
        <f>_xlfn.XLOOKUP(A1934,Processed_data!A:A,Processed_data!G:G)</f>
        <v>SUCCESS</v>
      </c>
      <c r="F1934" s="1">
        <f>COUNTIF(bank_processed_transactions[transaction_id],A1934)</f>
        <v>1</v>
      </c>
      <c r="G1934" s="1" t="str">
        <f t="shared" si="300"/>
        <v>found</v>
      </c>
      <c r="H1934" s="1" t="str">
        <f t="shared" si="301"/>
        <v>Not Duplicate</v>
      </c>
      <c r="I1934" s="1" t="str">
        <f t="shared" si="302"/>
        <v>match</v>
      </c>
      <c r="J1934" s="1" t="str">
        <f t="shared" si="303"/>
        <v>match</v>
      </c>
      <c r="K1934" s="1">
        <f t="shared" si="304"/>
        <v>0</v>
      </c>
      <c r="L1934" s="2">
        <f>IF(F1934=0,"not processed",_xlfn.MINIFS(Processed_data!H:H,Processed_data!A:A,A1934))</f>
        <v>46047</v>
      </c>
      <c r="M1934" s="1">
        <f>IF(F1934=0,"not processed",ABS(bank_source_transactions__1[[#This Row],[transaction_date]]-Reconciliation!L1934))</f>
        <v>0</v>
      </c>
      <c r="N1934" s="1" t="str" cm="1">
        <f t="array" ref="N1934">_xlfn.IFS(M1934="not Processed", "Not Processed",M1934&gt;2,"SLA Breached",M1934&lt;=2,"Within SLA")</f>
        <v>Within SLA</v>
      </c>
      <c r="O1934" s="1" t="str">
        <f>_xlfn.XLOOKUP(A1934,Source_data!A:A,Source_data!D:D)</f>
        <v>CARD</v>
      </c>
      <c r="P1934" s="1">
        <f t="shared" si="305"/>
        <v>0</v>
      </c>
      <c r="Q1934" s="1">
        <f t="shared" si="306"/>
        <v>0</v>
      </c>
      <c r="R1934" s="1">
        <f t="shared" si="307"/>
        <v>0</v>
      </c>
      <c r="S1934" s="1">
        <f t="shared" si="308"/>
        <v>0</v>
      </c>
      <c r="T1934" s="1">
        <f t="shared" si="309"/>
        <v>0</v>
      </c>
      <c r="U1934" s="1" t="str">
        <f>_xlfn.XLOOKUP(Table3[[#This Row],[Transaction ID]],Source_data!A:A,Source_data!E:E)</f>
        <v>Bengaluru</v>
      </c>
      <c r="V1934" s="1">
        <f>_xlfn.IFNA(_xlfn.XLOOKUP(A1934,bank_processed_transactions[transaction_id],bank_processed_transactions[processing_minutes]),"")</f>
        <v>25.4</v>
      </c>
      <c r="W1934" s="31">
        <f>_xlfn.XLOOKUP(A1934,Source_data!A:A,Source_data!B:B)</f>
        <v>46047</v>
      </c>
    </row>
    <row r="1935" spans="1:23" x14ac:dyDescent="0.3">
      <c r="A1935" s="4" t="s">
        <v>3001</v>
      </c>
      <c r="B1935" s="1">
        <f>_xlfn.XLOOKUP(A1935,bank_source_transactions__1[transaction_id],bank_source_transactions__1[amount_inr])</f>
        <v>2594.48</v>
      </c>
      <c r="C1935" s="1">
        <f>_xlfn.XLOOKUP(A1935,Processed_data!A:A,Processed_data!F:F)</f>
        <v>2594.48</v>
      </c>
      <c r="D1935" s="1" t="str">
        <f>_xlfn.XLOOKUP(A1935,bank_source_transactions__1[transaction_id],bank_source_transactions__1[transaction_status])</f>
        <v>SUCCESS</v>
      </c>
      <c r="E1935" s="1" t="str">
        <f>_xlfn.XLOOKUP(A1935,Processed_data!A:A,Processed_data!G:G)</f>
        <v>SUCCESS</v>
      </c>
      <c r="F1935" s="1">
        <f>COUNTIF(bank_processed_transactions[transaction_id],A1935)</f>
        <v>1</v>
      </c>
      <c r="G1935" s="1" t="str">
        <f t="shared" si="300"/>
        <v>found</v>
      </c>
      <c r="H1935" s="1" t="str">
        <f t="shared" si="301"/>
        <v>Not Duplicate</v>
      </c>
      <c r="I1935" s="1" t="str">
        <f t="shared" si="302"/>
        <v>match</v>
      </c>
      <c r="J1935" s="1" t="str">
        <f t="shared" si="303"/>
        <v>match</v>
      </c>
      <c r="K1935" s="1">
        <f t="shared" si="304"/>
        <v>0</v>
      </c>
      <c r="L1935" s="2">
        <f>IF(F1935=0,"not processed",_xlfn.MINIFS(Processed_data!H:H,Processed_data!A:A,A1935))</f>
        <v>46072</v>
      </c>
      <c r="M1935" s="1">
        <f>IF(F1935=0,"not processed",ABS(bank_source_transactions__1[[#This Row],[transaction_date]]-Reconciliation!L1935))</f>
        <v>3</v>
      </c>
      <c r="N1935" s="1" t="str" cm="1">
        <f t="array" ref="N1935">_xlfn.IFS(M1935="not Processed", "Not Processed",M1935&gt;2,"SLA Breached",M1935&lt;=2,"Within SLA")</f>
        <v>SLA Breached</v>
      </c>
      <c r="O1935" s="1" t="str">
        <f>_xlfn.XLOOKUP(A1935,Source_data!A:A,Source_data!D:D)</f>
        <v>CARD</v>
      </c>
      <c r="P1935" s="1">
        <f t="shared" si="305"/>
        <v>0</v>
      </c>
      <c r="Q1935" s="1">
        <f t="shared" si="306"/>
        <v>0</v>
      </c>
      <c r="R1935" s="1">
        <f t="shared" si="307"/>
        <v>0</v>
      </c>
      <c r="S1935" s="1">
        <f t="shared" si="308"/>
        <v>0</v>
      </c>
      <c r="T1935" s="1">
        <f t="shared" si="309"/>
        <v>1</v>
      </c>
      <c r="U1935" s="1" t="str">
        <f>_xlfn.XLOOKUP(Table3[[#This Row],[Transaction ID]],Source_data!A:A,Source_data!E:E)</f>
        <v>Hyderabad</v>
      </c>
      <c r="V1935" s="1">
        <f>_xlfn.IFNA(_xlfn.XLOOKUP(A1935,bank_processed_transactions[transaction_id],bank_processed_transactions[processing_minutes]),"")</f>
        <v>12.9</v>
      </c>
      <c r="W1935" s="31">
        <f>_xlfn.XLOOKUP(A1935,Source_data!A:A,Source_data!B:B)</f>
        <v>46069</v>
      </c>
    </row>
    <row r="1936" spans="1:23" x14ac:dyDescent="0.3">
      <c r="A1936" s="3" t="s">
        <v>3067</v>
      </c>
      <c r="B1936" s="1">
        <f>_xlfn.XLOOKUP(A1936,bank_source_transactions__1[transaction_id],bank_source_transactions__1[amount_inr])</f>
        <v>5938.49</v>
      </c>
      <c r="C1936" s="1">
        <f>_xlfn.XLOOKUP(A1936,Processed_data!A:A,Processed_data!F:F)</f>
        <v>5938.49</v>
      </c>
      <c r="D1936" s="1" t="str">
        <f>_xlfn.XLOOKUP(A1936,bank_source_transactions__1[transaction_id],bank_source_transactions__1[transaction_status])</f>
        <v>SUCCESS</v>
      </c>
      <c r="E1936" s="1" t="str">
        <f>_xlfn.XLOOKUP(A1936,Processed_data!A:A,Processed_data!G:G)</f>
        <v>SUCCESS</v>
      </c>
      <c r="F1936" s="1">
        <f>COUNTIF(bank_processed_transactions[transaction_id],A1936)</f>
        <v>1</v>
      </c>
      <c r="G1936" s="1" t="str">
        <f t="shared" si="300"/>
        <v>found</v>
      </c>
      <c r="H1936" s="1" t="str">
        <f t="shared" si="301"/>
        <v>Not Duplicate</v>
      </c>
      <c r="I1936" s="1" t="str">
        <f t="shared" si="302"/>
        <v>match</v>
      </c>
      <c r="J1936" s="1" t="str">
        <f t="shared" si="303"/>
        <v>match</v>
      </c>
      <c r="K1936" s="1">
        <f t="shared" si="304"/>
        <v>0</v>
      </c>
      <c r="L1936" s="2">
        <f>IF(F1936=0,"not processed",_xlfn.MINIFS(Processed_data!H:H,Processed_data!A:A,A1936))</f>
        <v>46024</v>
      </c>
      <c r="M1936" s="1">
        <f>IF(F1936=0,"not processed",ABS(bank_source_transactions__1[[#This Row],[transaction_date]]-Reconciliation!L1936))</f>
        <v>0</v>
      </c>
      <c r="N1936" s="1" t="str" cm="1">
        <f t="array" ref="N1936">_xlfn.IFS(M1936="not Processed", "Not Processed",M1936&gt;2,"SLA Breached",M1936&lt;=2,"Within SLA")</f>
        <v>Within SLA</v>
      </c>
      <c r="O1936" s="1" t="str">
        <f>_xlfn.XLOOKUP(A1936,Source_data!A:A,Source_data!D:D)</f>
        <v>IMPS</v>
      </c>
      <c r="P1936" s="1">
        <f t="shared" si="305"/>
        <v>0</v>
      </c>
      <c r="Q1936" s="1">
        <f t="shared" si="306"/>
        <v>0</v>
      </c>
      <c r="R1936" s="1">
        <f t="shared" si="307"/>
        <v>0</v>
      </c>
      <c r="S1936" s="1">
        <f t="shared" si="308"/>
        <v>0</v>
      </c>
      <c r="T1936" s="1">
        <f t="shared" si="309"/>
        <v>0</v>
      </c>
      <c r="U1936" s="1" t="str">
        <f>_xlfn.XLOOKUP(Table3[[#This Row],[Transaction ID]],Source_data!A:A,Source_data!E:E)</f>
        <v>Hyderabad</v>
      </c>
      <c r="V1936" s="1">
        <f>_xlfn.IFNA(_xlfn.XLOOKUP(A1936,bank_processed_transactions[transaction_id],bank_processed_transactions[processing_minutes]),"")</f>
        <v>33.200000000000003</v>
      </c>
      <c r="W1936" s="31">
        <f>_xlfn.XLOOKUP(A1936,Source_data!A:A,Source_data!B:B)</f>
        <v>46024</v>
      </c>
    </row>
    <row r="1937" spans="1:23" x14ac:dyDescent="0.3">
      <c r="A1937" s="4" t="s">
        <v>1058</v>
      </c>
      <c r="B1937" s="1">
        <f>_xlfn.XLOOKUP(A1937,bank_source_transactions__1[transaction_id],bank_source_transactions__1[amount_inr])</f>
        <v>8234.2800000000007</v>
      </c>
      <c r="C1937" s="1">
        <f>_xlfn.XLOOKUP(A1937,Processed_data!A:A,Processed_data!F:F)</f>
        <v>8234.2800000000007</v>
      </c>
      <c r="D1937" s="1" t="str">
        <f>_xlfn.XLOOKUP(A1937,bank_source_transactions__1[transaction_id],bank_source_transactions__1[transaction_status])</f>
        <v>SUCCESS</v>
      </c>
      <c r="E1937" s="1" t="str">
        <f>_xlfn.XLOOKUP(A1937,Processed_data!A:A,Processed_data!G:G)</f>
        <v>SUCCESS</v>
      </c>
      <c r="F1937" s="1">
        <f>COUNTIF(bank_processed_transactions[transaction_id],A1937)</f>
        <v>1</v>
      </c>
      <c r="G1937" s="1" t="str">
        <f t="shared" si="300"/>
        <v>found</v>
      </c>
      <c r="H1937" s="1" t="str">
        <f t="shared" si="301"/>
        <v>Not Duplicate</v>
      </c>
      <c r="I1937" s="1" t="str">
        <f t="shared" si="302"/>
        <v>match</v>
      </c>
      <c r="J1937" s="1" t="str">
        <f t="shared" si="303"/>
        <v>match</v>
      </c>
      <c r="K1937" s="1">
        <f t="shared" si="304"/>
        <v>0</v>
      </c>
      <c r="L1937" s="2">
        <f>IF(F1937=0,"not processed",_xlfn.MINIFS(Processed_data!H:H,Processed_data!A:A,A1937))</f>
        <v>46105</v>
      </c>
      <c r="M1937" s="1">
        <f>IF(F1937=0,"not processed",ABS(bank_source_transactions__1[[#This Row],[transaction_date]]-Reconciliation!L1937))</f>
        <v>0</v>
      </c>
      <c r="N1937" s="1" t="str" cm="1">
        <f t="array" ref="N1937">_xlfn.IFS(M1937="not Processed", "Not Processed",M1937&gt;2,"SLA Breached",M1937&lt;=2,"Within SLA")</f>
        <v>Within SLA</v>
      </c>
      <c r="O1937" s="1" t="str">
        <f>_xlfn.XLOOKUP(A1937,Source_data!A:A,Source_data!D:D)</f>
        <v>IMPS</v>
      </c>
      <c r="P1937" s="1">
        <f t="shared" si="305"/>
        <v>0</v>
      </c>
      <c r="Q1937" s="1">
        <f t="shared" si="306"/>
        <v>0</v>
      </c>
      <c r="R1937" s="1">
        <f t="shared" si="307"/>
        <v>0</v>
      </c>
      <c r="S1937" s="1">
        <f t="shared" si="308"/>
        <v>0</v>
      </c>
      <c r="T1937" s="1">
        <f t="shared" si="309"/>
        <v>0</v>
      </c>
      <c r="U1937" s="1" t="str">
        <f>_xlfn.XLOOKUP(Table3[[#This Row],[Transaction ID]],Source_data!A:A,Source_data!E:E)</f>
        <v>Pune</v>
      </c>
      <c r="V1937" s="1">
        <f>_xlfn.IFNA(_xlfn.XLOOKUP(A1937,bank_processed_transactions[transaction_id],bank_processed_transactions[processing_minutes]),"")</f>
        <v>20.399999999999999</v>
      </c>
      <c r="W1937" s="31">
        <f>_xlfn.XLOOKUP(A1937,Source_data!A:A,Source_data!B:B)</f>
        <v>46105</v>
      </c>
    </row>
    <row r="1938" spans="1:23" x14ac:dyDescent="0.3">
      <c r="A1938" s="3" t="s">
        <v>3575</v>
      </c>
      <c r="B1938" s="1">
        <f>_xlfn.XLOOKUP(A1938,bank_source_transactions__1[transaction_id],bank_source_transactions__1[amount_inr])</f>
        <v>399.45</v>
      </c>
      <c r="C1938" s="1">
        <f>_xlfn.XLOOKUP(A1938,Processed_data!A:A,Processed_data!F:F)</f>
        <v>399.45</v>
      </c>
      <c r="D1938" s="1" t="str">
        <f>_xlfn.XLOOKUP(A1938,bank_source_transactions__1[transaction_id],bank_source_transactions__1[transaction_status])</f>
        <v>SUCCESS</v>
      </c>
      <c r="E1938" s="1" t="str">
        <f>_xlfn.XLOOKUP(A1938,Processed_data!A:A,Processed_data!G:G)</f>
        <v>SUCCESS</v>
      </c>
      <c r="F1938" s="1">
        <f>COUNTIF(bank_processed_transactions[transaction_id],A1938)</f>
        <v>1</v>
      </c>
      <c r="G1938" s="1" t="str">
        <f t="shared" si="300"/>
        <v>found</v>
      </c>
      <c r="H1938" s="1" t="str">
        <f t="shared" si="301"/>
        <v>Not Duplicate</v>
      </c>
      <c r="I1938" s="1" t="str">
        <f t="shared" si="302"/>
        <v>match</v>
      </c>
      <c r="J1938" s="1" t="str">
        <f t="shared" si="303"/>
        <v>match</v>
      </c>
      <c r="K1938" s="1">
        <f t="shared" si="304"/>
        <v>0</v>
      </c>
      <c r="L1938" s="2">
        <f>IF(F1938=0,"not processed",_xlfn.MINIFS(Processed_data!H:H,Processed_data!A:A,A1938))</f>
        <v>46107</v>
      </c>
      <c r="M1938" s="1">
        <f>IF(F1938=0,"not processed",ABS(bank_source_transactions__1[[#This Row],[transaction_date]]-Reconciliation!L1938))</f>
        <v>1</v>
      </c>
      <c r="N1938" s="1" t="str" cm="1">
        <f t="array" ref="N1938">_xlfn.IFS(M1938="not Processed", "Not Processed",M1938&gt;2,"SLA Breached",M1938&lt;=2,"Within SLA")</f>
        <v>Within SLA</v>
      </c>
      <c r="O1938" s="1" t="str">
        <f>_xlfn.XLOOKUP(A1938,Source_data!A:A,Source_data!D:D)</f>
        <v>NEFT</v>
      </c>
      <c r="P1938" s="1">
        <f t="shared" si="305"/>
        <v>0</v>
      </c>
      <c r="Q1938" s="1">
        <f t="shared" si="306"/>
        <v>0</v>
      </c>
      <c r="R1938" s="1">
        <f t="shared" si="307"/>
        <v>0</v>
      </c>
      <c r="S1938" s="1">
        <f t="shared" si="308"/>
        <v>0</v>
      </c>
      <c r="T1938" s="1">
        <f t="shared" si="309"/>
        <v>0</v>
      </c>
      <c r="U1938" s="1" t="str">
        <f>_xlfn.XLOOKUP(Table3[[#This Row],[Transaction ID]],Source_data!A:A,Source_data!E:E)</f>
        <v>Hyderabad</v>
      </c>
      <c r="V1938" s="1">
        <f>_xlfn.IFNA(_xlfn.XLOOKUP(A1938,bank_processed_transactions[transaction_id],bank_processed_transactions[processing_minutes]),"")</f>
        <v>48.8</v>
      </c>
      <c r="W1938" s="31">
        <f>_xlfn.XLOOKUP(A1938,Source_data!A:A,Source_data!B:B)</f>
        <v>46106</v>
      </c>
    </row>
    <row r="1939" spans="1:23" x14ac:dyDescent="0.3">
      <c r="A1939" s="4" t="s">
        <v>2649</v>
      </c>
      <c r="B1939" s="1">
        <f>_xlfn.XLOOKUP(A1939,bank_source_transactions__1[transaction_id],bank_source_transactions__1[amount_inr])</f>
        <v>6457.65</v>
      </c>
      <c r="C1939" s="1">
        <f>_xlfn.XLOOKUP(A1939,Processed_data!A:A,Processed_data!F:F)</f>
        <v>6457.65</v>
      </c>
      <c r="D1939" s="1" t="str">
        <f>_xlfn.XLOOKUP(A1939,bank_source_transactions__1[transaction_id],bank_source_transactions__1[transaction_status])</f>
        <v>SUCCESS</v>
      </c>
      <c r="E1939" s="1" t="str">
        <f>_xlfn.XLOOKUP(A1939,Processed_data!A:A,Processed_data!G:G)</f>
        <v>SUCCESS</v>
      </c>
      <c r="F1939" s="1">
        <f>COUNTIF(bank_processed_transactions[transaction_id],A1939)</f>
        <v>1</v>
      </c>
      <c r="G1939" s="1" t="str">
        <f t="shared" si="300"/>
        <v>found</v>
      </c>
      <c r="H1939" s="1" t="str">
        <f t="shared" si="301"/>
        <v>Not Duplicate</v>
      </c>
      <c r="I1939" s="1" t="str">
        <f t="shared" si="302"/>
        <v>match</v>
      </c>
      <c r="J1939" s="1" t="str">
        <f t="shared" si="303"/>
        <v>match</v>
      </c>
      <c r="K1939" s="1">
        <f t="shared" si="304"/>
        <v>0</v>
      </c>
      <c r="L1939" s="2">
        <f>IF(F1939=0,"not processed",_xlfn.MINIFS(Processed_data!H:H,Processed_data!A:A,A1939))</f>
        <v>46080</v>
      </c>
      <c r="M1939" s="1">
        <f>IF(F1939=0,"not processed",ABS(bank_source_transactions__1[[#This Row],[transaction_date]]-Reconciliation!L1939))</f>
        <v>2</v>
      </c>
      <c r="N1939" s="1" t="str" cm="1">
        <f t="array" ref="N1939">_xlfn.IFS(M1939="not Processed", "Not Processed",M1939&gt;2,"SLA Breached",M1939&lt;=2,"Within SLA")</f>
        <v>Within SLA</v>
      </c>
      <c r="O1939" s="1" t="str">
        <f>_xlfn.XLOOKUP(A1939,Source_data!A:A,Source_data!D:D)</f>
        <v>NEFT</v>
      </c>
      <c r="P1939" s="1">
        <f t="shared" si="305"/>
        <v>0</v>
      </c>
      <c r="Q1939" s="1">
        <f t="shared" si="306"/>
        <v>0</v>
      </c>
      <c r="R1939" s="1">
        <f t="shared" si="307"/>
        <v>0</v>
      </c>
      <c r="S1939" s="1">
        <f t="shared" si="308"/>
        <v>0</v>
      </c>
      <c r="T1939" s="1">
        <f t="shared" si="309"/>
        <v>0</v>
      </c>
      <c r="U1939" s="1" t="str">
        <f>_xlfn.XLOOKUP(Table3[[#This Row],[Transaction ID]],Source_data!A:A,Source_data!E:E)</f>
        <v>Mumbai</v>
      </c>
      <c r="V1939" s="1">
        <f>_xlfn.IFNA(_xlfn.XLOOKUP(A1939,bank_processed_transactions[transaction_id],bank_processed_transactions[processing_minutes]),"")</f>
        <v>27.6</v>
      </c>
      <c r="W1939" s="31">
        <f>_xlfn.XLOOKUP(A1939,Source_data!A:A,Source_data!B:B)</f>
        <v>46078</v>
      </c>
    </row>
    <row r="1940" spans="1:23" x14ac:dyDescent="0.3">
      <c r="A1940" s="3" t="s">
        <v>4387</v>
      </c>
      <c r="B1940" s="1">
        <f>_xlfn.XLOOKUP(A1940,bank_source_transactions__1[transaction_id],bank_source_transactions__1[amount_inr])</f>
        <v>4723.3900000000003</v>
      </c>
      <c r="C1940" s="1">
        <f>_xlfn.XLOOKUP(A1940,Processed_data!A:A,Processed_data!F:F)</f>
        <v>4723.3900000000003</v>
      </c>
      <c r="D1940" s="1" t="str">
        <f>_xlfn.XLOOKUP(A1940,bank_source_transactions__1[transaction_id],bank_source_transactions__1[transaction_status])</f>
        <v>SUCCESS</v>
      </c>
      <c r="E1940" s="1" t="str">
        <f>_xlfn.XLOOKUP(A1940,Processed_data!A:A,Processed_data!G:G)</f>
        <v>SUCCESS</v>
      </c>
      <c r="F1940" s="1">
        <f>COUNTIF(bank_processed_transactions[transaction_id],A1940)</f>
        <v>1</v>
      </c>
      <c r="G1940" s="1" t="str">
        <f t="shared" si="300"/>
        <v>found</v>
      </c>
      <c r="H1940" s="1" t="str">
        <f t="shared" si="301"/>
        <v>Not Duplicate</v>
      </c>
      <c r="I1940" s="1" t="str">
        <f t="shared" si="302"/>
        <v>match</v>
      </c>
      <c r="J1940" s="1" t="str">
        <f t="shared" si="303"/>
        <v>match</v>
      </c>
      <c r="K1940" s="1">
        <f t="shared" si="304"/>
        <v>0</v>
      </c>
      <c r="L1940" s="2">
        <f>IF(F1940=0,"not processed",_xlfn.MINIFS(Processed_data!H:H,Processed_data!A:A,A1940))</f>
        <v>46075</v>
      </c>
      <c r="M1940" s="1">
        <f>IF(F1940=0,"not processed",ABS(bank_source_transactions__1[[#This Row],[transaction_date]]-Reconciliation!L1940))</f>
        <v>0</v>
      </c>
      <c r="N1940" s="1" t="str" cm="1">
        <f t="array" ref="N1940">_xlfn.IFS(M1940="not Processed", "Not Processed",M1940&gt;2,"SLA Breached",M1940&lt;=2,"Within SLA")</f>
        <v>Within SLA</v>
      </c>
      <c r="O1940" s="1" t="str">
        <f>_xlfn.XLOOKUP(A1940,Source_data!A:A,Source_data!D:D)</f>
        <v>UPI</v>
      </c>
      <c r="P1940" s="1">
        <f t="shared" si="305"/>
        <v>0</v>
      </c>
      <c r="Q1940" s="1">
        <f t="shared" si="306"/>
        <v>0</v>
      </c>
      <c r="R1940" s="1">
        <f t="shared" si="307"/>
        <v>0</v>
      </c>
      <c r="S1940" s="1">
        <f t="shared" si="308"/>
        <v>0</v>
      </c>
      <c r="T1940" s="1">
        <f t="shared" si="309"/>
        <v>0</v>
      </c>
      <c r="U1940" s="1" t="str">
        <f>_xlfn.XLOOKUP(Table3[[#This Row],[Transaction ID]],Source_data!A:A,Source_data!E:E)</f>
        <v>Bengaluru</v>
      </c>
      <c r="V1940" s="1">
        <f>_xlfn.IFNA(_xlfn.XLOOKUP(A1940,bank_processed_transactions[transaction_id],bank_processed_transactions[processing_minutes]),"")</f>
        <v>61.4</v>
      </c>
      <c r="W1940" s="31">
        <f>_xlfn.XLOOKUP(A1940,Source_data!A:A,Source_data!B:B)</f>
        <v>46075</v>
      </c>
    </row>
    <row r="1941" spans="1:23" x14ac:dyDescent="0.3">
      <c r="A1941" s="4" t="s">
        <v>565</v>
      </c>
      <c r="B1941" s="1">
        <f>_xlfn.XLOOKUP(A1941,bank_source_transactions__1[transaction_id],bank_source_transactions__1[amount_inr])</f>
        <v>816.88</v>
      </c>
      <c r="C1941" s="1">
        <f>_xlfn.XLOOKUP(A1941,Processed_data!A:A,Processed_data!F:F)</f>
        <v>816.88</v>
      </c>
      <c r="D1941" s="1" t="str">
        <f>_xlfn.XLOOKUP(A1941,bank_source_transactions__1[transaction_id],bank_source_transactions__1[transaction_status])</f>
        <v>SUCCESS</v>
      </c>
      <c r="E1941" s="1" t="str">
        <f>_xlfn.XLOOKUP(A1941,Processed_data!A:A,Processed_data!G:G)</f>
        <v>SUCCESS</v>
      </c>
      <c r="F1941" s="1">
        <f>COUNTIF(bank_processed_transactions[transaction_id],A1941)</f>
        <v>1</v>
      </c>
      <c r="G1941" s="1" t="str">
        <f t="shared" si="300"/>
        <v>found</v>
      </c>
      <c r="H1941" s="1" t="str">
        <f t="shared" si="301"/>
        <v>Not Duplicate</v>
      </c>
      <c r="I1941" s="1" t="str">
        <f t="shared" si="302"/>
        <v>match</v>
      </c>
      <c r="J1941" s="1" t="str">
        <f t="shared" si="303"/>
        <v>match</v>
      </c>
      <c r="K1941" s="1">
        <f t="shared" si="304"/>
        <v>0</v>
      </c>
      <c r="L1941" s="2">
        <f>IF(F1941=0,"not processed",_xlfn.MINIFS(Processed_data!H:H,Processed_data!A:A,A1941))</f>
        <v>46077</v>
      </c>
      <c r="M1941" s="1">
        <f>IF(F1941=0,"not processed",ABS(bank_source_transactions__1[[#This Row],[transaction_date]]-Reconciliation!L1941))</f>
        <v>3</v>
      </c>
      <c r="N1941" s="1" t="str" cm="1">
        <f t="array" ref="N1941">_xlfn.IFS(M1941="not Processed", "Not Processed",M1941&gt;2,"SLA Breached",M1941&lt;=2,"Within SLA")</f>
        <v>SLA Breached</v>
      </c>
      <c r="O1941" s="1" t="str">
        <f>_xlfn.XLOOKUP(A1941,Source_data!A:A,Source_data!D:D)</f>
        <v>CARD</v>
      </c>
      <c r="P1941" s="1">
        <f t="shared" si="305"/>
        <v>0</v>
      </c>
      <c r="Q1941" s="1">
        <f t="shared" si="306"/>
        <v>0</v>
      </c>
      <c r="R1941" s="1">
        <f t="shared" si="307"/>
        <v>0</v>
      </c>
      <c r="S1941" s="1">
        <f t="shared" si="308"/>
        <v>0</v>
      </c>
      <c r="T1941" s="1">
        <f t="shared" si="309"/>
        <v>1</v>
      </c>
      <c r="U1941" s="1" t="str">
        <f>_xlfn.XLOOKUP(Table3[[#This Row],[Transaction ID]],Source_data!A:A,Source_data!E:E)</f>
        <v>Mumbai</v>
      </c>
      <c r="V1941" s="1">
        <f>_xlfn.IFNA(_xlfn.XLOOKUP(A1941,bank_processed_transactions[transaction_id],bank_processed_transactions[processing_minutes]),"")</f>
        <v>18.2</v>
      </c>
      <c r="W1941" s="31">
        <f>_xlfn.XLOOKUP(A1941,Source_data!A:A,Source_data!B:B)</f>
        <v>46074</v>
      </c>
    </row>
    <row r="1942" spans="1:23" x14ac:dyDescent="0.3">
      <c r="A1942" s="3" t="s">
        <v>4868</v>
      </c>
      <c r="B1942" s="1">
        <f>_xlfn.XLOOKUP(A1942,bank_source_transactions__1[transaction_id],bank_source_transactions__1[amount_inr])</f>
        <v>465.67</v>
      </c>
      <c r="C1942" s="1">
        <f>_xlfn.XLOOKUP(A1942,Processed_data!A:A,Processed_data!F:F)</f>
        <v>465.67</v>
      </c>
      <c r="D1942" s="1" t="str">
        <f>_xlfn.XLOOKUP(A1942,bank_source_transactions__1[transaction_id],bank_source_transactions__1[transaction_status])</f>
        <v>SUCCESS</v>
      </c>
      <c r="E1942" s="1" t="str">
        <f>_xlfn.XLOOKUP(A1942,Processed_data!A:A,Processed_data!G:G)</f>
        <v>SUCCESS</v>
      </c>
      <c r="F1942" s="1">
        <f>COUNTIF(bank_processed_transactions[transaction_id],A1942)</f>
        <v>1</v>
      </c>
      <c r="G1942" s="1" t="str">
        <f t="shared" si="300"/>
        <v>found</v>
      </c>
      <c r="H1942" s="1" t="str">
        <f t="shared" si="301"/>
        <v>Not Duplicate</v>
      </c>
      <c r="I1942" s="1" t="str">
        <f t="shared" si="302"/>
        <v>match</v>
      </c>
      <c r="J1942" s="1" t="str">
        <f t="shared" si="303"/>
        <v>match</v>
      </c>
      <c r="K1942" s="1">
        <f t="shared" si="304"/>
        <v>0</v>
      </c>
      <c r="L1942" s="2">
        <f>IF(F1942=0,"not processed",_xlfn.MINIFS(Processed_data!H:H,Processed_data!A:A,A1942))</f>
        <v>46054</v>
      </c>
      <c r="M1942" s="1">
        <f>IF(F1942=0,"not processed",ABS(bank_source_transactions__1[[#This Row],[transaction_date]]-Reconciliation!L1942))</f>
        <v>3</v>
      </c>
      <c r="N1942" s="1" t="str" cm="1">
        <f t="array" ref="N1942">_xlfn.IFS(M1942="not Processed", "Not Processed",M1942&gt;2,"SLA Breached",M1942&lt;=2,"Within SLA")</f>
        <v>SLA Breached</v>
      </c>
      <c r="O1942" s="1" t="str">
        <f>_xlfn.XLOOKUP(A1942,Source_data!A:A,Source_data!D:D)</f>
        <v>CARD</v>
      </c>
      <c r="P1942" s="1">
        <f t="shared" si="305"/>
        <v>0</v>
      </c>
      <c r="Q1942" s="1">
        <f t="shared" si="306"/>
        <v>0</v>
      </c>
      <c r="R1942" s="1">
        <f t="shared" si="307"/>
        <v>0</v>
      </c>
      <c r="S1942" s="1">
        <f t="shared" si="308"/>
        <v>0</v>
      </c>
      <c r="T1942" s="1">
        <f t="shared" si="309"/>
        <v>1</v>
      </c>
      <c r="U1942" s="1" t="str">
        <f>_xlfn.XLOOKUP(Table3[[#This Row],[Transaction ID]],Source_data!A:A,Source_data!E:E)</f>
        <v>Hyderabad</v>
      </c>
      <c r="V1942" s="1">
        <f>_xlfn.IFNA(_xlfn.XLOOKUP(A1942,bank_processed_transactions[transaction_id],bank_processed_transactions[processing_minutes]),"")</f>
        <v>6.8</v>
      </c>
      <c r="W1942" s="31">
        <f>_xlfn.XLOOKUP(A1942,Source_data!A:A,Source_data!B:B)</f>
        <v>46051</v>
      </c>
    </row>
    <row r="1943" spans="1:23" x14ac:dyDescent="0.3">
      <c r="A1943" s="4" t="s">
        <v>1564</v>
      </c>
      <c r="B1943" s="1">
        <f>_xlfn.XLOOKUP(A1943,bank_source_transactions__1[transaction_id],bank_source_transactions__1[amount_inr])</f>
        <v>7094.51</v>
      </c>
      <c r="C1943" s="1">
        <f>_xlfn.XLOOKUP(A1943,Processed_data!A:A,Processed_data!F:F)</f>
        <v>7094.51</v>
      </c>
      <c r="D1943" s="1" t="str">
        <f>_xlfn.XLOOKUP(A1943,bank_source_transactions__1[transaction_id],bank_source_transactions__1[transaction_status])</f>
        <v>SUCCESS</v>
      </c>
      <c r="E1943" s="1" t="str">
        <f>_xlfn.XLOOKUP(A1943,Processed_data!A:A,Processed_data!G:G)</f>
        <v>SUCCESS</v>
      </c>
      <c r="F1943" s="1">
        <f>COUNTIF(bank_processed_transactions[transaction_id],A1943)</f>
        <v>1</v>
      </c>
      <c r="G1943" s="1" t="str">
        <f t="shared" si="300"/>
        <v>found</v>
      </c>
      <c r="H1943" s="1" t="str">
        <f t="shared" si="301"/>
        <v>Not Duplicate</v>
      </c>
      <c r="I1943" s="1" t="str">
        <f t="shared" si="302"/>
        <v>match</v>
      </c>
      <c r="J1943" s="1" t="str">
        <f t="shared" si="303"/>
        <v>match</v>
      </c>
      <c r="K1943" s="1">
        <f t="shared" si="304"/>
        <v>0</v>
      </c>
      <c r="L1943" s="2">
        <f>IF(F1943=0,"not processed",_xlfn.MINIFS(Processed_data!H:H,Processed_data!A:A,A1943))</f>
        <v>46083</v>
      </c>
      <c r="M1943" s="1">
        <f>IF(F1943=0,"not processed",ABS(bank_source_transactions__1[[#This Row],[transaction_date]]-Reconciliation!L1943))</f>
        <v>0</v>
      </c>
      <c r="N1943" s="1" t="str" cm="1">
        <f t="array" ref="N1943">_xlfn.IFS(M1943="not Processed", "Not Processed",M1943&gt;2,"SLA Breached",M1943&lt;=2,"Within SLA")</f>
        <v>Within SLA</v>
      </c>
      <c r="O1943" s="1" t="str">
        <f>_xlfn.XLOOKUP(A1943,Source_data!A:A,Source_data!D:D)</f>
        <v>UPI</v>
      </c>
      <c r="P1943" s="1">
        <f t="shared" si="305"/>
        <v>0</v>
      </c>
      <c r="Q1943" s="1">
        <f t="shared" si="306"/>
        <v>0</v>
      </c>
      <c r="R1943" s="1">
        <f t="shared" si="307"/>
        <v>0</v>
      </c>
      <c r="S1943" s="1">
        <f t="shared" si="308"/>
        <v>0</v>
      </c>
      <c r="T1943" s="1">
        <f t="shared" si="309"/>
        <v>0</v>
      </c>
      <c r="U1943" s="1" t="str">
        <f>_xlfn.XLOOKUP(Table3[[#This Row],[Transaction ID]],Source_data!A:A,Source_data!E:E)</f>
        <v>Mumbai</v>
      </c>
      <c r="V1943" s="1">
        <f>_xlfn.IFNA(_xlfn.XLOOKUP(A1943,bank_processed_transactions[transaction_id],bank_processed_transactions[processing_minutes]),"")</f>
        <v>19.7</v>
      </c>
      <c r="W1943" s="31">
        <f>_xlfn.XLOOKUP(A1943,Source_data!A:A,Source_data!B:B)</f>
        <v>46083</v>
      </c>
    </row>
    <row r="1944" spans="1:23" x14ac:dyDescent="0.3">
      <c r="A1944" s="3" t="s">
        <v>3908</v>
      </c>
      <c r="B1944" s="1">
        <f>_xlfn.XLOOKUP(A1944,bank_source_transactions__1[transaction_id],bank_source_transactions__1[amount_inr])</f>
        <v>18904.400000000001</v>
      </c>
      <c r="C1944" s="1">
        <f>_xlfn.XLOOKUP(A1944,Processed_data!A:A,Processed_data!F:F)</f>
        <v>18904.400000000001</v>
      </c>
      <c r="D1944" s="1" t="str">
        <f>_xlfn.XLOOKUP(A1944,bank_source_transactions__1[transaction_id],bank_source_transactions__1[transaction_status])</f>
        <v>SUCCESS</v>
      </c>
      <c r="E1944" s="1" t="str">
        <f>_xlfn.XLOOKUP(A1944,Processed_data!A:A,Processed_data!G:G)</f>
        <v>SUCCESS</v>
      </c>
      <c r="F1944" s="1">
        <f>COUNTIF(bank_processed_transactions[transaction_id],A1944)</f>
        <v>1</v>
      </c>
      <c r="G1944" s="1" t="str">
        <f t="shared" si="300"/>
        <v>found</v>
      </c>
      <c r="H1944" s="1" t="str">
        <f t="shared" si="301"/>
        <v>Not Duplicate</v>
      </c>
      <c r="I1944" s="1" t="str">
        <f t="shared" si="302"/>
        <v>match</v>
      </c>
      <c r="J1944" s="1" t="str">
        <f t="shared" si="303"/>
        <v>match</v>
      </c>
      <c r="K1944" s="1">
        <f t="shared" si="304"/>
        <v>0</v>
      </c>
      <c r="L1944" s="2">
        <f>IF(F1944=0,"not processed",_xlfn.MINIFS(Processed_data!H:H,Processed_data!A:A,A1944))</f>
        <v>46091</v>
      </c>
      <c r="M1944" s="1">
        <f>IF(F1944=0,"not processed",ABS(bank_source_transactions__1[[#This Row],[transaction_date]]-Reconciliation!L1944))</f>
        <v>0</v>
      </c>
      <c r="N1944" s="1" t="str" cm="1">
        <f t="array" ref="N1944">_xlfn.IFS(M1944="not Processed", "Not Processed",M1944&gt;2,"SLA Breached",M1944&lt;=2,"Within SLA")</f>
        <v>Within SLA</v>
      </c>
      <c r="O1944" s="1" t="str">
        <f>_xlfn.XLOOKUP(A1944,Source_data!A:A,Source_data!D:D)</f>
        <v>CARD</v>
      </c>
      <c r="P1944" s="1">
        <f t="shared" si="305"/>
        <v>0</v>
      </c>
      <c r="Q1944" s="1">
        <f t="shared" si="306"/>
        <v>0</v>
      </c>
      <c r="R1944" s="1">
        <f t="shared" si="307"/>
        <v>0</v>
      </c>
      <c r="S1944" s="1">
        <f t="shared" si="308"/>
        <v>0</v>
      </c>
      <c r="T1944" s="1">
        <f t="shared" si="309"/>
        <v>0</v>
      </c>
      <c r="U1944" s="1" t="str">
        <f>_xlfn.XLOOKUP(Table3[[#This Row],[Transaction ID]],Source_data!A:A,Source_data!E:E)</f>
        <v>Hyderabad</v>
      </c>
      <c r="V1944" s="1">
        <f>_xlfn.IFNA(_xlfn.XLOOKUP(A1944,bank_processed_transactions[transaction_id],bank_processed_transactions[processing_minutes]),"")</f>
        <v>3.2</v>
      </c>
      <c r="W1944" s="31">
        <f>_xlfn.XLOOKUP(A1944,Source_data!A:A,Source_data!B:B)</f>
        <v>46091</v>
      </c>
    </row>
    <row r="1945" spans="1:23" x14ac:dyDescent="0.3">
      <c r="A1945" s="4" t="s">
        <v>3881</v>
      </c>
      <c r="B1945" s="1">
        <f>_xlfn.XLOOKUP(A1945,bank_source_transactions__1[transaction_id],bank_source_transactions__1[amount_inr])</f>
        <v>31073.41</v>
      </c>
      <c r="C1945" s="1">
        <f>_xlfn.XLOOKUP(A1945,Processed_data!A:A,Processed_data!F:F)</f>
        <v>31073.41</v>
      </c>
      <c r="D1945" s="1" t="str">
        <f>_xlfn.XLOOKUP(A1945,bank_source_transactions__1[transaction_id],bank_source_transactions__1[transaction_status])</f>
        <v>SUCCESS</v>
      </c>
      <c r="E1945" s="1" t="str">
        <f>_xlfn.XLOOKUP(A1945,Processed_data!A:A,Processed_data!G:G)</f>
        <v>SUCCESS</v>
      </c>
      <c r="F1945" s="1">
        <f>COUNTIF(bank_processed_transactions[transaction_id],A1945)</f>
        <v>1</v>
      </c>
      <c r="G1945" s="1" t="str">
        <f t="shared" si="300"/>
        <v>found</v>
      </c>
      <c r="H1945" s="1" t="str">
        <f t="shared" si="301"/>
        <v>Not Duplicate</v>
      </c>
      <c r="I1945" s="1" t="str">
        <f t="shared" si="302"/>
        <v>match</v>
      </c>
      <c r="J1945" s="1" t="str">
        <f t="shared" si="303"/>
        <v>match</v>
      </c>
      <c r="K1945" s="1">
        <f t="shared" si="304"/>
        <v>0</v>
      </c>
      <c r="L1945" s="2">
        <f>IF(F1945=0,"not processed",_xlfn.MINIFS(Processed_data!H:H,Processed_data!A:A,A1945))</f>
        <v>46038</v>
      </c>
      <c r="M1945" s="1">
        <f>IF(F1945=0,"not processed",ABS(bank_source_transactions__1[[#This Row],[transaction_date]]-Reconciliation!L1945))</f>
        <v>2</v>
      </c>
      <c r="N1945" s="1" t="str" cm="1">
        <f t="array" ref="N1945">_xlfn.IFS(M1945="not Processed", "Not Processed",M1945&gt;2,"SLA Breached",M1945&lt;=2,"Within SLA")</f>
        <v>Within SLA</v>
      </c>
      <c r="O1945" s="1" t="str">
        <f>_xlfn.XLOOKUP(A1945,Source_data!A:A,Source_data!D:D)</f>
        <v>UPI</v>
      </c>
      <c r="P1945" s="1">
        <f t="shared" si="305"/>
        <v>0</v>
      </c>
      <c r="Q1945" s="1">
        <f t="shared" si="306"/>
        <v>0</v>
      </c>
      <c r="R1945" s="1">
        <f t="shared" si="307"/>
        <v>0</v>
      </c>
      <c r="S1945" s="1">
        <f t="shared" si="308"/>
        <v>0</v>
      </c>
      <c r="T1945" s="1">
        <f t="shared" si="309"/>
        <v>0</v>
      </c>
      <c r="U1945" s="1" t="str">
        <f>_xlfn.XLOOKUP(Table3[[#This Row],[Transaction ID]],Source_data!A:A,Source_data!E:E)</f>
        <v>Mumbai</v>
      </c>
      <c r="V1945" s="1">
        <f>_xlfn.IFNA(_xlfn.XLOOKUP(A1945,bank_processed_transactions[transaction_id],bank_processed_transactions[processing_minutes]),"")</f>
        <v>45.8</v>
      </c>
      <c r="W1945" s="31">
        <f>_xlfn.XLOOKUP(A1945,Source_data!A:A,Source_data!B:B)</f>
        <v>46036</v>
      </c>
    </row>
    <row r="1946" spans="1:23" x14ac:dyDescent="0.3">
      <c r="A1946" s="3" t="s">
        <v>1974</v>
      </c>
      <c r="B1946" s="1">
        <f>_xlfn.XLOOKUP(A1946,bank_source_transactions__1[transaction_id],bank_source_transactions__1[amount_inr])</f>
        <v>9321.91</v>
      </c>
      <c r="C1946" s="1">
        <f>_xlfn.XLOOKUP(A1946,Processed_data!A:A,Processed_data!F:F)</f>
        <v>9321.91</v>
      </c>
      <c r="D1946" s="1" t="str">
        <f>_xlfn.XLOOKUP(A1946,bank_source_transactions__1[transaction_id],bank_source_transactions__1[transaction_status])</f>
        <v>SUCCESS</v>
      </c>
      <c r="E1946" s="1" t="str">
        <f>_xlfn.XLOOKUP(A1946,Processed_data!A:A,Processed_data!G:G)</f>
        <v>SUCCESS</v>
      </c>
      <c r="F1946" s="1">
        <f>COUNTIF(bank_processed_transactions[transaction_id],A1946)</f>
        <v>1</v>
      </c>
      <c r="G1946" s="1" t="str">
        <f t="shared" si="300"/>
        <v>found</v>
      </c>
      <c r="H1946" s="1" t="str">
        <f t="shared" si="301"/>
        <v>Not Duplicate</v>
      </c>
      <c r="I1946" s="1" t="str">
        <f t="shared" si="302"/>
        <v>match</v>
      </c>
      <c r="J1946" s="1" t="str">
        <f t="shared" si="303"/>
        <v>match</v>
      </c>
      <c r="K1946" s="1">
        <f t="shared" si="304"/>
        <v>0</v>
      </c>
      <c r="L1946" s="2">
        <f>IF(F1946=0,"not processed",_xlfn.MINIFS(Processed_data!H:H,Processed_data!A:A,A1946))</f>
        <v>46091</v>
      </c>
      <c r="M1946" s="1">
        <f>IF(F1946=0,"not processed",ABS(bank_source_transactions__1[[#This Row],[transaction_date]]-Reconciliation!L1946))</f>
        <v>3</v>
      </c>
      <c r="N1946" s="1" t="str" cm="1">
        <f t="array" ref="N1946">_xlfn.IFS(M1946="not Processed", "Not Processed",M1946&gt;2,"SLA Breached",M1946&lt;=2,"Within SLA")</f>
        <v>SLA Breached</v>
      </c>
      <c r="O1946" s="1" t="str">
        <f>_xlfn.XLOOKUP(A1946,Source_data!A:A,Source_data!D:D)</f>
        <v>UPI</v>
      </c>
      <c r="P1946" s="1">
        <f t="shared" si="305"/>
        <v>0</v>
      </c>
      <c r="Q1946" s="1">
        <f t="shared" si="306"/>
        <v>0</v>
      </c>
      <c r="R1946" s="1">
        <f t="shared" si="307"/>
        <v>0</v>
      </c>
      <c r="S1946" s="1">
        <f t="shared" si="308"/>
        <v>0</v>
      </c>
      <c r="T1946" s="1">
        <f t="shared" si="309"/>
        <v>1</v>
      </c>
      <c r="U1946" s="1" t="str">
        <f>_xlfn.XLOOKUP(Table3[[#This Row],[Transaction ID]],Source_data!A:A,Source_data!E:E)</f>
        <v>Hyderabad</v>
      </c>
      <c r="V1946" s="1">
        <f>_xlfn.IFNA(_xlfn.XLOOKUP(A1946,bank_processed_transactions[transaction_id],bank_processed_transactions[processing_minutes]),"")</f>
        <v>17</v>
      </c>
      <c r="W1946" s="31">
        <f>_xlfn.XLOOKUP(A1946,Source_data!A:A,Source_data!B:B)</f>
        <v>46088</v>
      </c>
    </row>
    <row r="1947" spans="1:23" x14ac:dyDescent="0.3">
      <c r="A1947" s="4" t="s">
        <v>4951</v>
      </c>
      <c r="B1947" s="1">
        <f>_xlfn.XLOOKUP(A1947,bank_source_transactions__1[transaction_id],bank_source_transactions__1[amount_inr])</f>
        <v>3087.34</v>
      </c>
      <c r="C1947" s="1">
        <f>_xlfn.XLOOKUP(A1947,Processed_data!A:A,Processed_data!F:F)</f>
        <v>3087.34</v>
      </c>
      <c r="D1947" s="1" t="str">
        <f>_xlfn.XLOOKUP(A1947,bank_source_transactions__1[transaction_id],bank_source_transactions__1[transaction_status])</f>
        <v>REVERSED</v>
      </c>
      <c r="E1947" s="1" t="str">
        <f>_xlfn.XLOOKUP(A1947,Processed_data!A:A,Processed_data!G:G)</f>
        <v>REVERSED</v>
      </c>
      <c r="F1947" s="1">
        <f>COUNTIF(bank_processed_transactions[transaction_id],A1947)</f>
        <v>1</v>
      </c>
      <c r="G1947" s="1" t="str">
        <f t="shared" si="300"/>
        <v>found</v>
      </c>
      <c r="H1947" s="1" t="str">
        <f t="shared" si="301"/>
        <v>Not Duplicate</v>
      </c>
      <c r="I1947" s="1" t="str">
        <f t="shared" si="302"/>
        <v>match</v>
      </c>
      <c r="J1947" s="1" t="str">
        <f t="shared" si="303"/>
        <v>match</v>
      </c>
      <c r="K1947" s="1">
        <f t="shared" si="304"/>
        <v>0</v>
      </c>
      <c r="L1947" s="2">
        <f>IF(F1947=0,"not processed",_xlfn.MINIFS(Processed_data!H:H,Processed_data!A:A,A1947))</f>
        <v>46043</v>
      </c>
      <c r="M1947" s="1">
        <f>IF(F1947=0,"not processed",ABS(bank_source_transactions__1[[#This Row],[transaction_date]]-Reconciliation!L1947))</f>
        <v>2</v>
      </c>
      <c r="N1947" s="1" t="str" cm="1">
        <f t="array" ref="N1947">_xlfn.IFS(M1947="not Processed", "Not Processed",M1947&gt;2,"SLA Breached",M1947&lt;=2,"Within SLA")</f>
        <v>Within SLA</v>
      </c>
      <c r="O1947" s="1" t="str">
        <f>_xlfn.XLOOKUP(A1947,Source_data!A:A,Source_data!D:D)</f>
        <v>UPI</v>
      </c>
      <c r="P1947" s="1">
        <f t="shared" si="305"/>
        <v>0</v>
      </c>
      <c r="Q1947" s="1">
        <f t="shared" si="306"/>
        <v>0</v>
      </c>
      <c r="R1947" s="1">
        <f t="shared" si="307"/>
        <v>0</v>
      </c>
      <c r="S1947" s="1">
        <f t="shared" si="308"/>
        <v>0</v>
      </c>
      <c r="T1947" s="1">
        <f t="shared" si="309"/>
        <v>0</v>
      </c>
      <c r="U1947" s="1" t="str">
        <f>_xlfn.XLOOKUP(Table3[[#This Row],[Transaction ID]],Source_data!A:A,Source_data!E:E)</f>
        <v>Hyderabad</v>
      </c>
      <c r="V1947" s="1">
        <f>_xlfn.IFNA(_xlfn.XLOOKUP(A1947,bank_processed_transactions[transaction_id],bank_processed_transactions[processing_minutes]),"")</f>
        <v>37.200000000000003</v>
      </c>
      <c r="W1947" s="31">
        <f>_xlfn.XLOOKUP(A1947,Source_data!A:A,Source_data!B:B)</f>
        <v>46041</v>
      </c>
    </row>
    <row r="1948" spans="1:23" x14ac:dyDescent="0.3">
      <c r="A1948" s="3" t="s">
        <v>3201</v>
      </c>
      <c r="B1948" s="1">
        <f>_xlfn.XLOOKUP(A1948,bank_source_transactions__1[transaction_id],bank_source_transactions__1[amount_inr])</f>
        <v>5892.78</v>
      </c>
      <c r="C1948" s="1">
        <f>_xlfn.XLOOKUP(A1948,Processed_data!A:A,Processed_data!F:F)</f>
        <v>5892.78</v>
      </c>
      <c r="D1948" s="1" t="str">
        <f>_xlfn.XLOOKUP(A1948,bank_source_transactions__1[transaction_id],bank_source_transactions__1[transaction_status])</f>
        <v>SUCCESS</v>
      </c>
      <c r="E1948" s="1" t="str">
        <f>_xlfn.XLOOKUP(A1948,Processed_data!A:A,Processed_data!G:G)</f>
        <v>SUCCESS</v>
      </c>
      <c r="F1948" s="1">
        <f>COUNTIF(bank_processed_transactions[transaction_id],A1948)</f>
        <v>1</v>
      </c>
      <c r="G1948" s="1" t="str">
        <f t="shared" si="300"/>
        <v>found</v>
      </c>
      <c r="H1948" s="1" t="str">
        <f t="shared" si="301"/>
        <v>Not Duplicate</v>
      </c>
      <c r="I1948" s="1" t="str">
        <f t="shared" si="302"/>
        <v>match</v>
      </c>
      <c r="J1948" s="1" t="str">
        <f t="shared" si="303"/>
        <v>match</v>
      </c>
      <c r="K1948" s="1">
        <f t="shared" si="304"/>
        <v>0</v>
      </c>
      <c r="L1948" s="2">
        <f>IF(F1948=0,"not processed",_xlfn.MINIFS(Processed_data!H:H,Processed_data!A:A,A1948))</f>
        <v>46081</v>
      </c>
      <c r="M1948" s="1">
        <f>IF(F1948=0,"not processed",ABS(bank_source_transactions__1[[#This Row],[transaction_date]]-Reconciliation!L1948))</f>
        <v>0</v>
      </c>
      <c r="N1948" s="1" t="str" cm="1">
        <f t="array" ref="N1948">_xlfn.IFS(M1948="not Processed", "Not Processed",M1948&gt;2,"SLA Breached",M1948&lt;=2,"Within SLA")</f>
        <v>Within SLA</v>
      </c>
      <c r="O1948" s="1" t="str">
        <f>_xlfn.XLOOKUP(A1948,Source_data!A:A,Source_data!D:D)</f>
        <v>UPI</v>
      </c>
      <c r="P1948" s="1">
        <f t="shared" si="305"/>
        <v>0</v>
      </c>
      <c r="Q1948" s="1">
        <f t="shared" si="306"/>
        <v>0</v>
      </c>
      <c r="R1948" s="1">
        <f t="shared" si="307"/>
        <v>0</v>
      </c>
      <c r="S1948" s="1">
        <f t="shared" si="308"/>
        <v>0</v>
      </c>
      <c r="T1948" s="1">
        <f t="shared" si="309"/>
        <v>0</v>
      </c>
      <c r="U1948" s="1" t="str">
        <f>_xlfn.XLOOKUP(Table3[[#This Row],[Transaction ID]],Source_data!A:A,Source_data!E:E)</f>
        <v>Hyderabad</v>
      </c>
      <c r="V1948" s="1">
        <f>_xlfn.IFNA(_xlfn.XLOOKUP(A1948,bank_processed_transactions[transaction_id],bank_processed_transactions[processing_minutes]),"")</f>
        <v>6.9</v>
      </c>
      <c r="W1948" s="31">
        <f>_xlfn.XLOOKUP(A1948,Source_data!A:A,Source_data!B:B)</f>
        <v>46081</v>
      </c>
    </row>
    <row r="1949" spans="1:23" x14ac:dyDescent="0.3">
      <c r="A1949" s="4" t="s">
        <v>3857</v>
      </c>
      <c r="B1949" s="1">
        <f>_xlfn.XLOOKUP(A1949,bank_source_transactions__1[transaction_id],bank_source_transactions__1[amount_inr])</f>
        <v>9866.7000000000007</v>
      </c>
      <c r="C1949" s="1">
        <f>_xlfn.XLOOKUP(A1949,Processed_data!A:A,Processed_data!F:F)</f>
        <v>9866.7000000000007</v>
      </c>
      <c r="D1949" s="1" t="str">
        <f>_xlfn.XLOOKUP(A1949,bank_source_transactions__1[transaction_id],bank_source_transactions__1[transaction_status])</f>
        <v>FAILED</v>
      </c>
      <c r="E1949" s="1" t="str">
        <f>_xlfn.XLOOKUP(A1949,Processed_data!A:A,Processed_data!G:G)</f>
        <v>FAILED</v>
      </c>
      <c r="F1949" s="1">
        <f>COUNTIF(bank_processed_transactions[transaction_id],A1949)</f>
        <v>1</v>
      </c>
      <c r="G1949" s="1" t="str">
        <f t="shared" si="300"/>
        <v>found</v>
      </c>
      <c r="H1949" s="1" t="str">
        <f t="shared" si="301"/>
        <v>Not Duplicate</v>
      </c>
      <c r="I1949" s="1" t="str">
        <f t="shared" si="302"/>
        <v>match</v>
      </c>
      <c r="J1949" s="1" t="str">
        <f t="shared" si="303"/>
        <v>match</v>
      </c>
      <c r="K1949" s="1">
        <f t="shared" si="304"/>
        <v>0</v>
      </c>
      <c r="L1949" s="2">
        <f>IF(F1949=0,"not processed",_xlfn.MINIFS(Processed_data!H:H,Processed_data!A:A,A1949))</f>
        <v>46047</v>
      </c>
      <c r="M1949" s="1">
        <f>IF(F1949=0,"not processed",ABS(bank_source_transactions__1[[#This Row],[transaction_date]]-Reconciliation!L1949))</f>
        <v>0</v>
      </c>
      <c r="N1949" s="1" t="str" cm="1">
        <f t="array" ref="N1949">_xlfn.IFS(M1949="not Processed", "Not Processed",M1949&gt;2,"SLA Breached",M1949&lt;=2,"Within SLA")</f>
        <v>Within SLA</v>
      </c>
      <c r="O1949" s="1" t="str">
        <f>_xlfn.XLOOKUP(A1949,Source_data!A:A,Source_data!D:D)</f>
        <v>UPI</v>
      </c>
      <c r="P1949" s="1">
        <f t="shared" si="305"/>
        <v>0</v>
      </c>
      <c r="Q1949" s="1">
        <f t="shared" si="306"/>
        <v>0</v>
      </c>
      <c r="R1949" s="1">
        <f t="shared" si="307"/>
        <v>0</v>
      </c>
      <c r="S1949" s="1">
        <f t="shared" si="308"/>
        <v>0</v>
      </c>
      <c r="T1949" s="1">
        <f t="shared" si="309"/>
        <v>0</v>
      </c>
      <c r="U1949" s="1" t="str">
        <f>_xlfn.XLOOKUP(Table3[[#This Row],[Transaction ID]],Source_data!A:A,Source_data!E:E)</f>
        <v>Hyderabad</v>
      </c>
      <c r="V1949" s="1">
        <f>_xlfn.IFNA(_xlfn.XLOOKUP(A1949,bank_processed_transactions[transaction_id],bank_processed_transactions[processing_minutes]),"")</f>
        <v>94</v>
      </c>
      <c r="W1949" s="31">
        <f>_xlfn.XLOOKUP(A1949,Source_data!A:A,Source_data!B:B)</f>
        <v>46047</v>
      </c>
    </row>
    <row r="1950" spans="1:23" x14ac:dyDescent="0.3">
      <c r="A1950" s="3" t="s">
        <v>3961</v>
      </c>
      <c r="B1950" s="1">
        <f>_xlfn.XLOOKUP(A1950,bank_source_transactions__1[transaction_id],bank_source_transactions__1[amount_inr])</f>
        <v>6904.82</v>
      </c>
      <c r="C1950" s="1">
        <f>_xlfn.XLOOKUP(A1950,Processed_data!A:A,Processed_data!F:F)</f>
        <v>6904.82</v>
      </c>
      <c r="D1950" s="1" t="str">
        <f>_xlfn.XLOOKUP(A1950,bank_source_transactions__1[transaction_id],bank_source_transactions__1[transaction_status])</f>
        <v>REVERSED</v>
      </c>
      <c r="E1950" s="1" t="str">
        <f>_xlfn.XLOOKUP(A1950,Processed_data!A:A,Processed_data!G:G)</f>
        <v>REVERSED</v>
      </c>
      <c r="F1950" s="1">
        <f>COUNTIF(bank_processed_transactions[transaction_id],A1950)</f>
        <v>1</v>
      </c>
      <c r="G1950" s="1" t="str">
        <f t="shared" si="300"/>
        <v>found</v>
      </c>
      <c r="H1950" s="1" t="str">
        <f t="shared" si="301"/>
        <v>Not Duplicate</v>
      </c>
      <c r="I1950" s="1" t="str">
        <f t="shared" si="302"/>
        <v>match</v>
      </c>
      <c r="J1950" s="1" t="str">
        <f t="shared" si="303"/>
        <v>match</v>
      </c>
      <c r="K1950" s="1">
        <f t="shared" si="304"/>
        <v>0</v>
      </c>
      <c r="L1950" s="2">
        <f>IF(F1950=0,"not processed",_xlfn.MINIFS(Processed_data!H:H,Processed_data!A:A,A1950))</f>
        <v>46027</v>
      </c>
      <c r="M1950" s="1">
        <f>IF(F1950=0,"not processed",ABS(bank_source_transactions__1[[#This Row],[transaction_date]]-Reconciliation!L1950))</f>
        <v>2</v>
      </c>
      <c r="N1950" s="1" t="str" cm="1">
        <f t="array" ref="N1950">_xlfn.IFS(M1950="not Processed", "Not Processed",M1950&gt;2,"SLA Breached",M1950&lt;=2,"Within SLA")</f>
        <v>Within SLA</v>
      </c>
      <c r="O1950" s="1" t="str">
        <f>_xlfn.XLOOKUP(A1950,Source_data!A:A,Source_data!D:D)</f>
        <v>NEFT</v>
      </c>
      <c r="P1950" s="1">
        <f t="shared" si="305"/>
        <v>0</v>
      </c>
      <c r="Q1950" s="1">
        <f t="shared" si="306"/>
        <v>0</v>
      </c>
      <c r="R1950" s="1">
        <f t="shared" si="307"/>
        <v>0</v>
      </c>
      <c r="S1950" s="1">
        <f t="shared" si="308"/>
        <v>0</v>
      </c>
      <c r="T1950" s="1">
        <f t="shared" si="309"/>
        <v>0</v>
      </c>
      <c r="U1950" s="1" t="str">
        <f>_xlfn.XLOOKUP(Table3[[#This Row],[Transaction ID]],Source_data!A:A,Source_data!E:E)</f>
        <v>Hyderabad</v>
      </c>
      <c r="V1950" s="1">
        <f>_xlfn.IFNA(_xlfn.XLOOKUP(A1950,bank_processed_transactions[transaction_id],bank_processed_transactions[processing_minutes]),"")</f>
        <v>21.5</v>
      </c>
      <c r="W1950" s="31">
        <f>_xlfn.XLOOKUP(A1950,Source_data!A:A,Source_data!B:B)</f>
        <v>46025</v>
      </c>
    </row>
    <row r="1951" spans="1:23" x14ac:dyDescent="0.3">
      <c r="A1951" s="4" t="s">
        <v>581</v>
      </c>
      <c r="B1951" s="1">
        <f>_xlfn.XLOOKUP(A1951,bank_source_transactions__1[transaction_id],bank_source_transactions__1[amount_inr])</f>
        <v>74009.63</v>
      </c>
      <c r="C1951" s="1">
        <f>_xlfn.XLOOKUP(A1951,Processed_data!A:A,Processed_data!F:F)</f>
        <v>74009.63</v>
      </c>
      <c r="D1951" s="1" t="str">
        <f>_xlfn.XLOOKUP(A1951,bank_source_transactions__1[transaction_id],bank_source_transactions__1[transaction_status])</f>
        <v>SUCCESS</v>
      </c>
      <c r="E1951" s="1" t="str">
        <f>_xlfn.XLOOKUP(A1951,Processed_data!A:A,Processed_data!G:G)</f>
        <v>SUCCESS</v>
      </c>
      <c r="F1951" s="1">
        <f>COUNTIF(bank_processed_transactions[transaction_id],A1951)</f>
        <v>1</v>
      </c>
      <c r="G1951" s="1" t="str">
        <f t="shared" si="300"/>
        <v>found</v>
      </c>
      <c r="H1951" s="1" t="str">
        <f t="shared" si="301"/>
        <v>Not Duplicate</v>
      </c>
      <c r="I1951" s="1" t="str">
        <f t="shared" si="302"/>
        <v>match</v>
      </c>
      <c r="J1951" s="1" t="str">
        <f t="shared" si="303"/>
        <v>match</v>
      </c>
      <c r="K1951" s="1">
        <f t="shared" si="304"/>
        <v>0</v>
      </c>
      <c r="L1951" s="2">
        <f>IF(F1951=0,"not processed",_xlfn.MINIFS(Processed_data!H:H,Processed_data!A:A,A1951))</f>
        <v>46035</v>
      </c>
      <c r="M1951" s="1">
        <f>IF(F1951=0,"not processed",ABS(bank_source_transactions__1[[#This Row],[transaction_date]]-Reconciliation!L1951))</f>
        <v>1</v>
      </c>
      <c r="N1951" s="1" t="str" cm="1">
        <f t="array" ref="N1951">_xlfn.IFS(M1951="not Processed", "Not Processed",M1951&gt;2,"SLA Breached",M1951&lt;=2,"Within SLA")</f>
        <v>Within SLA</v>
      </c>
      <c r="O1951" s="1" t="str">
        <f>_xlfn.XLOOKUP(A1951,Source_data!A:A,Source_data!D:D)</f>
        <v>UPI</v>
      </c>
      <c r="P1951" s="1">
        <f t="shared" si="305"/>
        <v>0</v>
      </c>
      <c r="Q1951" s="1">
        <f t="shared" si="306"/>
        <v>0</v>
      </c>
      <c r="R1951" s="1">
        <f t="shared" si="307"/>
        <v>0</v>
      </c>
      <c r="S1951" s="1">
        <f t="shared" si="308"/>
        <v>0</v>
      </c>
      <c r="T1951" s="1">
        <f t="shared" si="309"/>
        <v>0</v>
      </c>
      <c r="U1951" s="1" t="str">
        <f>_xlfn.XLOOKUP(Table3[[#This Row],[Transaction ID]],Source_data!A:A,Source_data!E:E)</f>
        <v>Bengaluru</v>
      </c>
      <c r="V1951" s="1">
        <f>_xlfn.IFNA(_xlfn.XLOOKUP(A1951,bank_processed_transactions[transaction_id],bank_processed_transactions[processing_minutes]),"")</f>
        <v>33.9</v>
      </c>
      <c r="W1951" s="31">
        <f>_xlfn.XLOOKUP(A1951,Source_data!A:A,Source_data!B:B)</f>
        <v>46034</v>
      </c>
    </row>
    <row r="1952" spans="1:23" x14ac:dyDescent="0.3">
      <c r="A1952" s="3" t="s">
        <v>3290</v>
      </c>
      <c r="B1952" s="1">
        <f>_xlfn.XLOOKUP(A1952,bank_source_transactions__1[transaction_id],bank_source_transactions__1[amount_inr])</f>
        <v>2910.55</v>
      </c>
      <c r="C1952" s="1">
        <f>_xlfn.XLOOKUP(A1952,Processed_data!A:A,Processed_data!F:F)</f>
        <v>2910.55</v>
      </c>
      <c r="D1952" s="1" t="str">
        <f>_xlfn.XLOOKUP(A1952,bank_source_transactions__1[transaction_id],bank_source_transactions__1[transaction_status])</f>
        <v>SUCCESS</v>
      </c>
      <c r="E1952" s="1" t="str">
        <f>_xlfn.XLOOKUP(A1952,Processed_data!A:A,Processed_data!G:G)</f>
        <v>SUCCESS</v>
      </c>
      <c r="F1952" s="1">
        <f>COUNTIF(bank_processed_transactions[transaction_id],A1952)</f>
        <v>1</v>
      </c>
      <c r="G1952" s="1" t="str">
        <f t="shared" si="300"/>
        <v>found</v>
      </c>
      <c r="H1952" s="1" t="str">
        <f t="shared" si="301"/>
        <v>Not Duplicate</v>
      </c>
      <c r="I1952" s="1" t="str">
        <f t="shared" si="302"/>
        <v>match</v>
      </c>
      <c r="J1952" s="1" t="str">
        <f t="shared" si="303"/>
        <v>match</v>
      </c>
      <c r="K1952" s="1">
        <f t="shared" si="304"/>
        <v>0</v>
      </c>
      <c r="L1952" s="2">
        <f>IF(F1952=0,"not processed",_xlfn.MINIFS(Processed_data!H:H,Processed_data!A:A,A1952))</f>
        <v>46081</v>
      </c>
      <c r="M1952" s="1">
        <f>IF(F1952=0,"not processed",ABS(bank_source_transactions__1[[#This Row],[transaction_date]]-Reconciliation!L1952))</f>
        <v>5</v>
      </c>
      <c r="N1952" s="1" t="str" cm="1">
        <f t="array" ref="N1952">_xlfn.IFS(M1952="not Processed", "Not Processed",M1952&gt;2,"SLA Breached",M1952&lt;=2,"Within SLA")</f>
        <v>SLA Breached</v>
      </c>
      <c r="O1952" s="1" t="str">
        <f>_xlfn.XLOOKUP(A1952,Source_data!A:A,Source_data!D:D)</f>
        <v>UPI</v>
      </c>
      <c r="P1952" s="1">
        <f t="shared" si="305"/>
        <v>0</v>
      </c>
      <c r="Q1952" s="1">
        <f t="shared" si="306"/>
        <v>0</v>
      </c>
      <c r="R1952" s="1">
        <f t="shared" si="307"/>
        <v>0</v>
      </c>
      <c r="S1952" s="1">
        <f t="shared" si="308"/>
        <v>0</v>
      </c>
      <c r="T1952" s="1">
        <f t="shared" si="309"/>
        <v>1</v>
      </c>
      <c r="U1952" s="1" t="str">
        <f>_xlfn.XLOOKUP(Table3[[#This Row],[Transaction ID]],Source_data!A:A,Source_data!E:E)</f>
        <v>Hyderabad</v>
      </c>
      <c r="V1952" s="1">
        <f>_xlfn.IFNA(_xlfn.XLOOKUP(A1952,bank_processed_transactions[transaction_id],bank_processed_transactions[processing_minutes]),"")</f>
        <v>22.9</v>
      </c>
      <c r="W1952" s="31">
        <f>_xlfn.XLOOKUP(A1952,Source_data!A:A,Source_data!B:B)</f>
        <v>46076</v>
      </c>
    </row>
    <row r="1953" spans="1:23" x14ac:dyDescent="0.3">
      <c r="A1953" s="4" t="s">
        <v>3300</v>
      </c>
      <c r="B1953" s="1">
        <f>_xlfn.XLOOKUP(A1953,bank_source_transactions__1[transaction_id],bank_source_transactions__1[amount_inr])</f>
        <v>2992.61</v>
      </c>
      <c r="C1953" s="1">
        <f>_xlfn.XLOOKUP(A1953,Processed_data!A:A,Processed_data!F:F)</f>
        <v>2992.61</v>
      </c>
      <c r="D1953" s="1" t="str">
        <f>_xlfn.XLOOKUP(A1953,bank_source_transactions__1[transaction_id],bank_source_transactions__1[transaction_status])</f>
        <v>SUCCESS</v>
      </c>
      <c r="E1953" s="1" t="str">
        <f>_xlfn.XLOOKUP(A1953,Processed_data!A:A,Processed_data!G:G)</f>
        <v>SUCCESS</v>
      </c>
      <c r="F1953" s="1">
        <f>COUNTIF(bank_processed_transactions[transaction_id],A1953)</f>
        <v>1</v>
      </c>
      <c r="G1953" s="1" t="str">
        <f t="shared" si="300"/>
        <v>found</v>
      </c>
      <c r="H1953" s="1" t="str">
        <f t="shared" si="301"/>
        <v>Not Duplicate</v>
      </c>
      <c r="I1953" s="1" t="str">
        <f t="shared" si="302"/>
        <v>match</v>
      </c>
      <c r="J1953" s="1" t="str">
        <f t="shared" si="303"/>
        <v>match</v>
      </c>
      <c r="K1953" s="1">
        <f t="shared" si="304"/>
        <v>0</v>
      </c>
      <c r="L1953" s="2">
        <f>IF(F1953=0,"not processed",_xlfn.MINIFS(Processed_data!H:H,Processed_data!A:A,A1953))</f>
        <v>46036</v>
      </c>
      <c r="M1953" s="1">
        <f>IF(F1953=0,"not processed",ABS(bank_source_transactions__1[[#This Row],[transaction_date]]-Reconciliation!L1953))</f>
        <v>1</v>
      </c>
      <c r="N1953" s="1" t="str" cm="1">
        <f t="array" ref="N1953">_xlfn.IFS(M1953="not Processed", "Not Processed",M1953&gt;2,"SLA Breached",M1953&lt;=2,"Within SLA")</f>
        <v>Within SLA</v>
      </c>
      <c r="O1953" s="1" t="str">
        <f>_xlfn.XLOOKUP(A1953,Source_data!A:A,Source_data!D:D)</f>
        <v>CARD</v>
      </c>
      <c r="P1953" s="1">
        <f t="shared" si="305"/>
        <v>0</v>
      </c>
      <c r="Q1953" s="1">
        <f t="shared" si="306"/>
        <v>0</v>
      </c>
      <c r="R1953" s="1">
        <f t="shared" si="307"/>
        <v>0</v>
      </c>
      <c r="S1953" s="1">
        <f t="shared" si="308"/>
        <v>0</v>
      </c>
      <c r="T1953" s="1">
        <f t="shared" si="309"/>
        <v>0</v>
      </c>
      <c r="U1953" s="1" t="str">
        <f>_xlfn.XLOOKUP(Table3[[#This Row],[Transaction ID]],Source_data!A:A,Source_data!E:E)</f>
        <v>Hyderabad</v>
      </c>
      <c r="V1953" s="1">
        <f>_xlfn.IFNA(_xlfn.XLOOKUP(A1953,bank_processed_transactions[transaction_id],bank_processed_transactions[processing_minutes]),"")</f>
        <v>61</v>
      </c>
      <c r="W1953" s="31">
        <f>_xlfn.XLOOKUP(A1953,Source_data!A:A,Source_data!B:B)</f>
        <v>46035</v>
      </c>
    </row>
    <row r="1954" spans="1:23" x14ac:dyDescent="0.3">
      <c r="A1954" s="3" t="s">
        <v>554</v>
      </c>
      <c r="B1954" s="1">
        <f>_xlfn.XLOOKUP(A1954,bank_source_transactions__1[transaction_id],bank_source_transactions__1[amount_inr])</f>
        <v>4412.3</v>
      </c>
      <c r="C1954" s="1">
        <f>_xlfn.XLOOKUP(A1954,Processed_data!A:A,Processed_data!F:F)</f>
        <v>4412.3</v>
      </c>
      <c r="D1954" s="1" t="str">
        <f>_xlfn.XLOOKUP(A1954,bank_source_transactions__1[transaction_id],bank_source_transactions__1[transaction_status])</f>
        <v>FAILED</v>
      </c>
      <c r="E1954" s="1" t="str">
        <f>_xlfn.XLOOKUP(A1954,Processed_data!A:A,Processed_data!G:G)</f>
        <v>FAILED</v>
      </c>
      <c r="F1954" s="1">
        <f>COUNTIF(bank_processed_transactions[transaction_id],A1954)</f>
        <v>1</v>
      </c>
      <c r="G1954" s="1" t="str">
        <f t="shared" si="300"/>
        <v>found</v>
      </c>
      <c r="H1954" s="1" t="str">
        <f t="shared" si="301"/>
        <v>Not Duplicate</v>
      </c>
      <c r="I1954" s="1" t="str">
        <f t="shared" si="302"/>
        <v>match</v>
      </c>
      <c r="J1954" s="1" t="str">
        <f t="shared" si="303"/>
        <v>match</v>
      </c>
      <c r="K1954" s="1">
        <f t="shared" si="304"/>
        <v>0</v>
      </c>
      <c r="L1954" s="2">
        <f>IF(F1954=0,"not processed",_xlfn.MINIFS(Processed_data!H:H,Processed_data!A:A,A1954))</f>
        <v>46105</v>
      </c>
      <c r="M1954" s="1">
        <f>IF(F1954=0,"not processed",ABS(bank_source_transactions__1[[#This Row],[transaction_date]]-Reconciliation!L1954))</f>
        <v>3</v>
      </c>
      <c r="N1954" s="1" t="str" cm="1">
        <f t="array" ref="N1954">_xlfn.IFS(M1954="not Processed", "Not Processed",M1954&gt;2,"SLA Breached",M1954&lt;=2,"Within SLA")</f>
        <v>SLA Breached</v>
      </c>
      <c r="O1954" s="1" t="str">
        <f>_xlfn.XLOOKUP(A1954,Source_data!A:A,Source_data!D:D)</f>
        <v>NEFT</v>
      </c>
      <c r="P1954" s="1">
        <f t="shared" si="305"/>
        <v>0</v>
      </c>
      <c r="Q1954" s="1">
        <f t="shared" si="306"/>
        <v>0</v>
      </c>
      <c r="R1954" s="1">
        <f t="shared" si="307"/>
        <v>0</v>
      </c>
      <c r="S1954" s="1">
        <f t="shared" si="308"/>
        <v>0</v>
      </c>
      <c r="T1954" s="1">
        <f t="shared" si="309"/>
        <v>1</v>
      </c>
      <c r="U1954" s="1" t="str">
        <f>_xlfn.XLOOKUP(Table3[[#This Row],[Transaction ID]],Source_data!A:A,Source_data!E:E)</f>
        <v>Pune</v>
      </c>
      <c r="V1954" s="1">
        <f>_xlfn.IFNA(_xlfn.XLOOKUP(A1954,bank_processed_transactions[transaction_id],bank_processed_transactions[processing_minutes]),"")</f>
        <v>34.5</v>
      </c>
      <c r="W1954" s="31">
        <f>_xlfn.XLOOKUP(A1954,Source_data!A:A,Source_data!B:B)</f>
        <v>46102</v>
      </c>
    </row>
    <row r="1955" spans="1:23" x14ac:dyDescent="0.3">
      <c r="A1955" s="4" t="s">
        <v>5026</v>
      </c>
      <c r="B1955" s="1">
        <f>_xlfn.XLOOKUP(A1955,bank_source_transactions__1[transaction_id],bank_source_transactions__1[amount_inr])</f>
        <v>24289.15</v>
      </c>
      <c r="C1955" s="1" t="e">
        <f>_xlfn.XLOOKUP(A1955,Processed_data!A:A,Processed_data!F:F)</f>
        <v>#N/A</v>
      </c>
      <c r="D1955" s="1" t="str">
        <f>_xlfn.XLOOKUP(A1955,bank_source_transactions__1[transaction_id],bank_source_transactions__1[transaction_status])</f>
        <v>REVERSED</v>
      </c>
      <c r="E1955" s="1" t="e">
        <f>_xlfn.XLOOKUP(A1955,Processed_data!A:A,Processed_data!G:G)</f>
        <v>#N/A</v>
      </c>
      <c r="F1955" s="1">
        <f>COUNTIF(bank_processed_transactions[transaction_id],A1955)</f>
        <v>0</v>
      </c>
      <c r="G1955" s="1" t="str">
        <f t="shared" si="300"/>
        <v>missing</v>
      </c>
      <c r="H1955" s="1" t="str">
        <f t="shared" si="301"/>
        <v>Not Duplicate</v>
      </c>
      <c r="I1955" s="1" t="str">
        <f t="shared" si="302"/>
        <v>not processed</v>
      </c>
      <c r="J1955" s="1" t="str">
        <f t="shared" si="303"/>
        <v>not processed</v>
      </c>
      <c r="K1955" s="1" t="str">
        <f t="shared" si="304"/>
        <v>missing</v>
      </c>
      <c r="L1955" s="2" t="str">
        <f>IF(F1955=0,"not processed",_xlfn.MINIFS(Processed_data!H:H,Processed_data!A:A,A1955))</f>
        <v>not processed</v>
      </c>
      <c r="M1955" s="1" t="str">
        <f>IF(F1955=0,"not processed",ABS(bank_source_transactions__1[[#This Row],[transaction_date]]-Reconciliation!L1955))</f>
        <v>not processed</v>
      </c>
      <c r="N1955" s="1" t="str" cm="1">
        <f t="array" ref="N1955">_xlfn.IFS(M1955="not Processed", "Not Processed",M1955&gt;2,"SLA Breached",M1955&lt;=2,"Within SLA")</f>
        <v>Not Processed</v>
      </c>
      <c r="O1955" s="1" t="str">
        <f>_xlfn.XLOOKUP(A1955,Source_data!A:A,Source_data!D:D)</f>
        <v>IMPS</v>
      </c>
      <c r="P1955" s="1">
        <f t="shared" si="305"/>
        <v>1</v>
      </c>
      <c r="Q1955" s="1">
        <f t="shared" si="306"/>
        <v>0</v>
      </c>
      <c r="R1955" s="1">
        <f t="shared" si="307"/>
        <v>0</v>
      </c>
      <c r="S1955" s="1">
        <f t="shared" si="308"/>
        <v>0</v>
      </c>
      <c r="T1955" s="1">
        <f t="shared" si="309"/>
        <v>0</v>
      </c>
      <c r="U1955" s="1" t="str">
        <f>_xlfn.XLOOKUP(Table3[[#This Row],[Transaction ID]],Source_data!A:A,Source_data!E:E)</f>
        <v>Bengaluru</v>
      </c>
      <c r="V1955" s="1" t="str">
        <f>_xlfn.IFNA(_xlfn.XLOOKUP(A1955,bank_processed_transactions[transaction_id],bank_processed_transactions[processing_minutes]),"")</f>
        <v/>
      </c>
      <c r="W1955" s="31">
        <f>_xlfn.XLOOKUP(A1955,Source_data!A:A,Source_data!B:B)</f>
        <v>46033</v>
      </c>
    </row>
    <row r="1956" spans="1:23" x14ac:dyDescent="0.3">
      <c r="A1956" s="3" t="s">
        <v>1567</v>
      </c>
      <c r="B1956" s="1">
        <f>_xlfn.XLOOKUP(A1956,bank_source_transactions__1[transaction_id],bank_source_transactions__1[amount_inr])</f>
        <v>8334.73</v>
      </c>
      <c r="C1956" s="1">
        <f>_xlfn.XLOOKUP(A1956,Processed_data!A:A,Processed_data!F:F)</f>
        <v>8334.73</v>
      </c>
      <c r="D1956" s="1" t="str">
        <f>_xlfn.XLOOKUP(A1956,bank_source_transactions__1[transaction_id],bank_source_transactions__1[transaction_status])</f>
        <v>SUCCESS</v>
      </c>
      <c r="E1956" s="1" t="str">
        <f>_xlfn.XLOOKUP(A1956,Processed_data!A:A,Processed_data!G:G)</f>
        <v>SUCCESS</v>
      </c>
      <c r="F1956" s="1">
        <f>COUNTIF(bank_processed_transactions[transaction_id],A1956)</f>
        <v>1</v>
      </c>
      <c r="G1956" s="1" t="str">
        <f t="shared" si="300"/>
        <v>found</v>
      </c>
      <c r="H1956" s="1" t="str">
        <f t="shared" si="301"/>
        <v>Not Duplicate</v>
      </c>
      <c r="I1956" s="1" t="str">
        <f t="shared" si="302"/>
        <v>match</v>
      </c>
      <c r="J1956" s="1" t="str">
        <f t="shared" si="303"/>
        <v>match</v>
      </c>
      <c r="K1956" s="1">
        <f t="shared" si="304"/>
        <v>0</v>
      </c>
      <c r="L1956" s="2">
        <f>IF(F1956=0,"not processed",_xlfn.MINIFS(Processed_data!H:H,Processed_data!A:A,A1956))</f>
        <v>46078</v>
      </c>
      <c r="M1956" s="1">
        <f>IF(F1956=0,"not processed",ABS(bank_source_transactions__1[[#This Row],[transaction_date]]-Reconciliation!L1956))</f>
        <v>1</v>
      </c>
      <c r="N1956" s="1" t="str" cm="1">
        <f t="array" ref="N1956">_xlfn.IFS(M1956="not Processed", "Not Processed",M1956&gt;2,"SLA Breached",M1956&lt;=2,"Within SLA")</f>
        <v>Within SLA</v>
      </c>
      <c r="O1956" s="1" t="str">
        <f>_xlfn.XLOOKUP(A1956,Source_data!A:A,Source_data!D:D)</f>
        <v>IMPS</v>
      </c>
      <c r="P1956" s="1">
        <f t="shared" si="305"/>
        <v>0</v>
      </c>
      <c r="Q1956" s="1">
        <f t="shared" si="306"/>
        <v>0</v>
      </c>
      <c r="R1956" s="1">
        <f t="shared" si="307"/>
        <v>0</v>
      </c>
      <c r="S1956" s="1">
        <f t="shared" si="308"/>
        <v>0</v>
      </c>
      <c r="T1956" s="1">
        <f t="shared" si="309"/>
        <v>0</v>
      </c>
      <c r="U1956" s="1" t="str">
        <f>_xlfn.XLOOKUP(Table3[[#This Row],[Transaction ID]],Source_data!A:A,Source_data!E:E)</f>
        <v>Hyderabad</v>
      </c>
      <c r="V1956" s="1">
        <f>_xlfn.IFNA(_xlfn.XLOOKUP(A1956,bank_processed_transactions[transaction_id],bank_processed_transactions[processing_minutes]),"")</f>
        <v>52.9</v>
      </c>
      <c r="W1956" s="31">
        <f>_xlfn.XLOOKUP(A1956,Source_data!A:A,Source_data!B:B)</f>
        <v>46077</v>
      </c>
    </row>
    <row r="1957" spans="1:23" x14ac:dyDescent="0.3">
      <c r="A1957" s="4" t="s">
        <v>4371</v>
      </c>
      <c r="B1957" s="1">
        <f>_xlfn.XLOOKUP(A1957,bank_source_transactions__1[transaction_id],bank_source_transactions__1[amount_inr])</f>
        <v>4345.72</v>
      </c>
      <c r="C1957" s="1">
        <f>_xlfn.XLOOKUP(A1957,Processed_data!A:A,Processed_data!F:F)</f>
        <v>4345.72</v>
      </c>
      <c r="D1957" s="1" t="str">
        <f>_xlfn.XLOOKUP(A1957,bank_source_transactions__1[transaction_id],bank_source_transactions__1[transaction_status])</f>
        <v>SUCCESS</v>
      </c>
      <c r="E1957" s="1" t="str">
        <f>_xlfn.XLOOKUP(A1957,Processed_data!A:A,Processed_data!G:G)</f>
        <v>SUCCESS</v>
      </c>
      <c r="F1957" s="1">
        <f>COUNTIF(bank_processed_transactions[transaction_id],A1957)</f>
        <v>1</v>
      </c>
      <c r="G1957" s="1" t="str">
        <f t="shared" si="300"/>
        <v>found</v>
      </c>
      <c r="H1957" s="1" t="str">
        <f t="shared" si="301"/>
        <v>Not Duplicate</v>
      </c>
      <c r="I1957" s="1" t="str">
        <f t="shared" si="302"/>
        <v>match</v>
      </c>
      <c r="J1957" s="1" t="str">
        <f t="shared" si="303"/>
        <v>match</v>
      </c>
      <c r="K1957" s="1">
        <f t="shared" si="304"/>
        <v>0</v>
      </c>
      <c r="L1957" s="2">
        <f>IF(F1957=0,"not processed",_xlfn.MINIFS(Processed_data!H:H,Processed_data!A:A,A1957))</f>
        <v>46066</v>
      </c>
      <c r="M1957" s="1">
        <f>IF(F1957=0,"not processed",ABS(bank_source_transactions__1[[#This Row],[transaction_date]]-Reconciliation!L1957))</f>
        <v>2</v>
      </c>
      <c r="N1957" s="1" t="str" cm="1">
        <f t="array" ref="N1957">_xlfn.IFS(M1957="not Processed", "Not Processed",M1957&gt;2,"SLA Breached",M1957&lt;=2,"Within SLA")</f>
        <v>Within SLA</v>
      </c>
      <c r="O1957" s="1" t="str">
        <f>_xlfn.XLOOKUP(A1957,Source_data!A:A,Source_data!D:D)</f>
        <v>NEFT</v>
      </c>
      <c r="P1957" s="1">
        <f t="shared" si="305"/>
        <v>0</v>
      </c>
      <c r="Q1957" s="1">
        <f t="shared" si="306"/>
        <v>0</v>
      </c>
      <c r="R1957" s="1">
        <f t="shared" si="307"/>
        <v>0</v>
      </c>
      <c r="S1957" s="1">
        <f t="shared" si="308"/>
        <v>0</v>
      </c>
      <c r="T1957" s="1">
        <f t="shared" si="309"/>
        <v>0</v>
      </c>
      <c r="U1957" s="1" t="str">
        <f>_xlfn.XLOOKUP(Table3[[#This Row],[Transaction ID]],Source_data!A:A,Source_data!E:E)</f>
        <v>Bengaluru</v>
      </c>
      <c r="V1957" s="1">
        <f>_xlfn.IFNA(_xlfn.XLOOKUP(A1957,bank_processed_transactions[transaction_id],bank_processed_transactions[processing_minutes]),"")</f>
        <v>33.299999999999997</v>
      </c>
      <c r="W1957" s="31">
        <f>_xlfn.XLOOKUP(A1957,Source_data!A:A,Source_data!B:B)</f>
        <v>46064</v>
      </c>
    </row>
    <row r="1958" spans="1:23" x14ac:dyDescent="0.3">
      <c r="A1958" s="3" t="s">
        <v>4593</v>
      </c>
      <c r="B1958" s="1">
        <f>_xlfn.XLOOKUP(A1958,bank_source_transactions__1[transaction_id],bank_source_transactions__1[amount_inr])</f>
        <v>2000.76</v>
      </c>
      <c r="C1958" s="1">
        <f>_xlfn.XLOOKUP(A1958,Processed_data!A:A,Processed_data!F:F)</f>
        <v>2000.76</v>
      </c>
      <c r="D1958" s="1" t="str">
        <f>_xlfn.XLOOKUP(A1958,bank_source_transactions__1[transaction_id],bank_source_transactions__1[transaction_status])</f>
        <v>SUCCESS</v>
      </c>
      <c r="E1958" s="1" t="str">
        <f>_xlfn.XLOOKUP(A1958,Processed_data!A:A,Processed_data!G:G)</f>
        <v>SUCCESS</v>
      </c>
      <c r="F1958" s="1">
        <f>COUNTIF(bank_processed_transactions[transaction_id],A1958)</f>
        <v>1</v>
      </c>
      <c r="G1958" s="1" t="str">
        <f t="shared" si="300"/>
        <v>found</v>
      </c>
      <c r="H1958" s="1" t="str">
        <f t="shared" si="301"/>
        <v>Not Duplicate</v>
      </c>
      <c r="I1958" s="1" t="str">
        <f t="shared" si="302"/>
        <v>match</v>
      </c>
      <c r="J1958" s="1" t="str">
        <f t="shared" si="303"/>
        <v>match</v>
      </c>
      <c r="K1958" s="1">
        <f t="shared" si="304"/>
        <v>0</v>
      </c>
      <c r="L1958" s="2">
        <f>IF(F1958=0,"not processed",_xlfn.MINIFS(Processed_data!H:H,Processed_data!A:A,A1958))</f>
        <v>46112</v>
      </c>
      <c r="M1958" s="1">
        <f>IF(F1958=0,"not processed",ABS(bank_source_transactions__1[[#This Row],[transaction_date]]-Reconciliation!L1958))</f>
        <v>2</v>
      </c>
      <c r="N1958" s="1" t="str" cm="1">
        <f t="array" ref="N1958">_xlfn.IFS(M1958="not Processed", "Not Processed",M1958&gt;2,"SLA Breached",M1958&lt;=2,"Within SLA")</f>
        <v>Within SLA</v>
      </c>
      <c r="O1958" s="1" t="str">
        <f>_xlfn.XLOOKUP(A1958,Source_data!A:A,Source_data!D:D)</f>
        <v>NEFT</v>
      </c>
      <c r="P1958" s="1">
        <f t="shared" si="305"/>
        <v>0</v>
      </c>
      <c r="Q1958" s="1">
        <f t="shared" si="306"/>
        <v>0</v>
      </c>
      <c r="R1958" s="1">
        <f t="shared" si="307"/>
        <v>0</v>
      </c>
      <c r="S1958" s="1">
        <f t="shared" si="308"/>
        <v>0</v>
      </c>
      <c r="T1958" s="1">
        <f t="shared" si="309"/>
        <v>0</v>
      </c>
      <c r="U1958" s="1" t="str">
        <f>_xlfn.XLOOKUP(Table3[[#This Row],[Transaction ID]],Source_data!A:A,Source_data!E:E)</f>
        <v>Bengaluru</v>
      </c>
      <c r="V1958" s="1">
        <f>_xlfn.IFNA(_xlfn.XLOOKUP(A1958,bank_processed_transactions[transaction_id],bank_processed_transactions[processing_minutes]),"")</f>
        <v>37.700000000000003</v>
      </c>
      <c r="W1958" s="31">
        <f>_xlfn.XLOOKUP(A1958,Source_data!A:A,Source_data!B:B)</f>
        <v>46110</v>
      </c>
    </row>
    <row r="1959" spans="1:23" x14ac:dyDescent="0.3">
      <c r="A1959" s="4" t="s">
        <v>2606</v>
      </c>
      <c r="B1959" s="1">
        <f>_xlfn.XLOOKUP(A1959,bank_source_transactions__1[transaction_id],bank_source_transactions__1[amount_inr])</f>
        <v>4583.24</v>
      </c>
      <c r="C1959" s="1">
        <f>_xlfn.XLOOKUP(A1959,Processed_data!A:A,Processed_data!F:F)</f>
        <v>4583.24</v>
      </c>
      <c r="D1959" s="1" t="str">
        <f>_xlfn.XLOOKUP(A1959,bank_source_transactions__1[transaction_id],bank_source_transactions__1[transaction_status])</f>
        <v>SUCCESS</v>
      </c>
      <c r="E1959" s="1" t="str">
        <f>_xlfn.XLOOKUP(A1959,Processed_data!A:A,Processed_data!G:G)</f>
        <v>SUCCESS</v>
      </c>
      <c r="F1959" s="1">
        <f>COUNTIF(bank_processed_transactions[transaction_id],A1959)</f>
        <v>1</v>
      </c>
      <c r="G1959" s="1" t="str">
        <f t="shared" si="300"/>
        <v>found</v>
      </c>
      <c r="H1959" s="1" t="str">
        <f t="shared" si="301"/>
        <v>Not Duplicate</v>
      </c>
      <c r="I1959" s="1" t="str">
        <f t="shared" si="302"/>
        <v>match</v>
      </c>
      <c r="J1959" s="1" t="str">
        <f t="shared" si="303"/>
        <v>match</v>
      </c>
      <c r="K1959" s="1">
        <f t="shared" si="304"/>
        <v>0</v>
      </c>
      <c r="L1959" s="2">
        <f>IF(F1959=0,"not processed",_xlfn.MINIFS(Processed_data!H:H,Processed_data!A:A,A1959))</f>
        <v>46088</v>
      </c>
      <c r="M1959" s="1">
        <f>IF(F1959=0,"not processed",ABS(bank_source_transactions__1[[#This Row],[transaction_date]]-Reconciliation!L1959))</f>
        <v>0</v>
      </c>
      <c r="N1959" s="1" t="str" cm="1">
        <f t="array" ref="N1959">_xlfn.IFS(M1959="not Processed", "Not Processed",M1959&gt;2,"SLA Breached",M1959&lt;=2,"Within SLA")</f>
        <v>Within SLA</v>
      </c>
      <c r="O1959" s="1" t="str">
        <f>_xlfn.XLOOKUP(A1959,Source_data!A:A,Source_data!D:D)</f>
        <v>IMPS</v>
      </c>
      <c r="P1959" s="1">
        <f t="shared" si="305"/>
        <v>0</v>
      </c>
      <c r="Q1959" s="1">
        <f t="shared" si="306"/>
        <v>0</v>
      </c>
      <c r="R1959" s="1">
        <f t="shared" si="307"/>
        <v>0</v>
      </c>
      <c r="S1959" s="1">
        <f t="shared" si="308"/>
        <v>0</v>
      </c>
      <c r="T1959" s="1">
        <f t="shared" si="309"/>
        <v>0</v>
      </c>
      <c r="U1959" s="1" t="str">
        <f>_xlfn.XLOOKUP(Table3[[#This Row],[Transaction ID]],Source_data!A:A,Source_data!E:E)</f>
        <v>Hyderabad</v>
      </c>
      <c r="V1959" s="1">
        <f>_xlfn.IFNA(_xlfn.XLOOKUP(A1959,bank_processed_transactions[transaction_id],bank_processed_transactions[processing_minutes]),"")</f>
        <v>12.8</v>
      </c>
      <c r="W1959" s="31">
        <f>_xlfn.XLOOKUP(A1959,Source_data!A:A,Source_data!B:B)</f>
        <v>46088</v>
      </c>
    </row>
    <row r="1960" spans="1:23" x14ac:dyDescent="0.3">
      <c r="A1960" s="3" t="s">
        <v>73</v>
      </c>
      <c r="B1960" s="1">
        <f>_xlfn.XLOOKUP(A1960,bank_source_transactions__1[transaction_id],bank_source_transactions__1[amount_inr])</f>
        <v>1037.3599999999999</v>
      </c>
      <c r="C1960" s="1">
        <f>_xlfn.XLOOKUP(A1960,Processed_data!A:A,Processed_data!F:F)</f>
        <v>1037.3599999999999</v>
      </c>
      <c r="D1960" s="1" t="str">
        <f>_xlfn.XLOOKUP(A1960,bank_source_transactions__1[transaction_id],bank_source_transactions__1[transaction_status])</f>
        <v>SUCCESS</v>
      </c>
      <c r="E1960" s="1" t="str">
        <f>_xlfn.XLOOKUP(A1960,Processed_data!A:A,Processed_data!G:G)</f>
        <v>SUCCESS</v>
      </c>
      <c r="F1960" s="1">
        <f>COUNTIF(bank_processed_transactions[transaction_id],A1960)</f>
        <v>1</v>
      </c>
      <c r="G1960" s="1" t="str">
        <f t="shared" si="300"/>
        <v>found</v>
      </c>
      <c r="H1960" s="1" t="str">
        <f t="shared" si="301"/>
        <v>Not Duplicate</v>
      </c>
      <c r="I1960" s="1" t="str">
        <f t="shared" si="302"/>
        <v>match</v>
      </c>
      <c r="J1960" s="1" t="str">
        <f t="shared" si="303"/>
        <v>match</v>
      </c>
      <c r="K1960" s="1">
        <f t="shared" si="304"/>
        <v>0</v>
      </c>
      <c r="L1960" s="2">
        <f>IF(F1960=0,"not processed",_xlfn.MINIFS(Processed_data!H:H,Processed_data!A:A,A1960))</f>
        <v>46113</v>
      </c>
      <c r="M1960" s="1">
        <f>IF(F1960=0,"not processed",ABS(bank_source_transactions__1[[#This Row],[transaction_date]]-Reconciliation!L1960))</f>
        <v>3</v>
      </c>
      <c r="N1960" s="1" t="str" cm="1">
        <f t="array" ref="N1960">_xlfn.IFS(M1960="not Processed", "Not Processed",M1960&gt;2,"SLA Breached",M1960&lt;=2,"Within SLA")</f>
        <v>SLA Breached</v>
      </c>
      <c r="O1960" s="1" t="str">
        <f>_xlfn.XLOOKUP(A1960,Source_data!A:A,Source_data!D:D)</f>
        <v>NEFT</v>
      </c>
      <c r="P1960" s="1">
        <f t="shared" si="305"/>
        <v>0</v>
      </c>
      <c r="Q1960" s="1">
        <f t="shared" si="306"/>
        <v>0</v>
      </c>
      <c r="R1960" s="1">
        <f t="shared" si="307"/>
        <v>0</v>
      </c>
      <c r="S1960" s="1">
        <f t="shared" si="308"/>
        <v>0</v>
      </c>
      <c r="T1960" s="1">
        <f t="shared" si="309"/>
        <v>1</v>
      </c>
      <c r="U1960" s="1" t="str">
        <f>_xlfn.XLOOKUP(Table3[[#This Row],[Transaction ID]],Source_data!A:A,Source_data!E:E)</f>
        <v>Mumbai</v>
      </c>
      <c r="V1960" s="1">
        <f>_xlfn.IFNA(_xlfn.XLOOKUP(A1960,bank_processed_transactions[transaction_id],bank_processed_transactions[processing_minutes]),"")</f>
        <v>14.8</v>
      </c>
      <c r="W1960" s="31">
        <f>_xlfn.XLOOKUP(A1960,Source_data!A:A,Source_data!B:B)</f>
        <v>46110</v>
      </c>
    </row>
    <row r="1961" spans="1:23" x14ac:dyDescent="0.3">
      <c r="A1961" s="4" t="s">
        <v>4483</v>
      </c>
      <c r="B1961" s="1">
        <f>_xlfn.XLOOKUP(A1961,bank_source_transactions__1[transaction_id],bank_source_transactions__1[amount_inr])</f>
        <v>19598.759999999998</v>
      </c>
      <c r="C1961" s="1">
        <f>_xlfn.XLOOKUP(A1961,Processed_data!A:A,Processed_data!F:F)</f>
        <v>19598.759999999998</v>
      </c>
      <c r="D1961" s="1" t="str">
        <f>_xlfn.XLOOKUP(A1961,bank_source_transactions__1[transaction_id],bank_source_transactions__1[transaction_status])</f>
        <v>SUCCESS</v>
      </c>
      <c r="E1961" s="1" t="str">
        <f>_xlfn.XLOOKUP(A1961,Processed_data!A:A,Processed_data!G:G)</f>
        <v>SUCCESS</v>
      </c>
      <c r="F1961" s="1">
        <f>COUNTIF(bank_processed_transactions[transaction_id],A1961)</f>
        <v>1</v>
      </c>
      <c r="G1961" s="1" t="str">
        <f t="shared" si="300"/>
        <v>found</v>
      </c>
      <c r="H1961" s="1" t="str">
        <f t="shared" si="301"/>
        <v>Not Duplicate</v>
      </c>
      <c r="I1961" s="1" t="str">
        <f t="shared" si="302"/>
        <v>match</v>
      </c>
      <c r="J1961" s="1" t="str">
        <f t="shared" si="303"/>
        <v>match</v>
      </c>
      <c r="K1961" s="1">
        <f t="shared" si="304"/>
        <v>0</v>
      </c>
      <c r="L1961" s="2">
        <f>IF(F1961=0,"not processed",_xlfn.MINIFS(Processed_data!H:H,Processed_data!A:A,A1961))</f>
        <v>46059</v>
      </c>
      <c r="M1961" s="1">
        <f>IF(F1961=0,"not processed",ABS(bank_source_transactions__1[[#This Row],[transaction_date]]-Reconciliation!L1961))</f>
        <v>1</v>
      </c>
      <c r="N1961" s="1" t="str" cm="1">
        <f t="array" ref="N1961">_xlfn.IFS(M1961="not Processed", "Not Processed",M1961&gt;2,"SLA Breached",M1961&lt;=2,"Within SLA")</f>
        <v>Within SLA</v>
      </c>
      <c r="O1961" s="1" t="str">
        <f>_xlfn.XLOOKUP(A1961,Source_data!A:A,Source_data!D:D)</f>
        <v>CARD</v>
      </c>
      <c r="P1961" s="1">
        <f t="shared" si="305"/>
        <v>0</v>
      </c>
      <c r="Q1961" s="1">
        <f t="shared" si="306"/>
        <v>0</v>
      </c>
      <c r="R1961" s="1">
        <f t="shared" si="307"/>
        <v>0</v>
      </c>
      <c r="S1961" s="1">
        <f t="shared" si="308"/>
        <v>0</v>
      </c>
      <c r="T1961" s="1">
        <f t="shared" si="309"/>
        <v>0</v>
      </c>
      <c r="U1961" s="1" t="str">
        <f>_xlfn.XLOOKUP(Table3[[#This Row],[Transaction ID]],Source_data!A:A,Source_data!E:E)</f>
        <v>Hyderabad</v>
      </c>
      <c r="V1961" s="1">
        <f>_xlfn.IFNA(_xlfn.XLOOKUP(A1961,bank_processed_transactions[transaction_id],bank_processed_transactions[processing_minutes]),"")</f>
        <v>39.6</v>
      </c>
      <c r="W1961" s="31">
        <f>_xlfn.XLOOKUP(A1961,Source_data!A:A,Source_data!B:B)</f>
        <v>46058</v>
      </c>
    </row>
    <row r="1962" spans="1:23" x14ac:dyDescent="0.3">
      <c r="A1962" s="3" t="s">
        <v>4112</v>
      </c>
      <c r="B1962" s="1">
        <f>_xlfn.XLOOKUP(A1962,bank_source_transactions__1[transaction_id],bank_source_transactions__1[amount_inr])</f>
        <v>3854.22</v>
      </c>
      <c r="C1962" s="1">
        <f>_xlfn.XLOOKUP(A1962,Processed_data!A:A,Processed_data!F:F)</f>
        <v>3854.22</v>
      </c>
      <c r="D1962" s="1" t="str">
        <f>_xlfn.XLOOKUP(A1962,bank_source_transactions__1[transaction_id],bank_source_transactions__1[transaction_status])</f>
        <v>SUCCESS</v>
      </c>
      <c r="E1962" s="1" t="str">
        <f>_xlfn.XLOOKUP(A1962,Processed_data!A:A,Processed_data!G:G)</f>
        <v>SUCCESS</v>
      </c>
      <c r="F1962" s="1">
        <f>COUNTIF(bank_processed_transactions[transaction_id],A1962)</f>
        <v>1</v>
      </c>
      <c r="G1962" s="1" t="str">
        <f t="shared" si="300"/>
        <v>found</v>
      </c>
      <c r="H1962" s="1" t="str">
        <f t="shared" si="301"/>
        <v>Not Duplicate</v>
      </c>
      <c r="I1962" s="1" t="str">
        <f t="shared" si="302"/>
        <v>match</v>
      </c>
      <c r="J1962" s="1" t="str">
        <f t="shared" si="303"/>
        <v>match</v>
      </c>
      <c r="K1962" s="1">
        <f t="shared" si="304"/>
        <v>0</v>
      </c>
      <c r="L1962" s="2">
        <f>IF(F1962=0,"not processed",_xlfn.MINIFS(Processed_data!H:H,Processed_data!A:A,A1962))</f>
        <v>46033</v>
      </c>
      <c r="M1962" s="1">
        <f>IF(F1962=0,"not processed",ABS(bank_source_transactions__1[[#This Row],[transaction_date]]-Reconciliation!L1962))</f>
        <v>1</v>
      </c>
      <c r="N1962" s="1" t="str" cm="1">
        <f t="array" ref="N1962">_xlfn.IFS(M1962="not Processed", "Not Processed",M1962&gt;2,"SLA Breached",M1962&lt;=2,"Within SLA")</f>
        <v>Within SLA</v>
      </c>
      <c r="O1962" s="1" t="str">
        <f>_xlfn.XLOOKUP(A1962,Source_data!A:A,Source_data!D:D)</f>
        <v>UPI</v>
      </c>
      <c r="P1962" s="1">
        <f t="shared" si="305"/>
        <v>0</v>
      </c>
      <c r="Q1962" s="1">
        <f t="shared" si="306"/>
        <v>0</v>
      </c>
      <c r="R1962" s="1">
        <f t="shared" si="307"/>
        <v>0</v>
      </c>
      <c r="S1962" s="1">
        <f t="shared" si="308"/>
        <v>0</v>
      </c>
      <c r="T1962" s="1">
        <f t="shared" si="309"/>
        <v>0</v>
      </c>
      <c r="U1962" s="1" t="str">
        <f>_xlfn.XLOOKUP(Table3[[#This Row],[Transaction ID]],Source_data!A:A,Source_data!E:E)</f>
        <v>Mumbai</v>
      </c>
      <c r="V1962" s="1">
        <f>_xlfn.IFNA(_xlfn.XLOOKUP(A1962,bank_processed_transactions[transaction_id],bank_processed_transactions[processing_minutes]),"")</f>
        <v>8.3000000000000007</v>
      </c>
      <c r="W1962" s="31">
        <f>_xlfn.XLOOKUP(A1962,Source_data!A:A,Source_data!B:B)</f>
        <v>46032</v>
      </c>
    </row>
    <row r="1963" spans="1:23" x14ac:dyDescent="0.3">
      <c r="A1963" s="4" t="s">
        <v>1529</v>
      </c>
      <c r="B1963" s="1">
        <f>_xlfn.XLOOKUP(A1963,bank_source_transactions__1[transaction_id],bank_source_transactions__1[amount_inr])</f>
        <v>3246.42</v>
      </c>
      <c r="C1963" s="1">
        <f>_xlfn.XLOOKUP(A1963,Processed_data!A:A,Processed_data!F:F)</f>
        <v>3246.42</v>
      </c>
      <c r="D1963" s="1" t="str">
        <f>_xlfn.XLOOKUP(A1963,bank_source_transactions__1[transaction_id],bank_source_transactions__1[transaction_status])</f>
        <v>SUCCESS</v>
      </c>
      <c r="E1963" s="1" t="str">
        <f>_xlfn.XLOOKUP(A1963,Processed_data!A:A,Processed_data!G:G)</f>
        <v>SUCCESS</v>
      </c>
      <c r="F1963" s="1">
        <f>COUNTIF(bank_processed_transactions[transaction_id],A1963)</f>
        <v>1</v>
      </c>
      <c r="G1963" s="1" t="str">
        <f t="shared" si="300"/>
        <v>found</v>
      </c>
      <c r="H1963" s="1" t="str">
        <f t="shared" si="301"/>
        <v>Not Duplicate</v>
      </c>
      <c r="I1963" s="1" t="str">
        <f t="shared" si="302"/>
        <v>match</v>
      </c>
      <c r="J1963" s="1" t="str">
        <f t="shared" si="303"/>
        <v>match</v>
      </c>
      <c r="K1963" s="1">
        <f t="shared" si="304"/>
        <v>0</v>
      </c>
      <c r="L1963" s="2">
        <f>IF(F1963=0,"not processed",_xlfn.MINIFS(Processed_data!H:H,Processed_data!A:A,A1963))</f>
        <v>46063</v>
      </c>
      <c r="M1963" s="1">
        <f>IF(F1963=0,"not processed",ABS(bank_source_transactions__1[[#This Row],[transaction_date]]-Reconciliation!L1963))</f>
        <v>3</v>
      </c>
      <c r="N1963" s="1" t="str" cm="1">
        <f t="array" ref="N1963">_xlfn.IFS(M1963="not Processed", "Not Processed",M1963&gt;2,"SLA Breached",M1963&lt;=2,"Within SLA")</f>
        <v>SLA Breached</v>
      </c>
      <c r="O1963" s="1" t="str">
        <f>_xlfn.XLOOKUP(A1963,Source_data!A:A,Source_data!D:D)</f>
        <v>NEFT</v>
      </c>
      <c r="P1963" s="1">
        <f t="shared" si="305"/>
        <v>0</v>
      </c>
      <c r="Q1963" s="1">
        <f t="shared" si="306"/>
        <v>0</v>
      </c>
      <c r="R1963" s="1">
        <f t="shared" si="307"/>
        <v>0</v>
      </c>
      <c r="S1963" s="1">
        <f t="shared" si="308"/>
        <v>0</v>
      </c>
      <c r="T1963" s="1">
        <f t="shared" si="309"/>
        <v>1</v>
      </c>
      <c r="U1963" s="1" t="str">
        <f>_xlfn.XLOOKUP(Table3[[#This Row],[Transaction ID]],Source_data!A:A,Source_data!E:E)</f>
        <v>Hyderabad</v>
      </c>
      <c r="V1963" s="1">
        <f>_xlfn.IFNA(_xlfn.XLOOKUP(A1963,bank_processed_transactions[transaction_id],bank_processed_transactions[processing_minutes]),"")</f>
        <v>15.2</v>
      </c>
      <c r="W1963" s="31">
        <f>_xlfn.XLOOKUP(A1963,Source_data!A:A,Source_data!B:B)</f>
        <v>46060</v>
      </c>
    </row>
    <row r="1964" spans="1:23" x14ac:dyDescent="0.3">
      <c r="A1964" s="3" t="s">
        <v>3675</v>
      </c>
      <c r="B1964" s="1">
        <f>_xlfn.XLOOKUP(A1964,bank_source_transactions__1[transaction_id],bank_source_transactions__1[amount_inr])</f>
        <v>1980.87</v>
      </c>
      <c r="C1964" s="1">
        <f>_xlfn.XLOOKUP(A1964,Processed_data!A:A,Processed_data!F:F)</f>
        <v>1980.87</v>
      </c>
      <c r="D1964" s="1" t="str">
        <f>_xlfn.XLOOKUP(A1964,bank_source_transactions__1[transaction_id],bank_source_transactions__1[transaction_status])</f>
        <v>SUCCESS</v>
      </c>
      <c r="E1964" s="1" t="str">
        <f>_xlfn.XLOOKUP(A1964,Processed_data!A:A,Processed_data!G:G)</f>
        <v>SUCCESS</v>
      </c>
      <c r="F1964" s="1">
        <f>COUNTIF(bank_processed_transactions[transaction_id],A1964)</f>
        <v>1</v>
      </c>
      <c r="G1964" s="1" t="str">
        <f t="shared" si="300"/>
        <v>found</v>
      </c>
      <c r="H1964" s="1" t="str">
        <f t="shared" si="301"/>
        <v>Not Duplicate</v>
      </c>
      <c r="I1964" s="1" t="str">
        <f t="shared" si="302"/>
        <v>match</v>
      </c>
      <c r="J1964" s="1" t="str">
        <f t="shared" si="303"/>
        <v>match</v>
      </c>
      <c r="K1964" s="1">
        <f t="shared" si="304"/>
        <v>0</v>
      </c>
      <c r="L1964" s="2">
        <f>IF(F1964=0,"not processed",_xlfn.MINIFS(Processed_data!H:H,Processed_data!A:A,A1964))</f>
        <v>46109</v>
      </c>
      <c r="M1964" s="1">
        <f>IF(F1964=0,"not processed",ABS(bank_source_transactions__1[[#This Row],[transaction_date]]-Reconciliation!L1964))</f>
        <v>3</v>
      </c>
      <c r="N1964" s="1" t="str" cm="1">
        <f t="array" ref="N1964">_xlfn.IFS(M1964="not Processed", "Not Processed",M1964&gt;2,"SLA Breached",M1964&lt;=2,"Within SLA")</f>
        <v>SLA Breached</v>
      </c>
      <c r="O1964" s="1" t="str">
        <f>_xlfn.XLOOKUP(A1964,Source_data!A:A,Source_data!D:D)</f>
        <v>NEFT</v>
      </c>
      <c r="P1964" s="1">
        <f t="shared" si="305"/>
        <v>0</v>
      </c>
      <c r="Q1964" s="1">
        <f t="shared" si="306"/>
        <v>0</v>
      </c>
      <c r="R1964" s="1">
        <f t="shared" si="307"/>
        <v>0</v>
      </c>
      <c r="S1964" s="1">
        <f t="shared" si="308"/>
        <v>0</v>
      </c>
      <c r="T1964" s="1">
        <f t="shared" si="309"/>
        <v>1</v>
      </c>
      <c r="U1964" s="1" t="str">
        <f>_xlfn.XLOOKUP(Table3[[#This Row],[Transaction ID]],Source_data!A:A,Source_data!E:E)</f>
        <v>Bengaluru</v>
      </c>
      <c r="V1964" s="1">
        <f>_xlfn.IFNA(_xlfn.XLOOKUP(A1964,bank_processed_transactions[transaction_id],bank_processed_transactions[processing_minutes]),"")</f>
        <v>44.8</v>
      </c>
      <c r="W1964" s="31">
        <f>_xlfn.XLOOKUP(A1964,Source_data!A:A,Source_data!B:B)</f>
        <v>46106</v>
      </c>
    </row>
    <row r="1965" spans="1:23" x14ac:dyDescent="0.3">
      <c r="A1965" s="4" t="s">
        <v>3920</v>
      </c>
      <c r="B1965" s="1">
        <f>_xlfn.XLOOKUP(A1965,bank_source_transactions__1[transaction_id],bank_source_transactions__1[amount_inr])</f>
        <v>13830.39</v>
      </c>
      <c r="C1965" s="1">
        <f>_xlfn.XLOOKUP(A1965,Processed_data!A:A,Processed_data!F:F)</f>
        <v>13830.39</v>
      </c>
      <c r="D1965" s="1" t="str">
        <f>_xlfn.XLOOKUP(A1965,bank_source_transactions__1[transaction_id],bank_source_transactions__1[transaction_status])</f>
        <v>SUCCESS</v>
      </c>
      <c r="E1965" s="1" t="str">
        <f>_xlfn.XLOOKUP(A1965,Processed_data!A:A,Processed_data!G:G)</f>
        <v>SUCCESS</v>
      </c>
      <c r="F1965" s="1">
        <f>COUNTIF(bank_processed_transactions[transaction_id],A1965)</f>
        <v>1</v>
      </c>
      <c r="G1965" s="1" t="str">
        <f t="shared" si="300"/>
        <v>found</v>
      </c>
      <c r="H1965" s="1" t="str">
        <f t="shared" si="301"/>
        <v>Not Duplicate</v>
      </c>
      <c r="I1965" s="1" t="str">
        <f t="shared" si="302"/>
        <v>match</v>
      </c>
      <c r="J1965" s="1" t="str">
        <f t="shared" si="303"/>
        <v>match</v>
      </c>
      <c r="K1965" s="1">
        <f t="shared" si="304"/>
        <v>0</v>
      </c>
      <c r="L1965" s="2">
        <f>IF(F1965=0,"not processed",_xlfn.MINIFS(Processed_data!H:H,Processed_data!A:A,A1965))</f>
        <v>46061</v>
      </c>
      <c r="M1965" s="1">
        <f>IF(F1965=0,"not processed",ABS(bank_source_transactions__1[[#This Row],[transaction_date]]-Reconciliation!L1965))</f>
        <v>5</v>
      </c>
      <c r="N1965" s="1" t="str" cm="1">
        <f t="array" ref="N1965">_xlfn.IFS(M1965="not Processed", "Not Processed",M1965&gt;2,"SLA Breached",M1965&lt;=2,"Within SLA")</f>
        <v>SLA Breached</v>
      </c>
      <c r="O1965" s="1" t="str">
        <f>_xlfn.XLOOKUP(A1965,Source_data!A:A,Source_data!D:D)</f>
        <v>UPI</v>
      </c>
      <c r="P1965" s="1">
        <f t="shared" si="305"/>
        <v>0</v>
      </c>
      <c r="Q1965" s="1">
        <f t="shared" si="306"/>
        <v>0</v>
      </c>
      <c r="R1965" s="1">
        <f t="shared" si="307"/>
        <v>0</v>
      </c>
      <c r="S1965" s="1">
        <f t="shared" si="308"/>
        <v>0</v>
      </c>
      <c r="T1965" s="1">
        <f t="shared" si="309"/>
        <v>1</v>
      </c>
      <c r="U1965" s="1" t="str">
        <f>_xlfn.XLOOKUP(Table3[[#This Row],[Transaction ID]],Source_data!A:A,Source_data!E:E)</f>
        <v>Hyderabad</v>
      </c>
      <c r="V1965" s="1">
        <f>_xlfn.IFNA(_xlfn.XLOOKUP(A1965,bank_processed_transactions[transaction_id],bank_processed_transactions[processing_minutes]),"")</f>
        <v>31.2</v>
      </c>
      <c r="W1965" s="31">
        <f>_xlfn.XLOOKUP(A1965,Source_data!A:A,Source_data!B:B)</f>
        <v>46056</v>
      </c>
    </row>
    <row r="1966" spans="1:23" x14ac:dyDescent="0.3">
      <c r="A1966" s="3" t="s">
        <v>2368</v>
      </c>
      <c r="B1966" s="1">
        <f>_xlfn.XLOOKUP(A1966,bank_source_transactions__1[transaction_id],bank_source_transactions__1[amount_inr])</f>
        <v>2171.69</v>
      </c>
      <c r="C1966" s="1">
        <f>_xlfn.XLOOKUP(A1966,Processed_data!A:A,Processed_data!F:F)</f>
        <v>2171.69</v>
      </c>
      <c r="D1966" s="1" t="str">
        <f>_xlfn.XLOOKUP(A1966,bank_source_transactions__1[transaction_id],bank_source_transactions__1[transaction_status])</f>
        <v>SUCCESS</v>
      </c>
      <c r="E1966" s="1" t="str">
        <f>_xlfn.XLOOKUP(A1966,Processed_data!A:A,Processed_data!G:G)</f>
        <v>SUCCESS</v>
      </c>
      <c r="F1966" s="1">
        <f>COUNTIF(bank_processed_transactions[transaction_id],A1966)</f>
        <v>1</v>
      </c>
      <c r="G1966" s="1" t="str">
        <f t="shared" si="300"/>
        <v>found</v>
      </c>
      <c r="H1966" s="1" t="str">
        <f t="shared" si="301"/>
        <v>Not Duplicate</v>
      </c>
      <c r="I1966" s="1" t="str">
        <f t="shared" si="302"/>
        <v>match</v>
      </c>
      <c r="J1966" s="1" t="str">
        <f t="shared" si="303"/>
        <v>match</v>
      </c>
      <c r="K1966" s="1">
        <f t="shared" si="304"/>
        <v>0</v>
      </c>
      <c r="L1966" s="2">
        <f>IF(F1966=0,"not processed",_xlfn.MINIFS(Processed_data!H:H,Processed_data!A:A,A1966))</f>
        <v>46084</v>
      </c>
      <c r="M1966" s="1">
        <f>IF(F1966=0,"not processed",ABS(bank_source_transactions__1[[#This Row],[transaction_date]]-Reconciliation!L1966))</f>
        <v>1</v>
      </c>
      <c r="N1966" s="1" t="str" cm="1">
        <f t="array" ref="N1966">_xlfn.IFS(M1966="not Processed", "Not Processed",M1966&gt;2,"SLA Breached",M1966&lt;=2,"Within SLA")</f>
        <v>Within SLA</v>
      </c>
      <c r="O1966" s="1" t="str">
        <f>_xlfn.XLOOKUP(A1966,Source_data!A:A,Source_data!D:D)</f>
        <v>NEFT</v>
      </c>
      <c r="P1966" s="1">
        <f t="shared" si="305"/>
        <v>0</v>
      </c>
      <c r="Q1966" s="1">
        <f t="shared" si="306"/>
        <v>0</v>
      </c>
      <c r="R1966" s="1">
        <f t="shared" si="307"/>
        <v>0</v>
      </c>
      <c r="S1966" s="1">
        <f t="shared" si="308"/>
        <v>0</v>
      </c>
      <c r="T1966" s="1">
        <f t="shared" si="309"/>
        <v>0</v>
      </c>
      <c r="U1966" s="1" t="str">
        <f>_xlfn.XLOOKUP(Table3[[#This Row],[Transaction ID]],Source_data!A:A,Source_data!E:E)</f>
        <v>Pune</v>
      </c>
      <c r="V1966" s="1">
        <f>_xlfn.IFNA(_xlfn.XLOOKUP(A1966,bank_processed_transactions[transaction_id],bank_processed_transactions[processing_minutes]),"")</f>
        <v>33</v>
      </c>
      <c r="W1966" s="31">
        <f>_xlfn.XLOOKUP(A1966,Source_data!A:A,Source_data!B:B)</f>
        <v>46083</v>
      </c>
    </row>
    <row r="1967" spans="1:23" x14ac:dyDescent="0.3">
      <c r="A1967" s="4" t="s">
        <v>751</v>
      </c>
      <c r="B1967" s="1">
        <f>_xlfn.XLOOKUP(A1967,bank_source_transactions__1[transaction_id],bank_source_transactions__1[amount_inr])</f>
        <v>5884.59</v>
      </c>
      <c r="C1967" s="1">
        <f>_xlfn.XLOOKUP(A1967,Processed_data!A:A,Processed_data!F:F)</f>
        <v>5884.59</v>
      </c>
      <c r="D1967" s="1" t="str">
        <f>_xlfn.XLOOKUP(A1967,bank_source_transactions__1[transaction_id],bank_source_transactions__1[transaction_status])</f>
        <v>SUCCESS</v>
      </c>
      <c r="E1967" s="1" t="str">
        <f>_xlfn.XLOOKUP(A1967,Processed_data!A:A,Processed_data!G:G)</f>
        <v>SUCCESS</v>
      </c>
      <c r="F1967" s="1">
        <f>COUNTIF(bank_processed_transactions[transaction_id],A1967)</f>
        <v>1</v>
      </c>
      <c r="G1967" s="1" t="str">
        <f t="shared" si="300"/>
        <v>found</v>
      </c>
      <c r="H1967" s="1" t="str">
        <f t="shared" si="301"/>
        <v>Not Duplicate</v>
      </c>
      <c r="I1967" s="1" t="str">
        <f t="shared" si="302"/>
        <v>match</v>
      </c>
      <c r="J1967" s="1" t="str">
        <f t="shared" si="303"/>
        <v>match</v>
      </c>
      <c r="K1967" s="1">
        <f t="shared" si="304"/>
        <v>0</v>
      </c>
      <c r="L1967" s="2">
        <f>IF(F1967=0,"not processed",_xlfn.MINIFS(Processed_data!H:H,Processed_data!A:A,A1967))</f>
        <v>46063</v>
      </c>
      <c r="M1967" s="1">
        <f>IF(F1967=0,"not processed",ABS(bank_source_transactions__1[[#This Row],[transaction_date]]-Reconciliation!L1967))</f>
        <v>3</v>
      </c>
      <c r="N1967" s="1" t="str" cm="1">
        <f t="array" ref="N1967">_xlfn.IFS(M1967="not Processed", "Not Processed",M1967&gt;2,"SLA Breached",M1967&lt;=2,"Within SLA")</f>
        <v>SLA Breached</v>
      </c>
      <c r="O1967" s="1" t="str">
        <f>_xlfn.XLOOKUP(A1967,Source_data!A:A,Source_data!D:D)</f>
        <v>UPI</v>
      </c>
      <c r="P1967" s="1">
        <f t="shared" si="305"/>
        <v>0</v>
      </c>
      <c r="Q1967" s="1">
        <f t="shared" si="306"/>
        <v>0</v>
      </c>
      <c r="R1967" s="1">
        <f t="shared" si="307"/>
        <v>0</v>
      </c>
      <c r="S1967" s="1">
        <f t="shared" si="308"/>
        <v>0</v>
      </c>
      <c r="T1967" s="1">
        <f t="shared" si="309"/>
        <v>1</v>
      </c>
      <c r="U1967" s="1" t="str">
        <f>_xlfn.XLOOKUP(Table3[[#This Row],[Transaction ID]],Source_data!A:A,Source_data!E:E)</f>
        <v>Bengaluru</v>
      </c>
      <c r="V1967" s="1">
        <f>_xlfn.IFNA(_xlfn.XLOOKUP(A1967,bank_processed_transactions[transaction_id],bank_processed_transactions[processing_minutes]),"")</f>
        <v>7.6</v>
      </c>
      <c r="W1967" s="31">
        <f>_xlfn.XLOOKUP(A1967,Source_data!A:A,Source_data!B:B)</f>
        <v>46060</v>
      </c>
    </row>
    <row r="1968" spans="1:23" x14ac:dyDescent="0.3">
      <c r="A1968" s="3" t="s">
        <v>4281</v>
      </c>
      <c r="B1968" s="1">
        <f>_xlfn.XLOOKUP(A1968,bank_source_transactions__1[transaction_id],bank_source_transactions__1[amount_inr])</f>
        <v>15169.51</v>
      </c>
      <c r="C1968" s="1">
        <f>_xlfn.XLOOKUP(A1968,Processed_data!A:A,Processed_data!F:F)</f>
        <v>16686.46</v>
      </c>
      <c r="D1968" s="1" t="str">
        <f>_xlfn.XLOOKUP(A1968,bank_source_transactions__1[transaction_id],bank_source_transactions__1[transaction_status])</f>
        <v>SUCCESS</v>
      </c>
      <c r="E1968" s="1" t="str">
        <f>_xlfn.XLOOKUP(A1968,Processed_data!A:A,Processed_data!G:G)</f>
        <v>SUCCESS</v>
      </c>
      <c r="F1968" s="1">
        <f>COUNTIF(bank_processed_transactions[transaction_id],A1968)</f>
        <v>1</v>
      </c>
      <c r="G1968" s="1" t="str">
        <f t="shared" si="300"/>
        <v>found</v>
      </c>
      <c r="H1968" s="1" t="str">
        <f t="shared" si="301"/>
        <v>Not Duplicate</v>
      </c>
      <c r="I1968" s="1" t="str">
        <f t="shared" si="302"/>
        <v>mismatch</v>
      </c>
      <c r="J1968" s="1" t="str">
        <f t="shared" si="303"/>
        <v>match</v>
      </c>
      <c r="K1968" s="1">
        <f t="shared" si="304"/>
        <v>1516.9499999999989</v>
      </c>
      <c r="L1968" s="2">
        <f>IF(F1968=0,"not processed",_xlfn.MINIFS(Processed_data!H:H,Processed_data!A:A,A1968))</f>
        <v>46059</v>
      </c>
      <c r="M1968" s="1">
        <f>IF(F1968=0,"not processed",ABS(bank_source_transactions__1[[#This Row],[transaction_date]]-Reconciliation!L1968))</f>
        <v>0</v>
      </c>
      <c r="N1968" s="1" t="str" cm="1">
        <f t="array" ref="N1968">_xlfn.IFS(M1968="not Processed", "Not Processed",M1968&gt;2,"SLA Breached",M1968&lt;=2,"Within SLA")</f>
        <v>Within SLA</v>
      </c>
      <c r="O1968" s="1" t="str">
        <f>_xlfn.XLOOKUP(A1968,Source_data!A:A,Source_data!D:D)</f>
        <v>CARD</v>
      </c>
      <c r="P1968" s="1">
        <f t="shared" si="305"/>
        <v>0</v>
      </c>
      <c r="Q1968" s="1">
        <f t="shared" si="306"/>
        <v>0</v>
      </c>
      <c r="R1968" s="1">
        <f t="shared" si="307"/>
        <v>1</v>
      </c>
      <c r="S1968" s="1">
        <f t="shared" si="308"/>
        <v>0</v>
      </c>
      <c r="T1968" s="1">
        <f t="shared" si="309"/>
        <v>0</v>
      </c>
      <c r="U1968" s="1" t="str">
        <f>_xlfn.XLOOKUP(Table3[[#This Row],[Transaction ID]],Source_data!A:A,Source_data!E:E)</f>
        <v>Mumbai</v>
      </c>
      <c r="V1968" s="1">
        <f>_xlfn.IFNA(_xlfn.XLOOKUP(A1968,bank_processed_transactions[transaction_id],bank_processed_transactions[processing_minutes]),"")</f>
        <v>16.5</v>
      </c>
      <c r="W1968" s="31">
        <f>_xlfn.XLOOKUP(A1968,Source_data!A:A,Source_data!B:B)</f>
        <v>46059</v>
      </c>
    </row>
    <row r="1969" spans="1:23" x14ac:dyDescent="0.3">
      <c r="A1969" s="4" t="s">
        <v>1686</v>
      </c>
      <c r="B1969" s="1">
        <f>_xlfn.XLOOKUP(A1969,bank_source_transactions__1[transaction_id],bank_source_transactions__1[amount_inr])</f>
        <v>2913.52</v>
      </c>
      <c r="C1969" s="1">
        <f>_xlfn.XLOOKUP(A1969,Processed_data!A:A,Processed_data!F:F)</f>
        <v>2913.52</v>
      </c>
      <c r="D1969" s="1" t="str">
        <f>_xlfn.XLOOKUP(A1969,bank_source_transactions__1[transaction_id],bank_source_transactions__1[transaction_status])</f>
        <v>FAILED</v>
      </c>
      <c r="E1969" s="1" t="str">
        <f>_xlfn.XLOOKUP(A1969,Processed_data!A:A,Processed_data!G:G)</f>
        <v>FAILED</v>
      </c>
      <c r="F1969" s="1">
        <f>COUNTIF(bank_processed_transactions[transaction_id],A1969)</f>
        <v>1</v>
      </c>
      <c r="G1969" s="1" t="str">
        <f t="shared" si="300"/>
        <v>found</v>
      </c>
      <c r="H1969" s="1" t="str">
        <f t="shared" si="301"/>
        <v>Not Duplicate</v>
      </c>
      <c r="I1969" s="1" t="str">
        <f t="shared" si="302"/>
        <v>match</v>
      </c>
      <c r="J1969" s="1" t="str">
        <f t="shared" si="303"/>
        <v>match</v>
      </c>
      <c r="K1969" s="1">
        <f t="shared" si="304"/>
        <v>0</v>
      </c>
      <c r="L1969" s="2">
        <f>IF(F1969=0,"not processed",_xlfn.MINIFS(Processed_data!H:H,Processed_data!A:A,A1969))</f>
        <v>46031</v>
      </c>
      <c r="M1969" s="1">
        <f>IF(F1969=0,"not processed",ABS(bank_source_transactions__1[[#This Row],[transaction_date]]-Reconciliation!L1969))</f>
        <v>3</v>
      </c>
      <c r="N1969" s="1" t="str" cm="1">
        <f t="array" ref="N1969">_xlfn.IFS(M1969="not Processed", "Not Processed",M1969&gt;2,"SLA Breached",M1969&lt;=2,"Within SLA")</f>
        <v>SLA Breached</v>
      </c>
      <c r="O1969" s="1" t="str">
        <f>_xlfn.XLOOKUP(A1969,Source_data!A:A,Source_data!D:D)</f>
        <v>UPI</v>
      </c>
      <c r="P1969" s="1">
        <f t="shared" si="305"/>
        <v>0</v>
      </c>
      <c r="Q1969" s="1">
        <f t="shared" si="306"/>
        <v>0</v>
      </c>
      <c r="R1969" s="1">
        <f t="shared" si="307"/>
        <v>0</v>
      </c>
      <c r="S1969" s="1">
        <f t="shared" si="308"/>
        <v>0</v>
      </c>
      <c r="T1969" s="1">
        <f t="shared" si="309"/>
        <v>1</v>
      </c>
      <c r="U1969" s="1" t="str">
        <f>_xlfn.XLOOKUP(Table3[[#This Row],[Transaction ID]],Source_data!A:A,Source_data!E:E)</f>
        <v>Pune</v>
      </c>
      <c r="V1969" s="1">
        <f>_xlfn.IFNA(_xlfn.XLOOKUP(A1969,bank_processed_transactions[transaction_id],bank_processed_transactions[processing_minutes]),"")</f>
        <v>24.3</v>
      </c>
      <c r="W1969" s="31">
        <f>_xlfn.XLOOKUP(A1969,Source_data!A:A,Source_data!B:B)</f>
        <v>46028</v>
      </c>
    </row>
    <row r="1970" spans="1:23" x14ac:dyDescent="0.3">
      <c r="A1970" s="3" t="s">
        <v>1845</v>
      </c>
      <c r="B1970" s="1">
        <f>_xlfn.XLOOKUP(A1970,bank_source_transactions__1[transaction_id],bank_source_transactions__1[amount_inr])</f>
        <v>10509.3</v>
      </c>
      <c r="C1970" s="1">
        <f>_xlfn.XLOOKUP(A1970,Processed_data!A:A,Processed_data!F:F)</f>
        <v>10509.3</v>
      </c>
      <c r="D1970" s="1" t="str">
        <f>_xlfn.XLOOKUP(A1970,bank_source_transactions__1[transaction_id],bank_source_transactions__1[transaction_status])</f>
        <v>SUCCESS</v>
      </c>
      <c r="E1970" s="1" t="str">
        <f>_xlfn.XLOOKUP(A1970,Processed_data!A:A,Processed_data!G:G)</f>
        <v>SUCCESS</v>
      </c>
      <c r="F1970" s="1">
        <f>COUNTIF(bank_processed_transactions[transaction_id],A1970)</f>
        <v>1</v>
      </c>
      <c r="G1970" s="1" t="str">
        <f t="shared" si="300"/>
        <v>found</v>
      </c>
      <c r="H1970" s="1" t="str">
        <f t="shared" si="301"/>
        <v>Not Duplicate</v>
      </c>
      <c r="I1970" s="1" t="str">
        <f t="shared" si="302"/>
        <v>match</v>
      </c>
      <c r="J1970" s="1" t="str">
        <f t="shared" si="303"/>
        <v>match</v>
      </c>
      <c r="K1970" s="1">
        <f t="shared" si="304"/>
        <v>0</v>
      </c>
      <c r="L1970" s="2">
        <f>IF(F1970=0,"not processed",_xlfn.MINIFS(Processed_data!H:H,Processed_data!A:A,A1970))</f>
        <v>46088</v>
      </c>
      <c r="M1970" s="1">
        <f>IF(F1970=0,"not processed",ABS(bank_source_transactions__1[[#This Row],[transaction_date]]-Reconciliation!L1970))</f>
        <v>3</v>
      </c>
      <c r="N1970" s="1" t="str" cm="1">
        <f t="array" ref="N1970">_xlfn.IFS(M1970="not Processed", "Not Processed",M1970&gt;2,"SLA Breached",M1970&lt;=2,"Within SLA")</f>
        <v>SLA Breached</v>
      </c>
      <c r="O1970" s="1" t="str">
        <f>_xlfn.XLOOKUP(A1970,Source_data!A:A,Source_data!D:D)</f>
        <v>NEFT</v>
      </c>
      <c r="P1970" s="1">
        <f t="shared" si="305"/>
        <v>0</v>
      </c>
      <c r="Q1970" s="1">
        <f t="shared" si="306"/>
        <v>0</v>
      </c>
      <c r="R1970" s="1">
        <f t="shared" si="307"/>
        <v>0</v>
      </c>
      <c r="S1970" s="1">
        <f t="shared" si="308"/>
        <v>0</v>
      </c>
      <c r="T1970" s="1">
        <f t="shared" si="309"/>
        <v>1</v>
      </c>
      <c r="U1970" s="1" t="str">
        <f>_xlfn.XLOOKUP(Table3[[#This Row],[Transaction ID]],Source_data!A:A,Source_data!E:E)</f>
        <v>Mumbai</v>
      </c>
      <c r="V1970" s="1">
        <f>_xlfn.IFNA(_xlfn.XLOOKUP(A1970,bank_processed_transactions[transaction_id],bank_processed_transactions[processing_minutes]),"")</f>
        <v>31</v>
      </c>
      <c r="W1970" s="31">
        <f>_xlfn.XLOOKUP(A1970,Source_data!A:A,Source_data!B:B)</f>
        <v>46085</v>
      </c>
    </row>
    <row r="1971" spans="1:23" x14ac:dyDescent="0.3">
      <c r="A1971" s="4" t="s">
        <v>1232</v>
      </c>
      <c r="B1971" s="1">
        <f>_xlfn.XLOOKUP(A1971,bank_source_transactions__1[transaction_id],bank_source_transactions__1[amount_inr])</f>
        <v>6563.06</v>
      </c>
      <c r="C1971" s="1">
        <f>_xlfn.XLOOKUP(A1971,Processed_data!A:A,Processed_data!F:F)</f>
        <v>6563.06</v>
      </c>
      <c r="D1971" s="1" t="str">
        <f>_xlfn.XLOOKUP(A1971,bank_source_transactions__1[transaction_id],bank_source_transactions__1[transaction_status])</f>
        <v>SUCCESS</v>
      </c>
      <c r="E1971" s="1" t="str">
        <f>_xlfn.XLOOKUP(A1971,Processed_data!A:A,Processed_data!G:G)</f>
        <v>SUCCESS</v>
      </c>
      <c r="F1971" s="1">
        <f>COUNTIF(bank_processed_transactions[transaction_id],A1971)</f>
        <v>1</v>
      </c>
      <c r="G1971" s="1" t="str">
        <f t="shared" si="300"/>
        <v>found</v>
      </c>
      <c r="H1971" s="1" t="str">
        <f t="shared" si="301"/>
        <v>Not Duplicate</v>
      </c>
      <c r="I1971" s="1" t="str">
        <f t="shared" si="302"/>
        <v>match</v>
      </c>
      <c r="J1971" s="1" t="str">
        <f t="shared" si="303"/>
        <v>match</v>
      </c>
      <c r="K1971" s="1">
        <f t="shared" si="304"/>
        <v>0</v>
      </c>
      <c r="L1971" s="2">
        <f>IF(F1971=0,"not processed",_xlfn.MINIFS(Processed_data!H:H,Processed_data!A:A,A1971))</f>
        <v>46091</v>
      </c>
      <c r="M1971" s="1">
        <f>IF(F1971=0,"not processed",ABS(bank_source_transactions__1[[#This Row],[transaction_date]]-Reconciliation!L1971))</f>
        <v>0</v>
      </c>
      <c r="N1971" s="1" t="str" cm="1">
        <f t="array" ref="N1971">_xlfn.IFS(M1971="not Processed", "Not Processed",M1971&gt;2,"SLA Breached",M1971&lt;=2,"Within SLA")</f>
        <v>Within SLA</v>
      </c>
      <c r="O1971" s="1" t="str">
        <f>_xlfn.XLOOKUP(A1971,Source_data!A:A,Source_data!D:D)</f>
        <v>UPI</v>
      </c>
      <c r="P1971" s="1">
        <f t="shared" si="305"/>
        <v>0</v>
      </c>
      <c r="Q1971" s="1">
        <f t="shared" si="306"/>
        <v>0</v>
      </c>
      <c r="R1971" s="1">
        <f t="shared" si="307"/>
        <v>0</v>
      </c>
      <c r="S1971" s="1">
        <f t="shared" si="308"/>
        <v>0</v>
      </c>
      <c r="T1971" s="1">
        <f t="shared" si="309"/>
        <v>0</v>
      </c>
      <c r="U1971" s="1" t="str">
        <f>_xlfn.XLOOKUP(Table3[[#This Row],[Transaction ID]],Source_data!A:A,Source_data!E:E)</f>
        <v>Mumbai</v>
      </c>
      <c r="V1971" s="1">
        <f>_xlfn.IFNA(_xlfn.XLOOKUP(A1971,bank_processed_transactions[transaction_id],bank_processed_transactions[processing_minutes]),"")</f>
        <v>57.7</v>
      </c>
      <c r="W1971" s="31">
        <f>_xlfn.XLOOKUP(A1971,Source_data!A:A,Source_data!B:B)</f>
        <v>46091</v>
      </c>
    </row>
    <row r="1972" spans="1:23" x14ac:dyDescent="0.3">
      <c r="A1972" s="3" t="s">
        <v>4939</v>
      </c>
      <c r="B1972" s="1">
        <f>_xlfn.XLOOKUP(A1972,bank_source_transactions__1[transaction_id],bank_source_transactions__1[amount_inr])</f>
        <v>2234.36</v>
      </c>
      <c r="C1972" s="1">
        <f>_xlfn.XLOOKUP(A1972,Processed_data!A:A,Processed_data!F:F)</f>
        <v>2234.36</v>
      </c>
      <c r="D1972" s="1" t="str">
        <f>_xlfn.XLOOKUP(A1972,bank_source_transactions__1[transaction_id],bank_source_transactions__1[transaction_status])</f>
        <v>SUCCESS</v>
      </c>
      <c r="E1972" s="1" t="str">
        <f>_xlfn.XLOOKUP(A1972,Processed_data!A:A,Processed_data!G:G)</f>
        <v>SUCCESS</v>
      </c>
      <c r="F1972" s="1">
        <f>COUNTIF(bank_processed_transactions[transaction_id],A1972)</f>
        <v>1</v>
      </c>
      <c r="G1972" s="1" t="str">
        <f t="shared" si="300"/>
        <v>found</v>
      </c>
      <c r="H1972" s="1" t="str">
        <f t="shared" si="301"/>
        <v>Not Duplicate</v>
      </c>
      <c r="I1972" s="1" t="str">
        <f t="shared" si="302"/>
        <v>match</v>
      </c>
      <c r="J1972" s="1" t="str">
        <f t="shared" si="303"/>
        <v>match</v>
      </c>
      <c r="K1972" s="1">
        <f t="shared" si="304"/>
        <v>0</v>
      </c>
      <c r="L1972" s="2">
        <f>IF(F1972=0,"not processed",_xlfn.MINIFS(Processed_data!H:H,Processed_data!A:A,A1972))</f>
        <v>46036</v>
      </c>
      <c r="M1972" s="1">
        <f>IF(F1972=0,"not processed",ABS(bank_source_transactions__1[[#This Row],[transaction_date]]-Reconciliation!L1972))</f>
        <v>0</v>
      </c>
      <c r="N1972" s="1" t="str" cm="1">
        <f t="array" ref="N1972">_xlfn.IFS(M1972="not Processed", "Not Processed",M1972&gt;2,"SLA Breached",M1972&lt;=2,"Within SLA")</f>
        <v>Within SLA</v>
      </c>
      <c r="O1972" s="1" t="str">
        <f>_xlfn.XLOOKUP(A1972,Source_data!A:A,Source_data!D:D)</f>
        <v>UPI</v>
      </c>
      <c r="P1972" s="1">
        <f t="shared" si="305"/>
        <v>0</v>
      </c>
      <c r="Q1972" s="1">
        <f t="shared" si="306"/>
        <v>0</v>
      </c>
      <c r="R1972" s="1">
        <f t="shared" si="307"/>
        <v>0</v>
      </c>
      <c r="S1972" s="1">
        <f t="shared" si="308"/>
        <v>0</v>
      </c>
      <c r="T1972" s="1">
        <f t="shared" si="309"/>
        <v>0</v>
      </c>
      <c r="U1972" s="1" t="str">
        <f>_xlfn.XLOOKUP(Table3[[#This Row],[Transaction ID]],Source_data!A:A,Source_data!E:E)</f>
        <v>Bengaluru</v>
      </c>
      <c r="V1972" s="1">
        <f>_xlfn.IFNA(_xlfn.XLOOKUP(A1972,bank_processed_transactions[transaction_id],bank_processed_transactions[processing_minutes]),"")</f>
        <v>14.4</v>
      </c>
      <c r="W1972" s="31">
        <f>_xlfn.XLOOKUP(A1972,Source_data!A:A,Source_data!B:B)</f>
        <v>46036</v>
      </c>
    </row>
    <row r="1973" spans="1:23" x14ac:dyDescent="0.3">
      <c r="A1973" s="4" t="s">
        <v>5027</v>
      </c>
      <c r="B1973" s="1">
        <f>_xlfn.XLOOKUP(A1973,bank_source_transactions__1[transaction_id],bank_source_transactions__1[amount_inr])</f>
        <v>3172.41</v>
      </c>
      <c r="C1973" s="1" t="e">
        <f>_xlfn.XLOOKUP(A1973,Processed_data!A:A,Processed_data!F:F)</f>
        <v>#N/A</v>
      </c>
      <c r="D1973" s="1" t="str">
        <f>_xlfn.XLOOKUP(A1973,bank_source_transactions__1[transaction_id],bank_source_transactions__1[transaction_status])</f>
        <v>SUCCESS</v>
      </c>
      <c r="E1973" s="1" t="e">
        <f>_xlfn.XLOOKUP(A1973,Processed_data!A:A,Processed_data!G:G)</f>
        <v>#N/A</v>
      </c>
      <c r="F1973" s="1">
        <f>COUNTIF(bank_processed_transactions[transaction_id],A1973)</f>
        <v>0</v>
      </c>
      <c r="G1973" s="1" t="str">
        <f t="shared" si="300"/>
        <v>missing</v>
      </c>
      <c r="H1973" s="1" t="str">
        <f t="shared" si="301"/>
        <v>Not Duplicate</v>
      </c>
      <c r="I1973" s="1" t="str">
        <f t="shared" si="302"/>
        <v>not processed</v>
      </c>
      <c r="J1973" s="1" t="str">
        <f t="shared" si="303"/>
        <v>not processed</v>
      </c>
      <c r="K1973" s="1" t="str">
        <f t="shared" si="304"/>
        <v>missing</v>
      </c>
      <c r="L1973" s="2" t="str">
        <f>IF(F1973=0,"not processed",_xlfn.MINIFS(Processed_data!H:H,Processed_data!A:A,A1973))</f>
        <v>not processed</v>
      </c>
      <c r="M1973" s="1" t="str">
        <f>IF(F1973=0,"not processed",ABS(bank_source_transactions__1[[#This Row],[transaction_date]]-Reconciliation!L1973))</f>
        <v>not processed</v>
      </c>
      <c r="N1973" s="1" t="str" cm="1">
        <f t="array" ref="N1973">_xlfn.IFS(M1973="not Processed", "Not Processed",M1973&gt;2,"SLA Breached",M1973&lt;=2,"Within SLA")</f>
        <v>Not Processed</v>
      </c>
      <c r="O1973" s="1" t="str">
        <f>_xlfn.XLOOKUP(A1973,Source_data!A:A,Source_data!D:D)</f>
        <v>NEFT</v>
      </c>
      <c r="P1973" s="1">
        <f t="shared" si="305"/>
        <v>1</v>
      </c>
      <c r="Q1973" s="1">
        <f t="shared" si="306"/>
        <v>0</v>
      </c>
      <c r="R1973" s="1">
        <f t="shared" si="307"/>
        <v>0</v>
      </c>
      <c r="S1973" s="1">
        <f t="shared" si="308"/>
        <v>0</v>
      </c>
      <c r="T1973" s="1">
        <f t="shared" si="309"/>
        <v>0</v>
      </c>
      <c r="U1973" s="1" t="str">
        <f>_xlfn.XLOOKUP(Table3[[#This Row],[Transaction ID]],Source_data!A:A,Source_data!E:E)</f>
        <v>Bengaluru</v>
      </c>
      <c r="V1973" s="1" t="str">
        <f>_xlfn.IFNA(_xlfn.XLOOKUP(A1973,bank_processed_transactions[transaction_id],bank_processed_transactions[processing_minutes]),"")</f>
        <v/>
      </c>
      <c r="W1973" s="31">
        <f>_xlfn.XLOOKUP(A1973,Source_data!A:A,Source_data!B:B)</f>
        <v>46088</v>
      </c>
    </row>
    <row r="1974" spans="1:23" x14ac:dyDescent="0.3">
      <c r="A1974" s="3" t="s">
        <v>3358</v>
      </c>
      <c r="B1974" s="1">
        <f>_xlfn.XLOOKUP(A1974,bank_source_transactions__1[transaction_id],bank_source_transactions__1[amount_inr])</f>
        <v>675.13</v>
      </c>
      <c r="C1974" s="1">
        <f>_xlfn.XLOOKUP(A1974,Processed_data!A:A,Processed_data!F:F)</f>
        <v>675.13</v>
      </c>
      <c r="D1974" s="1" t="str">
        <f>_xlfn.XLOOKUP(A1974,bank_source_transactions__1[transaction_id],bank_source_transactions__1[transaction_status])</f>
        <v>SUCCESS</v>
      </c>
      <c r="E1974" s="1" t="str">
        <f>_xlfn.XLOOKUP(A1974,Processed_data!A:A,Processed_data!G:G)</f>
        <v>SUCCESS</v>
      </c>
      <c r="F1974" s="1">
        <f>COUNTIF(bank_processed_transactions[transaction_id],A1974)</f>
        <v>1</v>
      </c>
      <c r="G1974" s="1" t="str">
        <f t="shared" si="300"/>
        <v>found</v>
      </c>
      <c r="H1974" s="1" t="str">
        <f t="shared" si="301"/>
        <v>Not Duplicate</v>
      </c>
      <c r="I1974" s="1" t="str">
        <f t="shared" si="302"/>
        <v>match</v>
      </c>
      <c r="J1974" s="1" t="str">
        <f t="shared" si="303"/>
        <v>match</v>
      </c>
      <c r="K1974" s="1">
        <f t="shared" si="304"/>
        <v>0</v>
      </c>
      <c r="L1974" s="2">
        <f>IF(F1974=0,"not processed",_xlfn.MINIFS(Processed_data!H:H,Processed_data!A:A,A1974))</f>
        <v>46071</v>
      </c>
      <c r="M1974" s="1">
        <f>IF(F1974=0,"not processed",ABS(bank_source_transactions__1[[#This Row],[transaction_date]]-Reconciliation!L1974))</f>
        <v>0</v>
      </c>
      <c r="N1974" s="1" t="str" cm="1">
        <f t="array" ref="N1974">_xlfn.IFS(M1974="not Processed", "Not Processed",M1974&gt;2,"SLA Breached",M1974&lt;=2,"Within SLA")</f>
        <v>Within SLA</v>
      </c>
      <c r="O1974" s="1" t="str">
        <f>_xlfn.XLOOKUP(A1974,Source_data!A:A,Source_data!D:D)</f>
        <v>IMPS</v>
      </c>
      <c r="P1974" s="1">
        <f t="shared" si="305"/>
        <v>0</v>
      </c>
      <c r="Q1974" s="1">
        <f t="shared" si="306"/>
        <v>0</v>
      </c>
      <c r="R1974" s="1">
        <f t="shared" si="307"/>
        <v>0</v>
      </c>
      <c r="S1974" s="1">
        <f t="shared" si="308"/>
        <v>0</v>
      </c>
      <c r="T1974" s="1">
        <f t="shared" si="309"/>
        <v>0</v>
      </c>
      <c r="U1974" s="1" t="str">
        <f>_xlfn.XLOOKUP(Table3[[#This Row],[Transaction ID]],Source_data!A:A,Source_data!E:E)</f>
        <v>Hyderabad</v>
      </c>
      <c r="V1974" s="1">
        <f>_xlfn.IFNA(_xlfn.XLOOKUP(A1974,bank_processed_transactions[transaction_id],bank_processed_transactions[processing_minutes]),"")</f>
        <v>9.4</v>
      </c>
      <c r="W1974" s="31">
        <f>_xlfn.XLOOKUP(A1974,Source_data!A:A,Source_data!B:B)</f>
        <v>46071</v>
      </c>
    </row>
    <row r="1975" spans="1:23" x14ac:dyDescent="0.3">
      <c r="A1975" s="4" t="s">
        <v>4797</v>
      </c>
      <c r="B1975" s="1">
        <f>_xlfn.XLOOKUP(A1975,bank_source_transactions__1[transaction_id],bank_source_transactions__1[amount_inr])</f>
        <v>2349.3200000000002</v>
      </c>
      <c r="C1975" s="1">
        <f>_xlfn.XLOOKUP(A1975,Processed_data!A:A,Processed_data!F:F)</f>
        <v>2349.3200000000002</v>
      </c>
      <c r="D1975" s="1" t="str">
        <f>_xlfn.XLOOKUP(A1975,bank_source_transactions__1[transaction_id],bank_source_transactions__1[transaction_status])</f>
        <v>SUCCESS</v>
      </c>
      <c r="E1975" s="1" t="str">
        <f>_xlfn.XLOOKUP(A1975,Processed_data!A:A,Processed_data!G:G)</f>
        <v>SUCCESS</v>
      </c>
      <c r="F1975" s="1">
        <f>COUNTIF(bank_processed_transactions[transaction_id],A1975)</f>
        <v>1</v>
      </c>
      <c r="G1975" s="1" t="str">
        <f t="shared" si="300"/>
        <v>found</v>
      </c>
      <c r="H1975" s="1" t="str">
        <f t="shared" si="301"/>
        <v>Not Duplicate</v>
      </c>
      <c r="I1975" s="1" t="str">
        <f t="shared" si="302"/>
        <v>match</v>
      </c>
      <c r="J1975" s="1" t="str">
        <f t="shared" si="303"/>
        <v>match</v>
      </c>
      <c r="K1975" s="1">
        <f t="shared" si="304"/>
        <v>0</v>
      </c>
      <c r="L1975" s="2">
        <f>IF(F1975=0,"not processed",_xlfn.MINIFS(Processed_data!H:H,Processed_data!A:A,A1975))</f>
        <v>46035</v>
      </c>
      <c r="M1975" s="1">
        <f>IF(F1975=0,"not processed",ABS(bank_source_transactions__1[[#This Row],[transaction_date]]-Reconciliation!L1975))</f>
        <v>1</v>
      </c>
      <c r="N1975" s="1" t="str" cm="1">
        <f t="array" ref="N1975">_xlfn.IFS(M1975="not Processed", "Not Processed",M1975&gt;2,"SLA Breached",M1975&lt;=2,"Within SLA")</f>
        <v>Within SLA</v>
      </c>
      <c r="O1975" s="1" t="str">
        <f>_xlfn.XLOOKUP(A1975,Source_data!A:A,Source_data!D:D)</f>
        <v>CARD</v>
      </c>
      <c r="P1975" s="1">
        <f t="shared" si="305"/>
        <v>0</v>
      </c>
      <c r="Q1975" s="1">
        <f t="shared" si="306"/>
        <v>0</v>
      </c>
      <c r="R1975" s="1">
        <f t="shared" si="307"/>
        <v>0</v>
      </c>
      <c r="S1975" s="1">
        <f t="shared" si="308"/>
        <v>0</v>
      </c>
      <c r="T1975" s="1">
        <f t="shared" si="309"/>
        <v>0</v>
      </c>
      <c r="U1975" s="1" t="str">
        <f>_xlfn.XLOOKUP(Table3[[#This Row],[Transaction ID]],Source_data!A:A,Source_data!E:E)</f>
        <v>Bengaluru</v>
      </c>
      <c r="V1975" s="1">
        <f>_xlfn.IFNA(_xlfn.XLOOKUP(A1975,bank_processed_transactions[transaction_id],bank_processed_transactions[processing_minutes]),"")</f>
        <v>29.9</v>
      </c>
      <c r="W1975" s="31">
        <f>_xlfn.XLOOKUP(A1975,Source_data!A:A,Source_data!B:B)</f>
        <v>46034</v>
      </c>
    </row>
    <row r="1976" spans="1:23" x14ac:dyDescent="0.3">
      <c r="A1976" s="3" t="s">
        <v>3250</v>
      </c>
      <c r="B1976" s="1">
        <f>_xlfn.XLOOKUP(A1976,bank_source_transactions__1[transaction_id],bank_source_transactions__1[amount_inr])</f>
        <v>4217.51</v>
      </c>
      <c r="C1976" s="1">
        <f>_xlfn.XLOOKUP(A1976,Processed_data!A:A,Processed_data!F:F)</f>
        <v>4217.51</v>
      </c>
      <c r="D1976" s="1" t="str">
        <f>_xlfn.XLOOKUP(A1976,bank_source_transactions__1[transaction_id],bank_source_transactions__1[transaction_status])</f>
        <v>SUCCESS</v>
      </c>
      <c r="E1976" s="1" t="str">
        <f>_xlfn.XLOOKUP(A1976,Processed_data!A:A,Processed_data!G:G)</f>
        <v>SUCCESS</v>
      </c>
      <c r="F1976" s="1">
        <f>COUNTIF(bank_processed_transactions[transaction_id],A1976)</f>
        <v>1</v>
      </c>
      <c r="G1976" s="1" t="str">
        <f t="shared" si="300"/>
        <v>found</v>
      </c>
      <c r="H1976" s="1" t="str">
        <f t="shared" si="301"/>
        <v>Not Duplicate</v>
      </c>
      <c r="I1976" s="1" t="str">
        <f t="shared" si="302"/>
        <v>match</v>
      </c>
      <c r="J1976" s="1" t="str">
        <f t="shared" si="303"/>
        <v>match</v>
      </c>
      <c r="K1976" s="1">
        <f t="shared" si="304"/>
        <v>0</v>
      </c>
      <c r="L1976" s="2">
        <f>IF(F1976=0,"not processed",_xlfn.MINIFS(Processed_data!H:H,Processed_data!A:A,A1976))</f>
        <v>46079</v>
      </c>
      <c r="M1976" s="1">
        <f>IF(F1976=0,"not processed",ABS(bank_source_transactions__1[[#This Row],[transaction_date]]-Reconciliation!L1976))</f>
        <v>3</v>
      </c>
      <c r="N1976" s="1" t="str" cm="1">
        <f t="array" ref="N1976">_xlfn.IFS(M1976="not Processed", "Not Processed",M1976&gt;2,"SLA Breached",M1976&lt;=2,"Within SLA")</f>
        <v>SLA Breached</v>
      </c>
      <c r="O1976" s="1" t="str">
        <f>_xlfn.XLOOKUP(A1976,Source_data!A:A,Source_data!D:D)</f>
        <v>IMPS</v>
      </c>
      <c r="P1976" s="1">
        <f t="shared" si="305"/>
        <v>0</v>
      </c>
      <c r="Q1976" s="1">
        <f t="shared" si="306"/>
        <v>0</v>
      </c>
      <c r="R1976" s="1">
        <f t="shared" si="307"/>
        <v>0</v>
      </c>
      <c r="S1976" s="1">
        <f t="shared" si="308"/>
        <v>0</v>
      </c>
      <c r="T1976" s="1">
        <f t="shared" si="309"/>
        <v>1</v>
      </c>
      <c r="U1976" s="1" t="str">
        <f>_xlfn.XLOOKUP(Table3[[#This Row],[Transaction ID]],Source_data!A:A,Source_data!E:E)</f>
        <v>Mumbai</v>
      </c>
      <c r="V1976" s="1">
        <f>_xlfn.IFNA(_xlfn.XLOOKUP(A1976,bank_processed_transactions[transaction_id],bank_processed_transactions[processing_minutes]),"")</f>
        <v>10.199999999999999</v>
      </c>
      <c r="W1976" s="31">
        <f>_xlfn.XLOOKUP(A1976,Source_data!A:A,Source_data!B:B)</f>
        <v>46076</v>
      </c>
    </row>
    <row r="1977" spans="1:23" x14ac:dyDescent="0.3">
      <c r="A1977" s="4" t="s">
        <v>4497</v>
      </c>
      <c r="B1977" s="1">
        <f>_xlfn.XLOOKUP(A1977,bank_source_transactions__1[transaction_id],bank_source_transactions__1[amount_inr])</f>
        <v>3797.36</v>
      </c>
      <c r="C1977" s="1">
        <f>_xlfn.XLOOKUP(A1977,Processed_data!A:A,Processed_data!F:F)</f>
        <v>3797.36</v>
      </c>
      <c r="D1977" s="1" t="str">
        <f>_xlfn.XLOOKUP(A1977,bank_source_transactions__1[transaction_id],bank_source_transactions__1[transaction_status])</f>
        <v>SUCCESS</v>
      </c>
      <c r="E1977" s="1" t="str">
        <f>_xlfn.XLOOKUP(A1977,Processed_data!A:A,Processed_data!G:G)</f>
        <v>SUCCESS</v>
      </c>
      <c r="F1977" s="1">
        <f>COUNTIF(bank_processed_transactions[transaction_id],A1977)</f>
        <v>1</v>
      </c>
      <c r="G1977" s="1" t="str">
        <f t="shared" si="300"/>
        <v>found</v>
      </c>
      <c r="H1977" s="1" t="str">
        <f t="shared" si="301"/>
        <v>Not Duplicate</v>
      </c>
      <c r="I1977" s="1" t="str">
        <f t="shared" si="302"/>
        <v>match</v>
      </c>
      <c r="J1977" s="1" t="str">
        <f t="shared" si="303"/>
        <v>match</v>
      </c>
      <c r="K1977" s="1">
        <f t="shared" si="304"/>
        <v>0</v>
      </c>
      <c r="L1977" s="2">
        <f>IF(F1977=0,"not processed",_xlfn.MINIFS(Processed_data!H:H,Processed_data!A:A,A1977))</f>
        <v>46110</v>
      </c>
      <c r="M1977" s="1">
        <f>IF(F1977=0,"not processed",ABS(bank_source_transactions__1[[#This Row],[transaction_date]]-Reconciliation!L1977))</f>
        <v>0</v>
      </c>
      <c r="N1977" s="1" t="str" cm="1">
        <f t="array" ref="N1977">_xlfn.IFS(M1977="not Processed", "Not Processed",M1977&gt;2,"SLA Breached",M1977&lt;=2,"Within SLA")</f>
        <v>Within SLA</v>
      </c>
      <c r="O1977" s="1" t="str">
        <f>_xlfn.XLOOKUP(A1977,Source_data!A:A,Source_data!D:D)</f>
        <v>UPI</v>
      </c>
      <c r="P1977" s="1">
        <f t="shared" si="305"/>
        <v>0</v>
      </c>
      <c r="Q1977" s="1">
        <f t="shared" si="306"/>
        <v>0</v>
      </c>
      <c r="R1977" s="1">
        <f t="shared" si="307"/>
        <v>0</v>
      </c>
      <c r="S1977" s="1">
        <f t="shared" si="308"/>
        <v>0</v>
      </c>
      <c r="T1977" s="1">
        <f t="shared" si="309"/>
        <v>0</v>
      </c>
      <c r="U1977" s="1" t="str">
        <f>_xlfn.XLOOKUP(Table3[[#This Row],[Transaction ID]],Source_data!A:A,Source_data!E:E)</f>
        <v>Hyderabad</v>
      </c>
      <c r="V1977" s="1">
        <f>_xlfn.IFNA(_xlfn.XLOOKUP(A1977,bank_processed_transactions[transaction_id],bank_processed_transactions[processing_minutes]),"")</f>
        <v>33.5</v>
      </c>
      <c r="W1977" s="31">
        <f>_xlfn.XLOOKUP(A1977,Source_data!A:A,Source_data!B:B)</f>
        <v>46110</v>
      </c>
    </row>
    <row r="1978" spans="1:23" x14ac:dyDescent="0.3">
      <c r="A1978" s="3" t="s">
        <v>4321</v>
      </c>
      <c r="B1978" s="1">
        <f>_xlfn.XLOOKUP(A1978,bank_source_transactions__1[transaction_id],bank_source_transactions__1[amount_inr])</f>
        <v>1939.56</v>
      </c>
      <c r="C1978" s="1">
        <f>_xlfn.XLOOKUP(A1978,Processed_data!A:A,Processed_data!F:F)</f>
        <v>1939.56</v>
      </c>
      <c r="D1978" s="1" t="str">
        <f>_xlfn.XLOOKUP(A1978,bank_source_transactions__1[transaction_id],bank_source_transactions__1[transaction_status])</f>
        <v>SUCCESS</v>
      </c>
      <c r="E1978" s="1" t="str">
        <f>_xlfn.XLOOKUP(A1978,Processed_data!A:A,Processed_data!G:G)</f>
        <v>SUCCESS</v>
      </c>
      <c r="F1978" s="1">
        <f>COUNTIF(bank_processed_transactions[transaction_id],A1978)</f>
        <v>1</v>
      </c>
      <c r="G1978" s="1" t="str">
        <f t="shared" si="300"/>
        <v>found</v>
      </c>
      <c r="H1978" s="1" t="str">
        <f t="shared" si="301"/>
        <v>Not Duplicate</v>
      </c>
      <c r="I1978" s="1" t="str">
        <f t="shared" si="302"/>
        <v>match</v>
      </c>
      <c r="J1978" s="1" t="str">
        <f t="shared" si="303"/>
        <v>match</v>
      </c>
      <c r="K1978" s="1">
        <f t="shared" si="304"/>
        <v>0</v>
      </c>
      <c r="L1978" s="2">
        <f>IF(F1978=0,"not processed",_xlfn.MINIFS(Processed_data!H:H,Processed_data!A:A,A1978))</f>
        <v>46093</v>
      </c>
      <c r="M1978" s="1">
        <f>IF(F1978=0,"not processed",ABS(bank_source_transactions__1[[#This Row],[transaction_date]]-Reconciliation!L1978))</f>
        <v>3</v>
      </c>
      <c r="N1978" s="1" t="str" cm="1">
        <f t="array" ref="N1978">_xlfn.IFS(M1978="not Processed", "Not Processed",M1978&gt;2,"SLA Breached",M1978&lt;=2,"Within SLA")</f>
        <v>SLA Breached</v>
      </c>
      <c r="O1978" s="1" t="str">
        <f>_xlfn.XLOOKUP(A1978,Source_data!A:A,Source_data!D:D)</f>
        <v>NEFT</v>
      </c>
      <c r="P1978" s="1">
        <f t="shared" si="305"/>
        <v>0</v>
      </c>
      <c r="Q1978" s="1">
        <f t="shared" si="306"/>
        <v>0</v>
      </c>
      <c r="R1978" s="1">
        <f t="shared" si="307"/>
        <v>0</v>
      </c>
      <c r="S1978" s="1">
        <f t="shared" si="308"/>
        <v>0</v>
      </c>
      <c r="T1978" s="1">
        <f t="shared" si="309"/>
        <v>1</v>
      </c>
      <c r="U1978" s="1" t="str">
        <f>_xlfn.XLOOKUP(Table3[[#This Row],[Transaction ID]],Source_data!A:A,Source_data!E:E)</f>
        <v>Hyderabad</v>
      </c>
      <c r="V1978" s="1">
        <f>_xlfn.IFNA(_xlfn.XLOOKUP(A1978,bank_processed_transactions[transaction_id],bank_processed_transactions[processing_minutes]),"")</f>
        <v>12.9</v>
      </c>
      <c r="W1978" s="31">
        <f>_xlfn.XLOOKUP(A1978,Source_data!A:A,Source_data!B:B)</f>
        <v>46090</v>
      </c>
    </row>
    <row r="1979" spans="1:23" x14ac:dyDescent="0.3">
      <c r="A1979" s="4" t="s">
        <v>4496</v>
      </c>
      <c r="B1979" s="1">
        <f>_xlfn.XLOOKUP(A1979,bank_source_transactions__1[transaction_id],bank_source_transactions__1[amount_inr])</f>
        <v>4090.97</v>
      </c>
      <c r="C1979" s="1">
        <f>_xlfn.XLOOKUP(A1979,Processed_data!A:A,Processed_data!F:F)</f>
        <v>4090.97</v>
      </c>
      <c r="D1979" s="1" t="str">
        <f>_xlfn.XLOOKUP(A1979,bank_source_transactions__1[transaction_id],bank_source_transactions__1[transaction_status])</f>
        <v>SUCCESS</v>
      </c>
      <c r="E1979" s="1" t="str">
        <f>_xlfn.XLOOKUP(A1979,Processed_data!A:A,Processed_data!G:G)</f>
        <v>SUCCESS</v>
      </c>
      <c r="F1979" s="1">
        <f>COUNTIF(bank_processed_transactions[transaction_id],A1979)</f>
        <v>1</v>
      </c>
      <c r="G1979" s="1" t="str">
        <f t="shared" si="300"/>
        <v>found</v>
      </c>
      <c r="H1979" s="1" t="str">
        <f t="shared" si="301"/>
        <v>Not Duplicate</v>
      </c>
      <c r="I1979" s="1" t="str">
        <f t="shared" si="302"/>
        <v>match</v>
      </c>
      <c r="J1979" s="1" t="str">
        <f t="shared" si="303"/>
        <v>match</v>
      </c>
      <c r="K1979" s="1">
        <f t="shared" si="304"/>
        <v>0</v>
      </c>
      <c r="L1979" s="2">
        <f>IF(F1979=0,"not processed",_xlfn.MINIFS(Processed_data!H:H,Processed_data!A:A,A1979))</f>
        <v>46066</v>
      </c>
      <c r="M1979" s="1">
        <f>IF(F1979=0,"not processed",ABS(bank_source_transactions__1[[#This Row],[transaction_date]]-Reconciliation!L1979))</f>
        <v>2</v>
      </c>
      <c r="N1979" s="1" t="str" cm="1">
        <f t="array" ref="N1979">_xlfn.IFS(M1979="not Processed", "Not Processed",M1979&gt;2,"SLA Breached",M1979&lt;=2,"Within SLA")</f>
        <v>Within SLA</v>
      </c>
      <c r="O1979" s="1" t="str">
        <f>_xlfn.XLOOKUP(A1979,Source_data!A:A,Source_data!D:D)</f>
        <v>UPI</v>
      </c>
      <c r="P1979" s="1">
        <f t="shared" si="305"/>
        <v>0</v>
      </c>
      <c r="Q1979" s="1">
        <f t="shared" si="306"/>
        <v>0</v>
      </c>
      <c r="R1979" s="1">
        <f t="shared" si="307"/>
        <v>0</v>
      </c>
      <c r="S1979" s="1">
        <f t="shared" si="308"/>
        <v>0</v>
      </c>
      <c r="T1979" s="1">
        <f t="shared" si="309"/>
        <v>0</v>
      </c>
      <c r="U1979" s="1" t="str">
        <f>_xlfn.XLOOKUP(Table3[[#This Row],[Transaction ID]],Source_data!A:A,Source_data!E:E)</f>
        <v>Hyderabad</v>
      </c>
      <c r="V1979" s="1">
        <f>_xlfn.IFNA(_xlfn.XLOOKUP(A1979,bank_processed_transactions[transaction_id],bank_processed_transactions[processing_minutes]),"")</f>
        <v>35.1</v>
      </c>
      <c r="W1979" s="31">
        <f>_xlfn.XLOOKUP(A1979,Source_data!A:A,Source_data!B:B)</f>
        <v>46064</v>
      </c>
    </row>
    <row r="1980" spans="1:23" x14ac:dyDescent="0.3">
      <c r="A1980" s="3" t="s">
        <v>1437</v>
      </c>
      <c r="B1980" s="1">
        <f>_xlfn.XLOOKUP(A1980,bank_source_transactions__1[transaction_id],bank_source_transactions__1[amount_inr])</f>
        <v>4556.03</v>
      </c>
      <c r="C1980" s="1">
        <f>_xlfn.XLOOKUP(A1980,Processed_data!A:A,Processed_data!F:F)</f>
        <v>4556.03</v>
      </c>
      <c r="D1980" s="1" t="str">
        <f>_xlfn.XLOOKUP(A1980,bank_source_transactions__1[transaction_id],bank_source_transactions__1[transaction_status])</f>
        <v>SUCCESS</v>
      </c>
      <c r="E1980" s="1" t="str">
        <f>_xlfn.XLOOKUP(A1980,Processed_data!A:A,Processed_data!G:G)</f>
        <v>SUCCESS</v>
      </c>
      <c r="F1980" s="1">
        <f>COUNTIF(bank_processed_transactions[transaction_id],A1980)</f>
        <v>1</v>
      </c>
      <c r="G1980" s="1" t="str">
        <f t="shared" si="300"/>
        <v>found</v>
      </c>
      <c r="H1980" s="1" t="str">
        <f t="shared" si="301"/>
        <v>Not Duplicate</v>
      </c>
      <c r="I1980" s="1" t="str">
        <f t="shared" si="302"/>
        <v>match</v>
      </c>
      <c r="J1980" s="1" t="str">
        <f t="shared" si="303"/>
        <v>match</v>
      </c>
      <c r="K1980" s="1">
        <f t="shared" si="304"/>
        <v>0</v>
      </c>
      <c r="L1980" s="2">
        <f>IF(F1980=0,"not processed",_xlfn.MINIFS(Processed_data!H:H,Processed_data!A:A,A1980))</f>
        <v>46086</v>
      </c>
      <c r="M1980" s="1">
        <f>IF(F1980=0,"not processed",ABS(bank_source_transactions__1[[#This Row],[transaction_date]]-Reconciliation!L1980))</f>
        <v>1</v>
      </c>
      <c r="N1980" s="1" t="str" cm="1">
        <f t="array" ref="N1980">_xlfn.IFS(M1980="not Processed", "Not Processed",M1980&gt;2,"SLA Breached",M1980&lt;=2,"Within SLA")</f>
        <v>Within SLA</v>
      </c>
      <c r="O1980" s="1" t="str">
        <f>_xlfn.XLOOKUP(A1980,Source_data!A:A,Source_data!D:D)</f>
        <v>IMPS</v>
      </c>
      <c r="P1980" s="1">
        <f t="shared" si="305"/>
        <v>0</v>
      </c>
      <c r="Q1980" s="1">
        <f t="shared" si="306"/>
        <v>0</v>
      </c>
      <c r="R1980" s="1">
        <f t="shared" si="307"/>
        <v>0</v>
      </c>
      <c r="S1980" s="1">
        <f t="shared" si="308"/>
        <v>0</v>
      </c>
      <c r="T1980" s="1">
        <f t="shared" si="309"/>
        <v>0</v>
      </c>
      <c r="U1980" s="1" t="str">
        <f>_xlfn.XLOOKUP(Table3[[#This Row],[Transaction ID]],Source_data!A:A,Source_data!E:E)</f>
        <v>Hyderabad</v>
      </c>
      <c r="V1980" s="1">
        <f>_xlfn.IFNA(_xlfn.XLOOKUP(A1980,bank_processed_transactions[transaction_id],bank_processed_transactions[processing_minutes]),"")</f>
        <v>14.6</v>
      </c>
      <c r="W1980" s="31">
        <f>_xlfn.XLOOKUP(A1980,Source_data!A:A,Source_data!B:B)</f>
        <v>46085</v>
      </c>
    </row>
    <row r="1981" spans="1:23" x14ac:dyDescent="0.3">
      <c r="A1981" s="4" t="s">
        <v>3294</v>
      </c>
      <c r="B1981" s="1">
        <f>_xlfn.XLOOKUP(A1981,bank_source_transactions__1[transaction_id],bank_source_transactions__1[amount_inr])</f>
        <v>8327.5300000000007</v>
      </c>
      <c r="C1981" s="1">
        <f>_xlfn.XLOOKUP(A1981,Processed_data!A:A,Processed_data!F:F)</f>
        <v>8327.5300000000007</v>
      </c>
      <c r="D1981" s="1" t="str">
        <f>_xlfn.XLOOKUP(A1981,bank_source_transactions__1[transaction_id],bank_source_transactions__1[transaction_status])</f>
        <v>SUCCESS</v>
      </c>
      <c r="E1981" s="1" t="str">
        <f>_xlfn.XLOOKUP(A1981,Processed_data!A:A,Processed_data!G:G)</f>
        <v>SUCCESS</v>
      </c>
      <c r="F1981" s="1">
        <f>COUNTIF(bank_processed_transactions[transaction_id],A1981)</f>
        <v>1</v>
      </c>
      <c r="G1981" s="1" t="str">
        <f t="shared" si="300"/>
        <v>found</v>
      </c>
      <c r="H1981" s="1" t="str">
        <f t="shared" si="301"/>
        <v>Not Duplicate</v>
      </c>
      <c r="I1981" s="1" t="str">
        <f t="shared" si="302"/>
        <v>match</v>
      </c>
      <c r="J1981" s="1" t="str">
        <f t="shared" si="303"/>
        <v>match</v>
      </c>
      <c r="K1981" s="1">
        <f t="shared" si="304"/>
        <v>0</v>
      </c>
      <c r="L1981" s="2">
        <f>IF(F1981=0,"not processed",_xlfn.MINIFS(Processed_data!H:H,Processed_data!A:A,A1981))</f>
        <v>46094</v>
      </c>
      <c r="M1981" s="1">
        <f>IF(F1981=0,"not processed",ABS(bank_source_transactions__1[[#This Row],[transaction_date]]-Reconciliation!L1981))</f>
        <v>0</v>
      </c>
      <c r="N1981" s="1" t="str" cm="1">
        <f t="array" ref="N1981">_xlfn.IFS(M1981="not Processed", "Not Processed",M1981&gt;2,"SLA Breached",M1981&lt;=2,"Within SLA")</f>
        <v>Within SLA</v>
      </c>
      <c r="O1981" s="1" t="str">
        <f>_xlfn.XLOOKUP(A1981,Source_data!A:A,Source_data!D:D)</f>
        <v>CARD</v>
      </c>
      <c r="P1981" s="1">
        <f t="shared" si="305"/>
        <v>0</v>
      </c>
      <c r="Q1981" s="1">
        <f t="shared" si="306"/>
        <v>0</v>
      </c>
      <c r="R1981" s="1">
        <f t="shared" si="307"/>
        <v>0</v>
      </c>
      <c r="S1981" s="1">
        <f t="shared" si="308"/>
        <v>0</v>
      </c>
      <c r="T1981" s="1">
        <f t="shared" si="309"/>
        <v>0</v>
      </c>
      <c r="U1981" s="1" t="str">
        <f>_xlfn.XLOOKUP(Table3[[#This Row],[Transaction ID]],Source_data!A:A,Source_data!E:E)</f>
        <v>Bengaluru</v>
      </c>
      <c r="V1981" s="1">
        <f>_xlfn.IFNA(_xlfn.XLOOKUP(A1981,bank_processed_transactions[transaction_id],bank_processed_transactions[processing_minutes]),"")</f>
        <v>58.5</v>
      </c>
      <c r="W1981" s="31">
        <f>_xlfn.XLOOKUP(A1981,Source_data!A:A,Source_data!B:B)</f>
        <v>46094</v>
      </c>
    </row>
    <row r="1982" spans="1:23" x14ac:dyDescent="0.3">
      <c r="A1982" s="3" t="s">
        <v>5028</v>
      </c>
      <c r="B1982" s="1">
        <f>_xlfn.XLOOKUP(A1982,bank_source_transactions__1[transaction_id],bank_source_transactions__1[amount_inr])</f>
        <v>9026.6</v>
      </c>
      <c r="C1982" s="1" t="e">
        <f>_xlfn.XLOOKUP(A1982,Processed_data!A:A,Processed_data!F:F)</f>
        <v>#N/A</v>
      </c>
      <c r="D1982" s="1" t="str">
        <f>_xlfn.XLOOKUP(A1982,bank_source_transactions__1[transaction_id],bank_source_transactions__1[transaction_status])</f>
        <v>SUCCESS</v>
      </c>
      <c r="E1982" s="1" t="e">
        <f>_xlfn.XLOOKUP(A1982,Processed_data!A:A,Processed_data!G:G)</f>
        <v>#N/A</v>
      </c>
      <c r="F1982" s="1">
        <f>COUNTIF(bank_processed_transactions[transaction_id],A1982)</f>
        <v>0</v>
      </c>
      <c r="G1982" s="1" t="str">
        <f t="shared" si="300"/>
        <v>missing</v>
      </c>
      <c r="H1982" s="1" t="str">
        <f t="shared" si="301"/>
        <v>Not Duplicate</v>
      </c>
      <c r="I1982" s="1" t="str">
        <f t="shared" si="302"/>
        <v>not processed</v>
      </c>
      <c r="J1982" s="1" t="str">
        <f t="shared" si="303"/>
        <v>not processed</v>
      </c>
      <c r="K1982" s="1" t="str">
        <f t="shared" si="304"/>
        <v>missing</v>
      </c>
      <c r="L1982" s="2" t="str">
        <f>IF(F1982=0,"not processed",_xlfn.MINIFS(Processed_data!H:H,Processed_data!A:A,A1982))</f>
        <v>not processed</v>
      </c>
      <c r="M1982" s="1" t="str">
        <f>IF(F1982=0,"not processed",ABS(bank_source_transactions__1[[#This Row],[transaction_date]]-Reconciliation!L1982))</f>
        <v>not processed</v>
      </c>
      <c r="N1982" s="1" t="str" cm="1">
        <f t="array" ref="N1982">_xlfn.IFS(M1982="not Processed", "Not Processed",M1982&gt;2,"SLA Breached",M1982&lt;=2,"Within SLA")</f>
        <v>Not Processed</v>
      </c>
      <c r="O1982" s="1" t="str">
        <f>_xlfn.XLOOKUP(A1982,Source_data!A:A,Source_data!D:D)</f>
        <v>NEFT</v>
      </c>
      <c r="P1982" s="1">
        <f t="shared" si="305"/>
        <v>1</v>
      </c>
      <c r="Q1982" s="1">
        <f t="shared" si="306"/>
        <v>0</v>
      </c>
      <c r="R1982" s="1">
        <f t="shared" si="307"/>
        <v>0</v>
      </c>
      <c r="S1982" s="1">
        <f t="shared" si="308"/>
        <v>0</v>
      </c>
      <c r="T1982" s="1">
        <f t="shared" si="309"/>
        <v>0</v>
      </c>
      <c r="U1982" s="1" t="str">
        <f>_xlfn.XLOOKUP(Table3[[#This Row],[Transaction ID]],Source_data!A:A,Source_data!E:E)</f>
        <v>Bengaluru</v>
      </c>
      <c r="V1982" s="1" t="str">
        <f>_xlfn.IFNA(_xlfn.XLOOKUP(A1982,bank_processed_transactions[transaction_id],bank_processed_transactions[processing_minutes]),"")</f>
        <v/>
      </c>
      <c r="W1982" s="31">
        <f>_xlfn.XLOOKUP(A1982,Source_data!A:A,Source_data!B:B)</f>
        <v>46041</v>
      </c>
    </row>
    <row r="1983" spans="1:23" x14ac:dyDescent="0.3">
      <c r="A1983" s="4" t="s">
        <v>536</v>
      </c>
      <c r="B1983" s="1">
        <f>_xlfn.XLOOKUP(A1983,bank_source_transactions__1[transaction_id],bank_source_transactions__1[amount_inr])</f>
        <v>8333.25</v>
      </c>
      <c r="C1983" s="1">
        <f>_xlfn.XLOOKUP(A1983,Processed_data!A:A,Processed_data!F:F)</f>
        <v>8333.25</v>
      </c>
      <c r="D1983" s="1" t="str">
        <f>_xlfn.XLOOKUP(A1983,bank_source_transactions__1[transaction_id],bank_source_transactions__1[transaction_status])</f>
        <v>SUCCESS</v>
      </c>
      <c r="E1983" s="1" t="str">
        <f>_xlfn.XLOOKUP(A1983,Processed_data!A:A,Processed_data!G:G)</f>
        <v>SUCCESS</v>
      </c>
      <c r="F1983" s="1">
        <f>COUNTIF(bank_processed_transactions[transaction_id],A1983)</f>
        <v>1</v>
      </c>
      <c r="G1983" s="1" t="str">
        <f t="shared" si="300"/>
        <v>found</v>
      </c>
      <c r="H1983" s="1" t="str">
        <f t="shared" si="301"/>
        <v>Not Duplicate</v>
      </c>
      <c r="I1983" s="1" t="str">
        <f t="shared" si="302"/>
        <v>match</v>
      </c>
      <c r="J1983" s="1" t="str">
        <f t="shared" si="303"/>
        <v>match</v>
      </c>
      <c r="K1983" s="1">
        <f t="shared" si="304"/>
        <v>0</v>
      </c>
      <c r="L1983" s="2">
        <f>IF(F1983=0,"not processed",_xlfn.MINIFS(Processed_data!H:H,Processed_data!A:A,A1983))</f>
        <v>46058</v>
      </c>
      <c r="M1983" s="1">
        <f>IF(F1983=0,"not processed",ABS(bank_source_transactions__1[[#This Row],[transaction_date]]-Reconciliation!L1983))</f>
        <v>2</v>
      </c>
      <c r="N1983" s="1" t="str" cm="1">
        <f t="array" ref="N1983">_xlfn.IFS(M1983="not Processed", "Not Processed",M1983&gt;2,"SLA Breached",M1983&lt;=2,"Within SLA")</f>
        <v>Within SLA</v>
      </c>
      <c r="O1983" s="1" t="str">
        <f>_xlfn.XLOOKUP(A1983,Source_data!A:A,Source_data!D:D)</f>
        <v>CARD</v>
      </c>
      <c r="P1983" s="1">
        <f t="shared" si="305"/>
        <v>0</v>
      </c>
      <c r="Q1983" s="1">
        <f t="shared" si="306"/>
        <v>0</v>
      </c>
      <c r="R1983" s="1">
        <f t="shared" si="307"/>
        <v>0</v>
      </c>
      <c r="S1983" s="1">
        <f t="shared" si="308"/>
        <v>0</v>
      </c>
      <c r="T1983" s="1">
        <f t="shared" si="309"/>
        <v>0</v>
      </c>
      <c r="U1983" s="1" t="str">
        <f>_xlfn.XLOOKUP(Table3[[#This Row],[Transaction ID]],Source_data!A:A,Source_data!E:E)</f>
        <v>Pune</v>
      </c>
      <c r="V1983" s="1">
        <f>_xlfn.IFNA(_xlfn.XLOOKUP(A1983,bank_processed_transactions[transaction_id],bank_processed_transactions[processing_minutes]),"")</f>
        <v>4.4000000000000004</v>
      </c>
      <c r="W1983" s="31">
        <f>_xlfn.XLOOKUP(A1983,Source_data!A:A,Source_data!B:B)</f>
        <v>46056</v>
      </c>
    </row>
    <row r="1984" spans="1:23" x14ac:dyDescent="0.3">
      <c r="A1984" s="3" t="s">
        <v>3986</v>
      </c>
      <c r="B1984" s="1">
        <f>_xlfn.XLOOKUP(A1984,bank_source_transactions__1[transaction_id],bank_source_transactions__1[amount_inr])</f>
        <v>2671.44</v>
      </c>
      <c r="C1984" s="1">
        <f>_xlfn.XLOOKUP(A1984,Processed_data!A:A,Processed_data!F:F)</f>
        <v>2671.44</v>
      </c>
      <c r="D1984" s="1" t="str">
        <f>_xlfn.XLOOKUP(A1984,bank_source_transactions__1[transaction_id],bank_source_transactions__1[transaction_status])</f>
        <v>SUCCESS</v>
      </c>
      <c r="E1984" s="1" t="str">
        <f>_xlfn.XLOOKUP(A1984,Processed_data!A:A,Processed_data!G:G)</f>
        <v>SUCCESS</v>
      </c>
      <c r="F1984" s="1">
        <f>COUNTIF(bank_processed_transactions[transaction_id],A1984)</f>
        <v>1</v>
      </c>
      <c r="G1984" s="1" t="str">
        <f t="shared" si="300"/>
        <v>found</v>
      </c>
      <c r="H1984" s="1" t="str">
        <f t="shared" si="301"/>
        <v>Not Duplicate</v>
      </c>
      <c r="I1984" s="1" t="str">
        <f t="shared" si="302"/>
        <v>match</v>
      </c>
      <c r="J1984" s="1" t="str">
        <f t="shared" si="303"/>
        <v>match</v>
      </c>
      <c r="K1984" s="1">
        <f t="shared" si="304"/>
        <v>0</v>
      </c>
      <c r="L1984" s="2">
        <f>IF(F1984=0,"not processed",_xlfn.MINIFS(Processed_data!H:H,Processed_data!A:A,A1984))</f>
        <v>46101</v>
      </c>
      <c r="M1984" s="1">
        <f>IF(F1984=0,"not processed",ABS(bank_source_transactions__1[[#This Row],[transaction_date]]-Reconciliation!L1984))</f>
        <v>1</v>
      </c>
      <c r="N1984" s="1" t="str" cm="1">
        <f t="array" ref="N1984">_xlfn.IFS(M1984="not Processed", "Not Processed",M1984&gt;2,"SLA Breached",M1984&lt;=2,"Within SLA")</f>
        <v>Within SLA</v>
      </c>
      <c r="O1984" s="1" t="str">
        <f>_xlfn.XLOOKUP(A1984,Source_data!A:A,Source_data!D:D)</f>
        <v>CARD</v>
      </c>
      <c r="P1984" s="1">
        <f t="shared" si="305"/>
        <v>0</v>
      </c>
      <c r="Q1984" s="1">
        <f t="shared" si="306"/>
        <v>0</v>
      </c>
      <c r="R1984" s="1">
        <f t="shared" si="307"/>
        <v>0</v>
      </c>
      <c r="S1984" s="1">
        <f t="shared" si="308"/>
        <v>0</v>
      </c>
      <c r="T1984" s="1">
        <f t="shared" si="309"/>
        <v>0</v>
      </c>
      <c r="U1984" s="1" t="str">
        <f>_xlfn.XLOOKUP(Table3[[#This Row],[Transaction ID]],Source_data!A:A,Source_data!E:E)</f>
        <v>Bengaluru</v>
      </c>
      <c r="V1984" s="1">
        <f>_xlfn.IFNA(_xlfn.XLOOKUP(A1984,bank_processed_transactions[transaction_id],bank_processed_transactions[processing_minutes]),"")</f>
        <v>6.2</v>
      </c>
      <c r="W1984" s="31">
        <f>_xlfn.XLOOKUP(A1984,Source_data!A:A,Source_data!B:B)</f>
        <v>46100</v>
      </c>
    </row>
    <row r="1985" spans="1:23" x14ac:dyDescent="0.3">
      <c r="A1985" s="4" t="s">
        <v>4543</v>
      </c>
      <c r="B1985" s="1">
        <f>_xlfn.XLOOKUP(A1985,bank_source_transactions__1[transaction_id],bank_source_transactions__1[amount_inr])</f>
        <v>23385.88</v>
      </c>
      <c r="C1985" s="1">
        <f>_xlfn.XLOOKUP(A1985,Processed_data!A:A,Processed_data!F:F)</f>
        <v>23385.88</v>
      </c>
      <c r="D1985" s="1" t="str">
        <f>_xlfn.XLOOKUP(A1985,bank_source_transactions__1[transaction_id],bank_source_transactions__1[transaction_status])</f>
        <v>SUCCESS</v>
      </c>
      <c r="E1985" s="1" t="str">
        <f>_xlfn.XLOOKUP(A1985,Processed_data!A:A,Processed_data!G:G)</f>
        <v>SUCCESS</v>
      </c>
      <c r="F1985" s="1">
        <f>COUNTIF(bank_processed_transactions[transaction_id],A1985)</f>
        <v>1</v>
      </c>
      <c r="G1985" s="1" t="str">
        <f t="shared" si="300"/>
        <v>found</v>
      </c>
      <c r="H1985" s="1" t="str">
        <f t="shared" si="301"/>
        <v>Not Duplicate</v>
      </c>
      <c r="I1985" s="1" t="str">
        <f t="shared" si="302"/>
        <v>match</v>
      </c>
      <c r="J1985" s="1" t="str">
        <f t="shared" si="303"/>
        <v>match</v>
      </c>
      <c r="K1985" s="1">
        <f t="shared" si="304"/>
        <v>0</v>
      </c>
      <c r="L1985" s="2">
        <f>IF(F1985=0,"not processed",_xlfn.MINIFS(Processed_data!H:H,Processed_data!A:A,A1985))</f>
        <v>46045</v>
      </c>
      <c r="M1985" s="1">
        <f>IF(F1985=0,"not processed",ABS(bank_source_transactions__1[[#This Row],[transaction_date]]-Reconciliation!L1985))</f>
        <v>3</v>
      </c>
      <c r="N1985" s="1" t="str" cm="1">
        <f t="array" ref="N1985">_xlfn.IFS(M1985="not Processed", "Not Processed",M1985&gt;2,"SLA Breached",M1985&lt;=2,"Within SLA")</f>
        <v>SLA Breached</v>
      </c>
      <c r="O1985" s="1" t="str">
        <f>_xlfn.XLOOKUP(A1985,Source_data!A:A,Source_data!D:D)</f>
        <v>UPI</v>
      </c>
      <c r="P1985" s="1">
        <f t="shared" si="305"/>
        <v>0</v>
      </c>
      <c r="Q1985" s="1">
        <f t="shared" si="306"/>
        <v>0</v>
      </c>
      <c r="R1985" s="1">
        <f t="shared" si="307"/>
        <v>0</v>
      </c>
      <c r="S1985" s="1">
        <f t="shared" si="308"/>
        <v>0</v>
      </c>
      <c r="T1985" s="1">
        <f t="shared" si="309"/>
        <v>1</v>
      </c>
      <c r="U1985" s="1" t="str">
        <f>_xlfn.XLOOKUP(Table3[[#This Row],[Transaction ID]],Source_data!A:A,Source_data!E:E)</f>
        <v>Hyderabad</v>
      </c>
      <c r="V1985" s="1">
        <f>_xlfn.IFNA(_xlfn.XLOOKUP(A1985,bank_processed_transactions[transaction_id],bank_processed_transactions[processing_minutes]),"")</f>
        <v>11.2</v>
      </c>
      <c r="W1985" s="31">
        <f>_xlfn.XLOOKUP(A1985,Source_data!A:A,Source_data!B:B)</f>
        <v>46042</v>
      </c>
    </row>
    <row r="1986" spans="1:23" x14ac:dyDescent="0.3">
      <c r="A1986" s="3" t="s">
        <v>2023</v>
      </c>
      <c r="B1986" s="1">
        <f>_xlfn.XLOOKUP(A1986,bank_source_transactions__1[transaction_id],bank_source_transactions__1[amount_inr])</f>
        <v>629.86</v>
      </c>
      <c r="C1986" s="1">
        <f>_xlfn.XLOOKUP(A1986,Processed_data!A:A,Processed_data!F:F)</f>
        <v>629.86</v>
      </c>
      <c r="D1986" s="1" t="str">
        <f>_xlfn.XLOOKUP(A1986,bank_source_transactions__1[transaction_id],bank_source_transactions__1[transaction_status])</f>
        <v>FAILED</v>
      </c>
      <c r="E1986" s="1" t="str">
        <f>_xlfn.XLOOKUP(A1986,Processed_data!A:A,Processed_data!G:G)</f>
        <v>FAILED</v>
      </c>
      <c r="F1986" s="1">
        <f>COUNTIF(bank_processed_transactions[transaction_id],A1986)</f>
        <v>1</v>
      </c>
      <c r="G1986" s="1" t="str">
        <f t="shared" si="300"/>
        <v>found</v>
      </c>
      <c r="H1986" s="1" t="str">
        <f t="shared" si="301"/>
        <v>Not Duplicate</v>
      </c>
      <c r="I1986" s="1" t="str">
        <f t="shared" si="302"/>
        <v>match</v>
      </c>
      <c r="J1986" s="1" t="str">
        <f t="shared" si="303"/>
        <v>match</v>
      </c>
      <c r="K1986" s="1">
        <f t="shared" si="304"/>
        <v>0</v>
      </c>
      <c r="L1986" s="2">
        <f>IF(F1986=0,"not processed",_xlfn.MINIFS(Processed_data!H:H,Processed_data!A:A,A1986))</f>
        <v>46069</v>
      </c>
      <c r="M1986" s="1">
        <f>IF(F1986=0,"not processed",ABS(bank_source_transactions__1[[#This Row],[transaction_date]]-Reconciliation!L1986))</f>
        <v>1</v>
      </c>
      <c r="N1986" s="1" t="str" cm="1">
        <f t="array" ref="N1986">_xlfn.IFS(M1986="not Processed", "Not Processed",M1986&gt;2,"SLA Breached",M1986&lt;=2,"Within SLA")</f>
        <v>Within SLA</v>
      </c>
      <c r="O1986" s="1" t="str">
        <f>_xlfn.XLOOKUP(A1986,Source_data!A:A,Source_data!D:D)</f>
        <v>UPI</v>
      </c>
      <c r="P1986" s="1">
        <f t="shared" si="305"/>
        <v>0</v>
      </c>
      <c r="Q1986" s="1">
        <f t="shared" si="306"/>
        <v>0</v>
      </c>
      <c r="R1986" s="1">
        <f t="shared" si="307"/>
        <v>0</v>
      </c>
      <c r="S1986" s="1">
        <f t="shared" si="308"/>
        <v>0</v>
      </c>
      <c r="T1986" s="1">
        <f t="shared" si="309"/>
        <v>0</v>
      </c>
      <c r="U1986" s="1" t="str">
        <f>_xlfn.XLOOKUP(Table3[[#This Row],[Transaction ID]],Source_data!A:A,Source_data!E:E)</f>
        <v>Pune</v>
      </c>
      <c r="V1986" s="1">
        <f>_xlfn.IFNA(_xlfn.XLOOKUP(A1986,bank_processed_transactions[transaction_id],bank_processed_transactions[processing_minutes]),"")</f>
        <v>44</v>
      </c>
      <c r="W1986" s="31">
        <f>_xlfn.XLOOKUP(A1986,Source_data!A:A,Source_data!B:B)</f>
        <v>46068</v>
      </c>
    </row>
    <row r="1987" spans="1:23" x14ac:dyDescent="0.3">
      <c r="A1987" s="4" t="s">
        <v>2048</v>
      </c>
      <c r="B1987" s="1">
        <f>_xlfn.XLOOKUP(A1987,bank_source_transactions__1[transaction_id],bank_source_transactions__1[amount_inr])</f>
        <v>7923.54</v>
      </c>
      <c r="C1987" s="1">
        <f>_xlfn.XLOOKUP(A1987,Processed_data!A:A,Processed_data!F:F)</f>
        <v>7923.54</v>
      </c>
      <c r="D1987" s="1" t="str">
        <f>_xlfn.XLOOKUP(A1987,bank_source_transactions__1[transaction_id],bank_source_transactions__1[transaction_status])</f>
        <v>SUCCESS</v>
      </c>
      <c r="E1987" s="1" t="str">
        <f>_xlfn.XLOOKUP(A1987,Processed_data!A:A,Processed_data!G:G)</f>
        <v>SUCCESS</v>
      </c>
      <c r="F1987" s="1">
        <f>COUNTIF(bank_processed_transactions[transaction_id],A1987)</f>
        <v>1</v>
      </c>
      <c r="G1987" s="1" t="str">
        <f t="shared" ref="G1987:G2050" si="310">IF(F1987=0,"missing","found")</f>
        <v>found</v>
      </c>
      <c r="H1987" s="1" t="str">
        <f t="shared" ref="H1987:H2050" si="311">IF(F1987&gt;1,"Duplicate","Not Duplicate")</f>
        <v>Not Duplicate</v>
      </c>
      <c r="I1987" s="1" t="str">
        <f t="shared" ref="I1987:I2050" si="312">IF(F1987=0,"not processed",IF(B1987=C1987,"match","mismatch"))</f>
        <v>match</v>
      </c>
      <c r="J1987" s="1" t="str">
        <f t="shared" ref="J1987:J2050" si="313">IF(F1987=0,"not processed",IF(D1987=E1987,"match","mismatch"))</f>
        <v>match</v>
      </c>
      <c r="K1987" s="1">
        <f t="shared" ref="K1987:K2050" si="314">IF(F1987=0,"missing",ABS(B1987-C1987))</f>
        <v>0</v>
      </c>
      <c r="L1987" s="2">
        <f>IF(F1987=0,"not processed",_xlfn.MINIFS(Processed_data!H:H,Processed_data!A:A,A1987))</f>
        <v>46031</v>
      </c>
      <c r="M1987" s="1">
        <f>IF(F1987=0,"not processed",ABS(bank_source_transactions__1[[#This Row],[transaction_date]]-Reconciliation!L1987))</f>
        <v>3</v>
      </c>
      <c r="N1987" s="1" t="str" cm="1">
        <f t="array" ref="N1987">_xlfn.IFS(M1987="not Processed", "Not Processed",M1987&gt;2,"SLA Breached",M1987&lt;=2,"Within SLA")</f>
        <v>SLA Breached</v>
      </c>
      <c r="O1987" s="1" t="str">
        <f>_xlfn.XLOOKUP(A1987,Source_data!A:A,Source_data!D:D)</f>
        <v>NEFT</v>
      </c>
      <c r="P1987" s="1">
        <f t="shared" ref="P1987:P2050" si="315">IF(G1987="missing",1,0)</f>
        <v>0</v>
      </c>
      <c r="Q1987" s="1">
        <f t="shared" ref="Q1987:Q2050" si="316">IF(H1987="duplicate",1,0)</f>
        <v>0</v>
      </c>
      <c r="R1987" s="1">
        <f t="shared" ref="R1987:R2050" si="317">IF(I1987="mismatch",1,0)</f>
        <v>0</v>
      </c>
      <c r="S1987" s="1">
        <f t="shared" ref="S1987:S2050" si="318">IF(J1987="mismatch",1,)</f>
        <v>0</v>
      </c>
      <c r="T1987" s="1">
        <f t="shared" ref="T1987:T2050" si="319">IF(N1987="sla breached",1,0)</f>
        <v>1</v>
      </c>
      <c r="U1987" s="1" t="str">
        <f>_xlfn.XLOOKUP(Table3[[#This Row],[Transaction ID]],Source_data!A:A,Source_data!E:E)</f>
        <v>Mumbai</v>
      </c>
      <c r="V1987" s="1">
        <f>_xlfn.IFNA(_xlfn.XLOOKUP(A1987,bank_processed_transactions[transaction_id],bank_processed_transactions[processing_minutes]),"")</f>
        <v>26.8</v>
      </c>
      <c r="W1987" s="31">
        <f>_xlfn.XLOOKUP(A1987,Source_data!A:A,Source_data!B:B)</f>
        <v>46028</v>
      </c>
    </row>
    <row r="1988" spans="1:23" x14ac:dyDescent="0.3">
      <c r="A1988" s="3" t="s">
        <v>201</v>
      </c>
      <c r="B1988" s="1">
        <f>_xlfn.XLOOKUP(A1988,bank_source_transactions__1[transaction_id],bank_source_transactions__1[amount_inr])</f>
        <v>1686.15</v>
      </c>
      <c r="C1988" s="1">
        <f>_xlfn.XLOOKUP(A1988,Processed_data!A:A,Processed_data!F:F)</f>
        <v>1686.15</v>
      </c>
      <c r="D1988" s="1" t="str">
        <f>_xlfn.XLOOKUP(A1988,bank_source_transactions__1[transaction_id],bank_source_transactions__1[transaction_status])</f>
        <v>SUCCESS</v>
      </c>
      <c r="E1988" s="1" t="str">
        <f>_xlfn.XLOOKUP(A1988,Processed_data!A:A,Processed_data!G:G)</f>
        <v>SUCCESS</v>
      </c>
      <c r="F1988" s="1">
        <f>COUNTIF(bank_processed_transactions[transaction_id],A1988)</f>
        <v>1</v>
      </c>
      <c r="G1988" s="1" t="str">
        <f t="shared" si="310"/>
        <v>found</v>
      </c>
      <c r="H1988" s="1" t="str">
        <f t="shared" si="311"/>
        <v>Not Duplicate</v>
      </c>
      <c r="I1988" s="1" t="str">
        <f t="shared" si="312"/>
        <v>match</v>
      </c>
      <c r="J1988" s="1" t="str">
        <f t="shared" si="313"/>
        <v>match</v>
      </c>
      <c r="K1988" s="1">
        <f t="shared" si="314"/>
        <v>0</v>
      </c>
      <c r="L1988" s="2">
        <f>IF(F1988=0,"not processed",_xlfn.MINIFS(Processed_data!H:H,Processed_data!A:A,A1988))</f>
        <v>46054</v>
      </c>
      <c r="M1988" s="1">
        <f>IF(F1988=0,"not processed",ABS(bank_source_transactions__1[[#This Row],[transaction_date]]-Reconciliation!L1988))</f>
        <v>2</v>
      </c>
      <c r="N1988" s="1" t="str" cm="1">
        <f t="array" ref="N1988">_xlfn.IFS(M1988="not Processed", "Not Processed",M1988&gt;2,"SLA Breached",M1988&lt;=2,"Within SLA")</f>
        <v>Within SLA</v>
      </c>
      <c r="O1988" s="1" t="str">
        <f>_xlfn.XLOOKUP(A1988,Source_data!A:A,Source_data!D:D)</f>
        <v>UPI</v>
      </c>
      <c r="P1988" s="1">
        <f t="shared" si="315"/>
        <v>0</v>
      </c>
      <c r="Q1988" s="1">
        <f t="shared" si="316"/>
        <v>0</v>
      </c>
      <c r="R1988" s="1">
        <f t="shared" si="317"/>
        <v>0</v>
      </c>
      <c r="S1988" s="1">
        <f t="shared" si="318"/>
        <v>0</v>
      </c>
      <c r="T1988" s="1">
        <f t="shared" si="319"/>
        <v>0</v>
      </c>
      <c r="U1988" s="1" t="str">
        <f>_xlfn.XLOOKUP(Table3[[#This Row],[Transaction ID]],Source_data!A:A,Source_data!E:E)</f>
        <v>Mumbai</v>
      </c>
      <c r="V1988" s="1">
        <f>_xlfn.IFNA(_xlfn.XLOOKUP(A1988,bank_processed_transactions[transaction_id],bank_processed_transactions[processing_minutes]),"")</f>
        <v>47.2</v>
      </c>
      <c r="W1988" s="31">
        <f>_xlfn.XLOOKUP(A1988,Source_data!A:A,Source_data!B:B)</f>
        <v>46052</v>
      </c>
    </row>
    <row r="1989" spans="1:23" x14ac:dyDescent="0.3">
      <c r="A1989" s="4" t="s">
        <v>3412</v>
      </c>
      <c r="B1989" s="1">
        <f>_xlfn.XLOOKUP(A1989,bank_source_transactions__1[transaction_id],bank_source_transactions__1[amount_inr])</f>
        <v>899.26</v>
      </c>
      <c r="C1989" s="1">
        <f>_xlfn.XLOOKUP(A1989,Processed_data!A:A,Processed_data!F:F)</f>
        <v>899.26</v>
      </c>
      <c r="D1989" s="1" t="str">
        <f>_xlfn.XLOOKUP(A1989,bank_source_transactions__1[transaction_id],bank_source_transactions__1[transaction_status])</f>
        <v>SUCCESS</v>
      </c>
      <c r="E1989" s="1" t="str">
        <f>_xlfn.XLOOKUP(A1989,Processed_data!A:A,Processed_data!G:G)</f>
        <v>SUCCESS</v>
      </c>
      <c r="F1989" s="1">
        <f>COUNTIF(bank_processed_transactions[transaction_id],A1989)</f>
        <v>1</v>
      </c>
      <c r="G1989" s="1" t="str">
        <f t="shared" si="310"/>
        <v>found</v>
      </c>
      <c r="H1989" s="1" t="str">
        <f t="shared" si="311"/>
        <v>Not Duplicate</v>
      </c>
      <c r="I1989" s="1" t="str">
        <f t="shared" si="312"/>
        <v>match</v>
      </c>
      <c r="J1989" s="1" t="str">
        <f t="shared" si="313"/>
        <v>match</v>
      </c>
      <c r="K1989" s="1">
        <f t="shared" si="314"/>
        <v>0</v>
      </c>
      <c r="L1989" s="2">
        <f>IF(F1989=0,"not processed",_xlfn.MINIFS(Processed_data!H:H,Processed_data!A:A,A1989))</f>
        <v>46055</v>
      </c>
      <c r="M1989" s="1">
        <f>IF(F1989=0,"not processed",ABS(bank_source_transactions__1[[#This Row],[transaction_date]]-Reconciliation!L1989))</f>
        <v>1</v>
      </c>
      <c r="N1989" s="1" t="str" cm="1">
        <f t="array" ref="N1989">_xlfn.IFS(M1989="not Processed", "Not Processed",M1989&gt;2,"SLA Breached",M1989&lt;=2,"Within SLA")</f>
        <v>Within SLA</v>
      </c>
      <c r="O1989" s="1" t="str">
        <f>_xlfn.XLOOKUP(A1989,Source_data!A:A,Source_data!D:D)</f>
        <v>CARD</v>
      </c>
      <c r="P1989" s="1">
        <f t="shared" si="315"/>
        <v>0</v>
      </c>
      <c r="Q1989" s="1">
        <f t="shared" si="316"/>
        <v>0</v>
      </c>
      <c r="R1989" s="1">
        <f t="shared" si="317"/>
        <v>0</v>
      </c>
      <c r="S1989" s="1">
        <f t="shared" si="318"/>
        <v>0</v>
      </c>
      <c r="T1989" s="1">
        <f t="shared" si="319"/>
        <v>0</v>
      </c>
      <c r="U1989" s="1" t="str">
        <f>_xlfn.XLOOKUP(Table3[[#This Row],[Transaction ID]],Source_data!A:A,Source_data!E:E)</f>
        <v>Hyderabad</v>
      </c>
      <c r="V1989" s="1">
        <f>_xlfn.IFNA(_xlfn.XLOOKUP(A1989,bank_processed_transactions[transaction_id],bank_processed_transactions[processing_minutes]),"")</f>
        <v>14.4</v>
      </c>
      <c r="W1989" s="31">
        <f>_xlfn.XLOOKUP(A1989,Source_data!A:A,Source_data!B:B)</f>
        <v>46054</v>
      </c>
    </row>
    <row r="1990" spans="1:23" x14ac:dyDescent="0.3">
      <c r="A1990" s="3" t="s">
        <v>1301</v>
      </c>
      <c r="B1990" s="1">
        <f>_xlfn.XLOOKUP(A1990,bank_source_transactions__1[transaction_id],bank_source_transactions__1[amount_inr])</f>
        <v>1995.39</v>
      </c>
      <c r="C1990" s="1">
        <f>_xlfn.XLOOKUP(A1990,Processed_data!A:A,Processed_data!F:F)</f>
        <v>1995.39</v>
      </c>
      <c r="D1990" s="1" t="str">
        <f>_xlfn.XLOOKUP(A1990,bank_source_transactions__1[transaction_id],bank_source_transactions__1[transaction_status])</f>
        <v>SUCCESS</v>
      </c>
      <c r="E1990" s="1" t="str">
        <f>_xlfn.XLOOKUP(A1990,Processed_data!A:A,Processed_data!G:G)</f>
        <v>SUCCESS</v>
      </c>
      <c r="F1990" s="1">
        <f>COUNTIF(bank_processed_transactions[transaction_id],A1990)</f>
        <v>1</v>
      </c>
      <c r="G1990" s="1" t="str">
        <f t="shared" si="310"/>
        <v>found</v>
      </c>
      <c r="H1990" s="1" t="str">
        <f t="shared" si="311"/>
        <v>Not Duplicate</v>
      </c>
      <c r="I1990" s="1" t="str">
        <f t="shared" si="312"/>
        <v>match</v>
      </c>
      <c r="J1990" s="1" t="str">
        <f t="shared" si="313"/>
        <v>match</v>
      </c>
      <c r="K1990" s="1">
        <f t="shared" si="314"/>
        <v>0</v>
      </c>
      <c r="L1990" s="2">
        <f>IF(F1990=0,"not processed",_xlfn.MINIFS(Processed_data!H:H,Processed_data!A:A,A1990))</f>
        <v>46047</v>
      </c>
      <c r="M1990" s="1">
        <f>IF(F1990=0,"not processed",ABS(bank_source_transactions__1[[#This Row],[transaction_date]]-Reconciliation!L1990))</f>
        <v>0</v>
      </c>
      <c r="N1990" s="1" t="str" cm="1">
        <f t="array" ref="N1990">_xlfn.IFS(M1990="not Processed", "Not Processed",M1990&gt;2,"SLA Breached",M1990&lt;=2,"Within SLA")</f>
        <v>Within SLA</v>
      </c>
      <c r="O1990" s="1" t="str">
        <f>_xlfn.XLOOKUP(A1990,Source_data!A:A,Source_data!D:D)</f>
        <v>NEFT</v>
      </c>
      <c r="P1990" s="1">
        <f t="shared" si="315"/>
        <v>0</v>
      </c>
      <c r="Q1990" s="1">
        <f t="shared" si="316"/>
        <v>0</v>
      </c>
      <c r="R1990" s="1">
        <f t="shared" si="317"/>
        <v>0</v>
      </c>
      <c r="S1990" s="1">
        <f t="shared" si="318"/>
        <v>0</v>
      </c>
      <c r="T1990" s="1">
        <f t="shared" si="319"/>
        <v>0</v>
      </c>
      <c r="U1990" s="1" t="str">
        <f>_xlfn.XLOOKUP(Table3[[#This Row],[Transaction ID]],Source_data!A:A,Source_data!E:E)</f>
        <v>Pune</v>
      </c>
      <c r="V1990" s="1">
        <f>_xlfn.IFNA(_xlfn.XLOOKUP(A1990,bank_processed_transactions[transaction_id],bank_processed_transactions[processing_minutes]),"")</f>
        <v>11.5</v>
      </c>
      <c r="W1990" s="31">
        <f>_xlfn.XLOOKUP(A1990,Source_data!A:A,Source_data!B:B)</f>
        <v>46047</v>
      </c>
    </row>
    <row r="1991" spans="1:23" x14ac:dyDescent="0.3">
      <c r="A1991" s="4" t="s">
        <v>3089</v>
      </c>
      <c r="B1991" s="1">
        <f>_xlfn.XLOOKUP(A1991,bank_source_transactions__1[transaction_id],bank_source_transactions__1[amount_inr])</f>
        <v>7270.08</v>
      </c>
      <c r="C1991" s="1">
        <f>_xlfn.XLOOKUP(A1991,Processed_data!A:A,Processed_data!F:F)</f>
        <v>7270.08</v>
      </c>
      <c r="D1991" s="1" t="str">
        <f>_xlfn.XLOOKUP(A1991,bank_source_transactions__1[transaction_id],bank_source_transactions__1[transaction_status])</f>
        <v>SUCCESS</v>
      </c>
      <c r="E1991" s="1" t="str">
        <f>_xlfn.XLOOKUP(A1991,Processed_data!A:A,Processed_data!G:G)</f>
        <v>SUCCESS</v>
      </c>
      <c r="F1991" s="1">
        <f>COUNTIF(bank_processed_transactions[transaction_id],A1991)</f>
        <v>1</v>
      </c>
      <c r="G1991" s="1" t="str">
        <f t="shared" si="310"/>
        <v>found</v>
      </c>
      <c r="H1991" s="1" t="str">
        <f t="shared" si="311"/>
        <v>Not Duplicate</v>
      </c>
      <c r="I1991" s="1" t="str">
        <f t="shared" si="312"/>
        <v>match</v>
      </c>
      <c r="J1991" s="1" t="str">
        <f t="shared" si="313"/>
        <v>match</v>
      </c>
      <c r="K1991" s="1">
        <f t="shared" si="314"/>
        <v>0</v>
      </c>
      <c r="L1991" s="2">
        <f>IF(F1991=0,"not processed",_xlfn.MINIFS(Processed_data!H:H,Processed_data!A:A,A1991))</f>
        <v>46094</v>
      </c>
      <c r="M1991" s="1">
        <f>IF(F1991=0,"not processed",ABS(bank_source_transactions__1[[#This Row],[transaction_date]]-Reconciliation!L1991))</f>
        <v>5</v>
      </c>
      <c r="N1991" s="1" t="str" cm="1">
        <f t="array" ref="N1991">_xlfn.IFS(M1991="not Processed", "Not Processed",M1991&gt;2,"SLA Breached",M1991&lt;=2,"Within SLA")</f>
        <v>SLA Breached</v>
      </c>
      <c r="O1991" s="1" t="str">
        <f>_xlfn.XLOOKUP(A1991,Source_data!A:A,Source_data!D:D)</f>
        <v>CARD</v>
      </c>
      <c r="P1991" s="1">
        <f t="shared" si="315"/>
        <v>0</v>
      </c>
      <c r="Q1991" s="1">
        <f t="shared" si="316"/>
        <v>0</v>
      </c>
      <c r="R1991" s="1">
        <f t="shared" si="317"/>
        <v>0</v>
      </c>
      <c r="S1991" s="1">
        <f t="shared" si="318"/>
        <v>0</v>
      </c>
      <c r="T1991" s="1">
        <f t="shared" si="319"/>
        <v>1</v>
      </c>
      <c r="U1991" s="1" t="str">
        <f>_xlfn.XLOOKUP(Table3[[#This Row],[Transaction ID]],Source_data!A:A,Source_data!E:E)</f>
        <v>Bengaluru</v>
      </c>
      <c r="V1991" s="1">
        <f>_xlfn.IFNA(_xlfn.XLOOKUP(A1991,bank_processed_transactions[transaction_id],bank_processed_transactions[processing_minutes]),"")</f>
        <v>25.4</v>
      </c>
      <c r="W1991" s="31">
        <f>_xlfn.XLOOKUP(A1991,Source_data!A:A,Source_data!B:B)</f>
        <v>46089</v>
      </c>
    </row>
    <row r="1992" spans="1:23" x14ac:dyDescent="0.3">
      <c r="A1992" s="3" t="s">
        <v>4056</v>
      </c>
      <c r="B1992" s="1">
        <f>_xlfn.XLOOKUP(A1992,bank_source_transactions__1[transaction_id],bank_source_transactions__1[amount_inr])</f>
        <v>7765.26</v>
      </c>
      <c r="C1992" s="1">
        <f>_xlfn.XLOOKUP(A1992,Processed_data!A:A,Processed_data!F:F)</f>
        <v>7765.26</v>
      </c>
      <c r="D1992" s="1" t="str">
        <f>_xlfn.XLOOKUP(A1992,bank_source_transactions__1[transaction_id],bank_source_transactions__1[transaction_status])</f>
        <v>SUCCESS</v>
      </c>
      <c r="E1992" s="1" t="str">
        <f>_xlfn.XLOOKUP(A1992,Processed_data!A:A,Processed_data!G:G)</f>
        <v>SUCCESS</v>
      </c>
      <c r="F1992" s="1">
        <f>COUNTIF(bank_processed_transactions[transaction_id],A1992)</f>
        <v>1</v>
      </c>
      <c r="G1992" s="1" t="str">
        <f t="shared" si="310"/>
        <v>found</v>
      </c>
      <c r="H1992" s="1" t="str">
        <f t="shared" si="311"/>
        <v>Not Duplicate</v>
      </c>
      <c r="I1992" s="1" t="str">
        <f t="shared" si="312"/>
        <v>match</v>
      </c>
      <c r="J1992" s="1" t="str">
        <f t="shared" si="313"/>
        <v>match</v>
      </c>
      <c r="K1992" s="1">
        <f t="shared" si="314"/>
        <v>0</v>
      </c>
      <c r="L1992" s="2">
        <f>IF(F1992=0,"not processed",_xlfn.MINIFS(Processed_data!H:H,Processed_data!A:A,A1992))</f>
        <v>46066</v>
      </c>
      <c r="M1992" s="1">
        <f>IF(F1992=0,"not processed",ABS(bank_source_transactions__1[[#This Row],[transaction_date]]-Reconciliation!L1992))</f>
        <v>1</v>
      </c>
      <c r="N1992" s="1" t="str" cm="1">
        <f t="array" ref="N1992">_xlfn.IFS(M1992="not Processed", "Not Processed",M1992&gt;2,"SLA Breached",M1992&lt;=2,"Within SLA")</f>
        <v>Within SLA</v>
      </c>
      <c r="O1992" s="1" t="str">
        <f>_xlfn.XLOOKUP(A1992,Source_data!A:A,Source_data!D:D)</f>
        <v>UPI</v>
      </c>
      <c r="P1992" s="1">
        <f t="shared" si="315"/>
        <v>0</v>
      </c>
      <c r="Q1992" s="1">
        <f t="shared" si="316"/>
        <v>0</v>
      </c>
      <c r="R1992" s="1">
        <f t="shared" si="317"/>
        <v>0</v>
      </c>
      <c r="S1992" s="1">
        <f t="shared" si="318"/>
        <v>0</v>
      </c>
      <c r="T1992" s="1">
        <f t="shared" si="319"/>
        <v>0</v>
      </c>
      <c r="U1992" s="1" t="str">
        <f>_xlfn.XLOOKUP(Table3[[#This Row],[Transaction ID]],Source_data!A:A,Source_data!E:E)</f>
        <v>Hyderabad</v>
      </c>
      <c r="V1992" s="1">
        <f>_xlfn.IFNA(_xlfn.XLOOKUP(A1992,bank_processed_transactions[transaction_id],bank_processed_transactions[processing_minutes]),"")</f>
        <v>86.3</v>
      </c>
      <c r="W1992" s="31">
        <f>_xlfn.XLOOKUP(A1992,Source_data!A:A,Source_data!B:B)</f>
        <v>46065</v>
      </c>
    </row>
    <row r="1993" spans="1:23" x14ac:dyDescent="0.3">
      <c r="A1993" s="4" t="s">
        <v>3567</v>
      </c>
      <c r="B1993" s="1">
        <f>_xlfn.XLOOKUP(A1993,bank_source_transactions__1[transaction_id],bank_source_transactions__1[amount_inr])</f>
        <v>2008.39</v>
      </c>
      <c r="C1993" s="1">
        <f>_xlfn.XLOOKUP(A1993,Processed_data!A:A,Processed_data!F:F)</f>
        <v>2008.39</v>
      </c>
      <c r="D1993" s="1" t="str">
        <f>_xlfn.XLOOKUP(A1993,bank_source_transactions__1[transaction_id],bank_source_transactions__1[transaction_status])</f>
        <v>SUCCESS</v>
      </c>
      <c r="E1993" s="1" t="str">
        <f>_xlfn.XLOOKUP(A1993,Processed_data!A:A,Processed_data!G:G)</f>
        <v>SUCCESS</v>
      </c>
      <c r="F1993" s="1">
        <f>COUNTIF(bank_processed_transactions[transaction_id],A1993)</f>
        <v>1</v>
      </c>
      <c r="G1993" s="1" t="str">
        <f t="shared" si="310"/>
        <v>found</v>
      </c>
      <c r="H1993" s="1" t="str">
        <f t="shared" si="311"/>
        <v>Not Duplicate</v>
      </c>
      <c r="I1993" s="1" t="str">
        <f t="shared" si="312"/>
        <v>match</v>
      </c>
      <c r="J1993" s="1" t="str">
        <f t="shared" si="313"/>
        <v>match</v>
      </c>
      <c r="K1993" s="1">
        <f t="shared" si="314"/>
        <v>0</v>
      </c>
      <c r="L1993" s="2">
        <f>IF(F1993=0,"not processed",_xlfn.MINIFS(Processed_data!H:H,Processed_data!A:A,A1993))</f>
        <v>46110</v>
      </c>
      <c r="M1993" s="1">
        <f>IF(F1993=0,"not processed",ABS(bank_source_transactions__1[[#This Row],[transaction_date]]-Reconciliation!L1993))</f>
        <v>0</v>
      </c>
      <c r="N1993" s="1" t="str" cm="1">
        <f t="array" ref="N1993">_xlfn.IFS(M1993="not Processed", "Not Processed",M1993&gt;2,"SLA Breached",M1993&lt;=2,"Within SLA")</f>
        <v>Within SLA</v>
      </c>
      <c r="O1993" s="1" t="str">
        <f>_xlfn.XLOOKUP(A1993,Source_data!A:A,Source_data!D:D)</f>
        <v>UPI</v>
      </c>
      <c r="P1993" s="1">
        <f t="shared" si="315"/>
        <v>0</v>
      </c>
      <c r="Q1993" s="1">
        <f t="shared" si="316"/>
        <v>0</v>
      </c>
      <c r="R1993" s="1">
        <f t="shared" si="317"/>
        <v>0</v>
      </c>
      <c r="S1993" s="1">
        <f t="shared" si="318"/>
        <v>0</v>
      </c>
      <c r="T1993" s="1">
        <f t="shared" si="319"/>
        <v>0</v>
      </c>
      <c r="U1993" s="1" t="str">
        <f>_xlfn.XLOOKUP(Table3[[#This Row],[Transaction ID]],Source_data!A:A,Source_data!E:E)</f>
        <v>Hyderabad</v>
      </c>
      <c r="V1993" s="1">
        <f>_xlfn.IFNA(_xlfn.XLOOKUP(A1993,bank_processed_transactions[transaction_id],bank_processed_transactions[processing_minutes]),"")</f>
        <v>27.7</v>
      </c>
      <c r="W1993" s="31">
        <f>_xlfn.XLOOKUP(A1993,Source_data!A:A,Source_data!B:B)</f>
        <v>46110</v>
      </c>
    </row>
    <row r="1994" spans="1:23" x14ac:dyDescent="0.3">
      <c r="A1994" s="3" t="s">
        <v>1735</v>
      </c>
      <c r="B1994" s="1">
        <f>_xlfn.XLOOKUP(A1994,bank_source_transactions__1[transaction_id],bank_source_transactions__1[amount_inr])</f>
        <v>4268.5</v>
      </c>
      <c r="C1994" s="1">
        <f>_xlfn.XLOOKUP(A1994,Processed_data!A:A,Processed_data!F:F)</f>
        <v>4268.5</v>
      </c>
      <c r="D1994" s="1" t="str">
        <f>_xlfn.XLOOKUP(A1994,bank_source_transactions__1[transaction_id],bank_source_transactions__1[transaction_status])</f>
        <v>SUCCESS</v>
      </c>
      <c r="E1994" s="1" t="str">
        <f>_xlfn.XLOOKUP(A1994,Processed_data!A:A,Processed_data!G:G)</f>
        <v>SUCCESS</v>
      </c>
      <c r="F1994" s="1">
        <f>COUNTIF(bank_processed_transactions[transaction_id],A1994)</f>
        <v>1</v>
      </c>
      <c r="G1994" s="1" t="str">
        <f t="shared" si="310"/>
        <v>found</v>
      </c>
      <c r="H1994" s="1" t="str">
        <f t="shared" si="311"/>
        <v>Not Duplicate</v>
      </c>
      <c r="I1994" s="1" t="str">
        <f t="shared" si="312"/>
        <v>match</v>
      </c>
      <c r="J1994" s="1" t="str">
        <f t="shared" si="313"/>
        <v>match</v>
      </c>
      <c r="K1994" s="1">
        <f t="shared" si="314"/>
        <v>0</v>
      </c>
      <c r="L1994" s="2">
        <f>IF(F1994=0,"not processed",_xlfn.MINIFS(Processed_data!H:H,Processed_data!A:A,A1994))</f>
        <v>46088</v>
      </c>
      <c r="M1994" s="1">
        <f>IF(F1994=0,"not processed",ABS(bank_source_transactions__1[[#This Row],[transaction_date]]-Reconciliation!L1994))</f>
        <v>3</v>
      </c>
      <c r="N1994" s="1" t="str" cm="1">
        <f t="array" ref="N1994">_xlfn.IFS(M1994="not Processed", "Not Processed",M1994&gt;2,"SLA Breached",M1994&lt;=2,"Within SLA")</f>
        <v>SLA Breached</v>
      </c>
      <c r="O1994" s="1" t="str">
        <f>_xlfn.XLOOKUP(A1994,Source_data!A:A,Source_data!D:D)</f>
        <v>UPI</v>
      </c>
      <c r="P1994" s="1">
        <f t="shared" si="315"/>
        <v>0</v>
      </c>
      <c r="Q1994" s="1">
        <f t="shared" si="316"/>
        <v>0</v>
      </c>
      <c r="R1994" s="1">
        <f t="shared" si="317"/>
        <v>0</v>
      </c>
      <c r="S1994" s="1">
        <f t="shared" si="318"/>
        <v>0</v>
      </c>
      <c r="T1994" s="1">
        <f t="shared" si="319"/>
        <v>1</v>
      </c>
      <c r="U1994" s="1" t="str">
        <f>_xlfn.XLOOKUP(Table3[[#This Row],[Transaction ID]],Source_data!A:A,Source_data!E:E)</f>
        <v>Pune</v>
      </c>
      <c r="V1994" s="1">
        <f>_xlfn.IFNA(_xlfn.XLOOKUP(A1994,bank_processed_transactions[transaction_id],bank_processed_transactions[processing_minutes]),"")</f>
        <v>25.5</v>
      </c>
      <c r="W1994" s="31">
        <f>_xlfn.XLOOKUP(A1994,Source_data!A:A,Source_data!B:B)</f>
        <v>46085</v>
      </c>
    </row>
    <row r="1995" spans="1:23" x14ac:dyDescent="0.3">
      <c r="A1995" s="4" t="s">
        <v>1897</v>
      </c>
      <c r="B1995" s="1">
        <f>_xlfn.XLOOKUP(A1995,bank_source_transactions__1[transaction_id],bank_source_transactions__1[amount_inr])</f>
        <v>4995.3</v>
      </c>
      <c r="C1995" s="1">
        <f>_xlfn.XLOOKUP(A1995,Processed_data!A:A,Processed_data!F:F)</f>
        <v>4995.3</v>
      </c>
      <c r="D1995" s="1" t="str">
        <f>_xlfn.XLOOKUP(A1995,bank_source_transactions__1[transaction_id],bank_source_transactions__1[transaction_status])</f>
        <v>SUCCESS</v>
      </c>
      <c r="E1995" s="1" t="str">
        <f>_xlfn.XLOOKUP(A1995,Processed_data!A:A,Processed_data!G:G)</f>
        <v>SUCCESS</v>
      </c>
      <c r="F1995" s="1">
        <f>COUNTIF(bank_processed_transactions[transaction_id],A1995)</f>
        <v>1</v>
      </c>
      <c r="G1995" s="1" t="str">
        <f t="shared" si="310"/>
        <v>found</v>
      </c>
      <c r="H1995" s="1" t="str">
        <f t="shared" si="311"/>
        <v>Not Duplicate</v>
      </c>
      <c r="I1995" s="1" t="str">
        <f t="shared" si="312"/>
        <v>match</v>
      </c>
      <c r="J1995" s="1" t="str">
        <f t="shared" si="313"/>
        <v>match</v>
      </c>
      <c r="K1995" s="1">
        <f t="shared" si="314"/>
        <v>0</v>
      </c>
      <c r="L1995" s="2">
        <f>IF(F1995=0,"not processed",_xlfn.MINIFS(Processed_data!H:H,Processed_data!A:A,A1995))</f>
        <v>46089</v>
      </c>
      <c r="M1995" s="1">
        <f>IF(F1995=0,"not processed",ABS(bank_source_transactions__1[[#This Row],[transaction_date]]-Reconciliation!L1995))</f>
        <v>1</v>
      </c>
      <c r="N1995" s="1" t="str" cm="1">
        <f t="array" ref="N1995">_xlfn.IFS(M1995="not Processed", "Not Processed",M1995&gt;2,"SLA Breached",M1995&lt;=2,"Within SLA")</f>
        <v>Within SLA</v>
      </c>
      <c r="O1995" s="1" t="str">
        <f>_xlfn.XLOOKUP(A1995,Source_data!A:A,Source_data!D:D)</f>
        <v>UPI</v>
      </c>
      <c r="P1995" s="1">
        <f t="shared" si="315"/>
        <v>0</v>
      </c>
      <c r="Q1995" s="1">
        <f t="shared" si="316"/>
        <v>0</v>
      </c>
      <c r="R1995" s="1">
        <f t="shared" si="317"/>
        <v>0</v>
      </c>
      <c r="S1995" s="1">
        <f t="shared" si="318"/>
        <v>0</v>
      </c>
      <c r="T1995" s="1">
        <f t="shared" si="319"/>
        <v>0</v>
      </c>
      <c r="U1995" s="1" t="str">
        <f>_xlfn.XLOOKUP(Table3[[#This Row],[Transaction ID]],Source_data!A:A,Source_data!E:E)</f>
        <v>Mumbai</v>
      </c>
      <c r="V1995" s="1">
        <f>_xlfn.IFNA(_xlfn.XLOOKUP(A1995,bank_processed_transactions[transaction_id],bank_processed_transactions[processing_minutes]),"")</f>
        <v>8.5</v>
      </c>
      <c r="W1995" s="31">
        <f>_xlfn.XLOOKUP(A1995,Source_data!A:A,Source_data!B:B)</f>
        <v>46088</v>
      </c>
    </row>
    <row r="1996" spans="1:23" x14ac:dyDescent="0.3">
      <c r="A1996" s="3" t="s">
        <v>1612</v>
      </c>
      <c r="B1996" s="1">
        <f>_xlfn.XLOOKUP(A1996,bank_source_transactions__1[transaction_id],bank_source_transactions__1[amount_inr])</f>
        <v>636.49</v>
      </c>
      <c r="C1996" s="1">
        <f>_xlfn.XLOOKUP(A1996,Processed_data!A:A,Processed_data!F:F)</f>
        <v>636.49</v>
      </c>
      <c r="D1996" s="1" t="str">
        <f>_xlfn.XLOOKUP(A1996,bank_source_transactions__1[transaction_id],bank_source_transactions__1[transaction_status])</f>
        <v>SUCCESS</v>
      </c>
      <c r="E1996" s="1" t="str">
        <f>_xlfn.XLOOKUP(A1996,Processed_data!A:A,Processed_data!G:G)</f>
        <v>SUCCESS</v>
      </c>
      <c r="F1996" s="1">
        <f>COUNTIF(bank_processed_transactions[transaction_id],A1996)</f>
        <v>1</v>
      </c>
      <c r="G1996" s="1" t="str">
        <f t="shared" si="310"/>
        <v>found</v>
      </c>
      <c r="H1996" s="1" t="str">
        <f t="shared" si="311"/>
        <v>Not Duplicate</v>
      </c>
      <c r="I1996" s="1" t="str">
        <f t="shared" si="312"/>
        <v>match</v>
      </c>
      <c r="J1996" s="1" t="str">
        <f t="shared" si="313"/>
        <v>match</v>
      </c>
      <c r="K1996" s="1">
        <f t="shared" si="314"/>
        <v>0</v>
      </c>
      <c r="L1996" s="2">
        <f>IF(F1996=0,"not processed",_xlfn.MINIFS(Processed_data!H:H,Processed_data!A:A,A1996))</f>
        <v>46115</v>
      </c>
      <c r="M1996" s="1">
        <f>IF(F1996=0,"not processed",ABS(bank_source_transactions__1[[#This Row],[transaction_date]]-Reconciliation!L1996))</f>
        <v>3</v>
      </c>
      <c r="N1996" s="1" t="str" cm="1">
        <f t="array" ref="N1996">_xlfn.IFS(M1996="not Processed", "Not Processed",M1996&gt;2,"SLA Breached",M1996&lt;=2,"Within SLA")</f>
        <v>SLA Breached</v>
      </c>
      <c r="O1996" s="1" t="str">
        <f>_xlfn.XLOOKUP(A1996,Source_data!A:A,Source_data!D:D)</f>
        <v>CARD</v>
      </c>
      <c r="P1996" s="1">
        <f t="shared" si="315"/>
        <v>0</v>
      </c>
      <c r="Q1996" s="1">
        <f t="shared" si="316"/>
        <v>0</v>
      </c>
      <c r="R1996" s="1">
        <f t="shared" si="317"/>
        <v>0</v>
      </c>
      <c r="S1996" s="1">
        <f t="shared" si="318"/>
        <v>0</v>
      </c>
      <c r="T1996" s="1">
        <f t="shared" si="319"/>
        <v>1</v>
      </c>
      <c r="U1996" s="1" t="str">
        <f>_xlfn.XLOOKUP(Table3[[#This Row],[Transaction ID]],Source_data!A:A,Source_data!E:E)</f>
        <v>Mumbai</v>
      </c>
      <c r="V1996" s="1">
        <f>_xlfn.IFNA(_xlfn.XLOOKUP(A1996,bank_processed_transactions[transaction_id],bank_processed_transactions[processing_minutes]),"")</f>
        <v>12.5</v>
      </c>
      <c r="W1996" s="31">
        <f>_xlfn.XLOOKUP(A1996,Source_data!A:A,Source_data!B:B)</f>
        <v>46112</v>
      </c>
    </row>
    <row r="1997" spans="1:23" x14ac:dyDescent="0.3">
      <c r="A1997" s="4" t="s">
        <v>1145</v>
      </c>
      <c r="B1997" s="1">
        <f>_xlfn.XLOOKUP(A1997,bank_source_transactions__1[transaction_id],bank_source_transactions__1[amount_inr])</f>
        <v>1697.07</v>
      </c>
      <c r="C1997" s="1">
        <f>_xlfn.XLOOKUP(A1997,Processed_data!A:A,Processed_data!F:F)</f>
        <v>1697.07</v>
      </c>
      <c r="D1997" s="1" t="str">
        <f>_xlfn.XLOOKUP(A1997,bank_source_transactions__1[transaction_id],bank_source_transactions__1[transaction_status])</f>
        <v>SUCCESS</v>
      </c>
      <c r="E1997" s="1" t="str">
        <f>_xlfn.XLOOKUP(A1997,Processed_data!A:A,Processed_data!G:G)</f>
        <v>SUCCESS</v>
      </c>
      <c r="F1997" s="1">
        <f>COUNTIF(bank_processed_transactions[transaction_id],A1997)</f>
        <v>1</v>
      </c>
      <c r="G1997" s="1" t="str">
        <f t="shared" si="310"/>
        <v>found</v>
      </c>
      <c r="H1997" s="1" t="str">
        <f t="shared" si="311"/>
        <v>Not Duplicate</v>
      </c>
      <c r="I1997" s="1" t="str">
        <f t="shared" si="312"/>
        <v>match</v>
      </c>
      <c r="J1997" s="1" t="str">
        <f t="shared" si="313"/>
        <v>match</v>
      </c>
      <c r="K1997" s="1">
        <f t="shared" si="314"/>
        <v>0</v>
      </c>
      <c r="L1997" s="2">
        <f>IF(F1997=0,"not processed",_xlfn.MINIFS(Processed_data!H:H,Processed_data!A:A,A1997))</f>
        <v>46055</v>
      </c>
      <c r="M1997" s="1">
        <f>IF(F1997=0,"not processed",ABS(bank_source_transactions__1[[#This Row],[transaction_date]]-Reconciliation!L1997))</f>
        <v>0</v>
      </c>
      <c r="N1997" s="1" t="str" cm="1">
        <f t="array" ref="N1997">_xlfn.IFS(M1997="not Processed", "Not Processed",M1997&gt;2,"SLA Breached",M1997&lt;=2,"Within SLA")</f>
        <v>Within SLA</v>
      </c>
      <c r="O1997" s="1" t="str">
        <f>_xlfn.XLOOKUP(A1997,Source_data!A:A,Source_data!D:D)</f>
        <v>UPI</v>
      </c>
      <c r="P1997" s="1">
        <f t="shared" si="315"/>
        <v>0</v>
      </c>
      <c r="Q1997" s="1">
        <f t="shared" si="316"/>
        <v>0</v>
      </c>
      <c r="R1997" s="1">
        <f t="shared" si="317"/>
        <v>0</v>
      </c>
      <c r="S1997" s="1">
        <f t="shared" si="318"/>
        <v>0</v>
      </c>
      <c r="T1997" s="1">
        <f t="shared" si="319"/>
        <v>0</v>
      </c>
      <c r="U1997" s="1" t="str">
        <f>_xlfn.XLOOKUP(Table3[[#This Row],[Transaction ID]],Source_data!A:A,Source_data!E:E)</f>
        <v>Bengaluru</v>
      </c>
      <c r="V1997" s="1">
        <f>_xlfn.IFNA(_xlfn.XLOOKUP(A1997,bank_processed_transactions[transaction_id],bank_processed_transactions[processing_minutes]),"")</f>
        <v>36.200000000000003</v>
      </c>
      <c r="W1997" s="31">
        <f>_xlfn.XLOOKUP(A1997,Source_data!A:A,Source_data!B:B)</f>
        <v>46055</v>
      </c>
    </row>
    <row r="1998" spans="1:23" x14ac:dyDescent="0.3">
      <c r="A1998" s="3" t="s">
        <v>170</v>
      </c>
      <c r="B1998" s="1">
        <f>_xlfn.XLOOKUP(A1998,bank_source_transactions__1[transaction_id],bank_source_transactions__1[amount_inr])</f>
        <v>826.86</v>
      </c>
      <c r="C1998" s="1">
        <f>_xlfn.XLOOKUP(A1998,Processed_data!A:A,Processed_data!F:F)</f>
        <v>826.86</v>
      </c>
      <c r="D1998" s="1" t="str">
        <f>_xlfn.XLOOKUP(A1998,bank_source_transactions__1[transaction_id],bank_source_transactions__1[transaction_status])</f>
        <v>SUCCESS</v>
      </c>
      <c r="E1998" s="1" t="str">
        <f>_xlfn.XLOOKUP(A1998,Processed_data!A:A,Processed_data!G:G)</f>
        <v>SUCCESS</v>
      </c>
      <c r="F1998" s="1">
        <f>COUNTIF(bank_processed_transactions[transaction_id],A1998)</f>
        <v>1</v>
      </c>
      <c r="G1998" s="1" t="str">
        <f t="shared" si="310"/>
        <v>found</v>
      </c>
      <c r="H1998" s="1" t="str">
        <f t="shared" si="311"/>
        <v>Not Duplicate</v>
      </c>
      <c r="I1998" s="1" t="str">
        <f t="shared" si="312"/>
        <v>match</v>
      </c>
      <c r="J1998" s="1" t="str">
        <f t="shared" si="313"/>
        <v>match</v>
      </c>
      <c r="K1998" s="1">
        <f t="shared" si="314"/>
        <v>0</v>
      </c>
      <c r="L1998" s="2">
        <f>IF(F1998=0,"not processed",_xlfn.MINIFS(Processed_data!H:H,Processed_data!A:A,A1998))</f>
        <v>46095</v>
      </c>
      <c r="M1998" s="1">
        <f>IF(F1998=0,"not processed",ABS(bank_source_transactions__1[[#This Row],[transaction_date]]-Reconciliation!L1998))</f>
        <v>1</v>
      </c>
      <c r="N1998" s="1" t="str" cm="1">
        <f t="array" ref="N1998">_xlfn.IFS(M1998="not Processed", "Not Processed",M1998&gt;2,"SLA Breached",M1998&lt;=2,"Within SLA")</f>
        <v>Within SLA</v>
      </c>
      <c r="O1998" s="1" t="str">
        <f>_xlfn.XLOOKUP(A1998,Source_data!A:A,Source_data!D:D)</f>
        <v>NEFT</v>
      </c>
      <c r="P1998" s="1">
        <f t="shared" si="315"/>
        <v>0</v>
      </c>
      <c r="Q1998" s="1">
        <f t="shared" si="316"/>
        <v>0</v>
      </c>
      <c r="R1998" s="1">
        <f t="shared" si="317"/>
        <v>0</v>
      </c>
      <c r="S1998" s="1">
        <f t="shared" si="318"/>
        <v>0</v>
      </c>
      <c r="T1998" s="1">
        <f t="shared" si="319"/>
        <v>0</v>
      </c>
      <c r="U1998" s="1" t="str">
        <f>_xlfn.XLOOKUP(Table3[[#This Row],[Transaction ID]],Source_data!A:A,Source_data!E:E)</f>
        <v>Mumbai</v>
      </c>
      <c r="V1998" s="1">
        <f>_xlfn.IFNA(_xlfn.XLOOKUP(A1998,bank_processed_transactions[transaction_id],bank_processed_transactions[processing_minutes]),"")</f>
        <v>11.4</v>
      </c>
      <c r="W1998" s="31">
        <f>_xlfn.XLOOKUP(A1998,Source_data!A:A,Source_data!B:B)</f>
        <v>46094</v>
      </c>
    </row>
    <row r="1999" spans="1:23" x14ac:dyDescent="0.3">
      <c r="A1999" s="4" t="s">
        <v>4436</v>
      </c>
      <c r="B1999" s="1">
        <f>_xlfn.XLOOKUP(A1999,bank_source_transactions__1[transaction_id],bank_source_transactions__1[amount_inr])</f>
        <v>1035.48</v>
      </c>
      <c r="C1999" s="1">
        <f>_xlfn.XLOOKUP(A1999,Processed_data!A:A,Processed_data!F:F)</f>
        <v>1035.48</v>
      </c>
      <c r="D1999" s="1" t="str">
        <f>_xlfn.XLOOKUP(A1999,bank_source_transactions__1[transaction_id],bank_source_transactions__1[transaction_status])</f>
        <v>SUCCESS</v>
      </c>
      <c r="E1999" s="1" t="str">
        <f>_xlfn.XLOOKUP(A1999,Processed_data!A:A,Processed_data!G:G)</f>
        <v>SUCCESS</v>
      </c>
      <c r="F1999" s="1">
        <f>COUNTIF(bank_processed_transactions[transaction_id],A1999)</f>
        <v>1</v>
      </c>
      <c r="G1999" s="1" t="str">
        <f t="shared" si="310"/>
        <v>found</v>
      </c>
      <c r="H1999" s="1" t="str">
        <f t="shared" si="311"/>
        <v>Not Duplicate</v>
      </c>
      <c r="I1999" s="1" t="str">
        <f t="shared" si="312"/>
        <v>match</v>
      </c>
      <c r="J1999" s="1" t="str">
        <f t="shared" si="313"/>
        <v>match</v>
      </c>
      <c r="K1999" s="1">
        <f t="shared" si="314"/>
        <v>0</v>
      </c>
      <c r="L1999" s="2">
        <f>IF(F1999=0,"not processed",_xlfn.MINIFS(Processed_data!H:H,Processed_data!A:A,A1999))</f>
        <v>46076</v>
      </c>
      <c r="M1999" s="1">
        <f>IF(F1999=0,"not processed",ABS(bank_source_transactions__1[[#This Row],[transaction_date]]-Reconciliation!L1999))</f>
        <v>1</v>
      </c>
      <c r="N1999" s="1" t="str" cm="1">
        <f t="array" ref="N1999">_xlfn.IFS(M1999="not Processed", "Not Processed",M1999&gt;2,"SLA Breached",M1999&lt;=2,"Within SLA")</f>
        <v>Within SLA</v>
      </c>
      <c r="O1999" s="1" t="str">
        <f>_xlfn.XLOOKUP(A1999,Source_data!A:A,Source_data!D:D)</f>
        <v>UPI</v>
      </c>
      <c r="P1999" s="1">
        <f t="shared" si="315"/>
        <v>0</v>
      </c>
      <c r="Q1999" s="1">
        <f t="shared" si="316"/>
        <v>0</v>
      </c>
      <c r="R1999" s="1">
        <f t="shared" si="317"/>
        <v>0</v>
      </c>
      <c r="S1999" s="1">
        <f t="shared" si="318"/>
        <v>0</v>
      </c>
      <c r="T1999" s="1">
        <f t="shared" si="319"/>
        <v>0</v>
      </c>
      <c r="U1999" s="1" t="str">
        <f>_xlfn.XLOOKUP(Table3[[#This Row],[Transaction ID]],Source_data!A:A,Source_data!E:E)</f>
        <v>Bengaluru</v>
      </c>
      <c r="V1999" s="1">
        <f>_xlfn.IFNA(_xlfn.XLOOKUP(A1999,bank_processed_transactions[transaction_id],bank_processed_transactions[processing_minutes]),"")</f>
        <v>39.9</v>
      </c>
      <c r="W1999" s="31">
        <f>_xlfn.XLOOKUP(A1999,Source_data!A:A,Source_data!B:B)</f>
        <v>46075</v>
      </c>
    </row>
    <row r="2000" spans="1:23" x14ac:dyDescent="0.3">
      <c r="A2000" s="3" t="s">
        <v>2840</v>
      </c>
      <c r="B2000" s="1">
        <f>_xlfn.XLOOKUP(A2000,bank_source_transactions__1[transaction_id],bank_source_transactions__1[amount_inr])</f>
        <v>14891.7</v>
      </c>
      <c r="C2000" s="1">
        <f>_xlfn.XLOOKUP(A2000,Processed_data!A:A,Processed_data!F:F)</f>
        <v>14891.7</v>
      </c>
      <c r="D2000" s="1" t="str">
        <f>_xlfn.XLOOKUP(A2000,bank_source_transactions__1[transaction_id],bank_source_transactions__1[transaction_status])</f>
        <v>SUCCESS</v>
      </c>
      <c r="E2000" s="1" t="str">
        <f>_xlfn.XLOOKUP(A2000,Processed_data!A:A,Processed_data!G:G)</f>
        <v>SUCCESS</v>
      </c>
      <c r="F2000" s="1">
        <f>COUNTIF(bank_processed_transactions[transaction_id],A2000)</f>
        <v>1</v>
      </c>
      <c r="G2000" s="1" t="str">
        <f t="shared" si="310"/>
        <v>found</v>
      </c>
      <c r="H2000" s="1" t="str">
        <f t="shared" si="311"/>
        <v>Not Duplicate</v>
      </c>
      <c r="I2000" s="1" t="str">
        <f t="shared" si="312"/>
        <v>match</v>
      </c>
      <c r="J2000" s="1" t="str">
        <f t="shared" si="313"/>
        <v>match</v>
      </c>
      <c r="K2000" s="1">
        <f t="shared" si="314"/>
        <v>0</v>
      </c>
      <c r="L2000" s="2">
        <f>IF(F2000=0,"not processed",_xlfn.MINIFS(Processed_data!H:H,Processed_data!A:A,A2000))</f>
        <v>46032</v>
      </c>
      <c r="M2000" s="1">
        <f>IF(F2000=0,"not processed",ABS(bank_source_transactions__1[[#This Row],[transaction_date]]-Reconciliation!L2000))</f>
        <v>3</v>
      </c>
      <c r="N2000" s="1" t="str" cm="1">
        <f t="array" ref="N2000">_xlfn.IFS(M2000="not Processed", "Not Processed",M2000&gt;2,"SLA Breached",M2000&lt;=2,"Within SLA")</f>
        <v>SLA Breached</v>
      </c>
      <c r="O2000" s="1" t="str">
        <f>_xlfn.XLOOKUP(A2000,Source_data!A:A,Source_data!D:D)</f>
        <v>UPI</v>
      </c>
      <c r="P2000" s="1">
        <f t="shared" si="315"/>
        <v>0</v>
      </c>
      <c r="Q2000" s="1">
        <f t="shared" si="316"/>
        <v>0</v>
      </c>
      <c r="R2000" s="1">
        <f t="shared" si="317"/>
        <v>0</v>
      </c>
      <c r="S2000" s="1">
        <f t="shared" si="318"/>
        <v>0</v>
      </c>
      <c r="T2000" s="1">
        <f t="shared" si="319"/>
        <v>1</v>
      </c>
      <c r="U2000" s="1" t="str">
        <f>_xlfn.XLOOKUP(Table3[[#This Row],[Transaction ID]],Source_data!A:A,Source_data!E:E)</f>
        <v>Hyderabad</v>
      </c>
      <c r="V2000" s="1">
        <f>_xlfn.IFNA(_xlfn.XLOOKUP(A2000,bank_processed_transactions[transaction_id],bank_processed_transactions[processing_minutes]),"")</f>
        <v>17.2</v>
      </c>
      <c r="W2000" s="31">
        <f>_xlfn.XLOOKUP(A2000,Source_data!A:A,Source_data!B:B)</f>
        <v>46029</v>
      </c>
    </row>
    <row r="2001" spans="1:23" x14ac:dyDescent="0.3">
      <c r="A2001" s="4" t="s">
        <v>5029</v>
      </c>
      <c r="B2001" s="1">
        <f>_xlfn.XLOOKUP(A2001,bank_source_transactions__1[transaction_id],bank_source_transactions__1[amount_inr])</f>
        <v>15078.31</v>
      </c>
      <c r="C2001" s="1" t="e">
        <f>_xlfn.XLOOKUP(A2001,Processed_data!A:A,Processed_data!F:F)</f>
        <v>#N/A</v>
      </c>
      <c r="D2001" s="1" t="str">
        <f>_xlfn.XLOOKUP(A2001,bank_source_transactions__1[transaction_id],bank_source_transactions__1[transaction_status])</f>
        <v>SUCCESS</v>
      </c>
      <c r="E2001" s="1" t="e">
        <f>_xlfn.XLOOKUP(A2001,Processed_data!A:A,Processed_data!G:G)</f>
        <v>#N/A</v>
      </c>
      <c r="F2001" s="1">
        <f>COUNTIF(bank_processed_transactions[transaction_id],A2001)</f>
        <v>0</v>
      </c>
      <c r="G2001" s="1" t="str">
        <f t="shared" si="310"/>
        <v>missing</v>
      </c>
      <c r="H2001" s="1" t="str">
        <f t="shared" si="311"/>
        <v>Not Duplicate</v>
      </c>
      <c r="I2001" s="1" t="str">
        <f t="shared" si="312"/>
        <v>not processed</v>
      </c>
      <c r="J2001" s="1" t="str">
        <f t="shared" si="313"/>
        <v>not processed</v>
      </c>
      <c r="K2001" s="1" t="str">
        <f t="shared" si="314"/>
        <v>missing</v>
      </c>
      <c r="L2001" s="2" t="str">
        <f>IF(F2001=0,"not processed",_xlfn.MINIFS(Processed_data!H:H,Processed_data!A:A,A2001))</f>
        <v>not processed</v>
      </c>
      <c r="M2001" s="1" t="str">
        <f>IF(F2001=0,"not processed",ABS(bank_source_transactions__1[[#This Row],[transaction_date]]-Reconciliation!L2001))</f>
        <v>not processed</v>
      </c>
      <c r="N2001" s="1" t="str" cm="1">
        <f t="array" ref="N2001">_xlfn.IFS(M2001="not Processed", "Not Processed",M2001&gt;2,"SLA Breached",M2001&lt;=2,"Within SLA")</f>
        <v>Not Processed</v>
      </c>
      <c r="O2001" s="1" t="str">
        <f>_xlfn.XLOOKUP(A2001,Source_data!A:A,Source_data!D:D)</f>
        <v>NEFT</v>
      </c>
      <c r="P2001" s="1">
        <f t="shared" si="315"/>
        <v>1</v>
      </c>
      <c r="Q2001" s="1">
        <f t="shared" si="316"/>
        <v>0</v>
      </c>
      <c r="R2001" s="1">
        <f t="shared" si="317"/>
        <v>0</v>
      </c>
      <c r="S2001" s="1">
        <f t="shared" si="318"/>
        <v>0</v>
      </c>
      <c r="T2001" s="1">
        <f t="shared" si="319"/>
        <v>0</v>
      </c>
      <c r="U2001" s="1" t="str">
        <f>_xlfn.XLOOKUP(Table3[[#This Row],[Transaction ID]],Source_data!A:A,Source_data!E:E)</f>
        <v>Pune</v>
      </c>
      <c r="V2001" s="1" t="str">
        <f>_xlfn.IFNA(_xlfn.XLOOKUP(A2001,bank_processed_transactions[transaction_id],bank_processed_transactions[processing_minutes]),"")</f>
        <v/>
      </c>
      <c r="W2001" s="31">
        <f>_xlfn.XLOOKUP(A2001,Source_data!A:A,Source_data!B:B)</f>
        <v>46069</v>
      </c>
    </row>
    <row r="2002" spans="1:23" x14ac:dyDescent="0.3">
      <c r="A2002" s="3" t="s">
        <v>2867</v>
      </c>
      <c r="B2002" s="1">
        <f>_xlfn.XLOOKUP(A2002,bank_source_transactions__1[transaction_id],bank_source_transactions__1[amount_inr])</f>
        <v>6775.79</v>
      </c>
      <c r="C2002" s="1">
        <f>_xlfn.XLOOKUP(A2002,Processed_data!A:A,Processed_data!F:F)</f>
        <v>6775.79</v>
      </c>
      <c r="D2002" s="1" t="str">
        <f>_xlfn.XLOOKUP(A2002,bank_source_transactions__1[transaction_id],bank_source_transactions__1[transaction_status])</f>
        <v>SUCCESS</v>
      </c>
      <c r="E2002" s="1" t="str">
        <f>_xlfn.XLOOKUP(A2002,Processed_data!A:A,Processed_data!G:G)</f>
        <v>SUCCESS</v>
      </c>
      <c r="F2002" s="1">
        <f>COUNTIF(bank_processed_transactions[transaction_id],A2002)</f>
        <v>1</v>
      </c>
      <c r="G2002" s="1" t="str">
        <f t="shared" si="310"/>
        <v>found</v>
      </c>
      <c r="H2002" s="1" t="str">
        <f t="shared" si="311"/>
        <v>Not Duplicate</v>
      </c>
      <c r="I2002" s="1" t="str">
        <f t="shared" si="312"/>
        <v>match</v>
      </c>
      <c r="J2002" s="1" t="str">
        <f t="shared" si="313"/>
        <v>match</v>
      </c>
      <c r="K2002" s="1">
        <f t="shared" si="314"/>
        <v>0</v>
      </c>
      <c r="L2002" s="2">
        <f>IF(F2002=0,"not processed",_xlfn.MINIFS(Processed_data!H:H,Processed_data!A:A,A2002))</f>
        <v>46036</v>
      </c>
      <c r="M2002" s="1">
        <f>IF(F2002=0,"not processed",ABS(bank_source_transactions__1[[#This Row],[transaction_date]]-Reconciliation!L2002))</f>
        <v>3</v>
      </c>
      <c r="N2002" s="1" t="str" cm="1">
        <f t="array" ref="N2002">_xlfn.IFS(M2002="not Processed", "Not Processed",M2002&gt;2,"SLA Breached",M2002&lt;=2,"Within SLA")</f>
        <v>SLA Breached</v>
      </c>
      <c r="O2002" s="1" t="str">
        <f>_xlfn.XLOOKUP(A2002,Source_data!A:A,Source_data!D:D)</f>
        <v>NEFT</v>
      </c>
      <c r="P2002" s="1">
        <f t="shared" si="315"/>
        <v>0</v>
      </c>
      <c r="Q2002" s="1">
        <f t="shared" si="316"/>
        <v>0</v>
      </c>
      <c r="R2002" s="1">
        <f t="shared" si="317"/>
        <v>0</v>
      </c>
      <c r="S2002" s="1">
        <f t="shared" si="318"/>
        <v>0</v>
      </c>
      <c r="T2002" s="1">
        <f t="shared" si="319"/>
        <v>1</v>
      </c>
      <c r="U2002" s="1" t="str">
        <f>_xlfn.XLOOKUP(Table3[[#This Row],[Transaction ID]],Source_data!A:A,Source_data!E:E)</f>
        <v>Mumbai</v>
      </c>
      <c r="V2002" s="1">
        <f>_xlfn.IFNA(_xlfn.XLOOKUP(A2002,bank_processed_transactions[transaction_id],bank_processed_transactions[processing_minutes]),"")</f>
        <v>14.8</v>
      </c>
      <c r="W2002" s="31">
        <f>_xlfn.XLOOKUP(A2002,Source_data!A:A,Source_data!B:B)</f>
        <v>46033</v>
      </c>
    </row>
    <row r="2003" spans="1:23" x14ac:dyDescent="0.3">
      <c r="A2003" s="4" t="s">
        <v>3564</v>
      </c>
      <c r="B2003" s="1">
        <f>_xlfn.XLOOKUP(A2003,bank_source_transactions__1[transaction_id],bank_source_transactions__1[amount_inr])</f>
        <v>431.84</v>
      </c>
      <c r="C2003" s="1">
        <f>_xlfn.XLOOKUP(A2003,Processed_data!A:A,Processed_data!F:F)</f>
        <v>431.84</v>
      </c>
      <c r="D2003" s="1" t="str">
        <f>_xlfn.XLOOKUP(A2003,bank_source_transactions__1[transaction_id],bank_source_transactions__1[transaction_status])</f>
        <v>SUCCESS</v>
      </c>
      <c r="E2003" s="1" t="str">
        <f>_xlfn.XLOOKUP(A2003,Processed_data!A:A,Processed_data!G:G)</f>
        <v>SUCCESS</v>
      </c>
      <c r="F2003" s="1">
        <f>COUNTIF(bank_processed_transactions[transaction_id],A2003)</f>
        <v>1</v>
      </c>
      <c r="G2003" s="1" t="str">
        <f t="shared" si="310"/>
        <v>found</v>
      </c>
      <c r="H2003" s="1" t="str">
        <f t="shared" si="311"/>
        <v>Not Duplicate</v>
      </c>
      <c r="I2003" s="1" t="str">
        <f t="shared" si="312"/>
        <v>match</v>
      </c>
      <c r="J2003" s="1" t="str">
        <f t="shared" si="313"/>
        <v>match</v>
      </c>
      <c r="K2003" s="1">
        <f t="shared" si="314"/>
        <v>0</v>
      </c>
      <c r="L2003" s="2">
        <f>IF(F2003=0,"not processed",_xlfn.MINIFS(Processed_data!H:H,Processed_data!A:A,A2003))</f>
        <v>46044</v>
      </c>
      <c r="M2003" s="1">
        <f>IF(F2003=0,"not processed",ABS(bank_source_transactions__1[[#This Row],[transaction_date]]-Reconciliation!L2003))</f>
        <v>2</v>
      </c>
      <c r="N2003" s="1" t="str" cm="1">
        <f t="array" ref="N2003">_xlfn.IFS(M2003="not Processed", "Not Processed",M2003&gt;2,"SLA Breached",M2003&lt;=2,"Within SLA")</f>
        <v>Within SLA</v>
      </c>
      <c r="O2003" s="1" t="str">
        <f>_xlfn.XLOOKUP(A2003,Source_data!A:A,Source_data!D:D)</f>
        <v>NEFT</v>
      </c>
      <c r="P2003" s="1">
        <f t="shared" si="315"/>
        <v>0</v>
      </c>
      <c r="Q2003" s="1">
        <f t="shared" si="316"/>
        <v>0</v>
      </c>
      <c r="R2003" s="1">
        <f t="shared" si="317"/>
        <v>0</v>
      </c>
      <c r="S2003" s="1">
        <f t="shared" si="318"/>
        <v>0</v>
      </c>
      <c r="T2003" s="1">
        <f t="shared" si="319"/>
        <v>0</v>
      </c>
      <c r="U2003" s="1" t="str">
        <f>_xlfn.XLOOKUP(Table3[[#This Row],[Transaction ID]],Source_data!A:A,Source_data!E:E)</f>
        <v>Mumbai</v>
      </c>
      <c r="V2003" s="1">
        <f>_xlfn.IFNA(_xlfn.XLOOKUP(A2003,bank_processed_transactions[transaction_id],bank_processed_transactions[processing_minutes]),"")</f>
        <v>7.4</v>
      </c>
      <c r="W2003" s="31">
        <f>_xlfn.XLOOKUP(A2003,Source_data!A:A,Source_data!B:B)</f>
        <v>46042</v>
      </c>
    </row>
    <row r="2004" spans="1:23" x14ac:dyDescent="0.3">
      <c r="A2004" s="3" t="s">
        <v>2374</v>
      </c>
      <c r="B2004" s="1">
        <f>_xlfn.XLOOKUP(A2004,bank_source_transactions__1[transaction_id],bank_source_transactions__1[amount_inr])</f>
        <v>9657.73</v>
      </c>
      <c r="C2004" s="1">
        <f>_xlfn.XLOOKUP(A2004,Processed_data!A:A,Processed_data!F:F)</f>
        <v>9657.73</v>
      </c>
      <c r="D2004" s="1" t="str">
        <f>_xlfn.XLOOKUP(A2004,bank_source_transactions__1[transaction_id],bank_source_transactions__1[transaction_status])</f>
        <v>SUCCESS</v>
      </c>
      <c r="E2004" s="1" t="str">
        <f>_xlfn.XLOOKUP(A2004,Processed_data!A:A,Processed_data!G:G)</f>
        <v>SUCCESS</v>
      </c>
      <c r="F2004" s="1">
        <f>COUNTIF(bank_processed_transactions[transaction_id],A2004)</f>
        <v>1</v>
      </c>
      <c r="G2004" s="1" t="str">
        <f t="shared" si="310"/>
        <v>found</v>
      </c>
      <c r="H2004" s="1" t="str">
        <f t="shared" si="311"/>
        <v>Not Duplicate</v>
      </c>
      <c r="I2004" s="1" t="str">
        <f t="shared" si="312"/>
        <v>match</v>
      </c>
      <c r="J2004" s="1" t="str">
        <f t="shared" si="313"/>
        <v>match</v>
      </c>
      <c r="K2004" s="1">
        <f t="shared" si="314"/>
        <v>0</v>
      </c>
      <c r="L2004" s="2">
        <f>IF(F2004=0,"not processed",_xlfn.MINIFS(Processed_data!H:H,Processed_data!A:A,A2004))</f>
        <v>46070</v>
      </c>
      <c r="M2004" s="1">
        <f>IF(F2004=0,"not processed",ABS(bank_source_transactions__1[[#This Row],[transaction_date]]-Reconciliation!L2004))</f>
        <v>0</v>
      </c>
      <c r="N2004" s="1" t="str" cm="1">
        <f t="array" ref="N2004">_xlfn.IFS(M2004="not Processed", "Not Processed",M2004&gt;2,"SLA Breached",M2004&lt;=2,"Within SLA")</f>
        <v>Within SLA</v>
      </c>
      <c r="O2004" s="1" t="str">
        <f>_xlfn.XLOOKUP(A2004,Source_data!A:A,Source_data!D:D)</f>
        <v>UPI</v>
      </c>
      <c r="P2004" s="1">
        <f t="shared" si="315"/>
        <v>0</v>
      </c>
      <c r="Q2004" s="1">
        <f t="shared" si="316"/>
        <v>0</v>
      </c>
      <c r="R2004" s="1">
        <f t="shared" si="317"/>
        <v>0</v>
      </c>
      <c r="S2004" s="1">
        <f t="shared" si="318"/>
        <v>0</v>
      </c>
      <c r="T2004" s="1">
        <f t="shared" si="319"/>
        <v>0</v>
      </c>
      <c r="U2004" s="1" t="str">
        <f>_xlfn.XLOOKUP(Table3[[#This Row],[Transaction ID]],Source_data!A:A,Source_data!E:E)</f>
        <v>Bengaluru</v>
      </c>
      <c r="V2004" s="1">
        <f>_xlfn.IFNA(_xlfn.XLOOKUP(A2004,bank_processed_transactions[transaction_id],bank_processed_transactions[processing_minutes]),"")</f>
        <v>8.4</v>
      </c>
      <c r="W2004" s="31">
        <f>_xlfn.XLOOKUP(A2004,Source_data!A:A,Source_data!B:B)</f>
        <v>46070</v>
      </c>
    </row>
    <row r="2005" spans="1:23" x14ac:dyDescent="0.3">
      <c r="A2005" s="4" t="s">
        <v>3524</v>
      </c>
      <c r="B2005" s="1">
        <f>_xlfn.XLOOKUP(A2005,bank_source_transactions__1[transaction_id],bank_source_transactions__1[amount_inr])</f>
        <v>39211.68</v>
      </c>
      <c r="C2005" s="1">
        <f>_xlfn.XLOOKUP(A2005,Processed_data!A:A,Processed_data!F:F)</f>
        <v>39211.68</v>
      </c>
      <c r="D2005" s="1" t="str">
        <f>_xlfn.XLOOKUP(A2005,bank_source_transactions__1[transaction_id],bank_source_transactions__1[transaction_status])</f>
        <v>SUCCESS</v>
      </c>
      <c r="E2005" s="1" t="str">
        <f>_xlfn.XLOOKUP(A2005,Processed_data!A:A,Processed_data!G:G)</f>
        <v>SUCCESS</v>
      </c>
      <c r="F2005" s="1">
        <f>COUNTIF(bank_processed_transactions[transaction_id],A2005)</f>
        <v>1</v>
      </c>
      <c r="G2005" s="1" t="str">
        <f t="shared" si="310"/>
        <v>found</v>
      </c>
      <c r="H2005" s="1" t="str">
        <f t="shared" si="311"/>
        <v>Not Duplicate</v>
      </c>
      <c r="I2005" s="1" t="str">
        <f t="shared" si="312"/>
        <v>match</v>
      </c>
      <c r="J2005" s="1" t="str">
        <f t="shared" si="313"/>
        <v>match</v>
      </c>
      <c r="K2005" s="1">
        <f t="shared" si="314"/>
        <v>0</v>
      </c>
      <c r="L2005" s="2">
        <f>IF(F2005=0,"not processed",_xlfn.MINIFS(Processed_data!H:H,Processed_data!A:A,A2005))</f>
        <v>46060</v>
      </c>
      <c r="M2005" s="1">
        <f>IF(F2005=0,"not processed",ABS(bank_source_transactions__1[[#This Row],[transaction_date]]-Reconciliation!L2005))</f>
        <v>3</v>
      </c>
      <c r="N2005" s="1" t="str" cm="1">
        <f t="array" ref="N2005">_xlfn.IFS(M2005="not Processed", "Not Processed",M2005&gt;2,"SLA Breached",M2005&lt;=2,"Within SLA")</f>
        <v>SLA Breached</v>
      </c>
      <c r="O2005" s="1" t="str">
        <f>_xlfn.XLOOKUP(A2005,Source_data!A:A,Source_data!D:D)</f>
        <v>ATM</v>
      </c>
      <c r="P2005" s="1">
        <f t="shared" si="315"/>
        <v>0</v>
      </c>
      <c r="Q2005" s="1">
        <f t="shared" si="316"/>
        <v>0</v>
      </c>
      <c r="R2005" s="1">
        <f t="shared" si="317"/>
        <v>0</v>
      </c>
      <c r="S2005" s="1">
        <f t="shared" si="318"/>
        <v>0</v>
      </c>
      <c r="T2005" s="1">
        <f t="shared" si="319"/>
        <v>1</v>
      </c>
      <c r="U2005" s="1" t="str">
        <f>_xlfn.XLOOKUP(Table3[[#This Row],[Transaction ID]],Source_data!A:A,Source_data!E:E)</f>
        <v>Pune</v>
      </c>
      <c r="V2005" s="1">
        <f>_xlfn.IFNA(_xlfn.XLOOKUP(A2005,bank_processed_transactions[transaction_id],bank_processed_transactions[processing_minutes]),"")</f>
        <v>50.6</v>
      </c>
      <c r="W2005" s="31">
        <f>_xlfn.XLOOKUP(A2005,Source_data!A:A,Source_data!B:B)</f>
        <v>46057</v>
      </c>
    </row>
    <row r="2006" spans="1:23" x14ac:dyDescent="0.3">
      <c r="A2006" s="3" t="s">
        <v>1117</v>
      </c>
      <c r="B2006" s="1">
        <f>_xlfn.XLOOKUP(A2006,bank_source_transactions__1[transaction_id],bank_source_transactions__1[amount_inr])</f>
        <v>12803.33</v>
      </c>
      <c r="C2006" s="1">
        <f>_xlfn.XLOOKUP(A2006,Processed_data!A:A,Processed_data!F:F)</f>
        <v>12803.33</v>
      </c>
      <c r="D2006" s="1" t="str">
        <f>_xlfn.XLOOKUP(A2006,bank_source_transactions__1[transaction_id],bank_source_transactions__1[transaction_status])</f>
        <v>SUCCESS</v>
      </c>
      <c r="E2006" s="1" t="str">
        <f>_xlfn.XLOOKUP(A2006,Processed_data!A:A,Processed_data!G:G)</f>
        <v>SUCCESS</v>
      </c>
      <c r="F2006" s="1">
        <f>COUNTIF(bank_processed_transactions[transaction_id],A2006)</f>
        <v>1</v>
      </c>
      <c r="G2006" s="1" t="str">
        <f t="shared" si="310"/>
        <v>found</v>
      </c>
      <c r="H2006" s="1" t="str">
        <f t="shared" si="311"/>
        <v>Not Duplicate</v>
      </c>
      <c r="I2006" s="1" t="str">
        <f t="shared" si="312"/>
        <v>match</v>
      </c>
      <c r="J2006" s="1" t="str">
        <f t="shared" si="313"/>
        <v>match</v>
      </c>
      <c r="K2006" s="1">
        <f t="shared" si="314"/>
        <v>0</v>
      </c>
      <c r="L2006" s="2">
        <f>IF(F2006=0,"not processed",_xlfn.MINIFS(Processed_data!H:H,Processed_data!A:A,A2006))</f>
        <v>46100</v>
      </c>
      <c r="M2006" s="1">
        <f>IF(F2006=0,"not processed",ABS(bank_source_transactions__1[[#This Row],[transaction_date]]-Reconciliation!L2006))</f>
        <v>3</v>
      </c>
      <c r="N2006" s="1" t="str" cm="1">
        <f t="array" ref="N2006">_xlfn.IFS(M2006="not Processed", "Not Processed",M2006&gt;2,"SLA Breached",M2006&lt;=2,"Within SLA")</f>
        <v>SLA Breached</v>
      </c>
      <c r="O2006" s="1" t="str">
        <f>_xlfn.XLOOKUP(A2006,Source_data!A:A,Source_data!D:D)</f>
        <v>ATM</v>
      </c>
      <c r="P2006" s="1">
        <f t="shared" si="315"/>
        <v>0</v>
      </c>
      <c r="Q2006" s="1">
        <f t="shared" si="316"/>
        <v>0</v>
      </c>
      <c r="R2006" s="1">
        <f t="shared" si="317"/>
        <v>0</v>
      </c>
      <c r="S2006" s="1">
        <f t="shared" si="318"/>
        <v>0</v>
      </c>
      <c r="T2006" s="1">
        <f t="shared" si="319"/>
        <v>1</v>
      </c>
      <c r="U2006" s="1" t="str">
        <f>_xlfn.XLOOKUP(Table3[[#This Row],[Transaction ID]],Source_data!A:A,Source_data!E:E)</f>
        <v>Hyderabad</v>
      </c>
      <c r="V2006" s="1">
        <f>_xlfn.IFNA(_xlfn.XLOOKUP(A2006,bank_processed_transactions[transaction_id],bank_processed_transactions[processing_minutes]),"")</f>
        <v>34</v>
      </c>
      <c r="W2006" s="31">
        <f>_xlfn.XLOOKUP(A2006,Source_data!A:A,Source_data!B:B)</f>
        <v>46097</v>
      </c>
    </row>
    <row r="2007" spans="1:23" x14ac:dyDescent="0.3">
      <c r="A2007" s="4" t="s">
        <v>1532</v>
      </c>
      <c r="B2007" s="1">
        <f>_xlfn.XLOOKUP(A2007,bank_source_transactions__1[transaction_id],bank_source_transactions__1[amount_inr])</f>
        <v>2802.88</v>
      </c>
      <c r="C2007" s="1">
        <f>_xlfn.XLOOKUP(A2007,Processed_data!A:A,Processed_data!F:F)</f>
        <v>2802.88</v>
      </c>
      <c r="D2007" s="1" t="str">
        <f>_xlfn.XLOOKUP(A2007,bank_source_transactions__1[transaction_id],bank_source_transactions__1[transaction_status])</f>
        <v>SUCCESS</v>
      </c>
      <c r="E2007" s="1" t="str">
        <f>_xlfn.XLOOKUP(A2007,Processed_data!A:A,Processed_data!G:G)</f>
        <v>FAILED</v>
      </c>
      <c r="F2007" s="1">
        <f>COUNTIF(bank_processed_transactions[transaction_id],A2007)</f>
        <v>1</v>
      </c>
      <c r="G2007" s="1" t="str">
        <f t="shared" si="310"/>
        <v>found</v>
      </c>
      <c r="H2007" s="1" t="str">
        <f t="shared" si="311"/>
        <v>Not Duplicate</v>
      </c>
      <c r="I2007" s="1" t="str">
        <f t="shared" si="312"/>
        <v>match</v>
      </c>
      <c r="J2007" s="1" t="str">
        <f t="shared" si="313"/>
        <v>mismatch</v>
      </c>
      <c r="K2007" s="1">
        <f t="shared" si="314"/>
        <v>0</v>
      </c>
      <c r="L2007" s="2">
        <f>IF(F2007=0,"not processed",_xlfn.MINIFS(Processed_data!H:H,Processed_data!A:A,A2007))</f>
        <v>46068</v>
      </c>
      <c r="M2007" s="1">
        <f>IF(F2007=0,"not processed",ABS(bank_source_transactions__1[[#This Row],[transaction_date]]-Reconciliation!L2007))</f>
        <v>0</v>
      </c>
      <c r="N2007" s="1" t="str" cm="1">
        <f t="array" ref="N2007">_xlfn.IFS(M2007="not Processed", "Not Processed",M2007&gt;2,"SLA Breached",M2007&lt;=2,"Within SLA")</f>
        <v>Within SLA</v>
      </c>
      <c r="O2007" s="1" t="str">
        <f>_xlfn.XLOOKUP(A2007,Source_data!A:A,Source_data!D:D)</f>
        <v>IMPS</v>
      </c>
      <c r="P2007" s="1">
        <f t="shared" si="315"/>
        <v>0</v>
      </c>
      <c r="Q2007" s="1">
        <f t="shared" si="316"/>
        <v>0</v>
      </c>
      <c r="R2007" s="1">
        <f t="shared" si="317"/>
        <v>0</v>
      </c>
      <c r="S2007" s="1">
        <f t="shared" si="318"/>
        <v>1</v>
      </c>
      <c r="T2007" s="1">
        <f t="shared" si="319"/>
        <v>0</v>
      </c>
      <c r="U2007" s="1" t="str">
        <f>_xlfn.XLOOKUP(Table3[[#This Row],[Transaction ID]],Source_data!A:A,Source_data!E:E)</f>
        <v>Hyderabad</v>
      </c>
      <c r="V2007" s="1">
        <f>_xlfn.IFNA(_xlfn.XLOOKUP(A2007,bank_processed_transactions[transaction_id],bank_processed_transactions[processing_minutes]),"")</f>
        <v>14.7</v>
      </c>
      <c r="W2007" s="31">
        <f>_xlfn.XLOOKUP(A2007,Source_data!A:A,Source_data!B:B)</f>
        <v>46068</v>
      </c>
    </row>
    <row r="2008" spans="1:23" x14ac:dyDescent="0.3">
      <c r="A2008" s="3" t="s">
        <v>4768</v>
      </c>
      <c r="B2008" s="1">
        <f>_xlfn.XLOOKUP(A2008,bank_source_transactions__1[transaction_id],bank_source_transactions__1[amount_inr])</f>
        <v>3072.12</v>
      </c>
      <c r="C2008" s="1">
        <f>_xlfn.XLOOKUP(A2008,Processed_data!A:A,Processed_data!F:F)</f>
        <v>3072.12</v>
      </c>
      <c r="D2008" s="1" t="str">
        <f>_xlfn.XLOOKUP(A2008,bank_source_transactions__1[transaction_id],bank_source_transactions__1[transaction_status])</f>
        <v>SUCCESS</v>
      </c>
      <c r="E2008" s="1" t="str">
        <f>_xlfn.XLOOKUP(A2008,Processed_data!A:A,Processed_data!G:G)</f>
        <v>SUCCESS</v>
      </c>
      <c r="F2008" s="1">
        <f>COUNTIF(bank_processed_transactions[transaction_id],A2008)</f>
        <v>1</v>
      </c>
      <c r="G2008" s="1" t="str">
        <f t="shared" si="310"/>
        <v>found</v>
      </c>
      <c r="H2008" s="1" t="str">
        <f t="shared" si="311"/>
        <v>Not Duplicate</v>
      </c>
      <c r="I2008" s="1" t="str">
        <f t="shared" si="312"/>
        <v>match</v>
      </c>
      <c r="J2008" s="1" t="str">
        <f t="shared" si="313"/>
        <v>match</v>
      </c>
      <c r="K2008" s="1">
        <f t="shared" si="314"/>
        <v>0</v>
      </c>
      <c r="L2008" s="2">
        <f>IF(F2008=0,"not processed",_xlfn.MINIFS(Processed_data!H:H,Processed_data!A:A,A2008))</f>
        <v>46089</v>
      </c>
      <c r="M2008" s="1">
        <f>IF(F2008=0,"not processed",ABS(bank_source_transactions__1[[#This Row],[transaction_date]]-Reconciliation!L2008))</f>
        <v>1</v>
      </c>
      <c r="N2008" s="1" t="str" cm="1">
        <f t="array" ref="N2008">_xlfn.IFS(M2008="not Processed", "Not Processed",M2008&gt;2,"SLA Breached",M2008&lt;=2,"Within SLA")</f>
        <v>Within SLA</v>
      </c>
      <c r="O2008" s="1" t="str">
        <f>_xlfn.XLOOKUP(A2008,Source_data!A:A,Source_data!D:D)</f>
        <v>UPI</v>
      </c>
      <c r="P2008" s="1">
        <f t="shared" si="315"/>
        <v>0</v>
      </c>
      <c r="Q2008" s="1">
        <f t="shared" si="316"/>
        <v>0</v>
      </c>
      <c r="R2008" s="1">
        <f t="shared" si="317"/>
        <v>0</v>
      </c>
      <c r="S2008" s="1">
        <f t="shared" si="318"/>
        <v>0</v>
      </c>
      <c r="T2008" s="1">
        <f t="shared" si="319"/>
        <v>0</v>
      </c>
      <c r="U2008" s="1" t="str">
        <f>_xlfn.XLOOKUP(Table3[[#This Row],[Transaction ID]],Source_data!A:A,Source_data!E:E)</f>
        <v>Hyderabad</v>
      </c>
      <c r="V2008" s="1">
        <f>_xlfn.IFNA(_xlfn.XLOOKUP(A2008,bank_processed_transactions[transaction_id],bank_processed_transactions[processing_minutes]),"")</f>
        <v>24.9</v>
      </c>
      <c r="W2008" s="31">
        <f>_xlfn.XLOOKUP(A2008,Source_data!A:A,Source_data!B:B)</f>
        <v>46088</v>
      </c>
    </row>
    <row r="2009" spans="1:23" x14ac:dyDescent="0.3">
      <c r="A2009" s="4" t="s">
        <v>2547</v>
      </c>
      <c r="B2009" s="1">
        <f>_xlfn.XLOOKUP(A2009,bank_source_transactions__1[transaction_id],bank_source_transactions__1[amount_inr])</f>
        <v>13645.48</v>
      </c>
      <c r="C2009" s="1">
        <f>_xlfn.XLOOKUP(A2009,Processed_data!A:A,Processed_data!F:F)</f>
        <v>13645.48</v>
      </c>
      <c r="D2009" s="1" t="str">
        <f>_xlfn.XLOOKUP(A2009,bank_source_transactions__1[transaction_id],bank_source_transactions__1[transaction_status])</f>
        <v>SUCCESS</v>
      </c>
      <c r="E2009" s="1" t="str">
        <f>_xlfn.XLOOKUP(A2009,Processed_data!A:A,Processed_data!G:G)</f>
        <v>SUCCESS</v>
      </c>
      <c r="F2009" s="1">
        <f>COUNTIF(bank_processed_transactions[transaction_id],A2009)</f>
        <v>1</v>
      </c>
      <c r="G2009" s="1" t="str">
        <f t="shared" si="310"/>
        <v>found</v>
      </c>
      <c r="H2009" s="1" t="str">
        <f t="shared" si="311"/>
        <v>Not Duplicate</v>
      </c>
      <c r="I2009" s="1" t="str">
        <f t="shared" si="312"/>
        <v>match</v>
      </c>
      <c r="J2009" s="1" t="str">
        <f t="shared" si="313"/>
        <v>match</v>
      </c>
      <c r="K2009" s="1">
        <f t="shared" si="314"/>
        <v>0</v>
      </c>
      <c r="L2009" s="2">
        <f>IF(F2009=0,"not processed",_xlfn.MINIFS(Processed_data!H:H,Processed_data!A:A,A2009))</f>
        <v>46103</v>
      </c>
      <c r="M2009" s="1">
        <f>IF(F2009=0,"not processed",ABS(bank_source_transactions__1[[#This Row],[transaction_date]]-Reconciliation!L2009))</f>
        <v>1</v>
      </c>
      <c r="N2009" s="1" t="str" cm="1">
        <f t="array" ref="N2009">_xlfn.IFS(M2009="not Processed", "Not Processed",M2009&gt;2,"SLA Breached",M2009&lt;=2,"Within SLA")</f>
        <v>Within SLA</v>
      </c>
      <c r="O2009" s="1" t="str">
        <f>_xlfn.XLOOKUP(A2009,Source_data!A:A,Source_data!D:D)</f>
        <v>UPI</v>
      </c>
      <c r="P2009" s="1">
        <f t="shared" si="315"/>
        <v>0</v>
      </c>
      <c r="Q2009" s="1">
        <f t="shared" si="316"/>
        <v>0</v>
      </c>
      <c r="R2009" s="1">
        <f t="shared" si="317"/>
        <v>0</v>
      </c>
      <c r="S2009" s="1">
        <f t="shared" si="318"/>
        <v>0</v>
      </c>
      <c r="T2009" s="1">
        <f t="shared" si="319"/>
        <v>0</v>
      </c>
      <c r="U2009" s="1" t="str">
        <f>_xlfn.XLOOKUP(Table3[[#This Row],[Transaction ID]],Source_data!A:A,Source_data!E:E)</f>
        <v>Mumbai</v>
      </c>
      <c r="V2009" s="1">
        <f>_xlfn.IFNA(_xlfn.XLOOKUP(A2009,bank_processed_transactions[transaction_id],bank_processed_transactions[processing_minutes]),"")</f>
        <v>0.1</v>
      </c>
      <c r="W2009" s="31">
        <f>_xlfn.XLOOKUP(A2009,Source_data!A:A,Source_data!B:B)</f>
        <v>46102</v>
      </c>
    </row>
    <row r="2010" spans="1:23" x14ac:dyDescent="0.3">
      <c r="A2010" s="3" t="s">
        <v>688</v>
      </c>
      <c r="B2010" s="1">
        <f>_xlfn.XLOOKUP(A2010,bank_source_transactions__1[transaction_id],bank_source_transactions__1[amount_inr])</f>
        <v>10545.02</v>
      </c>
      <c r="C2010" s="1">
        <f>_xlfn.XLOOKUP(A2010,Processed_data!A:A,Processed_data!F:F)</f>
        <v>10545.02</v>
      </c>
      <c r="D2010" s="1" t="str">
        <f>_xlfn.XLOOKUP(A2010,bank_source_transactions__1[transaction_id],bank_source_transactions__1[transaction_status])</f>
        <v>SUCCESS</v>
      </c>
      <c r="E2010" s="1" t="str">
        <f>_xlfn.XLOOKUP(A2010,Processed_data!A:A,Processed_data!G:G)</f>
        <v>SUCCESS</v>
      </c>
      <c r="F2010" s="1">
        <f>COUNTIF(bank_processed_transactions[transaction_id],A2010)</f>
        <v>1</v>
      </c>
      <c r="G2010" s="1" t="str">
        <f t="shared" si="310"/>
        <v>found</v>
      </c>
      <c r="H2010" s="1" t="str">
        <f t="shared" si="311"/>
        <v>Not Duplicate</v>
      </c>
      <c r="I2010" s="1" t="str">
        <f t="shared" si="312"/>
        <v>match</v>
      </c>
      <c r="J2010" s="1" t="str">
        <f t="shared" si="313"/>
        <v>match</v>
      </c>
      <c r="K2010" s="1">
        <f t="shared" si="314"/>
        <v>0</v>
      </c>
      <c r="L2010" s="2">
        <f>IF(F2010=0,"not processed",_xlfn.MINIFS(Processed_data!H:H,Processed_data!A:A,A2010))</f>
        <v>46048</v>
      </c>
      <c r="M2010" s="1">
        <f>IF(F2010=0,"not processed",ABS(bank_source_transactions__1[[#This Row],[transaction_date]]-Reconciliation!L2010))</f>
        <v>1</v>
      </c>
      <c r="N2010" s="1" t="str" cm="1">
        <f t="array" ref="N2010">_xlfn.IFS(M2010="not Processed", "Not Processed",M2010&gt;2,"SLA Breached",M2010&lt;=2,"Within SLA")</f>
        <v>Within SLA</v>
      </c>
      <c r="O2010" s="1" t="str">
        <f>_xlfn.XLOOKUP(A2010,Source_data!A:A,Source_data!D:D)</f>
        <v>UPI</v>
      </c>
      <c r="P2010" s="1">
        <f t="shared" si="315"/>
        <v>0</v>
      </c>
      <c r="Q2010" s="1">
        <f t="shared" si="316"/>
        <v>0</v>
      </c>
      <c r="R2010" s="1">
        <f t="shared" si="317"/>
        <v>0</v>
      </c>
      <c r="S2010" s="1">
        <f t="shared" si="318"/>
        <v>0</v>
      </c>
      <c r="T2010" s="1">
        <f t="shared" si="319"/>
        <v>0</v>
      </c>
      <c r="U2010" s="1" t="str">
        <f>_xlfn.XLOOKUP(Table3[[#This Row],[Transaction ID]],Source_data!A:A,Source_data!E:E)</f>
        <v>Hyderabad</v>
      </c>
      <c r="V2010" s="1">
        <f>_xlfn.IFNA(_xlfn.XLOOKUP(A2010,bank_processed_transactions[transaction_id],bank_processed_transactions[processing_minutes]),"")</f>
        <v>15.2</v>
      </c>
      <c r="W2010" s="31">
        <f>_xlfn.XLOOKUP(A2010,Source_data!A:A,Source_data!B:B)</f>
        <v>46047</v>
      </c>
    </row>
    <row r="2011" spans="1:23" x14ac:dyDescent="0.3">
      <c r="A2011" s="4" t="s">
        <v>2290</v>
      </c>
      <c r="B2011" s="1">
        <f>_xlfn.XLOOKUP(A2011,bank_source_transactions__1[transaction_id],bank_source_transactions__1[amount_inr])</f>
        <v>3042.21</v>
      </c>
      <c r="C2011" s="1">
        <f>_xlfn.XLOOKUP(A2011,Processed_data!A:A,Processed_data!F:F)</f>
        <v>3042.21</v>
      </c>
      <c r="D2011" s="1" t="str">
        <f>_xlfn.XLOOKUP(A2011,bank_source_transactions__1[transaction_id],bank_source_transactions__1[transaction_status])</f>
        <v>SUCCESS</v>
      </c>
      <c r="E2011" s="1" t="str">
        <f>_xlfn.XLOOKUP(A2011,Processed_data!A:A,Processed_data!G:G)</f>
        <v>SUCCESS</v>
      </c>
      <c r="F2011" s="1">
        <f>COUNTIF(bank_processed_transactions[transaction_id],A2011)</f>
        <v>1</v>
      </c>
      <c r="G2011" s="1" t="str">
        <f t="shared" si="310"/>
        <v>found</v>
      </c>
      <c r="H2011" s="1" t="str">
        <f t="shared" si="311"/>
        <v>Not Duplicate</v>
      </c>
      <c r="I2011" s="1" t="str">
        <f t="shared" si="312"/>
        <v>match</v>
      </c>
      <c r="J2011" s="1" t="str">
        <f t="shared" si="313"/>
        <v>match</v>
      </c>
      <c r="K2011" s="1">
        <f t="shared" si="314"/>
        <v>0</v>
      </c>
      <c r="L2011" s="2">
        <f>IF(F2011=0,"not processed",_xlfn.MINIFS(Processed_data!H:H,Processed_data!A:A,A2011))</f>
        <v>46072</v>
      </c>
      <c r="M2011" s="1">
        <f>IF(F2011=0,"not processed",ABS(bank_source_transactions__1[[#This Row],[transaction_date]]-Reconciliation!L2011))</f>
        <v>2</v>
      </c>
      <c r="N2011" s="1" t="str" cm="1">
        <f t="array" ref="N2011">_xlfn.IFS(M2011="not Processed", "Not Processed",M2011&gt;2,"SLA Breached",M2011&lt;=2,"Within SLA")</f>
        <v>Within SLA</v>
      </c>
      <c r="O2011" s="1" t="str">
        <f>_xlfn.XLOOKUP(A2011,Source_data!A:A,Source_data!D:D)</f>
        <v>CARD</v>
      </c>
      <c r="P2011" s="1">
        <f t="shared" si="315"/>
        <v>0</v>
      </c>
      <c r="Q2011" s="1">
        <f t="shared" si="316"/>
        <v>0</v>
      </c>
      <c r="R2011" s="1">
        <f t="shared" si="317"/>
        <v>0</v>
      </c>
      <c r="S2011" s="1">
        <f t="shared" si="318"/>
        <v>0</v>
      </c>
      <c r="T2011" s="1">
        <f t="shared" si="319"/>
        <v>0</v>
      </c>
      <c r="U2011" s="1" t="str">
        <f>_xlfn.XLOOKUP(Table3[[#This Row],[Transaction ID]],Source_data!A:A,Source_data!E:E)</f>
        <v>Mumbai</v>
      </c>
      <c r="V2011" s="1">
        <f>_xlfn.IFNA(_xlfn.XLOOKUP(A2011,bank_processed_transactions[transaction_id],bank_processed_transactions[processing_minutes]),"")</f>
        <v>25.4</v>
      </c>
      <c r="W2011" s="31">
        <f>_xlfn.XLOOKUP(A2011,Source_data!A:A,Source_data!B:B)</f>
        <v>46070</v>
      </c>
    </row>
    <row r="2012" spans="1:23" x14ac:dyDescent="0.3">
      <c r="A2012" s="3" t="s">
        <v>1953</v>
      </c>
      <c r="B2012" s="1">
        <f>_xlfn.XLOOKUP(A2012,bank_source_transactions__1[transaction_id],bank_source_transactions__1[amount_inr])</f>
        <v>8636.43</v>
      </c>
      <c r="C2012" s="1">
        <f>_xlfn.XLOOKUP(A2012,Processed_data!A:A,Processed_data!F:F)</f>
        <v>8636.43</v>
      </c>
      <c r="D2012" s="1" t="str">
        <f>_xlfn.XLOOKUP(A2012,bank_source_transactions__1[transaction_id],bank_source_transactions__1[transaction_status])</f>
        <v>SUCCESS</v>
      </c>
      <c r="E2012" s="1" t="str">
        <f>_xlfn.XLOOKUP(A2012,Processed_data!A:A,Processed_data!G:G)</f>
        <v>SUCCESS</v>
      </c>
      <c r="F2012" s="1">
        <f>COUNTIF(bank_processed_transactions[transaction_id],A2012)</f>
        <v>1</v>
      </c>
      <c r="G2012" s="1" t="str">
        <f t="shared" si="310"/>
        <v>found</v>
      </c>
      <c r="H2012" s="1" t="str">
        <f t="shared" si="311"/>
        <v>Not Duplicate</v>
      </c>
      <c r="I2012" s="1" t="str">
        <f t="shared" si="312"/>
        <v>match</v>
      </c>
      <c r="J2012" s="1" t="str">
        <f t="shared" si="313"/>
        <v>match</v>
      </c>
      <c r="K2012" s="1">
        <f t="shared" si="314"/>
        <v>0</v>
      </c>
      <c r="L2012" s="2">
        <f>IF(F2012=0,"not processed",_xlfn.MINIFS(Processed_data!H:H,Processed_data!A:A,A2012))</f>
        <v>46102</v>
      </c>
      <c r="M2012" s="1">
        <f>IF(F2012=0,"not processed",ABS(bank_source_transactions__1[[#This Row],[transaction_date]]-Reconciliation!L2012))</f>
        <v>1</v>
      </c>
      <c r="N2012" s="1" t="str" cm="1">
        <f t="array" ref="N2012">_xlfn.IFS(M2012="not Processed", "Not Processed",M2012&gt;2,"SLA Breached",M2012&lt;=2,"Within SLA")</f>
        <v>Within SLA</v>
      </c>
      <c r="O2012" s="1" t="str">
        <f>_xlfn.XLOOKUP(A2012,Source_data!A:A,Source_data!D:D)</f>
        <v>CARD</v>
      </c>
      <c r="P2012" s="1">
        <f t="shared" si="315"/>
        <v>0</v>
      </c>
      <c r="Q2012" s="1">
        <f t="shared" si="316"/>
        <v>0</v>
      </c>
      <c r="R2012" s="1">
        <f t="shared" si="317"/>
        <v>0</v>
      </c>
      <c r="S2012" s="1">
        <f t="shared" si="318"/>
        <v>0</v>
      </c>
      <c r="T2012" s="1">
        <f t="shared" si="319"/>
        <v>0</v>
      </c>
      <c r="U2012" s="1" t="str">
        <f>_xlfn.XLOOKUP(Table3[[#This Row],[Transaction ID]],Source_data!A:A,Source_data!E:E)</f>
        <v>Mumbai</v>
      </c>
      <c r="V2012" s="1">
        <f>_xlfn.IFNA(_xlfn.XLOOKUP(A2012,bank_processed_transactions[transaction_id],bank_processed_transactions[processing_minutes]),"")</f>
        <v>48.7</v>
      </c>
      <c r="W2012" s="31">
        <f>_xlfn.XLOOKUP(A2012,Source_data!A:A,Source_data!B:B)</f>
        <v>46101</v>
      </c>
    </row>
    <row r="2013" spans="1:23" x14ac:dyDescent="0.3">
      <c r="A2013" s="4" t="s">
        <v>1562</v>
      </c>
      <c r="B2013" s="1">
        <f>_xlfn.XLOOKUP(A2013,bank_source_transactions__1[transaction_id],bank_source_transactions__1[amount_inr])</f>
        <v>1200.81</v>
      </c>
      <c r="C2013" s="1">
        <f>_xlfn.XLOOKUP(A2013,Processed_data!A:A,Processed_data!F:F)</f>
        <v>1200.81</v>
      </c>
      <c r="D2013" s="1" t="str">
        <f>_xlfn.XLOOKUP(A2013,bank_source_transactions__1[transaction_id],bank_source_transactions__1[transaction_status])</f>
        <v>SUCCESS</v>
      </c>
      <c r="E2013" s="1" t="str">
        <f>_xlfn.XLOOKUP(A2013,Processed_data!A:A,Processed_data!G:G)</f>
        <v>SUCCESS</v>
      </c>
      <c r="F2013" s="1">
        <f>COUNTIF(bank_processed_transactions[transaction_id],A2013)</f>
        <v>1</v>
      </c>
      <c r="G2013" s="1" t="str">
        <f t="shared" si="310"/>
        <v>found</v>
      </c>
      <c r="H2013" s="1" t="str">
        <f t="shared" si="311"/>
        <v>Not Duplicate</v>
      </c>
      <c r="I2013" s="1" t="str">
        <f t="shared" si="312"/>
        <v>match</v>
      </c>
      <c r="J2013" s="1" t="str">
        <f t="shared" si="313"/>
        <v>match</v>
      </c>
      <c r="K2013" s="1">
        <f t="shared" si="314"/>
        <v>0</v>
      </c>
      <c r="L2013" s="2">
        <f>IF(F2013=0,"not processed",_xlfn.MINIFS(Processed_data!H:H,Processed_data!A:A,A2013))</f>
        <v>46081</v>
      </c>
      <c r="M2013" s="1">
        <f>IF(F2013=0,"not processed",ABS(bank_source_transactions__1[[#This Row],[transaction_date]]-Reconciliation!L2013))</f>
        <v>3</v>
      </c>
      <c r="N2013" s="1" t="str" cm="1">
        <f t="array" ref="N2013">_xlfn.IFS(M2013="not Processed", "Not Processed",M2013&gt;2,"SLA Breached",M2013&lt;=2,"Within SLA")</f>
        <v>SLA Breached</v>
      </c>
      <c r="O2013" s="1" t="str">
        <f>_xlfn.XLOOKUP(A2013,Source_data!A:A,Source_data!D:D)</f>
        <v>UPI</v>
      </c>
      <c r="P2013" s="1">
        <f t="shared" si="315"/>
        <v>0</v>
      </c>
      <c r="Q2013" s="1">
        <f t="shared" si="316"/>
        <v>0</v>
      </c>
      <c r="R2013" s="1">
        <f t="shared" si="317"/>
        <v>0</v>
      </c>
      <c r="S2013" s="1">
        <f t="shared" si="318"/>
        <v>0</v>
      </c>
      <c r="T2013" s="1">
        <f t="shared" si="319"/>
        <v>1</v>
      </c>
      <c r="U2013" s="1" t="str">
        <f>_xlfn.XLOOKUP(Table3[[#This Row],[Transaction ID]],Source_data!A:A,Source_data!E:E)</f>
        <v>Hyderabad</v>
      </c>
      <c r="V2013" s="1">
        <f>_xlfn.IFNA(_xlfn.XLOOKUP(A2013,bank_processed_transactions[transaction_id],bank_processed_transactions[processing_minutes]),"")</f>
        <v>53.5</v>
      </c>
      <c r="W2013" s="31">
        <f>_xlfn.XLOOKUP(A2013,Source_data!A:A,Source_data!B:B)</f>
        <v>46078</v>
      </c>
    </row>
    <row r="2014" spans="1:23" x14ac:dyDescent="0.3">
      <c r="A2014" s="3" t="s">
        <v>1201</v>
      </c>
      <c r="B2014" s="1">
        <f>_xlfn.XLOOKUP(A2014,bank_source_transactions__1[transaction_id],bank_source_transactions__1[amount_inr])</f>
        <v>2041.19</v>
      </c>
      <c r="C2014" s="1">
        <f>_xlfn.XLOOKUP(A2014,Processed_data!A:A,Processed_data!F:F)</f>
        <v>2041.19</v>
      </c>
      <c r="D2014" s="1" t="str">
        <f>_xlfn.XLOOKUP(A2014,bank_source_transactions__1[transaction_id],bank_source_transactions__1[transaction_status])</f>
        <v>SUCCESS</v>
      </c>
      <c r="E2014" s="1" t="str">
        <f>_xlfn.XLOOKUP(A2014,Processed_data!A:A,Processed_data!G:G)</f>
        <v>SUCCESS</v>
      </c>
      <c r="F2014" s="1">
        <f>COUNTIF(bank_processed_transactions[transaction_id],A2014)</f>
        <v>1</v>
      </c>
      <c r="G2014" s="1" t="str">
        <f t="shared" si="310"/>
        <v>found</v>
      </c>
      <c r="H2014" s="1" t="str">
        <f t="shared" si="311"/>
        <v>Not Duplicate</v>
      </c>
      <c r="I2014" s="1" t="str">
        <f t="shared" si="312"/>
        <v>match</v>
      </c>
      <c r="J2014" s="1" t="str">
        <f t="shared" si="313"/>
        <v>match</v>
      </c>
      <c r="K2014" s="1">
        <f t="shared" si="314"/>
        <v>0</v>
      </c>
      <c r="L2014" s="2">
        <f>IF(F2014=0,"not processed",_xlfn.MINIFS(Processed_data!H:H,Processed_data!A:A,A2014))</f>
        <v>46060</v>
      </c>
      <c r="M2014" s="1">
        <f>IF(F2014=0,"not processed",ABS(bank_source_transactions__1[[#This Row],[transaction_date]]-Reconciliation!L2014))</f>
        <v>1</v>
      </c>
      <c r="N2014" s="1" t="str" cm="1">
        <f t="array" ref="N2014">_xlfn.IFS(M2014="not Processed", "Not Processed",M2014&gt;2,"SLA Breached",M2014&lt;=2,"Within SLA")</f>
        <v>Within SLA</v>
      </c>
      <c r="O2014" s="1" t="str">
        <f>_xlfn.XLOOKUP(A2014,Source_data!A:A,Source_data!D:D)</f>
        <v>CARD</v>
      </c>
      <c r="P2014" s="1">
        <f t="shared" si="315"/>
        <v>0</v>
      </c>
      <c r="Q2014" s="1">
        <f t="shared" si="316"/>
        <v>0</v>
      </c>
      <c r="R2014" s="1">
        <f t="shared" si="317"/>
        <v>0</v>
      </c>
      <c r="S2014" s="1">
        <f t="shared" si="318"/>
        <v>0</v>
      </c>
      <c r="T2014" s="1">
        <f t="shared" si="319"/>
        <v>0</v>
      </c>
      <c r="U2014" s="1" t="str">
        <f>_xlfn.XLOOKUP(Table3[[#This Row],[Transaction ID]],Source_data!A:A,Source_data!E:E)</f>
        <v>Pune</v>
      </c>
      <c r="V2014" s="1">
        <f>_xlfn.IFNA(_xlfn.XLOOKUP(A2014,bank_processed_transactions[transaction_id],bank_processed_transactions[processing_minutes]),"")</f>
        <v>29.1</v>
      </c>
      <c r="W2014" s="31">
        <f>_xlfn.XLOOKUP(A2014,Source_data!A:A,Source_data!B:B)</f>
        <v>46059</v>
      </c>
    </row>
    <row r="2015" spans="1:23" x14ac:dyDescent="0.3">
      <c r="A2015" s="4" t="s">
        <v>2493</v>
      </c>
      <c r="B2015" s="1">
        <f>_xlfn.XLOOKUP(A2015,bank_source_transactions__1[transaction_id],bank_source_transactions__1[amount_inr])</f>
        <v>1504.7</v>
      </c>
      <c r="C2015" s="1">
        <f>_xlfn.XLOOKUP(A2015,Processed_data!A:A,Processed_data!F:F)</f>
        <v>1504.7</v>
      </c>
      <c r="D2015" s="1" t="str">
        <f>_xlfn.XLOOKUP(A2015,bank_source_transactions__1[transaction_id],bank_source_transactions__1[transaction_status])</f>
        <v>SUCCESS</v>
      </c>
      <c r="E2015" s="1" t="str">
        <f>_xlfn.XLOOKUP(A2015,Processed_data!A:A,Processed_data!G:G)</f>
        <v>SUCCESS</v>
      </c>
      <c r="F2015" s="1">
        <f>COUNTIF(bank_processed_transactions[transaction_id],A2015)</f>
        <v>1</v>
      </c>
      <c r="G2015" s="1" t="str">
        <f t="shared" si="310"/>
        <v>found</v>
      </c>
      <c r="H2015" s="1" t="str">
        <f t="shared" si="311"/>
        <v>Not Duplicate</v>
      </c>
      <c r="I2015" s="1" t="str">
        <f t="shared" si="312"/>
        <v>match</v>
      </c>
      <c r="J2015" s="1" t="str">
        <f t="shared" si="313"/>
        <v>match</v>
      </c>
      <c r="K2015" s="1">
        <f t="shared" si="314"/>
        <v>0</v>
      </c>
      <c r="L2015" s="2">
        <f>IF(F2015=0,"not processed",_xlfn.MINIFS(Processed_data!H:H,Processed_data!A:A,A2015))</f>
        <v>46058</v>
      </c>
      <c r="M2015" s="1">
        <f>IF(F2015=0,"not processed",ABS(bank_source_transactions__1[[#This Row],[transaction_date]]-Reconciliation!L2015))</f>
        <v>1</v>
      </c>
      <c r="N2015" s="1" t="str" cm="1">
        <f t="array" ref="N2015">_xlfn.IFS(M2015="not Processed", "Not Processed",M2015&gt;2,"SLA Breached",M2015&lt;=2,"Within SLA")</f>
        <v>Within SLA</v>
      </c>
      <c r="O2015" s="1" t="str">
        <f>_xlfn.XLOOKUP(A2015,Source_data!A:A,Source_data!D:D)</f>
        <v>UPI</v>
      </c>
      <c r="P2015" s="1">
        <f t="shared" si="315"/>
        <v>0</v>
      </c>
      <c r="Q2015" s="1">
        <f t="shared" si="316"/>
        <v>0</v>
      </c>
      <c r="R2015" s="1">
        <f t="shared" si="317"/>
        <v>0</v>
      </c>
      <c r="S2015" s="1">
        <f t="shared" si="318"/>
        <v>0</v>
      </c>
      <c r="T2015" s="1">
        <f t="shared" si="319"/>
        <v>0</v>
      </c>
      <c r="U2015" s="1" t="str">
        <f>_xlfn.XLOOKUP(Table3[[#This Row],[Transaction ID]],Source_data!A:A,Source_data!E:E)</f>
        <v>Hyderabad</v>
      </c>
      <c r="V2015" s="1">
        <f>_xlfn.IFNA(_xlfn.XLOOKUP(A2015,bank_processed_transactions[transaction_id],bank_processed_transactions[processing_minutes]),"")</f>
        <v>52.9</v>
      </c>
      <c r="W2015" s="31">
        <f>_xlfn.XLOOKUP(A2015,Source_data!A:A,Source_data!B:B)</f>
        <v>46057</v>
      </c>
    </row>
    <row r="2016" spans="1:23" x14ac:dyDescent="0.3">
      <c r="A2016" s="3" t="s">
        <v>1295</v>
      </c>
      <c r="B2016" s="1">
        <f>_xlfn.XLOOKUP(A2016,bank_source_transactions__1[transaction_id],bank_source_transactions__1[amount_inr])</f>
        <v>17826.39</v>
      </c>
      <c r="C2016" s="1">
        <f>_xlfn.XLOOKUP(A2016,Processed_data!A:A,Processed_data!F:F)</f>
        <v>17826.39</v>
      </c>
      <c r="D2016" s="1" t="str">
        <f>_xlfn.XLOOKUP(A2016,bank_source_transactions__1[transaction_id],bank_source_transactions__1[transaction_status])</f>
        <v>FAILED</v>
      </c>
      <c r="E2016" s="1" t="str">
        <f>_xlfn.XLOOKUP(A2016,Processed_data!A:A,Processed_data!G:G)</f>
        <v>FAILED</v>
      </c>
      <c r="F2016" s="1">
        <f>COUNTIF(bank_processed_transactions[transaction_id],A2016)</f>
        <v>1</v>
      </c>
      <c r="G2016" s="1" t="str">
        <f t="shared" si="310"/>
        <v>found</v>
      </c>
      <c r="H2016" s="1" t="str">
        <f t="shared" si="311"/>
        <v>Not Duplicate</v>
      </c>
      <c r="I2016" s="1" t="str">
        <f t="shared" si="312"/>
        <v>match</v>
      </c>
      <c r="J2016" s="1" t="str">
        <f t="shared" si="313"/>
        <v>match</v>
      </c>
      <c r="K2016" s="1">
        <f t="shared" si="314"/>
        <v>0</v>
      </c>
      <c r="L2016" s="2">
        <f>IF(F2016=0,"not processed",_xlfn.MINIFS(Processed_data!H:H,Processed_data!A:A,A2016))</f>
        <v>46104</v>
      </c>
      <c r="M2016" s="1">
        <f>IF(F2016=0,"not processed",ABS(bank_source_transactions__1[[#This Row],[transaction_date]]-Reconciliation!L2016))</f>
        <v>0</v>
      </c>
      <c r="N2016" s="1" t="str" cm="1">
        <f t="array" ref="N2016">_xlfn.IFS(M2016="not Processed", "Not Processed",M2016&gt;2,"SLA Breached",M2016&lt;=2,"Within SLA")</f>
        <v>Within SLA</v>
      </c>
      <c r="O2016" s="1" t="str">
        <f>_xlfn.XLOOKUP(A2016,Source_data!A:A,Source_data!D:D)</f>
        <v>CARD</v>
      </c>
      <c r="P2016" s="1">
        <f t="shared" si="315"/>
        <v>0</v>
      </c>
      <c r="Q2016" s="1">
        <f t="shared" si="316"/>
        <v>0</v>
      </c>
      <c r="R2016" s="1">
        <f t="shared" si="317"/>
        <v>0</v>
      </c>
      <c r="S2016" s="1">
        <f t="shared" si="318"/>
        <v>0</v>
      </c>
      <c r="T2016" s="1">
        <f t="shared" si="319"/>
        <v>0</v>
      </c>
      <c r="U2016" s="1" t="str">
        <f>_xlfn.XLOOKUP(Table3[[#This Row],[Transaction ID]],Source_data!A:A,Source_data!E:E)</f>
        <v>Pune</v>
      </c>
      <c r="V2016" s="1">
        <f>_xlfn.IFNA(_xlfn.XLOOKUP(A2016,bank_processed_transactions[transaction_id],bank_processed_transactions[processing_minutes]),"")</f>
        <v>11.3</v>
      </c>
      <c r="W2016" s="31">
        <f>_xlfn.XLOOKUP(A2016,Source_data!A:A,Source_data!B:B)</f>
        <v>46104</v>
      </c>
    </row>
    <row r="2017" spans="1:23" x14ac:dyDescent="0.3">
      <c r="A2017" s="4" t="s">
        <v>197</v>
      </c>
      <c r="B2017" s="1">
        <f>_xlfn.XLOOKUP(A2017,bank_source_transactions__1[transaction_id],bank_source_transactions__1[amount_inr])</f>
        <v>17160.87</v>
      </c>
      <c r="C2017" s="1">
        <f>_xlfn.XLOOKUP(A2017,Processed_data!A:A,Processed_data!F:F)</f>
        <v>15444.78</v>
      </c>
      <c r="D2017" s="1" t="str">
        <f>_xlfn.XLOOKUP(A2017,bank_source_transactions__1[transaction_id],bank_source_transactions__1[transaction_status])</f>
        <v>FAILED</v>
      </c>
      <c r="E2017" s="1" t="str">
        <f>_xlfn.XLOOKUP(A2017,Processed_data!A:A,Processed_data!G:G)</f>
        <v>FAILED</v>
      </c>
      <c r="F2017" s="1">
        <f>COUNTIF(bank_processed_transactions[transaction_id],A2017)</f>
        <v>1</v>
      </c>
      <c r="G2017" s="1" t="str">
        <f t="shared" si="310"/>
        <v>found</v>
      </c>
      <c r="H2017" s="1" t="str">
        <f t="shared" si="311"/>
        <v>Not Duplicate</v>
      </c>
      <c r="I2017" s="1" t="str">
        <f t="shared" si="312"/>
        <v>mismatch</v>
      </c>
      <c r="J2017" s="1" t="str">
        <f t="shared" si="313"/>
        <v>match</v>
      </c>
      <c r="K2017" s="1">
        <f t="shared" si="314"/>
        <v>1716.0899999999983</v>
      </c>
      <c r="L2017" s="2">
        <f>IF(F2017=0,"not processed",_xlfn.MINIFS(Processed_data!H:H,Processed_data!A:A,A2017))</f>
        <v>46053</v>
      </c>
      <c r="M2017" s="1">
        <f>IF(F2017=0,"not processed",ABS(bank_source_transactions__1[[#This Row],[transaction_date]]-Reconciliation!L2017))</f>
        <v>0</v>
      </c>
      <c r="N2017" s="1" t="str" cm="1">
        <f t="array" ref="N2017">_xlfn.IFS(M2017="not Processed", "Not Processed",M2017&gt;2,"SLA Breached",M2017&lt;=2,"Within SLA")</f>
        <v>Within SLA</v>
      </c>
      <c r="O2017" s="1" t="str">
        <f>_xlfn.XLOOKUP(A2017,Source_data!A:A,Source_data!D:D)</f>
        <v>UPI</v>
      </c>
      <c r="P2017" s="1">
        <f t="shared" si="315"/>
        <v>0</v>
      </c>
      <c r="Q2017" s="1">
        <f t="shared" si="316"/>
        <v>0</v>
      </c>
      <c r="R2017" s="1">
        <f t="shared" si="317"/>
        <v>1</v>
      </c>
      <c r="S2017" s="1">
        <f t="shared" si="318"/>
        <v>0</v>
      </c>
      <c r="T2017" s="1">
        <f t="shared" si="319"/>
        <v>0</v>
      </c>
      <c r="U2017" s="1" t="str">
        <f>_xlfn.XLOOKUP(Table3[[#This Row],[Transaction ID]],Source_data!A:A,Source_data!E:E)</f>
        <v>Bengaluru</v>
      </c>
      <c r="V2017" s="1">
        <f>_xlfn.IFNA(_xlfn.XLOOKUP(A2017,bank_processed_transactions[transaction_id],bank_processed_transactions[processing_minutes]),"")</f>
        <v>20.2</v>
      </c>
      <c r="W2017" s="31">
        <f>_xlfn.XLOOKUP(A2017,Source_data!A:A,Source_data!B:B)</f>
        <v>46053</v>
      </c>
    </row>
    <row r="2018" spans="1:23" x14ac:dyDescent="0.3">
      <c r="A2018" s="3" t="s">
        <v>3165</v>
      </c>
      <c r="B2018" s="1">
        <f>_xlfn.XLOOKUP(A2018,bank_source_transactions__1[transaction_id],bank_source_transactions__1[amount_inr])</f>
        <v>2330.25</v>
      </c>
      <c r="C2018" s="1">
        <f>_xlfn.XLOOKUP(A2018,Processed_data!A:A,Processed_data!F:F)</f>
        <v>2330.25</v>
      </c>
      <c r="D2018" s="1" t="str">
        <f>_xlfn.XLOOKUP(A2018,bank_source_transactions__1[transaction_id],bank_source_transactions__1[transaction_status])</f>
        <v>SUCCESS</v>
      </c>
      <c r="E2018" s="1" t="str">
        <f>_xlfn.XLOOKUP(A2018,Processed_data!A:A,Processed_data!G:G)</f>
        <v>SUCCESS</v>
      </c>
      <c r="F2018" s="1">
        <f>COUNTIF(bank_processed_transactions[transaction_id],A2018)</f>
        <v>1</v>
      </c>
      <c r="G2018" s="1" t="str">
        <f t="shared" si="310"/>
        <v>found</v>
      </c>
      <c r="H2018" s="1" t="str">
        <f t="shared" si="311"/>
        <v>Not Duplicate</v>
      </c>
      <c r="I2018" s="1" t="str">
        <f t="shared" si="312"/>
        <v>match</v>
      </c>
      <c r="J2018" s="1" t="str">
        <f t="shared" si="313"/>
        <v>match</v>
      </c>
      <c r="K2018" s="1">
        <f t="shared" si="314"/>
        <v>0</v>
      </c>
      <c r="L2018" s="2">
        <f>IF(F2018=0,"not processed",_xlfn.MINIFS(Processed_data!H:H,Processed_data!A:A,A2018))</f>
        <v>46099</v>
      </c>
      <c r="M2018" s="1">
        <f>IF(F2018=0,"not processed",ABS(bank_source_transactions__1[[#This Row],[transaction_date]]-Reconciliation!L2018))</f>
        <v>0</v>
      </c>
      <c r="N2018" s="1" t="str" cm="1">
        <f t="array" ref="N2018">_xlfn.IFS(M2018="not Processed", "Not Processed",M2018&gt;2,"SLA Breached",M2018&lt;=2,"Within SLA")</f>
        <v>Within SLA</v>
      </c>
      <c r="O2018" s="1" t="str">
        <f>_xlfn.XLOOKUP(A2018,Source_data!A:A,Source_data!D:D)</f>
        <v>UPI</v>
      </c>
      <c r="P2018" s="1">
        <f t="shared" si="315"/>
        <v>0</v>
      </c>
      <c r="Q2018" s="1">
        <f t="shared" si="316"/>
        <v>0</v>
      </c>
      <c r="R2018" s="1">
        <f t="shared" si="317"/>
        <v>0</v>
      </c>
      <c r="S2018" s="1">
        <f t="shared" si="318"/>
        <v>0</v>
      </c>
      <c r="T2018" s="1">
        <f t="shared" si="319"/>
        <v>0</v>
      </c>
      <c r="U2018" s="1" t="str">
        <f>_xlfn.XLOOKUP(Table3[[#This Row],[Transaction ID]],Source_data!A:A,Source_data!E:E)</f>
        <v>Bengaluru</v>
      </c>
      <c r="V2018" s="1">
        <f>_xlfn.IFNA(_xlfn.XLOOKUP(A2018,bank_processed_transactions[transaction_id],bank_processed_transactions[processing_minutes]),"")</f>
        <v>11.2</v>
      </c>
      <c r="W2018" s="31">
        <f>_xlfn.XLOOKUP(A2018,Source_data!A:A,Source_data!B:B)</f>
        <v>46099</v>
      </c>
    </row>
    <row r="2019" spans="1:23" x14ac:dyDescent="0.3">
      <c r="A2019" s="4" t="s">
        <v>4638</v>
      </c>
      <c r="B2019" s="1">
        <f>_xlfn.XLOOKUP(A2019,bank_source_transactions__1[transaction_id],bank_source_transactions__1[amount_inr])</f>
        <v>13825.13</v>
      </c>
      <c r="C2019" s="1">
        <f>_xlfn.XLOOKUP(A2019,Processed_data!A:A,Processed_data!F:F)</f>
        <v>13825.13</v>
      </c>
      <c r="D2019" s="1" t="str">
        <f>_xlfn.XLOOKUP(A2019,bank_source_transactions__1[transaction_id],bank_source_transactions__1[transaction_status])</f>
        <v>SUCCESS</v>
      </c>
      <c r="E2019" s="1" t="str">
        <f>_xlfn.XLOOKUP(A2019,Processed_data!A:A,Processed_data!G:G)</f>
        <v>SUCCESS</v>
      </c>
      <c r="F2019" s="1">
        <f>COUNTIF(bank_processed_transactions[transaction_id],A2019)</f>
        <v>1</v>
      </c>
      <c r="G2019" s="1" t="str">
        <f t="shared" si="310"/>
        <v>found</v>
      </c>
      <c r="H2019" s="1" t="str">
        <f t="shared" si="311"/>
        <v>Not Duplicate</v>
      </c>
      <c r="I2019" s="1" t="str">
        <f t="shared" si="312"/>
        <v>match</v>
      </c>
      <c r="J2019" s="1" t="str">
        <f t="shared" si="313"/>
        <v>match</v>
      </c>
      <c r="K2019" s="1">
        <f t="shared" si="314"/>
        <v>0</v>
      </c>
      <c r="L2019" s="2">
        <f>IF(F2019=0,"not processed",_xlfn.MINIFS(Processed_data!H:H,Processed_data!A:A,A2019))</f>
        <v>46060</v>
      </c>
      <c r="M2019" s="1">
        <f>IF(F2019=0,"not processed",ABS(bank_source_transactions__1[[#This Row],[transaction_date]]-Reconciliation!L2019))</f>
        <v>5</v>
      </c>
      <c r="N2019" s="1" t="str" cm="1">
        <f t="array" ref="N2019">_xlfn.IFS(M2019="not Processed", "Not Processed",M2019&gt;2,"SLA Breached",M2019&lt;=2,"Within SLA")</f>
        <v>SLA Breached</v>
      </c>
      <c r="O2019" s="1" t="str">
        <f>_xlfn.XLOOKUP(A2019,Source_data!A:A,Source_data!D:D)</f>
        <v>UPI</v>
      </c>
      <c r="P2019" s="1">
        <f t="shared" si="315"/>
        <v>0</v>
      </c>
      <c r="Q2019" s="1">
        <f t="shared" si="316"/>
        <v>0</v>
      </c>
      <c r="R2019" s="1">
        <f t="shared" si="317"/>
        <v>0</v>
      </c>
      <c r="S2019" s="1">
        <f t="shared" si="318"/>
        <v>0</v>
      </c>
      <c r="T2019" s="1">
        <f t="shared" si="319"/>
        <v>1</v>
      </c>
      <c r="U2019" s="1" t="str">
        <f>_xlfn.XLOOKUP(Table3[[#This Row],[Transaction ID]],Source_data!A:A,Source_data!E:E)</f>
        <v>Mumbai</v>
      </c>
      <c r="V2019" s="1">
        <f>_xlfn.IFNA(_xlfn.XLOOKUP(A2019,bank_processed_transactions[transaction_id],bank_processed_transactions[processing_minutes]),"")</f>
        <v>31.4</v>
      </c>
      <c r="W2019" s="31">
        <f>_xlfn.XLOOKUP(A2019,Source_data!A:A,Source_data!B:B)</f>
        <v>46055</v>
      </c>
    </row>
    <row r="2020" spans="1:23" x14ac:dyDescent="0.3">
      <c r="A2020" s="3" t="s">
        <v>3612</v>
      </c>
      <c r="B2020" s="1">
        <f>_xlfn.XLOOKUP(A2020,bank_source_transactions__1[transaction_id],bank_source_transactions__1[amount_inr])</f>
        <v>10973.31</v>
      </c>
      <c r="C2020" s="1">
        <f>_xlfn.XLOOKUP(A2020,Processed_data!A:A,Processed_data!F:F)</f>
        <v>10973.31</v>
      </c>
      <c r="D2020" s="1" t="str">
        <f>_xlfn.XLOOKUP(A2020,bank_source_transactions__1[transaction_id],bank_source_transactions__1[transaction_status])</f>
        <v>SUCCESS</v>
      </c>
      <c r="E2020" s="1" t="str">
        <f>_xlfn.XLOOKUP(A2020,Processed_data!A:A,Processed_data!G:G)</f>
        <v>SUCCESS</v>
      </c>
      <c r="F2020" s="1">
        <f>COUNTIF(bank_processed_transactions[transaction_id],A2020)</f>
        <v>1</v>
      </c>
      <c r="G2020" s="1" t="str">
        <f t="shared" si="310"/>
        <v>found</v>
      </c>
      <c r="H2020" s="1" t="str">
        <f t="shared" si="311"/>
        <v>Not Duplicate</v>
      </c>
      <c r="I2020" s="1" t="str">
        <f t="shared" si="312"/>
        <v>match</v>
      </c>
      <c r="J2020" s="1" t="str">
        <f t="shared" si="313"/>
        <v>match</v>
      </c>
      <c r="K2020" s="1">
        <f t="shared" si="314"/>
        <v>0</v>
      </c>
      <c r="L2020" s="2">
        <f>IF(F2020=0,"not processed",_xlfn.MINIFS(Processed_data!H:H,Processed_data!A:A,A2020))</f>
        <v>46098</v>
      </c>
      <c r="M2020" s="1">
        <f>IF(F2020=0,"not processed",ABS(bank_source_transactions__1[[#This Row],[transaction_date]]-Reconciliation!L2020))</f>
        <v>3</v>
      </c>
      <c r="N2020" s="1" t="str" cm="1">
        <f t="array" ref="N2020">_xlfn.IFS(M2020="not Processed", "Not Processed",M2020&gt;2,"SLA Breached",M2020&lt;=2,"Within SLA")</f>
        <v>SLA Breached</v>
      </c>
      <c r="O2020" s="1" t="str">
        <f>_xlfn.XLOOKUP(A2020,Source_data!A:A,Source_data!D:D)</f>
        <v>IMPS</v>
      </c>
      <c r="P2020" s="1">
        <f t="shared" si="315"/>
        <v>0</v>
      </c>
      <c r="Q2020" s="1">
        <f t="shared" si="316"/>
        <v>0</v>
      </c>
      <c r="R2020" s="1">
        <f t="shared" si="317"/>
        <v>0</v>
      </c>
      <c r="S2020" s="1">
        <f t="shared" si="318"/>
        <v>0</v>
      </c>
      <c r="T2020" s="1">
        <f t="shared" si="319"/>
        <v>1</v>
      </c>
      <c r="U2020" s="1" t="str">
        <f>_xlfn.XLOOKUP(Table3[[#This Row],[Transaction ID]],Source_data!A:A,Source_data!E:E)</f>
        <v>Mumbai</v>
      </c>
      <c r="V2020" s="1">
        <f>_xlfn.IFNA(_xlfn.XLOOKUP(A2020,bank_processed_transactions[transaction_id],bank_processed_transactions[processing_minutes]),"")</f>
        <v>19.600000000000001</v>
      </c>
      <c r="W2020" s="31">
        <f>_xlfn.XLOOKUP(A2020,Source_data!A:A,Source_data!B:B)</f>
        <v>46095</v>
      </c>
    </row>
    <row r="2021" spans="1:23" x14ac:dyDescent="0.3">
      <c r="A2021" s="4" t="s">
        <v>1963</v>
      </c>
      <c r="B2021" s="1">
        <f>_xlfn.XLOOKUP(A2021,bank_source_transactions__1[transaction_id],bank_source_transactions__1[amount_inr])</f>
        <v>3311.62</v>
      </c>
      <c r="C2021" s="1">
        <f>_xlfn.XLOOKUP(A2021,Processed_data!A:A,Processed_data!F:F)</f>
        <v>3311.62</v>
      </c>
      <c r="D2021" s="1" t="str">
        <f>_xlfn.XLOOKUP(A2021,bank_source_transactions__1[transaction_id],bank_source_transactions__1[transaction_status])</f>
        <v>SUCCESS</v>
      </c>
      <c r="E2021" s="1" t="str">
        <f>_xlfn.XLOOKUP(A2021,Processed_data!A:A,Processed_data!G:G)</f>
        <v>SUCCESS</v>
      </c>
      <c r="F2021" s="1">
        <f>COUNTIF(bank_processed_transactions[transaction_id],A2021)</f>
        <v>1</v>
      </c>
      <c r="G2021" s="1" t="str">
        <f t="shared" si="310"/>
        <v>found</v>
      </c>
      <c r="H2021" s="1" t="str">
        <f t="shared" si="311"/>
        <v>Not Duplicate</v>
      </c>
      <c r="I2021" s="1" t="str">
        <f t="shared" si="312"/>
        <v>match</v>
      </c>
      <c r="J2021" s="1" t="str">
        <f t="shared" si="313"/>
        <v>match</v>
      </c>
      <c r="K2021" s="1">
        <f t="shared" si="314"/>
        <v>0</v>
      </c>
      <c r="L2021" s="2">
        <f>IF(F2021=0,"not processed",_xlfn.MINIFS(Processed_data!H:H,Processed_data!A:A,A2021))</f>
        <v>46071</v>
      </c>
      <c r="M2021" s="1">
        <f>IF(F2021=0,"not processed",ABS(bank_source_transactions__1[[#This Row],[transaction_date]]-Reconciliation!L2021))</f>
        <v>1</v>
      </c>
      <c r="N2021" s="1" t="str" cm="1">
        <f t="array" ref="N2021">_xlfn.IFS(M2021="not Processed", "Not Processed",M2021&gt;2,"SLA Breached",M2021&lt;=2,"Within SLA")</f>
        <v>Within SLA</v>
      </c>
      <c r="O2021" s="1" t="str">
        <f>_xlfn.XLOOKUP(A2021,Source_data!A:A,Source_data!D:D)</f>
        <v>UPI</v>
      </c>
      <c r="P2021" s="1">
        <f t="shared" si="315"/>
        <v>0</v>
      </c>
      <c r="Q2021" s="1">
        <f t="shared" si="316"/>
        <v>0</v>
      </c>
      <c r="R2021" s="1">
        <f t="shared" si="317"/>
        <v>0</v>
      </c>
      <c r="S2021" s="1">
        <f t="shared" si="318"/>
        <v>0</v>
      </c>
      <c r="T2021" s="1">
        <f t="shared" si="319"/>
        <v>0</v>
      </c>
      <c r="U2021" s="1" t="str">
        <f>_xlfn.XLOOKUP(Table3[[#This Row],[Transaction ID]],Source_data!A:A,Source_data!E:E)</f>
        <v>Hyderabad</v>
      </c>
      <c r="V2021" s="1">
        <f>_xlfn.IFNA(_xlfn.XLOOKUP(A2021,bank_processed_transactions[transaction_id],bank_processed_transactions[processing_minutes]),"")</f>
        <v>20.399999999999999</v>
      </c>
      <c r="W2021" s="31">
        <f>_xlfn.XLOOKUP(A2021,Source_data!A:A,Source_data!B:B)</f>
        <v>46070</v>
      </c>
    </row>
    <row r="2022" spans="1:23" x14ac:dyDescent="0.3">
      <c r="A2022" s="3" t="s">
        <v>252</v>
      </c>
      <c r="B2022" s="1">
        <f>_xlfn.XLOOKUP(A2022,bank_source_transactions__1[transaction_id],bank_source_transactions__1[amount_inr])</f>
        <v>3117.06</v>
      </c>
      <c r="C2022" s="1">
        <f>_xlfn.XLOOKUP(A2022,Processed_data!A:A,Processed_data!F:F)</f>
        <v>3117.06</v>
      </c>
      <c r="D2022" s="1" t="str">
        <f>_xlfn.XLOOKUP(A2022,bank_source_transactions__1[transaction_id],bank_source_transactions__1[transaction_status])</f>
        <v>SUCCESS</v>
      </c>
      <c r="E2022" s="1" t="str">
        <f>_xlfn.XLOOKUP(A2022,Processed_data!A:A,Processed_data!G:G)</f>
        <v>SUCCESS</v>
      </c>
      <c r="F2022" s="1">
        <f>COUNTIF(bank_processed_transactions[transaction_id],A2022)</f>
        <v>2</v>
      </c>
      <c r="G2022" s="1" t="str">
        <f t="shared" si="310"/>
        <v>found</v>
      </c>
      <c r="H2022" s="1" t="str">
        <f t="shared" si="311"/>
        <v>Duplicate</v>
      </c>
      <c r="I2022" s="1" t="str">
        <f t="shared" si="312"/>
        <v>match</v>
      </c>
      <c r="J2022" s="1" t="str">
        <f t="shared" si="313"/>
        <v>match</v>
      </c>
      <c r="K2022" s="1">
        <f t="shared" si="314"/>
        <v>0</v>
      </c>
      <c r="L2022" s="2">
        <f>IF(F2022=0,"not processed",_xlfn.MINIFS(Processed_data!H:H,Processed_data!A:A,A2022))</f>
        <v>46070</v>
      </c>
      <c r="M2022" s="1">
        <f>IF(F2022=0,"not processed",ABS(bank_source_transactions__1[[#This Row],[transaction_date]]-Reconciliation!L2022))</f>
        <v>2</v>
      </c>
      <c r="N2022" s="1" t="str" cm="1">
        <f t="array" ref="N2022">_xlfn.IFS(M2022="not Processed", "Not Processed",M2022&gt;2,"SLA Breached",M2022&lt;=2,"Within SLA")</f>
        <v>Within SLA</v>
      </c>
      <c r="O2022" s="1" t="str">
        <f>_xlfn.XLOOKUP(A2022,Source_data!A:A,Source_data!D:D)</f>
        <v>NEFT</v>
      </c>
      <c r="P2022" s="1">
        <f t="shared" si="315"/>
        <v>0</v>
      </c>
      <c r="Q2022" s="1">
        <f t="shared" si="316"/>
        <v>1</v>
      </c>
      <c r="R2022" s="1">
        <f t="shared" si="317"/>
        <v>0</v>
      </c>
      <c r="S2022" s="1">
        <f t="shared" si="318"/>
        <v>0</v>
      </c>
      <c r="T2022" s="1">
        <f t="shared" si="319"/>
        <v>0</v>
      </c>
      <c r="U2022" s="1" t="str">
        <f>_xlfn.XLOOKUP(Table3[[#This Row],[Transaction ID]],Source_data!A:A,Source_data!E:E)</f>
        <v>Bengaluru</v>
      </c>
      <c r="V2022" s="1">
        <f>_xlfn.IFNA(_xlfn.XLOOKUP(A2022,bank_processed_transactions[transaction_id],bank_processed_transactions[processing_minutes]),"")</f>
        <v>37.200000000000003</v>
      </c>
      <c r="W2022" s="31">
        <f>_xlfn.XLOOKUP(A2022,Source_data!A:A,Source_data!B:B)</f>
        <v>46068</v>
      </c>
    </row>
    <row r="2023" spans="1:23" x14ac:dyDescent="0.3">
      <c r="A2023" s="4" t="s">
        <v>4375</v>
      </c>
      <c r="B2023" s="1">
        <f>_xlfn.XLOOKUP(A2023,bank_source_transactions__1[transaction_id],bank_source_transactions__1[amount_inr])</f>
        <v>2040.74</v>
      </c>
      <c r="C2023" s="1">
        <f>_xlfn.XLOOKUP(A2023,Processed_data!A:A,Processed_data!F:F)</f>
        <v>2040.74</v>
      </c>
      <c r="D2023" s="1" t="str">
        <f>_xlfn.XLOOKUP(A2023,bank_source_transactions__1[transaction_id],bank_source_transactions__1[transaction_status])</f>
        <v>SUCCESS</v>
      </c>
      <c r="E2023" s="1" t="str">
        <f>_xlfn.XLOOKUP(A2023,Processed_data!A:A,Processed_data!G:G)</f>
        <v>SUCCESS</v>
      </c>
      <c r="F2023" s="1">
        <f>COUNTIF(bank_processed_transactions[transaction_id],A2023)</f>
        <v>1</v>
      </c>
      <c r="G2023" s="1" t="str">
        <f t="shared" si="310"/>
        <v>found</v>
      </c>
      <c r="H2023" s="1" t="str">
        <f t="shared" si="311"/>
        <v>Not Duplicate</v>
      </c>
      <c r="I2023" s="1" t="str">
        <f t="shared" si="312"/>
        <v>match</v>
      </c>
      <c r="J2023" s="1" t="str">
        <f t="shared" si="313"/>
        <v>match</v>
      </c>
      <c r="K2023" s="1">
        <f t="shared" si="314"/>
        <v>0</v>
      </c>
      <c r="L2023" s="2">
        <f>IF(F2023=0,"not processed",_xlfn.MINIFS(Processed_data!H:H,Processed_data!A:A,A2023))</f>
        <v>46070</v>
      </c>
      <c r="M2023" s="1">
        <f>IF(F2023=0,"not processed",ABS(bank_source_transactions__1[[#This Row],[transaction_date]]-Reconciliation!L2023))</f>
        <v>3</v>
      </c>
      <c r="N2023" s="1" t="str" cm="1">
        <f t="array" ref="N2023">_xlfn.IFS(M2023="not Processed", "Not Processed",M2023&gt;2,"SLA Breached",M2023&lt;=2,"Within SLA")</f>
        <v>SLA Breached</v>
      </c>
      <c r="O2023" s="1" t="str">
        <f>_xlfn.XLOOKUP(A2023,Source_data!A:A,Source_data!D:D)</f>
        <v>CARD</v>
      </c>
      <c r="P2023" s="1">
        <f t="shared" si="315"/>
        <v>0</v>
      </c>
      <c r="Q2023" s="1">
        <f t="shared" si="316"/>
        <v>0</v>
      </c>
      <c r="R2023" s="1">
        <f t="shared" si="317"/>
        <v>0</v>
      </c>
      <c r="S2023" s="1">
        <f t="shared" si="318"/>
        <v>0</v>
      </c>
      <c r="T2023" s="1">
        <f t="shared" si="319"/>
        <v>1</v>
      </c>
      <c r="U2023" s="1" t="str">
        <f>_xlfn.XLOOKUP(Table3[[#This Row],[Transaction ID]],Source_data!A:A,Source_data!E:E)</f>
        <v>Bengaluru</v>
      </c>
      <c r="V2023" s="1">
        <f>_xlfn.IFNA(_xlfn.XLOOKUP(A2023,bank_processed_transactions[transaction_id],bank_processed_transactions[processing_minutes]),"")</f>
        <v>61</v>
      </c>
      <c r="W2023" s="31">
        <f>_xlfn.XLOOKUP(A2023,Source_data!A:A,Source_data!B:B)</f>
        <v>46067</v>
      </c>
    </row>
    <row r="2024" spans="1:23" x14ac:dyDescent="0.3">
      <c r="A2024" s="3" t="s">
        <v>1666</v>
      </c>
      <c r="B2024" s="1">
        <f>_xlfn.XLOOKUP(A2024,bank_source_transactions__1[transaction_id],bank_source_transactions__1[amount_inr])</f>
        <v>16187.69</v>
      </c>
      <c r="C2024" s="1">
        <f>_xlfn.XLOOKUP(A2024,Processed_data!A:A,Processed_data!F:F)</f>
        <v>16187.69</v>
      </c>
      <c r="D2024" s="1" t="str">
        <f>_xlfn.XLOOKUP(A2024,bank_source_transactions__1[transaction_id],bank_source_transactions__1[transaction_status])</f>
        <v>SUCCESS</v>
      </c>
      <c r="E2024" s="1" t="str">
        <f>_xlfn.XLOOKUP(A2024,Processed_data!A:A,Processed_data!G:G)</f>
        <v>SUCCESS</v>
      </c>
      <c r="F2024" s="1">
        <f>COUNTIF(bank_processed_transactions[transaction_id],A2024)</f>
        <v>1</v>
      </c>
      <c r="G2024" s="1" t="str">
        <f t="shared" si="310"/>
        <v>found</v>
      </c>
      <c r="H2024" s="1" t="str">
        <f t="shared" si="311"/>
        <v>Not Duplicate</v>
      </c>
      <c r="I2024" s="1" t="str">
        <f t="shared" si="312"/>
        <v>match</v>
      </c>
      <c r="J2024" s="1" t="str">
        <f t="shared" si="313"/>
        <v>match</v>
      </c>
      <c r="K2024" s="1">
        <f t="shared" si="314"/>
        <v>0</v>
      </c>
      <c r="L2024" s="2">
        <f>IF(F2024=0,"not processed",_xlfn.MINIFS(Processed_data!H:H,Processed_data!A:A,A2024))</f>
        <v>46064</v>
      </c>
      <c r="M2024" s="1">
        <f>IF(F2024=0,"not processed",ABS(bank_source_transactions__1[[#This Row],[transaction_date]]-Reconciliation!L2024))</f>
        <v>5</v>
      </c>
      <c r="N2024" s="1" t="str" cm="1">
        <f t="array" ref="N2024">_xlfn.IFS(M2024="not Processed", "Not Processed",M2024&gt;2,"SLA Breached",M2024&lt;=2,"Within SLA")</f>
        <v>SLA Breached</v>
      </c>
      <c r="O2024" s="1" t="str">
        <f>_xlfn.XLOOKUP(A2024,Source_data!A:A,Source_data!D:D)</f>
        <v>CARD</v>
      </c>
      <c r="P2024" s="1">
        <f t="shared" si="315"/>
        <v>0</v>
      </c>
      <c r="Q2024" s="1">
        <f t="shared" si="316"/>
        <v>0</v>
      </c>
      <c r="R2024" s="1">
        <f t="shared" si="317"/>
        <v>0</v>
      </c>
      <c r="S2024" s="1">
        <f t="shared" si="318"/>
        <v>0</v>
      </c>
      <c r="T2024" s="1">
        <f t="shared" si="319"/>
        <v>1</v>
      </c>
      <c r="U2024" s="1" t="str">
        <f>_xlfn.XLOOKUP(Table3[[#This Row],[Transaction ID]],Source_data!A:A,Source_data!E:E)</f>
        <v>Bengaluru</v>
      </c>
      <c r="V2024" s="1">
        <f>_xlfn.IFNA(_xlfn.XLOOKUP(A2024,bank_processed_transactions[transaction_id],bank_processed_transactions[processing_minutes]),"")</f>
        <v>58.4</v>
      </c>
      <c r="W2024" s="31">
        <f>_xlfn.XLOOKUP(A2024,Source_data!A:A,Source_data!B:B)</f>
        <v>46059</v>
      </c>
    </row>
    <row r="2025" spans="1:23" x14ac:dyDescent="0.3">
      <c r="A2025" s="4" t="s">
        <v>2065</v>
      </c>
      <c r="B2025" s="1">
        <f>_xlfn.XLOOKUP(A2025,bank_source_transactions__1[transaction_id],bank_source_transactions__1[amount_inr])</f>
        <v>2054.25</v>
      </c>
      <c r="C2025" s="1">
        <f>_xlfn.XLOOKUP(A2025,Processed_data!A:A,Processed_data!F:F)</f>
        <v>2054.25</v>
      </c>
      <c r="D2025" s="1" t="str">
        <f>_xlfn.XLOOKUP(A2025,bank_source_transactions__1[transaction_id],bank_source_transactions__1[transaction_status])</f>
        <v>SUCCESS</v>
      </c>
      <c r="E2025" s="1" t="str">
        <f>_xlfn.XLOOKUP(A2025,Processed_data!A:A,Processed_data!G:G)</f>
        <v>SUCCESS</v>
      </c>
      <c r="F2025" s="1">
        <f>COUNTIF(bank_processed_transactions[transaction_id],A2025)</f>
        <v>1</v>
      </c>
      <c r="G2025" s="1" t="str">
        <f t="shared" si="310"/>
        <v>found</v>
      </c>
      <c r="H2025" s="1" t="str">
        <f t="shared" si="311"/>
        <v>Not Duplicate</v>
      </c>
      <c r="I2025" s="1" t="str">
        <f t="shared" si="312"/>
        <v>match</v>
      </c>
      <c r="J2025" s="1" t="str">
        <f t="shared" si="313"/>
        <v>match</v>
      </c>
      <c r="K2025" s="1">
        <f t="shared" si="314"/>
        <v>0</v>
      </c>
      <c r="L2025" s="2">
        <f>IF(F2025=0,"not processed",_xlfn.MINIFS(Processed_data!H:H,Processed_data!A:A,A2025))</f>
        <v>46093</v>
      </c>
      <c r="M2025" s="1">
        <f>IF(F2025=0,"not processed",ABS(bank_source_transactions__1[[#This Row],[transaction_date]]-Reconciliation!L2025))</f>
        <v>3</v>
      </c>
      <c r="N2025" s="1" t="str" cm="1">
        <f t="array" ref="N2025">_xlfn.IFS(M2025="not Processed", "Not Processed",M2025&gt;2,"SLA Breached",M2025&lt;=2,"Within SLA")</f>
        <v>SLA Breached</v>
      </c>
      <c r="O2025" s="1" t="str">
        <f>_xlfn.XLOOKUP(A2025,Source_data!A:A,Source_data!D:D)</f>
        <v>CARD</v>
      </c>
      <c r="P2025" s="1">
        <f t="shared" si="315"/>
        <v>0</v>
      </c>
      <c r="Q2025" s="1">
        <f t="shared" si="316"/>
        <v>0</v>
      </c>
      <c r="R2025" s="1">
        <f t="shared" si="317"/>
        <v>0</v>
      </c>
      <c r="S2025" s="1">
        <f t="shared" si="318"/>
        <v>0</v>
      </c>
      <c r="T2025" s="1">
        <f t="shared" si="319"/>
        <v>1</v>
      </c>
      <c r="U2025" s="1" t="str">
        <f>_xlfn.XLOOKUP(Table3[[#This Row],[Transaction ID]],Source_data!A:A,Source_data!E:E)</f>
        <v>Mumbai</v>
      </c>
      <c r="V2025" s="1">
        <f>_xlfn.IFNA(_xlfn.XLOOKUP(A2025,bank_processed_transactions[transaction_id],bank_processed_transactions[processing_minutes]),"")</f>
        <v>4.2</v>
      </c>
      <c r="W2025" s="31">
        <f>_xlfn.XLOOKUP(A2025,Source_data!A:A,Source_data!B:B)</f>
        <v>46090</v>
      </c>
    </row>
    <row r="2026" spans="1:23" x14ac:dyDescent="0.3">
      <c r="A2026" s="3" t="s">
        <v>2343</v>
      </c>
      <c r="B2026" s="1">
        <f>_xlfn.XLOOKUP(A2026,bank_source_transactions__1[transaction_id],bank_source_transactions__1[amount_inr])</f>
        <v>5319.52</v>
      </c>
      <c r="C2026" s="1">
        <f>_xlfn.XLOOKUP(A2026,Processed_data!A:A,Processed_data!F:F)</f>
        <v>5319.52</v>
      </c>
      <c r="D2026" s="1" t="str">
        <f>_xlfn.XLOOKUP(A2026,bank_source_transactions__1[transaction_id],bank_source_transactions__1[transaction_status])</f>
        <v>SUCCESS</v>
      </c>
      <c r="E2026" s="1" t="str">
        <f>_xlfn.XLOOKUP(A2026,Processed_data!A:A,Processed_data!G:G)</f>
        <v>SUCCESS</v>
      </c>
      <c r="F2026" s="1">
        <f>COUNTIF(bank_processed_transactions[transaction_id],A2026)</f>
        <v>1</v>
      </c>
      <c r="G2026" s="1" t="str">
        <f t="shared" si="310"/>
        <v>found</v>
      </c>
      <c r="H2026" s="1" t="str">
        <f t="shared" si="311"/>
        <v>Not Duplicate</v>
      </c>
      <c r="I2026" s="1" t="str">
        <f t="shared" si="312"/>
        <v>match</v>
      </c>
      <c r="J2026" s="1" t="str">
        <f t="shared" si="313"/>
        <v>match</v>
      </c>
      <c r="K2026" s="1">
        <f t="shared" si="314"/>
        <v>0</v>
      </c>
      <c r="L2026" s="2">
        <f>IF(F2026=0,"not processed",_xlfn.MINIFS(Processed_data!H:H,Processed_data!A:A,A2026))</f>
        <v>46068</v>
      </c>
      <c r="M2026" s="1">
        <f>IF(F2026=0,"not processed",ABS(bank_source_transactions__1[[#This Row],[transaction_date]]-Reconciliation!L2026))</f>
        <v>2</v>
      </c>
      <c r="N2026" s="1" t="str" cm="1">
        <f t="array" ref="N2026">_xlfn.IFS(M2026="not Processed", "Not Processed",M2026&gt;2,"SLA Breached",M2026&lt;=2,"Within SLA")</f>
        <v>Within SLA</v>
      </c>
      <c r="O2026" s="1" t="str">
        <f>_xlfn.XLOOKUP(A2026,Source_data!A:A,Source_data!D:D)</f>
        <v>IMPS</v>
      </c>
      <c r="P2026" s="1">
        <f t="shared" si="315"/>
        <v>0</v>
      </c>
      <c r="Q2026" s="1">
        <f t="shared" si="316"/>
        <v>0</v>
      </c>
      <c r="R2026" s="1">
        <f t="shared" si="317"/>
        <v>0</v>
      </c>
      <c r="S2026" s="1">
        <f t="shared" si="318"/>
        <v>0</v>
      </c>
      <c r="T2026" s="1">
        <f t="shared" si="319"/>
        <v>0</v>
      </c>
      <c r="U2026" s="1" t="str">
        <f>_xlfn.XLOOKUP(Table3[[#This Row],[Transaction ID]],Source_data!A:A,Source_data!E:E)</f>
        <v>Hyderabad</v>
      </c>
      <c r="V2026" s="1">
        <f>_xlfn.IFNA(_xlfn.XLOOKUP(A2026,bank_processed_transactions[transaction_id],bank_processed_transactions[processing_minutes]),"")</f>
        <v>47.8</v>
      </c>
      <c r="W2026" s="31">
        <f>_xlfn.XLOOKUP(A2026,Source_data!A:A,Source_data!B:B)</f>
        <v>46066</v>
      </c>
    </row>
    <row r="2027" spans="1:23" x14ac:dyDescent="0.3">
      <c r="A2027" s="4" t="s">
        <v>2070</v>
      </c>
      <c r="B2027" s="1">
        <f>_xlfn.XLOOKUP(A2027,bank_source_transactions__1[transaction_id],bank_source_transactions__1[amount_inr])</f>
        <v>6011.64</v>
      </c>
      <c r="C2027" s="1">
        <f>_xlfn.XLOOKUP(A2027,Processed_data!A:A,Processed_data!F:F)</f>
        <v>6011.64</v>
      </c>
      <c r="D2027" s="1" t="str">
        <f>_xlfn.XLOOKUP(A2027,bank_source_transactions__1[transaction_id],bank_source_transactions__1[transaction_status])</f>
        <v>SUCCESS</v>
      </c>
      <c r="E2027" s="1" t="str">
        <f>_xlfn.XLOOKUP(A2027,Processed_data!A:A,Processed_data!G:G)</f>
        <v>SUCCESS</v>
      </c>
      <c r="F2027" s="1">
        <f>COUNTIF(bank_processed_transactions[transaction_id],A2027)</f>
        <v>1</v>
      </c>
      <c r="G2027" s="1" t="str">
        <f t="shared" si="310"/>
        <v>found</v>
      </c>
      <c r="H2027" s="1" t="str">
        <f t="shared" si="311"/>
        <v>Not Duplicate</v>
      </c>
      <c r="I2027" s="1" t="str">
        <f t="shared" si="312"/>
        <v>match</v>
      </c>
      <c r="J2027" s="1" t="str">
        <f t="shared" si="313"/>
        <v>match</v>
      </c>
      <c r="K2027" s="1">
        <f t="shared" si="314"/>
        <v>0</v>
      </c>
      <c r="L2027" s="2">
        <f>IF(F2027=0,"not processed",_xlfn.MINIFS(Processed_data!H:H,Processed_data!A:A,A2027))</f>
        <v>46090</v>
      </c>
      <c r="M2027" s="1">
        <f>IF(F2027=0,"not processed",ABS(bank_source_transactions__1[[#This Row],[transaction_date]]-Reconciliation!L2027))</f>
        <v>1</v>
      </c>
      <c r="N2027" s="1" t="str" cm="1">
        <f t="array" ref="N2027">_xlfn.IFS(M2027="not Processed", "Not Processed",M2027&gt;2,"SLA Breached",M2027&lt;=2,"Within SLA")</f>
        <v>Within SLA</v>
      </c>
      <c r="O2027" s="1" t="str">
        <f>_xlfn.XLOOKUP(A2027,Source_data!A:A,Source_data!D:D)</f>
        <v>NEFT</v>
      </c>
      <c r="P2027" s="1">
        <f t="shared" si="315"/>
        <v>0</v>
      </c>
      <c r="Q2027" s="1">
        <f t="shared" si="316"/>
        <v>0</v>
      </c>
      <c r="R2027" s="1">
        <f t="shared" si="317"/>
        <v>0</v>
      </c>
      <c r="S2027" s="1">
        <f t="shared" si="318"/>
        <v>0</v>
      </c>
      <c r="T2027" s="1">
        <f t="shared" si="319"/>
        <v>0</v>
      </c>
      <c r="U2027" s="1" t="str">
        <f>_xlfn.XLOOKUP(Table3[[#This Row],[Transaction ID]],Source_data!A:A,Source_data!E:E)</f>
        <v>Hyderabad</v>
      </c>
      <c r="V2027" s="1">
        <f>_xlfn.IFNA(_xlfn.XLOOKUP(A2027,bank_processed_transactions[transaction_id],bank_processed_transactions[processing_minutes]),"")</f>
        <v>21.3</v>
      </c>
      <c r="W2027" s="31">
        <f>_xlfn.XLOOKUP(A2027,Source_data!A:A,Source_data!B:B)</f>
        <v>46089</v>
      </c>
    </row>
    <row r="2028" spans="1:23" x14ac:dyDescent="0.3">
      <c r="A2028" s="3" t="s">
        <v>4211</v>
      </c>
      <c r="B2028" s="1">
        <f>_xlfn.XLOOKUP(A2028,bank_source_transactions__1[transaction_id],bank_source_transactions__1[amount_inr])</f>
        <v>7111.25</v>
      </c>
      <c r="C2028" s="1">
        <f>_xlfn.XLOOKUP(A2028,Processed_data!A:A,Processed_data!F:F)</f>
        <v>7111.25</v>
      </c>
      <c r="D2028" s="1" t="str">
        <f>_xlfn.XLOOKUP(A2028,bank_source_transactions__1[transaction_id],bank_source_transactions__1[transaction_status])</f>
        <v>SUCCESS</v>
      </c>
      <c r="E2028" s="1" t="str">
        <f>_xlfn.XLOOKUP(A2028,Processed_data!A:A,Processed_data!G:G)</f>
        <v>SUCCESS</v>
      </c>
      <c r="F2028" s="1">
        <f>COUNTIF(bank_processed_transactions[transaction_id],A2028)</f>
        <v>1</v>
      </c>
      <c r="G2028" s="1" t="str">
        <f t="shared" si="310"/>
        <v>found</v>
      </c>
      <c r="H2028" s="1" t="str">
        <f t="shared" si="311"/>
        <v>Not Duplicate</v>
      </c>
      <c r="I2028" s="1" t="str">
        <f t="shared" si="312"/>
        <v>match</v>
      </c>
      <c r="J2028" s="1" t="str">
        <f t="shared" si="313"/>
        <v>match</v>
      </c>
      <c r="K2028" s="1">
        <f t="shared" si="314"/>
        <v>0</v>
      </c>
      <c r="L2028" s="2">
        <f>IF(F2028=0,"not processed",_xlfn.MINIFS(Processed_data!H:H,Processed_data!A:A,A2028))</f>
        <v>46080</v>
      </c>
      <c r="M2028" s="1">
        <f>IF(F2028=0,"not processed",ABS(bank_source_transactions__1[[#This Row],[transaction_date]]-Reconciliation!L2028))</f>
        <v>2</v>
      </c>
      <c r="N2028" s="1" t="str" cm="1">
        <f t="array" ref="N2028">_xlfn.IFS(M2028="not Processed", "Not Processed",M2028&gt;2,"SLA Breached",M2028&lt;=2,"Within SLA")</f>
        <v>Within SLA</v>
      </c>
      <c r="O2028" s="1" t="str">
        <f>_xlfn.XLOOKUP(A2028,Source_data!A:A,Source_data!D:D)</f>
        <v>UPI</v>
      </c>
      <c r="P2028" s="1">
        <f t="shared" si="315"/>
        <v>0</v>
      </c>
      <c r="Q2028" s="1">
        <f t="shared" si="316"/>
        <v>0</v>
      </c>
      <c r="R2028" s="1">
        <f t="shared" si="317"/>
        <v>0</v>
      </c>
      <c r="S2028" s="1">
        <f t="shared" si="318"/>
        <v>0</v>
      </c>
      <c r="T2028" s="1">
        <f t="shared" si="319"/>
        <v>0</v>
      </c>
      <c r="U2028" s="1" t="str">
        <f>_xlfn.XLOOKUP(Table3[[#This Row],[Transaction ID]],Source_data!A:A,Source_data!E:E)</f>
        <v>Hyderabad</v>
      </c>
      <c r="V2028" s="1">
        <f>_xlfn.IFNA(_xlfn.XLOOKUP(A2028,bank_processed_transactions[transaction_id],bank_processed_transactions[processing_minutes]),"")</f>
        <v>12.2</v>
      </c>
      <c r="W2028" s="31">
        <f>_xlfn.XLOOKUP(A2028,Source_data!A:A,Source_data!B:B)</f>
        <v>46078</v>
      </c>
    </row>
    <row r="2029" spans="1:23" x14ac:dyDescent="0.3">
      <c r="A2029" s="4" t="s">
        <v>534</v>
      </c>
      <c r="B2029" s="1">
        <f>_xlfn.XLOOKUP(A2029,bank_source_transactions__1[transaction_id],bank_source_transactions__1[amount_inr])</f>
        <v>1395.98</v>
      </c>
      <c r="C2029" s="1">
        <f>_xlfn.XLOOKUP(A2029,Processed_data!A:A,Processed_data!F:F)</f>
        <v>1395.98</v>
      </c>
      <c r="D2029" s="1" t="str">
        <f>_xlfn.XLOOKUP(A2029,bank_source_transactions__1[transaction_id],bank_source_transactions__1[transaction_status])</f>
        <v>SUCCESS</v>
      </c>
      <c r="E2029" s="1" t="str">
        <f>_xlfn.XLOOKUP(A2029,Processed_data!A:A,Processed_data!G:G)</f>
        <v>SUCCESS</v>
      </c>
      <c r="F2029" s="1">
        <f>COUNTIF(bank_processed_transactions[transaction_id],A2029)</f>
        <v>1</v>
      </c>
      <c r="G2029" s="1" t="str">
        <f t="shared" si="310"/>
        <v>found</v>
      </c>
      <c r="H2029" s="1" t="str">
        <f t="shared" si="311"/>
        <v>Not Duplicate</v>
      </c>
      <c r="I2029" s="1" t="str">
        <f t="shared" si="312"/>
        <v>match</v>
      </c>
      <c r="J2029" s="1" t="str">
        <f t="shared" si="313"/>
        <v>match</v>
      </c>
      <c r="K2029" s="1">
        <f t="shared" si="314"/>
        <v>0</v>
      </c>
      <c r="L2029" s="2">
        <f>IF(F2029=0,"not processed",_xlfn.MINIFS(Processed_data!H:H,Processed_data!A:A,A2029))</f>
        <v>46030</v>
      </c>
      <c r="M2029" s="1">
        <f>IF(F2029=0,"not processed",ABS(bank_source_transactions__1[[#This Row],[transaction_date]]-Reconciliation!L2029))</f>
        <v>3</v>
      </c>
      <c r="N2029" s="1" t="str" cm="1">
        <f t="array" ref="N2029">_xlfn.IFS(M2029="not Processed", "Not Processed",M2029&gt;2,"SLA Breached",M2029&lt;=2,"Within SLA")</f>
        <v>SLA Breached</v>
      </c>
      <c r="O2029" s="1" t="str">
        <f>_xlfn.XLOOKUP(A2029,Source_data!A:A,Source_data!D:D)</f>
        <v>NEFT</v>
      </c>
      <c r="P2029" s="1">
        <f t="shared" si="315"/>
        <v>0</v>
      </c>
      <c r="Q2029" s="1">
        <f t="shared" si="316"/>
        <v>0</v>
      </c>
      <c r="R2029" s="1">
        <f t="shared" si="317"/>
        <v>0</v>
      </c>
      <c r="S2029" s="1">
        <f t="shared" si="318"/>
        <v>0</v>
      </c>
      <c r="T2029" s="1">
        <f t="shared" si="319"/>
        <v>1</v>
      </c>
      <c r="U2029" s="1" t="str">
        <f>_xlfn.XLOOKUP(Table3[[#This Row],[Transaction ID]],Source_data!A:A,Source_data!E:E)</f>
        <v>Pune</v>
      </c>
      <c r="V2029" s="1">
        <f>_xlfn.IFNA(_xlfn.XLOOKUP(A2029,bank_processed_transactions[transaction_id],bank_processed_transactions[processing_minutes]),"")</f>
        <v>16.899999999999999</v>
      </c>
      <c r="W2029" s="31">
        <f>_xlfn.XLOOKUP(A2029,Source_data!A:A,Source_data!B:B)</f>
        <v>46027</v>
      </c>
    </row>
    <row r="2030" spans="1:23" x14ac:dyDescent="0.3">
      <c r="A2030" s="3" t="s">
        <v>4796</v>
      </c>
      <c r="B2030" s="1">
        <f>_xlfn.XLOOKUP(A2030,bank_source_transactions__1[transaction_id],bank_source_transactions__1[amount_inr])</f>
        <v>2189.04</v>
      </c>
      <c r="C2030" s="1">
        <f>_xlfn.XLOOKUP(A2030,Processed_data!A:A,Processed_data!F:F)</f>
        <v>2189.04</v>
      </c>
      <c r="D2030" s="1" t="str">
        <f>_xlfn.XLOOKUP(A2030,bank_source_transactions__1[transaction_id],bank_source_transactions__1[transaction_status])</f>
        <v>SUCCESS</v>
      </c>
      <c r="E2030" s="1" t="str">
        <f>_xlfn.XLOOKUP(A2030,Processed_data!A:A,Processed_data!G:G)</f>
        <v>SUCCESS</v>
      </c>
      <c r="F2030" s="1">
        <f>COUNTIF(bank_processed_transactions[transaction_id],A2030)</f>
        <v>1</v>
      </c>
      <c r="G2030" s="1" t="str">
        <f t="shared" si="310"/>
        <v>found</v>
      </c>
      <c r="H2030" s="1" t="str">
        <f t="shared" si="311"/>
        <v>Not Duplicate</v>
      </c>
      <c r="I2030" s="1" t="str">
        <f t="shared" si="312"/>
        <v>match</v>
      </c>
      <c r="J2030" s="1" t="str">
        <f t="shared" si="313"/>
        <v>match</v>
      </c>
      <c r="K2030" s="1">
        <f t="shared" si="314"/>
        <v>0</v>
      </c>
      <c r="L2030" s="2">
        <f>IF(F2030=0,"not processed",_xlfn.MINIFS(Processed_data!H:H,Processed_data!A:A,A2030))</f>
        <v>46023</v>
      </c>
      <c r="M2030" s="1">
        <f>IF(F2030=0,"not processed",ABS(bank_source_transactions__1[[#This Row],[transaction_date]]-Reconciliation!L2030))</f>
        <v>0</v>
      </c>
      <c r="N2030" s="1" t="str" cm="1">
        <f t="array" ref="N2030">_xlfn.IFS(M2030="not Processed", "Not Processed",M2030&gt;2,"SLA Breached",M2030&lt;=2,"Within SLA")</f>
        <v>Within SLA</v>
      </c>
      <c r="O2030" s="1" t="str">
        <f>_xlfn.XLOOKUP(A2030,Source_data!A:A,Source_data!D:D)</f>
        <v>IMPS</v>
      </c>
      <c r="P2030" s="1">
        <f t="shared" si="315"/>
        <v>0</v>
      </c>
      <c r="Q2030" s="1">
        <f t="shared" si="316"/>
        <v>0</v>
      </c>
      <c r="R2030" s="1">
        <f t="shared" si="317"/>
        <v>0</v>
      </c>
      <c r="S2030" s="1">
        <f t="shared" si="318"/>
        <v>0</v>
      </c>
      <c r="T2030" s="1">
        <f t="shared" si="319"/>
        <v>0</v>
      </c>
      <c r="U2030" s="1" t="str">
        <f>_xlfn.XLOOKUP(Table3[[#This Row],[Transaction ID]],Source_data!A:A,Source_data!E:E)</f>
        <v>Mumbai</v>
      </c>
      <c r="V2030" s="1">
        <f>_xlfn.IFNA(_xlfn.XLOOKUP(A2030,bank_processed_transactions[transaction_id],bank_processed_transactions[processing_minutes]),"")</f>
        <v>35.299999999999997</v>
      </c>
      <c r="W2030" s="31">
        <f>_xlfn.XLOOKUP(A2030,Source_data!A:A,Source_data!B:B)</f>
        <v>46023</v>
      </c>
    </row>
    <row r="2031" spans="1:23" x14ac:dyDescent="0.3">
      <c r="A2031" s="4" t="s">
        <v>4742</v>
      </c>
      <c r="B2031" s="1">
        <f>_xlfn.XLOOKUP(A2031,bank_source_transactions__1[transaction_id],bank_source_transactions__1[amount_inr])</f>
        <v>9020.48</v>
      </c>
      <c r="C2031" s="1">
        <f>_xlfn.XLOOKUP(A2031,Processed_data!A:A,Processed_data!F:F)</f>
        <v>9020.48</v>
      </c>
      <c r="D2031" s="1" t="str">
        <f>_xlfn.XLOOKUP(A2031,bank_source_transactions__1[transaction_id],bank_source_transactions__1[transaction_status])</f>
        <v>SUCCESS</v>
      </c>
      <c r="E2031" s="1" t="str">
        <f>_xlfn.XLOOKUP(A2031,Processed_data!A:A,Processed_data!G:G)</f>
        <v>SUCCESS</v>
      </c>
      <c r="F2031" s="1">
        <f>COUNTIF(bank_processed_transactions[transaction_id],A2031)</f>
        <v>1</v>
      </c>
      <c r="G2031" s="1" t="str">
        <f t="shared" si="310"/>
        <v>found</v>
      </c>
      <c r="H2031" s="1" t="str">
        <f t="shared" si="311"/>
        <v>Not Duplicate</v>
      </c>
      <c r="I2031" s="1" t="str">
        <f t="shared" si="312"/>
        <v>match</v>
      </c>
      <c r="J2031" s="1" t="str">
        <f t="shared" si="313"/>
        <v>match</v>
      </c>
      <c r="K2031" s="1">
        <f t="shared" si="314"/>
        <v>0</v>
      </c>
      <c r="L2031" s="2">
        <f>IF(F2031=0,"not processed",_xlfn.MINIFS(Processed_data!H:H,Processed_data!A:A,A2031))</f>
        <v>46067</v>
      </c>
      <c r="M2031" s="1">
        <f>IF(F2031=0,"not processed",ABS(bank_source_transactions__1[[#This Row],[transaction_date]]-Reconciliation!L2031))</f>
        <v>0</v>
      </c>
      <c r="N2031" s="1" t="str" cm="1">
        <f t="array" ref="N2031">_xlfn.IFS(M2031="not Processed", "Not Processed",M2031&gt;2,"SLA Breached",M2031&lt;=2,"Within SLA")</f>
        <v>Within SLA</v>
      </c>
      <c r="O2031" s="1" t="str">
        <f>_xlfn.XLOOKUP(A2031,Source_data!A:A,Source_data!D:D)</f>
        <v>IMPS</v>
      </c>
      <c r="P2031" s="1">
        <f t="shared" si="315"/>
        <v>0</v>
      </c>
      <c r="Q2031" s="1">
        <f t="shared" si="316"/>
        <v>0</v>
      </c>
      <c r="R2031" s="1">
        <f t="shared" si="317"/>
        <v>0</v>
      </c>
      <c r="S2031" s="1">
        <f t="shared" si="318"/>
        <v>0</v>
      </c>
      <c r="T2031" s="1">
        <f t="shared" si="319"/>
        <v>0</v>
      </c>
      <c r="U2031" s="1" t="str">
        <f>_xlfn.XLOOKUP(Table3[[#This Row],[Transaction ID]],Source_data!A:A,Source_data!E:E)</f>
        <v>Mumbai</v>
      </c>
      <c r="V2031" s="1">
        <f>_xlfn.IFNA(_xlfn.XLOOKUP(A2031,bank_processed_transactions[transaction_id],bank_processed_transactions[processing_minutes]),"")</f>
        <v>30</v>
      </c>
      <c r="W2031" s="31">
        <f>_xlfn.XLOOKUP(A2031,Source_data!A:A,Source_data!B:B)</f>
        <v>46067</v>
      </c>
    </row>
    <row r="2032" spans="1:23" x14ac:dyDescent="0.3">
      <c r="A2032" s="3" t="s">
        <v>3750</v>
      </c>
      <c r="B2032" s="1">
        <f>_xlfn.XLOOKUP(A2032,bank_source_transactions__1[transaction_id],bank_source_transactions__1[amount_inr])</f>
        <v>7848.1</v>
      </c>
      <c r="C2032" s="1">
        <f>_xlfn.XLOOKUP(A2032,Processed_data!A:A,Processed_data!F:F)</f>
        <v>7848.1</v>
      </c>
      <c r="D2032" s="1" t="str">
        <f>_xlfn.XLOOKUP(A2032,bank_source_transactions__1[transaction_id],bank_source_transactions__1[transaction_status])</f>
        <v>SUCCESS</v>
      </c>
      <c r="E2032" s="1" t="str">
        <f>_xlfn.XLOOKUP(A2032,Processed_data!A:A,Processed_data!G:G)</f>
        <v>SUCCESS</v>
      </c>
      <c r="F2032" s="1">
        <f>COUNTIF(bank_processed_transactions[transaction_id],A2032)</f>
        <v>1</v>
      </c>
      <c r="G2032" s="1" t="str">
        <f t="shared" si="310"/>
        <v>found</v>
      </c>
      <c r="H2032" s="1" t="str">
        <f t="shared" si="311"/>
        <v>Not Duplicate</v>
      </c>
      <c r="I2032" s="1" t="str">
        <f t="shared" si="312"/>
        <v>match</v>
      </c>
      <c r="J2032" s="1" t="str">
        <f t="shared" si="313"/>
        <v>match</v>
      </c>
      <c r="K2032" s="1">
        <f t="shared" si="314"/>
        <v>0</v>
      </c>
      <c r="L2032" s="2">
        <f>IF(F2032=0,"not processed",_xlfn.MINIFS(Processed_data!H:H,Processed_data!A:A,A2032))</f>
        <v>46086</v>
      </c>
      <c r="M2032" s="1">
        <f>IF(F2032=0,"not processed",ABS(bank_source_transactions__1[[#This Row],[transaction_date]]-Reconciliation!L2032))</f>
        <v>0</v>
      </c>
      <c r="N2032" s="1" t="str" cm="1">
        <f t="array" ref="N2032">_xlfn.IFS(M2032="not Processed", "Not Processed",M2032&gt;2,"SLA Breached",M2032&lt;=2,"Within SLA")</f>
        <v>Within SLA</v>
      </c>
      <c r="O2032" s="1" t="str">
        <f>_xlfn.XLOOKUP(A2032,Source_data!A:A,Source_data!D:D)</f>
        <v>ATM</v>
      </c>
      <c r="P2032" s="1">
        <f t="shared" si="315"/>
        <v>0</v>
      </c>
      <c r="Q2032" s="1">
        <f t="shared" si="316"/>
        <v>0</v>
      </c>
      <c r="R2032" s="1">
        <f t="shared" si="317"/>
        <v>0</v>
      </c>
      <c r="S2032" s="1">
        <f t="shared" si="318"/>
        <v>0</v>
      </c>
      <c r="T2032" s="1">
        <f t="shared" si="319"/>
        <v>0</v>
      </c>
      <c r="U2032" s="1" t="str">
        <f>_xlfn.XLOOKUP(Table3[[#This Row],[Transaction ID]],Source_data!A:A,Source_data!E:E)</f>
        <v>Mumbai</v>
      </c>
      <c r="V2032" s="1">
        <f>_xlfn.IFNA(_xlfn.XLOOKUP(A2032,bank_processed_transactions[transaction_id],bank_processed_transactions[processing_minutes]),"")</f>
        <v>26.5</v>
      </c>
      <c r="W2032" s="31">
        <f>_xlfn.XLOOKUP(A2032,Source_data!A:A,Source_data!B:B)</f>
        <v>46086</v>
      </c>
    </row>
    <row r="2033" spans="1:23" x14ac:dyDescent="0.3">
      <c r="A2033" s="4" t="s">
        <v>4931</v>
      </c>
      <c r="B2033" s="1">
        <f>_xlfn.XLOOKUP(A2033,bank_source_transactions__1[transaction_id],bank_source_transactions__1[amount_inr])</f>
        <v>3878.53</v>
      </c>
      <c r="C2033" s="1">
        <f>_xlfn.XLOOKUP(A2033,Processed_data!A:A,Processed_data!F:F)</f>
        <v>3878.53</v>
      </c>
      <c r="D2033" s="1" t="str">
        <f>_xlfn.XLOOKUP(A2033,bank_source_transactions__1[transaction_id],bank_source_transactions__1[transaction_status])</f>
        <v>SUCCESS</v>
      </c>
      <c r="E2033" s="1" t="str">
        <f>_xlfn.XLOOKUP(A2033,Processed_data!A:A,Processed_data!G:G)</f>
        <v>SUCCESS</v>
      </c>
      <c r="F2033" s="1">
        <f>COUNTIF(bank_processed_transactions[transaction_id],A2033)</f>
        <v>1</v>
      </c>
      <c r="G2033" s="1" t="str">
        <f t="shared" si="310"/>
        <v>found</v>
      </c>
      <c r="H2033" s="1" t="str">
        <f t="shared" si="311"/>
        <v>Not Duplicate</v>
      </c>
      <c r="I2033" s="1" t="str">
        <f t="shared" si="312"/>
        <v>match</v>
      </c>
      <c r="J2033" s="1" t="str">
        <f t="shared" si="313"/>
        <v>match</v>
      </c>
      <c r="K2033" s="1">
        <f t="shared" si="314"/>
        <v>0</v>
      </c>
      <c r="L2033" s="2">
        <f>IF(F2033=0,"not processed",_xlfn.MINIFS(Processed_data!H:H,Processed_data!A:A,A2033))</f>
        <v>46056</v>
      </c>
      <c r="M2033" s="1">
        <f>IF(F2033=0,"not processed",ABS(bank_source_transactions__1[[#This Row],[transaction_date]]-Reconciliation!L2033))</f>
        <v>3</v>
      </c>
      <c r="N2033" s="1" t="str" cm="1">
        <f t="array" ref="N2033">_xlfn.IFS(M2033="not Processed", "Not Processed",M2033&gt;2,"SLA Breached",M2033&lt;=2,"Within SLA")</f>
        <v>SLA Breached</v>
      </c>
      <c r="O2033" s="1" t="str">
        <f>_xlfn.XLOOKUP(A2033,Source_data!A:A,Source_data!D:D)</f>
        <v>NEFT</v>
      </c>
      <c r="P2033" s="1">
        <f t="shared" si="315"/>
        <v>0</v>
      </c>
      <c r="Q2033" s="1">
        <f t="shared" si="316"/>
        <v>0</v>
      </c>
      <c r="R2033" s="1">
        <f t="shared" si="317"/>
        <v>0</v>
      </c>
      <c r="S2033" s="1">
        <f t="shared" si="318"/>
        <v>0</v>
      </c>
      <c r="T2033" s="1">
        <f t="shared" si="319"/>
        <v>1</v>
      </c>
      <c r="U2033" s="1" t="str">
        <f>_xlfn.XLOOKUP(Table3[[#This Row],[Transaction ID]],Source_data!A:A,Source_data!E:E)</f>
        <v>Hyderabad</v>
      </c>
      <c r="V2033" s="1">
        <f>_xlfn.IFNA(_xlfn.XLOOKUP(A2033,bank_processed_transactions[transaction_id],bank_processed_transactions[processing_minutes]),"")</f>
        <v>62.2</v>
      </c>
      <c r="W2033" s="31">
        <f>_xlfn.XLOOKUP(A2033,Source_data!A:A,Source_data!B:B)</f>
        <v>46053</v>
      </c>
    </row>
    <row r="2034" spans="1:23" x14ac:dyDescent="0.3">
      <c r="A2034" s="3" t="s">
        <v>3272</v>
      </c>
      <c r="B2034" s="1">
        <f>_xlfn.XLOOKUP(A2034,bank_source_transactions__1[transaction_id],bank_source_transactions__1[amount_inr])</f>
        <v>8848.74</v>
      </c>
      <c r="C2034" s="1">
        <f>_xlfn.XLOOKUP(A2034,Processed_data!A:A,Processed_data!F:F)</f>
        <v>8848.74</v>
      </c>
      <c r="D2034" s="1" t="str">
        <f>_xlfn.XLOOKUP(A2034,bank_source_transactions__1[transaction_id],bank_source_transactions__1[transaction_status])</f>
        <v>SUCCESS</v>
      </c>
      <c r="E2034" s="1" t="str">
        <f>_xlfn.XLOOKUP(A2034,Processed_data!A:A,Processed_data!G:G)</f>
        <v>SUCCESS</v>
      </c>
      <c r="F2034" s="1">
        <f>COUNTIF(bank_processed_transactions[transaction_id],A2034)</f>
        <v>1</v>
      </c>
      <c r="G2034" s="1" t="str">
        <f t="shared" si="310"/>
        <v>found</v>
      </c>
      <c r="H2034" s="1" t="str">
        <f t="shared" si="311"/>
        <v>Not Duplicate</v>
      </c>
      <c r="I2034" s="1" t="str">
        <f t="shared" si="312"/>
        <v>match</v>
      </c>
      <c r="J2034" s="1" t="str">
        <f t="shared" si="313"/>
        <v>match</v>
      </c>
      <c r="K2034" s="1">
        <f t="shared" si="314"/>
        <v>0</v>
      </c>
      <c r="L2034" s="2">
        <f>IF(F2034=0,"not processed",_xlfn.MINIFS(Processed_data!H:H,Processed_data!A:A,A2034))</f>
        <v>46066</v>
      </c>
      <c r="M2034" s="1">
        <f>IF(F2034=0,"not processed",ABS(bank_source_transactions__1[[#This Row],[transaction_date]]-Reconciliation!L2034))</f>
        <v>0</v>
      </c>
      <c r="N2034" s="1" t="str" cm="1">
        <f t="array" ref="N2034">_xlfn.IFS(M2034="not Processed", "Not Processed",M2034&gt;2,"SLA Breached",M2034&lt;=2,"Within SLA")</f>
        <v>Within SLA</v>
      </c>
      <c r="O2034" s="1" t="str">
        <f>_xlfn.XLOOKUP(A2034,Source_data!A:A,Source_data!D:D)</f>
        <v>UPI</v>
      </c>
      <c r="P2034" s="1">
        <f t="shared" si="315"/>
        <v>0</v>
      </c>
      <c r="Q2034" s="1">
        <f t="shared" si="316"/>
        <v>0</v>
      </c>
      <c r="R2034" s="1">
        <f t="shared" si="317"/>
        <v>0</v>
      </c>
      <c r="S2034" s="1">
        <f t="shared" si="318"/>
        <v>0</v>
      </c>
      <c r="T2034" s="1">
        <f t="shared" si="319"/>
        <v>0</v>
      </c>
      <c r="U2034" s="1" t="str">
        <f>_xlfn.XLOOKUP(Table3[[#This Row],[Transaction ID]],Source_data!A:A,Source_data!E:E)</f>
        <v>Hyderabad</v>
      </c>
      <c r="V2034" s="1">
        <f>_xlfn.IFNA(_xlfn.XLOOKUP(A2034,bank_processed_transactions[transaction_id],bank_processed_transactions[processing_minutes]),"")</f>
        <v>57.6</v>
      </c>
      <c r="W2034" s="31">
        <f>_xlfn.XLOOKUP(A2034,Source_data!A:A,Source_data!B:B)</f>
        <v>46066</v>
      </c>
    </row>
    <row r="2035" spans="1:23" x14ac:dyDescent="0.3">
      <c r="A2035" s="4" t="s">
        <v>1635</v>
      </c>
      <c r="B2035" s="1">
        <f>_xlfn.XLOOKUP(A2035,bank_source_transactions__1[transaction_id],bank_source_transactions__1[amount_inr])</f>
        <v>5760.3</v>
      </c>
      <c r="C2035" s="1">
        <f>_xlfn.XLOOKUP(A2035,Processed_data!A:A,Processed_data!F:F)</f>
        <v>5760.3</v>
      </c>
      <c r="D2035" s="1" t="str">
        <f>_xlfn.XLOOKUP(A2035,bank_source_transactions__1[transaction_id],bank_source_transactions__1[transaction_status])</f>
        <v>SUCCESS</v>
      </c>
      <c r="E2035" s="1" t="str">
        <f>_xlfn.XLOOKUP(A2035,Processed_data!A:A,Processed_data!G:G)</f>
        <v>SUCCESS</v>
      </c>
      <c r="F2035" s="1">
        <f>COUNTIF(bank_processed_transactions[transaction_id],A2035)</f>
        <v>1</v>
      </c>
      <c r="G2035" s="1" t="str">
        <f t="shared" si="310"/>
        <v>found</v>
      </c>
      <c r="H2035" s="1" t="str">
        <f t="shared" si="311"/>
        <v>Not Duplicate</v>
      </c>
      <c r="I2035" s="1" t="str">
        <f t="shared" si="312"/>
        <v>match</v>
      </c>
      <c r="J2035" s="1" t="str">
        <f t="shared" si="313"/>
        <v>match</v>
      </c>
      <c r="K2035" s="1">
        <f t="shared" si="314"/>
        <v>0</v>
      </c>
      <c r="L2035" s="2">
        <f>IF(F2035=0,"not processed",_xlfn.MINIFS(Processed_data!H:H,Processed_data!A:A,A2035))</f>
        <v>46052</v>
      </c>
      <c r="M2035" s="1">
        <f>IF(F2035=0,"not processed",ABS(bank_source_transactions__1[[#This Row],[transaction_date]]-Reconciliation!L2035))</f>
        <v>0</v>
      </c>
      <c r="N2035" s="1" t="str" cm="1">
        <f t="array" ref="N2035">_xlfn.IFS(M2035="not Processed", "Not Processed",M2035&gt;2,"SLA Breached",M2035&lt;=2,"Within SLA")</f>
        <v>Within SLA</v>
      </c>
      <c r="O2035" s="1" t="str">
        <f>_xlfn.XLOOKUP(A2035,Source_data!A:A,Source_data!D:D)</f>
        <v>UPI</v>
      </c>
      <c r="P2035" s="1">
        <f t="shared" si="315"/>
        <v>0</v>
      </c>
      <c r="Q2035" s="1">
        <f t="shared" si="316"/>
        <v>0</v>
      </c>
      <c r="R2035" s="1">
        <f t="shared" si="317"/>
        <v>0</v>
      </c>
      <c r="S2035" s="1">
        <f t="shared" si="318"/>
        <v>0</v>
      </c>
      <c r="T2035" s="1">
        <f t="shared" si="319"/>
        <v>0</v>
      </c>
      <c r="U2035" s="1" t="str">
        <f>_xlfn.XLOOKUP(Table3[[#This Row],[Transaction ID]],Source_data!A:A,Source_data!E:E)</f>
        <v>Mumbai</v>
      </c>
      <c r="V2035" s="1">
        <f>_xlfn.IFNA(_xlfn.XLOOKUP(A2035,bank_processed_transactions[transaction_id],bank_processed_transactions[processing_minutes]),"")</f>
        <v>76.599999999999994</v>
      </c>
      <c r="W2035" s="31">
        <f>_xlfn.XLOOKUP(A2035,Source_data!A:A,Source_data!B:B)</f>
        <v>46052</v>
      </c>
    </row>
    <row r="2036" spans="1:23" x14ac:dyDescent="0.3">
      <c r="A2036" s="3" t="s">
        <v>4808</v>
      </c>
      <c r="B2036" s="1">
        <f>_xlfn.XLOOKUP(A2036,bank_source_transactions__1[transaction_id],bank_source_transactions__1[amount_inr])</f>
        <v>13614.98</v>
      </c>
      <c r="C2036" s="1">
        <f>_xlfn.XLOOKUP(A2036,Processed_data!A:A,Processed_data!F:F)</f>
        <v>13614.98</v>
      </c>
      <c r="D2036" s="1" t="str">
        <f>_xlfn.XLOOKUP(A2036,bank_source_transactions__1[transaction_id],bank_source_transactions__1[transaction_status])</f>
        <v>SUCCESS</v>
      </c>
      <c r="E2036" s="1" t="str">
        <f>_xlfn.XLOOKUP(A2036,Processed_data!A:A,Processed_data!G:G)</f>
        <v>SUCCESS</v>
      </c>
      <c r="F2036" s="1">
        <f>COUNTIF(bank_processed_transactions[transaction_id],A2036)</f>
        <v>1</v>
      </c>
      <c r="G2036" s="1" t="str">
        <f t="shared" si="310"/>
        <v>found</v>
      </c>
      <c r="H2036" s="1" t="str">
        <f t="shared" si="311"/>
        <v>Not Duplicate</v>
      </c>
      <c r="I2036" s="1" t="str">
        <f t="shared" si="312"/>
        <v>match</v>
      </c>
      <c r="J2036" s="1" t="str">
        <f t="shared" si="313"/>
        <v>match</v>
      </c>
      <c r="K2036" s="1">
        <f t="shared" si="314"/>
        <v>0</v>
      </c>
      <c r="L2036" s="2">
        <f>IF(F2036=0,"not processed",_xlfn.MINIFS(Processed_data!H:H,Processed_data!A:A,A2036))</f>
        <v>46085</v>
      </c>
      <c r="M2036" s="1">
        <f>IF(F2036=0,"not processed",ABS(bank_source_transactions__1[[#This Row],[transaction_date]]-Reconciliation!L2036))</f>
        <v>0</v>
      </c>
      <c r="N2036" s="1" t="str" cm="1">
        <f t="array" ref="N2036">_xlfn.IFS(M2036="not Processed", "Not Processed",M2036&gt;2,"SLA Breached",M2036&lt;=2,"Within SLA")</f>
        <v>Within SLA</v>
      </c>
      <c r="O2036" s="1" t="str">
        <f>_xlfn.XLOOKUP(A2036,Source_data!A:A,Source_data!D:D)</f>
        <v>UPI</v>
      </c>
      <c r="P2036" s="1">
        <f t="shared" si="315"/>
        <v>0</v>
      </c>
      <c r="Q2036" s="1">
        <f t="shared" si="316"/>
        <v>0</v>
      </c>
      <c r="R2036" s="1">
        <f t="shared" si="317"/>
        <v>0</v>
      </c>
      <c r="S2036" s="1">
        <f t="shared" si="318"/>
        <v>0</v>
      </c>
      <c r="T2036" s="1">
        <f t="shared" si="319"/>
        <v>0</v>
      </c>
      <c r="U2036" s="1" t="str">
        <f>_xlfn.XLOOKUP(Table3[[#This Row],[Transaction ID]],Source_data!A:A,Source_data!E:E)</f>
        <v>Hyderabad</v>
      </c>
      <c r="V2036" s="1">
        <f>_xlfn.IFNA(_xlfn.XLOOKUP(A2036,bank_processed_transactions[transaction_id],bank_processed_transactions[processing_minutes]),"")</f>
        <v>16.5</v>
      </c>
      <c r="W2036" s="31">
        <f>_xlfn.XLOOKUP(A2036,Source_data!A:A,Source_data!B:B)</f>
        <v>46085</v>
      </c>
    </row>
    <row r="2037" spans="1:23" x14ac:dyDescent="0.3">
      <c r="A2037" s="4" t="s">
        <v>228</v>
      </c>
      <c r="B2037" s="1">
        <f>_xlfn.XLOOKUP(A2037,bank_source_transactions__1[transaction_id],bank_source_transactions__1[amount_inr])</f>
        <v>2007.52</v>
      </c>
      <c r="C2037" s="1">
        <f>_xlfn.XLOOKUP(A2037,Processed_data!A:A,Processed_data!F:F)</f>
        <v>2007.52</v>
      </c>
      <c r="D2037" s="1" t="str">
        <f>_xlfn.XLOOKUP(A2037,bank_source_transactions__1[transaction_id],bank_source_transactions__1[transaction_status])</f>
        <v>SUCCESS</v>
      </c>
      <c r="E2037" s="1" t="str">
        <f>_xlfn.XLOOKUP(A2037,Processed_data!A:A,Processed_data!G:G)</f>
        <v>SUCCESS</v>
      </c>
      <c r="F2037" s="1">
        <f>COUNTIF(bank_processed_transactions[transaction_id],A2037)</f>
        <v>1</v>
      </c>
      <c r="G2037" s="1" t="str">
        <f t="shared" si="310"/>
        <v>found</v>
      </c>
      <c r="H2037" s="1" t="str">
        <f t="shared" si="311"/>
        <v>Not Duplicate</v>
      </c>
      <c r="I2037" s="1" t="str">
        <f t="shared" si="312"/>
        <v>match</v>
      </c>
      <c r="J2037" s="1" t="str">
        <f t="shared" si="313"/>
        <v>match</v>
      </c>
      <c r="K2037" s="1">
        <f t="shared" si="314"/>
        <v>0</v>
      </c>
      <c r="L2037" s="2">
        <f>IF(F2037=0,"not processed",_xlfn.MINIFS(Processed_data!H:H,Processed_data!A:A,A2037))</f>
        <v>46075</v>
      </c>
      <c r="M2037" s="1">
        <f>IF(F2037=0,"not processed",ABS(bank_source_transactions__1[[#This Row],[transaction_date]]-Reconciliation!L2037))</f>
        <v>1</v>
      </c>
      <c r="N2037" s="1" t="str" cm="1">
        <f t="array" ref="N2037">_xlfn.IFS(M2037="not Processed", "Not Processed",M2037&gt;2,"SLA Breached",M2037&lt;=2,"Within SLA")</f>
        <v>Within SLA</v>
      </c>
      <c r="O2037" s="1" t="str">
        <f>_xlfn.XLOOKUP(A2037,Source_data!A:A,Source_data!D:D)</f>
        <v>NEFT</v>
      </c>
      <c r="P2037" s="1">
        <f t="shared" si="315"/>
        <v>0</v>
      </c>
      <c r="Q2037" s="1">
        <f t="shared" si="316"/>
        <v>0</v>
      </c>
      <c r="R2037" s="1">
        <f t="shared" si="317"/>
        <v>0</v>
      </c>
      <c r="S2037" s="1">
        <f t="shared" si="318"/>
        <v>0</v>
      </c>
      <c r="T2037" s="1">
        <f t="shared" si="319"/>
        <v>0</v>
      </c>
      <c r="U2037" s="1" t="str">
        <f>_xlfn.XLOOKUP(Table3[[#This Row],[Transaction ID]],Source_data!A:A,Source_data!E:E)</f>
        <v>Hyderabad</v>
      </c>
      <c r="V2037" s="1">
        <f>_xlfn.IFNA(_xlfn.XLOOKUP(A2037,bank_processed_transactions[transaction_id],bank_processed_transactions[processing_minutes]),"")</f>
        <v>49.3</v>
      </c>
      <c r="W2037" s="31">
        <f>_xlfn.XLOOKUP(A2037,Source_data!A:A,Source_data!B:B)</f>
        <v>46074</v>
      </c>
    </row>
    <row r="2038" spans="1:23" x14ac:dyDescent="0.3">
      <c r="A2038" s="3" t="s">
        <v>756</v>
      </c>
      <c r="B2038" s="1">
        <f>_xlfn.XLOOKUP(A2038,bank_source_transactions__1[transaction_id],bank_source_transactions__1[amount_inr])</f>
        <v>3298.73</v>
      </c>
      <c r="C2038" s="1">
        <f>_xlfn.XLOOKUP(A2038,Processed_data!A:A,Processed_data!F:F)</f>
        <v>3298.73</v>
      </c>
      <c r="D2038" s="1" t="str">
        <f>_xlfn.XLOOKUP(A2038,bank_source_transactions__1[transaction_id],bank_source_transactions__1[transaction_status])</f>
        <v>SUCCESS</v>
      </c>
      <c r="E2038" s="1" t="str">
        <f>_xlfn.XLOOKUP(A2038,Processed_data!A:A,Processed_data!G:G)</f>
        <v>SUCCESS</v>
      </c>
      <c r="F2038" s="1">
        <f>COUNTIF(bank_processed_transactions[transaction_id],A2038)</f>
        <v>1</v>
      </c>
      <c r="G2038" s="1" t="str">
        <f t="shared" si="310"/>
        <v>found</v>
      </c>
      <c r="H2038" s="1" t="str">
        <f t="shared" si="311"/>
        <v>Not Duplicate</v>
      </c>
      <c r="I2038" s="1" t="str">
        <f t="shared" si="312"/>
        <v>match</v>
      </c>
      <c r="J2038" s="1" t="str">
        <f t="shared" si="313"/>
        <v>match</v>
      </c>
      <c r="K2038" s="1">
        <f t="shared" si="314"/>
        <v>0</v>
      </c>
      <c r="L2038" s="2">
        <f>IF(F2038=0,"not processed",_xlfn.MINIFS(Processed_data!H:H,Processed_data!A:A,A2038))</f>
        <v>46107</v>
      </c>
      <c r="M2038" s="1">
        <f>IF(F2038=0,"not processed",ABS(bank_source_transactions__1[[#This Row],[transaction_date]]-Reconciliation!L2038))</f>
        <v>0</v>
      </c>
      <c r="N2038" s="1" t="str" cm="1">
        <f t="array" ref="N2038">_xlfn.IFS(M2038="not Processed", "Not Processed",M2038&gt;2,"SLA Breached",M2038&lt;=2,"Within SLA")</f>
        <v>Within SLA</v>
      </c>
      <c r="O2038" s="1" t="str">
        <f>_xlfn.XLOOKUP(A2038,Source_data!A:A,Source_data!D:D)</f>
        <v>CARD</v>
      </c>
      <c r="P2038" s="1">
        <f t="shared" si="315"/>
        <v>0</v>
      </c>
      <c r="Q2038" s="1">
        <f t="shared" si="316"/>
        <v>0</v>
      </c>
      <c r="R2038" s="1">
        <f t="shared" si="317"/>
        <v>0</v>
      </c>
      <c r="S2038" s="1">
        <f t="shared" si="318"/>
        <v>0</v>
      </c>
      <c r="T2038" s="1">
        <f t="shared" si="319"/>
        <v>0</v>
      </c>
      <c r="U2038" s="1" t="str">
        <f>_xlfn.XLOOKUP(Table3[[#This Row],[Transaction ID]],Source_data!A:A,Source_data!E:E)</f>
        <v>Hyderabad</v>
      </c>
      <c r="V2038" s="1">
        <f>_xlfn.IFNA(_xlfn.XLOOKUP(A2038,bank_processed_transactions[transaction_id],bank_processed_transactions[processing_minutes]),"")</f>
        <v>19</v>
      </c>
      <c r="W2038" s="31">
        <f>_xlfn.XLOOKUP(A2038,Source_data!A:A,Source_data!B:B)</f>
        <v>46107</v>
      </c>
    </row>
    <row r="2039" spans="1:23" x14ac:dyDescent="0.3">
      <c r="A2039" s="4" t="s">
        <v>1286</v>
      </c>
      <c r="B2039" s="1">
        <f>_xlfn.XLOOKUP(A2039,bank_source_transactions__1[transaction_id],bank_source_transactions__1[amount_inr])</f>
        <v>12683.31</v>
      </c>
      <c r="C2039" s="1">
        <f>_xlfn.XLOOKUP(A2039,Processed_data!A:A,Processed_data!F:F)</f>
        <v>12683.31</v>
      </c>
      <c r="D2039" s="1" t="str">
        <f>_xlfn.XLOOKUP(A2039,bank_source_transactions__1[transaction_id],bank_source_transactions__1[transaction_status])</f>
        <v>SUCCESS</v>
      </c>
      <c r="E2039" s="1" t="str">
        <f>_xlfn.XLOOKUP(A2039,Processed_data!A:A,Processed_data!G:G)</f>
        <v>SUCCESS</v>
      </c>
      <c r="F2039" s="1">
        <f>COUNTIF(bank_processed_transactions[transaction_id],A2039)</f>
        <v>1</v>
      </c>
      <c r="G2039" s="1" t="str">
        <f t="shared" si="310"/>
        <v>found</v>
      </c>
      <c r="H2039" s="1" t="str">
        <f t="shared" si="311"/>
        <v>Not Duplicate</v>
      </c>
      <c r="I2039" s="1" t="str">
        <f t="shared" si="312"/>
        <v>match</v>
      </c>
      <c r="J2039" s="1" t="str">
        <f t="shared" si="313"/>
        <v>match</v>
      </c>
      <c r="K2039" s="1">
        <f t="shared" si="314"/>
        <v>0</v>
      </c>
      <c r="L2039" s="2">
        <f>IF(F2039=0,"not processed",_xlfn.MINIFS(Processed_data!H:H,Processed_data!A:A,A2039))</f>
        <v>46041</v>
      </c>
      <c r="M2039" s="1">
        <f>IF(F2039=0,"not processed",ABS(bank_source_transactions__1[[#This Row],[transaction_date]]-Reconciliation!L2039))</f>
        <v>2</v>
      </c>
      <c r="N2039" s="1" t="str" cm="1">
        <f t="array" ref="N2039">_xlfn.IFS(M2039="not Processed", "Not Processed",M2039&gt;2,"SLA Breached",M2039&lt;=2,"Within SLA")</f>
        <v>Within SLA</v>
      </c>
      <c r="O2039" s="1" t="str">
        <f>_xlfn.XLOOKUP(A2039,Source_data!A:A,Source_data!D:D)</f>
        <v>UPI</v>
      </c>
      <c r="P2039" s="1">
        <f t="shared" si="315"/>
        <v>0</v>
      </c>
      <c r="Q2039" s="1">
        <f t="shared" si="316"/>
        <v>0</v>
      </c>
      <c r="R2039" s="1">
        <f t="shared" si="317"/>
        <v>0</v>
      </c>
      <c r="S2039" s="1">
        <f t="shared" si="318"/>
        <v>0</v>
      </c>
      <c r="T2039" s="1">
        <f t="shared" si="319"/>
        <v>0</v>
      </c>
      <c r="U2039" s="1" t="str">
        <f>_xlfn.XLOOKUP(Table3[[#This Row],[Transaction ID]],Source_data!A:A,Source_data!E:E)</f>
        <v>Pune</v>
      </c>
      <c r="V2039" s="1">
        <f>_xlfn.IFNA(_xlfn.XLOOKUP(A2039,bank_processed_transactions[transaction_id],bank_processed_transactions[processing_minutes]),"")</f>
        <v>22.2</v>
      </c>
      <c r="W2039" s="31">
        <f>_xlfn.XLOOKUP(A2039,Source_data!A:A,Source_data!B:B)</f>
        <v>46039</v>
      </c>
    </row>
    <row r="2040" spans="1:23" x14ac:dyDescent="0.3">
      <c r="A2040" s="3" t="s">
        <v>2582</v>
      </c>
      <c r="B2040" s="1">
        <f>_xlfn.XLOOKUP(A2040,bank_source_transactions__1[transaction_id],bank_source_transactions__1[amount_inr])</f>
        <v>6716.27</v>
      </c>
      <c r="C2040" s="1">
        <f>_xlfn.XLOOKUP(A2040,Processed_data!A:A,Processed_data!F:F)</f>
        <v>6716.27</v>
      </c>
      <c r="D2040" s="1" t="str">
        <f>_xlfn.XLOOKUP(A2040,bank_source_transactions__1[transaction_id],bank_source_transactions__1[transaction_status])</f>
        <v>SUCCESS</v>
      </c>
      <c r="E2040" s="1" t="str">
        <f>_xlfn.XLOOKUP(A2040,Processed_data!A:A,Processed_data!G:G)</f>
        <v>SUCCESS</v>
      </c>
      <c r="F2040" s="1">
        <f>COUNTIF(bank_processed_transactions[transaction_id],A2040)</f>
        <v>1</v>
      </c>
      <c r="G2040" s="1" t="str">
        <f t="shared" si="310"/>
        <v>found</v>
      </c>
      <c r="H2040" s="1" t="str">
        <f t="shared" si="311"/>
        <v>Not Duplicate</v>
      </c>
      <c r="I2040" s="1" t="str">
        <f t="shared" si="312"/>
        <v>match</v>
      </c>
      <c r="J2040" s="1" t="str">
        <f t="shared" si="313"/>
        <v>match</v>
      </c>
      <c r="K2040" s="1">
        <f t="shared" si="314"/>
        <v>0</v>
      </c>
      <c r="L2040" s="2">
        <f>IF(F2040=0,"not processed",_xlfn.MINIFS(Processed_data!H:H,Processed_data!A:A,A2040))</f>
        <v>46047</v>
      </c>
      <c r="M2040" s="1">
        <f>IF(F2040=0,"not processed",ABS(bank_source_transactions__1[[#This Row],[transaction_date]]-Reconciliation!L2040))</f>
        <v>0</v>
      </c>
      <c r="N2040" s="1" t="str" cm="1">
        <f t="array" ref="N2040">_xlfn.IFS(M2040="not Processed", "Not Processed",M2040&gt;2,"SLA Breached",M2040&lt;=2,"Within SLA")</f>
        <v>Within SLA</v>
      </c>
      <c r="O2040" s="1" t="str">
        <f>_xlfn.XLOOKUP(A2040,Source_data!A:A,Source_data!D:D)</f>
        <v>UPI</v>
      </c>
      <c r="P2040" s="1">
        <f t="shared" si="315"/>
        <v>0</v>
      </c>
      <c r="Q2040" s="1">
        <f t="shared" si="316"/>
        <v>0</v>
      </c>
      <c r="R2040" s="1">
        <f t="shared" si="317"/>
        <v>0</v>
      </c>
      <c r="S2040" s="1">
        <f t="shared" si="318"/>
        <v>0</v>
      </c>
      <c r="T2040" s="1">
        <f t="shared" si="319"/>
        <v>0</v>
      </c>
      <c r="U2040" s="1" t="str">
        <f>_xlfn.XLOOKUP(Table3[[#This Row],[Transaction ID]],Source_data!A:A,Source_data!E:E)</f>
        <v>Bengaluru</v>
      </c>
      <c r="V2040" s="1">
        <f>_xlfn.IFNA(_xlfn.XLOOKUP(A2040,bank_processed_transactions[transaction_id],bank_processed_transactions[processing_minutes]),"")</f>
        <v>73.400000000000006</v>
      </c>
      <c r="W2040" s="31">
        <f>_xlfn.XLOOKUP(A2040,Source_data!A:A,Source_data!B:B)</f>
        <v>46047</v>
      </c>
    </row>
    <row r="2041" spans="1:23" x14ac:dyDescent="0.3">
      <c r="A2041" s="4" t="s">
        <v>2600</v>
      </c>
      <c r="B2041" s="1">
        <f>_xlfn.XLOOKUP(A2041,bank_source_transactions__1[transaction_id],bank_source_transactions__1[amount_inr])</f>
        <v>2408.52</v>
      </c>
      <c r="C2041" s="1">
        <f>_xlfn.XLOOKUP(A2041,Processed_data!A:A,Processed_data!F:F)</f>
        <v>2408.52</v>
      </c>
      <c r="D2041" s="1" t="str">
        <f>_xlfn.XLOOKUP(A2041,bank_source_transactions__1[transaction_id],bank_source_transactions__1[transaction_status])</f>
        <v>SUCCESS</v>
      </c>
      <c r="E2041" s="1" t="str">
        <f>_xlfn.XLOOKUP(A2041,Processed_data!A:A,Processed_data!G:G)</f>
        <v>SUCCESS</v>
      </c>
      <c r="F2041" s="1">
        <f>COUNTIF(bank_processed_transactions[transaction_id],A2041)</f>
        <v>1</v>
      </c>
      <c r="G2041" s="1" t="str">
        <f t="shared" si="310"/>
        <v>found</v>
      </c>
      <c r="H2041" s="1" t="str">
        <f t="shared" si="311"/>
        <v>Not Duplicate</v>
      </c>
      <c r="I2041" s="1" t="str">
        <f t="shared" si="312"/>
        <v>match</v>
      </c>
      <c r="J2041" s="1" t="str">
        <f t="shared" si="313"/>
        <v>match</v>
      </c>
      <c r="K2041" s="1">
        <f t="shared" si="314"/>
        <v>0</v>
      </c>
      <c r="L2041" s="2">
        <f>IF(F2041=0,"not processed",_xlfn.MINIFS(Processed_data!H:H,Processed_data!A:A,A2041))</f>
        <v>46050</v>
      </c>
      <c r="M2041" s="1">
        <f>IF(F2041=0,"not processed",ABS(bank_source_transactions__1[[#This Row],[transaction_date]]-Reconciliation!L2041))</f>
        <v>3</v>
      </c>
      <c r="N2041" s="1" t="str" cm="1">
        <f t="array" ref="N2041">_xlfn.IFS(M2041="not Processed", "Not Processed",M2041&gt;2,"SLA Breached",M2041&lt;=2,"Within SLA")</f>
        <v>SLA Breached</v>
      </c>
      <c r="O2041" s="1" t="str">
        <f>_xlfn.XLOOKUP(A2041,Source_data!A:A,Source_data!D:D)</f>
        <v>NEFT</v>
      </c>
      <c r="P2041" s="1">
        <f t="shared" si="315"/>
        <v>0</v>
      </c>
      <c r="Q2041" s="1">
        <f t="shared" si="316"/>
        <v>0</v>
      </c>
      <c r="R2041" s="1">
        <f t="shared" si="317"/>
        <v>0</v>
      </c>
      <c r="S2041" s="1">
        <f t="shared" si="318"/>
        <v>0</v>
      </c>
      <c r="T2041" s="1">
        <f t="shared" si="319"/>
        <v>1</v>
      </c>
      <c r="U2041" s="1" t="str">
        <f>_xlfn.XLOOKUP(Table3[[#This Row],[Transaction ID]],Source_data!A:A,Source_data!E:E)</f>
        <v>Mumbai</v>
      </c>
      <c r="V2041" s="1">
        <f>_xlfn.IFNA(_xlfn.XLOOKUP(A2041,bank_processed_transactions[transaction_id],bank_processed_transactions[processing_minutes]),"")</f>
        <v>8.6</v>
      </c>
      <c r="W2041" s="31">
        <f>_xlfn.XLOOKUP(A2041,Source_data!A:A,Source_data!B:B)</f>
        <v>46047</v>
      </c>
    </row>
    <row r="2042" spans="1:23" x14ac:dyDescent="0.3">
      <c r="A2042" s="3" t="s">
        <v>2528</v>
      </c>
      <c r="B2042" s="1">
        <f>_xlfn.XLOOKUP(A2042,bank_source_transactions__1[transaction_id],bank_source_transactions__1[amount_inr])</f>
        <v>3570.25</v>
      </c>
      <c r="C2042" s="1">
        <f>_xlfn.XLOOKUP(A2042,Processed_data!A:A,Processed_data!F:F)</f>
        <v>3570.25</v>
      </c>
      <c r="D2042" s="1" t="str">
        <f>_xlfn.XLOOKUP(A2042,bank_source_transactions__1[transaction_id],bank_source_transactions__1[transaction_status])</f>
        <v>SUCCESS</v>
      </c>
      <c r="E2042" s="1" t="str">
        <f>_xlfn.XLOOKUP(A2042,Processed_data!A:A,Processed_data!G:G)</f>
        <v>SUCCESS</v>
      </c>
      <c r="F2042" s="1">
        <f>COUNTIF(bank_processed_transactions[transaction_id],A2042)</f>
        <v>1</v>
      </c>
      <c r="G2042" s="1" t="str">
        <f t="shared" si="310"/>
        <v>found</v>
      </c>
      <c r="H2042" s="1" t="str">
        <f t="shared" si="311"/>
        <v>Not Duplicate</v>
      </c>
      <c r="I2042" s="1" t="str">
        <f t="shared" si="312"/>
        <v>match</v>
      </c>
      <c r="J2042" s="1" t="str">
        <f t="shared" si="313"/>
        <v>match</v>
      </c>
      <c r="K2042" s="1">
        <f t="shared" si="314"/>
        <v>0</v>
      </c>
      <c r="L2042" s="2">
        <f>IF(F2042=0,"not processed",_xlfn.MINIFS(Processed_data!H:H,Processed_data!A:A,A2042))</f>
        <v>46035</v>
      </c>
      <c r="M2042" s="1">
        <f>IF(F2042=0,"not processed",ABS(bank_source_transactions__1[[#This Row],[transaction_date]]-Reconciliation!L2042))</f>
        <v>2</v>
      </c>
      <c r="N2042" s="1" t="str" cm="1">
        <f t="array" ref="N2042">_xlfn.IFS(M2042="not Processed", "Not Processed",M2042&gt;2,"SLA Breached",M2042&lt;=2,"Within SLA")</f>
        <v>Within SLA</v>
      </c>
      <c r="O2042" s="1" t="str">
        <f>_xlfn.XLOOKUP(A2042,Source_data!A:A,Source_data!D:D)</f>
        <v>IMPS</v>
      </c>
      <c r="P2042" s="1">
        <f t="shared" si="315"/>
        <v>0</v>
      </c>
      <c r="Q2042" s="1">
        <f t="shared" si="316"/>
        <v>0</v>
      </c>
      <c r="R2042" s="1">
        <f t="shared" si="317"/>
        <v>0</v>
      </c>
      <c r="S2042" s="1">
        <f t="shared" si="318"/>
        <v>0</v>
      </c>
      <c r="T2042" s="1">
        <f t="shared" si="319"/>
        <v>0</v>
      </c>
      <c r="U2042" s="1" t="str">
        <f>_xlfn.XLOOKUP(Table3[[#This Row],[Transaction ID]],Source_data!A:A,Source_data!E:E)</f>
        <v>Bengaluru</v>
      </c>
      <c r="V2042" s="1">
        <f>_xlfn.IFNA(_xlfn.XLOOKUP(A2042,bank_processed_transactions[transaction_id],bank_processed_transactions[processing_minutes]),"")</f>
        <v>63.7</v>
      </c>
      <c r="W2042" s="31">
        <f>_xlfn.XLOOKUP(A2042,Source_data!A:A,Source_data!B:B)</f>
        <v>46033</v>
      </c>
    </row>
    <row r="2043" spans="1:23" x14ac:dyDescent="0.3">
      <c r="A2043" s="4" t="s">
        <v>4307</v>
      </c>
      <c r="B2043" s="1">
        <f>_xlfn.XLOOKUP(A2043,bank_source_transactions__1[transaction_id],bank_source_transactions__1[amount_inr])</f>
        <v>922.05</v>
      </c>
      <c r="C2043" s="1">
        <f>_xlfn.XLOOKUP(A2043,Processed_data!A:A,Processed_data!F:F)</f>
        <v>922.05</v>
      </c>
      <c r="D2043" s="1" t="str">
        <f>_xlfn.XLOOKUP(A2043,bank_source_transactions__1[transaction_id],bank_source_transactions__1[transaction_status])</f>
        <v>SUCCESS</v>
      </c>
      <c r="E2043" s="1" t="str">
        <f>_xlfn.XLOOKUP(A2043,Processed_data!A:A,Processed_data!G:G)</f>
        <v>SUCCESS</v>
      </c>
      <c r="F2043" s="1">
        <f>COUNTIF(bank_processed_transactions[transaction_id],A2043)</f>
        <v>1</v>
      </c>
      <c r="G2043" s="1" t="str">
        <f t="shared" si="310"/>
        <v>found</v>
      </c>
      <c r="H2043" s="1" t="str">
        <f t="shared" si="311"/>
        <v>Not Duplicate</v>
      </c>
      <c r="I2043" s="1" t="str">
        <f t="shared" si="312"/>
        <v>match</v>
      </c>
      <c r="J2043" s="1" t="str">
        <f t="shared" si="313"/>
        <v>match</v>
      </c>
      <c r="K2043" s="1">
        <f t="shared" si="314"/>
        <v>0</v>
      </c>
      <c r="L2043" s="2">
        <f>IF(F2043=0,"not processed",_xlfn.MINIFS(Processed_data!H:H,Processed_data!A:A,A2043))</f>
        <v>46069</v>
      </c>
      <c r="M2043" s="1">
        <f>IF(F2043=0,"not processed",ABS(bank_source_transactions__1[[#This Row],[transaction_date]]-Reconciliation!L2043))</f>
        <v>2</v>
      </c>
      <c r="N2043" s="1" t="str" cm="1">
        <f t="array" ref="N2043">_xlfn.IFS(M2043="not Processed", "Not Processed",M2043&gt;2,"SLA Breached",M2043&lt;=2,"Within SLA")</f>
        <v>Within SLA</v>
      </c>
      <c r="O2043" s="1" t="str">
        <f>_xlfn.XLOOKUP(A2043,Source_data!A:A,Source_data!D:D)</f>
        <v>UPI</v>
      </c>
      <c r="P2043" s="1">
        <f t="shared" si="315"/>
        <v>0</v>
      </c>
      <c r="Q2043" s="1">
        <f t="shared" si="316"/>
        <v>0</v>
      </c>
      <c r="R2043" s="1">
        <f t="shared" si="317"/>
        <v>0</v>
      </c>
      <c r="S2043" s="1">
        <f t="shared" si="318"/>
        <v>0</v>
      </c>
      <c r="T2043" s="1">
        <f t="shared" si="319"/>
        <v>0</v>
      </c>
      <c r="U2043" s="1" t="str">
        <f>_xlfn.XLOOKUP(Table3[[#This Row],[Transaction ID]],Source_data!A:A,Source_data!E:E)</f>
        <v>Hyderabad</v>
      </c>
      <c r="V2043" s="1">
        <f>_xlfn.IFNA(_xlfn.XLOOKUP(A2043,bank_processed_transactions[transaction_id],bank_processed_transactions[processing_minutes]),"")</f>
        <v>18.600000000000001</v>
      </c>
      <c r="W2043" s="31">
        <f>_xlfn.XLOOKUP(A2043,Source_data!A:A,Source_data!B:B)</f>
        <v>46067</v>
      </c>
    </row>
    <row r="2044" spans="1:23" x14ac:dyDescent="0.3">
      <c r="A2044" s="3" t="s">
        <v>914</v>
      </c>
      <c r="B2044" s="1">
        <f>_xlfn.XLOOKUP(A2044,bank_source_transactions__1[transaction_id],bank_source_transactions__1[amount_inr])</f>
        <v>14188.23</v>
      </c>
      <c r="C2044" s="1">
        <f>_xlfn.XLOOKUP(A2044,Processed_data!A:A,Processed_data!F:F)</f>
        <v>14188.23</v>
      </c>
      <c r="D2044" s="1" t="str">
        <f>_xlfn.XLOOKUP(A2044,bank_source_transactions__1[transaction_id],bank_source_transactions__1[transaction_status])</f>
        <v>SUCCESS</v>
      </c>
      <c r="E2044" s="1" t="str">
        <f>_xlfn.XLOOKUP(A2044,Processed_data!A:A,Processed_data!G:G)</f>
        <v>SUCCESS</v>
      </c>
      <c r="F2044" s="1">
        <f>COUNTIF(bank_processed_transactions[transaction_id],A2044)</f>
        <v>1</v>
      </c>
      <c r="G2044" s="1" t="str">
        <f t="shared" si="310"/>
        <v>found</v>
      </c>
      <c r="H2044" s="1" t="str">
        <f t="shared" si="311"/>
        <v>Not Duplicate</v>
      </c>
      <c r="I2044" s="1" t="str">
        <f t="shared" si="312"/>
        <v>match</v>
      </c>
      <c r="J2044" s="1" t="str">
        <f t="shared" si="313"/>
        <v>match</v>
      </c>
      <c r="K2044" s="1">
        <f t="shared" si="314"/>
        <v>0</v>
      </c>
      <c r="L2044" s="2">
        <f>IF(F2044=0,"not processed",_xlfn.MINIFS(Processed_data!H:H,Processed_data!A:A,A2044))</f>
        <v>46101</v>
      </c>
      <c r="M2044" s="1">
        <f>IF(F2044=0,"not processed",ABS(bank_source_transactions__1[[#This Row],[transaction_date]]-Reconciliation!L2044))</f>
        <v>1</v>
      </c>
      <c r="N2044" s="1" t="str" cm="1">
        <f t="array" ref="N2044">_xlfn.IFS(M2044="not Processed", "Not Processed",M2044&gt;2,"SLA Breached",M2044&lt;=2,"Within SLA")</f>
        <v>Within SLA</v>
      </c>
      <c r="O2044" s="1" t="str">
        <f>_xlfn.XLOOKUP(A2044,Source_data!A:A,Source_data!D:D)</f>
        <v>IMPS</v>
      </c>
      <c r="P2044" s="1">
        <f t="shared" si="315"/>
        <v>0</v>
      </c>
      <c r="Q2044" s="1">
        <f t="shared" si="316"/>
        <v>0</v>
      </c>
      <c r="R2044" s="1">
        <f t="shared" si="317"/>
        <v>0</v>
      </c>
      <c r="S2044" s="1">
        <f t="shared" si="318"/>
        <v>0</v>
      </c>
      <c r="T2044" s="1">
        <f t="shared" si="319"/>
        <v>0</v>
      </c>
      <c r="U2044" s="1" t="str">
        <f>_xlfn.XLOOKUP(Table3[[#This Row],[Transaction ID]],Source_data!A:A,Source_data!E:E)</f>
        <v>Pune</v>
      </c>
      <c r="V2044" s="1">
        <f>_xlfn.IFNA(_xlfn.XLOOKUP(A2044,bank_processed_transactions[transaction_id],bank_processed_transactions[processing_minutes]),"")</f>
        <v>45.8</v>
      </c>
      <c r="W2044" s="31">
        <f>_xlfn.XLOOKUP(A2044,Source_data!A:A,Source_data!B:B)</f>
        <v>46100</v>
      </c>
    </row>
    <row r="2045" spans="1:23" x14ac:dyDescent="0.3">
      <c r="A2045" s="4" t="s">
        <v>4290</v>
      </c>
      <c r="B2045" s="1">
        <f>_xlfn.XLOOKUP(A2045,bank_source_transactions__1[transaction_id],bank_source_transactions__1[amount_inr])</f>
        <v>429.96</v>
      </c>
      <c r="C2045" s="1">
        <f>_xlfn.XLOOKUP(A2045,Processed_data!A:A,Processed_data!F:F)</f>
        <v>429.96</v>
      </c>
      <c r="D2045" s="1" t="str">
        <f>_xlfn.XLOOKUP(A2045,bank_source_transactions__1[transaction_id],bank_source_transactions__1[transaction_status])</f>
        <v>SUCCESS</v>
      </c>
      <c r="E2045" s="1" t="str">
        <f>_xlfn.XLOOKUP(A2045,Processed_data!A:A,Processed_data!G:G)</f>
        <v>SUCCESS</v>
      </c>
      <c r="F2045" s="1">
        <f>COUNTIF(bank_processed_transactions[transaction_id],A2045)</f>
        <v>1</v>
      </c>
      <c r="G2045" s="1" t="str">
        <f t="shared" si="310"/>
        <v>found</v>
      </c>
      <c r="H2045" s="1" t="str">
        <f t="shared" si="311"/>
        <v>Not Duplicate</v>
      </c>
      <c r="I2045" s="1" t="str">
        <f t="shared" si="312"/>
        <v>match</v>
      </c>
      <c r="J2045" s="1" t="str">
        <f t="shared" si="313"/>
        <v>match</v>
      </c>
      <c r="K2045" s="1">
        <f t="shared" si="314"/>
        <v>0</v>
      </c>
      <c r="L2045" s="2">
        <f>IF(F2045=0,"not processed",_xlfn.MINIFS(Processed_data!H:H,Processed_data!A:A,A2045))</f>
        <v>46045</v>
      </c>
      <c r="M2045" s="1">
        <f>IF(F2045=0,"not processed",ABS(bank_source_transactions__1[[#This Row],[transaction_date]]-Reconciliation!L2045))</f>
        <v>3</v>
      </c>
      <c r="N2045" s="1" t="str" cm="1">
        <f t="array" ref="N2045">_xlfn.IFS(M2045="not Processed", "Not Processed",M2045&gt;2,"SLA Breached",M2045&lt;=2,"Within SLA")</f>
        <v>SLA Breached</v>
      </c>
      <c r="O2045" s="1" t="str">
        <f>_xlfn.XLOOKUP(A2045,Source_data!A:A,Source_data!D:D)</f>
        <v>UPI</v>
      </c>
      <c r="P2045" s="1">
        <f t="shared" si="315"/>
        <v>0</v>
      </c>
      <c r="Q2045" s="1">
        <f t="shared" si="316"/>
        <v>0</v>
      </c>
      <c r="R2045" s="1">
        <f t="shared" si="317"/>
        <v>0</v>
      </c>
      <c r="S2045" s="1">
        <f t="shared" si="318"/>
        <v>0</v>
      </c>
      <c r="T2045" s="1">
        <f t="shared" si="319"/>
        <v>1</v>
      </c>
      <c r="U2045" s="1" t="str">
        <f>_xlfn.XLOOKUP(Table3[[#This Row],[Transaction ID]],Source_data!A:A,Source_data!E:E)</f>
        <v>Mumbai</v>
      </c>
      <c r="V2045" s="1">
        <f>_xlfn.IFNA(_xlfn.XLOOKUP(A2045,bank_processed_transactions[transaction_id],bank_processed_transactions[processing_minutes]),"")</f>
        <v>31.2</v>
      </c>
      <c r="W2045" s="31">
        <f>_xlfn.XLOOKUP(A2045,Source_data!A:A,Source_data!B:B)</f>
        <v>46042</v>
      </c>
    </row>
    <row r="2046" spans="1:23" x14ac:dyDescent="0.3">
      <c r="A2046" s="3" t="s">
        <v>2996</v>
      </c>
      <c r="B2046" s="1">
        <f>_xlfn.XLOOKUP(A2046,bank_source_transactions__1[transaction_id],bank_source_transactions__1[amount_inr])</f>
        <v>2275.86</v>
      </c>
      <c r="C2046" s="1">
        <f>_xlfn.XLOOKUP(A2046,Processed_data!A:A,Processed_data!F:F)</f>
        <v>2275.86</v>
      </c>
      <c r="D2046" s="1" t="str">
        <f>_xlfn.XLOOKUP(A2046,bank_source_transactions__1[transaction_id],bank_source_transactions__1[transaction_status])</f>
        <v>SUCCESS</v>
      </c>
      <c r="E2046" s="1" t="str">
        <f>_xlfn.XLOOKUP(A2046,Processed_data!A:A,Processed_data!G:G)</f>
        <v>SUCCESS</v>
      </c>
      <c r="F2046" s="1">
        <f>COUNTIF(bank_processed_transactions[transaction_id],A2046)</f>
        <v>1</v>
      </c>
      <c r="G2046" s="1" t="str">
        <f t="shared" si="310"/>
        <v>found</v>
      </c>
      <c r="H2046" s="1" t="str">
        <f t="shared" si="311"/>
        <v>Not Duplicate</v>
      </c>
      <c r="I2046" s="1" t="str">
        <f t="shared" si="312"/>
        <v>match</v>
      </c>
      <c r="J2046" s="1" t="str">
        <f t="shared" si="313"/>
        <v>match</v>
      </c>
      <c r="K2046" s="1">
        <f t="shared" si="314"/>
        <v>0</v>
      </c>
      <c r="L2046" s="2">
        <f>IF(F2046=0,"not processed",_xlfn.MINIFS(Processed_data!H:H,Processed_data!A:A,A2046))</f>
        <v>46094</v>
      </c>
      <c r="M2046" s="1">
        <f>IF(F2046=0,"not processed",ABS(bank_source_transactions__1[[#This Row],[transaction_date]]-Reconciliation!L2046))</f>
        <v>0</v>
      </c>
      <c r="N2046" s="1" t="str" cm="1">
        <f t="array" ref="N2046">_xlfn.IFS(M2046="not Processed", "Not Processed",M2046&gt;2,"SLA Breached",M2046&lt;=2,"Within SLA")</f>
        <v>Within SLA</v>
      </c>
      <c r="O2046" s="1" t="str">
        <f>_xlfn.XLOOKUP(A2046,Source_data!A:A,Source_data!D:D)</f>
        <v>UPI</v>
      </c>
      <c r="P2046" s="1">
        <f t="shared" si="315"/>
        <v>0</v>
      </c>
      <c r="Q2046" s="1">
        <f t="shared" si="316"/>
        <v>0</v>
      </c>
      <c r="R2046" s="1">
        <f t="shared" si="317"/>
        <v>0</v>
      </c>
      <c r="S2046" s="1">
        <f t="shared" si="318"/>
        <v>0</v>
      </c>
      <c r="T2046" s="1">
        <f t="shared" si="319"/>
        <v>0</v>
      </c>
      <c r="U2046" s="1" t="str">
        <f>_xlfn.XLOOKUP(Table3[[#This Row],[Transaction ID]],Source_data!A:A,Source_data!E:E)</f>
        <v>Pune</v>
      </c>
      <c r="V2046" s="1">
        <f>_xlfn.IFNA(_xlfn.XLOOKUP(A2046,bank_processed_transactions[transaction_id],bank_processed_transactions[processing_minutes]),"")</f>
        <v>22.1</v>
      </c>
      <c r="W2046" s="31">
        <f>_xlfn.XLOOKUP(A2046,Source_data!A:A,Source_data!B:B)</f>
        <v>46094</v>
      </c>
    </row>
    <row r="2047" spans="1:23" x14ac:dyDescent="0.3">
      <c r="A2047" s="4" t="s">
        <v>4130</v>
      </c>
      <c r="B2047" s="1">
        <f>_xlfn.XLOOKUP(A2047,bank_source_transactions__1[transaction_id],bank_source_transactions__1[amount_inr])</f>
        <v>8798.7099999999991</v>
      </c>
      <c r="C2047" s="1">
        <f>_xlfn.XLOOKUP(A2047,Processed_data!A:A,Processed_data!F:F)</f>
        <v>8798.7099999999991</v>
      </c>
      <c r="D2047" s="1" t="str">
        <f>_xlfn.XLOOKUP(A2047,bank_source_transactions__1[transaction_id],bank_source_transactions__1[transaction_status])</f>
        <v>SUCCESS</v>
      </c>
      <c r="E2047" s="1" t="str">
        <f>_xlfn.XLOOKUP(A2047,Processed_data!A:A,Processed_data!G:G)</f>
        <v>SUCCESS</v>
      </c>
      <c r="F2047" s="1">
        <f>COUNTIF(bank_processed_transactions[transaction_id],A2047)</f>
        <v>1</v>
      </c>
      <c r="G2047" s="1" t="str">
        <f t="shared" si="310"/>
        <v>found</v>
      </c>
      <c r="H2047" s="1" t="str">
        <f t="shared" si="311"/>
        <v>Not Duplicate</v>
      </c>
      <c r="I2047" s="1" t="str">
        <f t="shared" si="312"/>
        <v>match</v>
      </c>
      <c r="J2047" s="1" t="str">
        <f t="shared" si="313"/>
        <v>match</v>
      </c>
      <c r="K2047" s="1">
        <f t="shared" si="314"/>
        <v>0</v>
      </c>
      <c r="L2047" s="2">
        <f>IF(F2047=0,"not processed",_xlfn.MINIFS(Processed_data!H:H,Processed_data!A:A,A2047))</f>
        <v>46088</v>
      </c>
      <c r="M2047" s="1">
        <f>IF(F2047=0,"not processed",ABS(bank_source_transactions__1[[#This Row],[transaction_date]]-Reconciliation!L2047))</f>
        <v>1</v>
      </c>
      <c r="N2047" s="1" t="str" cm="1">
        <f t="array" ref="N2047">_xlfn.IFS(M2047="not Processed", "Not Processed",M2047&gt;2,"SLA Breached",M2047&lt;=2,"Within SLA")</f>
        <v>Within SLA</v>
      </c>
      <c r="O2047" s="1" t="str">
        <f>_xlfn.XLOOKUP(A2047,Source_data!A:A,Source_data!D:D)</f>
        <v>UPI</v>
      </c>
      <c r="P2047" s="1">
        <f t="shared" si="315"/>
        <v>0</v>
      </c>
      <c r="Q2047" s="1">
        <f t="shared" si="316"/>
        <v>0</v>
      </c>
      <c r="R2047" s="1">
        <f t="shared" si="317"/>
        <v>0</v>
      </c>
      <c r="S2047" s="1">
        <f t="shared" si="318"/>
        <v>0</v>
      </c>
      <c r="T2047" s="1">
        <f t="shared" si="319"/>
        <v>0</v>
      </c>
      <c r="U2047" s="1" t="str">
        <f>_xlfn.XLOOKUP(Table3[[#This Row],[Transaction ID]],Source_data!A:A,Source_data!E:E)</f>
        <v>Hyderabad</v>
      </c>
      <c r="V2047" s="1">
        <f>_xlfn.IFNA(_xlfn.XLOOKUP(A2047,bank_processed_transactions[transaction_id],bank_processed_transactions[processing_minutes]),"")</f>
        <v>19.2</v>
      </c>
      <c r="W2047" s="31">
        <f>_xlfn.XLOOKUP(A2047,Source_data!A:A,Source_data!B:B)</f>
        <v>46087</v>
      </c>
    </row>
    <row r="2048" spans="1:23" x14ac:dyDescent="0.3">
      <c r="A2048" s="3" t="s">
        <v>4895</v>
      </c>
      <c r="B2048" s="1">
        <f>_xlfn.XLOOKUP(A2048,bank_source_transactions__1[transaction_id],bank_source_transactions__1[amount_inr])</f>
        <v>1096.8900000000001</v>
      </c>
      <c r="C2048" s="1">
        <f>_xlfn.XLOOKUP(A2048,Processed_data!A:A,Processed_data!F:F)</f>
        <v>1096.8900000000001</v>
      </c>
      <c r="D2048" s="1" t="str">
        <f>_xlfn.XLOOKUP(A2048,bank_source_transactions__1[transaction_id],bank_source_transactions__1[transaction_status])</f>
        <v>SUCCESS</v>
      </c>
      <c r="E2048" s="1" t="str">
        <f>_xlfn.XLOOKUP(A2048,Processed_data!A:A,Processed_data!G:G)</f>
        <v>SUCCESS</v>
      </c>
      <c r="F2048" s="1">
        <f>COUNTIF(bank_processed_transactions[transaction_id],A2048)</f>
        <v>1</v>
      </c>
      <c r="G2048" s="1" t="str">
        <f t="shared" si="310"/>
        <v>found</v>
      </c>
      <c r="H2048" s="1" t="str">
        <f t="shared" si="311"/>
        <v>Not Duplicate</v>
      </c>
      <c r="I2048" s="1" t="str">
        <f t="shared" si="312"/>
        <v>match</v>
      </c>
      <c r="J2048" s="1" t="str">
        <f t="shared" si="313"/>
        <v>match</v>
      </c>
      <c r="K2048" s="1">
        <f t="shared" si="314"/>
        <v>0</v>
      </c>
      <c r="L2048" s="2">
        <f>IF(F2048=0,"not processed",_xlfn.MINIFS(Processed_data!H:H,Processed_data!A:A,A2048))</f>
        <v>46045</v>
      </c>
      <c r="M2048" s="1">
        <f>IF(F2048=0,"not processed",ABS(bank_source_transactions__1[[#This Row],[transaction_date]]-Reconciliation!L2048))</f>
        <v>1</v>
      </c>
      <c r="N2048" s="1" t="str" cm="1">
        <f t="array" ref="N2048">_xlfn.IFS(M2048="not Processed", "Not Processed",M2048&gt;2,"SLA Breached",M2048&lt;=2,"Within SLA")</f>
        <v>Within SLA</v>
      </c>
      <c r="O2048" s="1" t="str">
        <f>_xlfn.XLOOKUP(A2048,Source_data!A:A,Source_data!D:D)</f>
        <v>IMPS</v>
      </c>
      <c r="P2048" s="1">
        <f t="shared" si="315"/>
        <v>0</v>
      </c>
      <c r="Q2048" s="1">
        <f t="shared" si="316"/>
        <v>0</v>
      </c>
      <c r="R2048" s="1">
        <f t="shared" si="317"/>
        <v>0</v>
      </c>
      <c r="S2048" s="1">
        <f t="shared" si="318"/>
        <v>0</v>
      </c>
      <c r="T2048" s="1">
        <f t="shared" si="319"/>
        <v>0</v>
      </c>
      <c r="U2048" s="1" t="str">
        <f>_xlfn.XLOOKUP(Table3[[#This Row],[Transaction ID]],Source_data!A:A,Source_data!E:E)</f>
        <v>Hyderabad</v>
      </c>
      <c r="V2048" s="1">
        <f>_xlfn.IFNA(_xlfn.XLOOKUP(A2048,bank_processed_transactions[transaction_id],bank_processed_transactions[processing_minutes]),"")</f>
        <v>27.4</v>
      </c>
      <c r="W2048" s="31">
        <f>_xlfn.XLOOKUP(A2048,Source_data!A:A,Source_data!B:B)</f>
        <v>46044</v>
      </c>
    </row>
    <row r="2049" spans="1:23" x14ac:dyDescent="0.3">
      <c r="A2049" s="4" t="s">
        <v>2185</v>
      </c>
      <c r="B2049" s="1">
        <f>_xlfn.XLOOKUP(A2049,bank_source_transactions__1[transaction_id],bank_source_transactions__1[amount_inr])</f>
        <v>1985.92</v>
      </c>
      <c r="C2049" s="1">
        <f>_xlfn.XLOOKUP(A2049,Processed_data!A:A,Processed_data!F:F)</f>
        <v>1985.92</v>
      </c>
      <c r="D2049" s="1" t="str">
        <f>_xlfn.XLOOKUP(A2049,bank_source_transactions__1[transaction_id],bank_source_transactions__1[transaction_status])</f>
        <v>SUCCESS</v>
      </c>
      <c r="E2049" s="1" t="str">
        <f>_xlfn.XLOOKUP(A2049,Processed_data!A:A,Processed_data!G:G)</f>
        <v>SUCCESS</v>
      </c>
      <c r="F2049" s="1">
        <f>COUNTIF(bank_processed_transactions[transaction_id],A2049)</f>
        <v>1</v>
      </c>
      <c r="G2049" s="1" t="str">
        <f t="shared" si="310"/>
        <v>found</v>
      </c>
      <c r="H2049" s="1" t="str">
        <f t="shared" si="311"/>
        <v>Not Duplicate</v>
      </c>
      <c r="I2049" s="1" t="str">
        <f t="shared" si="312"/>
        <v>match</v>
      </c>
      <c r="J2049" s="1" t="str">
        <f t="shared" si="313"/>
        <v>match</v>
      </c>
      <c r="K2049" s="1">
        <f t="shared" si="314"/>
        <v>0</v>
      </c>
      <c r="L2049" s="2">
        <f>IF(F2049=0,"not processed",_xlfn.MINIFS(Processed_data!H:H,Processed_data!A:A,A2049))</f>
        <v>46028</v>
      </c>
      <c r="M2049" s="1">
        <f>IF(F2049=0,"not processed",ABS(bank_source_transactions__1[[#This Row],[transaction_date]]-Reconciliation!L2049))</f>
        <v>1</v>
      </c>
      <c r="N2049" s="1" t="str" cm="1">
        <f t="array" ref="N2049">_xlfn.IFS(M2049="not Processed", "Not Processed",M2049&gt;2,"SLA Breached",M2049&lt;=2,"Within SLA")</f>
        <v>Within SLA</v>
      </c>
      <c r="O2049" s="1" t="str">
        <f>_xlfn.XLOOKUP(A2049,Source_data!A:A,Source_data!D:D)</f>
        <v>CARD</v>
      </c>
      <c r="P2049" s="1">
        <f t="shared" si="315"/>
        <v>0</v>
      </c>
      <c r="Q2049" s="1">
        <f t="shared" si="316"/>
        <v>0</v>
      </c>
      <c r="R2049" s="1">
        <f t="shared" si="317"/>
        <v>0</v>
      </c>
      <c r="S2049" s="1">
        <f t="shared" si="318"/>
        <v>0</v>
      </c>
      <c r="T2049" s="1">
        <f t="shared" si="319"/>
        <v>0</v>
      </c>
      <c r="U2049" s="1" t="str">
        <f>_xlfn.XLOOKUP(Table3[[#This Row],[Transaction ID]],Source_data!A:A,Source_data!E:E)</f>
        <v>Hyderabad</v>
      </c>
      <c r="V2049" s="1">
        <f>_xlfn.IFNA(_xlfn.XLOOKUP(A2049,bank_processed_transactions[transaction_id],bank_processed_transactions[processing_minutes]),"")</f>
        <v>3.2</v>
      </c>
      <c r="W2049" s="31">
        <f>_xlfn.XLOOKUP(A2049,Source_data!A:A,Source_data!B:B)</f>
        <v>46027</v>
      </c>
    </row>
    <row r="2050" spans="1:23" x14ac:dyDescent="0.3">
      <c r="A2050" s="3" t="s">
        <v>195</v>
      </c>
      <c r="B2050" s="1">
        <f>_xlfn.XLOOKUP(A2050,bank_source_transactions__1[transaction_id],bank_source_transactions__1[amount_inr])</f>
        <v>1014.61</v>
      </c>
      <c r="C2050" s="1">
        <f>_xlfn.XLOOKUP(A2050,Processed_data!A:A,Processed_data!F:F)</f>
        <v>1014.61</v>
      </c>
      <c r="D2050" s="1" t="str">
        <f>_xlfn.XLOOKUP(A2050,bank_source_transactions__1[transaction_id],bank_source_transactions__1[transaction_status])</f>
        <v>FAILED</v>
      </c>
      <c r="E2050" s="1" t="str">
        <f>_xlfn.XLOOKUP(A2050,Processed_data!A:A,Processed_data!G:G)</f>
        <v>FAILED</v>
      </c>
      <c r="F2050" s="1">
        <f>COUNTIF(bank_processed_transactions[transaction_id],A2050)</f>
        <v>1</v>
      </c>
      <c r="G2050" s="1" t="str">
        <f t="shared" si="310"/>
        <v>found</v>
      </c>
      <c r="H2050" s="1" t="str">
        <f t="shared" si="311"/>
        <v>Not Duplicate</v>
      </c>
      <c r="I2050" s="1" t="str">
        <f t="shared" si="312"/>
        <v>match</v>
      </c>
      <c r="J2050" s="1" t="str">
        <f t="shared" si="313"/>
        <v>match</v>
      </c>
      <c r="K2050" s="1">
        <f t="shared" si="314"/>
        <v>0</v>
      </c>
      <c r="L2050" s="2">
        <f>IF(F2050=0,"not processed",_xlfn.MINIFS(Processed_data!H:H,Processed_data!A:A,A2050))</f>
        <v>46035</v>
      </c>
      <c r="M2050" s="1">
        <f>IF(F2050=0,"not processed",ABS(bank_source_transactions__1[[#This Row],[transaction_date]]-Reconciliation!L2050))</f>
        <v>1</v>
      </c>
      <c r="N2050" s="1" t="str" cm="1">
        <f t="array" ref="N2050">_xlfn.IFS(M2050="not Processed", "Not Processed",M2050&gt;2,"SLA Breached",M2050&lt;=2,"Within SLA")</f>
        <v>Within SLA</v>
      </c>
      <c r="O2050" s="1" t="str">
        <f>_xlfn.XLOOKUP(A2050,Source_data!A:A,Source_data!D:D)</f>
        <v>UPI</v>
      </c>
      <c r="P2050" s="1">
        <f t="shared" si="315"/>
        <v>0</v>
      </c>
      <c r="Q2050" s="1">
        <f t="shared" si="316"/>
        <v>0</v>
      </c>
      <c r="R2050" s="1">
        <f t="shared" si="317"/>
        <v>0</v>
      </c>
      <c r="S2050" s="1">
        <f t="shared" si="318"/>
        <v>0</v>
      </c>
      <c r="T2050" s="1">
        <f t="shared" si="319"/>
        <v>0</v>
      </c>
      <c r="U2050" s="1" t="str">
        <f>_xlfn.XLOOKUP(Table3[[#This Row],[Transaction ID]],Source_data!A:A,Source_data!E:E)</f>
        <v>Hyderabad</v>
      </c>
      <c r="V2050" s="1">
        <f>_xlfn.IFNA(_xlfn.XLOOKUP(A2050,bank_processed_transactions[transaction_id],bank_processed_transactions[processing_minutes]),"")</f>
        <v>120.1</v>
      </c>
      <c r="W2050" s="31">
        <f>_xlfn.XLOOKUP(A2050,Source_data!A:A,Source_data!B:B)</f>
        <v>46034</v>
      </c>
    </row>
    <row r="2051" spans="1:23" x14ac:dyDescent="0.3">
      <c r="A2051" s="4" t="s">
        <v>4586</v>
      </c>
      <c r="B2051" s="1">
        <f>_xlfn.XLOOKUP(A2051,bank_source_transactions__1[transaction_id],bank_source_transactions__1[amount_inr])</f>
        <v>2355.02</v>
      </c>
      <c r="C2051" s="1">
        <f>_xlfn.XLOOKUP(A2051,Processed_data!A:A,Processed_data!F:F)</f>
        <v>2355.02</v>
      </c>
      <c r="D2051" s="1" t="str">
        <f>_xlfn.XLOOKUP(A2051,bank_source_transactions__1[transaction_id],bank_source_transactions__1[transaction_status])</f>
        <v>SUCCESS</v>
      </c>
      <c r="E2051" s="1" t="str">
        <f>_xlfn.XLOOKUP(A2051,Processed_data!A:A,Processed_data!G:G)</f>
        <v>SUCCESS</v>
      </c>
      <c r="F2051" s="1">
        <f>COUNTIF(bank_processed_transactions[transaction_id],A2051)</f>
        <v>1</v>
      </c>
      <c r="G2051" s="1" t="str">
        <f t="shared" ref="G2051:G2114" si="320">IF(F2051=0,"missing","found")</f>
        <v>found</v>
      </c>
      <c r="H2051" s="1" t="str">
        <f t="shared" ref="H2051:H2114" si="321">IF(F2051&gt;1,"Duplicate","Not Duplicate")</f>
        <v>Not Duplicate</v>
      </c>
      <c r="I2051" s="1" t="str">
        <f t="shared" ref="I2051:I2114" si="322">IF(F2051=0,"not processed",IF(B2051=C2051,"match","mismatch"))</f>
        <v>match</v>
      </c>
      <c r="J2051" s="1" t="str">
        <f t="shared" ref="J2051:J2114" si="323">IF(F2051=0,"not processed",IF(D2051=E2051,"match","mismatch"))</f>
        <v>match</v>
      </c>
      <c r="K2051" s="1">
        <f t="shared" ref="K2051:K2114" si="324">IF(F2051=0,"missing",ABS(B2051-C2051))</f>
        <v>0</v>
      </c>
      <c r="L2051" s="2">
        <f>IF(F2051=0,"not processed",_xlfn.MINIFS(Processed_data!H:H,Processed_data!A:A,A2051))</f>
        <v>46053</v>
      </c>
      <c r="M2051" s="1">
        <f>IF(F2051=0,"not processed",ABS(bank_source_transactions__1[[#This Row],[transaction_date]]-Reconciliation!L2051))</f>
        <v>1</v>
      </c>
      <c r="N2051" s="1" t="str" cm="1">
        <f t="array" ref="N2051">_xlfn.IFS(M2051="not Processed", "Not Processed",M2051&gt;2,"SLA Breached",M2051&lt;=2,"Within SLA")</f>
        <v>Within SLA</v>
      </c>
      <c r="O2051" s="1" t="str">
        <f>_xlfn.XLOOKUP(A2051,Source_data!A:A,Source_data!D:D)</f>
        <v>IMPS</v>
      </c>
      <c r="P2051" s="1">
        <f t="shared" ref="P2051:P2114" si="325">IF(G2051="missing",1,0)</f>
        <v>0</v>
      </c>
      <c r="Q2051" s="1">
        <f t="shared" ref="Q2051:Q2114" si="326">IF(H2051="duplicate",1,0)</f>
        <v>0</v>
      </c>
      <c r="R2051" s="1">
        <f t="shared" ref="R2051:R2114" si="327">IF(I2051="mismatch",1,0)</f>
        <v>0</v>
      </c>
      <c r="S2051" s="1">
        <f t="shared" ref="S2051:S2114" si="328">IF(J2051="mismatch",1,)</f>
        <v>0</v>
      </c>
      <c r="T2051" s="1">
        <f t="shared" ref="T2051:T2114" si="329">IF(N2051="sla breached",1,0)</f>
        <v>0</v>
      </c>
      <c r="U2051" s="1" t="str">
        <f>_xlfn.XLOOKUP(Table3[[#This Row],[Transaction ID]],Source_data!A:A,Source_data!E:E)</f>
        <v>Hyderabad</v>
      </c>
      <c r="V2051" s="1">
        <f>_xlfn.IFNA(_xlfn.XLOOKUP(A2051,bank_processed_transactions[transaction_id],bank_processed_transactions[processing_minutes]),"")</f>
        <v>31.6</v>
      </c>
      <c r="W2051" s="31">
        <f>_xlfn.XLOOKUP(A2051,Source_data!A:A,Source_data!B:B)</f>
        <v>46052</v>
      </c>
    </row>
    <row r="2052" spans="1:23" x14ac:dyDescent="0.3">
      <c r="A2052" s="3" t="s">
        <v>4739</v>
      </c>
      <c r="B2052" s="1">
        <f>_xlfn.XLOOKUP(A2052,bank_source_transactions__1[transaction_id],bank_source_transactions__1[amount_inr])</f>
        <v>13250.1</v>
      </c>
      <c r="C2052" s="1">
        <f>_xlfn.XLOOKUP(A2052,Processed_data!A:A,Processed_data!F:F)</f>
        <v>13250.1</v>
      </c>
      <c r="D2052" s="1" t="str">
        <f>_xlfn.XLOOKUP(A2052,bank_source_transactions__1[transaction_id],bank_source_transactions__1[transaction_status])</f>
        <v>FAILED</v>
      </c>
      <c r="E2052" s="1" t="str">
        <f>_xlfn.XLOOKUP(A2052,Processed_data!A:A,Processed_data!G:G)</f>
        <v>FAILED</v>
      </c>
      <c r="F2052" s="1">
        <f>COUNTIF(bank_processed_transactions[transaction_id],A2052)</f>
        <v>1</v>
      </c>
      <c r="G2052" s="1" t="str">
        <f t="shared" si="320"/>
        <v>found</v>
      </c>
      <c r="H2052" s="1" t="str">
        <f t="shared" si="321"/>
        <v>Not Duplicate</v>
      </c>
      <c r="I2052" s="1" t="str">
        <f t="shared" si="322"/>
        <v>match</v>
      </c>
      <c r="J2052" s="1" t="str">
        <f t="shared" si="323"/>
        <v>match</v>
      </c>
      <c r="K2052" s="1">
        <f t="shared" si="324"/>
        <v>0</v>
      </c>
      <c r="L2052" s="2">
        <f>IF(F2052=0,"not processed",_xlfn.MINIFS(Processed_data!H:H,Processed_data!A:A,A2052))</f>
        <v>46038</v>
      </c>
      <c r="M2052" s="1">
        <f>IF(F2052=0,"not processed",ABS(bank_source_transactions__1[[#This Row],[transaction_date]]-Reconciliation!L2052))</f>
        <v>0</v>
      </c>
      <c r="N2052" s="1" t="str" cm="1">
        <f t="array" ref="N2052">_xlfn.IFS(M2052="not Processed", "Not Processed",M2052&gt;2,"SLA Breached",M2052&lt;=2,"Within SLA")</f>
        <v>Within SLA</v>
      </c>
      <c r="O2052" s="1" t="str">
        <f>_xlfn.XLOOKUP(A2052,Source_data!A:A,Source_data!D:D)</f>
        <v>IMPS</v>
      </c>
      <c r="P2052" s="1">
        <f t="shared" si="325"/>
        <v>0</v>
      </c>
      <c r="Q2052" s="1">
        <f t="shared" si="326"/>
        <v>0</v>
      </c>
      <c r="R2052" s="1">
        <f t="shared" si="327"/>
        <v>0</v>
      </c>
      <c r="S2052" s="1">
        <f t="shared" si="328"/>
        <v>0</v>
      </c>
      <c r="T2052" s="1">
        <f t="shared" si="329"/>
        <v>0</v>
      </c>
      <c r="U2052" s="1" t="str">
        <f>_xlfn.XLOOKUP(Table3[[#This Row],[Transaction ID]],Source_data!A:A,Source_data!E:E)</f>
        <v>Pune</v>
      </c>
      <c r="V2052" s="1">
        <f>_xlfn.IFNA(_xlfn.XLOOKUP(A2052,bank_processed_transactions[transaction_id],bank_processed_transactions[processing_minutes]),"")</f>
        <v>41.8</v>
      </c>
      <c r="W2052" s="31">
        <f>_xlfn.XLOOKUP(A2052,Source_data!A:A,Source_data!B:B)</f>
        <v>46038</v>
      </c>
    </row>
    <row r="2053" spans="1:23" x14ac:dyDescent="0.3">
      <c r="A2053" s="4" t="s">
        <v>2252</v>
      </c>
      <c r="B2053" s="1">
        <f>_xlfn.XLOOKUP(A2053,bank_source_transactions__1[transaction_id],bank_source_transactions__1[amount_inr])</f>
        <v>5607.96</v>
      </c>
      <c r="C2053" s="1">
        <f>_xlfn.XLOOKUP(A2053,Processed_data!A:A,Processed_data!F:F)</f>
        <v>5607.96</v>
      </c>
      <c r="D2053" s="1" t="str">
        <f>_xlfn.XLOOKUP(A2053,bank_source_transactions__1[transaction_id],bank_source_transactions__1[transaction_status])</f>
        <v>SUCCESS</v>
      </c>
      <c r="E2053" s="1" t="str">
        <f>_xlfn.XLOOKUP(A2053,Processed_data!A:A,Processed_data!G:G)</f>
        <v>SUCCESS</v>
      </c>
      <c r="F2053" s="1">
        <f>COUNTIF(bank_processed_transactions[transaction_id],A2053)</f>
        <v>1</v>
      </c>
      <c r="G2053" s="1" t="str">
        <f t="shared" si="320"/>
        <v>found</v>
      </c>
      <c r="H2053" s="1" t="str">
        <f t="shared" si="321"/>
        <v>Not Duplicate</v>
      </c>
      <c r="I2053" s="1" t="str">
        <f t="shared" si="322"/>
        <v>match</v>
      </c>
      <c r="J2053" s="1" t="str">
        <f t="shared" si="323"/>
        <v>match</v>
      </c>
      <c r="K2053" s="1">
        <f t="shared" si="324"/>
        <v>0</v>
      </c>
      <c r="L2053" s="2">
        <f>IF(F2053=0,"not processed",_xlfn.MINIFS(Processed_data!H:H,Processed_data!A:A,A2053))</f>
        <v>46109</v>
      </c>
      <c r="M2053" s="1">
        <f>IF(F2053=0,"not processed",ABS(bank_source_transactions__1[[#This Row],[transaction_date]]-Reconciliation!L2053))</f>
        <v>2</v>
      </c>
      <c r="N2053" s="1" t="str" cm="1">
        <f t="array" ref="N2053">_xlfn.IFS(M2053="not Processed", "Not Processed",M2053&gt;2,"SLA Breached",M2053&lt;=2,"Within SLA")</f>
        <v>Within SLA</v>
      </c>
      <c r="O2053" s="1" t="str">
        <f>_xlfn.XLOOKUP(A2053,Source_data!A:A,Source_data!D:D)</f>
        <v>UPI</v>
      </c>
      <c r="P2053" s="1">
        <f t="shared" si="325"/>
        <v>0</v>
      </c>
      <c r="Q2053" s="1">
        <f t="shared" si="326"/>
        <v>0</v>
      </c>
      <c r="R2053" s="1">
        <f t="shared" si="327"/>
        <v>0</v>
      </c>
      <c r="S2053" s="1">
        <f t="shared" si="328"/>
        <v>0</v>
      </c>
      <c r="T2053" s="1">
        <f t="shared" si="329"/>
        <v>0</v>
      </c>
      <c r="U2053" s="1" t="str">
        <f>_xlfn.XLOOKUP(Table3[[#This Row],[Transaction ID]],Source_data!A:A,Source_data!E:E)</f>
        <v>Bengaluru</v>
      </c>
      <c r="V2053" s="1">
        <f>_xlfn.IFNA(_xlfn.XLOOKUP(A2053,bank_processed_transactions[transaction_id],bank_processed_transactions[processing_minutes]),"")</f>
        <v>12.5</v>
      </c>
      <c r="W2053" s="31">
        <f>_xlfn.XLOOKUP(A2053,Source_data!A:A,Source_data!B:B)</f>
        <v>46107</v>
      </c>
    </row>
    <row r="2054" spans="1:23" x14ac:dyDescent="0.3">
      <c r="A2054" s="3" t="s">
        <v>2884</v>
      </c>
      <c r="B2054" s="1">
        <f>_xlfn.XLOOKUP(A2054,bank_source_transactions__1[transaction_id],bank_source_transactions__1[amount_inr])</f>
        <v>955.14</v>
      </c>
      <c r="C2054" s="1">
        <f>_xlfn.XLOOKUP(A2054,Processed_data!A:A,Processed_data!F:F)</f>
        <v>955.14</v>
      </c>
      <c r="D2054" s="1" t="str">
        <f>_xlfn.XLOOKUP(A2054,bank_source_transactions__1[transaction_id],bank_source_transactions__1[transaction_status])</f>
        <v>SUCCESS</v>
      </c>
      <c r="E2054" s="1" t="str">
        <f>_xlfn.XLOOKUP(A2054,Processed_data!A:A,Processed_data!G:G)</f>
        <v>SUCCESS</v>
      </c>
      <c r="F2054" s="1">
        <f>COUNTIF(bank_processed_transactions[transaction_id],A2054)</f>
        <v>1</v>
      </c>
      <c r="G2054" s="1" t="str">
        <f t="shared" si="320"/>
        <v>found</v>
      </c>
      <c r="H2054" s="1" t="str">
        <f t="shared" si="321"/>
        <v>Not Duplicate</v>
      </c>
      <c r="I2054" s="1" t="str">
        <f t="shared" si="322"/>
        <v>match</v>
      </c>
      <c r="J2054" s="1" t="str">
        <f t="shared" si="323"/>
        <v>match</v>
      </c>
      <c r="K2054" s="1">
        <f t="shared" si="324"/>
        <v>0</v>
      </c>
      <c r="L2054" s="2">
        <f>IF(F2054=0,"not processed",_xlfn.MINIFS(Processed_data!H:H,Processed_data!A:A,A2054))</f>
        <v>46068</v>
      </c>
      <c r="M2054" s="1">
        <f>IF(F2054=0,"not processed",ABS(bank_source_transactions__1[[#This Row],[transaction_date]]-Reconciliation!L2054))</f>
        <v>1</v>
      </c>
      <c r="N2054" s="1" t="str" cm="1">
        <f t="array" ref="N2054">_xlfn.IFS(M2054="not Processed", "Not Processed",M2054&gt;2,"SLA Breached",M2054&lt;=2,"Within SLA")</f>
        <v>Within SLA</v>
      </c>
      <c r="O2054" s="1" t="str">
        <f>_xlfn.XLOOKUP(A2054,Source_data!A:A,Source_data!D:D)</f>
        <v>CARD</v>
      </c>
      <c r="P2054" s="1">
        <f t="shared" si="325"/>
        <v>0</v>
      </c>
      <c r="Q2054" s="1">
        <f t="shared" si="326"/>
        <v>0</v>
      </c>
      <c r="R2054" s="1">
        <f t="shared" si="327"/>
        <v>0</v>
      </c>
      <c r="S2054" s="1">
        <f t="shared" si="328"/>
        <v>0</v>
      </c>
      <c r="T2054" s="1">
        <f t="shared" si="329"/>
        <v>0</v>
      </c>
      <c r="U2054" s="1" t="str">
        <f>_xlfn.XLOOKUP(Table3[[#This Row],[Transaction ID]],Source_data!A:A,Source_data!E:E)</f>
        <v>Hyderabad</v>
      </c>
      <c r="V2054" s="1">
        <f>_xlfn.IFNA(_xlfn.XLOOKUP(A2054,bank_processed_transactions[transaction_id],bank_processed_transactions[processing_minutes]),"")</f>
        <v>44.4</v>
      </c>
      <c r="W2054" s="31">
        <f>_xlfn.XLOOKUP(A2054,Source_data!A:A,Source_data!B:B)</f>
        <v>46067</v>
      </c>
    </row>
    <row r="2055" spans="1:23" x14ac:dyDescent="0.3">
      <c r="A2055" s="4" t="s">
        <v>4402</v>
      </c>
      <c r="B2055" s="1">
        <f>_xlfn.XLOOKUP(A2055,bank_source_transactions__1[transaction_id],bank_source_transactions__1[amount_inr])</f>
        <v>5842.38</v>
      </c>
      <c r="C2055" s="1">
        <f>_xlfn.XLOOKUP(A2055,Processed_data!A:A,Processed_data!F:F)</f>
        <v>5842.38</v>
      </c>
      <c r="D2055" s="1" t="str">
        <f>_xlfn.XLOOKUP(A2055,bank_source_transactions__1[transaction_id],bank_source_transactions__1[transaction_status])</f>
        <v>SUCCESS</v>
      </c>
      <c r="E2055" s="1" t="str">
        <f>_xlfn.XLOOKUP(A2055,Processed_data!A:A,Processed_data!G:G)</f>
        <v>SUCCESS</v>
      </c>
      <c r="F2055" s="1">
        <f>COUNTIF(bank_processed_transactions[transaction_id],A2055)</f>
        <v>1</v>
      </c>
      <c r="G2055" s="1" t="str">
        <f t="shared" si="320"/>
        <v>found</v>
      </c>
      <c r="H2055" s="1" t="str">
        <f t="shared" si="321"/>
        <v>Not Duplicate</v>
      </c>
      <c r="I2055" s="1" t="str">
        <f t="shared" si="322"/>
        <v>match</v>
      </c>
      <c r="J2055" s="1" t="str">
        <f t="shared" si="323"/>
        <v>match</v>
      </c>
      <c r="K2055" s="1">
        <f t="shared" si="324"/>
        <v>0</v>
      </c>
      <c r="L2055" s="2">
        <f>IF(F2055=0,"not processed",_xlfn.MINIFS(Processed_data!H:H,Processed_data!A:A,A2055))</f>
        <v>46083</v>
      </c>
      <c r="M2055" s="1">
        <f>IF(F2055=0,"not processed",ABS(bank_source_transactions__1[[#This Row],[transaction_date]]-Reconciliation!L2055))</f>
        <v>2</v>
      </c>
      <c r="N2055" s="1" t="str" cm="1">
        <f t="array" ref="N2055">_xlfn.IFS(M2055="not Processed", "Not Processed",M2055&gt;2,"SLA Breached",M2055&lt;=2,"Within SLA")</f>
        <v>Within SLA</v>
      </c>
      <c r="O2055" s="1" t="str">
        <f>_xlfn.XLOOKUP(A2055,Source_data!A:A,Source_data!D:D)</f>
        <v>CARD</v>
      </c>
      <c r="P2055" s="1">
        <f t="shared" si="325"/>
        <v>0</v>
      </c>
      <c r="Q2055" s="1">
        <f t="shared" si="326"/>
        <v>0</v>
      </c>
      <c r="R2055" s="1">
        <f t="shared" si="327"/>
        <v>0</v>
      </c>
      <c r="S2055" s="1">
        <f t="shared" si="328"/>
        <v>0</v>
      </c>
      <c r="T2055" s="1">
        <f t="shared" si="329"/>
        <v>0</v>
      </c>
      <c r="U2055" s="1" t="str">
        <f>_xlfn.XLOOKUP(Table3[[#This Row],[Transaction ID]],Source_data!A:A,Source_data!E:E)</f>
        <v>Hyderabad</v>
      </c>
      <c r="V2055" s="1">
        <f>_xlfn.IFNA(_xlfn.XLOOKUP(A2055,bank_processed_transactions[transaction_id],bank_processed_transactions[processing_minutes]),"")</f>
        <v>14.5</v>
      </c>
      <c r="W2055" s="31">
        <f>_xlfn.XLOOKUP(A2055,Source_data!A:A,Source_data!B:B)</f>
        <v>46081</v>
      </c>
    </row>
    <row r="2056" spans="1:23" x14ac:dyDescent="0.3">
      <c r="A2056" s="3" t="s">
        <v>4860</v>
      </c>
      <c r="B2056" s="1">
        <f>_xlfn.XLOOKUP(A2056,bank_source_transactions__1[transaction_id],bank_source_transactions__1[amount_inr])</f>
        <v>1169.8499999999999</v>
      </c>
      <c r="C2056" s="1">
        <f>_xlfn.XLOOKUP(A2056,Processed_data!A:A,Processed_data!F:F)</f>
        <v>1169.8499999999999</v>
      </c>
      <c r="D2056" s="1" t="str">
        <f>_xlfn.XLOOKUP(A2056,bank_source_transactions__1[transaction_id],bank_source_transactions__1[transaction_status])</f>
        <v>SUCCESS</v>
      </c>
      <c r="E2056" s="1" t="str">
        <f>_xlfn.XLOOKUP(A2056,Processed_data!A:A,Processed_data!G:G)</f>
        <v>SUCCESS</v>
      </c>
      <c r="F2056" s="1">
        <f>COUNTIF(bank_processed_transactions[transaction_id],A2056)</f>
        <v>1</v>
      </c>
      <c r="G2056" s="1" t="str">
        <f t="shared" si="320"/>
        <v>found</v>
      </c>
      <c r="H2056" s="1" t="str">
        <f t="shared" si="321"/>
        <v>Not Duplicate</v>
      </c>
      <c r="I2056" s="1" t="str">
        <f t="shared" si="322"/>
        <v>match</v>
      </c>
      <c r="J2056" s="1" t="str">
        <f t="shared" si="323"/>
        <v>match</v>
      </c>
      <c r="K2056" s="1">
        <f t="shared" si="324"/>
        <v>0</v>
      </c>
      <c r="L2056" s="2">
        <f>IF(F2056=0,"not processed",_xlfn.MINIFS(Processed_data!H:H,Processed_data!A:A,A2056))</f>
        <v>46057</v>
      </c>
      <c r="M2056" s="1">
        <f>IF(F2056=0,"not processed",ABS(bank_source_transactions__1[[#This Row],[transaction_date]]-Reconciliation!L2056))</f>
        <v>0</v>
      </c>
      <c r="N2056" s="1" t="str" cm="1">
        <f t="array" ref="N2056">_xlfn.IFS(M2056="not Processed", "Not Processed",M2056&gt;2,"SLA Breached",M2056&lt;=2,"Within SLA")</f>
        <v>Within SLA</v>
      </c>
      <c r="O2056" s="1" t="str">
        <f>_xlfn.XLOOKUP(A2056,Source_data!A:A,Source_data!D:D)</f>
        <v>UPI</v>
      </c>
      <c r="P2056" s="1">
        <f t="shared" si="325"/>
        <v>0</v>
      </c>
      <c r="Q2056" s="1">
        <f t="shared" si="326"/>
        <v>0</v>
      </c>
      <c r="R2056" s="1">
        <f t="shared" si="327"/>
        <v>0</v>
      </c>
      <c r="S2056" s="1">
        <f t="shared" si="328"/>
        <v>0</v>
      </c>
      <c r="T2056" s="1">
        <f t="shared" si="329"/>
        <v>0</v>
      </c>
      <c r="U2056" s="1" t="str">
        <f>_xlfn.XLOOKUP(Table3[[#This Row],[Transaction ID]],Source_data!A:A,Source_data!E:E)</f>
        <v>Bengaluru</v>
      </c>
      <c r="V2056" s="1">
        <f>_xlfn.IFNA(_xlfn.XLOOKUP(A2056,bank_processed_transactions[transaction_id],bank_processed_transactions[processing_minutes]),"")</f>
        <v>48.4</v>
      </c>
      <c r="W2056" s="31">
        <f>_xlfn.XLOOKUP(A2056,Source_data!A:A,Source_data!B:B)</f>
        <v>46057</v>
      </c>
    </row>
    <row r="2057" spans="1:23" x14ac:dyDescent="0.3">
      <c r="A2057" s="4" t="s">
        <v>1688</v>
      </c>
      <c r="B2057" s="1">
        <f>_xlfn.XLOOKUP(A2057,bank_source_transactions__1[transaction_id],bank_source_transactions__1[amount_inr])</f>
        <v>4490.79</v>
      </c>
      <c r="C2057" s="1">
        <f>_xlfn.XLOOKUP(A2057,Processed_data!A:A,Processed_data!F:F)</f>
        <v>4490.79</v>
      </c>
      <c r="D2057" s="1" t="str">
        <f>_xlfn.XLOOKUP(A2057,bank_source_transactions__1[transaction_id],bank_source_transactions__1[transaction_status])</f>
        <v>SUCCESS</v>
      </c>
      <c r="E2057" s="1" t="str">
        <f>_xlfn.XLOOKUP(A2057,Processed_data!A:A,Processed_data!G:G)</f>
        <v>SUCCESS</v>
      </c>
      <c r="F2057" s="1">
        <f>COUNTIF(bank_processed_transactions[transaction_id],A2057)</f>
        <v>1</v>
      </c>
      <c r="G2057" s="1" t="str">
        <f t="shared" si="320"/>
        <v>found</v>
      </c>
      <c r="H2057" s="1" t="str">
        <f t="shared" si="321"/>
        <v>Not Duplicate</v>
      </c>
      <c r="I2057" s="1" t="str">
        <f t="shared" si="322"/>
        <v>match</v>
      </c>
      <c r="J2057" s="1" t="str">
        <f t="shared" si="323"/>
        <v>match</v>
      </c>
      <c r="K2057" s="1">
        <f t="shared" si="324"/>
        <v>0</v>
      </c>
      <c r="L2057" s="2">
        <f>IF(F2057=0,"not processed",_xlfn.MINIFS(Processed_data!H:H,Processed_data!A:A,A2057))</f>
        <v>46040</v>
      </c>
      <c r="M2057" s="1">
        <f>IF(F2057=0,"not processed",ABS(bank_source_transactions__1[[#This Row],[transaction_date]]-Reconciliation!L2057))</f>
        <v>1</v>
      </c>
      <c r="N2057" s="1" t="str" cm="1">
        <f t="array" ref="N2057">_xlfn.IFS(M2057="not Processed", "Not Processed",M2057&gt;2,"SLA Breached",M2057&lt;=2,"Within SLA")</f>
        <v>Within SLA</v>
      </c>
      <c r="O2057" s="1" t="str">
        <f>_xlfn.XLOOKUP(A2057,Source_data!A:A,Source_data!D:D)</f>
        <v>UPI</v>
      </c>
      <c r="P2057" s="1">
        <f t="shared" si="325"/>
        <v>0</v>
      </c>
      <c r="Q2057" s="1">
        <f t="shared" si="326"/>
        <v>0</v>
      </c>
      <c r="R2057" s="1">
        <f t="shared" si="327"/>
        <v>0</v>
      </c>
      <c r="S2057" s="1">
        <f t="shared" si="328"/>
        <v>0</v>
      </c>
      <c r="T2057" s="1">
        <f t="shared" si="329"/>
        <v>0</v>
      </c>
      <c r="U2057" s="1" t="str">
        <f>_xlfn.XLOOKUP(Table3[[#This Row],[Transaction ID]],Source_data!A:A,Source_data!E:E)</f>
        <v>Pune</v>
      </c>
      <c r="V2057" s="1">
        <f>_xlfn.IFNA(_xlfn.XLOOKUP(A2057,bank_processed_transactions[transaction_id],bank_processed_transactions[processing_minutes]),"")</f>
        <v>6.4</v>
      </c>
      <c r="W2057" s="31">
        <f>_xlfn.XLOOKUP(A2057,Source_data!A:A,Source_data!B:B)</f>
        <v>46039</v>
      </c>
    </row>
    <row r="2058" spans="1:23" x14ac:dyDescent="0.3">
      <c r="A2058" s="3" t="s">
        <v>2164</v>
      </c>
      <c r="B2058" s="1">
        <f>_xlfn.XLOOKUP(A2058,bank_source_transactions__1[transaction_id],bank_source_transactions__1[amount_inr])</f>
        <v>13697.83</v>
      </c>
      <c r="C2058" s="1">
        <f>_xlfn.XLOOKUP(A2058,Processed_data!A:A,Processed_data!F:F)</f>
        <v>13697.83</v>
      </c>
      <c r="D2058" s="1" t="str">
        <f>_xlfn.XLOOKUP(A2058,bank_source_transactions__1[transaction_id],bank_source_transactions__1[transaction_status])</f>
        <v>SUCCESS</v>
      </c>
      <c r="E2058" s="1" t="str">
        <f>_xlfn.XLOOKUP(A2058,Processed_data!A:A,Processed_data!G:G)</f>
        <v>SUCCESS</v>
      </c>
      <c r="F2058" s="1">
        <f>COUNTIF(bank_processed_transactions[transaction_id],A2058)</f>
        <v>1</v>
      </c>
      <c r="G2058" s="1" t="str">
        <f t="shared" si="320"/>
        <v>found</v>
      </c>
      <c r="H2058" s="1" t="str">
        <f t="shared" si="321"/>
        <v>Not Duplicate</v>
      </c>
      <c r="I2058" s="1" t="str">
        <f t="shared" si="322"/>
        <v>match</v>
      </c>
      <c r="J2058" s="1" t="str">
        <f t="shared" si="323"/>
        <v>match</v>
      </c>
      <c r="K2058" s="1">
        <f t="shared" si="324"/>
        <v>0</v>
      </c>
      <c r="L2058" s="2">
        <f>IF(F2058=0,"not processed",_xlfn.MINIFS(Processed_data!H:H,Processed_data!A:A,A2058))</f>
        <v>46040</v>
      </c>
      <c r="M2058" s="1">
        <f>IF(F2058=0,"not processed",ABS(bank_source_transactions__1[[#This Row],[transaction_date]]-Reconciliation!L2058))</f>
        <v>3</v>
      </c>
      <c r="N2058" s="1" t="str" cm="1">
        <f t="array" ref="N2058">_xlfn.IFS(M2058="not Processed", "Not Processed",M2058&gt;2,"SLA Breached",M2058&lt;=2,"Within SLA")</f>
        <v>SLA Breached</v>
      </c>
      <c r="O2058" s="1" t="str">
        <f>_xlfn.XLOOKUP(A2058,Source_data!A:A,Source_data!D:D)</f>
        <v>UPI</v>
      </c>
      <c r="P2058" s="1">
        <f t="shared" si="325"/>
        <v>0</v>
      </c>
      <c r="Q2058" s="1">
        <f t="shared" si="326"/>
        <v>0</v>
      </c>
      <c r="R2058" s="1">
        <f t="shared" si="327"/>
        <v>0</v>
      </c>
      <c r="S2058" s="1">
        <f t="shared" si="328"/>
        <v>0</v>
      </c>
      <c r="T2058" s="1">
        <f t="shared" si="329"/>
        <v>1</v>
      </c>
      <c r="U2058" s="1" t="str">
        <f>_xlfn.XLOOKUP(Table3[[#This Row],[Transaction ID]],Source_data!A:A,Source_data!E:E)</f>
        <v>Hyderabad</v>
      </c>
      <c r="V2058" s="1">
        <f>_xlfn.IFNA(_xlfn.XLOOKUP(A2058,bank_processed_transactions[transaction_id],bank_processed_transactions[processing_minutes]),"")</f>
        <v>2.1</v>
      </c>
      <c r="W2058" s="31">
        <f>_xlfn.XLOOKUP(A2058,Source_data!A:A,Source_data!B:B)</f>
        <v>46037</v>
      </c>
    </row>
    <row r="2059" spans="1:23" x14ac:dyDescent="0.3">
      <c r="A2059" s="4" t="s">
        <v>4685</v>
      </c>
      <c r="B2059" s="1">
        <f>_xlfn.XLOOKUP(A2059,bank_source_transactions__1[transaction_id],bank_source_transactions__1[amount_inr])</f>
        <v>9199.44</v>
      </c>
      <c r="C2059" s="1">
        <f>_xlfn.XLOOKUP(A2059,Processed_data!A:A,Processed_data!F:F)</f>
        <v>9199.44</v>
      </c>
      <c r="D2059" s="1" t="str">
        <f>_xlfn.XLOOKUP(A2059,bank_source_transactions__1[transaction_id],bank_source_transactions__1[transaction_status])</f>
        <v>SUCCESS</v>
      </c>
      <c r="E2059" s="1" t="str">
        <f>_xlfn.XLOOKUP(A2059,Processed_data!A:A,Processed_data!G:G)</f>
        <v>SUCCESS</v>
      </c>
      <c r="F2059" s="1">
        <f>COUNTIF(bank_processed_transactions[transaction_id],A2059)</f>
        <v>1</v>
      </c>
      <c r="G2059" s="1" t="str">
        <f t="shared" si="320"/>
        <v>found</v>
      </c>
      <c r="H2059" s="1" t="str">
        <f t="shared" si="321"/>
        <v>Not Duplicate</v>
      </c>
      <c r="I2059" s="1" t="str">
        <f t="shared" si="322"/>
        <v>match</v>
      </c>
      <c r="J2059" s="1" t="str">
        <f t="shared" si="323"/>
        <v>match</v>
      </c>
      <c r="K2059" s="1">
        <f t="shared" si="324"/>
        <v>0</v>
      </c>
      <c r="L2059" s="2">
        <f>IF(F2059=0,"not processed",_xlfn.MINIFS(Processed_data!H:H,Processed_data!A:A,A2059))</f>
        <v>46027</v>
      </c>
      <c r="M2059" s="1">
        <f>IF(F2059=0,"not processed",ABS(bank_source_transactions__1[[#This Row],[transaction_date]]-Reconciliation!L2059))</f>
        <v>2</v>
      </c>
      <c r="N2059" s="1" t="str" cm="1">
        <f t="array" ref="N2059">_xlfn.IFS(M2059="not Processed", "Not Processed",M2059&gt;2,"SLA Breached",M2059&lt;=2,"Within SLA")</f>
        <v>Within SLA</v>
      </c>
      <c r="O2059" s="1" t="str">
        <f>_xlfn.XLOOKUP(A2059,Source_data!A:A,Source_data!D:D)</f>
        <v>NEFT</v>
      </c>
      <c r="P2059" s="1">
        <f t="shared" si="325"/>
        <v>0</v>
      </c>
      <c r="Q2059" s="1">
        <f t="shared" si="326"/>
        <v>0</v>
      </c>
      <c r="R2059" s="1">
        <f t="shared" si="327"/>
        <v>0</v>
      </c>
      <c r="S2059" s="1">
        <f t="shared" si="328"/>
        <v>0</v>
      </c>
      <c r="T2059" s="1">
        <f t="shared" si="329"/>
        <v>0</v>
      </c>
      <c r="U2059" s="1" t="str">
        <f>_xlfn.XLOOKUP(Table3[[#This Row],[Transaction ID]],Source_data!A:A,Source_data!E:E)</f>
        <v>Mumbai</v>
      </c>
      <c r="V2059" s="1">
        <f>_xlfn.IFNA(_xlfn.XLOOKUP(A2059,bank_processed_transactions[transaction_id],bank_processed_transactions[processing_minutes]),"")</f>
        <v>6.3</v>
      </c>
      <c r="W2059" s="31">
        <f>_xlfn.XLOOKUP(A2059,Source_data!A:A,Source_data!B:B)</f>
        <v>46025</v>
      </c>
    </row>
    <row r="2060" spans="1:23" x14ac:dyDescent="0.3">
      <c r="A2060" s="3" t="s">
        <v>993</v>
      </c>
      <c r="B2060" s="1">
        <f>_xlfn.XLOOKUP(A2060,bank_source_transactions__1[transaction_id],bank_source_transactions__1[amount_inr])</f>
        <v>6923.01</v>
      </c>
      <c r="C2060" s="1">
        <f>_xlfn.XLOOKUP(A2060,Processed_data!A:A,Processed_data!F:F)</f>
        <v>6923.01</v>
      </c>
      <c r="D2060" s="1" t="str">
        <f>_xlfn.XLOOKUP(A2060,bank_source_transactions__1[transaction_id],bank_source_transactions__1[transaction_status])</f>
        <v>SUCCESS</v>
      </c>
      <c r="E2060" s="1" t="str">
        <f>_xlfn.XLOOKUP(A2060,Processed_data!A:A,Processed_data!G:G)</f>
        <v>SUCCESS</v>
      </c>
      <c r="F2060" s="1">
        <f>COUNTIF(bank_processed_transactions[transaction_id],A2060)</f>
        <v>1</v>
      </c>
      <c r="G2060" s="1" t="str">
        <f t="shared" si="320"/>
        <v>found</v>
      </c>
      <c r="H2060" s="1" t="str">
        <f t="shared" si="321"/>
        <v>Not Duplicate</v>
      </c>
      <c r="I2060" s="1" t="str">
        <f t="shared" si="322"/>
        <v>match</v>
      </c>
      <c r="J2060" s="1" t="str">
        <f t="shared" si="323"/>
        <v>match</v>
      </c>
      <c r="K2060" s="1">
        <f t="shared" si="324"/>
        <v>0</v>
      </c>
      <c r="L2060" s="2">
        <f>IF(F2060=0,"not processed",_xlfn.MINIFS(Processed_data!H:H,Processed_data!A:A,A2060))</f>
        <v>46101</v>
      </c>
      <c r="M2060" s="1">
        <f>IF(F2060=0,"not processed",ABS(bank_source_transactions__1[[#This Row],[transaction_date]]-Reconciliation!L2060))</f>
        <v>5</v>
      </c>
      <c r="N2060" s="1" t="str" cm="1">
        <f t="array" ref="N2060">_xlfn.IFS(M2060="not Processed", "Not Processed",M2060&gt;2,"SLA Breached",M2060&lt;=2,"Within SLA")</f>
        <v>SLA Breached</v>
      </c>
      <c r="O2060" s="1" t="str">
        <f>_xlfn.XLOOKUP(A2060,Source_data!A:A,Source_data!D:D)</f>
        <v>CARD</v>
      </c>
      <c r="P2060" s="1">
        <f t="shared" si="325"/>
        <v>0</v>
      </c>
      <c r="Q2060" s="1">
        <f t="shared" si="326"/>
        <v>0</v>
      </c>
      <c r="R2060" s="1">
        <f t="shared" si="327"/>
        <v>0</v>
      </c>
      <c r="S2060" s="1">
        <f t="shared" si="328"/>
        <v>0</v>
      </c>
      <c r="T2060" s="1">
        <f t="shared" si="329"/>
        <v>1</v>
      </c>
      <c r="U2060" s="1" t="str">
        <f>_xlfn.XLOOKUP(Table3[[#This Row],[Transaction ID]],Source_data!A:A,Source_data!E:E)</f>
        <v>Bengaluru</v>
      </c>
      <c r="V2060" s="1">
        <f>_xlfn.IFNA(_xlfn.XLOOKUP(A2060,bank_processed_transactions[transaction_id],bank_processed_transactions[processing_minutes]),"")</f>
        <v>13.4</v>
      </c>
      <c r="W2060" s="31">
        <f>_xlfn.XLOOKUP(A2060,Source_data!A:A,Source_data!B:B)</f>
        <v>46096</v>
      </c>
    </row>
    <row r="2061" spans="1:23" x14ac:dyDescent="0.3">
      <c r="A2061" s="4" t="s">
        <v>1727</v>
      </c>
      <c r="B2061" s="1">
        <f>_xlfn.XLOOKUP(A2061,bank_source_transactions__1[transaction_id],bank_source_transactions__1[amount_inr])</f>
        <v>2189.69</v>
      </c>
      <c r="C2061" s="1">
        <f>_xlfn.XLOOKUP(A2061,Processed_data!A:A,Processed_data!F:F)</f>
        <v>2189.69</v>
      </c>
      <c r="D2061" s="1" t="str">
        <f>_xlfn.XLOOKUP(A2061,bank_source_transactions__1[transaction_id],bank_source_transactions__1[transaction_status])</f>
        <v>SUCCESS</v>
      </c>
      <c r="E2061" s="1" t="str">
        <f>_xlfn.XLOOKUP(A2061,Processed_data!A:A,Processed_data!G:G)</f>
        <v>SUCCESS</v>
      </c>
      <c r="F2061" s="1">
        <f>COUNTIF(bank_processed_transactions[transaction_id],A2061)</f>
        <v>1</v>
      </c>
      <c r="G2061" s="1" t="str">
        <f t="shared" si="320"/>
        <v>found</v>
      </c>
      <c r="H2061" s="1" t="str">
        <f t="shared" si="321"/>
        <v>Not Duplicate</v>
      </c>
      <c r="I2061" s="1" t="str">
        <f t="shared" si="322"/>
        <v>match</v>
      </c>
      <c r="J2061" s="1" t="str">
        <f t="shared" si="323"/>
        <v>match</v>
      </c>
      <c r="K2061" s="1">
        <f t="shared" si="324"/>
        <v>0</v>
      </c>
      <c r="L2061" s="2">
        <f>IF(F2061=0,"not processed",_xlfn.MINIFS(Processed_data!H:H,Processed_data!A:A,A2061))</f>
        <v>46087</v>
      </c>
      <c r="M2061" s="1">
        <f>IF(F2061=0,"not processed",ABS(bank_source_transactions__1[[#This Row],[transaction_date]]-Reconciliation!L2061))</f>
        <v>3</v>
      </c>
      <c r="N2061" s="1" t="str" cm="1">
        <f t="array" ref="N2061">_xlfn.IFS(M2061="not Processed", "Not Processed",M2061&gt;2,"SLA Breached",M2061&lt;=2,"Within SLA")</f>
        <v>SLA Breached</v>
      </c>
      <c r="O2061" s="1" t="str">
        <f>_xlfn.XLOOKUP(A2061,Source_data!A:A,Source_data!D:D)</f>
        <v>CARD</v>
      </c>
      <c r="P2061" s="1">
        <f t="shared" si="325"/>
        <v>0</v>
      </c>
      <c r="Q2061" s="1">
        <f t="shared" si="326"/>
        <v>0</v>
      </c>
      <c r="R2061" s="1">
        <f t="shared" si="327"/>
        <v>0</v>
      </c>
      <c r="S2061" s="1">
        <f t="shared" si="328"/>
        <v>0</v>
      </c>
      <c r="T2061" s="1">
        <f t="shared" si="329"/>
        <v>1</v>
      </c>
      <c r="U2061" s="1" t="str">
        <f>_xlfn.XLOOKUP(Table3[[#This Row],[Transaction ID]],Source_data!A:A,Source_data!E:E)</f>
        <v>Mumbai</v>
      </c>
      <c r="V2061" s="1">
        <f>_xlfn.IFNA(_xlfn.XLOOKUP(A2061,bank_processed_transactions[transaction_id],bank_processed_transactions[processing_minutes]),"")</f>
        <v>13.8</v>
      </c>
      <c r="W2061" s="31">
        <f>_xlfn.XLOOKUP(A2061,Source_data!A:A,Source_data!B:B)</f>
        <v>46084</v>
      </c>
    </row>
    <row r="2062" spans="1:23" x14ac:dyDescent="0.3">
      <c r="A2062" s="3" t="s">
        <v>4757</v>
      </c>
      <c r="B2062" s="1">
        <f>_xlfn.XLOOKUP(A2062,bank_source_transactions__1[transaction_id],bank_source_transactions__1[amount_inr])</f>
        <v>9912.52</v>
      </c>
      <c r="C2062" s="1">
        <f>_xlfn.XLOOKUP(A2062,Processed_data!A:A,Processed_data!F:F)</f>
        <v>9912.52</v>
      </c>
      <c r="D2062" s="1" t="str">
        <f>_xlfn.XLOOKUP(A2062,bank_source_transactions__1[transaction_id],bank_source_transactions__1[transaction_status])</f>
        <v>SUCCESS</v>
      </c>
      <c r="E2062" s="1" t="str">
        <f>_xlfn.XLOOKUP(A2062,Processed_data!A:A,Processed_data!G:G)</f>
        <v>SUCCESS</v>
      </c>
      <c r="F2062" s="1">
        <f>COUNTIF(bank_processed_transactions[transaction_id],A2062)</f>
        <v>1</v>
      </c>
      <c r="G2062" s="1" t="str">
        <f t="shared" si="320"/>
        <v>found</v>
      </c>
      <c r="H2062" s="1" t="str">
        <f t="shared" si="321"/>
        <v>Not Duplicate</v>
      </c>
      <c r="I2062" s="1" t="str">
        <f t="shared" si="322"/>
        <v>match</v>
      </c>
      <c r="J2062" s="1" t="str">
        <f t="shared" si="323"/>
        <v>match</v>
      </c>
      <c r="K2062" s="1">
        <f t="shared" si="324"/>
        <v>0</v>
      </c>
      <c r="L2062" s="2">
        <f>IF(F2062=0,"not processed",_xlfn.MINIFS(Processed_data!H:H,Processed_data!A:A,A2062))</f>
        <v>46047</v>
      </c>
      <c r="M2062" s="1">
        <f>IF(F2062=0,"not processed",ABS(bank_source_transactions__1[[#This Row],[transaction_date]]-Reconciliation!L2062))</f>
        <v>1</v>
      </c>
      <c r="N2062" s="1" t="str" cm="1">
        <f t="array" ref="N2062">_xlfn.IFS(M2062="not Processed", "Not Processed",M2062&gt;2,"SLA Breached",M2062&lt;=2,"Within SLA")</f>
        <v>Within SLA</v>
      </c>
      <c r="O2062" s="1" t="str">
        <f>_xlfn.XLOOKUP(A2062,Source_data!A:A,Source_data!D:D)</f>
        <v>CARD</v>
      </c>
      <c r="P2062" s="1">
        <f t="shared" si="325"/>
        <v>0</v>
      </c>
      <c r="Q2062" s="1">
        <f t="shared" si="326"/>
        <v>0</v>
      </c>
      <c r="R2062" s="1">
        <f t="shared" si="327"/>
        <v>0</v>
      </c>
      <c r="S2062" s="1">
        <f t="shared" si="328"/>
        <v>0</v>
      </c>
      <c r="T2062" s="1">
        <f t="shared" si="329"/>
        <v>0</v>
      </c>
      <c r="U2062" s="1" t="str">
        <f>_xlfn.XLOOKUP(Table3[[#This Row],[Transaction ID]],Source_data!A:A,Source_data!E:E)</f>
        <v>Hyderabad</v>
      </c>
      <c r="V2062" s="1">
        <f>_xlfn.IFNA(_xlfn.XLOOKUP(A2062,bank_processed_transactions[transaction_id],bank_processed_transactions[processing_minutes]),"")</f>
        <v>17.5</v>
      </c>
      <c r="W2062" s="31">
        <f>_xlfn.XLOOKUP(A2062,Source_data!A:A,Source_data!B:B)</f>
        <v>46046</v>
      </c>
    </row>
    <row r="2063" spans="1:23" x14ac:dyDescent="0.3">
      <c r="A2063" s="4" t="s">
        <v>1275</v>
      </c>
      <c r="B2063" s="1">
        <f>_xlfn.XLOOKUP(A2063,bank_source_transactions__1[transaction_id],bank_source_transactions__1[amount_inr])</f>
        <v>524.09</v>
      </c>
      <c r="C2063" s="1">
        <f>_xlfn.XLOOKUP(A2063,Processed_data!A:A,Processed_data!F:F)</f>
        <v>524.09</v>
      </c>
      <c r="D2063" s="1" t="str">
        <f>_xlfn.XLOOKUP(A2063,bank_source_transactions__1[transaction_id],bank_source_transactions__1[transaction_status])</f>
        <v>SUCCESS</v>
      </c>
      <c r="E2063" s="1" t="str">
        <f>_xlfn.XLOOKUP(A2063,Processed_data!A:A,Processed_data!G:G)</f>
        <v>SUCCESS</v>
      </c>
      <c r="F2063" s="1">
        <f>COUNTIF(bank_processed_transactions[transaction_id],A2063)</f>
        <v>1</v>
      </c>
      <c r="G2063" s="1" t="str">
        <f t="shared" si="320"/>
        <v>found</v>
      </c>
      <c r="H2063" s="1" t="str">
        <f t="shared" si="321"/>
        <v>Not Duplicate</v>
      </c>
      <c r="I2063" s="1" t="str">
        <f t="shared" si="322"/>
        <v>match</v>
      </c>
      <c r="J2063" s="1" t="str">
        <f t="shared" si="323"/>
        <v>match</v>
      </c>
      <c r="K2063" s="1">
        <f t="shared" si="324"/>
        <v>0</v>
      </c>
      <c r="L2063" s="2">
        <f>IF(F2063=0,"not processed",_xlfn.MINIFS(Processed_data!H:H,Processed_data!A:A,A2063))</f>
        <v>46048</v>
      </c>
      <c r="M2063" s="1">
        <f>IF(F2063=0,"not processed",ABS(bank_source_transactions__1[[#This Row],[transaction_date]]-Reconciliation!L2063))</f>
        <v>0</v>
      </c>
      <c r="N2063" s="1" t="str" cm="1">
        <f t="array" ref="N2063">_xlfn.IFS(M2063="not Processed", "Not Processed",M2063&gt;2,"SLA Breached",M2063&lt;=2,"Within SLA")</f>
        <v>Within SLA</v>
      </c>
      <c r="O2063" s="1" t="str">
        <f>_xlfn.XLOOKUP(A2063,Source_data!A:A,Source_data!D:D)</f>
        <v>CARD</v>
      </c>
      <c r="P2063" s="1">
        <f t="shared" si="325"/>
        <v>0</v>
      </c>
      <c r="Q2063" s="1">
        <f t="shared" si="326"/>
        <v>0</v>
      </c>
      <c r="R2063" s="1">
        <f t="shared" si="327"/>
        <v>0</v>
      </c>
      <c r="S2063" s="1">
        <f t="shared" si="328"/>
        <v>0</v>
      </c>
      <c r="T2063" s="1">
        <f t="shared" si="329"/>
        <v>0</v>
      </c>
      <c r="U2063" s="1" t="str">
        <f>_xlfn.XLOOKUP(Table3[[#This Row],[Transaction ID]],Source_data!A:A,Source_data!E:E)</f>
        <v>Bengaluru</v>
      </c>
      <c r="V2063" s="1">
        <f>_xlfn.IFNA(_xlfn.XLOOKUP(A2063,bank_processed_transactions[transaction_id],bank_processed_transactions[processing_minutes]),"")</f>
        <v>12.5</v>
      </c>
      <c r="W2063" s="31">
        <f>_xlfn.XLOOKUP(A2063,Source_data!A:A,Source_data!B:B)</f>
        <v>46048</v>
      </c>
    </row>
    <row r="2064" spans="1:23" x14ac:dyDescent="0.3">
      <c r="A2064" s="3" t="s">
        <v>2058</v>
      </c>
      <c r="B2064" s="1">
        <f>_xlfn.XLOOKUP(A2064,bank_source_transactions__1[transaction_id],bank_source_transactions__1[amount_inr])</f>
        <v>2876.39</v>
      </c>
      <c r="C2064" s="1">
        <f>_xlfn.XLOOKUP(A2064,Processed_data!A:A,Processed_data!F:F)</f>
        <v>2876.39</v>
      </c>
      <c r="D2064" s="1" t="str">
        <f>_xlfn.XLOOKUP(A2064,bank_source_transactions__1[transaction_id],bank_source_transactions__1[transaction_status])</f>
        <v>SUCCESS</v>
      </c>
      <c r="E2064" s="1" t="str">
        <f>_xlfn.XLOOKUP(A2064,Processed_data!A:A,Processed_data!G:G)</f>
        <v>SUCCESS</v>
      </c>
      <c r="F2064" s="1">
        <f>COUNTIF(bank_processed_transactions[transaction_id],A2064)</f>
        <v>1</v>
      </c>
      <c r="G2064" s="1" t="str">
        <f t="shared" si="320"/>
        <v>found</v>
      </c>
      <c r="H2064" s="1" t="str">
        <f t="shared" si="321"/>
        <v>Not Duplicate</v>
      </c>
      <c r="I2064" s="1" t="str">
        <f t="shared" si="322"/>
        <v>match</v>
      </c>
      <c r="J2064" s="1" t="str">
        <f t="shared" si="323"/>
        <v>match</v>
      </c>
      <c r="K2064" s="1">
        <f t="shared" si="324"/>
        <v>0</v>
      </c>
      <c r="L2064" s="2">
        <f>IF(F2064=0,"not processed",_xlfn.MINIFS(Processed_data!H:H,Processed_data!A:A,A2064))</f>
        <v>46100</v>
      </c>
      <c r="M2064" s="1">
        <f>IF(F2064=0,"not processed",ABS(bank_source_transactions__1[[#This Row],[transaction_date]]-Reconciliation!L2064))</f>
        <v>0</v>
      </c>
      <c r="N2064" s="1" t="str" cm="1">
        <f t="array" ref="N2064">_xlfn.IFS(M2064="not Processed", "Not Processed",M2064&gt;2,"SLA Breached",M2064&lt;=2,"Within SLA")</f>
        <v>Within SLA</v>
      </c>
      <c r="O2064" s="1" t="str">
        <f>_xlfn.XLOOKUP(A2064,Source_data!A:A,Source_data!D:D)</f>
        <v>CARD</v>
      </c>
      <c r="P2064" s="1">
        <f t="shared" si="325"/>
        <v>0</v>
      </c>
      <c r="Q2064" s="1">
        <f t="shared" si="326"/>
        <v>0</v>
      </c>
      <c r="R2064" s="1">
        <f t="shared" si="327"/>
        <v>0</v>
      </c>
      <c r="S2064" s="1">
        <f t="shared" si="328"/>
        <v>0</v>
      </c>
      <c r="T2064" s="1">
        <f t="shared" si="329"/>
        <v>0</v>
      </c>
      <c r="U2064" s="1" t="str">
        <f>_xlfn.XLOOKUP(Table3[[#This Row],[Transaction ID]],Source_data!A:A,Source_data!E:E)</f>
        <v>Hyderabad</v>
      </c>
      <c r="V2064" s="1">
        <f>_xlfn.IFNA(_xlfn.XLOOKUP(A2064,bank_processed_transactions[transaction_id],bank_processed_transactions[processing_minutes]),"")</f>
        <v>21.8</v>
      </c>
      <c r="W2064" s="31">
        <f>_xlfn.XLOOKUP(A2064,Source_data!A:A,Source_data!B:B)</f>
        <v>46100</v>
      </c>
    </row>
    <row r="2065" spans="1:23" x14ac:dyDescent="0.3">
      <c r="A2065" s="4" t="s">
        <v>4406</v>
      </c>
      <c r="B2065" s="1">
        <f>_xlfn.XLOOKUP(A2065,bank_source_transactions__1[transaction_id],bank_source_transactions__1[amount_inr])</f>
        <v>1484.13</v>
      </c>
      <c r="C2065" s="1">
        <f>_xlfn.XLOOKUP(A2065,Processed_data!A:A,Processed_data!F:F)</f>
        <v>1484.13</v>
      </c>
      <c r="D2065" s="1" t="str">
        <f>_xlfn.XLOOKUP(A2065,bank_source_transactions__1[transaction_id],bank_source_transactions__1[transaction_status])</f>
        <v>SUCCESS</v>
      </c>
      <c r="E2065" s="1" t="str">
        <f>_xlfn.XLOOKUP(A2065,Processed_data!A:A,Processed_data!G:G)</f>
        <v>SUCCESS</v>
      </c>
      <c r="F2065" s="1">
        <f>COUNTIF(bank_processed_transactions[transaction_id],A2065)</f>
        <v>1</v>
      </c>
      <c r="G2065" s="1" t="str">
        <f t="shared" si="320"/>
        <v>found</v>
      </c>
      <c r="H2065" s="1" t="str">
        <f t="shared" si="321"/>
        <v>Not Duplicate</v>
      </c>
      <c r="I2065" s="1" t="str">
        <f t="shared" si="322"/>
        <v>match</v>
      </c>
      <c r="J2065" s="1" t="str">
        <f t="shared" si="323"/>
        <v>match</v>
      </c>
      <c r="K2065" s="1">
        <f t="shared" si="324"/>
        <v>0</v>
      </c>
      <c r="L2065" s="2">
        <f>IF(F2065=0,"not processed",_xlfn.MINIFS(Processed_data!H:H,Processed_data!A:A,A2065))</f>
        <v>46039</v>
      </c>
      <c r="M2065" s="1">
        <f>IF(F2065=0,"not processed",ABS(bank_source_transactions__1[[#This Row],[transaction_date]]-Reconciliation!L2065))</f>
        <v>1</v>
      </c>
      <c r="N2065" s="1" t="str" cm="1">
        <f t="array" ref="N2065">_xlfn.IFS(M2065="not Processed", "Not Processed",M2065&gt;2,"SLA Breached",M2065&lt;=2,"Within SLA")</f>
        <v>Within SLA</v>
      </c>
      <c r="O2065" s="1" t="str">
        <f>_xlfn.XLOOKUP(A2065,Source_data!A:A,Source_data!D:D)</f>
        <v>UPI</v>
      </c>
      <c r="P2065" s="1">
        <f t="shared" si="325"/>
        <v>0</v>
      </c>
      <c r="Q2065" s="1">
        <f t="shared" si="326"/>
        <v>0</v>
      </c>
      <c r="R2065" s="1">
        <f t="shared" si="327"/>
        <v>0</v>
      </c>
      <c r="S2065" s="1">
        <f t="shared" si="328"/>
        <v>0</v>
      </c>
      <c r="T2065" s="1">
        <f t="shared" si="329"/>
        <v>0</v>
      </c>
      <c r="U2065" s="1" t="str">
        <f>_xlfn.XLOOKUP(Table3[[#This Row],[Transaction ID]],Source_data!A:A,Source_data!E:E)</f>
        <v>Mumbai</v>
      </c>
      <c r="V2065" s="1">
        <f>_xlfn.IFNA(_xlfn.XLOOKUP(A2065,bank_processed_transactions[transaction_id],bank_processed_transactions[processing_minutes]),"")</f>
        <v>9.6</v>
      </c>
      <c r="W2065" s="31">
        <f>_xlfn.XLOOKUP(A2065,Source_data!A:A,Source_data!B:B)</f>
        <v>46038</v>
      </c>
    </row>
    <row r="2066" spans="1:23" x14ac:dyDescent="0.3">
      <c r="A2066" s="3" t="s">
        <v>4206</v>
      </c>
      <c r="B2066" s="1">
        <f>_xlfn.XLOOKUP(A2066,bank_source_transactions__1[transaction_id],bank_source_transactions__1[amount_inr])</f>
        <v>718.5</v>
      </c>
      <c r="C2066" s="1">
        <f>_xlfn.XLOOKUP(A2066,Processed_data!A:A,Processed_data!F:F)</f>
        <v>718.5</v>
      </c>
      <c r="D2066" s="1" t="str">
        <f>_xlfn.XLOOKUP(A2066,bank_source_transactions__1[transaction_id],bank_source_transactions__1[transaction_status])</f>
        <v>SUCCESS</v>
      </c>
      <c r="E2066" s="1" t="str">
        <f>_xlfn.XLOOKUP(A2066,Processed_data!A:A,Processed_data!G:G)</f>
        <v>SUCCESS</v>
      </c>
      <c r="F2066" s="1">
        <f>COUNTIF(bank_processed_transactions[transaction_id],A2066)</f>
        <v>1</v>
      </c>
      <c r="G2066" s="1" t="str">
        <f t="shared" si="320"/>
        <v>found</v>
      </c>
      <c r="H2066" s="1" t="str">
        <f t="shared" si="321"/>
        <v>Not Duplicate</v>
      </c>
      <c r="I2066" s="1" t="str">
        <f t="shared" si="322"/>
        <v>match</v>
      </c>
      <c r="J2066" s="1" t="str">
        <f t="shared" si="323"/>
        <v>match</v>
      </c>
      <c r="K2066" s="1">
        <f t="shared" si="324"/>
        <v>0</v>
      </c>
      <c r="L2066" s="2">
        <f>IF(F2066=0,"not processed",_xlfn.MINIFS(Processed_data!H:H,Processed_data!A:A,A2066))</f>
        <v>46086</v>
      </c>
      <c r="M2066" s="1">
        <f>IF(F2066=0,"not processed",ABS(bank_source_transactions__1[[#This Row],[transaction_date]]-Reconciliation!L2066))</f>
        <v>2</v>
      </c>
      <c r="N2066" s="1" t="str" cm="1">
        <f t="array" ref="N2066">_xlfn.IFS(M2066="not Processed", "Not Processed",M2066&gt;2,"SLA Breached",M2066&lt;=2,"Within SLA")</f>
        <v>Within SLA</v>
      </c>
      <c r="O2066" s="1" t="str">
        <f>_xlfn.XLOOKUP(A2066,Source_data!A:A,Source_data!D:D)</f>
        <v>UPI</v>
      </c>
      <c r="P2066" s="1">
        <f t="shared" si="325"/>
        <v>0</v>
      </c>
      <c r="Q2066" s="1">
        <f t="shared" si="326"/>
        <v>0</v>
      </c>
      <c r="R2066" s="1">
        <f t="shared" si="327"/>
        <v>0</v>
      </c>
      <c r="S2066" s="1">
        <f t="shared" si="328"/>
        <v>0</v>
      </c>
      <c r="T2066" s="1">
        <f t="shared" si="329"/>
        <v>0</v>
      </c>
      <c r="U2066" s="1" t="str">
        <f>_xlfn.XLOOKUP(Table3[[#This Row],[Transaction ID]],Source_data!A:A,Source_data!E:E)</f>
        <v>Pune</v>
      </c>
      <c r="V2066" s="1">
        <f>_xlfn.IFNA(_xlfn.XLOOKUP(A2066,bank_processed_transactions[transaction_id],bank_processed_transactions[processing_minutes]),"")</f>
        <v>29.3</v>
      </c>
      <c r="W2066" s="31">
        <f>_xlfn.XLOOKUP(A2066,Source_data!A:A,Source_data!B:B)</f>
        <v>46084</v>
      </c>
    </row>
    <row r="2067" spans="1:23" x14ac:dyDescent="0.3">
      <c r="A2067" s="4" t="s">
        <v>4755</v>
      </c>
      <c r="B2067" s="1">
        <f>_xlfn.XLOOKUP(A2067,bank_source_transactions__1[transaction_id],bank_source_transactions__1[amount_inr])</f>
        <v>6380.72</v>
      </c>
      <c r="C2067" s="1">
        <f>_xlfn.XLOOKUP(A2067,Processed_data!A:A,Processed_data!F:F)</f>
        <v>6380.72</v>
      </c>
      <c r="D2067" s="1" t="str">
        <f>_xlfn.XLOOKUP(A2067,bank_source_transactions__1[transaction_id],bank_source_transactions__1[transaction_status])</f>
        <v>SUCCESS</v>
      </c>
      <c r="E2067" s="1" t="str">
        <f>_xlfn.XLOOKUP(A2067,Processed_data!A:A,Processed_data!G:G)</f>
        <v>SUCCESS</v>
      </c>
      <c r="F2067" s="1">
        <f>COUNTIF(bank_processed_transactions[transaction_id],A2067)</f>
        <v>1</v>
      </c>
      <c r="G2067" s="1" t="str">
        <f t="shared" si="320"/>
        <v>found</v>
      </c>
      <c r="H2067" s="1" t="str">
        <f t="shared" si="321"/>
        <v>Not Duplicate</v>
      </c>
      <c r="I2067" s="1" t="str">
        <f t="shared" si="322"/>
        <v>match</v>
      </c>
      <c r="J2067" s="1" t="str">
        <f t="shared" si="323"/>
        <v>match</v>
      </c>
      <c r="K2067" s="1">
        <f t="shared" si="324"/>
        <v>0</v>
      </c>
      <c r="L2067" s="2">
        <f>IF(F2067=0,"not processed",_xlfn.MINIFS(Processed_data!H:H,Processed_data!A:A,A2067))</f>
        <v>46104</v>
      </c>
      <c r="M2067" s="1">
        <f>IF(F2067=0,"not processed",ABS(bank_source_transactions__1[[#This Row],[transaction_date]]-Reconciliation!L2067))</f>
        <v>3</v>
      </c>
      <c r="N2067" s="1" t="str" cm="1">
        <f t="array" ref="N2067">_xlfn.IFS(M2067="not Processed", "Not Processed",M2067&gt;2,"SLA Breached",M2067&lt;=2,"Within SLA")</f>
        <v>SLA Breached</v>
      </c>
      <c r="O2067" s="1" t="str">
        <f>_xlfn.XLOOKUP(A2067,Source_data!A:A,Source_data!D:D)</f>
        <v>NEFT</v>
      </c>
      <c r="P2067" s="1">
        <f t="shared" si="325"/>
        <v>0</v>
      </c>
      <c r="Q2067" s="1">
        <f t="shared" si="326"/>
        <v>0</v>
      </c>
      <c r="R2067" s="1">
        <f t="shared" si="327"/>
        <v>0</v>
      </c>
      <c r="S2067" s="1">
        <f t="shared" si="328"/>
        <v>0</v>
      </c>
      <c r="T2067" s="1">
        <f t="shared" si="329"/>
        <v>1</v>
      </c>
      <c r="U2067" s="1" t="str">
        <f>_xlfn.XLOOKUP(Table3[[#This Row],[Transaction ID]],Source_data!A:A,Source_data!E:E)</f>
        <v>Mumbai</v>
      </c>
      <c r="V2067" s="1">
        <f>_xlfn.IFNA(_xlfn.XLOOKUP(A2067,bank_processed_transactions[transaction_id],bank_processed_transactions[processing_minutes]),"")</f>
        <v>52.2</v>
      </c>
      <c r="W2067" s="31">
        <f>_xlfn.XLOOKUP(A2067,Source_data!A:A,Source_data!B:B)</f>
        <v>46101</v>
      </c>
    </row>
    <row r="2068" spans="1:23" x14ac:dyDescent="0.3">
      <c r="A2068" s="3" t="s">
        <v>2945</v>
      </c>
      <c r="B2068" s="1">
        <f>_xlfn.XLOOKUP(A2068,bank_source_transactions__1[transaction_id],bank_source_transactions__1[amount_inr])</f>
        <v>6357.58</v>
      </c>
      <c r="C2068" s="1">
        <f>_xlfn.XLOOKUP(A2068,Processed_data!A:A,Processed_data!F:F)</f>
        <v>6357.58</v>
      </c>
      <c r="D2068" s="1" t="str">
        <f>_xlfn.XLOOKUP(A2068,bank_source_transactions__1[transaction_id],bank_source_transactions__1[transaction_status])</f>
        <v>SUCCESS</v>
      </c>
      <c r="E2068" s="1" t="str">
        <f>_xlfn.XLOOKUP(A2068,Processed_data!A:A,Processed_data!G:G)</f>
        <v>SUCCESS</v>
      </c>
      <c r="F2068" s="1">
        <f>COUNTIF(bank_processed_transactions[transaction_id],A2068)</f>
        <v>1</v>
      </c>
      <c r="G2068" s="1" t="str">
        <f t="shared" si="320"/>
        <v>found</v>
      </c>
      <c r="H2068" s="1" t="str">
        <f t="shared" si="321"/>
        <v>Not Duplicate</v>
      </c>
      <c r="I2068" s="1" t="str">
        <f t="shared" si="322"/>
        <v>match</v>
      </c>
      <c r="J2068" s="1" t="str">
        <f t="shared" si="323"/>
        <v>match</v>
      </c>
      <c r="K2068" s="1">
        <f t="shared" si="324"/>
        <v>0</v>
      </c>
      <c r="L2068" s="2">
        <f>IF(F2068=0,"not processed",_xlfn.MINIFS(Processed_data!H:H,Processed_data!A:A,A2068))</f>
        <v>46098</v>
      </c>
      <c r="M2068" s="1">
        <f>IF(F2068=0,"not processed",ABS(bank_source_transactions__1[[#This Row],[transaction_date]]-Reconciliation!L2068))</f>
        <v>1</v>
      </c>
      <c r="N2068" s="1" t="str" cm="1">
        <f t="array" ref="N2068">_xlfn.IFS(M2068="not Processed", "Not Processed",M2068&gt;2,"SLA Breached",M2068&lt;=2,"Within SLA")</f>
        <v>Within SLA</v>
      </c>
      <c r="O2068" s="1" t="str">
        <f>_xlfn.XLOOKUP(A2068,Source_data!A:A,Source_data!D:D)</f>
        <v>NEFT</v>
      </c>
      <c r="P2068" s="1">
        <f t="shared" si="325"/>
        <v>0</v>
      </c>
      <c r="Q2068" s="1">
        <f t="shared" si="326"/>
        <v>0</v>
      </c>
      <c r="R2068" s="1">
        <f t="shared" si="327"/>
        <v>0</v>
      </c>
      <c r="S2068" s="1">
        <f t="shared" si="328"/>
        <v>0</v>
      </c>
      <c r="T2068" s="1">
        <f t="shared" si="329"/>
        <v>0</v>
      </c>
      <c r="U2068" s="1" t="str">
        <f>_xlfn.XLOOKUP(Table3[[#This Row],[Transaction ID]],Source_data!A:A,Source_data!E:E)</f>
        <v>Pune</v>
      </c>
      <c r="V2068" s="1">
        <f>_xlfn.IFNA(_xlfn.XLOOKUP(A2068,bank_processed_transactions[transaction_id],bank_processed_transactions[processing_minutes]),"")</f>
        <v>63.4</v>
      </c>
      <c r="W2068" s="31">
        <f>_xlfn.XLOOKUP(A2068,Source_data!A:A,Source_data!B:B)</f>
        <v>46097</v>
      </c>
    </row>
    <row r="2069" spans="1:23" x14ac:dyDescent="0.3">
      <c r="A2069" s="4" t="s">
        <v>2087</v>
      </c>
      <c r="B2069" s="1">
        <f>_xlfn.XLOOKUP(A2069,bank_source_transactions__1[transaction_id],bank_source_transactions__1[amount_inr])</f>
        <v>24460.47</v>
      </c>
      <c r="C2069" s="1">
        <f>_xlfn.XLOOKUP(A2069,Processed_data!A:A,Processed_data!F:F)</f>
        <v>24460.47</v>
      </c>
      <c r="D2069" s="1" t="str">
        <f>_xlfn.XLOOKUP(A2069,bank_source_transactions__1[transaction_id],bank_source_transactions__1[transaction_status])</f>
        <v>SUCCESS</v>
      </c>
      <c r="E2069" s="1" t="str">
        <f>_xlfn.XLOOKUP(A2069,Processed_data!A:A,Processed_data!G:G)</f>
        <v>SUCCESS</v>
      </c>
      <c r="F2069" s="1">
        <f>COUNTIF(bank_processed_transactions[transaction_id],A2069)</f>
        <v>1</v>
      </c>
      <c r="G2069" s="1" t="str">
        <f t="shared" si="320"/>
        <v>found</v>
      </c>
      <c r="H2069" s="1" t="str">
        <f t="shared" si="321"/>
        <v>Not Duplicate</v>
      </c>
      <c r="I2069" s="1" t="str">
        <f t="shared" si="322"/>
        <v>match</v>
      </c>
      <c r="J2069" s="1" t="str">
        <f t="shared" si="323"/>
        <v>match</v>
      </c>
      <c r="K2069" s="1">
        <f t="shared" si="324"/>
        <v>0</v>
      </c>
      <c r="L2069" s="2">
        <f>IF(F2069=0,"not processed",_xlfn.MINIFS(Processed_data!H:H,Processed_data!A:A,A2069))</f>
        <v>46070</v>
      </c>
      <c r="M2069" s="1">
        <f>IF(F2069=0,"not processed",ABS(bank_source_transactions__1[[#This Row],[transaction_date]]-Reconciliation!L2069))</f>
        <v>1</v>
      </c>
      <c r="N2069" s="1" t="str" cm="1">
        <f t="array" ref="N2069">_xlfn.IFS(M2069="not Processed", "Not Processed",M2069&gt;2,"SLA Breached",M2069&lt;=2,"Within SLA")</f>
        <v>Within SLA</v>
      </c>
      <c r="O2069" s="1" t="str">
        <f>_xlfn.XLOOKUP(A2069,Source_data!A:A,Source_data!D:D)</f>
        <v>UPI</v>
      </c>
      <c r="P2069" s="1">
        <f t="shared" si="325"/>
        <v>0</v>
      </c>
      <c r="Q2069" s="1">
        <f t="shared" si="326"/>
        <v>0</v>
      </c>
      <c r="R2069" s="1">
        <f t="shared" si="327"/>
        <v>0</v>
      </c>
      <c r="S2069" s="1">
        <f t="shared" si="328"/>
        <v>0</v>
      </c>
      <c r="T2069" s="1">
        <f t="shared" si="329"/>
        <v>0</v>
      </c>
      <c r="U2069" s="1" t="str">
        <f>_xlfn.XLOOKUP(Table3[[#This Row],[Transaction ID]],Source_data!A:A,Source_data!E:E)</f>
        <v>Pune</v>
      </c>
      <c r="V2069" s="1">
        <f>_xlfn.IFNA(_xlfn.XLOOKUP(A2069,bank_processed_transactions[transaction_id],bank_processed_transactions[processing_minutes]),"")</f>
        <v>74.7</v>
      </c>
      <c r="W2069" s="31">
        <f>_xlfn.XLOOKUP(A2069,Source_data!A:A,Source_data!B:B)</f>
        <v>46069</v>
      </c>
    </row>
    <row r="2070" spans="1:23" x14ac:dyDescent="0.3">
      <c r="A2070" s="3" t="s">
        <v>1581</v>
      </c>
      <c r="B2070" s="1">
        <f>_xlfn.XLOOKUP(A2070,bank_source_transactions__1[transaction_id],bank_source_transactions__1[amount_inr])</f>
        <v>3381.66</v>
      </c>
      <c r="C2070" s="1">
        <f>_xlfn.XLOOKUP(A2070,Processed_data!A:A,Processed_data!F:F)</f>
        <v>3381.66</v>
      </c>
      <c r="D2070" s="1" t="str">
        <f>_xlfn.XLOOKUP(A2070,bank_source_transactions__1[transaction_id],bank_source_transactions__1[transaction_status])</f>
        <v>SUCCESS</v>
      </c>
      <c r="E2070" s="1" t="str">
        <f>_xlfn.XLOOKUP(A2070,Processed_data!A:A,Processed_data!G:G)</f>
        <v>SUCCESS</v>
      </c>
      <c r="F2070" s="1">
        <f>COUNTIF(bank_processed_transactions[transaction_id],A2070)</f>
        <v>1</v>
      </c>
      <c r="G2070" s="1" t="str">
        <f t="shared" si="320"/>
        <v>found</v>
      </c>
      <c r="H2070" s="1" t="str">
        <f t="shared" si="321"/>
        <v>Not Duplicate</v>
      </c>
      <c r="I2070" s="1" t="str">
        <f t="shared" si="322"/>
        <v>match</v>
      </c>
      <c r="J2070" s="1" t="str">
        <f t="shared" si="323"/>
        <v>match</v>
      </c>
      <c r="K2070" s="1">
        <f t="shared" si="324"/>
        <v>0</v>
      </c>
      <c r="L2070" s="2">
        <f>IF(F2070=0,"not processed",_xlfn.MINIFS(Processed_data!H:H,Processed_data!A:A,A2070))</f>
        <v>46090</v>
      </c>
      <c r="M2070" s="1">
        <f>IF(F2070=0,"not processed",ABS(bank_source_transactions__1[[#This Row],[transaction_date]]-Reconciliation!L2070))</f>
        <v>3</v>
      </c>
      <c r="N2070" s="1" t="str" cm="1">
        <f t="array" ref="N2070">_xlfn.IFS(M2070="not Processed", "Not Processed",M2070&gt;2,"SLA Breached",M2070&lt;=2,"Within SLA")</f>
        <v>SLA Breached</v>
      </c>
      <c r="O2070" s="1" t="str">
        <f>_xlfn.XLOOKUP(A2070,Source_data!A:A,Source_data!D:D)</f>
        <v>ATM</v>
      </c>
      <c r="P2070" s="1">
        <f t="shared" si="325"/>
        <v>0</v>
      </c>
      <c r="Q2070" s="1">
        <f t="shared" si="326"/>
        <v>0</v>
      </c>
      <c r="R2070" s="1">
        <f t="shared" si="327"/>
        <v>0</v>
      </c>
      <c r="S2070" s="1">
        <f t="shared" si="328"/>
        <v>0</v>
      </c>
      <c r="T2070" s="1">
        <f t="shared" si="329"/>
        <v>1</v>
      </c>
      <c r="U2070" s="1" t="str">
        <f>_xlfn.XLOOKUP(Table3[[#This Row],[Transaction ID]],Source_data!A:A,Source_data!E:E)</f>
        <v>Pune</v>
      </c>
      <c r="V2070" s="1">
        <f>_xlfn.IFNA(_xlfn.XLOOKUP(A2070,bank_processed_transactions[transaction_id],bank_processed_transactions[processing_minutes]),"")</f>
        <v>148.9</v>
      </c>
      <c r="W2070" s="31">
        <f>_xlfn.XLOOKUP(A2070,Source_data!A:A,Source_data!B:B)</f>
        <v>46087</v>
      </c>
    </row>
    <row r="2071" spans="1:23" x14ac:dyDescent="0.3">
      <c r="A2071" s="4" t="s">
        <v>2511</v>
      </c>
      <c r="B2071" s="1">
        <f>_xlfn.XLOOKUP(A2071,bank_source_transactions__1[transaction_id],bank_source_transactions__1[amount_inr])</f>
        <v>15927.07</v>
      </c>
      <c r="C2071" s="1">
        <f>_xlfn.XLOOKUP(A2071,Processed_data!A:A,Processed_data!F:F)</f>
        <v>15927.07</v>
      </c>
      <c r="D2071" s="1" t="str">
        <f>_xlfn.XLOOKUP(A2071,bank_source_transactions__1[transaction_id],bank_source_transactions__1[transaction_status])</f>
        <v>SUCCESS</v>
      </c>
      <c r="E2071" s="1" t="str">
        <f>_xlfn.XLOOKUP(A2071,Processed_data!A:A,Processed_data!G:G)</f>
        <v>SUCCESS</v>
      </c>
      <c r="F2071" s="1">
        <f>COUNTIF(bank_processed_transactions[transaction_id],A2071)</f>
        <v>1</v>
      </c>
      <c r="G2071" s="1" t="str">
        <f t="shared" si="320"/>
        <v>found</v>
      </c>
      <c r="H2071" s="1" t="str">
        <f t="shared" si="321"/>
        <v>Not Duplicate</v>
      </c>
      <c r="I2071" s="1" t="str">
        <f t="shared" si="322"/>
        <v>match</v>
      </c>
      <c r="J2071" s="1" t="str">
        <f t="shared" si="323"/>
        <v>match</v>
      </c>
      <c r="K2071" s="1">
        <f t="shared" si="324"/>
        <v>0</v>
      </c>
      <c r="L2071" s="2">
        <f>IF(F2071=0,"not processed",_xlfn.MINIFS(Processed_data!H:H,Processed_data!A:A,A2071))</f>
        <v>46054</v>
      </c>
      <c r="M2071" s="1">
        <f>IF(F2071=0,"not processed",ABS(bank_source_transactions__1[[#This Row],[transaction_date]]-Reconciliation!L2071))</f>
        <v>2</v>
      </c>
      <c r="N2071" s="1" t="str" cm="1">
        <f t="array" ref="N2071">_xlfn.IFS(M2071="not Processed", "Not Processed",M2071&gt;2,"SLA Breached",M2071&lt;=2,"Within SLA")</f>
        <v>Within SLA</v>
      </c>
      <c r="O2071" s="1" t="str">
        <f>_xlfn.XLOOKUP(A2071,Source_data!A:A,Source_data!D:D)</f>
        <v>UPI</v>
      </c>
      <c r="P2071" s="1">
        <f t="shared" si="325"/>
        <v>0</v>
      </c>
      <c r="Q2071" s="1">
        <f t="shared" si="326"/>
        <v>0</v>
      </c>
      <c r="R2071" s="1">
        <f t="shared" si="327"/>
        <v>0</v>
      </c>
      <c r="S2071" s="1">
        <f t="shared" si="328"/>
        <v>0</v>
      </c>
      <c r="T2071" s="1">
        <f t="shared" si="329"/>
        <v>0</v>
      </c>
      <c r="U2071" s="1" t="str">
        <f>_xlfn.XLOOKUP(Table3[[#This Row],[Transaction ID]],Source_data!A:A,Source_data!E:E)</f>
        <v>Pune</v>
      </c>
      <c r="V2071" s="1">
        <f>_xlfn.IFNA(_xlfn.XLOOKUP(A2071,bank_processed_transactions[transaction_id],bank_processed_transactions[processing_minutes]),"")</f>
        <v>3.2</v>
      </c>
      <c r="W2071" s="31">
        <f>_xlfn.XLOOKUP(A2071,Source_data!A:A,Source_data!B:B)</f>
        <v>46052</v>
      </c>
    </row>
    <row r="2072" spans="1:23" x14ac:dyDescent="0.3">
      <c r="A2072" s="3" t="s">
        <v>4899</v>
      </c>
      <c r="B2072" s="1">
        <f>_xlfn.XLOOKUP(A2072,bank_source_transactions__1[transaction_id],bank_source_transactions__1[amount_inr])</f>
        <v>664.12</v>
      </c>
      <c r="C2072" s="1">
        <f>_xlfn.XLOOKUP(A2072,Processed_data!A:A,Processed_data!F:F)</f>
        <v>664.12</v>
      </c>
      <c r="D2072" s="1" t="str">
        <f>_xlfn.XLOOKUP(A2072,bank_source_transactions__1[transaction_id],bank_source_transactions__1[transaction_status])</f>
        <v>SUCCESS</v>
      </c>
      <c r="E2072" s="1" t="str">
        <f>_xlfn.XLOOKUP(A2072,Processed_data!A:A,Processed_data!G:G)</f>
        <v>SUCCESS</v>
      </c>
      <c r="F2072" s="1">
        <f>COUNTIF(bank_processed_transactions[transaction_id],A2072)</f>
        <v>1</v>
      </c>
      <c r="G2072" s="1" t="str">
        <f t="shared" si="320"/>
        <v>found</v>
      </c>
      <c r="H2072" s="1" t="str">
        <f t="shared" si="321"/>
        <v>Not Duplicate</v>
      </c>
      <c r="I2072" s="1" t="str">
        <f t="shared" si="322"/>
        <v>match</v>
      </c>
      <c r="J2072" s="1" t="str">
        <f t="shared" si="323"/>
        <v>match</v>
      </c>
      <c r="K2072" s="1">
        <f t="shared" si="324"/>
        <v>0</v>
      </c>
      <c r="L2072" s="2">
        <f>IF(F2072=0,"not processed",_xlfn.MINIFS(Processed_data!H:H,Processed_data!A:A,A2072))</f>
        <v>46042</v>
      </c>
      <c r="M2072" s="1">
        <f>IF(F2072=0,"not processed",ABS(bank_source_transactions__1[[#This Row],[transaction_date]]-Reconciliation!L2072))</f>
        <v>2</v>
      </c>
      <c r="N2072" s="1" t="str" cm="1">
        <f t="array" ref="N2072">_xlfn.IFS(M2072="not Processed", "Not Processed",M2072&gt;2,"SLA Breached",M2072&lt;=2,"Within SLA")</f>
        <v>Within SLA</v>
      </c>
      <c r="O2072" s="1" t="str">
        <f>_xlfn.XLOOKUP(A2072,Source_data!A:A,Source_data!D:D)</f>
        <v>UPI</v>
      </c>
      <c r="P2072" s="1">
        <f t="shared" si="325"/>
        <v>0</v>
      </c>
      <c r="Q2072" s="1">
        <f t="shared" si="326"/>
        <v>0</v>
      </c>
      <c r="R2072" s="1">
        <f t="shared" si="327"/>
        <v>0</v>
      </c>
      <c r="S2072" s="1">
        <f t="shared" si="328"/>
        <v>0</v>
      </c>
      <c r="T2072" s="1">
        <f t="shared" si="329"/>
        <v>0</v>
      </c>
      <c r="U2072" s="1" t="str">
        <f>_xlfn.XLOOKUP(Table3[[#This Row],[Transaction ID]],Source_data!A:A,Source_data!E:E)</f>
        <v>Mumbai</v>
      </c>
      <c r="V2072" s="1">
        <f>_xlfn.IFNA(_xlfn.XLOOKUP(A2072,bank_processed_transactions[transaction_id],bank_processed_transactions[processing_minutes]),"")</f>
        <v>14.3</v>
      </c>
      <c r="W2072" s="31">
        <f>_xlfn.XLOOKUP(A2072,Source_data!A:A,Source_data!B:B)</f>
        <v>46040</v>
      </c>
    </row>
    <row r="2073" spans="1:23" x14ac:dyDescent="0.3">
      <c r="A2073" s="4" t="s">
        <v>1217</v>
      </c>
      <c r="B2073" s="1">
        <f>_xlfn.XLOOKUP(A2073,bank_source_transactions__1[transaction_id],bank_source_transactions__1[amount_inr])</f>
        <v>2955.6</v>
      </c>
      <c r="C2073" s="1">
        <f>_xlfn.XLOOKUP(A2073,Processed_data!A:A,Processed_data!F:F)</f>
        <v>2955.6</v>
      </c>
      <c r="D2073" s="1" t="str">
        <f>_xlfn.XLOOKUP(A2073,bank_source_transactions__1[transaction_id],bank_source_transactions__1[transaction_status])</f>
        <v>REVERSED</v>
      </c>
      <c r="E2073" s="1" t="str">
        <f>_xlfn.XLOOKUP(A2073,Processed_data!A:A,Processed_data!G:G)</f>
        <v>REVERSED</v>
      </c>
      <c r="F2073" s="1">
        <f>COUNTIF(bank_processed_transactions[transaction_id],A2073)</f>
        <v>1</v>
      </c>
      <c r="G2073" s="1" t="str">
        <f t="shared" si="320"/>
        <v>found</v>
      </c>
      <c r="H2073" s="1" t="str">
        <f t="shared" si="321"/>
        <v>Not Duplicate</v>
      </c>
      <c r="I2073" s="1" t="str">
        <f t="shared" si="322"/>
        <v>match</v>
      </c>
      <c r="J2073" s="1" t="str">
        <f t="shared" si="323"/>
        <v>match</v>
      </c>
      <c r="K2073" s="1">
        <f t="shared" si="324"/>
        <v>0</v>
      </c>
      <c r="L2073" s="2">
        <f>IF(F2073=0,"not processed",_xlfn.MINIFS(Processed_data!H:H,Processed_data!A:A,A2073))</f>
        <v>46112</v>
      </c>
      <c r="M2073" s="1">
        <f>IF(F2073=0,"not processed",ABS(bank_source_transactions__1[[#This Row],[transaction_date]]-Reconciliation!L2073))</f>
        <v>3</v>
      </c>
      <c r="N2073" s="1" t="str" cm="1">
        <f t="array" ref="N2073">_xlfn.IFS(M2073="not Processed", "Not Processed",M2073&gt;2,"SLA Breached",M2073&lt;=2,"Within SLA")</f>
        <v>SLA Breached</v>
      </c>
      <c r="O2073" s="1" t="str">
        <f>_xlfn.XLOOKUP(A2073,Source_data!A:A,Source_data!D:D)</f>
        <v>UPI</v>
      </c>
      <c r="P2073" s="1">
        <f t="shared" si="325"/>
        <v>0</v>
      </c>
      <c r="Q2073" s="1">
        <f t="shared" si="326"/>
        <v>0</v>
      </c>
      <c r="R2073" s="1">
        <f t="shared" si="327"/>
        <v>0</v>
      </c>
      <c r="S2073" s="1">
        <f t="shared" si="328"/>
        <v>0</v>
      </c>
      <c r="T2073" s="1">
        <f t="shared" si="329"/>
        <v>1</v>
      </c>
      <c r="U2073" s="1" t="str">
        <f>_xlfn.XLOOKUP(Table3[[#This Row],[Transaction ID]],Source_data!A:A,Source_data!E:E)</f>
        <v>Hyderabad</v>
      </c>
      <c r="V2073" s="1">
        <f>_xlfn.IFNA(_xlfn.XLOOKUP(A2073,bank_processed_transactions[transaction_id],bank_processed_transactions[processing_minutes]),"")</f>
        <v>10.6</v>
      </c>
      <c r="W2073" s="31">
        <f>_xlfn.XLOOKUP(A2073,Source_data!A:A,Source_data!B:B)</f>
        <v>46109</v>
      </c>
    </row>
    <row r="2074" spans="1:23" x14ac:dyDescent="0.3">
      <c r="A2074" s="3" t="s">
        <v>5030</v>
      </c>
      <c r="B2074" s="1">
        <f>_xlfn.XLOOKUP(A2074,bank_source_transactions__1[transaction_id],bank_source_transactions__1[amount_inr])</f>
        <v>3149.94</v>
      </c>
      <c r="C2074" s="1" t="e">
        <f>_xlfn.XLOOKUP(A2074,Processed_data!A:A,Processed_data!F:F)</f>
        <v>#N/A</v>
      </c>
      <c r="D2074" s="1" t="str">
        <f>_xlfn.XLOOKUP(A2074,bank_source_transactions__1[transaction_id],bank_source_transactions__1[transaction_status])</f>
        <v>SUCCESS</v>
      </c>
      <c r="E2074" s="1" t="e">
        <f>_xlfn.XLOOKUP(A2074,Processed_data!A:A,Processed_data!G:G)</f>
        <v>#N/A</v>
      </c>
      <c r="F2074" s="1">
        <f>COUNTIF(bank_processed_transactions[transaction_id],A2074)</f>
        <v>0</v>
      </c>
      <c r="G2074" s="1" t="str">
        <f t="shared" si="320"/>
        <v>missing</v>
      </c>
      <c r="H2074" s="1" t="str">
        <f t="shared" si="321"/>
        <v>Not Duplicate</v>
      </c>
      <c r="I2074" s="1" t="str">
        <f t="shared" si="322"/>
        <v>not processed</v>
      </c>
      <c r="J2074" s="1" t="str">
        <f t="shared" si="323"/>
        <v>not processed</v>
      </c>
      <c r="K2074" s="1" t="str">
        <f t="shared" si="324"/>
        <v>missing</v>
      </c>
      <c r="L2074" s="2" t="str">
        <f>IF(F2074=0,"not processed",_xlfn.MINIFS(Processed_data!H:H,Processed_data!A:A,A2074))</f>
        <v>not processed</v>
      </c>
      <c r="M2074" s="1" t="str">
        <f>IF(F2074=0,"not processed",ABS(bank_source_transactions__1[[#This Row],[transaction_date]]-Reconciliation!L2074))</f>
        <v>not processed</v>
      </c>
      <c r="N2074" s="1" t="str" cm="1">
        <f t="array" ref="N2074">_xlfn.IFS(M2074="not Processed", "Not Processed",M2074&gt;2,"SLA Breached",M2074&lt;=2,"Within SLA")</f>
        <v>Not Processed</v>
      </c>
      <c r="O2074" s="1" t="str">
        <f>_xlfn.XLOOKUP(A2074,Source_data!A:A,Source_data!D:D)</f>
        <v>IMPS</v>
      </c>
      <c r="P2074" s="1">
        <f t="shared" si="325"/>
        <v>1</v>
      </c>
      <c r="Q2074" s="1">
        <f t="shared" si="326"/>
        <v>0</v>
      </c>
      <c r="R2074" s="1">
        <f t="shared" si="327"/>
        <v>0</v>
      </c>
      <c r="S2074" s="1">
        <f t="shared" si="328"/>
        <v>0</v>
      </c>
      <c r="T2074" s="1">
        <f t="shared" si="329"/>
        <v>0</v>
      </c>
      <c r="U2074" s="1" t="str">
        <f>_xlfn.XLOOKUP(Table3[[#This Row],[Transaction ID]],Source_data!A:A,Source_data!E:E)</f>
        <v>Hyderabad</v>
      </c>
      <c r="V2074" s="1" t="str">
        <f>_xlfn.IFNA(_xlfn.XLOOKUP(A2074,bank_processed_transactions[transaction_id],bank_processed_transactions[processing_minutes]),"")</f>
        <v/>
      </c>
      <c r="W2074" s="31">
        <f>_xlfn.XLOOKUP(A2074,Source_data!A:A,Source_data!B:B)</f>
        <v>46026</v>
      </c>
    </row>
    <row r="2075" spans="1:23" x14ac:dyDescent="0.3">
      <c r="A2075" s="4" t="s">
        <v>821</v>
      </c>
      <c r="B2075" s="1">
        <f>_xlfn.XLOOKUP(A2075,bank_source_transactions__1[transaction_id],bank_source_transactions__1[amount_inr])</f>
        <v>7238.98</v>
      </c>
      <c r="C2075" s="1">
        <f>_xlfn.XLOOKUP(A2075,Processed_data!A:A,Processed_data!F:F)</f>
        <v>7238.98</v>
      </c>
      <c r="D2075" s="1" t="str">
        <f>_xlfn.XLOOKUP(A2075,bank_source_transactions__1[transaction_id],bank_source_transactions__1[transaction_status])</f>
        <v>SUCCESS</v>
      </c>
      <c r="E2075" s="1" t="str">
        <f>_xlfn.XLOOKUP(A2075,Processed_data!A:A,Processed_data!G:G)</f>
        <v>SUCCESS</v>
      </c>
      <c r="F2075" s="1">
        <f>COUNTIF(bank_processed_transactions[transaction_id],A2075)</f>
        <v>1</v>
      </c>
      <c r="G2075" s="1" t="str">
        <f t="shared" si="320"/>
        <v>found</v>
      </c>
      <c r="H2075" s="1" t="str">
        <f t="shared" si="321"/>
        <v>Not Duplicate</v>
      </c>
      <c r="I2075" s="1" t="str">
        <f t="shared" si="322"/>
        <v>match</v>
      </c>
      <c r="J2075" s="1" t="str">
        <f t="shared" si="323"/>
        <v>match</v>
      </c>
      <c r="K2075" s="1">
        <f t="shared" si="324"/>
        <v>0</v>
      </c>
      <c r="L2075" s="2">
        <f>IF(F2075=0,"not processed",_xlfn.MINIFS(Processed_data!H:H,Processed_data!A:A,A2075))</f>
        <v>46104</v>
      </c>
      <c r="M2075" s="1">
        <f>IF(F2075=0,"not processed",ABS(bank_source_transactions__1[[#This Row],[transaction_date]]-Reconciliation!L2075))</f>
        <v>1</v>
      </c>
      <c r="N2075" s="1" t="str" cm="1">
        <f t="array" ref="N2075">_xlfn.IFS(M2075="not Processed", "Not Processed",M2075&gt;2,"SLA Breached",M2075&lt;=2,"Within SLA")</f>
        <v>Within SLA</v>
      </c>
      <c r="O2075" s="1" t="str">
        <f>_xlfn.XLOOKUP(A2075,Source_data!A:A,Source_data!D:D)</f>
        <v>UPI</v>
      </c>
      <c r="P2075" s="1">
        <f t="shared" si="325"/>
        <v>0</v>
      </c>
      <c r="Q2075" s="1">
        <f t="shared" si="326"/>
        <v>0</v>
      </c>
      <c r="R2075" s="1">
        <f t="shared" si="327"/>
        <v>0</v>
      </c>
      <c r="S2075" s="1">
        <f t="shared" si="328"/>
        <v>0</v>
      </c>
      <c r="T2075" s="1">
        <f t="shared" si="329"/>
        <v>0</v>
      </c>
      <c r="U2075" s="1" t="str">
        <f>_xlfn.XLOOKUP(Table3[[#This Row],[Transaction ID]],Source_data!A:A,Source_data!E:E)</f>
        <v>Mumbai</v>
      </c>
      <c r="V2075" s="1">
        <f>_xlfn.IFNA(_xlfn.XLOOKUP(A2075,bank_processed_transactions[transaction_id],bank_processed_transactions[processing_minutes]),"")</f>
        <v>6.4</v>
      </c>
      <c r="W2075" s="31">
        <f>_xlfn.XLOOKUP(A2075,Source_data!A:A,Source_data!B:B)</f>
        <v>46103</v>
      </c>
    </row>
    <row r="2076" spans="1:23" x14ac:dyDescent="0.3">
      <c r="A2076" s="3" t="s">
        <v>4479</v>
      </c>
      <c r="B2076" s="1">
        <f>_xlfn.XLOOKUP(A2076,bank_source_transactions__1[transaction_id],bank_source_transactions__1[amount_inr])</f>
        <v>12167.3</v>
      </c>
      <c r="C2076" s="1">
        <f>_xlfn.XLOOKUP(A2076,Processed_data!A:A,Processed_data!F:F)</f>
        <v>12167.3</v>
      </c>
      <c r="D2076" s="1" t="str">
        <f>_xlfn.XLOOKUP(A2076,bank_source_transactions__1[transaction_id],bank_source_transactions__1[transaction_status])</f>
        <v>SUCCESS</v>
      </c>
      <c r="E2076" s="1" t="str">
        <f>_xlfn.XLOOKUP(A2076,Processed_data!A:A,Processed_data!G:G)</f>
        <v>SUCCESS</v>
      </c>
      <c r="F2076" s="1">
        <f>COUNTIF(bank_processed_transactions[transaction_id],A2076)</f>
        <v>1</v>
      </c>
      <c r="G2076" s="1" t="str">
        <f t="shared" si="320"/>
        <v>found</v>
      </c>
      <c r="H2076" s="1" t="str">
        <f t="shared" si="321"/>
        <v>Not Duplicate</v>
      </c>
      <c r="I2076" s="1" t="str">
        <f t="shared" si="322"/>
        <v>match</v>
      </c>
      <c r="J2076" s="1" t="str">
        <f t="shared" si="323"/>
        <v>match</v>
      </c>
      <c r="K2076" s="1">
        <f t="shared" si="324"/>
        <v>0</v>
      </c>
      <c r="L2076" s="2">
        <f>IF(F2076=0,"not processed",_xlfn.MINIFS(Processed_data!H:H,Processed_data!A:A,A2076))</f>
        <v>46053</v>
      </c>
      <c r="M2076" s="1">
        <f>IF(F2076=0,"not processed",ABS(bank_source_transactions__1[[#This Row],[transaction_date]]-Reconciliation!L2076))</f>
        <v>2</v>
      </c>
      <c r="N2076" s="1" t="str" cm="1">
        <f t="array" ref="N2076">_xlfn.IFS(M2076="not Processed", "Not Processed",M2076&gt;2,"SLA Breached",M2076&lt;=2,"Within SLA")</f>
        <v>Within SLA</v>
      </c>
      <c r="O2076" s="1" t="str">
        <f>_xlfn.XLOOKUP(A2076,Source_data!A:A,Source_data!D:D)</f>
        <v>NEFT</v>
      </c>
      <c r="P2076" s="1">
        <f t="shared" si="325"/>
        <v>0</v>
      </c>
      <c r="Q2076" s="1">
        <f t="shared" si="326"/>
        <v>0</v>
      </c>
      <c r="R2076" s="1">
        <f t="shared" si="327"/>
        <v>0</v>
      </c>
      <c r="S2076" s="1">
        <f t="shared" si="328"/>
        <v>0</v>
      </c>
      <c r="T2076" s="1">
        <f t="shared" si="329"/>
        <v>0</v>
      </c>
      <c r="U2076" s="1" t="str">
        <f>_xlfn.XLOOKUP(Table3[[#This Row],[Transaction ID]],Source_data!A:A,Source_data!E:E)</f>
        <v>Pune</v>
      </c>
      <c r="V2076" s="1">
        <f>_xlfn.IFNA(_xlfn.XLOOKUP(A2076,bank_processed_transactions[transaction_id],bank_processed_transactions[processing_minutes]),"")</f>
        <v>87.7</v>
      </c>
      <c r="W2076" s="31">
        <f>_xlfn.XLOOKUP(A2076,Source_data!A:A,Source_data!B:B)</f>
        <v>46051</v>
      </c>
    </row>
    <row r="2077" spans="1:23" x14ac:dyDescent="0.3">
      <c r="A2077" s="4" t="s">
        <v>450</v>
      </c>
      <c r="B2077" s="1">
        <f>_xlfn.XLOOKUP(A2077,bank_source_transactions__1[transaction_id],bank_source_transactions__1[amount_inr])</f>
        <v>7495.78</v>
      </c>
      <c r="C2077" s="1">
        <f>_xlfn.XLOOKUP(A2077,Processed_data!A:A,Processed_data!F:F)</f>
        <v>7495.78</v>
      </c>
      <c r="D2077" s="1" t="str">
        <f>_xlfn.XLOOKUP(A2077,bank_source_transactions__1[transaction_id],bank_source_transactions__1[transaction_status])</f>
        <v>SUCCESS</v>
      </c>
      <c r="E2077" s="1" t="str">
        <f>_xlfn.XLOOKUP(A2077,Processed_data!A:A,Processed_data!G:G)</f>
        <v>SUCCESS</v>
      </c>
      <c r="F2077" s="1">
        <f>COUNTIF(bank_processed_transactions[transaction_id],A2077)</f>
        <v>1</v>
      </c>
      <c r="G2077" s="1" t="str">
        <f t="shared" si="320"/>
        <v>found</v>
      </c>
      <c r="H2077" s="1" t="str">
        <f t="shared" si="321"/>
        <v>Not Duplicate</v>
      </c>
      <c r="I2077" s="1" t="str">
        <f t="shared" si="322"/>
        <v>match</v>
      </c>
      <c r="J2077" s="1" t="str">
        <f t="shared" si="323"/>
        <v>match</v>
      </c>
      <c r="K2077" s="1">
        <f t="shared" si="324"/>
        <v>0</v>
      </c>
      <c r="L2077" s="2">
        <f>IF(F2077=0,"not processed",_xlfn.MINIFS(Processed_data!H:H,Processed_data!A:A,A2077))</f>
        <v>46069</v>
      </c>
      <c r="M2077" s="1">
        <f>IF(F2077=0,"not processed",ABS(bank_source_transactions__1[[#This Row],[transaction_date]]-Reconciliation!L2077))</f>
        <v>0</v>
      </c>
      <c r="N2077" s="1" t="str" cm="1">
        <f t="array" ref="N2077">_xlfn.IFS(M2077="not Processed", "Not Processed",M2077&gt;2,"SLA Breached",M2077&lt;=2,"Within SLA")</f>
        <v>Within SLA</v>
      </c>
      <c r="O2077" s="1" t="str">
        <f>_xlfn.XLOOKUP(A2077,Source_data!A:A,Source_data!D:D)</f>
        <v>NEFT</v>
      </c>
      <c r="P2077" s="1">
        <f t="shared" si="325"/>
        <v>0</v>
      </c>
      <c r="Q2077" s="1">
        <f t="shared" si="326"/>
        <v>0</v>
      </c>
      <c r="R2077" s="1">
        <f t="shared" si="327"/>
        <v>0</v>
      </c>
      <c r="S2077" s="1">
        <f t="shared" si="328"/>
        <v>0</v>
      </c>
      <c r="T2077" s="1">
        <f t="shared" si="329"/>
        <v>0</v>
      </c>
      <c r="U2077" s="1" t="str">
        <f>_xlfn.XLOOKUP(Table3[[#This Row],[Transaction ID]],Source_data!A:A,Source_data!E:E)</f>
        <v>Bengaluru</v>
      </c>
      <c r="V2077" s="1">
        <f>_xlfn.IFNA(_xlfn.XLOOKUP(A2077,bank_processed_transactions[transaction_id],bank_processed_transactions[processing_minutes]),"")</f>
        <v>29.8</v>
      </c>
      <c r="W2077" s="31">
        <f>_xlfn.XLOOKUP(A2077,Source_data!A:A,Source_data!B:B)</f>
        <v>46069</v>
      </c>
    </row>
    <row r="2078" spans="1:23" x14ac:dyDescent="0.3">
      <c r="A2078" s="3" t="s">
        <v>2181</v>
      </c>
      <c r="B2078" s="1">
        <f>_xlfn.XLOOKUP(A2078,bank_source_transactions__1[transaction_id],bank_source_transactions__1[amount_inr])</f>
        <v>2651.5</v>
      </c>
      <c r="C2078" s="1">
        <f>_xlfn.XLOOKUP(A2078,Processed_data!A:A,Processed_data!F:F)</f>
        <v>2651.5</v>
      </c>
      <c r="D2078" s="1" t="str">
        <f>_xlfn.XLOOKUP(A2078,bank_source_transactions__1[transaction_id],bank_source_transactions__1[transaction_status])</f>
        <v>SUCCESS</v>
      </c>
      <c r="E2078" s="1" t="str">
        <f>_xlfn.XLOOKUP(A2078,Processed_data!A:A,Processed_data!G:G)</f>
        <v>SUCCESS</v>
      </c>
      <c r="F2078" s="1">
        <f>COUNTIF(bank_processed_transactions[transaction_id],A2078)</f>
        <v>1</v>
      </c>
      <c r="G2078" s="1" t="str">
        <f t="shared" si="320"/>
        <v>found</v>
      </c>
      <c r="H2078" s="1" t="str">
        <f t="shared" si="321"/>
        <v>Not Duplicate</v>
      </c>
      <c r="I2078" s="1" t="str">
        <f t="shared" si="322"/>
        <v>match</v>
      </c>
      <c r="J2078" s="1" t="str">
        <f t="shared" si="323"/>
        <v>match</v>
      </c>
      <c r="K2078" s="1">
        <f t="shared" si="324"/>
        <v>0</v>
      </c>
      <c r="L2078" s="2">
        <f>IF(F2078=0,"not processed",_xlfn.MINIFS(Processed_data!H:H,Processed_data!A:A,A2078))</f>
        <v>46061</v>
      </c>
      <c r="M2078" s="1">
        <f>IF(F2078=0,"not processed",ABS(bank_source_transactions__1[[#This Row],[transaction_date]]-Reconciliation!L2078))</f>
        <v>2</v>
      </c>
      <c r="N2078" s="1" t="str" cm="1">
        <f t="array" ref="N2078">_xlfn.IFS(M2078="not Processed", "Not Processed",M2078&gt;2,"SLA Breached",M2078&lt;=2,"Within SLA")</f>
        <v>Within SLA</v>
      </c>
      <c r="O2078" s="1" t="str">
        <f>_xlfn.XLOOKUP(A2078,Source_data!A:A,Source_data!D:D)</f>
        <v>UPI</v>
      </c>
      <c r="P2078" s="1">
        <f t="shared" si="325"/>
        <v>0</v>
      </c>
      <c r="Q2078" s="1">
        <f t="shared" si="326"/>
        <v>0</v>
      </c>
      <c r="R2078" s="1">
        <f t="shared" si="327"/>
        <v>0</v>
      </c>
      <c r="S2078" s="1">
        <f t="shared" si="328"/>
        <v>0</v>
      </c>
      <c r="T2078" s="1">
        <f t="shared" si="329"/>
        <v>0</v>
      </c>
      <c r="U2078" s="1" t="str">
        <f>_xlfn.XLOOKUP(Table3[[#This Row],[Transaction ID]],Source_data!A:A,Source_data!E:E)</f>
        <v>Bengaluru</v>
      </c>
      <c r="V2078" s="1">
        <f>_xlfn.IFNA(_xlfn.XLOOKUP(A2078,bank_processed_transactions[transaction_id],bank_processed_transactions[processing_minutes]),"")</f>
        <v>47.2</v>
      </c>
      <c r="W2078" s="31">
        <f>_xlfn.XLOOKUP(A2078,Source_data!A:A,Source_data!B:B)</f>
        <v>46059</v>
      </c>
    </row>
    <row r="2079" spans="1:23" x14ac:dyDescent="0.3">
      <c r="A2079" s="4" t="s">
        <v>2615</v>
      </c>
      <c r="B2079" s="1">
        <f>_xlfn.XLOOKUP(A2079,bank_source_transactions__1[transaction_id],bank_source_transactions__1[amount_inr])</f>
        <v>4005.76</v>
      </c>
      <c r="C2079" s="1">
        <f>_xlfn.XLOOKUP(A2079,Processed_data!A:A,Processed_data!F:F)</f>
        <v>4005.76</v>
      </c>
      <c r="D2079" s="1" t="str">
        <f>_xlfn.XLOOKUP(A2079,bank_source_transactions__1[transaction_id],bank_source_transactions__1[transaction_status])</f>
        <v>SUCCESS</v>
      </c>
      <c r="E2079" s="1" t="str">
        <f>_xlfn.XLOOKUP(A2079,Processed_data!A:A,Processed_data!G:G)</f>
        <v>SUCCESS</v>
      </c>
      <c r="F2079" s="1">
        <f>COUNTIF(bank_processed_transactions[transaction_id],A2079)</f>
        <v>1</v>
      </c>
      <c r="G2079" s="1" t="str">
        <f t="shared" si="320"/>
        <v>found</v>
      </c>
      <c r="H2079" s="1" t="str">
        <f t="shared" si="321"/>
        <v>Not Duplicate</v>
      </c>
      <c r="I2079" s="1" t="str">
        <f t="shared" si="322"/>
        <v>match</v>
      </c>
      <c r="J2079" s="1" t="str">
        <f t="shared" si="323"/>
        <v>match</v>
      </c>
      <c r="K2079" s="1">
        <f t="shared" si="324"/>
        <v>0</v>
      </c>
      <c r="L2079" s="2">
        <f>IF(F2079=0,"not processed",_xlfn.MINIFS(Processed_data!H:H,Processed_data!A:A,A2079))</f>
        <v>46073</v>
      </c>
      <c r="M2079" s="1">
        <f>IF(F2079=0,"not processed",ABS(bank_source_transactions__1[[#This Row],[transaction_date]]-Reconciliation!L2079))</f>
        <v>1</v>
      </c>
      <c r="N2079" s="1" t="str" cm="1">
        <f t="array" ref="N2079">_xlfn.IFS(M2079="not Processed", "Not Processed",M2079&gt;2,"SLA Breached",M2079&lt;=2,"Within SLA")</f>
        <v>Within SLA</v>
      </c>
      <c r="O2079" s="1" t="str">
        <f>_xlfn.XLOOKUP(A2079,Source_data!A:A,Source_data!D:D)</f>
        <v>IMPS</v>
      </c>
      <c r="P2079" s="1">
        <f t="shared" si="325"/>
        <v>0</v>
      </c>
      <c r="Q2079" s="1">
        <f t="shared" si="326"/>
        <v>0</v>
      </c>
      <c r="R2079" s="1">
        <f t="shared" si="327"/>
        <v>0</v>
      </c>
      <c r="S2079" s="1">
        <f t="shared" si="328"/>
        <v>0</v>
      </c>
      <c r="T2079" s="1">
        <f t="shared" si="329"/>
        <v>0</v>
      </c>
      <c r="U2079" s="1" t="str">
        <f>_xlfn.XLOOKUP(Table3[[#This Row],[Transaction ID]],Source_data!A:A,Source_data!E:E)</f>
        <v>Bengaluru</v>
      </c>
      <c r="V2079" s="1">
        <f>_xlfn.IFNA(_xlfn.XLOOKUP(A2079,bank_processed_transactions[transaction_id],bank_processed_transactions[processing_minutes]),"")</f>
        <v>39.700000000000003</v>
      </c>
      <c r="W2079" s="31">
        <f>_xlfn.XLOOKUP(A2079,Source_data!A:A,Source_data!B:B)</f>
        <v>46072</v>
      </c>
    </row>
    <row r="2080" spans="1:23" x14ac:dyDescent="0.3">
      <c r="A2080" s="3" t="s">
        <v>4082</v>
      </c>
      <c r="B2080" s="1">
        <f>_xlfn.XLOOKUP(A2080,bank_source_transactions__1[transaction_id],bank_source_transactions__1[amount_inr])</f>
        <v>1723.93</v>
      </c>
      <c r="C2080" s="1">
        <f>_xlfn.XLOOKUP(A2080,Processed_data!A:A,Processed_data!F:F)</f>
        <v>1723.93</v>
      </c>
      <c r="D2080" s="1" t="str">
        <f>_xlfn.XLOOKUP(A2080,bank_source_transactions__1[transaction_id],bank_source_transactions__1[transaction_status])</f>
        <v>SUCCESS</v>
      </c>
      <c r="E2080" s="1" t="str">
        <f>_xlfn.XLOOKUP(A2080,Processed_data!A:A,Processed_data!G:G)</f>
        <v>SUCCESS</v>
      </c>
      <c r="F2080" s="1">
        <f>COUNTIF(bank_processed_transactions[transaction_id],A2080)</f>
        <v>1</v>
      </c>
      <c r="G2080" s="1" t="str">
        <f t="shared" si="320"/>
        <v>found</v>
      </c>
      <c r="H2080" s="1" t="str">
        <f t="shared" si="321"/>
        <v>Not Duplicate</v>
      </c>
      <c r="I2080" s="1" t="str">
        <f t="shared" si="322"/>
        <v>match</v>
      </c>
      <c r="J2080" s="1" t="str">
        <f t="shared" si="323"/>
        <v>match</v>
      </c>
      <c r="K2080" s="1">
        <f t="shared" si="324"/>
        <v>0</v>
      </c>
      <c r="L2080" s="2">
        <f>IF(F2080=0,"not processed",_xlfn.MINIFS(Processed_data!H:H,Processed_data!A:A,A2080))</f>
        <v>46069</v>
      </c>
      <c r="M2080" s="1">
        <f>IF(F2080=0,"not processed",ABS(bank_source_transactions__1[[#This Row],[transaction_date]]-Reconciliation!L2080))</f>
        <v>0</v>
      </c>
      <c r="N2080" s="1" t="str" cm="1">
        <f t="array" ref="N2080">_xlfn.IFS(M2080="not Processed", "Not Processed",M2080&gt;2,"SLA Breached",M2080&lt;=2,"Within SLA")</f>
        <v>Within SLA</v>
      </c>
      <c r="O2080" s="1" t="str">
        <f>_xlfn.XLOOKUP(A2080,Source_data!A:A,Source_data!D:D)</f>
        <v>NEFT</v>
      </c>
      <c r="P2080" s="1">
        <f t="shared" si="325"/>
        <v>0</v>
      </c>
      <c r="Q2080" s="1">
        <f t="shared" si="326"/>
        <v>0</v>
      </c>
      <c r="R2080" s="1">
        <f t="shared" si="327"/>
        <v>0</v>
      </c>
      <c r="S2080" s="1">
        <f t="shared" si="328"/>
        <v>0</v>
      </c>
      <c r="T2080" s="1">
        <f t="shared" si="329"/>
        <v>0</v>
      </c>
      <c r="U2080" s="1" t="str">
        <f>_xlfn.XLOOKUP(Table3[[#This Row],[Transaction ID]],Source_data!A:A,Source_data!E:E)</f>
        <v>Mumbai</v>
      </c>
      <c r="V2080" s="1">
        <f>_xlfn.IFNA(_xlfn.XLOOKUP(A2080,bank_processed_transactions[transaction_id],bank_processed_transactions[processing_minutes]),"")</f>
        <v>22</v>
      </c>
      <c r="W2080" s="31">
        <f>_xlfn.XLOOKUP(A2080,Source_data!A:A,Source_data!B:B)</f>
        <v>46069</v>
      </c>
    </row>
    <row r="2081" spans="1:23" x14ac:dyDescent="0.3">
      <c r="A2081" s="4" t="s">
        <v>999</v>
      </c>
      <c r="B2081" s="1">
        <f>_xlfn.XLOOKUP(A2081,bank_source_transactions__1[transaction_id],bank_source_transactions__1[amount_inr])</f>
        <v>3422.17</v>
      </c>
      <c r="C2081" s="1">
        <f>_xlfn.XLOOKUP(A2081,Processed_data!A:A,Processed_data!F:F)</f>
        <v>3422.17</v>
      </c>
      <c r="D2081" s="1" t="str">
        <f>_xlfn.XLOOKUP(A2081,bank_source_transactions__1[transaction_id],bank_source_transactions__1[transaction_status])</f>
        <v>SUCCESS</v>
      </c>
      <c r="E2081" s="1" t="str">
        <f>_xlfn.XLOOKUP(A2081,Processed_data!A:A,Processed_data!G:G)</f>
        <v>SUCCESS</v>
      </c>
      <c r="F2081" s="1">
        <f>COUNTIF(bank_processed_transactions[transaction_id],A2081)</f>
        <v>1</v>
      </c>
      <c r="G2081" s="1" t="str">
        <f t="shared" si="320"/>
        <v>found</v>
      </c>
      <c r="H2081" s="1" t="str">
        <f t="shared" si="321"/>
        <v>Not Duplicate</v>
      </c>
      <c r="I2081" s="1" t="str">
        <f t="shared" si="322"/>
        <v>match</v>
      </c>
      <c r="J2081" s="1" t="str">
        <f t="shared" si="323"/>
        <v>match</v>
      </c>
      <c r="K2081" s="1">
        <f t="shared" si="324"/>
        <v>0</v>
      </c>
      <c r="L2081" s="2">
        <f>IF(F2081=0,"not processed",_xlfn.MINIFS(Processed_data!H:H,Processed_data!A:A,A2081))</f>
        <v>46089</v>
      </c>
      <c r="M2081" s="1">
        <f>IF(F2081=0,"not processed",ABS(bank_source_transactions__1[[#This Row],[transaction_date]]-Reconciliation!L2081))</f>
        <v>2</v>
      </c>
      <c r="N2081" s="1" t="str" cm="1">
        <f t="array" ref="N2081">_xlfn.IFS(M2081="not Processed", "Not Processed",M2081&gt;2,"SLA Breached",M2081&lt;=2,"Within SLA")</f>
        <v>Within SLA</v>
      </c>
      <c r="O2081" s="1" t="str">
        <f>_xlfn.XLOOKUP(A2081,Source_data!A:A,Source_data!D:D)</f>
        <v>UPI</v>
      </c>
      <c r="P2081" s="1">
        <f t="shared" si="325"/>
        <v>0</v>
      </c>
      <c r="Q2081" s="1">
        <f t="shared" si="326"/>
        <v>0</v>
      </c>
      <c r="R2081" s="1">
        <f t="shared" si="327"/>
        <v>0</v>
      </c>
      <c r="S2081" s="1">
        <f t="shared" si="328"/>
        <v>0</v>
      </c>
      <c r="T2081" s="1">
        <f t="shared" si="329"/>
        <v>0</v>
      </c>
      <c r="U2081" s="1" t="str">
        <f>_xlfn.XLOOKUP(Table3[[#This Row],[Transaction ID]],Source_data!A:A,Source_data!E:E)</f>
        <v>Mumbai</v>
      </c>
      <c r="V2081" s="1">
        <f>_xlfn.IFNA(_xlfn.XLOOKUP(A2081,bank_processed_transactions[transaction_id],bank_processed_transactions[processing_minutes]),"")</f>
        <v>15</v>
      </c>
      <c r="W2081" s="31">
        <f>_xlfn.XLOOKUP(A2081,Source_data!A:A,Source_data!B:B)</f>
        <v>46087</v>
      </c>
    </row>
    <row r="2082" spans="1:23" x14ac:dyDescent="0.3">
      <c r="A2082" s="3" t="s">
        <v>2544</v>
      </c>
      <c r="B2082" s="1">
        <f>_xlfn.XLOOKUP(A2082,bank_source_transactions__1[transaction_id],bank_source_transactions__1[amount_inr])</f>
        <v>654.58000000000004</v>
      </c>
      <c r="C2082" s="1">
        <f>_xlfn.XLOOKUP(A2082,Processed_data!A:A,Processed_data!F:F)</f>
        <v>654.58000000000004</v>
      </c>
      <c r="D2082" s="1" t="str">
        <f>_xlfn.XLOOKUP(A2082,bank_source_transactions__1[transaction_id],bank_source_transactions__1[transaction_status])</f>
        <v>FAILED</v>
      </c>
      <c r="E2082" s="1" t="str">
        <f>_xlfn.XLOOKUP(A2082,Processed_data!A:A,Processed_data!G:G)</f>
        <v>FAILED</v>
      </c>
      <c r="F2082" s="1">
        <f>COUNTIF(bank_processed_transactions[transaction_id],A2082)</f>
        <v>1</v>
      </c>
      <c r="G2082" s="1" t="str">
        <f t="shared" si="320"/>
        <v>found</v>
      </c>
      <c r="H2082" s="1" t="str">
        <f t="shared" si="321"/>
        <v>Not Duplicate</v>
      </c>
      <c r="I2082" s="1" t="str">
        <f t="shared" si="322"/>
        <v>match</v>
      </c>
      <c r="J2082" s="1" t="str">
        <f t="shared" si="323"/>
        <v>match</v>
      </c>
      <c r="K2082" s="1">
        <f t="shared" si="324"/>
        <v>0</v>
      </c>
      <c r="L2082" s="2">
        <f>IF(F2082=0,"not processed",_xlfn.MINIFS(Processed_data!H:H,Processed_data!A:A,A2082))</f>
        <v>46039</v>
      </c>
      <c r="M2082" s="1">
        <f>IF(F2082=0,"not processed",ABS(bank_source_transactions__1[[#This Row],[transaction_date]]-Reconciliation!L2082))</f>
        <v>2</v>
      </c>
      <c r="N2082" s="1" t="str" cm="1">
        <f t="array" ref="N2082">_xlfn.IFS(M2082="not Processed", "Not Processed",M2082&gt;2,"SLA Breached",M2082&lt;=2,"Within SLA")</f>
        <v>Within SLA</v>
      </c>
      <c r="O2082" s="1" t="str">
        <f>_xlfn.XLOOKUP(A2082,Source_data!A:A,Source_data!D:D)</f>
        <v>UPI</v>
      </c>
      <c r="P2082" s="1">
        <f t="shared" si="325"/>
        <v>0</v>
      </c>
      <c r="Q2082" s="1">
        <f t="shared" si="326"/>
        <v>0</v>
      </c>
      <c r="R2082" s="1">
        <f t="shared" si="327"/>
        <v>0</v>
      </c>
      <c r="S2082" s="1">
        <f t="shared" si="328"/>
        <v>0</v>
      </c>
      <c r="T2082" s="1">
        <f t="shared" si="329"/>
        <v>0</v>
      </c>
      <c r="U2082" s="1" t="str">
        <f>_xlfn.XLOOKUP(Table3[[#This Row],[Transaction ID]],Source_data!A:A,Source_data!E:E)</f>
        <v>Hyderabad</v>
      </c>
      <c r="V2082" s="1">
        <f>_xlfn.IFNA(_xlfn.XLOOKUP(A2082,bank_processed_transactions[transaction_id],bank_processed_transactions[processing_minutes]),"")</f>
        <v>41</v>
      </c>
      <c r="W2082" s="31">
        <f>_xlfn.XLOOKUP(A2082,Source_data!A:A,Source_data!B:B)</f>
        <v>46037</v>
      </c>
    </row>
    <row r="2083" spans="1:23" x14ac:dyDescent="0.3">
      <c r="A2083" s="4" t="s">
        <v>2831</v>
      </c>
      <c r="B2083" s="1">
        <f>_xlfn.XLOOKUP(A2083,bank_source_transactions__1[transaction_id],bank_source_transactions__1[amount_inr])</f>
        <v>5118.54</v>
      </c>
      <c r="C2083" s="1">
        <f>_xlfn.XLOOKUP(A2083,Processed_data!A:A,Processed_data!F:F)</f>
        <v>5118.54</v>
      </c>
      <c r="D2083" s="1" t="str">
        <f>_xlfn.XLOOKUP(A2083,bank_source_transactions__1[transaction_id],bank_source_transactions__1[transaction_status])</f>
        <v>SUCCESS</v>
      </c>
      <c r="E2083" s="1" t="str">
        <f>_xlfn.XLOOKUP(A2083,Processed_data!A:A,Processed_data!G:G)</f>
        <v>SUCCESS</v>
      </c>
      <c r="F2083" s="1">
        <f>COUNTIF(bank_processed_transactions[transaction_id],A2083)</f>
        <v>1</v>
      </c>
      <c r="G2083" s="1" t="str">
        <f t="shared" si="320"/>
        <v>found</v>
      </c>
      <c r="H2083" s="1" t="str">
        <f t="shared" si="321"/>
        <v>Not Duplicate</v>
      </c>
      <c r="I2083" s="1" t="str">
        <f t="shared" si="322"/>
        <v>match</v>
      </c>
      <c r="J2083" s="1" t="str">
        <f t="shared" si="323"/>
        <v>match</v>
      </c>
      <c r="K2083" s="1">
        <f t="shared" si="324"/>
        <v>0</v>
      </c>
      <c r="L2083" s="2">
        <f>IF(F2083=0,"not processed",_xlfn.MINIFS(Processed_data!H:H,Processed_data!A:A,A2083))</f>
        <v>46101</v>
      </c>
      <c r="M2083" s="1">
        <f>IF(F2083=0,"not processed",ABS(bank_source_transactions__1[[#This Row],[transaction_date]]-Reconciliation!L2083))</f>
        <v>5</v>
      </c>
      <c r="N2083" s="1" t="str" cm="1">
        <f t="array" ref="N2083">_xlfn.IFS(M2083="not Processed", "Not Processed",M2083&gt;2,"SLA Breached",M2083&lt;=2,"Within SLA")</f>
        <v>SLA Breached</v>
      </c>
      <c r="O2083" s="1" t="str">
        <f>_xlfn.XLOOKUP(A2083,Source_data!A:A,Source_data!D:D)</f>
        <v>IMPS</v>
      </c>
      <c r="P2083" s="1">
        <f t="shared" si="325"/>
        <v>0</v>
      </c>
      <c r="Q2083" s="1">
        <f t="shared" si="326"/>
        <v>0</v>
      </c>
      <c r="R2083" s="1">
        <f t="shared" si="327"/>
        <v>0</v>
      </c>
      <c r="S2083" s="1">
        <f t="shared" si="328"/>
        <v>0</v>
      </c>
      <c r="T2083" s="1">
        <f t="shared" si="329"/>
        <v>1</v>
      </c>
      <c r="U2083" s="1" t="str">
        <f>_xlfn.XLOOKUP(Table3[[#This Row],[Transaction ID]],Source_data!A:A,Source_data!E:E)</f>
        <v>Pune</v>
      </c>
      <c r="V2083" s="1">
        <f>_xlfn.IFNA(_xlfn.XLOOKUP(A2083,bank_processed_transactions[transaction_id],bank_processed_transactions[processing_minutes]),"")</f>
        <v>18.8</v>
      </c>
      <c r="W2083" s="31">
        <f>_xlfn.XLOOKUP(A2083,Source_data!A:A,Source_data!B:B)</f>
        <v>46096</v>
      </c>
    </row>
    <row r="2084" spans="1:23" x14ac:dyDescent="0.3">
      <c r="A2084" s="3" t="s">
        <v>1630</v>
      </c>
      <c r="B2084" s="1">
        <f>_xlfn.XLOOKUP(A2084,bank_source_transactions__1[transaction_id],bank_source_transactions__1[amount_inr])</f>
        <v>6007.89</v>
      </c>
      <c r="C2084" s="1">
        <f>_xlfn.XLOOKUP(A2084,Processed_data!A:A,Processed_data!F:F)</f>
        <v>6007.89</v>
      </c>
      <c r="D2084" s="1" t="str">
        <f>_xlfn.XLOOKUP(A2084,bank_source_transactions__1[transaction_id],bank_source_transactions__1[transaction_status])</f>
        <v>SUCCESS</v>
      </c>
      <c r="E2084" s="1" t="str">
        <f>_xlfn.XLOOKUP(A2084,Processed_data!A:A,Processed_data!G:G)</f>
        <v>SUCCESS</v>
      </c>
      <c r="F2084" s="1">
        <f>COUNTIF(bank_processed_transactions[transaction_id],A2084)</f>
        <v>1</v>
      </c>
      <c r="G2084" s="1" t="str">
        <f t="shared" si="320"/>
        <v>found</v>
      </c>
      <c r="H2084" s="1" t="str">
        <f t="shared" si="321"/>
        <v>Not Duplicate</v>
      </c>
      <c r="I2084" s="1" t="str">
        <f t="shared" si="322"/>
        <v>match</v>
      </c>
      <c r="J2084" s="1" t="str">
        <f t="shared" si="323"/>
        <v>match</v>
      </c>
      <c r="K2084" s="1">
        <f t="shared" si="324"/>
        <v>0</v>
      </c>
      <c r="L2084" s="2">
        <f>IF(F2084=0,"not processed",_xlfn.MINIFS(Processed_data!H:H,Processed_data!A:A,A2084))</f>
        <v>46058</v>
      </c>
      <c r="M2084" s="1">
        <f>IF(F2084=0,"not processed",ABS(bank_source_transactions__1[[#This Row],[transaction_date]]-Reconciliation!L2084))</f>
        <v>3</v>
      </c>
      <c r="N2084" s="1" t="str" cm="1">
        <f t="array" ref="N2084">_xlfn.IFS(M2084="not Processed", "Not Processed",M2084&gt;2,"SLA Breached",M2084&lt;=2,"Within SLA")</f>
        <v>SLA Breached</v>
      </c>
      <c r="O2084" s="1" t="str">
        <f>_xlfn.XLOOKUP(A2084,Source_data!A:A,Source_data!D:D)</f>
        <v>CARD</v>
      </c>
      <c r="P2084" s="1">
        <f t="shared" si="325"/>
        <v>0</v>
      </c>
      <c r="Q2084" s="1">
        <f t="shared" si="326"/>
        <v>0</v>
      </c>
      <c r="R2084" s="1">
        <f t="shared" si="327"/>
        <v>0</v>
      </c>
      <c r="S2084" s="1">
        <f t="shared" si="328"/>
        <v>0</v>
      </c>
      <c r="T2084" s="1">
        <f t="shared" si="329"/>
        <v>1</v>
      </c>
      <c r="U2084" s="1" t="str">
        <f>_xlfn.XLOOKUP(Table3[[#This Row],[Transaction ID]],Source_data!A:A,Source_data!E:E)</f>
        <v>Hyderabad</v>
      </c>
      <c r="V2084" s="1">
        <f>_xlfn.IFNA(_xlfn.XLOOKUP(A2084,bank_processed_transactions[transaction_id],bank_processed_transactions[processing_minutes]),"")</f>
        <v>24.1</v>
      </c>
      <c r="W2084" s="31">
        <f>_xlfn.XLOOKUP(A2084,Source_data!A:A,Source_data!B:B)</f>
        <v>46055</v>
      </c>
    </row>
    <row r="2085" spans="1:23" x14ac:dyDescent="0.3">
      <c r="A2085" s="4" t="s">
        <v>1066</v>
      </c>
      <c r="B2085" s="1">
        <f>_xlfn.XLOOKUP(A2085,bank_source_transactions__1[transaction_id],bank_source_transactions__1[amount_inr])</f>
        <v>6554.61</v>
      </c>
      <c r="C2085" s="1">
        <f>_xlfn.XLOOKUP(A2085,Processed_data!A:A,Processed_data!F:F)</f>
        <v>6554.61</v>
      </c>
      <c r="D2085" s="1" t="str">
        <f>_xlfn.XLOOKUP(A2085,bank_source_transactions__1[transaction_id],bank_source_transactions__1[transaction_status])</f>
        <v>SUCCESS</v>
      </c>
      <c r="E2085" s="1" t="str">
        <f>_xlfn.XLOOKUP(A2085,Processed_data!A:A,Processed_data!G:G)</f>
        <v>SUCCESS</v>
      </c>
      <c r="F2085" s="1">
        <f>COUNTIF(bank_processed_transactions[transaction_id],A2085)</f>
        <v>1</v>
      </c>
      <c r="G2085" s="1" t="str">
        <f t="shared" si="320"/>
        <v>found</v>
      </c>
      <c r="H2085" s="1" t="str">
        <f t="shared" si="321"/>
        <v>Not Duplicate</v>
      </c>
      <c r="I2085" s="1" t="str">
        <f t="shared" si="322"/>
        <v>match</v>
      </c>
      <c r="J2085" s="1" t="str">
        <f t="shared" si="323"/>
        <v>match</v>
      </c>
      <c r="K2085" s="1">
        <f t="shared" si="324"/>
        <v>0</v>
      </c>
      <c r="L2085" s="2">
        <f>IF(F2085=0,"not processed",_xlfn.MINIFS(Processed_data!H:H,Processed_data!A:A,A2085))</f>
        <v>46057</v>
      </c>
      <c r="M2085" s="1">
        <f>IF(F2085=0,"not processed",ABS(bank_source_transactions__1[[#This Row],[transaction_date]]-Reconciliation!L2085))</f>
        <v>0</v>
      </c>
      <c r="N2085" s="1" t="str" cm="1">
        <f t="array" ref="N2085">_xlfn.IFS(M2085="not Processed", "Not Processed",M2085&gt;2,"SLA Breached",M2085&lt;=2,"Within SLA")</f>
        <v>Within SLA</v>
      </c>
      <c r="O2085" s="1" t="str">
        <f>_xlfn.XLOOKUP(A2085,Source_data!A:A,Source_data!D:D)</f>
        <v>IMPS</v>
      </c>
      <c r="P2085" s="1">
        <f t="shared" si="325"/>
        <v>0</v>
      </c>
      <c r="Q2085" s="1">
        <f t="shared" si="326"/>
        <v>0</v>
      </c>
      <c r="R2085" s="1">
        <f t="shared" si="327"/>
        <v>0</v>
      </c>
      <c r="S2085" s="1">
        <f t="shared" si="328"/>
        <v>0</v>
      </c>
      <c r="T2085" s="1">
        <f t="shared" si="329"/>
        <v>0</v>
      </c>
      <c r="U2085" s="1" t="str">
        <f>_xlfn.XLOOKUP(Table3[[#This Row],[Transaction ID]],Source_data!A:A,Source_data!E:E)</f>
        <v>Pune</v>
      </c>
      <c r="V2085" s="1">
        <f>_xlfn.IFNA(_xlfn.XLOOKUP(A2085,bank_processed_transactions[transaction_id],bank_processed_transactions[processing_minutes]),"")</f>
        <v>24.9</v>
      </c>
      <c r="W2085" s="31">
        <f>_xlfn.XLOOKUP(A2085,Source_data!A:A,Source_data!B:B)</f>
        <v>46057</v>
      </c>
    </row>
    <row r="2086" spans="1:23" x14ac:dyDescent="0.3">
      <c r="A2086" s="3" t="s">
        <v>3225</v>
      </c>
      <c r="B2086" s="1">
        <f>_xlfn.XLOOKUP(A2086,bank_source_transactions__1[transaction_id],bank_source_transactions__1[amount_inr])</f>
        <v>6609.2</v>
      </c>
      <c r="C2086" s="1">
        <f>_xlfn.XLOOKUP(A2086,Processed_data!A:A,Processed_data!F:F)</f>
        <v>6609.2</v>
      </c>
      <c r="D2086" s="1" t="str">
        <f>_xlfn.XLOOKUP(A2086,bank_source_transactions__1[transaction_id],bank_source_transactions__1[transaction_status])</f>
        <v>SUCCESS</v>
      </c>
      <c r="E2086" s="1" t="str">
        <f>_xlfn.XLOOKUP(A2086,Processed_data!A:A,Processed_data!G:G)</f>
        <v>SUCCESS</v>
      </c>
      <c r="F2086" s="1">
        <f>COUNTIF(bank_processed_transactions[transaction_id],A2086)</f>
        <v>1</v>
      </c>
      <c r="G2086" s="1" t="str">
        <f t="shared" si="320"/>
        <v>found</v>
      </c>
      <c r="H2086" s="1" t="str">
        <f t="shared" si="321"/>
        <v>Not Duplicate</v>
      </c>
      <c r="I2086" s="1" t="str">
        <f t="shared" si="322"/>
        <v>match</v>
      </c>
      <c r="J2086" s="1" t="str">
        <f t="shared" si="323"/>
        <v>match</v>
      </c>
      <c r="K2086" s="1">
        <f t="shared" si="324"/>
        <v>0</v>
      </c>
      <c r="L2086" s="2">
        <f>IF(F2086=0,"not processed",_xlfn.MINIFS(Processed_data!H:H,Processed_data!A:A,A2086))</f>
        <v>46080</v>
      </c>
      <c r="M2086" s="1">
        <f>IF(F2086=0,"not processed",ABS(bank_source_transactions__1[[#This Row],[transaction_date]]-Reconciliation!L2086))</f>
        <v>5</v>
      </c>
      <c r="N2086" s="1" t="str" cm="1">
        <f t="array" ref="N2086">_xlfn.IFS(M2086="not Processed", "Not Processed",M2086&gt;2,"SLA Breached",M2086&lt;=2,"Within SLA")</f>
        <v>SLA Breached</v>
      </c>
      <c r="O2086" s="1" t="str">
        <f>_xlfn.XLOOKUP(A2086,Source_data!A:A,Source_data!D:D)</f>
        <v>UPI</v>
      </c>
      <c r="P2086" s="1">
        <f t="shared" si="325"/>
        <v>0</v>
      </c>
      <c r="Q2086" s="1">
        <f t="shared" si="326"/>
        <v>0</v>
      </c>
      <c r="R2086" s="1">
        <f t="shared" si="327"/>
        <v>0</v>
      </c>
      <c r="S2086" s="1">
        <f t="shared" si="328"/>
        <v>0</v>
      </c>
      <c r="T2086" s="1">
        <f t="shared" si="329"/>
        <v>1</v>
      </c>
      <c r="U2086" s="1" t="str">
        <f>_xlfn.XLOOKUP(Table3[[#This Row],[Transaction ID]],Source_data!A:A,Source_data!E:E)</f>
        <v>Hyderabad</v>
      </c>
      <c r="V2086" s="1">
        <f>_xlfn.IFNA(_xlfn.XLOOKUP(A2086,bank_processed_transactions[transaction_id],bank_processed_transactions[processing_minutes]),"")</f>
        <v>10.3</v>
      </c>
      <c r="W2086" s="31">
        <f>_xlfn.XLOOKUP(A2086,Source_data!A:A,Source_data!B:B)</f>
        <v>46075</v>
      </c>
    </row>
    <row r="2087" spans="1:23" x14ac:dyDescent="0.3">
      <c r="A2087" s="4" t="s">
        <v>3629</v>
      </c>
      <c r="B2087" s="1">
        <f>_xlfn.XLOOKUP(A2087,bank_source_transactions__1[transaction_id],bank_source_transactions__1[amount_inr])</f>
        <v>5791.79</v>
      </c>
      <c r="C2087" s="1">
        <f>_xlfn.XLOOKUP(A2087,Processed_data!A:A,Processed_data!F:F)</f>
        <v>5791.79</v>
      </c>
      <c r="D2087" s="1" t="str">
        <f>_xlfn.XLOOKUP(A2087,bank_source_transactions__1[transaction_id],bank_source_transactions__1[transaction_status])</f>
        <v>SUCCESS</v>
      </c>
      <c r="E2087" s="1" t="str">
        <f>_xlfn.XLOOKUP(A2087,Processed_data!A:A,Processed_data!G:G)</f>
        <v>SUCCESS</v>
      </c>
      <c r="F2087" s="1">
        <f>COUNTIF(bank_processed_transactions[transaction_id],A2087)</f>
        <v>1</v>
      </c>
      <c r="G2087" s="1" t="str">
        <f t="shared" si="320"/>
        <v>found</v>
      </c>
      <c r="H2087" s="1" t="str">
        <f t="shared" si="321"/>
        <v>Not Duplicate</v>
      </c>
      <c r="I2087" s="1" t="str">
        <f t="shared" si="322"/>
        <v>match</v>
      </c>
      <c r="J2087" s="1" t="str">
        <f t="shared" si="323"/>
        <v>match</v>
      </c>
      <c r="K2087" s="1">
        <f t="shared" si="324"/>
        <v>0</v>
      </c>
      <c r="L2087" s="2">
        <f>IF(F2087=0,"not processed",_xlfn.MINIFS(Processed_data!H:H,Processed_data!A:A,A2087))</f>
        <v>46081</v>
      </c>
      <c r="M2087" s="1">
        <f>IF(F2087=0,"not processed",ABS(bank_source_transactions__1[[#This Row],[transaction_date]]-Reconciliation!L2087))</f>
        <v>0</v>
      </c>
      <c r="N2087" s="1" t="str" cm="1">
        <f t="array" ref="N2087">_xlfn.IFS(M2087="not Processed", "Not Processed",M2087&gt;2,"SLA Breached",M2087&lt;=2,"Within SLA")</f>
        <v>Within SLA</v>
      </c>
      <c r="O2087" s="1" t="str">
        <f>_xlfn.XLOOKUP(A2087,Source_data!A:A,Source_data!D:D)</f>
        <v>ATM</v>
      </c>
      <c r="P2087" s="1">
        <f t="shared" si="325"/>
        <v>0</v>
      </c>
      <c r="Q2087" s="1">
        <f t="shared" si="326"/>
        <v>0</v>
      </c>
      <c r="R2087" s="1">
        <f t="shared" si="327"/>
        <v>0</v>
      </c>
      <c r="S2087" s="1">
        <f t="shared" si="328"/>
        <v>0</v>
      </c>
      <c r="T2087" s="1">
        <f t="shared" si="329"/>
        <v>0</v>
      </c>
      <c r="U2087" s="1" t="str">
        <f>_xlfn.XLOOKUP(Table3[[#This Row],[Transaction ID]],Source_data!A:A,Source_data!E:E)</f>
        <v>Mumbai</v>
      </c>
      <c r="V2087" s="1">
        <f>_xlfn.IFNA(_xlfn.XLOOKUP(A2087,bank_processed_transactions[transaction_id],bank_processed_transactions[processing_minutes]),"")</f>
        <v>12.1</v>
      </c>
      <c r="W2087" s="31">
        <f>_xlfn.XLOOKUP(A2087,Source_data!A:A,Source_data!B:B)</f>
        <v>46081</v>
      </c>
    </row>
    <row r="2088" spans="1:23" x14ac:dyDescent="0.3">
      <c r="A2088" s="3" t="s">
        <v>3031</v>
      </c>
      <c r="B2088" s="1">
        <f>_xlfn.XLOOKUP(A2088,bank_source_transactions__1[transaction_id],bank_source_transactions__1[amount_inr])</f>
        <v>7425.71</v>
      </c>
      <c r="C2088" s="1">
        <f>_xlfn.XLOOKUP(A2088,Processed_data!A:A,Processed_data!F:F)</f>
        <v>7425.71</v>
      </c>
      <c r="D2088" s="1" t="str">
        <f>_xlfn.XLOOKUP(A2088,bank_source_transactions__1[transaction_id],bank_source_transactions__1[transaction_status])</f>
        <v>SUCCESS</v>
      </c>
      <c r="E2088" s="1" t="str">
        <f>_xlfn.XLOOKUP(A2088,Processed_data!A:A,Processed_data!G:G)</f>
        <v>SUCCESS</v>
      </c>
      <c r="F2088" s="1">
        <f>COUNTIF(bank_processed_transactions[transaction_id],A2088)</f>
        <v>1</v>
      </c>
      <c r="G2088" s="1" t="str">
        <f t="shared" si="320"/>
        <v>found</v>
      </c>
      <c r="H2088" s="1" t="str">
        <f t="shared" si="321"/>
        <v>Not Duplicate</v>
      </c>
      <c r="I2088" s="1" t="str">
        <f t="shared" si="322"/>
        <v>match</v>
      </c>
      <c r="J2088" s="1" t="str">
        <f t="shared" si="323"/>
        <v>match</v>
      </c>
      <c r="K2088" s="1">
        <f t="shared" si="324"/>
        <v>0</v>
      </c>
      <c r="L2088" s="2">
        <f>IF(F2088=0,"not processed",_xlfn.MINIFS(Processed_data!H:H,Processed_data!A:A,A2088))</f>
        <v>46045</v>
      </c>
      <c r="M2088" s="1">
        <f>IF(F2088=0,"not processed",ABS(bank_source_transactions__1[[#This Row],[transaction_date]]-Reconciliation!L2088))</f>
        <v>1</v>
      </c>
      <c r="N2088" s="1" t="str" cm="1">
        <f t="array" ref="N2088">_xlfn.IFS(M2088="not Processed", "Not Processed",M2088&gt;2,"SLA Breached",M2088&lt;=2,"Within SLA")</f>
        <v>Within SLA</v>
      </c>
      <c r="O2088" s="1" t="str">
        <f>_xlfn.XLOOKUP(A2088,Source_data!A:A,Source_data!D:D)</f>
        <v>NEFT</v>
      </c>
      <c r="P2088" s="1">
        <f t="shared" si="325"/>
        <v>0</v>
      </c>
      <c r="Q2088" s="1">
        <f t="shared" si="326"/>
        <v>0</v>
      </c>
      <c r="R2088" s="1">
        <f t="shared" si="327"/>
        <v>0</v>
      </c>
      <c r="S2088" s="1">
        <f t="shared" si="328"/>
        <v>0</v>
      </c>
      <c r="T2088" s="1">
        <f t="shared" si="329"/>
        <v>0</v>
      </c>
      <c r="U2088" s="1" t="str">
        <f>_xlfn.XLOOKUP(Table3[[#This Row],[Transaction ID]],Source_data!A:A,Source_data!E:E)</f>
        <v>Hyderabad</v>
      </c>
      <c r="V2088" s="1">
        <f>_xlfn.IFNA(_xlfn.XLOOKUP(A2088,bank_processed_transactions[transaction_id],bank_processed_transactions[processing_minutes]),"")</f>
        <v>35.4</v>
      </c>
      <c r="W2088" s="31">
        <f>_xlfn.XLOOKUP(A2088,Source_data!A:A,Source_data!B:B)</f>
        <v>46044</v>
      </c>
    </row>
    <row r="2089" spans="1:23" x14ac:dyDescent="0.3">
      <c r="A2089" s="4" t="s">
        <v>3560</v>
      </c>
      <c r="B2089" s="1">
        <f>_xlfn.XLOOKUP(A2089,bank_source_transactions__1[transaction_id],bank_source_transactions__1[amount_inr])</f>
        <v>3766.04</v>
      </c>
      <c r="C2089" s="1">
        <f>_xlfn.XLOOKUP(A2089,Processed_data!A:A,Processed_data!F:F)</f>
        <v>3766.04</v>
      </c>
      <c r="D2089" s="1" t="str">
        <f>_xlfn.XLOOKUP(A2089,bank_source_transactions__1[transaction_id],bank_source_transactions__1[transaction_status])</f>
        <v>SUCCESS</v>
      </c>
      <c r="E2089" s="1" t="str">
        <f>_xlfn.XLOOKUP(A2089,Processed_data!A:A,Processed_data!G:G)</f>
        <v>SUCCESS</v>
      </c>
      <c r="F2089" s="1">
        <f>COUNTIF(bank_processed_transactions[transaction_id],A2089)</f>
        <v>1</v>
      </c>
      <c r="G2089" s="1" t="str">
        <f t="shared" si="320"/>
        <v>found</v>
      </c>
      <c r="H2089" s="1" t="str">
        <f t="shared" si="321"/>
        <v>Not Duplicate</v>
      </c>
      <c r="I2089" s="1" t="str">
        <f t="shared" si="322"/>
        <v>match</v>
      </c>
      <c r="J2089" s="1" t="str">
        <f t="shared" si="323"/>
        <v>match</v>
      </c>
      <c r="K2089" s="1">
        <f t="shared" si="324"/>
        <v>0</v>
      </c>
      <c r="L2089" s="2">
        <f>IF(F2089=0,"not processed",_xlfn.MINIFS(Processed_data!H:H,Processed_data!A:A,A2089))</f>
        <v>46052</v>
      </c>
      <c r="M2089" s="1">
        <f>IF(F2089=0,"not processed",ABS(bank_source_transactions__1[[#This Row],[transaction_date]]-Reconciliation!L2089))</f>
        <v>1</v>
      </c>
      <c r="N2089" s="1" t="str" cm="1">
        <f t="array" ref="N2089">_xlfn.IFS(M2089="not Processed", "Not Processed",M2089&gt;2,"SLA Breached",M2089&lt;=2,"Within SLA")</f>
        <v>Within SLA</v>
      </c>
      <c r="O2089" s="1" t="str">
        <f>_xlfn.XLOOKUP(A2089,Source_data!A:A,Source_data!D:D)</f>
        <v>ATM</v>
      </c>
      <c r="P2089" s="1">
        <f t="shared" si="325"/>
        <v>0</v>
      </c>
      <c r="Q2089" s="1">
        <f t="shared" si="326"/>
        <v>0</v>
      </c>
      <c r="R2089" s="1">
        <f t="shared" si="327"/>
        <v>0</v>
      </c>
      <c r="S2089" s="1">
        <f t="shared" si="328"/>
        <v>0</v>
      </c>
      <c r="T2089" s="1">
        <f t="shared" si="329"/>
        <v>0</v>
      </c>
      <c r="U2089" s="1" t="str">
        <f>_xlfn.XLOOKUP(Table3[[#This Row],[Transaction ID]],Source_data!A:A,Source_data!E:E)</f>
        <v>Pune</v>
      </c>
      <c r="V2089" s="1">
        <f>_xlfn.IFNA(_xlfn.XLOOKUP(A2089,bank_processed_transactions[transaction_id],bank_processed_transactions[processing_minutes]),"")</f>
        <v>43.8</v>
      </c>
      <c r="W2089" s="31">
        <f>_xlfn.XLOOKUP(A2089,Source_data!A:A,Source_data!B:B)</f>
        <v>46051</v>
      </c>
    </row>
    <row r="2090" spans="1:23" x14ac:dyDescent="0.3">
      <c r="A2090" s="3" t="s">
        <v>248</v>
      </c>
      <c r="B2090" s="1">
        <f>_xlfn.XLOOKUP(A2090,bank_source_transactions__1[transaction_id],bank_source_transactions__1[amount_inr])</f>
        <v>1378.32</v>
      </c>
      <c r="C2090" s="1">
        <f>_xlfn.XLOOKUP(A2090,Processed_data!A:A,Processed_data!F:F)</f>
        <v>1378.32</v>
      </c>
      <c r="D2090" s="1" t="str">
        <f>_xlfn.XLOOKUP(A2090,bank_source_transactions__1[transaction_id],bank_source_transactions__1[transaction_status])</f>
        <v>SUCCESS</v>
      </c>
      <c r="E2090" s="1" t="str">
        <f>_xlfn.XLOOKUP(A2090,Processed_data!A:A,Processed_data!G:G)</f>
        <v>SUCCESS</v>
      </c>
      <c r="F2090" s="1">
        <f>COUNTIF(bank_processed_transactions[transaction_id],A2090)</f>
        <v>1</v>
      </c>
      <c r="G2090" s="1" t="str">
        <f t="shared" si="320"/>
        <v>found</v>
      </c>
      <c r="H2090" s="1" t="str">
        <f t="shared" si="321"/>
        <v>Not Duplicate</v>
      </c>
      <c r="I2090" s="1" t="str">
        <f t="shared" si="322"/>
        <v>match</v>
      </c>
      <c r="J2090" s="1" t="str">
        <f t="shared" si="323"/>
        <v>match</v>
      </c>
      <c r="K2090" s="1">
        <f t="shared" si="324"/>
        <v>0</v>
      </c>
      <c r="L2090" s="2">
        <f>IF(F2090=0,"not processed",_xlfn.MINIFS(Processed_data!H:H,Processed_data!A:A,A2090))</f>
        <v>46034</v>
      </c>
      <c r="M2090" s="1">
        <f>IF(F2090=0,"not processed",ABS(bank_source_transactions__1[[#This Row],[transaction_date]]-Reconciliation!L2090))</f>
        <v>2</v>
      </c>
      <c r="N2090" s="1" t="str" cm="1">
        <f t="array" ref="N2090">_xlfn.IFS(M2090="not Processed", "Not Processed",M2090&gt;2,"SLA Breached",M2090&lt;=2,"Within SLA")</f>
        <v>Within SLA</v>
      </c>
      <c r="O2090" s="1" t="str">
        <f>_xlfn.XLOOKUP(A2090,Source_data!A:A,Source_data!D:D)</f>
        <v>IMPS</v>
      </c>
      <c r="P2090" s="1">
        <f t="shared" si="325"/>
        <v>0</v>
      </c>
      <c r="Q2090" s="1">
        <f t="shared" si="326"/>
        <v>0</v>
      </c>
      <c r="R2090" s="1">
        <f t="shared" si="327"/>
        <v>0</v>
      </c>
      <c r="S2090" s="1">
        <f t="shared" si="328"/>
        <v>0</v>
      </c>
      <c r="T2090" s="1">
        <f t="shared" si="329"/>
        <v>0</v>
      </c>
      <c r="U2090" s="1" t="str">
        <f>_xlfn.XLOOKUP(Table3[[#This Row],[Transaction ID]],Source_data!A:A,Source_data!E:E)</f>
        <v>Pune</v>
      </c>
      <c r="V2090" s="1">
        <f>_xlfn.IFNA(_xlfn.XLOOKUP(A2090,bank_processed_transactions[transaction_id],bank_processed_transactions[processing_minutes]),"")</f>
        <v>35.5</v>
      </c>
      <c r="W2090" s="31">
        <f>_xlfn.XLOOKUP(A2090,Source_data!A:A,Source_data!B:B)</f>
        <v>46032</v>
      </c>
    </row>
    <row r="2091" spans="1:23" x14ac:dyDescent="0.3">
      <c r="A2091" s="4" t="s">
        <v>3265</v>
      </c>
      <c r="B2091" s="1">
        <f>_xlfn.XLOOKUP(A2091,bank_source_transactions__1[transaction_id],bank_source_transactions__1[amount_inr])</f>
        <v>29503.94</v>
      </c>
      <c r="C2091" s="1">
        <f>_xlfn.XLOOKUP(A2091,Processed_data!A:A,Processed_data!F:F)</f>
        <v>29503.94</v>
      </c>
      <c r="D2091" s="1" t="str">
        <f>_xlfn.XLOOKUP(A2091,bank_source_transactions__1[transaction_id],bank_source_transactions__1[transaction_status])</f>
        <v>SUCCESS</v>
      </c>
      <c r="E2091" s="1" t="str">
        <f>_xlfn.XLOOKUP(A2091,Processed_data!A:A,Processed_data!G:G)</f>
        <v>SUCCESS</v>
      </c>
      <c r="F2091" s="1">
        <f>COUNTIF(bank_processed_transactions[transaction_id],A2091)</f>
        <v>1</v>
      </c>
      <c r="G2091" s="1" t="str">
        <f t="shared" si="320"/>
        <v>found</v>
      </c>
      <c r="H2091" s="1" t="str">
        <f t="shared" si="321"/>
        <v>Not Duplicate</v>
      </c>
      <c r="I2091" s="1" t="str">
        <f t="shared" si="322"/>
        <v>match</v>
      </c>
      <c r="J2091" s="1" t="str">
        <f t="shared" si="323"/>
        <v>match</v>
      </c>
      <c r="K2091" s="1">
        <f t="shared" si="324"/>
        <v>0</v>
      </c>
      <c r="L2091" s="2">
        <f>IF(F2091=0,"not processed",_xlfn.MINIFS(Processed_data!H:H,Processed_data!A:A,A2091))</f>
        <v>46110</v>
      </c>
      <c r="M2091" s="1">
        <f>IF(F2091=0,"not processed",ABS(bank_source_transactions__1[[#This Row],[transaction_date]]-Reconciliation!L2091))</f>
        <v>2</v>
      </c>
      <c r="N2091" s="1" t="str" cm="1">
        <f t="array" ref="N2091">_xlfn.IFS(M2091="not Processed", "Not Processed",M2091&gt;2,"SLA Breached",M2091&lt;=2,"Within SLA")</f>
        <v>Within SLA</v>
      </c>
      <c r="O2091" s="1" t="str">
        <f>_xlfn.XLOOKUP(A2091,Source_data!A:A,Source_data!D:D)</f>
        <v>UPI</v>
      </c>
      <c r="P2091" s="1">
        <f t="shared" si="325"/>
        <v>0</v>
      </c>
      <c r="Q2091" s="1">
        <f t="shared" si="326"/>
        <v>0</v>
      </c>
      <c r="R2091" s="1">
        <f t="shared" si="327"/>
        <v>0</v>
      </c>
      <c r="S2091" s="1">
        <f t="shared" si="328"/>
        <v>0</v>
      </c>
      <c r="T2091" s="1">
        <f t="shared" si="329"/>
        <v>0</v>
      </c>
      <c r="U2091" s="1" t="str">
        <f>_xlfn.XLOOKUP(Table3[[#This Row],[Transaction ID]],Source_data!A:A,Source_data!E:E)</f>
        <v>Hyderabad</v>
      </c>
      <c r="V2091" s="1">
        <f>_xlfn.IFNA(_xlfn.XLOOKUP(A2091,bank_processed_transactions[transaction_id],bank_processed_transactions[processing_minutes]),"")</f>
        <v>17.899999999999999</v>
      </c>
      <c r="W2091" s="31">
        <f>_xlfn.XLOOKUP(A2091,Source_data!A:A,Source_data!B:B)</f>
        <v>46108</v>
      </c>
    </row>
    <row r="2092" spans="1:23" x14ac:dyDescent="0.3">
      <c r="A2092" s="3" t="s">
        <v>2756</v>
      </c>
      <c r="B2092" s="1">
        <f>_xlfn.XLOOKUP(A2092,bank_source_transactions__1[transaction_id],bank_source_transactions__1[amount_inr])</f>
        <v>6907.72</v>
      </c>
      <c r="C2092" s="1">
        <f>_xlfn.XLOOKUP(A2092,Processed_data!A:A,Processed_data!F:F)</f>
        <v>6907.72</v>
      </c>
      <c r="D2092" s="1" t="str">
        <f>_xlfn.XLOOKUP(A2092,bank_source_transactions__1[transaction_id],bank_source_transactions__1[transaction_status])</f>
        <v>SUCCESS</v>
      </c>
      <c r="E2092" s="1" t="str">
        <f>_xlfn.XLOOKUP(A2092,Processed_data!A:A,Processed_data!G:G)</f>
        <v>SUCCESS</v>
      </c>
      <c r="F2092" s="1">
        <f>COUNTIF(bank_processed_transactions[transaction_id],A2092)</f>
        <v>1</v>
      </c>
      <c r="G2092" s="1" t="str">
        <f t="shared" si="320"/>
        <v>found</v>
      </c>
      <c r="H2092" s="1" t="str">
        <f t="shared" si="321"/>
        <v>Not Duplicate</v>
      </c>
      <c r="I2092" s="1" t="str">
        <f t="shared" si="322"/>
        <v>match</v>
      </c>
      <c r="J2092" s="1" t="str">
        <f t="shared" si="323"/>
        <v>match</v>
      </c>
      <c r="K2092" s="1">
        <f t="shared" si="324"/>
        <v>0</v>
      </c>
      <c r="L2092" s="2">
        <f>IF(F2092=0,"not processed",_xlfn.MINIFS(Processed_data!H:H,Processed_data!A:A,A2092))</f>
        <v>46110</v>
      </c>
      <c r="M2092" s="1">
        <f>IF(F2092=0,"not processed",ABS(bank_source_transactions__1[[#This Row],[transaction_date]]-Reconciliation!L2092))</f>
        <v>3</v>
      </c>
      <c r="N2092" s="1" t="str" cm="1">
        <f t="array" ref="N2092">_xlfn.IFS(M2092="not Processed", "Not Processed",M2092&gt;2,"SLA Breached",M2092&lt;=2,"Within SLA")</f>
        <v>SLA Breached</v>
      </c>
      <c r="O2092" s="1" t="str">
        <f>_xlfn.XLOOKUP(A2092,Source_data!A:A,Source_data!D:D)</f>
        <v>IMPS</v>
      </c>
      <c r="P2092" s="1">
        <f t="shared" si="325"/>
        <v>0</v>
      </c>
      <c r="Q2092" s="1">
        <f t="shared" si="326"/>
        <v>0</v>
      </c>
      <c r="R2092" s="1">
        <f t="shared" si="327"/>
        <v>0</v>
      </c>
      <c r="S2092" s="1">
        <f t="shared" si="328"/>
        <v>0</v>
      </c>
      <c r="T2092" s="1">
        <f t="shared" si="329"/>
        <v>1</v>
      </c>
      <c r="U2092" s="1" t="str">
        <f>_xlfn.XLOOKUP(Table3[[#This Row],[Transaction ID]],Source_data!A:A,Source_data!E:E)</f>
        <v>Hyderabad</v>
      </c>
      <c r="V2092" s="1">
        <f>_xlfn.IFNA(_xlfn.XLOOKUP(A2092,bank_processed_transactions[transaction_id],bank_processed_transactions[processing_minutes]),"")</f>
        <v>10.199999999999999</v>
      </c>
      <c r="W2092" s="31">
        <f>_xlfn.XLOOKUP(A2092,Source_data!A:A,Source_data!B:B)</f>
        <v>46107</v>
      </c>
    </row>
    <row r="2093" spans="1:23" x14ac:dyDescent="0.3">
      <c r="A2093" s="4" t="s">
        <v>3289</v>
      </c>
      <c r="B2093" s="1">
        <f>_xlfn.XLOOKUP(A2093,bank_source_transactions__1[transaction_id],bank_source_transactions__1[amount_inr])</f>
        <v>3618.06</v>
      </c>
      <c r="C2093" s="1">
        <f>_xlfn.XLOOKUP(A2093,Processed_data!A:A,Processed_data!F:F)</f>
        <v>3618.06</v>
      </c>
      <c r="D2093" s="1" t="str">
        <f>_xlfn.XLOOKUP(A2093,bank_source_transactions__1[transaction_id],bank_source_transactions__1[transaction_status])</f>
        <v>SUCCESS</v>
      </c>
      <c r="E2093" s="1" t="str">
        <f>_xlfn.XLOOKUP(A2093,Processed_data!A:A,Processed_data!G:G)</f>
        <v>SUCCESS</v>
      </c>
      <c r="F2093" s="1">
        <f>COUNTIF(bank_processed_transactions[transaction_id],A2093)</f>
        <v>1</v>
      </c>
      <c r="G2093" s="1" t="str">
        <f t="shared" si="320"/>
        <v>found</v>
      </c>
      <c r="H2093" s="1" t="str">
        <f t="shared" si="321"/>
        <v>Not Duplicate</v>
      </c>
      <c r="I2093" s="1" t="str">
        <f t="shared" si="322"/>
        <v>match</v>
      </c>
      <c r="J2093" s="1" t="str">
        <f t="shared" si="323"/>
        <v>match</v>
      </c>
      <c r="K2093" s="1">
        <f t="shared" si="324"/>
        <v>0</v>
      </c>
      <c r="L2093" s="2">
        <f>IF(F2093=0,"not processed",_xlfn.MINIFS(Processed_data!H:H,Processed_data!A:A,A2093))</f>
        <v>46093</v>
      </c>
      <c r="M2093" s="1">
        <f>IF(F2093=0,"not processed",ABS(bank_source_transactions__1[[#This Row],[transaction_date]]-Reconciliation!L2093))</f>
        <v>0</v>
      </c>
      <c r="N2093" s="1" t="str" cm="1">
        <f t="array" ref="N2093">_xlfn.IFS(M2093="not Processed", "Not Processed",M2093&gt;2,"SLA Breached",M2093&lt;=2,"Within SLA")</f>
        <v>Within SLA</v>
      </c>
      <c r="O2093" s="1" t="str">
        <f>_xlfn.XLOOKUP(A2093,Source_data!A:A,Source_data!D:D)</f>
        <v>NEFT</v>
      </c>
      <c r="P2093" s="1">
        <f t="shared" si="325"/>
        <v>0</v>
      </c>
      <c r="Q2093" s="1">
        <f t="shared" si="326"/>
        <v>0</v>
      </c>
      <c r="R2093" s="1">
        <f t="shared" si="327"/>
        <v>0</v>
      </c>
      <c r="S2093" s="1">
        <f t="shared" si="328"/>
        <v>0</v>
      </c>
      <c r="T2093" s="1">
        <f t="shared" si="329"/>
        <v>0</v>
      </c>
      <c r="U2093" s="1" t="str">
        <f>_xlfn.XLOOKUP(Table3[[#This Row],[Transaction ID]],Source_data!A:A,Source_data!E:E)</f>
        <v>Mumbai</v>
      </c>
      <c r="V2093" s="1">
        <f>_xlfn.IFNA(_xlfn.XLOOKUP(A2093,bank_processed_transactions[transaction_id],bank_processed_transactions[processing_minutes]),"")</f>
        <v>8.6999999999999993</v>
      </c>
      <c r="W2093" s="31">
        <f>_xlfn.XLOOKUP(A2093,Source_data!A:A,Source_data!B:B)</f>
        <v>46093</v>
      </c>
    </row>
    <row r="2094" spans="1:23" x14ac:dyDescent="0.3">
      <c r="A2094" s="3" t="s">
        <v>2772</v>
      </c>
      <c r="B2094" s="1">
        <f>_xlfn.XLOOKUP(A2094,bank_source_transactions__1[transaction_id],bank_source_transactions__1[amount_inr])</f>
        <v>469.34</v>
      </c>
      <c r="C2094" s="1">
        <f>_xlfn.XLOOKUP(A2094,Processed_data!A:A,Processed_data!F:F)</f>
        <v>469.34</v>
      </c>
      <c r="D2094" s="1" t="str">
        <f>_xlfn.XLOOKUP(A2094,bank_source_transactions__1[transaction_id],bank_source_transactions__1[transaction_status])</f>
        <v>SUCCESS</v>
      </c>
      <c r="E2094" s="1" t="str">
        <f>_xlfn.XLOOKUP(A2094,Processed_data!A:A,Processed_data!G:G)</f>
        <v>SUCCESS</v>
      </c>
      <c r="F2094" s="1">
        <f>COUNTIF(bank_processed_transactions[transaction_id],A2094)</f>
        <v>1</v>
      </c>
      <c r="G2094" s="1" t="str">
        <f t="shared" si="320"/>
        <v>found</v>
      </c>
      <c r="H2094" s="1" t="str">
        <f t="shared" si="321"/>
        <v>Not Duplicate</v>
      </c>
      <c r="I2094" s="1" t="str">
        <f t="shared" si="322"/>
        <v>match</v>
      </c>
      <c r="J2094" s="1" t="str">
        <f t="shared" si="323"/>
        <v>match</v>
      </c>
      <c r="K2094" s="1">
        <f t="shared" si="324"/>
        <v>0</v>
      </c>
      <c r="L2094" s="2">
        <f>IF(F2094=0,"not processed",_xlfn.MINIFS(Processed_data!H:H,Processed_data!A:A,A2094))</f>
        <v>46088</v>
      </c>
      <c r="M2094" s="1">
        <f>IF(F2094=0,"not processed",ABS(bank_source_transactions__1[[#This Row],[transaction_date]]-Reconciliation!L2094))</f>
        <v>2</v>
      </c>
      <c r="N2094" s="1" t="str" cm="1">
        <f t="array" ref="N2094">_xlfn.IFS(M2094="not Processed", "Not Processed",M2094&gt;2,"SLA Breached",M2094&lt;=2,"Within SLA")</f>
        <v>Within SLA</v>
      </c>
      <c r="O2094" s="1" t="str">
        <f>_xlfn.XLOOKUP(A2094,Source_data!A:A,Source_data!D:D)</f>
        <v>UPI</v>
      </c>
      <c r="P2094" s="1">
        <f t="shared" si="325"/>
        <v>0</v>
      </c>
      <c r="Q2094" s="1">
        <f t="shared" si="326"/>
        <v>0</v>
      </c>
      <c r="R2094" s="1">
        <f t="shared" si="327"/>
        <v>0</v>
      </c>
      <c r="S2094" s="1">
        <f t="shared" si="328"/>
        <v>0</v>
      </c>
      <c r="T2094" s="1">
        <f t="shared" si="329"/>
        <v>0</v>
      </c>
      <c r="U2094" s="1" t="str">
        <f>_xlfn.XLOOKUP(Table3[[#This Row],[Transaction ID]],Source_data!A:A,Source_data!E:E)</f>
        <v>Pune</v>
      </c>
      <c r="V2094" s="1">
        <f>_xlfn.IFNA(_xlfn.XLOOKUP(A2094,bank_processed_transactions[transaction_id],bank_processed_transactions[processing_minutes]),"")</f>
        <v>21.4</v>
      </c>
      <c r="W2094" s="31">
        <f>_xlfn.XLOOKUP(A2094,Source_data!A:A,Source_data!B:B)</f>
        <v>46086</v>
      </c>
    </row>
    <row r="2095" spans="1:23" x14ac:dyDescent="0.3">
      <c r="A2095" s="4" t="s">
        <v>3424</v>
      </c>
      <c r="B2095" s="1">
        <f>_xlfn.XLOOKUP(A2095,bank_source_transactions__1[transaction_id],bank_source_transactions__1[amount_inr])</f>
        <v>11326</v>
      </c>
      <c r="C2095" s="1">
        <f>_xlfn.XLOOKUP(A2095,Processed_data!A:A,Processed_data!F:F)</f>
        <v>11326</v>
      </c>
      <c r="D2095" s="1" t="str">
        <f>_xlfn.XLOOKUP(A2095,bank_source_transactions__1[transaction_id],bank_source_transactions__1[transaction_status])</f>
        <v>SUCCESS</v>
      </c>
      <c r="E2095" s="1" t="str">
        <f>_xlfn.XLOOKUP(A2095,Processed_data!A:A,Processed_data!G:G)</f>
        <v>SUCCESS</v>
      </c>
      <c r="F2095" s="1">
        <f>COUNTIF(bank_processed_transactions[transaction_id],A2095)</f>
        <v>1</v>
      </c>
      <c r="G2095" s="1" t="str">
        <f t="shared" si="320"/>
        <v>found</v>
      </c>
      <c r="H2095" s="1" t="str">
        <f t="shared" si="321"/>
        <v>Not Duplicate</v>
      </c>
      <c r="I2095" s="1" t="str">
        <f t="shared" si="322"/>
        <v>match</v>
      </c>
      <c r="J2095" s="1" t="str">
        <f t="shared" si="323"/>
        <v>match</v>
      </c>
      <c r="K2095" s="1">
        <f t="shared" si="324"/>
        <v>0</v>
      </c>
      <c r="L2095" s="2">
        <f>IF(F2095=0,"not processed",_xlfn.MINIFS(Processed_data!H:H,Processed_data!A:A,A2095))</f>
        <v>46096</v>
      </c>
      <c r="M2095" s="1">
        <f>IF(F2095=0,"not processed",ABS(bank_source_transactions__1[[#This Row],[transaction_date]]-Reconciliation!L2095))</f>
        <v>3</v>
      </c>
      <c r="N2095" s="1" t="str" cm="1">
        <f t="array" ref="N2095">_xlfn.IFS(M2095="not Processed", "Not Processed",M2095&gt;2,"SLA Breached",M2095&lt;=2,"Within SLA")</f>
        <v>SLA Breached</v>
      </c>
      <c r="O2095" s="1" t="str">
        <f>_xlfn.XLOOKUP(A2095,Source_data!A:A,Source_data!D:D)</f>
        <v>NEFT</v>
      </c>
      <c r="P2095" s="1">
        <f t="shared" si="325"/>
        <v>0</v>
      </c>
      <c r="Q2095" s="1">
        <f t="shared" si="326"/>
        <v>0</v>
      </c>
      <c r="R2095" s="1">
        <f t="shared" si="327"/>
        <v>0</v>
      </c>
      <c r="S2095" s="1">
        <f t="shared" si="328"/>
        <v>0</v>
      </c>
      <c r="T2095" s="1">
        <f t="shared" si="329"/>
        <v>1</v>
      </c>
      <c r="U2095" s="1" t="str">
        <f>_xlfn.XLOOKUP(Table3[[#This Row],[Transaction ID]],Source_data!A:A,Source_data!E:E)</f>
        <v>Hyderabad</v>
      </c>
      <c r="V2095" s="1">
        <f>_xlfn.IFNA(_xlfn.XLOOKUP(A2095,bank_processed_transactions[transaction_id],bank_processed_transactions[processing_minutes]),"")</f>
        <v>11.6</v>
      </c>
      <c r="W2095" s="31">
        <f>_xlfn.XLOOKUP(A2095,Source_data!A:A,Source_data!B:B)</f>
        <v>46093</v>
      </c>
    </row>
    <row r="2096" spans="1:23" x14ac:dyDescent="0.3">
      <c r="A2096" s="3" t="s">
        <v>4256</v>
      </c>
      <c r="B2096" s="1">
        <f>_xlfn.XLOOKUP(A2096,bank_source_transactions__1[transaction_id],bank_source_transactions__1[amount_inr])</f>
        <v>9060.49</v>
      </c>
      <c r="C2096" s="1">
        <f>_xlfn.XLOOKUP(A2096,Processed_data!A:A,Processed_data!F:F)</f>
        <v>9060.49</v>
      </c>
      <c r="D2096" s="1" t="str">
        <f>_xlfn.XLOOKUP(A2096,bank_source_transactions__1[transaction_id],bank_source_transactions__1[transaction_status])</f>
        <v>SUCCESS</v>
      </c>
      <c r="E2096" s="1" t="str">
        <f>_xlfn.XLOOKUP(A2096,Processed_data!A:A,Processed_data!G:G)</f>
        <v>SUCCESS</v>
      </c>
      <c r="F2096" s="1">
        <f>COUNTIF(bank_processed_transactions[transaction_id],A2096)</f>
        <v>1</v>
      </c>
      <c r="G2096" s="1" t="str">
        <f t="shared" si="320"/>
        <v>found</v>
      </c>
      <c r="H2096" s="1" t="str">
        <f t="shared" si="321"/>
        <v>Not Duplicate</v>
      </c>
      <c r="I2096" s="1" t="str">
        <f t="shared" si="322"/>
        <v>match</v>
      </c>
      <c r="J2096" s="1" t="str">
        <f t="shared" si="323"/>
        <v>match</v>
      </c>
      <c r="K2096" s="1">
        <f t="shared" si="324"/>
        <v>0</v>
      </c>
      <c r="L2096" s="2">
        <f>IF(F2096=0,"not processed",_xlfn.MINIFS(Processed_data!H:H,Processed_data!A:A,A2096))</f>
        <v>46047</v>
      </c>
      <c r="M2096" s="1">
        <f>IF(F2096=0,"not processed",ABS(bank_source_transactions__1[[#This Row],[transaction_date]]-Reconciliation!L2096))</f>
        <v>2</v>
      </c>
      <c r="N2096" s="1" t="str" cm="1">
        <f t="array" ref="N2096">_xlfn.IFS(M2096="not Processed", "Not Processed",M2096&gt;2,"SLA Breached",M2096&lt;=2,"Within SLA")</f>
        <v>Within SLA</v>
      </c>
      <c r="O2096" s="1" t="str">
        <f>_xlfn.XLOOKUP(A2096,Source_data!A:A,Source_data!D:D)</f>
        <v>NEFT</v>
      </c>
      <c r="P2096" s="1">
        <f t="shared" si="325"/>
        <v>0</v>
      </c>
      <c r="Q2096" s="1">
        <f t="shared" si="326"/>
        <v>0</v>
      </c>
      <c r="R2096" s="1">
        <f t="shared" si="327"/>
        <v>0</v>
      </c>
      <c r="S2096" s="1">
        <f t="shared" si="328"/>
        <v>0</v>
      </c>
      <c r="T2096" s="1">
        <f t="shared" si="329"/>
        <v>0</v>
      </c>
      <c r="U2096" s="1" t="str">
        <f>_xlfn.XLOOKUP(Table3[[#This Row],[Transaction ID]],Source_data!A:A,Source_data!E:E)</f>
        <v>Bengaluru</v>
      </c>
      <c r="V2096" s="1">
        <f>_xlfn.IFNA(_xlfn.XLOOKUP(A2096,bank_processed_transactions[transaction_id],bank_processed_transactions[processing_minutes]),"")</f>
        <v>30</v>
      </c>
      <c r="W2096" s="31">
        <f>_xlfn.XLOOKUP(A2096,Source_data!A:A,Source_data!B:B)</f>
        <v>46045</v>
      </c>
    </row>
    <row r="2097" spans="1:23" x14ac:dyDescent="0.3">
      <c r="A2097" s="4" t="s">
        <v>2597</v>
      </c>
      <c r="B2097" s="1">
        <f>_xlfn.XLOOKUP(A2097,bank_source_transactions__1[transaction_id],bank_source_transactions__1[amount_inr])</f>
        <v>4352.5</v>
      </c>
      <c r="C2097" s="1">
        <f>_xlfn.XLOOKUP(A2097,Processed_data!A:A,Processed_data!F:F)</f>
        <v>4352.5</v>
      </c>
      <c r="D2097" s="1" t="str">
        <f>_xlfn.XLOOKUP(A2097,bank_source_transactions__1[transaction_id],bank_source_transactions__1[transaction_status])</f>
        <v>SUCCESS</v>
      </c>
      <c r="E2097" s="1" t="str">
        <f>_xlfn.XLOOKUP(A2097,Processed_data!A:A,Processed_data!G:G)</f>
        <v>SUCCESS</v>
      </c>
      <c r="F2097" s="1">
        <f>COUNTIF(bank_processed_transactions[transaction_id],A2097)</f>
        <v>1</v>
      </c>
      <c r="G2097" s="1" t="str">
        <f t="shared" si="320"/>
        <v>found</v>
      </c>
      <c r="H2097" s="1" t="str">
        <f t="shared" si="321"/>
        <v>Not Duplicate</v>
      </c>
      <c r="I2097" s="1" t="str">
        <f t="shared" si="322"/>
        <v>match</v>
      </c>
      <c r="J2097" s="1" t="str">
        <f t="shared" si="323"/>
        <v>match</v>
      </c>
      <c r="K2097" s="1">
        <f t="shared" si="324"/>
        <v>0</v>
      </c>
      <c r="L2097" s="2">
        <f>IF(F2097=0,"not processed",_xlfn.MINIFS(Processed_data!H:H,Processed_data!A:A,A2097))</f>
        <v>46088</v>
      </c>
      <c r="M2097" s="1">
        <f>IF(F2097=0,"not processed",ABS(bank_source_transactions__1[[#This Row],[transaction_date]]-Reconciliation!L2097))</f>
        <v>3</v>
      </c>
      <c r="N2097" s="1" t="str" cm="1">
        <f t="array" ref="N2097">_xlfn.IFS(M2097="not Processed", "Not Processed",M2097&gt;2,"SLA Breached",M2097&lt;=2,"Within SLA")</f>
        <v>SLA Breached</v>
      </c>
      <c r="O2097" s="1" t="str">
        <f>_xlfn.XLOOKUP(A2097,Source_data!A:A,Source_data!D:D)</f>
        <v>NEFT</v>
      </c>
      <c r="P2097" s="1">
        <f t="shared" si="325"/>
        <v>0</v>
      </c>
      <c r="Q2097" s="1">
        <f t="shared" si="326"/>
        <v>0</v>
      </c>
      <c r="R2097" s="1">
        <f t="shared" si="327"/>
        <v>0</v>
      </c>
      <c r="S2097" s="1">
        <f t="shared" si="328"/>
        <v>0</v>
      </c>
      <c r="T2097" s="1">
        <f t="shared" si="329"/>
        <v>1</v>
      </c>
      <c r="U2097" s="1" t="str">
        <f>_xlfn.XLOOKUP(Table3[[#This Row],[Transaction ID]],Source_data!A:A,Source_data!E:E)</f>
        <v>Hyderabad</v>
      </c>
      <c r="V2097" s="1">
        <f>_xlfn.IFNA(_xlfn.XLOOKUP(A2097,bank_processed_transactions[transaction_id],bank_processed_transactions[processing_minutes]),"")</f>
        <v>21.9</v>
      </c>
      <c r="W2097" s="31">
        <f>_xlfn.XLOOKUP(A2097,Source_data!A:A,Source_data!B:B)</f>
        <v>46085</v>
      </c>
    </row>
    <row r="2098" spans="1:23" x14ac:dyDescent="0.3">
      <c r="A2098" s="3" t="s">
        <v>3774</v>
      </c>
      <c r="B2098" s="1">
        <f>_xlfn.XLOOKUP(A2098,bank_source_transactions__1[transaction_id],bank_source_transactions__1[amount_inr])</f>
        <v>265.23</v>
      </c>
      <c r="C2098" s="1">
        <f>_xlfn.XLOOKUP(A2098,Processed_data!A:A,Processed_data!F:F)</f>
        <v>265.23</v>
      </c>
      <c r="D2098" s="1" t="str">
        <f>_xlfn.XLOOKUP(A2098,bank_source_transactions__1[transaction_id],bank_source_transactions__1[transaction_status])</f>
        <v>SUCCESS</v>
      </c>
      <c r="E2098" s="1" t="str">
        <f>_xlfn.XLOOKUP(A2098,Processed_data!A:A,Processed_data!G:G)</f>
        <v>SUCCESS</v>
      </c>
      <c r="F2098" s="1">
        <f>COUNTIF(bank_processed_transactions[transaction_id],A2098)</f>
        <v>1</v>
      </c>
      <c r="G2098" s="1" t="str">
        <f t="shared" si="320"/>
        <v>found</v>
      </c>
      <c r="H2098" s="1" t="str">
        <f t="shared" si="321"/>
        <v>Not Duplicate</v>
      </c>
      <c r="I2098" s="1" t="str">
        <f t="shared" si="322"/>
        <v>match</v>
      </c>
      <c r="J2098" s="1" t="str">
        <f t="shared" si="323"/>
        <v>match</v>
      </c>
      <c r="K2098" s="1">
        <f t="shared" si="324"/>
        <v>0</v>
      </c>
      <c r="L2098" s="2">
        <f>IF(F2098=0,"not processed",_xlfn.MINIFS(Processed_data!H:H,Processed_data!A:A,A2098))</f>
        <v>46084</v>
      </c>
      <c r="M2098" s="1">
        <f>IF(F2098=0,"not processed",ABS(bank_source_transactions__1[[#This Row],[transaction_date]]-Reconciliation!L2098))</f>
        <v>1</v>
      </c>
      <c r="N2098" s="1" t="str" cm="1">
        <f t="array" ref="N2098">_xlfn.IFS(M2098="not Processed", "Not Processed",M2098&gt;2,"SLA Breached",M2098&lt;=2,"Within SLA")</f>
        <v>Within SLA</v>
      </c>
      <c r="O2098" s="1" t="str">
        <f>_xlfn.XLOOKUP(A2098,Source_data!A:A,Source_data!D:D)</f>
        <v>CARD</v>
      </c>
      <c r="P2098" s="1">
        <f t="shared" si="325"/>
        <v>0</v>
      </c>
      <c r="Q2098" s="1">
        <f t="shared" si="326"/>
        <v>0</v>
      </c>
      <c r="R2098" s="1">
        <f t="shared" si="327"/>
        <v>0</v>
      </c>
      <c r="S2098" s="1">
        <f t="shared" si="328"/>
        <v>0</v>
      </c>
      <c r="T2098" s="1">
        <f t="shared" si="329"/>
        <v>0</v>
      </c>
      <c r="U2098" s="1" t="str">
        <f>_xlfn.XLOOKUP(Table3[[#This Row],[Transaction ID]],Source_data!A:A,Source_data!E:E)</f>
        <v>Hyderabad</v>
      </c>
      <c r="V2098" s="1">
        <f>_xlfn.IFNA(_xlfn.XLOOKUP(A2098,bank_processed_transactions[transaction_id],bank_processed_transactions[processing_minutes]),"")</f>
        <v>5.4</v>
      </c>
      <c r="W2098" s="31">
        <f>_xlfn.XLOOKUP(A2098,Source_data!A:A,Source_data!B:B)</f>
        <v>46083</v>
      </c>
    </row>
    <row r="2099" spans="1:23" x14ac:dyDescent="0.3">
      <c r="A2099" s="4" t="s">
        <v>3545</v>
      </c>
      <c r="B2099" s="1">
        <f>_xlfn.XLOOKUP(A2099,bank_source_transactions__1[transaction_id],bank_source_transactions__1[amount_inr])</f>
        <v>18047.02</v>
      </c>
      <c r="C2099" s="1">
        <f>_xlfn.XLOOKUP(A2099,Processed_data!A:A,Processed_data!F:F)</f>
        <v>18047.02</v>
      </c>
      <c r="D2099" s="1" t="str">
        <f>_xlfn.XLOOKUP(A2099,bank_source_transactions__1[transaction_id],bank_source_transactions__1[transaction_status])</f>
        <v>SUCCESS</v>
      </c>
      <c r="E2099" s="1" t="str">
        <f>_xlfn.XLOOKUP(A2099,Processed_data!A:A,Processed_data!G:G)</f>
        <v>SUCCESS</v>
      </c>
      <c r="F2099" s="1">
        <f>COUNTIF(bank_processed_transactions[transaction_id],A2099)</f>
        <v>1</v>
      </c>
      <c r="G2099" s="1" t="str">
        <f t="shared" si="320"/>
        <v>found</v>
      </c>
      <c r="H2099" s="1" t="str">
        <f t="shared" si="321"/>
        <v>Not Duplicate</v>
      </c>
      <c r="I2099" s="1" t="str">
        <f t="shared" si="322"/>
        <v>match</v>
      </c>
      <c r="J2099" s="1" t="str">
        <f t="shared" si="323"/>
        <v>match</v>
      </c>
      <c r="K2099" s="1">
        <f t="shared" si="324"/>
        <v>0</v>
      </c>
      <c r="L2099" s="2">
        <f>IF(F2099=0,"not processed",_xlfn.MINIFS(Processed_data!H:H,Processed_data!A:A,A2099))</f>
        <v>46102</v>
      </c>
      <c r="M2099" s="1">
        <f>IF(F2099=0,"not processed",ABS(bank_source_transactions__1[[#This Row],[transaction_date]]-Reconciliation!L2099))</f>
        <v>3</v>
      </c>
      <c r="N2099" s="1" t="str" cm="1">
        <f t="array" ref="N2099">_xlfn.IFS(M2099="not Processed", "Not Processed",M2099&gt;2,"SLA Breached",M2099&lt;=2,"Within SLA")</f>
        <v>SLA Breached</v>
      </c>
      <c r="O2099" s="1" t="str">
        <f>_xlfn.XLOOKUP(A2099,Source_data!A:A,Source_data!D:D)</f>
        <v>IMPS</v>
      </c>
      <c r="P2099" s="1">
        <f t="shared" si="325"/>
        <v>0</v>
      </c>
      <c r="Q2099" s="1">
        <f t="shared" si="326"/>
        <v>0</v>
      </c>
      <c r="R2099" s="1">
        <f t="shared" si="327"/>
        <v>0</v>
      </c>
      <c r="S2099" s="1">
        <f t="shared" si="328"/>
        <v>0</v>
      </c>
      <c r="T2099" s="1">
        <f t="shared" si="329"/>
        <v>1</v>
      </c>
      <c r="U2099" s="1" t="str">
        <f>_xlfn.XLOOKUP(Table3[[#This Row],[Transaction ID]],Source_data!A:A,Source_data!E:E)</f>
        <v>Hyderabad</v>
      </c>
      <c r="V2099" s="1">
        <f>_xlfn.IFNA(_xlfn.XLOOKUP(A2099,bank_processed_transactions[transaction_id],bank_processed_transactions[processing_minutes]),"")</f>
        <v>38.1</v>
      </c>
      <c r="W2099" s="31">
        <f>_xlfn.XLOOKUP(A2099,Source_data!A:A,Source_data!B:B)</f>
        <v>46099</v>
      </c>
    </row>
    <row r="2100" spans="1:23" x14ac:dyDescent="0.3">
      <c r="A2100" s="3" t="s">
        <v>4317</v>
      </c>
      <c r="B2100" s="1">
        <f>_xlfn.XLOOKUP(A2100,bank_source_transactions__1[transaction_id],bank_source_transactions__1[amount_inr])</f>
        <v>12478.06</v>
      </c>
      <c r="C2100" s="1">
        <f>_xlfn.XLOOKUP(A2100,Processed_data!A:A,Processed_data!F:F)</f>
        <v>12478.06</v>
      </c>
      <c r="D2100" s="1" t="str">
        <f>_xlfn.XLOOKUP(A2100,bank_source_transactions__1[transaction_id],bank_source_transactions__1[transaction_status])</f>
        <v>SUCCESS</v>
      </c>
      <c r="E2100" s="1" t="str">
        <f>_xlfn.XLOOKUP(A2100,Processed_data!A:A,Processed_data!G:G)</f>
        <v>SUCCESS</v>
      </c>
      <c r="F2100" s="1">
        <f>COUNTIF(bank_processed_transactions[transaction_id],A2100)</f>
        <v>1</v>
      </c>
      <c r="G2100" s="1" t="str">
        <f t="shared" si="320"/>
        <v>found</v>
      </c>
      <c r="H2100" s="1" t="str">
        <f t="shared" si="321"/>
        <v>Not Duplicate</v>
      </c>
      <c r="I2100" s="1" t="str">
        <f t="shared" si="322"/>
        <v>match</v>
      </c>
      <c r="J2100" s="1" t="str">
        <f t="shared" si="323"/>
        <v>match</v>
      </c>
      <c r="K2100" s="1">
        <f t="shared" si="324"/>
        <v>0</v>
      </c>
      <c r="L2100" s="2">
        <f>IF(F2100=0,"not processed",_xlfn.MINIFS(Processed_data!H:H,Processed_data!A:A,A2100))</f>
        <v>46091</v>
      </c>
      <c r="M2100" s="1">
        <f>IF(F2100=0,"not processed",ABS(bank_source_transactions__1[[#This Row],[transaction_date]]-Reconciliation!L2100))</f>
        <v>3</v>
      </c>
      <c r="N2100" s="1" t="str" cm="1">
        <f t="array" ref="N2100">_xlfn.IFS(M2100="not Processed", "Not Processed",M2100&gt;2,"SLA Breached",M2100&lt;=2,"Within SLA")</f>
        <v>SLA Breached</v>
      </c>
      <c r="O2100" s="1" t="str">
        <f>_xlfn.XLOOKUP(A2100,Source_data!A:A,Source_data!D:D)</f>
        <v>NEFT</v>
      </c>
      <c r="P2100" s="1">
        <f t="shared" si="325"/>
        <v>0</v>
      </c>
      <c r="Q2100" s="1">
        <f t="shared" si="326"/>
        <v>0</v>
      </c>
      <c r="R2100" s="1">
        <f t="shared" si="327"/>
        <v>0</v>
      </c>
      <c r="S2100" s="1">
        <f t="shared" si="328"/>
        <v>0</v>
      </c>
      <c r="T2100" s="1">
        <f t="shared" si="329"/>
        <v>1</v>
      </c>
      <c r="U2100" s="1" t="str">
        <f>_xlfn.XLOOKUP(Table3[[#This Row],[Transaction ID]],Source_data!A:A,Source_data!E:E)</f>
        <v>Hyderabad</v>
      </c>
      <c r="V2100" s="1">
        <f>_xlfn.IFNA(_xlfn.XLOOKUP(A2100,bank_processed_transactions[transaction_id],bank_processed_transactions[processing_minutes]),"")</f>
        <v>15.2</v>
      </c>
      <c r="W2100" s="31">
        <f>_xlfn.XLOOKUP(A2100,Source_data!A:A,Source_data!B:B)</f>
        <v>46088</v>
      </c>
    </row>
    <row r="2101" spans="1:23" x14ac:dyDescent="0.3">
      <c r="A2101" s="4" t="s">
        <v>4594</v>
      </c>
      <c r="B2101" s="1">
        <f>_xlfn.XLOOKUP(A2101,bank_source_transactions__1[transaction_id],bank_source_transactions__1[amount_inr])</f>
        <v>5099.01</v>
      </c>
      <c r="C2101" s="1">
        <f>_xlfn.XLOOKUP(A2101,Processed_data!A:A,Processed_data!F:F)</f>
        <v>5099.01</v>
      </c>
      <c r="D2101" s="1" t="str">
        <f>_xlfn.XLOOKUP(A2101,bank_source_transactions__1[transaction_id],bank_source_transactions__1[transaction_status])</f>
        <v>SUCCESS</v>
      </c>
      <c r="E2101" s="1" t="str">
        <f>_xlfn.XLOOKUP(A2101,Processed_data!A:A,Processed_data!G:G)</f>
        <v>SUCCESS</v>
      </c>
      <c r="F2101" s="1">
        <f>COUNTIF(bank_processed_transactions[transaction_id],A2101)</f>
        <v>1</v>
      </c>
      <c r="G2101" s="1" t="str">
        <f t="shared" si="320"/>
        <v>found</v>
      </c>
      <c r="H2101" s="1" t="str">
        <f t="shared" si="321"/>
        <v>Not Duplicate</v>
      </c>
      <c r="I2101" s="1" t="str">
        <f t="shared" si="322"/>
        <v>match</v>
      </c>
      <c r="J2101" s="1" t="str">
        <f t="shared" si="323"/>
        <v>match</v>
      </c>
      <c r="K2101" s="1">
        <f t="shared" si="324"/>
        <v>0</v>
      </c>
      <c r="L2101" s="2">
        <f>IF(F2101=0,"not processed",_xlfn.MINIFS(Processed_data!H:H,Processed_data!A:A,A2101))</f>
        <v>46036</v>
      </c>
      <c r="M2101" s="1">
        <f>IF(F2101=0,"not processed",ABS(bank_source_transactions__1[[#This Row],[transaction_date]]-Reconciliation!L2101))</f>
        <v>3</v>
      </c>
      <c r="N2101" s="1" t="str" cm="1">
        <f t="array" ref="N2101">_xlfn.IFS(M2101="not Processed", "Not Processed",M2101&gt;2,"SLA Breached",M2101&lt;=2,"Within SLA")</f>
        <v>SLA Breached</v>
      </c>
      <c r="O2101" s="1" t="str">
        <f>_xlfn.XLOOKUP(A2101,Source_data!A:A,Source_data!D:D)</f>
        <v>CARD</v>
      </c>
      <c r="P2101" s="1">
        <f t="shared" si="325"/>
        <v>0</v>
      </c>
      <c r="Q2101" s="1">
        <f t="shared" si="326"/>
        <v>0</v>
      </c>
      <c r="R2101" s="1">
        <f t="shared" si="327"/>
        <v>0</v>
      </c>
      <c r="S2101" s="1">
        <f t="shared" si="328"/>
        <v>0</v>
      </c>
      <c r="T2101" s="1">
        <f t="shared" si="329"/>
        <v>1</v>
      </c>
      <c r="U2101" s="1" t="str">
        <f>_xlfn.XLOOKUP(Table3[[#This Row],[Transaction ID]],Source_data!A:A,Source_data!E:E)</f>
        <v>Hyderabad</v>
      </c>
      <c r="V2101" s="1">
        <f>_xlfn.IFNA(_xlfn.XLOOKUP(A2101,bank_processed_transactions[transaction_id],bank_processed_transactions[processing_minutes]),"")</f>
        <v>66.900000000000006</v>
      </c>
      <c r="W2101" s="31">
        <f>_xlfn.XLOOKUP(A2101,Source_data!A:A,Source_data!B:B)</f>
        <v>46033</v>
      </c>
    </row>
    <row r="2102" spans="1:23" x14ac:dyDescent="0.3">
      <c r="A2102" s="3" t="s">
        <v>258</v>
      </c>
      <c r="B2102" s="1">
        <f>_xlfn.XLOOKUP(A2102,bank_source_transactions__1[transaction_id],bank_source_transactions__1[amount_inr])</f>
        <v>1995.97</v>
      </c>
      <c r="C2102" s="1">
        <f>_xlfn.XLOOKUP(A2102,Processed_data!A:A,Processed_data!F:F)</f>
        <v>1995.97</v>
      </c>
      <c r="D2102" s="1" t="str">
        <f>_xlfn.XLOOKUP(A2102,bank_source_transactions__1[transaction_id],bank_source_transactions__1[transaction_status])</f>
        <v>SUCCESS</v>
      </c>
      <c r="E2102" s="1" t="str">
        <f>_xlfn.XLOOKUP(A2102,Processed_data!A:A,Processed_data!G:G)</f>
        <v>SUCCESS</v>
      </c>
      <c r="F2102" s="1">
        <f>COUNTIF(bank_processed_transactions[transaction_id],A2102)</f>
        <v>1</v>
      </c>
      <c r="G2102" s="1" t="str">
        <f t="shared" si="320"/>
        <v>found</v>
      </c>
      <c r="H2102" s="1" t="str">
        <f t="shared" si="321"/>
        <v>Not Duplicate</v>
      </c>
      <c r="I2102" s="1" t="str">
        <f t="shared" si="322"/>
        <v>match</v>
      </c>
      <c r="J2102" s="1" t="str">
        <f t="shared" si="323"/>
        <v>match</v>
      </c>
      <c r="K2102" s="1">
        <f t="shared" si="324"/>
        <v>0</v>
      </c>
      <c r="L2102" s="2">
        <f>IF(F2102=0,"not processed",_xlfn.MINIFS(Processed_data!H:H,Processed_data!A:A,A2102))</f>
        <v>46079</v>
      </c>
      <c r="M2102" s="1">
        <f>IF(F2102=0,"not processed",ABS(bank_source_transactions__1[[#This Row],[transaction_date]]-Reconciliation!L2102))</f>
        <v>3</v>
      </c>
      <c r="N2102" s="1" t="str" cm="1">
        <f t="array" ref="N2102">_xlfn.IFS(M2102="not Processed", "Not Processed",M2102&gt;2,"SLA Breached",M2102&lt;=2,"Within SLA")</f>
        <v>SLA Breached</v>
      </c>
      <c r="O2102" s="1" t="str">
        <f>_xlfn.XLOOKUP(A2102,Source_data!A:A,Source_data!D:D)</f>
        <v>UPI</v>
      </c>
      <c r="P2102" s="1">
        <f t="shared" si="325"/>
        <v>0</v>
      </c>
      <c r="Q2102" s="1">
        <f t="shared" si="326"/>
        <v>0</v>
      </c>
      <c r="R2102" s="1">
        <f t="shared" si="327"/>
        <v>0</v>
      </c>
      <c r="S2102" s="1">
        <f t="shared" si="328"/>
        <v>0</v>
      </c>
      <c r="T2102" s="1">
        <f t="shared" si="329"/>
        <v>1</v>
      </c>
      <c r="U2102" s="1" t="str">
        <f>_xlfn.XLOOKUP(Table3[[#This Row],[Transaction ID]],Source_data!A:A,Source_data!E:E)</f>
        <v>Pune</v>
      </c>
      <c r="V2102" s="1">
        <f>_xlfn.IFNA(_xlfn.XLOOKUP(A2102,bank_processed_transactions[transaction_id],bank_processed_transactions[processing_minutes]),"")</f>
        <v>31.1</v>
      </c>
      <c r="W2102" s="31">
        <f>_xlfn.XLOOKUP(A2102,Source_data!A:A,Source_data!B:B)</f>
        <v>46076</v>
      </c>
    </row>
    <row r="2103" spans="1:23" x14ac:dyDescent="0.3">
      <c r="A2103" s="4" t="s">
        <v>3659</v>
      </c>
      <c r="B2103" s="1">
        <f>_xlfn.XLOOKUP(A2103,bank_source_transactions__1[transaction_id],bank_source_transactions__1[amount_inr])</f>
        <v>4549.84</v>
      </c>
      <c r="C2103" s="1">
        <f>_xlfn.XLOOKUP(A2103,Processed_data!A:A,Processed_data!F:F)</f>
        <v>4549.84</v>
      </c>
      <c r="D2103" s="1" t="str">
        <f>_xlfn.XLOOKUP(A2103,bank_source_transactions__1[transaction_id],bank_source_transactions__1[transaction_status])</f>
        <v>SUCCESS</v>
      </c>
      <c r="E2103" s="1" t="str">
        <f>_xlfn.XLOOKUP(A2103,Processed_data!A:A,Processed_data!G:G)</f>
        <v>SUCCESS</v>
      </c>
      <c r="F2103" s="1">
        <f>COUNTIF(bank_processed_transactions[transaction_id],A2103)</f>
        <v>1</v>
      </c>
      <c r="G2103" s="1" t="str">
        <f t="shared" si="320"/>
        <v>found</v>
      </c>
      <c r="H2103" s="1" t="str">
        <f t="shared" si="321"/>
        <v>Not Duplicate</v>
      </c>
      <c r="I2103" s="1" t="str">
        <f t="shared" si="322"/>
        <v>match</v>
      </c>
      <c r="J2103" s="1" t="str">
        <f t="shared" si="323"/>
        <v>match</v>
      </c>
      <c r="K2103" s="1">
        <f t="shared" si="324"/>
        <v>0</v>
      </c>
      <c r="L2103" s="2">
        <f>IF(F2103=0,"not processed",_xlfn.MINIFS(Processed_data!H:H,Processed_data!A:A,A2103))</f>
        <v>46088</v>
      </c>
      <c r="M2103" s="1">
        <f>IF(F2103=0,"not processed",ABS(bank_source_transactions__1[[#This Row],[transaction_date]]-Reconciliation!L2103))</f>
        <v>1</v>
      </c>
      <c r="N2103" s="1" t="str" cm="1">
        <f t="array" ref="N2103">_xlfn.IFS(M2103="not Processed", "Not Processed",M2103&gt;2,"SLA Breached",M2103&lt;=2,"Within SLA")</f>
        <v>Within SLA</v>
      </c>
      <c r="O2103" s="1" t="str">
        <f>_xlfn.XLOOKUP(A2103,Source_data!A:A,Source_data!D:D)</f>
        <v>NEFT</v>
      </c>
      <c r="P2103" s="1">
        <f t="shared" si="325"/>
        <v>0</v>
      </c>
      <c r="Q2103" s="1">
        <f t="shared" si="326"/>
        <v>0</v>
      </c>
      <c r="R2103" s="1">
        <f t="shared" si="327"/>
        <v>0</v>
      </c>
      <c r="S2103" s="1">
        <f t="shared" si="328"/>
        <v>0</v>
      </c>
      <c r="T2103" s="1">
        <f t="shared" si="329"/>
        <v>0</v>
      </c>
      <c r="U2103" s="1" t="str">
        <f>_xlfn.XLOOKUP(Table3[[#This Row],[Transaction ID]],Source_data!A:A,Source_data!E:E)</f>
        <v>Mumbai</v>
      </c>
      <c r="V2103" s="1">
        <f>_xlfn.IFNA(_xlfn.XLOOKUP(A2103,bank_processed_transactions[transaction_id],bank_processed_transactions[processing_minutes]),"")</f>
        <v>49</v>
      </c>
      <c r="W2103" s="31">
        <f>_xlfn.XLOOKUP(A2103,Source_data!A:A,Source_data!B:B)</f>
        <v>46087</v>
      </c>
    </row>
    <row r="2104" spans="1:23" x14ac:dyDescent="0.3">
      <c r="A2104" s="3" t="s">
        <v>3335</v>
      </c>
      <c r="B2104" s="1">
        <f>_xlfn.XLOOKUP(A2104,bank_source_transactions__1[transaction_id],bank_source_transactions__1[amount_inr])</f>
        <v>10299.129999999999</v>
      </c>
      <c r="C2104" s="1">
        <f>_xlfn.XLOOKUP(A2104,Processed_data!A:A,Processed_data!F:F)</f>
        <v>10299.129999999999</v>
      </c>
      <c r="D2104" s="1" t="str">
        <f>_xlfn.XLOOKUP(A2104,bank_source_transactions__1[transaction_id],bank_source_transactions__1[transaction_status])</f>
        <v>REVERSED</v>
      </c>
      <c r="E2104" s="1" t="str">
        <f>_xlfn.XLOOKUP(A2104,Processed_data!A:A,Processed_data!G:G)</f>
        <v>REVERSED</v>
      </c>
      <c r="F2104" s="1">
        <f>COUNTIF(bank_processed_transactions[transaction_id],A2104)</f>
        <v>1</v>
      </c>
      <c r="G2104" s="1" t="str">
        <f t="shared" si="320"/>
        <v>found</v>
      </c>
      <c r="H2104" s="1" t="str">
        <f t="shared" si="321"/>
        <v>Not Duplicate</v>
      </c>
      <c r="I2104" s="1" t="str">
        <f t="shared" si="322"/>
        <v>match</v>
      </c>
      <c r="J2104" s="1" t="str">
        <f t="shared" si="323"/>
        <v>match</v>
      </c>
      <c r="K2104" s="1">
        <f t="shared" si="324"/>
        <v>0</v>
      </c>
      <c r="L2104" s="2">
        <f>IF(F2104=0,"not processed",_xlfn.MINIFS(Processed_data!H:H,Processed_data!A:A,A2104))</f>
        <v>46085</v>
      </c>
      <c r="M2104" s="1">
        <f>IF(F2104=0,"not processed",ABS(bank_source_transactions__1[[#This Row],[transaction_date]]-Reconciliation!L2104))</f>
        <v>0</v>
      </c>
      <c r="N2104" s="1" t="str" cm="1">
        <f t="array" ref="N2104">_xlfn.IFS(M2104="not Processed", "Not Processed",M2104&gt;2,"SLA Breached",M2104&lt;=2,"Within SLA")</f>
        <v>Within SLA</v>
      </c>
      <c r="O2104" s="1" t="str">
        <f>_xlfn.XLOOKUP(A2104,Source_data!A:A,Source_data!D:D)</f>
        <v>UPI</v>
      </c>
      <c r="P2104" s="1">
        <f t="shared" si="325"/>
        <v>0</v>
      </c>
      <c r="Q2104" s="1">
        <f t="shared" si="326"/>
        <v>0</v>
      </c>
      <c r="R2104" s="1">
        <f t="shared" si="327"/>
        <v>0</v>
      </c>
      <c r="S2104" s="1">
        <f t="shared" si="328"/>
        <v>0</v>
      </c>
      <c r="T2104" s="1">
        <f t="shared" si="329"/>
        <v>0</v>
      </c>
      <c r="U2104" s="1" t="str">
        <f>_xlfn.XLOOKUP(Table3[[#This Row],[Transaction ID]],Source_data!A:A,Source_data!E:E)</f>
        <v>Bengaluru</v>
      </c>
      <c r="V2104" s="1">
        <f>_xlfn.IFNA(_xlfn.XLOOKUP(A2104,bank_processed_transactions[transaction_id],bank_processed_transactions[processing_minutes]),"")</f>
        <v>56.1</v>
      </c>
      <c r="W2104" s="31">
        <f>_xlfn.XLOOKUP(A2104,Source_data!A:A,Source_data!B:B)</f>
        <v>46085</v>
      </c>
    </row>
    <row r="2105" spans="1:23" x14ac:dyDescent="0.3">
      <c r="A2105" s="4" t="s">
        <v>4143</v>
      </c>
      <c r="B2105" s="1">
        <f>_xlfn.XLOOKUP(A2105,bank_source_transactions__1[transaction_id],bank_source_transactions__1[amount_inr])</f>
        <v>2055.7600000000002</v>
      </c>
      <c r="C2105" s="1">
        <f>_xlfn.XLOOKUP(A2105,Processed_data!A:A,Processed_data!F:F)</f>
        <v>2055.7600000000002</v>
      </c>
      <c r="D2105" s="1" t="str">
        <f>_xlfn.XLOOKUP(A2105,bank_source_transactions__1[transaction_id],bank_source_transactions__1[transaction_status])</f>
        <v>SUCCESS</v>
      </c>
      <c r="E2105" s="1" t="str">
        <f>_xlfn.XLOOKUP(A2105,Processed_data!A:A,Processed_data!G:G)</f>
        <v>SUCCESS</v>
      </c>
      <c r="F2105" s="1">
        <f>COUNTIF(bank_processed_transactions[transaction_id],A2105)</f>
        <v>1</v>
      </c>
      <c r="G2105" s="1" t="str">
        <f t="shared" si="320"/>
        <v>found</v>
      </c>
      <c r="H2105" s="1" t="str">
        <f t="shared" si="321"/>
        <v>Not Duplicate</v>
      </c>
      <c r="I2105" s="1" t="str">
        <f t="shared" si="322"/>
        <v>match</v>
      </c>
      <c r="J2105" s="1" t="str">
        <f t="shared" si="323"/>
        <v>match</v>
      </c>
      <c r="K2105" s="1">
        <f t="shared" si="324"/>
        <v>0</v>
      </c>
      <c r="L2105" s="2">
        <f>IF(F2105=0,"not processed",_xlfn.MINIFS(Processed_data!H:H,Processed_data!A:A,A2105))</f>
        <v>46083</v>
      </c>
      <c r="M2105" s="1">
        <f>IF(F2105=0,"not processed",ABS(bank_source_transactions__1[[#This Row],[transaction_date]]-Reconciliation!L2105))</f>
        <v>2</v>
      </c>
      <c r="N2105" s="1" t="str" cm="1">
        <f t="array" ref="N2105">_xlfn.IFS(M2105="not Processed", "Not Processed",M2105&gt;2,"SLA Breached",M2105&lt;=2,"Within SLA")</f>
        <v>Within SLA</v>
      </c>
      <c r="O2105" s="1" t="str">
        <f>_xlfn.XLOOKUP(A2105,Source_data!A:A,Source_data!D:D)</f>
        <v>UPI</v>
      </c>
      <c r="P2105" s="1">
        <f t="shared" si="325"/>
        <v>0</v>
      </c>
      <c r="Q2105" s="1">
        <f t="shared" si="326"/>
        <v>0</v>
      </c>
      <c r="R2105" s="1">
        <f t="shared" si="327"/>
        <v>0</v>
      </c>
      <c r="S2105" s="1">
        <f t="shared" si="328"/>
        <v>0</v>
      </c>
      <c r="T2105" s="1">
        <f t="shared" si="329"/>
        <v>0</v>
      </c>
      <c r="U2105" s="1" t="str">
        <f>_xlfn.XLOOKUP(Table3[[#This Row],[Transaction ID]],Source_data!A:A,Source_data!E:E)</f>
        <v>Pune</v>
      </c>
      <c r="V2105" s="1">
        <f>_xlfn.IFNA(_xlfn.XLOOKUP(A2105,bank_processed_transactions[transaction_id],bank_processed_transactions[processing_minutes]),"")</f>
        <v>8</v>
      </c>
      <c r="W2105" s="31">
        <f>_xlfn.XLOOKUP(A2105,Source_data!A:A,Source_data!B:B)</f>
        <v>46081</v>
      </c>
    </row>
    <row r="2106" spans="1:23" x14ac:dyDescent="0.3">
      <c r="A2106" s="3" t="s">
        <v>2860</v>
      </c>
      <c r="B2106" s="1">
        <f>_xlfn.XLOOKUP(A2106,bank_source_transactions__1[transaction_id],bank_source_transactions__1[amount_inr])</f>
        <v>2913.32</v>
      </c>
      <c r="C2106" s="1">
        <f>_xlfn.XLOOKUP(A2106,Processed_data!A:A,Processed_data!F:F)</f>
        <v>2913.32</v>
      </c>
      <c r="D2106" s="1" t="str">
        <f>_xlfn.XLOOKUP(A2106,bank_source_transactions__1[transaction_id],bank_source_transactions__1[transaction_status])</f>
        <v>SUCCESS</v>
      </c>
      <c r="E2106" s="1" t="str">
        <f>_xlfn.XLOOKUP(A2106,Processed_data!A:A,Processed_data!G:G)</f>
        <v>SUCCESS</v>
      </c>
      <c r="F2106" s="1">
        <f>COUNTIF(bank_processed_transactions[transaction_id],A2106)</f>
        <v>1</v>
      </c>
      <c r="G2106" s="1" t="str">
        <f t="shared" si="320"/>
        <v>found</v>
      </c>
      <c r="H2106" s="1" t="str">
        <f t="shared" si="321"/>
        <v>Not Duplicate</v>
      </c>
      <c r="I2106" s="1" t="str">
        <f t="shared" si="322"/>
        <v>match</v>
      </c>
      <c r="J2106" s="1" t="str">
        <f t="shared" si="323"/>
        <v>match</v>
      </c>
      <c r="K2106" s="1">
        <f t="shared" si="324"/>
        <v>0</v>
      </c>
      <c r="L2106" s="2">
        <f>IF(F2106=0,"not processed",_xlfn.MINIFS(Processed_data!H:H,Processed_data!A:A,A2106))</f>
        <v>46045</v>
      </c>
      <c r="M2106" s="1">
        <f>IF(F2106=0,"not processed",ABS(bank_source_transactions__1[[#This Row],[transaction_date]]-Reconciliation!L2106))</f>
        <v>1</v>
      </c>
      <c r="N2106" s="1" t="str" cm="1">
        <f t="array" ref="N2106">_xlfn.IFS(M2106="not Processed", "Not Processed",M2106&gt;2,"SLA Breached",M2106&lt;=2,"Within SLA")</f>
        <v>Within SLA</v>
      </c>
      <c r="O2106" s="1" t="str">
        <f>_xlfn.XLOOKUP(A2106,Source_data!A:A,Source_data!D:D)</f>
        <v>NEFT</v>
      </c>
      <c r="P2106" s="1">
        <f t="shared" si="325"/>
        <v>0</v>
      </c>
      <c r="Q2106" s="1">
        <f t="shared" si="326"/>
        <v>0</v>
      </c>
      <c r="R2106" s="1">
        <f t="shared" si="327"/>
        <v>0</v>
      </c>
      <c r="S2106" s="1">
        <f t="shared" si="328"/>
        <v>0</v>
      </c>
      <c r="T2106" s="1">
        <f t="shared" si="329"/>
        <v>0</v>
      </c>
      <c r="U2106" s="1" t="str">
        <f>_xlfn.XLOOKUP(Table3[[#This Row],[Transaction ID]],Source_data!A:A,Source_data!E:E)</f>
        <v>Bengaluru</v>
      </c>
      <c r="V2106" s="1">
        <f>_xlfn.IFNA(_xlfn.XLOOKUP(A2106,bank_processed_transactions[transaction_id],bank_processed_transactions[processing_minutes]),"")</f>
        <v>47.8</v>
      </c>
      <c r="W2106" s="31">
        <f>_xlfn.XLOOKUP(A2106,Source_data!A:A,Source_data!B:B)</f>
        <v>46044</v>
      </c>
    </row>
    <row r="2107" spans="1:23" x14ac:dyDescent="0.3">
      <c r="A2107" s="4" t="s">
        <v>4819</v>
      </c>
      <c r="B2107" s="1">
        <f>_xlfn.XLOOKUP(A2107,bank_source_transactions__1[transaction_id],bank_source_transactions__1[amount_inr])</f>
        <v>4554.8</v>
      </c>
      <c r="C2107" s="1">
        <f>_xlfn.XLOOKUP(A2107,Processed_data!A:A,Processed_data!F:F)</f>
        <v>4554.8</v>
      </c>
      <c r="D2107" s="1" t="str">
        <f>_xlfn.XLOOKUP(A2107,bank_source_transactions__1[transaction_id],bank_source_transactions__1[transaction_status])</f>
        <v>SUCCESS</v>
      </c>
      <c r="E2107" s="1" t="str">
        <f>_xlfn.XLOOKUP(A2107,Processed_data!A:A,Processed_data!G:G)</f>
        <v>SUCCESS</v>
      </c>
      <c r="F2107" s="1">
        <f>COUNTIF(bank_processed_transactions[transaction_id],A2107)</f>
        <v>1</v>
      </c>
      <c r="G2107" s="1" t="str">
        <f t="shared" si="320"/>
        <v>found</v>
      </c>
      <c r="H2107" s="1" t="str">
        <f t="shared" si="321"/>
        <v>Not Duplicate</v>
      </c>
      <c r="I2107" s="1" t="str">
        <f t="shared" si="322"/>
        <v>match</v>
      </c>
      <c r="J2107" s="1" t="str">
        <f t="shared" si="323"/>
        <v>match</v>
      </c>
      <c r="K2107" s="1">
        <f t="shared" si="324"/>
        <v>0</v>
      </c>
      <c r="L2107" s="2">
        <f>IF(F2107=0,"not processed",_xlfn.MINIFS(Processed_data!H:H,Processed_data!A:A,A2107))</f>
        <v>46037</v>
      </c>
      <c r="M2107" s="1">
        <f>IF(F2107=0,"not processed",ABS(bank_source_transactions__1[[#This Row],[transaction_date]]-Reconciliation!L2107))</f>
        <v>2</v>
      </c>
      <c r="N2107" s="1" t="str" cm="1">
        <f t="array" ref="N2107">_xlfn.IFS(M2107="not Processed", "Not Processed",M2107&gt;2,"SLA Breached",M2107&lt;=2,"Within SLA")</f>
        <v>Within SLA</v>
      </c>
      <c r="O2107" s="1" t="str">
        <f>_xlfn.XLOOKUP(A2107,Source_data!A:A,Source_data!D:D)</f>
        <v>UPI</v>
      </c>
      <c r="P2107" s="1">
        <f t="shared" si="325"/>
        <v>0</v>
      </c>
      <c r="Q2107" s="1">
        <f t="shared" si="326"/>
        <v>0</v>
      </c>
      <c r="R2107" s="1">
        <f t="shared" si="327"/>
        <v>0</v>
      </c>
      <c r="S2107" s="1">
        <f t="shared" si="328"/>
        <v>0</v>
      </c>
      <c r="T2107" s="1">
        <f t="shared" si="329"/>
        <v>0</v>
      </c>
      <c r="U2107" s="1" t="str">
        <f>_xlfn.XLOOKUP(Table3[[#This Row],[Transaction ID]],Source_data!A:A,Source_data!E:E)</f>
        <v>Hyderabad</v>
      </c>
      <c r="V2107" s="1">
        <f>_xlfn.IFNA(_xlfn.XLOOKUP(A2107,bank_processed_transactions[transaction_id],bank_processed_transactions[processing_minutes]),"")</f>
        <v>35.299999999999997</v>
      </c>
      <c r="W2107" s="31">
        <f>_xlfn.XLOOKUP(A2107,Source_data!A:A,Source_data!B:B)</f>
        <v>46035</v>
      </c>
    </row>
    <row r="2108" spans="1:23" x14ac:dyDescent="0.3">
      <c r="A2108" s="3" t="s">
        <v>4799</v>
      </c>
      <c r="B2108" s="1">
        <f>_xlfn.XLOOKUP(A2108,bank_source_transactions__1[transaction_id],bank_source_transactions__1[amount_inr])</f>
        <v>3684.09</v>
      </c>
      <c r="C2108" s="1">
        <f>_xlfn.XLOOKUP(A2108,Processed_data!A:A,Processed_data!F:F)</f>
        <v>3684.09</v>
      </c>
      <c r="D2108" s="1" t="str">
        <f>_xlfn.XLOOKUP(A2108,bank_source_transactions__1[transaction_id],bank_source_transactions__1[transaction_status])</f>
        <v>SUCCESS</v>
      </c>
      <c r="E2108" s="1" t="str">
        <f>_xlfn.XLOOKUP(A2108,Processed_data!A:A,Processed_data!G:G)</f>
        <v>SUCCESS</v>
      </c>
      <c r="F2108" s="1">
        <f>COUNTIF(bank_processed_transactions[transaction_id],A2108)</f>
        <v>1</v>
      </c>
      <c r="G2108" s="1" t="str">
        <f t="shared" si="320"/>
        <v>found</v>
      </c>
      <c r="H2108" s="1" t="str">
        <f t="shared" si="321"/>
        <v>Not Duplicate</v>
      </c>
      <c r="I2108" s="1" t="str">
        <f t="shared" si="322"/>
        <v>match</v>
      </c>
      <c r="J2108" s="1" t="str">
        <f t="shared" si="323"/>
        <v>match</v>
      </c>
      <c r="K2108" s="1">
        <f t="shared" si="324"/>
        <v>0</v>
      </c>
      <c r="L2108" s="2">
        <f>IF(F2108=0,"not processed",_xlfn.MINIFS(Processed_data!H:H,Processed_data!A:A,A2108))</f>
        <v>46035</v>
      </c>
      <c r="M2108" s="1">
        <f>IF(F2108=0,"not processed",ABS(bank_source_transactions__1[[#This Row],[transaction_date]]-Reconciliation!L2108))</f>
        <v>0</v>
      </c>
      <c r="N2108" s="1" t="str" cm="1">
        <f t="array" ref="N2108">_xlfn.IFS(M2108="not Processed", "Not Processed",M2108&gt;2,"SLA Breached",M2108&lt;=2,"Within SLA")</f>
        <v>Within SLA</v>
      </c>
      <c r="O2108" s="1" t="str">
        <f>_xlfn.XLOOKUP(A2108,Source_data!A:A,Source_data!D:D)</f>
        <v>UPI</v>
      </c>
      <c r="P2108" s="1">
        <f t="shared" si="325"/>
        <v>0</v>
      </c>
      <c r="Q2108" s="1">
        <f t="shared" si="326"/>
        <v>0</v>
      </c>
      <c r="R2108" s="1">
        <f t="shared" si="327"/>
        <v>0</v>
      </c>
      <c r="S2108" s="1">
        <f t="shared" si="328"/>
        <v>0</v>
      </c>
      <c r="T2108" s="1">
        <f t="shared" si="329"/>
        <v>0</v>
      </c>
      <c r="U2108" s="1" t="str">
        <f>_xlfn.XLOOKUP(Table3[[#This Row],[Transaction ID]],Source_data!A:A,Source_data!E:E)</f>
        <v>Hyderabad</v>
      </c>
      <c r="V2108" s="1">
        <f>_xlfn.IFNA(_xlfn.XLOOKUP(A2108,bank_processed_transactions[transaction_id],bank_processed_transactions[processing_minutes]),"")</f>
        <v>15.3</v>
      </c>
      <c r="W2108" s="31">
        <f>_xlfn.XLOOKUP(A2108,Source_data!A:A,Source_data!B:B)</f>
        <v>46035</v>
      </c>
    </row>
    <row r="2109" spans="1:23" x14ac:dyDescent="0.3">
      <c r="A2109" s="4" t="s">
        <v>3173</v>
      </c>
      <c r="B2109" s="1">
        <f>_xlfn.XLOOKUP(A2109,bank_source_transactions__1[transaction_id],bank_source_transactions__1[amount_inr])</f>
        <v>737.93</v>
      </c>
      <c r="C2109" s="1">
        <f>_xlfn.XLOOKUP(A2109,Processed_data!A:A,Processed_data!F:F)</f>
        <v>737.93</v>
      </c>
      <c r="D2109" s="1" t="str">
        <f>_xlfn.XLOOKUP(A2109,bank_source_transactions__1[transaction_id],bank_source_transactions__1[transaction_status])</f>
        <v>SUCCESS</v>
      </c>
      <c r="E2109" s="1" t="str">
        <f>_xlfn.XLOOKUP(A2109,Processed_data!A:A,Processed_data!G:G)</f>
        <v>SUCCESS</v>
      </c>
      <c r="F2109" s="1">
        <f>COUNTIF(bank_processed_transactions[transaction_id],A2109)</f>
        <v>1</v>
      </c>
      <c r="G2109" s="1" t="str">
        <f t="shared" si="320"/>
        <v>found</v>
      </c>
      <c r="H2109" s="1" t="str">
        <f t="shared" si="321"/>
        <v>Not Duplicate</v>
      </c>
      <c r="I2109" s="1" t="str">
        <f t="shared" si="322"/>
        <v>match</v>
      </c>
      <c r="J2109" s="1" t="str">
        <f t="shared" si="323"/>
        <v>match</v>
      </c>
      <c r="K2109" s="1">
        <f t="shared" si="324"/>
        <v>0</v>
      </c>
      <c r="L2109" s="2">
        <f>IF(F2109=0,"not processed",_xlfn.MINIFS(Processed_data!H:H,Processed_data!A:A,A2109))</f>
        <v>46098</v>
      </c>
      <c r="M2109" s="1">
        <f>IF(F2109=0,"not processed",ABS(bank_source_transactions__1[[#This Row],[transaction_date]]-Reconciliation!L2109))</f>
        <v>0</v>
      </c>
      <c r="N2109" s="1" t="str" cm="1">
        <f t="array" ref="N2109">_xlfn.IFS(M2109="not Processed", "Not Processed",M2109&gt;2,"SLA Breached",M2109&lt;=2,"Within SLA")</f>
        <v>Within SLA</v>
      </c>
      <c r="O2109" s="1" t="str">
        <f>_xlfn.XLOOKUP(A2109,Source_data!A:A,Source_data!D:D)</f>
        <v>ATM</v>
      </c>
      <c r="P2109" s="1">
        <f t="shared" si="325"/>
        <v>0</v>
      </c>
      <c r="Q2109" s="1">
        <f t="shared" si="326"/>
        <v>0</v>
      </c>
      <c r="R2109" s="1">
        <f t="shared" si="327"/>
        <v>0</v>
      </c>
      <c r="S2109" s="1">
        <f t="shared" si="328"/>
        <v>0</v>
      </c>
      <c r="T2109" s="1">
        <f t="shared" si="329"/>
        <v>0</v>
      </c>
      <c r="U2109" s="1" t="str">
        <f>_xlfn.XLOOKUP(Table3[[#This Row],[Transaction ID]],Source_data!A:A,Source_data!E:E)</f>
        <v>Bengaluru</v>
      </c>
      <c r="V2109" s="1">
        <f>_xlfn.IFNA(_xlfn.XLOOKUP(A2109,bank_processed_transactions[transaction_id],bank_processed_transactions[processing_minutes]),"")</f>
        <v>73.599999999999994</v>
      </c>
      <c r="W2109" s="31">
        <f>_xlfn.XLOOKUP(A2109,Source_data!A:A,Source_data!B:B)</f>
        <v>46098</v>
      </c>
    </row>
    <row r="2110" spans="1:23" x14ac:dyDescent="0.3">
      <c r="A2110" s="3" t="s">
        <v>4153</v>
      </c>
      <c r="B2110" s="1">
        <f>_xlfn.XLOOKUP(A2110,bank_source_transactions__1[transaction_id],bank_source_transactions__1[amount_inr])</f>
        <v>2392.4699999999998</v>
      </c>
      <c r="C2110" s="1">
        <f>_xlfn.XLOOKUP(A2110,Processed_data!A:A,Processed_data!F:F)</f>
        <v>2392.4699999999998</v>
      </c>
      <c r="D2110" s="1" t="str">
        <f>_xlfn.XLOOKUP(A2110,bank_source_transactions__1[transaction_id],bank_source_transactions__1[transaction_status])</f>
        <v>SUCCESS</v>
      </c>
      <c r="E2110" s="1" t="str">
        <f>_xlfn.XLOOKUP(A2110,Processed_data!A:A,Processed_data!G:G)</f>
        <v>SUCCESS</v>
      </c>
      <c r="F2110" s="1">
        <f>COUNTIF(bank_processed_transactions[transaction_id],A2110)</f>
        <v>1</v>
      </c>
      <c r="G2110" s="1" t="str">
        <f t="shared" si="320"/>
        <v>found</v>
      </c>
      <c r="H2110" s="1" t="str">
        <f t="shared" si="321"/>
        <v>Not Duplicate</v>
      </c>
      <c r="I2110" s="1" t="str">
        <f t="shared" si="322"/>
        <v>match</v>
      </c>
      <c r="J2110" s="1" t="str">
        <f t="shared" si="323"/>
        <v>match</v>
      </c>
      <c r="K2110" s="1">
        <f t="shared" si="324"/>
        <v>0</v>
      </c>
      <c r="L2110" s="2">
        <f>IF(F2110=0,"not processed",_xlfn.MINIFS(Processed_data!H:H,Processed_data!A:A,A2110))</f>
        <v>46094</v>
      </c>
      <c r="M2110" s="1">
        <f>IF(F2110=0,"not processed",ABS(bank_source_transactions__1[[#This Row],[transaction_date]]-Reconciliation!L2110))</f>
        <v>0</v>
      </c>
      <c r="N2110" s="1" t="str" cm="1">
        <f t="array" ref="N2110">_xlfn.IFS(M2110="not Processed", "Not Processed",M2110&gt;2,"SLA Breached",M2110&lt;=2,"Within SLA")</f>
        <v>Within SLA</v>
      </c>
      <c r="O2110" s="1" t="str">
        <f>_xlfn.XLOOKUP(A2110,Source_data!A:A,Source_data!D:D)</f>
        <v>UPI</v>
      </c>
      <c r="P2110" s="1">
        <f t="shared" si="325"/>
        <v>0</v>
      </c>
      <c r="Q2110" s="1">
        <f t="shared" si="326"/>
        <v>0</v>
      </c>
      <c r="R2110" s="1">
        <f t="shared" si="327"/>
        <v>0</v>
      </c>
      <c r="S2110" s="1">
        <f t="shared" si="328"/>
        <v>0</v>
      </c>
      <c r="T2110" s="1">
        <f t="shared" si="329"/>
        <v>0</v>
      </c>
      <c r="U2110" s="1" t="str">
        <f>_xlfn.XLOOKUP(Table3[[#This Row],[Transaction ID]],Source_data!A:A,Source_data!E:E)</f>
        <v>Bengaluru</v>
      </c>
      <c r="V2110" s="1">
        <f>_xlfn.IFNA(_xlfn.XLOOKUP(A2110,bank_processed_transactions[transaction_id],bank_processed_transactions[processing_minutes]),"")</f>
        <v>27.9</v>
      </c>
      <c r="W2110" s="31">
        <f>_xlfn.XLOOKUP(A2110,Source_data!A:A,Source_data!B:B)</f>
        <v>46094</v>
      </c>
    </row>
    <row r="2111" spans="1:23" x14ac:dyDescent="0.3">
      <c r="A2111" s="4" t="s">
        <v>5031</v>
      </c>
      <c r="B2111" s="1">
        <f>_xlfn.XLOOKUP(A2111,bank_source_transactions__1[transaction_id],bank_source_transactions__1[amount_inr])</f>
        <v>2150.5700000000002</v>
      </c>
      <c r="C2111" s="1" t="e">
        <f>_xlfn.XLOOKUP(A2111,Processed_data!A:A,Processed_data!F:F)</f>
        <v>#N/A</v>
      </c>
      <c r="D2111" s="1" t="str">
        <f>_xlfn.XLOOKUP(A2111,bank_source_transactions__1[transaction_id],bank_source_transactions__1[transaction_status])</f>
        <v>SUCCESS</v>
      </c>
      <c r="E2111" s="1" t="e">
        <f>_xlfn.XLOOKUP(A2111,Processed_data!A:A,Processed_data!G:G)</f>
        <v>#N/A</v>
      </c>
      <c r="F2111" s="1">
        <f>COUNTIF(bank_processed_transactions[transaction_id],A2111)</f>
        <v>0</v>
      </c>
      <c r="G2111" s="1" t="str">
        <f t="shared" si="320"/>
        <v>missing</v>
      </c>
      <c r="H2111" s="1" t="str">
        <f t="shared" si="321"/>
        <v>Not Duplicate</v>
      </c>
      <c r="I2111" s="1" t="str">
        <f t="shared" si="322"/>
        <v>not processed</v>
      </c>
      <c r="J2111" s="1" t="str">
        <f t="shared" si="323"/>
        <v>not processed</v>
      </c>
      <c r="K2111" s="1" t="str">
        <f t="shared" si="324"/>
        <v>missing</v>
      </c>
      <c r="L2111" s="2" t="str">
        <f>IF(F2111=0,"not processed",_xlfn.MINIFS(Processed_data!H:H,Processed_data!A:A,A2111))</f>
        <v>not processed</v>
      </c>
      <c r="M2111" s="1" t="str">
        <f>IF(F2111=0,"not processed",ABS(bank_source_transactions__1[[#This Row],[transaction_date]]-Reconciliation!L2111))</f>
        <v>not processed</v>
      </c>
      <c r="N2111" s="1" t="str" cm="1">
        <f t="array" ref="N2111">_xlfn.IFS(M2111="not Processed", "Not Processed",M2111&gt;2,"SLA Breached",M2111&lt;=2,"Within SLA")</f>
        <v>Not Processed</v>
      </c>
      <c r="O2111" s="1" t="str">
        <f>_xlfn.XLOOKUP(A2111,Source_data!A:A,Source_data!D:D)</f>
        <v>CARD</v>
      </c>
      <c r="P2111" s="1">
        <f t="shared" si="325"/>
        <v>1</v>
      </c>
      <c r="Q2111" s="1">
        <f t="shared" si="326"/>
        <v>0</v>
      </c>
      <c r="R2111" s="1">
        <f t="shared" si="327"/>
        <v>0</v>
      </c>
      <c r="S2111" s="1">
        <f t="shared" si="328"/>
        <v>0</v>
      </c>
      <c r="T2111" s="1">
        <f t="shared" si="329"/>
        <v>0</v>
      </c>
      <c r="U2111" s="1" t="str">
        <f>_xlfn.XLOOKUP(Table3[[#This Row],[Transaction ID]],Source_data!A:A,Source_data!E:E)</f>
        <v>Hyderabad</v>
      </c>
      <c r="V2111" s="1" t="str">
        <f>_xlfn.IFNA(_xlfn.XLOOKUP(A2111,bank_processed_transactions[transaction_id],bank_processed_transactions[processing_minutes]),"")</f>
        <v/>
      </c>
      <c r="W2111" s="31">
        <f>_xlfn.XLOOKUP(A2111,Source_data!A:A,Source_data!B:B)</f>
        <v>46030</v>
      </c>
    </row>
    <row r="2112" spans="1:23" x14ac:dyDescent="0.3">
      <c r="A2112" s="3" t="s">
        <v>4309</v>
      </c>
      <c r="B2112" s="1">
        <f>_xlfn.XLOOKUP(A2112,bank_source_transactions__1[transaction_id],bank_source_transactions__1[amount_inr])</f>
        <v>1863.45</v>
      </c>
      <c r="C2112" s="1">
        <f>_xlfn.XLOOKUP(A2112,Processed_data!A:A,Processed_data!F:F)</f>
        <v>1863.45</v>
      </c>
      <c r="D2112" s="1" t="str">
        <f>_xlfn.XLOOKUP(A2112,bank_source_transactions__1[transaction_id],bank_source_transactions__1[transaction_status])</f>
        <v>SUCCESS</v>
      </c>
      <c r="E2112" s="1" t="str">
        <f>_xlfn.XLOOKUP(A2112,Processed_data!A:A,Processed_data!G:G)</f>
        <v>SUCCESS</v>
      </c>
      <c r="F2112" s="1">
        <f>COUNTIF(bank_processed_transactions[transaction_id],A2112)</f>
        <v>1</v>
      </c>
      <c r="G2112" s="1" t="str">
        <f t="shared" si="320"/>
        <v>found</v>
      </c>
      <c r="H2112" s="1" t="str">
        <f t="shared" si="321"/>
        <v>Not Duplicate</v>
      </c>
      <c r="I2112" s="1" t="str">
        <f t="shared" si="322"/>
        <v>match</v>
      </c>
      <c r="J2112" s="1" t="str">
        <f t="shared" si="323"/>
        <v>match</v>
      </c>
      <c r="K2112" s="1">
        <f t="shared" si="324"/>
        <v>0</v>
      </c>
      <c r="L2112" s="2">
        <f>IF(F2112=0,"not processed",_xlfn.MINIFS(Processed_data!H:H,Processed_data!A:A,A2112))</f>
        <v>46071</v>
      </c>
      <c r="M2112" s="1">
        <f>IF(F2112=0,"not processed",ABS(bank_source_transactions__1[[#This Row],[transaction_date]]-Reconciliation!L2112))</f>
        <v>3</v>
      </c>
      <c r="N2112" s="1" t="str" cm="1">
        <f t="array" ref="N2112">_xlfn.IFS(M2112="not Processed", "Not Processed",M2112&gt;2,"SLA Breached",M2112&lt;=2,"Within SLA")</f>
        <v>SLA Breached</v>
      </c>
      <c r="O2112" s="1" t="str">
        <f>_xlfn.XLOOKUP(A2112,Source_data!A:A,Source_data!D:D)</f>
        <v>UPI</v>
      </c>
      <c r="P2112" s="1">
        <f t="shared" si="325"/>
        <v>0</v>
      </c>
      <c r="Q2112" s="1">
        <f t="shared" si="326"/>
        <v>0</v>
      </c>
      <c r="R2112" s="1">
        <f t="shared" si="327"/>
        <v>0</v>
      </c>
      <c r="S2112" s="1">
        <f t="shared" si="328"/>
        <v>0</v>
      </c>
      <c r="T2112" s="1">
        <f t="shared" si="329"/>
        <v>1</v>
      </c>
      <c r="U2112" s="1" t="str">
        <f>_xlfn.XLOOKUP(Table3[[#This Row],[Transaction ID]],Source_data!A:A,Source_data!E:E)</f>
        <v>Pune</v>
      </c>
      <c r="V2112" s="1">
        <f>_xlfn.IFNA(_xlfn.XLOOKUP(A2112,bank_processed_transactions[transaction_id],bank_processed_transactions[processing_minutes]),"")</f>
        <v>38.799999999999997</v>
      </c>
      <c r="W2112" s="31">
        <f>_xlfn.XLOOKUP(A2112,Source_data!A:A,Source_data!B:B)</f>
        <v>46068</v>
      </c>
    </row>
    <row r="2113" spans="1:23" x14ac:dyDescent="0.3">
      <c r="A2113" s="4" t="s">
        <v>3224</v>
      </c>
      <c r="B2113" s="1">
        <f>_xlfn.XLOOKUP(A2113,bank_source_transactions__1[transaction_id],bank_source_transactions__1[amount_inr])</f>
        <v>645.79999999999995</v>
      </c>
      <c r="C2113" s="1">
        <f>_xlfn.XLOOKUP(A2113,Processed_data!A:A,Processed_data!F:F)</f>
        <v>645.79999999999995</v>
      </c>
      <c r="D2113" s="1" t="str">
        <f>_xlfn.XLOOKUP(A2113,bank_source_transactions__1[transaction_id],bank_source_transactions__1[transaction_status])</f>
        <v>SUCCESS</v>
      </c>
      <c r="E2113" s="1" t="str">
        <f>_xlfn.XLOOKUP(A2113,Processed_data!A:A,Processed_data!G:G)</f>
        <v>SUCCESS</v>
      </c>
      <c r="F2113" s="1">
        <f>COUNTIF(bank_processed_transactions[transaction_id],A2113)</f>
        <v>1</v>
      </c>
      <c r="G2113" s="1" t="str">
        <f t="shared" si="320"/>
        <v>found</v>
      </c>
      <c r="H2113" s="1" t="str">
        <f t="shared" si="321"/>
        <v>Not Duplicate</v>
      </c>
      <c r="I2113" s="1" t="str">
        <f t="shared" si="322"/>
        <v>match</v>
      </c>
      <c r="J2113" s="1" t="str">
        <f t="shared" si="323"/>
        <v>match</v>
      </c>
      <c r="K2113" s="1">
        <f t="shared" si="324"/>
        <v>0</v>
      </c>
      <c r="L2113" s="2">
        <f>IF(F2113=0,"not processed",_xlfn.MINIFS(Processed_data!H:H,Processed_data!A:A,A2113))</f>
        <v>46032</v>
      </c>
      <c r="M2113" s="1">
        <f>IF(F2113=0,"not processed",ABS(bank_source_transactions__1[[#This Row],[transaction_date]]-Reconciliation!L2113))</f>
        <v>3</v>
      </c>
      <c r="N2113" s="1" t="str" cm="1">
        <f t="array" ref="N2113">_xlfn.IFS(M2113="not Processed", "Not Processed",M2113&gt;2,"SLA Breached",M2113&lt;=2,"Within SLA")</f>
        <v>SLA Breached</v>
      </c>
      <c r="O2113" s="1" t="str">
        <f>_xlfn.XLOOKUP(A2113,Source_data!A:A,Source_data!D:D)</f>
        <v>UPI</v>
      </c>
      <c r="P2113" s="1">
        <f t="shared" si="325"/>
        <v>0</v>
      </c>
      <c r="Q2113" s="1">
        <f t="shared" si="326"/>
        <v>0</v>
      </c>
      <c r="R2113" s="1">
        <f t="shared" si="327"/>
        <v>0</v>
      </c>
      <c r="S2113" s="1">
        <f t="shared" si="328"/>
        <v>0</v>
      </c>
      <c r="T2113" s="1">
        <f t="shared" si="329"/>
        <v>1</v>
      </c>
      <c r="U2113" s="1" t="str">
        <f>_xlfn.XLOOKUP(Table3[[#This Row],[Transaction ID]],Source_data!A:A,Source_data!E:E)</f>
        <v>Hyderabad</v>
      </c>
      <c r="V2113" s="1">
        <f>_xlfn.IFNA(_xlfn.XLOOKUP(A2113,bank_processed_transactions[transaction_id],bank_processed_transactions[processing_minutes]),"")</f>
        <v>30.6</v>
      </c>
      <c r="W2113" s="31">
        <f>_xlfn.XLOOKUP(A2113,Source_data!A:A,Source_data!B:B)</f>
        <v>46029</v>
      </c>
    </row>
    <row r="2114" spans="1:23" x14ac:dyDescent="0.3">
      <c r="A2114" s="3" t="s">
        <v>4624</v>
      </c>
      <c r="B2114" s="1">
        <f>_xlfn.XLOOKUP(A2114,bank_source_transactions__1[transaction_id],bank_source_transactions__1[amount_inr])</f>
        <v>2510.27</v>
      </c>
      <c r="C2114" s="1">
        <f>_xlfn.XLOOKUP(A2114,Processed_data!A:A,Processed_data!F:F)</f>
        <v>2510.27</v>
      </c>
      <c r="D2114" s="1" t="str">
        <f>_xlfn.XLOOKUP(A2114,bank_source_transactions__1[transaction_id],bank_source_transactions__1[transaction_status])</f>
        <v>SUCCESS</v>
      </c>
      <c r="E2114" s="1" t="str">
        <f>_xlfn.XLOOKUP(A2114,Processed_data!A:A,Processed_data!G:G)</f>
        <v>SUCCESS</v>
      </c>
      <c r="F2114" s="1">
        <f>COUNTIF(bank_processed_transactions[transaction_id],A2114)</f>
        <v>1</v>
      </c>
      <c r="G2114" s="1" t="str">
        <f t="shared" si="320"/>
        <v>found</v>
      </c>
      <c r="H2114" s="1" t="str">
        <f t="shared" si="321"/>
        <v>Not Duplicate</v>
      </c>
      <c r="I2114" s="1" t="str">
        <f t="shared" si="322"/>
        <v>match</v>
      </c>
      <c r="J2114" s="1" t="str">
        <f t="shared" si="323"/>
        <v>match</v>
      </c>
      <c r="K2114" s="1">
        <f t="shared" si="324"/>
        <v>0</v>
      </c>
      <c r="L2114" s="2">
        <f>IF(F2114=0,"not processed",_xlfn.MINIFS(Processed_data!H:H,Processed_data!A:A,A2114))</f>
        <v>46083</v>
      </c>
      <c r="M2114" s="1">
        <f>IF(F2114=0,"not processed",ABS(bank_source_transactions__1[[#This Row],[transaction_date]]-Reconciliation!L2114))</f>
        <v>0</v>
      </c>
      <c r="N2114" s="1" t="str" cm="1">
        <f t="array" ref="N2114">_xlfn.IFS(M2114="not Processed", "Not Processed",M2114&gt;2,"SLA Breached",M2114&lt;=2,"Within SLA")</f>
        <v>Within SLA</v>
      </c>
      <c r="O2114" s="1" t="str">
        <f>_xlfn.XLOOKUP(A2114,Source_data!A:A,Source_data!D:D)</f>
        <v>UPI</v>
      </c>
      <c r="P2114" s="1">
        <f t="shared" si="325"/>
        <v>0</v>
      </c>
      <c r="Q2114" s="1">
        <f t="shared" si="326"/>
        <v>0</v>
      </c>
      <c r="R2114" s="1">
        <f t="shared" si="327"/>
        <v>0</v>
      </c>
      <c r="S2114" s="1">
        <f t="shared" si="328"/>
        <v>0</v>
      </c>
      <c r="T2114" s="1">
        <f t="shared" si="329"/>
        <v>0</v>
      </c>
      <c r="U2114" s="1" t="str">
        <f>_xlfn.XLOOKUP(Table3[[#This Row],[Transaction ID]],Source_data!A:A,Source_data!E:E)</f>
        <v>Pune</v>
      </c>
      <c r="V2114" s="1">
        <f>_xlfn.IFNA(_xlfn.XLOOKUP(A2114,bank_processed_transactions[transaction_id],bank_processed_transactions[processing_minutes]),"")</f>
        <v>26.5</v>
      </c>
      <c r="W2114" s="31">
        <f>_xlfn.XLOOKUP(A2114,Source_data!A:A,Source_data!B:B)</f>
        <v>46083</v>
      </c>
    </row>
    <row r="2115" spans="1:23" x14ac:dyDescent="0.3">
      <c r="A2115" s="4" t="s">
        <v>2249</v>
      </c>
      <c r="B2115" s="1">
        <f>_xlfn.XLOOKUP(A2115,bank_source_transactions__1[transaction_id],bank_source_transactions__1[amount_inr])</f>
        <v>11871.61</v>
      </c>
      <c r="C2115" s="1">
        <f>_xlfn.XLOOKUP(A2115,Processed_data!A:A,Processed_data!F:F)</f>
        <v>11871.61</v>
      </c>
      <c r="D2115" s="1" t="str">
        <f>_xlfn.XLOOKUP(A2115,bank_source_transactions__1[transaction_id],bank_source_transactions__1[transaction_status])</f>
        <v>SUCCESS</v>
      </c>
      <c r="E2115" s="1" t="str">
        <f>_xlfn.XLOOKUP(A2115,Processed_data!A:A,Processed_data!G:G)</f>
        <v>SUCCESS</v>
      </c>
      <c r="F2115" s="1">
        <f>COUNTIF(bank_processed_transactions[transaction_id],A2115)</f>
        <v>1</v>
      </c>
      <c r="G2115" s="1" t="str">
        <f t="shared" ref="G2115:G2178" si="330">IF(F2115=0,"missing","found")</f>
        <v>found</v>
      </c>
      <c r="H2115" s="1" t="str">
        <f t="shared" ref="H2115:H2178" si="331">IF(F2115&gt;1,"Duplicate","Not Duplicate")</f>
        <v>Not Duplicate</v>
      </c>
      <c r="I2115" s="1" t="str">
        <f t="shared" ref="I2115:I2178" si="332">IF(F2115=0,"not processed",IF(B2115=C2115,"match","mismatch"))</f>
        <v>match</v>
      </c>
      <c r="J2115" s="1" t="str">
        <f t="shared" ref="J2115:J2178" si="333">IF(F2115=0,"not processed",IF(D2115=E2115,"match","mismatch"))</f>
        <v>match</v>
      </c>
      <c r="K2115" s="1">
        <f t="shared" ref="K2115:K2178" si="334">IF(F2115=0,"missing",ABS(B2115-C2115))</f>
        <v>0</v>
      </c>
      <c r="L2115" s="2">
        <f>IF(F2115=0,"not processed",_xlfn.MINIFS(Processed_data!H:H,Processed_data!A:A,A2115))</f>
        <v>46102</v>
      </c>
      <c r="M2115" s="1">
        <f>IF(F2115=0,"not processed",ABS(bank_source_transactions__1[[#This Row],[transaction_date]]-Reconciliation!L2115))</f>
        <v>3</v>
      </c>
      <c r="N2115" s="1" t="str" cm="1">
        <f t="array" ref="N2115">_xlfn.IFS(M2115="not Processed", "Not Processed",M2115&gt;2,"SLA Breached",M2115&lt;=2,"Within SLA")</f>
        <v>SLA Breached</v>
      </c>
      <c r="O2115" s="1" t="str">
        <f>_xlfn.XLOOKUP(A2115,Source_data!A:A,Source_data!D:D)</f>
        <v>ATM</v>
      </c>
      <c r="P2115" s="1">
        <f t="shared" ref="P2115:P2178" si="335">IF(G2115="missing",1,0)</f>
        <v>0</v>
      </c>
      <c r="Q2115" s="1">
        <f t="shared" ref="Q2115:Q2178" si="336">IF(H2115="duplicate",1,0)</f>
        <v>0</v>
      </c>
      <c r="R2115" s="1">
        <f t="shared" ref="R2115:R2178" si="337">IF(I2115="mismatch",1,0)</f>
        <v>0</v>
      </c>
      <c r="S2115" s="1">
        <f t="shared" ref="S2115:S2178" si="338">IF(J2115="mismatch",1,)</f>
        <v>0</v>
      </c>
      <c r="T2115" s="1">
        <f t="shared" ref="T2115:T2178" si="339">IF(N2115="sla breached",1,0)</f>
        <v>1</v>
      </c>
      <c r="U2115" s="1" t="str">
        <f>_xlfn.XLOOKUP(Table3[[#This Row],[Transaction ID]],Source_data!A:A,Source_data!E:E)</f>
        <v>Mumbai</v>
      </c>
      <c r="V2115" s="1">
        <f>_xlfn.IFNA(_xlfn.XLOOKUP(A2115,bank_processed_transactions[transaction_id],bank_processed_transactions[processing_minutes]),"")</f>
        <v>94</v>
      </c>
      <c r="W2115" s="31">
        <f>_xlfn.XLOOKUP(A2115,Source_data!A:A,Source_data!B:B)</f>
        <v>46099</v>
      </c>
    </row>
    <row r="2116" spans="1:23" x14ac:dyDescent="0.3">
      <c r="A2116" s="3" t="s">
        <v>1943</v>
      </c>
      <c r="B2116" s="1">
        <f>_xlfn.XLOOKUP(A2116,bank_source_transactions__1[transaction_id],bank_source_transactions__1[amount_inr])</f>
        <v>2609.7399999999998</v>
      </c>
      <c r="C2116" s="1">
        <f>_xlfn.XLOOKUP(A2116,Processed_data!A:A,Processed_data!F:F)</f>
        <v>2609.7399999999998</v>
      </c>
      <c r="D2116" s="1" t="str">
        <f>_xlfn.XLOOKUP(A2116,bank_source_transactions__1[transaction_id],bank_source_transactions__1[transaction_status])</f>
        <v>FAILED</v>
      </c>
      <c r="E2116" s="1" t="str">
        <f>_xlfn.XLOOKUP(A2116,Processed_data!A:A,Processed_data!G:G)</f>
        <v>FAILED</v>
      </c>
      <c r="F2116" s="1">
        <f>COUNTIF(bank_processed_transactions[transaction_id],A2116)</f>
        <v>1</v>
      </c>
      <c r="G2116" s="1" t="str">
        <f t="shared" si="330"/>
        <v>found</v>
      </c>
      <c r="H2116" s="1" t="str">
        <f t="shared" si="331"/>
        <v>Not Duplicate</v>
      </c>
      <c r="I2116" s="1" t="str">
        <f t="shared" si="332"/>
        <v>match</v>
      </c>
      <c r="J2116" s="1" t="str">
        <f t="shared" si="333"/>
        <v>match</v>
      </c>
      <c r="K2116" s="1">
        <f t="shared" si="334"/>
        <v>0</v>
      </c>
      <c r="L2116" s="2">
        <f>IF(F2116=0,"not processed",_xlfn.MINIFS(Processed_data!H:H,Processed_data!A:A,A2116))</f>
        <v>46069</v>
      </c>
      <c r="M2116" s="1">
        <f>IF(F2116=0,"not processed",ABS(bank_source_transactions__1[[#This Row],[transaction_date]]-Reconciliation!L2116))</f>
        <v>1</v>
      </c>
      <c r="N2116" s="1" t="str" cm="1">
        <f t="array" ref="N2116">_xlfn.IFS(M2116="not Processed", "Not Processed",M2116&gt;2,"SLA Breached",M2116&lt;=2,"Within SLA")</f>
        <v>Within SLA</v>
      </c>
      <c r="O2116" s="1" t="str">
        <f>_xlfn.XLOOKUP(A2116,Source_data!A:A,Source_data!D:D)</f>
        <v>IMPS</v>
      </c>
      <c r="P2116" s="1">
        <f t="shared" si="335"/>
        <v>0</v>
      </c>
      <c r="Q2116" s="1">
        <f t="shared" si="336"/>
        <v>0</v>
      </c>
      <c r="R2116" s="1">
        <f t="shared" si="337"/>
        <v>0</v>
      </c>
      <c r="S2116" s="1">
        <f t="shared" si="338"/>
        <v>0</v>
      </c>
      <c r="T2116" s="1">
        <f t="shared" si="339"/>
        <v>0</v>
      </c>
      <c r="U2116" s="1" t="str">
        <f>_xlfn.XLOOKUP(Table3[[#This Row],[Transaction ID]],Source_data!A:A,Source_data!E:E)</f>
        <v>Hyderabad</v>
      </c>
      <c r="V2116" s="1">
        <f>_xlfn.IFNA(_xlfn.XLOOKUP(A2116,bank_processed_transactions[transaction_id],bank_processed_transactions[processing_minutes]),"")</f>
        <v>52.4</v>
      </c>
      <c r="W2116" s="31">
        <f>_xlfn.XLOOKUP(A2116,Source_data!A:A,Source_data!B:B)</f>
        <v>46068</v>
      </c>
    </row>
    <row r="2117" spans="1:23" x14ac:dyDescent="0.3">
      <c r="A2117" s="4" t="s">
        <v>4380</v>
      </c>
      <c r="B2117" s="1">
        <f>_xlfn.XLOOKUP(A2117,bank_source_transactions__1[transaction_id],bank_source_transactions__1[amount_inr])</f>
        <v>22683.21</v>
      </c>
      <c r="C2117" s="1">
        <f>_xlfn.XLOOKUP(A2117,Processed_data!A:A,Processed_data!F:F)</f>
        <v>22683.21</v>
      </c>
      <c r="D2117" s="1" t="str">
        <f>_xlfn.XLOOKUP(A2117,bank_source_transactions__1[transaction_id],bank_source_transactions__1[transaction_status])</f>
        <v>SUCCESS</v>
      </c>
      <c r="E2117" s="1" t="str">
        <f>_xlfn.XLOOKUP(A2117,Processed_data!A:A,Processed_data!G:G)</f>
        <v>SUCCESS</v>
      </c>
      <c r="F2117" s="1">
        <f>COUNTIF(bank_processed_transactions[transaction_id],A2117)</f>
        <v>1</v>
      </c>
      <c r="G2117" s="1" t="str">
        <f t="shared" si="330"/>
        <v>found</v>
      </c>
      <c r="H2117" s="1" t="str">
        <f t="shared" si="331"/>
        <v>Not Duplicate</v>
      </c>
      <c r="I2117" s="1" t="str">
        <f t="shared" si="332"/>
        <v>match</v>
      </c>
      <c r="J2117" s="1" t="str">
        <f t="shared" si="333"/>
        <v>match</v>
      </c>
      <c r="K2117" s="1">
        <f t="shared" si="334"/>
        <v>0</v>
      </c>
      <c r="L2117" s="2">
        <f>IF(F2117=0,"not processed",_xlfn.MINIFS(Processed_data!H:H,Processed_data!A:A,A2117))</f>
        <v>46043</v>
      </c>
      <c r="M2117" s="1">
        <f>IF(F2117=0,"not processed",ABS(bank_source_transactions__1[[#This Row],[transaction_date]]-Reconciliation!L2117))</f>
        <v>1</v>
      </c>
      <c r="N2117" s="1" t="str" cm="1">
        <f t="array" ref="N2117">_xlfn.IFS(M2117="not Processed", "Not Processed",M2117&gt;2,"SLA Breached",M2117&lt;=2,"Within SLA")</f>
        <v>Within SLA</v>
      </c>
      <c r="O2117" s="1" t="str">
        <f>_xlfn.XLOOKUP(A2117,Source_data!A:A,Source_data!D:D)</f>
        <v>IMPS</v>
      </c>
      <c r="P2117" s="1">
        <f t="shared" si="335"/>
        <v>0</v>
      </c>
      <c r="Q2117" s="1">
        <f t="shared" si="336"/>
        <v>0</v>
      </c>
      <c r="R2117" s="1">
        <f t="shared" si="337"/>
        <v>0</v>
      </c>
      <c r="S2117" s="1">
        <f t="shared" si="338"/>
        <v>0</v>
      </c>
      <c r="T2117" s="1">
        <f t="shared" si="339"/>
        <v>0</v>
      </c>
      <c r="U2117" s="1" t="str">
        <f>_xlfn.XLOOKUP(Table3[[#This Row],[Transaction ID]],Source_data!A:A,Source_data!E:E)</f>
        <v>Hyderabad</v>
      </c>
      <c r="V2117" s="1">
        <f>_xlfn.IFNA(_xlfn.XLOOKUP(A2117,bank_processed_transactions[transaction_id],bank_processed_transactions[processing_minutes]),"")</f>
        <v>23.5</v>
      </c>
      <c r="W2117" s="31">
        <f>_xlfn.XLOOKUP(A2117,Source_data!A:A,Source_data!B:B)</f>
        <v>46042</v>
      </c>
    </row>
    <row r="2118" spans="1:23" x14ac:dyDescent="0.3">
      <c r="A2118" s="3" t="s">
        <v>3024</v>
      </c>
      <c r="B2118" s="1">
        <f>_xlfn.XLOOKUP(A2118,bank_source_transactions__1[transaction_id],bank_source_transactions__1[amount_inr])</f>
        <v>2035.97</v>
      </c>
      <c r="C2118" s="1">
        <f>_xlfn.XLOOKUP(A2118,Processed_data!A:A,Processed_data!F:F)</f>
        <v>2239.5700000000002</v>
      </c>
      <c r="D2118" s="1" t="str">
        <f>_xlfn.XLOOKUP(A2118,bank_source_transactions__1[transaction_id],bank_source_transactions__1[transaction_status])</f>
        <v>SUCCESS</v>
      </c>
      <c r="E2118" s="1" t="str">
        <f>_xlfn.XLOOKUP(A2118,Processed_data!A:A,Processed_data!G:G)</f>
        <v>SUCCESS</v>
      </c>
      <c r="F2118" s="1">
        <f>COUNTIF(bank_processed_transactions[transaction_id],A2118)</f>
        <v>1</v>
      </c>
      <c r="G2118" s="1" t="str">
        <f t="shared" si="330"/>
        <v>found</v>
      </c>
      <c r="H2118" s="1" t="str">
        <f t="shared" si="331"/>
        <v>Not Duplicate</v>
      </c>
      <c r="I2118" s="1" t="str">
        <f t="shared" si="332"/>
        <v>mismatch</v>
      </c>
      <c r="J2118" s="1" t="str">
        <f t="shared" si="333"/>
        <v>match</v>
      </c>
      <c r="K2118" s="1">
        <f t="shared" si="334"/>
        <v>203.60000000000014</v>
      </c>
      <c r="L2118" s="2">
        <f>IF(F2118=0,"not processed",_xlfn.MINIFS(Processed_data!H:H,Processed_data!A:A,A2118))</f>
        <v>46113</v>
      </c>
      <c r="M2118" s="1">
        <f>IF(F2118=0,"not processed",ABS(bank_source_transactions__1[[#This Row],[transaction_date]]-Reconciliation!L2118))</f>
        <v>1</v>
      </c>
      <c r="N2118" s="1" t="str" cm="1">
        <f t="array" ref="N2118">_xlfn.IFS(M2118="not Processed", "Not Processed",M2118&gt;2,"SLA Breached",M2118&lt;=2,"Within SLA")</f>
        <v>Within SLA</v>
      </c>
      <c r="O2118" s="1" t="str">
        <f>_xlfn.XLOOKUP(A2118,Source_data!A:A,Source_data!D:D)</f>
        <v>UPI</v>
      </c>
      <c r="P2118" s="1">
        <f t="shared" si="335"/>
        <v>0</v>
      </c>
      <c r="Q2118" s="1">
        <f t="shared" si="336"/>
        <v>0</v>
      </c>
      <c r="R2118" s="1">
        <f t="shared" si="337"/>
        <v>1</v>
      </c>
      <c r="S2118" s="1">
        <f t="shared" si="338"/>
        <v>0</v>
      </c>
      <c r="T2118" s="1">
        <f t="shared" si="339"/>
        <v>0</v>
      </c>
      <c r="U2118" s="1" t="str">
        <f>_xlfn.XLOOKUP(Table3[[#This Row],[Transaction ID]],Source_data!A:A,Source_data!E:E)</f>
        <v>Mumbai</v>
      </c>
      <c r="V2118" s="1">
        <f>_xlfn.IFNA(_xlfn.XLOOKUP(A2118,bank_processed_transactions[transaction_id],bank_processed_transactions[processing_minutes]),"")</f>
        <v>2.1</v>
      </c>
      <c r="W2118" s="31">
        <f>_xlfn.XLOOKUP(A2118,Source_data!A:A,Source_data!B:B)</f>
        <v>46112</v>
      </c>
    </row>
    <row r="2119" spans="1:23" x14ac:dyDescent="0.3">
      <c r="A2119" s="4" t="s">
        <v>3555</v>
      </c>
      <c r="B2119" s="1">
        <f>_xlfn.XLOOKUP(A2119,bank_source_transactions__1[transaction_id],bank_source_transactions__1[amount_inr])</f>
        <v>7120.6</v>
      </c>
      <c r="C2119" s="1">
        <f>_xlfn.XLOOKUP(A2119,Processed_data!A:A,Processed_data!F:F)</f>
        <v>8544.7199999999993</v>
      </c>
      <c r="D2119" s="1" t="str">
        <f>_xlfn.XLOOKUP(A2119,bank_source_transactions__1[transaction_id],bank_source_transactions__1[transaction_status])</f>
        <v>SUCCESS</v>
      </c>
      <c r="E2119" s="1" t="str">
        <f>_xlfn.XLOOKUP(A2119,Processed_data!A:A,Processed_data!G:G)</f>
        <v>SUCCESS</v>
      </c>
      <c r="F2119" s="1">
        <f>COUNTIF(bank_processed_transactions[transaction_id],A2119)</f>
        <v>1</v>
      </c>
      <c r="G2119" s="1" t="str">
        <f t="shared" si="330"/>
        <v>found</v>
      </c>
      <c r="H2119" s="1" t="str">
        <f t="shared" si="331"/>
        <v>Not Duplicate</v>
      </c>
      <c r="I2119" s="1" t="str">
        <f t="shared" si="332"/>
        <v>mismatch</v>
      </c>
      <c r="J2119" s="1" t="str">
        <f t="shared" si="333"/>
        <v>match</v>
      </c>
      <c r="K2119" s="1">
        <f t="shared" si="334"/>
        <v>1424.119999999999</v>
      </c>
      <c r="L2119" s="2">
        <f>IF(F2119=0,"not processed",_xlfn.MINIFS(Processed_data!H:H,Processed_data!A:A,A2119))</f>
        <v>46082</v>
      </c>
      <c r="M2119" s="1">
        <f>IF(F2119=0,"not processed",ABS(bank_source_transactions__1[[#This Row],[transaction_date]]-Reconciliation!L2119))</f>
        <v>3</v>
      </c>
      <c r="N2119" s="1" t="str" cm="1">
        <f t="array" ref="N2119">_xlfn.IFS(M2119="not Processed", "Not Processed",M2119&gt;2,"SLA Breached",M2119&lt;=2,"Within SLA")</f>
        <v>SLA Breached</v>
      </c>
      <c r="O2119" s="1" t="str">
        <f>_xlfn.XLOOKUP(A2119,Source_data!A:A,Source_data!D:D)</f>
        <v>UPI</v>
      </c>
      <c r="P2119" s="1">
        <f t="shared" si="335"/>
        <v>0</v>
      </c>
      <c r="Q2119" s="1">
        <f t="shared" si="336"/>
        <v>0</v>
      </c>
      <c r="R2119" s="1">
        <f t="shared" si="337"/>
        <v>1</v>
      </c>
      <c r="S2119" s="1">
        <f t="shared" si="338"/>
        <v>0</v>
      </c>
      <c r="T2119" s="1">
        <f t="shared" si="339"/>
        <v>1</v>
      </c>
      <c r="U2119" s="1" t="str">
        <f>_xlfn.XLOOKUP(Table3[[#This Row],[Transaction ID]],Source_data!A:A,Source_data!E:E)</f>
        <v>Hyderabad</v>
      </c>
      <c r="V2119" s="1">
        <f>_xlfn.IFNA(_xlfn.XLOOKUP(A2119,bank_processed_transactions[transaction_id],bank_processed_transactions[processing_minutes]),"")</f>
        <v>13.5</v>
      </c>
      <c r="W2119" s="31">
        <f>_xlfn.XLOOKUP(A2119,Source_data!A:A,Source_data!B:B)</f>
        <v>46079</v>
      </c>
    </row>
    <row r="2120" spans="1:23" x14ac:dyDescent="0.3">
      <c r="A2120" s="3" t="s">
        <v>2179</v>
      </c>
      <c r="B2120" s="1">
        <f>_xlfn.XLOOKUP(A2120,bank_source_transactions__1[transaction_id],bank_source_transactions__1[amount_inr])</f>
        <v>3095.62</v>
      </c>
      <c r="C2120" s="1">
        <f>_xlfn.XLOOKUP(A2120,Processed_data!A:A,Processed_data!F:F)</f>
        <v>3095.62</v>
      </c>
      <c r="D2120" s="1" t="str">
        <f>_xlfn.XLOOKUP(A2120,bank_source_transactions__1[transaction_id],bank_source_transactions__1[transaction_status])</f>
        <v>SUCCESS</v>
      </c>
      <c r="E2120" s="1" t="str">
        <f>_xlfn.XLOOKUP(A2120,Processed_data!A:A,Processed_data!G:G)</f>
        <v>SUCCESS</v>
      </c>
      <c r="F2120" s="1">
        <f>COUNTIF(bank_processed_transactions[transaction_id],A2120)</f>
        <v>1</v>
      </c>
      <c r="G2120" s="1" t="str">
        <f t="shared" si="330"/>
        <v>found</v>
      </c>
      <c r="H2120" s="1" t="str">
        <f t="shared" si="331"/>
        <v>Not Duplicate</v>
      </c>
      <c r="I2120" s="1" t="str">
        <f t="shared" si="332"/>
        <v>match</v>
      </c>
      <c r="J2120" s="1" t="str">
        <f t="shared" si="333"/>
        <v>match</v>
      </c>
      <c r="K2120" s="1">
        <f t="shared" si="334"/>
        <v>0</v>
      </c>
      <c r="L2120" s="2">
        <f>IF(F2120=0,"not processed",_xlfn.MINIFS(Processed_data!H:H,Processed_data!A:A,A2120))</f>
        <v>46105</v>
      </c>
      <c r="M2120" s="1">
        <f>IF(F2120=0,"not processed",ABS(bank_source_transactions__1[[#This Row],[transaction_date]]-Reconciliation!L2120))</f>
        <v>0</v>
      </c>
      <c r="N2120" s="1" t="str" cm="1">
        <f t="array" ref="N2120">_xlfn.IFS(M2120="not Processed", "Not Processed",M2120&gt;2,"SLA Breached",M2120&lt;=2,"Within SLA")</f>
        <v>Within SLA</v>
      </c>
      <c r="O2120" s="1" t="str">
        <f>_xlfn.XLOOKUP(A2120,Source_data!A:A,Source_data!D:D)</f>
        <v>UPI</v>
      </c>
      <c r="P2120" s="1">
        <f t="shared" si="335"/>
        <v>0</v>
      </c>
      <c r="Q2120" s="1">
        <f t="shared" si="336"/>
        <v>0</v>
      </c>
      <c r="R2120" s="1">
        <f t="shared" si="337"/>
        <v>0</v>
      </c>
      <c r="S2120" s="1">
        <f t="shared" si="338"/>
        <v>0</v>
      </c>
      <c r="T2120" s="1">
        <f t="shared" si="339"/>
        <v>0</v>
      </c>
      <c r="U2120" s="1" t="str">
        <f>_xlfn.XLOOKUP(Table3[[#This Row],[Transaction ID]],Source_data!A:A,Source_data!E:E)</f>
        <v>Hyderabad</v>
      </c>
      <c r="V2120" s="1">
        <f>_xlfn.IFNA(_xlfn.XLOOKUP(A2120,bank_processed_transactions[transaction_id],bank_processed_transactions[processing_minutes]),"")</f>
        <v>26.5</v>
      </c>
      <c r="W2120" s="31">
        <f>_xlfn.XLOOKUP(A2120,Source_data!A:A,Source_data!B:B)</f>
        <v>46105</v>
      </c>
    </row>
    <row r="2121" spans="1:23" x14ac:dyDescent="0.3">
      <c r="A2121" s="4" t="s">
        <v>2522</v>
      </c>
      <c r="B2121" s="1">
        <f>_xlfn.XLOOKUP(A2121,bank_source_transactions__1[transaction_id],bank_source_transactions__1[amount_inr])</f>
        <v>3967.2</v>
      </c>
      <c r="C2121" s="1">
        <f>_xlfn.XLOOKUP(A2121,Processed_data!A:A,Processed_data!F:F)</f>
        <v>3967.2</v>
      </c>
      <c r="D2121" s="1" t="str">
        <f>_xlfn.XLOOKUP(A2121,bank_source_transactions__1[transaction_id],bank_source_transactions__1[transaction_status])</f>
        <v>FAILED</v>
      </c>
      <c r="E2121" s="1" t="str">
        <f>_xlfn.XLOOKUP(A2121,Processed_data!A:A,Processed_data!G:G)</f>
        <v>FAILED</v>
      </c>
      <c r="F2121" s="1">
        <f>COUNTIF(bank_processed_transactions[transaction_id],A2121)</f>
        <v>1</v>
      </c>
      <c r="G2121" s="1" t="str">
        <f t="shared" si="330"/>
        <v>found</v>
      </c>
      <c r="H2121" s="1" t="str">
        <f t="shared" si="331"/>
        <v>Not Duplicate</v>
      </c>
      <c r="I2121" s="1" t="str">
        <f t="shared" si="332"/>
        <v>match</v>
      </c>
      <c r="J2121" s="1" t="str">
        <f t="shared" si="333"/>
        <v>match</v>
      </c>
      <c r="K2121" s="1">
        <f t="shared" si="334"/>
        <v>0</v>
      </c>
      <c r="L2121" s="2">
        <f>IF(F2121=0,"not processed",_xlfn.MINIFS(Processed_data!H:H,Processed_data!A:A,A2121))</f>
        <v>46076</v>
      </c>
      <c r="M2121" s="1">
        <f>IF(F2121=0,"not processed",ABS(bank_source_transactions__1[[#This Row],[transaction_date]]-Reconciliation!L2121))</f>
        <v>2</v>
      </c>
      <c r="N2121" s="1" t="str" cm="1">
        <f t="array" ref="N2121">_xlfn.IFS(M2121="not Processed", "Not Processed",M2121&gt;2,"SLA Breached",M2121&lt;=2,"Within SLA")</f>
        <v>Within SLA</v>
      </c>
      <c r="O2121" s="1" t="str">
        <f>_xlfn.XLOOKUP(A2121,Source_data!A:A,Source_data!D:D)</f>
        <v>UPI</v>
      </c>
      <c r="P2121" s="1">
        <f t="shared" si="335"/>
        <v>0</v>
      </c>
      <c r="Q2121" s="1">
        <f t="shared" si="336"/>
        <v>0</v>
      </c>
      <c r="R2121" s="1">
        <f t="shared" si="337"/>
        <v>0</v>
      </c>
      <c r="S2121" s="1">
        <f t="shared" si="338"/>
        <v>0</v>
      </c>
      <c r="T2121" s="1">
        <f t="shared" si="339"/>
        <v>0</v>
      </c>
      <c r="U2121" s="1" t="str">
        <f>_xlfn.XLOOKUP(Table3[[#This Row],[Transaction ID]],Source_data!A:A,Source_data!E:E)</f>
        <v>Pune</v>
      </c>
      <c r="V2121" s="1">
        <f>_xlfn.IFNA(_xlfn.XLOOKUP(A2121,bank_processed_transactions[transaction_id],bank_processed_transactions[processing_minutes]),"")</f>
        <v>3.5</v>
      </c>
      <c r="W2121" s="31">
        <f>_xlfn.XLOOKUP(A2121,Source_data!A:A,Source_data!B:B)</f>
        <v>46074</v>
      </c>
    </row>
    <row r="2122" spans="1:23" x14ac:dyDescent="0.3">
      <c r="A2122" s="3" t="s">
        <v>2691</v>
      </c>
      <c r="B2122" s="1">
        <f>_xlfn.XLOOKUP(A2122,bank_source_transactions__1[transaction_id],bank_source_transactions__1[amount_inr])</f>
        <v>11382.89</v>
      </c>
      <c r="C2122" s="1">
        <f>_xlfn.XLOOKUP(A2122,Processed_data!A:A,Processed_data!F:F)</f>
        <v>11382.89</v>
      </c>
      <c r="D2122" s="1" t="str">
        <f>_xlfn.XLOOKUP(A2122,bank_source_transactions__1[transaction_id],bank_source_transactions__1[transaction_status])</f>
        <v>REVERSED</v>
      </c>
      <c r="E2122" s="1" t="str">
        <f>_xlfn.XLOOKUP(A2122,Processed_data!A:A,Processed_data!G:G)</f>
        <v>REVERSED</v>
      </c>
      <c r="F2122" s="1">
        <f>COUNTIF(bank_processed_transactions[transaction_id],A2122)</f>
        <v>1</v>
      </c>
      <c r="G2122" s="1" t="str">
        <f t="shared" si="330"/>
        <v>found</v>
      </c>
      <c r="H2122" s="1" t="str">
        <f t="shared" si="331"/>
        <v>Not Duplicate</v>
      </c>
      <c r="I2122" s="1" t="str">
        <f t="shared" si="332"/>
        <v>match</v>
      </c>
      <c r="J2122" s="1" t="str">
        <f t="shared" si="333"/>
        <v>match</v>
      </c>
      <c r="K2122" s="1">
        <f t="shared" si="334"/>
        <v>0</v>
      </c>
      <c r="L2122" s="2">
        <f>IF(F2122=0,"not processed",_xlfn.MINIFS(Processed_data!H:H,Processed_data!A:A,A2122))</f>
        <v>46026</v>
      </c>
      <c r="M2122" s="1">
        <f>IF(F2122=0,"not processed",ABS(bank_source_transactions__1[[#This Row],[transaction_date]]-Reconciliation!L2122))</f>
        <v>3</v>
      </c>
      <c r="N2122" s="1" t="str" cm="1">
        <f t="array" ref="N2122">_xlfn.IFS(M2122="not Processed", "Not Processed",M2122&gt;2,"SLA Breached",M2122&lt;=2,"Within SLA")</f>
        <v>SLA Breached</v>
      </c>
      <c r="O2122" s="1" t="str">
        <f>_xlfn.XLOOKUP(A2122,Source_data!A:A,Source_data!D:D)</f>
        <v>NEFT</v>
      </c>
      <c r="P2122" s="1">
        <f t="shared" si="335"/>
        <v>0</v>
      </c>
      <c r="Q2122" s="1">
        <f t="shared" si="336"/>
        <v>0</v>
      </c>
      <c r="R2122" s="1">
        <f t="shared" si="337"/>
        <v>0</v>
      </c>
      <c r="S2122" s="1">
        <f t="shared" si="338"/>
        <v>0</v>
      </c>
      <c r="T2122" s="1">
        <f t="shared" si="339"/>
        <v>1</v>
      </c>
      <c r="U2122" s="1" t="str">
        <f>_xlfn.XLOOKUP(Table3[[#This Row],[Transaction ID]],Source_data!A:A,Source_data!E:E)</f>
        <v>Hyderabad</v>
      </c>
      <c r="V2122" s="1">
        <f>_xlfn.IFNA(_xlfn.XLOOKUP(A2122,bank_processed_transactions[transaction_id],bank_processed_transactions[processing_minutes]),"")</f>
        <v>44.9</v>
      </c>
      <c r="W2122" s="31">
        <f>_xlfn.XLOOKUP(A2122,Source_data!A:A,Source_data!B:B)</f>
        <v>46023</v>
      </c>
    </row>
    <row r="2123" spans="1:23" x14ac:dyDescent="0.3">
      <c r="A2123" s="4" t="s">
        <v>2877</v>
      </c>
      <c r="B2123" s="1">
        <f>_xlfn.XLOOKUP(A2123,bank_source_transactions__1[transaction_id],bank_source_transactions__1[amount_inr])</f>
        <v>2783.22</v>
      </c>
      <c r="C2123" s="1">
        <f>_xlfn.XLOOKUP(A2123,Processed_data!A:A,Processed_data!F:F)</f>
        <v>2783.22</v>
      </c>
      <c r="D2123" s="1" t="str">
        <f>_xlfn.XLOOKUP(A2123,bank_source_transactions__1[transaction_id],bank_source_transactions__1[transaction_status])</f>
        <v>SUCCESS</v>
      </c>
      <c r="E2123" s="1" t="str">
        <f>_xlfn.XLOOKUP(A2123,Processed_data!A:A,Processed_data!G:G)</f>
        <v>SUCCESS</v>
      </c>
      <c r="F2123" s="1">
        <f>COUNTIF(bank_processed_transactions[transaction_id],A2123)</f>
        <v>1</v>
      </c>
      <c r="G2123" s="1" t="str">
        <f t="shared" si="330"/>
        <v>found</v>
      </c>
      <c r="H2123" s="1" t="str">
        <f t="shared" si="331"/>
        <v>Not Duplicate</v>
      </c>
      <c r="I2123" s="1" t="str">
        <f t="shared" si="332"/>
        <v>match</v>
      </c>
      <c r="J2123" s="1" t="str">
        <f t="shared" si="333"/>
        <v>match</v>
      </c>
      <c r="K2123" s="1">
        <f t="shared" si="334"/>
        <v>0</v>
      </c>
      <c r="L2123" s="2">
        <f>IF(F2123=0,"not processed",_xlfn.MINIFS(Processed_data!H:H,Processed_data!A:A,A2123))</f>
        <v>46024</v>
      </c>
      <c r="M2123" s="1">
        <f>IF(F2123=0,"not processed",ABS(bank_source_transactions__1[[#This Row],[transaction_date]]-Reconciliation!L2123))</f>
        <v>1</v>
      </c>
      <c r="N2123" s="1" t="str" cm="1">
        <f t="array" ref="N2123">_xlfn.IFS(M2123="not Processed", "Not Processed",M2123&gt;2,"SLA Breached",M2123&lt;=2,"Within SLA")</f>
        <v>Within SLA</v>
      </c>
      <c r="O2123" s="1" t="str">
        <f>_xlfn.XLOOKUP(A2123,Source_data!A:A,Source_data!D:D)</f>
        <v>UPI</v>
      </c>
      <c r="P2123" s="1">
        <f t="shared" si="335"/>
        <v>0</v>
      </c>
      <c r="Q2123" s="1">
        <f t="shared" si="336"/>
        <v>0</v>
      </c>
      <c r="R2123" s="1">
        <f t="shared" si="337"/>
        <v>0</v>
      </c>
      <c r="S2123" s="1">
        <f t="shared" si="338"/>
        <v>0</v>
      </c>
      <c r="T2123" s="1">
        <f t="shared" si="339"/>
        <v>0</v>
      </c>
      <c r="U2123" s="1" t="str">
        <f>_xlfn.XLOOKUP(Table3[[#This Row],[Transaction ID]],Source_data!A:A,Source_data!E:E)</f>
        <v>Hyderabad</v>
      </c>
      <c r="V2123" s="1">
        <f>_xlfn.IFNA(_xlfn.XLOOKUP(A2123,bank_processed_transactions[transaction_id],bank_processed_transactions[processing_minutes]),"")</f>
        <v>22.9</v>
      </c>
      <c r="W2123" s="31">
        <f>_xlfn.XLOOKUP(A2123,Source_data!A:A,Source_data!B:B)</f>
        <v>46023</v>
      </c>
    </row>
    <row r="2124" spans="1:23" x14ac:dyDescent="0.3">
      <c r="A2124" s="3" t="s">
        <v>1997</v>
      </c>
      <c r="B2124" s="1">
        <f>_xlfn.XLOOKUP(A2124,bank_source_transactions__1[transaction_id],bank_source_transactions__1[amount_inr])</f>
        <v>606.20000000000005</v>
      </c>
      <c r="C2124" s="1">
        <f>_xlfn.XLOOKUP(A2124,Processed_data!A:A,Processed_data!F:F)</f>
        <v>606.20000000000005</v>
      </c>
      <c r="D2124" s="1" t="str">
        <f>_xlfn.XLOOKUP(A2124,bank_source_transactions__1[transaction_id],bank_source_transactions__1[transaction_status])</f>
        <v>SUCCESS</v>
      </c>
      <c r="E2124" s="1" t="str">
        <f>_xlfn.XLOOKUP(A2124,Processed_data!A:A,Processed_data!G:G)</f>
        <v>SUCCESS</v>
      </c>
      <c r="F2124" s="1">
        <f>COUNTIF(bank_processed_transactions[transaction_id],A2124)</f>
        <v>1</v>
      </c>
      <c r="G2124" s="1" t="str">
        <f t="shared" si="330"/>
        <v>found</v>
      </c>
      <c r="H2124" s="1" t="str">
        <f t="shared" si="331"/>
        <v>Not Duplicate</v>
      </c>
      <c r="I2124" s="1" t="str">
        <f t="shared" si="332"/>
        <v>match</v>
      </c>
      <c r="J2124" s="1" t="str">
        <f t="shared" si="333"/>
        <v>match</v>
      </c>
      <c r="K2124" s="1">
        <f t="shared" si="334"/>
        <v>0</v>
      </c>
      <c r="L2124" s="2">
        <f>IF(F2124=0,"not processed",_xlfn.MINIFS(Processed_data!H:H,Processed_data!A:A,A2124))</f>
        <v>46097</v>
      </c>
      <c r="M2124" s="1">
        <f>IF(F2124=0,"not processed",ABS(bank_source_transactions__1[[#This Row],[transaction_date]]-Reconciliation!L2124))</f>
        <v>2</v>
      </c>
      <c r="N2124" s="1" t="str" cm="1">
        <f t="array" ref="N2124">_xlfn.IFS(M2124="not Processed", "Not Processed",M2124&gt;2,"SLA Breached",M2124&lt;=2,"Within SLA")</f>
        <v>Within SLA</v>
      </c>
      <c r="O2124" s="1" t="str">
        <f>_xlfn.XLOOKUP(A2124,Source_data!A:A,Source_data!D:D)</f>
        <v>UPI</v>
      </c>
      <c r="P2124" s="1">
        <f t="shared" si="335"/>
        <v>0</v>
      </c>
      <c r="Q2124" s="1">
        <f t="shared" si="336"/>
        <v>0</v>
      </c>
      <c r="R2124" s="1">
        <f t="shared" si="337"/>
        <v>0</v>
      </c>
      <c r="S2124" s="1">
        <f t="shared" si="338"/>
        <v>0</v>
      </c>
      <c r="T2124" s="1">
        <f t="shared" si="339"/>
        <v>0</v>
      </c>
      <c r="U2124" s="1" t="str">
        <f>_xlfn.XLOOKUP(Table3[[#This Row],[Transaction ID]],Source_data!A:A,Source_data!E:E)</f>
        <v>Bengaluru</v>
      </c>
      <c r="V2124" s="1">
        <f>_xlfn.IFNA(_xlfn.XLOOKUP(A2124,bank_processed_transactions[transaction_id],bank_processed_transactions[processing_minutes]),"")</f>
        <v>57.4</v>
      </c>
      <c r="W2124" s="31">
        <f>_xlfn.XLOOKUP(A2124,Source_data!A:A,Source_data!B:B)</f>
        <v>46095</v>
      </c>
    </row>
    <row r="2125" spans="1:23" x14ac:dyDescent="0.3">
      <c r="A2125" s="4" t="s">
        <v>2056</v>
      </c>
      <c r="B2125" s="1">
        <f>_xlfn.XLOOKUP(A2125,bank_source_transactions__1[transaction_id],bank_source_transactions__1[amount_inr])</f>
        <v>3155.35</v>
      </c>
      <c r="C2125" s="1">
        <f>_xlfn.XLOOKUP(A2125,Processed_data!A:A,Processed_data!F:F)</f>
        <v>3155.35</v>
      </c>
      <c r="D2125" s="1" t="str">
        <f>_xlfn.XLOOKUP(A2125,bank_source_transactions__1[transaction_id],bank_source_transactions__1[transaction_status])</f>
        <v>SUCCESS</v>
      </c>
      <c r="E2125" s="1" t="str">
        <f>_xlfn.XLOOKUP(A2125,Processed_data!A:A,Processed_data!G:G)</f>
        <v>SUCCESS</v>
      </c>
      <c r="F2125" s="1">
        <f>COUNTIF(bank_processed_transactions[transaction_id],A2125)</f>
        <v>1</v>
      </c>
      <c r="G2125" s="1" t="str">
        <f t="shared" si="330"/>
        <v>found</v>
      </c>
      <c r="H2125" s="1" t="str">
        <f t="shared" si="331"/>
        <v>Not Duplicate</v>
      </c>
      <c r="I2125" s="1" t="str">
        <f t="shared" si="332"/>
        <v>match</v>
      </c>
      <c r="J2125" s="1" t="str">
        <f t="shared" si="333"/>
        <v>match</v>
      </c>
      <c r="K2125" s="1">
        <f t="shared" si="334"/>
        <v>0</v>
      </c>
      <c r="L2125" s="2">
        <f>IF(F2125=0,"not processed",_xlfn.MINIFS(Processed_data!H:H,Processed_data!A:A,A2125))</f>
        <v>46080</v>
      </c>
      <c r="M2125" s="1">
        <f>IF(F2125=0,"not processed",ABS(bank_source_transactions__1[[#This Row],[transaction_date]]-Reconciliation!L2125))</f>
        <v>0</v>
      </c>
      <c r="N2125" s="1" t="str" cm="1">
        <f t="array" ref="N2125">_xlfn.IFS(M2125="not Processed", "Not Processed",M2125&gt;2,"SLA Breached",M2125&lt;=2,"Within SLA")</f>
        <v>Within SLA</v>
      </c>
      <c r="O2125" s="1" t="str">
        <f>_xlfn.XLOOKUP(A2125,Source_data!A:A,Source_data!D:D)</f>
        <v>IMPS</v>
      </c>
      <c r="P2125" s="1">
        <f t="shared" si="335"/>
        <v>0</v>
      </c>
      <c r="Q2125" s="1">
        <f t="shared" si="336"/>
        <v>0</v>
      </c>
      <c r="R2125" s="1">
        <f t="shared" si="337"/>
        <v>0</v>
      </c>
      <c r="S2125" s="1">
        <f t="shared" si="338"/>
        <v>0</v>
      </c>
      <c r="T2125" s="1">
        <f t="shared" si="339"/>
        <v>0</v>
      </c>
      <c r="U2125" s="1" t="str">
        <f>_xlfn.XLOOKUP(Table3[[#This Row],[Transaction ID]],Source_data!A:A,Source_data!E:E)</f>
        <v>Mumbai</v>
      </c>
      <c r="V2125" s="1">
        <f>_xlfn.IFNA(_xlfn.XLOOKUP(A2125,bank_processed_transactions[transaction_id],bank_processed_transactions[processing_minutes]),"")</f>
        <v>13.8</v>
      </c>
      <c r="W2125" s="31">
        <f>_xlfn.XLOOKUP(A2125,Source_data!A:A,Source_data!B:B)</f>
        <v>46080</v>
      </c>
    </row>
    <row r="2126" spans="1:23" x14ac:dyDescent="0.3">
      <c r="A2126" s="3" t="s">
        <v>2915</v>
      </c>
      <c r="B2126" s="1">
        <f>_xlfn.XLOOKUP(A2126,bank_source_transactions__1[transaction_id],bank_source_transactions__1[amount_inr])</f>
        <v>3726.29</v>
      </c>
      <c r="C2126" s="1">
        <f>_xlfn.XLOOKUP(A2126,Processed_data!A:A,Processed_data!F:F)</f>
        <v>3726.29</v>
      </c>
      <c r="D2126" s="1" t="str">
        <f>_xlfn.XLOOKUP(A2126,bank_source_transactions__1[transaction_id],bank_source_transactions__1[transaction_status])</f>
        <v>REVERSED</v>
      </c>
      <c r="E2126" s="1" t="str">
        <f>_xlfn.XLOOKUP(A2126,Processed_data!A:A,Processed_data!G:G)</f>
        <v>REVERSED</v>
      </c>
      <c r="F2126" s="1">
        <f>COUNTIF(bank_processed_transactions[transaction_id],A2126)</f>
        <v>1</v>
      </c>
      <c r="G2126" s="1" t="str">
        <f t="shared" si="330"/>
        <v>found</v>
      </c>
      <c r="H2126" s="1" t="str">
        <f t="shared" si="331"/>
        <v>Not Duplicate</v>
      </c>
      <c r="I2126" s="1" t="str">
        <f t="shared" si="332"/>
        <v>match</v>
      </c>
      <c r="J2126" s="1" t="str">
        <f t="shared" si="333"/>
        <v>match</v>
      </c>
      <c r="K2126" s="1">
        <f t="shared" si="334"/>
        <v>0</v>
      </c>
      <c r="L2126" s="2">
        <f>IF(F2126=0,"not processed",_xlfn.MINIFS(Processed_data!H:H,Processed_data!A:A,A2126))</f>
        <v>46091</v>
      </c>
      <c r="M2126" s="1">
        <f>IF(F2126=0,"not processed",ABS(bank_source_transactions__1[[#This Row],[transaction_date]]-Reconciliation!L2126))</f>
        <v>3</v>
      </c>
      <c r="N2126" s="1" t="str" cm="1">
        <f t="array" ref="N2126">_xlfn.IFS(M2126="not Processed", "Not Processed",M2126&gt;2,"SLA Breached",M2126&lt;=2,"Within SLA")</f>
        <v>SLA Breached</v>
      </c>
      <c r="O2126" s="1" t="str">
        <f>_xlfn.XLOOKUP(A2126,Source_data!A:A,Source_data!D:D)</f>
        <v>UPI</v>
      </c>
      <c r="P2126" s="1">
        <f t="shared" si="335"/>
        <v>0</v>
      </c>
      <c r="Q2126" s="1">
        <f t="shared" si="336"/>
        <v>0</v>
      </c>
      <c r="R2126" s="1">
        <f t="shared" si="337"/>
        <v>0</v>
      </c>
      <c r="S2126" s="1">
        <f t="shared" si="338"/>
        <v>0</v>
      </c>
      <c r="T2126" s="1">
        <f t="shared" si="339"/>
        <v>1</v>
      </c>
      <c r="U2126" s="1" t="str">
        <f>_xlfn.XLOOKUP(Table3[[#This Row],[Transaction ID]],Source_data!A:A,Source_data!E:E)</f>
        <v>Hyderabad</v>
      </c>
      <c r="V2126" s="1">
        <f>_xlfn.IFNA(_xlfn.XLOOKUP(A2126,bank_processed_transactions[transaction_id],bank_processed_transactions[processing_minutes]),"")</f>
        <v>62.1</v>
      </c>
      <c r="W2126" s="31">
        <f>_xlfn.XLOOKUP(A2126,Source_data!A:A,Source_data!B:B)</f>
        <v>46088</v>
      </c>
    </row>
    <row r="2127" spans="1:23" x14ac:dyDescent="0.3">
      <c r="A2127" s="4" t="s">
        <v>3342</v>
      </c>
      <c r="B2127" s="1">
        <f>_xlfn.XLOOKUP(A2127,bank_source_transactions__1[transaction_id],bank_source_transactions__1[amount_inr])</f>
        <v>10541.35</v>
      </c>
      <c r="C2127" s="1">
        <f>_xlfn.XLOOKUP(A2127,Processed_data!A:A,Processed_data!F:F)</f>
        <v>10541.35</v>
      </c>
      <c r="D2127" s="1" t="str">
        <f>_xlfn.XLOOKUP(A2127,bank_source_transactions__1[transaction_id],bank_source_transactions__1[transaction_status])</f>
        <v>SUCCESS</v>
      </c>
      <c r="E2127" s="1" t="str">
        <f>_xlfn.XLOOKUP(A2127,Processed_data!A:A,Processed_data!G:G)</f>
        <v>SUCCESS</v>
      </c>
      <c r="F2127" s="1">
        <f>COUNTIF(bank_processed_transactions[transaction_id],A2127)</f>
        <v>1</v>
      </c>
      <c r="G2127" s="1" t="str">
        <f t="shared" si="330"/>
        <v>found</v>
      </c>
      <c r="H2127" s="1" t="str">
        <f t="shared" si="331"/>
        <v>Not Duplicate</v>
      </c>
      <c r="I2127" s="1" t="str">
        <f t="shared" si="332"/>
        <v>match</v>
      </c>
      <c r="J2127" s="1" t="str">
        <f t="shared" si="333"/>
        <v>match</v>
      </c>
      <c r="K2127" s="1">
        <f t="shared" si="334"/>
        <v>0</v>
      </c>
      <c r="L2127" s="2">
        <f>IF(F2127=0,"not processed",_xlfn.MINIFS(Processed_data!H:H,Processed_data!A:A,A2127))</f>
        <v>46096</v>
      </c>
      <c r="M2127" s="1">
        <f>IF(F2127=0,"not processed",ABS(bank_source_transactions__1[[#This Row],[transaction_date]]-Reconciliation!L2127))</f>
        <v>0</v>
      </c>
      <c r="N2127" s="1" t="str" cm="1">
        <f t="array" ref="N2127">_xlfn.IFS(M2127="not Processed", "Not Processed",M2127&gt;2,"SLA Breached",M2127&lt;=2,"Within SLA")</f>
        <v>Within SLA</v>
      </c>
      <c r="O2127" s="1" t="str">
        <f>_xlfn.XLOOKUP(A2127,Source_data!A:A,Source_data!D:D)</f>
        <v>NEFT</v>
      </c>
      <c r="P2127" s="1">
        <f t="shared" si="335"/>
        <v>0</v>
      </c>
      <c r="Q2127" s="1">
        <f t="shared" si="336"/>
        <v>0</v>
      </c>
      <c r="R2127" s="1">
        <f t="shared" si="337"/>
        <v>0</v>
      </c>
      <c r="S2127" s="1">
        <f t="shared" si="338"/>
        <v>0</v>
      </c>
      <c r="T2127" s="1">
        <f t="shared" si="339"/>
        <v>0</v>
      </c>
      <c r="U2127" s="1" t="str">
        <f>_xlfn.XLOOKUP(Table3[[#This Row],[Transaction ID]],Source_data!A:A,Source_data!E:E)</f>
        <v>Pune</v>
      </c>
      <c r="V2127" s="1">
        <f>_xlfn.IFNA(_xlfn.XLOOKUP(A2127,bank_processed_transactions[transaction_id],bank_processed_transactions[processing_minutes]),"")</f>
        <v>25.7</v>
      </c>
      <c r="W2127" s="31">
        <f>_xlfn.XLOOKUP(A2127,Source_data!A:A,Source_data!B:B)</f>
        <v>46096</v>
      </c>
    </row>
    <row r="2128" spans="1:23" x14ac:dyDescent="0.3">
      <c r="A2128" s="3" t="s">
        <v>3331</v>
      </c>
      <c r="B2128" s="1">
        <f>_xlfn.XLOOKUP(A2128,bank_source_transactions__1[transaction_id],bank_source_transactions__1[amount_inr])</f>
        <v>7929.57</v>
      </c>
      <c r="C2128" s="1">
        <f>_xlfn.XLOOKUP(A2128,Processed_data!A:A,Processed_data!F:F)</f>
        <v>7929.57</v>
      </c>
      <c r="D2128" s="1" t="str">
        <f>_xlfn.XLOOKUP(A2128,bank_source_transactions__1[transaction_id],bank_source_transactions__1[transaction_status])</f>
        <v>SUCCESS</v>
      </c>
      <c r="E2128" s="1" t="str">
        <f>_xlfn.XLOOKUP(A2128,Processed_data!A:A,Processed_data!G:G)</f>
        <v>SUCCESS</v>
      </c>
      <c r="F2128" s="1">
        <f>COUNTIF(bank_processed_transactions[transaction_id],A2128)</f>
        <v>1</v>
      </c>
      <c r="G2128" s="1" t="str">
        <f t="shared" si="330"/>
        <v>found</v>
      </c>
      <c r="H2128" s="1" t="str">
        <f t="shared" si="331"/>
        <v>Not Duplicate</v>
      </c>
      <c r="I2128" s="1" t="str">
        <f t="shared" si="332"/>
        <v>match</v>
      </c>
      <c r="J2128" s="1" t="str">
        <f t="shared" si="333"/>
        <v>match</v>
      </c>
      <c r="K2128" s="1">
        <f t="shared" si="334"/>
        <v>0</v>
      </c>
      <c r="L2128" s="2">
        <f>IF(F2128=0,"not processed",_xlfn.MINIFS(Processed_data!H:H,Processed_data!A:A,A2128))</f>
        <v>46093</v>
      </c>
      <c r="M2128" s="1">
        <f>IF(F2128=0,"not processed",ABS(bank_source_transactions__1[[#This Row],[transaction_date]]-Reconciliation!L2128))</f>
        <v>2</v>
      </c>
      <c r="N2128" s="1" t="str" cm="1">
        <f t="array" ref="N2128">_xlfn.IFS(M2128="not Processed", "Not Processed",M2128&gt;2,"SLA Breached",M2128&lt;=2,"Within SLA")</f>
        <v>Within SLA</v>
      </c>
      <c r="O2128" s="1" t="str">
        <f>_xlfn.XLOOKUP(A2128,Source_data!A:A,Source_data!D:D)</f>
        <v>UPI</v>
      </c>
      <c r="P2128" s="1">
        <f t="shared" si="335"/>
        <v>0</v>
      </c>
      <c r="Q2128" s="1">
        <f t="shared" si="336"/>
        <v>0</v>
      </c>
      <c r="R2128" s="1">
        <f t="shared" si="337"/>
        <v>0</v>
      </c>
      <c r="S2128" s="1">
        <f t="shared" si="338"/>
        <v>0</v>
      </c>
      <c r="T2128" s="1">
        <f t="shared" si="339"/>
        <v>0</v>
      </c>
      <c r="U2128" s="1" t="str">
        <f>_xlfn.XLOOKUP(Table3[[#This Row],[Transaction ID]],Source_data!A:A,Source_data!E:E)</f>
        <v>Bengaluru</v>
      </c>
      <c r="V2128" s="1">
        <f>_xlfn.IFNA(_xlfn.XLOOKUP(A2128,bank_processed_transactions[transaction_id],bank_processed_transactions[processing_minutes]),"")</f>
        <v>6.4</v>
      </c>
      <c r="W2128" s="31">
        <f>_xlfn.XLOOKUP(A2128,Source_data!A:A,Source_data!B:B)</f>
        <v>46091</v>
      </c>
    </row>
    <row r="2129" spans="1:23" x14ac:dyDescent="0.3">
      <c r="A2129" s="4" t="s">
        <v>2872</v>
      </c>
      <c r="B2129" s="1">
        <f>_xlfn.XLOOKUP(A2129,bank_source_transactions__1[transaction_id],bank_source_transactions__1[amount_inr])</f>
        <v>6540.71</v>
      </c>
      <c r="C2129" s="1">
        <f>_xlfn.XLOOKUP(A2129,Processed_data!A:A,Processed_data!F:F)</f>
        <v>6540.71</v>
      </c>
      <c r="D2129" s="1" t="str">
        <f>_xlfn.XLOOKUP(A2129,bank_source_transactions__1[transaction_id],bank_source_transactions__1[transaction_status])</f>
        <v>SUCCESS</v>
      </c>
      <c r="E2129" s="1" t="str">
        <f>_xlfn.XLOOKUP(A2129,Processed_data!A:A,Processed_data!G:G)</f>
        <v>SUCCESS</v>
      </c>
      <c r="F2129" s="1">
        <f>COUNTIF(bank_processed_transactions[transaction_id],A2129)</f>
        <v>1</v>
      </c>
      <c r="G2129" s="1" t="str">
        <f t="shared" si="330"/>
        <v>found</v>
      </c>
      <c r="H2129" s="1" t="str">
        <f t="shared" si="331"/>
        <v>Not Duplicate</v>
      </c>
      <c r="I2129" s="1" t="str">
        <f t="shared" si="332"/>
        <v>match</v>
      </c>
      <c r="J2129" s="1" t="str">
        <f t="shared" si="333"/>
        <v>match</v>
      </c>
      <c r="K2129" s="1">
        <f t="shared" si="334"/>
        <v>0</v>
      </c>
      <c r="L2129" s="2">
        <f>IF(F2129=0,"not processed",_xlfn.MINIFS(Processed_data!H:H,Processed_data!A:A,A2129))</f>
        <v>46108</v>
      </c>
      <c r="M2129" s="1">
        <f>IF(F2129=0,"not processed",ABS(bank_source_transactions__1[[#This Row],[transaction_date]]-Reconciliation!L2129))</f>
        <v>3</v>
      </c>
      <c r="N2129" s="1" t="str" cm="1">
        <f t="array" ref="N2129">_xlfn.IFS(M2129="not Processed", "Not Processed",M2129&gt;2,"SLA Breached",M2129&lt;=2,"Within SLA")</f>
        <v>SLA Breached</v>
      </c>
      <c r="O2129" s="1" t="str">
        <f>_xlfn.XLOOKUP(A2129,Source_data!A:A,Source_data!D:D)</f>
        <v>UPI</v>
      </c>
      <c r="P2129" s="1">
        <f t="shared" si="335"/>
        <v>0</v>
      </c>
      <c r="Q2129" s="1">
        <f t="shared" si="336"/>
        <v>0</v>
      </c>
      <c r="R2129" s="1">
        <f t="shared" si="337"/>
        <v>0</v>
      </c>
      <c r="S2129" s="1">
        <f t="shared" si="338"/>
        <v>0</v>
      </c>
      <c r="T2129" s="1">
        <f t="shared" si="339"/>
        <v>1</v>
      </c>
      <c r="U2129" s="1" t="str">
        <f>_xlfn.XLOOKUP(Table3[[#This Row],[Transaction ID]],Source_data!A:A,Source_data!E:E)</f>
        <v>Bengaluru</v>
      </c>
      <c r="V2129" s="1">
        <f>_xlfn.IFNA(_xlfn.XLOOKUP(A2129,bank_processed_transactions[transaction_id],bank_processed_transactions[processing_minutes]),"")</f>
        <v>54.1</v>
      </c>
      <c r="W2129" s="31">
        <f>_xlfn.XLOOKUP(A2129,Source_data!A:A,Source_data!B:B)</f>
        <v>46105</v>
      </c>
    </row>
    <row r="2130" spans="1:23" x14ac:dyDescent="0.3">
      <c r="A2130" s="3" t="s">
        <v>2165</v>
      </c>
      <c r="B2130" s="1">
        <f>_xlfn.XLOOKUP(A2130,bank_source_transactions__1[transaction_id],bank_source_transactions__1[amount_inr])</f>
        <v>3210.22</v>
      </c>
      <c r="C2130" s="1">
        <f>_xlfn.XLOOKUP(A2130,Processed_data!A:A,Processed_data!F:F)</f>
        <v>3210.22</v>
      </c>
      <c r="D2130" s="1" t="str">
        <f>_xlfn.XLOOKUP(A2130,bank_source_transactions__1[transaction_id],bank_source_transactions__1[transaction_status])</f>
        <v>FAILED</v>
      </c>
      <c r="E2130" s="1" t="str">
        <f>_xlfn.XLOOKUP(A2130,Processed_data!A:A,Processed_data!G:G)</f>
        <v>FAILED</v>
      </c>
      <c r="F2130" s="1">
        <f>COUNTIF(bank_processed_transactions[transaction_id],A2130)</f>
        <v>1</v>
      </c>
      <c r="G2130" s="1" t="str">
        <f t="shared" si="330"/>
        <v>found</v>
      </c>
      <c r="H2130" s="1" t="str">
        <f t="shared" si="331"/>
        <v>Not Duplicate</v>
      </c>
      <c r="I2130" s="1" t="str">
        <f t="shared" si="332"/>
        <v>match</v>
      </c>
      <c r="J2130" s="1" t="str">
        <f t="shared" si="333"/>
        <v>match</v>
      </c>
      <c r="K2130" s="1">
        <f t="shared" si="334"/>
        <v>0</v>
      </c>
      <c r="L2130" s="2">
        <f>IF(F2130=0,"not processed",_xlfn.MINIFS(Processed_data!H:H,Processed_data!A:A,A2130))</f>
        <v>46077</v>
      </c>
      <c r="M2130" s="1">
        <f>IF(F2130=0,"not processed",ABS(bank_source_transactions__1[[#This Row],[transaction_date]]-Reconciliation!L2130))</f>
        <v>3</v>
      </c>
      <c r="N2130" s="1" t="str" cm="1">
        <f t="array" ref="N2130">_xlfn.IFS(M2130="not Processed", "Not Processed",M2130&gt;2,"SLA Breached",M2130&lt;=2,"Within SLA")</f>
        <v>SLA Breached</v>
      </c>
      <c r="O2130" s="1" t="str">
        <f>_xlfn.XLOOKUP(A2130,Source_data!A:A,Source_data!D:D)</f>
        <v>NEFT</v>
      </c>
      <c r="P2130" s="1">
        <f t="shared" si="335"/>
        <v>0</v>
      </c>
      <c r="Q2130" s="1">
        <f t="shared" si="336"/>
        <v>0</v>
      </c>
      <c r="R2130" s="1">
        <f t="shared" si="337"/>
        <v>0</v>
      </c>
      <c r="S2130" s="1">
        <f t="shared" si="338"/>
        <v>0</v>
      </c>
      <c r="T2130" s="1">
        <f t="shared" si="339"/>
        <v>1</v>
      </c>
      <c r="U2130" s="1" t="str">
        <f>_xlfn.XLOOKUP(Table3[[#This Row],[Transaction ID]],Source_data!A:A,Source_data!E:E)</f>
        <v>Pune</v>
      </c>
      <c r="V2130" s="1">
        <f>_xlfn.IFNA(_xlfn.XLOOKUP(A2130,bank_processed_transactions[transaction_id],bank_processed_transactions[processing_minutes]),"")</f>
        <v>6.4</v>
      </c>
      <c r="W2130" s="31">
        <f>_xlfn.XLOOKUP(A2130,Source_data!A:A,Source_data!B:B)</f>
        <v>46074</v>
      </c>
    </row>
    <row r="2131" spans="1:23" x14ac:dyDescent="0.3">
      <c r="A2131" s="4" t="s">
        <v>3276</v>
      </c>
      <c r="B2131" s="1">
        <f>_xlfn.XLOOKUP(A2131,bank_source_transactions__1[transaction_id],bank_source_transactions__1[amount_inr])</f>
        <v>63989</v>
      </c>
      <c r="C2131" s="1">
        <f>_xlfn.XLOOKUP(A2131,Processed_data!A:A,Processed_data!F:F)</f>
        <v>63989</v>
      </c>
      <c r="D2131" s="1" t="str">
        <f>_xlfn.XLOOKUP(A2131,bank_source_transactions__1[transaction_id],bank_source_transactions__1[transaction_status])</f>
        <v>SUCCESS</v>
      </c>
      <c r="E2131" s="1" t="str">
        <f>_xlfn.XLOOKUP(A2131,Processed_data!A:A,Processed_data!G:G)</f>
        <v>SUCCESS</v>
      </c>
      <c r="F2131" s="1">
        <f>COUNTIF(bank_processed_transactions[transaction_id],A2131)</f>
        <v>1</v>
      </c>
      <c r="G2131" s="1" t="str">
        <f t="shared" si="330"/>
        <v>found</v>
      </c>
      <c r="H2131" s="1" t="str">
        <f t="shared" si="331"/>
        <v>Not Duplicate</v>
      </c>
      <c r="I2131" s="1" t="str">
        <f t="shared" si="332"/>
        <v>match</v>
      </c>
      <c r="J2131" s="1" t="str">
        <f t="shared" si="333"/>
        <v>match</v>
      </c>
      <c r="K2131" s="1">
        <f t="shared" si="334"/>
        <v>0</v>
      </c>
      <c r="L2131" s="2">
        <f>IF(F2131=0,"not processed",_xlfn.MINIFS(Processed_data!H:H,Processed_data!A:A,A2131))</f>
        <v>46029</v>
      </c>
      <c r="M2131" s="1">
        <f>IF(F2131=0,"not processed",ABS(bank_source_transactions__1[[#This Row],[transaction_date]]-Reconciliation!L2131))</f>
        <v>1</v>
      </c>
      <c r="N2131" s="1" t="str" cm="1">
        <f t="array" ref="N2131">_xlfn.IFS(M2131="not Processed", "Not Processed",M2131&gt;2,"SLA Breached",M2131&lt;=2,"Within SLA")</f>
        <v>Within SLA</v>
      </c>
      <c r="O2131" s="1" t="str">
        <f>_xlfn.XLOOKUP(A2131,Source_data!A:A,Source_data!D:D)</f>
        <v>UPI</v>
      </c>
      <c r="P2131" s="1">
        <f t="shared" si="335"/>
        <v>0</v>
      </c>
      <c r="Q2131" s="1">
        <f t="shared" si="336"/>
        <v>0</v>
      </c>
      <c r="R2131" s="1">
        <f t="shared" si="337"/>
        <v>0</v>
      </c>
      <c r="S2131" s="1">
        <f t="shared" si="338"/>
        <v>0</v>
      </c>
      <c r="T2131" s="1">
        <f t="shared" si="339"/>
        <v>0</v>
      </c>
      <c r="U2131" s="1" t="str">
        <f>_xlfn.XLOOKUP(Table3[[#This Row],[Transaction ID]],Source_data!A:A,Source_data!E:E)</f>
        <v>Bengaluru</v>
      </c>
      <c r="V2131" s="1">
        <f>_xlfn.IFNA(_xlfn.XLOOKUP(A2131,bank_processed_transactions[transaction_id],bank_processed_transactions[processing_minutes]),"")</f>
        <v>5.3</v>
      </c>
      <c r="W2131" s="31">
        <f>_xlfn.XLOOKUP(A2131,Source_data!A:A,Source_data!B:B)</f>
        <v>46028</v>
      </c>
    </row>
    <row r="2132" spans="1:23" x14ac:dyDescent="0.3">
      <c r="A2132" s="3" t="s">
        <v>2556</v>
      </c>
      <c r="B2132" s="1">
        <f>_xlfn.XLOOKUP(A2132,bank_source_transactions__1[transaction_id],bank_source_transactions__1[amount_inr])</f>
        <v>2661.06</v>
      </c>
      <c r="C2132" s="1">
        <f>_xlfn.XLOOKUP(A2132,Processed_data!A:A,Processed_data!F:F)</f>
        <v>2661.06</v>
      </c>
      <c r="D2132" s="1" t="str">
        <f>_xlfn.XLOOKUP(A2132,bank_source_transactions__1[transaction_id],bank_source_transactions__1[transaction_status])</f>
        <v>SUCCESS</v>
      </c>
      <c r="E2132" s="1" t="str">
        <f>_xlfn.XLOOKUP(A2132,Processed_data!A:A,Processed_data!G:G)</f>
        <v>SUCCESS</v>
      </c>
      <c r="F2132" s="1">
        <f>COUNTIF(bank_processed_transactions[transaction_id],A2132)</f>
        <v>1</v>
      </c>
      <c r="G2132" s="1" t="str">
        <f t="shared" si="330"/>
        <v>found</v>
      </c>
      <c r="H2132" s="1" t="str">
        <f t="shared" si="331"/>
        <v>Not Duplicate</v>
      </c>
      <c r="I2132" s="1" t="str">
        <f t="shared" si="332"/>
        <v>match</v>
      </c>
      <c r="J2132" s="1" t="str">
        <f t="shared" si="333"/>
        <v>match</v>
      </c>
      <c r="K2132" s="1">
        <f t="shared" si="334"/>
        <v>0</v>
      </c>
      <c r="L2132" s="2">
        <f>IF(F2132=0,"not processed",_xlfn.MINIFS(Processed_data!H:H,Processed_data!A:A,A2132))</f>
        <v>46113</v>
      </c>
      <c r="M2132" s="1">
        <f>IF(F2132=0,"not processed",ABS(bank_source_transactions__1[[#This Row],[transaction_date]]-Reconciliation!L2132))</f>
        <v>2</v>
      </c>
      <c r="N2132" s="1" t="str" cm="1">
        <f t="array" ref="N2132">_xlfn.IFS(M2132="not Processed", "Not Processed",M2132&gt;2,"SLA Breached",M2132&lt;=2,"Within SLA")</f>
        <v>Within SLA</v>
      </c>
      <c r="O2132" s="1" t="str">
        <f>_xlfn.XLOOKUP(A2132,Source_data!A:A,Source_data!D:D)</f>
        <v>UPI</v>
      </c>
      <c r="P2132" s="1">
        <f t="shared" si="335"/>
        <v>0</v>
      </c>
      <c r="Q2132" s="1">
        <f t="shared" si="336"/>
        <v>0</v>
      </c>
      <c r="R2132" s="1">
        <f t="shared" si="337"/>
        <v>0</v>
      </c>
      <c r="S2132" s="1">
        <f t="shared" si="338"/>
        <v>0</v>
      </c>
      <c r="T2132" s="1">
        <f t="shared" si="339"/>
        <v>0</v>
      </c>
      <c r="U2132" s="1" t="str">
        <f>_xlfn.XLOOKUP(Table3[[#This Row],[Transaction ID]],Source_data!A:A,Source_data!E:E)</f>
        <v>Hyderabad</v>
      </c>
      <c r="V2132" s="1">
        <f>_xlfn.IFNA(_xlfn.XLOOKUP(A2132,bank_processed_transactions[transaction_id],bank_processed_transactions[processing_minutes]),"")</f>
        <v>8.9</v>
      </c>
      <c r="W2132" s="31">
        <f>_xlfn.XLOOKUP(A2132,Source_data!A:A,Source_data!B:B)</f>
        <v>46111</v>
      </c>
    </row>
    <row r="2133" spans="1:23" x14ac:dyDescent="0.3">
      <c r="A2133" s="4" t="s">
        <v>2611</v>
      </c>
      <c r="B2133" s="1">
        <f>_xlfn.XLOOKUP(A2133,bank_source_transactions__1[transaction_id],bank_source_transactions__1[amount_inr])</f>
        <v>7765.39</v>
      </c>
      <c r="C2133" s="1">
        <f>_xlfn.XLOOKUP(A2133,Processed_data!A:A,Processed_data!F:F)</f>
        <v>7765.39</v>
      </c>
      <c r="D2133" s="1" t="str">
        <f>_xlfn.XLOOKUP(A2133,bank_source_transactions__1[transaction_id],bank_source_transactions__1[transaction_status])</f>
        <v>SUCCESS</v>
      </c>
      <c r="E2133" s="1" t="str">
        <f>_xlfn.XLOOKUP(A2133,Processed_data!A:A,Processed_data!G:G)</f>
        <v>SUCCESS</v>
      </c>
      <c r="F2133" s="1">
        <f>COUNTIF(bank_processed_transactions[transaction_id],A2133)</f>
        <v>1</v>
      </c>
      <c r="G2133" s="1" t="str">
        <f t="shared" si="330"/>
        <v>found</v>
      </c>
      <c r="H2133" s="1" t="str">
        <f t="shared" si="331"/>
        <v>Not Duplicate</v>
      </c>
      <c r="I2133" s="1" t="str">
        <f t="shared" si="332"/>
        <v>match</v>
      </c>
      <c r="J2133" s="1" t="str">
        <f t="shared" si="333"/>
        <v>match</v>
      </c>
      <c r="K2133" s="1">
        <f t="shared" si="334"/>
        <v>0</v>
      </c>
      <c r="L2133" s="2">
        <f>IF(F2133=0,"not processed",_xlfn.MINIFS(Processed_data!H:H,Processed_data!A:A,A2133))</f>
        <v>46042</v>
      </c>
      <c r="M2133" s="1">
        <f>IF(F2133=0,"not processed",ABS(bank_source_transactions__1[[#This Row],[transaction_date]]-Reconciliation!L2133))</f>
        <v>2</v>
      </c>
      <c r="N2133" s="1" t="str" cm="1">
        <f t="array" ref="N2133">_xlfn.IFS(M2133="not Processed", "Not Processed",M2133&gt;2,"SLA Breached",M2133&lt;=2,"Within SLA")</f>
        <v>Within SLA</v>
      </c>
      <c r="O2133" s="1" t="str">
        <f>_xlfn.XLOOKUP(A2133,Source_data!A:A,Source_data!D:D)</f>
        <v>UPI</v>
      </c>
      <c r="P2133" s="1">
        <f t="shared" si="335"/>
        <v>0</v>
      </c>
      <c r="Q2133" s="1">
        <f t="shared" si="336"/>
        <v>0</v>
      </c>
      <c r="R2133" s="1">
        <f t="shared" si="337"/>
        <v>0</v>
      </c>
      <c r="S2133" s="1">
        <f t="shared" si="338"/>
        <v>0</v>
      </c>
      <c r="T2133" s="1">
        <f t="shared" si="339"/>
        <v>0</v>
      </c>
      <c r="U2133" s="1" t="str">
        <f>_xlfn.XLOOKUP(Table3[[#This Row],[Transaction ID]],Source_data!A:A,Source_data!E:E)</f>
        <v>Bengaluru</v>
      </c>
      <c r="V2133" s="1">
        <f>_xlfn.IFNA(_xlfn.XLOOKUP(A2133,bank_processed_transactions[transaction_id],bank_processed_transactions[processing_minutes]),"")</f>
        <v>61.4</v>
      </c>
      <c r="W2133" s="31">
        <f>_xlfn.XLOOKUP(A2133,Source_data!A:A,Source_data!B:B)</f>
        <v>46040</v>
      </c>
    </row>
    <row r="2134" spans="1:23" x14ac:dyDescent="0.3">
      <c r="A2134" s="3" t="s">
        <v>396</v>
      </c>
      <c r="B2134" s="1">
        <f>_xlfn.XLOOKUP(A2134,bank_source_transactions__1[transaction_id],bank_source_transactions__1[amount_inr])</f>
        <v>7256.97</v>
      </c>
      <c r="C2134" s="1">
        <f>_xlfn.XLOOKUP(A2134,Processed_data!A:A,Processed_data!F:F)</f>
        <v>7256.97</v>
      </c>
      <c r="D2134" s="1" t="str">
        <f>_xlfn.XLOOKUP(A2134,bank_source_transactions__1[transaction_id],bank_source_transactions__1[transaction_status])</f>
        <v>SUCCESS</v>
      </c>
      <c r="E2134" s="1" t="str">
        <f>_xlfn.XLOOKUP(A2134,Processed_data!A:A,Processed_data!G:G)</f>
        <v>SUCCESS</v>
      </c>
      <c r="F2134" s="1">
        <f>COUNTIF(bank_processed_transactions[transaction_id],A2134)</f>
        <v>1</v>
      </c>
      <c r="G2134" s="1" t="str">
        <f t="shared" si="330"/>
        <v>found</v>
      </c>
      <c r="H2134" s="1" t="str">
        <f t="shared" si="331"/>
        <v>Not Duplicate</v>
      </c>
      <c r="I2134" s="1" t="str">
        <f t="shared" si="332"/>
        <v>match</v>
      </c>
      <c r="J2134" s="1" t="str">
        <f t="shared" si="333"/>
        <v>match</v>
      </c>
      <c r="K2134" s="1">
        <f t="shared" si="334"/>
        <v>0</v>
      </c>
      <c r="L2134" s="2">
        <f>IF(F2134=0,"not processed",_xlfn.MINIFS(Processed_data!H:H,Processed_data!A:A,A2134))</f>
        <v>46084</v>
      </c>
      <c r="M2134" s="1">
        <f>IF(F2134=0,"not processed",ABS(bank_source_transactions__1[[#This Row],[transaction_date]]-Reconciliation!L2134))</f>
        <v>3</v>
      </c>
      <c r="N2134" s="1" t="str" cm="1">
        <f t="array" ref="N2134">_xlfn.IFS(M2134="not Processed", "Not Processed",M2134&gt;2,"SLA Breached",M2134&lt;=2,"Within SLA")</f>
        <v>SLA Breached</v>
      </c>
      <c r="O2134" s="1" t="str">
        <f>_xlfn.XLOOKUP(A2134,Source_data!A:A,Source_data!D:D)</f>
        <v>NEFT</v>
      </c>
      <c r="P2134" s="1">
        <f t="shared" si="335"/>
        <v>0</v>
      </c>
      <c r="Q2134" s="1">
        <f t="shared" si="336"/>
        <v>0</v>
      </c>
      <c r="R2134" s="1">
        <f t="shared" si="337"/>
        <v>0</v>
      </c>
      <c r="S2134" s="1">
        <f t="shared" si="338"/>
        <v>0</v>
      </c>
      <c r="T2134" s="1">
        <f t="shared" si="339"/>
        <v>1</v>
      </c>
      <c r="U2134" s="1" t="str">
        <f>_xlfn.XLOOKUP(Table3[[#This Row],[Transaction ID]],Source_data!A:A,Source_data!E:E)</f>
        <v>Mumbai</v>
      </c>
      <c r="V2134" s="1">
        <f>_xlfn.IFNA(_xlfn.XLOOKUP(A2134,bank_processed_transactions[transaction_id],bank_processed_transactions[processing_minutes]),"")</f>
        <v>73.400000000000006</v>
      </c>
      <c r="W2134" s="31">
        <f>_xlfn.XLOOKUP(A2134,Source_data!A:A,Source_data!B:B)</f>
        <v>46081</v>
      </c>
    </row>
    <row r="2135" spans="1:23" x14ac:dyDescent="0.3">
      <c r="A2135" s="4" t="s">
        <v>3032</v>
      </c>
      <c r="B2135" s="1">
        <f>_xlfn.XLOOKUP(A2135,bank_source_transactions__1[transaction_id],bank_source_transactions__1[amount_inr])</f>
        <v>20825.59</v>
      </c>
      <c r="C2135" s="1">
        <f>_xlfn.XLOOKUP(A2135,Processed_data!A:A,Processed_data!F:F)</f>
        <v>20825.59</v>
      </c>
      <c r="D2135" s="1" t="str">
        <f>_xlfn.XLOOKUP(A2135,bank_source_transactions__1[transaction_id],bank_source_transactions__1[transaction_status])</f>
        <v>SUCCESS</v>
      </c>
      <c r="E2135" s="1" t="str">
        <f>_xlfn.XLOOKUP(A2135,Processed_data!A:A,Processed_data!G:G)</f>
        <v>SUCCESS</v>
      </c>
      <c r="F2135" s="1">
        <f>COUNTIF(bank_processed_transactions[transaction_id],A2135)</f>
        <v>1</v>
      </c>
      <c r="G2135" s="1" t="str">
        <f t="shared" si="330"/>
        <v>found</v>
      </c>
      <c r="H2135" s="1" t="str">
        <f t="shared" si="331"/>
        <v>Not Duplicate</v>
      </c>
      <c r="I2135" s="1" t="str">
        <f t="shared" si="332"/>
        <v>match</v>
      </c>
      <c r="J2135" s="1" t="str">
        <f t="shared" si="333"/>
        <v>match</v>
      </c>
      <c r="K2135" s="1">
        <f t="shared" si="334"/>
        <v>0</v>
      </c>
      <c r="L2135" s="2">
        <f>IF(F2135=0,"not processed",_xlfn.MINIFS(Processed_data!H:H,Processed_data!A:A,A2135))</f>
        <v>46045</v>
      </c>
      <c r="M2135" s="1">
        <f>IF(F2135=0,"not processed",ABS(bank_source_transactions__1[[#This Row],[transaction_date]]-Reconciliation!L2135))</f>
        <v>2</v>
      </c>
      <c r="N2135" s="1" t="str" cm="1">
        <f t="array" ref="N2135">_xlfn.IFS(M2135="not Processed", "Not Processed",M2135&gt;2,"SLA Breached",M2135&lt;=2,"Within SLA")</f>
        <v>Within SLA</v>
      </c>
      <c r="O2135" s="1" t="str">
        <f>_xlfn.XLOOKUP(A2135,Source_data!A:A,Source_data!D:D)</f>
        <v>UPI</v>
      </c>
      <c r="P2135" s="1">
        <f t="shared" si="335"/>
        <v>0</v>
      </c>
      <c r="Q2135" s="1">
        <f t="shared" si="336"/>
        <v>0</v>
      </c>
      <c r="R2135" s="1">
        <f t="shared" si="337"/>
        <v>0</v>
      </c>
      <c r="S2135" s="1">
        <f t="shared" si="338"/>
        <v>0</v>
      </c>
      <c r="T2135" s="1">
        <f t="shared" si="339"/>
        <v>0</v>
      </c>
      <c r="U2135" s="1" t="str">
        <f>_xlfn.XLOOKUP(Table3[[#This Row],[Transaction ID]],Source_data!A:A,Source_data!E:E)</f>
        <v>Mumbai</v>
      </c>
      <c r="V2135" s="1">
        <f>_xlfn.IFNA(_xlfn.XLOOKUP(A2135,bank_processed_transactions[transaction_id],bank_processed_transactions[processing_minutes]),"")</f>
        <v>52.8</v>
      </c>
      <c r="W2135" s="31">
        <f>_xlfn.XLOOKUP(A2135,Source_data!A:A,Source_data!B:B)</f>
        <v>46043</v>
      </c>
    </row>
    <row r="2136" spans="1:23" x14ac:dyDescent="0.3">
      <c r="A2136" s="3" t="s">
        <v>4367</v>
      </c>
      <c r="B2136" s="1">
        <f>_xlfn.XLOOKUP(A2136,bank_source_transactions__1[transaction_id],bank_source_transactions__1[amount_inr])</f>
        <v>2510.09</v>
      </c>
      <c r="C2136" s="1">
        <f>_xlfn.XLOOKUP(A2136,Processed_data!A:A,Processed_data!F:F)</f>
        <v>2510.09</v>
      </c>
      <c r="D2136" s="1" t="str">
        <f>_xlfn.XLOOKUP(A2136,bank_source_transactions__1[transaction_id],bank_source_transactions__1[transaction_status])</f>
        <v>SUCCESS</v>
      </c>
      <c r="E2136" s="1" t="str">
        <f>_xlfn.XLOOKUP(A2136,Processed_data!A:A,Processed_data!G:G)</f>
        <v>SUCCESS</v>
      </c>
      <c r="F2136" s="1">
        <f>COUNTIF(bank_processed_transactions[transaction_id],A2136)</f>
        <v>1</v>
      </c>
      <c r="G2136" s="1" t="str">
        <f t="shared" si="330"/>
        <v>found</v>
      </c>
      <c r="H2136" s="1" t="str">
        <f t="shared" si="331"/>
        <v>Not Duplicate</v>
      </c>
      <c r="I2136" s="1" t="str">
        <f t="shared" si="332"/>
        <v>match</v>
      </c>
      <c r="J2136" s="1" t="str">
        <f t="shared" si="333"/>
        <v>match</v>
      </c>
      <c r="K2136" s="1">
        <f t="shared" si="334"/>
        <v>0</v>
      </c>
      <c r="L2136" s="2">
        <f>IF(F2136=0,"not processed",_xlfn.MINIFS(Processed_data!H:H,Processed_data!A:A,A2136))</f>
        <v>46091</v>
      </c>
      <c r="M2136" s="1">
        <f>IF(F2136=0,"not processed",ABS(bank_source_transactions__1[[#This Row],[transaction_date]]-Reconciliation!L2136))</f>
        <v>0</v>
      </c>
      <c r="N2136" s="1" t="str" cm="1">
        <f t="array" ref="N2136">_xlfn.IFS(M2136="not Processed", "Not Processed",M2136&gt;2,"SLA Breached",M2136&lt;=2,"Within SLA")</f>
        <v>Within SLA</v>
      </c>
      <c r="O2136" s="1" t="str">
        <f>_xlfn.XLOOKUP(A2136,Source_data!A:A,Source_data!D:D)</f>
        <v>CARD</v>
      </c>
      <c r="P2136" s="1">
        <f t="shared" si="335"/>
        <v>0</v>
      </c>
      <c r="Q2136" s="1">
        <f t="shared" si="336"/>
        <v>0</v>
      </c>
      <c r="R2136" s="1">
        <f t="shared" si="337"/>
        <v>0</v>
      </c>
      <c r="S2136" s="1">
        <f t="shared" si="338"/>
        <v>0</v>
      </c>
      <c r="T2136" s="1">
        <f t="shared" si="339"/>
        <v>0</v>
      </c>
      <c r="U2136" s="1" t="str">
        <f>_xlfn.XLOOKUP(Table3[[#This Row],[Transaction ID]],Source_data!A:A,Source_data!E:E)</f>
        <v>Mumbai</v>
      </c>
      <c r="V2136" s="1">
        <f>_xlfn.IFNA(_xlfn.XLOOKUP(A2136,bank_processed_transactions[transaction_id],bank_processed_transactions[processing_minutes]),"")</f>
        <v>18.5</v>
      </c>
      <c r="W2136" s="31">
        <f>_xlfn.XLOOKUP(A2136,Source_data!A:A,Source_data!B:B)</f>
        <v>46091</v>
      </c>
    </row>
    <row r="2137" spans="1:23" x14ac:dyDescent="0.3">
      <c r="A2137" s="4" t="s">
        <v>3793</v>
      </c>
      <c r="B2137" s="1">
        <f>_xlfn.XLOOKUP(A2137,bank_source_transactions__1[transaction_id],bank_source_transactions__1[amount_inr])</f>
        <v>874.25</v>
      </c>
      <c r="C2137" s="1">
        <f>_xlfn.XLOOKUP(A2137,Processed_data!A:A,Processed_data!F:F)</f>
        <v>874.25</v>
      </c>
      <c r="D2137" s="1" t="str">
        <f>_xlfn.XLOOKUP(A2137,bank_source_transactions__1[transaction_id],bank_source_transactions__1[transaction_status])</f>
        <v>SUCCESS</v>
      </c>
      <c r="E2137" s="1" t="str">
        <f>_xlfn.XLOOKUP(A2137,Processed_data!A:A,Processed_data!G:G)</f>
        <v>SUCCESS</v>
      </c>
      <c r="F2137" s="1">
        <f>COUNTIF(bank_processed_transactions[transaction_id],A2137)</f>
        <v>1</v>
      </c>
      <c r="G2137" s="1" t="str">
        <f t="shared" si="330"/>
        <v>found</v>
      </c>
      <c r="H2137" s="1" t="str">
        <f t="shared" si="331"/>
        <v>Not Duplicate</v>
      </c>
      <c r="I2137" s="1" t="str">
        <f t="shared" si="332"/>
        <v>match</v>
      </c>
      <c r="J2137" s="1" t="str">
        <f t="shared" si="333"/>
        <v>match</v>
      </c>
      <c r="K2137" s="1">
        <f t="shared" si="334"/>
        <v>0</v>
      </c>
      <c r="L2137" s="2">
        <f>IF(F2137=0,"not processed",_xlfn.MINIFS(Processed_data!H:H,Processed_data!A:A,A2137))</f>
        <v>46036</v>
      </c>
      <c r="M2137" s="1">
        <f>IF(F2137=0,"not processed",ABS(bank_source_transactions__1[[#This Row],[transaction_date]]-Reconciliation!L2137))</f>
        <v>0</v>
      </c>
      <c r="N2137" s="1" t="str" cm="1">
        <f t="array" ref="N2137">_xlfn.IFS(M2137="not Processed", "Not Processed",M2137&gt;2,"SLA Breached",M2137&lt;=2,"Within SLA")</f>
        <v>Within SLA</v>
      </c>
      <c r="O2137" s="1" t="str">
        <f>_xlfn.XLOOKUP(A2137,Source_data!A:A,Source_data!D:D)</f>
        <v>NEFT</v>
      </c>
      <c r="P2137" s="1">
        <f t="shared" si="335"/>
        <v>0</v>
      </c>
      <c r="Q2137" s="1">
        <f t="shared" si="336"/>
        <v>0</v>
      </c>
      <c r="R2137" s="1">
        <f t="shared" si="337"/>
        <v>0</v>
      </c>
      <c r="S2137" s="1">
        <f t="shared" si="338"/>
        <v>0</v>
      </c>
      <c r="T2137" s="1">
        <f t="shared" si="339"/>
        <v>0</v>
      </c>
      <c r="U2137" s="1" t="str">
        <f>_xlfn.XLOOKUP(Table3[[#This Row],[Transaction ID]],Source_data!A:A,Source_data!E:E)</f>
        <v>Bengaluru</v>
      </c>
      <c r="V2137" s="1">
        <f>_xlfn.IFNA(_xlfn.XLOOKUP(A2137,bank_processed_transactions[transaction_id],bank_processed_transactions[processing_minutes]),"")</f>
        <v>15.4</v>
      </c>
      <c r="W2137" s="31">
        <f>_xlfn.XLOOKUP(A2137,Source_data!A:A,Source_data!B:B)</f>
        <v>46036</v>
      </c>
    </row>
    <row r="2138" spans="1:23" x14ac:dyDescent="0.3">
      <c r="A2138" s="3" t="s">
        <v>4663</v>
      </c>
      <c r="B2138" s="1">
        <f>_xlfn.XLOOKUP(A2138,bank_source_transactions__1[transaction_id],bank_source_transactions__1[amount_inr])</f>
        <v>4861.3999999999996</v>
      </c>
      <c r="C2138" s="1">
        <f>_xlfn.XLOOKUP(A2138,Processed_data!A:A,Processed_data!F:F)</f>
        <v>4861.3999999999996</v>
      </c>
      <c r="D2138" s="1" t="str">
        <f>_xlfn.XLOOKUP(A2138,bank_source_transactions__1[transaction_id],bank_source_transactions__1[transaction_status])</f>
        <v>FAILED</v>
      </c>
      <c r="E2138" s="1" t="str">
        <f>_xlfn.XLOOKUP(A2138,Processed_data!A:A,Processed_data!G:G)</f>
        <v>FAILED</v>
      </c>
      <c r="F2138" s="1">
        <f>COUNTIF(bank_processed_transactions[transaction_id],A2138)</f>
        <v>1</v>
      </c>
      <c r="G2138" s="1" t="str">
        <f t="shared" si="330"/>
        <v>found</v>
      </c>
      <c r="H2138" s="1" t="str">
        <f t="shared" si="331"/>
        <v>Not Duplicate</v>
      </c>
      <c r="I2138" s="1" t="str">
        <f t="shared" si="332"/>
        <v>match</v>
      </c>
      <c r="J2138" s="1" t="str">
        <f t="shared" si="333"/>
        <v>match</v>
      </c>
      <c r="K2138" s="1">
        <f t="shared" si="334"/>
        <v>0</v>
      </c>
      <c r="L2138" s="2">
        <f>IF(F2138=0,"not processed",_xlfn.MINIFS(Processed_data!H:H,Processed_data!A:A,A2138))</f>
        <v>46079</v>
      </c>
      <c r="M2138" s="1">
        <f>IF(F2138=0,"not processed",ABS(bank_source_transactions__1[[#This Row],[transaction_date]]-Reconciliation!L2138))</f>
        <v>2</v>
      </c>
      <c r="N2138" s="1" t="str" cm="1">
        <f t="array" ref="N2138">_xlfn.IFS(M2138="not Processed", "Not Processed",M2138&gt;2,"SLA Breached",M2138&lt;=2,"Within SLA")</f>
        <v>Within SLA</v>
      </c>
      <c r="O2138" s="1" t="str">
        <f>_xlfn.XLOOKUP(A2138,Source_data!A:A,Source_data!D:D)</f>
        <v>UPI</v>
      </c>
      <c r="P2138" s="1">
        <f t="shared" si="335"/>
        <v>0</v>
      </c>
      <c r="Q2138" s="1">
        <f t="shared" si="336"/>
        <v>0</v>
      </c>
      <c r="R2138" s="1">
        <f t="shared" si="337"/>
        <v>0</v>
      </c>
      <c r="S2138" s="1">
        <f t="shared" si="338"/>
        <v>0</v>
      </c>
      <c r="T2138" s="1">
        <f t="shared" si="339"/>
        <v>0</v>
      </c>
      <c r="U2138" s="1" t="str">
        <f>_xlfn.XLOOKUP(Table3[[#This Row],[Transaction ID]],Source_data!A:A,Source_data!E:E)</f>
        <v>Hyderabad</v>
      </c>
      <c r="V2138" s="1">
        <f>_xlfn.IFNA(_xlfn.XLOOKUP(A2138,bank_processed_transactions[transaction_id],bank_processed_transactions[processing_minutes]),"")</f>
        <v>43.5</v>
      </c>
      <c r="W2138" s="31">
        <f>_xlfn.XLOOKUP(A2138,Source_data!A:A,Source_data!B:B)</f>
        <v>46077</v>
      </c>
    </row>
    <row r="2139" spans="1:23" x14ac:dyDescent="0.3">
      <c r="A2139" s="4" t="s">
        <v>4748</v>
      </c>
      <c r="B2139" s="1">
        <f>_xlfn.XLOOKUP(A2139,bank_source_transactions__1[transaction_id],bank_source_transactions__1[amount_inr])</f>
        <v>2993.34</v>
      </c>
      <c r="C2139" s="1">
        <f>_xlfn.XLOOKUP(A2139,Processed_data!A:A,Processed_data!F:F)</f>
        <v>2993.34</v>
      </c>
      <c r="D2139" s="1" t="str">
        <f>_xlfn.XLOOKUP(A2139,bank_source_transactions__1[transaction_id],bank_source_transactions__1[transaction_status])</f>
        <v>SUCCESS</v>
      </c>
      <c r="E2139" s="1" t="str">
        <f>_xlfn.XLOOKUP(A2139,Processed_data!A:A,Processed_data!G:G)</f>
        <v>SUCCESS</v>
      </c>
      <c r="F2139" s="1">
        <f>COUNTIF(bank_processed_transactions[transaction_id],A2139)</f>
        <v>1</v>
      </c>
      <c r="G2139" s="1" t="str">
        <f t="shared" si="330"/>
        <v>found</v>
      </c>
      <c r="H2139" s="1" t="str">
        <f t="shared" si="331"/>
        <v>Not Duplicate</v>
      </c>
      <c r="I2139" s="1" t="str">
        <f t="shared" si="332"/>
        <v>match</v>
      </c>
      <c r="J2139" s="1" t="str">
        <f t="shared" si="333"/>
        <v>match</v>
      </c>
      <c r="K2139" s="1">
        <f t="shared" si="334"/>
        <v>0</v>
      </c>
      <c r="L2139" s="2">
        <f>IF(F2139=0,"not processed",_xlfn.MINIFS(Processed_data!H:H,Processed_data!A:A,A2139))</f>
        <v>46098</v>
      </c>
      <c r="M2139" s="1">
        <f>IF(F2139=0,"not processed",ABS(bank_source_transactions__1[[#This Row],[transaction_date]]-Reconciliation!L2139))</f>
        <v>1</v>
      </c>
      <c r="N2139" s="1" t="str" cm="1">
        <f t="array" ref="N2139">_xlfn.IFS(M2139="not Processed", "Not Processed",M2139&gt;2,"SLA Breached",M2139&lt;=2,"Within SLA")</f>
        <v>Within SLA</v>
      </c>
      <c r="O2139" s="1" t="str">
        <f>_xlfn.XLOOKUP(A2139,Source_data!A:A,Source_data!D:D)</f>
        <v>NEFT</v>
      </c>
      <c r="P2139" s="1">
        <f t="shared" si="335"/>
        <v>0</v>
      </c>
      <c r="Q2139" s="1">
        <f t="shared" si="336"/>
        <v>0</v>
      </c>
      <c r="R2139" s="1">
        <f t="shared" si="337"/>
        <v>0</v>
      </c>
      <c r="S2139" s="1">
        <f t="shared" si="338"/>
        <v>0</v>
      </c>
      <c r="T2139" s="1">
        <f t="shared" si="339"/>
        <v>0</v>
      </c>
      <c r="U2139" s="1" t="str">
        <f>_xlfn.XLOOKUP(Table3[[#This Row],[Transaction ID]],Source_data!A:A,Source_data!E:E)</f>
        <v>Pune</v>
      </c>
      <c r="V2139" s="1">
        <f>_xlfn.IFNA(_xlfn.XLOOKUP(A2139,bank_processed_transactions[transaction_id],bank_processed_transactions[processing_minutes]),"")</f>
        <v>71.2</v>
      </c>
      <c r="W2139" s="31">
        <f>_xlfn.XLOOKUP(A2139,Source_data!A:A,Source_data!B:B)</f>
        <v>46097</v>
      </c>
    </row>
    <row r="2140" spans="1:23" x14ac:dyDescent="0.3">
      <c r="A2140" s="3" t="s">
        <v>1266</v>
      </c>
      <c r="B2140" s="1">
        <f>_xlfn.XLOOKUP(A2140,bank_source_transactions__1[transaction_id],bank_source_transactions__1[amount_inr])</f>
        <v>1352.42</v>
      </c>
      <c r="C2140" s="1">
        <f>_xlfn.XLOOKUP(A2140,Processed_data!A:A,Processed_data!F:F)</f>
        <v>1352.42</v>
      </c>
      <c r="D2140" s="1" t="str">
        <f>_xlfn.XLOOKUP(A2140,bank_source_transactions__1[transaction_id],bank_source_transactions__1[transaction_status])</f>
        <v>SUCCESS</v>
      </c>
      <c r="E2140" s="1" t="str">
        <f>_xlfn.XLOOKUP(A2140,Processed_data!A:A,Processed_data!G:G)</f>
        <v>SUCCESS</v>
      </c>
      <c r="F2140" s="1">
        <f>COUNTIF(bank_processed_transactions[transaction_id],A2140)</f>
        <v>1</v>
      </c>
      <c r="G2140" s="1" t="str">
        <f t="shared" si="330"/>
        <v>found</v>
      </c>
      <c r="H2140" s="1" t="str">
        <f t="shared" si="331"/>
        <v>Not Duplicate</v>
      </c>
      <c r="I2140" s="1" t="str">
        <f t="shared" si="332"/>
        <v>match</v>
      </c>
      <c r="J2140" s="1" t="str">
        <f t="shared" si="333"/>
        <v>match</v>
      </c>
      <c r="K2140" s="1">
        <f t="shared" si="334"/>
        <v>0</v>
      </c>
      <c r="L2140" s="2">
        <f>IF(F2140=0,"not processed",_xlfn.MINIFS(Processed_data!H:H,Processed_data!A:A,A2140))</f>
        <v>46083</v>
      </c>
      <c r="M2140" s="1">
        <f>IF(F2140=0,"not processed",ABS(bank_source_transactions__1[[#This Row],[transaction_date]]-Reconciliation!L2140))</f>
        <v>0</v>
      </c>
      <c r="N2140" s="1" t="str" cm="1">
        <f t="array" ref="N2140">_xlfn.IFS(M2140="not Processed", "Not Processed",M2140&gt;2,"SLA Breached",M2140&lt;=2,"Within SLA")</f>
        <v>Within SLA</v>
      </c>
      <c r="O2140" s="1" t="str">
        <f>_xlfn.XLOOKUP(A2140,Source_data!A:A,Source_data!D:D)</f>
        <v>NEFT</v>
      </c>
      <c r="P2140" s="1">
        <f t="shared" si="335"/>
        <v>0</v>
      </c>
      <c r="Q2140" s="1">
        <f t="shared" si="336"/>
        <v>0</v>
      </c>
      <c r="R2140" s="1">
        <f t="shared" si="337"/>
        <v>0</v>
      </c>
      <c r="S2140" s="1">
        <f t="shared" si="338"/>
        <v>0</v>
      </c>
      <c r="T2140" s="1">
        <f t="shared" si="339"/>
        <v>0</v>
      </c>
      <c r="U2140" s="1" t="str">
        <f>_xlfn.XLOOKUP(Table3[[#This Row],[Transaction ID]],Source_data!A:A,Source_data!E:E)</f>
        <v>Hyderabad</v>
      </c>
      <c r="V2140" s="1">
        <f>_xlfn.IFNA(_xlfn.XLOOKUP(A2140,bank_processed_transactions[transaction_id],bank_processed_transactions[processing_minutes]),"")</f>
        <v>32.9</v>
      </c>
      <c r="W2140" s="31">
        <f>_xlfn.XLOOKUP(A2140,Source_data!A:A,Source_data!B:B)</f>
        <v>46083</v>
      </c>
    </row>
    <row r="2141" spans="1:23" x14ac:dyDescent="0.3">
      <c r="A2141" s="4" t="s">
        <v>4062</v>
      </c>
      <c r="B2141" s="1">
        <f>_xlfn.XLOOKUP(A2141,bank_source_transactions__1[transaction_id],bank_source_transactions__1[amount_inr])</f>
        <v>8956.02</v>
      </c>
      <c r="C2141" s="1">
        <f>_xlfn.XLOOKUP(A2141,Processed_data!A:A,Processed_data!F:F)</f>
        <v>8956.02</v>
      </c>
      <c r="D2141" s="1" t="str">
        <f>_xlfn.XLOOKUP(A2141,bank_source_transactions__1[transaction_id],bank_source_transactions__1[transaction_status])</f>
        <v>FAILED</v>
      </c>
      <c r="E2141" s="1" t="str">
        <f>_xlfn.XLOOKUP(A2141,Processed_data!A:A,Processed_data!G:G)</f>
        <v>FAILED</v>
      </c>
      <c r="F2141" s="1">
        <f>COUNTIF(bank_processed_transactions[transaction_id],A2141)</f>
        <v>1</v>
      </c>
      <c r="G2141" s="1" t="str">
        <f t="shared" si="330"/>
        <v>found</v>
      </c>
      <c r="H2141" s="1" t="str">
        <f t="shared" si="331"/>
        <v>Not Duplicate</v>
      </c>
      <c r="I2141" s="1" t="str">
        <f t="shared" si="332"/>
        <v>match</v>
      </c>
      <c r="J2141" s="1" t="str">
        <f t="shared" si="333"/>
        <v>match</v>
      </c>
      <c r="K2141" s="1">
        <f t="shared" si="334"/>
        <v>0</v>
      </c>
      <c r="L2141" s="2">
        <f>IF(F2141=0,"not processed",_xlfn.MINIFS(Processed_data!H:H,Processed_data!A:A,A2141))</f>
        <v>46107</v>
      </c>
      <c r="M2141" s="1">
        <f>IF(F2141=0,"not processed",ABS(bank_source_transactions__1[[#This Row],[transaction_date]]-Reconciliation!L2141))</f>
        <v>2</v>
      </c>
      <c r="N2141" s="1" t="str" cm="1">
        <f t="array" ref="N2141">_xlfn.IFS(M2141="not Processed", "Not Processed",M2141&gt;2,"SLA Breached",M2141&lt;=2,"Within SLA")</f>
        <v>Within SLA</v>
      </c>
      <c r="O2141" s="1" t="str">
        <f>_xlfn.XLOOKUP(A2141,Source_data!A:A,Source_data!D:D)</f>
        <v>UPI</v>
      </c>
      <c r="P2141" s="1">
        <f t="shared" si="335"/>
        <v>0</v>
      </c>
      <c r="Q2141" s="1">
        <f t="shared" si="336"/>
        <v>0</v>
      </c>
      <c r="R2141" s="1">
        <f t="shared" si="337"/>
        <v>0</v>
      </c>
      <c r="S2141" s="1">
        <f t="shared" si="338"/>
        <v>0</v>
      </c>
      <c r="T2141" s="1">
        <f t="shared" si="339"/>
        <v>0</v>
      </c>
      <c r="U2141" s="1" t="str">
        <f>_xlfn.XLOOKUP(Table3[[#This Row],[Transaction ID]],Source_data!A:A,Source_data!E:E)</f>
        <v>Hyderabad</v>
      </c>
      <c r="V2141" s="1">
        <f>_xlfn.IFNA(_xlfn.XLOOKUP(A2141,bank_processed_transactions[transaction_id],bank_processed_transactions[processing_minutes]),"")</f>
        <v>20.7</v>
      </c>
      <c r="W2141" s="31">
        <f>_xlfn.XLOOKUP(A2141,Source_data!A:A,Source_data!B:B)</f>
        <v>46105</v>
      </c>
    </row>
    <row r="2142" spans="1:23" x14ac:dyDescent="0.3">
      <c r="A2142" s="3" t="s">
        <v>2661</v>
      </c>
      <c r="B2142" s="1">
        <f>_xlfn.XLOOKUP(A2142,bank_source_transactions__1[transaction_id],bank_source_transactions__1[amount_inr])</f>
        <v>10443.23</v>
      </c>
      <c r="C2142" s="1">
        <f>_xlfn.XLOOKUP(A2142,Processed_data!A:A,Processed_data!F:F)</f>
        <v>10443.23</v>
      </c>
      <c r="D2142" s="1" t="str">
        <f>_xlfn.XLOOKUP(A2142,bank_source_transactions__1[transaction_id],bank_source_transactions__1[transaction_status])</f>
        <v>SUCCESS</v>
      </c>
      <c r="E2142" s="1" t="str">
        <f>_xlfn.XLOOKUP(A2142,Processed_data!A:A,Processed_data!G:G)</f>
        <v>SUCCESS</v>
      </c>
      <c r="F2142" s="1">
        <f>COUNTIF(bank_processed_transactions[transaction_id],A2142)</f>
        <v>1</v>
      </c>
      <c r="G2142" s="1" t="str">
        <f t="shared" si="330"/>
        <v>found</v>
      </c>
      <c r="H2142" s="1" t="str">
        <f t="shared" si="331"/>
        <v>Not Duplicate</v>
      </c>
      <c r="I2142" s="1" t="str">
        <f t="shared" si="332"/>
        <v>match</v>
      </c>
      <c r="J2142" s="1" t="str">
        <f t="shared" si="333"/>
        <v>match</v>
      </c>
      <c r="K2142" s="1">
        <f t="shared" si="334"/>
        <v>0</v>
      </c>
      <c r="L2142" s="2">
        <f>IF(F2142=0,"not processed",_xlfn.MINIFS(Processed_data!H:H,Processed_data!A:A,A2142))</f>
        <v>46043</v>
      </c>
      <c r="M2142" s="1">
        <f>IF(F2142=0,"not processed",ABS(bank_source_transactions__1[[#This Row],[transaction_date]]-Reconciliation!L2142))</f>
        <v>1</v>
      </c>
      <c r="N2142" s="1" t="str" cm="1">
        <f t="array" ref="N2142">_xlfn.IFS(M2142="not Processed", "Not Processed",M2142&gt;2,"SLA Breached",M2142&lt;=2,"Within SLA")</f>
        <v>Within SLA</v>
      </c>
      <c r="O2142" s="1" t="str">
        <f>_xlfn.XLOOKUP(A2142,Source_data!A:A,Source_data!D:D)</f>
        <v>IMPS</v>
      </c>
      <c r="P2142" s="1">
        <f t="shared" si="335"/>
        <v>0</v>
      </c>
      <c r="Q2142" s="1">
        <f t="shared" si="336"/>
        <v>0</v>
      </c>
      <c r="R2142" s="1">
        <f t="shared" si="337"/>
        <v>0</v>
      </c>
      <c r="S2142" s="1">
        <f t="shared" si="338"/>
        <v>0</v>
      </c>
      <c r="T2142" s="1">
        <f t="shared" si="339"/>
        <v>0</v>
      </c>
      <c r="U2142" s="1" t="str">
        <f>_xlfn.XLOOKUP(Table3[[#This Row],[Transaction ID]],Source_data!A:A,Source_data!E:E)</f>
        <v>Bengaluru</v>
      </c>
      <c r="V2142" s="1">
        <f>_xlfn.IFNA(_xlfn.XLOOKUP(A2142,bank_processed_transactions[transaction_id],bank_processed_transactions[processing_minutes]),"")</f>
        <v>46</v>
      </c>
      <c r="W2142" s="31">
        <f>_xlfn.XLOOKUP(A2142,Source_data!A:A,Source_data!B:B)</f>
        <v>46042</v>
      </c>
    </row>
    <row r="2143" spans="1:23" x14ac:dyDescent="0.3">
      <c r="A2143" s="4" t="s">
        <v>1983</v>
      </c>
      <c r="B2143" s="1">
        <f>_xlfn.XLOOKUP(A2143,bank_source_transactions__1[transaction_id],bank_source_transactions__1[amount_inr])</f>
        <v>7607.89</v>
      </c>
      <c r="C2143" s="1">
        <f>_xlfn.XLOOKUP(A2143,Processed_data!A:A,Processed_data!F:F)</f>
        <v>7607.89</v>
      </c>
      <c r="D2143" s="1" t="str">
        <f>_xlfn.XLOOKUP(A2143,bank_source_transactions__1[transaction_id],bank_source_transactions__1[transaction_status])</f>
        <v>SUCCESS</v>
      </c>
      <c r="E2143" s="1" t="str">
        <f>_xlfn.XLOOKUP(A2143,Processed_data!A:A,Processed_data!G:G)</f>
        <v>SUCCESS</v>
      </c>
      <c r="F2143" s="1">
        <f>COUNTIF(bank_processed_transactions[transaction_id],A2143)</f>
        <v>1</v>
      </c>
      <c r="G2143" s="1" t="str">
        <f t="shared" si="330"/>
        <v>found</v>
      </c>
      <c r="H2143" s="1" t="str">
        <f t="shared" si="331"/>
        <v>Not Duplicate</v>
      </c>
      <c r="I2143" s="1" t="str">
        <f t="shared" si="332"/>
        <v>match</v>
      </c>
      <c r="J2143" s="1" t="str">
        <f t="shared" si="333"/>
        <v>match</v>
      </c>
      <c r="K2143" s="1">
        <f t="shared" si="334"/>
        <v>0</v>
      </c>
      <c r="L2143" s="2">
        <f>IF(F2143=0,"not processed",_xlfn.MINIFS(Processed_data!H:H,Processed_data!A:A,A2143))</f>
        <v>46111</v>
      </c>
      <c r="M2143" s="1">
        <f>IF(F2143=0,"not processed",ABS(bank_source_transactions__1[[#This Row],[transaction_date]]-Reconciliation!L2143))</f>
        <v>2</v>
      </c>
      <c r="N2143" s="1" t="str" cm="1">
        <f t="array" ref="N2143">_xlfn.IFS(M2143="not Processed", "Not Processed",M2143&gt;2,"SLA Breached",M2143&lt;=2,"Within SLA")</f>
        <v>Within SLA</v>
      </c>
      <c r="O2143" s="1" t="str">
        <f>_xlfn.XLOOKUP(A2143,Source_data!A:A,Source_data!D:D)</f>
        <v>NEFT</v>
      </c>
      <c r="P2143" s="1">
        <f t="shared" si="335"/>
        <v>0</v>
      </c>
      <c r="Q2143" s="1">
        <f t="shared" si="336"/>
        <v>0</v>
      </c>
      <c r="R2143" s="1">
        <f t="shared" si="337"/>
        <v>0</v>
      </c>
      <c r="S2143" s="1">
        <f t="shared" si="338"/>
        <v>0</v>
      </c>
      <c r="T2143" s="1">
        <f t="shared" si="339"/>
        <v>0</v>
      </c>
      <c r="U2143" s="1" t="str">
        <f>_xlfn.XLOOKUP(Table3[[#This Row],[Transaction ID]],Source_data!A:A,Source_data!E:E)</f>
        <v>Bengaluru</v>
      </c>
      <c r="V2143" s="1">
        <f>_xlfn.IFNA(_xlfn.XLOOKUP(A2143,bank_processed_transactions[transaction_id],bank_processed_transactions[processing_minutes]),"")</f>
        <v>15.1</v>
      </c>
      <c r="W2143" s="31">
        <f>_xlfn.XLOOKUP(A2143,Source_data!A:A,Source_data!B:B)</f>
        <v>46109</v>
      </c>
    </row>
    <row r="2144" spans="1:23" x14ac:dyDescent="0.3">
      <c r="A2144" s="3" t="s">
        <v>2157</v>
      </c>
      <c r="B2144" s="1">
        <f>_xlfn.XLOOKUP(A2144,bank_source_transactions__1[transaction_id],bank_source_transactions__1[amount_inr])</f>
        <v>1644.19</v>
      </c>
      <c r="C2144" s="1">
        <f>_xlfn.XLOOKUP(A2144,Processed_data!A:A,Processed_data!F:F)</f>
        <v>1644.19</v>
      </c>
      <c r="D2144" s="1" t="str">
        <f>_xlfn.XLOOKUP(A2144,bank_source_transactions__1[transaction_id],bank_source_transactions__1[transaction_status])</f>
        <v>SUCCESS</v>
      </c>
      <c r="E2144" s="1" t="str">
        <f>_xlfn.XLOOKUP(A2144,Processed_data!A:A,Processed_data!G:G)</f>
        <v>SUCCESS</v>
      </c>
      <c r="F2144" s="1">
        <f>COUNTIF(bank_processed_transactions[transaction_id],A2144)</f>
        <v>1</v>
      </c>
      <c r="G2144" s="1" t="str">
        <f t="shared" si="330"/>
        <v>found</v>
      </c>
      <c r="H2144" s="1" t="str">
        <f t="shared" si="331"/>
        <v>Not Duplicate</v>
      </c>
      <c r="I2144" s="1" t="str">
        <f t="shared" si="332"/>
        <v>match</v>
      </c>
      <c r="J2144" s="1" t="str">
        <f t="shared" si="333"/>
        <v>match</v>
      </c>
      <c r="K2144" s="1">
        <f t="shared" si="334"/>
        <v>0</v>
      </c>
      <c r="L2144" s="2">
        <f>IF(F2144=0,"not processed",_xlfn.MINIFS(Processed_data!H:H,Processed_data!A:A,A2144))</f>
        <v>46041</v>
      </c>
      <c r="M2144" s="1">
        <f>IF(F2144=0,"not processed",ABS(bank_source_transactions__1[[#This Row],[transaction_date]]-Reconciliation!L2144))</f>
        <v>0</v>
      </c>
      <c r="N2144" s="1" t="str" cm="1">
        <f t="array" ref="N2144">_xlfn.IFS(M2144="not Processed", "Not Processed",M2144&gt;2,"SLA Breached",M2144&lt;=2,"Within SLA")</f>
        <v>Within SLA</v>
      </c>
      <c r="O2144" s="1" t="str">
        <f>_xlfn.XLOOKUP(A2144,Source_data!A:A,Source_data!D:D)</f>
        <v>CARD</v>
      </c>
      <c r="P2144" s="1">
        <f t="shared" si="335"/>
        <v>0</v>
      </c>
      <c r="Q2144" s="1">
        <f t="shared" si="336"/>
        <v>0</v>
      </c>
      <c r="R2144" s="1">
        <f t="shared" si="337"/>
        <v>0</v>
      </c>
      <c r="S2144" s="1">
        <f t="shared" si="338"/>
        <v>0</v>
      </c>
      <c r="T2144" s="1">
        <f t="shared" si="339"/>
        <v>0</v>
      </c>
      <c r="U2144" s="1" t="str">
        <f>_xlfn.XLOOKUP(Table3[[#This Row],[Transaction ID]],Source_data!A:A,Source_data!E:E)</f>
        <v>Hyderabad</v>
      </c>
      <c r="V2144" s="1">
        <f>_xlfn.IFNA(_xlfn.XLOOKUP(A2144,bank_processed_transactions[transaction_id],bank_processed_transactions[processing_minutes]),"")</f>
        <v>61.7</v>
      </c>
      <c r="W2144" s="31">
        <f>_xlfn.XLOOKUP(A2144,Source_data!A:A,Source_data!B:B)</f>
        <v>46041</v>
      </c>
    </row>
    <row r="2145" spans="1:23" x14ac:dyDescent="0.3">
      <c r="A2145" s="4" t="s">
        <v>2628</v>
      </c>
      <c r="B2145" s="1">
        <f>_xlfn.XLOOKUP(A2145,bank_source_transactions__1[transaction_id],bank_source_transactions__1[amount_inr])</f>
        <v>3992</v>
      </c>
      <c r="C2145" s="1">
        <f>_xlfn.XLOOKUP(A2145,Processed_data!A:A,Processed_data!F:F)</f>
        <v>3992</v>
      </c>
      <c r="D2145" s="1" t="str">
        <f>_xlfn.XLOOKUP(A2145,bank_source_transactions__1[transaction_id],bank_source_transactions__1[transaction_status])</f>
        <v>SUCCESS</v>
      </c>
      <c r="E2145" s="1" t="str">
        <f>_xlfn.XLOOKUP(A2145,Processed_data!A:A,Processed_data!G:G)</f>
        <v>SUCCESS</v>
      </c>
      <c r="F2145" s="1">
        <f>COUNTIF(bank_processed_transactions[transaction_id],A2145)</f>
        <v>1</v>
      </c>
      <c r="G2145" s="1" t="str">
        <f t="shared" si="330"/>
        <v>found</v>
      </c>
      <c r="H2145" s="1" t="str">
        <f t="shared" si="331"/>
        <v>Not Duplicate</v>
      </c>
      <c r="I2145" s="1" t="str">
        <f t="shared" si="332"/>
        <v>match</v>
      </c>
      <c r="J2145" s="1" t="str">
        <f t="shared" si="333"/>
        <v>match</v>
      </c>
      <c r="K2145" s="1">
        <f t="shared" si="334"/>
        <v>0</v>
      </c>
      <c r="L2145" s="2">
        <f>IF(F2145=0,"not processed",_xlfn.MINIFS(Processed_data!H:H,Processed_data!A:A,A2145))</f>
        <v>46053</v>
      </c>
      <c r="M2145" s="1">
        <f>IF(F2145=0,"not processed",ABS(bank_source_transactions__1[[#This Row],[transaction_date]]-Reconciliation!L2145))</f>
        <v>0</v>
      </c>
      <c r="N2145" s="1" t="str" cm="1">
        <f t="array" ref="N2145">_xlfn.IFS(M2145="not Processed", "Not Processed",M2145&gt;2,"SLA Breached",M2145&lt;=2,"Within SLA")</f>
        <v>Within SLA</v>
      </c>
      <c r="O2145" s="1" t="str">
        <f>_xlfn.XLOOKUP(A2145,Source_data!A:A,Source_data!D:D)</f>
        <v>UPI</v>
      </c>
      <c r="P2145" s="1">
        <f t="shared" si="335"/>
        <v>0</v>
      </c>
      <c r="Q2145" s="1">
        <f t="shared" si="336"/>
        <v>0</v>
      </c>
      <c r="R2145" s="1">
        <f t="shared" si="337"/>
        <v>0</v>
      </c>
      <c r="S2145" s="1">
        <f t="shared" si="338"/>
        <v>0</v>
      </c>
      <c r="T2145" s="1">
        <f t="shared" si="339"/>
        <v>0</v>
      </c>
      <c r="U2145" s="1" t="str">
        <f>_xlfn.XLOOKUP(Table3[[#This Row],[Transaction ID]],Source_data!A:A,Source_data!E:E)</f>
        <v>Hyderabad</v>
      </c>
      <c r="V2145" s="1">
        <f>_xlfn.IFNA(_xlfn.XLOOKUP(A2145,bank_processed_transactions[transaction_id],bank_processed_transactions[processing_minutes]),"")</f>
        <v>17.899999999999999</v>
      </c>
      <c r="W2145" s="31">
        <f>_xlfn.XLOOKUP(A2145,Source_data!A:A,Source_data!B:B)</f>
        <v>46053</v>
      </c>
    </row>
    <row r="2146" spans="1:23" x14ac:dyDescent="0.3">
      <c r="A2146" s="3" t="s">
        <v>3855</v>
      </c>
      <c r="B2146" s="1">
        <f>_xlfn.XLOOKUP(A2146,bank_source_transactions__1[transaction_id],bank_source_transactions__1[amount_inr])</f>
        <v>2231.6799999999998</v>
      </c>
      <c r="C2146" s="1">
        <f>_xlfn.XLOOKUP(A2146,Processed_data!A:A,Processed_data!F:F)</f>
        <v>2231.6799999999998</v>
      </c>
      <c r="D2146" s="1" t="str">
        <f>_xlfn.XLOOKUP(A2146,bank_source_transactions__1[transaction_id],bank_source_transactions__1[transaction_status])</f>
        <v>SUCCESS</v>
      </c>
      <c r="E2146" s="1" t="str">
        <f>_xlfn.XLOOKUP(A2146,Processed_data!A:A,Processed_data!G:G)</f>
        <v>SUCCESS</v>
      </c>
      <c r="F2146" s="1">
        <f>COUNTIF(bank_processed_transactions[transaction_id],A2146)</f>
        <v>1</v>
      </c>
      <c r="G2146" s="1" t="str">
        <f t="shared" si="330"/>
        <v>found</v>
      </c>
      <c r="H2146" s="1" t="str">
        <f t="shared" si="331"/>
        <v>Not Duplicate</v>
      </c>
      <c r="I2146" s="1" t="str">
        <f t="shared" si="332"/>
        <v>match</v>
      </c>
      <c r="J2146" s="1" t="str">
        <f t="shared" si="333"/>
        <v>match</v>
      </c>
      <c r="K2146" s="1">
        <f t="shared" si="334"/>
        <v>0</v>
      </c>
      <c r="L2146" s="2">
        <f>IF(F2146=0,"not processed",_xlfn.MINIFS(Processed_data!H:H,Processed_data!A:A,A2146))</f>
        <v>46082</v>
      </c>
      <c r="M2146" s="1">
        <f>IF(F2146=0,"not processed",ABS(bank_source_transactions__1[[#This Row],[transaction_date]]-Reconciliation!L2146))</f>
        <v>5</v>
      </c>
      <c r="N2146" s="1" t="str" cm="1">
        <f t="array" ref="N2146">_xlfn.IFS(M2146="not Processed", "Not Processed",M2146&gt;2,"SLA Breached",M2146&lt;=2,"Within SLA")</f>
        <v>SLA Breached</v>
      </c>
      <c r="O2146" s="1" t="str">
        <f>_xlfn.XLOOKUP(A2146,Source_data!A:A,Source_data!D:D)</f>
        <v>UPI</v>
      </c>
      <c r="P2146" s="1">
        <f t="shared" si="335"/>
        <v>0</v>
      </c>
      <c r="Q2146" s="1">
        <f t="shared" si="336"/>
        <v>0</v>
      </c>
      <c r="R2146" s="1">
        <f t="shared" si="337"/>
        <v>0</v>
      </c>
      <c r="S2146" s="1">
        <f t="shared" si="338"/>
        <v>0</v>
      </c>
      <c r="T2146" s="1">
        <f t="shared" si="339"/>
        <v>1</v>
      </c>
      <c r="U2146" s="1" t="str">
        <f>_xlfn.XLOOKUP(Table3[[#This Row],[Transaction ID]],Source_data!A:A,Source_data!E:E)</f>
        <v>Pune</v>
      </c>
      <c r="V2146" s="1">
        <f>_xlfn.IFNA(_xlfn.XLOOKUP(A2146,bank_processed_transactions[transaction_id],bank_processed_transactions[processing_minutes]),"")</f>
        <v>43.8</v>
      </c>
      <c r="W2146" s="31">
        <f>_xlfn.XLOOKUP(A2146,Source_data!A:A,Source_data!B:B)</f>
        <v>46077</v>
      </c>
    </row>
    <row r="2147" spans="1:23" x14ac:dyDescent="0.3">
      <c r="A2147" s="4" t="s">
        <v>4484</v>
      </c>
      <c r="B2147" s="1">
        <f>_xlfn.XLOOKUP(A2147,bank_source_transactions__1[transaction_id],bank_source_transactions__1[amount_inr])</f>
        <v>4722.0600000000004</v>
      </c>
      <c r="C2147" s="1">
        <f>_xlfn.XLOOKUP(A2147,Processed_data!A:A,Processed_data!F:F)</f>
        <v>4722.0600000000004</v>
      </c>
      <c r="D2147" s="1" t="str">
        <f>_xlfn.XLOOKUP(A2147,bank_source_transactions__1[transaction_id],bank_source_transactions__1[transaction_status])</f>
        <v>SUCCESS</v>
      </c>
      <c r="E2147" s="1" t="str">
        <f>_xlfn.XLOOKUP(A2147,Processed_data!A:A,Processed_data!G:G)</f>
        <v>SUCCESS</v>
      </c>
      <c r="F2147" s="1">
        <f>COUNTIF(bank_processed_transactions[transaction_id],A2147)</f>
        <v>1</v>
      </c>
      <c r="G2147" s="1" t="str">
        <f t="shared" si="330"/>
        <v>found</v>
      </c>
      <c r="H2147" s="1" t="str">
        <f t="shared" si="331"/>
        <v>Not Duplicate</v>
      </c>
      <c r="I2147" s="1" t="str">
        <f t="shared" si="332"/>
        <v>match</v>
      </c>
      <c r="J2147" s="1" t="str">
        <f t="shared" si="333"/>
        <v>match</v>
      </c>
      <c r="K2147" s="1">
        <f t="shared" si="334"/>
        <v>0</v>
      </c>
      <c r="L2147" s="2">
        <f>IF(F2147=0,"not processed",_xlfn.MINIFS(Processed_data!H:H,Processed_data!A:A,A2147))</f>
        <v>46066</v>
      </c>
      <c r="M2147" s="1">
        <f>IF(F2147=0,"not processed",ABS(bank_source_transactions__1[[#This Row],[transaction_date]]-Reconciliation!L2147))</f>
        <v>3</v>
      </c>
      <c r="N2147" s="1" t="str" cm="1">
        <f t="array" ref="N2147">_xlfn.IFS(M2147="not Processed", "Not Processed",M2147&gt;2,"SLA Breached",M2147&lt;=2,"Within SLA")</f>
        <v>SLA Breached</v>
      </c>
      <c r="O2147" s="1" t="str">
        <f>_xlfn.XLOOKUP(A2147,Source_data!A:A,Source_data!D:D)</f>
        <v>IMPS</v>
      </c>
      <c r="P2147" s="1">
        <f t="shared" si="335"/>
        <v>0</v>
      </c>
      <c r="Q2147" s="1">
        <f t="shared" si="336"/>
        <v>0</v>
      </c>
      <c r="R2147" s="1">
        <f t="shared" si="337"/>
        <v>0</v>
      </c>
      <c r="S2147" s="1">
        <f t="shared" si="338"/>
        <v>0</v>
      </c>
      <c r="T2147" s="1">
        <f t="shared" si="339"/>
        <v>1</v>
      </c>
      <c r="U2147" s="1" t="str">
        <f>_xlfn.XLOOKUP(Table3[[#This Row],[Transaction ID]],Source_data!A:A,Source_data!E:E)</f>
        <v>Bengaluru</v>
      </c>
      <c r="V2147" s="1">
        <f>_xlfn.IFNA(_xlfn.XLOOKUP(A2147,bank_processed_transactions[transaction_id],bank_processed_transactions[processing_minutes]),"")</f>
        <v>19.7</v>
      </c>
      <c r="W2147" s="31">
        <f>_xlfn.XLOOKUP(A2147,Source_data!A:A,Source_data!B:B)</f>
        <v>46063</v>
      </c>
    </row>
    <row r="2148" spans="1:23" x14ac:dyDescent="0.3">
      <c r="A2148" s="3" t="s">
        <v>4418</v>
      </c>
      <c r="B2148" s="1">
        <f>_xlfn.XLOOKUP(A2148,bank_source_transactions__1[transaction_id],bank_source_transactions__1[amount_inr])</f>
        <v>560.45000000000005</v>
      </c>
      <c r="C2148" s="1">
        <f>_xlfn.XLOOKUP(A2148,Processed_data!A:A,Processed_data!F:F)</f>
        <v>560.45000000000005</v>
      </c>
      <c r="D2148" s="1" t="str">
        <f>_xlfn.XLOOKUP(A2148,bank_source_transactions__1[transaction_id],bank_source_transactions__1[transaction_status])</f>
        <v>SUCCESS</v>
      </c>
      <c r="E2148" s="1" t="str">
        <f>_xlfn.XLOOKUP(A2148,Processed_data!A:A,Processed_data!G:G)</f>
        <v>SUCCESS</v>
      </c>
      <c r="F2148" s="1">
        <f>COUNTIF(bank_processed_transactions[transaction_id],A2148)</f>
        <v>1</v>
      </c>
      <c r="G2148" s="1" t="str">
        <f t="shared" si="330"/>
        <v>found</v>
      </c>
      <c r="H2148" s="1" t="str">
        <f t="shared" si="331"/>
        <v>Not Duplicate</v>
      </c>
      <c r="I2148" s="1" t="str">
        <f t="shared" si="332"/>
        <v>match</v>
      </c>
      <c r="J2148" s="1" t="str">
        <f t="shared" si="333"/>
        <v>match</v>
      </c>
      <c r="K2148" s="1">
        <f t="shared" si="334"/>
        <v>0</v>
      </c>
      <c r="L2148" s="2">
        <f>IF(F2148=0,"not processed",_xlfn.MINIFS(Processed_data!H:H,Processed_data!A:A,A2148))</f>
        <v>46062</v>
      </c>
      <c r="M2148" s="1">
        <f>IF(F2148=0,"not processed",ABS(bank_source_transactions__1[[#This Row],[transaction_date]]-Reconciliation!L2148))</f>
        <v>2</v>
      </c>
      <c r="N2148" s="1" t="str" cm="1">
        <f t="array" ref="N2148">_xlfn.IFS(M2148="not Processed", "Not Processed",M2148&gt;2,"SLA Breached",M2148&lt;=2,"Within SLA")</f>
        <v>Within SLA</v>
      </c>
      <c r="O2148" s="1" t="str">
        <f>_xlfn.XLOOKUP(A2148,Source_data!A:A,Source_data!D:D)</f>
        <v>UPI</v>
      </c>
      <c r="P2148" s="1">
        <f t="shared" si="335"/>
        <v>0</v>
      </c>
      <c r="Q2148" s="1">
        <f t="shared" si="336"/>
        <v>0</v>
      </c>
      <c r="R2148" s="1">
        <f t="shared" si="337"/>
        <v>0</v>
      </c>
      <c r="S2148" s="1">
        <f t="shared" si="338"/>
        <v>0</v>
      </c>
      <c r="T2148" s="1">
        <f t="shared" si="339"/>
        <v>0</v>
      </c>
      <c r="U2148" s="1" t="str">
        <f>_xlfn.XLOOKUP(Table3[[#This Row],[Transaction ID]],Source_data!A:A,Source_data!E:E)</f>
        <v>Mumbai</v>
      </c>
      <c r="V2148" s="1">
        <f>_xlfn.IFNA(_xlfn.XLOOKUP(A2148,bank_processed_transactions[transaction_id],bank_processed_transactions[processing_minutes]),"")</f>
        <v>17.600000000000001</v>
      </c>
      <c r="W2148" s="31">
        <f>_xlfn.XLOOKUP(A2148,Source_data!A:A,Source_data!B:B)</f>
        <v>46060</v>
      </c>
    </row>
    <row r="2149" spans="1:23" x14ac:dyDescent="0.3">
      <c r="A2149" s="4" t="s">
        <v>4897</v>
      </c>
      <c r="B2149" s="1">
        <f>_xlfn.XLOOKUP(A2149,bank_source_transactions__1[transaction_id],bank_source_transactions__1[amount_inr])</f>
        <v>5081.84</v>
      </c>
      <c r="C2149" s="1">
        <f>_xlfn.XLOOKUP(A2149,Processed_data!A:A,Processed_data!F:F)</f>
        <v>5081.84</v>
      </c>
      <c r="D2149" s="1" t="str">
        <f>_xlfn.XLOOKUP(A2149,bank_source_transactions__1[transaction_id],bank_source_transactions__1[transaction_status])</f>
        <v>SUCCESS</v>
      </c>
      <c r="E2149" s="1" t="str">
        <f>_xlfn.XLOOKUP(A2149,Processed_data!A:A,Processed_data!G:G)</f>
        <v>SUCCESS</v>
      </c>
      <c r="F2149" s="1">
        <f>COUNTIF(bank_processed_transactions[transaction_id],A2149)</f>
        <v>1</v>
      </c>
      <c r="G2149" s="1" t="str">
        <f t="shared" si="330"/>
        <v>found</v>
      </c>
      <c r="H2149" s="1" t="str">
        <f t="shared" si="331"/>
        <v>Not Duplicate</v>
      </c>
      <c r="I2149" s="1" t="str">
        <f t="shared" si="332"/>
        <v>match</v>
      </c>
      <c r="J2149" s="1" t="str">
        <f t="shared" si="333"/>
        <v>match</v>
      </c>
      <c r="K2149" s="1">
        <f t="shared" si="334"/>
        <v>0</v>
      </c>
      <c r="L2149" s="2">
        <f>IF(F2149=0,"not processed",_xlfn.MINIFS(Processed_data!H:H,Processed_data!A:A,A2149))</f>
        <v>46083</v>
      </c>
      <c r="M2149" s="1">
        <f>IF(F2149=0,"not processed",ABS(bank_source_transactions__1[[#This Row],[transaction_date]]-Reconciliation!L2149))</f>
        <v>0</v>
      </c>
      <c r="N2149" s="1" t="str" cm="1">
        <f t="array" ref="N2149">_xlfn.IFS(M2149="not Processed", "Not Processed",M2149&gt;2,"SLA Breached",M2149&lt;=2,"Within SLA")</f>
        <v>Within SLA</v>
      </c>
      <c r="O2149" s="1" t="str">
        <f>_xlfn.XLOOKUP(A2149,Source_data!A:A,Source_data!D:D)</f>
        <v>NEFT</v>
      </c>
      <c r="P2149" s="1">
        <f t="shared" si="335"/>
        <v>0</v>
      </c>
      <c r="Q2149" s="1">
        <f t="shared" si="336"/>
        <v>0</v>
      </c>
      <c r="R2149" s="1">
        <f t="shared" si="337"/>
        <v>0</v>
      </c>
      <c r="S2149" s="1">
        <f t="shared" si="338"/>
        <v>0</v>
      </c>
      <c r="T2149" s="1">
        <f t="shared" si="339"/>
        <v>0</v>
      </c>
      <c r="U2149" s="1" t="str">
        <f>_xlfn.XLOOKUP(Table3[[#This Row],[Transaction ID]],Source_data!A:A,Source_data!E:E)</f>
        <v>Pune</v>
      </c>
      <c r="V2149" s="1">
        <f>_xlfn.IFNA(_xlfn.XLOOKUP(A2149,bank_processed_transactions[transaction_id],bank_processed_transactions[processing_minutes]),"")</f>
        <v>19.3</v>
      </c>
      <c r="W2149" s="31">
        <f>_xlfn.XLOOKUP(A2149,Source_data!A:A,Source_data!B:B)</f>
        <v>46083</v>
      </c>
    </row>
    <row r="2150" spans="1:23" x14ac:dyDescent="0.3">
      <c r="A2150" s="3" t="s">
        <v>3978</v>
      </c>
      <c r="B2150" s="1">
        <f>_xlfn.XLOOKUP(A2150,bank_source_transactions__1[transaction_id],bank_source_transactions__1[amount_inr])</f>
        <v>4597.58</v>
      </c>
      <c r="C2150" s="1">
        <f>_xlfn.XLOOKUP(A2150,Processed_data!A:A,Processed_data!F:F)</f>
        <v>4597.58</v>
      </c>
      <c r="D2150" s="1" t="str">
        <f>_xlfn.XLOOKUP(A2150,bank_source_transactions__1[transaction_id],bank_source_transactions__1[transaction_status])</f>
        <v>SUCCESS</v>
      </c>
      <c r="E2150" s="1" t="str">
        <f>_xlfn.XLOOKUP(A2150,Processed_data!A:A,Processed_data!G:G)</f>
        <v>SUCCESS</v>
      </c>
      <c r="F2150" s="1">
        <f>COUNTIF(bank_processed_transactions[transaction_id],A2150)</f>
        <v>1</v>
      </c>
      <c r="G2150" s="1" t="str">
        <f t="shared" si="330"/>
        <v>found</v>
      </c>
      <c r="H2150" s="1" t="str">
        <f t="shared" si="331"/>
        <v>Not Duplicate</v>
      </c>
      <c r="I2150" s="1" t="str">
        <f t="shared" si="332"/>
        <v>match</v>
      </c>
      <c r="J2150" s="1" t="str">
        <f t="shared" si="333"/>
        <v>match</v>
      </c>
      <c r="K2150" s="1">
        <f t="shared" si="334"/>
        <v>0</v>
      </c>
      <c r="L2150" s="2">
        <f>IF(F2150=0,"not processed",_xlfn.MINIFS(Processed_data!H:H,Processed_data!A:A,A2150))</f>
        <v>46092</v>
      </c>
      <c r="M2150" s="1">
        <f>IF(F2150=0,"not processed",ABS(bank_source_transactions__1[[#This Row],[transaction_date]]-Reconciliation!L2150))</f>
        <v>3</v>
      </c>
      <c r="N2150" s="1" t="str" cm="1">
        <f t="array" ref="N2150">_xlfn.IFS(M2150="not Processed", "Not Processed",M2150&gt;2,"SLA Breached",M2150&lt;=2,"Within SLA")</f>
        <v>SLA Breached</v>
      </c>
      <c r="O2150" s="1" t="str">
        <f>_xlfn.XLOOKUP(A2150,Source_data!A:A,Source_data!D:D)</f>
        <v>IMPS</v>
      </c>
      <c r="P2150" s="1">
        <f t="shared" si="335"/>
        <v>0</v>
      </c>
      <c r="Q2150" s="1">
        <f t="shared" si="336"/>
        <v>0</v>
      </c>
      <c r="R2150" s="1">
        <f t="shared" si="337"/>
        <v>0</v>
      </c>
      <c r="S2150" s="1">
        <f t="shared" si="338"/>
        <v>0</v>
      </c>
      <c r="T2150" s="1">
        <f t="shared" si="339"/>
        <v>1</v>
      </c>
      <c r="U2150" s="1" t="str">
        <f>_xlfn.XLOOKUP(Table3[[#This Row],[Transaction ID]],Source_data!A:A,Source_data!E:E)</f>
        <v>Hyderabad</v>
      </c>
      <c r="V2150" s="1">
        <f>_xlfn.IFNA(_xlfn.XLOOKUP(A2150,bank_processed_transactions[transaction_id],bank_processed_transactions[processing_minutes]),"")</f>
        <v>19</v>
      </c>
      <c r="W2150" s="31">
        <f>_xlfn.XLOOKUP(A2150,Source_data!A:A,Source_data!B:B)</f>
        <v>46089</v>
      </c>
    </row>
    <row r="2151" spans="1:23" x14ac:dyDescent="0.3">
      <c r="A2151" s="4" t="s">
        <v>2944</v>
      </c>
      <c r="B2151" s="1">
        <f>_xlfn.XLOOKUP(A2151,bank_source_transactions__1[transaction_id],bank_source_transactions__1[amount_inr])</f>
        <v>1632.98</v>
      </c>
      <c r="C2151" s="1">
        <f>_xlfn.XLOOKUP(A2151,Processed_data!A:A,Processed_data!F:F)</f>
        <v>1632.98</v>
      </c>
      <c r="D2151" s="1" t="str">
        <f>_xlfn.XLOOKUP(A2151,bank_source_transactions__1[transaction_id],bank_source_transactions__1[transaction_status])</f>
        <v>SUCCESS</v>
      </c>
      <c r="E2151" s="1" t="str">
        <f>_xlfn.XLOOKUP(A2151,Processed_data!A:A,Processed_data!G:G)</f>
        <v>SUCCESS</v>
      </c>
      <c r="F2151" s="1">
        <f>COUNTIF(bank_processed_transactions[transaction_id],A2151)</f>
        <v>1</v>
      </c>
      <c r="G2151" s="1" t="str">
        <f t="shared" si="330"/>
        <v>found</v>
      </c>
      <c r="H2151" s="1" t="str">
        <f t="shared" si="331"/>
        <v>Not Duplicate</v>
      </c>
      <c r="I2151" s="1" t="str">
        <f t="shared" si="332"/>
        <v>match</v>
      </c>
      <c r="J2151" s="1" t="str">
        <f t="shared" si="333"/>
        <v>match</v>
      </c>
      <c r="K2151" s="1">
        <f t="shared" si="334"/>
        <v>0</v>
      </c>
      <c r="L2151" s="2">
        <f>IF(F2151=0,"not processed",_xlfn.MINIFS(Processed_data!H:H,Processed_data!A:A,A2151))</f>
        <v>46070</v>
      </c>
      <c r="M2151" s="1">
        <f>IF(F2151=0,"not processed",ABS(bank_source_transactions__1[[#This Row],[transaction_date]]-Reconciliation!L2151))</f>
        <v>0</v>
      </c>
      <c r="N2151" s="1" t="str" cm="1">
        <f t="array" ref="N2151">_xlfn.IFS(M2151="not Processed", "Not Processed",M2151&gt;2,"SLA Breached",M2151&lt;=2,"Within SLA")</f>
        <v>Within SLA</v>
      </c>
      <c r="O2151" s="1" t="str">
        <f>_xlfn.XLOOKUP(A2151,Source_data!A:A,Source_data!D:D)</f>
        <v>NEFT</v>
      </c>
      <c r="P2151" s="1">
        <f t="shared" si="335"/>
        <v>0</v>
      </c>
      <c r="Q2151" s="1">
        <f t="shared" si="336"/>
        <v>0</v>
      </c>
      <c r="R2151" s="1">
        <f t="shared" si="337"/>
        <v>0</v>
      </c>
      <c r="S2151" s="1">
        <f t="shared" si="338"/>
        <v>0</v>
      </c>
      <c r="T2151" s="1">
        <f t="shared" si="339"/>
        <v>0</v>
      </c>
      <c r="U2151" s="1" t="str">
        <f>_xlfn.XLOOKUP(Table3[[#This Row],[Transaction ID]],Source_data!A:A,Source_data!E:E)</f>
        <v>Mumbai</v>
      </c>
      <c r="V2151" s="1">
        <f>_xlfn.IFNA(_xlfn.XLOOKUP(A2151,bank_processed_transactions[transaction_id],bank_processed_transactions[processing_minutes]),"")</f>
        <v>28.3</v>
      </c>
      <c r="W2151" s="31">
        <f>_xlfn.XLOOKUP(A2151,Source_data!A:A,Source_data!B:B)</f>
        <v>46070</v>
      </c>
    </row>
    <row r="2152" spans="1:23" x14ac:dyDescent="0.3">
      <c r="A2152" s="3" t="s">
        <v>2180</v>
      </c>
      <c r="B2152" s="1">
        <f>_xlfn.XLOOKUP(A2152,bank_source_transactions__1[transaction_id],bank_source_transactions__1[amount_inr])</f>
        <v>8969.25</v>
      </c>
      <c r="C2152" s="1">
        <f>_xlfn.XLOOKUP(A2152,Processed_data!A:A,Processed_data!F:F)</f>
        <v>8969.25</v>
      </c>
      <c r="D2152" s="1" t="str">
        <f>_xlfn.XLOOKUP(A2152,bank_source_transactions__1[transaction_id],bank_source_transactions__1[transaction_status])</f>
        <v>FAILED</v>
      </c>
      <c r="E2152" s="1" t="str">
        <f>_xlfn.XLOOKUP(A2152,Processed_data!A:A,Processed_data!G:G)</f>
        <v>FAILED</v>
      </c>
      <c r="F2152" s="1">
        <f>COUNTIF(bank_processed_transactions[transaction_id],A2152)</f>
        <v>1</v>
      </c>
      <c r="G2152" s="1" t="str">
        <f t="shared" si="330"/>
        <v>found</v>
      </c>
      <c r="H2152" s="1" t="str">
        <f t="shared" si="331"/>
        <v>Not Duplicate</v>
      </c>
      <c r="I2152" s="1" t="str">
        <f t="shared" si="332"/>
        <v>match</v>
      </c>
      <c r="J2152" s="1" t="str">
        <f t="shared" si="333"/>
        <v>match</v>
      </c>
      <c r="K2152" s="1">
        <f t="shared" si="334"/>
        <v>0</v>
      </c>
      <c r="L2152" s="2">
        <f>IF(F2152=0,"not processed",_xlfn.MINIFS(Processed_data!H:H,Processed_data!A:A,A2152))</f>
        <v>46072</v>
      </c>
      <c r="M2152" s="1">
        <f>IF(F2152=0,"not processed",ABS(bank_source_transactions__1[[#This Row],[transaction_date]]-Reconciliation!L2152))</f>
        <v>2</v>
      </c>
      <c r="N2152" s="1" t="str" cm="1">
        <f t="array" ref="N2152">_xlfn.IFS(M2152="not Processed", "Not Processed",M2152&gt;2,"SLA Breached",M2152&lt;=2,"Within SLA")</f>
        <v>Within SLA</v>
      </c>
      <c r="O2152" s="1" t="str">
        <f>_xlfn.XLOOKUP(A2152,Source_data!A:A,Source_data!D:D)</f>
        <v>CARD</v>
      </c>
      <c r="P2152" s="1">
        <f t="shared" si="335"/>
        <v>0</v>
      </c>
      <c r="Q2152" s="1">
        <f t="shared" si="336"/>
        <v>0</v>
      </c>
      <c r="R2152" s="1">
        <f t="shared" si="337"/>
        <v>0</v>
      </c>
      <c r="S2152" s="1">
        <f t="shared" si="338"/>
        <v>0</v>
      </c>
      <c r="T2152" s="1">
        <f t="shared" si="339"/>
        <v>0</v>
      </c>
      <c r="U2152" s="1" t="str">
        <f>_xlfn.XLOOKUP(Table3[[#This Row],[Transaction ID]],Source_data!A:A,Source_data!E:E)</f>
        <v>Bengaluru</v>
      </c>
      <c r="V2152" s="1">
        <f>_xlfn.IFNA(_xlfn.XLOOKUP(A2152,bank_processed_transactions[transaction_id],bank_processed_transactions[processing_minutes]),"")</f>
        <v>8.5</v>
      </c>
      <c r="W2152" s="31">
        <f>_xlfn.XLOOKUP(A2152,Source_data!A:A,Source_data!B:B)</f>
        <v>46070</v>
      </c>
    </row>
    <row r="2153" spans="1:23" x14ac:dyDescent="0.3">
      <c r="A2153" s="4" t="s">
        <v>4146</v>
      </c>
      <c r="B2153" s="1">
        <f>_xlfn.XLOOKUP(A2153,bank_source_transactions__1[transaction_id],bank_source_transactions__1[amount_inr])</f>
        <v>6174.66</v>
      </c>
      <c r="C2153" s="1">
        <f>_xlfn.XLOOKUP(A2153,Processed_data!A:A,Processed_data!F:F)</f>
        <v>6174.66</v>
      </c>
      <c r="D2153" s="1" t="str">
        <f>_xlfn.XLOOKUP(A2153,bank_source_transactions__1[transaction_id],bank_source_transactions__1[transaction_status])</f>
        <v>SUCCESS</v>
      </c>
      <c r="E2153" s="1" t="str">
        <f>_xlfn.XLOOKUP(A2153,Processed_data!A:A,Processed_data!G:G)</f>
        <v>SUCCESS</v>
      </c>
      <c r="F2153" s="1">
        <f>COUNTIF(bank_processed_transactions[transaction_id],A2153)</f>
        <v>1</v>
      </c>
      <c r="G2153" s="1" t="str">
        <f t="shared" si="330"/>
        <v>found</v>
      </c>
      <c r="H2153" s="1" t="str">
        <f t="shared" si="331"/>
        <v>Not Duplicate</v>
      </c>
      <c r="I2153" s="1" t="str">
        <f t="shared" si="332"/>
        <v>match</v>
      </c>
      <c r="J2153" s="1" t="str">
        <f t="shared" si="333"/>
        <v>match</v>
      </c>
      <c r="K2153" s="1">
        <f t="shared" si="334"/>
        <v>0</v>
      </c>
      <c r="L2153" s="2">
        <f>IF(F2153=0,"not processed",_xlfn.MINIFS(Processed_data!H:H,Processed_data!A:A,A2153))</f>
        <v>46085</v>
      </c>
      <c r="M2153" s="1">
        <f>IF(F2153=0,"not processed",ABS(bank_source_transactions__1[[#This Row],[transaction_date]]-Reconciliation!L2153))</f>
        <v>0</v>
      </c>
      <c r="N2153" s="1" t="str" cm="1">
        <f t="array" ref="N2153">_xlfn.IFS(M2153="not Processed", "Not Processed",M2153&gt;2,"SLA Breached",M2153&lt;=2,"Within SLA")</f>
        <v>Within SLA</v>
      </c>
      <c r="O2153" s="1" t="str">
        <f>_xlfn.XLOOKUP(A2153,Source_data!A:A,Source_data!D:D)</f>
        <v>UPI</v>
      </c>
      <c r="P2153" s="1">
        <f t="shared" si="335"/>
        <v>0</v>
      </c>
      <c r="Q2153" s="1">
        <f t="shared" si="336"/>
        <v>0</v>
      </c>
      <c r="R2153" s="1">
        <f t="shared" si="337"/>
        <v>0</v>
      </c>
      <c r="S2153" s="1">
        <f t="shared" si="338"/>
        <v>0</v>
      </c>
      <c r="T2153" s="1">
        <f t="shared" si="339"/>
        <v>0</v>
      </c>
      <c r="U2153" s="1" t="str">
        <f>_xlfn.XLOOKUP(Table3[[#This Row],[Transaction ID]],Source_data!A:A,Source_data!E:E)</f>
        <v>Bengaluru</v>
      </c>
      <c r="V2153" s="1">
        <f>_xlfn.IFNA(_xlfn.XLOOKUP(A2153,bank_processed_transactions[transaction_id],bank_processed_transactions[processing_minutes]),"")</f>
        <v>69.599999999999994</v>
      </c>
      <c r="W2153" s="31">
        <f>_xlfn.XLOOKUP(A2153,Source_data!A:A,Source_data!B:B)</f>
        <v>46085</v>
      </c>
    </row>
    <row r="2154" spans="1:23" x14ac:dyDescent="0.3">
      <c r="A2154" s="3" t="s">
        <v>2720</v>
      </c>
      <c r="B2154" s="1">
        <f>_xlfn.XLOOKUP(A2154,bank_source_transactions__1[transaction_id],bank_source_transactions__1[amount_inr])</f>
        <v>5026.8</v>
      </c>
      <c r="C2154" s="1">
        <f>_xlfn.XLOOKUP(A2154,Processed_data!A:A,Processed_data!F:F)</f>
        <v>5026.8</v>
      </c>
      <c r="D2154" s="1" t="str">
        <f>_xlfn.XLOOKUP(A2154,bank_source_transactions__1[transaction_id],bank_source_transactions__1[transaction_status])</f>
        <v>SUCCESS</v>
      </c>
      <c r="E2154" s="1" t="str">
        <f>_xlfn.XLOOKUP(A2154,Processed_data!A:A,Processed_data!G:G)</f>
        <v>SUCCESS</v>
      </c>
      <c r="F2154" s="1">
        <f>COUNTIF(bank_processed_transactions[transaction_id],A2154)</f>
        <v>1</v>
      </c>
      <c r="G2154" s="1" t="str">
        <f t="shared" si="330"/>
        <v>found</v>
      </c>
      <c r="H2154" s="1" t="str">
        <f t="shared" si="331"/>
        <v>Not Duplicate</v>
      </c>
      <c r="I2154" s="1" t="str">
        <f t="shared" si="332"/>
        <v>match</v>
      </c>
      <c r="J2154" s="1" t="str">
        <f t="shared" si="333"/>
        <v>match</v>
      </c>
      <c r="K2154" s="1">
        <f t="shared" si="334"/>
        <v>0</v>
      </c>
      <c r="L2154" s="2">
        <f>IF(F2154=0,"not processed",_xlfn.MINIFS(Processed_data!H:H,Processed_data!A:A,A2154))</f>
        <v>46065</v>
      </c>
      <c r="M2154" s="1">
        <f>IF(F2154=0,"not processed",ABS(bank_source_transactions__1[[#This Row],[transaction_date]]-Reconciliation!L2154))</f>
        <v>0</v>
      </c>
      <c r="N2154" s="1" t="str" cm="1">
        <f t="array" ref="N2154">_xlfn.IFS(M2154="not Processed", "Not Processed",M2154&gt;2,"SLA Breached",M2154&lt;=2,"Within SLA")</f>
        <v>Within SLA</v>
      </c>
      <c r="O2154" s="1" t="str">
        <f>_xlfn.XLOOKUP(A2154,Source_data!A:A,Source_data!D:D)</f>
        <v>UPI</v>
      </c>
      <c r="P2154" s="1">
        <f t="shared" si="335"/>
        <v>0</v>
      </c>
      <c r="Q2154" s="1">
        <f t="shared" si="336"/>
        <v>0</v>
      </c>
      <c r="R2154" s="1">
        <f t="shared" si="337"/>
        <v>0</v>
      </c>
      <c r="S2154" s="1">
        <f t="shared" si="338"/>
        <v>0</v>
      </c>
      <c r="T2154" s="1">
        <f t="shared" si="339"/>
        <v>0</v>
      </c>
      <c r="U2154" s="1" t="str">
        <f>_xlfn.XLOOKUP(Table3[[#This Row],[Transaction ID]],Source_data!A:A,Source_data!E:E)</f>
        <v>Hyderabad</v>
      </c>
      <c r="V2154" s="1">
        <f>_xlfn.IFNA(_xlfn.XLOOKUP(A2154,bank_processed_transactions[transaction_id],bank_processed_transactions[processing_minutes]),"")</f>
        <v>98.5</v>
      </c>
      <c r="W2154" s="31">
        <f>_xlfn.XLOOKUP(A2154,Source_data!A:A,Source_data!B:B)</f>
        <v>46065</v>
      </c>
    </row>
    <row r="2155" spans="1:23" x14ac:dyDescent="0.3">
      <c r="A2155" s="4" t="s">
        <v>3115</v>
      </c>
      <c r="B2155" s="1">
        <f>_xlfn.XLOOKUP(A2155,bank_source_transactions__1[transaction_id],bank_source_transactions__1[amount_inr])</f>
        <v>960.84</v>
      </c>
      <c r="C2155" s="1">
        <f>_xlfn.XLOOKUP(A2155,Processed_data!A:A,Processed_data!F:F)</f>
        <v>960.84</v>
      </c>
      <c r="D2155" s="1" t="str">
        <f>_xlfn.XLOOKUP(A2155,bank_source_transactions__1[transaction_id],bank_source_transactions__1[transaction_status])</f>
        <v>SUCCESS</v>
      </c>
      <c r="E2155" s="1" t="str">
        <f>_xlfn.XLOOKUP(A2155,Processed_data!A:A,Processed_data!G:G)</f>
        <v>SUCCESS</v>
      </c>
      <c r="F2155" s="1">
        <f>COUNTIF(bank_processed_transactions[transaction_id],A2155)</f>
        <v>1</v>
      </c>
      <c r="G2155" s="1" t="str">
        <f t="shared" si="330"/>
        <v>found</v>
      </c>
      <c r="H2155" s="1" t="str">
        <f t="shared" si="331"/>
        <v>Not Duplicate</v>
      </c>
      <c r="I2155" s="1" t="str">
        <f t="shared" si="332"/>
        <v>match</v>
      </c>
      <c r="J2155" s="1" t="str">
        <f t="shared" si="333"/>
        <v>match</v>
      </c>
      <c r="K2155" s="1">
        <f t="shared" si="334"/>
        <v>0</v>
      </c>
      <c r="L2155" s="2">
        <f>IF(F2155=0,"not processed",_xlfn.MINIFS(Processed_data!H:H,Processed_data!A:A,A2155))</f>
        <v>46108</v>
      </c>
      <c r="M2155" s="1">
        <f>IF(F2155=0,"not processed",ABS(bank_source_transactions__1[[#This Row],[transaction_date]]-Reconciliation!L2155))</f>
        <v>0</v>
      </c>
      <c r="N2155" s="1" t="str" cm="1">
        <f t="array" ref="N2155">_xlfn.IFS(M2155="not Processed", "Not Processed",M2155&gt;2,"SLA Breached",M2155&lt;=2,"Within SLA")</f>
        <v>Within SLA</v>
      </c>
      <c r="O2155" s="1" t="str">
        <f>_xlfn.XLOOKUP(A2155,Source_data!A:A,Source_data!D:D)</f>
        <v>UPI</v>
      </c>
      <c r="P2155" s="1">
        <f t="shared" si="335"/>
        <v>0</v>
      </c>
      <c r="Q2155" s="1">
        <f t="shared" si="336"/>
        <v>0</v>
      </c>
      <c r="R2155" s="1">
        <f t="shared" si="337"/>
        <v>0</v>
      </c>
      <c r="S2155" s="1">
        <f t="shared" si="338"/>
        <v>0</v>
      </c>
      <c r="T2155" s="1">
        <f t="shared" si="339"/>
        <v>0</v>
      </c>
      <c r="U2155" s="1" t="str">
        <f>_xlfn.XLOOKUP(Table3[[#This Row],[Transaction ID]],Source_data!A:A,Source_data!E:E)</f>
        <v>Pune</v>
      </c>
      <c r="V2155" s="1">
        <f>_xlfn.IFNA(_xlfn.XLOOKUP(A2155,bank_processed_transactions[transaction_id],bank_processed_transactions[processing_minutes]),"")</f>
        <v>28.7</v>
      </c>
      <c r="W2155" s="31">
        <f>_xlfn.XLOOKUP(A2155,Source_data!A:A,Source_data!B:B)</f>
        <v>46108</v>
      </c>
    </row>
    <row r="2156" spans="1:23" x14ac:dyDescent="0.3">
      <c r="A2156" s="3" t="s">
        <v>4875</v>
      </c>
      <c r="B2156" s="1">
        <f>_xlfn.XLOOKUP(A2156,bank_source_transactions__1[transaction_id],bank_source_transactions__1[amount_inr])</f>
        <v>2583.42</v>
      </c>
      <c r="C2156" s="1">
        <f>_xlfn.XLOOKUP(A2156,Processed_data!A:A,Processed_data!F:F)</f>
        <v>2583.42</v>
      </c>
      <c r="D2156" s="1" t="str">
        <f>_xlfn.XLOOKUP(A2156,bank_source_transactions__1[transaction_id],bank_source_transactions__1[transaction_status])</f>
        <v>FAILED</v>
      </c>
      <c r="E2156" s="1" t="str">
        <f>_xlfn.XLOOKUP(A2156,Processed_data!A:A,Processed_data!G:G)</f>
        <v>FAILED</v>
      </c>
      <c r="F2156" s="1">
        <f>COUNTIF(bank_processed_transactions[transaction_id],A2156)</f>
        <v>1</v>
      </c>
      <c r="G2156" s="1" t="str">
        <f t="shared" si="330"/>
        <v>found</v>
      </c>
      <c r="H2156" s="1" t="str">
        <f t="shared" si="331"/>
        <v>Not Duplicate</v>
      </c>
      <c r="I2156" s="1" t="str">
        <f t="shared" si="332"/>
        <v>match</v>
      </c>
      <c r="J2156" s="1" t="str">
        <f t="shared" si="333"/>
        <v>match</v>
      </c>
      <c r="K2156" s="1">
        <f t="shared" si="334"/>
        <v>0</v>
      </c>
      <c r="L2156" s="2">
        <f>IF(F2156=0,"not processed",_xlfn.MINIFS(Processed_data!H:H,Processed_data!A:A,A2156))</f>
        <v>46089</v>
      </c>
      <c r="M2156" s="1">
        <f>IF(F2156=0,"not processed",ABS(bank_source_transactions__1[[#This Row],[transaction_date]]-Reconciliation!L2156))</f>
        <v>2</v>
      </c>
      <c r="N2156" s="1" t="str" cm="1">
        <f t="array" ref="N2156">_xlfn.IFS(M2156="not Processed", "Not Processed",M2156&gt;2,"SLA Breached",M2156&lt;=2,"Within SLA")</f>
        <v>Within SLA</v>
      </c>
      <c r="O2156" s="1" t="str">
        <f>_xlfn.XLOOKUP(A2156,Source_data!A:A,Source_data!D:D)</f>
        <v>ATM</v>
      </c>
      <c r="P2156" s="1">
        <f t="shared" si="335"/>
        <v>0</v>
      </c>
      <c r="Q2156" s="1">
        <f t="shared" si="336"/>
        <v>0</v>
      </c>
      <c r="R2156" s="1">
        <f t="shared" si="337"/>
        <v>0</v>
      </c>
      <c r="S2156" s="1">
        <f t="shared" si="338"/>
        <v>0</v>
      </c>
      <c r="T2156" s="1">
        <f t="shared" si="339"/>
        <v>0</v>
      </c>
      <c r="U2156" s="1" t="str">
        <f>_xlfn.XLOOKUP(Table3[[#This Row],[Transaction ID]],Source_data!A:A,Source_data!E:E)</f>
        <v>Hyderabad</v>
      </c>
      <c r="V2156" s="1">
        <f>_xlfn.IFNA(_xlfn.XLOOKUP(A2156,bank_processed_transactions[transaction_id],bank_processed_transactions[processing_minutes]),"")</f>
        <v>33.9</v>
      </c>
      <c r="W2156" s="31">
        <f>_xlfn.XLOOKUP(A2156,Source_data!A:A,Source_data!B:B)</f>
        <v>46087</v>
      </c>
    </row>
    <row r="2157" spans="1:23" x14ac:dyDescent="0.3">
      <c r="A2157" s="4" t="s">
        <v>47</v>
      </c>
      <c r="B2157" s="1">
        <f>_xlfn.XLOOKUP(A2157,bank_source_transactions__1[transaction_id],bank_source_transactions__1[amount_inr])</f>
        <v>11546.45</v>
      </c>
      <c r="C2157" s="1">
        <f>_xlfn.XLOOKUP(A2157,Processed_data!A:A,Processed_data!F:F)</f>
        <v>11546.45</v>
      </c>
      <c r="D2157" s="1" t="str">
        <f>_xlfn.XLOOKUP(A2157,bank_source_transactions__1[transaction_id],bank_source_transactions__1[transaction_status])</f>
        <v>SUCCESS</v>
      </c>
      <c r="E2157" s="1" t="str">
        <f>_xlfn.XLOOKUP(A2157,Processed_data!A:A,Processed_data!G:G)</f>
        <v>SUCCESS</v>
      </c>
      <c r="F2157" s="1">
        <f>COUNTIF(bank_processed_transactions[transaction_id],A2157)</f>
        <v>1</v>
      </c>
      <c r="G2157" s="1" t="str">
        <f t="shared" si="330"/>
        <v>found</v>
      </c>
      <c r="H2157" s="1" t="str">
        <f t="shared" si="331"/>
        <v>Not Duplicate</v>
      </c>
      <c r="I2157" s="1" t="str">
        <f t="shared" si="332"/>
        <v>match</v>
      </c>
      <c r="J2157" s="1" t="str">
        <f t="shared" si="333"/>
        <v>match</v>
      </c>
      <c r="K2157" s="1">
        <f t="shared" si="334"/>
        <v>0</v>
      </c>
      <c r="L2157" s="2">
        <f>IF(F2157=0,"not processed",_xlfn.MINIFS(Processed_data!H:H,Processed_data!A:A,A2157))</f>
        <v>46091</v>
      </c>
      <c r="M2157" s="1">
        <f>IF(F2157=0,"not processed",ABS(bank_source_transactions__1[[#This Row],[transaction_date]]-Reconciliation!L2157))</f>
        <v>1</v>
      </c>
      <c r="N2157" s="1" t="str" cm="1">
        <f t="array" ref="N2157">_xlfn.IFS(M2157="not Processed", "Not Processed",M2157&gt;2,"SLA Breached",M2157&lt;=2,"Within SLA")</f>
        <v>Within SLA</v>
      </c>
      <c r="O2157" s="1" t="str">
        <f>_xlfn.XLOOKUP(A2157,Source_data!A:A,Source_data!D:D)</f>
        <v>IMPS</v>
      </c>
      <c r="P2157" s="1">
        <f t="shared" si="335"/>
        <v>0</v>
      </c>
      <c r="Q2157" s="1">
        <f t="shared" si="336"/>
        <v>0</v>
      </c>
      <c r="R2157" s="1">
        <f t="shared" si="337"/>
        <v>0</v>
      </c>
      <c r="S2157" s="1">
        <f t="shared" si="338"/>
        <v>0</v>
      </c>
      <c r="T2157" s="1">
        <f t="shared" si="339"/>
        <v>0</v>
      </c>
      <c r="U2157" s="1" t="str">
        <f>_xlfn.XLOOKUP(Table3[[#This Row],[Transaction ID]],Source_data!A:A,Source_data!E:E)</f>
        <v>Bengaluru</v>
      </c>
      <c r="V2157" s="1">
        <f>_xlfn.IFNA(_xlfn.XLOOKUP(A2157,bank_processed_transactions[transaction_id],bank_processed_transactions[processing_minutes]),"")</f>
        <v>36.4</v>
      </c>
      <c r="W2157" s="31">
        <f>_xlfn.XLOOKUP(A2157,Source_data!A:A,Source_data!B:B)</f>
        <v>46090</v>
      </c>
    </row>
    <row r="2158" spans="1:23" x14ac:dyDescent="0.3">
      <c r="A2158" s="3" t="s">
        <v>826</v>
      </c>
      <c r="B2158" s="1">
        <f>_xlfn.XLOOKUP(A2158,bank_source_transactions__1[transaction_id],bank_source_transactions__1[amount_inr])</f>
        <v>820.4</v>
      </c>
      <c r="C2158" s="1">
        <f>_xlfn.XLOOKUP(A2158,Processed_data!A:A,Processed_data!F:F)</f>
        <v>820.4</v>
      </c>
      <c r="D2158" s="1" t="str">
        <f>_xlfn.XLOOKUP(A2158,bank_source_transactions__1[transaction_id],bank_source_transactions__1[transaction_status])</f>
        <v>SUCCESS</v>
      </c>
      <c r="E2158" s="1" t="str">
        <f>_xlfn.XLOOKUP(A2158,Processed_data!A:A,Processed_data!G:G)</f>
        <v>SUCCESS</v>
      </c>
      <c r="F2158" s="1">
        <f>COUNTIF(bank_processed_transactions[transaction_id],A2158)</f>
        <v>1</v>
      </c>
      <c r="G2158" s="1" t="str">
        <f t="shared" si="330"/>
        <v>found</v>
      </c>
      <c r="H2158" s="1" t="str">
        <f t="shared" si="331"/>
        <v>Not Duplicate</v>
      </c>
      <c r="I2158" s="1" t="str">
        <f t="shared" si="332"/>
        <v>match</v>
      </c>
      <c r="J2158" s="1" t="str">
        <f t="shared" si="333"/>
        <v>match</v>
      </c>
      <c r="K2158" s="1">
        <f t="shared" si="334"/>
        <v>0</v>
      </c>
      <c r="L2158" s="2">
        <f>IF(F2158=0,"not processed",_xlfn.MINIFS(Processed_data!H:H,Processed_data!A:A,A2158))</f>
        <v>46109</v>
      </c>
      <c r="M2158" s="1">
        <f>IF(F2158=0,"not processed",ABS(bank_source_transactions__1[[#This Row],[transaction_date]]-Reconciliation!L2158))</f>
        <v>1</v>
      </c>
      <c r="N2158" s="1" t="str" cm="1">
        <f t="array" ref="N2158">_xlfn.IFS(M2158="not Processed", "Not Processed",M2158&gt;2,"SLA Breached",M2158&lt;=2,"Within SLA")</f>
        <v>Within SLA</v>
      </c>
      <c r="O2158" s="1" t="str">
        <f>_xlfn.XLOOKUP(A2158,Source_data!A:A,Source_data!D:D)</f>
        <v>UPI</v>
      </c>
      <c r="P2158" s="1">
        <f t="shared" si="335"/>
        <v>0</v>
      </c>
      <c r="Q2158" s="1">
        <f t="shared" si="336"/>
        <v>0</v>
      </c>
      <c r="R2158" s="1">
        <f t="shared" si="337"/>
        <v>0</v>
      </c>
      <c r="S2158" s="1">
        <f t="shared" si="338"/>
        <v>0</v>
      </c>
      <c r="T2158" s="1">
        <f t="shared" si="339"/>
        <v>0</v>
      </c>
      <c r="U2158" s="1" t="str">
        <f>_xlfn.XLOOKUP(Table3[[#This Row],[Transaction ID]],Source_data!A:A,Source_data!E:E)</f>
        <v>Bengaluru</v>
      </c>
      <c r="V2158" s="1">
        <f>_xlfn.IFNA(_xlfn.XLOOKUP(A2158,bank_processed_transactions[transaction_id],bank_processed_transactions[processing_minutes]),"")</f>
        <v>47.1</v>
      </c>
      <c r="W2158" s="31">
        <f>_xlfn.XLOOKUP(A2158,Source_data!A:A,Source_data!B:B)</f>
        <v>46108</v>
      </c>
    </row>
    <row r="2159" spans="1:23" x14ac:dyDescent="0.3">
      <c r="A2159" s="4" t="s">
        <v>2302</v>
      </c>
      <c r="B2159" s="1">
        <f>_xlfn.XLOOKUP(A2159,bank_source_transactions__1[transaction_id],bank_source_transactions__1[amount_inr])</f>
        <v>5139.59</v>
      </c>
      <c r="C2159" s="1">
        <f>_xlfn.XLOOKUP(A2159,Processed_data!A:A,Processed_data!F:F)</f>
        <v>5139.59</v>
      </c>
      <c r="D2159" s="1" t="str">
        <f>_xlfn.XLOOKUP(A2159,bank_source_transactions__1[transaction_id],bank_source_transactions__1[transaction_status])</f>
        <v>SUCCESS</v>
      </c>
      <c r="E2159" s="1" t="str">
        <f>_xlfn.XLOOKUP(A2159,Processed_data!A:A,Processed_data!G:G)</f>
        <v>SUCCESS</v>
      </c>
      <c r="F2159" s="1">
        <f>COUNTIF(bank_processed_transactions[transaction_id],A2159)</f>
        <v>1</v>
      </c>
      <c r="G2159" s="1" t="str">
        <f t="shared" si="330"/>
        <v>found</v>
      </c>
      <c r="H2159" s="1" t="str">
        <f t="shared" si="331"/>
        <v>Not Duplicate</v>
      </c>
      <c r="I2159" s="1" t="str">
        <f t="shared" si="332"/>
        <v>match</v>
      </c>
      <c r="J2159" s="1" t="str">
        <f t="shared" si="333"/>
        <v>match</v>
      </c>
      <c r="K2159" s="1">
        <f t="shared" si="334"/>
        <v>0</v>
      </c>
      <c r="L2159" s="2">
        <f>IF(F2159=0,"not processed",_xlfn.MINIFS(Processed_data!H:H,Processed_data!A:A,A2159))</f>
        <v>46056</v>
      </c>
      <c r="M2159" s="1">
        <f>IF(F2159=0,"not processed",ABS(bank_source_transactions__1[[#This Row],[transaction_date]]-Reconciliation!L2159))</f>
        <v>2</v>
      </c>
      <c r="N2159" s="1" t="str" cm="1">
        <f t="array" ref="N2159">_xlfn.IFS(M2159="not Processed", "Not Processed",M2159&gt;2,"SLA Breached",M2159&lt;=2,"Within SLA")</f>
        <v>Within SLA</v>
      </c>
      <c r="O2159" s="1" t="str">
        <f>_xlfn.XLOOKUP(A2159,Source_data!A:A,Source_data!D:D)</f>
        <v>NEFT</v>
      </c>
      <c r="P2159" s="1">
        <f t="shared" si="335"/>
        <v>0</v>
      </c>
      <c r="Q2159" s="1">
        <f t="shared" si="336"/>
        <v>0</v>
      </c>
      <c r="R2159" s="1">
        <f t="shared" si="337"/>
        <v>0</v>
      </c>
      <c r="S2159" s="1">
        <f t="shared" si="338"/>
        <v>0</v>
      </c>
      <c r="T2159" s="1">
        <f t="shared" si="339"/>
        <v>0</v>
      </c>
      <c r="U2159" s="1" t="str">
        <f>_xlfn.XLOOKUP(Table3[[#This Row],[Transaction ID]],Source_data!A:A,Source_data!E:E)</f>
        <v>Pune</v>
      </c>
      <c r="V2159" s="1">
        <f>_xlfn.IFNA(_xlfn.XLOOKUP(A2159,bank_processed_transactions[transaction_id],bank_processed_transactions[processing_minutes]),"")</f>
        <v>22.4</v>
      </c>
      <c r="W2159" s="31">
        <f>_xlfn.XLOOKUP(A2159,Source_data!A:A,Source_data!B:B)</f>
        <v>46054</v>
      </c>
    </row>
    <row r="2160" spans="1:23" x14ac:dyDescent="0.3">
      <c r="A2160" s="3" t="s">
        <v>608</v>
      </c>
      <c r="B2160" s="1">
        <f>_xlfn.XLOOKUP(A2160,bank_source_transactions__1[transaction_id],bank_source_transactions__1[amount_inr])</f>
        <v>8598.36</v>
      </c>
      <c r="C2160" s="1">
        <f>_xlfn.XLOOKUP(A2160,Processed_data!A:A,Processed_data!F:F)</f>
        <v>8598.36</v>
      </c>
      <c r="D2160" s="1" t="str">
        <f>_xlfn.XLOOKUP(A2160,bank_source_transactions__1[transaction_id],bank_source_transactions__1[transaction_status])</f>
        <v>SUCCESS</v>
      </c>
      <c r="E2160" s="1" t="str">
        <f>_xlfn.XLOOKUP(A2160,Processed_data!A:A,Processed_data!G:G)</f>
        <v>SUCCESS</v>
      </c>
      <c r="F2160" s="1">
        <f>COUNTIF(bank_processed_transactions[transaction_id],A2160)</f>
        <v>1</v>
      </c>
      <c r="G2160" s="1" t="str">
        <f t="shared" si="330"/>
        <v>found</v>
      </c>
      <c r="H2160" s="1" t="str">
        <f t="shared" si="331"/>
        <v>Not Duplicate</v>
      </c>
      <c r="I2160" s="1" t="str">
        <f t="shared" si="332"/>
        <v>match</v>
      </c>
      <c r="J2160" s="1" t="str">
        <f t="shared" si="333"/>
        <v>match</v>
      </c>
      <c r="K2160" s="1">
        <f t="shared" si="334"/>
        <v>0</v>
      </c>
      <c r="L2160" s="2">
        <f>IF(F2160=0,"not processed",_xlfn.MINIFS(Processed_data!H:H,Processed_data!A:A,A2160))</f>
        <v>46094</v>
      </c>
      <c r="M2160" s="1">
        <f>IF(F2160=0,"not processed",ABS(bank_source_transactions__1[[#This Row],[transaction_date]]-Reconciliation!L2160))</f>
        <v>1</v>
      </c>
      <c r="N2160" s="1" t="str" cm="1">
        <f t="array" ref="N2160">_xlfn.IFS(M2160="not Processed", "Not Processed",M2160&gt;2,"SLA Breached",M2160&lt;=2,"Within SLA")</f>
        <v>Within SLA</v>
      </c>
      <c r="O2160" s="1" t="str">
        <f>_xlfn.XLOOKUP(A2160,Source_data!A:A,Source_data!D:D)</f>
        <v>IMPS</v>
      </c>
      <c r="P2160" s="1">
        <f t="shared" si="335"/>
        <v>0</v>
      </c>
      <c r="Q2160" s="1">
        <f t="shared" si="336"/>
        <v>0</v>
      </c>
      <c r="R2160" s="1">
        <f t="shared" si="337"/>
        <v>0</v>
      </c>
      <c r="S2160" s="1">
        <f t="shared" si="338"/>
        <v>0</v>
      </c>
      <c r="T2160" s="1">
        <f t="shared" si="339"/>
        <v>0</v>
      </c>
      <c r="U2160" s="1" t="str">
        <f>_xlfn.XLOOKUP(Table3[[#This Row],[Transaction ID]],Source_data!A:A,Source_data!E:E)</f>
        <v>Bengaluru</v>
      </c>
      <c r="V2160" s="1">
        <f>_xlfn.IFNA(_xlfn.XLOOKUP(A2160,bank_processed_transactions[transaction_id],bank_processed_transactions[processing_minutes]),"")</f>
        <v>32.9</v>
      </c>
      <c r="W2160" s="31">
        <f>_xlfn.XLOOKUP(A2160,Source_data!A:A,Source_data!B:B)</f>
        <v>46093</v>
      </c>
    </row>
    <row r="2161" spans="1:23" x14ac:dyDescent="0.3">
      <c r="A2161" s="4" t="s">
        <v>4676</v>
      </c>
      <c r="B2161" s="1">
        <f>_xlfn.XLOOKUP(A2161,bank_source_transactions__1[transaction_id],bank_source_transactions__1[amount_inr])</f>
        <v>9014.36</v>
      </c>
      <c r="C2161" s="1">
        <f>_xlfn.XLOOKUP(A2161,Processed_data!A:A,Processed_data!F:F)</f>
        <v>9014.36</v>
      </c>
      <c r="D2161" s="1" t="str">
        <f>_xlfn.XLOOKUP(A2161,bank_source_transactions__1[transaction_id],bank_source_transactions__1[transaction_status])</f>
        <v>SUCCESS</v>
      </c>
      <c r="E2161" s="1" t="str">
        <f>_xlfn.XLOOKUP(A2161,Processed_data!A:A,Processed_data!G:G)</f>
        <v>SUCCESS</v>
      </c>
      <c r="F2161" s="1">
        <f>COUNTIF(bank_processed_transactions[transaction_id],A2161)</f>
        <v>1</v>
      </c>
      <c r="G2161" s="1" t="str">
        <f t="shared" si="330"/>
        <v>found</v>
      </c>
      <c r="H2161" s="1" t="str">
        <f t="shared" si="331"/>
        <v>Not Duplicate</v>
      </c>
      <c r="I2161" s="1" t="str">
        <f t="shared" si="332"/>
        <v>match</v>
      </c>
      <c r="J2161" s="1" t="str">
        <f t="shared" si="333"/>
        <v>match</v>
      </c>
      <c r="K2161" s="1">
        <f t="shared" si="334"/>
        <v>0</v>
      </c>
      <c r="L2161" s="2">
        <f>IF(F2161=0,"not processed",_xlfn.MINIFS(Processed_data!H:H,Processed_data!A:A,A2161))</f>
        <v>46088</v>
      </c>
      <c r="M2161" s="1">
        <f>IF(F2161=0,"not processed",ABS(bank_source_transactions__1[[#This Row],[transaction_date]]-Reconciliation!L2161))</f>
        <v>5</v>
      </c>
      <c r="N2161" s="1" t="str" cm="1">
        <f t="array" ref="N2161">_xlfn.IFS(M2161="not Processed", "Not Processed",M2161&gt;2,"SLA Breached",M2161&lt;=2,"Within SLA")</f>
        <v>SLA Breached</v>
      </c>
      <c r="O2161" s="1" t="str">
        <f>_xlfn.XLOOKUP(A2161,Source_data!A:A,Source_data!D:D)</f>
        <v>UPI</v>
      </c>
      <c r="P2161" s="1">
        <f t="shared" si="335"/>
        <v>0</v>
      </c>
      <c r="Q2161" s="1">
        <f t="shared" si="336"/>
        <v>0</v>
      </c>
      <c r="R2161" s="1">
        <f t="shared" si="337"/>
        <v>0</v>
      </c>
      <c r="S2161" s="1">
        <f t="shared" si="338"/>
        <v>0</v>
      </c>
      <c r="T2161" s="1">
        <f t="shared" si="339"/>
        <v>1</v>
      </c>
      <c r="U2161" s="1" t="str">
        <f>_xlfn.XLOOKUP(Table3[[#This Row],[Transaction ID]],Source_data!A:A,Source_data!E:E)</f>
        <v>Bengaluru</v>
      </c>
      <c r="V2161" s="1">
        <f>_xlfn.IFNA(_xlfn.XLOOKUP(A2161,bank_processed_transactions[transaction_id],bank_processed_transactions[processing_minutes]),"")</f>
        <v>19.100000000000001</v>
      </c>
      <c r="W2161" s="31">
        <f>_xlfn.XLOOKUP(A2161,Source_data!A:A,Source_data!B:B)</f>
        <v>46083</v>
      </c>
    </row>
    <row r="2162" spans="1:23" x14ac:dyDescent="0.3">
      <c r="A2162" s="3" t="s">
        <v>2566</v>
      </c>
      <c r="B2162" s="1">
        <f>_xlfn.XLOOKUP(A2162,bank_source_transactions__1[transaction_id],bank_source_transactions__1[amount_inr])</f>
        <v>10572.92</v>
      </c>
      <c r="C2162" s="1">
        <f>_xlfn.XLOOKUP(A2162,Processed_data!A:A,Processed_data!F:F)</f>
        <v>10572.92</v>
      </c>
      <c r="D2162" s="1" t="str">
        <f>_xlfn.XLOOKUP(A2162,bank_source_transactions__1[transaction_id],bank_source_transactions__1[transaction_status])</f>
        <v>SUCCESS</v>
      </c>
      <c r="E2162" s="1" t="str">
        <f>_xlfn.XLOOKUP(A2162,Processed_data!A:A,Processed_data!G:G)</f>
        <v>SUCCESS</v>
      </c>
      <c r="F2162" s="1">
        <f>COUNTIF(bank_processed_transactions[transaction_id],A2162)</f>
        <v>1</v>
      </c>
      <c r="G2162" s="1" t="str">
        <f t="shared" si="330"/>
        <v>found</v>
      </c>
      <c r="H2162" s="1" t="str">
        <f t="shared" si="331"/>
        <v>Not Duplicate</v>
      </c>
      <c r="I2162" s="1" t="str">
        <f t="shared" si="332"/>
        <v>match</v>
      </c>
      <c r="J2162" s="1" t="str">
        <f t="shared" si="333"/>
        <v>match</v>
      </c>
      <c r="K2162" s="1">
        <f t="shared" si="334"/>
        <v>0</v>
      </c>
      <c r="L2162" s="2">
        <f>IF(F2162=0,"not processed",_xlfn.MINIFS(Processed_data!H:H,Processed_data!A:A,A2162))</f>
        <v>46102</v>
      </c>
      <c r="M2162" s="1">
        <f>IF(F2162=0,"not processed",ABS(bank_source_transactions__1[[#This Row],[transaction_date]]-Reconciliation!L2162))</f>
        <v>0</v>
      </c>
      <c r="N2162" s="1" t="str" cm="1">
        <f t="array" ref="N2162">_xlfn.IFS(M2162="not Processed", "Not Processed",M2162&gt;2,"SLA Breached",M2162&lt;=2,"Within SLA")</f>
        <v>Within SLA</v>
      </c>
      <c r="O2162" s="1" t="str">
        <f>_xlfn.XLOOKUP(A2162,Source_data!A:A,Source_data!D:D)</f>
        <v>UPI</v>
      </c>
      <c r="P2162" s="1">
        <f t="shared" si="335"/>
        <v>0</v>
      </c>
      <c r="Q2162" s="1">
        <f t="shared" si="336"/>
        <v>0</v>
      </c>
      <c r="R2162" s="1">
        <f t="shared" si="337"/>
        <v>0</v>
      </c>
      <c r="S2162" s="1">
        <f t="shared" si="338"/>
        <v>0</v>
      </c>
      <c r="T2162" s="1">
        <f t="shared" si="339"/>
        <v>0</v>
      </c>
      <c r="U2162" s="1" t="str">
        <f>_xlfn.XLOOKUP(Table3[[#This Row],[Transaction ID]],Source_data!A:A,Source_data!E:E)</f>
        <v>Hyderabad</v>
      </c>
      <c r="V2162" s="1">
        <f>_xlfn.IFNA(_xlfn.XLOOKUP(A2162,bank_processed_transactions[transaction_id],bank_processed_transactions[processing_minutes]),"")</f>
        <v>19.2</v>
      </c>
      <c r="W2162" s="31">
        <f>_xlfn.XLOOKUP(A2162,Source_data!A:A,Source_data!B:B)</f>
        <v>46102</v>
      </c>
    </row>
    <row r="2163" spans="1:23" x14ac:dyDescent="0.3">
      <c r="A2163" s="4" t="s">
        <v>975</v>
      </c>
      <c r="B2163" s="1">
        <f>_xlfn.XLOOKUP(A2163,bank_source_transactions__1[transaction_id],bank_source_transactions__1[amount_inr])</f>
        <v>2794.12</v>
      </c>
      <c r="C2163" s="1">
        <f>_xlfn.XLOOKUP(A2163,Processed_data!A:A,Processed_data!F:F)</f>
        <v>2794.12</v>
      </c>
      <c r="D2163" s="1" t="str">
        <f>_xlfn.XLOOKUP(A2163,bank_source_transactions__1[transaction_id],bank_source_transactions__1[transaction_status])</f>
        <v>SUCCESS</v>
      </c>
      <c r="E2163" s="1" t="str">
        <f>_xlfn.XLOOKUP(A2163,Processed_data!A:A,Processed_data!G:G)</f>
        <v>SUCCESS</v>
      </c>
      <c r="F2163" s="1">
        <f>COUNTIF(bank_processed_transactions[transaction_id],A2163)</f>
        <v>1</v>
      </c>
      <c r="G2163" s="1" t="str">
        <f t="shared" si="330"/>
        <v>found</v>
      </c>
      <c r="H2163" s="1" t="str">
        <f t="shared" si="331"/>
        <v>Not Duplicate</v>
      </c>
      <c r="I2163" s="1" t="str">
        <f t="shared" si="332"/>
        <v>match</v>
      </c>
      <c r="J2163" s="1" t="str">
        <f t="shared" si="333"/>
        <v>match</v>
      </c>
      <c r="K2163" s="1">
        <f t="shared" si="334"/>
        <v>0</v>
      </c>
      <c r="L2163" s="2">
        <f>IF(F2163=0,"not processed",_xlfn.MINIFS(Processed_data!H:H,Processed_data!A:A,A2163))</f>
        <v>46028</v>
      </c>
      <c r="M2163" s="1">
        <f>IF(F2163=0,"not processed",ABS(bank_source_transactions__1[[#This Row],[transaction_date]]-Reconciliation!L2163))</f>
        <v>3</v>
      </c>
      <c r="N2163" s="1" t="str" cm="1">
        <f t="array" ref="N2163">_xlfn.IFS(M2163="not Processed", "Not Processed",M2163&gt;2,"SLA Breached",M2163&lt;=2,"Within SLA")</f>
        <v>SLA Breached</v>
      </c>
      <c r="O2163" s="1" t="str">
        <f>_xlfn.XLOOKUP(A2163,Source_data!A:A,Source_data!D:D)</f>
        <v>UPI</v>
      </c>
      <c r="P2163" s="1">
        <f t="shared" si="335"/>
        <v>0</v>
      </c>
      <c r="Q2163" s="1">
        <f t="shared" si="336"/>
        <v>0</v>
      </c>
      <c r="R2163" s="1">
        <f t="shared" si="337"/>
        <v>0</v>
      </c>
      <c r="S2163" s="1">
        <f t="shared" si="338"/>
        <v>0</v>
      </c>
      <c r="T2163" s="1">
        <f t="shared" si="339"/>
        <v>1</v>
      </c>
      <c r="U2163" s="1" t="str">
        <f>_xlfn.XLOOKUP(Table3[[#This Row],[Transaction ID]],Source_data!A:A,Source_data!E:E)</f>
        <v>Bengaluru</v>
      </c>
      <c r="V2163" s="1">
        <f>_xlfn.IFNA(_xlfn.XLOOKUP(A2163,bank_processed_transactions[transaction_id],bank_processed_transactions[processing_minutes]),"")</f>
        <v>25.6</v>
      </c>
      <c r="W2163" s="31">
        <f>_xlfn.XLOOKUP(A2163,Source_data!A:A,Source_data!B:B)</f>
        <v>46025</v>
      </c>
    </row>
    <row r="2164" spans="1:23" x14ac:dyDescent="0.3">
      <c r="A2164" s="3" t="s">
        <v>3015</v>
      </c>
      <c r="B2164" s="1">
        <f>_xlfn.XLOOKUP(A2164,bank_source_transactions__1[transaction_id],bank_source_transactions__1[amount_inr])</f>
        <v>21493.15</v>
      </c>
      <c r="C2164" s="1">
        <f>_xlfn.XLOOKUP(A2164,Processed_data!A:A,Processed_data!F:F)</f>
        <v>21493.15</v>
      </c>
      <c r="D2164" s="1" t="str">
        <f>_xlfn.XLOOKUP(A2164,bank_source_transactions__1[transaction_id],bank_source_transactions__1[transaction_status])</f>
        <v>SUCCESS</v>
      </c>
      <c r="E2164" s="1" t="str">
        <f>_xlfn.XLOOKUP(A2164,Processed_data!A:A,Processed_data!G:G)</f>
        <v>SUCCESS</v>
      </c>
      <c r="F2164" s="1">
        <f>COUNTIF(bank_processed_transactions[transaction_id],A2164)</f>
        <v>1</v>
      </c>
      <c r="G2164" s="1" t="str">
        <f t="shared" si="330"/>
        <v>found</v>
      </c>
      <c r="H2164" s="1" t="str">
        <f t="shared" si="331"/>
        <v>Not Duplicate</v>
      </c>
      <c r="I2164" s="1" t="str">
        <f t="shared" si="332"/>
        <v>match</v>
      </c>
      <c r="J2164" s="1" t="str">
        <f t="shared" si="333"/>
        <v>match</v>
      </c>
      <c r="K2164" s="1">
        <f t="shared" si="334"/>
        <v>0</v>
      </c>
      <c r="L2164" s="2">
        <f>IF(F2164=0,"not processed",_xlfn.MINIFS(Processed_data!H:H,Processed_data!A:A,A2164))</f>
        <v>46106</v>
      </c>
      <c r="M2164" s="1">
        <f>IF(F2164=0,"not processed",ABS(bank_source_transactions__1[[#This Row],[transaction_date]]-Reconciliation!L2164))</f>
        <v>2</v>
      </c>
      <c r="N2164" s="1" t="str" cm="1">
        <f t="array" ref="N2164">_xlfn.IFS(M2164="not Processed", "Not Processed",M2164&gt;2,"SLA Breached",M2164&lt;=2,"Within SLA")</f>
        <v>Within SLA</v>
      </c>
      <c r="O2164" s="1" t="str">
        <f>_xlfn.XLOOKUP(A2164,Source_data!A:A,Source_data!D:D)</f>
        <v>NEFT</v>
      </c>
      <c r="P2164" s="1">
        <f t="shared" si="335"/>
        <v>0</v>
      </c>
      <c r="Q2164" s="1">
        <f t="shared" si="336"/>
        <v>0</v>
      </c>
      <c r="R2164" s="1">
        <f t="shared" si="337"/>
        <v>0</v>
      </c>
      <c r="S2164" s="1">
        <f t="shared" si="338"/>
        <v>0</v>
      </c>
      <c r="T2164" s="1">
        <f t="shared" si="339"/>
        <v>0</v>
      </c>
      <c r="U2164" s="1" t="str">
        <f>_xlfn.XLOOKUP(Table3[[#This Row],[Transaction ID]],Source_data!A:A,Source_data!E:E)</f>
        <v>Hyderabad</v>
      </c>
      <c r="V2164" s="1">
        <f>_xlfn.IFNA(_xlfn.XLOOKUP(A2164,bank_processed_transactions[transaction_id],bank_processed_transactions[processing_minutes]),"")</f>
        <v>30.8</v>
      </c>
      <c r="W2164" s="31">
        <f>_xlfn.XLOOKUP(A2164,Source_data!A:A,Source_data!B:B)</f>
        <v>46104</v>
      </c>
    </row>
    <row r="2165" spans="1:23" x14ac:dyDescent="0.3">
      <c r="A2165" s="4" t="s">
        <v>2683</v>
      </c>
      <c r="B2165" s="1">
        <f>_xlfn.XLOOKUP(A2165,bank_source_transactions__1[transaction_id],bank_source_transactions__1[amount_inr])</f>
        <v>3055.54</v>
      </c>
      <c r="C2165" s="1">
        <f>_xlfn.XLOOKUP(A2165,Processed_data!A:A,Processed_data!F:F)</f>
        <v>3361.09</v>
      </c>
      <c r="D2165" s="1" t="str">
        <f>_xlfn.XLOOKUP(A2165,bank_source_transactions__1[transaction_id],bank_source_transactions__1[transaction_status])</f>
        <v>SUCCESS</v>
      </c>
      <c r="E2165" s="1" t="str">
        <f>_xlfn.XLOOKUP(A2165,Processed_data!A:A,Processed_data!G:G)</f>
        <v>SUCCESS</v>
      </c>
      <c r="F2165" s="1">
        <f>COUNTIF(bank_processed_transactions[transaction_id],A2165)</f>
        <v>1</v>
      </c>
      <c r="G2165" s="1" t="str">
        <f t="shared" si="330"/>
        <v>found</v>
      </c>
      <c r="H2165" s="1" t="str">
        <f t="shared" si="331"/>
        <v>Not Duplicate</v>
      </c>
      <c r="I2165" s="1" t="str">
        <f t="shared" si="332"/>
        <v>mismatch</v>
      </c>
      <c r="J2165" s="1" t="str">
        <f t="shared" si="333"/>
        <v>match</v>
      </c>
      <c r="K2165" s="1">
        <f t="shared" si="334"/>
        <v>305.55000000000018</v>
      </c>
      <c r="L2165" s="2">
        <f>IF(F2165=0,"not processed",_xlfn.MINIFS(Processed_data!H:H,Processed_data!A:A,A2165))</f>
        <v>46104</v>
      </c>
      <c r="M2165" s="1">
        <f>IF(F2165=0,"not processed",ABS(bank_source_transactions__1[[#This Row],[transaction_date]]-Reconciliation!L2165))</f>
        <v>1</v>
      </c>
      <c r="N2165" s="1" t="str" cm="1">
        <f t="array" ref="N2165">_xlfn.IFS(M2165="not Processed", "Not Processed",M2165&gt;2,"SLA Breached",M2165&lt;=2,"Within SLA")</f>
        <v>Within SLA</v>
      </c>
      <c r="O2165" s="1" t="str">
        <f>_xlfn.XLOOKUP(A2165,Source_data!A:A,Source_data!D:D)</f>
        <v>IMPS</v>
      </c>
      <c r="P2165" s="1">
        <f t="shared" si="335"/>
        <v>0</v>
      </c>
      <c r="Q2165" s="1">
        <f t="shared" si="336"/>
        <v>0</v>
      </c>
      <c r="R2165" s="1">
        <f t="shared" si="337"/>
        <v>1</v>
      </c>
      <c r="S2165" s="1">
        <f t="shared" si="338"/>
        <v>0</v>
      </c>
      <c r="T2165" s="1">
        <f t="shared" si="339"/>
        <v>0</v>
      </c>
      <c r="U2165" s="1" t="str">
        <f>_xlfn.XLOOKUP(Table3[[#This Row],[Transaction ID]],Source_data!A:A,Source_data!E:E)</f>
        <v>Pune</v>
      </c>
      <c r="V2165" s="1">
        <f>_xlfn.IFNA(_xlfn.XLOOKUP(A2165,bank_processed_transactions[transaction_id],bank_processed_transactions[processing_minutes]),"")</f>
        <v>42.5</v>
      </c>
      <c r="W2165" s="31">
        <f>_xlfn.XLOOKUP(A2165,Source_data!A:A,Source_data!B:B)</f>
        <v>46103</v>
      </c>
    </row>
    <row r="2166" spans="1:23" x14ac:dyDescent="0.3">
      <c r="A2166" s="3" t="s">
        <v>1676</v>
      </c>
      <c r="B2166" s="1">
        <f>_xlfn.XLOOKUP(A2166,bank_source_transactions__1[transaction_id],bank_source_transactions__1[amount_inr])</f>
        <v>2361.58</v>
      </c>
      <c r="C2166" s="1">
        <f>_xlfn.XLOOKUP(A2166,Processed_data!A:A,Processed_data!F:F)</f>
        <v>2361.58</v>
      </c>
      <c r="D2166" s="1" t="str">
        <f>_xlfn.XLOOKUP(A2166,bank_source_transactions__1[transaction_id],bank_source_transactions__1[transaction_status])</f>
        <v>SUCCESS</v>
      </c>
      <c r="E2166" s="1" t="str">
        <f>_xlfn.XLOOKUP(A2166,Processed_data!A:A,Processed_data!G:G)</f>
        <v>SUCCESS</v>
      </c>
      <c r="F2166" s="1">
        <f>COUNTIF(bank_processed_transactions[transaction_id],A2166)</f>
        <v>1</v>
      </c>
      <c r="G2166" s="1" t="str">
        <f t="shared" si="330"/>
        <v>found</v>
      </c>
      <c r="H2166" s="1" t="str">
        <f t="shared" si="331"/>
        <v>Not Duplicate</v>
      </c>
      <c r="I2166" s="1" t="str">
        <f t="shared" si="332"/>
        <v>match</v>
      </c>
      <c r="J2166" s="1" t="str">
        <f t="shared" si="333"/>
        <v>match</v>
      </c>
      <c r="K2166" s="1">
        <f t="shared" si="334"/>
        <v>0</v>
      </c>
      <c r="L2166" s="2">
        <f>IF(F2166=0,"not processed",_xlfn.MINIFS(Processed_data!H:H,Processed_data!A:A,A2166))</f>
        <v>46054</v>
      </c>
      <c r="M2166" s="1">
        <f>IF(F2166=0,"not processed",ABS(bank_source_transactions__1[[#This Row],[transaction_date]]-Reconciliation!L2166))</f>
        <v>5</v>
      </c>
      <c r="N2166" s="1" t="str" cm="1">
        <f t="array" ref="N2166">_xlfn.IFS(M2166="not Processed", "Not Processed",M2166&gt;2,"SLA Breached",M2166&lt;=2,"Within SLA")</f>
        <v>SLA Breached</v>
      </c>
      <c r="O2166" s="1" t="str">
        <f>_xlfn.XLOOKUP(A2166,Source_data!A:A,Source_data!D:D)</f>
        <v>CARD</v>
      </c>
      <c r="P2166" s="1">
        <f t="shared" si="335"/>
        <v>0</v>
      </c>
      <c r="Q2166" s="1">
        <f t="shared" si="336"/>
        <v>0</v>
      </c>
      <c r="R2166" s="1">
        <f t="shared" si="337"/>
        <v>0</v>
      </c>
      <c r="S2166" s="1">
        <f t="shared" si="338"/>
        <v>0</v>
      </c>
      <c r="T2166" s="1">
        <f t="shared" si="339"/>
        <v>1</v>
      </c>
      <c r="U2166" s="1" t="str">
        <f>_xlfn.XLOOKUP(Table3[[#This Row],[Transaction ID]],Source_data!A:A,Source_data!E:E)</f>
        <v>Pune</v>
      </c>
      <c r="V2166" s="1">
        <f>_xlfn.IFNA(_xlfn.XLOOKUP(A2166,bank_processed_transactions[transaction_id],bank_processed_transactions[processing_minutes]),"")</f>
        <v>9.9</v>
      </c>
      <c r="W2166" s="31">
        <f>_xlfn.XLOOKUP(A2166,Source_data!A:A,Source_data!B:B)</f>
        <v>46049</v>
      </c>
    </row>
    <row r="2167" spans="1:23" x14ac:dyDescent="0.3">
      <c r="A2167" s="4" t="s">
        <v>2824</v>
      </c>
      <c r="B2167" s="1">
        <f>_xlfn.XLOOKUP(A2167,bank_source_transactions__1[transaction_id],bank_source_transactions__1[amount_inr])</f>
        <v>496.05</v>
      </c>
      <c r="C2167" s="1">
        <f>_xlfn.XLOOKUP(A2167,Processed_data!A:A,Processed_data!F:F)</f>
        <v>496.05</v>
      </c>
      <c r="D2167" s="1" t="str">
        <f>_xlfn.XLOOKUP(A2167,bank_source_transactions__1[transaction_id],bank_source_transactions__1[transaction_status])</f>
        <v>SUCCESS</v>
      </c>
      <c r="E2167" s="1" t="str">
        <f>_xlfn.XLOOKUP(A2167,Processed_data!A:A,Processed_data!G:G)</f>
        <v>SUCCESS</v>
      </c>
      <c r="F2167" s="1">
        <f>COUNTIF(bank_processed_transactions[transaction_id],A2167)</f>
        <v>1</v>
      </c>
      <c r="G2167" s="1" t="str">
        <f t="shared" si="330"/>
        <v>found</v>
      </c>
      <c r="H2167" s="1" t="str">
        <f t="shared" si="331"/>
        <v>Not Duplicate</v>
      </c>
      <c r="I2167" s="1" t="str">
        <f t="shared" si="332"/>
        <v>match</v>
      </c>
      <c r="J2167" s="1" t="str">
        <f t="shared" si="333"/>
        <v>match</v>
      </c>
      <c r="K2167" s="1">
        <f t="shared" si="334"/>
        <v>0</v>
      </c>
      <c r="L2167" s="2">
        <f>IF(F2167=0,"not processed",_xlfn.MINIFS(Processed_data!H:H,Processed_data!A:A,A2167))</f>
        <v>46108</v>
      </c>
      <c r="M2167" s="1">
        <f>IF(F2167=0,"not processed",ABS(bank_source_transactions__1[[#This Row],[transaction_date]]-Reconciliation!L2167))</f>
        <v>1</v>
      </c>
      <c r="N2167" s="1" t="str" cm="1">
        <f t="array" ref="N2167">_xlfn.IFS(M2167="not Processed", "Not Processed",M2167&gt;2,"SLA Breached",M2167&lt;=2,"Within SLA")</f>
        <v>Within SLA</v>
      </c>
      <c r="O2167" s="1" t="str">
        <f>_xlfn.XLOOKUP(A2167,Source_data!A:A,Source_data!D:D)</f>
        <v>ATM</v>
      </c>
      <c r="P2167" s="1">
        <f t="shared" si="335"/>
        <v>0</v>
      </c>
      <c r="Q2167" s="1">
        <f t="shared" si="336"/>
        <v>0</v>
      </c>
      <c r="R2167" s="1">
        <f t="shared" si="337"/>
        <v>0</v>
      </c>
      <c r="S2167" s="1">
        <f t="shared" si="338"/>
        <v>0</v>
      </c>
      <c r="T2167" s="1">
        <f t="shared" si="339"/>
        <v>0</v>
      </c>
      <c r="U2167" s="1" t="str">
        <f>_xlfn.XLOOKUP(Table3[[#This Row],[Transaction ID]],Source_data!A:A,Source_data!E:E)</f>
        <v>Pune</v>
      </c>
      <c r="V2167" s="1">
        <f>_xlfn.IFNA(_xlfn.XLOOKUP(A2167,bank_processed_transactions[transaction_id],bank_processed_transactions[processing_minutes]),"")</f>
        <v>21.1</v>
      </c>
      <c r="W2167" s="31">
        <f>_xlfn.XLOOKUP(A2167,Source_data!A:A,Source_data!B:B)</f>
        <v>46107</v>
      </c>
    </row>
    <row r="2168" spans="1:23" x14ac:dyDescent="0.3">
      <c r="A2168" s="3" t="s">
        <v>4710</v>
      </c>
      <c r="B2168" s="1">
        <f>_xlfn.XLOOKUP(A2168,bank_source_transactions__1[transaction_id],bank_source_transactions__1[amount_inr])</f>
        <v>1355.45</v>
      </c>
      <c r="C2168" s="1">
        <f>_xlfn.XLOOKUP(A2168,Processed_data!A:A,Processed_data!F:F)</f>
        <v>1355.45</v>
      </c>
      <c r="D2168" s="1" t="str">
        <f>_xlfn.XLOOKUP(A2168,bank_source_transactions__1[transaction_id],bank_source_transactions__1[transaction_status])</f>
        <v>SUCCESS</v>
      </c>
      <c r="E2168" s="1" t="str">
        <f>_xlfn.XLOOKUP(A2168,Processed_data!A:A,Processed_data!G:G)</f>
        <v>SUCCESS</v>
      </c>
      <c r="F2168" s="1">
        <f>COUNTIF(bank_processed_transactions[transaction_id],A2168)</f>
        <v>1</v>
      </c>
      <c r="G2168" s="1" t="str">
        <f t="shared" si="330"/>
        <v>found</v>
      </c>
      <c r="H2168" s="1" t="str">
        <f t="shared" si="331"/>
        <v>Not Duplicate</v>
      </c>
      <c r="I2168" s="1" t="str">
        <f t="shared" si="332"/>
        <v>match</v>
      </c>
      <c r="J2168" s="1" t="str">
        <f t="shared" si="333"/>
        <v>match</v>
      </c>
      <c r="K2168" s="1">
        <f t="shared" si="334"/>
        <v>0</v>
      </c>
      <c r="L2168" s="2">
        <f>IF(F2168=0,"not processed",_xlfn.MINIFS(Processed_data!H:H,Processed_data!A:A,A2168))</f>
        <v>46083</v>
      </c>
      <c r="M2168" s="1">
        <f>IF(F2168=0,"not processed",ABS(bank_source_transactions__1[[#This Row],[transaction_date]]-Reconciliation!L2168))</f>
        <v>0</v>
      </c>
      <c r="N2168" s="1" t="str" cm="1">
        <f t="array" ref="N2168">_xlfn.IFS(M2168="not Processed", "Not Processed",M2168&gt;2,"SLA Breached",M2168&lt;=2,"Within SLA")</f>
        <v>Within SLA</v>
      </c>
      <c r="O2168" s="1" t="str">
        <f>_xlfn.XLOOKUP(A2168,Source_data!A:A,Source_data!D:D)</f>
        <v>UPI</v>
      </c>
      <c r="P2168" s="1">
        <f t="shared" si="335"/>
        <v>0</v>
      </c>
      <c r="Q2168" s="1">
        <f t="shared" si="336"/>
        <v>0</v>
      </c>
      <c r="R2168" s="1">
        <f t="shared" si="337"/>
        <v>0</v>
      </c>
      <c r="S2168" s="1">
        <f t="shared" si="338"/>
        <v>0</v>
      </c>
      <c r="T2168" s="1">
        <f t="shared" si="339"/>
        <v>0</v>
      </c>
      <c r="U2168" s="1" t="str">
        <f>_xlfn.XLOOKUP(Table3[[#This Row],[Transaction ID]],Source_data!A:A,Source_data!E:E)</f>
        <v>Bengaluru</v>
      </c>
      <c r="V2168" s="1">
        <f>_xlfn.IFNA(_xlfn.XLOOKUP(A2168,bank_processed_transactions[transaction_id],bank_processed_transactions[processing_minutes]),"")</f>
        <v>15.4</v>
      </c>
      <c r="W2168" s="31">
        <f>_xlfn.XLOOKUP(A2168,Source_data!A:A,Source_data!B:B)</f>
        <v>46083</v>
      </c>
    </row>
    <row r="2169" spans="1:23" x14ac:dyDescent="0.3">
      <c r="A2169" s="4" t="s">
        <v>3832</v>
      </c>
      <c r="B2169" s="1">
        <f>_xlfn.XLOOKUP(A2169,bank_source_transactions__1[transaction_id],bank_source_transactions__1[amount_inr])</f>
        <v>7142.83</v>
      </c>
      <c r="C2169" s="1">
        <f>_xlfn.XLOOKUP(A2169,Processed_data!A:A,Processed_data!F:F)</f>
        <v>7142.83</v>
      </c>
      <c r="D2169" s="1" t="str">
        <f>_xlfn.XLOOKUP(A2169,bank_source_transactions__1[transaction_id],bank_source_transactions__1[transaction_status])</f>
        <v>SUCCESS</v>
      </c>
      <c r="E2169" s="1" t="str">
        <f>_xlfn.XLOOKUP(A2169,Processed_data!A:A,Processed_data!G:G)</f>
        <v>SUCCESS</v>
      </c>
      <c r="F2169" s="1">
        <f>COUNTIF(bank_processed_transactions[transaction_id],A2169)</f>
        <v>1</v>
      </c>
      <c r="G2169" s="1" t="str">
        <f t="shared" si="330"/>
        <v>found</v>
      </c>
      <c r="H2169" s="1" t="str">
        <f t="shared" si="331"/>
        <v>Not Duplicate</v>
      </c>
      <c r="I2169" s="1" t="str">
        <f t="shared" si="332"/>
        <v>match</v>
      </c>
      <c r="J2169" s="1" t="str">
        <f t="shared" si="333"/>
        <v>match</v>
      </c>
      <c r="K2169" s="1">
        <f t="shared" si="334"/>
        <v>0</v>
      </c>
      <c r="L2169" s="2">
        <f>IF(F2169=0,"not processed",_xlfn.MINIFS(Processed_data!H:H,Processed_data!A:A,A2169))</f>
        <v>46074</v>
      </c>
      <c r="M2169" s="1">
        <f>IF(F2169=0,"not processed",ABS(bank_source_transactions__1[[#This Row],[transaction_date]]-Reconciliation!L2169))</f>
        <v>2</v>
      </c>
      <c r="N2169" s="1" t="str" cm="1">
        <f t="array" ref="N2169">_xlfn.IFS(M2169="not Processed", "Not Processed",M2169&gt;2,"SLA Breached",M2169&lt;=2,"Within SLA")</f>
        <v>Within SLA</v>
      </c>
      <c r="O2169" s="1" t="str">
        <f>_xlfn.XLOOKUP(A2169,Source_data!A:A,Source_data!D:D)</f>
        <v>UPI</v>
      </c>
      <c r="P2169" s="1">
        <f t="shared" si="335"/>
        <v>0</v>
      </c>
      <c r="Q2169" s="1">
        <f t="shared" si="336"/>
        <v>0</v>
      </c>
      <c r="R2169" s="1">
        <f t="shared" si="337"/>
        <v>0</v>
      </c>
      <c r="S2169" s="1">
        <f t="shared" si="338"/>
        <v>0</v>
      </c>
      <c r="T2169" s="1">
        <f t="shared" si="339"/>
        <v>0</v>
      </c>
      <c r="U2169" s="1" t="str">
        <f>_xlfn.XLOOKUP(Table3[[#This Row],[Transaction ID]],Source_data!A:A,Source_data!E:E)</f>
        <v>Pune</v>
      </c>
      <c r="V2169" s="1">
        <f>_xlfn.IFNA(_xlfn.XLOOKUP(A2169,bank_processed_transactions[transaction_id],bank_processed_transactions[processing_minutes]),"")</f>
        <v>22.9</v>
      </c>
      <c r="W2169" s="31">
        <f>_xlfn.XLOOKUP(A2169,Source_data!A:A,Source_data!B:B)</f>
        <v>46072</v>
      </c>
    </row>
    <row r="2170" spans="1:23" x14ac:dyDescent="0.3">
      <c r="A2170" s="3" t="s">
        <v>3805</v>
      </c>
      <c r="B2170" s="1">
        <f>_xlfn.XLOOKUP(A2170,bank_source_transactions__1[transaction_id],bank_source_transactions__1[amount_inr])</f>
        <v>3242.92</v>
      </c>
      <c r="C2170" s="1">
        <f>_xlfn.XLOOKUP(A2170,Processed_data!A:A,Processed_data!F:F)</f>
        <v>3242.92</v>
      </c>
      <c r="D2170" s="1" t="str">
        <f>_xlfn.XLOOKUP(A2170,bank_source_transactions__1[transaction_id],bank_source_transactions__1[transaction_status])</f>
        <v>SUCCESS</v>
      </c>
      <c r="E2170" s="1" t="str">
        <f>_xlfn.XLOOKUP(A2170,Processed_data!A:A,Processed_data!G:G)</f>
        <v>SUCCESS</v>
      </c>
      <c r="F2170" s="1">
        <f>COUNTIF(bank_processed_transactions[transaction_id],A2170)</f>
        <v>1</v>
      </c>
      <c r="G2170" s="1" t="str">
        <f t="shared" si="330"/>
        <v>found</v>
      </c>
      <c r="H2170" s="1" t="str">
        <f t="shared" si="331"/>
        <v>Not Duplicate</v>
      </c>
      <c r="I2170" s="1" t="str">
        <f t="shared" si="332"/>
        <v>match</v>
      </c>
      <c r="J2170" s="1" t="str">
        <f t="shared" si="333"/>
        <v>match</v>
      </c>
      <c r="K2170" s="1">
        <f t="shared" si="334"/>
        <v>0</v>
      </c>
      <c r="L2170" s="2">
        <f>IF(F2170=0,"not processed",_xlfn.MINIFS(Processed_data!H:H,Processed_data!A:A,A2170))</f>
        <v>46103</v>
      </c>
      <c r="M2170" s="1">
        <f>IF(F2170=0,"not processed",ABS(bank_source_transactions__1[[#This Row],[transaction_date]]-Reconciliation!L2170))</f>
        <v>0</v>
      </c>
      <c r="N2170" s="1" t="str" cm="1">
        <f t="array" ref="N2170">_xlfn.IFS(M2170="not Processed", "Not Processed",M2170&gt;2,"SLA Breached",M2170&lt;=2,"Within SLA")</f>
        <v>Within SLA</v>
      </c>
      <c r="O2170" s="1" t="str">
        <f>_xlfn.XLOOKUP(A2170,Source_data!A:A,Source_data!D:D)</f>
        <v>UPI</v>
      </c>
      <c r="P2170" s="1">
        <f t="shared" si="335"/>
        <v>0</v>
      </c>
      <c r="Q2170" s="1">
        <f t="shared" si="336"/>
        <v>0</v>
      </c>
      <c r="R2170" s="1">
        <f t="shared" si="337"/>
        <v>0</v>
      </c>
      <c r="S2170" s="1">
        <f t="shared" si="338"/>
        <v>0</v>
      </c>
      <c r="T2170" s="1">
        <f t="shared" si="339"/>
        <v>0</v>
      </c>
      <c r="U2170" s="1" t="str">
        <f>_xlfn.XLOOKUP(Table3[[#This Row],[Transaction ID]],Source_data!A:A,Source_data!E:E)</f>
        <v>Bengaluru</v>
      </c>
      <c r="V2170" s="1">
        <f>_xlfn.IFNA(_xlfn.XLOOKUP(A2170,bank_processed_transactions[transaction_id],bank_processed_transactions[processing_minutes]),"")</f>
        <v>12.7</v>
      </c>
      <c r="W2170" s="31">
        <f>_xlfn.XLOOKUP(A2170,Source_data!A:A,Source_data!B:B)</f>
        <v>46103</v>
      </c>
    </row>
    <row r="2171" spans="1:23" x14ac:dyDescent="0.3">
      <c r="A2171" s="4" t="s">
        <v>1429</v>
      </c>
      <c r="B2171" s="1">
        <f>_xlfn.XLOOKUP(A2171,bank_source_transactions__1[transaction_id],bank_source_transactions__1[amount_inr])</f>
        <v>3752.04</v>
      </c>
      <c r="C2171" s="1">
        <f>_xlfn.XLOOKUP(A2171,Processed_data!A:A,Processed_data!F:F)</f>
        <v>3752.04</v>
      </c>
      <c r="D2171" s="1" t="str">
        <f>_xlfn.XLOOKUP(A2171,bank_source_transactions__1[transaction_id],bank_source_transactions__1[transaction_status])</f>
        <v>SUCCESS</v>
      </c>
      <c r="E2171" s="1" t="str">
        <f>_xlfn.XLOOKUP(A2171,Processed_data!A:A,Processed_data!G:G)</f>
        <v>SUCCESS</v>
      </c>
      <c r="F2171" s="1">
        <f>COUNTIF(bank_processed_transactions[transaction_id],A2171)</f>
        <v>1</v>
      </c>
      <c r="G2171" s="1" t="str">
        <f t="shared" si="330"/>
        <v>found</v>
      </c>
      <c r="H2171" s="1" t="str">
        <f t="shared" si="331"/>
        <v>Not Duplicate</v>
      </c>
      <c r="I2171" s="1" t="str">
        <f t="shared" si="332"/>
        <v>match</v>
      </c>
      <c r="J2171" s="1" t="str">
        <f t="shared" si="333"/>
        <v>match</v>
      </c>
      <c r="K2171" s="1">
        <f t="shared" si="334"/>
        <v>0</v>
      </c>
      <c r="L2171" s="2">
        <f>IF(F2171=0,"not processed",_xlfn.MINIFS(Processed_data!H:H,Processed_data!A:A,A2171))</f>
        <v>46030</v>
      </c>
      <c r="M2171" s="1">
        <f>IF(F2171=0,"not processed",ABS(bank_source_transactions__1[[#This Row],[transaction_date]]-Reconciliation!L2171))</f>
        <v>0</v>
      </c>
      <c r="N2171" s="1" t="str" cm="1">
        <f t="array" ref="N2171">_xlfn.IFS(M2171="not Processed", "Not Processed",M2171&gt;2,"SLA Breached",M2171&lt;=2,"Within SLA")</f>
        <v>Within SLA</v>
      </c>
      <c r="O2171" s="1" t="str">
        <f>_xlfn.XLOOKUP(A2171,Source_data!A:A,Source_data!D:D)</f>
        <v>IMPS</v>
      </c>
      <c r="P2171" s="1">
        <f t="shared" si="335"/>
        <v>0</v>
      </c>
      <c r="Q2171" s="1">
        <f t="shared" si="336"/>
        <v>0</v>
      </c>
      <c r="R2171" s="1">
        <f t="shared" si="337"/>
        <v>0</v>
      </c>
      <c r="S2171" s="1">
        <f t="shared" si="338"/>
        <v>0</v>
      </c>
      <c r="T2171" s="1">
        <f t="shared" si="339"/>
        <v>0</v>
      </c>
      <c r="U2171" s="1" t="str">
        <f>_xlfn.XLOOKUP(Table3[[#This Row],[Transaction ID]],Source_data!A:A,Source_data!E:E)</f>
        <v>Hyderabad</v>
      </c>
      <c r="V2171" s="1">
        <f>_xlfn.IFNA(_xlfn.XLOOKUP(A2171,bank_processed_transactions[transaction_id],bank_processed_transactions[processing_minutes]),"")</f>
        <v>45.9</v>
      </c>
      <c r="W2171" s="31">
        <f>_xlfn.XLOOKUP(A2171,Source_data!A:A,Source_data!B:B)</f>
        <v>46030</v>
      </c>
    </row>
    <row r="2172" spans="1:23" x14ac:dyDescent="0.3">
      <c r="A2172" s="3" t="s">
        <v>4232</v>
      </c>
      <c r="B2172" s="1">
        <f>_xlfn.XLOOKUP(A2172,bank_source_transactions__1[transaction_id],bank_source_transactions__1[amount_inr])</f>
        <v>2804.34</v>
      </c>
      <c r="C2172" s="1">
        <f>_xlfn.XLOOKUP(A2172,Processed_data!A:A,Processed_data!F:F)</f>
        <v>2804.34</v>
      </c>
      <c r="D2172" s="1" t="str">
        <f>_xlfn.XLOOKUP(A2172,bank_source_transactions__1[transaction_id],bank_source_transactions__1[transaction_status])</f>
        <v>SUCCESS</v>
      </c>
      <c r="E2172" s="1" t="str">
        <f>_xlfn.XLOOKUP(A2172,Processed_data!A:A,Processed_data!G:G)</f>
        <v>SUCCESS</v>
      </c>
      <c r="F2172" s="1">
        <f>COUNTIF(bank_processed_transactions[transaction_id],A2172)</f>
        <v>1</v>
      </c>
      <c r="G2172" s="1" t="str">
        <f t="shared" si="330"/>
        <v>found</v>
      </c>
      <c r="H2172" s="1" t="str">
        <f t="shared" si="331"/>
        <v>Not Duplicate</v>
      </c>
      <c r="I2172" s="1" t="str">
        <f t="shared" si="332"/>
        <v>match</v>
      </c>
      <c r="J2172" s="1" t="str">
        <f t="shared" si="333"/>
        <v>match</v>
      </c>
      <c r="K2172" s="1">
        <f t="shared" si="334"/>
        <v>0</v>
      </c>
      <c r="L2172" s="2">
        <f>IF(F2172=0,"not processed",_xlfn.MINIFS(Processed_data!H:H,Processed_data!A:A,A2172))</f>
        <v>46027</v>
      </c>
      <c r="M2172" s="1">
        <f>IF(F2172=0,"not processed",ABS(bank_source_transactions__1[[#This Row],[transaction_date]]-Reconciliation!L2172))</f>
        <v>2</v>
      </c>
      <c r="N2172" s="1" t="str" cm="1">
        <f t="array" ref="N2172">_xlfn.IFS(M2172="not Processed", "Not Processed",M2172&gt;2,"SLA Breached",M2172&lt;=2,"Within SLA")</f>
        <v>Within SLA</v>
      </c>
      <c r="O2172" s="1" t="str">
        <f>_xlfn.XLOOKUP(A2172,Source_data!A:A,Source_data!D:D)</f>
        <v>UPI</v>
      </c>
      <c r="P2172" s="1">
        <f t="shared" si="335"/>
        <v>0</v>
      </c>
      <c r="Q2172" s="1">
        <f t="shared" si="336"/>
        <v>0</v>
      </c>
      <c r="R2172" s="1">
        <f t="shared" si="337"/>
        <v>0</v>
      </c>
      <c r="S2172" s="1">
        <f t="shared" si="338"/>
        <v>0</v>
      </c>
      <c r="T2172" s="1">
        <f t="shared" si="339"/>
        <v>0</v>
      </c>
      <c r="U2172" s="1" t="str">
        <f>_xlfn.XLOOKUP(Table3[[#This Row],[Transaction ID]],Source_data!A:A,Source_data!E:E)</f>
        <v>Hyderabad</v>
      </c>
      <c r="V2172" s="1">
        <f>_xlfn.IFNA(_xlfn.XLOOKUP(A2172,bank_processed_transactions[transaction_id],bank_processed_transactions[processing_minutes]),"")</f>
        <v>14.7</v>
      </c>
      <c r="W2172" s="31">
        <f>_xlfn.XLOOKUP(A2172,Source_data!A:A,Source_data!B:B)</f>
        <v>46025</v>
      </c>
    </row>
    <row r="2173" spans="1:23" x14ac:dyDescent="0.3">
      <c r="A2173" s="4" t="s">
        <v>2243</v>
      </c>
      <c r="B2173" s="1">
        <f>_xlfn.XLOOKUP(A2173,bank_source_transactions__1[transaction_id],bank_source_transactions__1[amount_inr])</f>
        <v>2665.51</v>
      </c>
      <c r="C2173" s="1">
        <f>_xlfn.XLOOKUP(A2173,Processed_data!A:A,Processed_data!F:F)</f>
        <v>2665.51</v>
      </c>
      <c r="D2173" s="1" t="str">
        <f>_xlfn.XLOOKUP(A2173,bank_source_transactions__1[transaction_id],bank_source_transactions__1[transaction_status])</f>
        <v>FAILED</v>
      </c>
      <c r="E2173" s="1" t="str">
        <f>_xlfn.XLOOKUP(A2173,Processed_data!A:A,Processed_data!G:G)</f>
        <v>FAILED</v>
      </c>
      <c r="F2173" s="1">
        <f>COUNTIF(bank_processed_transactions[transaction_id],A2173)</f>
        <v>1</v>
      </c>
      <c r="G2173" s="1" t="str">
        <f t="shared" si="330"/>
        <v>found</v>
      </c>
      <c r="H2173" s="1" t="str">
        <f t="shared" si="331"/>
        <v>Not Duplicate</v>
      </c>
      <c r="I2173" s="1" t="str">
        <f t="shared" si="332"/>
        <v>match</v>
      </c>
      <c r="J2173" s="1" t="str">
        <f t="shared" si="333"/>
        <v>match</v>
      </c>
      <c r="K2173" s="1">
        <f t="shared" si="334"/>
        <v>0</v>
      </c>
      <c r="L2173" s="2">
        <f>IF(F2173=0,"not processed",_xlfn.MINIFS(Processed_data!H:H,Processed_data!A:A,A2173))</f>
        <v>46071</v>
      </c>
      <c r="M2173" s="1">
        <f>IF(F2173=0,"not processed",ABS(bank_source_transactions__1[[#This Row],[transaction_date]]-Reconciliation!L2173))</f>
        <v>3</v>
      </c>
      <c r="N2173" s="1" t="str" cm="1">
        <f t="array" ref="N2173">_xlfn.IFS(M2173="not Processed", "Not Processed",M2173&gt;2,"SLA Breached",M2173&lt;=2,"Within SLA")</f>
        <v>SLA Breached</v>
      </c>
      <c r="O2173" s="1" t="str">
        <f>_xlfn.XLOOKUP(A2173,Source_data!A:A,Source_data!D:D)</f>
        <v>UPI</v>
      </c>
      <c r="P2173" s="1">
        <f t="shared" si="335"/>
        <v>0</v>
      </c>
      <c r="Q2173" s="1">
        <f t="shared" si="336"/>
        <v>0</v>
      </c>
      <c r="R2173" s="1">
        <f t="shared" si="337"/>
        <v>0</v>
      </c>
      <c r="S2173" s="1">
        <f t="shared" si="338"/>
        <v>0</v>
      </c>
      <c r="T2173" s="1">
        <f t="shared" si="339"/>
        <v>1</v>
      </c>
      <c r="U2173" s="1" t="str">
        <f>_xlfn.XLOOKUP(Table3[[#This Row],[Transaction ID]],Source_data!A:A,Source_data!E:E)</f>
        <v>Bengaluru</v>
      </c>
      <c r="V2173" s="1">
        <f>_xlfn.IFNA(_xlfn.XLOOKUP(A2173,bank_processed_transactions[transaction_id],bank_processed_transactions[processing_minutes]),"")</f>
        <v>25.6</v>
      </c>
      <c r="W2173" s="31">
        <f>_xlfn.XLOOKUP(A2173,Source_data!A:A,Source_data!B:B)</f>
        <v>46068</v>
      </c>
    </row>
    <row r="2174" spans="1:23" x14ac:dyDescent="0.3">
      <c r="A2174" s="3" t="s">
        <v>1196</v>
      </c>
      <c r="B2174" s="1">
        <f>_xlfn.XLOOKUP(A2174,bank_source_transactions__1[transaction_id],bank_source_transactions__1[amount_inr])</f>
        <v>4262.32</v>
      </c>
      <c r="C2174" s="1">
        <f>_xlfn.XLOOKUP(A2174,Processed_data!A:A,Processed_data!F:F)</f>
        <v>4262.32</v>
      </c>
      <c r="D2174" s="1" t="str">
        <f>_xlfn.XLOOKUP(A2174,bank_source_transactions__1[transaction_id],bank_source_transactions__1[transaction_status])</f>
        <v>SUCCESS</v>
      </c>
      <c r="E2174" s="1" t="str">
        <f>_xlfn.XLOOKUP(A2174,Processed_data!A:A,Processed_data!G:G)</f>
        <v>SUCCESS</v>
      </c>
      <c r="F2174" s="1">
        <f>COUNTIF(bank_processed_transactions[transaction_id],A2174)</f>
        <v>1</v>
      </c>
      <c r="G2174" s="1" t="str">
        <f t="shared" si="330"/>
        <v>found</v>
      </c>
      <c r="H2174" s="1" t="str">
        <f t="shared" si="331"/>
        <v>Not Duplicate</v>
      </c>
      <c r="I2174" s="1" t="str">
        <f t="shared" si="332"/>
        <v>match</v>
      </c>
      <c r="J2174" s="1" t="str">
        <f t="shared" si="333"/>
        <v>match</v>
      </c>
      <c r="K2174" s="1">
        <f t="shared" si="334"/>
        <v>0</v>
      </c>
      <c r="L2174" s="2">
        <f>IF(F2174=0,"not processed",_xlfn.MINIFS(Processed_data!H:H,Processed_data!A:A,A2174))</f>
        <v>46061</v>
      </c>
      <c r="M2174" s="1">
        <f>IF(F2174=0,"not processed",ABS(bank_source_transactions__1[[#This Row],[transaction_date]]-Reconciliation!L2174))</f>
        <v>0</v>
      </c>
      <c r="N2174" s="1" t="str" cm="1">
        <f t="array" ref="N2174">_xlfn.IFS(M2174="not Processed", "Not Processed",M2174&gt;2,"SLA Breached",M2174&lt;=2,"Within SLA")</f>
        <v>Within SLA</v>
      </c>
      <c r="O2174" s="1" t="str">
        <f>_xlfn.XLOOKUP(A2174,Source_data!A:A,Source_data!D:D)</f>
        <v>ATM</v>
      </c>
      <c r="P2174" s="1">
        <f t="shared" si="335"/>
        <v>0</v>
      </c>
      <c r="Q2174" s="1">
        <f t="shared" si="336"/>
        <v>0</v>
      </c>
      <c r="R2174" s="1">
        <f t="shared" si="337"/>
        <v>0</v>
      </c>
      <c r="S2174" s="1">
        <f t="shared" si="338"/>
        <v>0</v>
      </c>
      <c r="T2174" s="1">
        <f t="shared" si="339"/>
        <v>0</v>
      </c>
      <c r="U2174" s="1" t="str">
        <f>_xlfn.XLOOKUP(Table3[[#This Row],[Transaction ID]],Source_data!A:A,Source_data!E:E)</f>
        <v>Hyderabad</v>
      </c>
      <c r="V2174" s="1">
        <f>_xlfn.IFNA(_xlfn.XLOOKUP(A2174,bank_processed_transactions[transaction_id],bank_processed_transactions[processing_minutes]),"")</f>
        <v>47.9</v>
      </c>
      <c r="W2174" s="31">
        <f>_xlfn.XLOOKUP(A2174,Source_data!A:A,Source_data!B:B)</f>
        <v>46061</v>
      </c>
    </row>
    <row r="2175" spans="1:23" x14ac:dyDescent="0.3">
      <c r="A2175" s="4" t="s">
        <v>1518</v>
      </c>
      <c r="B2175" s="1">
        <f>_xlfn.XLOOKUP(A2175,bank_source_transactions__1[transaction_id],bank_source_transactions__1[amount_inr])</f>
        <v>7646.14</v>
      </c>
      <c r="C2175" s="1">
        <f>_xlfn.XLOOKUP(A2175,Processed_data!A:A,Processed_data!F:F)</f>
        <v>7646.14</v>
      </c>
      <c r="D2175" s="1" t="str">
        <f>_xlfn.XLOOKUP(A2175,bank_source_transactions__1[transaction_id],bank_source_transactions__1[transaction_status])</f>
        <v>SUCCESS</v>
      </c>
      <c r="E2175" s="1" t="str">
        <f>_xlfn.XLOOKUP(A2175,Processed_data!A:A,Processed_data!G:G)</f>
        <v>SUCCESS</v>
      </c>
      <c r="F2175" s="1">
        <f>COUNTIF(bank_processed_transactions[transaction_id],A2175)</f>
        <v>1</v>
      </c>
      <c r="G2175" s="1" t="str">
        <f t="shared" si="330"/>
        <v>found</v>
      </c>
      <c r="H2175" s="1" t="str">
        <f t="shared" si="331"/>
        <v>Not Duplicate</v>
      </c>
      <c r="I2175" s="1" t="str">
        <f t="shared" si="332"/>
        <v>match</v>
      </c>
      <c r="J2175" s="1" t="str">
        <f t="shared" si="333"/>
        <v>match</v>
      </c>
      <c r="K2175" s="1">
        <f t="shared" si="334"/>
        <v>0</v>
      </c>
      <c r="L2175" s="2">
        <f>IF(F2175=0,"not processed",_xlfn.MINIFS(Processed_data!H:H,Processed_data!A:A,A2175))</f>
        <v>46109</v>
      </c>
      <c r="M2175" s="1">
        <f>IF(F2175=0,"not processed",ABS(bank_source_transactions__1[[#This Row],[transaction_date]]-Reconciliation!L2175))</f>
        <v>1</v>
      </c>
      <c r="N2175" s="1" t="str" cm="1">
        <f t="array" ref="N2175">_xlfn.IFS(M2175="not Processed", "Not Processed",M2175&gt;2,"SLA Breached",M2175&lt;=2,"Within SLA")</f>
        <v>Within SLA</v>
      </c>
      <c r="O2175" s="1" t="str">
        <f>_xlfn.XLOOKUP(A2175,Source_data!A:A,Source_data!D:D)</f>
        <v>IMPS</v>
      </c>
      <c r="P2175" s="1">
        <f t="shared" si="335"/>
        <v>0</v>
      </c>
      <c r="Q2175" s="1">
        <f t="shared" si="336"/>
        <v>0</v>
      </c>
      <c r="R2175" s="1">
        <f t="shared" si="337"/>
        <v>0</v>
      </c>
      <c r="S2175" s="1">
        <f t="shared" si="338"/>
        <v>0</v>
      </c>
      <c r="T2175" s="1">
        <f t="shared" si="339"/>
        <v>0</v>
      </c>
      <c r="U2175" s="1" t="str">
        <f>_xlfn.XLOOKUP(Table3[[#This Row],[Transaction ID]],Source_data!A:A,Source_data!E:E)</f>
        <v>Hyderabad</v>
      </c>
      <c r="V2175" s="1">
        <f>_xlfn.IFNA(_xlfn.XLOOKUP(A2175,bank_processed_transactions[transaction_id],bank_processed_transactions[processing_minutes]),"")</f>
        <v>55.6</v>
      </c>
      <c r="W2175" s="31">
        <f>_xlfn.XLOOKUP(A2175,Source_data!A:A,Source_data!B:B)</f>
        <v>46108</v>
      </c>
    </row>
    <row r="2176" spans="1:23" x14ac:dyDescent="0.3">
      <c r="A2176" s="3" t="s">
        <v>3448</v>
      </c>
      <c r="B2176" s="1">
        <f>_xlfn.XLOOKUP(A2176,bank_source_transactions__1[transaction_id],bank_source_transactions__1[amount_inr])</f>
        <v>760.34</v>
      </c>
      <c r="C2176" s="1">
        <f>_xlfn.XLOOKUP(A2176,Processed_data!A:A,Processed_data!F:F)</f>
        <v>760.34</v>
      </c>
      <c r="D2176" s="1" t="str">
        <f>_xlfn.XLOOKUP(A2176,bank_source_transactions__1[transaction_id],bank_source_transactions__1[transaction_status])</f>
        <v>SUCCESS</v>
      </c>
      <c r="E2176" s="1" t="str">
        <f>_xlfn.XLOOKUP(A2176,Processed_data!A:A,Processed_data!G:G)</f>
        <v>FAILED</v>
      </c>
      <c r="F2176" s="1">
        <f>COUNTIF(bank_processed_transactions[transaction_id],A2176)</f>
        <v>1</v>
      </c>
      <c r="G2176" s="1" t="str">
        <f t="shared" si="330"/>
        <v>found</v>
      </c>
      <c r="H2176" s="1" t="str">
        <f t="shared" si="331"/>
        <v>Not Duplicate</v>
      </c>
      <c r="I2176" s="1" t="str">
        <f t="shared" si="332"/>
        <v>match</v>
      </c>
      <c r="J2176" s="1" t="str">
        <f t="shared" si="333"/>
        <v>mismatch</v>
      </c>
      <c r="K2176" s="1">
        <f t="shared" si="334"/>
        <v>0</v>
      </c>
      <c r="L2176" s="2">
        <f>IF(F2176=0,"not processed",_xlfn.MINIFS(Processed_data!H:H,Processed_data!A:A,A2176))</f>
        <v>46029</v>
      </c>
      <c r="M2176" s="1">
        <f>IF(F2176=0,"not processed",ABS(bank_source_transactions__1[[#This Row],[transaction_date]]-Reconciliation!L2176))</f>
        <v>0</v>
      </c>
      <c r="N2176" s="1" t="str" cm="1">
        <f t="array" ref="N2176">_xlfn.IFS(M2176="not Processed", "Not Processed",M2176&gt;2,"SLA Breached",M2176&lt;=2,"Within SLA")</f>
        <v>Within SLA</v>
      </c>
      <c r="O2176" s="1" t="str">
        <f>_xlfn.XLOOKUP(A2176,Source_data!A:A,Source_data!D:D)</f>
        <v>IMPS</v>
      </c>
      <c r="P2176" s="1">
        <f t="shared" si="335"/>
        <v>0</v>
      </c>
      <c r="Q2176" s="1">
        <f t="shared" si="336"/>
        <v>0</v>
      </c>
      <c r="R2176" s="1">
        <f t="shared" si="337"/>
        <v>0</v>
      </c>
      <c r="S2176" s="1">
        <f t="shared" si="338"/>
        <v>1</v>
      </c>
      <c r="T2176" s="1">
        <f t="shared" si="339"/>
        <v>0</v>
      </c>
      <c r="U2176" s="1" t="str">
        <f>_xlfn.XLOOKUP(Table3[[#This Row],[Transaction ID]],Source_data!A:A,Source_data!E:E)</f>
        <v>Hyderabad</v>
      </c>
      <c r="V2176" s="1">
        <f>_xlfn.IFNA(_xlfn.XLOOKUP(A2176,bank_processed_transactions[transaction_id],bank_processed_transactions[processing_minutes]),"")</f>
        <v>14.3</v>
      </c>
      <c r="W2176" s="31">
        <f>_xlfn.XLOOKUP(A2176,Source_data!A:A,Source_data!B:B)</f>
        <v>46029</v>
      </c>
    </row>
    <row r="2177" spans="1:23" x14ac:dyDescent="0.3">
      <c r="A2177" s="4" t="s">
        <v>4778</v>
      </c>
      <c r="B2177" s="1">
        <f>_xlfn.XLOOKUP(A2177,bank_source_transactions__1[transaction_id],bank_source_transactions__1[amount_inr])</f>
        <v>2802.55</v>
      </c>
      <c r="C2177" s="1">
        <f>_xlfn.XLOOKUP(A2177,Processed_data!A:A,Processed_data!F:F)</f>
        <v>2802.55</v>
      </c>
      <c r="D2177" s="1" t="str">
        <f>_xlfn.XLOOKUP(A2177,bank_source_transactions__1[transaction_id],bank_source_transactions__1[transaction_status])</f>
        <v>SUCCESS</v>
      </c>
      <c r="E2177" s="1" t="str">
        <f>_xlfn.XLOOKUP(A2177,Processed_data!A:A,Processed_data!G:G)</f>
        <v>SUCCESS</v>
      </c>
      <c r="F2177" s="1">
        <f>COUNTIF(bank_processed_transactions[transaction_id],A2177)</f>
        <v>1</v>
      </c>
      <c r="G2177" s="1" t="str">
        <f t="shared" si="330"/>
        <v>found</v>
      </c>
      <c r="H2177" s="1" t="str">
        <f t="shared" si="331"/>
        <v>Not Duplicate</v>
      </c>
      <c r="I2177" s="1" t="str">
        <f t="shared" si="332"/>
        <v>match</v>
      </c>
      <c r="J2177" s="1" t="str">
        <f t="shared" si="333"/>
        <v>match</v>
      </c>
      <c r="K2177" s="1">
        <f t="shared" si="334"/>
        <v>0</v>
      </c>
      <c r="L2177" s="2">
        <f>IF(F2177=0,"not processed",_xlfn.MINIFS(Processed_data!H:H,Processed_data!A:A,A2177))</f>
        <v>46066</v>
      </c>
      <c r="M2177" s="1">
        <f>IF(F2177=0,"not processed",ABS(bank_source_transactions__1[[#This Row],[transaction_date]]-Reconciliation!L2177))</f>
        <v>2</v>
      </c>
      <c r="N2177" s="1" t="str" cm="1">
        <f t="array" ref="N2177">_xlfn.IFS(M2177="not Processed", "Not Processed",M2177&gt;2,"SLA Breached",M2177&lt;=2,"Within SLA")</f>
        <v>Within SLA</v>
      </c>
      <c r="O2177" s="1" t="str">
        <f>_xlfn.XLOOKUP(A2177,Source_data!A:A,Source_data!D:D)</f>
        <v>UPI</v>
      </c>
      <c r="P2177" s="1">
        <f t="shared" si="335"/>
        <v>0</v>
      </c>
      <c r="Q2177" s="1">
        <f t="shared" si="336"/>
        <v>0</v>
      </c>
      <c r="R2177" s="1">
        <f t="shared" si="337"/>
        <v>0</v>
      </c>
      <c r="S2177" s="1">
        <f t="shared" si="338"/>
        <v>0</v>
      </c>
      <c r="T2177" s="1">
        <f t="shared" si="339"/>
        <v>0</v>
      </c>
      <c r="U2177" s="1" t="str">
        <f>_xlfn.XLOOKUP(Table3[[#This Row],[Transaction ID]],Source_data!A:A,Source_data!E:E)</f>
        <v>Pune</v>
      </c>
      <c r="V2177" s="1">
        <f>_xlfn.IFNA(_xlfn.XLOOKUP(A2177,bank_processed_transactions[transaction_id],bank_processed_transactions[processing_minutes]),"")</f>
        <v>32</v>
      </c>
      <c r="W2177" s="31">
        <f>_xlfn.XLOOKUP(A2177,Source_data!A:A,Source_data!B:B)</f>
        <v>46064</v>
      </c>
    </row>
    <row r="2178" spans="1:23" x14ac:dyDescent="0.3">
      <c r="A2178" s="3" t="s">
        <v>2828</v>
      </c>
      <c r="B2178" s="1">
        <f>_xlfn.XLOOKUP(A2178,bank_source_transactions__1[transaction_id],bank_source_transactions__1[amount_inr])</f>
        <v>8172.73</v>
      </c>
      <c r="C2178" s="1">
        <f>_xlfn.XLOOKUP(A2178,Processed_data!A:A,Processed_data!F:F)</f>
        <v>8172.73</v>
      </c>
      <c r="D2178" s="1" t="str">
        <f>_xlfn.XLOOKUP(A2178,bank_source_transactions__1[transaction_id],bank_source_transactions__1[transaction_status])</f>
        <v>SUCCESS</v>
      </c>
      <c r="E2178" s="1" t="str">
        <f>_xlfn.XLOOKUP(A2178,Processed_data!A:A,Processed_data!G:G)</f>
        <v>SUCCESS</v>
      </c>
      <c r="F2178" s="1">
        <f>COUNTIF(bank_processed_transactions[transaction_id],A2178)</f>
        <v>1</v>
      </c>
      <c r="G2178" s="1" t="str">
        <f t="shared" si="330"/>
        <v>found</v>
      </c>
      <c r="H2178" s="1" t="str">
        <f t="shared" si="331"/>
        <v>Not Duplicate</v>
      </c>
      <c r="I2178" s="1" t="str">
        <f t="shared" si="332"/>
        <v>match</v>
      </c>
      <c r="J2178" s="1" t="str">
        <f t="shared" si="333"/>
        <v>match</v>
      </c>
      <c r="K2178" s="1">
        <f t="shared" si="334"/>
        <v>0</v>
      </c>
      <c r="L2178" s="2">
        <f>IF(F2178=0,"not processed",_xlfn.MINIFS(Processed_data!H:H,Processed_data!A:A,A2178))</f>
        <v>46113</v>
      </c>
      <c r="M2178" s="1">
        <f>IF(F2178=0,"not processed",ABS(bank_source_transactions__1[[#This Row],[transaction_date]]-Reconciliation!L2178))</f>
        <v>2</v>
      </c>
      <c r="N2178" s="1" t="str" cm="1">
        <f t="array" ref="N2178">_xlfn.IFS(M2178="not Processed", "Not Processed",M2178&gt;2,"SLA Breached",M2178&lt;=2,"Within SLA")</f>
        <v>Within SLA</v>
      </c>
      <c r="O2178" s="1" t="str">
        <f>_xlfn.XLOOKUP(A2178,Source_data!A:A,Source_data!D:D)</f>
        <v>UPI</v>
      </c>
      <c r="P2178" s="1">
        <f t="shared" si="335"/>
        <v>0</v>
      </c>
      <c r="Q2178" s="1">
        <f t="shared" si="336"/>
        <v>0</v>
      </c>
      <c r="R2178" s="1">
        <f t="shared" si="337"/>
        <v>0</v>
      </c>
      <c r="S2178" s="1">
        <f t="shared" si="338"/>
        <v>0</v>
      </c>
      <c r="T2178" s="1">
        <f t="shared" si="339"/>
        <v>0</v>
      </c>
      <c r="U2178" s="1" t="str">
        <f>_xlfn.XLOOKUP(Table3[[#This Row],[Transaction ID]],Source_data!A:A,Source_data!E:E)</f>
        <v>Mumbai</v>
      </c>
      <c r="V2178" s="1">
        <f>_xlfn.IFNA(_xlfn.XLOOKUP(A2178,bank_processed_transactions[transaction_id],bank_processed_transactions[processing_minutes]),"")</f>
        <v>24.8</v>
      </c>
      <c r="W2178" s="31">
        <f>_xlfn.XLOOKUP(A2178,Source_data!A:A,Source_data!B:B)</f>
        <v>46111</v>
      </c>
    </row>
    <row r="2179" spans="1:23" x14ac:dyDescent="0.3">
      <c r="A2179" s="4" t="s">
        <v>3729</v>
      </c>
      <c r="B2179" s="1">
        <f>_xlfn.XLOOKUP(A2179,bank_source_transactions__1[transaction_id],bank_source_transactions__1[amount_inr])</f>
        <v>5032.1000000000004</v>
      </c>
      <c r="C2179" s="1">
        <f>_xlfn.XLOOKUP(A2179,Processed_data!A:A,Processed_data!F:F)</f>
        <v>5032.1000000000004</v>
      </c>
      <c r="D2179" s="1" t="str">
        <f>_xlfn.XLOOKUP(A2179,bank_source_transactions__1[transaction_id],bank_source_transactions__1[transaction_status])</f>
        <v>SUCCESS</v>
      </c>
      <c r="E2179" s="1" t="str">
        <f>_xlfn.XLOOKUP(A2179,Processed_data!A:A,Processed_data!G:G)</f>
        <v>SUCCESS</v>
      </c>
      <c r="F2179" s="1">
        <f>COUNTIF(bank_processed_transactions[transaction_id],A2179)</f>
        <v>1</v>
      </c>
      <c r="G2179" s="1" t="str">
        <f t="shared" ref="G2179:G2242" si="340">IF(F2179=0,"missing","found")</f>
        <v>found</v>
      </c>
      <c r="H2179" s="1" t="str">
        <f t="shared" ref="H2179:H2242" si="341">IF(F2179&gt;1,"Duplicate","Not Duplicate")</f>
        <v>Not Duplicate</v>
      </c>
      <c r="I2179" s="1" t="str">
        <f t="shared" ref="I2179:I2242" si="342">IF(F2179=0,"not processed",IF(B2179=C2179,"match","mismatch"))</f>
        <v>match</v>
      </c>
      <c r="J2179" s="1" t="str">
        <f t="shared" ref="J2179:J2242" si="343">IF(F2179=0,"not processed",IF(D2179=E2179,"match","mismatch"))</f>
        <v>match</v>
      </c>
      <c r="K2179" s="1">
        <f t="shared" ref="K2179:K2242" si="344">IF(F2179=0,"missing",ABS(B2179-C2179))</f>
        <v>0</v>
      </c>
      <c r="L2179" s="2">
        <f>IF(F2179=0,"not processed",_xlfn.MINIFS(Processed_data!H:H,Processed_data!A:A,A2179))</f>
        <v>46055</v>
      </c>
      <c r="M2179" s="1">
        <f>IF(F2179=0,"not processed",ABS(bank_source_transactions__1[[#This Row],[transaction_date]]-Reconciliation!L2179))</f>
        <v>1</v>
      </c>
      <c r="N2179" s="1" t="str" cm="1">
        <f t="array" ref="N2179">_xlfn.IFS(M2179="not Processed", "Not Processed",M2179&gt;2,"SLA Breached",M2179&lt;=2,"Within SLA")</f>
        <v>Within SLA</v>
      </c>
      <c r="O2179" s="1" t="str">
        <f>_xlfn.XLOOKUP(A2179,Source_data!A:A,Source_data!D:D)</f>
        <v>NEFT</v>
      </c>
      <c r="P2179" s="1">
        <f t="shared" ref="P2179:P2242" si="345">IF(G2179="missing",1,0)</f>
        <v>0</v>
      </c>
      <c r="Q2179" s="1">
        <f t="shared" ref="Q2179:Q2242" si="346">IF(H2179="duplicate",1,0)</f>
        <v>0</v>
      </c>
      <c r="R2179" s="1">
        <f t="shared" ref="R2179:R2242" si="347">IF(I2179="mismatch",1,0)</f>
        <v>0</v>
      </c>
      <c r="S2179" s="1">
        <f t="shared" ref="S2179:S2242" si="348">IF(J2179="mismatch",1,)</f>
        <v>0</v>
      </c>
      <c r="T2179" s="1">
        <f t="shared" ref="T2179:T2242" si="349">IF(N2179="sla breached",1,0)</f>
        <v>0</v>
      </c>
      <c r="U2179" s="1" t="str">
        <f>_xlfn.XLOOKUP(Table3[[#This Row],[Transaction ID]],Source_data!A:A,Source_data!E:E)</f>
        <v>Hyderabad</v>
      </c>
      <c r="V2179" s="1">
        <f>_xlfn.IFNA(_xlfn.XLOOKUP(A2179,bank_processed_transactions[transaction_id],bank_processed_transactions[processing_minutes]),"")</f>
        <v>21.5</v>
      </c>
      <c r="W2179" s="31">
        <f>_xlfn.XLOOKUP(A2179,Source_data!A:A,Source_data!B:B)</f>
        <v>46054</v>
      </c>
    </row>
    <row r="2180" spans="1:23" x14ac:dyDescent="0.3">
      <c r="A2180" s="3" t="s">
        <v>3889</v>
      </c>
      <c r="B2180" s="1">
        <f>_xlfn.XLOOKUP(A2180,bank_source_transactions__1[transaction_id],bank_source_transactions__1[amount_inr])</f>
        <v>13453.23</v>
      </c>
      <c r="C2180" s="1">
        <f>_xlfn.XLOOKUP(A2180,Processed_data!A:A,Processed_data!F:F)</f>
        <v>13453.23</v>
      </c>
      <c r="D2180" s="1" t="str">
        <f>_xlfn.XLOOKUP(A2180,bank_source_transactions__1[transaction_id],bank_source_transactions__1[transaction_status])</f>
        <v>SUCCESS</v>
      </c>
      <c r="E2180" s="1" t="str">
        <f>_xlfn.XLOOKUP(A2180,Processed_data!A:A,Processed_data!G:G)</f>
        <v>SUCCESS</v>
      </c>
      <c r="F2180" s="1">
        <f>COUNTIF(bank_processed_transactions[transaction_id],A2180)</f>
        <v>1</v>
      </c>
      <c r="G2180" s="1" t="str">
        <f t="shared" si="340"/>
        <v>found</v>
      </c>
      <c r="H2180" s="1" t="str">
        <f t="shared" si="341"/>
        <v>Not Duplicate</v>
      </c>
      <c r="I2180" s="1" t="str">
        <f t="shared" si="342"/>
        <v>match</v>
      </c>
      <c r="J2180" s="1" t="str">
        <f t="shared" si="343"/>
        <v>match</v>
      </c>
      <c r="K2180" s="1">
        <f t="shared" si="344"/>
        <v>0</v>
      </c>
      <c r="L2180" s="2">
        <f>IF(F2180=0,"not processed",_xlfn.MINIFS(Processed_data!H:H,Processed_data!A:A,A2180))</f>
        <v>46102</v>
      </c>
      <c r="M2180" s="1">
        <f>IF(F2180=0,"not processed",ABS(bank_source_transactions__1[[#This Row],[transaction_date]]-Reconciliation!L2180))</f>
        <v>3</v>
      </c>
      <c r="N2180" s="1" t="str" cm="1">
        <f t="array" ref="N2180">_xlfn.IFS(M2180="not Processed", "Not Processed",M2180&gt;2,"SLA Breached",M2180&lt;=2,"Within SLA")</f>
        <v>SLA Breached</v>
      </c>
      <c r="O2180" s="1" t="str">
        <f>_xlfn.XLOOKUP(A2180,Source_data!A:A,Source_data!D:D)</f>
        <v>IMPS</v>
      </c>
      <c r="P2180" s="1">
        <f t="shared" si="345"/>
        <v>0</v>
      </c>
      <c r="Q2180" s="1">
        <f t="shared" si="346"/>
        <v>0</v>
      </c>
      <c r="R2180" s="1">
        <f t="shared" si="347"/>
        <v>0</v>
      </c>
      <c r="S2180" s="1">
        <f t="shared" si="348"/>
        <v>0</v>
      </c>
      <c r="T2180" s="1">
        <f t="shared" si="349"/>
        <v>1</v>
      </c>
      <c r="U2180" s="1" t="str">
        <f>_xlfn.XLOOKUP(Table3[[#This Row],[Transaction ID]],Source_data!A:A,Source_data!E:E)</f>
        <v>Bengaluru</v>
      </c>
      <c r="V2180" s="1">
        <f>_xlfn.IFNA(_xlfn.XLOOKUP(A2180,bank_processed_transactions[transaction_id],bank_processed_transactions[processing_minutes]),"")</f>
        <v>20.9</v>
      </c>
      <c r="W2180" s="31">
        <f>_xlfn.XLOOKUP(A2180,Source_data!A:A,Source_data!B:B)</f>
        <v>46099</v>
      </c>
    </row>
    <row r="2181" spans="1:23" x14ac:dyDescent="0.3">
      <c r="A2181" s="4" t="s">
        <v>3975</v>
      </c>
      <c r="B2181" s="1">
        <f>_xlfn.XLOOKUP(A2181,bank_source_transactions__1[transaction_id],bank_source_transactions__1[amount_inr])</f>
        <v>5810.18</v>
      </c>
      <c r="C2181" s="1">
        <f>_xlfn.XLOOKUP(A2181,Processed_data!A:A,Processed_data!F:F)</f>
        <v>5810.18</v>
      </c>
      <c r="D2181" s="1" t="str">
        <f>_xlfn.XLOOKUP(A2181,bank_source_transactions__1[transaction_id],bank_source_transactions__1[transaction_status])</f>
        <v>SUCCESS</v>
      </c>
      <c r="E2181" s="1" t="str">
        <f>_xlfn.XLOOKUP(A2181,Processed_data!A:A,Processed_data!G:G)</f>
        <v>SUCCESS</v>
      </c>
      <c r="F2181" s="1">
        <f>COUNTIF(bank_processed_transactions[transaction_id],A2181)</f>
        <v>1</v>
      </c>
      <c r="G2181" s="1" t="str">
        <f t="shared" si="340"/>
        <v>found</v>
      </c>
      <c r="H2181" s="1" t="str">
        <f t="shared" si="341"/>
        <v>Not Duplicate</v>
      </c>
      <c r="I2181" s="1" t="str">
        <f t="shared" si="342"/>
        <v>match</v>
      </c>
      <c r="J2181" s="1" t="str">
        <f t="shared" si="343"/>
        <v>match</v>
      </c>
      <c r="K2181" s="1">
        <f t="shared" si="344"/>
        <v>0</v>
      </c>
      <c r="L2181" s="2">
        <f>IF(F2181=0,"not processed",_xlfn.MINIFS(Processed_data!H:H,Processed_data!A:A,A2181))</f>
        <v>46086</v>
      </c>
      <c r="M2181" s="1">
        <f>IF(F2181=0,"not processed",ABS(bank_source_transactions__1[[#This Row],[transaction_date]]-Reconciliation!L2181))</f>
        <v>0</v>
      </c>
      <c r="N2181" s="1" t="str" cm="1">
        <f t="array" ref="N2181">_xlfn.IFS(M2181="not Processed", "Not Processed",M2181&gt;2,"SLA Breached",M2181&lt;=2,"Within SLA")</f>
        <v>Within SLA</v>
      </c>
      <c r="O2181" s="1" t="str">
        <f>_xlfn.XLOOKUP(A2181,Source_data!A:A,Source_data!D:D)</f>
        <v>UPI</v>
      </c>
      <c r="P2181" s="1">
        <f t="shared" si="345"/>
        <v>0</v>
      </c>
      <c r="Q2181" s="1">
        <f t="shared" si="346"/>
        <v>0</v>
      </c>
      <c r="R2181" s="1">
        <f t="shared" si="347"/>
        <v>0</v>
      </c>
      <c r="S2181" s="1">
        <f t="shared" si="348"/>
        <v>0</v>
      </c>
      <c r="T2181" s="1">
        <f t="shared" si="349"/>
        <v>0</v>
      </c>
      <c r="U2181" s="1" t="str">
        <f>_xlfn.XLOOKUP(Table3[[#This Row],[Transaction ID]],Source_data!A:A,Source_data!E:E)</f>
        <v>Bengaluru</v>
      </c>
      <c r="V2181" s="1">
        <f>_xlfn.IFNA(_xlfn.XLOOKUP(A2181,bank_processed_transactions[transaction_id],bank_processed_transactions[processing_minutes]),"")</f>
        <v>53.2</v>
      </c>
      <c r="W2181" s="31">
        <f>_xlfn.XLOOKUP(A2181,Source_data!A:A,Source_data!B:B)</f>
        <v>46086</v>
      </c>
    </row>
    <row r="2182" spans="1:23" x14ac:dyDescent="0.3">
      <c r="A2182" s="3" t="s">
        <v>2190</v>
      </c>
      <c r="B2182" s="1">
        <f>_xlfn.XLOOKUP(A2182,bank_source_transactions__1[transaction_id],bank_source_transactions__1[amount_inr])</f>
        <v>2901.89</v>
      </c>
      <c r="C2182" s="1">
        <f>_xlfn.XLOOKUP(A2182,Processed_data!A:A,Processed_data!F:F)</f>
        <v>2901.89</v>
      </c>
      <c r="D2182" s="1" t="str">
        <f>_xlfn.XLOOKUP(A2182,bank_source_transactions__1[transaction_id],bank_source_transactions__1[transaction_status])</f>
        <v>SUCCESS</v>
      </c>
      <c r="E2182" s="1" t="str">
        <f>_xlfn.XLOOKUP(A2182,Processed_data!A:A,Processed_data!G:G)</f>
        <v>SUCCESS</v>
      </c>
      <c r="F2182" s="1">
        <f>COUNTIF(bank_processed_transactions[transaction_id],A2182)</f>
        <v>1</v>
      </c>
      <c r="G2182" s="1" t="str">
        <f t="shared" si="340"/>
        <v>found</v>
      </c>
      <c r="H2182" s="1" t="str">
        <f t="shared" si="341"/>
        <v>Not Duplicate</v>
      </c>
      <c r="I2182" s="1" t="str">
        <f t="shared" si="342"/>
        <v>match</v>
      </c>
      <c r="J2182" s="1" t="str">
        <f t="shared" si="343"/>
        <v>match</v>
      </c>
      <c r="K2182" s="1">
        <f t="shared" si="344"/>
        <v>0</v>
      </c>
      <c r="L2182" s="2">
        <f>IF(F2182=0,"not processed",_xlfn.MINIFS(Processed_data!H:H,Processed_data!A:A,A2182))</f>
        <v>46040</v>
      </c>
      <c r="M2182" s="1">
        <f>IF(F2182=0,"not processed",ABS(bank_source_transactions__1[[#This Row],[transaction_date]]-Reconciliation!L2182))</f>
        <v>0</v>
      </c>
      <c r="N2182" s="1" t="str" cm="1">
        <f t="array" ref="N2182">_xlfn.IFS(M2182="not Processed", "Not Processed",M2182&gt;2,"SLA Breached",M2182&lt;=2,"Within SLA")</f>
        <v>Within SLA</v>
      </c>
      <c r="O2182" s="1" t="str">
        <f>_xlfn.XLOOKUP(A2182,Source_data!A:A,Source_data!D:D)</f>
        <v>UPI</v>
      </c>
      <c r="P2182" s="1">
        <f t="shared" si="345"/>
        <v>0</v>
      </c>
      <c r="Q2182" s="1">
        <f t="shared" si="346"/>
        <v>0</v>
      </c>
      <c r="R2182" s="1">
        <f t="shared" si="347"/>
        <v>0</v>
      </c>
      <c r="S2182" s="1">
        <f t="shared" si="348"/>
        <v>0</v>
      </c>
      <c r="T2182" s="1">
        <f t="shared" si="349"/>
        <v>0</v>
      </c>
      <c r="U2182" s="1" t="str">
        <f>_xlfn.XLOOKUP(Table3[[#This Row],[Transaction ID]],Source_data!A:A,Source_data!E:E)</f>
        <v>Pune</v>
      </c>
      <c r="V2182" s="1">
        <f>_xlfn.IFNA(_xlfn.XLOOKUP(A2182,bank_processed_transactions[transaction_id],bank_processed_transactions[processing_minutes]),"")</f>
        <v>10.9</v>
      </c>
      <c r="W2182" s="31">
        <f>_xlfn.XLOOKUP(A2182,Source_data!A:A,Source_data!B:B)</f>
        <v>46040</v>
      </c>
    </row>
    <row r="2183" spans="1:23" x14ac:dyDescent="0.3">
      <c r="A2183" s="4" t="s">
        <v>500</v>
      </c>
      <c r="B2183" s="1">
        <f>_xlfn.XLOOKUP(A2183,bank_source_transactions__1[transaction_id],bank_source_transactions__1[amount_inr])</f>
        <v>3673.54</v>
      </c>
      <c r="C2183" s="1">
        <f>_xlfn.XLOOKUP(A2183,Processed_data!A:A,Processed_data!F:F)</f>
        <v>3673.54</v>
      </c>
      <c r="D2183" s="1" t="str">
        <f>_xlfn.XLOOKUP(A2183,bank_source_transactions__1[transaction_id],bank_source_transactions__1[transaction_status])</f>
        <v>SUCCESS</v>
      </c>
      <c r="E2183" s="1" t="str">
        <f>_xlfn.XLOOKUP(A2183,Processed_data!A:A,Processed_data!G:G)</f>
        <v>SUCCESS</v>
      </c>
      <c r="F2183" s="1">
        <f>COUNTIF(bank_processed_transactions[transaction_id],A2183)</f>
        <v>1</v>
      </c>
      <c r="G2183" s="1" t="str">
        <f t="shared" si="340"/>
        <v>found</v>
      </c>
      <c r="H2183" s="1" t="str">
        <f t="shared" si="341"/>
        <v>Not Duplicate</v>
      </c>
      <c r="I2183" s="1" t="str">
        <f t="shared" si="342"/>
        <v>match</v>
      </c>
      <c r="J2183" s="1" t="str">
        <f t="shared" si="343"/>
        <v>match</v>
      </c>
      <c r="K2183" s="1">
        <f t="shared" si="344"/>
        <v>0</v>
      </c>
      <c r="L2183" s="2">
        <f>IF(F2183=0,"not processed",_xlfn.MINIFS(Processed_data!H:H,Processed_data!A:A,A2183))</f>
        <v>46079</v>
      </c>
      <c r="M2183" s="1">
        <f>IF(F2183=0,"not processed",ABS(bank_source_transactions__1[[#This Row],[transaction_date]]-Reconciliation!L2183))</f>
        <v>3</v>
      </c>
      <c r="N2183" s="1" t="str" cm="1">
        <f t="array" ref="N2183">_xlfn.IFS(M2183="not Processed", "Not Processed",M2183&gt;2,"SLA Breached",M2183&lt;=2,"Within SLA")</f>
        <v>SLA Breached</v>
      </c>
      <c r="O2183" s="1" t="str">
        <f>_xlfn.XLOOKUP(A2183,Source_data!A:A,Source_data!D:D)</f>
        <v>CARD</v>
      </c>
      <c r="P2183" s="1">
        <f t="shared" si="345"/>
        <v>0</v>
      </c>
      <c r="Q2183" s="1">
        <f t="shared" si="346"/>
        <v>0</v>
      </c>
      <c r="R2183" s="1">
        <f t="shared" si="347"/>
        <v>0</v>
      </c>
      <c r="S2183" s="1">
        <f t="shared" si="348"/>
        <v>0</v>
      </c>
      <c r="T2183" s="1">
        <f t="shared" si="349"/>
        <v>1</v>
      </c>
      <c r="U2183" s="1" t="str">
        <f>_xlfn.XLOOKUP(Table3[[#This Row],[Transaction ID]],Source_data!A:A,Source_data!E:E)</f>
        <v>Mumbai</v>
      </c>
      <c r="V2183" s="1">
        <f>_xlfn.IFNA(_xlfn.XLOOKUP(A2183,bank_processed_transactions[transaction_id],bank_processed_transactions[processing_minutes]),"")</f>
        <v>63.1</v>
      </c>
      <c r="W2183" s="31">
        <f>_xlfn.XLOOKUP(A2183,Source_data!A:A,Source_data!B:B)</f>
        <v>46076</v>
      </c>
    </row>
    <row r="2184" spans="1:23" x14ac:dyDescent="0.3">
      <c r="A2184" s="3" t="s">
        <v>4118</v>
      </c>
      <c r="B2184" s="1">
        <f>_xlfn.XLOOKUP(A2184,bank_source_transactions__1[transaction_id],bank_source_transactions__1[amount_inr])</f>
        <v>1000.63</v>
      </c>
      <c r="C2184" s="1">
        <f>_xlfn.XLOOKUP(A2184,Processed_data!A:A,Processed_data!F:F)</f>
        <v>1000.63</v>
      </c>
      <c r="D2184" s="1" t="str">
        <f>_xlfn.XLOOKUP(A2184,bank_source_transactions__1[transaction_id],bank_source_transactions__1[transaction_status])</f>
        <v>SUCCESS</v>
      </c>
      <c r="E2184" s="1" t="str">
        <f>_xlfn.XLOOKUP(A2184,Processed_data!A:A,Processed_data!G:G)</f>
        <v>SUCCESS</v>
      </c>
      <c r="F2184" s="1">
        <f>COUNTIF(bank_processed_transactions[transaction_id],A2184)</f>
        <v>1</v>
      </c>
      <c r="G2184" s="1" t="str">
        <f t="shared" si="340"/>
        <v>found</v>
      </c>
      <c r="H2184" s="1" t="str">
        <f t="shared" si="341"/>
        <v>Not Duplicate</v>
      </c>
      <c r="I2184" s="1" t="str">
        <f t="shared" si="342"/>
        <v>match</v>
      </c>
      <c r="J2184" s="1" t="str">
        <f t="shared" si="343"/>
        <v>match</v>
      </c>
      <c r="K2184" s="1">
        <f t="shared" si="344"/>
        <v>0</v>
      </c>
      <c r="L2184" s="2">
        <f>IF(F2184=0,"not processed",_xlfn.MINIFS(Processed_data!H:H,Processed_data!A:A,A2184))</f>
        <v>46038</v>
      </c>
      <c r="M2184" s="1">
        <f>IF(F2184=0,"not processed",ABS(bank_source_transactions__1[[#This Row],[transaction_date]]-Reconciliation!L2184))</f>
        <v>2</v>
      </c>
      <c r="N2184" s="1" t="str" cm="1">
        <f t="array" ref="N2184">_xlfn.IFS(M2184="not Processed", "Not Processed",M2184&gt;2,"SLA Breached",M2184&lt;=2,"Within SLA")</f>
        <v>Within SLA</v>
      </c>
      <c r="O2184" s="1" t="str">
        <f>_xlfn.XLOOKUP(A2184,Source_data!A:A,Source_data!D:D)</f>
        <v>IMPS</v>
      </c>
      <c r="P2184" s="1">
        <f t="shared" si="345"/>
        <v>0</v>
      </c>
      <c r="Q2184" s="1">
        <f t="shared" si="346"/>
        <v>0</v>
      </c>
      <c r="R2184" s="1">
        <f t="shared" si="347"/>
        <v>0</v>
      </c>
      <c r="S2184" s="1">
        <f t="shared" si="348"/>
        <v>0</v>
      </c>
      <c r="T2184" s="1">
        <f t="shared" si="349"/>
        <v>0</v>
      </c>
      <c r="U2184" s="1" t="str">
        <f>_xlfn.XLOOKUP(Table3[[#This Row],[Transaction ID]],Source_data!A:A,Source_data!E:E)</f>
        <v>Mumbai</v>
      </c>
      <c r="V2184" s="1">
        <f>_xlfn.IFNA(_xlfn.XLOOKUP(A2184,bank_processed_transactions[transaction_id],bank_processed_transactions[processing_minutes]),"")</f>
        <v>41.1</v>
      </c>
      <c r="W2184" s="31">
        <f>_xlfn.XLOOKUP(A2184,Source_data!A:A,Source_data!B:B)</f>
        <v>46036</v>
      </c>
    </row>
    <row r="2185" spans="1:23" x14ac:dyDescent="0.3">
      <c r="A2185" s="4" t="s">
        <v>3270</v>
      </c>
      <c r="B2185" s="1">
        <f>_xlfn.XLOOKUP(A2185,bank_source_transactions__1[transaction_id],bank_source_transactions__1[amount_inr])</f>
        <v>28614.23</v>
      </c>
      <c r="C2185" s="1">
        <f>_xlfn.XLOOKUP(A2185,Processed_data!A:A,Processed_data!F:F)</f>
        <v>28614.23</v>
      </c>
      <c r="D2185" s="1" t="str">
        <f>_xlfn.XLOOKUP(A2185,bank_source_transactions__1[transaction_id],bank_source_transactions__1[transaction_status])</f>
        <v>SUCCESS</v>
      </c>
      <c r="E2185" s="1" t="str">
        <f>_xlfn.XLOOKUP(A2185,Processed_data!A:A,Processed_data!G:G)</f>
        <v>SUCCESS</v>
      </c>
      <c r="F2185" s="1">
        <f>COUNTIF(bank_processed_transactions[transaction_id],A2185)</f>
        <v>1</v>
      </c>
      <c r="G2185" s="1" t="str">
        <f t="shared" si="340"/>
        <v>found</v>
      </c>
      <c r="H2185" s="1" t="str">
        <f t="shared" si="341"/>
        <v>Not Duplicate</v>
      </c>
      <c r="I2185" s="1" t="str">
        <f t="shared" si="342"/>
        <v>match</v>
      </c>
      <c r="J2185" s="1" t="str">
        <f t="shared" si="343"/>
        <v>match</v>
      </c>
      <c r="K2185" s="1">
        <f t="shared" si="344"/>
        <v>0</v>
      </c>
      <c r="L2185" s="2">
        <f>IF(F2185=0,"not processed",_xlfn.MINIFS(Processed_data!H:H,Processed_data!A:A,A2185))</f>
        <v>46068</v>
      </c>
      <c r="M2185" s="1">
        <f>IF(F2185=0,"not processed",ABS(bank_source_transactions__1[[#This Row],[transaction_date]]-Reconciliation!L2185))</f>
        <v>1</v>
      </c>
      <c r="N2185" s="1" t="str" cm="1">
        <f t="array" ref="N2185">_xlfn.IFS(M2185="not Processed", "Not Processed",M2185&gt;2,"SLA Breached",M2185&lt;=2,"Within SLA")</f>
        <v>Within SLA</v>
      </c>
      <c r="O2185" s="1" t="str">
        <f>_xlfn.XLOOKUP(A2185,Source_data!A:A,Source_data!D:D)</f>
        <v>UPI</v>
      </c>
      <c r="P2185" s="1">
        <f t="shared" si="345"/>
        <v>0</v>
      </c>
      <c r="Q2185" s="1">
        <f t="shared" si="346"/>
        <v>0</v>
      </c>
      <c r="R2185" s="1">
        <f t="shared" si="347"/>
        <v>0</v>
      </c>
      <c r="S2185" s="1">
        <f t="shared" si="348"/>
        <v>0</v>
      </c>
      <c r="T2185" s="1">
        <f t="shared" si="349"/>
        <v>0</v>
      </c>
      <c r="U2185" s="1" t="str">
        <f>_xlfn.XLOOKUP(Table3[[#This Row],[Transaction ID]],Source_data!A:A,Source_data!E:E)</f>
        <v>Bengaluru</v>
      </c>
      <c r="V2185" s="1">
        <f>_xlfn.IFNA(_xlfn.XLOOKUP(A2185,bank_processed_transactions[transaction_id],bank_processed_transactions[processing_minutes]),"")</f>
        <v>37.9</v>
      </c>
      <c r="W2185" s="31">
        <f>_xlfn.XLOOKUP(A2185,Source_data!A:A,Source_data!B:B)</f>
        <v>46067</v>
      </c>
    </row>
    <row r="2186" spans="1:23" x14ac:dyDescent="0.3">
      <c r="A2186" s="3" t="s">
        <v>3759</v>
      </c>
      <c r="B2186" s="1">
        <f>_xlfn.XLOOKUP(A2186,bank_source_transactions__1[transaction_id],bank_source_transactions__1[amount_inr])</f>
        <v>40437.53</v>
      </c>
      <c r="C2186" s="1">
        <f>_xlfn.XLOOKUP(A2186,Processed_data!A:A,Processed_data!F:F)</f>
        <v>40437.53</v>
      </c>
      <c r="D2186" s="1" t="str">
        <f>_xlfn.XLOOKUP(A2186,bank_source_transactions__1[transaction_id],bank_source_transactions__1[transaction_status])</f>
        <v>SUCCESS</v>
      </c>
      <c r="E2186" s="1" t="str">
        <f>_xlfn.XLOOKUP(A2186,Processed_data!A:A,Processed_data!G:G)</f>
        <v>SUCCESS</v>
      </c>
      <c r="F2186" s="1">
        <f>COUNTIF(bank_processed_transactions[transaction_id],A2186)</f>
        <v>1</v>
      </c>
      <c r="G2186" s="1" t="str">
        <f t="shared" si="340"/>
        <v>found</v>
      </c>
      <c r="H2186" s="1" t="str">
        <f t="shared" si="341"/>
        <v>Not Duplicate</v>
      </c>
      <c r="I2186" s="1" t="str">
        <f t="shared" si="342"/>
        <v>match</v>
      </c>
      <c r="J2186" s="1" t="str">
        <f t="shared" si="343"/>
        <v>match</v>
      </c>
      <c r="K2186" s="1">
        <f t="shared" si="344"/>
        <v>0</v>
      </c>
      <c r="L2186" s="2">
        <f>IF(F2186=0,"not processed",_xlfn.MINIFS(Processed_data!H:H,Processed_data!A:A,A2186))</f>
        <v>46038</v>
      </c>
      <c r="M2186" s="1">
        <f>IF(F2186=0,"not processed",ABS(bank_source_transactions__1[[#This Row],[transaction_date]]-Reconciliation!L2186))</f>
        <v>2</v>
      </c>
      <c r="N2186" s="1" t="str" cm="1">
        <f t="array" ref="N2186">_xlfn.IFS(M2186="not Processed", "Not Processed",M2186&gt;2,"SLA Breached",M2186&lt;=2,"Within SLA")</f>
        <v>Within SLA</v>
      </c>
      <c r="O2186" s="1" t="str">
        <f>_xlfn.XLOOKUP(A2186,Source_data!A:A,Source_data!D:D)</f>
        <v>ATM</v>
      </c>
      <c r="P2186" s="1">
        <f t="shared" si="345"/>
        <v>0</v>
      </c>
      <c r="Q2186" s="1">
        <f t="shared" si="346"/>
        <v>0</v>
      </c>
      <c r="R2186" s="1">
        <f t="shared" si="347"/>
        <v>0</v>
      </c>
      <c r="S2186" s="1">
        <f t="shared" si="348"/>
        <v>0</v>
      </c>
      <c r="T2186" s="1">
        <f t="shared" si="349"/>
        <v>0</v>
      </c>
      <c r="U2186" s="1" t="str">
        <f>_xlfn.XLOOKUP(Table3[[#This Row],[Transaction ID]],Source_data!A:A,Source_data!E:E)</f>
        <v>Hyderabad</v>
      </c>
      <c r="V2186" s="1">
        <f>_xlfn.IFNA(_xlfn.XLOOKUP(A2186,bank_processed_transactions[transaction_id],bank_processed_transactions[processing_minutes]),"")</f>
        <v>39.5</v>
      </c>
      <c r="W2186" s="31">
        <f>_xlfn.XLOOKUP(A2186,Source_data!A:A,Source_data!B:B)</f>
        <v>46036</v>
      </c>
    </row>
    <row r="2187" spans="1:23" x14ac:dyDescent="0.3">
      <c r="A2187" s="4" t="s">
        <v>4785</v>
      </c>
      <c r="B2187" s="1">
        <f>_xlfn.XLOOKUP(A2187,bank_source_transactions__1[transaction_id],bank_source_transactions__1[amount_inr])</f>
        <v>10737.87</v>
      </c>
      <c r="C2187" s="1">
        <f>_xlfn.XLOOKUP(A2187,Processed_data!A:A,Processed_data!F:F)</f>
        <v>10737.87</v>
      </c>
      <c r="D2187" s="1" t="str">
        <f>_xlfn.XLOOKUP(A2187,bank_source_transactions__1[transaction_id],bank_source_transactions__1[transaction_status])</f>
        <v>SUCCESS</v>
      </c>
      <c r="E2187" s="1" t="str">
        <f>_xlfn.XLOOKUP(A2187,Processed_data!A:A,Processed_data!G:G)</f>
        <v>SUCCESS</v>
      </c>
      <c r="F2187" s="1">
        <f>COUNTIF(bank_processed_transactions[transaction_id],A2187)</f>
        <v>1</v>
      </c>
      <c r="G2187" s="1" t="str">
        <f t="shared" si="340"/>
        <v>found</v>
      </c>
      <c r="H2187" s="1" t="str">
        <f t="shared" si="341"/>
        <v>Not Duplicate</v>
      </c>
      <c r="I2187" s="1" t="str">
        <f t="shared" si="342"/>
        <v>match</v>
      </c>
      <c r="J2187" s="1" t="str">
        <f t="shared" si="343"/>
        <v>match</v>
      </c>
      <c r="K2187" s="1">
        <f t="shared" si="344"/>
        <v>0</v>
      </c>
      <c r="L2187" s="2">
        <f>IF(F2187=0,"not processed",_xlfn.MINIFS(Processed_data!H:H,Processed_data!A:A,A2187))</f>
        <v>46046</v>
      </c>
      <c r="M2187" s="1">
        <f>IF(F2187=0,"not processed",ABS(bank_source_transactions__1[[#This Row],[transaction_date]]-Reconciliation!L2187))</f>
        <v>1</v>
      </c>
      <c r="N2187" s="1" t="str" cm="1">
        <f t="array" ref="N2187">_xlfn.IFS(M2187="not Processed", "Not Processed",M2187&gt;2,"SLA Breached",M2187&lt;=2,"Within SLA")</f>
        <v>Within SLA</v>
      </c>
      <c r="O2187" s="1" t="str">
        <f>_xlfn.XLOOKUP(A2187,Source_data!A:A,Source_data!D:D)</f>
        <v>IMPS</v>
      </c>
      <c r="P2187" s="1">
        <f t="shared" si="345"/>
        <v>0</v>
      </c>
      <c r="Q2187" s="1">
        <f t="shared" si="346"/>
        <v>0</v>
      </c>
      <c r="R2187" s="1">
        <f t="shared" si="347"/>
        <v>0</v>
      </c>
      <c r="S2187" s="1">
        <f t="shared" si="348"/>
        <v>0</v>
      </c>
      <c r="T2187" s="1">
        <f t="shared" si="349"/>
        <v>0</v>
      </c>
      <c r="U2187" s="1" t="str">
        <f>_xlfn.XLOOKUP(Table3[[#This Row],[Transaction ID]],Source_data!A:A,Source_data!E:E)</f>
        <v>Mumbai</v>
      </c>
      <c r="V2187" s="1">
        <f>_xlfn.IFNA(_xlfn.XLOOKUP(A2187,bank_processed_transactions[transaction_id],bank_processed_transactions[processing_minutes]),"")</f>
        <v>28</v>
      </c>
      <c r="W2187" s="31">
        <f>_xlfn.XLOOKUP(A2187,Source_data!A:A,Source_data!B:B)</f>
        <v>46045</v>
      </c>
    </row>
    <row r="2188" spans="1:23" x14ac:dyDescent="0.3">
      <c r="A2188" s="3" t="s">
        <v>3842</v>
      </c>
      <c r="B2188" s="1">
        <f>_xlfn.XLOOKUP(A2188,bank_source_transactions__1[transaction_id],bank_source_transactions__1[amount_inr])</f>
        <v>6882.27</v>
      </c>
      <c r="C2188" s="1">
        <f>_xlfn.XLOOKUP(A2188,Processed_data!A:A,Processed_data!F:F)</f>
        <v>6882.27</v>
      </c>
      <c r="D2188" s="1" t="str">
        <f>_xlfn.XLOOKUP(A2188,bank_source_transactions__1[transaction_id],bank_source_transactions__1[transaction_status])</f>
        <v>SUCCESS</v>
      </c>
      <c r="E2188" s="1" t="str">
        <f>_xlfn.XLOOKUP(A2188,Processed_data!A:A,Processed_data!G:G)</f>
        <v>SUCCESS</v>
      </c>
      <c r="F2188" s="1">
        <f>COUNTIF(bank_processed_transactions[transaction_id],A2188)</f>
        <v>1</v>
      </c>
      <c r="G2188" s="1" t="str">
        <f t="shared" si="340"/>
        <v>found</v>
      </c>
      <c r="H2188" s="1" t="str">
        <f t="shared" si="341"/>
        <v>Not Duplicate</v>
      </c>
      <c r="I2188" s="1" t="str">
        <f t="shared" si="342"/>
        <v>match</v>
      </c>
      <c r="J2188" s="1" t="str">
        <f t="shared" si="343"/>
        <v>match</v>
      </c>
      <c r="K2188" s="1">
        <f t="shared" si="344"/>
        <v>0</v>
      </c>
      <c r="L2188" s="2">
        <f>IF(F2188=0,"not processed",_xlfn.MINIFS(Processed_data!H:H,Processed_data!A:A,A2188))</f>
        <v>46028</v>
      </c>
      <c r="M2188" s="1">
        <f>IF(F2188=0,"not processed",ABS(bank_source_transactions__1[[#This Row],[transaction_date]]-Reconciliation!L2188))</f>
        <v>0</v>
      </c>
      <c r="N2188" s="1" t="str" cm="1">
        <f t="array" ref="N2188">_xlfn.IFS(M2188="not Processed", "Not Processed",M2188&gt;2,"SLA Breached",M2188&lt;=2,"Within SLA")</f>
        <v>Within SLA</v>
      </c>
      <c r="O2188" s="1" t="str">
        <f>_xlfn.XLOOKUP(A2188,Source_data!A:A,Source_data!D:D)</f>
        <v>UPI</v>
      </c>
      <c r="P2188" s="1">
        <f t="shared" si="345"/>
        <v>0</v>
      </c>
      <c r="Q2188" s="1">
        <f t="shared" si="346"/>
        <v>0</v>
      </c>
      <c r="R2188" s="1">
        <f t="shared" si="347"/>
        <v>0</v>
      </c>
      <c r="S2188" s="1">
        <f t="shared" si="348"/>
        <v>0</v>
      </c>
      <c r="T2188" s="1">
        <f t="shared" si="349"/>
        <v>0</v>
      </c>
      <c r="U2188" s="1" t="str">
        <f>_xlfn.XLOOKUP(Table3[[#This Row],[Transaction ID]],Source_data!A:A,Source_data!E:E)</f>
        <v>Mumbai</v>
      </c>
      <c r="V2188" s="1">
        <f>_xlfn.IFNA(_xlfn.XLOOKUP(A2188,bank_processed_transactions[transaction_id],bank_processed_transactions[processing_minutes]),"")</f>
        <v>47.4</v>
      </c>
      <c r="W2188" s="31">
        <f>_xlfn.XLOOKUP(A2188,Source_data!A:A,Source_data!B:B)</f>
        <v>46028</v>
      </c>
    </row>
    <row r="2189" spans="1:23" x14ac:dyDescent="0.3">
      <c r="A2189" s="4" t="s">
        <v>1199</v>
      </c>
      <c r="B2189" s="1">
        <f>_xlfn.XLOOKUP(A2189,bank_source_transactions__1[transaction_id],bank_source_transactions__1[amount_inr])</f>
        <v>15873.76</v>
      </c>
      <c r="C2189" s="1">
        <f>_xlfn.XLOOKUP(A2189,Processed_data!A:A,Processed_data!F:F)</f>
        <v>15873.76</v>
      </c>
      <c r="D2189" s="1" t="str">
        <f>_xlfn.XLOOKUP(A2189,bank_source_transactions__1[transaction_id],bank_source_transactions__1[transaction_status])</f>
        <v>SUCCESS</v>
      </c>
      <c r="E2189" s="1" t="str">
        <f>_xlfn.XLOOKUP(A2189,Processed_data!A:A,Processed_data!G:G)</f>
        <v>SUCCESS</v>
      </c>
      <c r="F2189" s="1">
        <f>COUNTIF(bank_processed_transactions[transaction_id],A2189)</f>
        <v>1</v>
      </c>
      <c r="G2189" s="1" t="str">
        <f t="shared" si="340"/>
        <v>found</v>
      </c>
      <c r="H2189" s="1" t="str">
        <f t="shared" si="341"/>
        <v>Not Duplicate</v>
      </c>
      <c r="I2189" s="1" t="str">
        <f t="shared" si="342"/>
        <v>match</v>
      </c>
      <c r="J2189" s="1" t="str">
        <f t="shared" si="343"/>
        <v>match</v>
      </c>
      <c r="K2189" s="1">
        <f t="shared" si="344"/>
        <v>0</v>
      </c>
      <c r="L2189" s="2">
        <f>IF(F2189=0,"not processed",_xlfn.MINIFS(Processed_data!H:H,Processed_data!A:A,A2189))</f>
        <v>46025</v>
      </c>
      <c r="M2189" s="1">
        <f>IF(F2189=0,"not processed",ABS(bank_source_transactions__1[[#This Row],[transaction_date]]-Reconciliation!L2189))</f>
        <v>1</v>
      </c>
      <c r="N2189" s="1" t="str" cm="1">
        <f t="array" ref="N2189">_xlfn.IFS(M2189="not Processed", "Not Processed",M2189&gt;2,"SLA Breached",M2189&lt;=2,"Within SLA")</f>
        <v>Within SLA</v>
      </c>
      <c r="O2189" s="1" t="str">
        <f>_xlfn.XLOOKUP(A2189,Source_data!A:A,Source_data!D:D)</f>
        <v>CARD</v>
      </c>
      <c r="P2189" s="1">
        <f t="shared" si="345"/>
        <v>0</v>
      </c>
      <c r="Q2189" s="1">
        <f t="shared" si="346"/>
        <v>0</v>
      </c>
      <c r="R2189" s="1">
        <f t="shared" si="347"/>
        <v>0</v>
      </c>
      <c r="S2189" s="1">
        <f t="shared" si="348"/>
        <v>0</v>
      </c>
      <c r="T2189" s="1">
        <f t="shared" si="349"/>
        <v>0</v>
      </c>
      <c r="U2189" s="1" t="str">
        <f>_xlfn.XLOOKUP(Table3[[#This Row],[Transaction ID]],Source_data!A:A,Source_data!E:E)</f>
        <v>Hyderabad</v>
      </c>
      <c r="V2189" s="1">
        <f>_xlfn.IFNA(_xlfn.XLOOKUP(A2189,bank_processed_transactions[transaction_id],bank_processed_transactions[processing_minutes]),"")</f>
        <v>65.599999999999994</v>
      </c>
      <c r="W2189" s="31">
        <f>_xlfn.XLOOKUP(A2189,Source_data!A:A,Source_data!B:B)</f>
        <v>46024</v>
      </c>
    </row>
    <row r="2190" spans="1:23" x14ac:dyDescent="0.3">
      <c r="A2190" s="3" t="s">
        <v>2596</v>
      </c>
      <c r="B2190" s="1">
        <f>_xlfn.XLOOKUP(A2190,bank_source_transactions__1[transaction_id],bank_source_transactions__1[amount_inr])</f>
        <v>4662.5600000000004</v>
      </c>
      <c r="C2190" s="1">
        <f>_xlfn.XLOOKUP(A2190,Processed_data!A:A,Processed_data!F:F)</f>
        <v>4662.5600000000004</v>
      </c>
      <c r="D2190" s="1" t="str">
        <f>_xlfn.XLOOKUP(A2190,bank_source_transactions__1[transaction_id],bank_source_transactions__1[transaction_status])</f>
        <v>SUCCESS</v>
      </c>
      <c r="E2190" s="1" t="str">
        <f>_xlfn.XLOOKUP(A2190,Processed_data!A:A,Processed_data!G:G)</f>
        <v>SUCCESS</v>
      </c>
      <c r="F2190" s="1">
        <f>COUNTIF(bank_processed_transactions[transaction_id],A2190)</f>
        <v>1</v>
      </c>
      <c r="G2190" s="1" t="str">
        <f t="shared" si="340"/>
        <v>found</v>
      </c>
      <c r="H2190" s="1" t="str">
        <f t="shared" si="341"/>
        <v>Not Duplicate</v>
      </c>
      <c r="I2190" s="1" t="str">
        <f t="shared" si="342"/>
        <v>match</v>
      </c>
      <c r="J2190" s="1" t="str">
        <f t="shared" si="343"/>
        <v>match</v>
      </c>
      <c r="K2190" s="1">
        <f t="shared" si="344"/>
        <v>0</v>
      </c>
      <c r="L2190" s="2">
        <f>IF(F2190=0,"not processed",_xlfn.MINIFS(Processed_data!H:H,Processed_data!A:A,A2190))</f>
        <v>46059</v>
      </c>
      <c r="M2190" s="1">
        <f>IF(F2190=0,"not processed",ABS(bank_source_transactions__1[[#This Row],[transaction_date]]-Reconciliation!L2190))</f>
        <v>2</v>
      </c>
      <c r="N2190" s="1" t="str" cm="1">
        <f t="array" ref="N2190">_xlfn.IFS(M2190="not Processed", "Not Processed",M2190&gt;2,"SLA Breached",M2190&lt;=2,"Within SLA")</f>
        <v>Within SLA</v>
      </c>
      <c r="O2190" s="1" t="str">
        <f>_xlfn.XLOOKUP(A2190,Source_data!A:A,Source_data!D:D)</f>
        <v>UPI</v>
      </c>
      <c r="P2190" s="1">
        <f t="shared" si="345"/>
        <v>0</v>
      </c>
      <c r="Q2190" s="1">
        <f t="shared" si="346"/>
        <v>0</v>
      </c>
      <c r="R2190" s="1">
        <f t="shared" si="347"/>
        <v>0</v>
      </c>
      <c r="S2190" s="1">
        <f t="shared" si="348"/>
        <v>0</v>
      </c>
      <c r="T2190" s="1">
        <f t="shared" si="349"/>
        <v>0</v>
      </c>
      <c r="U2190" s="1" t="str">
        <f>_xlfn.XLOOKUP(Table3[[#This Row],[Transaction ID]],Source_data!A:A,Source_data!E:E)</f>
        <v>Bengaluru</v>
      </c>
      <c r="V2190" s="1">
        <f>_xlfn.IFNA(_xlfn.XLOOKUP(A2190,bank_processed_transactions[transaction_id],bank_processed_transactions[processing_minutes]),"")</f>
        <v>22.4</v>
      </c>
      <c r="W2190" s="31">
        <f>_xlfn.XLOOKUP(A2190,Source_data!A:A,Source_data!B:B)</f>
        <v>46057</v>
      </c>
    </row>
    <row r="2191" spans="1:23" x14ac:dyDescent="0.3">
      <c r="A2191" s="4" t="s">
        <v>2843</v>
      </c>
      <c r="B2191" s="1">
        <f>_xlfn.XLOOKUP(A2191,bank_source_transactions__1[transaction_id],bank_source_transactions__1[amount_inr])</f>
        <v>15112.53</v>
      </c>
      <c r="C2191" s="1">
        <f>_xlfn.XLOOKUP(A2191,Processed_data!A:A,Processed_data!F:F)</f>
        <v>15112.53</v>
      </c>
      <c r="D2191" s="1" t="str">
        <f>_xlfn.XLOOKUP(A2191,bank_source_transactions__1[transaction_id],bank_source_transactions__1[transaction_status])</f>
        <v>SUCCESS</v>
      </c>
      <c r="E2191" s="1" t="str">
        <f>_xlfn.XLOOKUP(A2191,Processed_data!A:A,Processed_data!G:G)</f>
        <v>SUCCESS</v>
      </c>
      <c r="F2191" s="1">
        <f>COUNTIF(bank_processed_transactions[transaction_id],A2191)</f>
        <v>1</v>
      </c>
      <c r="G2191" s="1" t="str">
        <f t="shared" si="340"/>
        <v>found</v>
      </c>
      <c r="H2191" s="1" t="str">
        <f t="shared" si="341"/>
        <v>Not Duplicate</v>
      </c>
      <c r="I2191" s="1" t="str">
        <f t="shared" si="342"/>
        <v>match</v>
      </c>
      <c r="J2191" s="1" t="str">
        <f t="shared" si="343"/>
        <v>match</v>
      </c>
      <c r="K2191" s="1">
        <f t="shared" si="344"/>
        <v>0</v>
      </c>
      <c r="L2191" s="2">
        <f>IF(F2191=0,"not processed",_xlfn.MINIFS(Processed_data!H:H,Processed_data!A:A,A2191))</f>
        <v>46033</v>
      </c>
      <c r="M2191" s="1">
        <f>IF(F2191=0,"not processed",ABS(bank_source_transactions__1[[#This Row],[transaction_date]]-Reconciliation!L2191))</f>
        <v>0</v>
      </c>
      <c r="N2191" s="1" t="str" cm="1">
        <f t="array" ref="N2191">_xlfn.IFS(M2191="not Processed", "Not Processed",M2191&gt;2,"SLA Breached",M2191&lt;=2,"Within SLA")</f>
        <v>Within SLA</v>
      </c>
      <c r="O2191" s="1" t="str">
        <f>_xlfn.XLOOKUP(A2191,Source_data!A:A,Source_data!D:D)</f>
        <v>IMPS</v>
      </c>
      <c r="P2191" s="1">
        <f t="shared" si="345"/>
        <v>0</v>
      </c>
      <c r="Q2191" s="1">
        <f t="shared" si="346"/>
        <v>0</v>
      </c>
      <c r="R2191" s="1">
        <f t="shared" si="347"/>
        <v>0</v>
      </c>
      <c r="S2191" s="1">
        <f t="shared" si="348"/>
        <v>0</v>
      </c>
      <c r="T2191" s="1">
        <f t="shared" si="349"/>
        <v>0</v>
      </c>
      <c r="U2191" s="1" t="str">
        <f>_xlfn.XLOOKUP(Table3[[#This Row],[Transaction ID]],Source_data!A:A,Source_data!E:E)</f>
        <v>Hyderabad</v>
      </c>
      <c r="V2191" s="1">
        <f>_xlfn.IFNA(_xlfn.XLOOKUP(A2191,bank_processed_transactions[transaction_id],bank_processed_transactions[processing_minutes]),"")</f>
        <v>53.3</v>
      </c>
      <c r="W2191" s="31">
        <f>_xlfn.XLOOKUP(A2191,Source_data!A:A,Source_data!B:B)</f>
        <v>46033</v>
      </c>
    </row>
    <row r="2192" spans="1:23" x14ac:dyDescent="0.3">
      <c r="A2192" s="3" t="s">
        <v>1031</v>
      </c>
      <c r="B2192" s="1">
        <f>_xlfn.XLOOKUP(A2192,bank_source_transactions__1[transaction_id],bank_source_transactions__1[amount_inr])</f>
        <v>6931.51</v>
      </c>
      <c r="C2192" s="1">
        <f>_xlfn.XLOOKUP(A2192,Processed_data!A:A,Processed_data!F:F)</f>
        <v>6931.51</v>
      </c>
      <c r="D2192" s="1" t="str">
        <f>_xlfn.XLOOKUP(A2192,bank_source_transactions__1[transaction_id],bank_source_transactions__1[transaction_status])</f>
        <v>SUCCESS</v>
      </c>
      <c r="E2192" s="1" t="str">
        <f>_xlfn.XLOOKUP(A2192,Processed_data!A:A,Processed_data!G:G)</f>
        <v>SUCCESS</v>
      </c>
      <c r="F2192" s="1">
        <f>COUNTIF(bank_processed_transactions[transaction_id],A2192)</f>
        <v>1</v>
      </c>
      <c r="G2192" s="1" t="str">
        <f t="shared" si="340"/>
        <v>found</v>
      </c>
      <c r="H2192" s="1" t="str">
        <f t="shared" si="341"/>
        <v>Not Duplicate</v>
      </c>
      <c r="I2192" s="1" t="str">
        <f t="shared" si="342"/>
        <v>match</v>
      </c>
      <c r="J2192" s="1" t="str">
        <f t="shared" si="343"/>
        <v>match</v>
      </c>
      <c r="K2192" s="1">
        <f t="shared" si="344"/>
        <v>0</v>
      </c>
      <c r="L2192" s="2">
        <f>IF(F2192=0,"not processed",_xlfn.MINIFS(Processed_data!H:H,Processed_data!A:A,A2192))</f>
        <v>46063</v>
      </c>
      <c r="M2192" s="1">
        <f>IF(F2192=0,"not processed",ABS(bank_source_transactions__1[[#This Row],[transaction_date]]-Reconciliation!L2192))</f>
        <v>3</v>
      </c>
      <c r="N2192" s="1" t="str" cm="1">
        <f t="array" ref="N2192">_xlfn.IFS(M2192="not Processed", "Not Processed",M2192&gt;2,"SLA Breached",M2192&lt;=2,"Within SLA")</f>
        <v>SLA Breached</v>
      </c>
      <c r="O2192" s="1" t="str">
        <f>_xlfn.XLOOKUP(A2192,Source_data!A:A,Source_data!D:D)</f>
        <v>UPI</v>
      </c>
      <c r="P2192" s="1">
        <f t="shared" si="345"/>
        <v>0</v>
      </c>
      <c r="Q2192" s="1">
        <f t="shared" si="346"/>
        <v>0</v>
      </c>
      <c r="R2192" s="1">
        <f t="shared" si="347"/>
        <v>0</v>
      </c>
      <c r="S2192" s="1">
        <f t="shared" si="348"/>
        <v>0</v>
      </c>
      <c r="T2192" s="1">
        <f t="shared" si="349"/>
        <v>1</v>
      </c>
      <c r="U2192" s="1" t="str">
        <f>_xlfn.XLOOKUP(Table3[[#This Row],[Transaction ID]],Source_data!A:A,Source_data!E:E)</f>
        <v>Bengaluru</v>
      </c>
      <c r="V2192" s="1">
        <f>_xlfn.IFNA(_xlfn.XLOOKUP(A2192,bank_processed_transactions[transaction_id],bank_processed_transactions[processing_minutes]),"")</f>
        <v>39.700000000000003</v>
      </c>
      <c r="W2192" s="31">
        <f>_xlfn.XLOOKUP(A2192,Source_data!A:A,Source_data!B:B)</f>
        <v>46060</v>
      </c>
    </row>
    <row r="2193" spans="1:23" x14ac:dyDescent="0.3">
      <c r="A2193" s="4" t="s">
        <v>2912</v>
      </c>
      <c r="B2193" s="1">
        <f>_xlfn.XLOOKUP(A2193,bank_source_transactions__1[transaction_id],bank_source_transactions__1[amount_inr])</f>
        <v>8210.5499999999993</v>
      </c>
      <c r="C2193" s="1">
        <f>_xlfn.XLOOKUP(A2193,Processed_data!A:A,Processed_data!F:F)</f>
        <v>8210.5499999999993</v>
      </c>
      <c r="D2193" s="1" t="str">
        <f>_xlfn.XLOOKUP(A2193,bank_source_transactions__1[transaction_id],bank_source_transactions__1[transaction_status])</f>
        <v>SUCCESS</v>
      </c>
      <c r="E2193" s="1" t="str">
        <f>_xlfn.XLOOKUP(A2193,Processed_data!A:A,Processed_data!G:G)</f>
        <v>SUCCESS</v>
      </c>
      <c r="F2193" s="1">
        <f>COUNTIF(bank_processed_transactions[transaction_id],A2193)</f>
        <v>1</v>
      </c>
      <c r="G2193" s="1" t="str">
        <f t="shared" si="340"/>
        <v>found</v>
      </c>
      <c r="H2193" s="1" t="str">
        <f t="shared" si="341"/>
        <v>Not Duplicate</v>
      </c>
      <c r="I2193" s="1" t="str">
        <f t="shared" si="342"/>
        <v>match</v>
      </c>
      <c r="J2193" s="1" t="str">
        <f t="shared" si="343"/>
        <v>match</v>
      </c>
      <c r="K2193" s="1">
        <f t="shared" si="344"/>
        <v>0</v>
      </c>
      <c r="L2193" s="2">
        <f>IF(F2193=0,"not processed",_xlfn.MINIFS(Processed_data!H:H,Processed_data!A:A,A2193))</f>
        <v>46106</v>
      </c>
      <c r="M2193" s="1">
        <f>IF(F2193=0,"not processed",ABS(bank_source_transactions__1[[#This Row],[transaction_date]]-Reconciliation!L2193))</f>
        <v>1</v>
      </c>
      <c r="N2193" s="1" t="str" cm="1">
        <f t="array" ref="N2193">_xlfn.IFS(M2193="not Processed", "Not Processed",M2193&gt;2,"SLA Breached",M2193&lt;=2,"Within SLA")</f>
        <v>Within SLA</v>
      </c>
      <c r="O2193" s="1" t="str">
        <f>_xlfn.XLOOKUP(A2193,Source_data!A:A,Source_data!D:D)</f>
        <v>ATM</v>
      </c>
      <c r="P2193" s="1">
        <f t="shared" si="345"/>
        <v>0</v>
      </c>
      <c r="Q2193" s="1">
        <f t="shared" si="346"/>
        <v>0</v>
      </c>
      <c r="R2193" s="1">
        <f t="shared" si="347"/>
        <v>0</v>
      </c>
      <c r="S2193" s="1">
        <f t="shared" si="348"/>
        <v>0</v>
      </c>
      <c r="T2193" s="1">
        <f t="shared" si="349"/>
        <v>0</v>
      </c>
      <c r="U2193" s="1" t="str">
        <f>_xlfn.XLOOKUP(Table3[[#This Row],[Transaction ID]],Source_data!A:A,Source_data!E:E)</f>
        <v>Bengaluru</v>
      </c>
      <c r="V2193" s="1">
        <f>_xlfn.IFNA(_xlfn.XLOOKUP(A2193,bank_processed_transactions[transaction_id],bank_processed_transactions[processing_minutes]),"")</f>
        <v>5.8</v>
      </c>
      <c r="W2193" s="31">
        <f>_xlfn.XLOOKUP(A2193,Source_data!A:A,Source_data!B:B)</f>
        <v>46105</v>
      </c>
    </row>
    <row r="2194" spans="1:23" x14ac:dyDescent="0.3">
      <c r="A2194" s="3" t="s">
        <v>2287</v>
      </c>
      <c r="B2194" s="1">
        <f>_xlfn.XLOOKUP(A2194,bank_source_transactions__1[transaction_id],bank_source_transactions__1[amount_inr])</f>
        <v>36106.82</v>
      </c>
      <c r="C2194" s="1">
        <f>_xlfn.XLOOKUP(A2194,Processed_data!A:A,Processed_data!F:F)</f>
        <v>36106.82</v>
      </c>
      <c r="D2194" s="1" t="str">
        <f>_xlfn.XLOOKUP(A2194,bank_source_transactions__1[transaction_id],bank_source_transactions__1[transaction_status])</f>
        <v>SUCCESS</v>
      </c>
      <c r="E2194" s="1" t="str">
        <f>_xlfn.XLOOKUP(A2194,Processed_data!A:A,Processed_data!G:G)</f>
        <v>SUCCESS</v>
      </c>
      <c r="F2194" s="1">
        <f>COUNTIF(bank_processed_transactions[transaction_id],A2194)</f>
        <v>1</v>
      </c>
      <c r="G2194" s="1" t="str">
        <f t="shared" si="340"/>
        <v>found</v>
      </c>
      <c r="H2194" s="1" t="str">
        <f t="shared" si="341"/>
        <v>Not Duplicate</v>
      </c>
      <c r="I2194" s="1" t="str">
        <f t="shared" si="342"/>
        <v>match</v>
      </c>
      <c r="J2194" s="1" t="str">
        <f t="shared" si="343"/>
        <v>match</v>
      </c>
      <c r="K2194" s="1">
        <f t="shared" si="344"/>
        <v>0</v>
      </c>
      <c r="L2194" s="2">
        <f>IF(F2194=0,"not processed",_xlfn.MINIFS(Processed_data!H:H,Processed_data!A:A,A2194))</f>
        <v>46054</v>
      </c>
      <c r="M2194" s="1">
        <f>IF(F2194=0,"not processed",ABS(bank_source_transactions__1[[#This Row],[transaction_date]]-Reconciliation!L2194))</f>
        <v>0</v>
      </c>
      <c r="N2194" s="1" t="str" cm="1">
        <f t="array" ref="N2194">_xlfn.IFS(M2194="not Processed", "Not Processed",M2194&gt;2,"SLA Breached",M2194&lt;=2,"Within SLA")</f>
        <v>Within SLA</v>
      </c>
      <c r="O2194" s="1" t="str">
        <f>_xlfn.XLOOKUP(A2194,Source_data!A:A,Source_data!D:D)</f>
        <v>UPI</v>
      </c>
      <c r="P2194" s="1">
        <f t="shared" si="345"/>
        <v>0</v>
      </c>
      <c r="Q2194" s="1">
        <f t="shared" si="346"/>
        <v>0</v>
      </c>
      <c r="R2194" s="1">
        <f t="shared" si="347"/>
        <v>0</v>
      </c>
      <c r="S2194" s="1">
        <f t="shared" si="348"/>
        <v>0</v>
      </c>
      <c r="T2194" s="1">
        <f t="shared" si="349"/>
        <v>0</v>
      </c>
      <c r="U2194" s="1" t="str">
        <f>_xlfn.XLOOKUP(Table3[[#This Row],[Transaction ID]],Source_data!A:A,Source_data!E:E)</f>
        <v>Mumbai</v>
      </c>
      <c r="V2194" s="1">
        <f>_xlfn.IFNA(_xlfn.XLOOKUP(A2194,bank_processed_transactions[transaction_id],bank_processed_transactions[processing_minutes]),"")</f>
        <v>20.2</v>
      </c>
      <c r="W2194" s="31">
        <f>_xlfn.XLOOKUP(A2194,Source_data!A:A,Source_data!B:B)</f>
        <v>46054</v>
      </c>
    </row>
    <row r="2195" spans="1:23" x14ac:dyDescent="0.3">
      <c r="A2195" s="4" t="s">
        <v>823</v>
      </c>
      <c r="B2195" s="1">
        <f>_xlfn.XLOOKUP(A2195,bank_source_transactions__1[transaction_id],bank_source_transactions__1[amount_inr])</f>
        <v>22867.96</v>
      </c>
      <c r="C2195" s="1">
        <f>_xlfn.XLOOKUP(A2195,Processed_data!A:A,Processed_data!F:F)</f>
        <v>22867.96</v>
      </c>
      <c r="D2195" s="1" t="str">
        <f>_xlfn.XLOOKUP(A2195,bank_source_transactions__1[transaction_id],bank_source_transactions__1[transaction_status])</f>
        <v>SUCCESS</v>
      </c>
      <c r="E2195" s="1" t="str">
        <f>_xlfn.XLOOKUP(A2195,Processed_data!A:A,Processed_data!G:G)</f>
        <v>SUCCESS</v>
      </c>
      <c r="F2195" s="1">
        <f>COUNTIF(bank_processed_transactions[transaction_id],A2195)</f>
        <v>1</v>
      </c>
      <c r="G2195" s="1" t="str">
        <f t="shared" si="340"/>
        <v>found</v>
      </c>
      <c r="H2195" s="1" t="str">
        <f t="shared" si="341"/>
        <v>Not Duplicate</v>
      </c>
      <c r="I2195" s="1" t="str">
        <f t="shared" si="342"/>
        <v>match</v>
      </c>
      <c r="J2195" s="1" t="str">
        <f t="shared" si="343"/>
        <v>match</v>
      </c>
      <c r="K2195" s="1">
        <f t="shared" si="344"/>
        <v>0</v>
      </c>
      <c r="L2195" s="2">
        <f>IF(F2195=0,"not processed",_xlfn.MINIFS(Processed_data!H:H,Processed_data!A:A,A2195))</f>
        <v>46091</v>
      </c>
      <c r="M2195" s="1">
        <f>IF(F2195=0,"not processed",ABS(bank_source_transactions__1[[#This Row],[transaction_date]]-Reconciliation!L2195))</f>
        <v>3</v>
      </c>
      <c r="N2195" s="1" t="str" cm="1">
        <f t="array" ref="N2195">_xlfn.IFS(M2195="not Processed", "Not Processed",M2195&gt;2,"SLA Breached",M2195&lt;=2,"Within SLA")</f>
        <v>SLA Breached</v>
      </c>
      <c r="O2195" s="1" t="str">
        <f>_xlfn.XLOOKUP(A2195,Source_data!A:A,Source_data!D:D)</f>
        <v>UPI</v>
      </c>
      <c r="P2195" s="1">
        <f t="shared" si="345"/>
        <v>0</v>
      </c>
      <c r="Q2195" s="1">
        <f t="shared" si="346"/>
        <v>0</v>
      </c>
      <c r="R2195" s="1">
        <f t="shared" si="347"/>
        <v>0</v>
      </c>
      <c r="S2195" s="1">
        <f t="shared" si="348"/>
        <v>0</v>
      </c>
      <c r="T2195" s="1">
        <f t="shared" si="349"/>
        <v>1</v>
      </c>
      <c r="U2195" s="1" t="str">
        <f>_xlfn.XLOOKUP(Table3[[#This Row],[Transaction ID]],Source_data!A:A,Source_data!E:E)</f>
        <v>Hyderabad</v>
      </c>
      <c r="V2195" s="1">
        <f>_xlfn.IFNA(_xlfn.XLOOKUP(A2195,bank_processed_transactions[transaction_id],bank_processed_transactions[processing_minutes]),"")</f>
        <v>13.6</v>
      </c>
      <c r="W2195" s="31">
        <f>_xlfn.XLOOKUP(A2195,Source_data!A:A,Source_data!B:B)</f>
        <v>46088</v>
      </c>
    </row>
    <row r="2196" spans="1:23" x14ac:dyDescent="0.3">
      <c r="A2196" s="3" t="s">
        <v>3126</v>
      </c>
      <c r="B2196" s="1">
        <f>_xlfn.XLOOKUP(A2196,bank_source_transactions__1[transaction_id],bank_source_transactions__1[amount_inr])</f>
        <v>1525.07</v>
      </c>
      <c r="C2196" s="1">
        <f>_xlfn.XLOOKUP(A2196,Processed_data!A:A,Processed_data!F:F)</f>
        <v>1372.56</v>
      </c>
      <c r="D2196" s="1" t="str">
        <f>_xlfn.XLOOKUP(A2196,bank_source_transactions__1[transaction_id],bank_source_transactions__1[transaction_status])</f>
        <v>SUCCESS</v>
      </c>
      <c r="E2196" s="1" t="str">
        <f>_xlfn.XLOOKUP(A2196,Processed_data!A:A,Processed_data!G:G)</f>
        <v>SUCCESS</v>
      </c>
      <c r="F2196" s="1">
        <f>COUNTIF(bank_processed_transactions[transaction_id],A2196)</f>
        <v>1</v>
      </c>
      <c r="G2196" s="1" t="str">
        <f t="shared" si="340"/>
        <v>found</v>
      </c>
      <c r="H2196" s="1" t="str">
        <f t="shared" si="341"/>
        <v>Not Duplicate</v>
      </c>
      <c r="I2196" s="1" t="str">
        <f t="shared" si="342"/>
        <v>mismatch</v>
      </c>
      <c r="J2196" s="1" t="str">
        <f t="shared" si="343"/>
        <v>match</v>
      </c>
      <c r="K2196" s="1">
        <f t="shared" si="344"/>
        <v>152.51</v>
      </c>
      <c r="L2196" s="2">
        <f>IF(F2196=0,"not processed",_xlfn.MINIFS(Processed_data!H:H,Processed_data!A:A,A2196))</f>
        <v>46070</v>
      </c>
      <c r="M2196" s="1">
        <f>IF(F2196=0,"not processed",ABS(bank_source_transactions__1[[#This Row],[transaction_date]]-Reconciliation!L2196))</f>
        <v>0</v>
      </c>
      <c r="N2196" s="1" t="str" cm="1">
        <f t="array" ref="N2196">_xlfn.IFS(M2196="not Processed", "Not Processed",M2196&gt;2,"SLA Breached",M2196&lt;=2,"Within SLA")</f>
        <v>Within SLA</v>
      </c>
      <c r="O2196" s="1" t="str">
        <f>_xlfn.XLOOKUP(A2196,Source_data!A:A,Source_data!D:D)</f>
        <v>UPI</v>
      </c>
      <c r="P2196" s="1">
        <f t="shared" si="345"/>
        <v>0</v>
      </c>
      <c r="Q2196" s="1">
        <f t="shared" si="346"/>
        <v>0</v>
      </c>
      <c r="R2196" s="1">
        <f t="shared" si="347"/>
        <v>1</v>
      </c>
      <c r="S2196" s="1">
        <f t="shared" si="348"/>
        <v>0</v>
      </c>
      <c r="T2196" s="1">
        <f t="shared" si="349"/>
        <v>0</v>
      </c>
      <c r="U2196" s="1" t="str">
        <f>_xlfn.XLOOKUP(Table3[[#This Row],[Transaction ID]],Source_data!A:A,Source_data!E:E)</f>
        <v>Mumbai</v>
      </c>
      <c r="V2196" s="1">
        <f>_xlfn.IFNA(_xlfn.XLOOKUP(A2196,bank_processed_transactions[transaction_id],bank_processed_transactions[processing_minutes]),"")</f>
        <v>28.1</v>
      </c>
      <c r="W2196" s="31">
        <f>_xlfn.XLOOKUP(A2196,Source_data!A:A,Source_data!B:B)</f>
        <v>46070</v>
      </c>
    </row>
    <row r="2197" spans="1:23" x14ac:dyDescent="0.3">
      <c r="A2197" s="4" t="s">
        <v>3619</v>
      </c>
      <c r="B2197" s="1">
        <f>_xlfn.XLOOKUP(A2197,bank_source_transactions__1[transaction_id],bank_source_transactions__1[amount_inr])</f>
        <v>6841.09</v>
      </c>
      <c r="C2197" s="1">
        <f>_xlfn.XLOOKUP(A2197,Processed_data!A:A,Processed_data!F:F)</f>
        <v>6841.09</v>
      </c>
      <c r="D2197" s="1" t="str">
        <f>_xlfn.XLOOKUP(A2197,bank_source_transactions__1[transaction_id],bank_source_transactions__1[transaction_status])</f>
        <v>SUCCESS</v>
      </c>
      <c r="E2197" s="1" t="str">
        <f>_xlfn.XLOOKUP(A2197,Processed_data!A:A,Processed_data!G:G)</f>
        <v>SUCCESS</v>
      </c>
      <c r="F2197" s="1">
        <f>COUNTIF(bank_processed_transactions[transaction_id],A2197)</f>
        <v>1</v>
      </c>
      <c r="G2197" s="1" t="str">
        <f t="shared" si="340"/>
        <v>found</v>
      </c>
      <c r="H2197" s="1" t="str">
        <f t="shared" si="341"/>
        <v>Not Duplicate</v>
      </c>
      <c r="I2197" s="1" t="str">
        <f t="shared" si="342"/>
        <v>match</v>
      </c>
      <c r="J2197" s="1" t="str">
        <f t="shared" si="343"/>
        <v>match</v>
      </c>
      <c r="K2197" s="1">
        <f t="shared" si="344"/>
        <v>0</v>
      </c>
      <c r="L2197" s="2">
        <f>IF(F2197=0,"not processed",_xlfn.MINIFS(Processed_data!H:H,Processed_data!A:A,A2197))</f>
        <v>46047</v>
      </c>
      <c r="M2197" s="1">
        <f>IF(F2197=0,"not processed",ABS(bank_source_transactions__1[[#This Row],[transaction_date]]-Reconciliation!L2197))</f>
        <v>0</v>
      </c>
      <c r="N2197" s="1" t="str" cm="1">
        <f t="array" ref="N2197">_xlfn.IFS(M2197="not Processed", "Not Processed",M2197&gt;2,"SLA Breached",M2197&lt;=2,"Within SLA")</f>
        <v>Within SLA</v>
      </c>
      <c r="O2197" s="1" t="str">
        <f>_xlfn.XLOOKUP(A2197,Source_data!A:A,Source_data!D:D)</f>
        <v>UPI</v>
      </c>
      <c r="P2197" s="1">
        <f t="shared" si="345"/>
        <v>0</v>
      </c>
      <c r="Q2197" s="1">
        <f t="shared" si="346"/>
        <v>0</v>
      </c>
      <c r="R2197" s="1">
        <f t="shared" si="347"/>
        <v>0</v>
      </c>
      <c r="S2197" s="1">
        <f t="shared" si="348"/>
        <v>0</v>
      </c>
      <c r="T2197" s="1">
        <f t="shared" si="349"/>
        <v>0</v>
      </c>
      <c r="U2197" s="1" t="str">
        <f>_xlfn.XLOOKUP(Table3[[#This Row],[Transaction ID]],Source_data!A:A,Source_data!E:E)</f>
        <v>Bengaluru</v>
      </c>
      <c r="V2197" s="1">
        <f>_xlfn.IFNA(_xlfn.XLOOKUP(A2197,bank_processed_transactions[transaction_id],bank_processed_transactions[processing_minutes]),"")</f>
        <v>6</v>
      </c>
      <c r="W2197" s="31">
        <f>_xlfn.XLOOKUP(A2197,Source_data!A:A,Source_data!B:B)</f>
        <v>46047</v>
      </c>
    </row>
    <row r="2198" spans="1:23" x14ac:dyDescent="0.3">
      <c r="A2198" s="3" t="s">
        <v>2480</v>
      </c>
      <c r="B2198" s="1">
        <f>_xlfn.XLOOKUP(A2198,bank_source_transactions__1[transaction_id],bank_source_transactions__1[amount_inr])</f>
        <v>847.25</v>
      </c>
      <c r="C2198" s="1">
        <f>_xlfn.XLOOKUP(A2198,Processed_data!A:A,Processed_data!F:F)</f>
        <v>847.25</v>
      </c>
      <c r="D2198" s="1" t="str">
        <f>_xlfn.XLOOKUP(A2198,bank_source_transactions__1[transaction_id],bank_source_transactions__1[transaction_status])</f>
        <v>SUCCESS</v>
      </c>
      <c r="E2198" s="1" t="str">
        <f>_xlfn.XLOOKUP(A2198,Processed_data!A:A,Processed_data!G:G)</f>
        <v>SUCCESS</v>
      </c>
      <c r="F2198" s="1">
        <f>COUNTIF(bank_processed_transactions[transaction_id],A2198)</f>
        <v>1</v>
      </c>
      <c r="G2198" s="1" t="str">
        <f t="shared" si="340"/>
        <v>found</v>
      </c>
      <c r="H2198" s="1" t="str">
        <f t="shared" si="341"/>
        <v>Not Duplicate</v>
      </c>
      <c r="I2198" s="1" t="str">
        <f t="shared" si="342"/>
        <v>match</v>
      </c>
      <c r="J2198" s="1" t="str">
        <f t="shared" si="343"/>
        <v>match</v>
      </c>
      <c r="K2198" s="1">
        <f t="shared" si="344"/>
        <v>0</v>
      </c>
      <c r="L2198" s="2">
        <f>IF(F2198=0,"not processed",_xlfn.MINIFS(Processed_data!H:H,Processed_data!A:A,A2198))</f>
        <v>46100</v>
      </c>
      <c r="M2198" s="1">
        <f>IF(F2198=0,"not processed",ABS(bank_source_transactions__1[[#This Row],[transaction_date]]-Reconciliation!L2198))</f>
        <v>2</v>
      </c>
      <c r="N2198" s="1" t="str" cm="1">
        <f t="array" ref="N2198">_xlfn.IFS(M2198="not Processed", "Not Processed",M2198&gt;2,"SLA Breached",M2198&lt;=2,"Within SLA")</f>
        <v>Within SLA</v>
      </c>
      <c r="O2198" s="1" t="str">
        <f>_xlfn.XLOOKUP(A2198,Source_data!A:A,Source_data!D:D)</f>
        <v>NEFT</v>
      </c>
      <c r="P2198" s="1">
        <f t="shared" si="345"/>
        <v>0</v>
      </c>
      <c r="Q2198" s="1">
        <f t="shared" si="346"/>
        <v>0</v>
      </c>
      <c r="R2198" s="1">
        <f t="shared" si="347"/>
        <v>0</v>
      </c>
      <c r="S2198" s="1">
        <f t="shared" si="348"/>
        <v>0</v>
      </c>
      <c r="T2198" s="1">
        <f t="shared" si="349"/>
        <v>0</v>
      </c>
      <c r="U2198" s="1" t="str">
        <f>_xlfn.XLOOKUP(Table3[[#This Row],[Transaction ID]],Source_data!A:A,Source_data!E:E)</f>
        <v>Hyderabad</v>
      </c>
      <c r="V2198" s="1">
        <f>_xlfn.IFNA(_xlfn.XLOOKUP(A2198,bank_processed_transactions[transaction_id],bank_processed_transactions[processing_minutes]),"")</f>
        <v>3.7</v>
      </c>
      <c r="W2198" s="31">
        <f>_xlfn.XLOOKUP(A2198,Source_data!A:A,Source_data!B:B)</f>
        <v>46098</v>
      </c>
    </row>
    <row r="2199" spans="1:23" x14ac:dyDescent="0.3">
      <c r="A2199" s="4" t="s">
        <v>2288</v>
      </c>
      <c r="B2199" s="1">
        <f>_xlfn.XLOOKUP(A2199,bank_source_transactions__1[transaction_id],bank_source_transactions__1[amount_inr])</f>
        <v>3638.26</v>
      </c>
      <c r="C2199" s="1">
        <f>_xlfn.XLOOKUP(A2199,Processed_data!A:A,Processed_data!F:F)</f>
        <v>3638.26</v>
      </c>
      <c r="D2199" s="1" t="str">
        <f>_xlfn.XLOOKUP(A2199,bank_source_transactions__1[transaction_id],bank_source_transactions__1[transaction_status])</f>
        <v>SUCCESS</v>
      </c>
      <c r="E2199" s="1" t="str">
        <f>_xlfn.XLOOKUP(A2199,Processed_data!A:A,Processed_data!G:G)</f>
        <v>SUCCESS</v>
      </c>
      <c r="F2199" s="1">
        <f>COUNTIF(bank_processed_transactions[transaction_id],A2199)</f>
        <v>1</v>
      </c>
      <c r="G2199" s="1" t="str">
        <f t="shared" si="340"/>
        <v>found</v>
      </c>
      <c r="H2199" s="1" t="str">
        <f t="shared" si="341"/>
        <v>Not Duplicate</v>
      </c>
      <c r="I2199" s="1" t="str">
        <f t="shared" si="342"/>
        <v>match</v>
      </c>
      <c r="J2199" s="1" t="str">
        <f t="shared" si="343"/>
        <v>match</v>
      </c>
      <c r="K2199" s="1">
        <f t="shared" si="344"/>
        <v>0</v>
      </c>
      <c r="L2199" s="2">
        <f>IF(F2199=0,"not processed",_xlfn.MINIFS(Processed_data!H:H,Processed_data!A:A,A2199))</f>
        <v>46093</v>
      </c>
      <c r="M2199" s="1">
        <f>IF(F2199=0,"not processed",ABS(bank_source_transactions__1[[#This Row],[transaction_date]]-Reconciliation!L2199))</f>
        <v>1</v>
      </c>
      <c r="N2199" s="1" t="str" cm="1">
        <f t="array" ref="N2199">_xlfn.IFS(M2199="not Processed", "Not Processed",M2199&gt;2,"SLA Breached",M2199&lt;=2,"Within SLA")</f>
        <v>Within SLA</v>
      </c>
      <c r="O2199" s="1" t="str">
        <f>_xlfn.XLOOKUP(A2199,Source_data!A:A,Source_data!D:D)</f>
        <v>IMPS</v>
      </c>
      <c r="P2199" s="1">
        <f t="shared" si="345"/>
        <v>0</v>
      </c>
      <c r="Q2199" s="1">
        <f t="shared" si="346"/>
        <v>0</v>
      </c>
      <c r="R2199" s="1">
        <f t="shared" si="347"/>
        <v>0</v>
      </c>
      <c r="S2199" s="1">
        <f t="shared" si="348"/>
        <v>0</v>
      </c>
      <c r="T2199" s="1">
        <f t="shared" si="349"/>
        <v>0</v>
      </c>
      <c r="U2199" s="1" t="str">
        <f>_xlfn.XLOOKUP(Table3[[#This Row],[Transaction ID]],Source_data!A:A,Source_data!E:E)</f>
        <v>Hyderabad</v>
      </c>
      <c r="V2199" s="1">
        <f>_xlfn.IFNA(_xlfn.XLOOKUP(A2199,bank_processed_transactions[transaction_id],bank_processed_transactions[processing_minutes]),"")</f>
        <v>23.6</v>
      </c>
      <c r="W2199" s="31">
        <f>_xlfn.XLOOKUP(A2199,Source_data!A:A,Source_data!B:B)</f>
        <v>46092</v>
      </c>
    </row>
    <row r="2200" spans="1:23" x14ac:dyDescent="0.3">
      <c r="A2200" s="3" t="s">
        <v>490</v>
      </c>
      <c r="B2200" s="1">
        <f>_xlfn.XLOOKUP(A2200,bank_source_transactions__1[transaction_id],bank_source_transactions__1[amount_inr])</f>
        <v>1543.71</v>
      </c>
      <c r="C2200" s="1">
        <f>_xlfn.XLOOKUP(A2200,Processed_data!A:A,Processed_data!F:F)</f>
        <v>1543.71</v>
      </c>
      <c r="D2200" s="1" t="str">
        <f>_xlfn.XLOOKUP(A2200,bank_source_transactions__1[transaction_id],bank_source_transactions__1[transaction_status])</f>
        <v>SUCCESS</v>
      </c>
      <c r="E2200" s="1" t="str">
        <f>_xlfn.XLOOKUP(A2200,Processed_data!A:A,Processed_data!G:G)</f>
        <v>SUCCESS</v>
      </c>
      <c r="F2200" s="1">
        <f>COUNTIF(bank_processed_transactions[transaction_id],A2200)</f>
        <v>1</v>
      </c>
      <c r="G2200" s="1" t="str">
        <f t="shared" si="340"/>
        <v>found</v>
      </c>
      <c r="H2200" s="1" t="str">
        <f t="shared" si="341"/>
        <v>Not Duplicate</v>
      </c>
      <c r="I2200" s="1" t="str">
        <f t="shared" si="342"/>
        <v>match</v>
      </c>
      <c r="J2200" s="1" t="str">
        <f t="shared" si="343"/>
        <v>match</v>
      </c>
      <c r="K2200" s="1">
        <f t="shared" si="344"/>
        <v>0</v>
      </c>
      <c r="L2200" s="2">
        <f>IF(F2200=0,"not processed",_xlfn.MINIFS(Processed_data!H:H,Processed_data!A:A,A2200))</f>
        <v>46033</v>
      </c>
      <c r="M2200" s="1">
        <f>IF(F2200=0,"not processed",ABS(bank_source_transactions__1[[#This Row],[transaction_date]]-Reconciliation!L2200))</f>
        <v>2</v>
      </c>
      <c r="N2200" s="1" t="str" cm="1">
        <f t="array" ref="N2200">_xlfn.IFS(M2200="not Processed", "Not Processed",M2200&gt;2,"SLA Breached",M2200&lt;=2,"Within SLA")</f>
        <v>Within SLA</v>
      </c>
      <c r="O2200" s="1" t="str">
        <f>_xlfn.XLOOKUP(A2200,Source_data!A:A,Source_data!D:D)</f>
        <v>NEFT</v>
      </c>
      <c r="P2200" s="1">
        <f t="shared" si="345"/>
        <v>0</v>
      </c>
      <c r="Q2200" s="1">
        <f t="shared" si="346"/>
        <v>0</v>
      </c>
      <c r="R2200" s="1">
        <f t="shared" si="347"/>
        <v>0</v>
      </c>
      <c r="S2200" s="1">
        <f t="shared" si="348"/>
        <v>0</v>
      </c>
      <c r="T2200" s="1">
        <f t="shared" si="349"/>
        <v>0</v>
      </c>
      <c r="U2200" s="1" t="str">
        <f>_xlfn.XLOOKUP(Table3[[#This Row],[Transaction ID]],Source_data!A:A,Source_data!E:E)</f>
        <v>Pune</v>
      </c>
      <c r="V2200" s="1">
        <f>_xlfn.IFNA(_xlfn.XLOOKUP(A2200,bank_processed_transactions[transaction_id],bank_processed_transactions[processing_minutes]),"")</f>
        <v>2.8</v>
      </c>
      <c r="W2200" s="31">
        <f>_xlfn.XLOOKUP(A2200,Source_data!A:A,Source_data!B:B)</f>
        <v>46031</v>
      </c>
    </row>
    <row r="2201" spans="1:23" x14ac:dyDescent="0.3">
      <c r="A2201" s="4" t="s">
        <v>679</v>
      </c>
      <c r="B2201" s="1">
        <f>_xlfn.XLOOKUP(A2201,bank_source_transactions__1[transaction_id],bank_source_transactions__1[amount_inr])</f>
        <v>2438.29</v>
      </c>
      <c r="C2201" s="1">
        <f>_xlfn.XLOOKUP(A2201,Processed_data!A:A,Processed_data!F:F)</f>
        <v>2438.29</v>
      </c>
      <c r="D2201" s="1" t="str">
        <f>_xlfn.XLOOKUP(A2201,bank_source_transactions__1[transaction_id],bank_source_transactions__1[transaction_status])</f>
        <v>SUCCESS</v>
      </c>
      <c r="E2201" s="1" t="str">
        <f>_xlfn.XLOOKUP(A2201,Processed_data!A:A,Processed_data!G:G)</f>
        <v>SUCCESS</v>
      </c>
      <c r="F2201" s="1">
        <f>COUNTIF(bank_processed_transactions[transaction_id],A2201)</f>
        <v>1</v>
      </c>
      <c r="G2201" s="1" t="str">
        <f t="shared" si="340"/>
        <v>found</v>
      </c>
      <c r="H2201" s="1" t="str">
        <f t="shared" si="341"/>
        <v>Not Duplicate</v>
      </c>
      <c r="I2201" s="1" t="str">
        <f t="shared" si="342"/>
        <v>match</v>
      </c>
      <c r="J2201" s="1" t="str">
        <f t="shared" si="343"/>
        <v>match</v>
      </c>
      <c r="K2201" s="1">
        <f t="shared" si="344"/>
        <v>0</v>
      </c>
      <c r="L2201" s="2">
        <f>IF(F2201=0,"not processed",_xlfn.MINIFS(Processed_data!H:H,Processed_data!A:A,A2201))</f>
        <v>46039</v>
      </c>
      <c r="M2201" s="1">
        <f>IF(F2201=0,"not processed",ABS(bank_source_transactions__1[[#This Row],[transaction_date]]-Reconciliation!L2201))</f>
        <v>1</v>
      </c>
      <c r="N2201" s="1" t="str" cm="1">
        <f t="array" ref="N2201">_xlfn.IFS(M2201="not Processed", "Not Processed",M2201&gt;2,"SLA Breached",M2201&lt;=2,"Within SLA")</f>
        <v>Within SLA</v>
      </c>
      <c r="O2201" s="1" t="str">
        <f>_xlfn.XLOOKUP(A2201,Source_data!A:A,Source_data!D:D)</f>
        <v>CARD</v>
      </c>
      <c r="P2201" s="1">
        <f t="shared" si="345"/>
        <v>0</v>
      </c>
      <c r="Q2201" s="1">
        <f t="shared" si="346"/>
        <v>0</v>
      </c>
      <c r="R2201" s="1">
        <f t="shared" si="347"/>
        <v>0</v>
      </c>
      <c r="S2201" s="1">
        <f t="shared" si="348"/>
        <v>0</v>
      </c>
      <c r="T2201" s="1">
        <f t="shared" si="349"/>
        <v>0</v>
      </c>
      <c r="U2201" s="1" t="str">
        <f>_xlfn.XLOOKUP(Table3[[#This Row],[Transaction ID]],Source_data!A:A,Source_data!E:E)</f>
        <v>Bengaluru</v>
      </c>
      <c r="V2201" s="1">
        <f>_xlfn.IFNA(_xlfn.XLOOKUP(A2201,bank_processed_transactions[transaction_id],bank_processed_transactions[processing_minutes]),"")</f>
        <v>17.5</v>
      </c>
      <c r="W2201" s="31">
        <f>_xlfn.XLOOKUP(A2201,Source_data!A:A,Source_data!B:B)</f>
        <v>46038</v>
      </c>
    </row>
    <row r="2202" spans="1:23" x14ac:dyDescent="0.3">
      <c r="A2202" s="3" t="s">
        <v>3484</v>
      </c>
      <c r="B2202" s="1">
        <f>_xlfn.XLOOKUP(A2202,bank_source_transactions__1[transaction_id],bank_source_transactions__1[amount_inr])</f>
        <v>889.34</v>
      </c>
      <c r="C2202" s="1">
        <f>_xlfn.XLOOKUP(A2202,Processed_data!A:A,Processed_data!F:F)</f>
        <v>889.34</v>
      </c>
      <c r="D2202" s="1" t="str">
        <f>_xlfn.XLOOKUP(A2202,bank_source_transactions__1[transaction_id],bank_source_transactions__1[transaction_status])</f>
        <v>SUCCESS</v>
      </c>
      <c r="E2202" s="1" t="str">
        <f>_xlfn.XLOOKUP(A2202,Processed_data!A:A,Processed_data!G:G)</f>
        <v>SUCCESS</v>
      </c>
      <c r="F2202" s="1">
        <f>COUNTIF(bank_processed_transactions[transaction_id],A2202)</f>
        <v>1</v>
      </c>
      <c r="G2202" s="1" t="str">
        <f t="shared" si="340"/>
        <v>found</v>
      </c>
      <c r="H2202" s="1" t="str">
        <f t="shared" si="341"/>
        <v>Not Duplicate</v>
      </c>
      <c r="I2202" s="1" t="str">
        <f t="shared" si="342"/>
        <v>match</v>
      </c>
      <c r="J2202" s="1" t="str">
        <f t="shared" si="343"/>
        <v>match</v>
      </c>
      <c r="K2202" s="1">
        <f t="shared" si="344"/>
        <v>0</v>
      </c>
      <c r="L2202" s="2">
        <f>IF(F2202=0,"not processed",_xlfn.MINIFS(Processed_data!H:H,Processed_data!A:A,A2202))</f>
        <v>46074</v>
      </c>
      <c r="M2202" s="1">
        <f>IF(F2202=0,"not processed",ABS(bank_source_transactions__1[[#This Row],[transaction_date]]-Reconciliation!L2202))</f>
        <v>3</v>
      </c>
      <c r="N2202" s="1" t="str" cm="1">
        <f t="array" ref="N2202">_xlfn.IFS(M2202="not Processed", "Not Processed",M2202&gt;2,"SLA Breached",M2202&lt;=2,"Within SLA")</f>
        <v>SLA Breached</v>
      </c>
      <c r="O2202" s="1" t="str">
        <f>_xlfn.XLOOKUP(A2202,Source_data!A:A,Source_data!D:D)</f>
        <v>UPI</v>
      </c>
      <c r="P2202" s="1">
        <f t="shared" si="345"/>
        <v>0</v>
      </c>
      <c r="Q2202" s="1">
        <f t="shared" si="346"/>
        <v>0</v>
      </c>
      <c r="R2202" s="1">
        <f t="shared" si="347"/>
        <v>0</v>
      </c>
      <c r="S2202" s="1">
        <f t="shared" si="348"/>
        <v>0</v>
      </c>
      <c r="T2202" s="1">
        <f t="shared" si="349"/>
        <v>1</v>
      </c>
      <c r="U2202" s="1" t="str">
        <f>_xlfn.XLOOKUP(Table3[[#This Row],[Transaction ID]],Source_data!A:A,Source_data!E:E)</f>
        <v>Bengaluru</v>
      </c>
      <c r="V2202" s="1">
        <f>_xlfn.IFNA(_xlfn.XLOOKUP(A2202,bank_processed_transactions[transaction_id],bank_processed_transactions[processing_minutes]),"")</f>
        <v>7.3</v>
      </c>
      <c r="W2202" s="31">
        <f>_xlfn.XLOOKUP(A2202,Source_data!A:A,Source_data!B:B)</f>
        <v>46071</v>
      </c>
    </row>
    <row r="2203" spans="1:23" x14ac:dyDescent="0.3">
      <c r="A2203" s="4" t="s">
        <v>2557</v>
      </c>
      <c r="B2203" s="1">
        <f>_xlfn.XLOOKUP(A2203,bank_source_transactions__1[transaction_id],bank_source_transactions__1[amount_inr])</f>
        <v>8459.9</v>
      </c>
      <c r="C2203" s="1">
        <f>_xlfn.XLOOKUP(A2203,Processed_data!A:A,Processed_data!F:F)</f>
        <v>8459.9</v>
      </c>
      <c r="D2203" s="1" t="str">
        <f>_xlfn.XLOOKUP(A2203,bank_source_transactions__1[transaction_id],bank_source_transactions__1[transaction_status])</f>
        <v>SUCCESS</v>
      </c>
      <c r="E2203" s="1" t="str">
        <f>_xlfn.XLOOKUP(A2203,Processed_data!A:A,Processed_data!G:G)</f>
        <v>SUCCESS</v>
      </c>
      <c r="F2203" s="1">
        <f>COUNTIF(bank_processed_transactions[transaction_id],A2203)</f>
        <v>1</v>
      </c>
      <c r="G2203" s="1" t="str">
        <f t="shared" si="340"/>
        <v>found</v>
      </c>
      <c r="H2203" s="1" t="str">
        <f t="shared" si="341"/>
        <v>Not Duplicate</v>
      </c>
      <c r="I2203" s="1" t="str">
        <f t="shared" si="342"/>
        <v>match</v>
      </c>
      <c r="J2203" s="1" t="str">
        <f t="shared" si="343"/>
        <v>match</v>
      </c>
      <c r="K2203" s="1">
        <f t="shared" si="344"/>
        <v>0</v>
      </c>
      <c r="L2203" s="2">
        <f>IF(F2203=0,"not processed",_xlfn.MINIFS(Processed_data!H:H,Processed_data!A:A,A2203))</f>
        <v>46057</v>
      </c>
      <c r="M2203" s="1">
        <f>IF(F2203=0,"not processed",ABS(bank_source_transactions__1[[#This Row],[transaction_date]]-Reconciliation!L2203))</f>
        <v>2</v>
      </c>
      <c r="N2203" s="1" t="str" cm="1">
        <f t="array" ref="N2203">_xlfn.IFS(M2203="not Processed", "Not Processed",M2203&gt;2,"SLA Breached",M2203&lt;=2,"Within SLA")</f>
        <v>Within SLA</v>
      </c>
      <c r="O2203" s="1" t="str">
        <f>_xlfn.XLOOKUP(A2203,Source_data!A:A,Source_data!D:D)</f>
        <v>IMPS</v>
      </c>
      <c r="P2203" s="1">
        <f t="shared" si="345"/>
        <v>0</v>
      </c>
      <c r="Q2203" s="1">
        <f t="shared" si="346"/>
        <v>0</v>
      </c>
      <c r="R2203" s="1">
        <f t="shared" si="347"/>
        <v>0</v>
      </c>
      <c r="S2203" s="1">
        <f t="shared" si="348"/>
        <v>0</v>
      </c>
      <c r="T2203" s="1">
        <f t="shared" si="349"/>
        <v>0</v>
      </c>
      <c r="U2203" s="1" t="str">
        <f>_xlfn.XLOOKUP(Table3[[#This Row],[Transaction ID]],Source_data!A:A,Source_data!E:E)</f>
        <v>Mumbai</v>
      </c>
      <c r="V2203" s="1">
        <f>_xlfn.IFNA(_xlfn.XLOOKUP(A2203,bank_processed_transactions[transaction_id],bank_processed_transactions[processing_minutes]),"")</f>
        <v>8.3000000000000007</v>
      </c>
      <c r="W2203" s="31">
        <f>_xlfn.XLOOKUP(A2203,Source_data!A:A,Source_data!B:B)</f>
        <v>46055</v>
      </c>
    </row>
    <row r="2204" spans="1:23" x14ac:dyDescent="0.3">
      <c r="A2204" s="3" t="s">
        <v>2373</v>
      </c>
      <c r="B2204" s="1">
        <f>_xlfn.XLOOKUP(A2204,bank_source_transactions__1[transaction_id],bank_source_transactions__1[amount_inr])</f>
        <v>13270.85</v>
      </c>
      <c r="C2204" s="1">
        <f>_xlfn.XLOOKUP(A2204,Processed_data!A:A,Processed_data!F:F)</f>
        <v>13270.85</v>
      </c>
      <c r="D2204" s="1" t="str">
        <f>_xlfn.XLOOKUP(A2204,bank_source_transactions__1[transaction_id],bank_source_transactions__1[transaction_status])</f>
        <v>SUCCESS</v>
      </c>
      <c r="E2204" s="1" t="str">
        <f>_xlfn.XLOOKUP(A2204,Processed_data!A:A,Processed_data!G:G)</f>
        <v>SUCCESS</v>
      </c>
      <c r="F2204" s="1">
        <f>COUNTIF(bank_processed_transactions[transaction_id],A2204)</f>
        <v>1</v>
      </c>
      <c r="G2204" s="1" t="str">
        <f t="shared" si="340"/>
        <v>found</v>
      </c>
      <c r="H2204" s="1" t="str">
        <f t="shared" si="341"/>
        <v>Not Duplicate</v>
      </c>
      <c r="I2204" s="1" t="str">
        <f t="shared" si="342"/>
        <v>match</v>
      </c>
      <c r="J2204" s="1" t="str">
        <f t="shared" si="343"/>
        <v>match</v>
      </c>
      <c r="K2204" s="1">
        <f t="shared" si="344"/>
        <v>0</v>
      </c>
      <c r="L2204" s="2">
        <f>IF(F2204=0,"not processed",_xlfn.MINIFS(Processed_data!H:H,Processed_data!A:A,A2204))</f>
        <v>46037</v>
      </c>
      <c r="M2204" s="1">
        <f>IF(F2204=0,"not processed",ABS(bank_source_transactions__1[[#This Row],[transaction_date]]-Reconciliation!L2204))</f>
        <v>2</v>
      </c>
      <c r="N2204" s="1" t="str" cm="1">
        <f t="array" ref="N2204">_xlfn.IFS(M2204="not Processed", "Not Processed",M2204&gt;2,"SLA Breached",M2204&lt;=2,"Within SLA")</f>
        <v>Within SLA</v>
      </c>
      <c r="O2204" s="1" t="str">
        <f>_xlfn.XLOOKUP(A2204,Source_data!A:A,Source_data!D:D)</f>
        <v>UPI</v>
      </c>
      <c r="P2204" s="1">
        <f t="shared" si="345"/>
        <v>0</v>
      </c>
      <c r="Q2204" s="1">
        <f t="shared" si="346"/>
        <v>0</v>
      </c>
      <c r="R2204" s="1">
        <f t="shared" si="347"/>
        <v>0</v>
      </c>
      <c r="S2204" s="1">
        <f t="shared" si="348"/>
        <v>0</v>
      </c>
      <c r="T2204" s="1">
        <f t="shared" si="349"/>
        <v>0</v>
      </c>
      <c r="U2204" s="1" t="str">
        <f>_xlfn.XLOOKUP(Table3[[#This Row],[Transaction ID]],Source_data!A:A,Source_data!E:E)</f>
        <v>Hyderabad</v>
      </c>
      <c r="V2204" s="1">
        <f>_xlfn.IFNA(_xlfn.XLOOKUP(A2204,bank_processed_transactions[transaction_id],bank_processed_transactions[processing_minutes]),"")</f>
        <v>59.3</v>
      </c>
      <c r="W2204" s="31">
        <f>_xlfn.XLOOKUP(A2204,Source_data!A:A,Source_data!B:B)</f>
        <v>46035</v>
      </c>
    </row>
    <row r="2205" spans="1:23" x14ac:dyDescent="0.3">
      <c r="A2205" s="4" t="s">
        <v>2777</v>
      </c>
      <c r="B2205" s="1">
        <f>_xlfn.XLOOKUP(A2205,bank_source_transactions__1[transaction_id],bank_source_transactions__1[amount_inr])</f>
        <v>6143.1</v>
      </c>
      <c r="C2205" s="1">
        <f>_xlfn.XLOOKUP(A2205,Processed_data!A:A,Processed_data!F:F)</f>
        <v>6143.1</v>
      </c>
      <c r="D2205" s="1" t="str">
        <f>_xlfn.XLOOKUP(A2205,bank_source_transactions__1[transaction_id],bank_source_transactions__1[transaction_status])</f>
        <v>SUCCESS</v>
      </c>
      <c r="E2205" s="1" t="str">
        <f>_xlfn.XLOOKUP(A2205,Processed_data!A:A,Processed_data!G:G)</f>
        <v>SUCCESS</v>
      </c>
      <c r="F2205" s="1">
        <f>COUNTIF(bank_processed_transactions[transaction_id],A2205)</f>
        <v>1</v>
      </c>
      <c r="G2205" s="1" t="str">
        <f t="shared" si="340"/>
        <v>found</v>
      </c>
      <c r="H2205" s="1" t="str">
        <f t="shared" si="341"/>
        <v>Not Duplicate</v>
      </c>
      <c r="I2205" s="1" t="str">
        <f t="shared" si="342"/>
        <v>match</v>
      </c>
      <c r="J2205" s="1" t="str">
        <f t="shared" si="343"/>
        <v>match</v>
      </c>
      <c r="K2205" s="1">
        <f t="shared" si="344"/>
        <v>0</v>
      </c>
      <c r="L2205" s="2">
        <f>IF(F2205=0,"not processed",_xlfn.MINIFS(Processed_data!H:H,Processed_data!A:A,A2205))</f>
        <v>46093</v>
      </c>
      <c r="M2205" s="1">
        <f>IF(F2205=0,"not processed",ABS(bank_source_transactions__1[[#This Row],[transaction_date]]-Reconciliation!L2205))</f>
        <v>1</v>
      </c>
      <c r="N2205" s="1" t="str" cm="1">
        <f t="array" ref="N2205">_xlfn.IFS(M2205="not Processed", "Not Processed",M2205&gt;2,"SLA Breached",M2205&lt;=2,"Within SLA")</f>
        <v>Within SLA</v>
      </c>
      <c r="O2205" s="1" t="str">
        <f>_xlfn.XLOOKUP(A2205,Source_data!A:A,Source_data!D:D)</f>
        <v>NEFT</v>
      </c>
      <c r="P2205" s="1">
        <f t="shared" si="345"/>
        <v>0</v>
      </c>
      <c r="Q2205" s="1">
        <f t="shared" si="346"/>
        <v>0</v>
      </c>
      <c r="R2205" s="1">
        <f t="shared" si="347"/>
        <v>0</v>
      </c>
      <c r="S2205" s="1">
        <f t="shared" si="348"/>
        <v>0</v>
      </c>
      <c r="T2205" s="1">
        <f t="shared" si="349"/>
        <v>0</v>
      </c>
      <c r="U2205" s="1" t="str">
        <f>_xlfn.XLOOKUP(Table3[[#This Row],[Transaction ID]],Source_data!A:A,Source_data!E:E)</f>
        <v>Hyderabad</v>
      </c>
      <c r="V2205" s="1">
        <f>_xlfn.IFNA(_xlfn.XLOOKUP(A2205,bank_processed_transactions[transaction_id],bank_processed_transactions[processing_minutes]),"")</f>
        <v>30.4</v>
      </c>
      <c r="W2205" s="31">
        <f>_xlfn.XLOOKUP(A2205,Source_data!A:A,Source_data!B:B)</f>
        <v>46092</v>
      </c>
    </row>
    <row r="2206" spans="1:23" x14ac:dyDescent="0.3">
      <c r="A2206" s="3" t="s">
        <v>3997</v>
      </c>
      <c r="B2206" s="1">
        <f>_xlfn.XLOOKUP(A2206,bank_source_transactions__1[transaction_id],bank_source_transactions__1[amount_inr])</f>
        <v>2464.8000000000002</v>
      </c>
      <c r="C2206" s="1">
        <f>_xlfn.XLOOKUP(A2206,Processed_data!A:A,Processed_data!F:F)</f>
        <v>2464.8000000000002</v>
      </c>
      <c r="D2206" s="1" t="str">
        <f>_xlfn.XLOOKUP(A2206,bank_source_transactions__1[transaction_id],bank_source_transactions__1[transaction_status])</f>
        <v>FAILED</v>
      </c>
      <c r="E2206" s="1" t="str">
        <f>_xlfn.XLOOKUP(A2206,Processed_data!A:A,Processed_data!G:G)</f>
        <v>FAILED</v>
      </c>
      <c r="F2206" s="1">
        <f>COUNTIF(bank_processed_transactions[transaction_id],A2206)</f>
        <v>1</v>
      </c>
      <c r="G2206" s="1" t="str">
        <f t="shared" si="340"/>
        <v>found</v>
      </c>
      <c r="H2206" s="1" t="str">
        <f t="shared" si="341"/>
        <v>Not Duplicate</v>
      </c>
      <c r="I2206" s="1" t="str">
        <f t="shared" si="342"/>
        <v>match</v>
      </c>
      <c r="J2206" s="1" t="str">
        <f t="shared" si="343"/>
        <v>match</v>
      </c>
      <c r="K2206" s="1">
        <f t="shared" si="344"/>
        <v>0</v>
      </c>
      <c r="L2206" s="2">
        <f>IF(F2206=0,"not processed",_xlfn.MINIFS(Processed_data!H:H,Processed_data!A:A,A2206))</f>
        <v>46111</v>
      </c>
      <c r="M2206" s="1">
        <f>IF(F2206=0,"not processed",ABS(bank_source_transactions__1[[#This Row],[transaction_date]]-Reconciliation!L2206))</f>
        <v>1</v>
      </c>
      <c r="N2206" s="1" t="str" cm="1">
        <f t="array" ref="N2206">_xlfn.IFS(M2206="not Processed", "Not Processed",M2206&gt;2,"SLA Breached",M2206&lt;=2,"Within SLA")</f>
        <v>Within SLA</v>
      </c>
      <c r="O2206" s="1" t="str">
        <f>_xlfn.XLOOKUP(A2206,Source_data!A:A,Source_data!D:D)</f>
        <v>NEFT</v>
      </c>
      <c r="P2206" s="1">
        <f t="shared" si="345"/>
        <v>0</v>
      </c>
      <c r="Q2206" s="1">
        <f t="shared" si="346"/>
        <v>0</v>
      </c>
      <c r="R2206" s="1">
        <f t="shared" si="347"/>
        <v>0</v>
      </c>
      <c r="S2206" s="1">
        <f t="shared" si="348"/>
        <v>0</v>
      </c>
      <c r="T2206" s="1">
        <f t="shared" si="349"/>
        <v>0</v>
      </c>
      <c r="U2206" s="1" t="str">
        <f>_xlfn.XLOOKUP(Table3[[#This Row],[Transaction ID]],Source_data!A:A,Source_data!E:E)</f>
        <v>Hyderabad</v>
      </c>
      <c r="V2206" s="1">
        <f>_xlfn.IFNA(_xlfn.XLOOKUP(A2206,bank_processed_transactions[transaction_id],bank_processed_transactions[processing_minutes]),"")</f>
        <v>61.7</v>
      </c>
      <c r="W2206" s="31">
        <f>_xlfn.XLOOKUP(A2206,Source_data!A:A,Source_data!B:B)</f>
        <v>46110</v>
      </c>
    </row>
    <row r="2207" spans="1:23" x14ac:dyDescent="0.3">
      <c r="A2207" s="4" t="s">
        <v>1054</v>
      </c>
      <c r="B2207" s="1">
        <f>_xlfn.XLOOKUP(A2207,bank_source_transactions__1[transaction_id],bank_source_transactions__1[amount_inr])</f>
        <v>19862.54</v>
      </c>
      <c r="C2207" s="1">
        <f>_xlfn.XLOOKUP(A2207,Processed_data!A:A,Processed_data!F:F)</f>
        <v>19862.54</v>
      </c>
      <c r="D2207" s="1" t="str">
        <f>_xlfn.XLOOKUP(A2207,bank_source_transactions__1[transaction_id],bank_source_transactions__1[transaction_status])</f>
        <v>SUCCESS</v>
      </c>
      <c r="E2207" s="1" t="str">
        <f>_xlfn.XLOOKUP(A2207,Processed_data!A:A,Processed_data!G:G)</f>
        <v>SUCCESS</v>
      </c>
      <c r="F2207" s="1">
        <f>COUNTIF(bank_processed_transactions[transaction_id],A2207)</f>
        <v>1</v>
      </c>
      <c r="G2207" s="1" t="str">
        <f t="shared" si="340"/>
        <v>found</v>
      </c>
      <c r="H2207" s="1" t="str">
        <f t="shared" si="341"/>
        <v>Not Duplicate</v>
      </c>
      <c r="I2207" s="1" t="str">
        <f t="shared" si="342"/>
        <v>match</v>
      </c>
      <c r="J2207" s="1" t="str">
        <f t="shared" si="343"/>
        <v>match</v>
      </c>
      <c r="K2207" s="1">
        <f t="shared" si="344"/>
        <v>0</v>
      </c>
      <c r="L2207" s="2">
        <f>IF(F2207=0,"not processed",_xlfn.MINIFS(Processed_data!H:H,Processed_data!A:A,A2207))</f>
        <v>46037</v>
      </c>
      <c r="M2207" s="1">
        <f>IF(F2207=0,"not processed",ABS(bank_source_transactions__1[[#This Row],[transaction_date]]-Reconciliation!L2207))</f>
        <v>3</v>
      </c>
      <c r="N2207" s="1" t="str" cm="1">
        <f t="array" ref="N2207">_xlfn.IFS(M2207="not Processed", "Not Processed",M2207&gt;2,"SLA Breached",M2207&lt;=2,"Within SLA")</f>
        <v>SLA Breached</v>
      </c>
      <c r="O2207" s="1" t="str">
        <f>_xlfn.XLOOKUP(A2207,Source_data!A:A,Source_data!D:D)</f>
        <v>NEFT</v>
      </c>
      <c r="P2207" s="1">
        <f t="shared" si="345"/>
        <v>0</v>
      </c>
      <c r="Q2207" s="1">
        <f t="shared" si="346"/>
        <v>0</v>
      </c>
      <c r="R2207" s="1">
        <f t="shared" si="347"/>
        <v>0</v>
      </c>
      <c r="S2207" s="1">
        <f t="shared" si="348"/>
        <v>0</v>
      </c>
      <c r="T2207" s="1">
        <f t="shared" si="349"/>
        <v>1</v>
      </c>
      <c r="U2207" s="1" t="str">
        <f>_xlfn.XLOOKUP(Table3[[#This Row],[Transaction ID]],Source_data!A:A,Source_data!E:E)</f>
        <v>Hyderabad</v>
      </c>
      <c r="V2207" s="1">
        <f>_xlfn.IFNA(_xlfn.XLOOKUP(A2207,bank_processed_transactions[transaction_id],bank_processed_transactions[processing_minutes]),"")</f>
        <v>23.9</v>
      </c>
      <c r="W2207" s="31">
        <f>_xlfn.XLOOKUP(A2207,Source_data!A:A,Source_data!B:B)</f>
        <v>46034</v>
      </c>
    </row>
    <row r="2208" spans="1:23" x14ac:dyDescent="0.3">
      <c r="A2208" s="3" t="s">
        <v>3442</v>
      </c>
      <c r="B2208" s="1">
        <f>_xlfn.XLOOKUP(A2208,bank_source_transactions__1[transaction_id],bank_source_transactions__1[amount_inr])</f>
        <v>1537.55</v>
      </c>
      <c r="C2208" s="1">
        <f>_xlfn.XLOOKUP(A2208,Processed_data!A:A,Processed_data!F:F)</f>
        <v>1537.55</v>
      </c>
      <c r="D2208" s="1" t="str">
        <f>_xlfn.XLOOKUP(A2208,bank_source_transactions__1[transaction_id],bank_source_transactions__1[transaction_status])</f>
        <v>SUCCESS</v>
      </c>
      <c r="E2208" s="1" t="str">
        <f>_xlfn.XLOOKUP(A2208,Processed_data!A:A,Processed_data!G:G)</f>
        <v>FAILED</v>
      </c>
      <c r="F2208" s="1">
        <f>COUNTIF(bank_processed_transactions[transaction_id],A2208)</f>
        <v>1</v>
      </c>
      <c r="G2208" s="1" t="str">
        <f t="shared" si="340"/>
        <v>found</v>
      </c>
      <c r="H2208" s="1" t="str">
        <f t="shared" si="341"/>
        <v>Not Duplicate</v>
      </c>
      <c r="I2208" s="1" t="str">
        <f t="shared" si="342"/>
        <v>match</v>
      </c>
      <c r="J2208" s="1" t="str">
        <f t="shared" si="343"/>
        <v>mismatch</v>
      </c>
      <c r="K2208" s="1">
        <f t="shared" si="344"/>
        <v>0</v>
      </c>
      <c r="L2208" s="2">
        <f>IF(F2208=0,"not processed",_xlfn.MINIFS(Processed_data!H:H,Processed_data!A:A,A2208))</f>
        <v>46083</v>
      </c>
      <c r="M2208" s="1">
        <f>IF(F2208=0,"not processed",ABS(bank_source_transactions__1[[#This Row],[transaction_date]]-Reconciliation!L2208))</f>
        <v>2</v>
      </c>
      <c r="N2208" s="1" t="str" cm="1">
        <f t="array" ref="N2208">_xlfn.IFS(M2208="not Processed", "Not Processed",M2208&gt;2,"SLA Breached",M2208&lt;=2,"Within SLA")</f>
        <v>Within SLA</v>
      </c>
      <c r="O2208" s="1" t="str">
        <f>_xlfn.XLOOKUP(A2208,Source_data!A:A,Source_data!D:D)</f>
        <v>NEFT</v>
      </c>
      <c r="P2208" s="1">
        <f t="shared" si="345"/>
        <v>0</v>
      </c>
      <c r="Q2208" s="1">
        <f t="shared" si="346"/>
        <v>0</v>
      </c>
      <c r="R2208" s="1">
        <f t="shared" si="347"/>
        <v>0</v>
      </c>
      <c r="S2208" s="1">
        <f t="shared" si="348"/>
        <v>1</v>
      </c>
      <c r="T2208" s="1">
        <f t="shared" si="349"/>
        <v>0</v>
      </c>
      <c r="U2208" s="1" t="str">
        <f>_xlfn.XLOOKUP(Table3[[#This Row],[Transaction ID]],Source_data!A:A,Source_data!E:E)</f>
        <v>Hyderabad</v>
      </c>
      <c r="V2208" s="1">
        <f>_xlfn.IFNA(_xlfn.XLOOKUP(A2208,bank_processed_transactions[transaction_id],bank_processed_transactions[processing_minutes]),"")</f>
        <v>7.7</v>
      </c>
      <c r="W2208" s="31">
        <f>_xlfn.XLOOKUP(A2208,Source_data!A:A,Source_data!B:B)</f>
        <v>46081</v>
      </c>
    </row>
    <row r="2209" spans="1:23" x14ac:dyDescent="0.3">
      <c r="A2209" s="4" t="s">
        <v>3416</v>
      </c>
      <c r="B2209" s="1">
        <f>_xlfn.XLOOKUP(A2209,bank_source_transactions__1[transaction_id],bank_source_transactions__1[amount_inr])</f>
        <v>3699.64</v>
      </c>
      <c r="C2209" s="1">
        <f>_xlfn.XLOOKUP(A2209,Processed_data!A:A,Processed_data!F:F)</f>
        <v>3699.64</v>
      </c>
      <c r="D2209" s="1" t="str">
        <f>_xlfn.XLOOKUP(A2209,bank_source_transactions__1[transaction_id],bank_source_transactions__1[transaction_status])</f>
        <v>SUCCESS</v>
      </c>
      <c r="E2209" s="1" t="str">
        <f>_xlfn.XLOOKUP(A2209,Processed_data!A:A,Processed_data!G:G)</f>
        <v>SUCCESS</v>
      </c>
      <c r="F2209" s="1">
        <f>COUNTIF(bank_processed_transactions[transaction_id],A2209)</f>
        <v>1</v>
      </c>
      <c r="G2209" s="1" t="str">
        <f t="shared" si="340"/>
        <v>found</v>
      </c>
      <c r="H2209" s="1" t="str">
        <f t="shared" si="341"/>
        <v>Not Duplicate</v>
      </c>
      <c r="I2209" s="1" t="str">
        <f t="shared" si="342"/>
        <v>match</v>
      </c>
      <c r="J2209" s="1" t="str">
        <f t="shared" si="343"/>
        <v>match</v>
      </c>
      <c r="K2209" s="1">
        <f t="shared" si="344"/>
        <v>0</v>
      </c>
      <c r="L2209" s="2">
        <f>IF(F2209=0,"not processed",_xlfn.MINIFS(Processed_data!H:H,Processed_data!A:A,A2209))</f>
        <v>46056</v>
      </c>
      <c r="M2209" s="1">
        <f>IF(F2209=0,"not processed",ABS(bank_source_transactions__1[[#This Row],[transaction_date]]-Reconciliation!L2209))</f>
        <v>2</v>
      </c>
      <c r="N2209" s="1" t="str" cm="1">
        <f t="array" ref="N2209">_xlfn.IFS(M2209="not Processed", "Not Processed",M2209&gt;2,"SLA Breached",M2209&lt;=2,"Within SLA")</f>
        <v>Within SLA</v>
      </c>
      <c r="O2209" s="1" t="str">
        <f>_xlfn.XLOOKUP(A2209,Source_data!A:A,Source_data!D:D)</f>
        <v>NEFT</v>
      </c>
      <c r="P2209" s="1">
        <f t="shared" si="345"/>
        <v>0</v>
      </c>
      <c r="Q2209" s="1">
        <f t="shared" si="346"/>
        <v>0</v>
      </c>
      <c r="R2209" s="1">
        <f t="shared" si="347"/>
        <v>0</v>
      </c>
      <c r="S2209" s="1">
        <f t="shared" si="348"/>
        <v>0</v>
      </c>
      <c r="T2209" s="1">
        <f t="shared" si="349"/>
        <v>0</v>
      </c>
      <c r="U2209" s="1" t="str">
        <f>_xlfn.XLOOKUP(Table3[[#This Row],[Transaction ID]],Source_data!A:A,Source_data!E:E)</f>
        <v>Bengaluru</v>
      </c>
      <c r="V2209" s="1">
        <f>_xlfn.IFNA(_xlfn.XLOOKUP(A2209,bank_processed_transactions[transaction_id],bank_processed_transactions[processing_minutes]),"")</f>
        <v>17.2</v>
      </c>
      <c r="W2209" s="31">
        <f>_xlfn.XLOOKUP(A2209,Source_data!A:A,Source_data!B:B)</f>
        <v>46054</v>
      </c>
    </row>
    <row r="2210" spans="1:23" x14ac:dyDescent="0.3">
      <c r="A2210" s="3" t="s">
        <v>2028</v>
      </c>
      <c r="B2210" s="1">
        <f>_xlfn.XLOOKUP(A2210,bank_source_transactions__1[transaction_id],bank_source_transactions__1[amount_inr])</f>
        <v>5373.28</v>
      </c>
      <c r="C2210" s="1">
        <f>_xlfn.XLOOKUP(A2210,Processed_data!A:A,Processed_data!F:F)</f>
        <v>5373.28</v>
      </c>
      <c r="D2210" s="1" t="str">
        <f>_xlfn.XLOOKUP(A2210,bank_source_transactions__1[transaction_id],bank_source_transactions__1[transaction_status])</f>
        <v>SUCCESS</v>
      </c>
      <c r="E2210" s="1" t="str">
        <f>_xlfn.XLOOKUP(A2210,Processed_data!A:A,Processed_data!G:G)</f>
        <v>SUCCESS</v>
      </c>
      <c r="F2210" s="1">
        <f>COUNTIF(bank_processed_transactions[transaction_id],A2210)</f>
        <v>1</v>
      </c>
      <c r="G2210" s="1" t="str">
        <f t="shared" si="340"/>
        <v>found</v>
      </c>
      <c r="H2210" s="1" t="str">
        <f t="shared" si="341"/>
        <v>Not Duplicate</v>
      </c>
      <c r="I2210" s="1" t="str">
        <f t="shared" si="342"/>
        <v>match</v>
      </c>
      <c r="J2210" s="1" t="str">
        <f t="shared" si="343"/>
        <v>match</v>
      </c>
      <c r="K2210" s="1">
        <f t="shared" si="344"/>
        <v>0</v>
      </c>
      <c r="L2210" s="2">
        <f>IF(F2210=0,"not processed",_xlfn.MINIFS(Processed_data!H:H,Processed_data!A:A,A2210))</f>
        <v>46114</v>
      </c>
      <c r="M2210" s="1">
        <f>IF(F2210=0,"not processed",ABS(bank_source_transactions__1[[#This Row],[transaction_date]]-Reconciliation!L2210))</f>
        <v>3</v>
      </c>
      <c r="N2210" s="1" t="str" cm="1">
        <f t="array" ref="N2210">_xlfn.IFS(M2210="not Processed", "Not Processed",M2210&gt;2,"SLA Breached",M2210&lt;=2,"Within SLA")</f>
        <v>SLA Breached</v>
      </c>
      <c r="O2210" s="1" t="str">
        <f>_xlfn.XLOOKUP(A2210,Source_data!A:A,Source_data!D:D)</f>
        <v>NEFT</v>
      </c>
      <c r="P2210" s="1">
        <f t="shared" si="345"/>
        <v>0</v>
      </c>
      <c r="Q2210" s="1">
        <f t="shared" si="346"/>
        <v>0</v>
      </c>
      <c r="R2210" s="1">
        <f t="shared" si="347"/>
        <v>0</v>
      </c>
      <c r="S2210" s="1">
        <f t="shared" si="348"/>
        <v>0</v>
      </c>
      <c r="T2210" s="1">
        <f t="shared" si="349"/>
        <v>1</v>
      </c>
      <c r="U2210" s="1" t="str">
        <f>_xlfn.XLOOKUP(Table3[[#This Row],[Transaction ID]],Source_data!A:A,Source_data!E:E)</f>
        <v>Hyderabad</v>
      </c>
      <c r="V2210" s="1">
        <f>_xlfn.IFNA(_xlfn.XLOOKUP(A2210,bank_processed_transactions[transaction_id],bank_processed_transactions[processing_minutes]),"")</f>
        <v>3.9</v>
      </c>
      <c r="W2210" s="31">
        <f>_xlfn.XLOOKUP(A2210,Source_data!A:A,Source_data!B:B)</f>
        <v>46111</v>
      </c>
    </row>
    <row r="2211" spans="1:23" x14ac:dyDescent="0.3">
      <c r="A2211" s="4" t="s">
        <v>1147</v>
      </c>
      <c r="B2211" s="1">
        <f>_xlfn.XLOOKUP(A2211,bank_source_transactions__1[transaction_id],bank_source_transactions__1[amount_inr])</f>
        <v>8699.9500000000007</v>
      </c>
      <c r="C2211" s="1">
        <f>_xlfn.XLOOKUP(A2211,Processed_data!A:A,Processed_data!F:F)</f>
        <v>8699.9500000000007</v>
      </c>
      <c r="D2211" s="1" t="str">
        <f>_xlfn.XLOOKUP(A2211,bank_source_transactions__1[transaction_id],bank_source_transactions__1[transaction_status])</f>
        <v>SUCCESS</v>
      </c>
      <c r="E2211" s="1" t="str">
        <f>_xlfn.XLOOKUP(A2211,Processed_data!A:A,Processed_data!G:G)</f>
        <v>SUCCESS</v>
      </c>
      <c r="F2211" s="1">
        <f>COUNTIF(bank_processed_transactions[transaction_id],A2211)</f>
        <v>1</v>
      </c>
      <c r="G2211" s="1" t="str">
        <f t="shared" si="340"/>
        <v>found</v>
      </c>
      <c r="H2211" s="1" t="str">
        <f t="shared" si="341"/>
        <v>Not Duplicate</v>
      </c>
      <c r="I2211" s="1" t="str">
        <f t="shared" si="342"/>
        <v>match</v>
      </c>
      <c r="J2211" s="1" t="str">
        <f t="shared" si="343"/>
        <v>match</v>
      </c>
      <c r="K2211" s="1">
        <f t="shared" si="344"/>
        <v>0</v>
      </c>
      <c r="L2211" s="2">
        <f>IF(F2211=0,"not processed",_xlfn.MINIFS(Processed_data!H:H,Processed_data!A:A,A2211))</f>
        <v>46112</v>
      </c>
      <c r="M2211" s="1">
        <f>IF(F2211=0,"not processed",ABS(bank_source_transactions__1[[#This Row],[transaction_date]]-Reconciliation!L2211))</f>
        <v>3</v>
      </c>
      <c r="N2211" s="1" t="str" cm="1">
        <f t="array" ref="N2211">_xlfn.IFS(M2211="not Processed", "Not Processed",M2211&gt;2,"SLA Breached",M2211&lt;=2,"Within SLA")</f>
        <v>SLA Breached</v>
      </c>
      <c r="O2211" s="1" t="str">
        <f>_xlfn.XLOOKUP(A2211,Source_data!A:A,Source_data!D:D)</f>
        <v>IMPS</v>
      </c>
      <c r="P2211" s="1">
        <f t="shared" si="345"/>
        <v>0</v>
      </c>
      <c r="Q2211" s="1">
        <f t="shared" si="346"/>
        <v>0</v>
      </c>
      <c r="R2211" s="1">
        <f t="shared" si="347"/>
        <v>0</v>
      </c>
      <c r="S2211" s="1">
        <f t="shared" si="348"/>
        <v>0</v>
      </c>
      <c r="T2211" s="1">
        <f t="shared" si="349"/>
        <v>1</v>
      </c>
      <c r="U2211" s="1" t="str">
        <f>_xlfn.XLOOKUP(Table3[[#This Row],[Transaction ID]],Source_data!A:A,Source_data!E:E)</f>
        <v>Mumbai</v>
      </c>
      <c r="V2211" s="1">
        <f>_xlfn.IFNA(_xlfn.XLOOKUP(A2211,bank_processed_transactions[transaction_id],bank_processed_transactions[processing_minutes]),"")</f>
        <v>8.4</v>
      </c>
      <c r="W2211" s="31">
        <f>_xlfn.XLOOKUP(A2211,Source_data!A:A,Source_data!B:B)</f>
        <v>46109</v>
      </c>
    </row>
    <row r="2212" spans="1:23" x14ac:dyDescent="0.3">
      <c r="A2212" s="3" t="s">
        <v>2052</v>
      </c>
      <c r="B2212" s="1">
        <f>_xlfn.XLOOKUP(A2212,bank_source_transactions__1[transaction_id],bank_source_transactions__1[amount_inr])</f>
        <v>1937.67</v>
      </c>
      <c r="C2212" s="1">
        <f>_xlfn.XLOOKUP(A2212,Processed_data!A:A,Processed_data!F:F)</f>
        <v>1937.67</v>
      </c>
      <c r="D2212" s="1" t="str">
        <f>_xlfn.XLOOKUP(A2212,bank_source_transactions__1[transaction_id],bank_source_transactions__1[transaction_status])</f>
        <v>SUCCESS</v>
      </c>
      <c r="E2212" s="1" t="str">
        <f>_xlfn.XLOOKUP(A2212,Processed_data!A:A,Processed_data!G:G)</f>
        <v>SUCCESS</v>
      </c>
      <c r="F2212" s="1">
        <f>COUNTIF(bank_processed_transactions[transaction_id],A2212)</f>
        <v>1</v>
      </c>
      <c r="G2212" s="1" t="str">
        <f t="shared" si="340"/>
        <v>found</v>
      </c>
      <c r="H2212" s="1" t="str">
        <f t="shared" si="341"/>
        <v>Not Duplicate</v>
      </c>
      <c r="I2212" s="1" t="str">
        <f t="shared" si="342"/>
        <v>match</v>
      </c>
      <c r="J2212" s="1" t="str">
        <f t="shared" si="343"/>
        <v>match</v>
      </c>
      <c r="K2212" s="1">
        <f t="shared" si="344"/>
        <v>0</v>
      </c>
      <c r="L2212" s="2">
        <f>IF(F2212=0,"not processed",_xlfn.MINIFS(Processed_data!H:H,Processed_data!A:A,A2212))</f>
        <v>46084</v>
      </c>
      <c r="M2212" s="1">
        <f>IF(F2212=0,"not processed",ABS(bank_source_transactions__1[[#This Row],[transaction_date]]-Reconciliation!L2212))</f>
        <v>3</v>
      </c>
      <c r="N2212" s="1" t="str" cm="1">
        <f t="array" ref="N2212">_xlfn.IFS(M2212="not Processed", "Not Processed",M2212&gt;2,"SLA Breached",M2212&lt;=2,"Within SLA")</f>
        <v>SLA Breached</v>
      </c>
      <c r="O2212" s="1" t="str">
        <f>_xlfn.XLOOKUP(A2212,Source_data!A:A,Source_data!D:D)</f>
        <v>UPI</v>
      </c>
      <c r="P2212" s="1">
        <f t="shared" si="345"/>
        <v>0</v>
      </c>
      <c r="Q2212" s="1">
        <f t="shared" si="346"/>
        <v>0</v>
      </c>
      <c r="R2212" s="1">
        <f t="shared" si="347"/>
        <v>0</v>
      </c>
      <c r="S2212" s="1">
        <f t="shared" si="348"/>
        <v>0</v>
      </c>
      <c r="T2212" s="1">
        <f t="shared" si="349"/>
        <v>1</v>
      </c>
      <c r="U2212" s="1" t="str">
        <f>_xlfn.XLOOKUP(Table3[[#This Row],[Transaction ID]],Source_data!A:A,Source_data!E:E)</f>
        <v>Hyderabad</v>
      </c>
      <c r="V2212" s="1">
        <f>_xlfn.IFNA(_xlfn.XLOOKUP(A2212,bank_processed_transactions[transaction_id],bank_processed_transactions[processing_minutes]),"")</f>
        <v>2.5</v>
      </c>
      <c r="W2212" s="31">
        <f>_xlfn.XLOOKUP(A2212,Source_data!A:A,Source_data!B:B)</f>
        <v>46081</v>
      </c>
    </row>
    <row r="2213" spans="1:23" x14ac:dyDescent="0.3">
      <c r="A2213" s="4" t="s">
        <v>2752</v>
      </c>
      <c r="B2213" s="1">
        <f>_xlfn.XLOOKUP(A2213,bank_source_transactions__1[transaction_id],bank_source_transactions__1[amount_inr])</f>
        <v>12762.98</v>
      </c>
      <c r="C2213" s="1">
        <f>_xlfn.XLOOKUP(A2213,Processed_data!A:A,Processed_data!F:F)</f>
        <v>12762.98</v>
      </c>
      <c r="D2213" s="1" t="str">
        <f>_xlfn.XLOOKUP(A2213,bank_source_transactions__1[transaction_id],bank_source_transactions__1[transaction_status])</f>
        <v>SUCCESS</v>
      </c>
      <c r="E2213" s="1" t="str">
        <f>_xlfn.XLOOKUP(A2213,Processed_data!A:A,Processed_data!G:G)</f>
        <v>SUCCESS</v>
      </c>
      <c r="F2213" s="1">
        <f>COUNTIF(bank_processed_transactions[transaction_id],A2213)</f>
        <v>1</v>
      </c>
      <c r="G2213" s="1" t="str">
        <f t="shared" si="340"/>
        <v>found</v>
      </c>
      <c r="H2213" s="1" t="str">
        <f t="shared" si="341"/>
        <v>Not Duplicate</v>
      </c>
      <c r="I2213" s="1" t="str">
        <f t="shared" si="342"/>
        <v>match</v>
      </c>
      <c r="J2213" s="1" t="str">
        <f t="shared" si="343"/>
        <v>match</v>
      </c>
      <c r="K2213" s="1">
        <f t="shared" si="344"/>
        <v>0</v>
      </c>
      <c r="L2213" s="2">
        <f>IF(F2213=0,"not processed",_xlfn.MINIFS(Processed_data!H:H,Processed_data!A:A,A2213))</f>
        <v>46074</v>
      </c>
      <c r="M2213" s="1">
        <f>IF(F2213=0,"not processed",ABS(bank_source_transactions__1[[#This Row],[transaction_date]]-Reconciliation!L2213))</f>
        <v>1</v>
      </c>
      <c r="N2213" s="1" t="str" cm="1">
        <f t="array" ref="N2213">_xlfn.IFS(M2213="not Processed", "Not Processed",M2213&gt;2,"SLA Breached",M2213&lt;=2,"Within SLA")</f>
        <v>Within SLA</v>
      </c>
      <c r="O2213" s="1" t="str">
        <f>_xlfn.XLOOKUP(A2213,Source_data!A:A,Source_data!D:D)</f>
        <v>UPI</v>
      </c>
      <c r="P2213" s="1">
        <f t="shared" si="345"/>
        <v>0</v>
      </c>
      <c r="Q2213" s="1">
        <f t="shared" si="346"/>
        <v>0</v>
      </c>
      <c r="R2213" s="1">
        <f t="shared" si="347"/>
        <v>0</v>
      </c>
      <c r="S2213" s="1">
        <f t="shared" si="348"/>
        <v>0</v>
      </c>
      <c r="T2213" s="1">
        <f t="shared" si="349"/>
        <v>0</v>
      </c>
      <c r="U2213" s="1" t="str">
        <f>_xlfn.XLOOKUP(Table3[[#This Row],[Transaction ID]],Source_data!A:A,Source_data!E:E)</f>
        <v>Mumbai</v>
      </c>
      <c r="V2213" s="1">
        <f>_xlfn.IFNA(_xlfn.XLOOKUP(A2213,bank_processed_transactions[transaction_id],bank_processed_transactions[processing_minutes]),"")</f>
        <v>37.9</v>
      </c>
      <c r="W2213" s="31">
        <f>_xlfn.XLOOKUP(A2213,Source_data!A:A,Source_data!B:B)</f>
        <v>46073</v>
      </c>
    </row>
    <row r="2214" spans="1:23" x14ac:dyDescent="0.3">
      <c r="A2214" s="3" t="s">
        <v>5032</v>
      </c>
      <c r="B2214" s="1">
        <f>_xlfn.XLOOKUP(A2214,bank_source_transactions__1[transaction_id],bank_source_transactions__1[amount_inr])</f>
        <v>6954.49</v>
      </c>
      <c r="C2214" s="1" t="e">
        <f>_xlfn.XLOOKUP(A2214,Processed_data!A:A,Processed_data!F:F)</f>
        <v>#N/A</v>
      </c>
      <c r="D2214" s="1" t="str">
        <f>_xlfn.XLOOKUP(A2214,bank_source_transactions__1[transaction_id],bank_source_transactions__1[transaction_status])</f>
        <v>SUCCESS</v>
      </c>
      <c r="E2214" s="1" t="e">
        <f>_xlfn.XLOOKUP(A2214,Processed_data!A:A,Processed_data!G:G)</f>
        <v>#N/A</v>
      </c>
      <c r="F2214" s="1">
        <f>COUNTIF(bank_processed_transactions[transaction_id],A2214)</f>
        <v>0</v>
      </c>
      <c r="G2214" s="1" t="str">
        <f t="shared" si="340"/>
        <v>missing</v>
      </c>
      <c r="H2214" s="1" t="str">
        <f t="shared" si="341"/>
        <v>Not Duplicate</v>
      </c>
      <c r="I2214" s="1" t="str">
        <f t="shared" si="342"/>
        <v>not processed</v>
      </c>
      <c r="J2214" s="1" t="str">
        <f t="shared" si="343"/>
        <v>not processed</v>
      </c>
      <c r="K2214" s="1" t="str">
        <f t="shared" si="344"/>
        <v>missing</v>
      </c>
      <c r="L2214" s="2" t="str">
        <f>IF(F2214=0,"not processed",_xlfn.MINIFS(Processed_data!H:H,Processed_data!A:A,A2214))</f>
        <v>not processed</v>
      </c>
      <c r="M2214" s="1" t="str">
        <f>IF(F2214=0,"not processed",ABS(bank_source_transactions__1[[#This Row],[transaction_date]]-Reconciliation!L2214))</f>
        <v>not processed</v>
      </c>
      <c r="N2214" s="1" t="str" cm="1">
        <f t="array" ref="N2214">_xlfn.IFS(M2214="not Processed", "Not Processed",M2214&gt;2,"SLA Breached",M2214&lt;=2,"Within SLA")</f>
        <v>Not Processed</v>
      </c>
      <c r="O2214" s="1" t="str">
        <f>_xlfn.XLOOKUP(A2214,Source_data!A:A,Source_data!D:D)</f>
        <v>NEFT</v>
      </c>
      <c r="P2214" s="1">
        <f t="shared" si="345"/>
        <v>1</v>
      </c>
      <c r="Q2214" s="1">
        <f t="shared" si="346"/>
        <v>0</v>
      </c>
      <c r="R2214" s="1">
        <f t="shared" si="347"/>
        <v>0</v>
      </c>
      <c r="S2214" s="1">
        <f t="shared" si="348"/>
        <v>0</v>
      </c>
      <c r="T2214" s="1">
        <f t="shared" si="349"/>
        <v>0</v>
      </c>
      <c r="U2214" s="1" t="str">
        <f>_xlfn.XLOOKUP(Table3[[#This Row],[Transaction ID]],Source_data!A:A,Source_data!E:E)</f>
        <v>Bengaluru</v>
      </c>
      <c r="V2214" s="1" t="str">
        <f>_xlfn.IFNA(_xlfn.XLOOKUP(A2214,bank_processed_transactions[transaction_id],bank_processed_transactions[processing_minutes]),"")</f>
        <v/>
      </c>
      <c r="W2214" s="31">
        <f>_xlfn.XLOOKUP(A2214,Source_data!A:A,Source_data!B:B)</f>
        <v>46023</v>
      </c>
    </row>
    <row r="2215" spans="1:23" x14ac:dyDescent="0.3">
      <c r="A2215" s="4" t="s">
        <v>4780</v>
      </c>
      <c r="B2215" s="1">
        <f>_xlfn.XLOOKUP(A2215,bank_source_transactions__1[transaction_id],bank_source_transactions__1[amount_inr])</f>
        <v>45279.47</v>
      </c>
      <c r="C2215" s="1">
        <f>_xlfn.XLOOKUP(A2215,Processed_data!A:A,Processed_data!F:F)</f>
        <v>45279.47</v>
      </c>
      <c r="D2215" s="1" t="str">
        <f>_xlfn.XLOOKUP(A2215,bank_source_transactions__1[transaction_id],bank_source_transactions__1[transaction_status])</f>
        <v>SUCCESS</v>
      </c>
      <c r="E2215" s="1" t="str">
        <f>_xlfn.XLOOKUP(A2215,Processed_data!A:A,Processed_data!G:G)</f>
        <v>SUCCESS</v>
      </c>
      <c r="F2215" s="1">
        <f>COUNTIF(bank_processed_transactions[transaction_id],A2215)</f>
        <v>1</v>
      </c>
      <c r="G2215" s="1" t="str">
        <f t="shared" si="340"/>
        <v>found</v>
      </c>
      <c r="H2215" s="1" t="str">
        <f t="shared" si="341"/>
        <v>Not Duplicate</v>
      </c>
      <c r="I2215" s="1" t="str">
        <f t="shared" si="342"/>
        <v>match</v>
      </c>
      <c r="J2215" s="1" t="str">
        <f t="shared" si="343"/>
        <v>match</v>
      </c>
      <c r="K2215" s="1">
        <f t="shared" si="344"/>
        <v>0</v>
      </c>
      <c r="L2215" s="2">
        <f>IF(F2215=0,"not processed",_xlfn.MINIFS(Processed_data!H:H,Processed_data!A:A,A2215))</f>
        <v>46043</v>
      </c>
      <c r="M2215" s="1">
        <f>IF(F2215=0,"not processed",ABS(bank_source_transactions__1[[#This Row],[transaction_date]]-Reconciliation!L2215))</f>
        <v>1</v>
      </c>
      <c r="N2215" s="1" t="str" cm="1">
        <f t="array" ref="N2215">_xlfn.IFS(M2215="not Processed", "Not Processed",M2215&gt;2,"SLA Breached",M2215&lt;=2,"Within SLA")</f>
        <v>Within SLA</v>
      </c>
      <c r="O2215" s="1" t="str">
        <f>_xlfn.XLOOKUP(A2215,Source_data!A:A,Source_data!D:D)</f>
        <v>IMPS</v>
      </c>
      <c r="P2215" s="1">
        <f t="shared" si="345"/>
        <v>0</v>
      </c>
      <c r="Q2215" s="1">
        <f t="shared" si="346"/>
        <v>0</v>
      </c>
      <c r="R2215" s="1">
        <f t="shared" si="347"/>
        <v>0</v>
      </c>
      <c r="S2215" s="1">
        <f t="shared" si="348"/>
        <v>0</v>
      </c>
      <c r="T2215" s="1">
        <f t="shared" si="349"/>
        <v>0</v>
      </c>
      <c r="U2215" s="1" t="str">
        <f>_xlfn.XLOOKUP(Table3[[#This Row],[Transaction ID]],Source_data!A:A,Source_data!E:E)</f>
        <v>Hyderabad</v>
      </c>
      <c r="V2215" s="1">
        <f>_xlfn.IFNA(_xlfn.XLOOKUP(A2215,bank_processed_transactions[transaction_id],bank_processed_transactions[processing_minutes]),"")</f>
        <v>33.799999999999997</v>
      </c>
      <c r="W2215" s="31">
        <f>_xlfn.XLOOKUP(A2215,Source_data!A:A,Source_data!B:B)</f>
        <v>46042</v>
      </c>
    </row>
    <row r="2216" spans="1:23" x14ac:dyDescent="0.3">
      <c r="A2216" s="3" t="s">
        <v>3643</v>
      </c>
      <c r="B2216" s="1">
        <f>_xlfn.XLOOKUP(A2216,bank_source_transactions__1[transaction_id],bank_source_transactions__1[amount_inr])</f>
        <v>3030.29</v>
      </c>
      <c r="C2216" s="1">
        <f>_xlfn.XLOOKUP(A2216,Processed_data!A:A,Processed_data!F:F)</f>
        <v>3030.29</v>
      </c>
      <c r="D2216" s="1" t="str">
        <f>_xlfn.XLOOKUP(A2216,bank_source_transactions__1[transaction_id],bank_source_transactions__1[transaction_status])</f>
        <v>SUCCESS</v>
      </c>
      <c r="E2216" s="1" t="str">
        <f>_xlfn.XLOOKUP(A2216,Processed_data!A:A,Processed_data!G:G)</f>
        <v>SUCCESS</v>
      </c>
      <c r="F2216" s="1">
        <f>COUNTIF(bank_processed_transactions[transaction_id],A2216)</f>
        <v>1</v>
      </c>
      <c r="G2216" s="1" t="str">
        <f t="shared" si="340"/>
        <v>found</v>
      </c>
      <c r="H2216" s="1" t="str">
        <f t="shared" si="341"/>
        <v>Not Duplicate</v>
      </c>
      <c r="I2216" s="1" t="str">
        <f t="shared" si="342"/>
        <v>match</v>
      </c>
      <c r="J2216" s="1" t="str">
        <f t="shared" si="343"/>
        <v>match</v>
      </c>
      <c r="K2216" s="1">
        <f t="shared" si="344"/>
        <v>0</v>
      </c>
      <c r="L2216" s="2">
        <f>IF(F2216=0,"not processed",_xlfn.MINIFS(Processed_data!H:H,Processed_data!A:A,A2216))</f>
        <v>46078</v>
      </c>
      <c r="M2216" s="1">
        <f>IF(F2216=0,"not processed",ABS(bank_source_transactions__1[[#This Row],[transaction_date]]-Reconciliation!L2216))</f>
        <v>0</v>
      </c>
      <c r="N2216" s="1" t="str" cm="1">
        <f t="array" ref="N2216">_xlfn.IFS(M2216="not Processed", "Not Processed",M2216&gt;2,"SLA Breached",M2216&lt;=2,"Within SLA")</f>
        <v>Within SLA</v>
      </c>
      <c r="O2216" s="1" t="str">
        <f>_xlfn.XLOOKUP(A2216,Source_data!A:A,Source_data!D:D)</f>
        <v>NEFT</v>
      </c>
      <c r="P2216" s="1">
        <f t="shared" si="345"/>
        <v>0</v>
      </c>
      <c r="Q2216" s="1">
        <f t="shared" si="346"/>
        <v>0</v>
      </c>
      <c r="R2216" s="1">
        <f t="shared" si="347"/>
        <v>0</v>
      </c>
      <c r="S2216" s="1">
        <f t="shared" si="348"/>
        <v>0</v>
      </c>
      <c r="T2216" s="1">
        <f t="shared" si="349"/>
        <v>0</v>
      </c>
      <c r="U2216" s="1" t="str">
        <f>_xlfn.XLOOKUP(Table3[[#This Row],[Transaction ID]],Source_data!A:A,Source_data!E:E)</f>
        <v>Hyderabad</v>
      </c>
      <c r="V2216" s="1">
        <f>_xlfn.IFNA(_xlfn.XLOOKUP(A2216,bank_processed_transactions[transaction_id],bank_processed_transactions[processing_minutes]),"")</f>
        <v>9.4</v>
      </c>
      <c r="W2216" s="31">
        <f>_xlfn.XLOOKUP(A2216,Source_data!A:A,Source_data!B:B)</f>
        <v>46078</v>
      </c>
    </row>
    <row r="2217" spans="1:23" x14ac:dyDescent="0.3">
      <c r="A2217" s="4" t="s">
        <v>3428</v>
      </c>
      <c r="B2217" s="1">
        <f>_xlfn.XLOOKUP(A2217,bank_source_transactions__1[transaction_id],bank_source_transactions__1[amount_inr])</f>
        <v>8509.9599999999991</v>
      </c>
      <c r="C2217" s="1">
        <f>_xlfn.XLOOKUP(A2217,Processed_data!A:A,Processed_data!F:F)</f>
        <v>8509.9599999999991</v>
      </c>
      <c r="D2217" s="1" t="str">
        <f>_xlfn.XLOOKUP(A2217,bank_source_transactions__1[transaction_id],bank_source_transactions__1[transaction_status])</f>
        <v>SUCCESS</v>
      </c>
      <c r="E2217" s="1" t="str">
        <f>_xlfn.XLOOKUP(A2217,Processed_data!A:A,Processed_data!G:G)</f>
        <v>SUCCESS</v>
      </c>
      <c r="F2217" s="1">
        <f>COUNTIF(bank_processed_transactions[transaction_id],A2217)</f>
        <v>1</v>
      </c>
      <c r="G2217" s="1" t="str">
        <f t="shared" si="340"/>
        <v>found</v>
      </c>
      <c r="H2217" s="1" t="str">
        <f t="shared" si="341"/>
        <v>Not Duplicate</v>
      </c>
      <c r="I2217" s="1" t="str">
        <f t="shared" si="342"/>
        <v>match</v>
      </c>
      <c r="J2217" s="1" t="str">
        <f t="shared" si="343"/>
        <v>match</v>
      </c>
      <c r="K2217" s="1">
        <f t="shared" si="344"/>
        <v>0</v>
      </c>
      <c r="L2217" s="2">
        <f>IF(F2217=0,"not processed",_xlfn.MINIFS(Processed_data!H:H,Processed_data!A:A,A2217))</f>
        <v>46045</v>
      </c>
      <c r="M2217" s="1">
        <f>IF(F2217=0,"not processed",ABS(bank_source_transactions__1[[#This Row],[transaction_date]]-Reconciliation!L2217))</f>
        <v>3</v>
      </c>
      <c r="N2217" s="1" t="str" cm="1">
        <f t="array" ref="N2217">_xlfn.IFS(M2217="not Processed", "Not Processed",M2217&gt;2,"SLA Breached",M2217&lt;=2,"Within SLA")</f>
        <v>SLA Breached</v>
      </c>
      <c r="O2217" s="1" t="str">
        <f>_xlfn.XLOOKUP(A2217,Source_data!A:A,Source_data!D:D)</f>
        <v>UPI</v>
      </c>
      <c r="P2217" s="1">
        <f t="shared" si="345"/>
        <v>0</v>
      </c>
      <c r="Q2217" s="1">
        <f t="shared" si="346"/>
        <v>0</v>
      </c>
      <c r="R2217" s="1">
        <f t="shared" si="347"/>
        <v>0</v>
      </c>
      <c r="S2217" s="1">
        <f t="shared" si="348"/>
        <v>0</v>
      </c>
      <c r="T2217" s="1">
        <f t="shared" si="349"/>
        <v>1</v>
      </c>
      <c r="U2217" s="1" t="str">
        <f>_xlfn.XLOOKUP(Table3[[#This Row],[Transaction ID]],Source_data!A:A,Source_data!E:E)</f>
        <v>Hyderabad</v>
      </c>
      <c r="V2217" s="1">
        <f>_xlfn.IFNA(_xlfn.XLOOKUP(A2217,bank_processed_transactions[transaction_id],bank_processed_transactions[processing_minutes]),"")</f>
        <v>30</v>
      </c>
      <c r="W2217" s="31">
        <f>_xlfn.XLOOKUP(A2217,Source_data!A:A,Source_data!B:B)</f>
        <v>46042</v>
      </c>
    </row>
    <row r="2218" spans="1:23" x14ac:dyDescent="0.3">
      <c r="A2218" s="3" t="s">
        <v>4489</v>
      </c>
      <c r="B2218" s="1">
        <f>_xlfn.XLOOKUP(A2218,bank_source_transactions__1[transaction_id],bank_source_transactions__1[amount_inr])</f>
        <v>3140</v>
      </c>
      <c r="C2218" s="1">
        <f>_xlfn.XLOOKUP(A2218,Processed_data!A:A,Processed_data!F:F)</f>
        <v>3140</v>
      </c>
      <c r="D2218" s="1" t="str">
        <f>_xlfn.XLOOKUP(A2218,bank_source_transactions__1[transaction_id],bank_source_transactions__1[transaction_status])</f>
        <v>SUCCESS</v>
      </c>
      <c r="E2218" s="1" t="str">
        <f>_xlfn.XLOOKUP(A2218,Processed_data!A:A,Processed_data!G:G)</f>
        <v>SUCCESS</v>
      </c>
      <c r="F2218" s="1">
        <f>COUNTIF(bank_processed_transactions[transaction_id],A2218)</f>
        <v>1</v>
      </c>
      <c r="G2218" s="1" t="str">
        <f t="shared" si="340"/>
        <v>found</v>
      </c>
      <c r="H2218" s="1" t="str">
        <f t="shared" si="341"/>
        <v>Not Duplicate</v>
      </c>
      <c r="I2218" s="1" t="str">
        <f t="shared" si="342"/>
        <v>match</v>
      </c>
      <c r="J2218" s="1" t="str">
        <f t="shared" si="343"/>
        <v>match</v>
      </c>
      <c r="K2218" s="1">
        <f t="shared" si="344"/>
        <v>0</v>
      </c>
      <c r="L2218" s="2">
        <f>IF(F2218=0,"not processed",_xlfn.MINIFS(Processed_data!H:H,Processed_data!A:A,A2218))</f>
        <v>46054</v>
      </c>
      <c r="M2218" s="1">
        <f>IF(F2218=0,"not processed",ABS(bank_source_transactions__1[[#This Row],[transaction_date]]-Reconciliation!L2218))</f>
        <v>0</v>
      </c>
      <c r="N2218" s="1" t="str" cm="1">
        <f t="array" ref="N2218">_xlfn.IFS(M2218="not Processed", "Not Processed",M2218&gt;2,"SLA Breached",M2218&lt;=2,"Within SLA")</f>
        <v>Within SLA</v>
      </c>
      <c r="O2218" s="1" t="str">
        <f>_xlfn.XLOOKUP(A2218,Source_data!A:A,Source_data!D:D)</f>
        <v>UPI</v>
      </c>
      <c r="P2218" s="1">
        <f t="shared" si="345"/>
        <v>0</v>
      </c>
      <c r="Q2218" s="1">
        <f t="shared" si="346"/>
        <v>0</v>
      </c>
      <c r="R2218" s="1">
        <f t="shared" si="347"/>
        <v>0</v>
      </c>
      <c r="S2218" s="1">
        <f t="shared" si="348"/>
        <v>0</v>
      </c>
      <c r="T2218" s="1">
        <f t="shared" si="349"/>
        <v>0</v>
      </c>
      <c r="U2218" s="1" t="str">
        <f>_xlfn.XLOOKUP(Table3[[#This Row],[Transaction ID]],Source_data!A:A,Source_data!E:E)</f>
        <v>Bengaluru</v>
      </c>
      <c r="V2218" s="1">
        <f>_xlfn.IFNA(_xlfn.XLOOKUP(A2218,bank_processed_transactions[transaction_id],bank_processed_transactions[processing_minutes]),"")</f>
        <v>13.2</v>
      </c>
      <c r="W2218" s="31">
        <f>_xlfn.XLOOKUP(A2218,Source_data!A:A,Source_data!B:B)</f>
        <v>46054</v>
      </c>
    </row>
    <row r="2219" spans="1:23" x14ac:dyDescent="0.3">
      <c r="A2219" s="4" t="s">
        <v>4397</v>
      </c>
      <c r="B2219" s="1">
        <f>_xlfn.XLOOKUP(A2219,bank_source_transactions__1[transaction_id],bank_source_transactions__1[amount_inr])</f>
        <v>4571.5200000000004</v>
      </c>
      <c r="C2219" s="1">
        <f>_xlfn.XLOOKUP(A2219,Processed_data!A:A,Processed_data!F:F)</f>
        <v>4571.5200000000004</v>
      </c>
      <c r="D2219" s="1" t="str">
        <f>_xlfn.XLOOKUP(A2219,bank_source_transactions__1[transaction_id],bank_source_transactions__1[transaction_status])</f>
        <v>SUCCESS</v>
      </c>
      <c r="E2219" s="1" t="str">
        <f>_xlfn.XLOOKUP(A2219,Processed_data!A:A,Processed_data!G:G)</f>
        <v>SUCCESS</v>
      </c>
      <c r="F2219" s="1">
        <f>COUNTIF(bank_processed_transactions[transaction_id],A2219)</f>
        <v>1</v>
      </c>
      <c r="G2219" s="1" t="str">
        <f t="shared" si="340"/>
        <v>found</v>
      </c>
      <c r="H2219" s="1" t="str">
        <f t="shared" si="341"/>
        <v>Not Duplicate</v>
      </c>
      <c r="I2219" s="1" t="str">
        <f t="shared" si="342"/>
        <v>match</v>
      </c>
      <c r="J2219" s="1" t="str">
        <f t="shared" si="343"/>
        <v>match</v>
      </c>
      <c r="K2219" s="1">
        <f t="shared" si="344"/>
        <v>0</v>
      </c>
      <c r="L2219" s="2">
        <f>IF(F2219=0,"not processed",_xlfn.MINIFS(Processed_data!H:H,Processed_data!A:A,A2219))</f>
        <v>46111</v>
      </c>
      <c r="M2219" s="1">
        <f>IF(F2219=0,"not processed",ABS(bank_source_transactions__1[[#This Row],[transaction_date]]-Reconciliation!L2219))</f>
        <v>3</v>
      </c>
      <c r="N2219" s="1" t="str" cm="1">
        <f t="array" ref="N2219">_xlfn.IFS(M2219="not Processed", "Not Processed",M2219&gt;2,"SLA Breached",M2219&lt;=2,"Within SLA")</f>
        <v>SLA Breached</v>
      </c>
      <c r="O2219" s="1" t="str">
        <f>_xlfn.XLOOKUP(A2219,Source_data!A:A,Source_data!D:D)</f>
        <v>UPI</v>
      </c>
      <c r="P2219" s="1">
        <f t="shared" si="345"/>
        <v>0</v>
      </c>
      <c r="Q2219" s="1">
        <f t="shared" si="346"/>
        <v>0</v>
      </c>
      <c r="R2219" s="1">
        <f t="shared" si="347"/>
        <v>0</v>
      </c>
      <c r="S2219" s="1">
        <f t="shared" si="348"/>
        <v>0</v>
      </c>
      <c r="T2219" s="1">
        <f t="shared" si="349"/>
        <v>1</v>
      </c>
      <c r="U2219" s="1" t="str">
        <f>_xlfn.XLOOKUP(Table3[[#This Row],[Transaction ID]],Source_data!A:A,Source_data!E:E)</f>
        <v>Hyderabad</v>
      </c>
      <c r="V2219" s="1">
        <f>_xlfn.IFNA(_xlfn.XLOOKUP(A2219,bank_processed_transactions[transaction_id],bank_processed_transactions[processing_minutes]),"")</f>
        <v>85.6</v>
      </c>
      <c r="W2219" s="31">
        <f>_xlfn.XLOOKUP(A2219,Source_data!A:A,Source_data!B:B)</f>
        <v>46108</v>
      </c>
    </row>
    <row r="2220" spans="1:23" x14ac:dyDescent="0.3">
      <c r="A2220" s="3" t="s">
        <v>1782</v>
      </c>
      <c r="B2220" s="1">
        <f>_xlfn.XLOOKUP(A2220,bank_source_transactions__1[transaction_id],bank_source_transactions__1[amount_inr])</f>
        <v>10055.58</v>
      </c>
      <c r="C2220" s="1">
        <f>_xlfn.XLOOKUP(A2220,Processed_data!A:A,Processed_data!F:F)</f>
        <v>10055.58</v>
      </c>
      <c r="D2220" s="1" t="str">
        <f>_xlfn.XLOOKUP(A2220,bank_source_transactions__1[transaction_id],bank_source_transactions__1[transaction_status])</f>
        <v>SUCCESS</v>
      </c>
      <c r="E2220" s="1" t="str">
        <f>_xlfn.XLOOKUP(A2220,Processed_data!A:A,Processed_data!G:G)</f>
        <v>SUCCESS</v>
      </c>
      <c r="F2220" s="1">
        <f>COUNTIF(bank_processed_transactions[transaction_id],A2220)</f>
        <v>1</v>
      </c>
      <c r="G2220" s="1" t="str">
        <f t="shared" si="340"/>
        <v>found</v>
      </c>
      <c r="H2220" s="1" t="str">
        <f t="shared" si="341"/>
        <v>Not Duplicate</v>
      </c>
      <c r="I2220" s="1" t="str">
        <f t="shared" si="342"/>
        <v>match</v>
      </c>
      <c r="J2220" s="1" t="str">
        <f t="shared" si="343"/>
        <v>match</v>
      </c>
      <c r="K2220" s="1">
        <f t="shared" si="344"/>
        <v>0</v>
      </c>
      <c r="L2220" s="2">
        <f>IF(F2220=0,"not processed",_xlfn.MINIFS(Processed_data!H:H,Processed_data!A:A,A2220))</f>
        <v>46102</v>
      </c>
      <c r="M2220" s="1">
        <f>IF(F2220=0,"not processed",ABS(bank_source_transactions__1[[#This Row],[transaction_date]]-Reconciliation!L2220))</f>
        <v>2</v>
      </c>
      <c r="N2220" s="1" t="str" cm="1">
        <f t="array" ref="N2220">_xlfn.IFS(M2220="not Processed", "Not Processed",M2220&gt;2,"SLA Breached",M2220&lt;=2,"Within SLA")</f>
        <v>Within SLA</v>
      </c>
      <c r="O2220" s="1" t="str">
        <f>_xlfn.XLOOKUP(A2220,Source_data!A:A,Source_data!D:D)</f>
        <v>UPI</v>
      </c>
      <c r="P2220" s="1">
        <f t="shared" si="345"/>
        <v>0</v>
      </c>
      <c r="Q2220" s="1">
        <f t="shared" si="346"/>
        <v>0</v>
      </c>
      <c r="R2220" s="1">
        <f t="shared" si="347"/>
        <v>0</v>
      </c>
      <c r="S2220" s="1">
        <f t="shared" si="348"/>
        <v>0</v>
      </c>
      <c r="T2220" s="1">
        <f t="shared" si="349"/>
        <v>0</v>
      </c>
      <c r="U2220" s="1" t="str">
        <f>_xlfn.XLOOKUP(Table3[[#This Row],[Transaction ID]],Source_data!A:A,Source_data!E:E)</f>
        <v>Bengaluru</v>
      </c>
      <c r="V2220" s="1">
        <f>_xlfn.IFNA(_xlfn.XLOOKUP(A2220,bank_processed_transactions[transaction_id],bank_processed_transactions[processing_minutes]),"")</f>
        <v>85.1</v>
      </c>
      <c r="W2220" s="31">
        <f>_xlfn.XLOOKUP(A2220,Source_data!A:A,Source_data!B:B)</f>
        <v>46100</v>
      </c>
    </row>
    <row r="2221" spans="1:23" x14ac:dyDescent="0.3">
      <c r="A2221" s="4" t="s">
        <v>4526</v>
      </c>
      <c r="B2221" s="1">
        <f>_xlfn.XLOOKUP(A2221,bank_source_transactions__1[transaction_id],bank_source_transactions__1[amount_inr])</f>
        <v>3030.79</v>
      </c>
      <c r="C2221" s="1">
        <f>_xlfn.XLOOKUP(A2221,Processed_data!A:A,Processed_data!F:F)</f>
        <v>3030.79</v>
      </c>
      <c r="D2221" s="1" t="str">
        <f>_xlfn.XLOOKUP(A2221,bank_source_transactions__1[transaction_id],bank_source_transactions__1[transaction_status])</f>
        <v>SUCCESS</v>
      </c>
      <c r="E2221" s="1" t="str">
        <f>_xlfn.XLOOKUP(A2221,Processed_data!A:A,Processed_data!G:G)</f>
        <v>SUCCESS</v>
      </c>
      <c r="F2221" s="1">
        <f>COUNTIF(bank_processed_transactions[transaction_id],A2221)</f>
        <v>1</v>
      </c>
      <c r="G2221" s="1" t="str">
        <f t="shared" si="340"/>
        <v>found</v>
      </c>
      <c r="H2221" s="1" t="str">
        <f t="shared" si="341"/>
        <v>Not Duplicate</v>
      </c>
      <c r="I2221" s="1" t="str">
        <f t="shared" si="342"/>
        <v>match</v>
      </c>
      <c r="J2221" s="1" t="str">
        <f t="shared" si="343"/>
        <v>match</v>
      </c>
      <c r="K2221" s="1">
        <f t="shared" si="344"/>
        <v>0</v>
      </c>
      <c r="L2221" s="2">
        <f>IF(F2221=0,"not processed",_xlfn.MINIFS(Processed_data!H:H,Processed_data!A:A,A2221))</f>
        <v>46038</v>
      </c>
      <c r="M2221" s="1">
        <f>IF(F2221=0,"not processed",ABS(bank_source_transactions__1[[#This Row],[transaction_date]]-Reconciliation!L2221))</f>
        <v>0</v>
      </c>
      <c r="N2221" s="1" t="str" cm="1">
        <f t="array" ref="N2221">_xlfn.IFS(M2221="not Processed", "Not Processed",M2221&gt;2,"SLA Breached",M2221&lt;=2,"Within SLA")</f>
        <v>Within SLA</v>
      </c>
      <c r="O2221" s="1" t="str">
        <f>_xlfn.XLOOKUP(A2221,Source_data!A:A,Source_data!D:D)</f>
        <v>IMPS</v>
      </c>
      <c r="P2221" s="1">
        <f t="shared" si="345"/>
        <v>0</v>
      </c>
      <c r="Q2221" s="1">
        <f t="shared" si="346"/>
        <v>0</v>
      </c>
      <c r="R2221" s="1">
        <f t="shared" si="347"/>
        <v>0</v>
      </c>
      <c r="S2221" s="1">
        <f t="shared" si="348"/>
        <v>0</v>
      </c>
      <c r="T2221" s="1">
        <f t="shared" si="349"/>
        <v>0</v>
      </c>
      <c r="U2221" s="1" t="str">
        <f>_xlfn.XLOOKUP(Table3[[#This Row],[Transaction ID]],Source_data!A:A,Source_data!E:E)</f>
        <v>Pune</v>
      </c>
      <c r="V2221" s="1">
        <f>_xlfn.IFNA(_xlfn.XLOOKUP(A2221,bank_processed_transactions[transaction_id],bank_processed_transactions[processing_minutes]),"")</f>
        <v>11</v>
      </c>
      <c r="W2221" s="31">
        <f>_xlfn.XLOOKUP(A2221,Source_data!A:A,Source_data!B:B)</f>
        <v>46038</v>
      </c>
    </row>
    <row r="2222" spans="1:23" x14ac:dyDescent="0.3">
      <c r="A2222" s="3" t="s">
        <v>4841</v>
      </c>
      <c r="B2222" s="1">
        <f>_xlfn.XLOOKUP(A2222,bank_source_transactions__1[transaction_id],bank_source_transactions__1[amount_inr])</f>
        <v>6382.19</v>
      </c>
      <c r="C2222" s="1">
        <f>_xlfn.XLOOKUP(A2222,Processed_data!A:A,Processed_data!F:F)</f>
        <v>6382.19</v>
      </c>
      <c r="D2222" s="1" t="str">
        <f>_xlfn.XLOOKUP(A2222,bank_source_transactions__1[transaction_id],bank_source_transactions__1[transaction_status])</f>
        <v>SUCCESS</v>
      </c>
      <c r="E2222" s="1" t="str">
        <f>_xlfn.XLOOKUP(A2222,Processed_data!A:A,Processed_data!G:G)</f>
        <v>SUCCESS</v>
      </c>
      <c r="F2222" s="1">
        <f>COUNTIF(bank_processed_transactions[transaction_id],A2222)</f>
        <v>1</v>
      </c>
      <c r="G2222" s="1" t="str">
        <f t="shared" si="340"/>
        <v>found</v>
      </c>
      <c r="H2222" s="1" t="str">
        <f t="shared" si="341"/>
        <v>Not Duplicate</v>
      </c>
      <c r="I2222" s="1" t="str">
        <f t="shared" si="342"/>
        <v>match</v>
      </c>
      <c r="J2222" s="1" t="str">
        <f t="shared" si="343"/>
        <v>match</v>
      </c>
      <c r="K2222" s="1">
        <f t="shared" si="344"/>
        <v>0</v>
      </c>
      <c r="L2222" s="2">
        <f>IF(F2222=0,"not processed",_xlfn.MINIFS(Processed_data!H:H,Processed_data!A:A,A2222))</f>
        <v>46055</v>
      </c>
      <c r="M2222" s="1">
        <f>IF(F2222=0,"not processed",ABS(bank_source_transactions__1[[#This Row],[transaction_date]]-Reconciliation!L2222))</f>
        <v>3</v>
      </c>
      <c r="N2222" s="1" t="str" cm="1">
        <f t="array" ref="N2222">_xlfn.IFS(M2222="not Processed", "Not Processed",M2222&gt;2,"SLA Breached",M2222&lt;=2,"Within SLA")</f>
        <v>SLA Breached</v>
      </c>
      <c r="O2222" s="1" t="str">
        <f>_xlfn.XLOOKUP(A2222,Source_data!A:A,Source_data!D:D)</f>
        <v>UPI</v>
      </c>
      <c r="P2222" s="1">
        <f t="shared" si="345"/>
        <v>0</v>
      </c>
      <c r="Q2222" s="1">
        <f t="shared" si="346"/>
        <v>0</v>
      </c>
      <c r="R2222" s="1">
        <f t="shared" si="347"/>
        <v>0</v>
      </c>
      <c r="S2222" s="1">
        <f t="shared" si="348"/>
        <v>0</v>
      </c>
      <c r="T2222" s="1">
        <f t="shared" si="349"/>
        <v>1</v>
      </c>
      <c r="U2222" s="1" t="str">
        <f>_xlfn.XLOOKUP(Table3[[#This Row],[Transaction ID]],Source_data!A:A,Source_data!E:E)</f>
        <v>Mumbai</v>
      </c>
      <c r="V2222" s="1">
        <f>_xlfn.IFNA(_xlfn.XLOOKUP(A2222,bank_processed_transactions[transaction_id],bank_processed_transactions[processing_minutes]),"")</f>
        <v>6.8</v>
      </c>
      <c r="W2222" s="31">
        <f>_xlfn.XLOOKUP(A2222,Source_data!A:A,Source_data!B:B)</f>
        <v>46052</v>
      </c>
    </row>
    <row r="2223" spans="1:23" x14ac:dyDescent="0.3">
      <c r="A2223" s="4" t="s">
        <v>1960</v>
      </c>
      <c r="B2223" s="1">
        <f>_xlfn.XLOOKUP(A2223,bank_source_transactions__1[transaction_id],bank_source_transactions__1[amount_inr])</f>
        <v>336.74</v>
      </c>
      <c r="C2223" s="1">
        <f>_xlfn.XLOOKUP(A2223,Processed_data!A:A,Processed_data!F:F)</f>
        <v>336.74</v>
      </c>
      <c r="D2223" s="1" t="str">
        <f>_xlfn.XLOOKUP(A2223,bank_source_transactions__1[transaction_id],bank_source_transactions__1[transaction_status])</f>
        <v>SUCCESS</v>
      </c>
      <c r="E2223" s="1" t="str">
        <f>_xlfn.XLOOKUP(A2223,Processed_data!A:A,Processed_data!G:G)</f>
        <v>SUCCESS</v>
      </c>
      <c r="F2223" s="1">
        <f>COUNTIF(bank_processed_transactions[transaction_id],A2223)</f>
        <v>1</v>
      </c>
      <c r="G2223" s="1" t="str">
        <f t="shared" si="340"/>
        <v>found</v>
      </c>
      <c r="H2223" s="1" t="str">
        <f t="shared" si="341"/>
        <v>Not Duplicate</v>
      </c>
      <c r="I2223" s="1" t="str">
        <f t="shared" si="342"/>
        <v>match</v>
      </c>
      <c r="J2223" s="1" t="str">
        <f t="shared" si="343"/>
        <v>match</v>
      </c>
      <c r="K2223" s="1">
        <f t="shared" si="344"/>
        <v>0</v>
      </c>
      <c r="L2223" s="2">
        <f>IF(F2223=0,"not processed",_xlfn.MINIFS(Processed_data!H:H,Processed_data!A:A,A2223))</f>
        <v>46070</v>
      </c>
      <c r="M2223" s="1">
        <f>IF(F2223=0,"not processed",ABS(bank_source_transactions__1[[#This Row],[transaction_date]]-Reconciliation!L2223))</f>
        <v>0</v>
      </c>
      <c r="N2223" s="1" t="str" cm="1">
        <f t="array" ref="N2223">_xlfn.IFS(M2223="not Processed", "Not Processed",M2223&gt;2,"SLA Breached",M2223&lt;=2,"Within SLA")</f>
        <v>Within SLA</v>
      </c>
      <c r="O2223" s="1" t="str">
        <f>_xlfn.XLOOKUP(A2223,Source_data!A:A,Source_data!D:D)</f>
        <v>UPI</v>
      </c>
      <c r="P2223" s="1">
        <f t="shared" si="345"/>
        <v>0</v>
      </c>
      <c r="Q2223" s="1">
        <f t="shared" si="346"/>
        <v>0</v>
      </c>
      <c r="R2223" s="1">
        <f t="shared" si="347"/>
        <v>0</v>
      </c>
      <c r="S2223" s="1">
        <f t="shared" si="348"/>
        <v>0</v>
      </c>
      <c r="T2223" s="1">
        <f t="shared" si="349"/>
        <v>0</v>
      </c>
      <c r="U2223" s="1" t="str">
        <f>_xlfn.XLOOKUP(Table3[[#This Row],[Transaction ID]],Source_data!A:A,Source_data!E:E)</f>
        <v>Hyderabad</v>
      </c>
      <c r="V2223" s="1">
        <f>_xlfn.IFNA(_xlfn.XLOOKUP(A2223,bank_processed_transactions[transaction_id],bank_processed_transactions[processing_minutes]),"")</f>
        <v>7.7</v>
      </c>
      <c r="W2223" s="31">
        <f>_xlfn.XLOOKUP(A2223,Source_data!A:A,Source_data!B:B)</f>
        <v>46070</v>
      </c>
    </row>
    <row r="2224" spans="1:23" x14ac:dyDescent="0.3">
      <c r="A2224" s="3" t="s">
        <v>908</v>
      </c>
      <c r="B2224" s="1">
        <f>_xlfn.XLOOKUP(A2224,bank_source_transactions__1[transaction_id],bank_source_transactions__1[amount_inr])</f>
        <v>1634.91</v>
      </c>
      <c r="C2224" s="1">
        <f>_xlfn.XLOOKUP(A2224,Processed_data!A:A,Processed_data!F:F)</f>
        <v>1634.91</v>
      </c>
      <c r="D2224" s="1" t="str">
        <f>_xlfn.XLOOKUP(A2224,bank_source_transactions__1[transaction_id],bank_source_transactions__1[transaction_status])</f>
        <v>SUCCESS</v>
      </c>
      <c r="E2224" s="1" t="str">
        <f>_xlfn.XLOOKUP(A2224,Processed_data!A:A,Processed_data!G:G)</f>
        <v>SUCCESS</v>
      </c>
      <c r="F2224" s="1">
        <f>COUNTIF(bank_processed_transactions[transaction_id],A2224)</f>
        <v>1</v>
      </c>
      <c r="G2224" s="1" t="str">
        <f t="shared" si="340"/>
        <v>found</v>
      </c>
      <c r="H2224" s="1" t="str">
        <f t="shared" si="341"/>
        <v>Not Duplicate</v>
      </c>
      <c r="I2224" s="1" t="str">
        <f t="shared" si="342"/>
        <v>match</v>
      </c>
      <c r="J2224" s="1" t="str">
        <f t="shared" si="343"/>
        <v>match</v>
      </c>
      <c r="K2224" s="1">
        <f t="shared" si="344"/>
        <v>0</v>
      </c>
      <c r="L2224" s="2">
        <f>IF(F2224=0,"not processed",_xlfn.MINIFS(Processed_data!H:H,Processed_data!A:A,A2224))</f>
        <v>46078</v>
      </c>
      <c r="M2224" s="1">
        <f>IF(F2224=0,"not processed",ABS(bank_source_transactions__1[[#This Row],[transaction_date]]-Reconciliation!L2224))</f>
        <v>1</v>
      </c>
      <c r="N2224" s="1" t="str" cm="1">
        <f t="array" ref="N2224">_xlfn.IFS(M2224="not Processed", "Not Processed",M2224&gt;2,"SLA Breached",M2224&lt;=2,"Within SLA")</f>
        <v>Within SLA</v>
      </c>
      <c r="O2224" s="1" t="str">
        <f>_xlfn.XLOOKUP(A2224,Source_data!A:A,Source_data!D:D)</f>
        <v>UPI</v>
      </c>
      <c r="P2224" s="1">
        <f t="shared" si="345"/>
        <v>0</v>
      </c>
      <c r="Q2224" s="1">
        <f t="shared" si="346"/>
        <v>0</v>
      </c>
      <c r="R2224" s="1">
        <f t="shared" si="347"/>
        <v>0</v>
      </c>
      <c r="S2224" s="1">
        <f t="shared" si="348"/>
        <v>0</v>
      </c>
      <c r="T2224" s="1">
        <f t="shared" si="349"/>
        <v>0</v>
      </c>
      <c r="U2224" s="1" t="str">
        <f>_xlfn.XLOOKUP(Table3[[#This Row],[Transaction ID]],Source_data!A:A,Source_data!E:E)</f>
        <v>Pune</v>
      </c>
      <c r="V2224" s="1">
        <f>_xlfn.IFNA(_xlfn.XLOOKUP(A2224,bank_processed_transactions[transaction_id],bank_processed_transactions[processing_minutes]),"")</f>
        <v>19.600000000000001</v>
      </c>
      <c r="W2224" s="31">
        <f>_xlfn.XLOOKUP(A2224,Source_data!A:A,Source_data!B:B)</f>
        <v>46077</v>
      </c>
    </row>
    <row r="2225" spans="1:23" x14ac:dyDescent="0.3">
      <c r="A2225" s="4" t="s">
        <v>862</v>
      </c>
      <c r="B2225" s="1">
        <f>_xlfn.XLOOKUP(A2225,bank_source_transactions__1[transaction_id],bank_source_transactions__1[amount_inr])</f>
        <v>6707.83</v>
      </c>
      <c r="C2225" s="1">
        <f>_xlfn.XLOOKUP(A2225,Processed_data!A:A,Processed_data!F:F)</f>
        <v>6707.83</v>
      </c>
      <c r="D2225" s="1" t="str">
        <f>_xlfn.XLOOKUP(A2225,bank_source_transactions__1[transaction_id],bank_source_transactions__1[transaction_status])</f>
        <v>SUCCESS</v>
      </c>
      <c r="E2225" s="1" t="str">
        <f>_xlfn.XLOOKUP(A2225,Processed_data!A:A,Processed_data!G:G)</f>
        <v>SUCCESS</v>
      </c>
      <c r="F2225" s="1">
        <f>COUNTIF(bank_processed_transactions[transaction_id],A2225)</f>
        <v>2</v>
      </c>
      <c r="G2225" s="1" t="str">
        <f t="shared" si="340"/>
        <v>found</v>
      </c>
      <c r="H2225" s="1" t="str">
        <f t="shared" si="341"/>
        <v>Duplicate</v>
      </c>
      <c r="I2225" s="1" t="str">
        <f t="shared" si="342"/>
        <v>match</v>
      </c>
      <c r="J2225" s="1" t="str">
        <f t="shared" si="343"/>
        <v>match</v>
      </c>
      <c r="K2225" s="1">
        <f t="shared" si="344"/>
        <v>0</v>
      </c>
      <c r="L2225" s="2">
        <f>IF(F2225=0,"not processed",_xlfn.MINIFS(Processed_data!H:H,Processed_data!A:A,A2225))</f>
        <v>46072</v>
      </c>
      <c r="M2225" s="1">
        <f>IF(F2225=0,"not processed",ABS(bank_source_transactions__1[[#This Row],[transaction_date]]-Reconciliation!L2225))</f>
        <v>0</v>
      </c>
      <c r="N2225" s="1" t="str" cm="1">
        <f t="array" ref="N2225">_xlfn.IFS(M2225="not Processed", "Not Processed",M2225&gt;2,"SLA Breached",M2225&lt;=2,"Within SLA")</f>
        <v>Within SLA</v>
      </c>
      <c r="O2225" s="1" t="str">
        <f>_xlfn.XLOOKUP(A2225,Source_data!A:A,Source_data!D:D)</f>
        <v>NEFT</v>
      </c>
      <c r="P2225" s="1">
        <f t="shared" si="345"/>
        <v>0</v>
      </c>
      <c r="Q2225" s="1">
        <f t="shared" si="346"/>
        <v>1</v>
      </c>
      <c r="R2225" s="1">
        <f t="shared" si="347"/>
        <v>0</v>
      </c>
      <c r="S2225" s="1">
        <f t="shared" si="348"/>
        <v>0</v>
      </c>
      <c r="T2225" s="1">
        <f t="shared" si="349"/>
        <v>0</v>
      </c>
      <c r="U2225" s="1" t="str">
        <f>_xlfn.XLOOKUP(Table3[[#This Row],[Transaction ID]],Source_data!A:A,Source_data!E:E)</f>
        <v>Bengaluru</v>
      </c>
      <c r="V2225" s="1">
        <f>_xlfn.IFNA(_xlfn.XLOOKUP(A2225,bank_processed_transactions[transaction_id],bank_processed_transactions[processing_minutes]),"")</f>
        <v>7.8</v>
      </c>
      <c r="W2225" s="31">
        <f>_xlfn.XLOOKUP(A2225,Source_data!A:A,Source_data!B:B)</f>
        <v>46072</v>
      </c>
    </row>
    <row r="2226" spans="1:23" x14ac:dyDescent="0.3">
      <c r="A2226" s="3" t="s">
        <v>185</v>
      </c>
      <c r="B2226" s="1">
        <f>_xlfn.XLOOKUP(A2226,bank_source_transactions__1[transaction_id],bank_source_transactions__1[amount_inr])</f>
        <v>32666.95</v>
      </c>
      <c r="C2226" s="1">
        <f>_xlfn.XLOOKUP(A2226,Processed_data!A:A,Processed_data!F:F)</f>
        <v>32666.95</v>
      </c>
      <c r="D2226" s="1" t="str">
        <f>_xlfn.XLOOKUP(A2226,bank_source_transactions__1[transaction_id],bank_source_transactions__1[transaction_status])</f>
        <v>SUCCESS</v>
      </c>
      <c r="E2226" s="1" t="str">
        <f>_xlfn.XLOOKUP(A2226,Processed_data!A:A,Processed_data!G:G)</f>
        <v>SUCCESS</v>
      </c>
      <c r="F2226" s="1">
        <f>COUNTIF(bank_processed_transactions[transaction_id],A2226)</f>
        <v>1</v>
      </c>
      <c r="G2226" s="1" t="str">
        <f t="shared" si="340"/>
        <v>found</v>
      </c>
      <c r="H2226" s="1" t="str">
        <f t="shared" si="341"/>
        <v>Not Duplicate</v>
      </c>
      <c r="I2226" s="1" t="str">
        <f t="shared" si="342"/>
        <v>match</v>
      </c>
      <c r="J2226" s="1" t="str">
        <f t="shared" si="343"/>
        <v>match</v>
      </c>
      <c r="K2226" s="1">
        <f t="shared" si="344"/>
        <v>0</v>
      </c>
      <c r="L2226" s="2">
        <f>IF(F2226=0,"not processed",_xlfn.MINIFS(Processed_data!H:H,Processed_data!A:A,A2226))</f>
        <v>46053</v>
      </c>
      <c r="M2226" s="1">
        <f>IF(F2226=0,"not processed",ABS(bank_source_transactions__1[[#This Row],[transaction_date]]-Reconciliation!L2226))</f>
        <v>3</v>
      </c>
      <c r="N2226" s="1" t="str" cm="1">
        <f t="array" ref="N2226">_xlfn.IFS(M2226="not Processed", "Not Processed",M2226&gt;2,"SLA Breached",M2226&lt;=2,"Within SLA")</f>
        <v>SLA Breached</v>
      </c>
      <c r="O2226" s="1" t="str">
        <f>_xlfn.XLOOKUP(A2226,Source_data!A:A,Source_data!D:D)</f>
        <v>UPI</v>
      </c>
      <c r="P2226" s="1">
        <f t="shared" si="345"/>
        <v>0</v>
      </c>
      <c r="Q2226" s="1">
        <f t="shared" si="346"/>
        <v>0</v>
      </c>
      <c r="R2226" s="1">
        <f t="shared" si="347"/>
        <v>0</v>
      </c>
      <c r="S2226" s="1">
        <f t="shared" si="348"/>
        <v>0</v>
      </c>
      <c r="T2226" s="1">
        <f t="shared" si="349"/>
        <v>1</v>
      </c>
      <c r="U2226" s="1" t="str">
        <f>_xlfn.XLOOKUP(Table3[[#This Row],[Transaction ID]],Source_data!A:A,Source_data!E:E)</f>
        <v>Hyderabad</v>
      </c>
      <c r="V2226" s="1">
        <f>_xlfn.IFNA(_xlfn.XLOOKUP(A2226,bank_processed_transactions[transaction_id],bank_processed_transactions[processing_minutes]),"")</f>
        <v>25.8</v>
      </c>
      <c r="W2226" s="31">
        <f>_xlfn.XLOOKUP(A2226,Source_data!A:A,Source_data!B:B)</f>
        <v>46050</v>
      </c>
    </row>
    <row r="2227" spans="1:23" x14ac:dyDescent="0.3">
      <c r="A2227" s="4" t="s">
        <v>1797</v>
      </c>
      <c r="B2227" s="1">
        <f>_xlfn.XLOOKUP(A2227,bank_source_transactions__1[transaction_id],bank_source_transactions__1[amount_inr])</f>
        <v>1815.02</v>
      </c>
      <c r="C2227" s="1">
        <f>_xlfn.XLOOKUP(A2227,Processed_data!A:A,Processed_data!F:F)</f>
        <v>1815.02</v>
      </c>
      <c r="D2227" s="1" t="str">
        <f>_xlfn.XLOOKUP(A2227,bank_source_transactions__1[transaction_id],bank_source_transactions__1[transaction_status])</f>
        <v>SUCCESS</v>
      </c>
      <c r="E2227" s="1" t="str">
        <f>_xlfn.XLOOKUP(A2227,Processed_data!A:A,Processed_data!G:G)</f>
        <v>SUCCESS</v>
      </c>
      <c r="F2227" s="1">
        <f>COUNTIF(bank_processed_transactions[transaction_id],A2227)</f>
        <v>1</v>
      </c>
      <c r="G2227" s="1" t="str">
        <f t="shared" si="340"/>
        <v>found</v>
      </c>
      <c r="H2227" s="1" t="str">
        <f t="shared" si="341"/>
        <v>Not Duplicate</v>
      </c>
      <c r="I2227" s="1" t="str">
        <f t="shared" si="342"/>
        <v>match</v>
      </c>
      <c r="J2227" s="1" t="str">
        <f t="shared" si="343"/>
        <v>match</v>
      </c>
      <c r="K2227" s="1">
        <f t="shared" si="344"/>
        <v>0</v>
      </c>
      <c r="L2227" s="2">
        <f>IF(F2227=0,"not processed",_xlfn.MINIFS(Processed_data!H:H,Processed_data!A:A,A2227))</f>
        <v>46078</v>
      </c>
      <c r="M2227" s="1">
        <f>IF(F2227=0,"not processed",ABS(bank_source_transactions__1[[#This Row],[transaction_date]]-Reconciliation!L2227))</f>
        <v>2</v>
      </c>
      <c r="N2227" s="1" t="str" cm="1">
        <f t="array" ref="N2227">_xlfn.IFS(M2227="not Processed", "Not Processed",M2227&gt;2,"SLA Breached",M2227&lt;=2,"Within SLA")</f>
        <v>Within SLA</v>
      </c>
      <c r="O2227" s="1" t="str">
        <f>_xlfn.XLOOKUP(A2227,Source_data!A:A,Source_data!D:D)</f>
        <v>UPI</v>
      </c>
      <c r="P2227" s="1">
        <f t="shared" si="345"/>
        <v>0</v>
      </c>
      <c r="Q2227" s="1">
        <f t="shared" si="346"/>
        <v>0</v>
      </c>
      <c r="R2227" s="1">
        <f t="shared" si="347"/>
        <v>0</v>
      </c>
      <c r="S2227" s="1">
        <f t="shared" si="348"/>
        <v>0</v>
      </c>
      <c r="T2227" s="1">
        <f t="shared" si="349"/>
        <v>0</v>
      </c>
      <c r="U2227" s="1" t="str">
        <f>_xlfn.XLOOKUP(Table3[[#This Row],[Transaction ID]],Source_data!A:A,Source_data!E:E)</f>
        <v>Bengaluru</v>
      </c>
      <c r="V2227" s="1">
        <f>_xlfn.IFNA(_xlfn.XLOOKUP(A2227,bank_processed_transactions[transaction_id],bank_processed_transactions[processing_minutes]),"")</f>
        <v>3.2</v>
      </c>
      <c r="W2227" s="31">
        <f>_xlfn.XLOOKUP(A2227,Source_data!A:A,Source_data!B:B)</f>
        <v>46076</v>
      </c>
    </row>
    <row r="2228" spans="1:23" x14ac:dyDescent="0.3">
      <c r="A2228" s="3" t="s">
        <v>2174</v>
      </c>
      <c r="B2228" s="1">
        <f>_xlfn.XLOOKUP(A2228,bank_source_transactions__1[transaction_id],bank_source_transactions__1[amount_inr])</f>
        <v>1644.01</v>
      </c>
      <c r="C2228" s="1">
        <f>_xlfn.XLOOKUP(A2228,Processed_data!A:A,Processed_data!F:F)</f>
        <v>1644.01</v>
      </c>
      <c r="D2228" s="1" t="str">
        <f>_xlfn.XLOOKUP(A2228,bank_source_transactions__1[transaction_id],bank_source_transactions__1[transaction_status])</f>
        <v>SUCCESS</v>
      </c>
      <c r="E2228" s="1" t="str">
        <f>_xlfn.XLOOKUP(A2228,Processed_data!A:A,Processed_data!G:G)</f>
        <v>SUCCESS</v>
      </c>
      <c r="F2228" s="1">
        <f>COUNTIF(bank_processed_transactions[transaction_id],A2228)</f>
        <v>1</v>
      </c>
      <c r="G2228" s="1" t="str">
        <f t="shared" si="340"/>
        <v>found</v>
      </c>
      <c r="H2228" s="1" t="str">
        <f t="shared" si="341"/>
        <v>Not Duplicate</v>
      </c>
      <c r="I2228" s="1" t="str">
        <f t="shared" si="342"/>
        <v>match</v>
      </c>
      <c r="J2228" s="1" t="str">
        <f t="shared" si="343"/>
        <v>match</v>
      </c>
      <c r="K2228" s="1">
        <f t="shared" si="344"/>
        <v>0</v>
      </c>
      <c r="L2228" s="2">
        <f>IF(F2228=0,"not processed",_xlfn.MINIFS(Processed_data!H:H,Processed_data!A:A,A2228))</f>
        <v>46059</v>
      </c>
      <c r="M2228" s="1">
        <f>IF(F2228=0,"not processed",ABS(bank_source_transactions__1[[#This Row],[transaction_date]]-Reconciliation!L2228))</f>
        <v>3</v>
      </c>
      <c r="N2228" s="1" t="str" cm="1">
        <f t="array" ref="N2228">_xlfn.IFS(M2228="not Processed", "Not Processed",M2228&gt;2,"SLA Breached",M2228&lt;=2,"Within SLA")</f>
        <v>SLA Breached</v>
      </c>
      <c r="O2228" s="1" t="str">
        <f>_xlfn.XLOOKUP(A2228,Source_data!A:A,Source_data!D:D)</f>
        <v>UPI</v>
      </c>
      <c r="P2228" s="1">
        <f t="shared" si="345"/>
        <v>0</v>
      </c>
      <c r="Q2228" s="1">
        <f t="shared" si="346"/>
        <v>0</v>
      </c>
      <c r="R2228" s="1">
        <f t="shared" si="347"/>
        <v>0</v>
      </c>
      <c r="S2228" s="1">
        <f t="shared" si="348"/>
        <v>0</v>
      </c>
      <c r="T2228" s="1">
        <f t="shared" si="349"/>
        <v>1</v>
      </c>
      <c r="U2228" s="1" t="str">
        <f>_xlfn.XLOOKUP(Table3[[#This Row],[Transaction ID]],Source_data!A:A,Source_data!E:E)</f>
        <v>Pune</v>
      </c>
      <c r="V2228" s="1">
        <f>_xlfn.IFNA(_xlfn.XLOOKUP(A2228,bank_processed_transactions[transaction_id],bank_processed_transactions[processing_minutes]),"")</f>
        <v>30.9</v>
      </c>
      <c r="W2228" s="31">
        <f>_xlfn.XLOOKUP(A2228,Source_data!A:A,Source_data!B:B)</f>
        <v>46056</v>
      </c>
    </row>
    <row r="2229" spans="1:23" x14ac:dyDescent="0.3">
      <c r="A2229" s="4" t="s">
        <v>1947</v>
      </c>
      <c r="B2229" s="1">
        <f>_xlfn.XLOOKUP(A2229,bank_source_transactions__1[transaction_id],bank_source_transactions__1[amount_inr])</f>
        <v>4615.41</v>
      </c>
      <c r="C2229" s="1">
        <f>_xlfn.XLOOKUP(A2229,Processed_data!A:A,Processed_data!F:F)</f>
        <v>4615.41</v>
      </c>
      <c r="D2229" s="1" t="str">
        <f>_xlfn.XLOOKUP(A2229,bank_source_transactions__1[transaction_id],bank_source_transactions__1[transaction_status])</f>
        <v>SUCCESS</v>
      </c>
      <c r="E2229" s="1" t="str">
        <f>_xlfn.XLOOKUP(A2229,Processed_data!A:A,Processed_data!G:G)</f>
        <v>SUCCESS</v>
      </c>
      <c r="F2229" s="1">
        <f>COUNTIF(bank_processed_transactions[transaction_id],A2229)</f>
        <v>1</v>
      </c>
      <c r="G2229" s="1" t="str">
        <f t="shared" si="340"/>
        <v>found</v>
      </c>
      <c r="H2229" s="1" t="str">
        <f t="shared" si="341"/>
        <v>Not Duplicate</v>
      </c>
      <c r="I2229" s="1" t="str">
        <f t="shared" si="342"/>
        <v>match</v>
      </c>
      <c r="J2229" s="1" t="str">
        <f t="shared" si="343"/>
        <v>match</v>
      </c>
      <c r="K2229" s="1">
        <f t="shared" si="344"/>
        <v>0</v>
      </c>
      <c r="L2229" s="2">
        <f>IF(F2229=0,"not processed",_xlfn.MINIFS(Processed_data!H:H,Processed_data!A:A,A2229))</f>
        <v>46047</v>
      </c>
      <c r="M2229" s="1">
        <f>IF(F2229=0,"not processed",ABS(bank_source_transactions__1[[#This Row],[transaction_date]]-Reconciliation!L2229))</f>
        <v>2</v>
      </c>
      <c r="N2229" s="1" t="str" cm="1">
        <f t="array" ref="N2229">_xlfn.IFS(M2229="not Processed", "Not Processed",M2229&gt;2,"SLA Breached",M2229&lt;=2,"Within SLA")</f>
        <v>Within SLA</v>
      </c>
      <c r="O2229" s="1" t="str">
        <f>_xlfn.XLOOKUP(A2229,Source_data!A:A,Source_data!D:D)</f>
        <v>CARD</v>
      </c>
      <c r="P2229" s="1">
        <f t="shared" si="345"/>
        <v>0</v>
      </c>
      <c r="Q2229" s="1">
        <f t="shared" si="346"/>
        <v>0</v>
      </c>
      <c r="R2229" s="1">
        <f t="shared" si="347"/>
        <v>0</v>
      </c>
      <c r="S2229" s="1">
        <f t="shared" si="348"/>
        <v>0</v>
      </c>
      <c r="T2229" s="1">
        <f t="shared" si="349"/>
        <v>0</v>
      </c>
      <c r="U2229" s="1" t="str">
        <f>_xlfn.XLOOKUP(Table3[[#This Row],[Transaction ID]],Source_data!A:A,Source_data!E:E)</f>
        <v>Mumbai</v>
      </c>
      <c r="V2229" s="1">
        <f>_xlfn.IFNA(_xlfn.XLOOKUP(A2229,bank_processed_transactions[transaction_id],bank_processed_transactions[processing_minutes]),"")</f>
        <v>25.8</v>
      </c>
      <c r="W2229" s="31">
        <f>_xlfn.XLOOKUP(A2229,Source_data!A:A,Source_data!B:B)</f>
        <v>46045</v>
      </c>
    </row>
    <row r="2230" spans="1:23" x14ac:dyDescent="0.3">
      <c r="A2230" s="3" t="s">
        <v>1938</v>
      </c>
      <c r="B2230" s="1">
        <f>_xlfn.XLOOKUP(A2230,bank_source_transactions__1[transaction_id],bank_source_transactions__1[amount_inr])</f>
        <v>9149.2999999999993</v>
      </c>
      <c r="C2230" s="1">
        <f>_xlfn.XLOOKUP(A2230,Processed_data!A:A,Processed_data!F:F)</f>
        <v>9149.2999999999993</v>
      </c>
      <c r="D2230" s="1" t="str">
        <f>_xlfn.XLOOKUP(A2230,bank_source_transactions__1[transaction_id],bank_source_transactions__1[transaction_status])</f>
        <v>SUCCESS</v>
      </c>
      <c r="E2230" s="1" t="str">
        <f>_xlfn.XLOOKUP(A2230,Processed_data!A:A,Processed_data!G:G)</f>
        <v>SUCCESS</v>
      </c>
      <c r="F2230" s="1">
        <f>COUNTIF(bank_processed_transactions[transaction_id],A2230)</f>
        <v>1</v>
      </c>
      <c r="G2230" s="1" t="str">
        <f t="shared" si="340"/>
        <v>found</v>
      </c>
      <c r="H2230" s="1" t="str">
        <f t="shared" si="341"/>
        <v>Not Duplicate</v>
      </c>
      <c r="I2230" s="1" t="str">
        <f t="shared" si="342"/>
        <v>match</v>
      </c>
      <c r="J2230" s="1" t="str">
        <f t="shared" si="343"/>
        <v>match</v>
      </c>
      <c r="K2230" s="1">
        <f t="shared" si="344"/>
        <v>0</v>
      </c>
      <c r="L2230" s="2">
        <f>IF(F2230=0,"not processed",_xlfn.MINIFS(Processed_data!H:H,Processed_data!A:A,A2230))</f>
        <v>46071</v>
      </c>
      <c r="M2230" s="1">
        <f>IF(F2230=0,"not processed",ABS(bank_source_transactions__1[[#This Row],[transaction_date]]-Reconciliation!L2230))</f>
        <v>2</v>
      </c>
      <c r="N2230" s="1" t="str" cm="1">
        <f t="array" ref="N2230">_xlfn.IFS(M2230="not Processed", "Not Processed",M2230&gt;2,"SLA Breached",M2230&lt;=2,"Within SLA")</f>
        <v>Within SLA</v>
      </c>
      <c r="O2230" s="1" t="str">
        <f>_xlfn.XLOOKUP(A2230,Source_data!A:A,Source_data!D:D)</f>
        <v>IMPS</v>
      </c>
      <c r="P2230" s="1">
        <f t="shared" si="345"/>
        <v>0</v>
      </c>
      <c r="Q2230" s="1">
        <f t="shared" si="346"/>
        <v>0</v>
      </c>
      <c r="R2230" s="1">
        <f t="shared" si="347"/>
        <v>0</v>
      </c>
      <c r="S2230" s="1">
        <f t="shared" si="348"/>
        <v>0</v>
      </c>
      <c r="T2230" s="1">
        <f t="shared" si="349"/>
        <v>0</v>
      </c>
      <c r="U2230" s="1" t="str">
        <f>_xlfn.XLOOKUP(Table3[[#This Row],[Transaction ID]],Source_data!A:A,Source_data!E:E)</f>
        <v>Pune</v>
      </c>
      <c r="V2230" s="1">
        <f>_xlfn.IFNA(_xlfn.XLOOKUP(A2230,bank_processed_transactions[transaction_id],bank_processed_transactions[processing_minutes]),"")</f>
        <v>11.4</v>
      </c>
      <c r="W2230" s="31">
        <f>_xlfn.XLOOKUP(A2230,Source_data!A:A,Source_data!B:B)</f>
        <v>46069</v>
      </c>
    </row>
    <row r="2231" spans="1:23" x14ac:dyDescent="0.3">
      <c r="A2231" s="4" t="s">
        <v>4902</v>
      </c>
      <c r="B2231" s="1">
        <f>_xlfn.XLOOKUP(A2231,bank_source_transactions__1[transaction_id],bank_source_transactions__1[amount_inr])</f>
        <v>8663.0499999999993</v>
      </c>
      <c r="C2231" s="1">
        <f>_xlfn.XLOOKUP(A2231,Processed_data!A:A,Processed_data!F:F)</f>
        <v>8663.0499999999993</v>
      </c>
      <c r="D2231" s="1" t="str">
        <f>_xlfn.XLOOKUP(A2231,bank_source_transactions__1[transaction_id],bank_source_transactions__1[transaction_status])</f>
        <v>SUCCESS</v>
      </c>
      <c r="E2231" s="1" t="str">
        <f>_xlfn.XLOOKUP(A2231,Processed_data!A:A,Processed_data!G:G)</f>
        <v>FAILED</v>
      </c>
      <c r="F2231" s="1">
        <f>COUNTIF(bank_processed_transactions[transaction_id],A2231)</f>
        <v>1</v>
      </c>
      <c r="G2231" s="1" t="str">
        <f t="shared" si="340"/>
        <v>found</v>
      </c>
      <c r="H2231" s="1" t="str">
        <f t="shared" si="341"/>
        <v>Not Duplicate</v>
      </c>
      <c r="I2231" s="1" t="str">
        <f t="shared" si="342"/>
        <v>match</v>
      </c>
      <c r="J2231" s="1" t="str">
        <f t="shared" si="343"/>
        <v>mismatch</v>
      </c>
      <c r="K2231" s="1">
        <f t="shared" si="344"/>
        <v>0</v>
      </c>
      <c r="L2231" s="2">
        <f>IF(F2231=0,"not processed",_xlfn.MINIFS(Processed_data!H:H,Processed_data!A:A,A2231))</f>
        <v>46059</v>
      </c>
      <c r="M2231" s="1">
        <f>IF(F2231=0,"not processed",ABS(bank_source_transactions__1[[#This Row],[transaction_date]]-Reconciliation!L2231))</f>
        <v>1</v>
      </c>
      <c r="N2231" s="1" t="str" cm="1">
        <f t="array" ref="N2231">_xlfn.IFS(M2231="not Processed", "Not Processed",M2231&gt;2,"SLA Breached",M2231&lt;=2,"Within SLA")</f>
        <v>Within SLA</v>
      </c>
      <c r="O2231" s="1" t="str">
        <f>_xlfn.XLOOKUP(A2231,Source_data!A:A,Source_data!D:D)</f>
        <v>CARD</v>
      </c>
      <c r="P2231" s="1">
        <f t="shared" si="345"/>
        <v>0</v>
      </c>
      <c r="Q2231" s="1">
        <f t="shared" si="346"/>
        <v>0</v>
      </c>
      <c r="R2231" s="1">
        <f t="shared" si="347"/>
        <v>0</v>
      </c>
      <c r="S2231" s="1">
        <f t="shared" si="348"/>
        <v>1</v>
      </c>
      <c r="T2231" s="1">
        <f t="shared" si="349"/>
        <v>0</v>
      </c>
      <c r="U2231" s="1" t="str">
        <f>_xlfn.XLOOKUP(Table3[[#This Row],[Transaction ID]],Source_data!A:A,Source_data!E:E)</f>
        <v>Bengaluru</v>
      </c>
      <c r="V2231" s="1">
        <f>_xlfn.IFNA(_xlfn.XLOOKUP(A2231,bank_processed_transactions[transaction_id],bank_processed_transactions[processing_minutes]),"")</f>
        <v>16.100000000000001</v>
      </c>
      <c r="W2231" s="31">
        <f>_xlfn.XLOOKUP(A2231,Source_data!A:A,Source_data!B:B)</f>
        <v>46058</v>
      </c>
    </row>
    <row r="2232" spans="1:23" x14ac:dyDescent="0.3">
      <c r="A2232" s="3" t="s">
        <v>1902</v>
      </c>
      <c r="B2232" s="1">
        <f>_xlfn.XLOOKUP(A2232,bank_source_transactions__1[transaction_id],bank_source_transactions__1[amount_inr])</f>
        <v>2320.0700000000002</v>
      </c>
      <c r="C2232" s="1">
        <f>_xlfn.XLOOKUP(A2232,Processed_data!A:A,Processed_data!F:F)</f>
        <v>2320.0700000000002</v>
      </c>
      <c r="D2232" s="1" t="str">
        <f>_xlfn.XLOOKUP(A2232,bank_source_transactions__1[transaction_id],bank_source_transactions__1[transaction_status])</f>
        <v>FAILED</v>
      </c>
      <c r="E2232" s="1" t="str">
        <f>_xlfn.XLOOKUP(A2232,Processed_data!A:A,Processed_data!G:G)</f>
        <v>FAILED</v>
      </c>
      <c r="F2232" s="1">
        <f>COUNTIF(bank_processed_transactions[transaction_id],A2232)</f>
        <v>1</v>
      </c>
      <c r="G2232" s="1" t="str">
        <f t="shared" si="340"/>
        <v>found</v>
      </c>
      <c r="H2232" s="1" t="str">
        <f t="shared" si="341"/>
        <v>Not Duplicate</v>
      </c>
      <c r="I2232" s="1" t="str">
        <f t="shared" si="342"/>
        <v>match</v>
      </c>
      <c r="J2232" s="1" t="str">
        <f t="shared" si="343"/>
        <v>match</v>
      </c>
      <c r="K2232" s="1">
        <f t="shared" si="344"/>
        <v>0</v>
      </c>
      <c r="L2232" s="2">
        <f>IF(F2232=0,"not processed",_xlfn.MINIFS(Processed_data!H:H,Processed_data!A:A,A2232))</f>
        <v>46077</v>
      </c>
      <c r="M2232" s="1">
        <f>IF(F2232=0,"not processed",ABS(bank_source_transactions__1[[#This Row],[transaction_date]]-Reconciliation!L2232))</f>
        <v>1</v>
      </c>
      <c r="N2232" s="1" t="str" cm="1">
        <f t="array" ref="N2232">_xlfn.IFS(M2232="not Processed", "Not Processed",M2232&gt;2,"SLA Breached",M2232&lt;=2,"Within SLA")</f>
        <v>Within SLA</v>
      </c>
      <c r="O2232" s="1" t="str">
        <f>_xlfn.XLOOKUP(A2232,Source_data!A:A,Source_data!D:D)</f>
        <v>NEFT</v>
      </c>
      <c r="P2232" s="1">
        <f t="shared" si="345"/>
        <v>0</v>
      </c>
      <c r="Q2232" s="1">
        <f t="shared" si="346"/>
        <v>0</v>
      </c>
      <c r="R2232" s="1">
        <f t="shared" si="347"/>
        <v>0</v>
      </c>
      <c r="S2232" s="1">
        <f t="shared" si="348"/>
        <v>0</v>
      </c>
      <c r="T2232" s="1">
        <f t="shared" si="349"/>
        <v>0</v>
      </c>
      <c r="U2232" s="1" t="str">
        <f>_xlfn.XLOOKUP(Table3[[#This Row],[Transaction ID]],Source_data!A:A,Source_data!E:E)</f>
        <v>Pune</v>
      </c>
      <c r="V2232" s="1">
        <f>_xlfn.IFNA(_xlfn.XLOOKUP(A2232,bank_processed_transactions[transaction_id],bank_processed_transactions[processing_minutes]),"")</f>
        <v>12.9</v>
      </c>
      <c r="W2232" s="31">
        <f>_xlfn.XLOOKUP(A2232,Source_data!A:A,Source_data!B:B)</f>
        <v>46076</v>
      </c>
    </row>
    <row r="2233" spans="1:23" x14ac:dyDescent="0.3">
      <c r="A2233" s="4" t="s">
        <v>4388</v>
      </c>
      <c r="B2233" s="1">
        <f>_xlfn.XLOOKUP(A2233,bank_source_transactions__1[transaction_id],bank_source_transactions__1[amount_inr])</f>
        <v>5328.9</v>
      </c>
      <c r="C2233" s="1">
        <f>_xlfn.XLOOKUP(A2233,Processed_data!A:A,Processed_data!F:F)</f>
        <v>5328.9</v>
      </c>
      <c r="D2233" s="1" t="str">
        <f>_xlfn.XLOOKUP(A2233,bank_source_transactions__1[transaction_id],bank_source_transactions__1[transaction_status])</f>
        <v>SUCCESS</v>
      </c>
      <c r="E2233" s="1" t="str">
        <f>_xlfn.XLOOKUP(A2233,Processed_data!A:A,Processed_data!G:G)</f>
        <v>SUCCESS</v>
      </c>
      <c r="F2233" s="1">
        <f>COUNTIF(bank_processed_transactions[transaction_id],A2233)</f>
        <v>1</v>
      </c>
      <c r="G2233" s="1" t="str">
        <f t="shared" si="340"/>
        <v>found</v>
      </c>
      <c r="H2233" s="1" t="str">
        <f t="shared" si="341"/>
        <v>Not Duplicate</v>
      </c>
      <c r="I2233" s="1" t="str">
        <f t="shared" si="342"/>
        <v>match</v>
      </c>
      <c r="J2233" s="1" t="str">
        <f t="shared" si="343"/>
        <v>match</v>
      </c>
      <c r="K2233" s="1">
        <f t="shared" si="344"/>
        <v>0</v>
      </c>
      <c r="L2233" s="2">
        <f>IF(F2233=0,"not processed",_xlfn.MINIFS(Processed_data!H:H,Processed_data!A:A,A2233))</f>
        <v>46109</v>
      </c>
      <c r="M2233" s="1">
        <f>IF(F2233=0,"not processed",ABS(bank_source_transactions__1[[#This Row],[transaction_date]]-Reconciliation!L2233))</f>
        <v>2</v>
      </c>
      <c r="N2233" s="1" t="str" cm="1">
        <f t="array" ref="N2233">_xlfn.IFS(M2233="not Processed", "Not Processed",M2233&gt;2,"SLA Breached",M2233&lt;=2,"Within SLA")</f>
        <v>Within SLA</v>
      </c>
      <c r="O2233" s="1" t="str">
        <f>_xlfn.XLOOKUP(A2233,Source_data!A:A,Source_data!D:D)</f>
        <v>IMPS</v>
      </c>
      <c r="P2233" s="1">
        <f t="shared" si="345"/>
        <v>0</v>
      </c>
      <c r="Q2233" s="1">
        <f t="shared" si="346"/>
        <v>0</v>
      </c>
      <c r="R2233" s="1">
        <f t="shared" si="347"/>
        <v>0</v>
      </c>
      <c r="S2233" s="1">
        <f t="shared" si="348"/>
        <v>0</v>
      </c>
      <c r="T2233" s="1">
        <f t="shared" si="349"/>
        <v>0</v>
      </c>
      <c r="U2233" s="1" t="str">
        <f>_xlfn.XLOOKUP(Table3[[#This Row],[Transaction ID]],Source_data!A:A,Source_data!E:E)</f>
        <v>Bengaluru</v>
      </c>
      <c r="V2233" s="1">
        <f>_xlfn.IFNA(_xlfn.XLOOKUP(A2233,bank_processed_transactions[transaction_id],bank_processed_transactions[processing_minutes]),"")</f>
        <v>37.299999999999997</v>
      </c>
      <c r="W2233" s="31">
        <f>_xlfn.XLOOKUP(A2233,Source_data!A:A,Source_data!B:B)</f>
        <v>46107</v>
      </c>
    </row>
    <row r="2234" spans="1:23" x14ac:dyDescent="0.3">
      <c r="A2234" s="3" t="s">
        <v>3635</v>
      </c>
      <c r="B2234" s="1">
        <f>_xlfn.XLOOKUP(A2234,bank_source_transactions__1[transaction_id],bank_source_transactions__1[amount_inr])</f>
        <v>21337.86</v>
      </c>
      <c r="C2234" s="1">
        <f>_xlfn.XLOOKUP(A2234,Processed_data!A:A,Processed_data!F:F)</f>
        <v>21337.86</v>
      </c>
      <c r="D2234" s="1" t="str">
        <f>_xlfn.XLOOKUP(A2234,bank_source_transactions__1[transaction_id],bank_source_transactions__1[transaction_status])</f>
        <v>SUCCESS</v>
      </c>
      <c r="E2234" s="1" t="str">
        <f>_xlfn.XLOOKUP(A2234,Processed_data!A:A,Processed_data!G:G)</f>
        <v>SUCCESS</v>
      </c>
      <c r="F2234" s="1">
        <f>COUNTIF(bank_processed_transactions[transaction_id],A2234)</f>
        <v>1</v>
      </c>
      <c r="G2234" s="1" t="str">
        <f t="shared" si="340"/>
        <v>found</v>
      </c>
      <c r="H2234" s="1" t="str">
        <f t="shared" si="341"/>
        <v>Not Duplicate</v>
      </c>
      <c r="I2234" s="1" t="str">
        <f t="shared" si="342"/>
        <v>match</v>
      </c>
      <c r="J2234" s="1" t="str">
        <f t="shared" si="343"/>
        <v>match</v>
      </c>
      <c r="K2234" s="1">
        <f t="shared" si="344"/>
        <v>0</v>
      </c>
      <c r="L2234" s="2">
        <f>IF(F2234=0,"not processed",_xlfn.MINIFS(Processed_data!H:H,Processed_data!A:A,A2234))</f>
        <v>46090</v>
      </c>
      <c r="M2234" s="1">
        <f>IF(F2234=0,"not processed",ABS(bank_source_transactions__1[[#This Row],[transaction_date]]-Reconciliation!L2234))</f>
        <v>3</v>
      </c>
      <c r="N2234" s="1" t="str" cm="1">
        <f t="array" ref="N2234">_xlfn.IFS(M2234="not Processed", "Not Processed",M2234&gt;2,"SLA Breached",M2234&lt;=2,"Within SLA")</f>
        <v>SLA Breached</v>
      </c>
      <c r="O2234" s="1" t="str">
        <f>_xlfn.XLOOKUP(A2234,Source_data!A:A,Source_data!D:D)</f>
        <v>UPI</v>
      </c>
      <c r="P2234" s="1">
        <f t="shared" si="345"/>
        <v>0</v>
      </c>
      <c r="Q2234" s="1">
        <f t="shared" si="346"/>
        <v>0</v>
      </c>
      <c r="R2234" s="1">
        <f t="shared" si="347"/>
        <v>0</v>
      </c>
      <c r="S2234" s="1">
        <f t="shared" si="348"/>
        <v>0</v>
      </c>
      <c r="T2234" s="1">
        <f t="shared" si="349"/>
        <v>1</v>
      </c>
      <c r="U2234" s="1" t="str">
        <f>_xlfn.XLOOKUP(Table3[[#This Row],[Transaction ID]],Source_data!A:A,Source_data!E:E)</f>
        <v>Hyderabad</v>
      </c>
      <c r="V2234" s="1">
        <f>_xlfn.IFNA(_xlfn.XLOOKUP(A2234,bank_processed_transactions[transaction_id],bank_processed_transactions[processing_minutes]),"")</f>
        <v>26.4</v>
      </c>
      <c r="W2234" s="31">
        <f>_xlfn.XLOOKUP(A2234,Source_data!A:A,Source_data!B:B)</f>
        <v>46087</v>
      </c>
    </row>
    <row r="2235" spans="1:23" x14ac:dyDescent="0.3">
      <c r="A2235" s="4" t="s">
        <v>3990</v>
      </c>
      <c r="B2235" s="1">
        <f>_xlfn.XLOOKUP(A2235,bank_source_transactions__1[transaction_id],bank_source_transactions__1[amount_inr])</f>
        <v>1261.93</v>
      </c>
      <c r="C2235" s="1">
        <f>_xlfn.XLOOKUP(A2235,Processed_data!A:A,Processed_data!F:F)</f>
        <v>1261.93</v>
      </c>
      <c r="D2235" s="1" t="str">
        <f>_xlfn.XLOOKUP(A2235,bank_source_transactions__1[transaction_id],bank_source_transactions__1[transaction_status])</f>
        <v>SUCCESS</v>
      </c>
      <c r="E2235" s="1" t="str">
        <f>_xlfn.XLOOKUP(A2235,Processed_data!A:A,Processed_data!G:G)</f>
        <v>SUCCESS</v>
      </c>
      <c r="F2235" s="1">
        <f>COUNTIF(bank_processed_transactions[transaction_id],A2235)</f>
        <v>1</v>
      </c>
      <c r="G2235" s="1" t="str">
        <f t="shared" si="340"/>
        <v>found</v>
      </c>
      <c r="H2235" s="1" t="str">
        <f t="shared" si="341"/>
        <v>Not Duplicate</v>
      </c>
      <c r="I2235" s="1" t="str">
        <f t="shared" si="342"/>
        <v>match</v>
      </c>
      <c r="J2235" s="1" t="str">
        <f t="shared" si="343"/>
        <v>match</v>
      </c>
      <c r="K2235" s="1">
        <f t="shared" si="344"/>
        <v>0</v>
      </c>
      <c r="L2235" s="2">
        <f>IF(F2235=0,"not processed",_xlfn.MINIFS(Processed_data!H:H,Processed_data!A:A,A2235))</f>
        <v>46098</v>
      </c>
      <c r="M2235" s="1">
        <f>IF(F2235=0,"not processed",ABS(bank_source_transactions__1[[#This Row],[transaction_date]]-Reconciliation!L2235))</f>
        <v>0</v>
      </c>
      <c r="N2235" s="1" t="str" cm="1">
        <f t="array" ref="N2235">_xlfn.IFS(M2235="not Processed", "Not Processed",M2235&gt;2,"SLA Breached",M2235&lt;=2,"Within SLA")</f>
        <v>Within SLA</v>
      </c>
      <c r="O2235" s="1" t="str">
        <f>_xlfn.XLOOKUP(A2235,Source_data!A:A,Source_data!D:D)</f>
        <v>UPI</v>
      </c>
      <c r="P2235" s="1">
        <f t="shared" si="345"/>
        <v>0</v>
      </c>
      <c r="Q2235" s="1">
        <f t="shared" si="346"/>
        <v>0</v>
      </c>
      <c r="R2235" s="1">
        <f t="shared" si="347"/>
        <v>0</v>
      </c>
      <c r="S2235" s="1">
        <f t="shared" si="348"/>
        <v>0</v>
      </c>
      <c r="T2235" s="1">
        <f t="shared" si="349"/>
        <v>0</v>
      </c>
      <c r="U2235" s="1" t="str">
        <f>_xlfn.XLOOKUP(Table3[[#This Row],[Transaction ID]],Source_data!A:A,Source_data!E:E)</f>
        <v>Hyderabad</v>
      </c>
      <c r="V2235" s="1">
        <f>_xlfn.IFNA(_xlfn.XLOOKUP(A2235,bank_processed_transactions[transaction_id],bank_processed_transactions[processing_minutes]),"")</f>
        <v>63.2</v>
      </c>
      <c r="W2235" s="31">
        <f>_xlfn.XLOOKUP(A2235,Source_data!A:A,Source_data!B:B)</f>
        <v>46098</v>
      </c>
    </row>
    <row r="2236" spans="1:23" x14ac:dyDescent="0.3">
      <c r="A2236" s="3" t="s">
        <v>4538</v>
      </c>
      <c r="B2236" s="1">
        <f>_xlfn.XLOOKUP(A2236,bank_source_transactions__1[transaction_id],bank_source_transactions__1[amount_inr])</f>
        <v>10269.84</v>
      </c>
      <c r="C2236" s="1">
        <f>_xlfn.XLOOKUP(A2236,Processed_data!A:A,Processed_data!F:F)</f>
        <v>10269.84</v>
      </c>
      <c r="D2236" s="1" t="str">
        <f>_xlfn.XLOOKUP(A2236,bank_source_transactions__1[transaction_id],bank_source_transactions__1[transaction_status])</f>
        <v>SUCCESS</v>
      </c>
      <c r="E2236" s="1" t="str">
        <f>_xlfn.XLOOKUP(A2236,Processed_data!A:A,Processed_data!G:G)</f>
        <v>SUCCESS</v>
      </c>
      <c r="F2236" s="1">
        <f>COUNTIF(bank_processed_transactions[transaction_id],A2236)</f>
        <v>1</v>
      </c>
      <c r="G2236" s="1" t="str">
        <f t="shared" si="340"/>
        <v>found</v>
      </c>
      <c r="H2236" s="1" t="str">
        <f t="shared" si="341"/>
        <v>Not Duplicate</v>
      </c>
      <c r="I2236" s="1" t="str">
        <f t="shared" si="342"/>
        <v>match</v>
      </c>
      <c r="J2236" s="1" t="str">
        <f t="shared" si="343"/>
        <v>match</v>
      </c>
      <c r="K2236" s="1">
        <f t="shared" si="344"/>
        <v>0</v>
      </c>
      <c r="L2236" s="2">
        <f>IF(F2236=0,"not processed",_xlfn.MINIFS(Processed_data!H:H,Processed_data!A:A,A2236))</f>
        <v>46050</v>
      </c>
      <c r="M2236" s="1">
        <f>IF(F2236=0,"not processed",ABS(bank_source_transactions__1[[#This Row],[transaction_date]]-Reconciliation!L2236))</f>
        <v>3</v>
      </c>
      <c r="N2236" s="1" t="str" cm="1">
        <f t="array" ref="N2236">_xlfn.IFS(M2236="not Processed", "Not Processed",M2236&gt;2,"SLA Breached",M2236&lt;=2,"Within SLA")</f>
        <v>SLA Breached</v>
      </c>
      <c r="O2236" s="1" t="str">
        <f>_xlfn.XLOOKUP(A2236,Source_data!A:A,Source_data!D:D)</f>
        <v>CARD</v>
      </c>
      <c r="P2236" s="1">
        <f t="shared" si="345"/>
        <v>0</v>
      </c>
      <c r="Q2236" s="1">
        <f t="shared" si="346"/>
        <v>0</v>
      </c>
      <c r="R2236" s="1">
        <f t="shared" si="347"/>
        <v>0</v>
      </c>
      <c r="S2236" s="1">
        <f t="shared" si="348"/>
        <v>0</v>
      </c>
      <c r="T2236" s="1">
        <f t="shared" si="349"/>
        <v>1</v>
      </c>
      <c r="U2236" s="1" t="str">
        <f>_xlfn.XLOOKUP(Table3[[#This Row],[Transaction ID]],Source_data!A:A,Source_data!E:E)</f>
        <v>Mumbai</v>
      </c>
      <c r="V2236" s="1">
        <f>_xlfn.IFNA(_xlfn.XLOOKUP(A2236,bank_processed_transactions[transaction_id],bank_processed_transactions[processing_minutes]),"")</f>
        <v>15.6</v>
      </c>
      <c r="W2236" s="31">
        <f>_xlfn.XLOOKUP(A2236,Source_data!A:A,Source_data!B:B)</f>
        <v>46047</v>
      </c>
    </row>
    <row r="2237" spans="1:23" x14ac:dyDescent="0.3">
      <c r="A2237" s="4" t="s">
        <v>2551</v>
      </c>
      <c r="B2237" s="1">
        <f>_xlfn.XLOOKUP(A2237,bank_source_transactions__1[transaction_id],bank_source_transactions__1[amount_inr])</f>
        <v>585.05999999999995</v>
      </c>
      <c r="C2237" s="1">
        <f>_xlfn.XLOOKUP(A2237,Processed_data!A:A,Processed_data!F:F)</f>
        <v>585.05999999999995</v>
      </c>
      <c r="D2237" s="1" t="str">
        <f>_xlfn.XLOOKUP(A2237,bank_source_transactions__1[transaction_id],bank_source_transactions__1[transaction_status])</f>
        <v>SUCCESS</v>
      </c>
      <c r="E2237" s="1" t="str">
        <f>_xlfn.XLOOKUP(A2237,Processed_data!A:A,Processed_data!G:G)</f>
        <v>SUCCESS</v>
      </c>
      <c r="F2237" s="1">
        <f>COUNTIF(bank_processed_transactions[transaction_id],A2237)</f>
        <v>1</v>
      </c>
      <c r="G2237" s="1" t="str">
        <f t="shared" si="340"/>
        <v>found</v>
      </c>
      <c r="H2237" s="1" t="str">
        <f t="shared" si="341"/>
        <v>Not Duplicate</v>
      </c>
      <c r="I2237" s="1" t="str">
        <f t="shared" si="342"/>
        <v>match</v>
      </c>
      <c r="J2237" s="1" t="str">
        <f t="shared" si="343"/>
        <v>match</v>
      </c>
      <c r="K2237" s="1">
        <f t="shared" si="344"/>
        <v>0</v>
      </c>
      <c r="L2237" s="2">
        <f>IF(F2237=0,"not processed",_xlfn.MINIFS(Processed_data!H:H,Processed_data!A:A,A2237))</f>
        <v>46064</v>
      </c>
      <c r="M2237" s="1">
        <f>IF(F2237=0,"not processed",ABS(bank_source_transactions__1[[#This Row],[transaction_date]]-Reconciliation!L2237))</f>
        <v>1</v>
      </c>
      <c r="N2237" s="1" t="str" cm="1">
        <f t="array" ref="N2237">_xlfn.IFS(M2237="not Processed", "Not Processed",M2237&gt;2,"SLA Breached",M2237&lt;=2,"Within SLA")</f>
        <v>Within SLA</v>
      </c>
      <c r="O2237" s="1" t="str">
        <f>_xlfn.XLOOKUP(A2237,Source_data!A:A,Source_data!D:D)</f>
        <v>NEFT</v>
      </c>
      <c r="P2237" s="1">
        <f t="shared" si="345"/>
        <v>0</v>
      </c>
      <c r="Q2237" s="1">
        <f t="shared" si="346"/>
        <v>0</v>
      </c>
      <c r="R2237" s="1">
        <f t="shared" si="347"/>
        <v>0</v>
      </c>
      <c r="S2237" s="1">
        <f t="shared" si="348"/>
        <v>0</v>
      </c>
      <c r="T2237" s="1">
        <f t="shared" si="349"/>
        <v>0</v>
      </c>
      <c r="U2237" s="1" t="str">
        <f>_xlfn.XLOOKUP(Table3[[#This Row],[Transaction ID]],Source_data!A:A,Source_data!E:E)</f>
        <v>Hyderabad</v>
      </c>
      <c r="V2237" s="1">
        <f>_xlfn.IFNA(_xlfn.XLOOKUP(A2237,bank_processed_transactions[transaction_id],bank_processed_transactions[processing_minutes]),"")</f>
        <v>9.8000000000000007</v>
      </c>
      <c r="W2237" s="31">
        <f>_xlfn.XLOOKUP(A2237,Source_data!A:A,Source_data!B:B)</f>
        <v>46063</v>
      </c>
    </row>
    <row r="2238" spans="1:23" x14ac:dyDescent="0.3">
      <c r="A2238" s="3" t="s">
        <v>1601</v>
      </c>
      <c r="B2238" s="1">
        <f>_xlfn.XLOOKUP(A2238,bank_source_transactions__1[transaction_id],bank_source_transactions__1[amount_inr])</f>
        <v>7161.35</v>
      </c>
      <c r="C2238" s="1">
        <f>_xlfn.XLOOKUP(A2238,Processed_data!A:A,Processed_data!F:F)</f>
        <v>7161.35</v>
      </c>
      <c r="D2238" s="1" t="str">
        <f>_xlfn.XLOOKUP(A2238,bank_source_transactions__1[transaction_id],bank_source_transactions__1[transaction_status])</f>
        <v>SUCCESS</v>
      </c>
      <c r="E2238" s="1" t="str">
        <f>_xlfn.XLOOKUP(A2238,Processed_data!A:A,Processed_data!G:G)</f>
        <v>SUCCESS</v>
      </c>
      <c r="F2238" s="1">
        <f>COUNTIF(bank_processed_transactions[transaction_id],A2238)</f>
        <v>2</v>
      </c>
      <c r="G2238" s="1" t="str">
        <f t="shared" si="340"/>
        <v>found</v>
      </c>
      <c r="H2238" s="1" t="str">
        <f t="shared" si="341"/>
        <v>Duplicate</v>
      </c>
      <c r="I2238" s="1" t="str">
        <f t="shared" si="342"/>
        <v>match</v>
      </c>
      <c r="J2238" s="1" t="str">
        <f t="shared" si="343"/>
        <v>match</v>
      </c>
      <c r="K2238" s="1">
        <f t="shared" si="344"/>
        <v>0</v>
      </c>
      <c r="L2238" s="2">
        <f>IF(F2238=0,"not processed",_xlfn.MINIFS(Processed_data!H:H,Processed_data!A:A,A2238))</f>
        <v>46107</v>
      </c>
      <c r="M2238" s="1">
        <f>IF(F2238=0,"not processed",ABS(bank_source_transactions__1[[#This Row],[transaction_date]]-Reconciliation!L2238))</f>
        <v>1</v>
      </c>
      <c r="N2238" s="1" t="str" cm="1">
        <f t="array" ref="N2238">_xlfn.IFS(M2238="not Processed", "Not Processed",M2238&gt;2,"SLA Breached",M2238&lt;=2,"Within SLA")</f>
        <v>Within SLA</v>
      </c>
      <c r="O2238" s="1" t="str">
        <f>_xlfn.XLOOKUP(A2238,Source_data!A:A,Source_data!D:D)</f>
        <v>UPI</v>
      </c>
      <c r="P2238" s="1">
        <f t="shared" si="345"/>
        <v>0</v>
      </c>
      <c r="Q2238" s="1">
        <f t="shared" si="346"/>
        <v>1</v>
      </c>
      <c r="R2238" s="1">
        <f t="shared" si="347"/>
        <v>0</v>
      </c>
      <c r="S2238" s="1">
        <f t="shared" si="348"/>
        <v>0</v>
      </c>
      <c r="T2238" s="1">
        <f t="shared" si="349"/>
        <v>0</v>
      </c>
      <c r="U2238" s="1" t="str">
        <f>_xlfn.XLOOKUP(Table3[[#This Row],[Transaction ID]],Source_data!A:A,Source_data!E:E)</f>
        <v>Mumbai</v>
      </c>
      <c r="V2238" s="1">
        <f>_xlfn.IFNA(_xlfn.XLOOKUP(A2238,bank_processed_transactions[transaction_id],bank_processed_transactions[processing_minutes]),"")</f>
        <v>12.8</v>
      </c>
      <c r="W2238" s="31">
        <f>_xlfn.XLOOKUP(A2238,Source_data!A:A,Source_data!B:B)</f>
        <v>46106</v>
      </c>
    </row>
    <row r="2239" spans="1:23" x14ac:dyDescent="0.3">
      <c r="A2239" s="4" t="s">
        <v>3333</v>
      </c>
      <c r="B2239" s="1">
        <f>_xlfn.XLOOKUP(A2239,bank_source_transactions__1[transaction_id],bank_source_transactions__1[amount_inr])</f>
        <v>2270.08</v>
      </c>
      <c r="C2239" s="1">
        <f>_xlfn.XLOOKUP(A2239,Processed_data!A:A,Processed_data!F:F)</f>
        <v>2270.08</v>
      </c>
      <c r="D2239" s="1" t="str">
        <f>_xlfn.XLOOKUP(A2239,bank_source_transactions__1[transaction_id],bank_source_transactions__1[transaction_status])</f>
        <v>SUCCESS</v>
      </c>
      <c r="E2239" s="1" t="str">
        <f>_xlfn.XLOOKUP(A2239,Processed_data!A:A,Processed_data!G:G)</f>
        <v>SUCCESS</v>
      </c>
      <c r="F2239" s="1">
        <f>COUNTIF(bank_processed_transactions[transaction_id],A2239)</f>
        <v>1</v>
      </c>
      <c r="G2239" s="1" t="str">
        <f t="shared" si="340"/>
        <v>found</v>
      </c>
      <c r="H2239" s="1" t="str">
        <f t="shared" si="341"/>
        <v>Not Duplicate</v>
      </c>
      <c r="I2239" s="1" t="str">
        <f t="shared" si="342"/>
        <v>match</v>
      </c>
      <c r="J2239" s="1" t="str">
        <f t="shared" si="343"/>
        <v>match</v>
      </c>
      <c r="K2239" s="1">
        <f t="shared" si="344"/>
        <v>0</v>
      </c>
      <c r="L2239" s="2">
        <f>IF(F2239=0,"not processed",_xlfn.MINIFS(Processed_data!H:H,Processed_data!A:A,A2239))</f>
        <v>46033</v>
      </c>
      <c r="M2239" s="1">
        <f>IF(F2239=0,"not processed",ABS(bank_source_transactions__1[[#This Row],[transaction_date]]-Reconciliation!L2239))</f>
        <v>0</v>
      </c>
      <c r="N2239" s="1" t="str" cm="1">
        <f t="array" ref="N2239">_xlfn.IFS(M2239="not Processed", "Not Processed",M2239&gt;2,"SLA Breached",M2239&lt;=2,"Within SLA")</f>
        <v>Within SLA</v>
      </c>
      <c r="O2239" s="1" t="str">
        <f>_xlfn.XLOOKUP(A2239,Source_data!A:A,Source_data!D:D)</f>
        <v>CARD</v>
      </c>
      <c r="P2239" s="1">
        <f t="shared" si="345"/>
        <v>0</v>
      </c>
      <c r="Q2239" s="1">
        <f t="shared" si="346"/>
        <v>0</v>
      </c>
      <c r="R2239" s="1">
        <f t="shared" si="347"/>
        <v>0</v>
      </c>
      <c r="S2239" s="1">
        <f t="shared" si="348"/>
        <v>0</v>
      </c>
      <c r="T2239" s="1">
        <f t="shared" si="349"/>
        <v>0</v>
      </c>
      <c r="U2239" s="1" t="str">
        <f>_xlfn.XLOOKUP(Table3[[#This Row],[Transaction ID]],Source_data!A:A,Source_data!E:E)</f>
        <v>Hyderabad</v>
      </c>
      <c r="V2239" s="1">
        <f>_xlfn.IFNA(_xlfn.XLOOKUP(A2239,bank_processed_transactions[transaction_id],bank_processed_transactions[processing_minutes]),"")</f>
        <v>14.3</v>
      </c>
      <c r="W2239" s="31">
        <f>_xlfn.XLOOKUP(A2239,Source_data!A:A,Source_data!B:B)</f>
        <v>46033</v>
      </c>
    </row>
    <row r="2240" spans="1:23" x14ac:dyDescent="0.3">
      <c r="A2240" s="3" t="s">
        <v>3318</v>
      </c>
      <c r="B2240" s="1">
        <f>_xlfn.XLOOKUP(A2240,bank_source_transactions__1[transaction_id],bank_source_transactions__1[amount_inr])</f>
        <v>5756.91</v>
      </c>
      <c r="C2240" s="1">
        <f>_xlfn.XLOOKUP(A2240,Processed_data!A:A,Processed_data!F:F)</f>
        <v>5756.91</v>
      </c>
      <c r="D2240" s="1" t="str">
        <f>_xlfn.XLOOKUP(A2240,bank_source_transactions__1[transaction_id],bank_source_transactions__1[transaction_status])</f>
        <v>SUCCESS</v>
      </c>
      <c r="E2240" s="1" t="str">
        <f>_xlfn.XLOOKUP(A2240,Processed_data!A:A,Processed_data!G:G)</f>
        <v>SUCCESS</v>
      </c>
      <c r="F2240" s="1">
        <f>COUNTIF(bank_processed_transactions[transaction_id],A2240)</f>
        <v>1</v>
      </c>
      <c r="G2240" s="1" t="str">
        <f t="shared" si="340"/>
        <v>found</v>
      </c>
      <c r="H2240" s="1" t="str">
        <f t="shared" si="341"/>
        <v>Not Duplicate</v>
      </c>
      <c r="I2240" s="1" t="str">
        <f t="shared" si="342"/>
        <v>match</v>
      </c>
      <c r="J2240" s="1" t="str">
        <f t="shared" si="343"/>
        <v>match</v>
      </c>
      <c r="K2240" s="1">
        <f t="shared" si="344"/>
        <v>0</v>
      </c>
      <c r="L2240" s="2">
        <f>IF(F2240=0,"not processed",_xlfn.MINIFS(Processed_data!H:H,Processed_data!A:A,A2240))</f>
        <v>46108</v>
      </c>
      <c r="M2240" s="1">
        <f>IF(F2240=0,"not processed",ABS(bank_source_transactions__1[[#This Row],[transaction_date]]-Reconciliation!L2240))</f>
        <v>1</v>
      </c>
      <c r="N2240" s="1" t="str" cm="1">
        <f t="array" ref="N2240">_xlfn.IFS(M2240="not Processed", "Not Processed",M2240&gt;2,"SLA Breached",M2240&lt;=2,"Within SLA")</f>
        <v>Within SLA</v>
      </c>
      <c r="O2240" s="1" t="str">
        <f>_xlfn.XLOOKUP(A2240,Source_data!A:A,Source_data!D:D)</f>
        <v>NEFT</v>
      </c>
      <c r="P2240" s="1">
        <f t="shared" si="345"/>
        <v>0</v>
      </c>
      <c r="Q2240" s="1">
        <f t="shared" si="346"/>
        <v>0</v>
      </c>
      <c r="R2240" s="1">
        <f t="shared" si="347"/>
        <v>0</v>
      </c>
      <c r="S2240" s="1">
        <f t="shared" si="348"/>
        <v>0</v>
      </c>
      <c r="T2240" s="1">
        <f t="shared" si="349"/>
        <v>0</v>
      </c>
      <c r="U2240" s="1" t="str">
        <f>_xlfn.XLOOKUP(Table3[[#This Row],[Transaction ID]],Source_data!A:A,Source_data!E:E)</f>
        <v>Hyderabad</v>
      </c>
      <c r="V2240" s="1">
        <f>_xlfn.IFNA(_xlfn.XLOOKUP(A2240,bank_processed_transactions[transaction_id],bank_processed_transactions[processing_minutes]),"")</f>
        <v>3.6</v>
      </c>
      <c r="W2240" s="31">
        <f>_xlfn.XLOOKUP(A2240,Source_data!A:A,Source_data!B:B)</f>
        <v>46107</v>
      </c>
    </row>
    <row r="2241" spans="1:23" x14ac:dyDescent="0.3">
      <c r="A2241" s="4" t="s">
        <v>1446</v>
      </c>
      <c r="B2241" s="1">
        <f>_xlfn.XLOOKUP(A2241,bank_source_transactions__1[transaction_id],bank_source_transactions__1[amount_inr])</f>
        <v>3069.5</v>
      </c>
      <c r="C2241" s="1">
        <f>_xlfn.XLOOKUP(A2241,Processed_data!A:A,Processed_data!F:F)</f>
        <v>3069.5</v>
      </c>
      <c r="D2241" s="1" t="str">
        <f>_xlfn.XLOOKUP(A2241,bank_source_transactions__1[transaction_id],bank_source_transactions__1[transaction_status])</f>
        <v>SUCCESS</v>
      </c>
      <c r="E2241" s="1" t="str">
        <f>_xlfn.XLOOKUP(A2241,Processed_data!A:A,Processed_data!G:G)</f>
        <v>SUCCESS</v>
      </c>
      <c r="F2241" s="1">
        <f>COUNTIF(bank_processed_transactions[transaction_id],A2241)</f>
        <v>1</v>
      </c>
      <c r="G2241" s="1" t="str">
        <f t="shared" si="340"/>
        <v>found</v>
      </c>
      <c r="H2241" s="1" t="str">
        <f t="shared" si="341"/>
        <v>Not Duplicate</v>
      </c>
      <c r="I2241" s="1" t="str">
        <f t="shared" si="342"/>
        <v>match</v>
      </c>
      <c r="J2241" s="1" t="str">
        <f t="shared" si="343"/>
        <v>match</v>
      </c>
      <c r="K2241" s="1">
        <f t="shared" si="344"/>
        <v>0</v>
      </c>
      <c r="L2241" s="2">
        <f>IF(F2241=0,"not processed",_xlfn.MINIFS(Processed_data!H:H,Processed_data!A:A,A2241))</f>
        <v>46047</v>
      </c>
      <c r="M2241" s="1">
        <f>IF(F2241=0,"not processed",ABS(bank_source_transactions__1[[#This Row],[transaction_date]]-Reconciliation!L2241))</f>
        <v>2</v>
      </c>
      <c r="N2241" s="1" t="str" cm="1">
        <f t="array" ref="N2241">_xlfn.IFS(M2241="not Processed", "Not Processed",M2241&gt;2,"SLA Breached",M2241&lt;=2,"Within SLA")</f>
        <v>Within SLA</v>
      </c>
      <c r="O2241" s="1" t="str">
        <f>_xlfn.XLOOKUP(A2241,Source_data!A:A,Source_data!D:D)</f>
        <v>UPI</v>
      </c>
      <c r="P2241" s="1">
        <f t="shared" si="345"/>
        <v>0</v>
      </c>
      <c r="Q2241" s="1">
        <f t="shared" si="346"/>
        <v>0</v>
      </c>
      <c r="R2241" s="1">
        <f t="shared" si="347"/>
        <v>0</v>
      </c>
      <c r="S2241" s="1">
        <f t="shared" si="348"/>
        <v>0</v>
      </c>
      <c r="T2241" s="1">
        <f t="shared" si="349"/>
        <v>0</v>
      </c>
      <c r="U2241" s="1" t="str">
        <f>_xlfn.XLOOKUP(Table3[[#This Row],[Transaction ID]],Source_data!A:A,Source_data!E:E)</f>
        <v>Bengaluru</v>
      </c>
      <c r="V2241" s="1">
        <f>_xlfn.IFNA(_xlfn.XLOOKUP(A2241,bank_processed_transactions[transaction_id],bank_processed_transactions[processing_minutes]),"")</f>
        <v>26.2</v>
      </c>
      <c r="W2241" s="31">
        <f>_xlfn.XLOOKUP(A2241,Source_data!A:A,Source_data!B:B)</f>
        <v>46045</v>
      </c>
    </row>
    <row r="2242" spans="1:23" x14ac:dyDescent="0.3">
      <c r="A2242" s="3" t="s">
        <v>4381</v>
      </c>
      <c r="B2242" s="1">
        <f>_xlfn.XLOOKUP(A2242,bank_source_transactions__1[transaction_id],bank_source_transactions__1[amount_inr])</f>
        <v>2293.1799999999998</v>
      </c>
      <c r="C2242" s="1">
        <f>_xlfn.XLOOKUP(A2242,Processed_data!A:A,Processed_data!F:F)</f>
        <v>2293.1799999999998</v>
      </c>
      <c r="D2242" s="1" t="str">
        <f>_xlfn.XLOOKUP(A2242,bank_source_transactions__1[transaction_id],bank_source_transactions__1[transaction_status])</f>
        <v>SUCCESS</v>
      </c>
      <c r="E2242" s="1" t="str">
        <f>_xlfn.XLOOKUP(A2242,Processed_data!A:A,Processed_data!G:G)</f>
        <v>SUCCESS</v>
      </c>
      <c r="F2242" s="1">
        <f>COUNTIF(bank_processed_transactions[transaction_id],A2242)</f>
        <v>1</v>
      </c>
      <c r="G2242" s="1" t="str">
        <f t="shared" si="340"/>
        <v>found</v>
      </c>
      <c r="H2242" s="1" t="str">
        <f t="shared" si="341"/>
        <v>Not Duplicate</v>
      </c>
      <c r="I2242" s="1" t="str">
        <f t="shared" si="342"/>
        <v>match</v>
      </c>
      <c r="J2242" s="1" t="str">
        <f t="shared" si="343"/>
        <v>match</v>
      </c>
      <c r="K2242" s="1">
        <f t="shared" si="344"/>
        <v>0</v>
      </c>
      <c r="L2242" s="2">
        <f>IF(F2242=0,"not processed",_xlfn.MINIFS(Processed_data!H:H,Processed_data!A:A,A2242))</f>
        <v>46088</v>
      </c>
      <c r="M2242" s="1">
        <f>IF(F2242=0,"not processed",ABS(bank_source_transactions__1[[#This Row],[transaction_date]]-Reconciliation!L2242))</f>
        <v>1</v>
      </c>
      <c r="N2242" s="1" t="str" cm="1">
        <f t="array" ref="N2242">_xlfn.IFS(M2242="not Processed", "Not Processed",M2242&gt;2,"SLA Breached",M2242&lt;=2,"Within SLA")</f>
        <v>Within SLA</v>
      </c>
      <c r="O2242" s="1" t="str">
        <f>_xlfn.XLOOKUP(A2242,Source_data!A:A,Source_data!D:D)</f>
        <v>CARD</v>
      </c>
      <c r="P2242" s="1">
        <f t="shared" si="345"/>
        <v>0</v>
      </c>
      <c r="Q2242" s="1">
        <f t="shared" si="346"/>
        <v>0</v>
      </c>
      <c r="R2242" s="1">
        <f t="shared" si="347"/>
        <v>0</v>
      </c>
      <c r="S2242" s="1">
        <f t="shared" si="348"/>
        <v>0</v>
      </c>
      <c r="T2242" s="1">
        <f t="shared" si="349"/>
        <v>0</v>
      </c>
      <c r="U2242" s="1" t="str">
        <f>_xlfn.XLOOKUP(Table3[[#This Row],[Transaction ID]],Source_data!A:A,Source_data!E:E)</f>
        <v>Hyderabad</v>
      </c>
      <c r="V2242" s="1">
        <f>_xlfn.IFNA(_xlfn.XLOOKUP(A2242,bank_processed_transactions[transaction_id],bank_processed_transactions[processing_minutes]),"")</f>
        <v>30.1</v>
      </c>
      <c r="W2242" s="31">
        <f>_xlfn.XLOOKUP(A2242,Source_data!A:A,Source_data!B:B)</f>
        <v>46087</v>
      </c>
    </row>
    <row r="2243" spans="1:23" x14ac:dyDescent="0.3">
      <c r="A2243" s="4" t="s">
        <v>4218</v>
      </c>
      <c r="B2243" s="1">
        <f>_xlfn.XLOOKUP(A2243,bank_source_transactions__1[transaction_id],bank_source_transactions__1[amount_inr])</f>
        <v>2362.19</v>
      </c>
      <c r="C2243" s="1">
        <f>_xlfn.XLOOKUP(A2243,Processed_data!A:A,Processed_data!F:F)</f>
        <v>2362.19</v>
      </c>
      <c r="D2243" s="1" t="str">
        <f>_xlfn.XLOOKUP(A2243,bank_source_transactions__1[transaction_id],bank_source_transactions__1[transaction_status])</f>
        <v>SUCCESS</v>
      </c>
      <c r="E2243" s="1" t="str">
        <f>_xlfn.XLOOKUP(A2243,Processed_data!A:A,Processed_data!G:G)</f>
        <v>SUCCESS</v>
      </c>
      <c r="F2243" s="1">
        <f>COUNTIF(bank_processed_transactions[transaction_id],A2243)</f>
        <v>1</v>
      </c>
      <c r="G2243" s="1" t="str">
        <f t="shared" ref="G2243:G2306" si="350">IF(F2243=0,"missing","found")</f>
        <v>found</v>
      </c>
      <c r="H2243" s="1" t="str">
        <f t="shared" ref="H2243:H2306" si="351">IF(F2243&gt;1,"Duplicate","Not Duplicate")</f>
        <v>Not Duplicate</v>
      </c>
      <c r="I2243" s="1" t="str">
        <f t="shared" ref="I2243:I2306" si="352">IF(F2243=0,"not processed",IF(B2243=C2243,"match","mismatch"))</f>
        <v>match</v>
      </c>
      <c r="J2243" s="1" t="str">
        <f t="shared" ref="J2243:J2306" si="353">IF(F2243=0,"not processed",IF(D2243=E2243,"match","mismatch"))</f>
        <v>match</v>
      </c>
      <c r="K2243" s="1">
        <f t="shared" ref="K2243:K2306" si="354">IF(F2243=0,"missing",ABS(B2243-C2243))</f>
        <v>0</v>
      </c>
      <c r="L2243" s="2">
        <f>IF(F2243=0,"not processed",_xlfn.MINIFS(Processed_data!H:H,Processed_data!A:A,A2243))</f>
        <v>46114</v>
      </c>
      <c r="M2243" s="1">
        <f>IF(F2243=0,"not processed",ABS(bank_source_transactions__1[[#This Row],[transaction_date]]-Reconciliation!L2243))</f>
        <v>3</v>
      </c>
      <c r="N2243" s="1" t="str" cm="1">
        <f t="array" ref="N2243">_xlfn.IFS(M2243="not Processed", "Not Processed",M2243&gt;2,"SLA Breached",M2243&lt;=2,"Within SLA")</f>
        <v>SLA Breached</v>
      </c>
      <c r="O2243" s="1" t="str">
        <f>_xlfn.XLOOKUP(A2243,Source_data!A:A,Source_data!D:D)</f>
        <v>CARD</v>
      </c>
      <c r="P2243" s="1">
        <f t="shared" ref="P2243:P2306" si="355">IF(G2243="missing",1,0)</f>
        <v>0</v>
      </c>
      <c r="Q2243" s="1">
        <f t="shared" ref="Q2243:Q2306" si="356">IF(H2243="duplicate",1,0)</f>
        <v>0</v>
      </c>
      <c r="R2243" s="1">
        <f t="shared" ref="R2243:R2306" si="357">IF(I2243="mismatch",1,0)</f>
        <v>0</v>
      </c>
      <c r="S2243" s="1">
        <f t="shared" ref="S2243:S2306" si="358">IF(J2243="mismatch",1,)</f>
        <v>0</v>
      </c>
      <c r="T2243" s="1">
        <f t="shared" ref="T2243:T2306" si="359">IF(N2243="sla breached",1,0)</f>
        <v>1</v>
      </c>
      <c r="U2243" s="1" t="str">
        <f>_xlfn.XLOOKUP(Table3[[#This Row],[Transaction ID]],Source_data!A:A,Source_data!E:E)</f>
        <v>Mumbai</v>
      </c>
      <c r="V2243" s="1">
        <f>_xlfn.IFNA(_xlfn.XLOOKUP(A2243,bank_processed_transactions[transaction_id],bank_processed_transactions[processing_minutes]),"")</f>
        <v>52.1</v>
      </c>
      <c r="W2243" s="31">
        <f>_xlfn.XLOOKUP(A2243,Source_data!A:A,Source_data!B:B)</f>
        <v>46111</v>
      </c>
    </row>
    <row r="2244" spans="1:23" x14ac:dyDescent="0.3">
      <c r="A2244" s="3" t="s">
        <v>4162</v>
      </c>
      <c r="B2244" s="1">
        <f>_xlfn.XLOOKUP(A2244,bank_source_transactions__1[transaction_id],bank_source_transactions__1[amount_inr])</f>
        <v>727.88</v>
      </c>
      <c r="C2244" s="1">
        <f>_xlfn.XLOOKUP(A2244,Processed_data!A:A,Processed_data!F:F)</f>
        <v>727.88</v>
      </c>
      <c r="D2244" s="1" t="str">
        <f>_xlfn.XLOOKUP(A2244,bank_source_transactions__1[transaction_id],bank_source_transactions__1[transaction_status])</f>
        <v>SUCCESS</v>
      </c>
      <c r="E2244" s="1" t="str">
        <f>_xlfn.XLOOKUP(A2244,Processed_data!A:A,Processed_data!G:G)</f>
        <v>SUCCESS</v>
      </c>
      <c r="F2244" s="1">
        <f>COUNTIF(bank_processed_transactions[transaction_id],A2244)</f>
        <v>1</v>
      </c>
      <c r="G2244" s="1" t="str">
        <f t="shared" si="350"/>
        <v>found</v>
      </c>
      <c r="H2244" s="1" t="str">
        <f t="shared" si="351"/>
        <v>Not Duplicate</v>
      </c>
      <c r="I2244" s="1" t="str">
        <f t="shared" si="352"/>
        <v>match</v>
      </c>
      <c r="J2244" s="1" t="str">
        <f t="shared" si="353"/>
        <v>match</v>
      </c>
      <c r="K2244" s="1">
        <f t="shared" si="354"/>
        <v>0</v>
      </c>
      <c r="L2244" s="2">
        <f>IF(F2244=0,"not processed",_xlfn.MINIFS(Processed_data!H:H,Processed_data!A:A,A2244))</f>
        <v>46024</v>
      </c>
      <c r="M2244" s="1">
        <f>IF(F2244=0,"not processed",ABS(bank_source_transactions__1[[#This Row],[transaction_date]]-Reconciliation!L2244))</f>
        <v>0</v>
      </c>
      <c r="N2244" s="1" t="str" cm="1">
        <f t="array" ref="N2244">_xlfn.IFS(M2244="not Processed", "Not Processed",M2244&gt;2,"SLA Breached",M2244&lt;=2,"Within SLA")</f>
        <v>Within SLA</v>
      </c>
      <c r="O2244" s="1" t="str">
        <f>_xlfn.XLOOKUP(A2244,Source_data!A:A,Source_data!D:D)</f>
        <v>CARD</v>
      </c>
      <c r="P2244" s="1">
        <f t="shared" si="355"/>
        <v>0</v>
      </c>
      <c r="Q2244" s="1">
        <f t="shared" si="356"/>
        <v>0</v>
      </c>
      <c r="R2244" s="1">
        <f t="shared" si="357"/>
        <v>0</v>
      </c>
      <c r="S2244" s="1">
        <f t="shared" si="358"/>
        <v>0</v>
      </c>
      <c r="T2244" s="1">
        <f t="shared" si="359"/>
        <v>0</v>
      </c>
      <c r="U2244" s="1" t="str">
        <f>_xlfn.XLOOKUP(Table3[[#This Row],[Transaction ID]],Source_data!A:A,Source_data!E:E)</f>
        <v>Bengaluru</v>
      </c>
      <c r="V2244" s="1">
        <f>_xlfn.IFNA(_xlfn.XLOOKUP(A2244,bank_processed_transactions[transaction_id],bank_processed_transactions[processing_minutes]),"")</f>
        <v>20.3</v>
      </c>
      <c r="W2244" s="31">
        <f>_xlfn.XLOOKUP(A2244,Source_data!A:A,Source_data!B:B)</f>
        <v>46024</v>
      </c>
    </row>
    <row r="2245" spans="1:23" x14ac:dyDescent="0.3">
      <c r="A2245" s="4" t="s">
        <v>2399</v>
      </c>
      <c r="B2245" s="1">
        <f>_xlfn.XLOOKUP(A2245,bank_source_transactions__1[transaction_id],bank_source_transactions__1[amount_inr])</f>
        <v>17854.830000000002</v>
      </c>
      <c r="C2245" s="1">
        <f>_xlfn.XLOOKUP(A2245,Processed_data!A:A,Processed_data!F:F)</f>
        <v>17854.830000000002</v>
      </c>
      <c r="D2245" s="1" t="str">
        <f>_xlfn.XLOOKUP(A2245,bank_source_transactions__1[transaction_id],bank_source_transactions__1[transaction_status])</f>
        <v>SUCCESS</v>
      </c>
      <c r="E2245" s="1" t="str">
        <f>_xlfn.XLOOKUP(A2245,Processed_data!A:A,Processed_data!G:G)</f>
        <v>SUCCESS</v>
      </c>
      <c r="F2245" s="1">
        <f>COUNTIF(bank_processed_transactions[transaction_id],A2245)</f>
        <v>1</v>
      </c>
      <c r="G2245" s="1" t="str">
        <f t="shared" si="350"/>
        <v>found</v>
      </c>
      <c r="H2245" s="1" t="str">
        <f t="shared" si="351"/>
        <v>Not Duplicate</v>
      </c>
      <c r="I2245" s="1" t="str">
        <f t="shared" si="352"/>
        <v>match</v>
      </c>
      <c r="J2245" s="1" t="str">
        <f t="shared" si="353"/>
        <v>match</v>
      </c>
      <c r="K2245" s="1">
        <f t="shared" si="354"/>
        <v>0</v>
      </c>
      <c r="L2245" s="2">
        <f>IF(F2245=0,"not processed",_xlfn.MINIFS(Processed_data!H:H,Processed_data!A:A,A2245))</f>
        <v>46086</v>
      </c>
      <c r="M2245" s="1">
        <f>IF(F2245=0,"not processed",ABS(bank_source_transactions__1[[#This Row],[transaction_date]]-Reconciliation!L2245))</f>
        <v>3</v>
      </c>
      <c r="N2245" s="1" t="str" cm="1">
        <f t="array" ref="N2245">_xlfn.IFS(M2245="not Processed", "Not Processed",M2245&gt;2,"SLA Breached",M2245&lt;=2,"Within SLA")</f>
        <v>SLA Breached</v>
      </c>
      <c r="O2245" s="1" t="str">
        <f>_xlfn.XLOOKUP(A2245,Source_data!A:A,Source_data!D:D)</f>
        <v>ATM</v>
      </c>
      <c r="P2245" s="1">
        <f t="shared" si="355"/>
        <v>0</v>
      </c>
      <c r="Q2245" s="1">
        <f t="shared" si="356"/>
        <v>0</v>
      </c>
      <c r="R2245" s="1">
        <f t="shared" si="357"/>
        <v>0</v>
      </c>
      <c r="S2245" s="1">
        <f t="shared" si="358"/>
        <v>0</v>
      </c>
      <c r="T2245" s="1">
        <f t="shared" si="359"/>
        <v>1</v>
      </c>
      <c r="U2245" s="1" t="str">
        <f>_xlfn.XLOOKUP(Table3[[#This Row],[Transaction ID]],Source_data!A:A,Source_data!E:E)</f>
        <v>Bengaluru</v>
      </c>
      <c r="V2245" s="1">
        <f>_xlfn.IFNA(_xlfn.XLOOKUP(A2245,bank_processed_transactions[transaction_id],bank_processed_transactions[processing_minutes]),"")</f>
        <v>22.8</v>
      </c>
      <c r="W2245" s="31">
        <f>_xlfn.XLOOKUP(A2245,Source_data!A:A,Source_data!B:B)</f>
        <v>46083</v>
      </c>
    </row>
    <row r="2246" spans="1:23" x14ac:dyDescent="0.3">
      <c r="A2246" s="3" t="s">
        <v>336</v>
      </c>
      <c r="B2246" s="1">
        <f>_xlfn.XLOOKUP(A2246,bank_source_transactions__1[transaction_id],bank_source_transactions__1[amount_inr])</f>
        <v>1697.5</v>
      </c>
      <c r="C2246" s="1">
        <f>_xlfn.XLOOKUP(A2246,Processed_data!A:A,Processed_data!F:F)</f>
        <v>1697.5</v>
      </c>
      <c r="D2246" s="1" t="str">
        <f>_xlfn.XLOOKUP(A2246,bank_source_transactions__1[transaction_id],bank_source_transactions__1[transaction_status])</f>
        <v>SUCCESS</v>
      </c>
      <c r="E2246" s="1" t="str">
        <f>_xlfn.XLOOKUP(A2246,Processed_data!A:A,Processed_data!G:G)</f>
        <v>SUCCESS</v>
      </c>
      <c r="F2246" s="1">
        <f>COUNTIF(bank_processed_transactions[transaction_id],A2246)</f>
        <v>1</v>
      </c>
      <c r="G2246" s="1" t="str">
        <f t="shared" si="350"/>
        <v>found</v>
      </c>
      <c r="H2246" s="1" t="str">
        <f t="shared" si="351"/>
        <v>Not Duplicate</v>
      </c>
      <c r="I2246" s="1" t="str">
        <f t="shared" si="352"/>
        <v>match</v>
      </c>
      <c r="J2246" s="1" t="str">
        <f t="shared" si="353"/>
        <v>match</v>
      </c>
      <c r="K2246" s="1">
        <f t="shared" si="354"/>
        <v>0</v>
      </c>
      <c r="L2246" s="2">
        <f>IF(F2246=0,"not processed",_xlfn.MINIFS(Processed_data!H:H,Processed_data!A:A,A2246))</f>
        <v>46048</v>
      </c>
      <c r="M2246" s="1">
        <f>IF(F2246=0,"not processed",ABS(bank_source_transactions__1[[#This Row],[transaction_date]]-Reconciliation!L2246))</f>
        <v>1</v>
      </c>
      <c r="N2246" s="1" t="str" cm="1">
        <f t="array" ref="N2246">_xlfn.IFS(M2246="not Processed", "Not Processed",M2246&gt;2,"SLA Breached",M2246&lt;=2,"Within SLA")</f>
        <v>Within SLA</v>
      </c>
      <c r="O2246" s="1" t="str">
        <f>_xlfn.XLOOKUP(A2246,Source_data!A:A,Source_data!D:D)</f>
        <v>UPI</v>
      </c>
      <c r="P2246" s="1">
        <f t="shared" si="355"/>
        <v>0</v>
      </c>
      <c r="Q2246" s="1">
        <f t="shared" si="356"/>
        <v>0</v>
      </c>
      <c r="R2246" s="1">
        <f t="shared" si="357"/>
        <v>0</v>
      </c>
      <c r="S2246" s="1">
        <f t="shared" si="358"/>
        <v>0</v>
      </c>
      <c r="T2246" s="1">
        <f t="shared" si="359"/>
        <v>0</v>
      </c>
      <c r="U2246" s="1" t="str">
        <f>_xlfn.XLOOKUP(Table3[[#This Row],[Transaction ID]],Source_data!A:A,Source_data!E:E)</f>
        <v>Hyderabad</v>
      </c>
      <c r="V2246" s="1">
        <f>_xlfn.IFNA(_xlfn.XLOOKUP(A2246,bank_processed_transactions[transaction_id],bank_processed_transactions[processing_minutes]),"")</f>
        <v>41.6</v>
      </c>
      <c r="W2246" s="31">
        <f>_xlfn.XLOOKUP(A2246,Source_data!A:A,Source_data!B:B)</f>
        <v>46047</v>
      </c>
    </row>
    <row r="2247" spans="1:23" x14ac:dyDescent="0.3">
      <c r="A2247" s="4" t="s">
        <v>3597</v>
      </c>
      <c r="B2247" s="1">
        <f>_xlfn.XLOOKUP(A2247,bank_source_transactions__1[transaction_id],bank_source_transactions__1[amount_inr])</f>
        <v>1406.27</v>
      </c>
      <c r="C2247" s="1">
        <f>_xlfn.XLOOKUP(A2247,Processed_data!A:A,Processed_data!F:F)</f>
        <v>1406.27</v>
      </c>
      <c r="D2247" s="1" t="str">
        <f>_xlfn.XLOOKUP(A2247,bank_source_transactions__1[transaction_id],bank_source_transactions__1[transaction_status])</f>
        <v>SUCCESS</v>
      </c>
      <c r="E2247" s="1" t="str">
        <f>_xlfn.XLOOKUP(A2247,Processed_data!A:A,Processed_data!G:G)</f>
        <v>SUCCESS</v>
      </c>
      <c r="F2247" s="1">
        <f>COUNTIF(bank_processed_transactions[transaction_id],A2247)</f>
        <v>2</v>
      </c>
      <c r="G2247" s="1" t="str">
        <f t="shared" si="350"/>
        <v>found</v>
      </c>
      <c r="H2247" s="1" t="str">
        <f t="shared" si="351"/>
        <v>Duplicate</v>
      </c>
      <c r="I2247" s="1" t="str">
        <f t="shared" si="352"/>
        <v>match</v>
      </c>
      <c r="J2247" s="1" t="str">
        <f t="shared" si="353"/>
        <v>match</v>
      </c>
      <c r="K2247" s="1">
        <f t="shared" si="354"/>
        <v>0</v>
      </c>
      <c r="L2247" s="2">
        <f>IF(F2247=0,"not processed",_xlfn.MINIFS(Processed_data!H:H,Processed_data!A:A,A2247))</f>
        <v>46078</v>
      </c>
      <c r="M2247" s="1">
        <f>IF(F2247=0,"not processed",ABS(bank_source_transactions__1[[#This Row],[transaction_date]]-Reconciliation!L2247))</f>
        <v>0</v>
      </c>
      <c r="N2247" s="1" t="str" cm="1">
        <f t="array" ref="N2247">_xlfn.IFS(M2247="not Processed", "Not Processed",M2247&gt;2,"SLA Breached",M2247&lt;=2,"Within SLA")</f>
        <v>Within SLA</v>
      </c>
      <c r="O2247" s="1" t="str">
        <f>_xlfn.XLOOKUP(A2247,Source_data!A:A,Source_data!D:D)</f>
        <v>IMPS</v>
      </c>
      <c r="P2247" s="1">
        <f t="shared" si="355"/>
        <v>0</v>
      </c>
      <c r="Q2247" s="1">
        <f t="shared" si="356"/>
        <v>1</v>
      </c>
      <c r="R2247" s="1">
        <f t="shared" si="357"/>
        <v>0</v>
      </c>
      <c r="S2247" s="1">
        <f t="shared" si="358"/>
        <v>0</v>
      </c>
      <c r="T2247" s="1">
        <f t="shared" si="359"/>
        <v>0</v>
      </c>
      <c r="U2247" s="1" t="str">
        <f>_xlfn.XLOOKUP(Table3[[#This Row],[Transaction ID]],Source_data!A:A,Source_data!E:E)</f>
        <v>Hyderabad</v>
      </c>
      <c r="V2247" s="1">
        <f>_xlfn.IFNA(_xlfn.XLOOKUP(A2247,bank_processed_transactions[transaction_id],bank_processed_transactions[processing_minutes]),"")</f>
        <v>21.4</v>
      </c>
      <c r="W2247" s="31">
        <f>_xlfn.XLOOKUP(A2247,Source_data!A:A,Source_data!B:B)</f>
        <v>46078</v>
      </c>
    </row>
    <row r="2248" spans="1:23" x14ac:dyDescent="0.3">
      <c r="A2248" s="3" t="s">
        <v>4271</v>
      </c>
      <c r="B2248" s="1">
        <f>_xlfn.XLOOKUP(A2248,bank_source_transactions__1[transaction_id],bank_source_transactions__1[amount_inr])</f>
        <v>4208.01</v>
      </c>
      <c r="C2248" s="1">
        <f>_xlfn.XLOOKUP(A2248,Processed_data!A:A,Processed_data!F:F)</f>
        <v>4208.01</v>
      </c>
      <c r="D2248" s="1" t="str">
        <f>_xlfn.XLOOKUP(A2248,bank_source_transactions__1[transaction_id],bank_source_transactions__1[transaction_status])</f>
        <v>SUCCESS</v>
      </c>
      <c r="E2248" s="1" t="str">
        <f>_xlfn.XLOOKUP(A2248,Processed_data!A:A,Processed_data!G:G)</f>
        <v>SUCCESS</v>
      </c>
      <c r="F2248" s="1">
        <f>COUNTIF(bank_processed_transactions[transaction_id],A2248)</f>
        <v>1</v>
      </c>
      <c r="G2248" s="1" t="str">
        <f t="shared" si="350"/>
        <v>found</v>
      </c>
      <c r="H2248" s="1" t="str">
        <f t="shared" si="351"/>
        <v>Not Duplicate</v>
      </c>
      <c r="I2248" s="1" t="str">
        <f t="shared" si="352"/>
        <v>match</v>
      </c>
      <c r="J2248" s="1" t="str">
        <f t="shared" si="353"/>
        <v>match</v>
      </c>
      <c r="K2248" s="1">
        <f t="shared" si="354"/>
        <v>0</v>
      </c>
      <c r="L2248" s="2">
        <f>IF(F2248=0,"not processed",_xlfn.MINIFS(Processed_data!H:H,Processed_data!A:A,A2248))</f>
        <v>46039</v>
      </c>
      <c r="M2248" s="1">
        <f>IF(F2248=0,"not processed",ABS(bank_source_transactions__1[[#This Row],[transaction_date]]-Reconciliation!L2248))</f>
        <v>3</v>
      </c>
      <c r="N2248" s="1" t="str" cm="1">
        <f t="array" ref="N2248">_xlfn.IFS(M2248="not Processed", "Not Processed",M2248&gt;2,"SLA Breached",M2248&lt;=2,"Within SLA")</f>
        <v>SLA Breached</v>
      </c>
      <c r="O2248" s="1" t="str">
        <f>_xlfn.XLOOKUP(A2248,Source_data!A:A,Source_data!D:D)</f>
        <v>UPI</v>
      </c>
      <c r="P2248" s="1">
        <f t="shared" si="355"/>
        <v>0</v>
      </c>
      <c r="Q2248" s="1">
        <f t="shared" si="356"/>
        <v>0</v>
      </c>
      <c r="R2248" s="1">
        <f t="shared" si="357"/>
        <v>0</v>
      </c>
      <c r="S2248" s="1">
        <f t="shared" si="358"/>
        <v>0</v>
      </c>
      <c r="T2248" s="1">
        <f t="shared" si="359"/>
        <v>1</v>
      </c>
      <c r="U2248" s="1" t="str">
        <f>_xlfn.XLOOKUP(Table3[[#This Row],[Transaction ID]],Source_data!A:A,Source_data!E:E)</f>
        <v>Bengaluru</v>
      </c>
      <c r="V2248" s="1">
        <f>_xlfn.IFNA(_xlfn.XLOOKUP(A2248,bank_processed_transactions[transaction_id],bank_processed_transactions[processing_minutes]),"")</f>
        <v>17.899999999999999</v>
      </c>
      <c r="W2248" s="31">
        <f>_xlfn.XLOOKUP(A2248,Source_data!A:A,Source_data!B:B)</f>
        <v>46036</v>
      </c>
    </row>
    <row r="2249" spans="1:23" x14ac:dyDescent="0.3">
      <c r="A2249" s="4" t="s">
        <v>4577</v>
      </c>
      <c r="B2249" s="1">
        <f>_xlfn.XLOOKUP(A2249,bank_source_transactions__1[transaction_id],bank_source_transactions__1[amount_inr])</f>
        <v>1035.19</v>
      </c>
      <c r="C2249" s="1">
        <f>_xlfn.XLOOKUP(A2249,Processed_data!A:A,Processed_data!F:F)</f>
        <v>1035.19</v>
      </c>
      <c r="D2249" s="1" t="str">
        <f>_xlfn.XLOOKUP(A2249,bank_source_transactions__1[transaction_id],bank_source_transactions__1[transaction_status])</f>
        <v>FAILED</v>
      </c>
      <c r="E2249" s="1" t="str">
        <f>_xlfn.XLOOKUP(A2249,Processed_data!A:A,Processed_data!G:G)</f>
        <v>FAILED</v>
      </c>
      <c r="F2249" s="1">
        <f>COUNTIF(bank_processed_transactions[transaction_id],A2249)</f>
        <v>1</v>
      </c>
      <c r="G2249" s="1" t="str">
        <f t="shared" si="350"/>
        <v>found</v>
      </c>
      <c r="H2249" s="1" t="str">
        <f t="shared" si="351"/>
        <v>Not Duplicate</v>
      </c>
      <c r="I2249" s="1" t="str">
        <f t="shared" si="352"/>
        <v>match</v>
      </c>
      <c r="J2249" s="1" t="str">
        <f t="shared" si="353"/>
        <v>match</v>
      </c>
      <c r="K2249" s="1">
        <f t="shared" si="354"/>
        <v>0</v>
      </c>
      <c r="L2249" s="2">
        <f>IF(F2249=0,"not processed",_xlfn.MINIFS(Processed_data!H:H,Processed_data!A:A,A2249))</f>
        <v>46053</v>
      </c>
      <c r="M2249" s="1">
        <f>IF(F2249=0,"not processed",ABS(bank_source_transactions__1[[#This Row],[transaction_date]]-Reconciliation!L2249))</f>
        <v>1</v>
      </c>
      <c r="N2249" s="1" t="str" cm="1">
        <f t="array" ref="N2249">_xlfn.IFS(M2249="not Processed", "Not Processed",M2249&gt;2,"SLA Breached",M2249&lt;=2,"Within SLA")</f>
        <v>Within SLA</v>
      </c>
      <c r="O2249" s="1" t="str">
        <f>_xlfn.XLOOKUP(A2249,Source_data!A:A,Source_data!D:D)</f>
        <v>UPI</v>
      </c>
      <c r="P2249" s="1">
        <f t="shared" si="355"/>
        <v>0</v>
      </c>
      <c r="Q2249" s="1">
        <f t="shared" si="356"/>
        <v>0</v>
      </c>
      <c r="R2249" s="1">
        <f t="shared" si="357"/>
        <v>0</v>
      </c>
      <c r="S2249" s="1">
        <f t="shared" si="358"/>
        <v>0</v>
      </c>
      <c r="T2249" s="1">
        <f t="shared" si="359"/>
        <v>0</v>
      </c>
      <c r="U2249" s="1" t="str">
        <f>_xlfn.XLOOKUP(Table3[[#This Row],[Transaction ID]],Source_data!A:A,Source_data!E:E)</f>
        <v>Bengaluru</v>
      </c>
      <c r="V2249" s="1">
        <f>_xlfn.IFNA(_xlfn.XLOOKUP(A2249,bank_processed_transactions[transaction_id],bank_processed_transactions[processing_minutes]),"")</f>
        <v>5.0999999999999996</v>
      </c>
      <c r="W2249" s="31">
        <f>_xlfn.XLOOKUP(A2249,Source_data!A:A,Source_data!B:B)</f>
        <v>46052</v>
      </c>
    </row>
    <row r="2250" spans="1:23" x14ac:dyDescent="0.3">
      <c r="A2250" s="3" t="s">
        <v>627</v>
      </c>
      <c r="B2250" s="1">
        <f>_xlfn.XLOOKUP(A2250,bank_source_transactions__1[transaction_id],bank_source_transactions__1[amount_inr])</f>
        <v>2077.4</v>
      </c>
      <c r="C2250" s="1">
        <f>_xlfn.XLOOKUP(A2250,Processed_data!A:A,Processed_data!F:F)</f>
        <v>2077.4</v>
      </c>
      <c r="D2250" s="1" t="str">
        <f>_xlfn.XLOOKUP(A2250,bank_source_transactions__1[transaction_id],bank_source_transactions__1[transaction_status])</f>
        <v>SUCCESS</v>
      </c>
      <c r="E2250" s="1" t="str">
        <f>_xlfn.XLOOKUP(A2250,Processed_data!A:A,Processed_data!G:G)</f>
        <v>SUCCESS</v>
      </c>
      <c r="F2250" s="1">
        <f>COUNTIF(bank_processed_transactions[transaction_id],A2250)</f>
        <v>1</v>
      </c>
      <c r="G2250" s="1" t="str">
        <f t="shared" si="350"/>
        <v>found</v>
      </c>
      <c r="H2250" s="1" t="str">
        <f t="shared" si="351"/>
        <v>Not Duplicate</v>
      </c>
      <c r="I2250" s="1" t="str">
        <f t="shared" si="352"/>
        <v>match</v>
      </c>
      <c r="J2250" s="1" t="str">
        <f t="shared" si="353"/>
        <v>match</v>
      </c>
      <c r="K2250" s="1">
        <f t="shared" si="354"/>
        <v>0</v>
      </c>
      <c r="L2250" s="2">
        <f>IF(F2250=0,"not processed",_xlfn.MINIFS(Processed_data!H:H,Processed_data!A:A,A2250))</f>
        <v>46047</v>
      </c>
      <c r="M2250" s="1">
        <f>IF(F2250=0,"not processed",ABS(bank_source_transactions__1[[#This Row],[transaction_date]]-Reconciliation!L2250))</f>
        <v>0</v>
      </c>
      <c r="N2250" s="1" t="str" cm="1">
        <f t="array" ref="N2250">_xlfn.IFS(M2250="not Processed", "Not Processed",M2250&gt;2,"SLA Breached",M2250&lt;=2,"Within SLA")</f>
        <v>Within SLA</v>
      </c>
      <c r="O2250" s="1" t="str">
        <f>_xlfn.XLOOKUP(A2250,Source_data!A:A,Source_data!D:D)</f>
        <v>NEFT</v>
      </c>
      <c r="P2250" s="1">
        <f t="shared" si="355"/>
        <v>0</v>
      </c>
      <c r="Q2250" s="1">
        <f t="shared" si="356"/>
        <v>0</v>
      </c>
      <c r="R2250" s="1">
        <f t="shared" si="357"/>
        <v>0</v>
      </c>
      <c r="S2250" s="1">
        <f t="shared" si="358"/>
        <v>0</v>
      </c>
      <c r="T2250" s="1">
        <f t="shared" si="359"/>
        <v>0</v>
      </c>
      <c r="U2250" s="1" t="str">
        <f>_xlfn.XLOOKUP(Table3[[#This Row],[Transaction ID]],Source_data!A:A,Source_data!E:E)</f>
        <v>Pune</v>
      </c>
      <c r="V2250" s="1">
        <f>_xlfn.IFNA(_xlfn.XLOOKUP(A2250,bank_processed_transactions[transaction_id],bank_processed_transactions[processing_minutes]),"")</f>
        <v>2.8</v>
      </c>
      <c r="W2250" s="31">
        <f>_xlfn.XLOOKUP(A2250,Source_data!A:A,Source_data!B:B)</f>
        <v>46047</v>
      </c>
    </row>
    <row r="2251" spans="1:23" x14ac:dyDescent="0.3">
      <c r="A2251" s="4" t="s">
        <v>3186</v>
      </c>
      <c r="B2251" s="1">
        <f>_xlfn.XLOOKUP(A2251,bank_source_transactions__1[transaction_id],bank_source_transactions__1[amount_inr])</f>
        <v>9299.99</v>
      </c>
      <c r="C2251" s="1">
        <f>_xlfn.XLOOKUP(A2251,Processed_data!A:A,Processed_data!F:F)</f>
        <v>9299.99</v>
      </c>
      <c r="D2251" s="1" t="str">
        <f>_xlfn.XLOOKUP(A2251,bank_source_transactions__1[transaction_id],bank_source_transactions__1[transaction_status])</f>
        <v>SUCCESS</v>
      </c>
      <c r="E2251" s="1" t="str">
        <f>_xlfn.XLOOKUP(A2251,Processed_data!A:A,Processed_data!G:G)</f>
        <v>SUCCESS</v>
      </c>
      <c r="F2251" s="1">
        <f>COUNTIF(bank_processed_transactions[transaction_id],A2251)</f>
        <v>1</v>
      </c>
      <c r="G2251" s="1" t="str">
        <f t="shared" si="350"/>
        <v>found</v>
      </c>
      <c r="H2251" s="1" t="str">
        <f t="shared" si="351"/>
        <v>Not Duplicate</v>
      </c>
      <c r="I2251" s="1" t="str">
        <f t="shared" si="352"/>
        <v>match</v>
      </c>
      <c r="J2251" s="1" t="str">
        <f t="shared" si="353"/>
        <v>match</v>
      </c>
      <c r="K2251" s="1">
        <f t="shared" si="354"/>
        <v>0</v>
      </c>
      <c r="L2251" s="2">
        <f>IF(F2251=0,"not processed",_xlfn.MINIFS(Processed_data!H:H,Processed_data!A:A,A2251))</f>
        <v>46056</v>
      </c>
      <c r="M2251" s="1">
        <f>IF(F2251=0,"not processed",ABS(bank_source_transactions__1[[#This Row],[transaction_date]]-Reconciliation!L2251))</f>
        <v>0</v>
      </c>
      <c r="N2251" s="1" t="str" cm="1">
        <f t="array" ref="N2251">_xlfn.IFS(M2251="not Processed", "Not Processed",M2251&gt;2,"SLA Breached",M2251&lt;=2,"Within SLA")</f>
        <v>Within SLA</v>
      </c>
      <c r="O2251" s="1" t="str">
        <f>_xlfn.XLOOKUP(A2251,Source_data!A:A,Source_data!D:D)</f>
        <v>UPI</v>
      </c>
      <c r="P2251" s="1">
        <f t="shared" si="355"/>
        <v>0</v>
      </c>
      <c r="Q2251" s="1">
        <f t="shared" si="356"/>
        <v>0</v>
      </c>
      <c r="R2251" s="1">
        <f t="shared" si="357"/>
        <v>0</v>
      </c>
      <c r="S2251" s="1">
        <f t="shared" si="358"/>
        <v>0</v>
      </c>
      <c r="T2251" s="1">
        <f t="shared" si="359"/>
        <v>0</v>
      </c>
      <c r="U2251" s="1" t="str">
        <f>_xlfn.XLOOKUP(Table3[[#This Row],[Transaction ID]],Source_data!A:A,Source_data!E:E)</f>
        <v>Bengaluru</v>
      </c>
      <c r="V2251" s="1">
        <f>_xlfn.IFNA(_xlfn.XLOOKUP(A2251,bank_processed_transactions[transaction_id],bank_processed_transactions[processing_minutes]),"")</f>
        <v>20.3</v>
      </c>
      <c r="W2251" s="31">
        <f>_xlfn.XLOOKUP(A2251,Source_data!A:A,Source_data!B:B)</f>
        <v>46056</v>
      </c>
    </row>
    <row r="2252" spans="1:23" x14ac:dyDescent="0.3">
      <c r="A2252" s="3" t="s">
        <v>4333</v>
      </c>
      <c r="B2252" s="1">
        <f>_xlfn.XLOOKUP(A2252,bank_source_transactions__1[transaction_id],bank_source_transactions__1[amount_inr])</f>
        <v>2228.87</v>
      </c>
      <c r="C2252" s="1">
        <f>_xlfn.XLOOKUP(A2252,Processed_data!A:A,Processed_data!F:F)</f>
        <v>2228.87</v>
      </c>
      <c r="D2252" s="1" t="str">
        <f>_xlfn.XLOOKUP(A2252,bank_source_transactions__1[transaction_id],bank_source_transactions__1[transaction_status])</f>
        <v>SUCCESS</v>
      </c>
      <c r="E2252" s="1" t="str">
        <f>_xlfn.XLOOKUP(A2252,Processed_data!A:A,Processed_data!G:G)</f>
        <v>SUCCESS</v>
      </c>
      <c r="F2252" s="1">
        <f>COUNTIF(bank_processed_transactions[transaction_id],A2252)</f>
        <v>1</v>
      </c>
      <c r="G2252" s="1" t="str">
        <f t="shared" si="350"/>
        <v>found</v>
      </c>
      <c r="H2252" s="1" t="str">
        <f t="shared" si="351"/>
        <v>Not Duplicate</v>
      </c>
      <c r="I2252" s="1" t="str">
        <f t="shared" si="352"/>
        <v>match</v>
      </c>
      <c r="J2252" s="1" t="str">
        <f t="shared" si="353"/>
        <v>match</v>
      </c>
      <c r="K2252" s="1">
        <f t="shared" si="354"/>
        <v>0</v>
      </c>
      <c r="L2252" s="2">
        <f>IF(F2252=0,"not processed",_xlfn.MINIFS(Processed_data!H:H,Processed_data!A:A,A2252))</f>
        <v>46095</v>
      </c>
      <c r="M2252" s="1">
        <f>IF(F2252=0,"not processed",ABS(bank_source_transactions__1[[#This Row],[transaction_date]]-Reconciliation!L2252))</f>
        <v>0</v>
      </c>
      <c r="N2252" s="1" t="str" cm="1">
        <f t="array" ref="N2252">_xlfn.IFS(M2252="not Processed", "Not Processed",M2252&gt;2,"SLA Breached",M2252&lt;=2,"Within SLA")</f>
        <v>Within SLA</v>
      </c>
      <c r="O2252" s="1" t="str">
        <f>_xlfn.XLOOKUP(A2252,Source_data!A:A,Source_data!D:D)</f>
        <v>CARD</v>
      </c>
      <c r="P2252" s="1">
        <f t="shared" si="355"/>
        <v>0</v>
      </c>
      <c r="Q2252" s="1">
        <f t="shared" si="356"/>
        <v>0</v>
      </c>
      <c r="R2252" s="1">
        <f t="shared" si="357"/>
        <v>0</v>
      </c>
      <c r="S2252" s="1">
        <f t="shared" si="358"/>
        <v>0</v>
      </c>
      <c r="T2252" s="1">
        <f t="shared" si="359"/>
        <v>0</v>
      </c>
      <c r="U2252" s="1" t="str">
        <f>_xlfn.XLOOKUP(Table3[[#This Row],[Transaction ID]],Source_data!A:A,Source_data!E:E)</f>
        <v>Bengaluru</v>
      </c>
      <c r="V2252" s="1">
        <f>_xlfn.IFNA(_xlfn.XLOOKUP(A2252,bank_processed_transactions[transaction_id],bank_processed_transactions[processing_minutes]),"")</f>
        <v>35.6</v>
      </c>
      <c r="W2252" s="31">
        <f>_xlfn.XLOOKUP(A2252,Source_data!A:A,Source_data!B:B)</f>
        <v>46095</v>
      </c>
    </row>
    <row r="2253" spans="1:23" x14ac:dyDescent="0.3">
      <c r="A2253" s="4" t="s">
        <v>3815</v>
      </c>
      <c r="B2253" s="1">
        <f>_xlfn.XLOOKUP(A2253,bank_source_transactions__1[transaction_id],bank_source_transactions__1[amount_inr])</f>
        <v>5188.7700000000004</v>
      </c>
      <c r="C2253" s="1">
        <f>_xlfn.XLOOKUP(A2253,Processed_data!A:A,Processed_data!F:F)</f>
        <v>5188.7700000000004</v>
      </c>
      <c r="D2253" s="1" t="str">
        <f>_xlfn.XLOOKUP(A2253,bank_source_transactions__1[transaction_id],bank_source_transactions__1[transaction_status])</f>
        <v>SUCCESS</v>
      </c>
      <c r="E2253" s="1" t="str">
        <f>_xlfn.XLOOKUP(A2253,Processed_data!A:A,Processed_data!G:G)</f>
        <v>SUCCESS</v>
      </c>
      <c r="F2253" s="1">
        <f>COUNTIF(bank_processed_transactions[transaction_id],A2253)</f>
        <v>1</v>
      </c>
      <c r="G2253" s="1" t="str">
        <f t="shared" si="350"/>
        <v>found</v>
      </c>
      <c r="H2253" s="1" t="str">
        <f t="shared" si="351"/>
        <v>Not Duplicate</v>
      </c>
      <c r="I2253" s="1" t="str">
        <f t="shared" si="352"/>
        <v>match</v>
      </c>
      <c r="J2253" s="1" t="str">
        <f t="shared" si="353"/>
        <v>match</v>
      </c>
      <c r="K2253" s="1">
        <f t="shared" si="354"/>
        <v>0</v>
      </c>
      <c r="L2253" s="2">
        <f>IF(F2253=0,"not processed",_xlfn.MINIFS(Processed_data!H:H,Processed_data!A:A,A2253))</f>
        <v>46092</v>
      </c>
      <c r="M2253" s="1">
        <f>IF(F2253=0,"not processed",ABS(bank_source_transactions__1[[#This Row],[transaction_date]]-Reconciliation!L2253))</f>
        <v>0</v>
      </c>
      <c r="N2253" s="1" t="str" cm="1">
        <f t="array" ref="N2253">_xlfn.IFS(M2253="not Processed", "Not Processed",M2253&gt;2,"SLA Breached",M2253&lt;=2,"Within SLA")</f>
        <v>Within SLA</v>
      </c>
      <c r="O2253" s="1" t="str">
        <f>_xlfn.XLOOKUP(A2253,Source_data!A:A,Source_data!D:D)</f>
        <v>UPI</v>
      </c>
      <c r="P2253" s="1">
        <f t="shared" si="355"/>
        <v>0</v>
      </c>
      <c r="Q2253" s="1">
        <f t="shared" si="356"/>
        <v>0</v>
      </c>
      <c r="R2253" s="1">
        <f t="shared" si="357"/>
        <v>0</v>
      </c>
      <c r="S2253" s="1">
        <f t="shared" si="358"/>
        <v>0</v>
      </c>
      <c r="T2253" s="1">
        <f t="shared" si="359"/>
        <v>0</v>
      </c>
      <c r="U2253" s="1" t="str">
        <f>_xlfn.XLOOKUP(Table3[[#This Row],[Transaction ID]],Source_data!A:A,Source_data!E:E)</f>
        <v>Hyderabad</v>
      </c>
      <c r="V2253" s="1">
        <f>_xlfn.IFNA(_xlfn.XLOOKUP(A2253,bank_processed_transactions[transaction_id],bank_processed_transactions[processing_minutes]),"")</f>
        <v>21</v>
      </c>
      <c r="W2253" s="31">
        <f>_xlfn.XLOOKUP(A2253,Source_data!A:A,Source_data!B:B)</f>
        <v>46092</v>
      </c>
    </row>
    <row r="2254" spans="1:23" x14ac:dyDescent="0.3">
      <c r="A2254" s="3" t="s">
        <v>4658</v>
      </c>
      <c r="B2254" s="1">
        <f>_xlfn.XLOOKUP(A2254,bank_source_transactions__1[transaction_id],bank_source_transactions__1[amount_inr])</f>
        <v>3914.77</v>
      </c>
      <c r="C2254" s="1">
        <f>_xlfn.XLOOKUP(A2254,Processed_data!A:A,Processed_data!F:F)</f>
        <v>3914.77</v>
      </c>
      <c r="D2254" s="1" t="str">
        <f>_xlfn.XLOOKUP(A2254,bank_source_transactions__1[transaction_id],bank_source_transactions__1[transaction_status])</f>
        <v>SUCCESS</v>
      </c>
      <c r="E2254" s="1" t="str">
        <f>_xlfn.XLOOKUP(A2254,Processed_data!A:A,Processed_data!G:G)</f>
        <v>SUCCESS</v>
      </c>
      <c r="F2254" s="1">
        <f>COUNTIF(bank_processed_transactions[transaction_id],A2254)</f>
        <v>1</v>
      </c>
      <c r="G2254" s="1" t="str">
        <f t="shared" si="350"/>
        <v>found</v>
      </c>
      <c r="H2254" s="1" t="str">
        <f t="shared" si="351"/>
        <v>Not Duplicate</v>
      </c>
      <c r="I2254" s="1" t="str">
        <f t="shared" si="352"/>
        <v>match</v>
      </c>
      <c r="J2254" s="1" t="str">
        <f t="shared" si="353"/>
        <v>match</v>
      </c>
      <c r="K2254" s="1">
        <f t="shared" si="354"/>
        <v>0</v>
      </c>
      <c r="L2254" s="2">
        <f>IF(F2254=0,"not processed",_xlfn.MINIFS(Processed_data!H:H,Processed_data!A:A,A2254))</f>
        <v>46065</v>
      </c>
      <c r="M2254" s="1">
        <f>IF(F2254=0,"not processed",ABS(bank_source_transactions__1[[#This Row],[transaction_date]]-Reconciliation!L2254))</f>
        <v>3</v>
      </c>
      <c r="N2254" s="1" t="str" cm="1">
        <f t="array" ref="N2254">_xlfn.IFS(M2254="not Processed", "Not Processed",M2254&gt;2,"SLA Breached",M2254&lt;=2,"Within SLA")</f>
        <v>SLA Breached</v>
      </c>
      <c r="O2254" s="1" t="str">
        <f>_xlfn.XLOOKUP(A2254,Source_data!A:A,Source_data!D:D)</f>
        <v>UPI</v>
      </c>
      <c r="P2254" s="1">
        <f t="shared" si="355"/>
        <v>0</v>
      </c>
      <c r="Q2254" s="1">
        <f t="shared" si="356"/>
        <v>0</v>
      </c>
      <c r="R2254" s="1">
        <f t="shared" si="357"/>
        <v>0</v>
      </c>
      <c r="S2254" s="1">
        <f t="shared" si="358"/>
        <v>0</v>
      </c>
      <c r="T2254" s="1">
        <f t="shared" si="359"/>
        <v>1</v>
      </c>
      <c r="U2254" s="1" t="str">
        <f>_xlfn.XLOOKUP(Table3[[#This Row],[Transaction ID]],Source_data!A:A,Source_data!E:E)</f>
        <v>Bengaluru</v>
      </c>
      <c r="V2254" s="1">
        <f>_xlfn.IFNA(_xlfn.XLOOKUP(A2254,bank_processed_transactions[transaction_id],bank_processed_transactions[processing_minutes]),"")</f>
        <v>13.7</v>
      </c>
      <c r="W2254" s="31">
        <f>_xlfn.XLOOKUP(A2254,Source_data!A:A,Source_data!B:B)</f>
        <v>46062</v>
      </c>
    </row>
    <row r="2255" spans="1:23" x14ac:dyDescent="0.3">
      <c r="A2255" s="4" t="s">
        <v>4672</v>
      </c>
      <c r="B2255" s="1">
        <f>_xlfn.XLOOKUP(A2255,bank_source_transactions__1[transaction_id],bank_source_transactions__1[amount_inr])</f>
        <v>52386.42</v>
      </c>
      <c r="C2255" s="1">
        <f>_xlfn.XLOOKUP(A2255,Processed_data!A:A,Processed_data!F:F)</f>
        <v>52386.42</v>
      </c>
      <c r="D2255" s="1" t="str">
        <f>_xlfn.XLOOKUP(A2255,bank_source_transactions__1[transaction_id],bank_source_transactions__1[transaction_status])</f>
        <v>SUCCESS</v>
      </c>
      <c r="E2255" s="1" t="str">
        <f>_xlfn.XLOOKUP(A2255,Processed_data!A:A,Processed_data!G:G)</f>
        <v>SUCCESS</v>
      </c>
      <c r="F2255" s="1">
        <f>COUNTIF(bank_processed_transactions[transaction_id],A2255)</f>
        <v>1</v>
      </c>
      <c r="G2255" s="1" t="str">
        <f t="shared" si="350"/>
        <v>found</v>
      </c>
      <c r="H2255" s="1" t="str">
        <f t="shared" si="351"/>
        <v>Not Duplicate</v>
      </c>
      <c r="I2255" s="1" t="str">
        <f t="shared" si="352"/>
        <v>match</v>
      </c>
      <c r="J2255" s="1" t="str">
        <f t="shared" si="353"/>
        <v>match</v>
      </c>
      <c r="K2255" s="1">
        <f t="shared" si="354"/>
        <v>0</v>
      </c>
      <c r="L2255" s="2">
        <f>IF(F2255=0,"not processed",_xlfn.MINIFS(Processed_data!H:H,Processed_data!A:A,A2255))</f>
        <v>46099</v>
      </c>
      <c r="M2255" s="1">
        <f>IF(F2255=0,"not processed",ABS(bank_source_transactions__1[[#This Row],[transaction_date]]-Reconciliation!L2255))</f>
        <v>1</v>
      </c>
      <c r="N2255" s="1" t="str" cm="1">
        <f t="array" ref="N2255">_xlfn.IFS(M2255="not Processed", "Not Processed",M2255&gt;2,"SLA Breached",M2255&lt;=2,"Within SLA")</f>
        <v>Within SLA</v>
      </c>
      <c r="O2255" s="1" t="str">
        <f>_xlfn.XLOOKUP(A2255,Source_data!A:A,Source_data!D:D)</f>
        <v>UPI</v>
      </c>
      <c r="P2255" s="1">
        <f t="shared" si="355"/>
        <v>0</v>
      </c>
      <c r="Q2255" s="1">
        <f t="shared" si="356"/>
        <v>0</v>
      </c>
      <c r="R2255" s="1">
        <f t="shared" si="357"/>
        <v>0</v>
      </c>
      <c r="S2255" s="1">
        <f t="shared" si="358"/>
        <v>0</v>
      </c>
      <c r="T2255" s="1">
        <f t="shared" si="359"/>
        <v>0</v>
      </c>
      <c r="U2255" s="1" t="str">
        <f>_xlfn.XLOOKUP(Table3[[#This Row],[Transaction ID]],Source_data!A:A,Source_data!E:E)</f>
        <v>Mumbai</v>
      </c>
      <c r="V2255" s="1">
        <f>_xlfn.IFNA(_xlfn.XLOOKUP(A2255,bank_processed_transactions[transaction_id],bank_processed_transactions[processing_minutes]),"")</f>
        <v>20.9</v>
      </c>
      <c r="W2255" s="31">
        <f>_xlfn.XLOOKUP(A2255,Source_data!A:A,Source_data!B:B)</f>
        <v>46098</v>
      </c>
    </row>
    <row r="2256" spans="1:23" x14ac:dyDescent="0.3">
      <c r="A2256" s="3" t="s">
        <v>4224</v>
      </c>
      <c r="B2256" s="1">
        <f>_xlfn.XLOOKUP(A2256,bank_source_transactions__1[transaction_id],bank_source_transactions__1[amount_inr])</f>
        <v>32359.9</v>
      </c>
      <c r="C2256" s="1">
        <f>_xlfn.XLOOKUP(A2256,Processed_data!A:A,Processed_data!F:F)</f>
        <v>32359.9</v>
      </c>
      <c r="D2256" s="1" t="str">
        <f>_xlfn.XLOOKUP(A2256,bank_source_transactions__1[transaction_id],bank_source_transactions__1[transaction_status])</f>
        <v>SUCCESS</v>
      </c>
      <c r="E2256" s="1" t="str">
        <f>_xlfn.XLOOKUP(A2256,Processed_data!A:A,Processed_data!G:G)</f>
        <v>SUCCESS</v>
      </c>
      <c r="F2256" s="1">
        <f>COUNTIF(bank_processed_transactions[transaction_id],A2256)</f>
        <v>1</v>
      </c>
      <c r="G2256" s="1" t="str">
        <f t="shared" si="350"/>
        <v>found</v>
      </c>
      <c r="H2256" s="1" t="str">
        <f t="shared" si="351"/>
        <v>Not Duplicate</v>
      </c>
      <c r="I2256" s="1" t="str">
        <f t="shared" si="352"/>
        <v>match</v>
      </c>
      <c r="J2256" s="1" t="str">
        <f t="shared" si="353"/>
        <v>match</v>
      </c>
      <c r="K2256" s="1">
        <f t="shared" si="354"/>
        <v>0</v>
      </c>
      <c r="L2256" s="2">
        <f>IF(F2256=0,"not processed",_xlfn.MINIFS(Processed_data!H:H,Processed_data!A:A,A2256))</f>
        <v>46061</v>
      </c>
      <c r="M2256" s="1">
        <f>IF(F2256=0,"not processed",ABS(bank_source_transactions__1[[#This Row],[transaction_date]]-Reconciliation!L2256))</f>
        <v>2</v>
      </c>
      <c r="N2256" s="1" t="str" cm="1">
        <f t="array" ref="N2256">_xlfn.IFS(M2256="not Processed", "Not Processed",M2256&gt;2,"SLA Breached",M2256&lt;=2,"Within SLA")</f>
        <v>Within SLA</v>
      </c>
      <c r="O2256" s="1" t="str">
        <f>_xlfn.XLOOKUP(A2256,Source_data!A:A,Source_data!D:D)</f>
        <v>UPI</v>
      </c>
      <c r="P2256" s="1">
        <f t="shared" si="355"/>
        <v>0</v>
      </c>
      <c r="Q2256" s="1">
        <f t="shared" si="356"/>
        <v>0</v>
      </c>
      <c r="R2256" s="1">
        <f t="shared" si="357"/>
        <v>0</v>
      </c>
      <c r="S2256" s="1">
        <f t="shared" si="358"/>
        <v>0</v>
      </c>
      <c r="T2256" s="1">
        <f t="shared" si="359"/>
        <v>0</v>
      </c>
      <c r="U2256" s="1" t="str">
        <f>_xlfn.XLOOKUP(Table3[[#This Row],[Transaction ID]],Source_data!A:A,Source_data!E:E)</f>
        <v>Hyderabad</v>
      </c>
      <c r="V2256" s="1">
        <f>_xlfn.IFNA(_xlfn.XLOOKUP(A2256,bank_processed_transactions[transaction_id],bank_processed_transactions[processing_minutes]),"")</f>
        <v>21.7</v>
      </c>
      <c r="W2256" s="31">
        <f>_xlfn.XLOOKUP(A2256,Source_data!A:A,Source_data!B:B)</f>
        <v>46059</v>
      </c>
    </row>
    <row r="2257" spans="1:23" x14ac:dyDescent="0.3">
      <c r="A2257" s="4" t="s">
        <v>4314</v>
      </c>
      <c r="B2257" s="1">
        <f>_xlfn.XLOOKUP(A2257,bank_source_transactions__1[transaction_id],bank_source_transactions__1[amount_inr])</f>
        <v>73775.240000000005</v>
      </c>
      <c r="C2257" s="1">
        <f>_xlfn.XLOOKUP(A2257,Processed_data!A:A,Processed_data!F:F)</f>
        <v>73775.240000000005</v>
      </c>
      <c r="D2257" s="1" t="str">
        <f>_xlfn.XLOOKUP(A2257,bank_source_transactions__1[transaction_id],bank_source_transactions__1[transaction_status])</f>
        <v>SUCCESS</v>
      </c>
      <c r="E2257" s="1" t="str">
        <f>_xlfn.XLOOKUP(A2257,Processed_data!A:A,Processed_data!G:G)</f>
        <v>SUCCESS</v>
      </c>
      <c r="F2257" s="1">
        <f>COUNTIF(bank_processed_transactions[transaction_id],A2257)</f>
        <v>1</v>
      </c>
      <c r="G2257" s="1" t="str">
        <f t="shared" si="350"/>
        <v>found</v>
      </c>
      <c r="H2257" s="1" t="str">
        <f t="shared" si="351"/>
        <v>Not Duplicate</v>
      </c>
      <c r="I2257" s="1" t="str">
        <f t="shared" si="352"/>
        <v>match</v>
      </c>
      <c r="J2257" s="1" t="str">
        <f t="shared" si="353"/>
        <v>match</v>
      </c>
      <c r="K2257" s="1">
        <f t="shared" si="354"/>
        <v>0</v>
      </c>
      <c r="L2257" s="2">
        <f>IF(F2257=0,"not processed",_xlfn.MINIFS(Processed_data!H:H,Processed_data!A:A,A2257))</f>
        <v>46060</v>
      </c>
      <c r="M2257" s="1">
        <f>IF(F2257=0,"not processed",ABS(bank_source_transactions__1[[#This Row],[transaction_date]]-Reconciliation!L2257))</f>
        <v>0</v>
      </c>
      <c r="N2257" s="1" t="str" cm="1">
        <f t="array" ref="N2257">_xlfn.IFS(M2257="not Processed", "Not Processed",M2257&gt;2,"SLA Breached",M2257&lt;=2,"Within SLA")</f>
        <v>Within SLA</v>
      </c>
      <c r="O2257" s="1" t="str">
        <f>_xlfn.XLOOKUP(A2257,Source_data!A:A,Source_data!D:D)</f>
        <v>IMPS</v>
      </c>
      <c r="P2257" s="1">
        <f t="shared" si="355"/>
        <v>0</v>
      </c>
      <c r="Q2257" s="1">
        <f t="shared" si="356"/>
        <v>0</v>
      </c>
      <c r="R2257" s="1">
        <f t="shared" si="357"/>
        <v>0</v>
      </c>
      <c r="S2257" s="1">
        <f t="shared" si="358"/>
        <v>0</v>
      </c>
      <c r="T2257" s="1">
        <f t="shared" si="359"/>
        <v>0</v>
      </c>
      <c r="U2257" s="1" t="str">
        <f>_xlfn.XLOOKUP(Table3[[#This Row],[Transaction ID]],Source_data!A:A,Source_data!E:E)</f>
        <v>Bengaluru</v>
      </c>
      <c r="V2257" s="1">
        <f>_xlfn.IFNA(_xlfn.XLOOKUP(A2257,bank_processed_transactions[transaction_id],bank_processed_transactions[processing_minutes]),"")</f>
        <v>27</v>
      </c>
      <c r="W2257" s="31">
        <f>_xlfn.XLOOKUP(A2257,Source_data!A:A,Source_data!B:B)</f>
        <v>46060</v>
      </c>
    </row>
    <row r="2258" spans="1:23" x14ac:dyDescent="0.3">
      <c r="A2258" s="3" t="s">
        <v>3280</v>
      </c>
      <c r="B2258" s="1">
        <f>_xlfn.XLOOKUP(A2258,bank_source_transactions__1[transaction_id],bank_source_transactions__1[amount_inr])</f>
        <v>674.1</v>
      </c>
      <c r="C2258" s="1">
        <f>_xlfn.XLOOKUP(A2258,Processed_data!A:A,Processed_data!F:F)</f>
        <v>674.1</v>
      </c>
      <c r="D2258" s="1" t="str">
        <f>_xlfn.XLOOKUP(A2258,bank_source_transactions__1[transaction_id],bank_source_transactions__1[transaction_status])</f>
        <v>SUCCESS</v>
      </c>
      <c r="E2258" s="1" t="str">
        <f>_xlfn.XLOOKUP(A2258,Processed_data!A:A,Processed_data!G:G)</f>
        <v>SUCCESS</v>
      </c>
      <c r="F2258" s="1">
        <f>COUNTIF(bank_processed_transactions[transaction_id],A2258)</f>
        <v>1</v>
      </c>
      <c r="G2258" s="1" t="str">
        <f t="shared" si="350"/>
        <v>found</v>
      </c>
      <c r="H2258" s="1" t="str">
        <f t="shared" si="351"/>
        <v>Not Duplicate</v>
      </c>
      <c r="I2258" s="1" t="str">
        <f t="shared" si="352"/>
        <v>match</v>
      </c>
      <c r="J2258" s="1" t="str">
        <f t="shared" si="353"/>
        <v>match</v>
      </c>
      <c r="K2258" s="1">
        <f t="shared" si="354"/>
        <v>0</v>
      </c>
      <c r="L2258" s="2">
        <f>IF(F2258=0,"not processed",_xlfn.MINIFS(Processed_data!H:H,Processed_data!A:A,A2258))</f>
        <v>46109</v>
      </c>
      <c r="M2258" s="1">
        <f>IF(F2258=0,"not processed",ABS(bank_source_transactions__1[[#This Row],[transaction_date]]-Reconciliation!L2258))</f>
        <v>0</v>
      </c>
      <c r="N2258" s="1" t="str" cm="1">
        <f t="array" ref="N2258">_xlfn.IFS(M2258="not Processed", "Not Processed",M2258&gt;2,"SLA Breached",M2258&lt;=2,"Within SLA")</f>
        <v>Within SLA</v>
      </c>
      <c r="O2258" s="1" t="str">
        <f>_xlfn.XLOOKUP(A2258,Source_data!A:A,Source_data!D:D)</f>
        <v>CARD</v>
      </c>
      <c r="P2258" s="1">
        <f t="shared" si="355"/>
        <v>0</v>
      </c>
      <c r="Q2258" s="1">
        <f t="shared" si="356"/>
        <v>0</v>
      </c>
      <c r="R2258" s="1">
        <f t="shared" si="357"/>
        <v>0</v>
      </c>
      <c r="S2258" s="1">
        <f t="shared" si="358"/>
        <v>0</v>
      </c>
      <c r="T2258" s="1">
        <f t="shared" si="359"/>
        <v>0</v>
      </c>
      <c r="U2258" s="1" t="str">
        <f>_xlfn.XLOOKUP(Table3[[#This Row],[Transaction ID]],Source_data!A:A,Source_data!E:E)</f>
        <v>Mumbai</v>
      </c>
      <c r="V2258" s="1">
        <f>_xlfn.IFNA(_xlfn.XLOOKUP(A2258,bank_processed_transactions[transaction_id],bank_processed_transactions[processing_minutes]),"")</f>
        <v>25.1</v>
      </c>
      <c r="W2258" s="31">
        <f>_xlfn.XLOOKUP(A2258,Source_data!A:A,Source_data!B:B)</f>
        <v>46109</v>
      </c>
    </row>
    <row r="2259" spans="1:23" x14ac:dyDescent="0.3">
      <c r="A2259" s="4" t="s">
        <v>2003</v>
      </c>
      <c r="B2259" s="1">
        <f>_xlfn.XLOOKUP(A2259,bank_source_transactions__1[transaction_id],bank_source_transactions__1[amount_inr])</f>
        <v>15502.88</v>
      </c>
      <c r="C2259" s="1">
        <f>_xlfn.XLOOKUP(A2259,Processed_data!A:A,Processed_data!F:F)</f>
        <v>15502.88</v>
      </c>
      <c r="D2259" s="1" t="str">
        <f>_xlfn.XLOOKUP(A2259,bank_source_transactions__1[transaction_id],bank_source_transactions__1[transaction_status])</f>
        <v>SUCCESS</v>
      </c>
      <c r="E2259" s="1" t="str">
        <f>_xlfn.XLOOKUP(A2259,Processed_data!A:A,Processed_data!G:G)</f>
        <v>SUCCESS</v>
      </c>
      <c r="F2259" s="1">
        <f>COUNTIF(bank_processed_transactions[transaction_id],A2259)</f>
        <v>1</v>
      </c>
      <c r="G2259" s="1" t="str">
        <f t="shared" si="350"/>
        <v>found</v>
      </c>
      <c r="H2259" s="1" t="str">
        <f t="shared" si="351"/>
        <v>Not Duplicate</v>
      </c>
      <c r="I2259" s="1" t="str">
        <f t="shared" si="352"/>
        <v>match</v>
      </c>
      <c r="J2259" s="1" t="str">
        <f t="shared" si="353"/>
        <v>match</v>
      </c>
      <c r="K2259" s="1">
        <f t="shared" si="354"/>
        <v>0</v>
      </c>
      <c r="L2259" s="2">
        <f>IF(F2259=0,"not processed",_xlfn.MINIFS(Processed_data!H:H,Processed_data!A:A,A2259))</f>
        <v>46053</v>
      </c>
      <c r="M2259" s="1">
        <f>IF(F2259=0,"not processed",ABS(bank_source_transactions__1[[#This Row],[transaction_date]]-Reconciliation!L2259))</f>
        <v>2</v>
      </c>
      <c r="N2259" s="1" t="str" cm="1">
        <f t="array" ref="N2259">_xlfn.IFS(M2259="not Processed", "Not Processed",M2259&gt;2,"SLA Breached",M2259&lt;=2,"Within SLA")</f>
        <v>Within SLA</v>
      </c>
      <c r="O2259" s="1" t="str">
        <f>_xlfn.XLOOKUP(A2259,Source_data!A:A,Source_data!D:D)</f>
        <v>UPI</v>
      </c>
      <c r="P2259" s="1">
        <f t="shared" si="355"/>
        <v>0</v>
      </c>
      <c r="Q2259" s="1">
        <f t="shared" si="356"/>
        <v>0</v>
      </c>
      <c r="R2259" s="1">
        <f t="shared" si="357"/>
        <v>0</v>
      </c>
      <c r="S2259" s="1">
        <f t="shared" si="358"/>
        <v>0</v>
      </c>
      <c r="T2259" s="1">
        <f t="shared" si="359"/>
        <v>0</v>
      </c>
      <c r="U2259" s="1" t="str">
        <f>_xlfn.XLOOKUP(Table3[[#This Row],[Transaction ID]],Source_data!A:A,Source_data!E:E)</f>
        <v>Pune</v>
      </c>
      <c r="V2259" s="1">
        <f>_xlfn.IFNA(_xlfn.XLOOKUP(A2259,bank_processed_transactions[transaction_id],bank_processed_transactions[processing_minutes]),"")</f>
        <v>13.4</v>
      </c>
      <c r="W2259" s="31">
        <f>_xlfn.XLOOKUP(A2259,Source_data!A:A,Source_data!B:B)</f>
        <v>46051</v>
      </c>
    </row>
    <row r="2260" spans="1:23" x14ac:dyDescent="0.3">
      <c r="A2260" s="3" t="s">
        <v>2275</v>
      </c>
      <c r="B2260" s="1">
        <f>_xlfn.XLOOKUP(A2260,bank_source_transactions__1[transaction_id],bank_source_transactions__1[amount_inr])</f>
        <v>83185.990000000005</v>
      </c>
      <c r="C2260" s="1">
        <f>_xlfn.XLOOKUP(A2260,Processed_data!A:A,Processed_data!F:F)</f>
        <v>83185.990000000005</v>
      </c>
      <c r="D2260" s="1" t="str">
        <f>_xlfn.XLOOKUP(A2260,bank_source_transactions__1[transaction_id],bank_source_transactions__1[transaction_status])</f>
        <v>SUCCESS</v>
      </c>
      <c r="E2260" s="1" t="str">
        <f>_xlfn.XLOOKUP(A2260,Processed_data!A:A,Processed_data!G:G)</f>
        <v>SUCCESS</v>
      </c>
      <c r="F2260" s="1">
        <f>COUNTIF(bank_processed_transactions[transaction_id],A2260)</f>
        <v>1</v>
      </c>
      <c r="G2260" s="1" t="str">
        <f t="shared" si="350"/>
        <v>found</v>
      </c>
      <c r="H2260" s="1" t="str">
        <f t="shared" si="351"/>
        <v>Not Duplicate</v>
      </c>
      <c r="I2260" s="1" t="str">
        <f t="shared" si="352"/>
        <v>match</v>
      </c>
      <c r="J2260" s="1" t="str">
        <f t="shared" si="353"/>
        <v>match</v>
      </c>
      <c r="K2260" s="1">
        <f t="shared" si="354"/>
        <v>0</v>
      </c>
      <c r="L2260" s="2">
        <f>IF(F2260=0,"not processed",_xlfn.MINIFS(Processed_data!H:H,Processed_data!A:A,A2260))</f>
        <v>46045</v>
      </c>
      <c r="M2260" s="1">
        <f>IF(F2260=0,"not processed",ABS(bank_source_transactions__1[[#This Row],[transaction_date]]-Reconciliation!L2260))</f>
        <v>5</v>
      </c>
      <c r="N2260" s="1" t="str" cm="1">
        <f t="array" ref="N2260">_xlfn.IFS(M2260="not Processed", "Not Processed",M2260&gt;2,"SLA Breached",M2260&lt;=2,"Within SLA")</f>
        <v>SLA Breached</v>
      </c>
      <c r="O2260" s="1" t="str">
        <f>_xlfn.XLOOKUP(A2260,Source_data!A:A,Source_data!D:D)</f>
        <v>NEFT</v>
      </c>
      <c r="P2260" s="1">
        <f t="shared" si="355"/>
        <v>0</v>
      </c>
      <c r="Q2260" s="1">
        <f t="shared" si="356"/>
        <v>0</v>
      </c>
      <c r="R2260" s="1">
        <f t="shared" si="357"/>
        <v>0</v>
      </c>
      <c r="S2260" s="1">
        <f t="shared" si="358"/>
        <v>0</v>
      </c>
      <c r="T2260" s="1">
        <f t="shared" si="359"/>
        <v>1</v>
      </c>
      <c r="U2260" s="1" t="str">
        <f>_xlfn.XLOOKUP(Table3[[#This Row],[Transaction ID]],Source_data!A:A,Source_data!E:E)</f>
        <v>Hyderabad</v>
      </c>
      <c r="V2260" s="1">
        <f>_xlfn.IFNA(_xlfn.XLOOKUP(A2260,bank_processed_transactions[transaction_id],bank_processed_transactions[processing_minutes]),"")</f>
        <v>83.3</v>
      </c>
      <c r="W2260" s="31">
        <f>_xlfn.XLOOKUP(A2260,Source_data!A:A,Source_data!B:B)</f>
        <v>46040</v>
      </c>
    </row>
    <row r="2261" spans="1:23" x14ac:dyDescent="0.3">
      <c r="A2261" s="4" t="s">
        <v>279</v>
      </c>
      <c r="B2261" s="1">
        <f>_xlfn.XLOOKUP(A2261,bank_source_transactions__1[transaction_id],bank_source_transactions__1[amount_inr])</f>
        <v>6729.1</v>
      </c>
      <c r="C2261" s="1">
        <f>_xlfn.XLOOKUP(A2261,Processed_data!A:A,Processed_data!F:F)</f>
        <v>6729.1</v>
      </c>
      <c r="D2261" s="1" t="str">
        <f>_xlfn.XLOOKUP(A2261,bank_source_transactions__1[transaction_id],bank_source_transactions__1[transaction_status])</f>
        <v>SUCCESS</v>
      </c>
      <c r="E2261" s="1" t="str">
        <f>_xlfn.XLOOKUP(A2261,Processed_data!A:A,Processed_data!G:G)</f>
        <v>SUCCESS</v>
      </c>
      <c r="F2261" s="1">
        <f>COUNTIF(bank_processed_transactions[transaction_id],A2261)</f>
        <v>1</v>
      </c>
      <c r="G2261" s="1" t="str">
        <f t="shared" si="350"/>
        <v>found</v>
      </c>
      <c r="H2261" s="1" t="str">
        <f t="shared" si="351"/>
        <v>Not Duplicate</v>
      </c>
      <c r="I2261" s="1" t="str">
        <f t="shared" si="352"/>
        <v>match</v>
      </c>
      <c r="J2261" s="1" t="str">
        <f t="shared" si="353"/>
        <v>match</v>
      </c>
      <c r="K2261" s="1">
        <f t="shared" si="354"/>
        <v>0</v>
      </c>
      <c r="L2261" s="2">
        <f>IF(F2261=0,"not processed",_xlfn.MINIFS(Processed_data!H:H,Processed_data!A:A,A2261))</f>
        <v>46027</v>
      </c>
      <c r="M2261" s="1">
        <f>IF(F2261=0,"not processed",ABS(bank_source_transactions__1[[#This Row],[transaction_date]]-Reconciliation!L2261))</f>
        <v>2</v>
      </c>
      <c r="N2261" s="1" t="str" cm="1">
        <f t="array" ref="N2261">_xlfn.IFS(M2261="not Processed", "Not Processed",M2261&gt;2,"SLA Breached",M2261&lt;=2,"Within SLA")</f>
        <v>Within SLA</v>
      </c>
      <c r="O2261" s="1" t="str">
        <f>_xlfn.XLOOKUP(A2261,Source_data!A:A,Source_data!D:D)</f>
        <v>UPI</v>
      </c>
      <c r="P2261" s="1">
        <f t="shared" si="355"/>
        <v>0</v>
      </c>
      <c r="Q2261" s="1">
        <f t="shared" si="356"/>
        <v>0</v>
      </c>
      <c r="R2261" s="1">
        <f t="shared" si="357"/>
        <v>0</v>
      </c>
      <c r="S2261" s="1">
        <f t="shared" si="358"/>
        <v>0</v>
      </c>
      <c r="T2261" s="1">
        <f t="shared" si="359"/>
        <v>0</v>
      </c>
      <c r="U2261" s="1" t="str">
        <f>_xlfn.XLOOKUP(Table3[[#This Row],[Transaction ID]],Source_data!A:A,Source_data!E:E)</f>
        <v>Hyderabad</v>
      </c>
      <c r="V2261" s="1">
        <f>_xlfn.IFNA(_xlfn.XLOOKUP(A2261,bank_processed_transactions[transaction_id],bank_processed_transactions[processing_minutes]),"")</f>
        <v>22.4</v>
      </c>
      <c r="W2261" s="31">
        <f>_xlfn.XLOOKUP(A2261,Source_data!A:A,Source_data!B:B)</f>
        <v>46025</v>
      </c>
    </row>
    <row r="2262" spans="1:23" x14ac:dyDescent="0.3">
      <c r="A2262" s="3" t="s">
        <v>4126</v>
      </c>
      <c r="B2262" s="1">
        <f>_xlfn.XLOOKUP(A2262,bank_source_transactions__1[transaction_id],bank_source_transactions__1[amount_inr])</f>
        <v>4500.9399999999996</v>
      </c>
      <c r="C2262" s="1">
        <f>_xlfn.XLOOKUP(A2262,Processed_data!A:A,Processed_data!F:F)</f>
        <v>4500.9399999999996</v>
      </c>
      <c r="D2262" s="1" t="str">
        <f>_xlfn.XLOOKUP(A2262,bank_source_transactions__1[transaction_id],bank_source_transactions__1[transaction_status])</f>
        <v>SUCCESS</v>
      </c>
      <c r="E2262" s="1" t="str">
        <f>_xlfn.XLOOKUP(A2262,Processed_data!A:A,Processed_data!G:G)</f>
        <v>SUCCESS</v>
      </c>
      <c r="F2262" s="1">
        <f>COUNTIF(bank_processed_transactions[transaction_id],A2262)</f>
        <v>1</v>
      </c>
      <c r="G2262" s="1" t="str">
        <f t="shared" si="350"/>
        <v>found</v>
      </c>
      <c r="H2262" s="1" t="str">
        <f t="shared" si="351"/>
        <v>Not Duplicate</v>
      </c>
      <c r="I2262" s="1" t="str">
        <f t="shared" si="352"/>
        <v>match</v>
      </c>
      <c r="J2262" s="1" t="str">
        <f t="shared" si="353"/>
        <v>match</v>
      </c>
      <c r="K2262" s="1">
        <f t="shared" si="354"/>
        <v>0</v>
      </c>
      <c r="L2262" s="2">
        <f>IF(F2262=0,"not processed",_xlfn.MINIFS(Processed_data!H:H,Processed_data!A:A,A2262))</f>
        <v>46050</v>
      </c>
      <c r="M2262" s="1">
        <f>IF(F2262=0,"not processed",ABS(bank_source_transactions__1[[#This Row],[transaction_date]]-Reconciliation!L2262))</f>
        <v>2</v>
      </c>
      <c r="N2262" s="1" t="str" cm="1">
        <f t="array" ref="N2262">_xlfn.IFS(M2262="not Processed", "Not Processed",M2262&gt;2,"SLA Breached",M2262&lt;=2,"Within SLA")</f>
        <v>Within SLA</v>
      </c>
      <c r="O2262" s="1" t="str">
        <f>_xlfn.XLOOKUP(A2262,Source_data!A:A,Source_data!D:D)</f>
        <v>ATM</v>
      </c>
      <c r="P2262" s="1">
        <f t="shared" si="355"/>
        <v>0</v>
      </c>
      <c r="Q2262" s="1">
        <f t="shared" si="356"/>
        <v>0</v>
      </c>
      <c r="R2262" s="1">
        <f t="shared" si="357"/>
        <v>0</v>
      </c>
      <c r="S2262" s="1">
        <f t="shared" si="358"/>
        <v>0</v>
      </c>
      <c r="T2262" s="1">
        <f t="shared" si="359"/>
        <v>0</v>
      </c>
      <c r="U2262" s="1" t="str">
        <f>_xlfn.XLOOKUP(Table3[[#This Row],[Transaction ID]],Source_data!A:A,Source_data!E:E)</f>
        <v>Hyderabad</v>
      </c>
      <c r="V2262" s="1">
        <f>_xlfn.IFNA(_xlfn.XLOOKUP(A2262,bank_processed_transactions[transaction_id],bank_processed_transactions[processing_minutes]),"")</f>
        <v>32.6</v>
      </c>
      <c r="W2262" s="31">
        <f>_xlfn.XLOOKUP(A2262,Source_data!A:A,Source_data!B:B)</f>
        <v>46048</v>
      </c>
    </row>
    <row r="2263" spans="1:23" x14ac:dyDescent="0.3">
      <c r="A2263" s="4" t="s">
        <v>3246</v>
      </c>
      <c r="B2263" s="1">
        <f>_xlfn.XLOOKUP(A2263,bank_source_transactions__1[transaction_id],bank_source_transactions__1[amount_inr])</f>
        <v>7603.47</v>
      </c>
      <c r="C2263" s="1">
        <f>_xlfn.XLOOKUP(A2263,Processed_data!A:A,Processed_data!F:F)</f>
        <v>9124.16</v>
      </c>
      <c r="D2263" s="1" t="str">
        <f>_xlfn.XLOOKUP(A2263,bank_source_transactions__1[transaction_id],bank_source_transactions__1[transaction_status])</f>
        <v>SUCCESS</v>
      </c>
      <c r="E2263" s="1" t="str">
        <f>_xlfn.XLOOKUP(A2263,Processed_data!A:A,Processed_data!G:G)</f>
        <v>SUCCESS</v>
      </c>
      <c r="F2263" s="1">
        <f>COUNTIF(bank_processed_transactions[transaction_id],A2263)</f>
        <v>1</v>
      </c>
      <c r="G2263" s="1" t="str">
        <f t="shared" si="350"/>
        <v>found</v>
      </c>
      <c r="H2263" s="1" t="str">
        <f t="shared" si="351"/>
        <v>Not Duplicate</v>
      </c>
      <c r="I2263" s="1" t="str">
        <f t="shared" si="352"/>
        <v>mismatch</v>
      </c>
      <c r="J2263" s="1" t="str">
        <f t="shared" si="353"/>
        <v>match</v>
      </c>
      <c r="K2263" s="1">
        <f t="shared" si="354"/>
        <v>1520.6899999999996</v>
      </c>
      <c r="L2263" s="2">
        <f>IF(F2263=0,"not processed",_xlfn.MINIFS(Processed_data!H:H,Processed_data!A:A,A2263))</f>
        <v>46065</v>
      </c>
      <c r="M2263" s="1">
        <f>IF(F2263=0,"not processed",ABS(bank_source_transactions__1[[#This Row],[transaction_date]]-Reconciliation!L2263))</f>
        <v>1</v>
      </c>
      <c r="N2263" s="1" t="str" cm="1">
        <f t="array" ref="N2263">_xlfn.IFS(M2263="not Processed", "Not Processed",M2263&gt;2,"SLA Breached",M2263&lt;=2,"Within SLA")</f>
        <v>Within SLA</v>
      </c>
      <c r="O2263" s="1" t="str">
        <f>_xlfn.XLOOKUP(A2263,Source_data!A:A,Source_data!D:D)</f>
        <v>ATM</v>
      </c>
      <c r="P2263" s="1">
        <f t="shared" si="355"/>
        <v>0</v>
      </c>
      <c r="Q2263" s="1">
        <f t="shared" si="356"/>
        <v>0</v>
      </c>
      <c r="R2263" s="1">
        <f t="shared" si="357"/>
        <v>1</v>
      </c>
      <c r="S2263" s="1">
        <f t="shared" si="358"/>
        <v>0</v>
      </c>
      <c r="T2263" s="1">
        <f t="shared" si="359"/>
        <v>0</v>
      </c>
      <c r="U2263" s="1" t="str">
        <f>_xlfn.XLOOKUP(Table3[[#This Row],[Transaction ID]],Source_data!A:A,Source_data!E:E)</f>
        <v>Mumbai</v>
      </c>
      <c r="V2263" s="1">
        <f>_xlfn.IFNA(_xlfn.XLOOKUP(A2263,bank_processed_transactions[transaction_id],bank_processed_transactions[processing_minutes]),"")</f>
        <v>52.2</v>
      </c>
      <c r="W2263" s="31">
        <f>_xlfn.XLOOKUP(A2263,Source_data!A:A,Source_data!B:B)</f>
        <v>46064</v>
      </c>
    </row>
    <row r="2264" spans="1:23" x14ac:dyDescent="0.3">
      <c r="A2264" s="3" t="s">
        <v>2570</v>
      </c>
      <c r="B2264" s="1">
        <f>_xlfn.XLOOKUP(A2264,bank_source_transactions__1[transaction_id],bank_source_transactions__1[amount_inr])</f>
        <v>3603.47</v>
      </c>
      <c r="C2264" s="1">
        <f>_xlfn.XLOOKUP(A2264,Processed_data!A:A,Processed_data!F:F)</f>
        <v>3603.47</v>
      </c>
      <c r="D2264" s="1" t="str">
        <f>_xlfn.XLOOKUP(A2264,bank_source_transactions__1[transaction_id],bank_source_transactions__1[transaction_status])</f>
        <v>SUCCESS</v>
      </c>
      <c r="E2264" s="1" t="str">
        <f>_xlfn.XLOOKUP(A2264,Processed_data!A:A,Processed_data!G:G)</f>
        <v>SUCCESS</v>
      </c>
      <c r="F2264" s="1">
        <f>COUNTIF(bank_processed_transactions[transaction_id],A2264)</f>
        <v>1</v>
      </c>
      <c r="G2264" s="1" t="str">
        <f t="shared" si="350"/>
        <v>found</v>
      </c>
      <c r="H2264" s="1" t="str">
        <f t="shared" si="351"/>
        <v>Not Duplicate</v>
      </c>
      <c r="I2264" s="1" t="str">
        <f t="shared" si="352"/>
        <v>match</v>
      </c>
      <c r="J2264" s="1" t="str">
        <f t="shared" si="353"/>
        <v>match</v>
      </c>
      <c r="K2264" s="1">
        <f t="shared" si="354"/>
        <v>0</v>
      </c>
      <c r="L2264" s="2">
        <f>IF(F2264=0,"not processed",_xlfn.MINIFS(Processed_data!H:H,Processed_data!A:A,A2264))</f>
        <v>46077</v>
      </c>
      <c r="M2264" s="1">
        <f>IF(F2264=0,"not processed",ABS(bank_source_transactions__1[[#This Row],[transaction_date]]-Reconciliation!L2264))</f>
        <v>0</v>
      </c>
      <c r="N2264" s="1" t="str" cm="1">
        <f t="array" ref="N2264">_xlfn.IFS(M2264="not Processed", "Not Processed",M2264&gt;2,"SLA Breached",M2264&lt;=2,"Within SLA")</f>
        <v>Within SLA</v>
      </c>
      <c r="O2264" s="1" t="str">
        <f>_xlfn.XLOOKUP(A2264,Source_data!A:A,Source_data!D:D)</f>
        <v>UPI</v>
      </c>
      <c r="P2264" s="1">
        <f t="shared" si="355"/>
        <v>0</v>
      </c>
      <c r="Q2264" s="1">
        <f t="shared" si="356"/>
        <v>0</v>
      </c>
      <c r="R2264" s="1">
        <f t="shared" si="357"/>
        <v>0</v>
      </c>
      <c r="S2264" s="1">
        <f t="shared" si="358"/>
        <v>0</v>
      </c>
      <c r="T2264" s="1">
        <f t="shared" si="359"/>
        <v>0</v>
      </c>
      <c r="U2264" s="1" t="str">
        <f>_xlfn.XLOOKUP(Table3[[#This Row],[Transaction ID]],Source_data!A:A,Source_data!E:E)</f>
        <v>Mumbai</v>
      </c>
      <c r="V2264" s="1">
        <f>_xlfn.IFNA(_xlfn.XLOOKUP(A2264,bank_processed_transactions[transaction_id],bank_processed_transactions[processing_minutes]),"")</f>
        <v>25.4</v>
      </c>
      <c r="W2264" s="31">
        <f>_xlfn.XLOOKUP(A2264,Source_data!A:A,Source_data!B:B)</f>
        <v>46077</v>
      </c>
    </row>
    <row r="2265" spans="1:23" x14ac:dyDescent="0.3">
      <c r="A2265" s="4" t="s">
        <v>4657</v>
      </c>
      <c r="B2265" s="1">
        <f>_xlfn.XLOOKUP(A2265,bank_source_transactions__1[transaction_id],bank_source_transactions__1[amount_inr])</f>
        <v>9774.15</v>
      </c>
      <c r="C2265" s="1">
        <f>_xlfn.XLOOKUP(A2265,Processed_data!A:A,Processed_data!F:F)</f>
        <v>9774.15</v>
      </c>
      <c r="D2265" s="1" t="str">
        <f>_xlfn.XLOOKUP(A2265,bank_source_transactions__1[transaction_id],bank_source_transactions__1[transaction_status])</f>
        <v>SUCCESS</v>
      </c>
      <c r="E2265" s="1" t="str">
        <f>_xlfn.XLOOKUP(A2265,Processed_data!A:A,Processed_data!G:G)</f>
        <v>SUCCESS</v>
      </c>
      <c r="F2265" s="1">
        <f>COUNTIF(bank_processed_transactions[transaction_id],A2265)</f>
        <v>1</v>
      </c>
      <c r="G2265" s="1" t="str">
        <f t="shared" si="350"/>
        <v>found</v>
      </c>
      <c r="H2265" s="1" t="str">
        <f t="shared" si="351"/>
        <v>Not Duplicate</v>
      </c>
      <c r="I2265" s="1" t="str">
        <f t="shared" si="352"/>
        <v>match</v>
      </c>
      <c r="J2265" s="1" t="str">
        <f t="shared" si="353"/>
        <v>match</v>
      </c>
      <c r="K2265" s="1">
        <f t="shared" si="354"/>
        <v>0</v>
      </c>
      <c r="L2265" s="2">
        <f>IF(F2265=0,"not processed",_xlfn.MINIFS(Processed_data!H:H,Processed_data!A:A,A2265))</f>
        <v>46065</v>
      </c>
      <c r="M2265" s="1">
        <f>IF(F2265=0,"not processed",ABS(bank_source_transactions__1[[#This Row],[transaction_date]]-Reconciliation!L2265))</f>
        <v>0</v>
      </c>
      <c r="N2265" s="1" t="str" cm="1">
        <f t="array" ref="N2265">_xlfn.IFS(M2265="not Processed", "Not Processed",M2265&gt;2,"SLA Breached",M2265&lt;=2,"Within SLA")</f>
        <v>Within SLA</v>
      </c>
      <c r="O2265" s="1" t="str">
        <f>_xlfn.XLOOKUP(A2265,Source_data!A:A,Source_data!D:D)</f>
        <v>ATM</v>
      </c>
      <c r="P2265" s="1">
        <f t="shared" si="355"/>
        <v>0</v>
      </c>
      <c r="Q2265" s="1">
        <f t="shared" si="356"/>
        <v>0</v>
      </c>
      <c r="R2265" s="1">
        <f t="shared" si="357"/>
        <v>0</v>
      </c>
      <c r="S2265" s="1">
        <f t="shared" si="358"/>
        <v>0</v>
      </c>
      <c r="T2265" s="1">
        <f t="shared" si="359"/>
        <v>0</v>
      </c>
      <c r="U2265" s="1" t="str">
        <f>_xlfn.XLOOKUP(Table3[[#This Row],[Transaction ID]],Source_data!A:A,Source_data!E:E)</f>
        <v>Mumbai</v>
      </c>
      <c r="V2265" s="1">
        <f>_xlfn.IFNA(_xlfn.XLOOKUP(A2265,bank_processed_transactions[transaction_id],bank_processed_transactions[processing_minutes]),"")</f>
        <v>27.2</v>
      </c>
      <c r="W2265" s="31">
        <f>_xlfn.XLOOKUP(A2265,Source_data!A:A,Source_data!B:B)</f>
        <v>46065</v>
      </c>
    </row>
    <row r="2266" spans="1:23" x14ac:dyDescent="0.3">
      <c r="A2266" s="3" t="s">
        <v>2624</v>
      </c>
      <c r="B2266" s="1">
        <f>_xlfn.XLOOKUP(A2266,bank_source_transactions__1[transaction_id],bank_source_transactions__1[amount_inr])</f>
        <v>11819.71</v>
      </c>
      <c r="C2266" s="1">
        <f>_xlfn.XLOOKUP(A2266,Processed_data!A:A,Processed_data!F:F)</f>
        <v>11819.71</v>
      </c>
      <c r="D2266" s="1" t="str">
        <f>_xlfn.XLOOKUP(A2266,bank_source_transactions__1[transaction_id],bank_source_transactions__1[transaction_status])</f>
        <v>SUCCESS</v>
      </c>
      <c r="E2266" s="1" t="str">
        <f>_xlfn.XLOOKUP(A2266,Processed_data!A:A,Processed_data!G:G)</f>
        <v>SUCCESS</v>
      </c>
      <c r="F2266" s="1">
        <f>COUNTIF(bank_processed_transactions[transaction_id],A2266)</f>
        <v>1</v>
      </c>
      <c r="G2266" s="1" t="str">
        <f t="shared" si="350"/>
        <v>found</v>
      </c>
      <c r="H2266" s="1" t="str">
        <f t="shared" si="351"/>
        <v>Not Duplicate</v>
      </c>
      <c r="I2266" s="1" t="str">
        <f t="shared" si="352"/>
        <v>match</v>
      </c>
      <c r="J2266" s="1" t="str">
        <f t="shared" si="353"/>
        <v>match</v>
      </c>
      <c r="K2266" s="1">
        <f t="shared" si="354"/>
        <v>0</v>
      </c>
      <c r="L2266" s="2">
        <f>IF(F2266=0,"not processed",_xlfn.MINIFS(Processed_data!H:H,Processed_data!A:A,A2266))</f>
        <v>46072</v>
      </c>
      <c r="M2266" s="1">
        <f>IF(F2266=0,"not processed",ABS(bank_source_transactions__1[[#This Row],[transaction_date]]-Reconciliation!L2266))</f>
        <v>0</v>
      </c>
      <c r="N2266" s="1" t="str" cm="1">
        <f t="array" ref="N2266">_xlfn.IFS(M2266="not Processed", "Not Processed",M2266&gt;2,"SLA Breached",M2266&lt;=2,"Within SLA")</f>
        <v>Within SLA</v>
      </c>
      <c r="O2266" s="1" t="str">
        <f>_xlfn.XLOOKUP(A2266,Source_data!A:A,Source_data!D:D)</f>
        <v>IMPS</v>
      </c>
      <c r="P2266" s="1">
        <f t="shared" si="355"/>
        <v>0</v>
      </c>
      <c r="Q2266" s="1">
        <f t="shared" si="356"/>
        <v>0</v>
      </c>
      <c r="R2266" s="1">
        <f t="shared" si="357"/>
        <v>0</v>
      </c>
      <c r="S2266" s="1">
        <f t="shared" si="358"/>
        <v>0</v>
      </c>
      <c r="T2266" s="1">
        <f t="shared" si="359"/>
        <v>0</v>
      </c>
      <c r="U2266" s="1" t="str">
        <f>_xlfn.XLOOKUP(Table3[[#This Row],[Transaction ID]],Source_data!A:A,Source_data!E:E)</f>
        <v>Bengaluru</v>
      </c>
      <c r="V2266" s="1">
        <f>_xlfn.IFNA(_xlfn.XLOOKUP(A2266,bank_processed_transactions[transaction_id],bank_processed_transactions[processing_minutes]),"")</f>
        <v>30.7</v>
      </c>
      <c r="W2266" s="31">
        <f>_xlfn.XLOOKUP(A2266,Source_data!A:A,Source_data!B:B)</f>
        <v>46072</v>
      </c>
    </row>
    <row r="2267" spans="1:23" x14ac:dyDescent="0.3">
      <c r="A2267" s="4" t="s">
        <v>2918</v>
      </c>
      <c r="B2267" s="1">
        <f>_xlfn.XLOOKUP(A2267,bank_source_transactions__1[transaction_id],bank_source_transactions__1[amount_inr])</f>
        <v>27180.03</v>
      </c>
      <c r="C2267" s="1">
        <f>_xlfn.XLOOKUP(A2267,Processed_data!A:A,Processed_data!F:F)</f>
        <v>27180.03</v>
      </c>
      <c r="D2267" s="1" t="str">
        <f>_xlfn.XLOOKUP(A2267,bank_source_transactions__1[transaction_id],bank_source_transactions__1[transaction_status])</f>
        <v>SUCCESS</v>
      </c>
      <c r="E2267" s="1" t="str">
        <f>_xlfn.XLOOKUP(A2267,Processed_data!A:A,Processed_data!G:G)</f>
        <v>SUCCESS</v>
      </c>
      <c r="F2267" s="1">
        <f>COUNTIF(bank_processed_transactions[transaction_id],A2267)</f>
        <v>1</v>
      </c>
      <c r="G2267" s="1" t="str">
        <f t="shared" si="350"/>
        <v>found</v>
      </c>
      <c r="H2267" s="1" t="str">
        <f t="shared" si="351"/>
        <v>Not Duplicate</v>
      </c>
      <c r="I2267" s="1" t="str">
        <f t="shared" si="352"/>
        <v>match</v>
      </c>
      <c r="J2267" s="1" t="str">
        <f t="shared" si="353"/>
        <v>match</v>
      </c>
      <c r="K2267" s="1">
        <f t="shared" si="354"/>
        <v>0</v>
      </c>
      <c r="L2267" s="2">
        <f>IF(F2267=0,"not processed",_xlfn.MINIFS(Processed_data!H:H,Processed_data!A:A,A2267))</f>
        <v>46035</v>
      </c>
      <c r="M2267" s="1">
        <f>IF(F2267=0,"not processed",ABS(bank_source_transactions__1[[#This Row],[transaction_date]]-Reconciliation!L2267))</f>
        <v>0</v>
      </c>
      <c r="N2267" s="1" t="str" cm="1">
        <f t="array" ref="N2267">_xlfn.IFS(M2267="not Processed", "Not Processed",M2267&gt;2,"SLA Breached",M2267&lt;=2,"Within SLA")</f>
        <v>Within SLA</v>
      </c>
      <c r="O2267" s="1" t="str">
        <f>_xlfn.XLOOKUP(A2267,Source_data!A:A,Source_data!D:D)</f>
        <v>UPI</v>
      </c>
      <c r="P2267" s="1">
        <f t="shared" si="355"/>
        <v>0</v>
      </c>
      <c r="Q2267" s="1">
        <f t="shared" si="356"/>
        <v>0</v>
      </c>
      <c r="R2267" s="1">
        <f t="shared" si="357"/>
        <v>0</v>
      </c>
      <c r="S2267" s="1">
        <f t="shared" si="358"/>
        <v>0</v>
      </c>
      <c r="T2267" s="1">
        <f t="shared" si="359"/>
        <v>0</v>
      </c>
      <c r="U2267" s="1" t="str">
        <f>_xlfn.XLOOKUP(Table3[[#This Row],[Transaction ID]],Source_data!A:A,Source_data!E:E)</f>
        <v>Hyderabad</v>
      </c>
      <c r="V2267" s="1">
        <f>_xlfn.IFNA(_xlfn.XLOOKUP(A2267,bank_processed_transactions[transaction_id],bank_processed_transactions[processing_minutes]),"")</f>
        <v>10.3</v>
      </c>
      <c r="W2267" s="31">
        <f>_xlfn.XLOOKUP(A2267,Source_data!A:A,Source_data!B:B)</f>
        <v>46035</v>
      </c>
    </row>
    <row r="2268" spans="1:23" x14ac:dyDescent="0.3">
      <c r="A2268" s="3" t="s">
        <v>1284</v>
      </c>
      <c r="B2268" s="1">
        <f>_xlfn.XLOOKUP(A2268,bank_source_transactions__1[transaction_id],bank_source_transactions__1[amount_inr])</f>
        <v>570.24</v>
      </c>
      <c r="C2268" s="1">
        <f>_xlfn.XLOOKUP(A2268,Processed_data!A:A,Processed_data!F:F)</f>
        <v>570.24</v>
      </c>
      <c r="D2268" s="1" t="str">
        <f>_xlfn.XLOOKUP(A2268,bank_source_transactions__1[transaction_id],bank_source_transactions__1[transaction_status])</f>
        <v>SUCCESS</v>
      </c>
      <c r="E2268" s="1" t="str">
        <f>_xlfn.XLOOKUP(A2268,Processed_data!A:A,Processed_data!G:G)</f>
        <v>SUCCESS</v>
      </c>
      <c r="F2268" s="1">
        <f>COUNTIF(bank_processed_transactions[transaction_id],A2268)</f>
        <v>1</v>
      </c>
      <c r="G2268" s="1" t="str">
        <f t="shared" si="350"/>
        <v>found</v>
      </c>
      <c r="H2268" s="1" t="str">
        <f t="shared" si="351"/>
        <v>Not Duplicate</v>
      </c>
      <c r="I2268" s="1" t="str">
        <f t="shared" si="352"/>
        <v>match</v>
      </c>
      <c r="J2268" s="1" t="str">
        <f t="shared" si="353"/>
        <v>match</v>
      </c>
      <c r="K2268" s="1">
        <f t="shared" si="354"/>
        <v>0</v>
      </c>
      <c r="L2268" s="2">
        <f>IF(F2268=0,"not processed",_xlfn.MINIFS(Processed_data!H:H,Processed_data!A:A,A2268))</f>
        <v>46109</v>
      </c>
      <c r="M2268" s="1">
        <f>IF(F2268=0,"not processed",ABS(bank_source_transactions__1[[#This Row],[transaction_date]]-Reconciliation!L2268))</f>
        <v>0</v>
      </c>
      <c r="N2268" s="1" t="str" cm="1">
        <f t="array" ref="N2268">_xlfn.IFS(M2268="not Processed", "Not Processed",M2268&gt;2,"SLA Breached",M2268&lt;=2,"Within SLA")</f>
        <v>Within SLA</v>
      </c>
      <c r="O2268" s="1" t="str">
        <f>_xlfn.XLOOKUP(A2268,Source_data!A:A,Source_data!D:D)</f>
        <v>UPI</v>
      </c>
      <c r="P2268" s="1">
        <f t="shared" si="355"/>
        <v>0</v>
      </c>
      <c r="Q2268" s="1">
        <f t="shared" si="356"/>
        <v>0</v>
      </c>
      <c r="R2268" s="1">
        <f t="shared" si="357"/>
        <v>0</v>
      </c>
      <c r="S2268" s="1">
        <f t="shared" si="358"/>
        <v>0</v>
      </c>
      <c r="T2268" s="1">
        <f t="shared" si="359"/>
        <v>0</v>
      </c>
      <c r="U2268" s="1" t="str">
        <f>_xlfn.XLOOKUP(Table3[[#This Row],[Transaction ID]],Source_data!A:A,Source_data!E:E)</f>
        <v>Bengaluru</v>
      </c>
      <c r="V2268" s="1">
        <f>_xlfn.IFNA(_xlfn.XLOOKUP(A2268,bank_processed_transactions[transaction_id],bank_processed_transactions[processing_minutes]),"")</f>
        <v>32.4</v>
      </c>
      <c r="W2268" s="31">
        <f>_xlfn.XLOOKUP(A2268,Source_data!A:A,Source_data!B:B)</f>
        <v>46109</v>
      </c>
    </row>
    <row r="2269" spans="1:23" x14ac:dyDescent="0.3">
      <c r="A2269" s="4" t="s">
        <v>2112</v>
      </c>
      <c r="B2269" s="1">
        <f>_xlfn.XLOOKUP(A2269,bank_source_transactions__1[transaction_id],bank_source_transactions__1[amount_inr])</f>
        <v>297.47000000000003</v>
      </c>
      <c r="C2269" s="1">
        <f>_xlfn.XLOOKUP(A2269,Processed_data!A:A,Processed_data!F:F)</f>
        <v>297.47000000000003</v>
      </c>
      <c r="D2269" s="1" t="str">
        <f>_xlfn.XLOOKUP(A2269,bank_source_transactions__1[transaction_id],bank_source_transactions__1[transaction_status])</f>
        <v>SUCCESS</v>
      </c>
      <c r="E2269" s="1" t="str">
        <f>_xlfn.XLOOKUP(A2269,Processed_data!A:A,Processed_data!G:G)</f>
        <v>SUCCESS</v>
      </c>
      <c r="F2269" s="1">
        <f>COUNTIF(bank_processed_transactions[transaction_id],A2269)</f>
        <v>1</v>
      </c>
      <c r="G2269" s="1" t="str">
        <f t="shared" si="350"/>
        <v>found</v>
      </c>
      <c r="H2269" s="1" t="str">
        <f t="shared" si="351"/>
        <v>Not Duplicate</v>
      </c>
      <c r="I2269" s="1" t="str">
        <f t="shared" si="352"/>
        <v>match</v>
      </c>
      <c r="J2269" s="1" t="str">
        <f t="shared" si="353"/>
        <v>match</v>
      </c>
      <c r="K2269" s="1">
        <f t="shared" si="354"/>
        <v>0</v>
      </c>
      <c r="L2269" s="2">
        <f>IF(F2269=0,"not processed",_xlfn.MINIFS(Processed_data!H:H,Processed_data!A:A,A2269))</f>
        <v>46048</v>
      </c>
      <c r="M2269" s="1">
        <f>IF(F2269=0,"not processed",ABS(bank_source_transactions__1[[#This Row],[transaction_date]]-Reconciliation!L2269))</f>
        <v>1</v>
      </c>
      <c r="N2269" s="1" t="str" cm="1">
        <f t="array" ref="N2269">_xlfn.IFS(M2269="not Processed", "Not Processed",M2269&gt;2,"SLA Breached",M2269&lt;=2,"Within SLA")</f>
        <v>Within SLA</v>
      </c>
      <c r="O2269" s="1" t="str">
        <f>_xlfn.XLOOKUP(A2269,Source_data!A:A,Source_data!D:D)</f>
        <v>UPI</v>
      </c>
      <c r="P2269" s="1">
        <f t="shared" si="355"/>
        <v>0</v>
      </c>
      <c r="Q2269" s="1">
        <f t="shared" si="356"/>
        <v>0</v>
      </c>
      <c r="R2269" s="1">
        <f t="shared" si="357"/>
        <v>0</v>
      </c>
      <c r="S2269" s="1">
        <f t="shared" si="358"/>
        <v>0</v>
      </c>
      <c r="T2269" s="1">
        <f t="shared" si="359"/>
        <v>0</v>
      </c>
      <c r="U2269" s="1" t="str">
        <f>_xlfn.XLOOKUP(Table3[[#This Row],[Transaction ID]],Source_data!A:A,Source_data!E:E)</f>
        <v>Mumbai</v>
      </c>
      <c r="V2269" s="1">
        <f>_xlfn.IFNA(_xlfn.XLOOKUP(A2269,bank_processed_transactions[transaction_id],bank_processed_transactions[processing_minutes]),"")</f>
        <v>9.9</v>
      </c>
      <c r="W2269" s="31">
        <f>_xlfn.XLOOKUP(A2269,Source_data!A:A,Source_data!B:B)</f>
        <v>46047</v>
      </c>
    </row>
    <row r="2270" spans="1:23" x14ac:dyDescent="0.3">
      <c r="A2270" s="3" t="s">
        <v>1106</v>
      </c>
      <c r="B2270" s="1">
        <f>_xlfn.XLOOKUP(A2270,bank_source_transactions__1[transaction_id],bank_source_transactions__1[amount_inr])</f>
        <v>5381.91</v>
      </c>
      <c r="C2270" s="1">
        <f>_xlfn.XLOOKUP(A2270,Processed_data!A:A,Processed_data!F:F)</f>
        <v>5381.91</v>
      </c>
      <c r="D2270" s="1" t="str">
        <f>_xlfn.XLOOKUP(A2270,bank_source_transactions__1[transaction_id],bank_source_transactions__1[transaction_status])</f>
        <v>SUCCESS</v>
      </c>
      <c r="E2270" s="1" t="str">
        <f>_xlfn.XLOOKUP(A2270,Processed_data!A:A,Processed_data!G:G)</f>
        <v>SUCCESS</v>
      </c>
      <c r="F2270" s="1">
        <f>COUNTIF(bank_processed_transactions[transaction_id],A2270)</f>
        <v>1</v>
      </c>
      <c r="G2270" s="1" t="str">
        <f t="shared" si="350"/>
        <v>found</v>
      </c>
      <c r="H2270" s="1" t="str">
        <f t="shared" si="351"/>
        <v>Not Duplicate</v>
      </c>
      <c r="I2270" s="1" t="str">
        <f t="shared" si="352"/>
        <v>match</v>
      </c>
      <c r="J2270" s="1" t="str">
        <f t="shared" si="353"/>
        <v>match</v>
      </c>
      <c r="K2270" s="1">
        <f t="shared" si="354"/>
        <v>0</v>
      </c>
      <c r="L2270" s="2">
        <f>IF(F2270=0,"not processed",_xlfn.MINIFS(Processed_data!H:H,Processed_data!A:A,A2270))</f>
        <v>46060</v>
      </c>
      <c r="M2270" s="1">
        <f>IF(F2270=0,"not processed",ABS(bank_source_transactions__1[[#This Row],[transaction_date]]-Reconciliation!L2270))</f>
        <v>3</v>
      </c>
      <c r="N2270" s="1" t="str" cm="1">
        <f t="array" ref="N2270">_xlfn.IFS(M2270="not Processed", "Not Processed",M2270&gt;2,"SLA Breached",M2270&lt;=2,"Within SLA")</f>
        <v>SLA Breached</v>
      </c>
      <c r="O2270" s="1" t="str">
        <f>_xlfn.XLOOKUP(A2270,Source_data!A:A,Source_data!D:D)</f>
        <v>CARD</v>
      </c>
      <c r="P2270" s="1">
        <f t="shared" si="355"/>
        <v>0</v>
      </c>
      <c r="Q2270" s="1">
        <f t="shared" si="356"/>
        <v>0</v>
      </c>
      <c r="R2270" s="1">
        <f t="shared" si="357"/>
        <v>0</v>
      </c>
      <c r="S2270" s="1">
        <f t="shared" si="358"/>
        <v>0</v>
      </c>
      <c r="T2270" s="1">
        <f t="shared" si="359"/>
        <v>1</v>
      </c>
      <c r="U2270" s="1" t="str">
        <f>_xlfn.XLOOKUP(Table3[[#This Row],[Transaction ID]],Source_data!A:A,Source_data!E:E)</f>
        <v>Hyderabad</v>
      </c>
      <c r="V2270" s="1">
        <f>_xlfn.IFNA(_xlfn.XLOOKUP(A2270,bank_processed_transactions[transaction_id],bank_processed_transactions[processing_minutes]),"")</f>
        <v>8</v>
      </c>
      <c r="W2270" s="31">
        <f>_xlfn.XLOOKUP(A2270,Source_data!A:A,Source_data!B:B)</f>
        <v>46057</v>
      </c>
    </row>
    <row r="2271" spans="1:23" x14ac:dyDescent="0.3">
      <c r="A2271" s="4" t="s">
        <v>2097</v>
      </c>
      <c r="B2271" s="1">
        <f>_xlfn.XLOOKUP(A2271,bank_source_transactions__1[transaction_id],bank_source_transactions__1[amount_inr])</f>
        <v>6036.07</v>
      </c>
      <c r="C2271" s="1">
        <f>_xlfn.XLOOKUP(A2271,Processed_data!A:A,Processed_data!F:F)</f>
        <v>6036.07</v>
      </c>
      <c r="D2271" s="1" t="str">
        <f>_xlfn.XLOOKUP(A2271,bank_source_transactions__1[transaction_id],bank_source_transactions__1[transaction_status])</f>
        <v>SUCCESS</v>
      </c>
      <c r="E2271" s="1" t="str">
        <f>_xlfn.XLOOKUP(A2271,Processed_data!A:A,Processed_data!G:G)</f>
        <v>SUCCESS</v>
      </c>
      <c r="F2271" s="1">
        <f>COUNTIF(bank_processed_transactions[transaction_id],A2271)</f>
        <v>1</v>
      </c>
      <c r="G2271" s="1" t="str">
        <f t="shared" si="350"/>
        <v>found</v>
      </c>
      <c r="H2271" s="1" t="str">
        <f t="shared" si="351"/>
        <v>Not Duplicate</v>
      </c>
      <c r="I2271" s="1" t="str">
        <f t="shared" si="352"/>
        <v>match</v>
      </c>
      <c r="J2271" s="1" t="str">
        <f t="shared" si="353"/>
        <v>match</v>
      </c>
      <c r="K2271" s="1">
        <f t="shared" si="354"/>
        <v>0</v>
      </c>
      <c r="L2271" s="2">
        <f>IF(F2271=0,"not processed",_xlfn.MINIFS(Processed_data!H:H,Processed_data!A:A,A2271))</f>
        <v>46061</v>
      </c>
      <c r="M2271" s="1">
        <f>IF(F2271=0,"not processed",ABS(bank_source_transactions__1[[#This Row],[transaction_date]]-Reconciliation!L2271))</f>
        <v>3</v>
      </c>
      <c r="N2271" s="1" t="str" cm="1">
        <f t="array" ref="N2271">_xlfn.IFS(M2271="not Processed", "Not Processed",M2271&gt;2,"SLA Breached",M2271&lt;=2,"Within SLA")</f>
        <v>SLA Breached</v>
      </c>
      <c r="O2271" s="1" t="str">
        <f>_xlfn.XLOOKUP(A2271,Source_data!A:A,Source_data!D:D)</f>
        <v>UPI</v>
      </c>
      <c r="P2271" s="1">
        <f t="shared" si="355"/>
        <v>0</v>
      </c>
      <c r="Q2271" s="1">
        <f t="shared" si="356"/>
        <v>0</v>
      </c>
      <c r="R2271" s="1">
        <f t="shared" si="357"/>
        <v>0</v>
      </c>
      <c r="S2271" s="1">
        <f t="shared" si="358"/>
        <v>0</v>
      </c>
      <c r="T2271" s="1">
        <f t="shared" si="359"/>
        <v>1</v>
      </c>
      <c r="U2271" s="1" t="str">
        <f>_xlfn.XLOOKUP(Table3[[#This Row],[Transaction ID]],Source_data!A:A,Source_data!E:E)</f>
        <v>Bengaluru</v>
      </c>
      <c r="V2271" s="1">
        <f>_xlfn.IFNA(_xlfn.XLOOKUP(A2271,bank_processed_transactions[transaction_id],bank_processed_transactions[processing_minutes]),"")</f>
        <v>32.799999999999997</v>
      </c>
      <c r="W2271" s="31">
        <f>_xlfn.XLOOKUP(A2271,Source_data!A:A,Source_data!B:B)</f>
        <v>46058</v>
      </c>
    </row>
    <row r="2272" spans="1:23" x14ac:dyDescent="0.3">
      <c r="A2272" s="3" t="s">
        <v>4618</v>
      </c>
      <c r="B2272" s="1">
        <f>_xlfn.XLOOKUP(A2272,bank_source_transactions__1[transaction_id],bank_source_transactions__1[amount_inr])</f>
        <v>2445.29</v>
      </c>
      <c r="C2272" s="1">
        <f>_xlfn.XLOOKUP(A2272,Processed_data!A:A,Processed_data!F:F)</f>
        <v>2445.29</v>
      </c>
      <c r="D2272" s="1" t="str">
        <f>_xlfn.XLOOKUP(A2272,bank_source_transactions__1[transaction_id],bank_source_transactions__1[transaction_status])</f>
        <v>FAILED</v>
      </c>
      <c r="E2272" s="1" t="str">
        <f>_xlfn.XLOOKUP(A2272,Processed_data!A:A,Processed_data!G:G)</f>
        <v>FAILED</v>
      </c>
      <c r="F2272" s="1">
        <f>COUNTIF(bank_processed_transactions[transaction_id],A2272)</f>
        <v>1</v>
      </c>
      <c r="G2272" s="1" t="str">
        <f t="shared" si="350"/>
        <v>found</v>
      </c>
      <c r="H2272" s="1" t="str">
        <f t="shared" si="351"/>
        <v>Not Duplicate</v>
      </c>
      <c r="I2272" s="1" t="str">
        <f t="shared" si="352"/>
        <v>match</v>
      </c>
      <c r="J2272" s="1" t="str">
        <f t="shared" si="353"/>
        <v>match</v>
      </c>
      <c r="K2272" s="1">
        <f t="shared" si="354"/>
        <v>0</v>
      </c>
      <c r="L2272" s="2">
        <f>IF(F2272=0,"not processed",_xlfn.MINIFS(Processed_data!H:H,Processed_data!A:A,A2272))</f>
        <v>46029</v>
      </c>
      <c r="M2272" s="1">
        <f>IF(F2272=0,"not processed",ABS(bank_source_transactions__1[[#This Row],[transaction_date]]-Reconciliation!L2272))</f>
        <v>2</v>
      </c>
      <c r="N2272" s="1" t="str" cm="1">
        <f t="array" ref="N2272">_xlfn.IFS(M2272="not Processed", "Not Processed",M2272&gt;2,"SLA Breached",M2272&lt;=2,"Within SLA")</f>
        <v>Within SLA</v>
      </c>
      <c r="O2272" s="1" t="str">
        <f>_xlfn.XLOOKUP(A2272,Source_data!A:A,Source_data!D:D)</f>
        <v>UPI</v>
      </c>
      <c r="P2272" s="1">
        <f t="shared" si="355"/>
        <v>0</v>
      </c>
      <c r="Q2272" s="1">
        <f t="shared" si="356"/>
        <v>0</v>
      </c>
      <c r="R2272" s="1">
        <f t="shared" si="357"/>
        <v>0</v>
      </c>
      <c r="S2272" s="1">
        <f t="shared" si="358"/>
        <v>0</v>
      </c>
      <c r="T2272" s="1">
        <f t="shared" si="359"/>
        <v>0</v>
      </c>
      <c r="U2272" s="1" t="str">
        <f>_xlfn.XLOOKUP(Table3[[#This Row],[Transaction ID]],Source_data!A:A,Source_data!E:E)</f>
        <v>Bengaluru</v>
      </c>
      <c r="V2272" s="1">
        <f>_xlfn.IFNA(_xlfn.XLOOKUP(A2272,bank_processed_transactions[transaction_id],bank_processed_transactions[processing_minutes]),"")</f>
        <v>87.6</v>
      </c>
      <c r="W2272" s="31">
        <f>_xlfn.XLOOKUP(A2272,Source_data!A:A,Source_data!B:B)</f>
        <v>46027</v>
      </c>
    </row>
    <row r="2273" spans="1:23" x14ac:dyDescent="0.3">
      <c r="A2273" s="4" t="s">
        <v>3172</v>
      </c>
      <c r="B2273" s="1">
        <f>_xlfn.XLOOKUP(A2273,bank_source_transactions__1[transaction_id],bank_source_transactions__1[amount_inr])</f>
        <v>6429.94</v>
      </c>
      <c r="C2273" s="1">
        <f>_xlfn.XLOOKUP(A2273,Processed_data!A:A,Processed_data!F:F)</f>
        <v>6429.94</v>
      </c>
      <c r="D2273" s="1" t="str">
        <f>_xlfn.XLOOKUP(A2273,bank_source_transactions__1[transaction_id],bank_source_transactions__1[transaction_status])</f>
        <v>SUCCESS</v>
      </c>
      <c r="E2273" s="1" t="str">
        <f>_xlfn.XLOOKUP(A2273,Processed_data!A:A,Processed_data!G:G)</f>
        <v>SUCCESS</v>
      </c>
      <c r="F2273" s="1">
        <f>COUNTIF(bank_processed_transactions[transaction_id],A2273)</f>
        <v>1</v>
      </c>
      <c r="G2273" s="1" t="str">
        <f t="shared" si="350"/>
        <v>found</v>
      </c>
      <c r="H2273" s="1" t="str">
        <f t="shared" si="351"/>
        <v>Not Duplicate</v>
      </c>
      <c r="I2273" s="1" t="str">
        <f t="shared" si="352"/>
        <v>match</v>
      </c>
      <c r="J2273" s="1" t="str">
        <f t="shared" si="353"/>
        <v>match</v>
      </c>
      <c r="K2273" s="1">
        <f t="shared" si="354"/>
        <v>0</v>
      </c>
      <c r="L2273" s="2">
        <f>IF(F2273=0,"not processed",_xlfn.MINIFS(Processed_data!H:H,Processed_data!A:A,A2273))</f>
        <v>46043</v>
      </c>
      <c r="M2273" s="1">
        <f>IF(F2273=0,"not processed",ABS(bank_source_transactions__1[[#This Row],[transaction_date]]-Reconciliation!L2273))</f>
        <v>2</v>
      </c>
      <c r="N2273" s="1" t="str" cm="1">
        <f t="array" ref="N2273">_xlfn.IFS(M2273="not Processed", "Not Processed",M2273&gt;2,"SLA Breached",M2273&lt;=2,"Within SLA")</f>
        <v>Within SLA</v>
      </c>
      <c r="O2273" s="1" t="str">
        <f>_xlfn.XLOOKUP(A2273,Source_data!A:A,Source_data!D:D)</f>
        <v>IMPS</v>
      </c>
      <c r="P2273" s="1">
        <f t="shared" si="355"/>
        <v>0</v>
      </c>
      <c r="Q2273" s="1">
        <f t="shared" si="356"/>
        <v>0</v>
      </c>
      <c r="R2273" s="1">
        <f t="shared" si="357"/>
        <v>0</v>
      </c>
      <c r="S2273" s="1">
        <f t="shared" si="358"/>
        <v>0</v>
      </c>
      <c r="T2273" s="1">
        <f t="shared" si="359"/>
        <v>0</v>
      </c>
      <c r="U2273" s="1" t="str">
        <f>_xlfn.XLOOKUP(Table3[[#This Row],[Transaction ID]],Source_data!A:A,Source_data!E:E)</f>
        <v>Hyderabad</v>
      </c>
      <c r="V2273" s="1">
        <f>_xlfn.IFNA(_xlfn.XLOOKUP(A2273,bank_processed_transactions[transaction_id],bank_processed_transactions[processing_minutes]),"")</f>
        <v>50.6</v>
      </c>
      <c r="W2273" s="31">
        <f>_xlfn.XLOOKUP(A2273,Source_data!A:A,Source_data!B:B)</f>
        <v>46041</v>
      </c>
    </row>
    <row r="2274" spans="1:23" x14ac:dyDescent="0.3">
      <c r="A2274" s="3" t="s">
        <v>2896</v>
      </c>
      <c r="B2274" s="1">
        <f>_xlfn.XLOOKUP(A2274,bank_source_transactions__1[transaction_id],bank_source_transactions__1[amount_inr])</f>
        <v>2016.3</v>
      </c>
      <c r="C2274" s="1">
        <f>_xlfn.XLOOKUP(A2274,Processed_data!A:A,Processed_data!F:F)</f>
        <v>2016.3</v>
      </c>
      <c r="D2274" s="1" t="str">
        <f>_xlfn.XLOOKUP(A2274,bank_source_transactions__1[transaction_id],bank_source_transactions__1[transaction_status])</f>
        <v>SUCCESS</v>
      </c>
      <c r="E2274" s="1" t="str">
        <f>_xlfn.XLOOKUP(A2274,Processed_data!A:A,Processed_data!G:G)</f>
        <v>SUCCESS</v>
      </c>
      <c r="F2274" s="1">
        <f>COUNTIF(bank_processed_transactions[transaction_id],A2274)</f>
        <v>1</v>
      </c>
      <c r="G2274" s="1" t="str">
        <f t="shared" si="350"/>
        <v>found</v>
      </c>
      <c r="H2274" s="1" t="str">
        <f t="shared" si="351"/>
        <v>Not Duplicate</v>
      </c>
      <c r="I2274" s="1" t="str">
        <f t="shared" si="352"/>
        <v>match</v>
      </c>
      <c r="J2274" s="1" t="str">
        <f t="shared" si="353"/>
        <v>match</v>
      </c>
      <c r="K2274" s="1">
        <f t="shared" si="354"/>
        <v>0</v>
      </c>
      <c r="L2274" s="2">
        <f>IF(F2274=0,"not processed",_xlfn.MINIFS(Processed_data!H:H,Processed_data!A:A,A2274))</f>
        <v>46072</v>
      </c>
      <c r="M2274" s="1">
        <f>IF(F2274=0,"not processed",ABS(bank_source_transactions__1[[#This Row],[transaction_date]]-Reconciliation!L2274))</f>
        <v>3</v>
      </c>
      <c r="N2274" s="1" t="str" cm="1">
        <f t="array" ref="N2274">_xlfn.IFS(M2274="not Processed", "Not Processed",M2274&gt;2,"SLA Breached",M2274&lt;=2,"Within SLA")</f>
        <v>SLA Breached</v>
      </c>
      <c r="O2274" s="1" t="str">
        <f>_xlfn.XLOOKUP(A2274,Source_data!A:A,Source_data!D:D)</f>
        <v>IMPS</v>
      </c>
      <c r="P2274" s="1">
        <f t="shared" si="355"/>
        <v>0</v>
      </c>
      <c r="Q2274" s="1">
        <f t="shared" si="356"/>
        <v>0</v>
      </c>
      <c r="R2274" s="1">
        <f t="shared" si="357"/>
        <v>0</v>
      </c>
      <c r="S2274" s="1">
        <f t="shared" si="358"/>
        <v>0</v>
      </c>
      <c r="T2274" s="1">
        <f t="shared" si="359"/>
        <v>1</v>
      </c>
      <c r="U2274" s="1" t="str">
        <f>_xlfn.XLOOKUP(Table3[[#This Row],[Transaction ID]],Source_data!A:A,Source_data!E:E)</f>
        <v>Bengaluru</v>
      </c>
      <c r="V2274" s="1">
        <f>_xlfn.IFNA(_xlfn.XLOOKUP(A2274,bank_processed_transactions[transaction_id],bank_processed_transactions[processing_minutes]),"")</f>
        <v>14.8</v>
      </c>
      <c r="W2274" s="31">
        <f>_xlfn.XLOOKUP(A2274,Source_data!A:A,Source_data!B:B)</f>
        <v>46069</v>
      </c>
    </row>
    <row r="2275" spans="1:23" x14ac:dyDescent="0.3">
      <c r="A2275" s="4" t="s">
        <v>2800</v>
      </c>
      <c r="B2275" s="1">
        <f>_xlfn.XLOOKUP(A2275,bank_source_transactions__1[transaction_id],bank_source_transactions__1[amount_inr])</f>
        <v>24841.59</v>
      </c>
      <c r="C2275" s="1">
        <f>_xlfn.XLOOKUP(A2275,Processed_data!A:A,Processed_data!F:F)</f>
        <v>24841.59</v>
      </c>
      <c r="D2275" s="1" t="str">
        <f>_xlfn.XLOOKUP(A2275,bank_source_transactions__1[transaction_id],bank_source_transactions__1[transaction_status])</f>
        <v>SUCCESS</v>
      </c>
      <c r="E2275" s="1" t="str">
        <f>_xlfn.XLOOKUP(A2275,Processed_data!A:A,Processed_data!G:G)</f>
        <v>SUCCESS</v>
      </c>
      <c r="F2275" s="1">
        <f>COUNTIF(bank_processed_transactions[transaction_id],A2275)</f>
        <v>1</v>
      </c>
      <c r="G2275" s="1" t="str">
        <f t="shared" si="350"/>
        <v>found</v>
      </c>
      <c r="H2275" s="1" t="str">
        <f t="shared" si="351"/>
        <v>Not Duplicate</v>
      </c>
      <c r="I2275" s="1" t="str">
        <f t="shared" si="352"/>
        <v>match</v>
      </c>
      <c r="J2275" s="1" t="str">
        <f t="shared" si="353"/>
        <v>match</v>
      </c>
      <c r="K2275" s="1">
        <f t="shared" si="354"/>
        <v>0</v>
      </c>
      <c r="L2275" s="2">
        <f>IF(F2275=0,"not processed",_xlfn.MINIFS(Processed_data!H:H,Processed_data!A:A,A2275))</f>
        <v>46061</v>
      </c>
      <c r="M2275" s="1">
        <f>IF(F2275=0,"not processed",ABS(bank_source_transactions__1[[#This Row],[transaction_date]]-Reconciliation!L2275))</f>
        <v>0</v>
      </c>
      <c r="N2275" s="1" t="str" cm="1">
        <f t="array" ref="N2275">_xlfn.IFS(M2275="not Processed", "Not Processed",M2275&gt;2,"SLA Breached",M2275&lt;=2,"Within SLA")</f>
        <v>Within SLA</v>
      </c>
      <c r="O2275" s="1" t="str">
        <f>_xlfn.XLOOKUP(A2275,Source_data!A:A,Source_data!D:D)</f>
        <v>IMPS</v>
      </c>
      <c r="P2275" s="1">
        <f t="shared" si="355"/>
        <v>0</v>
      </c>
      <c r="Q2275" s="1">
        <f t="shared" si="356"/>
        <v>0</v>
      </c>
      <c r="R2275" s="1">
        <f t="shared" si="357"/>
        <v>0</v>
      </c>
      <c r="S2275" s="1">
        <f t="shared" si="358"/>
        <v>0</v>
      </c>
      <c r="T2275" s="1">
        <f t="shared" si="359"/>
        <v>0</v>
      </c>
      <c r="U2275" s="1" t="str">
        <f>_xlfn.XLOOKUP(Table3[[#This Row],[Transaction ID]],Source_data!A:A,Source_data!E:E)</f>
        <v>Pune</v>
      </c>
      <c r="V2275" s="1">
        <f>_xlfn.IFNA(_xlfn.XLOOKUP(A2275,bank_processed_transactions[transaction_id],bank_processed_transactions[processing_minutes]),"")</f>
        <v>12.2</v>
      </c>
      <c r="W2275" s="31">
        <f>_xlfn.XLOOKUP(A2275,Source_data!A:A,Source_data!B:B)</f>
        <v>46061</v>
      </c>
    </row>
    <row r="2276" spans="1:23" x14ac:dyDescent="0.3">
      <c r="A2276" s="3" t="s">
        <v>5033</v>
      </c>
      <c r="B2276" s="1">
        <f>_xlfn.XLOOKUP(A2276,bank_source_transactions__1[transaction_id],bank_source_transactions__1[amount_inr])</f>
        <v>2119.94</v>
      </c>
      <c r="C2276" s="1" t="e">
        <f>_xlfn.XLOOKUP(A2276,Processed_data!A:A,Processed_data!F:F)</f>
        <v>#N/A</v>
      </c>
      <c r="D2276" s="1" t="str">
        <f>_xlfn.XLOOKUP(A2276,bank_source_transactions__1[transaction_id],bank_source_transactions__1[transaction_status])</f>
        <v>SUCCESS</v>
      </c>
      <c r="E2276" s="1" t="e">
        <f>_xlfn.XLOOKUP(A2276,Processed_data!A:A,Processed_data!G:G)</f>
        <v>#N/A</v>
      </c>
      <c r="F2276" s="1">
        <f>COUNTIF(bank_processed_transactions[transaction_id],A2276)</f>
        <v>0</v>
      </c>
      <c r="G2276" s="1" t="str">
        <f t="shared" si="350"/>
        <v>missing</v>
      </c>
      <c r="H2276" s="1" t="str">
        <f t="shared" si="351"/>
        <v>Not Duplicate</v>
      </c>
      <c r="I2276" s="1" t="str">
        <f t="shared" si="352"/>
        <v>not processed</v>
      </c>
      <c r="J2276" s="1" t="str">
        <f t="shared" si="353"/>
        <v>not processed</v>
      </c>
      <c r="K2276" s="1" t="str">
        <f t="shared" si="354"/>
        <v>missing</v>
      </c>
      <c r="L2276" s="2" t="str">
        <f>IF(F2276=0,"not processed",_xlfn.MINIFS(Processed_data!H:H,Processed_data!A:A,A2276))</f>
        <v>not processed</v>
      </c>
      <c r="M2276" s="1" t="str">
        <f>IF(F2276=0,"not processed",ABS(bank_source_transactions__1[[#This Row],[transaction_date]]-Reconciliation!L2276))</f>
        <v>not processed</v>
      </c>
      <c r="N2276" s="1" t="str" cm="1">
        <f t="array" ref="N2276">_xlfn.IFS(M2276="not Processed", "Not Processed",M2276&gt;2,"SLA Breached",M2276&lt;=2,"Within SLA")</f>
        <v>Not Processed</v>
      </c>
      <c r="O2276" s="1" t="str">
        <f>_xlfn.XLOOKUP(A2276,Source_data!A:A,Source_data!D:D)</f>
        <v>UPI</v>
      </c>
      <c r="P2276" s="1">
        <f t="shared" si="355"/>
        <v>1</v>
      </c>
      <c r="Q2276" s="1">
        <f t="shared" si="356"/>
        <v>0</v>
      </c>
      <c r="R2276" s="1">
        <f t="shared" si="357"/>
        <v>0</v>
      </c>
      <c r="S2276" s="1">
        <f t="shared" si="358"/>
        <v>0</v>
      </c>
      <c r="T2276" s="1">
        <f t="shared" si="359"/>
        <v>0</v>
      </c>
      <c r="U2276" s="1" t="str">
        <f>_xlfn.XLOOKUP(Table3[[#This Row],[Transaction ID]],Source_data!A:A,Source_data!E:E)</f>
        <v>Hyderabad</v>
      </c>
      <c r="V2276" s="1" t="str">
        <f>_xlfn.IFNA(_xlfn.XLOOKUP(A2276,bank_processed_transactions[transaction_id],bank_processed_transactions[processing_minutes]),"")</f>
        <v/>
      </c>
      <c r="W2276" s="31">
        <f>_xlfn.XLOOKUP(A2276,Source_data!A:A,Source_data!B:B)</f>
        <v>46036</v>
      </c>
    </row>
    <row r="2277" spans="1:23" x14ac:dyDescent="0.3">
      <c r="A2277" s="4" t="s">
        <v>3614</v>
      </c>
      <c r="B2277" s="1">
        <f>_xlfn.XLOOKUP(A2277,bank_source_transactions__1[transaction_id],bank_source_transactions__1[amount_inr])</f>
        <v>22417.37</v>
      </c>
      <c r="C2277" s="1">
        <f>_xlfn.XLOOKUP(A2277,Processed_data!A:A,Processed_data!F:F)</f>
        <v>22417.37</v>
      </c>
      <c r="D2277" s="1" t="str">
        <f>_xlfn.XLOOKUP(A2277,bank_source_transactions__1[transaction_id],bank_source_transactions__1[transaction_status])</f>
        <v>SUCCESS</v>
      </c>
      <c r="E2277" s="1" t="str">
        <f>_xlfn.XLOOKUP(A2277,Processed_data!A:A,Processed_data!G:G)</f>
        <v>FAILED</v>
      </c>
      <c r="F2277" s="1">
        <f>COUNTIF(bank_processed_transactions[transaction_id],A2277)</f>
        <v>1</v>
      </c>
      <c r="G2277" s="1" t="str">
        <f t="shared" si="350"/>
        <v>found</v>
      </c>
      <c r="H2277" s="1" t="str">
        <f t="shared" si="351"/>
        <v>Not Duplicate</v>
      </c>
      <c r="I2277" s="1" t="str">
        <f t="shared" si="352"/>
        <v>match</v>
      </c>
      <c r="J2277" s="1" t="str">
        <f t="shared" si="353"/>
        <v>mismatch</v>
      </c>
      <c r="K2277" s="1">
        <f t="shared" si="354"/>
        <v>0</v>
      </c>
      <c r="L2277" s="2">
        <f>IF(F2277=0,"not processed",_xlfn.MINIFS(Processed_data!H:H,Processed_data!A:A,A2277))</f>
        <v>46068</v>
      </c>
      <c r="M2277" s="1">
        <f>IF(F2277=0,"not processed",ABS(bank_source_transactions__1[[#This Row],[transaction_date]]-Reconciliation!L2277))</f>
        <v>3</v>
      </c>
      <c r="N2277" s="1" t="str" cm="1">
        <f t="array" ref="N2277">_xlfn.IFS(M2277="not Processed", "Not Processed",M2277&gt;2,"SLA Breached",M2277&lt;=2,"Within SLA")</f>
        <v>SLA Breached</v>
      </c>
      <c r="O2277" s="1" t="str">
        <f>_xlfn.XLOOKUP(A2277,Source_data!A:A,Source_data!D:D)</f>
        <v>CARD</v>
      </c>
      <c r="P2277" s="1">
        <f t="shared" si="355"/>
        <v>0</v>
      </c>
      <c r="Q2277" s="1">
        <f t="shared" si="356"/>
        <v>0</v>
      </c>
      <c r="R2277" s="1">
        <f t="shared" si="357"/>
        <v>0</v>
      </c>
      <c r="S2277" s="1">
        <f t="shared" si="358"/>
        <v>1</v>
      </c>
      <c r="T2277" s="1">
        <f t="shared" si="359"/>
        <v>1</v>
      </c>
      <c r="U2277" s="1" t="str">
        <f>_xlfn.XLOOKUP(Table3[[#This Row],[Transaction ID]],Source_data!A:A,Source_data!E:E)</f>
        <v>Hyderabad</v>
      </c>
      <c r="V2277" s="1">
        <f>_xlfn.IFNA(_xlfn.XLOOKUP(A2277,bank_processed_transactions[transaction_id],bank_processed_transactions[processing_minutes]),"")</f>
        <v>21.2</v>
      </c>
      <c r="W2277" s="31">
        <f>_xlfn.XLOOKUP(A2277,Source_data!A:A,Source_data!B:B)</f>
        <v>46065</v>
      </c>
    </row>
    <row r="2278" spans="1:23" x14ac:dyDescent="0.3">
      <c r="A2278" s="3" t="s">
        <v>1480</v>
      </c>
      <c r="B2278" s="1">
        <f>_xlfn.XLOOKUP(A2278,bank_source_transactions__1[transaction_id],bank_source_transactions__1[amount_inr])</f>
        <v>924.9</v>
      </c>
      <c r="C2278" s="1">
        <f>_xlfn.XLOOKUP(A2278,Processed_data!A:A,Processed_data!F:F)</f>
        <v>924.9</v>
      </c>
      <c r="D2278" s="1" t="str">
        <f>_xlfn.XLOOKUP(A2278,bank_source_transactions__1[transaction_id],bank_source_transactions__1[transaction_status])</f>
        <v>SUCCESS</v>
      </c>
      <c r="E2278" s="1" t="str">
        <f>_xlfn.XLOOKUP(A2278,Processed_data!A:A,Processed_data!G:G)</f>
        <v>SUCCESS</v>
      </c>
      <c r="F2278" s="1">
        <f>COUNTIF(bank_processed_transactions[transaction_id],A2278)</f>
        <v>1</v>
      </c>
      <c r="G2278" s="1" t="str">
        <f t="shared" si="350"/>
        <v>found</v>
      </c>
      <c r="H2278" s="1" t="str">
        <f t="shared" si="351"/>
        <v>Not Duplicate</v>
      </c>
      <c r="I2278" s="1" t="str">
        <f t="shared" si="352"/>
        <v>match</v>
      </c>
      <c r="J2278" s="1" t="str">
        <f t="shared" si="353"/>
        <v>match</v>
      </c>
      <c r="K2278" s="1">
        <f t="shared" si="354"/>
        <v>0</v>
      </c>
      <c r="L2278" s="2">
        <f>IF(F2278=0,"not processed",_xlfn.MINIFS(Processed_data!H:H,Processed_data!A:A,A2278))</f>
        <v>46086</v>
      </c>
      <c r="M2278" s="1">
        <f>IF(F2278=0,"not processed",ABS(bank_source_transactions__1[[#This Row],[transaction_date]]-Reconciliation!L2278))</f>
        <v>0</v>
      </c>
      <c r="N2278" s="1" t="str" cm="1">
        <f t="array" ref="N2278">_xlfn.IFS(M2278="not Processed", "Not Processed",M2278&gt;2,"SLA Breached",M2278&lt;=2,"Within SLA")</f>
        <v>Within SLA</v>
      </c>
      <c r="O2278" s="1" t="str">
        <f>_xlfn.XLOOKUP(A2278,Source_data!A:A,Source_data!D:D)</f>
        <v>CARD</v>
      </c>
      <c r="P2278" s="1">
        <f t="shared" si="355"/>
        <v>0</v>
      </c>
      <c r="Q2278" s="1">
        <f t="shared" si="356"/>
        <v>0</v>
      </c>
      <c r="R2278" s="1">
        <f t="shared" si="357"/>
        <v>0</v>
      </c>
      <c r="S2278" s="1">
        <f t="shared" si="358"/>
        <v>0</v>
      </c>
      <c r="T2278" s="1">
        <f t="shared" si="359"/>
        <v>0</v>
      </c>
      <c r="U2278" s="1" t="str">
        <f>_xlfn.XLOOKUP(Table3[[#This Row],[Transaction ID]],Source_data!A:A,Source_data!E:E)</f>
        <v>Bengaluru</v>
      </c>
      <c r="V2278" s="1">
        <f>_xlfn.IFNA(_xlfn.XLOOKUP(A2278,bank_processed_transactions[transaction_id],bank_processed_transactions[processing_minutes]),"")</f>
        <v>10.8</v>
      </c>
      <c r="W2278" s="31">
        <f>_xlfn.XLOOKUP(A2278,Source_data!A:A,Source_data!B:B)</f>
        <v>46086</v>
      </c>
    </row>
    <row r="2279" spans="1:23" x14ac:dyDescent="0.3">
      <c r="A2279" s="4" t="s">
        <v>2400</v>
      </c>
      <c r="B2279" s="1">
        <f>_xlfn.XLOOKUP(A2279,bank_source_transactions__1[transaction_id],bank_source_transactions__1[amount_inr])</f>
        <v>26537.9</v>
      </c>
      <c r="C2279" s="1">
        <f>_xlfn.XLOOKUP(A2279,Processed_data!A:A,Processed_data!F:F)</f>
        <v>26537.9</v>
      </c>
      <c r="D2279" s="1" t="str">
        <f>_xlfn.XLOOKUP(A2279,bank_source_transactions__1[transaction_id],bank_source_transactions__1[transaction_status])</f>
        <v>SUCCESS</v>
      </c>
      <c r="E2279" s="1" t="str">
        <f>_xlfn.XLOOKUP(A2279,Processed_data!A:A,Processed_data!G:G)</f>
        <v>SUCCESS</v>
      </c>
      <c r="F2279" s="1">
        <f>COUNTIF(bank_processed_transactions[transaction_id],A2279)</f>
        <v>1</v>
      </c>
      <c r="G2279" s="1" t="str">
        <f t="shared" si="350"/>
        <v>found</v>
      </c>
      <c r="H2279" s="1" t="str">
        <f t="shared" si="351"/>
        <v>Not Duplicate</v>
      </c>
      <c r="I2279" s="1" t="str">
        <f t="shared" si="352"/>
        <v>match</v>
      </c>
      <c r="J2279" s="1" t="str">
        <f t="shared" si="353"/>
        <v>match</v>
      </c>
      <c r="K2279" s="1">
        <f t="shared" si="354"/>
        <v>0</v>
      </c>
      <c r="L2279" s="2">
        <f>IF(F2279=0,"not processed",_xlfn.MINIFS(Processed_data!H:H,Processed_data!A:A,A2279))</f>
        <v>46028</v>
      </c>
      <c r="M2279" s="1">
        <f>IF(F2279=0,"not processed",ABS(bank_source_transactions__1[[#This Row],[transaction_date]]-Reconciliation!L2279))</f>
        <v>2</v>
      </c>
      <c r="N2279" s="1" t="str" cm="1">
        <f t="array" ref="N2279">_xlfn.IFS(M2279="not Processed", "Not Processed",M2279&gt;2,"SLA Breached",M2279&lt;=2,"Within SLA")</f>
        <v>Within SLA</v>
      </c>
      <c r="O2279" s="1" t="str">
        <f>_xlfn.XLOOKUP(A2279,Source_data!A:A,Source_data!D:D)</f>
        <v>IMPS</v>
      </c>
      <c r="P2279" s="1">
        <f t="shared" si="355"/>
        <v>0</v>
      </c>
      <c r="Q2279" s="1">
        <f t="shared" si="356"/>
        <v>0</v>
      </c>
      <c r="R2279" s="1">
        <f t="shared" si="357"/>
        <v>0</v>
      </c>
      <c r="S2279" s="1">
        <f t="shared" si="358"/>
        <v>0</v>
      </c>
      <c r="T2279" s="1">
        <f t="shared" si="359"/>
        <v>0</v>
      </c>
      <c r="U2279" s="1" t="str">
        <f>_xlfn.XLOOKUP(Table3[[#This Row],[Transaction ID]],Source_data!A:A,Source_data!E:E)</f>
        <v>Mumbai</v>
      </c>
      <c r="V2279" s="1">
        <f>_xlfn.IFNA(_xlfn.XLOOKUP(A2279,bank_processed_transactions[transaction_id],bank_processed_transactions[processing_minutes]),"")</f>
        <v>7</v>
      </c>
      <c r="W2279" s="31">
        <f>_xlfn.XLOOKUP(A2279,Source_data!A:A,Source_data!B:B)</f>
        <v>46026</v>
      </c>
    </row>
    <row r="2280" spans="1:23" x14ac:dyDescent="0.3">
      <c r="A2280" s="3" t="s">
        <v>1490</v>
      </c>
      <c r="B2280" s="1">
        <f>_xlfn.XLOOKUP(A2280,bank_source_transactions__1[transaction_id],bank_source_transactions__1[amount_inr])</f>
        <v>3392.13</v>
      </c>
      <c r="C2280" s="1">
        <f>_xlfn.XLOOKUP(A2280,Processed_data!A:A,Processed_data!F:F)</f>
        <v>3392.13</v>
      </c>
      <c r="D2280" s="1" t="str">
        <f>_xlfn.XLOOKUP(A2280,bank_source_transactions__1[transaction_id],bank_source_transactions__1[transaction_status])</f>
        <v>SUCCESS</v>
      </c>
      <c r="E2280" s="1" t="str">
        <f>_xlfn.XLOOKUP(A2280,Processed_data!A:A,Processed_data!G:G)</f>
        <v>SUCCESS</v>
      </c>
      <c r="F2280" s="1">
        <f>COUNTIF(bank_processed_transactions[transaction_id],A2280)</f>
        <v>1</v>
      </c>
      <c r="G2280" s="1" t="str">
        <f t="shared" si="350"/>
        <v>found</v>
      </c>
      <c r="H2280" s="1" t="str">
        <f t="shared" si="351"/>
        <v>Not Duplicate</v>
      </c>
      <c r="I2280" s="1" t="str">
        <f t="shared" si="352"/>
        <v>match</v>
      </c>
      <c r="J2280" s="1" t="str">
        <f t="shared" si="353"/>
        <v>match</v>
      </c>
      <c r="K2280" s="1">
        <f t="shared" si="354"/>
        <v>0</v>
      </c>
      <c r="L2280" s="2">
        <f>IF(F2280=0,"not processed",_xlfn.MINIFS(Processed_data!H:H,Processed_data!A:A,A2280))</f>
        <v>46107</v>
      </c>
      <c r="M2280" s="1">
        <f>IF(F2280=0,"not processed",ABS(bank_source_transactions__1[[#This Row],[transaction_date]]-Reconciliation!L2280))</f>
        <v>0</v>
      </c>
      <c r="N2280" s="1" t="str" cm="1">
        <f t="array" ref="N2280">_xlfn.IFS(M2280="not Processed", "Not Processed",M2280&gt;2,"SLA Breached",M2280&lt;=2,"Within SLA")</f>
        <v>Within SLA</v>
      </c>
      <c r="O2280" s="1" t="str">
        <f>_xlfn.XLOOKUP(A2280,Source_data!A:A,Source_data!D:D)</f>
        <v>IMPS</v>
      </c>
      <c r="P2280" s="1">
        <f t="shared" si="355"/>
        <v>0</v>
      </c>
      <c r="Q2280" s="1">
        <f t="shared" si="356"/>
        <v>0</v>
      </c>
      <c r="R2280" s="1">
        <f t="shared" si="357"/>
        <v>0</v>
      </c>
      <c r="S2280" s="1">
        <f t="shared" si="358"/>
        <v>0</v>
      </c>
      <c r="T2280" s="1">
        <f t="shared" si="359"/>
        <v>0</v>
      </c>
      <c r="U2280" s="1" t="str">
        <f>_xlfn.XLOOKUP(Table3[[#This Row],[Transaction ID]],Source_data!A:A,Source_data!E:E)</f>
        <v>Mumbai</v>
      </c>
      <c r="V2280" s="1">
        <f>_xlfn.IFNA(_xlfn.XLOOKUP(A2280,bank_processed_transactions[transaction_id],bank_processed_transactions[processing_minutes]),"")</f>
        <v>15.2</v>
      </c>
      <c r="W2280" s="31">
        <f>_xlfn.XLOOKUP(A2280,Source_data!A:A,Source_data!B:B)</f>
        <v>46107</v>
      </c>
    </row>
    <row r="2281" spans="1:23" x14ac:dyDescent="0.3">
      <c r="A2281" s="4" t="s">
        <v>1570</v>
      </c>
      <c r="B2281" s="1">
        <f>_xlfn.XLOOKUP(A2281,bank_source_transactions__1[transaction_id],bank_source_transactions__1[amount_inr])</f>
        <v>2708.97</v>
      </c>
      <c r="C2281" s="1">
        <f>_xlfn.XLOOKUP(A2281,Processed_data!A:A,Processed_data!F:F)</f>
        <v>2708.97</v>
      </c>
      <c r="D2281" s="1" t="str">
        <f>_xlfn.XLOOKUP(A2281,bank_source_transactions__1[transaction_id],bank_source_transactions__1[transaction_status])</f>
        <v>FAILED</v>
      </c>
      <c r="E2281" s="1" t="str">
        <f>_xlfn.XLOOKUP(A2281,Processed_data!A:A,Processed_data!G:G)</f>
        <v>FAILED</v>
      </c>
      <c r="F2281" s="1">
        <f>COUNTIF(bank_processed_transactions[transaction_id],A2281)</f>
        <v>1</v>
      </c>
      <c r="G2281" s="1" t="str">
        <f t="shared" si="350"/>
        <v>found</v>
      </c>
      <c r="H2281" s="1" t="str">
        <f t="shared" si="351"/>
        <v>Not Duplicate</v>
      </c>
      <c r="I2281" s="1" t="str">
        <f t="shared" si="352"/>
        <v>match</v>
      </c>
      <c r="J2281" s="1" t="str">
        <f t="shared" si="353"/>
        <v>match</v>
      </c>
      <c r="K2281" s="1">
        <f t="shared" si="354"/>
        <v>0</v>
      </c>
      <c r="L2281" s="2">
        <f>IF(F2281=0,"not processed",_xlfn.MINIFS(Processed_data!H:H,Processed_data!A:A,A2281))</f>
        <v>46026</v>
      </c>
      <c r="M2281" s="1">
        <f>IF(F2281=0,"not processed",ABS(bank_source_transactions__1[[#This Row],[transaction_date]]-Reconciliation!L2281))</f>
        <v>0</v>
      </c>
      <c r="N2281" s="1" t="str" cm="1">
        <f t="array" ref="N2281">_xlfn.IFS(M2281="not Processed", "Not Processed",M2281&gt;2,"SLA Breached",M2281&lt;=2,"Within SLA")</f>
        <v>Within SLA</v>
      </c>
      <c r="O2281" s="1" t="str">
        <f>_xlfn.XLOOKUP(A2281,Source_data!A:A,Source_data!D:D)</f>
        <v>UPI</v>
      </c>
      <c r="P2281" s="1">
        <f t="shared" si="355"/>
        <v>0</v>
      </c>
      <c r="Q2281" s="1">
        <f t="shared" si="356"/>
        <v>0</v>
      </c>
      <c r="R2281" s="1">
        <f t="shared" si="357"/>
        <v>0</v>
      </c>
      <c r="S2281" s="1">
        <f t="shared" si="358"/>
        <v>0</v>
      </c>
      <c r="T2281" s="1">
        <f t="shared" si="359"/>
        <v>0</v>
      </c>
      <c r="U2281" s="1" t="str">
        <f>_xlfn.XLOOKUP(Table3[[#This Row],[Transaction ID]],Source_data!A:A,Source_data!E:E)</f>
        <v>Hyderabad</v>
      </c>
      <c r="V2281" s="1">
        <f>_xlfn.IFNA(_xlfn.XLOOKUP(A2281,bank_processed_transactions[transaction_id],bank_processed_transactions[processing_minutes]),"")</f>
        <v>6.4</v>
      </c>
      <c r="W2281" s="31">
        <f>_xlfn.XLOOKUP(A2281,Source_data!A:A,Source_data!B:B)</f>
        <v>46026</v>
      </c>
    </row>
    <row r="2282" spans="1:23" x14ac:dyDescent="0.3">
      <c r="A2282" s="3" t="s">
        <v>1403</v>
      </c>
      <c r="B2282" s="1">
        <f>_xlfn.XLOOKUP(A2282,bank_source_transactions__1[transaction_id],bank_source_transactions__1[amount_inr])</f>
        <v>1844.76</v>
      </c>
      <c r="C2282" s="1">
        <f>_xlfn.XLOOKUP(A2282,Processed_data!A:A,Processed_data!F:F)</f>
        <v>1844.76</v>
      </c>
      <c r="D2282" s="1" t="str">
        <f>_xlfn.XLOOKUP(A2282,bank_source_transactions__1[transaction_id],bank_source_transactions__1[transaction_status])</f>
        <v>SUCCESS</v>
      </c>
      <c r="E2282" s="1" t="str">
        <f>_xlfn.XLOOKUP(A2282,Processed_data!A:A,Processed_data!G:G)</f>
        <v>SUCCESS</v>
      </c>
      <c r="F2282" s="1">
        <f>COUNTIF(bank_processed_transactions[transaction_id],A2282)</f>
        <v>1</v>
      </c>
      <c r="G2282" s="1" t="str">
        <f t="shared" si="350"/>
        <v>found</v>
      </c>
      <c r="H2282" s="1" t="str">
        <f t="shared" si="351"/>
        <v>Not Duplicate</v>
      </c>
      <c r="I2282" s="1" t="str">
        <f t="shared" si="352"/>
        <v>match</v>
      </c>
      <c r="J2282" s="1" t="str">
        <f t="shared" si="353"/>
        <v>match</v>
      </c>
      <c r="K2282" s="1">
        <f t="shared" si="354"/>
        <v>0</v>
      </c>
      <c r="L2282" s="2">
        <f>IF(F2282=0,"not processed",_xlfn.MINIFS(Processed_data!H:H,Processed_data!A:A,A2282))</f>
        <v>46091</v>
      </c>
      <c r="M2282" s="1">
        <f>IF(F2282=0,"not processed",ABS(bank_source_transactions__1[[#This Row],[transaction_date]]-Reconciliation!L2282))</f>
        <v>1</v>
      </c>
      <c r="N2282" s="1" t="str" cm="1">
        <f t="array" ref="N2282">_xlfn.IFS(M2282="not Processed", "Not Processed",M2282&gt;2,"SLA Breached",M2282&lt;=2,"Within SLA")</f>
        <v>Within SLA</v>
      </c>
      <c r="O2282" s="1" t="str">
        <f>_xlfn.XLOOKUP(A2282,Source_data!A:A,Source_data!D:D)</f>
        <v>ATM</v>
      </c>
      <c r="P2282" s="1">
        <f t="shared" si="355"/>
        <v>0</v>
      </c>
      <c r="Q2282" s="1">
        <f t="shared" si="356"/>
        <v>0</v>
      </c>
      <c r="R2282" s="1">
        <f t="shared" si="357"/>
        <v>0</v>
      </c>
      <c r="S2282" s="1">
        <f t="shared" si="358"/>
        <v>0</v>
      </c>
      <c r="T2282" s="1">
        <f t="shared" si="359"/>
        <v>0</v>
      </c>
      <c r="U2282" s="1" t="str">
        <f>_xlfn.XLOOKUP(Table3[[#This Row],[Transaction ID]],Source_data!A:A,Source_data!E:E)</f>
        <v>Mumbai</v>
      </c>
      <c r="V2282" s="1">
        <f>_xlfn.IFNA(_xlfn.XLOOKUP(A2282,bank_processed_transactions[transaction_id],bank_processed_transactions[processing_minutes]),"")</f>
        <v>28.2</v>
      </c>
      <c r="W2282" s="31">
        <f>_xlfn.XLOOKUP(A2282,Source_data!A:A,Source_data!B:B)</f>
        <v>46090</v>
      </c>
    </row>
    <row r="2283" spans="1:23" x14ac:dyDescent="0.3">
      <c r="A2283" s="4" t="s">
        <v>1704</v>
      </c>
      <c r="B2283" s="1">
        <f>_xlfn.XLOOKUP(A2283,bank_source_transactions__1[transaction_id],bank_source_transactions__1[amount_inr])</f>
        <v>6195.08</v>
      </c>
      <c r="C2283" s="1">
        <f>_xlfn.XLOOKUP(A2283,Processed_data!A:A,Processed_data!F:F)</f>
        <v>6195.08</v>
      </c>
      <c r="D2283" s="1" t="str">
        <f>_xlfn.XLOOKUP(A2283,bank_source_transactions__1[transaction_id],bank_source_transactions__1[transaction_status])</f>
        <v>SUCCESS</v>
      </c>
      <c r="E2283" s="1" t="str">
        <f>_xlfn.XLOOKUP(A2283,Processed_data!A:A,Processed_data!G:G)</f>
        <v>SUCCESS</v>
      </c>
      <c r="F2283" s="1">
        <f>COUNTIF(bank_processed_transactions[transaction_id],A2283)</f>
        <v>1</v>
      </c>
      <c r="G2283" s="1" t="str">
        <f t="shared" si="350"/>
        <v>found</v>
      </c>
      <c r="H2283" s="1" t="str">
        <f t="shared" si="351"/>
        <v>Not Duplicate</v>
      </c>
      <c r="I2283" s="1" t="str">
        <f t="shared" si="352"/>
        <v>match</v>
      </c>
      <c r="J2283" s="1" t="str">
        <f t="shared" si="353"/>
        <v>match</v>
      </c>
      <c r="K2283" s="1">
        <f t="shared" si="354"/>
        <v>0</v>
      </c>
      <c r="L2283" s="2">
        <f>IF(F2283=0,"not processed",_xlfn.MINIFS(Processed_data!H:H,Processed_data!A:A,A2283))</f>
        <v>46056</v>
      </c>
      <c r="M2283" s="1">
        <f>IF(F2283=0,"not processed",ABS(bank_source_transactions__1[[#This Row],[transaction_date]]-Reconciliation!L2283))</f>
        <v>0</v>
      </c>
      <c r="N2283" s="1" t="str" cm="1">
        <f t="array" ref="N2283">_xlfn.IFS(M2283="not Processed", "Not Processed",M2283&gt;2,"SLA Breached",M2283&lt;=2,"Within SLA")</f>
        <v>Within SLA</v>
      </c>
      <c r="O2283" s="1" t="str">
        <f>_xlfn.XLOOKUP(A2283,Source_data!A:A,Source_data!D:D)</f>
        <v>UPI</v>
      </c>
      <c r="P2283" s="1">
        <f t="shared" si="355"/>
        <v>0</v>
      </c>
      <c r="Q2283" s="1">
        <f t="shared" si="356"/>
        <v>0</v>
      </c>
      <c r="R2283" s="1">
        <f t="shared" si="357"/>
        <v>0</v>
      </c>
      <c r="S2283" s="1">
        <f t="shared" si="358"/>
        <v>0</v>
      </c>
      <c r="T2283" s="1">
        <f t="shared" si="359"/>
        <v>0</v>
      </c>
      <c r="U2283" s="1" t="str">
        <f>_xlfn.XLOOKUP(Table3[[#This Row],[Transaction ID]],Source_data!A:A,Source_data!E:E)</f>
        <v>Bengaluru</v>
      </c>
      <c r="V2283" s="1">
        <f>_xlfn.IFNA(_xlfn.XLOOKUP(A2283,bank_processed_transactions[transaction_id],bank_processed_transactions[processing_minutes]),"")</f>
        <v>38.799999999999997</v>
      </c>
      <c r="W2283" s="31">
        <f>_xlfn.XLOOKUP(A2283,Source_data!A:A,Source_data!B:B)</f>
        <v>46056</v>
      </c>
    </row>
    <row r="2284" spans="1:23" x14ac:dyDescent="0.3">
      <c r="A2284" s="3" t="s">
        <v>2905</v>
      </c>
      <c r="B2284" s="1">
        <f>_xlfn.XLOOKUP(A2284,bank_source_transactions__1[transaction_id],bank_source_transactions__1[amount_inr])</f>
        <v>3700.62</v>
      </c>
      <c r="C2284" s="1">
        <f>_xlfn.XLOOKUP(A2284,Processed_data!A:A,Processed_data!F:F)</f>
        <v>3700.62</v>
      </c>
      <c r="D2284" s="1" t="str">
        <f>_xlfn.XLOOKUP(A2284,bank_source_transactions__1[transaction_id],bank_source_transactions__1[transaction_status])</f>
        <v>SUCCESS</v>
      </c>
      <c r="E2284" s="1" t="str">
        <f>_xlfn.XLOOKUP(A2284,Processed_data!A:A,Processed_data!G:G)</f>
        <v>SUCCESS</v>
      </c>
      <c r="F2284" s="1">
        <f>COUNTIF(bank_processed_transactions[transaction_id],A2284)</f>
        <v>1</v>
      </c>
      <c r="G2284" s="1" t="str">
        <f t="shared" si="350"/>
        <v>found</v>
      </c>
      <c r="H2284" s="1" t="str">
        <f t="shared" si="351"/>
        <v>Not Duplicate</v>
      </c>
      <c r="I2284" s="1" t="str">
        <f t="shared" si="352"/>
        <v>match</v>
      </c>
      <c r="J2284" s="1" t="str">
        <f t="shared" si="353"/>
        <v>match</v>
      </c>
      <c r="K2284" s="1">
        <f t="shared" si="354"/>
        <v>0</v>
      </c>
      <c r="L2284" s="2">
        <f>IF(F2284=0,"not processed",_xlfn.MINIFS(Processed_data!H:H,Processed_data!A:A,A2284))</f>
        <v>46089</v>
      </c>
      <c r="M2284" s="1">
        <f>IF(F2284=0,"not processed",ABS(bank_source_transactions__1[[#This Row],[transaction_date]]-Reconciliation!L2284))</f>
        <v>3</v>
      </c>
      <c r="N2284" s="1" t="str" cm="1">
        <f t="array" ref="N2284">_xlfn.IFS(M2284="not Processed", "Not Processed",M2284&gt;2,"SLA Breached",M2284&lt;=2,"Within SLA")</f>
        <v>SLA Breached</v>
      </c>
      <c r="O2284" s="1" t="str">
        <f>_xlfn.XLOOKUP(A2284,Source_data!A:A,Source_data!D:D)</f>
        <v>UPI</v>
      </c>
      <c r="P2284" s="1">
        <f t="shared" si="355"/>
        <v>0</v>
      </c>
      <c r="Q2284" s="1">
        <f t="shared" si="356"/>
        <v>0</v>
      </c>
      <c r="R2284" s="1">
        <f t="shared" si="357"/>
        <v>0</v>
      </c>
      <c r="S2284" s="1">
        <f t="shared" si="358"/>
        <v>0</v>
      </c>
      <c r="T2284" s="1">
        <f t="shared" si="359"/>
        <v>1</v>
      </c>
      <c r="U2284" s="1" t="str">
        <f>_xlfn.XLOOKUP(Table3[[#This Row],[Transaction ID]],Source_data!A:A,Source_data!E:E)</f>
        <v>Pune</v>
      </c>
      <c r="V2284" s="1">
        <f>_xlfn.IFNA(_xlfn.XLOOKUP(A2284,bank_processed_transactions[transaction_id],bank_processed_transactions[processing_minutes]),"")</f>
        <v>24</v>
      </c>
      <c r="W2284" s="31">
        <f>_xlfn.XLOOKUP(A2284,Source_data!A:A,Source_data!B:B)</f>
        <v>46086</v>
      </c>
    </row>
    <row r="2285" spans="1:23" x14ac:dyDescent="0.3">
      <c r="A2285" s="4" t="s">
        <v>3058</v>
      </c>
      <c r="B2285" s="1">
        <f>_xlfn.XLOOKUP(A2285,bank_source_transactions__1[transaction_id],bank_source_transactions__1[amount_inr])</f>
        <v>2574.9899999999998</v>
      </c>
      <c r="C2285" s="1">
        <f>_xlfn.XLOOKUP(A2285,Processed_data!A:A,Processed_data!F:F)</f>
        <v>2574.9899999999998</v>
      </c>
      <c r="D2285" s="1" t="str">
        <f>_xlfn.XLOOKUP(A2285,bank_source_transactions__1[transaction_id],bank_source_transactions__1[transaction_status])</f>
        <v>FAILED</v>
      </c>
      <c r="E2285" s="1" t="str">
        <f>_xlfn.XLOOKUP(A2285,Processed_data!A:A,Processed_data!G:G)</f>
        <v>FAILED</v>
      </c>
      <c r="F2285" s="1">
        <f>COUNTIF(bank_processed_transactions[transaction_id],A2285)</f>
        <v>1</v>
      </c>
      <c r="G2285" s="1" t="str">
        <f t="shared" si="350"/>
        <v>found</v>
      </c>
      <c r="H2285" s="1" t="str">
        <f t="shared" si="351"/>
        <v>Not Duplicate</v>
      </c>
      <c r="I2285" s="1" t="str">
        <f t="shared" si="352"/>
        <v>match</v>
      </c>
      <c r="J2285" s="1" t="str">
        <f t="shared" si="353"/>
        <v>match</v>
      </c>
      <c r="K2285" s="1">
        <f t="shared" si="354"/>
        <v>0</v>
      </c>
      <c r="L2285" s="2">
        <f>IF(F2285=0,"not processed",_xlfn.MINIFS(Processed_data!H:H,Processed_data!A:A,A2285))</f>
        <v>46078</v>
      </c>
      <c r="M2285" s="1">
        <f>IF(F2285=0,"not processed",ABS(bank_source_transactions__1[[#This Row],[transaction_date]]-Reconciliation!L2285))</f>
        <v>3</v>
      </c>
      <c r="N2285" s="1" t="str" cm="1">
        <f t="array" ref="N2285">_xlfn.IFS(M2285="not Processed", "Not Processed",M2285&gt;2,"SLA Breached",M2285&lt;=2,"Within SLA")</f>
        <v>SLA Breached</v>
      </c>
      <c r="O2285" s="1" t="str">
        <f>_xlfn.XLOOKUP(A2285,Source_data!A:A,Source_data!D:D)</f>
        <v>IMPS</v>
      </c>
      <c r="P2285" s="1">
        <f t="shared" si="355"/>
        <v>0</v>
      </c>
      <c r="Q2285" s="1">
        <f t="shared" si="356"/>
        <v>0</v>
      </c>
      <c r="R2285" s="1">
        <f t="shared" si="357"/>
        <v>0</v>
      </c>
      <c r="S2285" s="1">
        <f t="shared" si="358"/>
        <v>0</v>
      </c>
      <c r="T2285" s="1">
        <f t="shared" si="359"/>
        <v>1</v>
      </c>
      <c r="U2285" s="1" t="str">
        <f>_xlfn.XLOOKUP(Table3[[#This Row],[Transaction ID]],Source_data!A:A,Source_data!E:E)</f>
        <v>Pune</v>
      </c>
      <c r="V2285" s="1">
        <f>_xlfn.IFNA(_xlfn.XLOOKUP(A2285,bank_processed_transactions[transaction_id],bank_processed_transactions[processing_minutes]),"")</f>
        <v>40.700000000000003</v>
      </c>
      <c r="W2285" s="31">
        <f>_xlfn.XLOOKUP(A2285,Source_data!A:A,Source_data!B:B)</f>
        <v>46075</v>
      </c>
    </row>
    <row r="2286" spans="1:23" x14ac:dyDescent="0.3">
      <c r="A2286" s="3" t="s">
        <v>4579</v>
      </c>
      <c r="B2286" s="1">
        <f>_xlfn.XLOOKUP(A2286,bank_source_transactions__1[transaction_id],bank_source_transactions__1[amount_inr])</f>
        <v>4540.05</v>
      </c>
      <c r="C2286" s="1">
        <f>_xlfn.XLOOKUP(A2286,Processed_data!A:A,Processed_data!F:F)</f>
        <v>4540.05</v>
      </c>
      <c r="D2286" s="1" t="str">
        <f>_xlfn.XLOOKUP(A2286,bank_source_transactions__1[transaction_id],bank_source_transactions__1[transaction_status])</f>
        <v>SUCCESS</v>
      </c>
      <c r="E2286" s="1" t="str">
        <f>_xlfn.XLOOKUP(A2286,Processed_data!A:A,Processed_data!G:G)</f>
        <v>SUCCESS</v>
      </c>
      <c r="F2286" s="1">
        <f>COUNTIF(bank_processed_transactions[transaction_id],A2286)</f>
        <v>1</v>
      </c>
      <c r="G2286" s="1" t="str">
        <f t="shared" si="350"/>
        <v>found</v>
      </c>
      <c r="H2286" s="1" t="str">
        <f t="shared" si="351"/>
        <v>Not Duplicate</v>
      </c>
      <c r="I2286" s="1" t="str">
        <f t="shared" si="352"/>
        <v>match</v>
      </c>
      <c r="J2286" s="1" t="str">
        <f t="shared" si="353"/>
        <v>match</v>
      </c>
      <c r="K2286" s="1">
        <f t="shared" si="354"/>
        <v>0</v>
      </c>
      <c r="L2286" s="2">
        <f>IF(F2286=0,"not processed",_xlfn.MINIFS(Processed_data!H:H,Processed_data!A:A,A2286))</f>
        <v>46108</v>
      </c>
      <c r="M2286" s="1">
        <f>IF(F2286=0,"not processed",ABS(bank_source_transactions__1[[#This Row],[transaction_date]]-Reconciliation!L2286))</f>
        <v>2</v>
      </c>
      <c r="N2286" s="1" t="str" cm="1">
        <f t="array" ref="N2286">_xlfn.IFS(M2286="not Processed", "Not Processed",M2286&gt;2,"SLA Breached",M2286&lt;=2,"Within SLA")</f>
        <v>Within SLA</v>
      </c>
      <c r="O2286" s="1" t="str">
        <f>_xlfn.XLOOKUP(A2286,Source_data!A:A,Source_data!D:D)</f>
        <v>UPI</v>
      </c>
      <c r="P2286" s="1">
        <f t="shared" si="355"/>
        <v>0</v>
      </c>
      <c r="Q2286" s="1">
        <f t="shared" si="356"/>
        <v>0</v>
      </c>
      <c r="R2286" s="1">
        <f t="shared" si="357"/>
        <v>0</v>
      </c>
      <c r="S2286" s="1">
        <f t="shared" si="358"/>
        <v>0</v>
      </c>
      <c r="T2286" s="1">
        <f t="shared" si="359"/>
        <v>0</v>
      </c>
      <c r="U2286" s="1" t="str">
        <f>_xlfn.XLOOKUP(Table3[[#This Row],[Transaction ID]],Source_data!A:A,Source_data!E:E)</f>
        <v>Pune</v>
      </c>
      <c r="V2286" s="1">
        <f>_xlfn.IFNA(_xlfn.XLOOKUP(A2286,bank_processed_transactions[transaction_id],bank_processed_transactions[processing_minutes]),"")</f>
        <v>29.3</v>
      </c>
      <c r="W2286" s="31">
        <f>_xlfn.XLOOKUP(A2286,Source_data!A:A,Source_data!B:B)</f>
        <v>46106</v>
      </c>
    </row>
    <row r="2287" spans="1:23" x14ac:dyDescent="0.3">
      <c r="A2287" s="4" t="s">
        <v>1160</v>
      </c>
      <c r="B2287" s="1">
        <f>_xlfn.XLOOKUP(A2287,bank_source_transactions__1[transaction_id],bank_source_transactions__1[amount_inr])</f>
        <v>670.59</v>
      </c>
      <c r="C2287" s="1">
        <f>_xlfn.XLOOKUP(A2287,Processed_data!A:A,Processed_data!F:F)</f>
        <v>670.59</v>
      </c>
      <c r="D2287" s="1" t="str">
        <f>_xlfn.XLOOKUP(A2287,bank_source_transactions__1[transaction_id],bank_source_transactions__1[transaction_status])</f>
        <v>SUCCESS</v>
      </c>
      <c r="E2287" s="1" t="str">
        <f>_xlfn.XLOOKUP(A2287,Processed_data!A:A,Processed_data!G:G)</f>
        <v>SUCCESS</v>
      </c>
      <c r="F2287" s="1">
        <f>COUNTIF(bank_processed_transactions[transaction_id],A2287)</f>
        <v>1</v>
      </c>
      <c r="G2287" s="1" t="str">
        <f t="shared" si="350"/>
        <v>found</v>
      </c>
      <c r="H2287" s="1" t="str">
        <f t="shared" si="351"/>
        <v>Not Duplicate</v>
      </c>
      <c r="I2287" s="1" t="str">
        <f t="shared" si="352"/>
        <v>match</v>
      </c>
      <c r="J2287" s="1" t="str">
        <f t="shared" si="353"/>
        <v>match</v>
      </c>
      <c r="K2287" s="1">
        <f t="shared" si="354"/>
        <v>0</v>
      </c>
      <c r="L2287" s="2">
        <f>IF(F2287=0,"not processed",_xlfn.MINIFS(Processed_data!H:H,Processed_data!A:A,A2287))</f>
        <v>46046</v>
      </c>
      <c r="M2287" s="1">
        <f>IF(F2287=0,"not processed",ABS(bank_source_transactions__1[[#This Row],[transaction_date]]-Reconciliation!L2287))</f>
        <v>3</v>
      </c>
      <c r="N2287" s="1" t="str" cm="1">
        <f t="array" ref="N2287">_xlfn.IFS(M2287="not Processed", "Not Processed",M2287&gt;2,"SLA Breached",M2287&lt;=2,"Within SLA")</f>
        <v>SLA Breached</v>
      </c>
      <c r="O2287" s="1" t="str">
        <f>_xlfn.XLOOKUP(A2287,Source_data!A:A,Source_data!D:D)</f>
        <v>CARD</v>
      </c>
      <c r="P2287" s="1">
        <f t="shared" si="355"/>
        <v>0</v>
      </c>
      <c r="Q2287" s="1">
        <f t="shared" si="356"/>
        <v>0</v>
      </c>
      <c r="R2287" s="1">
        <f t="shared" si="357"/>
        <v>0</v>
      </c>
      <c r="S2287" s="1">
        <f t="shared" si="358"/>
        <v>0</v>
      </c>
      <c r="T2287" s="1">
        <f t="shared" si="359"/>
        <v>1</v>
      </c>
      <c r="U2287" s="1" t="str">
        <f>_xlfn.XLOOKUP(Table3[[#This Row],[Transaction ID]],Source_data!A:A,Source_data!E:E)</f>
        <v>Mumbai</v>
      </c>
      <c r="V2287" s="1">
        <f>_xlfn.IFNA(_xlfn.XLOOKUP(A2287,bank_processed_transactions[transaction_id],bank_processed_transactions[processing_minutes]),"")</f>
        <v>111.6</v>
      </c>
      <c r="W2287" s="31">
        <f>_xlfn.XLOOKUP(A2287,Source_data!A:A,Source_data!B:B)</f>
        <v>46043</v>
      </c>
    </row>
    <row r="2288" spans="1:23" x14ac:dyDescent="0.3">
      <c r="A2288" s="3" t="s">
        <v>3544</v>
      </c>
      <c r="B2288" s="1">
        <f>_xlfn.XLOOKUP(A2288,bank_source_transactions__1[transaction_id],bank_source_transactions__1[amount_inr])</f>
        <v>7556.12</v>
      </c>
      <c r="C2288" s="1">
        <f>_xlfn.XLOOKUP(A2288,Processed_data!A:A,Processed_data!F:F)</f>
        <v>7556.12</v>
      </c>
      <c r="D2288" s="1" t="str">
        <f>_xlfn.XLOOKUP(A2288,bank_source_transactions__1[transaction_id],bank_source_transactions__1[transaction_status])</f>
        <v>SUCCESS</v>
      </c>
      <c r="E2288" s="1" t="str">
        <f>_xlfn.XLOOKUP(A2288,Processed_data!A:A,Processed_data!G:G)</f>
        <v>SUCCESS</v>
      </c>
      <c r="F2288" s="1">
        <f>COUNTIF(bank_processed_transactions[transaction_id],A2288)</f>
        <v>1</v>
      </c>
      <c r="G2288" s="1" t="str">
        <f t="shared" si="350"/>
        <v>found</v>
      </c>
      <c r="H2288" s="1" t="str">
        <f t="shared" si="351"/>
        <v>Not Duplicate</v>
      </c>
      <c r="I2288" s="1" t="str">
        <f t="shared" si="352"/>
        <v>match</v>
      </c>
      <c r="J2288" s="1" t="str">
        <f t="shared" si="353"/>
        <v>match</v>
      </c>
      <c r="K2288" s="1">
        <f t="shared" si="354"/>
        <v>0</v>
      </c>
      <c r="L2288" s="2">
        <f>IF(F2288=0,"not processed",_xlfn.MINIFS(Processed_data!H:H,Processed_data!A:A,A2288))</f>
        <v>46030</v>
      </c>
      <c r="M2288" s="1">
        <f>IF(F2288=0,"not processed",ABS(bank_source_transactions__1[[#This Row],[transaction_date]]-Reconciliation!L2288))</f>
        <v>0</v>
      </c>
      <c r="N2288" s="1" t="str" cm="1">
        <f t="array" ref="N2288">_xlfn.IFS(M2288="not Processed", "Not Processed",M2288&gt;2,"SLA Breached",M2288&lt;=2,"Within SLA")</f>
        <v>Within SLA</v>
      </c>
      <c r="O2288" s="1" t="str">
        <f>_xlfn.XLOOKUP(A2288,Source_data!A:A,Source_data!D:D)</f>
        <v>UPI</v>
      </c>
      <c r="P2288" s="1">
        <f t="shared" si="355"/>
        <v>0</v>
      </c>
      <c r="Q2288" s="1">
        <f t="shared" si="356"/>
        <v>0</v>
      </c>
      <c r="R2288" s="1">
        <f t="shared" si="357"/>
        <v>0</v>
      </c>
      <c r="S2288" s="1">
        <f t="shared" si="358"/>
        <v>0</v>
      </c>
      <c r="T2288" s="1">
        <f t="shared" si="359"/>
        <v>0</v>
      </c>
      <c r="U2288" s="1" t="str">
        <f>_xlfn.XLOOKUP(Table3[[#This Row],[Transaction ID]],Source_data!A:A,Source_data!E:E)</f>
        <v>Pune</v>
      </c>
      <c r="V2288" s="1">
        <f>_xlfn.IFNA(_xlfn.XLOOKUP(A2288,bank_processed_transactions[transaction_id],bank_processed_transactions[processing_minutes]),"")</f>
        <v>13.6</v>
      </c>
      <c r="W2288" s="31">
        <f>_xlfn.XLOOKUP(A2288,Source_data!A:A,Source_data!B:B)</f>
        <v>46030</v>
      </c>
    </row>
    <row r="2289" spans="1:23" x14ac:dyDescent="0.3">
      <c r="A2289" s="4" t="s">
        <v>3558</v>
      </c>
      <c r="B2289" s="1">
        <f>_xlfn.XLOOKUP(A2289,bank_source_transactions__1[transaction_id],bank_source_transactions__1[amount_inr])</f>
        <v>27546.5</v>
      </c>
      <c r="C2289" s="1">
        <f>_xlfn.XLOOKUP(A2289,Processed_data!A:A,Processed_data!F:F)</f>
        <v>27546.5</v>
      </c>
      <c r="D2289" s="1" t="str">
        <f>_xlfn.XLOOKUP(A2289,bank_source_transactions__1[transaction_id],bank_source_transactions__1[transaction_status])</f>
        <v>SUCCESS</v>
      </c>
      <c r="E2289" s="1" t="str">
        <f>_xlfn.XLOOKUP(A2289,Processed_data!A:A,Processed_data!G:G)</f>
        <v>SUCCESS</v>
      </c>
      <c r="F2289" s="1">
        <f>COUNTIF(bank_processed_transactions[transaction_id],A2289)</f>
        <v>1</v>
      </c>
      <c r="G2289" s="1" t="str">
        <f t="shared" si="350"/>
        <v>found</v>
      </c>
      <c r="H2289" s="1" t="str">
        <f t="shared" si="351"/>
        <v>Not Duplicate</v>
      </c>
      <c r="I2289" s="1" t="str">
        <f t="shared" si="352"/>
        <v>match</v>
      </c>
      <c r="J2289" s="1" t="str">
        <f t="shared" si="353"/>
        <v>match</v>
      </c>
      <c r="K2289" s="1">
        <f t="shared" si="354"/>
        <v>0</v>
      </c>
      <c r="L2289" s="2">
        <f>IF(F2289=0,"not processed",_xlfn.MINIFS(Processed_data!H:H,Processed_data!A:A,A2289))</f>
        <v>46057</v>
      </c>
      <c r="M2289" s="1">
        <f>IF(F2289=0,"not processed",ABS(bank_source_transactions__1[[#This Row],[transaction_date]]-Reconciliation!L2289))</f>
        <v>3</v>
      </c>
      <c r="N2289" s="1" t="str" cm="1">
        <f t="array" ref="N2289">_xlfn.IFS(M2289="not Processed", "Not Processed",M2289&gt;2,"SLA Breached",M2289&lt;=2,"Within SLA")</f>
        <v>SLA Breached</v>
      </c>
      <c r="O2289" s="1" t="str">
        <f>_xlfn.XLOOKUP(A2289,Source_data!A:A,Source_data!D:D)</f>
        <v>UPI</v>
      </c>
      <c r="P2289" s="1">
        <f t="shared" si="355"/>
        <v>0</v>
      </c>
      <c r="Q2289" s="1">
        <f t="shared" si="356"/>
        <v>0</v>
      </c>
      <c r="R2289" s="1">
        <f t="shared" si="357"/>
        <v>0</v>
      </c>
      <c r="S2289" s="1">
        <f t="shared" si="358"/>
        <v>0</v>
      </c>
      <c r="T2289" s="1">
        <f t="shared" si="359"/>
        <v>1</v>
      </c>
      <c r="U2289" s="1" t="str">
        <f>_xlfn.XLOOKUP(Table3[[#This Row],[Transaction ID]],Source_data!A:A,Source_data!E:E)</f>
        <v>Hyderabad</v>
      </c>
      <c r="V2289" s="1">
        <f>_xlfn.IFNA(_xlfn.XLOOKUP(A2289,bank_processed_transactions[transaction_id],bank_processed_transactions[processing_minutes]),"")</f>
        <v>68.099999999999994</v>
      </c>
      <c r="W2289" s="31">
        <f>_xlfn.XLOOKUP(A2289,Source_data!A:A,Source_data!B:B)</f>
        <v>46054</v>
      </c>
    </row>
    <row r="2290" spans="1:23" x14ac:dyDescent="0.3">
      <c r="A2290" s="3" t="s">
        <v>2241</v>
      </c>
      <c r="B2290" s="1">
        <f>_xlfn.XLOOKUP(A2290,bank_source_transactions__1[transaction_id],bank_source_transactions__1[amount_inr])</f>
        <v>5440.96</v>
      </c>
      <c r="C2290" s="1">
        <f>_xlfn.XLOOKUP(A2290,Processed_data!A:A,Processed_data!F:F)</f>
        <v>5440.96</v>
      </c>
      <c r="D2290" s="1" t="str">
        <f>_xlfn.XLOOKUP(A2290,bank_source_transactions__1[transaction_id],bank_source_transactions__1[transaction_status])</f>
        <v>SUCCESS</v>
      </c>
      <c r="E2290" s="1" t="str">
        <f>_xlfn.XLOOKUP(A2290,Processed_data!A:A,Processed_data!G:G)</f>
        <v>SUCCESS</v>
      </c>
      <c r="F2290" s="1">
        <f>COUNTIF(bank_processed_transactions[transaction_id],A2290)</f>
        <v>1</v>
      </c>
      <c r="G2290" s="1" t="str">
        <f t="shared" si="350"/>
        <v>found</v>
      </c>
      <c r="H2290" s="1" t="str">
        <f t="shared" si="351"/>
        <v>Not Duplicate</v>
      </c>
      <c r="I2290" s="1" t="str">
        <f t="shared" si="352"/>
        <v>match</v>
      </c>
      <c r="J2290" s="1" t="str">
        <f t="shared" si="353"/>
        <v>match</v>
      </c>
      <c r="K2290" s="1">
        <f t="shared" si="354"/>
        <v>0</v>
      </c>
      <c r="L2290" s="2">
        <f>IF(F2290=0,"not processed",_xlfn.MINIFS(Processed_data!H:H,Processed_data!A:A,A2290))</f>
        <v>46084</v>
      </c>
      <c r="M2290" s="1">
        <f>IF(F2290=0,"not processed",ABS(bank_source_transactions__1[[#This Row],[transaction_date]]-Reconciliation!L2290))</f>
        <v>0</v>
      </c>
      <c r="N2290" s="1" t="str" cm="1">
        <f t="array" ref="N2290">_xlfn.IFS(M2290="not Processed", "Not Processed",M2290&gt;2,"SLA Breached",M2290&lt;=2,"Within SLA")</f>
        <v>Within SLA</v>
      </c>
      <c r="O2290" s="1" t="str">
        <f>_xlfn.XLOOKUP(A2290,Source_data!A:A,Source_data!D:D)</f>
        <v>NEFT</v>
      </c>
      <c r="P2290" s="1">
        <f t="shared" si="355"/>
        <v>0</v>
      </c>
      <c r="Q2290" s="1">
        <f t="shared" si="356"/>
        <v>0</v>
      </c>
      <c r="R2290" s="1">
        <f t="shared" si="357"/>
        <v>0</v>
      </c>
      <c r="S2290" s="1">
        <f t="shared" si="358"/>
        <v>0</v>
      </c>
      <c r="T2290" s="1">
        <f t="shared" si="359"/>
        <v>0</v>
      </c>
      <c r="U2290" s="1" t="str">
        <f>_xlfn.XLOOKUP(Table3[[#This Row],[Transaction ID]],Source_data!A:A,Source_data!E:E)</f>
        <v>Hyderabad</v>
      </c>
      <c r="V2290" s="1">
        <f>_xlfn.IFNA(_xlfn.XLOOKUP(A2290,bank_processed_transactions[transaction_id],bank_processed_transactions[processing_minutes]),"")</f>
        <v>19.899999999999999</v>
      </c>
      <c r="W2290" s="31">
        <f>_xlfn.XLOOKUP(A2290,Source_data!A:A,Source_data!B:B)</f>
        <v>46084</v>
      </c>
    </row>
    <row r="2291" spans="1:23" x14ac:dyDescent="0.3">
      <c r="A2291" s="4" t="s">
        <v>5034</v>
      </c>
      <c r="B2291" s="1">
        <f>_xlfn.XLOOKUP(A2291,bank_source_transactions__1[transaction_id],bank_source_transactions__1[amount_inr])</f>
        <v>16497.5</v>
      </c>
      <c r="C2291" s="1" t="e">
        <f>_xlfn.XLOOKUP(A2291,Processed_data!A:A,Processed_data!F:F)</f>
        <v>#N/A</v>
      </c>
      <c r="D2291" s="1" t="str">
        <f>_xlfn.XLOOKUP(A2291,bank_source_transactions__1[transaction_id],bank_source_transactions__1[transaction_status])</f>
        <v>REVERSED</v>
      </c>
      <c r="E2291" s="1" t="e">
        <f>_xlfn.XLOOKUP(A2291,Processed_data!A:A,Processed_data!G:G)</f>
        <v>#N/A</v>
      </c>
      <c r="F2291" s="1">
        <f>COUNTIF(bank_processed_transactions[transaction_id],A2291)</f>
        <v>0</v>
      </c>
      <c r="G2291" s="1" t="str">
        <f t="shared" si="350"/>
        <v>missing</v>
      </c>
      <c r="H2291" s="1" t="str">
        <f t="shared" si="351"/>
        <v>Not Duplicate</v>
      </c>
      <c r="I2291" s="1" t="str">
        <f t="shared" si="352"/>
        <v>not processed</v>
      </c>
      <c r="J2291" s="1" t="str">
        <f t="shared" si="353"/>
        <v>not processed</v>
      </c>
      <c r="K2291" s="1" t="str">
        <f t="shared" si="354"/>
        <v>missing</v>
      </c>
      <c r="L2291" s="2" t="str">
        <f>IF(F2291=0,"not processed",_xlfn.MINIFS(Processed_data!H:H,Processed_data!A:A,A2291))</f>
        <v>not processed</v>
      </c>
      <c r="M2291" s="1" t="str">
        <f>IF(F2291=0,"not processed",ABS(bank_source_transactions__1[[#This Row],[transaction_date]]-Reconciliation!L2291))</f>
        <v>not processed</v>
      </c>
      <c r="N2291" s="1" t="str" cm="1">
        <f t="array" ref="N2291">_xlfn.IFS(M2291="not Processed", "Not Processed",M2291&gt;2,"SLA Breached",M2291&lt;=2,"Within SLA")</f>
        <v>Not Processed</v>
      </c>
      <c r="O2291" s="1" t="str">
        <f>_xlfn.XLOOKUP(A2291,Source_data!A:A,Source_data!D:D)</f>
        <v>UPI</v>
      </c>
      <c r="P2291" s="1">
        <f t="shared" si="355"/>
        <v>1</v>
      </c>
      <c r="Q2291" s="1">
        <f t="shared" si="356"/>
        <v>0</v>
      </c>
      <c r="R2291" s="1">
        <f t="shared" si="357"/>
        <v>0</v>
      </c>
      <c r="S2291" s="1">
        <f t="shared" si="358"/>
        <v>0</v>
      </c>
      <c r="T2291" s="1">
        <f t="shared" si="359"/>
        <v>0</v>
      </c>
      <c r="U2291" s="1" t="str">
        <f>_xlfn.XLOOKUP(Table3[[#This Row],[Transaction ID]],Source_data!A:A,Source_data!E:E)</f>
        <v>Hyderabad</v>
      </c>
      <c r="V2291" s="1" t="str">
        <f>_xlfn.IFNA(_xlfn.XLOOKUP(A2291,bank_processed_transactions[transaction_id],bank_processed_transactions[processing_minutes]),"")</f>
        <v/>
      </c>
      <c r="W2291" s="31">
        <f>_xlfn.XLOOKUP(A2291,Source_data!A:A,Source_data!B:B)</f>
        <v>46066</v>
      </c>
    </row>
    <row r="2292" spans="1:23" x14ac:dyDescent="0.3">
      <c r="A2292" s="3" t="s">
        <v>1388</v>
      </c>
      <c r="B2292" s="1">
        <f>_xlfn.XLOOKUP(A2292,bank_source_transactions__1[transaction_id],bank_source_transactions__1[amount_inr])</f>
        <v>3525.73</v>
      </c>
      <c r="C2292" s="1">
        <f>_xlfn.XLOOKUP(A2292,Processed_data!A:A,Processed_data!F:F)</f>
        <v>3525.73</v>
      </c>
      <c r="D2292" s="1" t="str">
        <f>_xlfn.XLOOKUP(A2292,bank_source_transactions__1[transaction_id],bank_source_transactions__1[transaction_status])</f>
        <v>FAILED</v>
      </c>
      <c r="E2292" s="1" t="str">
        <f>_xlfn.XLOOKUP(A2292,Processed_data!A:A,Processed_data!G:G)</f>
        <v>FAILED</v>
      </c>
      <c r="F2292" s="1">
        <f>COUNTIF(bank_processed_transactions[transaction_id],A2292)</f>
        <v>1</v>
      </c>
      <c r="G2292" s="1" t="str">
        <f t="shared" si="350"/>
        <v>found</v>
      </c>
      <c r="H2292" s="1" t="str">
        <f t="shared" si="351"/>
        <v>Not Duplicate</v>
      </c>
      <c r="I2292" s="1" t="str">
        <f t="shared" si="352"/>
        <v>match</v>
      </c>
      <c r="J2292" s="1" t="str">
        <f t="shared" si="353"/>
        <v>match</v>
      </c>
      <c r="K2292" s="1">
        <f t="shared" si="354"/>
        <v>0</v>
      </c>
      <c r="L2292" s="2">
        <f>IF(F2292=0,"not processed",_xlfn.MINIFS(Processed_data!H:H,Processed_data!A:A,A2292))</f>
        <v>46097</v>
      </c>
      <c r="M2292" s="1">
        <f>IF(F2292=0,"not processed",ABS(bank_source_transactions__1[[#This Row],[transaction_date]]-Reconciliation!L2292))</f>
        <v>1</v>
      </c>
      <c r="N2292" s="1" t="str" cm="1">
        <f t="array" ref="N2292">_xlfn.IFS(M2292="not Processed", "Not Processed",M2292&gt;2,"SLA Breached",M2292&lt;=2,"Within SLA")</f>
        <v>Within SLA</v>
      </c>
      <c r="O2292" s="1" t="str">
        <f>_xlfn.XLOOKUP(A2292,Source_data!A:A,Source_data!D:D)</f>
        <v>CARD</v>
      </c>
      <c r="P2292" s="1">
        <f t="shared" si="355"/>
        <v>0</v>
      </c>
      <c r="Q2292" s="1">
        <f t="shared" si="356"/>
        <v>0</v>
      </c>
      <c r="R2292" s="1">
        <f t="shared" si="357"/>
        <v>0</v>
      </c>
      <c r="S2292" s="1">
        <f t="shared" si="358"/>
        <v>0</v>
      </c>
      <c r="T2292" s="1">
        <f t="shared" si="359"/>
        <v>0</v>
      </c>
      <c r="U2292" s="1" t="str">
        <f>_xlfn.XLOOKUP(Table3[[#This Row],[Transaction ID]],Source_data!A:A,Source_data!E:E)</f>
        <v>Bengaluru</v>
      </c>
      <c r="V2292" s="1">
        <f>_xlfn.IFNA(_xlfn.XLOOKUP(A2292,bank_processed_transactions[transaction_id],bank_processed_transactions[processing_minutes]),"")</f>
        <v>37.299999999999997</v>
      </c>
      <c r="W2292" s="31">
        <f>_xlfn.XLOOKUP(A2292,Source_data!A:A,Source_data!B:B)</f>
        <v>46096</v>
      </c>
    </row>
    <row r="2293" spans="1:23" x14ac:dyDescent="0.3">
      <c r="A2293" s="4" t="s">
        <v>3688</v>
      </c>
      <c r="B2293" s="1">
        <f>_xlfn.XLOOKUP(A2293,bank_source_transactions__1[transaction_id],bank_source_transactions__1[amount_inr])</f>
        <v>4056.88</v>
      </c>
      <c r="C2293" s="1">
        <f>_xlfn.XLOOKUP(A2293,Processed_data!A:A,Processed_data!F:F)</f>
        <v>4056.88</v>
      </c>
      <c r="D2293" s="1" t="str">
        <f>_xlfn.XLOOKUP(A2293,bank_source_transactions__1[transaction_id],bank_source_transactions__1[transaction_status])</f>
        <v>SUCCESS</v>
      </c>
      <c r="E2293" s="1" t="str">
        <f>_xlfn.XLOOKUP(A2293,Processed_data!A:A,Processed_data!G:G)</f>
        <v>SUCCESS</v>
      </c>
      <c r="F2293" s="1">
        <f>COUNTIF(bank_processed_transactions[transaction_id],A2293)</f>
        <v>1</v>
      </c>
      <c r="G2293" s="1" t="str">
        <f t="shared" si="350"/>
        <v>found</v>
      </c>
      <c r="H2293" s="1" t="str">
        <f t="shared" si="351"/>
        <v>Not Duplicate</v>
      </c>
      <c r="I2293" s="1" t="str">
        <f t="shared" si="352"/>
        <v>match</v>
      </c>
      <c r="J2293" s="1" t="str">
        <f t="shared" si="353"/>
        <v>match</v>
      </c>
      <c r="K2293" s="1">
        <f t="shared" si="354"/>
        <v>0</v>
      </c>
      <c r="L2293" s="2">
        <f>IF(F2293=0,"not processed",_xlfn.MINIFS(Processed_data!H:H,Processed_data!A:A,A2293))</f>
        <v>46109</v>
      </c>
      <c r="M2293" s="1">
        <f>IF(F2293=0,"not processed",ABS(bank_source_transactions__1[[#This Row],[transaction_date]]-Reconciliation!L2293))</f>
        <v>0</v>
      </c>
      <c r="N2293" s="1" t="str" cm="1">
        <f t="array" ref="N2293">_xlfn.IFS(M2293="not Processed", "Not Processed",M2293&gt;2,"SLA Breached",M2293&lt;=2,"Within SLA")</f>
        <v>Within SLA</v>
      </c>
      <c r="O2293" s="1" t="str">
        <f>_xlfn.XLOOKUP(A2293,Source_data!A:A,Source_data!D:D)</f>
        <v>CARD</v>
      </c>
      <c r="P2293" s="1">
        <f t="shared" si="355"/>
        <v>0</v>
      </c>
      <c r="Q2293" s="1">
        <f t="shared" si="356"/>
        <v>0</v>
      </c>
      <c r="R2293" s="1">
        <f t="shared" si="357"/>
        <v>0</v>
      </c>
      <c r="S2293" s="1">
        <f t="shared" si="358"/>
        <v>0</v>
      </c>
      <c r="T2293" s="1">
        <f t="shared" si="359"/>
        <v>0</v>
      </c>
      <c r="U2293" s="1" t="str">
        <f>_xlfn.XLOOKUP(Table3[[#This Row],[Transaction ID]],Source_data!A:A,Source_data!E:E)</f>
        <v>Hyderabad</v>
      </c>
      <c r="V2293" s="1">
        <f>_xlfn.IFNA(_xlfn.XLOOKUP(A2293,bank_processed_transactions[transaction_id],bank_processed_transactions[processing_minutes]),"")</f>
        <v>11.7</v>
      </c>
      <c r="W2293" s="31">
        <f>_xlfn.XLOOKUP(A2293,Source_data!A:A,Source_data!B:B)</f>
        <v>46109</v>
      </c>
    </row>
    <row r="2294" spans="1:23" x14ac:dyDescent="0.3">
      <c r="A2294" s="3" t="s">
        <v>325</v>
      </c>
      <c r="B2294" s="1">
        <f>_xlfn.XLOOKUP(A2294,bank_source_transactions__1[transaction_id],bank_source_transactions__1[amount_inr])</f>
        <v>8349.82</v>
      </c>
      <c r="C2294" s="1">
        <f>_xlfn.XLOOKUP(A2294,Processed_data!A:A,Processed_data!F:F)</f>
        <v>8349.82</v>
      </c>
      <c r="D2294" s="1" t="str">
        <f>_xlfn.XLOOKUP(A2294,bank_source_transactions__1[transaction_id],bank_source_transactions__1[transaction_status])</f>
        <v>SUCCESS</v>
      </c>
      <c r="E2294" s="1" t="str">
        <f>_xlfn.XLOOKUP(A2294,Processed_data!A:A,Processed_data!G:G)</f>
        <v>SUCCESS</v>
      </c>
      <c r="F2294" s="1">
        <f>COUNTIF(bank_processed_transactions[transaction_id],A2294)</f>
        <v>1</v>
      </c>
      <c r="G2294" s="1" t="str">
        <f t="shared" si="350"/>
        <v>found</v>
      </c>
      <c r="H2294" s="1" t="str">
        <f t="shared" si="351"/>
        <v>Not Duplicate</v>
      </c>
      <c r="I2294" s="1" t="str">
        <f t="shared" si="352"/>
        <v>match</v>
      </c>
      <c r="J2294" s="1" t="str">
        <f t="shared" si="353"/>
        <v>match</v>
      </c>
      <c r="K2294" s="1">
        <f t="shared" si="354"/>
        <v>0</v>
      </c>
      <c r="L2294" s="2">
        <f>IF(F2294=0,"not processed",_xlfn.MINIFS(Processed_data!H:H,Processed_data!A:A,A2294))</f>
        <v>46086</v>
      </c>
      <c r="M2294" s="1">
        <f>IF(F2294=0,"not processed",ABS(bank_source_transactions__1[[#This Row],[transaction_date]]-Reconciliation!L2294))</f>
        <v>1</v>
      </c>
      <c r="N2294" s="1" t="str" cm="1">
        <f t="array" ref="N2294">_xlfn.IFS(M2294="not Processed", "Not Processed",M2294&gt;2,"SLA Breached",M2294&lt;=2,"Within SLA")</f>
        <v>Within SLA</v>
      </c>
      <c r="O2294" s="1" t="str">
        <f>_xlfn.XLOOKUP(A2294,Source_data!A:A,Source_data!D:D)</f>
        <v>IMPS</v>
      </c>
      <c r="P2294" s="1">
        <f t="shared" si="355"/>
        <v>0</v>
      </c>
      <c r="Q2294" s="1">
        <f t="shared" si="356"/>
        <v>0</v>
      </c>
      <c r="R2294" s="1">
        <f t="shared" si="357"/>
        <v>0</v>
      </c>
      <c r="S2294" s="1">
        <f t="shared" si="358"/>
        <v>0</v>
      </c>
      <c r="T2294" s="1">
        <f t="shared" si="359"/>
        <v>0</v>
      </c>
      <c r="U2294" s="1" t="str">
        <f>_xlfn.XLOOKUP(Table3[[#This Row],[Transaction ID]],Source_data!A:A,Source_data!E:E)</f>
        <v>Mumbai</v>
      </c>
      <c r="V2294" s="1">
        <f>_xlfn.IFNA(_xlfn.XLOOKUP(A2294,bank_processed_transactions[transaction_id],bank_processed_transactions[processing_minutes]),"")</f>
        <v>4</v>
      </c>
      <c r="W2294" s="31">
        <f>_xlfn.XLOOKUP(A2294,Source_data!A:A,Source_data!B:B)</f>
        <v>46085</v>
      </c>
    </row>
    <row r="2295" spans="1:23" x14ac:dyDescent="0.3">
      <c r="A2295" s="4" t="s">
        <v>2785</v>
      </c>
      <c r="B2295" s="1">
        <f>_xlfn.XLOOKUP(A2295,bank_source_transactions__1[transaction_id],bank_source_transactions__1[amount_inr])</f>
        <v>17726.349999999999</v>
      </c>
      <c r="C2295" s="1">
        <f>_xlfn.XLOOKUP(A2295,Processed_data!A:A,Processed_data!F:F)</f>
        <v>17726.349999999999</v>
      </c>
      <c r="D2295" s="1" t="str">
        <f>_xlfn.XLOOKUP(A2295,bank_source_transactions__1[transaction_id],bank_source_transactions__1[transaction_status])</f>
        <v>SUCCESS</v>
      </c>
      <c r="E2295" s="1" t="str">
        <f>_xlfn.XLOOKUP(A2295,Processed_data!A:A,Processed_data!G:G)</f>
        <v>SUCCESS</v>
      </c>
      <c r="F2295" s="1">
        <f>COUNTIF(bank_processed_transactions[transaction_id],A2295)</f>
        <v>1</v>
      </c>
      <c r="G2295" s="1" t="str">
        <f t="shared" si="350"/>
        <v>found</v>
      </c>
      <c r="H2295" s="1" t="str">
        <f t="shared" si="351"/>
        <v>Not Duplicate</v>
      </c>
      <c r="I2295" s="1" t="str">
        <f t="shared" si="352"/>
        <v>match</v>
      </c>
      <c r="J2295" s="1" t="str">
        <f t="shared" si="353"/>
        <v>match</v>
      </c>
      <c r="K2295" s="1">
        <f t="shared" si="354"/>
        <v>0</v>
      </c>
      <c r="L2295" s="2">
        <f>IF(F2295=0,"not processed",_xlfn.MINIFS(Processed_data!H:H,Processed_data!A:A,A2295))</f>
        <v>46077</v>
      </c>
      <c r="M2295" s="1">
        <f>IF(F2295=0,"not processed",ABS(bank_source_transactions__1[[#This Row],[transaction_date]]-Reconciliation!L2295))</f>
        <v>5</v>
      </c>
      <c r="N2295" s="1" t="str" cm="1">
        <f t="array" ref="N2295">_xlfn.IFS(M2295="not Processed", "Not Processed",M2295&gt;2,"SLA Breached",M2295&lt;=2,"Within SLA")</f>
        <v>SLA Breached</v>
      </c>
      <c r="O2295" s="1" t="str">
        <f>_xlfn.XLOOKUP(A2295,Source_data!A:A,Source_data!D:D)</f>
        <v>UPI</v>
      </c>
      <c r="P2295" s="1">
        <f t="shared" si="355"/>
        <v>0</v>
      </c>
      <c r="Q2295" s="1">
        <f t="shared" si="356"/>
        <v>0</v>
      </c>
      <c r="R2295" s="1">
        <f t="shared" si="357"/>
        <v>0</v>
      </c>
      <c r="S2295" s="1">
        <f t="shared" si="358"/>
        <v>0</v>
      </c>
      <c r="T2295" s="1">
        <f t="shared" si="359"/>
        <v>1</v>
      </c>
      <c r="U2295" s="1" t="str">
        <f>_xlfn.XLOOKUP(Table3[[#This Row],[Transaction ID]],Source_data!A:A,Source_data!E:E)</f>
        <v>Hyderabad</v>
      </c>
      <c r="V2295" s="1">
        <f>_xlfn.IFNA(_xlfn.XLOOKUP(A2295,bank_processed_transactions[transaction_id],bank_processed_transactions[processing_minutes]),"")</f>
        <v>13</v>
      </c>
      <c r="W2295" s="31">
        <f>_xlfn.XLOOKUP(A2295,Source_data!A:A,Source_data!B:B)</f>
        <v>46072</v>
      </c>
    </row>
    <row r="2296" spans="1:23" x14ac:dyDescent="0.3">
      <c r="A2296" s="3" t="s">
        <v>1272</v>
      </c>
      <c r="B2296" s="1">
        <f>_xlfn.XLOOKUP(A2296,bank_source_transactions__1[transaction_id],bank_source_transactions__1[amount_inr])</f>
        <v>44153.57</v>
      </c>
      <c r="C2296" s="1">
        <f>_xlfn.XLOOKUP(A2296,Processed_data!A:A,Processed_data!F:F)</f>
        <v>44153.57</v>
      </c>
      <c r="D2296" s="1" t="str">
        <f>_xlfn.XLOOKUP(A2296,bank_source_transactions__1[transaction_id],bank_source_transactions__1[transaction_status])</f>
        <v>SUCCESS</v>
      </c>
      <c r="E2296" s="1" t="str">
        <f>_xlfn.XLOOKUP(A2296,Processed_data!A:A,Processed_data!G:G)</f>
        <v>SUCCESS</v>
      </c>
      <c r="F2296" s="1">
        <f>COUNTIF(bank_processed_transactions[transaction_id],A2296)</f>
        <v>1</v>
      </c>
      <c r="G2296" s="1" t="str">
        <f t="shared" si="350"/>
        <v>found</v>
      </c>
      <c r="H2296" s="1" t="str">
        <f t="shared" si="351"/>
        <v>Not Duplicate</v>
      </c>
      <c r="I2296" s="1" t="str">
        <f t="shared" si="352"/>
        <v>match</v>
      </c>
      <c r="J2296" s="1" t="str">
        <f t="shared" si="353"/>
        <v>match</v>
      </c>
      <c r="K2296" s="1">
        <f t="shared" si="354"/>
        <v>0</v>
      </c>
      <c r="L2296" s="2">
        <f>IF(F2296=0,"not processed",_xlfn.MINIFS(Processed_data!H:H,Processed_data!A:A,A2296))</f>
        <v>46092</v>
      </c>
      <c r="M2296" s="1">
        <f>IF(F2296=0,"not processed",ABS(bank_source_transactions__1[[#This Row],[transaction_date]]-Reconciliation!L2296))</f>
        <v>1</v>
      </c>
      <c r="N2296" s="1" t="str" cm="1">
        <f t="array" ref="N2296">_xlfn.IFS(M2296="not Processed", "Not Processed",M2296&gt;2,"SLA Breached",M2296&lt;=2,"Within SLA")</f>
        <v>Within SLA</v>
      </c>
      <c r="O2296" s="1" t="str">
        <f>_xlfn.XLOOKUP(A2296,Source_data!A:A,Source_data!D:D)</f>
        <v>UPI</v>
      </c>
      <c r="P2296" s="1">
        <f t="shared" si="355"/>
        <v>0</v>
      </c>
      <c r="Q2296" s="1">
        <f t="shared" si="356"/>
        <v>0</v>
      </c>
      <c r="R2296" s="1">
        <f t="shared" si="357"/>
        <v>0</v>
      </c>
      <c r="S2296" s="1">
        <f t="shared" si="358"/>
        <v>0</v>
      </c>
      <c r="T2296" s="1">
        <f t="shared" si="359"/>
        <v>0</v>
      </c>
      <c r="U2296" s="1" t="str">
        <f>_xlfn.XLOOKUP(Table3[[#This Row],[Transaction ID]],Source_data!A:A,Source_data!E:E)</f>
        <v>Hyderabad</v>
      </c>
      <c r="V2296" s="1">
        <f>_xlfn.IFNA(_xlfn.XLOOKUP(A2296,bank_processed_transactions[transaction_id],bank_processed_transactions[processing_minutes]),"")</f>
        <v>14.9</v>
      </c>
      <c r="W2296" s="31">
        <f>_xlfn.XLOOKUP(A2296,Source_data!A:A,Source_data!B:B)</f>
        <v>46091</v>
      </c>
    </row>
    <row r="2297" spans="1:23" x14ac:dyDescent="0.3">
      <c r="A2297" s="4" t="s">
        <v>3301</v>
      </c>
      <c r="B2297" s="1">
        <f>_xlfn.XLOOKUP(A2297,bank_source_transactions__1[transaction_id],bank_source_transactions__1[amount_inr])</f>
        <v>714.62</v>
      </c>
      <c r="C2297" s="1">
        <f>_xlfn.XLOOKUP(A2297,Processed_data!A:A,Processed_data!F:F)</f>
        <v>714.62</v>
      </c>
      <c r="D2297" s="1" t="str">
        <f>_xlfn.XLOOKUP(A2297,bank_source_transactions__1[transaction_id],bank_source_transactions__1[transaction_status])</f>
        <v>SUCCESS</v>
      </c>
      <c r="E2297" s="1" t="str">
        <f>_xlfn.XLOOKUP(A2297,Processed_data!A:A,Processed_data!G:G)</f>
        <v>SUCCESS</v>
      </c>
      <c r="F2297" s="1">
        <f>COUNTIF(bank_processed_transactions[transaction_id],A2297)</f>
        <v>1</v>
      </c>
      <c r="G2297" s="1" t="str">
        <f t="shared" si="350"/>
        <v>found</v>
      </c>
      <c r="H2297" s="1" t="str">
        <f t="shared" si="351"/>
        <v>Not Duplicate</v>
      </c>
      <c r="I2297" s="1" t="str">
        <f t="shared" si="352"/>
        <v>match</v>
      </c>
      <c r="J2297" s="1" t="str">
        <f t="shared" si="353"/>
        <v>match</v>
      </c>
      <c r="K2297" s="1">
        <f t="shared" si="354"/>
        <v>0</v>
      </c>
      <c r="L2297" s="2">
        <f>IF(F2297=0,"not processed",_xlfn.MINIFS(Processed_data!H:H,Processed_data!A:A,A2297))</f>
        <v>46110</v>
      </c>
      <c r="M2297" s="1">
        <f>IF(F2297=0,"not processed",ABS(bank_source_transactions__1[[#This Row],[transaction_date]]-Reconciliation!L2297))</f>
        <v>2</v>
      </c>
      <c r="N2297" s="1" t="str" cm="1">
        <f t="array" ref="N2297">_xlfn.IFS(M2297="not Processed", "Not Processed",M2297&gt;2,"SLA Breached",M2297&lt;=2,"Within SLA")</f>
        <v>Within SLA</v>
      </c>
      <c r="O2297" s="1" t="str">
        <f>_xlfn.XLOOKUP(A2297,Source_data!A:A,Source_data!D:D)</f>
        <v>UPI</v>
      </c>
      <c r="P2297" s="1">
        <f t="shared" si="355"/>
        <v>0</v>
      </c>
      <c r="Q2297" s="1">
        <f t="shared" si="356"/>
        <v>0</v>
      </c>
      <c r="R2297" s="1">
        <f t="shared" si="357"/>
        <v>0</v>
      </c>
      <c r="S2297" s="1">
        <f t="shared" si="358"/>
        <v>0</v>
      </c>
      <c r="T2297" s="1">
        <f t="shared" si="359"/>
        <v>0</v>
      </c>
      <c r="U2297" s="1" t="str">
        <f>_xlfn.XLOOKUP(Table3[[#This Row],[Transaction ID]],Source_data!A:A,Source_data!E:E)</f>
        <v>Bengaluru</v>
      </c>
      <c r="V2297" s="1">
        <f>_xlfn.IFNA(_xlfn.XLOOKUP(A2297,bank_processed_transactions[transaction_id],bank_processed_transactions[processing_minutes]),"")</f>
        <v>28.4</v>
      </c>
      <c r="W2297" s="31">
        <f>_xlfn.XLOOKUP(A2297,Source_data!A:A,Source_data!B:B)</f>
        <v>46108</v>
      </c>
    </row>
    <row r="2298" spans="1:23" x14ac:dyDescent="0.3">
      <c r="A2298" s="3" t="s">
        <v>3831</v>
      </c>
      <c r="B2298" s="1">
        <f>_xlfn.XLOOKUP(A2298,bank_source_transactions__1[transaction_id],bank_source_transactions__1[amount_inr])</f>
        <v>5081.12</v>
      </c>
      <c r="C2298" s="1">
        <f>_xlfn.XLOOKUP(A2298,Processed_data!A:A,Processed_data!F:F)</f>
        <v>5081.12</v>
      </c>
      <c r="D2298" s="1" t="str">
        <f>_xlfn.XLOOKUP(A2298,bank_source_transactions__1[transaction_id],bank_source_transactions__1[transaction_status])</f>
        <v>SUCCESS</v>
      </c>
      <c r="E2298" s="1" t="str">
        <f>_xlfn.XLOOKUP(A2298,Processed_data!A:A,Processed_data!G:G)</f>
        <v>SUCCESS</v>
      </c>
      <c r="F2298" s="1">
        <f>COUNTIF(bank_processed_transactions[transaction_id],A2298)</f>
        <v>1</v>
      </c>
      <c r="G2298" s="1" t="str">
        <f t="shared" si="350"/>
        <v>found</v>
      </c>
      <c r="H2298" s="1" t="str">
        <f t="shared" si="351"/>
        <v>Not Duplicate</v>
      </c>
      <c r="I2298" s="1" t="str">
        <f t="shared" si="352"/>
        <v>match</v>
      </c>
      <c r="J2298" s="1" t="str">
        <f t="shared" si="353"/>
        <v>match</v>
      </c>
      <c r="K2298" s="1">
        <f t="shared" si="354"/>
        <v>0</v>
      </c>
      <c r="L2298" s="2">
        <f>IF(F2298=0,"not processed",_xlfn.MINIFS(Processed_data!H:H,Processed_data!A:A,A2298))</f>
        <v>46045</v>
      </c>
      <c r="M2298" s="1">
        <f>IF(F2298=0,"not processed",ABS(bank_source_transactions__1[[#This Row],[transaction_date]]-Reconciliation!L2298))</f>
        <v>5</v>
      </c>
      <c r="N2298" s="1" t="str" cm="1">
        <f t="array" ref="N2298">_xlfn.IFS(M2298="not Processed", "Not Processed",M2298&gt;2,"SLA Breached",M2298&lt;=2,"Within SLA")</f>
        <v>SLA Breached</v>
      </c>
      <c r="O2298" s="1" t="str">
        <f>_xlfn.XLOOKUP(A2298,Source_data!A:A,Source_data!D:D)</f>
        <v>NEFT</v>
      </c>
      <c r="P2298" s="1">
        <f t="shared" si="355"/>
        <v>0</v>
      </c>
      <c r="Q2298" s="1">
        <f t="shared" si="356"/>
        <v>0</v>
      </c>
      <c r="R2298" s="1">
        <f t="shared" si="357"/>
        <v>0</v>
      </c>
      <c r="S2298" s="1">
        <f t="shared" si="358"/>
        <v>0</v>
      </c>
      <c r="T2298" s="1">
        <f t="shared" si="359"/>
        <v>1</v>
      </c>
      <c r="U2298" s="1" t="str">
        <f>_xlfn.XLOOKUP(Table3[[#This Row],[Transaction ID]],Source_data!A:A,Source_data!E:E)</f>
        <v>Bengaluru</v>
      </c>
      <c r="V2298" s="1">
        <f>_xlfn.IFNA(_xlfn.XLOOKUP(A2298,bank_processed_transactions[transaction_id],bank_processed_transactions[processing_minutes]),"")</f>
        <v>14.1</v>
      </c>
      <c r="W2298" s="31">
        <f>_xlfn.XLOOKUP(A2298,Source_data!A:A,Source_data!B:B)</f>
        <v>46040</v>
      </c>
    </row>
    <row r="2299" spans="1:23" x14ac:dyDescent="0.3">
      <c r="A2299" s="4" t="s">
        <v>3768</v>
      </c>
      <c r="B2299" s="1">
        <f>_xlfn.XLOOKUP(A2299,bank_source_transactions__1[transaction_id],bank_source_transactions__1[amount_inr])</f>
        <v>1501.63</v>
      </c>
      <c r="C2299" s="1">
        <f>_xlfn.XLOOKUP(A2299,Processed_data!A:A,Processed_data!F:F)</f>
        <v>1501.63</v>
      </c>
      <c r="D2299" s="1" t="str">
        <f>_xlfn.XLOOKUP(A2299,bank_source_transactions__1[transaction_id],bank_source_transactions__1[transaction_status])</f>
        <v>FAILED</v>
      </c>
      <c r="E2299" s="1" t="str">
        <f>_xlfn.XLOOKUP(A2299,Processed_data!A:A,Processed_data!G:G)</f>
        <v>FAILED</v>
      </c>
      <c r="F2299" s="1">
        <f>COUNTIF(bank_processed_transactions[transaction_id],A2299)</f>
        <v>1</v>
      </c>
      <c r="G2299" s="1" t="str">
        <f t="shared" si="350"/>
        <v>found</v>
      </c>
      <c r="H2299" s="1" t="str">
        <f t="shared" si="351"/>
        <v>Not Duplicate</v>
      </c>
      <c r="I2299" s="1" t="str">
        <f t="shared" si="352"/>
        <v>match</v>
      </c>
      <c r="J2299" s="1" t="str">
        <f t="shared" si="353"/>
        <v>match</v>
      </c>
      <c r="K2299" s="1">
        <f t="shared" si="354"/>
        <v>0</v>
      </c>
      <c r="L2299" s="2">
        <f>IF(F2299=0,"not processed",_xlfn.MINIFS(Processed_data!H:H,Processed_data!A:A,A2299))</f>
        <v>46100</v>
      </c>
      <c r="M2299" s="1">
        <f>IF(F2299=0,"not processed",ABS(bank_source_transactions__1[[#This Row],[transaction_date]]-Reconciliation!L2299))</f>
        <v>2</v>
      </c>
      <c r="N2299" s="1" t="str" cm="1">
        <f t="array" ref="N2299">_xlfn.IFS(M2299="not Processed", "Not Processed",M2299&gt;2,"SLA Breached",M2299&lt;=2,"Within SLA")</f>
        <v>Within SLA</v>
      </c>
      <c r="O2299" s="1" t="str">
        <f>_xlfn.XLOOKUP(A2299,Source_data!A:A,Source_data!D:D)</f>
        <v>IMPS</v>
      </c>
      <c r="P2299" s="1">
        <f t="shared" si="355"/>
        <v>0</v>
      </c>
      <c r="Q2299" s="1">
        <f t="shared" si="356"/>
        <v>0</v>
      </c>
      <c r="R2299" s="1">
        <f t="shared" si="357"/>
        <v>0</v>
      </c>
      <c r="S2299" s="1">
        <f t="shared" si="358"/>
        <v>0</v>
      </c>
      <c r="T2299" s="1">
        <f t="shared" si="359"/>
        <v>0</v>
      </c>
      <c r="U2299" s="1" t="str">
        <f>_xlfn.XLOOKUP(Table3[[#This Row],[Transaction ID]],Source_data!A:A,Source_data!E:E)</f>
        <v>Pune</v>
      </c>
      <c r="V2299" s="1">
        <f>_xlfn.IFNA(_xlfn.XLOOKUP(A2299,bank_processed_transactions[transaction_id],bank_processed_transactions[processing_minutes]),"")</f>
        <v>30.6</v>
      </c>
      <c r="W2299" s="31">
        <f>_xlfn.XLOOKUP(A2299,Source_data!A:A,Source_data!B:B)</f>
        <v>46098</v>
      </c>
    </row>
    <row r="2300" spans="1:23" x14ac:dyDescent="0.3">
      <c r="A2300" s="3" t="s">
        <v>206</v>
      </c>
      <c r="B2300" s="1">
        <f>_xlfn.XLOOKUP(A2300,bank_source_transactions__1[transaction_id],bank_source_transactions__1[amount_inr])</f>
        <v>765.48</v>
      </c>
      <c r="C2300" s="1">
        <f>_xlfn.XLOOKUP(A2300,Processed_data!A:A,Processed_data!F:F)</f>
        <v>765.48</v>
      </c>
      <c r="D2300" s="1" t="str">
        <f>_xlfn.XLOOKUP(A2300,bank_source_transactions__1[transaction_id],bank_source_transactions__1[transaction_status])</f>
        <v>SUCCESS</v>
      </c>
      <c r="E2300" s="1" t="str">
        <f>_xlfn.XLOOKUP(A2300,Processed_data!A:A,Processed_data!G:G)</f>
        <v>SUCCESS</v>
      </c>
      <c r="F2300" s="1">
        <f>COUNTIF(bank_processed_transactions[transaction_id],A2300)</f>
        <v>1</v>
      </c>
      <c r="G2300" s="1" t="str">
        <f t="shared" si="350"/>
        <v>found</v>
      </c>
      <c r="H2300" s="1" t="str">
        <f t="shared" si="351"/>
        <v>Not Duplicate</v>
      </c>
      <c r="I2300" s="1" t="str">
        <f t="shared" si="352"/>
        <v>match</v>
      </c>
      <c r="J2300" s="1" t="str">
        <f t="shared" si="353"/>
        <v>match</v>
      </c>
      <c r="K2300" s="1">
        <f t="shared" si="354"/>
        <v>0</v>
      </c>
      <c r="L2300" s="2">
        <f>IF(F2300=0,"not processed",_xlfn.MINIFS(Processed_data!H:H,Processed_data!A:A,A2300))</f>
        <v>46107</v>
      </c>
      <c r="M2300" s="1">
        <f>IF(F2300=0,"not processed",ABS(bank_source_transactions__1[[#This Row],[transaction_date]]-Reconciliation!L2300))</f>
        <v>5</v>
      </c>
      <c r="N2300" s="1" t="str" cm="1">
        <f t="array" ref="N2300">_xlfn.IFS(M2300="not Processed", "Not Processed",M2300&gt;2,"SLA Breached",M2300&lt;=2,"Within SLA")</f>
        <v>SLA Breached</v>
      </c>
      <c r="O2300" s="1" t="str">
        <f>_xlfn.XLOOKUP(A2300,Source_data!A:A,Source_data!D:D)</f>
        <v>NEFT</v>
      </c>
      <c r="P2300" s="1">
        <f t="shared" si="355"/>
        <v>0</v>
      </c>
      <c r="Q2300" s="1">
        <f t="shared" si="356"/>
        <v>0</v>
      </c>
      <c r="R2300" s="1">
        <f t="shared" si="357"/>
        <v>0</v>
      </c>
      <c r="S2300" s="1">
        <f t="shared" si="358"/>
        <v>0</v>
      </c>
      <c r="T2300" s="1">
        <f t="shared" si="359"/>
        <v>1</v>
      </c>
      <c r="U2300" s="1" t="str">
        <f>_xlfn.XLOOKUP(Table3[[#This Row],[Transaction ID]],Source_data!A:A,Source_data!E:E)</f>
        <v>Bengaluru</v>
      </c>
      <c r="V2300" s="1">
        <f>_xlfn.IFNA(_xlfn.XLOOKUP(A2300,bank_processed_transactions[transaction_id],bank_processed_transactions[processing_minutes]),"")</f>
        <v>23.3</v>
      </c>
      <c r="W2300" s="31">
        <f>_xlfn.XLOOKUP(A2300,Source_data!A:A,Source_data!B:B)</f>
        <v>46102</v>
      </c>
    </row>
    <row r="2301" spans="1:23" x14ac:dyDescent="0.3">
      <c r="A2301" s="4" t="s">
        <v>1210</v>
      </c>
      <c r="B2301" s="1">
        <f>_xlfn.XLOOKUP(A2301,bank_source_transactions__1[transaction_id],bank_source_transactions__1[amount_inr])</f>
        <v>13774.92</v>
      </c>
      <c r="C2301" s="1">
        <f>_xlfn.XLOOKUP(A2301,Processed_data!A:A,Processed_data!F:F)</f>
        <v>13774.92</v>
      </c>
      <c r="D2301" s="1" t="str">
        <f>_xlfn.XLOOKUP(A2301,bank_source_transactions__1[transaction_id],bank_source_transactions__1[transaction_status])</f>
        <v>SUCCESS</v>
      </c>
      <c r="E2301" s="1" t="str">
        <f>_xlfn.XLOOKUP(A2301,Processed_data!A:A,Processed_data!G:G)</f>
        <v>SUCCESS</v>
      </c>
      <c r="F2301" s="1">
        <f>COUNTIF(bank_processed_transactions[transaction_id],A2301)</f>
        <v>1</v>
      </c>
      <c r="G2301" s="1" t="str">
        <f t="shared" si="350"/>
        <v>found</v>
      </c>
      <c r="H2301" s="1" t="str">
        <f t="shared" si="351"/>
        <v>Not Duplicate</v>
      </c>
      <c r="I2301" s="1" t="str">
        <f t="shared" si="352"/>
        <v>match</v>
      </c>
      <c r="J2301" s="1" t="str">
        <f t="shared" si="353"/>
        <v>match</v>
      </c>
      <c r="K2301" s="1">
        <f t="shared" si="354"/>
        <v>0</v>
      </c>
      <c r="L2301" s="2">
        <f>IF(F2301=0,"not processed",_xlfn.MINIFS(Processed_data!H:H,Processed_data!A:A,A2301))</f>
        <v>46105</v>
      </c>
      <c r="M2301" s="1">
        <f>IF(F2301=0,"not processed",ABS(bank_source_transactions__1[[#This Row],[transaction_date]]-Reconciliation!L2301))</f>
        <v>1</v>
      </c>
      <c r="N2301" s="1" t="str" cm="1">
        <f t="array" ref="N2301">_xlfn.IFS(M2301="not Processed", "Not Processed",M2301&gt;2,"SLA Breached",M2301&lt;=2,"Within SLA")</f>
        <v>Within SLA</v>
      </c>
      <c r="O2301" s="1" t="str">
        <f>_xlfn.XLOOKUP(A2301,Source_data!A:A,Source_data!D:D)</f>
        <v>UPI</v>
      </c>
      <c r="P2301" s="1">
        <f t="shared" si="355"/>
        <v>0</v>
      </c>
      <c r="Q2301" s="1">
        <f t="shared" si="356"/>
        <v>0</v>
      </c>
      <c r="R2301" s="1">
        <f t="shared" si="357"/>
        <v>0</v>
      </c>
      <c r="S2301" s="1">
        <f t="shared" si="358"/>
        <v>0</v>
      </c>
      <c r="T2301" s="1">
        <f t="shared" si="359"/>
        <v>0</v>
      </c>
      <c r="U2301" s="1" t="str">
        <f>_xlfn.XLOOKUP(Table3[[#This Row],[Transaction ID]],Source_data!A:A,Source_data!E:E)</f>
        <v>Pune</v>
      </c>
      <c r="V2301" s="1">
        <f>_xlfn.IFNA(_xlfn.XLOOKUP(A2301,bank_processed_transactions[transaction_id],bank_processed_transactions[processing_minutes]),"")</f>
        <v>17.100000000000001</v>
      </c>
      <c r="W2301" s="31">
        <f>_xlfn.XLOOKUP(A2301,Source_data!A:A,Source_data!B:B)</f>
        <v>46104</v>
      </c>
    </row>
    <row r="2302" spans="1:23" x14ac:dyDescent="0.3">
      <c r="A2302" s="3" t="s">
        <v>2054</v>
      </c>
      <c r="B2302" s="1">
        <f>_xlfn.XLOOKUP(A2302,bank_source_transactions__1[transaction_id],bank_source_transactions__1[amount_inr])</f>
        <v>7953.51</v>
      </c>
      <c r="C2302" s="1">
        <f>_xlfn.XLOOKUP(A2302,Processed_data!A:A,Processed_data!F:F)</f>
        <v>7953.51</v>
      </c>
      <c r="D2302" s="1" t="str">
        <f>_xlfn.XLOOKUP(A2302,bank_source_transactions__1[transaction_id],bank_source_transactions__1[transaction_status])</f>
        <v>SUCCESS</v>
      </c>
      <c r="E2302" s="1" t="str">
        <f>_xlfn.XLOOKUP(A2302,Processed_data!A:A,Processed_data!G:G)</f>
        <v>SUCCESS</v>
      </c>
      <c r="F2302" s="1">
        <f>COUNTIF(bank_processed_transactions[transaction_id],A2302)</f>
        <v>1</v>
      </c>
      <c r="G2302" s="1" t="str">
        <f t="shared" si="350"/>
        <v>found</v>
      </c>
      <c r="H2302" s="1" t="str">
        <f t="shared" si="351"/>
        <v>Not Duplicate</v>
      </c>
      <c r="I2302" s="1" t="str">
        <f t="shared" si="352"/>
        <v>match</v>
      </c>
      <c r="J2302" s="1" t="str">
        <f t="shared" si="353"/>
        <v>match</v>
      </c>
      <c r="K2302" s="1">
        <f t="shared" si="354"/>
        <v>0</v>
      </c>
      <c r="L2302" s="2">
        <f>IF(F2302=0,"not processed",_xlfn.MINIFS(Processed_data!H:H,Processed_data!A:A,A2302))</f>
        <v>46051</v>
      </c>
      <c r="M2302" s="1">
        <f>IF(F2302=0,"not processed",ABS(bank_source_transactions__1[[#This Row],[transaction_date]]-Reconciliation!L2302))</f>
        <v>3</v>
      </c>
      <c r="N2302" s="1" t="str" cm="1">
        <f t="array" ref="N2302">_xlfn.IFS(M2302="not Processed", "Not Processed",M2302&gt;2,"SLA Breached",M2302&lt;=2,"Within SLA")</f>
        <v>SLA Breached</v>
      </c>
      <c r="O2302" s="1" t="str">
        <f>_xlfn.XLOOKUP(A2302,Source_data!A:A,Source_data!D:D)</f>
        <v>UPI</v>
      </c>
      <c r="P2302" s="1">
        <f t="shared" si="355"/>
        <v>0</v>
      </c>
      <c r="Q2302" s="1">
        <f t="shared" si="356"/>
        <v>0</v>
      </c>
      <c r="R2302" s="1">
        <f t="shared" si="357"/>
        <v>0</v>
      </c>
      <c r="S2302" s="1">
        <f t="shared" si="358"/>
        <v>0</v>
      </c>
      <c r="T2302" s="1">
        <f t="shared" si="359"/>
        <v>1</v>
      </c>
      <c r="U2302" s="1" t="str">
        <f>_xlfn.XLOOKUP(Table3[[#This Row],[Transaction ID]],Source_data!A:A,Source_data!E:E)</f>
        <v>Hyderabad</v>
      </c>
      <c r="V2302" s="1">
        <f>_xlfn.IFNA(_xlfn.XLOOKUP(A2302,bank_processed_transactions[transaction_id],bank_processed_transactions[processing_minutes]),"")</f>
        <v>41.6</v>
      </c>
      <c r="W2302" s="31">
        <f>_xlfn.XLOOKUP(A2302,Source_data!A:A,Source_data!B:B)</f>
        <v>46048</v>
      </c>
    </row>
    <row r="2303" spans="1:23" x14ac:dyDescent="0.3">
      <c r="A2303" s="4" t="s">
        <v>2387</v>
      </c>
      <c r="B2303" s="1">
        <f>_xlfn.XLOOKUP(A2303,bank_source_transactions__1[transaction_id],bank_source_transactions__1[amount_inr])</f>
        <v>13946.36</v>
      </c>
      <c r="C2303" s="1">
        <f>_xlfn.XLOOKUP(A2303,Processed_data!A:A,Processed_data!F:F)</f>
        <v>13946.36</v>
      </c>
      <c r="D2303" s="1" t="str">
        <f>_xlfn.XLOOKUP(A2303,bank_source_transactions__1[transaction_id],bank_source_transactions__1[transaction_status])</f>
        <v>SUCCESS</v>
      </c>
      <c r="E2303" s="1" t="str">
        <f>_xlfn.XLOOKUP(A2303,Processed_data!A:A,Processed_data!G:G)</f>
        <v>FAILED</v>
      </c>
      <c r="F2303" s="1">
        <f>COUNTIF(bank_processed_transactions[transaction_id],A2303)</f>
        <v>1</v>
      </c>
      <c r="G2303" s="1" t="str">
        <f t="shared" si="350"/>
        <v>found</v>
      </c>
      <c r="H2303" s="1" t="str">
        <f t="shared" si="351"/>
        <v>Not Duplicate</v>
      </c>
      <c r="I2303" s="1" t="str">
        <f t="shared" si="352"/>
        <v>match</v>
      </c>
      <c r="J2303" s="1" t="str">
        <f t="shared" si="353"/>
        <v>mismatch</v>
      </c>
      <c r="K2303" s="1">
        <f t="shared" si="354"/>
        <v>0</v>
      </c>
      <c r="L2303" s="2">
        <f>IF(F2303=0,"not processed",_xlfn.MINIFS(Processed_data!H:H,Processed_data!A:A,A2303))</f>
        <v>46092</v>
      </c>
      <c r="M2303" s="1">
        <f>IF(F2303=0,"not processed",ABS(bank_source_transactions__1[[#This Row],[transaction_date]]-Reconciliation!L2303))</f>
        <v>0</v>
      </c>
      <c r="N2303" s="1" t="str" cm="1">
        <f t="array" ref="N2303">_xlfn.IFS(M2303="not Processed", "Not Processed",M2303&gt;2,"SLA Breached",M2303&lt;=2,"Within SLA")</f>
        <v>Within SLA</v>
      </c>
      <c r="O2303" s="1" t="str">
        <f>_xlfn.XLOOKUP(A2303,Source_data!A:A,Source_data!D:D)</f>
        <v>UPI</v>
      </c>
      <c r="P2303" s="1">
        <f t="shared" si="355"/>
        <v>0</v>
      </c>
      <c r="Q2303" s="1">
        <f t="shared" si="356"/>
        <v>0</v>
      </c>
      <c r="R2303" s="1">
        <f t="shared" si="357"/>
        <v>0</v>
      </c>
      <c r="S2303" s="1">
        <f t="shared" si="358"/>
        <v>1</v>
      </c>
      <c r="T2303" s="1">
        <f t="shared" si="359"/>
        <v>0</v>
      </c>
      <c r="U2303" s="1" t="str">
        <f>_xlfn.XLOOKUP(Table3[[#This Row],[Transaction ID]],Source_data!A:A,Source_data!E:E)</f>
        <v>Hyderabad</v>
      </c>
      <c r="V2303" s="1">
        <f>_xlfn.IFNA(_xlfn.XLOOKUP(A2303,bank_processed_transactions[transaction_id],bank_processed_transactions[processing_minutes]),"")</f>
        <v>43.4</v>
      </c>
      <c r="W2303" s="31">
        <f>_xlfn.XLOOKUP(A2303,Source_data!A:A,Source_data!B:B)</f>
        <v>46092</v>
      </c>
    </row>
    <row r="2304" spans="1:23" x14ac:dyDescent="0.3">
      <c r="A2304" s="3" t="s">
        <v>3063</v>
      </c>
      <c r="B2304" s="1">
        <f>_xlfn.XLOOKUP(A2304,bank_source_transactions__1[transaction_id],bank_source_transactions__1[amount_inr])</f>
        <v>9764.18</v>
      </c>
      <c r="C2304" s="1">
        <f>_xlfn.XLOOKUP(A2304,Processed_data!A:A,Processed_data!F:F)</f>
        <v>9764.18</v>
      </c>
      <c r="D2304" s="1" t="str">
        <f>_xlfn.XLOOKUP(A2304,bank_source_transactions__1[transaction_id],bank_source_transactions__1[transaction_status])</f>
        <v>SUCCESS</v>
      </c>
      <c r="E2304" s="1" t="str">
        <f>_xlfn.XLOOKUP(A2304,Processed_data!A:A,Processed_data!G:G)</f>
        <v>SUCCESS</v>
      </c>
      <c r="F2304" s="1">
        <f>COUNTIF(bank_processed_transactions[transaction_id],A2304)</f>
        <v>1</v>
      </c>
      <c r="G2304" s="1" t="str">
        <f t="shared" si="350"/>
        <v>found</v>
      </c>
      <c r="H2304" s="1" t="str">
        <f t="shared" si="351"/>
        <v>Not Duplicate</v>
      </c>
      <c r="I2304" s="1" t="str">
        <f t="shared" si="352"/>
        <v>match</v>
      </c>
      <c r="J2304" s="1" t="str">
        <f t="shared" si="353"/>
        <v>match</v>
      </c>
      <c r="K2304" s="1">
        <f t="shared" si="354"/>
        <v>0</v>
      </c>
      <c r="L2304" s="2">
        <f>IF(F2304=0,"not processed",_xlfn.MINIFS(Processed_data!H:H,Processed_data!A:A,A2304))</f>
        <v>46115</v>
      </c>
      <c r="M2304" s="1">
        <f>IF(F2304=0,"not processed",ABS(bank_source_transactions__1[[#This Row],[transaction_date]]-Reconciliation!L2304))</f>
        <v>3</v>
      </c>
      <c r="N2304" s="1" t="str" cm="1">
        <f t="array" ref="N2304">_xlfn.IFS(M2304="not Processed", "Not Processed",M2304&gt;2,"SLA Breached",M2304&lt;=2,"Within SLA")</f>
        <v>SLA Breached</v>
      </c>
      <c r="O2304" s="1" t="str">
        <f>_xlfn.XLOOKUP(A2304,Source_data!A:A,Source_data!D:D)</f>
        <v>IMPS</v>
      </c>
      <c r="P2304" s="1">
        <f t="shared" si="355"/>
        <v>0</v>
      </c>
      <c r="Q2304" s="1">
        <f t="shared" si="356"/>
        <v>0</v>
      </c>
      <c r="R2304" s="1">
        <f t="shared" si="357"/>
        <v>0</v>
      </c>
      <c r="S2304" s="1">
        <f t="shared" si="358"/>
        <v>0</v>
      </c>
      <c r="T2304" s="1">
        <f t="shared" si="359"/>
        <v>1</v>
      </c>
      <c r="U2304" s="1" t="str">
        <f>_xlfn.XLOOKUP(Table3[[#This Row],[Transaction ID]],Source_data!A:A,Source_data!E:E)</f>
        <v>Hyderabad</v>
      </c>
      <c r="V2304" s="1">
        <f>_xlfn.IFNA(_xlfn.XLOOKUP(A2304,bank_processed_transactions[transaction_id],bank_processed_transactions[processing_minutes]),"")</f>
        <v>19.100000000000001</v>
      </c>
      <c r="W2304" s="31">
        <f>_xlfn.XLOOKUP(A2304,Source_data!A:A,Source_data!B:B)</f>
        <v>46112</v>
      </c>
    </row>
    <row r="2305" spans="1:23" x14ac:dyDescent="0.3">
      <c r="A2305" s="4" t="s">
        <v>4270</v>
      </c>
      <c r="B2305" s="1">
        <f>_xlfn.XLOOKUP(A2305,bank_source_transactions__1[transaction_id],bank_source_transactions__1[amount_inr])</f>
        <v>4625.93</v>
      </c>
      <c r="C2305" s="1">
        <f>_xlfn.XLOOKUP(A2305,Processed_data!A:A,Processed_data!F:F)</f>
        <v>4625.93</v>
      </c>
      <c r="D2305" s="1" t="str">
        <f>_xlfn.XLOOKUP(A2305,bank_source_transactions__1[transaction_id],bank_source_transactions__1[transaction_status])</f>
        <v>SUCCESS</v>
      </c>
      <c r="E2305" s="1" t="str">
        <f>_xlfn.XLOOKUP(A2305,Processed_data!A:A,Processed_data!G:G)</f>
        <v>SUCCESS</v>
      </c>
      <c r="F2305" s="1">
        <f>COUNTIF(bank_processed_transactions[transaction_id],A2305)</f>
        <v>1</v>
      </c>
      <c r="G2305" s="1" t="str">
        <f t="shared" si="350"/>
        <v>found</v>
      </c>
      <c r="H2305" s="1" t="str">
        <f t="shared" si="351"/>
        <v>Not Duplicate</v>
      </c>
      <c r="I2305" s="1" t="str">
        <f t="shared" si="352"/>
        <v>match</v>
      </c>
      <c r="J2305" s="1" t="str">
        <f t="shared" si="353"/>
        <v>match</v>
      </c>
      <c r="K2305" s="1">
        <f t="shared" si="354"/>
        <v>0</v>
      </c>
      <c r="L2305" s="2">
        <f>IF(F2305=0,"not processed",_xlfn.MINIFS(Processed_data!H:H,Processed_data!A:A,A2305))</f>
        <v>46110</v>
      </c>
      <c r="M2305" s="1">
        <f>IF(F2305=0,"not processed",ABS(bank_source_transactions__1[[#This Row],[transaction_date]]-Reconciliation!L2305))</f>
        <v>3</v>
      </c>
      <c r="N2305" s="1" t="str" cm="1">
        <f t="array" ref="N2305">_xlfn.IFS(M2305="not Processed", "Not Processed",M2305&gt;2,"SLA Breached",M2305&lt;=2,"Within SLA")</f>
        <v>SLA Breached</v>
      </c>
      <c r="O2305" s="1" t="str">
        <f>_xlfn.XLOOKUP(A2305,Source_data!A:A,Source_data!D:D)</f>
        <v>NEFT</v>
      </c>
      <c r="P2305" s="1">
        <f t="shared" si="355"/>
        <v>0</v>
      </c>
      <c r="Q2305" s="1">
        <f t="shared" si="356"/>
        <v>0</v>
      </c>
      <c r="R2305" s="1">
        <f t="shared" si="357"/>
        <v>0</v>
      </c>
      <c r="S2305" s="1">
        <f t="shared" si="358"/>
        <v>0</v>
      </c>
      <c r="T2305" s="1">
        <f t="shared" si="359"/>
        <v>1</v>
      </c>
      <c r="U2305" s="1" t="str">
        <f>_xlfn.XLOOKUP(Table3[[#This Row],[Transaction ID]],Source_data!A:A,Source_data!E:E)</f>
        <v>Hyderabad</v>
      </c>
      <c r="V2305" s="1">
        <f>_xlfn.IFNA(_xlfn.XLOOKUP(A2305,bank_processed_transactions[transaction_id],bank_processed_transactions[processing_minutes]),"")</f>
        <v>23.1</v>
      </c>
      <c r="W2305" s="31">
        <f>_xlfn.XLOOKUP(A2305,Source_data!A:A,Source_data!B:B)</f>
        <v>46107</v>
      </c>
    </row>
    <row r="2306" spans="1:23" x14ac:dyDescent="0.3">
      <c r="A2306" s="3" t="s">
        <v>4914</v>
      </c>
      <c r="B2306" s="1">
        <f>_xlfn.XLOOKUP(A2306,bank_source_transactions__1[transaction_id],bank_source_transactions__1[amount_inr])</f>
        <v>18347.7</v>
      </c>
      <c r="C2306" s="1">
        <f>_xlfn.XLOOKUP(A2306,Processed_data!A:A,Processed_data!F:F)</f>
        <v>22017.24</v>
      </c>
      <c r="D2306" s="1" t="str">
        <f>_xlfn.XLOOKUP(A2306,bank_source_transactions__1[transaction_id],bank_source_transactions__1[transaction_status])</f>
        <v>SUCCESS</v>
      </c>
      <c r="E2306" s="1" t="str">
        <f>_xlfn.XLOOKUP(A2306,Processed_data!A:A,Processed_data!G:G)</f>
        <v>SUCCESS</v>
      </c>
      <c r="F2306" s="1">
        <f>COUNTIF(bank_processed_transactions[transaction_id],A2306)</f>
        <v>1</v>
      </c>
      <c r="G2306" s="1" t="str">
        <f t="shared" si="350"/>
        <v>found</v>
      </c>
      <c r="H2306" s="1" t="str">
        <f t="shared" si="351"/>
        <v>Not Duplicate</v>
      </c>
      <c r="I2306" s="1" t="str">
        <f t="shared" si="352"/>
        <v>mismatch</v>
      </c>
      <c r="J2306" s="1" t="str">
        <f t="shared" si="353"/>
        <v>match</v>
      </c>
      <c r="K2306" s="1">
        <f t="shared" si="354"/>
        <v>3669.5400000000009</v>
      </c>
      <c r="L2306" s="2">
        <f>IF(F2306=0,"not processed",_xlfn.MINIFS(Processed_data!H:H,Processed_data!A:A,A2306))</f>
        <v>46035</v>
      </c>
      <c r="M2306" s="1">
        <f>IF(F2306=0,"not processed",ABS(bank_source_transactions__1[[#This Row],[transaction_date]]-Reconciliation!L2306))</f>
        <v>3</v>
      </c>
      <c r="N2306" s="1" t="str" cm="1">
        <f t="array" ref="N2306">_xlfn.IFS(M2306="not Processed", "Not Processed",M2306&gt;2,"SLA Breached",M2306&lt;=2,"Within SLA")</f>
        <v>SLA Breached</v>
      </c>
      <c r="O2306" s="1" t="str">
        <f>_xlfn.XLOOKUP(A2306,Source_data!A:A,Source_data!D:D)</f>
        <v>CARD</v>
      </c>
      <c r="P2306" s="1">
        <f t="shared" si="355"/>
        <v>0</v>
      </c>
      <c r="Q2306" s="1">
        <f t="shared" si="356"/>
        <v>0</v>
      </c>
      <c r="R2306" s="1">
        <f t="shared" si="357"/>
        <v>1</v>
      </c>
      <c r="S2306" s="1">
        <f t="shared" si="358"/>
        <v>0</v>
      </c>
      <c r="T2306" s="1">
        <f t="shared" si="359"/>
        <v>1</v>
      </c>
      <c r="U2306" s="1" t="str">
        <f>_xlfn.XLOOKUP(Table3[[#This Row],[Transaction ID]],Source_data!A:A,Source_data!E:E)</f>
        <v>Hyderabad</v>
      </c>
      <c r="V2306" s="1">
        <f>_xlfn.IFNA(_xlfn.XLOOKUP(A2306,bank_processed_transactions[transaction_id],bank_processed_transactions[processing_minutes]),"")</f>
        <v>5.6</v>
      </c>
      <c r="W2306" s="31">
        <f>_xlfn.XLOOKUP(A2306,Source_data!A:A,Source_data!B:B)</f>
        <v>46032</v>
      </c>
    </row>
    <row r="2307" spans="1:23" x14ac:dyDescent="0.3">
      <c r="A2307" s="4" t="s">
        <v>2823</v>
      </c>
      <c r="B2307" s="1">
        <f>_xlfn.XLOOKUP(A2307,bank_source_transactions__1[transaction_id],bank_source_transactions__1[amount_inr])</f>
        <v>11787.25</v>
      </c>
      <c r="C2307" s="1">
        <f>_xlfn.XLOOKUP(A2307,Processed_data!A:A,Processed_data!F:F)</f>
        <v>11787.25</v>
      </c>
      <c r="D2307" s="1" t="str">
        <f>_xlfn.XLOOKUP(A2307,bank_source_transactions__1[transaction_id],bank_source_transactions__1[transaction_status])</f>
        <v>REVERSED</v>
      </c>
      <c r="E2307" s="1" t="str">
        <f>_xlfn.XLOOKUP(A2307,Processed_data!A:A,Processed_data!G:G)</f>
        <v>REVERSED</v>
      </c>
      <c r="F2307" s="1">
        <f>COUNTIF(bank_processed_transactions[transaction_id],A2307)</f>
        <v>1</v>
      </c>
      <c r="G2307" s="1" t="str">
        <f t="shared" ref="G2307:G2370" si="360">IF(F2307=0,"missing","found")</f>
        <v>found</v>
      </c>
      <c r="H2307" s="1" t="str">
        <f t="shared" ref="H2307:H2370" si="361">IF(F2307&gt;1,"Duplicate","Not Duplicate")</f>
        <v>Not Duplicate</v>
      </c>
      <c r="I2307" s="1" t="str">
        <f t="shared" ref="I2307:I2370" si="362">IF(F2307=0,"not processed",IF(B2307=C2307,"match","mismatch"))</f>
        <v>match</v>
      </c>
      <c r="J2307" s="1" t="str">
        <f t="shared" ref="J2307:J2370" si="363">IF(F2307=0,"not processed",IF(D2307=E2307,"match","mismatch"))</f>
        <v>match</v>
      </c>
      <c r="K2307" s="1">
        <f t="shared" ref="K2307:K2370" si="364">IF(F2307=0,"missing",ABS(B2307-C2307))</f>
        <v>0</v>
      </c>
      <c r="L2307" s="2">
        <f>IF(F2307=0,"not processed",_xlfn.MINIFS(Processed_data!H:H,Processed_data!A:A,A2307))</f>
        <v>46035</v>
      </c>
      <c r="M2307" s="1">
        <f>IF(F2307=0,"not processed",ABS(bank_source_transactions__1[[#This Row],[transaction_date]]-Reconciliation!L2307))</f>
        <v>0</v>
      </c>
      <c r="N2307" s="1" t="str" cm="1">
        <f t="array" ref="N2307">_xlfn.IFS(M2307="not Processed", "Not Processed",M2307&gt;2,"SLA Breached",M2307&lt;=2,"Within SLA")</f>
        <v>Within SLA</v>
      </c>
      <c r="O2307" s="1" t="str">
        <f>_xlfn.XLOOKUP(A2307,Source_data!A:A,Source_data!D:D)</f>
        <v>NEFT</v>
      </c>
      <c r="P2307" s="1">
        <f t="shared" ref="P2307:P2370" si="365">IF(G2307="missing",1,0)</f>
        <v>0</v>
      </c>
      <c r="Q2307" s="1">
        <f t="shared" ref="Q2307:Q2370" si="366">IF(H2307="duplicate",1,0)</f>
        <v>0</v>
      </c>
      <c r="R2307" s="1">
        <f t="shared" ref="R2307:R2370" si="367">IF(I2307="mismatch",1,0)</f>
        <v>0</v>
      </c>
      <c r="S2307" s="1">
        <f t="shared" ref="S2307:S2370" si="368">IF(J2307="mismatch",1,)</f>
        <v>0</v>
      </c>
      <c r="T2307" s="1">
        <f t="shared" ref="T2307:T2370" si="369">IF(N2307="sla breached",1,0)</f>
        <v>0</v>
      </c>
      <c r="U2307" s="1" t="str">
        <f>_xlfn.XLOOKUP(Table3[[#This Row],[Transaction ID]],Source_data!A:A,Source_data!E:E)</f>
        <v>Hyderabad</v>
      </c>
      <c r="V2307" s="1">
        <f>_xlfn.IFNA(_xlfn.XLOOKUP(A2307,bank_processed_transactions[transaction_id],bank_processed_transactions[processing_minutes]),"")</f>
        <v>42.4</v>
      </c>
      <c r="W2307" s="31">
        <f>_xlfn.XLOOKUP(A2307,Source_data!A:A,Source_data!B:B)</f>
        <v>46035</v>
      </c>
    </row>
    <row r="2308" spans="1:23" x14ac:dyDescent="0.3">
      <c r="A2308" s="3" t="s">
        <v>4590</v>
      </c>
      <c r="B2308" s="1">
        <f>_xlfn.XLOOKUP(A2308,bank_source_transactions__1[transaction_id],bank_source_transactions__1[amount_inr])</f>
        <v>17650.490000000002</v>
      </c>
      <c r="C2308" s="1">
        <f>_xlfn.XLOOKUP(A2308,Processed_data!A:A,Processed_data!F:F)</f>
        <v>17650.490000000002</v>
      </c>
      <c r="D2308" s="1" t="str">
        <f>_xlfn.XLOOKUP(A2308,bank_source_transactions__1[transaction_id],bank_source_transactions__1[transaction_status])</f>
        <v>SUCCESS</v>
      </c>
      <c r="E2308" s="1" t="str">
        <f>_xlfn.XLOOKUP(A2308,Processed_data!A:A,Processed_data!G:G)</f>
        <v>SUCCESS</v>
      </c>
      <c r="F2308" s="1">
        <f>COUNTIF(bank_processed_transactions[transaction_id],A2308)</f>
        <v>1</v>
      </c>
      <c r="G2308" s="1" t="str">
        <f t="shared" si="360"/>
        <v>found</v>
      </c>
      <c r="H2308" s="1" t="str">
        <f t="shared" si="361"/>
        <v>Not Duplicate</v>
      </c>
      <c r="I2308" s="1" t="str">
        <f t="shared" si="362"/>
        <v>match</v>
      </c>
      <c r="J2308" s="1" t="str">
        <f t="shared" si="363"/>
        <v>match</v>
      </c>
      <c r="K2308" s="1">
        <f t="shared" si="364"/>
        <v>0</v>
      </c>
      <c r="L2308" s="2">
        <f>IF(F2308=0,"not processed",_xlfn.MINIFS(Processed_data!H:H,Processed_data!A:A,A2308))</f>
        <v>46062</v>
      </c>
      <c r="M2308" s="1">
        <f>IF(F2308=0,"not processed",ABS(bank_source_transactions__1[[#This Row],[transaction_date]]-Reconciliation!L2308))</f>
        <v>3</v>
      </c>
      <c r="N2308" s="1" t="str" cm="1">
        <f t="array" ref="N2308">_xlfn.IFS(M2308="not Processed", "Not Processed",M2308&gt;2,"SLA Breached",M2308&lt;=2,"Within SLA")</f>
        <v>SLA Breached</v>
      </c>
      <c r="O2308" s="1" t="str">
        <f>_xlfn.XLOOKUP(A2308,Source_data!A:A,Source_data!D:D)</f>
        <v>UPI</v>
      </c>
      <c r="P2308" s="1">
        <f t="shared" si="365"/>
        <v>0</v>
      </c>
      <c r="Q2308" s="1">
        <f t="shared" si="366"/>
        <v>0</v>
      </c>
      <c r="R2308" s="1">
        <f t="shared" si="367"/>
        <v>0</v>
      </c>
      <c r="S2308" s="1">
        <f t="shared" si="368"/>
        <v>0</v>
      </c>
      <c r="T2308" s="1">
        <f t="shared" si="369"/>
        <v>1</v>
      </c>
      <c r="U2308" s="1" t="str">
        <f>_xlfn.XLOOKUP(Table3[[#This Row],[Transaction ID]],Source_data!A:A,Source_data!E:E)</f>
        <v>Hyderabad</v>
      </c>
      <c r="V2308" s="1">
        <f>_xlfn.IFNA(_xlfn.XLOOKUP(A2308,bank_processed_transactions[transaction_id],bank_processed_transactions[processing_minutes]),"")</f>
        <v>28.9</v>
      </c>
      <c r="W2308" s="31">
        <f>_xlfn.XLOOKUP(A2308,Source_data!A:A,Source_data!B:B)</f>
        <v>46059</v>
      </c>
    </row>
    <row r="2309" spans="1:23" x14ac:dyDescent="0.3">
      <c r="A2309" s="4" t="s">
        <v>899</v>
      </c>
      <c r="B2309" s="1">
        <f>_xlfn.XLOOKUP(A2309,bank_source_transactions__1[transaction_id],bank_source_transactions__1[amount_inr])</f>
        <v>835.34</v>
      </c>
      <c r="C2309" s="1">
        <f>_xlfn.XLOOKUP(A2309,Processed_data!A:A,Processed_data!F:F)</f>
        <v>835.34</v>
      </c>
      <c r="D2309" s="1" t="str">
        <f>_xlfn.XLOOKUP(A2309,bank_source_transactions__1[transaction_id],bank_source_transactions__1[transaction_status])</f>
        <v>SUCCESS</v>
      </c>
      <c r="E2309" s="1" t="str">
        <f>_xlfn.XLOOKUP(A2309,Processed_data!A:A,Processed_data!G:G)</f>
        <v>SUCCESS</v>
      </c>
      <c r="F2309" s="1">
        <f>COUNTIF(bank_processed_transactions[transaction_id],A2309)</f>
        <v>1</v>
      </c>
      <c r="G2309" s="1" t="str">
        <f t="shared" si="360"/>
        <v>found</v>
      </c>
      <c r="H2309" s="1" t="str">
        <f t="shared" si="361"/>
        <v>Not Duplicate</v>
      </c>
      <c r="I2309" s="1" t="str">
        <f t="shared" si="362"/>
        <v>match</v>
      </c>
      <c r="J2309" s="1" t="str">
        <f t="shared" si="363"/>
        <v>match</v>
      </c>
      <c r="K2309" s="1">
        <f t="shared" si="364"/>
        <v>0</v>
      </c>
      <c r="L2309" s="2">
        <f>IF(F2309=0,"not processed",_xlfn.MINIFS(Processed_data!H:H,Processed_data!A:A,A2309))</f>
        <v>46097</v>
      </c>
      <c r="M2309" s="1">
        <f>IF(F2309=0,"not processed",ABS(bank_source_transactions__1[[#This Row],[transaction_date]]-Reconciliation!L2309))</f>
        <v>1</v>
      </c>
      <c r="N2309" s="1" t="str" cm="1">
        <f t="array" ref="N2309">_xlfn.IFS(M2309="not Processed", "Not Processed",M2309&gt;2,"SLA Breached",M2309&lt;=2,"Within SLA")</f>
        <v>Within SLA</v>
      </c>
      <c r="O2309" s="1" t="str">
        <f>_xlfn.XLOOKUP(A2309,Source_data!A:A,Source_data!D:D)</f>
        <v>CARD</v>
      </c>
      <c r="P2309" s="1">
        <f t="shared" si="365"/>
        <v>0</v>
      </c>
      <c r="Q2309" s="1">
        <f t="shared" si="366"/>
        <v>0</v>
      </c>
      <c r="R2309" s="1">
        <f t="shared" si="367"/>
        <v>0</v>
      </c>
      <c r="S2309" s="1">
        <f t="shared" si="368"/>
        <v>0</v>
      </c>
      <c r="T2309" s="1">
        <f t="shared" si="369"/>
        <v>0</v>
      </c>
      <c r="U2309" s="1" t="str">
        <f>_xlfn.XLOOKUP(Table3[[#This Row],[Transaction ID]],Source_data!A:A,Source_data!E:E)</f>
        <v>Hyderabad</v>
      </c>
      <c r="V2309" s="1">
        <f>_xlfn.IFNA(_xlfn.XLOOKUP(A2309,bank_processed_transactions[transaction_id],bank_processed_transactions[processing_minutes]),"")</f>
        <v>38.1</v>
      </c>
      <c r="W2309" s="31">
        <f>_xlfn.XLOOKUP(A2309,Source_data!A:A,Source_data!B:B)</f>
        <v>46096</v>
      </c>
    </row>
    <row r="2310" spans="1:23" x14ac:dyDescent="0.3">
      <c r="A2310" s="3" t="s">
        <v>2076</v>
      </c>
      <c r="B2310" s="1">
        <f>_xlfn.XLOOKUP(A2310,bank_source_transactions__1[transaction_id],bank_source_transactions__1[amount_inr])</f>
        <v>4159.82</v>
      </c>
      <c r="C2310" s="1">
        <f>_xlfn.XLOOKUP(A2310,Processed_data!A:A,Processed_data!F:F)</f>
        <v>4159.82</v>
      </c>
      <c r="D2310" s="1" t="str">
        <f>_xlfn.XLOOKUP(A2310,bank_source_transactions__1[transaction_id],bank_source_transactions__1[transaction_status])</f>
        <v>SUCCESS</v>
      </c>
      <c r="E2310" s="1" t="str">
        <f>_xlfn.XLOOKUP(A2310,Processed_data!A:A,Processed_data!G:G)</f>
        <v>SUCCESS</v>
      </c>
      <c r="F2310" s="1">
        <f>COUNTIF(bank_processed_transactions[transaction_id],A2310)</f>
        <v>1</v>
      </c>
      <c r="G2310" s="1" t="str">
        <f t="shared" si="360"/>
        <v>found</v>
      </c>
      <c r="H2310" s="1" t="str">
        <f t="shared" si="361"/>
        <v>Not Duplicate</v>
      </c>
      <c r="I2310" s="1" t="str">
        <f t="shared" si="362"/>
        <v>match</v>
      </c>
      <c r="J2310" s="1" t="str">
        <f t="shared" si="363"/>
        <v>match</v>
      </c>
      <c r="K2310" s="1">
        <f t="shared" si="364"/>
        <v>0</v>
      </c>
      <c r="L2310" s="2">
        <f>IF(F2310=0,"not processed",_xlfn.MINIFS(Processed_data!H:H,Processed_data!A:A,A2310))</f>
        <v>46030</v>
      </c>
      <c r="M2310" s="1">
        <f>IF(F2310=0,"not processed",ABS(bank_source_transactions__1[[#This Row],[transaction_date]]-Reconciliation!L2310))</f>
        <v>2</v>
      </c>
      <c r="N2310" s="1" t="str" cm="1">
        <f t="array" ref="N2310">_xlfn.IFS(M2310="not Processed", "Not Processed",M2310&gt;2,"SLA Breached",M2310&lt;=2,"Within SLA")</f>
        <v>Within SLA</v>
      </c>
      <c r="O2310" s="1" t="str">
        <f>_xlfn.XLOOKUP(A2310,Source_data!A:A,Source_data!D:D)</f>
        <v>UPI</v>
      </c>
      <c r="P2310" s="1">
        <f t="shared" si="365"/>
        <v>0</v>
      </c>
      <c r="Q2310" s="1">
        <f t="shared" si="366"/>
        <v>0</v>
      </c>
      <c r="R2310" s="1">
        <f t="shared" si="367"/>
        <v>0</v>
      </c>
      <c r="S2310" s="1">
        <f t="shared" si="368"/>
        <v>0</v>
      </c>
      <c r="T2310" s="1">
        <f t="shared" si="369"/>
        <v>0</v>
      </c>
      <c r="U2310" s="1" t="str">
        <f>_xlfn.XLOOKUP(Table3[[#This Row],[Transaction ID]],Source_data!A:A,Source_data!E:E)</f>
        <v>Pune</v>
      </c>
      <c r="V2310" s="1">
        <f>_xlfn.IFNA(_xlfn.XLOOKUP(A2310,bank_processed_transactions[transaction_id],bank_processed_transactions[processing_minutes]),"")</f>
        <v>43.1</v>
      </c>
      <c r="W2310" s="31">
        <f>_xlfn.XLOOKUP(A2310,Source_data!A:A,Source_data!B:B)</f>
        <v>46028</v>
      </c>
    </row>
    <row r="2311" spans="1:23" x14ac:dyDescent="0.3">
      <c r="A2311" s="4" t="s">
        <v>4958</v>
      </c>
      <c r="B2311" s="1">
        <f>_xlfn.XLOOKUP(A2311,bank_source_transactions__1[transaction_id],bank_source_transactions__1[amount_inr])</f>
        <v>4351.78</v>
      </c>
      <c r="C2311" s="1">
        <f>_xlfn.XLOOKUP(A2311,Processed_data!A:A,Processed_data!F:F)</f>
        <v>4351.78</v>
      </c>
      <c r="D2311" s="1" t="str">
        <f>_xlfn.XLOOKUP(A2311,bank_source_transactions__1[transaction_id],bank_source_transactions__1[transaction_status])</f>
        <v>FAILED</v>
      </c>
      <c r="E2311" s="1" t="str">
        <f>_xlfn.XLOOKUP(A2311,Processed_data!A:A,Processed_data!G:G)</f>
        <v>FAILED</v>
      </c>
      <c r="F2311" s="1">
        <f>COUNTIF(bank_processed_transactions[transaction_id],A2311)</f>
        <v>1</v>
      </c>
      <c r="G2311" s="1" t="str">
        <f t="shared" si="360"/>
        <v>found</v>
      </c>
      <c r="H2311" s="1" t="str">
        <f t="shared" si="361"/>
        <v>Not Duplicate</v>
      </c>
      <c r="I2311" s="1" t="str">
        <f t="shared" si="362"/>
        <v>match</v>
      </c>
      <c r="J2311" s="1" t="str">
        <f t="shared" si="363"/>
        <v>match</v>
      </c>
      <c r="K2311" s="1">
        <f t="shared" si="364"/>
        <v>0</v>
      </c>
      <c r="L2311" s="2">
        <f>IF(F2311=0,"not processed",_xlfn.MINIFS(Processed_data!H:H,Processed_data!A:A,A2311))</f>
        <v>46101</v>
      </c>
      <c r="M2311" s="1">
        <f>IF(F2311=0,"not processed",ABS(bank_source_transactions__1[[#This Row],[transaction_date]]-Reconciliation!L2311))</f>
        <v>0</v>
      </c>
      <c r="N2311" s="1" t="str" cm="1">
        <f t="array" ref="N2311">_xlfn.IFS(M2311="not Processed", "Not Processed",M2311&gt;2,"SLA Breached",M2311&lt;=2,"Within SLA")</f>
        <v>Within SLA</v>
      </c>
      <c r="O2311" s="1" t="str">
        <f>_xlfn.XLOOKUP(A2311,Source_data!A:A,Source_data!D:D)</f>
        <v>CARD</v>
      </c>
      <c r="P2311" s="1">
        <f t="shared" si="365"/>
        <v>0</v>
      </c>
      <c r="Q2311" s="1">
        <f t="shared" si="366"/>
        <v>0</v>
      </c>
      <c r="R2311" s="1">
        <f t="shared" si="367"/>
        <v>0</v>
      </c>
      <c r="S2311" s="1">
        <f t="shared" si="368"/>
        <v>0</v>
      </c>
      <c r="T2311" s="1">
        <f t="shared" si="369"/>
        <v>0</v>
      </c>
      <c r="U2311" s="1" t="str">
        <f>_xlfn.XLOOKUP(Table3[[#This Row],[Transaction ID]],Source_data!A:A,Source_data!E:E)</f>
        <v>Hyderabad</v>
      </c>
      <c r="V2311" s="1">
        <f>_xlfn.IFNA(_xlfn.XLOOKUP(A2311,bank_processed_transactions[transaction_id],bank_processed_transactions[processing_minutes]),"")</f>
        <v>27.1</v>
      </c>
      <c r="W2311" s="31">
        <f>_xlfn.XLOOKUP(A2311,Source_data!A:A,Source_data!B:B)</f>
        <v>46101</v>
      </c>
    </row>
    <row r="2312" spans="1:23" x14ac:dyDescent="0.3">
      <c r="A2312" s="3" t="s">
        <v>1187</v>
      </c>
      <c r="B2312" s="1">
        <f>_xlfn.XLOOKUP(A2312,bank_source_transactions__1[transaction_id],bank_source_transactions__1[amount_inr])</f>
        <v>3067.13</v>
      </c>
      <c r="C2312" s="1">
        <f>_xlfn.XLOOKUP(A2312,Processed_data!A:A,Processed_data!F:F)</f>
        <v>3067.13</v>
      </c>
      <c r="D2312" s="1" t="str">
        <f>_xlfn.XLOOKUP(A2312,bank_source_transactions__1[transaction_id],bank_source_transactions__1[transaction_status])</f>
        <v>SUCCESS</v>
      </c>
      <c r="E2312" s="1" t="str">
        <f>_xlfn.XLOOKUP(A2312,Processed_data!A:A,Processed_data!G:G)</f>
        <v>SUCCESS</v>
      </c>
      <c r="F2312" s="1">
        <f>COUNTIF(bank_processed_transactions[transaction_id],A2312)</f>
        <v>1</v>
      </c>
      <c r="G2312" s="1" t="str">
        <f t="shared" si="360"/>
        <v>found</v>
      </c>
      <c r="H2312" s="1" t="str">
        <f t="shared" si="361"/>
        <v>Not Duplicate</v>
      </c>
      <c r="I2312" s="1" t="str">
        <f t="shared" si="362"/>
        <v>match</v>
      </c>
      <c r="J2312" s="1" t="str">
        <f t="shared" si="363"/>
        <v>match</v>
      </c>
      <c r="K2312" s="1">
        <f t="shared" si="364"/>
        <v>0</v>
      </c>
      <c r="L2312" s="2">
        <f>IF(F2312=0,"not processed",_xlfn.MINIFS(Processed_data!H:H,Processed_data!A:A,A2312))</f>
        <v>46083</v>
      </c>
      <c r="M2312" s="1">
        <f>IF(F2312=0,"not processed",ABS(bank_source_transactions__1[[#This Row],[transaction_date]]-Reconciliation!L2312))</f>
        <v>0</v>
      </c>
      <c r="N2312" s="1" t="str" cm="1">
        <f t="array" ref="N2312">_xlfn.IFS(M2312="not Processed", "Not Processed",M2312&gt;2,"SLA Breached",M2312&lt;=2,"Within SLA")</f>
        <v>Within SLA</v>
      </c>
      <c r="O2312" s="1" t="str">
        <f>_xlfn.XLOOKUP(A2312,Source_data!A:A,Source_data!D:D)</f>
        <v>UPI</v>
      </c>
      <c r="P2312" s="1">
        <f t="shared" si="365"/>
        <v>0</v>
      </c>
      <c r="Q2312" s="1">
        <f t="shared" si="366"/>
        <v>0</v>
      </c>
      <c r="R2312" s="1">
        <f t="shared" si="367"/>
        <v>0</v>
      </c>
      <c r="S2312" s="1">
        <f t="shared" si="368"/>
        <v>0</v>
      </c>
      <c r="T2312" s="1">
        <f t="shared" si="369"/>
        <v>0</v>
      </c>
      <c r="U2312" s="1" t="str">
        <f>_xlfn.XLOOKUP(Table3[[#This Row],[Transaction ID]],Source_data!A:A,Source_data!E:E)</f>
        <v>Pune</v>
      </c>
      <c r="V2312" s="1">
        <f>_xlfn.IFNA(_xlfn.XLOOKUP(A2312,bank_processed_transactions[transaction_id],bank_processed_transactions[processing_minutes]),"")</f>
        <v>65.5</v>
      </c>
      <c r="W2312" s="31">
        <f>_xlfn.XLOOKUP(A2312,Source_data!A:A,Source_data!B:B)</f>
        <v>46083</v>
      </c>
    </row>
    <row r="2313" spans="1:23" x14ac:dyDescent="0.3">
      <c r="A2313" s="4" t="s">
        <v>260</v>
      </c>
      <c r="B2313" s="1">
        <f>_xlfn.XLOOKUP(A2313,bank_source_transactions__1[transaction_id],bank_source_transactions__1[amount_inr])</f>
        <v>13305.38</v>
      </c>
      <c r="C2313" s="1">
        <f>_xlfn.XLOOKUP(A2313,Processed_data!A:A,Processed_data!F:F)</f>
        <v>13305.38</v>
      </c>
      <c r="D2313" s="1" t="str">
        <f>_xlfn.XLOOKUP(A2313,bank_source_transactions__1[transaction_id],bank_source_transactions__1[transaction_status])</f>
        <v>SUCCESS</v>
      </c>
      <c r="E2313" s="1" t="str">
        <f>_xlfn.XLOOKUP(A2313,Processed_data!A:A,Processed_data!G:G)</f>
        <v>SUCCESS</v>
      </c>
      <c r="F2313" s="1">
        <f>COUNTIF(bank_processed_transactions[transaction_id],A2313)</f>
        <v>1</v>
      </c>
      <c r="G2313" s="1" t="str">
        <f t="shared" si="360"/>
        <v>found</v>
      </c>
      <c r="H2313" s="1" t="str">
        <f t="shared" si="361"/>
        <v>Not Duplicate</v>
      </c>
      <c r="I2313" s="1" t="str">
        <f t="shared" si="362"/>
        <v>match</v>
      </c>
      <c r="J2313" s="1" t="str">
        <f t="shared" si="363"/>
        <v>match</v>
      </c>
      <c r="K2313" s="1">
        <f t="shared" si="364"/>
        <v>0</v>
      </c>
      <c r="L2313" s="2">
        <f>IF(F2313=0,"not processed",_xlfn.MINIFS(Processed_data!H:H,Processed_data!A:A,A2313))</f>
        <v>46080</v>
      </c>
      <c r="M2313" s="1">
        <f>IF(F2313=0,"not processed",ABS(bank_source_transactions__1[[#This Row],[transaction_date]]-Reconciliation!L2313))</f>
        <v>1</v>
      </c>
      <c r="N2313" s="1" t="str" cm="1">
        <f t="array" ref="N2313">_xlfn.IFS(M2313="not Processed", "Not Processed",M2313&gt;2,"SLA Breached",M2313&lt;=2,"Within SLA")</f>
        <v>Within SLA</v>
      </c>
      <c r="O2313" s="1" t="str">
        <f>_xlfn.XLOOKUP(A2313,Source_data!A:A,Source_data!D:D)</f>
        <v>ATM</v>
      </c>
      <c r="P2313" s="1">
        <f t="shared" si="365"/>
        <v>0</v>
      </c>
      <c r="Q2313" s="1">
        <f t="shared" si="366"/>
        <v>0</v>
      </c>
      <c r="R2313" s="1">
        <f t="shared" si="367"/>
        <v>0</v>
      </c>
      <c r="S2313" s="1">
        <f t="shared" si="368"/>
        <v>0</v>
      </c>
      <c r="T2313" s="1">
        <f t="shared" si="369"/>
        <v>0</v>
      </c>
      <c r="U2313" s="1" t="str">
        <f>_xlfn.XLOOKUP(Table3[[#This Row],[Transaction ID]],Source_data!A:A,Source_data!E:E)</f>
        <v>Hyderabad</v>
      </c>
      <c r="V2313" s="1">
        <f>_xlfn.IFNA(_xlfn.XLOOKUP(A2313,bank_processed_transactions[transaction_id],bank_processed_transactions[processing_minutes]),"")</f>
        <v>61.5</v>
      </c>
      <c r="W2313" s="31">
        <f>_xlfn.XLOOKUP(A2313,Source_data!A:A,Source_data!B:B)</f>
        <v>46079</v>
      </c>
    </row>
    <row r="2314" spans="1:23" x14ac:dyDescent="0.3">
      <c r="A2314" s="3" t="s">
        <v>1691</v>
      </c>
      <c r="B2314" s="1">
        <f>_xlfn.XLOOKUP(A2314,bank_source_transactions__1[transaction_id],bank_source_transactions__1[amount_inr])</f>
        <v>3277.86</v>
      </c>
      <c r="C2314" s="1">
        <f>_xlfn.XLOOKUP(A2314,Processed_data!A:A,Processed_data!F:F)</f>
        <v>3277.86</v>
      </c>
      <c r="D2314" s="1" t="str">
        <f>_xlfn.XLOOKUP(A2314,bank_source_transactions__1[transaction_id],bank_source_transactions__1[transaction_status])</f>
        <v>SUCCESS</v>
      </c>
      <c r="E2314" s="1" t="str">
        <f>_xlfn.XLOOKUP(A2314,Processed_data!A:A,Processed_data!G:G)</f>
        <v>SUCCESS</v>
      </c>
      <c r="F2314" s="1">
        <f>COUNTIF(bank_processed_transactions[transaction_id],A2314)</f>
        <v>1</v>
      </c>
      <c r="G2314" s="1" t="str">
        <f t="shared" si="360"/>
        <v>found</v>
      </c>
      <c r="H2314" s="1" t="str">
        <f t="shared" si="361"/>
        <v>Not Duplicate</v>
      </c>
      <c r="I2314" s="1" t="str">
        <f t="shared" si="362"/>
        <v>match</v>
      </c>
      <c r="J2314" s="1" t="str">
        <f t="shared" si="363"/>
        <v>match</v>
      </c>
      <c r="K2314" s="1">
        <f t="shared" si="364"/>
        <v>0</v>
      </c>
      <c r="L2314" s="2">
        <f>IF(F2314=0,"not processed",_xlfn.MINIFS(Processed_data!H:H,Processed_data!A:A,A2314))</f>
        <v>46079</v>
      </c>
      <c r="M2314" s="1">
        <f>IF(F2314=0,"not processed",ABS(bank_source_transactions__1[[#This Row],[transaction_date]]-Reconciliation!L2314))</f>
        <v>1</v>
      </c>
      <c r="N2314" s="1" t="str" cm="1">
        <f t="array" ref="N2314">_xlfn.IFS(M2314="not Processed", "Not Processed",M2314&gt;2,"SLA Breached",M2314&lt;=2,"Within SLA")</f>
        <v>Within SLA</v>
      </c>
      <c r="O2314" s="1" t="str">
        <f>_xlfn.XLOOKUP(A2314,Source_data!A:A,Source_data!D:D)</f>
        <v>UPI</v>
      </c>
      <c r="P2314" s="1">
        <f t="shared" si="365"/>
        <v>0</v>
      </c>
      <c r="Q2314" s="1">
        <f t="shared" si="366"/>
        <v>0</v>
      </c>
      <c r="R2314" s="1">
        <f t="shared" si="367"/>
        <v>0</v>
      </c>
      <c r="S2314" s="1">
        <f t="shared" si="368"/>
        <v>0</v>
      </c>
      <c r="T2314" s="1">
        <f t="shared" si="369"/>
        <v>0</v>
      </c>
      <c r="U2314" s="1" t="str">
        <f>_xlfn.XLOOKUP(Table3[[#This Row],[Transaction ID]],Source_data!A:A,Source_data!E:E)</f>
        <v>Hyderabad</v>
      </c>
      <c r="V2314" s="1">
        <f>_xlfn.IFNA(_xlfn.XLOOKUP(A2314,bank_processed_transactions[transaction_id],bank_processed_transactions[processing_minutes]),"")</f>
        <v>34.200000000000003</v>
      </c>
      <c r="W2314" s="31">
        <f>_xlfn.XLOOKUP(A2314,Source_data!A:A,Source_data!B:B)</f>
        <v>46078</v>
      </c>
    </row>
    <row r="2315" spans="1:23" x14ac:dyDescent="0.3">
      <c r="A2315" s="4" t="s">
        <v>3577</v>
      </c>
      <c r="B2315" s="1">
        <f>_xlfn.XLOOKUP(A2315,bank_source_transactions__1[transaction_id],bank_source_transactions__1[amount_inr])</f>
        <v>3127.39</v>
      </c>
      <c r="C2315" s="1">
        <f>_xlfn.XLOOKUP(A2315,Processed_data!A:A,Processed_data!F:F)</f>
        <v>3127.39</v>
      </c>
      <c r="D2315" s="1" t="str">
        <f>_xlfn.XLOOKUP(A2315,bank_source_transactions__1[transaction_id],bank_source_transactions__1[transaction_status])</f>
        <v>SUCCESS</v>
      </c>
      <c r="E2315" s="1" t="str">
        <f>_xlfn.XLOOKUP(A2315,Processed_data!A:A,Processed_data!G:G)</f>
        <v>SUCCESS</v>
      </c>
      <c r="F2315" s="1">
        <f>COUNTIF(bank_processed_transactions[transaction_id],A2315)</f>
        <v>1</v>
      </c>
      <c r="G2315" s="1" t="str">
        <f t="shared" si="360"/>
        <v>found</v>
      </c>
      <c r="H2315" s="1" t="str">
        <f t="shared" si="361"/>
        <v>Not Duplicate</v>
      </c>
      <c r="I2315" s="1" t="str">
        <f t="shared" si="362"/>
        <v>match</v>
      </c>
      <c r="J2315" s="1" t="str">
        <f t="shared" si="363"/>
        <v>match</v>
      </c>
      <c r="K2315" s="1">
        <f t="shared" si="364"/>
        <v>0</v>
      </c>
      <c r="L2315" s="2">
        <f>IF(F2315=0,"not processed",_xlfn.MINIFS(Processed_data!H:H,Processed_data!A:A,A2315))</f>
        <v>46058</v>
      </c>
      <c r="M2315" s="1">
        <f>IF(F2315=0,"not processed",ABS(bank_source_transactions__1[[#This Row],[transaction_date]]-Reconciliation!L2315))</f>
        <v>1</v>
      </c>
      <c r="N2315" s="1" t="str" cm="1">
        <f t="array" ref="N2315">_xlfn.IFS(M2315="not Processed", "Not Processed",M2315&gt;2,"SLA Breached",M2315&lt;=2,"Within SLA")</f>
        <v>Within SLA</v>
      </c>
      <c r="O2315" s="1" t="str">
        <f>_xlfn.XLOOKUP(A2315,Source_data!A:A,Source_data!D:D)</f>
        <v>UPI</v>
      </c>
      <c r="P2315" s="1">
        <f t="shared" si="365"/>
        <v>0</v>
      </c>
      <c r="Q2315" s="1">
        <f t="shared" si="366"/>
        <v>0</v>
      </c>
      <c r="R2315" s="1">
        <f t="shared" si="367"/>
        <v>0</v>
      </c>
      <c r="S2315" s="1">
        <f t="shared" si="368"/>
        <v>0</v>
      </c>
      <c r="T2315" s="1">
        <f t="shared" si="369"/>
        <v>0</v>
      </c>
      <c r="U2315" s="1" t="str">
        <f>_xlfn.XLOOKUP(Table3[[#This Row],[Transaction ID]],Source_data!A:A,Source_data!E:E)</f>
        <v>Hyderabad</v>
      </c>
      <c r="V2315" s="1">
        <f>_xlfn.IFNA(_xlfn.XLOOKUP(A2315,bank_processed_transactions[transaction_id],bank_processed_transactions[processing_minutes]),"")</f>
        <v>37.5</v>
      </c>
      <c r="W2315" s="31">
        <f>_xlfn.XLOOKUP(A2315,Source_data!A:A,Source_data!B:B)</f>
        <v>46057</v>
      </c>
    </row>
    <row r="2316" spans="1:23" x14ac:dyDescent="0.3">
      <c r="A2316" s="3" t="s">
        <v>1326</v>
      </c>
      <c r="B2316" s="1">
        <f>_xlfn.XLOOKUP(A2316,bank_source_transactions__1[transaction_id],bank_source_transactions__1[amount_inr])</f>
        <v>5871.12</v>
      </c>
      <c r="C2316" s="1">
        <f>_xlfn.XLOOKUP(A2316,Processed_data!A:A,Processed_data!F:F)</f>
        <v>5871.12</v>
      </c>
      <c r="D2316" s="1" t="str">
        <f>_xlfn.XLOOKUP(A2316,bank_source_transactions__1[transaction_id],bank_source_transactions__1[transaction_status])</f>
        <v>SUCCESS</v>
      </c>
      <c r="E2316" s="1" t="str">
        <f>_xlfn.XLOOKUP(A2316,Processed_data!A:A,Processed_data!G:G)</f>
        <v>SUCCESS</v>
      </c>
      <c r="F2316" s="1">
        <f>COUNTIF(bank_processed_transactions[transaction_id],A2316)</f>
        <v>1</v>
      </c>
      <c r="G2316" s="1" t="str">
        <f t="shared" si="360"/>
        <v>found</v>
      </c>
      <c r="H2316" s="1" t="str">
        <f t="shared" si="361"/>
        <v>Not Duplicate</v>
      </c>
      <c r="I2316" s="1" t="str">
        <f t="shared" si="362"/>
        <v>match</v>
      </c>
      <c r="J2316" s="1" t="str">
        <f t="shared" si="363"/>
        <v>match</v>
      </c>
      <c r="K2316" s="1">
        <f t="shared" si="364"/>
        <v>0</v>
      </c>
      <c r="L2316" s="2">
        <f>IF(F2316=0,"not processed",_xlfn.MINIFS(Processed_data!H:H,Processed_data!A:A,A2316))</f>
        <v>46039</v>
      </c>
      <c r="M2316" s="1">
        <f>IF(F2316=0,"not processed",ABS(bank_source_transactions__1[[#This Row],[transaction_date]]-Reconciliation!L2316))</f>
        <v>1</v>
      </c>
      <c r="N2316" s="1" t="str" cm="1">
        <f t="array" ref="N2316">_xlfn.IFS(M2316="not Processed", "Not Processed",M2316&gt;2,"SLA Breached",M2316&lt;=2,"Within SLA")</f>
        <v>Within SLA</v>
      </c>
      <c r="O2316" s="1" t="str">
        <f>_xlfn.XLOOKUP(A2316,Source_data!A:A,Source_data!D:D)</f>
        <v>UPI</v>
      </c>
      <c r="P2316" s="1">
        <f t="shared" si="365"/>
        <v>0</v>
      </c>
      <c r="Q2316" s="1">
        <f t="shared" si="366"/>
        <v>0</v>
      </c>
      <c r="R2316" s="1">
        <f t="shared" si="367"/>
        <v>0</v>
      </c>
      <c r="S2316" s="1">
        <f t="shared" si="368"/>
        <v>0</v>
      </c>
      <c r="T2316" s="1">
        <f t="shared" si="369"/>
        <v>0</v>
      </c>
      <c r="U2316" s="1" t="str">
        <f>_xlfn.XLOOKUP(Table3[[#This Row],[Transaction ID]],Source_data!A:A,Source_data!E:E)</f>
        <v>Bengaluru</v>
      </c>
      <c r="V2316" s="1">
        <f>_xlfn.IFNA(_xlfn.XLOOKUP(A2316,bank_processed_transactions[transaction_id],bank_processed_transactions[processing_minutes]),"")</f>
        <v>54</v>
      </c>
      <c r="W2316" s="31">
        <f>_xlfn.XLOOKUP(A2316,Source_data!A:A,Source_data!B:B)</f>
        <v>46038</v>
      </c>
    </row>
    <row r="2317" spans="1:23" x14ac:dyDescent="0.3">
      <c r="A2317" s="4" t="s">
        <v>4634</v>
      </c>
      <c r="B2317" s="1">
        <f>_xlfn.XLOOKUP(A2317,bank_source_transactions__1[transaction_id],bank_source_transactions__1[amount_inr])</f>
        <v>9022.32</v>
      </c>
      <c r="C2317" s="1">
        <f>_xlfn.XLOOKUP(A2317,Processed_data!A:A,Processed_data!F:F)</f>
        <v>9022.32</v>
      </c>
      <c r="D2317" s="1" t="str">
        <f>_xlfn.XLOOKUP(A2317,bank_source_transactions__1[transaction_id],bank_source_transactions__1[transaction_status])</f>
        <v>SUCCESS</v>
      </c>
      <c r="E2317" s="1" t="str">
        <f>_xlfn.XLOOKUP(A2317,Processed_data!A:A,Processed_data!G:G)</f>
        <v>SUCCESS</v>
      </c>
      <c r="F2317" s="1">
        <f>COUNTIF(bank_processed_transactions[transaction_id],A2317)</f>
        <v>1</v>
      </c>
      <c r="G2317" s="1" t="str">
        <f t="shared" si="360"/>
        <v>found</v>
      </c>
      <c r="H2317" s="1" t="str">
        <f t="shared" si="361"/>
        <v>Not Duplicate</v>
      </c>
      <c r="I2317" s="1" t="str">
        <f t="shared" si="362"/>
        <v>match</v>
      </c>
      <c r="J2317" s="1" t="str">
        <f t="shared" si="363"/>
        <v>match</v>
      </c>
      <c r="K2317" s="1">
        <f t="shared" si="364"/>
        <v>0</v>
      </c>
      <c r="L2317" s="2">
        <f>IF(F2317=0,"not processed",_xlfn.MINIFS(Processed_data!H:H,Processed_data!A:A,A2317))</f>
        <v>46092</v>
      </c>
      <c r="M2317" s="1">
        <f>IF(F2317=0,"not processed",ABS(bank_source_transactions__1[[#This Row],[transaction_date]]-Reconciliation!L2317))</f>
        <v>3</v>
      </c>
      <c r="N2317" s="1" t="str" cm="1">
        <f t="array" ref="N2317">_xlfn.IFS(M2317="not Processed", "Not Processed",M2317&gt;2,"SLA Breached",M2317&lt;=2,"Within SLA")</f>
        <v>SLA Breached</v>
      </c>
      <c r="O2317" s="1" t="str">
        <f>_xlfn.XLOOKUP(A2317,Source_data!A:A,Source_data!D:D)</f>
        <v>UPI</v>
      </c>
      <c r="P2317" s="1">
        <f t="shared" si="365"/>
        <v>0</v>
      </c>
      <c r="Q2317" s="1">
        <f t="shared" si="366"/>
        <v>0</v>
      </c>
      <c r="R2317" s="1">
        <f t="shared" si="367"/>
        <v>0</v>
      </c>
      <c r="S2317" s="1">
        <f t="shared" si="368"/>
        <v>0</v>
      </c>
      <c r="T2317" s="1">
        <f t="shared" si="369"/>
        <v>1</v>
      </c>
      <c r="U2317" s="1" t="str">
        <f>_xlfn.XLOOKUP(Table3[[#This Row],[Transaction ID]],Source_data!A:A,Source_data!E:E)</f>
        <v>Pune</v>
      </c>
      <c r="V2317" s="1">
        <f>_xlfn.IFNA(_xlfn.XLOOKUP(A2317,bank_processed_transactions[transaction_id],bank_processed_transactions[processing_minutes]),"")</f>
        <v>17.899999999999999</v>
      </c>
      <c r="W2317" s="31">
        <f>_xlfn.XLOOKUP(A2317,Source_data!A:A,Source_data!B:B)</f>
        <v>46089</v>
      </c>
    </row>
    <row r="2318" spans="1:23" x14ac:dyDescent="0.3">
      <c r="A2318" s="3" t="s">
        <v>3087</v>
      </c>
      <c r="B2318" s="1">
        <f>_xlfn.XLOOKUP(A2318,bank_source_transactions__1[transaction_id],bank_source_transactions__1[amount_inr])</f>
        <v>833.63</v>
      </c>
      <c r="C2318" s="1">
        <f>_xlfn.XLOOKUP(A2318,Processed_data!A:A,Processed_data!F:F)</f>
        <v>833.63</v>
      </c>
      <c r="D2318" s="1" t="str">
        <f>_xlfn.XLOOKUP(A2318,bank_source_transactions__1[transaction_id],bank_source_transactions__1[transaction_status])</f>
        <v>SUCCESS</v>
      </c>
      <c r="E2318" s="1" t="str">
        <f>_xlfn.XLOOKUP(A2318,Processed_data!A:A,Processed_data!G:G)</f>
        <v>SUCCESS</v>
      </c>
      <c r="F2318" s="1">
        <f>COUNTIF(bank_processed_transactions[transaction_id],A2318)</f>
        <v>1</v>
      </c>
      <c r="G2318" s="1" t="str">
        <f t="shared" si="360"/>
        <v>found</v>
      </c>
      <c r="H2318" s="1" t="str">
        <f t="shared" si="361"/>
        <v>Not Duplicate</v>
      </c>
      <c r="I2318" s="1" t="str">
        <f t="shared" si="362"/>
        <v>match</v>
      </c>
      <c r="J2318" s="1" t="str">
        <f t="shared" si="363"/>
        <v>match</v>
      </c>
      <c r="K2318" s="1">
        <f t="shared" si="364"/>
        <v>0</v>
      </c>
      <c r="L2318" s="2">
        <f>IF(F2318=0,"not processed",_xlfn.MINIFS(Processed_data!H:H,Processed_data!A:A,A2318))</f>
        <v>46078</v>
      </c>
      <c r="M2318" s="1">
        <f>IF(F2318=0,"not processed",ABS(bank_source_transactions__1[[#This Row],[transaction_date]]-Reconciliation!L2318))</f>
        <v>3</v>
      </c>
      <c r="N2318" s="1" t="str" cm="1">
        <f t="array" ref="N2318">_xlfn.IFS(M2318="not Processed", "Not Processed",M2318&gt;2,"SLA Breached",M2318&lt;=2,"Within SLA")</f>
        <v>SLA Breached</v>
      </c>
      <c r="O2318" s="1" t="str">
        <f>_xlfn.XLOOKUP(A2318,Source_data!A:A,Source_data!D:D)</f>
        <v>UPI</v>
      </c>
      <c r="P2318" s="1">
        <f t="shared" si="365"/>
        <v>0</v>
      </c>
      <c r="Q2318" s="1">
        <f t="shared" si="366"/>
        <v>0</v>
      </c>
      <c r="R2318" s="1">
        <f t="shared" si="367"/>
        <v>0</v>
      </c>
      <c r="S2318" s="1">
        <f t="shared" si="368"/>
        <v>0</v>
      </c>
      <c r="T2318" s="1">
        <f t="shared" si="369"/>
        <v>1</v>
      </c>
      <c r="U2318" s="1" t="str">
        <f>_xlfn.XLOOKUP(Table3[[#This Row],[Transaction ID]],Source_data!A:A,Source_data!E:E)</f>
        <v>Bengaluru</v>
      </c>
      <c r="V2318" s="1">
        <f>_xlfn.IFNA(_xlfn.XLOOKUP(A2318,bank_processed_transactions[transaction_id],bank_processed_transactions[processing_minutes]),"")</f>
        <v>24.5</v>
      </c>
      <c r="W2318" s="31">
        <f>_xlfn.XLOOKUP(A2318,Source_data!A:A,Source_data!B:B)</f>
        <v>46075</v>
      </c>
    </row>
    <row r="2319" spans="1:23" x14ac:dyDescent="0.3">
      <c r="A2319" s="4" t="s">
        <v>1636</v>
      </c>
      <c r="B2319" s="1">
        <f>_xlfn.XLOOKUP(A2319,bank_source_transactions__1[transaction_id],bank_source_transactions__1[amount_inr])</f>
        <v>1110.33</v>
      </c>
      <c r="C2319" s="1">
        <f>_xlfn.XLOOKUP(A2319,Processed_data!A:A,Processed_data!F:F)</f>
        <v>1110.33</v>
      </c>
      <c r="D2319" s="1" t="str">
        <f>_xlfn.XLOOKUP(A2319,bank_source_transactions__1[transaction_id],bank_source_transactions__1[transaction_status])</f>
        <v>SUCCESS</v>
      </c>
      <c r="E2319" s="1" t="str">
        <f>_xlfn.XLOOKUP(A2319,Processed_data!A:A,Processed_data!G:G)</f>
        <v>SUCCESS</v>
      </c>
      <c r="F2319" s="1">
        <f>COUNTIF(bank_processed_transactions[transaction_id],A2319)</f>
        <v>1</v>
      </c>
      <c r="G2319" s="1" t="str">
        <f t="shared" si="360"/>
        <v>found</v>
      </c>
      <c r="H2319" s="1" t="str">
        <f t="shared" si="361"/>
        <v>Not Duplicate</v>
      </c>
      <c r="I2319" s="1" t="str">
        <f t="shared" si="362"/>
        <v>match</v>
      </c>
      <c r="J2319" s="1" t="str">
        <f t="shared" si="363"/>
        <v>match</v>
      </c>
      <c r="K2319" s="1">
        <f t="shared" si="364"/>
        <v>0</v>
      </c>
      <c r="L2319" s="2">
        <f>IF(F2319=0,"not processed",_xlfn.MINIFS(Processed_data!H:H,Processed_data!A:A,A2319))</f>
        <v>46034</v>
      </c>
      <c r="M2319" s="1">
        <f>IF(F2319=0,"not processed",ABS(bank_source_transactions__1[[#This Row],[transaction_date]]-Reconciliation!L2319))</f>
        <v>5</v>
      </c>
      <c r="N2319" s="1" t="str" cm="1">
        <f t="array" ref="N2319">_xlfn.IFS(M2319="not Processed", "Not Processed",M2319&gt;2,"SLA Breached",M2319&lt;=2,"Within SLA")</f>
        <v>SLA Breached</v>
      </c>
      <c r="O2319" s="1" t="str">
        <f>_xlfn.XLOOKUP(A2319,Source_data!A:A,Source_data!D:D)</f>
        <v>IMPS</v>
      </c>
      <c r="P2319" s="1">
        <f t="shared" si="365"/>
        <v>0</v>
      </c>
      <c r="Q2319" s="1">
        <f t="shared" si="366"/>
        <v>0</v>
      </c>
      <c r="R2319" s="1">
        <f t="shared" si="367"/>
        <v>0</v>
      </c>
      <c r="S2319" s="1">
        <f t="shared" si="368"/>
        <v>0</v>
      </c>
      <c r="T2319" s="1">
        <f t="shared" si="369"/>
        <v>1</v>
      </c>
      <c r="U2319" s="1" t="str">
        <f>_xlfn.XLOOKUP(Table3[[#This Row],[Transaction ID]],Source_data!A:A,Source_data!E:E)</f>
        <v>Hyderabad</v>
      </c>
      <c r="V2319" s="1">
        <f>_xlfn.IFNA(_xlfn.XLOOKUP(A2319,bank_processed_transactions[transaction_id],bank_processed_transactions[processing_minutes]),"")</f>
        <v>42.2</v>
      </c>
      <c r="W2319" s="31">
        <f>_xlfn.XLOOKUP(A2319,Source_data!A:A,Source_data!B:B)</f>
        <v>46029</v>
      </c>
    </row>
    <row r="2320" spans="1:23" x14ac:dyDescent="0.3">
      <c r="A2320" s="3" t="s">
        <v>552</v>
      </c>
      <c r="B2320" s="1">
        <f>_xlfn.XLOOKUP(A2320,bank_source_transactions__1[transaction_id],bank_source_transactions__1[amount_inr])</f>
        <v>6316.19</v>
      </c>
      <c r="C2320" s="1">
        <f>_xlfn.XLOOKUP(A2320,Processed_data!A:A,Processed_data!F:F)</f>
        <v>6316.19</v>
      </c>
      <c r="D2320" s="1" t="str">
        <f>_xlfn.XLOOKUP(A2320,bank_source_transactions__1[transaction_id],bank_source_transactions__1[transaction_status])</f>
        <v>SUCCESS</v>
      </c>
      <c r="E2320" s="1" t="str">
        <f>_xlfn.XLOOKUP(A2320,Processed_data!A:A,Processed_data!G:G)</f>
        <v>SUCCESS</v>
      </c>
      <c r="F2320" s="1">
        <f>COUNTIF(bank_processed_transactions[transaction_id],A2320)</f>
        <v>1</v>
      </c>
      <c r="G2320" s="1" t="str">
        <f t="shared" si="360"/>
        <v>found</v>
      </c>
      <c r="H2320" s="1" t="str">
        <f t="shared" si="361"/>
        <v>Not Duplicate</v>
      </c>
      <c r="I2320" s="1" t="str">
        <f t="shared" si="362"/>
        <v>match</v>
      </c>
      <c r="J2320" s="1" t="str">
        <f t="shared" si="363"/>
        <v>match</v>
      </c>
      <c r="K2320" s="1">
        <f t="shared" si="364"/>
        <v>0</v>
      </c>
      <c r="L2320" s="2">
        <f>IF(F2320=0,"not processed",_xlfn.MINIFS(Processed_data!H:H,Processed_data!A:A,A2320))</f>
        <v>46074</v>
      </c>
      <c r="M2320" s="1">
        <f>IF(F2320=0,"not processed",ABS(bank_source_transactions__1[[#This Row],[transaction_date]]-Reconciliation!L2320))</f>
        <v>1</v>
      </c>
      <c r="N2320" s="1" t="str" cm="1">
        <f t="array" ref="N2320">_xlfn.IFS(M2320="not Processed", "Not Processed",M2320&gt;2,"SLA Breached",M2320&lt;=2,"Within SLA")</f>
        <v>Within SLA</v>
      </c>
      <c r="O2320" s="1" t="str">
        <f>_xlfn.XLOOKUP(A2320,Source_data!A:A,Source_data!D:D)</f>
        <v>UPI</v>
      </c>
      <c r="P2320" s="1">
        <f t="shared" si="365"/>
        <v>0</v>
      </c>
      <c r="Q2320" s="1">
        <f t="shared" si="366"/>
        <v>0</v>
      </c>
      <c r="R2320" s="1">
        <f t="shared" si="367"/>
        <v>0</v>
      </c>
      <c r="S2320" s="1">
        <f t="shared" si="368"/>
        <v>0</v>
      </c>
      <c r="T2320" s="1">
        <f t="shared" si="369"/>
        <v>0</v>
      </c>
      <c r="U2320" s="1" t="str">
        <f>_xlfn.XLOOKUP(Table3[[#This Row],[Transaction ID]],Source_data!A:A,Source_data!E:E)</f>
        <v>Hyderabad</v>
      </c>
      <c r="V2320" s="1">
        <f>_xlfn.IFNA(_xlfn.XLOOKUP(A2320,bank_processed_transactions[transaction_id],bank_processed_transactions[processing_minutes]),"")</f>
        <v>29.3</v>
      </c>
      <c r="W2320" s="31">
        <f>_xlfn.XLOOKUP(A2320,Source_data!A:A,Source_data!B:B)</f>
        <v>46073</v>
      </c>
    </row>
    <row r="2321" spans="1:23" x14ac:dyDescent="0.3">
      <c r="A2321" s="4" t="s">
        <v>4201</v>
      </c>
      <c r="B2321" s="1">
        <f>_xlfn.XLOOKUP(A2321,bank_source_transactions__1[transaction_id],bank_source_transactions__1[amount_inr])</f>
        <v>5104.8500000000004</v>
      </c>
      <c r="C2321" s="1">
        <f>_xlfn.XLOOKUP(A2321,Processed_data!A:A,Processed_data!F:F)</f>
        <v>5104.8500000000004</v>
      </c>
      <c r="D2321" s="1" t="str">
        <f>_xlfn.XLOOKUP(A2321,bank_source_transactions__1[transaction_id],bank_source_transactions__1[transaction_status])</f>
        <v>SUCCESS</v>
      </c>
      <c r="E2321" s="1" t="str">
        <f>_xlfn.XLOOKUP(A2321,Processed_data!A:A,Processed_data!G:G)</f>
        <v>SUCCESS</v>
      </c>
      <c r="F2321" s="1">
        <f>COUNTIF(bank_processed_transactions[transaction_id],A2321)</f>
        <v>1</v>
      </c>
      <c r="G2321" s="1" t="str">
        <f t="shared" si="360"/>
        <v>found</v>
      </c>
      <c r="H2321" s="1" t="str">
        <f t="shared" si="361"/>
        <v>Not Duplicate</v>
      </c>
      <c r="I2321" s="1" t="str">
        <f t="shared" si="362"/>
        <v>match</v>
      </c>
      <c r="J2321" s="1" t="str">
        <f t="shared" si="363"/>
        <v>match</v>
      </c>
      <c r="K2321" s="1">
        <f t="shared" si="364"/>
        <v>0</v>
      </c>
      <c r="L2321" s="2">
        <f>IF(F2321=0,"not processed",_xlfn.MINIFS(Processed_data!H:H,Processed_data!A:A,A2321))</f>
        <v>46033</v>
      </c>
      <c r="M2321" s="1">
        <f>IF(F2321=0,"not processed",ABS(bank_source_transactions__1[[#This Row],[transaction_date]]-Reconciliation!L2321))</f>
        <v>2</v>
      </c>
      <c r="N2321" s="1" t="str" cm="1">
        <f t="array" ref="N2321">_xlfn.IFS(M2321="not Processed", "Not Processed",M2321&gt;2,"SLA Breached",M2321&lt;=2,"Within SLA")</f>
        <v>Within SLA</v>
      </c>
      <c r="O2321" s="1" t="str">
        <f>_xlfn.XLOOKUP(A2321,Source_data!A:A,Source_data!D:D)</f>
        <v>NEFT</v>
      </c>
      <c r="P2321" s="1">
        <f t="shared" si="365"/>
        <v>0</v>
      </c>
      <c r="Q2321" s="1">
        <f t="shared" si="366"/>
        <v>0</v>
      </c>
      <c r="R2321" s="1">
        <f t="shared" si="367"/>
        <v>0</v>
      </c>
      <c r="S2321" s="1">
        <f t="shared" si="368"/>
        <v>0</v>
      </c>
      <c r="T2321" s="1">
        <f t="shared" si="369"/>
        <v>0</v>
      </c>
      <c r="U2321" s="1" t="str">
        <f>_xlfn.XLOOKUP(Table3[[#This Row],[Transaction ID]],Source_data!A:A,Source_data!E:E)</f>
        <v>Hyderabad</v>
      </c>
      <c r="V2321" s="1">
        <f>_xlfn.IFNA(_xlfn.XLOOKUP(A2321,bank_processed_transactions[transaction_id],bank_processed_transactions[processing_minutes]),"")</f>
        <v>36.299999999999997</v>
      </c>
      <c r="W2321" s="31">
        <f>_xlfn.XLOOKUP(A2321,Source_data!A:A,Source_data!B:B)</f>
        <v>46031</v>
      </c>
    </row>
    <row r="2322" spans="1:23" x14ac:dyDescent="0.3">
      <c r="A2322" s="3" t="s">
        <v>341</v>
      </c>
      <c r="B2322" s="1">
        <f>_xlfn.XLOOKUP(A2322,bank_source_transactions__1[transaction_id],bank_source_transactions__1[amount_inr])</f>
        <v>4943.6899999999996</v>
      </c>
      <c r="C2322" s="1">
        <f>_xlfn.XLOOKUP(A2322,Processed_data!A:A,Processed_data!F:F)</f>
        <v>4943.6899999999996</v>
      </c>
      <c r="D2322" s="1" t="str">
        <f>_xlfn.XLOOKUP(A2322,bank_source_transactions__1[transaction_id],bank_source_transactions__1[transaction_status])</f>
        <v>SUCCESS</v>
      </c>
      <c r="E2322" s="1" t="str">
        <f>_xlfn.XLOOKUP(A2322,Processed_data!A:A,Processed_data!G:G)</f>
        <v>SUCCESS</v>
      </c>
      <c r="F2322" s="1">
        <f>COUNTIF(bank_processed_transactions[transaction_id],A2322)</f>
        <v>1</v>
      </c>
      <c r="G2322" s="1" t="str">
        <f t="shared" si="360"/>
        <v>found</v>
      </c>
      <c r="H2322" s="1" t="str">
        <f t="shared" si="361"/>
        <v>Not Duplicate</v>
      </c>
      <c r="I2322" s="1" t="str">
        <f t="shared" si="362"/>
        <v>match</v>
      </c>
      <c r="J2322" s="1" t="str">
        <f t="shared" si="363"/>
        <v>match</v>
      </c>
      <c r="K2322" s="1">
        <f t="shared" si="364"/>
        <v>0</v>
      </c>
      <c r="L2322" s="2">
        <f>IF(F2322=0,"not processed",_xlfn.MINIFS(Processed_data!H:H,Processed_data!A:A,A2322))</f>
        <v>46101</v>
      </c>
      <c r="M2322" s="1">
        <f>IF(F2322=0,"not processed",ABS(bank_source_transactions__1[[#This Row],[transaction_date]]-Reconciliation!L2322))</f>
        <v>2</v>
      </c>
      <c r="N2322" s="1" t="str" cm="1">
        <f t="array" ref="N2322">_xlfn.IFS(M2322="not Processed", "Not Processed",M2322&gt;2,"SLA Breached",M2322&lt;=2,"Within SLA")</f>
        <v>Within SLA</v>
      </c>
      <c r="O2322" s="1" t="str">
        <f>_xlfn.XLOOKUP(A2322,Source_data!A:A,Source_data!D:D)</f>
        <v>NEFT</v>
      </c>
      <c r="P2322" s="1">
        <f t="shared" si="365"/>
        <v>0</v>
      </c>
      <c r="Q2322" s="1">
        <f t="shared" si="366"/>
        <v>0</v>
      </c>
      <c r="R2322" s="1">
        <f t="shared" si="367"/>
        <v>0</v>
      </c>
      <c r="S2322" s="1">
        <f t="shared" si="368"/>
        <v>0</v>
      </c>
      <c r="T2322" s="1">
        <f t="shared" si="369"/>
        <v>0</v>
      </c>
      <c r="U2322" s="1" t="str">
        <f>_xlfn.XLOOKUP(Table3[[#This Row],[Transaction ID]],Source_data!A:A,Source_data!E:E)</f>
        <v>Mumbai</v>
      </c>
      <c r="V2322" s="1">
        <f>_xlfn.IFNA(_xlfn.XLOOKUP(A2322,bank_processed_transactions[transaction_id],bank_processed_transactions[processing_minutes]),"")</f>
        <v>5.2</v>
      </c>
      <c r="W2322" s="31">
        <f>_xlfn.XLOOKUP(A2322,Source_data!A:A,Source_data!B:B)</f>
        <v>46099</v>
      </c>
    </row>
    <row r="2323" spans="1:23" x14ac:dyDescent="0.3">
      <c r="A2323" s="4" t="s">
        <v>5035</v>
      </c>
      <c r="B2323" s="1">
        <f>_xlfn.XLOOKUP(A2323,bank_source_transactions__1[transaction_id],bank_source_transactions__1[amount_inr])</f>
        <v>2452.19</v>
      </c>
      <c r="C2323" s="1" t="e">
        <f>_xlfn.XLOOKUP(A2323,Processed_data!A:A,Processed_data!F:F)</f>
        <v>#N/A</v>
      </c>
      <c r="D2323" s="1" t="str">
        <f>_xlfn.XLOOKUP(A2323,bank_source_transactions__1[transaction_id],bank_source_transactions__1[transaction_status])</f>
        <v>SUCCESS</v>
      </c>
      <c r="E2323" s="1" t="e">
        <f>_xlfn.XLOOKUP(A2323,Processed_data!A:A,Processed_data!G:G)</f>
        <v>#N/A</v>
      </c>
      <c r="F2323" s="1">
        <f>COUNTIF(bank_processed_transactions[transaction_id],A2323)</f>
        <v>0</v>
      </c>
      <c r="G2323" s="1" t="str">
        <f t="shared" si="360"/>
        <v>missing</v>
      </c>
      <c r="H2323" s="1" t="str">
        <f t="shared" si="361"/>
        <v>Not Duplicate</v>
      </c>
      <c r="I2323" s="1" t="str">
        <f t="shared" si="362"/>
        <v>not processed</v>
      </c>
      <c r="J2323" s="1" t="str">
        <f t="shared" si="363"/>
        <v>not processed</v>
      </c>
      <c r="K2323" s="1" t="str">
        <f t="shared" si="364"/>
        <v>missing</v>
      </c>
      <c r="L2323" s="2" t="str">
        <f>IF(F2323=0,"not processed",_xlfn.MINIFS(Processed_data!H:H,Processed_data!A:A,A2323))</f>
        <v>not processed</v>
      </c>
      <c r="M2323" s="1" t="str">
        <f>IF(F2323=0,"not processed",ABS(bank_source_transactions__1[[#This Row],[transaction_date]]-Reconciliation!L2323))</f>
        <v>not processed</v>
      </c>
      <c r="N2323" s="1" t="str" cm="1">
        <f t="array" ref="N2323">_xlfn.IFS(M2323="not Processed", "Not Processed",M2323&gt;2,"SLA Breached",M2323&lt;=2,"Within SLA")</f>
        <v>Not Processed</v>
      </c>
      <c r="O2323" s="1" t="str">
        <f>_xlfn.XLOOKUP(A2323,Source_data!A:A,Source_data!D:D)</f>
        <v>UPI</v>
      </c>
      <c r="P2323" s="1">
        <f t="shared" si="365"/>
        <v>1</v>
      </c>
      <c r="Q2323" s="1">
        <f t="shared" si="366"/>
        <v>0</v>
      </c>
      <c r="R2323" s="1">
        <f t="shared" si="367"/>
        <v>0</v>
      </c>
      <c r="S2323" s="1">
        <f t="shared" si="368"/>
        <v>0</v>
      </c>
      <c r="T2323" s="1">
        <f t="shared" si="369"/>
        <v>0</v>
      </c>
      <c r="U2323" s="1" t="str">
        <f>_xlfn.XLOOKUP(Table3[[#This Row],[Transaction ID]],Source_data!A:A,Source_data!E:E)</f>
        <v>Bengaluru</v>
      </c>
      <c r="V2323" s="1" t="str">
        <f>_xlfn.IFNA(_xlfn.XLOOKUP(A2323,bank_processed_transactions[transaction_id],bank_processed_transactions[processing_minutes]),"")</f>
        <v/>
      </c>
      <c r="W2323" s="31">
        <f>_xlfn.XLOOKUP(A2323,Source_data!A:A,Source_data!B:B)</f>
        <v>46088</v>
      </c>
    </row>
    <row r="2324" spans="1:23" x14ac:dyDescent="0.3">
      <c r="A2324" s="3" t="s">
        <v>3271</v>
      </c>
      <c r="B2324" s="1">
        <f>_xlfn.XLOOKUP(A2324,bank_source_transactions__1[transaction_id],bank_source_transactions__1[amount_inr])</f>
        <v>20551.38</v>
      </c>
      <c r="C2324" s="1">
        <f>_xlfn.XLOOKUP(A2324,Processed_data!A:A,Processed_data!F:F)</f>
        <v>20551.38</v>
      </c>
      <c r="D2324" s="1" t="str">
        <f>_xlfn.XLOOKUP(A2324,bank_source_transactions__1[transaction_id],bank_source_transactions__1[transaction_status])</f>
        <v>SUCCESS</v>
      </c>
      <c r="E2324" s="1" t="str">
        <f>_xlfn.XLOOKUP(A2324,Processed_data!A:A,Processed_data!G:G)</f>
        <v>SUCCESS</v>
      </c>
      <c r="F2324" s="1">
        <f>COUNTIF(bank_processed_transactions[transaction_id],A2324)</f>
        <v>1</v>
      </c>
      <c r="G2324" s="1" t="str">
        <f t="shared" si="360"/>
        <v>found</v>
      </c>
      <c r="H2324" s="1" t="str">
        <f t="shared" si="361"/>
        <v>Not Duplicate</v>
      </c>
      <c r="I2324" s="1" t="str">
        <f t="shared" si="362"/>
        <v>match</v>
      </c>
      <c r="J2324" s="1" t="str">
        <f t="shared" si="363"/>
        <v>match</v>
      </c>
      <c r="K2324" s="1">
        <f t="shared" si="364"/>
        <v>0</v>
      </c>
      <c r="L2324" s="2">
        <f>IF(F2324=0,"not processed",_xlfn.MINIFS(Processed_data!H:H,Processed_data!A:A,A2324))</f>
        <v>46042</v>
      </c>
      <c r="M2324" s="1">
        <f>IF(F2324=0,"not processed",ABS(bank_source_transactions__1[[#This Row],[transaction_date]]-Reconciliation!L2324))</f>
        <v>2</v>
      </c>
      <c r="N2324" s="1" t="str" cm="1">
        <f t="array" ref="N2324">_xlfn.IFS(M2324="not Processed", "Not Processed",M2324&gt;2,"SLA Breached",M2324&lt;=2,"Within SLA")</f>
        <v>Within SLA</v>
      </c>
      <c r="O2324" s="1" t="str">
        <f>_xlfn.XLOOKUP(A2324,Source_data!A:A,Source_data!D:D)</f>
        <v>NEFT</v>
      </c>
      <c r="P2324" s="1">
        <f t="shared" si="365"/>
        <v>0</v>
      </c>
      <c r="Q2324" s="1">
        <f t="shared" si="366"/>
        <v>0</v>
      </c>
      <c r="R2324" s="1">
        <f t="shared" si="367"/>
        <v>0</v>
      </c>
      <c r="S2324" s="1">
        <f t="shared" si="368"/>
        <v>0</v>
      </c>
      <c r="T2324" s="1">
        <f t="shared" si="369"/>
        <v>0</v>
      </c>
      <c r="U2324" s="1" t="str">
        <f>_xlfn.XLOOKUP(Table3[[#This Row],[Transaction ID]],Source_data!A:A,Source_data!E:E)</f>
        <v>Bengaluru</v>
      </c>
      <c r="V2324" s="1">
        <f>_xlfn.IFNA(_xlfn.XLOOKUP(A2324,bank_processed_transactions[transaction_id],bank_processed_transactions[processing_minutes]),"")</f>
        <v>9</v>
      </c>
      <c r="W2324" s="31">
        <f>_xlfn.XLOOKUP(A2324,Source_data!A:A,Source_data!B:B)</f>
        <v>46040</v>
      </c>
    </row>
    <row r="2325" spans="1:23" x14ac:dyDescent="0.3">
      <c r="A2325" s="4" t="s">
        <v>4452</v>
      </c>
      <c r="B2325" s="1">
        <f>_xlfn.XLOOKUP(A2325,bank_source_transactions__1[transaction_id],bank_source_transactions__1[amount_inr])</f>
        <v>2099.2600000000002</v>
      </c>
      <c r="C2325" s="1">
        <f>_xlfn.XLOOKUP(A2325,Processed_data!A:A,Processed_data!F:F)</f>
        <v>2099.2600000000002</v>
      </c>
      <c r="D2325" s="1" t="str">
        <f>_xlfn.XLOOKUP(A2325,bank_source_transactions__1[transaction_id],bank_source_transactions__1[transaction_status])</f>
        <v>SUCCESS</v>
      </c>
      <c r="E2325" s="1" t="str">
        <f>_xlfn.XLOOKUP(A2325,Processed_data!A:A,Processed_data!G:G)</f>
        <v>SUCCESS</v>
      </c>
      <c r="F2325" s="1">
        <f>COUNTIF(bank_processed_transactions[transaction_id],A2325)</f>
        <v>1</v>
      </c>
      <c r="G2325" s="1" t="str">
        <f t="shared" si="360"/>
        <v>found</v>
      </c>
      <c r="H2325" s="1" t="str">
        <f t="shared" si="361"/>
        <v>Not Duplicate</v>
      </c>
      <c r="I2325" s="1" t="str">
        <f t="shared" si="362"/>
        <v>match</v>
      </c>
      <c r="J2325" s="1" t="str">
        <f t="shared" si="363"/>
        <v>match</v>
      </c>
      <c r="K2325" s="1">
        <f t="shared" si="364"/>
        <v>0</v>
      </c>
      <c r="L2325" s="2">
        <f>IF(F2325=0,"not processed",_xlfn.MINIFS(Processed_data!H:H,Processed_data!A:A,A2325))</f>
        <v>46030</v>
      </c>
      <c r="M2325" s="1">
        <f>IF(F2325=0,"not processed",ABS(bank_source_transactions__1[[#This Row],[transaction_date]]-Reconciliation!L2325))</f>
        <v>1</v>
      </c>
      <c r="N2325" s="1" t="str" cm="1">
        <f t="array" ref="N2325">_xlfn.IFS(M2325="not Processed", "Not Processed",M2325&gt;2,"SLA Breached",M2325&lt;=2,"Within SLA")</f>
        <v>Within SLA</v>
      </c>
      <c r="O2325" s="1" t="str">
        <f>_xlfn.XLOOKUP(A2325,Source_data!A:A,Source_data!D:D)</f>
        <v>UPI</v>
      </c>
      <c r="P2325" s="1">
        <f t="shared" si="365"/>
        <v>0</v>
      </c>
      <c r="Q2325" s="1">
        <f t="shared" si="366"/>
        <v>0</v>
      </c>
      <c r="R2325" s="1">
        <f t="shared" si="367"/>
        <v>0</v>
      </c>
      <c r="S2325" s="1">
        <f t="shared" si="368"/>
        <v>0</v>
      </c>
      <c r="T2325" s="1">
        <f t="shared" si="369"/>
        <v>0</v>
      </c>
      <c r="U2325" s="1" t="str">
        <f>_xlfn.XLOOKUP(Table3[[#This Row],[Transaction ID]],Source_data!A:A,Source_data!E:E)</f>
        <v>Bengaluru</v>
      </c>
      <c r="V2325" s="1">
        <f>_xlfn.IFNA(_xlfn.XLOOKUP(A2325,bank_processed_transactions[transaction_id],bank_processed_transactions[processing_minutes]),"")</f>
        <v>35.700000000000003</v>
      </c>
      <c r="W2325" s="31">
        <f>_xlfn.XLOOKUP(A2325,Source_data!A:A,Source_data!B:B)</f>
        <v>46029</v>
      </c>
    </row>
    <row r="2326" spans="1:23" x14ac:dyDescent="0.3">
      <c r="A2326" s="3" t="s">
        <v>4296</v>
      </c>
      <c r="B2326" s="1">
        <f>_xlfn.XLOOKUP(A2326,bank_source_transactions__1[transaction_id],bank_source_transactions__1[amount_inr])</f>
        <v>6211.29</v>
      </c>
      <c r="C2326" s="1">
        <f>_xlfn.XLOOKUP(A2326,Processed_data!A:A,Processed_data!F:F)</f>
        <v>5590.16</v>
      </c>
      <c r="D2326" s="1" t="str">
        <f>_xlfn.XLOOKUP(A2326,bank_source_transactions__1[transaction_id],bank_source_transactions__1[transaction_status])</f>
        <v>FAILED</v>
      </c>
      <c r="E2326" s="1" t="str">
        <f>_xlfn.XLOOKUP(A2326,Processed_data!A:A,Processed_data!G:G)</f>
        <v>FAILED</v>
      </c>
      <c r="F2326" s="1">
        <f>COUNTIF(bank_processed_transactions[transaction_id],A2326)</f>
        <v>1</v>
      </c>
      <c r="G2326" s="1" t="str">
        <f t="shared" si="360"/>
        <v>found</v>
      </c>
      <c r="H2326" s="1" t="str">
        <f t="shared" si="361"/>
        <v>Not Duplicate</v>
      </c>
      <c r="I2326" s="1" t="str">
        <f t="shared" si="362"/>
        <v>mismatch</v>
      </c>
      <c r="J2326" s="1" t="str">
        <f t="shared" si="363"/>
        <v>match</v>
      </c>
      <c r="K2326" s="1">
        <f t="shared" si="364"/>
        <v>621.13000000000011</v>
      </c>
      <c r="L2326" s="2">
        <f>IF(F2326=0,"not processed",_xlfn.MINIFS(Processed_data!H:H,Processed_data!A:A,A2326))</f>
        <v>46052</v>
      </c>
      <c r="M2326" s="1">
        <f>IF(F2326=0,"not processed",ABS(bank_source_transactions__1[[#This Row],[transaction_date]]-Reconciliation!L2326))</f>
        <v>3</v>
      </c>
      <c r="N2326" s="1" t="str" cm="1">
        <f t="array" ref="N2326">_xlfn.IFS(M2326="not Processed", "Not Processed",M2326&gt;2,"SLA Breached",M2326&lt;=2,"Within SLA")</f>
        <v>SLA Breached</v>
      </c>
      <c r="O2326" s="1" t="str">
        <f>_xlfn.XLOOKUP(A2326,Source_data!A:A,Source_data!D:D)</f>
        <v>NEFT</v>
      </c>
      <c r="P2326" s="1">
        <f t="shared" si="365"/>
        <v>0</v>
      </c>
      <c r="Q2326" s="1">
        <f t="shared" si="366"/>
        <v>0</v>
      </c>
      <c r="R2326" s="1">
        <f t="shared" si="367"/>
        <v>1</v>
      </c>
      <c r="S2326" s="1">
        <f t="shared" si="368"/>
        <v>0</v>
      </c>
      <c r="T2326" s="1">
        <f t="shared" si="369"/>
        <v>1</v>
      </c>
      <c r="U2326" s="1" t="str">
        <f>_xlfn.XLOOKUP(Table3[[#This Row],[Transaction ID]],Source_data!A:A,Source_data!E:E)</f>
        <v>Mumbai</v>
      </c>
      <c r="V2326" s="1">
        <f>_xlfn.IFNA(_xlfn.XLOOKUP(A2326,bank_processed_transactions[transaction_id],bank_processed_transactions[processing_minutes]),"")</f>
        <v>21.3</v>
      </c>
      <c r="W2326" s="31">
        <f>_xlfn.XLOOKUP(A2326,Source_data!A:A,Source_data!B:B)</f>
        <v>46049</v>
      </c>
    </row>
    <row r="2327" spans="1:23" x14ac:dyDescent="0.3">
      <c r="A2327" s="4" t="s">
        <v>2921</v>
      </c>
      <c r="B2327" s="1">
        <f>_xlfn.XLOOKUP(A2327,bank_source_transactions__1[transaction_id],bank_source_transactions__1[amount_inr])</f>
        <v>3875.28</v>
      </c>
      <c r="C2327" s="1">
        <f>_xlfn.XLOOKUP(A2327,Processed_data!A:A,Processed_data!F:F)</f>
        <v>3875.28</v>
      </c>
      <c r="D2327" s="1" t="str">
        <f>_xlfn.XLOOKUP(A2327,bank_source_transactions__1[transaction_id],bank_source_transactions__1[transaction_status])</f>
        <v>SUCCESS</v>
      </c>
      <c r="E2327" s="1" t="str">
        <f>_xlfn.XLOOKUP(A2327,Processed_data!A:A,Processed_data!G:G)</f>
        <v>SUCCESS</v>
      </c>
      <c r="F2327" s="1">
        <f>COUNTIF(bank_processed_transactions[transaction_id],A2327)</f>
        <v>1</v>
      </c>
      <c r="G2327" s="1" t="str">
        <f t="shared" si="360"/>
        <v>found</v>
      </c>
      <c r="H2327" s="1" t="str">
        <f t="shared" si="361"/>
        <v>Not Duplicate</v>
      </c>
      <c r="I2327" s="1" t="str">
        <f t="shared" si="362"/>
        <v>match</v>
      </c>
      <c r="J2327" s="1" t="str">
        <f t="shared" si="363"/>
        <v>match</v>
      </c>
      <c r="K2327" s="1">
        <f t="shared" si="364"/>
        <v>0</v>
      </c>
      <c r="L2327" s="2">
        <f>IF(F2327=0,"not processed",_xlfn.MINIFS(Processed_data!H:H,Processed_data!A:A,A2327))</f>
        <v>46057</v>
      </c>
      <c r="M2327" s="1">
        <f>IF(F2327=0,"not processed",ABS(bank_source_transactions__1[[#This Row],[transaction_date]]-Reconciliation!L2327))</f>
        <v>0</v>
      </c>
      <c r="N2327" s="1" t="str" cm="1">
        <f t="array" ref="N2327">_xlfn.IFS(M2327="not Processed", "Not Processed",M2327&gt;2,"SLA Breached",M2327&lt;=2,"Within SLA")</f>
        <v>Within SLA</v>
      </c>
      <c r="O2327" s="1" t="str">
        <f>_xlfn.XLOOKUP(A2327,Source_data!A:A,Source_data!D:D)</f>
        <v>UPI</v>
      </c>
      <c r="P2327" s="1">
        <f t="shared" si="365"/>
        <v>0</v>
      </c>
      <c r="Q2327" s="1">
        <f t="shared" si="366"/>
        <v>0</v>
      </c>
      <c r="R2327" s="1">
        <f t="shared" si="367"/>
        <v>0</v>
      </c>
      <c r="S2327" s="1">
        <f t="shared" si="368"/>
        <v>0</v>
      </c>
      <c r="T2327" s="1">
        <f t="shared" si="369"/>
        <v>0</v>
      </c>
      <c r="U2327" s="1" t="str">
        <f>_xlfn.XLOOKUP(Table3[[#This Row],[Transaction ID]],Source_data!A:A,Source_data!E:E)</f>
        <v>Hyderabad</v>
      </c>
      <c r="V2327" s="1">
        <f>_xlfn.IFNA(_xlfn.XLOOKUP(A2327,bank_processed_transactions[transaction_id],bank_processed_transactions[processing_minutes]),"")</f>
        <v>6.2</v>
      </c>
      <c r="W2327" s="31">
        <f>_xlfn.XLOOKUP(A2327,Source_data!A:A,Source_data!B:B)</f>
        <v>46057</v>
      </c>
    </row>
    <row r="2328" spans="1:23" x14ac:dyDescent="0.3">
      <c r="A2328" s="3" t="s">
        <v>4173</v>
      </c>
      <c r="B2328" s="1">
        <f>_xlfn.XLOOKUP(A2328,bank_source_transactions__1[transaction_id],bank_source_transactions__1[amount_inr])</f>
        <v>3494.66</v>
      </c>
      <c r="C2328" s="1">
        <f>_xlfn.XLOOKUP(A2328,Processed_data!A:A,Processed_data!F:F)</f>
        <v>3494.66</v>
      </c>
      <c r="D2328" s="1" t="str">
        <f>_xlfn.XLOOKUP(A2328,bank_source_transactions__1[transaction_id],bank_source_transactions__1[transaction_status])</f>
        <v>SUCCESS</v>
      </c>
      <c r="E2328" s="1" t="str">
        <f>_xlfn.XLOOKUP(A2328,Processed_data!A:A,Processed_data!G:G)</f>
        <v>SUCCESS</v>
      </c>
      <c r="F2328" s="1">
        <f>COUNTIF(bank_processed_transactions[transaction_id],A2328)</f>
        <v>1</v>
      </c>
      <c r="G2328" s="1" t="str">
        <f t="shared" si="360"/>
        <v>found</v>
      </c>
      <c r="H2328" s="1" t="str">
        <f t="shared" si="361"/>
        <v>Not Duplicate</v>
      </c>
      <c r="I2328" s="1" t="str">
        <f t="shared" si="362"/>
        <v>match</v>
      </c>
      <c r="J2328" s="1" t="str">
        <f t="shared" si="363"/>
        <v>match</v>
      </c>
      <c r="K2328" s="1">
        <f t="shared" si="364"/>
        <v>0</v>
      </c>
      <c r="L2328" s="2">
        <f>IF(F2328=0,"not processed",_xlfn.MINIFS(Processed_data!H:H,Processed_data!A:A,A2328))</f>
        <v>46095</v>
      </c>
      <c r="M2328" s="1">
        <f>IF(F2328=0,"not processed",ABS(bank_source_transactions__1[[#This Row],[transaction_date]]-Reconciliation!L2328))</f>
        <v>2</v>
      </c>
      <c r="N2328" s="1" t="str" cm="1">
        <f t="array" ref="N2328">_xlfn.IFS(M2328="not Processed", "Not Processed",M2328&gt;2,"SLA Breached",M2328&lt;=2,"Within SLA")</f>
        <v>Within SLA</v>
      </c>
      <c r="O2328" s="1" t="str">
        <f>_xlfn.XLOOKUP(A2328,Source_data!A:A,Source_data!D:D)</f>
        <v>IMPS</v>
      </c>
      <c r="P2328" s="1">
        <f t="shared" si="365"/>
        <v>0</v>
      </c>
      <c r="Q2328" s="1">
        <f t="shared" si="366"/>
        <v>0</v>
      </c>
      <c r="R2328" s="1">
        <f t="shared" si="367"/>
        <v>0</v>
      </c>
      <c r="S2328" s="1">
        <f t="shared" si="368"/>
        <v>0</v>
      </c>
      <c r="T2328" s="1">
        <f t="shared" si="369"/>
        <v>0</v>
      </c>
      <c r="U2328" s="1" t="str">
        <f>_xlfn.XLOOKUP(Table3[[#This Row],[Transaction ID]],Source_data!A:A,Source_data!E:E)</f>
        <v>Hyderabad</v>
      </c>
      <c r="V2328" s="1">
        <f>_xlfn.IFNA(_xlfn.XLOOKUP(A2328,bank_processed_transactions[transaction_id],bank_processed_transactions[processing_minutes]),"")</f>
        <v>13.8</v>
      </c>
      <c r="W2328" s="31">
        <f>_xlfn.XLOOKUP(A2328,Source_data!A:A,Source_data!B:B)</f>
        <v>46093</v>
      </c>
    </row>
    <row r="2329" spans="1:23" x14ac:dyDescent="0.3">
      <c r="A2329" s="4" t="s">
        <v>2834</v>
      </c>
      <c r="B2329" s="1">
        <f>_xlfn.XLOOKUP(A2329,bank_source_transactions__1[transaction_id],bank_source_transactions__1[amount_inr])</f>
        <v>3966.51</v>
      </c>
      <c r="C2329" s="1">
        <f>_xlfn.XLOOKUP(A2329,Processed_data!A:A,Processed_data!F:F)</f>
        <v>3966.51</v>
      </c>
      <c r="D2329" s="1" t="str">
        <f>_xlfn.XLOOKUP(A2329,bank_source_transactions__1[transaction_id],bank_source_transactions__1[transaction_status])</f>
        <v>SUCCESS</v>
      </c>
      <c r="E2329" s="1" t="str">
        <f>_xlfn.XLOOKUP(A2329,Processed_data!A:A,Processed_data!G:G)</f>
        <v>SUCCESS</v>
      </c>
      <c r="F2329" s="1">
        <f>COUNTIF(bank_processed_transactions[transaction_id],A2329)</f>
        <v>1</v>
      </c>
      <c r="G2329" s="1" t="str">
        <f t="shared" si="360"/>
        <v>found</v>
      </c>
      <c r="H2329" s="1" t="str">
        <f t="shared" si="361"/>
        <v>Not Duplicate</v>
      </c>
      <c r="I2329" s="1" t="str">
        <f t="shared" si="362"/>
        <v>match</v>
      </c>
      <c r="J2329" s="1" t="str">
        <f t="shared" si="363"/>
        <v>match</v>
      </c>
      <c r="K2329" s="1">
        <f t="shared" si="364"/>
        <v>0</v>
      </c>
      <c r="L2329" s="2">
        <f>IF(F2329=0,"not processed",_xlfn.MINIFS(Processed_data!H:H,Processed_data!A:A,A2329))</f>
        <v>46072</v>
      </c>
      <c r="M2329" s="1">
        <f>IF(F2329=0,"not processed",ABS(bank_source_transactions__1[[#This Row],[transaction_date]]-Reconciliation!L2329))</f>
        <v>3</v>
      </c>
      <c r="N2329" s="1" t="str" cm="1">
        <f t="array" ref="N2329">_xlfn.IFS(M2329="not Processed", "Not Processed",M2329&gt;2,"SLA Breached",M2329&lt;=2,"Within SLA")</f>
        <v>SLA Breached</v>
      </c>
      <c r="O2329" s="1" t="str">
        <f>_xlfn.XLOOKUP(A2329,Source_data!A:A,Source_data!D:D)</f>
        <v>CARD</v>
      </c>
      <c r="P2329" s="1">
        <f t="shared" si="365"/>
        <v>0</v>
      </c>
      <c r="Q2329" s="1">
        <f t="shared" si="366"/>
        <v>0</v>
      </c>
      <c r="R2329" s="1">
        <f t="shared" si="367"/>
        <v>0</v>
      </c>
      <c r="S2329" s="1">
        <f t="shared" si="368"/>
        <v>0</v>
      </c>
      <c r="T2329" s="1">
        <f t="shared" si="369"/>
        <v>1</v>
      </c>
      <c r="U2329" s="1" t="str">
        <f>_xlfn.XLOOKUP(Table3[[#This Row],[Transaction ID]],Source_data!A:A,Source_data!E:E)</f>
        <v>Hyderabad</v>
      </c>
      <c r="V2329" s="1">
        <f>_xlfn.IFNA(_xlfn.XLOOKUP(A2329,bank_processed_transactions[transaction_id],bank_processed_transactions[processing_minutes]),"")</f>
        <v>14.2</v>
      </c>
      <c r="W2329" s="31">
        <f>_xlfn.XLOOKUP(A2329,Source_data!A:A,Source_data!B:B)</f>
        <v>46069</v>
      </c>
    </row>
    <row r="2330" spans="1:23" x14ac:dyDescent="0.3">
      <c r="A2330" s="3" t="s">
        <v>2784</v>
      </c>
      <c r="B2330" s="1">
        <f>_xlfn.XLOOKUP(A2330,bank_source_transactions__1[transaction_id],bank_source_transactions__1[amount_inr])</f>
        <v>7509.31</v>
      </c>
      <c r="C2330" s="1">
        <f>_xlfn.XLOOKUP(A2330,Processed_data!A:A,Processed_data!F:F)</f>
        <v>7509.31</v>
      </c>
      <c r="D2330" s="1" t="str">
        <f>_xlfn.XLOOKUP(A2330,bank_source_transactions__1[transaction_id],bank_source_transactions__1[transaction_status])</f>
        <v>SUCCESS</v>
      </c>
      <c r="E2330" s="1" t="str">
        <f>_xlfn.XLOOKUP(A2330,Processed_data!A:A,Processed_data!G:G)</f>
        <v>SUCCESS</v>
      </c>
      <c r="F2330" s="1">
        <f>COUNTIF(bank_processed_transactions[transaction_id],A2330)</f>
        <v>1</v>
      </c>
      <c r="G2330" s="1" t="str">
        <f t="shared" si="360"/>
        <v>found</v>
      </c>
      <c r="H2330" s="1" t="str">
        <f t="shared" si="361"/>
        <v>Not Duplicate</v>
      </c>
      <c r="I2330" s="1" t="str">
        <f t="shared" si="362"/>
        <v>match</v>
      </c>
      <c r="J2330" s="1" t="str">
        <f t="shared" si="363"/>
        <v>match</v>
      </c>
      <c r="K2330" s="1">
        <f t="shared" si="364"/>
        <v>0</v>
      </c>
      <c r="L2330" s="2">
        <f>IF(F2330=0,"not processed",_xlfn.MINIFS(Processed_data!H:H,Processed_data!A:A,A2330))</f>
        <v>46114</v>
      </c>
      <c r="M2330" s="1">
        <f>IF(F2330=0,"not processed",ABS(bank_source_transactions__1[[#This Row],[transaction_date]]-Reconciliation!L2330))</f>
        <v>3</v>
      </c>
      <c r="N2330" s="1" t="str" cm="1">
        <f t="array" ref="N2330">_xlfn.IFS(M2330="not Processed", "Not Processed",M2330&gt;2,"SLA Breached",M2330&lt;=2,"Within SLA")</f>
        <v>SLA Breached</v>
      </c>
      <c r="O2330" s="1" t="str">
        <f>_xlfn.XLOOKUP(A2330,Source_data!A:A,Source_data!D:D)</f>
        <v>IMPS</v>
      </c>
      <c r="P2330" s="1">
        <f t="shared" si="365"/>
        <v>0</v>
      </c>
      <c r="Q2330" s="1">
        <f t="shared" si="366"/>
        <v>0</v>
      </c>
      <c r="R2330" s="1">
        <f t="shared" si="367"/>
        <v>0</v>
      </c>
      <c r="S2330" s="1">
        <f t="shared" si="368"/>
        <v>0</v>
      </c>
      <c r="T2330" s="1">
        <f t="shared" si="369"/>
        <v>1</v>
      </c>
      <c r="U2330" s="1" t="str">
        <f>_xlfn.XLOOKUP(Table3[[#This Row],[Transaction ID]],Source_data!A:A,Source_data!E:E)</f>
        <v>Pune</v>
      </c>
      <c r="V2330" s="1">
        <f>_xlfn.IFNA(_xlfn.XLOOKUP(A2330,bank_processed_transactions[transaction_id],bank_processed_transactions[processing_minutes]),"")</f>
        <v>43.8</v>
      </c>
      <c r="W2330" s="31">
        <f>_xlfn.XLOOKUP(A2330,Source_data!A:A,Source_data!B:B)</f>
        <v>46111</v>
      </c>
    </row>
    <row r="2331" spans="1:23" x14ac:dyDescent="0.3">
      <c r="A2331" s="4" t="s">
        <v>4446</v>
      </c>
      <c r="B2331" s="1">
        <f>_xlfn.XLOOKUP(A2331,bank_source_transactions__1[transaction_id],bank_source_transactions__1[amount_inr])</f>
        <v>1416.35</v>
      </c>
      <c r="C2331" s="1">
        <f>_xlfn.XLOOKUP(A2331,Processed_data!A:A,Processed_data!F:F)</f>
        <v>1416.35</v>
      </c>
      <c r="D2331" s="1" t="str">
        <f>_xlfn.XLOOKUP(A2331,bank_source_transactions__1[transaction_id],bank_source_transactions__1[transaction_status])</f>
        <v>FAILED</v>
      </c>
      <c r="E2331" s="1" t="str">
        <f>_xlfn.XLOOKUP(A2331,Processed_data!A:A,Processed_data!G:G)</f>
        <v>FAILED</v>
      </c>
      <c r="F2331" s="1">
        <f>COUNTIF(bank_processed_transactions[transaction_id],A2331)</f>
        <v>1</v>
      </c>
      <c r="G2331" s="1" t="str">
        <f t="shared" si="360"/>
        <v>found</v>
      </c>
      <c r="H2331" s="1" t="str">
        <f t="shared" si="361"/>
        <v>Not Duplicate</v>
      </c>
      <c r="I2331" s="1" t="str">
        <f t="shared" si="362"/>
        <v>match</v>
      </c>
      <c r="J2331" s="1" t="str">
        <f t="shared" si="363"/>
        <v>match</v>
      </c>
      <c r="K2331" s="1">
        <f t="shared" si="364"/>
        <v>0</v>
      </c>
      <c r="L2331" s="2">
        <f>IF(F2331=0,"not processed",_xlfn.MINIFS(Processed_data!H:H,Processed_data!A:A,A2331))</f>
        <v>46050</v>
      </c>
      <c r="M2331" s="1">
        <f>IF(F2331=0,"not processed",ABS(bank_source_transactions__1[[#This Row],[transaction_date]]-Reconciliation!L2331))</f>
        <v>0</v>
      </c>
      <c r="N2331" s="1" t="str" cm="1">
        <f t="array" ref="N2331">_xlfn.IFS(M2331="not Processed", "Not Processed",M2331&gt;2,"SLA Breached",M2331&lt;=2,"Within SLA")</f>
        <v>Within SLA</v>
      </c>
      <c r="O2331" s="1" t="str">
        <f>_xlfn.XLOOKUP(A2331,Source_data!A:A,Source_data!D:D)</f>
        <v>ATM</v>
      </c>
      <c r="P2331" s="1">
        <f t="shared" si="365"/>
        <v>0</v>
      </c>
      <c r="Q2331" s="1">
        <f t="shared" si="366"/>
        <v>0</v>
      </c>
      <c r="R2331" s="1">
        <f t="shared" si="367"/>
        <v>0</v>
      </c>
      <c r="S2331" s="1">
        <f t="shared" si="368"/>
        <v>0</v>
      </c>
      <c r="T2331" s="1">
        <f t="shared" si="369"/>
        <v>0</v>
      </c>
      <c r="U2331" s="1" t="str">
        <f>_xlfn.XLOOKUP(Table3[[#This Row],[Transaction ID]],Source_data!A:A,Source_data!E:E)</f>
        <v>Bengaluru</v>
      </c>
      <c r="V2331" s="1">
        <f>_xlfn.IFNA(_xlfn.XLOOKUP(A2331,bank_processed_transactions[transaction_id],bank_processed_transactions[processing_minutes]),"")</f>
        <v>52.5</v>
      </c>
      <c r="W2331" s="31">
        <f>_xlfn.XLOOKUP(A2331,Source_data!A:A,Source_data!B:B)</f>
        <v>46050</v>
      </c>
    </row>
    <row r="2332" spans="1:23" x14ac:dyDescent="0.3">
      <c r="A2332" s="3" t="s">
        <v>3500</v>
      </c>
      <c r="B2332" s="1">
        <f>_xlfn.XLOOKUP(A2332,bank_source_transactions__1[transaction_id],bank_source_transactions__1[amount_inr])</f>
        <v>1689.35</v>
      </c>
      <c r="C2332" s="1">
        <f>_xlfn.XLOOKUP(A2332,Processed_data!A:A,Processed_data!F:F)</f>
        <v>1689.35</v>
      </c>
      <c r="D2332" s="1" t="str">
        <f>_xlfn.XLOOKUP(A2332,bank_source_transactions__1[transaction_id],bank_source_transactions__1[transaction_status])</f>
        <v>SUCCESS</v>
      </c>
      <c r="E2332" s="1" t="str">
        <f>_xlfn.XLOOKUP(A2332,Processed_data!A:A,Processed_data!G:G)</f>
        <v>SUCCESS</v>
      </c>
      <c r="F2332" s="1">
        <f>COUNTIF(bank_processed_transactions[transaction_id],A2332)</f>
        <v>1</v>
      </c>
      <c r="G2332" s="1" t="str">
        <f t="shared" si="360"/>
        <v>found</v>
      </c>
      <c r="H2332" s="1" t="str">
        <f t="shared" si="361"/>
        <v>Not Duplicate</v>
      </c>
      <c r="I2332" s="1" t="str">
        <f t="shared" si="362"/>
        <v>match</v>
      </c>
      <c r="J2332" s="1" t="str">
        <f t="shared" si="363"/>
        <v>match</v>
      </c>
      <c r="K2332" s="1">
        <f t="shared" si="364"/>
        <v>0</v>
      </c>
      <c r="L2332" s="2">
        <f>IF(F2332=0,"not processed",_xlfn.MINIFS(Processed_data!H:H,Processed_data!A:A,A2332))</f>
        <v>46075</v>
      </c>
      <c r="M2332" s="1">
        <f>IF(F2332=0,"not processed",ABS(bank_source_transactions__1[[#This Row],[transaction_date]]-Reconciliation!L2332))</f>
        <v>1</v>
      </c>
      <c r="N2332" s="1" t="str" cm="1">
        <f t="array" ref="N2332">_xlfn.IFS(M2332="not Processed", "Not Processed",M2332&gt;2,"SLA Breached",M2332&lt;=2,"Within SLA")</f>
        <v>Within SLA</v>
      </c>
      <c r="O2332" s="1" t="str">
        <f>_xlfn.XLOOKUP(A2332,Source_data!A:A,Source_data!D:D)</f>
        <v>IMPS</v>
      </c>
      <c r="P2332" s="1">
        <f t="shared" si="365"/>
        <v>0</v>
      </c>
      <c r="Q2332" s="1">
        <f t="shared" si="366"/>
        <v>0</v>
      </c>
      <c r="R2332" s="1">
        <f t="shared" si="367"/>
        <v>0</v>
      </c>
      <c r="S2332" s="1">
        <f t="shared" si="368"/>
        <v>0</v>
      </c>
      <c r="T2332" s="1">
        <f t="shared" si="369"/>
        <v>0</v>
      </c>
      <c r="U2332" s="1" t="str">
        <f>_xlfn.XLOOKUP(Table3[[#This Row],[Transaction ID]],Source_data!A:A,Source_data!E:E)</f>
        <v>Bengaluru</v>
      </c>
      <c r="V2332" s="1">
        <f>_xlfn.IFNA(_xlfn.XLOOKUP(A2332,bank_processed_transactions[transaction_id],bank_processed_transactions[processing_minutes]),"")</f>
        <v>32.4</v>
      </c>
      <c r="W2332" s="31">
        <f>_xlfn.XLOOKUP(A2332,Source_data!A:A,Source_data!B:B)</f>
        <v>46074</v>
      </c>
    </row>
    <row r="2333" spans="1:23" x14ac:dyDescent="0.3">
      <c r="A2333" s="4" t="s">
        <v>3980</v>
      </c>
      <c r="B2333" s="1">
        <f>_xlfn.XLOOKUP(A2333,bank_source_transactions__1[transaction_id],bank_source_transactions__1[amount_inr])</f>
        <v>8740.84</v>
      </c>
      <c r="C2333" s="1">
        <f>_xlfn.XLOOKUP(A2333,Processed_data!A:A,Processed_data!F:F)</f>
        <v>8740.84</v>
      </c>
      <c r="D2333" s="1" t="str">
        <f>_xlfn.XLOOKUP(A2333,bank_source_transactions__1[transaction_id],bank_source_transactions__1[transaction_status])</f>
        <v>SUCCESS</v>
      </c>
      <c r="E2333" s="1" t="str">
        <f>_xlfn.XLOOKUP(A2333,Processed_data!A:A,Processed_data!G:G)</f>
        <v>SUCCESS</v>
      </c>
      <c r="F2333" s="1">
        <f>COUNTIF(bank_processed_transactions[transaction_id],A2333)</f>
        <v>1</v>
      </c>
      <c r="G2333" s="1" t="str">
        <f t="shared" si="360"/>
        <v>found</v>
      </c>
      <c r="H2333" s="1" t="str">
        <f t="shared" si="361"/>
        <v>Not Duplicate</v>
      </c>
      <c r="I2333" s="1" t="str">
        <f t="shared" si="362"/>
        <v>match</v>
      </c>
      <c r="J2333" s="1" t="str">
        <f t="shared" si="363"/>
        <v>match</v>
      </c>
      <c r="K2333" s="1">
        <f t="shared" si="364"/>
        <v>0</v>
      </c>
      <c r="L2333" s="2">
        <f>IF(F2333=0,"not processed",_xlfn.MINIFS(Processed_data!H:H,Processed_data!A:A,A2333))</f>
        <v>46077</v>
      </c>
      <c r="M2333" s="1">
        <f>IF(F2333=0,"not processed",ABS(bank_source_transactions__1[[#This Row],[transaction_date]]-Reconciliation!L2333))</f>
        <v>1</v>
      </c>
      <c r="N2333" s="1" t="str" cm="1">
        <f t="array" ref="N2333">_xlfn.IFS(M2333="not Processed", "Not Processed",M2333&gt;2,"SLA Breached",M2333&lt;=2,"Within SLA")</f>
        <v>Within SLA</v>
      </c>
      <c r="O2333" s="1" t="str">
        <f>_xlfn.XLOOKUP(A2333,Source_data!A:A,Source_data!D:D)</f>
        <v>IMPS</v>
      </c>
      <c r="P2333" s="1">
        <f t="shared" si="365"/>
        <v>0</v>
      </c>
      <c r="Q2333" s="1">
        <f t="shared" si="366"/>
        <v>0</v>
      </c>
      <c r="R2333" s="1">
        <f t="shared" si="367"/>
        <v>0</v>
      </c>
      <c r="S2333" s="1">
        <f t="shared" si="368"/>
        <v>0</v>
      </c>
      <c r="T2333" s="1">
        <f t="shared" si="369"/>
        <v>0</v>
      </c>
      <c r="U2333" s="1" t="str">
        <f>_xlfn.XLOOKUP(Table3[[#This Row],[Transaction ID]],Source_data!A:A,Source_data!E:E)</f>
        <v>Hyderabad</v>
      </c>
      <c r="V2333" s="1">
        <f>_xlfn.IFNA(_xlfn.XLOOKUP(A2333,bank_processed_transactions[transaction_id],bank_processed_transactions[processing_minutes]),"")</f>
        <v>77.8</v>
      </c>
      <c r="W2333" s="31">
        <f>_xlfn.XLOOKUP(A2333,Source_data!A:A,Source_data!B:B)</f>
        <v>46076</v>
      </c>
    </row>
    <row r="2334" spans="1:23" x14ac:dyDescent="0.3">
      <c r="A2334" s="3" t="s">
        <v>2969</v>
      </c>
      <c r="B2334" s="1">
        <f>_xlfn.XLOOKUP(A2334,bank_source_transactions__1[transaction_id],bank_source_transactions__1[amount_inr])</f>
        <v>10285.870000000001</v>
      </c>
      <c r="C2334" s="1">
        <f>_xlfn.XLOOKUP(A2334,Processed_data!A:A,Processed_data!F:F)</f>
        <v>10285.870000000001</v>
      </c>
      <c r="D2334" s="1" t="str">
        <f>_xlfn.XLOOKUP(A2334,bank_source_transactions__1[transaction_id],bank_source_transactions__1[transaction_status])</f>
        <v>SUCCESS</v>
      </c>
      <c r="E2334" s="1" t="str">
        <f>_xlfn.XLOOKUP(A2334,Processed_data!A:A,Processed_data!G:G)</f>
        <v>SUCCESS</v>
      </c>
      <c r="F2334" s="1">
        <f>COUNTIF(bank_processed_transactions[transaction_id],A2334)</f>
        <v>1</v>
      </c>
      <c r="G2334" s="1" t="str">
        <f t="shared" si="360"/>
        <v>found</v>
      </c>
      <c r="H2334" s="1" t="str">
        <f t="shared" si="361"/>
        <v>Not Duplicate</v>
      </c>
      <c r="I2334" s="1" t="str">
        <f t="shared" si="362"/>
        <v>match</v>
      </c>
      <c r="J2334" s="1" t="str">
        <f t="shared" si="363"/>
        <v>match</v>
      </c>
      <c r="K2334" s="1">
        <f t="shared" si="364"/>
        <v>0</v>
      </c>
      <c r="L2334" s="2">
        <f>IF(F2334=0,"not processed",_xlfn.MINIFS(Processed_data!H:H,Processed_data!A:A,A2334))</f>
        <v>46056</v>
      </c>
      <c r="M2334" s="1">
        <f>IF(F2334=0,"not processed",ABS(bank_source_transactions__1[[#This Row],[transaction_date]]-Reconciliation!L2334))</f>
        <v>0</v>
      </c>
      <c r="N2334" s="1" t="str" cm="1">
        <f t="array" ref="N2334">_xlfn.IFS(M2334="not Processed", "Not Processed",M2334&gt;2,"SLA Breached",M2334&lt;=2,"Within SLA")</f>
        <v>Within SLA</v>
      </c>
      <c r="O2334" s="1" t="str">
        <f>_xlfn.XLOOKUP(A2334,Source_data!A:A,Source_data!D:D)</f>
        <v>UPI</v>
      </c>
      <c r="P2334" s="1">
        <f t="shared" si="365"/>
        <v>0</v>
      </c>
      <c r="Q2334" s="1">
        <f t="shared" si="366"/>
        <v>0</v>
      </c>
      <c r="R2334" s="1">
        <f t="shared" si="367"/>
        <v>0</v>
      </c>
      <c r="S2334" s="1">
        <f t="shared" si="368"/>
        <v>0</v>
      </c>
      <c r="T2334" s="1">
        <f t="shared" si="369"/>
        <v>0</v>
      </c>
      <c r="U2334" s="1" t="str">
        <f>_xlfn.XLOOKUP(Table3[[#This Row],[Transaction ID]],Source_data!A:A,Source_data!E:E)</f>
        <v>Bengaluru</v>
      </c>
      <c r="V2334" s="1">
        <f>_xlfn.IFNA(_xlfn.XLOOKUP(A2334,bank_processed_transactions[transaction_id],bank_processed_transactions[processing_minutes]),"")</f>
        <v>19.600000000000001</v>
      </c>
      <c r="W2334" s="31">
        <f>_xlfn.XLOOKUP(A2334,Source_data!A:A,Source_data!B:B)</f>
        <v>46056</v>
      </c>
    </row>
    <row r="2335" spans="1:23" x14ac:dyDescent="0.3">
      <c r="A2335" s="4" t="s">
        <v>3507</v>
      </c>
      <c r="B2335" s="1">
        <f>_xlfn.XLOOKUP(A2335,bank_source_transactions__1[transaction_id],bank_source_transactions__1[amount_inr])</f>
        <v>2334.41</v>
      </c>
      <c r="C2335" s="1">
        <f>_xlfn.XLOOKUP(A2335,Processed_data!A:A,Processed_data!F:F)</f>
        <v>2334.41</v>
      </c>
      <c r="D2335" s="1" t="str">
        <f>_xlfn.XLOOKUP(A2335,bank_source_transactions__1[transaction_id],bank_source_transactions__1[transaction_status])</f>
        <v>SUCCESS</v>
      </c>
      <c r="E2335" s="1" t="str">
        <f>_xlfn.XLOOKUP(A2335,Processed_data!A:A,Processed_data!G:G)</f>
        <v>SUCCESS</v>
      </c>
      <c r="F2335" s="1">
        <f>COUNTIF(bank_processed_transactions[transaction_id],A2335)</f>
        <v>1</v>
      </c>
      <c r="G2335" s="1" t="str">
        <f t="shared" si="360"/>
        <v>found</v>
      </c>
      <c r="H2335" s="1" t="str">
        <f t="shared" si="361"/>
        <v>Not Duplicate</v>
      </c>
      <c r="I2335" s="1" t="str">
        <f t="shared" si="362"/>
        <v>match</v>
      </c>
      <c r="J2335" s="1" t="str">
        <f t="shared" si="363"/>
        <v>match</v>
      </c>
      <c r="K2335" s="1">
        <f t="shared" si="364"/>
        <v>0</v>
      </c>
      <c r="L2335" s="2">
        <f>IF(F2335=0,"not processed",_xlfn.MINIFS(Processed_data!H:H,Processed_data!A:A,A2335))</f>
        <v>46043</v>
      </c>
      <c r="M2335" s="1">
        <f>IF(F2335=0,"not processed",ABS(bank_source_transactions__1[[#This Row],[transaction_date]]-Reconciliation!L2335))</f>
        <v>3</v>
      </c>
      <c r="N2335" s="1" t="str" cm="1">
        <f t="array" ref="N2335">_xlfn.IFS(M2335="not Processed", "Not Processed",M2335&gt;2,"SLA Breached",M2335&lt;=2,"Within SLA")</f>
        <v>SLA Breached</v>
      </c>
      <c r="O2335" s="1" t="str">
        <f>_xlfn.XLOOKUP(A2335,Source_data!A:A,Source_data!D:D)</f>
        <v>NEFT</v>
      </c>
      <c r="P2335" s="1">
        <f t="shared" si="365"/>
        <v>0</v>
      </c>
      <c r="Q2335" s="1">
        <f t="shared" si="366"/>
        <v>0</v>
      </c>
      <c r="R2335" s="1">
        <f t="shared" si="367"/>
        <v>0</v>
      </c>
      <c r="S2335" s="1">
        <f t="shared" si="368"/>
        <v>0</v>
      </c>
      <c r="T2335" s="1">
        <f t="shared" si="369"/>
        <v>1</v>
      </c>
      <c r="U2335" s="1" t="str">
        <f>_xlfn.XLOOKUP(Table3[[#This Row],[Transaction ID]],Source_data!A:A,Source_data!E:E)</f>
        <v>Mumbai</v>
      </c>
      <c r="V2335" s="1">
        <f>_xlfn.IFNA(_xlfn.XLOOKUP(A2335,bank_processed_transactions[transaction_id],bank_processed_transactions[processing_minutes]),"")</f>
        <v>15.1</v>
      </c>
      <c r="W2335" s="31">
        <f>_xlfn.XLOOKUP(A2335,Source_data!A:A,Source_data!B:B)</f>
        <v>46040</v>
      </c>
    </row>
    <row r="2336" spans="1:23" x14ac:dyDescent="0.3">
      <c r="A2336" s="3" t="s">
        <v>3946</v>
      </c>
      <c r="B2336" s="1">
        <f>_xlfn.XLOOKUP(A2336,bank_source_transactions__1[transaction_id],bank_source_transactions__1[amount_inr])</f>
        <v>4496.6499999999996</v>
      </c>
      <c r="C2336" s="1">
        <f>_xlfn.XLOOKUP(A2336,Processed_data!A:A,Processed_data!F:F)</f>
        <v>4496.6499999999996</v>
      </c>
      <c r="D2336" s="1" t="str">
        <f>_xlfn.XLOOKUP(A2336,bank_source_transactions__1[transaction_id],bank_source_transactions__1[transaction_status])</f>
        <v>SUCCESS</v>
      </c>
      <c r="E2336" s="1" t="str">
        <f>_xlfn.XLOOKUP(A2336,Processed_data!A:A,Processed_data!G:G)</f>
        <v>SUCCESS</v>
      </c>
      <c r="F2336" s="1">
        <f>COUNTIF(bank_processed_transactions[transaction_id],A2336)</f>
        <v>1</v>
      </c>
      <c r="G2336" s="1" t="str">
        <f t="shared" si="360"/>
        <v>found</v>
      </c>
      <c r="H2336" s="1" t="str">
        <f t="shared" si="361"/>
        <v>Not Duplicate</v>
      </c>
      <c r="I2336" s="1" t="str">
        <f t="shared" si="362"/>
        <v>match</v>
      </c>
      <c r="J2336" s="1" t="str">
        <f t="shared" si="363"/>
        <v>match</v>
      </c>
      <c r="K2336" s="1">
        <f t="shared" si="364"/>
        <v>0</v>
      </c>
      <c r="L2336" s="2">
        <f>IF(F2336=0,"not processed",_xlfn.MINIFS(Processed_data!H:H,Processed_data!A:A,A2336))</f>
        <v>46055</v>
      </c>
      <c r="M2336" s="1">
        <f>IF(F2336=0,"not processed",ABS(bank_source_transactions__1[[#This Row],[transaction_date]]-Reconciliation!L2336))</f>
        <v>0</v>
      </c>
      <c r="N2336" s="1" t="str" cm="1">
        <f t="array" ref="N2336">_xlfn.IFS(M2336="not Processed", "Not Processed",M2336&gt;2,"SLA Breached",M2336&lt;=2,"Within SLA")</f>
        <v>Within SLA</v>
      </c>
      <c r="O2336" s="1" t="str">
        <f>_xlfn.XLOOKUP(A2336,Source_data!A:A,Source_data!D:D)</f>
        <v>ATM</v>
      </c>
      <c r="P2336" s="1">
        <f t="shared" si="365"/>
        <v>0</v>
      </c>
      <c r="Q2336" s="1">
        <f t="shared" si="366"/>
        <v>0</v>
      </c>
      <c r="R2336" s="1">
        <f t="shared" si="367"/>
        <v>0</v>
      </c>
      <c r="S2336" s="1">
        <f t="shared" si="368"/>
        <v>0</v>
      </c>
      <c r="T2336" s="1">
        <f t="shared" si="369"/>
        <v>0</v>
      </c>
      <c r="U2336" s="1" t="str">
        <f>_xlfn.XLOOKUP(Table3[[#This Row],[Transaction ID]],Source_data!A:A,Source_data!E:E)</f>
        <v>Hyderabad</v>
      </c>
      <c r="V2336" s="1">
        <f>_xlfn.IFNA(_xlfn.XLOOKUP(A2336,bank_processed_transactions[transaction_id],bank_processed_transactions[processing_minutes]),"")</f>
        <v>40.4</v>
      </c>
      <c r="W2336" s="31">
        <f>_xlfn.XLOOKUP(A2336,Source_data!A:A,Source_data!B:B)</f>
        <v>46055</v>
      </c>
    </row>
    <row r="2337" spans="1:23" x14ac:dyDescent="0.3">
      <c r="A2337" s="4" t="s">
        <v>4898</v>
      </c>
      <c r="B2337" s="1">
        <f>_xlfn.XLOOKUP(A2337,bank_source_transactions__1[transaction_id],bank_source_transactions__1[amount_inr])</f>
        <v>3868.63</v>
      </c>
      <c r="C2337" s="1">
        <f>_xlfn.XLOOKUP(A2337,Processed_data!A:A,Processed_data!F:F)</f>
        <v>3868.63</v>
      </c>
      <c r="D2337" s="1" t="str">
        <f>_xlfn.XLOOKUP(A2337,bank_source_transactions__1[transaction_id],bank_source_transactions__1[transaction_status])</f>
        <v>SUCCESS</v>
      </c>
      <c r="E2337" s="1" t="str">
        <f>_xlfn.XLOOKUP(A2337,Processed_data!A:A,Processed_data!G:G)</f>
        <v>SUCCESS</v>
      </c>
      <c r="F2337" s="1">
        <f>COUNTIF(bank_processed_transactions[transaction_id],A2337)</f>
        <v>1</v>
      </c>
      <c r="G2337" s="1" t="str">
        <f t="shared" si="360"/>
        <v>found</v>
      </c>
      <c r="H2337" s="1" t="str">
        <f t="shared" si="361"/>
        <v>Not Duplicate</v>
      </c>
      <c r="I2337" s="1" t="str">
        <f t="shared" si="362"/>
        <v>match</v>
      </c>
      <c r="J2337" s="1" t="str">
        <f t="shared" si="363"/>
        <v>match</v>
      </c>
      <c r="K2337" s="1">
        <f t="shared" si="364"/>
        <v>0</v>
      </c>
      <c r="L2337" s="2">
        <f>IF(F2337=0,"not processed",_xlfn.MINIFS(Processed_data!H:H,Processed_data!A:A,A2337))</f>
        <v>46059</v>
      </c>
      <c r="M2337" s="1">
        <f>IF(F2337=0,"not processed",ABS(bank_source_transactions__1[[#This Row],[transaction_date]]-Reconciliation!L2337))</f>
        <v>1</v>
      </c>
      <c r="N2337" s="1" t="str" cm="1">
        <f t="array" ref="N2337">_xlfn.IFS(M2337="not Processed", "Not Processed",M2337&gt;2,"SLA Breached",M2337&lt;=2,"Within SLA")</f>
        <v>Within SLA</v>
      </c>
      <c r="O2337" s="1" t="str">
        <f>_xlfn.XLOOKUP(A2337,Source_data!A:A,Source_data!D:D)</f>
        <v>NEFT</v>
      </c>
      <c r="P2337" s="1">
        <f t="shared" si="365"/>
        <v>0</v>
      </c>
      <c r="Q2337" s="1">
        <f t="shared" si="366"/>
        <v>0</v>
      </c>
      <c r="R2337" s="1">
        <f t="shared" si="367"/>
        <v>0</v>
      </c>
      <c r="S2337" s="1">
        <f t="shared" si="368"/>
        <v>0</v>
      </c>
      <c r="T2337" s="1">
        <f t="shared" si="369"/>
        <v>0</v>
      </c>
      <c r="U2337" s="1" t="str">
        <f>_xlfn.XLOOKUP(Table3[[#This Row],[Transaction ID]],Source_data!A:A,Source_data!E:E)</f>
        <v>Hyderabad</v>
      </c>
      <c r="V2337" s="1">
        <f>_xlfn.IFNA(_xlfn.XLOOKUP(A2337,bank_processed_transactions[transaction_id],bank_processed_transactions[processing_minutes]),"")</f>
        <v>53.8</v>
      </c>
      <c r="W2337" s="31">
        <f>_xlfn.XLOOKUP(A2337,Source_data!A:A,Source_data!B:B)</f>
        <v>46058</v>
      </c>
    </row>
    <row r="2338" spans="1:23" x14ac:dyDescent="0.3">
      <c r="A2338" s="3" t="s">
        <v>2883</v>
      </c>
      <c r="B2338" s="1">
        <f>_xlfn.XLOOKUP(A2338,bank_source_transactions__1[transaction_id],bank_source_transactions__1[amount_inr])</f>
        <v>943.55</v>
      </c>
      <c r="C2338" s="1">
        <f>_xlfn.XLOOKUP(A2338,Processed_data!A:A,Processed_data!F:F)</f>
        <v>943.55</v>
      </c>
      <c r="D2338" s="1" t="str">
        <f>_xlfn.XLOOKUP(A2338,bank_source_transactions__1[transaction_id],bank_source_transactions__1[transaction_status])</f>
        <v>SUCCESS</v>
      </c>
      <c r="E2338" s="1" t="str">
        <f>_xlfn.XLOOKUP(A2338,Processed_data!A:A,Processed_data!G:G)</f>
        <v>SUCCESS</v>
      </c>
      <c r="F2338" s="1">
        <f>COUNTIF(bank_processed_transactions[transaction_id],A2338)</f>
        <v>1</v>
      </c>
      <c r="G2338" s="1" t="str">
        <f t="shared" si="360"/>
        <v>found</v>
      </c>
      <c r="H2338" s="1" t="str">
        <f t="shared" si="361"/>
        <v>Not Duplicate</v>
      </c>
      <c r="I2338" s="1" t="str">
        <f t="shared" si="362"/>
        <v>match</v>
      </c>
      <c r="J2338" s="1" t="str">
        <f t="shared" si="363"/>
        <v>match</v>
      </c>
      <c r="K2338" s="1">
        <f t="shared" si="364"/>
        <v>0</v>
      </c>
      <c r="L2338" s="2">
        <f>IF(F2338=0,"not processed",_xlfn.MINIFS(Processed_data!H:H,Processed_data!A:A,A2338))</f>
        <v>46061</v>
      </c>
      <c r="M2338" s="1">
        <f>IF(F2338=0,"not processed",ABS(bank_source_transactions__1[[#This Row],[transaction_date]]-Reconciliation!L2338))</f>
        <v>1</v>
      </c>
      <c r="N2338" s="1" t="str" cm="1">
        <f t="array" ref="N2338">_xlfn.IFS(M2338="not Processed", "Not Processed",M2338&gt;2,"SLA Breached",M2338&lt;=2,"Within SLA")</f>
        <v>Within SLA</v>
      </c>
      <c r="O2338" s="1" t="str">
        <f>_xlfn.XLOOKUP(A2338,Source_data!A:A,Source_data!D:D)</f>
        <v>UPI</v>
      </c>
      <c r="P2338" s="1">
        <f t="shared" si="365"/>
        <v>0</v>
      </c>
      <c r="Q2338" s="1">
        <f t="shared" si="366"/>
        <v>0</v>
      </c>
      <c r="R2338" s="1">
        <f t="shared" si="367"/>
        <v>0</v>
      </c>
      <c r="S2338" s="1">
        <f t="shared" si="368"/>
        <v>0</v>
      </c>
      <c r="T2338" s="1">
        <f t="shared" si="369"/>
        <v>0</v>
      </c>
      <c r="U2338" s="1" t="str">
        <f>_xlfn.XLOOKUP(Table3[[#This Row],[Transaction ID]],Source_data!A:A,Source_data!E:E)</f>
        <v>Mumbai</v>
      </c>
      <c r="V2338" s="1">
        <f>_xlfn.IFNA(_xlfn.XLOOKUP(A2338,bank_processed_transactions[transaction_id],bank_processed_transactions[processing_minutes]),"")</f>
        <v>44.1</v>
      </c>
      <c r="W2338" s="31">
        <f>_xlfn.XLOOKUP(A2338,Source_data!A:A,Source_data!B:B)</f>
        <v>46060</v>
      </c>
    </row>
    <row r="2339" spans="1:23" x14ac:dyDescent="0.3">
      <c r="A2339" s="4" t="s">
        <v>4359</v>
      </c>
      <c r="B2339" s="1">
        <f>_xlfn.XLOOKUP(A2339,bank_source_transactions__1[transaction_id],bank_source_transactions__1[amount_inr])</f>
        <v>31752.42</v>
      </c>
      <c r="C2339" s="1">
        <f>_xlfn.XLOOKUP(A2339,Processed_data!A:A,Processed_data!F:F)</f>
        <v>31752.42</v>
      </c>
      <c r="D2339" s="1" t="str">
        <f>_xlfn.XLOOKUP(A2339,bank_source_transactions__1[transaction_id],bank_source_transactions__1[transaction_status])</f>
        <v>SUCCESS</v>
      </c>
      <c r="E2339" s="1" t="str">
        <f>_xlfn.XLOOKUP(A2339,Processed_data!A:A,Processed_data!G:G)</f>
        <v>SUCCESS</v>
      </c>
      <c r="F2339" s="1">
        <f>COUNTIF(bank_processed_transactions[transaction_id],A2339)</f>
        <v>1</v>
      </c>
      <c r="G2339" s="1" t="str">
        <f t="shared" si="360"/>
        <v>found</v>
      </c>
      <c r="H2339" s="1" t="str">
        <f t="shared" si="361"/>
        <v>Not Duplicate</v>
      </c>
      <c r="I2339" s="1" t="str">
        <f t="shared" si="362"/>
        <v>match</v>
      </c>
      <c r="J2339" s="1" t="str">
        <f t="shared" si="363"/>
        <v>match</v>
      </c>
      <c r="K2339" s="1">
        <f t="shared" si="364"/>
        <v>0</v>
      </c>
      <c r="L2339" s="2">
        <f>IF(F2339=0,"not processed",_xlfn.MINIFS(Processed_data!H:H,Processed_data!A:A,A2339))</f>
        <v>46068</v>
      </c>
      <c r="M2339" s="1">
        <f>IF(F2339=0,"not processed",ABS(bank_source_transactions__1[[#This Row],[transaction_date]]-Reconciliation!L2339))</f>
        <v>1</v>
      </c>
      <c r="N2339" s="1" t="str" cm="1">
        <f t="array" ref="N2339">_xlfn.IFS(M2339="not Processed", "Not Processed",M2339&gt;2,"SLA Breached",M2339&lt;=2,"Within SLA")</f>
        <v>Within SLA</v>
      </c>
      <c r="O2339" s="1" t="str">
        <f>_xlfn.XLOOKUP(A2339,Source_data!A:A,Source_data!D:D)</f>
        <v>NEFT</v>
      </c>
      <c r="P2339" s="1">
        <f t="shared" si="365"/>
        <v>0</v>
      </c>
      <c r="Q2339" s="1">
        <f t="shared" si="366"/>
        <v>0</v>
      </c>
      <c r="R2339" s="1">
        <f t="shared" si="367"/>
        <v>0</v>
      </c>
      <c r="S2339" s="1">
        <f t="shared" si="368"/>
        <v>0</v>
      </c>
      <c r="T2339" s="1">
        <f t="shared" si="369"/>
        <v>0</v>
      </c>
      <c r="U2339" s="1" t="str">
        <f>_xlfn.XLOOKUP(Table3[[#This Row],[Transaction ID]],Source_data!A:A,Source_data!E:E)</f>
        <v>Hyderabad</v>
      </c>
      <c r="V2339" s="1">
        <f>_xlfn.IFNA(_xlfn.XLOOKUP(A2339,bank_processed_transactions[transaction_id],bank_processed_transactions[processing_minutes]),"")</f>
        <v>48.5</v>
      </c>
      <c r="W2339" s="31">
        <f>_xlfn.XLOOKUP(A2339,Source_data!A:A,Source_data!B:B)</f>
        <v>46067</v>
      </c>
    </row>
    <row r="2340" spans="1:23" x14ac:dyDescent="0.3">
      <c r="A2340" s="3" t="s">
        <v>4962</v>
      </c>
      <c r="B2340" s="1">
        <f>_xlfn.XLOOKUP(A2340,bank_source_transactions__1[transaction_id],bank_source_transactions__1[amount_inr])</f>
        <v>1530.96</v>
      </c>
      <c r="C2340" s="1">
        <f>_xlfn.XLOOKUP(A2340,Processed_data!A:A,Processed_data!F:F)</f>
        <v>1530.96</v>
      </c>
      <c r="D2340" s="1" t="str">
        <f>_xlfn.XLOOKUP(A2340,bank_source_transactions__1[transaction_id],bank_source_transactions__1[transaction_status])</f>
        <v>SUCCESS</v>
      </c>
      <c r="E2340" s="1" t="str">
        <f>_xlfn.XLOOKUP(A2340,Processed_data!A:A,Processed_data!G:G)</f>
        <v>SUCCESS</v>
      </c>
      <c r="F2340" s="1">
        <f>COUNTIF(bank_processed_transactions[transaction_id],A2340)</f>
        <v>1</v>
      </c>
      <c r="G2340" s="1" t="str">
        <f t="shared" si="360"/>
        <v>found</v>
      </c>
      <c r="H2340" s="1" t="str">
        <f t="shared" si="361"/>
        <v>Not Duplicate</v>
      </c>
      <c r="I2340" s="1" t="str">
        <f t="shared" si="362"/>
        <v>match</v>
      </c>
      <c r="J2340" s="1" t="str">
        <f t="shared" si="363"/>
        <v>match</v>
      </c>
      <c r="K2340" s="1">
        <f t="shared" si="364"/>
        <v>0</v>
      </c>
      <c r="L2340" s="2">
        <f>IF(F2340=0,"not processed",_xlfn.MINIFS(Processed_data!H:H,Processed_data!A:A,A2340))</f>
        <v>46113</v>
      </c>
      <c r="M2340" s="1">
        <f>IF(F2340=0,"not processed",ABS(bank_source_transactions__1[[#This Row],[transaction_date]]-Reconciliation!L2340))</f>
        <v>3</v>
      </c>
      <c r="N2340" s="1" t="str" cm="1">
        <f t="array" ref="N2340">_xlfn.IFS(M2340="not Processed", "Not Processed",M2340&gt;2,"SLA Breached",M2340&lt;=2,"Within SLA")</f>
        <v>SLA Breached</v>
      </c>
      <c r="O2340" s="1" t="str">
        <f>_xlfn.XLOOKUP(A2340,Source_data!A:A,Source_data!D:D)</f>
        <v>NEFT</v>
      </c>
      <c r="P2340" s="1">
        <f t="shared" si="365"/>
        <v>0</v>
      </c>
      <c r="Q2340" s="1">
        <f t="shared" si="366"/>
        <v>0</v>
      </c>
      <c r="R2340" s="1">
        <f t="shared" si="367"/>
        <v>0</v>
      </c>
      <c r="S2340" s="1">
        <f t="shared" si="368"/>
        <v>0</v>
      </c>
      <c r="T2340" s="1">
        <f t="shared" si="369"/>
        <v>1</v>
      </c>
      <c r="U2340" s="1" t="str">
        <f>_xlfn.XLOOKUP(Table3[[#This Row],[Transaction ID]],Source_data!A:A,Source_data!E:E)</f>
        <v>Pune</v>
      </c>
      <c r="V2340" s="1">
        <f>_xlfn.IFNA(_xlfn.XLOOKUP(A2340,bank_processed_transactions[transaction_id],bank_processed_transactions[processing_minutes]),"")</f>
        <v>41.6</v>
      </c>
      <c r="W2340" s="31">
        <f>_xlfn.XLOOKUP(A2340,Source_data!A:A,Source_data!B:B)</f>
        <v>46110</v>
      </c>
    </row>
    <row r="2341" spans="1:23" x14ac:dyDescent="0.3">
      <c r="A2341" s="4" t="s">
        <v>4048</v>
      </c>
      <c r="B2341" s="1">
        <f>_xlfn.XLOOKUP(A2341,bank_source_transactions__1[transaction_id],bank_source_transactions__1[amount_inr])</f>
        <v>2400.9499999999998</v>
      </c>
      <c r="C2341" s="1">
        <f>_xlfn.XLOOKUP(A2341,Processed_data!A:A,Processed_data!F:F)</f>
        <v>2400.9499999999998</v>
      </c>
      <c r="D2341" s="1" t="str">
        <f>_xlfn.XLOOKUP(A2341,bank_source_transactions__1[transaction_id],bank_source_transactions__1[transaction_status])</f>
        <v>SUCCESS</v>
      </c>
      <c r="E2341" s="1" t="str">
        <f>_xlfn.XLOOKUP(A2341,Processed_data!A:A,Processed_data!G:G)</f>
        <v>SUCCESS</v>
      </c>
      <c r="F2341" s="1">
        <f>COUNTIF(bank_processed_transactions[transaction_id],A2341)</f>
        <v>1</v>
      </c>
      <c r="G2341" s="1" t="str">
        <f t="shared" si="360"/>
        <v>found</v>
      </c>
      <c r="H2341" s="1" t="str">
        <f t="shared" si="361"/>
        <v>Not Duplicate</v>
      </c>
      <c r="I2341" s="1" t="str">
        <f t="shared" si="362"/>
        <v>match</v>
      </c>
      <c r="J2341" s="1" t="str">
        <f t="shared" si="363"/>
        <v>match</v>
      </c>
      <c r="K2341" s="1">
        <f t="shared" si="364"/>
        <v>0</v>
      </c>
      <c r="L2341" s="2">
        <f>IF(F2341=0,"not processed",_xlfn.MINIFS(Processed_data!H:H,Processed_data!A:A,A2341))</f>
        <v>46111</v>
      </c>
      <c r="M2341" s="1">
        <f>IF(F2341=0,"not processed",ABS(bank_source_transactions__1[[#This Row],[transaction_date]]-Reconciliation!L2341))</f>
        <v>3</v>
      </c>
      <c r="N2341" s="1" t="str" cm="1">
        <f t="array" ref="N2341">_xlfn.IFS(M2341="not Processed", "Not Processed",M2341&gt;2,"SLA Breached",M2341&lt;=2,"Within SLA")</f>
        <v>SLA Breached</v>
      </c>
      <c r="O2341" s="1" t="str">
        <f>_xlfn.XLOOKUP(A2341,Source_data!A:A,Source_data!D:D)</f>
        <v>UPI</v>
      </c>
      <c r="P2341" s="1">
        <f t="shared" si="365"/>
        <v>0</v>
      </c>
      <c r="Q2341" s="1">
        <f t="shared" si="366"/>
        <v>0</v>
      </c>
      <c r="R2341" s="1">
        <f t="shared" si="367"/>
        <v>0</v>
      </c>
      <c r="S2341" s="1">
        <f t="shared" si="368"/>
        <v>0</v>
      </c>
      <c r="T2341" s="1">
        <f t="shared" si="369"/>
        <v>1</v>
      </c>
      <c r="U2341" s="1" t="str">
        <f>_xlfn.XLOOKUP(Table3[[#This Row],[Transaction ID]],Source_data!A:A,Source_data!E:E)</f>
        <v>Bengaluru</v>
      </c>
      <c r="V2341" s="1">
        <f>_xlfn.IFNA(_xlfn.XLOOKUP(A2341,bank_processed_transactions[transaction_id],bank_processed_transactions[processing_minutes]),"")</f>
        <v>14</v>
      </c>
      <c r="W2341" s="31">
        <f>_xlfn.XLOOKUP(A2341,Source_data!A:A,Source_data!B:B)</f>
        <v>46108</v>
      </c>
    </row>
    <row r="2342" spans="1:23" x14ac:dyDescent="0.3">
      <c r="A2342" s="3" t="s">
        <v>1372</v>
      </c>
      <c r="B2342" s="1">
        <f>_xlfn.XLOOKUP(A2342,bank_source_transactions__1[transaction_id],bank_source_transactions__1[amount_inr])</f>
        <v>11826.65</v>
      </c>
      <c r="C2342" s="1">
        <f>_xlfn.XLOOKUP(A2342,Processed_data!A:A,Processed_data!F:F)</f>
        <v>11826.65</v>
      </c>
      <c r="D2342" s="1" t="str">
        <f>_xlfn.XLOOKUP(A2342,bank_source_transactions__1[transaction_id],bank_source_transactions__1[transaction_status])</f>
        <v>SUCCESS</v>
      </c>
      <c r="E2342" s="1" t="str">
        <f>_xlfn.XLOOKUP(A2342,Processed_data!A:A,Processed_data!G:G)</f>
        <v>SUCCESS</v>
      </c>
      <c r="F2342" s="1">
        <f>COUNTIF(bank_processed_transactions[transaction_id],A2342)</f>
        <v>1</v>
      </c>
      <c r="G2342" s="1" t="str">
        <f t="shared" si="360"/>
        <v>found</v>
      </c>
      <c r="H2342" s="1" t="str">
        <f t="shared" si="361"/>
        <v>Not Duplicate</v>
      </c>
      <c r="I2342" s="1" t="str">
        <f t="shared" si="362"/>
        <v>match</v>
      </c>
      <c r="J2342" s="1" t="str">
        <f t="shared" si="363"/>
        <v>match</v>
      </c>
      <c r="K2342" s="1">
        <f t="shared" si="364"/>
        <v>0</v>
      </c>
      <c r="L2342" s="2">
        <f>IF(F2342=0,"not processed",_xlfn.MINIFS(Processed_data!H:H,Processed_data!A:A,A2342))</f>
        <v>46094</v>
      </c>
      <c r="M2342" s="1">
        <f>IF(F2342=0,"not processed",ABS(bank_source_transactions__1[[#This Row],[transaction_date]]-Reconciliation!L2342))</f>
        <v>1</v>
      </c>
      <c r="N2342" s="1" t="str" cm="1">
        <f t="array" ref="N2342">_xlfn.IFS(M2342="not Processed", "Not Processed",M2342&gt;2,"SLA Breached",M2342&lt;=2,"Within SLA")</f>
        <v>Within SLA</v>
      </c>
      <c r="O2342" s="1" t="str">
        <f>_xlfn.XLOOKUP(A2342,Source_data!A:A,Source_data!D:D)</f>
        <v>UPI</v>
      </c>
      <c r="P2342" s="1">
        <f t="shared" si="365"/>
        <v>0</v>
      </c>
      <c r="Q2342" s="1">
        <f t="shared" si="366"/>
        <v>0</v>
      </c>
      <c r="R2342" s="1">
        <f t="shared" si="367"/>
        <v>0</v>
      </c>
      <c r="S2342" s="1">
        <f t="shared" si="368"/>
        <v>0</v>
      </c>
      <c r="T2342" s="1">
        <f t="shared" si="369"/>
        <v>0</v>
      </c>
      <c r="U2342" s="1" t="str">
        <f>_xlfn.XLOOKUP(Table3[[#This Row],[Transaction ID]],Source_data!A:A,Source_data!E:E)</f>
        <v>Hyderabad</v>
      </c>
      <c r="V2342" s="1">
        <f>_xlfn.IFNA(_xlfn.XLOOKUP(A2342,bank_processed_transactions[transaction_id],bank_processed_transactions[processing_minutes]),"")</f>
        <v>81.2</v>
      </c>
      <c r="W2342" s="31">
        <f>_xlfn.XLOOKUP(A2342,Source_data!A:A,Source_data!B:B)</f>
        <v>46093</v>
      </c>
    </row>
    <row r="2343" spans="1:23" x14ac:dyDescent="0.3">
      <c r="A2343" s="4" t="s">
        <v>3822</v>
      </c>
      <c r="B2343" s="1">
        <f>_xlfn.XLOOKUP(A2343,bank_source_transactions__1[transaction_id],bank_source_transactions__1[amount_inr])</f>
        <v>322.94</v>
      </c>
      <c r="C2343" s="1">
        <f>_xlfn.XLOOKUP(A2343,Processed_data!A:A,Processed_data!F:F)</f>
        <v>322.94</v>
      </c>
      <c r="D2343" s="1" t="str">
        <f>_xlfn.XLOOKUP(A2343,bank_source_transactions__1[transaction_id],bank_source_transactions__1[transaction_status])</f>
        <v>SUCCESS</v>
      </c>
      <c r="E2343" s="1" t="str">
        <f>_xlfn.XLOOKUP(A2343,Processed_data!A:A,Processed_data!G:G)</f>
        <v>FAILED</v>
      </c>
      <c r="F2343" s="1">
        <f>COUNTIF(bank_processed_transactions[transaction_id],A2343)</f>
        <v>1</v>
      </c>
      <c r="G2343" s="1" t="str">
        <f t="shared" si="360"/>
        <v>found</v>
      </c>
      <c r="H2343" s="1" t="str">
        <f t="shared" si="361"/>
        <v>Not Duplicate</v>
      </c>
      <c r="I2343" s="1" t="str">
        <f t="shared" si="362"/>
        <v>match</v>
      </c>
      <c r="J2343" s="1" t="str">
        <f t="shared" si="363"/>
        <v>mismatch</v>
      </c>
      <c r="K2343" s="1">
        <f t="shared" si="364"/>
        <v>0</v>
      </c>
      <c r="L2343" s="2">
        <f>IF(F2343=0,"not processed",_xlfn.MINIFS(Processed_data!H:H,Processed_data!A:A,A2343))</f>
        <v>46026</v>
      </c>
      <c r="M2343" s="1">
        <f>IF(F2343=0,"not processed",ABS(bank_source_transactions__1[[#This Row],[transaction_date]]-Reconciliation!L2343))</f>
        <v>3</v>
      </c>
      <c r="N2343" s="1" t="str" cm="1">
        <f t="array" ref="N2343">_xlfn.IFS(M2343="not Processed", "Not Processed",M2343&gt;2,"SLA Breached",M2343&lt;=2,"Within SLA")</f>
        <v>SLA Breached</v>
      </c>
      <c r="O2343" s="1" t="str">
        <f>_xlfn.XLOOKUP(A2343,Source_data!A:A,Source_data!D:D)</f>
        <v>IMPS</v>
      </c>
      <c r="P2343" s="1">
        <f t="shared" si="365"/>
        <v>0</v>
      </c>
      <c r="Q2343" s="1">
        <f t="shared" si="366"/>
        <v>0</v>
      </c>
      <c r="R2343" s="1">
        <f t="shared" si="367"/>
        <v>0</v>
      </c>
      <c r="S2343" s="1">
        <f t="shared" si="368"/>
        <v>1</v>
      </c>
      <c r="T2343" s="1">
        <f t="shared" si="369"/>
        <v>1</v>
      </c>
      <c r="U2343" s="1" t="str">
        <f>_xlfn.XLOOKUP(Table3[[#This Row],[Transaction ID]],Source_data!A:A,Source_data!E:E)</f>
        <v>Hyderabad</v>
      </c>
      <c r="V2343" s="1">
        <f>_xlfn.IFNA(_xlfn.XLOOKUP(A2343,bank_processed_transactions[transaction_id],bank_processed_transactions[processing_minutes]),"")</f>
        <v>55</v>
      </c>
      <c r="W2343" s="31">
        <f>_xlfn.XLOOKUP(A2343,Source_data!A:A,Source_data!B:B)</f>
        <v>46023</v>
      </c>
    </row>
    <row r="2344" spans="1:23" x14ac:dyDescent="0.3">
      <c r="A2344" s="3" t="s">
        <v>4356</v>
      </c>
      <c r="B2344" s="1">
        <f>_xlfn.XLOOKUP(A2344,bank_source_transactions__1[transaction_id],bank_source_transactions__1[amount_inr])</f>
        <v>724.99</v>
      </c>
      <c r="C2344" s="1">
        <f>_xlfn.XLOOKUP(A2344,Processed_data!A:A,Processed_data!F:F)</f>
        <v>724.99</v>
      </c>
      <c r="D2344" s="1" t="str">
        <f>_xlfn.XLOOKUP(A2344,bank_source_transactions__1[transaction_id],bank_source_transactions__1[transaction_status])</f>
        <v>SUCCESS</v>
      </c>
      <c r="E2344" s="1" t="str">
        <f>_xlfn.XLOOKUP(A2344,Processed_data!A:A,Processed_data!G:G)</f>
        <v>SUCCESS</v>
      </c>
      <c r="F2344" s="1">
        <f>COUNTIF(bank_processed_transactions[transaction_id],A2344)</f>
        <v>1</v>
      </c>
      <c r="G2344" s="1" t="str">
        <f t="shared" si="360"/>
        <v>found</v>
      </c>
      <c r="H2344" s="1" t="str">
        <f t="shared" si="361"/>
        <v>Not Duplicate</v>
      </c>
      <c r="I2344" s="1" t="str">
        <f t="shared" si="362"/>
        <v>match</v>
      </c>
      <c r="J2344" s="1" t="str">
        <f t="shared" si="363"/>
        <v>match</v>
      </c>
      <c r="K2344" s="1">
        <f t="shared" si="364"/>
        <v>0</v>
      </c>
      <c r="L2344" s="2">
        <f>IF(F2344=0,"not processed",_xlfn.MINIFS(Processed_data!H:H,Processed_data!A:A,A2344))</f>
        <v>46026</v>
      </c>
      <c r="M2344" s="1">
        <f>IF(F2344=0,"not processed",ABS(bank_source_transactions__1[[#This Row],[transaction_date]]-Reconciliation!L2344))</f>
        <v>0</v>
      </c>
      <c r="N2344" s="1" t="str" cm="1">
        <f t="array" ref="N2344">_xlfn.IFS(M2344="not Processed", "Not Processed",M2344&gt;2,"SLA Breached",M2344&lt;=2,"Within SLA")</f>
        <v>Within SLA</v>
      </c>
      <c r="O2344" s="1" t="str">
        <f>_xlfn.XLOOKUP(A2344,Source_data!A:A,Source_data!D:D)</f>
        <v>UPI</v>
      </c>
      <c r="P2344" s="1">
        <f t="shared" si="365"/>
        <v>0</v>
      </c>
      <c r="Q2344" s="1">
        <f t="shared" si="366"/>
        <v>0</v>
      </c>
      <c r="R2344" s="1">
        <f t="shared" si="367"/>
        <v>0</v>
      </c>
      <c r="S2344" s="1">
        <f t="shared" si="368"/>
        <v>0</v>
      </c>
      <c r="T2344" s="1">
        <f t="shared" si="369"/>
        <v>0</v>
      </c>
      <c r="U2344" s="1" t="str">
        <f>_xlfn.XLOOKUP(Table3[[#This Row],[Transaction ID]],Source_data!A:A,Source_data!E:E)</f>
        <v>Bengaluru</v>
      </c>
      <c r="V2344" s="1">
        <f>_xlfn.IFNA(_xlfn.XLOOKUP(A2344,bank_processed_transactions[transaction_id],bank_processed_transactions[processing_minutes]),"")</f>
        <v>23.8</v>
      </c>
      <c r="W2344" s="31">
        <f>_xlfn.XLOOKUP(A2344,Source_data!A:A,Source_data!B:B)</f>
        <v>46026</v>
      </c>
    </row>
    <row r="2345" spans="1:23" x14ac:dyDescent="0.3">
      <c r="A2345" s="4" t="s">
        <v>1749</v>
      </c>
      <c r="B2345" s="1">
        <f>_xlfn.XLOOKUP(A2345,bank_source_transactions__1[transaction_id],bank_source_transactions__1[amount_inr])</f>
        <v>5754.31</v>
      </c>
      <c r="C2345" s="1">
        <f>_xlfn.XLOOKUP(A2345,Processed_data!A:A,Processed_data!F:F)</f>
        <v>5754.31</v>
      </c>
      <c r="D2345" s="1" t="str">
        <f>_xlfn.XLOOKUP(A2345,bank_source_transactions__1[transaction_id],bank_source_transactions__1[transaction_status])</f>
        <v>SUCCESS</v>
      </c>
      <c r="E2345" s="1" t="str">
        <f>_xlfn.XLOOKUP(A2345,Processed_data!A:A,Processed_data!G:G)</f>
        <v>SUCCESS</v>
      </c>
      <c r="F2345" s="1">
        <f>COUNTIF(bank_processed_transactions[transaction_id],A2345)</f>
        <v>1</v>
      </c>
      <c r="G2345" s="1" t="str">
        <f t="shared" si="360"/>
        <v>found</v>
      </c>
      <c r="H2345" s="1" t="str">
        <f t="shared" si="361"/>
        <v>Not Duplicate</v>
      </c>
      <c r="I2345" s="1" t="str">
        <f t="shared" si="362"/>
        <v>match</v>
      </c>
      <c r="J2345" s="1" t="str">
        <f t="shared" si="363"/>
        <v>match</v>
      </c>
      <c r="K2345" s="1">
        <f t="shared" si="364"/>
        <v>0</v>
      </c>
      <c r="L2345" s="2">
        <f>IF(F2345=0,"not processed",_xlfn.MINIFS(Processed_data!H:H,Processed_data!A:A,A2345))</f>
        <v>46109</v>
      </c>
      <c r="M2345" s="1">
        <f>IF(F2345=0,"not processed",ABS(bank_source_transactions__1[[#This Row],[transaction_date]]-Reconciliation!L2345))</f>
        <v>3</v>
      </c>
      <c r="N2345" s="1" t="str" cm="1">
        <f t="array" ref="N2345">_xlfn.IFS(M2345="not Processed", "Not Processed",M2345&gt;2,"SLA Breached",M2345&lt;=2,"Within SLA")</f>
        <v>SLA Breached</v>
      </c>
      <c r="O2345" s="1" t="str">
        <f>_xlfn.XLOOKUP(A2345,Source_data!A:A,Source_data!D:D)</f>
        <v>CARD</v>
      </c>
      <c r="P2345" s="1">
        <f t="shared" si="365"/>
        <v>0</v>
      </c>
      <c r="Q2345" s="1">
        <f t="shared" si="366"/>
        <v>0</v>
      </c>
      <c r="R2345" s="1">
        <f t="shared" si="367"/>
        <v>0</v>
      </c>
      <c r="S2345" s="1">
        <f t="shared" si="368"/>
        <v>0</v>
      </c>
      <c r="T2345" s="1">
        <f t="shared" si="369"/>
        <v>1</v>
      </c>
      <c r="U2345" s="1" t="str">
        <f>_xlfn.XLOOKUP(Table3[[#This Row],[Transaction ID]],Source_data!A:A,Source_data!E:E)</f>
        <v>Mumbai</v>
      </c>
      <c r="V2345" s="1">
        <f>_xlfn.IFNA(_xlfn.XLOOKUP(A2345,bank_processed_transactions[transaction_id],bank_processed_transactions[processing_minutes]),"")</f>
        <v>41.1</v>
      </c>
      <c r="W2345" s="31">
        <f>_xlfn.XLOOKUP(A2345,Source_data!A:A,Source_data!B:B)</f>
        <v>46106</v>
      </c>
    </row>
    <row r="2346" spans="1:23" x14ac:dyDescent="0.3">
      <c r="A2346" s="3" t="s">
        <v>2723</v>
      </c>
      <c r="B2346" s="1">
        <f>_xlfn.XLOOKUP(A2346,bank_source_transactions__1[transaction_id],bank_source_transactions__1[amount_inr])</f>
        <v>2515.09</v>
      </c>
      <c r="C2346" s="1">
        <f>_xlfn.XLOOKUP(A2346,Processed_data!A:A,Processed_data!F:F)</f>
        <v>2515.09</v>
      </c>
      <c r="D2346" s="1" t="str">
        <f>_xlfn.XLOOKUP(A2346,bank_source_transactions__1[transaction_id],bank_source_transactions__1[transaction_status])</f>
        <v>SUCCESS</v>
      </c>
      <c r="E2346" s="1" t="str">
        <f>_xlfn.XLOOKUP(A2346,Processed_data!A:A,Processed_data!G:G)</f>
        <v>SUCCESS</v>
      </c>
      <c r="F2346" s="1">
        <f>COUNTIF(bank_processed_transactions[transaction_id],A2346)</f>
        <v>1</v>
      </c>
      <c r="G2346" s="1" t="str">
        <f t="shared" si="360"/>
        <v>found</v>
      </c>
      <c r="H2346" s="1" t="str">
        <f t="shared" si="361"/>
        <v>Not Duplicate</v>
      </c>
      <c r="I2346" s="1" t="str">
        <f t="shared" si="362"/>
        <v>match</v>
      </c>
      <c r="J2346" s="1" t="str">
        <f t="shared" si="363"/>
        <v>match</v>
      </c>
      <c r="K2346" s="1">
        <f t="shared" si="364"/>
        <v>0</v>
      </c>
      <c r="L2346" s="2">
        <f>IF(F2346=0,"not processed",_xlfn.MINIFS(Processed_data!H:H,Processed_data!A:A,A2346))</f>
        <v>46081</v>
      </c>
      <c r="M2346" s="1">
        <f>IF(F2346=0,"not processed",ABS(bank_source_transactions__1[[#This Row],[transaction_date]]-Reconciliation!L2346))</f>
        <v>1</v>
      </c>
      <c r="N2346" s="1" t="str" cm="1">
        <f t="array" ref="N2346">_xlfn.IFS(M2346="not Processed", "Not Processed",M2346&gt;2,"SLA Breached",M2346&lt;=2,"Within SLA")</f>
        <v>Within SLA</v>
      </c>
      <c r="O2346" s="1" t="str">
        <f>_xlfn.XLOOKUP(A2346,Source_data!A:A,Source_data!D:D)</f>
        <v>UPI</v>
      </c>
      <c r="P2346" s="1">
        <f t="shared" si="365"/>
        <v>0</v>
      </c>
      <c r="Q2346" s="1">
        <f t="shared" si="366"/>
        <v>0</v>
      </c>
      <c r="R2346" s="1">
        <f t="shared" si="367"/>
        <v>0</v>
      </c>
      <c r="S2346" s="1">
        <f t="shared" si="368"/>
        <v>0</v>
      </c>
      <c r="T2346" s="1">
        <f t="shared" si="369"/>
        <v>0</v>
      </c>
      <c r="U2346" s="1" t="str">
        <f>_xlfn.XLOOKUP(Table3[[#This Row],[Transaction ID]],Source_data!A:A,Source_data!E:E)</f>
        <v>Bengaluru</v>
      </c>
      <c r="V2346" s="1">
        <f>_xlfn.IFNA(_xlfn.XLOOKUP(A2346,bank_processed_transactions[transaction_id],bank_processed_transactions[processing_minutes]),"")</f>
        <v>25.2</v>
      </c>
      <c r="W2346" s="31">
        <f>_xlfn.XLOOKUP(A2346,Source_data!A:A,Source_data!B:B)</f>
        <v>46080</v>
      </c>
    </row>
    <row r="2347" spans="1:23" x14ac:dyDescent="0.3">
      <c r="A2347" s="4" t="s">
        <v>1658</v>
      </c>
      <c r="B2347" s="1">
        <f>_xlfn.XLOOKUP(A2347,bank_source_transactions__1[transaction_id],bank_source_transactions__1[amount_inr])</f>
        <v>4748.76</v>
      </c>
      <c r="C2347" s="1">
        <f>_xlfn.XLOOKUP(A2347,Processed_data!A:A,Processed_data!F:F)</f>
        <v>4748.76</v>
      </c>
      <c r="D2347" s="1" t="str">
        <f>_xlfn.XLOOKUP(A2347,bank_source_transactions__1[transaction_id],bank_source_transactions__1[transaction_status])</f>
        <v>SUCCESS</v>
      </c>
      <c r="E2347" s="1" t="str">
        <f>_xlfn.XLOOKUP(A2347,Processed_data!A:A,Processed_data!G:G)</f>
        <v>SUCCESS</v>
      </c>
      <c r="F2347" s="1">
        <f>COUNTIF(bank_processed_transactions[transaction_id],A2347)</f>
        <v>1</v>
      </c>
      <c r="G2347" s="1" t="str">
        <f t="shared" si="360"/>
        <v>found</v>
      </c>
      <c r="H2347" s="1" t="str">
        <f t="shared" si="361"/>
        <v>Not Duplicate</v>
      </c>
      <c r="I2347" s="1" t="str">
        <f t="shared" si="362"/>
        <v>match</v>
      </c>
      <c r="J2347" s="1" t="str">
        <f t="shared" si="363"/>
        <v>match</v>
      </c>
      <c r="K2347" s="1">
        <f t="shared" si="364"/>
        <v>0</v>
      </c>
      <c r="L2347" s="2">
        <f>IF(F2347=0,"not processed",_xlfn.MINIFS(Processed_data!H:H,Processed_data!A:A,A2347))</f>
        <v>46028</v>
      </c>
      <c r="M2347" s="1">
        <f>IF(F2347=0,"not processed",ABS(bank_source_transactions__1[[#This Row],[transaction_date]]-Reconciliation!L2347))</f>
        <v>0</v>
      </c>
      <c r="N2347" s="1" t="str" cm="1">
        <f t="array" ref="N2347">_xlfn.IFS(M2347="not Processed", "Not Processed",M2347&gt;2,"SLA Breached",M2347&lt;=2,"Within SLA")</f>
        <v>Within SLA</v>
      </c>
      <c r="O2347" s="1" t="str">
        <f>_xlfn.XLOOKUP(A2347,Source_data!A:A,Source_data!D:D)</f>
        <v>ATM</v>
      </c>
      <c r="P2347" s="1">
        <f t="shared" si="365"/>
        <v>0</v>
      </c>
      <c r="Q2347" s="1">
        <f t="shared" si="366"/>
        <v>0</v>
      </c>
      <c r="R2347" s="1">
        <f t="shared" si="367"/>
        <v>0</v>
      </c>
      <c r="S2347" s="1">
        <f t="shared" si="368"/>
        <v>0</v>
      </c>
      <c r="T2347" s="1">
        <f t="shared" si="369"/>
        <v>0</v>
      </c>
      <c r="U2347" s="1" t="str">
        <f>_xlfn.XLOOKUP(Table3[[#This Row],[Transaction ID]],Source_data!A:A,Source_data!E:E)</f>
        <v>Hyderabad</v>
      </c>
      <c r="V2347" s="1">
        <f>_xlfn.IFNA(_xlfn.XLOOKUP(A2347,bank_processed_transactions[transaction_id],bank_processed_transactions[processing_minutes]),"")</f>
        <v>33.5</v>
      </c>
      <c r="W2347" s="31">
        <f>_xlfn.XLOOKUP(A2347,Source_data!A:A,Source_data!B:B)</f>
        <v>46028</v>
      </c>
    </row>
    <row r="2348" spans="1:23" x14ac:dyDescent="0.3">
      <c r="A2348" s="3" t="s">
        <v>3451</v>
      </c>
      <c r="B2348" s="1">
        <f>_xlfn.XLOOKUP(A2348,bank_source_transactions__1[transaction_id],bank_source_transactions__1[amount_inr])</f>
        <v>3489.15</v>
      </c>
      <c r="C2348" s="1">
        <f>_xlfn.XLOOKUP(A2348,Processed_data!A:A,Processed_data!F:F)</f>
        <v>3489.15</v>
      </c>
      <c r="D2348" s="1" t="str">
        <f>_xlfn.XLOOKUP(A2348,bank_source_transactions__1[transaction_id],bank_source_transactions__1[transaction_status])</f>
        <v>SUCCESS</v>
      </c>
      <c r="E2348" s="1" t="str">
        <f>_xlfn.XLOOKUP(A2348,Processed_data!A:A,Processed_data!G:G)</f>
        <v>SUCCESS</v>
      </c>
      <c r="F2348" s="1">
        <f>COUNTIF(bank_processed_transactions[transaction_id],A2348)</f>
        <v>1</v>
      </c>
      <c r="G2348" s="1" t="str">
        <f t="shared" si="360"/>
        <v>found</v>
      </c>
      <c r="H2348" s="1" t="str">
        <f t="shared" si="361"/>
        <v>Not Duplicate</v>
      </c>
      <c r="I2348" s="1" t="str">
        <f t="shared" si="362"/>
        <v>match</v>
      </c>
      <c r="J2348" s="1" t="str">
        <f t="shared" si="363"/>
        <v>match</v>
      </c>
      <c r="K2348" s="1">
        <f t="shared" si="364"/>
        <v>0</v>
      </c>
      <c r="L2348" s="2">
        <f>IF(F2348=0,"not processed",_xlfn.MINIFS(Processed_data!H:H,Processed_data!A:A,A2348))</f>
        <v>46066</v>
      </c>
      <c r="M2348" s="1">
        <f>IF(F2348=0,"not processed",ABS(bank_source_transactions__1[[#This Row],[transaction_date]]-Reconciliation!L2348))</f>
        <v>1</v>
      </c>
      <c r="N2348" s="1" t="str" cm="1">
        <f t="array" ref="N2348">_xlfn.IFS(M2348="not Processed", "Not Processed",M2348&gt;2,"SLA Breached",M2348&lt;=2,"Within SLA")</f>
        <v>Within SLA</v>
      </c>
      <c r="O2348" s="1" t="str">
        <f>_xlfn.XLOOKUP(A2348,Source_data!A:A,Source_data!D:D)</f>
        <v>UPI</v>
      </c>
      <c r="P2348" s="1">
        <f t="shared" si="365"/>
        <v>0</v>
      </c>
      <c r="Q2348" s="1">
        <f t="shared" si="366"/>
        <v>0</v>
      </c>
      <c r="R2348" s="1">
        <f t="shared" si="367"/>
        <v>0</v>
      </c>
      <c r="S2348" s="1">
        <f t="shared" si="368"/>
        <v>0</v>
      </c>
      <c r="T2348" s="1">
        <f t="shared" si="369"/>
        <v>0</v>
      </c>
      <c r="U2348" s="1" t="str">
        <f>_xlfn.XLOOKUP(Table3[[#This Row],[Transaction ID]],Source_data!A:A,Source_data!E:E)</f>
        <v>Bengaluru</v>
      </c>
      <c r="V2348" s="1">
        <f>_xlfn.IFNA(_xlfn.XLOOKUP(A2348,bank_processed_transactions[transaction_id],bank_processed_transactions[processing_minutes]),"")</f>
        <v>18.7</v>
      </c>
      <c r="W2348" s="31">
        <f>_xlfn.XLOOKUP(A2348,Source_data!A:A,Source_data!B:B)</f>
        <v>46065</v>
      </c>
    </row>
    <row r="2349" spans="1:23" x14ac:dyDescent="0.3">
      <c r="A2349" s="4" t="s">
        <v>3480</v>
      </c>
      <c r="B2349" s="1">
        <f>_xlfn.XLOOKUP(A2349,bank_source_transactions__1[transaction_id],bank_source_transactions__1[amount_inr])</f>
        <v>3738.66</v>
      </c>
      <c r="C2349" s="1">
        <f>_xlfn.XLOOKUP(A2349,Processed_data!A:A,Processed_data!F:F)</f>
        <v>3738.66</v>
      </c>
      <c r="D2349" s="1" t="str">
        <f>_xlfn.XLOOKUP(A2349,bank_source_transactions__1[transaction_id],bank_source_transactions__1[transaction_status])</f>
        <v>SUCCESS</v>
      </c>
      <c r="E2349" s="1" t="str">
        <f>_xlfn.XLOOKUP(A2349,Processed_data!A:A,Processed_data!G:G)</f>
        <v>SUCCESS</v>
      </c>
      <c r="F2349" s="1">
        <f>COUNTIF(bank_processed_transactions[transaction_id],A2349)</f>
        <v>1</v>
      </c>
      <c r="G2349" s="1" t="str">
        <f t="shared" si="360"/>
        <v>found</v>
      </c>
      <c r="H2349" s="1" t="str">
        <f t="shared" si="361"/>
        <v>Not Duplicate</v>
      </c>
      <c r="I2349" s="1" t="str">
        <f t="shared" si="362"/>
        <v>match</v>
      </c>
      <c r="J2349" s="1" t="str">
        <f t="shared" si="363"/>
        <v>match</v>
      </c>
      <c r="K2349" s="1">
        <f t="shared" si="364"/>
        <v>0</v>
      </c>
      <c r="L2349" s="2">
        <f>IF(F2349=0,"not processed",_xlfn.MINIFS(Processed_data!H:H,Processed_data!A:A,A2349))</f>
        <v>46059</v>
      </c>
      <c r="M2349" s="1">
        <f>IF(F2349=0,"not processed",ABS(bank_source_transactions__1[[#This Row],[transaction_date]]-Reconciliation!L2349))</f>
        <v>3</v>
      </c>
      <c r="N2349" s="1" t="str" cm="1">
        <f t="array" ref="N2349">_xlfn.IFS(M2349="not Processed", "Not Processed",M2349&gt;2,"SLA Breached",M2349&lt;=2,"Within SLA")</f>
        <v>SLA Breached</v>
      </c>
      <c r="O2349" s="1" t="str">
        <f>_xlfn.XLOOKUP(A2349,Source_data!A:A,Source_data!D:D)</f>
        <v>NEFT</v>
      </c>
      <c r="P2349" s="1">
        <f t="shared" si="365"/>
        <v>0</v>
      </c>
      <c r="Q2349" s="1">
        <f t="shared" si="366"/>
        <v>0</v>
      </c>
      <c r="R2349" s="1">
        <f t="shared" si="367"/>
        <v>0</v>
      </c>
      <c r="S2349" s="1">
        <f t="shared" si="368"/>
        <v>0</v>
      </c>
      <c r="T2349" s="1">
        <f t="shared" si="369"/>
        <v>1</v>
      </c>
      <c r="U2349" s="1" t="str">
        <f>_xlfn.XLOOKUP(Table3[[#This Row],[Transaction ID]],Source_data!A:A,Source_data!E:E)</f>
        <v>Hyderabad</v>
      </c>
      <c r="V2349" s="1">
        <f>_xlfn.IFNA(_xlfn.XLOOKUP(A2349,bank_processed_transactions[transaction_id],bank_processed_transactions[processing_minutes]),"")</f>
        <v>27.7</v>
      </c>
      <c r="W2349" s="31">
        <f>_xlfn.XLOOKUP(A2349,Source_data!A:A,Source_data!B:B)</f>
        <v>46056</v>
      </c>
    </row>
    <row r="2350" spans="1:23" x14ac:dyDescent="0.3">
      <c r="A2350" s="3" t="s">
        <v>1310</v>
      </c>
      <c r="B2350" s="1">
        <f>_xlfn.XLOOKUP(A2350,bank_source_transactions__1[transaction_id],bank_source_transactions__1[amount_inr])</f>
        <v>2076.6</v>
      </c>
      <c r="C2350" s="1">
        <f>_xlfn.XLOOKUP(A2350,Processed_data!A:A,Processed_data!F:F)</f>
        <v>2076.6</v>
      </c>
      <c r="D2350" s="1" t="str">
        <f>_xlfn.XLOOKUP(A2350,bank_source_transactions__1[transaction_id],bank_source_transactions__1[transaction_status])</f>
        <v>SUCCESS</v>
      </c>
      <c r="E2350" s="1" t="str">
        <f>_xlfn.XLOOKUP(A2350,Processed_data!A:A,Processed_data!G:G)</f>
        <v>SUCCESS</v>
      </c>
      <c r="F2350" s="1">
        <f>COUNTIF(bank_processed_transactions[transaction_id],A2350)</f>
        <v>1</v>
      </c>
      <c r="G2350" s="1" t="str">
        <f t="shared" si="360"/>
        <v>found</v>
      </c>
      <c r="H2350" s="1" t="str">
        <f t="shared" si="361"/>
        <v>Not Duplicate</v>
      </c>
      <c r="I2350" s="1" t="str">
        <f t="shared" si="362"/>
        <v>match</v>
      </c>
      <c r="J2350" s="1" t="str">
        <f t="shared" si="363"/>
        <v>match</v>
      </c>
      <c r="K2350" s="1">
        <f t="shared" si="364"/>
        <v>0</v>
      </c>
      <c r="L2350" s="2">
        <f>IF(F2350=0,"not processed",_xlfn.MINIFS(Processed_data!H:H,Processed_data!A:A,A2350))</f>
        <v>46031</v>
      </c>
      <c r="M2350" s="1">
        <f>IF(F2350=0,"not processed",ABS(bank_source_transactions__1[[#This Row],[transaction_date]]-Reconciliation!L2350))</f>
        <v>5</v>
      </c>
      <c r="N2350" s="1" t="str" cm="1">
        <f t="array" ref="N2350">_xlfn.IFS(M2350="not Processed", "Not Processed",M2350&gt;2,"SLA Breached",M2350&lt;=2,"Within SLA")</f>
        <v>SLA Breached</v>
      </c>
      <c r="O2350" s="1" t="str">
        <f>_xlfn.XLOOKUP(A2350,Source_data!A:A,Source_data!D:D)</f>
        <v>CARD</v>
      </c>
      <c r="P2350" s="1">
        <f t="shared" si="365"/>
        <v>0</v>
      </c>
      <c r="Q2350" s="1">
        <f t="shared" si="366"/>
        <v>0</v>
      </c>
      <c r="R2350" s="1">
        <f t="shared" si="367"/>
        <v>0</v>
      </c>
      <c r="S2350" s="1">
        <f t="shared" si="368"/>
        <v>0</v>
      </c>
      <c r="T2350" s="1">
        <f t="shared" si="369"/>
        <v>1</v>
      </c>
      <c r="U2350" s="1" t="str">
        <f>_xlfn.XLOOKUP(Table3[[#This Row],[Transaction ID]],Source_data!A:A,Source_data!E:E)</f>
        <v>Bengaluru</v>
      </c>
      <c r="V2350" s="1">
        <f>_xlfn.IFNA(_xlfn.XLOOKUP(A2350,bank_processed_transactions[transaction_id],bank_processed_transactions[processing_minutes]),"")</f>
        <v>4.5999999999999996</v>
      </c>
      <c r="W2350" s="31">
        <f>_xlfn.XLOOKUP(A2350,Source_data!A:A,Source_data!B:B)</f>
        <v>46026</v>
      </c>
    </row>
    <row r="2351" spans="1:23" x14ac:dyDescent="0.3">
      <c r="A2351" s="4" t="s">
        <v>1652</v>
      </c>
      <c r="B2351" s="1">
        <f>_xlfn.XLOOKUP(A2351,bank_source_transactions__1[transaction_id],bank_source_transactions__1[amount_inr])</f>
        <v>250000</v>
      </c>
      <c r="C2351" s="1">
        <f>_xlfn.XLOOKUP(A2351,Processed_data!A:A,Processed_data!F:F)</f>
        <v>250000</v>
      </c>
      <c r="D2351" s="1" t="str">
        <f>_xlfn.XLOOKUP(A2351,bank_source_transactions__1[transaction_id],bank_source_transactions__1[transaction_status])</f>
        <v>SUCCESS</v>
      </c>
      <c r="E2351" s="1" t="str">
        <f>_xlfn.XLOOKUP(A2351,Processed_data!A:A,Processed_data!G:G)</f>
        <v>SUCCESS</v>
      </c>
      <c r="F2351" s="1">
        <f>COUNTIF(bank_processed_transactions[transaction_id],A2351)</f>
        <v>1</v>
      </c>
      <c r="G2351" s="1" t="str">
        <f t="shared" si="360"/>
        <v>found</v>
      </c>
      <c r="H2351" s="1" t="str">
        <f t="shared" si="361"/>
        <v>Not Duplicate</v>
      </c>
      <c r="I2351" s="1" t="str">
        <f t="shared" si="362"/>
        <v>match</v>
      </c>
      <c r="J2351" s="1" t="str">
        <f t="shared" si="363"/>
        <v>match</v>
      </c>
      <c r="K2351" s="1">
        <f t="shared" si="364"/>
        <v>0</v>
      </c>
      <c r="L2351" s="2">
        <f>IF(F2351=0,"not processed",_xlfn.MINIFS(Processed_data!H:H,Processed_data!A:A,A2351))</f>
        <v>46074</v>
      </c>
      <c r="M2351" s="1">
        <f>IF(F2351=0,"not processed",ABS(bank_source_transactions__1[[#This Row],[transaction_date]]-Reconciliation!L2351))</f>
        <v>2</v>
      </c>
      <c r="N2351" s="1" t="str" cm="1">
        <f t="array" ref="N2351">_xlfn.IFS(M2351="not Processed", "Not Processed",M2351&gt;2,"SLA Breached",M2351&lt;=2,"Within SLA")</f>
        <v>Within SLA</v>
      </c>
      <c r="O2351" s="1" t="str">
        <f>_xlfn.XLOOKUP(A2351,Source_data!A:A,Source_data!D:D)</f>
        <v>NEFT</v>
      </c>
      <c r="P2351" s="1">
        <f t="shared" si="365"/>
        <v>0</v>
      </c>
      <c r="Q2351" s="1">
        <f t="shared" si="366"/>
        <v>0</v>
      </c>
      <c r="R2351" s="1">
        <f t="shared" si="367"/>
        <v>0</v>
      </c>
      <c r="S2351" s="1">
        <f t="shared" si="368"/>
        <v>0</v>
      </c>
      <c r="T2351" s="1">
        <f t="shared" si="369"/>
        <v>0</v>
      </c>
      <c r="U2351" s="1" t="str">
        <f>_xlfn.XLOOKUP(Table3[[#This Row],[Transaction ID]],Source_data!A:A,Source_data!E:E)</f>
        <v>Pune</v>
      </c>
      <c r="V2351" s="1">
        <f>_xlfn.IFNA(_xlfn.XLOOKUP(A2351,bank_processed_transactions[transaction_id],bank_processed_transactions[processing_minutes]),"")</f>
        <v>36.5</v>
      </c>
      <c r="W2351" s="31">
        <f>_xlfn.XLOOKUP(A2351,Source_data!A:A,Source_data!B:B)</f>
        <v>46072</v>
      </c>
    </row>
    <row r="2352" spans="1:23" x14ac:dyDescent="0.3">
      <c r="A2352" s="3" t="s">
        <v>4171</v>
      </c>
      <c r="B2352" s="1">
        <f>_xlfn.XLOOKUP(A2352,bank_source_transactions__1[transaction_id],bank_source_transactions__1[amount_inr])</f>
        <v>10343.56</v>
      </c>
      <c r="C2352" s="1">
        <f>_xlfn.XLOOKUP(A2352,Processed_data!A:A,Processed_data!F:F)</f>
        <v>10343.56</v>
      </c>
      <c r="D2352" s="1" t="str">
        <f>_xlfn.XLOOKUP(A2352,bank_source_transactions__1[transaction_id],bank_source_transactions__1[transaction_status])</f>
        <v>SUCCESS</v>
      </c>
      <c r="E2352" s="1" t="str">
        <f>_xlfn.XLOOKUP(A2352,Processed_data!A:A,Processed_data!G:G)</f>
        <v>SUCCESS</v>
      </c>
      <c r="F2352" s="1">
        <f>COUNTIF(bank_processed_transactions[transaction_id],A2352)</f>
        <v>1</v>
      </c>
      <c r="G2352" s="1" t="str">
        <f t="shared" si="360"/>
        <v>found</v>
      </c>
      <c r="H2352" s="1" t="str">
        <f t="shared" si="361"/>
        <v>Not Duplicate</v>
      </c>
      <c r="I2352" s="1" t="str">
        <f t="shared" si="362"/>
        <v>match</v>
      </c>
      <c r="J2352" s="1" t="str">
        <f t="shared" si="363"/>
        <v>match</v>
      </c>
      <c r="K2352" s="1">
        <f t="shared" si="364"/>
        <v>0</v>
      </c>
      <c r="L2352" s="2">
        <f>IF(F2352=0,"not processed",_xlfn.MINIFS(Processed_data!H:H,Processed_data!A:A,A2352))</f>
        <v>46067</v>
      </c>
      <c r="M2352" s="1">
        <f>IF(F2352=0,"not processed",ABS(bank_source_transactions__1[[#This Row],[transaction_date]]-Reconciliation!L2352))</f>
        <v>1</v>
      </c>
      <c r="N2352" s="1" t="str" cm="1">
        <f t="array" ref="N2352">_xlfn.IFS(M2352="not Processed", "Not Processed",M2352&gt;2,"SLA Breached",M2352&lt;=2,"Within SLA")</f>
        <v>Within SLA</v>
      </c>
      <c r="O2352" s="1" t="str">
        <f>_xlfn.XLOOKUP(A2352,Source_data!A:A,Source_data!D:D)</f>
        <v>ATM</v>
      </c>
      <c r="P2352" s="1">
        <f t="shared" si="365"/>
        <v>0</v>
      </c>
      <c r="Q2352" s="1">
        <f t="shared" si="366"/>
        <v>0</v>
      </c>
      <c r="R2352" s="1">
        <f t="shared" si="367"/>
        <v>0</v>
      </c>
      <c r="S2352" s="1">
        <f t="shared" si="368"/>
        <v>0</v>
      </c>
      <c r="T2352" s="1">
        <f t="shared" si="369"/>
        <v>0</v>
      </c>
      <c r="U2352" s="1" t="str">
        <f>_xlfn.XLOOKUP(Table3[[#This Row],[Transaction ID]],Source_data!A:A,Source_data!E:E)</f>
        <v>Bengaluru</v>
      </c>
      <c r="V2352" s="1">
        <f>_xlfn.IFNA(_xlfn.XLOOKUP(A2352,bank_processed_transactions[transaction_id],bank_processed_transactions[processing_minutes]),"")</f>
        <v>25.6</v>
      </c>
      <c r="W2352" s="31">
        <f>_xlfn.XLOOKUP(A2352,Source_data!A:A,Source_data!B:B)</f>
        <v>46066</v>
      </c>
    </row>
    <row r="2353" spans="1:23" x14ac:dyDescent="0.3">
      <c r="A2353" s="4" t="s">
        <v>4787</v>
      </c>
      <c r="B2353" s="1">
        <f>_xlfn.XLOOKUP(A2353,bank_source_transactions__1[transaction_id],bank_source_transactions__1[amount_inr])</f>
        <v>5524.52</v>
      </c>
      <c r="C2353" s="1">
        <f>_xlfn.XLOOKUP(A2353,Processed_data!A:A,Processed_data!F:F)</f>
        <v>5524.52</v>
      </c>
      <c r="D2353" s="1" t="str">
        <f>_xlfn.XLOOKUP(A2353,bank_source_transactions__1[transaction_id],bank_source_transactions__1[transaction_status])</f>
        <v>REVERSED</v>
      </c>
      <c r="E2353" s="1" t="str">
        <f>_xlfn.XLOOKUP(A2353,Processed_data!A:A,Processed_data!G:G)</f>
        <v>REVERSED</v>
      </c>
      <c r="F2353" s="1">
        <f>COUNTIF(bank_processed_transactions[transaction_id],A2353)</f>
        <v>1</v>
      </c>
      <c r="G2353" s="1" t="str">
        <f t="shared" si="360"/>
        <v>found</v>
      </c>
      <c r="H2353" s="1" t="str">
        <f t="shared" si="361"/>
        <v>Not Duplicate</v>
      </c>
      <c r="I2353" s="1" t="str">
        <f t="shared" si="362"/>
        <v>match</v>
      </c>
      <c r="J2353" s="1" t="str">
        <f t="shared" si="363"/>
        <v>match</v>
      </c>
      <c r="K2353" s="1">
        <f t="shared" si="364"/>
        <v>0</v>
      </c>
      <c r="L2353" s="2">
        <f>IF(F2353=0,"not processed",_xlfn.MINIFS(Processed_data!H:H,Processed_data!A:A,A2353))</f>
        <v>46065</v>
      </c>
      <c r="M2353" s="1">
        <f>IF(F2353=0,"not processed",ABS(bank_source_transactions__1[[#This Row],[transaction_date]]-Reconciliation!L2353))</f>
        <v>2</v>
      </c>
      <c r="N2353" s="1" t="str" cm="1">
        <f t="array" ref="N2353">_xlfn.IFS(M2353="not Processed", "Not Processed",M2353&gt;2,"SLA Breached",M2353&lt;=2,"Within SLA")</f>
        <v>Within SLA</v>
      </c>
      <c r="O2353" s="1" t="str">
        <f>_xlfn.XLOOKUP(A2353,Source_data!A:A,Source_data!D:D)</f>
        <v>UPI</v>
      </c>
      <c r="P2353" s="1">
        <f t="shared" si="365"/>
        <v>0</v>
      </c>
      <c r="Q2353" s="1">
        <f t="shared" si="366"/>
        <v>0</v>
      </c>
      <c r="R2353" s="1">
        <f t="shared" si="367"/>
        <v>0</v>
      </c>
      <c r="S2353" s="1">
        <f t="shared" si="368"/>
        <v>0</v>
      </c>
      <c r="T2353" s="1">
        <f t="shared" si="369"/>
        <v>0</v>
      </c>
      <c r="U2353" s="1" t="str">
        <f>_xlfn.XLOOKUP(Table3[[#This Row],[Transaction ID]],Source_data!A:A,Source_data!E:E)</f>
        <v>Pune</v>
      </c>
      <c r="V2353" s="1">
        <f>_xlfn.IFNA(_xlfn.XLOOKUP(A2353,bank_processed_transactions[transaction_id],bank_processed_transactions[processing_minutes]),"")</f>
        <v>60.5</v>
      </c>
      <c r="W2353" s="31">
        <f>_xlfn.XLOOKUP(A2353,Source_data!A:A,Source_data!B:B)</f>
        <v>46063</v>
      </c>
    </row>
    <row r="2354" spans="1:23" x14ac:dyDescent="0.3">
      <c r="A2354" s="3" t="s">
        <v>3438</v>
      </c>
      <c r="B2354" s="1">
        <f>_xlfn.XLOOKUP(A2354,bank_source_transactions__1[transaction_id],bank_source_transactions__1[amount_inr])</f>
        <v>4193.0600000000004</v>
      </c>
      <c r="C2354" s="1">
        <f>_xlfn.XLOOKUP(A2354,Processed_data!A:A,Processed_data!F:F)</f>
        <v>4193.0600000000004</v>
      </c>
      <c r="D2354" s="1" t="str">
        <f>_xlfn.XLOOKUP(A2354,bank_source_transactions__1[transaction_id],bank_source_transactions__1[transaction_status])</f>
        <v>SUCCESS</v>
      </c>
      <c r="E2354" s="1" t="str">
        <f>_xlfn.XLOOKUP(A2354,Processed_data!A:A,Processed_data!G:G)</f>
        <v>SUCCESS</v>
      </c>
      <c r="F2354" s="1">
        <f>COUNTIF(bank_processed_transactions[transaction_id],A2354)</f>
        <v>1</v>
      </c>
      <c r="G2354" s="1" t="str">
        <f t="shared" si="360"/>
        <v>found</v>
      </c>
      <c r="H2354" s="1" t="str">
        <f t="shared" si="361"/>
        <v>Not Duplicate</v>
      </c>
      <c r="I2354" s="1" t="str">
        <f t="shared" si="362"/>
        <v>match</v>
      </c>
      <c r="J2354" s="1" t="str">
        <f t="shared" si="363"/>
        <v>match</v>
      </c>
      <c r="K2354" s="1">
        <f t="shared" si="364"/>
        <v>0</v>
      </c>
      <c r="L2354" s="2">
        <f>IF(F2354=0,"not processed",_xlfn.MINIFS(Processed_data!H:H,Processed_data!A:A,A2354))</f>
        <v>46063</v>
      </c>
      <c r="M2354" s="1">
        <f>IF(F2354=0,"not processed",ABS(bank_source_transactions__1[[#This Row],[transaction_date]]-Reconciliation!L2354))</f>
        <v>3</v>
      </c>
      <c r="N2354" s="1" t="str" cm="1">
        <f t="array" ref="N2354">_xlfn.IFS(M2354="not Processed", "Not Processed",M2354&gt;2,"SLA Breached",M2354&lt;=2,"Within SLA")</f>
        <v>SLA Breached</v>
      </c>
      <c r="O2354" s="1" t="str">
        <f>_xlfn.XLOOKUP(A2354,Source_data!A:A,Source_data!D:D)</f>
        <v>UPI</v>
      </c>
      <c r="P2354" s="1">
        <f t="shared" si="365"/>
        <v>0</v>
      </c>
      <c r="Q2354" s="1">
        <f t="shared" si="366"/>
        <v>0</v>
      </c>
      <c r="R2354" s="1">
        <f t="shared" si="367"/>
        <v>0</v>
      </c>
      <c r="S2354" s="1">
        <f t="shared" si="368"/>
        <v>0</v>
      </c>
      <c r="T2354" s="1">
        <f t="shared" si="369"/>
        <v>1</v>
      </c>
      <c r="U2354" s="1" t="str">
        <f>_xlfn.XLOOKUP(Table3[[#This Row],[Transaction ID]],Source_data!A:A,Source_data!E:E)</f>
        <v>Bengaluru</v>
      </c>
      <c r="V2354" s="1">
        <f>_xlfn.IFNA(_xlfn.XLOOKUP(A2354,bank_processed_transactions[transaction_id],bank_processed_transactions[processing_minutes]),"")</f>
        <v>5.3</v>
      </c>
      <c r="W2354" s="31">
        <f>_xlfn.XLOOKUP(A2354,Source_data!A:A,Source_data!B:B)</f>
        <v>46060</v>
      </c>
    </row>
    <row r="2355" spans="1:23" x14ac:dyDescent="0.3">
      <c r="A2355" s="4" t="s">
        <v>4445</v>
      </c>
      <c r="B2355" s="1">
        <f>_xlfn.XLOOKUP(A2355,bank_source_transactions__1[transaction_id],bank_source_transactions__1[amount_inr])</f>
        <v>6673.18</v>
      </c>
      <c r="C2355" s="1">
        <f>_xlfn.XLOOKUP(A2355,Processed_data!A:A,Processed_data!F:F)</f>
        <v>6673.18</v>
      </c>
      <c r="D2355" s="1" t="str">
        <f>_xlfn.XLOOKUP(A2355,bank_source_transactions__1[transaction_id],bank_source_transactions__1[transaction_status])</f>
        <v>SUCCESS</v>
      </c>
      <c r="E2355" s="1" t="str">
        <f>_xlfn.XLOOKUP(A2355,Processed_data!A:A,Processed_data!G:G)</f>
        <v>SUCCESS</v>
      </c>
      <c r="F2355" s="1">
        <f>COUNTIF(bank_processed_transactions[transaction_id],A2355)</f>
        <v>1</v>
      </c>
      <c r="G2355" s="1" t="str">
        <f t="shared" si="360"/>
        <v>found</v>
      </c>
      <c r="H2355" s="1" t="str">
        <f t="shared" si="361"/>
        <v>Not Duplicate</v>
      </c>
      <c r="I2355" s="1" t="str">
        <f t="shared" si="362"/>
        <v>match</v>
      </c>
      <c r="J2355" s="1" t="str">
        <f t="shared" si="363"/>
        <v>match</v>
      </c>
      <c r="K2355" s="1">
        <f t="shared" si="364"/>
        <v>0</v>
      </c>
      <c r="L2355" s="2">
        <f>IF(F2355=0,"not processed",_xlfn.MINIFS(Processed_data!H:H,Processed_data!A:A,A2355))</f>
        <v>46059</v>
      </c>
      <c r="M2355" s="1">
        <f>IF(F2355=0,"not processed",ABS(bank_source_transactions__1[[#This Row],[transaction_date]]-Reconciliation!L2355))</f>
        <v>1</v>
      </c>
      <c r="N2355" s="1" t="str" cm="1">
        <f t="array" ref="N2355">_xlfn.IFS(M2355="not Processed", "Not Processed",M2355&gt;2,"SLA Breached",M2355&lt;=2,"Within SLA")</f>
        <v>Within SLA</v>
      </c>
      <c r="O2355" s="1" t="str">
        <f>_xlfn.XLOOKUP(A2355,Source_data!A:A,Source_data!D:D)</f>
        <v>UPI</v>
      </c>
      <c r="P2355" s="1">
        <f t="shared" si="365"/>
        <v>0</v>
      </c>
      <c r="Q2355" s="1">
        <f t="shared" si="366"/>
        <v>0</v>
      </c>
      <c r="R2355" s="1">
        <f t="shared" si="367"/>
        <v>0</v>
      </c>
      <c r="S2355" s="1">
        <f t="shared" si="368"/>
        <v>0</v>
      </c>
      <c r="T2355" s="1">
        <f t="shared" si="369"/>
        <v>0</v>
      </c>
      <c r="U2355" s="1" t="str">
        <f>_xlfn.XLOOKUP(Table3[[#This Row],[Transaction ID]],Source_data!A:A,Source_data!E:E)</f>
        <v>Hyderabad</v>
      </c>
      <c r="V2355" s="1">
        <f>_xlfn.IFNA(_xlfn.XLOOKUP(A2355,bank_processed_transactions[transaction_id],bank_processed_transactions[processing_minutes]),"")</f>
        <v>43.2</v>
      </c>
      <c r="W2355" s="31">
        <f>_xlfn.XLOOKUP(A2355,Source_data!A:A,Source_data!B:B)</f>
        <v>46058</v>
      </c>
    </row>
    <row r="2356" spans="1:23" x14ac:dyDescent="0.3">
      <c r="A2356" s="3" t="s">
        <v>3923</v>
      </c>
      <c r="B2356" s="1">
        <f>_xlfn.XLOOKUP(A2356,bank_source_transactions__1[transaction_id],bank_source_transactions__1[amount_inr])</f>
        <v>1776.46</v>
      </c>
      <c r="C2356" s="1">
        <f>_xlfn.XLOOKUP(A2356,Processed_data!A:A,Processed_data!F:F)</f>
        <v>1776.46</v>
      </c>
      <c r="D2356" s="1" t="str">
        <f>_xlfn.XLOOKUP(A2356,bank_source_transactions__1[transaction_id],bank_source_transactions__1[transaction_status])</f>
        <v>SUCCESS</v>
      </c>
      <c r="E2356" s="1" t="str">
        <f>_xlfn.XLOOKUP(A2356,Processed_data!A:A,Processed_data!G:G)</f>
        <v>SUCCESS</v>
      </c>
      <c r="F2356" s="1">
        <f>COUNTIF(bank_processed_transactions[transaction_id],A2356)</f>
        <v>1</v>
      </c>
      <c r="G2356" s="1" t="str">
        <f t="shared" si="360"/>
        <v>found</v>
      </c>
      <c r="H2356" s="1" t="str">
        <f t="shared" si="361"/>
        <v>Not Duplicate</v>
      </c>
      <c r="I2356" s="1" t="str">
        <f t="shared" si="362"/>
        <v>match</v>
      </c>
      <c r="J2356" s="1" t="str">
        <f t="shared" si="363"/>
        <v>match</v>
      </c>
      <c r="K2356" s="1">
        <f t="shared" si="364"/>
        <v>0</v>
      </c>
      <c r="L2356" s="2">
        <f>IF(F2356=0,"not processed",_xlfn.MINIFS(Processed_data!H:H,Processed_data!A:A,A2356))</f>
        <v>46069</v>
      </c>
      <c r="M2356" s="1">
        <f>IF(F2356=0,"not processed",ABS(bank_source_transactions__1[[#This Row],[transaction_date]]-Reconciliation!L2356))</f>
        <v>3</v>
      </c>
      <c r="N2356" s="1" t="str" cm="1">
        <f t="array" ref="N2356">_xlfn.IFS(M2356="not Processed", "Not Processed",M2356&gt;2,"SLA Breached",M2356&lt;=2,"Within SLA")</f>
        <v>SLA Breached</v>
      </c>
      <c r="O2356" s="1" t="str">
        <f>_xlfn.XLOOKUP(A2356,Source_data!A:A,Source_data!D:D)</f>
        <v>UPI</v>
      </c>
      <c r="P2356" s="1">
        <f t="shared" si="365"/>
        <v>0</v>
      </c>
      <c r="Q2356" s="1">
        <f t="shared" si="366"/>
        <v>0</v>
      </c>
      <c r="R2356" s="1">
        <f t="shared" si="367"/>
        <v>0</v>
      </c>
      <c r="S2356" s="1">
        <f t="shared" si="368"/>
        <v>0</v>
      </c>
      <c r="T2356" s="1">
        <f t="shared" si="369"/>
        <v>1</v>
      </c>
      <c r="U2356" s="1" t="str">
        <f>_xlfn.XLOOKUP(Table3[[#This Row],[Transaction ID]],Source_data!A:A,Source_data!E:E)</f>
        <v>Mumbai</v>
      </c>
      <c r="V2356" s="1">
        <f>_xlfn.IFNA(_xlfn.XLOOKUP(A2356,bank_processed_transactions[transaction_id],bank_processed_transactions[processing_minutes]),"")</f>
        <v>39.1</v>
      </c>
      <c r="W2356" s="31">
        <f>_xlfn.XLOOKUP(A2356,Source_data!A:A,Source_data!B:B)</f>
        <v>46066</v>
      </c>
    </row>
    <row r="2357" spans="1:23" x14ac:dyDescent="0.3">
      <c r="A2357" s="4" t="s">
        <v>1144</v>
      </c>
      <c r="B2357" s="1">
        <f>_xlfn.XLOOKUP(A2357,bank_source_transactions__1[transaction_id],bank_source_transactions__1[amount_inr])</f>
        <v>76530.539999999994</v>
      </c>
      <c r="C2357" s="1">
        <f>_xlfn.XLOOKUP(A2357,Processed_data!A:A,Processed_data!F:F)</f>
        <v>76530.539999999994</v>
      </c>
      <c r="D2357" s="1" t="str">
        <f>_xlfn.XLOOKUP(A2357,bank_source_transactions__1[transaction_id],bank_source_transactions__1[transaction_status])</f>
        <v>SUCCESS</v>
      </c>
      <c r="E2357" s="1" t="str">
        <f>_xlfn.XLOOKUP(A2357,Processed_data!A:A,Processed_data!G:G)</f>
        <v>SUCCESS</v>
      </c>
      <c r="F2357" s="1">
        <f>COUNTIF(bank_processed_transactions[transaction_id],A2357)</f>
        <v>1</v>
      </c>
      <c r="G2357" s="1" t="str">
        <f t="shared" si="360"/>
        <v>found</v>
      </c>
      <c r="H2357" s="1" t="str">
        <f t="shared" si="361"/>
        <v>Not Duplicate</v>
      </c>
      <c r="I2357" s="1" t="str">
        <f t="shared" si="362"/>
        <v>match</v>
      </c>
      <c r="J2357" s="1" t="str">
        <f t="shared" si="363"/>
        <v>match</v>
      </c>
      <c r="K2357" s="1">
        <f t="shared" si="364"/>
        <v>0</v>
      </c>
      <c r="L2357" s="2">
        <f>IF(F2357=0,"not processed",_xlfn.MINIFS(Processed_data!H:H,Processed_data!A:A,A2357))</f>
        <v>46067</v>
      </c>
      <c r="M2357" s="1">
        <f>IF(F2357=0,"not processed",ABS(bank_source_transactions__1[[#This Row],[transaction_date]]-Reconciliation!L2357))</f>
        <v>3</v>
      </c>
      <c r="N2357" s="1" t="str" cm="1">
        <f t="array" ref="N2357">_xlfn.IFS(M2357="not Processed", "Not Processed",M2357&gt;2,"SLA Breached",M2357&lt;=2,"Within SLA")</f>
        <v>SLA Breached</v>
      </c>
      <c r="O2357" s="1" t="str">
        <f>_xlfn.XLOOKUP(A2357,Source_data!A:A,Source_data!D:D)</f>
        <v>UPI</v>
      </c>
      <c r="P2357" s="1">
        <f t="shared" si="365"/>
        <v>0</v>
      </c>
      <c r="Q2357" s="1">
        <f t="shared" si="366"/>
        <v>0</v>
      </c>
      <c r="R2357" s="1">
        <f t="shared" si="367"/>
        <v>0</v>
      </c>
      <c r="S2357" s="1">
        <f t="shared" si="368"/>
        <v>0</v>
      </c>
      <c r="T2357" s="1">
        <f t="shared" si="369"/>
        <v>1</v>
      </c>
      <c r="U2357" s="1" t="str">
        <f>_xlfn.XLOOKUP(Table3[[#This Row],[Transaction ID]],Source_data!A:A,Source_data!E:E)</f>
        <v>Pune</v>
      </c>
      <c r="V2357" s="1">
        <f>_xlfn.IFNA(_xlfn.XLOOKUP(A2357,bank_processed_transactions[transaction_id],bank_processed_transactions[processing_minutes]),"")</f>
        <v>3.3</v>
      </c>
      <c r="W2357" s="31">
        <f>_xlfn.XLOOKUP(A2357,Source_data!A:A,Source_data!B:B)</f>
        <v>46064</v>
      </c>
    </row>
    <row r="2358" spans="1:23" x14ac:dyDescent="0.3">
      <c r="A2358" s="3" t="s">
        <v>1495</v>
      </c>
      <c r="B2358" s="1">
        <f>_xlfn.XLOOKUP(A2358,bank_source_transactions__1[transaction_id],bank_source_transactions__1[amount_inr])</f>
        <v>853.76</v>
      </c>
      <c r="C2358" s="1">
        <f>_xlfn.XLOOKUP(A2358,Processed_data!A:A,Processed_data!F:F)</f>
        <v>853.76</v>
      </c>
      <c r="D2358" s="1" t="str">
        <f>_xlfn.XLOOKUP(A2358,bank_source_transactions__1[transaction_id],bank_source_transactions__1[transaction_status])</f>
        <v>SUCCESS</v>
      </c>
      <c r="E2358" s="1" t="str">
        <f>_xlfn.XLOOKUP(A2358,Processed_data!A:A,Processed_data!G:G)</f>
        <v>SUCCESS</v>
      </c>
      <c r="F2358" s="1">
        <f>COUNTIF(bank_processed_transactions[transaction_id],A2358)</f>
        <v>1</v>
      </c>
      <c r="G2358" s="1" t="str">
        <f t="shared" si="360"/>
        <v>found</v>
      </c>
      <c r="H2358" s="1" t="str">
        <f t="shared" si="361"/>
        <v>Not Duplicate</v>
      </c>
      <c r="I2358" s="1" t="str">
        <f t="shared" si="362"/>
        <v>match</v>
      </c>
      <c r="J2358" s="1" t="str">
        <f t="shared" si="363"/>
        <v>match</v>
      </c>
      <c r="K2358" s="1">
        <f t="shared" si="364"/>
        <v>0</v>
      </c>
      <c r="L2358" s="2">
        <f>IF(F2358=0,"not processed",_xlfn.MINIFS(Processed_data!H:H,Processed_data!A:A,A2358))</f>
        <v>46094</v>
      </c>
      <c r="M2358" s="1">
        <f>IF(F2358=0,"not processed",ABS(bank_source_transactions__1[[#This Row],[transaction_date]]-Reconciliation!L2358))</f>
        <v>1</v>
      </c>
      <c r="N2358" s="1" t="str" cm="1">
        <f t="array" ref="N2358">_xlfn.IFS(M2358="not Processed", "Not Processed",M2358&gt;2,"SLA Breached",M2358&lt;=2,"Within SLA")</f>
        <v>Within SLA</v>
      </c>
      <c r="O2358" s="1" t="str">
        <f>_xlfn.XLOOKUP(A2358,Source_data!A:A,Source_data!D:D)</f>
        <v>IMPS</v>
      </c>
      <c r="P2358" s="1">
        <f t="shared" si="365"/>
        <v>0</v>
      </c>
      <c r="Q2358" s="1">
        <f t="shared" si="366"/>
        <v>0</v>
      </c>
      <c r="R2358" s="1">
        <f t="shared" si="367"/>
        <v>0</v>
      </c>
      <c r="S2358" s="1">
        <f t="shared" si="368"/>
        <v>0</v>
      </c>
      <c r="T2358" s="1">
        <f t="shared" si="369"/>
        <v>0</v>
      </c>
      <c r="U2358" s="1" t="str">
        <f>_xlfn.XLOOKUP(Table3[[#This Row],[Transaction ID]],Source_data!A:A,Source_data!E:E)</f>
        <v>Bengaluru</v>
      </c>
      <c r="V2358" s="1">
        <f>_xlfn.IFNA(_xlfn.XLOOKUP(A2358,bank_processed_transactions[transaction_id],bank_processed_transactions[processing_minutes]),"")</f>
        <v>15.7</v>
      </c>
      <c r="W2358" s="31">
        <f>_xlfn.XLOOKUP(A2358,Source_data!A:A,Source_data!B:B)</f>
        <v>46093</v>
      </c>
    </row>
    <row r="2359" spans="1:23" x14ac:dyDescent="0.3">
      <c r="A2359" s="4" t="s">
        <v>1695</v>
      </c>
      <c r="B2359" s="1">
        <f>_xlfn.XLOOKUP(A2359,bank_source_transactions__1[transaction_id],bank_source_transactions__1[amount_inr])</f>
        <v>2230.0300000000002</v>
      </c>
      <c r="C2359" s="1">
        <f>_xlfn.XLOOKUP(A2359,Processed_data!A:A,Processed_data!F:F)</f>
        <v>2230.0300000000002</v>
      </c>
      <c r="D2359" s="1" t="str">
        <f>_xlfn.XLOOKUP(A2359,bank_source_transactions__1[transaction_id],bank_source_transactions__1[transaction_status])</f>
        <v>SUCCESS</v>
      </c>
      <c r="E2359" s="1" t="str">
        <f>_xlfn.XLOOKUP(A2359,Processed_data!A:A,Processed_data!G:G)</f>
        <v>SUCCESS</v>
      </c>
      <c r="F2359" s="1">
        <f>COUNTIF(bank_processed_transactions[transaction_id],A2359)</f>
        <v>1</v>
      </c>
      <c r="G2359" s="1" t="str">
        <f t="shared" si="360"/>
        <v>found</v>
      </c>
      <c r="H2359" s="1" t="str">
        <f t="shared" si="361"/>
        <v>Not Duplicate</v>
      </c>
      <c r="I2359" s="1" t="str">
        <f t="shared" si="362"/>
        <v>match</v>
      </c>
      <c r="J2359" s="1" t="str">
        <f t="shared" si="363"/>
        <v>match</v>
      </c>
      <c r="K2359" s="1">
        <f t="shared" si="364"/>
        <v>0</v>
      </c>
      <c r="L2359" s="2">
        <f>IF(F2359=0,"not processed",_xlfn.MINIFS(Processed_data!H:H,Processed_data!A:A,A2359))</f>
        <v>46102</v>
      </c>
      <c r="M2359" s="1">
        <f>IF(F2359=0,"not processed",ABS(bank_source_transactions__1[[#This Row],[transaction_date]]-Reconciliation!L2359))</f>
        <v>0</v>
      </c>
      <c r="N2359" s="1" t="str" cm="1">
        <f t="array" ref="N2359">_xlfn.IFS(M2359="not Processed", "Not Processed",M2359&gt;2,"SLA Breached",M2359&lt;=2,"Within SLA")</f>
        <v>Within SLA</v>
      </c>
      <c r="O2359" s="1" t="str">
        <f>_xlfn.XLOOKUP(A2359,Source_data!A:A,Source_data!D:D)</f>
        <v>IMPS</v>
      </c>
      <c r="P2359" s="1">
        <f t="shared" si="365"/>
        <v>0</v>
      </c>
      <c r="Q2359" s="1">
        <f t="shared" si="366"/>
        <v>0</v>
      </c>
      <c r="R2359" s="1">
        <f t="shared" si="367"/>
        <v>0</v>
      </c>
      <c r="S2359" s="1">
        <f t="shared" si="368"/>
        <v>0</v>
      </c>
      <c r="T2359" s="1">
        <f t="shared" si="369"/>
        <v>0</v>
      </c>
      <c r="U2359" s="1" t="str">
        <f>_xlfn.XLOOKUP(Table3[[#This Row],[Transaction ID]],Source_data!A:A,Source_data!E:E)</f>
        <v>Bengaluru</v>
      </c>
      <c r="V2359" s="1">
        <f>_xlfn.IFNA(_xlfn.XLOOKUP(A2359,bank_processed_transactions[transaction_id],bank_processed_transactions[processing_minutes]),"")</f>
        <v>34.299999999999997</v>
      </c>
      <c r="W2359" s="31">
        <f>_xlfn.XLOOKUP(A2359,Source_data!A:A,Source_data!B:B)</f>
        <v>46102</v>
      </c>
    </row>
    <row r="2360" spans="1:23" x14ac:dyDescent="0.3">
      <c r="A2360" s="3" t="s">
        <v>2503</v>
      </c>
      <c r="B2360" s="1">
        <f>_xlfn.XLOOKUP(A2360,bank_source_transactions__1[transaction_id],bank_source_transactions__1[amount_inr])</f>
        <v>45037.93</v>
      </c>
      <c r="C2360" s="1">
        <f>_xlfn.XLOOKUP(A2360,Processed_data!A:A,Processed_data!F:F)</f>
        <v>54045.52</v>
      </c>
      <c r="D2360" s="1" t="str">
        <f>_xlfn.XLOOKUP(A2360,bank_source_transactions__1[transaction_id],bank_source_transactions__1[transaction_status])</f>
        <v>SUCCESS</v>
      </c>
      <c r="E2360" s="1" t="str">
        <f>_xlfn.XLOOKUP(A2360,Processed_data!A:A,Processed_data!G:G)</f>
        <v>SUCCESS</v>
      </c>
      <c r="F2360" s="1">
        <f>COUNTIF(bank_processed_transactions[transaction_id],A2360)</f>
        <v>1</v>
      </c>
      <c r="G2360" s="1" t="str">
        <f t="shared" si="360"/>
        <v>found</v>
      </c>
      <c r="H2360" s="1" t="str">
        <f t="shared" si="361"/>
        <v>Not Duplicate</v>
      </c>
      <c r="I2360" s="1" t="str">
        <f t="shared" si="362"/>
        <v>mismatch</v>
      </c>
      <c r="J2360" s="1" t="str">
        <f t="shared" si="363"/>
        <v>match</v>
      </c>
      <c r="K2360" s="1">
        <f t="shared" si="364"/>
        <v>9007.5899999999965</v>
      </c>
      <c r="L2360" s="2">
        <f>IF(F2360=0,"not processed",_xlfn.MINIFS(Processed_data!H:H,Processed_data!A:A,A2360))</f>
        <v>46099</v>
      </c>
      <c r="M2360" s="1">
        <f>IF(F2360=0,"not processed",ABS(bank_source_transactions__1[[#This Row],[transaction_date]]-Reconciliation!L2360))</f>
        <v>1</v>
      </c>
      <c r="N2360" s="1" t="str" cm="1">
        <f t="array" ref="N2360">_xlfn.IFS(M2360="not Processed", "Not Processed",M2360&gt;2,"SLA Breached",M2360&lt;=2,"Within SLA")</f>
        <v>Within SLA</v>
      </c>
      <c r="O2360" s="1" t="str">
        <f>_xlfn.XLOOKUP(A2360,Source_data!A:A,Source_data!D:D)</f>
        <v>UPI</v>
      </c>
      <c r="P2360" s="1">
        <f t="shared" si="365"/>
        <v>0</v>
      </c>
      <c r="Q2360" s="1">
        <f t="shared" si="366"/>
        <v>0</v>
      </c>
      <c r="R2360" s="1">
        <f t="shared" si="367"/>
        <v>1</v>
      </c>
      <c r="S2360" s="1">
        <f t="shared" si="368"/>
        <v>0</v>
      </c>
      <c r="T2360" s="1">
        <f t="shared" si="369"/>
        <v>0</v>
      </c>
      <c r="U2360" s="1" t="str">
        <f>_xlfn.XLOOKUP(Table3[[#This Row],[Transaction ID]],Source_data!A:A,Source_data!E:E)</f>
        <v>Bengaluru</v>
      </c>
      <c r="V2360" s="1">
        <f>_xlfn.IFNA(_xlfn.XLOOKUP(A2360,bank_processed_transactions[transaction_id],bank_processed_transactions[processing_minutes]),"")</f>
        <v>9.1999999999999993</v>
      </c>
      <c r="W2360" s="31">
        <f>_xlfn.XLOOKUP(A2360,Source_data!A:A,Source_data!B:B)</f>
        <v>46098</v>
      </c>
    </row>
    <row r="2361" spans="1:23" x14ac:dyDescent="0.3">
      <c r="A2361" s="4" t="s">
        <v>2941</v>
      </c>
      <c r="B2361" s="1">
        <f>_xlfn.XLOOKUP(A2361,bank_source_transactions__1[transaction_id],bank_source_transactions__1[amount_inr])</f>
        <v>12151.35</v>
      </c>
      <c r="C2361" s="1">
        <f>_xlfn.XLOOKUP(A2361,Processed_data!A:A,Processed_data!F:F)</f>
        <v>12151.35</v>
      </c>
      <c r="D2361" s="1" t="str">
        <f>_xlfn.XLOOKUP(A2361,bank_source_transactions__1[transaction_id],bank_source_transactions__1[transaction_status])</f>
        <v>SUCCESS</v>
      </c>
      <c r="E2361" s="1" t="str">
        <f>_xlfn.XLOOKUP(A2361,Processed_data!A:A,Processed_data!G:G)</f>
        <v>SUCCESS</v>
      </c>
      <c r="F2361" s="1">
        <f>COUNTIF(bank_processed_transactions[transaction_id],A2361)</f>
        <v>1</v>
      </c>
      <c r="G2361" s="1" t="str">
        <f t="shared" si="360"/>
        <v>found</v>
      </c>
      <c r="H2361" s="1" t="str">
        <f t="shared" si="361"/>
        <v>Not Duplicate</v>
      </c>
      <c r="I2361" s="1" t="str">
        <f t="shared" si="362"/>
        <v>match</v>
      </c>
      <c r="J2361" s="1" t="str">
        <f t="shared" si="363"/>
        <v>match</v>
      </c>
      <c r="K2361" s="1">
        <f t="shared" si="364"/>
        <v>0</v>
      </c>
      <c r="L2361" s="2">
        <f>IF(F2361=0,"not processed",_xlfn.MINIFS(Processed_data!H:H,Processed_data!A:A,A2361))</f>
        <v>46086</v>
      </c>
      <c r="M2361" s="1">
        <f>IF(F2361=0,"not processed",ABS(bank_source_transactions__1[[#This Row],[transaction_date]]-Reconciliation!L2361))</f>
        <v>2</v>
      </c>
      <c r="N2361" s="1" t="str" cm="1">
        <f t="array" ref="N2361">_xlfn.IFS(M2361="not Processed", "Not Processed",M2361&gt;2,"SLA Breached",M2361&lt;=2,"Within SLA")</f>
        <v>Within SLA</v>
      </c>
      <c r="O2361" s="1" t="str">
        <f>_xlfn.XLOOKUP(A2361,Source_data!A:A,Source_data!D:D)</f>
        <v>UPI</v>
      </c>
      <c r="P2361" s="1">
        <f t="shared" si="365"/>
        <v>0</v>
      </c>
      <c r="Q2361" s="1">
        <f t="shared" si="366"/>
        <v>0</v>
      </c>
      <c r="R2361" s="1">
        <f t="shared" si="367"/>
        <v>0</v>
      </c>
      <c r="S2361" s="1">
        <f t="shared" si="368"/>
        <v>0</v>
      </c>
      <c r="T2361" s="1">
        <f t="shared" si="369"/>
        <v>0</v>
      </c>
      <c r="U2361" s="1" t="str">
        <f>_xlfn.XLOOKUP(Table3[[#This Row],[Transaction ID]],Source_data!A:A,Source_data!E:E)</f>
        <v>Pune</v>
      </c>
      <c r="V2361" s="1">
        <f>_xlfn.IFNA(_xlfn.XLOOKUP(A2361,bank_processed_transactions[transaction_id],bank_processed_transactions[processing_minutes]),"")</f>
        <v>12.3</v>
      </c>
      <c r="W2361" s="31">
        <f>_xlfn.XLOOKUP(A2361,Source_data!A:A,Source_data!B:B)</f>
        <v>46084</v>
      </c>
    </row>
    <row r="2362" spans="1:23" x14ac:dyDescent="0.3">
      <c r="A2362" s="3" t="s">
        <v>1847</v>
      </c>
      <c r="B2362" s="1">
        <f>_xlfn.XLOOKUP(A2362,bank_source_transactions__1[transaction_id],bank_source_transactions__1[amount_inr])</f>
        <v>1919.05</v>
      </c>
      <c r="C2362" s="1">
        <f>_xlfn.XLOOKUP(A2362,Processed_data!A:A,Processed_data!F:F)</f>
        <v>1919.05</v>
      </c>
      <c r="D2362" s="1" t="str">
        <f>_xlfn.XLOOKUP(A2362,bank_source_transactions__1[transaction_id],bank_source_transactions__1[transaction_status])</f>
        <v>SUCCESS</v>
      </c>
      <c r="E2362" s="1" t="str">
        <f>_xlfn.XLOOKUP(A2362,Processed_data!A:A,Processed_data!G:G)</f>
        <v>SUCCESS</v>
      </c>
      <c r="F2362" s="1">
        <f>COUNTIF(bank_processed_transactions[transaction_id],A2362)</f>
        <v>1</v>
      </c>
      <c r="G2362" s="1" t="str">
        <f t="shared" si="360"/>
        <v>found</v>
      </c>
      <c r="H2362" s="1" t="str">
        <f t="shared" si="361"/>
        <v>Not Duplicate</v>
      </c>
      <c r="I2362" s="1" t="str">
        <f t="shared" si="362"/>
        <v>match</v>
      </c>
      <c r="J2362" s="1" t="str">
        <f t="shared" si="363"/>
        <v>match</v>
      </c>
      <c r="K2362" s="1">
        <f t="shared" si="364"/>
        <v>0</v>
      </c>
      <c r="L2362" s="2">
        <f>IF(F2362=0,"not processed",_xlfn.MINIFS(Processed_data!H:H,Processed_data!A:A,A2362))</f>
        <v>46103</v>
      </c>
      <c r="M2362" s="1">
        <f>IF(F2362=0,"not processed",ABS(bank_source_transactions__1[[#This Row],[transaction_date]]-Reconciliation!L2362))</f>
        <v>5</v>
      </c>
      <c r="N2362" s="1" t="str" cm="1">
        <f t="array" ref="N2362">_xlfn.IFS(M2362="not Processed", "Not Processed",M2362&gt;2,"SLA Breached",M2362&lt;=2,"Within SLA")</f>
        <v>SLA Breached</v>
      </c>
      <c r="O2362" s="1" t="str">
        <f>_xlfn.XLOOKUP(A2362,Source_data!A:A,Source_data!D:D)</f>
        <v>NEFT</v>
      </c>
      <c r="P2362" s="1">
        <f t="shared" si="365"/>
        <v>0</v>
      </c>
      <c r="Q2362" s="1">
        <f t="shared" si="366"/>
        <v>0</v>
      </c>
      <c r="R2362" s="1">
        <f t="shared" si="367"/>
        <v>0</v>
      </c>
      <c r="S2362" s="1">
        <f t="shared" si="368"/>
        <v>0</v>
      </c>
      <c r="T2362" s="1">
        <f t="shared" si="369"/>
        <v>1</v>
      </c>
      <c r="U2362" s="1" t="str">
        <f>_xlfn.XLOOKUP(Table3[[#This Row],[Transaction ID]],Source_data!A:A,Source_data!E:E)</f>
        <v>Mumbai</v>
      </c>
      <c r="V2362" s="1">
        <f>_xlfn.IFNA(_xlfn.XLOOKUP(A2362,bank_processed_transactions[transaction_id],bank_processed_transactions[processing_minutes]),"")</f>
        <v>40.5</v>
      </c>
      <c r="W2362" s="31">
        <f>_xlfn.XLOOKUP(A2362,Source_data!A:A,Source_data!B:B)</f>
        <v>46098</v>
      </c>
    </row>
    <row r="2363" spans="1:23" x14ac:dyDescent="0.3">
      <c r="A2363" s="4" t="s">
        <v>3403</v>
      </c>
      <c r="B2363" s="1">
        <f>_xlfn.XLOOKUP(A2363,bank_source_transactions__1[transaction_id],bank_source_transactions__1[amount_inr])</f>
        <v>507.24</v>
      </c>
      <c r="C2363" s="1">
        <f>_xlfn.XLOOKUP(A2363,Processed_data!A:A,Processed_data!F:F)</f>
        <v>507.24</v>
      </c>
      <c r="D2363" s="1" t="str">
        <f>_xlfn.XLOOKUP(A2363,bank_source_transactions__1[transaction_id],bank_source_transactions__1[transaction_status])</f>
        <v>SUCCESS</v>
      </c>
      <c r="E2363" s="1" t="str">
        <f>_xlfn.XLOOKUP(A2363,Processed_data!A:A,Processed_data!G:G)</f>
        <v>SUCCESS</v>
      </c>
      <c r="F2363" s="1">
        <f>COUNTIF(bank_processed_transactions[transaction_id],A2363)</f>
        <v>1</v>
      </c>
      <c r="G2363" s="1" t="str">
        <f t="shared" si="360"/>
        <v>found</v>
      </c>
      <c r="H2363" s="1" t="str">
        <f t="shared" si="361"/>
        <v>Not Duplicate</v>
      </c>
      <c r="I2363" s="1" t="str">
        <f t="shared" si="362"/>
        <v>match</v>
      </c>
      <c r="J2363" s="1" t="str">
        <f t="shared" si="363"/>
        <v>match</v>
      </c>
      <c r="K2363" s="1">
        <f t="shared" si="364"/>
        <v>0</v>
      </c>
      <c r="L2363" s="2">
        <f>IF(F2363=0,"not processed",_xlfn.MINIFS(Processed_data!H:H,Processed_data!A:A,A2363))</f>
        <v>46112</v>
      </c>
      <c r="M2363" s="1">
        <f>IF(F2363=0,"not processed",ABS(bank_source_transactions__1[[#This Row],[transaction_date]]-Reconciliation!L2363))</f>
        <v>3</v>
      </c>
      <c r="N2363" s="1" t="str" cm="1">
        <f t="array" ref="N2363">_xlfn.IFS(M2363="not Processed", "Not Processed",M2363&gt;2,"SLA Breached",M2363&lt;=2,"Within SLA")</f>
        <v>SLA Breached</v>
      </c>
      <c r="O2363" s="1" t="str">
        <f>_xlfn.XLOOKUP(A2363,Source_data!A:A,Source_data!D:D)</f>
        <v>CARD</v>
      </c>
      <c r="P2363" s="1">
        <f t="shared" si="365"/>
        <v>0</v>
      </c>
      <c r="Q2363" s="1">
        <f t="shared" si="366"/>
        <v>0</v>
      </c>
      <c r="R2363" s="1">
        <f t="shared" si="367"/>
        <v>0</v>
      </c>
      <c r="S2363" s="1">
        <f t="shared" si="368"/>
        <v>0</v>
      </c>
      <c r="T2363" s="1">
        <f t="shared" si="369"/>
        <v>1</v>
      </c>
      <c r="U2363" s="1" t="str">
        <f>_xlfn.XLOOKUP(Table3[[#This Row],[Transaction ID]],Source_data!A:A,Source_data!E:E)</f>
        <v>Pune</v>
      </c>
      <c r="V2363" s="1">
        <f>_xlfn.IFNA(_xlfn.XLOOKUP(A2363,bank_processed_transactions[transaction_id],bank_processed_transactions[processing_minutes]),"")</f>
        <v>29.1</v>
      </c>
      <c r="W2363" s="31">
        <f>_xlfn.XLOOKUP(A2363,Source_data!A:A,Source_data!B:B)</f>
        <v>46109</v>
      </c>
    </row>
    <row r="2364" spans="1:23" x14ac:dyDescent="0.3">
      <c r="A2364" s="3" t="s">
        <v>4581</v>
      </c>
      <c r="B2364" s="1">
        <f>_xlfn.XLOOKUP(A2364,bank_source_transactions__1[transaction_id],bank_source_transactions__1[amount_inr])</f>
        <v>4365.04</v>
      </c>
      <c r="C2364" s="1">
        <f>_xlfn.XLOOKUP(A2364,Processed_data!A:A,Processed_data!F:F)</f>
        <v>4365.04</v>
      </c>
      <c r="D2364" s="1" t="str">
        <f>_xlfn.XLOOKUP(A2364,bank_source_transactions__1[transaction_id],bank_source_transactions__1[transaction_status])</f>
        <v>SUCCESS</v>
      </c>
      <c r="E2364" s="1" t="str">
        <f>_xlfn.XLOOKUP(A2364,Processed_data!A:A,Processed_data!G:G)</f>
        <v>SUCCESS</v>
      </c>
      <c r="F2364" s="1">
        <f>COUNTIF(bank_processed_transactions[transaction_id],A2364)</f>
        <v>1</v>
      </c>
      <c r="G2364" s="1" t="str">
        <f t="shared" si="360"/>
        <v>found</v>
      </c>
      <c r="H2364" s="1" t="str">
        <f t="shared" si="361"/>
        <v>Not Duplicate</v>
      </c>
      <c r="I2364" s="1" t="str">
        <f t="shared" si="362"/>
        <v>match</v>
      </c>
      <c r="J2364" s="1" t="str">
        <f t="shared" si="363"/>
        <v>match</v>
      </c>
      <c r="K2364" s="1">
        <f t="shared" si="364"/>
        <v>0</v>
      </c>
      <c r="L2364" s="2">
        <f>IF(F2364=0,"not processed",_xlfn.MINIFS(Processed_data!H:H,Processed_data!A:A,A2364))</f>
        <v>46029</v>
      </c>
      <c r="M2364" s="1">
        <f>IF(F2364=0,"not processed",ABS(bank_source_transactions__1[[#This Row],[transaction_date]]-Reconciliation!L2364))</f>
        <v>3</v>
      </c>
      <c r="N2364" s="1" t="str" cm="1">
        <f t="array" ref="N2364">_xlfn.IFS(M2364="not Processed", "Not Processed",M2364&gt;2,"SLA Breached",M2364&lt;=2,"Within SLA")</f>
        <v>SLA Breached</v>
      </c>
      <c r="O2364" s="1" t="str">
        <f>_xlfn.XLOOKUP(A2364,Source_data!A:A,Source_data!D:D)</f>
        <v>IMPS</v>
      </c>
      <c r="P2364" s="1">
        <f t="shared" si="365"/>
        <v>0</v>
      </c>
      <c r="Q2364" s="1">
        <f t="shared" si="366"/>
        <v>0</v>
      </c>
      <c r="R2364" s="1">
        <f t="shared" si="367"/>
        <v>0</v>
      </c>
      <c r="S2364" s="1">
        <f t="shared" si="368"/>
        <v>0</v>
      </c>
      <c r="T2364" s="1">
        <f t="shared" si="369"/>
        <v>1</v>
      </c>
      <c r="U2364" s="1" t="str">
        <f>_xlfn.XLOOKUP(Table3[[#This Row],[Transaction ID]],Source_data!A:A,Source_data!E:E)</f>
        <v>Pune</v>
      </c>
      <c r="V2364" s="1">
        <f>_xlfn.IFNA(_xlfn.XLOOKUP(A2364,bank_processed_transactions[transaction_id],bank_processed_transactions[processing_minutes]),"")</f>
        <v>19.8</v>
      </c>
      <c r="W2364" s="31">
        <f>_xlfn.XLOOKUP(A2364,Source_data!A:A,Source_data!B:B)</f>
        <v>46026</v>
      </c>
    </row>
    <row r="2365" spans="1:23" x14ac:dyDescent="0.3">
      <c r="A2365" s="4" t="s">
        <v>519</v>
      </c>
      <c r="B2365" s="1">
        <f>_xlfn.XLOOKUP(A2365,bank_source_transactions__1[transaction_id],bank_source_transactions__1[amount_inr])</f>
        <v>7072.31</v>
      </c>
      <c r="C2365" s="1">
        <f>_xlfn.XLOOKUP(A2365,Processed_data!A:A,Processed_data!F:F)</f>
        <v>7072.31</v>
      </c>
      <c r="D2365" s="1" t="str">
        <f>_xlfn.XLOOKUP(A2365,bank_source_transactions__1[transaction_id],bank_source_transactions__1[transaction_status])</f>
        <v>SUCCESS</v>
      </c>
      <c r="E2365" s="1" t="str">
        <f>_xlfn.XLOOKUP(A2365,Processed_data!A:A,Processed_data!G:G)</f>
        <v>SUCCESS</v>
      </c>
      <c r="F2365" s="1">
        <f>COUNTIF(bank_processed_transactions[transaction_id],A2365)</f>
        <v>1</v>
      </c>
      <c r="G2365" s="1" t="str">
        <f t="shared" si="360"/>
        <v>found</v>
      </c>
      <c r="H2365" s="1" t="str">
        <f t="shared" si="361"/>
        <v>Not Duplicate</v>
      </c>
      <c r="I2365" s="1" t="str">
        <f t="shared" si="362"/>
        <v>match</v>
      </c>
      <c r="J2365" s="1" t="str">
        <f t="shared" si="363"/>
        <v>match</v>
      </c>
      <c r="K2365" s="1">
        <f t="shared" si="364"/>
        <v>0</v>
      </c>
      <c r="L2365" s="2">
        <f>IF(F2365=0,"not processed",_xlfn.MINIFS(Processed_data!H:H,Processed_data!A:A,A2365))</f>
        <v>46031</v>
      </c>
      <c r="M2365" s="1">
        <f>IF(F2365=0,"not processed",ABS(bank_source_transactions__1[[#This Row],[transaction_date]]-Reconciliation!L2365))</f>
        <v>1</v>
      </c>
      <c r="N2365" s="1" t="str" cm="1">
        <f t="array" ref="N2365">_xlfn.IFS(M2365="not Processed", "Not Processed",M2365&gt;2,"SLA Breached",M2365&lt;=2,"Within SLA")</f>
        <v>Within SLA</v>
      </c>
      <c r="O2365" s="1" t="str">
        <f>_xlfn.XLOOKUP(A2365,Source_data!A:A,Source_data!D:D)</f>
        <v>UPI</v>
      </c>
      <c r="P2365" s="1">
        <f t="shared" si="365"/>
        <v>0</v>
      </c>
      <c r="Q2365" s="1">
        <f t="shared" si="366"/>
        <v>0</v>
      </c>
      <c r="R2365" s="1">
        <f t="shared" si="367"/>
        <v>0</v>
      </c>
      <c r="S2365" s="1">
        <f t="shared" si="368"/>
        <v>0</v>
      </c>
      <c r="T2365" s="1">
        <f t="shared" si="369"/>
        <v>0</v>
      </c>
      <c r="U2365" s="1" t="str">
        <f>_xlfn.XLOOKUP(Table3[[#This Row],[Transaction ID]],Source_data!A:A,Source_data!E:E)</f>
        <v>Bengaluru</v>
      </c>
      <c r="V2365" s="1">
        <f>_xlfn.IFNA(_xlfn.XLOOKUP(A2365,bank_processed_transactions[transaction_id],bank_processed_transactions[processing_minutes]),"")</f>
        <v>10</v>
      </c>
      <c r="W2365" s="31">
        <f>_xlfn.XLOOKUP(A2365,Source_data!A:A,Source_data!B:B)</f>
        <v>46030</v>
      </c>
    </row>
    <row r="2366" spans="1:23" x14ac:dyDescent="0.3">
      <c r="A2366" s="3" t="s">
        <v>3167</v>
      </c>
      <c r="B2366" s="1">
        <f>_xlfn.XLOOKUP(A2366,bank_source_transactions__1[transaction_id],bank_source_transactions__1[amount_inr])</f>
        <v>14068.07</v>
      </c>
      <c r="C2366" s="1">
        <f>_xlfn.XLOOKUP(A2366,Processed_data!A:A,Processed_data!F:F)</f>
        <v>14068.07</v>
      </c>
      <c r="D2366" s="1" t="str">
        <f>_xlfn.XLOOKUP(A2366,bank_source_transactions__1[transaction_id],bank_source_transactions__1[transaction_status])</f>
        <v>SUCCESS</v>
      </c>
      <c r="E2366" s="1" t="str">
        <f>_xlfn.XLOOKUP(A2366,Processed_data!A:A,Processed_data!G:G)</f>
        <v>SUCCESS</v>
      </c>
      <c r="F2366" s="1">
        <f>COUNTIF(bank_processed_transactions[transaction_id],A2366)</f>
        <v>1</v>
      </c>
      <c r="G2366" s="1" t="str">
        <f t="shared" si="360"/>
        <v>found</v>
      </c>
      <c r="H2366" s="1" t="str">
        <f t="shared" si="361"/>
        <v>Not Duplicate</v>
      </c>
      <c r="I2366" s="1" t="str">
        <f t="shared" si="362"/>
        <v>match</v>
      </c>
      <c r="J2366" s="1" t="str">
        <f t="shared" si="363"/>
        <v>match</v>
      </c>
      <c r="K2366" s="1">
        <f t="shared" si="364"/>
        <v>0</v>
      </c>
      <c r="L2366" s="2">
        <f>IF(F2366=0,"not processed",_xlfn.MINIFS(Processed_data!H:H,Processed_data!A:A,A2366))</f>
        <v>46102</v>
      </c>
      <c r="M2366" s="1">
        <f>IF(F2366=0,"not processed",ABS(bank_source_transactions__1[[#This Row],[transaction_date]]-Reconciliation!L2366))</f>
        <v>1</v>
      </c>
      <c r="N2366" s="1" t="str" cm="1">
        <f t="array" ref="N2366">_xlfn.IFS(M2366="not Processed", "Not Processed",M2366&gt;2,"SLA Breached",M2366&lt;=2,"Within SLA")</f>
        <v>Within SLA</v>
      </c>
      <c r="O2366" s="1" t="str">
        <f>_xlfn.XLOOKUP(A2366,Source_data!A:A,Source_data!D:D)</f>
        <v>IMPS</v>
      </c>
      <c r="P2366" s="1">
        <f t="shared" si="365"/>
        <v>0</v>
      </c>
      <c r="Q2366" s="1">
        <f t="shared" si="366"/>
        <v>0</v>
      </c>
      <c r="R2366" s="1">
        <f t="shared" si="367"/>
        <v>0</v>
      </c>
      <c r="S2366" s="1">
        <f t="shared" si="368"/>
        <v>0</v>
      </c>
      <c r="T2366" s="1">
        <f t="shared" si="369"/>
        <v>0</v>
      </c>
      <c r="U2366" s="1" t="str">
        <f>_xlfn.XLOOKUP(Table3[[#This Row],[Transaction ID]],Source_data!A:A,Source_data!E:E)</f>
        <v>Pune</v>
      </c>
      <c r="V2366" s="1">
        <f>_xlfn.IFNA(_xlfn.XLOOKUP(A2366,bank_processed_transactions[transaction_id],bank_processed_transactions[processing_minutes]),"")</f>
        <v>47.6</v>
      </c>
      <c r="W2366" s="31">
        <f>_xlfn.XLOOKUP(A2366,Source_data!A:A,Source_data!B:B)</f>
        <v>46101</v>
      </c>
    </row>
    <row r="2367" spans="1:23" x14ac:dyDescent="0.3">
      <c r="A2367" s="4" t="s">
        <v>3882</v>
      </c>
      <c r="B2367" s="1">
        <f>_xlfn.XLOOKUP(A2367,bank_source_transactions__1[transaction_id],bank_source_transactions__1[amount_inr])</f>
        <v>4548.6899999999996</v>
      </c>
      <c r="C2367" s="1">
        <f>_xlfn.XLOOKUP(A2367,Processed_data!A:A,Processed_data!F:F)</f>
        <v>4548.6899999999996</v>
      </c>
      <c r="D2367" s="1" t="str">
        <f>_xlfn.XLOOKUP(A2367,bank_source_transactions__1[transaction_id],bank_source_transactions__1[transaction_status])</f>
        <v>SUCCESS</v>
      </c>
      <c r="E2367" s="1" t="str">
        <f>_xlfn.XLOOKUP(A2367,Processed_data!A:A,Processed_data!G:G)</f>
        <v>SUCCESS</v>
      </c>
      <c r="F2367" s="1">
        <f>COUNTIF(bank_processed_transactions[transaction_id],A2367)</f>
        <v>1</v>
      </c>
      <c r="G2367" s="1" t="str">
        <f t="shared" si="360"/>
        <v>found</v>
      </c>
      <c r="H2367" s="1" t="str">
        <f t="shared" si="361"/>
        <v>Not Duplicate</v>
      </c>
      <c r="I2367" s="1" t="str">
        <f t="shared" si="362"/>
        <v>match</v>
      </c>
      <c r="J2367" s="1" t="str">
        <f t="shared" si="363"/>
        <v>match</v>
      </c>
      <c r="K2367" s="1">
        <f t="shared" si="364"/>
        <v>0</v>
      </c>
      <c r="L2367" s="2">
        <f>IF(F2367=0,"not processed",_xlfn.MINIFS(Processed_data!H:H,Processed_data!A:A,A2367))</f>
        <v>46065</v>
      </c>
      <c r="M2367" s="1">
        <f>IF(F2367=0,"not processed",ABS(bank_source_transactions__1[[#This Row],[transaction_date]]-Reconciliation!L2367))</f>
        <v>3</v>
      </c>
      <c r="N2367" s="1" t="str" cm="1">
        <f t="array" ref="N2367">_xlfn.IFS(M2367="not Processed", "Not Processed",M2367&gt;2,"SLA Breached",M2367&lt;=2,"Within SLA")</f>
        <v>SLA Breached</v>
      </c>
      <c r="O2367" s="1" t="str">
        <f>_xlfn.XLOOKUP(A2367,Source_data!A:A,Source_data!D:D)</f>
        <v>UPI</v>
      </c>
      <c r="P2367" s="1">
        <f t="shared" si="365"/>
        <v>0</v>
      </c>
      <c r="Q2367" s="1">
        <f t="shared" si="366"/>
        <v>0</v>
      </c>
      <c r="R2367" s="1">
        <f t="shared" si="367"/>
        <v>0</v>
      </c>
      <c r="S2367" s="1">
        <f t="shared" si="368"/>
        <v>0</v>
      </c>
      <c r="T2367" s="1">
        <f t="shared" si="369"/>
        <v>1</v>
      </c>
      <c r="U2367" s="1" t="str">
        <f>_xlfn.XLOOKUP(Table3[[#This Row],[Transaction ID]],Source_data!A:A,Source_data!E:E)</f>
        <v>Mumbai</v>
      </c>
      <c r="V2367" s="1">
        <f>_xlfn.IFNA(_xlfn.XLOOKUP(A2367,bank_processed_transactions[transaction_id],bank_processed_transactions[processing_minutes]),"")</f>
        <v>20.399999999999999</v>
      </c>
      <c r="W2367" s="31">
        <f>_xlfn.XLOOKUP(A2367,Source_data!A:A,Source_data!B:B)</f>
        <v>46062</v>
      </c>
    </row>
    <row r="2368" spans="1:23" x14ac:dyDescent="0.3">
      <c r="A2368" s="3" t="s">
        <v>4896</v>
      </c>
      <c r="B2368" s="1">
        <f>_xlfn.XLOOKUP(A2368,bank_source_transactions__1[transaction_id],bank_source_transactions__1[amount_inr])</f>
        <v>23129.54</v>
      </c>
      <c r="C2368" s="1">
        <f>_xlfn.XLOOKUP(A2368,Processed_data!A:A,Processed_data!F:F)</f>
        <v>23129.54</v>
      </c>
      <c r="D2368" s="1" t="str">
        <f>_xlfn.XLOOKUP(A2368,bank_source_transactions__1[transaction_id],bank_source_transactions__1[transaction_status])</f>
        <v>SUCCESS</v>
      </c>
      <c r="E2368" s="1" t="str">
        <f>_xlfn.XLOOKUP(A2368,Processed_data!A:A,Processed_data!G:G)</f>
        <v>SUCCESS</v>
      </c>
      <c r="F2368" s="1">
        <f>COUNTIF(bank_processed_transactions[transaction_id],A2368)</f>
        <v>1</v>
      </c>
      <c r="G2368" s="1" t="str">
        <f t="shared" si="360"/>
        <v>found</v>
      </c>
      <c r="H2368" s="1" t="str">
        <f t="shared" si="361"/>
        <v>Not Duplicate</v>
      </c>
      <c r="I2368" s="1" t="str">
        <f t="shared" si="362"/>
        <v>match</v>
      </c>
      <c r="J2368" s="1" t="str">
        <f t="shared" si="363"/>
        <v>match</v>
      </c>
      <c r="K2368" s="1">
        <f t="shared" si="364"/>
        <v>0</v>
      </c>
      <c r="L2368" s="2">
        <f>IF(F2368=0,"not processed",_xlfn.MINIFS(Processed_data!H:H,Processed_data!A:A,A2368))</f>
        <v>46066</v>
      </c>
      <c r="M2368" s="1">
        <f>IF(F2368=0,"not processed",ABS(bank_source_transactions__1[[#This Row],[transaction_date]]-Reconciliation!L2368))</f>
        <v>0</v>
      </c>
      <c r="N2368" s="1" t="str" cm="1">
        <f t="array" ref="N2368">_xlfn.IFS(M2368="not Processed", "Not Processed",M2368&gt;2,"SLA Breached",M2368&lt;=2,"Within SLA")</f>
        <v>Within SLA</v>
      </c>
      <c r="O2368" s="1" t="str">
        <f>_xlfn.XLOOKUP(A2368,Source_data!A:A,Source_data!D:D)</f>
        <v>NEFT</v>
      </c>
      <c r="P2368" s="1">
        <f t="shared" si="365"/>
        <v>0</v>
      </c>
      <c r="Q2368" s="1">
        <f t="shared" si="366"/>
        <v>0</v>
      </c>
      <c r="R2368" s="1">
        <f t="shared" si="367"/>
        <v>0</v>
      </c>
      <c r="S2368" s="1">
        <f t="shared" si="368"/>
        <v>0</v>
      </c>
      <c r="T2368" s="1">
        <f t="shared" si="369"/>
        <v>0</v>
      </c>
      <c r="U2368" s="1" t="str">
        <f>_xlfn.XLOOKUP(Table3[[#This Row],[Transaction ID]],Source_data!A:A,Source_data!E:E)</f>
        <v>Bengaluru</v>
      </c>
      <c r="V2368" s="1">
        <f>_xlfn.IFNA(_xlfn.XLOOKUP(A2368,bank_processed_transactions[transaction_id],bank_processed_transactions[processing_minutes]),"")</f>
        <v>12.9</v>
      </c>
      <c r="W2368" s="31">
        <f>_xlfn.XLOOKUP(A2368,Source_data!A:A,Source_data!B:B)</f>
        <v>46066</v>
      </c>
    </row>
    <row r="2369" spans="1:23" x14ac:dyDescent="0.3">
      <c r="A2369" s="4" t="s">
        <v>591</v>
      </c>
      <c r="B2369" s="1">
        <f>_xlfn.XLOOKUP(A2369,bank_source_transactions__1[transaction_id],bank_source_transactions__1[amount_inr])</f>
        <v>5406.93</v>
      </c>
      <c r="C2369" s="1">
        <f>_xlfn.XLOOKUP(A2369,Processed_data!A:A,Processed_data!F:F)</f>
        <v>5406.93</v>
      </c>
      <c r="D2369" s="1" t="str">
        <f>_xlfn.XLOOKUP(A2369,bank_source_transactions__1[transaction_id],bank_source_transactions__1[transaction_status])</f>
        <v>SUCCESS</v>
      </c>
      <c r="E2369" s="1" t="str">
        <f>_xlfn.XLOOKUP(A2369,Processed_data!A:A,Processed_data!G:G)</f>
        <v>SUCCESS</v>
      </c>
      <c r="F2369" s="1">
        <f>COUNTIF(bank_processed_transactions[transaction_id],A2369)</f>
        <v>1</v>
      </c>
      <c r="G2369" s="1" t="str">
        <f t="shared" si="360"/>
        <v>found</v>
      </c>
      <c r="H2369" s="1" t="str">
        <f t="shared" si="361"/>
        <v>Not Duplicate</v>
      </c>
      <c r="I2369" s="1" t="str">
        <f t="shared" si="362"/>
        <v>match</v>
      </c>
      <c r="J2369" s="1" t="str">
        <f t="shared" si="363"/>
        <v>match</v>
      </c>
      <c r="K2369" s="1">
        <f t="shared" si="364"/>
        <v>0</v>
      </c>
      <c r="L2369" s="2">
        <f>IF(F2369=0,"not processed",_xlfn.MINIFS(Processed_data!H:H,Processed_data!A:A,A2369))</f>
        <v>46066</v>
      </c>
      <c r="M2369" s="1">
        <f>IF(F2369=0,"not processed",ABS(bank_source_transactions__1[[#This Row],[transaction_date]]-Reconciliation!L2369))</f>
        <v>0</v>
      </c>
      <c r="N2369" s="1" t="str" cm="1">
        <f t="array" ref="N2369">_xlfn.IFS(M2369="not Processed", "Not Processed",M2369&gt;2,"SLA Breached",M2369&lt;=2,"Within SLA")</f>
        <v>Within SLA</v>
      </c>
      <c r="O2369" s="1" t="str">
        <f>_xlfn.XLOOKUP(A2369,Source_data!A:A,Source_data!D:D)</f>
        <v>IMPS</v>
      </c>
      <c r="P2369" s="1">
        <f t="shared" si="365"/>
        <v>0</v>
      </c>
      <c r="Q2369" s="1">
        <f t="shared" si="366"/>
        <v>0</v>
      </c>
      <c r="R2369" s="1">
        <f t="shared" si="367"/>
        <v>0</v>
      </c>
      <c r="S2369" s="1">
        <f t="shared" si="368"/>
        <v>0</v>
      </c>
      <c r="T2369" s="1">
        <f t="shared" si="369"/>
        <v>0</v>
      </c>
      <c r="U2369" s="1" t="str">
        <f>_xlfn.XLOOKUP(Table3[[#This Row],[Transaction ID]],Source_data!A:A,Source_data!E:E)</f>
        <v>Hyderabad</v>
      </c>
      <c r="V2369" s="1">
        <f>_xlfn.IFNA(_xlfn.XLOOKUP(A2369,bank_processed_transactions[transaction_id],bank_processed_transactions[processing_minutes]),"")</f>
        <v>33.6</v>
      </c>
      <c r="W2369" s="31">
        <f>_xlfn.XLOOKUP(A2369,Source_data!A:A,Source_data!B:B)</f>
        <v>46066</v>
      </c>
    </row>
    <row r="2370" spans="1:23" x14ac:dyDescent="0.3">
      <c r="A2370" s="3" t="s">
        <v>3212</v>
      </c>
      <c r="B2370" s="1">
        <f>_xlfn.XLOOKUP(A2370,bank_source_transactions__1[transaction_id],bank_source_transactions__1[amount_inr])</f>
        <v>1961.11</v>
      </c>
      <c r="C2370" s="1">
        <f>_xlfn.XLOOKUP(A2370,Processed_data!A:A,Processed_data!F:F)</f>
        <v>1961.11</v>
      </c>
      <c r="D2370" s="1" t="str">
        <f>_xlfn.XLOOKUP(A2370,bank_source_transactions__1[transaction_id],bank_source_transactions__1[transaction_status])</f>
        <v>SUCCESS</v>
      </c>
      <c r="E2370" s="1" t="str">
        <f>_xlfn.XLOOKUP(A2370,Processed_data!A:A,Processed_data!G:G)</f>
        <v>SUCCESS</v>
      </c>
      <c r="F2370" s="1">
        <f>COUNTIF(bank_processed_transactions[transaction_id],A2370)</f>
        <v>1</v>
      </c>
      <c r="G2370" s="1" t="str">
        <f t="shared" si="360"/>
        <v>found</v>
      </c>
      <c r="H2370" s="1" t="str">
        <f t="shared" si="361"/>
        <v>Not Duplicate</v>
      </c>
      <c r="I2370" s="1" t="str">
        <f t="shared" si="362"/>
        <v>match</v>
      </c>
      <c r="J2370" s="1" t="str">
        <f t="shared" si="363"/>
        <v>match</v>
      </c>
      <c r="K2370" s="1">
        <f t="shared" si="364"/>
        <v>0</v>
      </c>
      <c r="L2370" s="2">
        <f>IF(F2370=0,"not processed",_xlfn.MINIFS(Processed_data!H:H,Processed_data!A:A,A2370))</f>
        <v>46067</v>
      </c>
      <c r="M2370" s="1">
        <f>IF(F2370=0,"not processed",ABS(bank_source_transactions__1[[#This Row],[transaction_date]]-Reconciliation!L2370))</f>
        <v>1</v>
      </c>
      <c r="N2370" s="1" t="str" cm="1">
        <f t="array" ref="N2370">_xlfn.IFS(M2370="not Processed", "Not Processed",M2370&gt;2,"SLA Breached",M2370&lt;=2,"Within SLA")</f>
        <v>Within SLA</v>
      </c>
      <c r="O2370" s="1" t="str">
        <f>_xlfn.XLOOKUP(A2370,Source_data!A:A,Source_data!D:D)</f>
        <v>UPI</v>
      </c>
      <c r="P2370" s="1">
        <f t="shared" si="365"/>
        <v>0</v>
      </c>
      <c r="Q2370" s="1">
        <f t="shared" si="366"/>
        <v>0</v>
      </c>
      <c r="R2370" s="1">
        <f t="shared" si="367"/>
        <v>0</v>
      </c>
      <c r="S2370" s="1">
        <f t="shared" si="368"/>
        <v>0</v>
      </c>
      <c r="T2370" s="1">
        <f t="shared" si="369"/>
        <v>0</v>
      </c>
      <c r="U2370" s="1" t="str">
        <f>_xlfn.XLOOKUP(Table3[[#This Row],[Transaction ID]],Source_data!A:A,Source_data!E:E)</f>
        <v>Bengaluru</v>
      </c>
      <c r="V2370" s="1">
        <f>_xlfn.IFNA(_xlfn.XLOOKUP(A2370,bank_processed_transactions[transaction_id],bank_processed_transactions[processing_minutes]),"")</f>
        <v>35.799999999999997</v>
      </c>
      <c r="W2370" s="31">
        <f>_xlfn.XLOOKUP(A2370,Source_data!A:A,Source_data!B:B)</f>
        <v>46066</v>
      </c>
    </row>
    <row r="2371" spans="1:23" x14ac:dyDescent="0.3">
      <c r="A2371" s="4" t="s">
        <v>3062</v>
      </c>
      <c r="B2371" s="1">
        <f>_xlfn.XLOOKUP(A2371,bank_source_transactions__1[transaction_id],bank_source_transactions__1[amount_inr])</f>
        <v>4393.51</v>
      </c>
      <c r="C2371" s="1">
        <f>_xlfn.XLOOKUP(A2371,Processed_data!A:A,Processed_data!F:F)</f>
        <v>4393.51</v>
      </c>
      <c r="D2371" s="1" t="str">
        <f>_xlfn.XLOOKUP(A2371,bank_source_transactions__1[transaction_id],bank_source_transactions__1[transaction_status])</f>
        <v>SUCCESS</v>
      </c>
      <c r="E2371" s="1" t="str">
        <f>_xlfn.XLOOKUP(A2371,Processed_data!A:A,Processed_data!G:G)</f>
        <v>SUCCESS</v>
      </c>
      <c r="F2371" s="1">
        <f>COUNTIF(bank_processed_transactions[transaction_id],A2371)</f>
        <v>1</v>
      </c>
      <c r="G2371" s="1" t="str">
        <f t="shared" ref="G2371:G2434" si="370">IF(F2371=0,"missing","found")</f>
        <v>found</v>
      </c>
      <c r="H2371" s="1" t="str">
        <f t="shared" ref="H2371:H2434" si="371">IF(F2371&gt;1,"Duplicate","Not Duplicate")</f>
        <v>Not Duplicate</v>
      </c>
      <c r="I2371" s="1" t="str">
        <f t="shared" ref="I2371:I2434" si="372">IF(F2371=0,"not processed",IF(B2371=C2371,"match","mismatch"))</f>
        <v>match</v>
      </c>
      <c r="J2371" s="1" t="str">
        <f t="shared" ref="J2371:J2434" si="373">IF(F2371=0,"not processed",IF(D2371=E2371,"match","mismatch"))</f>
        <v>match</v>
      </c>
      <c r="K2371" s="1">
        <f t="shared" ref="K2371:K2434" si="374">IF(F2371=0,"missing",ABS(B2371-C2371))</f>
        <v>0</v>
      </c>
      <c r="L2371" s="2">
        <f>IF(F2371=0,"not processed",_xlfn.MINIFS(Processed_data!H:H,Processed_data!A:A,A2371))</f>
        <v>46066</v>
      </c>
      <c r="M2371" s="1">
        <f>IF(F2371=0,"not processed",ABS(bank_source_transactions__1[[#This Row],[transaction_date]]-Reconciliation!L2371))</f>
        <v>0</v>
      </c>
      <c r="N2371" s="1" t="str" cm="1">
        <f t="array" ref="N2371">_xlfn.IFS(M2371="not Processed", "Not Processed",M2371&gt;2,"SLA Breached",M2371&lt;=2,"Within SLA")</f>
        <v>Within SLA</v>
      </c>
      <c r="O2371" s="1" t="str">
        <f>_xlfn.XLOOKUP(A2371,Source_data!A:A,Source_data!D:D)</f>
        <v>ATM</v>
      </c>
      <c r="P2371" s="1">
        <f t="shared" ref="P2371:P2434" si="375">IF(G2371="missing",1,0)</f>
        <v>0</v>
      </c>
      <c r="Q2371" s="1">
        <f t="shared" ref="Q2371:Q2434" si="376">IF(H2371="duplicate",1,0)</f>
        <v>0</v>
      </c>
      <c r="R2371" s="1">
        <f t="shared" ref="R2371:R2434" si="377">IF(I2371="mismatch",1,0)</f>
        <v>0</v>
      </c>
      <c r="S2371" s="1">
        <f t="shared" ref="S2371:S2434" si="378">IF(J2371="mismatch",1,)</f>
        <v>0</v>
      </c>
      <c r="T2371" s="1">
        <f t="shared" ref="T2371:T2434" si="379">IF(N2371="sla breached",1,0)</f>
        <v>0</v>
      </c>
      <c r="U2371" s="1" t="str">
        <f>_xlfn.XLOOKUP(Table3[[#This Row],[Transaction ID]],Source_data!A:A,Source_data!E:E)</f>
        <v>Bengaluru</v>
      </c>
      <c r="V2371" s="1">
        <f>_xlfn.IFNA(_xlfn.XLOOKUP(A2371,bank_processed_transactions[transaction_id],bank_processed_transactions[processing_minutes]),"")</f>
        <v>37.1</v>
      </c>
      <c r="W2371" s="31">
        <f>_xlfn.XLOOKUP(A2371,Source_data!A:A,Source_data!B:B)</f>
        <v>46066</v>
      </c>
    </row>
    <row r="2372" spans="1:23" x14ac:dyDescent="0.3">
      <c r="A2372" s="3" t="s">
        <v>1404</v>
      </c>
      <c r="B2372" s="1">
        <f>_xlfn.XLOOKUP(A2372,bank_source_transactions__1[transaction_id],bank_source_transactions__1[amount_inr])</f>
        <v>6146.55</v>
      </c>
      <c r="C2372" s="1">
        <f>_xlfn.XLOOKUP(A2372,Processed_data!A:A,Processed_data!F:F)</f>
        <v>6146.55</v>
      </c>
      <c r="D2372" s="1" t="str">
        <f>_xlfn.XLOOKUP(A2372,bank_source_transactions__1[transaction_id],bank_source_transactions__1[transaction_status])</f>
        <v>SUCCESS</v>
      </c>
      <c r="E2372" s="1" t="str">
        <f>_xlfn.XLOOKUP(A2372,Processed_data!A:A,Processed_data!G:G)</f>
        <v>SUCCESS</v>
      </c>
      <c r="F2372" s="1">
        <f>COUNTIF(bank_processed_transactions[transaction_id],A2372)</f>
        <v>1</v>
      </c>
      <c r="G2372" s="1" t="str">
        <f t="shared" si="370"/>
        <v>found</v>
      </c>
      <c r="H2372" s="1" t="str">
        <f t="shared" si="371"/>
        <v>Not Duplicate</v>
      </c>
      <c r="I2372" s="1" t="str">
        <f t="shared" si="372"/>
        <v>match</v>
      </c>
      <c r="J2372" s="1" t="str">
        <f t="shared" si="373"/>
        <v>match</v>
      </c>
      <c r="K2372" s="1">
        <f t="shared" si="374"/>
        <v>0</v>
      </c>
      <c r="L2372" s="2">
        <f>IF(F2372=0,"not processed",_xlfn.MINIFS(Processed_data!H:H,Processed_data!A:A,A2372))</f>
        <v>46048</v>
      </c>
      <c r="M2372" s="1">
        <f>IF(F2372=0,"not processed",ABS(bank_source_transactions__1[[#This Row],[transaction_date]]-Reconciliation!L2372))</f>
        <v>5</v>
      </c>
      <c r="N2372" s="1" t="str" cm="1">
        <f t="array" ref="N2372">_xlfn.IFS(M2372="not Processed", "Not Processed",M2372&gt;2,"SLA Breached",M2372&lt;=2,"Within SLA")</f>
        <v>SLA Breached</v>
      </c>
      <c r="O2372" s="1" t="str">
        <f>_xlfn.XLOOKUP(A2372,Source_data!A:A,Source_data!D:D)</f>
        <v>IMPS</v>
      </c>
      <c r="P2372" s="1">
        <f t="shared" si="375"/>
        <v>0</v>
      </c>
      <c r="Q2372" s="1">
        <f t="shared" si="376"/>
        <v>0</v>
      </c>
      <c r="R2372" s="1">
        <f t="shared" si="377"/>
        <v>0</v>
      </c>
      <c r="S2372" s="1">
        <f t="shared" si="378"/>
        <v>0</v>
      </c>
      <c r="T2372" s="1">
        <f t="shared" si="379"/>
        <v>1</v>
      </c>
      <c r="U2372" s="1" t="str">
        <f>_xlfn.XLOOKUP(Table3[[#This Row],[Transaction ID]],Source_data!A:A,Source_data!E:E)</f>
        <v>Mumbai</v>
      </c>
      <c r="V2372" s="1">
        <f>_xlfn.IFNA(_xlfn.XLOOKUP(A2372,bank_processed_transactions[transaction_id],bank_processed_transactions[processing_minutes]),"")</f>
        <v>64.5</v>
      </c>
      <c r="W2372" s="31">
        <f>_xlfn.XLOOKUP(A2372,Source_data!A:A,Source_data!B:B)</f>
        <v>46043</v>
      </c>
    </row>
    <row r="2373" spans="1:23" x14ac:dyDescent="0.3">
      <c r="A2373" s="4" t="s">
        <v>3025</v>
      </c>
      <c r="B2373" s="1">
        <f>_xlfn.XLOOKUP(A2373,bank_source_transactions__1[transaction_id],bank_source_transactions__1[amount_inr])</f>
        <v>5385.34</v>
      </c>
      <c r="C2373" s="1">
        <f>_xlfn.XLOOKUP(A2373,Processed_data!A:A,Processed_data!F:F)</f>
        <v>5385.34</v>
      </c>
      <c r="D2373" s="1" t="str">
        <f>_xlfn.XLOOKUP(A2373,bank_source_transactions__1[transaction_id],bank_source_transactions__1[transaction_status])</f>
        <v>SUCCESS</v>
      </c>
      <c r="E2373" s="1" t="str">
        <f>_xlfn.XLOOKUP(A2373,Processed_data!A:A,Processed_data!G:G)</f>
        <v>SUCCESS</v>
      </c>
      <c r="F2373" s="1">
        <f>COUNTIF(bank_processed_transactions[transaction_id],A2373)</f>
        <v>1</v>
      </c>
      <c r="G2373" s="1" t="str">
        <f t="shared" si="370"/>
        <v>found</v>
      </c>
      <c r="H2373" s="1" t="str">
        <f t="shared" si="371"/>
        <v>Not Duplicate</v>
      </c>
      <c r="I2373" s="1" t="str">
        <f t="shared" si="372"/>
        <v>match</v>
      </c>
      <c r="J2373" s="1" t="str">
        <f t="shared" si="373"/>
        <v>match</v>
      </c>
      <c r="K2373" s="1">
        <f t="shared" si="374"/>
        <v>0</v>
      </c>
      <c r="L2373" s="2">
        <f>IF(F2373=0,"not processed",_xlfn.MINIFS(Processed_data!H:H,Processed_data!A:A,A2373))</f>
        <v>46058</v>
      </c>
      <c r="M2373" s="1">
        <f>IF(F2373=0,"not processed",ABS(bank_source_transactions__1[[#This Row],[transaction_date]]-Reconciliation!L2373))</f>
        <v>1</v>
      </c>
      <c r="N2373" s="1" t="str" cm="1">
        <f t="array" ref="N2373">_xlfn.IFS(M2373="not Processed", "Not Processed",M2373&gt;2,"SLA Breached",M2373&lt;=2,"Within SLA")</f>
        <v>Within SLA</v>
      </c>
      <c r="O2373" s="1" t="str">
        <f>_xlfn.XLOOKUP(A2373,Source_data!A:A,Source_data!D:D)</f>
        <v>ATM</v>
      </c>
      <c r="P2373" s="1">
        <f t="shared" si="375"/>
        <v>0</v>
      </c>
      <c r="Q2373" s="1">
        <f t="shared" si="376"/>
        <v>0</v>
      </c>
      <c r="R2373" s="1">
        <f t="shared" si="377"/>
        <v>0</v>
      </c>
      <c r="S2373" s="1">
        <f t="shared" si="378"/>
        <v>0</v>
      </c>
      <c r="T2373" s="1">
        <f t="shared" si="379"/>
        <v>0</v>
      </c>
      <c r="U2373" s="1" t="str">
        <f>_xlfn.XLOOKUP(Table3[[#This Row],[Transaction ID]],Source_data!A:A,Source_data!E:E)</f>
        <v>Bengaluru</v>
      </c>
      <c r="V2373" s="1">
        <f>_xlfn.IFNA(_xlfn.XLOOKUP(A2373,bank_processed_transactions[transaction_id],bank_processed_transactions[processing_minutes]),"")</f>
        <v>28.7</v>
      </c>
      <c r="W2373" s="31">
        <f>_xlfn.XLOOKUP(A2373,Source_data!A:A,Source_data!B:B)</f>
        <v>46057</v>
      </c>
    </row>
    <row r="2374" spans="1:23" x14ac:dyDescent="0.3">
      <c r="A2374" s="3" t="s">
        <v>2186</v>
      </c>
      <c r="B2374" s="1">
        <f>_xlfn.XLOOKUP(A2374,bank_source_transactions__1[transaction_id],bank_source_transactions__1[amount_inr])</f>
        <v>782.24</v>
      </c>
      <c r="C2374" s="1">
        <f>_xlfn.XLOOKUP(A2374,Processed_data!A:A,Processed_data!F:F)</f>
        <v>782.24</v>
      </c>
      <c r="D2374" s="1" t="str">
        <f>_xlfn.XLOOKUP(A2374,bank_source_transactions__1[transaction_id],bank_source_transactions__1[transaction_status])</f>
        <v>SUCCESS</v>
      </c>
      <c r="E2374" s="1" t="str">
        <f>_xlfn.XLOOKUP(A2374,Processed_data!A:A,Processed_data!G:G)</f>
        <v>SUCCESS</v>
      </c>
      <c r="F2374" s="1">
        <f>COUNTIF(bank_processed_transactions[transaction_id],A2374)</f>
        <v>1</v>
      </c>
      <c r="G2374" s="1" t="str">
        <f t="shared" si="370"/>
        <v>found</v>
      </c>
      <c r="H2374" s="1" t="str">
        <f t="shared" si="371"/>
        <v>Not Duplicate</v>
      </c>
      <c r="I2374" s="1" t="str">
        <f t="shared" si="372"/>
        <v>match</v>
      </c>
      <c r="J2374" s="1" t="str">
        <f t="shared" si="373"/>
        <v>match</v>
      </c>
      <c r="K2374" s="1">
        <f t="shared" si="374"/>
        <v>0</v>
      </c>
      <c r="L2374" s="2">
        <f>IF(F2374=0,"not processed",_xlfn.MINIFS(Processed_data!H:H,Processed_data!A:A,A2374))</f>
        <v>46029</v>
      </c>
      <c r="M2374" s="1">
        <f>IF(F2374=0,"not processed",ABS(bank_source_transactions__1[[#This Row],[transaction_date]]-Reconciliation!L2374))</f>
        <v>0</v>
      </c>
      <c r="N2374" s="1" t="str" cm="1">
        <f t="array" ref="N2374">_xlfn.IFS(M2374="not Processed", "Not Processed",M2374&gt;2,"SLA Breached",M2374&lt;=2,"Within SLA")</f>
        <v>Within SLA</v>
      </c>
      <c r="O2374" s="1" t="str">
        <f>_xlfn.XLOOKUP(A2374,Source_data!A:A,Source_data!D:D)</f>
        <v>IMPS</v>
      </c>
      <c r="P2374" s="1">
        <f t="shared" si="375"/>
        <v>0</v>
      </c>
      <c r="Q2374" s="1">
        <f t="shared" si="376"/>
        <v>0</v>
      </c>
      <c r="R2374" s="1">
        <f t="shared" si="377"/>
        <v>0</v>
      </c>
      <c r="S2374" s="1">
        <f t="shared" si="378"/>
        <v>0</v>
      </c>
      <c r="T2374" s="1">
        <f t="shared" si="379"/>
        <v>0</v>
      </c>
      <c r="U2374" s="1" t="str">
        <f>_xlfn.XLOOKUP(Table3[[#This Row],[Transaction ID]],Source_data!A:A,Source_data!E:E)</f>
        <v>Bengaluru</v>
      </c>
      <c r="V2374" s="1">
        <f>_xlfn.IFNA(_xlfn.XLOOKUP(A2374,bank_processed_transactions[transaction_id],bank_processed_transactions[processing_minutes]),"")</f>
        <v>13.8</v>
      </c>
      <c r="W2374" s="31">
        <f>_xlfn.XLOOKUP(A2374,Source_data!A:A,Source_data!B:B)</f>
        <v>46029</v>
      </c>
    </row>
    <row r="2375" spans="1:23" x14ac:dyDescent="0.3">
      <c r="A2375" s="4" t="s">
        <v>299</v>
      </c>
      <c r="B2375" s="1">
        <f>_xlfn.XLOOKUP(A2375,bank_source_transactions__1[transaction_id],bank_source_transactions__1[amount_inr])</f>
        <v>18846.25</v>
      </c>
      <c r="C2375" s="1">
        <f>_xlfn.XLOOKUP(A2375,Processed_data!A:A,Processed_data!F:F)</f>
        <v>18846.25</v>
      </c>
      <c r="D2375" s="1" t="str">
        <f>_xlfn.XLOOKUP(A2375,bank_source_transactions__1[transaction_id],bank_source_transactions__1[transaction_status])</f>
        <v>SUCCESS</v>
      </c>
      <c r="E2375" s="1" t="str">
        <f>_xlfn.XLOOKUP(A2375,Processed_data!A:A,Processed_data!G:G)</f>
        <v>SUCCESS</v>
      </c>
      <c r="F2375" s="1">
        <f>COUNTIF(bank_processed_transactions[transaction_id],A2375)</f>
        <v>1</v>
      </c>
      <c r="G2375" s="1" t="str">
        <f t="shared" si="370"/>
        <v>found</v>
      </c>
      <c r="H2375" s="1" t="str">
        <f t="shared" si="371"/>
        <v>Not Duplicate</v>
      </c>
      <c r="I2375" s="1" t="str">
        <f t="shared" si="372"/>
        <v>match</v>
      </c>
      <c r="J2375" s="1" t="str">
        <f t="shared" si="373"/>
        <v>match</v>
      </c>
      <c r="K2375" s="1">
        <f t="shared" si="374"/>
        <v>0</v>
      </c>
      <c r="L2375" s="2">
        <f>IF(F2375=0,"not processed",_xlfn.MINIFS(Processed_data!H:H,Processed_data!A:A,A2375))</f>
        <v>46042</v>
      </c>
      <c r="M2375" s="1">
        <f>IF(F2375=0,"not processed",ABS(bank_source_transactions__1[[#This Row],[transaction_date]]-Reconciliation!L2375))</f>
        <v>1</v>
      </c>
      <c r="N2375" s="1" t="str" cm="1">
        <f t="array" ref="N2375">_xlfn.IFS(M2375="not Processed", "Not Processed",M2375&gt;2,"SLA Breached",M2375&lt;=2,"Within SLA")</f>
        <v>Within SLA</v>
      </c>
      <c r="O2375" s="1" t="str">
        <f>_xlfn.XLOOKUP(A2375,Source_data!A:A,Source_data!D:D)</f>
        <v>UPI</v>
      </c>
      <c r="P2375" s="1">
        <f t="shared" si="375"/>
        <v>0</v>
      </c>
      <c r="Q2375" s="1">
        <f t="shared" si="376"/>
        <v>0</v>
      </c>
      <c r="R2375" s="1">
        <f t="shared" si="377"/>
        <v>0</v>
      </c>
      <c r="S2375" s="1">
        <f t="shared" si="378"/>
        <v>0</v>
      </c>
      <c r="T2375" s="1">
        <f t="shared" si="379"/>
        <v>0</v>
      </c>
      <c r="U2375" s="1" t="str">
        <f>_xlfn.XLOOKUP(Table3[[#This Row],[Transaction ID]],Source_data!A:A,Source_data!E:E)</f>
        <v>Hyderabad</v>
      </c>
      <c r="V2375" s="1">
        <f>_xlfn.IFNA(_xlfn.XLOOKUP(A2375,bank_processed_transactions[transaction_id],bank_processed_transactions[processing_minutes]),"")</f>
        <v>12</v>
      </c>
      <c r="W2375" s="31">
        <f>_xlfn.XLOOKUP(A2375,Source_data!A:A,Source_data!B:B)</f>
        <v>46041</v>
      </c>
    </row>
    <row r="2376" spans="1:23" x14ac:dyDescent="0.3">
      <c r="A2376" s="3" t="s">
        <v>1468</v>
      </c>
      <c r="B2376" s="1">
        <f>_xlfn.XLOOKUP(A2376,bank_source_transactions__1[transaction_id],bank_source_transactions__1[amount_inr])</f>
        <v>21175.05</v>
      </c>
      <c r="C2376" s="1">
        <f>_xlfn.XLOOKUP(A2376,Processed_data!A:A,Processed_data!F:F)</f>
        <v>21175.05</v>
      </c>
      <c r="D2376" s="1" t="str">
        <f>_xlfn.XLOOKUP(A2376,bank_source_transactions__1[transaction_id],bank_source_transactions__1[transaction_status])</f>
        <v>FAILED</v>
      </c>
      <c r="E2376" s="1" t="str">
        <f>_xlfn.XLOOKUP(A2376,Processed_data!A:A,Processed_data!G:G)</f>
        <v>FAILED</v>
      </c>
      <c r="F2376" s="1">
        <f>COUNTIF(bank_processed_transactions[transaction_id],A2376)</f>
        <v>1</v>
      </c>
      <c r="G2376" s="1" t="str">
        <f t="shared" si="370"/>
        <v>found</v>
      </c>
      <c r="H2376" s="1" t="str">
        <f t="shared" si="371"/>
        <v>Not Duplicate</v>
      </c>
      <c r="I2376" s="1" t="str">
        <f t="shared" si="372"/>
        <v>match</v>
      </c>
      <c r="J2376" s="1" t="str">
        <f t="shared" si="373"/>
        <v>match</v>
      </c>
      <c r="K2376" s="1">
        <f t="shared" si="374"/>
        <v>0</v>
      </c>
      <c r="L2376" s="2">
        <f>IF(F2376=0,"not processed",_xlfn.MINIFS(Processed_data!H:H,Processed_data!A:A,A2376))</f>
        <v>46023</v>
      </c>
      <c r="M2376" s="1">
        <f>IF(F2376=0,"not processed",ABS(bank_source_transactions__1[[#This Row],[transaction_date]]-Reconciliation!L2376))</f>
        <v>0</v>
      </c>
      <c r="N2376" s="1" t="str" cm="1">
        <f t="array" ref="N2376">_xlfn.IFS(M2376="not Processed", "Not Processed",M2376&gt;2,"SLA Breached",M2376&lt;=2,"Within SLA")</f>
        <v>Within SLA</v>
      </c>
      <c r="O2376" s="1" t="str">
        <f>_xlfn.XLOOKUP(A2376,Source_data!A:A,Source_data!D:D)</f>
        <v>UPI</v>
      </c>
      <c r="P2376" s="1">
        <f t="shared" si="375"/>
        <v>0</v>
      </c>
      <c r="Q2376" s="1">
        <f t="shared" si="376"/>
        <v>0</v>
      </c>
      <c r="R2376" s="1">
        <f t="shared" si="377"/>
        <v>0</v>
      </c>
      <c r="S2376" s="1">
        <f t="shared" si="378"/>
        <v>0</v>
      </c>
      <c r="T2376" s="1">
        <f t="shared" si="379"/>
        <v>0</v>
      </c>
      <c r="U2376" s="1" t="str">
        <f>_xlfn.XLOOKUP(Table3[[#This Row],[Transaction ID]],Source_data!A:A,Source_data!E:E)</f>
        <v>Hyderabad</v>
      </c>
      <c r="V2376" s="1">
        <f>_xlfn.IFNA(_xlfn.XLOOKUP(A2376,bank_processed_transactions[transaction_id],bank_processed_transactions[processing_minutes]),"")</f>
        <v>19</v>
      </c>
      <c r="W2376" s="31">
        <f>_xlfn.XLOOKUP(A2376,Source_data!A:A,Source_data!B:B)</f>
        <v>46023</v>
      </c>
    </row>
    <row r="2377" spans="1:23" x14ac:dyDescent="0.3">
      <c r="A2377" s="4" t="s">
        <v>4334</v>
      </c>
      <c r="B2377" s="1">
        <f>_xlfn.XLOOKUP(A2377,bank_source_transactions__1[transaction_id],bank_source_transactions__1[amount_inr])</f>
        <v>4243.71</v>
      </c>
      <c r="C2377" s="1">
        <f>_xlfn.XLOOKUP(A2377,Processed_data!A:A,Processed_data!F:F)</f>
        <v>4243.71</v>
      </c>
      <c r="D2377" s="1" t="str">
        <f>_xlfn.XLOOKUP(A2377,bank_source_transactions__1[transaction_id],bank_source_transactions__1[transaction_status])</f>
        <v>SUCCESS</v>
      </c>
      <c r="E2377" s="1" t="str">
        <f>_xlfn.XLOOKUP(A2377,Processed_data!A:A,Processed_data!G:G)</f>
        <v>SUCCESS</v>
      </c>
      <c r="F2377" s="1">
        <f>COUNTIF(bank_processed_transactions[transaction_id],A2377)</f>
        <v>1</v>
      </c>
      <c r="G2377" s="1" t="str">
        <f t="shared" si="370"/>
        <v>found</v>
      </c>
      <c r="H2377" s="1" t="str">
        <f t="shared" si="371"/>
        <v>Not Duplicate</v>
      </c>
      <c r="I2377" s="1" t="str">
        <f t="shared" si="372"/>
        <v>match</v>
      </c>
      <c r="J2377" s="1" t="str">
        <f t="shared" si="373"/>
        <v>match</v>
      </c>
      <c r="K2377" s="1">
        <f t="shared" si="374"/>
        <v>0</v>
      </c>
      <c r="L2377" s="2">
        <f>IF(F2377=0,"not processed",_xlfn.MINIFS(Processed_data!H:H,Processed_data!A:A,A2377))</f>
        <v>46066</v>
      </c>
      <c r="M2377" s="1">
        <f>IF(F2377=0,"not processed",ABS(bank_source_transactions__1[[#This Row],[transaction_date]]-Reconciliation!L2377))</f>
        <v>3</v>
      </c>
      <c r="N2377" s="1" t="str" cm="1">
        <f t="array" ref="N2377">_xlfn.IFS(M2377="not Processed", "Not Processed",M2377&gt;2,"SLA Breached",M2377&lt;=2,"Within SLA")</f>
        <v>SLA Breached</v>
      </c>
      <c r="O2377" s="1" t="str">
        <f>_xlfn.XLOOKUP(A2377,Source_data!A:A,Source_data!D:D)</f>
        <v>NEFT</v>
      </c>
      <c r="P2377" s="1">
        <f t="shared" si="375"/>
        <v>0</v>
      </c>
      <c r="Q2377" s="1">
        <f t="shared" si="376"/>
        <v>0</v>
      </c>
      <c r="R2377" s="1">
        <f t="shared" si="377"/>
        <v>0</v>
      </c>
      <c r="S2377" s="1">
        <f t="shared" si="378"/>
        <v>0</v>
      </c>
      <c r="T2377" s="1">
        <f t="shared" si="379"/>
        <v>1</v>
      </c>
      <c r="U2377" s="1" t="str">
        <f>_xlfn.XLOOKUP(Table3[[#This Row],[Transaction ID]],Source_data!A:A,Source_data!E:E)</f>
        <v>Pune</v>
      </c>
      <c r="V2377" s="1">
        <f>_xlfn.IFNA(_xlfn.XLOOKUP(A2377,bank_processed_transactions[transaction_id],bank_processed_transactions[processing_minutes]),"")</f>
        <v>33</v>
      </c>
      <c r="W2377" s="31">
        <f>_xlfn.XLOOKUP(A2377,Source_data!A:A,Source_data!B:B)</f>
        <v>46063</v>
      </c>
    </row>
    <row r="2378" spans="1:23" x14ac:dyDescent="0.3">
      <c r="A2378" s="3" t="s">
        <v>663</v>
      </c>
      <c r="B2378" s="1">
        <f>_xlfn.XLOOKUP(A2378,bank_source_transactions__1[transaction_id],bank_source_transactions__1[amount_inr])</f>
        <v>2657.78</v>
      </c>
      <c r="C2378" s="1">
        <f>_xlfn.XLOOKUP(A2378,Processed_data!A:A,Processed_data!F:F)</f>
        <v>2657.78</v>
      </c>
      <c r="D2378" s="1" t="str">
        <f>_xlfn.XLOOKUP(A2378,bank_source_transactions__1[transaction_id],bank_source_transactions__1[transaction_status])</f>
        <v>SUCCESS</v>
      </c>
      <c r="E2378" s="1" t="str">
        <f>_xlfn.XLOOKUP(A2378,Processed_data!A:A,Processed_data!G:G)</f>
        <v>SUCCESS</v>
      </c>
      <c r="F2378" s="1">
        <f>COUNTIF(bank_processed_transactions[transaction_id],A2378)</f>
        <v>1</v>
      </c>
      <c r="G2378" s="1" t="str">
        <f t="shared" si="370"/>
        <v>found</v>
      </c>
      <c r="H2378" s="1" t="str">
        <f t="shared" si="371"/>
        <v>Not Duplicate</v>
      </c>
      <c r="I2378" s="1" t="str">
        <f t="shared" si="372"/>
        <v>match</v>
      </c>
      <c r="J2378" s="1" t="str">
        <f t="shared" si="373"/>
        <v>match</v>
      </c>
      <c r="K2378" s="1">
        <f t="shared" si="374"/>
        <v>0</v>
      </c>
      <c r="L2378" s="2">
        <f>IF(F2378=0,"not processed",_xlfn.MINIFS(Processed_data!H:H,Processed_data!A:A,A2378))</f>
        <v>46085</v>
      </c>
      <c r="M2378" s="1">
        <f>IF(F2378=0,"not processed",ABS(bank_source_transactions__1[[#This Row],[transaction_date]]-Reconciliation!L2378))</f>
        <v>0</v>
      </c>
      <c r="N2378" s="1" t="str" cm="1">
        <f t="array" ref="N2378">_xlfn.IFS(M2378="not Processed", "Not Processed",M2378&gt;2,"SLA Breached",M2378&lt;=2,"Within SLA")</f>
        <v>Within SLA</v>
      </c>
      <c r="O2378" s="1" t="str">
        <f>_xlfn.XLOOKUP(A2378,Source_data!A:A,Source_data!D:D)</f>
        <v>UPI</v>
      </c>
      <c r="P2378" s="1">
        <f t="shared" si="375"/>
        <v>0</v>
      </c>
      <c r="Q2378" s="1">
        <f t="shared" si="376"/>
        <v>0</v>
      </c>
      <c r="R2378" s="1">
        <f t="shared" si="377"/>
        <v>0</v>
      </c>
      <c r="S2378" s="1">
        <f t="shared" si="378"/>
        <v>0</v>
      </c>
      <c r="T2378" s="1">
        <f t="shared" si="379"/>
        <v>0</v>
      </c>
      <c r="U2378" s="1" t="str">
        <f>_xlfn.XLOOKUP(Table3[[#This Row],[Transaction ID]],Source_data!A:A,Source_data!E:E)</f>
        <v>Hyderabad</v>
      </c>
      <c r="V2378" s="1">
        <f>_xlfn.IFNA(_xlfn.XLOOKUP(A2378,bank_processed_transactions[transaction_id],bank_processed_transactions[processing_minutes]),"")</f>
        <v>34.299999999999997</v>
      </c>
      <c r="W2378" s="31">
        <f>_xlfn.XLOOKUP(A2378,Source_data!A:A,Source_data!B:B)</f>
        <v>46085</v>
      </c>
    </row>
    <row r="2379" spans="1:23" x14ac:dyDescent="0.3">
      <c r="A2379" s="4" t="s">
        <v>152</v>
      </c>
      <c r="B2379" s="1">
        <f>_xlfn.XLOOKUP(A2379,bank_source_transactions__1[transaction_id],bank_source_transactions__1[amount_inr])</f>
        <v>2993.92</v>
      </c>
      <c r="C2379" s="1">
        <f>_xlfn.XLOOKUP(A2379,Processed_data!A:A,Processed_data!F:F)</f>
        <v>2993.92</v>
      </c>
      <c r="D2379" s="1" t="str">
        <f>_xlfn.XLOOKUP(A2379,bank_source_transactions__1[transaction_id],bank_source_transactions__1[transaction_status])</f>
        <v>SUCCESS</v>
      </c>
      <c r="E2379" s="1" t="str">
        <f>_xlfn.XLOOKUP(A2379,Processed_data!A:A,Processed_data!G:G)</f>
        <v>SUCCESS</v>
      </c>
      <c r="F2379" s="1">
        <f>COUNTIF(bank_processed_transactions[transaction_id],A2379)</f>
        <v>1</v>
      </c>
      <c r="G2379" s="1" t="str">
        <f t="shared" si="370"/>
        <v>found</v>
      </c>
      <c r="H2379" s="1" t="str">
        <f t="shared" si="371"/>
        <v>Not Duplicate</v>
      </c>
      <c r="I2379" s="1" t="str">
        <f t="shared" si="372"/>
        <v>match</v>
      </c>
      <c r="J2379" s="1" t="str">
        <f t="shared" si="373"/>
        <v>match</v>
      </c>
      <c r="K2379" s="1">
        <f t="shared" si="374"/>
        <v>0</v>
      </c>
      <c r="L2379" s="2">
        <f>IF(F2379=0,"not processed",_xlfn.MINIFS(Processed_data!H:H,Processed_data!A:A,A2379))</f>
        <v>46109</v>
      </c>
      <c r="M2379" s="1">
        <f>IF(F2379=0,"not processed",ABS(bank_source_transactions__1[[#This Row],[transaction_date]]-Reconciliation!L2379))</f>
        <v>3</v>
      </c>
      <c r="N2379" s="1" t="str" cm="1">
        <f t="array" ref="N2379">_xlfn.IFS(M2379="not Processed", "Not Processed",M2379&gt;2,"SLA Breached",M2379&lt;=2,"Within SLA")</f>
        <v>SLA Breached</v>
      </c>
      <c r="O2379" s="1" t="str">
        <f>_xlfn.XLOOKUP(A2379,Source_data!A:A,Source_data!D:D)</f>
        <v>UPI</v>
      </c>
      <c r="P2379" s="1">
        <f t="shared" si="375"/>
        <v>0</v>
      </c>
      <c r="Q2379" s="1">
        <f t="shared" si="376"/>
        <v>0</v>
      </c>
      <c r="R2379" s="1">
        <f t="shared" si="377"/>
        <v>0</v>
      </c>
      <c r="S2379" s="1">
        <f t="shared" si="378"/>
        <v>0</v>
      </c>
      <c r="T2379" s="1">
        <f t="shared" si="379"/>
        <v>1</v>
      </c>
      <c r="U2379" s="1" t="str">
        <f>_xlfn.XLOOKUP(Table3[[#This Row],[Transaction ID]],Source_data!A:A,Source_data!E:E)</f>
        <v>Mumbai</v>
      </c>
      <c r="V2379" s="1">
        <f>_xlfn.IFNA(_xlfn.XLOOKUP(A2379,bank_processed_transactions[transaction_id],bank_processed_transactions[processing_minutes]),"")</f>
        <v>54.6</v>
      </c>
      <c r="W2379" s="31">
        <f>_xlfn.XLOOKUP(A2379,Source_data!A:A,Source_data!B:B)</f>
        <v>46106</v>
      </c>
    </row>
    <row r="2380" spans="1:23" x14ac:dyDescent="0.3">
      <c r="A2380" s="3" t="s">
        <v>3579</v>
      </c>
      <c r="B2380" s="1">
        <f>_xlfn.XLOOKUP(A2380,bank_source_transactions__1[transaction_id],bank_source_transactions__1[amount_inr])</f>
        <v>17690.98</v>
      </c>
      <c r="C2380" s="1">
        <f>_xlfn.XLOOKUP(A2380,Processed_data!A:A,Processed_data!F:F)</f>
        <v>17690.98</v>
      </c>
      <c r="D2380" s="1" t="str">
        <f>_xlfn.XLOOKUP(A2380,bank_source_transactions__1[transaction_id],bank_source_transactions__1[transaction_status])</f>
        <v>SUCCESS</v>
      </c>
      <c r="E2380" s="1" t="str">
        <f>_xlfn.XLOOKUP(A2380,Processed_data!A:A,Processed_data!G:G)</f>
        <v>SUCCESS</v>
      </c>
      <c r="F2380" s="1">
        <f>COUNTIF(bank_processed_transactions[transaction_id],A2380)</f>
        <v>1</v>
      </c>
      <c r="G2380" s="1" t="str">
        <f t="shared" si="370"/>
        <v>found</v>
      </c>
      <c r="H2380" s="1" t="str">
        <f t="shared" si="371"/>
        <v>Not Duplicate</v>
      </c>
      <c r="I2380" s="1" t="str">
        <f t="shared" si="372"/>
        <v>match</v>
      </c>
      <c r="J2380" s="1" t="str">
        <f t="shared" si="373"/>
        <v>match</v>
      </c>
      <c r="K2380" s="1">
        <f t="shared" si="374"/>
        <v>0</v>
      </c>
      <c r="L2380" s="2">
        <f>IF(F2380=0,"not processed",_xlfn.MINIFS(Processed_data!H:H,Processed_data!A:A,A2380))</f>
        <v>46042</v>
      </c>
      <c r="M2380" s="1">
        <f>IF(F2380=0,"not processed",ABS(bank_source_transactions__1[[#This Row],[transaction_date]]-Reconciliation!L2380))</f>
        <v>1</v>
      </c>
      <c r="N2380" s="1" t="str" cm="1">
        <f t="array" ref="N2380">_xlfn.IFS(M2380="not Processed", "Not Processed",M2380&gt;2,"SLA Breached",M2380&lt;=2,"Within SLA")</f>
        <v>Within SLA</v>
      </c>
      <c r="O2380" s="1" t="str">
        <f>_xlfn.XLOOKUP(A2380,Source_data!A:A,Source_data!D:D)</f>
        <v>IMPS</v>
      </c>
      <c r="P2380" s="1">
        <f t="shared" si="375"/>
        <v>0</v>
      </c>
      <c r="Q2380" s="1">
        <f t="shared" si="376"/>
        <v>0</v>
      </c>
      <c r="R2380" s="1">
        <f t="shared" si="377"/>
        <v>0</v>
      </c>
      <c r="S2380" s="1">
        <f t="shared" si="378"/>
        <v>0</v>
      </c>
      <c r="T2380" s="1">
        <f t="shared" si="379"/>
        <v>0</v>
      </c>
      <c r="U2380" s="1" t="str">
        <f>_xlfn.XLOOKUP(Table3[[#This Row],[Transaction ID]],Source_data!A:A,Source_data!E:E)</f>
        <v>Hyderabad</v>
      </c>
      <c r="V2380" s="1">
        <f>_xlfn.IFNA(_xlfn.XLOOKUP(A2380,bank_processed_transactions[transaction_id],bank_processed_transactions[processing_minutes]),"")</f>
        <v>57.7</v>
      </c>
      <c r="W2380" s="31">
        <f>_xlfn.XLOOKUP(A2380,Source_data!A:A,Source_data!B:B)</f>
        <v>46041</v>
      </c>
    </row>
    <row r="2381" spans="1:23" x14ac:dyDescent="0.3">
      <c r="A2381" s="4" t="s">
        <v>1643</v>
      </c>
      <c r="B2381" s="1">
        <f>_xlfn.XLOOKUP(A2381,bank_source_transactions__1[transaction_id],bank_source_transactions__1[amount_inr])</f>
        <v>19667.48</v>
      </c>
      <c r="C2381" s="1">
        <f>_xlfn.XLOOKUP(A2381,Processed_data!A:A,Processed_data!F:F)</f>
        <v>19667.48</v>
      </c>
      <c r="D2381" s="1" t="str">
        <f>_xlfn.XLOOKUP(A2381,bank_source_transactions__1[transaction_id],bank_source_transactions__1[transaction_status])</f>
        <v>SUCCESS</v>
      </c>
      <c r="E2381" s="1" t="str">
        <f>_xlfn.XLOOKUP(A2381,Processed_data!A:A,Processed_data!G:G)</f>
        <v>SUCCESS</v>
      </c>
      <c r="F2381" s="1">
        <f>COUNTIF(bank_processed_transactions[transaction_id],A2381)</f>
        <v>1</v>
      </c>
      <c r="G2381" s="1" t="str">
        <f t="shared" si="370"/>
        <v>found</v>
      </c>
      <c r="H2381" s="1" t="str">
        <f t="shared" si="371"/>
        <v>Not Duplicate</v>
      </c>
      <c r="I2381" s="1" t="str">
        <f t="shared" si="372"/>
        <v>match</v>
      </c>
      <c r="J2381" s="1" t="str">
        <f t="shared" si="373"/>
        <v>match</v>
      </c>
      <c r="K2381" s="1">
        <f t="shared" si="374"/>
        <v>0</v>
      </c>
      <c r="L2381" s="2">
        <f>IF(F2381=0,"not processed",_xlfn.MINIFS(Processed_data!H:H,Processed_data!A:A,A2381))</f>
        <v>46024</v>
      </c>
      <c r="M2381" s="1">
        <f>IF(F2381=0,"not processed",ABS(bank_source_transactions__1[[#This Row],[transaction_date]]-Reconciliation!L2381))</f>
        <v>1</v>
      </c>
      <c r="N2381" s="1" t="str" cm="1">
        <f t="array" ref="N2381">_xlfn.IFS(M2381="not Processed", "Not Processed",M2381&gt;2,"SLA Breached",M2381&lt;=2,"Within SLA")</f>
        <v>Within SLA</v>
      </c>
      <c r="O2381" s="1" t="str">
        <f>_xlfn.XLOOKUP(A2381,Source_data!A:A,Source_data!D:D)</f>
        <v>UPI</v>
      </c>
      <c r="P2381" s="1">
        <f t="shared" si="375"/>
        <v>0</v>
      </c>
      <c r="Q2381" s="1">
        <f t="shared" si="376"/>
        <v>0</v>
      </c>
      <c r="R2381" s="1">
        <f t="shared" si="377"/>
        <v>0</v>
      </c>
      <c r="S2381" s="1">
        <f t="shared" si="378"/>
        <v>0</v>
      </c>
      <c r="T2381" s="1">
        <f t="shared" si="379"/>
        <v>0</v>
      </c>
      <c r="U2381" s="1" t="str">
        <f>_xlfn.XLOOKUP(Table3[[#This Row],[Transaction ID]],Source_data!A:A,Source_data!E:E)</f>
        <v>Bengaluru</v>
      </c>
      <c r="V2381" s="1">
        <f>_xlfn.IFNA(_xlfn.XLOOKUP(A2381,bank_processed_transactions[transaction_id],bank_processed_transactions[processing_minutes]),"")</f>
        <v>28.8</v>
      </c>
      <c r="W2381" s="31">
        <f>_xlfn.XLOOKUP(A2381,Source_data!A:A,Source_data!B:B)</f>
        <v>46023</v>
      </c>
    </row>
    <row r="2382" spans="1:23" x14ac:dyDescent="0.3">
      <c r="A2382" s="3" t="s">
        <v>3372</v>
      </c>
      <c r="B2382" s="1">
        <f>_xlfn.XLOOKUP(A2382,bank_source_transactions__1[transaction_id],bank_source_transactions__1[amount_inr])</f>
        <v>26993.14</v>
      </c>
      <c r="C2382" s="1">
        <f>_xlfn.XLOOKUP(A2382,Processed_data!A:A,Processed_data!F:F)</f>
        <v>26993.14</v>
      </c>
      <c r="D2382" s="1" t="str">
        <f>_xlfn.XLOOKUP(A2382,bank_source_transactions__1[transaction_id],bank_source_transactions__1[transaction_status])</f>
        <v>SUCCESS</v>
      </c>
      <c r="E2382" s="1" t="str">
        <f>_xlfn.XLOOKUP(A2382,Processed_data!A:A,Processed_data!G:G)</f>
        <v>SUCCESS</v>
      </c>
      <c r="F2382" s="1">
        <f>COUNTIF(bank_processed_transactions[transaction_id],A2382)</f>
        <v>1</v>
      </c>
      <c r="G2382" s="1" t="str">
        <f t="shared" si="370"/>
        <v>found</v>
      </c>
      <c r="H2382" s="1" t="str">
        <f t="shared" si="371"/>
        <v>Not Duplicate</v>
      </c>
      <c r="I2382" s="1" t="str">
        <f t="shared" si="372"/>
        <v>match</v>
      </c>
      <c r="J2382" s="1" t="str">
        <f t="shared" si="373"/>
        <v>match</v>
      </c>
      <c r="K2382" s="1">
        <f t="shared" si="374"/>
        <v>0</v>
      </c>
      <c r="L2382" s="2">
        <f>IF(F2382=0,"not processed",_xlfn.MINIFS(Processed_data!H:H,Processed_data!A:A,A2382))</f>
        <v>46105</v>
      </c>
      <c r="M2382" s="1">
        <f>IF(F2382=0,"not processed",ABS(bank_source_transactions__1[[#This Row],[transaction_date]]-Reconciliation!L2382))</f>
        <v>3</v>
      </c>
      <c r="N2382" s="1" t="str" cm="1">
        <f t="array" ref="N2382">_xlfn.IFS(M2382="not Processed", "Not Processed",M2382&gt;2,"SLA Breached",M2382&lt;=2,"Within SLA")</f>
        <v>SLA Breached</v>
      </c>
      <c r="O2382" s="1" t="str">
        <f>_xlfn.XLOOKUP(A2382,Source_data!A:A,Source_data!D:D)</f>
        <v>UPI</v>
      </c>
      <c r="P2382" s="1">
        <f t="shared" si="375"/>
        <v>0</v>
      </c>
      <c r="Q2382" s="1">
        <f t="shared" si="376"/>
        <v>0</v>
      </c>
      <c r="R2382" s="1">
        <f t="shared" si="377"/>
        <v>0</v>
      </c>
      <c r="S2382" s="1">
        <f t="shared" si="378"/>
        <v>0</v>
      </c>
      <c r="T2382" s="1">
        <f t="shared" si="379"/>
        <v>1</v>
      </c>
      <c r="U2382" s="1" t="str">
        <f>_xlfn.XLOOKUP(Table3[[#This Row],[Transaction ID]],Source_data!A:A,Source_data!E:E)</f>
        <v>Pune</v>
      </c>
      <c r="V2382" s="1">
        <f>_xlfn.IFNA(_xlfn.XLOOKUP(A2382,bank_processed_transactions[transaction_id],bank_processed_transactions[processing_minutes]),"")</f>
        <v>29.7</v>
      </c>
      <c r="W2382" s="31">
        <f>_xlfn.XLOOKUP(A2382,Source_data!A:A,Source_data!B:B)</f>
        <v>46102</v>
      </c>
    </row>
    <row r="2383" spans="1:23" x14ac:dyDescent="0.3">
      <c r="A2383" s="4" t="s">
        <v>1828</v>
      </c>
      <c r="B2383" s="1">
        <f>_xlfn.XLOOKUP(A2383,bank_source_transactions__1[transaction_id],bank_source_transactions__1[amount_inr])</f>
        <v>465.19</v>
      </c>
      <c r="C2383" s="1">
        <f>_xlfn.XLOOKUP(A2383,Processed_data!A:A,Processed_data!F:F)</f>
        <v>465.19</v>
      </c>
      <c r="D2383" s="1" t="str">
        <f>_xlfn.XLOOKUP(A2383,bank_source_transactions__1[transaction_id],bank_source_transactions__1[transaction_status])</f>
        <v>SUCCESS</v>
      </c>
      <c r="E2383" s="1" t="str">
        <f>_xlfn.XLOOKUP(A2383,Processed_data!A:A,Processed_data!G:G)</f>
        <v>SUCCESS</v>
      </c>
      <c r="F2383" s="1">
        <f>COUNTIF(bank_processed_transactions[transaction_id],A2383)</f>
        <v>1</v>
      </c>
      <c r="G2383" s="1" t="str">
        <f t="shared" si="370"/>
        <v>found</v>
      </c>
      <c r="H2383" s="1" t="str">
        <f t="shared" si="371"/>
        <v>Not Duplicate</v>
      </c>
      <c r="I2383" s="1" t="str">
        <f t="shared" si="372"/>
        <v>match</v>
      </c>
      <c r="J2383" s="1" t="str">
        <f t="shared" si="373"/>
        <v>match</v>
      </c>
      <c r="K2383" s="1">
        <f t="shared" si="374"/>
        <v>0</v>
      </c>
      <c r="L2383" s="2">
        <f>IF(F2383=0,"not processed",_xlfn.MINIFS(Processed_data!H:H,Processed_data!A:A,A2383))</f>
        <v>46094</v>
      </c>
      <c r="M2383" s="1">
        <f>IF(F2383=0,"not processed",ABS(bank_source_transactions__1[[#This Row],[transaction_date]]-Reconciliation!L2383))</f>
        <v>0</v>
      </c>
      <c r="N2383" s="1" t="str" cm="1">
        <f t="array" ref="N2383">_xlfn.IFS(M2383="not Processed", "Not Processed",M2383&gt;2,"SLA Breached",M2383&lt;=2,"Within SLA")</f>
        <v>Within SLA</v>
      </c>
      <c r="O2383" s="1" t="str">
        <f>_xlfn.XLOOKUP(A2383,Source_data!A:A,Source_data!D:D)</f>
        <v>IMPS</v>
      </c>
      <c r="P2383" s="1">
        <f t="shared" si="375"/>
        <v>0</v>
      </c>
      <c r="Q2383" s="1">
        <f t="shared" si="376"/>
        <v>0</v>
      </c>
      <c r="R2383" s="1">
        <f t="shared" si="377"/>
        <v>0</v>
      </c>
      <c r="S2383" s="1">
        <f t="shared" si="378"/>
        <v>0</v>
      </c>
      <c r="T2383" s="1">
        <f t="shared" si="379"/>
        <v>0</v>
      </c>
      <c r="U2383" s="1" t="str">
        <f>_xlfn.XLOOKUP(Table3[[#This Row],[Transaction ID]],Source_data!A:A,Source_data!E:E)</f>
        <v>Pune</v>
      </c>
      <c r="V2383" s="1">
        <f>_xlfn.IFNA(_xlfn.XLOOKUP(A2383,bank_processed_transactions[transaction_id],bank_processed_transactions[processing_minutes]),"")</f>
        <v>23.5</v>
      </c>
      <c r="W2383" s="31">
        <f>_xlfn.XLOOKUP(A2383,Source_data!A:A,Source_data!B:B)</f>
        <v>46094</v>
      </c>
    </row>
    <row r="2384" spans="1:23" x14ac:dyDescent="0.3">
      <c r="A2384" s="3" t="s">
        <v>3307</v>
      </c>
      <c r="B2384" s="1">
        <f>_xlfn.XLOOKUP(A2384,bank_source_transactions__1[transaction_id],bank_source_transactions__1[amount_inr])</f>
        <v>3179.53</v>
      </c>
      <c r="C2384" s="1">
        <f>_xlfn.XLOOKUP(A2384,Processed_data!A:A,Processed_data!F:F)</f>
        <v>3179.53</v>
      </c>
      <c r="D2384" s="1" t="str">
        <f>_xlfn.XLOOKUP(A2384,bank_source_transactions__1[transaction_id],bank_source_transactions__1[transaction_status])</f>
        <v>SUCCESS</v>
      </c>
      <c r="E2384" s="1" t="str">
        <f>_xlfn.XLOOKUP(A2384,Processed_data!A:A,Processed_data!G:G)</f>
        <v>SUCCESS</v>
      </c>
      <c r="F2384" s="1">
        <f>COUNTIF(bank_processed_transactions[transaction_id],A2384)</f>
        <v>1</v>
      </c>
      <c r="G2384" s="1" t="str">
        <f t="shared" si="370"/>
        <v>found</v>
      </c>
      <c r="H2384" s="1" t="str">
        <f t="shared" si="371"/>
        <v>Not Duplicate</v>
      </c>
      <c r="I2384" s="1" t="str">
        <f t="shared" si="372"/>
        <v>match</v>
      </c>
      <c r="J2384" s="1" t="str">
        <f t="shared" si="373"/>
        <v>match</v>
      </c>
      <c r="K2384" s="1">
        <f t="shared" si="374"/>
        <v>0</v>
      </c>
      <c r="L2384" s="2">
        <f>IF(F2384=0,"not processed",_xlfn.MINIFS(Processed_data!H:H,Processed_data!A:A,A2384))</f>
        <v>46060</v>
      </c>
      <c r="M2384" s="1">
        <f>IF(F2384=0,"not processed",ABS(bank_source_transactions__1[[#This Row],[transaction_date]]-Reconciliation!L2384))</f>
        <v>2</v>
      </c>
      <c r="N2384" s="1" t="str" cm="1">
        <f t="array" ref="N2384">_xlfn.IFS(M2384="not Processed", "Not Processed",M2384&gt;2,"SLA Breached",M2384&lt;=2,"Within SLA")</f>
        <v>Within SLA</v>
      </c>
      <c r="O2384" s="1" t="str">
        <f>_xlfn.XLOOKUP(A2384,Source_data!A:A,Source_data!D:D)</f>
        <v>UPI</v>
      </c>
      <c r="P2384" s="1">
        <f t="shared" si="375"/>
        <v>0</v>
      </c>
      <c r="Q2384" s="1">
        <f t="shared" si="376"/>
        <v>0</v>
      </c>
      <c r="R2384" s="1">
        <f t="shared" si="377"/>
        <v>0</v>
      </c>
      <c r="S2384" s="1">
        <f t="shared" si="378"/>
        <v>0</v>
      </c>
      <c r="T2384" s="1">
        <f t="shared" si="379"/>
        <v>0</v>
      </c>
      <c r="U2384" s="1" t="str">
        <f>_xlfn.XLOOKUP(Table3[[#This Row],[Transaction ID]],Source_data!A:A,Source_data!E:E)</f>
        <v>Pune</v>
      </c>
      <c r="V2384" s="1">
        <f>_xlfn.IFNA(_xlfn.XLOOKUP(A2384,bank_processed_transactions[transaction_id],bank_processed_transactions[processing_minutes]),"")</f>
        <v>26.4</v>
      </c>
      <c r="W2384" s="31">
        <f>_xlfn.XLOOKUP(A2384,Source_data!A:A,Source_data!B:B)</f>
        <v>46058</v>
      </c>
    </row>
    <row r="2385" spans="1:23" x14ac:dyDescent="0.3">
      <c r="A2385" s="4" t="s">
        <v>2055</v>
      </c>
      <c r="B2385" s="1">
        <f>_xlfn.XLOOKUP(A2385,bank_source_transactions__1[transaction_id],bank_source_transactions__1[amount_inr])</f>
        <v>1417.91</v>
      </c>
      <c r="C2385" s="1">
        <f>_xlfn.XLOOKUP(A2385,Processed_data!A:A,Processed_data!F:F)</f>
        <v>1417.91</v>
      </c>
      <c r="D2385" s="1" t="str">
        <f>_xlfn.XLOOKUP(A2385,bank_source_transactions__1[transaction_id],bank_source_transactions__1[transaction_status])</f>
        <v>SUCCESS</v>
      </c>
      <c r="E2385" s="1" t="str">
        <f>_xlfn.XLOOKUP(A2385,Processed_data!A:A,Processed_data!G:G)</f>
        <v>SUCCESS</v>
      </c>
      <c r="F2385" s="1">
        <f>COUNTIF(bank_processed_transactions[transaction_id],A2385)</f>
        <v>1</v>
      </c>
      <c r="G2385" s="1" t="str">
        <f t="shared" si="370"/>
        <v>found</v>
      </c>
      <c r="H2385" s="1" t="str">
        <f t="shared" si="371"/>
        <v>Not Duplicate</v>
      </c>
      <c r="I2385" s="1" t="str">
        <f t="shared" si="372"/>
        <v>match</v>
      </c>
      <c r="J2385" s="1" t="str">
        <f t="shared" si="373"/>
        <v>match</v>
      </c>
      <c r="K2385" s="1">
        <f t="shared" si="374"/>
        <v>0</v>
      </c>
      <c r="L2385" s="2">
        <f>IF(F2385=0,"not processed",_xlfn.MINIFS(Processed_data!H:H,Processed_data!A:A,A2385))</f>
        <v>46062</v>
      </c>
      <c r="M2385" s="1">
        <f>IF(F2385=0,"not processed",ABS(bank_source_transactions__1[[#This Row],[transaction_date]]-Reconciliation!L2385))</f>
        <v>1</v>
      </c>
      <c r="N2385" s="1" t="str" cm="1">
        <f t="array" ref="N2385">_xlfn.IFS(M2385="not Processed", "Not Processed",M2385&gt;2,"SLA Breached",M2385&lt;=2,"Within SLA")</f>
        <v>Within SLA</v>
      </c>
      <c r="O2385" s="1" t="str">
        <f>_xlfn.XLOOKUP(A2385,Source_data!A:A,Source_data!D:D)</f>
        <v>ATM</v>
      </c>
      <c r="P2385" s="1">
        <f t="shared" si="375"/>
        <v>0</v>
      </c>
      <c r="Q2385" s="1">
        <f t="shared" si="376"/>
        <v>0</v>
      </c>
      <c r="R2385" s="1">
        <f t="shared" si="377"/>
        <v>0</v>
      </c>
      <c r="S2385" s="1">
        <f t="shared" si="378"/>
        <v>0</v>
      </c>
      <c r="T2385" s="1">
        <f t="shared" si="379"/>
        <v>0</v>
      </c>
      <c r="U2385" s="1" t="str">
        <f>_xlfn.XLOOKUP(Table3[[#This Row],[Transaction ID]],Source_data!A:A,Source_data!E:E)</f>
        <v>Bengaluru</v>
      </c>
      <c r="V2385" s="1">
        <f>_xlfn.IFNA(_xlfn.XLOOKUP(A2385,bank_processed_transactions[transaction_id],bank_processed_transactions[processing_minutes]),"")</f>
        <v>37</v>
      </c>
      <c r="W2385" s="31">
        <f>_xlfn.XLOOKUP(A2385,Source_data!A:A,Source_data!B:B)</f>
        <v>46061</v>
      </c>
    </row>
    <row r="2386" spans="1:23" x14ac:dyDescent="0.3">
      <c r="A2386" s="3" t="s">
        <v>87</v>
      </c>
      <c r="B2386" s="1">
        <f>_xlfn.XLOOKUP(A2386,bank_source_transactions__1[transaction_id],bank_source_transactions__1[amount_inr])</f>
        <v>6636.52</v>
      </c>
      <c r="C2386" s="1">
        <f>_xlfn.XLOOKUP(A2386,Processed_data!A:A,Processed_data!F:F)</f>
        <v>6636.52</v>
      </c>
      <c r="D2386" s="1" t="str">
        <f>_xlfn.XLOOKUP(A2386,bank_source_transactions__1[transaction_id],bank_source_transactions__1[transaction_status])</f>
        <v>REVERSED</v>
      </c>
      <c r="E2386" s="1" t="str">
        <f>_xlfn.XLOOKUP(A2386,Processed_data!A:A,Processed_data!G:G)</f>
        <v>REVERSED</v>
      </c>
      <c r="F2386" s="1">
        <f>COUNTIF(bank_processed_transactions[transaction_id],A2386)</f>
        <v>1</v>
      </c>
      <c r="G2386" s="1" t="str">
        <f t="shared" si="370"/>
        <v>found</v>
      </c>
      <c r="H2386" s="1" t="str">
        <f t="shared" si="371"/>
        <v>Not Duplicate</v>
      </c>
      <c r="I2386" s="1" t="str">
        <f t="shared" si="372"/>
        <v>match</v>
      </c>
      <c r="J2386" s="1" t="str">
        <f t="shared" si="373"/>
        <v>match</v>
      </c>
      <c r="K2386" s="1">
        <f t="shared" si="374"/>
        <v>0</v>
      </c>
      <c r="L2386" s="2">
        <f>IF(F2386=0,"not processed",_xlfn.MINIFS(Processed_data!H:H,Processed_data!A:A,A2386))</f>
        <v>46082</v>
      </c>
      <c r="M2386" s="1">
        <f>IF(F2386=0,"not processed",ABS(bank_source_transactions__1[[#This Row],[transaction_date]]-Reconciliation!L2386))</f>
        <v>3</v>
      </c>
      <c r="N2386" s="1" t="str" cm="1">
        <f t="array" ref="N2386">_xlfn.IFS(M2386="not Processed", "Not Processed",M2386&gt;2,"SLA Breached",M2386&lt;=2,"Within SLA")</f>
        <v>SLA Breached</v>
      </c>
      <c r="O2386" s="1" t="str">
        <f>_xlfn.XLOOKUP(A2386,Source_data!A:A,Source_data!D:D)</f>
        <v>ATM</v>
      </c>
      <c r="P2386" s="1">
        <f t="shared" si="375"/>
        <v>0</v>
      </c>
      <c r="Q2386" s="1">
        <f t="shared" si="376"/>
        <v>0</v>
      </c>
      <c r="R2386" s="1">
        <f t="shared" si="377"/>
        <v>0</v>
      </c>
      <c r="S2386" s="1">
        <f t="shared" si="378"/>
        <v>0</v>
      </c>
      <c r="T2386" s="1">
        <f t="shared" si="379"/>
        <v>1</v>
      </c>
      <c r="U2386" s="1" t="str">
        <f>_xlfn.XLOOKUP(Table3[[#This Row],[Transaction ID]],Source_data!A:A,Source_data!E:E)</f>
        <v>Mumbai</v>
      </c>
      <c r="V2386" s="1">
        <f>_xlfn.IFNA(_xlfn.XLOOKUP(A2386,bank_processed_transactions[transaction_id],bank_processed_transactions[processing_minutes]),"")</f>
        <v>25.2</v>
      </c>
      <c r="W2386" s="31">
        <f>_xlfn.XLOOKUP(A2386,Source_data!A:A,Source_data!B:B)</f>
        <v>46079</v>
      </c>
    </row>
    <row r="2387" spans="1:23" x14ac:dyDescent="0.3">
      <c r="A2387" s="4" t="s">
        <v>901</v>
      </c>
      <c r="B2387" s="1">
        <f>_xlfn.XLOOKUP(A2387,bank_source_transactions__1[transaction_id],bank_source_transactions__1[amount_inr])</f>
        <v>6135.15</v>
      </c>
      <c r="C2387" s="1">
        <f>_xlfn.XLOOKUP(A2387,Processed_data!A:A,Processed_data!F:F)</f>
        <v>6135.15</v>
      </c>
      <c r="D2387" s="1" t="str">
        <f>_xlfn.XLOOKUP(A2387,bank_source_transactions__1[transaction_id],bank_source_transactions__1[transaction_status])</f>
        <v>SUCCESS</v>
      </c>
      <c r="E2387" s="1" t="str">
        <f>_xlfn.XLOOKUP(A2387,Processed_data!A:A,Processed_data!G:G)</f>
        <v>SUCCESS</v>
      </c>
      <c r="F2387" s="1">
        <f>COUNTIF(bank_processed_transactions[transaction_id],A2387)</f>
        <v>1</v>
      </c>
      <c r="G2387" s="1" t="str">
        <f t="shared" si="370"/>
        <v>found</v>
      </c>
      <c r="H2387" s="1" t="str">
        <f t="shared" si="371"/>
        <v>Not Duplicate</v>
      </c>
      <c r="I2387" s="1" t="str">
        <f t="shared" si="372"/>
        <v>match</v>
      </c>
      <c r="J2387" s="1" t="str">
        <f t="shared" si="373"/>
        <v>match</v>
      </c>
      <c r="K2387" s="1">
        <f t="shared" si="374"/>
        <v>0</v>
      </c>
      <c r="L2387" s="2">
        <f>IF(F2387=0,"not processed",_xlfn.MINIFS(Processed_data!H:H,Processed_data!A:A,A2387))</f>
        <v>46078</v>
      </c>
      <c r="M2387" s="1">
        <f>IF(F2387=0,"not processed",ABS(bank_source_transactions__1[[#This Row],[transaction_date]]-Reconciliation!L2387))</f>
        <v>1</v>
      </c>
      <c r="N2387" s="1" t="str" cm="1">
        <f t="array" ref="N2387">_xlfn.IFS(M2387="not Processed", "Not Processed",M2387&gt;2,"SLA Breached",M2387&lt;=2,"Within SLA")</f>
        <v>Within SLA</v>
      </c>
      <c r="O2387" s="1" t="str">
        <f>_xlfn.XLOOKUP(A2387,Source_data!A:A,Source_data!D:D)</f>
        <v>IMPS</v>
      </c>
      <c r="P2387" s="1">
        <f t="shared" si="375"/>
        <v>0</v>
      </c>
      <c r="Q2387" s="1">
        <f t="shared" si="376"/>
        <v>0</v>
      </c>
      <c r="R2387" s="1">
        <f t="shared" si="377"/>
        <v>0</v>
      </c>
      <c r="S2387" s="1">
        <f t="shared" si="378"/>
        <v>0</v>
      </c>
      <c r="T2387" s="1">
        <f t="shared" si="379"/>
        <v>0</v>
      </c>
      <c r="U2387" s="1" t="str">
        <f>_xlfn.XLOOKUP(Table3[[#This Row],[Transaction ID]],Source_data!A:A,Source_data!E:E)</f>
        <v>Hyderabad</v>
      </c>
      <c r="V2387" s="1">
        <f>_xlfn.IFNA(_xlfn.XLOOKUP(A2387,bank_processed_transactions[transaction_id],bank_processed_transactions[processing_minutes]),"")</f>
        <v>23.1</v>
      </c>
      <c r="W2387" s="31">
        <f>_xlfn.XLOOKUP(A2387,Source_data!A:A,Source_data!B:B)</f>
        <v>46077</v>
      </c>
    </row>
    <row r="2388" spans="1:23" x14ac:dyDescent="0.3">
      <c r="A2388" s="3" t="s">
        <v>3839</v>
      </c>
      <c r="B2388" s="1">
        <f>_xlfn.XLOOKUP(A2388,bank_source_transactions__1[transaction_id],bank_source_transactions__1[amount_inr])</f>
        <v>2688.18</v>
      </c>
      <c r="C2388" s="1">
        <f>_xlfn.XLOOKUP(A2388,Processed_data!A:A,Processed_data!F:F)</f>
        <v>3225.82</v>
      </c>
      <c r="D2388" s="1" t="str">
        <f>_xlfn.XLOOKUP(A2388,bank_source_transactions__1[transaction_id],bank_source_transactions__1[transaction_status])</f>
        <v>REVERSED</v>
      </c>
      <c r="E2388" s="1" t="str">
        <f>_xlfn.XLOOKUP(A2388,Processed_data!A:A,Processed_data!G:G)</f>
        <v>REVERSED</v>
      </c>
      <c r="F2388" s="1">
        <f>COUNTIF(bank_processed_transactions[transaction_id],A2388)</f>
        <v>1</v>
      </c>
      <c r="G2388" s="1" t="str">
        <f t="shared" si="370"/>
        <v>found</v>
      </c>
      <c r="H2388" s="1" t="str">
        <f t="shared" si="371"/>
        <v>Not Duplicate</v>
      </c>
      <c r="I2388" s="1" t="str">
        <f t="shared" si="372"/>
        <v>mismatch</v>
      </c>
      <c r="J2388" s="1" t="str">
        <f t="shared" si="373"/>
        <v>match</v>
      </c>
      <c r="K2388" s="1">
        <f t="shared" si="374"/>
        <v>537.64000000000033</v>
      </c>
      <c r="L2388" s="2">
        <f>IF(F2388=0,"not processed",_xlfn.MINIFS(Processed_data!H:H,Processed_data!A:A,A2388))</f>
        <v>46070</v>
      </c>
      <c r="M2388" s="1">
        <f>IF(F2388=0,"not processed",ABS(bank_source_transactions__1[[#This Row],[transaction_date]]-Reconciliation!L2388))</f>
        <v>0</v>
      </c>
      <c r="N2388" s="1" t="str" cm="1">
        <f t="array" ref="N2388">_xlfn.IFS(M2388="not Processed", "Not Processed",M2388&gt;2,"SLA Breached",M2388&lt;=2,"Within SLA")</f>
        <v>Within SLA</v>
      </c>
      <c r="O2388" s="1" t="str">
        <f>_xlfn.XLOOKUP(A2388,Source_data!A:A,Source_data!D:D)</f>
        <v>CARD</v>
      </c>
      <c r="P2388" s="1">
        <f t="shared" si="375"/>
        <v>0</v>
      </c>
      <c r="Q2388" s="1">
        <f t="shared" si="376"/>
        <v>0</v>
      </c>
      <c r="R2388" s="1">
        <f t="shared" si="377"/>
        <v>1</v>
      </c>
      <c r="S2388" s="1">
        <f t="shared" si="378"/>
        <v>0</v>
      </c>
      <c r="T2388" s="1">
        <f t="shared" si="379"/>
        <v>0</v>
      </c>
      <c r="U2388" s="1" t="str">
        <f>_xlfn.XLOOKUP(Table3[[#This Row],[Transaction ID]],Source_data!A:A,Source_data!E:E)</f>
        <v>Bengaluru</v>
      </c>
      <c r="V2388" s="1">
        <f>_xlfn.IFNA(_xlfn.XLOOKUP(A2388,bank_processed_transactions[transaction_id],bank_processed_transactions[processing_minutes]),"")</f>
        <v>77.599999999999994</v>
      </c>
      <c r="W2388" s="31">
        <f>_xlfn.XLOOKUP(A2388,Source_data!A:A,Source_data!B:B)</f>
        <v>46070</v>
      </c>
    </row>
    <row r="2389" spans="1:23" x14ac:dyDescent="0.3">
      <c r="A2389" s="4" t="s">
        <v>4372</v>
      </c>
      <c r="B2389" s="1">
        <f>_xlfn.XLOOKUP(A2389,bank_source_transactions__1[transaction_id],bank_source_transactions__1[amount_inr])</f>
        <v>3167.1</v>
      </c>
      <c r="C2389" s="1">
        <f>_xlfn.XLOOKUP(A2389,Processed_data!A:A,Processed_data!F:F)</f>
        <v>3167.1</v>
      </c>
      <c r="D2389" s="1" t="str">
        <f>_xlfn.XLOOKUP(A2389,bank_source_transactions__1[transaction_id],bank_source_transactions__1[transaction_status])</f>
        <v>SUCCESS</v>
      </c>
      <c r="E2389" s="1" t="str">
        <f>_xlfn.XLOOKUP(A2389,Processed_data!A:A,Processed_data!G:G)</f>
        <v>SUCCESS</v>
      </c>
      <c r="F2389" s="1">
        <f>COUNTIF(bank_processed_transactions[transaction_id],A2389)</f>
        <v>1</v>
      </c>
      <c r="G2389" s="1" t="str">
        <f t="shared" si="370"/>
        <v>found</v>
      </c>
      <c r="H2389" s="1" t="str">
        <f t="shared" si="371"/>
        <v>Not Duplicate</v>
      </c>
      <c r="I2389" s="1" t="str">
        <f t="shared" si="372"/>
        <v>match</v>
      </c>
      <c r="J2389" s="1" t="str">
        <f t="shared" si="373"/>
        <v>match</v>
      </c>
      <c r="K2389" s="1">
        <f t="shared" si="374"/>
        <v>0</v>
      </c>
      <c r="L2389" s="2">
        <f>IF(F2389=0,"not processed",_xlfn.MINIFS(Processed_data!H:H,Processed_data!A:A,A2389))</f>
        <v>46106</v>
      </c>
      <c r="M2389" s="1">
        <f>IF(F2389=0,"not processed",ABS(bank_source_transactions__1[[#This Row],[transaction_date]]-Reconciliation!L2389))</f>
        <v>2</v>
      </c>
      <c r="N2389" s="1" t="str" cm="1">
        <f t="array" ref="N2389">_xlfn.IFS(M2389="not Processed", "Not Processed",M2389&gt;2,"SLA Breached",M2389&lt;=2,"Within SLA")</f>
        <v>Within SLA</v>
      </c>
      <c r="O2389" s="1" t="str">
        <f>_xlfn.XLOOKUP(A2389,Source_data!A:A,Source_data!D:D)</f>
        <v>NEFT</v>
      </c>
      <c r="P2389" s="1">
        <f t="shared" si="375"/>
        <v>0</v>
      </c>
      <c r="Q2389" s="1">
        <f t="shared" si="376"/>
        <v>0</v>
      </c>
      <c r="R2389" s="1">
        <f t="shared" si="377"/>
        <v>0</v>
      </c>
      <c r="S2389" s="1">
        <f t="shared" si="378"/>
        <v>0</v>
      </c>
      <c r="T2389" s="1">
        <f t="shared" si="379"/>
        <v>0</v>
      </c>
      <c r="U2389" s="1" t="str">
        <f>_xlfn.XLOOKUP(Table3[[#This Row],[Transaction ID]],Source_data!A:A,Source_data!E:E)</f>
        <v>Mumbai</v>
      </c>
      <c r="V2389" s="1">
        <f>_xlfn.IFNA(_xlfn.XLOOKUP(A2389,bank_processed_transactions[transaction_id],bank_processed_transactions[processing_minutes]),"")</f>
        <v>50.8</v>
      </c>
      <c r="W2389" s="31">
        <f>_xlfn.XLOOKUP(A2389,Source_data!A:A,Source_data!B:B)</f>
        <v>46104</v>
      </c>
    </row>
    <row r="2390" spans="1:23" x14ac:dyDescent="0.3">
      <c r="A2390" s="3" t="s">
        <v>3686</v>
      </c>
      <c r="B2390" s="1">
        <f>_xlfn.XLOOKUP(A2390,bank_source_transactions__1[transaction_id],bank_source_transactions__1[amount_inr])</f>
        <v>923.68</v>
      </c>
      <c r="C2390" s="1">
        <f>_xlfn.XLOOKUP(A2390,Processed_data!A:A,Processed_data!F:F)</f>
        <v>923.68</v>
      </c>
      <c r="D2390" s="1" t="str">
        <f>_xlfn.XLOOKUP(A2390,bank_source_transactions__1[transaction_id],bank_source_transactions__1[transaction_status])</f>
        <v>SUCCESS</v>
      </c>
      <c r="E2390" s="1" t="str">
        <f>_xlfn.XLOOKUP(A2390,Processed_data!A:A,Processed_data!G:G)</f>
        <v>SUCCESS</v>
      </c>
      <c r="F2390" s="1">
        <f>COUNTIF(bank_processed_transactions[transaction_id],A2390)</f>
        <v>1</v>
      </c>
      <c r="G2390" s="1" t="str">
        <f t="shared" si="370"/>
        <v>found</v>
      </c>
      <c r="H2390" s="1" t="str">
        <f t="shared" si="371"/>
        <v>Not Duplicate</v>
      </c>
      <c r="I2390" s="1" t="str">
        <f t="shared" si="372"/>
        <v>match</v>
      </c>
      <c r="J2390" s="1" t="str">
        <f t="shared" si="373"/>
        <v>match</v>
      </c>
      <c r="K2390" s="1">
        <f t="shared" si="374"/>
        <v>0</v>
      </c>
      <c r="L2390" s="2">
        <f>IF(F2390=0,"not processed",_xlfn.MINIFS(Processed_data!H:H,Processed_data!A:A,A2390))</f>
        <v>46035</v>
      </c>
      <c r="M2390" s="1">
        <f>IF(F2390=0,"not processed",ABS(bank_source_transactions__1[[#This Row],[transaction_date]]-Reconciliation!L2390))</f>
        <v>2</v>
      </c>
      <c r="N2390" s="1" t="str" cm="1">
        <f t="array" ref="N2390">_xlfn.IFS(M2390="not Processed", "Not Processed",M2390&gt;2,"SLA Breached",M2390&lt;=2,"Within SLA")</f>
        <v>Within SLA</v>
      </c>
      <c r="O2390" s="1" t="str">
        <f>_xlfn.XLOOKUP(A2390,Source_data!A:A,Source_data!D:D)</f>
        <v>NEFT</v>
      </c>
      <c r="P2390" s="1">
        <f t="shared" si="375"/>
        <v>0</v>
      </c>
      <c r="Q2390" s="1">
        <f t="shared" si="376"/>
        <v>0</v>
      </c>
      <c r="R2390" s="1">
        <f t="shared" si="377"/>
        <v>0</v>
      </c>
      <c r="S2390" s="1">
        <f t="shared" si="378"/>
        <v>0</v>
      </c>
      <c r="T2390" s="1">
        <f t="shared" si="379"/>
        <v>0</v>
      </c>
      <c r="U2390" s="1" t="str">
        <f>_xlfn.XLOOKUP(Table3[[#This Row],[Transaction ID]],Source_data!A:A,Source_data!E:E)</f>
        <v>Hyderabad</v>
      </c>
      <c r="V2390" s="1">
        <f>_xlfn.IFNA(_xlfn.XLOOKUP(A2390,bank_processed_transactions[transaction_id],bank_processed_transactions[processing_minutes]),"")</f>
        <v>61.6</v>
      </c>
      <c r="W2390" s="31">
        <f>_xlfn.XLOOKUP(A2390,Source_data!A:A,Source_data!B:B)</f>
        <v>46033</v>
      </c>
    </row>
    <row r="2391" spans="1:23" x14ac:dyDescent="0.3">
      <c r="A2391" s="4" t="s">
        <v>380</v>
      </c>
      <c r="B2391" s="1">
        <f>_xlfn.XLOOKUP(A2391,bank_source_transactions__1[transaction_id],bank_source_transactions__1[amount_inr])</f>
        <v>5831.04</v>
      </c>
      <c r="C2391" s="1">
        <f>_xlfn.XLOOKUP(A2391,Processed_data!A:A,Processed_data!F:F)</f>
        <v>5831.04</v>
      </c>
      <c r="D2391" s="1" t="str">
        <f>_xlfn.XLOOKUP(A2391,bank_source_transactions__1[transaction_id],bank_source_transactions__1[transaction_status])</f>
        <v>SUCCESS</v>
      </c>
      <c r="E2391" s="1" t="str">
        <f>_xlfn.XLOOKUP(A2391,Processed_data!A:A,Processed_data!G:G)</f>
        <v>SUCCESS</v>
      </c>
      <c r="F2391" s="1">
        <f>COUNTIF(bank_processed_transactions[transaction_id],A2391)</f>
        <v>1</v>
      </c>
      <c r="G2391" s="1" t="str">
        <f t="shared" si="370"/>
        <v>found</v>
      </c>
      <c r="H2391" s="1" t="str">
        <f t="shared" si="371"/>
        <v>Not Duplicate</v>
      </c>
      <c r="I2391" s="1" t="str">
        <f t="shared" si="372"/>
        <v>match</v>
      </c>
      <c r="J2391" s="1" t="str">
        <f t="shared" si="373"/>
        <v>match</v>
      </c>
      <c r="K2391" s="1">
        <f t="shared" si="374"/>
        <v>0</v>
      </c>
      <c r="L2391" s="2">
        <f>IF(F2391=0,"not processed",_xlfn.MINIFS(Processed_data!H:H,Processed_data!A:A,A2391))</f>
        <v>46106</v>
      </c>
      <c r="M2391" s="1">
        <f>IF(F2391=0,"not processed",ABS(bank_source_transactions__1[[#This Row],[transaction_date]]-Reconciliation!L2391))</f>
        <v>0</v>
      </c>
      <c r="N2391" s="1" t="str" cm="1">
        <f t="array" ref="N2391">_xlfn.IFS(M2391="not Processed", "Not Processed",M2391&gt;2,"SLA Breached",M2391&lt;=2,"Within SLA")</f>
        <v>Within SLA</v>
      </c>
      <c r="O2391" s="1" t="str">
        <f>_xlfn.XLOOKUP(A2391,Source_data!A:A,Source_data!D:D)</f>
        <v>NEFT</v>
      </c>
      <c r="P2391" s="1">
        <f t="shared" si="375"/>
        <v>0</v>
      </c>
      <c r="Q2391" s="1">
        <f t="shared" si="376"/>
        <v>0</v>
      </c>
      <c r="R2391" s="1">
        <f t="shared" si="377"/>
        <v>0</v>
      </c>
      <c r="S2391" s="1">
        <f t="shared" si="378"/>
        <v>0</v>
      </c>
      <c r="T2391" s="1">
        <f t="shared" si="379"/>
        <v>0</v>
      </c>
      <c r="U2391" s="1" t="str">
        <f>_xlfn.XLOOKUP(Table3[[#This Row],[Transaction ID]],Source_data!A:A,Source_data!E:E)</f>
        <v>Mumbai</v>
      </c>
      <c r="V2391" s="1">
        <f>_xlfn.IFNA(_xlfn.XLOOKUP(A2391,bank_processed_transactions[transaction_id],bank_processed_transactions[processing_minutes]),"")</f>
        <v>16.600000000000001</v>
      </c>
      <c r="W2391" s="31">
        <f>_xlfn.XLOOKUP(A2391,Source_data!A:A,Source_data!B:B)</f>
        <v>46106</v>
      </c>
    </row>
    <row r="2392" spans="1:23" x14ac:dyDescent="0.3">
      <c r="A2392" s="3" t="s">
        <v>3305</v>
      </c>
      <c r="B2392" s="1">
        <f>_xlfn.XLOOKUP(A2392,bank_source_transactions__1[transaction_id],bank_source_transactions__1[amount_inr])</f>
        <v>13542.4</v>
      </c>
      <c r="C2392" s="1">
        <f>_xlfn.XLOOKUP(A2392,Processed_data!A:A,Processed_data!F:F)</f>
        <v>13542.4</v>
      </c>
      <c r="D2392" s="1" t="str">
        <f>_xlfn.XLOOKUP(A2392,bank_source_transactions__1[transaction_id],bank_source_transactions__1[transaction_status])</f>
        <v>SUCCESS</v>
      </c>
      <c r="E2392" s="1" t="str">
        <f>_xlfn.XLOOKUP(A2392,Processed_data!A:A,Processed_data!G:G)</f>
        <v>FAILED</v>
      </c>
      <c r="F2392" s="1">
        <f>COUNTIF(bank_processed_transactions[transaction_id],A2392)</f>
        <v>1</v>
      </c>
      <c r="G2392" s="1" t="str">
        <f t="shared" si="370"/>
        <v>found</v>
      </c>
      <c r="H2392" s="1" t="str">
        <f t="shared" si="371"/>
        <v>Not Duplicate</v>
      </c>
      <c r="I2392" s="1" t="str">
        <f t="shared" si="372"/>
        <v>match</v>
      </c>
      <c r="J2392" s="1" t="str">
        <f t="shared" si="373"/>
        <v>mismatch</v>
      </c>
      <c r="K2392" s="1">
        <f t="shared" si="374"/>
        <v>0</v>
      </c>
      <c r="L2392" s="2">
        <f>IF(F2392=0,"not processed",_xlfn.MINIFS(Processed_data!H:H,Processed_data!A:A,A2392))</f>
        <v>46081</v>
      </c>
      <c r="M2392" s="1">
        <f>IF(F2392=0,"not processed",ABS(bank_source_transactions__1[[#This Row],[transaction_date]]-Reconciliation!L2392))</f>
        <v>2</v>
      </c>
      <c r="N2392" s="1" t="str" cm="1">
        <f t="array" ref="N2392">_xlfn.IFS(M2392="not Processed", "Not Processed",M2392&gt;2,"SLA Breached",M2392&lt;=2,"Within SLA")</f>
        <v>Within SLA</v>
      </c>
      <c r="O2392" s="1" t="str">
        <f>_xlfn.XLOOKUP(A2392,Source_data!A:A,Source_data!D:D)</f>
        <v>IMPS</v>
      </c>
      <c r="P2392" s="1">
        <f t="shared" si="375"/>
        <v>0</v>
      </c>
      <c r="Q2392" s="1">
        <f t="shared" si="376"/>
        <v>0</v>
      </c>
      <c r="R2392" s="1">
        <f t="shared" si="377"/>
        <v>0</v>
      </c>
      <c r="S2392" s="1">
        <f t="shared" si="378"/>
        <v>1</v>
      </c>
      <c r="T2392" s="1">
        <f t="shared" si="379"/>
        <v>0</v>
      </c>
      <c r="U2392" s="1" t="str">
        <f>_xlfn.XLOOKUP(Table3[[#This Row],[Transaction ID]],Source_data!A:A,Source_data!E:E)</f>
        <v>Bengaluru</v>
      </c>
      <c r="V2392" s="1">
        <f>_xlfn.IFNA(_xlfn.XLOOKUP(A2392,bank_processed_transactions[transaction_id],bank_processed_transactions[processing_minutes]),"")</f>
        <v>8.6999999999999993</v>
      </c>
      <c r="W2392" s="31">
        <f>_xlfn.XLOOKUP(A2392,Source_data!A:A,Source_data!B:B)</f>
        <v>46079</v>
      </c>
    </row>
    <row r="2393" spans="1:23" x14ac:dyDescent="0.3">
      <c r="A2393" s="4" t="s">
        <v>3824</v>
      </c>
      <c r="B2393" s="1">
        <f>_xlfn.XLOOKUP(A2393,bank_source_transactions__1[transaction_id],bank_source_transactions__1[amount_inr])</f>
        <v>9727.5</v>
      </c>
      <c r="C2393" s="1">
        <f>_xlfn.XLOOKUP(A2393,Processed_data!A:A,Processed_data!F:F)</f>
        <v>9727.5</v>
      </c>
      <c r="D2393" s="1" t="str">
        <f>_xlfn.XLOOKUP(A2393,bank_source_transactions__1[transaction_id],bank_source_transactions__1[transaction_status])</f>
        <v>SUCCESS</v>
      </c>
      <c r="E2393" s="1" t="str">
        <f>_xlfn.XLOOKUP(A2393,Processed_data!A:A,Processed_data!G:G)</f>
        <v>SUCCESS</v>
      </c>
      <c r="F2393" s="1">
        <f>COUNTIF(bank_processed_transactions[transaction_id],A2393)</f>
        <v>1</v>
      </c>
      <c r="G2393" s="1" t="str">
        <f t="shared" si="370"/>
        <v>found</v>
      </c>
      <c r="H2393" s="1" t="str">
        <f t="shared" si="371"/>
        <v>Not Duplicate</v>
      </c>
      <c r="I2393" s="1" t="str">
        <f t="shared" si="372"/>
        <v>match</v>
      </c>
      <c r="J2393" s="1" t="str">
        <f t="shared" si="373"/>
        <v>match</v>
      </c>
      <c r="K2393" s="1">
        <f t="shared" si="374"/>
        <v>0</v>
      </c>
      <c r="L2393" s="2">
        <f>IF(F2393=0,"not processed",_xlfn.MINIFS(Processed_data!H:H,Processed_data!A:A,A2393))</f>
        <v>46080</v>
      </c>
      <c r="M2393" s="1">
        <f>IF(F2393=0,"not processed",ABS(bank_source_transactions__1[[#This Row],[transaction_date]]-Reconciliation!L2393))</f>
        <v>1</v>
      </c>
      <c r="N2393" s="1" t="str" cm="1">
        <f t="array" ref="N2393">_xlfn.IFS(M2393="not Processed", "Not Processed",M2393&gt;2,"SLA Breached",M2393&lt;=2,"Within SLA")</f>
        <v>Within SLA</v>
      </c>
      <c r="O2393" s="1" t="str">
        <f>_xlfn.XLOOKUP(A2393,Source_data!A:A,Source_data!D:D)</f>
        <v>UPI</v>
      </c>
      <c r="P2393" s="1">
        <f t="shared" si="375"/>
        <v>0</v>
      </c>
      <c r="Q2393" s="1">
        <f t="shared" si="376"/>
        <v>0</v>
      </c>
      <c r="R2393" s="1">
        <f t="shared" si="377"/>
        <v>0</v>
      </c>
      <c r="S2393" s="1">
        <f t="shared" si="378"/>
        <v>0</v>
      </c>
      <c r="T2393" s="1">
        <f t="shared" si="379"/>
        <v>0</v>
      </c>
      <c r="U2393" s="1" t="str">
        <f>_xlfn.XLOOKUP(Table3[[#This Row],[Transaction ID]],Source_data!A:A,Source_data!E:E)</f>
        <v>Hyderabad</v>
      </c>
      <c r="V2393" s="1">
        <f>_xlfn.IFNA(_xlfn.XLOOKUP(A2393,bank_processed_transactions[transaction_id],bank_processed_transactions[processing_minutes]),"")</f>
        <v>30.3</v>
      </c>
      <c r="W2393" s="31">
        <f>_xlfn.XLOOKUP(A2393,Source_data!A:A,Source_data!B:B)</f>
        <v>46079</v>
      </c>
    </row>
    <row r="2394" spans="1:23" x14ac:dyDescent="0.3">
      <c r="A2394" s="3" t="s">
        <v>2510</v>
      </c>
      <c r="B2394" s="1">
        <f>_xlfn.XLOOKUP(A2394,bank_source_transactions__1[transaction_id],bank_source_transactions__1[amount_inr])</f>
        <v>1358.38</v>
      </c>
      <c r="C2394" s="1">
        <f>_xlfn.XLOOKUP(A2394,Processed_data!A:A,Processed_data!F:F)</f>
        <v>1358.38</v>
      </c>
      <c r="D2394" s="1" t="str">
        <f>_xlfn.XLOOKUP(A2394,bank_source_transactions__1[transaction_id],bank_source_transactions__1[transaction_status])</f>
        <v>SUCCESS</v>
      </c>
      <c r="E2394" s="1" t="str">
        <f>_xlfn.XLOOKUP(A2394,Processed_data!A:A,Processed_data!G:G)</f>
        <v>SUCCESS</v>
      </c>
      <c r="F2394" s="1">
        <f>COUNTIF(bank_processed_transactions[transaction_id],A2394)</f>
        <v>1</v>
      </c>
      <c r="G2394" s="1" t="str">
        <f t="shared" si="370"/>
        <v>found</v>
      </c>
      <c r="H2394" s="1" t="str">
        <f t="shared" si="371"/>
        <v>Not Duplicate</v>
      </c>
      <c r="I2394" s="1" t="str">
        <f t="shared" si="372"/>
        <v>match</v>
      </c>
      <c r="J2394" s="1" t="str">
        <f t="shared" si="373"/>
        <v>match</v>
      </c>
      <c r="K2394" s="1">
        <f t="shared" si="374"/>
        <v>0</v>
      </c>
      <c r="L2394" s="2">
        <f>IF(F2394=0,"not processed",_xlfn.MINIFS(Processed_data!H:H,Processed_data!A:A,A2394))</f>
        <v>46110</v>
      </c>
      <c r="M2394" s="1">
        <f>IF(F2394=0,"not processed",ABS(bank_source_transactions__1[[#This Row],[transaction_date]]-Reconciliation!L2394))</f>
        <v>0</v>
      </c>
      <c r="N2394" s="1" t="str" cm="1">
        <f t="array" ref="N2394">_xlfn.IFS(M2394="not Processed", "Not Processed",M2394&gt;2,"SLA Breached",M2394&lt;=2,"Within SLA")</f>
        <v>Within SLA</v>
      </c>
      <c r="O2394" s="1" t="str">
        <f>_xlfn.XLOOKUP(A2394,Source_data!A:A,Source_data!D:D)</f>
        <v>NEFT</v>
      </c>
      <c r="P2394" s="1">
        <f t="shared" si="375"/>
        <v>0</v>
      </c>
      <c r="Q2394" s="1">
        <f t="shared" si="376"/>
        <v>0</v>
      </c>
      <c r="R2394" s="1">
        <f t="shared" si="377"/>
        <v>0</v>
      </c>
      <c r="S2394" s="1">
        <f t="shared" si="378"/>
        <v>0</v>
      </c>
      <c r="T2394" s="1">
        <f t="shared" si="379"/>
        <v>0</v>
      </c>
      <c r="U2394" s="1" t="str">
        <f>_xlfn.XLOOKUP(Table3[[#This Row],[Transaction ID]],Source_data!A:A,Source_data!E:E)</f>
        <v>Bengaluru</v>
      </c>
      <c r="V2394" s="1">
        <f>_xlfn.IFNA(_xlfn.XLOOKUP(A2394,bank_processed_transactions[transaction_id],bank_processed_transactions[processing_minutes]),"")</f>
        <v>51.7</v>
      </c>
      <c r="W2394" s="31">
        <f>_xlfn.XLOOKUP(A2394,Source_data!A:A,Source_data!B:B)</f>
        <v>46110</v>
      </c>
    </row>
    <row r="2395" spans="1:23" x14ac:dyDescent="0.3">
      <c r="A2395" s="4" t="s">
        <v>3101</v>
      </c>
      <c r="B2395" s="1">
        <f>_xlfn.XLOOKUP(A2395,bank_source_transactions__1[transaction_id],bank_source_transactions__1[amount_inr])</f>
        <v>702.35</v>
      </c>
      <c r="C2395" s="1">
        <f>_xlfn.XLOOKUP(A2395,Processed_data!A:A,Processed_data!F:F)</f>
        <v>702.35</v>
      </c>
      <c r="D2395" s="1" t="str">
        <f>_xlfn.XLOOKUP(A2395,bank_source_transactions__1[transaction_id],bank_source_transactions__1[transaction_status])</f>
        <v>SUCCESS</v>
      </c>
      <c r="E2395" s="1" t="str">
        <f>_xlfn.XLOOKUP(A2395,Processed_data!A:A,Processed_data!G:G)</f>
        <v>SUCCESS</v>
      </c>
      <c r="F2395" s="1">
        <f>COUNTIF(bank_processed_transactions[transaction_id],A2395)</f>
        <v>1</v>
      </c>
      <c r="G2395" s="1" t="str">
        <f t="shared" si="370"/>
        <v>found</v>
      </c>
      <c r="H2395" s="1" t="str">
        <f t="shared" si="371"/>
        <v>Not Duplicate</v>
      </c>
      <c r="I2395" s="1" t="str">
        <f t="shared" si="372"/>
        <v>match</v>
      </c>
      <c r="J2395" s="1" t="str">
        <f t="shared" si="373"/>
        <v>match</v>
      </c>
      <c r="K2395" s="1">
        <f t="shared" si="374"/>
        <v>0</v>
      </c>
      <c r="L2395" s="2">
        <f>IF(F2395=0,"not processed",_xlfn.MINIFS(Processed_data!H:H,Processed_data!A:A,A2395))</f>
        <v>46063</v>
      </c>
      <c r="M2395" s="1">
        <f>IF(F2395=0,"not processed",ABS(bank_source_transactions__1[[#This Row],[transaction_date]]-Reconciliation!L2395))</f>
        <v>0</v>
      </c>
      <c r="N2395" s="1" t="str" cm="1">
        <f t="array" ref="N2395">_xlfn.IFS(M2395="not Processed", "Not Processed",M2395&gt;2,"SLA Breached",M2395&lt;=2,"Within SLA")</f>
        <v>Within SLA</v>
      </c>
      <c r="O2395" s="1" t="str">
        <f>_xlfn.XLOOKUP(A2395,Source_data!A:A,Source_data!D:D)</f>
        <v>IMPS</v>
      </c>
      <c r="P2395" s="1">
        <f t="shared" si="375"/>
        <v>0</v>
      </c>
      <c r="Q2395" s="1">
        <f t="shared" si="376"/>
        <v>0</v>
      </c>
      <c r="R2395" s="1">
        <f t="shared" si="377"/>
        <v>0</v>
      </c>
      <c r="S2395" s="1">
        <f t="shared" si="378"/>
        <v>0</v>
      </c>
      <c r="T2395" s="1">
        <f t="shared" si="379"/>
        <v>0</v>
      </c>
      <c r="U2395" s="1" t="str">
        <f>_xlfn.XLOOKUP(Table3[[#This Row],[Transaction ID]],Source_data!A:A,Source_data!E:E)</f>
        <v>Hyderabad</v>
      </c>
      <c r="V2395" s="1">
        <f>_xlfn.IFNA(_xlfn.XLOOKUP(A2395,bank_processed_transactions[transaction_id],bank_processed_transactions[processing_minutes]),"")</f>
        <v>6</v>
      </c>
      <c r="W2395" s="31">
        <f>_xlfn.XLOOKUP(A2395,Source_data!A:A,Source_data!B:B)</f>
        <v>46063</v>
      </c>
    </row>
    <row r="2396" spans="1:23" x14ac:dyDescent="0.3">
      <c r="A2396" s="3" t="s">
        <v>2794</v>
      </c>
      <c r="B2396" s="1">
        <f>_xlfn.XLOOKUP(A2396,bank_source_transactions__1[transaction_id],bank_source_transactions__1[amount_inr])</f>
        <v>4632.88</v>
      </c>
      <c r="C2396" s="1">
        <f>_xlfn.XLOOKUP(A2396,Processed_data!A:A,Processed_data!F:F)</f>
        <v>4632.88</v>
      </c>
      <c r="D2396" s="1" t="str">
        <f>_xlfn.XLOOKUP(A2396,bank_source_transactions__1[transaction_id],bank_source_transactions__1[transaction_status])</f>
        <v>SUCCESS</v>
      </c>
      <c r="E2396" s="1" t="str">
        <f>_xlfn.XLOOKUP(A2396,Processed_data!A:A,Processed_data!G:G)</f>
        <v>SUCCESS</v>
      </c>
      <c r="F2396" s="1">
        <f>COUNTIF(bank_processed_transactions[transaction_id],A2396)</f>
        <v>1</v>
      </c>
      <c r="G2396" s="1" t="str">
        <f t="shared" si="370"/>
        <v>found</v>
      </c>
      <c r="H2396" s="1" t="str">
        <f t="shared" si="371"/>
        <v>Not Duplicate</v>
      </c>
      <c r="I2396" s="1" t="str">
        <f t="shared" si="372"/>
        <v>match</v>
      </c>
      <c r="J2396" s="1" t="str">
        <f t="shared" si="373"/>
        <v>match</v>
      </c>
      <c r="K2396" s="1">
        <f t="shared" si="374"/>
        <v>0</v>
      </c>
      <c r="L2396" s="2">
        <f>IF(F2396=0,"not processed",_xlfn.MINIFS(Processed_data!H:H,Processed_data!A:A,A2396))</f>
        <v>46049</v>
      </c>
      <c r="M2396" s="1">
        <f>IF(F2396=0,"not processed",ABS(bank_source_transactions__1[[#This Row],[transaction_date]]-Reconciliation!L2396))</f>
        <v>2</v>
      </c>
      <c r="N2396" s="1" t="str" cm="1">
        <f t="array" ref="N2396">_xlfn.IFS(M2396="not Processed", "Not Processed",M2396&gt;2,"SLA Breached",M2396&lt;=2,"Within SLA")</f>
        <v>Within SLA</v>
      </c>
      <c r="O2396" s="1" t="str">
        <f>_xlfn.XLOOKUP(A2396,Source_data!A:A,Source_data!D:D)</f>
        <v>UPI</v>
      </c>
      <c r="P2396" s="1">
        <f t="shared" si="375"/>
        <v>0</v>
      </c>
      <c r="Q2396" s="1">
        <f t="shared" si="376"/>
        <v>0</v>
      </c>
      <c r="R2396" s="1">
        <f t="shared" si="377"/>
        <v>0</v>
      </c>
      <c r="S2396" s="1">
        <f t="shared" si="378"/>
        <v>0</v>
      </c>
      <c r="T2396" s="1">
        <f t="shared" si="379"/>
        <v>0</v>
      </c>
      <c r="U2396" s="1" t="str">
        <f>_xlfn.XLOOKUP(Table3[[#This Row],[Transaction ID]],Source_data!A:A,Source_data!E:E)</f>
        <v>Hyderabad</v>
      </c>
      <c r="V2396" s="1">
        <f>_xlfn.IFNA(_xlfn.XLOOKUP(A2396,bank_processed_transactions[transaction_id],bank_processed_transactions[processing_minutes]),"")</f>
        <v>9.1999999999999993</v>
      </c>
      <c r="W2396" s="31">
        <f>_xlfn.XLOOKUP(A2396,Source_data!A:A,Source_data!B:B)</f>
        <v>46047</v>
      </c>
    </row>
    <row r="2397" spans="1:23" x14ac:dyDescent="0.3">
      <c r="A2397" s="4" t="s">
        <v>1236</v>
      </c>
      <c r="B2397" s="1">
        <f>_xlfn.XLOOKUP(A2397,bank_source_transactions__1[transaction_id],bank_source_transactions__1[amount_inr])</f>
        <v>1630.62</v>
      </c>
      <c r="C2397" s="1">
        <f>_xlfn.XLOOKUP(A2397,Processed_data!A:A,Processed_data!F:F)</f>
        <v>1630.62</v>
      </c>
      <c r="D2397" s="1" t="str">
        <f>_xlfn.XLOOKUP(A2397,bank_source_transactions__1[transaction_id],bank_source_transactions__1[transaction_status])</f>
        <v>SUCCESS</v>
      </c>
      <c r="E2397" s="1" t="str">
        <f>_xlfn.XLOOKUP(A2397,Processed_data!A:A,Processed_data!G:G)</f>
        <v>SUCCESS</v>
      </c>
      <c r="F2397" s="1">
        <f>COUNTIF(bank_processed_transactions[transaction_id],A2397)</f>
        <v>1</v>
      </c>
      <c r="G2397" s="1" t="str">
        <f t="shared" si="370"/>
        <v>found</v>
      </c>
      <c r="H2397" s="1" t="str">
        <f t="shared" si="371"/>
        <v>Not Duplicate</v>
      </c>
      <c r="I2397" s="1" t="str">
        <f t="shared" si="372"/>
        <v>match</v>
      </c>
      <c r="J2397" s="1" t="str">
        <f t="shared" si="373"/>
        <v>match</v>
      </c>
      <c r="K2397" s="1">
        <f t="shared" si="374"/>
        <v>0</v>
      </c>
      <c r="L2397" s="2">
        <f>IF(F2397=0,"not processed",_xlfn.MINIFS(Processed_data!H:H,Processed_data!A:A,A2397))</f>
        <v>46092</v>
      </c>
      <c r="M2397" s="1">
        <f>IF(F2397=0,"not processed",ABS(bank_source_transactions__1[[#This Row],[transaction_date]]-Reconciliation!L2397))</f>
        <v>1</v>
      </c>
      <c r="N2397" s="1" t="str" cm="1">
        <f t="array" ref="N2397">_xlfn.IFS(M2397="not Processed", "Not Processed",M2397&gt;2,"SLA Breached",M2397&lt;=2,"Within SLA")</f>
        <v>Within SLA</v>
      </c>
      <c r="O2397" s="1" t="str">
        <f>_xlfn.XLOOKUP(A2397,Source_data!A:A,Source_data!D:D)</f>
        <v>UPI</v>
      </c>
      <c r="P2397" s="1">
        <f t="shared" si="375"/>
        <v>0</v>
      </c>
      <c r="Q2397" s="1">
        <f t="shared" si="376"/>
        <v>0</v>
      </c>
      <c r="R2397" s="1">
        <f t="shared" si="377"/>
        <v>0</v>
      </c>
      <c r="S2397" s="1">
        <f t="shared" si="378"/>
        <v>0</v>
      </c>
      <c r="T2397" s="1">
        <f t="shared" si="379"/>
        <v>0</v>
      </c>
      <c r="U2397" s="1" t="str">
        <f>_xlfn.XLOOKUP(Table3[[#This Row],[Transaction ID]],Source_data!A:A,Source_data!E:E)</f>
        <v>Hyderabad</v>
      </c>
      <c r="V2397" s="1">
        <f>_xlfn.IFNA(_xlfn.XLOOKUP(A2397,bank_processed_transactions[transaction_id],bank_processed_transactions[processing_minutes]),"")</f>
        <v>50.8</v>
      </c>
      <c r="W2397" s="31">
        <f>_xlfn.XLOOKUP(A2397,Source_data!A:A,Source_data!B:B)</f>
        <v>46091</v>
      </c>
    </row>
    <row r="2398" spans="1:23" x14ac:dyDescent="0.3">
      <c r="A2398" s="3" t="s">
        <v>3296</v>
      </c>
      <c r="B2398" s="1">
        <f>_xlfn.XLOOKUP(A2398,bank_source_transactions__1[transaction_id],bank_source_transactions__1[amount_inr])</f>
        <v>22796.13</v>
      </c>
      <c r="C2398" s="1">
        <f>_xlfn.XLOOKUP(A2398,Processed_data!A:A,Processed_data!F:F)</f>
        <v>22796.13</v>
      </c>
      <c r="D2398" s="1" t="str">
        <f>_xlfn.XLOOKUP(A2398,bank_source_transactions__1[transaction_id],bank_source_transactions__1[transaction_status])</f>
        <v>SUCCESS</v>
      </c>
      <c r="E2398" s="1" t="str">
        <f>_xlfn.XLOOKUP(A2398,Processed_data!A:A,Processed_data!G:G)</f>
        <v>SUCCESS</v>
      </c>
      <c r="F2398" s="1">
        <f>COUNTIF(bank_processed_transactions[transaction_id],A2398)</f>
        <v>1</v>
      </c>
      <c r="G2398" s="1" t="str">
        <f t="shared" si="370"/>
        <v>found</v>
      </c>
      <c r="H2398" s="1" t="str">
        <f t="shared" si="371"/>
        <v>Not Duplicate</v>
      </c>
      <c r="I2398" s="1" t="str">
        <f t="shared" si="372"/>
        <v>match</v>
      </c>
      <c r="J2398" s="1" t="str">
        <f t="shared" si="373"/>
        <v>match</v>
      </c>
      <c r="K2398" s="1">
        <f t="shared" si="374"/>
        <v>0</v>
      </c>
      <c r="L2398" s="2">
        <f>IF(F2398=0,"not processed",_xlfn.MINIFS(Processed_data!H:H,Processed_data!A:A,A2398))</f>
        <v>46031</v>
      </c>
      <c r="M2398" s="1">
        <f>IF(F2398=0,"not processed",ABS(bank_source_transactions__1[[#This Row],[transaction_date]]-Reconciliation!L2398))</f>
        <v>1</v>
      </c>
      <c r="N2398" s="1" t="str" cm="1">
        <f t="array" ref="N2398">_xlfn.IFS(M2398="not Processed", "Not Processed",M2398&gt;2,"SLA Breached",M2398&lt;=2,"Within SLA")</f>
        <v>Within SLA</v>
      </c>
      <c r="O2398" s="1" t="str">
        <f>_xlfn.XLOOKUP(A2398,Source_data!A:A,Source_data!D:D)</f>
        <v>UPI</v>
      </c>
      <c r="P2398" s="1">
        <f t="shared" si="375"/>
        <v>0</v>
      </c>
      <c r="Q2398" s="1">
        <f t="shared" si="376"/>
        <v>0</v>
      </c>
      <c r="R2398" s="1">
        <f t="shared" si="377"/>
        <v>0</v>
      </c>
      <c r="S2398" s="1">
        <f t="shared" si="378"/>
        <v>0</v>
      </c>
      <c r="T2398" s="1">
        <f t="shared" si="379"/>
        <v>0</v>
      </c>
      <c r="U2398" s="1" t="str">
        <f>_xlfn.XLOOKUP(Table3[[#This Row],[Transaction ID]],Source_data!A:A,Source_data!E:E)</f>
        <v>Mumbai</v>
      </c>
      <c r="V2398" s="1">
        <f>_xlfn.IFNA(_xlfn.XLOOKUP(A2398,bank_processed_transactions[transaction_id],bank_processed_transactions[processing_minutes]),"")</f>
        <v>39.9</v>
      </c>
      <c r="W2398" s="31">
        <f>_xlfn.XLOOKUP(A2398,Source_data!A:A,Source_data!B:B)</f>
        <v>46030</v>
      </c>
    </row>
    <row r="2399" spans="1:23" x14ac:dyDescent="0.3">
      <c r="A2399" s="4" t="s">
        <v>3350</v>
      </c>
      <c r="B2399" s="1">
        <f>_xlfn.XLOOKUP(A2399,bank_source_transactions__1[transaction_id],bank_source_transactions__1[amount_inr])</f>
        <v>9289.74</v>
      </c>
      <c r="C2399" s="1">
        <f>_xlfn.XLOOKUP(A2399,Processed_data!A:A,Processed_data!F:F)</f>
        <v>9289.74</v>
      </c>
      <c r="D2399" s="1" t="str">
        <f>_xlfn.XLOOKUP(A2399,bank_source_transactions__1[transaction_id],bank_source_transactions__1[transaction_status])</f>
        <v>SUCCESS</v>
      </c>
      <c r="E2399" s="1" t="str">
        <f>_xlfn.XLOOKUP(A2399,Processed_data!A:A,Processed_data!G:G)</f>
        <v>SUCCESS</v>
      </c>
      <c r="F2399" s="1">
        <f>COUNTIF(bank_processed_transactions[transaction_id],A2399)</f>
        <v>1</v>
      </c>
      <c r="G2399" s="1" t="str">
        <f t="shared" si="370"/>
        <v>found</v>
      </c>
      <c r="H2399" s="1" t="str">
        <f t="shared" si="371"/>
        <v>Not Duplicate</v>
      </c>
      <c r="I2399" s="1" t="str">
        <f t="shared" si="372"/>
        <v>match</v>
      </c>
      <c r="J2399" s="1" t="str">
        <f t="shared" si="373"/>
        <v>match</v>
      </c>
      <c r="K2399" s="1">
        <f t="shared" si="374"/>
        <v>0</v>
      </c>
      <c r="L2399" s="2">
        <f>IF(F2399=0,"not processed",_xlfn.MINIFS(Processed_data!H:H,Processed_data!A:A,A2399))</f>
        <v>46025</v>
      </c>
      <c r="M2399" s="1">
        <f>IF(F2399=0,"not processed",ABS(bank_source_transactions__1[[#This Row],[transaction_date]]-Reconciliation!L2399))</f>
        <v>2</v>
      </c>
      <c r="N2399" s="1" t="str" cm="1">
        <f t="array" ref="N2399">_xlfn.IFS(M2399="not Processed", "Not Processed",M2399&gt;2,"SLA Breached",M2399&lt;=2,"Within SLA")</f>
        <v>Within SLA</v>
      </c>
      <c r="O2399" s="1" t="str">
        <f>_xlfn.XLOOKUP(A2399,Source_data!A:A,Source_data!D:D)</f>
        <v>ATM</v>
      </c>
      <c r="P2399" s="1">
        <f t="shared" si="375"/>
        <v>0</v>
      </c>
      <c r="Q2399" s="1">
        <f t="shared" si="376"/>
        <v>0</v>
      </c>
      <c r="R2399" s="1">
        <f t="shared" si="377"/>
        <v>0</v>
      </c>
      <c r="S2399" s="1">
        <f t="shared" si="378"/>
        <v>0</v>
      </c>
      <c r="T2399" s="1">
        <f t="shared" si="379"/>
        <v>0</v>
      </c>
      <c r="U2399" s="1" t="str">
        <f>_xlfn.XLOOKUP(Table3[[#This Row],[Transaction ID]],Source_data!A:A,Source_data!E:E)</f>
        <v>Hyderabad</v>
      </c>
      <c r="V2399" s="1">
        <f>_xlfn.IFNA(_xlfn.XLOOKUP(A2399,bank_processed_transactions[transaction_id],bank_processed_transactions[processing_minutes]),"")</f>
        <v>29.2</v>
      </c>
      <c r="W2399" s="31">
        <f>_xlfn.XLOOKUP(A2399,Source_data!A:A,Source_data!B:B)</f>
        <v>46023</v>
      </c>
    </row>
    <row r="2400" spans="1:23" x14ac:dyDescent="0.3">
      <c r="A2400" s="3" t="s">
        <v>3088</v>
      </c>
      <c r="B2400" s="1">
        <f>_xlfn.XLOOKUP(A2400,bank_source_transactions__1[transaction_id],bank_source_transactions__1[amount_inr])</f>
        <v>1811.77</v>
      </c>
      <c r="C2400" s="1">
        <f>_xlfn.XLOOKUP(A2400,Processed_data!A:A,Processed_data!F:F)</f>
        <v>1811.77</v>
      </c>
      <c r="D2400" s="1" t="str">
        <f>_xlfn.XLOOKUP(A2400,bank_source_transactions__1[transaction_id],bank_source_transactions__1[transaction_status])</f>
        <v>SUCCESS</v>
      </c>
      <c r="E2400" s="1" t="str">
        <f>_xlfn.XLOOKUP(A2400,Processed_data!A:A,Processed_data!G:G)</f>
        <v>SUCCESS</v>
      </c>
      <c r="F2400" s="1">
        <f>COUNTIF(bank_processed_transactions[transaction_id],A2400)</f>
        <v>1</v>
      </c>
      <c r="G2400" s="1" t="str">
        <f t="shared" si="370"/>
        <v>found</v>
      </c>
      <c r="H2400" s="1" t="str">
        <f t="shared" si="371"/>
        <v>Not Duplicate</v>
      </c>
      <c r="I2400" s="1" t="str">
        <f t="shared" si="372"/>
        <v>match</v>
      </c>
      <c r="J2400" s="1" t="str">
        <f t="shared" si="373"/>
        <v>match</v>
      </c>
      <c r="K2400" s="1">
        <f t="shared" si="374"/>
        <v>0</v>
      </c>
      <c r="L2400" s="2">
        <f>IF(F2400=0,"not processed",_xlfn.MINIFS(Processed_data!H:H,Processed_data!A:A,A2400))</f>
        <v>46114</v>
      </c>
      <c r="M2400" s="1">
        <f>IF(F2400=0,"not processed",ABS(bank_source_transactions__1[[#This Row],[transaction_date]]-Reconciliation!L2400))</f>
        <v>2</v>
      </c>
      <c r="N2400" s="1" t="str" cm="1">
        <f t="array" ref="N2400">_xlfn.IFS(M2400="not Processed", "Not Processed",M2400&gt;2,"SLA Breached",M2400&lt;=2,"Within SLA")</f>
        <v>Within SLA</v>
      </c>
      <c r="O2400" s="1" t="str">
        <f>_xlfn.XLOOKUP(A2400,Source_data!A:A,Source_data!D:D)</f>
        <v>NEFT</v>
      </c>
      <c r="P2400" s="1">
        <f t="shared" si="375"/>
        <v>0</v>
      </c>
      <c r="Q2400" s="1">
        <f t="shared" si="376"/>
        <v>0</v>
      </c>
      <c r="R2400" s="1">
        <f t="shared" si="377"/>
        <v>0</v>
      </c>
      <c r="S2400" s="1">
        <f t="shared" si="378"/>
        <v>0</v>
      </c>
      <c r="T2400" s="1">
        <f t="shared" si="379"/>
        <v>0</v>
      </c>
      <c r="U2400" s="1" t="str">
        <f>_xlfn.XLOOKUP(Table3[[#This Row],[Transaction ID]],Source_data!A:A,Source_data!E:E)</f>
        <v>Mumbai</v>
      </c>
      <c r="V2400" s="1">
        <f>_xlfn.IFNA(_xlfn.XLOOKUP(A2400,bank_processed_transactions[transaction_id],bank_processed_transactions[processing_minutes]),"")</f>
        <v>57</v>
      </c>
      <c r="W2400" s="31">
        <f>_xlfn.XLOOKUP(A2400,Source_data!A:A,Source_data!B:B)</f>
        <v>46112</v>
      </c>
    </row>
    <row r="2401" spans="1:23" x14ac:dyDescent="0.3">
      <c r="A2401" s="4" t="s">
        <v>1126</v>
      </c>
      <c r="B2401" s="1">
        <f>_xlfn.XLOOKUP(A2401,bank_source_transactions__1[transaction_id],bank_source_transactions__1[amount_inr])</f>
        <v>3522.53</v>
      </c>
      <c r="C2401" s="1">
        <f>_xlfn.XLOOKUP(A2401,Processed_data!A:A,Processed_data!F:F)</f>
        <v>3522.53</v>
      </c>
      <c r="D2401" s="1" t="str">
        <f>_xlfn.XLOOKUP(A2401,bank_source_transactions__1[transaction_id],bank_source_transactions__1[transaction_status])</f>
        <v>SUCCESS</v>
      </c>
      <c r="E2401" s="1" t="str">
        <f>_xlfn.XLOOKUP(A2401,Processed_data!A:A,Processed_data!G:G)</f>
        <v>SUCCESS</v>
      </c>
      <c r="F2401" s="1">
        <f>COUNTIF(bank_processed_transactions[transaction_id],A2401)</f>
        <v>1</v>
      </c>
      <c r="G2401" s="1" t="str">
        <f t="shared" si="370"/>
        <v>found</v>
      </c>
      <c r="H2401" s="1" t="str">
        <f t="shared" si="371"/>
        <v>Not Duplicate</v>
      </c>
      <c r="I2401" s="1" t="str">
        <f t="shared" si="372"/>
        <v>match</v>
      </c>
      <c r="J2401" s="1" t="str">
        <f t="shared" si="373"/>
        <v>match</v>
      </c>
      <c r="K2401" s="1">
        <f t="shared" si="374"/>
        <v>0</v>
      </c>
      <c r="L2401" s="2">
        <f>IF(F2401=0,"not processed",_xlfn.MINIFS(Processed_data!H:H,Processed_data!A:A,A2401))</f>
        <v>46052</v>
      </c>
      <c r="M2401" s="1">
        <f>IF(F2401=0,"not processed",ABS(bank_source_transactions__1[[#This Row],[transaction_date]]-Reconciliation!L2401))</f>
        <v>0</v>
      </c>
      <c r="N2401" s="1" t="str" cm="1">
        <f t="array" ref="N2401">_xlfn.IFS(M2401="not Processed", "Not Processed",M2401&gt;2,"SLA Breached",M2401&lt;=2,"Within SLA")</f>
        <v>Within SLA</v>
      </c>
      <c r="O2401" s="1" t="str">
        <f>_xlfn.XLOOKUP(A2401,Source_data!A:A,Source_data!D:D)</f>
        <v>NEFT</v>
      </c>
      <c r="P2401" s="1">
        <f t="shared" si="375"/>
        <v>0</v>
      </c>
      <c r="Q2401" s="1">
        <f t="shared" si="376"/>
        <v>0</v>
      </c>
      <c r="R2401" s="1">
        <f t="shared" si="377"/>
        <v>0</v>
      </c>
      <c r="S2401" s="1">
        <f t="shared" si="378"/>
        <v>0</v>
      </c>
      <c r="T2401" s="1">
        <f t="shared" si="379"/>
        <v>0</v>
      </c>
      <c r="U2401" s="1" t="str">
        <f>_xlfn.XLOOKUP(Table3[[#This Row],[Transaction ID]],Source_data!A:A,Source_data!E:E)</f>
        <v>Mumbai</v>
      </c>
      <c r="V2401" s="1">
        <f>_xlfn.IFNA(_xlfn.XLOOKUP(A2401,bank_processed_transactions[transaction_id],bank_processed_transactions[processing_minutes]),"")</f>
        <v>36.9</v>
      </c>
      <c r="W2401" s="31">
        <f>_xlfn.XLOOKUP(A2401,Source_data!A:A,Source_data!B:B)</f>
        <v>46052</v>
      </c>
    </row>
    <row r="2402" spans="1:23" x14ac:dyDescent="0.3">
      <c r="A2402" s="3" t="s">
        <v>3157</v>
      </c>
      <c r="B2402" s="1">
        <f>_xlfn.XLOOKUP(A2402,bank_source_transactions__1[transaction_id],bank_source_transactions__1[amount_inr])</f>
        <v>3647.88</v>
      </c>
      <c r="C2402" s="1">
        <f>_xlfn.XLOOKUP(A2402,Processed_data!A:A,Processed_data!F:F)</f>
        <v>3647.88</v>
      </c>
      <c r="D2402" s="1" t="str">
        <f>_xlfn.XLOOKUP(A2402,bank_source_transactions__1[transaction_id],bank_source_transactions__1[transaction_status])</f>
        <v>SUCCESS</v>
      </c>
      <c r="E2402" s="1" t="str">
        <f>_xlfn.XLOOKUP(A2402,Processed_data!A:A,Processed_data!G:G)</f>
        <v>SUCCESS</v>
      </c>
      <c r="F2402" s="1">
        <f>COUNTIF(bank_processed_transactions[transaction_id],A2402)</f>
        <v>1</v>
      </c>
      <c r="G2402" s="1" t="str">
        <f t="shared" si="370"/>
        <v>found</v>
      </c>
      <c r="H2402" s="1" t="str">
        <f t="shared" si="371"/>
        <v>Not Duplicate</v>
      </c>
      <c r="I2402" s="1" t="str">
        <f t="shared" si="372"/>
        <v>match</v>
      </c>
      <c r="J2402" s="1" t="str">
        <f t="shared" si="373"/>
        <v>match</v>
      </c>
      <c r="K2402" s="1">
        <f t="shared" si="374"/>
        <v>0</v>
      </c>
      <c r="L2402" s="2">
        <f>IF(F2402=0,"not processed",_xlfn.MINIFS(Processed_data!H:H,Processed_data!A:A,A2402))</f>
        <v>46075</v>
      </c>
      <c r="M2402" s="1">
        <f>IF(F2402=0,"not processed",ABS(bank_source_transactions__1[[#This Row],[transaction_date]]-Reconciliation!L2402))</f>
        <v>1</v>
      </c>
      <c r="N2402" s="1" t="str" cm="1">
        <f t="array" ref="N2402">_xlfn.IFS(M2402="not Processed", "Not Processed",M2402&gt;2,"SLA Breached",M2402&lt;=2,"Within SLA")</f>
        <v>Within SLA</v>
      </c>
      <c r="O2402" s="1" t="str">
        <f>_xlfn.XLOOKUP(A2402,Source_data!A:A,Source_data!D:D)</f>
        <v>NEFT</v>
      </c>
      <c r="P2402" s="1">
        <f t="shared" si="375"/>
        <v>0</v>
      </c>
      <c r="Q2402" s="1">
        <f t="shared" si="376"/>
        <v>0</v>
      </c>
      <c r="R2402" s="1">
        <f t="shared" si="377"/>
        <v>0</v>
      </c>
      <c r="S2402" s="1">
        <f t="shared" si="378"/>
        <v>0</v>
      </c>
      <c r="T2402" s="1">
        <f t="shared" si="379"/>
        <v>0</v>
      </c>
      <c r="U2402" s="1" t="str">
        <f>_xlfn.XLOOKUP(Table3[[#This Row],[Transaction ID]],Source_data!A:A,Source_data!E:E)</f>
        <v>Hyderabad</v>
      </c>
      <c r="V2402" s="1">
        <f>_xlfn.IFNA(_xlfn.XLOOKUP(A2402,bank_processed_transactions[transaction_id],bank_processed_transactions[processing_minutes]),"")</f>
        <v>14.2</v>
      </c>
      <c r="W2402" s="31">
        <f>_xlfn.XLOOKUP(A2402,Source_data!A:A,Source_data!B:B)</f>
        <v>46074</v>
      </c>
    </row>
    <row r="2403" spans="1:23" x14ac:dyDescent="0.3">
      <c r="A2403" s="4" t="s">
        <v>4833</v>
      </c>
      <c r="B2403" s="1">
        <f>_xlfn.XLOOKUP(A2403,bank_source_transactions__1[transaction_id],bank_source_transactions__1[amount_inr])</f>
        <v>10522.23</v>
      </c>
      <c r="C2403" s="1">
        <f>_xlfn.XLOOKUP(A2403,Processed_data!A:A,Processed_data!F:F)</f>
        <v>10522.23</v>
      </c>
      <c r="D2403" s="1" t="str">
        <f>_xlfn.XLOOKUP(A2403,bank_source_transactions__1[transaction_id],bank_source_transactions__1[transaction_status])</f>
        <v>SUCCESS</v>
      </c>
      <c r="E2403" s="1" t="str">
        <f>_xlfn.XLOOKUP(A2403,Processed_data!A:A,Processed_data!G:G)</f>
        <v>SUCCESS</v>
      </c>
      <c r="F2403" s="1">
        <f>COUNTIF(bank_processed_transactions[transaction_id],A2403)</f>
        <v>1</v>
      </c>
      <c r="G2403" s="1" t="str">
        <f t="shared" si="370"/>
        <v>found</v>
      </c>
      <c r="H2403" s="1" t="str">
        <f t="shared" si="371"/>
        <v>Not Duplicate</v>
      </c>
      <c r="I2403" s="1" t="str">
        <f t="shared" si="372"/>
        <v>match</v>
      </c>
      <c r="J2403" s="1" t="str">
        <f t="shared" si="373"/>
        <v>match</v>
      </c>
      <c r="K2403" s="1">
        <f t="shared" si="374"/>
        <v>0</v>
      </c>
      <c r="L2403" s="2">
        <f>IF(F2403=0,"not processed",_xlfn.MINIFS(Processed_data!H:H,Processed_data!A:A,A2403))</f>
        <v>46031</v>
      </c>
      <c r="M2403" s="1">
        <f>IF(F2403=0,"not processed",ABS(bank_source_transactions__1[[#This Row],[transaction_date]]-Reconciliation!L2403))</f>
        <v>0</v>
      </c>
      <c r="N2403" s="1" t="str" cm="1">
        <f t="array" ref="N2403">_xlfn.IFS(M2403="not Processed", "Not Processed",M2403&gt;2,"SLA Breached",M2403&lt;=2,"Within SLA")</f>
        <v>Within SLA</v>
      </c>
      <c r="O2403" s="1" t="str">
        <f>_xlfn.XLOOKUP(A2403,Source_data!A:A,Source_data!D:D)</f>
        <v>CARD</v>
      </c>
      <c r="P2403" s="1">
        <f t="shared" si="375"/>
        <v>0</v>
      </c>
      <c r="Q2403" s="1">
        <f t="shared" si="376"/>
        <v>0</v>
      </c>
      <c r="R2403" s="1">
        <f t="shared" si="377"/>
        <v>0</v>
      </c>
      <c r="S2403" s="1">
        <f t="shared" si="378"/>
        <v>0</v>
      </c>
      <c r="T2403" s="1">
        <f t="shared" si="379"/>
        <v>0</v>
      </c>
      <c r="U2403" s="1" t="str">
        <f>_xlfn.XLOOKUP(Table3[[#This Row],[Transaction ID]],Source_data!A:A,Source_data!E:E)</f>
        <v>Hyderabad</v>
      </c>
      <c r="V2403" s="1">
        <f>_xlfn.IFNA(_xlfn.XLOOKUP(A2403,bank_processed_transactions[transaction_id],bank_processed_transactions[processing_minutes]),"")</f>
        <v>18.899999999999999</v>
      </c>
      <c r="W2403" s="31">
        <f>_xlfn.XLOOKUP(A2403,Source_data!A:A,Source_data!B:B)</f>
        <v>46031</v>
      </c>
    </row>
    <row r="2404" spans="1:23" x14ac:dyDescent="0.3">
      <c r="A2404" s="3" t="s">
        <v>895</v>
      </c>
      <c r="B2404" s="1">
        <f>_xlfn.XLOOKUP(A2404,bank_source_transactions__1[transaction_id],bank_source_transactions__1[amount_inr])</f>
        <v>4863.32</v>
      </c>
      <c r="C2404" s="1">
        <f>_xlfn.XLOOKUP(A2404,Processed_data!A:A,Processed_data!F:F)</f>
        <v>4863.32</v>
      </c>
      <c r="D2404" s="1" t="str">
        <f>_xlfn.XLOOKUP(A2404,bank_source_transactions__1[transaction_id],bank_source_transactions__1[transaction_status])</f>
        <v>SUCCESS</v>
      </c>
      <c r="E2404" s="1" t="str">
        <f>_xlfn.XLOOKUP(A2404,Processed_data!A:A,Processed_data!G:G)</f>
        <v>SUCCESS</v>
      </c>
      <c r="F2404" s="1">
        <f>COUNTIF(bank_processed_transactions[transaction_id],A2404)</f>
        <v>1</v>
      </c>
      <c r="G2404" s="1" t="str">
        <f t="shared" si="370"/>
        <v>found</v>
      </c>
      <c r="H2404" s="1" t="str">
        <f t="shared" si="371"/>
        <v>Not Duplicate</v>
      </c>
      <c r="I2404" s="1" t="str">
        <f t="shared" si="372"/>
        <v>match</v>
      </c>
      <c r="J2404" s="1" t="str">
        <f t="shared" si="373"/>
        <v>match</v>
      </c>
      <c r="K2404" s="1">
        <f t="shared" si="374"/>
        <v>0</v>
      </c>
      <c r="L2404" s="2">
        <f>IF(F2404=0,"not processed",_xlfn.MINIFS(Processed_data!H:H,Processed_data!A:A,A2404))</f>
        <v>46105</v>
      </c>
      <c r="M2404" s="1">
        <f>IF(F2404=0,"not processed",ABS(bank_source_transactions__1[[#This Row],[transaction_date]]-Reconciliation!L2404))</f>
        <v>1</v>
      </c>
      <c r="N2404" s="1" t="str" cm="1">
        <f t="array" ref="N2404">_xlfn.IFS(M2404="not Processed", "Not Processed",M2404&gt;2,"SLA Breached",M2404&lt;=2,"Within SLA")</f>
        <v>Within SLA</v>
      </c>
      <c r="O2404" s="1" t="str">
        <f>_xlfn.XLOOKUP(A2404,Source_data!A:A,Source_data!D:D)</f>
        <v>UPI</v>
      </c>
      <c r="P2404" s="1">
        <f t="shared" si="375"/>
        <v>0</v>
      </c>
      <c r="Q2404" s="1">
        <f t="shared" si="376"/>
        <v>0</v>
      </c>
      <c r="R2404" s="1">
        <f t="shared" si="377"/>
        <v>0</v>
      </c>
      <c r="S2404" s="1">
        <f t="shared" si="378"/>
        <v>0</v>
      </c>
      <c r="T2404" s="1">
        <f t="shared" si="379"/>
        <v>0</v>
      </c>
      <c r="U2404" s="1" t="str">
        <f>_xlfn.XLOOKUP(Table3[[#This Row],[Transaction ID]],Source_data!A:A,Source_data!E:E)</f>
        <v>Bengaluru</v>
      </c>
      <c r="V2404" s="1">
        <f>_xlfn.IFNA(_xlfn.XLOOKUP(A2404,bank_processed_transactions[transaction_id],bank_processed_transactions[processing_minutes]),"")</f>
        <v>37.799999999999997</v>
      </c>
      <c r="W2404" s="31">
        <f>_xlfn.XLOOKUP(A2404,Source_data!A:A,Source_data!B:B)</f>
        <v>46104</v>
      </c>
    </row>
    <row r="2405" spans="1:23" x14ac:dyDescent="0.3">
      <c r="A2405" s="4" t="s">
        <v>4038</v>
      </c>
      <c r="B2405" s="1">
        <f>_xlfn.XLOOKUP(A2405,bank_source_transactions__1[transaction_id],bank_source_transactions__1[amount_inr])</f>
        <v>3067.23</v>
      </c>
      <c r="C2405" s="1">
        <f>_xlfn.XLOOKUP(A2405,Processed_data!A:A,Processed_data!F:F)</f>
        <v>3067.23</v>
      </c>
      <c r="D2405" s="1" t="str">
        <f>_xlfn.XLOOKUP(A2405,bank_source_transactions__1[transaction_id],bank_source_transactions__1[transaction_status])</f>
        <v>SUCCESS</v>
      </c>
      <c r="E2405" s="1" t="str">
        <f>_xlfn.XLOOKUP(A2405,Processed_data!A:A,Processed_data!G:G)</f>
        <v>SUCCESS</v>
      </c>
      <c r="F2405" s="1">
        <f>COUNTIF(bank_processed_transactions[transaction_id],A2405)</f>
        <v>1</v>
      </c>
      <c r="G2405" s="1" t="str">
        <f t="shared" si="370"/>
        <v>found</v>
      </c>
      <c r="H2405" s="1" t="str">
        <f t="shared" si="371"/>
        <v>Not Duplicate</v>
      </c>
      <c r="I2405" s="1" t="str">
        <f t="shared" si="372"/>
        <v>match</v>
      </c>
      <c r="J2405" s="1" t="str">
        <f t="shared" si="373"/>
        <v>match</v>
      </c>
      <c r="K2405" s="1">
        <f t="shared" si="374"/>
        <v>0</v>
      </c>
      <c r="L2405" s="2">
        <f>IF(F2405=0,"not processed",_xlfn.MINIFS(Processed_data!H:H,Processed_data!A:A,A2405))</f>
        <v>46044</v>
      </c>
      <c r="M2405" s="1">
        <f>IF(F2405=0,"not processed",ABS(bank_source_transactions__1[[#This Row],[transaction_date]]-Reconciliation!L2405))</f>
        <v>3</v>
      </c>
      <c r="N2405" s="1" t="str" cm="1">
        <f t="array" ref="N2405">_xlfn.IFS(M2405="not Processed", "Not Processed",M2405&gt;2,"SLA Breached",M2405&lt;=2,"Within SLA")</f>
        <v>SLA Breached</v>
      </c>
      <c r="O2405" s="1" t="str">
        <f>_xlfn.XLOOKUP(A2405,Source_data!A:A,Source_data!D:D)</f>
        <v>UPI</v>
      </c>
      <c r="P2405" s="1">
        <f t="shared" si="375"/>
        <v>0</v>
      </c>
      <c r="Q2405" s="1">
        <f t="shared" si="376"/>
        <v>0</v>
      </c>
      <c r="R2405" s="1">
        <f t="shared" si="377"/>
        <v>0</v>
      </c>
      <c r="S2405" s="1">
        <f t="shared" si="378"/>
        <v>0</v>
      </c>
      <c r="T2405" s="1">
        <f t="shared" si="379"/>
        <v>1</v>
      </c>
      <c r="U2405" s="1" t="str">
        <f>_xlfn.XLOOKUP(Table3[[#This Row],[Transaction ID]],Source_data!A:A,Source_data!E:E)</f>
        <v>Mumbai</v>
      </c>
      <c r="V2405" s="1">
        <f>_xlfn.IFNA(_xlfn.XLOOKUP(A2405,bank_processed_transactions[transaction_id],bank_processed_transactions[processing_minutes]),"")</f>
        <v>29</v>
      </c>
      <c r="W2405" s="31">
        <f>_xlfn.XLOOKUP(A2405,Source_data!A:A,Source_data!B:B)</f>
        <v>46041</v>
      </c>
    </row>
    <row r="2406" spans="1:23" x14ac:dyDescent="0.3">
      <c r="A2406" s="3" t="s">
        <v>1934</v>
      </c>
      <c r="B2406" s="1">
        <f>_xlfn.XLOOKUP(A2406,bank_source_transactions__1[transaction_id],bank_source_transactions__1[amount_inr])</f>
        <v>8553.18</v>
      </c>
      <c r="C2406" s="1">
        <f>_xlfn.XLOOKUP(A2406,Processed_data!A:A,Processed_data!F:F)</f>
        <v>8553.18</v>
      </c>
      <c r="D2406" s="1" t="str">
        <f>_xlfn.XLOOKUP(A2406,bank_source_transactions__1[transaction_id],bank_source_transactions__1[transaction_status])</f>
        <v>SUCCESS</v>
      </c>
      <c r="E2406" s="1" t="str">
        <f>_xlfn.XLOOKUP(A2406,Processed_data!A:A,Processed_data!G:G)</f>
        <v>SUCCESS</v>
      </c>
      <c r="F2406" s="1">
        <f>COUNTIF(bank_processed_transactions[transaction_id],A2406)</f>
        <v>1</v>
      </c>
      <c r="G2406" s="1" t="str">
        <f t="shared" si="370"/>
        <v>found</v>
      </c>
      <c r="H2406" s="1" t="str">
        <f t="shared" si="371"/>
        <v>Not Duplicate</v>
      </c>
      <c r="I2406" s="1" t="str">
        <f t="shared" si="372"/>
        <v>match</v>
      </c>
      <c r="J2406" s="1" t="str">
        <f t="shared" si="373"/>
        <v>match</v>
      </c>
      <c r="K2406" s="1">
        <f t="shared" si="374"/>
        <v>0</v>
      </c>
      <c r="L2406" s="2">
        <f>IF(F2406=0,"not processed",_xlfn.MINIFS(Processed_data!H:H,Processed_data!A:A,A2406))</f>
        <v>46025</v>
      </c>
      <c r="M2406" s="1">
        <f>IF(F2406=0,"not processed",ABS(bank_source_transactions__1[[#This Row],[transaction_date]]-Reconciliation!L2406))</f>
        <v>0</v>
      </c>
      <c r="N2406" s="1" t="str" cm="1">
        <f t="array" ref="N2406">_xlfn.IFS(M2406="not Processed", "Not Processed",M2406&gt;2,"SLA Breached",M2406&lt;=2,"Within SLA")</f>
        <v>Within SLA</v>
      </c>
      <c r="O2406" s="1" t="str">
        <f>_xlfn.XLOOKUP(A2406,Source_data!A:A,Source_data!D:D)</f>
        <v>UPI</v>
      </c>
      <c r="P2406" s="1">
        <f t="shared" si="375"/>
        <v>0</v>
      </c>
      <c r="Q2406" s="1">
        <f t="shared" si="376"/>
        <v>0</v>
      </c>
      <c r="R2406" s="1">
        <f t="shared" si="377"/>
        <v>0</v>
      </c>
      <c r="S2406" s="1">
        <f t="shared" si="378"/>
        <v>0</v>
      </c>
      <c r="T2406" s="1">
        <f t="shared" si="379"/>
        <v>0</v>
      </c>
      <c r="U2406" s="1" t="str">
        <f>_xlfn.XLOOKUP(Table3[[#This Row],[Transaction ID]],Source_data!A:A,Source_data!E:E)</f>
        <v>Bengaluru</v>
      </c>
      <c r="V2406" s="1">
        <f>_xlfn.IFNA(_xlfn.XLOOKUP(A2406,bank_processed_transactions[transaction_id],bank_processed_transactions[processing_minutes]),"")</f>
        <v>55.6</v>
      </c>
      <c r="W2406" s="31">
        <f>_xlfn.XLOOKUP(A2406,Source_data!A:A,Source_data!B:B)</f>
        <v>46025</v>
      </c>
    </row>
    <row r="2407" spans="1:23" x14ac:dyDescent="0.3">
      <c r="A2407" s="4" t="s">
        <v>3988</v>
      </c>
      <c r="B2407" s="1">
        <f>_xlfn.XLOOKUP(A2407,bank_source_transactions__1[transaction_id],bank_source_transactions__1[amount_inr])</f>
        <v>8459.18</v>
      </c>
      <c r="C2407" s="1">
        <f>_xlfn.XLOOKUP(A2407,Processed_data!A:A,Processed_data!F:F)</f>
        <v>8459.18</v>
      </c>
      <c r="D2407" s="1" t="str">
        <f>_xlfn.XLOOKUP(A2407,bank_source_transactions__1[transaction_id],bank_source_transactions__1[transaction_status])</f>
        <v>SUCCESS</v>
      </c>
      <c r="E2407" s="1" t="str">
        <f>_xlfn.XLOOKUP(A2407,Processed_data!A:A,Processed_data!G:G)</f>
        <v>SUCCESS</v>
      </c>
      <c r="F2407" s="1">
        <f>COUNTIF(bank_processed_transactions[transaction_id],A2407)</f>
        <v>1</v>
      </c>
      <c r="G2407" s="1" t="str">
        <f t="shared" si="370"/>
        <v>found</v>
      </c>
      <c r="H2407" s="1" t="str">
        <f t="shared" si="371"/>
        <v>Not Duplicate</v>
      </c>
      <c r="I2407" s="1" t="str">
        <f t="shared" si="372"/>
        <v>match</v>
      </c>
      <c r="J2407" s="1" t="str">
        <f t="shared" si="373"/>
        <v>match</v>
      </c>
      <c r="K2407" s="1">
        <f t="shared" si="374"/>
        <v>0</v>
      </c>
      <c r="L2407" s="2">
        <f>IF(F2407=0,"not processed",_xlfn.MINIFS(Processed_data!H:H,Processed_data!A:A,A2407))</f>
        <v>46024</v>
      </c>
      <c r="M2407" s="1">
        <f>IF(F2407=0,"not processed",ABS(bank_source_transactions__1[[#This Row],[transaction_date]]-Reconciliation!L2407))</f>
        <v>0</v>
      </c>
      <c r="N2407" s="1" t="str" cm="1">
        <f t="array" ref="N2407">_xlfn.IFS(M2407="not Processed", "Not Processed",M2407&gt;2,"SLA Breached",M2407&lt;=2,"Within SLA")</f>
        <v>Within SLA</v>
      </c>
      <c r="O2407" s="1" t="str">
        <f>_xlfn.XLOOKUP(A2407,Source_data!A:A,Source_data!D:D)</f>
        <v>CARD</v>
      </c>
      <c r="P2407" s="1">
        <f t="shared" si="375"/>
        <v>0</v>
      </c>
      <c r="Q2407" s="1">
        <f t="shared" si="376"/>
        <v>0</v>
      </c>
      <c r="R2407" s="1">
        <f t="shared" si="377"/>
        <v>0</v>
      </c>
      <c r="S2407" s="1">
        <f t="shared" si="378"/>
        <v>0</v>
      </c>
      <c r="T2407" s="1">
        <f t="shared" si="379"/>
        <v>0</v>
      </c>
      <c r="U2407" s="1" t="str">
        <f>_xlfn.XLOOKUP(Table3[[#This Row],[Transaction ID]],Source_data!A:A,Source_data!E:E)</f>
        <v>Mumbai</v>
      </c>
      <c r="V2407" s="1">
        <f>_xlfn.IFNA(_xlfn.XLOOKUP(A2407,bank_processed_transactions[transaction_id],bank_processed_transactions[processing_minutes]),"")</f>
        <v>34.299999999999997</v>
      </c>
      <c r="W2407" s="31">
        <f>_xlfn.XLOOKUP(A2407,Source_data!A:A,Source_data!B:B)</f>
        <v>46024</v>
      </c>
    </row>
    <row r="2408" spans="1:23" x14ac:dyDescent="0.3">
      <c r="A2408" s="3" t="s">
        <v>1994</v>
      </c>
      <c r="B2408" s="1">
        <f>_xlfn.XLOOKUP(A2408,bank_source_transactions__1[transaction_id],bank_source_transactions__1[amount_inr])</f>
        <v>2003.99</v>
      </c>
      <c r="C2408" s="1">
        <f>_xlfn.XLOOKUP(A2408,Processed_data!A:A,Processed_data!F:F)</f>
        <v>2003.99</v>
      </c>
      <c r="D2408" s="1" t="str">
        <f>_xlfn.XLOOKUP(A2408,bank_source_transactions__1[transaction_id],bank_source_transactions__1[transaction_status])</f>
        <v>SUCCESS</v>
      </c>
      <c r="E2408" s="1" t="str">
        <f>_xlfn.XLOOKUP(A2408,Processed_data!A:A,Processed_data!G:G)</f>
        <v>SUCCESS</v>
      </c>
      <c r="F2408" s="1">
        <f>COUNTIF(bank_processed_transactions[transaction_id],A2408)</f>
        <v>1</v>
      </c>
      <c r="G2408" s="1" t="str">
        <f t="shared" si="370"/>
        <v>found</v>
      </c>
      <c r="H2408" s="1" t="str">
        <f t="shared" si="371"/>
        <v>Not Duplicate</v>
      </c>
      <c r="I2408" s="1" t="str">
        <f t="shared" si="372"/>
        <v>match</v>
      </c>
      <c r="J2408" s="1" t="str">
        <f t="shared" si="373"/>
        <v>match</v>
      </c>
      <c r="K2408" s="1">
        <f t="shared" si="374"/>
        <v>0</v>
      </c>
      <c r="L2408" s="2">
        <f>IF(F2408=0,"not processed",_xlfn.MINIFS(Processed_data!H:H,Processed_data!A:A,A2408))</f>
        <v>46071</v>
      </c>
      <c r="M2408" s="1">
        <f>IF(F2408=0,"not processed",ABS(bank_source_transactions__1[[#This Row],[transaction_date]]-Reconciliation!L2408))</f>
        <v>1</v>
      </c>
      <c r="N2408" s="1" t="str" cm="1">
        <f t="array" ref="N2408">_xlfn.IFS(M2408="not Processed", "Not Processed",M2408&gt;2,"SLA Breached",M2408&lt;=2,"Within SLA")</f>
        <v>Within SLA</v>
      </c>
      <c r="O2408" s="1" t="str">
        <f>_xlfn.XLOOKUP(A2408,Source_data!A:A,Source_data!D:D)</f>
        <v>ATM</v>
      </c>
      <c r="P2408" s="1">
        <f t="shared" si="375"/>
        <v>0</v>
      </c>
      <c r="Q2408" s="1">
        <f t="shared" si="376"/>
        <v>0</v>
      </c>
      <c r="R2408" s="1">
        <f t="shared" si="377"/>
        <v>0</v>
      </c>
      <c r="S2408" s="1">
        <f t="shared" si="378"/>
        <v>0</v>
      </c>
      <c r="T2408" s="1">
        <f t="shared" si="379"/>
        <v>0</v>
      </c>
      <c r="U2408" s="1" t="str">
        <f>_xlfn.XLOOKUP(Table3[[#This Row],[Transaction ID]],Source_data!A:A,Source_data!E:E)</f>
        <v>Mumbai</v>
      </c>
      <c r="V2408" s="1">
        <f>_xlfn.IFNA(_xlfn.XLOOKUP(A2408,bank_processed_transactions[transaction_id],bank_processed_transactions[processing_minutes]),"")</f>
        <v>44.7</v>
      </c>
      <c r="W2408" s="31">
        <f>_xlfn.XLOOKUP(A2408,Source_data!A:A,Source_data!B:B)</f>
        <v>46070</v>
      </c>
    </row>
    <row r="2409" spans="1:23" x14ac:dyDescent="0.3">
      <c r="A2409" s="4" t="s">
        <v>2404</v>
      </c>
      <c r="B2409" s="1">
        <f>_xlfn.XLOOKUP(A2409,bank_source_transactions__1[transaction_id],bank_source_transactions__1[amount_inr])</f>
        <v>996.77</v>
      </c>
      <c r="C2409" s="1">
        <f>_xlfn.XLOOKUP(A2409,Processed_data!A:A,Processed_data!F:F)</f>
        <v>996.77</v>
      </c>
      <c r="D2409" s="1" t="str">
        <f>_xlfn.XLOOKUP(A2409,bank_source_transactions__1[transaction_id],bank_source_transactions__1[transaction_status])</f>
        <v>SUCCESS</v>
      </c>
      <c r="E2409" s="1" t="str">
        <f>_xlfn.XLOOKUP(A2409,Processed_data!A:A,Processed_data!G:G)</f>
        <v>SUCCESS</v>
      </c>
      <c r="F2409" s="1">
        <f>COUNTIF(bank_processed_transactions[transaction_id],A2409)</f>
        <v>1</v>
      </c>
      <c r="G2409" s="1" t="str">
        <f t="shared" si="370"/>
        <v>found</v>
      </c>
      <c r="H2409" s="1" t="str">
        <f t="shared" si="371"/>
        <v>Not Duplicate</v>
      </c>
      <c r="I2409" s="1" t="str">
        <f t="shared" si="372"/>
        <v>match</v>
      </c>
      <c r="J2409" s="1" t="str">
        <f t="shared" si="373"/>
        <v>match</v>
      </c>
      <c r="K2409" s="1">
        <f t="shared" si="374"/>
        <v>0</v>
      </c>
      <c r="L2409" s="2">
        <f>IF(F2409=0,"not processed",_xlfn.MINIFS(Processed_data!H:H,Processed_data!A:A,A2409))</f>
        <v>46058</v>
      </c>
      <c r="M2409" s="1">
        <f>IF(F2409=0,"not processed",ABS(bank_source_transactions__1[[#This Row],[transaction_date]]-Reconciliation!L2409))</f>
        <v>3</v>
      </c>
      <c r="N2409" s="1" t="str" cm="1">
        <f t="array" ref="N2409">_xlfn.IFS(M2409="not Processed", "Not Processed",M2409&gt;2,"SLA Breached",M2409&lt;=2,"Within SLA")</f>
        <v>SLA Breached</v>
      </c>
      <c r="O2409" s="1" t="str">
        <f>_xlfn.XLOOKUP(A2409,Source_data!A:A,Source_data!D:D)</f>
        <v>NEFT</v>
      </c>
      <c r="P2409" s="1">
        <f t="shared" si="375"/>
        <v>0</v>
      </c>
      <c r="Q2409" s="1">
        <f t="shared" si="376"/>
        <v>0</v>
      </c>
      <c r="R2409" s="1">
        <f t="shared" si="377"/>
        <v>0</v>
      </c>
      <c r="S2409" s="1">
        <f t="shared" si="378"/>
        <v>0</v>
      </c>
      <c r="T2409" s="1">
        <f t="shared" si="379"/>
        <v>1</v>
      </c>
      <c r="U2409" s="1" t="str">
        <f>_xlfn.XLOOKUP(Table3[[#This Row],[Transaction ID]],Source_data!A:A,Source_data!E:E)</f>
        <v>Mumbai</v>
      </c>
      <c r="V2409" s="1">
        <f>_xlfn.IFNA(_xlfn.XLOOKUP(A2409,bank_processed_transactions[transaction_id],bank_processed_transactions[processing_minutes]),"")</f>
        <v>55.6</v>
      </c>
      <c r="W2409" s="31">
        <f>_xlfn.XLOOKUP(A2409,Source_data!A:A,Source_data!B:B)</f>
        <v>46055</v>
      </c>
    </row>
    <row r="2410" spans="1:23" x14ac:dyDescent="0.3">
      <c r="A2410" s="3" t="s">
        <v>3499</v>
      </c>
      <c r="B2410" s="1">
        <f>_xlfn.XLOOKUP(A2410,bank_source_transactions__1[transaction_id],bank_source_transactions__1[amount_inr])</f>
        <v>4740.75</v>
      </c>
      <c r="C2410" s="1">
        <f>_xlfn.XLOOKUP(A2410,Processed_data!A:A,Processed_data!F:F)</f>
        <v>4740.75</v>
      </c>
      <c r="D2410" s="1" t="str">
        <f>_xlfn.XLOOKUP(A2410,bank_source_transactions__1[transaction_id],bank_source_transactions__1[transaction_status])</f>
        <v>SUCCESS</v>
      </c>
      <c r="E2410" s="1" t="str">
        <f>_xlfn.XLOOKUP(A2410,Processed_data!A:A,Processed_data!G:G)</f>
        <v>SUCCESS</v>
      </c>
      <c r="F2410" s="1">
        <f>COUNTIF(bank_processed_transactions[transaction_id],A2410)</f>
        <v>1</v>
      </c>
      <c r="G2410" s="1" t="str">
        <f t="shared" si="370"/>
        <v>found</v>
      </c>
      <c r="H2410" s="1" t="str">
        <f t="shared" si="371"/>
        <v>Not Duplicate</v>
      </c>
      <c r="I2410" s="1" t="str">
        <f t="shared" si="372"/>
        <v>match</v>
      </c>
      <c r="J2410" s="1" t="str">
        <f t="shared" si="373"/>
        <v>match</v>
      </c>
      <c r="K2410" s="1">
        <f t="shared" si="374"/>
        <v>0</v>
      </c>
      <c r="L2410" s="2">
        <f>IF(F2410=0,"not processed",_xlfn.MINIFS(Processed_data!H:H,Processed_data!A:A,A2410))</f>
        <v>46092</v>
      </c>
      <c r="M2410" s="1">
        <f>IF(F2410=0,"not processed",ABS(bank_source_transactions__1[[#This Row],[transaction_date]]-Reconciliation!L2410))</f>
        <v>2</v>
      </c>
      <c r="N2410" s="1" t="str" cm="1">
        <f t="array" ref="N2410">_xlfn.IFS(M2410="not Processed", "Not Processed",M2410&gt;2,"SLA Breached",M2410&lt;=2,"Within SLA")</f>
        <v>Within SLA</v>
      </c>
      <c r="O2410" s="1" t="str">
        <f>_xlfn.XLOOKUP(A2410,Source_data!A:A,Source_data!D:D)</f>
        <v>NEFT</v>
      </c>
      <c r="P2410" s="1">
        <f t="shared" si="375"/>
        <v>0</v>
      </c>
      <c r="Q2410" s="1">
        <f t="shared" si="376"/>
        <v>0</v>
      </c>
      <c r="R2410" s="1">
        <f t="shared" si="377"/>
        <v>0</v>
      </c>
      <c r="S2410" s="1">
        <f t="shared" si="378"/>
        <v>0</v>
      </c>
      <c r="T2410" s="1">
        <f t="shared" si="379"/>
        <v>0</v>
      </c>
      <c r="U2410" s="1" t="str">
        <f>_xlfn.XLOOKUP(Table3[[#This Row],[Transaction ID]],Source_data!A:A,Source_data!E:E)</f>
        <v>Hyderabad</v>
      </c>
      <c r="V2410" s="1">
        <f>_xlfn.IFNA(_xlfn.XLOOKUP(A2410,bank_processed_transactions[transaction_id],bank_processed_transactions[processing_minutes]),"")</f>
        <v>7.4</v>
      </c>
      <c r="W2410" s="31">
        <f>_xlfn.XLOOKUP(A2410,Source_data!A:A,Source_data!B:B)</f>
        <v>46090</v>
      </c>
    </row>
    <row r="2411" spans="1:23" x14ac:dyDescent="0.3">
      <c r="A2411" s="4" t="s">
        <v>1831</v>
      </c>
      <c r="B2411" s="1">
        <f>_xlfn.XLOOKUP(A2411,bank_source_transactions__1[transaction_id],bank_source_transactions__1[amount_inr])</f>
        <v>5668.59</v>
      </c>
      <c r="C2411" s="1">
        <f>_xlfn.XLOOKUP(A2411,Processed_data!A:A,Processed_data!F:F)</f>
        <v>5668.59</v>
      </c>
      <c r="D2411" s="1" t="str">
        <f>_xlfn.XLOOKUP(A2411,bank_source_transactions__1[transaction_id],bank_source_transactions__1[transaction_status])</f>
        <v>SUCCESS</v>
      </c>
      <c r="E2411" s="1" t="str">
        <f>_xlfn.XLOOKUP(A2411,Processed_data!A:A,Processed_data!G:G)</f>
        <v>SUCCESS</v>
      </c>
      <c r="F2411" s="1">
        <f>COUNTIF(bank_processed_transactions[transaction_id],A2411)</f>
        <v>1</v>
      </c>
      <c r="G2411" s="1" t="str">
        <f t="shared" si="370"/>
        <v>found</v>
      </c>
      <c r="H2411" s="1" t="str">
        <f t="shared" si="371"/>
        <v>Not Duplicate</v>
      </c>
      <c r="I2411" s="1" t="str">
        <f t="shared" si="372"/>
        <v>match</v>
      </c>
      <c r="J2411" s="1" t="str">
        <f t="shared" si="373"/>
        <v>match</v>
      </c>
      <c r="K2411" s="1">
        <f t="shared" si="374"/>
        <v>0</v>
      </c>
      <c r="L2411" s="2">
        <f>IF(F2411=0,"not processed",_xlfn.MINIFS(Processed_data!H:H,Processed_data!A:A,A2411))</f>
        <v>46074</v>
      </c>
      <c r="M2411" s="1">
        <f>IF(F2411=0,"not processed",ABS(bank_source_transactions__1[[#This Row],[transaction_date]]-Reconciliation!L2411))</f>
        <v>3</v>
      </c>
      <c r="N2411" s="1" t="str" cm="1">
        <f t="array" ref="N2411">_xlfn.IFS(M2411="not Processed", "Not Processed",M2411&gt;2,"SLA Breached",M2411&lt;=2,"Within SLA")</f>
        <v>SLA Breached</v>
      </c>
      <c r="O2411" s="1" t="str">
        <f>_xlfn.XLOOKUP(A2411,Source_data!A:A,Source_data!D:D)</f>
        <v>NEFT</v>
      </c>
      <c r="P2411" s="1">
        <f t="shared" si="375"/>
        <v>0</v>
      </c>
      <c r="Q2411" s="1">
        <f t="shared" si="376"/>
        <v>0</v>
      </c>
      <c r="R2411" s="1">
        <f t="shared" si="377"/>
        <v>0</v>
      </c>
      <c r="S2411" s="1">
        <f t="shared" si="378"/>
        <v>0</v>
      </c>
      <c r="T2411" s="1">
        <f t="shared" si="379"/>
        <v>1</v>
      </c>
      <c r="U2411" s="1" t="str">
        <f>_xlfn.XLOOKUP(Table3[[#This Row],[Transaction ID]],Source_data!A:A,Source_data!E:E)</f>
        <v>Pune</v>
      </c>
      <c r="V2411" s="1">
        <f>_xlfn.IFNA(_xlfn.XLOOKUP(A2411,bank_processed_transactions[transaction_id],bank_processed_transactions[processing_minutes]),"")</f>
        <v>9.1999999999999993</v>
      </c>
      <c r="W2411" s="31">
        <f>_xlfn.XLOOKUP(A2411,Source_data!A:A,Source_data!B:B)</f>
        <v>46071</v>
      </c>
    </row>
    <row r="2412" spans="1:23" x14ac:dyDescent="0.3">
      <c r="A2412" s="3" t="s">
        <v>4347</v>
      </c>
      <c r="B2412" s="1">
        <f>_xlfn.XLOOKUP(A2412,bank_source_transactions__1[transaction_id],bank_source_transactions__1[amount_inr])</f>
        <v>68238.759999999995</v>
      </c>
      <c r="C2412" s="1">
        <f>_xlfn.XLOOKUP(A2412,Processed_data!A:A,Processed_data!F:F)</f>
        <v>68238.759999999995</v>
      </c>
      <c r="D2412" s="1" t="str">
        <f>_xlfn.XLOOKUP(A2412,bank_source_transactions__1[transaction_id],bank_source_transactions__1[transaction_status])</f>
        <v>SUCCESS</v>
      </c>
      <c r="E2412" s="1" t="str">
        <f>_xlfn.XLOOKUP(A2412,Processed_data!A:A,Processed_data!G:G)</f>
        <v>SUCCESS</v>
      </c>
      <c r="F2412" s="1">
        <f>COUNTIF(bank_processed_transactions[transaction_id],A2412)</f>
        <v>1</v>
      </c>
      <c r="G2412" s="1" t="str">
        <f t="shared" si="370"/>
        <v>found</v>
      </c>
      <c r="H2412" s="1" t="str">
        <f t="shared" si="371"/>
        <v>Not Duplicate</v>
      </c>
      <c r="I2412" s="1" t="str">
        <f t="shared" si="372"/>
        <v>match</v>
      </c>
      <c r="J2412" s="1" t="str">
        <f t="shared" si="373"/>
        <v>match</v>
      </c>
      <c r="K2412" s="1">
        <f t="shared" si="374"/>
        <v>0</v>
      </c>
      <c r="L2412" s="2">
        <f>IF(F2412=0,"not processed",_xlfn.MINIFS(Processed_data!H:H,Processed_data!A:A,A2412))</f>
        <v>46099</v>
      </c>
      <c r="M2412" s="1">
        <f>IF(F2412=0,"not processed",ABS(bank_source_transactions__1[[#This Row],[transaction_date]]-Reconciliation!L2412))</f>
        <v>3</v>
      </c>
      <c r="N2412" s="1" t="str" cm="1">
        <f t="array" ref="N2412">_xlfn.IFS(M2412="not Processed", "Not Processed",M2412&gt;2,"SLA Breached",M2412&lt;=2,"Within SLA")</f>
        <v>SLA Breached</v>
      </c>
      <c r="O2412" s="1" t="str">
        <f>_xlfn.XLOOKUP(A2412,Source_data!A:A,Source_data!D:D)</f>
        <v>ATM</v>
      </c>
      <c r="P2412" s="1">
        <f t="shared" si="375"/>
        <v>0</v>
      </c>
      <c r="Q2412" s="1">
        <f t="shared" si="376"/>
        <v>0</v>
      </c>
      <c r="R2412" s="1">
        <f t="shared" si="377"/>
        <v>0</v>
      </c>
      <c r="S2412" s="1">
        <f t="shared" si="378"/>
        <v>0</v>
      </c>
      <c r="T2412" s="1">
        <f t="shared" si="379"/>
        <v>1</v>
      </c>
      <c r="U2412" s="1" t="str">
        <f>_xlfn.XLOOKUP(Table3[[#This Row],[Transaction ID]],Source_data!A:A,Source_data!E:E)</f>
        <v>Bengaluru</v>
      </c>
      <c r="V2412" s="1">
        <f>_xlfn.IFNA(_xlfn.XLOOKUP(A2412,bank_processed_transactions[transaction_id],bank_processed_transactions[processing_minutes]),"")</f>
        <v>12.6</v>
      </c>
      <c r="W2412" s="31">
        <f>_xlfn.XLOOKUP(A2412,Source_data!A:A,Source_data!B:B)</f>
        <v>46096</v>
      </c>
    </row>
    <row r="2413" spans="1:23" x14ac:dyDescent="0.3">
      <c r="A2413" s="4" t="s">
        <v>870</v>
      </c>
      <c r="B2413" s="1">
        <f>_xlfn.XLOOKUP(A2413,bank_source_transactions__1[transaction_id],bank_source_transactions__1[amount_inr])</f>
        <v>2783.85</v>
      </c>
      <c r="C2413" s="1">
        <f>_xlfn.XLOOKUP(A2413,Processed_data!A:A,Processed_data!F:F)</f>
        <v>2783.85</v>
      </c>
      <c r="D2413" s="1" t="str">
        <f>_xlfn.XLOOKUP(A2413,bank_source_transactions__1[transaction_id],bank_source_transactions__1[transaction_status])</f>
        <v>REVERSED</v>
      </c>
      <c r="E2413" s="1" t="str">
        <f>_xlfn.XLOOKUP(A2413,Processed_data!A:A,Processed_data!G:G)</f>
        <v>REVERSED</v>
      </c>
      <c r="F2413" s="1">
        <f>COUNTIF(bank_processed_transactions[transaction_id],A2413)</f>
        <v>1</v>
      </c>
      <c r="G2413" s="1" t="str">
        <f t="shared" si="370"/>
        <v>found</v>
      </c>
      <c r="H2413" s="1" t="str">
        <f t="shared" si="371"/>
        <v>Not Duplicate</v>
      </c>
      <c r="I2413" s="1" t="str">
        <f t="shared" si="372"/>
        <v>match</v>
      </c>
      <c r="J2413" s="1" t="str">
        <f t="shared" si="373"/>
        <v>match</v>
      </c>
      <c r="K2413" s="1">
        <f t="shared" si="374"/>
        <v>0</v>
      </c>
      <c r="L2413" s="2">
        <f>IF(F2413=0,"not processed",_xlfn.MINIFS(Processed_data!H:H,Processed_data!A:A,A2413))</f>
        <v>46063</v>
      </c>
      <c r="M2413" s="1">
        <f>IF(F2413=0,"not processed",ABS(bank_source_transactions__1[[#This Row],[transaction_date]]-Reconciliation!L2413))</f>
        <v>1</v>
      </c>
      <c r="N2413" s="1" t="str" cm="1">
        <f t="array" ref="N2413">_xlfn.IFS(M2413="not Processed", "Not Processed",M2413&gt;2,"SLA Breached",M2413&lt;=2,"Within SLA")</f>
        <v>Within SLA</v>
      </c>
      <c r="O2413" s="1" t="str">
        <f>_xlfn.XLOOKUP(A2413,Source_data!A:A,Source_data!D:D)</f>
        <v>NEFT</v>
      </c>
      <c r="P2413" s="1">
        <f t="shared" si="375"/>
        <v>0</v>
      </c>
      <c r="Q2413" s="1">
        <f t="shared" si="376"/>
        <v>0</v>
      </c>
      <c r="R2413" s="1">
        <f t="shared" si="377"/>
        <v>0</v>
      </c>
      <c r="S2413" s="1">
        <f t="shared" si="378"/>
        <v>0</v>
      </c>
      <c r="T2413" s="1">
        <f t="shared" si="379"/>
        <v>0</v>
      </c>
      <c r="U2413" s="1" t="str">
        <f>_xlfn.XLOOKUP(Table3[[#This Row],[Transaction ID]],Source_data!A:A,Source_data!E:E)</f>
        <v>Hyderabad</v>
      </c>
      <c r="V2413" s="1">
        <f>_xlfn.IFNA(_xlfn.XLOOKUP(A2413,bank_processed_transactions[transaction_id],bank_processed_transactions[processing_minutes]),"")</f>
        <v>13.1</v>
      </c>
      <c r="W2413" s="31">
        <f>_xlfn.XLOOKUP(A2413,Source_data!A:A,Source_data!B:B)</f>
        <v>46062</v>
      </c>
    </row>
    <row r="2414" spans="1:23" x14ac:dyDescent="0.3">
      <c r="A2414" s="3" t="s">
        <v>1868</v>
      </c>
      <c r="B2414" s="1">
        <f>_xlfn.XLOOKUP(A2414,bank_source_transactions__1[transaction_id],bank_source_transactions__1[amount_inr])</f>
        <v>3594.96</v>
      </c>
      <c r="C2414" s="1">
        <f>_xlfn.XLOOKUP(A2414,Processed_data!A:A,Processed_data!F:F)</f>
        <v>3235.46</v>
      </c>
      <c r="D2414" s="1" t="str">
        <f>_xlfn.XLOOKUP(A2414,bank_source_transactions__1[transaction_id],bank_source_transactions__1[transaction_status])</f>
        <v>SUCCESS</v>
      </c>
      <c r="E2414" s="1" t="str">
        <f>_xlfn.XLOOKUP(A2414,Processed_data!A:A,Processed_data!G:G)</f>
        <v>SUCCESS</v>
      </c>
      <c r="F2414" s="1">
        <f>COUNTIF(bank_processed_transactions[transaction_id],A2414)</f>
        <v>1</v>
      </c>
      <c r="G2414" s="1" t="str">
        <f t="shared" si="370"/>
        <v>found</v>
      </c>
      <c r="H2414" s="1" t="str">
        <f t="shared" si="371"/>
        <v>Not Duplicate</v>
      </c>
      <c r="I2414" s="1" t="str">
        <f t="shared" si="372"/>
        <v>mismatch</v>
      </c>
      <c r="J2414" s="1" t="str">
        <f t="shared" si="373"/>
        <v>match</v>
      </c>
      <c r="K2414" s="1">
        <f t="shared" si="374"/>
        <v>359.5</v>
      </c>
      <c r="L2414" s="2">
        <f>IF(F2414=0,"not processed",_xlfn.MINIFS(Processed_data!H:H,Processed_data!A:A,A2414))</f>
        <v>46049</v>
      </c>
      <c r="M2414" s="1">
        <f>IF(F2414=0,"not processed",ABS(bank_source_transactions__1[[#This Row],[transaction_date]]-Reconciliation!L2414))</f>
        <v>0</v>
      </c>
      <c r="N2414" s="1" t="str" cm="1">
        <f t="array" ref="N2414">_xlfn.IFS(M2414="not Processed", "Not Processed",M2414&gt;2,"SLA Breached",M2414&lt;=2,"Within SLA")</f>
        <v>Within SLA</v>
      </c>
      <c r="O2414" s="1" t="str">
        <f>_xlfn.XLOOKUP(A2414,Source_data!A:A,Source_data!D:D)</f>
        <v>UPI</v>
      </c>
      <c r="P2414" s="1">
        <f t="shared" si="375"/>
        <v>0</v>
      </c>
      <c r="Q2414" s="1">
        <f t="shared" si="376"/>
        <v>0</v>
      </c>
      <c r="R2414" s="1">
        <f t="shared" si="377"/>
        <v>1</v>
      </c>
      <c r="S2414" s="1">
        <f t="shared" si="378"/>
        <v>0</v>
      </c>
      <c r="T2414" s="1">
        <f t="shared" si="379"/>
        <v>0</v>
      </c>
      <c r="U2414" s="1" t="str">
        <f>_xlfn.XLOOKUP(Table3[[#This Row],[Transaction ID]],Source_data!A:A,Source_data!E:E)</f>
        <v>Hyderabad</v>
      </c>
      <c r="V2414" s="1">
        <f>_xlfn.IFNA(_xlfn.XLOOKUP(A2414,bank_processed_transactions[transaction_id],bank_processed_transactions[processing_minutes]),"")</f>
        <v>86.2</v>
      </c>
      <c r="W2414" s="31">
        <f>_xlfn.XLOOKUP(A2414,Source_data!A:A,Source_data!B:B)</f>
        <v>46049</v>
      </c>
    </row>
    <row r="2415" spans="1:23" x14ac:dyDescent="0.3">
      <c r="A2415" s="4" t="s">
        <v>2047</v>
      </c>
      <c r="B2415" s="1">
        <f>_xlfn.XLOOKUP(A2415,bank_source_transactions__1[transaction_id],bank_source_transactions__1[amount_inr])</f>
        <v>4400.75</v>
      </c>
      <c r="C2415" s="1">
        <f>_xlfn.XLOOKUP(A2415,Processed_data!A:A,Processed_data!F:F)</f>
        <v>4400.75</v>
      </c>
      <c r="D2415" s="1" t="str">
        <f>_xlfn.XLOOKUP(A2415,bank_source_transactions__1[transaction_id],bank_source_transactions__1[transaction_status])</f>
        <v>SUCCESS</v>
      </c>
      <c r="E2415" s="1" t="str">
        <f>_xlfn.XLOOKUP(A2415,Processed_data!A:A,Processed_data!G:G)</f>
        <v>SUCCESS</v>
      </c>
      <c r="F2415" s="1">
        <f>COUNTIF(bank_processed_transactions[transaction_id],A2415)</f>
        <v>1</v>
      </c>
      <c r="G2415" s="1" t="str">
        <f t="shared" si="370"/>
        <v>found</v>
      </c>
      <c r="H2415" s="1" t="str">
        <f t="shared" si="371"/>
        <v>Not Duplicate</v>
      </c>
      <c r="I2415" s="1" t="str">
        <f t="shared" si="372"/>
        <v>match</v>
      </c>
      <c r="J2415" s="1" t="str">
        <f t="shared" si="373"/>
        <v>match</v>
      </c>
      <c r="K2415" s="1">
        <f t="shared" si="374"/>
        <v>0</v>
      </c>
      <c r="L2415" s="2">
        <f>IF(F2415=0,"not processed",_xlfn.MINIFS(Processed_data!H:H,Processed_data!A:A,A2415))</f>
        <v>46091</v>
      </c>
      <c r="M2415" s="1">
        <f>IF(F2415=0,"not processed",ABS(bank_source_transactions__1[[#This Row],[transaction_date]]-Reconciliation!L2415))</f>
        <v>2</v>
      </c>
      <c r="N2415" s="1" t="str" cm="1">
        <f t="array" ref="N2415">_xlfn.IFS(M2415="not Processed", "Not Processed",M2415&gt;2,"SLA Breached",M2415&lt;=2,"Within SLA")</f>
        <v>Within SLA</v>
      </c>
      <c r="O2415" s="1" t="str">
        <f>_xlfn.XLOOKUP(A2415,Source_data!A:A,Source_data!D:D)</f>
        <v>IMPS</v>
      </c>
      <c r="P2415" s="1">
        <f t="shared" si="375"/>
        <v>0</v>
      </c>
      <c r="Q2415" s="1">
        <f t="shared" si="376"/>
        <v>0</v>
      </c>
      <c r="R2415" s="1">
        <f t="shared" si="377"/>
        <v>0</v>
      </c>
      <c r="S2415" s="1">
        <f t="shared" si="378"/>
        <v>0</v>
      </c>
      <c r="T2415" s="1">
        <f t="shared" si="379"/>
        <v>0</v>
      </c>
      <c r="U2415" s="1" t="str">
        <f>_xlfn.XLOOKUP(Table3[[#This Row],[Transaction ID]],Source_data!A:A,Source_data!E:E)</f>
        <v>Hyderabad</v>
      </c>
      <c r="V2415" s="1">
        <f>_xlfn.IFNA(_xlfn.XLOOKUP(A2415,bank_processed_transactions[transaction_id],bank_processed_transactions[processing_minutes]),"")</f>
        <v>27.4</v>
      </c>
      <c r="W2415" s="31">
        <f>_xlfn.XLOOKUP(A2415,Source_data!A:A,Source_data!B:B)</f>
        <v>46089</v>
      </c>
    </row>
    <row r="2416" spans="1:23" x14ac:dyDescent="0.3">
      <c r="A2416" s="3" t="s">
        <v>1094</v>
      </c>
      <c r="B2416" s="1">
        <f>_xlfn.XLOOKUP(A2416,bank_source_transactions__1[transaction_id],bank_source_transactions__1[amount_inr])</f>
        <v>4082.64</v>
      </c>
      <c r="C2416" s="1">
        <f>_xlfn.XLOOKUP(A2416,Processed_data!A:A,Processed_data!F:F)</f>
        <v>4082.64</v>
      </c>
      <c r="D2416" s="1" t="str">
        <f>_xlfn.XLOOKUP(A2416,bank_source_transactions__1[transaction_id],bank_source_transactions__1[transaction_status])</f>
        <v>SUCCESS</v>
      </c>
      <c r="E2416" s="1" t="str">
        <f>_xlfn.XLOOKUP(A2416,Processed_data!A:A,Processed_data!G:G)</f>
        <v>SUCCESS</v>
      </c>
      <c r="F2416" s="1">
        <f>COUNTIF(bank_processed_transactions[transaction_id],A2416)</f>
        <v>1</v>
      </c>
      <c r="G2416" s="1" t="str">
        <f t="shared" si="370"/>
        <v>found</v>
      </c>
      <c r="H2416" s="1" t="str">
        <f t="shared" si="371"/>
        <v>Not Duplicate</v>
      </c>
      <c r="I2416" s="1" t="str">
        <f t="shared" si="372"/>
        <v>match</v>
      </c>
      <c r="J2416" s="1" t="str">
        <f t="shared" si="373"/>
        <v>match</v>
      </c>
      <c r="K2416" s="1">
        <f t="shared" si="374"/>
        <v>0</v>
      </c>
      <c r="L2416" s="2">
        <f>IF(F2416=0,"not processed",_xlfn.MINIFS(Processed_data!H:H,Processed_data!A:A,A2416))</f>
        <v>46105</v>
      </c>
      <c r="M2416" s="1">
        <f>IF(F2416=0,"not processed",ABS(bank_source_transactions__1[[#This Row],[transaction_date]]-Reconciliation!L2416))</f>
        <v>2</v>
      </c>
      <c r="N2416" s="1" t="str" cm="1">
        <f t="array" ref="N2416">_xlfn.IFS(M2416="not Processed", "Not Processed",M2416&gt;2,"SLA Breached",M2416&lt;=2,"Within SLA")</f>
        <v>Within SLA</v>
      </c>
      <c r="O2416" s="1" t="str">
        <f>_xlfn.XLOOKUP(A2416,Source_data!A:A,Source_data!D:D)</f>
        <v>CARD</v>
      </c>
      <c r="P2416" s="1">
        <f t="shared" si="375"/>
        <v>0</v>
      </c>
      <c r="Q2416" s="1">
        <f t="shared" si="376"/>
        <v>0</v>
      </c>
      <c r="R2416" s="1">
        <f t="shared" si="377"/>
        <v>0</v>
      </c>
      <c r="S2416" s="1">
        <f t="shared" si="378"/>
        <v>0</v>
      </c>
      <c r="T2416" s="1">
        <f t="shared" si="379"/>
        <v>0</v>
      </c>
      <c r="U2416" s="1" t="str">
        <f>_xlfn.XLOOKUP(Table3[[#This Row],[Transaction ID]],Source_data!A:A,Source_data!E:E)</f>
        <v>Pune</v>
      </c>
      <c r="V2416" s="1">
        <f>_xlfn.IFNA(_xlfn.XLOOKUP(A2416,bank_processed_transactions[transaction_id],bank_processed_transactions[processing_minutes]),"")</f>
        <v>25.7</v>
      </c>
      <c r="W2416" s="31">
        <f>_xlfn.XLOOKUP(A2416,Source_data!A:A,Source_data!B:B)</f>
        <v>46103</v>
      </c>
    </row>
    <row r="2417" spans="1:23" x14ac:dyDescent="0.3">
      <c r="A2417" s="4" t="s">
        <v>1234</v>
      </c>
      <c r="B2417" s="1">
        <f>_xlfn.XLOOKUP(A2417,bank_source_transactions__1[transaction_id],bank_source_transactions__1[amount_inr])</f>
        <v>1205.47</v>
      </c>
      <c r="C2417" s="1">
        <f>_xlfn.XLOOKUP(A2417,Processed_data!A:A,Processed_data!F:F)</f>
        <v>1205.47</v>
      </c>
      <c r="D2417" s="1" t="str">
        <f>_xlfn.XLOOKUP(A2417,bank_source_transactions__1[transaction_id],bank_source_transactions__1[transaction_status])</f>
        <v>SUCCESS</v>
      </c>
      <c r="E2417" s="1" t="str">
        <f>_xlfn.XLOOKUP(A2417,Processed_data!A:A,Processed_data!G:G)</f>
        <v>SUCCESS</v>
      </c>
      <c r="F2417" s="1">
        <f>COUNTIF(bank_processed_transactions[transaction_id],A2417)</f>
        <v>1</v>
      </c>
      <c r="G2417" s="1" t="str">
        <f t="shared" si="370"/>
        <v>found</v>
      </c>
      <c r="H2417" s="1" t="str">
        <f t="shared" si="371"/>
        <v>Not Duplicate</v>
      </c>
      <c r="I2417" s="1" t="str">
        <f t="shared" si="372"/>
        <v>match</v>
      </c>
      <c r="J2417" s="1" t="str">
        <f t="shared" si="373"/>
        <v>match</v>
      </c>
      <c r="K2417" s="1">
        <f t="shared" si="374"/>
        <v>0</v>
      </c>
      <c r="L2417" s="2">
        <f>IF(F2417=0,"not processed",_xlfn.MINIFS(Processed_data!H:H,Processed_data!A:A,A2417))</f>
        <v>46065</v>
      </c>
      <c r="M2417" s="1">
        <f>IF(F2417=0,"not processed",ABS(bank_source_transactions__1[[#This Row],[transaction_date]]-Reconciliation!L2417))</f>
        <v>1</v>
      </c>
      <c r="N2417" s="1" t="str" cm="1">
        <f t="array" ref="N2417">_xlfn.IFS(M2417="not Processed", "Not Processed",M2417&gt;2,"SLA Breached",M2417&lt;=2,"Within SLA")</f>
        <v>Within SLA</v>
      </c>
      <c r="O2417" s="1" t="str">
        <f>_xlfn.XLOOKUP(A2417,Source_data!A:A,Source_data!D:D)</f>
        <v>NEFT</v>
      </c>
      <c r="P2417" s="1">
        <f t="shared" si="375"/>
        <v>0</v>
      </c>
      <c r="Q2417" s="1">
        <f t="shared" si="376"/>
        <v>0</v>
      </c>
      <c r="R2417" s="1">
        <f t="shared" si="377"/>
        <v>0</v>
      </c>
      <c r="S2417" s="1">
        <f t="shared" si="378"/>
        <v>0</v>
      </c>
      <c r="T2417" s="1">
        <f t="shared" si="379"/>
        <v>0</v>
      </c>
      <c r="U2417" s="1" t="str">
        <f>_xlfn.XLOOKUP(Table3[[#This Row],[Transaction ID]],Source_data!A:A,Source_data!E:E)</f>
        <v>Bengaluru</v>
      </c>
      <c r="V2417" s="1">
        <f>_xlfn.IFNA(_xlfn.XLOOKUP(A2417,bank_processed_transactions[transaction_id],bank_processed_transactions[processing_minutes]),"")</f>
        <v>22.9</v>
      </c>
      <c r="W2417" s="31">
        <f>_xlfn.XLOOKUP(A2417,Source_data!A:A,Source_data!B:B)</f>
        <v>46064</v>
      </c>
    </row>
    <row r="2418" spans="1:23" x14ac:dyDescent="0.3">
      <c r="A2418" s="3" t="s">
        <v>2625</v>
      </c>
      <c r="B2418" s="1">
        <f>_xlfn.XLOOKUP(A2418,bank_source_transactions__1[transaction_id],bank_source_transactions__1[amount_inr])</f>
        <v>5776.31</v>
      </c>
      <c r="C2418" s="1">
        <f>_xlfn.XLOOKUP(A2418,Processed_data!A:A,Processed_data!F:F)</f>
        <v>5776.31</v>
      </c>
      <c r="D2418" s="1" t="str">
        <f>_xlfn.XLOOKUP(A2418,bank_source_transactions__1[transaction_id],bank_source_transactions__1[transaction_status])</f>
        <v>SUCCESS</v>
      </c>
      <c r="E2418" s="1" t="str">
        <f>_xlfn.XLOOKUP(A2418,Processed_data!A:A,Processed_data!G:G)</f>
        <v>SUCCESS</v>
      </c>
      <c r="F2418" s="1">
        <f>COUNTIF(bank_processed_transactions[transaction_id],A2418)</f>
        <v>1</v>
      </c>
      <c r="G2418" s="1" t="str">
        <f t="shared" si="370"/>
        <v>found</v>
      </c>
      <c r="H2418" s="1" t="str">
        <f t="shared" si="371"/>
        <v>Not Duplicate</v>
      </c>
      <c r="I2418" s="1" t="str">
        <f t="shared" si="372"/>
        <v>match</v>
      </c>
      <c r="J2418" s="1" t="str">
        <f t="shared" si="373"/>
        <v>match</v>
      </c>
      <c r="K2418" s="1">
        <f t="shared" si="374"/>
        <v>0</v>
      </c>
      <c r="L2418" s="2">
        <f>IF(F2418=0,"not processed",_xlfn.MINIFS(Processed_data!H:H,Processed_data!A:A,A2418))</f>
        <v>46082</v>
      </c>
      <c r="M2418" s="1">
        <f>IF(F2418=0,"not processed",ABS(bank_source_transactions__1[[#This Row],[transaction_date]]-Reconciliation!L2418))</f>
        <v>2</v>
      </c>
      <c r="N2418" s="1" t="str" cm="1">
        <f t="array" ref="N2418">_xlfn.IFS(M2418="not Processed", "Not Processed",M2418&gt;2,"SLA Breached",M2418&lt;=2,"Within SLA")</f>
        <v>Within SLA</v>
      </c>
      <c r="O2418" s="1" t="str">
        <f>_xlfn.XLOOKUP(A2418,Source_data!A:A,Source_data!D:D)</f>
        <v>UPI</v>
      </c>
      <c r="P2418" s="1">
        <f t="shared" si="375"/>
        <v>0</v>
      </c>
      <c r="Q2418" s="1">
        <f t="shared" si="376"/>
        <v>0</v>
      </c>
      <c r="R2418" s="1">
        <f t="shared" si="377"/>
        <v>0</v>
      </c>
      <c r="S2418" s="1">
        <f t="shared" si="378"/>
        <v>0</v>
      </c>
      <c r="T2418" s="1">
        <f t="shared" si="379"/>
        <v>0</v>
      </c>
      <c r="U2418" s="1" t="str">
        <f>_xlfn.XLOOKUP(Table3[[#This Row],[Transaction ID]],Source_data!A:A,Source_data!E:E)</f>
        <v>Hyderabad</v>
      </c>
      <c r="V2418" s="1">
        <f>_xlfn.IFNA(_xlfn.XLOOKUP(A2418,bank_processed_transactions[transaction_id],bank_processed_transactions[processing_minutes]),"")</f>
        <v>31.3</v>
      </c>
      <c r="W2418" s="31">
        <f>_xlfn.XLOOKUP(A2418,Source_data!A:A,Source_data!B:B)</f>
        <v>46080</v>
      </c>
    </row>
    <row r="2419" spans="1:23" x14ac:dyDescent="0.3">
      <c r="A2419" s="4" t="s">
        <v>4616</v>
      </c>
      <c r="B2419" s="1">
        <f>_xlfn.XLOOKUP(A2419,bank_source_transactions__1[transaction_id],bank_source_transactions__1[amount_inr])</f>
        <v>2529.98</v>
      </c>
      <c r="C2419" s="1">
        <f>_xlfn.XLOOKUP(A2419,Processed_data!A:A,Processed_data!F:F)</f>
        <v>2529.98</v>
      </c>
      <c r="D2419" s="1" t="str">
        <f>_xlfn.XLOOKUP(A2419,bank_source_transactions__1[transaction_id],bank_source_transactions__1[transaction_status])</f>
        <v>SUCCESS</v>
      </c>
      <c r="E2419" s="1" t="str">
        <f>_xlfn.XLOOKUP(A2419,Processed_data!A:A,Processed_data!G:G)</f>
        <v>SUCCESS</v>
      </c>
      <c r="F2419" s="1">
        <f>COUNTIF(bank_processed_transactions[transaction_id],A2419)</f>
        <v>1</v>
      </c>
      <c r="G2419" s="1" t="str">
        <f t="shared" si="370"/>
        <v>found</v>
      </c>
      <c r="H2419" s="1" t="str">
        <f t="shared" si="371"/>
        <v>Not Duplicate</v>
      </c>
      <c r="I2419" s="1" t="str">
        <f t="shared" si="372"/>
        <v>match</v>
      </c>
      <c r="J2419" s="1" t="str">
        <f t="shared" si="373"/>
        <v>match</v>
      </c>
      <c r="K2419" s="1">
        <f t="shared" si="374"/>
        <v>0</v>
      </c>
      <c r="L2419" s="2">
        <f>IF(F2419=0,"not processed",_xlfn.MINIFS(Processed_data!H:H,Processed_data!A:A,A2419))</f>
        <v>46084</v>
      </c>
      <c r="M2419" s="1">
        <f>IF(F2419=0,"not processed",ABS(bank_source_transactions__1[[#This Row],[transaction_date]]-Reconciliation!L2419))</f>
        <v>2</v>
      </c>
      <c r="N2419" s="1" t="str" cm="1">
        <f t="array" ref="N2419">_xlfn.IFS(M2419="not Processed", "Not Processed",M2419&gt;2,"SLA Breached",M2419&lt;=2,"Within SLA")</f>
        <v>Within SLA</v>
      </c>
      <c r="O2419" s="1" t="str">
        <f>_xlfn.XLOOKUP(A2419,Source_data!A:A,Source_data!D:D)</f>
        <v>UPI</v>
      </c>
      <c r="P2419" s="1">
        <f t="shared" si="375"/>
        <v>0</v>
      </c>
      <c r="Q2419" s="1">
        <f t="shared" si="376"/>
        <v>0</v>
      </c>
      <c r="R2419" s="1">
        <f t="shared" si="377"/>
        <v>0</v>
      </c>
      <c r="S2419" s="1">
        <f t="shared" si="378"/>
        <v>0</v>
      </c>
      <c r="T2419" s="1">
        <f t="shared" si="379"/>
        <v>0</v>
      </c>
      <c r="U2419" s="1" t="str">
        <f>_xlfn.XLOOKUP(Table3[[#This Row],[Transaction ID]],Source_data!A:A,Source_data!E:E)</f>
        <v>Mumbai</v>
      </c>
      <c r="V2419" s="1">
        <f>_xlfn.IFNA(_xlfn.XLOOKUP(A2419,bank_processed_transactions[transaction_id],bank_processed_transactions[processing_minutes]),"")</f>
        <v>129.69999999999999</v>
      </c>
      <c r="W2419" s="31">
        <f>_xlfn.XLOOKUP(A2419,Source_data!A:A,Source_data!B:B)</f>
        <v>46082</v>
      </c>
    </row>
    <row r="2420" spans="1:23" x14ac:dyDescent="0.3">
      <c r="A2420" s="3" t="s">
        <v>3365</v>
      </c>
      <c r="B2420" s="1">
        <f>_xlfn.XLOOKUP(A2420,bank_source_transactions__1[transaction_id],bank_source_transactions__1[amount_inr])</f>
        <v>4608.6499999999996</v>
      </c>
      <c r="C2420" s="1">
        <f>_xlfn.XLOOKUP(A2420,Processed_data!A:A,Processed_data!F:F)</f>
        <v>4608.6499999999996</v>
      </c>
      <c r="D2420" s="1" t="str">
        <f>_xlfn.XLOOKUP(A2420,bank_source_transactions__1[transaction_id],bank_source_transactions__1[transaction_status])</f>
        <v>SUCCESS</v>
      </c>
      <c r="E2420" s="1" t="str">
        <f>_xlfn.XLOOKUP(A2420,Processed_data!A:A,Processed_data!G:G)</f>
        <v>SUCCESS</v>
      </c>
      <c r="F2420" s="1">
        <f>COUNTIF(bank_processed_transactions[transaction_id],A2420)</f>
        <v>1</v>
      </c>
      <c r="G2420" s="1" t="str">
        <f t="shared" si="370"/>
        <v>found</v>
      </c>
      <c r="H2420" s="1" t="str">
        <f t="shared" si="371"/>
        <v>Not Duplicate</v>
      </c>
      <c r="I2420" s="1" t="str">
        <f t="shared" si="372"/>
        <v>match</v>
      </c>
      <c r="J2420" s="1" t="str">
        <f t="shared" si="373"/>
        <v>match</v>
      </c>
      <c r="K2420" s="1">
        <f t="shared" si="374"/>
        <v>0</v>
      </c>
      <c r="L2420" s="2">
        <f>IF(F2420=0,"not processed",_xlfn.MINIFS(Processed_data!H:H,Processed_data!A:A,A2420))</f>
        <v>46104</v>
      </c>
      <c r="M2420" s="1">
        <f>IF(F2420=0,"not processed",ABS(bank_source_transactions__1[[#This Row],[transaction_date]]-Reconciliation!L2420))</f>
        <v>3</v>
      </c>
      <c r="N2420" s="1" t="str" cm="1">
        <f t="array" ref="N2420">_xlfn.IFS(M2420="not Processed", "Not Processed",M2420&gt;2,"SLA Breached",M2420&lt;=2,"Within SLA")</f>
        <v>SLA Breached</v>
      </c>
      <c r="O2420" s="1" t="str">
        <f>_xlfn.XLOOKUP(A2420,Source_data!A:A,Source_data!D:D)</f>
        <v>ATM</v>
      </c>
      <c r="P2420" s="1">
        <f t="shared" si="375"/>
        <v>0</v>
      </c>
      <c r="Q2420" s="1">
        <f t="shared" si="376"/>
        <v>0</v>
      </c>
      <c r="R2420" s="1">
        <f t="shared" si="377"/>
        <v>0</v>
      </c>
      <c r="S2420" s="1">
        <f t="shared" si="378"/>
        <v>0</v>
      </c>
      <c r="T2420" s="1">
        <f t="shared" si="379"/>
        <v>1</v>
      </c>
      <c r="U2420" s="1" t="str">
        <f>_xlfn.XLOOKUP(Table3[[#This Row],[Transaction ID]],Source_data!A:A,Source_data!E:E)</f>
        <v>Hyderabad</v>
      </c>
      <c r="V2420" s="1">
        <f>_xlfn.IFNA(_xlfn.XLOOKUP(A2420,bank_processed_transactions[transaction_id],bank_processed_transactions[processing_minutes]),"")</f>
        <v>87.7</v>
      </c>
      <c r="W2420" s="31">
        <f>_xlfn.XLOOKUP(A2420,Source_data!A:A,Source_data!B:B)</f>
        <v>46101</v>
      </c>
    </row>
    <row r="2421" spans="1:23" x14ac:dyDescent="0.3">
      <c r="A2421" s="4" t="s">
        <v>4855</v>
      </c>
      <c r="B2421" s="1">
        <f>_xlfn.XLOOKUP(A2421,bank_source_transactions__1[transaction_id],bank_source_transactions__1[amount_inr])</f>
        <v>1879.08</v>
      </c>
      <c r="C2421" s="1">
        <f>_xlfn.XLOOKUP(A2421,Processed_data!A:A,Processed_data!F:F)</f>
        <v>1879.08</v>
      </c>
      <c r="D2421" s="1" t="str">
        <f>_xlfn.XLOOKUP(A2421,bank_source_transactions__1[transaction_id],bank_source_transactions__1[transaction_status])</f>
        <v>SUCCESS</v>
      </c>
      <c r="E2421" s="1" t="str">
        <f>_xlfn.XLOOKUP(A2421,Processed_data!A:A,Processed_data!G:G)</f>
        <v>SUCCESS</v>
      </c>
      <c r="F2421" s="1">
        <f>COUNTIF(bank_processed_transactions[transaction_id],A2421)</f>
        <v>1</v>
      </c>
      <c r="G2421" s="1" t="str">
        <f t="shared" si="370"/>
        <v>found</v>
      </c>
      <c r="H2421" s="1" t="str">
        <f t="shared" si="371"/>
        <v>Not Duplicate</v>
      </c>
      <c r="I2421" s="1" t="str">
        <f t="shared" si="372"/>
        <v>match</v>
      </c>
      <c r="J2421" s="1" t="str">
        <f t="shared" si="373"/>
        <v>match</v>
      </c>
      <c r="K2421" s="1">
        <f t="shared" si="374"/>
        <v>0</v>
      </c>
      <c r="L2421" s="2">
        <f>IF(F2421=0,"not processed",_xlfn.MINIFS(Processed_data!H:H,Processed_data!A:A,A2421))</f>
        <v>46104</v>
      </c>
      <c r="M2421" s="1">
        <f>IF(F2421=0,"not processed",ABS(bank_source_transactions__1[[#This Row],[transaction_date]]-Reconciliation!L2421))</f>
        <v>2</v>
      </c>
      <c r="N2421" s="1" t="str" cm="1">
        <f t="array" ref="N2421">_xlfn.IFS(M2421="not Processed", "Not Processed",M2421&gt;2,"SLA Breached",M2421&lt;=2,"Within SLA")</f>
        <v>Within SLA</v>
      </c>
      <c r="O2421" s="1" t="str">
        <f>_xlfn.XLOOKUP(A2421,Source_data!A:A,Source_data!D:D)</f>
        <v>NEFT</v>
      </c>
      <c r="P2421" s="1">
        <f t="shared" si="375"/>
        <v>0</v>
      </c>
      <c r="Q2421" s="1">
        <f t="shared" si="376"/>
        <v>0</v>
      </c>
      <c r="R2421" s="1">
        <f t="shared" si="377"/>
        <v>0</v>
      </c>
      <c r="S2421" s="1">
        <f t="shared" si="378"/>
        <v>0</v>
      </c>
      <c r="T2421" s="1">
        <f t="shared" si="379"/>
        <v>0</v>
      </c>
      <c r="U2421" s="1" t="str">
        <f>_xlfn.XLOOKUP(Table3[[#This Row],[Transaction ID]],Source_data!A:A,Source_data!E:E)</f>
        <v>Hyderabad</v>
      </c>
      <c r="V2421" s="1">
        <f>_xlfn.IFNA(_xlfn.XLOOKUP(A2421,bank_processed_transactions[transaction_id],bank_processed_transactions[processing_minutes]),"")</f>
        <v>18.100000000000001</v>
      </c>
      <c r="W2421" s="31">
        <f>_xlfn.XLOOKUP(A2421,Source_data!A:A,Source_data!B:B)</f>
        <v>46102</v>
      </c>
    </row>
    <row r="2422" spans="1:23" x14ac:dyDescent="0.3">
      <c r="A2422" s="3" t="s">
        <v>469</v>
      </c>
      <c r="B2422" s="1">
        <f>_xlfn.XLOOKUP(A2422,bank_source_transactions__1[transaction_id],bank_source_transactions__1[amount_inr])</f>
        <v>1490.16</v>
      </c>
      <c r="C2422" s="1">
        <f>_xlfn.XLOOKUP(A2422,Processed_data!A:A,Processed_data!F:F)</f>
        <v>1490.16</v>
      </c>
      <c r="D2422" s="1" t="str">
        <f>_xlfn.XLOOKUP(A2422,bank_source_transactions__1[transaction_id],bank_source_transactions__1[transaction_status])</f>
        <v>SUCCESS</v>
      </c>
      <c r="E2422" s="1" t="str">
        <f>_xlfn.XLOOKUP(A2422,Processed_data!A:A,Processed_data!G:G)</f>
        <v>SUCCESS</v>
      </c>
      <c r="F2422" s="1">
        <f>COUNTIF(bank_processed_transactions[transaction_id],A2422)</f>
        <v>1</v>
      </c>
      <c r="G2422" s="1" t="str">
        <f t="shared" si="370"/>
        <v>found</v>
      </c>
      <c r="H2422" s="1" t="str">
        <f t="shared" si="371"/>
        <v>Not Duplicate</v>
      </c>
      <c r="I2422" s="1" t="str">
        <f t="shared" si="372"/>
        <v>match</v>
      </c>
      <c r="J2422" s="1" t="str">
        <f t="shared" si="373"/>
        <v>match</v>
      </c>
      <c r="K2422" s="1">
        <f t="shared" si="374"/>
        <v>0</v>
      </c>
      <c r="L2422" s="2">
        <f>IF(F2422=0,"not processed",_xlfn.MINIFS(Processed_data!H:H,Processed_data!A:A,A2422))</f>
        <v>46054</v>
      </c>
      <c r="M2422" s="1">
        <f>IF(F2422=0,"not processed",ABS(bank_source_transactions__1[[#This Row],[transaction_date]]-Reconciliation!L2422))</f>
        <v>3</v>
      </c>
      <c r="N2422" s="1" t="str" cm="1">
        <f t="array" ref="N2422">_xlfn.IFS(M2422="not Processed", "Not Processed",M2422&gt;2,"SLA Breached",M2422&lt;=2,"Within SLA")</f>
        <v>SLA Breached</v>
      </c>
      <c r="O2422" s="1" t="str">
        <f>_xlfn.XLOOKUP(A2422,Source_data!A:A,Source_data!D:D)</f>
        <v>NEFT</v>
      </c>
      <c r="P2422" s="1">
        <f t="shared" si="375"/>
        <v>0</v>
      </c>
      <c r="Q2422" s="1">
        <f t="shared" si="376"/>
        <v>0</v>
      </c>
      <c r="R2422" s="1">
        <f t="shared" si="377"/>
        <v>0</v>
      </c>
      <c r="S2422" s="1">
        <f t="shared" si="378"/>
        <v>0</v>
      </c>
      <c r="T2422" s="1">
        <f t="shared" si="379"/>
        <v>1</v>
      </c>
      <c r="U2422" s="1" t="str">
        <f>_xlfn.XLOOKUP(Table3[[#This Row],[Transaction ID]],Source_data!A:A,Source_data!E:E)</f>
        <v>Mumbai</v>
      </c>
      <c r="V2422" s="1">
        <f>_xlfn.IFNA(_xlfn.XLOOKUP(A2422,bank_processed_transactions[transaction_id],bank_processed_transactions[processing_minutes]),"")</f>
        <v>23.9</v>
      </c>
      <c r="W2422" s="31">
        <f>_xlfn.XLOOKUP(A2422,Source_data!A:A,Source_data!B:B)</f>
        <v>46051</v>
      </c>
    </row>
    <row r="2423" spans="1:23" x14ac:dyDescent="0.3">
      <c r="A2423" s="4" t="s">
        <v>2111</v>
      </c>
      <c r="B2423" s="1">
        <f>_xlfn.XLOOKUP(A2423,bank_source_transactions__1[transaction_id],bank_source_transactions__1[amount_inr])</f>
        <v>5693.71</v>
      </c>
      <c r="C2423" s="1">
        <f>_xlfn.XLOOKUP(A2423,Processed_data!A:A,Processed_data!F:F)</f>
        <v>5693.71</v>
      </c>
      <c r="D2423" s="1" t="str">
        <f>_xlfn.XLOOKUP(A2423,bank_source_transactions__1[transaction_id],bank_source_transactions__1[transaction_status])</f>
        <v>SUCCESS</v>
      </c>
      <c r="E2423" s="1" t="str">
        <f>_xlfn.XLOOKUP(A2423,Processed_data!A:A,Processed_data!G:G)</f>
        <v>SUCCESS</v>
      </c>
      <c r="F2423" s="1">
        <f>COUNTIF(bank_processed_transactions[transaction_id],A2423)</f>
        <v>1</v>
      </c>
      <c r="G2423" s="1" t="str">
        <f t="shared" si="370"/>
        <v>found</v>
      </c>
      <c r="H2423" s="1" t="str">
        <f t="shared" si="371"/>
        <v>Not Duplicate</v>
      </c>
      <c r="I2423" s="1" t="str">
        <f t="shared" si="372"/>
        <v>match</v>
      </c>
      <c r="J2423" s="1" t="str">
        <f t="shared" si="373"/>
        <v>match</v>
      </c>
      <c r="K2423" s="1">
        <f t="shared" si="374"/>
        <v>0</v>
      </c>
      <c r="L2423" s="2">
        <f>IF(F2423=0,"not processed",_xlfn.MINIFS(Processed_data!H:H,Processed_data!A:A,A2423))</f>
        <v>46052</v>
      </c>
      <c r="M2423" s="1">
        <f>IF(F2423=0,"not processed",ABS(bank_source_transactions__1[[#This Row],[transaction_date]]-Reconciliation!L2423))</f>
        <v>2</v>
      </c>
      <c r="N2423" s="1" t="str" cm="1">
        <f t="array" ref="N2423">_xlfn.IFS(M2423="not Processed", "Not Processed",M2423&gt;2,"SLA Breached",M2423&lt;=2,"Within SLA")</f>
        <v>Within SLA</v>
      </c>
      <c r="O2423" s="1" t="str">
        <f>_xlfn.XLOOKUP(A2423,Source_data!A:A,Source_data!D:D)</f>
        <v>NEFT</v>
      </c>
      <c r="P2423" s="1">
        <f t="shared" si="375"/>
        <v>0</v>
      </c>
      <c r="Q2423" s="1">
        <f t="shared" si="376"/>
        <v>0</v>
      </c>
      <c r="R2423" s="1">
        <f t="shared" si="377"/>
        <v>0</v>
      </c>
      <c r="S2423" s="1">
        <f t="shared" si="378"/>
        <v>0</v>
      </c>
      <c r="T2423" s="1">
        <f t="shared" si="379"/>
        <v>0</v>
      </c>
      <c r="U2423" s="1" t="str">
        <f>_xlfn.XLOOKUP(Table3[[#This Row],[Transaction ID]],Source_data!A:A,Source_data!E:E)</f>
        <v>Mumbai</v>
      </c>
      <c r="V2423" s="1">
        <f>_xlfn.IFNA(_xlfn.XLOOKUP(A2423,bank_processed_transactions[transaction_id],bank_processed_transactions[processing_minutes]),"")</f>
        <v>22.1</v>
      </c>
      <c r="W2423" s="31">
        <f>_xlfn.XLOOKUP(A2423,Source_data!A:A,Source_data!B:B)</f>
        <v>46050</v>
      </c>
    </row>
    <row r="2424" spans="1:23" x14ac:dyDescent="0.3">
      <c r="A2424" s="3" t="s">
        <v>2523</v>
      </c>
      <c r="B2424" s="1">
        <f>_xlfn.XLOOKUP(A2424,bank_source_transactions__1[transaction_id],bank_source_transactions__1[amount_inr])</f>
        <v>1962.84</v>
      </c>
      <c r="C2424" s="1">
        <f>_xlfn.XLOOKUP(A2424,Processed_data!A:A,Processed_data!F:F)</f>
        <v>1962.84</v>
      </c>
      <c r="D2424" s="1" t="str">
        <f>_xlfn.XLOOKUP(A2424,bank_source_transactions__1[transaction_id],bank_source_transactions__1[transaction_status])</f>
        <v>FAILED</v>
      </c>
      <c r="E2424" s="1" t="str">
        <f>_xlfn.XLOOKUP(A2424,Processed_data!A:A,Processed_data!G:G)</f>
        <v>FAILED</v>
      </c>
      <c r="F2424" s="1">
        <f>COUNTIF(bank_processed_transactions[transaction_id],A2424)</f>
        <v>1</v>
      </c>
      <c r="G2424" s="1" t="str">
        <f t="shared" si="370"/>
        <v>found</v>
      </c>
      <c r="H2424" s="1" t="str">
        <f t="shared" si="371"/>
        <v>Not Duplicate</v>
      </c>
      <c r="I2424" s="1" t="str">
        <f t="shared" si="372"/>
        <v>match</v>
      </c>
      <c r="J2424" s="1" t="str">
        <f t="shared" si="373"/>
        <v>match</v>
      </c>
      <c r="K2424" s="1">
        <f t="shared" si="374"/>
        <v>0</v>
      </c>
      <c r="L2424" s="2">
        <f>IF(F2424=0,"not processed",_xlfn.MINIFS(Processed_data!H:H,Processed_data!A:A,A2424))</f>
        <v>46056</v>
      </c>
      <c r="M2424" s="1">
        <f>IF(F2424=0,"not processed",ABS(bank_source_transactions__1[[#This Row],[transaction_date]]-Reconciliation!L2424))</f>
        <v>1</v>
      </c>
      <c r="N2424" s="1" t="str" cm="1">
        <f t="array" ref="N2424">_xlfn.IFS(M2424="not Processed", "Not Processed",M2424&gt;2,"SLA Breached",M2424&lt;=2,"Within SLA")</f>
        <v>Within SLA</v>
      </c>
      <c r="O2424" s="1" t="str">
        <f>_xlfn.XLOOKUP(A2424,Source_data!A:A,Source_data!D:D)</f>
        <v>NEFT</v>
      </c>
      <c r="P2424" s="1">
        <f t="shared" si="375"/>
        <v>0</v>
      </c>
      <c r="Q2424" s="1">
        <f t="shared" si="376"/>
        <v>0</v>
      </c>
      <c r="R2424" s="1">
        <f t="shared" si="377"/>
        <v>0</v>
      </c>
      <c r="S2424" s="1">
        <f t="shared" si="378"/>
        <v>0</v>
      </c>
      <c r="T2424" s="1">
        <f t="shared" si="379"/>
        <v>0</v>
      </c>
      <c r="U2424" s="1" t="str">
        <f>_xlfn.XLOOKUP(Table3[[#This Row],[Transaction ID]],Source_data!A:A,Source_data!E:E)</f>
        <v>Hyderabad</v>
      </c>
      <c r="V2424" s="1">
        <f>_xlfn.IFNA(_xlfn.XLOOKUP(A2424,bank_processed_transactions[transaction_id],bank_processed_transactions[processing_minutes]),"")</f>
        <v>31.6</v>
      </c>
      <c r="W2424" s="31">
        <f>_xlfn.XLOOKUP(A2424,Source_data!A:A,Source_data!B:B)</f>
        <v>46055</v>
      </c>
    </row>
    <row r="2425" spans="1:23" x14ac:dyDescent="0.3">
      <c r="A2425" s="4" t="s">
        <v>3723</v>
      </c>
      <c r="B2425" s="1">
        <f>_xlfn.XLOOKUP(A2425,bank_source_transactions__1[transaction_id],bank_source_transactions__1[amount_inr])</f>
        <v>37035.49</v>
      </c>
      <c r="C2425" s="1">
        <f>_xlfn.XLOOKUP(A2425,Processed_data!A:A,Processed_data!F:F)</f>
        <v>37035.49</v>
      </c>
      <c r="D2425" s="1" t="str">
        <f>_xlfn.XLOOKUP(A2425,bank_source_transactions__1[transaction_id],bank_source_transactions__1[transaction_status])</f>
        <v>SUCCESS</v>
      </c>
      <c r="E2425" s="1" t="str">
        <f>_xlfn.XLOOKUP(A2425,Processed_data!A:A,Processed_data!G:G)</f>
        <v>SUCCESS</v>
      </c>
      <c r="F2425" s="1">
        <f>COUNTIF(bank_processed_transactions[transaction_id],A2425)</f>
        <v>1</v>
      </c>
      <c r="G2425" s="1" t="str">
        <f t="shared" si="370"/>
        <v>found</v>
      </c>
      <c r="H2425" s="1" t="str">
        <f t="shared" si="371"/>
        <v>Not Duplicate</v>
      </c>
      <c r="I2425" s="1" t="str">
        <f t="shared" si="372"/>
        <v>match</v>
      </c>
      <c r="J2425" s="1" t="str">
        <f t="shared" si="373"/>
        <v>match</v>
      </c>
      <c r="K2425" s="1">
        <f t="shared" si="374"/>
        <v>0</v>
      </c>
      <c r="L2425" s="2">
        <f>IF(F2425=0,"not processed",_xlfn.MINIFS(Processed_data!H:H,Processed_data!A:A,A2425))</f>
        <v>46050</v>
      </c>
      <c r="M2425" s="1">
        <f>IF(F2425=0,"not processed",ABS(bank_source_transactions__1[[#This Row],[transaction_date]]-Reconciliation!L2425))</f>
        <v>2</v>
      </c>
      <c r="N2425" s="1" t="str" cm="1">
        <f t="array" ref="N2425">_xlfn.IFS(M2425="not Processed", "Not Processed",M2425&gt;2,"SLA Breached",M2425&lt;=2,"Within SLA")</f>
        <v>Within SLA</v>
      </c>
      <c r="O2425" s="1" t="str">
        <f>_xlfn.XLOOKUP(A2425,Source_data!A:A,Source_data!D:D)</f>
        <v>CARD</v>
      </c>
      <c r="P2425" s="1">
        <f t="shared" si="375"/>
        <v>0</v>
      </c>
      <c r="Q2425" s="1">
        <f t="shared" si="376"/>
        <v>0</v>
      </c>
      <c r="R2425" s="1">
        <f t="shared" si="377"/>
        <v>0</v>
      </c>
      <c r="S2425" s="1">
        <f t="shared" si="378"/>
        <v>0</v>
      </c>
      <c r="T2425" s="1">
        <f t="shared" si="379"/>
        <v>0</v>
      </c>
      <c r="U2425" s="1" t="str">
        <f>_xlfn.XLOOKUP(Table3[[#This Row],[Transaction ID]],Source_data!A:A,Source_data!E:E)</f>
        <v>Bengaluru</v>
      </c>
      <c r="V2425" s="1">
        <f>_xlfn.IFNA(_xlfn.XLOOKUP(A2425,bank_processed_transactions[transaction_id],bank_processed_transactions[processing_minutes]),"")</f>
        <v>8.6999999999999993</v>
      </c>
      <c r="W2425" s="31">
        <f>_xlfn.XLOOKUP(A2425,Source_data!A:A,Source_data!B:B)</f>
        <v>46048</v>
      </c>
    </row>
    <row r="2426" spans="1:23" x14ac:dyDescent="0.3">
      <c r="A2426" s="3" t="s">
        <v>2481</v>
      </c>
      <c r="B2426" s="1">
        <f>_xlfn.XLOOKUP(A2426,bank_source_transactions__1[transaction_id],bank_source_transactions__1[amount_inr])</f>
        <v>1999.34</v>
      </c>
      <c r="C2426" s="1">
        <f>_xlfn.XLOOKUP(A2426,Processed_data!A:A,Processed_data!F:F)</f>
        <v>1999.34</v>
      </c>
      <c r="D2426" s="1" t="str">
        <f>_xlfn.XLOOKUP(A2426,bank_source_transactions__1[transaction_id],bank_source_transactions__1[transaction_status])</f>
        <v>SUCCESS</v>
      </c>
      <c r="E2426" s="1" t="str">
        <f>_xlfn.XLOOKUP(A2426,Processed_data!A:A,Processed_data!G:G)</f>
        <v>SUCCESS</v>
      </c>
      <c r="F2426" s="1">
        <f>COUNTIF(bank_processed_transactions[transaction_id],A2426)</f>
        <v>1</v>
      </c>
      <c r="G2426" s="1" t="str">
        <f t="shared" si="370"/>
        <v>found</v>
      </c>
      <c r="H2426" s="1" t="str">
        <f t="shared" si="371"/>
        <v>Not Duplicate</v>
      </c>
      <c r="I2426" s="1" t="str">
        <f t="shared" si="372"/>
        <v>match</v>
      </c>
      <c r="J2426" s="1" t="str">
        <f t="shared" si="373"/>
        <v>match</v>
      </c>
      <c r="K2426" s="1">
        <f t="shared" si="374"/>
        <v>0</v>
      </c>
      <c r="L2426" s="2">
        <f>IF(F2426=0,"not processed",_xlfn.MINIFS(Processed_data!H:H,Processed_data!A:A,A2426))</f>
        <v>46096</v>
      </c>
      <c r="M2426" s="1">
        <f>IF(F2426=0,"not processed",ABS(bank_source_transactions__1[[#This Row],[transaction_date]]-Reconciliation!L2426))</f>
        <v>0</v>
      </c>
      <c r="N2426" s="1" t="str" cm="1">
        <f t="array" ref="N2426">_xlfn.IFS(M2426="not Processed", "Not Processed",M2426&gt;2,"SLA Breached",M2426&lt;=2,"Within SLA")</f>
        <v>Within SLA</v>
      </c>
      <c r="O2426" s="1" t="str">
        <f>_xlfn.XLOOKUP(A2426,Source_data!A:A,Source_data!D:D)</f>
        <v>NEFT</v>
      </c>
      <c r="P2426" s="1">
        <f t="shared" si="375"/>
        <v>0</v>
      </c>
      <c r="Q2426" s="1">
        <f t="shared" si="376"/>
        <v>0</v>
      </c>
      <c r="R2426" s="1">
        <f t="shared" si="377"/>
        <v>0</v>
      </c>
      <c r="S2426" s="1">
        <f t="shared" si="378"/>
        <v>0</v>
      </c>
      <c r="T2426" s="1">
        <f t="shared" si="379"/>
        <v>0</v>
      </c>
      <c r="U2426" s="1" t="str">
        <f>_xlfn.XLOOKUP(Table3[[#This Row],[Transaction ID]],Source_data!A:A,Source_data!E:E)</f>
        <v>Hyderabad</v>
      </c>
      <c r="V2426" s="1">
        <f>_xlfn.IFNA(_xlfn.XLOOKUP(A2426,bank_processed_transactions[transaction_id],bank_processed_transactions[processing_minutes]),"")</f>
        <v>36.1</v>
      </c>
      <c r="W2426" s="31">
        <f>_xlfn.XLOOKUP(A2426,Source_data!A:A,Source_data!B:B)</f>
        <v>46096</v>
      </c>
    </row>
    <row r="2427" spans="1:23" x14ac:dyDescent="0.3">
      <c r="A2427" s="4" t="s">
        <v>2946</v>
      </c>
      <c r="B2427" s="1">
        <f>_xlfn.XLOOKUP(A2427,bank_source_transactions__1[transaction_id],bank_source_transactions__1[amount_inr])</f>
        <v>2852.15</v>
      </c>
      <c r="C2427" s="1">
        <f>_xlfn.XLOOKUP(A2427,Processed_data!A:A,Processed_data!F:F)</f>
        <v>2852.15</v>
      </c>
      <c r="D2427" s="1" t="str">
        <f>_xlfn.XLOOKUP(A2427,bank_source_transactions__1[transaction_id],bank_source_transactions__1[transaction_status])</f>
        <v>SUCCESS</v>
      </c>
      <c r="E2427" s="1" t="str">
        <f>_xlfn.XLOOKUP(A2427,Processed_data!A:A,Processed_data!G:G)</f>
        <v>SUCCESS</v>
      </c>
      <c r="F2427" s="1">
        <f>COUNTIF(bank_processed_transactions[transaction_id],A2427)</f>
        <v>1</v>
      </c>
      <c r="G2427" s="1" t="str">
        <f t="shared" si="370"/>
        <v>found</v>
      </c>
      <c r="H2427" s="1" t="str">
        <f t="shared" si="371"/>
        <v>Not Duplicate</v>
      </c>
      <c r="I2427" s="1" t="str">
        <f t="shared" si="372"/>
        <v>match</v>
      </c>
      <c r="J2427" s="1" t="str">
        <f t="shared" si="373"/>
        <v>match</v>
      </c>
      <c r="K2427" s="1">
        <f t="shared" si="374"/>
        <v>0</v>
      </c>
      <c r="L2427" s="2">
        <f>IF(F2427=0,"not processed",_xlfn.MINIFS(Processed_data!H:H,Processed_data!A:A,A2427))</f>
        <v>46038</v>
      </c>
      <c r="M2427" s="1">
        <f>IF(F2427=0,"not processed",ABS(bank_source_transactions__1[[#This Row],[transaction_date]]-Reconciliation!L2427))</f>
        <v>0</v>
      </c>
      <c r="N2427" s="1" t="str" cm="1">
        <f t="array" ref="N2427">_xlfn.IFS(M2427="not Processed", "Not Processed",M2427&gt;2,"SLA Breached",M2427&lt;=2,"Within SLA")</f>
        <v>Within SLA</v>
      </c>
      <c r="O2427" s="1" t="str">
        <f>_xlfn.XLOOKUP(A2427,Source_data!A:A,Source_data!D:D)</f>
        <v>NEFT</v>
      </c>
      <c r="P2427" s="1">
        <f t="shared" si="375"/>
        <v>0</v>
      </c>
      <c r="Q2427" s="1">
        <f t="shared" si="376"/>
        <v>0</v>
      </c>
      <c r="R2427" s="1">
        <f t="shared" si="377"/>
        <v>0</v>
      </c>
      <c r="S2427" s="1">
        <f t="shared" si="378"/>
        <v>0</v>
      </c>
      <c r="T2427" s="1">
        <f t="shared" si="379"/>
        <v>0</v>
      </c>
      <c r="U2427" s="1" t="str">
        <f>_xlfn.XLOOKUP(Table3[[#This Row],[Transaction ID]],Source_data!A:A,Source_data!E:E)</f>
        <v>Pune</v>
      </c>
      <c r="V2427" s="1">
        <f>_xlfn.IFNA(_xlfn.XLOOKUP(A2427,bank_processed_transactions[transaction_id],bank_processed_transactions[processing_minutes]),"")</f>
        <v>28.1</v>
      </c>
      <c r="W2427" s="31">
        <f>_xlfn.XLOOKUP(A2427,Source_data!A:A,Source_data!B:B)</f>
        <v>46038</v>
      </c>
    </row>
    <row r="2428" spans="1:23" x14ac:dyDescent="0.3">
      <c r="A2428" s="3" t="s">
        <v>4723</v>
      </c>
      <c r="B2428" s="1">
        <f>_xlfn.XLOOKUP(A2428,bank_source_transactions__1[transaction_id],bank_source_transactions__1[amount_inr])</f>
        <v>4499.9799999999996</v>
      </c>
      <c r="C2428" s="1">
        <f>_xlfn.XLOOKUP(A2428,Processed_data!A:A,Processed_data!F:F)</f>
        <v>4499.9799999999996</v>
      </c>
      <c r="D2428" s="1" t="str">
        <f>_xlfn.XLOOKUP(A2428,bank_source_transactions__1[transaction_id],bank_source_transactions__1[transaction_status])</f>
        <v>SUCCESS</v>
      </c>
      <c r="E2428" s="1" t="str">
        <f>_xlfn.XLOOKUP(A2428,Processed_data!A:A,Processed_data!G:G)</f>
        <v>SUCCESS</v>
      </c>
      <c r="F2428" s="1">
        <f>COUNTIF(bank_processed_transactions[transaction_id],A2428)</f>
        <v>1</v>
      </c>
      <c r="G2428" s="1" t="str">
        <f t="shared" si="370"/>
        <v>found</v>
      </c>
      <c r="H2428" s="1" t="str">
        <f t="shared" si="371"/>
        <v>Not Duplicate</v>
      </c>
      <c r="I2428" s="1" t="str">
        <f t="shared" si="372"/>
        <v>match</v>
      </c>
      <c r="J2428" s="1" t="str">
        <f t="shared" si="373"/>
        <v>match</v>
      </c>
      <c r="K2428" s="1">
        <f t="shared" si="374"/>
        <v>0</v>
      </c>
      <c r="L2428" s="2">
        <f>IF(F2428=0,"not processed",_xlfn.MINIFS(Processed_data!H:H,Processed_data!A:A,A2428))</f>
        <v>46072</v>
      </c>
      <c r="M2428" s="1">
        <f>IF(F2428=0,"not processed",ABS(bank_source_transactions__1[[#This Row],[transaction_date]]-Reconciliation!L2428))</f>
        <v>5</v>
      </c>
      <c r="N2428" s="1" t="str" cm="1">
        <f t="array" ref="N2428">_xlfn.IFS(M2428="not Processed", "Not Processed",M2428&gt;2,"SLA Breached",M2428&lt;=2,"Within SLA")</f>
        <v>SLA Breached</v>
      </c>
      <c r="O2428" s="1" t="str">
        <f>_xlfn.XLOOKUP(A2428,Source_data!A:A,Source_data!D:D)</f>
        <v>UPI</v>
      </c>
      <c r="P2428" s="1">
        <f t="shared" si="375"/>
        <v>0</v>
      </c>
      <c r="Q2428" s="1">
        <f t="shared" si="376"/>
        <v>0</v>
      </c>
      <c r="R2428" s="1">
        <f t="shared" si="377"/>
        <v>0</v>
      </c>
      <c r="S2428" s="1">
        <f t="shared" si="378"/>
        <v>0</v>
      </c>
      <c r="T2428" s="1">
        <f t="shared" si="379"/>
        <v>1</v>
      </c>
      <c r="U2428" s="1" t="str">
        <f>_xlfn.XLOOKUP(Table3[[#This Row],[Transaction ID]],Source_data!A:A,Source_data!E:E)</f>
        <v>Bengaluru</v>
      </c>
      <c r="V2428" s="1">
        <f>_xlfn.IFNA(_xlfn.XLOOKUP(A2428,bank_processed_transactions[transaction_id],bank_processed_transactions[processing_minutes]),"")</f>
        <v>65.8</v>
      </c>
      <c r="W2428" s="31">
        <f>_xlfn.XLOOKUP(A2428,Source_data!A:A,Source_data!B:B)</f>
        <v>46067</v>
      </c>
    </row>
    <row r="2429" spans="1:23" x14ac:dyDescent="0.3">
      <c r="A2429" s="4" t="s">
        <v>3817</v>
      </c>
      <c r="B2429" s="1">
        <f>_xlfn.XLOOKUP(A2429,bank_source_transactions__1[transaction_id],bank_source_transactions__1[amount_inr])</f>
        <v>8499.0499999999993</v>
      </c>
      <c r="C2429" s="1">
        <f>_xlfn.XLOOKUP(A2429,Processed_data!A:A,Processed_data!F:F)</f>
        <v>8499.0499999999993</v>
      </c>
      <c r="D2429" s="1" t="str">
        <f>_xlfn.XLOOKUP(A2429,bank_source_transactions__1[transaction_id],bank_source_transactions__1[transaction_status])</f>
        <v>SUCCESS</v>
      </c>
      <c r="E2429" s="1" t="str">
        <f>_xlfn.XLOOKUP(A2429,Processed_data!A:A,Processed_data!G:G)</f>
        <v>SUCCESS</v>
      </c>
      <c r="F2429" s="1">
        <f>COUNTIF(bank_processed_transactions[transaction_id],A2429)</f>
        <v>1</v>
      </c>
      <c r="G2429" s="1" t="str">
        <f t="shared" si="370"/>
        <v>found</v>
      </c>
      <c r="H2429" s="1" t="str">
        <f t="shared" si="371"/>
        <v>Not Duplicate</v>
      </c>
      <c r="I2429" s="1" t="str">
        <f t="shared" si="372"/>
        <v>match</v>
      </c>
      <c r="J2429" s="1" t="str">
        <f t="shared" si="373"/>
        <v>match</v>
      </c>
      <c r="K2429" s="1">
        <f t="shared" si="374"/>
        <v>0</v>
      </c>
      <c r="L2429" s="2">
        <f>IF(F2429=0,"not processed",_xlfn.MINIFS(Processed_data!H:H,Processed_data!A:A,A2429))</f>
        <v>46092</v>
      </c>
      <c r="M2429" s="1">
        <f>IF(F2429=0,"not processed",ABS(bank_source_transactions__1[[#This Row],[transaction_date]]-Reconciliation!L2429))</f>
        <v>3</v>
      </c>
      <c r="N2429" s="1" t="str" cm="1">
        <f t="array" ref="N2429">_xlfn.IFS(M2429="not Processed", "Not Processed",M2429&gt;2,"SLA Breached",M2429&lt;=2,"Within SLA")</f>
        <v>SLA Breached</v>
      </c>
      <c r="O2429" s="1" t="str">
        <f>_xlfn.XLOOKUP(A2429,Source_data!A:A,Source_data!D:D)</f>
        <v>UPI</v>
      </c>
      <c r="P2429" s="1">
        <f t="shared" si="375"/>
        <v>0</v>
      </c>
      <c r="Q2429" s="1">
        <f t="shared" si="376"/>
        <v>0</v>
      </c>
      <c r="R2429" s="1">
        <f t="shared" si="377"/>
        <v>0</v>
      </c>
      <c r="S2429" s="1">
        <f t="shared" si="378"/>
        <v>0</v>
      </c>
      <c r="T2429" s="1">
        <f t="shared" si="379"/>
        <v>1</v>
      </c>
      <c r="U2429" s="1" t="str">
        <f>_xlfn.XLOOKUP(Table3[[#This Row],[Transaction ID]],Source_data!A:A,Source_data!E:E)</f>
        <v>Bengaluru</v>
      </c>
      <c r="V2429" s="1">
        <f>_xlfn.IFNA(_xlfn.XLOOKUP(A2429,bank_processed_transactions[transaction_id],bank_processed_transactions[processing_minutes]),"")</f>
        <v>21.5</v>
      </c>
      <c r="W2429" s="31">
        <f>_xlfn.XLOOKUP(A2429,Source_data!A:A,Source_data!B:B)</f>
        <v>46089</v>
      </c>
    </row>
    <row r="2430" spans="1:23" x14ac:dyDescent="0.3">
      <c r="A2430" s="3" t="s">
        <v>2134</v>
      </c>
      <c r="B2430" s="1">
        <f>_xlfn.XLOOKUP(A2430,bank_source_transactions__1[transaction_id],bank_source_transactions__1[amount_inr])</f>
        <v>11719.57</v>
      </c>
      <c r="C2430" s="1">
        <f>_xlfn.XLOOKUP(A2430,Processed_data!A:A,Processed_data!F:F)</f>
        <v>14063.48</v>
      </c>
      <c r="D2430" s="1" t="str">
        <f>_xlfn.XLOOKUP(A2430,bank_source_transactions__1[transaction_id],bank_source_transactions__1[transaction_status])</f>
        <v>SUCCESS</v>
      </c>
      <c r="E2430" s="1" t="str">
        <f>_xlfn.XLOOKUP(A2430,Processed_data!A:A,Processed_data!G:G)</f>
        <v>SUCCESS</v>
      </c>
      <c r="F2430" s="1">
        <f>COUNTIF(bank_processed_transactions[transaction_id],A2430)</f>
        <v>1</v>
      </c>
      <c r="G2430" s="1" t="str">
        <f t="shared" si="370"/>
        <v>found</v>
      </c>
      <c r="H2430" s="1" t="str">
        <f t="shared" si="371"/>
        <v>Not Duplicate</v>
      </c>
      <c r="I2430" s="1" t="str">
        <f t="shared" si="372"/>
        <v>mismatch</v>
      </c>
      <c r="J2430" s="1" t="str">
        <f t="shared" si="373"/>
        <v>match</v>
      </c>
      <c r="K2430" s="1">
        <f t="shared" si="374"/>
        <v>2343.91</v>
      </c>
      <c r="L2430" s="2">
        <f>IF(F2430=0,"not processed",_xlfn.MINIFS(Processed_data!H:H,Processed_data!A:A,A2430))</f>
        <v>46107</v>
      </c>
      <c r="M2430" s="1">
        <f>IF(F2430=0,"not processed",ABS(bank_source_transactions__1[[#This Row],[transaction_date]]-Reconciliation!L2430))</f>
        <v>2</v>
      </c>
      <c r="N2430" s="1" t="str" cm="1">
        <f t="array" ref="N2430">_xlfn.IFS(M2430="not Processed", "Not Processed",M2430&gt;2,"SLA Breached",M2430&lt;=2,"Within SLA")</f>
        <v>Within SLA</v>
      </c>
      <c r="O2430" s="1" t="str">
        <f>_xlfn.XLOOKUP(A2430,Source_data!A:A,Source_data!D:D)</f>
        <v>IMPS</v>
      </c>
      <c r="P2430" s="1">
        <f t="shared" si="375"/>
        <v>0</v>
      </c>
      <c r="Q2430" s="1">
        <f t="shared" si="376"/>
        <v>0</v>
      </c>
      <c r="R2430" s="1">
        <f t="shared" si="377"/>
        <v>1</v>
      </c>
      <c r="S2430" s="1">
        <f t="shared" si="378"/>
        <v>0</v>
      </c>
      <c r="T2430" s="1">
        <f t="shared" si="379"/>
        <v>0</v>
      </c>
      <c r="U2430" s="1" t="str">
        <f>_xlfn.XLOOKUP(Table3[[#This Row],[Transaction ID]],Source_data!A:A,Source_data!E:E)</f>
        <v>Pune</v>
      </c>
      <c r="V2430" s="1">
        <f>_xlfn.IFNA(_xlfn.XLOOKUP(A2430,bank_processed_transactions[transaction_id],bank_processed_transactions[processing_minutes]),"")</f>
        <v>28.1</v>
      </c>
      <c r="W2430" s="31">
        <f>_xlfn.XLOOKUP(A2430,Source_data!A:A,Source_data!B:B)</f>
        <v>46105</v>
      </c>
    </row>
    <row r="2431" spans="1:23" x14ac:dyDescent="0.3">
      <c r="A2431" s="4" t="s">
        <v>5036</v>
      </c>
      <c r="B2431" s="1">
        <f>_xlfn.XLOOKUP(A2431,bank_source_transactions__1[transaction_id],bank_source_transactions__1[amount_inr])</f>
        <v>10742.29</v>
      </c>
      <c r="C2431" s="1" t="e">
        <f>_xlfn.XLOOKUP(A2431,Processed_data!A:A,Processed_data!F:F)</f>
        <v>#N/A</v>
      </c>
      <c r="D2431" s="1" t="str">
        <f>_xlfn.XLOOKUP(A2431,bank_source_transactions__1[transaction_id],bank_source_transactions__1[transaction_status])</f>
        <v>SUCCESS</v>
      </c>
      <c r="E2431" s="1" t="e">
        <f>_xlfn.XLOOKUP(A2431,Processed_data!A:A,Processed_data!G:G)</f>
        <v>#N/A</v>
      </c>
      <c r="F2431" s="1">
        <f>COUNTIF(bank_processed_transactions[transaction_id],A2431)</f>
        <v>0</v>
      </c>
      <c r="G2431" s="1" t="str">
        <f t="shared" si="370"/>
        <v>missing</v>
      </c>
      <c r="H2431" s="1" t="str">
        <f t="shared" si="371"/>
        <v>Not Duplicate</v>
      </c>
      <c r="I2431" s="1" t="str">
        <f t="shared" si="372"/>
        <v>not processed</v>
      </c>
      <c r="J2431" s="1" t="str">
        <f t="shared" si="373"/>
        <v>not processed</v>
      </c>
      <c r="K2431" s="1" t="str">
        <f t="shared" si="374"/>
        <v>missing</v>
      </c>
      <c r="L2431" s="2" t="str">
        <f>IF(F2431=0,"not processed",_xlfn.MINIFS(Processed_data!H:H,Processed_data!A:A,A2431))</f>
        <v>not processed</v>
      </c>
      <c r="M2431" s="1" t="str">
        <f>IF(F2431=0,"not processed",ABS(bank_source_transactions__1[[#This Row],[transaction_date]]-Reconciliation!L2431))</f>
        <v>not processed</v>
      </c>
      <c r="N2431" s="1" t="str" cm="1">
        <f t="array" ref="N2431">_xlfn.IFS(M2431="not Processed", "Not Processed",M2431&gt;2,"SLA Breached",M2431&lt;=2,"Within SLA")</f>
        <v>Not Processed</v>
      </c>
      <c r="O2431" s="1" t="str">
        <f>_xlfn.XLOOKUP(A2431,Source_data!A:A,Source_data!D:D)</f>
        <v>ATM</v>
      </c>
      <c r="P2431" s="1">
        <f t="shared" si="375"/>
        <v>1</v>
      </c>
      <c r="Q2431" s="1">
        <f t="shared" si="376"/>
        <v>0</v>
      </c>
      <c r="R2431" s="1">
        <f t="shared" si="377"/>
        <v>0</v>
      </c>
      <c r="S2431" s="1">
        <f t="shared" si="378"/>
        <v>0</v>
      </c>
      <c r="T2431" s="1">
        <f t="shared" si="379"/>
        <v>0</v>
      </c>
      <c r="U2431" s="1" t="str">
        <f>_xlfn.XLOOKUP(Table3[[#This Row],[Transaction ID]],Source_data!A:A,Source_data!E:E)</f>
        <v>Hyderabad</v>
      </c>
      <c r="V2431" s="1" t="str">
        <f>_xlfn.IFNA(_xlfn.XLOOKUP(A2431,bank_processed_transactions[transaction_id],bank_processed_transactions[processing_minutes]),"")</f>
        <v/>
      </c>
      <c r="W2431" s="31">
        <f>_xlfn.XLOOKUP(A2431,Source_data!A:A,Source_data!B:B)</f>
        <v>46031</v>
      </c>
    </row>
    <row r="2432" spans="1:23" x14ac:dyDescent="0.3">
      <c r="A2432" s="3" t="s">
        <v>4475</v>
      </c>
      <c r="B2432" s="1">
        <f>_xlfn.XLOOKUP(A2432,bank_source_transactions__1[transaction_id],bank_source_transactions__1[amount_inr])</f>
        <v>480.24</v>
      </c>
      <c r="C2432" s="1">
        <f>_xlfn.XLOOKUP(A2432,Processed_data!A:A,Processed_data!F:F)</f>
        <v>480.24</v>
      </c>
      <c r="D2432" s="1" t="str">
        <f>_xlfn.XLOOKUP(A2432,bank_source_transactions__1[transaction_id],bank_source_transactions__1[transaction_status])</f>
        <v>SUCCESS</v>
      </c>
      <c r="E2432" s="1" t="str">
        <f>_xlfn.XLOOKUP(A2432,Processed_data!A:A,Processed_data!G:G)</f>
        <v>SUCCESS</v>
      </c>
      <c r="F2432" s="1">
        <f>COUNTIF(bank_processed_transactions[transaction_id],A2432)</f>
        <v>1</v>
      </c>
      <c r="G2432" s="1" t="str">
        <f t="shared" si="370"/>
        <v>found</v>
      </c>
      <c r="H2432" s="1" t="str">
        <f t="shared" si="371"/>
        <v>Not Duplicate</v>
      </c>
      <c r="I2432" s="1" t="str">
        <f t="shared" si="372"/>
        <v>match</v>
      </c>
      <c r="J2432" s="1" t="str">
        <f t="shared" si="373"/>
        <v>match</v>
      </c>
      <c r="K2432" s="1">
        <f t="shared" si="374"/>
        <v>0</v>
      </c>
      <c r="L2432" s="2">
        <f>IF(F2432=0,"not processed",_xlfn.MINIFS(Processed_data!H:H,Processed_data!A:A,A2432))</f>
        <v>46026</v>
      </c>
      <c r="M2432" s="1">
        <f>IF(F2432=0,"not processed",ABS(bank_source_transactions__1[[#This Row],[transaction_date]]-Reconciliation!L2432))</f>
        <v>1</v>
      </c>
      <c r="N2432" s="1" t="str" cm="1">
        <f t="array" ref="N2432">_xlfn.IFS(M2432="not Processed", "Not Processed",M2432&gt;2,"SLA Breached",M2432&lt;=2,"Within SLA")</f>
        <v>Within SLA</v>
      </c>
      <c r="O2432" s="1" t="str">
        <f>_xlfn.XLOOKUP(A2432,Source_data!A:A,Source_data!D:D)</f>
        <v>IMPS</v>
      </c>
      <c r="P2432" s="1">
        <f t="shared" si="375"/>
        <v>0</v>
      </c>
      <c r="Q2432" s="1">
        <f t="shared" si="376"/>
        <v>0</v>
      </c>
      <c r="R2432" s="1">
        <f t="shared" si="377"/>
        <v>0</v>
      </c>
      <c r="S2432" s="1">
        <f t="shared" si="378"/>
        <v>0</v>
      </c>
      <c r="T2432" s="1">
        <f t="shared" si="379"/>
        <v>0</v>
      </c>
      <c r="U2432" s="1" t="str">
        <f>_xlfn.XLOOKUP(Table3[[#This Row],[Transaction ID]],Source_data!A:A,Source_data!E:E)</f>
        <v>Hyderabad</v>
      </c>
      <c r="V2432" s="1">
        <f>_xlfn.IFNA(_xlfn.XLOOKUP(A2432,bank_processed_transactions[transaction_id],bank_processed_transactions[processing_minutes]),"")</f>
        <v>46.2</v>
      </c>
      <c r="W2432" s="31">
        <f>_xlfn.XLOOKUP(A2432,Source_data!A:A,Source_data!B:B)</f>
        <v>46025</v>
      </c>
    </row>
    <row r="2433" spans="1:23" x14ac:dyDescent="0.3">
      <c r="A2433" s="4" t="s">
        <v>2389</v>
      </c>
      <c r="B2433" s="1">
        <f>_xlfn.XLOOKUP(A2433,bank_source_transactions__1[transaction_id],bank_source_transactions__1[amount_inr])</f>
        <v>5020.07</v>
      </c>
      <c r="C2433" s="1">
        <f>_xlfn.XLOOKUP(A2433,Processed_data!A:A,Processed_data!F:F)</f>
        <v>5020.07</v>
      </c>
      <c r="D2433" s="1" t="str">
        <f>_xlfn.XLOOKUP(A2433,bank_source_transactions__1[transaction_id],bank_source_transactions__1[transaction_status])</f>
        <v>SUCCESS</v>
      </c>
      <c r="E2433" s="1" t="str">
        <f>_xlfn.XLOOKUP(A2433,Processed_data!A:A,Processed_data!G:G)</f>
        <v>SUCCESS</v>
      </c>
      <c r="F2433" s="1">
        <f>COUNTIF(bank_processed_transactions[transaction_id],A2433)</f>
        <v>1</v>
      </c>
      <c r="G2433" s="1" t="str">
        <f t="shared" si="370"/>
        <v>found</v>
      </c>
      <c r="H2433" s="1" t="str">
        <f t="shared" si="371"/>
        <v>Not Duplicate</v>
      </c>
      <c r="I2433" s="1" t="str">
        <f t="shared" si="372"/>
        <v>match</v>
      </c>
      <c r="J2433" s="1" t="str">
        <f t="shared" si="373"/>
        <v>match</v>
      </c>
      <c r="K2433" s="1">
        <f t="shared" si="374"/>
        <v>0</v>
      </c>
      <c r="L2433" s="2">
        <f>IF(F2433=0,"not processed",_xlfn.MINIFS(Processed_data!H:H,Processed_data!A:A,A2433))</f>
        <v>46040</v>
      </c>
      <c r="M2433" s="1">
        <f>IF(F2433=0,"not processed",ABS(bank_source_transactions__1[[#This Row],[transaction_date]]-Reconciliation!L2433))</f>
        <v>5</v>
      </c>
      <c r="N2433" s="1" t="str" cm="1">
        <f t="array" ref="N2433">_xlfn.IFS(M2433="not Processed", "Not Processed",M2433&gt;2,"SLA Breached",M2433&lt;=2,"Within SLA")</f>
        <v>SLA Breached</v>
      </c>
      <c r="O2433" s="1" t="str">
        <f>_xlfn.XLOOKUP(A2433,Source_data!A:A,Source_data!D:D)</f>
        <v>UPI</v>
      </c>
      <c r="P2433" s="1">
        <f t="shared" si="375"/>
        <v>0</v>
      </c>
      <c r="Q2433" s="1">
        <f t="shared" si="376"/>
        <v>0</v>
      </c>
      <c r="R2433" s="1">
        <f t="shared" si="377"/>
        <v>0</v>
      </c>
      <c r="S2433" s="1">
        <f t="shared" si="378"/>
        <v>0</v>
      </c>
      <c r="T2433" s="1">
        <f t="shared" si="379"/>
        <v>1</v>
      </c>
      <c r="U2433" s="1" t="str">
        <f>_xlfn.XLOOKUP(Table3[[#This Row],[Transaction ID]],Source_data!A:A,Source_data!E:E)</f>
        <v>Bengaluru</v>
      </c>
      <c r="V2433" s="1">
        <f>_xlfn.IFNA(_xlfn.XLOOKUP(A2433,bank_processed_transactions[transaction_id],bank_processed_transactions[processing_minutes]),"")</f>
        <v>47.3</v>
      </c>
      <c r="W2433" s="31">
        <f>_xlfn.XLOOKUP(A2433,Source_data!A:A,Source_data!B:B)</f>
        <v>46035</v>
      </c>
    </row>
    <row r="2434" spans="1:23" x14ac:dyDescent="0.3">
      <c r="A2434" s="3" t="s">
        <v>2391</v>
      </c>
      <c r="B2434" s="1">
        <f>_xlfn.XLOOKUP(A2434,bank_source_transactions__1[transaction_id],bank_source_transactions__1[amount_inr])</f>
        <v>40683.050000000003</v>
      </c>
      <c r="C2434" s="1">
        <f>_xlfn.XLOOKUP(A2434,Processed_data!A:A,Processed_data!F:F)</f>
        <v>40683.050000000003</v>
      </c>
      <c r="D2434" s="1" t="str">
        <f>_xlfn.XLOOKUP(A2434,bank_source_transactions__1[transaction_id],bank_source_transactions__1[transaction_status])</f>
        <v>SUCCESS</v>
      </c>
      <c r="E2434" s="1" t="str">
        <f>_xlfn.XLOOKUP(A2434,Processed_data!A:A,Processed_data!G:G)</f>
        <v>SUCCESS</v>
      </c>
      <c r="F2434" s="1">
        <f>COUNTIF(bank_processed_transactions[transaction_id],A2434)</f>
        <v>1</v>
      </c>
      <c r="G2434" s="1" t="str">
        <f t="shared" si="370"/>
        <v>found</v>
      </c>
      <c r="H2434" s="1" t="str">
        <f t="shared" si="371"/>
        <v>Not Duplicate</v>
      </c>
      <c r="I2434" s="1" t="str">
        <f t="shared" si="372"/>
        <v>match</v>
      </c>
      <c r="J2434" s="1" t="str">
        <f t="shared" si="373"/>
        <v>match</v>
      </c>
      <c r="K2434" s="1">
        <f t="shared" si="374"/>
        <v>0</v>
      </c>
      <c r="L2434" s="2">
        <f>IF(F2434=0,"not processed",_xlfn.MINIFS(Processed_data!H:H,Processed_data!A:A,A2434))</f>
        <v>46110</v>
      </c>
      <c r="M2434" s="1">
        <f>IF(F2434=0,"not processed",ABS(bank_source_transactions__1[[#This Row],[transaction_date]]-Reconciliation!L2434))</f>
        <v>1</v>
      </c>
      <c r="N2434" s="1" t="str" cm="1">
        <f t="array" ref="N2434">_xlfn.IFS(M2434="not Processed", "Not Processed",M2434&gt;2,"SLA Breached",M2434&lt;=2,"Within SLA")</f>
        <v>Within SLA</v>
      </c>
      <c r="O2434" s="1" t="str">
        <f>_xlfn.XLOOKUP(A2434,Source_data!A:A,Source_data!D:D)</f>
        <v>IMPS</v>
      </c>
      <c r="P2434" s="1">
        <f t="shared" si="375"/>
        <v>0</v>
      </c>
      <c r="Q2434" s="1">
        <f t="shared" si="376"/>
        <v>0</v>
      </c>
      <c r="R2434" s="1">
        <f t="shared" si="377"/>
        <v>0</v>
      </c>
      <c r="S2434" s="1">
        <f t="shared" si="378"/>
        <v>0</v>
      </c>
      <c r="T2434" s="1">
        <f t="shared" si="379"/>
        <v>0</v>
      </c>
      <c r="U2434" s="1" t="str">
        <f>_xlfn.XLOOKUP(Table3[[#This Row],[Transaction ID]],Source_data!A:A,Source_data!E:E)</f>
        <v>Hyderabad</v>
      </c>
      <c r="V2434" s="1">
        <f>_xlfn.IFNA(_xlfn.XLOOKUP(A2434,bank_processed_transactions[transaction_id],bank_processed_transactions[processing_minutes]),"")</f>
        <v>61.4</v>
      </c>
      <c r="W2434" s="31">
        <f>_xlfn.XLOOKUP(A2434,Source_data!A:A,Source_data!B:B)</f>
        <v>46109</v>
      </c>
    </row>
    <row r="2435" spans="1:23" x14ac:dyDescent="0.3">
      <c r="A2435" s="4" t="s">
        <v>3512</v>
      </c>
      <c r="B2435" s="1">
        <f>_xlfn.XLOOKUP(A2435,bank_source_transactions__1[transaction_id],bank_source_transactions__1[amount_inr])</f>
        <v>6713.39</v>
      </c>
      <c r="C2435" s="1">
        <f>_xlfn.XLOOKUP(A2435,Processed_data!A:A,Processed_data!F:F)</f>
        <v>6713.39</v>
      </c>
      <c r="D2435" s="1" t="str">
        <f>_xlfn.XLOOKUP(A2435,bank_source_transactions__1[transaction_id],bank_source_transactions__1[transaction_status])</f>
        <v>REVERSED</v>
      </c>
      <c r="E2435" s="1" t="str">
        <f>_xlfn.XLOOKUP(A2435,Processed_data!A:A,Processed_data!G:G)</f>
        <v>REVERSED</v>
      </c>
      <c r="F2435" s="1">
        <f>COUNTIF(bank_processed_transactions[transaction_id],A2435)</f>
        <v>1</v>
      </c>
      <c r="G2435" s="1" t="str">
        <f t="shared" ref="G2435:G2498" si="380">IF(F2435=0,"missing","found")</f>
        <v>found</v>
      </c>
      <c r="H2435" s="1" t="str">
        <f t="shared" ref="H2435:H2498" si="381">IF(F2435&gt;1,"Duplicate","Not Duplicate")</f>
        <v>Not Duplicate</v>
      </c>
      <c r="I2435" s="1" t="str">
        <f t="shared" ref="I2435:I2498" si="382">IF(F2435=0,"not processed",IF(B2435=C2435,"match","mismatch"))</f>
        <v>match</v>
      </c>
      <c r="J2435" s="1" t="str">
        <f t="shared" ref="J2435:J2498" si="383">IF(F2435=0,"not processed",IF(D2435=E2435,"match","mismatch"))</f>
        <v>match</v>
      </c>
      <c r="K2435" s="1">
        <f t="shared" ref="K2435:K2498" si="384">IF(F2435=0,"missing",ABS(B2435-C2435))</f>
        <v>0</v>
      </c>
      <c r="L2435" s="2">
        <f>IF(F2435=0,"not processed",_xlfn.MINIFS(Processed_data!H:H,Processed_data!A:A,A2435))</f>
        <v>46040</v>
      </c>
      <c r="M2435" s="1">
        <f>IF(F2435=0,"not processed",ABS(bank_source_transactions__1[[#This Row],[transaction_date]]-Reconciliation!L2435))</f>
        <v>2</v>
      </c>
      <c r="N2435" s="1" t="str" cm="1">
        <f t="array" ref="N2435">_xlfn.IFS(M2435="not Processed", "Not Processed",M2435&gt;2,"SLA Breached",M2435&lt;=2,"Within SLA")</f>
        <v>Within SLA</v>
      </c>
      <c r="O2435" s="1" t="str">
        <f>_xlfn.XLOOKUP(A2435,Source_data!A:A,Source_data!D:D)</f>
        <v>UPI</v>
      </c>
      <c r="P2435" s="1">
        <f t="shared" ref="P2435:P2498" si="385">IF(G2435="missing",1,0)</f>
        <v>0</v>
      </c>
      <c r="Q2435" s="1">
        <f t="shared" ref="Q2435:Q2498" si="386">IF(H2435="duplicate",1,0)</f>
        <v>0</v>
      </c>
      <c r="R2435" s="1">
        <f t="shared" ref="R2435:R2498" si="387">IF(I2435="mismatch",1,0)</f>
        <v>0</v>
      </c>
      <c r="S2435" s="1">
        <f t="shared" ref="S2435:S2498" si="388">IF(J2435="mismatch",1,)</f>
        <v>0</v>
      </c>
      <c r="T2435" s="1">
        <f t="shared" ref="T2435:T2498" si="389">IF(N2435="sla breached",1,0)</f>
        <v>0</v>
      </c>
      <c r="U2435" s="1" t="str">
        <f>_xlfn.XLOOKUP(Table3[[#This Row],[Transaction ID]],Source_data!A:A,Source_data!E:E)</f>
        <v>Bengaluru</v>
      </c>
      <c r="V2435" s="1">
        <f>_xlfn.IFNA(_xlfn.XLOOKUP(A2435,bank_processed_transactions[transaction_id],bank_processed_transactions[processing_minutes]),"")</f>
        <v>26.3</v>
      </c>
      <c r="W2435" s="31">
        <f>_xlfn.XLOOKUP(A2435,Source_data!A:A,Source_data!B:B)</f>
        <v>46038</v>
      </c>
    </row>
    <row r="2436" spans="1:23" x14ac:dyDescent="0.3">
      <c r="A2436" s="3" t="s">
        <v>361</v>
      </c>
      <c r="B2436" s="1">
        <f>_xlfn.XLOOKUP(A2436,bank_source_transactions__1[transaction_id],bank_source_transactions__1[amount_inr])</f>
        <v>9228.61</v>
      </c>
      <c r="C2436" s="1">
        <f>_xlfn.XLOOKUP(A2436,Processed_data!A:A,Processed_data!F:F)</f>
        <v>9228.61</v>
      </c>
      <c r="D2436" s="1" t="str">
        <f>_xlfn.XLOOKUP(A2436,bank_source_transactions__1[transaction_id],bank_source_transactions__1[transaction_status])</f>
        <v>SUCCESS</v>
      </c>
      <c r="E2436" s="1" t="str">
        <f>_xlfn.XLOOKUP(A2436,Processed_data!A:A,Processed_data!G:G)</f>
        <v>SUCCESS</v>
      </c>
      <c r="F2436" s="1">
        <f>COUNTIF(bank_processed_transactions[transaction_id],A2436)</f>
        <v>1</v>
      </c>
      <c r="G2436" s="1" t="str">
        <f t="shared" si="380"/>
        <v>found</v>
      </c>
      <c r="H2436" s="1" t="str">
        <f t="shared" si="381"/>
        <v>Not Duplicate</v>
      </c>
      <c r="I2436" s="1" t="str">
        <f t="shared" si="382"/>
        <v>match</v>
      </c>
      <c r="J2436" s="1" t="str">
        <f t="shared" si="383"/>
        <v>match</v>
      </c>
      <c r="K2436" s="1">
        <f t="shared" si="384"/>
        <v>0</v>
      </c>
      <c r="L2436" s="2">
        <f>IF(F2436=0,"not processed",_xlfn.MINIFS(Processed_data!H:H,Processed_data!A:A,A2436))</f>
        <v>46046</v>
      </c>
      <c r="M2436" s="1">
        <f>IF(F2436=0,"not processed",ABS(bank_source_transactions__1[[#This Row],[transaction_date]]-Reconciliation!L2436))</f>
        <v>0</v>
      </c>
      <c r="N2436" s="1" t="str" cm="1">
        <f t="array" ref="N2436">_xlfn.IFS(M2436="not Processed", "Not Processed",M2436&gt;2,"SLA Breached",M2436&lt;=2,"Within SLA")</f>
        <v>Within SLA</v>
      </c>
      <c r="O2436" s="1" t="str">
        <f>_xlfn.XLOOKUP(A2436,Source_data!A:A,Source_data!D:D)</f>
        <v>UPI</v>
      </c>
      <c r="P2436" s="1">
        <f t="shared" si="385"/>
        <v>0</v>
      </c>
      <c r="Q2436" s="1">
        <f t="shared" si="386"/>
        <v>0</v>
      </c>
      <c r="R2436" s="1">
        <f t="shared" si="387"/>
        <v>0</v>
      </c>
      <c r="S2436" s="1">
        <f t="shared" si="388"/>
        <v>0</v>
      </c>
      <c r="T2436" s="1">
        <f t="shared" si="389"/>
        <v>0</v>
      </c>
      <c r="U2436" s="1" t="str">
        <f>_xlfn.XLOOKUP(Table3[[#This Row],[Transaction ID]],Source_data!A:A,Source_data!E:E)</f>
        <v>Hyderabad</v>
      </c>
      <c r="V2436" s="1">
        <f>_xlfn.IFNA(_xlfn.XLOOKUP(A2436,bank_processed_transactions[transaction_id],bank_processed_transactions[processing_minutes]),"")</f>
        <v>14.1</v>
      </c>
      <c r="W2436" s="31">
        <f>_xlfn.XLOOKUP(A2436,Source_data!A:A,Source_data!B:B)</f>
        <v>46046</v>
      </c>
    </row>
    <row r="2437" spans="1:23" x14ac:dyDescent="0.3">
      <c r="A2437" s="4" t="s">
        <v>3789</v>
      </c>
      <c r="B2437" s="1">
        <f>_xlfn.XLOOKUP(A2437,bank_source_transactions__1[transaction_id],bank_source_transactions__1[amount_inr])</f>
        <v>5522.71</v>
      </c>
      <c r="C2437" s="1">
        <f>_xlfn.XLOOKUP(A2437,Processed_data!A:A,Processed_data!F:F)</f>
        <v>5522.71</v>
      </c>
      <c r="D2437" s="1" t="str">
        <f>_xlfn.XLOOKUP(A2437,bank_source_transactions__1[transaction_id],bank_source_transactions__1[transaction_status])</f>
        <v>SUCCESS</v>
      </c>
      <c r="E2437" s="1" t="str">
        <f>_xlfn.XLOOKUP(A2437,Processed_data!A:A,Processed_data!G:G)</f>
        <v>SUCCESS</v>
      </c>
      <c r="F2437" s="1">
        <f>COUNTIF(bank_processed_transactions[transaction_id],A2437)</f>
        <v>1</v>
      </c>
      <c r="G2437" s="1" t="str">
        <f t="shared" si="380"/>
        <v>found</v>
      </c>
      <c r="H2437" s="1" t="str">
        <f t="shared" si="381"/>
        <v>Not Duplicate</v>
      </c>
      <c r="I2437" s="1" t="str">
        <f t="shared" si="382"/>
        <v>match</v>
      </c>
      <c r="J2437" s="1" t="str">
        <f t="shared" si="383"/>
        <v>match</v>
      </c>
      <c r="K2437" s="1">
        <f t="shared" si="384"/>
        <v>0</v>
      </c>
      <c r="L2437" s="2">
        <f>IF(F2437=0,"not processed",_xlfn.MINIFS(Processed_data!H:H,Processed_data!A:A,A2437))</f>
        <v>46096</v>
      </c>
      <c r="M2437" s="1">
        <f>IF(F2437=0,"not processed",ABS(bank_source_transactions__1[[#This Row],[transaction_date]]-Reconciliation!L2437))</f>
        <v>2</v>
      </c>
      <c r="N2437" s="1" t="str" cm="1">
        <f t="array" ref="N2437">_xlfn.IFS(M2437="not Processed", "Not Processed",M2437&gt;2,"SLA Breached",M2437&lt;=2,"Within SLA")</f>
        <v>Within SLA</v>
      </c>
      <c r="O2437" s="1" t="str">
        <f>_xlfn.XLOOKUP(A2437,Source_data!A:A,Source_data!D:D)</f>
        <v>CARD</v>
      </c>
      <c r="P2437" s="1">
        <f t="shared" si="385"/>
        <v>0</v>
      </c>
      <c r="Q2437" s="1">
        <f t="shared" si="386"/>
        <v>0</v>
      </c>
      <c r="R2437" s="1">
        <f t="shared" si="387"/>
        <v>0</v>
      </c>
      <c r="S2437" s="1">
        <f t="shared" si="388"/>
        <v>0</v>
      </c>
      <c r="T2437" s="1">
        <f t="shared" si="389"/>
        <v>0</v>
      </c>
      <c r="U2437" s="1" t="str">
        <f>_xlfn.XLOOKUP(Table3[[#This Row],[Transaction ID]],Source_data!A:A,Source_data!E:E)</f>
        <v>Bengaluru</v>
      </c>
      <c r="V2437" s="1">
        <f>_xlfn.IFNA(_xlfn.XLOOKUP(A2437,bank_processed_transactions[transaction_id],bank_processed_transactions[processing_minutes]),"")</f>
        <v>46.8</v>
      </c>
      <c r="W2437" s="31">
        <f>_xlfn.XLOOKUP(A2437,Source_data!A:A,Source_data!B:B)</f>
        <v>46094</v>
      </c>
    </row>
    <row r="2438" spans="1:23" x14ac:dyDescent="0.3">
      <c r="A2438" s="3" t="s">
        <v>3404</v>
      </c>
      <c r="B2438" s="1">
        <f>_xlfn.XLOOKUP(A2438,bank_source_transactions__1[transaction_id],bank_source_transactions__1[amount_inr])</f>
        <v>3922.79</v>
      </c>
      <c r="C2438" s="1">
        <f>_xlfn.XLOOKUP(A2438,Processed_data!A:A,Processed_data!F:F)</f>
        <v>3922.79</v>
      </c>
      <c r="D2438" s="1" t="str">
        <f>_xlfn.XLOOKUP(A2438,bank_source_transactions__1[transaction_id],bank_source_transactions__1[transaction_status])</f>
        <v>SUCCESS</v>
      </c>
      <c r="E2438" s="1" t="str">
        <f>_xlfn.XLOOKUP(A2438,Processed_data!A:A,Processed_data!G:G)</f>
        <v>SUCCESS</v>
      </c>
      <c r="F2438" s="1">
        <f>COUNTIF(bank_processed_transactions[transaction_id],A2438)</f>
        <v>1</v>
      </c>
      <c r="G2438" s="1" t="str">
        <f t="shared" si="380"/>
        <v>found</v>
      </c>
      <c r="H2438" s="1" t="str">
        <f t="shared" si="381"/>
        <v>Not Duplicate</v>
      </c>
      <c r="I2438" s="1" t="str">
        <f t="shared" si="382"/>
        <v>match</v>
      </c>
      <c r="J2438" s="1" t="str">
        <f t="shared" si="383"/>
        <v>match</v>
      </c>
      <c r="K2438" s="1">
        <f t="shared" si="384"/>
        <v>0</v>
      </c>
      <c r="L2438" s="2">
        <f>IF(F2438=0,"not processed",_xlfn.MINIFS(Processed_data!H:H,Processed_data!A:A,A2438))</f>
        <v>46060</v>
      </c>
      <c r="M2438" s="1">
        <f>IF(F2438=0,"not processed",ABS(bank_source_transactions__1[[#This Row],[transaction_date]]-Reconciliation!L2438))</f>
        <v>0</v>
      </c>
      <c r="N2438" s="1" t="str" cm="1">
        <f t="array" ref="N2438">_xlfn.IFS(M2438="not Processed", "Not Processed",M2438&gt;2,"SLA Breached",M2438&lt;=2,"Within SLA")</f>
        <v>Within SLA</v>
      </c>
      <c r="O2438" s="1" t="str">
        <f>_xlfn.XLOOKUP(A2438,Source_data!A:A,Source_data!D:D)</f>
        <v>UPI</v>
      </c>
      <c r="P2438" s="1">
        <f t="shared" si="385"/>
        <v>0</v>
      </c>
      <c r="Q2438" s="1">
        <f t="shared" si="386"/>
        <v>0</v>
      </c>
      <c r="R2438" s="1">
        <f t="shared" si="387"/>
        <v>0</v>
      </c>
      <c r="S2438" s="1">
        <f t="shared" si="388"/>
        <v>0</v>
      </c>
      <c r="T2438" s="1">
        <f t="shared" si="389"/>
        <v>0</v>
      </c>
      <c r="U2438" s="1" t="str">
        <f>_xlfn.XLOOKUP(Table3[[#This Row],[Transaction ID]],Source_data!A:A,Source_data!E:E)</f>
        <v>Mumbai</v>
      </c>
      <c r="V2438" s="1">
        <f>_xlfn.IFNA(_xlfn.XLOOKUP(A2438,bank_processed_transactions[transaction_id],bank_processed_transactions[processing_minutes]),"")</f>
        <v>26.4</v>
      </c>
      <c r="W2438" s="31">
        <f>_xlfn.XLOOKUP(A2438,Source_data!A:A,Source_data!B:B)</f>
        <v>46060</v>
      </c>
    </row>
    <row r="2439" spans="1:23" x14ac:dyDescent="0.3">
      <c r="A2439" s="4" t="s">
        <v>2397</v>
      </c>
      <c r="B2439" s="1">
        <f>_xlfn.XLOOKUP(A2439,bank_source_transactions__1[transaction_id],bank_source_transactions__1[amount_inr])</f>
        <v>14495.26</v>
      </c>
      <c r="C2439" s="1">
        <f>_xlfn.XLOOKUP(A2439,Processed_data!A:A,Processed_data!F:F)</f>
        <v>14495.26</v>
      </c>
      <c r="D2439" s="1" t="str">
        <f>_xlfn.XLOOKUP(A2439,bank_source_transactions__1[transaction_id],bank_source_transactions__1[transaction_status])</f>
        <v>SUCCESS</v>
      </c>
      <c r="E2439" s="1" t="str">
        <f>_xlfn.XLOOKUP(A2439,Processed_data!A:A,Processed_data!G:G)</f>
        <v>SUCCESS</v>
      </c>
      <c r="F2439" s="1">
        <f>COUNTIF(bank_processed_transactions[transaction_id],A2439)</f>
        <v>1</v>
      </c>
      <c r="G2439" s="1" t="str">
        <f t="shared" si="380"/>
        <v>found</v>
      </c>
      <c r="H2439" s="1" t="str">
        <f t="shared" si="381"/>
        <v>Not Duplicate</v>
      </c>
      <c r="I2439" s="1" t="str">
        <f t="shared" si="382"/>
        <v>match</v>
      </c>
      <c r="J2439" s="1" t="str">
        <f t="shared" si="383"/>
        <v>match</v>
      </c>
      <c r="K2439" s="1">
        <f t="shared" si="384"/>
        <v>0</v>
      </c>
      <c r="L2439" s="2">
        <f>IF(F2439=0,"not processed",_xlfn.MINIFS(Processed_data!H:H,Processed_data!A:A,A2439))</f>
        <v>46040</v>
      </c>
      <c r="M2439" s="1">
        <f>IF(F2439=0,"not processed",ABS(bank_source_transactions__1[[#This Row],[transaction_date]]-Reconciliation!L2439))</f>
        <v>0</v>
      </c>
      <c r="N2439" s="1" t="str" cm="1">
        <f t="array" ref="N2439">_xlfn.IFS(M2439="not Processed", "Not Processed",M2439&gt;2,"SLA Breached",M2439&lt;=2,"Within SLA")</f>
        <v>Within SLA</v>
      </c>
      <c r="O2439" s="1" t="str">
        <f>_xlfn.XLOOKUP(A2439,Source_data!A:A,Source_data!D:D)</f>
        <v>UPI</v>
      </c>
      <c r="P2439" s="1">
        <f t="shared" si="385"/>
        <v>0</v>
      </c>
      <c r="Q2439" s="1">
        <f t="shared" si="386"/>
        <v>0</v>
      </c>
      <c r="R2439" s="1">
        <f t="shared" si="387"/>
        <v>0</v>
      </c>
      <c r="S2439" s="1">
        <f t="shared" si="388"/>
        <v>0</v>
      </c>
      <c r="T2439" s="1">
        <f t="shared" si="389"/>
        <v>0</v>
      </c>
      <c r="U2439" s="1" t="str">
        <f>_xlfn.XLOOKUP(Table3[[#This Row],[Transaction ID]],Source_data!A:A,Source_data!E:E)</f>
        <v>Hyderabad</v>
      </c>
      <c r="V2439" s="1">
        <f>_xlfn.IFNA(_xlfn.XLOOKUP(A2439,bank_processed_transactions[transaction_id],bank_processed_transactions[processing_minutes]),"")</f>
        <v>21.6</v>
      </c>
      <c r="W2439" s="31">
        <f>_xlfn.XLOOKUP(A2439,Source_data!A:A,Source_data!B:B)</f>
        <v>46040</v>
      </c>
    </row>
    <row r="2440" spans="1:23" x14ac:dyDescent="0.3">
      <c r="A2440" s="3" t="s">
        <v>4135</v>
      </c>
      <c r="B2440" s="1">
        <f>_xlfn.XLOOKUP(A2440,bank_source_transactions__1[transaction_id],bank_source_transactions__1[amount_inr])</f>
        <v>3700.09</v>
      </c>
      <c r="C2440" s="1">
        <f>_xlfn.XLOOKUP(A2440,Processed_data!A:A,Processed_data!F:F)</f>
        <v>3700.09</v>
      </c>
      <c r="D2440" s="1" t="str">
        <f>_xlfn.XLOOKUP(A2440,bank_source_transactions__1[transaction_id],bank_source_transactions__1[transaction_status])</f>
        <v>SUCCESS</v>
      </c>
      <c r="E2440" s="1" t="str">
        <f>_xlfn.XLOOKUP(A2440,Processed_data!A:A,Processed_data!G:G)</f>
        <v>SUCCESS</v>
      </c>
      <c r="F2440" s="1">
        <f>COUNTIF(bank_processed_transactions[transaction_id],A2440)</f>
        <v>1</v>
      </c>
      <c r="G2440" s="1" t="str">
        <f t="shared" si="380"/>
        <v>found</v>
      </c>
      <c r="H2440" s="1" t="str">
        <f t="shared" si="381"/>
        <v>Not Duplicate</v>
      </c>
      <c r="I2440" s="1" t="str">
        <f t="shared" si="382"/>
        <v>match</v>
      </c>
      <c r="J2440" s="1" t="str">
        <f t="shared" si="383"/>
        <v>match</v>
      </c>
      <c r="K2440" s="1">
        <f t="shared" si="384"/>
        <v>0</v>
      </c>
      <c r="L2440" s="2">
        <f>IF(F2440=0,"not processed",_xlfn.MINIFS(Processed_data!H:H,Processed_data!A:A,A2440))</f>
        <v>46099</v>
      </c>
      <c r="M2440" s="1">
        <f>IF(F2440=0,"not processed",ABS(bank_source_transactions__1[[#This Row],[transaction_date]]-Reconciliation!L2440))</f>
        <v>3</v>
      </c>
      <c r="N2440" s="1" t="str" cm="1">
        <f t="array" ref="N2440">_xlfn.IFS(M2440="not Processed", "Not Processed",M2440&gt;2,"SLA Breached",M2440&lt;=2,"Within SLA")</f>
        <v>SLA Breached</v>
      </c>
      <c r="O2440" s="1" t="str">
        <f>_xlfn.XLOOKUP(A2440,Source_data!A:A,Source_data!D:D)</f>
        <v>CARD</v>
      </c>
      <c r="P2440" s="1">
        <f t="shared" si="385"/>
        <v>0</v>
      </c>
      <c r="Q2440" s="1">
        <f t="shared" si="386"/>
        <v>0</v>
      </c>
      <c r="R2440" s="1">
        <f t="shared" si="387"/>
        <v>0</v>
      </c>
      <c r="S2440" s="1">
        <f t="shared" si="388"/>
        <v>0</v>
      </c>
      <c r="T2440" s="1">
        <f t="shared" si="389"/>
        <v>1</v>
      </c>
      <c r="U2440" s="1" t="str">
        <f>_xlfn.XLOOKUP(Table3[[#This Row],[Transaction ID]],Source_data!A:A,Source_data!E:E)</f>
        <v>Mumbai</v>
      </c>
      <c r="V2440" s="1">
        <f>_xlfn.IFNA(_xlfn.XLOOKUP(A2440,bank_processed_transactions[transaction_id],bank_processed_transactions[processing_minutes]),"")</f>
        <v>90.9</v>
      </c>
      <c r="W2440" s="31">
        <f>_xlfn.XLOOKUP(A2440,Source_data!A:A,Source_data!B:B)</f>
        <v>46096</v>
      </c>
    </row>
    <row r="2441" spans="1:23" x14ac:dyDescent="0.3">
      <c r="A2441" s="4" t="s">
        <v>3692</v>
      </c>
      <c r="B2441" s="1">
        <f>_xlfn.XLOOKUP(A2441,bank_source_transactions__1[transaction_id],bank_source_transactions__1[amount_inr])</f>
        <v>10548.96</v>
      </c>
      <c r="C2441" s="1">
        <f>_xlfn.XLOOKUP(A2441,Processed_data!A:A,Processed_data!F:F)</f>
        <v>10548.96</v>
      </c>
      <c r="D2441" s="1" t="str">
        <f>_xlfn.XLOOKUP(A2441,bank_source_transactions__1[transaction_id],bank_source_transactions__1[transaction_status])</f>
        <v>SUCCESS</v>
      </c>
      <c r="E2441" s="1" t="str">
        <f>_xlfn.XLOOKUP(A2441,Processed_data!A:A,Processed_data!G:G)</f>
        <v>SUCCESS</v>
      </c>
      <c r="F2441" s="1">
        <f>COUNTIF(bank_processed_transactions[transaction_id],A2441)</f>
        <v>1</v>
      </c>
      <c r="G2441" s="1" t="str">
        <f t="shared" si="380"/>
        <v>found</v>
      </c>
      <c r="H2441" s="1" t="str">
        <f t="shared" si="381"/>
        <v>Not Duplicate</v>
      </c>
      <c r="I2441" s="1" t="str">
        <f t="shared" si="382"/>
        <v>match</v>
      </c>
      <c r="J2441" s="1" t="str">
        <f t="shared" si="383"/>
        <v>match</v>
      </c>
      <c r="K2441" s="1">
        <f t="shared" si="384"/>
        <v>0</v>
      </c>
      <c r="L2441" s="2">
        <f>IF(F2441=0,"not processed",_xlfn.MINIFS(Processed_data!H:H,Processed_data!A:A,A2441))</f>
        <v>46060</v>
      </c>
      <c r="M2441" s="1">
        <f>IF(F2441=0,"not processed",ABS(bank_source_transactions__1[[#This Row],[transaction_date]]-Reconciliation!L2441))</f>
        <v>1</v>
      </c>
      <c r="N2441" s="1" t="str" cm="1">
        <f t="array" ref="N2441">_xlfn.IFS(M2441="not Processed", "Not Processed",M2441&gt;2,"SLA Breached",M2441&lt;=2,"Within SLA")</f>
        <v>Within SLA</v>
      </c>
      <c r="O2441" s="1" t="str">
        <f>_xlfn.XLOOKUP(A2441,Source_data!A:A,Source_data!D:D)</f>
        <v>UPI</v>
      </c>
      <c r="P2441" s="1">
        <f t="shared" si="385"/>
        <v>0</v>
      </c>
      <c r="Q2441" s="1">
        <f t="shared" si="386"/>
        <v>0</v>
      </c>
      <c r="R2441" s="1">
        <f t="shared" si="387"/>
        <v>0</v>
      </c>
      <c r="S2441" s="1">
        <f t="shared" si="388"/>
        <v>0</v>
      </c>
      <c r="T2441" s="1">
        <f t="shared" si="389"/>
        <v>0</v>
      </c>
      <c r="U2441" s="1" t="str">
        <f>_xlfn.XLOOKUP(Table3[[#This Row],[Transaction ID]],Source_data!A:A,Source_data!E:E)</f>
        <v>Hyderabad</v>
      </c>
      <c r="V2441" s="1">
        <f>_xlfn.IFNA(_xlfn.XLOOKUP(A2441,bank_processed_transactions[transaction_id],bank_processed_transactions[processing_minutes]),"")</f>
        <v>25.9</v>
      </c>
      <c r="W2441" s="31">
        <f>_xlfn.XLOOKUP(A2441,Source_data!A:A,Source_data!B:B)</f>
        <v>46059</v>
      </c>
    </row>
    <row r="2442" spans="1:23" x14ac:dyDescent="0.3">
      <c r="A2442" s="3" t="s">
        <v>4917</v>
      </c>
      <c r="B2442" s="1">
        <f>_xlfn.XLOOKUP(A2442,bank_source_transactions__1[transaction_id],bank_source_transactions__1[amount_inr])</f>
        <v>24100.1</v>
      </c>
      <c r="C2442" s="1">
        <f>_xlfn.XLOOKUP(A2442,Processed_data!A:A,Processed_data!F:F)</f>
        <v>24100.1</v>
      </c>
      <c r="D2442" s="1" t="str">
        <f>_xlfn.XLOOKUP(A2442,bank_source_transactions__1[transaction_id],bank_source_transactions__1[transaction_status])</f>
        <v>SUCCESS</v>
      </c>
      <c r="E2442" s="1" t="str">
        <f>_xlfn.XLOOKUP(A2442,Processed_data!A:A,Processed_data!G:G)</f>
        <v>SUCCESS</v>
      </c>
      <c r="F2442" s="1">
        <f>COUNTIF(bank_processed_transactions[transaction_id],A2442)</f>
        <v>1</v>
      </c>
      <c r="G2442" s="1" t="str">
        <f t="shared" si="380"/>
        <v>found</v>
      </c>
      <c r="H2442" s="1" t="str">
        <f t="shared" si="381"/>
        <v>Not Duplicate</v>
      </c>
      <c r="I2442" s="1" t="str">
        <f t="shared" si="382"/>
        <v>match</v>
      </c>
      <c r="J2442" s="1" t="str">
        <f t="shared" si="383"/>
        <v>match</v>
      </c>
      <c r="K2442" s="1">
        <f t="shared" si="384"/>
        <v>0</v>
      </c>
      <c r="L2442" s="2">
        <f>IF(F2442=0,"not processed",_xlfn.MINIFS(Processed_data!H:H,Processed_data!A:A,A2442))</f>
        <v>46038</v>
      </c>
      <c r="M2442" s="1">
        <f>IF(F2442=0,"not processed",ABS(bank_source_transactions__1[[#This Row],[transaction_date]]-Reconciliation!L2442))</f>
        <v>3</v>
      </c>
      <c r="N2442" s="1" t="str" cm="1">
        <f t="array" ref="N2442">_xlfn.IFS(M2442="not Processed", "Not Processed",M2442&gt;2,"SLA Breached",M2442&lt;=2,"Within SLA")</f>
        <v>SLA Breached</v>
      </c>
      <c r="O2442" s="1" t="str">
        <f>_xlfn.XLOOKUP(A2442,Source_data!A:A,Source_data!D:D)</f>
        <v>NEFT</v>
      </c>
      <c r="P2442" s="1">
        <f t="shared" si="385"/>
        <v>0</v>
      </c>
      <c r="Q2442" s="1">
        <f t="shared" si="386"/>
        <v>0</v>
      </c>
      <c r="R2442" s="1">
        <f t="shared" si="387"/>
        <v>0</v>
      </c>
      <c r="S2442" s="1">
        <f t="shared" si="388"/>
        <v>0</v>
      </c>
      <c r="T2442" s="1">
        <f t="shared" si="389"/>
        <v>1</v>
      </c>
      <c r="U2442" s="1" t="str">
        <f>_xlfn.XLOOKUP(Table3[[#This Row],[Transaction ID]],Source_data!A:A,Source_data!E:E)</f>
        <v>Mumbai</v>
      </c>
      <c r="V2442" s="1">
        <f>_xlfn.IFNA(_xlfn.XLOOKUP(A2442,bank_processed_transactions[transaction_id],bank_processed_transactions[processing_minutes]),"")</f>
        <v>25.4</v>
      </c>
      <c r="W2442" s="31">
        <f>_xlfn.XLOOKUP(A2442,Source_data!A:A,Source_data!B:B)</f>
        <v>46035</v>
      </c>
    </row>
    <row r="2443" spans="1:23" x14ac:dyDescent="0.3">
      <c r="A2443" s="4" t="s">
        <v>3430</v>
      </c>
      <c r="B2443" s="1">
        <f>_xlfn.XLOOKUP(A2443,bank_source_transactions__1[transaction_id],bank_source_transactions__1[amount_inr])</f>
        <v>1664.45</v>
      </c>
      <c r="C2443" s="1">
        <f>_xlfn.XLOOKUP(A2443,Processed_data!A:A,Processed_data!F:F)</f>
        <v>1664.45</v>
      </c>
      <c r="D2443" s="1" t="str">
        <f>_xlfn.XLOOKUP(A2443,bank_source_transactions__1[transaction_id],bank_source_transactions__1[transaction_status])</f>
        <v>SUCCESS</v>
      </c>
      <c r="E2443" s="1" t="str">
        <f>_xlfn.XLOOKUP(A2443,Processed_data!A:A,Processed_data!G:G)</f>
        <v>SUCCESS</v>
      </c>
      <c r="F2443" s="1">
        <f>COUNTIF(bank_processed_transactions[transaction_id],A2443)</f>
        <v>1</v>
      </c>
      <c r="G2443" s="1" t="str">
        <f t="shared" si="380"/>
        <v>found</v>
      </c>
      <c r="H2443" s="1" t="str">
        <f t="shared" si="381"/>
        <v>Not Duplicate</v>
      </c>
      <c r="I2443" s="1" t="str">
        <f t="shared" si="382"/>
        <v>match</v>
      </c>
      <c r="J2443" s="1" t="str">
        <f t="shared" si="383"/>
        <v>match</v>
      </c>
      <c r="K2443" s="1">
        <f t="shared" si="384"/>
        <v>0</v>
      </c>
      <c r="L2443" s="2">
        <f>IF(F2443=0,"not processed",_xlfn.MINIFS(Processed_data!H:H,Processed_data!A:A,A2443))</f>
        <v>46055</v>
      </c>
      <c r="M2443" s="1">
        <f>IF(F2443=0,"not processed",ABS(bank_source_transactions__1[[#This Row],[transaction_date]]-Reconciliation!L2443))</f>
        <v>1</v>
      </c>
      <c r="N2443" s="1" t="str" cm="1">
        <f t="array" ref="N2443">_xlfn.IFS(M2443="not Processed", "Not Processed",M2443&gt;2,"SLA Breached",M2443&lt;=2,"Within SLA")</f>
        <v>Within SLA</v>
      </c>
      <c r="O2443" s="1" t="str">
        <f>_xlfn.XLOOKUP(A2443,Source_data!A:A,Source_data!D:D)</f>
        <v>UPI</v>
      </c>
      <c r="P2443" s="1">
        <f t="shared" si="385"/>
        <v>0</v>
      </c>
      <c r="Q2443" s="1">
        <f t="shared" si="386"/>
        <v>0</v>
      </c>
      <c r="R2443" s="1">
        <f t="shared" si="387"/>
        <v>0</v>
      </c>
      <c r="S2443" s="1">
        <f t="shared" si="388"/>
        <v>0</v>
      </c>
      <c r="T2443" s="1">
        <f t="shared" si="389"/>
        <v>0</v>
      </c>
      <c r="U2443" s="1" t="str">
        <f>_xlfn.XLOOKUP(Table3[[#This Row],[Transaction ID]],Source_data!A:A,Source_data!E:E)</f>
        <v>Pune</v>
      </c>
      <c r="V2443" s="1">
        <f>_xlfn.IFNA(_xlfn.XLOOKUP(A2443,bank_processed_transactions[transaction_id],bank_processed_transactions[processing_minutes]),"")</f>
        <v>19.100000000000001</v>
      </c>
      <c r="W2443" s="31">
        <f>_xlfn.XLOOKUP(A2443,Source_data!A:A,Source_data!B:B)</f>
        <v>46054</v>
      </c>
    </row>
    <row r="2444" spans="1:23" x14ac:dyDescent="0.3">
      <c r="A2444" s="3" t="s">
        <v>585</v>
      </c>
      <c r="B2444" s="1">
        <f>_xlfn.XLOOKUP(A2444,bank_source_transactions__1[transaction_id],bank_source_transactions__1[amount_inr])</f>
        <v>981.69</v>
      </c>
      <c r="C2444" s="1">
        <f>_xlfn.XLOOKUP(A2444,Processed_data!A:A,Processed_data!F:F)</f>
        <v>981.69</v>
      </c>
      <c r="D2444" s="1" t="str">
        <f>_xlfn.XLOOKUP(A2444,bank_source_transactions__1[transaction_id],bank_source_transactions__1[transaction_status])</f>
        <v>SUCCESS</v>
      </c>
      <c r="E2444" s="1" t="str">
        <f>_xlfn.XLOOKUP(A2444,Processed_data!A:A,Processed_data!G:G)</f>
        <v>SUCCESS</v>
      </c>
      <c r="F2444" s="1">
        <f>COUNTIF(bank_processed_transactions[transaction_id],A2444)</f>
        <v>1</v>
      </c>
      <c r="G2444" s="1" t="str">
        <f t="shared" si="380"/>
        <v>found</v>
      </c>
      <c r="H2444" s="1" t="str">
        <f t="shared" si="381"/>
        <v>Not Duplicate</v>
      </c>
      <c r="I2444" s="1" t="str">
        <f t="shared" si="382"/>
        <v>match</v>
      </c>
      <c r="J2444" s="1" t="str">
        <f t="shared" si="383"/>
        <v>match</v>
      </c>
      <c r="K2444" s="1">
        <f t="shared" si="384"/>
        <v>0</v>
      </c>
      <c r="L2444" s="2">
        <f>IF(F2444=0,"not processed",_xlfn.MINIFS(Processed_data!H:H,Processed_data!A:A,A2444))</f>
        <v>46055</v>
      </c>
      <c r="M2444" s="1">
        <f>IF(F2444=0,"not processed",ABS(bank_source_transactions__1[[#This Row],[transaction_date]]-Reconciliation!L2444))</f>
        <v>1</v>
      </c>
      <c r="N2444" s="1" t="str" cm="1">
        <f t="array" ref="N2444">_xlfn.IFS(M2444="not Processed", "Not Processed",M2444&gt;2,"SLA Breached",M2444&lt;=2,"Within SLA")</f>
        <v>Within SLA</v>
      </c>
      <c r="O2444" s="1" t="str">
        <f>_xlfn.XLOOKUP(A2444,Source_data!A:A,Source_data!D:D)</f>
        <v>NEFT</v>
      </c>
      <c r="P2444" s="1">
        <f t="shared" si="385"/>
        <v>0</v>
      </c>
      <c r="Q2444" s="1">
        <f t="shared" si="386"/>
        <v>0</v>
      </c>
      <c r="R2444" s="1">
        <f t="shared" si="387"/>
        <v>0</v>
      </c>
      <c r="S2444" s="1">
        <f t="shared" si="388"/>
        <v>0</v>
      </c>
      <c r="T2444" s="1">
        <f t="shared" si="389"/>
        <v>0</v>
      </c>
      <c r="U2444" s="1" t="str">
        <f>_xlfn.XLOOKUP(Table3[[#This Row],[Transaction ID]],Source_data!A:A,Source_data!E:E)</f>
        <v>Hyderabad</v>
      </c>
      <c r="V2444" s="1">
        <f>_xlfn.IFNA(_xlfn.XLOOKUP(A2444,bank_processed_transactions[transaction_id],bank_processed_transactions[processing_minutes]),"")</f>
        <v>26.4</v>
      </c>
      <c r="W2444" s="31">
        <f>_xlfn.XLOOKUP(A2444,Source_data!A:A,Source_data!B:B)</f>
        <v>46054</v>
      </c>
    </row>
    <row r="2445" spans="1:23" x14ac:dyDescent="0.3">
      <c r="A2445" s="4" t="s">
        <v>503</v>
      </c>
      <c r="B2445" s="1">
        <f>_xlfn.XLOOKUP(A2445,bank_source_transactions__1[transaction_id],bank_source_transactions__1[amount_inr])</f>
        <v>2092.7199999999998</v>
      </c>
      <c r="C2445" s="1">
        <f>_xlfn.XLOOKUP(A2445,Processed_data!A:A,Processed_data!F:F)</f>
        <v>2092.7199999999998</v>
      </c>
      <c r="D2445" s="1" t="str">
        <f>_xlfn.XLOOKUP(A2445,bank_source_transactions__1[transaction_id],bank_source_transactions__1[transaction_status])</f>
        <v>SUCCESS</v>
      </c>
      <c r="E2445" s="1" t="str">
        <f>_xlfn.XLOOKUP(A2445,Processed_data!A:A,Processed_data!G:G)</f>
        <v>SUCCESS</v>
      </c>
      <c r="F2445" s="1">
        <f>COUNTIF(bank_processed_transactions[transaction_id],A2445)</f>
        <v>1</v>
      </c>
      <c r="G2445" s="1" t="str">
        <f t="shared" si="380"/>
        <v>found</v>
      </c>
      <c r="H2445" s="1" t="str">
        <f t="shared" si="381"/>
        <v>Not Duplicate</v>
      </c>
      <c r="I2445" s="1" t="str">
        <f t="shared" si="382"/>
        <v>match</v>
      </c>
      <c r="J2445" s="1" t="str">
        <f t="shared" si="383"/>
        <v>match</v>
      </c>
      <c r="K2445" s="1">
        <f t="shared" si="384"/>
        <v>0</v>
      </c>
      <c r="L2445" s="2">
        <f>IF(F2445=0,"not processed",_xlfn.MINIFS(Processed_data!H:H,Processed_data!A:A,A2445))</f>
        <v>46081</v>
      </c>
      <c r="M2445" s="1">
        <f>IF(F2445=0,"not processed",ABS(bank_source_transactions__1[[#This Row],[transaction_date]]-Reconciliation!L2445))</f>
        <v>0</v>
      </c>
      <c r="N2445" s="1" t="str" cm="1">
        <f t="array" ref="N2445">_xlfn.IFS(M2445="not Processed", "Not Processed",M2445&gt;2,"SLA Breached",M2445&lt;=2,"Within SLA")</f>
        <v>Within SLA</v>
      </c>
      <c r="O2445" s="1" t="str">
        <f>_xlfn.XLOOKUP(A2445,Source_data!A:A,Source_data!D:D)</f>
        <v>ATM</v>
      </c>
      <c r="P2445" s="1">
        <f t="shared" si="385"/>
        <v>0</v>
      </c>
      <c r="Q2445" s="1">
        <f t="shared" si="386"/>
        <v>0</v>
      </c>
      <c r="R2445" s="1">
        <f t="shared" si="387"/>
        <v>0</v>
      </c>
      <c r="S2445" s="1">
        <f t="shared" si="388"/>
        <v>0</v>
      </c>
      <c r="T2445" s="1">
        <f t="shared" si="389"/>
        <v>0</v>
      </c>
      <c r="U2445" s="1" t="str">
        <f>_xlfn.XLOOKUP(Table3[[#This Row],[Transaction ID]],Source_data!A:A,Source_data!E:E)</f>
        <v>Hyderabad</v>
      </c>
      <c r="V2445" s="1">
        <f>_xlfn.IFNA(_xlfn.XLOOKUP(A2445,bank_processed_transactions[transaction_id],bank_processed_transactions[processing_minutes]),"")</f>
        <v>27.8</v>
      </c>
      <c r="W2445" s="31">
        <f>_xlfn.XLOOKUP(A2445,Source_data!A:A,Source_data!B:B)</f>
        <v>46081</v>
      </c>
    </row>
    <row r="2446" spans="1:23" x14ac:dyDescent="0.3">
      <c r="A2446" s="3" t="s">
        <v>2018</v>
      </c>
      <c r="B2446" s="1">
        <f>_xlfn.XLOOKUP(A2446,bank_source_transactions__1[transaction_id],bank_source_transactions__1[amount_inr])</f>
        <v>1805.2</v>
      </c>
      <c r="C2446" s="1">
        <f>_xlfn.XLOOKUP(A2446,Processed_data!A:A,Processed_data!F:F)</f>
        <v>1805.2</v>
      </c>
      <c r="D2446" s="1" t="str">
        <f>_xlfn.XLOOKUP(A2446,bank_source_transactions__1[transaction_id],bank_source_transactions__1[transaction_status])</f>
        <v>REVERSED</v>
      </c>
      <c r="E2446" s="1" t="str">
        <f>_xlfn.XLOOKUP(A2446,Processed_data!A:A,Processed_data!G:G)</f>
        <v>REVERSED</v>
      </c>
      <c r="F2446" s="1">
        <f>COUNTIF(bank_processed_transactions[transaction_id],A2446)</f>
        <v>1</v>
      </c>
      <c r="G2446" s="1" t="str">
        <f t="shared" si="380"/>
        <v>found</v>
      </c>
      <c r="H2446" s="1" t="str">
        <f t="shared" si="381"/>
        <v>Not Duplicate</v>
      </c>
      <c r="I2446" s="1" t="str">
        <f t="shared" si="382"/>
        <v>match</v>
      </c>
      <c r="J2446" s="1" t="str">
        <f t="shared" si="383"/>
        <v>match</v>
      </c>
      <c r="K2446" s="1">
        <f t="shared" si="384"/>
        <v>0</v>
      </c>
      <c r="L2446" s="2">
        <f>IF(F2446=0,"not processed",_xlfn.MINIFS(Processed_data!H:H,Processed_data!A:A,A2446))</f>
        <v>46109</v>
      </c>
      <c r="M2446" s="1">
        <f>IF(F2446=0,"not processed",ABS(bank_source_transactions__1[[#This Row],[transaction_date]]-Reconciliation!L2446))</f>
        <v>1</v>
      </c>
      <c r="N2446" s="1" t="str" cm="1">
        <f t="array" ref="N2446">_xlfn.IFS(M2446="not Processed", "Not Processed",M2446&gt;2,"SLA Breached",M2446&lt;=2,"Within SLA")</f>
        <v>Within SLA</v>
      </c>
      <c r="O2446" s="1" t="str">
        <f>_xlfn.XLOOKUP(A2446,Source_data!A:A,Source_data!D:D)</f>
        <v>NEFT</v>
      </c>
      <c r="P2446" s="1">
        <f t="shared" si="385"/>
        <v>0</v>
      </c>
      <c r="Q2446" s="1">
        <f t="shared" si="386"/>
        <v>0</v>
      </c>
      <c r="R2446" s="1">
        <f t="shared" si="387"/>
        <v>0</v>
      </c>
      <c r="S2446" s="1">
        <f t="shared" si="388"/>
        <v>0</v>
      </c>
      <c r="T2446" s="1">
        <f t="shared" si="389"/>
        <v>0</v>
      </c>
      <c r="U2446" s="1" t="str">
        <f>_xlfn.XLOOKUP(Table3[[#This Row],[Transaction ID]],Source_data!A:A,Source_data!E:E)</f>
        <v>Mumbai</v>
      </c>
      <c r="V2446" s="1">
        <f>_xlfn.IFNA(_xlfn.XLOOKUP(A2446,bank_processed_transactions[transaction_id],bank_processed_transactions[processing_minutes]),"")</f>
        <v>41.9</v>
      </c>
      <c r="W2446" s="31">
        <f>_xlfn.XLOOKUP(A2446,Source_data!A:A,Source_data!B:B)</f>
        <v>46108</v>
      </c>
    </row>
    <row r="2447" spans="1:23" x14ac:dyDescent="0.3">
      <c r="A2447" s="4" t="s">
        <v>3033</v>
      </c>
      <c r="B2447" s="1">
        <f>_xlfn.XLOOKUP(A2447,bank_source_transactions__1[transaction_id],bank_source_transactions__1[amount_inr])</f>
        <v>480.13</v>
      </c>
      <c r="C2447" s="1">
        <f>_xlfn.XLOOKUP(A2447,Processed_data!A:A,Processed_data!F:F)</f>
        <v>480.13</v>
      </c>
      <c r="D2447" s="1" t="str">
        <f>_xlfn.XLOOKUP(A2447,bank_source_transactions__1[transaction_id],bank_source_transactions__1[transaction_status])</f>
        <v>SUCCESS</v>
      </c>
      <c r="E2447" s="1" t="str">
        <f>_xlfn.XLOOKUP(A2447,Processed_data!A:A,Processed_data!G:G)</f>
        <v>SUCCESS</v>
      </c>
      <c r="F2447" s="1">
        <f>COUNTIF(bank_processed_transactions[transaction_id],A2447)</f>
        <v>1</v>
      </c>
      <c r="G2447" s="1" t="str">
        <f t="shared" si="380"/>
        <v>found</v>
      </c>
      <c r="H2447" s="1" t="str">
        <f t="shared" si="381"/>
        <v>Not Duplicate</v>
      </c>
      <c r="I2447" s="1" t="str">
        <f t="shared" si="382"/>
        <v>match</v>
      </c>
      <c r="J2447" s="1" t="str">
        <f t="shared" si="383"/>
        <v>match</v>
      </c>
      <c r="K2447" s="1">
        <f t="shared" si="384"/>
        <v>0</v>
      </c>
      <c r="L2447" s="2">
        <f>IF(F2447=0,"not processed",_xlfn.MINIFS(Processed_data!H:H,Processed_data!A:A,A2447))</f>
        <v>46091</v>
      </c>
      <c r="M2447" s="1">
        <f>IF(F2447=0,"not processed",ABS(bank_source_transactions__1[[#This Row],[transaction_date]]-Reconciliation!L2447))</f>
        <v>3</v>
      </c>
      <c r="N2447" s="1" t="str" cm="1">
        <f t="array" ref="N2447">_xlfn.IFS(M2447="not Processed", "Not Processed",M2447&gt;2,"SLA Breached",M2447&lt;=2,"Within SLA")</f>
        <v>SLA Breached</v>
      </c>
      <c r="O2447" s="1" t="str">
        <f>_xlfn.XLOOKUP(A2447,Source_data!A:A,Source_data!D:D)</f>
        <v>UPI</v>
      </c>
      <c r="P2447" s="1">
        <f t="shared" si="385"/>
        <v>0</v>
      </c>
      <c r="Q2447" s="1">
        <f t="shared" si="386"/>
        <v>0</v>
      </c>
      <c r="R2447" s="1">
        <f t="shared" si="387"/>
        <v>0</v>
      </c>
      <c r="S2447" s="1">
        <f t="shared" si="388"/>
        <v>0</v>
      </c>
      <c r="T2447" s="1">
        <f t="shared" si="389"/>
        <v>1</v>
      </c>
      <c r="U2447" s="1" t="str">
        <f>_xlfn.XLOOKUP(Table3[[#This Row],[Transaction ID]],Source_data!A:A,Source_data!E:E)</f>
        <v>Mumbai</v>
      </c>
      <c r="V2447" s="1">
        <f>_xlfn.IFNA(_xlfn.XLOOKUP(A2447,bank_processed_transactions[transaction_id],bank_processed_transactions[processing_minutes]),"")</f>
        <v>13.2</v>
      </c>
      <c r="W2447" s="31">
        <f>_xlfn.XLOOKUP(A2447,Source_data!A:A,Source_data!B:B)</f>
        <v>46088</v>
      </c>
    </row>
    <row r="2448" spans="1:23" x14ac:dyDescent="0.3">
      <c r="A2448" s="3" t="s">
        <v>1719</v>
      </c>
      <c r="B2448" s="1">
        <f>_xlfn.XLOOKUP(A2448,bank_source_transactions__1[transaction_id],bank_source_transactions__1[amount_inr])</f>
        <v>1958.68</v>
      </c>
      <c r="C2448" s="1">
        <f>_xlfn.XLOOKUP(A2448,Processed_data!A:A,Processed_data!F:F)</f>
        <v>1958.68</v>
      </c>
      <c r="D2448" s="1" t="str">
        <f>_xlfn.XLOOKUP(A2448,bank_source_transactions__1[transaction_id],bank_source_transactions__1[transaction_status])</f>
        <v>SUCCESS</v>
      </c>
      <c r="E2448" s="1" t="str">
        <f>_xlfn.XLOOKUP(A2448,Processed_data!A:A,Processed_data!G:G)</f>
        <v>SUCCESS</v>
      </c>
      <c r="F2448" s="1">
        <f>COUNTIF(bank_processed_transactions[transaction_id],A2448)</f>
        <v>1</v>
      </c>
      <c r="G2448" s="1" t="str">
        <f t="shared" si="380"/>
        <v>found</v>
      </c>
      <c r="H2448" s="1" t="str">
        <f t="shared" si="381"/>
        <v>Not Duplicate</v>
      </c>
      <c r="I2448" s="1" t="str">
        <f t="shared" si="382"/>
        <v>match</v>
      </c>
      <c r="J2448" s="1" t="str">
        <f t="shared" si="383"/>
        <v>match</v>
      </c>
      <c r="K2448" s="1">
        <f t="shared" si="384"/>
        <v>0</v>
      </c>
      <c r="L2448" s="2">
        <f>IF(F2448=0,"not processed",_xlfn.MINIFS(Processed_data!H:H,Processed_data!A:A,A2448))</f>
        <v>46067</v>
      </c>
      <c r="M2448" s="1">
        <f>IF(F2448=0,"not processed",ABS(bank_source_transactions__1[[#This Row],[transaction_date]]-Reconciliation!L2448))</f>
        <v>1</v>
      </c>
      <c r="N2448" s="1" t="str" cm="1">
        <f t="array" ref="N2448">_xlfn.IFS(M2448="not Processed", "Not Processed",M2448&gt;2,"SLA Breached",M2448&lt;=2,"Within SLA")</f>
        <v>Within SLA</v>
      </c>
      <c r="O2448" s="1" t="str">
        <f>_xlfn.XLOOKUP(A2448,Source_data!A:A,Source_data!D:D)</f>
        <v>UPI</v>
      </c>
      <c r="P2448" s="1">
        <f t="shared" si="385"/>
        <v>0</v>
      </c>
      <c r="Q2448" s="1">
        <f t="shared" si="386"/>
        <v>0</v>
      </c>
      <c r="R2448" s="1">
        <f t="shared" si="387"/>
        <v>0</v>
      </c>
      <c r="S2448" s="1">
        <f t="shared" si="388"/>
        <v>0</v>
      </c>
      <c r="T2448" s="1">
        <f t="shared" si="389"/>
        <v>0</v>
      </c>
      <c r="U2448" s="1" t="str">
        <f>_xlfn.XLOOKUP(Table3[[#This Row],[Transaction ID]],Source_data!A:A,Source_data!E:E)</f>
        <v>Hyderabad</v>
      </c>
      <c r="V2448" s="1">
        <f>_xlfn.IFNA(_xlfn.XLOOKUP(A2448,bank_processed_transactions[transaction_id],bank_processed_transactions[processing_minutes]),"")</f>
        <v>57.2</v>
      </c>
      <c r="W2448" s="31">
        <f>_xlfn.XLOOKUP(A2448,Source_data!A:A,Source_data!B:B)</f>
        <v>46066</v>
      </c>
    </row>
    <row r="2449" spans="1:23" x14ac:dyDescent="0.3">
      <c r="A2449" s="4" t="s">
        <v>4208</v>
      </c>
      <c r="B2449" s="1">
        <f>_xlfn.XLOOKUP(A2449,bank_source_transactions__1[transaction_id],bank_source_transactions__1[amount_inr])</f>
        <v>10051.42</v>
      </c>
      <c r="C2449" s="1">
        <f>_xlfn.XLOOKUP(A2449,Processed_data!A:A,Processed_data!F:F)</f>
        <v>10051.42</v>
      </c>
      <c r="D2449" s="1" t="str">
        <f>_xlfn.XLOOKUP(A2449,bank_source_transactions__1[transaction_id],bank_source_transactions__1[transaction_status])</f>
        <v>SUCCESS</v>
      </c>
      <c r="E2449" s="1" t="str">
        <f>_xlfn.XLOOKUP(A2449,Processed_data!A:A,Processed_data!G:G)</f>
        <v>SUCCESS</v>
      </c>
      <c r="F2449" s="1">
        <f>COUNTIF(bank_processed_transactions[transaction_id],A2449)</f>
        <v>1</v>
      </c>
      <c r="G2449" s="1" t="str">
        <f t="shared" si="380"/>
        <v>found</v>
      </c>
      <c r="H2449" s="1" t="str">
        <f t="shared" si="381"/>
        <v>Not Duplicate</v>
      </c>
      <c r="I2449" s="1" t="str">
        <f t="shared" si="382"/>
        <v>match</v>
      </c>
      <c r="J2449" s="1" t="str">
        <f t="shared" si="383"/>
        <v>match</v>
      </c>
      <c r="K2449" s="1">
        <f t="shared" si="384"/>
        <v>0</v>
      </c>
      <c r="L2449" s="2">
        <f>IF(F2449=0,"not processed",_xlfn.MINIFS(Processed_data!H:H,Processed_data!A:A,A2449))</f>
        <v>46089</v>
      </c>
      <c r="M2449" s="1">
        <f>IF(F2449=0,"not processed",ABS(bank_source_transactions__1[[#This Row],[transaction_date]]-Reconciliation!L2449))</f>
        <v>2</v>
      </c>
      <c r="N2449" s="1" t="str" cm="1">
        <f t="array" ref="N2449">_xlfn.IFS(M2449="not Processed", "Not Processed",M2449&gt;2,"SLA Breached",M2449&lt;=2,"Within SLA")</f>
        <v>Within SLA</v>
      </c>
      <c r="O2449" s="1" t="str">
        <f>_xlfn.XLOOKUP(A2449,Source_data!A:A,Source_data!D:D)</f>
        <v>ATM</v>
      </c>
      <c r="P2449" s="1">
        <f t="shared" si="385"/>
        <v>0</v>
      </c>
      <c r="Q2449" s="1">
        <f t="shared" si="386"/>
        <v>0</v>
      </c>
      <c r="R2449" s="1">
        <f t="shared" si="387"/>
        <v>0</v>
      </c>
      <c r="S2449" s="1">
        <f t="shared" si="388"/>
        <v>0</v>
      </c>
      <c r="T2449" s="1">
        <f t="shared" si="389"/>
        <v>0</v>
      </c>
      <c r="U2449" s="1" t="str">
        <f>_xlfn.XLOOKUP(Table3[[#This Row],[Transaction ID]],Source_data!A:A,Source_data!E:E)</f>
        <v>Pune</v>
      </c>
      <c r="V2449" s="1">
        <f>_xlfn.IFNA(_xlfn.XLOOKUP(A2449,bank_processed_transactions[transaction_id],bank_processed_transactions[processing_minutes]),"")</f>
        <v>11</v>
      </c>
      <c r="W2449" s="31">
        <f>_xlfn.XLOOKUP(A2449,Source_data!A:A,Source_data!B:B)</f>
        <v>46087</v>
      </c>
    </row>
    <row r="2450" spans="1:23" x14ac:dyDescent="0.3">
      <c r="A2450" s="3" t="s">
        <v>1049</v>
      </c>
      <c r="B2450" s="1">
        <f>_xlfn.XLOOKUP(A2450,bank_source_transactions__1[transaction_id],bank_source_transactions__1[amount_inr])</f>
        <v>24300.82</v>
      </c>
      <c r="C2450" s="1">
        <f>_xlfn.XLOOKUP(A2450,Processed_data!A:A,Processed_data!F:F)</f>
        <v>24300.82</v>
      </c>
      <c r="D2450" s="1" t="str">
        <f>_xlfn.XLOOKUP(A2450,bank_source_transactions__1[transaction_id],bank_source_transactions__1[transaction_status])</f>
        <v>SUCCESS</v>
      </c>
      <c r="E2450" s="1" t="str">
        <f>_xlfn.XLOOKUP(A2450,Processed_data!A:A,Processed_data!G:G)</f>
        <v>SUCCESS</v>
      </c>
      <c r="F2450" s="1">
        <f>COUNTIF(bank_processed_transactions[transaction_id],A2450)</f>
        <v>1</v>
      </c>
      <c r="G2450" s="1" t="str">
        <f t="shared" si="380"/>
        <v>found</v>
      </c>
      <c r="H2450" s="1" t="str">
        <f t="shared" si="381"/>
        <v>Not Duplicate</v>
      </c>
      <c r="I2450" s="1" t="str">
        <f t="shared" si="382"/>
        <v>match</v>
      </c>
      <c r="J2450" s="1" t="str">
        <f t="shared" si="383"/>
        <v>match</v>
      </c>
      <c r="K2450" s="1">
        <f t="shared" si="384"/>
        <v>0</v>
      </c>
      <c r="L2450" s="2">
        <f>IF(F2450=0,"not processed",_xlfn.MINIFS(Processed_data!H:H,Processed_data!A:A,A2450))</f>
        <v>46101</v>
      </c>
      <c r="M2450" s="1">
        <f>IF(F2450=0,"not processed",ABS(bank_source_transactions__1[[#This Row],[transaction_date]]-Reconciliation!L2450))</f>
        <v>3</v>
      </c>
      <c r="N2450" s="1" t="str" cm="1">
        <f t="array" ref="N2450">_xlfn.IFS(M2450="not Processed", "Not Processed",M2450&gt;2,"SLA Breached",M2450&lt;=2,"Within SLA")</f>
        <v>SLA Breached</v>
      </c>
      <c r="O2450" s="1" t="str">
        <f>_xlfn.XLOOKUP(A2450,Source_data!A:A,Source_data!D:D)</f>
        <v>CARD</v>
      </c>
      <c r="P2450" s="1">
        <f t="shared" si="385"/>
        <v>0</v>
      </c>
      <c r="Q2450" s="1">
        <f t="shared" si="386"/>
        <v>0</v>
      </c>
      <c r="R2450" s="1">
        <f t="shared" si="387"/>
        <v>0</v>
      </c>
      <c r="S2450" s="1">
        <f t="shared" si="388"/>
        <v>0</v>
      </c>
      <c r="T2450" s="1">
        <f t="shared" si="389"/>
        <v>1</v>
      </c>
      <c r="U2450" s="1" t="str">
        <f>_xlfn.XLOOKUP(Table3[[#This Row],[Transaction ID]],Source_data!A:A,Source_data!E:E)</f>
        <v>Hyderabad</v>
      </c>
      <c r="V2450" s="1">
        <f>_xlfn.IFNA(_xlfn.XLOOKUP(A2450,bank_processed_transactions[transaction_id],bank_processed_transactions[processing_minutes]),"")</f>
        <v>52.4</v>
      </c>
      <c r="W2450" s="31">
        <f>_xlfn.XLOOKUP(A2450,Source_data!A:A,Source_data!B:B)</f>
        <v>46098</v>
      </c>
    </row>
    <row r="2451" spans="1:23" x14ac:dyDescent="0.3">
      <c r="A2451" s="4" t="s">
        <v>1646</v>
      </c>
      <c r="B2451" s="1">
        <f>_xlfn.XLOOKUP(A2451,bank_source_transactions__1[transaction_id],bank_source_transactions__1[amount_inr])</f>
        <v>9686.89</v>
      </c>
      <c r="C2451" s="1">
        <f>_xlfn.XLOOKUP(A2451,Processed_data!A:A,Processed_data!F:F)</f>
        <v>9686.89</v>
      </c>
      <c r="D2451" s="1" t="str">
        <f>_xlfn.XLOOKUP(A2451,bank_source_transactions__1[transaction_id],bank_source_transactions__1[transaction_status])</f>
        <v>SUCCESS</v>
      </c>
      <c r="E2451" s="1" t="str">
        <f>_xlfn.XLOOKUP(A2451,Processed_data!A:A,Processed_data!G:G)</f>
        <v>SUCCESS</v>
      </c>
      <c r="F2451" s="1">
        <f>COUNTIF(bank_processed_transactions[transaction_id],A2451)</f>
        <v>1</v>
      </c>
      <c r="G2451" s="1" t="str">
        <f t="shared" si="380"/>
        <v>found</v>
      </c>
      <c r="H2451" s="1" t="str">
        <f t="shared" si="381"/>
        <v>Not Duplicate</v>
      </c>
      <c r="I2451" s="1" t="str">
        <f t="shared" si="382"/>
        <v>match</v>
      </c>
      <c r="J2451" s="1" t="str">
        <f t="shared" si="383"/>
        <v>match</v>
      </c>
      <c r="K2451" s="1">
        <f t="shared" si="384"/>
        <v>0</v>
      </c>
      <c r="L2451" s="2">
        <f>IF(F2451=0,"not processed",_xlfn.MINIFS(Processed_data!H:H,Processed_data!A:A,A2451))</f>
        <v>46078</v>
      </c>
      <c r="M2451" s="1">
        <f>IF(F2451=0,"not processed",ABS(bank_source_transactions__1[[#This Row],[transaction_date]]-Reconciliation!L2451))</f>
        <v>0</v>
      </c>
      <c r="N2451" s="1" t="str" cm="1">
        <f t="array" ref="N2451">_xlfn.IFS(M2451="not Processed", "Not Processed",M2451&gt;2,"SLA Breached",M2451&lt;=2,"Within SLA")</f>
        <v>Within SLA</v>
      </c>
      <c r="O2451" s="1" t="str">
        <f>_xlfn.XLOOKUP(A2451,Source_data!A:A,Source_data!D:D)</f>
        <v>NEFT</v>
      </c>
      <c r="P2451" s="1">
        <f t="shared" si="385"/>
        <v>0</v>
      </c>
      <c r="Q2451" s="1">
        <f t="shared" si="386"/>
        <v>0</v>
      </c>
      <c r="R2451" s="1">
        <f t="shared" si="387"/>
        <v>0</v>
      </c>
      <c r="S2451" s="1">
        <f t="shared" si="388"/>
        <v>0</v>
      </c>
      <c r="T2451" s="1">
        <f t="shared" si="389"/>
        <v>0</v>
      </c>
      <c r="U2451" s="1" t="str">
        <f>_xlfn.XLOOKUP(Table3[[#This Row],[Transaction ID]],Source_data!A:A,Source_data!E:E)</f>
        <v>Bengaluru</v>
      </c>
      <c r="V2451" s="1">
        <f>_xlfn.IFNA(_xlfn.XLOOKUP(A2451,bank_processed_transactions[transaction_id],bank_processed_transactions[processing_minutes]),"")</f>
        <v>22.6</v>
      </c>
      <c r="W2451" s="31">
        <f>_xlfn.XLOOKUP(A2451,Source_data!A:A,Source_data!B:B)</f>
        <v>46078</v>
      </c>
    </row>
    <row r="2452" spans="1:23" x14ac:dyDescent="0.3">
      <c r="A2452" s="3" t="s">
        <v>272</v>
      </c>
      <c r="B2452" s="1">
        <f>_xlfn.XLOOKUP(A2452,bank_source_transactions__1[transaction_id],bank_source_transactions__1[amount_inr])</f>
        <v>2218.86</v>
      </c>
      <c r="C2452" s="1">
        <f>_xlfn.XLOOKUP(A2452,Processed_data!A:A,Processed_data!F:F)</f>
        <v>2218.86</v>
      </c>
      <c r="D2452" s="1" t="str">
        <f>_xlfn.XLOOKUP(A2452,bank_source_transactions__1[transaction_id],bank_source_transactions__1[transaction_status])</f>
        <v>SUCCESS</v>
      </c>
      <c r="E2452" s="1" t="str">
        <f>_xlfn.XLOOKUP(A2452,Processed_data!A:A,Processed_data!G:G)</f>
        <v>SUCCESS</v>
      </c>
      <c r="F2452" s="1">
        <f>COUNTIF(bank_processed_transactions[transaction_id],A2452)</f>
        <v>1</v>
      </c>
      <c r="G2452" s="1" t="str">
        <f t="shared" si="380"/>
        <v>found</v>
      </c>
      <c r="H2452" s="1" t="str">
        <f t="shared" si="381"/>
        <v>Not Duplicate</v>
      </c>
      <c r="I2452" s="1" t="str">
        <f t="shared" si="382"/>
        <v>match</v>
      </c>
      <c r="J2452" s="1" t="str">
        <f t="shared" si="383"/>
        <v>match</v>
      </c>
      <c r="K2452" s="1">
        <f t="shared" si="384"/>
        <v>0</v>
      </c>
      <c r="L2452" s="2">
        <f>IF(F2452=0,"not processed",_xlfn.MINIFS(Processed_data!H:H,Processed_data!A:A,A2452))</f>
        <v>46081</v>
      </c>
      <c r="M2452" s="1">
        <f>IF(F2452=0,"not processed",ABS(bank_source_transactions__1[[#This Row],[transaction_date]]-Reconciliation!L2452))</f>
        <v>2</v>
      </c>
      <c r="N2452" s="1" t="str" cm="1">
        <f t="array" ref="N2452">_xlfn.IFS(M2452="not Processed", "Not Processed",M2452&gt;2,"SLA Breached",M2452&lt;=2,"Within SLA")</f>
        <v>Within SLA</v>
      </c>
      <c r="O2452" s="1" t="str">
        <f>_xlfn.XLOOKUP(A2452,Source_data!A:A,Source_data!D:D)</f>
        <v>ATM</v>
      </c>
      <c r="P2452" s="1">
        <f t="shared" si="385"/>
        <v>0</v>
      </c>
      <c r="Q2452" s="1">
        <f t="shared" si="386"/>
        <v>0</v>
      </c>
      <c r="R2452" s="1">
        <f t="shared" si="387"/>
        <v>0</v>
      </c>
      <c r="S2452" s="1">
        <f t="shared" si="388"/>
        <v>0</v>
      </c>
      <c r="T2452" s="1">
        <f t="shared" si="389"/>
        <v>0</v>
      </c>
      <c r="U2452" s="1" t="str">
        <f>_xlfn.XLOOKUP(Table3[[#This Row],[Transaction ID]],Source_data!A:A,Source_data!E:E)</f>
        <v>Bengaluru</v>
      </c>
      <c r="V2452" s="1">
        <f>_xlfn.IFNA(_xlfn.XLOOKUP(A2452,bank_processed_transactions[transaction_id],bank_processed_transactions[processing_minutes]),"")</f>
        <v>20.6</v>
      </c>
      <c r="W2452" s="31">
        <f>_xlfn.XLOOKUP(A2452,Source_data!A:A,Source_data!B:B)</f>
        <v>46079</v>
      </c>
    </row>
    <row r="2453" spans="1:23" x14ac:dyDescent="0.3">
      <c r="A2453" s="4" t="s">
        <v>4215</v>
      </c>
      <c r="B2453" s="1">
        <f>_xlfn.XLOOKUP(A2453,bank_source_transactions__1[transaction_id],bank_source_transactions__1[amount_inr])</f>
        <v>10610.11</v>
      </c>
      <c r="C2453" s="1">
        <f>_xlfn.XLOOKUP(A2453,Processed_data!A:A,Processed_data!F:F)</f>
        <v>10610.11</v>
      </c>
      <c r="D2453" s="1" t="str">
        <f>_xlfn.XLOOKUP(A2453,bank_source_transactions__1[transaction_id],bank_source_transactions__1[transaction_status])</f>
        <v>SUCCESS</v>
      </c>
      <c r="E2453" s="1" t="str">
        <f>_xlfn.XLOOKUP(A2453,Processed_data!A:A,Processed_data!G:G)</f>
        <v>SUCCESS</v>
      </c>
      <c r="F2453" s="1">
        <f>COUNTIF(bank_processed_transactions[transaction_id],A2453)</f>
        <v>1</v>
      </c>
      <c r="G2453" s="1" t="str">
        <f t="shared" si="380"/>
        <v>found</v>
      </c>
      <c r="H2453" s="1" t="str">
        <f t="shared" si="381"/>
        <v>Not Duplicate</v>
      </c>
      <c r="I2453" s="1" t="str">
        <f t="shared" si="382"/>
        <v>match</v>
      </c>
      <c r="J2453" s="1" t="str">
        <f t="shared" si="383"/>
        <v>match</v>
      </c>
      <c r="K2453" s="1">
        <f t="shared" si="384"/>
        <v>0</v>
      </c>
      <c r="L2453" s="2">
        <f>IF(F2453=0,"not processed",_xlfn.MINIFS(Processed_data!H:H,Processed_data!A:A,A2453))</f>
        <v>46088</v>
      </c>
      <c r="M2453" s="1">
        <f>IF(F2453=0,"not processed",ABS(bank_source_transactions__1[[#This Row],[transaction_date]]-Reconciliation!L2453))</f>
        <v>0</v>
      </c>
      <c r="N2453" s="1" t="str" cm="1">
        <f t="array" ref="N2453">_xlfn.IFS(M2453="not Processed", "Not Processed",M2453&gt;2,"SLA Breached",M2453&lt;=2,"Within SLA")</f>
        <v>Within SLA</v>
      </c>
      <c r="O2453" s="1" t="str">
        <f>_xlfn.XLOOKUP(A2453,Source_data!A:A,Source_data!D:D)</f>
        <v>UPI</v>
      </c>
      <c r="P2453" s="1">
        <f t="shared" si="385"/>
        <v>0</v>
      </c>
      <c r="Q2453" s="1">
        <f t="shared" si="386"/>
        <v>0</v>
      </c>
      <c r="R2453" s="1">
        <f t="shared" si="387"/>
        <v>0</v>
      </c>
      <c r="S2453" s="1">
        <f t="shared" si="388"/>
        <v>0</v>
      </c>
      <c r="T2453" s="1">
        <f t="shared" si="389"/>
        <v>0</v>
      </c>
      <c r="U2453" s="1" t="str">
        <f>_xlfn.XLOOKUP(Table3[[#This Row],[Transaction ID]],Source_data!A:A,Source_data!E:E)</f>
        <v>Bengaluru</v>
      </c>
      <c r="V2453" s="1">
        <f>_xlfn.IFNA(_xlfn.XLOOKUP(A2453,bank_processed_transactions[transaction_id],bank_processed_transactions[processing_minutes]),"")</f>
        <v>6.4</v>
      </c>
      <c r="W2453" s="31">
        <f>_xlfn.XLOOKUP(A2453,Source_data!A:A,Source_data!B:B)</f>
        <v>46088</v>
      </c>
    </row>
    <row r="2454" spans="1:23" x14ac:dyDescent="0.3">
      <c r="A2454" s="3" t="s">
        <v>4510</v>
      </c>
      <c r="B2454" s="1">
        <f>_xlfn.XLOOKUP(A2454,bank_source_transactions__1[transaction_id],bank_source_transactions__1[amount_inr])</f>
        <v>8287.19</v>
      </c>
      <c r="C2454" s="1">
        <f>_xlfn.XLOOKUP(A2454,Processed_data!A:A,Processed_data!F:F)</f>
        <v>8287.19</v>
      </c>
      <c r="D2454" s="1" t="str">
        <f>_xlfn.XLOOKUP(A2454,bank_source_transactions__1[transaction_id],bank_source_transactions__1[transaction_status])</f>
        <v>SUCCESS</v>
      </c>
      <c r="E2454" s="1" t="str">
        <f>_xlfn.XLOOKUP(A2454,Processed_data!A:A,Processed_data!G:G)</f>
        <v>SUCCESS</v>
      </c>
      <c r="F2454" s="1">
        <f>COUNTIF(bank_processed_transactions[transaction_id],A2454)</f>
        <v>1</v>
      </c>
      <c r="G2454" s="1" t="str">
        <f t="shared" si="380"/>
        <v>found</v>
      </c>
      <c r="H2454" s="1" t="str">
        <f t="shared" si="381"/>
        <v>Not Duplicate</v>
      </c>
      <c r="I2454" s="1" t="str">
        <f t="shared" si="382"/>
        <v>match</v>
      </c>
      <c r="J2454" s="1" t="str">
        <f t="shared" si="383"/>
        <v>match</v>
      </c>
      <c r="K2454" s="1">
        <f t="shared" si="384"/>
        <v>0</v>
      </c>
      <c r="L2454" s="2">
        <f>IF(F2454=0,"not processed",_xlfn.MINIFS(Processed_data!H:H,Processed_data!A:A,A2454))</f>
        <v>46041</v>
      </c>
      <c r="M2454" s="1">
        <f>IF(F2454=0,"not processed",ABS(bank_source_transactions__1[[#This Row],[transaction_date]]-Reconciliation!L2454))</f>
        <v>0</v>
      </c>
      <c r="N2454" s="1" t="str" cm="1">
        <f t="array" ref="N2454">_xlfn.IFS(M2454="not Processed", "Not Processed",M2454&gt;2,"SLA Breached",M2454&lt;=2,"Within SLA")</f>
        <v>Within SLA</v>
      </c>
      <c r="O2454" s="1" t="str">
        <f>_xlfn.XLOOKUP(A2454,Source_data!A:A,Source_data!D:D)</f>
        <v>IMPS</v>
      </c>
      <c r="P2454" s="1">
        <f t="shared" si="385"/>
        <v>0</v>
      </c>
      <c r="Q2454" s="1">
        <f t="shared" si="386"/>
        <v>0</v>
      </c>
      <c r="R2454" s="1">
        <f t="shared" si="387"/>
        <v>0</v>
      </c>
      <c r="S2454" s="1">
        <f t="shared" si="388"/>
        <v>0</v>
      </c>
      <c r="T2454" s="1">
        <f t="shared" si="389"/>
        <v>0</v>
      </c>
      <c r="U2454" s="1" t="str">
        <f>_xlfn.XLOOKUP(Table3[[#This Row],[Transaction ID]],Source_data!A:A,Source_data!E:E)</f>
        <v>Bengaluru</v>
      </c>
      <c r="V2454" s="1">
        <f>_xlfn.IFNA(_xlfn.XLOOKUP(A2454,bank_processed_transactions[transaction_id],bank_processed_transactions[processing_minutes]),"")</f>
        <v>23.5</v>
      </c>
      <c r="W2454" s="31">
        <f>_xlfn.XLOOKUP(A2454,Source_data!A:A,Source_data!B:B)</f>
        <v>46041</v>
      </c>
    </row>
    <row r="2455" spans="1:23" x14ac:dyDescent="0.3">
      <c r="A2455" s="4" t="s">
        <v>2793</v>
      </c>
      <c r="B2455" s="1">
        <f>_xlfn.XLOOKUP(A2455,bank_source_transactions__1[transaction_id],bank_source_transactions__1[amount_inr])</f>
        <v>2448.4299999999998</v>
      </c>
      <c r="C2455" s="1">
        <f>_xlfn.XLOOKUP(A2455,Processed_data!A:A,Processed_data!F:F)</f>
        <v>2448.4299999999998</v>
      </c>
      <c r="D2455" s="1" t="str">
        <f>_xlfn.XLOOKUP(A2455,bank_source_transactions__1[transaction_id],bank_source_transactions__1[transaction_status])</f>
        <v>SUCCESS</v>
      </c>
      <c r="E2455" s="1" t="str">
        <f>_xlfn.XLOOKUP(A2455,Processed_data!A:A,Processed_data!G:G)</f>
        <v>SUCCESS</v>
      </c>
      <c r="F2455" s="1">
        <f>COUNTIF(bank_processed_transactions[transaction_id],A2455)</f>
        <v>1</v>
      </c>
      <c r="G2455" s="1" t="str">
        <f t="shared" si="380"/>
        <v>found</v>
      </c>
      <c r="H2455" s="1" t="str">
        <f t="shared" si="381"/>
        <v>Not Duplicate</v>
      </c>
      <c r="I2455" s="1" t="str">
        <f t="shared" si="382"/>
        <v>match</v>
      </c>
      <c r="J2455" s="1" t="str">
        <f t="shared" si="383"/>
        <v>match</v>
      </c>
      <c r="K2455" s="1">
        <f t="shared" si="384"/>
        <v>0</v>
      </c>
      <c r="L2455" s="2">
        <f>IF(F2455=0,"not processed",_xlfn.MINIFS(Processed_data!H:H,Processed_data!A:A,A2455))</f>
        <v>46071</v>
      </c>
      <c r="M2455" s="1">
        <f>IF(F2455=0,"not processed",ABS(bank_source_transactions__1[[#This Row],[transaction_date]]-Reconciliation!L2455))</f>
        <v>1</v>
      </c>
      <c r="N2455" s="1" t="str" cm="1">
        <f t="array" ref="N2455">_xlfn.IFS(M2455="not Processed", "Not Processed",M2455&gt;2,"SLA Breached",M2455&lt;=2,"Within SLA")</f>
        <v>Within SLA</v>
      </c>
      <c r="O2455" s="1" t="str">
        <f>_xlfn.XLOOKUP(A2455,Source_data!A:A,Source_data!D:D)</f>
        <v>UPI</v>
      </c>
      <c r="P2455" s="1">
        <f t="shared" si="385"/>
        <v>0</v>
      </c>
      <c r="Q2455" s="1">
        <f t="shared" si="386"/>
        <v>0</v>
      </c>
      <c r="R2455" s="1">
        <f t="shared" si="387"/>
        <v>0</v>
      </c>
      <c r="S2455" s="1">
        <f t="shared" si="388"/>
        <v>0</v>
      </c>
      <c r="T2455" s="1">
        <f t="shared" si="389"/>
        <v>0</v>
      </c>
      <c r="U2455" s="1" t="str">
        <f>_xlfn.XLOOKUP(Table3[[#This Row],[Transaction ID]],Source_data!A:A,Source_data!E:E)</f>
        <v>Bengaluru</v>
      </c>
      <c r="V2455" s="1">
        <f>_xlfn.IFNA(_xlfn.XLOOKUP(A2455,bank_processed_transactions[transaction_id],bank_processed_transactions[processing_minutes]),"")</f>
        <v>28.5</v>
      </c>
      <c r="W2455" s="31">
        <f>_xlfn.XLOOKUP(A2455,Source_data!A:A,Source_data!B:B)</f>
        <v>46070</v>
      </c>
    </row>
    <row r="2456" spans="1:23" x14ac:dyDescent="0.3">
      <c r="A2456" s="3" t="s">
        <v>1951</v>
      </c>
      <c r="B2456" s="1">
        <f>_xlfn.XLOOKUP(A2456,bank_source_transactions__1[transaction_id],bank_source_transactions__1[amount_inr])</f>
        <v>5059.68</v>
      </c>
      <c r="C2456" s="1">
        <f>_xlfn.XLOOKUP(A2456,Processed_data!A:A,Processed_data!F:F)</f>
        <v>5059.68</v>
      </c>
      <c r="D2456" s="1" t="str">
        <f>_xlfn.XLOOKUP(A2456,bank_source_transactions__1[transaction_id],bank_source_transactions__1[transaction_status])</f>
        <v>FAILED</v>
      </c>
      <c r="E2456" s="1" t="str">
        <f>_xlfn.XLOOKUP(A2456,Processed_data!A:A,Processed_data!G:G)</f>
        <v>FAILED</v>
      </c>
      <c r="F2456" s="1">
        <f>COUNTIF(bank_processed_transactions[transaction_id],A2456)</f>
        <v>1</v>
      </c>
      <c r="G2456" s="1" t="str">
        <f t="shared" si="380"/>
        <v>found</v>
      </c>
      <c r="H2456" s="1" t="str">
        <f t="shared" si="381"/>
        <v>Not Duplicate</v>
      </c>
      <c r="I2456" s="1" t="str">
        <f t="shared" si="382"/>
        <v>match</v>
      </c>
      <c r="J2456" s="1" t="str">
        <f t="shared" si="383"/>
        <v>match</v>
      </c>
      <c r="K2456" s="1">
        <f t="shared" si="384"/>
        <v>0</v>
      </c>
      <c r="L2456" s="2">
        <f>IF(F2456=0,"not processed",_xlfn.MINIFS(Processed_data!H:H,Processed_data!A:A,A2456))</f>
        <v>46104</v>
      </c>
      <c r="M2456" s="1">
        <f>IF(F2456=0,"not processed",ABS(bank_source_transactions__1[[#This Row],[transaction_date]]-Reconciliation!L2456))</f>
        <v>0</v>
      </c>
      <c r="N2456" s="1" t="str" cm="1">
        <f t="array" ref="N2456">_xlfn.IFS(M2456="not Processed", "Not Processed",M2456&gt;2,"SLA Breached",M2456&lt;=2,"Within SLA")</f>
        <v>Within SLA</v>
      </c>
      <c r="O2456" s="1" t="str">
        <f>_xlfn.XLOOKUP(A2456,Source_data!A:A,Source_data!D:D)</f>
        <v>UPI</v>
      </c>
      <c r="P2456" s="1">
        <f t="shared" si="385"/>
        <v>0</v>
      </c>
      <c r="Q2456" s="1">
        <f t="shared" si="386"/>
        <v>0</v>
      </c>
      <c r="R2456" s="1">
        <f t="shared" si="387"/>
        <v>0</v>
      </c>
      <c r="S2456" s="1">
        <f t="shared" si="388"/>
        <v>0</v>
      </c>
      <c r="T2456" s="1">
        <f t="shared" si="389"/>
        <v>0</v>
      </c>
      <c r="U2456" s="1" t="str">
        <f>_xlfn.XLOOKUP(Table3[[#This Row],[Transaction ID]],Source_data!A:A,Source_data!E:E)</f>
        <v>Hyderabad</v>
      </c>
      <c r="V2456" s="1">
        <f>_xlfn.IFNA(_xlfn.XLOOKUP(A2456,bank_processed_transactions[transaction_id],bank_processed_transactions[processing_minutes]),"")</f>
        <v>22.7</v>
      </c>
      <c r="W2456" s="31">
        <f>_xlfn.XLOOKUP(A2456,Source_data!A:A,Source_data!B:B)</f>
        <v>46104</v>
      </c>
    </row>
    <row r="2457" spans="1:23" x14ac:dyDescent="0.3">
      <c r="A2457" s="4" t="s">
        <v>4753</v>
      </c>
      <c r="B2457" s="1">
        <f>_xlfn.XLOOKUP(A2457,bank_source_transactions__1[transaction_id],bank_source_transactions__1[amount_inr])</f>
        <v>3948.69</v>
      </c>
      <c r="C2457" s="1">
        <f>_xlfn.XLOOKUP(A2457,Processed_data!A:A,Processed_data!F:F)</f>
        <v>3948.69</v>
      </c>
      <c r="D2457" s="1" t="str">
        <f>_xlfn.XLOOKUP(A2457,bank_source_transactions__1[transaction_id],bank_source_transactions__1[transaction_status])</f>
        <v>SUCCESS</v>
      </c>
      <c r="E2457" s="1" t="str">
        <f>_xlfn.XLOOKUP(A2457,Processed_data!A:A,Processed_data!G:G)</f>
        <v>SUCCESS</v>
      </c>
      <c r="F2457" s="1">
        <f>COUNTIF(bank_processed_transactions[transaction_id],A2457)</f>
        <v>1</v>
      </c>
      <c r="G2457" s="1" t="str">
        <f t="shared" si="380"/>
        <v>found</v>
      </c>
      <c r="H2457" s="1" t="str">
        <f t="shared" si="381"/>
        <v>Not Duplicate</v>
      </c>
      <c r="I2457" s="1" t="str">
        <f t="shared" si="382"/>
        <v>match</v>
      </c>
      <c r="J2457" s="1" t="str">
        <f t="shared" si="383"/>
        <v>match</v>
      </c>
      <c r="K2457" s="1">
        <f t="shared" si="384"/>
        <v>0</v>
      </c>
      <c r="L2457" s="2">
        <f>IF(F2457=0,"not processed",_xlfn.MINIFS(Processed_data!H:H,Processed_data!A:A,A2457))</f>
        <v>46027</v>
      </c>
      <c r="M2457" s="1">
        <f>IF(F2457=0,"not processed",ABS(bank_source_transactions__1[[#This Row],[transaction_date]]-Reconciliation!L2457))</f>
        <v>1</v>
      </c>
      <c r="N2457" s="1" t="str" cm="1">
        <f t="array" ref="N2457">_xlfn.IFS(M2457="not Processed", "Not Processed",M2457&gt;2,"SLA Breached",M2457&lt;=2,"Within SLA")</f>
        <v>Within SLA</v>
      </c>
      <c r="O2457" s="1" t="str">
        <f>_xlfn.XLOOKUP(A2457,Source_data!A:A,Source_data!D:D)</f>
        <v>UPI</v>
      </c>
      <c r="P2457" s="1">
        <f t="shared" si="385"/>
        <v>0</v>
      </c>
      <c r="Q2457" s="1">
        <f t="shared" si="386"/>
        <v>0</v>
      </c>
      <c r="R2457" s="1">
        <f t="shared" si="387"/>
        <v>0</v>
      </c>
      <c r="S2457" s="1">
        <f t="shared" si="388"/>
        <v>0</v>
      </c>
      <c r="T2457" s="1">
        <f t="shared" si="389"/>
        <v>0</v>
      </c>
      <c r="U2457" s="1" t="str">
        <f>_xlfn.XLOOKUP(Table3[[#This Row],[Transaction ID]],Source_data!A:A,Source_data!E:E)</f>
        <v>Bengaluru</v>
      </c>
      <c r="V2457" s="1">
        <f>_xlfn.IFNA(_xlfn.XLOOKUP(A2457,bank_processed_transactions[transaction_id],bank_processed_transactions[processing_minutes]),"")</f>
        <v>6.1</v>
      </c>
      <c r="W2457" s="31">
        <f>_xlfn.XLOOKUP(A2457,Source_data!A:A,Source_data!B:B)</f>
        <v>46026</v>
      </c>
    </row>
    <row r="2458" spans="1:23" x14ac:dyDescent="0.3">
      <c r="A2458" s="3" t="s">
        <v>1762</v>
      </c>
      <c r="B2458" s="1">
        <f>_xlfn.XLOOKUP(A2458,bank_source_transactions__1[transaction_id],bank_source_transactions__1[amount_inr])</f>
        <v>898.64</v>
      </c>
      <c r="C2458" s="1">
        <f>_xlfn.XLOOKUP(A2458,Processed_data!A:A,Processed_data!F:F)</f>
        <v>898.64</v>
      </c>
      <c r="D2458" s="1" t="str">
        <f>_xlfn.XLOOKUP(A2458,bank_source_transactions__1[transaction_id],bank_source_transactions__1[transaction_status])</f>
        <v>SUCCESS</v>
      </c>
      <c r="E2458" s="1" t="str">
        <f>_xlfn.XLOOKUP(A2458,Processed_data!A:A,Processed_data!G:G)</f>
        <v>SUCCESS</v>
      </c>
      <c r="F2458" s="1">
        <f>COUNTIF(bank_processed_transactions[transaction_id],A2458)</f>
        <v>1</v>
      </c>
      <c r="G2458" s="1" t="str">
        <f t="shared" si="380"/>
        <v>found</v>
      </c>
      <c r="H2458" s="1" t="str">
        <f t="shared" si="381"/>
        <v>Not Duplicate</v>
      </c>
      <c r="I2458" s="1" t="str">
        <f t="shared" si="382"/>
        <v>match</v>
      </c>
      <c r="J2458" s="1" t="str">
        <f t="shared" si="383"/>
        <v>match</v>
      </c>
      <c r="K2458" s="1">
        <f t="shared" si="384"/>
        <v>0</v>
      </c>
      <c r="L2458" s="2">
        <f>IF(F2458=0,"not processed",_xlfn.MINIFS(Processed_data!H:H,Processed_data!A:A,A2458))</f>
        <v>46110</v>
      </c>
      <c r="M2458" s="1">
        <f>IF(F2458=0,"not processed",ABS(bank_source_transactions__1[[#This Row],[transaction_date]]-Reconciliation!L2458))</f>
        <v>3</v>
      </c>
      <c r="N2458" s="1" t="str" cm="1">
        <f t="array" ref="N2458">_xlfn.IFS(M2458="not Processed", "Not Processed",M2458&gt;2,"SLA Breached",M2458&lt;=2,"Within SLA")</f>
        <v>SLA Breached</v>
      </c>
      <c r="O2458" s="1" t="str">
        <f>_xlfn.XLOOKUP(A2458,Source_data!A:A,Source_data!D:D)</f>
        <v>UPI</v>
      </c>
      <c r="P2458" s="1">
        <f t="shared" si="385"/>
        <v>0</v>
      </c>
      <c r="Q2458" s="1">
        <f t="shared" si="386"/>
        <v>0</v>
      </c>
      <c r="R2458" s="1">
        <f t="shared" si="387"/>
        <v>0</v>
      </c>
      <c r="S2458" s="1">
        <f t="shared" si="388"/>
        <v>0</v>
      </c>
      <c r="T2458" s="1">
        <f t="shared" si="389"/>
        <v>1</v>
      </c>
      <c r="U2458" s="1" t="str">
        <f>_xlfn.XLOOKUP(Table3[[#This Row],[Transaction ID]],Source_data!A:A,Source_data!E:E)</f>
        <v>Mumbai</v>
      </c>
      <c r="V2458" s="1">
        <f>_xlfn.IFNA(_xlfn.XLOOKUP(A2458,bank_processed_transactions[transaction_id],bank_processed_transactions[processing_minutes]),"")</f>
        <v>34</v>
      </c>
      <c r="W2458" s="31">
        <f>_xlfn.XLOOKUP(A2458,Source_data!A:A,Source_data!B:B)</f>
        <v>46107</v>
      </c>
    </row>
    <row r="2459" spans="1:23" x14ac:dyDescent="0.3">
      <c r="A2459" s="4" t="s">
        <v>4285</v>
      </c>
      <c r="B2459" s="1">
        <f>_xlfn.XLOOKUP(A2459,bank_source_transactions__1[transaction_id],bank_source_transactions__1[amount_inr])</f>
        <v>3803.19</v>
      </c>
      <c r="C2459" s="1">
        <f>_xlfn.XLOOKUP(A2459,Processed_data!A:A,Processed_data!F:F)</f>
        <v>3803.19</v>
      </c>
      <c r="D2459" s="1" t="str">
        <f>_xlfn.XLOOKUP(A2459,bank_source_transactions__1[transaction_id],bank_source_transactions__1[transaction_status])</f>
        <v>SUCCESS</v>
      </c>
      <c r="E2459" s="1" t="str">
        <f>_xlfn.XLOOKUP(A2459,Processed_data!A:A,Processed_data!G:G)</f>
        <v>SUCCESS</v>
      </c>
      <c r="F2459" s="1">
        <f>COUNTIF(bank_processed_transactions[transaction_id],A2459)</f>
        <v>1</v>
      </c>
      <c r="G2459" s="1" t="str">
        <f t="shared" si="380"/>
        <v>found</v>
      </c>
      <c r="H2459" s="1" t="str">
        <f t="shared" si="381"/>
        <v>Not Duplicate</v>
      </c>
      <c r="I2459" s="1" t="str">
        <f t="shared" si="382"/>
        <v>match</v>
      </c>
      <c r="J2459" s="1" t="str">
        <f t="shared" si="383"/>
        <v>match</v>
      </c>
      <c r="K2459" s="1">
        <f t="shared" si="384"/>
        <v>0</v>
      </c>
      <c r="L2459" s="2">
        <f>IF(F2459=0,"not processed",_xlfn.MINIFS(Processed_data!H:H,Processed_data!A:A,A2459))</f>
        <v>46071</v>
      </c>
      <c r="M2459" s="1">
        <f>IF(F2459=0,"not processed",ABS(bank_source_transactions__1[[#This Row],[transaction_date]]-Reconciliation!L2459))</f>
        <v>2</v>
      </c>
      <c r="N2459" s="1" t="str" cm="1">
        <f t="array" ref="N2459">_xlfn.IFS(M2459="not Processed", "Not Processed",M2459&gt;2,"SLA Breached",M2459&lt;=2,"Within SLA")</f>
        <v>Within SLA</v>
      </c>
      <c r="O2459" s="1" t="str">
        <f>_xlfn.XLOOKUP(A2459,Source_data!A:A,Source_data!D:D)</f>
        <v>UPI</v>
      </c>
      <c r="P2459" s="1">
        <f t="shared" si="385"/>
        <v>0</v>
      </c>
      <c r="Q2459" s="1">
        <f t="shared" si="386"/>
        <v>0</v>
      </c>
      <c r="R2459" s="1">
        <f t="shared" si="387"/>
        <v>0</v>
      </c>
      <c r="S2459" s="1">
        <f t="shared" si="388"/>
        <v>0</v>
      </c>
      <c r="T2459" s="1">
        <f t="shared" si="389"/>
        <v>0</v>
      </c>
      <c r="U2459" s="1" t="str">
        <f>_xlfn.XLOOKUP(Table3[[#This Row],[Transaction ID]],Source_data!A:A,Source_data!E:E)</f>
        <v>Bengaluru</v>
      </c>
      <c r="V2459" s="1">
        <f>_xlfn.IFNA(_xlfn.XLOOKUP(A2459,bank_processed_transactions[transaction_id],bank_processed_transactions[processing_minutes]),"")</f>
        <v>20.2</v>
      </c>
      <c r="W2459" s="31">
        <f>_xlfn.XLOOKUP(A2459,Source_data!A:A,Source_data!B:B)</f>
        <v>46069</v>
      </c>
    </row>
    <row r="2460" spans="1:23" x14ac:dyDescent="0.3">
      <c r="A2460" s="3" t="s">
        <v>3262</v>
      </c>
      <c r="B2460" s="1">
        <f>_xlfn.XLOOKUP(A2460,bank_source_transactions__1[transaction_id],bank_source_transactions__1[amount_inr])</f>
        <v>23599.18</v>
      </c>
      <c r="C2460" s="1">
        <f>_xlfn.XLOOKUP(A2460,Processed_data!A:A,Processed_data!F:F)</f>
        <v>23599.18</v>
      </c>
      <c r="D2460" s="1" t="str">
        <f>_xlfn.XLOOKUP(A2460,bank_source_transactions__1[transaction_id],bank_source_transactions__1[transaction_status])</f>
        <v>SUCCESS</v>
      </c>
      <c r="E2460" s="1" t="str">
        <f>_xlfn.XLOOKUP(A2460,Processed_data!A:A,Processed_data!G:G)</f>
        <v>SUCCESS</v>
      </c>
      <c r="F2460" s="1">
        <f>COUNTIF(bank_processed_transactions[transaction_id],A2460)</f>
        <v>1</v>
      </c>
      <c r="G2460" s="1" t="str">
        <f t="shared" si="380"/>
        <v>found</v>
      </c>
      <c r="H2460" s="1" t="str">
        <f t="shared" si="381"/>
        <v>Not Duplicate</v>
      </c>
      <c r="I2460" s="1" t="str">
        <f t="shared" si="382"/>
        <v>match</v>
      </c>
      <c r="J2460" s="1" t="str">
        <f t="shared" si="383"/>
        <v>match</v>
      </c>
      <c r="K2460" s="1">
        <f t="shared" si="384"/>
        <v>0</v>
      </c>
      <c r="L2460" s="2">
        <f>IF(F2460=0,"not processed",_xlfn.MINIFS(Processed_data!H:H,Processed_data!A:A,A2460))</f>
        <v>46098</v>
      </c>
      <c r="M2460" s="1">
        <f>IF(F2460=0,"not processed",ABS(bank_source_transactions__1[[#This Row],[transaction_date]]-Reconciliation!L2460))</f>
        <v>5</v>
      </c>
      <c r="N2460" s="1" t="str" cm="1">
        <f t="array" ref="N2460">_xlfn.IFS(M2460="not Processed", "Not Processed",M2460&gt;2,"SLA Breached",M2460&lt;=2,"Within SLA")</f>
        <v>SLA Breached</v>
      </c>
      <c r="O2460" s="1" t="str">
        <f>_xlfn.XLOOKUP(A2460,Source_data!A:A,Source_data!D:D)</f>
        <v>ATM</v>
      </c>
      <c r="P2460" s="1">
        <f t="shared" si="385"/>
        <v>0</v>
      </c>
      <c r="Q2460" s="1">
        <f t="shared" si="386"/>
        <v>0</v>
      </c>
      <c r="R2460" s="1">
        <f t="shared" si="387"/>
        <v>0</v>
      </c>
      <c r="S2460" s="1">
        <f t="shared" si="388"/>
        <v>0</v>
      </c>
      <c r="T2460" s="1">
        <f t="shared" si="389"/>
        <v>1</v>
      </c>
      <c r="U2460" s="1" t="str">
        <f>_xlfn.XLOOKUP(Table3[[#This Row],[Transaction ID]],Source_data!A:A,Source_data!E:E)</f>
        <v>Bengaluru</v>
      </c>
      <c r="V2460" s="1">
        <f>_xlfn.IFNA(_xlfn.XLOOKUP(A2460,bank_processed_transactions[transaction_id],bank_processed_transactions[processing_minutes]),"")</f>
        <v>49.2</v>
      </c>
      <c r="W2460" s="31">
        <f>_xlfn.XLOOKUP(A2460,Source_data!A:A,Source_data!B:B)</f>
        <v>46093</v>
      </c>
    </row>
    <row r="2461" spans="1:23" x14ac:dyDescent="0.3">
      <c r="A2461" s="4" t="s">
        <v>657</v>
      </c>
      <c r="B2461" s="1">
        <f>_xlfn.XLOOKUP(A2461,bank_source_transactions__1[transaction_id],bank_source_transactions__1[amount_inr])</f>
        <v>10158.32</v>
      </c>
      <c r="C2461" s="1">
        <f>_xlfn.XLOOKUP(A2461,Processed_data!A:A,Processed_data!F:F)</f>
        <v>10158.32</v>
      </c>
      <c r="D2461" s="1" t="str">
        <f>_xlfn.XLOOKUP(A2461,bank_source_transactions__1[transaction_id],bank_source_transactions__1[transaction_status])</f>
        <v>REVERSED</v>
      </c>
      <c r="E2461" s="1" t="str">
        <f>_xlfn.XLOOKUP(A2461,Processed_data!A:A,Processed_data!G:G)</f>
        <v>REVERSED</v>
      </c>
      <c r="F2461" s="1">
        <f>COUNTIF(bank_processed_transactions[transaction_id],A2461)</f>
        <v>1</v>
      </c>
      <c r="G2461" s="1" t="str">
        <f t="shared" si="380"/>
        <v>found</v>
      </c>
      <c r="H2461" s="1" t="str">
        <f t="shared" si="381"/>
        <v>Not Duplicate</v>
      </c>
      <c r="I2461" s="1" t="str">
        <f t="shared" si="382"/>
        <v>match</v>
      </c>
      <c r="J2461" s="1" t="str">
        <f t="shared" si="383"/>
        <v>match</v>
      </c>
      <c r="K2461" s="1">
        <f t="shared" si="384"/>
        <v>0</v>
      </c>
      <c r="L2461" s="2">
        <f>IF(F2461=0,"not processed",_xlfn.MINIFS(Processed_data!H:H,Processed_data!A:A,A2461))</f>
        <v>46088</v>
      </c>
      <c r="M2461" s="1">
        <f>IF(F2461=0,"not processed",ABS(bank_source_transactions__1[[#This Row],[transaction_date]]-Reconciliation!L2461))</f>
        <v>1</v>
      </c>
      <c r="N2461" s="1" t="str" cm="1">
        <f t="array" ref="N2461">_xlfn.IFS(M2461="not Processed", "Not Processed",M2461&gt;2,"SLA Breached",M2461&lt;=2,"Within SLA")</f>
        <v>Within SLA</v>
      </c>
      <c r="O2461" s="1" t="str">
        <f>_xlfn.XLOOKUP(A2461,Source_data!A:A,Source_data!D:D)</f>
        <v>UPI</v>
      </c>
      <c r="P2461" s="1">
        <f t="shared" si="385"/>
        <v>0</v>
      </c>
      <c r="Q2461" s="1">
        <f t="shared" si="386"/>
        <v>0</v>
      </c>
      <c r="R2461" s="1">
        <f t="shared" si="387"/>
        <v>0</v>
      </c>
      <c r="S2461" s="1">
        <f t="shared" si="388"/>
        <v>0</v>
      </c>
      <c r="T2461" s="1">
        <f t="shared" si="389"/>
        <v>0</v>
      </c>
      <c r="U2461" s="1" t="str">
        <f>_xlfn.XLOOKUP(Table3[[#This Row],[Transaction ID]],Source_data!A:A,Source_data!E:E)</f>
        <v>Bengaluru</v>
      </c>
      <c r="V2461" s="1">
        <f>_xlfn.IFNA(_xlfn.XLOOKUP(A2461,bank_processed_transactions[transaction_id],bank_processed_transactions[processing_minutes]),"")</f>
        <v>44.1</v>
      </c>
      <c r="W2461" s="31">
        <f>_xlfn.XLOOKUP(A2461,Source_data!A:A,Source_data!B:B)</f>
        <v>46087</v>
      </c>
    </row>
    <row r="2462" spans="1:23" x14ac:dyDescent="0.3">
      <c r="A2462" s="3" t="s">
        <v>787</v>
      </c>
      <c r="B2462" s="1">
        <f>_xlfn.XLOOKUP(A2462,bank_source_transactions__1[transaction_id],bank_source_transactions__1[amount_inr])</f>
        <v>10691.12</v>
      </c>
      <c r="C2462" s="1">
        <f>_xlfn.XLOOKUP(A2462,Processed_data!A:A,Processed_data!F:F)</f>
        <v>10691.12</v>
      </c>
      <c r="D2462" s="1" t="str">
        <f>_xlfn.XLOOKUP(A2462,bank_source_transactions__1[transaction_id],bank_source_transactions__1[transaction_status])</f>
        <v>SUCCESS</v>
      </c>
      <c r="E2462" s="1" t="str">
        <f>_xlfn.XLOOKUP(A2462,Processed_data!A:A,Processed_data!G:G)</f>
        <v>SUCCESS</v>
      </c>
      <c r="F2462" s="1">
        <f>COUNTIF(bank_processed_transactions[transaction_id],A2462)</f>
        <v>1</v>
      </c>
      <c r="G2462" s="1" t="str">
        <f t="shared" si="380"/>
        <v>found</v>
      </c>
      <c r="H2462" s="1" t="str">
        <f t="shared" si="381"/>
        <v>Not Duplicate</v>
      </c>
      <c r="I2462" s="1" t="str">
        <f t="shared" si="382"/>
        <v>match</v>
      </c>
      <c r="J2462" s="1" t="str">
        <f t="shared" si="383"/>
        <v>match</v>
      </c>
      <c r="K2462" s="1">
        <f t="shared" si="384"/>
        <v>0</v>
      </c>
      <c r="L2462" s="2">
        <f>IF(F2462=0,"not processed",_xlfn.MINIFS(Processed_data!H:H,Processed_data!A:A,A2462))</f>
        <v>46026</v>
      </c>
      <c r="M2462" s="1">
        <f>IF(F2462=0,"not processed",ABS(bank_source_transactions__1[[#This Row],[transaction_date]]-Reconciliation!L2462))</f>
        <v>1</v>
      </c>
      <c r="N2462" s="1" t="str" cm="1">
        <f t="array" ref="N2462">_xlfn.IFS(M2462="not Processed", "Not Processed",M2462&gt;2,"SLA Breached",M2462&lt;=2,"Within SLA")</f>
        <v>Within SLA</v>
      </c>
      <c r="O2462" s="1" t="str">
        <f>_xlfn.XLOOKUP(A2462,Source_data!A:A,Source_data!D:D)</f>
        <v>NEFT</v>
      </c>
      <c r="P2462" s="1">
        <f t="shared" si="385"/>
        <v>0</v>
      </c>
      <c r="Q2462" s="1">
        <f t="shared" si="386"/>
        <v>0</v>
      </c>
      <c r="R2462" s="1">
        <f t="shared" si="387"/>
        <v>0</v>
      </c>
      <c r="S2462" s="1">
        <f t="shared" si="388"/>
        <v>0</v>
      </c>
      <c r="T2462" s="1">
        <f t="shared" si="389"/>
        <v>0</v>
      </c>
      <c r="U2462" s="1" t="str">
        <f>_xlfn.XLOOKUP(Table3[[#This Row],[Transaction ID]],Source_data!A:A,Source_data!E:E)</f>
        <v>Pune</v>
      </c>
      <c r="V2462" s="1">
        <f>_xlfn.IFNA(_xlfn.XLOOKUP(A2462,bank_processed_transactions[transaction_id],bank_processed_transactions[processing_minutes]),"")</f>
        <v>20.3</v>
      </c>
      <c r="W2462" s="31">
        <f>_xlfn.XLOOKUP(A2462,Source_data!A:A,Source_data!B:B)</f>
        <v>46025</v>
      </c>
    </row>
    <row r="2463" spans="1:23" x14ac:dyDescent="0.3">
      <c r="A2463" s="4" t="s">
        <v>649</v>
      </c>
      <c r="B2463" s="1">
        <f>_xlfn.XLOOKUP(A2463,bank_source_transactions__1[transaction_id],bank_source_transactions__1[amount_inr])</f>
        <v>809.92</v>
      </c>
      <c r="C2463" s="1">
        <f>_xlfn.XLOOKUP(A2463,Processed_data!A:A,Processed_data!F:F)</f>
        <v>809.92</v>
      </c>
      <c r="D2463" s="1" t="str">
        <f>_xlfn.XLOOKUP(A2463,bank_source_transactions__1[transaction_id],bank_source_transactions__1[transaction_status])</f>
        <v>SUCCESS</v>
      </c>
      <c r="E2463" s="1" t="str">
        <f>_xlfn.XLOOKUP(A2463,Processed_data!A:A,Processed_data!G:G)</f>
        <v>SUCCESS</v>
      </c>
      <c r="F2463" s="1">
        <f>COUNTIF(bank_processed_transactions[transaction_id],A2463)</f>
        <v>1</v>
      </c>
      <c r="G2463" s="1" t="str">
        <f t="shared" si="380"/>
        <v>found</v>
      </c>
      <c r="H2463" s="1" t="str">
        <f t="shared" si="381"/>
        <v>Not Duplicate</v>
      </c>
      <c r="I2463" s="1" t="str">
        <f t="shared" si="382"/>
        <v>match</v>
      </c>
      <c r="J2463" s="1" t="str">
        <f t="shared" si="383"/>
        <v>match</v>
      </c>
      <c r="K2463" s="1">
        <f t="shared" si="384"/>
        <v>0</v>
      </c>
      <c r="L2463" s="2">
        <f>IF(F2463=0,"not processed",_xlfn.MINIFS(Processed_data!H:H,Processed_data!A:A,A2463))</f>
        <v>46055</v>
      </c>
      <c r="M2463" s="1">
        <f>IF(F2463=0,"not processed",ABS(bank_source_transactions__1[[#This Row],[transaction_date]]-Reconciliation!L2463))</f>
        <v>3</v>
      </c>
      <c r="N2463" s="1" t="str" cm="1">
        <f t="array" ref="N2463">_xlfn.IFS(M2463="not Processed", "Not Processed",M2463&gt;2,"SLA Breached",M2463&lt;=2,"Within SLA")</f>
        <v>SLA Breached</v>
      </c>
      <c r="O2463" s="1" t="str">
        <f>_xlfn.XLOOKUP(A2463,Source_data!A:A,Source_data!D:D)</f>
        <v>IMPS</v>
      </c>
      <c r="P2463" s="1">
        <f t="shared" si="385"/>
        <v>0</v>
      </c>
      <c r="Q2463" s="1">
        <f t="shared" si="386"/>
        <v>0</v>
      </c>
      <c r="R2463" s="1">
        <f t="shared" si="387"/>
        <v>0</v>
      </c>
      <c r="S2463" s="1">
        <f t="shared" si="388"/>
        <v>0</v>
      </c>
      <c r="T2463" s="1">
        <f t="shared" si="389"/>
        <v>1</v>
      </c>
      <c r="U2463" s="1" t="str">
        <f>_xlfn.XLOOKUP(Table3[[#This Row],[Transaction ID]],Source_data!A:A,Source_data!E:E)</f>
        <v>Hyderabad</v>
      </c>
      <c r="V2463" s="1">
        <f>_xlfn.IFNA(_xlfn.XLOOKUP(A2463,bank_processed_transactions[transaction_id],bank_processed_transactions[processing_minutes]),"")</f>
        <v>33</v>
      </c>
      <c r="W2463" s="31">
        <f>_xlfn.XLOOKUP(A2463,Source_data!A:A,Source_data!B:B)</f>
        <v>46052</v>
      </c>
    </row>
    <row r="2464" spans="1:23" x14ac:dyDescent="0.3">
      <c r="A2464" s="3" t="s">
        <v>2315</v>
      </c>
      <c r="B2464" s="1">
        <f>_xlfn.XLOOKUP(A2464,bank_source_transactions__1[transaction_id],bank_source_transactions__1[amount_inr])</f>
        <v>4834.59</v>
      </c>
      <c r="C2464" s="1">
        <f>_xlfn.XLOOKUP(A2464,Processed_data!A:A,Processed_data!F:F)</f>
        <v>4834.59</v>
      </c>
      <c r="D2464" s="1" t="str">
        <f>_xlfn.XLOOKUP(A2464,bank_source_transactions__1[transaction_id],bank_source_transactions__1[transaction_status])</f>
        <v>SUCCESS</v>
      </c>
      <c r="E2464" s="1" t="str">
        <f>_xlfn.XLOOKUP(A2464,Processed_data!A:A,Processed_data!G:G)</f>
        <v>SUCCESS</v>
      </c>
      <c r="F2464" s="1">
        <f>COUNTIF(bank_processed_transactions[transaction_id],A2464)</f>
        <v>1</v>
      </c>
      <c r="G2464" s="1" t="str">
        <f t="shared" si="380"/>
        <v>found</v>
      </c>
      <c r="H2464" s="1" t="str">
        <f t="shared" si="381"/>
        <v>Not Duplicate</v>
      </c>
      <c r="I2464" s="1" t="str">
        <f t="shared" si="382"/>
        <v>match</v>
      </c>
      <c r="J2464" s="1" t="str">
        <f t="shared" si="383"/>
        <v>match</v>
      </c>
      <c r="K2464" s="1">
        <f t="shared" si="384"/>
        <v>0</v>
      </c>
      <c r="L2464" s="2">
        <f>IF(F2464=0,"not processed",_xlfn.MINIFS(Processed_data!H:H,Processed_data!A:A,A2464))</f>
        <v>46063</v>
      </c>
      <c r="M2464" s="1">
        <f>IF(F2464=0,"not processed",ABS(bank_source_transactions__1[[#This Row],[transaction_date]]-Reconciliation!L2464))</f>
        <v>3</v>
      </c>
      <c r="N2464" s="1" t="str" cm="1">
        <f t="array" ref="N2464">_xlfn.IFS(M2464="not Processed", "Not Processed",M2464&gt;2,"SLA Breached",M2464&lt;=2,"Within SLA")</f>
        <v>SLA Breached</v>
      </c>
      <c r="O2464" s="1" t="str">
        <f>_xlfn.XLOOKUP(A2464,Source_data!A:A,Source_data!D:D)</f>
        <v>CARD</v>
      </c>
      <c r="P2464" s="1">
        <f t="shared" si="385"/>
        <v>0</v>
      </c>
      <c r="Q2464" s="1">
        <f t="shared" si="386"/>
        <v>0</v>
      </c>
      <c r="R2464" s="1">
        <f t="shared" si="387"/>
        <v>0</v>
      </c>
      <c r="S2464" s="1">
        <f t="shared" si="388"/>
        <v>0</v>
      </c>
      <c r="T2464" s="1">
        <f t="shared" si="389"/>
        <v>1</v>
      </c>
      <c r="U2464" s="1" t="str">
        <f>_xlfn.XLOOKUP(Table3[[#This Row],[Transaction ID]],Source_data!A:A,Source_data!E:E)</f>
        <v>Hyderabad</v>
      </c>
      <c r="V2464" s="1">
        <f>_xlfn.IFNA(_xlfn.XLOOKUP(A2464,bank_processed_transactions[transaction_id],bank_processed_transactions[processing_minutes]),"")</f>
        <v>49.1</v>
      </c>
      <c r="W2464" s="31">
        <f>_xlfn.XLOOKUP(A2464,Source_data!A:A,Source_data!B:B)</f>
        <v>46060</v>
      </c>
    </row>
    <row r="2465" spans="1:23" x14ac:dyDescent="0.3">
      <c r="A2465" s="4" t="s">
        <v>2239</v>
      </c>
      <c r="B2465" s="1">
        <f>_xlfn.XLOOKUP(A2465,bank_source_transactions__1[transaction_id],bank_source_transactions__1[amount_inr])</f>
        <v>1686.24</v>
      </c>
      <c r="C2465" s="1">
        <f>_xlfn.XLOOKUP(A2465,Processed_data!A:A,Processed_data!F:F)</f>
        <v>1686.24</v>
      </c>
      <c r="D2465" s="1" t="str">
        <f>_xlfn.XLOOKUP(A2465,bank_source_transactions__1[transaction_id],bank_source_transactions__1[transaction_status])</f>
        <v>FAILED</v>
      </c>
      <c r="E2465" s="1" t="str">
        <f>_xlfn.XLOOKUP(A2465,Processed_data!A:A,Processed_data!G:G)</f>
        <v>FAILED</v>
      </c>
      <c r="F2465" s="1">
        <f>COUNTIF(bank_processed_transactions[transaction_id],A2465)</f>
        <v>1</v>
      </c>
      <c r="G2465" s="1" t="str">
        <f t="shared" si="380"/>
        <v>found</v>
      </c>
      <c r="H2465" s="1" t="str">
        <f t="shared" si="381"/>
        <v>Not Duplicate</v>
      </c>
      <c r="I2465" s="1" t="str">
        <f t="shared" si="382"/>
        <v>match</v>
      </c>
      <c r="J2465" s="1" t="str">
        <f t="shared" si="383"/>
        <v>match</v>
      </c>
      <c r="K2465" s="1">
        <f t="shared" si="384"/>
        <v>0</v>
      </c>
      <c r="L2465" s="2">
        <f>IF(F2465=0,"not processed",_xlfn.MINIFS(Processed_data!H:H,Processed_data!A:A,A2465))</f>
        <v>46082</v>
      </c>
      <c r="M2465" s="1">
        <f>IF(F2465=0,"not processed",ABS(bank_source_transactions__1[[#This Row],[transaction_date]]-Reconciliation!L2465))</f>
        <v>1</v>
      </c>
      <c r="N2465" s="1" t="str" cm="1">
        <f t="array" ref="N2465">_xlfn.IFS(M2465="not Processed", "Not Processed",M2465&gt;2,"SLA Breached",M2465&lt;=2,"Within SLA")</f>
        <v>Within SLA</v>
      </c>
      <c r="O2465" s="1" t="str">
        <f>_xlfn.XLOOKUP(A2465,Source_data!A:A,Source_data!D:D)</f>
        <v>NEFT</v>
      </c>
      <c r="P2465" s="1">
        <f t="shared" si="385"/>
        <v>0</v>
      </c>
      <c r="Q2465" s="1">
        <f t="shared" si="386"/>
        <v>0</v>
      </c>
      <c r="R2465" s="1">
        <f t="shared" si="387"/>
        <v>0</v>
      </c>
      <c r="S2465" s="1">
        <f t="shared" si="388"/>
        <v>0</v>
      </c>
      <c r="T2465" s="1">
        <f t="shared" si="389"/>
        <v>0</v>
      </c>
      <c r="U2465" s="1" t="str">
        <f>_xlfn.XLOOKUP(Table3[[#This Row],[Transaction ID]],Source_data!A:A,Source_data!E:E)</f>
        <v>Hyderabad</v>
      </c>
      <c r="V2465" s="1">
        <f>_xlfn.IFNA(_xlfn.XLOOKUP(A2465,bank_processed_transactions[transaction_id],bank_processed_transactions[processing_minutes]),"")</f>
        <v>20.6</v>
      </c>
      <c r="W2465" s="31">
        <f>_xlfn.XLOOKUP(A2465,Source_data!A:A,Source_data!B:B)</f>
        <v>46081</v>
      </c>
    </row>
    <row r="2466" spans="1:23" x14ac:dyDescent="0.3">
      <c r="A2466" s="3" t="s">
        <v>4149</v>
      </c>
      <c r="B2466" s="1">
        <f>_xlfn.XLOOKUP(A2466,bank_source_transactions__1[transaction_id],bank_source_transactions__1[amount_inr])</f>
        <v>3877.31</v>
      </c>
      <c r="C2466" s="1">
        <f>_xlfn.XLOOKUP(A2466,Processed_data!A:A,Processed_data!F:F)</f>
        <v>3877.31</v>
      </c>
      <c r="D2466" s="1" t="str">
        <f>_xlfn.XLOOKUP(A2466,bank_source_transactions__1[transaction_id],bank_source_transactions__1[transaction_status])</f>
        <v>SUCCESS</v>
      </c>
      <c r="E2466" s="1" t="str">
        <f>_xlfn.XLOOKUP(A2466,Processed_data!A:A,Processed_data!G:G)</f>
        <v>SUCCESS</v>
      </c>
      <c r="F2466" s="1">
        <f>COUNTIF(bank_processed_transactions[transaction_id],A2466)</f>
        <v>1</v>
      </c>
      <c r="G2466" s="1" t="str">
        <f t="shared" si="380"/>
        <v>found</v>
      </c>
      <c r="H2466" s="1" t="str">
        <f t="shared" si="381"/>
        <v>Not Duplicate</v>
      </c>
      <c r="I2466" s="1" t="str">
        <f t="shared" si="382"/>
        <v>match</v>
      </c>
      <c r="J2466" s="1" t="str">
        <f t="shared" si="383"/>
        <v>match</v>
      </c>
      <c r="K2466" s="1">
        <f t="shared" si="384"/>
        <v>0</v>
      </c>
      <c r="L2466" s="2">
        <f>IF(F2466=0,"not processed",_xlfn.MINIFS(Processed_data!H:H,Processed_data!A:A,A2466))</f>
        <v>46061</v>
      </c>
      <c r="M2466" s="1">
        <f>IF(F2466=0,"not processed",ABS(bank_source_transactions__1[[#This Row],[transaction_date]]-Reconciliation!L2466))</f>
        <v>0</v>
      </c>
      <c r="N2466" s="1" t="str" cm="1">
        <f t="array" ref="N2466">_xlfn.IFS(M2466="not Processed", "Not Processed",M2466&gt;2,"SLA Breached",M2466&lt;=2,"Within SLA")</f>
        <v>Within SLA</v>
      </c>
      <c r="O2466" s="1" t="str">
        <f>_xlfn.XLOOKUP(A2466,Source_data!A:A,Source_data!D:D)</f>
        <v>UPI</v>
      </c>
      <c r="P2466" s="1">
        <f t="shared" si="385"/>
        <v>0</v>
      </c>
      <c r="Q2466" s="1">
        <f t="shared" si="386"/>
        <v>0</v>
      </c>
      <c r="R2466" s="1">
        <f t="shared" si="387"/>
        <v>0</v>
      </c>
      <c r="S2466" s="1">
        <f t="shared" si="388"/>
        <v>0</v>
      </c>
      <c r="T2466" s="1">
        <f t="shared" si="389"/>
        <v>0</v>
      </c>
      <c r="U2466" s="1" t="str">
        <f>_xlfn.XLOOKUP(Table3[[#This Row],[Transaction ID]],Source_data!A:A,Source_data!E:E)</f>
        <v>Bengaluru</v>
      </c>
      <c r="V2466" s="1">
        <f>_xlfn.IFNA(_xlfn.XLOOKUP(A2466,bank_processed_transactions[transaction_id],bank_processed_transactions[processing_minutes]),"")</f>
        <v>29.3</v>
      </c>
      <c r="W2466" s="31">
        <f>_xlfn.XLOOKUP(A2466,Source_data!A:A,Source_data!B:B)</f>
        <v>46061</v>
      </c>
    </row>
    <row r="2467" spans="1:23" x14ac:dyDescent="0.3">
      <c r="A2467" s="4" t="s">
        <v>2657</v>
      </c>
      <c r="B2467" s="1">
        <f>_xlfn.XLOOKUP(A2467,bank_source_transactions__1[transaction_id],bank_source_transactions__1[amount_inr])</f>
        <v>14561.65</v>
      </c>
      <c r="C2467" s="1">
        <f>_xlfn.XLOOKUP(A2467,Processed_data!A:A,Processed_data!F:F)</f>
        <v>14561.65</v>
      </c>
      <c r="D2467" s="1" t="str">
        <f>_xlfn.XLOOKUP(A2467,bank_source_transactions__1[transaction_id],bank_source_transactions__1[transaction_status])</f>
        <v>REVERSED</v>
      </c>
      <c r="E2467" s="1" t="str">
        <f>_xlfn.XLOOKUP(A2467,Processed_data!A:A,Processed_data!G:G)</f>
        <v>REVERSED</v>
      </c>
      <c r="F2467" s="1">
        <f>COUNTIF(bank_processed_transactions[transaction_id],A2467)</f>
        <v>1</v>
      </c>
      <c r="G2467" s="1" t="str">
        <f t="shared" si="380"/>
        <v>found</v>
      </c>
      <c r="H2467" s="1" t="str">
        <f t="shared" si="381"/>
        <v>Not Duplicate</v>
      </c>
      <c r="I2467" s="1" t="str">
        <f t="shared" si="382"/>
        <v>match</v>
      </c>
      <c r="J2467" s="1" t="str">
        <f t="shared" si="383"/>
        <v>match</v>
      </c>
      <c r="K2467" s="1">
        <f t="shared" si="384"/>
        <v>0</v>
      </c>
      <c r="L2467" s="2">
        <f>IF(F2467=0,"not processed",_xlfn.MINIFS(Processed_data!H:H,Processed_data!A:A,A2467))</f>
        <v>46091</v>
      </c>
      <c r="M2467" s="1">
        <f>IF(F2467=0,"not processed",ABS(bank_source_transactions__1[[#This Row],[transaction_date]]-Reconciliation!L2467))</f>
        <v>3</v>
      </c>
      <c r="N2467" s="1" t="str" cm="1">
        <f t="array" ref="N2467">_xlfn.IFS(M2467="not Processed", "Not Processed",M2467&gt;2,"SLA Breached",M2467&lt;=2,"Within SLA")</f>
        <v>SLA Breached</v>
      </c>
      <c r="O2467" s="1" t="str">
        <f>_xlfn.XLOOKUP(A2467,Source_data!A:A,Source_data!D:D)</f>
        <v>NEFT</v>
      </c>
      <c r="P2467" s="1">
        <f t="shared" si="385"/>
        <v>0</v>
      </c>
      <c r="Q2467" s="1">
        <f t="shared" si="386"/>
        <v>0</v>
      </c>
      <c r="R2467" s="1">
        <f t="shared" si="387"/>
        <v>0</v>
      </c>
      <c r="S2467" s="1">
        <f t="shared" si="388"/>
        <v>0</v>
      </c>
      <c r="T2467" s="1">
        <f t="shared" si="389"/>
        <v>1</v>
      </c>
      <c r="U2467" s="1" t="str">
        <f>_xlfn.XLOOKUP(Table3[[#This Row],[Transaction ID]],Source_data!A:A,Source_data!E:E)</f>
        <v>Pune</v>
      </c>
      <c r="V2467" s="1">
        <f>_xlfn.IFNA(_xlfn.XLOOKUP(A2467,bank_processed_transactions[transaction_id],bank_processed_transactions[processing_minutes]),"")</f>
        <v>16.899999999999999</v>
      </c>
      <c r="W2467" s="31">
        <f>_xlfn.XLOOKUP(A2467,Source_data!A:A,Source_data!B:B)</f>
        <v>46088</v>
      </c>
    </row>
    <row r="2468" spans="1:23" x14ac:dyDescent="0.3">
      <c r="A2468" s="3" t="s">
        <v>3590</v>
      </c>
      <c r="B2468" s="1">
        <f>_xlfn.XLOOKUP(A2468,bank_source_transactions__1[transaction_id],bank_source_transactions__1[amount_inr])</f>
        <v>2673.06</v>
      </c>
      <c r="C2468" s="1">
        <f>_xlfn.XLOOKUP(A2468,Processed_data!A:A,Processed_data!F:F)</f>
        <v>2673.06</v>
      </c>
      <c r="D2468" s="1" t="str">
        <f>_xlfn.XLOOKUP(A2468,bank_source_transactions__1[transaction_id],bank_source_transactions__1[transaction_status])</f>
        <v>SUCCESS</v>
      </c>
      <c r="E2468" s="1" t="str">
        <f>_xlfn.XLOOKUP(A2468,Processed_data!A:A,Processed_data!G:G)</f>
        <v>SUCCESS</v>
      </c>
      <c r="F2468" s="1">
        <f>COUNTIF(bank_processed_transactions[transaction_id],A2468)</f>
        <v>1</v>
      </c>
      <c r="G2468" s="1" t="str">
        <f t="shared" si="380"/>
        <v>found</v>
      </c>
      <c r="H2468" s="1" t="str">
        <f t="shared" si="381"/>
        <v>Not Duplicate</v>
      </c>
      <c r="I2468" s="1" t="str">
        <f t="shared" si="382"/>
        <v>match</v>
      </c>
      <c r="J2468" s="1" t="str">
        <f t="shared" si="383"/>
        <v>match</v>
      </c>
      <c r="K2468" s="1">
        <f t="shared" si="384"/>
        <v>0</v>
      </c>
      <c r="L2468" s="2">
        <f>IF(F2468=0,"not processed",_xlfn.MINIFS(Processed_data!H:H,Processed_data!A:A,A2468))</f>
        <v>46097</v>
      </c>
      <c r="M2468" s="1">
        <f>IF(F2468=0,"not processed",ABS(bank_source_transactions__1[[#This Row],[transaction_date]]-Reconciliation!L2468))</f>
        <v>0</v>
      </c>
      <c r="N2468" s="1" t="str" cm="1">
        <f t="array" ref="N2468">_xlfn.IFS(M2468="not Processed", "Not Processed",M2468&gt;2,"SLA Breached",M2468&lt;=2,"Within SLA")</f>
        <v>Within SLA</v>
      </c>
      <c r="O2468" s="1" t="str">
        <f>_xlfn.XLOOKUP(A2468,Source_data!A:A,Source_data!D:D)</f>
        <v>UPI</v>
      </c>
      <c r="P2468" s="1">
        <f t="shared" si="385"/>
        <v>0</v>
      </c>
      <c r="Q2468" s="1">
        <f t="shared" si="386"/>
        <v>0</v>
      </c>
      <c r="R2468" s="1">
        <f t="shared" si="387"/>
        <v>0</v>
      </c>
      <c r="S2468" s="1">
        <f t="shared" si="388"/>
        <v>0</v>
      </c>
      <c r="T2468" s="1">
        <f t="shared" si="389"/>
        <v>0</v>
      </c>
      <c r="U2468" s="1" t="str">
        <f>_xlfn.XLOOKUP(Table3[[#This Row],[Transaction ID]],Source_data!A:A,Source_data!E:E)</f>
        <v>Hyderabad</v>
      </c>
      <c r="V2468" s="1">
        <f>_xlfn.IFNA(_xlfn.XLOOKUP(A2468,bank_processed_transactions[transaction_id],bank_processed_transactions[processing_minutes]),"")</f>
        <v>33</v>
      </c>
      <c r="W2468" s="31">
        <f>_xlfn.XLOOKUP(A2468,Source_data!A:A,Source_data!B:B)</f>
        <v>46097</v>
      </c>
    </row>
    <row r="2469" spans="1:23" x14ac:dyDescent="0.3">
      <c r="A2469" s="4" t="s">
        <v>2986</v>
      </c>
      <c r="B2469" s="1">
        <f>_xlfn.XLOOKUP(A2469,bank_source_transactions__1[transaction_id],bank_source_transactions__1[amount_inr])</f>
        <v>4750.04</v>
      </c>
      <c r="C2469" s="1">
        <f>_xlfn.XLOOKUP(A2469,Processed_data!A:A,Processed_data!F:F)</f>
        <v>4750.04</v>
      </c>
      <c r="D2469" s="1" t="str">
        <f>_xlfn.XLOOKUP(A2469,bank_source_transactions__1[transaction_id],bank_source_transactions__1[transaction_status])</f>
        <v>SUCCESS</v>
      </c>
      <c r="E2469" s="1" t="str">
        <f>_xlfn.XLOOKUP(A2469,Processed_data!A:A,Processed_data!G:G)</f>
        <v>SUCCESS</v>
      </c>
      <c r="F2469" s="1">
        <f>COUNTIF(bank_processed_transactions[transaction_id],A2469)</f>
        <v>1</v>
      </c>
      <c r="G2469" s="1" t="str">
        <f t="shared" si="380"/>
        <v>found</v>
      </c>
      <c r="H2469" s="1" t="str">
        <f t="shared" si="381"/>
        <v>Not Duplicate</v>
      </c>
      <c r="I2469" s="1" t="str">
        <f t="shared" si="382"/>
        <v>match</v>
      </c>
      <c r="J2469" s="1" t="str">
        <f t="shared" si="383"/>
        <v>match</v>
      </c>
      <c r="K2469" s="1">
        <f t="shared" si="384"/>
        <v>0</v>
      </c>
      <c r="L2469" s="2">
        <f>IF(F2469=0,"not processed",_xlfn.MINIFS(Processed_data!H:H,Processed_data!A:A,A2469))</f>
        <v>46039</v>
      </c>
      <c r="M2469" s="1">
        <f>IF(F2469=0,"not processed",ABS(bank_source_transactions__1[[#This Row],[transaction_date]]-Reconciliation!L2469))</f>
        <v>0</v>
      </c>
      <c r="N2469" s="1" t="str" cm="1">
        <f t="array" ref="N2469">_xlfn.IFS(M2469="not Processed", "Not Processed",M2469&gt;2,"SLA Breached",M2469&lt;=2,"Within SLA")</f>
        <v>Within SLA</v>
      </c>
      <c r="O2469" s="1" t="str">
        <f>_xlfn.XLOOKUP(A2469,Source_data!A:A,Source_data!D:D)</f>
        <v>UPI</v>
      </c>
      <c r="P2469" s="1">
        <f t="shared" si="385"/>
        <v>0</v>
      </c>
      <c r="Q2469" s="1">
        <f t="shared" si="386"/>
        <v>0</v>
      </c>
      <c r="R2469" s="1">
        <f t="shared" si="387"/>
        <v>0</v>
      </c>
      <c r="S2469" s="1">
        <f t="shared" si="388"/>
        <v>0</v>
      </c>
      <c r="T2469" s="1">
        <f t="shared" si="389"/>
        <v>0</v>
      </c>
      <c r="U2469" s="1" t="str">
        <f>_xlfn.XLOOKUP(Table3[[#This Row],[Transaction ID]],Source_data!A:A,Source_data!E:E)</f>
        <v>Mumbai</v>
      </c>
      <c r="V2469" s="1">
        <f>_xlfn.IFNA(_xlfn.XLOOKUP(A2469,bank_processed_transactions[transaction_id],bank_processed_transactions[processing_minutes]),"")</f>
        <v>68.3</v>
      </c>
      <c r="W2469" s="31">
        <f>_xlfn.XLOOKUP(A2469,Source_data!A:A,Source_data!B:B)</f>
        <v>46039</v>
      </c>
    </row>
    <row r="2470" spans="1:23" x14ac:dyDescent="0.3">
      <c r="A2470" s="3" t="s">
        <v>3203</v>
      </c>
      <c r="B2470" s="1">
        <f>_xlfn.XLOOKUP(A2470,bank_source_transactions__1[transaction_id],bank_source_transactions__1[amount_inr])</f>
        <v>405.32</v>
      </c>
      <c r="C2470" s="1">
        <f>_xlfn.XLOOKUP(A2470,Processed_data!A:A,Processed_data!F:F)</f>
        <v>405.32</v>
      </c>
      <c r="D2470" s="1" t="str">
        <f>_xlfn.XLOOKUP(A2470,bank_source_transactions__1[transaction_id],bank_source_transactions__1[transaction_status])</f>
        <v>SUCCESS</v>
      </c>
      <c r="E2470" s="1" t="str">
        <f>_xlfn.XLOOKUP(A2470,Processed_data!A:A,Processed_data!G:G)</f>
        <v>SUCCESS</v>
      </c>
      <c r="F2470" s="1">
        <f>COUNTIF(bank_processed_transactions[transaction_id],A2470)</f>
        <v>1</v>
      </c>
      <c r="G2470" s="1" t="str">
        <f t="shared" si="380"/>
        <v>found</v>
      </c>
      <c r="H2470" s="1" t="str">
        <f t="shared" si="381"/>
        <v>Not Duplicate</v>
      </c>
      <c r="I2470" s="1" t="str">
        <f t="shared" si="382"/>
        <v>match</v>
      </c>
      <c r="J2470" s="1" t="str">
        <f t="shared" si="383"/>
        <v>match</v>
      </c>
      <c r="K2470" s="1">
        <f t="shared" si="384"/>
        <v>0</v>
      </c>
      <c r="L2470" s="2">
        <f>IF(F2470=0,"not processed",_xlfn.MINIFS(Processed_data!H:H,Processed_data!A:A,A2470))</f>
        <v>46037</v>
      </c>
      <c r="M2470" s="1">
        <f>IF(F2470=0,"not processed",ABS(bank_source_transactions__1[[#This Row],[transaction_date]]-Reconciliation!L2470))</f>
        <v>2</v>
      </c>
      <c r="N2470" s="1" t="str" cm="1">
        <f t="array" ref="N2470">_xlfn.IFS(M2470="not Processed", "Not Processed",M2470&gt;2,"SLA Breached",M2470&lt;=2,"Within SLA")</f>
        <v>Within SLA</v>
      </c>
      <c r="O2470" s="1" t="str">
        <f>_xlfn.XLOOKUP(A2470,Source_data!A:A,Source_data!D:D)</f>
        <v>ATM</v>
      </c>
      <c r="P2470" s="1">
        <f t="shared" si="385"/>
        <v>0</v>
      </c>
      <c r="Q2470" s="1">
        <f t="shared" si="386"/>
        <v>0</v>
      </c>
      <c r="R2470" s="1">
        <f t="shared" si="387"/>
        <v>0</v>
      </c>
      <c r="S2470" s="1">
        <f t="shared" si="388"/>
        <v>0</v>
      </c>
      <c r="T2470" s="1">
        <f t="shared" si="389"/>
        <v>0</v>
      </c>
      <c r="U2470" s="1" t="str">
        <f>_xlfn.XLOOKUP(Table3[[#This Row],[Transaction ID]],Source_data!A:A,Source_data!E:E)</f>
        <v>Bengaluru</v>
      </c>
      <c r="V2470" s="1">
        <f>_xlfn.IFNA(_xlfn.XLOOKUP(A2470,bank_processed_transactions[transaction_id],bank_processed_transactions[processing_minutes]),"")</f>
        <v>24.2</v>
      </c>
      <c r="W2470" s="31">
        <f>_xlfn.XLOOKUP(A2470,Source_data!A:A,Source_data!B:B)</f>
        <v>46035</v>
      </c>
    </row>
    <row r="2471" spans="1:23" x14ac:dyDescent="0.3">
      <c r="A2471" s="4" t="s">
        <v>2813</v>
      </c>
      <c r="B2471" s="1">
        <f>_xlfn.XLOOKUP(A2471,bank_source_transactions__1[transaction_id],bank_source_transactions__1[amount_inr])</f>
        <v>111605.27</v>
      </c>
      <c r="C2471" s="1">
        <f>_xlfn.XLOOKUP(A2471,Processed_data!A:A,Processed_data!F:F)</f>
        <v>111605.27</v>
      </c>
      <c r="D2471" s="1" t="str">
        <f>_xlfn.XLOOKUP(A2471,bank_source_transactions__1[transaction_id],bank_source_transactions__1[transaction_status])</f>
        <v>SUCCESS</v>
      </c>
      <c r="E2471" s="1" t="str">
        <f>_xlfn.XLOOKUP(A2471,Processed_data!A:A,Processed_data!G:G)</f>
        <v>SUCCESS</v>
      </c>
      <c r="F2471" s="1">
        <f>COUNTIF(bank_processed_transactions[transaction_id],A2471)</f>
        <v>1</v>
      </c>
      <c r="G2471" s="1" t="str">
        <f t="shared" si="380"/>
        <v>found</v>
      </c>
      <c r="H2471" s="1" t="str">
        <f t="shared" si="381"/>
        <v>Not Duplicate</v>
      </c>
      <c r="I2471" s="1" t="str">
        <f t="shared" si="382"/>
        <v>match</v>
      </c>
      <c r="J2471" s="1" t="str">
        <f t="shared" si="383"/>
        <v>match</v>
      </c>
      <c r="K2471" s="1">
        <f t="shared" si="384"/>
        <v>0</v>
      </c>
      <c r="L2471" s="2">
        <f>IF(F2471=0,"not processed",_xlfn.MINIFS(Processed_data!H:H,Processed_data!A:A,A2471))</f>
        <v>46057</v>
      </c>
      <c r="M2471" s="1">
        <f>IF(F2471=0,"not processed",ABS(bank_source_transactions__1[[#This Row],[transaction_date]]-Reconciliation!L2471))</f>
        <v>3</v>
      </c>
      <c r="N2471" s="1" t="str" cm="1">
        <f t="array" ref="N2471">_xlfn.IFS(M2471="not Processed", "Not Processed",M2471&gt;2,"SLA Breached",M2471&lt;=2,"Within SLA")</f>
        <v>SLA Breached</v>
      </c>
      <c r="O2471" s="1" t="str">
        <f>_xlfn.XLOOKUP(A2471,Source_data!A:A,Source_data!D:D)</f>
        <v>NEFT</v>
      </c>
      <c r="P2471" s="1">
        <f t="shared" si="385"/>
        <v>0</v>
      </c>
      <c r="Q2471" s="1">
        <f t="shared" si="386"/>
        <v>0</v>
      </c>
      <c r="R2471" s="1">
        <f t="shared" si="387"/>
        <v>0</v>
      </c>
      <c r="S2471" s="1">
        <f t="shared" si="388"/>
        <v>0</v>
      </c>
      <c r="T2471" s="1">
        <f t="shared" si="389"/>
        <v>1</v>
      </c>
      <c r="U2471" s="1" t="str">
        <f>_xlfn.XLOOKUP(Table3[[#This Row],[Transaction ID]],Source_data!A:A,Source_data!E:E)</f>
        <v>Hyderabad</v>
      </c>
      <c r="V2471" s="1">
        <f>_xlfn.IFNA(_xlfn.XLOOKUP(A2471,bank_processed_transactions[transaction_id],bank_processed_transactions[processing_minutes]),"")</f>
        <v>8.8000000000000007</v>
      </c>
      <c r="W2471" s="31">
        <f>_xlfn.XLOOKUP(A2471,Source_data!A:A,Source_data!B:B)</f>
        <v>46054</v>
      </c>
    </row>
    <row r="2472" spans="1:23" x14ac:dyDescent="0.3">
      <c r="A2472" s="3" t="s">
        <v>5037</v>
      </c>
      <c r="B2472" s="1">
        <f>_xlfn.XLOOKUP(A2472,bank_source_transactions__1[transaction_id],bank_source_transactions__1[amount_inr])</f>
        <v>2892.86</v>
      </c>
      <c r="C2472" s="1" t="e">
        <f>_xlfn.XLOOKUP(A2472,Processed_data!A:A,Processed_data!F:F)</f>
        <v>#N/A</v>
      </c>
      <c r="D2472" s="1" t="str">
        <f>_xlfn.XLOOKUP(A2472,bank_source_transactions__1[transaction_id],bank_source_transactions__1[transaction_status])</f>
        <v>FAILED</v>
      </c>
      <c r="E2472" s="1" t="e">
        <f>_xlfn.XLOOKUP(A2472,Processed_data!A:A,Processed_data!G:G)</f>
        <v>#N/A</v>
      </c>
      <c r="F2472" s="1">
        <f>COUNTIF(bank_processed_transactions[transaction_id],A2472)</f>
        <v>0</v>
      </c>
      <c r="G2472" s="1" t="str">
        <f t="shared" si="380"/>
        <v>missing</v>
      </c>
      <c r="H2472" s="1" t="str">
        <f t="shared" si="381"/>
        <v>Not Duplicate</v>
      </c>
      <c r="I2472" s="1" t="str">
        <f t="shared" si="382"/>
        <v>not processed</v>
      </c>
      <c r="J2472" s="1" t="str">
        <f t="shared" si="383"/>
        <v>not processed</v>
      </c>
      <c r="K2472" s="1" t="str">
        <f t="shared" si="384"/>
        <v>missing</v>
      </c>
      <c r="L2472" s="2" t="str">
        <f>IF(F2472=0,"not processed",_xlfn.MINIFS(Processed_data!H:H,Processed_data!A:A,A2472))</f>
        <v>not processed</v>
      </c>
      <c r="M2472" s="1" t="str">
        <f>IF(F2472=0,"not processed",ABS(bank_source_transactions__1[[#This Row],[transaction_date]]-Reconciliation!L2472))</f>
        <v>not processed</v>
      </c>
      <c r="N2472" s="1" t="str" cm="1">
        <f t="array" ref="N2472">_xlfn.IFS(M2472="not Processed", "Not Processed",M2472&gt;2,"SLA Breached",M2472&lt;=2,"Within SLA")</f>
        <v>Not Processed</v>
      </c>
      <c r="O2472" s="1" t="str">
        <f>_xlfn.XLOOKUP(A2472,Source_data!A:A,Source_data!D:D)</f>
        <v>NEFT</v>
      </c>
      <c r="P2472" s="1">
        <f t="shared" si="385"/>
        <v>1</v>
      </c>
      <c r="Q2472" s="1">
        <f t="shared" si="386"/>
        <v>0</v>
      </c>
      <c r="R2472" s="1">
        <f t="shared" si="387"/>
        <v>0</v>
      </c>
      <c r="S2472" s="1">
        <f t="shared" si="388"/>
        <v>0</v>
      </c>
      <c r="T2472" s="1">
        <f t="shared" si="389"/>
        <v>0</v>
      </c>
      <c r="U2472" s="1" t="str">
        <f>_xlfn.XLOOKUP(Table3[[#This Row],[Transaction ID]],Source_data!A:A,Source_data!E:E)</f>
        <v>Hyderabad</v>
      </c>
      <c r="V2472" s="1" t="str">
        <f>_xlfn.IFNA(_xlfn.XLOOKUP(A2472,bank_processed_transactions[transaction_id],bank_processed_transactions[processing_minutes]),"")</f>
        <v/>
      </c>
      <c r="W2472" s="31">
        <f>_xlfn.XLOOKUP(A2472,Source_data!A:A,Source_data!B:B)</f>
        <v>46035</v>
      </c>
    </row>
    <row r="2473" spans="1:23" x14ac:dyDescent="0.3">
      <c r="A2473" s="4" t="s">
        <v>2764</v>
      </c>
      <c r="B2473" s="1">
        <f>_xlfn.XLOOKUP(A2473,bank_source_transactions__1[transaction_id],bank_source_transactions__1[amount_inr])</f>
        <v>6718.51</v>
      </c>
      <c r="C2473" s="1">
        <f>_xlfn.XLOOKUP(A2473,Processed_data!A:A,Processed_data!F:F)</f>
        <v>6718.51</v>
      </c>
      <c r="D2473" s="1" t="str">
        <f>_xlfn.XLOOKUP(A2473,bank_source_transactions__1[transaction_id],bank_source_transactions__1[transaction_status])</f>
        <v>SUCCESS</v>
      </c>
      <c r="E2473" s="1" t="str">
        <f>_xlfn.XLOOKUP(A2473,Processed_data!A:A,Processed_data!G:G)</f>
        <v>SUCCESS</v>
      </c>
      <c r="F2473" s="1">
        <f>COUNTIF(bank_processed_transactions[transaction_id],A2473)</f>
        <v>1</v>
      </c>
      <c r="G2473" s="1" t="str">
        <f t="shared" si="380"/>
        <v>found</v>
      </c>
      <c r="H2473" s="1" t="str">
        <f t="shared" si="381"/>
        <v>Not Duplicate</v>
      </c>
      <c r="I2473" s="1" t="str">
        <f t="shared" si="382"/>
        <v>match</v>
      </c>
      <c r="J2473" s="1" t="str">
        <f t="shared" si="383"/>
        <v>match</v>
      </c>
      <c r="K2473" s="1">
        <f t="shared" si="384"/>
        <v>0</v>
      </c>
      <c r="L2473" s="2">
        <f>IF(F2473=0,"not processed",_xlfn.MINIFS(Processed_data!H:H,Processed_data!A:A,A2473))</f>
        <v>46088</v>
      </c>
      <c r="M2473" s="1">
        <f>IF(F2473=0,"not processed",ABS(bank_source_transactions__1[[#This Row],[transaction_date]]-Reconciliation!L2473))</f>
        <v>2</v>
      </c>
      <c r="N2473" s="1" t="str" cm="1">
        <f t="array" ref="N2473">_xlfn.IFS(M2473="not Processed", "Not Processed",M2473&gt;2,"SLA Breached",M2473&lt;=2,"Within SLA")</f>
        <v>Within SLA</v>
      </c>
      <c r="O2473" s="1" t="str">
        <f>_xlfn.XLOOKUP(A2473,Source_data!A:A,Source_data!D:D)</f>
        <v>UPI</v>
      </c>
      <c r="P2473" s="1">
        <f t="shared" si="385"/>
        <v>0</v>
      </c>
      <c r="Q2473" s="1">
        <f t="shared" si="386"/>
        <v>0</v>
      </c>
      <c r="R2473" s="1">
        <f t="shared" si="387"/>
        <v>0</v>
      </c>
      <c r="S2473" s="1">
        <f t="shared" si="388"/>
        <v>0</v>
      </c>
      <c r="T2473" s="1">
        <f t="shared" si="389"/>
        <v>0</v>
      </c>
      <c r="U2473" s="1" t="str">
        <f>_xlfn.XLOOKUP(Table3[[#This Row],[Transaction ID]],Source_data!A:A,Source_data!E:E)</f>
        <v>Mumbai</v>
      </c>
      <c r="V2473" s="1">
        <f>_xlfn.IFNA(_xlfn.XLOOKUP(A2473,bank_processed_transactions[transaction_id],bank_processed_transactions[processing_minutes]),"")</f>
        <v>30.4</v>
      </c>
      <c r="W2473" s="31">
        <f>_xlfn.XLOOKUP(A2473,Source_data!A:A,Source_data!B:B)</f>
        <v>46086</v>
      </c>
    </row>
    <row r="2474" spans="1:23" x14ac:dyDescent="0.3">
      <c r="A2474" s="3" t="s">
        <v>1590</v>
      </c>
      <c r="B2474" s="1">
        <f>_xlfn.XLOOKUP(A2474,bank_source_transactions__1[transaction_id],bank_source_transactions__1[amount_inr])</f>
        <v>8205.5300000000007</v>
      </c>
      <c r="C2474" s="1">
        <f>_xlfn.XLOOKUP(A2474,Processed_data!A:A,Processed_data!F:F)</f>
        <v>8205.5300000000007</v>
      </c>
      <c r="D2474" s="1" t="str">
        <f>_xlfn.XLOOKUP(A2474,bank_source_transactions__1[transaction_id],bank_source_transactions__1[transaction_status])</f>
        <v>SUCCESS</v>
      </c>
      <c r="E2474" s="1" t="str">
        <f>_xlfn.XLOOKUP(A2474,Processed_data!A:A,Processed_data!G:G)</f>
        <v>SUCCESS</v>
      </c>
      <c r="F2474" s="1">
        <f>COUNTIF(bank_processed_transactions[transaction_id],A2474)</f>
        <v>1</v>
      </c>
      <c r="G2474" s="1" t="str">
        <f t="shared" si="380"/>
        <v>found</v>
      </c>
      <c r="H2474" s="1" t="str">
        <f t="shared" si="381"/>
        <v>Not Duplicate</v>
      </c>
      <c r="I2474" s="1" t="str">
        <f t="shared" si="382"/>
        <v>match</v>
      </c>
      <c r="J2474" s="1" t="str">
        <f t="shared" si="383"/>
        <v>match</v>
      </c>
      <c r="K2474" s="1">
        <f t="shared" si="384"/>
        <v>0</v>
      </c>
      <c r="L2474" s="2">
        <f>IF(F2474=0,"not processed",_xlfn.MINIFS(Processed_data!H:H,Processed_data!A:A,A2474))</f>
        <v>46041</v>
      </c>
      <c r="M2474" s="1">
        <f>IF(F2474=0,"not processed",ABS(bank_source_transactions__1[[#This Row],[transaction_date]]-Reconciliation!L2474))</f>
        <v>5</v>
      </c>
      <c r="N2474" s="1" t="str" cm="1">
        <f t="array" ref="N2474">_xlfn.IFS(M2474="not Processed", "Not Processed",M2474&gt;2,"SLA Breached",M2474&lt;=2,"Within SLA")</f>
        <v>SLA Breached</v>
      </c>
      <c r="O2474" s="1" t="str">
        <f>_xlfn.XLOOKUP(A2474,Source_data!A:A,Source_data!D:D)</f>
        <v>UPI</v>
      </c>
      <c r="P2474" s="1">
        <f t="shared" si="385"/>
        <v>0</v>
      </c>
      <c r="Q2474" s="1">
        <f t="shared" si="386"/>
        <v>0</v>
      </c>
      <c r="R2474" s="1">
        <f t="shared" si="387"/>
        <v>0</v>
      </c>
      <c r="S2474" s="1">
        <f t="shared" si="388"/>
        <v>0</v>
      </c>
      <c r="T2474" s="1">
        <f t="shared" si="389"/>
        <v>1</v>
      </c>
      <c r="U2474" s="1" t="str">
        <f>_xlfn.XLOOKUP(Table3[[#This Row],[Transaction ID]],Source_data!A:A,Source_data!E:E)</f>
        <v>Hyderabad</v>
      </c>
      <c r="V2474" s="1">
        <f>_xlfn.IFNA(_xlfn.XLOOKUP(A2474,bank_processed_transactions[transaction_id],bank_processed_transactions[processing_minutes]),"")</f>
        <v>46.8</v>
      </c>
      <c r="W2474" s="31">
        <f>_xlfn.XLOOKUP(A2474,Source_data!A:A,Source_data!B:B)</f>
        <v>46036</v>
      </c>
    </row>
    <row r="2475" spans="1:23" x14ac:dyDescent="0.3">
      <c r="A2475" s="4" t="s">
        <v>4963</v>
      </c>
      <c r="B2475" s="1">
        <f>_xlfn.XLOOKUP(A2475,bank_source_transactions__1[transaction_id],bank_source_transactions__1[amount_inr])</f>
        <v>842.01</v>
      </c>
      <c r="C2475" s="1">
        <f>_xlfn.XLOOKUP(A2475,Processed_data!A:A,Processed_data!F:F)</f>
        <v>842.01</v>
      </c>
      <c r="D2475" s="1" t="str">
        <f>_xlfn.XLOOKUP(A2475,bank_source_transactions__1[transaction_id],bank_source_transactions__1[transaction_status])</f>
        <v>SUCCESS</v>
      </c>
      <c r="E2475" s="1" t="str">
        <f>_xlfn.XLOOKUP(A2475,Processed_data!A:A,Processed_data!G:G)</f>
        <v>SUCCESS</v>
      </c>
      <c r="F2475" s="1">
        <f>COUNTIF(bank_processed_transactions[transaction_id],A2475)</f>
        <v>1</v>
      </c>
      <c r="G2475" s="1" t="str">
        <f t="shared" si="380"/>
        <v>found</v>
      </c>
      <c r="H2475" s="1" t="str">
        <f t="shared" si="381"/>
        <v>Not Duplicate</v>
      </c>
      <c r="I2475" s="1" t="str">
        <f t="shared" si="382"/>
        <v>match</v>
      </c>
      <c r="J2475" s="1" t="str">
        <f t="shared" si="383"/>
        <v>match</v>
      </c>
      <c r="K2475" s="1">
        <f t="shared" si="384"/>
        <v>0</v>
      </c>
      <c r="L2475" s="2">
        <f>IF(F2475=0,"not processed",_xlfn.MINIFS(Processed_data!H:H,Processed_data!A:A,A2475))</f>
        <v>46035</v>
      </c>
      <c r="M2475" s="1">
        <f>IF(F2475=0,"not processed",ABS(bank_source_transactions__1[[#This Row],[transaction_date]]-Reconciliation!L2475))</f>
        <v>0</v>
      </c>
      <c r="N2475" s="1" t="str" cm="1">
        <f t="array" ref="N2475">_xlfn.IFS(M2475="not Processed", "Not Processed",M2475&gt;2,"SLA Breached",M2475&lt;=2,"Within SLA")</f>
        <v>Within SLA</v>
      </c>
      <c r="O2475" s="1" t="str">
        <f>_xlfn.XLOOKUP(A2475,Source_data!A:A,Source_data!D:D)</f>
        <v>CARD</v>
      </c>
      <c r="P2475" s="1">
        <f t="shared" si="385"/>
        <v>0</v>
      </c>
      <c r="Q2475" s="1">
        <f t="shared" si="386"/>
        <v>0</v>
      </c>
      <c r="R2475" s="1">
        <f t="shared" si="387"/>
        <v>0</v>
      </c>
      <c r="S2475" s="1">
        <f t="shared" si="388"/>
        <v>0</v>
      </c>
      <c r="T2475" s="1">
        <f t="shared" si="389"/>
        <v>0</v>
      </c>
      <c r="U2475" s="1" t="str">
        <f>_xlfn.XLOOKUP(Table3[[#This Row],[Transaction ID]],Source_data!A:A,Source_data!E:E)</f>
        <v>Hyderabad</v>
      </c>
      <c r="V2475" s="1">
        <f>_xlfn.IFNA(_xlfn.XLOOKUP(A2475,bank_processed_transactions[transaction_id],bank_processed_transactions[processing_minutes]),"")</f>
        <v>15.8</v>
      </c>
      <c r="W2475" s="31">
        <f>_xlfn.XLOOKUP(A2475,Source_data!A:A,Source_data!B:B)</f>
        <v>46035</v>
      </c>
    </row>
    <row r="2476" spans="1:23" x14ac:dyDescent="0.3">
      <c r="A2476" s="3" t="s">
        <v>4439</v>
      </c>
      <c r="B2476" s="1">
        <f>_xlfn.XLOOKUP(A2476,bank_source_transactions__1[transaction_id],bank_source_transactions__1[amount_inr])</f>
        <v>2221.67</v>
      </c>
      <c r="C2476" s="1">
        <f>_xlfn.XLOOKUP(A2476,Processed_data!A:A,Processed_data!F:F)</f>
        <v>2221.67</v>
      </c>
      <c r="D2476" s="1" t="str">
        <f>_xlfn.XLOOKUP(A2476,bank_source_transactions__1[transaction_id],bank_source_transactions__1[transaction_status])</f>
        <v>SUCCESS</v>
      </c>
      <c r="E2476" s="1" t="str">
        <f>_xlfn.XLOOKUP(A2476,Processed_data!A:A,Processed_data!G:G)</f>
        <v>SUCCESS</v>
      </c>
      <c r="F2476" s="1">
        <f>COUNTIF(bank_processed_transactions[transaction_id],A2476)</f>
        <v>1</v>
      </c>
      <c r="G2476" s="1" t="str">
        <f t="shared" si="380"/>
        <v>found</v>
      </c>
      <c r="H2476" s="1" t="str">
        <f t="shared" si="381"/>
        <v>Not Duplicate</v>
      </c>
      <c r="I2476" s="1" t="str">
        <f t="shared" si="382"/>
        <v>match</v>
      </c>
      <c r="J2476" s="1" t="str">
        <f t="shared" si="383"/>
        <v>match</v>
      </c>
      <c r="K2476" s="1">
        <f t="shared" si="384"/>
        <v>0</v>
      </c>
      <c r="L2476" s="2">
        <f>IF(F2476=0,"not processed",_xlfn.MINIFS(Processed_data!H:H,Processed_data!A:A,A2476))</f>
        <v>46113</v>
      </c>
      <c r="M2476" s="1">
        <f>IF(F2476=0,"not processed",ABS(bank_source_transactions__1[[#This Row],[transaction_date]]-Reconciliation!L2476))</f>
        <v>2</v>
      </c>
      <c r="N2476" s="1" t="str" cm="1">
        <f t="array" ref="N2476">_xlfn.IFS(M2476="not Processed", "Not Processed",M2476&gt;2,"SLA Breached",M2476&lt;=2,"Within SLA")</f>
        <v>Within SLA</v>
      </c>
      <c r="O2476" s="1" t="str">
        <f>_xlfn.XLOOKUP(A2476,Source_data!A:A,Source_data!D:D)</f>
        <v>NEFT</v>
      </c>
      <c r="P2476" s="1">
        <f t="shared" si="385"/>
        <v>0</v>
      </c>
      <c r="Q2476" s="1">
        <f t="shared" si="386"/>
        <v>0</v>
      </c>
      <c r="R2476" s="1">
        <f t="shared" si="387"/>
        <v>0</v>
      </c>
      <c r="S2476" s="1">
        <f t="shared" si="388"/>
        <v>0</v>
      </c>
      <c r="T2476" s="1">
        <f t="shared" si="389"/>
        <v>0</v>
      </c>
      <c r="U2476" s="1" t="str">
        <f>_xlfn.XLOOKUP(Table3[[#This Row],[Transaction ID]],Source_data!A:A,Source_data!E:E)</f>
        <v>Pune</v>
      </c>
      <c r="V2476" s="1">
        <f>_xlfn.IFNA(_xlfn.XLOOKUP(A2476,bank_processed_transactions[transaction_id],bank_processed_transactions[processing_minutes]),"")</f>
        <v>29.8</v>
      </c>
      <c r="W2476" s="31">
        <f>_xlfn.XLOOKUP(A2476,Source_data!A:A,Source_data!B:B)</f>
        <v>46111</v>
      </c>
    </row>
    <row r="2477" spans="1:23" x14ac:dyDescent="0.3">
      <c r="A2477" s="4" t="s">
        <v>2802</v>
      </c>
      <c r="B2477" s="1">
        <f>_xlfn.XLOOKUP(A2477,bank_source_transactions__1[transaction_id],bank_source_transactions__1[amount_inr])</f>
        <v>1440.3</v>
      </c>
      <c r="C2477" s="1">
        <f>_xlfn.XLOOKUP(A2477,Processed_data!A:A,Processed_data!F:F)</f>
        <v>1440.3</v>
      </c>
      <c r="D2477" s="1" t="str">
        <f>_xlfn.XLOOKUP(A2477,bank_source_transactions__1[transaction_id],bank_source_transactions__1[transaction_status])</f>
        <v>SUCCESS</v>
      </c>
      <c r="E2477" s="1" t="str">
        <f>_xlfn.XLOOKUP(A2477,Processed_data!A:A,Processed_data!G:G)</f>
        <v>SUCCESS</v>
      </c>
      <c r="F2477" s="1">
        <f>COUNTIF(bank_processed_transactions[transaction_id],A2477)</f>
        <v>1</v>
      </c>
      <c r="G2477" s="1" t="str">
        <f t="shared" si="380"/>
        <v>found</v>
      </c>
      <c r="H2477" s="1" t="str">
        <f t="shared" si="381"/>
        <v>Not Duplicate</v>
      </c>
      <c r="I2477" s="1" t="str">
        <f t="shared" si="382"/>
        <v>match</v>
      </c>
      <c r="J2477" s="1" t="str">
        <f t="shared" si="383"/>
        <v>match</v>
      </c>
      <c r="K2477" s="1">
        <f t="shared" si="384"/>
        <v>0</v>
      </c>
      <c r="L2477" s="2">
        <f>IF(F2477=0,"not processed",_xlfn.MINIFS(Processed_data!H:H,Processed_data!A:A,A2477))</f>
        <v>46032</v>
      </c>
      <c r="M2477" s="1">
        <f>IF(F2477=0,"not processed",ABS(bank_source_transactions__1[[#This Row],[transaction_date]]-Reconciliation!L2477))</f>
        <v>3</v>
      </c>
      <c r="N2477" s="1" t="str" cm="1">
        <f t="array" ref="N2477">_xlfn.IFS(M2477="not Processed", "Not Processed",M2477&gt;2,"SLA Breached",M2477&lt;=2,"Within SLA")</f>
        <v>SLA Breached</v>
      </c>
      <c r="O2477" s="1" t="str">
        <f>_xlfn.XLOOKUP(A2477,Source_data!A:A,Source_data!D:D)</f>
        <v>UPI</v>
      </c>
      <c r="P2477" s="1">
        <f t="shared" si="385"/>
        <v>0</v>
      </c>
      <c r="Q2477" s="1">
        <f t="shared" si="386"/>
        <v>0</v>
      </c>
      <c r="R2477" s="1">
        <f t="shared" si="387"/>
        <v>0</v>
      </c>
      <c r="S2477" s="1">
        <f t="shared" si="388"/>
        <v>0</v>
      </c>
      <c r="T2477" s="1">
        <f t="shared" si="389"/>
        <v>1</v>
      </c>
      <c r="U2477" s="1" t="str">
        <f>_xlfn.XLOOKUP(Table3[[#This Row],[Transaction ID]],Source_data!A:A,Source_data!E:E)</f>
        <v>Hyderabad</v>
      </c>
      <c r="V2477" s="1">
        <f>_xlfn.IFNA(_xlfn.XLOOKUP(A2477,bank_processed_transactions[transaction_id],bank_processed_transactions[processing_minutes]),"")</f>
        <v>43</v>
      </c>
      <c r="W2477" s="31">
        <f>_xlfn.XLOOKUP(A2477,Source_data!A:A,Source_data!B:B)</f>
        <v>46029</v>
      </c>
    </row>
    <row r="2478" spans="1:23" x14ac:dyDescent="0.3">
      <c r="A2478" s="3" t="s">
        <v>4852</v>
      </c>
      <c r="B2478" s="1">
        <f>_xlfn.XLOOKUP(A2478,bank_source_transactions__1[transaction_id],bank_source_transactions__1[amount_inr])</f>
        <v>4656.74</v>
      </c>
      <c r="C2478" s="1">
        <f>_xlfn.XLOOKUP(A2478,Processed_data!A:A,Processed_data!F:F)</f>
        <v>4656.74</v>
      </c>
      <c r="D2478" s="1" t="str">
        <f>_xlfn.XLOOKUP(A2478,bank_source_transactions__1[transaction_id],bank_source_transactions__1[transaction_status])</f>
        <v>SUCCESS</v>
      </c>
      <c r="E2478" s="1" t="str">
        <f>_xlfn.XLOOKUP(A2478,Processed_data!A:A,Processed_data!G:G)</f>
        <v>SUCCESS</v>
      </c>
      <c r="F2478" s="1">
        <f>COUNTIF(bank_processed_transactions[transaction_id],A2478)</f>
        <v>1</v>
      </c>
      <c r="G2478" s="1" t="str">
        <f t="shared" si="380"/>
        <v>found</v>
      </c>
      <c r="H2478" s="1" t="str">
        <f t="shared" si="381"/>
        <v>Not Duplicate</v>
      </c>
      <c r="I2478" s="1" t="str">
        <f t="shared" si="382"/>
        <v>match</v>
      </c>
      <c r="J2478" s="1" t="str">
        <f t="shared" si="383"/>
        <v>match</v>
      </c>
      <c r="K2478" s="1">
        <f t="shared" si="384"/>
        <v>0</v>
      </c>
      <c r="L2478" s="2">
        <f>IF(F2478=0,"not processed",_xlfn.MINIFS(Processed_data!H:H,Processed_data!A:A,A2478))</f>
        <v>46110</v>
      </c>
      <c r="M2478" s="1">
        <f>IF(F2478=0,"not processed",ABS(bank_source_transactions__1[[#This Row],[transaction_date]]-Reconciliation!L2478))</f>
        <v>3</v>
      </c>
      <c r="N2478" s="1" t="str" cm="1">
        <f t="array" ref="N2478">_xlfn.IFS(M2478="not Processed", "Not Processed",M2478&gt;2,"SLA Breached",M2478&lt;=2,"Within SLA")</f>
        <v>SLA Breached</v>
      </c>
      <c r="O2478" s="1" t="str">
        <f>_xlfn.XLOOKUP(A2478,Source_data!A:A,Source_data!D:D)</f>
        <v>NEFT</v>
      </c>
      <c r="P2478" s="1">
        <f t="shared" si="385"/>
        <v>0</v>
      </c>
      <c r="Q2478" s="1">
        <f t="shared" si="386"/>
        <v>0</v>
      </c>
      <c r="R2478" s="1">
        <f t="shared" si="387"/>
        <v>0</v>
      </c>
      <c r="S2478" s="1">
        <f t="shared" si="388"/>
        <v>0</v>
      </c>
      <c r="T2478" s="1">
        <f t="shared" si="389"/>
        <v>1</v>
      </c>
      <c r="U2478" s="1" t="str">
        <f>_xlfn.XLOOKUP(Table3[[#This Row],[Transaction ID]],Source_data!A:A,Source_data!E:E)</f>
        <v>Mumbai</v>
      </c>
      <c r="V2478" s="1">
        <f>_xlfn.IFNA(_xlfn.XLOOKUP(A2478,bank_processed_transactions[transaction_id],bank_processed_transactions[processing_minutes]),"")</f>
        <v>14.9</v>
      </c>
      <c r="W2478" s="31">
        <f>_xlfn.XLOOKUP(A2478,Source_data!A:A,Source_data!B:B)</f>
        <v>46107</v>
      </c>
    </row>
    <row r="2479" spans="1:23" x14ac:dyDescent="0.3">
      <c r="A2479" s="4" t="s">
        <v>897</v>
      </c>
      <c r="B2479" s="1">
        <f>_xlfn.XLOOKUP(A2479,bank_source_transactions__1[transaction_id],bank_source_transactions__1[amount_inr])</f>
        <v>3148.02</v>
      </c>
      <c r="C2479" s="1">
        <f>_xlfn.XLOOKUP(A2479,Processed_data!A:A,Processed_data!F:F)</f>
        <v>3148.02</v>
      </c>
      <c r="D2479" s="1" t="str">
        <f>_xlfn.XLOOKUP(A2479,bank_source_transactions__1[transaction_id],bank_source_transactions__1[transaction_status])</f>
        <v>SUCCESS</v>
      </c>
      <c r="E2479" s="1" t="str">
        <f>_xlfn.XLOOKUP(A2479,Processed_data!A:A,Processed_data!G:G)</f>
        <v>SUCCESS</v>
      </c>
      <c r="F2479" s="1">
        <f>COUNTIF(bank_processed_transactions[transaction_id],A2479)</f>
        <v>1</v>
      </c>
      <c r="G2479" s="1" t="str">
        <f t="shared" si="380"/>
        <v>found</v>
      </c>
      <c r="H2479" s="1" t="str">
        <f t="shared" si="381"/>
        <v>Not Duplicate</v>
      </c>
      <c r="I2479" s="1" t="str">
        <f t="shared" si="382"/>
        <v>match</v>
      </c>
      <c r="J2479" s="1" t="str">
        <f t="shared" si="383"/>
        <v>match</v>
      </c>
      <c r="K2479" s="1">
        <f t="shared" si="384"/>
        <v>0</v>
      </c>
      <c r="L2479" s="2">
        <f>IF(F2479=0,"not processed",_xlfn.MINIFS(Processed_data!H:H,Processed_data!A:A,A2479))</f>
        <v>46047</v>
      </c>
      <c r="M2479" s="1">
        <f>IF(F2479=0,"not processed",ABS(bank_source_transactions__1[[#This Row],[transaction_date]]-Reconciliation!L2479))</f>
        <v>1</v>
      </c>
      <c r="N2479" s="1" t="str" cm="1">
        <f t="array" ref="N2479">_xlfn.IFS(M2479="not Processed", "Not Processed",M2479&gt;2,"SLA Breached",M2479&lt;=2,"Within SLA")</f>
        <v>Within SLA</v>
      </c>
      <c r="O2479" s="1" t="str">
        <f>_xlfn.XLOOKUP(A2479,Source_data!A:A,Source_data!D:D)</f>
        <v>UPI</v>
      </c>
      <c r="P2479" s="1">
        <f t="shared" si="385"/>
        <v>0</v>
      </c>
      <c r="Q2479" s="1">
        <f t="shared" si="386"/>
        <v>0</v>
      </c>
      <c r="R2479" s="1">
        <f t="shared" si="387"/>
        <v>0</v>
      </c>
      <c r="S2479" s="1">
        <f t="shared" si="388"/>
        <v>0</v>
      </c>
      <c r="T2479" s="1">
        <f t="shared" si="389"/>
        <v>0</v>
      </c>
      <c r="U2479" s="1" t="str">
        <f>_xlfn.XLOOKUP(Table3[[#This Row],[Transaction ID]],Source_data!A:A,Source_data!E:E)</f>
        <v>Mumbai</v>
      </c>
      <c r="V2479" s="1">
        <f>_xlfn.IFNA(_xlfn.XLOOKUP(A2479,bank_processed_transactions[transaction_id],bank_processed_transactions[processing_minutes]),"")</f>
        <v>107.2</v>
      </c>
      <c r="W2479" s="31">
        <f>_xlfn.XLOOKUP(A2479,Source_data!A:A,Source_data!B:B)</f>
        <v>46046</v>
      </c>
    </row>
    <row r="2480" spans="1:23" x14ac:dyDescent="0.3">
      <c r="A2480" s="3" t="s">
        <v>1979</v>
      </c>
      <c r="B2480" s="1">
        <f>_xlfn.XLOOKUP(A2480,bank_source_transactions__1[transaction_id],bank_source_transactions__1[amount_inr])</f>
        <v>18701.47</v>
      </c>
      <c r="C2480" s="1">
        <f>_xlfn.XLOOKUP(A2480,Processed_data!A:A,Processed_data!F:F)</f>
        <v>18701.47</v>
      </c>
      <c r="D2480" s="1" t="str">
        <f>_xlfn.XLOOKUP(A2480,bank_source_transactions__1[transaction_id],bank_source_transactions__1[transaction_status])</f>
        <v>SUCCESS</v>
      </c>
      <c r="E2480" s="1" t="str">
        <f>_xlfn.XLOOKUP(A2480,Processed_data!A:A,Processed_data!G:G)</f>
        <v>SUCCESS</v>
      </c>
      <c r="F2480" s="1">
        <f>COUNTIF(bank_processed_transactions[transaction_id],A2480)</f>
        <v>1</v>
      </c>
      <c r="G2480" s="1" t="str">
        <f t="shared" si="380"/>
        <v>found</v>
      </c>
      <c r="H2480" s="1" t="str">
        <f t="shared" si="381"/>
        <v>Not Duplicate</v>
      </c>
      <c r="I2480" s="1" t="str">
        <f t="shared" si="382"/>
        <v>match</v>
      </c>
      <c r="J2480" s="1" t="str">
        <f t="shared" si="383"/>
        <v>match</v>
      </c>
      <c r="K2480" s="1">
        <f t="shared" si="384"/>
        <v>0</v>
      </c>
      <c r="L2480" s="2">
        <f>IF(F2480=0,"not processed",_xlfn.MINIFS(Processed_data!H:H,Processed_data!A:A,A2480))</f>
        <v>46057</v>
      </c>
      <c r="M2480" s="1">
        <f>IF(F2480=0,"not processed",ABS(bank_source_transactions__1[[#This Row],[transaction_date]]-Reconciliation!L2480))</f>
        <v>1</v>
      </c>
      <c r="N2480" s="1" t="str" cm="1">
        <f t="array" ref="N2480">_xlfn.IFS(M2480="not Processed", "Not Processed",M2480&gt;2,"SLA Breached",M2480&lt;=2,"Within SLA")</f>
        <v>Within SLA</v>
      </c>
      <c r="O2480" s="1" t="str">
        <f>_xlfn.XLOOKUP(A2480,Source_data!A:A,Source_data!D:D)</f>
        <v>NEFT</v>
      </c>
      <c r="P2480" s="1">
        <f t="shared" si="385"/>
        <v>0</v>
      </c>
      <c r="Q2480" s="1">
        <f t="shared" si="386"/>
        <v>0</v>
      </c>
      <c r="R2480" s="1">
        <f t="shared" si="387"/>
        <v>0</v>
      </c>
      <c r="S2480" s="1">
        <f t="shared" si="388"/>
        <v>0</v>
      </c>
      <c r="T2480" s="1">
        <f t="shared" si="389"/>
        <v>0</v>
      </c>
      <c r="U2480" s="1" t="str">
        <f>_xlfn.XLOOKUP(Table3[[#This Row],[Transaction ID]],Source_data!A:A,Source_data!E:E)</f>
        <v>Bengaluru</v>
      </c>
      <c r="V2480" s="1">
        <f>_xlfn.IFNA(_xlfn.XLOOKUP(A2480,bank_processed_transactions[transaction_id],bank_processed_transactions[processing_minutes]),"")</f>
        <v>68.599999999999994</v>
      </c>
      <c r="W2480" s="31">
        <f>_xlfn.XLOOKUP(A2480,Source_data!A:A,Source_data!B:B)</f>
        <v>46056</v>
      </c>
    </row>
    <row r="2481" spans="1:23" x14ac:dyDescent="0.3">
      <c r="A2481" s="4" t="s">
        <v>3680</v>
      </c>
      <c r="B2481" s="1">
        <f>_xlfn.XLOOKUP(A2481,bank_source_transactions__1[transaction_id],bank_source_transactions__1[amount_inr])</f>
        <v>1554.56</v>
      </c>
      <c r="C2481" s="1">
        <f>_xlfn.XLOOKUP(A2481,Processed_data!A:A,Processed_data!F:F)</f>
        <v>1554.56</v>
      </c>
      <c r="D2481" s="1" t="str">
        <f>_xlfn.XLOOKUP(A2481,bank_source_transactions__1[transaction_id],bank_source_transactions__1[transaction_status])</f>
        <v>SUCCESS</v>
      </c>
      <c r="E2481" s="1" t="str">
        <f>_xlfn.XLOOKUP(A2481,Processed_data!A:A,Processed_data!G:G)</f>
        <v>SUCCESS</v>
      </c>
      <c r="F2481" s="1">
        <f>COUNTIF(bank_processed_transactions[transaction_id],A2481)</f>
        <v>1</v>
      </c>
      <c r="G2481" s="1" t="str">
        <f t="shared" si="380"/>
        <v>found</v>
      </c>
      <c r="H2481" s="1" t="str">
        <f t="shared" si="381"/>
        <v>Not Duplicate</v>
      </c>
      <c r="I2481" s="1" t="str">
        <f t="shared" si="382"/>
        <v>match</v>
      </c>
      <c r="J2481" s="1" t="str">
        <f t="shared" si="383"/>
        <v>match</v>
      </c>
      <c r="K2481" s="1">
        <f t="shared" si="384"/>
        <v>0</v>
      </c>
      <c r="L2481" s="2">
        <f>IF(F2481=0,"not processed",_xlfn.MINIFS(Processed_data!H:H,Processed_data!A:A,A2481))</f>
        <v>46087</v>
      </c>
      <c r="M2481" s="1">
        <f>IF(F2481=0,"not processed",ABS(bank_source_transactions__1[[#This Row],[transaction_date]]-Reconciliation!L2481))</f>
        <v>1</v>
      </c>
      <c r="N2481" s="1" t="str" cm="1">
        <f t="array" ref="N2481">_xlfn.IFS(M2481="not Processed", "Not Processed",M2481&gt;2,"SLA Breached",M2481&lt;=2,"Within SLA")</f>
        <v>Within SLA</v>
      </c>
      <c r="O2481" s="1" t="str">
        <f>_xlfn.XLOOKUP(A2481,Source_data!A:A,Source_data!D:D)</f>
        <v>UPI</v>
      </c>
      <c r="P2481" s="1">
        <f t="shared" si="385"/>
        <v>0</v>
      </c>
      <c r="Q2481" s="1">
        <f t="shared" si="386"/>
        <v>0</v>
      </c>
      <c r="R2481" s="1">
        <f t="shared" si="387"/>
        <v>0</v>
      </c>
      <c r="S2481" s="1">
        <f t="shared" si="388"/>
        <v>0</v>
      </c>
      <c r="T2481" s="1">
        <f t="shared" si="389"/>
        <v>0</v>
      </c>
      <c r="U2481" s="1" t="str">
        <f>_xlfn.XLOOKUP(Table3[[#This Row],[Transaction ID]],Source_data!A:A,Source_data!E:E)</f>
        <v>Hyderabad</v>
      </c>
      <c r="V2481" s="1">
        <f>_xlfn.IFNA(_xlfn.XLOOKUP(A2481,bank_processed_transactions[transaction_id],bank_processed_transactions[processing_minutes]),"")</f>
        <v>12.1</v>
      </c>
      <c r="W2481" s="31">
        <f>_xlfn.XLOOKUP(A2481,Source_data!A:A,Source_data!B:B)</f>
        <v>46086</v>
      </c>
    </row>
    <row r="2482" spans="1:23" x14ac:dyDescent="0.3">
      <c r="A2482" s="3" t="s">
        <v>4494</v>
      </c>
      <c r="B2482" s="1">
        <f>_xlfn.XLOOKUP(A2482,bank_source_transactions__1[transaction_id],bank_source_transactions__1[amount_inr])</f>
        <v>5147.7</v>
      </c>
      <c r="C2482" s="1">
        <f>_xlfn.XLOOKUP(A2482,Processed_data!A:A,Processed_data!F:F)</f>
        <v>5147.7</v>
      </c>
      <c r="D2482" s="1" t="str">
        <f>_xlfn.XLOOKUP(A2482,bank_source_transactions__1[transaction_id],bank_source_transactions__1[transaction_status])</f>
        <v>SUCCESS</v>
      </c>
      <c r="E2482" s="1" t="str">
        <f>_xlfn.XLOOKUP(A2482,Processed_data!A:A,Processed_data!G:G)</f>
        <v>SUCCESS</v>
      </c>
      <c r="F2482" s="1">
        <f>COUNTIF(bank_processed_transactions[transaction_id],A2482)</f>
        <v>1</v>
      </c>
      <c r="G2482" s="1" t="str">
        <f t="shared" si="380"/>
        <v>found</v>
      </c>
      <c r="H2482" s="1" t="str">
        <f t="shared" si="381"/>
        <v>Not Duplicate</v>
      </c>
      <c r="I2482" s="1" t="str">
        <f t="shared" si="382"/>
        <v>match</v>
      </c>
      <c r="J2482" s="1" t="str">
        <f t="shared" si="383"/>
        <v>match</v>
      </c>
      <c r="K2482" s="1">
        <f t="shared" si="384"/>
        <v>0</v>
      </c>
      <c r="L2482" s="2">
        <f>IF(F2482=0,"not processed",_xlfn.MINIFS(Processed_data!H:H,Processed_data!A:A,A2482))</f>
        <v>46055</v>
      </c>
      <c r="M2482" s="1">
        <f>IF(F2482=0,"not processed",ABS(bank_source_transactions__1[[#This Row],[transaction_date]]-Reconciliation!L2482))</f>
        <v>3</v>
      </c>
      <c r="N2482" s="1" t="str" cm="1">
        <f t="array" ref="N2482">_xlfn.IFS(M2482="not Processed", "Not Processed",M2482&gt;2,"SLA Breached",M2482&lt;=2,"Within SLA")</f>
        <v>SLA Breached</v>
      </c>
      <c r="O2482" s="1" t="str">
        <f>_xlfn.XLOOKUP(A2482,Source_data!A:A,Source_data!D:D)</f>
        <v>IMPS</v>
      </c>
      <c r="P2482" s="1">
        <f t="shared" si="385"/>
        <v>0</v>
      </c>
      <c r="Q2482" s="1">
        <f t="shared" si="386"/>
        <v>0</v>
      </c>
      <c r="R2482" s="1">
        <f t="shared" si="387"/>
        <v>0</v>
      </c>
      <c r="S2482" s="1">
        <f t="shared" si="388"/>
        <v>0</v>
      </c>
      <c r="T2482" s="1">
        <f t="shared" si="389"/>
        <v>1</v>
      </c>
      <c r="U2482" s="1" t="str">
        <f>_xlfn.XLOOKUP(Table3[[#This Row],[Transaction ID]],Source_data!A:A,Source_data!E:E)</f>
        <v>Mumbai</v>
      </c>
      <c r="V2482" s="1">
        <f>_xlfn.IFNA(_xlfn.XLOOKUP(A2482,bank_processed_transactions[transaction_id],bank_processed_transactions[processing_minutes]),"")</f>
        <v>8.6</v>
      </c>
      <c r="W2482" s="31">
        <f>_xlfn.XLOOKUP(A2482,Source_data!A:A,Source_data!B:B)</f>
        <v>46052</v>
      </c>
    </row>
    <row r="2483" spans="1:23" x14ac:dyDescent="0.3">
      <c r="A2483" s="4" t="s">
        <v>3195</v>
      </c>
      <c r="B2483" s="1">
        <f>_xlfn.XLOOKUP(A2483,bank_source_transactions__1[transaction_id],bank_source_transactions__1[amount_inr])</f>
        <v>17583.23</v>
      </c>
      <c r="C2483" s="1">
        <f>_xlfn.XLOOKUP(A2483,Processed_data!A:A,Processed_data!F:F)</f>
        <v>17583.23</v>
      </c>
      <c r="D2483" s="1" t="str">
        <f>_xlfn.XLOOKUP(A2483,bank_source_transactions__1[transaction_id],bank_source_transactions__1[transaction_status])</f>
        <v>FAILED</v>
      </c>
      <c r="E2483" s="1" t="str">
        <f>_xlfn.XLOOKUP(A2483,Processed_data!A:A,Processed_data!G:G)</f>
        <v>FAILED</v>
      </c>
      <c r="F2483" s="1">
        <f>COUNTIF(bank_processed_transactions[transaction_id],A2483)</f>
        <v>1</v>
      </c>
      <c r="G2483" s="1" t="str">
        <f t="shared" si="380"/>
        <v>found</v>
      </c>
      <c r="H2483" s="1" t="str">
        <f t="shared" si="381"/>
        <v>Not Duplicate</v>
      </c>
      <c r="I2483" s="1" t="str">
        <f t="shared" si="382"/>
        <v>match</v>
      </c>
      <c r="J2483" s="1" t="str">
        <f t="shared" si="383"/>
        <v>match</v>
      </c>
      <c r="K2483" s="1">
        <f t="shared" si="384"/>
        <v>0</v>
      </c>
      <c r="L2483" s="2">
        <f>IF(F2483=0,"not processed",_xlfn.MINIFS(Processed_data!H:H,Processed_data!A:A,A2483))</f>
        <v>46042</v>
      </c>
      <c r="M2483" s="1">
        <f>IF(F2483=0,"not processed",ABS(bank_source_transactions__1[[#This Row],[transaction_date]]-Reconciliation!L2483))</f>
        <v>3</v>
      </c>
      <c r="N2483" s="1" t="str" cm="1">
        <f t="array" ref="N2483">_xlfn.IFS(M2483="not Processed", "Not Processed",M2483&gt;2,"SLA Breached",M2483&lt;=2,"Within SLA")</f>
        <v>SLA Breached</v>
      </c>
      <c r="O2483" s="1" t="str">
        <f>_xlfn.XLOOKUP(A2483,Source_data!A:A,Source_data!D:D)</f>
        <v>IMPS</v>
      </c>
      <c r="P2483" s="1">
        <f t="shared" si="385"/>
        <v>0</v>
      </c>
      <c r="Q2483" s="1">
        <f t="shared" si="386"/>
        <v>0</v>
      </c>
      <c r="R2483" s="1">
        <f t="shared" si="387"/>
        <v>0</v>
      </c>
      <c r="S2483" s="1">
        <f t="shared" si="388"/>
        <v>0</v>
      </c>
      <c r="T2483" s="1">
        <f t="shared" si="389"/>
        <v>1</v>
      </c>
      <c r="U2483" s="1" t="str">
        <f>_xlfn.XLOOKUP(Table3[[#This Row],[Transaction ID]],Source_data!A:A,Source_data!E:E)</f>
        <v>Hyderabad</v>
      </c>
      <c r="V2483" s="1">
        <f>_xlfn.IFNA(_xlfn.XLOOKUP(A2483,bank_processed_transactions[transaction_id],bank_processed_transactions[processing_minutes]),"")</f>
        <v>32.4</v>
      </c>
      <c r="W2483" s="31">
        <f>_xlfn.XLOOKUP(A2483,Source_data!A:A,Source_data!B:B)</f>
        <v>46039</v>
      </c>
    </row>
    <row r="2484" spans="1:23" x14ac:dyDescent="0.3">
      <c r="A2484" s="3" t="s">
        <v>3465</v>
      </c>
      <c r="B2484" s="1">
        <f>_xlfn.XLOOKUP(A2484,bank_source_transactions__1[transaction_id],bank_source_transactions__1[amount_inr])</f>
        <v>2201.85</v>
      </c>
      <c r="C2484" s="1">
        <f>_xlfn.XLOOKUP(A2484,Processed_data!A:A,Processed_data!F:F)</f>
        <v>2201.85</v>
      </c>
      <c r="D2484" s="1" t="str">
        <f>_xlfn.XLOOKUP(A2484,bank_source_transactions__1[transaction_id],bank_source_transactions__1[transaction_status])</f>
        <v>SUCCESS</v>
      </c>
      <c r="E2484" s="1" t="str">
        <f>_xlfn.XLOOKUP(A2484,Processed_data!A:A,Processed_data!G:G)</f>
        <v>SUCCESS</v>
      </c>
      <c r="F2484" s="1">
        <f>COUNTIF(bank_processed_transactions[transaction_id],A2484)</f>
        <v>1</v>
      </c>
      <c r="G2484" s="1" t="str">
        <f t="shared" si="380"/>
        <v>found</v>
      </c>
      <c r="H2484" s="1" t="str">
        <f t="shared" si="381"/>
        <v>Not Duplicate</v>
      </c>
      <c r="I2484" s="1" t="str">
        <f t="shared" si="382"/>
        <v>match</v>
      </c>
      <c r="J2484" s="1" t="str">
        <f t="shared" si="383"/>
        <v>match</v>
      </c>
      <c r="K2484" s="1">
        <f t="shared" si="384"/>
        <v>0</v>
      </c>
      <c r="L2484" s="2">
        <f>IF(F2484=0,"not processed",_xlfn.MINIFS(Processed_data!H:H,Processed_data!A:A,A2484))</f>
        <v>46047</v>
      </c>
      <c r="M2484" s="1">
        <f>IF(F2484=0,"not processed",ABS(bank_source_transactions__1[[#This Row],[transaction_date]]-Reconciliation!L2484))</f>
        <v>3</v>
      </c>
      <c r="N2484" s="1" t="str" cm="1">
        <f t="array" ref="N2484">_xlfn.IFS(M2484="not Processed", "Not Processed",M2484&gt;2,"SLA Breached",M2484&lt;=2,"Within SLA")</f>
        <v>SLA Breached</v>
      </c>
      <c r="O2484" s="1" t="str">
        <f>_xlfn.XLOOKUP(A2484,Source_data!A:A,Source_data!D:D)</f>
        <v>ATM</v>
      </c>
      <c r="P2484" s="1">
        <f t="shared" si="385"/>
        <v>0</v>
      </c>
      <c r="Q2484" s="1">
        <f t="shared" si="386"/>
        <v>0</v>
      </c>
      <c r="R2484" s="1">
        <f t="shared" si="387"/>
        <v>0</v>
      </c>
      <c r="S2484" s="1">
        <f t="shared" si="388"/>
        <v>0</v>
      </c>
      <c r="T2484" s="1">
        <f t="shared" si="389"/>
        <v>1</v>
      </c>
      <c r="U2484" s="1" t="str">
        <f>_xlfn.XLOOKUP(Table3[[#This Row],[Transaction ID]],Source_data!A:A,Source_data!E:E)</f>
        <v>Hyderabad</v>
      </c>
      <c r="V2484" s="1">
        <f>_xlfn.IFNA(_xlfn.XLOOKUP(A2484,bank_processed_transactions[transaction_id],bank_processed_transactions[processing_minutes]),"")</f>
        <v>23.4</v>
      </c>
      <c r="W2484" s="31">
        <f>_xlfn.XLOOKUP(A2484,Source_data!A:A,Source_data!B:B)</f>
        <v>46044</v>
      </c>
    </row>
    <row r="2485" spans="1:23" x14ac:dyDescent="0.3">
      <c r="A2485" s="4" t="s">
        <v>3166</v>
      </c>
      <c r="B2485" s="1">
        <f>_xlfn.XLOOKUP(A2485,bank_source_transactions__1[transaction_id],bank_source_transactions__1[amount_inr])</f>
        <v>7722.33</v>
      </c>
      <c r="C2485" s="1">
        <f>_xlfn.XLOOKUP(A2485,Processed_data!A:A,Processed_data!F:F)</f>
        <v>7722.33</v>
      </c>
      <c r="D2485" s="1" t="str">
        <f>_xlfn.XLOOKUP(A2485,bank_source_transactions__1[transaction_id],bank_source_transactions__1[transaction_status])</f>
        <v>FAILED</v>
      </c>
      <c r="E2485" s="1" t="str">
        <f>_xlfn.XLOOKUP(A2485,Processed_data!A:A,Processed_data!G:G)</f>
        <v>FAILED</v>
      </c>
      <c r="F2485" s="1">
        <f>COUNTIF(bank_processed_transactions[transaction_id],A2485)</f>
        <v>1</v>
      </c>
      <c r="G2485" s="1" t="str">
        <f t="shared" si="380"/>
        <v>found</v>
      </c>
      <c r="H2485" s="1" t="str">
        <f t="shared" si="381"/>
        <v>Not Duplicate</v>
      </c>
      <c r="I2485" s="1" t="str">
        <f t="shared" si="382"/>
        <v>match</v>
      </c>
      <c r="J2485" s="1" t="str">
        <f t="shared" si="383"/>
        <v>match</v>
      </c>
      <c r="K2485" s="1">
        <f t="shared" si="384"/>
        <v>0</v>
      </c>
      <c r="L2485" s="2">
        <f>IF(F2485=0,"not processed",_xlfn.MINIFS(Processed_data!H:H,Processed_data!A:A,A2485))</f>
        <v>46051</v>
      </c>
      <c r="M2485" s="1">
        <f>IF(F2485=0,"not processed",ABS(bank_source_transactions__1[[#This Row],[transaction_date]]-Reconciliation!L2485))</f>
        <v>3</v>
      </c>
      <c r="N2485" s="1" t="str" cm="1">
        <f t="array" ref="N2485">_xlfn.IFS(M2485="not Processed", "Not Processed",M2485&gt;2,"SLA Breached",M2485&lt;=2,"Within SLA")</f>
        <v>SLA Breached</v>
      </c>
      <c r="O2485" s="1" t="str">
        <f>_xlfn.XLOOKUP(A2485,Source_data!A:A,Source_data!D:D)</f>
        <v>NEFT</v>
      </c>
      <c r="P2485" s="1">
        <f t="shared" si="385"/>
        <v>0</v>
      </c>
      <c r="Q2485" s="1">
        <f t="shared" si="386"/>
        <v>0</v>
      </c>
      <c r="R2485" s="1">
        <f t="shared" si="387"/>
        <v>0</v>
      </c>
      <c r="S2485" s="1">
        <f t="shared" si="388"/>
        <v>0</v>
      </c>
      <c r="T2485" s="1">
        <f t="shared" si="389"/>
        <v>1</v>
      </c>
      <c r="U2485" s="1" t="str">
        <f>_xlfn.XLOOKUP(Table3[[#This Row],[Transaction ID]],Source_data!A:A,Source_data!E:E)</f>
        <v>Mumbai</v>
      </c>
      <c r="V2485" s="1">
        <f>_xlfn.IFNA(_xlfn.XLOOKUP(A2485,bank_processed_transactions[transaction_id],bank_processed_transactions[processing_minutes]),"")</f>
        <v>67.400000000000006</v>
      </c>
      <c r="W2485" s="31">
        <f>_xlfn.XLOOKUP(A2485,Source_data!A:A,Source_data!B:B)</f>
        <v>46048</v>
      </c>
    </row>
    <row r="2486" spans="1:23" x14ac:dyDescent="0.3">
      <c r="A2486" s="3" t="s">
        <v>2218</v>
      </c>
      <c r="B2486" s="1">
        <f>_xlfn.XLOOKUP(A2486,bank_source_transactions__1[transaction_id],bank_source_transactions__1[amount_inr])</f>
        <v>2715.5</v>
      </c>
      <c r="C2486" s="1">
        <f>_xlfn.XLOOKUP(A2486,Processed_data!A:A,Processed_data!F:F)</f>
        <v>2715.5</v>
      </c>
      <c r="D2486" s="1" t="str">
        <f>_xlfn.XLOOKUP(A2486,bank_source_transactions__1[transaction_id],bank_source_transactions__1[transaction_status])</f>
        <v>SUCCESS</v>
      </c>
      <c r="E2486" s="1" t="str">
        <f>_xlfn.XLOOKUP(A2486,Processed_data!A:A,Processed_data!G:G)</f>
        <v>SUCCESS</v>
      </c>
      <c r="F2486" s="1">
        <f>COUNTIF(bank_processed_transactions[transaction_id],A2486)</f>
        <v>1</v>
      </c>
      <c r="G2486" s="1" t="str">
        <f t="shared" si="380"/>
        <v>found</v>
      </c>
      <c r="H2486" s="1" t="str">
        <f t="shared" si="381"/>
        <v>Not Duplicate</v>
      </c>
      <c r="I2486" s="1" t="str">
        <f t="shared" si="382"/>
        <v>match</v>
      </c>
      <c r="J2486" s="1" t="str">
        <f t="shared" si="383"/>
        <v>match</v>
      </c>
      <c r="K2486" s="1">
        <f t="shared" si="384"/>
        <v>0</v>
      </c>
      <c r="L2486" s="2">
        <f>IF(F2486=0,"not processed",_xlfn.MINIFS(Processed_data!H:H,Processed_data!A:A,A2486))</f>
        <v>46058</v>
      </c>
      <c r="M2486" s="1">
        <f>IF(F2486=0,"not processed",ABS(bank_source_transactions__1[[#This Row],[transaction_date]]-Reconciliation!L2486))</f>
        <v>1</v>
      </c>
      <c r="N2486" s="1" t="str" cm="1">
        <f t="array" ref="N2486">_xlfn.IFS(M2486="not Processed", "Not Processed",M2486&gt;2,"SLA Breached",M2486&lt;=2,"Within SLA")</f>
        <v>Within SLA</v>
      </c>
      <c r="O2486" s="1" t="str">
        <f>_xlfn.XLOOKUP(A2486,Source_data!A:A,Source_data!D:D)</f>
        <v>IMPS</v>
      </c>
      <c r="P2486" s="1">
        <f t="shared" si="385"/>
        <v>0</v>
      </c>
      <c r="Q2486" s="1">
        <f t="shared" si="386"/>
        <v>0</v>
      </c>
      <c r="R2486" s="1">
        <f t="shared" si="387"/>
        <v>0</v>
      </c>
      <c r="S2486" s="1">
        <f t="shared" si="388"/>
        <v>0</v>
      </c>
      <c r="T2486" s="1">
        <f t="shared" si="389"/>
        <v>0</v>
      </c>
      <c r="U2486" s="1" t="str">
        <f>_xlfn.XLOOKUP(Table3[[#This Row],[Transaction ID]],Source_data!A:A,Source_data!E:E)</f>
        <v>Bengaluru</v>
      </c>
      <c r="V2486" s="1">
        <f>_xlfn.IFNA(_xlfn.XLOOKUP(A2486,bank_processed_transactions[transaction_id],bank_processed_transactions[processing_minutes]),"")</f>
        <v>9.6999999999999993</v>
      </c>
      <c r="W2486" s="31">
        <f>_xlfn.XLOOKUP(A2486,Source_data!A:A,Source_data!B:B)</f>
        <v>46057</v>
      </c>
    </row>
    <row r="2487" spans="1:23" x14ac:dyDescent="0.3">
      <c r="A2487" s="4" t="s">
        <v>4438</v>
      </c>
      <c r="B2487" s="1">
        <f>_xlfn.XLOOKUP(A2487,bank_source_transactions__1[transaction_id],bank_source_transactions__1[amount_inr])</f>
        <v>1032.3599999999999</v>
      </c>
      <c r="C2487" s="1">
        <f>_xlfn.XLOOKUP(A2487,Processed_data!A:A,Processed_data!F:F)</f>
        <v>1032.3599999999999</v>
      </c>
      <c r="D2487" s="1" t="str">
        <f>_xlfn.XLOOKUP(A2487,bank_source_transactions__1[transaction_id],bank_source_transactions__1[transaction_status])</f>
        <v>REVERSED</v>
      </c>
      <c r="E2487" s="1" t="str">
        <f>_xlfn.XLOOKUP(A2487,Processed_data!A:A,Processed_data!G:G)</f>
        <v>REVERSED</v>
      </c>
      <c r="F2487" s="1">
        <f>COUNTIF(bank_processed_transactions[transaction_id],A2487)</f>
        <v>1</v>
      </c>
      <c r="G2487" s="1" t="str">
        <f t="shared" si="380"/>
        <v>found</v>
      </c>
      <c r="H2487" s="1" t="str">
        <f t="shared" si="381"/>
        <v>Not Duplicate</v>
      </c>
      <c r="I2487" s="1" t="str">
        <f t="shared" si="382"/>
        <v>match</v>
      </c>
      <c r="J2487" s="1" t="str">
        <f t="shared" si="383"/>
        <v>match</v>
      </c>
      <c r="K2487" s="1">
        <f t="shared" si="384"/>
        <v>0</v>
      </c>
      <c r="L2487" s="2">
        <f>IF(F2487=0,"not processed",_xlfn.MINIFS(Processed_data!H:H,Processed_data!A:A,A2487))</f>
        <v>46049</v>
      </c>
      <c r="M2487" s="1">
        <f>IF(F2487=0,"not processed",ABS(bank_source_transactions__1[[#This Row],[transaction_date]]-Reconciliation!L2487))</f>
        <v>2</v>
      </c>
      <c r="N2487" s="1" t="str" cm="1">
        <f t="array" ref="N2487">_xlfn.IFS(M2487="not Processed", "Not Processed",M2487&gt;2,"SLA Breached",M2487&lt;=2,"Within SLA")</f>
        <v>Within SLA</v>
      </c>
      <c r="O2487" s="1" t="str">
        <f>_xlfn.XLOOKUP(A2487,Source_data!A:A,Source_data!D:D)</f>
        <v>UPI</v>
      </c>
      <c r="P2487" s="1">
        <f t="shared" si="385"/>
        <v>0</v>
      </c>
      <c r="Q2487" s="1">
        <f t="shared" si="386"/>
        <v>0</v>
      </c>
      <c r="R2487" s="1">
        <f t="shared" si="387"/>
        <v>0</v>
      </c>
      <c r="S2487" s="1">
        <f t="shared" si="388"/>
        <v>0</v>
      </c>
      <c r="T2487" s="1">
        <f t="shared" si="389"/>
        <v>0</v>
      </c>
      <c r="U2487" s="1" t="str">
        <f>_xlfn.XLOOKUP(Table3[[#This Row],[Transaction ID]],Source_data!A:A,Source_data!E:E)</f>
        <v>Bengaluru</v>
      </c>
      <c r="V2487" s="1">
        <f>_xlfn.IFNA(_xlfn.XLOOKUP(A2487,bank_processed_transactions[transaction_id],bank_processed_transactions[processing_minutes]),"")</f>
        <v>69.7</v>
      </c>
      <c r="W2487" s="31">
        <f>_xlfn.XLOOKUP(A2487,Source_data!A:A,Source_data!B:B)</f>
        <v>46047</v>
      </c>
    </row>
    <row r="2488" spans="1:23" x14ac:dyDescent="0.3">
      <c r="A2488" s="3" t="s">
        <v>3486</v>
      </c>
      <c r="B2488" s="1">
        <f>_xlfn.XLOOKUP(A2488,bank_source_transactions__1[transaction_id],bank_source_transactions__1[amount_inr])</f>
        <v>4627.1000000000004</v>
      </c>
      <c r="C2488" s="1">
        <f>_xlfn.XLOOKUP(A2488,Processed_data!A:A,Processed_data!F:F)</f>
        <v>4627.1000000000004</v>
      </c>
      <c r="D2488" s="1" t="str">
        <f>_xlfn.XLOOKUP(A2488,bank_source_transactions__1[transaction_id],bank_source_transactions__1[transaction_status])</f>
        <v>SUCCESS</v>
      </c>
      <c r="E2488" s="1" t="str">
        <f>_xlfn.XLOOKUP(A2488,Processed_data!A:A,Processed_data!G:G)</f>
        <v>SUCCESS</v>
      </c>
      <c r="F2488" s="1">
        <f>COUNTIF(bank_processed_transactions[transaction_id],A2488)</f>
        <v>1</v>
      </c>
      <c r="G2488" s="1" t="str">
        <f t="shared" si="380"/>
        <v>found</v>
      </c>
      <c r="H2488" s="1" t="str">
        <f t="shared" si="381"/>
        <v>Not Duplicate</v>
      </c>
      <c r="I2488" s="1" t="str">
        <f t="shared" si="382"/>
        <v>match</v>
      </c>
      <c r="J2488" s="1" t="str">
        <f t="shared" si="383"/>
        <v>match</v>
      </c>
      <c r="K2488" s="1">
        <f t="shared" si="384"/>
        <v>0</v>
      </c>
      <c r="L2488" s="2">
        <f>IF(F2488=0,"not processed",_xlfn.MINIFS(Processed_data!H:H,Processed_data!A:A,A2488))</f>
        <v>46096</v>
      </c>
      <c r="M2488" s="1">
        <f>IF(F2488=0,"not processed",ABS(bank_source_transactions__1[[#This Row],[transaction_date]]-Reconciliation!L2488))</f>
        <v>0</v>
      </c>
      <c r="N2488" s="1" t="str" cm="1">
        <f t="array" ref="N2488">_xlfn.IFS(M2488="not Processed", "Not Processed",M2488&gt;2,"SLA Breached",M2488&lt;=2,"Within SLA")</f>
        <v>Within SLA</v>
      </c>
      <c r="O2488" s="1" t="str">
        <f>_xlfn.XLOOKUP(A2488,Source_data!A:A,Source_data!D:D)</f>
        <v>UPI</v>
      </c>
      <c r="P2488" s="1">
        <f t="shared" si="385"/>
        <v>0</v>
      </c>
      <c r="Q2488" s="1">
        <f t="shared" si="386"/>
        <v>0</v>
      </c>
      <c r="R2488" s="1">
        <f t="shared" si="387"/>
        <v>0</v>
      </c>
      <c r="S2488" s="1">
        <f t="shared" si="388"/>
        <v>0</v>
      </c>
      <c r="T2488" s="1">
        <f t="shared" si="389"/>
        <v>0</v>
      </c>
      <c r="U2488" s="1" t="str">
        <f>_xlfn.XLOOKUP(Table3[[#This Row],[Transaction ID]],Source_data!A:A,Source_data!E:E)</f>
        <v>Hyderabad</v>
      </c>
      <c r="V2488" s="1">
        <f>_xlfn.IFNA(_xlfn.XLOOKUP(A2488,bank_processed_transactions[transaction_id],bank_processed_transactions[processing_minutes]),"")</f>
        <v>38.299999999999997</v>
      </c>
      <c r="W2488" s="31">
        <f>_xlfn.XLOOKUP(A2488,Source_data!A:A,Source_data!B:B)</f>
        <v>46096</v>
      </c>
    </row>
    <row r="2489" spans="1:23" x14ac:dyDescent="0.3">
      <c r="A2489" s="4" t="s">
        <v>1530</v>
      </c>
      <c r="B2489" s="1">
        <f>_xlfn.XLOOKUP(A2489,bank_source_transactions__1[transaction_id],bank_source_transactions__1[amount_inr])</f>
        <v>15605.53</v>
      </c>
      <c r="C2489" s="1">
        <f>_xlfn.XLOOKUP(A2489,Processed_data!A:A,Processed_data!F:F)</f>
        <v>15605.53</v>
      </c>
      <c r="D2489" s="1" t="str">
        <f>_xlfn.XLOOKUP(A2489,bank_source_transactions__1[transaction_id],bank_source_transactions__1[transaction_status])</f>
        <v>SUCCESS</v>
      </c>
      <c r="E2489" s="1" t="str">
        <f>_xlfn.XLOOKUP(A2489,Processed_data!A:A,Processed_data!G:G)</f>
        <v>SUCCESS</v>
      </c>
      <c r="F2489" s="1">
        <f>COUNTIF(bank_processed_transactions[transaction_id],A2489)</f>
        <v>1</v>
      </c>
      <c r="G2489" s="1" t="str">
        <f t="shared" si="380"/>
        <v>found</v>
      </c>
      <c r="H2489" s="1" t="str">
        <f t="shared" si="381"/>
        <v>Not Duplicate</v>
      </c>
      <c r="I2489" s="1" t="str">
        <f t="shared" si="382"/>
        <v>match</v>
      </c>
      <c r="J2489" s="1" t="str">
        <f t="shared" si="383"/>
        <v>match</v>
      </c>
      <c r="K2489" s="1">
        <f t="shared" si="384"/>
        <v>0</v>
      </c>
      <c r="L2489" s="2">
        <f>IF(F2489=0,"not processed",_xlfn.MINIFS(Processed_data!H:H,Processed_data!A:A,A2489))</f>
        <v>46038</v>
      </c>
      <c r="M2489" s="1">
        <f>IF(F2489=0,"not processed",ABS(bank_source_transactions__1[[#This Row],[transaction_date]]-Reconciliation!L2489))</f>
        <v>0</v>
      </c>
      <c r="N2489" s="1" t="str" cm="1">
        <f t="array" ref="N2489">_xlfn.IFS(M2489="not Processed", "Not Processed",M2489&gt;2,"SLA Breached",M2489&lt;=2,"Within SLA")</f>
        <v>Within SLA</v>
      </c>
      <c r="O2489" s="1" t="str">
        <f>_xlfn.XLOOKUP(A2489,Source_data!A:A,Source_data!D:D)</f>
        <v>CARD</v>
      </c>
      <c r="P2489" s="1">
        <f t="shared" si="385"/>
        <v>0</v>
      </c>
      <c r="Q2489" s="1">
        <f t="shared" si="386"/>
        <v>0</v>
      </c>
      <c r="R2489" s="1">
        <f t="shared" si="387"/>
        <v>0</v>
      </c>
      <c r="S2489" s="1">
        <f t="shared" si="388"/>
        <v>0</v>
      </c>
      <c r="T2489" s="1">
        <f t="shared" si="389"/>
        <v>0</v>
      </c>
      <c r="U2489" s="1" t="str">
        <f>_xlfn.XLOOKUP(Table3[[#This Row],[Transaction ID]],Source_data!A:A,Source_data!E:E)</f>
        <v>Bengaluru</v>
      </c>
      <c r="V2489" s="1">
        <f>_xlfn.IFNA(_xlfn.XLOOKUP(A2489,bank_processed_transactions[transaction_id],bank_processed_transactions[processing_minutes]),"")</f>
        <v>20.9</v>
      </c>
      <c r="W2489" s="31">
        <f>_xlfn.XLOOKUP(A2489,Source_data!A:A,Source_data!B:B)</f>
        <v>46038</v>
      </c>
    </row>
    <row r="2490" spans="1:23" x14ac:dyDescent="0.3">
      <c r="A2490" s="3" t="s">
        <v>3872</v>
      </c>
      <c r="B2490" s="1">
        <f>_xlfn.XLOOKUP(A2490,bank_source_transactions__1[transaction_id],bank_source_transactions__1[amount_inr])</f>
        <v>9200.09</v>
      </c>
      <c r="C2490" s="1">
        <f>_xlfn.XLOOKUP(A2490,Processed_data!A:A,Processed_data!F:F)</f>
        <v>9200.09</v>
      </c>
      <c r="D2490" s="1" t="str">
        <f>_xlfn.XLOOKUP(A2490,bank_source_transactions__1[transaction_id],bank_source_transactions__1[transaction_status])</f>
        <v>SUCCESS</v>
      </c>
      <c r="E2490" s="1" t="str">
        <f>_xlfn.XLOOKUP(A2490,Processed_data!A:A,Processed_data!G:G)</f>
        <v>FAILED</v>
      </c>
      <c r="F2490" s="1">
        <f>COUNTIF(bank_processed_transactions[transaction_id],A2490)</f>
        <v>1</v>
      </c>
      <c r="G2490" s="1" t="str">
        <f t="shared" si="380"/>
        <v>found</v>
      </c>
      <c r="H2490" s="1" t="str">
        <f t="shared" si="381"/>
        <v>Not Duplicate</v>
      </c>
      <c r="I2490" s="1" t="str">
        <f t="shared" si="382"/>
        <v>match</v>
      </c>
      <c r="J2490" s="1" t="str">
        <f t="shared" si="383"/>
        <v>mismatch</v>
      </c>
      <c r="K2490" s="1">
        <f t="shared" si="384"/>
        <v>0</v>
      </c>
      <c r="L2490" s="2">
        <f>IF(F2490=0,"not processed",_xlfn.MINIFS(Processed_data!H:H,Processed_data!A:A,A2490))</f>
        <v>46039</v>
      </c>
      <c r="M2490" s="1">
        <f>IF(F2490=0,"not processed",ABS(bank_source_transactions__1[[#This Row],[transaction_date]]-Reconciliation!L2490))</f>
        <v>0</v>
      </c>
      <c r="N2490" s="1" t="str" cm="1">
        <f t="array" ref="N2490">_xlfn.IFS(M2490="not Processed", "Not Processed",M2490&gt;2,"SLA Breached",M2490&lt;=2,"Within SLA")</f>
        <v>Within SLA</v>
      </c>
      <c r="O2490" s="1" t="str">
        <f>_xlfn.XLOOKUP(A2490,Source_data!A:A,Source_data!D:D)</f>
        <v>UPI</v>
      </c>
      <c r="P2490" s="1">
        <f t="shared" si="385"/>
        <v>0</v>
      </c>
      <c r="Q2490" s="1">
        <f t="shared" si="386"/>
        <v>0</v>
      </c>
      <c r="R2490" s="1">
        <f t="shared" si="387"/>
        <v>0</v>
      </c>
      <c r="S2490" s="1">
        <f t="shared" si="388"/>
        <v>1</v>
      </c>
      <c r="T2490" s="1">
        <f t="shared" si="389"/>
        <v>0</v>
      </c>
      <c r="U2490" s="1" t="str">
        <f>_xlfn.XLOOKUP(Table3[[#This Row],[Transaction ID]],Source_data!A:A,Source_data!E:E)</f>
        <v>Bengaluru</v>
      </c>
      <c r="V2490" s="1">
        <f>_xlfn.IFNA(_xlfn.XLOOKUP(A2490,bank_processed_transactions[transaction_id],bank_processed_transactions[processing_minutes]),"")</f>
        <v>13.8</v>
      </c>
      <c r="W2490" s="31">
        <f>_xlfn.XLOOKUP(A2490,Source_data!A:A,Source_data!B:B)</f>
        <v>46039</v>
      </c>
    </row>
    <row r="2491" spans="1:23" x14ac:dyDescent="0.3">
      <c r="A2491" s="4" t="s">
        <v>618</v>
      </c>
      <c r="B2491" s="1">
        <f>_xlfn.XLOOKUP(A2491,bank_source_transactions__1[transaction_id],bank_source_transactions__1[amount_inr])</f>
        <v>4266.07</v>
      </c>
      <c r="C2491" s="1">
        <f>_xlfn.XLOOKUP(A2491,Processed_data!A:A,Processed_data!F:F)</f>
        <v>4266.07</v>
      </c>
      <c r="D2491" s="1" t="str">
        <f>_xlfn.XLOOKUP(A2491,bank_source_transactions__1[transaction_id],bank_source_transactions__1[transaction_status])</f>
        <v>SUCCESS</v>
      </c>
      <c r="E2491" s="1" t="str">
        <f>_xlfn.XLOOKUP(A2491,Processed_data!A:A,Processed_data!G:G)</f>
        <v>SUCCESS</v>
      </c>
      <c r="F2491" s="1">
        <f>COUNTIF(bank_processed_transactions[transaction_id],A2491)</f>
        <v>1</v>
      </c>
      <c r="G2491" s="1" t="str">
        <f t="shared" si="380"/>
        <v>found</v>
      </c>
      <c r="H2491" s="1" t="str">
        <f t="shared" si="381"/>
        <v>Not Duplicate</v>
      </c>
      <c r="I2491" s="1" t="str">
        <f t="shared" si="382"/>
        <v>match</v>
      </c>
      <c r="J2491" s="1" t="str">
        <f t="shared" si="383"/>
        <v>match</v>
      </c>
      <c r="K2491" s="1">
        <f t="shared" si="384"/>
        <v>0</v>
      </c>
      <c r="L2491" s="2">
        <f>IF(F2491=0,"not processed",_xlfn.MINIFS(Processed_data!H:H,Processed_data!A:A,A2491))</f>
        <v>46086</v>
      </c>
      <c r="M2491" s="1">
        <f>IF(F2491=0,"not processed",ABS(bank_source_transactions__1[[#This Row],[transaction_date]]-Reconciliation!L2491))</f>
        <v>2</v>
      </c>
      <c r="N2491" s="1" t="str" cm="1">
        <f t="array" ref="N2491">_xlfn.IFS(M2491="not Processed", "Not Processed",M2491&gt;2,"SLA Breached",M2491&lt;=2,"Within SLA")</f>
        <v>Within SLA</v>
      </c>
      <c r="O2491" s="1" t="str">
        <f>_xlfn.XLOOKUP(A2491,Source_data!A:A,Source_data!D:D)</f>
        <v>UPI</v>
      </c>
      <c r="P2491" s="1">
        <f t="shared" si="385"/>
        <v>0</v>
      </c>
      <c r="Q2491" s="1">
        <f t="shared" si="386"/>
        <v>0</v>
      </c>
      <c r="R2491" s="1">
        <f t="shared" si="387"/>
        <v>0</v>
      </c>
      <c r="S2491" s="1">
        <f t="shared" si="388"/>
        <v>0</v>
      </c>
      <c r="T2491" s="1">
        <f t="shared" si="389"/>
        <v>0</v>
      </c>
      <c r="U2491" s="1" t="str">
        <f>_xlfn.XLOOKUP(Table3[[#This Row],[Transaction ID]],Source_data!A:A,Source_data!E:E)</f>
        <v>Bengaluru</v>
      </c>
      <c r="V2491" s="1">
        <f>_xlfn.IFNA(_xlfn.XLOOKUP(A2491,bank_processed_transactions[transaction_id],bank_processed_transactions[processing_minutes]),"")</f>
        <v>38.200000000000003</v>
      </c>
      <c r="W2491" s="31">
        <f>_xlfn.XLOOKUP(A2491,Source_data!A:A,Source_data!B:B)</f>
        <v>46084</v>
      </c>
    </row>
    <row r="2492" spans="1:23" x14ac:dyDescent="0.3">
      <c r="A2492" s="3" t="s">
        <v>2067</v>
      </c>
      <c r="B2492" s="1">
        <f>_xlfn.XLOOKUP(A2492,bank_source_transactions__1[transaction_id],bank_source_transactions__1[amount_inr])</f>
        <v>9722.25</v>
      </c>
      <c r="C2492" s="1">
        <f>_xlfn.XLOOKUP(A2492,Processed_data!A:A,Processed_data!F:F)</f>
        <v>9722.25</v>
      </c>
      <c r="D2492" s="1" t="str">
        <f>_xlfn.XLOOKUP(A2492,bank_source_transactions__1[transaction_id],bank_source_transactions__1[transaction_status])</f>
        <v>SUCCESS</v>
      </c>
      <c r="E2492" s="1" t="str">
        <f>_xlfn.XLOOKUP(A2492,Processed_data!A:A,Processed_data!G:G)</f>
        <v>SUCCESS</v>
      </c>
      <c r="F2492" s="1">
        <f>COUNTIF(bank_processed_transactions[transaction_id],A2492)</f>
        <v>1</v>
      </c>
      <c r="G2492" s="1" t="str">
        <f t="shared" si="380"/>
        <v>found</v>
      </c>
      <c r="H2492" s="1" t="str">
        <f t="shared" si="381"/>
        <v>Not Duplicate</v>
      </c>
      <c r="I2492" s="1" t="str">
        <f t="shared" si="382"/>
        <v>match</v>
      </c>
      <c r="J2492" s="1" t="str">
        <f t="shared" si="383"/>
        <v>match</v>
      </c>
      <c r="K2492" s="1">
        <f t="shared" si="384"/>
        <v>0</v>
      </c>
      <c r="L2492" s="2">
        <f>IF(F2492=0,"not processed",_xlfn.MINIFS(Processed_data!H:H,Processed_data!A:A,A2492))</f>
        <v>46029</v>
      </c>
      <c r="M2492" s="1">
        <f>IF(F2492=0,"not processed",ABS(bank_source_transactions__1[[#This Row],[transaction_date]]-Reconciliation!L2492))</f>
        <v>0</v>
      </c>
      <c r="N2492" s="1" t="str" cm="1">
        <f t="array" ref="N2492">_xlfn.IFS(M2492="not Processed", "Not Processed",M2492&gt;2,"SLA Breached",M2492&lt;=2,"Within SLA")</f>
        <v>Within SLA</v>
      </c>
      <c r="O2492" s="1" t="str">
        <f>_xlfn.XLOOKUP(A2492,Source_data!A:A,Source_data!D:D)</f>
        <v>IMPS</v>
      </c>
      <c r="P2492" s="1">
        <f t="shared" si="385"/>
        <v>0</v>
      </c>
      <c r="Q2492" s="1">
        <f t="shared" si="386"/>
        <v>0</v>
      </c>
      <c r="R2492" s="1">
        <f t="shared" si="387"/>
        <v>0</v>
      </c>
      <c r="S2492" s="1">
        <f t="shared" si="388"/>
        <v>0</v>
      </c>
      <c r="T2492" s="1">
        <f t="shared" si="389"/>
        <v>0</v>
      </c>
      <c r="U2492" s="1" t="str">
        <f>_xlfn.XLOOKUP(Table3[[#This Row],[Transaction ID]],Source_data!A:A,Source_data!E:E)</f>
        <v>Hyderabad</v>
      </c>
      <c r="V2492" s="1">
        <f>_xlfn.IFNA(_xlfn.XLOOKUP(A2492,bank_processed_transactions[transaction_id],bank_processed_transactions[processing_minutes]),"")</f>
        <v>8.1</v>
      </c>
      <c r="W2492" s="31">
        <f>_xlfn.XLOOKUP(A2492,Source_data!A:A,Source_data!B:B)</f>
        <v>46029</v>
      </c>
    </row>
    <row r="2493" spans="1:23" x14ac:dyDescent="0.3">
      <c r="A2493" s="4" t="s">
        <v>1723</v>
      </c>
      <c r="B2493" s="1">
        <f>_xlfn.XLOOKUP(A2493,bank_source_transactions__1[transaction_id],bank_source_transactions__1[amount_inr])</f>
        <v>10462.39</v>
      </c>
      <c r="C2493" s="1">
        <f>_xlfn.XLOOKUP(A2493,Processed_data!A:A,Processed_data!F:F)</f>
        <v>10462.39</v>
      </c>
      <c r="D2493" s="1" t="str">
        <f>_xlfn.XLOOKUP(A2493,bank_source_transactions__1[transaction_id],bank_source_transactions__1[transaction_status])</f>
        <v>SUCCESS</v>
      </c>
      <c r="E2493" s="1" t="str">
        <f>_xlfn.XLOOKUP(A2493,Processed_data!A:A,Processed_data!G:G)</f>
        <v>SUCCESS</v>
      </c>
      <c r="F2493" s="1">
        <f>COUNTIF(bank_processed_transactions[transaction_id],A2493)</f>
        <v>1</v>
      </c>
      <c r="G2493" s="1" t="str">
        <f t="shared" si="380"/>
        <v>found</v>
      </c>
      <c r="H2493" s="1" t="str">
        <f t="shared" si="381"/>
        <v>Not Duplicate</v>
      </c>
      <c r="I2493" s="1" t="str">
        <f t="shared" si="382"/>
        <v>match</v>
      </c>
      <c r="J2493" s="1" t="str">
        <f t="shared" si="383"/>
        <v>match</v>
      </c>
      <c r="K2493" s="1">
        <f t="shared" si="384"/>
        <v>0</v>
      </c>
      <c r="L2493" s="2">
        <f>IF(F2493=0,"not processed",_xlfn.MINIFS(Processed_data!H:H,Processed_data!A:A,A2493))</f>
        <v>46084</v>
      </c>
      <c r="M2493" s="1">
        <f>IF(F2493=0,"not processed",ABS(bank_source_transactions__1[[#This Row],[transaction_date]]-Reconciliation!L2493))</f>
        <v>0</v>
      </c>
      <c r="N2493" s="1" t="str" cm="1">
        <f t="array" ref="N2493">_xlfn.IFS(M2493="not Processed", "Not Processed",M2493&gt;2,"SLA Breached",M2493&lt;=2,"Within SLA")</f>
        <v>Within SLA</v>
      </c>
      <c r="O2493" s="1" t="str">
        <f>_xlfn.XLOOKUP(A2493,Source_data!A:A,Source_data!D:D)</f>
        <v>NEFT</v>
      </c>
      <c r="P2493" s="1">
        <f t="shared" si="385"/>
        <v>0</v>
      </c>
      <c r="Q2493" s="1">
        <f t="shared" si="386"/>
        <v>0</v>
      </c>
      <c r="R2493" s="1">
        <f t="shared" si="387"/>
        <v>0</v>
      </c>
      <c r="S2493" s="1">
        <f t="shared" si="388"/>
        <v>0</v>
      </c>
      <c r="T2493" s="1">
        <f t="shared" si="389"/>
        <v>0</v>
      </c>
      <c r="U2493" s="1" t="str">
        <f>_xlfn.XLOOKUP(Table3[[#This Row],[Transaction ID]],Source_data!A:A,Source_data!E:E)</f>
        <v>Hyderabad</v>
      </c>
      <c r="V2493" s="1">
        <f>_xlfn.IFNA(_xlfn.XLOOKUP(A2493,bank_processed_transactions[transaction_id],bank_processed_transactions[processing_minutes]),"")</f>
        <v>18.600000000000001</v>
      </c>
      <c r="W2493" s="31">
        <f>_xlfn.XLOOKUP(A2493,Source_data!A:A,Source_data!B:B)</f>
        <v>46084</v>
      </c>
    </row>
    <row r="2494" spans="1:23" x14ac:dyDescent="0.3">
      <c r="A2494" s="3" t="s">
        <v>1140</v>
      </c>
      <c r="B2494" s="1">
        <f>_xlfn.XLOOKUP(A2494,bank_source_transactions__1[transaction_id],bank_source_transactions__1[amount_inr])</f>
        <v>4521.1400000000003</v>
      </c>
      <c r="C2494" s="1">
        <f>_xlfn.XLOOKUP(A2494,Processed_data!A:A,Processed_data!F:F)</f>
        <v>4521.1400000000003</v>
      </c>
      <c r="D2494" s="1" t="str">
        <f>_xlfn.XLOOKUP(A2494,bank_source_transactions__1[transaction_id],bank_source_transactions__1[transaction_status])</f>
        <v>SUCCESS</v>
      </c>
      <c r="E2494" s="1" t="str">
        <f>_xlfn.XLOOKUP(A2494,Processed_data!A:A,Processed_data!G:G)</f>
        <v>SUCCESS</v>
      </c>
      <c r="F2494" s="1">
        <f>COUNTIF(bank_processed_transactions[transaction_id],A2494)</f>
        <v>1</v>
      </c>
      <c r="G2494" s="1" t="str">
        <f t="shared" si="380"/>
        <v>found</v>
      </c>
      <c r="H2494" s="1" t="str">
        <f t="shared" si="381"/>
        <v>Not Duplicate</v>
      </c>
      <c r="I2494" s="1" t="str">
        <f t="shared" si="382"/>
        <v>match</v>
      </c>
      <c r="J2494" s="1" t="str">
        <f t="shared" si="383"/>
        <v>match</v>
      </c>
      <c r="K2494" s="1">
        <f t="shared" si="384"/>
        <v>0</v>
      </c>
      <c r="L2494" s="2">
        <f>IF(F2494=0,"not processed",_xlfn.MINIFS(Processed_data!H:H,Processed_data!A:A,A2494))</f>
        <v>46097</v>
      </c>
      <c r="M2494" s="1">
        <f>IF(F2494=0,"not processed",ABS(bank_source_transactions__1[[#This Row],[transaction_date]]-Reconciliation!L2494))</f>
        <v>0</v>
      </c>
      <c r="N2494" s="1" t="str" cm="1">
        <f t="array" ref="N2494">_xlfn.IFS(M2494="not Processed", "Not Processed",M2494&gt;2,"SLA Breached",M2494&lt;=2,"Within SLA")</f>
        <v>Within SLA</v>
      </c>
      <c r="O2494" s="1" t="str">
        <f>_xlfn.XLOOKUP(A2494,Source_data!A:A,Source_data!D:D)</f>
        <v>CARD</v>
      </c>
      <c r="P2494" s="1">
        <f t="shared" si="385"/>
        <v>0</v>
      </c>
      <c r="Q2494" s="1">
        <f t="shared" si="386"/>
        <v>0</v>
      </c>
      <c r="R2494" s="1">
        <f t="shared" si="387"/>
        <v>0</v>
      </c>
      <c r="S2494" s="1">
        <f t="shared" si="388"/>
        <v>0</v>
      </c>
      <c r="T2494" s="1">
        <f t="shared" si="389"/>
        <v>0</v>
      </c>
      <c r="U2494" s="1" t="str">
        <f>_xlfn.XLOOKUP(Table3[[#This Row],[Transaction ID]],Source_data!A:A,Source_data!E:E)</f>
        <v>Bengaluru</v>
      </c>
      <c r="V2494" s="1">
        <f>_xlfn.IFNA(_xlfn.XLOOKUP(A2494,bank_processed_transactions[transaction_id],bank_processed_transactions[processing_minutes]),"")</f>
        <v>14</v>
      </c>
      <c r="W2494" s="31">
        <f>_xlfn.XLOOKUP(A2494,Source_data!A:A,Source_data!B:B)</f>
        <v>46097</v>
      </c>
    </row>
    <row r="2495" spans="1:23" x14ac:dyDescent="0.3">
      <c r="A2495" s="4" t="s">
        <v>4635</v>
      </c>
      <c r="B2495" s="1">
        <f>_xlfn.XLOOKUP(A2495,bank_source_transactions__1[transaction_id],bank_source_transactions__1[amount_inr])</f>
        <v>1372.05</v>
      </c>
      <c r="C2495" s="1">
        <f>_xlfn.XLOOKUP(A2495,Processed_data!A:A,Processed_data!F:F)</f>
        <v>1372.05</v>
      </c>
      <c r="D2495" s="1" t="str">
        <f>_xlfn.XLOOKUP(A2495,bank_source_transactions__1[transaction_id],bank_source_transactions__1[transaction_status])</f>
        <v>SUCCESS</v>
      </c>
      <c r="E2495" s="1" t="str">
        <f>_xlfn.XLOOKUP(A2495,Processed_data!A:A,Processed_data!G:G)</f>
        <v>SUCCESS</v>
      </c>
      <c r="F2495" s="1">
        <f>COUNTIF(bank_processed_transactions[transaction_id],A2495)</f>
        <v>1</v>
      </c>
      <c r="G2495" s="1" t="str">
        <f t="shared" si="380"/>
        <v>found</v>
      </c>
      <c r="H2495" s="1" t="str">
        <f t="shared" si="381"/>
        <v>Not Duplicate</v>
      </c>
      <c r="I2495" s="1" t="str">
        <f t="shared" si="382"/>
        <v>match</v>
      </c>
      <c r="J2495" s="1" t="str">
        <f t="shared" si="383"/>
        <v>match</v>
      </c>
      <c r="K2495" s="1">
        <f t="shared" si="384"/>
        <v>0</v>
      </c>
      <c r="L2495" s="2">
        <f>IF(F2495=0,"not processed",_xlfn.MINIFS(Processed_data!H:H,Processed_data!A:A,A2495))</f>
        <v>46075</v>
      </c>
      <c r="M2495" s="1">
        <f>IF(F2495=0,"not processed",ABS(bank_source_transactions__1[[#This Row],[transaction_date]]-Reconciliation!L2495))</f>
        <v>0</v>
      </c>
      <c r="N2495" s="1" t="str" cm="1">
        <f t="array" ref="N2495">_xlfn.IFS(M2495="not Processed", "Not Processed",M2495&gt;2,"SLA Breached",M2495&lt;=2,"Within SLA")</f>
        <v>Within SLA</v>
      </c>
      <c r="O2495" s="1" t="str">
        <f>_xlfn.XLOOKUP(A2495,Source_data!A:A,Source_data!D:D)</f>
        <v>IMPS</v>
      </c>
      <c r="P2495" s="1">
        <f t="shared" si="385"/>
        <v>0</v>
      </c>
      <c r="Q2495" s="1">
        <f t="shared" si="386"/>
        <v>0</v>
      </c>
      <c r="R2495" s="1">
        <f t="shared" si="387"/>
        <v>0</v>
      </c>
      <c r="S2495" s="1">
        <f t="shared" si="388"/>
        <v>0</v>
      </c>
      <c r="T2495" s="1">
        <f t="shared" si="389"/>
        <v>0</v>
      </c>
      <c r="U2495" s="1" t="str">
        <f>_xlfn.XLOOKUP(Table3[[#This Row],[Transaction ID]],Source_data!A:A,Source_data!E:E)</f>
        <v>Hyderabad</v>
      </c>
      <c r="V2495" s="1">
        <f>_xlfn.IFNA(_xlfn.XLOOKUP(A2495,bank_processed_transactions[transaction_id],bank_processed_transactions[processing_minutes]),"")</f>
        <v>3.9</v>
      </c>
      <c r="W2495" s="31">
        <f>_xlfn.XLOOKUP(A2495,Source_data!A:A,Source_data!B:B)</f>
        <v>46075</v>
      </c>
    </row>
    <row r="2496" spans="1:23" x14ac:dyDescent="0.3">
      <c r="A2496" s="3" t="s">
        <v>5038</v>
      </c>
      <c r="B2496" s="1">
        <f>_xlfn.XLOOKUP(A2496,bank_source_transactions__1[transaction_id],bank_source_transactions__1[amount_inr])</f>
        <v>7509.84</v>
      </c>
      <c r="C2496" s="1" t="e">
        <f>_xlfn.XLOOKUP(A2496,Processed_data!A:A,Processed_data!F:F)</f>
        <v>#N/A</v>
      </c>
      <c r="D2496" s="1" t="str">
        <f>_xlfn.XLOOKUP(A2496,bank_source_transactions__1[transaction_id],bank_source_transactions__1[transaction_status])</f>
        <v>SUCCESS</v>
      </c>
      <c r="E2496" s="1" t="e">
        <f>_xlfn.XLOOKUP(A2496,Processed_data!A:A,Processed_data!G:G)</f>
        <v>#N/A</v>
      </c>
      <c r="F2496" s="1">
        <f>COUNTIF(bank_processed_transactions[transaction_id],A2496)</f>
        <v>0</v>
      </c>
      <c r="G2496" s="1" t="str">
        <f t="shared" si="380"/>
        <v>missing</v>
      </c>
      <c r="H2496" s="1" t="str">
        <f t="shared" si="381"/>
        <v>Not Duplicate</v>
      </c>
      <c r="I2496" s="1" t="str">
        <f t="shared" si="382"/>
        <v>not processed</v>
      </c>
      <c r="J2496" s="1" t="str">
        <f t="shared" si="383"/>
        <v>not processed</v>
      </c>
      <c r="K2496" s="1" t="str">
        <f t="shared" si="384"/>
        <v>missing</v>
      </c>
      <c r="L2496" s="2" t="str">
        <f>IF(F2496=0,"not processed",_xlfn.MINIFS(Processed_data!H:H,Processed_data!A:A,A2496))</f>
        <v>not processed</v>
      </c>
      <c r="M2496" s="1" t="str">
        <f>IF(F2496=0,"not processed",ABS(bank_source_transactions__1[[#This Row],[transaction_date]]-Reconciliation!L2496))</f>
        <v>not processed</v>
      </c>
      <c r="N2496" s="1" t="str" cm="1">
        <f t="array" ref="N2496">_xlfn.IFS(M2496="not Processed", "Not Processed",M2496&gt;2,"SLA Breached",M2496&lt;=2,"Within SLA")</f>
        <v>Not Processed</v>
      </c>
      <c r="O2496" s="1" t="str">
        <f>_xlfn.XLOOKUP(A2496,Source_data!A:A,Source_data!D:D)</f>
        <v>UPI</v>
      </c>
      <c r="P2496" s="1">
        <f t="shared" si="385"/>
        <v>1</v>
      </c>
      <c r="Q2496" s="1">
        <f t="shared" si="386"/>
        <v>0</v>
      </c>
      <c r="R2496" s="1">
        <f t="shared" si="387"/>
        <v>0</v>
      </c>
      <c r="S2496" s="1">
        <f t="shared" si="388"/>
        <v>0</v>
      </c>
      <c r="T2496" s="1">
        <f t="shared" si="389"/>
        <v>0</v>
      </c>
      <c r="U2496" s="1" t="str">
        <f>_xlfn.XLOOKUP(Table3[[#This Row],[Transaction ID]],Source_data!A:A,Source_data!E:E)</f>
        <v>Hyderabad</v>
      </c>
      <c r="V2496" s="1" t="str">
        <f>_xlfn.IFNA(_xlfn.XLOOKUP(A2496,bank_processed_transactions[transaction_id],bank_processed_transactions[processing_minutes]),"")</f>
        <v/>
      </c>
      <c r="W2496" s="31">
        <f>_xlfn.XLOOKUP(A2496,Source_data!A:A,Source_data!B:B)</f>
        <v>46029</v>
      </c>
    </row>
    <row r="2497" spans="1:23" x14ac:dyDescent="0.3">
      <c r="A2497" s="4" t="s">
        <v>3401</v>
      </c>
      <c r="B2497" s="1">
        <f>_xlfn.XLOOKUP(A2497,bank_source_transactions__1[transaction_id],bank_source_transactions__1[amount_inr])</f>
        <v>2673.69</v>
      </c>
      <c r="C2497" s="1">
        <f>_xlfn.XLOOKUP(A2497,Processed_data!A:A,Processed_data!F:F)</f>
        <v>2673.69</v>
      </c>
      <c r="D2497" s="1" t="str">
        <f>_xlfn.XLOOKUP(A2497,bank_source_transactions__1[transaction_id],bank_source_transactions__1[transaction_status])</f>
        <v>SUCCESS</v>
      </c>
      <c r="E2497" s="1" t="str">
        <f>_xlfn.XLOOKUP(A2497,Processed_data!A:A,Processed_data!G:G)</f>
        <v>SUCCESS</v>
      </c>
      <c r="F2497" s="1">
        <f>COUNTIF(bank_processed_transactions[transaction_id],A2497)</f>
        <v>1</v>
      </c>
      <c r="G2497" s="1" t="str">
        <f t="shared" si="380"/>
        <v>found</v>
      </c>
      <c r="H2497" s="1" t="str">
        <f t="shared" si="381"/>
        <v>Not Duplicate</v>
      </c>
      <c r="I2497" s="1" t="str">
        <f t="shared" si="382"/>
        <v>match</v>
      </c>
      <c r="J2497" s="1" t="str">
        <f t="shared" si="383"/>
        <v>match</v>
      </c>
      <c r="K2497" s="1">
        <f t="shared" si="384"/>
        <v>0</v>
      </c>
      <c r="L2497" s="2">
        <f>IF(F2497=0,"not processed",_xlfn.MINIFS(Processed_data!H:H,Processed_data!A:A,A2497))</f>
        <v>46108</v>
      </c>
      <c r="M2497" s="1">
        <f>IF(F2497=0,"not processed",ABS(bank_source_transactions__1[[#This Row],[transaction_date]]-Reconciliation!L2497))</f>
        <v>0</v>
      </c>
      <c r="N2497" s="1" t="str" cm="1">
        <f t="array" ref="N2497">_xlfn.IFS(M2497="not Processed", "Not Processed",M2497&gt;2,"SLA Breached",M2497&lt;=2,"Within SLA")</f>
        <v>Within SLA</v>
      </c>
      <c r="O2497" s="1" t="str">
        <f>_xlfn.XLOOKUP(A2497,Source_data!A:A,Source_data!D:D)</f>
        <v>UPI</v>
      </c>
      <c r="P2497" s="1">
        <f t="shared" si="385"/>
        <v>0</v>
      </c>
      <c r="Q2497" s="1">
        <f t="shared" si="386"/>
        <v>0</v>
      </c>
      <c r="R2497" s="1">
        <f t="shared" si="387"/>
        <v>0</v>
      </c>
      <c r="S2497" s="1">
        <f t="shared" si="388"/>
        <v>0</v>
      </c>
      <c r="T2497" s="1">
        <f t="shared" si="389"/>
        <v>0</v>
      </c>
      <c r="U2497" s="1" t="str">
        <f>_xlfn.XLOOKUP(Table3[[#This Row],[Transaction ID]],Source_data!A:A,Source_data!E:E)</f>
        <v>Hyderabad</v>
      </c>
      <c r="V2497" s="1">
        <f>_xlfn.IFNA(_xlfn.XLOOKUP(A2497,bank_processed_transactions[transaction_id],bank_processed_transactions[processing_minutes]),"")</f>
        <v>34.9</v>
      </c>
      <c r="W2497" s="31">
        <f>_xlfn.XLOOKUP(A2497,Source_data!A:A,Source_data!B:B)</f>
        <v>46108</v>
      </c>
    </row>
    <row r="2498" spans="1:23" x14ac:dyDescent="0.3">
      <c r="A2498" s="3" t="s">
        <v>4764</v>
      </c>
      <c r="B2498" s="1">
        <f>_xlfn.XLOOKUP(A2498,bank_source_transactions__1[transaction_id],bank_source_transactions__1[amount_inr])</f>
        <v>5695.41</v>
      </c>
      <c r="C2498" s="1">
        <f>_xlfn.XLOOKUP(A2498,Processed_data!A:A,Processed_data!F:F)</f>
        <v>5695.41</v>
      </c>
      <c r="D2498" s="1" t="str">
        <f>_xlfn.XLOOKUP(A2498,bank_source_transactions__1[transaction_id],bank_source_transactions__1[transaction_status])</f>
        <v>SUCCESS</v>
      </c>
      <c r="E2498" s="1" t="str">
        <f>_xlfn.XLOOKUP(A2498,Processed_data!A:A,Processed_data!G:G)</f>
        <v>SUCCESS</v>
      </c>
      <c r="F2498" s="1">
        <f>COUNTIF(bank_processed_transactions[transaction_id],A2498)</f>
        <v>1</v>
      </c>
      <c r="G2498" s="1" t="str">
        <f t="shared" si="380"/>
        <v>found</v>
      </c>
      <c r="H2498" s="1" t="str">
        <f t="shared" si="381"/>
        <v>Not Duplicate</v>
      </c>
      <c r="I2498" s="1" t="str">
        <f t="shared" si="382"/>
        <v>match</v>
      </c>
      <c r="J2498" s="1" t="str">
        <f t="shared" si="383"/>
        <v>match</v>
      </c>
      <c r="K2498" s="1">
        <f t="shared" si="384"/>
        <v>0</v>
      </c>
      <c r="L2498" s="2">
        <f>IF(F2498=0,"not processed",_xlfn.MINIFS(Processed_data!H:H,Processed_data!A:A,A2498))</f>
        <v>46051</v>
      </c>
      <c r="M2498" s="1">
        <f>IF(F2498=0,"not processed",ABS(bank_source_transactions__1[[#This Row],[transaction_date]]-Reconciliation!L2498))</f>
        <v>3</v>
      </c>
      <c r="N2498" s="1" t="str" cm="1">
        <f t="array" ref="N2498">_xlfn.IFS(M2498="not Processed", "Not Processed",M2498&gt;2,"SLA Breached",M2498&lt;=2,"Within SLA")</f>
        <v>SLA Breached</v>
      </c>
      <c r="O2498" s="1" t="str">
        <f>_xlfn.XLOOKUP(A2498,Source_data!A:A,Source_data!D:D)</f>
        <v>IMPS</v>
      </c>
      <c r="P2498" s="1">
        <f t="shared" si="385"/>
        <v>0</v>
      </c>
      <c r="Q2498" s="1">
        <f t="shared" si="386"/>
        <v>0</v>
      </c>
      <c r="R2498" s="1">
        <f t="shared" si="387"/>
        <v>0</v>
      </c>
      <c r="S2498" s="1">
        <f t="shared" si="388"/>
        <v>0</v>
      </c>
      <c r="T2498" s="1">
        <f t="shared" si="389"/>
        <v>1</v>
      </c>
      <c r="U2498" s="1" t="str">
        <f>_xlfn.XLOOKUP(Table3[[#This Row],[Transaction ID]],Source_data!A:A,Source_data!E:E)</f>
        <v>Mumbai</v>
      </c>
      <c r="V2498" s="1">
        <f>_xlfn.IFNA(_xlfn.XLOOKUP(A2498,bank_processed_transactions[transaction_id],bank_processed_transactions[processing_minutes]),"")</f>
        <v>26</v>
      </c>
      <c r="W2498" s="31">
        <f>_xlfn.XLOOKUP(A2498,Source_data!A:A,Source_data!B:B)</f>
        <v>46048</v>
      </c>
    </row>
    <row r="2499" spans="1:23" x14ac:dyDescent="0.3">
      <c r="A2499" s="4" t="s">
        <v>4168</v>
      </c>
      <c r="B2499" s="1">
        <f>_xlfn.XLOOKUP(A2499,bank_source_transactions__1[transaction_id],bank_source_transactions__1[amount_inr])</f>
        <v>10058</v>
      </c>
      <c r="C2499" s="1">
        <f>_xlfn.XLOOKUP(A2499,Processed_data!A:A,Processed_data!F:F)</f>
        <v>10058</v>
      </c>
      <c r="D2499" s="1" t="str">
        <f>_xlfn.XLOOKUP(A2499,bank_source_transactions__1[transaction_id],bank_source_transactions__1[transaction_status])</f>
        <v>SUCCESS</v>
      </c>
      <c r="E2499" s="1" t="str">
        <f>_xlfn.XLOOKUP(A2499,Processed_data!A:A,Processed_data!G:G)</f>
        <v>SUCCESS</v>
      </c>
      <c r="F2499" s="1">
        <f>COUNTIF(bank_processed_transactions[transaction_id],A2499)</f>
        <v>1</v>
      </c>
      <c r="G2499" s="1" t="str">
        <f t="shared" ref="G2499:G2562" si="390">IF(F2499=0,"missing","found")</f>
        <v>found</v>
      </c>
      <c r="H2499" s="1" t="str">
        <f t="shared" ref="H2499:H2562" si="391">IF(F2499&gt;1,"Duplicate","Not Duplicate")</f>
        <v>Not Duplicate</v>
      </c>
      <c r="I2499" s="1" t="str">
        <f t="shared" ref="I2499:I2562" si="392">IF(F2499=0,"not processed",IF(B2499=C2499,"match","mismatch"))</f>
        <v>match</v>
      </c>
      <c r="J2499" s="1" t="str">
        <f t="shared" ref="J2499:J2562" si="393">IF(F2499=0,"not processed",IF(D2499=E2499,"match","mismatch"))</f>
        <v>match</v>
      </c>
      <c r="K2499" s="1">
        <f t="shared" ref="K2499:K2562" si="394">IF(F2499=0,"missing",ABS(B2499-C2499))</f>
        <v>0</v>
      </c>
      <c r="L2499" s="2">
        <f>IF(F2499=0,"not processed",_xlfn.MINIFS(Processed_data!H:H,Processed_data!A:A,A2499))</f>
        <v>46040</v>
      </c>
      <c r="M2499" s="1">
        <f>IF(F2499=0,"not processed",ABS(bank_source_transactions__1[[#This Row],[transaction_date]]-Reconciliation!L2499))</f>
        <v>3</v>
      </c>
      <c r="N2499" s="1" t="str" cm="1">
        <f t="array" ref="N2499">_xlfn.IFS(M2499="not Processed", "Not Processed",M2499&gt;2,"SLA Breached",M2499&lt;=2,"Within SLA")</f>
        <v>SLA Breached</v>
      </c>
      <c r="O2499" s="1" t="str">
        <f>_xlfn.XLOOKUP(A2499,Source_data!A:A,Source_data!D:D)</f>
        <v>UPI</v>
      </c>
      <c r="P2499" s="1">
        <f t="shared" ref="P2499:P2562" si="395">IF(G2499="missing",1,0)</f>
        <v>0</v>
      </c>
      <c r="Q2499" s="1">
        <f t="shared" ref="Q2499:Q2562" si="396">IF(H2499="duplicate",1,0)</f>
        <v>0</v>
      </c>
      <c r="R2499" s="1">
        <f t="shared" ref="R2499:R2562" si="397">IF(I2499="mismatch",1,0)</f>
        <v>0</v>
      </c>
      <c r="S2499" s="1">
        <f t="shared" ref="S2499:S2562" si="398">IF(J2499="mismatch",1,)</f>
        <v>0</v>
      </c>
      <c r="T2499" s="1">
        <f t="shared" ref="T2499:T2562" si="399">IF(N2499="sla breached",1,0)</f>
        <v>1</v>
      </c>
      <c r="U2499" s="1" t="str">
        <f>_xlfn.XLOOKUP(Table3[[#This Row],[Transaction ID]],Source_data!A:A,Source_data!E:E)</f>
        <v>Hyderabad</v>
      </c>
      <c r="V2499" s="1">
        <f>_xlfn.IFNA(_xlfn.XLOOKUP(A2499,bank_processed_transactions[transaction_id],bank_processed_transactions[processing_minutes]),"")</f>
        <v>36.6</v>
      </c>
      <c r="W2499" s="31">
        <f>_xlfn.XLOOKUP(A2499,Source_data!A:A,Source_data!B:B)</f>
        <v>46037</v>
      </c>
    </row>
    <row r="2500" spans="1:23" x14ac:dyDescent="0.3">
      <c r="A2500" s="3" t="s">
        <v>3184</v>
      </c>
      <c r="B2500" s="1">
        <f>_xlfn.XLOOKUP(A2500,bank_source_transactions__1[transaction_id],bank_source_transactions__1[amount_inr])</f>
        <v>9873.7199999999993</v>
      </c>
      <c r="C2500" s="1">
        <f>_xlfn.XLOOKUP(A2500,Processed_data!A:A,Processed_data!F:F)</f>
        <v>9873.7199999999993</v>
      </c>
      <c r="D2500" s="1" t="str">
        <f>_xlfn.XLOOKUP(A2500,bank_source_transactions__1[transaction_id],bank_source_transactions__1[transaction_status])</f>
        <v>SUCCESS</v>
      </c>
      <c r="E2500" s="1" t="str">
        <f>_xlfn.XLOOKUP(A2500,Processed_data!A:A,Processed_data!G:G)</f>
        <v>SUCCESS</v>
      </c>
      <c r="F2500" s="1">
        <f>COUNTIF(bank_processed_transactions[transaction_id],A2500)</f>
        <v>1</v>
      </c>
      <c r="G2500" s="1" t="str">
        <f t="shared" si="390"/>
        <v>found</v>
      </c>
      <c r="H2500" s="1" t="str">
        <f t="shared" si="391"/>
        <v>Not Duplicate</v>
      </c>
      <c r="I2500" s="1" t="str">
        <f t="shared" si="392"/>
        <v>match</v>
      </c>
      <c r="J2500" s="1" t="str">
        <f t="shared" si="393"/>
        <v>match</v>
      </c>
      <c r="K2500" s="1">
        <f t="shared" si="394"/>
        <v>0</v>
      </c>
      <c r="L2500" s="2">
        <f>IF(F2500=0,"not processed",_xlfn.MINIFS(Processed_data!H:H,Processed_data!A:A,A2500))</f>
        <v>46069</v>
      </c>
      <c r="M2500" s="1">
        <f>IF(F2500=0,"not processed",ABS(bank_source_transactions__1[[#This Row],[transaction_date]]-Reconciliation!L2500))</f>
        <v>3</v>
      </c>
      <c r="N2500" s="1" t="str" cm="1">
        <f t="array" ref="N2500">_xlfn.IFS(M2500="not Processed", "Not Processed",M2500&gt;2,"SLA Breached",M2500&lt;=2,"Within SLA")</f>
        <v>SLA Breached</v>
      </c>
      <c r="O2500" s="1" t="str">
        <f>_xlfn.XLOOKUP(A2500,Source_data!A:A,Source_data!D:D)</f>
        <v>UPI</v>
      </c>
      <c r="P2500" s="1">
        <f t="shared" si="395"/>
        <v>0</v>
      </c>
      <c r="Q2500" s="1">
        <f t="shared" si="396"/>
        <v>0</v>
      </c>
      <c r="R2500" s="1">
        <f t="shared" si="397"/>
        <v>0</v>
      </c>
      <c r="S2500" s="1">
        <f t="shared" si="398"/>
        <v>0</v>
      </c>
      <c r="T2500" s="1">
        <f t="shared" si="399"/>
        <v>1</v>
      </c>
      <c r="U2500" s="1" t="str">
        <f>_xlfn.XLOOKUP(Table3[[#This Row],[Transaction ID]],Source_data!A:A,Source_data!E:E)</f>
        <v>Bengaluru</v>
      </c>
      <c r="V2500" s="1">
        <f>_xlfn.IFNA(_xlfn.XLOOKUP(A2500,bank_processed_transactions[transaction_id],bank_processed_transactions[processing_minutes]),"")</f>
        <v>16.2</v>
      </c>
      <c r="W2500" s="31">
        <f>_xlfn.XLOOKUP(A2500,Source_data!A:A,Source_data!B:B)</f>
        <v>46066</v>
      </c>
    </row>
    <row r="2501" spans="1:23" x14ac:dyDescent="0.3">
      <c r="A2501" s="4" t="s">
        <v>1380</v>
      </c>
      <c r="B2501" s="1">
        <f>_xlfn.XLOOKUP(A2501,bank_source_transactions__1[transaction_id],bank_source_transactions__1[amount_inr])</f>
        <v>31743.49</v>
      </c>
      <c r="C2501" s="1">
        <f>_xlfn.XLOOKUP(A2501,Processed_data!A:A,Processed_data!F:F)</f>
        <v>31743.49</v>
      </c>
      <c r="D2501" s="1" t="str">
        <f>_xlfn.XLOOKUP(A2501,bank_source_transactions__1[transaction_id],bank_source_transactions__1[transaction_status])</f>
        <v>SUCCESS</v>
      </c>
      <c r="E2501" s="1" t="str">
        <f>_xlfn.XLOOKUP(A2501,Processed_data!A:A,Processed_data!G:G)</f>
        <v>SUCCESS</v>
      </c>
      <c r="F2501" s="1">
        <f>COUNTIF(bank_processed_transactions[transaction_id],A2501)</f>
        <v>1</v>
      </c>
      <c r="G2501" s="1" t="str">
        <f t="shared" si="390"/>
        <v>found</v>
      </c>
      <c r="H2501" s="1" t="str">
        <f t="shared" si="391"/>
        <v>Not Duplicate</v>
      </c>
      <c r="I2501" s="1" t="str">
        <f t="shared" si="392"/>
        <v>match</v>
      </c>
      <c r="J2501" s="1" t="str">
        <f t="shared" si="393"/>
        <v>match</v>
      </c>
      <c r="K2501" s="1">
        <f t="shared" si="394"/>
        <v>0</v>
      </c>
      <c r="L2501" s="2">
        <f>IF(F2501=0,"not processed",_xlfn.MINIFS(Processed_data!H:H,Processed_data!A:A,A2501))</f>
        <v>46033</v>
      </c>
      <c r="M2501" s="1">
        <f>IF(F2501=0,"not processed",ABS(bank_source_transactions__1[[#This Row],[transaction_date]]-Reconciliation!L2501))</f>
        <v>3</v>
      </c>
      <c r="N2501" s="1" t="str" cm="1">
        <f t="array" ref="N2501">_xlfn.IFS(M2501="not Processed", "Not Processed",M2501&gt;2,"SLA Breached",M2501&lt;=2,"Within SLA")</f>
        <v>SLA Breached</v>
      </c>
      <c r="O2501" s="1" t="str">
        <f>_xlfn.XLOOKUP(A2501,Source_data!A:A,Source_data!D:D)</f>
        <v>UPI</v>
      </c>
      <c r="P2501" s="1">
        <f t="shared" si="395"/>
        <v>0</v>
      </c>
      <c r="Q2501" s="1">
        <f t="shared" si="396"/>
        <v>0</v>
      </c>
      <c r="R2501" s="1">
        <f t="shared" si="397"/>
        <v>0</v>
      </c>
      <c r="S2501" s="1">
        <f t="shared" si="398"/>
        <v>0</v>
      </c>
      <c r="T2501" s="1">
        <f t="shared" si="399"/>
        <v>1</v>
      </c>
      <c r="U2501" s="1" t="str">
        <f>_xlfn.XLOOKUP(Table3[[#This Row],[Transaction ID]],Source_data!A:A,Source_data!E:E)</f>
        <v>Hyderabad</v>
      </c>
      <c r="V2501" s="1">
        <f>_xlfn.IFNA(_xlfn.XLOOKUP(A2501,bank_processed_transactions[transaction_id],bank_processed_transactions[processing_minutes]),"")</f>
        <v>12.2</v>
      </c>
      <c r="W2501" s="31">
        <f>_xlfn.XLOOKUP(A2501,Source_data!A:A,Source_data!B:B)</f>
        <v>46030</v>
      </c>
    </row>
    <row r="2502" spans="1:23" x14ac:dyDescent="0.3">
      <c r="A2502" s="3" t="s">
        <v>1396</v>
      </c>
      <c r="B2502" s="1">
        <f>_xlfn.XLOOKUP(A2502,bank_source_transactions__1[transaction_id],bank_source_transactions__1[amount_inr])</f>
        <v>48582.46</v>
      </c>
      <c r="C2502" s="1">
        <f>_xlfn.XLOOKUP(A2502,Processed_data!A:A,Processed_data!F:F)</f>
        <v>48582.46</v>
      </c>
      <c r="D2502" s="1" t="str">
        <f>_xlfn.XLOOKUP(A2502,bank_source_transactions__1[transaction_id],bank_source_transactions__1[transaction_status])</f>
        <v>SUCCESS</v>
      </c>
      <c r="E2502" s="1" t="str">
        <f>_xlfn.XLOOKUP(A2502,Processed_data!A:A,Processed_data!G:G)</f>
        <v>SUCCESS</v>
      </c>
      <c r="F2502" s="1">
        <f>COUNTIF(bank_processed_transactions[transaction_id],A2502)</f>
        <v>1</v>
      </c>
      <c r="G2502" s="1" t="str">
        <f t="shared" si="390"/>
        <v>found</v>
      </c>
      <c r="H2502" s="1" t="str">
        <f t="shared" si="391"/>
        <v>Not Duplicate</v>
      </c>
      <c r="I2502" s="1" t="str">
        <f t="shared" si="392"/>
        <v>match</v>
      </c>
      <c r="J2502" s="1" t="str">
        <f t="shared" si="393"/>
        <v>match</v>
      </c>
      <c r="K2502" s="1">
        <f t="shared" si="394"/>
        <v>0</v>
      </c>
      <c r="L2502" s="2">
        <f>IF(F2502=0,"not processed",_xlfn.MINIFS(Processed_data!H:H,Processed_data!A:A,A2502))</f>
        <v>46045</v>
      </c>
      <c r="M2502" s="1">
        <f>IF(F2502=0,"not processed",ABS(bank_source_transactions__1[[#This Row],[transaction_date]]-Reconciliation!L2502))</f>
        <v>0</v>
      </c>
      <c r="N2502" s="1" t="str" cm="1">
        <f t="array" ref="N2502">_xlfn.IFS(M2502="not Processed", "Not Processed",M2502&gt;2,"SLA Breached",M2502&lt;=2,"Within SLA")</f>
        <v>Within SLA</v>
      </c>
      <c r="O2502" s="1" t="str">
        <f>_xlfn.XLOOKUP(A2502,Source_data!A:A,Source_data!D:D)</f>
        <v>ATM</v>
      </c>
      <c r="P2502" s="1">
        <f t="shared" si="395"/>
        <v>0</v>
      </c>
      <c r="Q2502" s="1">
        <f t="shared" si="396"/>
        <v>0</v>
      </c>
      <c r="R2502" s="1">
        <f t="shared" si="397"/>
        <v>0</v>
      </c>
      <c r="S2502" s="1">
        <f t="shared" si="398"/>
        <v>0</v>
      </c>
      <c r="T2502" s="1">
        <f t="shared" si="399"/>
        <v>0</v>
      </c>
      <c r="U2502" s="1" t="str">
        <f>_xlfn.XLOOKUP(Table3[[#This Row],[Transaction ID]],Source_data!A:A,Source_data!E:E)</f>
        <v>Mumbai</v>
      </c>
      <c r="V2502" s="1">
        <f>_xlfn.IFNA(_xlfn.XLOOKUP(A2502,bank_processed_transactions[transaction_id],bank_processed_transactions[processing_minutes]),"")</f>
        <v>27.1</v>
      </c>
      <c r="W2502" s="31">
        <f>_xlfn.XLOOKUP(A2502,Source_data!A:A,Source_data!B:B)</f>
        <v>46045</v>
      </c>
    </row>
    <row r="2503" spans="1:23" x14ac:dyDescent="0.3">
      <c r="A2503" s="4" t="s">
        <v>3367</v>
      </c>
      <c r="B2503" s="1">
        <f>_xlfn.XLOOKUP(A2503,bank_source_transactions__1[transaction_id],bank_source_transactions__1[amount_inr])</f>
        <v>11980.49</v>
      </c>
      <c r="C2503" s="1">
        <f>_xlfn.XLOOKUP(A2503,Processed_data!A:A,Processed_data!F:F)</f>
        <v>11980.49</v>
      </c>
      <c r="D2503" s="1" t="str">
        <f>_xlfn.XLOOKUP(A2503,bank_source_transactions__1[transaction_id],bank_source_transactions__1[transaction_status])</f>
        <v>SUCCESS</v>
      </c>
      <c r="E2503" s="1" t="str">
        <f>_xlfn.XLOOKUP(A2503,Processed_data!A:A,Processed_data!G:G)</f>
        <v>SUCCESS</v>
      </c>
      <c r="F2503" s="1">
        <f>COUNTIF(bank_processed_transactions[transaction_id],A2503)</f>
        <v>1</v>
      </c>
      <c r="G2503" s="1" t="str">
        <f t="shared" si="390"/>
        <v>found</v>
      </c>
      <c r="H2503" s="1" t="str">
        <f t="shared" si="391"/>
        <v>Not Duplicate</v>
      </c>
      <c r="I2503" s="1" t="str">
        <f t="shared" si="392"/>
        <v>match</v>
      </c>
      <c r="J2503" s="1" t="str">
        <f t="shared" si="393"/>
        <v>match</v>
      </c>
      <c r="K2503" s="1">
        <f t="shared" si="394"/>
        <v>0</v>
      </c>
      <c r="L2503" s="2">
        <f>IF(F2503=0,"not processed",_xlfn.MINIFS(Processed_data!H:H,Processed_data!A:A,A2503))</f>
        <v>46046</v>
      </c>
      <c r="M2503" s="1">
        <f>IF(F2503=0,"not processed",ABS(bank_source_transactions__1[[#This Row],[transaction_date]]-Reconciliation!L2503))</f>
        <v>3</v>
      </c>
      <c r="N2503" s="1" t="str" cm="1">
        <f t="array" ref="N2503">_xlfn.IFS(M2503="not Processed", "Not Processed",M2503&gt;2,"SLA Breached",M2503&lt;=2,"Within SLA")</f>
        <v>SLA Breached</v>
      </c>
      <c r="O2503" s="1" t="str">
        <f>_xlfn.XLOOKUP(A2503,Source_data!A:A,Source_data!D:D)</f>
        <v>UPI</v>
      </c>
      <c r="P2503" s="1">
        <f t="shared" si="395"/>
        <v>0</v>
      </c>
      <c r="Q2503" s="1">
        <f t="shared" si="396"/>
        <v>0</v>
      </c>
      <c r="R2503" s="1">
        <f t="shared" si="397"/>
        <v>0</v>
      </c>
      <c r="S2503" s="1">
        <f t="shared" si="398"/>
        <v>0</v>
      </c>
      <c r="T2503" s="1">
        <f t="shared" si="399"/>
        <v>1</v>
      </c>
      <c r="U2503" s="1" t="str">
        <f>_xlfn.XLOOKUP(Table3[[#This Row],[Transaction ID]],Source_data!A:A,Source_data!E:E)</f>
        <v>Pune</v>
      </c>
      <c r="V2503" s="1">
        <f>_xlfn.IFNA(_xlfn.XLOOKUP(A2503,bank_processed_transactions[transaction_id],bank_processed_transactions[processing_minutes]),"")</f>
        <v>14.8</v>
      </c>
      <c r="W2503" s="31">
        <f>_xlfn.XLOOKUP(A2503,Source_data!A:A,Source_data!B:B)</f>
        <v>46043</v>
      </c>
    </row>
    <row r="2504" spans="1:23" x14ac:dyDescent="0.3">
      <c r="A2504" s="3" t="s">
        <v>1524</v>
      </c>
      <c r="B2504" s="1">
        <f>_xlfn.XLOOKUP(A2504,bank_source_transactions__1[transaction_id],bank_source_transactions__1[amount_inr])</f>
        <v>6307.82</v>
      </c>
      <c r="C2504" s="1">
        <f>_xlfn.XLOOKUP(A2504,Processed_data!A:A,Processed_data!F:F)</f>
        <v>6307.82</v>
      </c>
      <c r="D2504" s="1" t="str">
        <f>_xlfn.XLOOKUP(A2504,bank_source_transactions__1[transaction_id],bank_source_transactions__1[transaction_status])</f>
        <v>SUCCESS</v>
      </c>
      <c r="E2504" s="1" t="str">
        <f>_xlfn.XLOOKUP(A2504,Processed_data!A:A,Processed_data!G:G)</f>
        <v>SUCCESS</v>
      </c>
      <c r="F2504" s="1">
        <f>COUNTIF(bank_processed_transactions[transaction_id],A2504)</f>
        <v>1</v>
      </c>
      <c r="G2504" s="1" t="str">
        <f t="shared" si="390"/>
        <v>found</v>
      </c>
      <c r="H2504" s="1" t="str">
        <f t="shared" si="391"/>
        <v>Not Duplicate</v>
      </c>
      <c r="I2504" s="1" t="str">
        <f t="shared" si="392"/>
        <v>match</v>
      </c>
      <c r="J2504" s="1" t="str">
        <f t="shared" si="393"/>
        <v>match</v>
      </c>
      <c r="K2504" s="1">
        <f t="shared" si="394"/>
        <v>0</v>
      </c>
      <c r="L2504" s="2">
        <f>IF(F2504=0,"not processed",_xlfn.MINIFS(Processed_data!H:H,Processed_data!A:A,A2504))</f>
        <v>46067</v>
      </c>
      <c r="M2504" s="1">
        <f>IF(F2504=0,"not processed",ABS(bank_source_transactions__1[[#This Row],[transaction_date]]-Reconciliation!L2504))</f>
        <v>1</v>
      </c>
      <c r="N2504" s="1" t="str" cm="1">
        <f t="array" ref="N2504">_xlfn.IFS(M2504="not Processed", "Not Processed",M2504&gt;2,"SLA Breached",M2504&lt;=2,"Within SLA")</f>
        <v>Within SLA</v>
      </c>
      <c r="O2504" s="1" t="str">
        <f>_xlfn.XLOOKUP(A2504,Source_data!A:A,Source_data!D:D)</f>
        <v>UPI</v>
      </c>
      <c r="P2504" s="1">
        <f t="shared" si="395"/>
        <v>0</v>
      </c>
      <c r="Q2504" s="1">
        <f t="shared" si="396"/>
        <v>0</v>
      </c>
      <c r="R2504" s="1">
        <f t="shared" si="397"/>
        <v>0</v>
      </c>
      <c r="S2504" s="1">
        <f t="shared" si="398"/>
        <v>0</v>
      </c>
      <c r="T2504" s="1">
        <f t="shared" si="399"/>
        <v>0</v>
      </c>
      <c r="U2504" s="1" t="str">
        <f>_xlfn.XLOOKUP(Table3[[#This Row],[Transaction ID]],Source_data!A:A,Source_data!E:E)</f>
        <v>Hyderabad</v>
      </c>
      <c r="V2504" s="1">
        <f>_xlfn.IFNA(_xlfn.XLOOKUP(A2504,bank_processed_transactions[transaction_id],bank_processed_transactions[processing_minutes]),"")</f>
        <v>25</v>
      </c>
      <c r="W2504" s="31">
        <f>_xlfn.XLOOKUP(A2504,Source_data!A:A,Source_data!B:B)</f>
        <v>46066</v>
      </c>
    </row>
    <row r="2505" spans="1:23" x14ac:dyDescent="0.3">
      <c r="A2505" s="4" t="s">
        <v>3673</v>
      </c>
      <c r="B2505" s="1">
        <f>_xlfn.XLOOKUP(A2505,bank_source_transactions__1[transaction_id],bank_source_transactions__1[amount_inr])</f>
        <v>10529.79</v>
      </c>
      <c r="C2505" s="1">
        <f>_xlfn.XLOOKUP(A2505,Processed_data!A:A,Processed_data!F:F)</f>
        <v>10529.79</v>
      </c>
      <c r="D2505" s="1" t="str">
        <f>_xlfn.XLOOKUP(A2505,bank_source_transactions__1[transaction_id],bank_source_transactions__1[transaction_status])</f>
        <v>SUCCESS</v>
      </c>
      <c r="E2505" s="1" t="str">
        <f>_xlfn.XLOOKUP(A2505,Processed_data!A:A,Processed_data!G:G)</f>
        <v>SUCCESS</v>
      </c>
      <c r="F2505" s="1">
        <f>COUNTIF(bank_processed_transactions[transaction_id],A2505)</f>
        <v>1</v>
      </c>
      <c r="G2505" s="1" t="str">
        <f t="shared" si="390"/>
        <v>found</v>
      </c>
      <c r="H2505" s="1" t="str">
        <f t="shared" si="391"/>
        <v>Not Duplicate</v>
      </c>
      <c r="I2505" s="1" t="str">
        <f t="shared" si="392"/>
        <v>match</v>
      </c>
      <c r="J2505" s="1" t="str">
        <f t="shared" si="393"/>
        <v>match</v>
      </c>
      <c r="K2505" s="1">
        <f t="shared" si="394"/>
        <v>0</v>
      </c>
      <c r="L2505" s="2">
        <f>IF(F2505=0,"not processed",_xlfn.MINIFS(Processed_data!H:H,Processed_data!A:A,A2505))</f>
        <v>46111</v>
      </c>
      <c r="M2505" s="1">
        <f>IF(F2505=0,"not processed",ABS(bank_source_transactions__1[[#This Row],[transaction_date]]-Reconciliation!L2505))</f>
        <v>1</v>
      </c>
      <c r="N2505" s="1" t="str" cm="1">
        <f t="array" ref="N2505">_xlfn.IFS(M2505="not Processed", "Not Processed",M2505&gt;2,"SLA Breached",M2505&lt;=2,"Within SLA")</f>
        <v>Within SLA</v>
      </c>
      <c r="O2505" s="1" t="str">
        <f>_xlfn.XLOOKUP(A2505,Source_data!A:A,Source_data!D:D)</f>
        <v>ATM</v>
      </c>
      <c r="P2505" s="1">
        <f t="shared" si="395"/>
        <v>0</v>
      </c>
      <c r="Q2505" s="1">
        <f t="shared" si="396"/>
        <v>0</v>
      </c>
      <c r="R2505" s="1">
        <f t="shared" si="397"/>
        <v>0</v>
      </c>
      <c r="S2505" s="1">
        <f t="shared" si="398"/>
        <v>0</v>
      </c>
      <c r="T2505" s="1">
        <f t="shared" si="399"/>
        <v>0</v>
      </c>
      <c r="U2505" s="1" t="str">
        <f>_xlfn.XLOOKUP(Table3[[#This Row],[Transaction ID]],Source_data!A:A,Source_data!E:E)</f>
        <v>Hyderabad</v>
      </c>
      <c r="V2505" s="1">
        <f>_xlfn.IFNA(_xlfn.XLOOKUP(A2505,bank_processed_transactions[transaction_id],bank_processed_transactions[processing_minutes]),"")</f>
        <v>20</v>
      </c>
      <c r="W2505" s="31">
        <f>_xlfn.XLOOKUP(A2505,Source_data!A:A,Source_data!B:B)</f>
        <v>46110</v>
      </c>
    </row>
    <row r="2506" spans="1:23" x14ac:dyDescent="0.3">
      <c r="A2506" s="3" t="s">
        <v>3476</v>
      </c>
      <c r="B2506" s="1">
        <f>_xlfn.XLOOKUP(A2506,bank_source_transactions__1[transaction_id],bank_source_transactions__1[amount_inr])</f>
        <v>3433.03</v>
      </c>
      <c r="C2506" s="1">
        <f>_xlfn.XLOOKUP(A2506,Processed_data!A:A,Processed_data!F:F)</f>
        <v>3433.03</v>
      </c>
      <c r="D2506" s="1" t="str">
        <f>_xlfn.XLOOKUP(A2506,bank_source_transactions__1[transaction_id],bank_source_transactions__1[transaction_status])</f>
        <v>SUCCESS</v>
      </c>
      <c r="E2506" s="1" t="str">
        <f>_xlfn.XLOOKUP(A2506,Processed_data!A:A,Processed_data!G:G)</f>
        <v>SUCCESS</v>
      </c>
      <c r="F2506" s="1">
        <f>COUNTIF(bank_processed_transactions[transaction_id],A2506)</f>
        <v>1</v>
      </c>
      <c r="G2506" s="1" t="str">
        <f t="shared" si="390"/>
        <v>found</v>
      </c>
      <c r="H2506" s="1" t="str">
        <f t="shared" si="391"/>
        <v>Not Duplicate</v>
      </c>
      <c r="I2506" s="1" t="str">
        <f t="shared" si="392"/>
        <v>match</v>
      </c>
      <c r="J2506" s="1" t="str">
        <f t="shared" si="393"/>
        <v>match</v>
      </c>
      <c r="K2506" s="1">
        <f t="shared" si="394"/>
        <v>0</v>
      </c>
      <c r="L2506" s="2">
        <f>IF(F2506=0,"not processed",_xlfn.MINIFS(Processed_data!H:H,Processed_data!A:A,A2506))</f>
        <v>46051</v>
      </c>
      <c r="M2506" s="1">
        <f>IF(F2506=0,"not processed",ABS(bank_source_transactions__1[[#This Row],[transaction_date]]-Reconciliation!L2506))</f>
        <v>1</v>
      </c>
      <c r="N2506" s="1" t="str" cm="1">
        <f t="array" ref="N2506">_xlfn.IFS(M2506="not Processed", "Not Processed",M2506&gt;2,"SLA Breached",M2506&lt;=2,"Within SLA")</f>
        <v>Within SLA</v>
      </c>
      <c r="O2506" s="1" t="str">
        <f>_xlfn.XLOOKUP(A2506,Source_data!A:A,Source_data!D:D)</f>
        <v>UPI</v>
      </c>
      <c r="P2506" s="1">
        <f t="shared" si="395"/>
        <v>0</v>
      </c>
      <c r="Q2506" s="1">
        <f t="shared" si="396"/>
        <v>0</v>
      </c>
      <c r="R2506" s="1">
        <f t="shared" si="397"/>
        <v>0</v>
      </c>
      <c r="S2506" s="1">
        <f t="shared" si="398"/>
        <v>0</v>
      </c>
      <c r="T2506" s="1">
        <f t="shared" si="399"/>
        <v>0</v>
      </c>
      <c r="U2506" s="1" t="str">
        <f>_xlfn.XLOOKUP(Table3[[#This Row],[Transaction ID]],Source_data!A:A,Source_data!E:E)</f>
        <v>Hyderabad</v>
      </c>
      <c r="V2506" s="1">
        <f>_xlfn.IFNA(_xlfn.XLOOKUP(A2506,bank_processed_transactions[transaction_id],bank_processed_transactions[processing_minutes]),"")</f>
        <v>34.700000000000003</v>
      </c>
      <c r="W2506" s="31">
        <f>_xlfn.XLOOKUP(A2506,Source_data!A:A,Source_data!B:B)</f>
        <v>46050</v>
      </c>
    </row>
    <row r="2507" spans="1:23" x14ac:dyDescent="0.3">
      <c r="A2507" s="4" t="s">
        <v>1245</v>
      </c>
      <c r="B2507" s="1">
        <f>_xlfn.XLOOKUP(A2507,bank_source_transactions__1[transaction_id],bank_source_transactions__1[amount_inr])</f>
        <v>95386.33</v>
      </c>
      <c r="C2507" s="1">
        <f>_xlfn.XLOOKUP(A2507,Processed_data!A:A,Processed_data!F:F)</f>
        <v>95386.33</v>
      </c>
      <c r="D2507" s="1" t="str">
        <f>_xlfn.XLOOKUP(A2507,bank_source_transactions__1[transaction_id],bank_source_transactions__1[transaction_status])</f>
        <v>SUCCESS</v>
      </c>
      <c r="E2507" s="1" t="str">
        <f>_xlfn.XLOOKUP(A2507,Processed_data!A:A,Processed_data!G:G)</f>
        <v>SUCCESS</v>
      </c>
      <c r="F2507" s="1">
        <f>COUNTIF(bank_processed_transactions[transaction_id],A2507)</f>
        <v>1</v>
      </c>
      <c r="G2507" s="1" t="str">
        <f t="shared" si="390"/>
        <v>found</v>
      </c>
      <c r="H2507" s="1" t="str">
        <f t="shared" si="391"/>
        <v>Not Duplicate</v>
      </c>
      <c r="I2507" s="1" t="str">
        <f t="shared" si="392"/>
        <v>match</v>
      </c>
      <c r="J2507" s="1" t="str">
        <f t="shared" si="393"/>
        <v>match</v>
      </c>
      <c r="K2507" s="1">
        <f t="shared" si="394"/>
        <v>0</v>
      </c>
      <c r="L2507" s="2">
        <f>IF(F2507=0,"not processed",_xlfn.MINIFS(Processed_data!H:H,Processed_data!A:A,A2507))</f>
        <v>46033</v>
      </c>
      <c r="M2507" s="1">
        <f>IF(F2507=0,"not processed",ABS(bank_source_transactions__1[[#This Row],[transaction_date]]-Reconciliation!L2507))</f>
        <v>0</v>
      </c>
      <c r="N2507" s="1" t="str" cm="1">
        <f t="array" ref="N2507">_xlfn.IFS(M2507="not Processed", "Not Processed",M2507&gt;2,"SLA Breached",M2507&lt;=2,"Within SLA")</f>
        <v>Within SLA</v>
      </c>
      <c r="O2507" s="1" t="str">
        <f>_xlfn.XLOOKUP(A2507,Source_data!A:A,Source_data!D:D)</f>
        <v>IMPS</v>
      </c>
      <c r="P2507" s="1">
        <f t="shared" si="395"/>
        <v>0</v>
      </c>
      <c r="Q2507" s="1">
        <f t="shared" si="396"/>
        <v>0</v>
      </c>
      <c r="R2507" s="1">
        <f t="shared" si="397"/>
        <v>0</v>
      </c>
      <c r="S2507" s="1">
        <f t="shared" si="398"/>
        <v>0</v>
      </c>
      <c r="T2507" s="1">
        <f t="shared" si="399"/>
        <v>0</v>
      </c>
      <c r="U2507" s="1" t="str">
        <f>_xlfn.XLOOKUP(Table3[[#This Row],[Transaction ID]],Source_data!A:A,Source_data!E:E)</f>
        <v>Hyderabad</v>
      </c>
      <c r="V2507" s="1">
        <f>_xlfn.IFNA(_xlfn.XLOOKUP(A2507,bank_processed_transactions[transaction_id],bank_processed_transactions[processing_minutes]),"")</f>
        <v>23.6</v>
      </c>
      <c r="W2507" s="31">
        <f>_xlfn.XLOOKUP(A2507,Source_data!A:A,Source_data!B:B)</f>
        <v>46033</v>
      </c>
    </row>
    <row r="2508" spans="1:23" x14ac:dyDescent="0.3">
      <c r="A2508" s="3" t="s">
        <v>2490</v>
      </c>
      <c r="B2508" s="1">
        <f>_xlfn.XLOOKUP(A2508,bank_source_transactions__1[transaction_id],bank_source_transactions__1[amount_inr])</f>
        <v>1394.07</v>
      </c>
      <c r="C2508" s="1">
        <f>_xlfn.XLOOKUP(A2508,Processed_data!A:A,Processed_data!F:F)</f>
        <v>1394.07</v>
      </c>
      <c r="D2508" s="1" t="str">
        <f>_xlfn.XLOOKUP(A2508,bank_source_transactions__1[transaction_id],bank_source_transactions__1[transaction_status])</f>
        <v>SUCCESS</v>
      </c>
      <c r="E2508" s="1" t="str">
        <f>_xlfn.XLOOKUP(A2508,Processed_data!A:A,Processed_data!G:G)</f>
        <v>SUCCESS</v>
      </c>
      <c r="F2508" s="1">
        <f>COUNTIF(bank_processed_transactions[transaction_id],A2508)</f>
        <v>1</v>
      </c>
      <c r="G2508" s="1" t="str">
        <f t="shared" si="390"/>
        <v>found</v>
      </c>
      <c r="H2508" s="1" t="str">
        <f t="shared" si="391"/>
        <v>Not Duplicate</v>
      </c>
      <c r="I2508" s="1" t="str">
        <f t="shared" si="392"/>
        <v>match</v>
      </c>
      <c r="J2508" s="1" t="str">
        <f t="shared" si="393"/>
        <v>match</v>
      </c>
      <c r="K2508" s="1">
        <f t="shared" si="394"/>
        <v>0</v>
      </c>
      <c r="L2508" s="2">
        <f>IF(F2508=0,"not processed",_xlfn.MINIFS(Processed_data!H:H,Processed_data!A:A,A2508))</f>
        <v>46072</v>
      </c>
      <c r="M2508" s="1">
        <f>IF(F2508=0,"not processed",ABS(bank_source_transactions__1[[#This Row],[transaction_date]]-Reconciliation!L2508))</f>
        <v>2</v>
      </c>
      <c r="N2508" s="1" t="str" cm="1">
        <f t="array" ref="N2508">_xlfn.IFS(M2508="not Processed", "Not Processed",M2508&gt;2,"SLA Breached",M2508&lt;=2,"Within SLA")</f>
        <v>Within SLA</v>
      </c>
      <c r="O2508" s="1" t="str">
        <f>_xlfn.XLOOKUP(A2508,Source_data!A:A,Source_data!D:D)</f>
        <v>UPI</v>
      </c>
      <c r="P2508" s="1">
        <f t="shared" si="395"/>
        <v>0</v>
      </c>
      <c r="Q2508" s="1">
        <f t="shared" si="396"/>
        <v>0</v>
      </c>
      <c r="R2508" s="1">
        <f t="shared" si="397"/>
        <v>0</v>
      </c>
      <c r="S2508" s="1">
        <f t="shared" si="398"/>
        <v>0</v>
      </c>
      <c r="T2508" s="1">
        <f t="shared" si="399"/>
        <v>0</v>
      </c>
      <c r="U2508" s="1" t="str">
        <f>_xlfn.XLOOKUP(Table3[[#This Row],[Transaction ID]],Source_data!A:A,Source_data!E:E)</f>
        <v>Bengaluru</v>
      </c>
      <c r="V2508" s="1">
        <f>_xlfn.IFNA(_xlfn.XLOOKUP(A2508,bank_processed_transactions[transaction_id],bank_processed_transactions[processing_minutes]),"")</f>
        <v>43</v>
      </c>
      <c r="W2508" s="31">
        <f>_xlfn.XLOOKUP(A2508,Source_data!A:A,Source_data!B:B)</f>
        <v>46070</v>
      </c>
    </row>
    <row r="2509" spans="1:23" x14ac:dyDescent="0.3">
      <c r="A2509" s="4" t="s">
        <v>1673</v>
      </c>
      <c r="B2509" s="1">
        <f>_xlfn.XLOOKUP(A2509,bank_source_transactions__1[transaction_id],bank_source_transactions__1[amount_inr])</f>
        <v>615.74</v>
      </c>
      <c r="C2509" s="1">
        <f>_xlfn.XLOOKUP(A2509,Processed_data!A:A,Processed_data!F:F)</f>
        <v>615.74</v>
      </c>
      <c r="D2509" s="1" t="str">
        <f>_xlfn.XLOOKUP(A2509,bank_source_transactions__1[transaction_id],bank_source_transactions__1[transaction_status])</f>
        <v>SUCCESS</v>
      </c>
      <c r="E2509" s="1" t="str">
        <f>_xlfn.XLOOKUP(A2509,Processed_data!A:A,Processed_data!G:G)</f>
        <v>SUCCESS</v>
      </c>
      <c r="F2509" s="1">
        <f>COUNTIF(bank_processed_transactions[transaction_id],A2509)</f>
        <v>1</v>
      </c>
      <c r="G2509" s="1" t="str">
        <f t="shared" si="390"/>
        <v>found</v>
      </c>
      <c r="H2509" s="1" t="str">
        <f t="shared" si="391"/>
        <v>Not Duplicate</v>
      </c>
      <c r="I2509" s="1" t="str">
        <f t="shared" si="392"/>
        <v>match</v>
      </c>
      <c r="J2509" s="1" t="str">
        <f t="shared" si="393"/>
        <v>match</v>
      </c>
      <c r="K2509" s="1">
        <f t="shared" si="394"/>
        <v>0</v>
      </c>
      <c r="L2509" s="2">
        <f>IF(F2509=0,"not processed",_xlfn.MINIFS(Processed_data!H:H,Processed_data!A:A,A2509))</f>
        <v>46069</v>
      </c>
      <c r="M2509" s="1">
        <f>IF(F2509=0,"not processed",ABS(bank_source_transactions__1[[#This Row],[transaction_date]]-Reconciliation!L2509))</f>
        <v>5</v>
      </c>
      <c r="N2509" s="1" t="str" cm="1">
        <f t="array" ref="N2509">_xlfn.IFS(M2509="not Processed", "Not Processed",M2509&gt;2,"SLA Breached",M2509&lt;=2,"Within SLA")</f>
        <v>SLA Breached</v>
      </c>
      <c r="O2509" s="1" t="str">
        <f>_xlfn.XLOOKUP(A2509,Source_data!A:A,Source_data!D:D)</f>
        <v>NEFT</v>
      </c>
      <c r="P2509" s="1">
        <f t="shared" si="395"/>
        <v>0</v>
      </c>
      <c r="Q2509" s="1">
        <f t="shared" si="396"/>
        <v>0</v>
      </c>
      <c r="R2509" s="1">
        <f t="shared" si="397"/>
        <v>0</v>
      </c>
      <c r="S2509" s="1">
        <f t="shared" si="398"/>
        <v>0</v>
      </c>
      <c r="T2509" s="1">
        <f t="shared" si="399"/>
        <v>1</v>
      </c>
      <c r="U2509" s="1" t="str">
        <f>_xlfn.XLOOKUP(Table3[[#This Row],[Transaction ID]],Source_data!A:A,Source_data!E:E)</f>
        <v>Hyderabad</v>
      </c>
      <c r="V2509" s="1">
        <f>_xlfn.IFNA(_xlfn.XLOOKUP(A2509,bank_processed_transactions[transaction_id],bank_processed_transactions[processing_minutes]),"")</f>
        <v>29.8</v>
      </c>
      <c r="W2509" s="31">
        <f>_xlfn.XLOOKUP(A2509,Source_data!A:A,Source_data!B:B)</f>
        <v>46064</v>
      </c>
    </row>
    <row r="2510" spans="1:23" x14ac:dyDescent="0.3">
      <c r="A2510" s="3" t="s">
        <v>1547</v>
      </c>
      <c r="B2510" s="1">
        <f>_xlfn.XLOOKUP(A2510,bank_source_transactions__1[transaction_id],bank_source_transactions__1[amount_inr])</f>
        <v>1871.61</v>
      </c>
      <c r="C2510" s="1">
        <f>_xlfn.XLOOKUP(A2510,Processed_data!A:A,Processed_data!F:F)</f>
        <v>1871.61</v>
      </c>
      <c r="D2510" s="1" t="str">
        <f>_xlfn.XLOOKUP(A2510,bank_source_transactions__1[transaction_id],bank_source_transactions__1[transaction_status])</f>
        <v>SUCCESS</v>
      </c>
      <c r="E2510" s="1" t="str">
        <f>_xlfn.XLOOKUP(A2510,Processed_data!A:A,Processed_data!G:G)</f>
        <v>SUCCESS</v>
      </c>
      <c r="F2510" s="1">
        <f>COUNTIF(bank_processed_transactions[transaction_id],A2510)</f>
        <v>1</v>
      </c>
      <c r="G2510" s="1" t="str">
        <f t="shared" si="390"/>
        <v>found</v>
      </c>
      <c r="H2510" s="1" t="str">
        <f t="shared" si="391"/>
        <v>Not Duplicate</v>
      </c>
      <c r="I2510" s="1" t="str">
        <f t="shared" si="392"/>
        <v>match</v>
      </c>
      <c r="J2510" s="1" t="str">
        <f t="shared" si="393"/>
        <v>match</v>
      </c>
      <c r="K2510" s="1">
        <f t="shared" si="394"/>
        <v>0</v>
      </c>
      <c r="L2510" s="2">
        <f>IF(F2510=0,"not processed",_xlfn.MINIFS(Processed_data!H:H,Processed_data!A:A,A2510))</f>
        <v>46057</v>
      </c>
      <c r="M2510" s="1">
        <f>IF(F2510=0,"not processed",ABS(bank_source_transactions__1[[#This Row],[transaction_date]]-Reconciliation!L2510))</f>
        <v>0</v>
      </c>
      <c r="N2510" s="1" t="str" cm="1">
        <f t="array" ref="N2510">_xlfn.IFS(M2510="not Processed", "Not Processed",M2510&gt;2,"SLA Breached",M2510&lt;=2,"Within SLA")</f>
        <v>Within SLA</v>
      </c>
      <c r="O2510" s="1" t="str">
        <f>_xlfn.XLOOKUP(A2510,Source_data!A:A,Source_data!D:D)</f>
        <v>CARD</v>
      </c>
      <c r="P2510" s="1">
        <f t="shared" si="395"/>
        <v>0</v>
      </c>
      <c r="Q2510" s="1">
        <f t="shared" si="396"/>
        <v>0</v>
      </c>
      <c r="R2510" s="1">
        <f t="shared" si="397"/>
        <v>0</v>
      </c>
      <c r="S2510" s="1">
        <f t="shared" si="398"/>
        <v>0</v>
      </c>
      <c r="T2510" s="1">
        <f t="shared" si="399"/>
        <v>0</v>
      </c>
      <c r="U2510" s="1" t="str">
        <f>_xlfn.XLOOKUP(Table3[[#This Row],[Transaction ID]],Source_data!A:A,Source_data!E:E)</f>
        <v>Hyderabad</v>
      </c>
      <c r="V2510" s="1">
        <f>_xlfn.IFNA(_xlfn.XLOOKUP(A2510,bank_processed_transactions[transaction_id],bank_processed_transactions[processing_minutes]),"")</f>
        <v>43.3</v>
      </c>
      <c r="W2510" s="31">
        <f>_xlfn.XLOOKUP(A2510,Source_data!A:A,Source_data!B:B)</f>
        <v>46057</v>
      </c>
    </row>
    <row r="2511" spans="1:23" x14ac:dyDescent="0.3">
      <c r="A2511" s="4" t="s">
        <v>3739</v>
      </c>
      <c r="B2511" s="1">
        <f>_xlfn.XLOOKUP(A2511,bank_source_transactions__1[transaction_id],bank_source_transactions__1[amount_inr])</f>
        <v>14463.45</v>
      </c>
      <c r="C2511" s="1">
        <f>_xlfn.XLOOKUP(A2511,Processed_data!A:A,Processed_data!F:F)</f>
        <v>14463.45</v>
      </c>
      <c r="D2511" s="1" t="str">
        <f>_xlfn.XLOOKUP(A2511,bank_source_transactions__1[transaction_id],bank_source_transactions__1[transaction_status])</f>
        <v>SUCCESS</v>
      </c>
      <c r="E2511" s="1" t="str">
        <f>_xlfn.XLOOKUP(A2511,Processed_data!A:A,Processed_data!G:G)</f>
        <v>SUCCESS</v>
      </c>
      <c r="F2511" s="1">
        <f>COUNTIF(bank_processed_transactions[transaction_id],A2511)</f>
        <v>1</v>
      </c>
      <c r="G2511" s="1" t="str">
        <f t="shared" si="390"/>
        <v>found</v>
      </c>
      <c r="H2511" s="1" t="str">
        <f t="shared" si="391"/>
        <v>Not Duplicate</v>
      </c>
      <c r="I2511" s="1" t="str">
        <f t="shared" si="392"/>
        <v>match</v>
      </c>
      <c r="J2511" s="1" t="str">
        <f t="shared" si="393"/>
        <v>match</v>
      </c>
      <c r="K2511" s="1">
        <f t="shared" si="394"/>
        <v>0</v>
      </c>
      <c r="L2511" s="2">
        <f>IF(F2511=0,"not processed",_xlfn.MINIFS(Processed_data!H:H,Processed_data!A:A,A2511))</f>
        <v>46105</v>
      </c>
      <c r="M2511" s="1">
        <f>IF(F2511=0,"not processed",ABS(bank_source_transactions__1[[#This Row],[transaction_date]]-Reconciliation!L2511))</f>
        <v>2</v>
      </c>
      <c r="N2511" s="1" t="str" cm="1">
        <f t="array" ref="N2511">_xlfn.IFS(M2511="not Processed", "Not Processed",M2511&gt;2,"SLA Breached",M2511&lt;=2,"Within SLA")</f>
        <v>Within SLA</v>
      </c>
      <c r="O2511" s="1" t="str">
        <f>_xlfn.XLOOKUP(A2511,Source_data!A:A,Source_data!D:D)</f>
        <v>IMPS</v>
      </c>
      <c r="P2511" s="1">
        <f t="shared" si="395"/>
        <v>0</v>
      </c>
      <c r="Q2511" s="1">
        <f t="shared" si="396"/>
        <v>0</v>
      </c>
      <c r="R2511" s="1">
        <f t="shared" si="397"/>
        <v>0</v>
      </c>
      <c r="S2511" s="1">
        <f t="shared" si="398"/>
        <v>0</v>
      </c>
      <c r="T2511" s="1">
        <f t="shared" si="399"/>
        <v>0</v>
      </c>
      <c r="U2511" s="1" t="str">
        <f>_xlfn.XLOOKUP(Table3[[#This Row],[Transaction ID]],Source_data!A:A,Source_data!E:E)</f>
        <v>Bengaluru</v>
      </c>
      <c r="V2511" s="1">
        <f>_xlfn.IFNA(_xlfn.XLOOKUP(A2511,bank_processed_transactions[transaction_id],bank_processed_transactions[processing_minutes]),"")</f>
        <v>54.1</v>
      </c>
      <c r="W2511" s="31">
        <f>_xlfn.XLOOKUP(A2511,Source_data!A:A,Source_data!B:B)</f>
        <v>46103</v>
      </c>
    </row>
    <row r="2512" spans="1:23" x14ac:dyDescent="0.3">
      <c r="A2512" s="3" t="s">
        <v>2938</v>
      </c>
      <c r="B2512" s="1">
        <f>_xlfn.XLOOKUP(A2512,bank_source_transactions__1[transaction_id],bank_source_transactions__1[amount_inr])</f>
        <v>4400.72</v>
      </c>
      <c r="C2512" s="1">
        <f>_xlfn.XLOOKUP(A2512,Processed_data!A:A,Processed_data!F:F)</f>
        <v>4400.72</v>
      </c>
      <c r="D2512" s="1" t="str">
        <f>_xlfn.XLOOKUP(A2512,bank_source_transactions__1[transaction_id],bank_source_transactions__1[transaction_status])</f>
        <v>SUCCESS</v>
      </c>
      <c r="E2512" s="1" t="str">
        <f>_xlfn.XLOOKUP(A2512,Processed_data!A:A,Processed_data!G:G)</f>
        <v>SUCCESS</v>
      </c>
      <c r="F2512" s="1">
        <f>COUNTIF(bank_processed_transactions[transaction_id],A2512)</f>
        <v>1</v>
      </c>
      <c r="G2512" s="1" t="str">
        <f t="shared" si="390"/>
        <v>found</v>
      </c>
      <c r="H2512" s="1" t="str">
        <f t="shared" si="391"/>
        <v>Not Duplicate</v>
      </c>
      <c r="I2512" s="1" t="str">
        <f t="shared" si="392"/>
        <v>match</v>
      </c>
      <c r="J2512" s="1" t="str">
        <f t="shared" si="393"/>
        <v>match</v>
      </c>
      <c r="K2512" s="1">
        <f t="shared" si="394"/>
        <v>0</v>
      </c>
      <c r="L2512" s="2">
        <f>IF(F2512=0,"not processed",_xlfn.MINIFS(Processed_data!H:H,Processed_data!A:A,A2512))</f>
        <v>46085</v>
      </c>
      <c r="M2512" s="1">
        <f>IF(F2512=0,"not processed",ABS(bank_source_transactions__1[[#This Row],[transaction_date]]-Reconciliation!L2512))</f>
        <v>0</v>
      </c>
      <c r="N2512" s="1" t="str" cm="1">
        <f t="array" ref="N2512">_xlfn.IFS(M2512="not Processed", "Not Processed",M2512&gt;2,"SLA Breached",M2512&lt;=2,"Within SLA")</f>
        <v>Within SLA</v>
      </c>
      <c r="O2512" s="1" t="str">
        <f>_xlfn.XLOOKUP(A2512,Source_data!A:A,Source_data!D:D)</f>
        <v>NEFT</v>
      </c>
      <c r="P2512" s="1">
        <f t="shared" si="395"/>
        <v>0</v>
      </c>
      <c r="Q2512" s="1">
        <f t="shared" si="396"/>
        <v>0</v>
      </c>
      <c r="R2512" s="1">
        <f t="shared" si="397"/>
        <v>0</v>
      </c>
      <c r="S2512" s="1">
        <f t="shared" si="398"/>
        <v>0</v>
      </c>
      <c r="T2512" s="1">
        <f t="shared" si="399"/>
        <v>0</v>
      </c>
      <c r="U2512" s="1" t="str">
        <f>_xlfn.XLOOKUP(Table3[[#This Row],[Transaction ID]],Source_data!A:A,Source_data!E:E)</f>
        <v>Pune</v>
      </c>
      <c r="V2512" s="1">
        <f>_xlfn.IFNA(_xlfn.XLOOKUP(A2512,bank_processed_transactions[transaction_id],bank_processed_transactions[processing_minutes]),"")</f>
        <v>25.2</v>
      </c>
      <c r="W2512" s="31">
        <f>_xlfn.XLOOKUP(A2512,Source_data!A:A,Source_data!B:B)</f>
        <v>46085</v>
      </c>
    </row>
    <row r="2513" spans="1:23" x14ac:dyDescent="0.3">
      <c r="A2513" s="4" t="s">
        <v>2555</v>
      </c>
      <c r="B2513" s="1">
        <f>_xlfn.XLOOKUP(A2513,bank_source_transactions__1[transaction_id],bank_source_transactions__1[amount_inr])</f>
        <v>1894.21</v>
      </c>
      <c r="C2513" s="1">
        <f>_xlfn.XLOOKUP(A2513,Processed_data!A:A,Processed_data!F:F)</f>
        <v>1894.21</v>
      </c>
      <c r="D2513" s="1" t="str">
        <f>_xlfn.XLOOKUP(A2513,bank_source_transactions__1[transaction_id],bank_source_transactions__1[transaction_status])</f>
        <v>SUCCESS</v>
      </c>
      <c r="E2513" s="1" t="str">
        <f>_xlfn.XLOOKUP(A2513,Processed_data!A:A,Processed_data!G:G)</f>
        <v>SUCCESS</v>
      </c>
      <c r="F2513" s="1">
        <f>COUNTIF(bank_processed_transactions[transaction_id],A2513)</f>
        <v>2</v>
      </c>
      <c r="G2513" s="1" t="str">
        <f t="shared" si="390"/>
        <v>found</v>
      </c>
      <c r="H2513" s="1" t="str">
        <f t="shared" si="391"/>
        <v>Duplicate</v>
      </c>
      <c r="I2513" s="1" t="str">
        <f t="shared" si="392"/>
        <v>match</v>
      </c>
      <c r="J2513" s="1" t="str">
        <f t="shared" si="393"/>
        <v>match</v>
      </c>
      <c r="K2513" s="1">
        <f t="shared" si="394"/>
        <v>0</v>
      </c>
      <c r="L2513" s="2">
        <f>IF(F2513=0,"not processed",_xlfn.MINIFS(Processed_data!H:H,Processed_data!A:A,A2513))</f>
        <v>46097</v>
      </c>
      <c r="M2513" s="1">
        <f>IF(F2513=0,"not processed",ABS(bank_source_transactions__1[[#This Row],[transaction_date]]-Reconciliation!L2513))</f>
        <v>2</v>
      </c>
      <c r="N2513" s="1" t="str" cm="1">
        <f t="array" ref="N2513">_xlfn.IFS(M2513="not Processed", "Not Processed",M2513&gt;2,"SLA Breached",M2513&lt;=2,"Within SLA")</f>
        <v>Within SLA</v>
      </c>
      <c r="O2513" s="1" t="str">
        <f>_xlfn.XLOOKUP(A2513,Source_data!A:A,Source_data!D:D)</f>
        <v>NEFT</v>
      </c>
      <c r="P2513" s="1">
        <f t="shared" si="395"/>
        <v>0</v>
      </c>
      <c r="Q2513" s="1">
        <f t="shared" si="396"/>
        <v>1</v>
      </c>
      <c r="R2513" s="1">
        <f t="shared" si="397"/>
        <v>0</v>
      </c>
      <c r="S2513" s="1">
        <f t="shared" si="398"/>
        <v>0</v>
      </c>
      <c r="T2513" s="1">
        <f t="shared" si="399"/>
        <v>0</v>
      </c>
      <c r="U2513" s="1" t="str">
        <f>_xlfn.XLOOKUP(Table3[[#This Row],[Transaction ID]],Source_data!A:A,Source_data!E:E)</f>
        <v>Hyderabad</v>
      </c>
      <c r="V2513" s="1">
        <f>_xlfn.IFNA(_xlfn.XLOOKUP(A2513,bank_processed_transactions[transaction_id],bank_processed_transactions[processing_minutes]),"")</f>
        <v>48.3</v>
      </c>
      <c r="W2513" s="31">
        <f>_xlfn.XLOOKUP(A2513,Source_data!A:A,Source_data!B:B)</f>
        <v>46095</v>
      </c>
    </row>
    <row r="2514" spans="1:23" x14ac:dyDescent="0.3">
      <c r="A2514" s="3" t="s">
        <v>496</v>
      </c>
      <c r="B2514" s="1">
        <f>_xlfn.XLOOKUP(A2514,bank_source_transactions__1[transaction_id],bank_source_transactions__1[amount_inr])</f>
        <v>1263.31</v>
      </c>
      <c r="C2514" s="1">
        <f>_xlfn.XLOOKUP(A2514,Processed_data!A:A,Processed_data!F:F)</f>
        <v>1263.31</v>
      </c>
      <c r="D2514" s="1" t="str">
        <f>_xlfn.XLOOKUP(A2514,bank_source_transactions__1[transaction_id],bank_source_transactions__1[transaction_status])</f>
        <v>SUCCESS</v>
      </c>
      <c r="E2514" s="1" t="str">
        <f>_xlfn.XLOOKUP(A2514,Processed_data!A:A,Processed_data!G:G)</f>
        <v>SUCCESS</v>
      </c>
      <c r="F2514" s="1">
        <f>COUNTIF(bank_processed_transactions[transaction_id],A2514)</f>
        <v>1</v>
      </c>
      <c r="G2514" s="1" t="str">
        <f t="shared" si="390"/>
        <v>found</v>
      </c>
      <c r="H2514" s="1" t="str">
        <f t="shared" si="391"/>
        <v>Not Duplicate</v>
      </c>
      <c r="I2514" s="1" t="str">
        <f t="shared" si="392"/>
        <v>match</v>
      </c>
      <c r="J2514" s="1" t="str">
        <f t="shared" si="393"/>
        <v>match</v>
      </c>
      <c r="K2514" s="1">
        <f t="shared" si="394"/>
        <v>0</v>
      </c>
      <c r="L2514" s="2">
        <f>IF(F2514=0,"not processed",_xlfn.MINIFS(Processed_data!H:H,Processed_data!A:A,A2514))</f>
        <v>46069</v>
      </c>
      <c r="M2514" s="1">
        <f>IF(F2514=0,"not processed",ABS(bank_source_transactions__1[[#This Row],[transaction_date]]-Reconciliation!L2514))</f>
        <v>2</v>
      </c>
      <c r="N2514" s="1" t="str" cm="1">
        <f t="array" ref="N2514">_xlfn.IFS(M2514="not Processed", "Not Processed",M2514&gt;2,"SLA Breached",M2514&lt;=2,"Within SLA")</f>
        <v>Within SLA</v>
      </c>
      <c r="O2514" s="1" t="str">
        <f>_xlfn.XLOOKUP(A2514,Source_data!A:A,Source_data!D:D)</f>
        <v>UPI</v>
      </c>
      <c r="P2514" s="1">
        <f t="shared" si="395"/>
        <v>0</v>
      </c>
      <c r="Q2514" s="1">
        <f t="shared" si="396"/>
        <v>0</v>
      </c>
      <c r="R2514" s="1">
        <f t="shared" si="397"/>
        <v>0</v>
      </c>
      <c r="S2514" s="1">
        <f t="shared" si="398"/>
        <v>0</v>
      </c>
      <c r="T2514" s="1">
        <f t="shared" si="399"/>
        <v>0</v>
      </c>
      <c r="U2514" s="1" t="str">
        <f>_xlfn.XLOOKUP(Table3[[#This Row],[Transaction ID]],Source_data!A:A,Source_data!E:E)</f>
        <v>Mumbai</v>
      </c>
      <c r="V2514" s="1">
        <f>_xlfn.IFNA(_xlfn.XLOOKUP(A2514,bank_processed_transactions[transaction_id],bank_processed_transactions[processing_minutes]),"")</f>
        <v>22.6</v>
      </c>
      <c r="W2514" s="31">
        <f>_xlfn.XLOOKUP(A2514,Source_data!A:A,Source_data!B:B)</f>
        <v>46067</v>
      </c>
    </row>
    <row r="2515" spans="1:23" x14ac:dyDescent="0.3">
      <c r="A2515" s="4" t="s">
        <v>2928</v>
      </c>
      <c r="B2515" s="1">
        <f>_xlfn.XLOOKUP(A2515,bank_source_transactions__1[transaction_id],bank_source_transactions__1[amount_inr])</f>
        <v>16054.29</v>
      </c>
      <c r="C2515" s="1">
        <f>_xlfn.XLOOKUP(A2515,Processed_data!A:A,Processed_data!F:F)</f>
        <v>16054.29</v>
      </c>
      <c r="D2515" s="1" t="str">
        <f>_xlfn.XLOOKUP(A2515,bank_source_transactions__1[transaction_id],bank_source_transactions__1[transaction_status])</f>
        <v>SUCCESS</v>
      </c>
      <c r="E2515" s="1" t="str">
        <f>_xlfn.XLOOKUP(A2515,Processed_data!A:A,Processed_data!G:G)</f>
        <v>SUCCESS</v>
      </c>
      <c r="F2515" s="1">
        <f>COUNTIF(bank_processed_transactions[transaction_id],A2515)</f>
        <v>1</v>
      </c>
      <c r="G2515" s="1" t="str">
        <f t="shared" si="390"/>
        <v>found</v>
      </c>
      <c r="H2515" s="1" t="str">
        <f t="shared" si="391"/>
        <v>Not Duplicate</v>
      </c>
      <c r="I2515" s="1" t="str">
        <f t="shared" si="392"/>
        <v>match</v>
      </c>
      <c r="J2515" s="1" t="str">
        <f t="shared" si="393"/>
        <v>match</v>
      </c>
      <c r="K2515" s="1">
        <f t="shared" si="394"/>
        <v>0</v>
      </c>
      <c r="L2515" s="2">
        <f>IF(F2515=0,"not processed",_xlfn.MINIFS(Processed_data!H:H,Processed_data!A:A,A2515))</f>
        <v>46077</v>
      </c>
      <c r="M2515" s="1">
        <f>IF(F2515=0,"not processed",ABS(bank_source_transactions__1[[#This Row],[transaction_date]]-Reconciliation!L2515))</f>
        <v>0</v>
      </c>
      <c r="N2515" s="1" t="str" cm="1">
        <f t="array" ref="N2515">_xlfn.IFS(M2515="not Processed", "Not Processed",M2515&gt;2,"SLA Breached",M2515&lt;=2,"Within SLA")</f>
        <v>Within SLA</v>
      </c>
      <c r="O2515" s="1" t="str">
        <f>_xlfn.XLOOKUP(A2515,Source_data!A:A,Source_data!D:D)</f>
        <v>NEFT</v>
      </c>
      <c r="P2515" s="1">
        <f t="shared" si="395"/>
        <v>0</v>
      </c>
      <c r="Q2515" s="1">
        <f t="shared" si="396"/>
        <v>0</v>
      </c>
      <c r="R2515" s="1">
        <f t="shared" si="397"/>
        <v>0</v>
      </c>
      <c r="S2515" s="1">
        <f t="shared" si="398"/>
        <v>0</v>
      </c>
      <c r="T2515" s="1">
        <f t="shared" si="399"/>
        <v>0</v>
      </c>
      <c r="U2515" s="1" t="str">
        <f>_xlfn.XLOOKUP(Table3[[#This Row],[Transaction ID]],Source_data!A:A,Source_data!E:E)</f>
        <v>Mumbai</v>
      </c>
      <c r="V2515" s="1">
        <f>_xlfn.IFNA(_xlfn.XLOOKUP(A2515,bank_processed_transactions[transaction_id],bank_processed_transactions[processing_minutes]),"")</f>
        <v>35.9</v>
      </c>
      <c r="W2515" s="31">
        <f>_xlfn.XLOOKUP(A2515,Source_data!A:A,Source_data!B:B)</f>
        <v>46077</v>
      </c>
    </row>
    <row r="2516" spans="1:23" x14ac:dyDescent="0.3">
      <c r="A2516" s="3" t="s">
        <v>466</v>
      </c>
      <c r="B2516" s="1">
        <f>_xlfn.XLOOKUP(A2516,bank_source_transactions__1[transaction_id],bank_source_transactions__1[amount_inr])</f>
        <v>4457.1000000000004</v>
      </c>
      <c r="C2516" s="1">
        <f>_xlfn.XLOOKUP(A2516,Processed_data!A:A,Processed_data!F:F)</f>
        <v>4457.1000000000004</v>
      </c>
      <c r="D2516" s="1" t="str">
        <f>_xlfn.XLOOKUP(A2516,bank_source_transactions__1[transaction_id],bank_source_transactions__1[transaction_status])</f>
        <v>SUCCESS</v>
      </c>
      <c r="E2516" s="1" t="str">
        <f>_xlfn.XLOOKUP(A2516,Processed_data!A:A,Processed_data!G:G)</f>
        <v>SUCCESS</v>
      </c>
      <c r="F2516" s="1">
        <f>COUNTIF(bank_processed_transactions[transaction_id],A2516)</f>
        <v>1</v>
      </c>
      <c r="G2516" s="1" t="str">
        <f t="shared" si="390"/>
        <v>found</v>
      </c>
      <c r="H2516" s="1" t="str">
        <f t="shared" si="391"/>
        <v>Not Duplicate</v>
      </c>
      <c r="I2516" s="1" t="str">
        <f t="shared" si="392"/>
        <v>match</v>
      </c>
      <c r="J2516" s="1" t="str">
        <f t="shared" si="393"/>
        <v>match</v>
      </c>
      <c r="K2516" s="1">
        <f t="shared" si="394"/>
        <v>0</v>
      </c>
      <c r="L2516" s="2">
        <f>IF(F2516=0,"not processed",_xlfn.MINIFS(Processed_data!H:H,Processed_data!A:A,A2516))</f>
        <v>46074</v>
      </c>
      <c r="M2516" s="1">
        <f>IF(F2516=0,"not processed",ABS(bank_source_transactions__1[[#This Row],[transaction_date]]-Reconciliation!L2516))</f>
        <v>1</v>
      </c>
      <c r="N2516" s="1" t="str" cm="1">
        <f t="array" ref="N2516">_xlfn.IFS(M2516="not Processed", "Not Processed",M2516&gt;2,"SLA Breached",M2516&lt;=2,"Within SLA")</f>
        <v>Within SLA</v>
      </c>
      <c r="O2516" s="1" t="str">
        <f>_xlfn.XLOOKUP(A2516,Source_data!A:A,Source_data!D:D)</f>
        <v>NEFT</v>
      </c>
      <c r="P2516" s="1">
        <f t="shared" si="395"/>
        <v>0</v>
      </c>
      <c r="Q2516" s="1">
        <f t="shared" si="396"/>
        <v>0</v>
      </c>
      <c r="R2516" s="1">
        <f t="shared" si="397"/>
        <v>0</v>
      </c>
      <c r="S2516" s="1">
        <f t="shared" si="398"/>
        <v>0</v>
      </c>
      <c r="T2516" s="1">
        <f t="shared" si="399"/>
        <v>0</v>
      </c>
      <c r="U2516" s="1" t="str">
        <f>_xlfn.XLOOKUP(Table3[[#This Row],[Transaction ID]],Source_data!A:A,Source_data!E:E)</f>
        <v>Mumbai</v>
      </c>
      <c r="V2516" s="1">
        <f>_xlfn.IFNA(_xlfn.XLOOKUP(A2516,bank_processed_transactions[transaction_id],bank_processed_transactions[processing_minutes]),"")</f>
        <v>23.4</v>
      </c>
      <c r="W2516" s="31">
        <f>_xlfn.XLOOKUP(A2516,Source_data!A:A,Source_data!B:B)</f>
        <v>46073</v>
      </c>
    </row>
    <row r="2517" spans="1:23" x14ac:dyDescent="0.3">
      <c r="A2517" s="4" t="s">
        <v>530</v>
      </c>
      <c r="B2517" s="1">
        <f>_xlfn.XLOOKUP(A2517,bank_source_transactions__1[transaction_id],bank_source_transactions__1[amount_inr])</f>
        <v>3401.26</v>
      </c>
      <c r="C2517" s="1">
        <f>_xlfn.XLOOKUP(A2517,Processed_data!A:A,Processed_data!F:F)</f>
        <v>3401.26</v>
      </c>
      <c r="D2517" s="1" t="str">
        <f>_xlfn.XLOOKUP(A2517,bank_source_transactions__1[transaction_id],bank_source_transactions__1[transaction_status])</f>
        <v>SUCCESS</v>
      </c>
      <c r="E2517" s="1" t="str">
        <f>_xlfn.XLOOKUP(A2517,Processed_data!A:A,Processed_data!G:G)</f>
        <v>SUCCESS</v>
      </c>
      <c r="F2517" s="1">
        <f>COUNTIF(bank_processed_transactions[transaction_id],A2517)</f>
        <v>1</v>
      </c>
      <c r="G2517" s="1" t="str">
        <f t="shared" si="390"/>
        <v>found</v>
      </c>
      <c r="H2517" s="1" t="str">
        <f t="shared" si="391"/>
        <v>Not Duplicate</v>
      </c>
      <c r="I2517" s="1" t="str">
        <f t="shared" si="392"/>
        <v>match</v>
      </c>
      <c r="J2517" s="1" t="str">
        <f t="shared" si="393"/>
        <v>match</v>
      </c>
      <c r="K2517" s="1">
        <f t="shared" si="394"/>
        <v>0</v>
      </c>
      <c r="L2517" s="2">
        <f>IF(F2517=0,"not processed",_xlfn.MINIFS(Processed_data!H:H,Processed_data!A:A,A2517))</f>
        <v>46060</v>
      </c>
      <c r="M2517" s="1">
        <f>IF(F2517=0,"not processed",ABS(bank_source_transactions__1[[#This Row],[transaction_date]]-Reconciliation!L2517))</f>
        <v>2</v>
      </c>
      <c r="N2517" s="1" t="str" cm="1">
        <f t="array" ref="N2517">_xlfn.IFS(M2517="not Processed", "Not Processed",M2517&gt;2,"SLA Breached",M2517&lt;=2,"Within SLA")</f>
        <v>Within SLA</v>
      </c>
      <c r="O2517" s="1" t="str">
        <f>_xlfn.XLOOKUP(A2517,Source_data!A:A,Source_data!D:D)</f>
        <v>UPI</v>
      </c>
      <c r="P2517" s="1">
        <f t="shared" si="395"/>
        <v>0</v>
      </c>
      <c r="Q2517" s="1">
        <f t="shared" si="396"/>
        <v>0</v>
      </c>
      <c r="R2517" s="1">
        <f t="shared" si="397"/>
        <v>0</v>
      </c>
      <c r="S2517" s="1">
        <f t="shared" si="398"/>
        <v>0</v>
      </c>
      <c r="T2517" s="1">
        <f t="shared" si="399"/>
        <v>0</v>
      </c>
      <c r="U2517" s="1" t="str">
        <f>_xlfn.XLOOKUP(Table3[[#This Row],[Transaction ID]],Source_data!A:A,Source_data!E:E)</f>
        <v>Hyderabad</v>
      </c>
      <c r="V2517" s="1">
        <f>_xlfn.IFNA(_xlfn.XLOOKUP(A2517,bank_processed_transactions[transaction_id],bank_processed_transactions[processing_minutes]),"")</f>
        <v>41.5</v>
      </c>
      <c r="W2517" s="31">
        <f>_xlfn.XLOOKUP(A2517,Source_data!A:A,Source_data!B:B)</f>
        <v>46058</v>
      </c>
    </row>
    <row r="2518" spans="1:23" x14ac:dyDescent="0.3">
      <c r="A2518" s="3" t="s">
        <v>2136</v>
      </c>
      <c r="B2518" s="1">
        <f>_xlfn.XLOOKUP(A2518,bank_source_transactions__1[transaction_id],bank_source_transactions__1[amount_inr])</f>
        <v>755.35</v>
      </c>
      <c r="C2518" s="1">
        <f>_xlfn.XLOOKUP(A2518,Processed_data!A:A,Processed_data!F:F)</f>
        <v>755.35</v>
      </c>
      <c r="D2518" s="1" t="str">
        <f>_xlfn.XLOOKUP(A2518,bank_source_transactions__1[transaction_id],bank_source_transactions__1[transaction_status])</f>
        <v>SUCCESS</v>
      </c>
      <c r="E2518" s="1" t="str">
        <f>_xlfn.XLOOKUP(A2518,Processed_data!A:A,Processed_data!G:G)</f>
        <v>SUCCESS</v>
      </c>
      <c r="F2518" s="1">
        <f>COUNTIF(bank_processed_transactions[transaction_id],A2518)</f>
        <v>1</v>
      </c>
      <c r="G2518" s="1" t="str">
        <f t="shared" si="390"/>
        <v>found</v>
      </c>
      <c r="H2518" s="1" t="str">
        <f t="shared" si="391"/>
        <v>Not Duplicate</v>
      </c>
      <c r="I2518" s="1" t="str">
        <f t="shared" si="392"/>
        <v>match</v>
      </c>
      <c r="J2518" s="1" t="str">
        <f t="shared" si="393"/>
        <v>match</v>
      </c>
      <c r="K2518" s="1">
        <f t="shared" si="394"/>
        <v>0</v>
      </c>
      <c r="L2518" s="2">
        <f>IF(F2518=0,"not processed",_xlfn.MINIFS(Processed_data!H:H,Processed_data!A:A,A2518))</f>
        <v>46066</v>
      </c>
      <c r="M2518" s="1">
        <f>IF(F2518=0,"not processed",ABS(bank_source_transactions__1[[#This Row],[transaction_date]]-Reconciliation!L2518))</f>
        <v>2</v>
      </c>
      <c r="N2518" s="1" t="str" cm="1">
        <f t="array" ref="N2518">_xlfn.IFS(M2518="not Processed", "Not Processed",M2518&gt;2,"SLA Breached",M2518&lt;=2,"Within SLA")</f>
        <v>Within SLA</v>
      </c>
      <c r="O2518" s="1" t="str">
        <f>_xlfn.XLOOKUP(A2518,Source_data!A:A,Source_data!D:D)</f>
        <v>UPI</v>
      </c>
      <c r="P2518" s="1">
        <f t="shared" si="395"/>
        <v>0</v>
      </c>
      <c r="Q2518" s="1">
        <f t="shared" si="396"/>
        <v>0</v>
      </c>
      <c r="R2518" s="1">
        <f t="shared" si="397"/>
        <v>0</v>
      </c>
      <c r="S2518" s="1">
        <f t="shared" si="398"/>
        <v>0</v>
      </c>
      <c r="T2518" s="1">
        <f t="shared" si="399"/>
        <v>0</v>
      </c>
      <c r="U2518" s="1" t="str">
        <f>_xlfn.XLOOKUP(Table3[[#This Row],[Transaction ID]],Source_data!A:A,Source_data!E:E)</f>
        <v>Hyderabad</v>
      </c>
      <c r="V2518" s="1">
        <f>_xlfn.IFNA(_xlfn.XLOOKUP(A2518,bank_processed_transactions[transaction_id],bank_processed_transactions[processing_minutes]),"")</f>
        <v>31.2</v>
      </c>
      <c r="W2518" s="31">
        <f>_xlfn.XLOOKUP(A2518,Source_data!A:A,Source_data!B:B)</f>
        <v>46064</v>
      </c>
    </row>
    <row r="2519" spans="1:23" x14ac:dyDescent="0.3">
      <c r="A2519" s="4" t="s">
        <v>2614</v>
      </c>
      <c r="B2519" s="1">
        <f>_xlfn.XLOOKUP(A2519,bank_source_transactions__1[transaction_id],bank_source_transactions__1[amount_inr])</f>
        <v>226.26</v>
      </c>
      <c r="C2519" s="1">
        <f>_xlfn.XLOOKUP(A2519,Processed_data!A:A,Processed_data!F:F)</f>
        <v>226.26</v>
      </c>
      <c r="D2519" s="1" t="str">
        <f>_xlfn.XLOOKUP(A2519,bank_source_transactions__1[transaction_id],bank_source_transactions__1[transaction_status])</f>
        <v>SUCCESS</v>
      </c>
      <c r="E2519" s="1" t="str">
        <f>_xlfn.XLOOKUP(A2519,Processed_data!A:A,Processed_data!G:G)</f>
        <v>SUCCESS</v>
      </c>
      <c r="F2519" s="1">
        <f>COUNTIF(bank_processed_transactions[transaction_id],A2519)</f>
        <v>1</v>
      </c>
      <c r="G2519" s="1" t="str">
        <f t="shared" si="390"/>
        <v>found</v>
      </c>
      <c r="H2519" s="1" t="str">
        <f t="shared" si="391"/>
        <v>Not Duplicate</v>
      </c>
      <c r="I2519" s="1" t="str">
        <f t="shared" si="392"/>
        <v>match</v>
      </c>
      <c r="J2519" s="1" t="str">
        <f t="shared" si="393"/>
        <v>match</v>
      </c>
      <c r="K2519" s="1">
        <f t="shared" si="394"/>
        <v>0</v>
      </c>
      <c r="L2519" s="2">
        <f>IF(F2519=0,"not processed",_xlfn.MINIFS(Processed_data!H:H,Processed_data!A:A,A2519))</f>
        <v>46038</v>
      </c>
      <c r="M2519" s="1">
        <f>IF(F2519=0,"not processed",ABS(bank_source_transactions__1[[#This Row],[transaction_date]]-Reconciliation!L2519))</f>
        <v>1</v>
      </c>
      <c r="N2519" s="1" t="str" cm="1">
        <f t="array" ref="N2519">_xlfn.IFS(M2519="not Processed", "Not Processed",M2519&gt;2,"SLA Breached",M2519&lt;=2,"Within SLA")</f>
        <v>Within SLA</v>
      </c>
      <c r="O2519" s="1" t="str">
        <f>_xlfn.XLOOKUP(A2519,Source_data!A:A,Source_data!D:D)</f>
        <v>CARD</v>
      </c>
      <c r="P2519" s="1">
        <f t="shared" si="395"/>
        <v>0</v>
      </c>
      <c r="Q2519" s="1">
        <f t="shared" si="396"/>
        <v>0</v>
      </c>
      <c r="R2519" s="1">
        <f t="shared" si="397"/>
        <v>0</v>
      </c>
      <c r="S2519" s="1">
        <f t="shared" si="398"/>
        <v>0</v>
      </c>
      <c r="T2519" s="1">
        <f t="shared" si="399"/>
        <v>0</v>
      </c>
      <c r="U2519" s="1" t="str">
        <f>_xlfn.XLOOKUP(Table3[[#This Row],[Transaction ID]],Source_data!A:A,Source_data!E:E)</f>
        <v>Bengaluru</v>
      </c>
      <c r="V2519" s="1">
        <f>_xlfn.IFNA(_xlfn.XLOOKUP(A2519,bank_processed_transactions[transaction_id],bank_processed_transactions[processing_minutes]),"")</f>
        <v>18</v>
      </c>
      <c r="W2519" s="31">
        <f>_xlfn.XLOOKUP(A2519,Source_data!A:A,Source_data!B:B)</f>
        <v>46037</v>
      </c>
    </row>
    <row r="2520" spans="1:23" x14ac:dyDescent="0.3">
      <c r="A2520" s="3" t="s">
        <v>2964</v>
      </c>
      <c r="B2520" s="1">
        <f>_xlfn.XLOOKUP(A2520,bank_source_transactions__1[transaction_id],bank_source_transactions__1[amount_inr])</f>
        <v>1140.44</v>
      </c>
      <c r="C2520" s="1">
        <f>_xlfn.XLOOKUP(A2520,Processed_data!A:A,Processed_data!F:F)</f>
        <v>1140.44</v>
      </c>
      <c r="D2520" s="1" t="str">
        <f>_xlfn.XLOOKUP(A2520,bank_source_transactions__1[transaction_id],bank_source_transactions__1[transaction_status])</f>
        <v>SUCCESS</v>
      </c>
      <c r="E2520" s="1" t="str">
        <f>_xlfn.XLOOKUP(A2520,Processed_data!A:A,Processed_data!G:G)</f>
        <v>SUCCESS</v>
      </c>
      <c r="F2520" s="1">
        <f>COUNTIF(bank_processed_transactions[transaction_id],A2520)</f>
        <v>1</v>
      </c>
      <c r="G2520" s="1" t="str">
        <f t="shared" si="390"/>
        <v>found</v>
      </c>
      <c r="H2520" s="1" t="str">
        <f t="shared" si="391"/>
        <v>Not Duplicate</v>
      </c>
      <c r="I2520" s="1" t="str">
        <f t="shared" si="392"/>
        <v>match</v>
      </c>
      <c r="J2520" s="1" t="str">
        <f t="shared" si="393"/>
        <v>match</v>
      </c>
      <c r="K2520" s="1">
        <f t="shared" si="394"/>
        <v>0</v>
      </c>
      <c r="L2520" s="2">
        <f>IF(F2520=0,"not processed",_xlfn.MINIFS(Processed_data!H:H,Processed_data!A:A,A2520))</f>
        <v>46048</v>
      </c>
      <c r="M2520" s="1">
        <f>IF(F2520=0,"not processed",ABS(bank_source_transactions__1[[#This Row],[transaction_date]]-Reconciliation!L2520))</f>
        <v>2</v>
      </c>
      <c r="N2520" s="1" t="str" cm="1">
        <f t="array" ref="N2520">_xlfn.IFS(M2520="not Processed", "Not Processed",M2520&gt;2,"SLA Breached",M2520&lt;=2,"Within SLA")</f>
        <v>Within SLA</v>
      </c>
      <c r="O2520" s="1" t="str">
        <f>_xlfn.XLOOKUP(A2520,Source_data!A:A,Source_data!D:D)</f>
        <v>NEFT</v>
      </c>
      <c r="P2520" s="1">
        <f t="shared" si="395"/>
        <v>0</v>
      </c>
      <c r="Q2520" s="1">
        <f t="shared" si="396"/>
        <v>0</v>
      </c>
      <c r="R2520" s="1">
        <f t="shared" si="397"/>
        <v>0</v>
      </c>
      <c r="S2520" s="1">
        <f t="shared" si="398"/>
        <v>0</v>
      </c>
      <c r="T2520" s="1">
        <f t="shared" si="399"/>
        <v>0</v>
      </c>
      <c r="U2520" s="1" t="str">
        <f>_xlfn.XLOOKUP(Table3[[#This Row],[Transaction ID]],Source_data!A:A,Source_data!E:E)</f>
        <v>Hyderabad</v>
      </c>
      <c r="V2520" s="1">
        <f>_xlfn.IFNA(_xlfn.XLOOKUP(A2520,bank_processed_transactions[transaction_id],bank_processed_transactions[processing_minutes]),"")</f>
        <v>60.2</v>
      </c>
      <c r="W2520" s="31">
        <f>_xlfn.XLOOKUP(A2520,Source_data!A:A,Source_data!B:B)</f>
        <v>46046</v>
      </c>
    </row>
    <row r="2521" spans="1:23" x14ac:dyDescent="0.3">
      <c r="A2521" s="4" t="s">
        <v>1363</v>
      </c>
      <c r="B2521" s="1">
        <f>_xlfn.XLOOKUP(A2521,bank_source_transactions__1[transaction_id],bank_source_transactions__1[amount_inr])</f>
        <v>9006.24</v>
      </c>
      <c r="C2521" s="1">
        <f>_xlfn.XLOOKUP(A2521,Processed_data!A:A,Processed_data!F:F)</f>
        <v>9006.24</v>
      </c>
      <c r="D2521" s="1" t="str">
        <f>_xlfn.XLOOKUP(A2521,bank_source_transactions__1[transaction_id],bank_source_transactions__1[transaction_status])</f>
        <v>SUCCESS</v>
      </c>
      <c r="E2521" s="1" t="str">
        <f>_xlfn.XLOOKUP(A2521,Processed_data!A:A,Processed_data!G:G)</f>
        <v>SUCCESS</v>
      </c>
      <c r="F2521" s="1">
        <f>COUNTIF(bank_processed_transactions[transaction_id],A2521)</f>
        <v>1</v>
      </c>
      <c r="G2521" s="1" t="str">
        <f t="shared" si="390"/>
        <v>found</v>
      </c>
      <c r="H2521" s="1" t="str">
        <f t="shared" si="391"/>
        <v>Not Duplicate</v>
      </c>
      <c r="I2521" s="1" t="str">
        <f t="shared" si="392"/>
        <v>match</v>
      </c>
      <c r="J2521" s="1" t="str">
        <f t="shared" si="393"/>
        <v>match</v>
      </c>
      <c r="K2521" s="1">
        <f t="shared" si="394"/>
        <v>0</v>
      </c>
      <c r="L2521" s="2">
        <f>IF(F2521=0,"not processed",_xlfn.MINIFS(Processed_data!H:H,Processed_data!A:A,A2521))</f>
        <v>46111</v>
      </c>
      <c r="M2521" s="1">
        <f>IF(F2521=0,"not processed",ABS(bank_source_transactions__1[[#This Row],[transaction_date]]-Reconciliation!L2521))</f>
        <v>0</v>
      </c>
      <c r="N2521" s="1" t="str" cm="1">
        <f t="array" ref="N2521">_xlfn.IFS(M2521="not Processed", "Not Processed",M2521&gt;2,"SLA Breached",M2521&lt;=2,"Within SLA")</f>
        <v>Within SLA</v>
      </c>
      <c r="O2521" s="1" t="str">
        <f>_xlfn.XLOOKUP(A2521,Source_data!A:A,Source_data!D:D)</f>
        <v>UPI</v>
      </c>
      <c r="P2521" s="1">
        <f t="shared" si="395"/>
        <v>0</v>
      </c>
      <c r="Q2521" s="1">
        <f t="shared" si="396"/>
        <v>0</v>
      </c>
      <c r="R2521" s="1">
        <f t="shared" si="397"/>
        <v>0</v>
      </c>
      <c r="S2521" s="1">
        <f t="shared" si="398"/>
        <v>0</v>
      </c>
      <c r="T2521" s="1">
        <f t="shared" si="399"/>
        <v>0</v>
      </c>
      <c r="U2521" s="1" t="str">
        <f>_xlfn.XLOOKUP(Table3[[#This Row],[Transaction ID]],Source_data!A:A,Source_data!E:E)</f>
        <v>Mumbai</v>
      </c>
      <c r="V2521" s="1">
        <f>_xlfn.IFNA(_xlfn.XLOOKUP(A2521,bank_processed_transactions[transaction_id],bank_processed_transactions[processing_minutes]),"")</f>
        <v>16.600000000000001</v>
      </c>
      <c r="W2521" s="31">
        <f>_xlfn.XLOOKUP(A2521,Source_data!A:A,Source_data!B:B)</f>
        <v>46111</v>
      </c>
    </row>
    <row r="2522" spans="1:23" x14ac:dyDescent="0.3">
      <c r="A2522" s="3" t="s">
        <v>3965</v>
      </c>
      <c r="B2522" s="1">
        <f>_xlfn.XLOOKUP(A2522,bank_source_transactions__1[transaction_id],bank_source_transactions__1[amount_inr])</f>
        <v>4027.89</v>
      </c>
      <c r="C2522" s="1">
        <f>_xlfn.XLOOKUP(A2522,Processed_data!A:A,Processed_data!F:F)</f>
        <v>4027.89</v>
      </c>
      <c r="D2522" s="1" t="str">
        <f>_xlfn.XLOOKUP(A2522,bank_source_transactions__1[transaction_id],bank_source_transactions__1[transaction_status])</f>
        <v>SUCCESS</v>
      </c>
      <c r="E2522" s="1" t="str">
        <f>_xlfn.XLOOKUP(A2522,Processed_data!A:A,Processed_data!G:G)</f>
        <v>SUCCESS</v>
      </c>
      <c r="F2522" s="1">
        <f>COUNTIF(bank_processed_transactions[transaction_id],A2522)</f>
        <v>1</v>
      </c>
      <c r="G2522" s="1" t="str">
        <f t="shared" si="390"/>
        <v>found</v>
      </c>
      <c r="H2522" s="1" t="str">
        <f t="shared" si="391"/>
        <v>Not Duplicate</v>
      </c>
      <c r="I2522" s="1" t="str">
        <f t="shared" si="392"/>
        <v>match</v>
      </c>
      <c r="J2522" s="1" t="str">
        <f t="shared" si="393"/>
        <v>match</v>
      </c>
      <c r="K2522" s="1">
        <f t="shared" si="394"/>
        <v>0</v>
      </c>
      <c r="L2522" s="2">
        <f>IF(F2522=0,"not processed",_xlfn.MINIFS(Processed_data!H:H,Processed_data!A:A,A2522))</f>
        <v>46102</v>
      </c>
      <c r="M2522" s="1">
        <f>IF(F2522=0,"not processed",ABS(bank_source_transactions__1[[#This Row],[transaction_date]]-Reconciliation!L2522))</f>
        <v>2</v>
      </c>
      <c r="N2522" s="1" t="str" cm="1">
        <f t="array" ref="N2522">_xlfn.IFS(M2522="not Processed", "Not Processed",M2522&gt;2,"SLA Breached",M2522&lt;=2,"Within SLA")</f>
        <v>Within SLA</v>
      </c>
      <c r="O2522" s="1" t="str">
        <f>_xlfn.XLOOKUP(A2522,Source_data!A:A,Source_data!D:D)</f>
        <v>NEFT</v>
      </c>
      <c r="P2522" s="1">
        <f t="shared" si="395"/>
        <v>0</v>
      </c>
      <c r="Q2522" s="1">
        <f t="shared" si="396"/>
        <v>0</v>
      </c>
      <c r="R2522" s="1">
        <f t="shared" si="397"/>
        <v>0</v>
      </c>
      <c r="S2522" s="1">
        <f t="shared" si="398"/>
        <v>0</v>
      </c>
      <c r="T2522" s="1">
        <f t="shared" si="399"/>
        <v>0</v>
      </c>
      <c r="U2522" s="1" t="str">
        <f>_xlfn.XLOOKUP(Table3[[#This Row],[Transaction ID]],Source_data!A:A,Source_data!E:E)</f>
        <v>Mumbai</v>
      </c>
      <c r="V2522" s="1">
        <f>_xlfn.IFNA(_xlfn.XLOOKUP(A2522,bank_processed_transactions[transaction_id],bank_processed_transactions[processing_minutes]),"")</f>
        <v>13.7</v>
      </c>
      <c r="W2522" s="31">
        <f>_xlfn.XLOOKUP(A2522,Source_data!A:A,Source_data!B:B)</f>
        <v>46100</v>
      </c>
    </row>
    <row r="2523" spans="1:23" x14ac:dyDescent="0.3">
      <c r="A2523" s="4" t="s">
        <v>1414</v>
      </c>
      <c r="B2523" s="1">
        <f>_xlfn.XLOOKUP(A2523,bank_source_transactions__1[transaction_id],bank_source_transactions__1[amount_inr])</f>
        <v>1568.45</v>
      </c>
      <c r="C2523" s="1">
        <f>_xlfn.XLOOKUP(A2523,Processed_data!A:A,Processed_data!F:F)</f>
        <v>1568.45</v>
      </c>
      <c r="D2523" s="1" t="str">
        <f>_xlfn.XLOOKUP(A2523,bank_source_transactions__1[transaction_id],bank_source_transactions__1[transaction_status])</f>
        <v>SUCCESS</v>
      </c>
      <c r="E2523" s="1" t="str">
        <f>_xlfn.XLOOKUP(A2523,Processed_data!A:A,Processed_data!G:G)</f>
        <v>SUCCESS</v>
      </c>
      <c r="F2523" s="1">
        <f>COUNTIF(bank_processed_transactions[transaction_id],A2523)</f>
        <v>1</v>
      </c>
      <c r="G2523" s="1" t="str">
        <f t="shared" si="390"/>
        <v>found</v>
      </c>
      <c r="H2523" s="1" t="str">
        <f t="shared" si="391"/>
        <v>Not Duplicate</v>
      </c>
      <c r="I2523" s="1" t="str">
        <f t="shared" si="392"/>
        <v>match</v>
      </c>
      <c r="J2523" s="1" t="str">
        <f t="shared" si="393"/>
        <v>match</v>
      </c>
      <c r="K2523" s="1">
        <f t="shared" si="394"/>
        <v>0</v>
      </c>
      <c r="L2523" s="2">
        <f>IF(F2523=0,"not processed",_xlfn.MINIFS(Processed_data!H:H,Processed_data!A:A,A2523))</f>
        <v>46026</v>
      </c>
      <c r="M2523" s="1">
        <f>IF(F2523=0,"not processed",ABS(bank_source_transactions__1[[#This Row],[transaction_date]]-Reconciliation!L2523))</f>
        <v>1</v>
      </c>
      <c r="N2523" s="1" t="str" cm="1">
        <f t="array" ref="N2523">_xlfn.IFS(M2523="not Processed", "Not Processed",M2523&gt;2,"SLA Breached",M2523&lt;=2,"Within SLA")</f>
        <v>Within SLA</v>
      </c>
      <c r="O2523" s="1" t="str">
        <f>_xlfn.XLOOKUP(A2523,Source_data!A:A,Source_data!D:D)</f>
        <v>UPI</v>
      </c>
      <c r="P2523" s="1">
        <f t="shared" si="395"/>
        <v>0</v>
      </c>
      <c r="Q2523" s="1">
        <f t="shared" si="396"/>
        <v>0</v>
      </c>
      <c r="R2523" s="1">
        <f t="shared" si="397"/>
        <v>0</v>
      </c>
      <c r="S2523" s="1">
        <f t="shared" si="398"/>
        <v>0</v>
      </c>
      <c r="T2523" s="1">
        <f t="shared" si="399"/>
        <v>0</v>
      </c>
      <c r="U2523" s="1" t="str">
        <f>_xlfn.XLOOKUP(Table3[[#This Row],[Transaction ID]],Source_data!A:A,Source_data!E:E)</f>
        <v>Pune</v>
      </c>
      <c r="V2523" s="1">
        <f>_xlfn.IFNA(_xlfn.XLOOKUP(A2523,bank_processed_transactions[transaction_id],bank_processed_transactions[processing_minutes]),"")</f>
        <v>25.9</v>
      </c>
      <c r="W2523" s="31">
        <f>_xlfn.XLOOKUP(A2523,Source_data!A:A,Source_data!B:B)</f>
        <v>46025</v>
      </c>
    </row>
    <row r="2524" spans="1:23" x14ac:dyDescent="0.3">
      <c r="A2524" s="3" t="s">
        <v>3858</v>
      </c>
      <c r="B2524" s="1">
        <f>_xlfn.XLOOKUP(A2524,bank_source_transactions__1[transaction_id],bank_source_transactions__1[amount_inr])</f>
        <v>11604.46</v>
      </c>
      <c r="C2524" s="1">
        <f>_xlfn.XLOOKUP(A2524,Processed_data!A:A,Processed_data!F:F)</f>
        <v>11604.46</v>
      </c>
      <c r="D2524" s="1" t="str">
        <f>_xlfn.XLOOKUP(A2524,bank_source_transactions__1[transaction_id],bank_source_transactions__1[transaction_status])</f>
        <v>SUCCESS</v>
      </c>
      <c r="E2524" s="1" t="str">
        <f>_xlfn.XLOOKUP(A2524,Processed_data!A:A,Processed_data!G:G)</f>
        <v>SUCCESS</v>
      </c>
      <c r="F2524" s="1">
        <f>COUNTIF(bank_processed_transactions[transaction_id],A2524)</f>
        <v>1</v>
      </c>
      <c r="G2524" s="1" t="str">
        <f t="shared" si="390"/>
        <v>found</v>
      </c>
      <c r="H2524" s="1" t="str">
        <f t="shared" si="391"/>
        <v>Not Duplicate</v>
      </c>
      <c r="I2524" s="1" t="str">
        <f t="shared" si="392"/>
        <v>match</v>
      </c>
      <c r="J2524" s="1" t="str">
        <f t="shared" si="393"/>
        <v>match</v>
      </c>
      <c r="K2524" s="1">
        <f t="shared" si="394"/>
        <v>0</v>
      </c>
      <c r="L2524" s="2">
        <f>IF(F2524=0,"not processed",_xlfn.MINIFS(Processed_data!H:H,Processed_data!A:A,A2524))</f>
        <v>46046</v>
      </c>
      <c r="M2524" s="1">
        <f>IF(F2524=0,"not processed",ABS(bank_source_transactions__1[[#This Row],[transaction_date]]-Reconciliation!L2524))</f>
        <v>0</v>
      </c>
      <c r="N2524" s="1" t="str" cm="1">
        <f t="array" ref="N2524">_xlfn.IFS(M2524="not Processed", "Not Processed",M2524&gt;2,"SLA Breached",M2524&lt;=2,"Within SLA")</f>
        <v>Within SLA</v>
      </c>
      <c r="O2524" s="1" t="str">
        <f>_xlfn.XLOOKUP(A2524,Source_data!A:A,Source_data!D:D)</f>
        <v>NEFT</v>
      </c>
      <c r="P2524" s="1">
        <f t="shared" si="395"/>
        <v>0</v>
      </c>
      <c r="Q2524" s="1">
        <f t="shared" si="396"/>
        <v>0</v>
      </c>
      <c r="R2524" s="1">
        <f t="shared" si="397"/>
        <v>0</v>
      </c>
      <c r="S2524" s="1">
        <f t="shared" si="398"/>
        <v>0</v>
      </c>
      <c r="T2524" s="1">
        <f t="shared" si="399"/>
        <v>0</v>
      </c>
      <c r="U2524" s="1" t="str">
        <f>_xlfn.XLOOKUP(Table3[[#This Row],[Transaction ID]],Source_data!A:A,Source_data!E:E)</f>
        <v>Bengaluru</v>
      </c>
      <c r="V2524" s="1">
        <f>_xlfn.IFNA(_xlfn.XLOOKUP(A2524,bank_processed_transactions[transaction_id],bank_processed_transactions[processing_minutes]),"")</f>
        <v>14.2</v>
      </c>
      <c r="W2524" s="31">
        <f>_xlfn.XLOOKUP(A2524,Source_data!A:A,Source_data!B:B)</f>
        <v>46046</v>
      </c>
    </row>
    <row r="2525" spans="1:23" x14ac:dyDescent="0.3">
      <c r="A2525" s="4" t="s">
        <v>390</v>
      </c>
      <c r="B2525" s="1">
        <f>_xlfn.XLOOKUP(A2525,bank_source_transactions__1[transaction_id],bank_source_transactions__1[amount_inr])</f>
        <v>1794.72</v>
      </c>
      <c r="C2525" s="1">
        <f>_xlfn.XLOOKUP(A2525,Processed_data!A:A,Processed_data!F:F)</f>
        <v>1794.72</v>
      </c>
      <c r="D2525" s="1" t="str">
        <f>_xlfn.XLOOKUP(A2525,bank_source_transactions__1[transaction_id],bank_source_transactions__1[transaction_status])</f>
        <v>SUCCESS</v>
      </c>
      <c r="E2525" s="1" t="str">
        <f>_xlfn.XLOOKUP(A2525,Processed_data!A:A,Processed_data!G:G)</f>
        <v>SUCCESS</v>
      </c>
      <c r="F2525" s="1">
        <f>COUNTIF(bank_processed_transactions[transaction_id],A2525)</f>
        <v>1</v>
      </c>
      <c r="G2525" s="1" t="str">
        <f t="shared" si="390"/>
        <v>found</v>
      </c>
      <c r="H2525" s="1" t="str">
        <f t="shared" si="391"/>
        <v>Not Duplicate</v>
      </c>
      <c r="I2525" s="1" t="str">
        <f t="shared" si="392"/>
        <v>match</v>
      </c>
      <c r="J2525" s="1" t="str">
        <f t="shared" si="393"/>
        <v>match</v>
      </c>
      <c r="K2525" s="1">
        <f t="shared" si="394"/>
        <v>0</v>
      </c>
      <c r="L2525" s="2">
        <f>IF(F2525=0,"not processed",_xlfn.MINIFS(Processed_data!H:H,Processed_data!A:A,A2525))</f>
        <v>46105</v>
      </c>
      <c r="M2525" s="1">
        <f>IF(F2525=0,"not processed",ABS(bank_source_transactions__1[[#This Row],[transaction_date]]-Reconciliation!L2525))</f>
        <v>0</v>
      </c>
      <c r="N2525" s="1" t="str" cm="1">
        <f t="array" ref="N2525">_xlfn.IFS(M2525="not Processed", "Not Processed",M2525&gt;2,"SLA Breached",M2525&lt;=2,"Within SLA")</f>
        <v>Within SLA</v>
      </c>
      <c r="O2525" s="1" t="str">
        <f>_xlfn.XLOOKUP(A2525,Source_data!A:A,Source_data!D:D)</f>
        <v>UPI</v>
      </c>
      <c r="P2525" s="1">
        <f t="shared" si="395"/>
        <v>0</v>
      </c>
      <c r="Q2525" s="1">
        <f t="shared" si="396"/>
        <v>0</v>
      </c>
      <c r="R2525" s="1">
        <f t="shared" si="397"/>
        <v>0</v>
      </c>
      <c r="S2525" s="1">
        <f t="shared" si="398"/>
        <v>0</v>
      </c>
      <c r="T2525" s="1">
        <f t="shared" si="399"/>
        <v>0</v>
      </c>
      <c r="U2525" s="1" t="str">
        <f>_xlfn.XLOOKUP(Table3[[#This Row],[Transaction ID]],Source_data!A:A,Source_data!E:E)</f>
        <v>Hyderabad</v>
      </c>
      <c r="V2525" s="1">
        <f>_xlfn.IFNA(_xlfn.XLOOKUP(A2525,bank_processed_transactions[transaction_id],bank_processed_transactions[processing_minutes]),"")</f>
        <v>20.7</v>
      </c>
      <c r="W2525" s="31">
        <f>_xlfn.XLOOKUP(A2525,Source_data!A:A,Source_data!B:B)</f>
        <v>46105</v>
      </c>
    </row>
    <row r="2526" spans="1:23" x14ac:dyDescent="0.3">
      <c r="A2526" s="3" t="s">
        <v>3559</v>
      </c>
      <c r="B2526" s="1">
        <f>_xlfn.XLOOKUP(A2526,bank_source_transactions__1[transaction_id],bank_source_transactions__1[amount_inr])</f>
        <v>983.27</v>
      </c>
      <c r="C2526" s="1">
        <f>_xlfn.XLOOKUP(A2526,Processed_data!A:A,Processed_data!F:F)</f>
        <v>983.27</v>
      </c>
      <c r="D2526" s="1" t="str">
        <f>_xlfn.XLOOKUP(A2526,bank_source_transactions__1[transaction_id],bank_source_transactions__1[transaction_status])</f>
        <v>SUCCESS</v>
      </c>
      <c r="E2526" s="1" t="str">
        <f>_xlfn.XLOOKUP(A2526,Processed_data!A:A,Processed_data!G:G)</f>
        <v>SUCCESS</v>
      </c>
      <c r="F2526" s="1">
        <f>COUNTIF(bank_processed_transactions[transaction_id],A2526)</f>
        <v>1</v>
      </c>
      <c r="G2526" s="1" t="str">
        <f t="shared" si="390"/>
        <v>found</v>
      </c>
      <c r="H2526" s="1" t="str">
        <f t="shared" si="391"/>
        <v>Not Duplicate</v>
      </c>
      <c r="I2526" s="1" t="str">
        <f t="shared" si="392"/>
        <v>match</v>
      </c>
      <c r="J2526" s="1" t="str">
        <f t="shared" si="393"/>
        <v>match</v>
      </c>
      <c r="K2526" s="1">
        <f t="shared" si="394"/>
        <v>0</v>
      </c>
      <c r="L2526" s="2">
        <f>IF(F2526=0,"not processed",_xlfn.MINIFS(Processed_data!H:H,Processed_data!A:A,A2526))</f>
        <v>46086</v>
      </c>
      <c r="M2526" s="1">
        <f>IF(F2526=0,"not processed",ABS(bank_source_transactions__1[[#This Row],[transaction_date]]-Reconciliation!L2526))</f>
        <v>3</v>
      </c>
      <c r="N2526" s="1" t="str" cm="1">
        <f t="array" ref="N2526">_xlfn.IFS(M2526="not Processed", "Not Processed",M2526&gt;2,"SLA Breached",M2526&lt;=2,"Within SLA")</f>
        <v>SLA Breached</v>
      </c>
      <c r="O2526" s="1" t="str">
        <f>_xlfn.XLOOKUP(A2526,Source_data!A:A,Source_data!D:D)</f>
        <v>NEFT</v>
      </c>
      <c r="P2526" s="1">
        <f t="shared" si="395"/>
        <v>0</v>
      </c>
      <c r="Q2526" s="1">
        <f t="shared" si="396"/>
        <v>0</v>
      </c>
      <c r="R2526" s="1">
        <f t="shared" si="397"/>
        <v>0</v>
      </c>
      <c r="S2526" s="1">
        <f t="shared" si="398"/>
        <v>0</v>
      </c>
      <c r="T2526" s="1">
        <f t="shared" si="399"/>
        <v>1</v>
      </c>
      <c r="U2526" s="1" t="str">
        <f>_xlfn.XLOOKUP(Table3[[#This Row],[Transaction ID]],Source_data!A:A,Source_data!E:E)</f>
        <v>Hyderabad</v>
      </c>
      <c r="V2526" s="1">
        <f>_xlfn.IFNA(_xlfn.XLOOKUP(A2526,bank_processed_transactions[transaction_id],bank_processed_transactions[processing_minutes]),"")</f>
        <v>19.100000000000001</v>
      </c>
      <c r="W2526" s="31">
        <f>_xlfn.XLOOKUP(A2526,Source_data!A:A,Source_data!B:B)</f>
        <v>46083</v>
      </c>
    </row>
    <row r="2527" spans="1:23" x14ac:dyDescent="0.3">
      <c r="A2527" s="4" t="s">
        <v>2705</v>
      </c>
      <c r="B2527" s="1">
        <f>_xlfn.XLOOKUP(A2527,bank_source_transactions__1[transaction_id],bank_source_transactions__1[amount_inr])</f>
        <v>16281.4</v>
      </c>
      <c r="C2527" s="1">
        <f>_xlfn.XLOOKUP(A2527,Processed_data!A:A,Processed_data!F:F)</f>
        <v>16281.4</v>
      </c>
      <c r="D2527" s="1" t="str">
        <f>_xlfn.XLOOKUP(A2527,bank_source_transactions__1[transaction_id],bank_source_transactions__1[transaction_status])</f>
        <v>SUCCESS</v>
      </c>
      <c r="E2527" s="1" t="str">
        <f>_xlfn.XLOOKUP(A2527,Processed_data!A:A,Processed_data!G:G)</f>
        <v>SUCCESS</v>
      </c>
      <c r="F2527" s="1">
        <f>COUNTIF(bank_processed_transactions[transaction_id],A2527)</f>
        <v>1</v>
      </c>
      <c r="G2527" s="1" t="str">
        <f t="shared" si="390"/>
        <v>found</v>
      </c>
      <c r="H2527" s="1" t="str">
        <f t="shared" si="391"/>
        <v>Not Duplicate</v>
      </c>
      <c r="I2527" s="1" t="str">
        <f t="shared" si="392"/>
        <v>match</v>
      </c>
      <c r="J2527" s="1" t="str">
        <f t="shared" si="393"/>
        <v>match</v>
      </c>
      <c r="K2527" s="1">
        <f t="shared" si="394"/>
        <v>0</v>
      </c>
      <c r="L2527" s="2">
        <f>IF(F2527=0,"not processed",_xlfn.MINIFS(Processed_data!H:H,Processed_data!A:A,A2527))</f>
        <v>46041</v>
      </c>
      <c r="M2527" s="1">
        <f>IF(F2527=0,"not processed",ABS(bank_source_transactions__1[[#This Row],[transaction_date]]-Reconciliation!L2527))</f>
        <v>2</v>
      </c>
      <c r="N2527" s="1" t="str" cm="1">
        <f t="array" ref="N2527">_xlfn.IFS(M2527="not Processed", "Not Processed",M2527&gt;2,"SLA Breached",M2527&lt;=2,"Within SLA")</f>
        <v>Within SLA</v>
      </c>
      <c r="O2527" s="1" t="str">
        <f>_xlfn.XLOOKUP(A2527,Source_data!A:A,Source_data!D:D)</f>
        <v>NEFT</v>
      </c>
      <c r="P2527" s="1">
        <f t="shared" si="395"/>
        <v>0</v>
      </c>
      <c r="Q2527" s="1">
        <f t="shared" si="396"/>
        <v>0</v>
      </c>
      <c r="R2527" s="1">
        <f t="shared" si="397"/>
        <v>0</v>
      </c>
      <c r="S2527" s="1">
        <f t="shared" si="398"/>
        <v>0</v>
      </c>
      <c r="T2527" s="1">
        <f t="shared" si="399"/>
        <v>0</v>
      </c>
      <c r="U2527" s="1" t="str">
        <f>_xlfn.XLOOKUP(Table3[[#This Row],[Transaction ID]],Source_data!A:A,Source_data!E:E)</f>
        <v>Hyderabad</v>
      </c>
      <c r="V2527" s="1">
        <f>_xlfn.IFNA(_xlfn.XLOOKUP(A2527,bank_processed_transactions[transaction_id],bank_processed_transactions[processing_minutes]),"")</f>
        <v>14.8</v>
      </c>
      <c r="W2527" s="31">
        <f>_xlfn.XLOOKUP(A2527,Source_data!A:A,Source_data!B:B)</f>
        <v>46039</v>
      </c>
    </row>
    <row r="2528" spans="1:23" x14ac:dyDescent="0.3">
      <c r="A2528" s="3" t="s">
        <v>4029</v>
      </c>
      <c r="B2528" s="1">
        <f>_xlfn.XLOOKUP(A2528,bank_source_transactions__1[transaction_id],bank_source_transactions__1[amount_inr])</f>
        <v>397.91</v>
      </c>
      <c r="C2528" s="1">
        <f>_xlfn.XLOOKUP(A2528,Processed_data!A:A,Processed_data!F:F)</f>
        <v>397.91</v>
      </c>
      <c r="D2528" s="1" t="str">
        <f>_xlfn.XLOOKUP(A2528,bank_source_transactions__1[transaction_id],bank_source_transactions__1[transaction_status])</f>
        <v>SUCCESS</v>
      </c>
      <c r="E2528" s="1" t="str">
        <f>_xlfn.XLOOKUP(A2528,Processed_data!A:A,Processed_data!G:G)</f>
        <v>SUCCESS</v>
      </c>
      <c r="F2528" s="1">
        <f>COUNTIF(bank_processed_transactions[transaction_id],A2528)</f>
        <v>1</v>
      </c>
      <c r="G2528" s="1" t="str">
        <f t="shared" si="390"/>
        <v>found</v>
      </c>
      <c r="H2528" s="1" t="str">
        <f t="shared" si="391"/>
        <v>Not Duplicate</v>
      </c>
      <c r="I2528" s="1" t="str">
        <f t="shared" si="392"/>
        <v>match</v>
      </c>
      <c r="J2528" s="1" t="str">
        <f t="shared" si="393"/>
        <v>match</v>
      </c>
      <c r="K2528" s="1">
        <f t="shared" si="394"/>
        <v>0</v>
      </c>
      <c r="L2528" s="2">
        <f>IF(F2528=0,"not processed",_xlfn.MINIFS(Processed_data!H:H,Processed_data!A:A,A2528))</f>
        <v>46059</v>
      </c>
      <c r="M2528" s="1">
        <f>IF(F2528=0,"not processed",ABS(bank_source_transactions__1[[#This Row],[transaction_date]]-Reconciliation!L2528))</f>
        <v>5</v>
      </c>
      <c r="N2528" s="1" t="str" cm="1">
        <f t="array" ref="N2528">_xlfn.IFS(M2528="not Processed", "Not Processed",M2528&gt;2,"SLA Breached",M2528&lt;=2,"Within SLA")</f>
        <v>SLA Breached</v>
      </c>
      <c r="O2528" s="1" t="str">
        <f>_xlfn.XLOOKUP(A2528,Source_data!A:A,Source_data!D:D)</f>
        <v>UPI</v>
      </c>
      <c r="P2528" s="1">
        <f t="shared" si="395"/>
        <v>0</v>
      </c>
      <c r="Q2528" s="1">
        <f t="shared" si="396"/>
        <v>0</v>
      </c>
      <c r="R2528" s="1">
        <f t="shared" si="397"/>
        <v>0</v>
      </c>
      <c r="S2528" s="1">
        <f t="shared" si="398"/>
        <v>0</v>
      </c>
      <c r="T2528" s="1">
        <f t="shared" si="399"/>
        <v>1</v>
      </c>
      <c r="U2528" s="1" t="str">
        <f>_xlfn.XLOOKUP(Table3[[#This Row],[Transaction ID]],Source_data!A:A,Source_data!E:E)</f>
        <v>Mumbai</v>
      </c>
      <c r="V2528" s="1">
        <f>_xlfn.IFNA(_xlfn.XLOOKUP(A2528,bank_processed_transactions[transaction_id],bank_processed_transactions[processing_minutes]),"")</f>
        <v>11</v>
      </c>
      <c r="W2528" s="31">
        <f>_xlfn.XLOOKUP(A2528,Source_data!A:A,Source_data!B:B)</f>
        <v>46054</v>
      </c>
    </row>
    <row r="2529" spans="1:23" x14ac:dyDescent="0.3">
      <c r="A2529" s="4" t="s">
        <v>331</v>
      </c>
      <c r="B2529" s="1">
        <f>_xlfn.XLOOKUP(A2529,bank_source_transactions__1[transaction_id],bank_source_transactions__1[amount_inr])</f>
        <v>4729.24</v>
      </c>
      <c r="C2529" s="1">
        <f>_xlfn.XLOOKUP(A2529,Processed_data!A:A,Processed_data!F:F)</f>
        <v>4729.24</v>
      </c>
      <c r="D2529" s="1" t="str">
        <f>_xlfn.XLOOKUP(A2529,bank_source_transactions__1[transaction_id],bank_source_transactions__1[transaction_status])</f>
        <v>SUCCESS</v>
      </c>
      <c r="E2529" s="1" t="str">
        <f>_xlfn.XLOOKUP(A2529,Processed_data!A:A,Processed_data!G:G)</f>
        <v>SUCCESS</v>
      </c>
      <c r="F2529" s="1">
        <f>COUNTIF(bank_processed_transactions[transaction_id],A2529)</f>
        <v>1</v>
      </c>
      <c r="G2529" s="1" t="str">
        <f t="shared" si="390"/>
        <v>found</v>
      </c>
      <c r="H2529" s="1" t="str">
        <f t="shared" si="391"/>
        <v>Not Duplicate</v>
      </c>
      <c r="I2529" s="1" t="str">
        <f t="shared" si="392"/>
        <v>match</v>
      </c>
      <c r="J2529" s="1" t="str">
        <f t="shared" si="393"/>
        <v>match</v>
      </c>
      <c r="K2529" s="1">
        <f t="shared" si="394"/>
        <v>0</v>
      </c>
      <c r="L2529" s="2">
        <f>IF(F2529=0,"not processed",_xlfn.MINIFS(Processed_data!H:H,Processed_data!A:A,A2529))</f>
        <v>46097</v>
      </c>
      <c r="M2529" s="1">
        <f>IF(F2529=0,"not processed",ABS(bank_source_transactions__1[[#This Row],[transaction_date]]-Reconciliation!L2529))</f>
        <v>0</v>
      </c>
      <c r="N2529" s="1" t="str" cm="1">
        <f t="array" ref="N2529">_xlfn.IFS(M2529="not Processed", "Not Processed",M2529&gt;2,"SLA Breached",M2529&lt;=2,"Within SLA")</f>
        <v>Within SLA</v>
      </c>
      <c r="O2529" s="1" t="str">
        <f>_xlfn.XLOOKUP(A2529,Source_data!A:A,Source_data!D:D)</f>
        <v>IMPS</v>
      </c>
      <c r="P2529" s="1">
        <f t="shared" si="395"/>
        <v>0</v>
      </c>
      <c r="Q2529" s="1">
        <f t="shared" si="396"/>
        <v>0</v>
      </c>
      <c r="R2529" s="1">
        <f t="shared" si="397"/>
        <v>0</v>
      </c>
      <c r="S2529" s="1">
        <f t="shared" si="398"/>
        <v>0</v>
      </c>
      <c r="T2529" s="1">
        <f t="shared" si="399"/>
        <v>0</v>
      </c>
      <c r="U2529" s="1" t="str">
        <f>_xlfn.XLOOKUP(Table3[[#This Row],[Transaction ID]],Source_data!A:A,Source_data!E:E)</f>
        <v>Pune</v>
      </c>
      <c r="V2529" s="1">
        <f>_xlfn.IFNA(_xlfn.XLOOKUP(A2529,bank_processed_transactions[transaction_id],bank_processed_transactions[processing_minutes]),"")</f>
        <v>27</v>
      </c>
      <c r="W2529" s="31">
        <f>_xlfn.XLOOKUP(A2529,Source_data!A:A,Source_data!B:B)</f>
        <v>46097</v>
      </c>
    </row>
    <row r="2530" spans="1:23" x14ac:dyDescent="0.3">
      <c r="A2530" s="3" t="s">
        <v>696</v>
      </c>
      <c r="B2530" s="1">
        <f>_xlfn.XLOOKUP(A2530,bank_source_transactions__1[transaction_id],bank_source_transactions__1[amount_inr])</f>
        <v>13239.43</v>
      </c>
      <c r="C2530" s="1">
        <f>_xlfn.XLOOKUP(A2530,Processed_data!A:A,Processed_data!F:F)</f>
        <v>13239.43</v>
      </c>
      <c r="D2530" s="1" t="str">
        <f>_xlfn.XLOOKUP(A2530,bank_source_transactions__1[transaction_id],bank_source_transactions__1[transaction_status])</f>
        <v>SUCCESS</v>
      </c>
      <c r="E2530" s="1" t="str">
        <f>_xlfn.XLOOKUP(A2530,Processed_data!A:A,Processed_data!G:G)</f>
        <v>SUCCESS</v>
      </c>
      <c r="F2530" s="1">
        <f>COUNTIF(bank_processed_transactions[transaction_id],A2530)</f>
        <v>1</v>
      </c>
      <c r="G2530" s="1" t="str">
        <f t="shared" si="390"/>
        <v>found</v>
      </c>
      <c r="H2530" s="1" t="str">
        <f t="shared" si="391"/>
        <v>Not Duplicate</v>
      </c>
      <c r="I2530" s="1" t="str">
        <f t="shared" si="392"/>
        <v>match</v>
      </c>
      <c r="J2530" s="1" t="str">
        <f t="shared" si="393"/>
        <v>match</v>
      </c>
      <c r="K2530" s="1">
        <f t="shared" si="394"/>
        <v>0</v>
      </c>
      <c r="L2530" s="2">
        <f>IF(F2530=0,"not processed",_xlfn.MINIFS(Processed_data!H:H,Processed_data!A:A,A2530))</f>
        <v>46077</v>
      </c>
      <c r="M2530" s="1">
        <f>IF(F2530=0,"not processed",ABS(bank_source_transactions__1[[#This Row],[transaction_date]]-Reconciliation!L2530))</f>
        <v>0</v>
      </c>
      <c r="N2530" s="1" t="str" cm="1">
        <f t="array" ref="N2530">_xlfn.IFS(M2530="not Processed", "Not Processed",M2530&gt;2,"SLA Breached",M2530&lt;=2,"Within SLA")</f>
        <v>Within SLA</v>
      </c>
      <c r="O2530" s="1" t="str">
        <f>_xlfn.XLOOKUP(A2530,Source_data!A:A,Source_data!D:D)</f>
        <v>UPI</v>
      </c>
      <c r="P2530" s="1">
        <f t="shared" si="395"/>
        <v>0</v>
      </c>
      <c r="Q2530" s="1">
        <f t="shared" si="396"/>
        <v>0</v>
      </c>
      <c r="R2530" s="1">
        <f t="shared" si="397"/>
        <v>0</v>
      </c>
      <c r="S2530" s="1">
        <f t="shared" si="398"/>
        <v>0</v>
      </c>
      <c r="T2530" s="1">
        <f t="shared" si="399"/>
        <v>0</v>
      </c>
      <c r="U2530" s="1" t="str">
        <f>_xlfn.XLOOKUP(Table3[[#This Row],[Transaction ID]],Source_data!A:A,Source_data!E:E)</f>
        <v>Hyderabad</v>
      </c>
      <c r="V2530" s="1">
        <f>_xlfn.IFNA(_xlfn.XLOOKUP(A2530,bank_processed_transactions[transaction_id],bank_processed_transactions[processing_minutes]),"")</f>
        <v>13.2</v>
      </c>
      <c r="W2530" s="31">
        <f>_xlfn.XLOOKUP(A2530,Source_data!A:A,Source_data!B:B)</f>
        <v>46077</v>
      </c>
    </row>
    <row r="2531" spans="1:23" x14ac:dyDescent="0.3">
      <c r="A2531" s="4" t="s">
        <v>3218</v>
      </c>
      <c r="B2531" s="1">
        <f>_xlfn.XLOOKUP(A2531,bank_source_transactions__1[transaction_id],bank_source_transactions__1[amount_inr])</f>
        <v>6121.54</v>
      </c>
      <c r="C2531" s="1">
        <f>_xlfn.XLOOKUP(A2531,Processed_data!A:A,Processed_data!F:F)</f>
        <v>6121.54</v>
      </c>
      <c r="D2531" s="1" t="str">
        <f>_xlfn.XLOOKUP(A2531,bank_source_transactions__1[transaction_id],bank_source_transactions__1[transaction_status])</f>
        <v>SUCCESS</v>
      </c>
      <c r="E2531" s="1" t="str">
        <f>_xlfn.XLOOKUP(A2531,Processed_data!A:A,Processed_data!G:G)</f>
        <v>SUCCESS</v>
      </c>
      <c r="F2531" s="1">
        <f>COUNTIF(bank_processed_transactions[transaction_id],A2531)</f>
        <v>1</v>
      </c>
      <c r="G2531" s="1" t="str">
        <f t="shared" si="390"/>
        <v>found</v>
      </c>
      <c r="H2531" s="1" t="str">
        <f t="shared" si="391"/>
        <v>Not Duplicate</v>
      </c>
      <c r="I2531" s="1" t="str">
        <f t="shared" si="392"/>
        <v>match</v>
      </c>
      <c r="J2531" s="1" t="str">
        <f t="shared" si="393"/>
        <v>match</v>
      </c>
      <c r="K2531" s="1">
        <f t="shared" si="394"/>
        <v>0</v>
      </c>
      <c r="L2531" s="2">
        <f>IF(F2531=0,"not processed",_xlfn.MINIFS(Processed_data!H:H,Processed_data!A:A,A2531))</f>
        <v>46039</v>
      </c>
      <c r="M2531" s="1">
        <f>IF(F2531=0,"not processed",ABS(bank_source_transactions__1[[#This Row],[transaction_date]]-Reconciliation!L2531))</f>
        <v>1</v>
      </c>
      <c r="N2531" s="1" t="str" cm="1">
        <f t="array" ref="N2531">_xlfn.IFS(M2531="not Processed", "Not Processed",M2531&gt;2,"SLA Breached",M2531&lt;=2,"Within SLA")</f>
        <v>Within SLA</v>
      </c>
      <c r="O2531" s="1" t="str">
        <f>_xlfn.XLOOKUP(A2531,Source_data!A:A,Source_data!D:D)</f>
        <v>NEFT</v>
      </c>
      <c r="P2531" s="1">
        <f t="shared" si="395"/>
        <v>0</v>
      </c>
      <c r="Q2531" s="1">
        <f t="shared" si="396"/>
        <v>0</v>
      </c>
      <c r="R2531" s="1">
        <f t="shared" si="397"/>
        <v>0</v>
      </c>
      <c r="S2531" s="1">
        <f t="shared" si="398"/>
        <v>0</v>
      </c>
      <c r="T2531" s="1">
        <f t="shared" si="399"/>
        <v>0</v>
      </c>
      <c r="U2531" s="1" t="str">
        <f>_xlfn.XLOOKUP(Table3[[#This Row],[Transaction ID]],Source_data!A:A,Source_data!E:E)</f>
        <v>Hyderabad</v>
      </c>
      <c r="V2531" s="1">
        <f>_xlfn.IFNA(_xlfn.XLOOKUP(A2531,bank_processed_transactions[transaction_id],bank_processed_transactions[processing_minutes]),"")</f>
        <v>11.9</v>
      </c>
      <c r="W2531" s="31">
        <f>_xlfn.XLOOKUP(A2531,Source_data!A:A,Source_data!B:B)</f>
        <v>46038</v>
      </c>
    </row>
    <row r="2532" spans="1:23" x14ac:dyDescent="0.3">
      <c r="A2532" s="3" t="s">
        <v>3135</v>
      </c>
      <c r="B2532" s="1">
        <f>_xlfn.XLOOKUP(A2532,bank_source_transactions__1[transaction_id],bank_source_transactions__1[amount_inr])</f>
        <v>7190.53</v>
      </c>
      <c r="C2532" s="1">
        <f>_xlfn.XLOOKUP(A2532,Processed_data!A:A,Processed_data!F:F)</f>
        <v>7190.53</v>
      </c>
      <c r="D2532" s="1" t="str">
        <f>_xlfn.XLOOKUP(A2532,bank_source_transactions__1[transaction_id],bank_source_transactions__1[transaction_status])</f>
        <v>SUCCESS</v>
      </c>
      <c r="E2532" s="1" t="str">
        <f>_xlfn.XLOOKUP(A2532,Processed_data!A:A,Processed_data!G:G)</f>
        <v>SUCCESS</v>
      </c>
      <c r="F2532" s="1">
        <f>COUNTIF(bank_processed_transactions[transaction_id],A2532)</f>
        <v>1</v>
      </c>
      <c r="G2532" s="1" t="str">
        <f t="shared" si="390"/>
        <v>found</v>
      </c>
      <c r="H2532" s="1" t="str">
        <f t="shared" si="391"/>
        <v>Not Duplicate</v>
      </c>
      <c r="I2532" s="1" t="str">
        <f t="shared" si="392"/>
        <v>match</v>
      </c>
      <c r="J2532" s="1" t="str">
        <f t="shared" si="393"/>
        <v>match</v>
      </c>
      <c r="K2532" s="1">
        <f t="shared" si="394"/>
        <v>0</v>
      </c>
      <c r="L2532" s="2">
        <f>IF(F2532=0,"not processed",_xlfn.MINIFS(Processed_data!H:H,Processed_data!A:A,A2532))</f>
        <v>46077</v>
      </c>
      <c r="M2532" s="1">
        <f>IF(F2532=0,"not processed",ABS(bank_source_transactions__1[[#This Row],[transaction_date]]-Reconciliation!L2532))</f>
        <v>1</v>
      </c>
      <c r="N2532" s="1" t="str" cm="1">
        <f t="array" ref="N2532">_xlfn.IFS(M2532="not Processed", "Not Processed",M2532&gt;2,"SLA Breached",M2532&lt;=2,"Within SLA")</f>
        <v>Within SLA</v>
      </c>
      <c r="O2532" s="1" t="str">
        <f>_xlfn.XLOOKUP(A2532,Source_data!A:A,Source_data!D:D)</f>
        <v>UPI</v>
      </c>
      <c r="P2532" s="1">
        <f t="shared" si="395"/>
        <v>0</v>
      </c>
      <c r="Q2532" s="1">
        <f t="shared" si="396"/>
        <v>0</v>
      </c>
      <c r="R2532" s="1">
        <f t="shared" si="397"/>
        <v>0</v>
      </c>
      <c r="S2532" s="1">
        <f t="shared" si="398"/>
        <v>0</v>
      </c>
      <c r="T2532" s="1">
        <f t="shared" si="399"/>
        <v>0</v>
      </c>
      <c r="U2532" s="1" t="str">
        <f>_xlfn.XLOOKUP(Table3[[#This Row],[Transaction ID]],Source_data!A:A,Source_data!E:E)</f>
        <v>Hyderabad</v>
      </c>
      <c r="V2532" s="1">
        <f>_xlfn.IFNA(_xlfn.XLOOKUP(A2532,bank_processed_transactions[transaction_id],bank_processed_transactions[processing_minutes]),"")</f>
        <v>26.1</v>
      </c>
      <c r="W2532" s="31">
        <f>_xlfn.XLOOKUP(A2532,Source_data!A:A,Source_data!B:B)</f>
        <v>46076</v>
      </c>
    </row>
    <row r="2533" spans="1:23" x14ac:dyDescent="0.3">
      <c r="A2533" s="4" t="s">
        <v>2453</v>
      </c>
      <c r="B2533" s="1">
        <f>_xlfn.XLOOKUP(A2533,bank_source_transactions__1[transaction_id],bank_source_transactions__1[amount_inr])</f>
        <v>3845.39</v>
      </c>
      <c r="C2533" s="1">
        <f>_xlfn.XLOOKUP(A2533,Processed_data!A:A,Processed_data!F:F)</f>
        <v>3845.39</v>
      </c>
      <c r="D2533" s="1" t="str">
        <f>_xlfn.XLOOKUP(A2533,bank_source_transactions__1[transaction_id],bank_source_transactions__1[transaction_status])</f>
        <v>SUCCESS</v>
      </c>
      <c r="E2533" s="1" t="str">
        <f>_xlfn.XLOOKUP(A2533,Processed_data!A:A,Processed_data!G:G)</f>
        <v>SUCCESS</v>
      </c>
      <c r="F2533" s="1">
        <f>COUNTIF(bank_processed_transactions[transaction_id],A2533)</f>
        <v>1</v>
      </c>
      <c r="G2533" s="1" t="str">
        <f t="shared" si="390"/>
        <v>found</v>
      </c>
      <c r="H2533" s="1" t="str">
        <f t="shared" si="391"/>
        <v>Not Duplicate</v>
      </c>
      <c r="I2533" s="1" t="str">
        <f t="shared" si="392"/>
        <v>match</v>
      </c>
      <c r="J2533" s="1" t="str">
        <f t="shared" si="393"/>
        <v>match</v>
      </c>
      <c r="K2533" s="1">
        <f t="shared" si="394"/>
        <v>0</v>
      </c>
      <c r="L2533" s="2">
        <f>IF(F2533=0,"not processed",_xlfn.MINIFS(Processed_data!H:H,Processed_data!A:A,A2533))</f>
        <v>46079</v>
      </c>
      <c r="M2533" s="1">
        <f>IF(F2533=0,"not processed",ABS(bank_source_transactions__1[[#This Row],[transaction_date]]-Reconciliation!L2533))</f>
        <v>1</v>
      </c>
      <c r="N2533" s="1" t="str" cm="1">
        <f t="array" ref="N2533">_xlfn.IFS(M2533="not Processed", "Not Processed",M2533&gt;2,"SLA Breached",M2533&lt;=2,"Within SLA")</f>
        <v>Within SLA</v>
      </c>
      <c r="O2533" s="1" t="str">
        <f>_xlfn.XLOOKUP(A2533,Source_data!A:A,Source_data!D:D)</f>
        <v>ATM</v>
      </c>
      <c r="P2533" s="1">
        <f t="shared" si="395"/>
        <v>0</v>
      </c>
      <c r="Q2533" s="1">
        <f t="shared" si="396"/>
        <v>0</v>
      </c>
      <c r="R2533" s="1">
        <f t="shared" si="397"/>
        <v>0</v>
      </c>
      <c r="S2533" s="1">
        <f t="shared" si="398"/>
        <v>0</v>
      </c>
      <c r="T2533" s="1">
        <f t="shared" si="399"/>
        <v>0</v>
      </c>
      <c r="U2533" s="1" t="str">
        <f>_xlfn.XLOOKUP(Table3[[#This Row],[Transaction ID]],Source_data!A:A,Source_data!E:E)</f>
        <v>Mumbai</v>
      </c>
      <c r="V2533" s="1">
        <f>_xlfn.IFNA(_xlfn.XLOOKUP(A2533,bank_processed_transactions[transaction_id],bank_processed_transactions[processing_minutes]),"")</f>
        <v>56.6</v>
      </c>
      <c r="W2533" s="31">
        <f>_xlfn.XLOOKUP(A2533,Source_data!A:A,Source_data!B:B)</f>
        <v>46078</v>
      </c>
    </row>
    <row r="2534" spans="1:23" x14ac:dyDescent="0.3">
      <c r="A2534" s="3" t="s">
        <v>1788</v>
      </c>
      <c r="B2534" s="1">
        <f>_xlfn.XLOOKUP(A2534,bank_source_transactions__1[transaction_id],bank_source_transactions__1[amount_inr])</f>
        <v>1662.97</v>
      </c>
      <c r="C2534" s="1">
        <f>_xlfn.XLOOKUP(A2534,Processed_data!A:A,Processed_data!F:F)</f>
        <v>1662.97</v>
      </c>
      <c r="D2534" s="1" t="str">
        <f>_xlfn.XLOOKUP(A2534,bank_source_transactions__1[transaction_id],bank_source_transactions__1[transaction_status])</f>
        <v>SUCCESS</v>
      </c>
      <c r="E2534" s="1" t="str">
        <f>_xlfn.XLOOKUP(A2534,Processed_data!A:A,Processed_data!G:G)</f>
        <v>SUCCESS</v>
      </c>
      <c r="F2534" s="1">
        <f>COUNTIF(bank_processed_transactions[transaction_id],A2534)</f>
        <v>1</v>
      </c>
      <c r="G2534" s="1" t="str">
        <f t="shared" si="390"/>
        <v>found</v>
      </c>
      <c r="H2534" s="1" t="str">
        <f t="shared" si="391"/>
        <v>Not Duplicate</v>
      </c>
      <c r="I2534" s="1" t="str">
        <f t="shared" si="392"/>
        <v>match</v>
      </c>
      <c r="J2534" s="1" t="str">
        <f t="shared" si="393"/>
        <v>match</v>
      </c>
      <c r="K2534" s="1">
        <f t="shared" si="394"/>
        <v>0</v>
      </c>
      <c r="L2534" s="2">
        <f>IF(F2534=0,"not processed",_xlfn.MINIFS(Processed_data!H:H,Processed_data!A:A,A2534))</f>
        <v>46054</v>
      </c>
      <c r="M2534" s="1">
        <f>IF(F2534=0,"not processed",ABS(bank_source_transactions__1[[#This Row],[transaction_date]]-Reconciliation!L2534))</f>
        <v>0</v>
      </c>
      <c r="N2534" s="1" t="str" cm="1">
        <f t="array" ref="N2534">_xlfn.IFS(M2534="not Processed", "Not Processed",M2534&gt;2,"SLA Breached",M2534&lt;=2,"Within SLA")</f>
        <v>Within SLA</v>
      </c>
      <c r="O2534" s="1" t="str">
        <f>_xlfn.XLOOKUP(A2534,Source_data!A:A,Source_data!D:D)</f>
        <v>CARD</v>
      </c>
      <c r="P2534" s="1">
        <f t="shared" si="395"/>
        <v>0</v>
      </c>
      <c r="Q2534" s="1">
        <f t="shared" si="396"/>
        <v>0</v>
      </c>
      <c r="R2534" s="1">
        <f t="shared" si="397"/>
        <v>0</v>
      </c>
      <c r="S2534" s="1">
        <f t="shared" si="398"/>
        <v>0</v>
      </c>
      <c r="T2534" s="1">
        <f t="shared" si="399"/>
        <v>0</v>
      </c>
      <c r="U2534" s="1" t="str">
        <f>_xlfn.XLOOKUP(Table3[[#This Row],[Transaction ID]],Source_data!A:A,Source_data!E:E)</f>
        <v>Hyderabad</v>
      </c>
      <c r="V2534" s="1">
        <f>_xlfn.IFNA(_xlfn.XLOOKUP(A2534,bank_processed_transactions[transaction_id],bank_processed_transactions[processing_minutes]),"")</f>
        <v>78.3</v>
      </c>
      <c r="W2534" s="31">
        <f>_xlfn.XLOOKUP(A2534,Source_data!A:A,Source_data!B:B)</f>
        <v>46054</v>
      </c>
    </row>
    <row r="2535" spans="1:23" x14ac:dyDescent="0.3">
      <c r="A2535" s="4" t="s">
        <v>3871</v>
      </c>
      <c r="B2535" s="1">
        <f>_xlfn.XLOOKUP(A2535,bank_source_transactions__1[transaction_id],bank_source_transactions__1[amount_inr])</f>
        <v>31266.560000000001</v>
      </c>
      <c r="C2535" s="1">
        <f>_xlfn.XLOOKUP(A2535,Processed_data!A:A,Processed_data!F:F)</f>
        <v>31266.560000000001</v>
      </c>
      <c r="D2535" s="1" t="str">
        <f>_xlfn.XLOOKUP(A2535,bank_source_transactions__1[transaction_id],bank_source_transactions__1[transaction_status])</f>
        <v>SUCCESS</v>
      </c>
      <c r="E2535" s="1" t="str">
        <f>_xlfn.XLOOKUP(A2535,Processed_data!A:A,Processed_data!G:G)</f>
        <v>SUCCESS</v>
      </c>
      <c r="F2535" s="1">
        <f>COUNTIF(bank_processed_transactions[transaction_id],A2535)</f>
        <v>1</v>
      </c>
      <c r="G2535" s="1" t="str">
        <f t="shared" si="390"/>
        <v>found</v>
      </c>
      <c r="H2535" s="1" t="str">
        <f t="shared" si="391"/>
        <v>Not Duplicate</v>
      </c>
      <c r="I2535" s="1" t="str">
        <f t="shared" si="392"/>
        <v>match</v>
      </c>
      <c r="J2535" s="1" t="str">
        <f t="shared" si="393"/>
        <v>match</v>
      </c>
      <c r="K2535" s="1">
        <f t="shared" si="394"/>
        <v>0</v>
      </c>
      <c r="L2535" s="2">
        <f>IF(F2535=0,"not processed",_xlfn.MINIFS(Processed_data!H:H,Processed_data!A:A,A2535))</f>
        <v>46031</v>
      </c>
      <c r="M2535" s="1">
        <f>IF(F2535=0,"not processed",ABS(bank_source_transactions__1[[#This Row],[transaction_date]]-Reconciliation!L2535))</f>
        <v>2</v>
      </c>
      <c r="N2535" s="1" t="str" cm="1">
        <f t="array" ref="N2535">_xlfn.IFS(M2535="not Processed", "Not Processed",M2535&gt;2,"SLA Breached",M2535&lt;=2,"Within SLA")</f>
        <v>Within SLA</v>
      </c>
      <c r="O2535" s="1" t="str">
        <f>_xlfn.XLOOKUP(A2535,Source_data!A:A,Source_data!D:D)</f>
        <v>IMPS</v>
      </c>
      <c r="P2535" s="1">
        <f t="shared" si="395"/>
        <v>0</v>
      </c>
      <c r="Q2535" s="1">
        <f t="shared" si="396"/>
        <v>0</v>
      </c>
      <c r="R2535" s="1">
        <f t="shared" si="397"/>
        <v>0</v>
      </c>
      <c r="S2535" s="1">
        <f t="shared" si="398"/>
        <v>0</v>
      </c>
      <c r="T2535" s="1">
        <f t="shared" si="399"/>
        <v>0</v>
      </c>
      <c r="U2535" s="1" t="str">
        <f>_xlfn.XLOOKUP(Table3[[#This Row],[Transaction ID]],Source_data!A:A,Source_data!E:E)</f>
        <v>Pune</v>
      </c>
      <c r="V2535" s="1">
        <f>_xlfn.IFNA(_xlfn.XLOOKUP(A2535,bank_processed_transactions[transaction_id],bank_processed_transactions[processing_minutes]),"")</f>
        <v>25.3</v>
      </c>
      <c r="W2535" s="31">
        <f>_xlfn.XLOOKUP(A2535,Source_data!A:A,Source_data!B:B)</f>
        <v>46029</v>
      </c>
    </row>
    <row r="2536" spans="1:23" x14ac:dyDescent="0.3">
      <c r="A2536" s="3" t="s">
        <v>2909</v>
      </c>
      <c r="B2536" s="1">
        <f>_xlfn.XLOOKUP(A2536,bank_source_transactions__1[transaction_id],bank_source_transactions__1[amount_inr])</f>
        <v>22723.46</v>
      </c>
      <c r="C2536" s="1">
        <f>_xlfn.XLOOKUP(A2536,Processed_data!A:A,Processed_data!F:F)</f>
        <v>22723.46</v>
      </c>
      <c r="D2536" s="1" t="str">
        <f>_xlfn.XLOOKUP(A2536,bank_source_transactions__1[transaction_id],bank_source_transactions__1[transaction_status])</f>
        <v>FAILED</v>
      </c>
      <c r="E2536" s="1" t="str">
        <f>_xlfn.XLOOKUP(A2536,Processed_data!A:A,Processed_data!G:G)</f>
        <v>FAILED</v>
      </c>
      <c r="F2536" s="1">
        <f>COUNTIF(bank_processed_transactions[transaction_id],A2536)</f>
        <v>1</v>
      </c>
      <c r="G2536" s="1" t="str">
        <f t="shared" si="390"/>
        <v>found</v>
      </c>
      <c r="H2536" s="1" t="str">
        <f t="shared" si="391"/>
        <v>Not Duplicate</v>
      </c>
      <c r="I2536" s="1" t="str">
        <f t="shared" si="392"/>
        <v>match</v>
      </c>
      <c r="J2536" s="1" t="str">
        <f t="shared" si="393"/>
        <v>match</v>
      </c>
      <c r="K2536" s="1">
        <f t="shared" si="394"/>
        <v>0</v>
      </c>
      <c r="L2536" s="2">
        <f>IF(F2536=0,"not processed",_xlfn.MINIFS(Processed_data!H:H,Processed_data!A:A,A2536))</f>
        <v>46051</v>
      </c>
      <c r="M2536" s="1">
        <f>IF(F2536=0,"not processed",ABS(bank_source_transactions__1[[#This Row],[transaction_date]]-Reconciliation!L2536))</f>
        <v>1</v>
      </c>
      <c r="N2536" s="1" t="str" cm="1">
        <f t="array" ref="N2536">_xlfn.IFS(M2536="not Processed", "Not Processed",M2536&gt;2,"SLA Breached",M2536&lt;=2,"Within SLA")</f>
        <v>Within SLA</v>
      </c>
      <c r="O2536" s="1" t="str">
        <f>_xlfn.XLOOKUP(A2536,Source_data!A:A,Source_data!D:D)</f>
        <v>UPI</v>
      </c>
      <c r="P2536" s="1">
        <f t="shared" si="395"/>
        <v>0</v>
      </c>
      <c r="Q2536" s="1">
        <f t="shared" si="396"/>
        <v>0</v>
      </c>
      <c r="R2536" s="1">
        <f t="shared" si="397"/>
        <v>0</v>
      </c>
      <c r="S2536" s="1">
        <f t="shared" si="398"/>
        <v>0</v>
      </c>
      <c r="T2536" s="1">
        <f t="shared" si="399"/>
        <v>0</v>
      </c>
      <c r="U2536" s="1" t="str">
        <f>_xlfn.XLOOKUP(Table3[[#This Row],[Transaction ID]],Source_data!A:A,Source_data!E:E)</f>
        <v>Mumbai</v>
      </c>
      <c r="V2536" s="1">
        <f>_xlfn.IFNA(_xlfn.XLOOKUP(A2536,bank_processed_transactions[transaction_id],bank_processed_transactions[processing_minutes]),"")</f>
        <v>15.7</v>
      </c>
      <c r="W2536" s="31">
        <f>_xlfn.XLOOKUP(A2536,Source_data!A:A,Source_data!B:B)</f>
        <v>46050</v>
      </c>
    </row>
    <row r="2537" spans="1:23" x14ac:dyDescent="0.3">
      <c r="A2537" s="4" t="s">
        <v>4761</v>
      </c>
      <c r="B2537" s="1">
        <f>_xlfn.XLOOKUP(A2537,bank_source_transactions__1[transaction_id],bank_source_transactions__1[amount_inr])</f>
        <v>3038.97</v>
      </c>
      <c r="C2537" s="1">
        <f>_xlfn.XLOOKUP(A2537,Processed_data!A:A,Processed_data!F:F)</f>
        <v>3038.97</v>
      </c>
      <c r="D2537" s="1" t="str">
        <f>_xlfn.XLOOKUP(A2537,bank_source_transactions__1[transaction_id],bank_source_transactions__1[transaction_status])</f>
        <v>SUCCESS</v>
      </c>
      <c r="E2537" s="1" t="str">
        <f>_xlfn.XLOOKUP(A2537,Processed_data!A:A,Processed_data!G:G)</f>
        <v>SUCCESS</v>
      </c>
      <c r="F2537" s="1">
        <f>COUNTIF(bank_processed_transactions[transaction_id],A2537)</f>
        <v>1</v>
      </c>
      <c r="G2537" s="1" t="str">
        <f t="shared" si="390"/>
        <v>found</v>
      </c>
      <c r="H2537" s="1" t="str">
        <f t="shared" si="391"/>
        <v>Not Duplicate</v>
      </c>
      <c r="I2537" s="1" t="str">
        <f t="shared" si="392"/>
        <v>match</v>
      </c>
      <c r="J2537" s="1" t="str">
        <f t="shared" si="393"/>
        <v>match</v>
      </c>
      <c r="K2537" s="1">
        <f t="shared" si="394"/>
        <v>0</v>
      </c>
      <c r="L2537" s="2">
        <f>IF(F2537=0,"not processed",_xlfn.MINIFS(Processed_data!H:H,Processed_data!A:A,A2537))</f>
        <v>46046</v>
      </c>
      <c r="M2537" s="1">
        <f>IF(F2537=0,"not processed",ABS(bank_source_transactions__1[[#This Row],[transaction_date]]-Reconciliation!L2537))</f>
        <v>2</v>
      </c>
      <c r="N2537" s="1" t="str" cm="1">
        <f t="array" ref="N2537">_xlfn.IFS(M2537="not Processed", "Not Processed",M2537&gt;2,"SLA Breached",M2537&lt;=2,"Within SLA")</f>
        <v>Within SLA</v>
      </c>
      <c r="O2537" s="1" t="str">
        <f>_xlfn.XLOOKUP(A2537,Source_data!A:A,Source_data!D:D)</f>
        <v>UPI</v>
      </c>
      <c r="P2537" s="1">
        <f t="shared" si="395"/>
        <v>0</v>
      </c>
      <c r="Q2537" s="1">
        <f t="shared" si="396"/>
        <v>0</v>
      </c>
      <c r="R2537" s="1">
        <f t="shared" si="397"/>
        <v>0</v>
      </c>
      <c r="S2537" s="1">
        <f t="shared" si="398"/>
        <v>0</v>
      </c>
      <c r="T2537" s="1">
        <f t="shared" si="399"/>
        <v>0</v>
      </c>
      <c r="U2537" s="1" t="str">
        <f>_xlfn.XLOOKUP(Table3[[#This Row],[Transaction ID]],Source_data!A:A,Source_data!E:E)</f>
        <v>Hyderabad</v>
      </c>
      <c r="V2537" s="1">
        <f>_xlfn.IFNA(_xlfn.XLOOKUP(A2537,bank_processed_transactions[transaction_id],bank_processed_transactions[processing_minutes]),"")</f>
        <v>35.200000000000003</v>
      </c>
      <c r="W2537" s="31">
        <f>_xlfn.XLOOKUP(A2537,Source_data!A:A,Source_data!B:B)</f>
        <v>46044</v>
      </c>
    </row>
    <row r="2538" spans="1:23" x14ac:dyDescent="0.3">
      <c r="A2538" s="3" t="s">
        <v>1273</v>
      </c>
      <c r="B2538" s="1">
        <f>_xlfn.XLOOKUP(A2538,bank_source_transactions__1[transaction_id],bank_source_transactions__1[amount_inr])</f>
        <v>10433.469999999999</v>
      </c>
      <c r="C2538" s="1">
        <f>_xlfn.XLOOKUP(A2538,Processed_data!A:A,Processed_data!F:F)</f>
        <v>10433.469999999999</v>
      </c>
      <c r="D2538" s="1" t="str">
        <f>_xlfn.XLOOKUP(A2538,bank_source_transactions__1[transaction_id],bank_source_transactions__1[transaction_status])</f>
        <v>SUCCESS</v>
      </c>
      <c r="E2538" s="1" t="str">
        <f>_xlfn.XLOOKUP(A2538,Processed_data!A:A,Processed_data!G:G)</f>
        <v>SUCCESS</v>
      </c>
      <c r="F2538" s="1">
        <f>COUNTIF(bank_processed_transactions[transaction_id],A2538)</f>
        <v>1</v>
      </c>
      <c r="G2538" s="1" t="str">
        <f t="shared" si="390"/>
        <v>found</v>
      </c>
      <c r="H2538" s="1" t="str">
        <f t="shared" si="391"/>
        <v>Not Duplicate</v>
      </c>
      <c r="I2538" s="1" t="str">
        <f t="shared" si="392"/>
        <v>match</v>
      </c>
      <c r="J2538" s="1" t="str">
        <f t="shared" si="393"/>
        <v>match</v>
      </c>
      <c r="K2538" s="1">
        <f t="shared" si="394"/>
        <v>0</v>
      </c>
      <c r="L2538" s="2">
        <f>IF(F2538=0,"not processed",_xlfn.MINIFS(Processed_data!H:H,Processed_data!A:A,A2538))</f>
        <v>46050</v>
      </c>
      <c r="M2538" s="1">
        <f>IF(F2538=0,"not processed",ABS(bank_source_transactions__1[[#This Row],[transaction_date]]-Reconciliation!L2538))</f>
        <v>1</v>
      </c>
      <c r="N2538" s="1" t="str" cm="1">
        <f t="array" ref="N2538">_xlfn.IFS(M2538="not Processed", "Not Processed",M2538&gt;2,"SLA Breached",M2538&lt;=2,"Within SLA")</f>
        <v>Within SLA</v>
      </c>
      <c r="O2538" s="1" t="str">
        <f>_xlfn.XLOOKUP(A2538,Source_data!A:A,Source_data!D:D)</f>
        <v>IMPS</v>
      </c>
      <c r="P2538" s="1">
        <f t="shared" si="395"/>
        <v>0</v>
      </c>
      <c r="Q2538" s="1">
        <f t="shared" si="396"/>
        <v>0</v>
      </c>
      <c r="R2538" s="1">
        <f t="shared" si="397"/>
        <v>0</v>
      </c>
      <c r="S2538" s="1">
        <f t="shared" si="398"/>
        <v>0</v>
      </c>
      <c r="T2538" s="1">
        <f t="shared" si="399"/>
        <v>0</v>
      </c>
      <c r="U2538" s="1" t="str">
        <f>_xlfn.XLOOKUP(Table3[[#This Row],[Transaction ID]],Source_data!A:A,Source_data!E:E)</f>
        <v>Pune</v>
      </c>
      <c r="V2538" s="1">
        <f>_xlfn.IFNA(_xlfn.XLOOKUP(A2538,bank_processed_transactions[transaction_id],bank_processed_transactions[processing_minutes]),"")</f>
        <v>17.5</v>
      </c>
      <c r="W2538" s="31">
        <f>_xlfn.XLOOKUP(A2538,Source_data!A:A,Source_data!B:B)</f>
        <v>46049</v>
      </c>
    </row>
    <row r="2539" spans="1:23" x14ac:dyDescent="0.3">
      <c r="A2539" s="4" t="s">
        <v>4555</v>
      </c>
      <c r="B2539" s="1">
        <f>_xlfn.XLOOKUP(A2539,bank_source_transactions__1[transaction_id],bank_source_transactions__1[amount_inr])</f>
        <v>2069.1799999999998</v>
      </c>
      <c r="C2539" s="1">
        <f>_xlfn.XLOOKUP(A2539,Processed_data!A:A,Processed_data!F:F)</f>
        <v>2069.1799999999998</v>
      </c>
      <c r="D2539" s="1" t="str">
        <f>_xlfn.XLOOKUP(A2539,bank_source_transactions__1[transaction_id],bank_source_transactions__1[transaction_status])</f>
        <v>SUCCESS</v>
      </c>
      <c r="E2539" s="1" t="str">
        <f>_xlfn.XLOOKUP(A2539,Processed_data!A:A,Processed_data!G:G)</f>
        <v>SUCCESS</v>
      </c>
      <c r="F2539" s="1">
        <f>COUNTIF(bank_processed_transactions[transaction_id],A2539)</f>
        <v>1</v>
      </c>
      <c r="G2539" s="1" t="str">
        <f t="shared" si="390"/>
        <v>found</v>
      </c>
      <c r="H2539" s="1" t="str">
        <f t="shared" si="391"/>
        <v>Not Duplicate</v>
      </c>
      <c r="I2539" s="1" t="str">
        <f t="shared" si="392"/>
        <v>match</v>
      </c>
      <c r="J2539" s="1" t="str">
        <f t="shared" si="393"/>
        <v>match</v>
      </c>
      <c r="K2539" s="1">
        <f t="shared" si="394"/>
        <v>0</v>
      </c>
      <c r="L2539" s="2">
        <f>IF(F2539=0,"not processed",_xlfn.MINIFS(Processed_data!H:H,Processed_data!A:A,A2539))</f>
        <v>46075</v>
      </c>
      <c r="M2539" s="1">
        <f>IF(F2539=0,"not processed",ABS(bank_source_transactions__1[[#This Row],[transaction_date]]-Reconciliation!L2539))</f>
        <v>3</v>
      </c>
      <c r="N2539" s="1" t="str" cm="1">
        <f t="array" ref="N2539">_xlfn.IFS(M2539="not Processed", "Not Processed",M2539&gt;2,"SLA Breached",M2539&lt;=2,"Within SLA")</f>
        <v>SLA Breached</v>
      </c>
      <c r="O2539" s="1" t="str">
        <f>_xlfn.XLOOKUP(A2539,Source_data!A:A,Source_data!D:D)</f>
        <v>UPI</v>
      </c>
      <c r="P2539" s="1">
        <f t="shared" si="395"/>
        <v>0</v>
      </c>
      <c r="Q2539" s="1">
        <f t="shared" si="396"/>
        <v>0</v>
      </c>
      <c r="R2539" s="1">
        <f t="shared" si="397"/>
        <v>0</v>
      </c>
      <c r="S2539" s="1">
        <f t="shared" si="398"/>
        <v>0</v>
      </c>
      <c r="T2539" s="1">
        <f t="shared" si="399"/>
        <v>1</v>
      </c>
      <c r="U2539" s="1" t="str">
        <f>_xlfn.XLOOKUP(Table3[[#This Row],[Transaction ID]],Source_data!A:A,Source_data!E:E)</f>
        <v>Hyderabad</v>
      </c>
      <c r="V2539" s="1">
        <f>_xlfn.IFNA(_xlfn.XLOOKUP(A2539,bank_processed_transactions[transaction_id],bank_processed_transactions[processing_minutes]),"")</f>
        <v>61.8</v>
      </c>
      <c r="W2539" s="31">
        <f>_xlfn.XLOOKUP(A2539,Source_data!A:A,Source_data!B:B)</f>
        <v>46072</v>
      </c>
    </row>
    <row r="2540" spans="1:23" x14ac:dyDescent="0.3">
      <c r="A2540" s="3" t="s">
        <v>1929</v>
      </c>
      <c r="B2540" s="1">
        <f>_xlfn.XLOOKUP(A2540,bank_source_transactions__1[transaction_id],bank_source_transactions__1[amount_inr])</f>
        <v>3216.46</v>
      </c>
      <c r="C2540" s="1">
        <f>_xlfn.XLOOKUP(A2540,Processed_data!A:A,Processed_data!F:F)</f>
        <v>3216.46</v>
      </c>
      <c r="D2540" s="1" t="str">
        <f>_xlfn.XLOOKUP(A2540,bank_source_transactions__1[transaction_id],bank_source_transactions__1[transaction_status])</f>
        <v>SUCCESS</v>
      </c>
      <c r="E2540" s="1" t="str">
        <f>_xlfn.XLOOKUP(A2540,Processed_data!A:A,Processed_data!G:G)</f>
        <v>SUCCESS</v>
      </c>
      <c r="F2540" s="1">
        <f>COUNTIF(bank_processed_transactions[transaction_id],A2540)</f>
        <v>1</v>
      </c>
      <c r="G2540" s="1" t="str">
        <f t="shared" si="390"/>
        <v>found</v>
      </c>
      <c r="H2540" s="1" t="str">
        <f t="shared" si="391"/>
        <v>Not Duplicate</v>
      </c>
      <c r="I2540" s="1" t="str">
        <f t="shared" si="392"/>
        <v>match</v>
      </c>
      <c r="J2540" s="1" t="str">
        <f t="shared" si="393"/>
        <v>match</v>
      </c>
      <c r="K2540" s="1">
        <f t="shared" si="394"/>
        <v>0</v>
      </c>
      <c r="L2540" s="2">
        <f>IF(F2540=0,"not processed",_xlfn.MINIFS(Processed_data!H:H,Processed_data!A:A,A2540))</f>
        <v>46100</v>
      </c>
      <c r="M2540" s="1">
        <f>IF(F2540=0,"not processed",ABS(bank_source_transactions__1[[#This Row],[transaction_date]]-Reconciliation!L2540))</f>
        <v>3</v>
      </c>
      <c r="N2540" s="1" t="str" cm="1">
        <f t="array" ref="N2540">_xlfn.IFS(M2540="not Processed", "Not Processed",M2540&gt;2,"SLA Breached",M2540&lt;=2,"Within SLA")</f>
        <v>SLA Breached</v>
      </c>
      <c r="O2540" s="1" t="str">
        <f>_xlfn.XLOOKUP(A2540,Source_data!A:A,Source_data!D:D)</f>
        <v>CARD</v>
      </c>
      <c r="P2540" s="1">
        <f t="shared" si="395"/>
        <v>0</v>
      </c>
      <c r="Q2540" s="1">
        <f t="shared" si="396"/>
        <v>0</v>
      </c>
      <c r="R2540" s="1">
        <f t="shared" si="397"/>
        <v>0</v>
      </c>
      <c r="S2540" s="1">
        <f t="shared" si="398"/>
        <v>0</v>
      </c>
      <c r="T2540" s="1">
        <f t="shared" si="399"/>
        <v>1</v>
      </c>
      <c r="U2540" s="1" t="str">
        <f>_xlfn.XLOOKUP(Table3[[#This Row],[Transaction ID]],Source_data!A:A,Source_data!E:E)</f>
        <v>Hyderabad</v>
      </c>
      <c r="V2540" s="1">
        <f>_xlfn.IFNA(_xlfn.XLOOKUP(A2540,bank_processed_transactions[transaction_id],bank_processed_transactions[processing_minutes]),"")</f>
        <v>27.8</v>
      </c>
      <c r="W2540" s="31">
        <f>_xlfn.XLOOKUP(A2540,Source_data!A:A,Source_data!B:B)</f>
        <v>46097</v>
      </c>
    </row>
    <row r="2541" spans="1:23" x14ac:dyDescent="0.3">
      <c r="A2541" s="4" t="s">
        <v>2158</v>
      </c>
      <c r="B2541" s="1">
        <f>_xlfn.XLOOKUP(A2541,bank_source_transactions__1[transaction_id],bank_source_transactions__1[amount_inr])</f>
        <v>9117.41</v>
      </c>
      <c r="C2541" s="1">
        <f>_xlfn.XLOOKUP(A2541,Processed_data!A:A,Processed_data!F:F)</f>
        <v>9117.41</v>
      </c>
      <c r="D2541" s="1" t="str">
        <f>_xlfn.XLOOKUP(A2541,bank_source_transactions__1[transaction_id],bank_source_transactions__1[transaction_status])</f>
        <v>SUCCESS</v>
      </c>
      <c r="E2541" s="1" t="str">
        <f>_xlfn.XLOOKUP(A2541,Processed_data!A:A,Processed_data!G:G)</f>
        <v>SUCCESS</v>
      </c>
      <c r="F2541" s="1">
        <f>COUNTIF(bank_processed_transactions[transaction_id],A2541)</f>
        <v>1</v>
      </c>
      <c r="G2541" s="1" t="str">
        <f t="shared" si="390"/>
        <v>found</v>
      </c>
      <c r="H2541" s="1" t="str">
        <f t="shared" si="391"/>
        <v>Not Duplicate</v>
      </c>
      <c r="I2541" s="1" t="str">
        <f t="shared" si="392"/>
        <v>match</v>
      </c>
      <c r="J2541" s="1" t="str">
        <f t="shared" si="393"/>
        <v>match</v>
      </c>
      <c r="K2541" s="1">
        <f t="shared" si="394"/>
        <v>0</v>
      </c>
      <c r="L2541" s="2">
        <f>IF(F2541=0,"not processed",_xlfn.MINIFS(Processed_data!H:H,Processed_data!A:A,A2541))</f>
        <v>46083</v>
      </c>
      <c r="M2541" s="1">
        <f>IF(F2541=0,"not processed",ABS(bank_source_transactions__1[[#This Row],[transaction_date]]-Reconciliation!L2541))</f>
        <v>0</v>
      </c>
      <c r="N2541" s="1" t="str" cm="1">
        <f t="array" ref="N2541">_xlfn.IFS(M2541="not Processed", "Not Processed",M2541&gt;2,"SLA Breached",M2541&lt;=2,"Within SLA")</f>
        <v>Within SLA</v>
      </c>
      <c r="O2541" s="1" t="str">
        <f>_xlfn.XLOOKUP(A2541,Source_data!A:A,Source_data!D:D)</f>
        <v>UPI</v>
      </c>
      <c r="P2541" s="1">
        <f t="shared" si="395"/>
        <v>0</v>
      </c>
      <c r="Q2541" s="1">
        <f t="shared" si="396"/>
        <v>0</v>
      </c>
      <c r="R2541" s="1">
        <f t="shared" si="397"/>
        <v>0</v>
      </c>
      <c r="S2541" s="1">
        <f t="shared" si="398"/>
        <v>0</v>
      </c>
      <c r="T2541" s="1">
        <f t="shared" si="399"/>
        <v>0</v>
      </c>
      <c r="U2541" s="1" t="str">
        <f>_xlfn.XLOOKUP(Table3[[#This Row],[Transaction ID]],Source_data!A:A,Source_data!E:E)</f>
        <v>Mumbai</v>
      </c>
      <c r="V2541" s="1">
        <f>_xlfn.IFNA(_xlfn.XLOOKUP(A2541,bank_processed_transactions[transaction_id],bank_processed_transactions[processing_minutes]),"")</f>
        <v>21.9</v>
      </c>
      <c r="W2541" s="31">
        <f>_xlfn.XLOOKUP(A2541,Source_data!A:A,Source_data!B:B)</f>
        <v>46083</v>
      </c>
    </row>
    <row r="2542" spans="1:23" x14ac:dyDescent="0.3">
      <c r="A2542" s="3" t="s">
        <v>797</v>
      </c>
      <c r="B2542" s="1">
        <f>_xlfn.XLOOKUP(A2542,bank_source_transactions__1[transaction_id],bank_source_transactions__1[amount_inr])</f>
        <v>1928.39</v>
      </c>
      <c r="C2542" s="1">
        <f>_xlfn.XLOOKUP(A2542,Processed_data!A:A,Processed_data!F:F)</f>
        <v>1928.39</v>
      </c>
      <c r="D2542" s="1" t="str">
        <f>_xlfn.XLOOKUP(A2542,bank_source_transactions__1[transaction_id],bank_source_transactions__1[transaction_status])</f>
        <v>SUCCESS</v>
      </c>
      <c r="E2542" s="1" t="str">
        <f>_xlfn.XLOOKUP(A2542,Processed_data!A:A,Processed_data!G:G)</f>
        <v>SUCCESS</v>
      </c>
      <c r="F2542" s="1">
        <f>COUNTIF(bank_processed_transactions[transaction_id],A2542)</f>
        <v>1</v>
      </c>
      <c r="G2542" s="1" t="str">
        <f t="shared" si="390"/>
        <v>found</v>
      </c>
      <c r="H2542" s="1" t="str">
        <f t="shared" si="391"/>
        <v>Not Duplicate</v>
      </c>
      <c r="I2542" s="1" t="str">
        <f t="shared" si="392"/>
        <v>match</v>
      </c>
      <c r="J2542" s="1" t="str">
        <f t="shared" si="393"/>
        <v>match</v>
      </c>
      <c r="K2542" s="1">
        <f t="shared" si="394"/>
        <v>0</v>
      </c>
      <c r="L2542" s="2">
        <f>IF(F2542=0,"not processed",_xlfn.MINIFS(Processed_data!H:H,Processed_data!A:A,A2542))</f>
        <v>46035</v>
      </c>
      <c r="M2542" s="1">
        <f>IF(F2542=0,"not processed",ABS(bank_source_transactions__1[[#This Row],[transaction_date]]-Reconciliation!L2542))</f>
        <v>2</v>
      </c>
      <c r="N2542" s="1" t="str" cm="1">
        <f t="array" ref="N2542">_xlfn.IFS(M2542="not Processed", "Not Processed",M2542&gt;2,"SLA Breached",M2542&lt;=2,"Within SLA")</f>
        <v>Within SLA</v>
      </c>
      <c r="O2542" s="1" t="str">
        <f>_xlfn.XLOOKUP(A2542,Source_data!A:A,Source_data!D:D)</f>
        <v>IMPS</v>
      </c>
      <c r="P2542" s="1">
        <f t="shared" si="395"/>
        <v>0</v>
      </c>
      <c r="Q2542" s="1">
        <f t="shared" si="396"/>
        <v>0</v>
      </c>
      <c r="R2542" s="1">
        <f t="shared" si="397"/>
        <v>0</v>
      </c>
      <c r="S2542" s="1">
        <f t="shared" si="398"/>
        <v>0</v>
      </c>
      <c r="T2542" s="1">
        <f t="shared" si="399"/>
        <v>0</v>
      </c>
      <c r="U2542" s="1" t="str">
        <f>_xlfn.XLOOKUP(Table3[[#This Row],[Transaction ID]],Source_data!A:A,Source_data!E:E)</f>
        <v>Pune</v>
      </c>
      <c r="V2542" s="1">
        <f>_xlfn.IFNA(_xlfn.XLOOKUP(A2542,bank_processed_transactions[transaction_id],bank_processed_transactions[processing_minutes]),"")</f>
        <v>5.9</v>
      </c>
      <c r="W2542" s="31">
        <f>_xlfn.XLOOKUP(A2542,Source_data!A:A,Source_data!B:B)</f>
        <v>46033</v>
      </c>
    </row>
    <row r="2543" spans="1:23" x14ac:dyDescent="0.3">
      <c r="A2543" s="4" t="s">
        <v>2084</v>
      </c>
      <c r="B2543" s="1">
        <f>_xlfn.XLOOKUP(A2543,bank_source_transactions__1[transaction_id],bank_source_transactions__1[amount_inr])</f>
        <v>2509.5</v>
      </c>
      <c r="C2543" s="1">
        <f>_xlfn.XLOOKUP(A2543,Processed_data!A:A,Processed_data!F:F)</f>
        <v>2509.5</v>
      </c>
      <c r="D2543" s="1" t="str">
        <f>_xlfn.XLOOKUP(A2543,bank_source_transactions__1[transaction_id],bank_source_transactions__1[transaction_status])</f>
        <v>SUCCESS</v>
      </c>
      <c r="E2543" s="1" t="str">
        <f>_xlfn.XLOOKUP(A2543,Processed_data!A:A,Processed_data!G:G)</f>
        <v>SUCCESS</v>
      </c>
      <c r="F2543" s="1">
        <f>COUNTIF(bank_processed_transactions[transaction_id],A2543)</f>
        <v>1</v>
      </c>
      <c r="G2543" s="1" t="str">
        <f t="shared" si="390"/>
        <v>found</v>
      </c>
      <c r="H2543" s="1" t="str">
        <f t="shared" si="391"/>
        <v>Not Duplicate</v>
      </c>
      <c r="I2543" s="1" t="str">
        <f t="shared" si="392"/>
        <v>match</v>
      </c>
      <c r="J2543" s="1" t="str">
        <f t="shared" si="393"/>
        <v>match</v>
      </c>
      <c r="K2543" s="1">
        <f t="shared" si="394"/>
        <v>0</v>
      </c>
      <c r="L2543" s="2">
        <f>IF(F2543=0,"not processed",_xlfn.MINIFS(Processed_data!H:H,Processed_data!A:A,A2543))</f>
        <v>46041</v>
      </c>
      <c r="M2543" s="1">
        <f>IF(F2543=0,"not processed",ABS(bank_source_transactions__1[[#This Row],[transaction_date]]-Reconciliation!L2543))</f>
        <v>1</v>
      </c>
      <c r="N2543" s="1" t="str" cm="1">
        <f t="array" ref="N2543">_xlfn.IFS(M2543="not Processed", "Not Processed",M2543&gt;2,"SLA Breached",M2543&lt;=2,"Within SLA")</f>
        <v>Within SLA</v>
      </c>
      <c r="O2543" s="1" t="str">
        <f>_xlfn.XLOOKUP(A2543,Source_data!A:A,Source_data!D:D)</f>
        <v>UPI</v>
      </c>
      <c r="P2543" s="1">
        <f t="shared" si="395"/>
        <v>0</v>
      </c>
      <c r="Q2543" s="1">
        <f t="shared" si="396"/>
        <v>0</v>
      </c>
      <c r="R2543" s="1">
        <f t="shared" si="397"/>
        <v>0</v>
      </c>
      <c r="S2543" s="1">
        <f t="shared" si="398"/>
        <v>0</v>
      </c>
      <c r="T2543" s="1">
        <f t="shared" si="399"/>
        <v>0</v>
      </c>
      <c r="U2543" s="1" t="str">
        <f>_xlfn.XLOOKUP(Table3[[#This Row],[Transaction ID]],Source_data!A:A,Source_data!E:E)</f>
        <v>Pune</v>
      </c>
      <c r="V2543" s="1">
        <f>_xlfn.IFNA(_xlfn.XLOOKUP(A2543,bank_processed_transactions[transaction_id],bank_processed_transactions[processing_minutes]),"")</f>
        <v>33.200000000000003</v>
      </c>
      <c r="W2543" s="31">
        <f>_xlfn.XLOOKUP(A2543,Source_data!A:A,Source_data!B:B)</f>
        <v>46040</v>
      </c>
    </row>
    <row r="2544" spans="1:23" x14ac:dyDescent="0.3">
      <c r="A2544" s="3" t="s">
        <v>1824</v>
      </c>
      <c r="B2544" s="1">
        <f>_xlfn.XLOOKUP(A2544,bank_source_transactions__1[transaction_id],bank_source_transactions__1[amount_inr])</f>
        <v>5892.77</v>
      </c>
      <c r="C2544" s="1">
        <f>_xlfn.XLOOKUP(A2544,Processed_data!A:A,Processed_data!F:F)</f>
        <v>5892.77</v>
      </c>
      <c r="D2544" s="1" t="str">
        <f>_xlfn.XLOOKUP(A2544,bank_source_transactions__1[transaction_id],bank_source_transactions__1[transaction_status])</f>
        <v>SUCCESS</v>
      </c>
      <c r="E2544" s="1" t="str">
        <f>_xlfn.XLOOKUP(A2544,Processed_data!A:A,Processed_data!G:G)</f>
        <v>SUCCESS</v>
      </c>
      <c r="F2544" s="1">
        <f>COUNTIF(bank_processed_transactions[transaction_id],A2544)</f>
        <v>1</v>
      </c>
      <c r="G2544" s="1" t="str">
        <f t="shared" si="390"/>
        <v>found</v>
      </c>
      <c r="H2544" s="1" t="str">
        <f t="shared" si="391"/>
        <v>Not Duplicate</v>
      </c>
      <c r="I2544" s="1" t="str">
        <f t="shared" si="392"/>
        <v>match</v>
      </c>
      <c r="J2544" s="1" t="str">
        <f t="shared" si="393"/>
        <v>match</v>
      </c>
      <c r="K2544" s="1">
        <f t="shared" si="394"/>
        <v>0</v>
      </c>
      <c r="L2544" s="2">
        <f>IF(F2544=0,"not processed",_xlfn.MINIFS(Processed_data!H:H,Processed_data!A:A,A2544))</f>
        <v>46054</v>
      </c>
      <c r="M2544" s="1">
        <f>IF(F2544=0,"not processed",ABS(bank_source_transactions__1[[#This Row],[transaction_date]]-Reconciliation!L2544))</f>
        <v>0</v>
      </c>
      <c r="N2544" s="1" t="str" cm="1">
        <f t="array" ref="N2544">_xlfn.IFS(M2544="not Processed", "Not Processed",M2544&gt;2,"SLA Breached",M2544&lt;=2,"Within SLA")</f>
        <v>Within SLA</v>
      </c>
      <c r="O2544" s="1" t="str">
        <f>_xlfn.XLOOKUP(A2544,Source_data!A:A,Source_data!D:D)</f>
        <v>ATM</v>
      </c>
      <c r="P2544" s="1">
        <f t="shared" si="395"/>
        <v>0</v>
      </c>
      <c r="Q2544" s="1">
        <f t="shared" si="396"/>
        <v>0</v>
      </c>
      <c r="R2544" s="1">
        <f t="shared" si="397"/>
        <v>0</v>
      </c>
      <c r="S2544" s="1">
        <f t="shared" si="398"/>
        <v>0</v>
      </c>
      <c r="T2544" s="1">
        <f t="shared" si="399"/>
        <v>0</v>
      </c>
      <c r="U2544" s="1" t="str">
        <f>_xlfn.XLOOKUP(Table3[[#This Row],[Transaction ID]],Source_data!A:A,Source_data!E:E)</f>
        <v>Mumbai</v>
      </c>
      <c r="V2544" s="1">
        <f>_xlfn.IFNA(_xlfn.XLOOKUP(A2544,bank_processed_transactions[transaction_id],bank_processed_transactions[processing_minutes]),"")</f>
        <v>31.5</v>
      </c>
      <c r="W2544" s="31">
        <f>_xlfn.XLOOKUP(A2544,Source_data!A:A,Source_data!B:B)</f>
        <v>46054</v>
      </c>
    </row>
    <row r="2545" spans="1:23" x14ac:dyDescent="0.3">
      <c r="A2545" s="4" t="s">
        <v>3638</v>
      </c>
      <c r="B2545" s="1">
        <f>_xlfn.XLOOKUP(A2545,bank_source_transactions__1[transaction_id],bank_source_transactions__1[amount_inr])</f>
        <v>3287.09</v>
      </c>
      <c r="C2545" s="1">
        <f>_xlfn.XLOOKUP(A2545,Processed_data!A:A,Processed_data!F:F)</f>
        <v>3287.09</v>
      </c>
      <c r="D2545" s="1" t="str">
        <f>_xlfn.XLOOKUP(A2545,bank_source_transactions__1[transaction_id],bank_source_transactions__1[transaction_status])</f>
        <v>SUCCESS</v>
      </c>
      <c r="E2545" s="1" t="str">
        <f>_xlfn.XLOOKUP(A2545,Processed_data!A:A,Processed_data!G:G)</f>
        <v>SUCCESS</v>
      </c>
      <c r="F2545" s="1">
        <f>COUNTIF(bank_processed_transactions[transaction_id],A2545)</f>
        <v>1</v>
      </c>
      <c r="G2545" s="1" t="str">
        <f t="shared" si="390"/>
        <v>found</v>
      </c>
      <c r="H2545" s="1" t="str">
        <f t="shared" si="391"/>
        <v>Not Duplicate</v>
      </c>
      <c r="I2545" s="1" t="str">
        <f t="shared" si="392"/>
        <v>match</v>
      </c>
      <c r="J2545" s="1" t="str">
        <f t="shared" si="393"/>
        <v>match</v>
      </c>
      <c r="K2545" s="1">
        <f t="shared" si="394"/>
        <v>0</v>
      </c>
      <c r="L2545" s="2">
        <f>IF(F2545=0,"not processed",_xlfn.MINIFS(Processed_data!H:H,Processed_data!A:A,A2545))</f>
        <v>46036</v>
      </c>
      <c r="M2545" s="1">
        <f>IF(F2545=0,"not processed",ABS(bank_source_transactions__1[[#This Row],[transaction_date]]-Reconciliation!L2545))</f>
        <v>0</v>
      </c>
      <c r="N2545" s="1" t="str" cm="1">
        <f t="array" ref="N2545">_xlfn.IFS(M2545="not Processed", "Not Processed",M2545&gt;2,"SLA Breached",M2545&lt;=2,"Within SLA")</f>
        <v>Within SLA</v>
      </c>
      <c r="O2545" s="1" t="str">
        <f>_xlfn.XLOOKUP(A2545,Source_data!A:A,Source_data!D:D)</f>
        <v>NEFT</v>
      </c>
      <c r="P2545" s="1">
        <f t="shared" si="395"/>
        <v>0</v>
      </c>
      <c r="Q2545" s="1">
        <f t="shared" si="396"/>
        <v>0</v>
      </c>
      <c r="R2545" s="1">
        <f t="shared" si="397"/>
        <v>0</v>
      </c>
      <c r="S2545" s="1">
        <f t="shared" si="398"/>
        <v>0</v>
      </c>
      <c r="T2545" s="1">
        <f t="shared" si="399"/>
        <v>0</v>
      </c>
      <c r="U2545" s="1" t="str">
        <f>_xlfn.XLOOKUP(Table3[[#This Row],[Transaction ID]],Source_data!A:A,Source_data!E:E)</f>
        <v>Pune</v>
      </c>
      <c r="V2545" s="1">
        <f>_xlfn.IFNA(_xlfn.XLOOKUP(A2545,bank_processed_transactions[transaction_id],bank_processed_transactions[processing_minutes]),"")</f>
        <v>20.3</v>
      </c>
      <c r="W2545" s="31">
        <f>_xlfn.XLOOKUP(A2545,Source_data!A:A,Source_data!B:B)</f>
        <v>46036</v>
      </c>
    </row>
    <row r="2546" spans="1:23" x14ac:dyDescent="0.3">
      <c r="A2546" s="3" t="s">
        <v>4151</v>
      </c>
      <c r="B2546" s="1">
        <f>_xlfn.XLOOKUP(A2546,bank_source_transactions__1[transaction_id],bank_source_transactions__1[amount_inr])</f>
        <v>2713.99</v>
      </c>
      <c r="C2546" s="1">
        <f>_xlfn.XLOOKUP(A2546,Processed_data!A:A,Processed_data!F:F)</f>
        <v>2713.99</v>
      </c>
      <c r="D2546" s="1" t="str">
        <f>_xlfn.XLOOKUP(A2546,bank_source_transactions__1[transaction_id],bank_source_transactions__1[transaction_status])</f>
        <v>SUCCESS</v>
      </c>
      <c r="E2546" s="1" t="str">
        <f>_xlfn.XLOOKUP(A2546,Processed_data!A:A,Processed_data!G:G)</f>
        <v>SUCCESS</v>
      </c>
      <c r="F2546" s="1">
        <f>COUNTIF(bank_processed_transactions[transaction_id],A2546)</f>
        <v>1</v>
      </c>
      <c r="G2546" s="1" t="str">
        <f t="shared" si="390"/>
        <v>found</v>
      </c>
      <c r="H2546" s="1" t="str">
        <f t="shared" si="391"/>
        <v>Not Duplicate</v>
      </c>
      <c r="I2546" s="1" t="str">
        <f t="shared" si="392"/>
        <v>match</v>
      </c>
      <c r="J2546" s="1" t="str">
        <f t="shared" si="393"/>
        <v>match</v>
      </c>
      <c r="K2546" s="1">
        <f t="shared" si="394"/>
        <v>0</v>
      </c>
      <c r="L2546" s="2">
        <f>IF(F2546=0,"not processed",_xlfn.MINIFS(Processed_data!H:H,Processed_data!A:A,A2546))</f>
        <v>46053</v>
      </c>
      <c r="M2546" s="1">
        <f>IF(F2546=0,"not processed",ABS(bank_source_transactions__1[[#This Row],[transaction_date]]-Reconciliation!L2546))</f>
        <v>3</v>
      </c>
      <c r="N2546" s="1" t="str" cm="1">
        <f t="array" ref="N2546">_xlfn.IFS(M2546="not Processed", "Not Processed",M2546&gt;2,"SLA Breached",M2546&lt;=2,"Within SLA")</f>
        <v>SLA Breached</v>
      </c>
      <c r="O2546" s="1" t="str">
        <f>_xlfn.XLOOKUP(A2546,Source_data!A:A,Source_data!D:D)</f>
        <v>NEFT</v>
      </c>
      <c r="P2546" s="1">
        <f t="shared" si="395"/>
        <v>0</v>
      </c>
      <c r="Q2546" s="1">
        <f t="shared" si="396"/>
        <v>0</v>
      </c>
      <c r="R2546" s="1">
        <f t="shared" si="397"/>
        <v>0</v>
      </c>
      <c r="S2546" s="1">
        <f t="shared" si="398"/>
        <v>0</v>
      </c>
      <c r="T2546" s="1">
        <f t="shared" si="399"/>
        <v>1</v>
      </c>
      <c r="U2546" s="1" t="str">
        <f>_xlfn.XLOOKUP(Table3[[#This Row],[Transaction ID]],Source_data!A:A,Source_data!E:E)</f>
        <v>Mumbai</v>
      </c>
      <c r="V2546" s="1">
        <f>_xlfn.IFNA(_xlfn.XLOOKUP(A2546,bank_processed_transactions[transaction_id],bank_processed_transactions[processing_minutes]),"")</f>
        <v>13.7</v>
      </c>
      <c r="W2546" s="31">
        <f>_xlfn.XLOOKUP(A2546,Source_data!A:A,Source_data!B:B)</f>
        <v>46050</v>
      </c>
    </row>
    <row r="2547" spans="1:23" x14ac:dyDescent="0.3">
      <c r="A2547" s="4" t="s">
        <v>4810</v>
      </c>
      <c r="B2547" s="1">
        <f>_xlfn.XLOOKUP(A2547,bank_source_transactions__1[transaction_id],bank_source_transactions__1[amount_inr])</f>
        <v>2359.0300000000002</v>
      </c>
      <c r="C2547" s="1">
        <f>_xlfn.XLOOKUP(A2547,Processed_data!A:A,Processed_data!F:F)</f>
        <v>2359.0300000000002</v>
      </c>
      <c r="D2547" s="1" t="str">
        <f>_xlfn.XLOOKUP(A2547,bank_source_transactions__1[transaction_id],bank_source_transactions__1[transaction_status])</f>
        <v>SUCCESS</v>
      </c>
      <c r="E2547" s="1" t="str">
        <f>_xlfn.XLOOKUP(A2547,Processed_data!A:A,Processed_data!G:G)</f>
        <v>SUCCESS</v>
      </c>
      <c r="F2547" s="1">
        <f>COUNTIF(bank_processed_transactions[transaction_id],A2547)</f>
        <v>1</v>
      </c>
      <c r="G2547" s="1" t="str">
        <f t="shared" si="390"/>
        <v>found</v>
      </c>
      <c r="H2547" s="1" t="str">
        <f t="shared" si="391"/>
        <v>Not Duplicate</v>
      </c>
      <c r="I2547" s="1" t="str">
        <f t="shared" si="392"/>
        <v>match</v>
      </c>
      <c r="J2547" s="1" t="str">
        <f t="shared" si="393"/>
        <v>match</v>
      </c>
      <c r="K2547" s="1">
        <f t="shared" si="394"/>
        <v>0</v>
      </c>
      <c r="L2547" s="2">
        <f>IF(F2547=0,"not processed",_xlfn.MINIFS(Processed_data!H:H,Processed_data!A:A,A2547))</f>
        <v>46059</v>
      </c>
      <c r="M2547" s="1">
        <f>IF(F2547=0,"not processed",ABS(bank_source_transactions__1[[#This Row],[transaction_date]]-Reconciliation!L2547))</f>
        <v>2</v>
      </c>
      <c r="N2547" s="1" t="str" cm="1">
        <f t="array" ref="N2547">_xlfn.IFS(M2547="not Processed", "Not Processed",M2547&gt;2,"SLA Breached",M2547&lt;=2,"Within SLA")</f>
        <v>Within SLA</v>
      </c>
      <c r="O2547" s="1" t="str">
        <f>_xlfn.XLOOKUP(A2547,Source_data!A:A,Source_data!D:D)</f>
        <v>CARD</v>
      </c>
      <c r="P2547" s="1">
        <f t="shared" si="395"/>
        <v>0</v>
      </c>
      <c r="Q2547" s="1">
        <f t="shared" si="396"/>
        <v>0</v>
      </c>
      <c r="R2547" s="1">
        <f t="shared" si="397"/>
        <v>0</v>
      </c>
      <c r="S2547" s="1">
        <f t="shared" si="398"/>
        <v>0</v>
      </c>
      <c r="T2547" s="1">
        <f t="shared" si="399"/>
        <v>0</v>
      </c>
      <c r="U2547" s="1" t="str">
        <f>_xlfn.XLOOKUP(Table3[[#This Row],[Transaction ID]],Source_data!A:A,Source_data!E:E)</f>
        <v>Hyderabad</v>
      </c>
      <c r="V2547" s="1">
        <f>_xlfn.IFNA(_xlfn.XLOOKUP(A2547,bank_processed_transactions[transaction_id],bank_processed_transactions[processing_minutes]),"")</f>
        <v>24.9</v>
      </c>
      <c r="W2547" s="31">
        <f>_xlfn.XLOOKUP(A2547,Source_data!A:A,Source_data!B:B)</f>
        <v>46057</v>
      </c>
    </row>
    <row r="2548" spans="1:23" x14ac:dyDescent="0.3">
      <c r="A2548" s="3" t="s">
        <v>4700</v>
      </c>
      <c r="B2548" s="1">
        <f>_xlfn.XLOOKUP(A2548,bank_source_transactions__1[transaction_id],bank_source_transactions__1[amount_inr])</f>
        <v>13017.62</v>
      </c>
      <c r="C2548" s="1">
        <f>_xlfn.XLOOKUP(A2548,Processed_data!A:A,Processed_data!F:F)</f>
        <v>13017.62</v>
      </c>
      <c r="D2548" s="1" t="str">
        <f>_xlfn.XLOOKUP(A2548,bank_source_transactions__1[transaction_id],bank_source_transactions__1[transaction_status])</f>
        <v>SUCCESS</v>
      </c>
      <c r="E2548" s="1" t="str">
        <f>_xlfn.XLOOKUP(A2548,Processed_data!A:A,Processed_data!G:G)</f>
        <v>SUCCESS</v>
      </c>
      <c r="F2548" s="1">
        <f>COUNTIF(bank_processed_transactions[transaction_id],A2548)</f>
        <v>1</v>
      </c>
      <c r="G2548" s="1" t="str">
        <f t="shared" si="390"/>
        <v>found</v>
      </c>
      <c r="H2548" s="1" t="str">
        <f t="shared" si="391"/>
        <v>Not Duplicate</v>
      </c>
      <c r="I2548" s="1" t="str">
        <f t="shared" si="392"/>
        <v>match</v>
      </c>
      <c r="J2548" s="1" t="str">
        <f t="shared" si="393"/>
        <v>match</v>
      </c>
      <c r="K2548" s="1">
        <f t="shared" si="394"/>
        <v>0</v>
      </c>
      <c r="L2548" s="2">
        <f>IF(F2548=0,"not processed",_xlfn.MINIFS(Processed_data!H:H,Processed_data!A:A,A2548))</f>
        <v>46109</v>
      </c>
      <c r="M2548" s="1">
        <f>IF(F2548=0,"not processed",ABS(bank_source_transactions__1[[#This Row],[transaction_date]]-Reconciliation!L2548))</f>
        <v>3</v>
      </c>
      <c r="N2548" s="1" t="str" cm="1">
        <f t="array" ref="N2548">_xlfn.IFS(M2548="not Processed", "Not Processed",M2548&gt;2,"SLA Breached",M2548&lt;=2,"Within SLA")</f>
        <v>SLA Breached</v>
      </c>
      <c r="O2548" s="1" t="str">
        <f>_xlfn.XLOOKUP(A2548,Source_data!A:A,Source_data!D:D)</f>
        <v>UPI</v>
      </c>
      <c r="P2548" s="1">
        <f t="shared" si="395"/>
        <v>0</v>
      </c>
      <c r="Q2548" s="1">
        <f t="shared" si="396"/>
        <v>0</v>
      </c>
      <c r="R2548" s="1">
        <f t="shared" si="397"/>
        <v>0</v>
      </c>
      <c r="S2548" s="1">
        <f t="shared" si="398"/>
        <v>0</v>
      </c>
      <c r="T2548" s="1">
        <f t="shared" si="399"/>
        <v>1</v>
      </c>
      <c r="U2548" s="1" t="str">
        <f>_xlfn.XLOOKUP(Table3[[#This Row],[Transaction ID]],Source_data!A:A,Source_data!E:E)</f>
        <v>Bengaluru</v>
      </c>
      <c r="V2548" s="1">
        <f>_xlfn.IFNA(_xlfn.XLOOKUP(A2548,bank_processed_transactions[transaction_id],bank_processed_transactions[processing_minutes]),"")</f>
        <v>14.3</v>
      </c>
      <c r="W2548" s="31">
        <f>_xlfn.XLOOKUP(A2548,Source_data!A:A,Source_data!B:B)</f>
        <v>46106</v>
      </c>
    </row>
    <row r="2549" spans="1:23" x14ac:dyDescent="0.3">
      <c r="A2549" s="4" t="s">
        <v>2229</v>
      </c>
      <c r="B2549" s="1">
        <f>_xlfn.XLOOKUP(A2549,bank_source_transactions__1[transaction_id],bank_source_transactions__1[amount_inr])</f>
        <v>4123.5600000000004</v>
      </c>
      <c r="C2549" s="1">
        <f>_xlfn.XLOOKUP(A2549,Processed_data!A:A,Processed_data!F:F)</f>
        <v>4123.5600000000004</v>
      </c>
      <c r="D2549" s="1" t="str">
        <f>_xlfn.XLOOKUP(A2549,bank_source_transactions__1[transaction_id],bank_source_transactions__1[transaction_status])</f>
        <v>SUCCESS</v>
      </c>
      <c r="E2549" s="1" t="str">
        <f>_xlfn.XLOOKUP(A2549,Processed_data!A:A,Processed_data!G:G)</f>
        <v>SUCCESS</v>
      </c>
      <c r="F2549" s="1">
        <f>COUNTIF(bank_processed_transactions[transaction_id],A2549)</f>
        <v>1</v>
      </c>
      <c r="G2549" s="1" t="str">
        <f t="shared" si="390"/>
        <v>found</v>
      </c>
      <c r="H2549" s="1" t="str">
        <f t="shared" si="391"/>
        <v>Not Duplicate</v>
      </c>
      <c r="I2549" s="1" t="str">
        <f t="shared" si="392"/>
        <v>match</v>
      </c>
      <c r="J2549" s="1" t="str">
        <f t="shared" si="393"/>
        <v>match</v>
      </c>
      <c r="K2549" s="1">
        <f t="shared" si="394"/>
        <v>0</v>
      </c>
      <c r="L2549" s="2">
        <f>IF(F2549=0,"not processed",_xlfn.MINIFS(Processed_data!H:H,Processed_data!A:A,A2549))</f>
        <v>46059</v>
      </c>
      <c r="M2549" s="1">
        <f>IF(F2549=0,"not processed",ABS(bank_source_transactions__1[[#This Row],[transaction_date]]-Reconciliation!L2549))</f>
        <v>2</v>
      </c>
      <c r="N2549" s="1" t="str" cm="1">
        <f t="array" ref="N2549">_xlfn.IFS(M2549="not Processed", "Not Processed",M2549&gt;2,"SLA Breached",M2549&lt;=2,"Within SLA")</f>
        <v>Within SLA</v>
      </c>
      <c r="O2549" s="1" t="str">
        <f>_xlfn.XLOOKUP(A2549,Source_data!A:A,Source_data!D:D)</f>
        <v>UPI</v>
      </c>
      <c r="P2549" s="1">
        <f t="shared" si="395"/>
        <v>0</v>
      </c>
      <c r="Q2549" s="1">
        <f t="shared" si="396"/>
        <v>0</v>
      </c>
      <c r="R2549" s="1">
        <f t="shared" si="397"/>
        <v>0</v>
      </c>
      <c r="S2549" s="1">
        <f t="shared" si="398"/>
        <v>0</v>
      </c>
      <c r="T2549" s="1">
        <f t="shared" si="399"/>
        <v>0</v>
      </c>
      <c r="U2549" s="1" t="str">
        <f>_xlfn.XLOOKUP(Table3[[#This Row],[Transaction ID]],Source_data!A:A,Source_data!E:E)</f>
        <v>Bengaluru</v>
      </c>
      <c r="V2549" s="1">
        <f>_xlfn.IFNA(_xlfn.XLOOKUP(A2549,bank_processed_transactions[transaction_id],bank_processed_transactions[processing_minutes]),"")</f>
        <v>15.8</v>
      </c>
      <c r="W2549" s="31">
        <f>_xlfn.XLOOKUP(A2549,Source_data!A:A,Source_data!B:B)</f>
        <v>46057</v>
      </c>
    </row>
    <row r="2550" spans="1:23" x14ac:dyDescent="0.3">
      <c r="A2550" s="3" t="s">
        <v>1244</v>
      </c>
      <c r="B2550" s="1">
        <f>_xlfn.XLOOKUP(A2550,bank_source_transactions__1[transaction_id],bank_source_transactions__1[amount_inr])</f>
        <v>6189.65</v>
      </c>
      <c r="C2550" s="1">
        <f>_xlfn.XLOOKUP(A2550,Processed_data!A:A,Processed_data!F:F)</f>
        <v>6189.65</v>
      </c>
      <c r="D2550" s="1" t="str">
        <f>_xlfn.XLOOKUP(A2550,bank_source_transactions__1[transaction_id],bank_source_transactions__1[transaction_status])</f>
        <v>SUCCESS</v>
      </c>
      <c r="E2550" s="1" t="str">
        <f>_xlfn.XLOOKUP(A2550,Processed_data!A:A,Processed_data!G:G)</f>
        <v>SUCCESS</v>
      </c>
      <c r="F2550" s="1">
        <f>COUNTIF(bank_processed_transactions[transaction_id],A2550)</f>
        <v>1</v>
      </c>
      <c r="G2550" s="1" t="str">
        <f t="shared" si="390"/>
        <v>found</v>
      </c>
      <c r="H2550" s="1" t="str">
        <f t="shared" si="391"/>
        <v>Not Duplicate</v>
      </c>
      <c r="I2550" s="1" t="str">
        <f t="shared" si="392"/>
        <v>match</v>
      </c>
      <c r="J2550" s="1" t="str">
        <f t="shared" si="393"/>
        <v>match</v>
      </c>
      <c r="K2550" s="1">
        <f t="shared" si="394"/>
        <v>0</v>
      </c>
      <c r="L2550" s="2">
        <f>IF(F2550=0,"not processed",_xlfn.MINIFS(Processed_data!H:H,Processed_data!A:A,A2550))</f>
        <v>46057</v>
      </c>
      <c r="M2550" s="1">
        <f>IF(F2550=0,"not processed",ABS(bank_source_transactions__1[[#This Row],[transaction_date]]-Reconciliation!L2550))</f>
        <v>0</v>
      </c>
      <c r="N2550" s="1" t="str" cm="1">
        <f t="array" ref="N2550">_xlfn.IFS(M2550="not Processed", "Not Processed",M2550&gt;2,"SLA Breached",M2550&lt;=2,"Within SLA")</f>
        <v>Within SLA</v>
      </c>
      <c r="O2550" s="1" t="str">
        <f>_xlfn.XLOOKUP(A2550,Source_data!A:A,Source_data!D:D)</f>
        <v>UPI</v>
      </c>
      <c r="P2550" s="1">
        <f t="shared" si="395"/>
        <v>0</v>
      </c>
      <c r="Q2550" s="1">
        <f t="shared" si="396"/>
        <v>0</v>
      </c>
      <c r="R2550" s="1">
        <f t="shared" si="397"/>
        <v>0</v>
      </c>
      <c r="S2550" s="1">
        <f t="shared" si="398"/>
        <v>0</v>
      </c>
      <c r="T2550" s="1">
        <f t="shared" si="399"/>
        <v>0</v>
      </c>
      <c r="U2550" s="1" t="str">
        <f>_xlfn.XLOOKUP(Table3[[#This Row],[Transaction ID]],Source_data!A:A,Source_data!E:E)</f>
        <v>Bengaluru</v>
      </c>
      <c r="V2550" s="1">
        <f>_xlfn.IFNA(_xlfn.XLOOKUP(A2550,bank_processed_transactions[transaction_id],bank_processed_transactions[processing_minutes]),"")</f>
        <v>45.7</v>
      </c>
      <c r="W2550" s="31">
        <f>_xlfn.XLOOKUP(A2550,Source_data!A:A,Source_data!B:B)</f>
        <v>46057</v>
      </c>
    </row>
    <row r="2551" spans="1:23" x14ac:dyDescent="0.3">
      <c r="A2551" s="4" t="s">
        <v>4187</v>
      </c>
      <c r="B2551" s="1">
        <f>_xlfn.XLOOKUP(A2551,bank_source_transactions__1[transaction_id],bank_source_transactions__1[amount_inr])</f>
        <v>1725.69</v>
      </c>
      <c r="C2551" s="1">
        <f>_xlfn.XLOOKUP(A2551,Processed_data!A:A,Processed_data!F:F)</f>
        <v>1725.69</v>
      </c>
      <c r="D2551" s="1" t="str">
        <f>_xlfn.XLOOKUP(A2551,bank_source_transactions__1[transaction_id],bank_source_transactions__1[transaction_status])</f>
        <v>FAILED</v>
      </c>
      <c r="E2551" s="1" t="str">
        <f>_xlfn.XLOOKUP(A2551,Processed_data!A:A,Processed_data!G:G)</f>
        <v>FAILED</v>
      </c>
      <c r="F2551" s="1">
        <f>COUNTIF(bank_processed_transactions[transaction_id],A2551)</f>
        <v>1</v>
      </c>
      <c r="G2551" s="1" t="str">
        <f t="shared" si="390"/>
        <v>found</v>
      </c>
      <c r="H2551" s="1" t="str">
        <f t="shared" si="391"/>
        <v>Not Duplicate</v>
      </c>
      <c r="I2551" s="1" t="str">
        <f t="shared" si="392"/>
        <v>match</v>
      </c>
      <c r="J2551" s="1" t="str">
        <f t="shared" si="393"/>
        <v>match</v>
      </c>
      <c r="K2551" s="1">
        <f t="shared" si="394"/>
        <v>0</v>
      </c>
      <c r="L2551" s="2">
        <f>IF(F2551=0,"not processed",_xlfn.MINIFS(Processed_data!H:H,Processed_data!A:A,A2551))</f>
        <v>46087</v>
      </c>
      <c r="M2551" s="1">
        <f>IF(F2551=0,"not processed",ABS(bank_source_transactions__1[[#This Row],[transaction_date]]-Reconciliation!L2551))</f>
        <v>1</v>
      </c>
      <c r="N2551" s="1" t="str" cm="1">
        <f t="array" ref="N2551">_xlfn.IFS(M2551="not Processed", "Not Processed",M2551&gt;2,"SLA Breached",M2551&lt;=2,"Within SLA")</f>
        <v>Within SLA</v>
      </c>
      <c r="O2551" s="1" t="str">
        <f>_xlfn.XLOOKUP(A2551,Source_data!A:A,Source_data!D:D)</f>
        <v>NEFT</v>
      </c>
      <c r="P2551" s="1">
        <f t="shared" si="395"/>
        <v>0</v>
      </c>
      <c r="Q2551" s="1">
        <f t="shared" si="396"/>
        <v>0</v>
      </c>
      <c r="R2551" s="1">
        <f t="shared" si="397"/>
        <v>0</v>
      </c>
      <c r="S2551" s="1">
        <f t="shared" si="398"/>
        <v>0</v>
      </c>
      <c r="T2551" s="1">
        <f t="shared" si="399"/>
        <v>0</v>
      </c>
      <c r="U2551" s="1" t="str">
        <f>_xlfn.XLOOKUP(Table3[[#This Row],[Transaction ID]],Source_data!A:A,Source_data!E:E)</f>
        <v>Hyderabad</v>
      </c>
      <c r="V2551" s="1">
        <f>_xlfn.IFNA(_xlfn.XLOOKUP(A2551,bank_processed_transactions[transaction_id],bank_processed_transactions[processing_minutes]),"")</f>
        <v>28.5</v>
      </c>
      <c r="W2551" s="31">
        <f>_xlfn.XLOOKUP(A2551,Source_data!A:A,Source_data!B:B)</f>
        <v>46086</v>
      </c>
    </row>
    <row r="2552" spans="1:23" x14ac:dyDescent="0.3">
      <c r="A2552" s="3" t="s">
        <v>4272</v>
      </c>
      <c r="B2552" s="1">
        <f>_xlfn.XLOOKUP(A2552,bank_source_transactions__1[transaction_id],bank_source_transactions__1[amount_inr])</f>
        <v>62073.65</v>
      </c>
      <c r="C2552" s="1">
        <f>_xlfn.XLOOKUP(A2552,Processed_data!A:A,Processed_data!F:F)</f>
        <v>62073.65</v>
      </c>
      <c r="D2552" s="1" t="str">
        <f>_xlfn.XLOOKUP(A2552,bank_source_transactions__1[transaction_id],bank_source_transactions__1[transaction_status])</f>
        <v>SUCCESS</v>
      </c>
      <c r="E2552" s="1" t="str">
        <f>_xlfn.XLOOKUP(A2552,Processed_data!A:A,Processed_data!G:G)</f>
        <v>SUCCESS</v>
      </c>
      <c r="F2552" s="1">
        <f>COUNTIF(bank_processed_transactions[transaction_id],A2552)</f>
        <v>1</v>
      </c>
      <c r="G2552" s="1" t="str">
        <f t="shared" si="390"/>
        <v>found</v>
      </c>
      <c r="H2552" s="1" t="str">
        <f t="shared" si="391"/>
        <v>Not Duplicate</v>
      </c>
      <c r="I2552" s="1" t="str">
        <f t="shared" si="392"/>
        <v>match</v>
      </c>
      <c r="J2552" s="1" t="str">
        <f t="shared" si="393"/>
        <v>match</v>
      </c>
      <c r="K2552" s="1">
        <f t="shared" si="394"/>
        <v>0</v>
      </c>
      <c r="L2552" s="2">
        <f>IF(F2552=0,"not processed",_xlfn.MINIFS(Processed_data!H:H,Processed_data!A:A,A2552))</f>
        <v>46058</v>
      </c>
      <c r="M2552" s="1">
        <f>IF(F2552=0,"not processed",ABS(bank_source_transactions__1[[#This Row],[transaction_date]]-Reconciliation!L2552))</f>
        <v>1</v>
      </c>
      <c r="N2552" s="1" t="str" cm="1">
        <f t="array" ref="N2552">_xlfn.IFS(M2552="not Processed", "Not Processed",M2552&gt;2,"SLA Breached",M2552&lt;=2,"Within SLA")</f>
        <v>Within SLA</v>
      </c>
      <c r="O2552" s="1" t="str">
        <f>_xlfn.XLOOKUP(A2552,Source_data!A:A,Source_data!D:D)</f>
        <v>IMPS</v>
      </c>
      <c r="P2552" s="1">
        <f t="shared" si="395"/>
        <v>0</v>
      </c>
      <c r="Q2552" s="1">
        <f t="shared" si="396"/>
        <v>0</v>
      </c>
      <c r="R2552" s="1">
        <f t="shared" si="397"/>
        <v>0</v>
      </c>
      <c r="S2552" s="1">
        <f t="shared" si="398"/>
        <v>0</v>
      </c>
      <c r="T2552" s="1">
        <f t="shared" si="399"/>
        <v>0</v>
      </c>
      <c r="U2552" s="1" t="str">
        <f>_xlfn.XLOOKUP(Table3[[#This Row],[Transaction ID]],Source_data!A:A,Source_data!E:E)</f>
        <v>Mumbai</v>
      </c>
      <c r="V2552" s="1">
        <f>_xlfn.IFNA(_xlfn.XLOOKUP(A2552,bank_processed_transactions[transaction_id],bank_processed_transactions[processing_minutes]),"")</f>
        <v>5.3</v>
      </c>
      <c r="W2552" s="31">
        <f>_xlfn.XLOOKUP(A2552,Source_data!A:A,Source_data!B:B)</f>
        <v>46057</v>
      </c>
    </row>
    <row r="2553" spans="1:23" x14ac:dyDescent="0.3">
      <c r="A2553" s="4" t="s">
        <v>1840</v>
      </c>
      <c r="B2553" s="1">
        <f>_xlfn.XLOOKUP(A2553,bank_source_transactions__1[transaction_id],bank_source_transactions__1[amount_inr])</f>
        <v>7527.49</v>
      </c>
      <c r="C2553" s="1">
        <f>_xlfn.XLOOKUP(A2553,Processed_data!A:A,Processed_data!F:F)</f>
        <v>7527.49</v>
      </c>
      <c r="D2553" s="1" t="str">
        <f>_xlfn.XLOOKUP(A2553,bank_source_transactions__1[transaction_id],bank_source_transactions__1[transaction_status])</f>
        <v>SUCCESS</v>
      </c>
      <c r="E2553" s="1" t="str">
        <f>_xlfn.XLOOKUP(A2553,Processed_data!A:A,Processed_data!G:G)</f>
        <v>SUCCESS</v>
      </c>
      <c r="F2553" s="1">
        <f>COUNTIF(bank_processed_transactions[transaction_id],A2553)</f>
        <v>1</v>
      </c>
      <c r="G2553" s="1" t="str">
        <f t="shared" si="390"/>
        <v>found</v>
      </c>
      <c r="H2553" s="1" t="str">
        <f t="shared" si="391"/>
        <v>Not Duplicate</v>
      </c>
      <c r="I2553" s="1" t="str">
        <f t="shared" si="392"/>
        <v>match</v>
      </c>
      <c r="J2553" s="1" t="str">
        <f t="shared" si="393"/>
        <v>match</v>
      </c>
      <c r="K2553" s="1">
        <f t="shared" si="394"/>
        <v>0</v>
      </c>
      <c r="L2553" s="2">
        <f>IF(F2553=0,"not processed",_xlfn.MINIFS(Processed_data!H:H,Processed_data!A:A,A2553))</f>
        <v>46112</v>
      </c>
      <c r="M2553" s="1">
        <f>IF(F2553=0,"not processed",ABS(bank_source_transactions__1[[#This Row],[transaction_date]]-Reconciliation!L2553))</f>
        <v>1</v>
      </c>
      <c r="N2553" s="1" t="str" cm="1">
        <f t="array" ref="N2553">_xlfn.IFS(M2553="not Processed", "Not Processed",M2553&gt;2,"SLA Breached",M2553&lt;=2,"Within SLA")</f>
        <v>Within SLA</v>
      </c>
      <c r="O2553" s="1" t="str">
        <f>_xlfn.XLOOKUP(A2553,Source_data!A:A,Source_data!D:D)</f>
        <v>NEFT</v>
      </c>
      <c r="P2553" s="1">
        <f t="shared" si="395"/>
        <v>0</v>
      </c>
      <c r="Q2553" s="1">
        <f t="shared" si="396"/>
        <v>0</v>
      </c>
      <c r="R2553" s="1">
        <f t="shared" si="397"/>
        <v>0</v>
      </c>
      <c r="S2553" s="1">
        <f t="shared" si="398"/>
        <v>0</v>
      </c>
      <c r="T2553" s="1">
        <f t="shared" si="399"/>
        <v>0</v>
      </c>
      <c r="U2553" s="1" t="str">
        <f>_xlfn.XLOOKUP(Table3[[#This Row],[Transaction ID]],Source_data!A:A,Source_data!E:E)</f>
        <v>Bengaluru</v>
      </c>
      <c r="V2553" s="1">
        <f>_xlfn.IFNA(_xlfn.XLOOKUP(A2553,bank_processed_transactions[transaction_id],bank_processed_transactions[processing_minutes]),"")</f>
        <v>98.2</v>
      </c>
      <c r="W2553" s="31">
        <f>_xlfn.XLOOKUP(A2553,Source_data!A:A,Source_data!B:B)</f>
        <v>46111</v>
      </c>
    </row>
    <row r="2554" spans="1:23" x14ac:dyDescent="0.3">
      <c r="A2554" s="3" t="s">
        <v>2182</v>
      </c>
      <c r="B2554" s="1">
        <f>_xlfn.XLOOKUP(A2554,bank_source_transactions__1[transaction_id],bank_source_transactions__1[amount_inr])</f>
        <v>10240.58</v>
      </c>
      <c r="C2554" s="1">
        <f>_xlfn.XLOOKUP(A2554,Processed_data!A:A,Processed_data!F:F)</f>
        <v>10240.58</v>
      </c>
      <c r="D2554" s="1" t="str">
        <f>_xlfn.XLOOKUP(A2554,bank_source_transactions__1[transaction_id],bank_source_transactions__1[transaction_status])</f>
        <v>SUCCESS</v>
      </c>
      <c r="E2554" s="1" t="str">
        <f>_xlfn.XLOOKUP(A2554,Processed_data!A:A,Processed_data!G:G)</f>
        <v>SUCCESS</v>
      </c>
      <c r="F2554" s="1">
        <f>COUNTIF(bank_processed_transactions[transaction_id],A2554)</f>
        <v>1</v>
      </c>
      <c r="G2554" s="1" t="str">
        <f t="shared" si="390"/>
        <v>found</v>
      </c>
      <c r="H2554" s="1" t="str">
        <f t="shared" si="391"/>
        <v>Not Duplicate</v>
      </c>
      <c r="I2554" s="1" t="str">
        <f t="shared" si="392"/>
        <v>match</v>
      </c>
      <c r="J2554" s="1" t="str">
        <f t="shared" si="393"/>
        <v>match</v>
      </c>
      <c r="K2554" s="1">
        <f t="shared" si="394"/>
        <v>0</v>
      </c>
      <c r="L2554" s="2">
        <f>IF(F2554=0,"not processed",_xlfn.MINIFS(Processed_data!H:H,Processed_data!A:A,A2554))</f>
        <v>46075</v>
      </c>
      <c r="M2554" s="1">
        <f>IF(F2554=0,"not processed",ABS(bank_source_transactions__1[[#This Row],[transaction_date]]-Reconciliation!L2554))</f>
        <v>3</v>
      </c>
      <c r="N2554" s="1" t="str" cm="1">
        <f t="array" ref="N2554">_xlfn.IFS(M2554="not Processed", "Not Processed",M2554&gt;2,"SLA Breached",M2554&lt;=2,"Within SLA")</f>
        <v>SLA Breached</v>
      </c>
      <c r="O2554" s="1" t="str">
        <f>_xlfn.XLOOKUP(A2554,Source_data!A:A,Source_data!D:D)</f>
        <v>UPI</v>
      </c>
      <c r="P2554" s="1">
        <f t="shared" si="395"/>
        <v>0</v>
      </c>
      <c r="Q2554" s="1">
        <f t="shared" si="396"/>
        <v>0</v>
      </c>
      <c r="R2554" s="1">
        <f t="shared" si="397"/>
        <v>0</v>
      </c>
      <c r="S2554" s="1">
        <f t="shared" si="398"/>
        <v>0</v>
      </c>
      <c r="T2554" s="1">
        <f t="shared" si="399"/>
        <v>1</v>
      </c>
      <c r="U2554" s="1" t="str">
        <f>_xlfn.XLOOKUP(Table3[[#This Row],[Transaction ID]],Source_data!A:A,Source_data!E:E)</f>
        <v>Hyderabad</v>
      </c>
      <c r="V2554" s="1">
        <f>_xlfn.IFNA(_xlfn.XLOOKUP(A2554,bank_processed_transactions[transaction_id],bank_processed_transactions[processing_minutes]),"")</f>
        <v>26.9</v>
      </c>
      <c r="W2554" s="31">
        <f>_xlfn.XLOOKUP(A2554,Source_data!A:A,Source_data!B:B)</f>
        <v>46072</v>
      </c>
    </row>
    <row r="2555" spans="1:23" x14ac:dyDescent="0.3">
      <c r="A2555" s="4" t="s">
        <v>3433</v>
      </c>
      <c r="B2555" s="1">
        <f>_xlfn.XLOOKUP(A2555,bank_source_transactions__1[transaction_id],bank_source_transactions__1[amount_inr])</f>
        <v>1604.47</v>
      </c>
      <c r="C2555" s="1">
        <f>_xlfn.XLOOKUP(A2555,Processed_data!A:A,Processed_data!F:F)</f>
        <v>1604.47</v>
      </c>
      <c r="D2555" s="1" t="str">
        <f>_xlfn.XLOOKUP(A2555,bank_source_transactions__1[transaction_id],bank_source_transactions__1[transaction_status])</f>
        <v>SUCCESS</v>
      </c>
      <c r="E2555" s="1" t="str">
        <f>_xlfn.XLOOKUP(A2555,Processed_data!A:A,Processed_data!G:G)</f>
        <v>SUCCESS</v>
      </c>
      <c r="F2555" s="1">
        <f>COUNTIF(bank_processed_transactions[transaction_id],A2555)</f>
        <v>1</v>
      </c>
      <c r="G2555" s="1" t="str">
        <f t="shared" si="390"/>
        <v>found</v>
      </c>
      <c r="H2555" s="1" t="str">
        <f t="shared" si="391"/>
        <v>Not Duplicate</v>
      </c>
      <c r="I2555" s="1" t="str">
        <f t="shared" si="392"/>
        <v>match</v>
      </c>
      <c r="J2555" s="1" t="str">
        <f t="shared" si="393"/>
        <v>match</v>
      </c>
      <c r="K2555" s="1">
        <f t="shared" si="394"/>
        <v>0</v>
      </c>
      <c r="L2555" s="2">
        <f>IF(F2555=0,"not processed",_xlfn.MINIFS(Processed_data!H:H,Processed_data!A:A,A2555))</f>
        <v>46045</v>
      </c>
      <c r="M2555" s="1">
        <f>IF(F2555=0,"not processed",ABS(bank_source_transactions__1[[#This Row],[transaction_date]]-Reconciliation!L2555))</f>
        <v>0</v>
      </c>
      <c r="N2555" s="1" t="str" cm="1">
        <f t="array" ref="N2555">_xlfn.IFS(M2555="not Processed", "Not Processed",M2555&gt;2,"SLA Breached",M2555&lt;=2,"Within SLA")</f>
        <v>Within SLA</v>
      </c>
      <c r="O2555" s="1" t="str">
        <f>_xlfn.XLOOKUP(A2555,Source_data!A:A,Source_data!D:D)</f>
        <v>UPI</v>
      </c>
      <c r="P2555" s="1">
        <f t="shared" si="395"/>
        <v>0</v>
      </c>
      <c r="Q2555" s="1">
        <f t="shared" si="396"/>
        <v>0</v>
      </c>
      <c r="R2555" s="1">
        <f t="shared" si="397"/>
        <v>0</v>
      </c>
      <c r="S2555" s="1">
        <f t="shared" si="398"/>
        <v>0</v>
      </c>
      <c r="T2555" s="1">
        <f t="shared" si="399"/>
        <v>0</v>
      </c>
      <c r="U2555" s="1" t="str">
        <f>_xlfn.XLOOKUP(Table3[[#This Row],[Transaction ID]],Source_data!A:A,Source_data!E:E)</f>
        <v>Hyderabad</v>
      </c>
      <c r="V2555" s="1">
        <f>_xlfn.IFNA(_xlfn.XLOOKUP(A2555,bank_processed_transactions[transaction_id],bank_processed_transactions[processing_minutes]),"")</f>
        <v>47.9</v>
      </c>
      <c r="W2555" s="31">
        <f>_xlfn.XLOOKUP(A2555,Source_data!A:A,Source_data!B:B)</f>
        <v>46045</v>
      </c>
    </row>
    <row r="2556" spans="1:23" x14ac:dyDescent="0.3">
      <c r="A2556" s="3" t="s">
        <v>2205</v>
      </c>
      <c r="B2556" s="1">
        <f>_xlfn.XLOOKUP(A2556,bank_source_transactions__1[transaction_id],bank_source_transactions__1[amount_inr])</f>
        <v>5412.98</v>
      </c>
      <c r="C2556" s="1">
        <f>_xlfn.XLOOKUP(A2556,Processed_data!A:A,Processed_data!F:F)</f>
        <v>6495.58</v>
      </c>
      <c r="D2556" s="1" t="str">
        <f>_xlfn.XLOOKUP(A2556,bank_source_transactions__1[transaction_id],bank_source_transactions__1[transaction_status])</f>
        <v>SUCCESS</v>
      </c>
      <c r="E2556" s="1" t="str">
        <f>_xlfn.XLOOKUP(A2556,Processed_data!A:A,Processed_data!G:G)</f>
        <v>SUCCESS</v>
      </c>
      <c r="F2556" s="1">
        <f>COUNTIF(bank_processed_transactions[transaction_id],A2556)</f>
        <v>1</v>
      </c>
      <c r="G2556" s="1" t="str">
        <f t="shared" si="390"/>
        <v>found</v>
      </c>
      <c r="H2556" s="1" t="str">
        <f t="shared" si="391"/>
        <v>Not Duplicate</v>
      </c>
      <c r="I2556" s="1" t="str">
        <f t="shared" si="392"/>
        <v>mismatch</v>
      </c>
      <c r="J2556" s="1" t="str">
        <f t="shared" si="393"/>
        <v>match</v>
      </c>
      <c r="K2556" s="1">
        <f t="shared" si="394"/>
        <v>1082.6000000000004</v>
      </c>
      <c r="L2556" s="2">
        <f>IF(F2556=0,"not processed",_xlfn.MINIFS(Processed_data!H:H,Processed_data!A:A,A2556))</f>
        <v>46025</v>
      </c>
      <c r="M2556" s="1">
        <f>IF(F2556=0,"not processed",ABS(bank_source_transactions__1[[#This Row],[transaction_date]]-Reconciliation!L2556))</f>
        <v>0</v>
      </c>
      <c r="N2556" s="1" t="str" cm="1">
        <f t="array" ref="N2556">_xlfn.IFS(M2556="not Processed", "Not Processed",M2556&gt;2,"SLA Breached",M2556&lt;=2,"Within SLA")</f>
        <v>Within SLA</v>
      </c>
      <c r="O2556" s="1" t="str">
        <f>_xlfn.XLOOKUP(A2556,Source_data!A:A,Source_data!D:D)</f>
        <v>IMPS</v>
      </c>
      <c r="P2556" s="1">
        <f t="shared" si="395"/>
        <v>0</v>
      </c>
      <c r="Q2556" s="1">
        <f t="shared" si="396"/>
        <v>0</v>
      </c>
      <c r="R2556" s="1">
        <f t="shared" si="397"/>
        <v>1</v>
      </c>
      <c r="S2556" s="1">
        <f t="shared" si="398"/>
        <v>0</v>
      </c>
      <c r="T2556" s="1">
        <f t="shared" si="399"/>
        <v>0</v>
      </c>
      <c r="U2556" s="1" t="str">
        <f>_xlfn.XLOOKUP(Table3[[#This Row],[Transaction ID]],Source_data!A:A,Source_data!E:E)</f>
        <v>Mumbai</v>
      </c>
      <c r="V2556" s="1">
        <f>_xlfn.IFNA(_xlfn.XLOOKUP(A2556,bank_processed_transactions[transaction_id],bank_processed_transactions[processing_minutes]),"")</f>
        <v>24.4</v>
      </c>
      <c r="W2556" s="31">
        <f>_xlfn.XLOOKUP(A2556,Source_data!A:A,Source_data!B:B)</f>
        <v>46025</v>
      </c>
    </row>
    <row r="2557" spans="1:23" x14ac:dyDescent="0.3">
      <c r="A2557" s="4" t="s">
        <v>1898</v>
      </c>
      <c r="B2557" s="1">
        <f>_xlfn.XLOOKUP(A2557,bank_source_transactions__1[transaction_id],bank_source_transactions__1[amount_inr])</f>
        <v>29301.09</v>
      </c>
      <c r="C2557" s="1">
        <f>_xlfn.XLOOKUP(A2557,Processed_data!A:A,Processed_data!F:F)</f>
        <v>29301.09</v>
      </c>
      <c r="D2557" s="1" t="str">
        <f>_xlfn.XLOOKUP(A2557,bank_source_transactions__1[transaction_id],bank_source_transactions__1[transaction_status])</f>
        <v>SUCCESS</v>
      </c>
      <c r="E2557" s="1" t="str">
        <f>_xlfn.XLOOKUP(A2557,Processed_data!A:A,Processed_data!G:G)</f>
        <v>SUCCESS</v>
      </c>
      <c r="F2557" s="1">
        <f>COUNTIF(bank_processed_transactions[transaction_id],A2557)</f>
        <v>1</v>
      </c>
      <c r="G2557" s="1" t="str">
        <f t="shared" si="390"/>
        <v>found</v>
      </c>
      <c r="H2557" s="1" t="str">
        <f t="shared" si="391"/>
        <v>Not Duplicate</v>
      </c>
      <c r="I2557" s="1" t="str">
        <f t="shared" si="392"/>
        <v>match</v>
      </c>
      <c r="J2557" s="1" t="str">
        <f t="shared" si="393"/>
        <v>match</v>
      </c>
      <c r="K2557" s="1">
        <f t="shared" si="394"/>
        <v>0</v>
      </c>
      <c r="L2557" s="2">
        <f>IF(F2557=0,"not processed",_xlfn.MINIFS(Processed_data!H:H,Processed_data!A:A,A2557))</f>
        <v>46039</v>
      </c>
      <c r="M2557" s="1">
        <f>IF(F2557=0,"not processed",ABS(bank_source_transactions__1[[#This Row],[transaction_date]]-Reconciliation!L2557))</f>
        <v>2</v>
      </c>
      <c r="N2557" s="1" t="str" cm="1">
        <f t="array" ref="N2557">_xlfn.IFS(M2557="not Processed", "Not Processed",M2557&gt;2,"SLA Breached",M2557&lt;=2,"Within SLA")</f>
        <v>Within SLA</v>
      </c>
      <c r="O2557" s="1" t="str">
        <f>_xlfn.XLOOKUP(A2557,Source_data!A:A,Source_data!D:D)</f>
        <v>UPI</v>
      </c>
      <c r="P2557" s="1">
        <f t="shared" si="395"/>
        <v>0</v>
      </c>
      <c r="Q2557" s="1">
        <f t="shared" si="396"/>
        <v>0</v>
      </c>
      <c r="R2557" s="1">
        <f t="shared" si="397"/>
        <v>0</v>
      </c>
      <c r="S2557" s="1">
        <f t="shared" si="398"/>
        <v>0</v>
      </c>
      <c r="T2557" s="1">
        <f t="shared" si="399"/>
        <v>0</v>
      </c>
      <c r="U2557" s="1" t="str">
        <f>_xlfn.XLOOKUP(Table3[[#This Row],[Transaction ID]],Source_data!A:A,Source_data!E:E)</f>
        <v>Bengaluru</v>
      </c>
      <c r="V2557" s="1">
        <f>_xlfn.IFNA(_xlfn.XLOOKUP(A2557,bank_processed_transactions[transaction_id],bank_processed_transactions[processing_minutes]),"")</f>
        <v>74.400000000000006</v>
      </c>
      <c r="W2557" s="31">
        <f>_xlfn.XLOOKUP(A2557,Source_data!A:A,Source_data!B:B)</f>
        <v>46037</v>
      </c>
    </row>
    <row r="2558" spans="1:23" x14ac:dyDescent="0.3">
      <c r="A2558" s="3" t="s">
        <v>1740</v>
      </c>
      <c r="B2558" s="1">
        <f>_xlfn.XLOOKUP(A2558,bank_source_transactions__1[transaction_id],bank_source_transactions__1[amount_inr])</f>
        <v>1639.57</v>
      </c>
      <c r="C2558" s="1">
        <f>_xlfn.XLOOKUP(A2558,Processed_data!A:A,Processed_data!F:F)</f>
        <v>1639.57</v>
      </c>
      <c r="D2558" s="1" t="str">
        <f>_xlfn.XLOOKUP(A2558,bank_source_transactions__1[transaction_id],bank_source_transactions__1[transaction_status])</f>
        <v>SUCCESS</v>
      </c>
      <c r="E2558" s="1" t="str">
        <f>_xlfn.XLOOKUP(A2558,Processed_data!A:A,Processed_data!G:G)</f>
        <v>SUCCESS</v>
      </c>
      <c r="F2558" s="1">
        <f>COUNTIF(bank_processed_transactions[transaction_id],A2558)</f>
        <v>1</v>
      </c>
      <c r="G2558" s="1" t="str">
        <f t="shared" si="390"/>
        <v>found</v>
      </c>
      <c r="H2558" s="1" t="str">
        <f t="shared" si="391"/>
        <v>Not Duplicate</v>
      </c>
      <c r="I2558" s="1" t="str">
        <f t="shared" si="392"/>
        <v>match</v>
      </c>
      <c r="J2558" s="1" t="str">
        <f t="shared" si="393"/>
        <v>match</v>
      </c>
      <c r="K2558" s="1">
        <f t="shared" si="394"/>
        <v>0</v>
      </c>
      <c r="L2558" s="2">
        <f>IF(F2558=0,"not processed",_xlfn.MINIFS(Processed_data!H:H,Processed_data!A:A,A2558))</f>
        <v>46030</v>
      </c>
      <c r="M2558" s="1">
        <f>IF(F2558=0,"not processed",ABS(bank_source_transactions__1[[#This Row],[transaction_date]]-Reconciliation!L2558))</f>
        <v>2</v>
      </c>
      <c r="N2558" s="1" t="str" cm="1">
        <f t="array" ref="N2558">_xlfn.IFS(M2558="not Processed", "Not Processed",M2558&gt;2,"SLA Breached",M2558&lt;=2,"Within SLA")</f>
        <v>Within SLA</v>
      </c>
      <c r="O2558" s="1" t="str">
        <f>_xlfn.XLOOKUP(A2558,Source_data!A:A,Source_data!D:D)</f>
        <v>UPI</v>
      </c>
      <c r="P2558" s="1">
        <f t="shared" si="395"/>
        <v>0</v>
      </c>
      <c r="Q2558" s="1">
        <f t="shared" si="396"/>
        <v>0</v>
      </c>
      <c r="R2558" s="1">
        <f t="shared" si="397"/>
        <v>0</v>
      </c>
      <c r="S2558" s="1">
        <f t="shared" si="398"/>
        <v>0</v>
      </c>
      <c r="T2558" s="1">
        <f t="shared" si="399"/>
        <v>0</v>
      </c>
      <c r="U2558" s="1" t="str">
        <f>_xlfn.XLOOKUP(Table3[[#This Row],[Transaction ID]],Source_data!A:A,Source_data!E:E)</f>
        <v>Hyderabad</v>
      </c>
      <c r="V2558" s="1">
        <f>_xlfn.IFNA(_xlfn.XLOOKUP(A2558,bank_processed_transactions[transaction_id],bank_processed_transactions[processing_minutes]),"")</f>
        <v>25.1</v>
      </c>
      <c r="W2558" s="31">
        <f>_xlfn.XLOOKUP(A2558,Source_data!A:A,Source_data!B:B)</f>
        <v>46028</v>
      </c>
    </row>
    <row r="2559" spans="1:23" x14ac:dyDescent="0.3">
      <c r="A2559" s="4" t="s">
        <v>3443</v>
      </c>
      <c r="B2559" s="1">
        <f>_xlfn.XLOOKUP(A2559,bank_source_transactions__1[transaction_id],bank_source_transactions__1[amount_inr])</f>
        <v>1329.58</v>
      </c>
      <c r="C2559" s="1">
        <f>_xlfn.XLOOKUP(A2559,Processed_data!A:A,Processed_data!F:F)</f>
        <v>1329.58</v>
      </c>
      <c r="D2559" s="1" t="str">
        <f>_xlfn.XLOOKUP(A2559,bank_source_transactions__1[transaction_id],bank_source_transactions__1[transaction_status])</f>
        <v>SUCCESS</v>
      </c>
      <c r="E2559" s="1" t="str">
        <f>_xlfn.XLOOKUP(A2559,Processed_data!A:A,Processed_data!G:G)</f>
        <v>SUCCESS</v>
      </c>
      <c r="F2559" s="1">
        <f>COUNTIF(bank_processed_transactions[transaction_id],A2559)</f>
        <v>1</v>
      </c>
      <c r="G2559" s="1" t="str">
        <f t="shared" si="390"/>
        <v>found</v>
      </c>
      <c r="H2559" s="1" t="str">
        <f t="shared" si="391"/>
        <v>Not Duplicate</v>
      </c>
      <c r="I2559" s="1" t="str">
        <f t="shared" si="392"/>
        <v>match</v>
      </c>
      <c r="J2559" s="1" t="str">
        <f t="shared" si="393"/>
        <v>match</v>
      </c>
      <c r="K2559" s="1">
        <f t="shared" si="394"/>
        <v>0</v>
      </c>
      <c r="L2559" s="2">
        <f>IF(F2559=0,"not processed",_xlfn.MINIFS(Processed_data!H:H,Processed_data!A:A,A2559))</f>
        <v>46107</v>
      </c>
      <c r="M2559" s="1">
        <f>IF(F2559=0,"not processed",ABS(bank_source_transactions__1[[#This Row],[transaction_date]]-Reconciliation!L2559))</f>
        <v>3</v>
      </c>
      <c r="N2559" s="1" t="str" cm="1">
        <f t="array" ref="N2559">_xlfn.IFS(M2559="not Processed", "Not Processed",M2559&gt;2,"SLA Breached",M2559&lt;=2,"Within SLA")</f>
        <v>SLA Breached</v>
      </c>
      <c r="O2559" s="1" t="str">
        <f>_xlfn.XLOOKUP(A2559,Source_data!A:A,Source_data!D:D)</f>
        <v>NEFT</v>
      </c>
      <c r="P2559" s="1">
        <f t="shared" si="395"/>
        <v>0</v>
      </c>
      <c r="Q2559" s="1">
        <f t="shared" si="396"/>
        <v>0</v>
      </c>
      <c r="R2559" s="1">
        <f t="shared" si="397"/>
        <v>0</v>
      </c>
      <c r="S2559" s="1">
        <f t="shared" si="398"/>
        <v>0</v>
      </c>
      <c r="T2559" s="1">
        <f t="shared" si="399"/>
        <v>1</v>
      </c>
      <c r="U2559" s="1" t="str">
        <f>_xlfn.XLOOKUP(Table3[[#This Row],[Transaction ID]],Source_data!A:A,Source_data!E:E)</f>
        <v>Hyderabad</v>
      </c>
      <c r="V2559" s="1">
        <f>_xlfn.IFNA(_xlfn.XLOOKUP(A2559,bank_processed_transactions[transaction_id],bank_processed_transactions[processing_minutes]),"")</f>
        <v>47</v>
      </c>
      <c r="W2559" s="31">
        <f>_xlfn.XLOOKUP(A2559,Source_data!A:A,Source_data!B:B)</f>
        <v>46104</v>
      </c>
    </row>
    <row r="2560" spans="1:23" x14ac:dyDescent="0.3">
      <c r="A2560" s="3" t="s">
        <v>2330</v>
      </c>
      <c r="B2560" s="1">
        <f>_xlfn.XLOOKUP(A2560,bank_source_transactions__1[transaction_id],bank_source_transactions__1[amount_inr])</f>
        <v>3850.44</v>
      </c>
      <c r="C2560" s="1">
        <f>_xlfn.XLOOKUP(A2560,Processed_data!A:A,Processed_data!F:F)</f>
        <v>3850.44</v>
      </c>
      <c r="D2560" s="1" t="str">
        <f>_xlfn.XLOOKUP(A2560,bank_source_transactions__1[transaction_id],bank_source_transactions__1[transaction_status])</f>
        <v>SUCCESS</v>
      </c>
      <c r="E2560" s="1" t="str">
        <f>_xlfn.XLOOKUP(A2560,Processed_data!A:A,Processed_data!G:G)</f>
        <v>SUCCESS</v>
      </c>
      <c r="F2560" s="1">
        <f>COUNTIF(bank_processed_transactions[transaction_id],A2560)</f>
        <v>1</v>
      </c>
      <c r="G2560" s="1" t="str">
        <f t="shared" si="390"/>
        <v>found</v>
      </c>
      <c r="H2560" s="1" t="str">
        <f t="shared" si="391"/>
        <v>Not Duplicate</v>
      </c>
      <c r="I2560" s="1" t="str">
        <f t="shared" si="392"/>
        <v>match</v>
      </c>
      <c r="J2560" s="1" t="str">
        <f t="shared" si="393"/>
        <v>match</v>
      </c>
      <c r="K2560" s="1">
        <f t="shared" si="394"/>
        <v>0</v>
      </c>
      <c r="L2560" s="2">
        <f>IF(F2560=0,"not processed",_xlfn.MINIFS(Processed_data!H:H,Processed_data!A:A,A2560))</f>
        <v>46055</v>
      </c>
      <c r="M2560" s="1">
        <f>IF(F2560=0,"not processed",ABS(bank_source_transactions__1[[#This Row],[transaction_date]]-Reconciliation!L2560))</f>
        <v>5</v>
      </c>
      <c r="N2560" s="1" t="str" cm="1">
        <f t="array" ref="N2560">_xlfn.IFS(M2560="not Processed", "Not Processed",M2560&gt;2,"SLA Breached",M2560&lt;=2,"Within SLA")</f>
        <v>SLA Breached</v>
      </c>
      <c r="O2560" s="1" t="str">
        <f>_xlfn.XLOOKUP(A2560,Source_data!A:A,Source_data!D:D)</f>
        <v>UPI</v>
      </c>
      <c r="P2560" s="1">
        <f t="shared" si="395"/>
        <v>0</v>
      </c>
      <c r="Q2560" s="1">
        <f t="shared" si="396"/>
        <v>0</v>
      </c>
      <c r="R2560" s="1">
        <f t="shared" si="397"/>
        <v>0</v>
      </c>
      <c r="S2560" s="1">
        <f t="shared" si="398"/>
        <v>0</v>
      </c>
      <c r="T2560" s="1">
        <f t="shared" si="399"/>
        <v>1</v>
      </c>
      <c r="U2560" s="1" t="str">
        <f>_xlfn.XLOOKUP(Table3[[#This Row],[Transaction ID]],Source_data!A:A,Source_data!E:E)</f>
        <v>Bengaluru</v>
      </c>
      <c r="V2560" s="1">
        <f>_xlfn.IFNA(_xlfn.XLOOKUP(A2560,bank_processed_transactions[transaction_id],bank_processed_transactions[processing_minutes]),"")</f>
        <v>19.8</v>
      </c>
      <c r="W2560" s="31">
        <f>_xlfn.XLOOKUP(A2560,Source_data!A:A,Source_data!B:B)</f>
        <v>46050</v>
      </c>
    </row>
    <row r="2561" spans="1:23" x14ac:dyDescent="0.3">
      <c r="A2561" s="4" t="s">
        <v>3589</v>
      </c>
      <c r="B2561" s="1">
        <f>_xlfn.XLOOKUP(A2561,bank_source_transactions__1[transaction_id],bank_source_transactions__1[amount_inr])</f>
        <v>2601.02</v>
      </c>
      <c r="C2561" s="1">
        <f>_xlfn.XLOOKUP(A2561,Processed_data!A:A,Processed_data!F:F)</f>
        <v>2601.02</v>
      </c>
      <c r="D2561" s="1" t="str">
        <f>_xlfn.XLOOKUP(A2561,bank_source_transactions__1[transaction_id],bank_source_transactions__1[transaction_status])</f>
        <v>SUCCESS</v>
      </c>
      <c r="E2561" s="1" t="str">
        <f>_xlfn.XLOOKUP(A2561,Processed_data!A:A,Processed_data!G:G)</f>
        <v>SUCCESS</v>
      </c>
      <c r="F2561" s="1">
        <f>COUNTIF(bank_processed_transactions[transaction_id],A2561)</f>
        <v>1</v>
      </c>
      <c r="G2561" s="1" t="str">
        <f t="shared" si="390"/>
        <v>found</v>
      </c>
      <c r="H2561" s="1" t="str">
        <f t="shared" si="391"/>
        <v>Not Duplicate</v>
      </c>
      <c r="I2561" s="1" t="str">
        <f t="shared" si="392"/>
        <v>match</v>
      </c>
      <c r="J2561" s="1" t="str">
        <f t="shared" si="393"/>
        <v>match</v>
      </c>
      <c r="K2561" s="1">
        <f t="shared" si="394"/>
        <v>0</v>
      </c>
      <c r="L2561" s="2">
        <f>IF(F2561=0,"not processed",_xlfn.MINIFS(Processed_data!H:H,Processed_data!A:A,A2561))</f>
        <v>46027</v>
      </c>
      <c r="M2561" s="1">
        <f>IF(F2561=0,"not processed",ABS(bank_source_transactions__1[[#This Row],[transaction_date]]-Reconciliation!L2561))</f>
        <v>2</v>
      </c>
      <c r="N2561" s="1" t="str" cm="1">
        <f t="array" ref="N2561">_xlfn.IFS(M2561="not Processed", "Not Processed",M2561&gt;2,"SLA Breached",M2561&lt;=2,"Within SLA")</f>
        <v>Within SLA</v>
      </c>
      <c r="O2561" s="1" t="str">
        <f>_xlfn.XLOOKUP(A2561,Source_data!A:A,Source_data!D:D)</f>
        <v>CARD</v>
      </c>
      <c r="P2561" s="1">
        <f t="shared" si="395"/>
        <v>0</v>
      </c>
      <c r="Q2561" s="1">
        <f t="shared" si="396"/>
        <v>0</v>
      </c>
      <c r="R2561" s="1">
        <f t="shared" si="397"/>
        <v>0</v>
      </c>
      <c r="S2561" s="1">
        <f t="shared" si="398"/>
        <v>0</v>
      </c>
      <c r="T2561" s="1">
        <f t="shared" si="399"/>
        <v>0</v>
      </c>
      <c r="U2561" s="1" t="str">
        <f>_xlfn.XLOOKUP(Table3[[#This Row],[Transaction ID]],Source_data!A:A,Source_data!E:E)</f>
        <v>Hyderabad</v>
      </c>
      <c r="V2561" s="1">
        <f>_xlfn.IFNA(_xlfn.XLOOKUP(A2561,bank_processed_transactions[transaction_id],bank_processed_transactions[processing_minutes]),"")</f>
        <v>67.599999999999994</v>
      </c>
      <c r="W2561" s="31">
        <f>_xlfn.XLOOKUP(A2561,Source_data!A:A,Source_data!B:B)</f>
        <v>46025</v>
      </c>
    </row>
    <row r="2562" spans="1:23" x14ac:dyDescent="0.3">
      <c r="A2562" s="3" t="s">
        <v>3016</v>
      </c>
      <c r="B2562" s="1">
        <f>_xlfn.XLOOKUP(A2562,bank_source_transactions__1[transaction_id],bank_source_transactions__1[amount_inr])</f>
        <v>1151.24</v>
      </c>
      <c r="C2562" s="1">
        <f>_xlfn.XLOOKUP(A2562,Processed_data!A:A,Processed_data!F:F)</f>
        <v>1151.24</v>
      </c>
      <c r="D2562" s="1" t="str">
        <f>_xlfn.XLOOKUP(A2562,bank_source_transactions__1[transaction_id],bank_source_transactions__1[transaction_status])</f>
        <v>FAILED</v>
      </c>
      <c r="E2562" s="1" t="str">
        <f>_xlfn.XLOOKUP(A2562,Processed_data!A:A,Processed_data!G:G)</f>
        <v>FAILED</v>
      </c>
      <c r="F2562" s="1">
        <f>COUNTIF(bank_processed_transactions[transaction_id],A2562)</f>
        <v>1</v>
      </c>
      <c r="G2562" s="1" t="str">
        <f t="shared" si="390"/>
        <v>found</v>
      </c>
      <c r="H2562" s="1" t="str">
        <f t="shared" si="391"/>
        <v>Not Duplicate</v>
      </c>
      <c r="I2562" s="1" t="str">
        <f t="shared" si="392"/>
        <v>match</v>
      </c>
      <c r="J2562" s="1" t="str">
        <f t="shared" si="393"/>
        <v>match</v>
      </c>
      <c r="K2562" s="1">
        <f t="shared" si="394"/>
        <v>0</v>
      </c>
      <c r="L2562" s="2">
        <f>IF(F2562=0,"not processed",_xlfn.MINIFS(Processed_data!H:H,Processed_data!A:A,A2562))</f>
        <v>46082</v>
      </c>
      <c r="M2562" s="1">
        <f>IF(F2562=0,"not processed",ABS(bank_source_transactions__1[[#This Row],[transaction_date]]-Reconciliation!L2562))</f>
        <v>3</v>
      </c>
      <c r="N2562" s="1" t="str" cm="1">
        <f t="array" ref="N2562">_xlfn.IFS(M2562="not Processed", "Not Processed",M2562&gt;2,"SLA Breached",M2562&lt;=2,"Within SLA")</f>
        <v>SLA Breached</v>
      </c>
      <c r="O2562" s="1" t="str">
        <f>_xlfn.XLOOKUP(A2562,Source_data!A:A,Source_data!D:D)</f>
        <v>UPI</v>
      </c>
      <c r="P2562" s="1">
        <f t="shared" si="395"/>
        <v>0</v>
      </c>
      <c r="Q2562" s="1">
        <f t="shared" si="396"/>
        <v>0</v>
      </c>
      <c r="R2562" s="1">
        <f t="shared" si="397"/>
        <v>0</v>
      </c>
      <c r="S2562" s="1">
        <f t="shared" si="398"/>
        <v>0</v>
      </c>
      <c r="T2562" s="1">
        <f t="shared" si="399"/>
        <v>1</v>
      </c>
      <c r="U2562" s="1" t="str">
        <f>_xlfn.XLOOKUP(Table3[[#This Row],[Transaction ID]],Source_data!A:A,Source_data!E:E)</f>
        <v>Hyderabad</v>
      </c>
      <c r="V2562" s="1">
        <f>_xlfn.IFNA(_xlfn.XLOOKUP(A2562,bank_processed_transactions[transaction_id],bank_processed_transactions[processing_minutes]),"")</f>
        <v>27.5</v>
      </c>
      <c r="W2562" s="31">
        <f>_xlfn.XLOOKUP(A2562,Source_data!A:A,Source_data!B:B)</f>
        <v>46079</v>
      </c>
    </row>
    <row r="2563" spans="1:23" x14ac:dyDescent="0.3">
      <c r="A2563" s="4" t="s">
        <v>1381</v>
      </c>
      <c r="B2563" s="1">
        <f>_xlfn.XLOOKUP(A2563,bank_source_transactions__1[transaction_id],bank_source_transactions__1[amount_inr])</f>
        <v>7607.93</v>
      </c>
      <c r="C2563" s="1">
        <f>_xlfn.XLOOKUP(A2563,Processed_data!A:A,Processed_data!F:F)</f>
        <v>7607.93</v>
      </c>
      <c r="D2563" s="1" t="str">
        <f>_xlfn.XLOOKUP(A2563,bank_source_transactions__1[transaction_id],bank_source_transactions__1[transaction_status])</f>
        <v>FAILED</v>
      </c>
      <c r="E2563" s="1" t="str">
        <f>_xlfn.XLOOKUP(A2563,Processed_data!A:A,Processed_data!G:G)</f>
        <v>FAILED</v>
      </c>
      <c r="F2563" s="1">
        <f>COUNTIF(bank_processed_transactions[transaction_id],A2563)</f>
        <v>1</v>
      </c>
      <c r="G2563" s="1" t="str">
        <f t="shared" ref="G2563:G2626" si="400">IF(F2563=0,"missing","found")</f>
        <v>found</v>
      </c>
      <c r="H2563" s="1" t="str">
        <f t="shared" ref="H2563:H2626" si="401">IF(F2563&gt;1,"Duplicate","Not Duplicate")</f>
        <v>Not Duplicate</v>
      </c>
      <c r="I2563" s="1" t="str">
        <f t="shared" ref="I2563:I2626" si="402">IF(F2563=0,"not processed",IF(B2563=C2563,"match","mismatch"))</f>
        <v>match</v>
      </c>
      <c r="J2563" s="1" t="str">
        <f t="shared" ref="J2563:J2626" si="403">IF(F2563=0,"not processed",IF(D2563=E2563,"match","mismatch"))</f>
        <v>match</v>
      </c>
      <c r="K2563" s="1">
        <f t="shared" ref="K2563:K2626" si="404">IF(F2563=0,"missing",ABS(B2563-C2563))</f>
        <v>0</v>
      </c>
      <c r="L2563" s="2">
        <f>IF(F2563=0,"not processed",_xlfn.MINIFS(Processed_data!H:H,Processed_data!A:A,A2563))</f>
        <v>46025</v>
      </c>
      <c r="M2563" s="1">
        <f>IF(F2563=0,"not processed",ABS(bank_source_transactions__1[[#This Row],[transaction_date]]-Reconciliation!L2563))</f>
        <v>2</v>
      </c>
      <c r="N2563" s="1" t="str" cm="1">
        <f t="array" ref="N2563">_xlfn.IFS(M2563="not Processed", "Not Processed",M2563&gt;2,"SLA Breached",M2563&lt;=2,"Within SLA")</f>
        <v>Within SLA</v>
      </c>
      <c r="O2563" s="1" t="str">
        <f>_xlfn.XLOOKUP(A2563,Source_data!A:A,Source_data!D:D)</f>
        <v>NEFT</v>
      </c>
      <c r="P2563" s="1">
        <f t="shared" ref="P2563:P2626" si="405">IF(G2563="missing",1,0)</f>
        <v>0</v>
      </c>
      <c r="Q2563" s="1">
        <f t="shared" ref="Q2563:Q2626" si="406">IF(H2563="duplicate",1,0)</f>
        <v>0</v>
      </c>
      <c r="R2563" s="1">
        <f t="shared" ref="R2563:R2626" si="407">IF(I2563="mismatch",1,0)</f>
        <v>0</v>
      </c>
      <c r="S2563" s="1">
        <f t="shared" ref="S2563:S2626" si="408">IF(J2563="mismatch",1,)</f>
        <v>0</v>
      </c>
      <c r="T2563" s="1">
        <f t="shared" ref="T2563:T2626" si="409">IF(N2563="sla breached",1,0)</f>
        <v>0</v>
      </c>
      <c r="U2563" s="1" t="str">
        <f>_xlfn.XLOOKUP(Table3[[#This Row],[Transaction ID]],Source_data!A:A,Source_data!E:E)</f>
        <v>Hyderabad</v>
      </c>
      <c r="V2563" s="1">
        <f>_xlfn.IFNA(_xlfn.XLOOKUP(A2563,bank_processed_transactions[transaction_id],bank_processed_transactions[processing_minutes]),"")</f>
        <v>54.5</v>
      </c>
      <c r="W2563" s="31">
        <f>_xlfn.XLOOKUP(A2563,Source_data!A:A,Source_data!B:B)</f>
        <v>46023</v>
      </c>
    </row>
    <row r="2564" spans="1:23" x14ac:dyDescent="0.3">
      <c r="A2564" s="3" t="s">
        <v>4354</v>
      </c>
      <c r="B2564" s="1">
        <f>_xlfn.XLOOKUP(A2564,bank_source_transactions__1[transaction_id],bank_source_transactions__1[amount_inr])</f>
        <v>42078.82</v>
      </c>
      <c r="C2564" s="1">
        <f>_xlfn.XLOOKUP(A2564,Processed_data!A:A,Processed_data!F:F)</f>
        <v>42078.82</v>
      </c>
      <c r="D2564" s="1" t="str">
        <f>_xlfn.XLOOKUP(A2564,bank_source_transactions__1[transaction_id],bank_source_transactions__1[transaction_status])</f>
        <v>SUCCESS</v>
      </c>
      <c r="E2564" s="1" t="str">
        <f>_xlfn.XLOOKUP(A2564,Processed_data!A:A,Processed_data!G:G)</f>
        <v>SUCCESS</v>
      </c>
      <c r="F2564" s="1">
        <f>COUNTIF(bank_processed_transactions[transaction_id],A2564)</f>
        <v>1</v>
      </c>
      <c r="G2564" s="1" t="str">
        <f t="shared" si="400"/>
        <v>found</v>
      </c>
      <c r="H2564" s="1" t="str">
        <f t="shared" si="401"/>
        <v>Not Duplicate</v>
      </c>
      <c r="I2564" s="1" t="str">
        <f t="shared" si="402"/>
        <v>match</v>
      </c>
      <c r="J2564" s="1" t="str">
        <f t="shared" si="403"/>
        <v>match</v>
      </c>
      <c r="K2564" s="1">
        <f t="shared" si="404"/>
        <v>0</v>
      </c>
      <c r="L2564" s="2">
        <f>IF(F2564=0,"not processed",_xlfn.MINIFS(Processed_data!H:H,Processed_data!A:A,A2564))</f>
        <v>46031</v>
      </c>
      <c r="M2564" s="1">
        <f>IF(F2564=0,"not processed",ABS(bank_source_transactions__1[[#This Row],[transaction_date]]-Reconciliation!L2564))</f>
        <v>2</v>
      </c>
      <c r="N2564" s="1" t="str" cm="1">
        <f t="array" ref="N2564">_xlfn.IFS(M2564="not Processed", "Not Processed",M2564&gt;2,"SLA Breached",M2564&lt;=2,"Within SLA")</f>
        <v>Within SLA</v>
      </c>
      <c r="O2564" s="1" t="str">
        <f>_xlfn.XLOOKUP(A2564,Source_data!A:A,Source_data!D:D)</f>
        <v>NEFT</v>
      </c>
      <c r="P2564" s="1">
        <f t="shared" si="405"/>
        <v>0</v>
      </c>
      <c r="Q2564" s="1">
        <f t="shared" si="406"/>
        <v>0</v>
      </c>
      <c r="R2564" s="1">
        <f t="shared" si="407"/>
        <v>0</v>
      </c>
      <c r="S2564" s="1">
        <f t="shared" si="408"/>
        <v>0</v>
      </c>
      <c r="T2564" s="1">
        <f t="shared" si="409"/>
        <v>0</v>
      </c>
      <c r="U2564" s="1" t="str">
        <f>_xlfn.XLOOKUP(Table3[[#This Row],[Transaction ID]],Source_data!A:A,Source_data!E:E)</f>
        <v>Hyderabad</v>
      </c>
      <c r="V2564" s="1">
        <f>_xlfn.IFNA(_xlfn.XLOOKUP(A2564,bank_processed_transactions[transaction_id],bank_processed_transactions[processing_minutes]),"")</f>
        <v>29.6</v>
      </c>
      <c r="W2564" s="31">
        <f>_xlfn.XLOOKUP(A2564,Source_data!A:A,Source_data!B:B)</f>
        <v>46029</v>
      </c>
    </row>
    <row r="2565" spans="1:23" x14ac:dyDescent="0.3">
      <c r="A2565" s="4" t="s">
        <v>2972</v>
      </c>
      <c r="B2565" s="1">
        <f>_xlfn.XLOOKUP(A2565,bank_source_transactions__1[transaction_id],bank_source_transactions__1[amount_inr])</f>
        <v>6620.67</v>
      </c>
      <c r="C2565" s="1">
        <f>_xlfn.XLOOKUP(A2565,Processed_data!A:A,Processed_data!F:F)</f>
        <v>6620.67</v>
      </c>
      <c r="D2565" s="1" t="str">
        <f>_xlfn.XLOOKUP(A2565,bank_source_transactions__1[transaction_id],bank_source_transactions__1[transaction_status])</f>
        <v>SUCCESS</v>
      </c>
      <c r="E2565" s="1" t="str">
        <f>_xlfn.XLOOKUP(A2565,Processed_data!A:A,Processed_data!G:G)</f>
        <v>SUCCESS</v>
      </c>
      <c r="F2565" s="1">
        <f>COUNTIF(bank_processed_transactions[transaction_id],A2565)</f>
        <v>1</v>
      </c>
      <c r="G2565" s="1" t="str">
        <f t="shared" si="400"/>
        <v>found</v>
      </c>
      <c r="H2565" s="1" t="str">
        <f t="shared" si="401"/>
        <v>Not Duplicate</v>
      </c>
      <c r="I2565" s="1" t="str">
        <f t="shared" si="402"/>
        <v>match</v>
      </c>
      <c r="J2565" s="1" t="str">
        <f t="shared" si="403"/>
        <v>match</v>
      </c>
      <c r="K2565" s="1">
        <f t="shared" si="404"/>
        <v>0</v>
      </c>
      <c r="L2565" s="2">
        <f>IF(F2565=0,"not processed",_xlfn.MINIFS(Processed_data!H:H,Processed_data!A:A,A2565))</f>
        <v>46064</v>
      </c>
      <c r="M2565" s="1">
        <f>IF(F2565=0,"not processed",ABS(bank_source_transactions__1[[#This Row],[transaction_date]]-Reconciliation!L2565))</f>
        <v>2</v>
      </c>
      <c r="N2565" s="1" t="str" cm="1">
        <f t="array" ref="N2565">_xlfn.IFS(M2565="not Processed", "Not Processed",M2565&gt;2,"SLA Breached",M2565&lt;=2,"Within SLA")</f>
        <v>Within SLA</v>
      </c>
      <c r="O2565" s="1" t="str">
        <f>_xlfn.XLOOKUP(A2565,Source_data!A:A,Source_data!D:D)</f>
        <v>NEFT</v>
      </c>
      <c r="P2565" s="1">
        <f t="shared" si="405"/>
        <v>0</v>
      </c>
      <c r="Q2565" s="1">
        <f t="shared" si="406"/>
        <v>0</v>
      </c>
      <c r="R2565" s="1">
        <f t="shared" si="407"/>
        <v>0</v>
      </c>
      <c r="S2565" s="1">
        <f t="shared" si="408"/>
        <v>0</v>
      </c>
      <c r="T2565" s="1">
        <f t="shared" si="409"/>
        <v>0</v>
      </c>
      <c r="U2565" s="1" t="str">
        <f>_xlfn.XLOOKUP(Table3[[#This Row],[Transaction ID]],Source_data!A:A,Source_data!E:E)</f>
        <v>Bengaluru</v>
      </c>
      <c r="V2565" s="1">
        <f>_xlfn.IFNA(_xlfn.XLOOKUP(A2565,bank_processed_transactions[transaction_id],bank_processed_transactions[processing_minutes]),"")</f>
        <v>14</v>
      </c>
      <c r="W2565" s="31">
        <f>_xlfn.XLOOKUP(A2565,Source_data!A:A,Source_data!B:B)</f>
        <v>46062</v>
      </c>
    </row>
    <row r="2566" spans="1:23" x14ac:dyDescent="0.3">
      <c r="A2566" s="3" t="s">
        <v>317</v>
      </c>
      <c r="B2566" s="1">
        <f>_xlfn.XLOOKUP(A2566,bank_source_transactions__1[transaction_id],bank_source_transactions__1[amount_inr])</f>
        <v>3406.28</v>
      </c>
      <c r="C2566" s="1">
        <f>_xlfn.XLOOKUP(A2566,Processed_data!A:A,Processed_data!F:F)</f>
        <v>3406.28</v>
      </c>
      <c r="D2566" s="1" t="str">
        <f>_xlfn.XLOOKUP(A2566,bank_source_transactions__1[transaction_id],bank_source_transactions__1[transaction_status])</f>
        <v>SUCCESS</v>
      </c>
      <c r="E2566" s="1" t="str">
        <f>_xlfn.XLOOKUP(A2566,Processed_data!A:A,Processed_data!G:G)</f>
        <v>SUCCESS</v>
      </c>
      <c r="F2566" s="1">
        <f>COUNTIF(bank_processed_transactions[transaction_id],A2566)</f>
        <v>1</v>
      </c>
      <c r="G2566" s="1" t="str">
        <f t="shared" si="400"/>
        <v>found</v>
      </c>
      <c r="H2566" s="1" t="str">
        <f t="shared" si="401"/>
        <v>Not Duplicate</v>
      </c>
      <c r="I2566" s="1" t="str">
        <f t="shared" si="402"/>
        <v>match</v>
      </c>
      <c r="J2566" s="1" t="str">
        <f t="shared" si="403"/>
        <v>match</v>
      </c>
      <c r="K2566" s="1">
        <f t="shared" si="404"/>
        <v>0</v>
      </c>
      <c r="L2566" s="2">
        <f>IF(F2566=0,"not processed",_xlfn.MINIFS(Processed_data!H:H,Processed_data!A:A,A2566))</f>
        <v>46052</v>
      </c>
      <c r="M2566" s="1">
        <f>IF(F2566=0,"not processed",ABS(bank_source_transactions__1[[#This Row],[transaction_date]]-Reconciliation!L2566))</f>
        <v>2</v>
      </c>
      <c r="N2566" s="1" t="str" cm="1">
        <f t="array" ref="N2566">_xlfn.IFS(M2566="not Processed", "Not Processed",M2566&gt;2,"SLA Breached",M2566&lt;=2,"Within SLA")</f>
        <v>Within SLA</v>
      </c>
      <c r="O2566" s="1" t="str">
        <f>_xlfn.XLOOKUP(A2566,Source_data!A:A,Source_data!D:D)</f>
        <v>NEFT</v>
      </c>
      <c r="P2566" s="1">
        <f t="shared" si="405"/>
        <v>0</v>
      </c>
      <c r="Q2566" s="1">
        <f t="shared" si="406"/>
        <v>0</v>
      </c>
      <c r="R2566" s="1">
        <f t="shared" si="407"/>
        <v>0</v>
      </c>
      <c r="S2566" s="1">
        <f t="shared" si="408"/>
        <v>0</v>
      </c>
      <c r="T2566" s="1">
        <f t="shared" si="409"/>
        <v>0</v>
      </c>
      <c r="U2566" s="1" t="str">
        <f>_xlfn.XLOOKUP(Table3[[#This Row],[Transaction ID]],Source_data!A:A,Source_data!E:E)</f>
        <v>Hyderabad</v>
      </c>
      <c r="V2566" s="1">
        <f>_xlfn.IFNA(_xlfn.XLOOKUP(A2566,bank_processed_transactions[transaction_id],bank_processed_transactions[processing_minutes]),"")</f>
        <v>29.2</v>
      </c>
      <c r="W2566" s="31">
        <f>_xlfn.XLOOKUP(A2566,Source_data!A:A,Source_data!B:B)</f>
        <v>46050</v>
      </c>
    </row>
    <row r="2567" spans="1:23" x14ac:dyDescent="0.3">
      <c r="A2567" s="4" t="s">
        <v>1577</v>
      </c>
      <c r="B2567" s="1">
        <f>_xlfn.XLOOKUP(A2567,bank_source_transactions__1[transaction_id],bank_source_transactions__1[amount_inr])</f>
        <v>3676.77</v>
      </c>
      <c r="C2567" s="1">
        <f>_xlfn.XLOOKUP(A2567,Processed_data!A:A,Processed_data!F:F)</f>
        <v>3676.77</v>
      </c>
      <c r="D2567" s="1" t="str">
        <f>_xlfn.XLOOKUP(A2567,bank_source_transactions__1[transaction_id],bank_source_transactions__1[transaction_status])</f>
        <v>SUCCESS</v>
      </c>
      <c r="E2567" s="1" t="str">
        <f>_xlfn.XLOOKUP(A2567,Processed_data!A:A,Processed_data!G:G)</f>
        <v>SUCCESS</v>
      </c>
      <c r="F2567" s="1">
        <f>COUNTIF(bank_processed_transactions[transaction_id],A2567)</f>
        <v>1</v>
      </c>
      <c r="G2567" s="1" t="str">
        <f t="shared" si="400"/>
        <v>found</v>
      </c>
      <c r="H2567" s="1" t="str">
        <f t="shared" si="401"/>
        <v>Not Duplicate</v>
      </c>
      <c r="I2567" s="1" t="str">
        <f t="shared" si="402"/>
        <v>match</v>
      </c>
      <c r="J2567" s="1" t="str">
        <f t="shared" si="403"/>
        <v>match</v>
      </c>
      <c r="K2567" s="1">
        <f t="shared" si="404"/>
        <v>0</v>
      </c>
      <c r="L2567" s="2">
        <f>IF(F2567=0,"not processed",_xlfn.MINIFS(Processed_data!H:H,Processed_data!A:A,A2567))</f>
        <v>46111</v>
      </c>
      <c r="M2567" s="1">
        <f>IF(F2567=0,"not processed",ABS(bank_source_transactions__1[[#This Row],[transaction_date]]-Reconciliation!L2567))</f>
        <v>3</v>
      </c>
      <c r="N2567" s="1" t="str" cm="1">
        <f t="array" ref="N2567">_xlfn.IFS(M2567="not Processed", "Not Processed",M2567&gt;2,"SLA Breached",M2567&lt;=2,"Within SLA")</f>
        <v>SLA Breached</v>
      </c>
      <c r="O2567" s="1" t="str">
        <f>_xlfn.XLOOKUP(A2567,Source_data!A:A,Source_data!D:D)</f>
        <v>UPI</v>
      </c>
      <c r="P2567" s="1">
        <f t="shared" si="405"/>
        <v>0</v>
      </c>
      <c r="Q2567" s="1">
        <f t="shared" si="406"/>
        <v>0</v>
      </c>
      <c r="R2567" s="1">
        <f t="shared" si="407"/>
        <v>0</v>
      </c>
      <c r="S2567" s="1">
        <f t="shared" si="408"/>
        <v>0</v>
      </c>
      <c r="T2567" s="1">
        <f t="shared" si="409"/>
        <v>1</v>
      </c>
      <c r="U2567" s="1" t="str">
        <f>_xlfn.XLOOKUP(Table3[[#This Row],[Transaction ID]],Source_data!A:A,Source_data!E:E)</f>
        <v>Mumbai</v>
      </c>
      <c r="V2567" s="1">
        <f>_xlfn.IFNA(_xlfn.XLOOKUP(A2567,bank_processed_transactions[transaction_id],bank_processed_transactions[processing_minutes]),"")</f>
        <v>29.9</v>
      </c>
      <c r="W2567" s="31">
        <f>_xlfn.XLOOKUP(A2567,Source_data!A:A,Source_data!B:B)</f>
        <v>46108</v>
      </c>
    </row>
    <row r="2568" spans="1:23" x14ac:dyDescent="0.3">
      <c r="A2568" s="3" t="s">
        <v>4158</v>
      </c>
      <c r="B2568" s="1">
        <f>_xlfn.XLOOKUP(A2568,bank_source_transactions__1[transaction_id],bank_source_transactions__1[amount_inr])</f>
        <v>57837.24</v>
      </c>
      <c r="C2568" s="1">
        <f>_xlfn.XLOOKUP(A2568,Processed_data!A:A,Processed_data!F:F)</f>
        <v>57837.24</v>
      </c>
      <c r="D2568" s="1" t="str">
        <f>_xlfn.XLOOKUP(A2568,bank_source_transactions__1[transaction_id],bank_source_transactions__1[transaction_status])</f>
        <v>SUCCESS</v>
      </c>
      <c r="E2568" s="1" t="str">
        <f>_xlfn.XLOOKUP(A2568,Processed_data!A:A,Processed_data!G:G)</f>
        <v>SUCCESS</v>
      </c>
      <c r="F2568" s="1">
        <f>COUNTIF(bank_processed_transactions[transaction_id],A2568)</f>
        <v>1</v>
      </c>
      <c r="G2568" s="1" t="str">
        <f t="shared" si="400"/>
        <v>found</v>
      </c>
      <c r="H2568" s="1" t="str">
        <f t="shared" si="401"/>
        <v>Not Duplicate</v>
      </c>
      <c r="I2568" s="1" t="str">
        <f t="shared" si="402"/>
        <v>match</v>
      </c>
      <c r="J2568" s="1" t="str">
        <f t="shared" si="403"/>
        <v>match</v>
      </c>
      <c r="K2568" s="1">
        <f t="shared" si="404"/>
        <v>0</v>
      </c>
      <c r="L2568" s="2">
        <f>IF(F2568=0,"not processed",_xlfn.MINIFS(Processed_data!H:H,Processed_data!A:A,A2568))</f>
        <v>46093</v>
      </c>
      <c r="M2568" s="1">
        <f>IF(F2568=0,"not processed",ABS(bank_source_transactions__1[[#This Row],[transaction_date]]-Reconciliation!L2568))</f>
        <v>1</v>
      </c>
      <c r="N2568" s="1" t="str" cm="1">
        <f t="array" ref="N2568">_xlfn.IFS(M2568="not Processed", "Not Processed",M2568&gt;2,"SLA Breached",M2568&lt;=2,"Within SLA")</f>
        <v>Within SLA</v>
      </c>
      <c r="O2568" s="1" t="str">
        <f>_xlfn.XLOOKUP(A2568,Source_data!A:A,Source_data!D:D)</f>
        <v>UPI</v>
      </c>
      <c r="P2568" s="1">
        <f t="shared" si="405"/>
        <v>0</v>
      </c>
      <c r="Q2568" s="1">
        <f t="shared" si="406"/>
        <v>0</v>
      </c>
      <c r="R2568" s="1">
        <f t="shared" si="407"/>
        <v>0</v>
      </c>
      <c r="S2568" s="1">
        <f t="shared" si="408"/>
        <v>0</v>
      </c>
      <c r="T2568" s="1">
        <f t="shared" si="409"/>
        <v>0</v>
      </c>
      <c r="U2568" s="1" t="str">
        <f>_xlfn.XLOOKUP(Table3[[#This Row],[Transaction ID]],Source_data!A:A,Source_data!E:E)</f>
        <v>Mumbai</v>
      </c>
      <c r="V2568" s="1">
        <f>_xlfn.IFNA(_xlfn.XLOOKUP(A2568,bank_processed_transactions[transaction_id],bank_processed_transactions[processing_minutes]),"")</f>
        <v>44.5</v>
      </c>
      <c r="W2568" s="31">
        <f>_xlfn.XLOOKUP(A2568,Source_data!A:A,Source_data!B:B)</f>
        <v>46092</v>
      </c>
    </row>
    <row r="2569" spans="1:23" x14ac:dyDescent="0.3">
      <c r="A2569" s="4" t="s">
        <v>4451</v>
      </c>
      <c r="B2569" s="1">
        <f>_xlfn.XLOOKUP(A2569,bank_source_transactions__1[transaction_id],bank_source_transactions__1[amount_inr])</f>
        <v>2293.1</v>
      </c>
      <c r="C2569" s="1">
        <f>_xlfn.XLOOKUP(A2569,Processed_data!A:A,Processed_data!F:F)</f>
        <v>2293.1</v>
      </c>
      <c r="D2569" s="1" t="str">
        <f>_xlfn.XLOOKUP(A2569,bank_source_transactions__1[transaction_id],bank_source_transactions__1[transaction_status])</f>
        <v>SUCCESS</v>
      </c>
      <c r="E2569" s="1" t="str">
        <f>_xlfn.XLOOKUP(A2569,Processed_data!A:A,Processed_data!G:G)</f>
        <v>SUCCESS</v>
      </c>
      <c r="F2569" s="1">
        <f>COUNTIF(bank_processed_transactions[transaction_id],A2569)</f>
        <v>1</v>
      </c>
      <c r="G2569" s="1" t="str">
        <f t="shared" si="400"/>
        <v>found</v>
      </c>
      <c r="H2569" s="1" t="str">
        <f t="shared" si="401"/>
        <v>Not Duplicate</v>
      </c>
      <c r="I2569" s="1" t="str">
        <f t="shared" si="402"/>
        <v>match</v>
      </c>
      <c r="J2569" s="1" t="str">
        <f t="shared" si="403"/>
        <v>match</v>
      </c>
      <c r="K2569" s="1">
        <f t="shared" si="404"/>
        <v>0</v>
      </c>
      <c r="L2569" s="2">
        <f>IF(F2569=0,"not processed",_xlfn.MINIFS(Processed_data!H:H,Processed_data!A:A,A2569))</f>
        <v>46046</v>
      </c>
      <c r="M2569" s="1">
        <f>IF(F2569=0,"not processed",ABS(bank_source_transactions__1[[#This Row],[transaction_date]]-Reconciliation!L2569))</f>
        <v>2</v>
      </c>
      <c r="N2569" s="1" t="str" cm="1">
        <f t="array" ref="N2569">_xlfn.IFS(M2569="not Processed", "Not Processed",M2569&gt;2,"SLA Breached",M2569&lt;=2,"Within SLA")</f>
        <v>Within SLA</v>
      </c>
      <c r="O2569" s="1" t="str">
        <f>_xlfn.XLOOKUP(A2569,Source_data!A:A,Source_data!D:D)</f>
        <v>ATM</v>
      </c>
      <c r="P2569" s="1">
        <f t="shared" si="405"/>
        <v>0</v>
      </c>
      <c r="Q2569" s="1">
        <f t="shared" si="406"/>
        <v>0</v>
      </c>
      <c r="R2569" s="1">
        <f t="shared" si="407"/>
        <v>0</v>
      </c>
      <c r="S2569" s="1">
        <f t="shared" si="408"/>
        <v>0</v>
      </c>
      <c r="T2569" s="1">
        <f t="shared" si="409"/>
        <v>0</v>
      </c>
      <c r="U2569" s="1" t="str">
        <f>_xlfn.XLOOKUP(Table3[[#This Row],[Transaction ID]],Source_data!A:A,Source_data!E:E)</f>
        <v>Hyderabad</v>
      </c>
      <c r="V2569" s="1">
        <f>_xlfn.IFNA(_xlfn.XLOOKUP(A2569,bank_processed_transactions[transaction_id],bank_processed_transactions[processing_minutes]),"")</f>
        <v>31.4</v>
      </c>
      <c r="W2569" s="31">
        <f>_xlfn.XLOOKUP(A2569,Source_data!A:A,Source_data!B:B)</f>
        <v>46044</v>
      </c>
    </row>
    <row r="2570" spans="1:23" x14ac:dyDescent="0.3">
      <c r="A2570" s="3" t="s">
        <v>4918</v>
      </c>
      <c r="B2570" s="1">
        <f>_xlfn.XLOOKUP(A2570,bank_source_transactions__1[transaction_id],bank_source_transactions__1[amount_inr])</f>
        <v>3046.25</v>
      </c>
      <c r="C2570" s="1">
        <f>_xlfn.XLOOKUP(A2570,Processed_data!A:A,Processed_data!F:F)</f>
        <v>3046.25</v>
      </c>
      <c r="D2570" s="1" t="str">
        <f>_xlfn.XLOOKUP(A2570,bank_source_transactions__1[transaction_id],bank_source_transactions__1[transaction_status])</f>
        <v>SUCCESS</v>
      </c>
      <c r="E2570" s="1" t="str">
        <f>_xlfn.XLOOKUP(A2570,Processed_data!A:A,Processed_data!G:G)</f>
        <v>SUCCESS</v>
      </c>
      <c r="F2570" s="1">
        <f>COUNTIF(bank_processed_transactions[transaction_id],A2570)</f>
        <v>1</v>
      </c>
      <c r="G2570" s="1" t="str">
        <f t="shared" si="400"/>
        <v>found</v>
      </c>
      <c r="H2570" s="1" t="str">
        <f t="shared" si="401"/>
        <v>Not Duplicate</v>
      </c>
      <c r="I2570" s="1" t="str">
        <f t="shared" si="402"/>
        <v>match</v>
      </c>
      <c r="J2570" s="1" t="str">
        <f t="shared" si="403"/>
        <v>match</v>
      </c>
      <c r="K2570" s="1">
        <f t="shared" si="404"/>
        <v>0</v>
      </c>
      <c r="L2570" s="2">
        <f>IF(F2570=0,"not processed",_xlfn.MINIFS(Processed_data!H:H,Processed_data!A:A,A2570))</f>
        <v>46058</v>
      </c>
      <c r="M2570" s="1">
        <f>IF(F2570=0,"not processed",ABS(bank_source_transactions__1[[#This Row],[transaction_date]]-Reconciliation!L2570))</f>
        <v>0</v>
      </c>
      <c r="N2570" s="1" t="str" cm="1">
        <f t="array" ref="N2570">_xlfn.IFS(M2570="not Processed", "Not Processed",M2570&gt;2,"SLA Breached",M2570&lt;=2,"Within SLA")</f>
        <v>Within SLA</v>
      </c>
      <c r="O2570" s="1" t="str">
        <f>_xlfn.XLOOKUP(A2570,Source_data!A:A,Source_data!D:D)</f>
        <v>ATM</v>
      </c>
      <c r="P2570" s="1">
        <f t="shared" si="405"/>
        <v>0</v>
      </c>
      <c r="Q2570" s="1">
        <f t="shared" si="406"/>
        <v>0</v>
      </c>
      <c r="R2570" s="1">
        <f t="shared" si="407"/>
        <v>0</v>
      </c>
      <c r="S2570" s="1">
        <f t="shared" si="408"/>
        <v>0</v>
      </c>
      <c r="T2570" s="1">
        <f t="shared" si="409"/>
        <v>0</v>
      </c>
      <c r="U2570" s="1" t="str">
        <f>_xlfn.XLOOKUP(Table3[[#This Row],[Transaction ID]],Source_data!A:A,Source_data!E:E)</f>
        <v>Bengaluru</v>
      </c>
      <c r="V2570" s="1">
        <f>_xlfn.IFNA(_xlfn.XLOOKUP(A2570,bank_processed_transactions[transaction_id],bank_processed_transactions[processing_minutes]),"")</f>
        <v>21.5</v>
      </c>
      <c r="W2570" s="31">
        <f>_xlfn.XLOOKUP(A2570,Source_data!A:A,Source_data!B:B)</f>
        <v>46058</v>
      </c>
    </row>
    <row r="2571" spans="1:23" x14ac:dyDescent="0.3">
      <c r="A2571" s="4" t="s">
        <v>1010</v>
      </c>
      <c r="B2571" s="1">
        <f>_xlfn.XLOOKUP(A2571,bank_source_transactions__1[transaction_id],bank_source_transactions__1[amount_inr])</f>
        <v>12327.1</v>
      </c>
      <c r="C2571" s="1">
        <f>_xlfn.XLOOKUP(A2571,Processed_data!A:A,Processed_data!F:F)</f>
        <v>12327.1</v>
      </c>
      <c r="D2571" s="1" t="str">
        <f>_xlfn.XLOOKUP(A2571,bank_source_transactions__1[transaction_id],bank_source_transactions__1[transaction_status])</f>
        <v>SUCCESS</v>
      </c>
      <c r="E2571" s="1" t="str">
        <f>_xlfn.XLOOKUP(A2571,Processed_data!A:A,Processed_data!G:G)</f>
        <v>SUCCESS</v>
      </c>
      <c r="F2571" s="1">
        <f>COUNTIF(bank_processed_transactions[transaction_id],A2571)</f>
        <v>1</v>
      </c>
      <c r="G2571" s="1" t="str">
        <f t="shared" si="400"/>
        <v>found</v>
      </c>
      <c r="H2571" s="1" t="str">
        <f t="shared" si="401"/>
        <v>Not Duplicate</v>
      </c>
      <c r="I2571" s="1" t="str">
        <f t="shared" si="402"/>
        <v>match</v>
      </c>
      <c r="J2571" s="1" t="str">
        <f t="shared" si="403"/>
        <v>match</v>
      </c>
      <c r="K2571" s="1">
        <f t="shared" si="404"/>
        <v>0</v>
      </c>
      <c r="L2571" s="2">
        <f>IF(F2571=0,"not processed",_xlfn.MINIFS(Processed_data!H:H,Processed_data!A:A,A2571))</f>
        <v>46060</v>
      </c>
      <c r="M2571" s="1">
        <f>IF(F2571=0,"not processed",ABS(bank_source_transactions__1[[#This Row],[transaction_date]]-Reconciliation!L2571))</f>
        <v>1</v>
      </c>
      <c r="N2571" s="1" t="str" cm="1">
        <f t="array" ref="N2571">_xlfn.IFS(M2571="not Processed", "Not Processed",M2571&gt;2,"SLA Breached",M2571&lt;=2,"Within SLA")</f>
        <v>Within SLA</v>
      </c>
      <c r="O2571" s="1" t="str">
        <f>_xlfn.XLOOKUP(A2571,Source_data!A:A,Source_data!D:D)</f>
        <v>UPI</v>
      </c>
      <c r="P2571" s="1">
        <f t="shared" si="405"/>
        <v>0</v>
      </c>
      <c r="Q2571" s="1">
        <f t="shared" si="406"/>
        <v>0</v>
      </c>
      <c r="R2571" s="1">
        <f t="shared" si="407"/>
        <v>0</v>
      </c>
      <c r="S2571" s="1">
        <f t="shared" si="408"/>
        <v>0</v>
      </c>
      <c r="T2571" s="1">
        <f t="shared" si="409"/>
        <v>0</v>
      </c>
      <c r="U2571" s="1" t="str">
        <f>_xlfn.XLOOKUP(Table3[[#This Row],[Transaction ID]],Source_data!A:A,Source_data!E:E)</f>
        <v>Pune</v>
      </c>
      <c r="V2571" s="1">
        <f>_xlfn.IFNA(_xlfn.XLOOKUP(A2571,bank_processed_transactions[transaction_id],bank_processed_transactions[processing_minutes]),"")</f>
        <v>12.6</v>
      </c>
      <c r="W2571" s="31">
        <f>_xlfn.XLOOKUP(A2571,Source_data!A:A,Source_data!B:B)</f>
        <v>46059</v>
      </c>
    </row>
    <row r="2572" spans="1:23" x14ac:dyDescent="0.3">
      <c r="A2572" s="3" t="s">
        <v>4789</v>
      </c>
      <c r="B2572" s="1">
        <f>_xlfn.XLOOKUP(A2572,bank_source_transactions__1[transaction_id],bank_source_transactions__1[amount_inr])</f>
        <v>624.16</v>
      </c>
      <c r="C2572" s="1">
        <f>_xlfn.XLOOKUP(A2572,Processed_data!A:A,Processed_data!F:F)</f>
        <v>624.16</v>
      </c>
      <c r="D2572" s="1" t="str">
        <f>_xlfn.XLOOKUP(A2572,bank_source_transactions__1[transaction_id],bank_source_transactions__1[transaction_status])</f>
        <v>SUCCESS</v>
      </c>
      <c r="E2572" s="1" t="str">
        <f>_xlfn.XLOOKUP(A2572,Processed_data!A:A,Processed_data!G:G)</f>
        <v>SUCCESS</v>
      </c>
      <c r="F2572" s="1">
        <f>COUNTIF(bank_processed_transactions[transaction_id],A2572)</f>
        <v>1</v>
      </c>
      <c r="G2572" s="1" t="str">
        <f t="shared" si="400"/>
        <v>found</v>
      </c>
      <c r="H2572" s="1" t="str">
        <f t="shared" si="401"/>
        <v>Not Duplicate</v>
      </c>
      <c r="I2572" s="1" t="str">
        <f t="shared" si="402"/>
        <v>match</v>
      </c>
      <c r="J2572" s="1" t="str">
        <f t="shared" si="403"/>
        <v>match</v>
      </c>
      <c r="K2572" s="1">
        <f t="shared" si="404"/>
        <v>0</v>
      </c>
      <c r="L2572" s="2">
        <f>IF(F2572=0,"not processed",_xlfn.MINIFS(Processed_data!H:H,Processed_data!A:A,A2572))</f>
        <v>46086</v>
      </c>
      <c r="M2572" s="1">
        <f>IF(F2572=0,"not processed",ABS(bank_source_transactions__1[[#This Row],[transaction_date]]-Reconciliation!L2572))</f>
        <v>0</v>
      </c>
      <c r="N2572" s="1" t="str" cm="1">
        <f t="array" ref="N2572">_xlfn.IFS(M2572="not Processed", "Not Processed",M2572&gt;2,"SLA Breached",M2572&lt;=2,"Within SLA")</f>
        <v>Within SLA</v>
      </c>
      <c r="O2572" s="1" t="str">
        <f>_xlfn.XLOOKUP(A2572,Source_data!A:A,Source_data!D:D)</f>
        <v>UPI</v>
      </c>
      <c r="P2572" s="1">
        <f t="shared" si="405"/>
        <v>0</v>
      </c>
      <c r="Q2572" s="1">
        <f t="shared" si="406"/>
        <v>0</v>
      </c>
      <c r="R2572" s="1">
        <f t="shared" si="407"/>
        <v>0</v>
      </c>
      <c r="S2572" s="1">
        <f t="shared" si="408"/>
        <v>0</v>
      </c>
      <c r="T2572" s="1">
        <f t="shared" si="409"/>
        <v>0</v>
      </c>
      <c r="U2572" s="1" t="str">
        <f>_xlfn.XLOOKUP(Table3[[#This Row],[Transaction ID]],Source_data!A:A,Source_data!E:E)</f>
        <v>Hyderabad</v>
      </c>
      <c r="V2572" s="1">
        <f>_xlfn.IFNA(_xlfn.XLOOKUP(A2572,bank_processed_transactions[transaction_id],bank_processed_transactions[processing_minutes]),"")</f>
        <v>37.1</v>
      </c>
      <c r="W2572" s="31">
        <f>_xlfn.XLOOKUP(A2572,Source_data!A:A,Source_data!B:B)</f>
        <v>46086</v>
      </c>
    </row>
    <row r="2573" spans="1:23" x14ac:dyDescent="0.3">
      <c r="A2573" s="4" t="s">
        <v>1423</v>
      </c>
      <c r="B2573" s="1">
        <f>_xlfn.XLOOKUP(A2573,bank_source_transactions__1[transaction_id],bank_source_transactions__1[amount_inr])</f>
        <v>4681.38</v>
      </c>
      <c r="C2573" s="1">
        <f>_xlfn.XLOOKUP(A2573,Processed_data!A:A,Processed_data!F:F)</f>
        <v>4681.38</v>
      </c>
      <c r="D2573" s="1" t="str">
        <f>_xlfn.XLOOKUP(A2573,bank_source_transactions__1[transaction_id],bank_source_transactions__1[transaction_status])</f>
        <v>FAILED</v>
      </c>
      <c r="E2573" s="1" t="str">
        <f>_xlfn.XLOOKUP(A2573,Processed_data!A:A,Processed_data!G:G)</f>
        <v>FAILED</v>
      </c>
      <c r="F2573" s="1">
        <f>COUNTIF(bank_processed_transactions[transaction_id],A2573)</f>
        <v>1</v>
      </c>
      <c r="G2573" s="1" t="str">
        <f t="shared" si="400"/>
        <v>found</v>
      </c>
      <c r="H2573" s="1" t="str">
        <f t="shared" si="401"/>
        <v>Not Duplicate</v>
      </c>
      <c r="I2573" s="1" t="str">
        <f t="shared" si="402"/>
        <v>match</v>
      </c>
      <c r="J2573" s="1" t="str">
        <f t="shared" si="403"/>
        <v>match</v>
      </c>
      <c r="K2573" s="1">
        <f t="shared" si="404"/>
        <v>0</v>
      </c>
      <c r="L2573" s="2">
        <f>IF(F2573=0,"not processed",_xlfn.MINIFS(Processed_data!H:H,Processed_data!A:A,A2573))</f>
        <v>46096</v>
      </c>
      <c r="M2573" s="1">
        <f>IF(F2573=0,"not processed",ABS(bank_source_transactions__1[[#This Row],[transaction_date]]-Reconciliation!L2573))</f>
        <v>1</v>
      </c>
      <c r="N2573" s="1" t="str" cm="1">
        <f t="array" ref="N2573">_xlfn.IFS(M2573="not Processed", "Not Processed",M2573&gt;2,"SLA Breached",M2573&lt;=2,"Within SLA")</f>
        <v>Within SLA</v>
      </c>
      <c r="O2573" s="1" t="str">
        <f>_xlfn.XLOOKUP(A2573,Source_data!A:A,Source_data!D:D)</f>
        <v>IMPS</v>
      </c>
      <c r="P2573" s="1">
        <f t="shared" si="405"/>
        <v>0</v>
      </c>
      <c r="Q2573" s="1">
        <f t="shared" si="406"/>
        <v>0</v>
      </c>
      <c r="R2573" s="1">
        <f t="shared" si="407"/>
        <v>0</v>
      </c>
      <c r="S2573" s="1">
        <f t="shared" si="408"/>
        <v>0</v>
      </c>
      <c r="T2573" s="1">
        <f t="shared" si="409"/>
        <v>0</v>
      </c>
      <c r="U2573" s="1" t="str">
        <f>_xlfn.XLOOKUP(Table3[[#This Row],[Transaction ID]],Source_data!A:A,Source_data!E:E)</f>
        <v>Hyderabad</v>
      </c>
      <c r="V2573" s="1">
        <f>_xlfn.IFNA(_xlfn.XLOOKUP(A2573,bank_processed_transactions[transaction_id],bank_processed_transactions[processing_minutes]),"")</f>
        <v>28.4</v>
      </c>
      <c r="W2573" s="31">
        <f>_xlfn.XLOOKUP(A2573,Source_data!A:A,Source_data!B:B)</f>
        <v>46095</v>
      </c>
    </row>
    <row r="2574" spans="1:23" x14ac:dyDescent="0.3">
      <c r="A2574" s="3" t="s">
        <v>3259</v>
      </c>
      <c r="B2574" s="1">
        <f>_xlfn.XLOOKUP(A2574,bank_source_transactions__1[transaction_id],bank_source_transactions__1[amount_inr])</f>
        <v>31179.31</v>
      </c>
      <c r="C2574" s="1">
        <f>_xlfn.XLOOKUP(A2574,Processed_data!A:A,Processed_data!F:F)</f>
        <v>31179.31</v>
      </c>
      <c r="D2574" s="1" t="str">
        <f>_xlfn.XLOOKUP(A2574,bank_source_transactions__1[transaction_id],bank_source_transactions__1[transaction_status])</f>
        <v>SUCCESS</v>
      </c>
      <c r="E2574" s="1" t="str">
        <f>_xlfn.XLOOKUP(A2574,Processed_data!A:A,Processed_data!G:G)</f>
        <v>SUCCESS</v>
      </c>
      <c r="F2574" s="1">
        <f>COUNTIF(bank_processed_transactions[transaction_id],A2574)</f>
        <v>1</v>
      </c>
      <c r="G2574" s="1" t="str">
        <f t="shared" si="400"/>
        <v>found</v>
      </c>
      <c r="H2574" s="1" t="str">
        <f t="shared" si="401"/>
        <v>Not Duplicate</v>
      </c>
      <c r="I2574" s="1" t="str">
        <f t="shared" si="402"/>
        <v>match</v>
      </c>
      <c r="J2574" s="1" t="str">
        <f t="shared" si="403"/>
        <v>match</v>
      </c>
      <c r="K2574" s="1">
        <f t="shared" si="404"/>
        <v>0</v>
      </c>
      <c r="L2574" s="2">
        <f>IF(F2574=0,"not processed",_xlfn.MINIFS(Processed_data!H:H,Processed_data!A:A,A2574))</f>
        <v>46097</v>
      </c>
      <c r="M2574" s="1">
        <f>IF(F2574=0,"not processed",ABS(bank_source_transactions__1[[#This Row],[transaction_date]]-Reconciliation!L2574))</f>
        <v>3</v>
      </c>
      <c r="N2574" s="1" t="str" cm="1">
        <f t="array" ref="N2574">_xlfn.IFS(M2574="not Processed", "Not Processed",M2574&gt;2,"SLA Breached",M2574&lt;=2,"Within SLA")</f>
        <v>SLA Breached</v>
      </c>
      <c r="O2574" s="1" t="str">
        <f>_xlfn.XLOOKUP(A2574,Source_data!A:A,Source_data!D:D)</f>
        <v>UPI</v>
      </c>
      <c r="P2574" s="1">
        <f t="shared" si="405"/>
        <v>0</v>
      </c>
      <c r="Q2574" s="1">
        <f t="shared" si="406"/>
        <v>0</v>
      </c>
      <c r="R2574" s="1">
        <f t="shared" si="407"/>
        <v>0</v>
      </c>
      <c r="S2574" s="1">
        <f t="shared" si="408"/>
        <v>0</v>
      </c>
      <c r="T2574" s="1">
        <f t="shared" si="409"/>
        <v>1</v>
      </c>
      <c r="U2574" s="1" t="str">
        <f>_xlfn.XLOOKUP(Table3[[#This Row],[Transaction ID]],Source_data!A:A,Source_data!E:E)</f>
        <v>Hyderabad</v>
      </c>
      <c r="V2574" s="1">
        <f>_xlfn.IFNA(_xlfn.XLOOKUP(A2574,bank_processed_transactions[transaction_id],bank_processed_transactions[processing_minutes]),"")</f>
        <v>59.6</v>
      </c>
      <c r="W2574" s="31">
        <f>_xlfn.XLOOKUP(A2574,Source_data!A:A,Source_data!B:B)</f>
        <v>46094</v>
      </c>
    </row>
    <row r="2575" spans="1:23" x14ac:dyDescent="0.3">
      <c r="A2575" s="4" t="s">
        <v>620</v>
      </c>
      <c r="B2575" s="1">
        <f>_xlfn.XLOOKUP(A2575,bank_source_transactions__1[transaction_id],bank_source_transactions__1[amount_inr])</f>
        <v>561.21</v>
      </c>
      <c r="C2575" s="1">
        <f>_xlfn.XLOOKUP(A2575,Processed_data!A:A,Processed_data!F:F)</f>
        <v>561.21</v>
      </c>
      <c r="D2575" s="1" t="str">
        <f>_xlfn.XLOOKUP(A2575,bank_source_transactions__1[transaction_id],bank_source_transactions__1[transaction_status])</f>
        <v>SUCCESS</v>
      </c>
      <c r="E2575" s="1" t="str">
        <f>_xlfn.XLOOKUP(A2575,Processed_data!A:A,Processed_data!G:G)</f>
        <v>SUCCESS</v>
      </c>
      <c r="F2575" s="1">
        <f>COUNTIF(bank_processed_transactions[transaction_id],A2575)</f>
        <v>1</v>
      </c>
      <c r="G2575" s="1" t="str">
        <f t="shared" si="400"/>
        <v>found</v>
      </c>
      <c r="H2575" s="1" t="str">
        <f t="shared" si="401"/>
        <v>Not Duplicate</v>
      </c>
      <c r="I2575" s="1" t="str">
        <f t="shared" si="402"/>
        <v>match</v>
      </c>
      <c r="J2575" s="1" t="str">
        <f t="shared" si="403"/>
        <v>match</v>
      </c>
      <c r="K2575" s="1">
        <f t="shared" si="404"/>
        <v>0</v>
      </c>
      <c r="L2575" s="2">
        <f>IF(F2575=0,"not processed",_xlfn.MINIFS(Processed_data!H:H,Processed_data!A:A,A2575))</f>
        <v>46036</v>
      </c>
      <c r="M2575" s="1">
        <f>IF(F2575=0,"not processed",ABS(bank_source_transactions__1[[#This Row],[transaction_date]]-Reconciliation!L2575))</f>
        <v>0</v>
      </c>
      <c r="N2575" s="1" t="str" cm="1">
        <f t="array" ref="N2575">_xlfn.IFS(M2575="not Processed", "Not Processed",M2575&gt;2,"SLA Breached",M2575&lt;=2,"Within SLA")</f>
        <v>Within SLA</v>
      </c>
      <c r="O2575" s="1" t="str">
        <f>_xlfn.XLOOKUP(A2575,Source_data!A:A,Source_data!D:D)</f>
        <v>UPI</v>
      </c>
      <c r="P2575" s="1">
        <f t="shared" si="405"/>
        <v>0</v>
      </c>
      <c r="Q2575" s="1">
        <f t="shared" si="406"/>
        <v>0</v>
      </c>
      <c r="R2575" s="1">
        <f t="shared" si="407"/>
        <v>0</v>
      </c>
      <c r="S2575" s="1">
        <f t="shared" si="408"/>
        <v>0</v>
      </c>
      <c r="T2575" s="1">
        <f t="shared" si="409"/>
        <v>0</v>
      </c>
      <c r="U2575" s="1" t="str">
        <f>_xlfn.XLOOKUP(Table3[[#This Row],[Transaction ID]],Source_data!A:A,Source_data!E:E)</f>
        <v>Hyderabad</v>
      </c>
      <c r="V2575" s="1">
        <f>_xlfn.IFNA(_xlfn.XLOOKUP(A2575,bank_processed_transactions[transaction_id],bank_processed_transactions[processing_minutes]),"")</f>
        <v>69.099999999999994</v>
      </c>
      <c r="W2575" s="31">
        <f>_xlfn.XLOOKUP(A2575,Source_data!A:A,Source_data!B:B)</f>
        <v>46036</v>
      </c>
    </row>
    <row r="2576" spans="1:23" x14ac:dyDescent="0.3">
      <c r="A2576" s="3" t="s">
        <v>4523</v>
      </c>
      <c r="B2576" s="1">
        <f>_xlfn.XLOOKUP(A2576,bank_source_transactions__1[transaction_id],bank_source_transactions__1[amount_inr])</f>
        <v>6662.93</v>
      </c>
      <c r="C2576" s="1">
        <f>_xlfn.XLOOKUP(A2576,Processed_data!A:A,Processed_data!F:F)</f>
        <v>6662.93</v>
      </c>
      <c r="D2576" s="1" t="str">
        <f>_xlfn.XLOOKUP(A2576,bank_source_transactions__1[transaction_id],bank_source_transactions__1[transaction_status])</f>
        <v>SUCCESS</v>
      </c>
      <c r="E2576" s="1" t="str">
        <f>_xlfn.XLOOKUP(A2576,Processed_data!A:A,Processed_data!G:G)</f>
        <v>SUCCESS</v>
      </c>
      <c r="F2576" s="1">
        <f>COUNTIF(bank_processed_transactions[transaction_id],A2576)</f>
        <v>1</v>
      </c>
      <c r="G2576" s="1" t="str">
        <f t="shared" si="400"/>
        <v>found</v>
      </c>
      <c r="H2576" s="1" t="str">
        <f t="shared" si="401"/>
        <v>Not Duplicate</v>
      </c>
      <c r="I2576" s="1" t="str">
        <f t="shared" si="402"/>
        <v>match</v>
      </c>
      <c r="J2576" s="1" t="str">
        <f t="shared" si="403"/>
        <v>match</v>
      </c>
      <c r="K2576" s="1">
        <f t="shared" si="404"/>
        <v>0</v>
      </c>
      <c r="L2576" s="2">
        <f>IF(F2576=0,"not processed",_xlfn.MINIFS(Processed_data!H:H,Processed_data!A:A,A2576))</f>
        <v>46111</v>
      </c>
      <c r="M2576" s="1">
        <f>IF(F2576=0,"not processed",ABS(bank_source_transactions__1[[#This Row],[transaction_date]]-Reconciliation!L2576))</f>
        <v>5</v>
      </c>
      <c r="N2576" s="1" t="str" cm="1">
        <f t="array" ref="N2576">_xlfn.IFS(M2576="not Processed", "Not Processed",M2576&gt;2,"SLA Breached",M2576&lt;=2,"Within SLA")</f>
        <v>SLA Breached</v>
      </c>
      <c r="O2576" s="1" t="str">
        <f>_xlfn.XLOOKUP(A2576,Source_data!A:A,Source_data!D:D)</f>
        <v>UPI</v>
      </c>
      <c r="P2576" s="1">
        <f t="shared" si="405"/>
        <v>0</v>
      </c>
      <c r="Q2576" s="1">
        <f t="shared" si="406"/>
        <v>0</v>
      </c>
      <c r="R2576" s="1">
        <f t="shared" si="407"/>
        <v>0</v>
      </c>
      <c r="S2576" s="1">
        <f t="shared" si="408"/>
        <v>0</v>
      </c>
      <c r="T2576" s="1">
        <f t="shared" si="409"/>
        <v>1</v>
      </c>
      <c r="U2576" s="1" t="str">
        <f>_xlfn.XLOOKUP(Table3[[#This Row],[Transaction ID]],Source_data!A:A,Source_data!E:E)</f>
        <v>Bengaluru</v>
      </c>
      <c r="V2576" s="1">
        <f>_xlfn.IFNA(_xlfn.XLOOKUP(A2576,bank_processed_transactions[transaction_id],bank_processed_transactions[processing_minutes]),"")</f>
        <v>2.9</v>
      </c>
      <c r="W2576" s="31">
        <f>_xlfn.XLOOKUP(A2576,Source_data!A:A,Source_data!B:B)</f>
        <v>46106</v>
      </c>
    </row>
    <row r="2577" spans="1:23" x14ac:dyDescent="0.3">
      <c r="A2577" s="4" t="s">
        <v>313</v>
      </c>
      <c r="B2577" s="1">
        <f>_xlfn.XLOOKUP(A2577,bank_source_transactions__1[transaction_id],bank_source_transactions__1[amount_inr])</f>
        <v>2691.76</v>
      </c>
      <c r="C2577" s="1">
        <f>_xlfn.XLOOKUP(A2577,Processed_data!A:A,Processed_data!F:F)</f>
        <v>2691.76</v>
      </c>
      <c r="D2577" s="1" t="str">
        <f>_xlfn.XLOOKUP(A2577,bank_source_transactions__1[transaction_id],bank_source_transactions__1[transaction_status])</f>
        <v>SUCCESS</v>
      </c>
      <c r="E2577" s="1" t="str">
        <f>_xlfn.XLOOKUP(A2577,Processed_data!A:A,Processed_data!G:G)</f>
        <v>SUCCESS</v>
      </c>
      <c r="F2577" s="1">
        <f>COUNTIF(bank_processed_transactions[transaction_id],A2577)</f>
        <v>1</v>
      </c>
      <c r="G2577" s="1" t="str">
        <f t="shared" si="400"/>
        <v>found</v>
      </c>
      <c r="H2577" s="1" t="str">
        <f t="shared" si="401"/>
        <v>Not Duplicate</v>
      </c>
      <c r="I2577" s="1" t="str">
        <f t="shared" si="402"/>
        <v>match</v>
      </c>
      <c r="J2577" s="1" t="str">
        <f t="shared" si="403"/>
        <v>match</v>
      </c>
      <c r="K2577" s="1">
        <f t="shared" si="404"/>
        <v>0</v>
      </c>
      <c r="L2577" s="2">
        <f>IF(F2577=0,"not processed",_xlfn.MINIFS(Processed_data!H:H,Processed_data!A:A,A2577))</f>
        <v>46024</v>
      </c>
      <c r="M2577" s="1">
        <f>IF(F2577=0,"not processed",ABS(bank_source_transactions__1[[#This Row],[transaction_date]]-Reconciliation!L2577))</f>
        <v>0</v>
      </c>
      <c r="N2577" s="1" t="str" cm="1">
        <f t="array" ref="N2577">_xlfn.IFS(M2577="not Processed", "Not Processed",M2577&gt;2,"SLA Breached",M2577&lt;=2,"Within SLA")</f>
        <v>Within SLA</v>
      </c>
      <c r="O2577" s="1" t="str">
        <f>_xlfn.XLOOKUP(A2577,Source_data!A:A,Source_data!D:D)</f>
        <v>ATM</v>
      </c>
      <c r="P2577" s="1">
        <f t="shared" si="405"/>
        <v>0</v>
      </c>
      <c r="Q2577" s="1">
        <f t="shared" si="406"/>
        <v>0</v>
      </c>
      <c r="R2577" s="1">
        <f t="shared" si="407"/>
        <v>0</v>
      </c>
      <c r="S2577" s="1">
        <f t="shared" si="408"/>
        <v>0</v>
      </c>
      <c r="T2577" s="1">
        <f t="shared" si="409"/>
        <v>0</v>
      </c>
      <c r="U2577" s="1" t="str">
        <f>_xlfn.XLOOKUP(Table3[[#This Row],[Transaction ID]],Source_data!A:A,Source_data!E:E)</f>
        <v>Hyderabad</v>
      </c>
      <c r="V2577" s="1">
        <f>_xlfn.IFNA(_xlfn.XLOOKUP(A2577,bank_processed_transactions[transaction_id],bank_processed_transactions[processing_minutes]),"")</f>
        <v>77.7</v>
      </c>
      <c r="W2577" s="31">
        <f>_xlfn.XLOOKUP(A2577,Source_data!A:A,Source_data!B:B)</f>
        <v>46024</v>
      </c>
    </row>
    <row r="2578" spans="1:23" x14ac:dyDescent="0.3">
      <c r="A2578" s="3" t="s">
        <v>92</v>
      </c>
      <c r="B2578" s="1">
        <f>_xlfn.XLOOKUP(A2578,bank_source_transactions__1[transaction_id],bank_source_transactions__1[amount_inr])</f>
        <v>15715.88</v>
      </c>
      <c r="C2578" s="1">
        <f>_xlfn.XLOOKUP(A2578,Processed_data!A:A,Processed_data!F:F)</f>
        <v>15715.88</v>
      </c>
      <c r="D2578" s="1" t="str">
        <f>_xlfn.XLOOKUP(A2578,bank_source_transactions__1[transaction_id],bank_source_transactions__1[transaction_status])</f>
        <v>FAILED</v>
      </c>
      <c r="E2578" s="1" t="str">
        <f>_xlfn.XLOOKUP(A2578,Processed_data!A:A,Processed_data!G:G)</f>
        <v>FAILED</v>
      </c>
      <c r="F2578" s="1">
        <f>COUNTIF(bank_processed_transactions[transaction_id],A2578)</f>
        <v>2</v>
      </c>
      <c r="G2578" s="1" t="str">
        <f t="shared" si="400"/>
        <v>found</v>
      </c>
      <c r="H2578" s="1" t="str">
        <f t="shared" si="401"/>
        <v>Duplicate</v>
      </c>
      <c r="I2578" s="1" t="str">
        <f t="shared" si="402"/>
        <v>match</v>
      </c>
      <c r="J2578" s="1" t="str">
        <f t="shared" si="403"/>
        <v>match</v>
      </c>
      <c r="K2578" s="1">
        <f t="shared" si="404"/>
        <v>0</v>
      </c>
      <c r="L2578" s="2">
        <f>IF(F2578=0,"not processed",_xlfn.MINIFS(Processed_data!H:H,Processed_data!A:A,A2578))</f>
        <v>46110</v>
      </c>
      <c r="M2578" s="1">
        <f>IF(F2578=0,"not processed",ABS(bank_source_transactions__1[[#This Row],[transaction_date]]-Reconciliation!L2578))</f>
        <v>3</v>
      </c>
      <c r="N2578" s="1" t="str" cm="1">
        <f t="array" ref="N2578">_xlfn.IFS(M2578="not Processed", "Not Processed",M2578&gt;2,"SLA Breached",M2578&lt;=2,"Within SLA")</f>
        <v>SLA Breached</v>
      </c>
      <c r="O2578" s="1" t="str">
        <f>_xlfn.XLOOKUP(A2578,Source_data!A:A,Source_data!D:D)</f>
        <v>ATM</v>
      </c>
      <c r="P2578" s="1">
        <f t="shared" si="405"/>
        <v>0</v>
      </c>
      <c r="Q2578" s="1">
        <f t="shared" si="406"/>
        <v>1</v>
      </c>
      <c r="R2578" s="1">
        <f t="shared" si="407"/>
        <v>0</v>
      </c>
      <c r="S2578" s="1">
        <f t="shared" si="408"/>
        <v>0</v>
      </c>
      <c r="T2578" s="1">
        <f t="shared" si="409"/>
        <v>1</v>
      </c>
      <c r="U2578" s="1" t="str">
        <f>_xlfn.XLOOKUP(Table3[[#This Row],[Transaction ID]],Source_data!A:A,Source_data!E:E)</f>
        <v>Bengaluru</v>
      </c>
      <c r="V2578" s="1">
        <f>_xlfn.IFNA(_xlfn.XLOOKUP(A2578,bank_processed_transactions[transaction_id],bank_processed_transactions[processing_minutes]),"")</f>
        <v>16.899999999999999</v>
      </c>
      <c r="W2578" s="31">
        <f>_xlfn.XLOOKUP(A2578,Source_data!A:A,Source_data!B:B)</f>
        <v>46107</v>
      </c>
    </row>
    <row r="2579" spans="1:23" x14ac:dyDescent="0.3">
      <c r="A2579" s="4" t="s">
        <v>1313</v>
      </c>
      <c r="B2579" s="1">
        <f>_xlfn.XLOOKUP(A2579,bank_source_transactions__1[transaction_id],bank_source_transactions__1[amount_inr])</f>
        <v>39980.269999999997</v>
      </c>
      <c r="C2579" s="1">
        <f>_xlfn.XLOOKUP(A2579,Processed_data!A:A,Processed_data!F:F)</f>
        <v>39980.269999999997</v>
      </c>
      <c r="D2579" s="1" t="str">
        <f>_xlfn.XLOOKUP(A2579,bank_source_transactions__1[transaction_id],bank_source_transactions__1[transaction_status])</f>
        <v>SUCCESS</v>
      </c>
      <c r="E2579" s="1" t="str">
        <f>_xlfn.XLOOKUP(A2579,Processed_data!A:A,Processed_data!G:G)</f>
        <v>SUCCESS</v>
      </c>
      <c r="F2579" s="1">
        <f>COUNTIF(bank_processed_transactions[transaction_id],A2579)</f>
        <v>1</v>
      </c>
      <c r="G2579" s="1" t="str">
        <f t="shared" si="400"/>
        <v>found</v>
      </c>
      <c r="H2579" s="1" t="str">
        <f t="shared" si="401"/>
        <v>Not Duplicate</v>
      </c>
      <c r="I2579" s="1" t="str">
        <f t="shared" si="402"/>
        <v>match</v>
      </c>
      <c r="J2579" s="1" t="str">
        <f t="shared" si="403"/>
        <v>match</v>
      </c>
      <c r="K2579" s="1">
        <f t="shared" si="404"/>
        <v>0</v>
      </c>
      <c r="L2579" s="2">
        <f>IF(F2579=0,"not processed",_xlfn.MINIFS(Processed_data!H:H,Processed_data!A:A,A2579))</f>
        <v>46081</v>
      </c>
      <c r="M2579" s="1">
        <f>IF(F2579=0,"not processed",ABS(bank_source_transactions__1[[#This Row],[transaction_date]]-Reconciliation!L2579))</f>
        <v>0</v>
      </c>
      <c r="N2579" s="1" t="str" cm="1">
        <f t="array" ref="N2579">_xlfn.IFS(M2579="not Processed", "Not Processed",M2579&gt;2,"SLA Breached",M2579&lt;=2,"Within SLA")</f>
        <v>Within SLA</v>
      </c>
      <c r="O2579" s="1" t="str">
        <f>_xlfn.XLOOKUP(A2579,Source_data!A:A,Source_data!D:D)</f>
        <v>UPI</v>
      </c>
      <c r="P2579" s="1">
        <f t="shared" si="405"/>
        <v>0</v>
      </c>
      <c r="Q2579" s="1">
        <f t="shared" si="406"/>
        <v>0</v>
      </c>
      <c r="R2579" s="1">
        <f t="shared" si="407"/>
        <v>0</v>
      </c>
      <c r="S2579" s="1">
        <f t="shared" si="408"/>
        <v>0</v>
      </c>
      <c r="T2579" s="1">
        <f t="shared" si="409"/>
        <v>0</v>
      </c>
      <c r="U2579" s="1" t="str">
        <f>_xlfn.XLOOKUP(Table3[[#This Row],[Transaction ID]],Source_data!A:A,Source_data!E:E)</f>
        <v>Pune</v>
      </c>
      <c r="V2579" s="1">
        <f>_xlfn.IFNA(_xlfn.XLOOKUP(A2579,bank_processed_transactions[transaction_id],bank_processed_transactions[processing_minutes]),"")</f>
        <v>21.4</v>
      </c>
      <c r="W2579" s="31">
        <f>_xlfn.XLOOKUP(A2579,Source_data!A:A,Source_data!B:B)</f>
        <v>46081</v>
      </c>
    </row>
    <row r="2580" spans="1:23" x14ac:dyDescent="0.3">
      <c r="A2580" s="3" t="s">
        <v>3919</v>
      </c>
      <c r="B2580" s="1">
        <f>_xlfn.XLOOKUP(A2580,bank_source_transactions__1[transaction_id],bank_source_transactions__1[amount_inr])</f>
        <v>4741.8599999999997</v>
      </c>
      <c r="C2580" s="1">
        <f>_xlfn.XLOOKUP(A2580,Processed_data!A:A,Processed_data!F:F)</f>
        <v>4741.8599999999997</v>
      </c>
      <c r="D2580" s="1" t="str">
        <f>_xlfn.XLOOKUP(A2580,bank_source_transactions__1[transaction_id],bank_source_transactions__1[transaction_status])</f>
        <v>SUCCESS</v>
      </c>
      <c r="E2580" s="1" t="str">
        <f>_xlfn.XLOOKUP(A2580,Processed_data!A:A,Processed_data!G:G)</f>
        <v>SUCCESS</v>
      </c>
      <c r="F2580" s="1">
        <f>COUNTIF(bank_processed_transactions[transaction_id],A2580)</f>
        <v>1</v>
      </c>
      <c r="G2580" s="1" t="str">
        <f t="shared" si="400"/>
        <v>found</v>
      </c>
      <c r="H2580" s="1" t="str">
        <f t="shared" si="401"/>
        <v>Not Duplicate</v>
      </c>
      <c r="I2580" s="1" t="str">
        <f t="shared" si="402"/>
        <v>match</v>
      </c>
      <c r="J2580" s="1" t="str">
        <f t="shared" si="403"/>
        <v>match</v>
      </c>
      <c r="K2580" s="1">
        <f t="shared" si="404"/>
        <v>0</v>
      </c>
      <c r="L2580" s="2">
        <f>IF(F2580=0,"not processed",_xlfn.MINIFS(Processed_data!H:H,Processed_data!A:A,A2580))</f>
        <v>46110</v>
      </c>
      <c r="M2580" s="1">
        <f>IF(F2580=0,"not processed",ABS(bank_source_transactions__1[[#This Row],[transaction_date]]-Reconciliation!L2580))</f>
        <v>2</v>
      </c>
      <c r="N2580" s="1" t="str" cm="1">
        <f t="array" ref="N2580">_xlfn.IFS(M2580="not Processed", "Not Processed",M2580&gt;2,"SLA Breached",M2580&lt;=2,"Within SLA")</f>
        <v>Within SLA</v>
      </c>
      <c r="O2580" s="1" t="str">
        <f>_xlfn.XLOOKUP(A2580,Source_data!A:A,Source_data!D:D)</f>
        <v>UPI</v>
      </c>
      <c r="P2580" s="1">
        <f t="shared" si="405"/>
        <v>0</v>
      </c>
      <c r="Q2580" s="1">
        <f t="shared" si="406"/>
        <v>0</v>
      </c>
      <c r="R2580" s="1">
        <f t="shared" si="407"/>
        <v>0</v>
      </c>
      <c r="S2580" s="1">
        <f t="shared" si="408"/>
        <v>0</v>
      </c>
      <c r="T2580" s="1">
        <f t="shared" si="409"/>
        <v>0</v>
      </c>
      <c r="U2580" s="1" t="str">
        <f>_xlfn.XLOOKUP(Table3[[#This Row],[Transaction ID]],Source_data!A:A,Source_data!E:E)</f>
        <v>Bengaluru</v>
      </c>
      <c r="V2580" s="1">
        <f>_xlfn.IFNA(_xlfn.XLOOKUP(A2580,bank_processed_transactions[transaction_id],bank_processed_transactions[processing_minutes]),"")</f>
        <v>23.9</v>
      </c>
      <c r="W2580" s="31">
        <f>_xlfn.XLOOKUP(A2580,Source_data!A:A,Source_data!B:B)</f>
        <v>46108</v>
      </c>
    </row>
    <row r="2581" spans="1:23" x14ac:dyDescent="0.3">
      <c r="A2581" s="4" t="s">
        <v>1128</v>
      </c>
      <c r="B2581" s="1">
        <f>_xlfn.XLOOKUP(A2581,bank_source_transactions__1[transaction_id],bank_source_transactions__1[amount_inr])</f>
        <v>848.67</v>
      </c>
      <c r="C2581" s="1">
        <f>_xlfn.XLOOKUP(A2581,Processed_data!A:A,Processed_data!F:F)</f>
        <v>848.67</v>
      </c>
      <c r="D2581" s="1" t="str">
        <f>_xlfn.XLOOKUP(A2581,bank_source_transactions__1[transaction_id],bank_source_transactions__1[transaction_status])</f>
        <v>SUCCESS</v>
      </c>
      <c r="E2581" s="1" t="str">
        <f>_xlfn.XLOOKUP(A2581,Processed_data!A:A,Processed_data!G:G)</f>
        <v>SUCCESS</v>
      </c>
      <c r="F2581" s="1">
        <f>COUNTIF(bank_processed_transactions[transaction_id],A2581)</f>
        <v>1</v>
      </c>
      <c r="G2581" s="1" t="str">
        <f t="shared" si="400"/>
        <v>found</v>
      </c>
      <c r="H2581" s="1" t="str">
        <f t="shared" si="401"/>
        <v>Not Duplicate</v>
      </c>
      <c r="I2581" s="1" t="str">
        <f t="shared" si="402"/>
        <v>match</v>
      </c>
      <c r="J2581" s="1" t="str">
        <f t="shared" si="403"/>
        <v>match</v>
      </c>
      <c r="K2581" s="1">
        <f t="shared" si="404"/>
        <v>0</v>
      </c>
      <c r="L2581" s="2">
        <f>IF(F2581=0,"not processed",_xlfn.MINIFS(Processed_data!H:H,Processed_data!A:A,A2581))</f>
        <v>46079</v>
      </c>
      <c r="M2581" s="1">
        <f>IF(F2581=0,"not processed",ABS(bank_source_transactions__1[[#This Row],[transaction_date]]-Reconciliation!L2581))</f>
        <v>3</v>
      </c>
      <c r="N2581" s="1" t="str" cm="1">
        <f t="array" ref="N2581">_xlfn.IFS(M2581="not Processed", "Not Processed",M2581&gt;2,"SLA Breached",M2581&lt;=2,"Within SLA")</f>
        <v>SLA Breached</v>
      </c>
      <c r="O2581" s="1" t="str">
        <f>_xlfn.XLOOKUP(A2581,Source_data!A:A,Source_data!D:D)</f>
        <v>UPI</v>
      </c>
      <c r="P2581" s="1">
        <f t="shared" si="405"/>
        <v>0</v>
      </c>
      <c r="Q2581" s="1">
        <f t="shared" si="406"/>
        <v>0</v>
      </c>
      <c r="R2581" s="1">
        <f t="shared" si="407"/>
        <v>0</v>
      </c>
      <c r="S2581" s="1">
        <f t="shared" si="408"/>
        <v>0</v>
      </c>
      <c r="T2581" s="1">
        <f t="shared" si="409"/>
        <v>1</v>
      </c>
      <c r="U2581" s="1" t="str">
        <f>_xlfn.XLOOKUP(Table3[[#This Row],[Transaction ID]],Source_data!A:A,Source_data!E:E)</f>
        <v>Bengaluru</v>
      </c>
      <c r="V2581" s="1">
        <f>_xlfn.IFNA(_xlfn.XLOOKUP(A2581,bank_processed_transactions[transaction_id],bank_processed_transactions[processing_minutes]),"")</f>
        <v>9.6999999999999993</v>
      </c>
      <c r="W2581" s="31">
        <f>_xlfn.XLOOKUP(A2581,Source_data!A:A,Source_data!B:B)</f>
        <v>46076</v>
      </c>
    </row>
    <row r="2582" spans="1:23" x14ac:dyDescent="0.3">
      <c r="A2582" s="3" t="s">
        <v>4039</v>
      </c>
      <c r="B2582" s="1">
        <f>_xlfn.XLOOKUP(A2582,bank_source_transactions__1[transaction_id],bank_source_transactions__1[amount_inr])</f>
        <v>4166.72</v>
      </c>
      <c r="C2582" s="1">
        <f>_xlfn.XLOOKUP(A2582,Processed_data!A:A,Processed_data!F:F)</f>
        <v>4166.72</v>
      </c>
      <c r="D2582" s="1" t="str">
        <f>_xlfn.XLOOKUP(A2582,bank_source_transactions__1[transaction_id],bank_source_transactions__1[transaction_status])</f>
        <v>SUCCESS</v>
      </c>
      <c r="E2582" s="1" t="str">
        <f>_xlfn.XLOOKUP(A2582,Processed_data!A:A,Processed_data!G:G)</f>
        <v>SUCCESS</v>
      </c>
      <c r="F2582" s="1">
        <f>COUNTIF(bank_processed_transactions[transaction_id],A2582)</f>
        <v>1</v>
      </c>
      <c r="G2582" s="1" t="str">
        <f t="shared" si="400"/>
        <v>found</v>
      </c>
      <c r="H2582" s="1" t="str">
        <f t="shared" si="401"/>
        <v>Not Duplicate</v>
      </c>
      <c r="I2582" s="1" t="str">
        <f t="shared" si="402"/>
        <v>match</v>
      </c>
      <c r="J2582" s="1" t="str">
        <f t="shared" si="403"/>
        <v>match</v>
      </c>
      <c r="K2582" s="1">
        <f t="shared" si="404"/>
        <v>0</v>
      </c>
      <c r="L2582" s="2">
        <f>IF(F2582=0,"not processed",_xlfn.MINIFS(Processed_data!H:H,Processed_data!A:A,A2582))</f>
        <v>46063</v>
      </c>
      <c r="M2582" s="1">
        <f>IF(F2582=0,"not processed",ABS(bank_source_transactions__1[[#This Row],[transaction_date]]-Reconciliation!L2582))</f>
        <v>2</v>
      </c>
      <c r="N2582" s="1" t="str" cm="1">
        <f t="array" ref="N2582">_xlfn.IFS(M2582="not Processed", "Not Processed",M2582&gt;2,"SLA Breached",M2582&lt;=2,"Within SLA")</f>
        <v>Within SLA</v>
      </c>
      <c r="O2582" s="1" t="str">
        <f>_xlfn.XLOOKUP(A2582,Source_data!A:A,Source_data!D:D)</f>
        <v>NEFT</v>
      </c>
      <c r="P2582" s="1">
        <f t="shared" si="405"/>
        <v>0</v>
      </c>
      <c r="Q2582" s="1">
        <f t="shared" si="406"/>
        <v>0</v>
      </c>
      <c r="R2582" s="1">
        <f t="shared" si="407"/>
        <v>0</v>
      </c>
      <c r="S2582" s="1">
        <f t="shared" si="408"/>
        <v>0</v>
      </c>
      <c r="T2582" s="1">
        <f t="shared" si="409"/>
        <v>0</v>
      </c>
      <c r="U2582" s="1" t="str">
        <f>_xlfn.XLOOKUP(Table3[[#This Row],[Transaction ID]],Source_data!A:A,Source_data!E:E)</f>
        <v>Pune</v>
      </c>
      <c r="V2582" s="1">
        <f>_xlfn.IFNA(_xlfn.XLOOKUP(A2582,bank_processed_transactions[transaction_id],bank_processed_transactions[processing_minutes]),"")</f>
        <v>24.5</v>
      </c>
      <c r="W2582" s="31">
        <f>_xlfn.XLOOKUP(A2582,Source_data!A:A,Source_data!B:B)</f>
        <v>46061</v>
      </c>
    </row>
    <row r="2583" spans="1:23" x14ac:dyDescent="0.3">
      <c r="A2583" s="4" t="s">
        <v>1260</v>
      </c>
      <c r="B2583" s="1">
        <f>_xlfn.XLOOKUP(A2583,bank_source_transactions__1[transaction_id],bank_source_transactions__1[amount_inr])</f>
        <v>18593.48</v>
      </c>
      <c r="C2583" s="1">
        <f>_xlfn.XLOOKUP(A2583,Processed_data!A:A,Processed_data!F:F)</f>
        <v>18593.48</v>
      </c>
      <c r="D2583" s="1" t="str">
        <f>_xlfn.XLOOKUP(A2583,bank_source_transactions__1[transaction_id],bank_source_transactions__1[transaction_status])</f>
        <v>SUCCESS</v>
      </c>
      <c r="E2583" s="1" t="str">
        <f>_xlfn.XLOOKUP(A2583,Processed_data!A:A,Processed_data!G:G)</f>
        <v>SUCCESS</v>
      </c>
      <c r="F2583" s="1">
        <f>COUNTIF(bank_processed_transactions[transaction_id],A2583)</f>
        <v>1</v>
      </c>
      <c r="G2583" s="1" t="str">
        <f t="shared" si="400"/>
        <v>found</v>
      </c>
      <c r="H2583" s="1" t="str">
        <f t="shared" si="401"/>
        <v>Not Duplicate</v>
      </c>
      <c r="I2583" s="1" t="str">
        <f t="shared" si="402"/>
        <v>match</v>
      </c>
      <c r="J2583" s="1" t="str">
        <f t="shared" si="403"/>
        <v>match</v>
      </c>
      <c r="K2583" s="1">
        <f t="shared" si="404"/>
        <v>0</v>
      </c>
      <c r="L2583" s="2">
        <f>IF(F2583=0,"not processed",_xlfn.MINIFS(Processed_data!H:H,Processed_data!A:A,A2583))</f>
        <v>46073</v>
      </c>
      <c r="M2583" s="1">
        <f>IF(F2583=0,"not processed",ABS(bank_source_transactions__1[[#This Row],[transaction_date]]-Reconciliation!L2583))</f>
        <v>5</v>
      </c>
      <c r="N2583" s="1" t="str" cm="1">
        <f t="array" ref="N2583">_xlfn.IFS(M2583="not Processed", "Not Processed",M2583&gt;2,"SLA Breached",M2583&lt;=2,"Within SLA")</f>
        <v>SLA Breached</v>
      </c>
      <c r="O2583" s="1" t="str">
        <f>_xlfn.XLOOKUP(A2583,Source_data!A:A,Source_data!D:D)</f>
        <v>UPI</v>
      </c>
      <c r="P2583" s="1">
        <f t="shared" si="405"/>
        <v>0</v>
      </c>
      <c r="Q2583" s="1">
        <f t="shared" si="406"/>
        <v>0</v>
      </c>
      <c r="R2583" s="1">
        <f t="shared" si="407"/>
        <v>0</v>
      </c>
      <c r="S2583" s="1">
        <f t="shared" si="408"/>
        <v>0</v>
      </c>
      <c r="T2583" s="1">
        <f t="shared" si="409"/>
        <v>1</v>
      </c>
      <c r="U2583" s="1" t="str">
        <f>_xlfn.XLOOKUP(Table3[[#This Row],[Transaction ID]],Source_data!A:A,Source_data!E:E)</f>
        <v>Hyderabad</v>
      </c>
      <c r="V2583" s="1">
        <f>_xlfn.IFNA(_xlfn.XLOOKUP(A2583,bank_processed_transactions[transaction_id],bank_processed_transactions[processing_minutes]),"")</f>
        <v>34.1</v>
      </c>
      <c r="W2583" s="31">
        <f>_xlfn.XLOOKUP(A2583,Source_data!A:A,Source_data!B:B)</f>
        <v>46068</v>
      </c>
    </row>
    <row r="2584" spans="1:23" x14ac:dyDescent="0.3">
      <c r="A2584" s="3" t="s">
        <v>890</v>
      </c>
      <c r="B2584" s="1">
        <f>_xlfn.XLOOKUP(A2584,bank_source_transactions__1[transaction_id],bank_source_transactions__1[amount_inr])</f>
        <v>310.70999999999998</v>
      </c>
      <c r="C2584" s="1">
        <f>_xlfn.XLOOKUP(A2584,Processed_data!A:A,Processed_data!F:F)</f>
        <v>310.70999999999998</v>
      </c>
      <c r="D2584" s="1" t="str">
        <f>_xlfn.XLOOKUP(A2584,bank_source_transactions__1[transaction_id],bank_source_transactions__1[transaction_status])</f>
        <v>SUCCESS</v>
      </c>
      <c r="E2584" s="1" t="str">
        <f>_xlfn.XLOOKUP(A2584,Processed_data!A:A,Processed_data!G:G)</f>
        <v>SUCCESS</v>
      </c>
      <c r="F2584" s="1">
        <f>COUNTIF(bank_processed_transactions[transaction_id],A2584)</f>
        <v>1</v>
      </c>
      <c r="G2584" s="1" t="str">
        <f t="shared" si="400"/>
        <v>found</v>
      </c>
      <c r="H2584" s="1" t="str">
        <f t="shared" si="401"/>
        <v>Not Duplicate</v>
      </c>
      <c r="I2584" s="1" t="str">
        <f t="shared" si="402"/>
        <v>match</v>
      </c>
      <c r="J2584" s="1" t="str">
        <f t="shared" si="403"/>
        <v>match</v>
      </c>
      <c r="K2584" s="1">
        <f t="shared" si="404"/>
        <v>0</v>
      </c>
      <c r="L2584" s="2">
        <f>IF(F2584=0,"not processed",_xlfn.MINIFS(Processed_data!H:H,Processed_data!A:A,A2584))</f>
        <v>46112</v>
      </c>
      <c r="M2584" s="1">
        <f>IF(F2584=0,"not processed",ABS(bank_source_transactions__1[[#This Row],[transaction_date]]-Reconciliation!L2584))</f>
        <v>3</v>
      </c>
      <c r="N2584" s="1" t="str" cm="1">
        <f t="array" ref="N2584">_xlfn.IFS(M2584="not Processed", "Not Processed",M2584&gt;2,"SLA Breached",M2584&lt;=2,"Within SLA")</f>
        <v>SLA Breached</v>
      </c>
      <c r="O2584" s="1" t="str">
        <f>_xlfn.XLOOKUP(A2584,Source_data!A:A,Source_data!D:D)</f>
        <v>UPI</v>
      </c>
      <c r="P2584" s="1">
        <f t="shared" si="405"/>
        <v>0</v>
      </c>
      <c r="Q2584" s="1">
        <f t="shared" si="406"/>
        <v>0</v>
      </c>
      <c r="R2584" s="1">
        <f t="shared" si="407"/>
        <v>0</v>
      </c>
      <c r="S2584" s="1">
        <f t="shared" si="408"/>
        <v>0</v>
      </c>
      <c r="T2584" s="1">
        <f t="shared" si="409"/>
        <v>1</v>
      </c>
      <c r="U2584" s="1" t="str">
        <f>_xlfn.XLOOKUP(Table3[[#This Row],[Transaction ID]],Source_data!A:A,Source_data!E:E)</f>
        <v>Pune</v>
      </c>
      <c r="V2584" s="1">
        <f>_xlfn.IFNA(_xlfn.XLOOKUP(A2584,bank_processed_transactions[transaction_id],bank_processed_transactions[processing_minutes]),"")</f>
        <v>27.4</v>
      </c>
      <c r="W2584" s="31">
        <f>_xlfn.XLOOKUP(A2584,Source_data!A:A,Source_data!B:B)</f>
        <v>46109</v>
      </c>
    </row>
    <row r="2585" spans="1:23" x14ac:dyDescent="0.3">
      <c r="A2585" s="4" t="s">
        <v>4677</v>
      </c>
      <c r="B2585" s="1">
        <f>_xlfn.XLOOKUP(A2585,bank_source_transactions__1[transaction_id],bank_source_transactions__1[amount_inr])</f>
        <v>7178.99</v>
      </c>
      <c r="C2585" s="1">
        <f>_xlfn.XLOOKUP(A2585,Processed_data!A:A,Processed_data!F:F)</f>
        <v>7178.99</v>
      </c>
      <c r="D2585" s="1" t="str">
        <f>_xlfn.XLOOKUP(A2585,bank_source_transactions__1[transaction_id],bank_source_transactions__1[transaction_status])</f>
        <v>SUCCESS</v>
      </c>
      <c r="E2585" s="1" t="str">
        <f>_xlfn.XLOOKUP(A2585,Processed_data!A:A,Processed_data!G:G)</f>
        <v>SUCCESS</v>
      </c>
      <c r="F2585" s="1">
        <f>COUNTIF(bank_processed_transactions[transaction_id],A2585)</f>
        <v>1</v>
      </c>
      <c r="G2585" s="1" t="str">
        <f t="shared" si="400"/>
        <v>found</v>
      </c>
      <c r="H2585" s="1" t="str">
        <f t="shared" si="401"/>
        <v>Not Duplicate</v>
      </c>
      <c r="I2585" s="1" t="str">
        <f t="shared" si="402"/>
        <v>match</v>
      </c>
      <c r="J2585" s="1" t="str">
        <f t="shared" si="403"/>
        <v>match</v>
      </c>
      <c r="K2585" s="1">
        <f t="shared" si="404"/>
        <v>0</v>
      </c>
      <c r="L2585" s="2">
        <f>IF(F2585=0,"not processed",_xlfn.MINIFS(Processed_data!H:H,Processed_data!A:A,A2585))</f>
        <v>46100</v>
      </c>
      <c r="M2585" s="1">
        <f>IF(F2585=0,"not processed",ABS(bank_source_transactions__1[[#This Row],[transaction_date]]-Reconciliation!L2585))</f>
        <v>3</v>
      </c>
      <c r="N2585" s="1" t="str" cm="1">
        <f t="array" ref="N2585">_xlfn.IFS(M2585="not Processed", "Not Processed",M2585&gt;2,"SLA Breached",M2585&lt;=2,"Within SLA")</f>
        <v>SLA Breached</v>
      </c>
      <c r="O2585" s="1" t="str">
        <f>_xlfn.XLOOKUP(A2585,Source_data!A:A,Source_data!D:D)</f>
        <v>UPI</v>
      </c>
      <c r="P2585" s="1">
        <f t="shared" si="405"/>
        <v>0</v>
      </c>
      <c r="Q2585" s="1">
        <f t="shared" si="406"/>
        <v>0</v>
      </c>
      <c r="R2585" s="1">
        <f t="shared" si="407"/>
        <v>0</v>
      </c>
      <c r="S2585" s="1">
        <f t="shared" si="408"/>
        <v>0</v>
      </c>
      <c r="T2585" s="1">
        <f t="shared" si="409"/>
        <v>1</v>
      </c>
      <c r="U2585" s="1" t="str">
        <f>_xlfn.XLOOKUP(Table3[[#This Row],[Transaction ID]],Source_data!A:A,Source_data!E:E)</f>
        <v>Mumbai</v>
      </c>
      <c r="V2585" s="1">
        <f>_xlfn.IFNA(_xlfn.XLOOKUP(A2585,bank_processed_transactions[transaction_id],bank_processed_transactions[processing_minutes]),"")</f>
        <v>21.6</v>
      </c>
      <c r="W2585" s="31">
        <f>_xlfn.XLOOKUP(A2585,Source_data!A:A,Source_data!B:B)</f>
        <v>46097</v>
      </c>
    </row>
    <row r="2586" spans="1:23" x14ac:dyDescent="0.3">
      <c r="A2586" s="3" t="s">
        <v>4304</v>
      </c>
      <c r="B2586" s="1">
        <f>_xlfn.XLOOKUP(A2586,bank_source_transactions__1[transaction_id],bank_source_transactions__1[amount_inr])</f>
        <v>1306.77</v>
      </c>
      <c r="C2586" s="1">
        <f>_xlfn.XLOOKUP(A2586,Processed_data!A:A,Processed_data!F:F)</f>
        <v>1306.77</v>
      </c>
      <c r="D2586" s="1" t="str">
        <f>_xlfn.XLOOKUP(A2586,bank_source_transactions__1[transaction_id],bank_source_transactions__1[transaction_status])</f>
        <v>SUCCESS</v>
      </c>
      <c r="E2586" s="1" t="str">
        <f>_xlfn.XLOOKUP(A2586,Processed_data!A:A,Processed_data!G:G)</f>
        <v>SUCCESS</v>
      </c>
      <c r="F2586" s="1">
        <f>COUNTIF(bank_processed_transactions[transaction_id],A2586)</f>
        <v>1</v>
      </c>
      <c r="G2586" s="1" t="str">
        <f t="shared" si="400"/>
        <v>found</v>
      </c>
      <c r="H2586" s="1" t="str">
        <f t="shared" si="401"/>
        <v>Not Duplicate</v>
      </c>
      <c r="I2586" s="1" t="str">
        <f t="shared" si="402"/>
        <v>match</v>
      </c>
      <c r="J2586" s="1" t="str">
        <f t="shared" si="403"/>
        <v>match</v>
      </c>
      <c r="K2586" s="1">
        <f t="shared" si="404"/>
        <v>0</v>
      </c>
      <c r="L2586" s="2">
        <f>IF(F2586=0,"not processed",_xlfn.MINIFS(Processed_data!H:H,Processed_data!A:A,A2586))</f>
        <v>46054</v>
      </c>
      <c r="M2586" s="1">
        <f>IF(F2586=0,"not processed",ABS(bank_source_transactions__1[[#This Row],[transaction_date]]-Reconciliation!L2586))</f>
        <v>5</v>
      </c>
      <c r="N2586" s="1" t="str" cm="1">
        <f t="array" ref="N2586">_xlfn.IFS(M2586="not Processed", "Not Processed",M2586&gt;2,"SLA Breached",M2586&lt;=2,"Within SLA")</f>
        <v>SLA Breached</v>
      </c>
      <c r="O2586" s="1" t="str">
        <f>_xlfn.XLOOKUP(A2586,Source_data!A:A,Source_data!D:D)</f>
        <v>UPI</v>
      </c>
      <c r="P2586" s="1">
        <f t="shared" si="405"/>
        <v>0</v>
      </c>
      <c r="Q2586" s="1">
        <f t="shared" si="406"/>
        <v>0</v>
      </c>
      <c r="R2586" s="1">
        <f t="shared" si="407"/>
        <v>0</v>
      </c>
      <c r="S2586" s="1">
        <f t="shared" si="408"/>
        <v>0</v>
      </c>
      <c r="T2586" s="1">
        <f t="shared" si="409"/>
        <v>1</v>
      </c>
      <c r="U2586" s="1" t="str">
        <f>_xlfn.XLOOKUP(Table3[[#This Row],[Transaction ID]],Source_data!A:A,Source_data!E:E)</f>
        <v>Pune</v>
      </c>
      <c r="V2586" s="1">
        <f>_xlfn.IFNA(_xlfn.XLOOKUP(A2586,bank_processed_transactions[transaction_id],bank_processed_transactions[processing_minutes]),"")</f>
        <v>125.4</v>
      </c>
      <c r="W2586" s="31">
        <f>_xlfn.XLOOKUP(A2586,Source_data!A:A,Source_data!B:B)</f>
        <v>46049</v>
      </c>
    </row>
    <row r="2587" spans="1:23" x14ac:dyDescent="0.3">
      <c r="A2587" s="4" t="s">
        <v>3976</v>
      </c>
      <c r="B2587" s="1">
        <f>_xlfn.XLOOKUP(A2587,bank_source_transactions__1[transaction_id],bank_source_transactions__1[amount_inr])</f>
        <v>880.86</v>
      </c>
      <c r="C2587" s="1">
        <f>_xlfn.XLOOKUP(A2587,Processed_data!A:A,Processed_data!F:F)</f>
        <v>880.86</v>
      </c>
      <c r="D2587" s="1" t="str">
        <f>_xlfn.XLOOKUP(A2587,bank_source_transactions__1[transaction_id],bank_source_transactions__1[transaction_status])</f>
        <v>SUCCESS</v>
      </c>
      <c r="E2587" s="1" t="str">
        <f>_xlfn.XLOOKUP(A2587,Processed_data!A:A,Processed_data!G:G)</f>
        <v>SUCCESS</v>
      </c>
      <c r="F2587" s="1">
        <f>COUNTIF(bank_processed_transactions[transaction_id],A2587)</f>
        <v>1</v>
      </c>
      <c r="G2587" s="1" t="str">
        <f t="shared" si="400"/>
        <v>found</v>
      </c>
      <c r="H2587" s="1" t="str">
        <f t="shared" si="401"/>
        <v>Not Duplicate</v>
      </c>
      <c r="I2587" s="1" t="str">
        <f t="shared" si="402"/>
        <v>match</v>
      </c>
      <c r="J2587" s="1" t="str">
        <f t="shared" si="403"/>
        <v>match</v>
      </c>
      <c r="K2587" s="1">
        <f t="shared" si="404"/>
        <v>0</v>
      </c>
      <c r="L2587" s="2">
        <f>IF(F2587=0,"not processed",_xlfn.MINIFS(Processed_data!H:H,Processed_data!A:A,A2587))</f>
        <v>46041</v>
      </c>
      <c r="M2587" s="1">
        <f>IF(F2587=0,"not processed",ABS(bank_source_transactions__1[[#This Row],[transaction_date]]-Reconciliation!L2587))</f>
        <v>3</v>
      </c>
      <c r="N2587" s="1" t="str" cm="1">
        <f t="array" ref="N2587">_xlfn.IFS(M2587="not Processed", "Not Processed",M2587&gt;2,"SLA Breached",M2587&lt;=2,"Within SLA")</f>
        <v>SLA Breached</v>
      </c>
      <c r="O2587" s="1" t="str">
        <f>_xlfn.XLOOKUP(A2587,Source_data!A:A,Source_data!D:D)</f>
        <v>IMPS</v>
      </c>
      <c r="P2587" s="1">
        <f t="shared" si="405"/>
        <v>0</v>
      </c>
      <c r="Q2587" s="1">
        <f t="shared" si="406"/>
        <v>0</v>
      </c>
      <c r="R2587" s="1">
        <f t="shared" si="407"/>
        <v>0</v>
      </c>
      <c r="S2587" s="1">
        <f t="shared" si="408"/>
        <v>0</v>
      </c>
      <c r="T2587" s="1">
        <f t="shared" si="409"/>
        <v>1</v>
      </c>
      <c r="U2587" s="1" t="str">
        <f>_xlfn.XLOOKUP(Table3[[#This Row],[Transaction ID]],Source_data!A:A,Source_data!E:E)</f>
        <v>Pune</v>
      </c>
      <c r="V2587" s="1">
        <f>_xlfn.IFNA(_xlfn.XLOOKUP(A2587,bank_processed_transactions[transaction_id],bank_processed_transactions[processing_minutes]),"")</f>
        <v>78.2</v>
      </c>
      <c r="W2587" s="31">
        <f>_xlfn.XLOOKUP(A2587,Source_data!A:A,Source_data!B:B)</f>
        <v>46038</v>
      </c>
    </row>
    <row r="2588" spans="1:23" x14ac:dyDescent="0.3">
      <c r="A2588" s="3" t="s">
        <v>1826</v>
      </c>
      <c r="B2588" s="1">
        <f>_xlfn.XLOOKUP(A2588,bank_source_transactions__1[transaction_id],bank_source_transactions__1[amount_inr])</f>
        <v>158.84</v>
      </c>
      <c r="C2588" s="1">
        <f>_xlfn.XLOOKUP(A2588,Processed_data!A:A,Processed_data!F:F)</f>
        <v>158.84</v>
      </c>
      <c r="D2588" s="1" t="str">
        <f>_xlfn.XLOOKUP(A2588,bank_source_transactions__1[transaction_id],bank_source_transactions__1[transaction_status])</f>
        <v>SUCCESS</v>
      </c>
      <c r="E2588" s="1" t="str">
        <f>_xlfn.XLOOKUP(A2588,Processed_data!A:A,Processed_data!G:G)</f>
        <v>SUCCESS</v>
      </c>
      <c r="F2588" s="1">
        <f>COUNTIF(bank_processed_transactions[transaction_id],A2588)</f>
        <v>1</v>
      </c>
      <c r="G2588" s="1" t="str">
        <f t="shared" si="400"/>
        <v>found</v>
      </c>
      <c r="H2588" s="1" t="str">
        <f t="shared" si="401"/>
        <v>Not Duplicate</v>
      </c>
      <c r="I2588" s="1" t="str">
        <f t="shared" si="402"/>
        <v>match</v>
      </c>
      <c r="J2588" s="1" t="str">
        <f t="shared" si="403"/>
        <v>match</v>
      </c>
      <c r="K2588" s="1">
        <f t="shared" si="404"/>
        <v>0</v>
      </c>
      <c r="L2588" s="2">
        <f>IF(F2588=0,"not processed",_xlfn.MINIFS(Processed_data!H:H,Processed_data!A:A,A2588))</f>
        <v>46085</v>
      </c>
      <c r="M2588" s="1">
        <f>IF(F2588=0,"not processed",ABS(bank_source_transactions__1[[#This Row],[transaction_date]]-Reconciliation!L2588))</f>
        <v>1</v>
      </c>
      <c r="N2588" s="1" t="str" cm="1">
        <f t="array" ref="N2588">_xlfn.IFS(M2588="not Processed", "Not Processed",M2588&gt;2,"SLA Breached",M2588&lt;=2,"Within SLA")</f>
        <v>Within SLA</v>
      </c>
      <c r="O2588" s="1" t="str">
        <f>_xlfn.XLOOKUP(A2588,Source_data!A:A,Source_data!D:D)</f>
        <v>UPI</v>
      </c>
      <c r="P2588" s="1">
        <f t="shared" si="405"/>
        <v>0</v>
      </c>
      <c r="Q2588" s="1">
        <f t="shared" si="406"/>
        <v>0</v>
      </c>
      <c r="R2588" s="1">
        <f t="shared" si="407"/>
        <v>0</v>
      </c>
      <c r="S2588" s="1">
        <f t="shared" si="408"/>
        <v>0</v>
      </c>
      <c r="T2588" s="1">
        <f t="shared" si="409"/>
        <v>0</v>
      </c>
      <c r="U2588" s="1" t="str">
        <f>_xlfn.XLOOKUP(Table3[[#This Row],[Transaction ID]],Source_data!A:A,Source_data!E:E)</f>
        <v>Bengaluru</v>
      </c>
      <c r="V2588" s="1">
        <f>_xlfn.IFNA(_xlfn.XLOOKUP(A2588,bank_processed_transactions[transaction_id],bank_processed_transactions[processing_minutes]),"")</f>
        <v>40.1</v>
      </c>
      <c r="W2588" s="31">
        <f>_xlfn.XLOOKUP(A2588,Source_data!A:A,Source_data!B:B)</f>
        <v>46084</v>
      </c>
    </row>
    <row r="2589" spans="1:23" x14ac:dyDescent="0.3">
      <c r="A2589" s="4" t="s">
        <v>433</v>
      </c>
      <c r="B2589" s="1">
        <f>_xlfn.XLOOKUP(A2589,bank_source_transactions__1[transaction_id],bank_source_transactions__1[amount_inr])</f>
        <v>2433.1799999999998</v>
      </c>
      <c r="C2589" s="1">
        <f>_xlfn.XLOOKUP(A2589,Processed_data!A:A,Processed_data!F:F)</f>
        <v>2433.1799999999998</v>
      </c>
      <c r="D2589" s="1" t="str">
        <f>_xlfn.XLOOKUP(A2589,bank_source_transactions__1[transaction_id],bank_source_transactions__1[transaction_status])</f>
        <v>SUCCESS</v>
      </c>
      <c r="E2589" s="1" t="str">
        <f>_xlfn.XLOOKUP(A2589,Processed_data!A:A,Processed_data!G:G)</f>
        <v>SUCCESS</v>
      </c>
      <c r="F2589" s="1">
        <f>COUNTIF(bank_processed_transactions[transaction_id],A2589)</f>
        <v>1</v>
      </c>
      <c r="G2589" s="1" t="str">
        <f t="shared" si="400"/>
        <v>found</v>
      </c>
      <c r="H2589" s="1" t="str">
        <f t="shared" si="401"/>
        <v>Not Duplicate</v>
      </c>
      <c r="I2589" s="1" t="str">
        <f t="shared" si="402"/>
        <v>match</v>
      </c>
      <c r="J2589" s="1" t="str">
        <f t="shared" si="403"/>
        <v>match</v>
      </c>
      <c r="K2589" s="1">
        <f t="shared" si="404"/>
        <v>0</v>
      </c>
      <c r="L2589" s="2">
        <f>IF(F2589=0,"not processed",_xlfn.MINIFS(Processed_data!H:H,Processed_data!A:A,A2589))</f>
        <v>46030</v>
      </c>
      <c r="M2589" s="1">
        <f>IF(F2589=0,"not processed",ABS(bank_source_transactions__1[[#This Row],[transaction_date]]-Reconciliation!L2589))</f>
        <v>1</v>
      </c>
      <c r="N2589" s="1" t="str" cm="1">
        <f t="array" ref="N2589">_xlfn.IFS(M2589="not Processed", "Not Processed",M2589&gt;2,"SLA Breached",M2589&lt;=2,"Within SLA")</f>
        <v>Within SLA</v>
      </c>
      <c r="O2589" s="1" t="str">
        <f>_xlfn.XLOOKUP(A2589,Source_data!A:A,Source_data!D:D)</f>
        <v>NEFT</v>
      </c>
      <c r="P2589" s="1">
        <f t="shared" si="405"/>
        <v>0</v>
      </c>
      <c r="Q2589" s="1">
        <f t="shared" si="406"/>
        <v>0</v>
      </c>
      <c r="R2589" s="1">
        <f t="shared" si="407"/>
        <v>0</v>
      </c>
      <c r="S2589" s="1">
        <f t="shared" si="408"/>
        <v>0</v>
      </c>
      <c r="T2589" s="1">
        <f t="shared" si="409"/>
        <v>0</v>
      </c>
      <c r="U2589" s="1" t="str">
        <f>_xlfn.XLOOKUP(Table3[[#This Row],[Transaction ID]],Source_data!A:A,Source_data!E:E)</f>
        <v>Hyderabad</v>
      </c>
      <c r="V2589" s="1">
        <f>_xlfn.IFNA(_xlfn.XLOOKUP(A2589,bank_processed_transactions[transaction_id],bank_processed_transactions[processing_minutes]),"")</f>
        <v>18.399999999999999</v>
      </c>
      <c r="W2589" s="31">
        <f>_xlfn.XLOOKUP(A2589,Source_data!A:A,Source_data!B:B)</f>
        <v>46029</v>
      </c>
    </row>
    <row r="2590" spans="1:23" x14ac:dyDescent="0.3">
      <c r="A2590" s="3" t="s">
        <v>4366</v>
      </c>
      <c r="B2590" s="1">
        <f>_xlfn.XLOOKUP(A2590,bank_source_transactions__1[transaction_id],bank_source_transactions__1[amount_inr])</f>
        <v>2823.71</v>
      </c>
      <c r="C2590" s="1">
        <f>_xlfn.XLOOKUP(A2590,Processed_data!A:A,Processed_data!F:F)</f>
        <v>2823.71</v>
      </c>
      <c r="D2590" s="1" t="str">
        <f>_xlfn.XLOOKUP(A2590,bank_source_transactions__1[transaction_id],bank_source_transactions__1[transaction_status])</f>
        <v>SUCCESS</v>
      </c>
      <c r="E2590" s="1" t="str">
        <f>_xlfn.XLOOKUP(A2590,Processed_data!A:A,Processed_data!G:G)</f>
        <v>SUCCESS</v>
      </c>
      <c r="F2590" s="1">
        <f>COUNTIF(bank_processed_transactions[transaction_id],A2590)</f>
        <v>1</v>
      </c>
      <c r="G2590" s="1" t="str">
        <f t="shared" si="400"/>
        <v>found</v>
      </c>
      <c r="H2590" s="1" t="str">
        <f t="shared" si="401"/>
        <v>Not Duplicate</v>
      </c>
      <c r="I2590" s="1" t="str">
        <f t="shared" si="402"/>
        <v>match</v>
      </c>
      <c r="J2590" s="1" t="str">
        <f t="shared" si="403"/>
        <v>match</v>
      </c>
      <c r="K2590" s="1">
        <f t="shared" si="404"/>
        <v>0</v>
      </c>
      <c r="L2590" s="2">
        <f>IF(F2590=0,"not processed",_xlfn.MINIFS(Processed_data!H:H,Processed_data!A:A,A2590))</f>
        <v>46045</v>
      </c>
      <c r="M2590" s="1">
        <f>IF(F2590=0,"not processed",ABS(bank_source_transactions__1[[#This Row],[transaction_date]]-Reconciliation!L2590))</f>
        <v>1</v>
      </c>
      <c r="N2590" s="1" t="str" cm="1">
        <f t="array" ref="N2590">_xlfn.IFS(M2590="not Processed", "Not Processed",M2590&gt;2,"SLA Breached",M2590&lt;=2,"Within SLA")</f>
        <v>Within SLA</v>
      </c>
      <c r="O2590" s="1" t="str">
        <f>_xlfn.XLOOKUP(A2590,Source_data!A:A,Source_data!D:D)</f>
        <v>IMPS</v>
      </c>
      <c r="P2590" s="1">
        <f t="shared" si="405"/>
        <v>0</v>
      </c>
      <c r="Q2590" s="1">
        <f t="shared" si="406"/>
        <v>0</v>
      </c>
      <c r="R2590" s="1">
        <f t="shared" si="407"/>
        <v>0</v>
      </c>
      <c r="S2590" s="1">
        <f t="shared" si="408"/>
        <v>0</v>
      </c>
      <c r="T2590" s="1">
        <f t="shared" si="409"/>
        <v>0</v>
      </c>
      <c r="U2590" s="1" t="str">
        <f>_xlfn.XLOOKUP(Table3[[#This Row],[Transaction ID]],Source_data!A:A,Source_data!E:E)</f>
        <v>Pune</v>
      </c>
      <c r="V2590" s="1">
        <f>_xlfn.IFNA(_xlfn.XLOOKUP(A2590,bank_processed_transactions[transaction_id],bank_processed_transactions[processing_minutes]),"")</f>
        <v>2.8</v>
      </c>
      <c r="W2590" s="31">
        <f>_xlfn.XLOOKUP(A2590,Source_data!A:A,Source_data!B:B)</f>
        <v>46044</v>
      </c>
    </row>
    <row r="2591" spans="1:23" x14ac:dyDescent="0.3">
      <c r="A2591" s="4" t="s">
        <v>589</v>
      </c>
      <c r="B2591" s="1">
        <f>_xlfn.XLOOKUP(A2591,bank_source_transactions__1[transaction_id],bank_source_transactions__1[amount_inr])</f>
        <v>2669.11</v>
      </c>
      <c r="C2591" s="1">
        <f>_xlfn.XLOOKUP(A2591,Processed_data!A:A,Processed_data!F:F)</f>
        <v>2669.11</v>
      </c>
      <c r="D2591" s="1" t="str">
        <f>_xlfn.XLOOKUP(A2591,bank_source_transactions__1[transaction_id],bank_source_transactions__1[transaction_status])</f>
        <v>SUCCESS</v>
      </c>
      <c r="E2591" s="1" t="str">
        <f>_xlfn.XLOOKUP(A2591,Processed_data!A:A,Processed_data!G:G)</f>
        <v>SUCCESS</v>
      </c>
      <c r="F2591" s="1">
        <f>COUNTIF(bank_processed_transactions[transaction_id],A2591)</f>
        <v>1</v>
      </c>
      <c r="G2591" s="1" t="str">
        <f t="shared" si="400"/>
        <v>found</v>
      </c>
      <c r="H2591" s="1" t="str">
        <f t="shared" si="401"/>
        <v>Not Duplicate</v>
      </c>
      <c r="I2591" s="1" t="str">
        <f t="shared" si="402"/>
        <v>match</v>
      </c>
      <c r="J2591" s="1" t="str">
        <f t="shared" si="403"/>
        <v>match</v>
      </c>
      <c r="K2591" s="1">
        <f t="shared" si="404"/>
        <v>0</v>
      </c>
      <c r="L2591" s="2">
        <f>IF(F2591=0,"not processed",_xlfn.MINIFS(Processed_data!H:H,Processed_data!A:A,A2591))</f>
        <v>46032</v>
      </c>
      <c r="M2591" s="1">
        <f>IF(F2591=0,"not processed",ABS(bank_source_transactions__1[[#This Row],[transaction_date]]-Reconciliation!L2591))</f>
        <v>1</v>
      </c>
      <c r="N2591" s="1" t="str" cm="1">
        <f t="array" ref="N2591">_xlfn.IFS(M2591="not Processed", "Not Processed",M2591&gt;2,"SLA Breached",M2591&lt;=2,"Within SLA")</f>
        <v>Within SLA</v>
      </c>
      <c r="O2591" s="1" t="str">
        <f>_xlfn.XLOOKUP(A2591,Source_data!A:A,Source_data!D:D)</f>
        <v>UPI</v>
      </c>
      <c r="P2591" s="1">
        <f t="shared" si="405"/>
        <v>0</v>
      </c>
      <c r="Q2591" s="1">
        <f t="shared" si="406"/>
        <v>0</v>
      </c>
      <c r="R2591" s="1">
        <f t="shared" si="407"/>
        <v>0</v>
      </c>
      <c r="S2591" s="1">
        <f t="shared" si="408"/>
        <v>0</v>
      </c>
      <c r="T2591" s="1">
        <f t="shared" si="409"/>
        <v>0</v>
      </c>
      <c r="U2591" s="1" t="str">
        <f>_xlfn.XLOOKUP(Table3[[#This Row],[Transaction ID]],Source_data!A:A,Source_data!E:E)</f>
        <v>Hyderabad</v>
      </c>
      <c r="V2591" s="1">
        <f>_xlfn.IFNA(_xlfn.XLOOKUP(A2591,bank_processed_transactions[transaction_id],bank_processed_transactions[processing_minutes]),"")</f>
        <v>9.9</v>
      </c>
      <c r="W2591" s="31">
        <f>_xlfn.XLOOKUP(A2591,Source_data!A:A,Source_data!B:B)</f>
        <v>46031</v>
      </c>
    </row>
    <row r="2592" spans="1:23" x14ac:dyDescent="0.3">
      <c r="A2592" s="3" t="s">
        <v>4237</v>
      </c>
      <c r="B2592" s="1">
        <f>_xlfn.XLOOKUP(A2592,bank_source_transactions__1[transaction_id],bank_source_transactions__1[amount_inr])</f>
        <v>1852.29</v>
      </c>
      <c r="C2592" s="1">
        <f>_xlfn.XLOOKUP(A2592,Processed_data!A:A,Processed_data!F:F)</f>
        <v>1852.29</v>
      </c>
      <c r="D2592" s="1" t="str">
        <f>_xlfn.XLOOKUP(A2592,bank_source_transactions__1[transaction_id],bank_source_transactions__1[transaction_status])</f>
        <v>SUCCESS</v>
      </c>
      <c r="E2592" s="1" t="str">
        <f>_xlfn.XLOOKUP(A2592,Processed_data!A:A,Processed_data!G:G)</f>
        <v>SUCCESS</v>
      </c>
      <c r="F2592" s="1">
        <f>COUNTIF(bank_processed_transactions[transaction_id],A2592)</f>
        <v>1</v>
      </c>
      <c r="G2592" s="1" t="str">
        <f t="shared" si="400"/>
        <v>found</v>
      </c>
      <c r="H2592" s="1" t="str">
        <f t="shared" si="401"/>
        <v>Not Duplicate</v>
      </c>
      <c r="I2592" s="1" t="str">
        <f t="shared" si="402"/>
        <v>match</v>
      </c>
      <c r="J2592" s="1" t="str">
        <f t="shared" si="403"/>
        <v>match</v>
      </c>
      <c r="K2592" s="1">
        <f t="shared" si="404"/>
        <v>0</v>
      </c>
      <c r="L2592" s="2">
        <f>IF(F2592=0,"not processed",_xlfn.MINIFS(Processed_data!H:H,Processed_data!A:A,A2592))</f>
        <v>46068</v>
      </c>
      <c r="M2592" s="1">
        <f>IF(F2592=0,"not processed",ABS(bank_source_transactions__1[[#This Row],[transaction_date]]-Reconciliation!L2592))</f>
        <v>1</v>
      </c>
      <c r="N2592" s="1" t="str" cm="1">
        <f t="array" ref="N2592">_xlfn.IFS(M2592="not Processed", "Not Processed",M2592&gt;2,"SLA Breached",M2592&lt;=2,"Within SLA")</f>
        <v>Within SLA</v>
      </c>
      <c r="O2592" s="1" t="str">
        <f>_xlfn.XLOOKUP(A2592,Source_data!A:A,Source_data!D:D)</f>
        <v>NEFT</v>
      </c>
      <c r="P2592" s="1">
        <f t="shared" si="405"/>
        <v>0</v>
      </c>
      <c r="Q2592" s="1">
        <f t="shared" si="406"/>
        <v>0</v>
      </c>
      <c r="R2592" s="1">
        <f t="shared" si="407"/>
        <v>0</v>
      </c>
      <c r="S2592" s="1">
        <f t="shared" si="408"/>
        <v>0</v>
      </c>
      <c r="T2592" s="1">
        <f t="shared" si="409"/>
        <v>0</v>
      </c>
      <c r="U2592" s="1" t="str">
        <f>_xlfn.XLOOKUP(Table3[[#This Row],[Transaction ID]],Source_data!A:A,Source_data!E:E)</f>
        <v>Bengaluru</v>
      </c>
      <c r="V2592" s="1">
        <f>_xlfn.IFNA(_xlfn.XLOOKUP(A2592,bank_processed_transactions[transaction_id],bank_processed_transactions[processing_minutes]),"")</f>
        <v>25.8</v>
      </c>
      <c r="W2592" s="31">
        <f>_xlfn.XLOOKUP(A2592,Source_data!A:A,Source_data!B:B)</f>
        <v>46067</v>
      </c>
    </row>
    <row r="2593" spans="1:23" x14ac:dyDescent="0.3">
      <c r="A2593" s="4" t="s">
        <v>1589</v>
      </c>
      <c r="B2593" s="1">
        <f>_xlfn.XLOOKUP(A2593,bank_source_transactions__1[transaction_id],bank_source_transactions__1[amount_inr])</f>
        <v>9023.4</v>
      </c>
      <c r="C2593" s="1">
        <f>_xlfn.XLOOKUP(A2593,Processed_data!A:A,Processed_data!F:F)</f>
        <v>9023.4</v>
      </c>
      <c r="D2593" s="1" t="str">
        <f>_xlfn.XLOOKUP(A2593,bank_source_transactions__1[transaction_id],bank_source_transactions__1[transaction_status])</f>
        <v>SUCCESS</v>
      </c>
      <c r="E2593" s="1" t="str">
        <f>_xlfn.XLOOKUP(A2593,Processed_data!A:A,Processed_data!G:G)</f>
        <v>SUCCESS</v>
      </c>
      <c r="F2593" s="1">
        <f>COUNTIF(bank_processed_transactions[transaction_id],A2593)</f>
        <v>1</v>
      </c>
      <c r="G2593" s="1" t="str">
        <f t="shared" si="400"/>
        <v>found</v>
      </c>
      <c r="H2593" s="1" t="str">
        <f t="shared" si="401"/>
        <v>Not Duplicate</v>
      </c>
      <c r="I2593" s="1" t="str">
        <f t="shared" si="402"/>
        <v>match</v>
      </c>
      <c r="J2593" s="1" t="str">
        <f t="shared" si="403"/>
        <v>match</v>
      </c>
      <c r="K2593" s="1">
        <f t="shared" si="404"/>
        <v>0</v>
      </c>
      <c r="L2593" s="2">
        <f>IF(F2593=0,"not processed",_xlfn.MINIFS(Processed_data!H:H,Processed_data!A:A,A2593))</f>
        <v>46063</v>
      </c>
      <c r="M2593" s="1">
        <f>IF(F2593=0,"not processed",ABS(bank_source_transactions__1[[#This Row],[transaction_date]]-Reconciliation!L2593))</f>
        <v>0</v>
      </c>
      <c r="N2593" s="1" t="str" cm="1">
        <f t="array" ref="N2593">_xlfn.IFS(M2593="not Processed", "Not Processed",M2593&gt;2,"SLA Breached",M2593&lt;=2,"Within SLA")</f>
        <v>Within SLA</v>
      </c>
      <c r="O2593" s="1" t="str">
        <f>_xlfn.XLOOKUP(A2593,Source_data!A:A,Source_data!D:D)</f>
        <v>UPI</v>
      </c>
      <c r="P2593" s="1">
        <f t="shared" si="405"/>
        <v>0</v>
      </c>
      <c r="Q2593" s="1">
        <f t="shared" si="406"/>
        <v>0</v>
      </c>
      <c r="R2593" s="1">
        <f t="shared" si="407"/>
        <v>0</v>
      </c>
      <c r="S2593" s="1">
        <f t="shared" si="408"/>
        <v>0</v>
      </c>
      <c r="T2593" s="1">
        <f t="shared" si="409"/>
        <v>0</v>
      </c>
      <c r="U2593" s="1" t="str">
        <f>_xlfn.XLOOKUP(Table3[[#This Row],[Transaction ID]],Source_data!A:A,Source_data!E:E)</f>
        <v>Bengaluru</v>
      </c>
      <c r="V2593" s="1">
        <f>_xlfn.IFNA(_xlfn.XLOOKUP(A2593,bank_processed_transactions[transaction_id],bank_processed_transactions[processing_minutes]),"")</f>
        <v>22.7</v>
      </c>
      <c r="W2593" s="31">
        <f>_xlfn.XLOOKUP(A2593,Source_data!A:A,Source_data!B:B)</f>
        <v>46063</v>
      </c>
    </row>
    <row r="2594" spans="1:23" x14ac:dyDescent="0.3">
      <c r="A2594" s="3" t="s">
        <v>2030</v>
      </c>
      <c r="B2594" s="1">
        <f>_xlfn.XLOOKUP(A2594,bank_source_transactions__1[transaction_id],bank_source_transactions__1[amount_inr])</f>
        <v>2382.21</v>
      </c>
      <c r="C2594" s="1">
        <f>_xlfn.XLOOKUP(A2594,Processed_data!A:A,Processed_data!F:F)</f>
        <v>2382.21</v>
      </c>
      <c r="D2594" s="1" t="str">
        <f>_xlfn.XLOOKUP(A2594,bank_source_transactions__1[transaction_id],bank_source_transactions__1[transaction_status])</f>
        <v>SUCCESS</v>
      </c>
      <c r="E2594" s="1" t="str">
        <f>_xlfn.XLOOKUP(A2594,Processed_data!A:A,Processed_data!G:G)</f>
        <v>SUCCESS</v>
      </c>
      <c r="F2594" s="1">
        <f>COUNTIF(bank_processed_transactions[transaction_id],A2594)</f>
        <v>1</v>
      </c>
      <c r="G2594" s="1" t="str">
        <f t="shared" si="400"/>
        <v>found</v>
      </c>
      <c r="H2594" s="1" t="str">
        <f t="shared" si="401"/>
        <v>Not Duplicate</v>
      </c>
      <c r="I2594" s="1" t="str">
        <f t="shared" si="402"/>
        <v>match</v>
      </c>
      <c r="J2594" s="1" t="str">
        <f t="shared" si="403"/>
        <v>match</v>
      </c>
      <c r="K2594" s="1">
        <f t="shared" si="404"/>
        <v>0</v>
      </c>
      <c r="L2594" s="2">
        <f>IF(F2594=0,"not processed",_xlfn.MINIFS(Processed_data!H:H,Processed_data!A:A,A2594))</f>
        <v>46052</v>
      </c>
      <c r="M2594" s="1">
        <f>IF(F2594=0,"not processed",ABS(bank_source_transactions__1[[#This Row],[transaction_date]]-Reconciliation!L2594))</f>
        <v>3</v>
      </c>
      <c r="N2594" s="1" t="str" cm="1">
        <f t="array" ref="N2594">_xlfn.IFS(M2594="not Processed", "Not Processed",M2594&gt;2,"SLA Breached",M2594&lt;=2,"Within SLA")</f>
        <v>SLA Breached</v>
      </c>
      <c r="O2594" s="1" t="str">
        <f>_xlfn.XLOOKUP(A2594,Source_data!A:A,Source_data!D:D)</f>
        <v>UPI</v>
      </c>
      <c r="P2594" s="1">
        <f t="shared" si="405"/>
        <v>0</v>
      </c>
      <c r="Q2594" s="1">
        <f t="shared" si="406"/>
        <v>0</v>
      </c>
      <c r="R2594" s="1">
        <f t="shared" si="407"/>
        <v>0</v>
      </c>
      <c r="S2594" s="1">
        <f t="shared" si="408"/>
        <v>0</v>
      </c>
      <c r="T2594" s="1">
        <f t="shared" si="409"/>
        <v>1</v>
      </c>
      <c r="U2594" s="1" t="str">
        <f>_xlfn.XLOOKUP(Table3[[#This Row],[Transaction ID]],Source_data!A:A,Source_data!E:E)</f>
        <v>Mumbai</v>
      </c>
      <c r="V2594" s="1">
        <f>_xlfn.IFNA(_xlfn.XLOOKUP(A2594,bank_processed_transactions[transaction_id],bank_processed_transactions[processing_minutes]),"")</f>
        <v>25.8</v>
      </c>
      <c r="W2594" s="31">
        <f>_xlfn.XLOOKUP(A2594,Source_data!A:A,Source_data!B:B)</f>
        <v>46049</v>
      </c>
    </row>
    <row r="2595" spans="1:23" x14ac:dyDescent="0.3">
      <c r="A2595" s="4" t="s">
        <v>749</v>
      </c>
      <c r="B2595" s="1">
        <f>_xlfn.XLOOKUP(A2595,bank_source_transactions__1[transaction_id],bank_source_transactions__1[amount_inr])</f>
        <v>4050.84</v>
      </c>
      <c r="C2595" s="1">
        <f>_xlfn.XLOOKUP(A2595,Processed_data!A:A,Processed_data!F:F)</f>
        <v>4050.84</v>
      </c>
      <c r="D2595" s="1" t="str">
        <f>_xlfn.XLOOKUP(A2595,bank_source_transactions__1[transaction_id],bank_source_transactions__1[transaction_status])</f>
        <v>SUCCESS</v>
      </c>
      <c r="E2595" s="1" t="str">
        <f>_xlfn.XLOOKUP(A2595,Processed_data!A:A,Processed_data!G:G)</f>
        <v>SUCCESS</v>
      </c>
      <c r="F2595" s="1">
        <f>COUNTIF(bank_processed_transactions[transaction_id],A2595)</f>
        <v>1</v>
      </c>
      <c r="G2595" s="1" t="str">
        <f t="shared" si="400"/>
        <v>found</v>
      </c>
      <c r="H2595" s="1" t="str">
        <f t="shared" si="401"/>
        <v>Not Duplicate</v>
      </c>
      <c r="I2595" s="1" t="str">
        <f t="shared" si="402"/>
        <v>match</v>
      </c>
      <c r="J2595" s="1" t="str">
        <f t="shared" si="403"/>
        <v>match</v>
      </c>
      <c r="K2595" s="1">
        <f t="shared" si="404"/>
        <v>0</v>
      </c>
      <c r="L2595" s="2">
        <f>IF(F2595=0,"not processed",_xlfn.MINIFS(Processed_data!H:H,Processed_data!A:A,A2595))</f>
        <v>46042</v>
      </c>
      <c r="M2595" s="1">
        <f>IF(F2595=0,"not processed",ABS(bank_source_transactions__1[[#This Row],[transaction_date]]-Reconciliation!L2595))</f>
        <v>0</v>
      </c>
      <c r="N2595" s="1" t="str" cm="1">
        <f t="array" ref="N2595">_xlfn.IFS(M2595="not Processed", "Not Processed",M2595&gt;2,"SLA Breached",M2595&lt;=2,"Within SLA")</f>
        <v>Within SLA</v>
      </c>
      <c r="O2595" s="1" t="str">
        <f>_xlfn.XLOOKUP(A2595,Source_data!A:A,Source_data!D:D)</f>
        <v>UPI</v>
      </c>
      <c r="P2595" s="1">
        <f t="shared" si="405"/>
        <v>0</v>
      </c>
      <c r="Q2595" s="1">
        <f t="shared" si="406"/>
        <v>0</v>
      </c>
      <c r="R2595" s="1">
        <f t="shared" si="407"/>
        <v>0</v>
      </c>
      <c r="S2595" s="1">
        <f t="shared" si="408"/>
        <v>0</v>
      </c>
      <c r="T2595" s="1">
        <f t="shared" si="409"/>
        <v>0</v>
      </c>
      <c r="U2595" s="1" t="str">
        <f>_xlfn.XLOOKUP(Table3[[#This Row],[Transaction ID]],Source_data!A:A,Source_data!E:E)</f>
        <v>Pune</v>
      </c>
      <c r="V2595" s="1">
        <f>_xlfn.IFNA(_xlfn.XLOOKUP(A2595,bank_processed_transactions[transaction_id],bank_processed_transactions[processing_minutes]),"")</f>
        <v>7.9</v>
      </c>
      <c r="W2595" s="31">
        <f>_xlfn.XLOOKUP(A2595,Source_data!A:A,Source_data!B:B)</f>
        <v>46042</v>
      </c>
    </row>
    <row r="2596" spans="1:23" x14ac:dyDescent="0.3">
      <c r="A2596" s="3" t="s">
        <v>3169</v>
      </c>
      <c r="B2596" s="1">
        <f>_xlfn.XLOOKUP(A2596,bank_source_transactions__1[transaction_id],bank_source_transactions__1[amount_inr])</f>
        <v>480.66</v>
      </c>
      <c r="C2596" s="1">
        <f>_xlfn.XLOOKUP(A2596,Processed_data!A:A,Processed_data!F:F)</f>
        <v>480.66</v>
      </c>
      <c r="D2596" s="1" t="str">
        <f>_xlfn.XLOOKUP(A2596,bank_source_transactions__1[transaction_id],bank_source_transactions__1[transaction_status])</f>
        <v>SUCCESS</v>
      </c>
      <c r="E2596" s="1" t="str">
        <f>_xlfn.XLOOKUP(A2596,Processed_data!A:A,Processed_data!G:G)</f>
        <v>SUCCESS</v>
      </c>
      <c r="F2596" s="1">
        <f>COUNTIF(bank_processed_transactions[transaction_id],A2596)</f>
        <v>1</v>
      </c>
      <c r="G2596" s="1" t="str">
        <f t="shared" si="400"/>
        <v>found</v>
      </c>
      <c r="H2596" s="1" t="str">
        <f t="shared" si="401"/>
        <v>Not Duplicate</v>
      </c>
      <c r="I2596" s="1" t="str">
        <f t="shared" si="402"/>
        <v>match</v>
      </c>
      <c r="J2596" s="1" t="str">
        <f t="shared" si="403"/>
        <v>match</v>
      </c>
      <c r="K2596" s="1">
        <f t="shared" si="404"/>
        <v>0</v>
      </c>
      <c r="L2596" s="2">
        <f>IF(F2596=0,"not processed",_xlfn.MINIFS(Processed_data!H:H,Processed_data!A:A,A2596))</f>
        <v>46035</v>
      </c>
      <c r="M2596" s="1">
        <f>IF(F2596=0,"not processed",ABS(bank_source_transactions__1[[#This Row],[transaction_date]]-Reconciliation!L2596))</f>
        <v>3</v>
      </c>
      <c r="N2596" s="1" t="str" cm="1">
        <f t="array" ref="N2596">_xlfn.IFS(M2596="not Processed", "Not Processed",M2596&gt;2,"SLA Breached",M2596&lt;=2,"Within SLA")</f>
        <v>SLA Breached</v>
      </c>
      <c r="O2596" s="1" t="str">
        <f>_xlfn.XLOOKUP(A2596,Source_data!A:A,Source_data!D:D)</f>
        <v>CARD</v>
      </c>
      <c r="P2596" s="1">
        <f t="shared" si="405"/>
        <v>0</v>
      </c>
      <c r="Q2596" s="1">
        <f t="shared" si="406"/>
        <v>0</v>
      </c>
      <c r="R2596" s="1">
        <f t="shared" si="407"/>
        <v>0</v>
      </c>
      <c r="S2596" s="1">
        <f t="shared" si="408"/>
        <v>0</v>
      </c>
      <c r="T2596" s="1">
        <f t="shared" si="409"/>
        <v>1</v>
      </c>
      <c r="U2596" s="1" t="str">
        <f>_xlfn.XLOOKUP(Table3[[#This Row],[Transaction ID]],Source_data!A:A,Source_data!E:E)</f>
        <v>Bengaluru</v>
      </c>
      <c r="V2596" s="1">
        <f>_xlfn.IFNA(_xlfn.XLOOKUP(A2596,bank_processed_transactions[transaction_id],bank_processed_transactions[processing_minutes]),"")</f>
        <v>35.5</v>
      </c>
      <c r="W2596" s="31">
        <f>_xlfn.XLOOKUP(A2596,Source_data!A:A,Source_data!B:B)</f>
        <v>46032</v>
      </c>
    </row>
    <row r="2597" spans="1:23" x14ac:dyDescent="0.3">
      <c r="A2597" s="4" t="s">
        <v>4074</v>
      </c>
      <c r="B2597" s="1">
        <f>_xlfn.XLOOKUP(A2597,bank_source_transactions__1[transaction_id],bank_source_transactions__1[amount_inr])</f>
        <v>732.8</v>
      </c>
      <c r="C2597" s="1">
        <f>_xlfn.XLOOKUP(A2597,Processed_data!A:A,Processed_data!F:F)</f>
        <v>732.8</v>
      </c>
      <c r="D2597" s="1" t="str">
        <f>_xlfn.XLOOKUP(A2597,bank_source_transactions__1[transaction_id],bank_source_transactions__1[transaction_status])</f>
        <v>SUCCESS</v>
      </c>
      <c r="E2597" s="1" t="str">
        <f>_xlfn.XLOOKUP(A2597,Processed_data!A:A,Processed_data!G:G)</f>
        <v>SUCCESS</v>
      </c>
      <c r="F2597" s="1">
        <f>COUNTIF(bank_processed_transactions[transaction_id],A2597)</f>
        <v>1</v>
      </c>
      <c r="G2597" s="1" t="str">
        <f t="shared" si="400"/>
        <v>found</v>
      </c>
      <c r="H2597" s="1" t="str">
        <f t="shared" si="401"/>
        <v>Not Duplicate</v>
      </c>
      <c r="I2597" s="1" t="str">
        <f t="shared" si="402"/>
        <v>match</v>
      </c>
      <c r="J2597" s="1" t="str">
        <f t="shared" si="403"/>
        <v>match</v>
      </c>
      <c r="K2597" s="1">
        <f t="shared" si="404"/>
        <v>0</v>
      </c>
      <c r="L2597" s="2">
        <f>IF(F2597=0,"not processed",_xlfn.MINIFS(Processed_data!H:H,Processed_data!A:A,A2597))</f>
        <v>46044</v>
      </c>
      <c r="M2597" s="1">
        <f>IF(F2597=0,"not processed",ABS(bank_source_transactions__1[[#This Row],[transaction_date]]-Reconciliation!L2597))</f>
        <v>1</v>
      </c>
      <c r="N2597" s="1" t="str" cm="1">
        <f t="array" ref="N2597">_xlfn.IFS(M2597="not Processed", "Not Processed",M2597&gt;2,"SLA Breached",M2597&lt;=2,"Within SLA")</f>
        <v>Within SLA</v>
      </c>
      <c r="O2597" s="1" t="str">
        <f>_xlfn.XLOOKUP(A2597,Source_data!A:A,Source_data!D:D)</f>
        <v>UPI</v>
      </c>
      <c r="P2597" s="1">
        <f t="shared" si="405"/>
        <v>0</v>
      </c>
      <c r="Q2597" s="1">
        <f t="shared" si="406"/>
        <v>0</v>
      </c>
      <c r="R2597" s="1">
        <f t="shared" si="407"/>
        <v>0</v>
      </c>
      <c r="S2597" s="1">
        <f t="shared" si="408"/>
        <v>0</v>
      </c>
      <c r="T2597" s="1">
        <f t="shared" si="409"/>
        <v>0</v>
      </c>
      <c r="U2597" s="1" t="str">
        <f>_xlfn.XLOOKUP(Table3[[#This Row],[Transaction ID]],Source_data!A:A,Source_data!E:E)</f>
        <v>Hyderabad</v>
      </c>
      <c r="V2597" s="1">
        <f>_xlfn.IFNA(_xlfn.XLOOKUP(A2597,bank_processed_transactions[transaction_id],bank_processed_transactions[processing_minutes]),"")</f>
        <v>9</v>
      </c>
      <c r="W2597" s="31">
        <f>_xlfn.XLOOKUP(A2597,Source_data!A:A,Source_data!B:B)</f>
        <v>46043</v>
      </c>
    </row>
    <row r="2598" spans="1:23" x14ac:dyDescent="0.3">
      <c r="A2598" s="3" t="s">
        <v>1504</v>
      </c>
      <c r="B2598" s="1">
        <f>_xlfn.XLOOKUP(A2598,bank_source_transactions__1[transaction_id],bank_source_transactions__1[amount_inr])</f>
        <v>2603.4</v>
      </c>
      <c r="C2598" s="1">
        <f>_xlfn.XLOOKUP(A2598,Processed_data!A:A,Processed_data!F:F)</f>
        <v>2603.4</v>
      </c>
      <c r="D2598" s="1" t="str">
        <f>_xlfn.XLOOKUP(A2598,bank_source_transactions__1[transaction_id],bank_source_transactions__1[transaction_status])</f>
        <v>SUCCESS</v>
      </c>
      <c r="E2598" s="1" t="str">
        <f>_xlfn.XLOOKUP(A2598,Processed_data!A:A,Processed_data!G:G)</f>
        <v>SUCCESS</v>
      </c>
      <c r="F2598" s="1">
        <f>COUNTIF(bank_processed_transactions[transaction_id],A2598)</f>
        <v>1</v>
      </c>
      <c r="G2598" s="1" t="str">
        <f t="shared" si="400"/>
        <v>found</v>
      </c>
      <c r="H2598" s="1" t="str">
        <f t="shared" si="401"/>
        <v>Not Duplicate</v>
      </c>
      <c r="I2598" s="1" t="str">
        <f t="shared" si="402"/>
        <v>match</v>
      </c>
      <c r="J2598" s="1" t="str">
        <f t="shared" si="403"/>
        <v>match</v>
      </c>
      <c r="K2598" s="1">
        <f t="shared" si="404"/>
        <v>0</v>
      </c>
      <c r="L2598" s="2">
        <f>IF(F2598=0,"not processed",_xlfn.MINIFS(Processed_data!H:H,Processed_data!A:A,A2598))</f>
        <v>46095</v>
      </c>
      <c r="M2598" s="1">
        <f>IF(F2598=0,"not processed",ABS(bank_source_transactions__1[[#This Row],[transaction_date]]-Reconciliation!L2598))</f>
        <v>3</v>
      </c>
      <c r="N2598" s="1" t="str" cm="1">
        <f t="array" ref="N2598">_xlfn.IFS(M2598="not Processed", "Not Processed",M2598&gt;2,"SLA Breached",M2598&lt;=2,"Within SLA")</f>
        <v>SLA Breached</v>
      </c>
      <c r="O2598" s="1" t="str">
        <f>_xlfn.XLOOKUP(A2598,Source_data!A:A,Source_data!D:D)</f>
        <v>CARD</v>
      </c>
      <c r="P2598" s="1">
        <f t="shared" si="405"/>
        <v>0</v>
      </c>
      <c r="Q2598" s="1">
        <f t="shared" si="406"/>
        <v>0</v>
      </c>
      <c r="R2598" s="1">
        <f t="shared" si="407"/>
        <v>0</v>
      </c>
      <c r="S2598" s="1">
        <f t="shared" si="408"/>
        <v>0</v>
      </c>
      <c r="T2598" s="1">
        <f t="shared" si="409"/>
        <v>1</v>
      </c>
      <c r="U2598" s="1" t="str">
        <f>_xlfn.XLOOKUP(Table3[[#This Row],[Transaction ID]],Source_data!A:A,Source_data!E:E)</f>
        <v>Hyderabad</v>
      </c>
      <c r="V2598" s="1">
        <f>_xlfn.IFNA(_xlfn.XLOOKUP(A2598,bank_processed_transactions[transaction_id],bank_processed_transactions[processing_minutes]),"")</f>
        <v>37</v>
      </c>
      <c r="W2598" s="31">
        <f>_xlfn.XLOOKUP(A2598,Source_data!A:A,Source_data!B:B)</f>
        <v>46092</v>
      </c>
    </row>
    <row r="2599" spans="1:23" x14ac:dyDescent="0.3">
      <c r="A2599" s="4" t="s">
        <v>4379</v>
      </c>
      <c r="B2599" s="1">
        <f>_xlfn.XLOOKUP(A2599,bank_source_transactions__1[transaction_id],bank_source_transactions__1[amount_inr])</f>
        <v>1396.76</v>
      </c>
      <c r="C2599" s="1">
        <f>_xlfn.XLOOKUP(A2599,Processed_data!A:A,Processed_data!F:F)</f>
        <v>1396.76</v>
      </c>
      <c r="D2599" s="1" t="str">
        <f>_xlfn.XLOOKUP(A2599,bank_source_transactions__1[transaction_id],bank_source_transactions__1[transaction_status])</f>
        <v>SUCCESS</v>
      </c>
      <c r="E2599" s="1" t="str">
        <f>_xlfn.XLOOKUP(A2599,Processed_data!A:A,Processed_data!G:G)</f>
        <v>SUCCESS</v>
      </c>
      <c r="F2599" s="1">
        <f>COUNTIF(bank_processed_transactions[transaction_id],A2599)</f>
        <v>1</v>
      </c>
      <c r="G2599" s="1" t="str">
        <f t="shared" si="400"/>
        <v>found</v>
      </c>
      <c r="H2599" s="1" t="str">
        <f t="shared" si="401"/>
        <v>Not Duplicate</v>
      </c>
      <c r="I2599" s="1" t="str">
        <f t="shared" si="402"/>
        <v>match</v>
      </c>
      <c r="J2599" s="1" t="str">
        <f t="shared" si="403"/>
        <v>match</v>
      </c>
      <c r="K2599" s="1">
        <f t="shared" si="404"/>
        <v>0</v>
      </c>
      <c r="L2599" s="2">
        <f>IF(F2599=0,"not processed",_xlfn.MINIFS(Processed_data!H:H,Processed_data!A:A,A2599))</f>
        <v>46071</v>
      </c>
      <c r="M2599" s="1">
        <f>IF(F2599=0,"not processed",ABS(bank_source_transactions__1[[#This Row],[transaction_date]]-Reconciliation!L2599))</f>
        <v>2</v>
      </c>
      <c r="N2599" s="1" t="str" cm="1">
        <f t="array" ref="N2599">_xlfn.IFS(M2599="not Processed", "Not Processed",M2599&gt;2,"SLA Breached",M2599&lt;=2,"Within SLA")</f>
        <v>Within SLA</v>
      </c>
      <c r="O2599" s="1" t="str">
        <f>_xlfn.XLOOKUP(A2599,Source_data!A:A,Source_data!D:D)</f>
        <v>UPI</v>
      </c>
      <c r="P2599" s="1">
        <f t="shared" si="405"/>
        <v>0</v>
      </c>
      <c r="Q2599" s="1">
        <f t="shared" si="406"/>
        <v>0</v>
      </c>
      <c r="R2599" s="1">
        <f t="shared" si="407"/>
        <v>0</v>
      </c>
      <c r="S2599" s="1">
        <f t="shared" si="408"/>
        <v>0</v>
      </c>
      <c r="T2599" s="1">
        <f t="shared" si="409"/>
        <v>0</v>
      </c>
      <c r="U2599" s="1" t="str">
        <f>_xlfn.XLOOKUP(Table3[[#This Row],[Transaction ID]],Source_data!A:A,Source_data!E:E)</f>
        <v>Pune</v>
      </c>
      <c r="V2599" s="1">
        <f>_xlfn.IFNA(_xlfn.XLOOKUP(A2599,bank_processed_transactions[transaction_id],bank_processed_transactions[processing_minutes]),"")</f>
        <v>19.5</v>
      </c>
      <c r="W2599" s="31">
        <f>_xlfn.XLOOKUP(A2599,Source_data!A:A,Source_data!B:B)</f>
        <v>46069</v>
      </c>
    </row>
    <row r="2600" spans="1:23" x14ac:dyDescent="0.3">
      <c r="A2600" s="3" t="s">
        <v>4890</v>
      </c>
      <c r="B2600" s="1">
        <f>_xlfn.XLOOKUP(A2600,bank_source_transactions__1[transaction_id],bank_source_transactions__1[amount_inr])</f>
        <v>7968.85</v>
      </c>
      <c r="C2600" s="1">
        <f>_xlfn.XLOOKUP(A2600,Processed_data!A:A,Processed_data!F:F)</f>
        <v>7968.85</v>
      </c>
      <c r="D2600" s="1" t="str">
        <f>_xlfn.XLOOKUP(A2600,bank_source_transactions__1[transaction_id],bank_source_transactions__1[transaction_status])</f>
        <v>SUCCESS</v>
      </c>
      <c r="E2600" s="1" t="str">
        <f>_xlfn.XLOOKUP(A2600,Processed_data!A:A,Processed_data!G:G)</f>
        <v>SUCCESS</v>
      </c>
      <c r="F2600" s="1">
        <f>COUNTIF(bank_processed_transactions[transaction_id],A2600)</f>
        <v>1</v>
      </c>
      <c r="G2600" s="1" t="str">
        <f t="shared" si="400"/>
        <v>found</v>
      </c>
      <c r="H2600" s="1" t="str">
        <f t="shared" si="401"/>
        <v>Not Duplicate</v>
      </c>
      <c r="I2600" s="1" t="str">
        <f t="shared" si="402"/>
        <v>match</v>
      </c>
      <c r="J2600" s="1" t="str">
        <f t="shared" si="403"/>
        <v>match</v>
      </c>
      <c r="K2600" s="1">
        <f t="shared" si="404"/>
        <v>0</v>
      </c>
      <c r="L2600" s="2">
        <f>IF(F2600=0,"not processed",_xlfn.MINIFS(Processed_data!H:H,Processed_data!A:A,A2600))</f>
        <v>46077</v>
      </c>
      <c r="M2600" s="1">
        <f>IF(F2600=0,"not processed",ABS(bank_source_transactions__1[[#This Row],[transaction_date]]-Reconciliation!L2600))</f>
        <v>2</v>
      </c>
      <c r="N2600" s="1" t="str" cm="1">
        <f t="array" ref="N2600">_xlfn.IFS(M2600="not Processed", "Not Processed",M2600&gt;2,"SLA Breached",M2600&lt;=2,"Within SLA")</f>
        <v>Within SLA</v>
      </c>
      <c r="O2600" s="1" t="str">
        <f>_xlfn.XLOOKUP(A2600,Source_data!A:A,Source_data!D:D)</f>
        <v>UPI</v>
      </c>
      <c r="P2600" s="1">
        <f t="shared" si="405"/>
        <v>0</v>
      </c>
      <c r="Q2600" s="1">
        <f t="shared" si="406"/>
        <v>0</v>
      </c>
      <c r="R2600" s="1">
        <f t="shared" si="407"/>
        <v>0</v>
      </c>
      <c r="S2600" s="1">
        <f t="shared" si="408"/>
        <v>0</v>
      </c>
      <c r="T2600" s="1">
        <f t="shared" si="409"/>
        <v>0</v>
      </c>
      <c r="U2600" s="1" t="str">
        <f>_xlfn.XLOOKUP(Table3[[#This Row],[Transaction ID]],Source_data!A:A,Source_data!E:E)</f>
        <v>Hyderabad</v>
      </c>
      <c r="V2600" s="1">
        <f>_xlfn.IFNA(_xlfn.XLOOKUP(A2600,bank_processed_transactions[transaction_id],bank_processed_transactions[processing_minutes]),"")</f>
        <v>63</v>
      </c>
      <c r="W2600" s="31">
        <f>_xlfn.XLOOKUP(A2600,Source_data!A:A,Source_data!B:B)</f>
        <v>46075</v>
      </c>
    </row>
    <row r="2601" spans="1:23" x14ac:dyDescent="0.3">
      <c r="A2601" s="4" t="s">
        <v>305</v>
      </c>
      <c r="B2601" s="1">
        <f>_xlfn.XLOOKUP(A2601,bank_source_transactions__1[transaction_id],bank_source_transactions__1[amount_inr])</f>
        <v>12156.99</v>
      </c>
      <c r="C2601" s="1">
        <f>_xlfn.XLOOKUP(A2601,Processed_data!A:A,Processed_data!F:F)</f>
        <v>13372.69</v>
      </c>
      <c r="D2601" s="1" t="str">
        <f>_xlfn.XLOOKUP(A2601,bank_source_transactions__1[transaction_id],bank_source_transactions__1[transaction_status])</f>
        <v>SUCCESS</v>
      </c>
      <c r="E2601" s="1" t="str">
        <f>_xlfn.XLOOKUP(A2601,Processed_data!A:A,Processed_data!G:G)</f>
        <v>SUCCESS</v>
      </c>
      <c r="F2601" s="1">
        <f>COUNTIF(bank_processed_transactions[transaction_id],A2601)</f>
        <v>1</v>
      </c>
      <c r="G2601" s="1" t="str">
        <f t="shared" si="400"/>
        <v>found</v>
      </c>
      <c r="H2601" s="1" t="str">
        <f t="shared" si="401"/>
        <v>Not Duplicate</v>
      </c>
      <c r="I2601" s="1" t="str">
        <f t="shared" si="402"/>
        <v>mismatch</v>
      </c>
      <c r="J2601" s="1" t="str">
        <f t="shared" si="403"/>
        <v>match</v>
      </c>
      <c r="K2601" s="1">
        <f t="shared" si="404"/>
        <v>1215.7000000000007</v>
      </c>
      <c r="L2601" s="2">
        <f>IF(F2601=0,"not processed",_xlfn.MINIFS(Processed_data!H:H,Processed_data!A:A,A2601))</f>
        <v>46087</v>
      </c>
      <c r="M2601" s="1">
        <f>IF(F2601=0,"not processed",ABS(bank_source_transactions__1[[#This Row],[transaction_date]]-Reconciliation!L2601))</f>
        <v>3</v>
      </c>
      <c r="N2601" s="1" t="str" cm="1">
        <f t="array" ref="N2601">_xlfn.IFS(M2601="not Processed", "Not Processed",M2601&gt;2,"SLA Breached",M2601&lt;=2,"Within SLA")</f>
        <v>SLA Breached</v>
      </c>
      <c r="O2601" s="1" t="str">
        <f>_xlfn.XLOOKUP(A2601,Source_data!A:A,Source_data!D:D)</f>
        <v>UPI</v>
      </c>
      <c r="P2601" s="1">
        <f t="shared" si="405"/>
        <v>0</v>
      </c>
      <c r="Q2601" s="1">
        <f t="shared" si="406"/>
        <v>0</v>
      </c>
      <c r="R2601" s="1">
        <f t="shared" si="407"/>
        <v>1</v>
      </c>
      <c r="S2601" s="1">
        <f t="shared" si="408"/>
        <v>0</v>
      </c>
      <c r="T2601" s="1">
        <f t="shared" si="409"/>
        <v>1</v>
      </c>
      <c r="U2601" s="1" t="str">
        <f>_xlfn.XLOOKUP(Table3[[#This Row],[Transaction ID]],Source_data!A:A,Source_data!E:E)</f>
        <v>Hyderabad</v>
      </c>
      <c r="V2601" s="1">
        <f>_xlfn.IFNA(_xlfn.XLOOKUP(A2601,bank_processed_transactions[transaction_id],bank_processed_transactions[processing_minutes]),"")</f>
        <v>21.2</v>
      </c>
      <c r="W2601" s="31">
        <f>_xlfn.XLOOKUP(A2601,Source_data!A:A,Source_data!B:B)</f>
        <v>46084</v>
      </c>
    </row>
    <row r="2602" spans="1:23" x14ac:dyDescent="0.3">
      <c r="A2602" s="3" t="s">
        <v>1171</v>
      </c>
      <c r="B2602" s="1">
        <f>_xlfn.XLOOKUP(A2602,bank_source_transactions__1[transaction_id],bank_source_transactions__1[amount_inr])</f>
        <v>17759.03</v>
      </c>
      <c r="C2602" s="1">
        <f>_xlfn.XLOOKUP(A2602,Processed_data!A:A,Processed_data!F:F)</f>
        <v>17759.03</v>
      </c>
      <c r="D2602" s="1" t="str">
        <f>_xlfn.XLOOKUP(A2602,bank_source_transactions__1[transaction_id],bank_source_transactions__1[transaction_status])</f>
        <v>SUCCESS</v>
      </c>
      <c r="E2602" s="1" t="str">
        <f>_xlfn.XLOOKUP(A2602,Processed_data!A:A,Processed_data!G:G)</f>
        <v>SUCCESS</v>
      </c>
      <c r="F2602" s="1">
        <f>COUNTIF(bank_processed_transactions[transaction_id],A2602)</f>
        <v>1</v>
      </c>
      <c r="G2602" s="1" t="str">
        <f t="shared" si="400"/>
        <v>found</v>
      </c>
      <c r="H2602" s="1" t="str">
        <f t="shared" si="401"/>
        <v>Not Duplicate</v>
      </c>
      <c r="I2602" s="1" t="str">
        <f t="shared" si="402"/>
        <v>match</v>
      </c>
      <c r="J2602" s="1" t="str">
        <f t="shared" si="403"/>
        <v>match</v>
      </c>
      <c r="K2602" s="1">
        <f t="shared" si="404"/>
        <v>0</v>
      </c>
      <c r="L2602" s="2">
        <f>IF(F2602=0,"not processed",_xlfn.MINIFS(Processed_data!H:H,Processed_data!A:A,A2602))</f>
        <v>46058</v>
      </c>
      <c r="M2602" s="1">
        <f>IF(F2602=0,"not processed",ABS(bank_source_transactions__1[[#This Row],[transaction_date]]-Reconciliation!L2602))</f>
        <v>0</v>
      </c>
      <c r="N2602" s="1" t="str" cm="1">
        <f t="array" ref="N2602">_xlfn.IFS(M2602="not Processed", "Not Processed",M2602&gt;2,"SLA Breached",M2602&lt;=2,"Within SLA")</f>
        <v>Within SLA</v>
      </c>
      <c r="O2602" s="1" t="str">
        <f>_xlfn.XLOOKUP(A2602,Source_data!A:A,Source_data!D:D)</f>
        <v>UPI</v>
      </c>
      <c r="P2602" s="1">
        <f t="shared" si="405"/>
        <v>0</v>
      </c>
      <c r="Q2602" s="1">
        <f t="shared" si="406"/>
        <v>0</v>
      </c>
      <c r="R2602" s="1">
        <f t="shared" si="407"/>
        <v>0</v>
      </c>
      <c r="S2602" s="1">
        <f t="shared" si="408"/>
        <v>0</v>
      </c>
      <c r="T2602" s="1">
        <f t="shared" si="409"/>
        <v>0</v>
      </c>
      <c r="U2602" s="1" t="str">
        <f>_xlfn.XLOOKUP(Table3[[#This Row],[Transaction ID]],Source_data!A:A,Source_data!E:E)</f>
        <v>Hyderabad</v>
      </c>
      <c r="V2602" s="1">
        <f>_xlfn.IFNA(_xlfn.XLOOKUP(A2602,bank_processed_transactions[transaction_id],bank_processed_transactions[processing_minutes]),"")</f>
        <v>30.7</v>
      </c>
      <c r="W2602" s="31">
        <f>_xlfn.XLOOKUP(A2602,Source_data!A:A,Source_data!B:B)</f>
        <v>46058</v>
      </c>
    </row>
    <row r="2603" spans="1:23" x14ac:dyDescent="0.3">
      <c r="A2603" s="4" t="s">
        <v>3866</v>
      </c>
      <c r="B2603" s="1">
        <f>_xlfn.XLOOKUP(A2603,bank_source_transactions__1[transaction_id],bank_source_transactions__1[amount_inr])</f>
        <v>1922.36</v>
      </c>
      <c r="C2603" s="1">
        <f>_xlfn.XLOOKUP(A2603,Processed_data!A:A,Processed_data!F:F)</f>
        <v>1922.36</v>
      </c>
      <c r="D2603" s="1" t="str">
        <f>_xlfn.XLOOKUP(A2603,bank_source_transactions__1[transaction_id],bank_source_transactions__1[transaction_status])</f>
        <v>SUCCESS</v>
      </c>
      <c r="E2603" s="1" t="str">
        <f>_xlfn.XLOOKUP(A2603,Processed_data!A:A,Processed_data!G:G)</f>
        <v>SUCCESS</v>
      </c>
      <c r="F2603" s="1">
        <f>COUNTIF(bank_processed_transactions[transaction_id],A2603)</f>
        <v>1</v>
      </c>
      <c r="G2603" s="1" t="str">
        <f t="shared" si="400"/>
        <v>found</v>
      </c>
      <c r="H2603" s="1" t="str">
        <f t="shared" si="401"/>
        <v>Not Duplicate</v>
      </c>
      <c r="I2603" s="1" t="str">
        <f t="shared" si="402"/>
        <v>match</v>
      </c>
      <c r="J2603" s="1" t="str">
        <f t="shared" si="403"/>
        <v>match</v>
      </c>
      <c r="K2603" s="1">
        <f t="shared" si="404"/>
        <v>0</v>
      </c>
      <c r="L2603" s="2">
        <f>IF(F2603=0,"not processed",_xlfn.MINIFS(Processed_data!H:H,Processed_data!A:A,A2603))</f>
        <v>46105</v>
      </c>
      <c r="M2603" s="1">
        <f>IF(F2603=0,"not processed",ABS(bank_source_transactions__1[[#This Row],[transaction_date]]-Reconciliation!L2603))</f>
        <v>3</v>
      </c>
      <c r="N2603" s="1" t="str" cm="1">
        <f t="array" ref="N2603">_xlfn.IFS(M2603="not Processed", "Not Processed",M2603&gt;2,"SLA Breached",M2603&lt;=2,"Within SLA")</f>
        <v>SLA Breached</v>
      </c>
      <c r="O2603" s="1" t="str">
        <f>_xlfn.XLOOKUP(A2603,Source_data!A:A,Source_data!D:D)</f>
        <v>UPI</v>
      </c>
      <c r="P2603" s="1">
        <f t="shared" si="405"/>
        <v>0</v>
      </c>
      <c r="Q2603" s="1">
        <f t="shared" si="406"/>
        <v>0</v>
      </c>
      <c r="R2603" s="1">
        <f t="shared" si="407"/>
        <v>0</v>
      </c>
      <c r="S2603" s="1">
        <f t="shared" si="408"/>
        <v>0</v>
      </c>
      <c r="T2603" s="1">
        <f t="shared" si="409"/>
        <v>1</v>
      </c>
      <c r="U2603" s="1" t="str">
        <f>_xlfn.XLOOKUP(Table3[[#This Row],[Transaction ID]],Source_data!A:A,Source_data!E:E)</f>
        <v>Hyderabad</v>
      </c>
      <c r="V2603" s="1">
        <f>_xlfn.IFNA(_xlfn.XLOOKUP(A2603,bank_processed_transactions[transaction_id],bank_processed_transactions[processing_minutes]),"")</f>
        <v>25.5</v>
      </c>
      <c r="W2603" s="31">
        <f>_xlfn.XLOOKUP(A2603,Source_data!A:A,Source_data!B:B)</f>
        <v>46102</v>
      </c>
    </row>
    <row r="2604" spans="1:23" x14ac:dyDescent="0.3">
      <c r="A2604" s="3" t="s">
        <v>747</v>
      </c>
      <c r="B2604" s="1">
        <f>_xlfn.XLOOKUP(A2604,bank_source_transactions__1[transaction_id],bank_source_transactions__1[amount_inr])</f>
        <v>1417.29</v>
      </c>
      <c r="C2604" s="1">
        <f>_xlfn.XLOOKUP(A2604,Processed_data!A:A,Processed_data!F:F)</f>
        <v>1417.29</v>
      </c>
      <c r="D2604" s="1" t="str">
        <f>_xlfn.XLOOKUP(A2604,bank_source_transactions__1[transaction_id],bank_source_transactions__1[transaction_status])</f>
        <v>FAILED</v>
      </c>
      <c r="E2604" s="1" t="str">
        <f>_xlfn.XLOOKUP(A2604,Processed_data!A:A,Processed_data!G:G)</f>
        <v>FAILED</v>
      </c>
      <c r="F2604" s="1">
        <f>COUNTIF(bank_processed_transactions[transaction_id],A2604)</f>
        <v>1</v>
      </c>
      <c r="G2604" s="1" t="str">
        <f t="shared" si="400"/>
        <v>found</v>
      </c>
      <c r="H2604" s="1" t="str">
        <f t="shared" si="401"/>
        <v>Not Duplicate</v>
      </c>
      <c r="I2604" s="1" t="str">
        <f t="shared" si="402"/>
        <v>match</v>
      </c>
      <c r="J2604" s="1" t="str">
        <f t="shared" si="403"/>
        <v>match</v>
      </c>
      <c r="K2604" s="1">
        <f t="shared" si="404"/>
        <v>0</v>
      </c>
      <c r="L2604" s="2">
        <f>IF(F2604=0,"not processed",_xlfn.MINIFS(Processed_data!H:H,Processed_data!A:A,A2604))</f>
        <v>46068</v>
      </c>
      <c r="M2604" s="1">
        <f>IF(F2604=0,"not processed",ABS(bank_source_transactions__1[[#This Row],[transaction_date]]-Reconciliation!L2604))</f>
        <v>3</v>
      </c>
      <c r="N2604" s="1" t="str" cm="1">
        <f t="array" ref="N2604">_xlfn.IFS(M2604="not Processed", "Not Processed",M2604&gt;2,"SLA Breached",M2604&lt;=2,"Within SLA")</f>
        <v>SLA Breached</v>
      </c>
      <c r="O2604" s="1" t="str">
        <f>_xlfn.XLOOKUP(A2604,Source_data!A:A,Source_data!D:D)</f>
        <v>UPI</v>
      </c>
      <c r="P2604" s="1">
        <f t="shared" si="405"/>
        <v>0</v>
      </c>
      <c r="Q2604" s="1">
        <f t="shared" si="406"/>
        <v>0</v>
      </c>
      <c r="R2604" s="1">
        <f t="shared" si="407"/>
        <v>0</v>
      </c>
      <c r="S2604" s="1">
        <f t="shared" si="408"/>
        <v>0</v>
      </c>
      <c r="T2604" s="1">
        <f t="shared" si="409"/>
        <v>1</v>
      </c>
      <c r="U2604" s="1" t="str">
        <f>_xlfn.XLOOKUP(Table3[[#This Row],[Transaction ID]],Source_data!A:A,Source_data!E:E)</f>
        <v>Mumbai</v>
      </c>
      <c r="V2604" s="1">
        <f>_xlfn.IFNA(_xlfn.XLOOKUP(A2604,bank_processed_transactions[transaction_id],bank_processed_transactions[processing_minutes]),"")</f>
        <v>43.6</v>
      </c>
      <c r="W2604" s="31">
        <f>_xlfn.XLOOKUP(A2604,Source_data!A:A,Source_data!B:B)</f>
        <v>46065</v>
      </c>
    </row>
    <row r="2605" spans="1:23" x14ac:dyDescent="0.3">
      <c r="A2605" s="4" t="s">
        <v>4184</v>
      </c>
      <c r="B2605" s="1">
        <f>_xlfn.XLOOKUP(A2605,bank_source_transactions__1[transaction_id],bank_source_transactions__1[amount_inr])</f>
        <v>16743.55</v>
      </c>
      <c r="C2605" s="1">
        <f>_xlfn.XLOOKUP(A2605,Processed_data!A:A,Processed_data!F:F)</f>
        <v>16743.55</v>
      </c>
      <c r="D2605" s="1" t="str">
        <f>_xlfn.XLOOKUP(A2605,bank_source_transactions__1[transaction_id],bank_source_transactions__1[transaction_status])</f>
        <v>SUCCESS</v>
      </c>
      <c r="E2605" s="1" t="str">
        <f>_xlfn.XLOOKUP(A2605,Processed_data!A:A,Processed_data!G:G)</f>
        <v>SUCCESS</v>
      </c>
      <c r="F2605" s="1">
        <f>COUNTIF(bank_processed_transactions[transaction_id],A2605)</f>
        <v>1</v>
      </c>
      <c r="G2605" s="1" t="str">
        <f t="shared" si="400"/>
        <v>found</v>
      </c>
      <c r="H2605" s="1" t="str">
        <f t="shared" si="401"/>
        <v>Not Duplicate</v>
      </c>
      <c r="I2605" s="1" t="str">
        <f t="shared" si="402"/>
        <v>match</v>
      </c>
      <c r="J2605" s="1" t="str">
        <f t="shared" si="403"/>
        <v>match</v>
      </c>
      <c r="K2605" s="1">
        <f t="shared" si="404"/>
        <v>0</v>
      </c>
      <c r="L2605" s="2">
        <f>IF(F2605=0,"not processed",_xlfn.MINIFS(Processed_data!H:H,Processed_data!A:A,A2605))</f>
        <v>46073</v>
      </c>
      <c r="M2605" s="1">
        <f>IF(F2605=0,"not processed",ABS(bank_source_transactions__1[[#This Row],[transaction_date]]-Reconciliation!L2605))</f>
        <v>3</v>
      </c>
      <c r="N2605" s="1" t="str" cm="1">
        <f t="array" ref="N2605">_xlfn.IFS(M2605="not Processed", "Not Processed",M2605&gt;2,"SLA Breached",M2605&lt;=2,"Within SLA")</f>
        <v>SLA Breached</v>
      </c>
      <c r="O2605" s="1" t="str">
        <f>_xlfn.XLOOKUP(A2605,Source_data!A:A,Source_data!D:D)</f>
        <v>NEFT</v>
      </c>
      <c r="P2605" s="1">
        <f t="shared" si="405"/>
        <v>0</v>
      </c>
      <c r="Q2605" s="1">
        <f t="shared" si="406"/>
        <v>0</v>
      </c>
      <c r="R2605" s="1">
        <f t="shared" si="407"/>
        <v>0</v>
      </c>
      <c r="S2605" s="1">
        <f t="shared" si="408"/>
        <v>0</v>
      </c>
      <c r="T2605" s="1">
        <f t="shared" si="409"/>
        <v>1</v>
      </c>
      <c r="U2605" s="1" t="str">
        <f>_xlfn.XLOOKUP(Table3[[#This Row],[Transaction ID]],Source_data!A:A,Source_data!E:E)</f>
        <v>Hyderabad</v>
      </c>
      <c r="V2605" s="1">
        <f>_xlfn.IFNA(_xlfn.XLOOKUP(A2605,bank_processed_transactions[transaction_id],bank_processed_transactions[processing_minutes]),"")</f>
        <v>28.7</v>
      </c>
      <c r="W2605" s="31">
        <f>_xlfn.XLOOKUP(A2605,Source_data!A:A,Source_data!B:B)</f>
        <v>46070</v>
      </c>
    </row>
    <row r="2606" spans="1:23" x14ac:dyDescent="0.3">
      <c r="A2606" s="3" t="s">
        <v>2022</v>
      </c>
      <c r="B2606" s="1">
        <f>_xlfn.XLOOKUP(A2606,bank_source_transactions__1[transaction_id],bank_source_transactions__1[amount_inr])</f>
        <v>904.55</v>
      </c>
      <c r="C2606" s="1">
        <f>_xlfn.XLOOKUP(A2606,Processed_data!A:A,Processed_data!F:F)</f>
        <v>904.55</v>
      </c>
      <c r="D2606" s="1" t="str">
        <f>_xlfn.XLOOKUP(A2606,bank_source_transactions__1[transaction_id],bank_source_transactions__1[transaction_status])</f>
        <v>REVERSED</v>
      </c>
      <c r="E2606" s="1" t="str">
        <f>_xlfn.XLOOKUP(A2606,Processed_data!A:A,Processed_data!G:G)</f>
        <v>REVERSED</v>
      </c>
      <c r="F2606" s="1">
        <f>COUNTIF(bank_processed_transactions[transaction_id],A2606)</f>
        <v>1</v>
      </c>
      <c r="G2606" s="1" t="str">
        <f t="shared" si="400"/>
        <v>found</v>
      </c>
      <c r="H2606" s="1" t="str">
        <f t="shared" si="401"/>
        <v>Not Duplicate</v>
      </c>
      <c r="I2606" s="1" t="str">
        <f t="shared" si="402"/>
        <v>match</v>
      </c>
      <c r="J2606" s="1" t="str">
        <f t="shared" si="403"/>
        <v>match</v>
      </c>
      <c r="K2606" s="1">
        <f t="shared" si="404"/>
        <v>0</v>
      </c>
      <c r="L2606" s="2">
        <f>IF(F2606=0,"not processed",_xlfn.MINIFS(Processed_data!H:H,Processed_data!A:A,A2606))</f>
        <v>46102</v>
      </c>
      <c r="M2606" s="1">
        <f>IF(F2606=0,"not processed",ABS(bank_source_transactions__1[[#This Row],[transaction_date]]-Reconciliation!L2606))</f>
        <v>1</v>
      </c>
      <c r="N2606" s="1" t="str" cm="1">
        <f t="array" ref="N2606">_xlfn.IFS(M2606="not Processed", "Not Processed",M2606&gt;2,"SLA Breached",M2606&lt;=2,"Within SLA")</f>
        <v>Within SLA</v>
      </c>
      <c r="O2606" s="1" t="str">
        <f>_xlfn.XLOOKUP(A2606,Source_data!A:A,Source_data!D:D)</f>
        <v>UPI</v>
      </c>
      <c r="P2606" s="1">
        <f t="shared" si="405"/>
        <v>0</v>
      </c>
      <c r="Q2606" s="1">
        <f t="shared" si="406"/>
        <v>0</v>
      </c>
      <c r="R2606" s="1">
        <f t="shared" si="407"/>
        <v>0</v>
      </c>
      <c r="S2606" s="1">
        <f t="shared" si="408"/>
        <v>0</v>
      </c>
      <c r="T2606" s="1">
        <f t="shared" si="409"/>
        <v>0</v>
      </c>
      <c r="U2606" s="1" t="str">
        <f>_xlfn.XLOOKUP(Table3[[#This Row],[Transaction ID]],Source_data!A:A,Source_data!E:E)</f>
        <v>Hyderabad</v>
      </c>
      <c r="V2606" s="1">
        <f>_xlfn.IFNA(_xlfn.XLOOKUP(A2606,bank_processed_transactions[transaction_id],bank_processed_transactions[processing_minutes]),"")</f>
        <v>10.3</v>
      </c>
      <c r="W2606" s="31">
        <f>_xlfn.XLOOKUP(A2606,Source_data!A:A,Source_data!B:B)</f>
        <v>46101</v>
      </c>
    </row>
    <row r="2607" spans="1:23" x14ac:dyDescent="0.3">
      <c r="A2607" s="4" t="s">
        <v>1871</v>
      </c>
      <c r="B2607" s="1">
        <f>_xlfn.XLOOKUP(A2607,bank_source_transactions__1[transaction_id],bank_source_transactions__1[amount_inr])</f>
        <v>3667.65</v>
      </c>
      <c r="C2607" s="1">
        <f>_xlfn.XLOOKUP(A2607,Processed_data!A:A,Processed_data!F:F)</f>
        <v>3667.65</v>
      </c>
      <c r="D2607" s="1" t="str">
        <f>_xlfn.XLOOKUP(A2607,bank_source_transactions__1[transaction_id],bank_source_transactions__1[transaction_status])</f>
        <v>SUCCESS</v>
      </c>
      <c r="E2607" s="1" t="str">
        <f>_xlfn.XLOOKUP(A2607,Processed_data!A:A,Processed_data!G:G)</f>
        <v>SUCCESS</v>
      </c>
      <c r="F2607" s="1">
        <f>COUNTIF(bank_processed_transactions[transaction_id],A2607)</f>
        <v>1</v>
      </c>
      <c r="G2607" s="1" t="str">
        <f t="shared" si="400"/>
        <v>found</v>
      </c>
      <c r="H2607" s="1" t="str">
        <f t="shared" si="401"/>
        <v>Not Duplicate</v>
      </c>
      <c r="I2607" s="1" t="str">
        <f t="shared" si="402"/>
        <v>match</v>
      </c>
      <c r="J2607" s="1" t="str">
        <f t="shared" si="403"/>
        <v>match</v>
      </c>
      <c r="K2607" s="1">
        <f t="shared" si="404"/>
        <v>0</v>
      </c>
      <c r="L2607" s="2">
        <f>IF(F2607=0,"not processed",_xlfn.MINIFS(Processed_data!H:H,Processed_data!A:A,A2607))</f>
        <v>46086</v>
      </c>
      <c r="M2607" s="1">
        <f>IF(F2607=0,"not processed",ABS(bank_source_transactions__1[[#This Row],[transaction_date]]-Reconciliation!L2607))</f>
        <v>1</v>
      </c>
      <c r="N2607" s="1" t="str" cm="1">
        <f t="array" ref="N2607">_xlfn.IFS(M2607="not Processed", "Not Processed",M2607&gt;2,"SLA Breached",M2607&lt;=2,"Within SLA")</f>
        <v>Within SLA</v>
      </c>
      <c r="O2607" s="1" t="str">
        <f>_xlfn.XLOOKUP(A2607,Source_data!A:A,Source_data!D:D)</f>
        <v>UPI</v>
      </c>
      <c r="P2607" s="1">
        <f t="shared" si="405"/>
        <v>0</v>
      </c>
      <c r="Q2607" s="1">
        <f t="shared" si="406"/>
        <v>0</v>
      </c>
      <c r="R2607" s="1">
        <f t="shared" si="407"/>
        <v>0</v>
      </c>
      <c r="S2607" s="1">
        <f t="shared" si="408"/>
        <v>0</v>
      </c>
      <c r="T2607" s="1">
        <f t="shared" si="409"/>
        <v>0</v>
      </c>
      <c r="U2607" s="1" t="str">
        <f>_xlfn.XLOOKUP(Table3[[#This Row],[Transaction ID]],Source_data!A:A,Source_data!E:E)</f>
        <v>Hyderabad</v>
      </c>
      <c r="V2607" s="1">
        <f>_xlfn.IFNA(_xlfn.XLOOKUP(A2607,bank_processed_transactions[transaction_id],bank_processed_transactions[processing_minutes]),"")</f>
        <v>43.5</v>
      </c>
      <c r="W2607" s="31">
        <f>_xlfn.XLOOKUP(A2607,Source_data!A:A,Source_data!B:B)</f>
        <v>46085</v>
      </c>
    </row>
    <row r="2608" spans="1:23" x14ac:dyDescent="0.3">
      <c r="A2608" s="3" t="s">
        <v>3929</v>
      </c>
      <c r="B2608" s="1">
        <f>_xlfn.XLOOKUP(A2608,bank_source_transactions__1[transaction_id],bank_source_transactions__1[amount_inr])</f>
        <v>922.4</v>
      </c>
      <c r="C2608" s="1">
        <f>_xlfn.XLOOKUP(A2608,Processed_data!A:A,Processed_data!F:F)</f>
        <v>922.4</v>
      </c>
      <c r="D2608" s="1" t="str">
        <f>_xlfn.XLOOKUP(A2608,bank_source_transactions__1[transaction_id],bank_source_transactions__1[transaction_status])</f>
        <v>SUCCESS</v>
      </c>
      <c r="E2608" s="1" t="str">
        <f>_xlfn.XLOOKUP(A2608,Processed_data!A:A,Processed_data!G:G)</f>
        <v>SUCCESS</v>
      </c>
      <c r="F2608" s="1">
        <f>COUNTIF(bank_processed_transactions[transaction_id],A2608)</f>
        <v>1</v>
      </c>
      <c r="G2608" s="1" t="str">
        <f t="shared" si="400"/>
        <v>found</v>
      </c>
      <c r="H2608" s="1" t="str">
        <f t="shared" si="401"/>
        <v>Not Duplicate</v>
      </c>
      <c r="I2608" s="1" t="str">
        <f t="shared" si="402"/>
        <v>match</v>
      </c>
      <c r="J2608" s="1" t="str">
        <f t="shared" si="403"/>
        <v>match</v>
      </c>
      <c r="K2608" s="1">
        <f t="shared" si="404"/>
        <v>0</v>
      </c>
      <c r="L2608" s="2">
        <f>IF(F2608=0,"not processed",_xlfn.MINIFS(Processed_data!H:H,Processed_data!A:A,A2608))</f>
        <v>46093</v>
      </c>
      <c r="M2608" s="1">
        <f>IF(F2608=0,"not processed",ABS(bank_source_transactions__1[[#This Row],[transaction_date]]-Reconciliation!L2608))</f>
        <v>0</v>
      </c>
      <c r="N2608" s="1" t="str" cm="1">
        <f t="array" ref="N2608">_xlfn.IFS(M2608="not Processed", "Not Processed",M2608&gt;2,"SLA Breached",M2608&lt;=2,"Within SLA")</f>
        <v>Within SLA</v>
      </c>
      <c r="O2608" s="1" t="str">
        <f>_xlfn.XLOOKUP(A2608,Source_data!A:A,Source_data!D:D)</f>
        <v>CARD</v>
      </c>
      <c r="P2608" s="1">
        <f t="shared" si="405"/>
        <v>0</v>
      </c>
      <c r="Q2608" s="1">
        <f t="shared" si="406"/>
        <v>0</v>
      </c>
      <c r="R2608" s="1">
        <f t="shared" si="407"/>
        <v>0</v>
      </c>
      <c r="S2608" s="1">
        <f t="shared" si="408"/>
        <v>0</v>
      </c>
      <c r="T2608" s="1">
        <f t="shared" si="409"/>
        <v>0</v>
      </c>
      <c r="U2608" s="1" t="str">
        <f>_xlfn.XLOOKUP(Table3[[#This Row],[Transaction ID]],Source_data!A:A,Source_data!E:E)</f>
        <v>Hyderabad</v>
      </c>
      <c r="V2608" s="1">
        <f>_xlfn.IFNA(_xlfn.XLOOKUP(A2608,bank_processed_transactions[transaction_id],bank_processed_transactions[processing_minutes]),"")</f>
        <v>11.2</v>
      </c>
      <c r="W2608" s="31">
        <f>_xlfn.XLOOKUP(A2608,Source_data!A:A,Source_data!B:B)</f>
        <v>46093</v>
      </c>
    </row>
    <row r="2609" spans="1:23" x14ac:dyDescent="0.3">
      <c r="A2609" s="4" t="s">
        <v>1786</v>
      </c>
      <c r="B2609" s="1">
        <f>_xlfn.XLOOKUP(A2609,bank_source_transactions__1[transaction_id],bank_source_transactions__1[amount_inr])</f>
        <v>17432.47</v>
      </c>
      <c r="C2609" s="1">
        <f>_xlfn.XLOOKUP(A2609,Processed_data!A:A,Processed_data!F:F)</f>
        <v>17432.47</v>
      </c>
      <c r="D2609" s="1" t="str">
        <f>_xlfn.XLOOKUP(A2609,bank_source_transactions__1[transaction_id],bank_source_transactions__1[transaction_status])</f>
        <v>SUCCESS</v>
      </c>
      <c r="E2609" s="1" t="str">
        <f>_xlfn.XLOOKUP(A2609,Processed_data!A:A,Processed_data!G:G)</f>
        <v>SUCCESS</v>
      </c>
      <c r="F2609" s="1">
        <f>COUNTIF(bank_processed_transactions[transaction_id],A2609)</f>
        <v>1</v>
      </c>
      <c r="G2609" s="1" t="str">
        <f t="shared" si="400"/>
        <v>found</v>
      </c>
      <c r="H2609" s="1" t="str">
        <f t="shared" si="401"/>
        <v>Not Duplicate</v>
      </c>
      <c r="I2609" s="1" t="str">
        <f t="shared" si="402"/>
        <v>match</v>
      </c>
      <c r="J2609" s="1" t="str">
        <f t="shared" si="403"/>
        <v>match</v>
      </c>
      <c r="K2609" s="1">
        <f t="shared" si="404"/>
        <v>0</v>
      </c>
      <c r="L2609" s="2">
        <f>IF(F2609=0,"not processed",_xlfn.MINIFS(Processed_data!H:H,Processed_data!A:A,A2609))</f>
        <v>46096</v>
      </c>
      <c r="M2609" s="1">
        <f>IF(F2609=0,"not processed",ABS(bank_source_transactions__1[[#This Row],[transaction_date]]-Reconciliation!L2609))</f>
        <v>2</v>
      </c>
      <c r="N2609" s="1" t="str" cm="1">
        <f t="array" ref="N2609">_xlfn.IFS(M2609="not Processed", "Not Processed",M2609&gt;2,"SLA Breached",M2609&lt;=2,"Within SLA")</f>
        <v>Within SLA</v>
      </c>
      <c r="O2609" s="1" t="str">
        <f>_xlfn.XLOOKUP(A2609,Source_data!A:A,Source_data!D:D)</f>
        <v>UPI</v>
      </c>
      <c r="P2609" s="1">
        <f t="shared" si="405"/>
        <v>0</v>
      </c>
      <c r="Q2609" s="1">
        <f t="shared" si="406"/>
        <v>0</v>
      </c>
      <c r="R2609" s="1">
        <f t="shared" si="407"/>
        <v>0</v>
      </c>
      <c r="S2609" s="1">
        <f t="shared" si="408"/>
        <v>0</v>
      </c>
      <c r="T2609" s="1">
        <f t="shared" si="409"/>
        <v>0</v>
      </c>
      <c r="U2609" s="1" t="str">
        <f>_xlfn.XLOOKUP(Table3[[#This Row],[Transaction ID]],Source_data!A:A,Source_data!E:E)</f>
        <v>Mumbai</v>
      </c>
      <c r="V2609" s="1">
        <f>_xlfn.IFNA(_xlfn.XLOOKUP(A2609,bank_processed_transactions[transaction_id],bank_processed_transactions[processing_minutes]),"")</f>
        <v>21</v>
      </c>
      <c r="W2609" s="31">
        <f>_xlfn.XLOOKUP(A2609,Source_data!A:A,Source_data!B:B)</f>
        <v>46094</v>
      </c>
    </row>
    <row r="2610" spans="1:23" x14ac:dyDescent="0.3">
      <c r="A2610" s="3" t="s">
        <v>3046</v>
      </c>
      <c r="B2610" s="1">
        <f>_xlfn.XLOOKUP(A2610,bank_source_transactions__1[transaction_id],bank_source_transactions__1[amount_inr])</f>
        <v>11795.96</v>
      </c>
      <c r="C2610" s="1">
        <f>_xlfn.XLOOKUP(A2610,Processed_data!A:A,Processed_data!F:F)</f>
        <v>11795.96</v>
      </c>
      <c r="D2610" s="1" t="str">
        <f>_xlfn.XLOOKUP(A2610,bank_source_transactions__1[transaction_id],bank_source_transactions__1[transaction_status])</f>
        <v>SUCCESS</v>
      </c>
      <c r="E2610" s="1" t="str">
        <f>_xlfn.XLOOKUP(A2610,Processed_data!A:A,Processed_data!G:G)</f>
        <v>SUCCESS</v>
      </c>
      <c r="F2610" s="1">
        <f>COUNTIF(bank_processed_transactions[transaction_id],A2610)</f>
        <v>1</v>
      </c>
      <c r="G2610" s="1" t="str">
        <f t="shared" si="400"/>
        <v>found</v>
      </c>
      <c r="H2610" s="1" t="str">
        <f t="shared" si="401"/>
        <v>Not Duplicate</v>
      </c>
      <c r="I2610" s="1" t="str">
        <f t="shared" si="402"/>
        <v>match</v>
      </c>
      <c r="J2610" s="1" t="str">
        <f t="shared" si="403"/>
        <v>match</v>
      </c>
      <c r="K2610" s="1">
        <f t="shared" si="404"/>
        <v>0</v>
      </c>
      <c r="L2610" s="2">
        <f>IF(F2610=0,"not processed",_xlfn.MINIFS(Processed_data!H:H,Processed_data!A:A,A2610))</f>
        <v>46046</v>
      </c>
      <c r="M2610" s="1">
        <f>IF(F2610=0,"not processed",ABS(bank_source_transactions__1[[#This Row],[transaction_date]]-Reconciliation!L2610))</f>
        <v>3</v>
      </c>
      <c r="N2610" s="1" t="str" cm="1">
        <f t="array" ref="N2610">_xlfn.IFS(M2610="not Processed", "Not Processed",M2610&gt;2,"SLA Breached",M2610&lt;=2,"Within SLA")</f>
        <v>SLA Breached</v>
      </c>
      <c r="O2610" s="1" t="str">
        <f>_xlfn.XLOOKUP(A2610,Source_data!A:A,Source_data!D:D)</f>
        <v>IMPS</v>
      </c>
      <c r="P2610" s="1">
        <f t="shared" si="405"/>
        <v>0</v>
      </c>
      <c r="Q2610" s="1">
        <f t="shared" si="406"/>
        <v>0</v>
      </c>
      <c r="R2610" s="1">
        <f t="shared" si="407"/>
        <v>0</v>
      </c>
      <c r="S2610" s="1">
        <f t="shared" si="408"/>
        <v>0</v>
      </c>
      <c r="T2610" s="1">
        <f t="shared" si="409"/>
        <v>1</v>
      </c>
      <c r="U2610" s="1" t="str">
        <f>_xlfn.XLOOKUP(Table3[[#This Row],[Transaction ID]],Source_data!A:A,Source_data!E:E)</f>
        <v>Pune</v>
      </c>
      <c r="V2610" s="1">
        <f>_xlfn.IFNA(_xlfn.XLOOKUP(A2610,bank_processed_transactions[transaction_id],bank_processed_transactions[processing_minutes]),"")</f>
        <v>18.600000000000001</v>
      </c>
      <c r="W2610" s="31">
        <f>_xlfn.XLOOKUP(A2610,Source_data!A:A,Source_data!B:B)</f>
        <v>46043</v>
      </c>
    </row>
    <row r="2611" spans="1:23" x14ac:dyDescent="0.3">
      <c r="A2611" s="4" t="s">
        <v>307</v>
      </c>
      <c r="B2611" s="1">
        <f>_xlfn.XLOOKUP(A2611,bank_source_transactions__1[transaction_id],bank_source_transactions__1[amount_inr])</f>
        <v>14696.44</v>
      </c>
      <c r="C2611" s="1">
        <f>_xlfn.XLOOKUP(A2611,Processed_data!A:A,Processed_data!F:F)</f>
        <v>14696.44</v>
      </c>
      <c r="D2611" s="1" t="str">
        <f>_xlfn.XLOOKUP(A2611,bank_source_transactions__1[transaction_id],bank_source_transactions__1[transaction_status])</f>
        <v>SUCCESS</v>
      </c>
      <c r="E2611" s="1" t="str">
        <f>_xlfn.XLOOKUP(A2611,Processed_data!A:A,Processed_data!G:G)</f>
        <v>SUCCESS</v>
      </c>
      <c r="F2611" s="1">
        <f>COUNTIF(bank_processed_transactions[transaction_id],A2611)</f>
        <v>1</v>
      </c>
      <c r="G2611" s="1" t="str">
        <f t="shared" si="400"/>
        <v>found</v>
      </c>
      <c r="H2611" s="1" t="str">
        <f t="shared" si="401"/>
        <v>Not Duplicate</v>
      </c>
      <c r="I2611" s="1" t="str">
        <f t="shared" si="402"/>
        <v>match</v>
      </c>
      <c r="J2611" s="1" t="str">
        <f t="shared" si="403"/>
        <v>match</v>
      </c>
      <c r="K2611" s="1">
        <f t="shared" si="404"/>
        <v>0</v>
      </c>
      <c r="L2611" s="2">
        <f>IF(F2611=0,"not processed",_xlfn.MINIFS(Processed_data!H:H,Processed_data!A:A,A2611))</f>
        <v>46113</v>
      </c>
      <c r="M2611" s="1">
        <f>IF(F2611=0,"not processed",ABS(bank_source_transactions__1[[#This Row],[transaction_date]]-Reconciliation!L2611))</f>
        <v>1</v>
      </c>
      <c r="N2611" s="1" t="str" cm="1">
        <f t="array" ref="N2611">_xlfn.IFS(M2611="not Processed", "Not Processed",M2611&gt;2,"SLA Breached",M2611&lt;=2,"Within SLA")</f>
        <v>Within SLA</v>
      </c>
      <c r="O2611" s="1" t="str">
        <f>_xlfn.XLOOKUP(A2611,Source_data!A:A,Source_data!D:D)</f>
        <v>NEFT</v>
      </c>
      <c r="P2611" s="1">
        <f t="shared" si="405"/>
        <v>0</v>
      </c>
      <c r="Q2611" s="1">
        <f t="shared" si="406"/>
        <v>0</v>
      </c>
      <c r="R2611" s="1">
        <f t="shared" si="407"/>
        <v>0</v>
      </c>
      <c r="S2611" s="1">
        <f t="shared" si="408"/>
        <v>0</v>
      </c>
      <c r="T2611" s="1">
        <f t="shared" si="409"/>
        <v>0</v>
      </c>
      <c r="U2611" s="1" t="str">
        <f>_xlfn.XLOOKUP(Table3[[#This Row],[Transaction ID]],Source_data!A:A,Source_data!E:E)</f>
        <v>Pune</v>
      </c>
      <c r="V2611" s="1">
        <f>_xlfn.IFNA(_xlfn.XLOOKUP(A2611,bank_processed_transactions[transaction_id],bank_processed_transactions[processing_minutes]),"")</f>
        <v>71.2</v>
      </c>
      <c r="W2611" s="31">
        <f>_xlfn.XLOOKUP(A2611,Source_data!A:A,Source_data!B:B)</f>
        <v>46112</v>
      </c>
    </row>
    <row r="2612" spans="1:23" x14ac:dyDescent="0.3">
      <c r="A2612" s="3" t="s">
        <v>4252</v>
      </c>
      <c r="B2612" s="1">
        <f>_xlfn.XLOOKUP(A2612,bank_source_transactions__1[transaction_id],bank_source_transactions__1[amount_inr])</f>
        <v>19082.11</v>
      </c>
      <c r="C2612" s="1">
        <f>_xlfn.XLOOKUP(A2612,Processed_data!A:A,Processed_data!F:F)</f>
        <v>19082.11</v>
      </c>
      <c r="D2612" s="1" t="str">
        <f>_xlfn.XLOOKUP(A2612,bank_source_transactions__1[transaction_id],bank_source_transactions__1[transaction_status])</f>
        <v>SUCCESS</v>
      </c>
      <c r="E2612" s="1" t="str">
        <f>_xlfn.XLOOKUP(A2612,Processed_data!A:A,Processed_data!G:G)</f>
        <v>SUCCESS</v>
      </c>
      <c r="F2612" s="1">
        <f>COUNTIF(bank_processed_transactions[transaction_id],A2612)</f>
        <v>1</v>
      </c>
      <c r="G2612" s="1" t="str">
        <f t="shared" si="400"/>
        <v>found</v>
      </c>
      <c r="H2612" s="1" t="str">
        <f t="shared" si="401"/>
        <v>Not Duplicate</v>
      </c>
      <c r="I2612" s="1" t="str">
        <f t="shared" si="402"/>
        <v>match</v>
      </c>
      <c r="J2612" s="1" t="str">
        <f t="shared" si="403"/>
        <v>match</v>
      </c>
      <c r="K2612" s="1">
        <f t="shared" si="404"/>
        <v>0</v>
      </c>
      <c r="L2612" s="2">
        <f>IF(F2612=0,"not processed",_xlfn.MINIFS(Processed_data!H:H,Processed_data!A:A,A2612))</f>
        <v>46034</v>
      </c>
      <c r="M2612" s="1">
        <f>IF(F2612=0,"not processed",ABS(bank_source_transactions__1[[#This Row],[transaction_date]]-Reconciliation!L2612))</f>
        <v>0</v>
      </c>
      <c r="N2612" s="1" t="str" cm="1">
        <f t="array" ref="N2612">_xlfn.IFS(M2612="not Processed", "Not Processed",M2612&gt;2,"SLA Breached",M2612&lt;=2,"Within SLA")</f>
        <v>Within SLA</v>
      </c>
      <c r="O2612" s="1" t="str">
        <f>_xlfn.XLOOKUP(A2612,Source_data!A:A,Source_data!D:D)</f>
        <v>NEFT</v>
      </c>
      <c r="P2612" s="1">
        <f t="shared" si="405"/>
        <v>0</v>
      </c>
      <c r="Q2612" s="1">
        <f t="shared" si="406"/>
        <v>0</v>
      </c>
      <c r="R2612" s="1">
        <f t="shared" si="407"/>
        <v>0</v>
      </c>
      <c r="S2612" s="1">
        <f t="shared" si="408"/>
        <v>0</v>
      </c>
      <c r="T2612" s="1">
        <f t="shared" si="409"/>
        <v>0</v>
      </c>
      <c r="U2612" s="1" t="str">
        <f>_xlfn.XLOOKUP(Table3[[#This Row],[Transaction ID]],Source_data!A:A,Source_data!E:E)</f>
        <v>Hyderabad</v>
      </c>
      <c r="V2612" s="1">
        <f>_xlfn.IFNA(_xlfn.XLOOKUP(A2612,bank_processed_transactions[transaction_id],bank_processed_transactions[processing_minutes]),"")</f>
        <v>9.9</v>
      </c>
      <c r="W2612" s="31">
        <f>_xlfn.XLOOKUP(A2612,Source_data!A:A,Source_data!B:B)</f>
        <v>46034</v>
      </c>
    </row>
    <row r="2613" spans="1:23" x14ac:dyDescent="0.3">
      <c r="A2613" s="4" t="s">
        <v>1390</v>
      </c>
      <c r="B2613" s="1">
        <f>_xlfn.XLOOKUP(A2613,bank_source_transactions__1[transaction_id],bank_source_transactions__1[amount_inr])</f>
        <v>16768.84</v>
      </c>
      <c r="C2613" s="1">
        <f>_xlfn.XLOOKUP(A2613,Processed_data!A:A,Processed_data!F:F)</f>
        <v>16768.84</v>
      </c>
      <c r="D2613" s="1" t="str">
        <f>_xlfn.XLOOKUP(A2613,bank_source_transactions__1[transaction_id],bank_source_transactions__1[transaction_status])</f>
        <v>SUCCESS</v>
      </c>
      <c r="E2613" s="1" t="str">
        <f>_xlfn.XLOOKUP(A2613,Processed_data!A:A,Processed_data!G:G)</f>
        <v>SUCCESS</v>
      </c>
      <c r="F2613" s="1">
        <f>COUNTIF(bank_processed_transactions[transaction_id],A2613)</f>
        <v>1</v>
      </c>
      <c r="G2613" s="1" t="str">
        <f t="shared" si="400"/>
        <v>found</v>
      </c>
      <c r="H2613" s="1" t="str">
        <f t="shared" si="401"/>
        <v>Not Duplicate</v>
      </c>
      <c r="I2613" s="1" t="str">
        <f t="shared" si="402"/>
        <v>match</v>
      </c>
      <c r="J2613" s="1" t="str">
        <f t="shared" si="403"/>
        <v>match</v>
      </c>
      <c r="K2613" s="1">
        <f t="shared" si="404"/>
        <v>0</v>
      </c>
      <c r="L2613" s="2">
        <f>IF(F2613=0,"not processed",_xlfn.MINIFS(Processed_data!H:H,Processed_data!A:A,A2613))</f>
        <v>46102</v>
      </c>
      <c r="M2613" s="1">
        <f>IF(F2613=0,"not processed",ABS(bank_source_transactions__1[[#This Row],[transaction_date]]-Reconciliation!L2613))</f>
        <v>2</v>
      </c>
      <c r="N2613" s="1" t="str" cm="1">
        <f t="array" ref="N2613">_xlfn.IFS(M2613="not Processed", "Not Processed",M2613&gt;2,"SLA Breached",M2613&lt;=2,"Within SLA")</f>
        <v>Within SLA</v>
      </c>
      <c r="O2613" s="1" t="str">
        <f>_xlfn.XLOOKUP(A2613,Source_data!A:A,Source_data!D:D)</f>
        <v>UPI</v>
      </c>
      <c r="P2613" s="1">
        <f t="shared" si="405"/>
        <v>0</v>
      </c>
      <c r="Q2613" s="1">
        <f t="shared" si="406"/>
        <v>0</v>
      </c>
      <c r="R2613" s="1">
        <f t="shared" si="407"/>
        <v>0</v>
      </c>
      <c r="S2613" s="1">
        <f t="shared" si="408"/>
        <v>0</v>
      </c>
      <c r="T2613" s="1">
        <f t="shared" si="409"/>
        <v>0</v>
      </c>
      <c r="U2613" s="1" t="str">
        <f>_xlfn.XLOOKUP(Table3[[#This Row],[Transaction ID]],Source_data!A:A,Source_data!E:E)</f>
        <v>Mumbai</v>
      </c>
      <c r="V2613" s="1">
        <f>_xlfn.IFNA(_xlfn.XLOOKUP(A2613,bank_processed_transactions[transaction_id],bank_processed_transactions[processing_minutes]),"")</f>
        <v>40.6</v>
      </c>
      <c r="W2613" s="31">
        <f>_xlfn.XLOOKUP(A2613,Source_data!A:A,Source_data!B:B)</f>
        <v>46100</v>
      </c>
    </row>
    <row r="2614" spans="1:23" x14ac:dyDescent="0.3">
      <c r="A2614" s="3" t="s">
        <v>276</v>
      </c>
      <c r="B2614" s="1">
        <f>_xlfn.XLOOKUP(A2614,bank_source_transactions__1[transaction_id],bank_source_transactions__1[amount_inr])</f>
        <v>3524.21</v>
      </c>
      <c r="C2614" s="1">
        <f>_xlfn.XLOOKUP(A2614,Processed_data!A:A,Processed_data!F:F)</f>
        <v>3524.21</v>
      </c>
      <c r="D2614" s="1" t="str">
        <f>_xlfn.XLOOKUP(A2614,bank_source_transactions__1[transaction_id],bank_source_transactions__1[transaction_status])</f>
        <v>SUCCESS</v>
      </c>
      <c r="E2614" s="1" t="str">
        <f>_xlfn.XLOOKUP(A2614,Processed_data!A:A,Processed_data!G:G)</f>
        <v>SUCCESS</v>
      </c>
      <c r="F2614" s="1">
        <f>COUNTIF(bank_processed_transactions[transaction_id],A2614)</f>
        <v>1</v>
      </c>
      <c r="G2614" s="1" t="str">
        <f t="shared" si="400"/>
        <v>found</v>
      </c>
      <c r="H2614" s="1" t="str">
        <f t="shared" si="401"/>
        <v>Not Duplicate</v>
      </c>
      <c r="I2614" s="1" t="str">
        <f t="shared" si="402"/>
        <v>match</v>
      </c>
      <c r="J2614" s="1" t="str">
        <f t="shared" si="403"/>
        <v>match</v>
      </c>
      <c r="K2614" s="1">
        <f t="shared" si="404"/>
        <v>0</v>
      </c>
      <c r="L2614" s="2">
        <f>IF(F2614=0,"not processed",_xlfn.MINIFS(Processed_data!H:H,Processed_data!A:A,A2614))</f>
        <v>46049</v>
      </c>
      <c r="M2614" s="1">
        <f>IF(F2614=0,"not processed",ABS(bank_source_transactions__1[[#This Row],[transaction_date]]-Reconciliation!L2614))</f>
        <v>1</v>
      </c>
      <c r="N2614" s="1" t="str" cm="1">
        <f t="array" ref="N2614">_xlfn.IFS(M2614="not Processed", "Not Processed",M2614&gt;2,"SLA Breached",M2614&lt;=2,"Within SLA")</f>
        <v>Within SLA</v>
      </c>
      <c r="O2614" s="1" t="str">
        <f>_xlfn.XLOOKUP(A2614,Source_data!A:A,Source_data!D:D)</f>
        <v>UPI</v>
      </c>
      <c r="P2614" s="1">
        <f t="shared" si="405"/>
        <v>0</v>
      </c>
      <c r="Q2614" s="1">
        <f t="shared" si="406"/>
        <v>0</v>
      </c>
      <c r="R2614" s="1">
        <f t="shared" si="407"/>
        <v>0</v>
      </c>
      <c r="S2614" s="1">
        <f t="shared" si="408"/>
        <v>0</v>
      </c>
      <c r="T2614" s="1">
        <f t="shared" si="409"/>
        <v>0</v>
      </c>
      <c r="U2614" s="1" t="str">
        <f>_xlfn.XLOOKUP(Table3[[#This Row],[Transaction ID]],Source_data!A:A,Source_data!E:E)</f>
        <v>Bengaluru</v>
      </c>
      <c r="V2614" s="1">
        <f>_xlfn.IFNA(_xlfn.XLOOKUP(A2614,bank_processed_transactions[transaction_id],bank_processed_transactions[processing_minutes]),"")</f>
        <v>26.7</v>
      </c>
      <c r="W2614" s="31">
        <f>_xlfn.XLOOKUP(A2614,Source_data!A:A,Source_data!B:B)</f>
        <v>46048</v>
      </c>
    </row>
    <row r="2615" spans="1:23" x14ac:dyDescent="0.3">
      <c r="A2615" s="4" t="s">
        <v>2816</v>
      </c>
      <c r="B2615" s="1">
        <f>_xlfn.XLOOKUP(A2615,bank_source_transactions__1[transaction_id],bank_source_transactions__1[amount_inr])</f>
        <v>29105.32</v>
      </c>
      <c r="C2615" s="1">
        <f>_xlfn.XLOOKUP(A2615,Processed_data!A:A,Processed_data!F:F)</f>
        <v>29105.32</v>
      </c>
      <c r="D2615" s="1" t="str">
        <f>_xlfn.XLOOKUP(A2615,bank_source_transactions__1[transaction_id],bank_source_transactions__1[transaction_status])</f>
        <v>SUCCESS</v>
      </c>
      <c r="E2615" s="1" t="str">
        <f>_xlfn.XLOOKUP(A2615,Processed_data!A:A,Processed_data!G:G)</f>
        <v>SUCCESS</v>
      </c>
      <c r="F2615" s="1">
        <f>COUNTIF(bank_processed_transactions[transaction_id],A2615)</f>
        <v>1</v>
      </c>
      <c r="G2615" s="1" t="str">
        <f t="shared" si="400"/>
        <v>found</v>
      </c>
      <c r="H2615" s="1" t="str">
        <f t="shared" si="401"/>
        <v>Not Duplicate</v>
      </c>
      <c r="I2615" s="1" t="str">
        <f t="shared" si="402"/>
        <v>match</v>
      </c>
      <c r="J2615" s="1" t="str">
        <f t="shared" si="403"/>
        <v>match</v>
      </c>
      <c r="K2615" s="1">
        <f t="shared" si="404"/>
        <v>0</v>
      </c>
      <c r="L2615" s="2">
        <f>IF(F2615=0,"not processed",_xlfn.MINIFS(Processed_data!H:H,Processed_data!A:A,A2615))</f>
        <v>46084</v>
      </c>
      <c r="M2615" s="1">
        <f>IF(F2615=0,"not processed",ABS(bank_source_transactions__1[[#This Row],[transaction_date]]-Reconciliation!L2615))</f>
        <v>2</v>
      </c>
      <c r="N2615" s="1" t="str" cm="1">
        <f t="array" ref="N2615">_xlfn.IFS(M2615="not Processed", "Not Processed",M2615&gt;2,"SLA Breached",M2615&lt;=2,"Within SLA")</f>
        <v>Within SLA</v>
      </c>
      <c r="O2615" s="1" t="str">
        <f>_xlfn.XLOOKUP(A2615,Source_data!A:A,Source_data!D:D)</f>
        <v>NEFT</v>
      </c>
      <c r="P2615" s="1">
        <f t="shared" si="405"/>
        <v>0</v>
      </c>
      <c r="Q2615" s="1">
        <f t="shared" si="406"/>
        <v>0</v>
      </c>
      <c r="R2615" s="1">
        <f t="shared" si="407"/>
        <v>0</v>
      </c>
      <c r="S2615" s="1">
        <f t="shared" si="408"/>
        <v>0</v>
      </c>
      <c r="T2615" s="1">
        <f t="shared" si="409"/>
        <v>0</v>
      </c>
      <c r="U2615" s="1" t="str">
        <f>_xlfn.XLOOKUP(Table3[[#This Row],[Transaction ID]],Source_data!A:A,Source_data!E:E)</f>
        <v>Mumbai</v>
      </c>
      <c r="V2615" s="1">
        <f>_xlfn.IFNA(_xlfn.XLOOKUP(A2615,bank_processed_transactions[transaction_id],bank_processed_transactions[processing_minutes]),"")</f>
        <v>37.200000000000003</v>
      </c>
      <c r="W2615" s="31">
        <f>_xlfn.XLOOKUP(A2615,Source_data!A:A,Source_data!B:B)</f>
        <v>46082</v>
      </c>
    </row>
    <row r="2616" spans="1:23" x14ac:dyDescent="0.3">
      <c r="A2616" s="3" t="s">
        <v>3037</v>
      </c>
      <c r="B2616" s="1">
        <f>_xlfn.XLOOKUP(A2616,bank_source_transactions__1[transaction_id],bank_source_transactions__1[amount_inr])</f>
        <v>1572.42</v>
      </c>
      <c r="C2616" s="1">
        <f>_xlfn.XLOOKUP(A2616,Processed_data!A:A,Processed_data!F:F)</f>
        <v>1572.42</v>
      </c>
      <c r="D2616" s="1" t="str">
        <f>_xlfn.XLOOKUP(A2616,bank_source_transactions__1[transaction_id],bank_source_transactions__1[transaction_status])</f>
        <v>SUCCESS</v>
      </c>
      <c r="E2616" s="1" t="str">
        <f>_xlfn.XLOOKUP(A2616,Processed_data!A:A,Processed_data!G:G)</f>
        <v>SUCCESS</v>
      </c>
      <c r="F2616" s="1">
        <f>COUNTIF(bank_processed_transactions[transaction_id],A2616)</f>
        <v>1</v>
      </c>
      <c r="G2616" s="1" t="str">
        <f t="shared" si="400"/>
        <v>found</v>
      </c>
      <c r="H2616" s="1" t="str">
        <f t="shared" si="401"/>
        <v>Not Duplicate</v>
      </c>
      <c r="I2616" s="1" t="str">
        <f t="shared" si="402"/>
        <v>match</v>
      </c>
      <c r="J2616" s="1" t="str">
        <f t="shared" si="403"/>
        <v>match</v>
      </c>
      <c r="K2616" s="1">
        <f t="shared" si="404"/>
        <v>0</v>
      </c>
      <c r="L2616" s="2">
        <f>IF(F2616=0,"not processed",_xlfn.MINIFS(Processed_data!H:H,Processed_data!A:A,A2616))</f>
        <v>46027</v>
      </c>
      <c r="M2616" s="1">
        <f>IF(F2616=0,"not processed",ABS(bank_source_transactions__1[[#This Row],[transaction_date]]-Reconciliation!L2616))</f>
        <v>0</v>
      </c>
      <c r="N2616" s="1" t="str" cm="1">
        <f t="array" ref="N2616">_xlfn.IFS(M2616="not Processed", "Not Processed",M2616&gt;2,"SLA Breached",M2616&lt;=2,"Within SLA")</f>
        <v>Within SLA</v>
      </c>
      <c r="O2616" s="1" t="str">
        <f>_xlfn.XLOOKUP(A2616,Source_data!A:A,Source_data!D:D)</f>
        <v>CARD</v>
      </c>
      <c r="P2616" s="1">
        <f t="shared" si="405"/>
        <v>0</v>
      </c>
      <c r="Q2616" s="1">
        <f t="shared" si="406"/>
        <v>0</v>
      </c>
      <c r="R2616" s="1">
        <f t="shared" si="407"/>
        <v>0</v>
      </c>
      <c r="S2616" s="1">
        <f t="shared" si="408"/>
        <v>0</v>
      </c>
      <c r="T2616" s="1">
        <f t="shared" si="409"/>
        <v>0</v>
      </c>
      <c r="U2616" s="1" t="str">
        <f>_xlfn.XLOOKUP(Table3[[#This Row],[Transaction ID]],Source_data!A:A,Source_data!E:E)</f>
        <v>Pune</v>
      </c>
      <c r="V2616" s="1">
        <f>_xlfn.IFNA(_xlfn.XLOOKUP(A2616,bank_processed_transactions[transaction_id],bank_processed_transactions[processing_minutes]),"")</f>
        <v>37.5</v>
      </c>
      <c r="W2616" s="31">
        <f>_xlfn.XLOOKUP(A2616,Source_data!A:A,Source_data!B:B)</f>
        <v>46027</v>
      </c>
    </row>
    <row r="2617" spans="1:23" x14ac:dyDescent="0.3">
      <c r="A2617" s="4" t="s">
        <v>3725</v>
      </c>
      <c r="B2617" s="1">
        <f>_xlfn.XLOOKUP(A2617,bank_source_transactions__1[transaction_id],bank_source_transactions__1[amount_inr])</f>
        <v>1397.04</v>
      </c>
      <c r="C2617" s="1">
        <f>_xlfn.XLOOKUP(A2617,Processed_data!A:A,Processed_data!F:F)</f>
        <v>1397.04</v>
      </c>
      <c r="D2617" s="1" t="str">
        <f>_xlfn.XLOOKUP(A2617,bank_source_transactions__1[transaction_id],bank_source_transactions__1[transaction_status])</f>
        <v>SUCCESS</v>
      </c>
      <c r="E2617" s="1" t="str">
        <f>_xlfn.XLOOKUP(A2617,Processed_data!A:A,Processed_data!G:G)</f>
        <v>SUCCESS</v>
      </c>
      <c r="F2617" s="1">
        <f>COUNTIF(bank_processed_transactions[transaction_id],A2617)</f>
        <v>1</v>
      </c>
      <c r="G2617" s="1" t="str">
        <f t="shared" si="400"/>
        <v>found</v>
      </c>
      <c r="H2617" s="1" t="str">
        <f t="shared" si="401"/>
        <v>Not Duplicate</v>
      </c>
      <c r="I2617" s="1" t="str">
        <f t="shared" si="402"/>
        <v>match</v>
      </c>
      <c r="J2617" s="1" t="str">
        <f t="shared" si="403"/>
        <v>match</v>
      </c>
      <c r="K2617" s="1">
        <f t="shared" si="404"/>
        <v>0</v>
      </c>
      <c r="L2617" s="2">
        <f>IF(F2617=0,"not processed",_xlfn.MINIFS(Processed_data!H:H,Processed_data!A:A,A2617))</f>
        <v>46038</v>
      </c>
      <c r="M2617" s="1">
        <f>IF(F2617=0,"not processed",ABS(bank_source_transactions__1[[#This Row],[transaction_date]]-Reconciliation!L2617))</f>
        <v>3</v>
      </c>
      <c r="N2617" s="1" t="str" cm="1">
        <f t="array" ref="N2617">_xlfn.IFS(M2617="not Processed", "Not Processed",M2617&gt;2,"SLA Breached",M2617&lt;=2,"Within SLA")</f>
        <v>SLA Breached</v>
      </c>
      <c r="O2617" s="1" t="str">
        <f>_xlfn.XLOOKUP(A2617,Source_data!A:A,Source_data!D:D)</f>
        <v>CARD</v>
      </c>
      <c r="P2617" s="1">
        <f t="shared" si="405"/>
        <v>0</v>
      </c>
      <c r="Q2617" s="1">
        <f t="shared" si="406"/>
        <v>0</v>
      </c>
      <c r="R2617" s="1">
        <f t="shared" si="407"/>
        <v>0</v>
      </c>
      <c r="S2617" s="1">
        <f t="shared" si="408"/>
        <v>0</v>
      </c>
      <c r="T2617" s="1">
        <f t="shared" si="409"/>
        <v>1</v>
      </c>
      <c r="U2617" s="1" t="str">
        <f>_xlfn.XLOOKUP(Table3[[#This Row],[Transaction ID]],Source_data!A:A,Source_data!E:E)</f>
        <v>Hyderabad</v>
      </c>
      <c r="V2617" s="1">
        <f>_xlfn.IFNA(_xlfn.XLOOKUP(A2617,bank_processed_transactions[transaction_id],bank_processed_transactions[processing_minutes]),"")</f>
        <v>7.5</v>
      </c>
      <c r="W2617" s="31">
        <f>_xlfn.XLOOKUP(A2617,Source_data!A:A,Source_data!B:B)</f>
        <v>46035</v>
      </c>
    </row>
    <row r="2618" spans="1:23" x14ac:dyDescent="0.3">
      <c r="A2618" s="3" t="s">
        <v>3938</v>
      </c>
      <c r="B2618" s="1">
        <f>_xlfn.XLOOKUP(A2618,bank_source_transactions__1[transaction_id],bank_source_transactions__1[amount_inr])</f>
        <v>35227.71</v>
      </c>
      <c r="C2618" s="1">
        <f>_xlfn.XLOOKUP(A2618,Processed_data!A:A,Processed_data!F:F)</f>
        <v>35227.71</v>
      </c>
      <c r="D2618" s="1" t="str">
        <f>_xlfn.XLOOKUP(A2618,bank_source_transactions__1[transaction_id],bank_source_transactions__1[transaction_status])</f>
        <v>SUCCESS</v>
      </c>
      <c r="E2618" s="1" t="str">
        <f>_xlfn.XLOOKUP(A2618,Processed_data!A:A,Processed_data!G:G)</f>
        <v>SUCCESS</v>
      </c>
      <c r="F2618" s="1">
        <f>COUNTIF(bank_processed_transactions[transaction_id],A2618)</f>
        <v>1</v>
      </c>
      <c r="G2618" s="1" t="str">
        <f t="shared" si="400"/>
        <v>found</v>
      </c>
      <c r="H2618" s="1" t="str">
        <f t="shared" si="401"/>
        <v>Not Duplicate</v>
      </c>
      <c r="I2618" s="1" t="str">
        <f t="shared" si="402"/>
        <v>match</v>
      </c>
      <c r="J2618" s="1" t="str">
        <f t="shared" si="403"/>
        <v>match</v>
      </c>
      <c r="K2618" s="1">
        <f t="shared" si="404"/>
        <v>0</v>
      </c>
      <c r="L2618" s="2">
        <f>IF(F2618=0,"not processed",_xlfn.MINIFS(Processed_data!H:H,Processed_data!A:A,A2618))</f>
        <v>46049</v>
      </c>
      <c r="M2618" s="1">
        <f>IF(F2618=0,"not processed",ABS(bank_source_transactions__1[[#This Row],[transaction_date]]-Reconciliation!L2618))</f>
        <v>0</v>
      </c>
      <c r="N2618" s="1" t="str" cm="1">
        <f t="array" ref="N2618">_xlfn.IFS(M2618="not Processed", "Not Processed",M2618&gt;2,"SLA Breached",M2618&lt;=2,"Within SLA")</f>
        <v>Within SLA</v>
      </c>
      <c r="O2618" s="1" t="str">
        <f>_xlfn.XLOOKUP(A2618,Source_data!A:A,Source_data!D:D)</f>
        <v>UPI</v>
      </c>
      <c r="P2618" s="1">
        <f t="shared" si="405"/>
        <v>0</v>
      </c>
      <c r="Q2618" s="1">
        <f t="shared" si="406"/>
        <v>0</v>
      </c>
      <c r="R2618" s="1">
        <f t="shared" si="407"/>
        <v>0</v>
      </c>
      <c r="S2618" s="1">
        <f t="shared" si="408"/>
        <v>0</v>
      </c>
      <c r="T2618" s="1">
        <f t="shared" si="409"/>
        <v>0</v>
      </c>
      <c r="U2618" s="1" t="str">
        <f>_xlfn.XLOOKUP(Table3[[#This Row],[Transaction ID]],Source_data!A:A,Source_data!E:E)</f>
        <v>Pune</v>
      </c>
      <c r="V2618" s="1">
        <f>_xlfn.IFNA(_xlfn.XLOOKUP(A2618,bank_processed_transactions[transaction_id],bank_processed_transactions[processing_minutes]),"")</f>
        <v>45.1</v>
      </c>
      <c r="W2618" s="31">
        <f>_xlfn.XLOOKUP(A2618,Source_data!A:A,Source_data!B:B)</f>
        <v>46049</v>
      </c>
    </row>
    <row r="2619" spans="1:23" x14ac:dyDescent="0.3">
      <c r="A2619" s="4" t="s">
        <v>4346</v>
      </c>
      <c r="B2619" s="1">
        <f>_xlfn.XLOOKUP(A2619,bank_source_transactions__1[transaction_id],bank_source_transactions__1[amount_inr])</f>
        <v>4217.6000000000004</v>
      </c>
      <c r="C2619" s="1">
        <f>_xlfn.XLOOKUP(A2619,Processed_data!A:A,Processed_data!F:F)</f>
        <v>5061.12</v>
      </c>
      <c r="D2619" s="1" t="str">
        <f>_xlfn.XLOOKUP(A2619,bank_source_transactions__1[transaction_id],bank_source_transactions__1[transaction_status])</f>
        <v>SUCCESS</v>
      </c>
      <c r="E2619" s="1" t="str">
        <f>_xlfn.XLOOKUP(A2619,Processed_data!A:A,Processed_data!G:G)</f>
        <v>SUCCESS</v>
      </c>
      <c r="F2619" s="1">
        <f>COUNTIF(bank_processed_transactions[transaction_id],A2619)</f>
        <v>1</v>
      </c>
      <c r="G2619" s="1" t="str">
        <f t="shared" si="400"/>
        <v>found</v>
      </c>
      <c r="H2619" s="1" t="str">
        <f t="shared" si="401"/>
        <v>Not Duplicate</v>
      </c>
      <c r="I2619" s="1" t="str">
        <f t="shared" si="402"/>
        <v>mismatch</v>
      </c>
      <c r="J2619" s="1" t="str">
        <f t="shared" si="403"/>
        <v>match</v>
      </c>
      <c r="K2619" s="1">
        <f t="shared" si="404"/>
        <v>843.51999999999953</v>
      </c>
      <c r="L2619" s="2">
        <f>IF(F2619=0,"not processed",_xlfn.MINIFS(Processed_data!H:H,Processed_data!A:A,A2619))</f>
        <v>46056</v>
      </c>
      <c r="M2619" s="1">
        <f>IF(F2619=0,"not processed",ABS(bank_source_transactions__1[[#This Row],[transaction_date]]-Reconciliation!L2619))</f>
        <v>2</v>
      </c>
      <c r="N2619" s="1" t="str" cm="1">
        <f t="array" ref="N2619">_xlfn.IFS(M2619="not Processed", "Not Processed",M2619&gt;2,"SLA Breached",M2619&lt;=2,"Within SLA")</f>
        <v>Within SLA</v>
      </c>
      <c r="O2619" s="1" t="str">
        <f>_xlfn.XLOOKUP(A2619,Source_data!A:A,Source_data!D:D)</f>
        <v>NEFT</v>
      </c>
      <c r="P2619" s="1">
        <f t="shared" si="405"/>
        <v>0</v>
      </c>
      <c r="Q2619" s="1">
        <f t="shared" si="406"/>
        <v>0</v>
      </c>
      <c r="R2619" s="1">
        <f t="shared" si="407"/>
        <v>1</v>
      </c>
      <c r="S2619" s="1">
        <f t="shared" si="408"/>
        <v>0</v>
      </c>
      <c r="T2619" s="1">
        <f t="shared" si="409"/>
        <v>0</v>
      </c>
      <c r="U2619" s="1" t="str">
        <f>_xlfn.XLOOKUP(Table3[[#This Row],[Transaction ID]],Source_data!A:A,Source_data!E:E)</f>
        <v>Mumbai</v>
      </c>
      <c r="V2619" s="1">
        <f>_xlfn.IFNA(_xlfn.XLOOKUP(A2619,bank_processed_transactions[transaction_id],bank_processed_transactions[processing_minutes]),"")</f>
        <v>3</v>
      </c>
      <c r="W2619" s="31">
        <f>_xlfn.XLOOKUP(A2619,Source_data!A:A,Source_data!B:B)</f>
        <v>46054</v>
      </c>
    </row>
    <row r="2620" spans="1:23" x14ac:dyDescent="0.3">
      <c r="A2620" s="3" t="s">
        <v>3983</v>
      </c>
      <c r="B2620" s="1">
        <f>_xlfn.XLOOKUP(A2620,bank_source_transactions__1[transaction_id],bank_source_transactions__1[amount_inr])</f>
        <v>39011.08</v>
      </c>
      <c r="C2620" s="1">
        <f>_xlfn.XLOOKUP(A2620,Processed_data!A:A,Processed_data!F:F)</f>
        <v>39011.08</v>
      </c>
      <c r="D2620" s="1" t="str">
        <f>_xlfn.XLOOKUP(A2620,bank_source_transactions__1[transaction_id],bank_source_transactions__1[transaction_status])</f>
        <v>SUCCESS</v>
      </c>
      <c r="E2620" s="1" t="str">
        <f>_xlfn.XLOOKUP(A2620,Processed_data!A:A,Processed_data!G:G)</f>
        <v>SUCCESS</v>
      </c>
      <c r="F2620" s="1">
        <f>COUNTIF(bank_processed_transactions[transaction_id],A2620)</f>
        <v>1</v>
      </c>
      <c r="G2620" s="1" t="str">
        <f t="shared" si="400"/>
        <v>found</v>
      </c>
      <c r="H2620" s="1" t="str">
        <f t="shared" si="401"/>
        <v>Not Duplicate</v>
      </c>
      <c r="I2620" s="1" t="str">
        <f t="shared" si="402"/>
        <v>match</v>
      </c>
      <c r="J2620" s="1" t="str">
        <f t="shared" si="403"/>
        <v>match</v>
      </c>
      <c r="K2620" s="1">
        <f t="shared" si="404"/>
        <v>0</v>
      </c>
      <c r="L2620" s="2">
        <f>IF(F2620=0,"not processed",_xlfn.MINIFS(Processed_data!H:H,Processed_data!A:A,A2620))</f>
        <v>46026</v>
      </c>
      <c r="M2620" s="1">
        <f>IF(F2620=0,"not processed",ABS(bank_source_transactions__1[[#This Row],[transaction_date]]-Reconciliation!L2620))</f>
        <v>2</v>
      </c>
      <c r="N2620" s="1" t="str" cm="1">
        <f t="array" ref="N2620">_xlfn.IFS(M2620="not Processed", "Not Processed",M2620&gt;2,"SLA Breached",M2620&lt;=2,"Within SLA")</f>
        <v>Within SLA</v>
      </c>
      <c r="O2620" s="1" t="str">
        <f>_xlfn.XLOOKUP(A2620,Source_data!A:A,Source_data!D:D)</f>
        <v>NEFT</v>
      </c>
      <c r="P2620" s="1">
        <f t="shared" si="405"/>
        <v>0</v>
      </c>
      <c r="Q2620" s="1">
        <f t="shared" si="406"/>
        <v>0</v>
      </c>
      <c r="R2620" s="1">
        <f t="shared" si="407"/>
        <v>0</v>
      </c>
      <c r="S2620" s="1">
        <f t="shared" si="408"/>
        <v>0</v>
      </c>
      <c r="T2620" s="1">
        <f t="shared" si="409"/>
        <v>0</v>
      </c>
      <c r="U2620" s="1" t="str">
        <f>_xlfn.XLOOKUP(Table3[[#This Row],[Transaction ID]],Source_data!A:A,Source_data!E:E)</f>
        <v>Pune</v>
      </c>
      <c r="V2620" s="1">
        <f>_xlfn.IFNA(_xlfn.XLOOKUP(A2620,bank_processed_transactions[transaction_id],bank_processed_transactions[processing_minutes]),"")</f>
        <v>16.600000000000001</v>
      </c>
      <c r="W2620" s="31">
        <f>_xlfn.XLOOKUP(A2620,Source_data!A:A,Source_data!B:B)</f>
        <v>46024</v>
      </c>
    </row>
    <row r="2621" spans="1:23" x14ac:dyDescent="0.3">
      <c r="A2621" s="4" t="s">
        <v>4560</v>
      </c>
      <c r="B2621" s="1">
        <f>_xlfn.XLOOKUP(A2621,bank_source_transactions__1[transaction_id],bank_source_transactions__1[amount_inr])</f>
        <v>4927.13</v>
      </c>
      <c r="C2621" s="1">
        <f>_xlfn.XLOOKUP(A2621,Processed_data!A:A,Processed_data!F:F)</f>
        <v>4927.13</v>
      </c>
      <c r="D2621" s="1" t="str">
        <f>_xlfn.XLOOKUP(A2621,bank_source_transactions__1[transaction_id],bank_source_transactions__1[transaction_status])</f>
        <v>SUCCESS</v>
      </c>
      <c r="E2621" s="1" t="str">
        <f>_xlfn.XLOOKUP(A2621,Processed_data!A:A,Processed_data!G:G)</f>
        <v>SUCCESS</v>
      </c>
      <c r="F2621" s="1">
        <f>COUNTIF(bank_processed_transactions[transaction_id],A2621)</f>
        <v>1</v>
      </c>
      <c r="G2621" s="1" t="str">
        <f t="shared" si="400"/>
        <v>found</v>
      </c>
      <c r="H2621" s="1" t="str">
        <f t="shared" si="401"/>
        <v>Not Duplicate</v>
      </c>
      <c r="I2621" s="1" t="str">
        <f t="shared" si="402"/>
        <v>match</v>
      </c>
      <c r="J2621" s="1" t="str">
        <f t="shared" si="403"/>
        <v>match</v>
      </c>
      <c r="K2621" s="1">
        <f t="shared" si="404"/>
        <v>0</v>
      </c>
      <c r="L2621" s="2">
        <f>IF(F2621=0,"not processed",_xlfn.MINIFS(Processed_data!H:H,Processed_data!A:A,A2621))</f>
        <v>46074</v>
      </c>
      <c r="M2621" s="1">
        <f>IF(F2621=0,"not processed",ABS(bank_source_transactions__1[[#This Row],[transaction_date]]-Reconciliation!L2621))</f>
        <v>3</v>
      </c>
      <c r="N2621" s="1" t="str" cm="1">
        <f t="array" ref="N2621">_xlfn.IFS(M2621="not Processed", "Not Processed",M2621&gt;2,"SLA Breached",M2621&lt;=2,"Within SLA")</f>
        <v>SLA Breached</v>
      </c>
      <c r="O2621" s="1" t="str">
        <f>_xlfn.XLOOKUP(A2621,Source_data!A:A,Source_data!D:D)</f>
        <v>UPI</v>
      </c>
      <c r="P2621" s="1">
        <f t="shared" si="405"/>
        <v>0</v>
      </c>
      <c r="Q2621" s="1">
        <f t="shared" si="406"/>
        <v>0</v>
      </c>
      <c r="R2621" s="1">
        <f t="shared" si="407"/>
        <v>0</v>
      </c>
      <c r="S2621" s="1">
        <f t="shared" si="408"/>
        <v>0</v>
      </c>
      <c r="T2621" s="1">
        <f t="shared" si="409"/>
        <v>1</v>
      </c>
      <c r="U2621" s="1" t="str">
        <f>_xlfn.XLOOKUP(Table3[[#This Row],[Transaction ID]],Source_data!A:A,Source_data!E:E)</f>
        <v>Mumbai</v>
      </c>
      <c r="V2621" s="1">
        <f>_xlfn.IFNA(_xlfn.XLOOKUP(A2621,bank_processed_transactions[transaction_id],bank_processed_transactions[processing_minutes]),"")</f>
        <v>29.4</v>
      </c>
      <c r="W2621" s="31">
        <f>_xlfn.XLOOKUP(A2621,Source_data!A:A,Source_data!B:B)</f>
        <v>46071</v>
      </c>
    </row>
    <row r="2622" spans="1:23" x14ac:dyDescent="0.3">
      <c r="A2622" s="3" t="s">
        <v>4946</v>
      </c>
      <c r="B2622" s="1">
        <f>_xlfn.XLOOKUP(A2622,bank_source_transactions__1[transaction_id],bank_source_transactions__1[amount_inr])</f>
        <v>1779.83</v>
      </c>
      <c r="C2622" s="1">
        <f>_xlfn.XLOOKUP(A2622,Processed_data!A:A,Processed_data!F:F)</f>
        <v>1779.83</v>
      </c>
      <c r="D2622" s="1" t="str">
        <f>_xlfn.XLOOKUP(A2622,bank_source_transactions__1[transaction_id],bank_source_transactions__1[transaction_status])</f>
        <v>SUCCESS</v>
      </c>
      <c r="E2622" s="1" t="str">
        <f>_xlfn.XLOOKUP(A2622,Processed_data!A:A,Processed_data!G:G)</f>
        <v>SUCCESS</v>
      </c>
      <c r="F2622" s="1">
        <f>COUNTIF(bank_processed_transactions[transaction_id],A2622)</f>
        <v>1</v>
      </c>
      <c r="G2622" s="1" t="str">
        <f t="shared" si="400"/>
        <v>found</v>
      </c>
      <c r="H2622" s="1" t="str">
        <f t="shared" si="401"/>
        <v>Not Duplicate</v>
      </c>
      <c r="I2622" s="1" t="str">
        <f t="shared" si="402"/>
        <v>match</v>
      </c>
      <c r="J2622" s="1" t="str">
        <f t="shared" si="403"/>
        <v>match</v>
      </c>
      <c r="K2622" s="1">
        <f t="shared" si="404"/>
        <v>0</v>
      </c>
      <c r="L2622" s="2">
        <f>IF(F2622=0,"not processed",_xlfn.MINIFS(Processed_data!H:H,Processed_data!A:A,A2622))</f>
        <v>46111</v>
      </c>
      <c r="M2622" s="1">
        <f>IF(F2622=0,"not processed",ABS(bank_source_transactions__1[[#This Row],[transaction_date]]-Reconciliation!L2622))</f>
        <v>1</v>
      </c>
      <c r="N2622" s="1" t="str" cm="1">
        <f t="array" ref="N2622">_xlfn.IFS(M2622="not Processed", "Not Processed",M2622&gt;2,"SLA Breached",M2622&lt;=2,"Within SLA")</f>
        <v>Within SLA</v>
      </c>
      <c r="O2622" s="1" t="str">
        <f>_xlfn.XLOOKUP(A2622,Source_data!A:A,Source_data!D:D)</f>
        <v>ATM</v>
      </c>
      <c r="P2622" s="1">
        <f t="shared" si="405"/>
        <v>0</v>
      </c>
      <c r="Q2622" s="1">
        <f t="shared" si="406"/>
        <v>0</v>
      </c>
      <c r="R2622" s="1">
        <f t="shared" si="407"/>
        <v>0</v>
      </c>
      <c r="S2622" s="1">
        <f t="shared" si="408"/>
        <v>0</v>
      </c>
      <c r="T2622" s="1">
        <f t="shared" si="409"/>
        <v>0</v>
      </c>
      <c r="U2622" s="1" t="str">
        <f>_xlfn.XLOOKUP(Table3[[#This Row],[Transaction ID]],Source_data!A:A,Source_data!E:E)</f>
        <v>Mumbai</v>
      </c>
      <c r="V2622" s="1">
        <f>_xlfn.IFNA(_xlfn.XLOOKUP(A2622,bank_processed_transactions[transaction_id],bank_processed_transactions[processing_minutes]),"")</f>
        <v>32.5</v>
      </c>
      <c r="W2622" s="31">
        <f>_xlfn.XLOOKUP(A2622,Source_data!A:A,Source_data!B:B)</f>
        <v>46110</v>
      </c>
    </row>
    <row r="2623" spans="1:23" x14ac:dyDescent="0.3">
      <c r="A2623" s="4" t="s">
        <v>4795</v>
      </c>
      <c r="B2623" s="1">
        <f>_xlfn.XLOOKUP(A2623,bank_source_transactions__1[transaction_id],bank_source_transactions__1[amount_inr])</f>
        <v>4122.0200000000004</v>
      </c>
      <c r="C2623" s="1">
        <f>_xlfn.XLOOKUP(A2623,Processed_data!A:A,Processed_data!F:F)</f>
        <v>4122.0200000000004</v>
      </c>
      <c r="D2623" s="1" t="str">
        <f>_xlfn.XLOOKUP(A2623,bank_source_transactions__1[transaction_id],bank_source_transactions__1[transaction_status])</f>
        <v>SUCCESS</v>
      </c>
      <c r="E2623" s="1" t="str">
        <f>_xlfn.XLOOKUP(A2623,Processed_data!A:A,Processed_data!G:G)</f>
        <v>SUCCESS</v>
      </c>
      <c r="F2623" s="1">
        <f>COUNTIF(bank_processed_transactions[transaction_id],A2623)</f>
        <v>1</v>
      </c>
      <c r="G2623" s="1" t="str">
        <f t="shared" si="400"/>
        <v>found</v>
      </c>
      <c r="H2623" s="1" t="str">
        <f t="shared" si="401"/>
        <v>Not Duplicate</v>
      </c>
      <c r="I2623" s="1" t="str">
        <f t="shared" si="402"/>
        <v>match</v>
      </c>
      <c r="J2623" s="1" t="str">
        <f t="shared" si="403"/>
        <v>match</v>
      </c>
      <c r="K2623" s="1">
        <f t="shared" si="404"/>
        <v>0</v>
      </c>
      <c r="L2623" s="2">
        <f>IF(F2623=0,"not processed",_xlfn.MINIFS(Processed_data!H:H,Processed_data!A:A,A2623))</f>
        <v>46039</v>
      </c>
      <c r="M2623" s="1">
        <f>IF(F2623=0,"not processed",ABS(bank_source_transactions__1[[#This Row],[transaction_date]]-Reconciliation!L2623))</f>
        <v>3</v>
      </c>
      <c r="N2623" s="1" t="str" cm="1">
        <f t="array" ref="N2623">_xlfn.IFS(M2623="not Processed", "Not Processed",M2623&gt;2,"SLA Breached",M2623&lt;=2,"Within SLA")</f>
        <v>SLA Breached</v>
      </c>
      <c r="O2623" s="1" t="str">
        <f>_xlfn.XLOOKUP(A2623,Source_data!A:A,Source_data!D:D)</f>
        <v>IMPS</v>
      </c>
      <c r="P2623" s="1">
        <f t="shared" si="405"/>
        <v>0</v>
      </c>
      <c r="Q2623" s="1">
        <f t="shared" si="406"/>
        <v>0</v>
      </c>
      <c r="R2623" s="1">
        <f t="shared" si="407"/>
        <v>0</v>
      </c>
      <c r="S2623" s="1">
        <f t="shared" si="408"/>
        <v>0</v>
      </c>
      <c r="T2623" s="1">
        <f t="shared" si="409"/>
        <v>1</v>
      </c>
      <c r="U2623" s="1" t="str">
        <f>_xlfn.XLOOKUP(Table3[[#This Row],[Transaction ID]],Source_data!A:A,Source_data!E:E)</f>
        <v>Pune</v>
      </c>
      <c r="V2623" s="1">
        <f>_xlfn.IFNA(_xlfn.XLOOKUP(A2623,bank_processed_transactions[transaction_id],bank_processed_transactions[processing_minutes]),"")</f>
        <v>32.200000000000003</v>
      </c>
      <c r="W2623" s="31">
        <f>_xlfn.XLOOKUP(A2623,Source_data!A:A,Source_data!B:B)</f>
        <v>46036</v>
      </c>
    </row>
    <row r="2624" spans="1:23" x14ac:dyDescent="0.3">
      <c r="A2624" s="3" t="s">
        <v>412</v>
      </c>
      <c r="B2624" s="1">
        <f>_xlfn.XLOOKUP(A2624,bank_source_transactions__1[transaction_id],bank_source_transactions__1[amount_inr])</f>
        <v>22186.58</v>
      </c>
      <c r="C2624" s="1">
        <f>_xlfn.XLOOKUP(A2624,Processed_data!A:A,Processed_data!F:F)</f>
        <v>22186.58</v>
      </c>
      <c r="D2624" s="1" t="str">
        <f>_xlfn.XLOOKUP(A2624,bank_source_transactions__1[transaction_id],bank_source_transactions__1[transaction_status])</f>
        <v>SUCCESS</v>
      </c>
      <c r="E2624" s="1" t="str">
        <f>_xlfn.XLOOKUP(A2624,Processed_data!A:A,Processed_data!G:G)</f>
        <v>SUCCESS</v>
      </c>
      <c r="F2624" s="1">
        <f>COUNTIF(bank_processed_transactions[transaction_id],A2624)</f>
        <v>1</v>
      </c>
      <c r="G2624" s="1" t="str">
        <f t="shared" si="400"/>
        <v>found</v>
      </c>
      <c r="H2624" s="1" t="str">
        <f t="shared" si="401"/>
        <v>Not Duplicate</v>
      </c>
      <c r="I2624" s="1" t="str">
        <f t="shared" si="402"/>
        <v>match</v>
      </c>
      <c r="J2624" s="1" t="str">
        <f t="shared" si="403"/>
        <v>match</v>
      </c>
      <c r="K2624" s="1">
        <f t="shared" si="404"/>
        <v>0</v>
      </c>
      <c r="L2624" s="2">
        <f>IF(F2624=0,"not processed",_xlfn.MINIFS(Processed_data!H:H,Processed_data!A:A,A2624))</f>
        <v>46109</v>
      </c>
      <c r="M2624" s="1">
        <f>IF(F2624=0,"not processed",ABS(bank_source_transactions__1[[#This Row],[transaction_date]]-Reconciliation!L2624))</f>
        <v>1</v>
      </c>
      <c r="N2624" s="1" t="str" cm="1">
        <f t="array" ref="N2624">_xlfn.IFS(M2624="not Processed", "Not Processed",M2624&gt;2,"SLA Breached",M2624&lt;=2,"Within SLA")</f>
        <v>Within SLA</v>
      </c>
      <c r="O2624" s="1" t="str">
        <f>_xlfn.XLOOKUP(A2624,Source_data!A:A,Source_data!D:D)</f>
        <v>UPI</v>
      </c>
      <c r="P2624" s="1">
        <f t="shared" si="405"/>
        <v>0</v>
      </c>
      <c r="Q2624" s="1">
        <f t="shared" si="406"/>
        <v>0</v>
      </c>
      <c r="R2624" s="1">
        <f t="shared" si="407"/>
        <v>0</v>
      </c>
      <c r="S2624" s="1">
        <f t="shared" si="408"/>
        <v>0</v>
      </c>
      <c r="T2624" s="1">
        <f t="shared" si="409"/>
        <v>0</v>
      </c>
      <c r="U2624" s="1" t="str">
        <f>_xlfn.XLOOKUP(Table3[[#This Row],[Transaction ID]],Source_data!A:A,Source_data!E:E)</f>
        <v>Pune</v>
      </c>
      <c r="V2624" s="1">
        <f>_xlfn.IFNA(_xlfn.XLOOKUP(A2624,bank_processed_transactions[transaction_id],bank_processed_transactions[processing_minutes]),"")</f>
        <v>21.2</v>
      </c>
      <c r="W2624" s="31">
        <f>_xlfn.XLOOKUP(A2624,Source_data!A:A,Source_data!B:B)</f>
        <v>46108</v>
      </c>
    </row>
    <row r="2625" spans="1:23" x14ac:dyDescent="0.3">
      <c r="A2625" s="4" t="s">
        <v>3580</v>
      </c>
      <c r="B2625" s="1">
        <f>_xlfn.XLOOKUP(A2625,bank_source_transactions__1[transaction_id],bank_source_transactions__1[amount_inr])</f>
        <v>6921.78</v>
      </c>
      <c r="C2625" s="1">
        <f>_xlfn.XLOOKUP(A2625,Processed_data!A:A,Processed_data!F:F)</f>
        <v>6921.78</v>
      </c>
      <c r="D2625" s="1" t="str">
        <f>_xlfn.XLOOKUP(A2625,bank_source_transactions__1[transaction_id],bank_source_transactions__1[transaction_status])</f>
        <v>SUCCESS</v>
      </c>
      <c r="E2625" s="1" t="str">
        <f>_xlfn.XLOOKUP(A2625,Processed_data!A:A,Processed_data!G:G)</f>
        <v>SUCCESS</v>
      </c>
      <c r="F2625" s="1">
        <f>COUNTIF(bank_processed_transactions[transaction_id],A2625)</f>
        <v>1</v>
      </c>
      <c r="G2625" s="1" t="str">
        <f t="shared" si="400"/>
        <v>found</v>
      </c>
      <c r="H2625" s="1" t="str">
        <f t="shared" si="401"/>
        <v>Not Duplicate</v>
      </c>
      <c r="I2625" s="1" t="str">
        <f t="shared" si="402"/>
        <v>match</v>
      </c>
      <c r="J2625" s="1" t="str">
        <f t="shared" si="403"/>
        <v>match</v>
      </c>
      <c r="K2625" s="1">
        <f t="shared" si="404"/>
        <v>0</v>
      </c>
      <c r="L2625" s="2">
        <f>IF(F2625=0,"not processed",_xlfn.MINIFS(Processed_data!H:H,Processed_data!A:A,A2625))</f>
        <v>46104</v>
      </c>
      <c r="M2625" s="1">
        <f>IF(F2625=0,"not processed",ABS(bank_source_transactions__1[[#This Row],[transaction_date]]-Reconciliation!L2625))</f>
        <v>1</v>
      </c>
      <c r="N2625" s="1" t="str" cm="1">
        <f t="array" ref="N2625">_xlfn.IFS(M2625="not Processed", "Not Processed",M2625&gt;2,"SLA Breached",M2625&lt;=2,"Within SLA")</f>
        <v>Within SLA</v>
      </c>
      <c r="O2625" s="1" t="str">
        <f>_xlfn.XLOOKUP(A2625,Source_data!A:A,Source_data!D:D)</f>
        <v>UPI</v>
      </c>
      <c r="P2625" s="1">
        <f t="shared" si="405"/>
        <v>0</v>
      </c>
      <c r="Q2625" s="1">
        <f t="shared" si="406"/>
        <v>0</v>
      </c>
      <c r="R2625" s="1">
        <f t="shared" si="407"/>
        <v>0</v>
      </c>
      <c r="S2625" s="1">
        <f t="shared" si="408"/>
        <v>0</v>
      </c>
      <c r="T2625" s="1">
        <f t="shared" si="409"/>
        <v>0</v>
      </c>
      <c r="U2625" s="1" t="str">
        <f>_xlfn.XLOOKUP(Table3[[#This Row],[Transaction ID]],Source_data!A:A,Source_data!E:E)</f>
        <v>Mumbai</v>
      </c>
      <c r="V2625" s="1">
        <f>_xlfn.IFNA(_xlfn.XLOOKUP(A2625,bank_processed_transactions[transaction_id],bank_processed_transactions[processing_minutes]),"")</f>
        <v>50.2</v>
      </c>
      <c r="W2625" s="31">
        <f>_xlfn.XLOOKUP(A2625,Source_data!A:A,Source_data!B:B)</f>
        <v>46103</v>
      </c>
    </row>
    <row r="2626" spans="1:23" x14ac:dyDescent="0.3">
      <c r="A2626" s="3" t="s">
        <v>1772</v>
      </c>
      <c r="B2626" s="1">
        <f>_xlfn.XLOOKUP(A2626,bank_source_transactions__1[transaction_id],bank_source_transactions__1[amount_inr])</f>
        <v>1222.73</v>
      </c>
      <c r="C2626" s="1">
        <f>_xlfn.XLOOKUP(A2626,Processed_data!A:A,Processed_data!F:F)</f>
        <v>1222.73</v>
      </c>
      <c r="D2626" s="1" t="str">
        <f>_xlfn.XLOOKUP(A2626,bank_source_transactions__1[transaction_id],bank_source_transactions__1[transaction_status])</f>
        <v>SUCCESS</v>
      </c>
      <c r="E2626" s="1" t="str">
        <f>_xlfn.XLOOKUP(A2626,Processed_data!A:A,Processed_data!G:G)</f>
        <v>SUCCESS</v>
      </c>
      <c r="F2626" s="1">
        <f>COUNTIF(bank_processed_transactions[transaction_id],A2626)</f>
        <v>1</v>
      </c>
      <c r="G2626" s="1" t="str">
        <f t="shared" si="400"/>
        <v>found</v>
      </c>
      <c r="H2626" s="1" t="str">
        <f t="shared" si="401"/>
        <v>Not Duplicate</v>
      </c>
      <c r="I2626" s="1" t="str">
        <f t="shared" si="402"/>
        <v>match</v>
      </c>
      <c r="J2626" s="1" t="str">
        <f t="shared" si="403"/>
        <v>match</v>
      </c>
      <c r="K2626" s="1">
        <f t="shared" si="404"/>
        <v>0</v>
      </c>
      <c r="L2626" s="2">
        <f>IF(F2626=0,"not processed",_xlfn.MINIFS(Processed_data!H:H,Processed_data!A:A,A2626))</f>
        <v>46066</v>
      </c>
      <c r="M2626" s="1">
        <f>IF(F2626=0,"not processed",ABS(bank_source_transactions__1[[#This Row],[transaction_date]]-Reconciliation!L2626))</f>
        <v>3</v>
      </c>
      <c r="N2626" s="1" t="str" cm="1">
        <f t="array" ref="N2626">_xlfn.IFS(M2626="not Processed", "Not Processed",M2626&gt;2,"SLA Breached",M2626&lt;=2,"Within SLA")</f>
        <v>SLA Breached</v>
      </c>
      <c r="O2626" s="1" t="str">
        <f>_xlfn.XLOOKUP(A2626,Source_data!A:A,Source_data!D:D)</f>
        <v>CARD</v>
      </c>
      <c r="P2626" s="1">
        <f t="shared" si="405"/>
        <v>0</v>
      </c>
      <c r="Q2626" s="1">
        <f t="shared" si="406"/>
        <v>0</v>
      </c>
      <c r="R2626" s="1">
        <f t="shared" si="407"/>
        <v>0</v>
      </c>
      <c r="S2626" s="1">
        <f t="shared" si="408"/>
        <v>0</v>
      </c>
      <c r="T2626" s="1">
        <f t="shared" si="409"/>
        <v>1</v>
      </c>
      <c r="U2626" s="1" t="str">
        <f>_xlfn.XLOOKUP(Table3[[#This Row],[Transaction ID]],Source_data!A:A,Source_data!E:E)</f>
        <v>Hyderabad</v>
      </c>
      <c r="V2626" s="1">
        <f>_xlfn.IFNA(_xlfn.XLOOKUP(A2626,bank_processed_transactions[transaction_id],bank_processed_transactions[processing_minutes]),"")</f>
        <v>6.8</v>
      </c>
      <c r="W2626" s="31">
        <f>_xlfn.XLOOKUP(A2626,Source_data!A:A,Source_data!B:B)</f>
        <v>46063</v>
      </c>
    </row>
    <row r="2627" spans="1:23" x14ac:dyDescent="0.3">
      <c r="A2627" s="4" t="s">
        <v>866</v>
      </c>
      <c r="B2627" s="1">
        <f>_xlfn.XLOOKUP(A2627,bank_source_transactions__1[transaction_id],bank_source_transactions__1[amount_inr])</f>
        <v>4688.78</v>
      </c>
      <c r="C2627" s="1">
        <f>_xlfn.XLOOKUP(A2627,Processed_data!A:A,Processed_data!F:F)</f>
        <v>4688.78</v>
      </c>
      <c r="D2627" s="1" t="str">
        <f>_xlfn.XLOOKUP(A2627,bank_source_transactions__1[transaction_id],bank_source_transactions__1[transaction_status])</f>
        <v>SUCCESS</v>
      </c>
      <c r="E2627" s="1" t="str">
        <f>_xlfn.XLOOKUP(A2627,Processed_data!A:A,Processed_data!G:G)</f>
        <v>SUCCESS</v>
      </c>
      <c r="F2627" s="1">
        <f>COUNTIF(bank_processed_transactions[transaction_id],A2627)</f>
        <v>1</v>
      </c>
      <c r="G2627" s="1" t="str">
        <f t="shared" ref="G2627:G2690" si="410">IF(F2627=0,"missing","found")</f>
        <v>found</v>
      </c>
      <c r="H2627" s="1" t="str">
        <f t="shared" ref="H2627:H2690" si="411">IF(F2627&gt;1,"Duplicate","Not Duplicate")</f>
        <v>Not Duplicate</v>
      </c>
      <c r="I2627" s="1" t="str">
        <f t="shared" ref="I2627:I2690" si="412">IF(F2627=0,"not processed",IF(B2627=C2627,"match","mismatch"))</f>
        <v>match</v>
      </c>
      <c r="J2627" s="1" t="str">
        <f t="shared" ref="J2627:J2690" si="413">IF(F2627=0,"not processed",IF(D2627=E2627,"match","mismatch"))</f>
        <v>match</v>
      </c>
      <c r="K2627" s="1">
        <f t="shared" ref="K2627:K2690" si="414">IF(F2627=0,"missing",ABS(B2627-C2627))</f>
        <v>0</v>
      </c>
      <c r="L2627" s="2">
        <f>IF(F2627=0,"not processed",_xlfn.MINIFS(Processed_data!H:H,Processed_data!A:A,A2627))</f>
        <v>46028</v>
      </c>
      <c r="M2627" s="1">
        <f>IF(F2627=0,"not processed",ABS(bank_source_transactions__1[[#This Row],[transaction_date]]-Reconciliation!L2627))</f>
        <v>2</v>
      </c>
      <c r="N2627" s="1" t="str" cm="1">
        <f t="array" ref="N2627">_xlfn.IFS(M2627="not Processed", "Not Processed",M2627&gt;2,"SLA Breached",M2627&lt;=2,"Within SLA")</f>
        <v>Within SLA</v>
      </c>
      <c r="O2627" s="1" t="str">
        <f>_xlfn.XLOOKUP(A2627,Source_data!A:A,Source_data!D:D)</f>
        <v>CARD</v>
      </c>
      <c r="P2627" s="1">
        <f t="shared" ref="P2627:P2690" si="415">IF(G2627="missing",1,0)</f>
        <v>0</v>
      </c>
      <c r="Q2627" s="1">
        <f t="shared" ref="Q2627:Q2690" si="416">IF(H2627="duplicate",1,0)</f>
        <v>0</v>
      </c>
      <c r="R2627" s="1">
        <f t="shared" ref="R2627:R2690" si="417">IF(I2627="mismatch",1,0)</f>
        <v>0</v>
      </c>
      <c r="S2627" s="1">
        <f t="shared" ref="S2627:S2690" si="418">IF(J2627="mismatch",1,)</f>
        <v>0</v>
      </c>
      <c r="T2627" s="1">
        <f t="shared" ref="T2627:T2690" si="419">IF(N2627="sla breached",1,0)</f>
        <v>0</v>
      </c>
      <c r="U2627" s="1" t="str">
        <f>_xlfn.XLOOKUP(Table3[[#This Row],[Transaction ID]],Source_data!A:A,Source_data!E:E)</f>
        <v>Pune</v>
      </c>
      <c r="V2627" s="1">
        <f>_xlfn.IFNA(_xlfn.XLOOKUP(A2627,bank_processed_transactions[transaction_id],bank_processed_transactions[processing_minutes]),"")</f>
        <v>22.4</v>
      </c>
      <c r="W2627" s="31">
        <f>_xlfn.XLOOKUP(A2627,Source_data!A:A,Source_data!B:B)</f>
        <v>46026</v>
      </c>
    </row>
    <row r="2628" spans="1:23" x14ac:dyDescent="0.3">
      <c r="A2628" s="3" t="s">
        <v>1231</v>
      </c>
      <c r="B2628" s="1">
        <f>_xlfn.XLOOKUP(A2628,bank_source_transactions__1[transaction_id],bank_source_transactions__1[amount_inr])</f>
        <v>1484.75</v>
      </c>
      <c r="C2628" s="1">
        <f>_xlfn.XLOOKUP(A2628,Processed_data!A:A,Processed_data!F:F)</f>
        <v>1484.75</v>
      </c>
      <c r="D2628" s="1" t="str">
        <f>_xlfn.XLOOKUP(A2628,bank_source_transactions__1[transaction_id],bank_source_transactions__1[transaction_status])</f>
        <v>SUCCESS</v>
      </c>
      <c r="E2628" s="1" t="str">
        <f>_xlfn.XLOOKUP(A2628,Processed_data!A:A,Processed_data!G:G)</f>
        <v>SUCCESS</v>
      </c>
      <c r="F2628" s="1">
        <f>COUNTIF(bank_processed_transactions[transaction_id],A2628)</f>
        <v>1</v>
      </c>
      <c r="G2628" s="1" t="str">
        <f t="shared" si="410"/>
        <v>found</v>
      </c>
      <c r="H2628" s="1" t="str">
        <f t="shared" si="411"/>
        <v>Not Duplicate</v>
      </c>
      <c r="I2628" s="1" t="str">
        <f t="shared" si="412"/>
        <v>match</v>
      </c>
      <c r="J2628" s="1" t="str">
        <f t="shared" si="413"/>
        <v>match</v>
      </c>
      <c r="K2628" s="1">
        <f t="shared" si="414"/>
        <v>0</v>
      </c>
      <c r="L2628" s="2">
        <f>IF(F2628=0,"not processed",_xlfn.MINIFS(Processed_data!H:H,Processed_data!A:A,A2628))</f>
        <v>46041</v>
      </c>
      <c r="M2628" s="1">
        <f>IF(F2628=0,"not processed",ABS(bank_source_transactions__1[[#This Row],[transaction_date]]-Reconciliation!L2628))</f>
        <v>0</v>
      </c>
      <c r="N2628" s="1" t="str" cm="1">
        <f t="array" ref="N2628">_xlfn.IFS(M2628="not Processed", "Not Processed",M2628&gt;2,"SLA Breached",M2628&lt;=2,"Within SLA")</f>
        <v>Within SLA</v>
      </c>
      <c r="O2628" s="1" t="str">
        <f>_xlfn.XLOOKUP(A2628,Source_data!A:A,Source_data!D:D)</f>
        <v>IMPS</v>
      </c>
      <c r="P2628" s="1">
        <f t="shared" si="415"/>
        <v>0</v>
      </c>
      <c r="Q2628" s="1">
        <f t="shared" si="416"/>
        <v>0</v>
      </c>
      <c r="R2628" s="1">
        <f t="shared" si="417"/>
        <v>0</v>
      </c>
      <c r="S2628" s="1">
        <f t="shared" si="418"/>
        <v>0</v>
      </c>
      <c r="T2628" s="1">
        <f t="shared" si="419"/>
        <v>0</v>
      </c>
      <c r="U2628" s="1" t="str">
        <f>_xlfn.XLOOKUP(Table3[[#This Row],[Transaction ID]],Source_data!A:A,Source_data!E:E)</f>
        <v>Hyderabad</v>
      </c>
      <c r="V2628" s="1">
        <f>_xlfn.IFNA(_xlfn.XLOOKUP(A2628,bank_processed_transactions[transaction_id],bank_processed_transactions[processing_minutes]),"")</f>
        <v>42.4</v>
      </c>
      <c r="W2628" s="31">
        <f>_xlfn.XLOOKUP(A2628,Source_data!A:A,Source_data!B:B)</f>
        <v>46041</v>
      </c>
    </row>
    <row r="2629" spans="1:23" x14ac:dyDescent="0.3">
      <c r="A2629" s="4" t="s">
        <v>3422</v>
      </c>
      <c r="B2629" s="1">
        <f>_xlfn.XLOOKUP(A2629,bank_source_transactions__1[transaction_id],bank_source_transactions__1[amount_inr])</f>
        <v>1017.99</v>
      </c>
      <c r="C2629" s="1">
        <f>_xlfn.XLOOKUP(A2629,Processed_data!A:A,Processed_data!F:F)</f>
        <v>1017.99</v>
      </c>
      <c r="D2629" s="1" t="str">
        <f>_xlfn.XLOOKUP(A2629,bank_source_transactions__1[transaction_id],bank_source_transactions__1[transaction_status])</f>
        <v>SUCCESS</v>
      </c>
      <c r="E2629" s="1" t="str">
        <f>_xlfn.XLOOKUP(A2629,Processed_data!A:A,Processed_data!G:G)</f>
        <v>SUCCESS</v>
      </c>
      <c r="F2629" s="1">
        <f>COUNTIF(bank_processed_transactions[transaction_id],A2629)</f>
        <v>1</v>
      </c>
      <c r="G2629" s="1" t="str">
        <f t="shared" si="410"/>
        <v>found</v>
      </c>
      <c r="H2629" s="1" t="str">
        <f t="shared" si="411"/>
        <v>Not Duplicate</v>
      </c>
      <c r="I2629" s="1" t="str">
        <f t="shared" si="412"/>
        <v>match</v>
      </c>
      <c r="J2629" s="1" t="str">
        <f t="shared" si="413"/>
        <v>match</v>
      </c>
      <c r="K2629" s="1">
        <f t="shared" si="414"/>
        <v>0</v>
      </c>
      <c r="L2629" s="2">
        <f>IF(F2629=0,"not processed",_xlfn.MINIFS(Processed_data!H:H,Processed_data!A:A,A2629))</f>
        <v>46104</v>
      </c>
      <c r="M2629" s="1">
        <f>IF(F2629=0,"not processed",ABS(bank_source_transactions__1[[#This Row],[transaction_date]]-Reconciliation!L2629))</f>
        <v>1</v>
      </c>
      <c r="N2629" s="1" t="str" cm="1">
        <f t="array" ref="N2629">_xlfn.IFS(M2629="not Processed", "Not Processed",M2629&gt;2,"SLA Breached",M2629&lt;=2,"Within SLA")</f>
        <v>Within SLA</v>
      </c>
      <c r="O2629" s="1" t="str">
        <f>_xlfn.XLOOKUP(A2629,Source_data!A:A,Source_data!D:D)</f>
        <v>CARD</v>
      </c>
      <c r="P2629" s="1">
        <f t="shared" si="415"/>
        <v>0</v>
      </c>
      <c r="Q2629" s="1">
        <f t="shared" si="416"/>
        <v>0</v>
      </c>
      <c r="R2629" s="1">
        <f t="shared" si="417"/>
        <v>0</v>
      </c>
      <c r="S2629" s="1">
        <f t="shared" si="418"/>
        <v>0</v>
      </c>
      <c r="T2629" s="1">
        <f t="shared" si="419"/>
        <v>0</v>
      </c>
      <c r="U2629" s="1" t="str">
        <f>_xlfn.XLOOKUP(Table3[[#This Row],[Transaction ID]],Source_data!A:A,Source_data!E:E)</f>
        <v>Bengaluru</v>
      </c>
      <c r="V2629" s="1">
        <f>_xlfn.IFNA(_xlfn.XLOOKUP(A2629,bank_processed_transactions[transaction_id],bank_processed_transactions[processing_minutes]),"")</f>
        <v>15.8</v>
      </c>
      <c r="W2629" s="31">
        <f>_xlfn.XLOOKUP(A2629,Source_data!A:A,Source_data!B:B)</f>
        <v>46103</v>
      </c>
    </row>
    <row r="2630" spans="1:23" x14ac:dyDescent="0.3">
      <c r="A2630" s="3" t="s">
        <v>3891</v>
      </c>
      <c r="B2630" s="1">
        <f>_xlfn.XLOOKUP(A2630,bank_source_transactions__1[transaction_id],bank_source_transactions__1[amount_inr])</f>
        <v>7675.31</v>
      </c>
      <c r="C2630" s="1">
        <f>_xlfn.XLOOKUP(A2630,Processed_data!A:A,Processed_data!F:F)</f>
        <v>7675.31</v>
      </c>
      <c r="D2630" s="1" t="str">
        <f>_xlfn.XLOOKUP(A2630,bank_source_transactions__1[transaction_id],bank_source_transactions__1[transaction_status])</f>
        <v>SUCCESS</v>
      </c>
      <c r="E2630" s="1" t="str">
        <f>_xlfn.XLOOKUP(A2630,Processed_data!A:A,Processed_data!G:G)</f>
        <v>SUCCESS</v>
      </c>
      <c r="F2630" s="1">
        <f>COUNTIF(bank_processed_transactions[transaction_id],A2630)</f>
        <v>1</v>
      </c>
      <c r="G2630" s="1" t="str">
        <f t="shared" si="410"/>
        <v>found</v>
      </c>
      <c r="H2630" s="1" t="str">
        <f t="shared" si="411"/>
        <v>Not Duplicate</v>
      </c>
      <c r="I2630" s="1" t="str">
        <f t="shared" si="412"/>
        <v>match</v>
      </c>
      <c r="J2630" s="1" t="str">
        <f t="shared" si="413"/>
        <v>match</v>
      </c>
      <c r="K2630" s="1">
        <f t="shared" si="414"/>
        <v>0</v>
      </c>
      <c r="L2630" s="2">
        <f>IF(F2630=0,"not processed",_xlfn.MINIFS(Processed_data!H:H,Processed_data!A:A,A2630))</f>
        <v>46079</v>
      </c>
      <c r="M2630" s="1">
        <f>IF(F2630=0,"not processed",ABS(bank_source_transactions__1[[#This Row],[transaction_date]]-Reconciliation!L2630))</f>
        <v>2</v>
      </c>
      <c r="N2630" s="1" t="str" cm="1">
        <f t="array" ref="N2630">_xlfn.IFS(M2630="not Processed", "Not Processed",M2630&gt;2,"SLA Breached",M2630&lt;=2,"Within SLA")</f>
        <v>Within SLA</v>
      </c>
      <c r="O2630" s="1" t="str">
        <f>_xlfn.XLOOKUP(A2630,Source_data!A:A,Source_data!D:D)</f>
        <v>UPI</v>
      </c>
      <c r="P2630" s="1">
        <f t="shared" si="415"/>
        <v>0</v>
      </c>
      <c r="Q2630" s="1">
        <f t="shared" si="416"/>
        <v>0</v>
      </c>
      <c r="R2630" s="1">
        <f t="shared" si="417"/>
        <v>0</v>
      </c>
      <c r="S2630" s="1">
        <f t="shared" si="418"/>
        <v>0</v>
      </c>
      <c r="T2630" s="1">
        <f t="shared" si="419"/>
        <v>0</v>
      </c>
      <c r="U2630" s="1" t="str">
        <f>_xlfn.XLOOKUP(Table3[[#This Row],[Transaction ID]],Source_data!A:A,Source_data!E:E)</f>
        <v>Hyderabad</v>
      </c>
      <c r="V2630" s="1">
        <f>_xlfn.IFNA(_xlfn.XLOOKUP(A2630,bank_processed_transactions[transaction_id],bank_processed_transactions[processing_minutes]),"")</f>
        <v>31.8</v>
      </c>
      <c r="W2630" s="31">
        <f>_xlfn.XLOOKUP(A2630,Source_data!A:A,Source_data!B:B)</f>
        <v>46077</v>
      </c>
    </row>
    <row r="2631" spans="1:23" x14ac:dyDescent="0.3">
      <c r="A2631" s="4" t="s">
        <v>1527</v>
      </c>
      <c r="B2631" s="1">
        <f>_xlfn.XLOOKUP(A2631,bank_source_transactions__1[transaction_id],bank_source_transactions__1[amount_inr])</f>
        <v>9359.11</v>
      </c>
      <c r="C2631" s="1">
        <f>_xlfn.XLOOKUP(A2631,Processed_data!A:A,Processed_data!F:F)</f>
        <v>9359.11</v>
      </c>
      <c r="D2631" s="1" t="str">
        <f>_xlfn.XLOOKUP(A2631,bank_source_transactions__1[transaction_id],bank_source_transactions__1[transaction_status])</f>
        <v>SUCCESS</v>
      </c>
      <c r="E2631" s="1" t="str">
        <f>_xlfn.XLOOKUP(A2631,Processed_data!A:A,Processed_data!G:G)</f>
        <v>SUCCESS</v>
      </c>
      <c r="F2631" s="1">
        <f>COUNTIF(bank_processed_transactions[transaction_id],A2631)</f>
        <v>1</v>
      </c>
      <c r="G2631" s="1" t="str">
        <f t="shared" si="410"/>
        <v>found</v>
      </c>
      <c r="H2631" s="1" t="str">
        <f t="shared" si="411"/>
        <v>Not Duplicate</v>
      </c>
      <c r="I2631" s="1" t="str">
        <f t="shared" si="412"/>
        <v>match</v>
      </c>
      <c r="J2631" s="1" t="str">
        <f t="shared" si="413"/>
        <v>match</v>
      </c>
      <c r="K2631" s="1">
        <f t="shared" si="414"/>
        <v>0</v>
      </c>
      <c r="L2631" s="2">
        <f>IF(F2631=0,"not processed",_xlfn.MINIFS(Processed_data!H:H,Processed_data!A:A,A2631))</f>
        <v>46089</v>
      </c>
      <c r="M2631" s="1">
        <f>IF(F2631=0,"not processed",ABS(bank_source_transactions__1[[#This Row],[transaction_date]]-Reconciliation!L2631))</f>
        <v>1</v>
      </c>
      <c r="N2631" s="1" t="str" cm="1">
        <f t="array" ref="N2631">_xlfn.IFS(M2631="not Processed", "Not Processed",M2631&gt;2,"SLA Breached",M2631&lt;=2,"Within SLA")</f>
        <v>Within SLA</v>
      </c>
      <c r="O2631" s="1" t="str">
        <f>_xlfn.XLOOKUP(A2631,Source_data!A:A,Source_data!D:D)</f>
        <v>UPI</v>
      </c>
      <c r="P2631" s="1">
        <f t="shared" si="415"/>
        <v>0</v>
      </c>
      <c r="Q2631" s="1">
        <f t="shared" si="416"/>
        <v>0</v>
      </c>
      <c r="R2631" s="1">
        <f t="shared" si="417"/>
        <v>0</v>
      </c>
      <c r="S2631" s="1">
        <f t="shared" si="418"/>
        <v>0</v>
      </c>
      <c r="T2631" s="1">
        <f t="shared" si="419"/>
        <v>0</v>
      </c>
      <c r="U2631" s="1" t="str">
        <f>_xlfn.XLOOKUP(Table3[[#This Row],[Transaction ID]],Source_data!A:A,Source_data!E:E)</f>
        <v>Bengaluru</v>
      </c>
      <c r="V2631" s="1">
        <f>_xlfn.IFNA(_xlfn.XLOOKUP(A2631,bank_processed_transactions[transaction_id],bank_processed_transactions[processing_minutes]),"")</f>
        <v>56.9</v>
      </c>
      <c r="W2631" s="31">
        <f>_xlfn.XLOOKUP(A2631,Source_data!A:A,Source_data!B:B)</f>
        <v>46088</v>
      </c>
    </row>
    <row r="2632" spans="1:23" x14ac:dyDescent="0.3">
      <c r="A2632" s="3" t="s">
        <v>2698</v>
      </c>
      <c r="B2632" s="1">
        <f>_xlfn.XLOOKUP(A2632,bank_source_transactions__1[transaction_id],bank_source_transactions__1[amount_inr])</f>
        <v>9387.49</v>
      </c>
      <c r="C2632" s="1">
        <f>_xlfn.XLOOKUP(A2632,Processed_data!A:A,Processed_data!F:F)</f>
        <v>9387.49</v>
      </c>
      <c r="D2632" s="1" t="str">
        <f>_xlfn.XLOOKUP(A2632,bank_source_transactions__1[transaction_id],bank_source_transactions__1[transaction_status])</f>
        <v>SUCCESS</v>
      </c>
      <c r="E2632" s="1" t="str">
        <f>_xlfn.XLOOKUP(A2632,Processed_data!A:A,Processed_data!G:G)</f>
        <v>SUCCESS</v>
      </c>
      <c r="F2632" s="1">
        <f>COUNTIF(bank_processed_transactions[transaction_id],A2632)</f>
        <v>1</v>
      </c>
      <c r="G2632" s="1" t="str">
        <f t="shared" si="410"/>
        <v>found</v>
      </c>
      <c r="H2632" s="1" t="str">
        <f t="shared" si="411"/>
        <v>Not Duplicate</v>
      </c>
      <c r="I2632" s="1" t="str">
        <f t="shared" si="412"/>
        <v>match</v>
      </c>
      <c r="J2632" s="1" t="str">
        <f t="shared" si="413"/>
        <v>match</v>
      </c>
      <c r="K2632" s="1">
        <f t="shared" si="414"/>
        <v>0</v>
      </c>
      <c r="L2632" s="2">
        <f>IF(F2632=0,"not processed",_xlfn.MINIFS(Processed_data!H:H,Processed_data!A:A,A2632))</f>
        <v>46099</v>
      </c>
      <c r="M2632" s="1">
        <f>IF(F2632=0,"not processed",ABS(bank_source_transactions__1[[#This Row],[transaction_date]]-Reconciliation!L2632))</f>
        <v>3</v>
      </c>
      <c r="N2632" s="1" t="str" cm="1">
        <f t="array" ref="N2632">_xlfn.IFS(M2632="not Processed", "Not Processed",M2632&gt;2,"SLA Breached",M2632&lt;=2,"Within SLA")</f>
        <v>SLA Breached</v>
      </c>
      <c r="O2632" s="1" t="str">
        <f>_xlfn.XLOOKUP(A2632,Source_data!A:A,Source_data!D:D)</f>
        <v>UPI</v>
      </c>
      <c r="P2632" s="1">
        <f t="shared" si="415"/>
        <v>0</v>
      </c>
      <c r="Q2632" s="1">
        <f t="shared" si="416"/>
        <v>0</v>
      </c>
      <c r="R2632" s="1">
        <f t="shared" si="417"/>
        <v>0</v>
      </c>
      <c r="S2632" s="1">
        <f t="shared" si="418"/>
        <v>0</v>
      </c>
      <c r="T2632" s="1">
        <f t="shared" si="419"/>
        <v>1</v>
      </c>
      <c r="U2632" s="1" t="str">
        <f>_xlfn.XLOOKUP(Table3[[#This Row],[Transaction ID]],Source_data!A:A,Source_data!E:E)</f>
        <v>Pune</v>
      </c>
      <c r="V2632" s="1">
        <f>_xlfn.IFNA(_xlfn.XLOOKUP(A2632,bank_processed_transactions[transaction_id],bank_processed_transactions[processing_minutes]),"")</f>
        <v>5.2</v>
      </c>
      <c r="W2632" s="31">
        <f>_xlfn.XLOOKUP(A2632,Source_data!A:A,Source_data!B:B)</f>
        <v>46096</v>
      </c>
    </row>
    <row r="2633" spans="1:23" x14ac:dyDescent="0.3">
      <c r="A2633" s="4" t="s">
        <v>4706</v>
      </c>
      <c r="B2633" s="1">
        <f>_xlfn.XLOOKUP(A2633,bank_source_transactions__1[transaction_id],bank_source_transactions__1[amount_inr])</f>
        <v>5341.63</v>
      </c>
      <c r="C2633" s="1">
        <f>_xlfn.XLOOKUP(A2633,Processed_data!A:A,Processed_data!F:F)</f>
        <v>5341.63</v>
      </c>
      <c r="D2633" s="1" t="str">
        <f>_xlfn.XLOOKUP(A2633,bank_source_transactions__1[transaction_id],bank_source_transactions__1[transaction_status])</f>
        <v>REVERSED</v>
      </c>
      <c r="E2633" s="1" t="str">
        <f>_xlfn.XLOOKUP(A2633,Processed_data!A:A,Processed_data!G:G)</f>
        <v>REVERSED</v>
      </c>
      <c r="F2633" s="1">
        <f>COUNTIF(bank_processed_transactions[transaction_id],A2633)</f>
        <v>1</v>
      </c>
      <c r="G2633" s="1" t="str">
        <f t="shared" si="410"/>
        <v>found</v>
      </c>
      <c r="H2633" s="1" t="str">
        <f t="shared" si="411"/>
        <v>Not Duplicate</v>
      </c>
      <c r="I2633" s="1" t="str">
        <f t="shared" si="412"/>
        <v>match</v>
      </c>
      <c r="J2633" s="1" t="str">
        <f t="shared" si="413"/>
        <v>match</v>
      </c>
      <c r="K2633" s="1">
        <f t="shared" si="414"/>
        <v>0</v>
      </c>
      <c r="L2633" s="2">
        <f>IF(F2633=0,"not processed",_xlfn.MINIFS(Processed_data!H:H,Processed_data!A:A,A2633))</f>
        <v>46037</v>
      </c>
      <c r="M2633" s="1">
        <f>IF(F2633=0,"not processed",ABS(bank_source_transactions__1[[#This Row],[transaction_date]]-Reconciliation!L2633))</f>
        <v>5</v>
      </c>
      <c r="N2633" s="1" t="str" cm="1">
        <f t="array" ref="N2633">_xlfn.IFS(M2633="not Processed", "Not Processed",M2633&gt;2,"SLA Breached",M2633&lt;=2,"Within SLA")</f>
        <v>SLA Breached</v>
      </c>
      <c r="O2633" s="1" t="str">
        <f>_xlfn.XLOOKUP(A2633,Source_data!A:A,Source_data!D:D)</f>
        <v>IMPS</v>
      </c>
      <c r="P2633" s="1">
        <f t="shared" si="415"/>
        <v>0</v>
      </c>
      <c r="Q2633" s="1">
        <f t="shared" si="416"/>
        <v>0</v>
      </c>
      <c r="R2633" s="1">
        <f t="shared" si="417"/>
        <v>0</v>
      </c>
      <c r="S2633" s="1">
        <f t="shared" si="418"/>
        <v>0</v>
      </c>
      <c r="T2633" s="1">
        <f t="shared" si="419"/>
        <v>1</v>
      </c>
      <c r="U2633" s="1" t="str">
        <f>_xlfn.XLOOKUP(Table3[[#This Row],[Transaction ID]],Source_data!A:A,Source_data!E:E)</f>
        <v>Bengaluru</v>
      </c>
      <c r="V2633" s="1">
        <f>_xlfn.IFNA(_xlfn.XLOOKUP(A2633,bank_processed_transactions[transaction_id],bank_processed_transactions[processing_minutes]),"")</f>
        <v>21.2</v>
      </c>
      <c r="W2633" s="31">
        <f>_xlfn.XLOOKUP(A2633,Source_data!A:A,Source_data!B:B)</f>
        <v>46032</v>
      </c>
    </row>
    <row r="2634" spans="1:23" x14ac:dyDescent="0.3">
      <c r="A2634" s="3" t="s">
        <v>4315</v>
      </c>
      <c r="B2634" s="1">
        <f>_xlfn.XLOOKUP(A2634,bank_source_transactions__1[transaction_id],bank_source_transactions__1[amount_inr])</f>
        <v>7621.12</v>
      </c>
      <c r="C2634" s="1">
        <f>_xlfn.XLOOKUP(A2634,Processed_data!A:A,Processed_data!F:F)</f>
        <v>7621.12</v>
      </c>
      <c r="D2634" s="1" t="str">
        <f>_xlfn.XLOOKUP(A2634,bank_source_transactions__1[transaction_id],bank_source_transactions__1[transaction_status])</f>
        <v>SUCCESS</v>
      </c>
      <c r="E2634" s="1" t="str">
        <f>_xlfn.XLOOKUP(A2634,Processed_data!A:A,Processed_data!G:G)</f>
        <v>SUCCESS</v>
      </c>
      <c r="F2634" s="1">
        <f>COUNTIF(bank_processed_transactions[transaction_id],A2634)</f>
        <v>1</v>
      </c>
      <c r="G2634" s="1" t="str">
        <f t="shared" si="410"/>
        <v>found</v>
      </c>
      <c r="H2634" s="1" t="str">
        <f t="shared" si="411"/>
        <v>Not Duplicate</v>
      </c>
      <c r="I2634" s="1" t="str">
        <f t="shared" si="412"/>
        <v>match</v>
      </c>
      <c r="J2634" s="1" t="str">
        <f t="shared" si="413"/>
        <v>match</v>
      </c>
      <c r="K2634" s="1">
        <f t="shared" si="414"/>
        <v>0</v>
      </c>
      <c r="L2634" s="2">
        <f>IF(F2634=0,"not processed",_xlfn.MINIFS(Processed_data!H:H,Processed_data!A:A,A2634))</f>
        <v>46045</v>
      </c>
      <c r="M2634" s="1">
        <f>IF(F2634=0,"not processed",ABS(bank_source_transactions__1[[#This Row],[transaction_date]]-Reconciliation!L2634))</f>
        <v>5</v>
      </c>
      <c r="N2634" s="1" t="str" cm="1">
        <f t="array" ref="N2634">_xlfn.IFS(M2634="not Processed", "Not Processed",M2634&gt;2,"SLA Breached",M2634&lt;=2,"Within SLA")</f>
        <v>SLA Breached</v>
      </c>
      <c r="O2634" s="1" t="str">
        <f>_xlfn.XLOOKUP(A2634,Source_data!A:A,Source_data!D:D)</f>
        <v>UPI</v>
      </c>
      <c r="P2634" s="1">
        <f t="shared" si="415"/>
        <v>0</v>
      </c>
      <c r="Q2634" s="1">
        <f t="shared" si="416"/>
        <v>0</v>
      </c>
      <c r="R2634" s="1">
        <f t="shared" si="417"/>
        <v>0</v>
      </c>
      <c r="S2634" s="1">
        <f t="shared" si="418"/>
        <v>0</v>
      </c>
      <c r="T2634" s="1">
        <f t="shared" si="419"/>
        <v>1</v>
      </c>
      <c r="U2634" s="1" t="str">
        <f>_xlfn.XLOOKUP(Table3[[#This Row],[Transaction ID]],Source_data!A:A,Source_data!E:E)</f>
        <v>Bengaluru</v>
      </c>
      <c r="V2634" s="1">
        <f>_xlfn.IFNA(_xlfn.XLOOKUP(A2634,bank_processed_transactions[transaction_id],bank_processed_transactions[processing_minutes]),"")</f>
        <v>15</v>
      </c>
      <c r="W2634" s="31">
        <f>_xlfn.XLOOKUP(A2634,Source_data!A:A,Source_data!B:B)</f>
        <v>46040</v>
      </c>
    </row>
    <row r="2635" spans="1:23" x14ac:dyDescent="0.3">
      <c r="A2635" s="4" t="s">
        <v>1540</v>
      </c>
      <c r="B2635" s="1">
        <f>_xlfn.XLOOKUP(A2635,bank_source_transactions__1[transaction_id],bank_source_transactions__1[amount_inr])</f>
        <v>3136.45</v>
      </c>
      <c r="C2635" s="1">
        <f>_xlfn.XLOOKUP(A2635,Processed_data!A:A,Processed_data!F:F)</f>
        <v>3136.45</v>
      </c>
      <c r="D2635" s="1" t="str">
        <f>_xlfn.XLOOKUP(A2635,bank_source_transactions__1[transaction_id],bank_source_transactions__1[transaction_status])</f>
        <v>SUCCESS</v>
      </c>
      <c r="E2635" s="1" t="str">
        <f>_xlfn.XLOOKUP(A2635,Processed_data!A:A,Processed_data!G:G)</f>
        <v>SUCCESS</v>
      </c>
      <c r="F2635" s="1">
        <f>COUNTIF(bank_processed_transactions[transaction_id],A2635)</f>
        <v>1</v>
      </c>
      <c r="G2635" s="1" t="str">
        <f t="shared" si="410"/>
        <v>found</v>
      </c>
      <c r="H2635" s="1" t="str">
        <f t="shared" si="411"/>
        <v>Not Duplicate</v>
      </c>
      <c r="I2635" s="1" t="str">
        <f t="shared" si="412"/>
        <v>match</v>
      </c>
      <c r="J2635" s="1" t="str">
        <f t="shared" si="413"/>
        <v>match</v>
      </c>
      <c r="K2635" s="1">
        <f t="shared" si="414"/>
        <v>0</v>
      </c>
      <c r="L2635" s="2">
        <f>IF(F2635=0,"not processed",_xlfn.MINIFS(Processed_data!H:H,Processed_data!A:A,A2635))</f>
        <v>46086</v>
      </c>
      <c r="M2635" s="1">
        <f>IF(F2635=0,"not processed",ABS(bank_source_transactions__1[[#This Row],[transaction_date]]-Reconciliation!L2635))</f>
        <v>0</v>
      </c>
      <c r="N2635" s="1" t="str" cm="1">
        <f t="array" ref="N2635">_xlfn.IFS(M2635="not Processed", "Not Processed",M2635&gt;2,"SLA Breached",M2635&lt;=2,"Within SLA")</f>
        <v>Within SLA</v>
      </c>
      <c r="O2635" s="1" t="str">
        <f>_xlfn.XLOOKUP(A2635,Source_data!A:A,Source_data!D:D)</f>
        <v>NEFT</v>
      </c>
      <c r="P2635" s="1">
        <f t="shared" si="415"/>
        <v>0</v>
      </c>
      <c r="Q2635" s="1">
        <f t="shared" si="416"/>
        <v>0</v>
      </c>
      <c r="R2635" s="1">
        <f t="shared" si="417"/>
        <v>0</v>
      </c>
      <c r="S2635" s="1">
        <f t="shared" si="418"/>
        <v>0</v>
      </c>
      <c r="T2635" s="1">
        <f t="shared" si="419"/>
        <v>0</v>
      </c>
      <c r="U2635" s="1" t="str">
        <f>_xlfn.XLOOKUP(Table3[[#This Row],[Transaction ID]],Source_data!A:A,Source_data!E:E)</f>
        <v>Hyderabad</v>
      </c>
      <c r="V2635" s="1">
        <f>_xlfn.IFNA(_xlfn.XLOOKUP(A2635,bank_processed_transactions[transaction_id],bank_processed_transactions[processing_minutes]),"")</f>
        <v>6.9</v>
      </c>
      <c r="W2635" s="31">
        <f>_xlfn.XLOOKUP(A2635,Source_data!A:A,Source_data!B:B)</f>
        <v>46086</v>
      </c>
    </row>
    <row r="2636" spans="1:23" x14ac:dyDescent="0.3">
      <c r="A2636" s="3" t="s">
        <v>3264</v>
      </c>
      <c r="B2636" s="1">
        <f>_xlfn.XLOOKUP(A2636,bank_source_transactions__1[transaction_id],bank_source_transactions__1[amount_inr])</f>
        <v>7658.57</v>
      </c>
      <c r="C2636" s="1">
        <f>_xlfn.XLOOKUP(A2636,Processed_data!A:A,Processed_data!F:F)</f>
        <v>7658.57</v>
      </c>
      <c r="D2636" s="1" t="str">
        <f>_xlfn.XLOOKUP(A2636,bank_source_transactions__1[transaction_id],bank_source_transactions__1[transaction_status])</f>
        <v>SUCCESS</v>
      </c>
      <c r="E2636" s="1" t="str">
        <f>_xlfn.XLOOKUP(A2636,Processed_data!A:A,Processed_data!G:G)</f>
        <v>SUCCESS</v>
      </c>
      <c r="F2636" s="1">
        <f>COUNTIF(bank_processed_transactions[transaction_id],A2636)</f>
        <v>1</v>
      </c>
      <c r="G2636" s="1" t="str">
        <f t="shared" si="410"/>
        <v>found</v>
      </c>
      <c r="H2636" s="1" t="str">
        <f t="shared" si="411"/>
        <v>Not Duplicate</v>
      </c>
      <c r="I2636" s="1" t="str">
        <f t="shared" si="412"/>
        <v>match</v>
      </c>
      <c r="J2636" s="1" t="str">
        <f t="shared" si="413"/>
        <v>match</v>
      </c>
      <c r="K2636" s="1">
        <f t="shared" si="414"/>
        <v>0</v>
      </c>
      <c r="L2636" s="2">
        <f>IF(F2636=0,"not processed",_xlfn.MINIFS(Processed_data!H:H,Processed_data!A:A,A2636))</f>
        <v>46035</v>
      </c>
      <c r="M2636" s="1">
        <f>IF(F2636=0,"not processed",ABS(bank_source_transactions__1[[#This Row],[transaction_date]]-Reconciliation!L2636))</f>
        <v>2</v>
      </c>
      <c r="N2636" s="1" t="str" cm="1">
        <f t="array" ref="N2636">_xlfn.IFS(M2636="not Processed", "Not Processed",M2636&gt;2,"SLA Breached",M2636&lt;=2,"Within SLA")</f>
        <v>Within SLA</v>
      </c>
      <c r="O2636" s="1" t="str">
        <f>_xlfn.XLOOKUP(A2636,Source_data!A:A,Source_data!D:D)</f>
        <v>IMPS</v>
      </c>
      <c r="P2636" s="1">
        <f t="shared" si="415"/>
        <v>0</v>
      </c>
      <c r="Q2636" s="1">
        <f t="shared" si="416"/>
        <v>0</v>
      </c>
      <c r="R2636" s="1">
        <f t="shared" si="417"/>
        <v>0</v>
      </c>
      <c r="S2636" s="1">
        <f t="shared" si="418"/>
        <v>0</v>
      </c>
      <c r="T2636" s="1">
        <f t="shared" si="419"/>
        <v>0</v>
      </c>
      <c r="U2636" s="1" t="str">
        <f>_xlfn.XLOOKUP(Table3[[#This Row],[Transaction ID]],Source_data!A:A,Source_data!E:E)</f>
        <v>Mumbai</v>
      </c>
      <c r="V2636" s="1">
        <f>_xlfn.IFNA(_xlfn.XLOOKUP(A2636,bank_processed_transactions[transaction_id],bank_processed_transactions[processing_minutes]),"")</f>
        <v>37.700000000000003</v>
      </c>
      <c r="W2636" s="31">
        <f>_xlfn.XLOOKUP(A2636,Source_data!A:A,Source_data!B:B)</f>
        <v>46033</v>
      </c>
    </row>
    <row r="2637" spans="1:23" x14ac:dyDescent="0.3">
      <c r="A2637" s="4" t="s">
        <v>2120</v>
      </c>
      <c r="B2637" s="1">
        <f>_xlfn.XLOOKUP(A2637,bank_source_transactions__1[transaction_id],bank_source_transactions__1[amount_inr])</f>
        <v>3036.36</v>
      </c>
      <c r="C2637" s="1">
        <f>_xlfn.XLOOKUP(A2637,Processed_data!A:A,Processed_data!F:F)</f>
        <v>3036.36</v>
      </c>
      <c r="D2637" s="1" t="str">
        <f>_xlfn.XLOOKUP(A2637,bank_source_transactions__1[transaction_id],bank_source_transactions__1[transaction_status])</f>
        <v>SUCCESS</v>
      </c>
      <c r="E2637" s="1" t="str">
        <f>_xlfn.XLOOKUP(A2637,Processed_data!A:A,Processed_data!G:G)</f>
        <v>SUCCESS</v>
      </c>
      <c r="F2637" s="1">
        <f>COUNTIF(bank_processed_transactions[transaction_id],A2637)</f>
        <v>1</v>
      </c>
      <c r="G2637" s="1" t="str">
        <f t="shared" si="410"/>
        <v>found</v>
      </c>
      <c r="H2637" s="1" t="str">
        <f t="shared" si="411"/>
        <v>Not Duplicate</v>
      </c>
      <c r="I2637" s="1" t="str">
        <f t="shared" si="412"/>
        <v>match</v>
      </c>
      <c r="J2637" s="1" t="str">
        <f t="shared" si="413"/>
        <v>match</v>
      </c>
      <c r="K2637" s="1">
        <f t="shared" si="414"/>
        <v>0</v>
      </c>
      <c r="L2637" s="2">
        <f>IF(F2637=0,"not processed",_xlfn.MINIFS(Processed_data!H:H,Processed_data!A:A,A2637))</f>
        <v>46061</v>
      </c>
      <c r="M2637" s="1">
        <f>IF(F2637=0,"not processed",ABS(bank_source_transactions__1[[#This Row],[transaction_date]]-Reconciliation!L2637))</f>
        <v>2</v>
      </c>
      <c r="N2637" s="1" t="str" cm="1">
        <f t="array" ref="N2637">_xlfn.IFS(M2637="not Processed", "Not Processed",M2637&gt;2,"SLA Breached",M2637&lt;=2,"Within SLA")</f>
        <v>Within SLA</v>
      </c>
      <c r="O2637" s="1" t="str">
        <f>_xlfn.XLOOKUP(A2637,Source_data!A:A,Source_data!D:D)</f>
        <v>CARD</v>
      </c>
      <c r="P2637" s="1">
        <f t="shared" si="415"/>
        <v>0</v>
      </c>
      <c r="Q2637" s="1">
        <f t="shared" si="416"/>
        <v>0</v>
      </c>
      <c r="R2637" s="1">
        <f t="shared" si="417"/>
        <v>0</v>
      </c>
      <c r="S2637" s="1">
        <f t="shared" si="418"/>
        <v>0</v>
      </c>
      <c r="T2637" s="1">
        <f t="shared" si="419"/>
        <v>0</v>
      </c>
      <c r="U2637" s="1" t="str">
        <f>_xlfn.XLOOKUP(Table3[[#This Row],[Transaction ID]],Source_data!A:A,Source_data!E:E)</f>
        <v>Bengaluru</v>
      </c>
      <c r="V2637" s="1">
        <f>_xlfn.IFNA(_xlfn.XLOOKUP(A2637,bank_processed_transactions[transaction_id],bank_processed_transactions[processing_minutes]),"")</f>
        <v>10.8</v>
      </c>
      <c r="W2637" s="31">
        <f>_xlfn.XLOOKUP(A2637,Source_data!A:A,Source_data!B:B)</f>
        <v>46059</v>
      </c>
    </row>
    <row r="2638" spans="1:23" x14ac:dyDescent="0.3">
      <c r="A2638" s="3" t="s">
        <v>4641</v>
      </c>
      <c r="B2638" s="1">
        <f>_xlfn.XLOOKUP(A2638,bank_source_transactions__1[transaction_id],bank_source_transactions__1[amount_inr])</f>
        <v>5821.77</v>
      </c>
      <c r="C2638" s="1">
        <f>_xlfn.XLOOKUP(A2638,Processed_data!A:A,Processed_data!F:F)</f>
        <v>5821.77</v>
      </c>
      <c r="D2638" s="1" t="str">
        <f>_xlfn.XLOOKUP(A2638,bank_source_transactions__1[transaction_id],bank_source_transactions__1[transaction_status])</f>
        <v>SUCCESS</v>
      </c>
      <c r="E2638" s="1" t="str">
        <f>_xlfn.XLOOKUP(A2638,Processed_data!A:A,Processed_data!G:G)</f>
        <v>SUCCESS</v>
      </c>
      <c r="F2638" s="1">
        <f>COUNTIF(bank_processed_transactions[transaction_id],A2638)</f>
        <v>1</v>
      </c>
      <c r="G2638" s="1" t="str">
        <f t="shared" si="410"/>
        <v>found</v>
      </c>
      <c r="H2638" s="1" t="str">
        <f t="shared" si="411"/>
        <v>Not Duplicate</v>
      </c>
      <c r="I2638" s="1" t="str">
        <f t="shared" si="412"/>
        <v>match</v>
      </c>
      <c r="J2638" s="1" t="str">
        <f t="shared" si="413"/>
        <v>match</v>
      </c>
      <c r="K2638" s="1">
        <f t="shared" si="414"/>
        <v>0</v>
      </c>
      <c r="L2638" s="2">
        <f>IF(F2638=0,"not processed",_xlfn.MINIFS(Processed_data!H:H,Processed_data!A:A,A2638))</f>
        <v>46106</v>
      </c>
      <c r="M2638" s="1">
        <f>IF(F2638=0,"not processed",ABS(bank_source_transactions__1[[#This Row],[transaction_date]]-Reconciliation!L2638))</f>
        <v>3</v>
      </c>
      <c r="N2638" s="1" t="str" cm="1">
        <f t="array" ref="N2638">_xlfn.IFS(M2638="not Processed", "Not Processed",M2638&gt;2,"SLA Breached",M2638&lt;=2,"Within SLA")</f>
        <v>SLA Breached</v>
      </c>
      <c r="O2638" s="1" t="str">
        <f>_xlfn.XLOOKUP(A2638,Source_data!A:A,Source_data!D:D)</f>
        <v>UPI</v>
      </c>
      <c r="P2638" s="1">
        <f t="shared" si="415"/>
        <v>0</v>
      </c>
      <c r="Q2638" s="1">
        <f t="shared" si="416"/>
        <v>0</v>
      </c>
      <c r="R2638" s="1">
        <f t="shared" si="417"/>
        <v>0</v>
      </c>
      <c r="S2638" s="1">
        <f t="shared" si="418"/>
        <v>0</v>
      </c>
      <c r="T2638" s="1">
        <f t="shared" si="419"/>
        <v>1</v>
      </c>
      <c r="U2638" s="1" t="str">
        <f>_xlfn.XLOOKUP(Table3[[#This Row],[Transaction ID]],Source_data!A:A,Source_data!E:E)</f>
        <v>Pune</v>
      </c>
      <c r="V2638" s="1">
        <f>_xlfn.IFNA(_xlfn.XLOOKUP(A2638,bank_processed_transactions[transaction_id],bank_processed_transactions[processing_minutes]),"")</f>
        <v>21.1</v>
      </c>
      <c r="W2638" s="31">
        <f>_xlfn.XLOOKUP(A2638,Source_data!A:A,Source_data!B:B)</f>
        <v>46103</v>
      </c>
    </row>
    <row r="2639" spans="1:23" x14ac:dyDescent="0.3">
      <c r="A2639" s="4" t="s">
        <v>2573</v>
      </c>
      <c r="B2639" s="1">
        <f>_xlfn.XLOOKUP(A2639,bank_source_transactions__1[transaction_id],bank_source_transactions__1[amount_inr])</f>
        <v>2773.84</v>
      </c>
      <c r="C2639" s="1">
        <f>_xlfn.XLOOKUP(A2639,Processed_data!A:A,Processed_data!F:F)</f>
        <v>2773.84</v>
      </c>
      <c r="D2639" s="1" t="str">
        <f>_xlfn.XLOOKUP(A2639,bank_source_transactions__1[transaction_id],bank_source_transactions__1[transaction_status])</f>
        <v>SUCCESS</v>
      </c>
      <c r="E2639" s="1" t="str">
        <f>_xlfn.XLOOKUP(A2639,Processed_data!A:A,Processed_data!G:G)</f>
        <v>SUCCESS</v>
      </c>
      <c r="F2639" s="1">
        <f>COUNTIF(bank_processed_transactions[transaction_id],A2639)</f>
        <v>1</v>
      </c>
      <c r="G2639" s="1" t="str">
        <f t="shared" si="410"/>
        <v>found</v>
      </c>
      <c r="H2639" s="1" t="str">
        <f t="shared" si="411"/>
        <v>Not Duplicate</v>
      </c>
      <c r="I2639" s="1" t="str">
        <f t="shared" si="412"/>
        <v>match</v>
      </c>
      <c r="J2639" s="1" t="str">
        <f t="shared" si="413"/>
        <v>match</v>
      </c>
      <c r="K2639" s="1">
        <f t="shared" si="414"/>
        <v>0</v>
      </c>
      <c r="L2639" s="2">
        <f>IF(F2639=0,"not processed",_xlfn.MINIFS(Processed_data!H:H,Processed_data!A:A,A2639))</f>
        <v>46043</v>
      </c>
      <c r="M2639" s="1">
        <f>IF(F2639=0,"not processed",ABS(bank_source_transactions__1[[#This Row],[transaction_date]]-Reconciliation!L2639))</f>
        <v>5</v>
      </c>
      <c r="N2639" s="1" t="str" cm="1">
        <f t="array" ref="N2639">_xlfn.IFS(M2639="not Processed", "Not Processed",M2639&gt;2,"SLA Breached",M2639&lt;=2,"Within SLA")</f>
        <v>SLA Breached</v>
      </c>
      <c r="O2639" s="1" t="str">
        <f>_xlfn.XLOOKUP(A2639,Source_data!A:A,Source_data!D:D)</f>
        <v>NEFT</v>
      </c>
      <c r="P2639" s="1">
        <f t="shared" si="415"/>
        <v>0</v>
      </c>
      <c r="Q2639" s="1">
        <f t="shared" si="416"/>
        <v>0</v>
      </c>
      <c r="R2639" s="1">
        <f t="shared" si="417"/>
        <v>0</v>
      </c>
      <c r="S2639" s="1">
        <f t="shared" si="418"/>
        <v>0</v>
      </c>
      <c r="T2639" s="1">
        <f t="shared" si="419"/>
        <v>1</v>
      </c>
      <c r="U2639" s="1" t="str">
        <f>_xlfn.XLOOKUP(Table3[[#This Row],[Transaction ID]],Source_data!A:A,Source_data!E:E)</f>
        <v>Bengaluru</v>
      </c>
      <c r="V2639" s="1">
        <f>_xlfn.IFNA(_xlfn.XLOOKUP(A2639,bank_processed_transactions[transaction_id],bank_processed_transactions[processing_minutes]),"")</f>
        <v>38.4</v>
      </c>
      <c r="W2639" s="31">
        <f>_xlfn.XLOOKUP(A2639,Source_data!A:A,Source_data!B:B)</f>
        <v>46038</v>
      </c>
    </row>
    <row r="2640" spans="1:23" x14ac:dyDescent="0.3">
      <c r="A2640" s="3" t="s">
        <v>2888</v>
      </c>
      <c r="B2640" s="1">
        <f>_xlfn.XLOOKUP(A2640,bank_source_transactions__1[transaction_id],bank_source_transactions__1[amount_inr])</f>
        <v>2615.5100000000002</v>
      </c>
      <c r="C2640" s="1">
        <f>_xlfn.XLOOKUP(A2640,Processed_data!A:A,Processed_data!F:F)</f>
        <v>2615.5100000000002</v>
      </c>
      <c r="D2640" s="1" t="str">
        <f>_xlfn.XLOOKUP(A2640,bank_source_transactions__1[transaction_id],bank_source_transactions__1[transaction_status])</f>
        <v>SUCCESS</v>
      </c>
      <c r="E2640" s="1" t="str">
        <f>_xlfn.XLOOKUP(A2640,Processed_data!A:A,Processed_data!G:G)</f>
        <v>SUCCESS</v>
      </c>
      <c r="F2640" s="1">
        <f>COUNTIF(bank_processed_transactions[transaction_id],A2640)</f>
        <v>1</v>
      </c>
      <c r="G2640" s="1" t="str">
        <f t="shared" si="410"/>
        <v>found</v>
      </c>
      <c r="H2640" s="1" t="str">
        <f t="shared" si="411"/>
        <v>Not Duplicate</v>
      </c>
      <c r="I2640" s="1" t="str">
        <f t="shared" si="412"/>
        <v>match</v>
      </c>
      <c r="J2640" s="1" t="str">
        <f t="shared" si="413"/>
        <v>match</v>
      </c>
      <c r="K2640" s="1">
        <f t="shared" si="414"/>
        <v>0</v>
      </c>
      <c r="L2640" s="2">
        <f>IF(F2640=0,"not processed",_xlfn.MINIFS(Processed_data!H:H,Processed_data!A:A,A2640))</f>
        <v>46031</v>
      </c>
      <c r="M2640" s="1">
        <f>IF(F2640=0,"not processed",ABS(bank_source_transactions__1[[#This Row],[transaction_date]]-Reconciliation!L2640))</f>
        <v>2</v>
      </c>
      <c r="N2640" s="1" t="str" cm="1">
        <f t="array" ref="N2640">_xlfn.IFS(M2640="not Processed", "Not Processed",M2640&gt;2,"SLA Breached",M2640&lt;=2,"Within SLA")</f>
        <v>Within SLA</v>
      </c>
      <c r="O2640" s="1" t="str">
        <f>_xlfn.XLOOKUP(A2640,Source_data!A:A,Source_data!D:D)</f>
        <v>IMPS</v>
      </c>
      <c r="P2640" s="1">
        <f t="shared" si="415"/>
        <v>0</v>
      </c>
      <c r="Q2640" s="1">
        <f t="shared" si="416"/>
        <v>0</v>
      </c>
      <c r="R2640" s="1">
        <f t="shared" si="417"/>
        <v>0</v>
      </c>
      <c r="S2640" s="1">
        <f t="shared" si="418"/>
        <v>0</v>
      </c>
      <c r="T2640" s="1">
        <f t="shared" si="419"/>
        <v>0</v>
      </c>
      <c r="U2640" s="1" t="str">
        <f>_xlfn.XLOOKUP(Table3[[#This Row],[Transaction ID]],Source_data!A:A,Source_data!E:E)</f>
        <v>Mumbai</v>
      </c>
      <c r="V2640" s="1">
        <f>_xlfn.IFNA(_xlfn.XLOOKUP(A2640,bank_processed_transactions[transaction_id],bank_processed_transactions[processing_minutes]),"")</f>
        <v>16.100000000000001</v>
      </c>
      <c r="W2640" s="31">
        <f>_xlfn.XLOOKUP(A2640,Source_data!A:A,Source_data!B:B)</f>
        <v>46029</v>
      </c>
    </row>
    <row r="2641" spans="1:23" x14ac:dyDescent="0.3">
      <c r="A2641" s="4" t="s">
        <v>1896</v>
      </c>
      <c r="B2641" s="1">
        <f>_xlfn.XLOOKUP(A2641,bank_source_transactions__1[transaction_id],bank_source_transactions__1[amount_inr])</f>
        <v>47035.39</v>
      </c>
      <c r="C2641" s="1">
        <f>_xlfn.XLOOKUP(A2641,Processed_data!A:A,Processed_data!F:F)</f>
        <v>47035.39</v>
      </c>
      <c r="D2641" s="1" t="str">
        <f>_xlfn.XLOOKUP(A2641,bank_source_transactions__1[transaction_id],bank_source_transactions__1[transaction_status])</f>
        <v>SUCCESS</v>
      </c>
      <c r="E2641" s="1" t="str">
        <f>_xlfn.XLOOKUP(A2641,Processed_data!A:A,Processed_data!G:G)</f>
        <v>SUCCESS</v>
      </c>
      <c r="F2641" s="1">
        <f>COUNTIF(bank_processed_transactions[transaction_id],A2641)</f>
        <v>1</v>
      </c>
      <c r="G2641" s="1" t="str">
        <f t="shared" si="410"/>
        <v>found</v>
      </c>
      <c r="H2641" s="1" t="str">
        <f t="shared" si="411"/>
        <v>Not Duplicate</v>
      </c>
      <c r="I2641" s="1" t="str">
        <f t="shared" si="412"/>
        <v>match</v>
      </c>
      <c r="J2641" s="1" t="str">
        <f t="shared" si="413"/>
        <v>match</v>
      </c>
      <c r="K2641" s="1">
        <f t="shared" si="414"/>
        <v>0</v>
      </c>
      <c r="L2641" s="2">
        <f>IF(F2641=0,"not processed",_xlfn.MINIFS(Processed_data!H:H,Processed_data!A:A,A2641))</f>
        <v>46087</v>
      </c>
      <c r="M2641" s="1">
        <f>IF(F2641=0,"not processed",ABS(bank_source_transactions__1[[#This Row],[transaction_date]]-Reconciliation!L2641))</f>
        <v>3</v>
      </c>
      <c r="N2641" s="1" t="str" cm="1">
        <f t="array" ref="N2641">_xlfn.IFS(M2641="not Processed", "Not Processed",M2641&gt;2,"SLA Breached",M2641&lt;=2,"Within SLA")</f>
        <v>SLA Breached</v>
      </c>
      <c r="O2641" s="1" t="str">
        <f>_xlfn.XLOOKUP(A2641,Source_data!A:A,Source_data!D:D)</f>
        <v>UPI</v>
      </c>
      <c r="P2641" s="1">
        <f t="shared" si="415"/>
        <v>0</v>
      </c>
      <c r="Q2641" s="1">
        <f t="shared" si="416"/>
        <v>0</v>
      </c>
      <c r="R2641" s="1">
        <f t="shared" si="417"/>
        <v>0</v>
      </c>
      <c r="S2641" s="1">
        <f t="shared" si="418"/>
        <v>0</v>
      </c>
      <c r="T2641" s="1">
        <f t="shared" si="419"/>
        <v>1</v>
      </c>
      <c r="U2641" s="1" t="str">
        <f>_xlfn.XLOOKUP(Table3[[#This Row],[Transaction ID]],Source_data!A:A,Source_data!E:E)</f>
        <v>Hyderabad</v>
      </c>
      <c r="V2641" s="1">
        <f>_xlfn.IFNA(_xlfn.XLOOKUP(A2641,bank_processed_transactions[transaction_id],bank_processed_transactions[processing_minutes]),"")</f>
        <v>30.2</v>
      </c>
      <c r="W2641" s="31">
        <f>_xlfn.XLOOKUP(A2641,Source_data!A:A,Source_data!B:B)</f>
        <v>46084</v>
      </c>
    </row>
    <row r="2642" spans="1:23" x14ac:dyDescent="0.3">
      <c r="A2642" s="3" t="s">
        <v>4711</v>
      </c>
      <c r="B2642" s="1">
        <f>_xlfn.XLOOKUP(A2642,bank_source_transactions__1[transaction_id],bank_source_transactions__1[amount_inr])</f>
        <v>7100.67</v>
      </c>
      <c r="C2642" s="1">
        <f>_xlfn.XLOOKUP(A2642,Processed_data!A:A,Processed_data!F:F)</f>
        <v>7100.67</v>
      </c>
      <c r="D2642" s="1" t="str">
        <f>_xlfn.XLOOKUP(A2642,bank_source_transactions__1[transaction_id],bank_source_transactions__1[transaction_status])</f>
        <v>SUCCESS</v>
      </c>
      <c r="E2642" s="1" t="str">
        <f>_xlfn.XLOOKUP(A2642,Processed_data!A:A,Processed_data!G:G)</f>
        <v>SUCCESS</v>
      </c>
      <c r="F2642" s="1">
        <f>COUNTIF(bank_processed_transactions[transaction_id],A2642)</f>
        <v>1</v>
      </c>
      <c r="G2642" s="1" t="str">
        <f t="shared" si="410"/>
        <v>found</v>
      </c>
      <c r="H2642" s="1" t="str">
        <f t="shared" si="411"/>
        <v>Not Duplicate</v>
      </c>
      <c r="I2642" s="1" t="str">
        <f t="shared" si="412"/>
        <v>match</v>
      </c>
      <c r="J2642" s="1" t="str">
        <f t="shared" si="413"/>
        <v>match</v>
      </c>
      <c r="K2642" s="1">
        <f t="shared" si="414"/>
        <v>0</v>
      </c>
      <c r="L2642" s="2">
        <f>IF(F2642=0,"not processed",_xlfn.MINIFS(Processed_data!H:H,Processed_data!A:A,A2642))</f>
        <v>46077</v>
      </c>
      <c r="M2642" s="1">
        <f>IF(F2642=0,"not processed",ABS(bank_source_transactions__1[[#This Row],[transaction_date]]-Reconciliation!L2642))</f>
        <v>1</v>
      </c>
      <c r="N2642" s="1" t="str" cm="1">
        <f t="array" ref="N2642">_xlfn.IFS(M2642="not Processed", "Not Processed",M2642&gt;2,"SLA Breached",M2642&lt;=2,"Within SLA")</f>
        <v>Within SLA</v>
      </c>
      <c r="O2642" s="1" t="str">
        <f>_xlfn.XLOOKUP(A2642,Source_data!A:A,Source_data!D:D)</f>
        <v>CARD</v>
      </c>
      <c r="P2642" s="1">
        <f t="shared" si="415"/>
        <v>0</v>
      </c>
      <c r="Q2642" s="1">
        <f t="shared" si="416"/>
        <v>0</v>
      </c>
      <c r="R2642" s="1">
        <f t="shared" si="417"/>
        <v>0</v>
      </c>
      <c r="S2642" s="1">
        <f t="shared" si="418"/>
        <v>0</v>
      </c>
      <c r="T2642" s="1">
        <f t="shared" si="419"/>
        <v>0</v>
      </c>
      <c r="U2642" s="1" t="str">
        <f>_xlfn.XLOOKUP(Table3[[#This Row],[Transaction ID]],Source_data!A:A,Source_data!E:E)</f>
        <v>Bengaluru</v>
      </c>
      <c r="V2642" s="1">
        <f>_xlfn.IFNA(_xlfn.XLOOKUP(A2642,bank_processed_transactions[transaction_id],bank_processed_transactions[processing_minutes]),"")</f>
        <v>12.8</v>
      </c>
      <c r="W2642" s="31">
        <f>_xlfn.XLOOKUP(A2642,Source_data!A:A,Source_data!B:B)</f>
        <v>46076</v>
      </c>
    </row>
    <row r="2643" spans="1:23" x14ac:dyDescent="0.3">
      <c r="A2643" s="4" t="s">
        <v>3523</v>
      </c>
      <c r="B2643" s="1">
        <f>_xlfn.XLOOKUP(A2643,bank_source_transactions__1[transaction_id],bank_source_transactions__1[amount_inr])</f>
        <v>10975.49</v>
      </c>
      <c r="C2643" s="1">
        <f>_xlfn.XLOOKUP(A2643,Processed_data!A:A,Processed_data!F:F)</f>
        <v>10975.49</v>
      </c>
      <c r="D2643" s="1" t="str">
        <f>_xlfn.XLOOKUP(A2643,bank_source_transactions__1[transaction_id],bank_source_transactions__1[transaction_status])</f>
        <v>SUCCESS</v>
      </c>
      <c r="E2643" s="1" t="str">
        <f>_xlfn.XLOOKUP(A2643,Processed_data!A:A,Processed_data!G:G)</f>
        <v>SUCCESS</v>
      </c>
      <c r="F2643" s="1">
        <f>COUNTIF(bank_processed_transactions[transaction_id],A2643)</f>
        <v>1</v>
      </c>
      <c r="G2643" s="1" t="str">
        <f t="shared" si="410"/>
        <v>found</v>
      </c>
      <c r="H2643" s="1" t="str">
        <f t="shared" si="411"/>
        <v>Not Duplicate</v>
      </c>
      <c r="I2643" s="1" t="str">
        <f t="shared" si="412"/>
        <v>match</v>
      </c>
      <c r="J2643" s="1" t="str">
        <f t="shared" si="413"/>
        <v>match</v>
      </c>
      <c r="K2643" s="1">
        <f t="shared" si="414"/>
        <v>0</v>
      </c>
      <c r="L2643" s="2">
        <f>IF(F2643=0,"not processed",_xlfn.MINIFS(Processed_data!H:H,Processed_data!A:A,A2643))</f>
        <v>46096</v>
      </c>
      <c r="M2643" s="1">
        <f>IF(F2643=0,"not processed",ABS(bank_source_transactions__1[[#This Row],[transaction_date]]-Reconciliation!L2643))</f>
        <v>2</v>
      </c>
      <c r="N2643" s="1" t="str" cm="1">
        <f t="array" ref="N2643">_xlfn.IFS(M2643="not Processed", "Not Processed",M2643&gt;2,"SLA Breached",M2643&lt;=2,"Within SLA")</f>
        <v>Within SLA</v>
      </c>
      <c r="O2643" s="1" t="str">
        <f>_xlfn.XLOOKUP(A2643,Source_data!A:A,Source_data!D:D)</f>
        <v>NEFT</v>
      </c>
      <c r="P2643" s="1">
        <f t="shared" si="415"/>
        <v>0</v>
      </c>
      <c r="Q2643" s="1">
        <f t="shared" si="416"/>
        <v>0</v>
      </c>
      <c r="R2643" s="1">
        <f t="shared" si="417"/>
        <v>0</v>
      </c>
      <c r="S2643" s="1">
        <f t="shared" si="418"/>
        <v>0</v>
      </c>
      <c r="T2643" s="1">
        <f t="shared" si="419"/>
        <v>0</v>
      </c>
      <c r="U2643" s="1" t="str">
        <f>_xlfn.XLOOKUP(Table3[[#This Row],[Transaction ID]],Source_data!A:A,Source_data!E:E)</f>
        <v>Mumbai</v>
      </c>
      <c r="V2643" s="1">
        <f>_xlfn.IFNA(_xlfn.XLOOKUP(A2643,bank_processed_transactions[transaction_id],bank_processed_transactions[processing_minutes]),"")</f>
        <v>88.9</v>
      </c>
      <c r="W2643" s="31">
        <f>_xlfn.XLOOKUP(A2643,Source_data!A:A,Source_data!B:B)</f>
        <v>46094</v>
      </c>
    </row>
    <row r="2644" spans="1:23" x14ac:dyDescent="0.3">
      <c r="A2644" s="3" t="s">
        <v>3816</v>
      </c>
      <c r="B2644" s="1">
        <f>_xlfn.XLOOKUP(A2644,bank_source_transactions__1[transaction_id],bank_source_transactions__1[amount_inr])</f>
        <v>564.57000000000005</v>
      </c>
      <c r="C2644" s="1">
        <f>_xlfn.XLOOKUP(A2644,Processed_data!A:A,Processed_data!F:F)</f>
        <v>564.57000000000005</v>
      </c>
      <c r="D2644" s="1" t="str">
        <f>_xlfn.XLOOKUP(A2644,bank_source_transactions__1[transaction_id],bank_source_transactions__1[transaction_status])</f>
        <v>SUCCESS</v>
      </c>
      <c r="E2644" s="1" t="str">
        <f>_xlfn.XLOOKUP(A2644,Processed_data!A:A,Processed_data!G:G)</f>
        <v>SUCCESS</v>
      </c>
      <c r="F2644" s="1">
        <f>COUNTIF(bank_processed_transactions[transaction_id],A2644)</f>
        <v>1</v>
      </c>
      <c r="G2644" s="1" t="str">
        <f t="shared" si="410"/>
        <v>found</v>
      </c>
      <c r="H2644" s="1" t="str">
        <f t="shared" si="411"/>
        <v>Not Duplicate</v>
      </c>
      <c r="I2644" s="1" t="str">
        <f t="shared" si="412"/>
        <v>match</v>
      </c>
      <c r="J2644" s="1" t="str">
        <f t="shared" si="413"/>
        <v>match</v>
      </c>
      <c r="K2644" s="1">
        <f t="shared" si="414"/>
        <v>0</v>
      </c>
      <c r="L2644" s="2">
        <f>IF(F2644=0,"not processed",_xlfn.MINIFS(Processed_data!H:H,Processed_data!A:A,A2644))</f>
        <v>46103</v>
      </c>
      <c r="M2644" s="1">
        <f>IF(F2644=0,"not processed",ABS(bank_source_transactions__1[[#This Row],[transaction_date]]-Reconciliation!L2644))</f>
        <v>1</v>
      </c>
      <c r="N2644" s="1" t="str" cm="1">
        <f t="array" ref="N2644">_xlfn.IFS(M2644="not Processed", "Not Processed",M2644&gt;2,"SLA Breached",M2644&lt;=2,"Within SLA")</f>
        <v>Within SLA</v>
      </c>
      <c r="O2644" s="1" t="str">
        <f>_xlfn.XLOOKUP(A2644,Source_data!A:A,Source_data!D:D)</f>
        <v>UPI</v>
      </c>
      <c r="P2644" s="1">
        <f t="shared" si="415"/>
        <v>0</v>
      </c>
      <c r="Q2644" s="1">
        <f t="shared" si="416"/>
        <v>0</v>
      </c>
      <c r="R2644" s="1">
        <f t="shared" si="417"/>
        <v>0</v>
      </c>
      <c r="S2644" s="1">
        <f t="shared" si="418"/>
        <v>0</v>
      </c>
      <c r="T2644" s="1">
        <f t="shared" si="419"/>
        <v>0</v>
      </c>
      <c r="U2644" s="1" t="str">
        <f>_xlfn.XLOOKUP(Table3[[#This Row],[Transaction ID]],Source_data!A:A,Source_data!E:E)</f>
        <v>Mumbai</v>
      </c>
      <c r="V2644" s="1">
        <f>_xlfn.IFNA(_xlfn.XLOOKUP(A2644,bank_processed_transactions[transaction_id],bank_processed_transactions[processing_minutes]),"")</f>
        <v>14.5</v>
      </c>
      <c r="W2644" s="31">
        <f>_xlfn.XLOOKUP(A2644,Source_data!A:A,Source_data!B:B)</f>
        <v>46102</v>
      </c>
    </row>
    <row r="2645" spans="1:23" x14ac:dyDescent="0.3">
      <c r="A2645" s="4" t="s">
        <v>5039</v>
      </c>
      <c r="B2645" s="1">
        <f>_xlfn.XLOOKUP(A2645,bank_source_transactions__1[transaction_id],bank_source_transactions__1[amount_inr])</f>
        <v>308.62</v>
      </c>
      <c r="C2645" s="1" t="e">
        <f>_xlfn.XLOOKUP(A2645,Processed_data!A:A,Processed_data!F:F)</f>
        <v>#N/A</v>
      </c>
      <c r="D2645" s="1" t="str">
        <f>_xlfn.XLOOKUP(A2645,bank_source_transactions__1[transaction_id],bank_source_transactions__1[transaction_status])</f>
        <v>SUCCESS</v>
      </c>
      <c r="E2645" s="1" t="e">
        <f>_xlfn.XLOOKUP(A2645,Processed_data!A:A,Processed_data!G:G)</f>
        <v>#N/A</v>
      </c>
      <c r="F2645" s="1">
        <f>COUNTIF(bank_processed_transactions[transaction_id],A2645)</f>
        <v>0</v>
      </c>
      <c r="G2645" s="1" t="str">
        <f t="shared" si="410"/>
        <v>missing</v>
      </c>
      <c r="H2645" s="1" t="str">
        <f t="shared" si="411"/>
        <v>Not Duplicate</v>
      </c>
      <c r="I2645" s="1" t="str">
        <f t="shared" si="412"/>
        <v>not processed</v>
      </c>
      <c r="J2645" s="1" t="str">
        <f t="shared" si="413"/>
        <v>not processed</v>
      </c>
      <c r="K2645" s="1" t="str">
        <f t="shared" si="414"/>
        <v>missing</v>
      </c>
      <c r="L2645" s="2" t="str">
        <f>IF(F2645=0,"not processed",_xlfn.MINIFS(Processed_data!H:H,Processed_data!A:A,A2645))</f>
        <v>not processed</v>
      </c>
      <c r="M2645" s="1" t="str">
        <f>IF(F2645=0,"not processed",ABS(bank_source_transactions__1[[#This Row],[transaction_date]]-Reconciliation!L2645))</f>
        <v>not processed</v>
      </c>
      <c r="N2645" s="1" t="str" cm="1">
        <f t="array" ref="N2645">_xlfn.IFS(M2645="not Processed", "Not Processed",M2645&gt;2,"SLA Breached",M2645&lt;=2,"Within SLA")</f>
        <v>Not Processed</v>
      </c>
      <c r="O2645" s="1" t="str">
        <f>_xlfn.XLOOKUP(A2645,Source_data!A:A,Source_data!D:D)</f>
        <v>ATM</v>
      </c>
      <c r="P2645" s="1">
        <f t="shared" si="415"/>
        <v>1</v>
      </c>
      <c r="Q2645" s="1">
        <f t="shared" si="416"/>
        <v>0</v>
      </c>
      <c r="R2645" s="1">
        <f t="shared" si="417"/>
        <v>0</v>
      </c>
      <c r="S2645" s="1">
        <f t="shared" si="418"/>
        <v>0</v>
      </c>
      <c r="T2645" s="1">
        <f t="shared" si="419"/>
        <v>0</v>
      </c>
      <c r="U2645" s="1" t="str">
        <f>_xlfn.XLOOKUP(Table3[[#This Row],[Transaction ID]],Source_data!A:A,Source_data!E:E)</f>
        <v>Mumbai</v>
      </c>
      <c r="V2645" s="1" t="str">
        <f>_xlfn.IFNA(_xlfn.XLOOKUP(A2645,bank_processed_transactions[transaction_id],bank_processed_transactions[processing_minutes]),"")</f>
        <v/>
      </c>
      <c r="W2645" s="31">
        <f>_xlfn.XLOOKUP(A2645,Source_data!A:A,Source_data!B:B)</f>
        <v>46103</v>
      </c>
    </row>
    <row r="2646" spans="1:23" x14ac:dyDescent="0.3">
      <c r="A2646" s="3" t="s">
        <v>4675</v>
      </c>
      <c r="B2646" s="1">
        <f>_xlfn.XLOOKUP(A2646,bank_source_transactions__1[transaction_id],bank_source_transactions__1[amount_inr])</f>
        <v>2084.1</v>
      </c>
      <c r="C2646" s="1">
        <f>_xlfn.XLOOKUP(A2646,Processed_data!A:A,Processed_data!F:F)</f>
        <v>2084.1</v>
      </c>
      <c r="D2646" s="1" t="str">
        <f>_xlfn.XLOOKUP(A2646,bank_source_transactions__1[transaction_id],bank_source_transactions__1[transaction_status])</f>
        <v>SUCCESS</v>
      </c>
      <c r="E2646" s="1" t="str">
        <f>_xlfn.XLOOKUP(A2646,Processed_data!A:A,Processed_data!G:G)</f>
        <v>SUCCESS</v>
      </c>
      <c r="F2646" s="1">
        <f>COUNTIF(bank_processed_transactions[transaction_id],A2646)</f>
        <v>1</v>
      </c>
      <c r="G2646" s="1" t="str">
        <f t="shared" si="410"/>
        <v>found</v>
      </c>
      <c r="H2646" s="1" t="str">
        <f t="shared" si="411"/>
        <v>Not Duplicate</v>
      </c>
      <c r="I2646" s="1" t="str">
        <f t="shared" si="412"/>
        <v>match</v>
      </c>
      <c r="J2646" s="1" t="str">
        <f t="shared" si="413"/>
        <v>match</v>
      </c>
      <c r="K2646" s="1">
        <f t="shared" si="414"/>
        <v>0</v>
      </c>
      <c r="L2646" s="2">
        <f>IF(F2646=0,"not processed",_xlfn.MINIFS(Processed_data!H:H,Processed_data!A:A,A2646))</f>
        <v>46037</v>
      </c>
      <c r="M2646" s="1">
        <f>IF(F2646=0,"not processed",ABS(bank_source_transactions__1[[#This Row],[transaction_date]]-Reconciliation!L2646))</f>
        <v>3</v>
      </c>
      <c r="N2646" s="1" t="str" cm="1">
        <f t="array" ref="N2646">_xlfn.IFS(M2646="not Processed", "Not Processed",M2646&gt;2,"SLA Breached",M2646&lt;=2,"Within SLA")</f>
        <v>SLA Breached</v>
      </c>
      <c r="O2646" s="1" t="str">
        <f>_xlfn.XLOOKUP(A2646,Source_data!A:A,Source_data!D:D)</f>
        <v>UPI</v>
      </c>
      <c r="P2646" s="1">
        <f t="shared" si="415"/>
        <v>0</v>
      </c>
      <c r="Q2646" s="1">
        <f t="shared" si="416"/>
        <v>0</v>
      </c>
      <c r="R2646" s="1">
        <f t="shared" si="417"/>
        <v>0</v>
      </c>
      <c r="S2646" s="1">
        <f t="shared" si="418"/>
        <v>0</v>
      </c>
      <c r="T2646" s="1">
        <f t="shared" si="419"/>
        <v>1</v>
      </c>
      <c r="U2646" s="1" t="str">
        <f>_xlfn.XLOOKUP(Table3[[#This Row],[Transaction ID]],Source_data!A:A,Source_data!E:E)</f>
        <v>Hyderabad</v>
      </c>
      <c r="V2646" s="1">
        <f>_xlfn.IFNA(_xlfn.XLOOKUP(A2646,bank_processed_transactions[transaction_id],bank_processed_transactions[processing_minutes]),"")</f>
        <v>25.9</v>
      </c>
      <c r="W2646" s="31">
        <f>_xlfn.XLOOKUP(A2646,Source_data!A:A,Source_data!B:B)</f>
        <v>46034</v>
      </c>
    </row>
    <row r="2647" spans="1:23" x14ac:dyDescent="0.3">
      <c r="A2647" s="4" t="s">
        <v>4682</v>
      </c>
      <c r="B2647" s="1">
        <f>_xlfn.XLOOKUP(A2647,bank_source_transactions__1[transaction_id],bank_source_transactions__1[amount_inr])</f>
        <v>2174.81</v>
      </c>
      <c r="C2647" s="1">
        <f>_xlfn.XLOOKUP(A2647,Processed_data!A:A,Processed_data!F:F)</f>
        <v>2174.81</v>
      </c>
      <c r="D2647" s="1" t="str">
        <f>_xlfn.XLOOKUP(A2647,bank_source_transactions__1[transaction_id],bank_source_transactions__1[transaction_status])</f>
        <v>SUCCESS</v>
      </c>
      <c r="E2647" s="1" t="str">
        <f>_xlfn.XLOOKUP(A2647,Processed_data!A:A,Processed_data!G:G)</f>
        <v>SUCCESS</v>
      </c>
      <c r="F2647" s="1">
        <f>COUNTIF(bank_processed_transactions[transaction_id],A2647)</f>
        <v>1</v>
      </c>
      <c r="G2647" s="1" t="str">
        <f t="shared" si="410"/>
        <v>found</v>
      </c>
      <c r="H2647" s="1" t="str">
        <f t="shared" si="411"/>
        <v>Not Duplicate</v>
      </c>
      <c r="I2647" s="1" t="str">
        <f t="shared" si="412"/>
        <v>match</v>
      </c>
      <c r="J2647" s="1" t="str">
        <f t="shared" si="413"/>
        <v>match</v>
      </c>
      <c r="K2647" s="1">
        <f t="shared" si="414"/>
        <v>0</v>
      </c>
      <c r="L2647" s="2">
        <f>IF(F2647=0,"not processed",_xlfn.MINIFS(Processed_data!H:H,Processed_data!A:A,A2647))</f>
        <v>46025</v>
      </c>
      <c r="M2647" s="1">
        <f>IF(F2647=0,"not processed",ABS(bank_source_transactions__1[[#This Row],[transaction_date]]-Reconciliation!L2647))</f>
        <v>1</v>
      </c>
      <c r="N2647" s="1" t="str" cm="1">
        <f t="array" ref="N2647">_xlfn.IFS(M2647="not Processed", "Not Processed",M2647&gt;2,"SLA Breached",M2647&lt;=2,"Within SLA")</f>
        <v>Within SLA</v>
      </c>
      <c r="O2647" s="1" t="str">
        <f>_xlfn.XLOOKUP(A2647,Source_data!A:A,Source_data!D:D)</f>
        <v>NEFT</v>
      </c>
      <c r="P2647" s="1">
        <f t="shared" si="415"/>
        <v>0</v>
      </c>
      <c r="Q2647" s="1">
        <f t="shared" si="416"/>
        <v>0</v>
      </c>
      <c r="R2647" s="1">
        <f t="shared" si="417"/>
        <v>0</v>
      </c>
      <c r="S2647" s="1">
        <f t="shared" si="418"/>
        <v>0</v>
      </c>
      <c r="T2647" s="1">
        <f t="shared" si="419"/>
        <v>0</v>
      </c>
      <c r="U2647" s="1" t="str">
        <f>_xlfn.XLOOKUP(Table3[[#This Row],[Transaction ID]],Source_data!A:A,Source_data!E:E)</f>
        <v>Hyderabad</v>
      </c>
      <c r="V2647" s="1">
        <f>_xlfn.IFNA(_xlfn.XLOOKUP(A2647,bank_processed_transactions[transaction_id],bank_processed_transactions[processing_minutes]),"")</f>
        <v>72.7</v>
      </c>
      <c r="W2647" s="31">
        <f>_xlfn.XLOOKUP(A2647,Source_data!A:A,Source_data!B:B)</f>
        <v>46024</v>
      </c>
    </row>
    <row r="2648" spans="1:23" x14ac:dyDescent="0.3">
      <c r="A2648" s="3" t="s">
        <v>3557</v>
      </c>
      <c r="B2648" s="1">
        <f>_xlfn.XLOOKUP(A2648,bank_source_transactions__1[transaction_id],bank_source_transactions__1[amount_inr])</f>
        <v>2252.94</v>
      </c>
      <c r="C2648" s="1">
        <f>_xlfn.XLOOKUP(A2648,Processed_data!A:A,Processed_data!F:F)</f>
        <v>2252.94</v>
      </c>
      <c r="D2648" s="1" t="str">
        <f>_xlfn.XLOOKUP(A2648,bank_source_transactions__1[transaction_id],bank_source_transactions__1[transaction_status])</f>
        <v>SUCCESS</v>
      </c>
      <c r="E2648" s="1" t="str">
        <f>_xlfn.XLOOKUP(A2648,Processed_data!A:A,Processed_data!G:G)</f>
        <v>SUCCESS</v>
      </c>
      <c r="F2648" s="1">
        <f>COUNTIF(bank_processed_transactions[transaction_id],A2648)</f>
        <v>1</v>
      </c>
      <c r="G2648" s="1" t="str">
        <f t="shared" si="410"/>
        <v>found</v>
      </c>
      <c r="H2648" s="1" t="str">
        <f t="shared" si="411"/>
        <v>Not Duplicate</v>
      </c>
      <c r="I2648" s="1" t="str">
        <f t="shared" si="412"/>
        <v>match</v>
      </c>
      <c r="J2648" s="1" t="str">
        <f t="shared" si="413"/>
        <v>match</v>
      </c>
      <c r="K2648" s="1">
        <f t="shared" si="414"/>
        <v>0</v>
      </c>
      <c r="L2648" s="2">
        <f>IF(F2648=0,"not processed",_xlfn.MINIFS(Processed_data!H:H,Processed_data!A:A,A2648))</f>
        <v>46086</v>
      </c>
      <c r="M2648" s="1">
        <f>IF(F2648=0,"not processed",ABS(bank_source_transactions__1[[#This Row],[transaction_date]]-Reconciliation!L2648))</f>
        <v>1</v>
      </c>
      <c r="N2648" s="1" t="str" cm="1">
        <f t="array" ref="N2648">_xlfn.IFS(M2648="not Processed", "Not Processed",M2648&gt;2,"SLA Breached",M2648&lt;=2,"Within SLA")</f>
        <v>Within SLA</v>
      </c>
      <c r="O2648" s="1" t="str">
        <f>_xlfn.XLOOKUP(A2648,Source_data!A:A,Source_data!D:D)</f>
        <v>IMPS</v>
      </c>
      <c r="P2648" s="1">
        <f t="shared" si="415"/>
        <v>0</v>
      </c>
      <c r="Q2648" s="1">
        <f t="shared" si="416"/>
        <v>0</v>
      </c>
      <c r="R2648" s="1">
        <f t="shared" si="417"/>
        <v>0</v>
      </c>
      <c r="S2648" s="1">
        <f t="shared" si="418"/>
        <v>0</v>
      </c>
      <c r="T2648" s="1">
        <f t="shared" si="419"/>
        <v>0</v>
      </c>
      <c r="U2648" s="1" t="str">
        <f>_xlfn.XLOOKUP(Table3[[#This Row],[Transaction ID]],Source_data!A:A,Source_data!E:E)</f>
        <v>Bengaluru</v>
      </c>
      <c r="V2648" s="1">
        <f>_xlfn.IFNA(_xlfn.XLOOKUP(A2648,bank_processed_transactions[transaction_id],bank_processed_transactions[processing_minutes]),"")</f>
        <v>44.5</v>
      </c>
      <c r="W2648" s="31">
        <f>_xlfn.XLOOKUP(A2648,Source_data!A:A,Source_data!B:B)</f>
        <v>46085</v>
      </c>
    </row>
    <row r="2649" spans="1:23" x14ac:dyDescent="0.3">
      <c r="A2649" s="4" t="s">
        <v>343</v>
      </c>
      <c r="B2649" s="1">
        <f>_xlfn.XLOOKUP(A2649,bank_source_transactions__1[transaction_id],bank_source_transactions__1[amount_inr])</f>
        <v>1444.47</v>
      </c>
      <c r="C2649" s="1">
        <f>_xlfn.XLOOKUP(A2649,Processed_data!A:A,Processed_data!F:F)</f>
        <v>1444.47</v>
      </c>
      <c r="D2649" s="1" t="str">
        <f>_xlfn.XLOOKUP(A2649,bank_source_transactions__1[transaction_id],bank_source_transactions__1[transaction_status])</f>
        <v>REVERSED</v>
      </c>
      <c r="E2649" s="1" t="str">
        <f>_xlfn.XLOOKUP(A2649,Processed_data!A:A,Processed_data!G:G)</f>
        <v>REVERSED</v>
      </c>
      <c r="F2649" s="1">
        <f>COUNTIF(bank_processed_transactions[transaction_id],A2649)</f>
        <v>1</v>
      </c>
      <c r="G2649" s="1" t="str">
        <f t="shared" si="410"/>
        <v>found</v>
      </c>
      <c r="H2649" s="1" t="str">
        <f t="shared" si="411"/>
        <v>Not Duplicate</v>
      </c>
      <c r="I2649" s="1" t="str">
        <f t="shared" si="412"/>
        <v>match</v>
      </c>
      <c r="J2649" s="1" t="str">
        <f t="shared" si="413"/>
        <v>match</v>
      </c>
      <c r="K2649" s="1">
        <f t="shared" si="414"/>
        <v>0</v>
      </c>
      <c r="L2649" s="2">
        <f>IF(F2649=0,"not processed",_xlfn.MINIFS(Processed_data!H:H,Processed_data!A:A,A2649))</f>
        <v>46063</v>
      </c>
      <c r="M2649" s="1">
        <f>IF(F2649=0,"not processed",ABS(bank_source_transactions__1[[#This Row],[transaction_date]]-Reconciliation!L2649))</f>
        <v>2</v>
      </c>
      <c r="N2649" s="1" t="str" cm="1">
        <f t="array" ref="N2649">_xlfn.IFS(M2649="not Processed", "Not Processed",M2649&gt;2,"SLA Breached",M2649&lt;=2,"Within SLA")</f>
        <v>Within SLA</v>
      </c>
      <c r="O2649" s="1" t="str">
        <f>_xlfn.XLOOKUP(A2649,Source_data!A:A,Source_data!D:D)</f>
        <v>UPI</v>
      </c>
      <c r="P2649" s="1">
        <f t="shared" si="415"/>
        <v>0</v>
      </c>
      <c r="Q2649" s="1">
        <f t="shared" si="416"/>
        <v>0</v>
      </c>
      <c r="R2649" s="1">
        <f t="shared" si="417"/>
        <v>0</v>
      </c>
      <c r="S2649" s="1">
        <f t="shared" si="418"/>
        <v>0</v>
      </c>
      <c r="T2649" s="1">
        <f t="shared" si="419"/>
        <v>0</v>
      </c>
      <c r="U2649" s="1" t="str">
        <f>_xlfn.XLOOKUP(Table3[[#This Row],[Transaction ID]],Source_data!A:A,Source_data!E:E)</f>
        <v>Mumbai</v>
      </c>
      <c r="V2649" s="1">
        <f>_xlfn.IFNA(_xlfn.XLOOKUP(A2649,bank_processed_transactions[transaction_id],bank_processed_transactions[processing_minutes]),"")</f>
        <v>18.8</v>
      </c>
      <c r="W2649" s="31">
        <f>_xlfn.XLOOKUP(A2649,Source_data!A:A,Source_data!B:B)</f>
        <v>46061</v>
      </c>
    </row>
    <row r="2650" spans="1:23" x14ac:dyDescent="0.3">
      <c r="A2650" s="3" t="s">
        <v>379</v>
      </c>
      <c r="B2650" s="1">
        <f>_xlfn.XLOOKUP(A2650,bank_source_transactions__1[transaction_id],bank_source_transactions__1[amount_inr])</f>
        <v>4829.51</v>
      </c>
      <c r="C2650" s="1">
        <f>_xlfn.XLOOKUP(A2650,Processed_data!A:A,Processed_data!F:F)</f>
        <v>4829.51</v>
      </c>
      <c r="D2650" s="1" t="str">
        <f>_xlfn.XLOOKUP(A2650,bank_source_transactions__1[transaction_id],bank_source_transactions__1[transaction_status])</f>
        <v>SUCCESS</v>
      </c>
      <c r="E2650" s="1" t="str">
        <f>_xlfn.XLOOKUP(A2650,Processed_data!A:A,Processed_data!G:G)</f>
        <v>SUCCESS</v>
      </c>
      <c r="F2650" s="1">
        <f>COUNTIF(bank_processed_transactions[transaction_id],A2650)</f>
        <v>1</v>
      </c>
      <c r="G2650" s="1" t="str">
        <f t="shared" si="410"/>
        <v>found</v>
      </c>
      <c r="H2650" s="1" t="str">
        <f t="shared" si="411"/>
        <v>Not Duplicate</v>
      </c>
      <c r="I2650" s="1" t="str">
        <f t="shared" si="412"/>
        <v>match</v>
      </c>
      <c r="J2650" s="1" t="str">
        <f t="shared" si="413"/>
        <v>match</v>
      </c>
      <c r="K2650" s="1">
        <f t="shared" si="414"/>
        <v>0</v>
      </c>
      <c r="L2650" s="2">
        <f>IF(F2650=0,"not processed",_xlfn.MINIFS(Processed_data!H:H,Processed_data!A:A,A2650))</f>
        <v>46113</v>
      </c>
      <c r="M2650" s="1">
        <f>IF(F2650=0,"not processed",ABS(bank_source_transactions__1[[#This Row],[transaction_date]]-Reconciliation!L2650))</f>
        <v>2</v>
      </c>
      <c r="N2650" s="1" t="str" cm="1">
        <f t="array" ref="N2650">_xlfn.IFS(M2650="not Processed", "Not Processed",M2650&gt;2,"SLA Breached",M2650&lt;=2,"Within SLA")</f>
        <v>Within SLA</v>
      </c>
      <c r="O2650" s="1" t="str">
        <f>_xlfn.XLOOKUP(A2650,Source_data!A:A,Source_data!D:D)</f>
        <v>IMPS</v>
      </c>
      <c r="P2650" s="1">
        <f t="shared" si="415"/>
        <v>0</v>
      </c>
      <c r="Q2650" s="1">
        <f t="shared" si="416"/>
        <v>0</v>
      </c>
      <c r="R2650" s="1">
        <f t="shared" si="417"/>
        <v>0</v>
      </c>
      <c r="S2650" s="1">
        <f t="shared" si="418"/>
        <v>0</v>
      </c>
      <c r="T2650" s="1">
        <f t="shared" si="419"/>
        <v>0</v>
      </c>
      <c r="U2650" s="1" t="str">
        <f>_xlfn.XLOOKUP(Table3[[#This Row],[Transaction ID]],Source_data!A:A,Source_data!E:E)</f>
        <v>Hyderabad</v>
      </c>
      <c r="V2650" s="1">
        <f>_xlfn.IFNA(_xlfn.XLOOKUP(A2650,bank_processed_transactions[transaction_id],bank_processed_transactions[processing_minutes]),"")</f>
        <v>35.1</v>
      </c>
      <c r="W2650" s="31">
        <f>_xlfn.XLOOKUP(A2650,Source_data!A:A,Source_data!B:B)</f>
        <v>46111</v>
      </c>
    </row>
    <row r="2651" spans="1:23" x14ac:dyDescent="0.3">
      <c r="A2651" s="4" t="s">
        <v>2102</v>
      </c>
      <c r="B2651" s="1">
        <f>_xlfn.XLOOKUP(A2651,bank_source_transactions__1[transaction_id],bank_source_transactions__1[amount_inr])</f>
        <v>2970.84</v>
      </c>
      <c r="C2651" s="1">
        <f>_xlfn.XLOOKUP(A2651,Processed_data!A:A,Processed_data!F:F)</f>
        <v>2970.84</v>
      </c>
      <c r="D2651" s="1" t="str">
        <f>_xlfn.XLOOKUP(A2651,bank_source_transactions__1[transaction_id],bank_source_transactions__1[transaction_status])</f>
        <v>SUCCESS</v>
      </c>
      <c r="E2651" s="1" t="str">
        <f>_xlfn.XLOOKUP(A2651,Processed_data!A:A,Processed_data!G:G)</f>
        <v>SUCCESS</v>
      </c>
      <c r="F2651" s="1">
        <f>COUNTIF(bank_processed_transactions[transaction_id],A2651)</f>
        <v>1</v>
      </c>
      <c r="G2651" s="1" t="str">
        <f t="shared" si="410"/>
        <v>found</v>
      </c>
      <c r="H2651" s="1" t="str">
        <f t="shared" si="411"/>
        <v>Not Duplicate</v>
      </c>
      <c r="I2651" s="1" t="str">
        <f t="shared" si="412"/>
        <v>match</v>
      </c>
      <c r="J2651" s="1" t="str">
        <f t="shared" si="413"/>
        <v>match</v>
      </c>
      <c r="K2651" s="1">
        <f t="shared" si="414"/>
        <v>0</v>
      </c>
      <c r="L2651" s="2">
        <f>IF(F2651=0,"not processed",_xlfn.MINIFS(Processed_data!H:H,Processed_data!A:A,A2651))</f>
        <v>46106</v>
      </c>
      <c r="M2651" s="1">
        <f>IF(F2651=0,"not processed",ABS(bank_source_transactions__1[[#This Row],[transaction_date]]-Reconciliation!L2651))</f>
        <v>3</v>
      </c>
      <c r="N2651" s="1" t="str" cm="1">
        <f t="array" ref="N2651">_xlfn.IFS(M2651="not Processed", "Not Processed",M2651&gt;2,"SLA Breached",M2651&lt;=2,"Within SLA")</f>
        <v>SLA Breached</v>
      </c>
      <c r="O2651" s="1" t="str">
        <f>_xlfn.XLOOKUP(A2651,Source_data!A:A,Source_data!D:D)</f>
        <v>CARD</v>
      </c>
      <c r="P2651" s="1">
        <f t="shared" si="415"/>
        <v>0</v>
      </c>
      <c r="Q2651" s="1">
        <f t="shared" si="416"/>
        <v>0</v>
      </c>
      <c r="R2651" s="1">
        <f t="shared" si="417"/>
        <v>0</v>
      </c>
      <c r="S2651" s="1">
        <f t="shared" si="418"/>
        <v>0</v>
      </c>
      <c r="T2651" s="1">
        <f t="shared" si="419"/>
        <v>1</v>
      </c>
      <c r="U2651" s="1" t="str">
        <f>_xlfn.XLOOKUP(Table3[[#This Row],[Transaction ID]],Source_data!A:A,Source_data!E:E)</f>
        <v>Hyderabad</v>
      </c>
      <c r="V2651" s="1">
        <f>_xlfn.IFNA(_xlfn.XLOOKUP(A2651,bank_processed_transactions[transaction_id],bank_processed_transactions[processing_minutes]),"")</f>
        <v>8.5</v>
      </c>
      <c r="W2651" s="31">
        <f>_xlfn.XLOOKUP(A2651,Source_data!A:A,Source_data!B:B)</f>
        <v>46103</v>
      </c>
    </row>
    <row r="2652" spans="1:23" x14ac:dyDescent="0.3">
      <c r="A2652" s="3" t="s">
        <v>4250</v>
      </c>
      <c r="B2652" s="1">
        <f>_xlfn.XLOOKUP(A2652,bank_source_transactions__1[transaction_id],bank_source_transactions__1[amount_inr])</f>
        <v>2925.24</v>
      </c>
      <c r="C2652" s="1">
        <f>_xlfn.XLOOKUP(A2652,Processed_data!A:A,Processed_data!F:F)</f>
        <v>2925.24</v>
      </c>
      <c r="D2652" s="1" t="str">
        <f>_xlfn.XLOOKUP(A2652,bank_source_transactions__1[transaction_id],bank_source_transactions__1[transaction_status])</f>
        <v>SUCCESS</v>
      </c>
      <c r="E2652" s="1" t="str">
        <f>_xlfn.XLOOKUP(A2652,Processed_data!A:A,Processed_data!G:G)</f>
        <v>SUCCESS</v>
      </c>
      <c r="F2652" s="1">
        <f>COUNTIF(bank_processed_transactions[transaction_id],A2652)</f>
        <v>1</v>
      </c>
      <c r="G2652" s="1" t="str">
        <f t="shared" si="410"/>
        <v>found</v>
      </c>
      <c r="H2652" s="1" t="str">
        <f t="shared" si="411"/>
        <v>Not Duplicate</v>
      </c>
      <c r="I2652" s="1" t="str">
        <f t="shared" si="412"/>
        <v>match</v>
      </c>
      <c r="J2652" s="1" t="str">
        <f t="shared" si="413"/>
        <v>match</v>
      </c>
      <c r="K2652" s="1">
        <f t="shared" si="414"/>
        <v>0</v>
      </c>
      <c r="L2652" s="2">
        <f>IF(F2652=0,"not processed",_xlfn.MINIFS(Processed_data!H:H,Processed_data!A:A,A2652))</f>
        <v>46044</v>
      </c>
      <c r="M2652" s="1">
        <f>IF(F2652=0,"not processed",ABS(bank_source_transactions__1[[#This Row],[transaction_date]]-Reconciliation!L2652))</f>
        <v>3</v>
      </c>
      <c r="N2652" s="1" t="str" cm="1">
        <f t="array" ref="N2652">_xlfn.IFS(M2652="not Processed", "Not Processed",M2652&gt;2,"SLA Breached",M2652&lt;=2,"Within SLA")</f>
        <v>SLA Breached</v>
      </c>
      <c r="O2652" s="1" t="str">
        <f>_xlfn.XLOOKUP(A2652,Source_data!A:A,Source_data!D:D)</f>
        <v>UPI</v>
      </c>
      <c r="P2652" s="1">
        <f t="shared" si="415"/>
        <v>0</v>
      </c>
      <c r="Q2652" s="1">
        <f t="shared" si="416"/>
        <v>0</v>
      </c>
      <c r="R2652" s="1">
        <f t="shared" si="417"/>
        <v>0</v>
      </c>
      <c r="S2652" s="1">
        <f t="shared" si="418"/>
        <v>0</v>
      </c>
      <c r="T2652" s="1">
        <f t="shared" si="419"/>
        <v>1</v>
      </c>
      <c r="U2652" s="1" t="str">
        <f>_xlfn.XLOOKUP(Table3[[#This Row],[Transaction ID]],Source_data!A:A,Source_data!E:E)</f>
        <v>Hyderabad</v>
      </c>
      <c r="V2652" s="1">
        <f>_xlfn.IFNA(_xlfn.XLOOKUP(A2652,bank_processed_transactions[transaction_id],bank_processed_transactions[processing_minutes]),"")</f>
        <v>12.4</v>
      </c>
      <c r="W2652" s="31">
        <f>_xlfn.XLOOKUP(A2652,Source_data!A:A,Source_data!B:B)</f>
        <v>46041</v>
      </c>
    </row>
    <row r="2653" spans="1:23" x14ac:dyDescent="0.3">
      <c r="A2653" s="4" t="s">
        <v>4908</v>
      </c>
      <c r="B2653" s="1">
        <f>_xlfn.XLOOKUP(A2653,bank_source_transactions__1[transaction_id],bank_source_transactions__1[amount_inr])</f>
        <v>2949.57</v>
      </c>
      <c r="C2653" s="1">
        <f>_xlfn.XLOOKUP(A2653,Processed_data!A:A,Processed_data!F:F)</f>
        <v>2949.57</v>
      </c>
      <c r="D2653" s="1" t="str">
        <f>_xlfn.XLOOKUP(A2653,bank_source_transactions__1[transaction_id],bank_source_transactions__1[transaction_status])</f>
        <v>SUCCESS</v>
      </c>
      <c r="E2653" s="1" t="str">
        <f>_xlfn.XLOOKUP(A2653,Processed_data!A:A,Processed_data!G:G)</f>
        <v>SUCCESS</v>
      </c>
      <c r="F2653" s="1">
        <f>COUNTIF(bank_processed_transactions[transaction_id],A2653)</f>
        <v>1</v>
      </c>
      <c r="G2653" s="1" t="str">
        <f t="shared" si="410"/>
        <v>found</v>
      </c>
      <c r="H2653" s="1" t="str">
        <f t="shared" si="411"/>
        <v>Not Duplicate</v>
      </c>
      <c r="I2653" s="1" t="str">
        <f t="shared" si="412"/>
        <v>match</v>
      </c>
      <c r="J2653" s="1" t="str">
        <f t="shared" si="413"/>
        <v>match</v>
      </c>
      <c r="K2653" s="1">
        <f t="shared" si="414"/>
        <v>0</v>
      </c>
      <c r="L2653" s="2">
        <f>IF(F2653=0,"not processed",_xlfn.MINIFS(Processed_data!H:H,Processed_data!A:A,A2653))</f>
        <v>46038</v>
      </c>
      <c r="M2653" s="1">
        <f>IF(F2653=0,"not processed",ABS(bank_source_transactions__1[[#This Row],[transaction_date]]-Reconciliation!L2653))</f>
        <v>3</v>
      </c>
      <c r="N2653" s="1" t="str" cm="1">
        <f t="array" ref="N2653">_xlfn.IFS(M2653="not Processed", "Not Processed",M2653&gt;2,"SLA Breached",M2653&lt;=2,"Within SLA")</f>
        <v>SLA Breached</v>
      </c>
      <c r="O2653" s="1" t="str">
        <f>_xlfn.XLOOKUP(A2653,Source_data!A:A,Source_data!D:D)</f>
        <v>UPI</v>
      </c>
      <c r="P2653" s="1">
        <f t="shared" si="415"/>
        <v>0</v>
      </c>
      <c r="Q2653" s="1">
        <f t="shared" si="416"/>
        <v>0</v>
      </c>
      <c r="R2653" s="1">
        <f t="shared" si="417"/>
        <v>0</v>
      </c>
      <c r="S2653" s="1">
        <f t="shared" si="418"/>
        <v>0</v>
      </c>
      <c r="T2653" s="1">
        <f t="shared" si="419"/>
        <v>1</v>
      </c>
      <c r="U2653" s="1" t="str">
        <f>_xlfn.XLOOKUP(Table3[[#This Row],[Transaction ID]],Source_data!A:A,Source_data!E:E)</f>
        <v>Hyderabad</v>
      </c>
      <c r="V2653" s="1">
        <f>_xlfn.IFNA(_xlfn.XLOOKUP(A2653,bank_processed_transactions[transaction_id],bank_processed_transactions[processing_minutes]),"")</f>
        <v>3.6</v>
      </c>
      <c r="W2653" s="31">
        <f>_xlfn.XLOOKUP(A2653,Source_data!A:A,Source_data!B:B)</f>
        <v>46035</v>
      </c>
    </row>
    <row r="2654" spans="1:23" x14ac:dyDescent="0.3">
      <c r="A2654" s="3" t="s">
        <v>1100</v>
      </c>
      <c r="B2654" s="1">
        <f>_xlfn.XLOOKUP(A2654,bank_source_transactions__1[transaction_id],bank_source_transactions__1[amount_inr])</f>
        <v>1964.35</v>
      </c>
      <c r="C2654" s="1">
        <f>_xlfn.XLOOKUP(A2654,Processed_data!A:A,Processed_data!F:F)</f>
        <v>1964.35</v>
      </c>
      <c r="D2654" s="1" t="str">
        <f>_xlfn.XLOOKUP(A2654,bank_source_transactions__1[transaction_id],bank_source_transactions__1[transaction_status])</f>
        <v>SUCCESS</v>
      </c>
      <c r="E2654" s="1" t="str">
        <f>_xlfn.XLOOKUP(A2654,Processed_data!A:A,Processed_data!G:G)</f>
        <v>SUCCESS</v>
      </c>
      <c r="F2654" s="1">
        <f>COUNTIF(bank_processed_transactions[transaction_id],A2654)</f>
        <v>1</v>
      </c>
      <c r="G2654" s="1" t="str">
        <f t="shared" si="410"/>
        <v>found</v>
      </c>
      <c r="H2654" s="1" t="str">
        <f t="shared" si="411"/>
        <v>Not Duplicate</v>
      </c>
      <c r="I2654" s="1" t="str">
        <f t="shared" si="412"/>
        <v>match</v>
      </c>
      <c r="J2654" s="1" t="str">
        <f t="shared" si="413"/>
        <v>match</v>
      </c>
      <c r="K2654" s="1">
        <f t="shared" si="414"/>
        <v>0</v>
      </c>
      <c r="L2654" s="2">
        <f>IF(F2654=0,"not processed",_xlfn.MINIFS(Processed_data!H:H,Processed_data!A:A,A2654))</f>
        <v>46027</v>
      </c>
      <c r="M2654" s="1">
        <f>IF(F2654=0,"not processed",ABS(bank_source_transactions__1[[#This Row],[transaction_date]]-Reconciliation!L2654))</f>
        <v>0</v>
      </c>
      <c r="N2654" s="1" t="str" cm="1">
        <f t="array" ref="N2654">_xlfn.IFS(M2654="not Processed", "Not Processed",M2654&gt;2,"SLA Breached",M2654&lt;=2,"Within SLA")</f>
        <v>Within SLA</v>
      </c>
      <c r="O2654" s="1" t="str">
        <f>_xlfn.XLOOKUP(A2654,Source_data!A:A,Source_data!D:D)</f>
        <v>UPI</v>
      </c>
      <c r="P2654" s="1">
        <f t="shared" si="415"/>
        <v>0</v>
      </c>
      <c r="Q2654" s="1">
        <f t="shared" si="416"/>
        <v>0</v>
      </c>
      <c r="R2654" s="1">
        <f t="shared" si="417"/>
        <v>0</v>
      </c>
      <c r="S2654" s="1">
        <f t="shared" si="418"/>
        <v>0</v>
      </c>
      <c r="T2654" s="1">
        <f t="shared" si="419"/>
        <v>0</v>
      </c>
      <c r="U2654" s="1" t="str">
        <f>_xlfn.XLOOKUP(Table3[[#This Row],[Transaction ID]],Source_data!A:A,Source_data!E:E)</f>
        <v>Bengaluru</v>
      </c>
      <c r="V2654" s="1">
        <f>_xlfn.IFNA(_xlfn.XLOOKUP(A2654,bank_processed_transactions[transaction_id],bank_processed_transactions[processing_minutes]),"")</f>
        <v>10.1</v>
      </c>
      <c r="W2654" s="31">
        <f>_xlfn.XLOOKUP(A2654,Source_data!A:A,Source_data!B:B)</f>
        <v>46027</v>
      </c>
    </row>
    <row r="2655" spans="1:23" x14ac:dyDescent="0.3">
      <c r="A2655" s="4" t="s">
        <v>745</v>
      </c>
      <c r="B2655" s="1">
        <f>_xlfn.XLOOKUP(A2655,bank_source_transactions__1[transaction_id],bank_source_transactions__1[amount_inr])</f>
        <v>7875.37</v>
      </c>
      <c r="C2655" s="1">
        <f>_xlfn.XLOOKUP(A2655,Processed_data!A:A,Processed_data!F:F)</f>
        <v>7875.37</v>
      </c>
      <c r="D2655" s="1" t="str">
        <f>_xlfn.XLOOKUP(A2655,bank_source_transactions__1[transaction_id],bank_source_transactions__1[transaction_status])</f>
        <v>SUCCESS</v>
      </c>
      <c r="E2655" s="1" t="str">
        <f>_xlfn.XLOOKUP(A2655,Processed_data!A:A,Processed_data!G:G)</f>
        <v>SUCCESS</v>
      </c>
      <c r="F2655" s="1">
        <f>COUNTIF(bank_processed_transactions[transaction_id],A2655)</f>
        <v>1</v>
      </c>
      <c r="G2655" s="1" t="str">
        <f t="shared" si="410"/>
        <v>found</v>
      </c>
      <c r="H2655" s="1" t="str">
        <f t="shared" si="411"/>
        <v>Not Duplicate</v>
      </c>
      <c r="I2655" s="1" t="str">
        <f t="shared" si="412"/>
        <v>match</v>
      </c>
      <c r="J2655" s="1" t="str">
        <f t="shared" si="413"/>
        <v>match</v>
      </c>
      <c r="K2655" s="1">
        <f t="shared" si="414"/>
        <v>0</v>
      </c>
      <c r="L2655" s="2">
        <f>IF(F2655=0,"not processed",_xlfn.MINIFS(Processed_data!H:H,Processed_data!A:A,A2655))</f>
        <v>46103</v>
      </c>
      <c r="M2655" s="1">
        <f>IF(F2655=0,"not processed",ABS(bank_source_transactions__1[[#This Row],[transaction_date]]-Reconciliation!L2655))</f>
        <v>1</v>
      </c>
      <c r="N2655" s="1" t="str" cm="1">
        <f t="array" ref="N2655">_xlfn.IFS(M2655="not Processed", "Not Processed",M2655&gt;2,"SLA Breached",M2655&lt;=2,"Within SLA")</f>
        <v>Within SLA</v>
      </c>
      <c r="O2655" s="1" t="str">
        <f>_xlfn.XLOOKUP(A2655,Source_data!A:A,Source_data!D:D)</f>
        <v>UPI</v>
      </c>
      <c r="P2655" s="1">
        <f t="shared" si="415"/>
        <v>0</v>
      </c>
      <c r="Q2655" s="1">
        <f t="shared" si="416"/>
        <v>0</v>
      </c>
      <c r="R2655" s="1">
        <f t="shared" si="417"/>
        <v>0</v>
      </c>
      <c r="S2655" s="1">
        <f t="shared" si="418"/>
        <v>0</v>
      </c>
      <c r="T2655" s="1">
        <f t="shared" si="419"/>
        <v>0</v>
      </c>
      <c r="U2655" s="1" t="str">
        <f>_xlfn.XLOOKUP(Table3[[#This Row],[Transaction ID]],Source_data!A:A,Source_data!E:E)</f>
        <v>Hyderabad</v>
      </c>
      <c r="V2655" s="1">
        <f>_xlfn.IFNA(_xlfn.XLOOKUP(A2655,bank_processed_transactions[transaction_id],bank_processed_transactions[processing_minutes]),"")</f>
        <v>20.399999999999999</v>
      </c>
      <c r="W2655" s="31">
        <f>_xlfn.XLOOKUP(A2655,Source_data!A:A,Source_data!B:B)</f>
        <v>46102</v>
      </c>
    </row>
    <row r="2656" spans="1:23" x14ac:dyDescent="0.3">
      <c r="A2656" s="3" t="s">
        <v>3708</v>
      </c>
      <c r="B2656" s="1">
        <f>_xlfn.XLOOKUP(A2656,bank_source_transactions__1[transaction_id],bank_source_transactions__1[amount_inr])</f>
        <v>9221.7000000000007</v>
      </c>
      <c r="C2656" s="1">
        <f>_xlfn.XLOOKUP(A2656,Processed_data!A:A,Processed_data!F:F)</f>
        <v>9221.7000000000007</v>
      </c>
      <c r="D2656" s="1" t="str">
        <f>_xlfn.XLOOKUP(A2656,bank_source_transactions__1[transaction_id],bank_source_transactions__1[transaction_status])</f>
        <v>FAILED</v>
      </c>
      <c r="E2656" s="1" t="str">
        <f>_xlfn.XLOOKUP(A2656,Processed_data!A:A,Processed_data!G:G)</f>
        <v>FAILED</v>
      </c>
      <c r="F2656" s="1">
        <f>COUNTIF(bank_processed_transactions[transaction_id],A2656)</f>
        <v>1</v>
      </c>
      <c r="G2656" s="1" t="str">
        <f t="shared" si="410"/>
        <v>found</v>
      </c>
      <c r="H2656" s="1" t="str">
        <f t="shared" si="411"/>
        <v>Not Duplicate</v>
      </c>
      <c r="I2656" s="1" t="str">
        <f t="shared" si="412"/>
        <v>match</v>
      </c>
      <c r="J2656" s="1" t="str">
        <f t="shared" si="413"/>
        <v>match</v>
      </c>
      <c r="K2656" s="1">
        <f t="shared" si="414"/>
        <v>0</v>
      </c>
      <c r="L2656" s="2">
        <f>IF(F2656=0,"not processed",_xlfn.MINIFS(Processed_data!H:H,Processed_data!A:A,A2656))</f>
        <v>46076</v>
      </c>
      <c r="M2656" s="1">
        <f>IF(F2656=0,"not processed",ABS(bank_source_transactions__1[[#This Row],[transaction_date]]-Reconciliation!L2656))</f>
        <v>2</v>
      </c>
      <c r="N2656" s="1" t="str" cm="1">
        <f t="array" ref="N2656">_xlfn.IFS(M2656="not Processed", "Not Processed",M2656&gt;2,"SLA Breached",M2656&lt;=2,"Within SLA")</f>
        <v>Within SLA</v>
      </c>
      <c r="O2656" s="1" t="str">
        <f>_xlfn.XLOOKUP(A2656,Source_data!A:A,Source_data!D:D)</f>
        <v>CARD</v>
      </c>
      <c r="P2656" s="1">
        <f t="shared" si="415"/>
        <v>0</v>
      </c>
      <c r="Q2656" s="1">
        <f t="shared" si="416"/>
        <v>0</v>
      </c>
      <c r="R2656" s="1">
        <f t="shared" si="417"/>
        <v>0</v>
      </c>
      <c r="S2656" s="1">
        <f t="shared" si="418"/>
        <v>0</v>
      </c>
      <c r="T2656" s="1">
        <f t="shared" si="419"/>
        <v>0</v>
      </c>
      <c r="U2656" s="1" t="str">
        <f>_xlfn.XLOOKUP(Table3[[#This Row],[Transaction ID]],Source_data!A:A,Source_data!E:E)</f>
        <v>Hyderabad</v>
      </c>
      <c r="V2656" s="1">
        <f>_xlfn.IFNA(_xlfn.XLOOKUP(A2656,bank_processed_transactions[transaction_id],bank_processed_transactions[processing_minutes]),"")</f>
        <v>14.9</v>
      </c>
      <c r="W2656" s="31">
        <f>_xlfn.XLOOKUP(A2656,Source_data!A:A,Source_data!B:B)</f>
        <v>46074</v>
      </c>
    </row>
    <row r="2657" spans="1:23" x14ac:dyDescent="0.3">
      <c r="A2657" s="4" t="s">
        <v>2797</v>
      </c>
      <c r="B2657" s="1">
        <f>_xlfn.XLOOKUP(A2657,bank_source_transactions__1[transaction_id],bank_source_transactions__1[amount_inr])</f>
        <v>18799.3</v>
      </c>
      <c r="C2657" s="1">
        <f>_xlfn.XLOOKUP(A2657,Processed_data!A:A,Processed_data!F:F)</f>
        <v>18799.3</v>
      </c>
      <c r="D2657" s="1" t="str">
        <f>_xlfn.XLOOKUP(A2657,bank_source_transactions__1[transaction_id],bank_source_transactions__1[transaction_status])</f>
        <v>FAILED</v>
      </c>
      <c r="E2657" s="1" t="str">
        <f>_xlfn.XLOOKUP(A2657,Processed_data!A:A,Processed_data!G:G)</f>
        <v>FAILED</v>
      </c>
      <c r="F2657" s="1">
        <f>COUNTIF(bank_processed_transactions[transaction_id],A2657)</f>
        <v>1</v>
      </c>
      <c r="G2657" s="1" t="str">
        <f t="shared" si="410"/>
        <v>found</v>
      </c>
      <c r="H2657" s="1" t="str">
        <f t="shared" si="411"/>
        <v>Not Duplicate</v>
      </c>
      <c r="I2657" s="1" t="str">
        <f t="shared" si="412"/>
        <v>match</v>
      </c>
      <c r="J2657" s="1" t="str">
        <f t="shared" si="413"/>
        <v>match</v>
      </c>
      <c r="K2657" s="1">
        <f t="shared" si="414"/>
        <v>0</v>
      </c>
      <c r="L2657" s="2">
        <f>IF(F2657=0,"not processed",_xlfn.MINIFS(Processed_data!H:H,Processed_data!A:A,A2657))</f>
        <v>46072</v>
      </c>
      <c r="M2657" s="1">
        <f>IF(F2657=0,"not processed",ABS(bank_source_transactions__1[[#This Row],[transaction_date]]-Reconciliation!L2657))</f>
        <v>1</v>
      </c>
      <c r="N2657" s="1" t="str" cm="1">
        <f t="array" ref="N2657">_xlfn.IFS(M2657="not Processed", "Not Processed",M2657&gt;2,"SLA Breached",M2657&lt;=2,"Within SLA")</f>
        <v>Within SLA</v>
      </c>
      <c r="O2657" s="1" t="str">
        <f>_xlfn.XLOOKUP(A2657,Source_data!A:A,Source_data!D:D)</f>
        <v>UPI</v>
      </c>
      <c r="P2657" s="1">
        <f t="shared" si="415"/>
        <v>0</v>
      </c>
      <c r="Q2657" s="1">
        <f t="shared" si="416"/>
        <v>0</v>
      </c>
      <c r="R2657" s="1">
        <f t="shared" si="417"/>
        <v>0</v>
      </c>
      <c r="S2657" s="1">
        <f t="shared" si="418"/>
        <v>0</v>
      </c>
      <c r="T2657" s="1">
        <f t="shared" si="419"/>
        <v>0</v>
      </c>
      <c r="U2657" s="1" t="str">
        <f>_xlfn.XLOOKUP(Table3[[#This Row],[Transaction ID]],Source_data!A:A,Source_data!E:E)</f>
        <v>Bengaluru</v>
      </c>
      <c r="V2657" s="1">
        <f>_xlfn.IFNA(_xlfn.XLOOKUP(A2657,bank_processed_transactions[transaction_id],bank_processed_transactions[processing_minutes]),"")</f>
        <v>26.7</v>
      </c>
      <c r="W2657" s="31">
        <f>_xlfn.XLOOKUP(A2657,Source_data!A:A,Source_data!B:B)</f>
        <v>46071</v>
      </c>
    </row>
    <row r="2658" spans="1:23" x14ac:dyDescent="0.3">
      <c r="A2658" s="3" t="s">
        <v>1185</v>
      </c>
      <c r="B2658" s="1">
        <f>_xlfn.XLOOKUP(A2658,bank_source_transactions__1[transaction_id],bank_source_transactions__1[amount_inr])</f>
        <v>1586.49</v>
      </c>
      <c r="C2658" s="1">
        <f>_xlfn.XLOOKUP(A2658,Processed_data!A:A,Processed_data!F:F)</f>
        <v>1586.49</v>
      </c>
      <c r="D2658" s="1" t="str">
        <f>_xlfn.XLOOKUP(A2658,bank_source_transactions__1[transaction_id],bank_source_transactions__1[transaction_status])</f>
        <v>SUCCESS</v>
      </c>
      <c r="E2658" s="1" t="str">
        <f>_xlfn.XLOOKUP(A2658,Processed_data!A:A,Processed_data!G:G)</f>
        <v>SUCCESS</v>
      </c>
      <c r="F2658" s="1">
        <f>COUNTIF(bank_processed_transactions[transaction_id],A2658)</f>
        <v>1</v>
      </c>
      <c r="G2658" s="1" t="str">
        <f t="shared" si="410"/>
        <v>found</v>
      </c>
      <c r="H2658" s="1" t="str">
        <f t="shared" si="411"/>
        <v>Not Duplicate</v>
      </c>
      <c r="I2658" s="1" t="str">
        <f t="shared" si="412"/>
        <v>match</v>
      </c>
      <c r="J2658" s="1" t="str">
        <f t="shared" si="413"/>
        <v>match</v>
      </c>
      <c r="K2658" s="1">
        <f t="shared" si="414"/>
        <v>0</v>
      </c>
      <c r="L2658" s="2">
        <f>IF(F2658=0,"not processed",_xlfn.MINIFS(Processed_data!H:H,Processed_data!A:A,A2658))</f>
        <v>46083</v>
      </c>
      <c r="M2658" s="1">
        <f>IF(F2658=0,"not processed",ABS(bank_source_transactions__1[[#This Row],[transaction_date]]-Reconciliation!L2658))</f>
        <v>0</v>
      </c>
      <c r="N2658" s="1" t="str" cm="1">
        <f t="array" ref="N2658">_xlfn.IFS(M2658="not Processed", "Not Processed",M2658&gt;2,"SLA Breached",M2658&lt;=2,"Within SLA")</f>
        <v>Within SLA</v>
      </c>
      <c r="O2658" s="1" t="str">
        <f>_xlfn.XLOOKUP(A2658,Source_data!A:A,Source_data!D:D)</f>
        <v>UPI</v>
      </c>
      <c r="P2658" s="1">
        <f t="shared" si="415"/>
        <v>0</v>
      </c>
      <c r="Q2658" s="1">
        <f t="shared" si="416"/>
        <v>0</v>
      </c>
      <c r="R2658" s="1">
        <f t="shared" si="417"/>
        <v>0</v>
      </c>
      <c r="S2658" s="1">
        <f t="shared" si="418"/>
        <v>0</v>
      </c>
      <c r="T2658" s="1">
        <f t="shared" si="419"/>
        <v>0</v>
      </c>
      <c r="U2658" s="1" t="str">
        <f>_xlfn.XLOOKUP(Table3[[#This Row],[Transaction ID]],Source_data!A:A,Source_data!E:E)</f>
        <v>Hyderabad</v>
      </c>
      <c r="V2658" s="1">
        <f>_xlfn.IFNA(_xlfn.XLOOKUP(A2658,bank_processed_transactions[transaction_id],bank_processed_transactions[processing_minutes]),"")</f>
        <v>9.1999999999999993</v>
      </c>
      <c r="W2658" s="31">
        <f>_xlfn.XLOOKUP(A2658,Source_data!A:A,Source_data!B:B)</f>
        <v>46083</v>
      </c>
    </row>
    <row r="2659" spans="1:23" x14ac:dyDescent="0.3">
      <c r="A2659" s="4" t="s">
        <v>1681</v>
      </c>
      <c r="B2659" s="1">
        <f>_xlfn.XLOOKUP(A2659,bank_source_transactions__1[transaction_id],bank_source_transactions__1[amount_inr])</f>
        <v>9260.58</v>
      </c>
      <c r="C2659" s="1">
        <f>_xlfn.XLOOKUP(A2659,Processed_data!A:A,Processed_data!F:F)</f>
        <v>9260.58</v>
      </c>
      <c r="D2659" s="1" t="str">
        <f>_xlfn.XLOOKUP(A2659,bank_source_transactions__1[transaction_id],bank_source_transactions__1[transaction_status])</f>
        <v>SUCCESS</v>
      </c>
      <c r="E2659" s="1" t="str">
        <f>_xlfn.XLOOKUP(A2659,Processed_data!A:A,Processed_data!G:G)</f>
        <v>SUCCESS</v>
      </c>
      <c r="F2659" s="1">
        <f>COUNTIF(bank_processed_transactions[transaction_id],A2659)</f>
        <v>1</v>
      </c>
      <c r="G2659" s="1" t="str">
        <f t="shared" si="410"/>
        <v>found</v>
      </c>
      <c r="H2659" s="1" t="str">
        <f t="shared" si="411"/>
        <v>Not Duplicate</v>
      </c>
      <c r="I2659" s="1" t="str">
        <f t="shared" si="412"/>
        <v>match</v>
      </c>
      <c r="J2659" s="1" t="str">
        <f t="shared" si="413"/>
        <v>match</v>
      </c>
      <c r="K2659" s="1">
        <f t="shared" si="414"/>
        <v>0</v>
      </c>
      <c r="L2659" s="2">
        <f>IF(F2659=0,"not processed",_xlfn.MINIFS(Processed_data!H:H,Processed_data!A:A,A2659))</f>
        <v>46055</v>
      </c>
      <c r="M2659" s="1">
        <f>IF(F2659=0,"not processed",ABS(bank_source_transactions__1[[#This Row],[transaction_date]]-Reconciliation!L2659))</f>
        <v>1</v>
      </c>
      <c r="N2659" s="1" t="str" cm="1">
        <f t="array" ref="N2659">_xlfn.IFS(M2659="not Processed", "Not Processed",M2659&gt;2,"SLA Breached",M2659&lt;=2,"Within SLA")</f>
        <v>Within SLA</v>
      </c>
      <c r="O2659" s="1" t="str">
        <f>_xlfn.XLOOKUP(A2659,Source_data!A:A,Source_data!D:D)</f>
        <v>NEFT</v>
      </c>
      <c r="P2659" s="1">
        <f t="shared" si="415"/>
        <v>0</v>
      </c>
      <c r="Q2659" s="1">
        <f t="shared" si="416"/>
        <v>0</v>
      </c>
      <c r="R2659" s="1">
        <f t="shared" si="417"/>
        <v>0</v>
      </c>
      <c r="S2659" s="1">
        <f t="shared" si="418"/>
        <v>0</v>
      </c>
      <c r="T2659" s="1">
        <f t="shared" si="419"/>
        <v>0</v>
      </c>
      <c r="U2659" s="1" t="str">
        <f>_xlfn.XLOOKUP(Table3[[#This Row],[Transaction ID]],Source_data!A:A,Source_data!E:E)</f>
        <v>Hyderabad</v>
      </c>
      <c r="V2659" s="1">
        <f>_xlfn.IFNA(_xlfn.XLOOKUP(A2659,bank_processed_transactions[transaction_id],bank_processed_transactions[processing_minutes]),"")</f>
        <v>32.200000000000003</v>
      </c>
      <c r="W2659" s="31">
        <f>_xlfn.XLOOKUP(A2659,Source_data!A:A,Source_data!B:B)</f>
        <v>46054</v>
      </c>
    </row>
    <row r="2660" spans="1:23" x14ac:dyDescent="0.3">
      <c r="A2660" s="3" t="s">
        <v>3778</v>
      </c>
      <c r="B2660" s="1">
        <f>_xlfn.XLOOKUP(A2660,bank_source_transactions__1[transaction_id],bank_source_transactions__1[amount_inr])</f>
        <v>9038.89</v>
      </c>
      <c r="C2660" s="1">
        <f>_xlfn.XLOOKUP(A2660,Processed_data!A:A,Processed_data!F:F)</f>
        <v>9038.89</v>
      </c>
      <c r="D2660" s="1" t="str">
        <f>_xlfn.XLOOKUP(A2660,bank_source_transactions__1[transaction_id],bank_source_transactions__1[transaction_status])</f>
        <v>SUCCESS</v>
      </c>
      <c r="E2660" s="1" t="str">
        <f>_xlfn.XLOOKUP(A2660,Processed_data!A:A,Processed_data!G:G)</f>
        <v>SUCCESS</v>
      </c>
      <c r="F2660" s="1">
        <f>COUNTIF(bank_processed_transactions[transaction_id],A2660)</f>
        <v>1</v>
      </c>
      <c r="G2660" s="1" t="str">
        <f t="shared" si="410"/>
        <v>found</v>
      </c>
      <c r="H2660" s="1" t="str">
        <f t="shared" si="411"/>
        <v>Not Duplicate</v>
      </c>
      <c r="I2660" s="1" t="str">
        <f t="shared" si="412"/>
        <v>match</v>
      </c>
      <c r="J2660" s="1" t="str">
        <f t="shared" si="413"/>
        <v>match</v>
      </c>
      <c r="K2660" s="1">
        <f t="shared" si="414"/>
        <v>0</v>
      </c>
      <c r="L2660" s="2">
        <f>IF(F2660=0,"not processed",_xlfn.MINIFS(Processed_data!H:H,Processed_data!A:A,A2660))</f>
        <v>46061</v>
      </c>
      <c r="M2660" s="1">
        <f>IF(F2660=0,"not processed",ABS(bank_source_transactions__1[[#This Row],[transaction_date]]-Reconciliation!L2660))</f>
        <v>0</v>
      </c>
      <c r="N2660" s="1" t="str" cm="1">
        <f t="array" ref="N2660">_xlfn.IFS(M2660="not Processed", "Not Processed",M2660&gt;2,"SLA Breached",M2660&lt;=2,"Within SLA")</f>
        <v>Within SLA</v>
      </c>
      <c r="O2660" s="1" t="str">
        <f>_xlfn.XLOOKUP(A2660,Source_data!A:A,Source_data!D:D)</f>
        <v>ATM</v>
      </c>
      <c r="P2660" s="1">
        <f t="shared" si="415"/>
        <v>0</v>
      </c>
      <c r="Q2660" s="1">
        <f t="shared" si="416"/>
        <v>0</v>
      </c>
      <c r="R2660" s="1">
        <f t="shared" si="417"/>
        <v>0</v>
      </c>
      <c r="S2660" s="1">
        <f t="shared" si="418"/>
        <v>0</v>
      </c>
      <c r="T2660" s="1">
        <f t="shared" si="419"/>
        <v>0</v>
      </c>
      <c r="U2660" s="1" t="str">
        <f>_xlfn.XLOOKUP(Table3[[#This Row],[Transaction ID]],Source_data!A:A,Source_data!E:E)</f>
        <v>Pune</v>
      </c>
      <c r="V2660" s="1">
        <f>_xlfn.IFNA(_xlfn.XLOOKUP(A2660,bank_processed_transactions[transaction_id],bank_processed_transactions[processing_minutes]),"")</f>
        <v>26.1</v>
      </c>
      <c r="W2660" s="31">
        <f>_xlfn.XLOOKUP(A2660,Source_data!A:A,Source_data!B:B)</f>
        <v>46061</v>
      </c>
    </row>
    <row r="2661" spans="1:23" x14ac:dyDescent="0.3">
      <c r="A2661" s="4" t="s">
        <v>3862</v>
      </c>
      <c r="B2661" s="1">
        <f>_xlfn.XLOOKUP(A2661,bank_source_transactions__1[transaction_id],bank_source_transactions__1[amount_inr])</f>
        <v>19774.46</v>
      </c>
      <c r="C2661" s="1">
        <f>_xlfn.XLOOKUP(A2661,Processed_data!A:A,Processed_data!F:F)</f>
        <v>19774.46</v>
      </c>
      <c r="D2661" s="1" t="str">
        <f>_xlfn.XLOOKUP(A2661,bank_source_transactions__1[transaction_id],bank_source_transactions__1[transaction_status])</f>
        <v>SUCCESS</v>
      </c>
      <c r="E2661" s="1" t="str">
        <f>_xlfn.XLOOKUP(A2661,Processed_data!A:A,Processed_data!G:G)</f>
        <v>SUCCESS</v>
      </c>
      <c r="F2661" s="1">
        <f>COUNTIF(bank_processed_transactions[transaction_id],A2661)</f>
        <v>1</v>
      </c>
      <c r="G2661" s="1" t="str">
        <f t="shared" si="410"/>
        <v>found</v>
      </c>
      <c r="H2661" s="1" t="str">
        <f t="shared" si="411"/>
        <v>Not Duplicate</v>
      </c>
      <c r="I2661" s="1" t="str">
        <f t="shared" si="412"/>
        <v>match</v>
      </c>
      <c r="J2661" s="1" t="str">
        <f t="shared" si="413"/>
        <v>match</v>
      </c>
      <c r="K2661" s="1">
        <f t="shared" si="414"/>
        <v>0</v>
      </c>
      <c r="L2661" s="2">
        <f>IF(F2661=0,"not processed",_xlfn.MINIFS(Processed_data!H:H,Processed_data!A:A,A2661))</f>
        <v>46098</v>
      </c>
      <c r="M2661" s="1">
        <f>IF(F2661=0,"not processed",ABS(bank_source_transactions__1[[#This Row],[transaction_date]]-Reconciliation!L2661))</f>
        <v>0</v>
      </c>
      <c r="N2661" s="1" t="str" cm="1">
        <f t="array" ref="N2661">_xlfn.IFS(M2661="not Processed", "Not Processed",M2661&gt;2,"SLA Breached",M2661&lt;=2,"Within SLA")</f>
        <v>Within SLA</v>
      </c>
      <c r="O2661" s="1" t="str">
        <f>_xlfn.XLOOKUP(A2661,Source_data!A:A,Source_data!D:D)</f>
        <v>NEFT</v>
      </c>
      <c r="P2661" s="1">
        <f t="shared" si="415"/>
        <v>0</v>
      </c>
      <c r="Q2661" s="1">
        <f t="shared" si="416"/>
        <v>0</v>
      </c>
      <c r="R2661" s="1">
        <f t="shared" si="417"/>
        <v>0</v>
      </c>
      <c r="S2661" s="1">
        <f t="shared" si="418"/>
        <v>0</v>
      </c>
      <c r="T2661" s="1">
        <f t="shared" si="419"/>
        <v>0</v>
      </c>
      <c r="U2661" s="1" t="str">
        <f>_xlfn.XLOOKUP(Table3[[#This Row],[Transaction ID]],Source_data!A:A,Source_data!E:E)</f>
        <v>Hyderabad</v>
      </c>
      <c r="V2661" s="1">
        <f>_xlfn.IFNA(_xlfn.XLOOKUP(A2661,bank_processed_transactions[transaction_id],bank_processed_transactions[processing_minutes]),"")</f>
        <v>15.8</v>
      </c>
      <c r="W2661" s="31">
        <f>_xlfn.XLOOKUP(A2661,Source_data!A:A,Source_data!B:B)</f>
        <v>46098</v>
      </c>
    </row>
    <row r="2662" spans="1:23" x14ac:dyDescent="0.3">
      <c r="A2662" s="3" t="s">
        <v>1379</v>
      </c>
      <c r="B2662" s="1">
        <f>_xlfn.XLOOKUP(A2662,bank_source_transactions__1[transaction_id],bank_source_transactions__1[amount_inr])</f>
        <v>56422.41</v>
      </c>
      <c r="C2662" s="1">
        <f>_xlfn.XLOOKUP(A2662,Processed_data!A:A,Processed_data!F:F)</f>
        <v>56422.41</v>
      </c>
      <c r="D2662" s="1" t="str">
        <f>_xlfn.XLOOKUP(A2662,bank_source_transactions__1[transaction_id],bank_source_transactions__1[transaction_status])</f>
        <v>SUCCESS</v>
      </c>
      <c r="E2662" s="1" t="str">
        <f>_xlfn.XLOOKUP(A2662,Processed_data!A:A,Processed_data!G:G)</f>
        <v>SUCCESS</v>
      </c>
      <c r="F2662" s="1">
        <f>COUNTIF(bank_processed_transactions[transaction_id],A2662)</f>
        <v>1</v>
      </c>
      <c r="G2662" s="1" t="str">
        <f t="shared" si="410"/>
        <v>found</v>
      </c>
      <c r="H2662" s="1" t="str">
        <f t="shared" si="411"/>
        <v>Not Duplicate</v>
      </c>
      <c r="I2662" s="1" t="str">
        <f t="shared" si="412"/>
        <v>match</v>
      </c>
      <c r="J2662" s="1" t="str">
        <f t="shared" si="413"/>
        <v>match</v>
      </c>
      <c r="K2662" s="1">
        <f t="shared" si="414"/>
        <v>0</v>
      </c>
      <c r="L2662" s="2">
        <f>IF(F2662=0,"not processed",_xlfn.MINIFS(Processed_data!H:H,Processed_data!A:A,A2662))</f>
        <v>46056</v>
      </c>
      <c r="M2662" s="1">
        <f>IF(F2662=0,"not processed",ABS(bank_source_transactions__1[[#This Row],[transaction_date]]-Reconciliation!L2662))</f>
        <v>2</v>
      </c>
      <c r="N2662" s="1" t="str" cm="1">
        <f t="array" ref="N2662">_xlfn.IFS(M2662="not Processed", "Not Processed",M2662&gt;2,"SLA Breached",M2662&lt;=2,"Within SLA")</f>
        <v>Within SLA</v>
      </c>
      <c r="O2662" s="1" t="str">
        <f>_xlfn.XLOOKUP(A2662,Source_data!A:A,Source_data!D:D)</f>
        <v>UPI</v>
      </c>
      <c r="P2662" s="1">
        <f t="shared" si="415"/>
        <v>0</v>
      </c>
      <c r="Q2662" s="1">
        <f t="shared" si="416"/>
        <v>0</v>
      </c>
      <c r="R2662" s="1">
        <f t="shared" si="417"/>
        <v>0</v>
      </c>
      <c r="S2662" s="1">
        <f t="shared" si="418"/>
        <v>0</v>
      </c>
      <c r="T2662" s="1">
        <f t="shared" si="419"/>
        <v>0</v>
      </c>
      <c r="U2662" s="1" t="str">
        <f>_xlfn.XLOOKUP(Table3[[#This Row],[Transaction ID]],Source_data!A:A,Source_data!E:E)</f>
        <v>Mumbai</v>
      </c>
      <c r="V2662" s="1">
        <f>_xlfn.IFNA(_xlfn.XLOOKUP(A2662,bank_processed_transactions[transaction_id],bank_processed_transactions[processing_minutes]),"")</f>
        <v>13.7</v>
      </c>
      <c r="W2662" s="31">
        <f>_xlfn.XLOOKUP(A2662,Source_data!A:A,Source_data!B:B)</f>
        <v>46054</v>
      </c>
    </row>
    <row r="2663" spans="1:23" x14ac:dyDescent="0.3">
      <c r="A2663" s="4" t="s">
        <v>2957</v>
      </c>
      <c r="B2663" s="1">
        <f>_xlfn.XLOOKUP(A2663,bank_source_transactions__1[transaction_id],bank_source_transactions__1[amount_inr])</f>
        <v>289.29000000000002</v>
      </c>
      <c r="C2663" s="1">
        <f>_xlfn.XLOOKUP(A2663,Processed_data!A:A,Processed_data!F:F)</f>
        <v>289.29000000000002</v>
      </c>
      <c r="D2663" s="1" t="str">
        <f>_xlfn.XLOOKUP(A2663,bank_source_transactions__1[transaction_id],bank_source_transactions__1[transaction_status])</f>
        <v>SUCCESS</v>
      </c>
      <c r="E2663" s="1" t="str">
        <f>_xlfn.XLOOKUP(A2663,Processed_data!A:A,Processed_data!G:G)</f>
        <v>SUCCESS</v>
      </c>
      <c r="F2663" s="1">
        <f>COUNTIF(bank_processed_transactions[transaction_id],A2663)</f>
        <v>1</v>
      </c>
      <c r="G2663" s="1" t="str">
        <f t="shared" si="410"/>
        <v>found</v>
      </c>
      <c r="H2663" s="1" t="str">
        <f t="shared" si="411"/>
        <v>Not Duplicate</v>
      </c>
      <c r="I2663" s="1" t="str">
        <f t="shared" si="412"/>
        <v>match</v>
      </c>
      <c r="J2663" s="1" t="str">
        <f t="shared" si="413"/>
        <v>match</v>
      </c>
      <c r="K2663" s="1">
        <f t="shared" si="414"/>
        <v>0</v>
      </c>
      <c r="L2663" s="2">
        <f>IF(F2663=0,"not processed",_xlfn.MINIFS(Processed_data!H:H,Processed_data!A:A,A2663))</f>
        <v>46073</v>
      </c>
      <c r="M2663" s="1">
        <f>IF(F2663=0,"not processed",ABS(bank_source_transactions__1[[#This Row],[transaction_date]]-Reconciliation!L2663))</f>
        <v>0</v>
      </c>
      <c r="N2663" s="1" t="str" cm="1">
        <f t="array" ref="N2663">_xlfn.IFS(M2663="not Processed", "Not Processed",M2663&gt;2,"SLA Breached",M2663&lt;=2,"Within SLA")</f>
        <v>Within SLA</v>
      </c>
      <c r="O2663" s="1" t="str">
        <f>_xlfn.XLOOKUP(A2663,Source_data!A:A,Source_data!D:D)</f>
        <v>UPI</v>
      </c>
      <c r="P2663" s="1">
        <f t="shared" si="415"/>
        <v>0</v>
      </c>
      <c r="Q2663" s="1">
        <f t="shared" si="416"/>
        <v>0</v>
      </c>
      <c r="R2663" s="1">
        <f t="shared" si="417"/>
        <v>0</v>
      </c>
      <c r="S2663" s="1">
        <f t="shared" si="418"/>
        <v>0</v>
      </c>
      <c r="T2663" s="1">
        <f t="shared" si="419"/>
        <v>0</v>
      </c>
      <c r="U2663" s="1" t="str">
        <f>_xlfn.XLOOKUP(Table3[[#This Row],[Transaction ID]],Source_data!A:A,Source_data!E:E)</f>
        <v>Mumbai</v>
      </c>
      <c r="V2663" s="1">
        <f>_xlfn.IFNA(_xlfn.XLOOKUP(A2663,bank_processed_transactions[transaction_id],bank_processed_transactions[processing_minutes]),"")</f>
        <v>21.1</v>
      </c>
      <c r="W2663" s="31">
        <f>_xlfn.XLOOKUP(A2663,Source_data!A:A,Source_data!B:B)</f>
        <v>46073</v>
      </c>
    </row>
    <row r="2664" spans="1:23" x14ac:dyDescent="0.3">
      <c r="A2664" s="3" t="s">
        <v>2093</v>
      </c>
      <c r="B2664" s="1">
        <f>_xlfn.XLOOKUP(A2664,bank_source_transactions__1[transaction_id],bank_source_transactions__1[amount_inr])</f>
        <v>24028.03</v>
      </c>
      <c r="C2664" s="1">
        <f>_xlfn.XLOOKUP(A2664,Processed_data!A:A,Processed_data!F:F)</f>
        <v>24028.03</v>
      </c>
      <c r="D2664" s="1" t="str">
        <f>_xlfn.XLOOKUP(A2664,bank_source_transactions__1[transaction_id],bank_source_transactions__1[transaction_status])</f>
        <v>SUCCESS</v>
      </c>
      <c r="E2664" s="1" t="str">
        <f>_xlfn.XLOOKUP(A2664,Processed_data!A:A,Processed_data!G:G)</f>
        <v>SUCCESS</v>
      </c>
      <c r="F2664" s="1">
        <f>COUNTIF(bank_processed_transactions[transaction_id],A2664)</f>
        <v>1</v>
      </c>
      <c r="G2664" s="1" t="str">
        <f t="shared" si="410"/>
        <v>found</v>
      </c>
      <c r="H2664" s="1" t="str">
        <f t="shared" si="411"/>
        <v>Not Duplicate</v>
      </c>
      <c r="I2664" s="1" t="str">
        <f t="shared" si="412"/>
        <v>match</v>
      </c>
      <c r="J2664" s="1" t="str">
        <f t="shared" si="413"/>
        <v>match</v>
      </c>
      <c r="K2664" s="1">
        <f t="shared" si="414"/>
        <v>0</v>
      </c>
      <c r="L2664" s="2">
        <f>IF(F2664=0,"not processed",_xlfn.MINIFS(Processed_data!H:H,Processed_data!A:A,A2664))</f>
        <v>46058</v>
      </c>
      <c r="M2664" s="1">
        <f>IF(F2664=0,"not processed",ABS(bank_source_transactions__1[[#This Row],[transaction_date]]-Reconciliation!L2664))</f>
        <v>3</v>
      </c>
      <c r="N2664" s="1" t="str" cm="1">
        <f t="array" ref="N2664">_xlfn.IFS(M2664="not Processed", "Not Processed",M2664&gt;2,"SLA Breached",M2664&lt;=2,"Within SLA")</f>
        <v>SLA Breached</v>
      </c>
      <c r="O2664" s="1" t="str">
        <f>_xlfn.XLOOKUP(A2664,Source_data!A:A,Source_data!D:D)</f>
        <v>UPI</v>
      </c>
      <c r="P2664" s="1">
        <f t="shared" si="415"/>
        <v>0</v>
      </c>
      <c r="Q2664" s="1">
        <f t="shared" si="416"/>
        <v>0</v>
      </c>
      <c r="R2664" s="1">
        <f t="shared" si="417"/>
        <v>0</v>
      </c>
      <c r="S2664" s="1">
        <f t="shared" si="418"/>
        <v>0</v>
      </c>
      <c r="T2664" s="1">
        <f t="shared" si="419"/>
        <v>1</v>
      </c>
      <c r="U2664" s="1" t="str">
        <f>_xlfn.XLOOKUP(Table3[[#This Row],[Transaction ID]],Source_data!A:A,Source_data!E:E)</f>
        <v>Mumbai</v>
      </c>
      <c r="V2664" s="1">
        <f>_xlfn.IFNA(_xlfn.XLOOKUP(A2664,bank_processed_transactions[transaction_id],bank_processed_transactions[processing_minutes]),"")</f>
        <v>44.4</v>
      </c>
      <c r="W2664" s="31">
        <f>_xlfn.XLOOKUP(A2664,Source_data!A:A,Source_data!B:B)</f>
        <v>46055</v>
      </c>
    </row>
    <row r="2665" spans="1:23" x14ac:dyDescent="0.3">
      <c r="A2665" s="4" t="s">
        <v>3626</v>
      </c>
      <c r="B2665" s="1">
        <f>_xlfn.XLOOKUP(A2665,bank_source_transactions__1[transaction_id],bank_source_transactions__1[amount_inr])</f>
        <v>3580.06</v>
      </c>
      <c r="C2665" s="1">
        <f>_xlfn.XLOOKUP(A2665,Processed_data!A:A,Processed_data!F:F)</f>
        <v>3580.06</v>
      </c>
      <c r="D2665" s="1" t="str">
        <f>_xlfn.XLOOKUP(A2665,bank_source_transactions__1[transaction_id],bank_source_transactions__1[transaction_status])</f>
        <v>SUCCESS</v>
      </c>
      <c r="E2665" s="1" t="str">
        <f>_xlfn.XLOOKUP(A2665,Processed_data!A:A,Processed_data!G:G)</f>
        <v>SUCCESS</v>
      </c>
      <c r="F2665" s="1">
        <f>COUNTIF(bank_processed_transactions[transaction_id],A2665)</f>
        <v>1</v>
      </c>
      <c r="G2665" s="1" t="str">
        <f t="shared" si="410"/>
        <v>found</v>
      </c>
      <c r="H2665" s="1" t="str">
        <f t="shared" si="411"/>
        <v>Not Duplicate</v>
      </c>
      <c r="I2665" s="1" t="str">
        <f t="shared" si="412"/>
        <v>match</v>
      </c>
      <c r="J2665" s="1" t="str">
        <f t="shared" si="413"/>
        <v>match</v>
      </c>
      <c r="K2665" s="1">
        <f t="shared" si="414"/>
        <v>0</v>
      </c>
      <c r="L2665" s="2">
        <f>IF(F2665=0,"not processed",_xlfn.MINIFS(Processed_data!H:H,Processed_data!A:A,A2665))</f>
        <v>46061</v>
      </c>
      <c r="M2665" s="1">
        <f>IF(F2665=0,"not processed",ABS(bank_source_transactions__1[[#This Row],[transaction_date]]-Reconciliation!L2665))</f>
        <v>0</v>
      </c>
      <c r="N2665" s="1" t="str" cm="1">
        <f t="array" ref="N2665">_xlfn.IFS(M2665="not Processed", "Not Processed",M2665&gt;2,"SLA Breached",M2665&lt;=2,"Within SLA")</f>
        <v>Within SLA</v>
      </c>
      <c r="O2665" s="1" t="str">
        <f>_xlfn.XLOOKUP(A2665,Source_data!A:A,Source_data!D:D)</f>
        <v>NEFT</v>
      </c>
      <c r="P2665" s="1">
        <f t="shared" si="415"/>
        <v>0</v>
      </c>
      <c r="Q2665" s="1">
        <f t="shared" si="416"/>
        <v>0</v>
      </c>
      <c r="R2665" s="1">
        <f t="shared" si="417"/>
        <v>0</v>
      </c>
      <c r="S2665" s="1">
        <f t="shared" si="418"/>
        <v>0</v>
      </c>
      <c r="T2665" s="1">
        <f t="shared" si="419"/>
        <v>0</v>
      </c>
      <c r="U2665" s="1" t="str">
        <f>_xlfn.XLOOKUP(Table3[[#This Row],[Transaction ID]],Source_data!A:A,Source_data!E:E)</f>
        <v>Mumbai</v>
      </c>
      <c r="V2665" s="1">
        <f>_xlfn.IFNA(_xlfn.XLOOKUP(A2665,bank_processed_transactions[transaction_id],bank_processed_transactions[processing_minutes]),"")</f>
        <v>11.8</v>
      </c>
      <c r="W2665" s="31">
        <f>_xlfn.XLOOKUP(A2665,Source_data!A:A,Source_data!B:B)</f>
        <v>46061</v>
      </c>
    </row>
    <row r="2666" spans="1:23" x14ac:dyDescent="0.3">
      <c r="A2666" s="3" t="s">
        <v>3394</v>
      </c>
      <c r="B2666" s="1">
        <f>_xlfn.XLOOKUP(A2666,bank_source_transactions__1[transaction_id],bank_source_transactions__1[amount_inr])</f>
        <v>2173.35</v>
      </c>
      <c r="C2666" s="1">
        <f>_xlfn.XLOOKUP(A2666,Processed_data!A:A,Processed_data!F:F)</f>
        <v>2173.35</v>
      </c>
      <c r="D2666" s="1" t="str">
        <f>_xlfn.XLOOKUP(A2666,bank_source_transactions__1[transaction_id],bank_source_transactions__1[transaction_status])</f>
        <v>SUCCESS</v>
      </c>
      <c r="E2666" s="1" t="str">
        <f>_xlfn.XLOOKUP(A2666,Processed_data!A:A,Processed_data!G:G)</f>
        <v>SUCCESS</v>
      </c>
      <c r="F2666" s="1">
        <f>COUNTIF(bank_processed_transactions[transaction_id],A2666)</f>
        <v>1</v>
      </c>
      <c r="G2666" s="1" t="str">
        <f t="shared" si="410"/>
        <v>found</v>
      </c>
      <c r="H2666" s="1" t="str">
        <f t="shared" si="411"/>
        <v>Not Duplicate</v>
      </c>
      <c r="I2666" s="1" t="str">
        <f t="shared" si="412"/>
        <v>match</v>
      </c>
      <c r="J2666" s="1" t="str">
        <f t="shared" si="413"/>
        <v>match</v>
      </c>
      <c r="K2666" s="1">
        <f t="shared" si="414"/>
        <v>0</v>
      </c>
      <c r="L2666" s="2">
        <f>IF(F2666=0,"not processed",_xlfn.MINIFS(Processed_data!H:H,Processed_data!A:A,A2666))</f>
        <v>46044</v>
      </c>
      <c r="M2666" s="1">
        <f>IF(F2666=0,"not processed",ABS(bank_source_transactions__1[[#This Row],[transaction_date]]-Reconciliation!L2666))</f>
        <v>1</v>
      </c>
      <c r="N2666" s="1" t="str" cm="1">
        <f t="array" ref="N2666">_xlfn.IFS(M2666="not Processed", "Not Processed",M2666&gt;2,"SLA Breached",M2666&lt;=2,"Within SLA")</f>
        <v>Within SLA</v>
      </c>
      <c r="O2666" s="1" t="str">
        <f>_xlfn.XLOOKUP(A2666,Source_data!A:A,Source_data!D:D)</f>
        <v>ATM</v>
      </c>
      <c r="P2666" s="1">
        <f t="shared" si="415"/>
        <v>0</v>
      </c>
      <c r="Q2666" s="1">
        <f t="shared" si="416"/>
        <v>0</v>
      </c>
      <c r="R2666" s="1">
        <f t="shared" si="417"/>
        <v>0</v>
      </c>
      <c r="S2666" s="1">
        <f t="shared" si="418"/>
        <v>0</v>
      </c>
      <c r="T2666" s="1">
        <f t="shared" si="419"/>
        <v>0</v>
      </c>
      <c r="U2666" s="1" t="str">
        <f>_xlfn.XLOOKUP(Table3[[#This Row],[Transaction ID]],Source_data!A:A,Source_data!E:E)</f>
        <v>Mumbai</v>
      </c>
      <c r="V2666" s="1">
        <f>_xlfn.IFNA(_xlfn.XLOOKUP(A2666,bank_processed_transactions[transaction_id],bank_processed_transactions[processing_minutes]),"")</f>
        <v>47.9</v>
      </c>
      <c r="W2666" s="31">
        <f>_xlfn.XLOOKUP(A2666,Source_data!A:A,Source_data!B:B)</f>
        <v>46043</v>
      </c>
    </row>
    <row r="2667" spans="1:23" x14ac:dyDescent="0.3">
      <c r="A2667" s="4" t="s">
        <v>729</v>
      </c>
      <c r="B2667" s="1">
        <f>_xlfn.XLOOKUP(A2667,bank_source_transactions__1[transaction_id],bank_source_transactions__1[amount_inr])</f>
        <v>2319.5100000000002</v>
      </c>
      <c r="C2667" s="1">
        <f>_xlfn.XLOOKUP(A2667,Processed_data!A:A,Processed_data!F:F)</f>
        <v>2319.5100000000002</v>
      </c>
      <c r="D2667" s="1" t="str">
        <f>_xlfn.XLOOKUP(A2667,bank_source_transactions__1[transaction_id],bank_source_transactions__1[transaction_status])</f>
        <v>SUCCESS</v>
      </c>
      <c r="E2667" s="1" t="str">
        <f>_xlfn.XLOOKUP(A2667,Processed_data!A:A,Processed_data!G:G)</f>
        <v>SUCCESS</v>
      </c>
      <c r="F2667" s="1">
        <f>COUNTIF(bank_processed_transactions[transaction_id],A2667)</f>
        <v>1</v>
      </c>
      <c r="G2667" s="1" t="str">
        <f t="shared" si="410"/>
        <v>found</v>
      </c>
      <c r="H2667" s="1" t="str">
        <f t="shared" si="411"/>
        <v>Not Duplicate</v>
      </c>
      <c r="I2667" s="1" t="str">
        <f t="shared" si="412"/>
        <v>match</v>
      </c>
      <c r="J2667" s="1" t="str">
        <f t="shared" si="413"/>
        <v>match</v>
      </c>
      <c r="K2667" s="1">
        <f t="shared" si="414"/>
        <v>0</v>
      </c>
      <c r="L2667" s="2">
        <f>IF(F2667=0,"not processed",_xlfn.MINIFS(Processed_data!H:H,Processed_data!A:A,A2667))</f>
        <v>46081</v>
      </c>
      <c r="M2667" s="1">
        <f>IF(F2667=0,"not processed",ABS(bank_source_transactions__1[[#This Row],[transaction_date]]-Reconciliation!L2667))</f>
        <v>2</v>
      </c>
      <c r="N2667" s="1" t="str" cm="1">
        <f t="array" ref="N2667">_xlfn.IFS(M2667="not Processed", "Not Processed",M2667&gt;2,"SLA Breached",M2667&lt;=2,"Within SLA")</f>
        <v>Within SLA</v>
      </c>
      <c r="O2667" s="1" t="str">
        <f>_xlfn.XLOOKUP(A2667,Source_data!A:A,Source_data!D:D)</f>
        <v>UPI</v>
      </c>
      <c r="P2667" s="1">
        <f t="shared" si="415"/>
        <v>0</v>
      </c>
      <c r="Q2667" s="1">
        <f t="shared" si="416"/>
        <v>0</v>
      </c>
      <c r="R2667" s="1">
        <f t="shared" si="417"/>
        <v>0</v>
      </c>
      <c r="S2667" s="1">
        <f t="shared" si="418"/>
        <v>0</v>
      </c>
      <c r="T2667" s="1">
        <f t="shared" si="419"/>
        <v>0</v>
      </c>
      <c r="U2667" s="1" t="str">
        <f>_xlfn.XLOOKUP(Table3[[#This Row],[Transaction ID]],Source_data!A:A,Source_data!E:E)</f>
        <v>Hyderabad</v>
      </c>
      <c r="V2667" s="1">
        <f>_xlfn.IFNA(_xlfn.XLOOKUP(A2667,bank_processed_transactions[transaction_id],bank_processed_transactions[processing_minutes]),"")</f>
        <v>42.9</v>
      </c>
      <c r="W2667" s="31">
        <f>_xlfn.XLOOKUP(A2667,Source_data!A:A,Source_data!B:B)</f>
        <v>46079</v>
      </c>
    </row>
    <row r="2668" spans="1:23" x14ac:dyDescent="0.3">
      <c r="A2668" s="3" t="s">
        <v>3808</v>
      </c>
      <c r="B2668" s="1">
        <f>_xlfn.XLOOKUP(A2668,bank_source_transactions__1[transaction_id],bank_source_transactions__1[amount_inr])</f>
        <v>20031.849999999999</v>
      </c>
      <c r="C2668" s="1">
        <f>_xlfn.XLOOKUP(A2668,Processed_data!A:A,Processed_data!F:F)</f>
        <v>20031.849999999999</v>
      </c>
      <c r="D2668" s="1" t="str">
        <f>_xlfn.XLOOKUP(A2668,bank_source_transactions__1[transaction_id],bank_source_transactions__1[transaction_status])</f>
        <v>SUCCESS</v>
      </c>
      <c r="E2668" s="1" t="str">
        <f>_xlfn.XLOOKUP(A2668,Processed_data!A:A,Processed_data!G:G)</f>
        <v>SUCCESS</v>
      </c>
      <c r="F2668" s="1">
        <f>COUNTIF(bank_processed_transactions[transaction_id],A2668)</f>
        <v>1</v>
      </c>
      <c r="G2668" s="1" t="str">
        <f t="shared" si="410"/>
        <v>found</v>
      </c>
      <c r="H2668" s="1" t="str">
        <f t="shared" si="411"/>
        <v>Not Duplicate</v>
      </c>
      <c r="I2668" s="1" t="str">
        <f t="shared" si="412"/>
        <v>match</v>
      </c>
      <c r="J2668" s="1" t="str">
        <f t="shared" si="413"/>
        <v>match</v>
      </c>
      <c r="K2668" s="1">
        <f t="shared" si="414"/>
        <v>0</v>
      </c>
      <c r="L2668" s="2">
        <f>IF(F2668=0,"not processed",_xlfn.MINIFS(Processed_data!H:H,Processed_data!A:A,A2668))</f>
        <v>46089</v>
      </c>
      <c r="M2668" s="1">
        <f>IF(F2668=0,"not processed",ABS(bank_source_transactions__1[[#This Row],[transaction_date]]-Reconciliation!L2668))</f>
        <v>3</v>
      </c>
      <c r="N2668" s="1" t="str" cm="1">
        <f t="array" ref="N2668">_xlfn.IFS(M2668="not Processed", "Not Processed",M2668&gt;2,"SLA Breached",M2668&lt;=2,"Within SLA")</f>
        <v>SLA Breached</v>
      </c>
      <c r="O2668" s="1" t="str">
        <f>_xlfn.XLOOKUP(A2668,Source_data!A:A,Source_data!D:D)</f>
        <v>IMPS</v>
      </c>
      <c r="P2668" s="1">
        <f t="shared" si="415"/>
        <v>0</v>
      </c>
      <c r="Q2668" s="1">
        <f t="shared" si="416"/>
        <v>0</v>
      </c>
      <c r="R2668" s="1">
        <f t="shared" si="417"/>
        <v>0</v>
      </c>
      <c r="S2668" s="1">
        <f t="shared" si="418"/>
        <v>0</v>
      </c>
      <c r="T2668" s="1">
        <f t="shared" si="419"/>
        <v>1</v>
      </c>
      <c r="U2668" s="1" t="str">
        <f>_xlfn.XLOOKUP(Table3[[#This Row],[Transaction ID]],Source_data!A:A,Source_data!E:E)</f>
        <v>Bengaluru</v>
      </c>
      <c r="V2668" s="1">
        <f>_xlfn.IFNA(_xlfn.XLOOKUP(A2668,bank_processed_transactions[transaction_id],bank_processed_transactions[processing_minutes]),"")</f>
        <v>14.6</v>
      </c>
      <c r="W2668" s="31">
        <f>_xlfn.XLOOKUP(A2668,Source_data!A:A,Source_data!B:B)</f>
        <v>46086</v>
      </c>
    </row>
    <row r="2669" spans="1:23" x14ac:dyDescent="0.3">
      <c r="A2669" s="4" t="s">
        <v>816</v>
      </c>
      <c r="B2669" s="1">
        <f>_xlfn.XLOOKUP(A2669,bank_source_transactions__1[transaction_id],bank_source_transactions__1[amount_inr])</f>
        <v>8053.29</v>
      </c>
      <c r="C2669" s="1">
        <f>_xlfn.XLOOKUP(A2669,Processed_data!A:A,Processed_data!F:F)</f>
        <v>8053.29</v>
      </c>
      <c r="D2669" s="1" t="str">
        <f>_xlfn.XLOOKUP(A2669,bank_source_transactions__1[transaction_id],bank_source_transactions__1[transaction_status])</f>
        <v>SUCCESS</v>
      </c>
      <c r="E2669" s="1" t="str">
        <f>_xlfn.XLOOKUP(A2669,Processed_data!A:A,Processed_data!G:G)</f>
        <v>SUCCESS</v>
      </c>
      <c r="F2669" s="1">
        <f>COUNTIF(bank_processed_transactions[transaction_id],A2669)</f>
        <v>1</v>
      </c>
      <c r="G2669" s="1" t="str">
        <f t="shared" si="410"/>
        <v>found</v>
      </c>
      <c r="H2669" s="1" t="str">
        <f t="shared" si="411"/>
        <v>Not Duplicate</v>
      </c>
      <c r="I2669" s="1" t="str">
        <f t="shared" si="412"/>
        <v>match</v>
      </c>
      <c r="J2669" s="1" t="str">
        <f t="shared" si="413"/>
        <v>match</v>
      </c>
      <c r="K2669" s="1">
        <f t="shared" si="414"/>
        <v>0</v>
      </c>
      <c r="L2669" s="2">
        <f>IF(F2669=0,"not processed",_xlfn.MINIFS(Processed_data!H:H,Processed_data!A:A,A2669))</f>
        <v>46030</v>
      </c>
      <c r="M2669" s="1">
        <f>IF(F2669=0,"not processed",ABS(bank_source_transactions__1[[#This Row],[transaction_date]]-Reconciliation!L2669))</f>
        <v>1</v>
      </c>
      <c r="N2669" s="1" t="str" cm="1">
        <f t="array" ref="N2669">_xlfn.IFS(M2669="not Processed", "Not Processed",M2669&gt;2,"SLA Breached",M2669&lt;=2,"Within SLA")</f>
        <v>Within SLA</v>
      </c>
      <c r="O2669" s="1" t="str">
        <f>_xlfn.XLOOKUP(A2669,Source_data!A:A,Source_data!D:D)</f>
        <v>IMPS</v>
      </c>
      <c r="P2669" s="1">
        <f t="shared" si="415"/>
        <v>0</v>
      </c>
      <c r="Q2669" s="1">
        <f t="shared" si="416"/>
        <v>0</v>
      </c>
      <c r="R2669" s="1">
        <f t="shared" si="417"/>
        <v>0</v>
      </c>
      <c r="S2669" s="1">
        <f t="shared" si="418"/>
        <v>0</v>
      </c>
      <c r="T2669" s="1">
        <f t="shared" si="419"/>
        <v>0</v>
      </c>
      <c r="U2669" s="1" t="str">
        <f>_xlfn.XLOOKUP(Table3[[#This Row],[Transaction ID]],Source_data!A:A,Source_data!E:E)</f>
        <v>Hyderabad</v>
      </c>
      <c r="V2669" s="1">
        <f>_xlfn.IFNA(_xlfn.XLOOKUP(A2669,bank_processed_transactions[transaction_id],bank_processed_transactions[processing_minutes]),"")</f>
        <v>5.5</v>
      </c>
      <c r="W2669" s="31">
        <f>_xlfn.XLOOKUP(A2669,Source_data!A:A,Source_data!B:B)</f>
        <v>46029</v>
      </c>
    </row>
    <row r="2670" spans="1:23" x14ac:dyDescent="0.3">
      <c r="A2670" s="3" t="s">
        <v>3570</v>
      </c>
      <c r="B2670" s="1">
        <f>_xlfn.XLOOKUP(A2670,bank_source_transactions__1[transaction_id],bank_source_transactions__1[amount_inr])</f>
        <v>3691.33</v>
      </c>
      <c r="C2670" s="1">
        <f>_xlfn.XLOOKUP(A2670,Processed_data!A:A,Processed_data!F:F)</f>
        <v>3691.33</v>
      </c>
      <c r="D2670" s="1" t="str">
        <f>_xlfn.XLOOKUP(A2670,bank_source_transactions__1[transaction_id],bank_source_transactions__1[transaction_status])</f>
        <v>SUCCESS</v>
      </c>
      <c r="E2670" s="1" t="str">
        <f>_xlfn.XLOOKUP(A2670,Processed_data!A:A,Processed_data!G:G)</f>
        <v>SUCCESS</v>
      </c>
      <c r="F2670" s="1">
        <f>COUNTIF(bank_processed_transactions[transaction_id],A2670)</f>
        <v>1</v>
      </c>
      <c r="G2670" s="1" t="str">
        <f t="shared" si="410"/>
        <v>found</v>
      </c>
      <c r="H2670" s="1" t="str">
        <f t="shared" si="411"/>
        <v>Not Duplicate</v>
      </c>
      <c r="I2670" s="1" t="str">
        <f t="shared" si="412"/>
        <v>match</v>
      </c>
      <c r="J2670" s="1" t="str">
        <f t="shared" si="413"/>
        <v>match</v>
      </c>
      <c r="K2670" s="1">
        <f t="shared" si="414"/>
        <v>0</v>
      </c>
      <c r="L2670" s="2">
        <f>IF(F2670=0,"not processed",_xlfn.MINIFS(Processed_data!H:H,Processed_data!A:A,A2670))</f>
        <v>46041</v>
      </c>
      <c r="M2670" s="1">
        <f>IF(F2670=0,"not processed",ABS(bank_source_transactions__1[[#This Row],[transaction_date]]-Reconciliation!L2670))</f>
        <v>2</v>
      </c>
      <c r="N2670" s="1" t="str" cm="1">
        <f t="array" ref="N2670">_xlfn.IFS(M2670="not Processed", "Not Processed",M2670&gt;2,"SLA Breached",M2670&lt;=2,"Within SLA")</f>
        <v>Within SLA</v>
      </c>
      <c r="O2670" s="1" t="str">
        <f>_xlfn.XLOOKUP(A2670,Source_data!A:A,Source_data!D:D)</f>
        <v>UPI</v>
      </c>
      <c r="P2670" s="1">
        <f t="shared" si="415"/>
        <v>0</v>
      </c>
      <c r="Q2670" s="1">
        <f t="shared" si="416"/>
        <v>0</v>
      </c>
      <c r="R2670" s="1">
        <f t="shared" si="417"/>
        <v>0</v>
      </c>
      <c r="S2670" s="1">
        <f t="shared" si="418"/>
        <v>0</v>
      </c>
      <c r="T2670" s="1">
        <f t="shared" si="419"/>
        <v>0</v>
      </c>
      <c r="U2670" s="1" t="str">
        <f>_xlfn.XLOOKUP(Table3[[#This Row],[Transaction ID]],Source_data!A:A,Source_data!E:E)</f>
        <v>Hyderabad</v>
      </c>
      <c r="V2670" s="1">
        <f>_xlfn.IFNA(_xlfn.XLOOKUP(A2670,bank_processed_transactions[transaction_id],bank_processed_transactions[processing_minutes]),"")</f>
        <v>21.4</v>
      </c>
      <c r="W2670" s="31">
        <f>_xlfn.XLOOKUP(A2670,Source_data!A:A,Source_data!B:B)</f>
        <v>46039</v>
      </c>
    </row>
    <row r="2671" spans="1:23" x14ac:dyDescent="0.3">
      <c r="A2671" s="4" t="s">
        <v>2809</v>
      </c>
      <c r="B2671" s="1">
        <f>_xlfn.XLOOKUP(A2671,bank_source_transactions__1[transaction_id],bank_source_transactions__1[amount_inr])</f>
        <v>4081.89</v>
      </c>
      <c r="C2671" s="1">
        <f>_xlfn.XLOOKUP(A2671,Processed_data!A:A,Processed_data!F:F)</f>
        <v>4081.89</v>
      </c>
      <c r="D2671" s="1" t="str">
        <f>_xlfn.XLOOKUP(A2671,bank_source_transactions__1[transaction_id],bank_source_transactions__1[transaction_status])</f>
        <v>SUCCESS</v>
      </c>
      <c r="E2671" s="1" t="str">
        <f>_xlfn.XLOOKUP(A2671,Processed_data!A:A,Processed_data!G:G)</f>
        <v>SUCCESS</v>
      </c>
      <c r="F2671" s="1">
        <f>COUNTIF(bank_processed_transactions[transaction_id],A2671)</f>
        <v>1</v>
      </c>
      <c r="G2671" s="1" t="str">
        <f t="shared" si="410"/>
        <v>found</v>
      </c>
      <c r="H2671" s="1" t="str">
        <f t="shared" si="411"/>
        <v>Not Duplicate</v>
      </c>
      <c r="I2671" s="1" t="str">
        <f t="shared" si="412"/>
        <v>match</v>
      </c>
      <c r="J2671" s="1" t="str">
        <f t="shared" si="413"/>
        <v>match</v>
      </c>
      <c r="K2671" s="1">
        <f t="shared" si="414"/>
        <v>0</v>
      </c>
      <c r="L2671" s="2">
        <f>IF(F2671=0,"not processed",_xlfn.MINIFS(Processed_data!H:H,Processed_data!A:A,A2671))</f>
        <v>46055</v>
      </c>
      <c r="M2671" s="1">
        <f>IF(F2671=0,"not processed",ABS(bank_source_transactions__1[[#This Row],[transaction_date]]-Reconciliation!L2671))</f>
        <v>2</v>
      </c>
      <c r="N2671" s="1" t="str" cm="1">
        <f t="array" ref="N2671">_xlfn.IFS(M2671="not Processed", "Not Processed",M2671&gt;2,"SLA Breached",M2671&lt;=2,"Within SLA")</f>
        <v>Within SLA</v>
      </c>
      <c r="O2671" s="1" t="str">
        <f>_xlfn.XLOOKUP(A2671,Source_data!A:A,Source_data!D:D)</f>
        <v>ATM</v>
      </c>
      <c r="P2671" s="1">
        <f t="shared" si="415"/>
        <v>0</v>
      </c>
      <c r="Q2671" s="1">
        <f t="shared" si="416"/>
        <v>0</v>
      </c>
      <c r="R2671" s="1">
        <f t="shared" si="417"/>
        <v>0</v>
      </c>
      <c r="S2671" s="1">
        <f t="shared" si="418"/>
        <v>0</v>
      </c>
      <c r="T2671" s="1">
        <f t="shared" si="419"/>
        <v>0</v>
      </c>
      <c r="U2671" s="1" t="str">
        <f>_xlfn.XLOOKUP(Table3[[#This Row],[Transaction ID]],Source_data!A:A,Source_data!E:E)</f>
        <v>Hyderabad</v>
      </c>
      <c r="V2671" s="1">
        <f>_xlfn.IFNA(_xlfn.XLOOKUP(A2671,bank_processed_transactions[transaction_id],bank_processed_transactions[processing_minutes]),"")</f>
        <v>25.2</v>
      </c>
      <c r="W2671" s="31">
        <f>_xlfn.XLOOKUP(A2671,Source_data!A:A,Source_data!B:B)</f>
        <v>46053</v>
      </c>
    </row>
    <row r="2672" spans="1:23" x14ac:dyDescent="0.3">
      <c r="A2672" s="3" t="s">
        <v>1093</v>
      </c>
      <c r="B2672" s="1">
        <f>_xlfn.XLOOKUP(A2672,bank_source_transactions__1[transaction_id],bank_source_transactions__1[amount_inr])</f>
        <v>4852.09</v>
      </c>
      <c r="C2672" s="1">
        <f>_xlfn.XLOOKUP(A2672,Processed_data!A:A,Processed_data!F:F)</f>
        <v>4852.09</v>
      </c>
      <c r="D2672" s="1" t="str">
        <f>_xlfn.XLOOKUP(A2672,bank_source_transactions__1[transaction_id],bank_source_transactions__1[transaction_status])</f>
        <v>SUCCESS</v>
      </c>
      <c r="E2672" s="1" t="str">
        <f>_xlfn.XLOOKUP(A2672,Processed_data!A:A,Processed_data!G:G)</f>
        <v>SUCCESS</v>
      </c>
      <c r="F2672" s="1">
        <f>COUNTIF(bank_processed_transactions[transaction_id],A2672)</f>
        <v>1</v>
      </c>
      <c r="G2672" s="1" t="str">
        <f t="shared" si="410"/>
        <v>found</v>
      </c>
      <c r="H2672" s="1" t="str">
        <f t="shared" si="411"/>
        <v>Not Duplicate</v>
      </c>
      <c r="I2672" s="1" t="str">
        <f t="shared" si="412"/>
        <v>match</v>
      </c>
      <c r="J2672" s="1" t="str">
        <f t="shared" si="413"/>
        <v>match</v>
      </c>
      <c r="K2672" s="1">
        <f t="shared" si="414"/>
        <v>0</v>
      </c>
      <c r="L2672" s="2">
        <f>IF(F2672=0,"not processed",_xlfn.MINIFS(Processed_data!H:H,Processed_data!A:A,A2672))</f>
        <v>46070</v>
      </c>
      <c r="M2672" s="1">
        <f>IF(F2672=0,"not processed",ABS(bank_source_transactions__1[[#This Row],[transaction_date]]-Reconciliation!L2672))</f>
        <v>2</v>
      </c>
      <c r="N2672" s="1" t="str" cm="1">
        <f t="array" ref="N2672">_xlfn.IFS(M2672="not Processed", "Not Processed",M2672&gt;2,"SLA Breached",M2672&lt;=2,"Within SLA")</f>
        <v>Within SLA</v>
      </c>
      <c r="O2672" s="1" t="str">
        <f>_xlfn.XLOOKUP(A2672,Source_data!A:A,Source_data!D:D)</f>
        <v>IMPS</v>
      </c>
      <c r="P2672" s="1">
        <f t="shared" si="415"/>
        <v>0</v>
      </c>
      <c r="Q2672" s="1">
        <f t="shared" si="416"/>
        <v>0</v>
      </c>
      <c r="R2672" s="1">
        <f t="shared" si="417"/>
        <v>0</v>
      </c>
      <c r="S2672" s="1">
        <f t="shared" si="418"/>
        <v>0</v>
      </c>
      <c r="T2672" s="1">
        <f t="shared" si="419"/>
        <v>0</v>
      </c>
      <c r="U2672" s="1" t="str">
        <f>_xlfn.XLOOKUP(Table3[[#This Row],[Transaction ID]],Source_data!A:A,Source_data!E:E)</f>
        <v>Mumbai</v>
      </c>
      <c r="V2672" s="1">
        <f>_xlfn.IFNA(_xlfn.XLOOKUP(A2672,bank_processed_transactions[transaction_id],bank_processed_transactions[processing_minutes]),"")</f>
        <v>30</v>
      </c>
      <c r="W2672" s="31">
        <f>_xlfn.XLOOKUP(A2672,Source_data!A:A,Source_data!B:B)</f>
        <v>46068</v>
      </c>
    </row>
    <row r="2673" spans="1:23" x14ac:dyDescent="0.3">
      <c r="A2673" s="4" t="s">
        <v>4348</v>
      </c>
      <c r="B2673" s="1">
        <f>_xlfn.XLOOKUP(A2673,bank_source_transactions__1[transaction_id],bank_source_transactions__1[amount_inr])</f>
        <v>1136.05</v>
      </c>
      <c r="C2673" s="1">
        <f>_xlfn.XLOOKUP(A2673,Processed_data!A:A,Processed_data!F:F)</f>
        <v>1136.05</v>
      </c>
      <c r="D2673" s="1" t="str">
        <f>_xlfn.XLOOKUP(A2673,bank_source_transactions__1[transaction_id],bank_source_transactions__1[transaction_status])</f>
        <v>SUCCESS</v>
      </c>
      <c r="E2673" s="1" t="str">
        <f>_xlfn.XLOOKUP(A2673,Processed_data!A:A,Processed_data!G:G)</f>
        <v>SUCCESS</v>
      </c>
      <c r="F2673" s="1">
        <f>COUNTIF(bank_processed_transactions[transaction_id],A2673)</f>
        <v>1</v>
      </c>
      <c r="G2673" s="1" t="str">
        <f t="shared" si="410"/>
        <v>found</v>
      </c>
      <c r="H2673" s="1" t="str">
        <f t="shared" si="411"/>
        <v>Not Duplicate</v>
      </c>
      <c r="I2673" s="1" t="str">
        <f t="shared" si="412"/>
        <v>match</v>
      </c>
      <c r="J2673" s="1" t="str">
        <f t="shared" si="413"/>
        <v>match</v>
      </c>
      <c r="K2673" s="1">
        <f t="shared" si="414"/>
        <v>0</v>
      </c>
      <c r="L2673" s="2">
        <f>IF(F2673=0,"not processed",_xlfn.MINIFS(Processed_data!H:H,Processed_data!A:A,A2673))</f>
        <v>46057</v>
      </c>
      <c r="M2673" s="1">
        <f>IF(F2673=0,"not processed",ABS(bank_source_transactions__1[[#This Row],[transaction_date]]-Reconciliation!L2673))</f>
        <v>3</v>
      </c>
      <c r="N2673" s="1" t="str" cm="1">
        <f t="array" ref="N2673">_xlfn.IFS(M2673="not Processed", "Not Processed",M2673&gt;2,"SLA Breached",M2673&lt;=2,"Within SLA")</f>
        <v>SLA Breached</v>
      </c>
      <c r="O2673" s="1" t="str">
        <f>_xlfn.XLOOKUP(A2673,Source_data!A:A,Source_data!D:D)</f>
        <v>IMPS</v>
      </c>
      <c r="P2673" s="1">
        <f t="shared" si="415"/>
        <v>0</v>
      </c>
      <c r="Q2673" s="1">
        <f t="shared" si="416"/>
        <v>0</v>
      </c>
      <c r="R2673" s="1">
        <f t="shared" si="417"/>
        <v>0</v>
      </c>
      <c r="S2673" s="1">
        <f t="shared" si="418"/>
        <v>0</v>
      </c>
      <c r="T2673" s="1">
        <f t="shared" si="419"/>
        <v>1</v>
      </c>
      <c r="U2673" s="1" t="str">
        <f>_xlfn.XLOOKUP(Table3[[#This Row],[Transaction ID]],Source_data!A:A,Source_data!E:E)</f>
        <v>Hyderabad</v>
      </c>
      <c r="V2673" s="1">
        <f>_xlfn.IFNA(_xlfn.XLOOKUP(A2673,bank_processed_transactions[transaction_id],bank_processed_transactions[processing_minutes]),"")</f>
        <v>13</v>
      </c>
      <c r="W2673" s="31">
        <f>_xlfn.XLOOKUP(A2673,Source_data!A:A,Source_data!B:B)</f>
        <v>46054</v>
      </c>
    </row>
    <row r="2674" spans="1:23" x14ac:dyDescent="0.3">
      <c r="A2674" s="3" t="s">
        <v>4145</v>
      </c>
      <c r="B2674" s="1">
        <f>_xlfn.XLOOKUP(A2674,bank_source_transactions__1[transaction_id],bank_source_transactions__1[amount_inr])</f>
        <v>206.26</v>
      </c>
      <c r="C2674" s="1">
        <f>_xlfn.XLOOKUP(A2674,Processed_data!A:A,Processed_data!F:F)</f>
        <v>206.26</v>
      </c>
      <c r="D2674" s="1" t="str">
        <f>_xlfn.XLOOKUP(A2674,bank_source_transactions__1[transaction_id],bank_source_transactions__1[transaction_status])</f>
        <v>SUCCESS</v>
      </c>
      <c r="E2674" s="1" t="str">
        <f>_xlfn.XLOOKUP(A2674,Processed_data!A:A,Processed_data!G:G)</f>
        <v>SUCCESS</v>
      </c>
      <c r="F2674" s="1">
        <f>COUNTIF(bank_processed_transactions[transaction_id],A2674)</f>
        <v>1</v>
      </c>
      <c r="G2674" s="1" t="str">
        <f t="shared" si="410"/>
        <v>found</v>
      </c>
      <c r="H2674" s="1" t="str">
        <f t="shared" si="411"/>
        <v>Not Duplicate</v>
      </c>
      <c r="I2674" s="1" t="str">
        <f t="shared" si="412"/>
        <v>match</v>
      </c>
      <c r="J2674" s="1" t="str">
        <f t="shared" si="413"/>
        <v>match</v>
      </c>
      <c r="K2674" s="1">
        <f t="shared" si="414"/>
        <v>0</v>
      </c>
      <c r="L2674" s="2">
        <f>IF(F2674=0,"not processed",_xlfn.MINIFS(Processed_data!H:H,Processed_data!A:A,A2674))</f>
        <v>46058</v>
      </c>
      <c r="M2674" s="1">
        <f>IF(F2674=0,"not processed",ABS(bank_source_transactions__1[[#This Row],[transaction_date]]-Reconciliation!L2674))</f>
        <v>3</v>
      </c>
      <c r="N2674" s="1" t="str" cm="1">
        <f t="array" ref="N2674">_xlfn.IFS(M2674="not Processed", "Not Processed",M2674&gt;2,"SLA Breached",M2674&lt;=2,"Within SLA")</f>
        <v>SLA Breached</v>
      </c>
      <c r="O2674" s="1" t="str">
        <f>_xlfn.XLOOKUP(A2674,Source_data!A:A,Source_data!D:D)</f>
        <v>UPI</v>
      </c>
      <c r="P2674" s="1">
        <f t="shared" si="415"/>
        <v>0</v>
      </c>
      <c r="Q2674" s="1">
        <f t="shared" si="416"/>
        <v>0</v>
      </c>
      <c r="R2674" s="1">
        <f t="shared" si="417"/>
        <v>0</v>
      </c>
      <c r="S2674" s="1">
        <f t="shared" si="418"/>
        <v>0</v>
      </c>
      <c r="T2674" s="1">
        <f t="shared" si="419"/>
        <v>1</v>
      </c>
      <c r="U2674" s="1" t="str">
        <f>_xlfn.XLOOKUP(Table3[[#This Row],[Transaction ID]],Source_data!A:A,Source_data!E:E)</f>
        <v>Pune</v>
      </c>
      <c r="V2674" s="1">
        <f>_xlfn.IFNA(_xlfn.XLOOKUP(A2674,bank_processed_transactions[transaction_id],bank_processed_transactions[processing_minutes]),"")</f>
        <v>11.6</v>
      </c>
      <c r="W2674" s="31">
        <f>_xlfn.XLOOKUP(A2674,Source_data!A:A,Source_data!B:B)</f>
        <v>46055</v>
      </c>
    </row>
    <row r="2675" spans="1:23" x14ac:dyDescent="0.3">
      <c r="A2675" s="4" t="s">
        <v>2811</v>
      </c>
      <c r="B2675" s="1">
        <f>_xlfn.XLOOKUP(A2675,bank_source_transactions__1[transaction_id],bank_source_transactions__1[amount_inr])</f>
        <v>267.64999999999998</v>
      </c>
      <c r="C2675" s="1">
        <f>_xlfn.XLOOKUP(A2675,Processed_data!A:A,Processed_data!F:F)</f>
        <v>267.64999999999998</v>
      </c>
      <c r="D2675" s="1" t="str">
        <f>_xlfn.XLOOKUP(A2675,bank_source_transactions__1[transaction_id],bank_source_transactions__1[transaction_status])</f>
        <v>SUCCESS</v>
      </c>
      <c r="E2675" s="1" t="str">
        <f>_xlfn.XLOOKUP(A2675,Processed_data!A:A,Processed_data!G:G)</f>
        <v>SUCCESS</v>
      </c>
      <c r="F2675" s="1">
        <f>COUNTIF(bank_processed_transactions[transaction_id],A2675)</f>
        <v>1</v>
      </c>
      <c r="G2675" s="1" t="str">
        <f t="shared" si="410"/>
        <v>found</v>
      </c>
      <c r="H2675" s="1" t="str">
        <f t="shared" si="411"/>
        <v>Not Duplicate</v>
      </c>
      <c r="I2675" s="1" t="str">
        <f t="shared" si="412"/>
        <v>match</v>
      </c>
      <c r="J2675" s="1" t="str">
        <f t="shared" si="413"/>
        <v>match</v>
      </c>
      <c r="K2675" s="1">
        <f t="shared" si="414"/>
        <v>0</v>
      </c>
      <c r="L2675" s="2">
        <f>IF(F2675=0,"not processed",_xlfn.MINIFS(Processed_data!H:H,Processed_data!A:A,A2675))</f>
        <v>46061</v>
      </c>
      <c r="M2675" s="1">
        <f>IF(F2675=0,"not processed",ABS(bank_source_transactions__1[[#This Row],[transaction_date]]-Reconciliation!L2675))</f>
        <v>3</v>
      </c>
      <c r="N2675" s="1" t="str" cm="1">
        <f t="array" ref="N2675">_xlfn.IFS(M2675="not Processed", "Not Processed",M2675&gt;2,"SLA Breached",M2675&lt;=2,"Within SLA")</f>
        <v>SLA Breached</v>
      </c>
      <c r="O2675" s="1" t="str">
        <f>_xlfn.XLOOKUP(A2675,Source_data!A:A,Source_data!D:D)</f>
        <v>CARD</v>
      </c>
      <c r="P2675" s="1">
        <f t="shared" si="415"/>
        <v>0</v>
      </c>
      <c r="Q2675" s="1">
        <f t="shared" si="416"/>
        <v>0</v>
      </c>
      <c r="R2675" s="1">
        <f t="shared" si="417"/>
        <v>0</v>
      </c>
      <c r="S2675" s="1">
        <f t="shared" si="418"/>
        <v>0</v>
      </c>
      <c r="T2675" s="1">
        <f t="shared" si="419"/>
        <v>1</v>
      </c>
      <c r="U2675" s="1" t="str">
        <f>_xlfn.XLOOKUP(Table3[[#This Row],[Transaction ID]],Source_data!A:A,Source_data!E:E)</f>
        <v>Hyderabad</v>
      </c>
      <c r="V2675" s="1">
        <f>_xlfn.IFNA(_xlfn.XLOOKUP(A2675,bank_processed_transactions[transaction_id],bank_processed_transactions[processing_minutes]),"")</f>
        <v>13.5</v>
      </c>
      <c r="W2675" s="31">
        <f>_xlfn.XLOOKUP(A2675,Source_data!A:A,Source_data!B:B)</f>
        <v>46058</v>
      </c>
    </row>
    <row r="2676" spans="1:23" x14ac:dyDescent="0.3">
      <c r="A2676" s="3" t="s">
        <v>1722</v>
      </c>
      <c r="B2676" s="1">
        <f>_xlfn.XLOOKUP(A2676,bank_source_transactions__1[transaction_id],bank_source_transactions__1[amount_inr])</f>
        <v>18736.349999999999</v>
      </c>
      <c r="C2676" s="1">
        <f>_xlfn.XLOOKUP(A2676,Processed_data!A:A,Processed_data!F:F)</f>
        <v>18736.349999999999</v>
      </c>
      <c r="D2676" s="1" t="str">
        <f>_xlfn.XLOOKUP(A2676,bank_source_transactions__1[transaction_id],bank_source_transactions__1[transaction_status])</f>
        <v>SUCCESS</v>
      </c>
      <c r="E2676" s="1" t="str">
        <f>_xlfn.XLOOKUP(A2676,Processed_data!A:A,Processed_data!G:G)</f>
        <v>SUCCESS</v>
      </c>
      <c r="F2676" s="1">
        <f>COUNTIF(bank_processed_transactions[transaction_id],A2676)</f>
        <v>1</v>
      </c>
      <c r="G2676" s="1" t="str">
        <f t="shared" si="410"/>
        <v>found</v>
      </c>
      <c r="H2676" s="1" t="str">
        <f t="shared" si="411"/>
        <v>Not Duplicate</v>
      </c>
      <c r="I2676" s="1" t="str">
        <f t="shared" si="412"/>
        <v>match</v>
      </c>
      <c r="J2676" s="1" t="str">
        <f t="shared" si="413"/>
        <v>match</v>
      </c>
      <c r="K2676" s="1">
        <f t="shared" si="414"/>
        <v>0</v>
      </c>
      <c r="L2676" s="2">
        <f>IF(F2676=0,"not processed",_xlfn.MINIFS(Processed_data!H:H,Processed_data!A:A,A2676))</f>
        <v>46064</v>
      </c>
      <c r="M2676" s="1">
        <f>IF(F2676=0,"not processed",ABS(bank_source_transactions__1[[#This Row],[transaction_date]]-Reconciliation!L2676))</f>
        <v>1</v>
      </c>
      <c r="N2676" s="1" t="str" cm="1">
        <f t="array" ref="N2676">_xlfn.IFS(M2676="not Processed", "Not Processed",M2676&gt;2,"SLA Breached",M2676&lt;=2,"Within SLA")</f>
        <v>Within SLA</v>
      </c>
      <c r="O2676" s="1" t="str">
        <f>_xlfn.XLOOKUP(A2676,Source_data!A:A,Source_data!D:D)</f>
        <v>UPI</v>
      </c>
      <c r="P2676" s="1">
        <f t="shared" si="415"/>
        <v>0</v>
      </c>
      <c r="Q2676" s="1">
        <f t="shared" si="416"/>
        <v>0</v>
      </c>
      <c r="R2676" s="1">
        <f t="shared" si="417"/>
        <v>0</v>
      </c>
      <c r="S2676" s="1">
        <f t="shared" si="418"/>
        <v>0</v>
      </c>
      <c r="T2676" s="1">
        <f t="shared" si="419"/>
        <v>0</v>
      </c>
      <c r="U2676" s="1" t="str">
        <f>_xlfn.XLOOKUP(Table3[[#This Row],[Transaction ID]],Source_data!A:A,Source_data!E:E)</f>
        <v>Bengaluru</v>
      </c>
      <c r="V2676" s="1">
        <f>_xlfn.IFNA(_xlfn.XLOOKUP(A2676,bank_processed_transactions[transaction_id],bank_processed_transactions[processing_minutes]),"")</f>
        <v>7.5</v>
      </c>
      <c r="W2676" s="31">
        <f>_xlfn.XLOOKUP(A2676,Source_data!A:A,Source_data!B:B)</f>
        <v>46063</v>
      </c>
    </row>
    <row r="2677" spans="1:23" x14ac:dyDescent="0.3">
      <c r="A2677" s="4" t="s">
        <v>600</v>
      </c>
      <c r="B2677" s="1">
        <f>_xlfn.XLOOKUP(A2677,bank_source_transactions__1[transaction_id],bank_source_transactions__1[amount_inr])</f>
        <v>9620.77</v>
      </c>
      <c r="C2677" s="1">
        <f>_xlfn.XLOOKUP(A2677,Processed_data!A:A,Processed_data!F:F)</f>
        <v>9620.77</v>
      </c>
      <c r="D2677" s="1" t="str">
        <f>_xlfn.XLOOKUP(A2677,bank_source_transactions__1[transaction_id],bank_source_transactions__1[transaction_status])</f>
        <v>SUCCESS</v>
      </c>
      <c r="E2677" s="1" t="str">
        <f>_xlfn.XLOOKUP(A2677,Processed_data!A:A,Processed_data!G:G)</f>
        <v>SUCCESS</v>
      </c>
      <c r="F2677" s="1">
        <f>COUNTIF(bank_processed_transactions[transaction_id],A2677)</f>
        <v>1</v>
      </c>
      <c r="G2677" s="1" t="str">
        <f t="shared" si="410"/>
        <v>found</v>
      </c>
      <c r="H2677" s="1" t="str">
        <f t="shared" si="411"/>
        <v>Not Duplicate</v>
      </c>
      <c r="I2677" s="1" t="str">
        <f t="shared" si="412"/>
        <v>match</v>
      </c>
      <c r="J2677" s="1" t="str">
        <f t="shared" si="413"/>
        <v>match</v>
      </c>
      <c r="K2677" s="1">
        <f t="shared" si="414"/>
        <v>0</v>
      </c>
      <c r="L2677" s="2">
        <f>IF(F2677=0,"not processed",_xlfn.MINIFS(Processed_data!H:H,Processed_data!A:A,A2677))</f>
        <v>46092</v>
      </c>
      <c r="M2677" s="1">
        <f>IF(F2677=0,"not processed",ABS(bank_source_transactions__1[[#This Row],[transaction_date]]-Reconciliation!L2677))</f>
        <v>3</v>
      </c>
      <c r="N2677" s="1" t="str" cm="1">
        <f t="array" ref="N2677">_xlfn.IFS(M2677="not Processed", "Not Processed",M2677&gt;2,"SLA Breached",M2677&lt;=2,"Within SLA")</f>
        <v>SLA Breached</v>
      </c>
      <c r="O2677" s="1" t="str">
        <f>_xlfn.XLOOKUP(A2677,Source_data!A:A,Source_data!D:D)</f>
        <v>UPI</v>
      </c>
      <c r="P2677" s="1">
        <f t="shared" si="415"/>
        <v>0</v>
      </c>
      <c r="Q2677" s="1">
        <f t="shared" si="416"/>
        <v>0</v>
      </c>
      <c r="R2677" s="1">
        <f t="shared" si="417"/>
        <v>0</v>
      </c>
      <c r="S2677" s="1">
        <f t="shared" si="418"/>
        <v>0</v>
      </c>
      <c r="T2677" s="1">
        <f t="shared" si="419"/>
        <v>1</v>
      </c>
      <c r="U2677" s="1" t="str">
        <f>_xlfn.XLOOKUP(Table3[[#This Row],[Transaction ID]],Source_data!A:A,Source_data!E:E)</f>
        <v>Pune</v>
      </c>
      <c r="V2677" s="1">
        <f>_xlfn.IFNA(_xlfn.XLOOKUP(A2677,bank_processed_transactions[transaction_id],bank_processed_transactions[processing_minutes]),"")</f>
        <v>32</v>
      </c>
      <c r="W2677" s="31">
        <f>_xlfn.XLOOKUP(A2677,Source_data!A:A,Source_data!B:B)</f>
        <v>46089</v>
      </c>
    </row>
    <row r="2678" spans="1:23" x14ac:dyDescent="0.3">
      <c r="A2678" s="3" t="s">
        <v>4587</v>
      </c>
      <c r="B2678" s="1">
        <f>_xlfn.XLOOKUP(A2678,bank_source_transactions__1[transaction_id],bank_source_transactions__1[amount_inr])</f>
        <v>18040.990000000002</v>
      </c>
      <c r="C2678" s="1">
        <f>_xlfn.XLOOKUP(A2678,Processed_data!A:A,Processed_data!F:F)</f>
        <v>18040.990000000002</v>
      </c>
      <c r="D2678" s="1" t="str">
        <f>_xlfn.XLOOKUP(A2678,bank_source_transactions__1[transaction_id],bank_source_transactions__1[transaction_status])</f>
        <v>SUCCESS</v>
      </c>
      <c r="E2678" s="1" t="str">
        <f>_xlfn.XLOOKUP(A2678,Processed_data!A:A,Processed_data!G:G)</f>
        <v>SUCCESS</v>
      </c>
      <c r="F2678" s="1">
        <f>COUNTIF(bank_processed_transactions[transaction_id],A2678)</f>
        <v>1</v>
      </c>
      <c r="G2678" s="1" t="str">
        <f t="shared" si="410"/>
        <v>found</v>
      </c>
      <c r="H2678" s="1" t="str">
        <f t="shared" si="411"/>
        <v>Not Duplicate</v>
      </c>
      <c r="I2678" s="1" t="str">
        <f t="shared" si="412"/>
        <v>match</v>
      </c>
      <c r="J2678" s="1" t="str">
        <f t="shared" si="413"/>
        <v>match</v>
      </c>
      <c r="K2678" s="1">
        <f t="shared" si="414"/>
        <v>0</v>
      </c>
      <c r="L2678" s="2">
        <f>IF(F2678=0,"not processed",_xlfn.MINIFS(Processed_data!H:H,Processed_data!A:A,A2678))</f>
        <v>46084</v>
      </c>
      <c r="M2678" s="1">
        <f>IF(F2678=0,"not processed",ABS(bank_source_transactions__1[[#This Row],[transaction_date]]-Reconciliation!L2678))</f>
        <v>0</v>
      </c>
      <c r="N2678" s="1" t="str" cm="1">
        <f t="array" ref="N2678">_xlfn.IFS(M2678="not Processed", "Not Processed",M2678&gt;2,"SLA Breached",M2678&lt;=2,"Within SLA")</f>
        <v>Within SLA</v>
      </c>
      <c r="O2678" s="1" t="str">
        <f>_xlfn.XLOOKUP(A2678,Source_data!A:A,Source_data!D:D)</f>
        <v>UPI</v>
      </c>
      <c r="P2678" s="1">
        <f t="shared" si="415"/>
        <v>0</v>
      </c>
      <c r="Q2678" s="1">
        <f t="shared" si="416"/>
        <v>0</v>
      </c>
      <c r="R2678" s="1">
        <f t="shared" si="417"/>
        <v>0</v>
      </c>
      <c r="S2678" s="1">
        <f t="shared" si="418"/>
        <v>0</v>
      </c>
      <c r="T2678" s="1">
        <f t="shared" si="419"/>
        <v>0</v>
      </c>
      <c r="U2678" s="1" t="str">
        <f>_xlfn.XLOOKUP(Table3[[#This Row],[Transaction ID]],Source_data!A:A,Source_data!E:E)</f>
        <v>Pune</v>
      </c>
      <c r="V2678" s="1">
        <f>_xlfn.IFNA(_xlfn.XLOOKUP(A2678,bank_processed_transactions[transaction_id],bank_processed_transactions[processing_minutes]),"")</f>
        <v>13.3</v>
      </c>
      <c r="W2678" s="31">
        <f>_xlfn.XLOOKUP(A2678,Source_data!A:A,Source_data!B:B)</f>
        <v>46084</v>
      </c>
    </row>
    <row r="2679" spans="1:23" x14ac:dyDescent="0.3">
      <c r="A2679" s="4" t="s">
        <v>2588</v>
      </c>
      <c r="B2679" s="1">
        <f>_xlfn.XLOOKUP(A2679,bank_source_transactions__1[transaction_id],bank_source_transactions__1[amount_inr])</f>
        <v>2964.37</v>
      </c>
      <c r="C2679" s="1">
        <f>_xlfn.XLOOKUP(A2679,Processed_data!A:A,Processed_data!F:F)</f>
        <v>2964.37</v>
      </c>
      <c r="D2679" s="1" t="str">
        <f>_xlfn.XLOOKUP(A2679,bank_source_transactions__1[transaction_id],bank_source_transactions__1[transaction_status])</f>
        <v>SUCCESS</v>
      </c>
      <c r="E2679" s="1" t="str">
        <f>_xlfn.XLOOKUP(A2679,Processed_data!A:A,Processed_data!G:G)</f>
        <v>SUCCESS</v>
      </c>
      <c r="F2679" s="1">
        <f>COUNTIF(bank_processed_transactions[transaction_id],A2679)</f>
        <v>1</v>
      </c>
      <c r="G2679" s="1" t="str">
        <f t="shared" si="410"/>
        <v>found</v>
      </c>
      <c r="H2679" s="1" t="str">
        <f t="shared" si="411"/>
        <v>Not Duplicate</v>
      </c>
      <c r="I2679" s="1" t="str">
        <f t="shared" si="412"/>
        <v>match</v>
      </c>
      <c r="J2679" s="1" t="str">
        <f t="shared" si="413"/>
        <v>match</v>
      </c>
      <c r="K2679" s="1">
        <f t="shared" si="414"/>
        <v>0</v>
      </c>
      <c r="L2679" s="2">
        <f>IF(F2679=0,"not processed",_xlfn.MINIFS(Processed_data!H:H,Processed_data!A:A,A2679))</f>
        <v>46036</v>
      </c>
      <c r="M2679" s="1">
        <f>IF(F2679=0,"not processed",ABS(bank_source_transactions__1[[#This Row],[transaction_date]]-Reconciliation!L2679))</f>
        <v>0</v>
      </c>
      <c r="N2679" s="1" t="str" cm="1">
        <f t="array" ref="N2679">_xlfn.IFS(M2679="not Processed", "Not Processed",M2679&gt;2,"SLA Breached",M2679&lt;=2,"Within SLA")</f>
        <v>Within SLA</v>
      </c>
      <c r="O2679" s="1" t="str">
        <f>_xlfn.XLOOKUP(A2679,Source_data!A:A,Source_data!D:D)</f>
        <v>UPI</v>
      </c>
      <c r="P2679" s="1">
        <f t="shared" si="415"/>
        <v>0</v>
      </c>
      <c r="Q2679" s="1">
        <f t="shared" si="416"/>
        <v>0</v>
      </c>
      <c r="R2679" s="1">
        <f t="shared" si="417"/>
        <v>0</v>
      </c>
      <c r="S2679" s="1">
        <f t="shared" si="418"/>
        <v>0</v>
      </c>
      <c r="T2679" s="1">
        <f t="shared" si="419"/>
        <v>0</v>
      </c>
      <c r="U2679" s="1" t="str">
        <f>_xlfn.XLOOKUP(Table3[[#This Row],[Transaction ID]],Source_data!A:A,Source_data!E:E)</f>
        <v>Hyderabad</v>
      </c>
      <c r="V2679" s="1">
        <f>_xlfn.IFNA(_xlfn.XLOOKUP(A2679,bank_processed_transactions[transaction_id],bank_processed_transactions[processing_minutes]),"")</f>
        <v>115.6</v>
      </c>
      <c r="W2679" s="31">
        <f>_xlfn.XLOOKUP(A2679,Source_data!A:A,Source_data!B:B)</f>
        <v>46036</v>
      </c>
    </row>
    <row r="2680" spans="1:23" x14ac:dyDescent="0.3">
      <c r="A2680" s="3" t="s">
        <v>2206</v>
      </c>
      <c r="B2680" s="1">
        <f>_xlfn.XLOOKUP(A2680,bank_source_transactions__1[transaction_id],bank_source_transactions__1[amount_inr])</f>
        <v>5399.05</v>
      </c>
      <c r="C2680" s="1">
        <f>_xlfn.XLOOKUP(A2680,Processed_data!A:A,Processed_data!F:F)</f>
        <v>5399.05</v>
      </c>
      <c r="D2680" s="1" t="str">
        <f>_xlfn.XLOOKUP(A2680,bank_source_transactions__1[transaction_id],bank_source_transactions__1[transaction_status])</f>
        <v>SUCCESS</v>
      </c>
      <c r="E2680" s="1" t="str">
        <f>_xlfn.XLOOKUP(A2680,Processed_data!A:A,Processed_data!G:G)</f>
        <v>SUCCESS</v>
      </c>
      <c r="F2680" s="1">
        <f>COUNTIF(bank_processed_transactions[transaction_id],A2680)</f>
        <v>1</v>
      </c>
      <c r="G2680" s="1" t="str">
        <f t="shared" si="410"/>
        <v>found</v>
      </c>
      <c r="H2680" s="1" t="str">
        <f t="shared" si="411"/>
        <v>Not Duplicate</v>
      </c>
      <c r="I2680" s="1" t="str">
        <f t="shared" si="412"/>
        <v>match</v>
      </c>
      <c r="J2680" s="1" t="str">
        <f t="shared" si="413"/>
        <v>match</v>
      </c>
      <c r="K2680" s="1">
        <f t="shared" si="414"/>
        <v>0</v>
      </c>
      <c r="L2680" s="2">
        <f>IF(F2680=0,"not processed",_xlfn.MINIFS(Processed_data!H:H,Processed_data!A:A,A2680))</f>
        <v>46063</v>
      </c>
      <c r="M2680" s="1">
        <f>IF(F2680=0,"not processed",ABS(bank_source_transactions__1[[#This Row],[transaction_date]]-Reconciliation!L2680))</f>
        <v>2</v>
      </c>
      <c r="N2680" s="1" t="str" cm="1">
        <f t="array" ref="N2680">_xlfn.IFS(M2680="not Processed", "Not Processed",M2680&gt;2,"SLA Breached",M2680&lt;=2,"Within SLA")</f>
        <v>Within SLA</v>
      </c>
      <c r="O2680" s="1" t="str">
        <f>_xlfn.XLOOKUP(A2680,Source_data!A:A,Source_data!D:D)</f>
        <v>IMPS</v>
      </c>
      <c r="P2680" s="1">
        <f t="shared" si="415"/>
        <v>0</v>
      </c>
      <c r="Q2680" s="1">
        <f t="shared" si="416"/>
        <v>0</v>
      </c>
      <c r="R2680" s="1">
        <f t="shared" si="417"/>
        <v>0</v>
      </c>
      <c r="S2680" s="1">
        <f t="shared" si="418"/>
        <v>0</v>
      </c>
      <c r="T2680" s="1">
        <f t="shared" si="419"/>
        <v>0</v>
      </c>
      <c r="U2680" s="1" t="str">
        <f>_xlfn.XLOOKUP(Table3[[#This Row],[Transaction ID]],Source_data!A:A,Source_data!E:E)</f>
        <v>Mumbai</v>
      </c>
      <c r="V2680" s="1">
        <f>_xlfn.IFNA(_xlfn.XLOOKUP(A2680,bank_processed_transactions[transaction_id],bank_processed_transactions[processing_minutes]),"")</f>
        <v>22.2</v>
      </c>
      <c r="W2680" s="31">
        <f>_xlfn.XLOOKUP(A2680,Source_data!A:A,Source_data!B:B)</f>
        <v>46061</v>
      </c>
    </row>
    <row r="2681" spans="1:23" x14ac:dyDescent="0.3">
      <c r="A2681" s="4" t="s">
        <v>3665</v>
      </c>
      <c r="B2681" s="1">
        <f>_xlfn.XLOOKUP(A2681,bank_source_transactions__1[transaction_id],bank_source_transactions__1[amount_inr])</f>
        <v>2489.56</v>
      </c>
      <c r="C2681" s="1">
        <f>_xlfn.XLOOKUP(A2681,Processed_data!A:A,Processed_data!F:F)</f>
        <v>2489.56</v>
      </c>
      <c r="D2681" s="1" t="str">
        <f>_xlfn.XLOOKUP(A2681,bank_source_transactions__1[transaction_id],bank_source_transactions__1[transaction_status])</f>
        <v>SUCCESS</v>
      </c>
      <c r="E2681" s="1" t="str">
        <f>_xlfn.XLOOKUP(A2681,Processed_data!A:A,Processed_data!G:G)</f>
        <v>SUCCESS</v>
      </c>
      <c r="F2681" s="1">
        <f>COUNTIF(bank_processed_transactions[transaction_id],A2681)</f>
        <v>1</v>
      </c>
      <c r="G2681" s="1" t="str">
        <f t="shared" si="410"/>
        <v>found</v>
      </c>
      <c r="H2681" s="1" t="str">
        <f t="shared" si="411"/>
        <v>Not Duplicate</v>
      </c>
      <c r="I2681" s="1" t="str">
        <f t="shared" si="412"/>
        <v>match</v>
      </c>
      <c r="J2681" s="1" t="str">
        <f t="shared" si="413"/>
        <v>match</v>
      </c>
      <c r="K2681" s="1">
        <f t="shared" si="414"/>
        <v>0</v>
      </c>
      <c r="L2681" s="2">
        <f>IF(F2681=0,"not processed",_xlfn.MINIFS(Processed_data!H:H,Processed_data!A:A,A2681))</f>
        <v>46114</v>
      </c>
      <c r="M2681" s="1">
        <f>IF(F2681=0,"not processed",ABS(bank_source_transactions__1[[#This Row],[transaction_date]]-Reconciliation!L2681))</f>
        <v>3</v>
      </c>
      <c r="N2681" s="1" t="str" cm="1">
        <f t="array" ref="N2681">_xlfn.IFS(M2681="not Processed", "Not Processed",M2681&gt;2,"SLA Breached",M2681&lt;=2,"Within SLA")</f>
        <v>SLA Breached</v>
      </c>
      <c r="O2681" s="1" t="str">
        <f>_xlfn.XLOOKUP(A2681,Source_data!A:A,Source_data!D:D)</f>
        <v>UPI</v>
      </c>
      <c r="P2681" s="1">
        <f t="shared" si="415"/>
        <v>0</v>
      </c>
      <c r="Q2681" s="1">
        <f t="shared" si="416"/>
        <v>0</v>
      </c>
      <c r="R2681" s="1">
        <f t="shared" si="417"/>
        <v>0</v>
      </c>
      <c r="S2681" s="1">
        <f t="shared" si="418"/>
        <v>0</v>
      </c>
      <c r="T2681" s="1">
        <f t="shared" si="419"/>
        <v>1</v>
      </c>
      <c r="U2681" s="1" t="str">
        <f>_xlfn.XLOOKUP(Table3[[#This Row],[Transaction ID]],Source_data!A:A,Source_data!E:E)</f>
        <v>Pune</v>
      </c>
      <c r="V2681" s="1">
        <f>_xlfn.IFNA(_xlfn.XLOOKUP(A2681,bank_processed_transactions[transaction_id],bank_processed_transactions[processing_minutes]),"")</f>
        <v>46.7</v>
      </c>
      <c r="W2681" s="31">
        <f>_xlfn.XLOOKUP(A2681,Source_data!A:A,Source_data!B:B)</f>
        <v>46111</v>
      </c>
    </row>
    <row r="2682" spans="1:23" x14ac:dyDescent="0.3">
      <c r="A2682" s="3" t="s">
        <v>3138</v>
      </c>
      <c r="B2682" s="1">
        <f>_xlfn.XLOOKUP(A2682,bank_source_transactions__1[transaction_id],bank_source_transactions__1[amount_inr])</f>
        <v>16578.45</v>
      </c>
      <c r="C2682" s="1">
        <f>_xlfn.XLOOKUP(A2682,Processed_data!A:A,Processed_data!F:F)</f>
        <v>16578.45</v>
      </c>
      <c r="D2682" s="1" t="str">
        <f>_xlfn.XLOOKUP(A2682,bank_source_transactions__1[transaction_id],bank_source_transactions__1[transaction_status])</f>
        <v>SUCCESS</v>
      </c>
      <c r="E2682" s="1" t="str">
        <f>_xlfn.XLOOKUP(A2682,Processed_data!A:A,Processed_data!G:G)</f>
        <v>SUCCESS</v>
      </c>
      <c r="F2682" s="1">
        <f>COUNTIF(bank_processed_transactions[transaction_id],A2682)</f>
        <v>1</v>
      </c>
      <c r="G2682" s="1" t="str">
        <f t="shared" si="410"/>
        <v>found</v>
      </c>
      <c r="H2682" s="1" t="str">
        <f t="shared" si="411"/>
        <v>Not Duplicate</v>
      </c>
      <c r="I2682" s="1" t="str">
        <f t="shared" si="412"/>
        <v>match</v>
      </c>
      <c r="J2682" s="1" t="str">
        <f t="shared" si="413"/>
        <v>match</v>
      </c>
      <c r="K2682" s="1">
        <f t="shared" si="414"/>
        <v>0</v>
      </c>
      <c r="L2682" s="2">
        <f>IF(F2682=0,"not processed",_xlfn.MINIFS(Processed_data!H:H,Processed_data!A:A,A2682))</f>
        <v>46039</v>
      </c>
      <c r="M2682" s="1">
        <f>IF(F2682=0,"not processed",ABS(bank_source_transactions__1[[#This Row],[transaction_date]]-Reconciliation!L2682))</f>
        <v>2</v>
      </c>
      <c r="N2682" s="1" t="str" cm="1">
        <f t="array" ref="N2682">_xlfn.IFS(M2682="not Processed", "Not Processed",M2682&gt;2,"SLA Breached",M2682&lt;=2,"Within SLA")</f>
        <v>Within SLA</v>
      </c>
      <c r="O2682" s="1" t="str">
        <f>_xlfn.XLOOKUP(A2682,Source_data!A:A,Source_data!D:D)</f>
        <v>NEFT</v>
      </c>
      <c r="P2682" s="1">
        <f t="shared" si="415"/>
        <v>0</v>
      </c>
      <c r="Q2682" s="1">
        <f t="shared" si="416"/>
        <v>0</v>
      </c>
      <c r="R2682" s="1">
        <f t="shared" si="417"/>
        <v>0</v>
      </c>
      <c r="S2682" s="1">
        <f t="shared" si="418"/>
        <v>0</v>
      </c>
      <c r="T2682" s="1">
        <f t="shared" si="419"/>
        <v>0</v>
      </c>
      <c r="U2682" s="1" t="str">
        <f>_xlfn.XLOOKUP(Table3[[#This Row],[Transaction ID]],Source_data!A:A,Source_data!E:E)</f>
        <v>Hyderabad</v>
      </c>
      <c r="V2682" s="1">
        <f>_xlfn.IFNA(_xlfn.XLOOKUP(A2682,bank_processed_transactions[transaction_id],bank_processed_transactions[processing_minutes]),"")</f>
        <v>94.1</v>
      </c>
      <c r="W2682" s="31">
        <f>_xlfn.XLOOKUP(A2682,Source_data!A:A,Source_data!B:B)</f>
        <v>46037</v>
      </c>
    </row>
    <row r="2683" spans="1:23" x14ac:dyDescent="0.3">
      <c r="A2683" s="4" t="s">
        <v>3492</v>
      </c>
      <c r="B2683" s="1">
        <f>_xlfn.XLOOKUP(A2683,bank_source_transactions__1[transaction_id],bank_source_transactions__1[amount_inr])</f>
        <v>1469.81</v>
      </c>
      <c r="C2683" s="1">
        <f>_xlfn.XLOOKUP(A2683,Processed_data!A:A,Processed_data!F:F)</f>
        <v>1469.81</v>
      </c>
      <c r="D2683" s="1" t="str">
        <f>_xlfn.XLOOKUP(A2683,bank_source_transactions__1[transaction_id],bank_source_transactions__1[transaction_status])</f>
        <v>SUCCESS</v>
      </c>
      <c r="E2683" s="1" t="str">
        <f>_xlfn.XLOOKUP(A2683,Processed_data!A:A,Processed_data!G:G)</f>
        <v>SUCCESS</v>
      </c>
      <c r="F2683" s="1">
        <f>COUNTIF(bank_processed_transactions[transaction_id],A2683)</f>
        <v>1</v>
      </c>
      <c r="G2683" s="1" t="str">
        <f t="shared" si="410"/>
        <v>found</v>
      </c>
      <c r="H2683" s="1" t="str">
        <f t="shared" si="411"/>
        <v>Not Duplicate</v>
      </c>
      <c r="I2683" s="1" t="str">
        <f t="shared" si="412"/>
        <v>match</v>
      </c>
      <c r="J2683" s="1" t="str">
        <f t="shared" si="413"/>
        <v>match</v>
      </c>
      <c r="K2683" s="1">
        <f t="shared" si="414"/>
        <v>0</v>
      </c>
      <c r="L2683" s="2">
        <f>IF(F2683=0,"not processed",_xlfn.MINIFS(Processed_data!H:H,Processed_data!A:A,A2683))</f>
        <v>46077</v>
      </c>
      <c r="M2683" s="1">
        <f>IF(F2683=0,"not processed",ABS(bank_source_transactions__1[[#This Row],[transaction_date]]-Reconciliation!L2683))</f>
        <v>0</v>
      </c>
      <c r="N2683" s="1" t="str" cm="1">
        <f t="array" ref="N2683">_xlfn.IFS(M2683="not Processed", "Not Processed",M2683&gt;2,"SLA Breached",M2683&lt;=2,"Within SLA")</f>
        <v>Within SLA</v>
      </c>
      <c r="O2683" s="1" t="str">
        <f>_xlfn.XLOOKUP(A2683,Source_data!A:A,Source_data!D:D)</f>
        <v>IMPS</v>
      </c>
      <c r="P2683" s="1">
        <f t="shared" si="415"/>
        <v>0</v>
      </c>
      <c r="Q2683" s="1">
        <f t="shared" si="416"/>
        <v>0</v>
      </c>
      <c r="R2683" s="1">
        <f t="shared" si="417"/>
        <v>0</v>
      </c>
      <c r="S2683" s="1">
        <f t="shared" si="418"/>
        <v>0</v>
      </c>
      <c r="T2683" s="1">
        <f t="shared" si="419"/>
        <v>0</v>
      </c>
      <c r="U2683" s="1" t="str">
        <f>_xlfn.XLOOKUP(Table3[[#This Row],[Transaction ID]],Source_data!A:A,Source_data!E:E)</f>
        <v>Bengaluru</v>
      </c>
      <c r="V2683" s="1">
        <f>_xlfn.IFNA(_xlfn.XLOOKUP(A2683,bank_processed_transactions[transaction_id],bank_processed_transactions[processing_minutes]),"")</f>
        <v>18</v>
      </c>
      <c r="W2683" s="31">
        <f>_xlfn.XLOOKUP(A2683,Source_data!A:A,Source_data!B:B)</f>
        <v>46077</v>
      </c>
    </row>
    <row r="2684" spans="1:23" x14ac:dyDescent="0.3">
      <c r="A2684" s="3" t="s">
        <v>4099</v>
      </c>
      <c r="B2684" s="1">
        <f>_xlfn.XLOOKUP(A2684,bank_source_transactions__1[transaction_id],bank_source_transactions__1[amount_inr])</f>
        <v>2271.59</v>
      </c>
      <c r="C2684" s="1">
        <f>_xlfn.XLOOKUP(A2684,Processed_data!A:A,Processed_data!F:F)</f>
        <v>2271.59</v>
      </c>
      <c r="D2684" s="1" t="str">
        <f>_xlfn.XLOOKUP(A2684,bank_source_transactions__1[transaction_id],bank_source_transactions__1[transaction_status])</f>
        <v>SUCCESS</v>
      </c>
      <c r="E2684" s="1" t="str">
        <f>_xlfn.XLOOKUP(A2684,Processed_data!A:A,Processed_data!G:G)</f>
        <v>SUCCESS</v>
      </c>
      <c r="F2684" s="1">
        <f>COUNTIF(bank_processed_transactions[transaction_id],A2684)</f>
        <v>1</v>
      </c>
      <c r="G2684" s="1" t="str">
        <f t="shared" si="410"/>
        <v>found</v>
      </c>
      <c r="H2684" s="1" t="str">
        <f t="shared" si="411"/>
        <v>Not Duplicate</v>
      </c>
      <c r="I2684" s="1" t="str">
        <f t="shared" si="412"/>
        <v>match</v>
      </c>
      <c r="J2684" s="1" t="str">
        <f t="shared" si="413"/>
        <v>match</v>
      </c>
      <c r="K2684" s="1">
        <f t="shared" si="414"/>
        <v>0</v>
      </c>
      <c r="L2684" s="2">
        <f>IF(F2684=0,"not processed",_xlfn.MINIFS(Processed_data!H:H,Processed_data!A:A,A2684))</f>
        <v>46044</v>
      </c>
      <c r="M2684" s="1">
        <f>IF(F2684=0,"not processed",ABS(bank_source_transactions__1[[#This Row],[transaction_date]]-Reconciliation!L2684))</f>
        <v>1</v>
      </c>
      <c r="N2684" s="1" t="str" cm="1">
        <f t="array" ref="N2684">_xlfn.IFS(M2684="not Processed", "Not Processed",M2684&gt;2,"SLA Breached",M2684&lt;=2,"Within SLA")</f>
        <v>Within SLA</v>
      </c>
      <c r="O2684" s="1" t="str">
        <f>_xlfn.XLOOKUP(A2684,Source_data!A:A,Source_data!D:D)</f>
        <v>IMPS</v>
      </c>
      <c r="P2684" s="1">
        <f t="shared" si="415"/>
        <v>0</v>
      </c>
      <c r="Q2684" s="1">
        <f t="shared" si="416"/>
        <v>0</v>
      </c>
      <c r="R2684" s="1">
        <f t="shared" si="417"/>
        <v>0</v>
      </c>
      <c r="S2684" s="1">
        <f t="shared" si="418"/>
        <v>0</v>
      </c>
      <c r="T2684" s="1">
        <f t="shared" si="419"/>
        <v>0</v>
      </c>
      <c r="U2684" s="1" t="str">
        <f>_xlfn.XLOOKUP(Table3[[#This Row],[Transaction ID]],Source_data!A:A,Source_data!E:E)</f>
        <v>Bengaluru</v>
      </c>
      <c r="V2684" s="1">
        <f>_xlfn.IFNA(_xlfn.XLOOKUP(A2684,bank_processed_transactions[transaction_id],bank_processed_transactions[processing_minutes]),"")</f>
        <v>52.6</v>
      </c>
      <c r="W2684" s="31">
        <f>_xlfn.XLOOKUP(A2684,Source_data!A:A,Source_data!B:B)</f>
        <v>46043</v>
      </c>
    </row>
    <row r="2685" spans="1:23" x14ac:dyDescent="0.3">
      <c r="A2685" s="4" t="s">
        <v>3349</v>
      </c>
      <c r="B2685" s="1">
        <f>_xlfn.XLOOKUP(A2685,bank_source_transactions__1[transaction_id],bank_source_transactions__1[amount_inr])</f>
        <v>3061.9</v>
      </c>
      <c r="C2685" s="1">
        <f>_xlfn.XLOOKUP(A2685,Processed_data!A:A,Processed_data!F:F)</f>
        <v>3061.9</v>
      </c>
      <c r="D2685" s="1" t="str">
        <f>_xlfn.XLOOKUP(A2685,bank_source_transactions__1[transaction_id],bank_source_transactions__1[transaction_status])</f>
        <v>SUCCESS</v>
      </c>
      <c r="E2685" s="1" t="str">
        <f>_xlfn.XLOOKUP(A2685,Processed_data!A:A,Processed_data!G:G)</f>
        <v>SUCCESS</v>
      </c>
      <c r="F2685" s="1">
        <f>COUNTIF(bank_processed_transactions[transaction_id],A2685)</f>
        <v>1</v>
      </c>
      <c r="G2685" s="1" t="str">
        <f t="shared" si="410"/>
        <v>found</v>
      </c>
      <c r="H2685" s="1" t="str">
        <f t="shared" si="411"/>
        <v>Not Duplicate</v>
      </c>
      <c r="I2685" s="1" t="str">
        <f t="shared" si="412"/>
        <v>match</v>
      </c>
      <c r="J2685" s="1" t="str">
        <f t="shared" si="413"/>
        <v>match</v>
      </c>
      <c r="K2685" s="1">
        <f t="shared" si="414"/>
        <v>0</v>
      </c>
      <c r="L2685" s="2">
        <f>IF(F2685=0,"not processed",_xlfn.MINIFS(Processed_data!H:H,Processed_data!A:A,A2685))</f>
        <v>46108</v>
      </c>
      <c r="M2685" s="1">
        <f>IF(F2685=0,"not processed",ABS(bank_source_transactions__1[[#This Row],[transaction_date]]-Reconciliation!L2685))</f>
        <v>0</v>
      </c>
      <c r="N2685" s="1" t="str" cm="1">
        <f t="array" ref="N2685">_xlfn.IFS(M2685="not Processed", "Not Processed",M2685&gt;2,"SLA Breached",M2685&lt;=2,"Within SLA")</f>
        <v>Within SLA</v>
      </c>
      <c r="O2685" s="1" t="str">
        <f>_xlfn.XLOOKUP(A2685,Source_data!A:A,Source_data!D:D)</f>
        <v>NEFT</v>
      </c>
      <c r="P2685" s="1">
        <f t="shared" si="415"/>
        <v>0</v>
      </c>
      <c r="Q2685" s="1">
        <f t="shared" si="416"/>
        <v>0</v>
      </c>
      <c r="R2685" s="1">
        <f t="shared" si="417"/>
        <v>0</v>
      </c>
      <c r="S2685" s="1">
        <f t="shared" si="418"/>
        <v>0</v>
      </c>
      <c r="T2685" s="1">
        <f t="shared" si="419"/>
        <v>0</v>
      </c>
      <c r="U2685" s="1" t="str">
        <f>_xlfn.XLOOKUP(Table3[[#This Row],[Transaction ID]],Source_data!A:A,Source_data!E:E)</f>
        <v>Hyderabad</v>
      </c>
      <c r="V2685" s="1">
        <f>_xlfn.IFNA(_xlfn.XLOOKUP(A2685,bank_processed_transactions[transaction_id],bank_processed_transactions[processing_minutes]),"")</f>
        <v>75.8</v>
      </c>
      <c r="W2685" s="31">
        <f>_xlfn.XLOOKUP(A2685,Source_data!A:A,Source_data!B:B)</f>
        <v>46108</v>
      </c>
    </row>
    <row r="2686" spans="1:23" x14ac:dyDescent="0.3">
      <c r="A2686" s="3" t="s">
        <v>1078</v>
      </c>
      <c r="B2686" s="1">
        <f>_xlfn.XLOOKUP(A2686,bank_source_transactions__1[transaction_id],bank_source_transactions__1[amount_inr])</f>
        <v>4420.05</v>
      </c>
      <c r="C2686" s="1">
        <f>_xlfn.XLOOKUP(A2686,Processed_data!A:A,Processed_data!F:F)</f>
        <v>4420.05</v>
      </c>
      <c r="D2686" s="1" t="str">
        <f>_xlfn.XLOOKUP(A2686,bank_source_transactions__1[transaction_id],bank_source_transactions__1[transaction_status])</f>
        <v>SUCCESS</v>
      </c>
      <c r="E2686" s="1" t="str">
        <f>_xlfn.XLOOKUP(A2686,Processed_data!A:A,Processed_data!G:G)</f>
        <v>SUCCESS</v>
      </c>
      <c r="F2686" s="1">
        <f>COUNTIF(bank_processed_transactions[transaction_id],A2686)</f>
        <v>1</v>
      </c>
      <c r="G2686" s="1" t="str">
        <f t="shared" si="410"/>
        <v>found</v>
      </c>
      <c r="H2686" s="1" t="str">
        <f t="shared" si="411"/>
        <v>Not Duplicate</v>
      </c>
      <c r="I2686" s="1" t="str">
        <f t="shared" si="412"/>
        <v>match</v>
      </c>
      <c r="J2686" s="1" t="str">
        <f t="shared" si="413"/>
        <v>match</v>
      </c>
      <c r="K2686" s="1">
        <f t="shared" si="414"/>
        <v>0</v>
      </c>
      <c r="L2686" s="2">
        <f>IF(F2686=0,"not processed",_xlfn.MINIFS(Processed_data!H:H,Processed_data!A:A,A2686))</f>
        <v>46037</v>
      </c>
      <c r="M2686" s="1">
        <f>IF(F2686=0,"not processed",ABS(bank_source_transactions__1[[#This Row],[transaction_date]]-Reconciliation!L2686))</f>
        <v>2</v>
      </c>
      <c r="N2686" s="1" t="str" cm="1">
        <f t="array" ref="N2686">_xlfn.IFS(M2686="not Processed", "Not Processed",M2686&gt;2,"SLA Breached",M2686&lt;=2,"Within SLA")</f>
        <v>Within SLA</v>
      </c>
      <c r="O2686" s="1" t="str">
        <f>_xlfn.XLOOKUP(A2686,Source_data!A:A,Source_data!D:D)</f>
        <v>UPI</v>
      </c>
      <c r="P2686" s="1">
        <f t="shared" si="415"/>
        <v>0</v>
      </c>
      <c r="Q2686" s="1">
        <f t="shared" si="416"/>
        <v>0</v>
      </c>
      <c r="R2686" s="1">
        <f t="shared" si="417"/>
        <v>0</v>
      </c>
      <c r="S2686" s="1">
        <f t="shared" si="418"/>
        <v>0</v>
      </c>
      <c r="T2686" s="1">
        <f t="shared" si="419"/>
        <v>0</v>
      </c>
      <c r="U2686" s="1" t="str">
        <f>_xlfn.XLOOKUP(Table3[[#This Row],[Transaction ID]],Source_data!A:A,Source_data!E:E)</f>
        <v>Bengaluru</v>
      </c>
      <c r="V2686" s="1">
        <f>_xlfn.IFNA(_xlfn.XLOOKUP(A2686,bank_processed_transactions[transaction_id],bank_processed_transactions[processing_minutes]),"")</f>
        <v>18.8</v>
      </c>
      <c r="W2686" s="31">
        <f>_xlfn.XLOOKUP(A2686,Source_data!A:A,Source_data!B:B)</f>
        <v>46035</v>
      </c>
    </row>
    <row r="2687" spans="1:23" x14ac:dyDescent="0.3">
      <c r="A2687" s="4" t="s">
        <v>2319</v>
      </c>
      <c r="B2687" s="1">
        <f>_xlfn.XLOOKUP(A2687,bank_source_transactions__1[transaction_id],bank_source_transactions__1[amount_inr])</f>
        <v>2107.34</v>
      </c>
      <c r="C2687" s="1">
        <f>_xlfn.XLOOKUP(A2687,Processed_data!A:A,Processed_data!F:F)</f>
        <v>2107.34</v>
      </c>
      <c r="D2687" s="1" t="str">
        <f>_xlfn.XLOOKUP(A2687,bank_source_transactions__1[transaction_id],bank_source_transactions__1[transaction_status])</f>
        <v>SUCCESS</v>
      </c>
      <c r="E2687" s="1" t="str">
        <f>_xlfn.XLOOKUP(A2687,Processed_data!A:A,Processed_data!G:G)</f>
        <v>SUCCESS</v>
      </c>
      <c r="F2687" s="1">
        <f>COUNTIF(bank_processed_transactions[transaction_id],A2687)</f>
        <v>1</v>
      </c>
      <c r="G2687" s="1" t="str">
        <f t="shared" si="410"/>
        <v>found</v>
      </c>
      <c r="H2687" s="1" t="str">
        <f t="shared" si="411"/>
        <v>Not Duplicate</v>
      </c>
      <c r="I2687" s="1" t="str">
        <f t="shared" si="412"/>
        <v>match</v>
      </c>
      <c r="J2687" s="1" t="str">
        <f t="shared" si="413"/>
        <v>match</v>
      </c>
      <c r="K2687" s="1">
        <f t="shared" si="414"/>
        <v>0</v>
      </c>
      <c r="L2687" s="2">
        <f>IF(F2687=0,"not processed",_xlfn.MINIFS(Processed_data!H:H,Processed_data!A:A,A2687))</f>
        <v>46103</v>
      </c>
      <c r="M2687" s="1">
        <f>IF(F2687=0,"not processed",ABS(bank_source_transactions__1[[#This Row],[transaction_date]]-Reconciliation!L2687))</f>
        <v>1</v>
      </c>
      <c r="N2687" s="1" t="str" cm="1">
        <f t="array" ref="N2687">_xlfn.IFS(M2687="not Processed", "Not Processed",M2687&gt;2,"SLA Breached",M2687&lt;=2,"Within SLA")</f>
        <v>Within SLA</v>
      </c>
      <c r="O2687" s="1" t="str">
        <f>_xlfn.XLOOKUP(A2687,Source_data!A:A,Source_data!D:D)</f>
        <v>CARD</v>
      </c>
      <c r="P2687" s="1">
        <f t="shared" si="415"/>
        <v>0</v>
      </c>
      <c r="Q2687" s="1">
        <f t="shared" si="416"/>
        <v>0</v>
      </c>
      <c r="R2687" s="1">
        <f t="shared" si="417"/>
        <v>0</v>
      </c>
      <c r="S2687" s="1">
        <f t="shared" si="418"/>
        <v>0</v>
      </c>
      <c r="T2687" s="1">
        <f t="shared" si="419"/>
        <v>0</v>
      </c>
      <c r="U2687" s="1" t="str">
        <f>_xlfn.XLOOKUP(Table3[[#This Row],[Transaction ID]],Source_data!A:A,Source_data!E:E)</f>
        <v>Hyderabad</v>
      </c>
      <c r="V2687" s="1">
        <f>_xlfn.IFNA(_xlfn.XLOOKUP(A2687,bank_processed_transactions[transaction_id],bank_processed_transactions[processing_minutes]),"")</f>
        <v>29.1</v>
      </c>
      <c r="W2687" s="31">
        <f>_xlfn.XLOOKUP(A2687,Source_data!A:A,Source_data!B:B)</f>
        <v>46102</v>
      </c>
    </row>
    <row r="2688" spans="1:23" x14ac:dyDescent="0.3">
      <c r="A2688" s="3" t="s">
        <v>3753</v>
      </c>
      <c r="B2688" s="1">
        <f>_xlfn.XLOOKUP(A2688,bank_source_transactions__1[transaction_id],bank_source_transactions__1[amount_inr])</f>
        <v>8299.5</v>
      </c>
      <c r="C2688" s="1">
        <f>_xlfn.XLOOKUP(A2688,Processed_data!A:A,Processed_data!F:F)</f>
        <v>8299.5</v>
      </c>
      <c r="D2688" s="1" t="str">
        <f>_xlfn.XLOOKUP(A2688,bank_source_transactions__1[transaction_id],bank_source_transactions__1[transaction_status])</f>
        <v>SUCCESS</v>
      </c>
      <c r="E2688" s="1" t="str">
        <f>_xlfn.XLOOKUP(A2688,Processed_data!A:A,Processed_data!G:G)</f>
        <v>SUCCESS</v>
      </c>
      <c r="F2688" s="1">
        <f>COUNTIF(bank_processed_transactions[transaction_id],A2688)</f>
        <v>1</v>
      </c>
      <c r="G2688" s="1" t="str">
        <f t="shared" si="410"/>
        <v>found</v>
      </c>
      <c r="H2688" s="1" t="str">
        <f t="shared" si="411"/>
        <v>Not Duplicate</v>
      </c>
      <c r="I2688" s="1" t="str">
        <f t="shared" si="412"/>
        <v>match</v>
      </c>
      <c r="J2688" s="1" t="str">
        <f t="shared" si="413"/>
        <v>match</v>
      </c>
      <c r="K2688" s="1">
        <f t="shared" si="414"/>
        <v>0</v>
      </c>
      <c r="L2688" s="2">
        <f>IF(F2688=0,"not processed",_xlfn.MINIFS(Processed_data!H:H,Processed_data!A:A,A2688))</f>
        <v>46078</v>
      </c>
      <c r="M2688" s="1">
        <f>IF(F2688=0,"not processed",ABS(bank_source_transactions__1[[#This Row],[transaction_date]]-Reconciliation!L2688))</f>
        <v>3</v>
      </c>
      <c r="N2688" s="1" t="str" cm="1">
        <f t="array" ref="N2688">_xlfn.IFS(M2688="not Processed", "Not Processed",M2688&gt;2,"SLA Breached",M2688&lt;=2,"Within SLA")</f>
        <v>SLA Breached</v>
      </c>
      <c r="O2688" s="1" t="str">
        <f>_xlfn.XLOOKUP(A2688,Source_data!A:A,Source_data!D:D)</f>
        <v>ATM</v>
      </c>
      <c r="P2688" s="1">
        <f t="shared" si="415"/>
        <v>0</v>
      </c>
      <c r="Q2688" s="1">
        <f t="shared" si="416"/>
        <v>0</v>
      </c>
      <c r="R2688" s="1">
        <f t="shared" si="417"/>
        <v>0</v>
      </c>
      <c r="S2688" s="1">
        <f t="shared" si="418"/>
        <v>0</v>
      </c>
      <c r="T2688" s="1">
        <f t="shared" si="419"/>
        <v>1</v>
      </c>
      <c r="U2688" s="1" t="str">
        <f>_xlfn.XLOOKUP(Table3[[#This Row],[Transaction ID]],Source_data!A:A,Source_data!E:E)</f>
        <v>Pune</v>
      </c>
      <c r="V2688" s="1">
        <f>_xlfn.IFNA(_xlfn.XLOOKUP(A2688,bank_processed_transactions[transaction_id],bank_processed_transactions[processing_minutes]),"")</f>
        <v>10.199999999999999</v>
      </c>
      <c r="W2688" s="31">
        <f>_xlfn.XLOOKUP(A2688,Source_data!A:A,Source_data!B:B)</f>
        <v>46075</v>
      </c>
    </row>
    <row r="2689" spans="1:23" x14ac:dyDescent="0.3">
      <c r="A2689" s="4" t="s">
        <v>3745</v>
      </c>
      <c r="B2689" s="1">
        <f>_xlfn.XLOOKUP(A2689,bank_source_transactions__1[transaction_id],bank_source_transactions__1[amount_inr])</f>
        <v>892.64</v>
      </c>
      <c r="C2689" s="1">
        <f>_xlfn.XLOOKUP(A2689,Processed_data!A:A,Processed_data!F:F)</f>
        <v>892.64</v>
      </c>
      <c r="D2689" s="1" t="str">
        <f>_xlfn.XLOOKUP(A2689,bank_source_transactions__1[transaction_id],bank_source_transactions__1[transaction_status])</f>
        <v>SUCCESS</v>
      </c>
      <c r="E2689" s="1" t="str">
        <f>_xlfn.XLOOKUP(A2689,Processed_data!A:A,Processed_data!G:G)</f>
        <v>SUCCESS</v>
      </c>
      <c r="F2689" s="1">
        <f>COUNTIF(bank_processed_transactions[transaction_id],A2689)</f>
        <v>1</v>
      </c>
      <c r="G2689" s="1" t="str">
        <f t="shared" si="410"/>
        <v>found</v>
      </c>
      <c r="H2689" s="1" t="str">
        <f t="shared" si="411"/>
        <v>Not Duplicate</v>
      </c>
      <c r="I2689" s="1" t="str">
        <f t="shared" si="412"/>
        <v>match</v>
      </c>
      <c r="J2689" s="1" t="str">
        <f t="shared" si="413"/>
        <v>match</v>
      </c>
      <c r="K2689" s="1">
        <f t="shared" si="414"/>
        <v>0</v>
      </c>
      <c r="L2689" s="2">
        <f>IF(F2689=0,"not processed",_xlfn.MINIFS(Processed_data!H:H,Processed_data!A:A,A2689))</f>
        <v>46060</v>
      </c>
      <c r="M2689" s="1">
        <f>IF(F2689=0,"not processed",ABS(bank_source_transactions__1[[#This Row],[transaction_date]]-Reconciliation!L2689))</f>
        <v>1</v>
      </c>
      <c r="N2689" s="1" t="str" cm="1">
        <f t="array" ref="N2689">_xlfn.IFS(M2689="not Processed", "Not Processed",M2689&gt;2,"SLA Breached",M2689&lt;=2,"Within SLA")</f>
        <v>Within SLA</v>
      </c>
      <c r="O2689" s="1" t="str">
        <f>_xlfn.XLOOKUP(A2689,Source_data!A:A,Source_data!D:D)</f>
        <v>UPI</v>
      </c>
      <c r="P2689" s="1">
        <f t="shared" si="415"/>
        <v>0</v>
      </c>
      <c r="Q2689" s="1">
        <f t="shared" si="416"/>
        <v>0</v>
      </c>
      <c r="R2689" s="1">
        <f t="shared" si="417"/>
        <v>0</v>
      </c>
      <c r="S2689" s="1">
        <f t="shared" si="418"/>
        <v>0</v>
      </c>
      <c r="T2689" s="1">
        <f t="shared" si="419"/>
        <v>0</v>
      </c>
      <c r="U2689" s="1" t="str">
        <f>_xlfn.XLOOKUP(Table3[[#This Row],[Transaction ID]],Source_data!A:A,Source_data!E:E)</f>
        <v>Mumbai</v>
      </c>
      <c r="V2689" s="1">
        <f>_xlfn.IFNA(_xlfn.XLOOKUP(A2689,bank_processed_transactions[transaction_id],bank_processed_transactions[processing_minutes]),"")</f>
        <v>58.7</v>
      </c>
      <c r="W2689" s="31">
        <f>_xlfn.XLOOKUP(A2689,Source_data!A:A,Source_data!B:B)</f>
        <v>46059</v>
      </c>
    </row>
    <row r="2690" spans="1:23" x14ac:dyDescent="0.3">
      <c r="A2690" s="3" t="s">
        <v>3878</v>
      </c>
      <c r="B2690" s="1">
        <f>_xlfn.XLOOKUP(A2690,bank_source_transactions__1[transaction_id],bank_source_transactions__1[amount_inr])</f>
        <v>6667.18</v>
      </c>
      <c r="C2690" s="1">
        <f>_xlfn.XLOOKUP(A2690,Processed_data!A:A,Processed_data!F:F)</f>
        <v>6667.18</v>
      </c>
      <c r="D2690" s="1" t="str">
        <f>_xlfn.XLOOKUP(A2690,bank_source_transactions__1[transaction_id],bank_source_transactions__1[transaction_status])</f>
        <v>SUCCESS</v>
      </c>
      <c r="E2690" s="1" t="str">
        <f>_xlfn.XLOOKUP(A2690,Processed_data!A:A,Processed_data!G:G)</f>
        <v>SUCCESS</v>
      </c>
      <c r="F2690" s="1">
        <f>COUNTIF(bank_processed_transactions[transaction_id],A2690)</f>
        <v>1</v>
      </c>
      <c r="G2690" s="1" t="str">
        <f t="shared" si="410"/>
        <v>found</v>
      </c>
      <c r="H2690" s="1" t="str">
        <f t="shared" si="411"/>
        <v>Not Duplicate</v>
      </c>
      <c r="I2690" s="1" t="str">
        <f t="shared" si="412"/>
        <v>match</v>
      </c>
      <c r="J2690" s="1" t="str">
        <f t="shared" si="413"/>
        <v>match</v>
      </c>
      <c r="K2690" s="1">
        <f t="shared" si="414"/>
        <v>0</v>
      </c>
      <c r="L2690" s="2">
        <f>IF(F2690=0,"not processed",_xlfn.MINIFS(Processed_data!H:H,Processed_data!A:A,A2690))</f>
        <v>46027</v>
      </c>
      <c r="M2690" s="1">
        <f>IF(F2690=0,"not processed",ABS(bank_source_transactions__1[[#This Row],[transaction_date]]-Reconciliation!L2690))</f>
        <v>3</v>
      </c>
      <c r="N2690" s="1" t="str" cm="1">
        <f t="array" ref="N2690">_xlfn.IFS(M2690="not Processed", "Not Processed",M2690&gt;2,"SLA Breached",M2690&lt;=2,"Within SLA")</f>
        <v>SLA Breached</v>
      </c>
      <c r="O2690" s="1" t="str">
        <f>_xlfn.XLOOKUP(A2690,Source_data!A:A,Source_data!D:D)</f>
        <v>CARD</v>
      </c>
      <c r="P2690" s="1">
        <f t="shared" si="415"/>
        <v>0</v>
      </c>
      <c r="Q2690" s="1">
        <f t="shared" si="416"/>
        <v>0</v>
      </c>
      <c r="R2690" s="1">
        <f t="shared" si="417"/>
        <v>0</v>
      </c>
      <c r="S2690" s="1">
        <f t="shared" si="418"/>
        <v>0</v>
      </c>
      <c r="T2690" s="1">
        <f t="shared" si="419"/>
        <v>1</v>
      </c>
      <c r="U2690" s="1" t="str">
        <f>_xlfn.XLOOKUP(Table3[[#This Row],[Transaction ID]],Source_data!A:A,Source_data!E:E)</f>
        <v>Hyderabad</v>
      </c>
      <c r="V2690" s="1">
        <f>_xlfn.IFNA(_xlfn.XLOOKUP(A2690,bank_processed_transactions[transaction_id],bank_processed_transactions[processing_minutes]),"")</f>
        <v>10.7</v>
      </c>
      <c r="W2690" s="31">
        <f>_xlfn.XLOOKUP(A2690,Source_data!A:A,Source_data!B:B)</f>
        <v>46024</v>
      </c>
    </row>
    <row r="2691" spans="1:23" x14ac:dyDescent="0.3">
      <c r="A2691" s="4" t="s">
        <v>836</v>
      </c>
      <c r="B2691" s="1">
        <f>_xlfn.XLOOKUP(A2691,bank_source_transactions__1[transaction_id],bank_source_transactions__1[amount_inr])</f>
        <v>2845.42</v>
      </c>
      <c r="C2691" s="1">
        <f>_xlfn.XLOOKUP(A2691,Processed_data!A:A,Processed_data!F:F)</f>
        <v>2845.42</v>
      </c>
      <c r="D2691" s="1" t="str">
        <f>_xlfn.XLOOKUP(A2691,bank_source_transactions__1[transaction_id],bank_source_transactions__1[transaction_status])</f>
        <v>SUCCESS</v>
      </c>
      <c r="E2691" s="1" t="str">
        <f>_xlfn.XLOOKUP(A2691,Processed_data!A:A,Processed_data!G:G)</f>
        <v>SUCCESS</v>
      </c>
      <c r="F2691" s="1">
        <f>COUNTIF(bank_processed_transactions[transaction_id],A2691)</f>
        <v>1</v>
      </c>
      <c r="G2691" s="1" t="str">
        <f t="shared" ref="G2691:G2754" si="420">IF(F2691=0,"missing","found")</f>
        <v>found</v>
      </c>
      <c r="H2691" s="1" t="str">
        <f t="shared" ref="H2691:H2754" si="421">IF(F2691&gt;1,"Duplicate","Not Duplicate")</f>
        <v>Not Duplicate</v>
      </c>
      <c r="I2691" s="1" t="str">
        <f t="shared" ref="I2691:I2754" si="422">IF(F2691=0,"not processed",IF(B2691=C2691,"match","mismatch"))</f>
        <v>match</v>
      </c>
      <c r="J2691" s="1" t="str">
        <f t="shared" ref="J2691:J2754" si="423">IF(F2691=0,"not processed",IF(D2691=E2691,"match","mismatch"))</f>
        <v>match</v>
      </c>
      <c r="K2691" s="1">
        <f t="shared" ref="K2691:K2754" si="424">IF(F2691=0,"missing",ABS(B2691-C2691))</f>
        <v>0</v>
      </c>
      <c r="L2691" s="2">
        <f>IF(F2691=0,"not processed",_xlfn.MINIFS(Processed_data!H:H,Processed_data!A:A,A2691))</f>
        <v>46066</v>
      </c>
      <c r="M2691" s="1">
        <f>IF(F2691=0,"not processed",ABS(bank_source_transactions__1[[#This Row],[transaction_date]]-Reconciliation!L2691))</f>
        <v>0</v>
      </c>
      <c r="N2691" s="1" t="str" cm="1">
        <f t="array" ref="N2691">_xlfn.IFS(M2691="not Processed", "Not Processed",M2691&gt;2,"SLA Breached",M2691&lt;=2,"Within SLA")</f>
        <v>Within SLA</v>
      </c>
      <c r="O2691" s="1" t="str">
        <f>_xlfn.XLOOKUP(A2691,Source_data!A:A,Source_data!D:D)</f>
        <v>UPI</v>
      </c>
      <c r="P2691" s="1">
        <f t="shared" ref="P2691:P2754" si="425">IF(G2691="missing",1,0)</f>
        <v>0</v>
      </c>
      <c r="Q2691" s="1">
        <f t="shared" ref="Q2691:Q2754" si="426">IF(H2691="duplicate",1,0)</f>
        <v>0</v>
      </c>
      <c r="R2691" s="1">
        <f t="shared" ref="R2691:R2754" si="427">IF(I2691="mismatch",1,0)</f>
        <v>0</v>
      </c>
      <c r="S2691" s="1">
        <f t="shared" ref="S2691:S2754" si="428">IF(J2691="mismatch",1,)</f>
        <v>0</v>
      </c>
      <c r="T2691" s="1">
        <f t="shared" ref="T2691:T2754" si="429">IF(N2691="sla breached",1,0)</f>
        <v>0</v>
      </c>
      <c r="U2691" s="1" t="str">
        <f>_xlfn.XLOOKUP(Table3[[#This Row],[Transaction ID]],Source_data!A:A,Source_data!E:E)</f>
        <v>Hyderabad</v>
      </c>
      <c r="V2691" s="1">
        <f>_xlfn.IFNA(_xlfn.XLOOKUP(A2691,bank_processed_transactions[transaction_id],bank_processed_transactions[processing_minutes]),"")</f>
        <v>17.100000000000001</v>
      </c>
      <c r="W2691" s="31">
        <f>_xlfn.XLOOKUP(A2691,Source_data!A:A,Source_data!B:B)</f>
        <v>46066</v>
      </c>
    </row>
    <row r="2692" spans="1:23" x14ac:dyDescent="0.3">
      <c r="A2692" s="3" t="s">
        <v>912</v>
      </c>
      <c r="B2692" s="1">
        <f>_xlfn.XLOOKUP(A2692,bank_source_transactions__1[transaction_id],bank_source_transactions__1[amount_inr])</f>
        <v>2889.18</v>
      </c>
      <c r="C2692" s="1">
        <f>_xlfn.XLOOKUP(A2692,Processed_data!A:A,Processed_data!F:F)</f>
        <v>2889.18</v>
      </c>
      <c r="D2692" s="1" t="str">
        <f>_xlfn.XLOOKUP(A2692,bank_source_transactions__1[transaction_id],bank_source_transactions__1[transaction_status])</f>
        <v>SUCCESS</v>
      </c>
      <c r="E2692" s="1" t="str">
        <f>_xlfn.XLOOKUP(A2692,Processed_data!A:A,Processed_data!G:G)</f>
        <v>SUCCESS</v>
      </c>
      <c r="F2692" s="1">
        <f>COUNTIF(bank_processed_transactions[transaction_id],A2692)</f>
        <v>1</v>
      </c>
      <c r="G2692" s="1" t="str">
        <f t="shared" si="420"/>
        <v>found</v>
      </c>
      <c r="H2692" s="1" t="str">
        <f t="shared" si="421"/>
        <v>Not Duplicate</v>
      </c>
      <c r="I2692" s="1" t="str">
        <f t="shared" si="422"/>
        <v>match</v>
      </c>
      <c r="J2692" s="1" t="str">
        <f t="shared" si="423"/>
        <v>match</v>
      </c>
      <c r="K2692" s="1">
        <f t="shared" si="424"/>
        <v>0</v>
      </c>
      <c r="L2692" s="2">
        <f>IF(F2692=0,"not processed",_xlfn.MINIFS(Processed_data!H:H,Processed_data!A:A,A2692))</f>
        <v>46066</v>
      </c>
      <c r="M2692" s="1">
        <f>IF(F2692=0,"not processed",ABS(bank_source_transactions__1[[#This Row],[transaction_date]]-Reconciliation!L2692))</f>
        <v>2</v>
      </c>
      <c r="N2692" s="1" t="str" cm="1">
        <f t="array" ref="N2692">_xlfn.IFS(M2692="not Processed", "Not Processed",M2692&gt;2,"SLA Breached",M2692&lt;=2,"Within SLA")</f>
        <v>Within SLA</v>
      </c>
      <c r="O2692" s="1" t="str">
        <f>_xlfn.XLOOKUP(A2692,Source_data!A:A,Source_data!D:D)</f>
        <v>CARD</v>
      </c>
      <c r="P2692" s="1">
        <f t="shared" si="425"/>
        <v>0</v>
      </c>
      <c r="Q2692" s="1">
        <f t="shared" si="426"/>
        <v>0</v>
      </c>
      <c r="R2692" s="1">
        <f t="shared" si="427"/>
        <v>0</v>
      </c>
      <c r="S2692" s="1">
        <f t="shared" si="428"/>
        <v>0</v>
      </c>
      <c r="T2692" s="1">
        <f t="shared" si="429"/>
        <v>0</v>
      </c>
      <c r="U2692" s="1" t="str">
        <f>_xlfn.XLOOKUP(Table3[[#This Row],[Transaction ID]],Source_data!A:A,Source_data!E:E)</f>
        <v>Pune</v>
      </c>
      <c r="V2692" s="1">
        <f>_xlfn.IFNA(_xlfn.XLOOKUP(A2692,bank_processed_transactions[transaction_id],bank_processed_transactions[processing_minutes]),"")</f>
        <v>26.9</v>
      </c>
      <c r="W2692" s="31">
        <f>_xlfn.XLOOKUP(A2692,Source_data!A:A,Source_data!B:B)</f>
        <v>46064</v>
      </c>
    </row>
    <row r="2693" spans="1:23" x14ac:dyDescent="0.3">
      <c r="A2693" s="4" t="s">
        <v>208</v>
      </c>
      <c r="B2693" s="1">
        <f>_xlfn.XLOOKUP(A2693,bank_source_transactions__1[transaction_id],bank_source_transactions__1[amount_inr])</f>
        <v>5255.68</v>
      </c>
      <c r="C2693" s="1">
        <f>_xlfn.XLOOKUP(A2693,Processed_data!A:A,Processed_data!F:F)</f>
        <v>5255.68</v>
      </c>
      <c r="D2693" s="1" t="str">
        <f>_xlfn.XLOOKUP(A2693,bank_source_transactions__1[transaction_id],bank_source_transactions__1[transaction_status])</f>
        <v>SUCCESS</v>
      </c>
      <c r="E2693" s="1" t="str">
        <f>_xlfn.XLOOKUP(A2693,Processed_data!A:A,Processed_data!G:G)</f>
        <v>SUCCESS</v>
      </c>
      <c r="F2693" s="1">
        <f>COUNTIF(bank_processed_transactions[transaction_id],A2693)</f>
        <v>1</v>
      </c>
      <c r="G2693" s="1" t="str">
        <f t="shared" si="420"/>
        <v>found</v>
      </c>
      <c r="H2693" s="1" t="str">
        <f t="shared" si="421"/>
        <v>Not Duplicate</v>
      </c>
      <c r="I2693" s="1" t="str">
        <f t="shared" si="422"/>
        <v>match</v>
      </c>
      <c r="J2693" s="1" t="str">
        <f t="shared" si="423"/>
        <v>match</v>
      </c>
      <c r="K2693" s="1">
        <f t="shared" si="424"/>
        <v>0</v>
      </c>
      <c r="L2693" s="2">
        <f>IF(F2693=0,"not processed",_xlfn.MINIFS(Processed_data!H:H,Processed_data!A:A,A2693))</f>
        <v>46030</v>
      </c>
      <c r="M2693" s="1">
        <f>IF(F2693=0,"not processed",ABS(bank_source_transactions__1[[#This Row],[transaction_date]]-Reconciliation!L2693))</f>
        <v>1</v>
      </c>
      <c r="N2693" s="1" t="str" cm="1">
        <f t="array" ref="N2693">_xlfn.IFS(M2693="not Processed", "Not Processed",M2693&gt;2,"SLA Breached",M2693&lt;=2,"Within SLA")</f>
        <v>Within SLA</v>
      </c>
      <c r="O2693" s="1" t="str">
        <f>_xlfn.XLOOKUP(A2693,Source_data!A:A,Source_data!D:D)</f>
        <v>UPI</v>
      </c>
      <c r="P2693" s="1">
        <f t="shared" si="425"/>
        <v>0</v>
      </c>
      <c r="Q2693" s="1">
        <f t="shared" si="426"/>
        <v>0</v>
      </c>
      <c r="R2693" s="1">
        <f t="shared" si="427"/>
        <v>0</v>
      </c>
      <c r="S2693" s="1">
        <f t="shared" si="428"/>
        <v>0</v>
      </c>
      <c r="T2693" s="1">
        <f t="shared" si="429"/>
        <v>0</v>
      </c>
      <c r="U2693" s="1" t="str">
        <f>_xlfn.XLOOKUP(Table3[[#This Row],[Transaction ID]],Source_data!A:A,Source_data!E:E)</f>
        <v>Mumbai</v>
      </c>
      <c r="V2693" s="1">
        <f>_xlfn.IFNA(_xlfn.XLOOKUP(A2693,bank_processed_transactions[transaction_id],bank_processed_transactions[processing_minutes]),"")</f>
        <v>51.6</v>
      </c>
      <c r="W2693" s="31">
        <f>_xlfn.XLOOKUP(A2693,Source_data!A:A,Source_data!B:B)</f>
        <v>46029</v>
      </c>
    </row>
    <row r="2694" spans="1:23" x14ac:dyDescent="0.3">
      <c r="A2694" s="3" t="s">
        <v>2311</v>
      </c>
      <c r="B2694" s="1">
        <f>_xlfn.XLOOKUP(A2694,bank_source_transactions__1[transaction_id],bank_source_transactions__1[amount_inr])</f>
        <v>3063.52</v>
      </c>
      <c r="C2694" s="1">
        <f>_xlfn.XLOOKUP(A2694,Processed_data!A:A,Processed_data!F:F)</f>
        <v>3063.52</v>
      </c>
      <c r="D2694" s="1" t="str">
        <f>_xlfn.XLOOKUP(A2694,bank_source_transactions__1[transaction_id],bank_source_transactions__1[transaction_status])</f>
        <v>SUCCESS</v>
      </c>
      <c r="E2694" s="1" t="str">
        <f>_xlfn.XLOOKUP(A2694,Processed_data!A:A,Processed_data!G:G)</f>
        <v>SUCCESS</v>
      </c>
      <c r="F2694" s="1">
        <f>COUNTIF(bank_processed_transactions[transaction_id],A2694)</f>
        <v>1</v>
      </c>
      <c r="G2694" s="1" t="str">
        <f t="shared" si="420"/>
        <v>found</v>
      </c>
      <c r="H2694" s="1" t="str">
        <f t="shared" si="421"/>
        <v>Not Duplicate</v>
      </c>
      <c r="I2694" s="1" t="str">
        <f t="shared" si="422"/>
        <v>match</v>
      </c>
      <c r="J2694" s="1" t="str">
        <f t="shared" si="423"/>
        <v>match</v>
      </c>
      <c r="K2694" s="1">
        <f t="shared" si="424"/>
        <v>0</v>
      </c>
      <c r="L2694" s="2">
        <f>IF(F2694=0,"not processed",_xlfn.MINIFS(Processed_data!H:H,Processed_data!A:A,A2694))</f>
        <v>46052</v>
      </c>
      <c r="M2694" s="1">
        <f>IF(F2694=0,"not processed",ABS(bank_source_transactions__1[[#This Row],[transaction_date]]-Reconciliation!L2694))</f>
        <v>2</v>
      </c>
      <c r="N2694" s="1" t="str" cm="1">
        <f t="array" ref="N2694">_xlfn.IFS(M2694="not Processed", "Not Processed",M2694&gt;2,"SLA Breached",M2694&lt;=2,"Within SLA")</f>
        <v>Within SLA</v>
      </c>
      <c r="O2694" s="1" t="str">
        <f>_xlfn.XLOOKUP(A2694,Source_data!A:A,Source_data!D:D)</f>
        <v>NEFT</v>
      </c>
      <c r="P2694" s="1">
        <f t="shared" si="425"/>
        <v>0</v>
      </c>
      <c r="Q2694" s="1">
        <f t="shared" si="426"/>
        <v>0</v>
      </c>
      <c r="R2694" s="1">
        <f t="shared" si="427"/>
        <v>0</v>
      </c>
      <c r="S2694" s="1">
        <f t="shared" si="428"/>
        <v>0</v>
      </c>
      <c r="T2694" s="1">
        <f t="shared" si="429"/>
        <v>0</v>
      </c>
      <c r="U2694" s="1" t="str">
        <f>_xlfn.XLOOKUP(Table3[[#This Row],[Transaction ID]],Source_data!A:A,Source_data!E:E)</f>
        <v>Hyderabad</v>
      </c>
      <c r="V2694" s="1">
        <f>_xlfn.IFNA(_xlfn.XLOOKUP(A2694,bank_processed_transactions[transaction_id],bank_processed_transactions[processing_minutes]),"")</f>
        <v>28.7</v>
      </c>
      <c r="W2694" s="31">
        <f>_xlfn.XLOOKUP(A2694,Source_data!A:A,Source_data!B:B)</f>
        <v>46050</v>
      </c>
    </row>
    <row r="2695" spans="1:23" x14ac:dyDescent="0.3">
      <c r="A2695" s="4" t="s">
        <v>3520</v>
      </c>
      <c r="B2695" s="1">
        <f>_xlfn.XLOOKUP(A2695,bank_source_transactions__1[transaction_id],bank_source_transactions__1[amount_inr])</f>
        <v>3933.91</v>
      </c>
      <c r="C2695" s="1">
        <f>_xlfn.XLOOKUP(A2695,Processed_data!A:A,Processed_data!F:F)</f>
        <v>3933.91</v>
      </c>
      <c r="D2695" s="1" t="str">
        <f>_xlfn.XLOOKUP(A2695,bank_source_transactions__1[transaction_id],bank_source_transactions__1[transaction_status])</f>
        <v>REVERSED</v>
      </c>
      <c r="E2695" s="1" t="str">
        <f>_xlfn.XLOOKUP(A2695,Processed_data!A:A,Processed_data!G:G)</f>
        <v>REVERSED</v>
      </c>
      <c r="F2695" s="1">
        <f>COUNTIF(bank_processed_transactions[transaction_id],A2695)</f>
        <v>1</v>
      </c>
      <c r="G2695" s="1" t="str">
        <f t="shared" si="420"/>
        <v>found</v>
      </c>
      <c r="H2695" s="1" t="str">
        <f t="shared" si="421"/>
        <v>Not Duplicate</v>
      </c>
      <c r="I2695" s="1" t="str">
        <f t="shared" si="422"/>
        <v>match</v>
      </c>
      <c r="J2695" s="1" t="str">
        <f t="shared" si="423"/>
        <v>match</v>
      </c>
      <c r="K2695" s="1">
        <f t="shared" si="424"/>
        <v>0</v>
      </c>
      <c r="L2695" s="2">
        <f>IF(F2695=0,"not processed",_xlfn.MINIFS(Processed_data!H:H,Processed_data!A:A,A2695))</f>
        <v>46061</v>
      </c>
      <c r="M2695" s="1">
        <f>IF(F2695=0,"not processed",ABS(bank_source_transactions__1[[#This Row],[transaction_date]]-Reconciliation!L2695))</f>
        <v>2</v>
      </c>
      <c r="N2695" s="1" t="str" cm="1">
        <f t="array" ref="N2695">_xlfn.IFS(M2695="not Processed", "Not Processed",M2695&gt;2,"SLA Breached",M2695&lt;=2,"Within SLA")</f>
        <v>Within SLA</v>
      </c>
      <c r="O2695" s="1" t="str">
        <f>_xlfn.XLOOKUP(A2695,Source_data!A:A,Source_data!D:D)</f>
        <v>UPI</v>
      </c>
      <c r="P2695" s="1">
        <f t="shared" si="425"/>
        <v>0</v>
      </c>
      <c r="Q2695" s="1">
        <f t="shared" si="426"/>
        <v>0</v>
      </c>
      <c r="R2695" s="1">
        <f t="shared" si="427"/>
        <v>0</v>
      </c>
      <c r="S2695" s="1">
        <f t="shared" si="428"/>
        <v>0</v>
      </c>
      <c r="T2695" s="1">
        <f t="shared" si="429"/>
        <v>0</v>
      </c>
      <c r="U2695" s="1" t="str">
        <f>_xlfn.XLOOKUP(Table3[[#This Row],[Transaction ID]],Source_data!A:A,Source_data!E:E)</f>
        <v>Hyderabad</v>
      </c>
      <c r="V2695" s="1">
        <f>_xlfn.IFNA(_xlfn.XLOOKUP(A2695,bank_processed_transactions[transaction_id],bank_processed_transactions[processing_minutes]),"")</f>
        <v>15.7</v>
      </c>
      <c r="W2695" s="31">
        <f>_xlfn.XLOOKUP(A2695,Source_data!A:A,Source_data!B:B)</f>
        <v>46059</v>
      </c>
    </row>
    <row r="2696" spans="1:23" x14ac:dyDescent="0.3">
      <c r="A2696" s="3" t="s">
        <v>1815</v>
      </c>
      <c r="B2696" s="1">
        <f>_xlfn.XLOOKUP(A2696,bank_source_transactions__1[transaction_id],bank_source_transactions__1[amount_inr])</f>
        <v>4900.91</v>
      </c>
      <c r="C2696" s="1">
        <f>_xlfn.XLOOKUP(A2696,Processed_data!A:A,Processed_data!F:F)</f>
        <v>4900.91</v>
      </c>
      <c r="D2696" s="1" t="str">
        <f>_xlfn.XLOOKUP(A2696,bank_source_transactions__1[transaction_id],bank_source_transactions__1[transaction_status])</f>
        <v>SUCCESS</v>
      </c>
      <c r="E2696" s="1" t="str">
        <f>_xlfn.XLOOKUP(A2696,Processed_data!A:A,Processed_data!G:G)</f>
        <v>SUCCESS</v>
      </c>
      <c r="F2696" s="1">
        <f>COUNTIF(bank_processed_transactions[transaction_id],A2696)</f>
        <v>1</v>
      </c>
      <c r="G2696" s="1" t="str">
        <f t="shared" si="420"/>
        <v>found</v>
      </c>
      <c r="H2696" s="1" t="str">
        <f t="shared" si="421"/>
        <v>Not Duplicate</v>
      </c>
      <c r="I2696" s="1" t="str">
        <f t="shared" si="422"/>
        <v>match</v>
      </c>
      <c r="J2696" s="1" t="str">
        <f t="shared" si="423"/>
        <v>match</v>
      </c>
      <c r="K2696" s="1">
        <f t="shared" si="424"/>
        <v>0</v>
      </c>
      <c r="L2696" s="2">
        <f>IF(F2696=0,"not processed",_xlfn.MINIFS(Processed_data!H:H,Processed_data!A:A,A2696))</f>
        <v>46101</v>
      </c>
      <c r="M2696" s="1">
        <f>IF(F2696=0,"not processed",ABS(bank_source_transactions__1[[#This Row],[transaction_date]]-Reconciliation!L2696))</f>
        <v>0</v>
      </c>
      <c r="N2696" s="1" t="str" cm="1">
        <f t="array" ref="N2696">_xlfn.IFS(M2696="not Processed", "Not Processed",M2696&gt;2,"SLA Breached",M2696&lt;=2,"Within SLA")</f>
        <v>Within SLA</v>
      </c>
      <c r="O2696" s="1" t="str">
        <f>_xlfn.XLOOKUP(A2696,Source_data!A:A,Source_data!D:D)</f>
        <v>CARD</v>
      </c>
      <c r="P2696" s="1">
        <f t="shared" si="425"/>
        <v>0</v>
      </c>
      <c r="Q2696" s="1">
        <f t="shared" si="426"/>
        <v>0</v>
      </c>
      <c r="R2696" s="1">
        <f t="shared" si="427"/>
        <v>0</v>
      </c>
      <c r="S2696" s="1">
        <f t="shared" si="428"/>
        <v>0</v>
      </c>
      <c r="T2696" s="1">
        <f t="shared" si="429"/>
        <v>0</v>
      </c>
      <c r="U2696" s="1" t="str">
        <f>_xlfn.XLOOKUP(Table3[[#This Row],[Transaction ID]],Source_data!A:A,Source_data!E:E)</f>
        <v>Bengaluru</v>
      </c>
      <c r="V2696" s="1">
        <f>_xlfn.IFNA(_xlfn.XLOOKUP(A2696,bank_processed_transactions[transaction_id],bank_processed_transactions[processing_minutes]),"")</f>
        <v>8.6</v>
      </c>
      <c r="W2696" s="31">
        <f>_xlfn.XLOOKUP(A2696,Source_data!A:A,Source_data!B:B)</f>
        <v>46101</v>
      </c>
    </row>
    <row r="2697" spans="1:23" x14ac:dyDescent="0.3">
      <c r="A2697" s="4" t="s">
        <v>3727</v>
      </c>
      <c r="B2697" s="1">
        <f>_xlfn.XLOOKUP(A2697,bank_source_transactions__1[transaction_id],bank_source_transactions__1[amount_inr])</f>
        <v>962.71</v>
      </c>
      <c r="C2697" s="1">
        <f>_xlfn.XLOOKUP(A2697,Processed_data!A:A,Processed_data!F:F)</f>
        <v>962.71</v>
      </c>
      <c r="D2697" s="1" t="str">
        <f>_xlfn.XLOOKUP(A2697,bank_source_transactions__1[transaction_id],bank_source_transactions__1[transaction_status])</f>
        <v>SUCCESS</v>
      </c>
      <c r="E2697" s="1" t="str">
        <f>_xlfn.XLOOKUP(A2697,Processed_data!A:A,Processed_data!G:G)</f>
        <v>SUCCESS</v>
      </c>
      <c r="F2697" s="1">
        <f>COUNTIF(bank_processed_transactions[transaction_id],A2697)</f>
        <v>1</v>
      </c>
      <c r="G2697" s="1" t="str">
        <f t="shared" si="420"/>
        <v>found</v>
      </c>
      <c r="H2697" s="1" t="str">
        <f t="shared" si="421"/>
        <v>Not Duplicate</v>
      </c>
      <c r="I2697" s="1" t="str">
        <f t="shared" si="422"/>
        <v>match</v>
      </c>
      <c r="J2697" s="1" t="str">
        <f t="shared" si="423"/>
        <v>match</v>
      </c>
      <c r="K2697" s="1">
        <f t="shared" si="424"/>
        <v>0</v>
      </c>
      <c r="L2697" s="2">
        <f>IF(F2697=0,"not processed",_xlfn.MINIFS(Processed_data!H:H,Processed_data!A:A,A2697))</f>
        <v>46085</v>
      </c>
      <c r="M2697" s="1">
        <f>IF(F2697=0,"not processed",ABS(bank_source_transactions__1[[#This Row],[transaction_date]]-Reconciliation!L2697))</f>
        <v>1</v>
      </c>
      <c r="N2697" s="1" t="str" cm="1">
        <f t="array" ref="N2697">_xlfn.IFS(M2697="not Processed", "Not Processed",M2697&gt;2,"SLA Breached",M2697&lt;=2,"Within SLA")</f>
        <v>Within SLA</v>
      </c>
      <c r="O2697" s="1" t="str">
        <f>_xlfn.XLOOKUP(A2697,Source_data!A:A,Source_data!D:D)</f>
        <v>UPI</v>
      </c>
      <c r="P2697" s="1">
        <f t="shared" si="425"/>
        <v>0</v>
      </c>
      <c r="Q2697" s="1">
        <f t="shared" si="426"/>
        <v>0</v>
      </c>
      <c r="R2697" s="1">
        <f t="shared" si="427"/>
        <v>0</v>
      </c>
      <c r="S2697" s="1">
        <f t="shared" si="428"/>
        <v>0</v>
      </c>
      <c r="T2697" s="1">
        <f t="shared" si="429"/>
        <v>0</v>
      </c>
      <c r="U2697" s="1" t="str">
        <f>_xlfn.XLOOKUP(Table3[[#This Row],[Transaction ID]],Source_data!A:A,Source_data!E:E)</f>
        <v>Bengaluru</v>
      </c>
      <c r="V2697" s="1">
        <f>_xlfn.IFNA(_xlfn.XLOOKUP(A2697,bank_processed_transactions[transaction_id],bank_processed_transactions[processing_minutes]),"")</f>
        <v>32.4</v>
      </c>
      <c r="W2697" s="31">
        <f>_xlfn.XLOOKUP(A2697,Source_data!A:A,Source_data!B:B)</f>
        <v>46084</v>
      </c>
    </row>
    <row r="2698" spans="1:23" x14ac:dyDescent="0.3">
      <c r="A2698" s="3" t="s">
        <v>4884</v>
      </c>
      <c r="B2698" s="1">
        <f>_xlfn.XLOOKUP(A2698,bank_source_transactions__1[transaction_id],bank_source_transactions__1[amount_inr])</f>
        <v>2727.78</v>
      </c>
      <c r="C2698" s="1">
        <f>_xlfn.XLOOKUP(A2698,Processed_data!A:A,Processed_data!F:F)</f>
        <v>2727.78</v>
      </c>
      <c r="D2698" s="1" t="str">
        <f>_xlfn.XLOOKUP(A2698,bank_source_transactions__1[transaction_id],bank_source_transactions__1[transaction_status])</f>
        <v>SUCCESS</v>
      </c>
      <c r="E2698" s="1" t="str">
        <f>_xlfn.XLOOKUP(A2698,Processed_data!A:A,Processed_data!G:G)</f>
        <v>SUCCESS</v>
      </c>
      <c r="F2698" s="1">
        <f>COUNTIF(bank_processed_transactions[transaction_id],A2698)</f>
        <v>1</v>
      </c>
      <c r="G2698" s="1" t="str">
        <f t="shared" si="420"/>
        <v>found</v>
      </c>
      <c r="H2698" s="1" t="str">
        <f t="shared" si="421"/>
        <v>Not Duplicate</v>
      </c>
      <c r="I2698" s="1" t="str">
        <f t="shared" si="422"/>
        <v>match</v>
      </c>
      <c r="J2698" s="1" t="str">
        <f t="shared" si="423"/>
        <v>match</v>
      </c>
      <c r="K2698" s="1">
        <f t="shared" si="424"/>
        <v>0</v>
      </c>
      <c r="L2698" s="2">
        <f>IF(F2698=0,"not processed",_xlfn.MINIFS(Processed_data!H:H,Processed_data!A:A,A2698))</f>
        <v>46053</v>
      </c>
      <c r="M2698" s="1">
        <f>IF(F2698=0,"not processed",ABS(bank_source_transactions__1[[#This Row],[transaction_date]]-Reconciliation!L2698))</f>
        <v>1</v>
      </c>
      <c r="N2698" s="1" t="str" cm="1">
        <f t="array" ref="N2698">_xlfn.IFS(M2698="not Processed", "Not Processed",M2698&gt;2,"SLA Breached",M2698&lt;=2,"Within SLA")</f>
        <v>Within SLA</v>
      </c>
      <c r="O2698" s="1" t="str">
        <f>_xlfn.XLOOKUP(A2698,Source_data!A:A,Source_data!D:D)</f>
        <v>UPI</v>
      </c>
      <c r="P2698" s="1">
        <f t="shared" si="425"/>
        <v>0</v>
      </c>
      <c r="Q2698" s="1">
        <f t="shared" si="426"/>
        <v>0</v>
      </c>
      <c r="R2698" s="1">
        <f t="shared" si="427"/>
        <v>0</v>
      </c>
      <c r="S2698" s="1">
        <f t="shared" si="428"/>
        <v>0</v>
      </c>
      <c r="T2698" s="1">
        <f t="shared" si="429"/>
        <v>0</v>
      </c>
      <c r="U2698" s="1" t="str">
        <f>_xlfn.XLOOKUP(Table3[[#This Row],[Transaction ID]],Source_data!A:A,Source_data!E:E)</f>
        <v>Bengaluru</v>
      </c>
      <c r="V2698" s="1">
        <f>_xlfn.IFNA(_xlfn.XLOOKUP(A2698,bank_processed_transactions[transaction_id],bank_processed_transactions[processing_minutes]),"")</f>
        <v>28.9</v>
      </c>
      <c r="W2698" s="31">
        <f>_xlfn.XLOOKUP(A2698,Source_data!A:A,Source_data!B:B)</f>
        <v>46052</v>
      </c>
    </row>
    <row r="2699" spans="1:23" x14ac:dyDescent="0.3">
      <c r="A2699" s="4" t="s">
        <v>1750</v>
      </c>
      <c r="B2699" s="1">
        <f>_xlfn.XLOOKUP(A2699,bank_source_transactions__1[transaction_id],bank_source_transactions__1[amount_inr])</f>
        <v>18964.77</v>
      </c>
      <c r="C2699" s="1">
        <f>_xlfn.XLOOKUP(A2699,Processed_data!A:A,Processed_data!F:F)</f>
        <v>18964.77</v>
      </c>
      <c r="D2699" s="1" t="str">
        <f>_xlfn.XLOOKUP(A2699,bank_source_transactions__1[transaction_id],bank_source_transactions__1[transaction_status])</f>
        <v>SUCCESS</v>
      </c>
      <c r="E2699" s="1" t="str">
        <f>_xlfn.XLOOKUP(A2699,Processed_data!A:A,Processed_data!G:G)</f>
        <v>SUCCESS</v>
      </c>
      <c r="F2699" s="1">
        <f>COUNTIF(bank_processed_transactions[transaction_id],A2699)</f>
        <v>1</v>
      </c>
      <c r="G2699" s="1" t="str">
        <f t="shared" si="420"/>
        <v>found</v>
      </c>
      <c r="H2699" s="1" t="str">
        <f t="shared" si="421"/>
        <v>Not Duplicate</v>
      </c>
      <c r="I2699" s="1" t="str">
        <f t="shared" si="422"/>
        <v>match</v>
      </c>
      <c r="J2699" s="1" t="str">
        <f t="shared" si="423"/>
        <v>match</v>
      </c>
      <c r="K2699" s="1">
        <f t="shared" si="424"/>
        <v>0</v>
      </c>
      <c r="L2699" s="2">
        <f>IF(F2699=0,"not processed",_xlfn.MINIFS(Processed_data!H:H,Processed_data!A:A,A2699))</f>
        <v>46098</v>
      </c>
      <c r="M2699" s="1">
        <f>IF(F2699=0,"not processed",ABS(bank_source_transactions__1[[#This Row],[transaction_date]]-Reconciliation!L2699))</f>
        <v>3</v>
      </c>
      <c r="N2699" s="1" t="str" cm="1">
        <f t="array" ref="N2699">_xlfn.IFS(M2699="not Processed", "Not Processed",M2699&gt;2,"SLA Breached",M2699&lt;=2,"Within SLA")</f>
        <v>SLA Breached</v>
      </c>
      <c r="O2699" s="1" t="str">
        <f>_xlfn.XLOOKUP(A2699,Source_data!A:A,Source_data!D:D)</f>
        <v>UPI</v>
      </c>
      <c r="P2699" s="1">
        <f t="shared" si="425"/>
        <v>0</v>
      </c>
      <c r="Q2699" s="1">
        <f t="shared" si="426"/>
        <v>0</v>
      </c>
      <c r="R2699" s="1">
        <f t="shared" si="427"/>
        <v>0</v>
      </c>
      <c r="S2699" s="1">
        <f t="shared" si="428"/>
        <v>0</v>
      </c>
      <c r="T2699" s="1">
        <f t="shared" si="429"/>
        <v>1</v>
      </c>
      <c r="U2699" s="1" t="str">
        <f>_xlfn.XLOOKUP(Table3[[#This Row],[Transaction ID]],Source_data!A:A,Source_data!E:E)</f>
        <v>Mumbai</v>
      </c>
      <c r="V2699" s="1">
        <f>_xlfn.IFNA(_xlfn.XLOOKUP(A2699,bank_processed_transactions[transaction_id],bank_processed_transactions[processing_minutes]),"")</f>
        <v>39.5</v>
      </c>
      <c r="W2699" s="31">
        <f>_xlfn.XLOOKUP(A2699,Source_data!A:A,Source_data!B:B)</f>
        <v>46095</v>
      </c>
    </row>
    <row r="2700" spans="1:23" x14ac:dyDescent="0.3">
      <c r="A2700" s="3" t="s">
        <v>540</v>
      </c>
      <c r="B2700" s="1">
        <f>_xlfn.XLOOKUP(A2700,bank_source_transactions__1[transaction_id],bank_source_transactions__1[amount_inr])</f>
        <v>10518.94</v>
      </c>
      <c r="C2700" s="1">
        <f>_xlfn.XLOOKUP(A2700,Processed_data!A:A,Processed_data!F:F)</f>
        <v>10518.94</v>
      </c>
      <c r="D2700" s="1" t="str">
        <f>_xlfn.XLOOKUP(A2700,bank_source_transactions__1[transaction_id],bank_source_transactions__1[transaction_status])</f>
        <v>SUCCESS</v>
      </c>
      <c r="E2700" s="1" t="str">
        <f>_xlfn.XLOOKUP(A2700,Processed_data!A:A,Processed_data!G:G)</f>
        <v>SUCCESS</v>
      </c>
      <c r="F2700" s="1">
        <f>COUNTIF(bank_processed_transactions[transaction_id],A2700)</f>
        <v>1</v>
      </c>
      <c r="G2700" s="1" t="str">
        <f t="shared" si="420"/>
        <v>found</v>
      </c>
      <c r="H2700" s="1" t="str">
        <f t="shared" si="421"/>
        <v>Not Duplicate</v>
      </c>
      <c r="I2700" s="1" t="str">
        <f t="shared" si="422"/>
        <v>match</v>
      </c>
      <c r="J2700" s="1" t="str">
        <f t="shared" si="423"/>
        <v>match</v>
      </c>
      <c r="K2700" s="1">
        <f t="shared" si="424"/>
        <v>0</v>
      </c>
      <c r="L2700" s="2">
        <f>IF(F2700=0,"not processed",_xlfn.MINIFS(Processed_data!H:H,Processed_data!A:A,A2700))</f>
        <v>46083</v>
      </c>
      <c r="M2700" s="1">
        <f>IF(F2700=0,"not processed",ABS(bank_source_transactions__1[[#This Row],[transaction_date]]-Reconciliation!L2700))</f>
        <v>0</v>
      </c>
      <c r="N2700" s="1" t="str" cm="1">
        <f t="array" ref="N2700">_xlfn.IFS(M2700="not Processed", "Not Processed",M2700&gt;2,"SLA Breached",M2700&lt;=2,"Within SLA")</f>
        <v>Within SLA</v>
      </c>
      <c r="O2700" s="1" t="str">
        <f>_xlfn.XLOOKUP(A2700,Source_data!A:A,Source_data!D:D)</f>
        <v>UPI</v>
      </c>
      <c r="P2700" s="1">
        <f t="shared" si="425"/>
        <v>0</v>
      </c>
      <c r="Q2700" s="1">
        <f t="shared" si="426"/>
        <v>0</v>
      </c>
      <c r="R2700" s="1">
        <f t="shared" si="427"/>
        <v>0</v>
      </c>
      <c r="S2700" s="1">
        <f t="shared" si="428"/>
        <v>0</v>
      </c>
      <c r="T2700" s="1">
        <f t="shared" si="429"/>
        <v>0</v>
      </c>
      <c r="U2700" s="1" t="str">
        <f>_xlfn.XLOOKUP(Table3[[#This Row],[Transaction ID]],Source_data!A:A,Source_data!E:E)</f>
        <v>Hyderabad</v>
      </c>
      <c r="V2700" s="1">
        <f>_xlfn.IFNA(_xlfn.XLOOKUP(A2700,bank_processed_transactions[transaction_id],bank_processed_transactions[processing_minutes]),"")</f>
        <v>32.200000000000003</v>
      </c>
      <c r="W2700" s="31">
        <f>_xlfn.XLOOKUP(A2700,Source_data!A:A,Source_data!B:B)</f>
        <v>46083</v>
      </c>
    </row>
    <row r="2701" spans="1:23" x14ac:dyDescent="0.3">
      <c r="A2701" s="4" t="s">
        <v>210</v>
      </c>
      <c r="B2701" s="1">
        <f>_xlfn.XLOOKUP(A2701,bank_source_transactions__1[transaction_id],bank_source_transactions__1[amount_inr])</f>
        <v>7141.34</v>
      </c>
      <c r="C2701" s="1">
        <f>_xlfn.XLOOKUP(A2701,Processed_data!A:A,Processed_data!F:F)</f>
        <v>7141.34</v>
      </c>
      <c r="D2701" s="1" t="str">
        <f>_xlfn.XLOOKUP(A2701,bank_source_transactions__1[transaction_id],bank_source_transactions__1[transaction_status])</f>
        <v>REVERSED</v>
      </c>
      <c r="E2701" s="1" t="str">
        <f>_xlfn.XLOOKUP(A2701,Processed_data!A:A,Processed_data!G:G)</f>
        <v>REVERSED</v>
      </c>
      <c r="F2701" s="1">
        <f>COUNTIF(bank_processed_transactions[transaction_id],A2701)</f>
        <v>1</v>
      </c>
      <c r="G2701" s="1" t="str">
        <f t="shared" si="420"/>
        <v>found</v>
      </c>
      <c r="H2701" s="1" t="str">
        <f t="shared" si="421"/>
        <v>Not Duplicate</v>
      </c>
      <c r="I2701" s="1" t="str">
        <f t="shared" si="422"/>
        <v>match</v>
      </c>
      <c r="J2701" s="1" t="str">
        <f t="shared" si="423"/>
        <v>match</v>
      </c>
      <c r="K2701" s="1">
        <f t="shared" si="424"/>
        <v>0</v>
      </c>
      <c r="L2701" s="2">
        <f>IF(F2701=0,"not processed",_xlfn.MINIFS(Processed_data!H:H,Processed_data!A:A,A2701))</f>
        <v>46044</v>
      </c>
      <c r="M2701" s="1">
        <f>IF(F2701=0,"not processed",ABS(bank_source_transactions__1[[#This Row],[transaction_date]]-Reconciliation!L2701))</f>
        <v>0</v>
      </c>
      <c r="N2701" s="1" t="str" cm="1">
        <f t="array" ref="N2701">_xlfn.IFS(M2701="not Processed", "Not Processed",M2701&gt;2,"SLA Breached",M2701&lt;=2,"Within SLA")</f>
        <v>Within SLA</v>
      </c>
      <c r="O2701" s="1" t="str">
        <f>_xlfn.XLOOKUP(A2701,Source_data!A:A,Source_data!D:D)</f>
        <v>UPI</v>
      </c>
      <c r="P2701" s="1">
        <f t="shared" si="425"/>
        <v>0</v>
      </c>
      <c r="Q2701" s="1">
        <f t="shared" si="426"/>
        <v>0</v>
      </c>
      <c r="R2701" s="1">
        <f t="shared" si="427"/>
        <v>0</v>
      </c>
      <c r="S2701" s="1">
        <f t="shared" si="428"/>
        <v>0</v>
      </c>
      <c r="T2701" s="1">
        <f t="shared" si="429"/>
        <v>0</v>
      </c>
      <c r="U2701" s="1" t="str">
        <f>_xlfn.XLOOKUP(Table3[[#This Row],[Transaction ID]],Source_data!A:A,Source_data!E:E)</f>
        <v>Hyderabad</v>
      </c>
      <c r="V2701" s="1">
        <f>_xlfn.IFNA(_xlfn.XLOOKUP(A2701,bank_processed_transactions[transaction_id],bank_processed_transactions[processing_minutes]),"")</f>
        <v>50.5</v>
      </c>
      <c r="W2701" s="31">
        <f>_xlfn.XLOOKUP(A2701,Source_data!A:A,Source_data!B:B)</f>
        <v>46044</v>
      </c>
    </row>
    <row r="2702" spans="1:23" x14ac:dyDescent="0.3">
      <c r="A2702" s="3" t="s">
        <v>1474</v>
      </c>
      <c r="B2702" s="1">
        <f>_xlfn.XLOOKUP(A2702,bank_source_transactions__1[transaction_id],bank_source_transactions__1[amount_inr])</f>
        <v>2530.69</v>
      </c>
      <c r="C2702" s="1">
        <f>_xlfn.XLOOKUP(A2702,Processed_data!A:A,Processed_data!F:F)</f>
        <v>3036.83</v>
      </c>
      <c r="D2702" s="1" t="str">
        <f>_xlfn.XLOOKUP(A2702,bank_source_transactions__1[transaction_id],bank_source_transactions__1[transaction_status])</f>
        <v>SUCCESS</v>
      </c>
      <c r="E2702" s="1" t="str">
        <f>_xlfn.XLOOKUP(A2702,Processed_data!A:A,Processed_data!G:G)</f>
        <v>SUCCESS</v>
      </c>
      <c r="F2702" s="1">
        <f>COUNTIF(bank_processed_transactions[transaction_id],A2702)</f>
        <v>1</v>
      </c>
      <c r="G2702" s="1" t="str">
        <f t="shared" si="420"/>
        <v>found</v>
      </c>
      <c r="H2702" s="1" t="str">
        <f t="shared" si="421"/>
        <v>Not Duplicate</v>
      </c>
      <c r="I2702" s="1" t="str">
        <f t="shared" si="422"/>
        <v>mismatch</v>
      </c>
      <c r="J2702" s="1" t="str">
        <f t="shared" si="423"/>
        <v>match</v>
      </c>
      <c r="K2702" s="1">
        <f t="shared" si="424"/>
        <v>506.13999999999987</v>
      </c>
      <c r="L2702" s="2">
        <f>IF(F2702=0,"not processed",_xlfn.MINIFS(Processed_data!H:H,Processed_data!A:A,A2702))</f>
        <v>46028</v>
      </c>
      <c r="M2702" s="1">
        <f>IF(F2702=0,"not processed",ABS(bank_source_transactions__1[[#This Row],[transaction_date]]-Reconciliation!L2702))</f>
        <v>2</v>
      </c>
      <c r="N2702" s="1" t="str" cm="1">
        <f t="array" ref="N2702">_xlfn.IFS(M2702="not Processed", "Not Processed",M2702&gt;2,"SLA Breached",M2702&lt;=2,"Within SLA")</f>
        <v>Within SLA</v>
      </c>
      <c r="O2702" s="1" t="str">
        <f>_xlfn.XLOOKUP(A2702,Source_data!A:A,Source_data!D:D)</f>
        <v>UPI</v>
      </c>
      <c r="P2702" s="1">
        <f t="shared" si="425"/>
        <v>0</v>
      </c>
      <c r="Q2702" s="1">
        <f t="shared" si="426"/>
        <v>0</v>
      </c>
      <c r="R2702" s="1">
        <f t="shared" si="427"/>
        <v>1</v>
      </c>
      <c r="S2702" s="1">
        <f t="shared" si="428"/>
        <v>0</v>
      </c>
      <c r="T2702" s="1">
        <f t="shared" si="429"/>
        <v>0</v>
      </c>
      <c r="U2702" s="1" t="str">
        <f>_xlfn.XLOOKUP(Table3[[#This Row],[Transaction ID]],Source_data!A:A,Source_data!E:E)</f>
        <v>Bengaluru</v>
      </c>
      <c r="V2702" s="1">
        <f>_xlfn.IFNA(_xlfn.XLOOKUP(A2702,bank_processed_transactions[transaction_id],bank_processed_transactions[processing_minutes]),"")</f>
        <v>21.4</v>
      </c>
      <c r="W2702" s="31">
        <f>_xlfn.XLOOKUP(A2702,Source_data!A:A,Source_data!B:B)</f>
        <v>46026</v>
      </c>
    </row>
    <row r="2703" spans="1:23" x14ac:dyDescent="0.3">
      <c r="A2703" s="4" t="s">
        <v>1884</v>
      </c>
      <c r="B2703" s="1">
        <f>_xlfn.XLOOKUP(A2703,bank_source_transactions__1[transaction_id],bank_source_transactions__1[amount_inr])</f>
        <v>10595.75</v>
      </c>
      <c r="C2703" s="1">
        <f>_xlfn.XLOOKUP(A2703,Processed_data!A:A,Processed_data!F:F)</f>
        <v>10595.75</v>
      </c>
      <c r="D2703" s="1" t="str">
        <f>_xlfn.XLOOKUP(A2703,bank_source_transactions__1[transaction_id],bank_source_transactions__1[transaction_status])</f>
        <v>SUCCESS</v>
      </c>
      <c r="E2703" s="1" t="str">
        <f>_xlfn.XLOOKUP(A2703,Processed_data!A:A,Processed_data!G:G)</f>
        <v>SUCCESS</v>
      </c>
      <c r="F2703" s="1">
        <f>COUNTIF(bank_processed_transactions[transaction_id],A2703)</f>
        <v>1</v>
      </c>
      <c r="G2703" s="1" t="str">
        <f t="shared" si="420"/>
        <v>found</v>
      </c>
      <c r="H2703" s="1" t="str">
        <f t="shared" si="421"/>
        <v>Not Duplicate</v>
      </c>
      <c r="I2703" s="1" t="str">
        <f t="shared" si="422"/>
        <v>match</v>
      </c>
      <c r="J2703" s="1" t="str">
        <f t="shared" si="423"/>
        <v>match</v>
      </c>
      <c r="K2703" s="1">
        <f t="shared" si="424"/>
        <v>0</v>
      </c>
      <c r="L2703" s="2">
        <f>IF(F2703=0,"not processed",_xlfn.MINIFS(Processed_data!H:H,Processed_data!A:A,A2703))</f>
        <v>46084</v>
      </c>
      <c r="M2703" s="1">
        <f>IF(F2703=0,"not processed",ABS(bank_source_transactions__1[[#This Row],[transaction_date]]-Reconciliation!L2703))</f>
        <v>2</v>
      </c>
      <c r="N2703" s="1" t="str" cm="1">
        <f t="array" ref="N2703">_xlfn.IFS(M2703="not Processed", "Not Processed",M2703&gt;2,"SLA Breached",M2703&lt;=2,"Within SLA")</f>
        <v>Within SLA</v>
      </c>
      <c r="O2703" s="1" t="str">
        <f>_xlfn.XLOOKUP(A2703,Source_data!A:A,Source_data!D:D)</f>
        <v>UPI</v>
      </c>
      <c r="P2703" s="1">
        <f t="shared" si="425"/>
        <v>0</v>
      </c>
      <c r="Q2703" s="1">
        <f t="shared" si="426"/>
        <v>0</v>
      </c>
      <c r="R2703" s="1">
        <f t="shared" si="427"/>
        <v>0</v>
      </c>
      <c r="S2703" s="1">
        <f t="shared" si="428"/>
        <v>0</v>
      </c>
      <c r="T2703" s="1">
        <f t="shared" si="429"/>
        <v>0</v>
      </c>
      <c r="U2703" s="1" t="str">
        <f>_xlfn.XLOOKUP(Table3[[#This Row],[Transaction ID]],Source_data!A:A,Source_data!E:E)</f>
        <v>Hyderabad</v>
      </c>
      <c r="V2703" s="1">
        <f>_xlfn.IFNA(_xlfn.XLOOKUP(A2703,bank_processed_transactions[transaction_id],bank_processed_transactions[processing_minutes]),"")</f>
        <v>111.7</v>
      </c>
      <c r="W2703" s="31">
        <f>_xlfn.XLOOKUP(A2703,Source_data!A:A,Source_data!B:B)</f>
        <v>46082</v>
      </c>
    </row>
    <row r="2704" spans="1:23" x14ac:dyDescent="0.3">
      <c r="A2704" s="3" t="s">
        <v>1235</v>
      </c>
      <c r="B2704" s="1">
        <f>_xlfn.XLOOKUP(A2704,bank_source_transactions__1[transaction_id],bank_source_transactions__1[amount_inr])</f>
        <v>6234.29</v>
      </c>
      <c r="C2704" s="1">
        <f>_xlfn.XLOOKUP(A2704,Processed_data!A:A,Processed_data!F:F)</f>
        <v>6234.29</v>
      </c>
      <c r="D2704" s="1" t="str">
        <f>_xlfn.XLOOKUP(A2704,bank_source_transactions__1[transaction_id],bank_source_transactions__1[transaction_status])</f>
        <v>SUCCESS</v>
      </c>
      <c r="E2704" s="1" t="str">
        <f>_xlfn.XLOOKUP(A2704,Processed_data!A:A,Processed_data!G:G)</f>
        <v>SUCCESS</v>
      </c>
      <c r="F2704" s="1">
        <f>COUNTIF(bank_processed_transactions[transaction_id],A2704)</f>
        <v>1</v>
      </c>
      <c r="G2704" s="1" t="str">
        <f t="shared" si="420"/>
        <v>found</v>
      </c>
      <c r="H2704" s="1" t="str">
        <f t="shared" si="421"/>
        <v>Not Duplicate</v>
      </c>
      <c r="I2704" s="1" t="str">
        <f t="shared" si="422"/>
        <v>match</v>
      </c>
      <c r="J2704" s="1" t="str">
        <f t="shared" si="423"/>
        <v>match</v>
      </c>
      <c r="K2704" s="1">
        <f t="shared" si="424"/>
        <v>0</v>
      </c>
      <c r="L2704" s="2">
        <f>IF(F2704=0,"not processed",_xlfn.MINIFS(Processed_data!H:H,Processed_data!A:A,A2704))</f>
        <v>46046</v>
      </c>
      <c r="M2704" s="1">
        <f>IF(F2704=0,"not processed",ABS(bank_source_transactions__1[[#This Row],[transaction_date]]-Reconciliation!L2704))</f>
        <v>2</v>
      </c>
      <c r="N2704" s="1" t="str" cm="1">
        <f t="array" ref="N2704">_xlfn.IFS(M2704="not Processed", "Not Processed",M2704&gt;2,"SLA Breached",M2704&lt;=2,"Within SLA")</f>
        <v>Within SLA</v>
      </c>
      <c r="O2704" s="1" t="str">
        <f>_xlfn.XLOOKUP(A2704,Source_data!A:A,Source_data!D:D)</f>
        <v>UPI</v>
      </c>
      <c r="P2704" s="1">
        <f t="shared" si="425"/>
        <v>0</v>
      </c>
      <c r="Q2704" s="1">
        <f t="shared" si="426"/>
        <v>0</v>
      </c>
      <c r="R2704" s="1">
        <f t="shared" si="427"/>
        <v>0</v>
      </c>
      <c r="S2704" s="1">
        <f t="shared" si="428"/>
        <v>0</v>
      </c>
      <c r="T2704" s="1">
        <f t="shared" si="429"/>
        <v>0</v>
      </c>
      <c r="U2704" s="1" t="str">
        <f>_xlfn.XLOOKUP(Table3[[#This Row],[Transaction ID]],Source_data!A:A,Source_data!E:E)</f>
        <v>Pune</v>
      </c>
      <c r="V2704" s="1">
        <f>_xlfn.IFNA(_xlfn.XLOOKUP(A2704,bank_processed_transactions[transaction_id],bank_processed_transactions[processing_minutes]),"")</f>
        <v>51.5</v>
      </c>
      <c r="W2704" s="31">
        <f>_xlfn.XLOOKUP(A2704,Source_data!A:A,Source_data!B:B)</f>
        <v>46044</v>
      </c>
    </row>
    <row r="2705" spans="1:23" x14ac:dyDescent="0.3">
      <c r="A2705" s="4" t="s">
        <v>1908</v>
      </c>
      <c r="B2705" s="1">
        <f>_xlfn.XLOOKUP(A2705,bank_source_transactions__1[transaction_id],bank_source_transactions__1[amount_inr])</f>
        <v>6386.95</v>
      </c>
      <c r="C2705" s="1">
        <f>_xlfn.XLOOKUP(A2705,Processed_data!A:A,Processed_data!F:F)</f>
        <v>6386.95</v>
      </c>
      <c r="D2705" s="1" t="str">
        <f>_xlfn.XLOOKUP(A2705,bank_source_transactions__1[transaction_id],bank_source_transactions__1[transaction_status])</f>
        <v>SUCCESS</v>
      </c>
      <c r="E2705" s="1" t="str">
        <f>_xlfn.XLOOKUP(A2705,Processed_data!A:A,Processed_data!G:G)</f>
        <v>SUCCESS</v>
      </c>
      <c r="F2705" s="1">
        <f>COUNTIF(bank_processed_transactions[transaction_id],A2705)</f>
        <v>1</v>
      </c>
      <c r="G2705" s="1" t="str">
        <f t="shared" si="420"/>
        <v>found</v>
      </c>
      <c r="H2705" s="1" t="str">
        <f t="shared" si="421"/>
        <v>Not Duplicate</v>
      </c>
      <c r="I2705" s="1" t="str">
        <f t="shared" si="422"/>
        <v>match</v>
      </c>
      <c r="J2705" s="1" t="str">
        <f t="shared" si="423"/>
        <v>match</v>
      </c>
      <c r="K2705" s="1">
        <f t="shared" si="424"/>
        <v>0</v>
      </c>
      <c r="L2705" s="2">
        <f>IF(F2705=0,"not processed",_xlfn.MINIFS(Processed_data!H:H,Processed_data!A:A,A2705))</f>
        <v>46048</v>
      </c>
      <c r="M2705" s="1">
        <f>IF(F2705=0,"not processed",ABS(bank_source_transactions__1[[#This Row],[transaction_date]]-Reconciliation!L2705))</f>
        <v>0</v>
      </c>
      <c r="N2705" s="1" t="str" cm="1">
        <f t="array" ref="N2705">_xlfn.IFS(M2705="not Processed", "Not Processed",M2705&gt;2,"SLA Breached",M2705&lt;=2,"Within SLA")</f>
        <v>Within SLA</v>
      </c>
      <c r="O2705" s="1" t="str">
        <f>_xlfn.XLOOKUP(A2705,Source_data!A:A,Source_data!D:D)</f>
        <v>UPI</v>
      </c>
      <c r="P2705" s="1">
        <f t="shared" si="425"/>
        <v>0</v>
      </c>
      <c r="Q2705" s="1">
        <f t="shared" si="426"/>
        <v>0</v>
      </c>
      <c r="R2705" s="1">
        <f t="shared" si="427"/>
        <v>0</v>
      </c>
      <c r="S2705" s="1">
        <f t="shared" si="428"/>
        <v>0</v>
      </c>
      <c r="T2705" s="1">
        <f t="shared" si="429"/>
        <v>0</v>
      </c>
      <c r="U2705" s="1" t="str">
        <f>_xlfn.XLOOKUP(Table3[[#This Row],[Transaction ID]],Source_data!A:A,Source_data!E:E)</f>
        <v>Hyderabad</v>
      </c>
      <c r="V2705" s="1">
        <f>_xlfn.IFNA(_xlfn.XLOOKUP(A2705,bank_processed_transactions[transaction_id],bank_processed_transactions[processing_minutes]),"")</f>
        <v>67.099999999999994</v>
      </c>
      <c r="W2705" s="31">
        <f>_xlfn.XLOOKUP(A2705,Source_data!A:A,Source_data!B:B)</f>
        <v>46048</v>
      </c>
    </row>
    <row r="2706" spans="1:23" x14ac:dyDescent="0.3">
      <c r="A2706" s="3" t="s">
        <v>4191</v>
      </c>
      <c r="B2706" s="1">
        <f>_xlfn.XLOOKUP(A2706,bank_source_transactions__1[transaction_id],bank_source_transactions__1[amount_inr])</f>
        <v>5731.91</v>
      </c>
      <c r="C2706" s="1">
        <f>_xlfn.XLOOKUP(A2706,Processed_data!A:A,Processed_data!F:F)</f>
        <v>5731.91</v>
      </c>
      <c r="D2706" s="1" t="str">
        <f>_xlfn.XLOOKUP(A2706,bank_source_transactions__1[transaction_id],bank_source_transactions__1[transaction_status])</f>
        <v>SUCCESS</v>
      </c>
      <c r="E2706" s="1" t="str">
        <f>_xlfn.XLOOKUP(A2706,Processed_data!A:A,Processed_data!G:G)</f>
        <v>SUCCESS</v>
      </c>
      <c r="F2706" s="1">
        <f>COUNTIF(bank_processed_transactions[transaction_id],A2706)</f>
        <v>1</v>
      </c>
      <c r="G2706" s="1" t="str">
        <f t="shared" si="420"/>
        <v>found</v>
      </c>
      <c r="H2706" s="1" t="str">
        <f t="shared" si="421"/>
        <v>Not Duplicate</v>
      </c>
      <c r="I2706" s="1" t="str">
        <f t="shared" si="422"/>
        <v>match</v>
      </c>
      <c r="J2706" s="1" t="str">
        <f t="shared" si="423"/>
        <v>match</v>
      </c>
      <c r="K2706" s="1">
        <f t="shared" si="424"/>
        <v>0</v>
      </c>
      <c r="L2706" s="2">
        <f>IF(F2706=0,"not processed",_xlfn.MINIFS(Processed_data!H:H,Processed_data!A:A,A2706))</f>
        <v>46057</v>
      </c>
      <c r="M2706" s="1">
        <f>IF(F2706=0,"not processed",ABS(bank_source_transactions__1[[#This Row],[transaction_date]]-Reconciliation!L2706))</f>
        <v>0</v>
      </c>
      <c r="N2706" s="1" t="str" cm="1">
        <f t="array" ref="N2706">_xlfn.IFS(M2706="not Processed", "Not Processed",M2706&gt;2,"SLA Breached",M2706&lt;=2,"Within SLA")</f>
        <v>Within SLA</v>
      </c>
      <c r="O2706" s="1" t="str">
        <f>_xlfn.XLOOKUP(A2706,Source_data!A:A,Source_data!D:D)</f>
        <v>IMPS</v>
      </c>
      <c r="P2706" s="1">
        <f t="shared" si="425"/>
        <v>0</v>
      </c>
      <c r="Q2706" s="1">
        <f t="shared" si="426"/>
        <v>0</v>
      </c>
      <c r="R2706" s="1">
        <f t="shared" si="427"/>
        <v>0</v>
      </c>
      <c r="S2706" s="1">
        <f t="shared" si="428"/>
        <v>0</v>
      </c>
      <c r="T2706" s="1">
        <f t="shared" si="429"/>
        <v>0</v>
      </c>
      <c r="U2706" s="1" t="str">
        <f>_xlfn.XLOOKUP(Table3[[#This Row],[Transaction ID]],Source_data!A:A,Source_data!E:E)</f>
        <v>Hyderabad</v>
      </c>
      <c r="V2706" s="1">
        <f>_xlfn.IFNA(_xlfn.XLOOKUP(A2706,bank_processed_transactions[transaction_id],bank_processed_transactions[processing_minutes]),"")</f>
        <v>15.5</v>
      </c>
      <c r="W2706" s="31">
        <f>_xlfn.XLOOKUP(A2706,Source_data!A:A,Source_data!B:B)</f>
        <v>46057</v>
      </c>
    </row>
    <row r="2707" spans="1:23" x14ac:dyDescent="0.3">
      <c r="A2707" s="4" t="s">
        <v>3160</v>
      </c>
      <c r="B2707" s="1">
        <f>_xlfn.XLOOKUP(A2707,bank_source_transactions__1[transaction_id],bank_source_transactions__1[amount_inr])</f>
        <v>27360.18</v>
      </c>
      <c r="C2707" s="1">
        <f>_xlfn.XLOOKUP(A2707,Processed_data!A:A,Processed_data!F:F)</f>
        <v>27360.18</v>
      </c>
      <c r="D2707" s="1" t="str">
        <f>_xlfn.XLOOKUP(A2707,bank_source_transactions__1[transaction_id],bank_source_transactions__1[transaction_status])</f>
        <v>SUCCESS</v>
      </c>
      <c r="E2707" s="1" t="str">
        <f>_xlfn.XLOOKUP(A2707,Processed_data!A:A,Processed_data!G:G)</f>
        <v>SUCCESS</v>
      </c>
      <c r="F2707" s="1">
        <f>COUNTIF(bank_processed_transactions[transaction_id],A2707)</f>
        <v>1</v>
      </c>
      <c r="G2707" s="1" t="str">
        <f t="shared" si="420"/>
        <v>found</v>
      </c>
      <c r="H2707" s="1" t="str">
        <f t="shared" si="421"/>
        <v>Not Duplicate</v>
      </c>
      <c r="I2707" s="1" t="str">
        <f t="shared" si="422"/>
        <v>match</v>
      </c>
      <c r="J2707" s="1" t="str">
        <f t="shared" si="423"/>
        <v>match</v>
      </c>
      <c r="K2707" s="1">
        <f t="shared" si="424"/>
        <v>0</v>
      </c>
      <c r="L2707" s="2">
        <f>IF(F2707=0,"not processed",_xlfn.MINIFS(Processed_data!H:H,Processed_data!A:A,A2707))</f>
        <v>46064</v>
      </c>
      <c r="M2707" s="1">
        <f>IF(F2707=0,"not processed",ABS(bank_source_transactions__1[[#This Row],[transaction_date]]-Reconciliation!L2707))</f>
        <v>2</v>
      </c>
      <c r="N2707" s="1" t="str" cm="1">
        <f t="array" ref="N2707">_xlfn.IFS(M2707="not Processed", "Not Processed",M2707&gt;2,"SLA Breached",M2707&lt;=2,"Within SLA")</f>
        <v>Within SLA</v>
      </c>
      <c r="O2707" s="1" t="str">
        <f>_xlfn.XLOOKUP(A2707,Source_data!A:A,Source_data!D:D)</f>
        <v>CARD</v>
      </c>
      <c r="P2707" s="1">
        <f t="shared" si="425"/>
        <v>0</v>
      </c>
      <c r="Q2707" s="1">
        <f t="shared" si="426"/>
        <v>0</v>
      </c>
      <c r="R2707" s="1">
        <f t="shared" si="427"/>
        <v>0</v>
      </c>
      <c r="S2707" s="1">
        <f t="shared" si="428"/>
        <v>0</v>
      </c>
      <c r="T2707" s="1">
        <f t="shared" si="429"/>
        <v>0</v>
      </c>
      <c r="U2707" s="1" t="str">
        <f>_xlfn.XLOOKUP(Table3[[#This Row],[Transaction ID]],Source_data!A:A,Source_data!E:E)</f>
        <v>Hyderabad</v>
      </c>
      <c r="V2707" s="1">
        <f>_xlfn.IFNA(_xlfn.XLOOKUP(A2707,bank_processed_transactions[transaction_id],bank_processed_transactions[processing_minutes]),"")</f>
        <v>18</v>
      </c>
      <c r="W2707" s="31">
        <f>_xlfn.XLOOKUP(A2707,Source_data!A:A,Source_data!B:B)</f>
        <v>46062</v>
      </c>
    </row>
    <row r="2708" spans="1:23" x14ac:dyDescent="0.3">
      <c r="A2708" s="3" t="s">
        <v>3682</v>
      </c>
      <c r="B2708" s="1">
        <f>_xlfn.XLOOKUP(A2708,bank_source_transactions__1[transaction_id],bank_source_transactions__1[amount_inr])</f>
        <v>1355.33</v>
      </c>
      <c r="C2708" s="1">
        <f>_xlfn.XLOOKUP(A2708,Processed_data!A:A,Processed_data!F:F)</f>
        <v>1355.33</v>
      </c>
      <c r="D2708" s="1" t="str">
        <f>_xlfn.XLOOKUP(A2708,bank_source_transactions__1[transaction_id],bank_source_transactions__1[transaction_status])</f>
        <v>SUCCESS</v>
      </c>
      <c r="E2708" s="1" t="str">
        <f>_xlfn.XLOOKUP(A2708,Processed_data!A:A,Processed_data!G:G)</f>
        <v>SUCCESS</v>
      </c>
      <c r="F2708" s="1">
        <f>COUNTIF(bank_processed_transactions[transaction_id],A2708)</f>
        <v>1</v>
      </c>
      <c r="G2708" s="1" t="str">
        <f t="shared" si="420"/>
        <v>found</v>
      </c>
      <c r="H2708" s="1" t="str">
        <f t="shared" si="421"/>
        <v>Not Duplicate</v>
      </c>
      <c r="I2708" s="1" t="str">
        <f t="shared" si="422"/>
        <v>match</v>
      </c>
      <c r="J2708" s="1" t="str">
        <f t="shared" si="423"/>
        <v>match</v>
      </c>
      <c r="K2708" s="1">
        <f t="shared" si="424"/>
        <v>0</v>
      </c>
      <c r="L2708" s="2">
        <f>IF(F2708=0,"not processed",_xlfn.MINIFS(Processed_data!H:H,Processed_data!A:A,A2708))</f>
        <v>46088</v>
      </c>
      <c r="M2708" s="1">
        <f>IF(F2708=0,"not processed",ABS(bank_source_transactions__1[[#This Row],[transaction_date]]-Reconciliation!L2708))</f>
        <v>1</v>
      </c>
      <c r="N2708" s="1" t="str" cm="1">
        <f t="array" ref="N2708">_xlfn.IFS(M2708="not Processed", "Not Processed",M2708&gt;2,"SLA Breached",M2708&lt;=2,"Within SLA")</f>
        <v>Within SLA</v>
      </c>
      <c r="O2708" s="1" t="str">
        <f>_xlfn.XLOOKUP(A2708,Source_data!A:A,Source_data!D:D)</f>
        <v>UPI</v>
      </c>
      <c r="P2708" s="1">
        <f t="shared" si="425"/>
        <v>0</v>
      </c>
      <c r="Q2708" s="1">
        <f t="shared" si="426"/>
        <v>0</v>
      </c>
      <c r="R2708" s="1">
        <f t="shared" si="427"/>
        <v>0</v>
      </c>
      <c r="S2708" s="1">
        <f t="shared" si="428"/>
        <v>0</v>
      </c>
      <c r="T2708" s="1">
        <f t="shared" si="429"/>
        <v>0</v>
      </c>
      <c r="U2708" s="1" t="str">
        <f>_xlfn.XLOOKUP(Table3[[#This Row],[Transaction ID]],Source_data!A:A,Source_data!E:E)</f>
        <v>Hyderabad</v>
      </c>
      <c r="V2708" s="1">
        <f>_xlfn.IFNA(_xlfn.XLOOKUP(A2708,bank_processed_transactions[transaction_id],bank_processed_transactions[processing_minutes]),"")</f>
        <v>21.4</v>
      </c>
      <c r="W2708" s="31">
        <f>_xlfn.XLOOKUP(A2708,Source_data!A:A,Source_data!B:B)</f>
        <v>46087</v>
      </c>
    </row>
    <row r="2709" spans="1:23" x14ac:dyDescent="0.3">
      <c r="A2709" s="4" t="s">
        <v>3991</v>
      </c>
      <c r="B2709" s="1">
        <f>_xlfn.XLOOKUP(A2709,bank_source_transactions__1[transaction_id],bank_source_transactions__1[amount_inr])</f>
        <v>7425.89</v>
      </c>
      <c r="C2709" s="1">
        <f>_xlfn.XLOOKUP(A2709,Processed_data!A:A,Processed_data!F:F)</f>
        <v>8911.07</v>
      </c>
      <c r="D2709" s="1" t="str">
        <f>_xlfn.XLOOKUP(A2709,bank_source_transactions__1[transaction_id],bank_source_transactions__1[transaction_status])</f>
        <v>SUCCESS</v>
      </c>
      <c r="E2709" s="1" t="str">
        <f>_xlfn.XLOOKUP(A2709,Processed_data!A:A,Processed_data!G:G)</f>
        <v>SUCCESS</v>
      </c>
      <c r="F2709" s="1">
        <f>COUNTIF(bank_processed_transactions[transaction_id],A2709)</f>
        <v>1</v>
      </c>
      <c r="G2709" s="1" t="str">
        <f t="shared" si="420"/>
        <v>found</v>
      </c>
      <c r="H2709" s="1" t="str">
        <f t="shared" si="421"/>
        <v>Not Duplicate</v>
      </c>
      <c r="I2709" s="1" t="str">
        <f t="shared" si="422"/>
        <v>mismatch</v>
      </c>
      <c r="J2709" s="1" t="str">
        <f t="shared" si="423"/>
        <v>match</v>
      </c>
      <c r="K2709" s="1">
        <f t="shared" si="424"/>
        <v>1485.1799999999994</v>
      </c>
      <c r="L2709" s="2">
        <f>IF(F2709=0,"not processed",_xlfn.MINIFS(Processed_data!H:H,Processed_data!A:A,A2709))</f>
        <v>46102</v>
      </c>
      <c r="M2709" s="1">
        <f>IF(F2709=0,"not processed",ABS(bank_source_transactions__1[[#This Row],[transaction_date]]-Reconciliation!L2709))</f>
        <v>3</v>
      </c>
      <c r="N2709" s="1" t="str" cm="1">
        <f t="array" ref="N2709">_xlfn.IFS(M2709="not Processed", "Not Processed",M2709&gt;2,"SLA Breached",M2709&lt;=2,"Within SLA")</f>
        <v>SLA Breached</v>
      </c>
      <c r="O2709" s="1" t="str">
        <f>_xlfn.XLOOKUP(A2709,Source_data!A:A,Source_data!D:D)</f>
        <v>IMPS</v>
      </c>
      <c r="P2709" s="1">
        <f t="shared" si="425"/>
        <v>0</v>
      </c>
      <c r="Q2709" s="1">
        <f t="shared" si="426"/>
        <v>0</v>
      </c>
      <c r="R2709" s="1">
        <f t="shared" si="427"/>
        <v>1</v>
      </c>
      <c r="S2709" s="1">
        <f t="shared" si="428"/>
        <v>0</v>
      </c>
      <c r="T2709" s="1">
        <f t="shared" si="429"/>
        <v>1</v>
      </c>
      <c r="U2709" s="1" t="str">
        <f>_xlfn.XLOOKUP(Table3[[#This Row],[Transaction ID]],Source_data!A:A,Source_data!E:E)</f>
        <v>Hyderabad</v>
      </c>
      <c r="V2709" s="1">
        <f>_xlfn.IFNA(_xlfn.XLOOKUP(A2709,bank_processed_transactions[transaction_id],bank_processed_transactions[processing_minutes]),"")</f>
        <v>29.1</v>
      </c>
      <c r="W2709" s="31">
        <f>_xlfn.XLOOKUP(A2709,Source_data!A:A,Source_data!B:B)</f>
        <v>46099</v>
      </c>
    </row>
    <row r="2710" spans="1:23" x14ac:dyDescent="0.3">
      <c r="A2710" s="3" t="s">
        <v>4837</v>
      </c>
      <c r="B2710" s="1">
        <f>_xlfn.XLOOKUP(A2710,bank_source_transactions__1[transaction_id],bank_source_transactions__1[amount_inr])</f>
        <v>4083.61</v>
      </c>
      <c r="C2710" s="1">
        <f>_xlfn.XLOOKUP(A2710,Processed_data!A:A,Processed_data!F:F)</f>
        <v>4083.61</v>
      </c>
      <c r="D2710" s="1" t="str">
        <f>_xlfn.XLOOKUP(A2710,bank_source_transactions__1[transaction_id],bank_source_transactions__1[transaction_status])</f>
        <v>SUCCESS</v>
      </c>
      <c r="E2710" s="1" t="str">
        <f>_xlfn.XLOOKUP(A2710,Processed_data!A:A,Processed_data!G:G)</f>
        <v>SUCCESS</v>
      </c>
      <c r="F2710" s="1">
        <f>COUNTIF(bank_processed_transactions[transaction_id],A2710)</f>
        <v>1</v>
      </c>
      <c r="G2710" s="1" t="str">
        <f t="shared" si="420"/>
        <v>found</v>
      </c>
      <c r="H2710" s="1" t="str">
        <f t="shared" si="421"/>
        <v>Not Duplicate</v>
      </c>
      <c r="I2710" s="1" t="str">
        <f t="shared" si="422"/>
        <v>match</v>
      </c>
      <c r="J2710" s="1" t="str">
        <f t="shared" si="423"/>
        <v>match</v>
      </c>
      <c r="K2710" s="1">
        <f t="shared" si="424"/>
        <v>0</v>
      </c>
      <c r="L2710" s="2">
        <f>IF(F2710=0,"not processed",_xlfn.MINIFS(Processed_data!H:H,Processed_data!A:A,A2710))</f>
        <v>46071</v>
      </c>
      <c r="M2710" s="1">
        <f>IF(F2710=0,"not processed",ABS(bank_source_transactions__1[[#This Row],[transaction_date]]-Reconciliation!L2710))</f>
        <v>2</v>
      </c>
      <c r="N2710" s="1" t="str" cm="1">
        <f t="array" ref="N2710">_xlfn.IFS(M2710="not Processed", "Not Processed",M2710&gt;2,"SLA Breached",M2710&lt;=2,"Within SLA")</f>
        <v>Within SLA</v>
      </c>
      <c r="O2710" s="1" t="str">
        <f>_xlfn.XLOOKUP(A2710,Source_data!A:A,Source_data!D:D)</f>
        <v>NEFT</v>
      </c>
      <c r="P2710" s="1">
        <f t="shared" si="425"/>
        <v>0</v>
      </c>
      <c r="Q2710" s="1">
        <f t="shared" si="426"/>
        <v>0</v>
      </c>
      <c r="R2710" s="1">
        <f t="shared" si="427"/>
        <v>0</v>
      </c>
      <c r="S2710" s="1">
        <f t="shared" si="428"/>
        <v>0</v>
      </c>
      <c r="T2710" s="1">
        <f t="shared" si="429"/>
        <v>0</v>
      </c>
      <c r="U2710" s="1" t="str">
        <f>_xlfn.XLOOKUP(Table3[[#This Row],[Transaction ID]],Source_data!A:A,Source_data!E:E)</f>
        <v>Hyderabad</v>
      </c>
      <c r="V2710" s="1">
        <f>_xlfn.IFNA(_xlfn.XLOOKUP(A2710,bank_processed_transactions[transaction_id],bank_processed_transactions[processing_minutes]),"")</f>
        <v>54.5</v>
      </c>
      <c r="W2710" s="31">
        <f>_xlfn.XLOOKUP(A2710,Source_data!A:A,Source_data!B:B)</f>
        <v>46069</v>
      </c>
    </row>
    <row r="2711" spans="1:23" x14ac:dyDescent="0.3">
      <c r="A2711" s="4" t="s">
        <v>3661</v>
      </c>
      <c r="B2711" s="1">
        <f>_xlfn.XLOOKUP(A2711,bank_source_transactions__1[transaction_id],bank_source_transactions__1[amount_inr])</f>
        <v>190.05</v>
      </c>
      <c r="C2711" s="1">
        <f>_xlfn.XLOOKUP(A2711,Processed_data!A:A,Processed_data!F:F)</f>
        <v>190.05</v>
      </c>
      <c r="D2711" s="1" t="str">
        <f>_xlfn.XLOOKUP(A2711,bank_source_transactions__1[transaction_id],bank_source_transactions__1[transaction_status])</f>
        <v>SUCCESS</v>
      </c>
      <c r="E2711" s="1" t="str">
        <f>_xlfn.XLOOKUP(A2711,Processed_data!A:A,Processed_data!G:G)</f>
        <v>SUCCESS</v>
      </c>
      <c r="F2711" s="1">
        <f>COUNTIF(bank_processed_transactions[transaction_id],A2711)</f>
        <v>1</v>
      </c>
      <c r="G2711" s="1" t="str">
        <f t="shared" si="420"/>
        <v>found</v>
      </c>
      <c r="H2711" s="1" t="str">
        <f t="shared" si="421"/>
        <v>Not Duplicate</v>
      </c>
      <c r="I2711" s="1" t="str">
        <f t="shared" si="422"/>
        <v>match</v>
      </c>
      <c r="J2711" s="1" t="str">
        <f t="shared" si="423"/>
        <v>match</v>
      </c>
      <c r="K2711" s="1">
        <f t="shared" si="424"/>
        <v>0</v>
      </c>
      <c r="L2711" s="2">
        <f>IF(F2711=0,"not processed",_xlfn.MINIFS(Processed_data!H:H,Processed_data!A:A,A2711))</f>
        <v>46092</v>
      </c>
      <c r="M2711" s="1">
        <f>IF(F2711=0,"not processed",ABS(bank_source_transactions__1[[#This Row],[transaction_date]]-Reconciliation!L2711))</f>
        <v>2</v>
      </c>
      <c r="N2711" s="1" t="str" cm="1">
        <f t="array" ref="N2711">_xlfn.IFS(M2711="not Processed", "Not Processed",M2711&gt;2,"SLA Breached",M2711&lt;=2,"Within SLA")</f>
        <v>Within SLA</v>
      </c>
      <c r="O2711" s="1" t="str">
        <f>_xlfn.XLOOKUP(A2711,Source_data!A:A,Source_data!D:D)</f>
        <v>UPI</v>
      </c>
      <c r="P2711" s="1">
        <f t="shared" si="425"/>
        <v>0</v>
      </c>
      <c r="Q2711" s="1">
        <f t="shared" si="426"/>
        <v>0</v>
      </c>
      <c r="R2711" s="1">
        <f t="shared" si="427"/>
        <v>0</v>
      </c>
      <c r="S2711" s="1">
        <f t="shared" si="428"/>
        <v>0</v>
      </c>
      <c r="T2711" s="1">
        <f t="shared" si="429"/>
        <v>0</v>
      </c>
      <c r="U2711" s="1" t="str">
        <f>_xlfn.XLOOKUP(Table3[[#This Row],[Transaction ID]],Source_data!A:A,Source_data!E:E)</f>
        <v>Bengaluru</v>
      </c>
      <c r="V2711" s="1">
        <f>_xlfn.IFNA(_xlfn.XLOOKUP(A2711,bank_processed_transactions[transaction_id],bank_processed_transactions[processing_minutes]),"")</f>
        <v>26.3</v>
      </c>
      <c r="W2711" s="31">
        <f>_xlfn.XLOOKUP(A2711,Source_data!A:A,Source_data!B:B)</f>
        <v>46090</v>
      </c>
    </row>
    <row r="2712" spans="1:23" x14ac:dyDescent="0.3">
      <c r="A2712" s="3" t="s">
        <v>4704</v>
      </c>
      <c r="B2712" s="1">
        <f>_xlfn.XLOOKUP(A2712,bank_source_transactions__1[transaction_id],bank_source_transactions__1[amount_inr])</f>
        <v>3051.43</v>
      </c>
      <c r="C2712" s="1">
        <f>_xlfn.XLOOKUP(A2712,Processed_data!A:A,Processed_data!F:F)</f>
        <v>3051.43</v>
      </c>
      <c r="D2712" s="1" t="str">
        <f>_xlfn.XLOOKUP(A2712,bank_source_transactions__1[transaction_id],bank_source_transactions__1[transaction_status])</f>
        <v>REVERSED</v>
      </c>
      <c r="E2712" s="1" t="str">
        <f>_xlfn.XLOOKUP(A2712,Processed_data!A:A,Processed_data!G:G)</f>
        <v>REVERSED</v>
      </c>
      <c r="F2712" s="1">
        <f>COUNTIF(bank_processed_transactions[transaction_id],A2712)</f>
        <v>1</v>
      </c>
      <c r="G2712" s="1" t="str">
        <f t="shared" si="420"/>
        <v>found</v>
      </c>
      <c r="H2712" s="1" t="str">
        <f t="shared" si="421"/>
        <v>Not Duplicate</v>
      </c>
      <c r="I2712" s="1" t="str">
        <f t="shared" si="422"/>
        <v>match</v>
      </c>
      <c r="J2712" s="1" t="str">
        <f t="shared" si="423"/>
        <v>match</v>
      </c>
      <c r="K2712" s="1">
        <f t="shared" si="424"/>
        <v>0</v>
      </c>
      <c r="L2712" s="2">
        <f>IF(F2712=0,"not processed",_xlfn.MINIFS(Processed_data!H:H,Processed_data!A:A,A2712))</f>
        <v>46084</v>
      </c>
      <c r="M2712" s="1">
        <f>IF(F2712=0,"not processed",ABS(bank_source_transactions__1[[#This Row],[transaction_date]]-Reconciliation!L2712))</f>
        <v>3</v>
      </c>
      <c r="N2712" s="1" t="str" cm="1">
        <f t="array" ref="N2712">_xlfn.IFS(M2712="not Processed", "Not Processed",M2712&gt;2,"SLA Breached",M2712&lt;=2,"Within SLA")</f>
        <v>SLA Breached</v>
      </c>
      <c r="O2712" s="1" t="str">
        <f>_xlfn.XLOOKUP(A2712,Source_data!A:A,Source_data!D:D)</f>
        <v>CARD</v>
      </c>
      <c r="P2712" s="1">
        <f t="shared" si="425"/>
        <v>0</v>
      </c>
      <c r="Q2712" s="1">
        <f t="shared" si="426"/>
        <v>0</v>
      </c>
      <c r="R2712" s="1">
        <f t="shared" si="427"/>
        <v>0</v>
      </c>
      <c r="S2712" s="1">
        <f t="shared" si="428"/>
        <v>0</v>
      </c>
      <c r="T2712" s="1">
        <f t="shared" si="429"/>
        <v>1</v>
      </c>
      <c r="U2712" s="1" t="str">
        <f>_xlfn.XLOOKUP(Table3[[#This Row],[Transaction ID]],Source_data!A:A,Source_data!E:E)</f>
        <v>Pune</v>
      </c>
      <c r="V2712" s="1">
        <f>_xlfn.IFNA(_xlfn.XLOOKUP(A2712,bank_processed_transactions[transaction_id],bank_processed_transactions[processing_minutes]),"")</f>
        <v>68.599999999999994</v>
      </c>
      <c r="W2712" s="31">
        <f>_xlfn.XLOOKUP(A2712,Source_data!A:A,Source_data!B:B)</f>
        <v>46081</v>
      </c>
    </row>
    <row r="2713" spans="1:23" x14ac:dyDescent="0.3">
      <c r="A2713" s="4" t="s">
        <v>1434</v>
      </c>
      <c r="B2713" s="1">
        <f>_xlfn.XLOOKUP(A2713,bank_source_transactions__1[transaction_id],bank_source_transactions__1[amount_inr])</f>
        <v>7939.04</v>
      </c>
      <c r="C2713" s="1">
        <f>_xlfn.XLOOKUP(A2713,Processed_data!A:A,Processed_data!F:F)</f>
        <v>7939.04</v>
      </c>
      <c r="D2713" s="1" t="str">
        <f>_xlfn.XLOOKUP(A2713,bank_source_transactions__1[transaction_id],bank_source_transactions__1[transaction_status])</f>
        <v>SUCCESS</v>
      </c>
      <c r="E2713" s="1" t="str">
        <f>_xlfn.XLOOKUP(A2713,Processed_data!A:A,Processed_data!G:G)</f>
        <v>SUCCESS</v>
      </c>
      <c r="F2713" s="1">
        <f>COUNTIF(bank_processed_transactions[transaction_id],A2713)</f>
        <v>1</v>
      </c>
      <c r="G2713" s="1" t="str">
        <f t="shared" si="420"/>
        <v>found</v>
      </c>
      <c r="H2713" s="1" t="str">
        <f t="shared" si="421"/>
        <v>Not Duplicate</v>
      </c>
      <c r="I2713" s="1" t="str">
        <f t="shared" si="422"/>
        <v>match</v>
      </c>
      <c r="J2713" s="1" t="str">
        <f t="shared" si="423"/>
        <v>match</v>
      </c>
      <c r="K2713" s="1">
        <f t="shared" si="424"/>
        <v>0</v>
      </c>
      <c r="L2713" s="2">
        <f>IF(F2713=0,"not processed",_xlfn.MINIFS(Processed_data!H:H,Processed_data!A:A,A2713))</f>
        <v>46074</v>
      </c>
      <c r="M2713" s="1">
        <f>IF(F2713=0,"not processed",ABS(bank_source_transactions__1[[#This Row],[transaction_date]]-Reconciliation!L2713))</f>
        <v>2</v>
      </c>
      <c r="N2713" s="1" t="str" cm="1">
        <f t="array" ref="N2713">_xlfn.IFS(M2713="not Processed", "Not Processed",M2713&gt;2,"SLA Breached",M2713&lt;=2,"Within SLA")</f>
        <v>Within SLA</v>
      </c>
      <c r="O2713" s="1" t="str">
        <f>_xlfn.XLOOKUP(A2713,Source_data!A:A,Source_data!D:D)</f>
        <v>UPI</v>
      </c>
      <c r="P2713" s="1">
        <f t="shared" si="425"/>
        <v>0</v>
      </c>
      <c r="Q2713" s="1">
        <f t="shared" si="426"/>
        <v>0</v>
      </c>
      <c r="R2713" s="1">
        <f t="shared" si="427"/>
        <v>0</v>
      </c>
      <c r="S2713" s="1">
        <f t="shared" si="428"/>
        <v>0</v>
      </c>
      <c r="T2713" s="1">
        <f t="shared" si="429"/>
        <v>0</v>
      </c>
      <c r="U2713" s="1" t="str">
        <f>_xlfn.XLOOKUP(Table3[[#This Row],[Transaction ID]],Source_data!A:A,Source_data!E:E)</f>
        <v>Pune</v>
      </c>
      <c r="V2713" s="1">
        <f>_xlfn.IFNA(_xlfn.XLOOKUP(A2713,bank_processed_transactions[transaction_id],bank_processed_transactions[processing_minutes]),"")</f>
        <v>54</v>
      </c>
      <c r="W2713" s="31">
        <f>_xlfn.XLOOKUP(A2713,Source_data!A:A,Source_data!B:B)</f>
        <v>46072</v>
      </c>
    </row>
    <row r="2714" spans="1:23" x14ac:dyDescent="0.3">
      <c r="A2714" s="3" t="s">
        <v>2959</v>
      </c>
      <c r="B2714" s="1">
        <f>_xlfn.XLOOKUP(A2714,bank_source_transactions__1[transaction_id],bank_source_transactions__1[amount_inr])</f>
        <v>10721.19</v>
      </c>
      <c r="C2714" s="1">
        <f>_xlfn.XLOOKUP(A2714,Processed_data!A:A,Processed_data!F:F)</f>
        <v>10721.19</v>
      </c>
      <c r="D2714" s="1" t="str">
        <f>_xlfn.XLOOKUP(A2714,bank_source_transactions__1[transaction_id],bank_source_transactions__1[transaction_status])</f>
        <v>SUCCESS</v>
      </c>
      <c r="E2714" s="1" t="str">
        <f>_xlfn.XLOOKUP(A2714,Processed_data!A:A,Processed_data!G:G)</f>
        <v>SUCCESS</v>
      </c>
      <c r="F2714" s="1">
        <f>COUNTIF(bank_processed_transactions[transaction_id],A2714)</f>
        <v>1</v>
      </c>
      <c r="G2714" s="1" t="str">
        <f t="shared" si="420"/>
        <v>found</v>
      </c>
      <c r="H2714" s="1" t="str">
        <f t="shared" si="421"/>
        <v>Not Duplicate</v>
      </c>
      <c r="I2714" s="1" t="str">
        <f t="shared" si="422"/>
        <v>match</v>
      </c>
      <c r="J2714" s="1" t="str">
        <f t="shared" si="423"/>
        <v>match</v>
      </c>
      <c r="K2714" s="1">
        <f t="shared" si="424"/>
        <v>0</v>
      </c>
      <c r="L2714" s="2">
        <f>IF(F2714=0,"not processed",_xlfn.MINIFS(Processed_data!H:H,Processed_data!A:A,A2714))</f>
        <v>46052</v>
      </c>
      <c r="M2714" s="1">
        <f>IF(F2714=0,"not processed",ABS(bank_source_transactions__1[[#This Row],[transaction_date]]-Reconciliation!L2714))</f>
        <v>3</v>
      </c>
      <c r="N2714" s="1" t="str" cm="1">
        <f t="array" ref="N2714">_xlfn.IFS(M2714="not Processed", "Not Processed",M2714&gt;2,"SLA Breached",M2714&lt;=2,"Within SLA")</f>
        <v>SLA Breached</v>
      </c>
      <c r="O2714" s="1" t="str">
        <f>_xlfn.XLOOKUP(A2714,Source_data!A:A,Source_data!D:D)</f>
        <v>ATM</v>
      </c>
      <c r="P2714" s="1">
        <f t="shared" si="425"/>
        <v>0</v>
      </c>
      <c r="Q2714" s="1">
        <f t="shared" si="426"/>
        <v>0</v>
      </c>
      <c r="R2714" s="1">
        <f t="shared" si="427"/>
        <v>0</v>
      </c>
      <c r="S2714" s="1">
        <f t="shared" si="428"/>
        <v>0</v>
      </c>
      <c r="T2714" s="1">
        <f t="shared" si="429"/>
        <v>1</v>
      </c>
      <c r="U2714" s="1" t="str">
        <f>_xlfn.XLOOKUP(Table3[[#This Row],[Transaction ID]],Source_data!A:A,Source_data!E:E)</f>
        <v>Hyderabad</v>
      </c>
      <c r="V2714" s="1">
        <f>_xlfn.IFNA(_xlfn.XLOOKUP(A2714,bank_processed_transactions[transaction_id],bank_processed_transactions[processing_minutes]),"")</f>
        <v>31</v>
      </c>
      <c r="W2714" s="31">
        <f>_xlfn.XLOOKUP(A2714,Source_data!A:A,Source_data!B:B)</f>
        <v>46049</v>
      </c>
    </row>
    <row r="2715" spans="1:23" x14ac:dyDescent="0.3">
      <c r="A2715" s="4" t="s">
        <v>846</v>
      </c>
      <c r="B2715" s="1">
        <f>_xlfn.XLOOKUP(A2715,bank_source_transactions__1[transaction_id],bank_source_transactions__1[amount_inr])</f>
        <v>4836.8900000000003</v>
      </c>
      <c r="C2715" s="1">
        <f>_xlfn.XLOOKUP(A2715,Processed_data!A:A,Processed_data!F:F)</f>
        <v>4836.8900000000003</v>
      </c>
      <c r="D2715" s="1" t="str">
        <f>_xlfn.XLOOKUP(A2715,bank_source_transactions__1[transaction_id],bank_source_transactions__1[transaction_status])</f>
        <v>SUCCESS</v>
      </c>
      <c r="E2715" s="1" t="str">
        <f>_xlfn.XLOOKUP(A2715,Processed_data!A:A,Processed_data!G:G)</f>
        <v>SUCCESS</v>
      </c>
      <c r="F2715" s="1">
        <f>COUNTIF(bank_processed_transactions[transaction_id],A2715)</f>
        <v>1</v>
      </c>
      <c r="G2715" s="1" t="str">
        <f t="shared" si="420"/>
        <v>found</v>
      </c>
      <c r="H2715" s="1" t="str">
        <f t="shared" si="421"/>
        <v>Not Duplicate</v>
      </c>
      <c r="I2715" s="1" t="str">
        <f t="shared" si="422"/>
        <v>match</v>
      </c>
      <c r="J2715" s="1" t="str">
        <f t="shared" si="423"/>
        <v>match</v>
      </c>
      <c r="K2715" s="1">
        <f t="shared" si="424"/>
        <v>0</v>
      </c>
      <c r="L2715" s="2">
        <f>IF(F2715=0,"not processed",_xlfn.MINIFS(Processed_data!H:H,Processed_data!A:A,A2715))</f>
        <v>46047</v>
      </c>
      <c r="M2715" s="1">
        <f>IF(F2715=0,"not processed",ABS(bank_source_transactions__1[[#This Row],[transaction_date]]-Reconciliation!L2715))</f>
        <v>0</v>
      </c>
      <c r="N2715" s="1" t="str" cm="1">
        <f t="array" ref="N2715">_xlfn.IFS(M2715="not Processed", "Not Processed",M2715&gt;2,"SLA Breached",M2715&lt;=2,"Within SLA")</f>
        <v>Within SLA</v>
      </c>
      <c r="O2715" s="1" t="str">
        <f>_xlfn.XLOOKUP(A2715,Source_data!A:A,Source_data!D:D)</f>
        <v>UPI</v>
      </c>
      <c r="P2715" s="1">
        <f t="shared" si="425"/>
        <v>0</v>
      </c>
      <c r="Q2715" s="1">
        <f t="shared" si="426"/>
        <v>0</v>
      </c>
      <c r="R2715" s="1">
        <f t="shared" si="427"/>
        <v>0</v>
      </c>
      <c r="S2715" s="1">
        <f t="shared" si="428"/>
        <v>0</v>
      </c>
      <c r="T2715" s="1">
        <f t="shared" si="429"/>
        <v>0</v>
      </c>
      <c r="U2715" s="1" t="str">
        <f>_xlfn.XLOOKUP(Table3[[#This Row],[Transaction ID]],Source_data!A:A,Source_data!E:E)</f>
        <v>Hyderabad</v>
      </c>
      <c r="V2715" s="1">
        <f>_xlfn.IFNA(_xlfn.XLOOKUP(A2715,bank_processed_transactions[transaction_id],bank_processed_transactions[processing_minutes]),"")</f>
        <v>9.9</v>
      </c>
      <c r="W2715" s="31">
        <f>_xlfn.XLOOKUP(A2715,Source_data!A:A,Source_data!B:B)</f>
        <v>46047</v>
      </c>
    </row>
    <row r="2716" spans="1:23" x14ac:dyDescent="0.3">
      <c r="A2716" s="3" t="s">
        <v>254</v>
      </c>
      <c r="B2716" s="1">
        <f>_xlfn.XLOOKUP(A2716,bank_source_transactions__1[transaction_id],bank_source_transactions__1[amount_inr])</f>
        <v>4009.72</v>
      </c>
      <c r="C2716" s="1">
        <f>_xlfn.XLOOKUP(A2716,Processed_data!A:A,Processed_data!F:F)</f>
        <v>4009.72</v>
      </c>
      <c r="D2716" s="1" t="str">
        <f>_xlfn.XLOOKUP(A2716,bank_source_transactions__1[transaction_id],bank_source_transactions__1[transaction_status])</f>
        <v>REVERSED</v>
      </c>
      <c r="E2716" s="1" t="str">
        <f>_xlfn.XLOOKUP(A2716,Processed_data!A:A,Processed_data!G:G)</f>
        <v>REVERSED</v>
      </c>
      <c r="F2716" s="1">
        <f>COUNTIF(bank_processed_transactions[transaction_id],A2716)</f>
        <v>1</v>
      </c>
      <c r="G2716" s="1" t="str">
        <f t="shared" si="420"/>
        <v>found</v>
      </c>
      <c r="H2716" s="1" t="str">
        <f t="shared" si="421"/>
        <v>Not Duplicate</v>
      </c>
      <c r="I2716" s="1" t="str">
        <f t="shared" si="422"/>
        <v>match</v>
      </c>
      <c r="J2716" s="1" t="str">
        <f t="shared" si="423"/>
        <v>match</v>
      </c>
      <c r="K2716" s="1">
        <f t="shared" si="424"/>
        <v>0</v>
      </c>
      <c r="L2716" s="2">
        <f>IF(F2716=0,"not processed",_xlfn.MINIFS(Processed_data!H:H,Processed_data!A:A,A2716))</f>
        <v>46033</v>
      </c>
      <c r="M2716" s="1">
        <f>IF(F2716=0,"not processed",ABS(bank_source_transactions__1[[#This Row],[transaction_date]]-Reconciliation!L2716))</f>
        <v>0</v>
      </c>
      <c r="N2716" s="1" t="str" cm="1">
        <f t="array" ref="N2716">_xlfn.IFS(M2716="not Processed", "Not Processed",M2716&gt;2,"SLA Breached",M2716&lt;=2,"Within SLA")</f>
        <v>Within SLA</v>
      </c>
      <c r="O2716" s="1" t="str">
        <f>_xlfn.XLOOKUP(A2716,Source_data!A:A,Source_data!D:D)</f>
        <v>CARD</v>
      </c>
      <c r="P2716" s="1">
        <f t="shared" si="425"/>
        <v>0</v>
      </c>
      <c r="Q2716" s="1">
        <f t="shared" si="426"/>
        <v>0</v>
      </c>
      <c r="R2716" s="1">
        <f t="shared" si="427"/>
        <v>0</v>
      </c>
      <c r="S2716" s="1">
        <f t="shared" si="428"/>
        <v>0</v>
      </c>
      <c r="T2716" s="1">
        <f t="shared" si="429"/>
        <v>0</v>
      </c>
      <c r="U2716" s="1" t="str">
        <f>_xlfn.XLOOKUP(Table3[[#This Row],[Transaction ID]],Source_data!A:A,Source_data!E:E)</f>
        <v>Pune</v>
      </c>
      <c r="V2716" s="1">
        <f>_xlfn.IFNA(_xlfn.XLOOKUP(A2716,bank_processed_transactions[transaction_id],bank_processed_transactions[processing_minutes]),"")</f>
        <v>25.4</v>
      </c>
      <c r="W2716" s="31">
        <f>_xlfn.XLOOKUP(A2716,Source_data!A:A,Source_data!B:B)</f>
        <v>46033</v>
      </c>
    </row>
    <row r="2717" spans="1:23" x14ac:dyDescent="0.3">
      <c r="A2717" s="4" t="s">
        <v>4362</v>
      </c>
      <c r="B2717" s="1">
        <f>_xlfn.XLOOKUP(A2717,bank_source_transactions__1[transaction_id],bank_source_transactions__1[amount_inr])</f>
        <v>902.01</v>
      </c>
      <c r="C2717" s="1">
        <f>_xlfn.XLOOKUP(A2717,Processed_data!A:A,Processed_data!F:F)</f>
        <v>902.01</v>
      </c>
      <c r="D2717" s="1" t="str">
        <f>_xlfn.XLOOKUP(A2717,bank_source_transactions__1[transaction_id],bank_source_transactions__1[transaction_status])</f>
        <v>SUCCESS</v>
      </c>
      <c r="E2717" s="1" t="str">
        <f>_xlfn.XLOOKUP(A2717,Processed_data!A:A,Processed_data!G:G)</f>
        <v>SUCCESS</v>
      </c>
      <c r="F2717" s="1">
        <f>COUNTIF(bank_processed_transactions[transaction_id],A2717)</f>
        <v>1</v>
      </c>
      <c r="G2717" s="1" t="str">
        <f t="shared" si="420"/>
        <v>found</v>
      </c>
      <c r="H2717" s="1" t="str">
        <f t="shared" si="421"/>
        <v>Not Duplicate</v>
      </c>
      <c r="I2717" s="1" t="str">
        <f t="shared" si="422"/>
        <v>match</v>
      </c>
      <c r="J2717" s="1" t="str">
        <f t="shared" si="423"/>
        <v>match</v>
      </c>
      <c r="K2717" s="1">
        <f t="shared" si="424"/>
        <v>0</v>
      </c>
      <c r="L2717" s="2">
        <f>IF(F2717=0,"not processed",_xlfn.MINIFS(Processed_data!H:H,Processed_data!A:A,A2717))</f>
        <v>46078</v>
      </c>
      <c r="M2717" s="1">
        <f>IF(F2717=0,"not processed",ABS(bank_source_transactions__1[[#This Row],[transaction_date]]-Reconciliation!L2717))</f>
        <v>1</v>
      </c>
      <c r="N2717" s="1" t="str" cm="1">
        <f t="array" ref="N2717">_xlfn.IFS(M2717="not Processed", "Not Processed",M2717&gt;2,"SLA Breached",M2717&lt;=2,"Within SLA")</f>
        <v>Within SLA</v>
      </c>
      <c r="O2717" s="1" t="str">
        <f>_xlfn.XLOOKUP(A2717,Source_data!A:A,Source_data!D:D)</f>
        <v>NEFT</v>
      </c>
      <c r="P2717" s="1">
        <f t="shared" si="425"/>
        <v>0</v>
      </c>
      <c r="Q2717" s="1">
        <f t="shared" si="426"/>
        <v>0</v>
      </c>
      <c r="R2717" s="1">
        <f t="shared" si="427"/>
        <v>0</v>
      </c>
      <c r="S2717" s="1">
        <f t="shared" si="428"/>
        <v>0</v>
      </c>
      <c r="T2717" s="1">
        <f t="shared" si="429"/>
        <v>0</v>
      </c>
      <c r="U2717" s="1" t="str">
        <f>_xlfn.XLOOKUP(Table3[[#This Row],[Transaction ID]],Source_data!A:A,Source_data!E:E)</f>
        <v>Bengaluru</v>
      </c>
      <c r="V2717" s="1">
        <f>_xlfn.IFNA(_xlfn.XLOOKUP(A2717,bank_processed_transactions[transaction_id],bank_processed_transactions[processing_minutes]),"")</f>
        <v>35.9</v>
      </c>
      <c r="W2717" s="31">
        <f>_xlfn.XLOOKUP(A2717,Source_data!A:A,Source_data!B:B)</f>
        <v>46077</v>
      </c>
    </row>
    <row r="2718" spans="1:23" x14ac:dyDescent="0.3">
      <c r="A2718" s="3" t="s">
        <v>3056</v>
      </c>
      <c r="B2718" s="1">
        <f>_xlfn.XLOOKUP(A2718,bank_source_transactions__1[transaction_id],bank_source_transactions__1[amount_inr])</f>
        <v>4600.76</v>
      </c>
      <c r="C2718" s="1">
        <f>_xlfn.XLOOKUP(A2718,Processed_data!A:A,Processed_data!F:F)</f>
        <v>4600.76</v>
      </c>
      <c r="D2718" s="1" t="str">
        <f>_xlfn.XLOOKUP(A2718,bank_source_transactions__1[transaction_id],bank_source_transactions__1[transaction_status])</f>
        <v>FAILED</v>
      </c>
      <c r="E2718" s="1" t="str">
        <f>_xlfn.XLOOKUP(A2718,Processed_data!A:A,Processed_data!G:G)</f>
        <v>FAILED</v>
      </c>
      <c r="F2718" s="1">
        <f>COUNTIF(bank_processed_transactions[transaction_id],A2718)</f>
        <v>1</v>
      </c>
      <c r="G2718" s="1" t="str">
        <f t="shared" si="420"/>
        <v>found</v>
      </c>
      <c r="H2718" s="1" t="str">
        <f t="shared" si="421"/>
        <v>Not Duplicate</v>
      </c>
      <c r="I2718" s="1" t="str">
        <f t="shared" si="422"/>
        <v>match</v>
      </c>
      <c r="J2718" s="1" t="str">
        <f t="shared" si="423"/>
        <v>match</v>
      </c>
      <c r="K2718" s="1">
        <f t="shared" si="424"/>
        <v>0</v>
      </c>
      <c r="L2718" s="2">
        <f>IF(F2718=0,"not processed",_xlfn.MINIFS(Processed_data!H:H,Processed_data!A:A,A2718))</f>
        <v>46087</v>
      </c>
      <c r="M2718" s="1">
        <f>IF(F2718=0,"not processed",ABS(bank_source_transactions__1[[#This Row],[transaction_date]]-Reconciliation!L2718))</f>
        <v>3</v>
      </c>
      <c r="N2718" s="1" t="str" cm="1">
        <f t="array" ref="N2718">_xlfn.IFS(M2718="not Processed", "Not Processed",M2718&gt;2,"SLA Breached",M2718&lt;=2,"Within SLA")</f>
        <v>SLA Breached</v>
      </c>
      <c r="O2718" s="1" t="str">
        <f>_xlfn.XLOOKUP(A2718,Source_data!A:A,Source_data!D:D)</f>
        <v>UPI</v>
      </c>
      <c r="P2718" s="1">
        <f t="shared" si="425"/>
        <v>0</v>
      </c>
      <c r="Q2718" s="1">
        <f t="shared" si="426"/>
        <v>0</v>
      </c>
      <c r="R2718" s="1">
        <f t="shared" si="427"/>
        <v>0</v>
      </c>
      <c r="S2718" s="1">
        <f t="shared" si="428"/>
        <v>0</v>
      </c>
      <c r="T2718" s="1">
        <f t="shared" si="429"/>
        <v>1</v>
      </c>
      <c r="U2718" s="1" t="str">
        <f>_xlfn.XLOOKUP(Table3[[#This Row],[Transaction ID]],Source_data!A:A,Source_data!E:E)</f>
        <v>Bengaluru</v>
      </c>
      <c r="V2718" s="1">
        <f>_xlfn.IFNA(_xlfn.XLOOKUP(A2718,bank_processed_transactions[transaction_id],bank_processed_transactions[processing_minutes]),"")</f>
        <v>31.2</v>
      </c>
      <c r="W2718" s="31">
        <f>_xlfn.XLOOKUP(A2718,Source_data!A:A,Source_data!B:B)</f>
        <v>46084</v>
      </c>
    </row>
    <row r="2719" spans="1:23" x14ac:dyDescent="0.3">
      <c r="A2719" s="4" t="s">
        <v>3595</v>
      </c>
      <c r="B2719" s="1">
        <f>_xlfn.XLOOKUP(A2719,bank_source_transactions__1[transaction_id],bank_source_transactions__1[amount_inr])</f>
        <v>4191.18</v>
      </c>
      <c r="C2719" s="1">
        <f>_xlfn.XLOOKUP(A2719,Processed_data!A:A,Processed_data!F:F)</f>
        <v>4191.18</v>
      </c>
      <c r="D2719" s="1" t="str">
        <f>_xlfn.XLOOKUP(A2719,bank_source_transactions__1[transaction_id],bank_source_transactions__1[transaction_status])</f>
        <v>SUCCESS</v>
      </c>
      <c r="E2719" s="1" t="str">
        <f>_xlfn.XLOOKUP(A2719,Processed_data!A:A,Processed_data!G:G)</f>
        <v>SUCCESS</v>
      </c>
      <c r="F2719" s="1">
        <f>COUNTIF(bank_processed_transactions[transaction_id],A2719)</f>
        <v>1</v>
      </c>
      <c r="G2719" s="1" t="str">
        <f t="shared" si="420"/>
        <v>found</v>
      </c>
      <c r="H2719" s="1" t="str">
        <f t="shared" si="421"/>
        <v>Not Duplicate</v>
      </c>
      <c r="I2719" s="1" t="str">
        <f t="shared" si="422"/>
        <v>match</v>
      </c>
      <c r="J2719" s="1" t="str">
        <f t="shared" si="423"/>
        <v>match</v>
      </c>
      <c r="K2719" s="1">
        <f t="shared" si="424"/>
        <v>0</v>
      </c>
      <c r="L2719" s="2">
        <f>IF(F2719=0,"not processed",_xlfn.MINIFS(Processed_data!H:H,Processed_data!A:A,A2719))</f>
        <v>46094</v>
      </c>
      <c r="M2719" s="1">
        <f>IF(F2719=0,"not processed",ABS(bank_source_transactions__1[[#This Row],[transaction_date]]-Reconciliation!L2719))</f>
        <v>3</v>
      </c>
      <c r="N2719" s="1" t="str" cm="1">
        <f t="array" ref="N2719">_xlfn.IFS(M2719="not Processed", "Not Processed",M2719&gt;2,"SLA Breached",M2719&lt;=2,"Within SLA")</f>
        <v>SLA Breached</v>
      </c>
      <c r="O2719" s="1" t="str">
        <f>_xlfn.XLOOKUP(A2719,Source_data!A:A,Source_data!D:D)</f>
        <v>CARD</v>
      </c>
      <c r="P2719" s="1">
        <f t="shared" si="425"/>
        <v>0</v>
      </c>
      <c r="Q2719" s="1">
        <f t="shared" si="426"/>
        <v>0</v>
      </c>
      <c r="R2719" s="1">
        <f t="shared" si="427"/>
        <v>0</v>
      </c>
      <c r="S2719" s="1">
        <f t="shared" si="428"/>
        <v>0</v>
      </c>
      <c r="T2719" s="1">
        <f t="shared" si="429"/>
        <v>1</v>
      </c>
      <c r="U2719" s="1" t="str">
        <f>_xlfn.XLOOKUP(Table3[[#This Row],[Transaction ID]],Source_data!A:A,Source_data!E:E)</f>
        <v>Bengaluru</v>
      </c>
      <c r="V2719" s="1">
        <f>_xlfn.IFNA(_xlfn.XLOOKUP(A2719,bank_processed_transactions[transaction_id],bank_processed_transactions[processing_minutes]),"")</f>
        <v>40.5</v>
      </c>
      <c r="W2719" s="31">
        <f>_xlfn.XLOOKUP(A2719,Source_data!A:A,Source_data!B:B)</f>
        <v>46091</v>
      </c>
    </row>
    <row r="2720" spans="1:23" x14ac:dyDescent="0.3">
      <c r="A2720" s="3" t="s">
        <v>4177</v>
      </c>
      <c r="B2720" s="1">
        <f>_xlfn.XLOOKUP(A2720,bank_source_transactions__1[transaction_id],bank_source_transactions__1[amount_inr])</f>
        <v>924.9</v>
      </c>
      <c r="C2720" s="1">
        <f>_xlfn.XLOOKUP(A2720,Processed_data!A:A,Processed_data!F:F)</f>
        <v>924.9</v>
      </c>
      <c r="D2720" s="1" t="str">
        <f>_xlfn.XLOOKUP(A2720,bank_source_transactions__1[transaction_id],bank_source_transactions__1[transaction_status])</f>
        <v>SUCCESS</v>
      </c>
      <c r="E2720" s="1" t="str">
        <f>_xlfn.XLOOKUP(A2720,Processed_data!A:A,Processed_data!G:G)</f>
        <v>SUCCESS</v>
      </c>
      <c r="F2720" s="1">
        <f>COUNTIF(bank_processed_transactions[transaction_id],A2720)</f>
        <v>1</v>
      </c>
      <c r="G2720" s="1" t="str">
        <f t="shared" si="420"/>
        <v>found</v>
      </c>
      <c r="H2720" s="1" t="str">
        <f t="shared" si="421"/>
        <v>Not Duplicate</v>
      </c>
      <c r="I2720" s="1" t="str">
        <f t="shared" si="422"/>
        <v>match</v>
      </c>
      <c r="J2720" s="1" t="str">
        <f t="shared" si="423"/>
        <v>match</v>
      </c>
      <c r="K2720" s="1">
        <f t="shared" si="424"/>
        <v>0</v>
      </c>
      <c r="L2720" s="2">
        <f>IF(F2720=0,"not processed",_xlfn.MINIFS(Processed_data!H:H,Processed_data!A:A,A2720))</f>
        <v>46108</v>
      </c>
      <c r="M2720" s="1">
        <f>IF(F2720=0,"not processed",ABS(bank_source_transactions__1[[#This Row],[transaction_date]]-Reconciliation!L2720))</f>
        <v>1</v>
      </c>
      <c r="N2720" s="1" t="str" cm="1">
        <f t="array" ref="N2720">_xlfn.IFS(M2720="not Processed", "Not Processed",M2720&gt;2,"SLA Breached",M2720&lt;=2,"Within SLA")</f>
        <v>Within SLA</v>
      </c>
      <c r="O2720" s="1" t="str">
        <f>_xlfn.XLOOKUP(A2720,Source_data!A:A,Source_data!D:D)</f>
        <v>IMPS</v>
      </c>
      <c r="P2720" s="1">
        <f t="shared" si="425"/>
        <v>0</v>
      </c>
      <c r="Q2720" s="1">
        <f t="shared" si="426"/>
        <v>0</v>
      </c>
      <c r="R2720" s="1">
        <f t="shared" si="427"/>
        <v>0</v>
      </c>
      <c r="S2720" s="1">
        <f t="shared" si="428"/>
        <v>0</v>
      </c>
      <c r="T2720" s="1">
        <f t="shared" si="429"/>
        <v>0</v>
      </c>
      <c r="U2720" s="1" t="str">
        <f>_xlfn.XLOOKUP(Table3[[#This Row],[Transaction ID]],Source_data!A:A,Source_data!E:E)</f>
        <v>Hyderabad</v>
      </c>
      <c r="V2720" s="1">
        <f>_xlfn.IFNA(_xlfn.XLOOKUP(A2720,bank_processed_transactions[transaction_id],bank_processed_transactions[processing_minutes]),"")</f>
        <v>27.6</v>
      </c>
      <c r="W2720" s="31">
        <f>_xlfn.XLOOKUP(A2720,Source_data!A:A,Source_data!B:B)</f>
        <v>46107</v>
      </c>
    </row>
    <row r="2721" spans="1:23" x14ac:dyDescent="0.3">
      <c r="A2721" s="4" t="s">
        <v>1511</v>
      </c>
      <c r="B2721" s="1">
        <f>_xlfn.XLOOKUP(A2721,bank_source_transactions__1[transaction_id],bank_source_transactions__1[amount_inr])</f>
        <v>2016.91</v>
      </c>
      <c r="C2721" s="1">
        <f>_xlfn.XLOOKUP(A2721,Processed_data!A:A,Processed_data!F:F)</f>
        <v>2016.91</v>
      </c>
      <c r="D2721" s="1" t="str">
        <f>_xlfn.XLOOKUP(A2721,bank_source_transactions__1[transaction_id],bank_source_transactions__1[transaction_status])</f>
        <v>SUCCESS</v>
      </c>
      <c r="E2721" s="1" t="str">
        <f>_xlfn.XLOOKUP(A2721,Processed_data!A:A,Processed_data!G:G)</f>
        <v>SUCCESS</v>
      </c>
      <c r="F2721" s="1">
        <f>COUNTIF(bank_processed_transactions[transaction_id],A2721)</f>
        <v>1</v>
      </c>
      <c r="G2721" s="1" t="str">
        <f t="shared" si="420"/>
        <v>found</v>
      </c>
      <c r="H2721" s="1" t="str">
        <f t="shared" si="421"/>
        <v>Not Duplicate</v>
      </c>
      <c r="I2721" s="1" t="str">
        <f t="shared" si="422"/>
        <v>match</v>
      </c>
      <c r="J2721" s="1" t="str">
        <f t="shared" si="423"/>
        <v>match</v>
      </c>
      <c r="K2721" s="1">
        <f t="shared" si="424"/>
        <v>0</v>
      </c>
      <c r="L2721" s="2">
        <f>IF(F2721=0,"not processed",_xlfn.MINIFS(Processed_data!H:H,Processed_data!A:A,A2721))</f>
        <v>46045</v>
      </c>
      <c r="M2721" s="1">
        <f>IF(F2721=0,"not processed",ABS(bank_source_transactions__1[[#This Row],[transaction_date]]-Reconciliation!L2721))</f>
        <v>3</v>
      </c>
      <c r="N2721" s="1" t="str" cm="1">
        <f t="array" ref="N2721">_xlfn.IFS(M2721="not Processed", "Not Processed",M2721&gt;2,"SLA Breached",M2721&lt;=2,"Within SLA")</f>
        <v>SLA Breached</v>
      </c>
      <c r="O2721" s="1" t="str">
        <f>_xlfn.XLOOKUP(A2721,Source_data!A:A,Source_data!D:D)</f>
        <v>ATM</v>
      </c>
      <c r="P2721" s="1">
        <f t="shared" si="425"/>
        <v>0</v>
      </c>
      <c r="Q2721" s="1">
        <f t="shared" si="426"/>
        <v>0</v>
      </c>
      <c r="R2721" s="1">
        <f t="shared" si="427"/>
        <v>0</v>
      </c>
      <c r="S2721" s="1">
        <f t="shared" si="428"/>
        <v>0</v>
      </c>
      <c r="T2721" s="1">
        <f t="shared" si="429"/>
        <v>1</v>
      </c>
      <c r="U2721" s="1" t="str">
        <f>_xlfn.XLOOKUP(Table3[[#This Row],[Transaction ID]],Source_data!A:A,Source_data!E:E)</f>
        <v>Pune</v>
      </c>
      <c r="V2721" s="1">
        <f>_xlfn.IFNA(_xlfn.XLOOKUP(A2721,bank_processed_transactions[transaction_id],bank_processed_transactions[processing_minutes]),"")</f>
        <v>24.9</v>
      </c>
      <c r="W2721" s="31">
        <f>_xlfn.XLOOKUP(A2721,Source_data!A:A,Source_data!B:B)</f>
        <v>46042</v>
      </c>
    </row>
    <row r="2722" spans="1:23" x14ac:dyDescent="0.3">
      <c r="A2722" s="3" t="s">
        <v>1579</v>
      </c>
      <c r="B2722" s="1">
        <f>_xlfn.XLOOKUP(A2722,bank_source_transactions__1[transaction_id],bank_source_transactions__1[amount_inr])</f>
        <v>1224.8699999999999</v>
      </c>
      <c r="C2722" s="1">
        <f>_xlfn.XLOOKUP(A2722,Processed_data!A:A,Processed_data!F:F)</f>
        <v>1224.8699999999999</v>
      </c>
      <c r="D2722" s="1" t="str">
        <f>_xlfn.XLOOKUP(A2722,bank_source_transactions__1[transaction_id],bank_source_transactions__1[transaction_status])</f>
        <v>SUCCESS</v>
      </c>
      <c r="E2722" s="1" t="str">
        <f>_xlfn.XLOOKUP(A2722,Processed_data!A:A,Processed_data!G:G)</f>
        <v>SUCCESS</v>
      </c>
      <c r="F2722" s="1">
        <f>COUNTIF(bank_processed_transactions[transaction_id],A2722)</f>
        <v>1</v>
      </c>
      <c r="G2722" s="1" t="str">
        <f t="shared" si="420"/>
        <v>found</v>
      </c>
      <c r="H2722" s="1" t="str">
        <f t="shared" si="421"/>
        <v>Not Duplicate</v>
      </c>
      <c r="I2722" s="1" t="str">
        <f t="shared" si="422"/>
        <v>match</v>
      </c>
      <c r="J2722" s="1" t="str">
        <f t="shared" si="423"/>
        <v>match</v>
      </c>
      <c r="K2722" s="1">
        <f t="shared" si="424"/>
        <v>0</v>
      </c>
      <c r="L2722" s="2">
        <f>IF(F2722=0,"not processed",_xlfn.MINIFS(Processed_data!H:H,Processed_data!A:A,A2722))</f>
        <v>46045</v>
      </c>
      <c r="M2722" s="1">
        <f>IF(F2722=0,"not processed",ABS(bank_source_transactions__1[[#This Row],[transaction_date]]-Reconciliation!L2722))</f>
        <v>1</v>
      </c>
      <c r="N2722" s="1" t="str" cm="1">
        <f t="array" ref="N2722">_xlfn.IFS(M2722="not Processed", "Not Processed",M2722&gt;2,"SLA Breached",M2722&lt;=2,"Within SLA")</f>
        <v>Within SLA</v>
      </c>
      <c r="O2722" s="1" t="str">
        <f>_xlfn.XLOOKUP(A2722,Source_data!A:A,Source_data!D:D)</f>
        <v>NEFT</v>
      </c>
      <c r="P2722" s="1">
        <f t="shared" si="425"/>
        <v>0</v>
      </c>
      <c r="Q2722" s="1">
        <f t="shared" si="426"/>
        <v>0</v>
      </c>
      <c r="R2722" s="1">
        <f t="shared" si="427"/>
        <v>0</v>
      </c>
      <c r="S2722" s="1">
        <f t="shared" si="428"/>
        <v>0</v>
      </c>
      <c r="T2722" s="1">
        <f t="shared" si="429"/>
        <v>0</v>
      </c>
      <c r="U2722" s="1" t="str">
        <f>_xlfn.XLOOKUP(Table3[[#This Row],[Transaction ID]],Source_data!A:A,Source_data!E:E)</f>
        <v>Mumbai</v>
      </c>
      <c r="V2722" s="1">
        <f>_xlfn.IFNA(_xlfn.XLOOKUP(A2722,bank_processed_transactions[transaction_id],bank_processed_transactions[processing_minutes]),"")</f>
        <v>37.799999999999997</v>
      </c>
      <c r="W2722" s="31">
        <f>_xlfn.XLOOKUP(A2722,Source_data!A:A,Source_data!B:B)</f>
        <v>46044</v>
      </c>
    </row>
    <row r="2723" spans="1:23" x14ac:dyDescent="0.3">
      <c r="A2723" s="4" t="s">
        <v>5040</v>
      </c>
      <c r="B2723" s="1">
        <f>_xlfn.XLOOKUP(A2723,bank_source_transactions__1[transaction_id],bank_source_transactions__1[amount_inr])</f>
        <v>1829.6</v>
      </c>
      <c r="C2723" s="1" t="e">
        <f>_xlfn.XLOOKUP(A2723,Processed_data!A:A,Processed_data!F:F)</f>
        <v>#N/A</v>
      </c>
      <c r="D2723" s="1" t="str">
        <f>_xlfn.XLOOKUP(A2723,bank_source_transactions__1[transaction_id],bank_source_transactions__1[transaction_status])</f>
        <v>SUCCESS</v>
      </c>
      <c r="E2723" s="1" t="e">
        <f>_xlfn.XLOOKUP(A2723,Processed_data!A:A,Processed_data!G:G)</f>
        <v>#N/A</v>
      </c>
      <c r="F2723" s="1">
        <f>COUNTIF(bank_processed_transactions[transaction_id],A2723)</f>
        <v>0</v>
      </c>
      <c r="G2723" s="1" t="str">
        <f t="shared" si="420"/>
        <v>missing</v>
      </c>
      <c r="H2723" s="1" t="str">
        <f t="shared" si="421"/>
        <v>Not Duplicate</v>
      </c>
      <c r="I2723" s="1" t="str">
        <f t="shared" si="422"/>
        <v>not processed</v>
      </c>
      <c r="J2723" s="1" t="str">
        <f t="shared" si="423"/>
        <v>not processed</v>
      </c>
      <c r="K2723" s="1" t="str">
        <f t="shared" si="424"/>
        <v>missing</v>
      </c>
      <c r="L2723" s="2" t="str">
        <f>IF(F2723=0,"not processed",_xlfn.MINIFS(Processed_data!H:H,Processed_data!A:A,A2723))</f>
        <v>not processed</v>
      </c>
      <c r="M2723" s="1" t="str">
        <f>IF(F2723=0,"not processed",ABS(bank_source_transactions__1[[#This Row],[transaction_date]]-Reconciliation!L2723))</f>
        <v>not processed</v>
      </c>
      <c r="N2723" s="1" t="str" cm="1">
        <f t="array" ref="N2723">_xlfn.IFS(M2723="not Processed", "Not Processed",M2723&gt;2,"SLA Breached",M2723&lt;=2,"Within SLA")</f>
        <v>Not Processed</v>
      </c>
      <c r="O2723" s="1" t="str">
        <f>_xlfn.XLOOKUP(A2723,Source_data!A:A,Source_data!D:D)</f>
        <v>NEFT</v>
      </c>
      <c r="P2723" s="1">
        <f t="shared" si="425"/>
        <v>1</v>
      </c>
      <c r="Q2723" s="1">
        <f t="shared" si="426"/>
        <v>0</v>
      </c>
      <c r="R2723" s="1">
        <f t="shared" si="427"/>
        <v>0</v>
      </c>
      <c r="S2723" s="1">
        <f t="shared" si="428"/>
        <v>0</v>
      </c>
      <c r="T2723" s="1">
        <f t="shared" si="429"/>
        <v>0</v>
      </c>
      <c r="U2723" s="1" t="str">
        <f>_xlfn.XLOOKUP(Table3[[#This Row],[Transaction ID]],Source_data!A:A,Source_data!E:E)</f>
        <v>Mumbai</v>
      </c>
      <c r="V2723" s="1" t="str">
        <f>_xlfn.IFNA(_xlfn.XLOOKUP(A2723,bank_processed_transactions[transaction_id],bank_processed_transactions[processing_minutes]),"")</f>
        <v/>
      </c>
      <c r="W2723" s="31">
        <f>_xlfn.XLOOKUP(A2723,Source_data!A:A,Source_data!B:B)</f>
        <v>46051</v>
      </c>
    </row>
    <row r="2724" spans="1:23" x14ac:dyDescent="0.3">
      <c r="A2724" s="3" t="s">
        <v>287</v>
      </c>
      <c r="B2724" s="1">
        <f>_xlfn.XLOOKUP(A2724,bank_source_transactions__1[transaction_id],bank_source_transactions__1[amount_inr])</f>
        <v>5513.16</v>
      </c>
      <c r="C2724" s="1">
        <f>_xlfn.XLOOKUP(A2724,Processed_data!A:A,Processed_data!F:F)</f>
        <v>5513.16</v>
      </c>
      <c r="D2724" s="1" t="str">
        <f>_xlfn.XLOOKUP(A2724,bank_source_transactions__1[transaction_id],bank_source_transactions__1[transaction_status])</f>
        <v>SUCCESS</v>
      </c>
      <c r="E2724" s="1" t="str">
        <f>_xlfn.XLOOKUP(A2724,Processed_data!A:A,Processed_data!G:G)</f>
        <v>SUCCESS</v>
      </c>
      <c r="F2724" s="1">
        <f>COUNTIF(bank_processed_transactions[transaction_id],A2724)</f>
        <v>1</v>
      </c>
      <c r="G2724" s="1" t="str">
        <f t="shared" si="420"/>
        <v>found</v>
      </c>
      <c r="H2724" s="1" t="str">
        <f t="shared" si="421"/>
        <v>Not Duplicate</v>
      </c>
      <c r="I2724" s="1" t="str">
        <f t="shared" si="422"/>
        <v>match</v>
      </c>
      <c r="J2724" s="1" t="str">
        <f t="shared" si="423"/>
        <v>match</v>
      </c>
      <c r="K2724" s="1">
        <f t="shared" si="424"/>
        <v>0</v>
      </c>
      <c r="L2724" s="2">
        <f>IF(F2724=0,"not processed",_xlfn.MINIFS(Processed_data!H:H,Processed_data!A:A,A2724))</f>
        <v>46060</v>
      </c>
      <c r="M2724" s="1">
        <f>IF(F2724=0,"not processed",ABS(bank_source_transactions__1[[#This Row],[transaction_date]]-Reconciliation!L2724))</f>
        <v>1</v>
      </c>
      <c r="N2724" s="1" t="str" cm="1">
        <f t="array" ref="N2724">_xlfn.IFS(M2724="not Processed", "Not Processed",M2724&gt;2,"SLA Breached",M2724&lt;=2,"Within SLA")</f>
        <v>Within SLA</v>
      </c>
      <c r="O2724" s="1" t="str">
        <f>_xlfn.XLOOKUP(A2724,Source_data!A:A,Source_data!D:D)</f>
        <v>UPI</v>
      </c>
      <c r="P2724" s="1">
        <f t="shared" si="425"/>
        <v>0</v>
      </c>
      <c r="Q2724" s="1">
        <f t="shared" si="426"/>
        <v>0</v>
      </c>
      <c r="R2724" s="1">
        <f t="shared" si="427"/>
        <v>0</v>
      </c>
      <c r="S2724" s="1">
        <f t="shared" si="428"/>
        <v>0</v>
      </c>
      <c r="T2724" s="1">
        <f t="shared" si="429"/>
        <v>0</v>
      </c>
      <c r="U2724" s="1" t="str">
        <f>_xlfn.XLOOKUP(Table3[[#This Row],[Transaction ID]],Source_data!A:A,Source_data!E:E)</f>
        <v>Mumbai</v>
      </c>
      <c r="V2724" s="1">
        <f>_xlfn.IFNA(_xlfn.XLOOKUP(A2724,bank_processed_transactions[transaction_id],bank_processed_transactions[processing_minutes]),"")</f>
        <v>26.7</v>
      </c>
      <c r="W2724" s="31">
        <f>_xlfn.XLOOKUP(A2724,Source_data!A:A,Source_data!B:B)</f>
        <v>46059</v>
      </c>
    </row>
    <row r="2725" spans="1:23" x14ac:dyDescent="0.3">
      <c r="A2725" s="4" t="s">
        <v>4883</v>
      </c>
      <c r="B2725" s="1">
        <f>_xlfn.XLOOKUP(A2725,bank_source_transactions__1[transaction_id],bank_source_transactions__1[amount_inr])</f>
        <v>14250.65</v>
      </c>
      <c r="C2725" s="1">
        <f>_xlfn.XLOOKUP(A2725,Processed_data!A:A,Processed_data!F:F)</f>
        <v>14250.65</v>
      </c>
      <c r="D2725" s="1" t="str">
        <f>_xlfn.XLOOKUP(A2725,bank_source_transactions__1[transaction_id],bank_source_transactions__1[transaction_status])</f>
        <v>SUCCESS</v>
      </c>
      <c r="E2725" s="1" t="str">
        <f>_xlfn.XLOOKUP(A2725,Processed_data!A:A,Processed_data!G:G)</f>
        <v>SUCCESS</v>
      </c>
      <c r="F2725" s="1">
        <f>COUNTIF(bank_processed_transactions[transaction_id],A2725)</f>
        <v>1</v>
      </c>
      <c r="G2725" s="1" t="str">
        <f t="shared" si="420"/>
        <v>found</v>
      </c>
      <c r="H2725" s="1" t="str">
        <f t="shared" si="421"/>
        <v>Not Duplicate</v>
      </c>
      <c r="I2725" s="1" t="str">
        <f t="shared" si="422"/>
        <v>match</v>
      </c>
      <c r="J2725" s="1" t="str">
        <f t="shared" si="423"/>
        <v>match</v>
      </c>
      <c r="K2725" s="1">
        <f t="shared" si="424"/>
        <v>0</v>
      </c>
      <c r="L2725" s="2">
        <f>IF(F2725=0,"not processed",_xlfn.MINIFS(Processed_data!H:H,Processed_data!A:A,A2725))</f>
        <v>46076</v>
      </c>
      <c r="M2725" s="1">
        <f>IF(F2725=0,"not processed",ABS(bank_source_transactions__1[[#This Row],[transaction_date]]-Reconciliation!L2725))</f>
        <v>1</v>
      </c>
      <c r="N2725" s="1" t="str" cm="1">
        <f t="array" ref="N2725">_xlfn.IFS(M2725="not Processed", "Not Processed",M2725&gt;2,"SLA Breached",M2725&lt;=2,"Within SLA")</f>
        <v>Within SLA</v>
      </c>
      <c r="O2725" s="1" t="str">
        <f>_xlfn.XLOOKUP(A2725,Source_data!A:A,Source_data!D:D)</f>
        <v>UPI</v>
      </c>
      <c r="P2725" s="1">
        <f t="shared" si="425"/>
        <v>0</v>
      </c>
      <c r="Q2725" s="1">
        <f t="shared" si="426"/>
        <v>0</v>
      </c>
      <c r="R2725" s="1">
        <f t="shared" si="427"/>
        <v>0</v>
      </c>
      <c r="S2725" s="1">
        <f t="shared" si="428"/>
        <v>0</v>
      </c>
      <c r="T2725" s="1">
        <f t="shared" si="429"/>
        <v>0</v>
      </c>
      <c r="U2725" s="1" t="str">
        <f>_xlfn.XLOOKUP(Table3[[#This Row],[Transaction ID]],Source_data!A:A,Source_data!E:E)</f>
        <v>Mumbai</v>
      </c>
      <c r="V2725" s="1">
        <f>_xlfn.IFNA(_xlfn.XLOOKUP(A2725,bank_processed_transactions[transaction_id],bank_processed_transactions[processing_minutes]),"")</f>
        <v>29.6</v>
      </c>
      <c r="W2725" s="31">
        <f>_xlfn.XLOOKUP(A2725,Source_data!A:A,Source_data!B:B)</f>
        <v>46075</v>
      </c>
    </row>
    <row r="2726" spans="1:23" x14ac:dyDescent="0.3">
      <c r="A2726" s="3" t="s">
        <v>3571</v>
      </c>
      <c r="B2726" s="1">
        <f>_xlfn.XLOOKUP(A2726,bank_source_transactions__1[transaction_id],bank_source_transactions__1[amount_inr])</f>
        <v>10199.61</v>
      </c>
      <c r="C2726" s="1">
        <f>_xlfn.XLOOKUP(A2726,Processed_data!A:A,Processed_data!F:F)</f>
        <v>9179.65</v>
      </c>
      <c r="D2726" s="1" t="str">
        <f>_xlfn.XLOOKUP(A2726,bank_source_transactions__1[transaction_id],bank_source_transactions__1[transaction_status])</f>
        <v>SUCCESS</v>
      </c>
      <c r="E2726" s="1" t="str">
        <f>_xlfn.XLOOKUP(A2726,Processed_data!A:A,Processed_data!G:G)</f>
        <v>SUCCESS</v>
      </c>
      <c r="F2726" s="1">
        <f>COUNTIF(bank_processed_transactions[transaction_id],A2726)</f>
        <v>1</v>
      </c>
      <c r="G2726" s="1" t="str">
        <f t="shared" si="420"/>
        <v>found</v>
      </c>
      <c r="H2726" s="1" t="str">
        <f t="shared" si="421"/>
        <v>Not Duplicate</v>
      </c>
      <c r="I2726" s="1" t="str">
        <f t="shared" si="422"/>
        <v>mismatch</v>
      </c>
      <c r="J2726" s="1" t="str">
        <f t="shared" si="423"/>
        <v>match</v>
      </c>
      <c r="K2726" s="1">
        <f t="shared" si="424"/>
        <v>1019.9600000000009</v>
      </c>
      <c r="L2726" s="2">
        <f>IF(F2726=0,"not processed",_xlfn.MINIFS(Processed_data!H:H,Processed_data!A:A,A2726))</f>
        <v>46093</v>
      </c>
      <c r="M2726" s="1">
        <f>IF(F2726=0,"not processed",ABS(bank_source_transactions__1[[#This Row],[transaction_date]]-Reconciliation!L2726))</f>
        <v>3</v>
      </c>
      <c r="N2726" s="1" t="str" cm="1">
        <f t="array" ref="N2726">_xlfn.IFS(M2726="not Processed", "Not Processed",M2726&gt;2,"SLA Breached",M2726&lt;=2,"Within SLA")</f>
        <v>SLA Breached</v>
      </c>
      <c r="O2726" s="1" t="str">
        <f>_xlfn.XLOOKUP(A2726,Source_data!A:A,Source_data!D:D)</f>
        <v>UPI</v>
      </c>
      <c r="P2726" s="1">
        <f t="shared" si="425"/>
        <v>0</v>
      </c>
      <c r="Q2726" s="1">
        <f t="shared" si="426"/>
        <v>0</v>
      </c>
      <c r="R2726" s="1">
        <f t="shared" si="427"/>
        <v>1</v>
      </c>
      <c r="S2726" s="1">
        <f t="shared" si="428"/>
        <v>0</v>
      </c>
      <c r="T2726" s="1">
        <f t="shared" si="429"/>
        <v>1</v>
      </c>
      <c r="U2726" s="1" t="str">
        <f>_xlfn.XLOOKUP(Table3[[#This Row],[Transaction ID]],Source_data!A:A,Source_data!E:E)</f>
        <v>Mumbai</v>
      </c>
      <c r="V2726" s="1">
        <f>_xlfn.IFNA(_xlfn.XLOOKUP(A2726,bank_processed_transactions[transaction_id],bank_processed_transactions[processing_minutes]),"")</f>
        <v>23.9</v>
      </c>
      <c r="W2726" s="31">
        <f>_xlfn.XLOOKUP(A2726,Source_data!A:A,Source_data!B:B)</f>
        <v>46090</v>
      </c>
    </row>
    <row r="2727" spans="1:23" x14ac:dyDescent="0.3">
      <c r="A2727" s="4" t="s">
        <v>2227</v>
      </c>
      <c r="B2727" s="1">
        <f>_xlfn.XLOOKUP(A2727,bank_source_transactions__1[transaction_id],bank_source_transactions__1[amount_inr])</f>
        <v>3958.89</v>
      </c>
      <c r="C2727" s="1">
        <f>_xlfn.XLOOKUP(A2727,Processed_data!A:A,Processed_data!F:F)</f>
        <v>3958.89</v>
      </c>
      <c r="D2727" s="1" t="str">
        <f>_xlfn.XLOOKUP(A2727,bank_source_transactions__1[transaction_id],bank_source_transactions__1[transaction_status])</f>
        <v>SUCCESS</v>
      </c>
      <c r="E2727" s="1" t="str">
        <f>_xlfn.XLOOKUP(A2727,Processed_data!A:A,Processed_data!G:G)</f>
        <v>SUCCESS</v>
      </c>
      <c r="F2727" s="1">
        <f>COUNTIF(bank_processed_transactions[transaction_id],A2727)</f>
        <v>1</v>
      </c>
      <c r="G2727" s="1" t="str">
        <f t="shared" si="420"/>
        <v>found</v>
      </c>
      <c r="H2727" s="1" t="str">
        <f t="shared" si="421"/>
        <v>Not Duplicate</v>
      </c>
      <c r="I2727" s="1" t="str">
        <f t="shared" si="422"/>
        <v>match</v>
      </c>
      <c r="J2727" s="1" t="str">
        <f t="shared" si="423"/>
        <v>match</v>
      </c>
      <c r="K2727" s="1">
        <f t="shared" si="424"/>
        <v>0</v>
      </c>
      <c r="L2727" s="2">
        <f>IF(F2727=0,"not processed",_xlfn.MINIFS(Processed_data!H:H,Processed_data!A:A,A2727))</f>
        <v>46052</v>
      </c>
      <c r="M2727" s="1">
        <f>IF(F2727=0,"not processed",ABS(bank_source_transactions__1[[#This Row],[transaction_date]]-Reconciliation!L2727))</f>
        <v>1</v>
      </c>
      <c r="N2727" s="1" t="str" cm="1">
        <f t="array" ref="N2727">_xlfn.IFS(M2727="not Processed", "Not Processed",M2727&gt;2,"SLA Breached",M2727&lt;=2,"Within SLA")</f>
        <v>Within SLA</v>
      </c>
      <c r="O2727" s="1" t="str">
        <f>_xlfn.XLOOKUP(A2727,Source_data!A:A,Source_data!D:D)</f>
        <v>ATM</v>
      </c>
      <c r="P2727" s="1">
        <f t="shared" si="425"/>
        <v>0</v>
      </c>
      <c r="Q2727" s="1">
        <f t="shared" si="426"/>
        <v>0</v>
      </c>
      <c r="R2727" s="1">
        <f t="shared" si="427"/>
        <v>0</v>
      </c>
      <c r="S2727" s="1">
        <f t="shared" si="428"/>
        <v>0</v>
      </c>
      <c r="T2727" s="1">
        <f t="shared" si="429"/>
        <v>0</v>
      </c>
      <c r="U2727" s="1" t="str">
        <f>_xlfn.XLOOKUP(Table3[[#This Row],[Transaction ID]],Source_data!A:A,Source_data!E:E)</f>
        <v>Pune</v>
      </c>
      <c r="V2727" s="1">
        <f>_xlfn.IFNA(_xlfn.XLOOKUP(A2727,bank_processed_transactions[transaction_id],bank_processed_transactions[processing_minutes]),"")</f>
        <v>45.5</v>
      </c>
      <c r="W2727" s="31">
        <f>_xlfn.XLOOKUP(A2727,Source_data!A:A,Source_data!B:B)</f>
        <v>46051</v>
      </c>
    </row>
    <row r="2728" spans="1:23" x14ac:dyDescent="0.3">
      <c r="A2728" s="3" t="s">
        <v>4923</v>
      </c>
      <c r="B2728" s="1">
        <f>_xlfn.XLOOKUP(A2728,bank_source_transactions__1[transaction_id],bank_source_transactions__1[amount_inr])</f>
        <v>7104.84</v>
      </c>
      <c r="C2728" s="1">
        <f>_xlfn.XLOOKUP(A2728,Processed_data!A:A,Processed_data!F:F)</f>
        <v>7104.84</v>
      </c>
      <c r="D2728" s="1" t="str">
        <f>_xlfn.XLOOKUP(A2728,bank_source_transactions__1[transaction_id],bank_source_transactions__1[transaction_status])</f>
        <v>SUCCESS</v>
      </c>
      <c r="E2728" s="1" t="str">
        <f>_xlfn.XLOOKUP(A2728,Processed_data!A:A,Processed_data!G:G)</f>
        <v>SUCCESS</v>
      </c>
      <c r="F2728" s="1">
        <f>COUNTIF(bank_processed_transactions[transaction_id],A2728)</f>
        <v>1</v>
      </c>
      <c r="G2728" s="1" t="str">
        <f t="shared" si="420"/>
        <v>found</v>
      </c>
      <c r="H2728" s="1" t="str">
        <f t="shared" si="421"/>
        <v>Not Duplicate</v>
      </c>
      <c r="I2728" s="1" t="str">
        <f t="shared" si="422"/>
        <v>match</v>
      </c>
      <c r="J2728" s="1" t="str">
        <f t="shared" si="423"/>
        <v>match</v>
      </c>
      <c r="K2728" s="1">
        <f t="shared" si="424"/>
        <v>0</v>
      </c>
      <c r="L2728" s="2">
        <f>IF(F2728=0,"not processed",_xlfn.MINIFS(Processed_data!H:H,Processed_data!A:A,A2728))</f>
        <v>46083</v>
      </c>
      <c r="M2728" s="1">
        <f>IF(F2728=0,"not processed",ABS(bank_source_transactions__1[[#This Row],[transaction_date]]-Reconciliation!L2728))</f>
        <v>0</v>
      </c>
      <c r="N2728" s="1" t="str" cm="1">
        <f t="array" ref="N2728">_xlfn.IFS(M2728="not Processed", "Not Processed",M2728&gt;2,"SLA Breached",M2728&lt;=2,"Within SLA")</f>
        <v>Within SLA</v>
      </c>
      <c r="O2728" s="1" t="str">
        <f>_xlfn.XLOOKUP(A2728,Source_data!A:A,Source_data!D:D)</f>
        <v>UPI</v>
      </c>
      <c r="P2728" s="1">
        <f t="shared" si="425"/>
        <v>0</v>
      </c>
      <c r="Q2728" s="1">
        <f t="shared" si="426"/>
        <v>0</v>
      </c>
      <c r="R2728" s="1">
        <f t="shared" si="427"/>
        <v>0</v>
      </c>
      <c r="S2728" s="1">
        <f t="shared" si="428"/>
        <v>0</v>
      </c>
      <c r="T2728" s="1">
        <f t="shared" si="429"/>
        <v>0</v>
      </c>
      <c r="U2728" s="1" t="str">
        <f>_xlfn.XLOOKUP(Table3[[#This Row],[Transaction ID]],Source_data!A:A,Source_data!E:E)</f>
        <v>Pune</v>
      </c>
      <c r="V2728" s="1">
        <f>_xlfn.IFNA(_xlfn.XLOOKUP(A2728,bank_processed_transactions[transaction_id],bank_processed_transactions[processing_minutes]),"")</f>
        <v>29.1</v>
      </c>
      <c r="W2728" s="31">
        <f>_xlfn.XLOOKUP(A2728,Source_data!A:A,Source_data!B:B)</f>
        <v>46083</v>
      </c>
    </row>
    <row r="2729" spans="1:23" x14ac:dyDescent="0.3">
      <c r="A2729" s="4" t="s">
        <v>4276</v>
      </c>
      <c r="B2729" s="1">
        <f>_xlfn.XLOOKUP(A2729,bank_source_transactions__1[transaction_id],bank_source_transactions__1[amount_inr])</f>
        <v>137725.57999999999</v>
      </c>
      <c r="C2729" s="1">
        <f>_xlfn.XLOOKUP(A2729,Processed_data!A:A,Processed_data!F:F)</f>
        <v>137725.57999999999</v>
      </c>
      <c r="D2729" s="1" t="str">
        <f>_xlfn.XLOOKUP(A2729,bank_source_transactions__1[transaction_id],bank_source_transactions__1[transaction_status])</f>
        <v>SUCCESS</v>
      </c>
      <c r="E2729" s="1" t="str">
        <f>_xlfn.XLOOKUP(A2729,Processed_data!A:A,Processed_data!G:G)</f>
        <v>SUCCESS</v>
      </c>
      <c r="F2729" s="1">
        <f>COUNTIF(bank_processed_transactions[transaction_id],A2729)</f>
        <v>1</v>
      </c>
      <c r="G2729" s="1" t="str">
        <f t="shared" si="420"/>
        <v>found</v>
      </c>
      <c r="H2729" s="1" t="str">
        <f t="shared" si="421"/>
        <v>Not Duplicate</v>
      </c>
      <c r="I2729" s="1" t="str">
        <f t="shared" si="422"/>
        <v>match</v>
      </c>
      <c r="J2729" s="1" t="str">
        <f t="shared" si="423"/>
        <v>match</v>
      </c>
      <c r="K2729" s="1">
        <f t="shared" si="424"/>
        <v>0</v>
      </c>
      <c r="L2729" s="2">
        <f>IF(F2729=0,"not processed",_xlfn.MINIFS(Processed_data!H:H,Processed_data!A:A,A2729))</f>
        <v>46040</v>
      </c>
      <c r="M2729" s="1">
        <f>IF(F2729=0,"not processed",ABS(bank_source_transactions__1[[#This Row],[transaction_date]]-Reconciliation!L2729))</f>
        <v>0</v>
      </c>
      <c r="N2729" s="1" t="str" cm="1">
        <f t="array" ref="N2729">_xlfn.IFS(M2729="not Processed", "Not Processed",M2729&gt;2,"SLA Breached",M2729&lt;=2,"Within SLA")</f>
        <v>Within SLA</v>
      </c>
      <c r="O2729" s="1" t="str">
        <f>_xlfn.XLOOKUP(A2729,Source_data!A:A,Source_data!D:D)</f>
        <v>CARD</v>
      </c>
      <c r="P2729" s="1">
        <f t="shared" si="425"/>
        <v>0</v>
      </c>
      <c r="Q2729" s="1">
        <f t="shared" si="426"/>
        <v>0</v>
      </c>
      <c r="R2729" s="1">
        <f t="shared" si="427"/>
        <v>0</v>
      </c>
      <c r="S2729" s="1">
        <f t="shared" si="428"/>
        <v>0</v>
      </c>
      <c r="T2729" s="1">
        <f t="shared" si="429"/>
        <v>0</v>
      </c>
      <c r="U2729" s="1" t="str">
        <f>_xlfn.XLOOKUP(Table3[[#This Row],[Transaction ID]],Source_data!A:A,Source_data!E:E)</f>
        <v>Bengaluru</v>
      </c>
      <c r="V2729" s="1">
        <f>_xlfn.IFNA(_xlfn.XLOOKUP(A2729,bank_processed_transactions[transaction_id],bank_processed_transactions[processing_minutes]),"")</f>
        <v>17.100000000000001</v>
      </c>
      <c r="W2729" s="31">
        <f>_xlfn.XLOOKUP(A2729,Source_data!A:A,Source_data!B:B)</f>
        <v>46040</v>
      </c>
    </row>
    <row r="2730" spans="1:23" x14ac:dyDescent="0.3">
      <c r="A2730" s="3" t="s">
        <v>545</v>
      </c>
      <c r="B2730" s="1">
        <f>_xlfn.XLOOKUP(A2730,bank_source_transactions__1[transaction_id],bank_source_transactions__1[amount_inr])</f>
        <v>1891.69</v>
      </c>
      <c r="C2730" s="1">
        <f>_xlfn.XLOOKUP(A2730,Processed_data!A:A,Processed_data!F:F)</f>
        <v>1891.69</v>
      </c>
      <c r="D2730" s="1" t="str">
        <f>_xlfn.XLOOKUP(A2730,bank_source_transactions__1[transaction_id],bank_source_transactions__1[transaction_status])</f>
        <v>SUCCESS</v>
      </c>
      <c r="E2730" s="1" t="str">
        <f>_xlfn.XLOOKUP(A2730,Processed_data!A:A,Processed_data!G:G)</f>
        <v>SUCCESS</v>
      </c>
      <c r="F2730" s="1">
        <f>COUNTIF(bank_processed_transactions[transaction_id],A2730)</f>
        <v>1</v>
      </c>
      <c r="G2730" s="1" t="str">
        <f t="shared" si="420"/>
        <v>found</v>
      </c>
      <c r="H2730" s="1" t="str">
        <f t="shared" si="421"/>
        <v>Not Duplicate</v>
      </c>
      <c r="I2730" s="1" t="str">
        <f t="shared" si="422"/>
        <v>match</v>
      </c>
      <c r="J2730" s="1" t="str">
        <f t="shared" si="423"/>
        <v>match</v>
      </c>
      <c r="K2730" s="1">
        <f t="shared" si="424"/>
        <v>0</v>
      </c>
      <c r="L2730" s="2">
        <f>IF(F2730=0,"not processed",_xlfn.MINIFS(Processed_data!H:H,Processed_data!A:A,A2730))</f>
        <v>46056</v>
      </c>
      <c r="M2730" s="1">
        <f>IF(F2730=0,"not processed",ABS(bank_source_transactions__1[[#This Row],[transaction_date]]-Reconciliation!L2730))</f>
        <v>0</v>
      </c>
      <c r="N2730" s="1" t="str" cm="1">
        <f t="array" ref="N2730">_xlfn.IFS(M2730="not Processed", "Not Processed",M2730&gt;2,"SLA Breached",M2730&lt;=2,"Within SLA")</f>
        <v>Within SLA</v>
      </c>
      <c r="O2730" s="1" t="str">
        <f>_xlfn.XLOOKUP(A2730,Source_data!A:A,Source_data!D:D)</f>
        <v>UPI</v>
      </c>
      <c r="P2730" s="1">
        <f t="shared" si="425"/>
        <v>0</v>
      </c>
      <c r="Q2730" s="1">
        <f t="shared" si="426"/>
        <v>0</v>
      </c>
      <c r="R2730" s="1">
        <f t="shared" si="427"/>
        <v>0</v>
      </c>
      <c r="S2730" s="1">
        <f t="shared" si="428"/>
        <v>0</v>
      </c>
      <c r="T2730" s="1">
        <f t="shared" si="429"/>
        <v>0</v>
      </c>
      <c r="U2730" s="1" t="str">
        <f>_xlfn.XLOOKUP(Table3[[#This Row],[Transaction ID]],Source_data!A:A,Source_data!E:E)</f>
        <v>Bengaluru</v>
      </c>
      <c r="V2730" s="1">
        <f>_xlfn.IFNA(_xlfn.XLOOKUP(A2730,bank_processed_transactions[transaction_id],bank_processed_transactions[processing_minutes]),"")</f>
        <v>10.3</v>
      </c>
      <c r="W2730" s="31">
        <f>_xlfn.XLOOKUP(A2730,Source_data!A:A,Source_data!B:B)</f>
        <v>46056</v>
      </c>
    </row>
    <row r="2731" spans="1:23" x14ac:dyDescent="0.3">
      <c r="A2731" s="4" t="s">
        <v>2694</v>
      </c>
      <c r="B2731" s="1">
        <f>_xlfn.XLOOKUP(A2731,bank_source_transactions__1[transaction_id],bank_source_transactions__1[amount_inr])</f>
        <v>15225.61</v>
      </c>
      <c r="C2731" s="1">
        <f>_xlfn.XLOOKUP(A2731,Processed_data!A:A,Processed_data!F:F)</f>
        <v>15225.61</v>
      </c>
      <c r="D2731" s="1" t="str">
        <f>_xlfn.XLOOKUP(A2731,bank_source_transactions__1[transaction_id],bank_source_transactions__1[transaction_status])</f>
        <v>SUCCESS</v>
      </c>
      <c r="E2731" s="1" t="str">
        <f>_xlfn.XLOOKUP(A2731,Processed_data!A:A,Processed_data!G:G)</f>
        <v>SUCCESS</v>
      </c>
      <c r="F2731" s="1">
        <f>COUNTIF(bank_processed_transactions[transaction_id],A2731)</f>
        <v>1</v>
      </c>
      <c r="G2731" s="1" t="str">
        <f t="shared" si="420"/>
        <v>found</v>
      </c>
      <c r="H2731" s="1" t="str">
        <f t="shared" si="421"/>
        <v>Not Duplicate</v>
      </c>
      <c r="I2731" s="1" t="str">
        <f t="shared" si="422"/>
        <v>match</v>
      </c>
      <c r="J2731" s="1" t="str">
        <f t="shared" si="423"/>
        <v>match</v>
      </c>
      <c r="K2731" s="1">
        <f t="shared" si="424"/>
        <v>0</v>
      </c>
      <c r="L2731" s="2">
        <f>IF(F2731=0,"not processed",_xlfn.MINIFS(Processed_data!H:H,Processed_data!A:A,A2731))</f>
        <v>46080</v>
      </c>
      <c r="M2731" s="1">
        <f>IF(F2731=0,"not processed",ABS(bank_source_transactions__1[[#This Row],[transaction_date]]-Reconciliation!L2731))</f>
        <v>0</v>
      </c>
      <c r="N2731" s="1" t="str" cm="1">
        <f t="array" ref="N2731">_xlfn.IFS(M2731="not Processed", "Not Processed",M2731&gt;2,"SLA Breached",M2731&lt;=2,"Within SLA")</f>
        <v>Within SLA</v>
      </c>
      <c r="O2731" s="1" t="str">
        <f>_xlfn.XLOOKUP(A2731,Source_data!A:A,Source_data!D:D)</f>
        <v>UPI</v>
      </c>
      <c r="P2731" s="1">
        <f t="shared" si="425"/>
        <v>0</v>
      </c>
      <c r="Q2731" s="1">
        <f t="shared" si="426"/>
        <v>0</v>
      </c>
      <c r="R2731" s="1">
        <f t="shared" si="427"/>
        <v>0</v>
      </c>
      <c r="S2731" s="1">
        <f t="shared" si="428"/>
        <v>0</v>
      </c>
      <c r="T2731" s="1">
        <f t="shared" si="429"/>
        <v>0</v>
      </c>
      <c r="U2731" s="1" t="str">
        <f>_xlfn.XLOOKUP(Table3[[#This Row],[Transaction ID]],Source_data!A:A,Source_data!E:E)</f>
        <v>Hyderabad</v>
      </c>
      <c r="V2731" s="1">
        <f>_xlfn.IFNA(_xlfn.XLOOKUP(A2731,bank_processed_transactions[transaction_id],bank_processed_transactions[processing_minutes]),"")</f>
        <v>29.4</v>
      </c>
      <c r="W2731" s="31">
        <f>_xlfn.XLOOKUP(A2731,Source_data!A:A,Source_data!B:B)</f>
        <v>46080</v>
      </c>
    </row>
    <row r="2732" spans="1:23" x14ac:dyDescent="0.3">
      <c r="A2732" s="3" t="s">
        <v>1608</v>
      </c>
      <c r="B2732" s="1">
        <f>_xlfn.XLOOKUP(A2732,bank_source_transactions__1[transaction_id],bank_source_transactions__1[amount_inr])</f>
        <v>6169.15</v>
      </c>
      <c r="C2732" s="1">
        <f>_xlfn.XLOOKUP(A2732,Processed_data!A:A,Processed_data!F:F)</f>
        <v>6169.15</v>
      </c>
      <c r="D2732" s="1" t="str">
        <f>_xlfn.XLOOKUP(A2732,bank_source_transactions__1[transaction_id],bank_source_transactions__1[transaction_status])</f>
        <v>SUCCESS</v>
      </c>
      <c r="E2732" s="1" t="str">
        <f>_xlfn.XLOOKUP(A2732,Processed_data!A:A,Processed_data!G:G)</f>
        <v>SUCCESS</v>
      </c>
      <c r="F2732" s="1">
        <f>COUNTIF(bank_processed_transactions[transaction_id],A2732)</f>
        <v>1</v>
      </c>
      <c r="G2732" s="1" t="str">
        <f t="shared" si="420"/>
        <v>found</v>
      </c>
      <c r="H2732" s="1" t="str">
        <f t="shared" si="421"/>
        <v>Not Duplicate</v>
      </c>
      <c r="I2732" s="1" t="str">
        <f t="shared" si="422"/>
        <v>match</v>
      </c>
      <c r="J2732" s="1" t="str">
        <f t="shared" si="423"/>
        <v>match</v>
      </c>
      <c r="K2732" s="1">
        <f t="shared" si="424"/>
        <v>0</v>
      </c>
      <c r="L2732" s="2">
        <f>IF(F2732=0,"not processed",_xlfn.MINIFS(Processed_data!H:H,Processed_data!A:A,A2732))</f>
        <v>46098</v>
      </c>
      <c r="M2732" s="1">
        <f>IF(F2732=0,"not processed",ABS(bank_source_transactions__1[[#This Row],[transaction_date]]-Reconciliation!L2732))</f>
        <v>1</v>
      </c>
      <c r="N2732" s="1" t="str" cm="1">
        <f t="array" ref="N2732">_xlfn.IFS(M2732="not Processed", "Not Processed",M2732&gt;2,"SLA Breached",M2732&lt;=2,"Within SLA")</f>
        <v>Within SLA</v>
      </c>
      <c r="O2732" s="1" t="str">
        <f>_xlfn.XLOOKUP(A2732,Source_data!A:A,Source_data!D:D)</f>
        <v>IMPS</v>
      </c>
      <c r="P2732" s="1">
        <f t="shared" si="425"/>
        <v>0</v>
      </c>
      <c r="Q2732" s="1">
        <f t="shared" si="426"/>
        <v>0</v>
      </c>
      <c r="R2732" s="1">
        <f t="shared" si="427"/>
        <v>0</v>
      </c>
      <c r="S2732" s="1">
        <f t="shared" si="428"/>
        <v>0</v>
      </c>
      <c r="T2732" s="1">
        <f t="shared" si="429"/>
        <v>0</v>
      </c>
      <c r="U2732" s="1" t="str">
        <f>_xlfn.XLOOKUP(Table3[[#This Row],[Transaction ID]],Source_data!A:A,Source_data!E:E)</f>
        <v>Hyderabad</v>
      </c>
      <c r="V2732" s="1">
        <f>_xlfn.IFNA(_xlfn.XLOOKUP(A2732,bank_processed_transactions[transaction_id],bank_processed_transactions[processing_minutes]),"")</f>
        <v>4.8</v>
      </c>
      <c r="W2732" s="31">
        <f>_xlfn.XLOOKUP(A2732,Source_data!A:A,Source_data!B:B)</f>
        <v>46097</v>
      </c>
    </row>
    <row r="2733" spans="1:23" x14ac:dyDescent="0.3">
      <c r="A2733" s="4" t="s">
        <v>1237</v>
      </c>
      <c r="B2733" s="1">
        <f>_xlfn.XLOOKUP(A2733,bank_source_transactions__1[transaction_id],bank_source_transactions__1[amount_inr])</f>
        <v>7172.93</v>
      </c>
      <c r="C2733" s="1">
        <f>_xlfn.XLOOKUP(A2733,Processed_data!A:A,Processed_data!F:F)</f>
        <v>7172.93</v>
      </c>
      <c r="D2733" s="1" t="str">
        <f>_xlfn.XLOOKUP(A2733,bank_source_transactions__1[transaction_id],bank_source_transactions__1[transaction_status])</f>
        <v>SUCCESS</v>
      </c>
      <c r="E2733" s="1" t="str">
        <f>_xlfn.XLOOKUP(A2733,Processed_data!A:A,Processed_data!G:G)</f>
        <v>SUCCESS</v>
      </c>
      <c r="F2733" s="1">
        <f>COUNTIF(bank_processed_transactions[transaction_id],A2733)</f>
        <v>1</v>
      </c>
      <c r="G2733" s="1" t="str">
        <f t="shared" si="420"/>
        <v>found</v>
      </c>
      <c r="H2733" s="1" t="str">
        <f t="shared" si="421"/>
        <v>Not Duplicate</v>
      </c>
      <c r="I2733" s="1" t="str">
        <f t="shared" si="422"/>
        <v>match</v>
      </c>
      <c r="J2733" s="1" t="str">
        <f t="shared" si="423"/>
        <v>match</v>
      </c>
      <c r="K2733" s="1">
        <f t="shared" si="424"/>
        <v>0</v>
      </c>
      <c r="L2733" s="2">
        <f>IF(F2733=0,"not processed",_xlfn.MINIFS(Processed_data!H:H,Processed_data!A:A,A2733))</f>
        <v>46049</v>
      </c>
      <c r="M2733" s="1">
        <f>IF(F2733=0,"not processed",ABS(bank_source_transactions__1[[#This Row],[transaction_date]]-Reconciliation!L2733))</f>
        <v>0</v>
      </c>
      <c r="N2733" s="1" t="str" cm="1">
        <f t="array" ref="N2733">_xlfn.IFS(M2733="not Processed", "Not Processed",M2733&gt;2,"SLA Breached",M2733&lt;=2,"Within SLA")</f>
        <v>Within SLA</v>
      </c>
      <c r="O2733" s="1" t="str">
        <f>_xlfn.XLOOKUP(A2733,Source_data!A:A,Source_data!D:D)</f>
        <v>ATM</v>
      </c>
      <c r="P2733" s="1">
        <f t="shared" si="425"/>
        <v>0</v>
      </c>
      <c r="Q2733" s="1">
        <f t="shared" si="426"/>
        <v>0</v>
      </c>
      <c r="R2733" s="1">
        <f t="shared" si="427"/>
        <v>0</v>
      </c>
      <c r="S2733" s="1">
        <f t="shared" si="428"/>
        <v>0</v>
      </c>
      <c r="T2733" s="1">
        <f t="shared" si="429"/>
        <v>0</v>
      </c>
      <c r="U2733" s="1" t="str">
        <f>_xlfn.XLOOKUP(Table3[[#This Row],[Transaction ID]],Source_data!A:A,Source_data!E:E)</f>
        <v>Mumbai</v>
      </c>
      <c r="V2733" s="1">
        <f>_xlfn.IFNA(_xlfn.XLOOKUP(A2733,bank_processed_transactions[transaction_id],bank_processed_transactions[processing_minutes]),"")</f>
        <v>25.1</v>
      </c>
      <c r="W2733" s="31">
        <f>_xlfn.XLOOKUP(A2733,Source_data!A:A,Source_data!B:B)</f>
        <v>46049</v>
      </c>
    </row>
    <row r="2734" spans="1:23" x14ac:dyDescent="0.3">
      <c r="A2734" s="3" t="s">
        <v>567</v>
      </c>
      <c r="B2734" s="1">
        <f>_xlfn.XLOOKUP(A2734,bank_source_transactions__1[transaction_id],bank_source_transactions__1[amount_inr])</f>
        <v>2284.73</v>
      </c>
      <c r="C2734" s="1">
        <f>_xlfn.XLOOKUP(A2734,Processed_data!A:A,Processed_data!F:F)</f>
        <v>2284.73</v>
      </c>
      <c r="D2734" s="1" t="str">
        <f>_xlfn.XLOOKUP(A2734,bank_source_transactions__1[transaction_id],bank_source_transactions__1[transaction_status])</f>
        <v>REVERSED</v>
      </c>
      <c r="E2734" s="1" t="str">
        <f>_xlfn.XLOOKUP(A2734,Processed_data!A:A,Processed_data!G:G)</f>
        <v>REVERSED</v>
      </c>
      <c r="F2734" s="1">
        <f>COUNTIF(bank_processed_transactions[transaction_id],A2734)</f>
        <v>1</v>
      </c>
      <c r="G2734" s="1" t="str">
        <f t="shared" si="420"/>
        <v>found</v>
      </c>
      <c r="H2734" s="1" t="str">
        <f t="shared" si="421"/>
        <v>Not Duplicate</v>
      </c>
      <c r="I2734" s="1" t="str">
        <f t="shared" si="422"/>
        <v>match</v>
      </c>
      <c r="J2734" s="1" t="str">
        <f t="shared" si="423"/>
        <v>match</v>
      </c>
      <c r="K2734" s="1">
        <f t="shared" si="424"/>
        <v>0</v>
      </c>
      <c r="L2734" s="2">
        <f>IF(F2734=0,"not processed",_xlfn.MINIFS(Processed_data!H:H,Processed_data!A:A,A2734))</f>
        <v>46026</v>
      </c>
      <c r="M2734" s="1">
        <f>IF(F2734=0,"not processed",ABS(bank_source_transactions__1[[#This Row],[transaction_date]]-Reconciliation!L2734))</f>
        <v>0</v>
      </c>
      <c r="N2734" s="1" t="str" cm="1">
        <f t="array" ref="N2734">_xlfn.IFS(M2734="not Processed", "Not Processed",M2734&gt;2,"SLA Breached",M2734&lt;=2,"Within SLA")</f>
        <v>Within SLA</v>
      </c>
      <c r="O2734" s="1" t="str">
        <f>_xlfn.XLOOKUP(A2734,Source_data!A:A,Source_data!D:D)</f>
        <v>UPI</v>
      </c>
      <c r="P2734" s="1">
        <f t="shared" si="425"/>
        <v>0</v>
      </c>
      <c r="Q2734" s="1">
        <f t="shared" si="426"/>
        <v>0</v>
      </c>
      <c r="R2734" s="1">
        <f t="shared" si="427"/>
        <v>0</v>
      </c>
      <c r="S2734" s="1">
        <f t="shared" si="428"/>
        <v>0</v>
      </c>
      <c r="T2734" s="1">
        <f t="shared" si="429"/>
        <v>0</v>
      </c>
      <c r="U2734" s="1" t="str">
        <f>_xlfn.XLOOKUP(Table3[[#This Row],[Transaction ID]],Source_data!A:A,Source_data!E:E)</f>
        <v>Bengaluru</v>
      </c>
      <c r="V2734" s="1">
        <f>_xlfn.IFNA(_xlfn.XLOOKUP(A2734,bank_processed_transactions[transaction_id],bank_processed_transactions[processing_minutes]),"")</f>
        <v>27</v>
      </c>
      <c r="W2734" s="31">
        <f>_xlfn.XLOOKUP(A2734,Source_data!A:A,Source_data!B:B)</f>
        <v>46026</v>
      </c>
    </row>
    <row r="2735" spans="1:23" x14ac:dyDescent="0.3">
      <c r="A2735" s="4" t="s">
        <v>4078</v>
      </c>
      <c r="B2735" s="1">
        <f>_xlfn.XLOOKUP(A2735,bank_source_transactions__1[transaction_id],bank_source_transactions__1[amount_inr])</f>
        <v>1056.46</v>
      </c>
      <c r="C2735" s="1">
        <f>_xlfn.XLOOKUP(A2735,Processed_data!A:A,Processed_data!F:F)</f>
        <v>1056.46</v>
      </c>
      <c r="D2735" s="1" t="str">
        <f>_xlfn.XLOOKUP(A2735,bank_source_transactions__1[transaction_id],bank_source_transactions__1[transaction_status])</f>
        <v>SUCCESS</v>
      </c>
      <c r="E2735" s="1" t="str">
        <f>_xlfn.XLOOKUP(A2735,Processed_data!A:A,Processed_data!G:G)</f>
        <v>SUCCESS</v>
      </c>
      <c r="F2735" s="1">
        <f>COUNTIF(bank_processed_transactions[transaction_id],A2735)</f>
        <v>1</v>
      </c>
      <c r="G2735" s="1" t="str">
        <f t="shared" si="420"/>
        <v>found</v>
      </c>
      <c r="H2735" s="1" t="str">
        <f t="shared" si="421"/>
        <v>Not Duplicate</v>
      </c>
      <c r="I2735" s="1" t="str">
        <f t="shared" si="422"/>
        <v>match</v>
      </c>
      <c r="J2735" s="1" t="str">
        <f t="shared" si="423"/>
        <v>match</v>
      </c>
      <c r="K2735" s="1">
        <f t="shared" si="424"/>
        <v>0</v>
      </c>
      <c r="L2735" s="2">
        <f>IF(F2735=0,"not processed",_xlfn.MINIFS(Processed_data!H:H,Processed_data!A:A,A2735))</f>
        <v>46053</v>
      </c>
      <c r="M2735" s="1">
        <f>IF(F2735=0,"not processed",ABS(bank_source_transactions__1[[#This Row],[transaction_date]]-Reconciliation!L2735))</f>
        <v>3</v>
      </c>
      <c r="N2735" s="1" t="str" cm="1">
        <f t="array" ref="N2735">_xlfn.IFS(M2735="not Processed", "Not Processed",M2735&gt;2,"SLA Breached",M2735&lt;=2,"Within SLA")</f>
        <v>SLA Breached</v>
      </c>
      <c r="O2735" s="1" t="str">
        <f>_xlfn.XLOOKUP(A2735,Source_data!A:A,Source_data!D:D)</f>
        <v>CARD</v>
      </c>
      <c r="P2735" s="1">
        <f t="shared" si="425"/>
        <v>0</v>
      </c>
      <c r="Q2735" s="1">
        <f t="shared" si="426"/>
        <v>0</v>
      </c>
      <c r="R2735" s="1">
        <f t="shared" si="427"/>
        <v>0</v>
      </c>
      <c r="S2735" s="1">
        <f t="shared" si="428"/>
        <v>0</v>
      </c>
      <c r="T2735" s="1">
        <f t="shared" si="429"/>
        <v>1</v>
      </c>
      <c r="U2735" s="1" t="str">
        <f>_xlfn.XLOOKUP(Table3[[#This Row],[Transaction ID]],Source_data!A:A,Source_data!E:E)</f>
        <v>Hyderabad</v>
      </c>
      <c r="V2735" s="1">
        <f>_xlfn.IFNA(_xlfn.XLOOKUP(A2735,bank_processed_transactions[transaction_id],bank_processed_transactions[processing_minutes]),"")</f>
        <v>81.2</v>
      </c>
      <c r="W2735" s="31">
        <f>_xlfn.XLOOKUP(A2735,Source_data!A:A,Source_data!B:B)</f>
        <v>46050</v>
      </c>
    </row>
    <row r="2736" spans="1:23" x14ac:dyDescent="0.3">
      <c r="A2736" s="3" t="s">
        <v>4974</v>
      </c>
      <c r="B2736" s="1">
        <f>_xlfn.XLOOKUP(A2736,bank_source_transactions__1[transaction_id],bank_source_transactions__1[amount_inr])</f>
        <v>7710.59</v>
      </c>
      <c r="C2736" s="1">
        <f>_xlfn.XLOOKUP(A2736,Processed_data!A:A,Processed_data!F:F)</f>
        <v>7710.59</v>
      </c>
      <c r="D2736" s="1" t="str">
        <f>_xlfn.XLOOKUP(A2736,bank_source_transactions__1[transaction_id],bank_source_transactions__1[transaction_status])</f>
        <v>FAILED</v>
      </c>
      <c r="E2736" s="1" t="str">
        <f>_xlfn.XLOOKUP(A2736,Processed_data!A:A,Processed_data!G:G)</f>
        <v>FAILED</v>
      </c>
      <c r="F2736" s="1">
        <f>COUNTIF(bank_processed_transactions[transaction_id],A2736)</f>
        <v>1</v>
      </c>
      <c r="G2736" s="1" t="str">
        <f t="shared" si="420"/>
        <v>found</v>
      </c>
      <c r="H2736" s="1" t="str">
        <f t="shared" si="421"/>
        <v>Not Duplicate</v>
      </c>
      <c r="I2736" s="1" t="str">
        <f t="shared" si="422"/>
        <v>match</v>
      </c>
      <c r="J2736" s="1" t="str">
        <f t="shared" si="423"/>
        <v>match</v>
      </c>
      <c r="K2736" s="1">
        <f t="shared" si="424"/>
        <v>0</v>
      </c>
      <c r="L2736" s="2">
        <f>IF(F2736=0,"not processed",_xlfn.MINIFS(Processed_data!H:H,Processed_data!A:A,A2736))</f>
        <v>46057</v>
      </c>
      <c r="M2736" s="1">
        <f>IF(F2736=0,"not processed",ABS(bank_source_transactions__1[[#This Row],[transaction_date]]-Reconciliation!L2736))</f>
        <v>1</v>
      </c>
      <c r="N2736" s="1" t="str" cm="1">
        <f t="array" ref="N2736">_xlfn.IFS(M2736="not Processed", "Not Processed",M2736&gt;2,"SLA Breached",M2736&lt;=2,"Within SLA")</f>
        <v>Within SLA</v>
      </c>
      <c r="O2736" s="1" t="str">
        <f>_xlfn.XLOOKUP(A2736,Source_data!A:A,Source_data!D:D)</f>
        <v>CARD</v>
      </c>
      <c r="P2736" s="1">
        <f t="shared" si="425"/>
        <v>0</v>
      </c>
      <c r="Q2736" s="1">
        <f t="shared" si="426"/>
        <v>0</v>
      </c>
      <c r="R2736" s="1">
        <f t="shared" si="427"/>
        <v>0</v>
      </c>
      <c r="S2736" s="1">
        <f t="shared" si="428"/>
        <v>0</v>
      </c>
      <c r="T2736" s="1">
        <f t="shared" si="429"/>
        <v>0</v>
      </c>
      <c r="U2736" s="1" t="str">
        <f>_xlfn.XLOOKUP(Table3[[#This Row],[Transaction ID]],Source_data!A:A,Source_data!E:E)</f>
        <v>Bengaluru</v>
      </c>
      <c r="V2736" s="1">
        <f>_xlfn.IFNA(_xlfn.XLOOKUP(A2736,bank_processed_transactions[transaction_id],bank_processed_transactions[processing_minutes]),"")</f>
        <v>4.3</v>
      </c>
      <c r="W2736" s="31">
        <f>_xlfn.XLOOKUP(A2736,Source_data!A:A,Source_data!B:B)</f>
        <v>46056</v>
      </c>
    </row>
    <row r="2737" spans="1:23" x14ac:dyDescent="0.3">
      <c r="A2737" s="4" t="s">
        <v>4058</v>
      </c>
      <c r="B2737" s="1">
        <f>_xlfn.XLOOKUP(A2737,bank_source_transactions__1[transaction_id],bank_source_transactions__1[amount_inr])</f>
        <v>19241.84</v>
      </c>
      <c r="C2737" s="1">
        <f>_xlfn.XLOOKUP(A2737,Processed_data!A:A,Processed_data!F:F)</f>
        <v>19241.84</v>
      </c>
      <c r="D2737" s="1" t="str">
        <f>_xlfn.XLOOKUP(A2737,bank_source_transactions__1[transaction_id],bank_source_transactions__1[transaction_status])</f>
        <v>SUCCESS</v>
      </c>
      <c r="E2737" s="1" t="str">
        <f>_xlfn.XLOOKUP(A2737,Processed_data!A:A,Processed_data!G:G)</f>
        <v>SUCCESS</v>
      </c>
      <c r="F2737" s="1">
        <f>COUNTIF(bank_processed_transactions[transaction_id],A2737)</f>
        <v>1</v>
      </c>
      <c r="G2737" s="1" t="str">
        <f t="shared" si="420"/>
        <v>found</v>
      </c>
      <c r="H2737" s="1" t="str">
        <f t="shared" si="421"/>
        <v>Not Duplicate</v>
      </c>
      <c r="I2737" s="1" t="str">
        <f t="shared" si="422"/>
        <v>match</v>
      </c>
      <c r="J2737" s="1" t="str">
        <f t="shared" si="423"/>
        <v>match</v>
      </c>
      <c r="K2737" s="1">
        <f t="shared" si="424"/>
        <v>0</v>
      </c>
      <c r="L2737" s="2">
        <f>IF(F2737=0,"not processed",_xlfn.MINIFS(Processed_data!H:H,Processed_data!A:A,A2737))</f>
        <v>46087</v>
      </c>
      <c r="M2737" s="1">
        <f>IF(F2737=0,"not processed",ABS(bank_source_transactions__1[[#This Row],[transaction_date]]-Reconciliation!L2737))</f>
        <v>2</v>
      </c>
      <c r="N2737" s="1" t="str" cm="1">
        <f t="array" ref="N2737">_xlfn.IFS(M2737="not Processed", "Not Processed",M2737&gt;2,"SLA Breached",M2737&lt;=2,"Within SLA")</f>
        <v>Within SLA</v>
      </c>
      <c r="O2737" s="1" t="str">
        <f>_xlfn.XLOOKUP(A2737,Source_data!A:A,Source_data!D:D)</f>
        <v>CARD</v>
      </c>
      <c r="P2737" s="1">
        <f t="shared" si="425"/>
        <v>0</v>
      </c>
      <c r="Q2737" s="1">
        <f t="shared" si="426"/>
        <v>0</v>
      </c>
      <c r="R2737" s="1">
        <f t="shared" si="427"/>
        <v>0</v>
      </c>
      <c r="S2737" s="1">
        <f t="shared" si="428"/>
        <v>0</v>
      </c>
      <c r="T2737" s="1">
        <f t="shared" si="429"/>
        <v>0</v>
      </c>
      <c r="U2737" s="1" t="str">
        <f>_xlfn.XLOOKUP(Table3[[#This Row],[Transaction ID]],Source_data!A:A,Source_data!E:E)</f>
        <v>Hyderabad</v>
      </c>
      <c r="V2737" s="1">
        <f>_xlfn.IFNA(_xlfn.XLOOKUP(A2737,bank_processed_transactions[transaction_id],bank_processed_transactions[processing_minutes]),"")</f>
        <v>10.199999999999999</v>
      </c>
      <c r="W2737" s="31">
        <f>_xlfn.XLOOKUP(A2737,Source_data!A:A,Source_data!B:B)</f>
        <v>46085</v>
      </c>
    </row>
    <row r="2738" spans="1:23" x14ac:dyDescent="0.3">
      <c r="A2738" s="3" t="s">
        <v>3953</v>
      </c>
      <c r="B2738" s="1">
        <f>_xlfn.XLOOKUP(A2738,bank_source_transactions__1[transaction_id],bank_source_transactions__1[amount_inr])</f>
        <v>13005.82</v>
      </c>
      <c r="C2738" s="1">
        <f>_xlfn.XLOOKUP(A2738,Processed_data!A:A,Processed_data!F:F)</f>
        <v>13005.82</v>
      </c>
      <c r="D2738" s="1" t="str">
        <f>_xlfn.XLOOKUP(A2738,bank_source_transactions__1[transaction_id],bank_source_transactions__1[transaction_status])</f>
        <v>SUCCESS</v>
      </c>
      <c r="E2738" s="1" t="str">
        <f>_xlfn.XLOOKUP(A2738,Processed_data!A:A,Processed_data!G:G)</f>
        <v>SUCCESS</v>
      </c>
      <c r="F2738" s="1">
        <f>COUNTIF(bank_processed_transactions[transaction_id],A2738)</f>
        <v>1</v>
      </c>
      <c r="G2738" s="1" t="str">
        <f t="shared" si="420"/>
        <v>found</v>
      </c>
      <c r="H2738" s="1" t="str">
        <f t="shared" si="421"/>
        <v>Not Duplicate</v>
      </c>
      <c r="I2738" s="1" t="str">
        <f t="shared" si="422"/>
        <v>match</v>
      </c>
      <c r="J2738" s="1" t="str">
        <f t="shared" si="423"/>
        <v>match</v>
      </c>
      <c r="K2738" s="1">
        <f t="shared" si="424"/>
        <v>0</v>
      </c>
      <c r="L2738" s="2">
        <f>IF(F2738=0,"not processed",_xlfn.MINIFS(Processed_data!H:H,Processed_data!A:A,A2738))</f>
        <v>46045</v>
      </c>
      <c r="M2738" s="1">
        <f>IF(F2738=0,"not processed",ABS(bank_source_transactions__1[[#This Row],[transaction_date]]-Reconciliation!L2738))</f>
        <v>0</v>
      </c>
      <c r="N2738" s="1" t="str" cm="1">
        <f t="array" ref="N2738">_xlfn.IFS(M2738="not Processed", "Not Processed",M2738&gt;2,"SLA Breached",M2738&lt;=2,"Within SLA")</f>
        <v>Within SLA</v>
      </c>
      <c r="O2738" s="1" t="str">
        <f>_xlfn.XLOOKUP(A2738,Source_data!A:A,Source_data!D:D)</f>
        <v>UPI</v>
      </c>
      <c r="P2738" s="1">
        <f t="shared" si="425"/>
        <v>0</v>
      </c>
      <c r="Q2738" s="1">
        <f t="shared" si="426"/>
        <v>0</v>
      </c>
      <c r="R2738" s="1">
        <f t="shared" si="427"/>
        <v>0</v>
      </c>
      <c r="S2738" s="1">
        <f t="shared" si="428"/>
        <v>0</v>
      </c>
      <c r="T2738" s="1">
        <f t="shared" si="429"/>
        <v>0</v>
      </c>
      <c r="U2738" s="1" t="str">
        <f>_xlfn.XLOOKUP(Table3[[#This Row],[Transaction ID]],Source_data!A:A,Source_data!E:E)</f>
        <v>Pune</v>
      </c>
      <c r="V2738" s="1">
        <f>_xlfn.IFNA(_xlfn.XLOOKUP(A2738,bank_processed_transactions[transaction_id],bank_processed_transactions[processing_minutes]),"")</f>
        <v>29.3</v>
      </c>
      <c r="W2738" s="31">
        <f>_xlfn.XLOOKUP(A2738,Source_data!A:A,Source_data!B:B)</f>
        <v>46045</v>
      </c>
    </row>
    <row r="2739" spans="1:23" x14ac:dyDescent="0.3">
      <c r="A2739" s="4" t="s">
        <v>1229</v>
      </c>
      <c r="B2739" s="1">
        <f>_xlfn.XLOOKUP(A2739,bank_source_transactions__1[transaction_id],bank_source_transactions__1[amount_inr])</f>
        <v>1748.47</v>
      </c>
      <c r="C2739" s="1">
        <f>_xlfn.XLOOKUP(A2739,Processed_data!A:A,Processed_data!F:F)</f>
        <v>1748.47</v>
      </c>
      <c r="D2739" s="1" t="str">
        <f>_xlfn.XLOOKUP(A2739,bank_source_transactions__1[transaction_id],bank_source_transactions__1[transaction_status])</f>
        <v>SUCCESS</v>
      </c>
      <c r="E2739" s="1" t="str">
        <f>_xlfn.XLOOKUP(A2739,Processed_data!A:A,Processed_data!G:G)</f>
        <v>SUCCESS</v>
      </c>
      <c r="F2739" s="1">
        <f>COUNTIF(bank_processed_transactions[transaction_id],A2739)</f>
        <v>1</v>
      </c>
      <c r="G2739" s="1" t="str">
        <f t="shared" si="420"/>
        <v>found</v>
      </c>
      <c r="H2739" s="1" t="str">
        <f t="shared" si="421"/>
        <v>Not Duplicate</v>
      </c>
      <c r="I2739" s="1" t="str">
        <f t="shared" si="422"/>
        <v>match</v>
      </c>
      <c r="J2739" s="1" t="str">
        <f t="shared" si="423"/>
        <v>match</v>
      </c>
      <c r="K2739" s="1">
        <f t="shared" si="424"/>
        <v>0</v>
      </c>
      <c r="L2739" s="2">
        <f>IF(F2739=0,"not processed",_xlfn.MINIFS(Processed_data!H:H,Processed_data!A:A,A2739))</f>
        <v>46062</v>
      </c>
      <c r="M2739" s="1">
        <f>IF(F2739=0,"not processed",ABS(bank_source_transactions__1[[#This Row],[transaction_date]]-Reconciliation!L2739))</f>
        <v>2</v>
      </c>
      <c r="N2739" s="1" t="str" cm="1">
        <f t="array" ref="N2739">_xlfn.IFS(M2739="not Processed", "Not Processed",M2739&gt;2,"SLA Breached",M2739&lt;=2,"Within SLA")</f>
        <v>Within SLA</v>
      </c>
      <c r="O2739" s="1" t="str">
        <f>_xlfn.XLOOKUP(A2739,Source_data!A:A,Source_data!D:D)</f>
        <v>NEFT</v>
      </c>
      <c r="P2739" s="1">
        <f t="shared" si="425"/>
        <v>0</v>
      </c>
      <c r="Q2739" s="1">
        <f t="shared" si="426"/>
        <v>0</v>
      </c>
      <c r="R2739" s="1">
        <f t="shared" si="427"/>
        <v>0</v>
      </c>
      <c r="S2739" s="1">
        <f t="shared" si="428"/>
        <v>0</v>
      </c>
      <c r="T2739" s="1">
        <f t="shared" si="429"/>
        <v>0</v>
      </c>
      <c r="U2739" s="1" t="str">
        <f>_xlfn.XLOOKUP(Table3[[#This Row],[Transaction ID]],Source_data!A:A,Source_data!E:E)</f>
        <v>Pune</v>
      </c>
      <c r="V2739" s="1">
        <f>_xlfn.IFNA(_xlfn.XLOOKUP(A2739,bank_processed_transactions[transaction_id],bank_processed_transactions[processing_minutes]),"")</f>
        <v>37.4</v>
      </c>
      <c r="W2739" s="31">
        <f>_xlfn.XLOOKUP(A2739,Source_data!A:A,Source_data!B:B)</f>
        <v>46060</v>
      </c>
    </row>
    <row r="2740" spans="1:23" x14ac:dyDescent="0.3">
      <c r="A2740" s="3" t="s">
        <v>3811</v>
      </c>
      <c r="B2740" s="1">
        <f>_xlfn.XLOOKUP(A2740,bank_source_transactions__1[transaction_id],bank_source_transactions__1[amount_inr])</f>
        <v>33064.71</v>
      </c>
      <c r="C2740" s="1">
        <f>_xlfn.XLOOKUP(A2740,Processed_data!A:A,Processed_data!F:F)</f>
        <v>33064.71</v>
      </c>
      <c r="D2740" s="1" t="str">
        <f>_xlfn.XLOOKUP(A2740,bank_source_transactions__1[transaction_id],bank_source_transactions__1[transaction_status])</f>
        <v>SUCCESS</v>
      </c>
      <c r="E2740" s="1" t="str">
        <f>_xlfn.XLOOKUP(A2740,Processed_data!A:A,Processed_data!G:G)</f>
        <v>SUCCESS</v>
      </c>
      <c r="F2740" s="1">
        <f>COUNTIF(bank_processed_transactions[transaction_id],A2740)</f>
        <v>1</v>
      </c>
      <c r="G2740" s="1" t="str">
        <f t="shared" si="420"/>
        <v>found</v>
      </c>
      <c r="H2740" s="1" t="str">
        <f t="shared" si="421"/>
        <v>Not Duplicate</v>
      </c>
      <c r="I2740" s="1" t="str">
        <f t="shared" si="422"/>
        <v>match</v>
      </c>
      <c r="J2740" s="1" t="str">
        <f t="shared" si="423"/>
        <v>match</v>
      </c>
      <c r="K2740" s="1">
        <f t="shared" si="424"/>
        <v>0</v>
      </c>
      <c r="L2740" s="2">
        <f>IF(F2740=0,"not processed",_xlfn.MINIFS(Processed_data!H:H,Processed_data!A:A,A2740))</f>
        <v>46042</v>
      </c>
      <c r="M2740" s="1">
        <f>IF(F2740=0,"not processed",ABS(bank_source_transactions__1[[#This Row],[transaction_date]]-Reconciliation!L2740))</f>
        <v>3</v>
      </c>
      <c r="N2740" s="1" t="str" cm="1">
        <f t="array" ref="N2740">_xlfn.IFS(M2740="not Processed", "Not Processed",M2740&gt;2,"SLA Breached",M2740&lt;=2,"Within SLA")</f>
        <v>SLA Breached</v>
      </c>
      <c r="O2740" s="1" t="str">
        <f>_xlfn.XLOOKUP(A2740,Source_data!A:A,Source_data!D:D)</f>
        <v>CARD</v>
      </c>
      <c r="P2740" s="1">
        <f t="shared" si="425"/>
        <v>0</v>
      </c>
      <c r="Q2740" s="1">
        <f t="shared" si="426"/>
        <v>0</v>
      </c>
      <c r="R2740" s="1">
        <f t="shared" si="427"/>
        <v>0</v>
      </c>
      <c r="S2740" s="1">
        <f t="shared" si="428"/>
        <v>0</v>
      </c>
      <c r="T2740" s="1">
        <f t="shared" si="429"/>
        <v>1</v>
      </c>
      <c r="U2740" s="1" t="str">
        <f>_xlfn.XLOOKUP(Table3[[#This Row],[Transaction ID]],Source_data!A:A,Source_data!E:E)</f>
        <v>Pune</v>
      </c>
      <c r="V2740" s="1">
        <f>_xlfn.IFNA(_xlfn.XLOOKUP(A2740,bank_processed_transactions[transaction_id],bank_processed_transactions[processing_minutes]),"")</f>
        <v>6.4</v>
      </c>
      <c r="W2740" s="31">
        <f>_xlfn.XLOOKUP(A2740,Source_data!A:A,Source_data!B:B)</f>
        <v>46039</v>
      </c>
    </row>
    <row r="2741" spans="1:23" x14ac:dyDescent="0.3">
      <c r="A2741" s="4" t="s">
        <v>4644</v>
      </c>
      <c r="B2741" s="1">
        <f>_xlfn.XLOOKUP(A2741,bank_source_transactions__1[transaction_id],bank_source_transactions__1[amount_inr])</f>
        <v>14530.83</v>
      </c>
      <c r="C2741" s="1">
        <f>_xlfn.XLOOKUP(A2741,Processed_data!A:A,Processed_data!F:F)</f>
        <v>14530.83</v>
      </c>
      <c r="D2741" s="1" t="str">
        <f>_xlfn.XLOOKUP(A2741,bank_source_transactions__1[transaction_id],bank_source_transactions__1[transaction_status])</f>
        <v>SUCCESS</v>
      </c>
      <c r="E2741" s="1" t="str">
        <f>_xlfn.XLOOKUP(A2741,Processed_data!A:A,Processed_data!G:G)</f>
        <v>SUCCESS</v>
      </c>
      <c r="F2741" s="1">
        <f>COUNTIF(bank_processed_transactions[transaction_id],A2741)</f>
        <v>1</v>
      </c>
      <c r="G2741" s="1" t="str">
        <f t="shared" si="420"/>
        <v>found</v>
      </c>
      <c r="H2741" s="1" t="str">
        <f t="shared" si="421"/>
        <v>Not Duplicate</v>
      </c>
      <c r="I2741" s="1" t="str">
        <f t="shared" si="422"/>
        <v>match</v>
      </c>
      <c r="J2741" s="1" t="str">
        <f t="shared" si="423"/>
        <v>match</v>
      </c>
      <c r="K2741" s="1">
        <f t="shared" si="424"/>
        <v>0</v>
      </c>
      <c r="L2741" s="2">
        <f>IF(F2741=0,"not processed",_xlfn.MINIFS(Processed_data!H:H,Processed_data!A:A,A2741))</f>
        <v>46045</v>
      </c>
      <c r="M2741" s="1">
        <f>IF(F2741=0,"not processed",ABS(bank_source_transactions__1[[#This Row],[transaction_date]]-Reconciliation!L2741))</f>
        <v>0</v>
      </c>
      <c r="N2741" s="1" t="str" cm="1">
        <f t="array" ref="N2741">_xlfn.IFS(M2741="not Processed", "Not Processed",M2741&gt;2,"SLA Breached",M2741&lt;=2,"Within SLA")</f>
        <v>Within SLA</v>
      </c>
      <c r="O2741" s="1" t="str">
        <f>_xlfn.XLOOKUP(A2741,Source_data!A:A,Source_data!D:D)</f>
        <v>NEFT</v>
      </c>
      <c r="P2741" s="1">
        <f t="shared" si="425"/>
        <v>0</v>
      </c>
      <c r="Q2741" s="1">
        <f t="shared" si="426"/>
        <v>0</v>
      </c>
      <c r="R2741" s="1">
        <f t="shared" si="427"/>
        <v>0</v>
      </c>
      <c r="S2741" s="1">
        <f t="shared" si="428"/>
        <v>0</v>
      </c>
      <c r="T2741" s="1">
        <f t="shared" si="429"/>
        <v>0</v>
      </c>
      <c r="U2741" s="1" t="str">
        <f>_xlfn.XLOOKUP(Table3[[#This Row],[Transaction ID]],Source_data!A:A,Source_data!E:E)</f>
        <v>Hyderabad</v>
      </c>
      <c r="V2741" s="1">
        <f>_xlfn.IFNA(_xlfn.XLOOKUP(A2741,bank_processed_transactions[transaction_id],bank_processed_transactions[processing_minutes]),"")</f>
        <v>3.2</v>
      </c>
      <c r="W2741" s="31">
        <f>_xlfn.XLOOKUP(A2741,Source_data!A:A,Source_data!B:B)</f>
        <v>46045</v>
      </c>
    </row>
    <row r="2742" spans="1:23" x14ac:dyDescent="0.3">
      <c r="A2742" s="3" t="s">
        <v>3179</v>
      </c>
      <c r="B2742" s="1">
        <f>_xlfn.XLOOKUP(A2742,bank_source_transactions__1[transaction_id],bank_source_transactions__1[amount_inr])</f>
        <v>5910.19</v>
      </c>
      <c r="C2742" s="1">
        <f>_xlfn.XLOOKUP(A2742,Processed_data!A:A,Processed_data!F:F)</f>
        <v>5910.19</v>
      </c>
      <c r="D2742" s="1" t="str">
        <f>_xlfn.XLOOKUP(A2742,bank_source_transactions__1[transaction_id],bank_source_transactions__1[transaction_status])</f>
        <v>SUCCESS</v>
      </c>
      <c r="E2742" s="1" t="str">
        <f>_xlfn.XLOOKUP(A2742,Processed_data!A:A,Processed_data!G:G)</f>
        <v>SUCCESS</v>
      </c>
      <c r="F2742" s="1">
        <f>COUNTIF(bank_processed_transactions[transaction_id],A2742)</f>
        <v>1</v>
      </c>
      <c r="G2742" s="1" t="str">
        <f t="shared" si="420"/>
        <v>found</v>
      </c>
      <c r="H2742" s="1" t="str">
        <f t="shared" si="421"/>
        <v>Not Duplicate</v>
      </c>
      <c r="I2742" s="1" t="str">
        <f t="shared" si="422"/>
        <v>match</v>
      </c>
      <c r="J2742" s="1" t="str">
        <f t="shared" si="423"/>
        <v>match</v>
      </c>
      <c r="K2742" s="1">
        <f t="shared" si="424"/>
        <v>0</v>
      </c>
      <c r="L2742" s="2">
        <f>IF(F2742=0,"not processed",_xlfn.MINIFS(Processed_data!H:H,Processed_data!A:A,A2742))</f>
        <v>46080</v>
      </c>
      <c r="M2742" s="1">
        <f>IF(F2742=0,"not processed",ABS(bank_source_transactions__1[[#This Row],[transaction_date]]-Reconciliation!L2742))</f>
        <v>2</v>
      </c>
      <c r="N2742" s="1" t="str" cm="1">
        <f t="array" ref="N2742">_xlfn.IFS(M2742="not Processed", "Not Processed",M2742&gt;2,"SLA Breached",M2742&lt;=2,"Within SLA")</f>
        <v>Within SLA</v>
      </c>
      <c r="O2742" s="1" t="str">
        <f>_xlfn.XLOOKUP(A2742,Source_data!A:A,Source_data!D:D)</f>
        <v>CARD</v>
      </c>
      <c r="P2742" s="1">
        <f t="shared" si="425"/>
        <v>0</v>
      </c>
      <c r="Q2742" s="1">
        <f t="shared" si="426"/>
        <v>0</v>
      </c>
      <c r="R2742" s="1">
        <f t="shared" si="427"/>
        <v>0</v>
      </c>
      <c r="S2742" s="1">
        <f t="shared" si="428"/>
        <v>0</v>
      </c>
      <c r="T2742" s="1">
        <f t="shared" si="429"/>
        <v>0</v>
      </c>
      <c r="U2742" s="1" t="str">
        <f>_xlfn.XLOOKUP(Table3[[#This Row],[Transaction ID]],Source_data!A:A,Source_data!E:E)</f>
        <v>Pune</v>
      </c>
      <c r="V2742" s="1">
        <f>_xlfn.IFNA(_xlfn.XLOOKUP(A2742,bank_processed_transactions[transaction_id],bank_processed_transactions[processing_minutes]),"")</f>
        <v>73</v>
      </c>
      <c r="W2742" s="31">
        <f>_xlfn.XLOOKUP(A2742,Source_data!A:A,Source_data!B:B)</f>
        <v>46078</v>
      </c>
    </row>
    <row r="2743" spans="1:23" x14ac:dyDescent="0.3">
      <c r="A2743" s="4" t="s">
        <v>714</v>
      </c>
      <c r="B2743" s="1">
        <f>_xlfn.XLOOKUP(A2743,bank_source_transactions__1[transaction_id],bank_source_transactions__1[amount_inr])</f>
        <v>3461.19</v>
      </c>
      <c r="C2743" s="1">
        <f>_xlfn.XLOOKUP(A2743,Processed_data!A:A,Processed_data!F:F)</f>
        <v>3461.19</v>
      </c>
      <c r="D2743" s="1" t="str">
        <f>_xlfn.XLOOKUP(A2743,bank_source_transactions__1[transaction_id],bank_source_transactions__1[transaction_status])</f>
        <v>SUCCESS</v>
      </c>
      <c r="E2743" s="1" t="str">
        <f>_xlfn.XLOOKUP(A2743,Processed_data!A:A,Processed_data!G:G)</f>
        <v>SUCCESS</v>
      </c>
      <c r="F2743" s="1">
        <f>COUNTIF(bank_processed_transactions[transaction_id],A2743)</f>
        <v>1</v>
      </c>
      <c r="G2743" s="1" t="str">
        <f t="shared" si="420"/>
        <v>found</v>
      </c>
      <c r="H2743" s="1" t="str">
        <f t="shared" si="421"/>
        <v>Not Duplicate</v>
      </c>
      <c r="I2743" s="1" t="str">
        <f t="shared" si="422"/>
        <v>match</v>
      </c>
      <c r="J2743" s="1" t="str">
        <f t="shared" si="423"/>
        <v>match</v>
      </c>
      <c r="K2743" s="1">
        <f t="shared" si="424"/>
        <v>0</v>
      </c>
      <c r="L2743" s="2">
        <f>IF(F2743=0,"not processed",_xlfn.MINIFS(Processed_data!H:H,Processed_data!A:A,A2743))</f>
        <v>46112</v>
      </c>
      <c r="M2743" s="1">
        <f>IF(F2743=0,"not processed",ABS(bank_source_transactions__1[[#This Row],[transaction_date]]-Reconciliation!L2743))</f>
        <v>2</v>
      </c>
      <c r="N2743" s="1" t="str" cm="1">
        <f t="array" ref="N2743">_xlfn.IFS(M2743="not Processed", "Not Processed",M2743&gt;2,"SLA Breached",M2743&lt;=2,"Within SLA")</f>
        <v>Within SLA</v>
      </c>
      <c r="O2743" s="1" t="str">
        <f>_xlfn.XLOOKUP(A2743,Source_data!A:A,Source_data!D:D)</f>
        <v>IMPS</v>
      </c>
      <c r="P2743" s="1">
        <f t="shared" si="425"/>
        <v>0</v>
      </c>
      <c r="Q2743" s="1">
        <f t="shared" si="426"/>
        <v>0</v>
      </c>
      <c r="R2743" s="1">
        <f t="shared" si="427"/>
        <v>0</v>
      </c>
      <c r="S2743" s="1">
        <f t="shared" si="428"/>
        <v>0</v>
      </c>
      <c r="T2743" s="1">
        <f t="shared" si="429"/>
        <v>0</v>
      </c>
      <c r="U2743" s="1" t="str">
        <f>_xlfn.XLOOKUP(Table3[[#This Row],[Transaction ID]],Source_data!A:A,Source_data!E:E)</f>
        <v>Bengaluru</v>
      </c>
      <c r="V2743" s="1">
        <f>_xlfn.IFNA(_xlfn.XLOOKUP(A2743,bank_processed_transactions[transaction_id],bank_processed_transactions[processing_minutes]),"")</f>
        <v>16.8</v>
      </c>
      <c r="W2743" s="31">
        <f>_xlfn.XLOOKUP(A2743,Source_data!A:A,Source_data!B:B)</f>
        <v>46110</v>
      </c>
    </row>
    <row r="2744" spans="1:23" x14ac:dyDescent="0.3">
      <c r="A2744" s="3" t="s">
        <v>2856</v>
      </c>
      <c r="B2744" s="1">
        <f>_xlfn.XLOOKUP(A2744,bank_source_transactions__1[transaction_id],bank_source_transactions__1[amount_inr])</f>
        <v>4199.67</v>
      </c>
      <c r="C2744" s="1">
        <f>_xlfn.XLOOKUP(A2744,Processed_data!A:A,Processed_data!F:F)</f>
        <v>4199.67</v>
      </c>
      <c r="D2744" s="1" t="str">
        <f>_xlfn.XLOOKUP(A2744,bank_source_transactions__1[transaction_id],bank_source_transactions__1[transaction_status])</f>
        <v>SUCCESS</v>
      </c>
      <c r="E2744" s="1" t="str">
        <f>_xlfn.XLOOKUP(A2744,Processed_data!A:A,Processed_data!G:G)</f>
        <v>SUCCESS</v>
      </c>
      <c r="F2744" s="1">
        <f>COUNTIF(bank_processed_transactions[transaction_id],A2744)</f>
        <v>1</v>
      </c>
      <c r="G2744" s="1" t="str">
        <f t="shared" si="420"/>
        <v>found</v>
      </c>
      <c r="H2744" s="1" t="str">
        <f t="shared" si="421"/>
        <v>Not Duplicate</v>
      </c>
      <c r="I2744" s="1" t="str">
        <f t="shared" si="422"/>
        <v>match</v>
      </c>
      <c r="J2744" s="1" t="str">
        <f t="shared" si="423"/>
        <v>match</v>
      </c>
      <c r="K2744" s="1">
        <f t="shared" si="424"/>
        <v>0</v>
      </c>
      <c r="L2744" s="2">
        <f>IF(F2744=0,"not processed",_xlfn.MINIFS(Processed_data!H:H,Processed_data!A:A,A2744))</f>
        <v>46073</v>
      </c>
      <c r="M2744" s="1">
        <f>IF(F2744=0,"not processed",ABS(bank_source_transactions__1[[#This Row],[transaction_date]]-Reconciliation!L2744))</f>
        <v>2</v>
      </c>
      <c r="N2744" s="1" t="str" cm="1">
        <f t="array" ref="N2744">_xlfn.IFS(M2744="not Processed", "Not Processed",M2744&gt;2,"SLA Breached",M2744&lt;=2,"Within SLA")</f>
        <v>Within SLA</v>
      </c>
      <c r="O2744" s="1" t="str">
        <f>_xlfn.XLOOKUP(A2744,Source_data!A:A,Source_data!D:D)</f>
        <v>UPI</v>
      </c>
      <c r="P2744" s="1">
        <f t="shared" si="425"/>
        <v>0</v>
      </c>
      <c r="Q2744" s="1">
        <f t="shared" si="426"/>
        <v>0</v>
      </c>
      <c r="R2744" s="1">
        <f t="shared" si="427"/>
        <v>0</v>
      </c>
      <c r="S2744" s="1">
        <f t="shared" si="428"/>
        <v>0</v>
      </c>
      <c r="T2744" s="1">
        <f t="shared" si="429"/>
        <v>0</v>
      </c>
      <c r="U2744" s="1" t="str">
        <f>_xlfn.XLOOKUP(Table3[[#This Row],[Transaction ID]],Source_data!A:A,Source_data!E:E)</f>
        <v>Mumbai</v>
      </c>
      <c r="V2744" s="1">
        <f>_xlfn.IFNA(_xlfn.XLOOKUP(A2744,bank_processed_transactions[transaction_id],bank_processed_transactions[processing_minutes]),"")</f>
        <v>37.700000000000003</v>
      </c>
      <c r="W2744" s="31">
        <f>_xlfn.XLOOKUP(A2744,Source_data!A:A,Source_data!B:B)</f>
        <v>46071</v>
      </c>
    </row>
    <row r="2745" spans="1:23" x14ac:dyDescent="0.3">
      <c r="A2745" s="4" t="s">
        <v>4652</v>
      </c>
      <c r="B2745" s="1">
        <f>_xlfn.XLOOKUP(A2745,bank_source_transactions__1[transaction_id],bank_source_transactions__1[amount_inr])</f>
        <v>4902.1000000000004</v>
      </c>
      <c r="C2745" s="1">
        <f>_xlfn.XLOOKUP(A2745,Processed_data!A:A,Processed_data!F:F)</f>
        <v>4902.1000000000004</v>
      </c>
      <c r="D2745" s="1" t="str">
        <f>_xlfn.XLOOKUP(A2745,bank_source_transactions__1[transaction_id],bank_source_transactions__1[transaction_status])</f>
        <v>SUCCESS</v>
      </c>
      <c r="E2745" s="1" t="str">
        <f>_xlfn.XLOOKUP(A2745,Processed_data!A:A,Processed_data!G:G)</f>
        <v>SUCCESS</v>
      </c>
      <c r="F2745" s="1">
        <f>COUNTIF(bank_processed_transactions[transaction_id],A2745)</f>
        <v>1</v>
      </c>
      <c r="G2745" s="1" t="str">
        <f t="shared" si="420"/>
        <v>found</v>
      </c>
      <c r="H2745" s="1" t="str">
        <f t="shared" si="421"/>
        <v>Not Duplicate</v>
      </c>
      <c r="I2745" s="1" t="str">
        <f t="shared" si="422"/>
        <v>match</v>
      </c>
      <c r="J2745" s="1" t="str">
        <f t="shared" si="423"/>
        <v>match</v>
      </c>
      <c r="K2745" s="1">
        <f t="shared" si="424"/>
        <v>0</v>
      </c>
      <c r="L2745" s="2">
        <f>IF(F2745=0,"not processed",_xlfn.MINIFS(Processed_data!H:H,Processed_data!A:A,A2745))</f>
        <v>46081</v>
      </c>
      <c r="M2745" s="1">
        <f>IF(F2745=0,"not processed",ABS(bank_source_transactions__1[[#This Row],[transaction_date]]-Reconciliation!L2745))</f>
        <v>1</v>
      </c>
      <c r="N2745" s="1" t="str" cm="1">
        <f t="array" ref="N2745">_xlfn.IFS(M2745="not Processed", "Not Processed",M2745&gt;2,"SLA Breached",M2745&lt;=2,"Within SLA")</f>
        <v>Within SLA</v>
      </c>
      <c r="O2745" s="1" t="str">
        <f>_xlfn.XLOOKUP(A2745,Source_data!A:A,Source_data!D:D)</f>
        <v>CARD</v>
      </c>
      <c r="P2745" s="1">
        <f t="shared" si="425"/>
        <v>0</v>
      </c>
      <c r="Q2745" s="1">
        <f t="shared" si="426"/>
        <v>0</v>
      </c>
      <c r="R2745" s="1">
        <f t="shared" si="427"/>
        <v>0</v>
      </c>
      <c r="S2745" s="1">
        <f t="shared" si="428"/>
        <v>0</v>
      </c>
      <c r="T2745" s="1">
        <f t="shared" si="429"/>
        <v>0</v>
      </c>
      <c r="U2745" s="1" t="str">
        <f>_xlfn.XLOOKUP(Table3[[#This Row],[Transaction ID]],Source_data!A:A,Source_data!E:E)</f>
        <v>Hyderabad</v>
      </c>
      <c r="V2745" s="1">
        <f>_xlfn.IFNA(_xlfn.XLOOKUP(A2745,bank_processed_transactions[transaction_id],bank_processed_transactions[processing_minutes]),"")</f>
        <v>39.799999999999997</v>
      </c>
      <c r="W2745" s="31">
        <f>_xlfn.XLOOKUP(A2745,Source_data!A:A,Source_data!B:B)</f>
        <v>46080</v>
      </c>
    </row>
    <row r="2746" spans="1:23" x14ac:dyDescent="0.3">
      <c r="A2746" s="3" t="s">
        <v>547</v>
      </c>
      <c r="B2746" s="1">
        <f>_xlfn.XLOOKUP(A2746,bank_source_transactions__1[transaction_id],bank_source_transactions__1[amount_inr])</f>
        <v>745.64</v>
      </c>
      <c r="C2746" s="1">
        <f>_xlfn.XLOOKUP(A2746,Processed_data!A:A,Processed_data!F:F)</f>
        <v>745.64</v>
      </c>
      <c r="D2746" s="1" t="str">
        <f>_xlfn.XLOOKUP(A2746,bank_source_transactions__1[transaction_id],bank_source_transactions__1[transaction_status])</f>
        <v>FAILED</v>
      </c>
      <c r="E2746" s="1" t="str">
        <f>_xlfn.XLOOKUP(A2746,Processed_data!A:A,Processed_data!G:G)</f>
        <v>FAILED</v>
      </c>
      <c r="F2746" s="1">
        <f>COUNTIF(bank_processed_transactions[transaction_id],A2746)</f>
        <v>1</v>
      </c>
      <c r="G2746" s="1" t="str">
        <f t="shared" si="420"/>
        <v>found</v>
      </c>
      <c r="H2746" s="1" t="str">
        <f t="shared" si="421"/>
        <v>Not Duplicate</v>
      </c>
      <c r="I2746" s="1" t="str">
        <f t="shared" si="422"/>
        <v>match</v>
      </c>
      <c r="J2746" s="1" t="str">
        <f t="shared" si="423"/>
        <v>match</v>
      </c>
      <c r="K2746" s="1">
        <f t="shared" si="424"/>
        <v>0</v>
      </c>
      <c r="L2746" s="2">
        <f>IF(F2746=0,"not processed",_xlfn.MINIFS(Processed_data!H:H,Processed_data!A:A,A2746))</f>
        <v>46073</v>
      </c>
      <c r="M2746" s="1">
        <f>IF(F2746=0,"not processed",ABS(bank_source_transactions__1[[#This Row],[transaction_date]]-Reconciliation!L2746))</f>
        <v>1</v>
      </c>
      <c r="N2746" s="1" t="str" cm="1">
        <f t="array" ref="N2746">_xlfn.IFS(M2746="not Processed", "Not Processed",M2746&gt;2,"SLA Breached",M2746&lt;=2,"Within SLA")</f>
        <v>Within SLA</v>
      </c>
      <c r="O2746" s="1" t="str">
        <f>_xlfn.XLOOKUP(A2746,Source_data!A:A,Source_data!D:D)</f>
        <v>UPI</v>
      </c>
      <c r="P2746" s="1">
        <f t="shared" si="425"/>
        <v>0</v>
      </c>
      <c r="Q2746" s="1">
        <f t="shared" si="426"/>
        <v>0</v>
      </c>
      <c r="R2746" s="1">
        <f t="shared" si="427"/>
        <v>0</v>
      </c>
      <c r="S2746" s="1">
        <f t="shared" si="428"/>
        <v>0</v>
      </c>
      <c r="T2746" s="1">
        <f t="shared" si="429"/>
        <v>0</v>
      </c>
      <c r="U2746" s="1" t="str">
        <f>_xlfn.XLOOKUP(Table3[[#This Row],[Transaction ID]],Source_data!A:A,Source_data!E:E)</f>
        <v>Hyderabad</v>
      </c>
      <c r="V2746" s="1">
        <f>_xlfn.IFNA(_xlfn.XLOOKUP(A2746,bank_processed_transactions[transaction_id],bank_processed_transactions[processing_minutes]),"")</f>
        <v>27.7</v>
      </c>
      <c r="W2746" s="31">
        <f>_xlfn.XLOOKUP(A2746,Source_data!A:A,Source_data!B:B)</f>
        <v>46072</v>
      </c>
    </row>
    <row r="2747" spans="1:23" x14ac:dyDescent="0.3">
      <c r="A2747" s="4" t="s">
        <v>1053</v>
      </c>
      <c r="B2747" s="1">
        <f>_xlfn.XLOOKUP(A2747,bank_source_transactions__1[transaction_id],bank_source_transactions__1[amount_inr])</f>
        <v>10484.790000000001</v>
      </c>
      <c r="C2747" s="1">
        <f>_xlfn.XLOOKUP(A2747,Processed_data!A:A,Processed_data!F:F)</f>
        <v>10484.790000000001</v>
      </c>
      <c r="D2747" s="1" t="str">
        <f>_xlfn.XLOOKUP(A2747,bank_source_transactions__1[transaction_id],bank_source_transactions__1[transaction_status])</f>
        <v>SUCCESS</v>
      </c>
      <c r="E2747" s="1" t="str">
        <f>_xlfn.XLOOKUP(A2747,Processed_data!A:A,Processed_data!G:G)</f>
        <v>SUCCESS</v>
      </c>
      <c r="F2747" s="1">
        <f>COUNTIF(bank_processed_transactions[transaction_id],A2747)</f>
        <v>1</v>
      </c>
      <c r="G2747" s="1" t="str">
        <f t="shared" si="420"/>
        <v>found</v>
      </c>
      <c r="H2747" s="1" t="str">
        <f t="shared" si="421"/>
        <v>Not Duplicate</v>
      </c>
      <c r="I2747" s="1" t="str">
        <f t="shared" si="422"/>
        <v>match</v>
      </c>
      <c r="J2747" s="1" t="str">
        <f t="shared" si="423"/>
        <v>match</v>
      </c>
      <c r="K2747" s="1">
        <f t="shared" si="424"/>
        <v>0</v>
      </c>
      <c r="L2747" s="2">
        <f>IF(F2747=0,"not processed",_xlfn.MINIFS(Processed_data!H:H,Processed_data!A:A,A2747))</f>
        <v>46080</v>
      </c>
      <c r="M2747" s="1">
        <f>IF(F2747=0,"not processed",ABS(bank_source_transactions__1[[#This Row],[transaction_date]]-Reconciliation!L2747))</f>
        <v>3</v>
      </c>
      <c r="N2747" s="1" t="str" cm="1">
        <f t="array" ref="N2747">_xlfn.IFS(M2747="not Processed", "Not Processed",M2747&gt;2,"SLA Breached",M2747&lt;=2,"Within SLA")</f>
        <v>SLA Breached</v>
      </c>
      <c r="O2747" s="1" t="str">
        <f>_xlfn.XLOOKUP(A2747,Source_data!A:A,Source_data!D:D)</f>
        <v>NEFT</v>
      </c>
      <c r="P2747" s="1">
        <f t="shared" si="425"/>
        <v>0</v>
      </c>
      <c r="Q2747" s="1">
        <f t="shared" si="426"/>
        <v>0</v>
      </c>
      <c r="R2747" s="1">
        <f t="shared" si="427"/>
        <v>0</v>
      </c>
      <c r="S2747" s="1">
        <f t="shared" si="428"/>
        <v>0</v>
      </c>
      <c r="T2747" s="1">
        <f t="shared" si="429"/>
        <v>1</v>
      </c>
      <c r="U2747" s="1" t="str">
        <f>_xlfn.XLOOKUP(Table3[[#This Row],[Transaction ID]],Source_data!A:A,Source_data!E:E)</f>
        <v>Pune</v>
      </c>
      <c r="V2747" s="1">
        <f>_xlfn.IFNA(_xlfn.XLOOKUP(A2747,bank_processed_transactions[transaction_id],bank_processed_transactions[processing_minutes]),"")</f>
        <v>8.6999999999999993</v>
      </c>
      <c r="W2747" s="31">
        <f>_xlfn.XLOOKUP(A2747,Source_data!A:A,Source_data!B:B)</f>
        <v>46077</v>
      </c>
    </row>
    <row r="2748" spans="1:23" x14ac:dyDescent="0.3">
      <c r="A2748" s="3" t="s">
        <v>4928</v>
      </c>
      <c r="B2748" s="1">
        <f>_xlfn.XLOOKUP(A2748,bank_source_transactions__1[transaction_id],bank_source_transactions__1[amount_inr])</f>
        <v>18805.3</v>
      </c>
      <c r="C2748" s="1">
        <f>_xlfn.XLOOKUP(A2748,Processed_data!A:A,Processed_data!F:F)</f>
        <v>18805.3</v>
      </c>
      <c r="D2748" s="1" t="str">
        <f>_xlfn.XLOOKUP(A2748,bank_source_transactions__1[transaction_id],bank_source_transactions__1[transaction_status])</f>
        <v>SUCCESS</v>
      </c>
      <c r="E2748" s="1" t="str">
        <f>_xlfn.XLOOKUP(A2748,Processed_data!A:A,Processed_data!G:G)</f>
        <v>SUCCESS</v>
      </c>
      <c r="F2748" s="1">
        <f>COUNTIF(bank_processed_transactions[transaction_id],A2748)</f>
        <v>1</v>
      </c>
      <c r="G2748" s="1" t="str">
        <f t="shared" si="420"/>
        <v>found</v>
      </c>
      <c r="H2748" s="1" t="str">
        <f t="shared" si="421"/>
        <v>Not Duplicate</v>
      </c>
      <c r="I2748" s="1" t="str">
        <f t="shared" si="422"/>
        <v>match</v>
      </c>
      <c r="J2748" s="1" t="str">
        <f t="shared" si="423"/>
        <v>match</v>
      </c>
      <c r="K2748" s="1">
        <f t="shared" si="424"/>
        <v>0</v>
      </c>
      <c r="L2748" s="2">
        <f>IF(F2748=0,"not processed",_xlfn.MINIFS(Processed_data!H:H,Processed_data!A:A,A2748))</f>
        <v>46089</v>
      </c>
      <c r="M2748" s="1">
        <f>IF(F2748=0,"not processed",ABS(bank_source_transactions__1[[#This Row],[transaction_date]]-Reconciliation!L2748))</f>
        <v>0</v>
      </c>
      <c r="N2748" s="1" t="str" cm="1">
        <f t="array" ref="N2748">_xlfn.IFS(M2748="not Processed", "Not Processed",M2748&gt;2,"SLA Breached",M2748&lt;=2,"Within SLA")</f>
        <v>Within SLA</v>
      </c>
      <c r="O2748" s="1" t="str">
        <f>_xlfn.XLOOKUP(A2748,Source_data!A:A,Source_data!D:D)</f>
        <v>NEFT</v>
      </c>
      <c r="P2748" s="1">
        <f t="shared" si="425"/>
        <v>0</v>
      </c>
      <c r="Q2748" s="1">
        <f t="shared" si="426"/>
        <v>0</v>
      </c>
      <c r="R2748" s="1">
        <f t="shared" si="427"/>
        <v>0</v>
      </c>
      <c r="S2748" s="1">
        <f t="shared" si="428"/>
        <v>0</v>
      </c>
      <c r="T2748" s="1">
        <f t="shared" si="429"/>
        <v>0</v>
      </c>
      <c r="U2748" s="1" t="str">
        <f>_xlfn.XLOOKUP(Table3[[#This Row],[Transaction ID]],Source_data!A:A,Source_data!E:E)</f>
        <v>Bengaluru</v>
      </c>
      <c r="V2748" s="1">
        <f>_xlfn.IFNA(_xlfn.XLOOKUP(A2748,bank_processed_transactions[transaction_id],bank_processed_transactions[processing_minutes]),"")</f>
        <v>48.6</v>
      </c>
      <c r="W2748" s="31">
        <f>_xlfn.XLOOKUP(A2748,Source_data!A:A,Source_data!B:B)</f>
        <v>46089</v>
      </c>
    </row>
    <row r="2749" spans="1:23" x14ac:dyDescent="0.3">
      <c r="A2749" s="4" t="s">
        <v>2479</v>
      </c>
      <c r="B2749" s="1">
        <f>_xlfn.XLOOKUP(A2749,bank_source_transactions__1[transaction_id],bank_source_transactions__1[amount_inr])</f>
        <v>2687.12</v>
      </c>
      <c r="C2749" s="1">
        <f>_xlfn.XLOOKUP(A2749,Processed_data!A:A,Processed_data!F:F)</f>
        <v>2687.12</v>
      </c>
      <c r="D2749" s="1" t="str">
        <f>_xlfn.XLOOKUP(A2749,bank_source_transactions__1[transaction_id],bank_source_transactions__1[transaction_status])</f>
        <v>SUCCESS</v>
      </c>
      <c r="E2749" s="1" t="str">
        <f>_xlfn.XLOOKUP(A2749,Processed_data!A:A,Processed_data!G:G)</f>
        <v>SUCCESS</v>
      </c>
      <c r="F2749" s="1">
        <f>COUNTIF(bank_processed_transactions[transaction_id],A2749)</f>
        <v>1</v>
      </c>
      <c r="G2749" s="1" t="str">
        <f t="shared" si="420"/>
        <v>found</v>
      </c>
      <c r="H2749" s="1" t="str">
        <f t="shared" si="421"/>
        <v>Not Duplicate</v>
      </c>
      <c r="I2749" s="1" t="str">
        <f t="shared" si="422"/>
        <v>match</v>
      </c>
      <c r="J2749" s="1" t="str">
        <f t="shared" si="423"/>
        <v>match</v>
      </c>
      <c r="K2749" s="1">
        <f t="shared" si="424"/>
        <v>0</v>
      </c>
      <c r="L2749" s="2">
        <f>IF(F2749=0,"not processed",_xlfn.MINIFS(Processed_data!H:H,Processed_data!A:A,A2749))</f>
        <v>46090</v>
      </c>
      <c r="M2749" s="1">
        <f>IF(F2749=0,"not processed",ABS(bank_source_transactions__1[[#This Row],[transaction_date]]-Reconciliation!L2749))</f>
        <v>1</v>
      </c>
      <c r="N2749" s="1" t="str" cm="1">
        <f t="array" ref="N2749">_xlfn.IFS(M2749="not Processed", "Not Processed",M2749&gt;2,"SLA Breached",M2749&lt;=2,"Within SLA")</f>
        <v>Within SLA</v>
      </c>
      <c r="O2749" s="1" t="str">
        <f>_xlfn.XLOOKUP(A2749,Source_data!A:A,Source_data!D:D)</f>
        <v>IMPS</v>
      </c>
      <c r="P2749" s="1">
        <f t="shared" si="425"/>
        <v>0</v>
      </c>
      <c r="Q2749" s="1">
        <f t="shared" si="426"/>
        <v>0</v>
      </c>
      <c r="R2749" s="1">
        <f t="shared" si="427"/>
        <v>0</v>
      </c>
      <c r="S2749" s="1">
        <f t="shared" si="428"/>
        <v>0</v>
      </c>
      <c r="T2749" s="1">
        <f t="shared" si="429"/>
        <v>0</v>
      </c>
      <c r="U2749" s="1" t="str">
        <f>_xlfn.XLOOKUP(Table3[[#This Row],[Transaction ID]],Source_data!A:A,Source_data!E:E)</f>
        <v>Mumbai</v>
      </c>
      <c r="V2749" s="1">
        <f>_xlfn.IFNA(_xlfn.XLOOKUP(A2749,bank_processed_transactions[transaction_id],bank_processed_transactions[processing_minutes]),"")</f>
        <v>5.7</v>
      </c>
      <c r="W2749" s="31">
        <f>_xlfn.XLOOKUP(A2749,Source_data!A:A,Source_data!B:B)</f>
        <v>46089</v>
      </c>
    </row>
    <row r="2750" spans="1:23" x14ac:dyDescent="0.3">
      <c r="A2750" s="3" t="s">
        <v>2224</v>
      </c>
      <c r="B2750" s="1">
        <f>_xlfn.XLOOKUP(A2750,bank_source_transactions__1[transaction_id],bank_source_transactions__1[amount_inr])</f>
        <v>18819.79</v>
      </c>
      <c r="C2750" s="1">
        <f>_xlfn.XLOOKUP(A2750,Processed_data!A:A,Processed_data!F:F)</f>
        <v>18819.79</v>
      </c>
      <c r="D2750" s="1" t="str">
        <f>_xlfn.XLOOKUP(A2750,bank_source_transactions__1[transaction_id],bank_source_transactions__1[transaction_status])</f>
        <v>SUCCESS</v>
      </c>
      <c r="E2750" s="1" t="str">
        <f>_xlfn.XLOOKUP(A2750,Processed_data!A:A,Processed_data!G:G)</f>
        <v>SUCCESS</v>
      </c>
      <c r="F2750" s="1">
        <f>COUNTIF(bank_processed_transactions[transaction_id],A2750)</f>
        <v>1</v>
      </c>
      <c r="G2750" s="1" t="str">
        <f t="shared" si="420"/>
        <v>found</v>
      </c>
      <c r="H2750" s="1" t="str">
        <f t="shared" si="421"/>
        <v>Not Duplicate</v>
      </c>
      <c r="I2750" s="1" t="str">
        <f t="shared" si="422"/>
        <v>match</v>
      </c>
      <c r="J2750" s="1" t="str">
        <f t="shared" si="423"/>
        <v>match</v>
      </c>
      <c r="K2750" s="1">
        <f t="shared" si="424"/>
        <v>0</v>
      </c>
      <c r="L2750" s="2">
        <f>IF(F2750=0,"not processed",_xlfn.MINIFS(Processed_data!H:H,Processed_data!A:A,A2750))</f>
        <v>46079</v>
      </c>
      <c r="M2750" s="1">
        <f>IF(F2750=0,"not processed",ABS(bank_source_transactions__1[[#This Row],[transaction_date]]-Reconciliation!L2750))</f>
        <v>2</v>
      </c>
      <c r="N2750" s="1" t="str" cm="1">
        <f t="array" ref="N2750">_xlfn.IFS(M2750="not Processed", "Not Processed",M2750&gt;2,"SLA Breached",M2750&lt;=2,"Within SLA")</f>
        <v>Within SLA</v>
      </c>
      <c r="O2750" s="1" t="str">
        <f>_xlfn.XLOOKUP(A2750,Source_data!A:A,Source_data!D:D)</f>
        <v>CARD</v>
      </c>
      <c r="P2750" s="1">
        <f t="shared" si="425"/>
        <v>0</v>
      </c>
      <c r="Q2750" s="1">
        <f t="shared" si="426"/>
        <v>0</v>
      </c>
      <c r="R2750" s="1">
        <f t="shared" si="427"/>
        <v>0</v>
      </c>
      <c r="S2750" s="1">
        <f t="shared" si="428"/>
        <v>0</v>
      </c>
      <c r="T2750" s="1">
        <f t="shared" si="429"/>
        <v>0</v>
      </c>
      <c r="U2750" s="1" t="str">
        <f>_xlfn.XLOOKUP(Table3[[#This Row],[Transaction ID]],Source_data!A:A,Source_data!E:E)</f>
        <v>Pune</v>
      </c>
      <c r="V2750" s="1">
        <f>_xlfn.IFNA(_xlfn.XLOOKUP(A2750,bank_processed_transactions[transaction_id],bank_processed_transactions[processing_minutes]),"")</f>
        <v>39.4</v>
      </c>
      <c r="W2750" s="31">
        <f>_xlfn.XLOOKUP(A2750,Source_data!A:A,Source_data!B:B)</f>
        <v>46077</v>
      </c>
    </row>
    <row r="2751" spans="1:23" x14ac:dyDescent="0.3">
      <c r="A2751" s="4" t="s">
        <v>4623</v>
      </c>
      <c r="B2751" s="1">
        <f>_xlfn.XLOOKUP(A2751,bank_source_transactions__1[transaction_id],bank_source_transactions__1[amount_inr])</f>
        <v>5846.55</v>
      </c>
      <c r="C2751" s="1">
        <f>_xlfn.XLOOKUP(A2751,Processed_data!A:A,Processed_data!F:F)</f>
        <v>5846.55</v>
      </c>
      <c r="D2751" s="1" t="str">
        <f>_xlfn.XLOOKUP(A2751,bank_source_transactions__1[transaction_id],bank_source_transactions__1[transaction_status])</f>
        <v>SUCCESS</v>
      </c>
      <c r="E2751" s="1" t="str">
        <f>_xlfn.XLOOKUP(A2751,Processed_data!A:A,Processed_data!G:G)</f>
        <v>SUCCESS</v>
      </c>
      <c r="F2751" s="1">
        <f>COUNTIF(bank_processed_transactions[transaction_id],A2751)</f>
        <v>1</v>
      </c>
      <c r="G2751" s="1" t="str">
        <f t="shared" si="420"/>
        <v>found</v>
      </c>
      <c r="H2751" s="1" t="str">
        <f t="shared" si="421"/>
        <v>Not Duplicate</v>
      </c>
      <c r="I2751" s="1" t="str">
        <f t="shared" si="422"/>
        <v>match</v>
      </c>
      <c r="J2751" s="1" t="str">
        <f t="shared" si="423"/>
        <v>match</v>
      </c>
      <c r="K2751" s="1">
        <f t="shared" si="424"/>
        <v>0</v>
      </c>
      <c r="L2751" s="2">
        <f>IF(F2751=0,"not processed",_xlfn.MINIFS(Processed_data!H:H,Processed_data!A:A,A2751))</f>
        <v>46026</v>
      </c>
      <c r="M2751" s="1">
        <f>IF(F2751=0,"not processed",ABS(bank_source_transactions__1[[#This Row],[transaction_date]]-Reconciliation!L2751))</f>
        <v>0</v>
      </c>
      <c r="N2751" s="1" t="str" cm="1">
        <f t="array" ref="N2751">_xlfn.IFS(M2751="not Processed", "Not Processed",M2751&gt;2,"SLA Breached",M2751&lt;=2,"Within SLA")</f>
        <v>Within SLA</v>
      </c>
      <c r="O2751" s="1" t="str">
        <f>_xlfn.XLOOKUP(A2751,Source_data!A:A,Source_data!D:D)</f>
        <v>UPI</v>
      </c>
      <c r="P2751" s="1">
        <f t="shared" si="425"/>
        <v>0</v>
      </c>
      <c r="Q2751" s="1">
        <f t="shared" si="426"/>
        <v>0</v>
      </c>
      <c r="R2751" s="1">
        <f t="shared" si="427"/>
        <v>0</v>
      </c>
      <c r="S2751" s="1">
        <f t="shared" si="428"/>
        <v>0</v>
      </c>
      <c r="T2751" s="1">
        <f t="shared" si="429"/>
        <v>0</v>
      </c>
      <c r="U2751" s="1" t="str">
        <f>_xlfn.XLOOKUP(Table3[[#This Row],[Transaction ID]],Source_data!A:A,Source_data!E:E)</f>
        <v>Hyderabad</v>
      </c>
      <c r="V2751" s="1">
        <f>_xlfn.IFNA(_xlfn.XLOOKUP(A2751,bank_processed_transactions[transaction_id],bank_processed_transactions[processing_minutes]),"")</f>
        <v>12.2</v>
      </c>
      <c r="W2751" s="31">
        <f>_xlfn.XLOOKUP(A2751,Source_data!A:A,Source_data!B:B)</f>
        <v>46026</v>
      </c>
    </row>
    <row r="2752" spans="1:23" x14ac:dyDescent="0.3">
      <c r="A2752" s="3" t="s">
        <v>4520</v>
      </c>
      <c r="B2752" s="1">
        <f>_xlfn.XLOOKUP(A2752,bank_source_transactions__1[transaction_id],bank_source_transactions__1[amount_inr])</f>
        <v>4374.3900000000003</v>
      </c>
      <c r="C2752" s="1">
        <f>_xlfn.XLOOKUP(A2752,Processed_data!A:A,Processed_data!F:F)</f>
        <v>4374.3900000000003</v>
      </c>
      <c r="D2752" s="1" t="str">
        <f>_xlfn.XLOOKUP(A2752,bank_source_transactions__1[transaction_id],bank_source_transactions__1[transaction_status])</f>
        <v>SUCCESS</v>
      </c>
      <c r="E2752" s="1" t="str">
        <f>_xlfn.XLOOKUP(A2752,Processed_data!A:A,Processed_data!G:G)</f>
        <v>SUCCESS</v>
      </c>
      <c r="F2752" s="1">
        <f>COUNTIF(bank_processed_transactions[transaction_id],A2752)</f>
        <v>1</v>
      </c>
      <c r="G2752" s="1" t="str">
        <f t="shared" si="420"/>
        <v>found</v>
      </c>
      <c r="H2752" s="1" t="str">
        <f t="shared" si="421"/>
        <v>Not Duplicate</v>
      </c>
      <c r="I2752" s="1" t="str">
        <f t="shared" si="422"/>
        <v>match</v>
      </c>
      <c r="J2752" s="1" t="str">
        <f t="shared" si="423"/>
        <v>match</v>
      </c>
      <c r="K2752" s="1">
        <f t="shared" si="424"/>
        <v>0</v>
      </c>
      <c r="L2752" s="2">
        <f>IF(F2752=0,"not processed",_xlfn.MINIFS(Processed_data!H:H,Processed_data!A:A,A2752))</f>
        <v>46035</v>
      </c>
      <c r="M2752" s="1">
        <f>IF(F2752=0,"not processed",ABS(bank_source_transactions__1[[#This Row],[transaction_date]]-Reconciliation!L2752))</f>
        <v>1</v>
      </c>
      <c r="N2752" s="1" t="str" cm="1">
        <f t="array" ref="N2752">_xlfn.IFS(M2752="not Processed", "Not Processed",M2752&gt;2,"SLA Breached",M2752&lt;=2,"Within SLA")</f>
        <v>Within SLA</v>
      </c>
      <c r="O2752" s="1" t="str">
        <f>_xlfn.XLOOKUP(A2752,Source_data!A:A,Source_data!D:D)</f>
        <v>UPI</v>
      </c>
      <c r="P2752" s="1">
        <f t="shared" si="425"/>
        <v>0</v>
      </c>
      <c r="Q2752" s="1">
        <f t="shared" si="426"/>
        <v>0</v>
      </c>
      <c r="R2752" s="1">
        <f t="shared" si="427"/>
        <v>0</v>
      </c>
      <c r="S2752" s="1">
        <f t="shared" si="428"/>
        <v>0</v>
      </c>
      <c r="T2752" s="1">
        <f t="shared" si="429"/>
        <v>0</v>
      </c>
      <c r="U2752" s="1" t="str">
        <f>_xlfn.XLOOKUP(Table3[[#This Row],[Transaction ID]],Source_data!A:A,Source_data!E:E)</f>
        <v>Hyderabad</v>
      </c>
      <c r="V2752" s="1">
        <f>_xlfn.IFNA(_xlfn.XLOOKUP(A2752,bank_processed_transactions[transaction_id],bank_processed_transactions[processing_minutes]),"")</f>
        <v>9.1999999999999993</v>
      </c>
      <c r="W2752" s="31">
        <f>_xlfn.XLOOKUP(A2752,Source_data!A:A,Source_data!B:B)</f>
        <v>46034</v>
      </c>
    </row>
    <row r="2753" spans="1:23" x14ac:dyDescent="0.3">
      <c r="A2753" s="4" t="s">
        <v>4856</v>
      </c>
      <c r="B2753" s="1">
        <f>_xlfn.XLOOKUP(A2753,bank_source_transactions__1[transaction_id],bank_source_transactions__1[amount_inr])</f>
        <v>10757.8</v>
      </c>
      <c r="C2753" s="1">
        <f>_xlfn.XLOOKUP(A2753,Processed_data!A:A,Processed_data!F:F)</f>
        <v>10757.8</v>
      </c>
      <c r="D2753" s="1" t="str">
        <f>_xlfn.XLOOKUP(A2753,bank_source_transactions__1[transaction_id],bank_source_transactions__1[transaction_status])</f>
        <v>SUCCESS</v>
      </c>
      <c r="E2753" s="1" t="str">
        <f>_xlfn.XLOOKUP(A2753,Processed_data!A:A,Processed_data!G:G)</f>
        <v>SUCCESS</v>
      </c>
      <c r="F2753" s="1">
        <f>COUNTIF(bank_processed_transactions[transaction_id],A2753)</f>
        <v>1</v>
      </c>
      <c r="G2753" s="1" t="str">
        <f t="shared" si="420"/>
        <v>found</v>
      </c>
      <c r="H2753" s="1" t="str">
        <f t="shared" si="421"/>
        <v>Not Duplicate</v>
      </c>
      <c r="I2753" s="1" t="str">
        <f t="shared" si="422"/>
        <v>match</v>
      </c>
      <c r="J2753" s="1" t="str">
        <f t="shared" si="423"/>
        <v>match</v>
      </c>
      <c r="K2753" s="1">
        <f t="shared" si="424"/>
        <v>0</v>
      </c>
      <c r="L2753" s="2">
        <f>IF(F2753=0,"not processed",_xlfn.MINIFS(Processed_data!H:H,Processed_data!A:A,A2753))</f>
        <v>46064</v>
      </c>
      <c r="M2753" s="1">
        <f>IF(F2753=0,"not processed",ABS(bank_source_transactions__1[[#This Row],[transaction_date]]-Reconciliation!L2753))</f>
        <v>1</v>
      </c>
      <c r="N2753" s="1" t="str" cm="1">
        <f t="array" ref="N2753">_xlfn.IFS(M2753="not Processed", "Not Processed",M2753&gt;2,"SLA Breached",M2753&lt;=2,"Within SLA")</f>
        <v>Within SLA</v>
      </c>
      <c r="O2753" s="1" t="str">
        <f>_xlfn.XLOOKUP(A2753,Source_data!A:A,Source_data!D:D)</f>
        <v>UPI</v>
      </c>
      <c r="P2753" s="1">
        <f t="shared" si="425"/>
        <v>0</v>
      </c>
      <c r="Q2753" s="1">
        <f t="shared" si="426"/>
        <v>0</v>
      </c>
      <c r="R2753" s="1">
        <f t="shared" si="427"/>
        <v>0</v>
      </c>
      <c r="S2753" s="1">
        <f t="shared" si="428"/>
        <v>0</v>
      </c>
      <c r="T2753" s="1">
        <f t="shared" si="429"/>
        <v>0</v>
      </c>
      <c r="U2753" s="1" t="str">
        <f>_xlfn.XLOOKUP(Table3[[#This Row],[Transaction ID]],Source_data!A:A,Source_data!E:E)</f>
        <v>Bengaluru</v>
      </c>
      <c r="V2753" s="1">
        <f>_xlfn.IFNA(_xlfn.XLOOKUP(A2753,bank_processed_transactions[transaction_id],bank_processed_transactions[processing_minutes]),"")</f>
        <v>17.8</v>
      </c>
      <c r="W2753" s="31">
        <f>_xlfn.XLOOKUP(A2753,Source_data!A:A,Source_data!B:B)</f>
        <v>46063</v>
      </c>
    </row>
    <row r="2754" spans="1:23" x14ac:dyDescent="0.3">
      <c r="A2754" s="3" t="s">
        <v>4550</v>
      </c>
      <c r="B2754" s="1">
        <f>_xlfn.XLOOKUP(A2754,bank_source_transactions__1[transaction_id],bank_source_transactions__1[amount_inr])</f>
        <v>4143.25</v>
      </c>
      <c r="C2754" s="1">
        <f>_xlfn.XLOOKUP(A2754,Processed_data!A:A,Processed_data!F:F)</f>
        <v>4143.25</v>
      </c>
      <c r="D2754" s="1" t="str">
        <f>_xlfn.XLOOKUP(A2754,bank_source_transactions__1[transaction_id],bank_source_transactions__1[transaction_status])</f>
        <v>SUCCESS</v>
      </c>
      <c r="E2754" s="1" t="str">
        <f>_xlfn.XLOOKUP(A2754,Processed_data!A:A,Processed_data!G:G)</f>
        <v>SUCCESS</v>
      </c>
      <c r="F2754" s="1">
        <f>COUNTIF(bank_processed_transactions[transaction_id],A2754)</f>
        <v>1</v>
      </c>
      <c r="G2754" s="1" t="str">
        <f t="shared" si="420"/>
        <v>found</v>
      </c>
      <c r="H2754" s="1" t="str">
        <f t="shared" si="421"/>
        <v>Not Duplicate</v>
      </c>
      <c r="I2754" s="1" t="str">
        <f t="shared" si="422"/>
        <v>match</v>
      </c>
      <c r="J2754" s="1" t="str">
        <f t="shared" si="423"/>
        <v>match</v>
      </c>
      <c r="K2754" s="1">
        <f t="shared" si="424"/>
        <v>0</v>
      </c>
      <c r="L2754" s="2">
        <f>IF(F2754=0,"not processed",_xlfn.MINIFS(Processed_data!H:H,Processed_data!A:A,A2754))</f>
        <v>46066</v>
      </c>
      <c r="M2754" s="1">
        <f>IF(F2754=0,"not processed",ABS(bank_source_transactions__1[[#This Row],[transaction_date]]-Reconciliation!L2754))</f>
        <v>3</v>
      </c>
      <c r="N2754" s="1" t="str" cm="1">
        <f t="array" ref="N2754">_xlfn.IFS(M2754="not Processed", "Not Processed",M2754&gt;2,"SLA Breached",M2754&lt;=2,"Within SLA")</f>
        <v>SLA Breached</v>
      </c>
      <c r="O2754" s="1" t="str">
        <f>_xlfn.XLOOKUP(A2754,Source_data!A:A,Source_data!D:D)</f>
        <v>UPI</v>
      </c>
      <c r="P2754" s="1">
        <f t="shared" si="425"/>
        <v>0</v>
      </c>
      <c r="Q2754" s="1">
        <f t="shared" si="426"/>
        <v>0</v>
      </c>
      <c r="R2754" s="1">
        <f t="shared" si="427"/>
        <v>0</v>
      </c>
      <c r="S2754" s="1">
        <f t="shared" si="428"/>
        <v>0</v>
      </c>
      <c r="T2754" s="1">
        <f t="shared" si="429"/>
        <v>1</v>
      </c>
      <c r="U2754" s="1" t="str">
        <f>_xlfn.XLOOKUP(Table3[[#This Row],[Transaction ID]],Source_data!A:A,Source_data!E:E)</f>
        <v>Pune</v>
      </c>
      <c r="V2754" s="1">
        <f>_xlfn.IFNA(_xlfn.XLOOKUP(A2754,bank_processed_transactions[transaction_id],bank_processed_transactions[processing_minutes]),"")</f>
        <v>30.5</v>
      </c>
      <c r="W2754" s="31">
        <f>_xlfn.XLOOKUP(A2754,Source_data!A:A,Source_data!B:B)</f>
        <v>46063</v>
      </c>
    </row>
    <row r="2755" spans="1:23" x14ac:dyDescent="0.3">
      <c r="A2755" s="4" t="s">
        <v>3634</v>
      </c>
      <c r="B2755" s="1">
        <f>_xlfn.XLOOKUP(A2755,bank_source_transactions__1[transaction_id],bank_source_transactions__1[amount_inr])</f>
        <v>3725.64</v>
      </c>
      <c r="C2755" s="1">
        <f>_xlfn.XLOOKUP(A2755,Processed_data!A:A,Processed_data!F:F)</f>
        <v>3725.64</v>
      </c>
      <c r="D2755" s="1" t="str">
        <f>_xlfn.XLOOKUP(A2755,bank_source_transactions__1[transaction_id],bank_source_transactions__1[transaction_status])</f>
        <v>SUCCESS</v>
      </c>
      <c r="E2755" s="1" t="str">
        <f>_xlfn.XLOOKUP(A2755,Processed_data!A:A,Processed_data!G:G)</f>
        <v>SUCCESS</v>
      </c>
      <c r="F2755" s="1">
        <f>COUNTIF(bank_processed_transactions[transaction_id],A2755)</f>
        <v>1</v>
      </c>
      <c r="G2755" s="1" t="str">
        <f t="shared" ref="G2755:G2818" si="430">IF(F2755=0,"missing","found")</f>
        <v>found</v>
      </c>
      <c r="H2755" s="1" t="str">
        <f t="shared" ref="H2755:H2818" si="431">IF(F2755&gt;1,"Duplicate","Not Duplicate")</f>
        <v>Not Duplicate</v>
      </c>
      <c r="I2755" s="1" t="str">
        <f t="shared" ref="I2755:I2818" si="432">IF(F2755=0,"not processed",IF(B2755=C2755,"match","mismatch"))</f>
        <v>match</v>
      </c>
      <c r="J2755" s="1" t="str">
        <f t="shared" ref="J2755:J2818" si="433">IF(F2755=0,"not processed",IF(D2755=E2755,"match","mismatch"))</f>
        <v>match</v>
      </c>
      <c r="K2755" s="1">
        <f t="shared" ref="K2755:K2818" si="434">IF(F2755=0,"missing",ABS(B2755-C2755))</f>
        <v>0</v>
      </c>
      <c r="L2755" s="2">
        <f>IF(F2755=0,"not processed",_xlfn.MINIFS(Processed_data!H:H,Processed_data!A:A,A2755))</f>
        <v>46052</v>
      </c>
      <c r="M2755" s="1">
        <f>IF(F2755=0,"not processed",ABS(bank_source_transactions__1[[#This Row],[transaction_date]]-Reconciliation!L2755))</f>
        <v>2</v>
      </c>
      <c r="N2755" s="1" t="str" cm="1">
        <f t="array" ref="N2755">_xlfn.IFS(M2755="not Processed", "Not Processed",M2755&gt;2,"SLA Breached",M2755&lt;=2,"Within SLA")</f>
        <v>Within SLA</v>
      </c>
      <c r="O2755" s="1" t="str">
        <f>_xlfn.XLOOKUP(A2755,Source_data!A:A,Source_data!D:D)</f>
        <v>CARD</v>
      </c>
      <c r="P2755" s="1">
        <f t="shared" ref="P2755:P2818" si="435">IF(G2755="missing",1,0)</f>
        <v>0</v>
      </c>
      <c r="Q2755" s="1">
        <f t="shared" ref="Q2755:Q2818" si="436">IF(H2755="duplicate",1,0)</f>
        <v>0</v>
      </c>
      <c r="R2755" s="1">
        <f t="shared" ref="R2755:R2818" si="437">IF(I2755="mismatch",1,0)</f>
        <v>0</v>
      </c>
      <c r="S2755" s="1">
        <f t="shared" ref="S2755:S2818" si="438">IF(J2755="mismatch",1,)</f>
        <v>0</v>
      </c>
      <c r="T2755" s="1">
        <f t="shared" ref="T2755:T2818" si="439">IF(N2755="sla breached",1,0)</f>
        <v>0</v>
      </c>
      <c r="U2755" s="1" t="str">
        <f>_xlfn.XLOOKUP(Table3[[#This Row],[Transaction ID]],Source_data!A:A,Source_data!E:E)</f>
        <v>Pune</v>
      </c>
      <c r="V2755" s="1">
        <f>_xlfn.IFNA(_xlfn.XLOOKUP(A2755,bank_processed_transactions[transaction_id],bank_processed_transactions[processing_minutes]),"")</f>
        <v>44.8</v>
      </c>
      <c r="W2755" s="31">
        <f>_xlfn.XLOOKUP(A2755,Source_data!A:A,Source_data!B:B)</f>
        <v>46050</v>
      </c>
    </row>
    <row r="2756" spans="1:23" x14ac:dyDescent="0.3">
      <c r="A2756" s="3" t="s">
        <v>3456</v>
      </c>
      <c r="B2756" s="1">
        <f>_xlfn.XLOOKUP(A2756,bank_source_transactions__1[transaction_id],bank_source_transactions__1[amount_inr])</f>
        <v>218.43</v>
      </c>
      <c r="C2756" s="1">
        <f>_xlfn.XLOOKUP(A2756,Processed_data!A:A,Processed_data!F:F)</f>
        <v>218.43</v>
      </c>
      <c r="D2756" s="1" t="str">
        <f>_xlfn.XLOOKUP(A2756,bank_source_transactions__1[transaction_id],bank_source_transactions__1[transaction_status])</f>
        <v>SUCCESS</v>
      </c>
      <c r="E2756" s="1" t="str">
        <f>_xlfn.XLOOKUP(A2756,Processed_data!A:A,Processed_data!G:G)</f>
        <v>SUCCESS</v>
      </c>
      <c r="F2756" s="1">
        <f>COUNTIF(bank_processed_transactions[transaction_id],A2756)</f>
        <v>1</v>
      </c>
      <c r="G2756" s="1" t="str">
        <f t="shared" si="430"/>
        <v>found</v>
      </c>
      <c r="H2756" s="1" t="str">
        <f t="shared" si="431"/>
        <v>Not Duplicate</v>
      </c>
      <c r="I2756" s="1" t="str">
        <f t="shared" si="432"/>
        <v>match</v>
      </c>
      <c r="J2756" s="1" t="str">
        <f t="shared" si="433"/>
        <v>match</v>
      </c>
      <c r="K2756" s="1">
        <f t="shared" si="434"/>
        <v>0</v>
      </c>
      <c r="L2756" s="2">
        <f>IF(F2756=0,"not processed",_xlfn.MINIFS(Processed_data!H:H,Processed_data!A:A,A2756))</f>
        <v>46078</v>
      </c>
      <c r="M2756" s="1">
        <f>IF(F2756=0,"not processed",ABS(bank_source_transactions__1[[#This Row],[transaction_date]]-Reconciliation!L2756))</f>
        <v>3</v>
      </c>
      <c r="N2756" s="1" t="str" cm="1">
        <f t="array" ref="N2756">_xlfn.IFS(M2756="not Processed", "Not Processed",M2756&gt;2,"SLA Breached",M2756&lt;=2,"Within SLA")</f>
        <v>SLA Breached</v>
      </c>
      <c r="O2756" s="1" t="str">
        <f>_xlfn.XLOOKUP(A2756,Source_data!A:A,Source_data!D:D)</f>
        <v>IMPS</v>
      </c>
      <c r="P2756" s="1">
        <f t="shared" si="435"/>
        <v>0</v>
      </c>
      <c r="Q2756" s="1">
        <f t="shared" si="436"/>
        <v>0</v>
      </c>
      <c r="R2756" s="1">
        <f t="shared" si="437"/>
        <v>0</v>
      </c>
      <c r="S2756" s="1">
        <f t="shared" si="438"/>
        <v>0</v>
      </c>
      <c r="T2756" s="1">
        <f t="shared" si="439"/>
        <v>1</v>
      </c>
      <c r="U2756" s="1" t="str">
        <f>_xlfn.XLOOKUP(Table3[[#This Row],[Transaction ID]],Source_data!A:A,Source_data!E:E)</f>
        <v>Pune</v>
      </c>
      <c r="V2756" s="1">
        <f>_xlfn.IFNA(_xlfn.XLOOKUP(A2756,bank_processed_transactions[transaction_id],bank_processed_transactions[processing_minutes]),"")</f>
        <v>20.5</v>
      </c>
      <c r="W2756" s="31">
        <f>_xlfn.XLOOKUP(A2756,Source_data!A:A,Source_data!B:B)</f>
        <v>46075</v>
      </c>
    </row>
    <row r="2757" spans="1:23" x14ac:dyDescent="0.3">
      <c r="A2757" s="4" t="s">
        <v>3192</v>
      </c>
      <c r="B2757" s="1">
        <f>_xlfn.XLOOKUP(A2757,bank_source_transactions__1[transaction_id],bank_source_transactions__1[amount_inr])</f>
        <v>9251.75</v>
      </c>
      <c r="C2757" s="1">
        <f>_xlfn.XLOOKUP(A2757,Processed_data!A:A,Processed_data!F:F)</f>
        <v>9251.75</v>
      </c>
      <c r="D2757" s="1" t="str">
        <f>_xlfn.XLOOKUP(A2757,bank_source_transactions__1[transaction_id],bank_source_transactions__1[transaction_status])</f>
        <v>SUCCESS</v>
      </c>
      <c r="E2757" s="1" t="str">
        <f>_xlfn.XLOOKUP(A2757,Processed_data!A:A,Processed_data!G:G)</f>
        <v>SUCCESS</v>
      </c>
      <c r="F2757" s="1">
        <f>COUNTIF(bank_processed_transactions[transaction_id],A2757)</f>
        <v>1</v>
      </c>
      <c r="G2757" s="1" t="str">
        <f t="shared" si="430"/>
        <v>found</v>
      </c>
      <c r="H2757" s="1" t="str">
        <f t="shared" si="431"/>
        <v>Not Duplicate</v>
      </c>
      <c r="I2757" s="1" t="str">
        <f t="shared" si="432"/>
        <v>match</v>
      </c>
      <c r="J2757" s="1" t="str">
        <f t="shared" si="433"/>
        <v>match</v>
      </c>
      <c r="K2757" s="1">
        <f t="shared" si="434"/>
        <v>0</v>
      </c>
      <c r="L2757" s="2">
        <f>IF(F2757=0,"not processed",_xlfn.MINIFS(Processed_data!H:H,Processed_data!A:A,A2757))</f>
        <v>46061</v>
      </c>
      <c r="M2757" s="1">
        <f>IF(F2757=0,"not processed",ABS(bank_source_transactions__1[[#This Row],[transaction_date]]-Reconciliation!L2757))</f>
        <v>0</v>
      </c>
      <c r="N2757" s="1" t="str" cm="1">
        <f t="array" ref="N2757">_xlfn.IFS(M2757="not Processed", "Not Processed",M2757&gt;2,"SLA Breached",M2757&lt;=2,"Within SLA")</f>
        <v>Within SLA</v>
      </c>
      <c r="O2757" s="1" t="str">
        <f>_xlfn.XLOOKUP(A2757,Source_data!A:A,Source_data!D:D)</f>
        <v>IMPS</v>
      </c>
      <c r="P2757" s="1">
        <f t="shared" si="435"/>
        <v>0</v>
      </c>
      <c r="Q2757" s="1">
        <f t="shared" si="436"/>
        <v>0</v>
      </c>
      <c r="R2757" s="1">
        <f t="shared" si="437"/>
        <v>0</v>
      </c>
      <c r="S2757" s="1">
        <f t="shared" si="438"/>
        <v>0</v>
      </c>
      <c r="T2757" s="1">
        <f t="shared" si="439"/>
        <v>0</v>
      </c>
      <c r="U2757" s="1" t="str">
        <f>_xlfn.XLOOKUP(Table3[[#This Row],[Transaction ID]],Source_data!A:A,Source_data!E:E)</f>
        <v>Hyderabad</v>
      </c>
      <c r="V2757" s="1">
        <f>_xlfn.IFNA(_xlfn.XLOOKUP(A2757,bank_processed_transactions[transaction_id],bank_processed_transactions[processing_minutes]),"")</f>
        <v>19.8</v>
      </c>
      <c r="W2757" s="31">
        <f>_xlfn.XLOOKUP(A2757,Source_data!A:A,Source_data!B:B)</f>
        <v>46061</v>
      </c>
    </row>
    <row r="2758" spans="1:23" x14ac:dyDescent="0.3">
      <c r="A2758" s="3" t="s">
        <v>3699</v>
      </c>
      <c r="B2758" s="1">
        <f>_xlfn.XLOOKUP(A2758,bank_source_transactions__1[transaction_id],bank_source_transactions__1[amount_inr])</f>
        <v>8838.77</v>
      </c>
      <c r="C2758" s="1">
        <f>_xlfn.XLOOKUP(A2758,Processed_data!A:A,Processed_data!F:F)</f>
        <v>8838.77</v>
      </c>
      <c r="D2758" s="1" t="str">
        <f>_xlfn.XLOOKUP(A2758,bank_source_transactions__1[transaction_id],bank_source_transactions__1[transaction_status])</f>
        <v>SUCCESS</v>
      </c>
      <c r="E2758" s="1" t="str">
        <f>_xlfn.XLOOKUP(A2758,Processed_data!A:A,Processed_data!G:G)</f>
        <v>SUCCESS</v>
      </c>
      <c r="F2758" s="1">
        <f>COUNTIF(bank_processed_transactions[transaction_id],A2758)</f>
        <v>1</v>
      </c>
      <c r="G2758" s="1" t="str">
        <f t="shared" si="430"/>
        <v>found</v>
      </c>
      <c r="H2758" s="1" t="str">
        <f t="shared" si="431"/>
        <v>Not Duplicate</v>
      </c>
      <c r="I2758" s="1" t="str">
        <f t="shared" si="432"/>
        <v>match</v>
      </c>
      <c r="J2758" s="1" t="str">
        <f t="shared" si="433"/>
        <v>match</v>
      </c>
      <c r="K2758" s="1">
        <f t="shared" si="434"/>
        <v>0</v>
      </c>
      <c r="L2758" s="2">
        <f>IF(F2758=0,"not processed",_xlfn.MINIFS(Processed_data!H:H,Processed_data!A:A,A2758))</f>
        <v>46055</v>
      </c>
      <c r="M2758" s="1">
        <f>IF(F2758=0,"not processed",ABS(bank_source_transactions__1[[#This Row],[transaction_date]]-Reconciliation!L2758))</f>
        <v>1</v>
      </c>
      <c r="N2758" s="1" t="str" cm="1">
        <f t="array" ref="N2758">_xlfn.IFS(M2758="not Processed", "Not Processed",M2758&gt;2,"SLA Breached",M2758&lt;=2,"Within SLA")</f>
        <v>Within SLA</v>
      </c>
      <c r="O2758" s="1" t="str">
        <f>_xlfn.XLOOKUP(A2758,Source_data!A:A,Source_data!D:D)</f>
        <v>IMPS</v>
      </c>
      <c r="P2758" s="1">
        <f t="shared" si="435"/>
        <v>0</v>
      </c>
      <c r="Q2758" s="1">
        <f t="shared" si="436"/>
        <v>0</v>
      </c>
      <c r="R2758" s="1">
        <f t="shared" si="437"/>
        <v>0</v>
      </c>
      <c r="S2758" s="1">
        <f t="shared" si="438"/>
        <v>0</v>
      </c>
      <c r="T2758" s="1">
        <f t="shared" si="439"/>
        <v>0</v>
      </c>
      <c r="U2758" s="1" t="str">
        <f>_xlfn.XLOOKUP(Table3[[#This Row],[Transaction ID]],Source_data!A:A,Source_data!E:E)</f>
        <v>Bengaluru</v>
      </c>
      <c r="V2758" s="1">
        <f>_xlfn.IFNA(_xlfn.XLOOKUP(A2758,bank_processed_transactions[transaction_id],bank_processed_transactions[processing_minutes]),"")</f>
        <v>65.400000000000006</v>
      </c>
      <c r="W2758" s="31">
        <f>_xlfn.XLOOKUP(A2758,Source_data!A:A,Source_data!B:B)</f>
        <v>46054</v>
      </c>
    </row>
    <row r="2759" spans="1:23" x14ac:dyDescent="0.3">
      <c r="A2759" s="4" t="s">
        <v>1439</v>
      </c>
      <c r="B2759" s="1">
        <f>_xlfn.XLOOKUP(A2759,bank_source_transactions__1[transaction_id],bank_source_transactions__1[amount_inr])</f>
        <v>8280.9500000000007</v>
      </c>
      <c r="C2759" s="1">
        <f>_xlfn.XLOOKUP(A2759,Processed_data!A:A,Processed_data!F:F)</f>
        <v>8280.9500000000007</v>
      </c>
      <c r="D2759" s="1" t="str">
        <f>_xlfn.XLOOKUP(A2759,bank_source_transactions__1[transaction_id],bank_source_transactions__1[transaction_status])</f>
        <v>SUCCESS</v>
      </c>
      <c r="E2759" s="1" t="str">
        <f>_xlfn.XLOOKUP(A2759,Processed_data!A:A,Processed_data!G:G)</f>
        <v>SUCCESS</v>
      </c>
      <c r="F2759" s="1">
        <f>COUNTIF(bank_processed_transactions[transaction_id],A2759)</f>
        <v>1</v>
      </c>
      <c r="G2759" s="1" t="str">
        <f t="shared" si="430"/>
        <v>found</v>
      </c>
      <c r="H2759" s="1" t="str">
        <f t="shared" si="431"/>
        <v>Not Duplicate</v>
      </c>
      <c r="I2759" s="1" t="str">
        <f t="shared" si="432"/>
        <v>match</v>
      </c>
      <c r="J2759" s="1" t="str">
        <f t="shared" si="433"/>
        <v>match</v>
      </c>
      <c r="K2759" s="1">
        <f t="shared" si="434"/>
        <v>0</v>
      </c>
      <c r="L2759" s="2">
        <f>IF(F2759=0,"not processed",_xlfn.MINIFS(Processed_data!H:H,Processed_data!A:A,A2759))</f>
        <v>46093</v>
      </c>
      <c r="M2759" s="1">
        <f>IF(F2759=0,"not processed",ABS(bank_source_transactions__1[[#This Row],[transaction_date]]-Reconciliation!L2759))</f>
        <v>3</v>
      </c>
      <c r="N2759" s="1" t="str" cm="1">
        <f t="array" ref="N2759">_xlfn.IFS(M2759="not Processed", "Not Processed",M2759&gt;2,"SLA Breached",M2759&lt;=2,"Within SLA")</f>
        <v>SLA Breached</v>
      </c>
      <c r="O2759" s="1" t="str">
        <f>_xlfn.XLOOKUP(A2759,Source_data!A:A,Source_data!D:D)</f>
        <v>NEFT</v>
      </c>
      <c r="P2759" s="1">
        <f t="shared" si="435"/>
        <v>0</v>
      </c>
      <c r="Q2759" s="1">
        <f t="shared" si="436"/>
        <v>0</v>
      </c>
      <c r="R2759" s="1">
        <f t="shared" si="437"/>
        <v>0</v>
      </c>
      <c r="S2759" s="1">
        <f t="shared" si="438"/>
        <v>0</v>
      </c>
      <c r="T2759" s="1">
        <f t="shared" si="439"/>
        <v>1</v>
      </c>
      <c r="U2759" s="1" t="str">
        <f>_xlfn.XLOOKUP(Table3[[#This Row],[Transaction ID]],Source_data!A:A,Source_data!E:E)</f>
        <v>Pune</v>
      </c>
      <c r="V2759" s="1">
        <f>_xlfn.IFNA(_xlfn.XLOOKUP(A2759,bank_processed_transactions[transaction_id],bank_processed_transactions[processing_minutes]),"")</f>
        <v>20.6</v>
      </c>
      <c r="W2759" s="31">
        <f>_xlfn.XLOOKUP(A2759,Source_data!A:A,Source_data!B:B)</f>
        <v>46090</v>
      </c>
    </row>
    <row r="2760" spans="1:23" x14ac:dyDescent="0.3">
      <c r="A2760" s="3" t="s">
        <v>3932</v>
      </c>
      <c r="B2760" s="1">
        <f>_xlfn.XLOOKUP(A2760,bank_source_transactions__1[transaction_id],bank_source_transactions__1[amount_inr])</f>
        <v>7993.8</v>
      </c>
      <c r="C2760" s="1">
        <f>_xlfn.XLOOKUP(A2760,Processed_data!A:A,Processed_data!F:F)</f>
        <v>7993.8</v>
      </c>
      <c r="D2760" s="1" t="str">
        <f>_xlfn.XLOOKUP(A2760,bank_source_transactions__1[transaction_id],bank_source_transactions__1[transaction_status])</f>
        <v>SUCCESS</v>
      </c>
      <c r="E2760" s="1" t="str">
        <f>_xlfn.XLOOKUP(A2760,Processed_data!A:A,Processed_data!G:G)</f>
        <v>SUCCESS</v>
      </c>
      <c r="F2760" s="1">
        <f>COUNTIF(bank_processed_transactions[transaction_id],A2760)</f>
        <v>1</v>
      </c>
      <c r="G2760" s="1" t="str">
        <f t="shared" si="430"/>
        <v>found</v>
      </c>
      <c r="H2760" s="1" t="str">
        <f t="shared" si="431"/>
        <v>Not Duplicate</v>
      </c>
      <c r="I2760" s="1" t="str">
        <f t="shared" si="432"/>
        <v>match</v>
      </c>
      <c r="J2760" s="1" t="str">
        <f t="shared" si="433"/>
        <v>match</v>
      </c>
      <c r="K2760" s="1">
        <f t="shared" si="434"/>
        <v>0</v>
      </c>
      <c r="L2760" s="2">
        <f>IF(F2760=0,"not processed",_xlfn.MINIFS(Processed_data!H:H,Processed_data!A:A,A2760))</f>
        <v>46052</v>
      </c>
      <c r="M2760" s="1">
        <f>IF(F2760=0,"not processed",ABS(bank_source_transactions__1[[#This Row],[transaction_date]]-Reconciliation!L2760))</f>
        <v>3</v>
      </c>
      <c r="N2760" s="1" t="str" cm="1">
        <f t="array" ref="N2760">_xlfn.IFS(M2760="not Processed", "Not Processed",M2760&gt;2,"SLA Breached",M2760&lt;=2,"Within SLA")</f>
        <v>SLA Breached</v>
      </c>
      <c r="O2760" s="1" t="str">
        <f>_xlfn.XLOOKUP(A2760,Source_data!A:A,Source_data!D:D)</f>
        <v>IMPS</v>
      </c>
      <c r="P2760" s="1">
        <f t="shared" si="435"/>
        <v>0</v>
      </c>
      <c r="Q2760" s="1">
        <f t="shared" si="436"/>
        <v>0</v>
      </c>
      <c r="R2760" s="1">
        <f t="shared" si="437"/>
        <v>0</v>
      </c>
      <c r="S2760" s="1">
        <f t="shared" si="438"/>
        <v>0</v>
      </c>
      <c r="T2760" s="1">
        <f t="shared" si="439"/>
        <v>1</v>
      </c>
      <c r="U2760" s="1" t="str">
        <f>_xlfn.XLOOKUP(Table3[[#This Row],[Transaction ID]],Source_data!A:A,Source_data!E:E)</f>
        <v>Mumbai</v>
      </c>
      <c r="V2760" s="1">
        <f>_xlfn.IFNA(_xlfn.XLOOKUP(A2760,bank_processed_transactions[transaction_id],bank_processed_transactions[processing_minutes]),"")</f>
        <v>15.2</v>
      </c>
      <c r="W2760" s="31">
        <f>_xlfn.XLOOKUP(A2760,Source_data!A:A,Source_data!B:B)</f>
        <v>46049</v>
      </c>
    </row>
    <row r="2761" spans="1:23" x14ac:dyDescent="0.3">
      <c r="A2761" s="4" t="s">
        <v>4499</v>
      </c>
      <c r="B2761" s="1">
        <f>_xlfn.XLOOKUP(A2761,bank_source_transactions__1[transaction_id],bank_source_transactions__1[amount_inr])</f>
        <v>2107.4499999999998</v>
      </c>
      <c r="C2761" s="1">
        <f>_xlfn.XLOOKUP(A2761,Processed_data!A:A,Processed_data!F:F)</f>
        <v>2107.4499999999998</v>
      </c>
      <c r="D2761" s="1" t="str">
        <f>_xlfn.XLOOKUP(A2761,bank_source_transactions__1[transaction_id],bank_source_transactions__1[transaction_status])</f>
        <v>SUCCESS</v>
      </c>
      <c r="E2761" s="1" t="str">
        <f>_xlfn.XLOOKUP(A2761,Processed_data!A:A,Processed_data!G:G)</f>
        <v>SUCCESS</v>
      </c>
      <c r="F2761" s="1">
        <f>COUNTIF(bank_processed_transactions[transaction_id],A2761)</f>
        <v>1</v>
      </c>
      <c r="G2761" s="1" t="str">
        <f t="shared" si="430"/>
        <v>found</v>
      </c>
      <c r="H2761" s="1" t="str">
        <f t="shared" si="431"/>
        <v>Not Duplicate</v>
      </c>
      <c r="I2761" s="1" t="str">
        <f t="shared" si="432"/>
        <v>match</v>
      </c>
      <c r="J2761" s="1" t="str">
        <f t="shared" si="433"/>
        <v>match</v>
      </c>
      <c r="K2761" s="1">
        <f t="shared" si="434"/>
        <v>0</v>
      </c>
      <c r="L2761" s="2">
        <f>IF(F2761=0,"not processed",_xlfn.MINIFS(Processed_data!H:H,Processed_data!A:A,A2761))</f>
        <v>46026</v>
      </c>
      <c r="M2761" s="1">
        <f>IF(F2761=0,"not processed",ABS(bank_source_transactions__1[[#This Row],[transaction_date]]-Reconciliation!L2761))</f>
        <v>1</v>
      </c>
      <c r="N2761" s="1" t="str" cm="1">
        <f t="array" ref="N2761">_xlfn.IFS(M2761="not Processed", "Not Processed",M2761&gt;2,"SLA Breached",M2761&lt;=2,"Within SLA")</f>
        <v>Within SLA</v>
      </c>
      <c r="O2761" s="1" t="str">
        <f>_xlfn.XLOOKUP(A2761,Source_data!A:A,Source_data!D:D)</f>
        <v>NEFT</v>
      </c>
      <c r="P2761" s="1">
        <f t="shared" si="435"/>
        <v>0</v>
      </c>
      <c r="Q2761" s="1">
        <f t="shared" si="436"/>
        <v>0</v>
      </c>
      <c r="R2761" s="1">
        <f t="shared" si="437"/>
        <v>0</v>
      </c>
      <c r="S2761" s="1">
        <f t="shared" si="438"/>
        <v>0</v>
      </c>
      <c r="T2761" s="1">
        <f t="shared" si="439"/>
        <v>0</v>
      </c>
      <c r="U2761" s="1" t="str">
        <f>_xlfn.XLOOKUP(Table3[[#This Row],[Transaction ID]],Source_data!A:A,Source_data!E:E)</f>
        <v>Pune</v>
      </c>
      <c r="V2761" s="1">
        <f>_xlfn.IFNA(_xlfn.XLOOKUP(A2761,bank_processed_transactions[transaction_id],bank_processed_transactions[processing_minutes]),"")</f>
        <v>33.6</v>
      </c>
      <c r="W2761" s="31">
        <f>_xlfn.XLOOKUP(A2761,Source_data!A:A,Source_data!B:B)</f>
        <v>46025</v>
      </c>
    </row>
    <row r="2762" spans="1:23" x14ac:dyDescent="0.3">
      <c r="A2762" s="3" t="s">
        <v>3313</v>
      </c>
      <c r="B2762" s="1">
        <f>_xlfn.XLOOKUP(A2762,bank_source_transactions__1[transaction_id],bank_source_transactions__1[amount_inr])</f>
        <v>3997.56</v>
      </c>
      <c r="C2762" s="1">
        <f>_xlfn.XLOOKUP(A2762,Processed_data!A:A,Processed_data!F:F)</f>
        <v>3997.56</v>
      </c>
      <c r="D2762" s="1" t="str">
        <f>_xlfn.XLOOKUP(A2762,bank_source_transactions__1[transaction_id],bank_source_transactions__1[transaction_status])</f>
        <v>SUCCESS</v>
      </c>
      <c r="E2762" s="1" t="str">
        <f>_xlfn.XLOOKUP(A2762,Processed_data!A:A,Processed_data!G:G)</f>
        <v>SUCCESS</v>
      </c>
      <c r="F2762" s="1">
        <f>COUNTIF(bank_processed_transactions[transaction_id],A2762)</f>
        <v>1</v>
      </c>
      <c r="G2762" s="1" t="str">
        <f t="shared" si="430"/>
        <v>found</v>
      </c>
      <c r="H2762" s="1" t="str">
        <f t="shared" si="431"/>
        <v>Not Duplicate</v>
      </c>
      <c r="I2762" s="1" t="str">
        <f t="shared" si="432"/>
        <v>match</v>
      </c>
      <c r="J2762" s="1" t="str">
        <f t="shared" si="433"/>
        <v>match</v>
      </c>
      <c r="K2762" s="1">
        <f t="shared" si="434"/>
        <v>0</v>
      </c>
      <c r="L2762" s="2">
        <f>IF(F2762=0,"not processed",_xlfn.MINIFS(Processed_data!H:H,Processed_data!A:A,A2762))</f>
        <v>46087</v>
      </c>
      <c r="M2762" s="1">
        <f>IF(F2762=0,"not processed",ABS(bank_source_transactions__1[[#This Row],[transaction_date]]-Reconciliation!L2762))</f>
        <v>3</v>
      </c>
      <c r="N2762" s="1" t="str" cm="1">
        <f t="array" ref="N2762">_xlfn.IFS(M2762="not Processed", "Not Processed",M2762&gt;2,"SLA Breached",M2762&lt;=2,"Within SLA")</f>
        <v>SLA Breached</v>
      </c>
      <c r="O2762" s="1" t="str">
        <f>_xlfn.XLOOKUP(A2762,Source_data!A:A,Source_data!D:D)</f>
        <v>IMPS</v>
      </c>
      <c r="P2762" s="1">
        <f t="shared" si="435"/>
        <v>0</v>
      </c>
      <c r="Q2762" s="1">
        <f t="shared" si="436"/>
        <v>0</v>
      </c>
      <c r="R2762" s="1">
        <f t="shared" si="437"/>
        <v>0</v>
      </c>
      <c r="S2762" s="1">
        <f t="shared" si="438"/>
        <v>0</v>
      </c>
      <c r="T2762" s="1">
        <f t="shared" si="439"/>
        <v>1</v>
      </c>
      <c r="U2762" s="1" t="str">
        <f>_xlfn.XLOOKUP(Table3[[#This Row],[Transaction ID]],Source_data!A:A,Source_data!E:E)</f>
        <v>Bengaluru</v>
      </c>
      <c r="V2762" s="1">
        <f>_xlfn.IFNA(_xlfn.XLOOKUP(A2762,bank_processed_transactions[transaction_id],bank_processed_transactions[processing_minutes]),"")</f>
        <v>12.9</v>
      </c>
      <c r="W2762" s="31">
        <f>_xlfn.XLOOKUP(A2762,Source_data!A:A,Source_data!B:B)</f>
        <v>46084</v>
      </c>
    </row>
    <row r="2763" spans="1:23" x14ac:dyDescent="0.3">
      <c r="A2763" s="4" t="s">
        <v>583</v>
      </c>
      <c r="B2763" s="1">
        <f>_xlfn.XLOOKUP(A2763,bank_source_transactions__1[transaction_id],bank_source_transactions__1[amount_inr])</f>
        <v>14662.13</v>
      </c>
      <c r="C2763" s="1">
        <f>_xlfn.XLOOKUP(A2763,Processed_data!A:A,Processed_data!F:F)</f>
        <v>14662.13</v>
      </c>
      <c r="D2763" s="1" t="str">
        <f>_xlfn.XLOOKUP(A2763,bank_source_transactions__1[transaction_id],bank_source_transactions__1[transaction_status])</f>
        <v>SUCCESS</v>
      </c>
      <c r="E2763" s="1" t="str">
        <f>_xlfn.XLOOKUP(A2763,Processed_data!A:A,Processed_data!G:G)</f>
        <v>SUCCESS</v>
      </c>
      <c r="F2763" s="1">
        <f>COUNTIF(bank_processed_transactions[transaction_id],A2763)</f>
        <v>1</v>
      </c>
      <c r="G2763" s="1" t="str">
        <f t="shared" si="430"/>
        <v>found</v>
      </c>
      <c r="H2763" s="1" t="str">
        <f t="shared" si="431"/>
        <v>Not Duplicate</v>
      </c>
      <c r="I2763" s="1" t="str">
        <f t="shared" si="432"/>
        <v>match</v>
      </c>
      <c r="J2763" s="1" t="str">
        <f t="shared" si="433"/>
        <v>match</v>
      </c>
      <c r="K2763" s="1">
        <f t="shared" si="434"/>
        <v>0</v>
      </c>
      <c r="L2763" s="2">
        <f>IF(F2763=0,"not processed",_xlfn.MINIFS(Processed_data!H:H,Processed_data!A:A,A2763))</f>
        <v>46054</v>
      </c>
      <c r="M2763" s="1">
        <f>IF(F2763=0,"not processed",ABS(bank_source_transactions__1[[#This Row],[transaction_date]]-Reconciliation!L2763))</f>
        <v>3</v>
      </c>
      <c r="N2763" s="1" t="str" cm="1">
        <f t="array" ref="N2763">_xlfn.IFS(M2763="not Processed", "Not Processed",M2763&gt;2,"SLA Breached",M2763&lt;=2,"Within SLA")</f>
        <v>SLA Breached</v>
      </c>
      <c r="O2763" s="1" t="str">
        <f>_xlfn.XLOOKUP(A2763,Source_data!A:A,Source_data!D:D)</f>
        <v>NEFT</v>
      </c>
      <c r="P2763" s="1">
        <f t="shared" si="435"/>
        <v>0</v>
      </c>
      <c r="Q2763" s="1">
        <f t="shared" si="436"/>
        <v>0</v>
      </c>
      <c r="R2763" s="1">
        <f t="shared" si="437"/>
        <v>0</v>
      </c>
      <c r="S2763" s="1">
        <f t="shared" si="438"/>
        <v>0</v>
      </c>
      <c r="T2763" s="1">
        <f t="shared" si="439"/>
        <v>1</v>
      </c>
      <c r="U2763" s="1" t="str">
        <f>_xlfn.XLOOKUP(Table3[[#This Row],[Transaction ID]],Source_data!A:A,Source_data!E:E)</f>
        <v>Pune</v>
      </c>
      <c r="V2763" s="1">
        <f>_xlfn.IFNA(_xlfn.XLOOKUP(A2763,bank_processed_transactions[transaction_id],bank_processed_transactions[processing_minutes]),"")</f>
        <v>13.9</v>
      </c>
      <c r="W2763" s="31">
        <f>_xlfn.XLOOKUP(A2763,Source_data!A:A,Source_data!B:B)</f>
        <v>46051</v>
      </c>
    </row>
    <row r="2764" spans="1:23" x14ac:dyDescent="0.3">
      <c r="A2764" s="3" t="s">
        <v>2605</v>
      </c>
      <c r="B2764" s="1">
        <f>_xlfn.XLOOKUP(A2764,bank_source_transactions__1[transaction_id],bank_source_transactions__1[amount_inr])</f>
        <v>955</v>
      </c>
      <c r="C2764" s="1">
        <f>_xlfn.XLOOKUP(A2764,Processed_data!A:A,Processed_data!F:F)</f>
        <v>955</v>
      </c>
      <c r="D2764" s="1" t="str">
        <f>_xlfn.XLOOKUP(A2764,bank_source_transactions__1[transaction_id],bank_source_transactions__1[transaction_status])</f>
        <v>SUCCESS</v>
      </c>
      <c r="E2764" s="1" t="str">
        <f>_xlfn.XLOOKUP(A2764,Processed_data!A:A,Processed_data!G:G)</f>
        <v>SUCCESS</v>
      </c>
      <c r="F2764" s="1">
        <f>COUNTIF(bank_processed_transactions[transaction_id],A2764)</f>
        <v>1</v>
      </c>
      <c r="G2764" s="1" t="str">
        <f t="shared" si="430"/>
        <v>found</v>
      </c>
      <c r="H2764" s="1" t="str">
        <f t="shared" si="431"/>
        <v>Not Duplicate</v>
      </c>
      <c r="I2764" s="1" t="str">
        <f t="shared" si="432"/>
        <v>match</v>
      </c>
      <c r="J2764" s="1" t="str">
        <f t="shared" si="433"/>
        <v>match</v>
      </c>
      <c r="K2764" s="1">
        <f t="shared" si="434"/>
        <v>0</v>
      </c>
      <c r="L2764" s="2">
        <f>IF(F2764=0,"not processed",_xlfn.MINIFS(Processed_data!H:H,Processed_data!A:A,A2764))</f>
        <v>46026</v>
      </c>
      <c r="M2764" s="1">
        <f>IF(F2764=0,"not processed",ABS(bank_source_transactions__1[[#This Row],[transaction_date]]-Reconciliation!L2764))</f>
        <v>1</v>
      </c>
      <c r="N2764" s="1" t="str" cm="1">
        <f t="array" ref="N2764">_xlfn.IFS(M2764="not Processed", "Not Processed",M2764&gt;2,"SLA Breached",M2764&lt;=2,"Within SLA")</f>
        <v>Within SLA</v>
      </c>
      <c r="O2764" s="1" t="str">
        <f>_xlfn.XLOOKUP(A2764,Source_data!A:A,Source_data!D:D)</f>
        <v>IMPS</v>
      </c>
      <c r="P2764" s="1">
        <f t="shared" si="435"/>
        <v>0</v>
      </c>
      <c r="Q2764" s="1">
        <f t="shared" si="436"/>
        <v>0</v>
      </c>
      <c r="R2764" s="1">
        <f t="shared" si="437"/>
        <v>0</v>
      </c>
      <c r="S2764" s="1">
        <f t="shared" si="438"/>
        <v>0</v>
      </c>
      <c r="T2764" s="1">
        <f t="shared" si="439"/>
        <v>0</v>
      </c>
      <c r="U2764" s="1" t="str">
        <f>_xlfn.XLOOKUP(Table3[[#This Row],[Transaction ID]],Source_data!A:A,Source_data!E:E)</f>
        <v>Bengaluru</v>
      </c>
      <c r="V2764" s="1">
        <f>_xlfn.IFNA(_xlfn.XLOOKUP(A2764,bank_processed_transactions[transaction_id],bank_processed_transactions[processing_minutes]),"")</f>
        <v>11.7</v>
      </c>
      <c r="W2764" s="31">
        <f>_xlfn.XLOOKUP(A2764,Source_data!A:A,Source_data!B:B)</f>
        <v>46025</v>
      </c>
    </row>
    <row r="2765" spans="1:23" x14ac:dyDescent="0.3">
      <c r="A2765" s="4" t="s">
        <v>4444</v>
      </c>
      <c r="B2765" s="1">
        <f>_xlfn.XLOOKUP(A2765,bank_source_transactions__1[transaction_id],bank_source_transactions__1[amount_inr])</f>
        <v>6953.74</v>
      </c>
      <c r="C2765" s="1">
        <f>_xlfn.XLOOKUP(A2765,Processed_data!A:A,Processed_data!F:F)</f>
        <v>6953.74</v>
      </c>
      <c r="D2765" s="1" t="str">
        <f>_xlfn.XLOOKUP(A2765,bank_source_transactions__1[transaction_id],bank_source_transactions__1[transaction_status])</f>
        <v>SUCCESS</v>
      </c>
      <c r="E2765" s="1" t="str">
        <f>_xlfn.XLOOKUP(A2765,Processed_data!A:A,Processed_data!G:G)</f>
        <v>SUCCESS</v>
      </c>
      <c r="F2765" s="1">
        <f>COUNTIF(bank_processed_transactions[transaction_id],A2765)</f>
        <v>1</v>
      </c>
      <c r="G2765" s="1" t="str">
        <f t="shared" si="430"/>
        <v>found</v>
      </c>
      <c r="H2765" s="1" t="str">
        <f t="shared" si="431"/>
        <v>Not Duplicate</v>
      </c>
      <c r="I2765" s="1" t="str">
        <f t="shared" si="432"/>
        <v>match</v>
      </c>
      <c r="J2765" s="1" t="str">
        <f t="shared" si="433"/>
        <v>match</v>
      </c>
      <c r="K2765" s="1">
        <f t="shared" si="434"/>
        <v>0</v>
      </c>
      <c r="L2765" s="2">
        <f>IF(F2765=0,"not processed",_xlfn.MINIFS(Processed_data!H:H,Processed_data!A:A,A2765))</f>
        <v>46064</v>
      </c>
      <c r="M2765" s="1">
        <f>IF(F2765=0,"not processed",ABS(bank_source_transactions__1[[#This Row],[transaction_date]]-Reconciliation!L2765))</f>
        <v>2</v>
      </c>
      <c r="N2765" s="1" t="str" cm="1">
        <f t="array" ref="N2765">_xlfn.IFS(M2765="not Processed", "Not Processed",M2765&gt;2,"SLA Breached",M2765&lt;=2,"Within SLA")</f>
        <v>Within SLA</v>
      </c>
      <c r="O2765" s="1" t="str">
        <f>_xlfn.XLOOKUP(A2765,Source_data!A:A,Source_data!D:D)</f>
        <v>UPI</v>
      </c>
      <c r="P2765" s="1">
        <f t="shared" si="435"/>
        <v>0</v>
      </c>
      <c r="Q2765" s="1">
        <f t="shared" si="436"/>
        <v>0</v>
      </c>
      <c r="R2765" s="1">
        <f t="shared" si="437"/>
        <v>0</v>
      </c>
      <c r="S2765" s="1">
        <f t="shared" si="438"/>
        <v>0</v>
      </c>
      <c r="T2765" s="1">
        <f t="shared" si="439"/>
        <v>0</v>
      </c>
      <c r="U2765" s="1" t="str">
        <f>_xlfn.XLOOKUP(Table3[[#This Row],[Transaction ID]],Source_data!A:A,Source_data!E:E)</f>
        <v>Bengaluru</v>
      </c>
      <c r="V2765" s="1">
        <f>_xlfn.IFNA(_xlfn.XLOOKUP(A2765,bank_processed_transactions[transaction_id],bank_processed_transactions[processing_minutes]),"")</f>
        <v>4.0999999999999996</v>
      </c>
      <c r="W2765" s="31">
        <f>_xlfn.XLOOKUP(A2765,Source_data!A:A,Source_data!B:B)</f>
        <v>46062</v>
      </c>
    </row>
    <row r="2766" spans="1:23" x14ac:dyDescent="0.3">
      <c r="A2766" s="3" t="s">
        <v>3005</v>
      </c>
      <c r="B2766" s="1">
        <f>_xlfn.XLOOKUP(A2766,bank_source_transactions__1[transaction_id],bank_source_transactions__1[amount_inr])</f>
        <v>17779.900000000001</v>
      </c>
      <c r="C2766" s="1">
        <f>_xlfn.XLOOKUP(A2766,Processed_data!A:A,Processed_data!F:F)</f>
        <v>17779.900000000001</v>
      </c>
      <c r="D2766" s="1" t="str">
        <f>_xlfn.XLOOKUP(A2766,bank_source_transactions__1[transaction_id],bank_source_transactions__1[transaction_status])</f>
        <v>SUCCESS</v>
      </c>
      <c r="E2766" s="1" t="str">
        <f>_xlfn.XLOOKUP(A2766,Processed_data!A:A,Processed_data!G:G)</f>
        <v>SUCCESS</v>
      </c>
      <c r="F2766" s="1">
        <f>COUNTIF(bank_processed_transactions[transaction_id],A2766)</f>
        <v>1</v>
      </c>
      <c r="G2766" s="1" t="str">
        <f t="shared" si="430"/>
        <v>found</v>
      </c>
      <c r="H2766" s="1" t="str">
        <f t="shared" si="431"/>
        <v>Not Duplicate</v>
      </c>
      <c r="I2766" s="1" t="str">
        <f t="shared" si="432"/>
        <v>match</v>
      </c>
      <c r="J2766" s="1" t="str">
        <f t="shared" si="433"/>
        <v>match</v>
      </c>
      <c r="K2766" s="1">
        <f t="shared" si="434"/>
        <v>0</v>
      </c>
      <c r="L2766" s="2">
        <f>IF(F2766=0,"not processed",_xlfn.MINIFS(Processed_data!H:H,Processed_data!A:A,A2766))</f>
        <v>46073</v>
      </c>
      <c r="M2766" s="1">
        <f>IF(F2766=0,"not processed",ABS(bank_source_transactions__1[[#This Row],[transaction_date]]-Reconciliation!L2766))</f>
        <v>0</v>
      </c>
      <c r="N2766" s="1" t="str" cm="1">
        <f t="array" ref="N2766">_xlfn.IFS(M2766="not Processed", "Not Processed",M2766&gt;2,"SLA Breached",M2766&lt;=2,"Within SLA")</f>
        <v>Within SLA</v>
      </c>
      <c r="O2766" s="1" t="str">
        <f>_xlfn.XLOOKUP(A2766,Source_data!A:A,Source_data!D:D)</f>
        <v>UPI</v>
      </c>
      <c r="P2766" s="1">
        <f t="shared" si="435"/>
        <v>0</v>
      </c>
      <c r="Q2766" s="1">
        <f t="shared" si="436"/>
        <v>0</v>
      </c>
      <c r="R2766" s="1">
        <f t="shared" si="437"/>
        <v>0</v>
      </c>
      <c r="S2766" s="1">
        <f t="shared" si="438"/>
        <v>0</v>
      </c>
      <c r="T2766" s="1">
        <f t="shared" si="439"/>
        <v>0</v>
      </c>
      <c r="U2766" s="1" t="str">
        <f>_xlfn.XLOOKUP(Table3[[#This Row],[Transaction ID]],Source_data!A:A,Source_data!E:E)</f>
        <v>Mumbai</v>
      </c>
      <c r="V2766" s="1">
        <f>_xlfn.IFNA(_xlfn.XLOOKUP(A2766,bank_processed_transactions[transaction_id],bank_processed_transactions[processing_minutes]),"")</f>
        <v>29.4</v>
      </c>
      <c r="W2766" s="31">
        <f>_xlfn.XLOOKUP(A2766,Source_data!A:A,Source_data!B:B)</f>
        <v>46073</v>
      </c>
    </row>
    <row r="2767" spans="1:23" x14ac:dyDescent="0.3">
      <c r="A2767" s="4" t="s">
        <v>1333</v>
      </c>
      <c r="B2767" s="1">
        <f>_xlfn.XLOOKUP(A2767,bank_source_transactions__1[transaction_id],bank_source_transactions__1[amount_inr])</f>
        <v>3145.22</v>
      </c>
      <c r="C2767" s="1">
        <f>_xlfn.XLOOKUP(A2767,Processed_data!A:A,Processed_data!F:F)</f>
        <v>3145.22</v>
      </c>
      <c r="D2767" s="1" t="str">
        <f>_xlfn.XLOOKUP(A2767,bank_source_transactions__1[transaction_id],bank_source_transactions__1[transaction_status])</f>
        <v>SUCCESS</v>
      </c>
      <c r="E2767" s="1" t="str">
        <f>_xlfn.XLOOKUP(A2767,Processed_data!A:A,Processed_data!G:G)</f>
        <v>SUCCESS</v>
      </c>
      <c r="F2767" s="1">
        <f>COUNTIF(bank_processed_transactions[transaction_id],A2767)</f>
        <v>1</v>
      </c>
      <c r="G2767" s="1" t="str">
        <f t="shared" si="430"/>
        <v>found</v>
      </c>
      <c r="H2767" s="1" t="str">
        <f t="shared" si="431"/>
        <v>Not Duplicate</v>
      </c>
      <c r="I2767" s="1" t="str">
        <f t="shared" si="432"/>
        <v>match</v>
      </c>
      <c r="J2767" s="1" t="str">
        <f t="shared" si="433"/>
        <v>match</v>
      </c>
      <c r="K2767" s="1">
        <f t="shared" si="434"/>
        <v>0</v>
      </c>
      <c r="L2767" s="2">
        <f>IF(F2767=0,"not processed",_xlfn.MINIFS(Processed_data!H:H,Processed_data!A:A,A2767))</f>
        <v>46098</v>
      </c>
      <c r="M2767" s="1">
        <f>IF(F2767=0,"not processed",ABS(bank_source_transactions__1[[#This Row],[transaction_date]]-Reconciliation!L2767))</f>
        <v>0</v>
      </c>
      <c r="N2767" s="1" t="str" cm="1">
        <f t="array" ref="N2767">_xlfn.IFS(M2767="not Processed", "Not Processed",M2767&gt;2,"SLA Breached",M2767&lt;=2,"Within SLA")</f>
        <v>Within SLA</v>
      </c>
      <c r="O2767" s="1" t="str">
        <f>_xlfn.XLOOKUP(A2767,Source_data!A:A,Source_data!D:D)</f>
        <v>UPI</v>
      </c>
      <c r="P2767" s="1">
        <f t="shared" si="435"/>
        <v>0</v>
      </c>
      <c r="Q2767" s="1">
        <f t="shared" si="436"/>
        <v>0</v>
      </c>
      <c r="R2767" s="1">
        <f t="shared" si="437"/>
        <v>0</v>
      </c>
      <c r="S2767" s="1">
        <f t="shared" si="438"/>
        <v>0</v>
      </c>
      <c r="T2767" s="1">
        <f t="shared" si="439"/>
        <v>0</v>
      </c>
      <c r="U2767" s="1" t="str">
        <f>_xlfn.XLOOKUP(Table3[[#This Row],[Transaction ID]],Source_data!A:A,Source_data!E:E)</f>
        <v>Mumbai</v>
      </c>
      <c r="V2767" s="1">
        <f>_xlfn.IFNA(_xlfn.XLOOKUP(A2767,bank_processed_transactions[transaction_id],bank_processed_transactions[processing_minutes]),"")</f>
        <v>20.9</v>
      </c>
      <c r="W2767" s="31">
        <f>_xlfn.XLOOKUP(A2767,Source_data!A:A,Source_data!B:B)</f>
        <v>46098</v>
      </c>
    </row>
    <row r="2768" spans="1:23" x14ac:dyDescent="0.3">
      <c r="A2768" s="3" t="s">
        <v>4294</v>
      </c>
      <c r="B2768" s="1">
        <f>_xlfn.XLOOKUP(A2768,bank_source_transactions__1[transaction_id],bank_source_transactions__1[amount_inr])</f>
        <v>1638.47</v>
      </c>
      <c r="C2768" s="1">
        <f>_xlfn.XLOOKUP(A2768,Processed_data!A:A,Processed_data!F:F)</f>
        <v>1638.47</v>
      </c>
      <c r="D2768" s="1" t="str">
        <f>_xlfn.XLOOKUP(A2768,bank_source_transactions__1[transaction_id],bank_source_transactions__1[transaction_status])</f>
        <v>SUCCESS</v>
      </c>
      <c r="E2768" s="1" t="str">
        <f>_xlfn.XLOOKUP(A2768,Processed_data!A:A,Processed_data!G:G)</f>
        <v>SUCCESS</v>
      </c>
      <c r="F2768" s="1">
        <f>COUNTIF(bank_processed_transactions[transaction_id],A2768)</f>
        <v>1</v>
      </c>
      <c r="G2768" s="1" t="str">
        <f t="shared" si="430"/>
        <v>found</v>
      </c>
      <c r="H2768" s="1" t="str">
        <f t="shared" si="431"/>
        <v>Not Duplicate</v>
      </c>
      <c r="I2768" s="1" t="str">
        <f t="shared" si="432"/>
        <v>match</v>
      </c>
      <c r="J2768" s="1" t="str">
        <f t="shared" si="433"/>
        <v>match</v>
      </c>
      <c r="K2768" s="1">
        <f t="shared" si="434"/>
        <v>0</v>
      </c>
      <c r="L2768" s="2">
        <f>IF(F2768=0,"not processed",_xlfn.MINIFS(Processed_data!H:H,Processed_data!A:A,A2768))</f>
        <v>46064</v>
      </c>
      <c r="M2768" s="1">
        <f>IF(F2768=0,"not processed",ABS(bank_source_transactions__1[[#This Row],[transaction_date]]-Reconciliation!L2768))</f>
        <v>1</v>
      </c>
      <c r="N2768" s="1" t="str" cm="1">
        <f t="array" ref="N2768">_xlfn.IFS(M2768="not Processed", "Not Processed",M2768&gt;2,"SLA Breached",M2768&lt;=2,"Within SLA")</f>
        <v>Within SLA</v>
      </c>
      <c r="O2768" s="1" t="str">
        <f>_xlfn.XLOOKUP(A2768,Source_data!A:A,Source_data!D:D)</f>
        <v>NEFT</v>
      </c>
      <c r="P2768" s="1">
        <f t="shared" si="435"/>
        <v>0</v>
      </c>
      <c r="Q2768" s="1">
        <f t="shared" si="436"/>
        <v>0</v>
      </c>
      <c r="R2768" s="1">
        <f t="shared" si="437"/>
        <v>0</v>
      </c>
      <c r="S2768" s="1">
        <f t="shared" si="438"/>
        <v>0</v>
      </c>
      <c r="T2768" s="1">
        <f t="shared" si="439"/>
        <v>0</v>
      </c>
      <c r="U2768" s="1" t="str">
        <f>_xlfn.XLOOKUP(Table3[[#This Row],[Transaction ID]],Source_data!A:A,Source_data!E:E)</f>
        <v>Bengaluru</v>
      </c>
      <c r="V2768" s="1">
        <f>_xlfn.IFNA(_xlfn.XLOOKUP(A2768,bank_processed_transactions[transaction_id],bank_processed_transactions[processing_minutes]),"")</f>
        <v>25.9</v>
      </c>
      <c r="W2768" s="31">
        <f>_xlfn.XLOOKUP(A2768,Source_data!A:A,Source_data!B:B)</f>
        <v>46063</v>
      </c>
    </row>
    <row r="2769" spans="1:23" x14ac:dyDescent="0.3">
      <c r="A2769" s="4" t="s">
        <v>2924</v>
      </c>
      <c r="B2769" s="1">
        <f>_xlfn.XLOOKUP(A2769,bank_source_transactions__1[transaction_id],bank_source_transactions__1[amount_inr])</f>
        <v>2001.27</v>
      </c>
      <c r="C2769" s="1">
        <f>_xlfn.XLOOKUP(A2769,Processed_data!A:A,Processed_data!F:F)</f>
        <v>2001.27</v>
      </c>
      <c r="D2769" s="1" t="str">
        <f>_xlfn.XLOOKUP(A2769,bank_source_transactions__1[transaction_id],bank_source_transactions__1[transaction_status])</f>
        <v>SUCCESS</v>
      </c>
      <c r="E2769" s="1" t="str">
        <f>_xlfn.XLOOKUP(A2769,Processed_data!A:A,Processed_data!G:G)</f>
        <v>SUCCESS</v>
      </c>
      <c r="F2769" s="1">
        <f>COUNTIF(bank_processed_transactions[transaction_id],A2769)</f>
        <v>1</v>
      </c>
      <c r="G2769" s="1" t="str">
        <f t="shared" si="430"/>
        <v>found</v>
      </c>
      <c r="H2769" s="1" t="str">
        <f t="shared" si="431"/>
        <v>Not Duplicate</v>
      </c>
      <c r="I2769" s="1" t="str">
        <f t="shared" si="432"/>
        <v>match</v>
      </c>
      <c r="J2769" s="1" t="str">
        <f t="shared" si="433"/>
        <v>match</v>
      </c>
      <c r="K2769" s="1">
        <f t="shared" si="434"/>
        <v>0</v>
      </c>
      <c r="L2769" s="2">
        <f>IF(F2769=0,"not processed",_xlfn.MINIFS(Processed_data!H:H,Processed_data!A:A,A2769))</f>
        <v>46081</v>
      </c>
      <c r="M2769" s="1">
        <f>IF(F2769=0,"not processed",ABS(bank_source_transactions__1[[#This Row],[transaction_date]]-Reconciliation!L2769))</f>
        <v>2</v>
      </c>
      <c r="N2769" s="1" t="str" cm="1">
        <f t="array" ref="N2769">_xlfn.IFS(M2769="not Processed", "Not Processed",M2769&gt;2,"SLA Breached",M2769&lt;=2,"Within SLA")</f>
        <v>Within SLA</v>
      </c>
      <c r="O2769" s="1" t="str">
        <f>_xlfn.XLOOKUP(A2769,Source_data!A:A,Source_data!D:D)</f>
        <v>UPI</v>
      </c>
      <c r="P2769" s="1">
        <f t="shared" si="435"/>
        <v>0</v>
      </c>
      <c r="Q2769" s="1">
        <f t="shared" si="436"/>
        <v>0</v>
      </c>
      <c r="R2769" s="1">
        <f t="shared" si="437"/>
        <v>0</v>
      </c>
      <c r="S2769" s="1">
        <f t="shared" si="438"/>
        <v>0</v>
      </c>
      <c r="T2769" s="1">
        <f t="shared" si="439"/>
        <v>0</v>
      </c>
      <c r="U2769" s="1" t="str">
        <f>_xlfn.XLOOKUP(Table3[[#This Row],[Transaction ID]],Source_data!A:A,Source_data!E:E)</f>
        <v>Hyderabad</v>
      </c>
      <c r="V2769" s="1">
        <f>_xlfn.IFNA(_xlfn.XLOOKUP(A2769,bank_processed_transactions[transaction_id],bank_processed_transactions[processing_minutes]),"")</f>
        <v>25</v>
      </c>
      <c r="W2769" s="31">
        <f>_xlfn.XLOOKUP(A2769,Source_data!A:A,Source_data!B:B)</f>
        <v>46079</v>
      </c>
    </row>
    <row r="2770" spans="1:23" x14ac:dyDescent="0.3">
      <c r="A2770" s="3" t="s">
        <v>3696</v>
      </c>
      <c r="B2770" s="1">
        <f>_xlfn.XLOOKUP(A2770,bank_source_transactions__1[transaction_id],bank_source_transactions__1[amount_inr])</f>
        <v>5103.08</v>
      </c>
      <c r="C2770" s="1">
        <f>_xlfn.XLOOKUP(A2770,Processed_data!A:A,Processed_data!F:F)</f>
        <v>5103.08</v>
      </c>
      <c r="D2770" s="1" t="str">
        <f>_xlfn.XLOOKUP(A2770,bank_source_transactions__1[transaction_id],bank_source_transactions__1[transaction_status])</f>
        <v>SUCCESS</v>
      </c>
      <c r="E2770" s="1" t="str">
        <f>_xlfn.XLOOKUP(A2770,Processed_data!A:A,Processed_data!G:G)</f>
        <v>SUCCESS</v>
      </c>
      <c r="F2770" s="1">
        <f>COUNTIF(bank_processed_transactions[transaction_id],A2770)</f>
        <v>1</v>
      </c>
      <c r="G2770" s="1" t="str">
        <f t="shared" si="430"/>
        <v>found</v>
      </c>
      <c r="H2770" s="1" t="str">
        <f t="shared" si="431"/>
        <v>Not Duplicate</v>
      </c>
      <c r="I2770" s="1" t="str">
        <f t="shared" si="432"/>
        <v>match</v>
      </c>
      <c r="J2770" s="1" t="str">
        <f t="shared" si="433"/>
        <v>match</v>
      </c>
      <c r="K2770" s="1">
        <f t="shared" si="434"/>
        <v>0</v>
      </c>
      <c r="L2770" s="2">
        <f>IF(F2770=0,"not processed",_xlfn.MINIFS(Processed_data!H:H,Processed_data!A:A,A2770))</f>
        <v>46104</v>
      </c>
      <c r="M2770" s="1">
        <f>IF(F2770=0,"not processed",ABS(bank_source_transactions__1[[#This Row],[transaction_date]]-Reconciliation!L2770))</f>
        <v>3</v>
      </c>
      <c r="N2770" s="1" t="str" cm="1">
        <f t="array" ref="N2770">_xlfn.IFS(M2770="not Processed", "Not Processed",M2770&gt;2,"SLA Breached",M2770&lt;=2,"Within SLA")</f>
        <v>SLA Breached</v>
      </c>
      <c r="O2770" s="1" t="str">
        <f>_xlfn.XLOOKUP(A2770,Source_data!A:A,Source_data!D:D)</f>
        <v>IMPS</v>
      </c>
      <c r="P2770" s="1">
        <f t="shared" si="435"/>
        <v>0</v>
      </c>
      <c r="Q2770" s="1">
        <f t="shared" si="436"/>
        <v>0</v>
      </c>
      <c r="R2770" s="1">
        <f t="shared" si="437"/>
        <v>0</v>
      </c>
      <c r="S2770" s="1">
        <f t="shared" si="438"/>
        <v>0</v>
      </c>
      <c r="T2770" s="1">
        <f t="shared" si="439"/>
        <v>1</v>
      </c>
      <c r="U2770" s="1" t="str">
        <f>_xlfn.XLOOKUP(Table3[[#This Row],[Transaction ID]],Source_data!A:A,Source_data!E:E)</f>
        <v>Hyderabad</v>
      </c>
      <c r="V2770" s="1">
        <f>_xlfn.IFNA(_xlfn.XLOOKUP(A2770,bank_processed_transactions[transaction_id],bank_processed_transactions[processing_minutes]),"")</f>
        <v>24.8</v>
      </c>
      <c r="W2770" s="31">
        <f>_xlfn.XLOOKUP(A2770,Source_data!A:A,Source_data!B:B)</f>
        <v>46101</v>
      </c>
    </row>
    <row r="2771" spans="1:23" x14ac:dyDescent="0.3">
      <c r="A2771" s="4" t="s">
        <v>4517</v>
      </c>
      <c r="B2771" s="1">
        <f>_xlfn.XLOOKUP(A2771,bank_source_transactions__1[transaction_id],bank_source_transactions__1[amount_inr])</f>
        <v>12377.92</v>
      </c>
      <c r="C2771" s="1">
        <f>_xlfn.XLOOKUP(A2771,Processed_data!A:A,Processed_data!F:F)</f>
        <v>12377.92</v>
      </c>
      <c r="D2771" s="1" t="str">
        <f>_xlfn.XLOOKUP(A2771,bank_source_transactions__1[transaction_id],bank_source_transactions__1[transaction_status])</f>
        <v>SUCCESS</v>
      </c>
      <c r="E2771" s="1" t="str">
        <f>_xlfn.XLOOKUP(A2771,Processed_data!A:A,Processed_data!G:G)</f>
        <v>SUCCESS</v>
      </c>
      <c r="F2771" s="1">
        <f>COUNTIF(bank_processed_transactions[transaction_id],A2771)</f>
        <v>1</v>
      </c>
      <c r="G2771" s="1" t="str">
        <f t="shared" si="430"/>
        <v>found</v>
      </c>
      <c r="H2771" s="1" t="str">
        <f t="shared" si="431"/>
        <v>Not Duplicate</v>
      </c>
      <c r="I2771" s="1" t="str">
        <f t="shared" si="432"/>
        <v>match</v>
      </c>
      <c r="J2771" s="1" t="str">
        <f t="shared" si="433"/>
        <v>match</v>
      </c>
      <c r="K2771" s="1">
        <f t="shared" si="434"/>
        <v>0</v>
      </c>
      <c r="L2771" s="2">
        <f>IF(F2771=0,"not processed",_xlfn.MINIFS(Processed_data!H:H,Processed_data!A:A,A2771))</f>
        <v>46096</v>
      </c>
      <c r="M2771" s="1">
        <f>IF(F2771=0,"not processed",ABS(bank_source_transactions__1[[#This Row],[transaction_date]]-Reconciliation!L2771))</f>
        <v>1</v>
      </c>
      <c r="N2771" s="1" t="str" cm="1">
        <f t="array" ref="N2771">_xlfn.IFS(M2771="not Processed", "Not Processed",M2771&gt;2,"SLA Breached",M2771&lt;=2,"Within SLA")</f>
        <v>Within SLA</v>
      </c>
      <c r="O2771" s="1" t="str">
        <f>_xlfn.XLOOKUP(A2771,Source_data!A:A,Source_data!D:D)</f>
        <v>NEFT</v>
      </c>
      <c r="P2771" s="1">
        <f t="shared" si="435"/>
        <v>0</v>
      </c>
      <c r="Q2771" s="1">
        <f t="shared" si="436"/>
        <v>0</v>
      </c>
      <c r="R2771" s="1">
        <f t="shared" si="437"/>
        <v>0</v>
      </c>
      <c r="S2771" s="1">
        <f t="shared" si="438"/>
        <v>0</v>
      </c>
      <c r="T2771" s="1">
        <f t="shared" si="439"/>
        <v>0</v>
      </c>
      <c r="U2771" s="1" t="str">
        <f>_xlfn.XLOOKUP(Table3[[#This Row],[Transaction ID]],Source_data!A:A,Source_data!E:E)</f>
        <v>Bengaluru</v>
      </c>
      <c r="V2771" s="1">
        <f>_xlfn.IFNA(_xlfn.XLOOKUP(A2771,bank_processed_transactions[transaction_id],bank_processed_transactions[processing_minutes]),"")</f>
        <v>29.4</v>
      </c>
      <c r="W2771" s="31">
        <f>_xlfn.XLOOKUP(A2771,Source_data!A:A,Source_data!B:B)</f>
        <v>46095</v>
      </c>
    </row>
    <row r="2772" spans="1:23" x14ac:dyDescent="0.3">
      <c r="A2772" s="3" t="s">
        <v>2545</v>
      </c>
      <c r="B2772" s="1">
        <f>_xlfn.XLOOKUP(A2772,bank_source_transactions__1[transaction_id],bank_source_transactions__1[amount_inr])</f>
        <v>11114.06</v>
      </c>
      <c r="C2772" s="1">
        <f>_xlfn.XLOOKUP(A2772,Processed_data!A:A,Processed_data!F:F)</f>
        <v>11114.06</v>
      </c>
      <c r="D2772" s="1" t="str">
        <f>_xlfn.XLOOKUP(A2772,bank_source_transactions__1[transaction_id],bank_source_transactions__1[transaction_status])</f>
        <v>SUCCESS</v>
      </c>
      <c r="E2772" s="1" t="str">
        <f>_xlfn.XLOOKUP(A2772,Processed_data!A:A,Processed_data!G:G)</f>
        <v>SUCCESS</v>
      </c>
      <c r="F2772" s="1">
        <f>COUNTIF(bank_processed_transactions[transaction_id],A2772)</f>
        <v>1</v>
      </c>
      <c r="G2772" s="1" t="str">
        <f t="shared" si="430"/>
        <v>found</v>
      </c>
      <c r="H2772" s="1" t="str">
        <f t="shared" si="431"/>
        <v>Not Duplicate</v>
      </c>
      <c r="I2772" s="1" t="str">
        <f t="shared" si="432"/>
        <v>match</v>
      </c>
      <c r="J2772" s="1" t="str">
        <f t="shared" si="433"/>
        <v>match</v>
      </c>
      <c r="K2772" s="1">
        <f t="shared" si="434"/>
        <v>0</v>
      </c>
      <c r="L2772" s="2">
        <f>IF(F2772=0,"not processed",_xlfn.MINIFS(Processed_data!H:H,Processed_data!A:A,A2772))</f>
        <v>46090</v>
      </c>
      <c r="M2772" s="1">
        <f>IF(F2772=0,"not processed",ABS(bank_source_transactions__1[[#This Row],[transaction_date]]-Reconciliation!L2772))</f>
        <v>2</v>
      </c>
      <c r="N2772" s="1" t="str" cm="1">
        <f t="array" ref="N2772">_xlfn.IFS(M2772="not Processed", "Not Processed",M2772&gt;2,"SLA Breached",M2772&lt;=2,"Within SLA")</f>
        <v>Within SLA</v>
      </c>
      <c r="O2772" s="1" t="str">
        <f>_xlfn.XLOOKUP(A2772,Source_data!A:A,Source_data!D:D)</f>
        <v>UPI</v>
      </c>
      <c r="P2772" s="1">
        <f t="shared" si="435"/>
        <v>0</v>
      </c>
      <c r="Q2772" s="1">
        <f t="shared" si="436"/>
        <v>0</v>
      </c>
      <c r="R2772" s="1">
        <f t="shared" si="437"/>
        <v>0</v>
      </c>
      <c r="S2772" s="1">
        <f t="shared" si="438"/>
        <v>0</v>
      </c>
      <c r="T2772" s="1">
        <f t="shared" si="439"/>
        <v>0</v>
      </c>
      <c r="U2772" s="1" t="str">
        <f>_xlfn.XLOOKUP(Table3[[#This Row],[Transaction ID]],Source_data!A:A,Source_data!E:E)</f>
        <v>Hyderabad</v>
      </c>
      <c r="V2772" s="1">
        <f>_xlfn.IFNA(_xlfn.XLOOKUP(A2772,bank_processed_transactions[transaction_id],bank_processed_transactions[processing_minutes]),"")</f>
        <v>12.4</v>
      </c>
      <c r="W2772" s="31">
        <f>_xlfn.XLOOKUP(A2772,Source_data!A:A,Source_data!B:B)</f>
        <v>46088</v>
      </c>
    </row>
    <row r="2773" spans="1:23" x14ac:dyDescent="0.3">
      <c r="A2773" s="4" t="s">
        <v>3592</v>
      </c>
      <c r="B2773" s="1">
        <f>_xlfn.XLOOKUP(A2773,bank_source_transactions__1[transaction_id],bank_source_transactions__1[amount_inr])</f>
        <v>5346.46</v>
      </c>
      <c r="C2773" s="1">
        <f>_xlfn.XLOOKUP(A2773,Processed_data!A:A,Processed_data!F:F)</f>
        <v>5881.11</v>
      </c>
      <c r="D2773" s="1" t="str">
        <f>_xlfn.XLOOKUP(A2773,bank_source_transactions__1[transaction_id],bank_source_transactions__1[transaction_status])</f>
        <v>SUCCESS</v>
      </c>
      <c r="E2773" s="1" t="str">
        <f>_xlfn.XLOOKUP(A2773,Processed_data!A:A,Processed_data!G:G)</f>
        <v>SUCCESS</v>
      </c>
      <c r="F2773" s="1">
        <f>COUNTIF(bank_processed_transactions[transaction_id],A2773)</f>
        <v>1</v>
      </c>
      <c r="G2773" s="1" t="str">
        <f t="shared" si="430"/>
        <v>found</v>
      </c>
      <c r="H2773" s="1" t="str">
        <f t="shared" si="431"/>
        <v>Not Duplicate</v>
      </c>
      <c r="I2773" s="1" t="str">
        <f t="shared" si="432"/>
        <v>mismatch</v>
      </c>
      <c r="J2773" s="1" t="str">
        <f t="shared" si="433"/>
        <v>match</v>
      </c>
      <c r="K2773" s="1">
        <f t="shared" si="434"/>
        <v>534.64999999999964</v>
      </c>
      <c r="L2773" s="2">
        <f>IF(F2773=0,"not processed",_xlfn.MINIFS(Processed_data!H:H,Processed_data!A:A,A2773))</f>
        <v>46059</v>
      </c>
      <c r="M2773" s="1">
        <f>IF(F2773=0,"not processed",ABS(bank_source_transactions__1[[#This Row],[transaction_date]]-Reconciliation!L2773))</f>
        <v>2</v>
      </c>
      <c r="N2773" s="1" t="str" cm="1">
        <f t="array" ref="N2773">_xlfn.IFS(M2773="not Processed", "Not Processed",M2773&gt;2,"SLA Breached",M2773&lt;=2,"Within SLA")</f>
        <v>Within SLA</v>
      </c>
      <c r="O2773" s="1" t="str">
        <f>_xlfn.XLOOKUP(A2773,Source_data!A:A,Source_data!D:D)</f>
        <v>CARD</v>
      </c>
      <c r="P2773" s="1">
        <f t="shared" si="435"/>
        <v>0</v>
      </c>
      <c r="Q2773" s="1">
        <f t="shared" si="436"/>
        <v>0</v>
      </c>
      <c r="R2773" s="1">
        <f t="shared" si="437"/>
        <v>1</v>
      </c>
      <c r="S2773" s="1">
        <f t="shared" si="438"/>
        <v>0</v>
      </c>
      <c r="T2773" s="1">
        <f t="shared" si="439"/>
        <v>0</v>
      </c>
      <c r="U2773" s="1" t="str">
        <f>_xlfn.XLOOKUP(Table3[[#This Row],[Transaction ID]],Source_data!A:A,Source_data!E:E)</f>
        <v>Pune</v>
      </c>
      <c r="V2773" s="1">
        <f>_xlfn.IFNA(_xlfn.XLOOKUP(A2773,bank_processed_transactions[transaction_id],bank_processed_transactions[processing_minutes]),"")</f>
        <v>18.2</v>
      </c>
      <c r="W2773" s="31">
        <f>_xlfn.XLOOKUP(A2773,Source_data!A:A,Source_data!B:B)</f>
        <v>46057</v>
      </c>
    </row>
    <row r="2774" spans="1:23" x14ac:dyDescent="0.3">
      <c r="A2774" s="3" t="s">
        <v>828</v>
      </c>
      <c r="B2774" s="1">
        <f>_xlfn.XLOOKUP(A2774,bank_source_transactions__1[transaction_id],bank_source_transactions__1[amount_inr])</f>
        <v>2818.61</v>
      </c>
      <c r="C2774" s="1">
        <f>_xlfn.XLOOKUP(A2774,Processed_data!A:A,Processed_data!F:F)</f>
        <v>2818.61</v>
      </c>
      <c r="D2774" s="1" t="str">
        <f>_xlfn.XLOOKUP(A2774,bank_source_transactions__1[transaction_id],bank_source_transactions__1[transaction_status])</f>
        <v>SUCCESS</v>
      </c>
      <c r="E2774" s="1" t="str">
        <f>_xlfn.XLOOKUP(A2774,Processed_data!A:A,Processed_data!G:G)</f>
        <v>SUCCESS</v>
      </c>
      <c r="F2774" s="1">
        <f>COUNTIF(bank_processed_transactions[transaction_id],A2774)</f>
        <v>1</v>
      </c>
      <c r="G2774" s="1" t="str">
        <f t="shared" si="430"/>
        <v>found</v>
      </c>
      <c r="H2774" s="1" t="str">
        <f t="shared" si="431"/>
        <v>Not Duplicate</v>
      </c>
      <c r="I2774" s="1" t="str">
        <f t="shared" si="432"/>
        <v>match</v>
      </c>
      <c r="J2774" s="1" t="str">
        <f t="shared" si="433"/>
        <v>match</v>
      </c>
      <c r="K2774" s="1">
        <f t="shared" si="434"/>
        <v>0</v>
      </c>
      <c r="L2774" s="2">
        <f>IF(F2774=0,"not processed",_xlfn.MINIFS(Processed_data!H:H,Processed_data!A:A,A2774))</f>
        <v>46064</v>
      </c>
      <c r="M2774" s="1">
        <f>IF(F2774=0,"not processed",ABS(bank_source_transactions__1[[#This Row],[transaction_date]]-Reconciliation!L2774))</f>
        <v>0</v>
      </c>
      <c r="N2774" s="1" t="str" cm="1">
        <f t="array" ref="N2774">_xlfn.IFS(M2774="not Processed", "Not Processed",M2774&gt;2,"SLA Breached",M2774&lt;=2,"Within SLA")</f>
        <v>Within SLA</v>
      </c>
      <c r="O2774" s="1" t="str">
        <f>_xlfn.XLOOKUP(A2774,Source_data!A:A,Source_data!D:D)</f>
        <v>UPI</v>
      </c>
      <c r="P2774" s="1">
        <f t="shared" si="435"/>
        <v>0</v>
      </c>
      <c r="Q2774" s="1">
        <f t="shared" si="436"/>
        <v>0</v>
      </c>
      <c r="R2774" s="1">
        <f t="shared" si="437"/>
        <v>0</v>
      </c>
      <c r="S2774" s="1">
        <f t="shared" si="438"/>
        <v>0</v>
      </c>
      <c r="T2774" s="1">
        <f t="shared" si="439"/>
        <v>0</v>
      </c>
      <c r="U2774" s="1" t="str">
        <f>_xlfn.XLOOKUP(Table3[[#This Row],[Transaction ID]],Source_data!A:A,Source_data!E:E)</f>
        <v>Mumbai</v>
      </c>
      <c r="V2774" s="1">
        <f>_xlfn.IFNA(_xlfn.XLOOKUP(A2774,bank_processed_transactions[transaction_id],bank_processed_transactions[processing_minutes]),"")</f>
        <v>72.7</v>
      </c>
      <c r="W2774" s="31">
        <f>_xlfn.XLOOKUP(A2774,Source_data!A:A,Source_data!B:B)</f>
        <v>46064</v>
      </c>
    </row>
    <row r="2775" spans="1:23" x14ac:dyDescent="0.3">
      <c r="A2775" s="4" t="s">
        <v>2402</v>
      </c>
      <c r="B2775" s="1">
        <f>_xlfn.XLOOKUP(A2775,bank_source_transactions__1[transaction_id],bank_source_transactions__1[amount_inr])</f>
        <v>16096.82</v>
      </c>
      <c r="C2775" s="1">
        <f>_xlfn.XLOOKUP(A2775,Processed_data!A:A,Processed_data!F:F)</f>
        <v>16096.82</v>
      </c>
      <c r="D2775" s="1" t="str">
        <f>_xlfn.XLOOKUP(A2775,bank_source_transactions__1[transaction_id],bank_source_transactions__1[transaction_status])</f>
        <v>FAILED</v>
      </c>
      <c r="E2775" s="1" t="str">
        <f>_xlfn.XLOOKUP(A2775,Processed_data!A:A,Processed_data!G:G)</f>
        <v>FAILED</v>
      </c>
      <c r="F2775" s="1">
        <f>COUNTIF(bank_processed_transactions[transaction_id],A2775)</f>
        <v>1</v>
      </c>
      <c r="G2775" s="1" t="str">
        <f t="shared" si="430"/>
        <v>found</v>
      </c>
      <c r="H2775" s="1" t="str">
        <f t="shared" si="431"/>
        <v>Not Duplicate</v>
      </c>
      <c r="I2775" s="1" t="str">
        <f t="shared" si="432"/>
        <v>match</v>
      </c>
      <c r="J2775" s="1" t="str">
        <f t="shared" si="433"/>
        <v>match</v>
      </c>
      <c r="K2775" s="1">
        <f t="shared" si="434"/>
        <v>0</v>
      </c>
      <c r="L2775" s="2">
        <f>IF(F2775=0,"not processed",_xlfn.MINIFS(Processed_data!H:H,Processed_data!A:A,A2775))</f>
        <v>46085</v>
      </c>
      <c r="M2775" s="1">
        <f>IF(F2775=0,"not processed",ABS(bank_source_transactions__1[[#This Row],[transaction_date]]-Reconciliation!L2775))</f>
        <v>3</v>
      </c>
      <c r="N2775" s="1" t="str" cm="1">
        <f t="array" ref="N2775">_xlfn.IFS(M2775="not Processed", "Not Processed",M2775&gt;2,"SLA Breached",M2775&lt;=2,"Within SLA")</f>
        <v>SLA Breached</v>
      </c>
      <c r="O2775" s="1" t="str">
        <f>_xlfn.XLOOKUP(A2775,Source_data!A:A,Source_data!D:D)</f>
        <v>UPI</v>
      </c>
      <c r="P2775" s="1">
        <f t="shared" si="435"/>
        <v>0</v>
      </c>
      <c r="Q2775" s="1">
        <f t="shared" si="436"/>
        <v>0</v>
      </c>
      <c r="R2775" s="1">
        <f t="shared" si="437"/>
        <v>0</v>
      </c>
      <c r="S2775" s="1">
        <f t="shared" si="438"/>
        <v>0</v>
      </c>
      <c r="T2775" s="1">
        <f t="shared" si="439"/>
        <v>1</v>
      </c>
      <c r="U2775" s="1" t="str">
        <f>_xlfn.XLOOKUP(Table3[[#This Row],[Transaction ID]],Source_data!A:A,Source_data!E:E)</f>
        <v>Hyderabad</v>
      </c>
      <c r="V2775" s="1">
        <f>_xlfn.IFNA(_xlfn.XLOOKUP(A2775,bank_processed_transactions[transaction_id],bank_processed_transactions[processing_minutes]),"")</f>
        <v>10.3</v>
      </c>
      <c r="W2775" s="31">
        <f>_xlfn.XLOOKUP(A2775,Source_data!A:A,Source_data!B:B)</f>
        <v>46082</v>
      </c>
    </row>
    <row r="2776" spans="1:23" x14ac:dyDescent="0.3">
      <c r="A2776" s="3" t="s">
        <v>462</v>
      </c>
      <c r="B2776" s="1">
        <f>_xlfn.XLOOKUP(A2776,bank_source_transactions__1[transaction_id],bank_source_transactions__1[amount_inr])</f>
        <v>16696.240000000002</v>
      </c>
      <c r="C2776" s="1">
        <f>_xlfn.XLOOKUP(A2776,Processed_data!A:A,Processed_data!F:F)</f>
        <v>16696.240000000002</v>
      </c>
      <c r="D2776" s="1" t="str">
        <f>_xlfn.XLOOKUP(A2776,bank_source_transactions__1[transaction_id],bank_source_transactions__1[transaction_status])</f>
        <v>SUCCESS</v>
      </c>
      <c r="E2776" s="1" t="str">
        <f>_xlfn.XLOOKUP(A2776,Processed_data!A:A,Processed_data!G:G)</f>
        <v>SUCCESS</v>
      </c>
      <c r="F2776" s="1">
        <f>COUNTIF(bank_processed_transactions[transaction_id],A2776)</f>
        <v>1</v>
      </c>
      <c r="G2776" s="1" t="str">
        <f t="shared" si="430"/>
        <v>found</v>
      </c>
      <c r="H2776" s="1" t="str">
        <f t="shared" si="431"/>
        <v>Not Duplicate</v>
      </c>
      <c r="I2776" s="1" t="str">
        <f t="shared" si="432"/>
        <v>match</v>
      </c>
      <c r="J2776" s="1" t="str">
        <f t="shared" si="433"/>
        <v>match</v>
      </c>
      <c r="K2776" s="1">
        <f t="shared" si="434"/>
        <v>0</v>
      </c>
      <c r="L2776" s="2">
        <f>IF(F2776=0,"not processed",_xlfn.MINIFS(Processed_data!H:H,Processed_data!A:A,A2776))</f>
        <v>46088</v>
      </c>
      <c r="M2776" s="1">
        <f>IF(F2776=0,"not processed",ABS(bank_source_transactions__1[[#This Row],[transaction_date]]-Reconciliation!L2776))</f>
        <v>2</v>
      </c>
      <c r="N2776" s="1" t="str" cm="1">
        <f t="array" ref="N2776">_xlfn.IFS(M2776="not Processed", "Not Processed",M2776&gt;2,"SLA Breached",M2776&lt;=2,"Within SLA")</f>
        <v>Within SLA</v>
      </c>
      <c r="O2776" s="1" t="str">
        <f>_xlfn.XLOOKUP(A2776,Source_data!A:A,Source_data!D:D)</f>
        <v>IMPS</v>
      </c>
      <c r="P2776" s="1">
        <f t="shared" si="435"/>
        <v>0</v>
      </c>
      <c r="Q2776" s="1">
        <f t="shared" si="436"/>
        <v>0</v>
      </c>
      <c r="R2776" s="1">
        <f t="shared" si="437"/>
        <v>0</v>
      </c>
      <c r="S2776" s="1">
        <f t="shared" si="438"/>
        <v>0</v>
      </c>
      <c r="T2776" s="1">
        <f t="shared" si="439"/>
        <v>0</v>
      </c>
      <c r="U2776" s="1" t="str">
        <f>_xlfn.XLOOKUP(Table3[[#This Row],[Transaction ID]],Source_data!A:A,Source_data!E:E)</f>
        <v>Mumbai</v>
      </c>
      <c r="V2776" s="1">
        <f>_xlfn.IFNA(_xlfn.XLOOKUP(A2776,bank_processed_transactions[transaction_id],bank_processed_transactions[processing_minutes]),"")</f>
        <v>63.6</v>
      </c>
      <c r="W2776" s="31">
        <f>_xlfn.XLOOKUP(A2776,Source_data!A:A,Source_data!B:B)</f>
        <v>46086</v>
      </c>
    </row>
    <row r="2777" spans="1:23" x14ac:dyDescent="0.3">
      <c r="A2777" s="4" t="s">
        <v>4821</v>
      </c>
      <c r="B2777" s="1">
        <f>_xlfn.XLOOKUP(A2777,bank_source_transactions__1[transaction_id],bank_source_transactions__1[amount_inr])</f>
        <v>20872.89</v>
      </c>
      <c r="C2777" s="1">
        <f>_xlfn.XLOOKUP(A2777,Processed_data!A:A,Processed_data!F:F)</f>
        <v>20872.89</v>
      </c>
      <c r="D2777" s="1" t="str">
        <f>_xlfn.XLOOKUP(A2777,bank_source_transactions__1[transaction_id],bank_source_transactions__1[transaction_status])</f>
        <v>SUCCESS</v>
      </c>
      <c r="E2777" s="1" t="str">
        <f>_xlfn.XLOOKUP(A2777,Processed_data!A:A,Processed_data!G:G)</f>
        <v>SUCCESS</v>
      </c>
      <c r="F2777" s="1">
        <f>COUNTIF(bank_processed_transactions[transaction_id],A2777)</f>
        <v>1</v>
      </c>
      <c r="G2777" s="1" t="str">
        <f t="shared" si="430"/>
        <v>found</v>
      </c>
      <c r="H2777" s="1" t="str">
        <f t="shared" si="431"/>
        <v>Not Duplicate</v>
      </c>
      <c r="I2777" s="1" t="str">
        <f t="shared" si="432"/>
        <v>match</v>
      </c>
      <c r="J2777" s="1" t="str">
        <f t="shared" si="433"/>
        <v>match</v>
      </c>
      <c r="K2777" s="1">
        <f t="shared" si="434"/>
        <v>0</v>
      </c>
      <c r="L2777" s="2">
        <f>IF(F2777=0,"not processed",_xlfn.MINIFS(Processed_data!H:H,Processed_data!A:A,A2777))</f>
        <v>46095</v>
      </c>
      <c r="M2777" s="1">
        <f>IF(F2777=0,"not processed",ABS(bank_source_transactions__1[[#This Row],[transaction_date]]-Reconciliation!L2777))</f>
        <v>1</v>
      </c>
      <c r="N2777" s="1" t="str" cm="1">
        <f t="array" ref="N2777">_xlfn.IFS(M2777="not Processed", "Not Processed",M2777&gt;2,"SLA Breached",M2777&lt;=2,"Within SLA")</f>
        <v>Within SLA</v>
      </c>
      <c r="O2777" s="1" t="str">
        <f>_xlfn.XLOOKUP(A2777,Source_data!A:A,Source_data!D:D)</f>
        <v>UPI</v>
      </c>
      <c r="P2777" s="1">
        <f t="shared" si="435"/>
        <v>0</v>
      </c>
      <c r="Q2777" s="1">
        <f t="shared" si="436"/>
        <v>0</v>
      </c>
      <c r="R2777" s="1">
        <f t="shared" si="437"/>
        <v>0</v>
      </c>
      <c r="S2777" s="1">
        <f t="shared" si="438"/>
        <v>0</v>
      </c>
      <c r="T2777" s="1">
        <f t="shared" si="439"/>
        <v>0</v>
      </c>
      <c r="U2777" s="1" t="str">
        <f>_xlfn.XLOOKUP(Table3[[#This Row],[Transaction ID]],Source_data!A:A,Source_data!E:E)</f>
        <v>Hyderabad</v>
      </c>
      <c r="V2777" s="1">
        <f>_xlfn.IFNA(_xlfn.XLOOKUP(A2777,bank_processed_transactions[transaction_id],bank_processed_transactions[processing_minutes]),"")</f>
        <v>43.1</v>
      </c>
      <c r="W2777" s="31">
        <f>_xlfn.XLOOKUP(A2777,Source_data!A:A,Source_data!B:B)</f>
        <v>46094</v>
      </c>
    </row>
    <row r="2778" spans="1:23" x14ac:dyDescent="0.3">
      <c r="A2778" s="3" t="s">
        <v>4811</v>
      </c>
      <c r="B2778" s="1">
        <f>_xlfn.XLOOKUP(A2778,bank_source_transactions__1[transaction_id],bank_source_transactions__1[amount_inr])</f>
        <v>3459.43</v>
      </c>
      <c r="C2778" s="1">
        <f>_xlfn.XLOOKUP(A2778,Processed_data!A:A,Processed_data!F:F)</f>
        <v>3459.43</v>
      </c>
      <c r="D2778" s="1" t="str">
        <f>_xlfn.XLOOKUP(A2778,bank_source_transactions__1[transaction_id],bank_source_transactions__1[transaction_status])</f>
        <v>SUCCESS</v>
      </c>
      <c r="E2778" s="1" t="str">
        <f>_xlfn.XLOOKUP(A2778,Processed_data!A:A,Processed_data!G:G)</f>
        <v>SUCCESS</v>
      </c>
      <c r="F2778" s="1">
        <f>COUNTIF(bank_processed_transactions[transaction_id],A2778)</f>
        <v>1</v>
      </c>
      <c r="G2778" s="1" t="str">
        <f t="shared" si="430"/>
        <v>found</v>
      </c>
      <c r="H2778" s="1" t="str">
        <f t="shared" si="431"/>
        <v>Not Duplicate</v>
      </c>
      <c r="I2778" s="1" t="str">
        <f t="shared" si="432"/>
        <v>match</v>
      </c>
      <c r="J2778" s="1" t="str">
        <f t="shared" si="433"/>
        <v>match</v>
      </c>
      <c r="K2778" s="1">
        <f t="shared" si="434"/>
        <v>0</v>
      </c>
      <c r="L2778" s="2">
        <f>IF(F2778=0,"not processed",_xlfn.MINIFS(Processed_data!H:H,Processed_data!A:A,A2778))</f>
        <v>46041</v>
      </c>
      <c r="M2778" s="1">
        <f>IF(F2778=0,"not processed",ABS(bank_source_transactions__1[[#This Row],[transaction_date]]-Reconciliation!L2778))</f>
        <v>3</v>
      </c>
      <c r="N2778" s="1" t="str" cm="1">
        <f t="array" ref="N2778">_xlfn.IFS(M2778="not Processed", "Not Processed",M2778&gt;2,"SLA Breached",M2778&lt;=2,"Within SLA")</f>
        <v>SLA Breached</v>
      </c>
      <c r="O2778" s="1" t="str">
        <f>_xlfn.XLOOKUP(A2778,Source_data!A:A,Source_data!D:D)</f>
        <v>UPI</v>
      </c>
      <c r="P2778" s="1">
        <f t="shared" si="435"/>
        <v>0</v>
      </c>
      <c r="Q2778" s="1">
        <f t="shared" si="436"/>
        <v>0</v>
      </c>
      <c r="R2778" s="1">
        <f t="shared" si="437"/>
        <v>0</v>
      </c>
      <c r="S2778" s="1">
        <f t="shared" si="438"/>
        <v>0</v>
      </c>
      <c r="T2778" s="1">
        <f t="shared" si="439"/>
        <v>1</v>
      </c>
      <c r="U2778" s="1" t="str">
        <f>_xlfn.XLOOKUP(Table3[[#This Row],[Transaction ID]],Source_data!A:A,Source_data!E:E)</f>
        <v>Mumbai</v>
      </c>
      <c r="V2778" s="1">
        <f>_xlfn.IFNA(_xlfn.XLOOKUP(A2778,bank_processed_transactions[transaction_id],bank_processed_transactions[processing_minutes]),"")</f>
        <v>10.4</v>
      </c>
      <c r="W2778" s="31">
        <f>_xlfn.XLOOKUP(A2778,Source_data!A:A,Source_data!B:B)</f>
        <v>46038</v>
      </c>
    </row>
    <row r="2779" spans="1:23" x14ac:dyDescent="0.3">
      <c r="A2779" s="4" t="s">
        <v>2296</v>
      </c>
      <c r="B2779" s="1">
        <f>_xlfn.XLOOKUP(A2779,bank_source_transactions__1[transaction_id],bank_source_transactions__1[amount_inr])</f>
        <v>1166.44</v>
      </c>
      <c r="C2779" s="1">
        <f>_xlfn.XLOOKUP(A2779,Processed_data!A:A,Processed_data!F:F)</f>
        <v>1166.44</v>
      </c>
      <c r="D2779" s="1" t="str">
        <f>_xlfn.XLOOKUP(A2779,bank_source_transactions__1[transaction_id],bank_source_transactions__1[transaction_status])</f>
        <v>SUCCESS</v>
      </c>
      <c r="E2779" s="1" t="str">
        <f>_xlfn.XLOOKUP(A2779,Processed_data!A:A,Processed_data!G:G)</f>
        <v>SUCCESS</v>
      </c>
      <c r="F2779" s="1">
        <f>COUNTIF(bank_processed_transactions[transaction_id],A2779)</f>
        <v>1</v>
      </c>
      <c r="G2779" s="1" t="str">
        <f t="shared" si="430"/>
        <v>found</v>
      </c>
      <c r="H2779" s="1" t="str">
        <f t="shared" si="431"/>
        <v>Not Duplicate</v>
      </c>
      <c r="I2779" s="1" t="str">
        <f t="shared" si="432"/>
        <v>match</v>
      </c>
      <c r="J2779" s="1" t="str">
        <f t="shared" si="433"/>
        <v>match</v>
      </c>
      <c r="K2779" s="1">
        <f t="shared" si="434"/>
        <v>0</v>
      </c>
      <c r="L2779" s="2">
        <f>IF(F2779=0,"not processed",_xlfn.MINIFS(Processed_data!H:H,Processed_data!A:A,A2779))</f>
        <v>46050</v>
      </c>
      <c r="M2779" s="1">
        <f>IF(F2779=0,"not processed",ABS(bank_source_transactions__1[[#This Row],[transaction_date]]-Reconciliation!L2779))</f>
        <v>0</v>
      </c>
      <c r="N2779" s="1" t="str" cm="1">
        <f t="array" ref="N2779">_xlfn.IFS(M2779="not Processed", "Not Processed",M2779&gt;2,"SLA Breached",M2779&lt;=2,"Within SLA")</f>
        <v>Within SLA</v>
      </c>
      <c r="O2779" s="1" t="str">
        <f>_xlfn.XLOOKUP(A2779,Source_data!A:A,Source_data!D:D)</f>
        <v>UPI</v>
      </c>
      <c r="P2779" s="1">
        <f t="shared" si="435"/>
        <v>0</v>
      </c>
      <c r="Q2779" s="1">
        <f t="shared" si="436"/>
        <v>0</v>
      </c>
      <c r="R2779" s="1">
        <f t="shared" si="437"/>
        <v>0</v>
      </c>
      <c r="S2779" s="1">
        <f t="shared" si="438"/>
        <v>0</v>
      </c>
      <c r="T2779" s="1">
        <f t="shared" si="439"/>
        <v>0</v>
      </c>
      <c r="U2779" s="1" t="str">
        <f>_xlfn.XLOOKUP(Table3[[#This Row],[Transaction ID]],Source_data!A:A,Source_data!E:E)</f>
        <v>Hyderabad</v>
      </c>
      <c r="V2779" s="1">
        <f>_xlfn.IFNA(_xlfn.XLOOKUP(A2779,bank_processed_transactions[transaction_id],bank_processed_transactions[processing_minutes]),"")</f>
        <v>42.8</v>
      </c>
      <c r="W2779" s="31">
        <f>_xlfn.XLOOKUP(A2779,Source_data!A:A,Source_data!B:B)</f>
        <v>46050</v>
      </c>
    </row>
    <row r="2780" spans="1:23" x14ac:dyDescent="0.3">
      <c r="A2780" s="3" t="s">
        <v>1000</v>
      </c>
      <c r="B2780" s="1">
        <f>_xlfn.XLOOKUP(A2780,bank_source_transactions__1[transaction_id],bank_source_transactions__1[amount_inr])</f>
        <v>9494.94</v>
      </c>
      <c r="C2780" s="1">
        <f>_xlfn.XLOOKUP(A2780,Processed_data!A:A,Processed_data!F:F)</f>
        <v>9494.94</v>
      </c>
      <c r="D2780" s="1" t="str">
        <f>_xlfn.XLOOKUP(A2780,bank_source_transactions__1[transaction_id],bank_source_transactions__1[transaction_status])</f>
        <v>SUCCESS</v>
      </c>
      <c r="E2780" s="1" t="str">
        <f>_xlfn.XLOOKUP(A2780,Processed_data!A:A,Processed_data!G:G)</f>
        <v>SUCCESS</v>
      </c>
      <c r="F2780" s="1">
        <f>COUNTIF(bank_processed_transactions[transaction_id],A2780)</f>
        <v>1</v>
      </c>
      <c r="G2780" s="1" t="str">
        <f t="shared" si="430"/>
        <v>found</v>
      </c>
      <c r="H2780" s="1" t="str">
        <f t="shared" si="431"/>
        <v>Not Duplicate</v>
      </c>
      <c r="I2780" s="1" t="str">
        <f t="shared" si="432"/>
        <v>match</v>
      </c>
      <c r="J2780" s="1" t="str">
        <f t="shared" si="433"/>
        <v>match</v>
      </c>
      <c r="K2780" s="1">
        <f t="shared" si="434"/>
        <v>0</v>
      </c>
      <c r="L2780" s="2">
        <f>IF(F2780=0,"not processed",_xlfn.MINIFS(Processed_data!H:H,Processed_data!A:A,A2780))</f>
        <v>46108</v>
      </c>
      <c r="M2780" s="1">
        <f>IF(F2780=0,"not processed",ABS(bank_source_transactions__1[[#This Row],[transaction_date]]-Reconciliation!L2780))</f>
        <v>3</v>
      </c>
      <c r="N2780" s="1" t="str" cm="1">
        <f t="array" ref="N2780">_xlfn.IFS(M2780="not Processed", "Not Processed",M2780&gt;2,"SLA Breached",M2780&lt;=2,"Within SLA")</f>
        <v>SLA Breached</v>
      </c>
      <c r="O2780" s="1" t="str">
        <f>_xlfn.XLOOKUP(A2780,Source_data!A:A,Source_data!D:D)</f>
        <v>UPI</v>
      </c>
      <c r="P2780" s="1">
        <f t="shared" si="435"/>
        <v>0</v>
      </c>
      <c r="Q2780" s="1">
        <f t="shared" si="436"/>
        <v>0</v>
      </c>
      <c r="R2780" s="1">
        <f t="shared" si="437"/>
        <v>0</v>
      </c>
      <c r="S2780" s="1">
        <f t="shared" si="438"/>
        <v>0</v>
      </c>
      <c r="T2780" s="1">
        <f t="shared" si="439"/>
        <v>1</v>
      </c>
      <c r="U2780" s="1" t="str">
        <f>_xlfn.XLOOKUP(Table3[[#This Row],[Transaction ID]],Source_data!A:A,Source_data!E:E)</f>
        <v>Pune</v>
      </c>
      <c r="V2780" s="1">
        <f>_xlfn.IFNA(_xlfn.XLOOKUP(A2780,bank_processed_transactions[transaction_id],bank_processed_transactions[processing_minutes]),"")</f>
        <v>62.8</v>
      </c>
      <c r="W2780" s="31">
        <f>_xlfn.XLOOKUP(A2780,Source_data!A:A,Source_data!B:B)</f>
        <v>46105</v>
      </c>
    </row>
    <row r="2781" spans="1:23" x14ac:dyDescent="0.3">
      <c r="A2781" s="4" t="s">
        <v>1182</v>
      </c>
      <c r="B2781" s="1">
        <f>_xlfn.XLOOKUP(A2781,bank_source_transactions__1[transaction_id],bank_source_transactions__1[amount_inr])</f>
        <v>15997.85</v>
      </c>
      <c r="C2781" s="1">
        <f>_xlfn.XLOOKUP(A2781,Processed_data!A:A,Processed_data!F:F)</f>
        <v>15997.85</v>
      </c>
      <c r="D2781" s="1" t="str">
        <f>_xlfn.XLOOKUP(A2781,bank_source_transactions__1[transaction_id],bank_source_transactions__1[transaction_status])</f>
        <v>SUCCESS</v>
      </c>
      <c r="E2781" s="1" t="str">
        <f>_xlfn.XLOOKUP(A2781,Processed_data!A:A,Processed_data!G:G)</f>
        <v>SUCCESS</v>
      </c>
      <c r="F2781" s="1">
        <f>COUNTIF(bank_processed_transactions[transaction_id],A2781)</f>
        <v>2</v>
      </c>
      <c r="G2781" s="1" t="str">
        <f t="shared" si="430"/>
        <v>found</v>
      </c>
      <c r="H2781" s="1" t="str">
        <f t="shared" si="431"/>
        <v>Duplicate</v>
      </c>
      <c r="I2781" s="1" t="str">
        <f t="shared" si="432"/>
        <v>match</v>
      </c>
      <c r="J2781" s="1" t="str">
        <f t="shared" si="433"/>
        <v>match</v>
      </c>
      <c r="K2781" s="1">
        <f t="shared" si="434"/>
        <v>0</v>
      </c>
      <c r="L2781" s="2">
        <f>IF(F2781=0,"not processed",_xlfn.MINIFS(Processed_data!H:H,Processed_data!A:A,A2781))</f>
        <v>46084</v>
      </c>
      <c r="M2781" s="1">
        <f>IF(F2781=0,"not processed",ABS(bank_source_transactions__1[[#This Row],[transaction_date]]-Reconciliation!L2781))</f>
        <v>2</v>
      </c>
      <c r="N2781" s="1" t="str" cm="1">
        <f t="array" ref="N2781">_xlfn.IFS(M2781="not Processed", "Not Processed",M2781&gt;2,"SLA Breached",M2781&lt;=2,"Within SLA")</f>
        <v>Within SLA</v>
      </c>
      <c r="O2781" s="1" t="str">
        <f>_xlfn.XLOOKUP(A2781,Source_data!A:A,Source_data!D:D)</f>
        <v>UPI</v>
      </c>
      <c r="P2781" s="1">
        <f t="shared" si="435"/>
        <v>0</v>
      </c>
      <c r="Q2781" s="1">
        <f t="shared" si="436"/>
        <v>1</v>
      </c>
      <c r="R2781" s="1">
        <f t="shared" si="437"/>
        <v>0</v>
      </c>
      <c r="S2781" s="1">
        <f t="shared" si="438"/>
        <v>0</v>
      </c>
      <c r="T2781" s="1">
        <f t="shared" si="439"/>
        <v>0</v>
      </c>
      <c r="U2781" s="1" t="str">
        <f>_xlfn.XLOOKUP(Table3[[#This Row],[Transaction ID]],Source_data!A:A,Source_data!E:E)</f>
        <v>Bengaluru</v>
      </c>
      <c r="V2781" s="1">
        <f>_xlfn.IFNA(_xlfn.XLOOKUP(A2781,bank_processed_transactions[transaction_id],bank_processed_transactions[processing_minutes]),"")</f>
        <v>21.1</v>
      </c>
      <c r="W2781" s="31">
        <f>_xlfn.XLOOKUP(A2781,Source_data!A:A,Source_data!B:B)</f>
        <v>46082</v>
      </c>
    </row>
    <row r="2782" spans="1:23" x14ac:dyDescent="0.3">
      <c r="A2782" s="3" t="s">
        <v>1769</v>
      </c>
      <c r="B2782" s="1">
        <f>_xlfn.XLOOKUP(A2782,bank_source_transactions__1[transaction_id],bank_source_transactions__1[amount_inr])</f>
        <v>1513.36</v>
      </c>
      <c r="C2782" s="1">
        <f>_xlfn.XLOOKUP(A2782,Processed_data!A:A,Processed_data!F:F)</f>
        <v>1513.36</v>
      </c>
      <c r="D2782" s="1" t="str">
        <f>_xlfn.XLOOKUP(A2782,bank_source_transactions__1[transaction_id],bank_source_transactions__1[transaction_status])</f>
        <v>SUCCESS</v>
      </c>
      <c r="E2782" s="1" t="str">
        <f>_xlfn.XLOOKUP(A2782,Processed_data!A:A,Processed_data!G:G)</f>
        <v>SUCCESS</v>
      </c>
      <c r="F2782" s="1">
        <f>COUNTIF(bank_processed_transactions[transaction_id],A2782)</f>
        <v>1</v>
      </c>
      <c r="G2782" s="1" t="str">
        <f t="shared" si="430"/>
        <v>found</v>
      </c>
      <c r="H2782" s="1" t="str">
        <f t="shared" si="431"/>
        <v>Not Duplicate</v>
      </c>
      <c r="I2782" s="1" t="str">
        <f t="shared" si="432"/>
        <v>match</v>
      </c>
      <c r="J2782" s="1" t="str">
        <f t="shared" si="433"/>
        <v>match</v>
      </c>
      <c r="K2782" s="1">
        <f t="shared" si="434"/>
        <v>0</v>
      </c>
      <c r="L2782" s="2">
        <f>IF(F2782=0,"not processed",_xlfn.MINIFS(Processed_data!H:H,Processed_data!A:A,A2782))</f>
        <v>46068</v>
      </c>
      <c r="M2782" s="1">
        <f>IF(F2782=0,"not processed",ABS(bank_source_transactions__1[[#This Row],[transaction_date]]-Reconciliation!L2782))</f>
        <v>2</v>
      </c>
      <c r="N2782" s="1" t="str" cm="1">
        <f t="array" ref="N2782">_xlfn.IFS(M2782="not Processed", "Not Processed",M2782&gt;2,"SLA Breached",M2782&lt;=2,"Within SLA")</f>
        <v>Within SLA</v>
      </c>
      <c r="O2782" s="1" t="str">
        <f>_xlfn.XLOOKUP(A2782,Source_data!A:A,Source_data!D:D)</f>
        <v>UPI</v>
      </c>
      <c r="P2782" s="1">
        <f t="shared" si="435"/>
        <v>0</v>
      </c>
      <c r="Q2782" s="1">
        <f t="shared" si="436"/>
        <v>0</v>
      </c>
      <c r="R2782" s="1">
        <f t="shared" si="437"/>
        <v>0</v>
      </c>
      <c r="S2782" s="1">
        <f t="shared" si="438"/>
        <v>0</v>
      </c>
      <c r="T2782" s="1">
        <f t="shared" si="439"/>
        <v>0</v>
      </c>
      <c r="U2782" s="1" t="str">
        <f>_xlfn.XLOOKUP(Table3[[#This Row],[Transaction ID]],Source_data!A:A,Source_data!E:E)</f>
        <v>Hyderabad</v>
      </c>
      <c r="V2782" s="1">
        <f>_xlfn.IFNA(_xlfn.XLOOKUP(A2782,bank_processed_transactions[transaction_id],bank_processed_transactions[processing_minutes]),"")</f>
        <v>5.8</v>
      </c>
      <c r="W2782" s="31">
        <f>_xlfn.XLOOKUP(A2782,Source_data!A:A,Source_data!B:B)</f>
        <v>46066</v>
      </c>
    </row>
    <row r="2783" spans="1:23" x14ac:dyDescent="0.3">
      <c r="A2783" s="4" t="s">
        <v>1113</v>
      </c>
      <c r="B2783" s="1">
        <f>_xlfn.XLOOKUP(A2783,bank_source_transactions__1[transaction_id],bank_source_transactions__1[amount_inr])</f>
        <v>39188.89</v>
      </c>
      <c r="C2783" s="1">
        <f>_xlfn.XLOOKUP(A2783,Processed_data!A:A,Processed_data!F:F)</f>
        <v>39188.89</v>
      </c>
      <c r="D2783" s="1" t="str">
        <f>_xlfn.XLOOKUP(A2783,bank_source_transactions__1[transaction_id],bank_source_transactions__1[transaction_status])</f>
        <v>SUCCESS</v>
      </c>
      <c r="E2783" s="1" t="str">
        <f>_xlfn.XLOOKUP(A2783,Processed_data!A:A,Processed_data!G:G)</f>
        <v>SUCCESS</v>
      </c>
      <c r="F2783" s="1">
        <f>COUNTIF(bank_processed_transactions[transaction_id],A2783)</f>
        <v>1</v>
      </c>
      <c r="G2783" s="1" t="str">
        <f t="shared" si="430"/>
        <v>found</v>
      </c>
      <c r="H2783" s="1" t="str">
        <f t="shared" si="431"/>
        <v>Not Duplicate</v>
      </c>
      <c r="I2783" s="1" t="str">
        <f t="shared" si="432"/>
        <v>match</v>
      </c>
      <c r="J2783" s="1" t="str">
        <f t="shared" si="433"/>
        <v>match</v>
      </c>
      <c r="K2783" s="1">
        <f t="shared" si="434"/>
        <v>0</v>
      </c>
      <c r="L2783" s="2">
        <f>IF(F2783=0,"not processed",_xlfn.MINIFS(Processed_data!H:H,Processed_data!A:A,A2783))</f>
        <v>46027</v>
      </c>
      <c r="M2783" s="1">
        <f>IF(F2783=0,"not processed",ABS(bank_source_transactions__1[[#This Row],[transaction_date]]-Reconciliation!L2783))</f>
        <v>2</v>
      </c>
      <c r="N2783" s="1" t="str" cm="1">
        <f t="array" ref="N2783">_xlfn.IFS(M2783="not Processed", "Not Processed",M2783&gt;2,"SLA Breached",M2783&lt;=2,"Within SLA")</f>
        <v>Within SLA</v>
      </c>
      <c r="O2783" s="1" t="str">
        <f>_xlfn.XLOOKUP(A2783,Source_data!A:A,Source_data!D:D)</f>
        <v>CARD</v>
      </c>
      <c r="P2783" s="1">
        <f t="shared" si="435"/>
        <v>0</v>
      </c>
      <c r="Q2783" s="1">
        <f t="shared" si="436"/>
        <v>0</v>
      </c>
      <c r="R2783" s="1">
        <f t="shared" si="437"/>
        <v>0</v>
      </c>
      <c r="S2783" s="1">
        <f t="shared" si="438"/>
        <v>0</v>
      </c>
      <c r="T2783" s="1">
        <f t="shared" si="439"/>
        <v>0</v>
      </c>
      <c r="U2783" s="1" t="str">
        <f>_xlfn.XLOOKUP(Table3[[#This Row],[Transaction ID]],Source_data!A:A,Source_data!E:E)</f>
        <v>Mumbai</v>
      </c>
      <c r="V2783" s="1">
        <f>_xlfn.IFNA(_xlfn.XLOOKUP(A2783,bank_processed_transactions[transaction_id],bank_processed_transactions[processing_minutes]),"")</f>
        <v>38.799999999999997</v>
      </c>
      <c r="W2783" s="31">
        <f>_xlfn.XLOOKUP(A2783,Source_data!A:A,Source_data!B:B)</f>
        <v>46025</v>
      </c>
    </row>
    <row r="2784" spans="1:23" x14ac:dyDescent="0.3">
      <c r="A2784" s="3" t="s">
        <v>587</v>
      </c>
      <c r="B2784" s="1">
        <f>_xlfn.XLOOKUP(A2784,bank_source_transactions__1[transaction_id],bank_source_transactions__1[amount_inr])</f>
        <v>110584.64</v>
      </c>
      <c r="C2784" s="1">
        <f>_xlfn.XLOOKUP(A2784,Processed_data!A:A,Processed_data!F:F)</f>
        <v>110584.64</v>
      </c>
      <c r="D2784" s="1" t="str">
        <f>_xlfn.XLOOKUP(A2784,bank_source_transactions__1[transaction_id],bank_source_transactions__1[transaction_status])</f>
        <v>SUCCESS</v>
      </c>
      <c r="E2784" s="1" t="str">
        <f>_xlfn.XLOOKUP(A2784,Processed_data!A:A,Processed_data!G:G)</f>
        <v>SUCCESS</v>
      </c>
      <c r="F2784" s="1">
        <f>COUNTIF(bank_processed_transactions[transaction_id],A2784)</f>
        <v>1</v>
      </c>
      <c r="G2784" s="1" t="str">
        <f t="shared" si="430"/>
        <v>found</v>
      </c>
      <c r="H2784" s="1" t="str">
        <f t="shared" si="431"/>
        <v>Not Duplicate</v>
      </c>
      <c r="I2784" s="1" t="str">
        <f t="shared" si="432"/>
        <v>match</v>
      </c>
      <c r="J2784" s="1" t="str">
        <f t="shared" si="433"/>
        <v>match</v>
      </c>
      <c r="K2784" s="1">
        <f t="shared" si="434"/>
        <v>0</v>
      </c>
      <c r="L2784" s="2">
        <f>IF(F2784=0,"not processed",_xlfn.MINIFS(Processed_data!H:H,Processed_data!A:A,A2784))</f>
        <v>46115</v>
      </c>
      <c r="M2784" s="1">
        <f>IF(F2784=0,"not processed",ABS(bank_source_transactions__1[[#This Row],[transaction_date]]-Reconciliation!L2784))</f>
        <v>3</v>
      </c>
      <c r="N2784" s="1" t="str" cm="1">
        <f t="array" ref="N2784">_xlfn.IFS(M2784="not Processed", "Not Processed",M2784&gt;2,"SLA Breached",M2784&lt;=2,"Within SLA")</f>
        <v>SLA Breached</v>
      </c>
      <c r="O2784" s="1" t="str">
        <f>_xlfn.XLOOKUP(A2784,Source_data!A:A,Source_data!D:D)</f>
        <v>CARD</v>
      </c>
      <c r="P2784" s="1">
        <f t="shared" si="435"/>
        <v>0</v>
      </c>
      <c r="Q2784" s="1">
        <f t="shared" si="436"/>
        <v>0</v>
      </c>
      <c r="R2784" s="1">
        <f t="shared" si="437"/>
        <v>0</v>
      </c>
      <c r="S2784" s="1">
        <f t="shared" si="438"/>
        <v>0</v>
      </c>
      <c r="T2784" s="1">
        <f t="shared" si="439"/>
        <v>1</v>
      </c>
      <c r="U2784" s="1" t="str">
        <f>_xlfn.XLOOKUP(Table3[[#This Row],[Transaction ID]],Source_data!A:A,Source_data!E:E)</f>
        <v>Pune</v>
      </c>
      <c r="V2784" s="1">
        <f>_xlfn.IFNA(_xlfn.XLOOKUP(A2784,bank_processed_transactions[transaction_id],bank_processed_transactions[processing_minutes]),"")</f>
        <v>38.799999999999997</v>
      </c>
      <c r="W2784" s="31">
        <f>_xlfn.XLOOKUP(A2784,Source_data!A:A,Source_data!B:B)</f>
        <v>46112</v>
      </c>
    </row>
    <row r="2785" spans="1:23" x14ac:dyDescent="0.3">
      <c r="A2785" s="4" t="s">
        <v>5041</v>
      </c>
      <c r="B2785" s="1">
        <f>_xlfn.XLOOKUP(A2785,bank_source_transactions__1[transaction_id],bank_source_transactions__1[amount_inr])</f>
        <v>744.01</v>
      </c>
      <c r="C2785" s="1" t="e">
        <f>_xlfn.XLOOKUP(A2785,Processed_data!A:A,Processed_data!F:F)</f>
        <v>#N/A</v>
      </c>
      <c r="D2785" s="1" t="str">
        <f>_xlfn.XLOOKUP(A2785,bank_source_transactions__1[transaction_id],bank_source_transactions__1[transaction_status])</f>
        <v>SUCCESS</v>
      </c>
      <c r="E2785" s="1" t="e">
        <f>_xlfn.XLOOKUP(A2785,Processed_data!A:A,Processed_data!G:G)</f>
        <v>#N/A</v>
      </c>
      <c r="F2785" s="1">
        <f>COUNTIF(bank_processed_transactions[transaction_id],A2785)</f>
        <v>0</v>
      </c>
      <c r="G2785" s="1" t="str">
        <f t="shared" si="430"/>
        <v>missing</v>
      </c>
      <c r="H2785" s="1" t="str">
        <f t="shared" si="431"/>
        <v>Not Duplicate</v>
      </c>
      <c r="I2785" s="1" t="str">
        <f t="shared" si="432"/>
        <v>not processed</v>
      </c>
      <c r="J2785" s="1" t="str">
        <f t="shared" si="433"/>
        <v>not processed</v>
      </c>
      <c r="K2785" s="1" t="str">
        <f t="shared" si="434"/>
        <v>missing</v>
      </c>
      <c r="L2785" s="2" t="str">
        <f>IF(F2785=0,"not processed",_xlfn.MINIFS(Processed_data!H:H,Processed_data!A:A,A2785))</f>
        <v>not processed</v>
      </c>
      <c r="M2785" s="1" t="str">
        <f>IF(F2785=0,"not processed",ABS(bank_source_transactions__1[[#This Row],[transaction_date]]-Reconciliation!L2785))</f>
        <v>not processed</v>
      </c>
      <c r="N2785" s="1" t="str" cm="1">
        <f t="array" ref="N2785">_xlfn.IFS(M2785="not Processed", "Not Processed",M2785&gt;2,"SLA Breached",M2785&lt;=2,"Within SLA")</f>
        <v>Not Processed</v>
      </c>
      <c r="O2785" s="1" t="str">
        <f>_xlfn.XLOOKUP(A2785,Source_data!A:A,Source_data!D:D)</f>
        <v>NEFT</v>
      </c>
      <c r="P2785" s="1">
        <f t="shared" si="435"/>
        <v>1</v>
      </c>
      <c r="Q2785" s="1">
        <f t="shared" si="436"/>
        <v>0</v>
      </c>
      <c r="R2785" s="1">
        <f t="shared" si="437"/>
        <v>0</v>
      </c>
      <c r="S2785" s="1">
        <f t="shared" si="438"/>
        <v>0</v>
      </c>
      <c r="T2785" s="1">
        <f t="shared" si="439"/>
        <v>0</v>
      </c>
      <c r="U2785" s="1" t="str">
        <f>_xlfn.XLOOKUP(Table3[[#This Row],[Transaction ID]],Source_data!A:A,Source_data!E:E)</f>
        <v>Pune</v>
      </c>
      <c r="V2785" s="1" t="str">
        <f>_xlfn.IFNA(_xlfn.XLOOKUP(A2785,bank_processed_transactions[transaction_id],bank_processed_transactions[processing_minutes]),"")</f>
        <v/>
      </c>
      <c r="W2785" s="31">
        <f>_xlfn.XLOOKUP(A2785,Source_data!A:A,Source_data!B:B)</f>
        <v>46099</v>
      </c>
    </row>
    <row r="2786" spans="1:23" x14ac:dyDescent="0.3">
      <c r="A2786" s="3" t="s">
        <v>4298</v>
      </c>
      <c r="B2786" s="1">
        <f>_xlfn.XLOOKUP(A2786,bank_source_transactions__1[transaction_id],bank_source_transactions__1[amount_inr])</f>
        <v>1147.1500000000001</v>
      </c>
      <c r="C2786" s="1">
        <f>_xlfn.XLOOKUP(A2786,Processed_data!A:A,Processed_data!F:F)</f>
        <v>1147.1500000000001</v>
      </c>
      <c r="D2786" s="1" t="str">
        <f>_xlfn.XLOOKUP(A2786,bank_source_transactions__1[transaction_id],bank_source_transactions__1[transaction_status])</f>
        <v>SUCCESS</v>
      </c>
      <c r="E2786" s="1" t="str">
        <f>_xlfn.XLOOKUP(A2786,Processed_data!A:A,Processed_data!G:G)</f>
        <v>SUCCESS</v>
      </c>
      <c r="F2786" s="1">
        <f>COUNTIF(bank_processed_transactions[transaction_id],A2786)</f>
        <v>1</v>
      </c>
      <c r="G2786" s="1" t="str">
        <f t="shared" si="430"/>
        <v>found</v>
      </c>
      <c r="H2786" s="1" t="str">
        <f t="shared" si="431"/>
        <v>Not Duplicate</v>
      </c>
      <c r="I2786" s="1" t="str">
        <f t="shared" si="432"/>
        <v>match</v>
      </c>
      <c r="J2786" s="1" t="str">
        <f t="shared" si="433"/>
        <v>match</v>
      </c>
      <c r="K2786" s="1">
        <f t="shared" si="434"/>
        <v>0</v>
      </c>
      <c r="L2786" s="2">
        <f>IF(F2786=0,"not processed",_xlfn.MINIFS(Processed_data!H:H,Processed_data!A:A,A2786))</f>
        <v>46086</v>
      </c>
      <c r="M2786" s="1">
        <f>IF(F2786=0,"not processed",ABS(bank_source_transactions__1[[#This Row],[transaction_date]]-Reconciliation!L2786))</f>
        <v>2</v>
      </c>
      <c r="N2786" s="1" t="str" cm="1">
        <f t="array" ref="N2786">_xlfn.IFS(M2786="not Processed", "Not Processed",M2786&gt;2,"SLA Breached",M2786&lt;=2,"Within SLA")</f>
        <v>Within SLA</v>
      </c>
      <c r="O2786" s="1" t="str">
        <f>_xlfn.XLOOKUP(A2786,Source_data!A:A,Source_data!D:D)</f>
        <v>CARD</v>
      </c>
      <c r="P2786" s="1">
        <f t="shared" si="435"/>
        <v>0</v>
      </c>
      <c r="Q2786" s="1">
        <f t="shared" si="436"/>
        <v>0</v>
      </c>
      <c r="R2786" s="1">
        <f t="shared" si="437"/>
        <v>0</v>
      </c>
      <c r="S2786" s="1">
        <f t="shared" si="438"/>
        <v>0</v>
      </c>
      <c r="T2786" s="1">
        <f t="shared" si="439"/>
        <v>0</v>
      </c>
      <c r="U2786" s="1" t="str">
        <f>_xlfn.XLOOKUP(Table3[[#This Row],[Transaction ID]],Source_data!A:A,Source_data!E:E)</f>
        <v>Mumbai</v>
      </c>
      <c r="V2786" s="1">
        <f>_xlfn.IFNA(_xlfn.XLOOKUP(A2786,bank_processed_transactions[transaction_id],bank_processed_transactions[processing_minutes]),"")</f>
        <v>97</v>
      </c>
      <c r="W2786" s="31">
        <f>_xlfn.XLOOKUP(A2786,Source_data!A:A,Source_data!B:B)</f>
        <v>46084</v>
      </c>
    </row>
    <row r="2787" spans="1:23" x14ac:dyDescent="0.3">
      <c r="A2787" s="4" t="s">
        <v>2277</v>
      </c>
      <c r="B2787" s="1">
        <f>_xlfn.XLOOKUP(A2787,bank_source_transactions__1[transaction_id],bank_source_transactions__1[amount_inr])</f>
        <v>1711.12</v>
      </c>
      <c r="C2787" s="1">
        <f>_xlfn.XLOOKUP(A2787,Processed_data!A:A,Processed_data!F:F)</f>
        <v>1711.12</v>
      </c>
      <c r="D2787" s="1" t="str">
        <f>_xlfn.XLOOKUP(A2787,bank_source_transactions__1[transaction_id],bank_source_transactions__1[transaction_status])</f>
        <v>SUCCESS</v>
      </c>
      <c r="E2787" s="1" t="str">
        <f>_xlfn.XLOOKUP(A2787,Processed_data!A:A,Processed_data!G:G)</f>
        <v>SUCCESS</v>
      </c>
      <c r="F2787" s="1">
        <f>COUNTIF(bank_processed_transactions[transaction_id],A2787)</f>
        <v>1</v>
      </c>
      <c r="G2787" s="1" t="str">
        <f t="shared" si="430"/>
        <v>found</v>
      </c>
      <c r="H2787" s="1" t="str">
        <f t="shared" si="431"/>
        <v>Not Duplicate</v>
      </c>
      <c r="I2787" s="1" t="str">
        <f t="shared" si="432"/>
        <v>match</v>
      </c>
      <c r="J2787" s="1" t="str">
        <f t="shared" si="433"/>
        <v>match</v>
      </c>
      <c r="K2787" s="1">
        <f t="shared" si="434"/>
        <v>0</v>
      </c>
      <c r="L2787" s="2">
        <f>IF(F2787=0,"not processed",_xlfn.MINIFS(Processed_data!H:H,Processed_data!A:A,A2787))</f>
        <v>46050</v>
      </c>
      <c r="M2787" s="1">
        <f>IF(F2787=0,"not processed",ABS(bank_source_transactions__1[[#This Row],[transaction_date]]-Reconciliation!L2787))</f>
        <v>2</v>
      </c>
      <c r="N2787" s="1" t="str" cm="1">
        <f t="array" ref="N2787">_xlfn.IFS(M2787="not Processed", "Not Processed",M2787&gt;2,"SLA Breached",M2787&lt;=2,"Within SLA")</f>
        <v>Within SLA</v>
      </c>
      <c r="O2787" s="1" t="str">
        <f>_xlfn.XLOOKUP(A2787,Source_data!A:A,Source_data!D:D)</f>
        <v>IMPS</v>
      </c>
      <c r="P2787" s="1">
        <f t="shared" si="435"/>
        <v>0</v>
      </c>
      <c r="Q2787" s="1">
        <f t="shared" si="436"/>
        <v>0</v>
      </c>
      <c r="R2787" s="1">
        <f t="shared" si="437"/>
        <v>0</v>
      </c>
      <c r="S2787" s="1">
        <f t="shared" si="438"/>
        <v>0</v>
      </c>
      <c r="T2787" s="1">
        <f t="shared" si="439"/>
        <v>0</v>
      </c>
      <c r="U2787" s="1" t="str">
        <f>_xlfn.XLOOKUP(Table3[[#This Row],[Transaction ID]],Source_data!A:A,Source_data!E:E)</f>
        <v>Bengaluru</v>
      </c>
      <c r="V2787" s="1">
        <f>_xlfn.IFNA(_xlfn.XLOOKUP(A2787,bank_processed_transactions[transaction_id],bank_processed_transactions[processing_minutes]),"")</f>
        <v>56.9</v>
      </c>
      <c r="W2787" s="31">
        <f>_xlfn.XLOOKUP(A2787,Source_data!A:A,Source_data!B:B)</f>
        <v>46048</v>
      </c>
    </row>
    <row r="2788" spans="1:23" x14ac:dyDescent="0.3">
      <c r="A2788" s="3" t="s">
        <v>1442</v>
      </c>
      <c r="B2788" s="1">
        <f>_xlfn.XLOOKUP(A2788,bank_source_transactions__1[transaction_id],bank_source_transactions__1[amount_inr])</f>
        <v>974.12</v>
      </c>
      <c r="C2788" s="1">
        <f>_xlfn.XLOOKUP(A2788,Processed_data!A:A,Processed_data!F:F)</f>
        <v>974.12</v>
      </c>
      <c r="D2788" s="1" t="str">
        <f>_xlfn.XLOOKUP(A2788,bank_source_transactions__1[transaction_id],bank_source_transactions__1[transaction_status])</f>
        <v>SUCCESS</v>
      </c>
      <c r="E2788" s="1" t="str">
        <f>_xlfn.XLOOKUP(A2788,Processed_data!A:A,Processed_data!G:G)</f>
        <v>SUCCESS</v>
      </c>
      <c r="F2788" s="1">
        <f>COUNTIF(bank_processed_transactions[transaction_id],A2788)</f>
        <v>1</v>
      </c>
      <c r="G2788" s="1" t="str">
        <f t="shared" si="430"/>
        <v>found</v>
      </c>
      <c r="H2788" s="1" t="str">
        <f t="shared" si="431"/>
        <v>Not Duplicate</v>
      </c>
      <c r="I2788" s="1" t="str">
        <f t="shared" si="432"/>
        <v>match</v>
      </c>
      <c r="J2788" s="1" t="str">
        <f t="shared" si="433"/>
        <v>match</v>
      </c>
      <c r="K2788" s="1">
        <f t="shared" si="434"/>
        <v>0</v>
      </c>
      <c r="L2788" s="2">
        <f>IF(F2788=0,"not processed",_xlfn.MINIFS(Processed_data!H:H,Processed_data!A:A,A2788))</f>
        <v>46089</v>
      </c>
      <c r="M2788" s="1">
        <f>IF(F2788=0,"not processed",ABS(bank_source_transactions__1[[#This Row],[transaction_date]]-Reconciliation!L2788))</f>
        <v>2</v>
      </c>
      <c r="N2788" s="1" t="str" cm="1">
        <f t="array" ref="N2788">_xlfn.IFS(M2788="not Processed", "Not Processed",M2788&gt;2,"SLA Breached",M2788&lt;=2,"Within SLA")</f>
        <v>Within SLA</v>
      </c>
      <c r="O2788" s="1" t="str">
        <f>_xlfn.XLOOKUP(A2788,Source_data!A:A,Source_data!D:D)</f>
        <v>UPI</v>
      </c>
      <c r="P2788" s="1">
        <f t="shared" si="435"/>
        <v>0</v>
      </c>
      <c r="Q2788" s="1">
        <f t="shared" si="436"/>
        <v>0</v>
      </c>
      <c r="R2788" s="1">
        <f t="shared" si="437"/>
        <v>0</v>
      </c>
      <c r="S2788" s="1">
        <f t="shared" si="438"/>
        <v>0</v>
      </c>
      <c r="T2788" s="1">
        <f t="shared" si="439"/>
        <v>0</v>
      </c>
      <c r="U2788" s="1" t="str">
        <f>_xlfn.XLOOKUP(Table3[[#This Row],[Transaction ID]],Source_data!A:A,Source_data!E:E)</f>
        <v>Hyderabad</v>
      </c>
      <c r="V2788" s="1">
        <f>_xlfn.IFNA(_xlfn.XLOOKUP(A2788,bank_processed_transactions[transaction_id],bank_processed_transactions[processing_minutes]),"")</f>
        <v>18.2</v>
      </c>
      <c r="W2788" s="31">
        <f>_xlfn.XLOOKUP(A2788,Source_data!A:A,Source_data!B:B)</f>
        <v>46087</v>
      </c>
    </row>
    <row r="2789" spans="1:23" x14ac:dyDescent="0.3">
      <c r="A2789" s="4" t="s">
        <v>3656</v>
      </c>
      <c r="B2789" s="1">
        <f>_xlfn.XLOOKUP(A2789,bank_source_transactions__1[transaction_id],bank_source_transactions__1[amount_inr])</f>
        <v>2172.75</v>
      </c>
      <c r="C2789" s="1">
        <f>_xlfn.XLOOKUP(A2789,Processed_data!A:A,Processed_data!F:F)</f>
        <v>2172.75</v>
      </c>
      <c r="D2789" s="1" t="str">
        <f>_xlfn.XLOOKUP(A2789,bank_source_transactions__1[transaction_id],bank_source_transactions__1[transaction_status])</f>
        <v>SUCCESS</v>
      </c>
      <c r="E2789" s="1" t="str">
        <f>_xlfn.XLOOKUP(A2789,Processed_data!A:A,Processed_data!G:G)</f>
        <v>SUCCESS</v>
      </c>
      <c r="F2789" s="1">
        <f>COUNTIF(bank_processed_transactions[transaction_id],A2789)</f>
        <v>1</v>
      </c>
      <c r="G2789" s="1" t="str">
        <f t="shared" si="430"/>
        <v>found</v>
      </c>
      <c r="H2789" s="1" t="str">
        <f t="shared" si="431"/>
        <v>Not Duplicate</v>
      </c>
      <c r="I2789" s="1" t="str">
        <f t="shared" si="432"/>
        <v>match</v>
      </c>
      <c r="J2789" s="1" t="str">
        <f t="shared" si="433"/>
        <v>match</v>
      </c>
      <c r="K2789" s="1">
        <f t="shared" si="434"/>
        <v>0</v>
      </c>
      <c r="L2789" s="2">
        <f>IF(F2789=0,"not processed",_xlfn.MINIFS(Processed_data!H:H,Processed_data!A:A,A2789))</f>
        <v>46063</v>
      </c>
      <c r="M2789" s="1">
        <f>IF(F2789=0,"not processed",ABS(bank_source_transactions__1[[#This Row],[transaction_date]]-Reconciliation!L2789))</f>
        <v>3</v>
      </c>
      <c r="N2789" s="1" t="str" cm="1">
        <f t="array" ref="N2789">_xlfn.IFS(M2789="not Processed", "Not Processed",M2789&gt;2,"SLA Breached",M2789&lt;=2,"Within SLA")</f>
        <v>SLA Breached</v>
      </c>
      <c r="O2789" s="1" t="str">
        <f>_xlfn.XLOOKUP(A2789,Source_data!A:A,Source_data!D:D)</f>
        <v>UPI</v>
      </c>
      <c r="P2789" s="1">
        <f t="shared" si="435"/>
        <v>0</v>
      </c>
      <c r="Q2789" s="1">
        <f t="shared" si="436"/>
        <v>0</v>
      </c>
      <c r="R2789" s="1">
        <f t="shared" si="437"/>
        <v>0</v>
      </c>
      <c r="S2789" s="1">
        <f t="shared" si="438"/>
        <v>0</v>
      </c>
      <c r="T2789" s="1">
        <f t="shared" si="439"/>
        <v>1</v>
      </c>
      <c r="U2789" s="1" t="str">
        <f>_xlfn.XLOOKUP(Table3[[#This Row],[Transaction ID]],Source_data!A:A,Source_data!E:E)</f>
        <v>Hyderabad</v>
      </c>
      <c r="V2789" s="1">
        <f>_xlfn.IFNA(_xlfn.XLOOKUP(A2789,bank_processed_transactions[transaction_id],bank_processed_transactions[processing_minutes]),"")</f>
        <v>99.1</v>
      </c>
      <c r="W2789" s="31">
        <f>_xlfn.XLOOKUP(A2789,Source_data!A:A,Source_data!B:B)</f>
        <v>46060</v>
      </c>
    </row>
    <row r="2790" spans="1:23" x14ac:dyDescent="0.3">
      <c r="A2790" s="3" t="s">
        <v>3880</v>
      </c>
      <c r="B2790" s="1">
        <f>_xlfn.XLOOKUP(A2790,bank_source_transactions__1[transaction_id],bank_source_transactions__1[amount_inr])</f>
        <v>1402.76</v>
      </c>
      <c r="C2790" s="1">
        <f>_xlfn.XLOOKUP(A2790,Processed_data!A:A,Processed_data!F:F)</f>
        <v>1402.76</v>
      </c>
      <c r="D2790" s="1" t="str">
        <f>_xlfn.XLOOKUP(A2790,bank_source_transactions__1[transaction_id],bank_source_transactions__1[transaction_status])</f>
        <v>SUCCESS</v>
      </c>
      <c r="E2790" s="1" t="str">
        <f>_xlfn.XLOOKUP(A2790,Processed_data!A:A,Processed_data!G:G)</f>
        <v>SUCCESS</v>
      </c>
      <c r="F2790" s="1">
        <f>COUNTIF(bank_processed_transactions[transaction_id],A2790)</f>
        <v>1</v>
      </c>
      <c r="G2790" s="1" t="str">
        <f t="shared" si="430"/>
        <v>found</v>
      </c>
      <c r="H2790" s="1" t="str">
        <f t="shared" si="431"/>
        <v>Not Duplicate</v>
      </c>
      <c r="I2790" s="1" t="str">
        <f t="shared" si="432"/>
        <v>match</v>
      </c>
      <c r="J2790" s="1" t="str">
        <f t="shared" si="433"/>
        <v>match</v>
      </c>
      <c r="K2790" s="1">
        <f t="shared" si="434"/>
        <v>0</v>
      </c>
      <c r="L2790" s="2">
        <f>IF(F2790=0,"not processed",_xlfn.MINIFS(Processed_data!H:H,Processed_data!A:A,A2790))</f>
        <v>46028</v>
      </c>
      <c r="M2790" s="1">
        <f>IF(F2790=0,"not processed",ABS(bank_source_transactions__1[[#This Row],[transaction_date]]-Reconciliation!L2790))</f>
        <v>0</v>
      </c>
      <c r="N2790" s="1" t="str" cm="1">
        <f t="array" ref="N2790">_xlfn.IFS(M2790="not Processed", "Not Processed",M2790&gt;2,"SLA Breached",M2790&lt;=2,"Within SLA")</f>
        <v>Within SLA</v>
      </c>
      <c r="O2790" s="1" t="str">
        <f>_xlfn.XLOOKUP(A2790,Source_data!A:A,Source_data!D:D)</f>
        <v>NEFT</v>
      </c>
      <c r="P2790" s="1">
        <f t="shared" si="435"/>
        <v>0</v>
      </c>
      <c r="Q2790" s="1">
        <f t="shared" si="436"/>
        <v>0</v>
      </c>
      <c r="R2790" s="1">
        <f t="shared" si="437"/>
        <v>0</v>
      </c>
      <c r="S2790" s="1">
        <f t="shared" si="438"/>
        <v>0</v>
      </c>
      <c r="T2790" s="1">
        <f t="shared" si="439"/>
        <v>0</v>
      </c>
      <c r="U2790" s="1" t="str">
        <f>_xlfn.XLOOKUP(Table3[[#This Row],[Transaction ID]],Source_data!A:A,Source_data!E:E)</f>
        <v>Hyderabad</v>
      </c>
      <c r="V2790" s="1">
        <f>_xlfn.IFNA(_xlfn.XLOOKUP(A2790,bank_processed_transactions[transaction_id],bank_processed_transactions[processing_minutes]),"")</f>
        <v>39.6</v>
      </c>
      <c r="W2790" s="31">
        <f>_xlfn.XLOOKUP(A2790,Source_data!A:A,Source_data!B:B)</f>
        <v>46028</v>
      </c>
    </row>
    <row r="2791" spans="1:23" x14ac:dyDescent="0.3">
      <c r="A2791" s="4" t="s">
        <v>3153</v>
      </c>
      <c r="B2791" s="1">
        <f>_xlfn.XLOOKUP(A2791,bank_source_transactions__1[transaction_id],bank_source_transactions__1[amount_inr])</f>
        <v>3152.28</v>
      </c>
      <c r="C2791" s="1">
        <f>_xlfn.XLOOKUP(A2791,Processed_data!A:A,Processed_data!F:F)</f>
        <v>3152.28</v>
      </c>
      <c r="D2791" s="1" t="str">
        <f>_xlfn.XLOOKUP(A2791,bank_source_transactions__1[transaction_id],bank_source_transactions__1[transaction_status])</f>
        <v>SUCCESS</v>
      </c>
      <c r="E2791" s="1" t="str">
        <f>_xlfn.XLOOKUP(A2791,Processed_data!A:A,Processed_data!G:G)</f>
        <v>SUCCESS</v>
      </c>
      <c r="F2791" s="1">
        <f>COUNTIF(bank_processed_transactions[transaction_id],A2791)</f>
        <v>1</v>
      </c>
      <c r="G2791" s="1" t="str">
        <f t="shared" si="430"/>
        <v>found</v>
      </c>
      <c r="H2791" s="1" t="str">
        <f t="shared" si="431"/>
        <v>Not Duplicate</v>
      </c>
      <c r="I2791" s="1" t="str">
        <f t="shared" si="432"/>
        <v>match</v>
      </c>
      <c r="J2791" s="1" t="str">
        <f t="shared" si="433"/>
        <v>match</v>
      </c>
      <c r="K2791" s="1">
        <f t="shared" si="434"/>
        <v>0</v>
      </c>
      <c r="L2791" s="2">
        <f>IF(F2791=0,"not processed",_xlfn.MINIFS(Processed_data!H:H,Processed_data!A:A,A2791))</f>
        <v>46102</v>
      </c>
      <c r="M2791" s="1">
        <f>IF(F2791=0,"not processed",ABS(bank_source_transactions__1[[#This Row],[transaction_date]]-Reconciliation!L2791))</f>
        <v>1</v>
      </c>
      <c r="N2791" s="1" t="str" cm="1">
        <f t="array" ref="N2791">_xlfn.IFS(M2791="not Processed", "Not Processed",M2791&gt;2,"SLA Breached",M2791&lt;=2,"Within SLA")</f>
        <v>Within SLA</v>
      </c>
      <c r="O2791" s="1" t="str">
        <f>_xlfn.XLOOKUP(A2791,Source_data!A:A,Source_data!D:D)</f>
        <v>UPI</v>
      </c>
      <c r="P2791" s="1">
        <f t="shared" si="435"/>
        <v>0</v>
      </c>
      <c r="Q2791" s="1">
        <f t="shared" si="436"/>
        <v>0</v>
      </c>
      <c r="R2791" s="1">
        <f t="shared" si="437"/>
        <v>0</v>
      </c>
      <c r="S2791" s="1">
        <f t="shared" si="438"/>
        <v>0</v>
      </c>
      <c r="T2791" s="1">
        <f t="shared" si="439"/>
        <v>0</v>
      </c>
      <c r="U2791" s="1" t="str">
        <f>_xlfn.XLOOKUP(Table3[[#This Row],[Transaction ID]],Source_data!A:A,Source_data!E:E)</f>
        <v>Mumbai</v>
      </c>
      <c r="V2791" s="1">
        <f>_xlfn.IFNA(_xlfn.XLOOKUP(A2791,bank_processed_transactions[transaction_id],bank_processed_transactions[processing_minutes]),"")</f>
        <v>35.4</v>
      </c>
      <c r="W2791" s="31">
        <f>_xlfn.XLOOKUP(A2791,Source_data!A:A,Source_data!B:B)</f>
        <v>46101</v>
      </c>
    </row>
    <row r="2792" spans="1:23" x14ac:dyDescent="0.3">
      <c r="A2792" s="3" t="s">
        <v>97</v>
      </c>
      <c r="B2792" s="1">
        <f>_xlfn.XLOOKUP(A2792,bank_source_transactions__1[transaction_id],bank_source_transactions__1[amount_inr])</f>
        <v>20673.66</v>
      </c>
      <c r="C2792" s="1">
        <f>_xlfn.XLOOKUP(A2792,Processed_data!A:A,Processed_data!F:F)</f>
        <v>20673.66</v>
      </c>
      <c r="D2792" s="1" t="str">
        <f>_xlfn.XLOOKUP(A2792,bank_source_transactions__1[transaction_id],bank_source_transactions__1[transaction_status])</f>
        <v>SUCCESS</v>
      </c>
      <c r="E2792" s="1" t="str">
        <f>_xlfn.XLOOKUP(A2792,Processed_data!A:A,Processed_data!G:G)</f>
        <v>SUCCESS</v>
      </c>
      <c r="F2792" s="1">
        <f>COUNTIF(bank_processed_transactions[transaction_id],A2792)</f>
        <v>1</v>
      </c>
      <c r="G2792" s="1" t="str">
        <f t="shared" si="430"/>
        <v>found</v>
      </c>
      <c r="H2792" s="1" t="str">
        <f t="shared" si="431"/>
        <v>Not Duplicate</v>
      </c>
      <c r="I2792" s="1" t="str">
        <f t="shared" si="432"/>
        <v>match</v>
      </c>
      <c r="J2792" s="1" t="str">
        <f t="shared" si="433"/>
        <v>match</v>
      </c>
      <c r="K2792" s="1">
        <f t="shared" si="434"/>
        <v>0</v>
      </c>
      <c r="L2792" s="2">
        <f>IF(F2792=0,"not processed",_xlfn.MINIFS(Processed_data!H:H,Processed_data!A:A,A2792))</f>
        <v>46033</v>
      </c>
      <c r="M2792" s="1">
        <f>IF(F2792=0,"not processed",ABS(bank_source_transactions__1[[#This Row],[transaction_date]]-Reconciliation!L2792))</f>
        <v>1</v>
      </c>
      <c r="N2792" s="1" t="str" cm="1">
        <f t="array" ref="N2792">_xlfn.IFS(M2792="not Processed", "Not Processed",M2792&gt;2,"SLA Breached",M2792&lt;=2,"Within SLA")</f>
        <v>Within SLA</v>
      </c>
      <c r="O2792" s="1" t="str">
        <f>_xlfn.XLOOKUP(A2792,Source_data!A:A,Source_data!D:D)</f>
        <v>UPI</v>
      </c>
      <c r="P2792" s="1">
        <f t="shared" si="435"/>
        <v>0</v>
      </c>
      <c r="Q2792" s="1">
        <f t="shared" si="436"/>
        <v>0</v>
      </c>
      <c r="R2792" s="1">
        <f t="shared" si="437"/>
        <v>0</v>
      </c>
      <c r="S2792" s="1">
        <f t="shared" si="438"/>
        <v>0</v>
      </c>
      <c r="T2792" s="1">
        <f t="shared" si="439"/>
        <v>0</v>
      </c>
      <c r="U2792" s="1" t="str">
        <f>_xlfn.XLOOKUP(Table3[[#This Row],[Transaction ID]],Source_data!A:A,Source_data!E:E)</f>
        <v>Mumbai</v>
      </c>
      <c r="V2792" s="1">
        <f>_xlfn.IFNA(_xlfn.XLOOKUP(A2792,bank_processed_transactions[transaction_id],bank_processed_transactions[processing_minutes]),"")</f>
        <v>23.7</v>
      </c>
      <c r="W2792" s="31">
        <f>_xlfn.XLOOKUP(A2792,Source_data!A:A,Source_data!B:B)</f>
        <v>46032</v>
      </c>
    </row>
    <row r="2793" spans="1:23" x14ac:dyDescent="0.3">
      <c r="A2793" s="4" t="s">
        <v>4876</v>
      </c>
      <c r="B2793" s="1">
        <f>_xlfn.XLOOKUP(A2793,bank_source_transactions__1[transaction_id],bank_source_transactions__1[amount_inr])</f>
        <v>9132.35</v>
      </c>
      <c r="C2793" s="1">
        <f>_xlfn.XLOOKUP(A2793,Processed_data!A:A,Processed_data!F:F)</f>
        <v>9132.35</v>
      </c>
      <c r="D2793" s="1" t="str">
        <f>_xlfn.XLOOKUP(A2793,bank_source_transactions__1[transaction_id],bank_source_transactions__1[transaction_status])</f>
        <v>SUCCESS</v>
      </c>
      <c r="E2793" s="1" t="str">
        <f>_xlfn.XLOOKUP(A2793,Processed_data!A:A,Processed_data!G:G)</f>
        <v>SUCCESS</v>
      </c>
      <c r="F2793" s="1">
        <f>COUNTIF(bank_processed_transactions[transaction_id],A2793)</f>
        <v>1</v>
      </c>
      <c r="G2793" s="1" t="str">
        <f t="shared" si="430"/>
        <v>found</v>
      </c>
      <c r="H2793" s="1" t="str">
        <f t="shared" si="431"/>
        <v>Not Duplicate</v>
      </c>
      <c r="I2793" s="1" t="str">
        <f t="shared" si="432"/>
        <v>match</v>
      </c>
      <c r="J2793" s="1" t="str">
        <f t="shared" si="433"/>
        <v>match</v>
      </c>
      <c r="K2793" s="1">
        <f t="shared" si="434"/>
        <v>0</v>
      </c>
      <c r="L2793" s="2">
        <f>IF(F2793=0,"not processed",_xlfn.MINIFS(Processed_data!H:H,Processed_data!A:A,A2793))</f>
        <v>46083</v>
      </c>
      <c r="M2793" s="1">
        <f>IF(F2793=0,"not processed",ABS(bank_source_transactions__1[[#This Row],[transaction_date]]-Reconciliation!L2793))</f>
        <v>1</v>
      </c>
      <c r="N2793" s="1" t="str" cm="1">
        <f t="array" ref="N2793">_xlfn.IFS(M2793="not Processed", "Not Processed",M2793&gt;2,"SLA Breached",M2793&lt;=2,"Within SLA")</f>
        <v>Within SLA</v>
      </c>
      <c r="O2793" s="1" t="str">
        <f>_xlfn.XLOOKUP(A2793,Source_data!A:A,Source_data!D:D)</f>
        <v>IMPS</v>
      </c>
      <c r="P2793" s="1">
        <f t="shared" si="435"/>
        <v>0</v>
      </c>
      <c r="Q2793" s="1">
        <f t="shared" si="436"/>
        <v>0</v>
      </c>
      <c r="R2793" s="1">
        <f t="shared" si="437"/>
        <v>0</v>
      </c>
      <c r="S2793" s="1">
        <f t="shared" si="438"/>
        <v>0</v>
      </c>
      <c r="T2793" s="1">
        <f t="shared" si="439"/>
        <v>0</v>
      </c>
      <c r="U2793" s="1" t="str">
        <f>_xlfn.XLOOKUP(Table3[[#This Row],[Transaction ID]],Source_data!A:A,Source_data!E:E)</f>
        <v>Bengaluru</v>
      </c>
      <c r="V2793" s="1">
        <f>_xlfn.IFNA(_xlfn.XLOOKUP(A2793,bank_processed_transactions[transaction_id],bank_processed_transactions[processing_minutes]),"")</f>
        <v>25.6</v>
      </c>
      <c r="W2793" s="31">
        <f>_xlfn.XLOOKUP(A2793,Source_data!A:A,Source_data!B:B)</f>
        <v>46082</v>
      </c>
    </row>
    <row r="2794" spans="1:23" x14ac:dyDescent="0.3">
      <c r="A2794" s="3" t="s">
        <v>1904</v>
      </c>
      <c r="B2794" s="1">
        <f>_xlfn.XLOOKUP(A2794,bank_source_transactions__1[transaction_id],bank_source_transactions__1[amount_inr])</f>
        <v>46536.76</v>
      </c>
      <c r="C2794" s="1">
        <f>_xlfn.XLOOKUP(A2794,Processed_data!A:A,Processed_data!F:F)</f>
        <v>46536.76</v>
      </c>
      <c r="D2794" s="1" t="str">
        <f>_xlfn.XLOOKUP(A2794,bank_source_transactions__1[transaction_id],bank_source_transactions__1[transaction_status])</f>
        <v>SUCCESS</v>
      </c>
      <c r="E2794" s="1" t="str">
        <f>_xlfn.XLOOKUP(A2794,Processed_data!A:A,Processed_data!G:G)</f>
        <v>SUCCESS</v>
      </c>
      <c r="F2794" s="1">
        <f>COUNTIF(bank_processed_transactions[transaction_id],A2794)</f>
        <v>1</v>
      </c>
      <c r="G2794" s="1" t="str">
        <f t="shared" si="430"/>
        <v>found</v>
      </c>
      <c r="H2794" s="1" t="str">
        <f t="shared" si="431"/>
        <v>Not Duplicate</v>
      </c>
      <c r="I2794" s="1" t="str">
        <f t="shared" si="432"/>
        <v>match</v>
      </c>
      <c r="J2794" s="1" t="str">
        <f t="shared" si="433"/>
        <v>match</v>
      </c>
      <c r="K2794" s="1">
        <f t="shared" si="434"/>
        <v>0</v>
      </c>
      <c r="L2794" s="2">
        <f>IF(F2794=0,"not processed",_xlfn.MINIFS(Processed_data!H:H,Processed_data!A:A,A2794))</f>
        <v>46042</v>
      </c>
      <c r="M2794" s="1">
        <f>IF(F2794=0,"not processed",ABS(bank_source_transactions__1[[#This Row],[transaction_date]]-Reconciliation!L2794))</f>
        <v>2</v>
      </c>
      <c r="N2794" s="1" t="str" cm="1">
        <f t="array" ref="N2794">_xlfn.IFS(M2794="not Processed", "Not Processed",M2794&gt;2,"SLA Breached",M2794&lt;=2,"Within SLA")</f>
        <v>Within SLA</v>
      </c>
      <c r="O2794" s="1" t="str">
        <f>_xlfn.XLOOKUP(A2794,Source_data!A:A,Source_data!D:D)</f>
        <v>UPI</v>
      </c>
      <c r="P2794" s="1">
        <f t="shared" si="435"/>
        <v>0</v>
      </c>
      <c r="Q2794" s="1">
        <f t="shared" si="436"/>
        <v>0</v>
      </c>
      <c r="R2794" s="1">
        <f t="shared" si="437"/>
        <v>0</v>
      </c>
      <c r="S2794" s="1">
        <f t="shared" si="438"/>
        <v>0</v>
      </c>
      <c r="T2794" s="1">
        <f t="shared" si="439"/>
        <v>0</v>
      </c>
      <c r="U2794" s="1" t="str">
        <f>_xlfn.XLOOKUP(Table3[[#This Row],[Transaction ID]],Source_data!A:A,Source_data!E:E)</f>
        <v>Mumbai</v>
      </c>
      <c r="V2794" s="1">
        <f>_xlfn.IFNA(_xlfn.XLOOKUP(A2794,bank_processed_transactions[transaction_id],bank_processed_transactions[processing_minutes]),"")</f>
        <v>40.1</v>
      </c>
      <c r="W2794" s="31">
        <f>_xlfn.XLOOKUP(A2794,Source_data!A:A,Source_data!B:B)</f>
        <v>46040</v>
      </c>
    </row>
    <row r="2795" spans="1:23" x14ac:dyDescent="0.3">
      <c r="A2795" s="4" t="s">
        <v>2618</v>
      </c>
      <c r="B2795" s="1">
        <f>_xlfn.XLOOKUP(A2795,bank_source_transactions__1[transaction_id],bank_source_transactions__1[amount_inr])</f>
        <v>8557.7199999999993</v>
      </c>
      <c r="C2795" s="1">
        <f>_xlfn.XLOOKUP(A2795,Processed_data!A:A,Processed_data!F:F)</f>
        <v>8557.7199999999993</v>
      </c>
      <c r="D2795" s="1" t="str">
        <f>_xlfn.XLOOKUP(A2795,bank_source_transactions__1[transaction_id],bank_source_transactions__1[transaction_status])</f>
        <v>SUCCESS</v>
      </c>
      <c r="E2795" s="1" t="str">
        <f>_xlfn.XLOOKUP(A2795,Processed_data!A:A,Processed_data!G:G)</f>
        <v>SUCCESS</v>
      </c>
      <c r="F2795" s="1">
        <f>COUNTIF(bank_processed_transactions[transaction_id],A2795)</f>
        <v>1</v>
      </c>
      <c r="G2795" s="1" t="str">
        <f t="shared" si="430"/>
        <v>found</v>
      </c>
      <c r="H2795" s="1" t="str">
        <f t="shared" si="431"/>
        <v>Not Duplicate</v>
      </c>
      <c r="I2795" s="1" t="str">
        <f t="shared" si="432"/>
        <v>match</v>
      </c>
      <c r="J2795" s="1" t="str">
        <f t="shared" si="433"/>
        <v>match</v>
      </c>
      <c r="K2795" s="1">
        <f t="shared" si="434"/>
        <v>0</v>
      </c>
      <c r="L2795" s="2">
        <f>IF(F2795=0,"not processed",_xlfn.MINIFS(Processed_data!H:H,Processed_data!A:A,A2795))</f>
        <v>46094</v>
      </c>
      <c r="M2795" s="1">
        <f>IF(F2795=0,"not processed",ABS(bank_source_transactions__1[[#This Row],[transaction_date]]-Reconciliation!L2795))</f>
        <v>1</v>
      </c>
      <c r="N2795" s="1" t="str" cm="1">
        <f t="array" ref="N2795">_xlfn.IFS(M2795="not Processed", "Not Processed",M2795&gt;2,"SLA Breached",M2795&lt;=2,"Within SLA")</f>
        <v>Within SLA</v>
      </c>
      <c r="O2795" s="1" t="str">
        <f>_xlfn.XLOOKUP(A2795,Source_data!A:A,Source_data!D:D)</f>
        <v>CARD</v>
      </c>
      <c r="P2795" s="1">
        <f t="shared" si="435"/>
        <v>0</v>
      </c>
      <c r="Q2795" s="1">
        <f t="shared" si="436"/>
        <v>0</v>
      </c>
      <c r="R2795" s="1">
        <f t="shared" si="437"/>
        <v>0</v>
      </c>
      <c r="S2795" s="1">
        <f t="shared" si="438"/>
        <v>0</v>
      </c>
      <c r="T2795" s="1">
        <f t="shared" si="439"/>
        <v>0</v>
      </c>
      <c r="U2795" s="1" t="str">
        <f>_xlfn.XLOOKUP(Table3[[#This Row],[Transaction ID]],Source_data!A:A,Source_data!E:E)</f>
        <v>Hyderabad</v>
      </c>
      <c r="V2795" s="1">
        <f>_xlfn.IFNA(_xlfn.XLOOKUP(A2795,bank_processed_transactions[transaction_id],bank_processed_transactions[processing_minutes]),"")</f>
        <v>21.6</v>
      </c>
      <c r="W2795" s="31">
        <f>_xlfn.XLOOKUP(A2795,Source_data!A:A,Source_data!B:B)</f>
        <v>46093</v>
      </c>
    </row>
    <row r="2796" spans="1:23" x14ac:dyDescent="0.3">
      <c r="A2796" s="3" t="s">
        <v>1109</v>
      </c>
      <c r="B2796" s="1">
        <f>_xlfn.XLOOKUP(A2796,bank_source_transactions__1[transaction_id],bank_source_transactions__1[amount_inr])</f>
        <v>2685.5</v>
      </c>
      <c r="C2796" s="1">
        <f>_xlfn.XLOOKUP(A2796,Processed_data!A:A,Processed_data!F:F)</f>
        <v>2685.5</v>
      </c>
      <c r="D2796" s="1" t="str">
        <f>_xlfn.XLOOKUP(A2796,bank_source_transactions__1[transaction_id],bank_source_transactions__1[transaction_status])</f>
        <v>SUCCESS</v>
      </c>
      <c r="E2796" s="1" t="str">
        <f>_xlfn.XLOOKUP(A2796,Processed_data!A:A,Processed_data!G:G)</f>
        <v>SUCCESS</v>
      </c>
      <c r="F2796" s="1">
        <f>COUNTIF(bank_processed_transactions[transaction_id],A2796)</f>
        <v>1</v>
      </c>
      <c r="G2796" s="1" t="str">
        <f t="shared" si="430"/>
        <v>found</v>
      </c>
      <c r="H2796" s="1" t="str">
        <f t="shared" si="431"/>
        <v>Not Duplicate</v>
      </c>
      <c r="I2796" s="1" t="str">
        <f t="shared" si="432"/>
        <v>match</v>
      </c>
      <c r="J2796" s="1" t="str">
        <f t="shared" si="433"/>
        <v>match</v>
      </c>
      <c r="K2796" s="1">
        <f t="shared" si="434"/>
        <v>0</v>
      </c>
      <c r="L2796" s="2">
        <f>IF(F2796=0,"not processed",_xlfn.MINIFS(Processed_data!H:H,Processed_data!A:A,A2796))</f>
        <v>46090</v>
      </c>
      <c r="M2796" s="1">
        <f>IF(F2796=0,"not processed",ABS(bank_source_transactions__1[[#This Row],[transaction_date]]-Reconciliation!L2796))</f>
        <v>5</v>
      </c>
      <c r="N2796" s="1" t="str" cm="1">
        <f t="array" ref="N2796">_xlfn.IFS(M2796="not Processed", "Not Processed",M2796&gt;2,"SLA Breached",M2796&lt;=2,"Within SLA")</f>
        <v>SLA Breached</v>
      </c>
      <c r="O2796" s="1" t="str">
        <f>_xlfn.XLOOKUP(A2796,Source_data!A:A,Source_data!D:D)</f>
        <v>UPI</v>
      </c>
      <c r="P2796" s="1">
        <f t="shared" si="435"/>
        <v>0</v>
      </c>
      <c r="Q2796" s="1">
        <f t="shared" si="436"/>
        <v>0</v>
      </c>
      <c r="R2796" s="1">
        <f t="shared" si="437"/>
        <v>0</v>
      </c>
      <c r="S2796" s="1">
        <f t="shared" si="438"/>
        <v>0</v>
      </c>
      <c r="T2796" s="1">
        <f t="shared" si="439"/>
        <v>1</v>
      </c>
      <c r="U2796" s="1" t="str">
        <f>_xlfn.XLOOKUP(Table3[[#This Row],[Transaction ID]],Source_data!A:A,Source_data!E:E)</f>
        <v>Hyderabad</v>
      </c>
      <c r="V2796" s="1">
        <f>_xlfn.IFNA(_xlfn.XLOOKUP(A2796,bank_processed_transactions[transaction_id],bank_processed_transactions[processing_minutes]),"")</f>
        <v>35.1</v>
      </c>
      <c r="W2796" s="31">
        <f>_xlfn.XLOOKUP(A2796,Source_data!A:A,Source_data!B:B)</f>
        <v>46085</v>
      </c>
    </row>
    <row r="2797" spans="1:23" x14ac:dyDescent="0.3">
      <c r="A2797" s="4" t="s">
        <v>3431</v>
      </c>
      <c r="B2797" s="1">
        <f>_xlfn.XLOOKUP(A2797,bank_source_transactions__1[transaction_id],bank_source_transactions__1[amount_inr])</f>
        <v>1867.66</v>
      </c>
      <c r="C2797" s="1">
        <f>_xlfn.XLOOKUP(A2797,Processed_data!A:A,Processed_data!F:F)</f>
        <v>1867.66</v>
      </c>
      <c r="D2797" s="1" t="str">
        <f>_xlfn.XLOOKUP(A2797,bank_source_transactions__1[transaction_id],bank_source_transactions__1[transaction_status])</f>
        <v>REVERSED</v>
      </c>
      <c r="E2797" s="1" t="str">
        <f>_xlfn.XLOOKUP(A2797,Processed_data!A:A,Processed_data!G:G)</f>
        <v>SUCCESS</v>
      </c>
      <c r="F2797" s="1">
        <f>COUNTIF(bank_processed_transactions[transaction_id],A2797)</f>
        <v>1</v>
      </c>
      <c r="G2797" s="1" t="str">
        <f t="shared" si="430"/>
        <v>found</v>
      </c>
      <c r="H2797" s="1" t="str">
        <f t="shared" si="431"/>
        <v>Not Duplicate</v>
      </c>
      <c r="I2797" s="1" t="str">
        <f t="shared" si="432"/>
        <v>match</v>
      </c>
      <c r="J2797" s="1" t="str">
        <f t="shared" si="433"/>
        <v>mismatch</v>
      </c>
      <c r="K2797" s="1">
        <f t="shared" si="434"/>
        <v>0</v>
      </c>
      <c r="L2797" s="2">
        <f>IF(F2797=0,"not processed",_xlfn.MINIFS(Processed_data!H:H,Processed_data!A:A,A2797))</f>
        <v>46054</v>
      </c>
      <c r="M2797" s="1">
        <f>IF(F2797=0,"not processed",ABS(bank_source_transactions__1[[#This Row],[transaction_date]]-Reconciliation!L2797))</f>
        <v>0</v>
      </c>
      <c r="N2797" s="1" t="str" cm="1">
        <f t="array" ref="N2797">_xlfn.IFS(M2797="not Processed", "Not Processed",M2797&gt;2,"SLA Breached",M2797&lt;=2,"Within SLA")</f>
        <v>Within SLA</v>
      </c>
      <c r="O2797" s="1" t="str">
        <f>_xlfn.XLOOKUP(A2797,Source_data!A:A,Source_data!D:D)</f>
        <v>UPI</v>
      </c>
      <c r="P2797" s="1">
        <f t="shared" si="435"/>
        <v>0</v>
      </c>
      <c r="Q2797" s="1">
        <f t="shared" si="436"/>
        <v>0</v>
      </c>
      <c r="R2797" s="1">
        <f t="shared" si="437"/>
        <v>0</v>
      </c>
      <c r="S2797" s="1">
        <f t="shared" si="438"/>
        <v>1</v>
      </c>
      <c r="T2797" s="1">
        <f t="shared" si="439"/>
        <v>0</v>
      </c>
      <c r="U2797" s="1" t="str">
        <f>_xlfn.XLOOKUP(Table3[[#This Row],[Transaction ID]],Source_data!A:A,Source_data!E:E)</f>
        <v>Hyderabad</v>
      </c>
      <c r="V2797" s="1">
        <f>_xlfn.IFNA(_xlfn.XLOOKUP(A2797,bank_processed_transactions[transaction_id],bank_processed_transactions[processing_minutes]),"")</f>
        <v>6</v>
      </c>
      <c r="W2797" s="31">
        <f>_xlfn.XLOOKUP(A2797,Source_data!A:A,Source_data!B:B)</f>
        <v>46054</v>
      </c>
    </row>
    <row r="2798" spans="1:23" x14ac:dyDescent="0.3">
      <c r="A2798" s="3" t="s">
        <v>1618</v>
      </c>
      <c r="B2798" s="1">
        <f>_xlfn.XLOOKUP(A2798,bank_source_transactions__1[transaction_id],bank_source_transactions__1[amount_inr])</f>
        <v>367.66</v>
      </c>
      <c r="C2798" s="1">
        <f>_xlfn.XLOOKUP(A2798,Processed_data!A:A,Processed_data!F:F)</f>
        <v>367.66</v>
      </c>
      <c r="D2798" s="1" t="str">
        <f>_xlfn.XLOOKUP(A2798,bank_source_transactions__1[transaction_id],bank_source_transactions__1[transaction_status])</f>
        <v>SUCCESS</v>
      </c>
      <c r="E2798" s="1" t="str">
        <f>_xlfn.XLOOKUP(A2798,Processed_data!A:A,Processed_data!G:G)</f>
        <v>SUCCESS</v>
      </c>
      <c r="F2798" s="1">
        <f>COUNTIF(bank_processed_transactions[transaction_id],A2798)</f>
        <v>1</v>
      </c>
      <c r="G2798" s="1" t="str">
        <f t="shared" si="430"/>
        <v>found</v>
      </c>
      <c r="H2798" s="1" t="str">
        <f t="shared" si="431"/>
        <v>Not Duplicate</v>
      </c>
      <c r="I2798" s="1" t="str">
        <f t="shared" si="432"/>
        <v>match</v>
      </c>
      <c r="J2798" s="1" t="str">
        <f t="shared" si="433"/>
        <v>match</v>
      </c>
      <c r="K2798" s="1">
        <f t="shared" si="434"/>
        <v>0</v>
      </c>
      <c r="L2798" s="2">
        <f>IF(F2798=0,"not processed",_xlfn.MINIFS(Processed_data!H:H,Processed_data!A:A,A2798))</f>
        <v>46073</v>
      </c>
      <c r="M2798" s="1">
        <f>IF(F2798=0,"not processed",ABS(bank_source_transactions__1[[#This Row],[transaction_date]]-Reconciliation!L2798))</f>
        <v>1</v>
      </c>
      <c r="N2798" s="1" t="str" cm="1">
        <f t="array" ref="N2798">_xlfn.IFS(M2798="not Processed", "Not Processed",M2798&gt;2,"SLA Breached",M2798&lt;=2,"Within SLA")</f>
        <v>Within SLA</v>
      </c>
      <c r="O2798" s="1" t="str">
        <f>_xlfn.XLOOKUP(A2798,Source_data!A:A,Source_data!D:D)</f>
        <v>IMPS</v>
      </c>
      <c r="P2798" s="1">
        <f t="shared" si="435"/>
        <v>0</v>
      </c>
      <c r="Q2798" s="1">
        <f t="shared" si="436"/>
        <v>0</v>
      </c>
      <c r="R2798" s="1">
        <f t="shared" si="437"/>
        <v>0</v>
      </c>
      <c r="S2798" s="1">
        <f t="shared" si="438"/>
        <v>0</v>
      </c>
      <c r="T2798" s="1">
        <f t="shared" si="439"/>
        <v>0</v>
      </c>
      <c r="U2798" s="1" t="str">
        <f>_xlfn.XLOOKUP(Table3[[#This Row],[Transaction ID]],Source_data!A:A,Source_data!E:E)</f>
        <v>Hyderabad</v>
      </c>
      <c r="V2798" s="1">
        <f>_xlfn.IFNA(_xlfn.XLOOKUP(A2798,bank_processed_transactions[transaction_id],bank_processed_transactions[processing_minutes]),"")</f>
        <v>9.1999999999999993</v>
      </c>
      <c r="W2798" s="31">
        <f>_xlfn.XLOOKUP(A2798,Source_data!A:A,Source_data!B:B)</f>
        <v>46072</v>
      </c>
    </row>
    <row r="2799" spans="1:23" x14ac:dyDescent="0.3">
      <c r="A2799" s="4" t="s">
        <v>4664</v>
      </c>
      <c r="B2799" s="1">
        <f>_xlfn.XLOOKUP(A2799,bank_source_transactions__1[transaction_id],bank_source_transactions__1[amount_inr])</f>
        <v>4103.87</v>
      </c>
      <c r="C2799" s="1">
        <f>_xlfn.XLOOKUP(A2799,Processed_data!A:A,Processed_data!F:F)</f>
        <v>4103.87</v>
      </c>
      <c r="D2799" s="1" t="str">
        <f>_xlfn.XLOOKUP(A2799,bank_source_transactions__1[transaction_id],bank_source_transactions__1[transaction_status])</f>
        <v>SUCCESS</v>
      </c>
      <c r="E2799" s="1" t="str">
        <f>_xlfn.XLOOKUP(A2799,Processed_data!A:A,Processed_data!G:G)</f>
        <v>SUCCESS</v>
      </c>
      <c r="F2799" s="1">
        <f>COUNTIF(bank_processed_transactions[transaction_id],A2799)</f>
        <v>1</v>
      </c>
      <c r="G2799" s="1" t="str">
        <f t="shared" si="430"/>
        <v>found</v>
      </c>
      <c r="H2799" s="1" t="str">
        <f t="shared" si="431"/>
        <v>Not Duplicate</v>
      </c>
      <c r="I2799" s="1" t="str">
        <f t="shared" si="432"/>
        <v>match</v>
      </c>
      <c r="J2799" s="1" t="str">
        <f t="shared" si="433"/>
        <v>match</v>
      </c>
      <c r="K2799" s="1">
        <f t="shared" si="434"/>
        <v>0</v>
      </c>
      <c r="L2799" s="2">
        <f>IF(F2799=0,"not processed",_xlfn.MINIFS(Processed_data!H:H,Processed_data!A:A,A2799))</f>
        <v>46091</v>
      </c>
      <c r="M2799" s="1">
        <f>IF(F2799=0,"not processed",ABS(bank_source_transactions__1[[#This Row],[transaction_date]]-Reconciliation!L2799))</f>
        <v>1</v>
      </c>
      <c r="N2799" s="1" t="str" cm="1">
        <f t="array" ref="N2799">_xlfn.IFS(M2799="not Processed", "Not Processed",M2799&gt;2,"SLA Breached",M2799&lt;=2,"Within SLA")</f>
        <v>Within SLA</v>
      </c>
      <c r="O2799" s="1" t="str">
        <f>_xlfn.XLOOKUP(A2799,Source_data!A:A,Source_data!D:D)</f>
        <v>UPI</v>
      </c>
      <c r="P2799" s="1">
        <f t="shared" si="435"/>
        <v>0</v>
      </c>
      <c r="Q2799" s="1">
        <f t="shared" si="436"/>
        <v>0</v>
      </c>
      <c r="R2799" s="1">
        <f t="shared" si="437"/>
        <v>0</v>
      </c>
      <c r="S2799" s="1">
        <f t="shared" si="438"/>
        <v>0</v>
      </c>
      <c r="T2799" s="1">
        <f t="shared" si="439"/>
        <v>0</v>
      </c>
      <c r="U2799" s="1" t="str">
        <f>_xlfn.XLOOKUP(Table3[[#This Row],[Transaction ID]],Source_data!A:A,Source_data!E:E)</f>
        <v>Hyderabad</v>
      </c>
      <c r="V2799" s="1">
        <f>_xlfn.IFNA(_xlfn.XLOOKUP(A2799,bank_processed_transactions[transaction_id],bank_processed_transactions[processing_minutes]),"")</f>
        <v>28.3</v>
      </c>
      <c r="W2799" s="31">
        <f>_xlfn.XLOOKUP(A2799,Source_data!A:A,Source_data!B:B)</f>
        <v>46090</v>
      </c>
    </row>
    <row r="2800" spans="1:23" x14ac:dyDescent="0.3">
      <c r="A2800" s="3" t="s">
        <v>939</v>
      </c>
      <c r="B2800" s="1">
        <f>_xlfn.XLOOKUP(A2800,bank_source_transactions__1[transaction_id],bank_source_transactions__1[amount_inr])</f>
        <v>1707.95</v>
      </c>
      <c r="C2800" s="1">
        <f>_xlfn.XLOOKUP(A2800,Processed_data!A:A,Processed_data!F:F)</f>
        <v>1878.74</v>
      </c>
      <c r="D2800" s="1" t="str">
        <f>_xlfn.XLOOKUP(A2800,bank_source_transactions__1[transaction_id],bank_source_transactions__1[transaction_status])</f>
        <v>SUCCESS</v>
      </c>
      <c r="E2800" s="1" t="str">
        <f>_xlfn.XLOOKUP(A2800,Processed_data!A:A,Processed_data!G:G)</f>
        <v>SUCCESS</v>
      </c>
      <c r="F2800" s="1">
        <f>COUNTIF(bank_processed_transactions[transaction_id],A2800)</f>
        <v>1</v>
      </c>
      <c r="G2800" s="1" t="str">
        <f t="shared" si="430"/>
        <v>found</v>
      </c>
      <c r="H2800" s="1" t="str">
        <f t="shared" si="431"/>
        <v>Not Duplicate</v>
      </c>
      <c r="I2800" s="1" t="str">
        <f t="shared" si="432"/>
        <v>mismatch</v>
      </c>
      <c r="J2800" s="1" t="str">
        <f t="shared" si="433"/>
        <v>match</v>
      </c>
      <c r="K2800" s="1">
        <f t="shared" si="434"/>
        <v>170.78999999999996</v>
      </c>
      <c r="L2800" s="2">
        <f>IF(F2800=0,"not processed",_xlfn.MINIFS(Processed_data!H:H,Processed_data!A:A,A2800))</f>
        <v>46039</v>
      </c>
      <c r="M2800" s="1">
        <f>IF(F2800=0,"not processed",ABS(bank_source_transactions__1[[#This Row],[transaction_date]]-Reconciliation!L2800))</f>
        <v>1</v>
      </c>
      <c r="N2800" s="1" t="str" cm="1">
        <f t="array" ref="N2800">_xlfn.IFS(M2800="not Processed", "Not Processed",M2800&gt;2,"SLA Breached",M2800&lt;=2,"Within SLA")</f>
        <v>Within SLA</v>
      </c>
      <c r="O2800" s="1" t="str">
        <f>_xlfn.XLOOKUP(A2800,Source_data!A:A,Source_data!D:D)</f>
        <v>CARD</v>
      </c>
      <c r="P2800" s="1">
        <f t="shared" si="435"/>
        <v>0</v>
      </c>
      <c r="Q2800" s="1">
        <f t="shared" si="436"/>
        <v>0</v>
      </c>
      <c r="R2800" s="1">
        <f t="shared" si="437"/>
        <v>1</v>
      </c>
      <c r="S2800" s="1">
        <f t="shared" si="438"/>
        <v>0</v>
      </c>
      <c r="T2800" s="1">
        <f t="shared" si="439"/>
        <v>0</v>
      </c>
      <c r="U2800" s="1" t="str">
        <f>_xlfn.XLOOKUP(Table3[[#This Row],[Transaction ID]],Source_data!A:A,Source_data!E:E)</f>
        <v>Hyderabad</v>
      </c>
      <c r="V2800" s="1">
        <f>_xlfn.IFNA(_xlfn.XLOOKUP(A2800,bank_processed_transactions[transaction_id],bank_processed_transactions[processing_minutes]),"")</f>
        <v>32.5</v>
      </c>
      <c r="W2800" s="31">
        <f>_xlfn.XLOOKUP(A2800,Source_data!A:A,Source_data!B:B)</f>
        <v>46038</v>
      </c>
    </row>
    <row r="2801" spans="1:23" x14ac:dyDescent="0.3">
      <c r="A2801" s="4" t="s">
        <v>1662</v>
      </c>
      <c r="B2801" s="1">
        <f>_xlfn.XLOOKUP(A2801,bank_source_transactions__1[transaction_id],bank_source_transactions__1[amount_inr])</f>
        <v>521.13</v>
      </c>
      <c r="C2801" s="1">
        <f>_xlfn.XLOOKUP(A2801,Processed_data!A:A,Processed_data!F:F)</f>
        <v>521.13</v>
      </c>
      <c r="D2801" s="1" t="str">
        <f>_xlfn.XLOOKUP(A2801,bank_source_transactions__1[transaction_id],bank_source_transactions__1[transaction_status])</f>
        <v>SUCCESS</v>
      </c>
      <c r="E2801" s="1" t="str">
        <f>_xlfn.XLOOKUP(A2801,Processed_data!A:A,Processed_data!G:G)</f>
        <v>SUCCESS</v>
      </c>
      <c r="F2801" s="1">
        <f>COUNTIF(bank_processed_transactions[transaction_id],A2801)</f>
        <v>1</v>
      </c>
      <c r="G2801" s="1" t="str">
        <f t="shared" si="430"/>
        <v>found</v>
      </c>
      <c r="H2801" s="1" t="str">
        <f t="shared" si="431"/>
        <v>Not Duplicate</v>
      </c>
      <c r="I2801" s="1" t="str">
        <f t="shared" si="432"/>
        <v>match</v>
      </c>
      <c r="J2801" s="1" t="str">
        <f t="shared" si="433"/>
        <v>match</v>
      </c>
      <c r="K2801" s="1">
        <f t="shared" si="434"/>
        <v>0</v>
      </c>
      <c r="L2801" s="2">
        <f>IF(F2801=0,"not processed",_xlfn.MINIFS(Processed_data!H:H,Processed_data!A:A,A2801))</f>
        <v>46033</v>
      </c>
      <c r="M2801" s="1">
        <f>IF(F2801=0,"not processed",ABS(bank_source_transactions__1[[#This Row],[transaction_date]]-Reconciliation!L2801))</f>
        <v>3</v>
      </c>
      <c r="N2801" s="1" t="str" cm="1">
        <f t="array" ref="N2801">_xlfn.IFS(M2801="not Processed", "Not Processed",M2801&gt;2,"SLA Breached",M2801&lt;=2,"Within SLA")</f>
        <v>SLA Breached</v>
      </c>
      <c r="O2801" s="1" t="str">
        <f>_xlfn.XLOOKUP(A2801,Source_data!A:A,Source_data!D:D)</f>
        <v>NEFT</v>
      </c>
      <c r="P2801" s="1">
        <f t="shared" si="435"/>
        <v>0</v>
      </c>
      <c r="Q2801" s="1">
        <f t="shared" si="436"/>
        <v>0</v>
      </c>
      <c r="R2801" s="1">
        <f t="shared" si="437"/>
        <v>0</v>
      </c>
      <c r="S2801" s="1">
        <f t="shared" si="438"/>
        <v>0</v>
      </c>
      <c r="T2801" s="1">
        <f t="shared" si="439"/>
        <v>1</v>
      </c>
      <c r="U2801" s="1" t="str">
        <f>_xlfn.XLOOKUP(Table3[[#This Row],[Transaction ID]],Source_data!A:A,Source_data!E:E)</f>
        <v>Pune</v>
      </c>
      <c r="V2801" s="1">
        <f>_xlfn.IFNA(_xlfn.XLOOKUP(A2801,bank_processed_transactions[transaction_id],bank_processed_transactions[processing_minutes]),"")</f>
        <v>23.9</v>
      </c>
      <c r="W2801" s="31">
        <f>_xlfn.XLOOKUP(A2801,Source_data!A:A,Source_data!B:B)</f>
        <v>46030</v>
      </c>
    </row>
    <row r="2802" spans="1:23" x14ac:dyDescent="0.3">
      <c r="A2802" s="3" t="s">
        <v>1679</v>
      </c>
      <c r="B2802" s="1">
        <f>_xlfn.XLOOKUP(A2802,bank_source_transactions__1[transaction_id],bank_source_transactions__1[amount_inr])</f>
        <v>855.11</v>
      </c>
      <c r="C2802" s="1">
        <f>_xlfn.XLOOKUP(A2802,Processed_data!A:A,Processed_data!F:F)</f>
        <v>855.11</v>
      </c>
      <c r="D2802" s="1" t="str">
        <f>_xlfn.XLOOKUP(A2802,bank_source_transactions__1[transaction_id],bank_source_transactions__1[transaction_status])</f>
        <v>SUCCESS</v>
      </c>
      <c r="E2802" s="1" t="str">
        <f>_xlfn.XLOOKUP(A2802,Processed_data!A:A,Processed_data!G:G)</f>
        <v>SUCCESS</v>
      </c>
      <c r="F2802" s="1">
        <f>COUNTIF(bank_processed_transactions[transaction_id],A2802)</f>
        <v>1</v>
      </c>
      <c r="G2802" s="1" t="str">
        <f t="shared" si="430"/>
        <v>found</v>
      </c>
      <c r="H2802" s="1" t="str">
        <f t="shared" si="431"/>
        <v>Not Duplicate</v>
      </c>
      <c r="I2802" s="1" t="str">
        <f t="shared" si="432"/>
        <v>match</v>
      </c>
      <c r="J2802" s="1" t="str">
        <f t="shared" si="433"/>
        <v>match</v>
      </c>
      <c r="K2802" s="1">
        <f t="shared" si="434"/>
        <v>0</v>
      </c>
      <c r="L2802" s="2">
        <f>IF(F2802=0,"not processed",_xlfn.MINIFS(Processed_data!H:H,Processed_data!A:A,A2802))</f>
        <v>46108</v>
      </c>
      <c r="M2802" s="1">
        <f>IF(F2802=0,"not processed",ABS(bank_source_transactions__1[[#This Row],[transaction_date]]-Reconciliation!L2802))</f>
        <v>2</v>
      </c>
      <c r="N2802" s="1" t="str" cm="1">
        <f t="array" ref="N2802">_xlfn.IFS(M2802="not Processed", "Not Processed",M2802&gt;2,"SLA Breached",M2802&lt;=2,"Within SLA")</f>
        <v>Within SLA</v>
      </c>
      <c r="O2802" s="1" t="str">
        <f>_xlfn.XLOOKUP(A2802,Source_data!A:A,Source_data!D:D)</f>
        <v>ATM</v>
      </c>
      <c r="P2802" s="1">
        <f t="shared" si="435"/>
        <v>0</v>
      </c>
      <c r="Q2802" s="1">
        <f t="shared" si="436"/>
        <v>0</v>
      </c>
      <c r="R2802" s="1">
        <f t="shared" si="437"/>
        <v>0</v>
      </c>
      <c r="S2802" s="1">
        <f t="shared" si="438"/>
        <v>0</v>
      </c>
      <c r="T2802" s="1">
        <f t="shared" si="439"/>
        <v>0</v>
      </c>
      <c r="U2802" s="1" t="str">
        <f>_xlfn.XLOOKUP(Table3[[#This Row],[Transaction ID]],Source_data!A:A,Source_data!E:E)</f>
        <v>Mumbai</v>
      </c>
      <c r="V2802" s="1">
        <f>_xlfn.IFNA(_xlfn.XLOOKUP(A2802,bank_processed_transactions[transaction_id],bank_processed_transactions[processing_minutes]),"")</f>
        <v>48.7</v>
      </c>
      <c r="W2802" s="31">
        <f>_xlfn.XLOOKUP(A2802,Source_data!A:A,Source_data!B:B)</f>
        <v>46106</v>
      </c>
    </row>
    <row r="2803" spans="1:23" x14ac:dyDescent="0.3">
      <c r="A2803" s="4" t="s">
        <v>4322</v>
      </c>
      <c r="B2803" s="1">
        <f>_xlfn.XLOOKUP(A2803,bank_source_transactions__1[transaction_id],bank_source_transactions__1[amount_inr])</f>
        <v>3826.83</v>
      </c>
      <c r="C2803" s="1">
        <f>_xlfn.XLOOKUP(A2803,Processed_data!A:A,Processed_data!F:F)</f>
        <v>3826.83</v>
      </c>
      <c r="D2803" s="1" t="str">
        <f>_xlfn.XLOOKUP(A2803,bank_source_transactions__1[transaction_id],bank_source_transactions__1[transaction_status])</f>
        <v>SUCCESS</v>
      </c>
      <c r="E2803" s="1" t="str">
        <f>_xlfn.XLOOKUP(A2803,Processed_data!A:A,Processed_data!G:G)</f>
        <v>SUCCESS</v>
      </c>
      <c r="F2803" s="1">
        <f>COUNTIF(bank_processed_transactions[transaction_id],A2803)</f>
        <v>1</v>
      </c>
      <c r="G2803" s="1" t="str">
        <f t="shared" si="430"/>
        <v>found</v>
      </c>
      <c r="H2803" s="1" t="str">
        <f t="shared" si="431"/>
        <v>Not Duplicate</v>
      </c>
      <c r="I2803" s="1" t="str">
        <f t="shared" si="432"/>
        <v>match</v>
      </c>
      <c r="J2803" s="1" t="str">
        <f t="shared" si="433"/>
        <v>match</v>
      </c>
      <c r="K2803" s="1">
        <f t="shared" si="434"/>
        <v>0</v>
      </c>
      <c r="L2803" s="2">
        <f>IF(F2803=0,"not processed",_xlfn.MINIFS(Processed_data!H:H,Processed_data!A:A,A2803))</f>
        <v>46094</v>
      </c>
      <c r="M2803" s="1">
        <f>IF(F2803=0,"not processed",ABS(bank_source_transactions__1[[#This Row],[transaction_date]]-Reconciliation!L2803))</f>
        <v>2</v>
      </c>
      <c r="N2803" s="1" t="str" cm="1">
        <f t="array" ref="N2803">_xlfn.IFS(M2803="not Processed", "Not Processed",M2803&gt;2,"SLA Breached",M2803&lt;=2,"Within SLA")</f>
        <v>Within SLA</v>
      </c>
      <c r="O2803" s="1" t="str">
        <f>_xlfn.XLOOKUP(A2803,Source_data!A:A,Source_data!D:D)</f>
        <v>UPI</v>
      </c>
      <c r="P2803" s="1">
        <f t="shared" si="435"/>
        <v>0</v>
      </c>
      <c r="Q2803" s="1">
        <f t="shared" si="436"/>
        <v>0</v>
      </c>
      <c r="R2803" s="1">
        <f t="shared" si="437"/>
        <v>0</v>
      </c>
      <c r="S2803" s="1">
        <f t="shared" si="438"/>
        <v>0</v>
      </c>
      <c r="T2803" s="1">
        <f t="shared" si="439"/>
        <v>0</v>
      </c>
      <c r="U2803" s="1" t="str">
        <f>_xlfn.XLOOKUP(Table3[[#This Row],[Transaction ID]],Source_data!A:A,Source_data!E:E)</f>
        <v>Bengaluru</v>
      </c>
      <c r="V2803" s="1">
        <f>_xlfn.IFNA(_xlfn.XLOOKUP(A2803,bank_processed_transactions[transaction_id],bank_processed_transactions[processing_minutes]),"")</f>
        <v>25.7</v>
      </c>
      <c r="W2803" s="31">
        <f>_xlfn.XLOOKUP(A2803,Source_data!A:A,Source_data!B:B)</f>
        <v>46092</v>
      </c>
    </row>
    <row r="2804" spans="1:23" x14ac:dyDescent="0.3">
      <c r="A2804" s="3" t="s">
        <v>4598</v>
      </c>
      <c r="B2804" s="1">
        <f>_xlfn.XLOOKUP(A2804,bank_source_transactions__1[transaction_id],bank_source_transactions__1[amount_inr])</f>
        <v>8566.27</v>
      </c>
      <c r="C2804" s="1">
        <f>_xlfn.XLOOKUP(A2804,Processed_data!A:A,Processed_data!F:F)</f>
        <v>8566.27</v>
      </c>
      <c r="D2804" s="1" t="str">
        <f>_xlfn.XLOOKUP(A2804,bank_source_transactions__1[transaction_id],bank_source_transactions__1[transaction_status])</f>
        <v>SUCCESS</v>
      </c>
      <c r="E2804" s="1" t="str">
        <f>_xlfn.XLOOKUP(A2804,Processed_data!A:A,Processed_data!G:G)</f>
        <v>SUCCESS</v>
      </c>
      <c r="F2804" s="1">
        <f>COUNTIF(bank_processed_transactions[transaction_id],A2804)</f>
        <v>1</v>
      </c>
      <c r="G2804" s="1" t="str">
        <f t="shared" si="430"/>
        <v>found</v>
      </c>
      <c r="H2804" s="1" t="str">
        <f t="shared" si="431"/>
        <v>Not Duplicate</v>
      </c>
      <c r="I2804" s="1" t="str">
        <f t="shared" si="432"/>
        <v>match</v>
      </c>
      <c r="J2804" s="1" t="str">
        <f t="shared" si="433"/>
        <v>match</v>
      </c>
      <c r="K2804" s="1">
        <f t="shared" si="434"/>
        <v>0</v>
      </c>
      <c r="L2804" s="2">
        <f>IF(F2804=0,"not processed",_xlfn.MINIFS(Processed_data!H:H,Processed_data!A:A,A2804))</f>
        <v>46028</v>
      </c>
      <c r="M2804" s="1">
        <f>IF(F2804=0,"not processed",ABS(bank_source_transactions__1[[#This Row],[transaction_date]]-Reconciliation!L2804))</f>
        <v>2</v>
      </c>
      <c r="N2804" s="1" t="str" cm="1">
        <f t="array" ref="N2804">_xlfn.IFS(M2804="not Processed", "Not Processed",M2804&gt;2,"SLA Breached",M2804&lt;=2,"Within SLA")</f>
        <v>Within SLA</v>
      </c>
      <c r="O2804" s="1" t="str">
        <f>_xlfn.XLOOKUP(A2804,Source_data!A:A,Source_data!D:D)</f>
        <v>UPI</v>
      </c>
      <c r="P2804" s="1">
        <f t="shared" si="435"/>
        <v>0</v>
      </c>
      <c r="Q2804" s="1">
        <f t="shared" si="436"/>
        <v>0</v>
      </c>
      <c r="R2804" s="1">
        <f t="shared" si="437"/>
        <v>0</v>
      </c>
      <c r="S2804" s="1">
        <f t="shared" si="438"/>
        <v>0</v>
      </c>
      <c r="T2804" s="1">
        <f t="shared" si="439"/>
        <v>0</v>
      </c>
      <c r="U2804" s="1" t="str">
        <f>_xlfn.XLOOKUP(Table3[[#This Row],[Transaction ID]],Source_data!A:A,Source_data!E:E)</f>
        <v>Bengaluru</v>
      </c>
      <c r="V2804" s="1">
        <f>_xlfn.IFNA(_xlfn.XLOOKUP(A2804,bank_processed_transactions[transaction_id],bank_processed_transactions[processing_minutes]),"")</f>
        <v>23.6</v>
      </c>
      <c r="W2804" s="31">
        <f>_xlfn.XLOOKUP(A2804,Source_data!A:A,Source_data!B:B)</f>
        <v>46026</v>
      </c>
    </row>
    <row r="2805" spans="1:23" x14ac:dyDescent="0.3">
      <c r="A2805" s="4" t="s">
        <v>1668</v>
      </c>
      <c r="B2805" s="1">
        <f>_xlfn.XLOOKUP(A2805,bank_source_transactions__1[transaction_id],bank_source_transactions__1[amount_inr])</f>
        <v>5541.08</v>
      </c>
      <c r="C2805" s="1">
        <f>_xlfn.XLOOKUP(A2805,Processed_data!A:A,Processed_data!F:F)</f>
        <v>5541.08</v>
      </c>
      <c r="D2805" s="1" t="str">
        <f>_xlfn.XLOOKUP(A2805,bank_source_transactions__1[transaction_id],bank_source_transactions__1[transaction_status])</f>
        <v>SUCCESS</v>
      </c>
      <c r="E2805" s="1" t="str">
        <f>_xlfn.XLOOKUP(A2805,Processed_data!A:A,Processed_data!G:G)</f>
        <v>SUCCESS</v>
      </c>
      <c r="F2805" s="1">
        <f>COUNTIF(bank_processed_transactions[transaction_id],A2805)</f>
        <v>1</v>
      </c>
      <c r="G2805" s="1" t="str">
        <f t="shared" si="430"/>
        <v>found</v>
      </c>
      <c r="H2805" s="1" t="str">
        <f t="shared" si="431"/>
        <v>Not Duplicate</v>
      </c>
      <c r="I2805" s="1" t="str">
        <f t="shared" si="432"/>
        <v>match</v>
      </c>
      <c r="J2805" s="1" t="str">
        <f t="shared" si="433"/>
        <v>match</v>
      </c>
      <c r="K2805" s="1">
        <f t="shared" si="434"/>
        <v>0</v>
      </c>
      <c r="L2805" s="2">
        <f>IF(F2805=0,"not processed",_xlfn.MINIFS(Processed_data!H:H,Processed_data!A:A,A2805))</f>
        <v>46057</v>
      </c>
      <c r="M2805" s="1">
        <f>IF(F2805=0,"not processed",ABS(bank_source_transactions__1[[#This Row],[transaction_date]]-Reconciliation!L2805))</f>
        <v>3</v>
      </c>
      <c r="N2805" s="1" t="str" cm="1">
        <f t="array" ref="N2805">_xlfn.IFS(M2805="not Processed", "Not Processed",M2805&gt;2,"SLA Breached",M2805&lt;=2,"Within SLA")</f>
        <v>SLA Breached</v>
      </c>
      <c r="O2805" s="1" t="str">
        <f>_xlfn.XLOOKUP(A2805,Source_data!A:A,Source_data!D:D)</f>
        <v>NEFT</v>
      </c>
      <c r="P2805" s="1">
        <f t="shared" si="435"/>
        <v>0</v>
      </c>
      <c r="Q2805" s="1">
        <f t="shared" si="436"/>
        <v>0</v>
      </c>
      <c r="R2805" s="1">
        <f t="shared" si="437"/>
        <v>0</v>
      </c>
      <c r="S2805" s="1">
        <f t="shared" si="438"/>
        <v>0</v>
      </c>
      <c r="T2805" s="1">
        <f t="shared" si="439"/>
        <v>1</v>
      </c>
      <c r="U2805" s="1" t="str">
        <f>_xlfn.XLOOKUP(Table3[[#This Row],[Transaction ID]],Source_data!A:A,Source_data!E:E)</f>
        <v>Pune</v>
      </c>
      <c r="V2805" s="1">
        <f>_xlfn.IFNA(_xlfn.XLOOKUP(A2805,bank_processed_transactions[transaction_id],bank_processed_transactions[processing_minutes]),"")</f>
        <v>20.3</v>
      </c>
      <c r="W2805" s="31">
        <f>_xlfn.XLOOKUP(A2805,Source_data!A:A,Source_data!B:B)</f>
        <v>46054</v>
      </c>
    </row>
    <row r="2806" spans="1:23" x14ac:dyDescent="0.3">
      <c r="A2806" s="3" t="s">
        <v>3641</v>
      </c>
      <c r="B2806" s="1">
        <f>_xlfn.XLOOKUP(A2806,bank_source_transactions__1[transaction_id],bank_source_transactions__1[amount_inr])</f>
        <v>98577.51</v>
      </c>
      <c r="C2806" s="1">
        <f>_xlfn.XLOOKUP(A2806,Processed_data!A:A,Processed_data!F:F)</f>
        <v>98577.51</v>
      </c>
      <c r="D2806" s="1" t="str">
        <f>_xlfn.XLOOKUP(A2806,bank_source_transactions__1[transaction_id],bank_source_transactions__1[transaction_status])</f>
        <v>SUCCESS</v>
      </c>
      <c r="E2806" s="1" t="str">
        <f>_xlfn.XLOOKUP(A2806,Processed_data!A:A,Processed_data!G:G)</f>
        <v>SUCCESS</v>
      </c>
      <c r="F2806" s="1">
        <f>COUNTIF(bank_processed_transactions[transaction_id],A2806)</f>
        <v>1</v>
      </c>
      <c r="G2806" s="1" t="str">
        <f t="shared" si="430"/>
        <v>found</v>
      </c>
      <c r="H2806" s="1" t="str">
        <f t="shared" si="431"/>
        <v>Not Duplicate</v>
      </c>
      <c r="I2806" s="1" t="str">
        <f t="shared" si="432"/>
        <v>match</v>
      </c>
      <c r="J2806" s="1" t="str">
        <f t="shared" si="433"/>
        <v>match</v>
      </c>
      <c r="K2806" s="1">
        <f t="shared" si="434"/>
        <v>0</v>
      </c>
      <c r="L2806" s="2">
        <f>IF(F2806=0,"not processed",_xlfn.MINIFS(Processed_data!H:H,Processed_data!A:A,A2806))</f>
        <v>46081</v>
      </c>
      <c r="M2806" s="1">
        <f>IF(F2806=0,"not processed",ABS(bank_source_transactions__1[[#This Row],[transaction_date]]-Reconciliation!L2806))</f>
        <v>2</v>
      </c>
      <c r="N2806" s="1" t="str" cm="1">
        <f t="array" ref="N2806">_xlfn.IFS(M2806="not Processed", "Not Processed",M2806&gt;2,"SLA Breached",M2806&lt;=2,"Within SLA")</f>
        <v>Within SLA</v>
      </c>
      <c r="O2806" s="1" t="str">
        <f>_xlfn.XLOOKUP(A2806,Source_data!A:A,Source_data!D:D)</f>
        <v>CARD</v>
      </c>
      <c r="P2806" s="1">
        <f t="shared" si="435"/>
        <v>0</v>
      </c>
      <c r="Q2806" s="1">
        <f t="shared" si="436"/>
        <v>0</v>
      </c>
      <c r="R2806" s="1">
        <f t="shared" si="437"/>
        <v>0</v>
      </c>
      <c r="S2806" s="1">
        <f t="shared" si="438"/>
        <v>0</v>
      </c>
      <c r="T2806" s="1">
        <f t="shared" si="439"/>
        <v>0</v>
      </c>
      <c r="U2806" s="1" t="str">
        <f>_xlfn.XLOOKUP(Table3[[#This Row],[Transaction ID]],Source_data!A:A,Source_data!E:E)</f>
        <v>Hyderabad</v>
      </c>
      <c r="V2806" s="1">
        <f>_xlfn.IFNA(_xlfn.XLOOKUP(A2806,bank_processed_transactions[transaction_id],bank_processed_transactions[processing_minutes]),"")</f>
        <v>22.1</v>
      </c>
      <c r="W2806" s="31">
        <f>_xlfn.XLOOKUP(A2806,Source_data!A:A,Source_data!B:B)</f>
        <v>46079</v>
      </c>
    </row>
    <row r="2807" spans="1:23" x14ac:dyDescent="0.3">
      <c r="A2807" s="4" t="s">
        <v>4319</v>
      </c>
      <c r="B2807" s="1">
        <f>_xlfn.XLOOKUP(A2807,bank_source_transactions__1[transaction_id],bank_source_transactions__1[amount_inr])</f>
        <v>10268.33</v>
      </c>
      <c r="C2807" s="1">
        <f>_xlfn.XLOOKUP(A2807,Processed_data!A:A,Processed_data!F:F)</f>
        <v>10268.33</v>
      </c>
      <c r="D2807" s="1" t="str">
        <f>_xlfn.XLOOKUP(A2807,bank_source_transactions__1[transaction_id],bank_source_transactions__1[transaction_status])</f>
        <v>SUCCESS</v>
      </c>
      <c r="E2807" s="1" t="str">
        <f>_xlfn.XLOOKUP(A2807,Processed_data!A:A,Processed_data!G:G)</f>
        <v>SUCCESS</v>
      </c>
      <c r="F2807" s="1">
        <f>COUNTIF(bank_processed_transactions[transaction_id],A2807)</f>
        <v>1</v>
      </c>
      <c r="G2807" s="1" t="str">
        <f t="shared" si="430"/>
        <v>found</v>
      </c>
      <c r="H2807" s="1" t="str">
        <f t="shared" si="431"/>
        <v>Not Duplicate</v>
      </c>
      <c r="I2807" s="1" t="str">
        <f t="shared" si="432"/>
        <v>match</v>
      </c>
      <c r="J2807" s="1" t="str">
        <f t="shared" si="433"/>
        <v>match</v>
      </c>
      <c r="K2807" s="1">
        <f t="shared" si="434"/>
        <v>0</v>
      </c>
      <c r="L2807" s="2">
        <f>IF(F2807=0,"not processed",_xlfn.MINIFS(Processed_data!H:H,Processed_data!A:A,A2807))</f>
        <v>46065</v>
      </c>
      <c r="M2807" s="1">
        <f>IF(F2807=0,"not processed",ABS(bank_source_transactions__1[[#This Row],[transaction_date]]-Reconciliation!L2807))</f>
        <v>0</v>
      </c>
      <c r="N2807" s="1" t="str" cm="1">
        <f t="array" ref="N2807">_xlfn.IFS(M2807="not Processed", "Not Processed",M2807&gt;2,"SLA Breached",M2807&lt;=2,"Within SLA")</f>
        <v>Within SLA</v>
      </c>
      <c r="O2807" s="1" t="str">
        <f>_xlfn.XLOOKUP(A2807,Source_data!A:A,Source_data!D:D)</f>
        <v>UPI</v>
      </c>
      <c r="P2807" s="1">
        <f t="shared" si="435"/>
        <v>0</v>
      </c>
      <c r="Q2807" s="1">
        <f t="shared" si="436"/>
        <v>0</v>
      </c>
      <c r="R2807" s="1">
        <f t="shared" si="437"/>
        <v>0</v>
      </c>
      <c r="S2807" s="1">
        <f t="shared" si="438"/>
        <v>0</v>
      </c>
      <c r="T2807" s="1">
        <f t="shared" si="439"/>
        <v>0</v>
      </c>
      <c r="U2807" s="1" t="str">
        <f>_xlfn.XLOOKUP(Table3[[#This Row],[Transaction ID]],Source_data!A:A,Source_data!E:E)</f>
        <v>Hyderabad</v>
      </c>
      <c r="V2807" s="1">
        <f>_xlfn.IFNA(_xlfn.XLOOKUP(A2807,bank_processed_transactions[transaction_id],bank_processed_transactions[processing_minutes]),"")</f>
        <v>33.200000000000003</v>
      </c>
      <c r="W2807" s="31">
        <f>_xlfn.XLOOKUP(A2807,Source_data!A:A,Source_data!B:B)</f>
        <v>46065</v>
      </c>
    </row>
    <row r="2808" spans="1:23" x14ac:dyDescent="0.3">
      <c r="A2808" s="3" t="s">
        <v>3247</v>
      </c>
      <c r="B2808" s="1">
        <f>_xlfn.XLOOKUP(A2808,bank_source_transactions__1[transaction_id],bank_source_transactions__1[amount_inr])</f>
        <v>4138.1099999999997</v>
      </c>
      <c r="C2808" s="1">
        <f>_xlfn.XLOOKUP(A2808,Processed_data!A:A,Processed_data!F:F)</f>
        <v>4138.1099999999997</v>
      </c>
      <c r="D2808" s="1" t="str">
        <f>_xlfn.XLOOKUP(A2808,bank_source_transactions__1[transaction_id],bank_source_transactions__1[transaction_status])</f>
        <v>SUCCESS</v>
      </c>
      <c r="E2808" s="1" t="str">
        <f>_xlfn.XLOOKUP(A2808,Processed_data!A:A,Processed_data!G:G)</f>
        <v>SUCCESS</v>
      </c>
      <c r="F2808" s="1">
        <f>COUNTIF(bank_processed_transactions[transaction_id],A2808)</f>
        <v>1</v>
      </c>
      <c r="G2808" s="1" t="str">
        <f t="shared" si="430"/>
        <v>found</v>
      </c>
      <c r="H2808" s="1" t="str">
        <f t="shared" si="431"/>
        <v>Not Duplicate</v>
      </c>
      <c r="I2808" s="1" t="str">
        <f t="shared" si="432"/>
        <v>match</v>
      </c>
      <c r="J2808" s="1" t="str">
        <f t="shared" si="433"/>
        <v>match</v>
      </c>
      <c r="K2808" s="1">
        <f t="shared" si="434"/>
        <v>0</v>
      </c>
      <c r="L2808" s="2">
        <f>IF(F2808=0,"not processed",_xlfn.MINIFS(Processed_data!H:H,Processed_data!A:A,A2808))</f>
        <v>46058</v>
      </c>
      <c r="M2808" s="1">
        <f>IF(F2808=0,"not processed",ABS(bank_source_transactions__1[[#This Row],[transaction_date]]-Reconciliation!L2808))</f>
        <v>2</v>
      </c>
      <c r="N2808" s="1" t="str" cm="1">
        <f t="array" ref="N2808">_xlfn.IFS(M2808="not Processed", "Not Processed",M2808&gt;2,"SLA Breached",M2808&lt;=2,"Within SLA")</f>
        <v>Within SLA</v>
      </c>
      <c r="O2808" s="1" t="str">
        <f>_xlfn.XLOOKUP(A2808,Source_data!A:A,Source_data!D:D)</f>
        <v>IMPS</v>
      </c>
      <c r="P2808" s="1">
        <f t="shared" si="435"/>
        <v>0</v>
      </c>
      <c r="Q2808" s="1">
        <f t="shared" si="436"/>
        <v>0</v>
      </c>
      <c r="R2808" s="1">
        <f t="shared" si="437"/>
        <v>0</v>
      </c>
      <c r="S2808" s="1">
        <f t="shared" si="438"/>
        <v>0</v>
      </c>
      <c r="T2808" s="1">
        <f t="shared" si="439"/>
        <v>0</v>
      </c>
      <c r="U2808" s="1" t="str">
        <f>_xlfn.XLOOKUP(Table3[[#This Row],[Transaction ID]],Source_data!A:A,Source_data!E:E)</f>
        <v>Mumbai</v>
      </c>
      <c r="V2808" s="1">
        <f>_xlfn.IFNA(_xlfn.XLOOKUP(A2808,bank_processed_transactions[transaction_id],bank_processed_transactions[processing_minutes]),"")</f>
        <v>55.8</v>
      </c>
      <c r="W2808" s="31">
        <f>_xlfn.XLOOKUP(A2808,Source_data!A:A,Source_data!B:B)</f>
        <v>46056</v>
      </c>
    </row>
    <row r="2809" spans="1:23" x14ac:dyDescent="0.3">
      <c r="A2809" s="4" t="s">
        <v>3726</v>
      </c>
      <c r="B2809" s="1">
        <f>_xlfn.XLOOKUP(A2809,bank_source_transactions__1[transaction_id],bank_source_transactions__1[amount_inr])</f>
        <v>951.98</v>
      </c>
      <c r="C2809" s="1">
        <f>_xlfn.XLOOKUP(A2809,Processed_data!A:A,Processed_data!F:F)</f>
        <v>951.98</v>
      </c>
      <c r="D2809" s="1" t="str">
        <f>_xlfn.XLOOKUP(A2809,bank_source_transactions__1[transaction_id],bank_source_transactions__1[transaction_status])</f>
        <v>SUCCESS</v>
      </c>
      <c r="E2809" s="1" t="str">
        <f>_xlfn.XLOOKUP(A2809,Processed_data!A:A,Processed_data!G:G)</f>
        <v>SUCCESS</v>
      </c>
      <c r="F2809" s="1">
        <f>COUNTIF(bank_processed_transactions[transaction_id],A2809)</f>
        <v>1</v>
      </c>
      <c r="G2809" s="1" t="str">
        <f t="shared" si="430"/>
        <v>found</v>
      </c>
      <c r="H2809" s="1" t="str">
        <f t="shared" si="431"/>
        <v>Not Duplicate</v>
      </c>
      <c r="I2809" s="1" t="str">
        <f t="shared" si="432"/>
        <v>match</v>
      </c>
      <c r="J2809" s="1" t="str">
        <f t="shared" si="433"/>
        <v>match</v>
      </c>
      <c r="K2809" s="1">
        <f t="shared" si="434"/>
        <v>0</v>
      </c>
      <c r="L2809" s="2">
        <f>IF(F2809=0,"not processed",_xlfn.MINIFS(Processed_data!H:H,Processed_data!A:A,A2809))</f>
        <v>46050</v>
      </c>
      <c r="M2809" s="1">
        <f>IF(F2809=0,"not processed",ABS(bank_source_transactions__1[[#This Row],[transaction_date]]-Reconciliation!L2809))</f>
        <v>0</v>
      </c>
      <c r="N2809" s="1" t="str" cm="1">
        <f t="array" ref="N2809">_xlfn.IFS(M2809="not Processed", "Not Processed",M2809&gt;2,"SLA Breached",M2809&lt;=2,"Within SLA")</f>
        <v>Within SLA</v>
      </c>
      <c r="O2809" s="1" t="str">
        <f>_xlfn.XLOOKUP(A2809,Source_data!A:A,Source_data!D:D)</f>
        <v>UPI</v>
      </c>
      <c r="P2809" s="1">
        <f t="shared" si="435"/>
        <v>0</v>
      </c>
      <c r="Q2809" s="1">
        <f t="shared" si="436"/>
        <v>0</v>
      </c>
      <c r="R2809" s="1">
        <f t="shared" si="437"/>
        <v>0</v>
      </c>
      <c r="S2809" s="1">
        <f t="shared" si="438"/>
        <v>0</v>
      </c>
      <c r="T2809" s="1">
        <f t="shared" si="439"/>
        <v>0</v>
      </c>
      <c r="U2809" s="1" t="str">
        <f>_xlfn.XLOOKUP(Table3[[#This Row],[Transaction ID]],Source_data!A:A,Source_data!E:E)</f>
        <v>Bengaluru</v>
      </c>
      <c r="V2809" s="1">
        <f>_xlfn.IFNA(_xlfn.XLOOKUP(A2809,bank_processed_transactions[transaction_id],bank_processed_transactions[processing_minutes]),"")</f>
        <v>17.100000000000001</v>
      </c>
      <c r="W2809" s="31">
        <f>_xlfn.XLOOKUP(A2809,Source_data!A:A,Source_data!B:B)</f>
        <v>46050</v>
      </c>
    </row>
    <row r="2810" spans="1:23" x14ac:dyDescent="0.3">
      <c r="A2810" s="3" t="s">
        <v>2853</v>
      </c>
      <c r="B2810" s="1">
        <f>_xlfn.XLOOKUP(A2810,bank_source_transactions__1[transaction_id],bank_source_transactions__1[amount_inr])</f>
        <v>3450.96</v>
      </c>
      <c r="C2810" s="1">
        <f>_xlfn.XLOOKUP(A2810,Processed_data!A:A,Processed_data!F:F)</f>
        <v>3450.96</v>
      </c>
      <c r="D2810" s="1" t="str">
        <f>_xlfn.XLOOKUP(A2810,bank_source_transactions__1[transaction_id],bank_source_transactions__1[transaction_status])</f>
        <v>SUCCESS</v>
      </c>
      <c r="E2810" s="1" t="str">
        <f>_xlfn.XLOOKUP(A2810,Processed_data!A:A,Processed_data!G:G)</f>
        <v>SUCCESS</v>
      </c>
      <c r="F2810" s="1">
        <f>COUNTIF(bank_processed_transactions[transaction_id],A2810)</f>
        <v>1</v>
      </c>
      <c r="G2810" s="1" t="str">
        <f t="shared" si="430"/>
        <v>found</v>
      </c>
      <c r="H2810" s="1" t="str">
        <f t="shared" si="431"/>
        <v>Not Duplicate</v>
      </c>
      <c r="I2810" s="1" t="str">
        <f t="shared" si="432"/>
        <v>match</v>
      </c>
      <c r="J2810" s="1" t="str">
        <f t="shared" si="433"/>
        <v>match</v>
      </c>
      <c r="K2810" s="1">
        <f t="shared" si="434"/>
        <v>0</v>
      </c>
      <c r="L2810" s="2">
        <f>IF(F2810=0,"not processed",_xlfn.MINIFS(Processed_data!H:H,Processed_data!A:A,A2810))</f>
        <v>46076</v>
      </c>
      <c r="M2810" s="1">
        <f>IF(F2810=0,"not processed",ABS(bank_source_transactions__1[[#This Row],[transaction_date]]-Reconciliation!L2810))</f>
        <v>2</v>
      </c>
      <c r="N2810" s="1" t="str" cm="1">
        <f t="array" ref="N2810">_xlfn.IFS(M2810="not Processed", "Not Processed",M2810&gt;2,"SLA Breached",M2810&lt;=2,"Within SLA")</f>
        <v>Within SLA</v>
      </c>
      <c r="O2810" s="1" t="str">
        <f>_xlfn.XLOOKUP(A2810,Source_data!A:A,Source_data!D:D)</f>
        <v>IMPS</v>
      </c>
      <c r="P2810" s="1">
        <f t="shared" si="435"/>
        <v>0</v>
      </c>
      <c r="Q2810" s="1">
        <f t="shared" si="436"/>
        <v>0</v>
      </c>
      <c r="R2810" s="1">
        <f t="shared" si="437"/>
        <v>0</v>
      </c>
      <c r="S2810" s="1">
        <f t="shared" si="438"/>
        <v>0</v>
      </c>
      <c r="T2810" s="1">
        <f t="shared" si="439"/>
        <v>0</v>
      </c>
      <c r="U2810" s="1" t="str">
        <f>_xlfn.XLOOKUP(Table3[[#This Row],[Transaction ID]],Source_data!A:A,Source_data!E:E)</f>
        <v>Mumbai</v>
      </c>
      <c r="V2810" s="1">
        <f>_xlfn.IFNA(_xlfn.XLOOKUP(A2810,bank_processed_transactions[transaction_id],bank_processed_transactions[processing_minutes]),"")</f>
        <v>28.1</v>
      </c>
      <c r="W2810" s="31">
        <f>_xlfn.XLOOKUP(A2810,Source_data!A:A,Source_data!B:B)</f>
        <v>46074</v>
      </c>
    </row>
    <row r="2811" spans="1:23" x14ac:dyDescent="0.3">
      <c r="A2811" s="4" t="s">
        <v>2658</v>
      </c>
      <c r="B2811" s="1">
        <f>_xlfn.XLOOKUP(A2811,bank_source_transactions__1[transaction_id],bank_source_transactions__1[amount_inr])</f>
        <v>27503.599999999999</v>
      </c>
      <c r="C2811" s="1">
        <f>_xlfn.XLOOKUP(A2811,Processed_data!A:A,Processed_data!F:F)</f>
        <v>27503.599999999999</v>
      </c>
      <c r="D2811" s="1" t="str">
        <f>_xlfn.XLOOKUP(A2811,bank_source_transactions__1[transaction_id],bank_source_transactions__1[transaction_status])</f>
        <v>SUCCESS</v>
      </c>
      <c r="E2811" s="1" t="str">
        <f>_xlfn.XLOOKUP(A2811,Processed_data!A:A,Processed_data!G:G)</f>
        <v>SUCCESS</v>
      </c>
      <c r="F2811" s="1">
        <f>COUNTIF(bank_processed_transactions[transaction_id],A2811)</f>
        <v>2</v>
      </c>
      <c r="G2811" s="1" t="str">
        <f t="shared" si="430"/>
        <v>found</v>
      </c>
      <c r="H2811" s="1" t="str">
        <f t="shared" si="431"/>
        <v>Duplicate</v>
      </c>
      <c r="I2811" s="1" t="str">
        <f t="shared" si="432"/>
        <v>match</v>
      </c>
      <c r="J2811" s="1" t="str">
        <f t="shared" si="433"/>
        <v>match</v>
      </c>
      <c r="K2811" s="1">
        <f t="shared" si="434"/>
        <v>0</v>
      </c>
      <c r="L2811" s="2">
        <f>IF(F2811=0,"not processed",_xlfn.MINIFS(Processed_data!H:H,Processed_data!A:A,A2811))</f>
        <v>46106</v>
      </c>
      <c r="M2811" s="1">
        <f>IF(F2811=0,"not processed",ABS(bank_source_transactions__1[[#This Row],[transaction_date]]-Reconciliation!L2811))</f>
        <v>1</v>
      </c>
      <c r="N2811" s="1" t="str" cm="1">
        <f t="array" ref="N2811">_xlfn.IFS(M2811="not Processed", "Not Processed",M2811&gt;2,"SLA Breached",M2811&lt;=2,"Within SLA")</f>
        <v>Within SLA</v>
      </c>
      <c r="O2811" s="1" t="str">
        <f>_xlfn.XLOOKUP(A2811,Source_data!A:A,Source_data!D:D)</f>
        <v>IMPS</v>
      </c>
      <c r="P2811" s="1">
        <f t="shared" si="435"/>
        <v>0</v>
      </c>
      <c r="Q2811" s="1">
        <f t="shared" si="436"/>
        <v>1</v>
      </c>
      <c r="R2811" s="1">
        <f t="shared" si="437"/>
        <v>0</v>
      </c>
      <c r="S2811" s="1">
        <f t="shared" si="438"/>
        <v>0</v>
      </c>
      <c r="T2811" s="1">
        <f t="shared" si="439"/>
        <v>0</v>
      </c>
      <c r="U2811" s="1" t="str">
        <f>_xlfn.XLOOKUP(Table3[[#This Row],[Transaction ID]],Source_data!A:A,Source_data!E:E)</f>
        <v>Pune</v>
      </c>
      <c r="V2811" s="1">
        <f>_xlfn.IFNA(_xlfn.XLOOKUP(A2811,bank_processed_transactions[transaction_id],bank_processed_transactions[processing_minutes]),"")</f>
        <v>30.5</v>
      </c>
      <c r="W2811" s="31">
        <f>_xlfn.XLOOKUP(A2811,Source_data!A:A,Source_data!B:B)</f>
        <v>46105</v>
      </c>
    </row>
    <row r="2812" spans="1:23" x14ac:dyDescent="0.3">
      <c r="A2812" s="3" t="s">
        <v>4264</v>
      </c>
      <c r="B2812" s="1">
        <f>_xlfn.XLOOKUP(A2812,bank_source_transactions__1[transaction_id],bank_source_transactions__1[amount_inr])</f>
        <v>39592.81</v>
      </c>
      <c r="C2812" s="1">
        <f>_xlfn.XLOOKUP(A2812,Processed_data!A:A,Processed_data!F:F)</f>
        <v>39592.81</v>
      </c>
      <c r="D2812" s="1" t="str">
        <f>_xlfn.XLOOKUP(A2812,bank_source_transactions__1[transaction_id],bank_source_transactions__1[transaction_status])</f>
        <v>SUCCESS</v>
      </c>
      <c r="E2812" s="1" t="str">
        <f>_xlfn.XLOOKUP(A2812,Processed_data!A:A,Processed_data!G:G)</f>
        <v>SUCCESS</v>
      </c>
      <c r="F2812" s="1">
        <f>COUNTIF(bank_processed_transactions[transaction_id],A2812)</f>
        <v>1</v>
      </c>
      <c r="G2812" s="1" t="str">
        <f t="shared" si="430"/>
        <v>found</v>
      </c>
      <c r="H2812" s="1" t="str">
        <f t="shared" si="431"/>
        <v>Not Duplicate</v>
      </c>
      <c r="I2812" s="1" t="str">
        <f t="shared" si="432"/>
        <v>match</v>
      </c>
      <c r="J2812" s="1" t="str">
        <f t="shared" si="433"/>
        <v>match</v>
      </c>
      <c r="K2812" s="1">
        <f t="shared" si="434"/>
        <v>0</v>
      </c>
      <c r="L2812" s="2">
        <f>IF(F2812=0,"not processed",_xlfn.MINIFS(Processed_data!H:H,Processed_data!A:A,A2812))</f>
        <v>46040</v>
      </c>
      <c r="M2812" s="1">
        <f>IF(F2812=0,"not processed",ABS(bank_source_transactions__1[[#This Row],[transaction_date]]-Reconciliation!L2812))</f>
        <v>2</v>
      </c>
      <c r="N2812" s="1" t="str" cm="1">
        <f t="array" ref="N2812">_xlfn.IFS(M2812="not Processed", "Not Processed",M2812&gt;2,"SLA Breached",M2812&lt;=2,"Within SLA")</f>
        <v>Within SLA</v>
      </c>
      <c r="O2812" s="1" t="str">
        <f>_xlfn.XLOOKUP(A2812,Source_data!A:A,Source_data!D:D)</f>
        <v>UPI</v>
      </c>
      <c r="P2812" s="1">
        <f t="shared" si="435"/>
        <v>0</v>
      </c>
      <c r="Q2812" s="1">
        <f t="shared" si="436"/>
        <v>0</v>
      </c>
      <c r="R2812" s="1">
        <f t="shared" si="437"/>
        <v>0</v>
      </c>
      <c r="S2812" s="1">
        <f t="shared" si="438"/>
        <v>0</v>
      </c>
      <c r="T2812" s="1">
        <f t="shared" si="439"/>
        <v>0</v>
      </c>
      <c r="U2812" s="1" t="str">
        <f>_xlfn.XLOOKUP(Table3[[#This Row],[Transaction ID]],Source_data!A:A,Source_data!E:E)</f>
        <v>Bengaluru</v>
      </c>
      <c r="V2812" s="1">
        <f>_xlfn.IFNA(_xlfn.XLOOKUP(A2812,bank_processed_transactions[transaction_id],bank_processed_transactions[processing_minutes]),"")</f>
        <v>22.9</v>
      </c>
      <c r="W2812" s="31">
        <f>_xlfn.XLOOKUP(A2812,Source_data!A:A,Source_data!B:B)</f>
        <v>46038</v>
      </c>
    </row>
    <row r="2813" spans="1:23" x14ac:dyDescent="0.3">
      <c r="A2813" s="4" t="s">
        <v>2441</v>
      </c>
      <c r="B2813" s="1">
        <f>_xlfn.XLOOKUP(A2813,bank_source_transactions__1[transaction_id],bank_source_transactions__1[amount_inr])</f>
        <v>9967.17</v>
      </c>
      <c r="C2813" s="1">
        <f>_xlfn.XLOOKUP(A2813,Processed_data!A:A,Processed_data!F:F)</f>
        <v>9967.17</v>
      </c>
      <c r="D2813" s="1" t="str">
        <f>_xlfn.XLOOKUP(A2813,bank_source_transactions__1[transaction_id],bank_source_transactions__1[transaction_status])</f>
        <v>SUCCESS</v>
      </c>
      <c r="E2813" s="1" t="str">
        <f>_xlfn.XLOOKUP(A2813,Processed_data!A:A,Processed_data!G:G)</f>
        <v>SUCCESS</v>
      </c>
      <c r="F2813" s="1">
        <f>COUNTIF(bank_processed_transactions[transaction_id],A2813)</f>
        <v>1</v>
      </c>
      <c r="G2813" s="1" t="str">
        <f t="shared" si="430"/>
        <v>found</v>
      </c>
      <c r="H2813" s="1" t="str">
        <f t="shared" si="431"/>
        <v>Not Duplicate</v>
      </c>
      <c r="I2813" s="1" t="str">
        <f t="shared" si="432"/>
        <v>match</v>
      </c>
      <c r="J2813" s="1" t="str">
        <f t="shared" si="433"/>
        <v>match</v>
      </c>
      <c r="K2813" s="1">
        <f t="shared" si="434"/>
        <v>0</v>
      </c>
      <c r="L2813" s="2">
        <f>IF(F2813=0,"not processed",_xlfn.MINIFS(Processed_data!H:H,Processed_data!A:A,A2813))</f>
        <v>46083</v>
      </c>
      <c r="M2813" s="1">
        <f>IF(F2813=0,"not processed",ABS(bank_source_transactions__1[[#This Row],[transaction_date]]-Reconciliation!L2813))</f>
        <v>2</v>
      </c>
      <c r="N2813" s="1" t="str" cm="1">
        <f t="array" ref="N2813">_xlfn.IFS(M2813="not Processed", "Not Processed",M2813&gt;2,"SLA Breached",M2813&lt;=2,"Within SLA")</f>
        <v>Within SLA</v>
      </c>
      <c r="O2813" s="1" t="str">
        <f>_xlfn.XLOOKUP(A2813,Source_data!A:A,Source_data!D:D)</f>
        <v>UPI</v>
      </c>
      <c r="P2813" s="1">
        <f t="shared" si="435"/>
        <v>0</v>
      </c>
      <c r="Q2813" s="1">
        <f t="shared" si="436"/>
        <v>0</v>
      </c>
      <c r="R2813" s="1">
        <f t="shared" si="437"/>
        <v>0</v>
      </c>
      <c r="S2813" s="1">
        <f t="shared" si="438"/>
        <v>0</v>
      </c>
      <c r="T2813" s="1">
        <f t="shared" si="439"/>
        <v>0</v>
      </c>
      <c r="U2813" s="1" t="str">
        <f>_xlfn.XLOOKUP(Table3[[#This Row],[Transaction ID]],Source_data!A:A,Source_data!E:E)</f>
        <v>Hyderabad</v>
      </c>
      <c r="V2813" s="1">
        <f>_xlfn.IFNA(_xlfn.XLOOKUP(A2813,bank_processed_transactions[transaction_id],bank_processed_transactions[processing_minutes]),"")</f>
        <v>37.5</v>
      </c>
      <c r="W2813" s="31">
        <f>_xlfn.XLOOKUP(A2813,Source_data!A:A,Source_data!B:B)</f>
        <v>46081</v>
      </c>
    </row>
    <row r="2814" spans="1:23" x14ac:dyDescent="0.3">
      <c r="A2814" s="3" t="s">
        <v>2049</v>
      </c>
      <c r="B2814" s="1">
        <f>_xlfn.XLOOKUP(A2814,bank_source_transactions__1[transaction_id],bank_source_transactions__1[amount_inr])</f>
        <v>8373</v>
      </c>
      <c r="C2814" s="1">
        <f>_xlfn.XLOOKUP(A2814,Processed_data!A:A,Processed_data!F:F)</f>
        <v>8373</v>
      </c>
      <c r="D2814" s="1" t="str">
        <f>_xlfn.XLOOKUP(A2814,bank_source_transactions__1[transaction_id],bank_source_transactions__1[transaction_status])</f>
        <v>FAILED</v>
      </c>
      <c r="E2814" s="1" t="str">
        <f>_xlfn.XLOOKUP(A2814,Processed_data!A:A,Processed_data!G:G)</f>
        <v>FAILED</v>
      </c>
      <c r="F2814" s="1">
        <f>COUNTIF(bank_processed_transactions[transaction_id],A2814)</f>
        <v>1</v>
      </c>
      <c r="G2814" s="1" t="str">
        <f t="shared" si="430"/>
        <v>found</v>
      </c>
      <c r="H2814" s="1" t="str">
        <f t="shared" si="431"/>
        <v>Not Duplicate</v>
      </c>
      <c r="I2814" s="1" t="str">
        <f t="shared" si="432"/>
        <v>match</v>
      </c>
      <c r="J2814" s="1" t="str">
        <f t="shared" si="433"/>
        <v>match</v>
      </c>
      <c r="K2814" s="1">
        <f t="shared" si="434"/>
        <v>0</v>
      </c>
      <c r="L2814" s="2">
        <f>IF(F2814=0,"not processed",_xlfn.MINIFS(Processed_data!H:H,Processed_data!A:A,A2814))</f>
        <v>46099</v>
      </c>
      <c r="M2814" s="1">
        <f>IF(F2814=0,"not processed",ABS(bank_source_transactions__1[[#This Row],[transaction_date]]-Reconciliation!L2814))</f>
        <v>3</v>
      </c>
      <c r="N2814" s="1" t="str" cm="1">
        <f t="array" ref="N2814">_xlfn.IFS(M2814="not Processed", "Not Processed",M2814&gt;2,"SLA Breached",M2814&lt;=2,"Within SLA")</f>
        <v>SLA Breached</v>
      </c>
      <c r="O2814" s="1" t="str">
        <f>_xlfn.XLOOKUP(A2814,Source_data!A:A,Source_data!D:D)</f>
        <v>UPI</v>
      </c>
      <c r="P2814" s="1">
        <f t="shared" si="435"/>
        <v>0</v>
      </c>
      <c r="Q2814" s="1">
        <f t="shared" si="436"/>
        <v>0</v>
      </c>
      <c r="R2814" s="1">
        <f t="shared" si="437"/>
        <v>0</v>
      </c>
      <c r="S2814" s="1">
        <f t="shared" si="438"/>
        <v>0</v>
      </c>
      <c r="T2814" s="1">
        <f t="shared" si="439"/>
        <v>1</v>
      </c>
      <c r="U2814" s="1" t="str">
        <f>_xlfn.XLOOKUP(Table3[[#This Row],[Transaction ID]],Source_data!A:A,Source_data!E:E)</f>
        <v>Mumbai</v>
      </c>
      <c r="V2814" s="1">
        <f>_xlfn.IFNA(_xlfn.XLOOKUP(A2814,bank_processed_transactions[transaction_id],bank_processed_transactions[processing_minutes]),"")</f>
        <v>47.6</v>
      </c>
      <c r="W2814" s="31">
        <f>_xlfn.XLOOKUP(A2814,Source_data!A:A,Source_data!B:B)</f>
        <v>46096</v>
      </c>
    </row>
    <row r="2815" spans="1:23" x14ac:dyDescent="0.3">
      <c r="A2815" s="4" t="s">
        <v>1982</v>
      </c>
      <c r="B2815" s="1">
        <f>_xlfn.XLOOKUP(A2815,bank_source_transactions__1[transaction_id],bank_source_transactions__1[amount_inr])</f>
        <v>1596.6</v>
      </c>
      <c r="C2815" s="1">
        <f>_xlfn.XLOOKUP(A2815,Processed_data!A:A,Processed_data!F:F)</f>
        <v>1596.6</v>
      </c>
      <c r="D2815" s="1" t="str">
        <f>_xlfn.XLOOKUP(A2815,bank_source_transactions__1[transaction_id],bank_source_transactions__1[transaction_status])</f>
        <v>SUCCESS</v>
      </c>
      <c r="E2815" s="1" t="str">
        <f>_xlfn.XLOOKUP(A2815,Processed_data!A:A,Processed_data!G:G)</f>
        <v>SUCCESS</v>
      </c>
      <c r="F2815" s="1">
        <f>COUNTIF(bank_processed_transactions[transaction_id],A2815)</f>
        <v>1</v>
      </c>
      <c r="G2815" s="1" t="str">
        <f t="shared" si="430"/>
        <v>found</v>
      </c>
      <c r="H2815" s="1" t="str">
        <f t="shared" si="431"/>
        <v>Not Duplicate</v>
      </c>
      <c r="I2815" s="1" t="str">
        <f t="shared" si="432"/>
        <v>match</v>
      </c>
      <c r="J2815" s="1" t="str">
        <f t="shared" si="433"/>
        <v>match</v>
      </c>
      <c r="K2815" s="1">
        <f t="shared" si="434"/>
        <v>0</v>
      </c>
      <c r="L2815" s="2">
        <f>IF(F2815=0,"not processed",_xlfn.MINIFS(Processed_data!H:H,Processed_data!A:A,A2815))</f>
        <v>46097</v>
      </c>
      <c r="M2815" s="1">
        <f>IF(F2815=0,"not processed",ABS(bank_source_transactions__1[[#This Row],[transaction_date]]-Reconciliation!L2815))</f>
        <v>2</v>
      </c>
      <c r="N2815" s="1" t="str" cm="1">
        <f t="array" ref="N2815">_xlfn.IFS(M2815="not Processed", "Not Processed",M2815&gt;2,"SLA Breached",M2815&lt;=2,"Within SLA")</f>
        <v>Within SLA</v>
      </c>
      <c r="O2815" s="1" t="str">
        <f>_xlfn.XLOOKUP(A2815,Source_data!A:A,Source_data!D:D)</f>
        <v>NEFT</v>
      </c>
      <c r="P2815" s="1">
        <f t="shared" si="435"/>
        <v>0</v>
      </c>
      <c r="Q2815" s="1">
        <f t="shared" si="436"/>
        <v>0</v>
      </c>
      <c r="R2815" s="1">
        <f t="shared" si="437"/>
        <v>0</v>
      </c>
      <c r="S2815" s="1">
        <f t="shared" si="438"/>
        <v>0</v>
      </c>
      <c r="T2815" s="1">
        <f t="shared" si="439"/>
        <v>0</v>
      </c>
      <c r="U2815" s="1" t="str">
        <f>_xlfn.XLOOKUP(Table3[[#This Row],[Transaction ID]],Source_data!A:A,Source_data!E:E)</f>
        <v>Hyderabad</v>
      </c>
      <c r="V2815" s="1">
        <f>_xlfn.IFNA(_xlfn.XLOOKUP(A2815,bank_processed_transactions[transaction_id],bank_processed_transactions[processing_minutes]),"")</f>
        <v>12.1</v>
      </c>
      <c r="W2815" s="31">
        <f>_xlfn.XLOOKUP(A2815,Source_data!A:A,Source_data!B:B)</f>
        <v>46095</v>
      </c>
    </row>
    <row r="2816" spans="1:23" x14ac:dyDescent="0.3">
      <c r="A2816" s="3" t="s">
        <v>1880</v>
      </c>
      <c r="B2816" s="1">
        <f>_xlfn.XLOOKUP(A2816,bank_source_transactions__1[transaction_id],bank_source_transactions__1[amount_inr])</f>
        <v>2017.01</v>
      </c>
      <c r="C2816" s="1">
        <f>_xlfn.XLOOKUP(A2816,Processed_data!A:A,Processed_data!F:F)</f>
        <v>2017.01</v>
      </c>
      <c r="D2816" s="1" t="str">
        <f>_xlfn.XLOOKUP(A2816,bank_source_transactions__1[transaction_id],bank_source_transactions__1[transaction_status])</f>
        <v>SUCCESS</v>
      </c>
      <c r="E2816" s="1" t="str">
        <f>_xlfn.XLOOKUP(A2816,Processed_data!A:A,Processed_data!G:G)</f>
        <v>SUCCESS</v>
      </c>
      <c r="F2816" s="1">
        <f>COUNTIF(bank_processed_transactions[transaction_id],A2816)</f>
        <v>1</v>
      </c>
      <c r="G2816" s="1" t="str">
        <f t="shared" si="430"/>
        <v>found</v>
      </c>
      <c r="H2816" s="1" t="str">
        <f t="shared" si="431"/>
        <v>Not Duplicate</v>
      </c>
      <c r="I2816" s="1" t="str">
        <f t="shared" si="432"/>
        <v>match</v>
      </c>
      <c r="J2816" s="1" t="str">
        <f t="shared" si="433"/>
        <v>match</v>
      </c>
      <c r="K2816" s="1">
        <f t="shared" si="434"/>
        <v>0</v>
      </c>
      <c r="L2816" s="2">
        <f>IF(F2816=0,"not processed",_xlfn.MINIFS(Processed_data!H:H,Processed_data!A:A,A2816))</f>
        <v>46060</v>
      </c>
      <c r="M2816" s="1">
        <f>IF(F2816=0,"not processed",ABS(bank_source_transactions__1[[#This Row],[transaction_date]]-Reconciliation!L2816))</f>
        <v>3</v>
      </c>
      <c r="N2816" s="1" t="str" cm="1">
        <f t="array" ref="N2816">_xlfn.IFS(M2816="not Processed", "Not Processed",M2816&gt;2,"SLA Breached",M2816&lt;=2,"Within SLA")</f>
        <v>SLA Breached</v>
      </c>
      <c r="O2816" s="1" t="str">
        <f>_xlfn.XLOOKUP(A2816,Source_data!A:A,Source_data!D:D)</f>
        <v>UPI</v>
      </c>
      <c r="P2816" s="1">
        <f t="shared" si="435"/>
        <v>0</v>
      </c>
      <c r="Q2816" s="1">
        <f t="shared" si="436"/>
        <v>0</v>
      </c>
      <c r="R2816" s="1">
        <f t="shared" si="437"/>
        <v>0</v>
      </c>
      <c r="S2816" s="1">
        <f t="shared" si="438"/>
        <v>0</v>
      </c>
      <c r="T2816" s="1">
        <f t="shared" si="439"/>
        <v>1</v>
      </c>
      <c r="U2816" s="1" t="str">
        <f>_xlfn.XLOOKUP(Table3[[#This Row],[Transaction ID]],Source_data!A:A,Source_data!E:E)</f>
        <v>Mumbai</v>
      </c>
      <c r="V2816" s="1">
        <f>_xlfn.IFNA(_xlfn.XLOOKUP(A2816,bank_processed_transactions[transaction_id],bank_processed_transactions[processing_minutes]),"")</f>
        <v>23.6</v>
      </c>
      <c r="W2816" s="31">
        <f>_xlfn.XLOOKUP(A2816,Source_data!A:A,Source_data!B:B)</f>
        <v>46057</v>
      </c>
    </row>
    <row r="2817" spans="1:23" x14ac:dyDescent="0.3">
      <c r="A2817" s="4" t="s">
        <v>2507</v>
      </c>
      <c r="B2817" s="1">
        <f>_xlfn.XLOOKUP(A2817,bank_source_transactions__1[transaction_id],bank_source_transactions__1[amount_inr])</f>
        <v>2486.0300000000002</v>
      </c>
      <c r="C2817" s="1">
        <f>_xlfn.XLOOKUP(A2817,Processed_data!A:A,Processed_data!F:F)</f>
        <v>2486.0300000000002</v>
      </c>
      <c r="D2817" s="1" t="str">
        <f>_xlfn.XLOOKUP(A2817,bank_source_transactions__1[transaction_id],bank_source_transactions__1[transaction_status])</f>
        <v>SUCCESS</v>
      </c>
      <c r="E2817" s="1" t="str">
        <f>_xlfn.XLOOKUP(A2817,Processed_data!A:A,Processed_data!G:G)</f>
        <v>SUCCESS</v>
      </c>
      <c r="F2817" s="1">
        <f>COUNTIF(bank_processed_transactions[transaction_id],A2817)</f>
        <v>1</v>
      </c>
      <c r="G2817" s="1" t="str">
        <f t="shared" si="430"/>
        <v>found</v>
      </c>
      <c r="H2817" s="1" t="str">
        <f t="shared" si="431"/>
        <v>Not Duplicate</v>
      </c>
      <c r="I2817" s="1" t="str">
        <f t="shared" si="432"/>
        <v>match</v>
      </c>
      <c r="J2817" s="1" t="str">
        <f t="shared" si="433"/>
        <v>match</v>
      </c>
      <c r="K2817" s="1">
        <f t="shared" si="434"/>
        <v>0</v>
      </c>
      <c r="L2817" s="2">
        <f>IF(F2817=0,"not processed",_xlfn.MINIFS(Processed_data!H:H,Processed_data!A:A,A2817))</f>
        <v>46112</v>
      </c>
      <c r="M2817" s="1">
        <f>IF(F2817=0,"not processed",ABS(bank_source_transactions__1[[#This Row],[transaction_date]]-Reconciliation!L2817))</f>
        <v>0</v>
      </c>
      <c r="N2817" s="1" t="str" cm="1">
        <f t="array" ref="N2817">_xlfn.IFS(M2817="not Processed", "Not Processed",M2817&gt;2,"SLA Breached",M2817&lt;=2,"Within SLA")</f>
        <v>Within SLA</v>
      </c>
      <c r="O2817" s="1" t="str">
        <f>_xlfn.XLOOKUP(A2817,Source_data!A:A,Source_data!D:D)</f>
        <v>CARD</v>
      </c>
      <c r="P2817" s="1">
        <f t="shared" si="435"/>
        <v>0</v>
      </c>
      <c r="Q2817" s="1">
        <f t="shared" si="436"/>
        <v>0</v>
      </c>
      <c r="R2817" s="1">
        <f t="shared" si="437"/>
        <v>0</v>
      </c>
      <c r="S2817" s="1">
        <f t="shared" si="438"/>
        <v>0</v>
      </c>
      <c r="T2817" s="1">
        <f t="shared" si="439"/>
        <v>0</v>
      </c>
      <c r="U2817" s="1" t="str">
        <f>_xlfn.XLOOKUP(Table3[[#This Row],[Transaction ID]],Source_data!A:A,Source_data!E:E)</f>
        <v>Bengaluru</v>
      </c>
      <c r="V2817" s="1">
        <f>_xlfn.IFNA(_xlfn.XLOOKUP(A2817,bank_processed_transactions[transaction_id],bank_processed_transactions[processing_minutes]),"")</f>
        <v>15.6</v>
      </c>
      <c r="W2817" s="31">
        <f>_xlfn.XLOOKUP(A2817,Source_data!A:A,Source_data!B:B)</f>
        <v>46112</v>
      </c>
    </row>
    <row r="2818" spans="1:23" x14ac:dyDescent="0.3">
      <c r="A2818" s="3" t="s">
        <v>2747</v>
      </c>
      <c r="B2818" s="1">
        <f>_xlfn.XLOOKUP(A2818,bank_source_transactions__1[transaction_id],bank_source_transactions__1[amount_inr])</f>
        <v>10778.61</v>
      </c>
      <c r="C2818" s="1">
        <f>_xlfn.XLOOKUP(A2818,Processed_data!A:A,Processed_data!F:F)</f>
        <v>10778.61</v>
      </c>
      <c r="D2818" s="1" t="str">
        <f>_xlfn.XLOOKUP(A2818,bank_source_transactions__1[transaction_id],bank_source_transactions__1[transaction_status])</f>
        <v>SUCCESS</v>
      </c>
      <c r="E2818" s="1" t="str">
        <f>_xlfn.XLOOKUP(A2818,Processed_data!A:A,Processed_data!G:G)</f>
        <v>SUCCESS</v>
      </c>
      <c r="F2818" s="1">
        <f>COUNTIF(bank_processed_transactions[transaction_id],A2818)</f>
        <v>1</v>
      </c>
      <c r="G2818" s="1" t="str">
        <f t="shared" si="430"/>
        <v>found</v>
      </c>
      <c r="H2818" s="1" t="str">
        <f t="shared" si="431"/>
        <v>Not Duplicate</v>
      </c>
      <c r="I2818" s="1" t="str">
        <f t="shared" si="432"/>
        <v>match</v>
      </c>
      <c r="J2818" s="1" t="str">
        <f t="shared" si="433"/>
        <v>match</v>
      </c>
      <c r="K2818" s="1">
        <f t="shared" si="434"/>
        <v>0</v>
      </c>
      <c r="L2818" s="2">
        <f>IF(F2818=0,"not processed",_xlfn.MINIFS(Processed_data!H:H,Processed_data!A:A,A2818))</f>
        <v>46072</v>
      </c>
      <c r="M2818" s="1">
        <f>IF(F2818=0,"not processed",ABS(bank_source_transactions__1[[#This Row],[transaction_date]]-Reconciliation!L2818))</f>
        <v>2</v>
      </c>
      <c r="N2818" s="1" t="str" cm="1">
        <f t="array" ref="N2818">_xlfn.IFS(M2818="not Processed", "Not Processed",M2818&gt;2,"SLA Breached",M2818&lt;=2,"Within SLA")</f>
        <v>Within SLA</v>
      </c>
      <c r="O2818" s="1" t="str">
        <f>_xlfn.XLOOKUP(A2818,Source_data!A:A,Source_data!D:D)</f>
        <v>UPI</v>
      </c>
      <c r="P2818" s="1">
        <f t="shared" si="435"/>
        <v>0</v>
      </c>
      <c r="Q2818" s="1">
        <f t="shared" si="436"/>
        <v>0</v>
      </c>
      <c r="R2818" s="1">
        <f t="shared" si="437"/>
        <v>0</v>
      </c>
      <c r="S2818" s="1">
        <f t="shared" si="438"/>
        <v>0</v>
      </c>
      <c r="T2818" s="1">
        <f t="shared" si="439"/>
        <v>0</v>
      </c>
      <c r="U2818" s="1" t="str">
        <f>_xlfn.XLOOKUP(Table3[[#This Row],[Transaction ID]],Source_data!A:A,Source_data!E:E)</f>
        <v>Bengaluru</v>
      </c>
      <c r="V2818" s="1">
        <f>_xlfn.IFNA(_xlfn.XLOOKUP(A2818,bank_processed_transactions[transaction_id],bank_processed_transactions[processing_minutes]),"")</f>
        <v>20.2</v>
      </c>
      <c r="W2818" s="31">
        <f>_xlfn.XLOOKUP(A2818,Source_data!A:A,Source_data!B:B)</f>
        <v>46070</v>
      </c>
    </row>
    <row r="2819" spans="1:23" x14ac:dyDescent="0.3">
      <c r="A2819" s="4" t="s">
        <v>4578</v>
      </c>
      <c r="B2819" s="1">
        <f>_xlfn.XLOOKUP(A2819,bank_source_transactions__1[transaction_id],bank_source_transactions__1[amount_inr])</f>
        <v>10192.99</v>
      </c>
      <c r="C2819" s="1">
        <f>_xlfn.XLOOKUP(A2819,Processed_data!A:A,Processed_data!F:F)</f>
        <v>10192.99</v>
      </c>
      <c r="D2819" s="1" t="str">
        <f>_xlfn.XLOOKUP(A2819,bank_source_transactions__1[transaction_id],bank_source_transactions__1[transaction_status])</f>
        <v>REVERSED</v>
      </c>
      <c r="E2819" s="1" t="str">
        <f>_xlfn.XLOOKUP(A2819,Processed_data!A:A,Processed_data!G:G)</f>
        <v>REVERSED</v>
      </c>
      <c r="F2819" s="1">
        <f>COUNTIF(bank_processed_transactions[transaction_id],A2819)</f>
        <v>1</v>
      </c>
      <c r="G2819" s="1" t="str">
        <f t="shared" ref="G2819:G2882" si="440">IF(F2819=0,"missing","found")</f>
        <v>found</v>
      </c>
      <c r="H2819" s="1" t="str">
        <f t="shared" ref="H2819:H2882" si="441">IF(F2819&gt;1,"Duplicate","Not Duplicate")</f>
        <v>Not Duplicate</v>
      </c>
      <c r="I2819" s="1" t="str">
        <f t="shared" ref="I2819:I2882" si="442">IF(F2819=0,"not processed",IF(B2819=C2819,"match","mismatch"))</f>
        <v>match</v>
      </c>
      <c r="J2819" s="1" t="str">
        <f t="shared" ref="J2819:J2882" si="443">IF(F2819=0,"not processed",IF(D2819=E2819,"match","mismatch"))</f>
        <v>match</v>
      </c>
      <c r="K2819" s="1">
        <f t="shared" ref="K2819:K2882" si="444">IF(F2819=0,"missing",ABS(B2819-C2819))</f>
        <v>0</v>
      </c>
      <c r="L2819" s="2">
        <f>IF(F2819=0,"not processed",_xlfn.MINIFS(Processed_data!H:H,Processed_data!A:A,A2819))</f>
        <v>46035</v>
      </c>
      <c r="M2819" s="1">
        <f>IF(F2819=0,"not processed",ABS(bank_source_transactions__1[[#This Row],[transaction_date]]-Reconciliation!L2819))</f>
        <v>3</v>
      </c>
      <c r="N2819" s="1" t="str" cm="1">
        <f t="array" ref="N2819">_xlfn.IFS(M2819="not Processed", "Not Processed",M2819&gt;2,"SLA Breached",M2819&lt;=2,"Within SLA")</f>
        <v>SLA Breached</v>
      </c>
      <c r="O2819" s="1" t="str">
        <f>_xlfn.XLOOKUP(A2819,Source_data!A:A,Source_data!D:D)</f>
        <v>UPI</v>
      </c>
      <c r="P2819" s="1">
        <f t="shared" ref="P2819:P2882" si="445">IF(G2819="missing",1,0)</f>
        <v>0</v>
      </c>
      <c r="Q2819" s="1">
        <f t="shared" ref="Q2819:Q2882" si="446">IF(H2819="duplicate",1,0)</f>
        <v>0</v>
      </c>
      <c r="R2819" s="1">
        <f t="shared" ref="R2819:R2882" si="447">IF(I2819="mismatch",1,0)</f>
        <v>0</v>
      </c>
      <c r="S2819" s="1">
        <f t="shared" ref="S2819:S2882" si="448">IF(J2819="mismatch",1,)</f>
        <v>0</v>
      </c>
      <c r="T2819" s="1">
        <f t="shared" ref="T2819:T2882" si="449">IF(N2819="sla breached",1,0)</f>
        <v>1</v>
      </c>
      <c r="U2819" s="1" t="str">
        <f>_xlfn.XLOOKUP(Table3[[#This Row],[Transaction ID]],Source_data!A:A,Source_data!E:E)</f>
        <v>Bengaluru</v>
      </c>
      <c r="V2819" s="1">
        <f>_xlfn.IFNA(_xlfn.XLOOKUP(A2819,bank_processed_transactions[transaction_id],bank_processed_transactions[processing_minutes]),"")</f>
        <v>58.7</v>
      </c>
      <c r="W2819" s="31">
        <f>_xlfn.XLOOKUP(A2819,Source_data!A:A,Source_data!B:B)</f>
        <v>46032</v>
      </c>
    </row>
    <row r="2820" spans="1:23" x14ac:dyDescent="0.3">
      <c r="A2820" s="3" t="s">
        <v>2256</v>
      </c>
      <c r="B2820" s="1">
        <f>_xlfn.XLOOKUP(A2820,bank_source_transactions__1[transaction_id],bank_source_transactions__1[amount_inr])</f>
        <v>1409.49</v>
      </c>
      <c r="C2820" s="1">
        <f>_xlfn.XLOOKUP(A2820,Processed_data!A:A,Processed_data!F:F)</f>
        <v>1409.49</v>
      </c>
      <c r="D2820" s="1" t="str">
        <f>_xlfn.XLOOKUP(A2820,bank_source_transactions__1[transaction_id],bank_source_transactions__1[transaction_status])</f>
        <v>SUCCESS</v>
      </c>
      <c r="E2820" s="1" t="str">
        <f>_xlfn.XLOOKUP(A2820,Processed_data!A:A,Processed_data!G:G)</f>
        <v>SUCCESS</v>
      </c>
      <c r="F2820" s="1">
        <f>COUNTIF(bank_processed_transactions[transaction_id],A2820)</f>
        <v>1</v>
      </c>
      <c r="G2820" s="1" t="str">
        <f t="shared" si="440"/>
        <v>found</v>
      </c>
      <c r="H2820" s="1" t="str">
        <f t="shared" si="441"/>
        <v>Not Duplicate</v>
      </c>
      <c r="I2820" s="1" t="str">
        <f t="shared" si="442"/>
        <v>match</v>
      </c>
      <c r="J2820" s="1" t="str">
        <f t="shared" si="443"/>
        <v>match</v>
      </c>
      <c r="K2820" s="1">
        <f t="shared" si="444"/>
        <v>0</v>
      </c>
      <c r="L2820" s="2">
        <f>IF(F2820=0,"not processed",_xlfn.MINIFS(Processed_data!H:H,Processed_data!A:A,A2820))</f>
        <v>46116</v>
      </c>
      <c r="M2820" s="1">
        <f>IF(F2820=0,"not processed",ABS(bank_source_transactions__1[[#This Row],[transaction_date]]-Reconciliation!L2820))</f>
        <v>5</v>
      </c>
      <c r="N2820" s="1" t="str" cm="1">
        <f t="array" ref="N2820">_xlfn.IFS(M2820="not Processed", "Not Processed",M2820&gt;2,"SLA Breached",M2820&lt;=2,"Within SLA")</f>
        <v>SLA Breached</v>
      </c>
      <c r="O2820" s="1" t="str">
        <f>_xlfn.XLOOKUP(A2820,Source_data!A:A,Source_data!D:D)</f>
        <v>CARD</v>
      </c>
      <c r="P2820" s="1">
        <f t="shared" si="445"/>
        <v>0</v>
      </c>
      <c r="Q2820" s="1">
        <f t="shared" si="446"/>
        <v>0</v>
      </c>
      <c r="R2820" s="1">
        <f t="shared" si="447"/>
        <v>0</v>
      </c>
      <c r="S2820" s="1">
        <f t="shared" si="448"/>
        <v>0</v>
      </c>
      <c r="T2820" s="1">
        <f t="shared" si="449"/>
        <v>1</v>
      </c>
      <c r="U2820" s="1" t="str">
        <f>_xlfn.XLOOKUP(Table3[[#This Row],[Transaction ID]],Source_data!A:A,Source_data!E:E)</f>
        <v>Bengaluru</v>
      </c>
      <c r="V2820" s="1">
        <f>_xlfn.IFNA(_xlfn.XLOOKUP(A2820,bank_processed_transactions[transaction_id],bank_processed_transactions[processing_minutes]),"")</f>
        <v>35.6</v>
      </c>
      <c r="W2820" s="31">
        <f>_xlfn.XLOOKUP(A2820,Source_data!A:A,Source_data!B:B)</f>
        <v>46111</v>
      </c>
    </row>
    <row r="2821" spans="1:23" x14ac:dyDescent="0.3">
      <c r="A2821" s="4" t="s">
        <v>4630</v>
      </c>
      <c r="B2821" s="1">
        <f>_xlfn.XLOOKUP(A2821,bank_source_transactions__1[transaction_id],bank_source_transactions__1[amount_inr])</f>
        <v>3441.3</v>
      </c>
      <c r="C2821" s="1">
        <f>_xlfn.XLOOKUP(A2821,Processed_data!A:A,Processed_data!F:F)</f>
        <v>3441.3</v>
      </c>
      <c r="D2821" s="1" t="str">
        <f>_xlfn.XLOOKUP(A2821,bank_source_transactions__1[transaction_id],bank_source_transactions__1[transaction_status])</f>
        <v>SUCCESS</v>
      </c>
      <c r="E2821" s="1" t="str">
        <f>_xlfn.XLOOKUP(A2821,Processed_data!A:A,Processed_data!G:G)</f>
        <v>SUCCESS</v>
      </c>
      <c r="F2821" s="1">
        <f>COUNTIF(bank_processed_transactions[transaction_id],A2821)</f>
        <v>1</v>
      </c>
      <c r="G2821" s="1" t="str">
        <f t="shared" si="440"/>
        <v>found</v>
      </c>
      <c r="H2821" s="1" t="str">
        <f t="shared" si="441"/>
        <v>Not Duplicate</v>
      </c>
      <c r="I2821" s="1" t="str">
        <f t="shared" si="442"/>
        <v>match</v>
      </c>
      <c r="J2821" s="1" t="str">
        <f t="shared" si="443"/>
        <v>match</v>
      </c>
      <c r="K2821" s="1">
        <f t="shared" si="444"/>
        <v>0</v>
      </c>
      <c r="L2821" s="2">
        <f>IF(F2821=0,"not processed",_xlfn.MINIFS(Processed_data!H:H,Processed_data!A:A,A2821))</f>
        <v>46044</v>
      </c>
      <c r="M2821" s="1">
        <f>IF(F2821=0,"not processed",ABS(bank_source_transactions__1[[#This Row],[transaction_date]]-Reconciliation!L2821))</f>
        <v>2</v>
      </c>
      <c r="N2821" s="1" t="str" cm="1">
        <f t="array" ref="N2821">_xlfn.IFS(M2821="not Processed", "Not Processed",M2821&gt;2,"SLA Breached",M2821&lt;=2,"Within SLA")</f>
        <v>Within SLA</v>
      </c>
      <c r="O2821" s="1" t="str">
        <f>_xlfn.XLOOKUP(A2821,Source_data!A:A,Source_data!D:D)</f>
        <v>CARD</v>
      </c>
      <c r="P2821" s="1">
        <f t="shared" si="445"/>
        <v>0</v>
      </c>
      <c r="Q2821" s="1">
        <f t="shared" si="446"/>
        <v>0</v>
      </c>
      <c r="R2821" s="1">
        <f t="shared" si="447"/>
        <v>0</v>
      </c>
      <c r="S2821" s="1">
        <f t="shared" si="448"/>
        <v>0</v>
      </c>
      <c r="T2821" s="1">
        <f t="shared" si="449"/>
        <v>0</v>
      </c>
      <c r="U2821" s="1" t="str">
        <f>_xlfn.XLOOKUP(Table3[[#This Row],[Transaction ID]],Source_data!A:A,Source_data!E:E)</f>
        <v>Mumbai</v>
      </c>
      <c r="V2821" s="1">
        <f>_xlfn.IFNA(_xlfn.XLOOKUP(A2821,bank_processed_transactions[transaction_id],bank_processed_transactions[processing_minutes]),"")</f>
        <v>49.4</v>
      </c>
      <c r="W2821" s="31">
        <f>_xlfn.XLOOKUP(A2821,Source_data!A:A,Source_data!B:B)</f>
        <v>46042</v>
      </c>
    </row>
    <row r="2822" spans="1:23" x14ac:dyDescent="0.3">
      <c r="A2822" s="3" t="s">
        <v>69</v>
      </c>
      <c r="B2822" s="1">
        <f>_xlfn.XLOOKUP(A2822,bank_source_transactions__1[transaction_id],bank_source_transactions__1[amount_inr])</f>
        <v>2100.91</v>
      </c>
      <c r="C2822" s="1">
        <f>_xlfn.XLOOKUP(A2822,Processed_data!A:A,Processed_data!F:F)</f>
        <v>2100.91</v>
      </c>
      <c r="D2822" s="1" t="str">
        <f>_xlfn.XLOOKUP(A2822,bank_source_transactions__1[transaction_id],bank_source_transactions__1[transaction_status])</f>
        <v>SUCCESS</v>
      </c>
      <c r="E2822" s="1" t="str">
        <f>_xlfn.XLOOKUP(A2822,Processed_data!A:A,Processed_data!G:G)</f>
        <v>SUCCESS</v>
      </c>
      <c r="F2822" s="1">
        <f>COUNTIF(bank_processed_transactions[transaction_id],A2822)</f>
        <v>1</v>
      </c>
      <c r="G2822" s="1" t="str">
        <f t="shared" si="440"/>
        <v>found</v>
      </c>
      <c r="H2822" s="1" t="str">
        <f t="shared" si="441"/>
        <v>Not Duplicate</v>
      </c>
      <c r="I2822" s="1" t="str">
        <f t="shared" si="442"/>
        <v>match</v>
      </c>
      <c r="J2822" s="1" t="str">
        <f t="shared" si="443"/>
        <v>match</v>
      </c>
      <c r="K2822" s="1">
        <f t="shared" si="444"/>
        <v>0</v>
      </c>
      <c r="L2822" s="2">
        <f>IF(F2822=0,"not processed",_xlfn.MINIFS(Processed_data!H:H,Processed_data!A:A,A2822))</f>
        <v>46092</v>
      </c>
      <c r="M2822" s="1">
        <f>IF(F2822=0,"not processed",ABS(bank_source_transactions__1[[#This Row],[transaction_date]]-Reconciliation!L2822))</f>
        <v>2</v>
      </c>
      <c r="N2822" s="1" t="str" cm="1">
        <f t="array" ref="N2822">_xlfn.IFS(M2822="not Processed", "Not Processed",M2822&gt;2,"SLA Breached",M2822&lt;=2,"Within SLA")</f>
        <v>Within SLA</v>
      </c>
      <c r="O2822" s="1" t="str">
        <f>_xlfn.XLOOKUP(A2822,Source_data!A:A,Source_data!D:D)</f>
        <v>UPI</v>
      </c>
      <c r="P2822" s="1">
        <f t="shared" si="445"/>
        <v>0</v>
      </c>
      <c r="Q2822" s="1">
        <f t="shared" si="446"/>
        <v>0</v>
      </c>
      <c r="R2822" s="1">
        <f t="shared" si="447"/>
        <v>0</v>
      </c>
      <c r="S2822" s="1">
        <f t="shared" si="448"/>
        <v>0</v>
      </c>
      <c r="T2822" s="1">
        <f t="shared" si="449"/>
        <v>0</v>
      </c>
      <c r="U2822" s="1" t="str">
        <f>_xlfn.XLOOKUP(Table3[[#This Row],[Transaction ID]],Source_data!A:A,Source_data!E:E)</f>
        <v>Bengaluru</v>
      </c>
      <c r="V2822" s="1">
        <f>_xlfn.IFNA(_xlfn.XLOOKUP(A2822,bank_processed_transactions[transaction_id],bank_processed_transactions[processing_minutes]),"")</f>
        <v>23</v>
      </c>
      <c r="W2822" s="31">
        <f>_xlfn.XLOOKUP(A2822,Source_data!A:A,Source_data!B:B)</f>
        <v>46090</v>
      </c>
    </row>
    <row r="2823" spans="1:23" x14ac:dyDescent="0.3">
      <c r="A2823" s="4" t="s">
        <v>929</v>
      </c>
      <c r="B2823" s="1">
        <f>_xlfn.XLOOKUP(A2823,bank_source_transactions__1[transaction_id],bank_source_transactions__1[amount_inr])</f>
        <v>32437.08</v>
      </c>
      <c r="C2823" s="1">
        <f>_xlfn.XLOOKUP(A2823,Processed_data!A:A,Processed_data!F:F)</f>
        <v>32437.08</v>
      </c>
      <c r="D2823" s="1" t="str">
        <f>_xlfn.XLOOKUP(A2823,bank_source_transactions__1[transaction_id],bank_source_transactions__1[transaction_status])</f>
        <v>SUCCESS</v>
      </c>
      <c r="E2823" s="1" t="str">
        <f>_xlfn.XLOOKUP(A2823,Processed_data!A:A,Processed_data!G:G)</f>
        <v>SUCCESS</v>
      </c>
      <c r="F2823" s="1">
        <f>COUNTIF(bank_processed_transactions[transaction_id],A2823)</f>
        <v>1</v>
      </c>
      <c r="G2823" s="1" t="str">
        <f t="shared" si="440"/>
        <v>found</v>
      </c>
      <c r="H2823" s="1" t="str">
        <f t="shared" si="441"/>
        <v>Not Duplicate</v>
      </c>
      <c r="I2823" s="1" t="str">
        <f t="shared" si="442"/>
        <v>match</v>
      </c>
      <c r="J2823" s="1" t="str">
        <f t="shared" si="443"/>
        <v>match</v>
      </c>
      <c r="K2823" s="1">
        <f t="shared" si="444"/>
        <v>0</v>
      </c>
      <c r="L2823" s="2">
        <f>IF(F2823=0,"not processed",_xlfn.MINIFS(Processed_data!H:H,Processed_data!A:A,A2823))</f>
        <v>46103</v>
      </c>
      <c r="M2823" s="1">
        <f>IF(F2823=0,"not processed",ABS(bank_source_transactions__1[[#This Row],[transaction_date]]-Reconciliation!L2823))</f>
        <v>2</v>
      </c>
      <c r="N2823" s="1" t="str" cm="1">
        <f t="array" ref="N2823">_xlfn.IFS(M2823="not Processed", "Not Processed",M2823&gt;2,"SLA Breached",M2823&lt;=2,"Within SLA")</f>
        <v>Within SLA</v>
      </c>
      <c r="O2823" s="1" t="str">
        <f>_xlfn.XLOOKUP(A2823,Source_data!A:A,Source_data!D:D)</f>
        <v>NEFT</v>
      </c>
      <c r="P2823" s="1">
        <f t="shared" si="445"/>
        <v>0</v>
      </c>
      <c r="Q2823" s="1">
        <f t="shared" si="446"/>
        <v>0</v>
      </c>
      <c r="R2823" s="1">
        <f t="shared" si="447"/>
        <v>0</v>
      </c>
      <c r="S2823" s="1">
        <f t="shared" si="448"/>
        <v>0</v>
      </c>
      <c r="T2823" s="1">
        <f t="shared" si="449"/>
        <v>0</v>
      </c>
      <c r="U2823" s="1" t="str">
        <f>_xlfn.XLOOKUP(Table3[[#This Row],[Transaction ID]],Source_data!A:A,Source_data!E:E)</f>
        <v>Hyderabad</v>
      </c>
      <c r="V2823" s="1">
        <f>_xlfn.IFNA(_xlfn.XLOOKUP(A2823,bank_processed_transactions[transaction_id],bank_processed_transactions[processing_minutes]),"")</f>
        <v>48.5</v>
      </c>
      <c r="W2823" s="31">
        <f>_xlfn.XLOOKUP(A2823,Source_data!A:A,Source_data!B:B)</f>
        <v>46101</v>
      </c>
    </row>
    <row r="2824" spans="1:23" x14ac:dyDescent="0.3">
      <c r="A2824" s="3" t="s">
        <v>2392</v>
      </c>
      <c r="B2824" s="1">
        <f>_xlfn.XLOOKUP(A2824,bank_source_transactions__1[transaction_id],bank_source_transactions__1[amount_inr])</f>
        <v>26569.54</v>
      </c>
      <c r="C2824" s="1">
        <f>_xlfn.XLOOKUP(A2824,Processed_data!A:A,Processed_data!F:F)</f>
        <v>26569.54</v>
      </c>
      <c r="D2824" s="1" t="str">
        <f>_xlfn.XLOOKUP(A2824,bank_source_transactions__1[transaction_id],bank_source_transactions__1[transaction_status])</f>
        <v>SUCCESS</v>
      </c>
      <c r="E2824" s="1" t="str">
        <f>_xlfn.XLOOKUP(A2824,Processed_data!A:A,Processed_data!G:G)</f>
        <v>SUCCESS</v>
      </c>
      <c r="F2824" s="1">
        <f>COUNTIF(bank_processed_transactions[transaction_id],A2824)</f>
        <v>1</v>
      </c>
      <c r="G2824" s="1" t="str">
        <f t="shared" si="440"/>
        <v>found</v>
      </c>
      <c r="H2824" s="1" t="str">
        <f t="shared" si="441"/>
        <v>Not Duplicate</v>
      </c>
      <c r="I2824" s="1" t="str">
        <f t="shared" si="442"/>
        <v>match</v>
      </c>
      <c r="J2824" s="1" t="str">
        <f t="shared" si="443"/>
        <v>match</v>
      </c>
      <c r="K2824" s="1">
        <f t="shared" si="444"/>
        <v>0</v>
      </c>
      <c r="L2824" s="2">
        <f>IF(F2824=0,"not processed",_xlfn.MINIFS(Processed_data!H:H,Processed_data!A:A,A2824))</f>
        <v>46065</v>
      </c>
      <c r="M2824" s="1">
        <f>IF(F2824=0,"not processed",ABS(bank_source_transactions__1[[#This Row],[transaction_date]]-Reconciliation!L2824))</f>
        <v>2</v>
      </c>
      <c r="N2824" s="1" t="str" cm="1">
        <f t="array" ref="N2824">_xlfn.IFS(M2824="not Processed", "Not Processed",M2824&gt;2,"SLA Breached",M2824&lt;=2,"Within SLA")</f>
        <v>Within SLA</v>
      </c>
      <c r="O2824" s="1" t="str">
        <f>_xlfn.XLOOKUP(A2824,Source_data!A:A,Source_data!D:D)</f>
        <v>CARD</v>
      </c>
      <c r="P2824" s="1">
        <f t="shared" si="445"/>
        <v>0</v>
      </c>
      <c r="Q2824" s="1">
        <f t="shared" si="446"/>
        <v>0</v>
      </c>
      <c r="R2824" s="1">
        <f t="shared" si="447"/>
        <v>0</v>
      </c>
      <c r="S2824" s="1">
        <f t="shared" si="448"/>
        <v>0</v>
      </c>
      <c r="T2824" s="1">
        <f t="shared" si="449"/>
        <v>0</v>
      </c>
      <c r="U2824" s="1" t="str">
        <f>_xlfn.XLOOKUP(Table3[[#This Row],[Transaction ID]],Source_data!A:A,Source_data!E:E)</f>
        <v>Hyderabad</v>
      </c>
      <c r="V2824" s="1">
        <f>_xlfn.IFNA(_xlfn.XLOOKUP(A2824,bank_processed_transactions[transaction_id],bank_processed_transactions[processing_minutes]),"")</f>
        <v>18.2</v>
      </c>
      <c r="W2824" s="31">
        <f>_xlfn.XLOOKUP(A2824,Source_data!A:A,Source_data!B:B)</f>
        <v>46063</v>
      </c>
    </row>
    <row r="2825" spans="1:23" x14ac:dyDescent="0.3">
      <c r="A2825" s="4" t="s">
        <v>1157</v>
      </c>
      <c r="B2825" s="1">
        <f>_xlfn.XLOOKUP(A2825,bank_source_transactions__1[transaction_id],bank_source_transactions__1[amount_inr])</f>
        <v>7665.27</v>
      </c>
      <c r="C2825" s="1">
        <f>_xlfn.XLOOKUP(A2825,Processed_data!A:A,Processed_data!F:F)</f>
        <v>7665.27</v>
      </c>
      <c r="D2825" s="1" t="str">
        <f>_xlfn.XLOOKUP(A2825,bank_source_transactions__1[transaction_id],bank_source_transactions__1[transaction_status])</f>
        <v>SUCCESS</v>
      </c>
      <c r="E2825" s="1" t="str">
        <f>_xlfn.XLOOKUP(A2825,Processed_data!A:A,Processed_data!G:G)</f>
        <v>SUCCESS</v>
      </c>
      <c r="F2825" s="1">
        <f>COUNTIF(bank_processed_transactions[transaction_id],A2825)</f>
        <v>1</v>
      </c>
      <c r="G2825" s="1" t="str">
        <f t="shared" si="440"/>
        <v>found</v>
      </c>
      <c r="H2825" s="1" t="str">
        <f t="shared" si="441"/>
        <v>Not Duplicate</v>
      </c>
      <c r="I2825" s="1" t="str">
        <f t="shared" si="442"/>
        <v>match</v>
      </c>
      <c r="J2825" s="1" t="str">
        <f t="shared" si="443"/>
        <v>match</v>
      </c>
      <c r="K2825" s="1">
        <f t="shared" si="444"/>
        <v>0</v>
      </c>
      <c r="L2825" s="2">
        <f>IF(F2825=0,"not processed",_xlfn.MINIFS(Processed_data!H:H,Processed_data!A:A,A2825))</f>
        <v>46049</v>
      </c>
      <c r="M2825" s="1">
        <f>IF(F2825=0,"not processed",ABS(bank_source_transactions__1[[#This Row],[transaction_date]]-Reconciliation!L2825))</f>
        <v>2</v>
      </c>
      <c r="N2825" s="1" t="str" cm="1">
        <f t="array" ref="N2825">_xlfn.IFS(M2825="not Processed", "Not Processed",M2825&gt;2,"SLA Breached",M2825&lt;=2,"Within SLA")</f>
        <v>Within SLA</v>
      </c>
      <c r="O2825" s="1" t="str">
        <f>_xlfn.XLOOKUP(A2825,Source_data!A:A,Source_data!D:D)</f>
        <v>ATM</v>
      </c>
      <c r="P2825" s="1">
        <f t="shared" si="445"/>
        <v>0</v>
      </c>
      <c r="Q2825" s="1">
        <f t="shared" si="446"/>
        <v>0</v>
      </c>
      <c r="R2825" s="1">
        <f t="shared" si="447"/>
        <v>0</v>
      </c>
      <c r="S2825" s="1">
        <f t="shared" si="448"/>
        <v>0</v>
      </c>
      <c r="T2825" s="1">
        <f t="shared" si="449"/>
        <v>0</v>
      </c>
      <c r="U2825" s="1" t="str">
        <f>_xlfn.XLOOKUP(Table3[[#This Row],[Transaction ID]],Source_data!A:A,Source_data!E:E)</f>
        <v>Pune</v>
      </c>
      <c r="V2825" s="1">
        <f>_xlfn.IFNA(_xlfn.XLOOKUP(A2825,bank_processed_transactions[transaction_id],bank_processed_transactions[processing_minutes]),"")</f>
        <v>8</v>
      </c>
      <c r="W2825" s="31">
        <f>_xlfn.XLOOKUP(A2825,Source_data!A:A,Source_data!B:B)</f>
        <v>46047</v>
      </c>
    </row>
    <row r="2826" spans="1:23" x14ac:dyDescent="0.3">
      <c r="A2826" s="3" t="s">
        <v>4327</v>
      </c>
      <c r="B2826" s="1">
        <f>_xlfn.XLOOKUP(A2826,bank_source_transactions__1[transaction_id],bank_source_transactions__1[amount_inr])</f>
        <v>2638.85</v>
      </c>
      <c r="C2826" s="1">
        <f>_xlfn.XLOOKUP(A2826,Processed_data!A:A,Processed_data!F:F)</f>
        <v>2638.85</v>
      </c>
      <c r="D2826" s="1" t="str">
        <f>_xlfn.XLOOKUP(A2826,bank_source_transactions__1[transaction_id],bank_source_transactions__1[transaction_status])</f>
        <v>SUCCESS</v>
      </c>
      <c r="E2826" s="1" t="str">
        <f>_xlfn.XLOOKUP(A2826,Processed_data!A:A,Processed_data!G:G)</f>
        <v>SUCCESS</v>
      </c>
      <c r="F2826" s="1">
        <f>COUNTIF(bank_processed_transactions[transaction_id],A2826)</f>
        <v>1</v>
      </c>
      <c r="G2826" s="1" t="str">
        <f t="shared" si="440"/>
        <v>found</v>
      </c>
      <c r="H2826" s="1" t="str">
        <f t="shared" si="441"/>
        <v>Not Duplicate</v>
      </c>
      <c r="I2826" s="1" t="str">
        <f t="shared" si="442"/>
        <v>match</v>
      </c>
      <c r="J2826" s="1" t="str">
        <f t="shared" si="443"/>
        <v>match</v>
      </c>
      <c r="K2826" s="1">
        <f t="shared" si="444"/>
        <v>0</v>
      </c>
      <c r="L2826" s="2">
        <f>IF(F2826=0,"not processed",_xlfn.MINIFS(Processed_data!H:H,Processed_data!A:A,A2826))</f>
        <v>46042</v>
      </c>
      <c r="M2826" s="1">
        <f>IF(F2826=0,"not processed",ABS(bank_source_transactions__1[[#This Row],[transaction_date]]-Reconciliation!L2826))</f>
        <v>3</v>
      </c>
      <c r="N2826" s="1" t="str" cm="1">
        <f t="array" ref="N2826">_xlfn.IFS(M2826="not Processed", "Not Processed",M2826&gt;2,"SLA Breached",M2826&lt;=2,"Within SLA")</f>
        <v>SLA Breached</v>
      </c>
      <c r="O2826" s="1" t="str">
        <f>_xlfn.XLOOKUP(A2826,Source_data!A:A,Source_data!D:D)</f>
        <v>UPI</v>
      </c>
      <c r="P2826" s="1">
        <f t="shared" si="445"/>
        <v>0</v>
      </c>
      <c r="Q2826" s="1">
        <f t="shared" si="446"/>
        <v>0</v>
      </c>
      <c r="R2826" s="1">
        <f t="shared" si="447"/>
        <v>0</v>
      </c>
      <c r="S2826" s="1">
        <f t="shared" si="448"/>
        <v>0</v>
      </c>
      <c r="T2826" s="1">
        <f t="shared" si="449"/>
        <v>1</v>
      </c>
      <c r="U2826" s="1" t="str">
        <f>_xlfn.XLOOKUP(Table3[[#This Row],[Transaction ID]],Source_data!A:A,Source_data!E:E)</f>
        <v>Hyderabad</v>
      </c>
      <c r="V2826" s="1">
        <f>_xlfn.IFNA(_xlfn.XLOOKUP(A2826,bank_processed_transactions[transaction_id],bank_processed_transactions[processing_minutes]),"")</f>
        <v>18.5</v>
      </c>
      <c r="W2826" s="31">
        <f>_xlfn.XLOOKUP(A2826,Source_data!A:A,Source_data!B:B)</f>
        <v>46039</v>
      </c>
    </row>
    <row r="2827" spans="1:23" x14ac:dyDescent="0.3">
      <c r="A2827" s="4" t="s">
        <v>42</v>
      </c>
      <c r="B2827" s="1">
        <f>_xlfn.XLOOKUP(A2827,bank_source_transactions__1[transaction_id],bank_source_transactions__1[amount_inr])</f>
        <v>1764.89</v>
      </c>
      <c r="C2827" s="1">
        <f>_xlfn.XLOOKUP(A2827,Processed_data!A:A,Processed_data!F:F)</f>
        <v>1764.89</v>
      </c>
      <c r="D2827" s="1" t="str">
        <f>_xlfn.XLOOKUP(A2827,bank_source_transactions__1[transaction_id],bank_source_transactions__1[transaction_status])</f>
        <v>SUCCESS</v>
      </c>
      <c r="E2827" s="1" t="str">
        <f>_xlfn.XLOOKUP(A2827,Processed_data!A:A,Processed_data!G:G)</f>
        <v>SUCCESS</v>
      </c>
      <c r="F2827" s="1">
        <f>COUNTIF(bank_processed_transactions[transaction_id],A2827)</f>
        <v>1</v>
      </c>
      <c r="G2827" s="1" t="str">
        <f t="shared" si="440"/>
        <v>found</v>
      </c>
      <c r="H2827" s="1" t="str">
        <f t="shared" si="441"/>
        <v>Not Duplicate</v>
      </c>
      <c r="I2827" s="1" t="str">
        <f t="shared" si="442"/>
        <v>match</v>
      </c>
      <c r="J2827" s="1" t="str">
        <f t="shared" si="443"/>
        <v>match</v>
      </c>
      <c r="K2827" s="1">
        <f t="shared" si="444"/>
        <v>0</v>
      </c>
      <c r="L2827" s="2">
        <f>IF(F2827=0,"not processed",_xlfn.MINIFS(Processed_data!H:H,Processed_data!A:A,A2827))</f>
        <v>46078</v>
      </c>
      <c r="M2827" s="1">
        <f>IF(F2827=0,"not processed",ABS(bank_source_transactions__1[[#This Row],[transaction_date]]-Reconciliation!L2827))</f>
        <v>1</v>
      </c>
      <c r="N2827" s="1" t="str" cm="1">
        <f t="array" ref="N2827">_xlfn.IFS(M2827="not Processed", "Not Processed",M2827&gt;2,"SLA Breached",M2827&lt;=2,"Within SLA")</f>
        <v>Within SLA</v>
      </c>
      <c r="O2827" s="1" t="str">
        <f>_xlfn.XLOOKUP(A2827,Source_data!A:A,Source_data!D:D)</f>
        <v>UPI</v>
      </c>
      <c r="P2827" s="1">
        <f t="shared" si="445"/>
        <v>0</v>
      </c>
      <c r="Q2827" s="1">
        <f t="shared" si="446"/>
        <v>0</v>
      </c>
      <c r="R2827" s="1">
        <f t="shared" si="447"/>
        <v>0</v>
      </c>
      <c r="S2827" s="1">
        <f t="shared" si="448"/>
        <v>0</v>
      </c>
      <c r="T2827" s="1">
        <f t="shared" si="449"/>
        <v>0</v>
      </c>
      <c r="U2827" s="1" t="str">
        <f>_xlfn.XLOOKUP(Table3[[#This Row],[Transaction ID]],Source_data!A:A,Source_data!E:E)</f>
        <v>Bengaluru</v>
      </c>
      <c r="V2827" s="1">
        <f>_xlfn.IFNA(_xlfn.XLOOKUP(A2827,bank_processed_transactions[transaction_id],bank_processed_transactions[processing_minutes]),"")</f>
        <v>100.9</v>
      </c>
      <c r="W2827" s="31">
        <f>_xlfn.XLOOKUP(A2827,Source_data!A:A,Source_data!B:B)</f>
        <v>46077</v>
      </c>
    </row>
    <row r="2828" spans="1:23" x14ac:dyDescent="0.3">
      <c r="A2828" s="3" t="s">
        <v>1239</v>
      </c>
      <c r="B2828" s="1">
        <f>_xlfn.XLOOKUP(A2828,bank_source_transactions__1[transaction_id],bank_source_transactions__1[amount_inr])</f>
        <v>2283.12</v>
      </c>
      <c r="C2828" s="1">
        <f>_xlfn.XLOOKUP(A2828,Processed_data!A:A,Processed_data!F:F)</f>
        <v>2283.12</v>
      </c>
      <c r="D2828" s="1" t="str">
        <f>_xlfn.XLOOKUP(A2828,bank_source_transactions__1[transaction_id],bank_source_transactions__1[transaction_status])</f>
        <v>SUCCESS</v>
      </c>
      <c r="E2828" s="1" t="str">
        <f>_xlfn.XLOOKUP(A2828,Processed_data!A:A,Processed_data!G:G)</f>
        <v>FAILED</v>
      </c>
      <c r="F2828" s="1">
        <f>COUNTIF(bank_processed_transactions[transaction_id],A2828)</f>
        <v>1</v>
      </c>
      <c r="G2828" s="1" t="str">
        <f t="shared" si="440"/>
        <v>found</v>
      </c>
      <c r="H2828" s="1" t="str">
        <f t="shared" si="441"/>
        <v>Not Duplicate</v>
      </c>
      <c r="I2828" s="1" t="str">
        <f t="shared" si="442"/>
        <v>match</v>
      </c>
      <c r="J2828" s="1" t="str">
        <f t="shared" si="443"/>
        <v>mismatch</v>
      </c>
      <c r="K2828" s="1">
        <f t="shared" si="444"/>
        <v>0</v>
      </c>
      <c r="L2828" s="2">
        <f>IF(F2828=0,"not processed",_xlfn.MINIFS(Processed_data!H:H,Processed_data!A:A,A2828))</f>
        <v>46035</v>
      </c>
      <c r="M2828" s="1">
        <f>IF(F2828=0,"not processed",ABS(bank_source_transactions__1[[#This Row],[transaction_date]]-Reconciliation!L2828))</f>
        <v>3</v>
      </c>
      <c r="N2828" s="1" t="str" cm="1">
        <f t="array" ref="N2828">_xlfn.IFS(M2828="not Processed", "Not Processed",M2828&gt;2,"SLA Breached",M2828&lt;=2,"Within SLA")</f>
        <v>SLA Breached</v>
      </c>
      <c r="O2828" s="1" t="str">
        <f>_xlfn.XLOOKUP(A2828,Source_data!A:A,Source_data!D:D)</f>
        <v>NEFT</v>
      </c>
      <c r="P2828" s="1">
        <f t="shared" si="445"/>
        <v>0</v>
      </c>
      <c r="Q2828" s="1">
        <f t="shared" si="446"/>
        <v>0</v>
      </c>
      <c r="R2828" s="1">
        <f t="shared" si="447"/>
        <v>0</v>
      </c>
      <c r="S2828" s="1">
        <f t="shared" si="448"/>
        <v>1</v>
      </c>
      <c r="T2828" s="1">
        <f t="shared" si="449"/>
        <v>1</v>
      </c>
      <c r="U2828" s="1" t="str">
        <f>_xlfn.XLOOKUP(Table3[[#This Row],[Transaction ID]],Source_data!A:A,Source_data!E:E)</f>
        <v>Bengaluru</v>
      </c>
      <c r="V2828" s="1">
        <f>_xlfn.IFNA(_xlfn.XLOOKUP(A2828,bank_processed_transactions[transaction_id],bank_processed_transactions[processing_minutes]),"")</f>
        <v>29.6</v>
      </c>
      <c r="W2828" s="31">
        <f>_xlfn.XLOOKUP(A2828,Source_data!A:A,Source_data!B:B)</f>
        <v>46032</v>
      </c>
    </row>
    <row r="2829" spans="1:23" x14ac:dyDescent="0.3">
      <c r="A2829" s="4" t="s">
        <v>1792</v>
      </c>
      <c r="B2829" s="1">
        <f>_xlfn.XLOOKUP(A2829,bank_source_transactions__1[transaction_id],bank_source_transactions__1[amount_inr])</f>
        <v>133.41</v>
      </c>
      <c r="C2829" s="1">
        <f>_xlfn.XLOOKUP(A2829,Processed_data!A:A,Processed_data!F:F)</f>
        <v>133.41</v>
      </c>
      <c r="D2829" s="1" t="str">
        <f>_xlfn.XLOOKUP(A2829,bank_source_transactions__1[transaction_id],bank_source_transactions__1[transaction_status])</f>
        <v>SUCCESS</v>
      </c>
      <c r="E2829" s="1" t="str">
        <f>_xlfn.XLOOKUP(A2829,Processed_data!A:A,Processed_data!G:G)</f>
        <v>SUCCESS</v>
      </c>
      <c r="F2829" s="1">
        <f>COUNTIF(bank_processed_transactions[transaction_id],A2829)</f>
        <v>1</v>
      </c>
      <c r="G2829" s="1" t="str">
        <f t="shared" si="440"/>
        <v>found</v>
      </c>
      <c r="H2829" s="1" t="str">
        <f t="shared" si="441"/>
        <v>Not Duplicate</v>
      </c>
      <c r="I2829" s="1" t="str">
        <f t="shared" si="442"/>
        <v>match</v>
      </c>
      <c r="J2829" s="1" t="str">
        <f t="shared" si="443"/>
        <v>match</v>
      </c>
      <c r="K2829" s="1">
        <f t="shared" si="444"/>
        <v>0</v>
      </c>
      <c r="L2829" s="2">
        <f>IF(F2829=0,"not processed",_xlfn.MINIFS(Processed_data!H:H,Processed_data!A:A,A2829))</f>
        <v>46033</v>
      </c>
      <c r="M2829" s="1">
        <f>IF(F2829=0,"not processed",ABS(bank_source_transactions__1[[#This Row],[transaction_date]]-Reconciliation!L2829))</f>
        <v>2</v>
      </c>
      <c r="N2829" s="1" t="str" cm="1">
        <f t="array" ref="N2829">_xlfn.IFS(M2829="not Processed", "Not Processed",M2829&gt;2,"SLA Breached",M2829&lt;=2,"Within SLA")</f>
        <v>Within SLA</v>
      </c>
      <c r="O2829" s="1" t="str">
        <f>_xlfn.XLOOKUP(A2829,Source_data!A:A,Source_data!D:D)</f>
        <v>UPI</v>
      </c>
      <c r="P2829" s="1">
        <f t="shared" si="445"/>
        <v>0</v>
      </c>
      <c r="Q2829" s="1">
        <f t="shared" si="446"/>
        <v>0</v>
      </c>
      <c r="R2829" s="1">
        <f t="shared" si="447"/>
        <v>0</v>
      </c>
      <c r="S2829" s="1">
        <f t="shared" si="448"/>
        <v>0</v>
      </c>
      <c r="T2829" s="1">
        <f t="shared" si="449"/>
        <v>0</v>
      </c>
      <c r="U2829" s="1" t="str">
        <f>_xlfn.XLOOKUP(Table3[[#This Row],[Transaction ID]],Source_data!A:A,Source_data!E:E)</f>
        <v>Hyderabad</v>
      </c>
      <c r="V2829" s="1">
        <f>_xlfn.IFNA(_xlfn.XLOOKUP(A2829,bank_processed_transactions[transaction_id],bank_processed_transactions[processing_minutes]),"")</f>
        <v>70.5</v>
      </c>
      <c r="W2829" s="31">
        <f>_xlfn.XLOOKUP(A2829,Source_data!A:A,Source_data!B:B)</f>
        <v>46031</v>
      </c>
    </row>
    <row r="2830" spans="1:23" x14ac:dyDescent="0.3">
      <c r="A2830" s="3" t="s">
        <v>3286</v>
      </c>
      <c r="B2830" s="1">
        <f>_xlfn.XLOOKUP(A2830,bank_source_transactions__1[transaction_id],bank_source_transactions__1[amount_inr])</f>
        <v>7457.34</v>
      </c>
      <c r="C2830" s="1">
        <f>_xlfn.XLOOKUP(A2830,Processed_data!A:A,Processed_data!F:F)</f>
        <v>7457.34</v>
      </c>
      <c r="D2830" s="1" t="str">
        <f>_xlfn.XLOOKUP(A2830,bank_source_transactions__1[transaction_id],bank_source_transactions__1[transaction_status])</f>
        <v>FAILED</v>
      </c>
      <c r="E2830" s="1" t="str">
        <f>_xlfn.XLOOKUP(A2830,Processed_data!A:A,Processed_data!G:G)</f>
        <v>FAILED</v>
      </c>
      <c r="F2830" s="1">
        <f>COUNTIF(bank_processed_transactions[transaction_id],A2830)</f>
        <v>1</v>
      </c>
      <c r="G2830" s="1" t="str">
        <f t="shared" si="440"/>
        <v>found</v>
      </c>
      <c r="H2830" s="1" t="str">
        <f t="shared" si="441"/>
        <v>Not Duplicate</v>
      </c>
      <c r="I2830" s="1" t="str">
        <f t="shared" si="442"/>
        <v>match</v>
      </c>
      <c r="J2830" s="1" t="str">
        <f t="shared" si="443"/>
        <v>match</v>
      </c>
      <c r="K2830" s="1">
        <f t="shared" si="444"/>
        <v>0</v>
      </c>
      <c r="L2830" s="2">
        <f>IF(F2830=0,"not processed",_xlfn.MINIFS(Processed_data!H:H,Processed_data!A:A,A2830))</f>
        <v>46055</v>
      </c>
      <c r="M2830" s="1">
        <f>IF(F2830=0,"not processed",ABS(bank_source_transactions__1[[#This Row],[transaction_date]]-Reconciliation!L2830))</f>
        <v>3</v>
      </c>
      <c r="N2830" s="1" t="str" cm="1">
        <f t="array" ref="N2830">_xlfn.IFS(M2830="not Processed", "Not Processed",M2830&gt;2,"SLA Breached",M2830&lt;=2,"Within SLA")</f>
        <v>SLA Breached</v>
      </c>
      <c r="O2830" s="1" t="str">
        <f>_xlfn.XLOOKUP(A2830,Source_data!A:A,Source_data!D:D)</f>
        <v>UPI</v>
      </c>
      <c r="P2830" s="1">
        <f t="shared" si="445"/>
        <v>0</v>
      </c>
      <c r="Q2830" s="1">
        <f t="shared" si="446"/>
        <v>0</v>
      </c>
      <c r="R2830" s="1">
        <f t="shared" si="447"/>
        <v>0</v>
      </c>
      <c r="S2830" s="1">
        <f t="shared" si="448"/>
        <v>0</v>
      </c>
      <c r="T2830" s="1">
        <f t="shared" si="449"/>
        <v>1</v>
      </c>
      <c r="U2830" s="1" t="str">
        <f>_xlfn.XLOOKUP(Table3[[#This Row],[Transaction ID]],Source_data!A:A,Source_data!E:E)</f>
        <v>Bengaluru</v>
      </c>
      <c r="V2830" s="1">
        <f>_xlfn.IFNA(_xlfn.XLOOKUP(A2830,bank_processed_transactions[transaction_id],bank_processed_transactions[processing_minutes]),"")</f>
        <v>18.8</v>
      </c>
      <c r="W2830" s="31">
        <f>_xlfn.XLOOKUP(A2830,Source_data!A:A,Source_data!B:B)</f>
        <v>46052</v>
      </c>
    </row>
    <row r="2831" spans="1:23" x14ac:dyDescent="0.3">
      <c r="A2831" s="4" t="s">
        <v>164</v>
      </c>
      <c r="B2831" s="1">
        <f>_xlfn.XLOOKUP(A2831,bank_source_transactions__1[transaction_id],bank_source_transactions__1[amount_inr])</f>
        <v>1172.17</v>
      </c>
      <c r="C2831" s="1">
        <f>_xlfn.XLOOKUP(A2831,Processed_data!A:A,Processed_data!F:F)</f>
        <v>1172.17</v>
      </c>
      <c r="D2831" s="1" t="str">
        <f>_xlfn.XLOOKUP(A2831,bank_source_transactions__1[transaction_id],bank_source_transactions__1[transaction_status])</f>
        <v>SUCCESS</v>
      </c>
      <c r="E2831" s="1" t="str">
        <f>_xlfn.XLOOKUP(A2831,Processed_data!A:A,Processed_data!G:G)</f>
        <v>SUCCESS</v>
      </c>
      <c r="F2831" s="1">
        <f>COUNTIF(bank_processed_transactions[transaction_id],A2831)</f>
        <v>1</v>
      </c>
      <c r="G2831" s="1" t="str">
        <f t="shared" si="440"/>
        <v>found</v>
      </c>
      <c r="H2831" s="1" t="str">
        <f t="shared" si="441"/>
        <v>Not Duplicate</v>
      </c>
      <c r="I2831" s="1" t="str">
        <f t="shared" si="442"/>
        <v>match</v>
      </c>
      <c r="J2831" s="1" t="str">
        <f t="shared" si="443"/>
        <v>match</v>
      </c>
      <c r="K2831" s="1">
        <f t="shared" si="444"/>
        <v>0</v>
      </c>
      <c r="L2831" s="2">
        <f>IF(F2831=0,"not processed",_xlfn.MINIFS(Processed_data!H:H,Processed_data!A:A,A2831))</f>
        <v>46093</v>
      </c>
      <c r="M2831" s="1">
        <f>IF(F2831=0,"not processed",ABS(bank_source_transactions__1[[#This Row],[transaction_date]]-Reconciliation!L2831))</f>
        <v>0</v>
      </c>
      <c r="N2831" s="1" t="str" cm="1">
        <f t="array" ref="N2831">_xlfn.IFS(M2831="not Processed", "Not Processed",M2831&gt;2,"SLA Breached",M2831&lt;=2,"Within SLA")</f>
        <v>Within SLA</v>
      </c>
      <c r="O2831" s="1" t="str">
        <f>_xlfn.XLOOKUP(A2831,Source_data!A:A,Source_data!D:D)</f>
        <v>UPI</v>
      </c>
      <c r="P2831" s="1">
        <f t="shared" si="445"/>
        <v>0</v>
      </c>
      <c r="Q2831" s="1">
        <f t="shared" si="446"/>
        <v>0</v>
      </c>
      <c r="R2831" s="1">
        <f t="shared" si="447"/>
        <v>0</v>
      </c>
      <c r="S2831" s="1">
        <f t="shared" si="448"/>
        <v>0</v>
      </c>
      <c r="T2831" s="1">
        <f t="shared" si="449"/>
        <v>0</v>
      </c>
      <c r="U2831" s="1" t="str">
        <f>_xlfn.XLOOKUP(Table3[[#This Row],[Transaction ID]],Source_data!A:A,Source_data!E:E)</f>
        <v>Mumbai</v>
      </c>
      <c r="V2831" s="1">
        <f>_xlfn.IFNA(_xlfn.XLOOKUP(A2831,bank_processed_transactions[transaction_id],bank_processed_transactions[processing_minutes]),"")</f>
        <v>10.199999999999999</v>
      </c>
      <c r="W2831" s="31">
        <f>_xlfn.XLOOKUP(A2831,Source_data!A:A,Source_data!B:B)</f>
        <v>46093</v>
      </c>
    </row>
    <row r="2832" spans="1:23" x14ac:dyDescent="0.3">
      <c r="A2832" s="3" t="s">
        <v>1818</v>
      </c>
      <c r="B2832" s="1">
        <f>_xlfn.XLOOKUP(A2832,bank_source_transactions__1[transaction_id],bank_source_transactions__1[amount_inr])</f>
        <v>58220.78</v>
      </c>
      <c r="C2832" s="1">
        <f>_xlfn.XLOOKUP(A2832,Processed_data!A:A,Processed_data!F:F)</f>
        <v>58220.78</v>
      </c>
      <c r="D2832" s="1" t="str">
        <f>_xlfn.XLOOKUP(A2832,bank_source_transactions__1[transaction_id],bank_source_transactions__1[transaction_status])</f>
        <v>SUCCESS</v>
      </c>
      <c r="E2832" s="1" t="str">
        <f>_xlfn.XLOOKUP(A2832,Processed_data!A:A,Processed_data!G:G)</f>
        <v>SUCCESS</v>
      </c>
      <c r="F2832" s="1">
        <f>COUNTIF(bank_processed_transactions[transaction_id],A2832)</f>
        <v>1</v>
      </c>
      <c r="G2832" s="1" t="str">
        <f t="shared" si="440"/>
        <v>found</v>
      </c>
      <c r="H2832" s="1" t="str">
        <f t="shared" si="441"/>
        <v>Not Duplicate</v>
      </c>
      <c r="I2832" s="1" t="str">
        <f t="shared" si="442"/>
        <v>match</v>
      </c>
      <c r="J2832" s="1" t="str">
        <f t="shared" si="443"/>
        <v>match</v>
      </c>
      <c r="K2832" s="1">
        <f t="shared" si="444"/>
        <v>0</v>
      </c>
      <c r="L2832" s="2">
        <f>IF(F2832=0,"not processed",_xlfn.MINIFS(Processed_data!H:H,Processed_data!A:A,A2832))</f>
        <v>46112</v>
      </c>
      <c r="M2832" s="1">
        <f>IF(F2832=0,"not processed",ABS(bank_source_transactions__1[[#This Row],[transaction_date]]-Reconciliation!L2832))</f>
        <v>1</v>
      </c>
      <c r="N2832" s="1" t="str" cm="1">
        <f t="array" ref="N2832">_xlfn.IFS(M2832="not Processed", "Not Processed",M2832&gt;2,"SLA Breached",M2832&lt;=2,"Within SLA")</f>
        <v>Within SLA</v>
      </c>
      <c r="O2832" s="1" t="str">
        <f>_xlfn.XLOOKUP(A2832,Source_data!A:A,Source_data!D:D)</f>
        <v>IMPS</v>
      </c>
      <c r="P2832" s="1">
        <f t="shared" si="445"/>
        <v>0</v>
      </c>
      <c r="Q2832" s="1">
        <f t="shared" si="446"/>
        <v>0</v>
      </c>
      <c r="R2832" s="1">
        <f t="shared" si="447"/>
        <v>0</v>
      </c>
      <c r="S2832" s="1">
        <f t="shared" si="448"/>
        <v>0</v>
      </c>
      <c r="T2832" s="1">
        <f t="shared" si="449"/>
        <v>0</v>
      </c>
      <c r="U2832" s="1" t="str">
        <f>_xlfn.XLOOKUP(Table3[[#This Row],[Transaction ID]],Source_data!A:A,Source_data!E:E)</f>
        <v>Bengaluru</v>
      </c>
      <c r="V2832" s="1">
        <f>_xlfn.IFNA(_xlfn.XLOOKUP(A2832,bank_processed_transactions[transaction_id],bank_processed_transactions[processing_minutes]),"")</f>
        <v>20.2</v>
      </c>
      <c r="W2832" s="31">
        <f>_xlfn.XLOOKUP(A2832,Source_data!A:A,Source_data!B:B)</f>
        <v>46111</v>
      </c>
    </row>
    <row r="2833" spans="1:23" x14ac:dyDescent="0.3">
      <c r="A2833" s="4" t="s">
        <v>1625</v>
      </c>
      <c r="B2833" s="1">
        <f>_xlfn.XLOOKUP(A2833,bank_source_transactions__1[transaction_id],bank_source_transactions__1[amount_inr])</f>
        <v>3117.42</v>
      </c>
      <c r="C2833" s="1">
        <f>_xlfn.XLOOKUP(A2833,Processed_data!A:A,Processed_data!F:F)</f>
        <v>3117.42</v>
      </c>
      <c r="D2833" s="1" t="str">
        <f>_xlfn.XLOOKUP(A2833,bank_source_transactions__1[transaction_id],bank_source_transactions__1[transaction_status])</f>
        <v>SUCCESS</v>
      </c>
      <c r="E2833" s="1" t="str">
        <f>_xlfn.XLOOKUP(A2833,Processed_data!A:A,Processed_data!G:G)</f>
        <v>SUCCESS</v>
      </c>
      <c r="F2833" s="1">
        <f>COUNTIF(bank_processed_transactions[transaction_id],A2833)</f>
        <v>1</v>
      </c>
      <c r="G2833" s="1" t="str">
        <f t="shared" si="440"/>
        <v>found</v>
      </c>
      <c r="H2833" s="1" t="str">
        <f t="shared" si="441"/>
        <v>Not Duplicate</v>
      </c>
      <c r="I2833" s="1" t="str">
        <f t="shared" si="442"/>
        <v>match</v>
      </c>
      <c r="J2833" s="1" t="str">
        <f t="shared" si="443"/>
        <v>match</v>
      </c>
      <c r="K2833" s="1">
        <f t="shared" si="444"/>
        <v>0</v>
      </c>
      <c r="L2833" s="2">
        <f>IF(F2833=0,"not processed",_xlfn.MINIFS(Processed_data!H:H,Processed_data!A:A,A2833))</f>
        <v>46093</v>
      </c>
      <c r="M2833" s="1">
        <f>IF(F2833=0,"not processed",ABS(bank_source_transactions__1[[#This Row],[transaction_date]]-Reconciliation!L2833))</f>
        <v>1</v>
      </c>
      <c r="N2833" s="1" t="str" cm="1">
        <f t="array" ref="N2833">_xlfn.IFS(M2833="not Processed", "Not Processed",M2833&gt;2,"SLA Breached",M2833&lt;=2,"Within SLA")</f>
        <v>Within SLA</v>
      </c>
      <c r="O2833" s="1" t="str">
        <f>_xlfn.XLOOKUP(A2833,Source_data!A:A,Source_data!D:D)</f>
        <v>IMPS</v>
      </c>
      <c r="P2833" s="1">
        <f t="shared" si="445"/>
        <v>0</v>
      </c>
      <c r="Q2833" s="1">
        <f t="shared" si="446"/>
        <v>0</v>
      </c>
      <c r="R2833" s="1">
        <f t="shared" si="447"/>
        <v>0</v>
      </c>
      <c r="S2833" s="1">
        <f t="shared" si="448"/>
        <v>0</v>
      </c>
      <c r="T2833" s="1">
        <f t="shared" si="449"/>
        <v>0</v>
      </c>
      <c r="U2833" s="1" t="str">
        <f>_xlfn.XLOOKUP(Table3[[#This Row],[Transaction ID]],Source_data!A:A,Source_data!E:E)</f>
        <v>Hyderabad</v>
      </c>
      <c r="V2833" s="1">
        <f>_xlfn.IFNA(_xlfn.XLOOKUP(A2833,bank_processed_transactions[transaction_id],bank_processed_transactions[processing_minutes]),"")</f>
        <v>90.5</v>
      </c>
      <c r="W2833" s="31">
        <f>_xlfn.XLOOKUP(A2833,Source_data!A:A,Source_data!B:B)</f>
        <v>46092</v>
      </c>
    </row>
    <row r="2834" spans="1:23" x14ac:dyDescent="0.3">
      <c r="A2834" s="3" t="s">
        <v>1268</v>
      </c>
      <c r="B2834" s="1">
        <f>_xlfn.XLOOKUP(A2834,bank_source_transactions__1[transaction_id],bank_source_transactions__1[amount_inr])</f>
        <v>5219.47</v>
      </c>
      <c r="C2834" s="1">
        <f>_xlfn.XLOOKUP(A2834,Processed_data!A:A,Processed_data!F:F)</f>
        <v>5219.47</v>
      </c>
      <c r="D2834" s="1" t="str">
        <f>_xlfn.XLOOKUP(A2834,bank_source_transactions__1[transaction_id],bank_source_transactions__1[transaction_status])</f>
        <v>SUCCESS</v>
      </c>
      <c r="E2834" s="1" t="str">
        <f>_xlfn.XLOOKUP(A2834,Processed_data!A:A,Processed_data!G:G)</f>
        <v>SUCCESS</v>
      </c>
      <c r="F2834" s="1">
        <f>COUNTIF(bank_processed_transactions[transaction_id],A2834)</f>
        <v>1</v>
      </c>
      <c r="G2834" s="1" t="str">
        <f t="shared" si="440"/>
        <v>found</v>
      </c>
      <c r="H2834" s="1" t="str">
        <f t="shared" si="441"/>
        <v>Not Duplicate</v>
      </c>
      <c r="I2834" s="1" t="str">
        <f t="shared" si="442"/>
        <v>match</v>
      </c>
      <c r="J2834" s="1" t="str">
        <f t="shared" si="443"/>
        <v>match</v>
      </c>
      <c r="K2834" s="1">
        <f t="shared" si="444"/>
        <v>0</v>
      </c>
      <c r="L2834" s="2">
        <f>IF(F2834=0,"not processed",_xlfn.MINIFS(Processed_data!H:H,Processed_data!A:A,A2834))</f>
        <v>46114</v>
      </c>
      <c r="M2834" s="1">
        <f>IF(F2834=0,"not processed",ABS(bank_source_transactions__1[[#This Row],[transaction_date]]-Reconciliation!L2834))</f>
        <v>2</v>
      </c>
      <c r="N2834" s="1" t="str" cm="1">
        <f t="array" ref="N2834">_xlfn.IFS(M2834="not Processed", "Not Processed",M2834&gt;2,"SLA Breached",M2834&lt;=2,"Within SLA")</f>
        <v>Within SLA</v>
      </c>
      <c r="O2834" s="1" t="str">
        <f>_xlfn.XLOOKUP(A2834,Source_data!A:A,Source_data!D:D)</f>
        <v>ATM</v>
      </c>
      <c r="P2834" s="1">
        <f t="shared" si="445"/>
        <v>0</v>
      </c>
      <c r="Q2834" s="1">
        <f t="shared" si="446"/>
        <v>0</v>
      </c>
      <c r="R2834" s="1">
        <f t="shared" si="447"/>
        <v>0</v>
      </c>
      <c r="S2834" s="1">
        <f t="shared" si="448"/>
        <v>0</v>
      </c>
      <c r="T2834" s="1">
        <f t="shared" si="449"/>
        <v>0</v>
      </c>
      <c r="U2834" s="1" t="str">
        <f>_xlfn.XLOOKUP(Table3[[#This Row],[Transaction ID]],Source_data!A:A,Source_data!E:E)</f>
        <v>Bengaluru</v>
      </c>
      <c r="V2834" s="1">
        <f>_xlfn.IFNA(_xlfn.XLOOKUP(A2834,bank_processed_transactions[transaction_id],bank_processed_transactions[processing_minutes]),"")</f>
        <v>7.5</v>
      </c>
      <c r="W2834" s="31">
        <f>_xlfn.XLOOKUP(A2834,Source_data!A:A,Source_data!B:B)</f>
        <v>46112</v>
      </c>
    </row>
    <row r="2835" spans="1:23" x14ac:dyDescent="0.3">
      <c r="A2835" s="4" t="s">
        <v>3865</v>
      </c>
      <c r="B2835" s="1">
        <f>_xlfn.XLOOKUP(A2835,bank_source_transactions__1[transaction_id],bank_source_transactions__1[amount_inr])</f>
        <v>3018.45</v>
      </c>
      <c r="C2835" s="1">
        <f>_xlfn.XLOOKUP(A2835,Processed_data!A:A,Processed_data!F:F)</f>
        <v>3018.45</v>
      </c>
      <c r="D2835" s="1" t="str">
        <f>_xlfn.XLOOKUP(A2835,bank_source_transactions__1[transaction_id],bank_source_transactions__1[transaction_status])</f>
        <v>SUCCESS</v>
      </c>
      <c r="E2835" s="1" t="str">
        <f>_xlfn.XLOOKUP(A2835,Processed_data!A:A,Processed_data!G:G)</f>
        <v>SUCCESS</v>
      </c>
      <c r="F2835" s="1">
        <f>COUNTIF(bank_processed_transactions[transaction_id],A2835)</f>
        <v>1</v>
      </c>
      <c r="G2835" s="1" t="str">
        <f t="shared" si="440"/>
        <v>found</v>
      </c>
      <c r="H2835" s="1" t="str">
        <f t="shared" si="441"/>
        <v>Not Duplicate</v>
      </c>
      <c r="I2835" s="1" t="str">
        <f t="shared" si="442"/>
        <v>match</v>
      </c>
      <c r="J2835" s="1" t="str">
        <f t="shared" si="443"/>
        <v>match</v>
      </c>
      <c r="K2835" s="1">
        <f t="shared" si="444"/>
        <v>0</v>
      </c>
      <c r="L2835" s="2">
        <f>IF(F2835=0,"not processed",_xlfn.MINIFS(Processed_data!H:H,Processed_data!A:A,A2835))</f>
        <v>46080</v>
      </c>
      <c r="M2835" s="1">
        <f>IF(F2835=0,"not processed",ABS(bank_source_transactions__1[[#This Row],[transaction_date]]-Reconciliation!L2835))</f>
        <v>0</v>
      </c>
      <c r="N2835" s="1" t="str" cm="1">
        <f t="array" ref="N2835">_xlfn.IFS(M2835="not Processed", "Not Processed",M2835&gt;2,"SLA Breached",M2835&lt;=2,"Within SLA")</f>
        <v>Within SLA</v>
      </c>
      <c r="O2835" s="1" t="str">
        <f>_xlfn.XLOOKUP(A2835,Source_data!A:A,Source_data!D:D)</f>
        <v>IMPS</v>
      </c>
      <c r="P2835" s="1">
        <f t="shared" si="445"/>
        <v>0</v>
      </c>
      <c r="Q2835" s="1">
        <f t="shared" si="446"/>
        <v>0</v>
      </c>
      <c r="R2835" s="1">
        <f t="shared" si="447"/>
        <v>0</v>
      </c>
      <c r="S2835" s="1">
        <f t="shared" si="448"/>
        <v>0</v>
      </c>
      <c r="T2835" s="1">
        <f t="shared" si="449"/>
        <v>0</v>
      </c>
      <c r="U2835" s="1" t="str">
        <f>_xlfn.XLOOKUP(Table3[[#This Row],[Transaction ID]],Source_data!A:A,Source_data!E:E)</f>
        <v>Bengaluru</v>
      </c>
      <c r="V2835" s="1">
        <f>_xlfn.IFNA(_xlfn.XLOOKUP(A2835,bank_processed_transactions[transaction_id],bank_processed_transactions[processing_minutes]),"")</f>
        <v>18.100000000000001</v>
      </c>
      <c r="W2835" s="31">
        <f>_xlfn.XLOOKUP(A2835,Source_data!A:A,Source_data!B:B)</f>
        <v>46080</v>
      </c>
    </row>
    <row r="2836" spans="1:23" x14ac:dyDescent="0.3">
      <c r="A2836" s="3" t="s">
        <v>764</v>
      </c>
      <c r="B2836" s="1">
        <f>_xlfn.XLOOKUP(A2836,bank_source_transactions__1[transaction_id],bank_source_transactions__1[amount_inr])</f>
        <v>2316.0500000000002</v>
      </c>
      <c r="C2836" s="1">
        <f>_xlfn.XLOOKUP(A2836,Processed_data!A:A,Processed_data!F:F)</f>
        <v>2316.0500000000002</v>
      </c>
      <c r="D2836" s="1" t="str">
        <f>_xlfn.XLOOKUP(A2836,bank_source_transactions__1[transaction_id],bank_source_transactions__1[transaction_status])</f>
        <v>SUCCESS</v>
      </c>
      <c r="E2836" s="1" t="str">
        <f>_xlfn.XLOOKUP(A2836,Processed_data!A:A,Processed_data!G:G)</f>
        <v>SUCCESS</v>
      </c>
      <c r="F2836" s="1">
        <f>COUNTIF(bank_processed_transactions[transaction_id],A2836)</f>
        <v>1</v>
      </c>
      <c r="G2836" s="1" t="str">
        <f t="shared" si="440"/>
        <v>found</v>
      </c>
      <c r="H2836" s="1" t="str">
        <f t="shared" si="441"/>
        <v>Not Duplicate</v>
      </c>
      <c r="I2836" s="1" t="str">
        <f t="shared" si="442"/>
        <v>match</v>
      </c>
      <c r="J2836" s="1" t="str">
        <f t="shared" si="443"/>
        <v>match</v>
      </c>
      <c r="K2836" s="1">
        <f t="shared" si="444"/>
        <v>0</v>
      </c>
      <c r="L2836" s="2">
        <f>IF(F2836=0,"not processed",_xlfn.MINIFS(Processed_data!H:H,Processed_data!A:A,A2836))</f>
        <v>46080</v>
      </c>
      <c r="M2836" s="1">
        <f>IF(F2836=0,"not processed",ABS(bank_source_transactions__1[[#This Row],[transaction_date]]-Reconciliation!L2836))</f>
        <v>2</v>
      </c>
      <c r="N2836" s="1" t="str" cm="1">
        <f t="array" ref="N2836">_xlfn.IFS(M2836="not Processed", "Not Processed",M2836&gt;2,"SLA Breached",M2836&lt;=2,"Within SLA")</f>
        <v>Within SLA</v>
      </c>
      <c r="O2836" s="1" t="str">
        <f>_xlfn.XLOOKUP(A2836,Source_data!A:A,Source_data!D:D)</f>
        <v>UPI</v>
      </c>
      <c r="P2836" s="1">
        <f t="shared" si="445"/>
        <v>0</v>
      </c>
      <c r="Q2836" s="1">
        <f t="shared" si="446"/>
        <v>0</v>
      </c>
      <c r="R2836" s="1">
        <f t="shared" si="447"/>
        <v>0</v>
      </c>
      <c r="S2836" s="1">
        <f t="shared" si="448"/>
        <v>0</v>
      </c>
      <c r="T2836" s="1">
        <f t="shared" si="449"/>
        <v>0</v>
      </c>
      <c r="U2836" s="1" t="str">
        <f>_xlfn.XLOOKUP(Table3[[#This Row],[Transaction ID]],Source_data!A:A,Source_data!E:E)</f>
        <v>Bengaluru</v>
      </c>
      <c r="V2836" s="1">
        <f>_xlfn.IFNA(_xlfn.XLOOKUP(A2836,bank_processed_transactions[transaction_id],bank_processed_transactions[processing_minutes]),"")</f>
        <v>20.2</v>
      </c>
      <c r="W2836" s="31">
        <f>_xlfn.XLOOKUP(A2836,Source_data!A:A,Source_data!B:B)</f>
        <v>46078</v>
      </c>
    </row>
    <row r="2837" spans="1:23" x14ac:dyDescent="0.3">
      <c r="A2837" s="4" t="s">
        <v>2501</v>
      </c>
      <c r="B2837" s="1">
        <f>_xlfn.XLOOKUP(A2837,bank_source_transactions__1[transaction_id],bank_source_transactions__1[amount_inr])</f>
        <v>18001.740000000002</v>
      </c>
      <c r="C2837" s="1">
        <f>_xlfn.XLOOKUP(A2837,Processed_data!A:A,Processed_data!F:F)</f>
        <v>18001.740000000002</v>
      </c>
      <c r="D2837" s="1" t="str">
        <f>_xlfn.XLOOKUP(A2837,bank_source_transactions__1[transaction_id],bank_source_transactions__1[transaction_status])</f>
        <v>SUCCESS</v>
      </c>
      <c r="E2837" s="1" t="str">
        <f>_xlfn.XLOOKUP(A2837,Processed_data!A:A,Processed_data!G:G)</f>
        <v>SUCCESS</v>
      </c>
      <c r="F2837" s="1">
        <f>COUNTIF(bank_processed_transactions[transaction_id],A2837)</f>
        <v>1</v>
      </c>
      <c r="G2837" s="1" t="str">
        <f t="shared" si="440"/>
        <v>found</v>
      </c>
      <c r="H2837" s="1" t="str">
        <f t="shared" si="441"/>
        <v>Not Duplicate</v>
      </c>
      <c r="I2837" s="1" t="str">
        <f t="shared" si="442"/>
        <v>match</v>
      </c>
      <c r="J2837" s="1" t="str">
        <f t="shared" si="443"/>
        <v>match</v>
      </c>
      <c r="K2837" s="1">
        <f t="shared" si="444"/>
        <v>0</v>
      </c>
      <c r="L2837" s="2">
        <f>IF(F2837=0,"not processed",_xlfn.MINIFS(Processed_data!H:H,Processed_data!A:A,A2837))</f>
        <v>46091</v>
      </c>
      <c r="M2837" s="1">
        <f>IF(F2837=0,"not processed",ABS(bank_source_transactions__1[[#This Row],[transaction_date]]-Reconciliation!L2837))</f>
        <v>3</v>
      </c>
      <c r="N2837" s="1" t="str" cm="1">
        <f t="array" ref="N2837">_xlfn.IFS(M2837="not Processed", "Not Processed",M2837&gt;2,"SLA Breached",M2837&lt;=2,"Within SLA")</f>
        <v>SLA Breached</v>
      </c>
      <c r="O2837" s="1" t="str">
        <f>_xlfn.XLOOKUP(A2837,Source_data!A:A,Source_data!D:D)</f>
        <v>UPI</v>
      </c>
      <c r="P2837" s="1">
        <f t="shared" si="445"/>
        <v>0</v>
      </c>
      <c r="Q2837" s="1">
        <f t="shared" si="446"/>
        <v>0</v>
      </c>
      <c r="R2837" s="1">
        <f t="shared" si="447"/>
        <v>0</v>
      </c>
      <c r="S2837" s="1">
        <f t="shared" si="448"/>
        <v>0</v>
      </c>
      <c r="T2837" s="1">
        <f t="shared" si="449"/>
        <v>1</v>
      </c>
      <c r="U2837" s="1" t="str">
        <f>_xlfn.XLOOKUP(Table3[[#This Row],[Transaction ID]],Source_data!A:A,Source_data!E:E)</f>
        <v>Hyderabad</v>
      </c>
      <c r="V2837" s="1">
        <f>_xlfn.IFNA(_xlfn.XLOOKUP(A2837,bank_processed_transactions[transaction_id],bank_processed_transactions[processing_minutes]),"")</f>
        <v>29.8</v>
      </c>
      <c r="W2837" s="31">
        <f>_xlfn.XLOOKUP(A2837,Source_data!A:A,Source_data!B:B)</f>
        <v>46088</v>
      </c>
    </row>
    <row r="2838" spans="1:23" x14ac:dyDescent="0.3">
      <c r="A2838" s="3" t="s">
        <v>966</v>
      </c>
      <c r="B2838" s="1">
        <f>_xlfn.XLOOKUP(A2838,bank_source_transactions__1[transaction_id],bank_source_transactions__1[amount_inr])</f>
        <v>3721.99</v>
      </c>
      <c r="C2838" s="1">
        <f>_xlfn.XLOOKUP(A2838,Processed_data!A:A,Processed_data!F:F)</f>
        <v>3721.99</v>
      </c>
      <c r="D2838" s="1" t="str">
        <f>_xlfn.XLOOKUP(A2838,bank_source_transactions__1[transaction_id],bank_source_transactions__1[transaction_status])</f>
        <v>SUCCESS</v>
      </c>
      <c r="E2838" s="1" t="str">
        <f>_xlfn.XLOOKUP(A2838,Processed_data!A:A,Processed_data!G:G)</f>
        <v>SUCCESS</v>
      </c>
      <c r="F2838" s="1">
        <f>COUNTIF(bank_processed_transactions[transaction_id],A2838)</f>
        <v>1</v>
      </c>
      <c r="G2838" s="1" t="str">
        <f t="shared" si="440"/>
        <v>found</v>
      </c>
      <c r="H2838" s="1" t="str">
        <f t="shared" si="441"/>
        <v>Not Duplicate</v>
      </c>
      <c r="I2838" s="1" t="str">
        <f t="shared" si="442"/>
        <v>match</v>
      </c>
      <c r="J2838" s="1" t="str">
        <f t="shared" si="443"/>
        <v>match</v>
      </c>
      <c r="K2838" s="1">
        <f t="shared" si="444"/>
        <v>0</v>
      </c>
      <c r="L2838" s="2">
        <f>IF(F2838=0,"not processed",_xlfn.MINIFS(Processed_data!H:H,Processed_data!A:A,A2838))</f>
        <v>46065</v>
      </c>
      <c r="M2838" s="1">
        <f>IF(F2838=0,"not processed",ABS(bank_source_transactions__1[[#This Row],[transaction_date]]-Reconciliation!L2838))</f>
        <v>2</v>
      </c>
      <c r="N2838" s="1" t="str" cm="1">
        <f t="array" ref="N2838">_xlfn.IFS(M2838="not Processed", "Not Processed",M2838&gt;2,"SLA Breached",M2838&lt;=2,"Within SLA")</f>
        <v>Within SLA</v>
      </c>
      <c r="O2838" s="1" t="str">
        <f>_xlfn.XLOOKUP(A2838,Source_data!A:A,Source_data!D:D)</f>
        <v>UPI</v>
      </c>
      <c r="P2838" s="1">
        <f t="shared" si="445"/>
        <v>0</v>
      </c>
      <c r="Q2838" s="1">
        <f t="shared" si="446"/>
        <v>0</v>
      </c>
      <c r="R2838" s="1">
        <f t="shared" si="447"/>
        <v>0</v>
      </c>
      <c r="S2838" s="1">
        <f t="shared" si="448"/>
        <v>0</v>
      </c>
      <c r="T2838" s="1">
        <f t="shared" si="449"/>
        <v>0</v>
      </c>
      <c r="U2838" s="1" t="str">
        <f>_xlfn.XLOOKUP(Table3[[#This Row],[Transaction ID]],Source_data!A:A,Source_data!E:E)</f>
        <v>Bengaluru</v>
      </c>
      <c r="V2838" s="1">
        <f>_xlfn.IFNA(_xlfn.XLOOKUP(A2838,bank_processed_transactions[transaction_id],bank_processed_transactions[processing_minutes]),"")</f>
        <v>45.3</v>
      </c>
      <c r="W2838" s="31">
        <f>_xlfn.XLOOKUP(A2838,Source_data!A:A,Source_data!B:B)</f>
        <v>46063</v>
      </c>
    </row>
    <row r="2839" spans="1:23" x14ac:dyDescent="0.3">
      <c r="A2839" s="4" t="s">
        <v>4636</v>
      </c>
      <c r="B2839" s="1">
        <f>_xlfn.XLOOKUP(A2839,bank_source_transactions__1[transaction_id],bank_source_transactions__1[amount_inr])</f>
        <v>10510.6</v>
      </c>
      <c r="C2839" s="1">
        <f>_xlfn.XLOOKUP(A2839,Processed_data!A:A,Processed_data!F:F)</f>
        <v>10510.6</v>
      </c>
      <c r="D2839" s="1" t="str">
        <f>_xlfn.XLOOKUP(A2839,bank_source_transactions__1[transaction_id],bank_source_transactions__1[transaction_status])</f>
        <v>SUCCESS</v>
      </c>
      <c r="E2839" s="1" t="str">
        <f>_xlfn.XLOOKUP(A2839,Processed_data!A:A,Processed_data!G:G)</f>
        <v>SUCCESS</v>
      </c>
      <c r="F2839" s="1">
        <f>COUNTIF(bank_processed_transactions[transaction_id],A2839)</f>
        <v>1</v>
      </c>
      <c r="G2839" s="1" t="str">
        <f t="shared" si="440"/>
        <v>found</v>
      </c>
      <c r="H2839" s="1" t="str">
        <f t="shared" si="441"/>
        <v>Not Duplicate</v>
      </c>
      <c r="I2839" s="1" t="str">
        <f t="shared" si="442"/>
        <v>match</v>
      </c>
      <c r="J2839" s="1" t="str">
        <f t="shared" si="443"/>
        <v>match</v>
      </c>
      <c r="K2839" s="1">
        <f t="shared" si="444"/>
        <v>0</v>
      </c>
      <c r="L2839" s="2">
        <f>IF(F2839=0,"not processed",_xlfn.MINIFS(Processed_data!H:H,Processed_data!A:A,A2839))</f>
        <v>46041</v>
      </c>
      <c r="M2839" s="1">
        <f>IF(F2839=0,"not processed",ABS(bank_source_transactions__1[[#This Row],[transaction_date]]-Reconciliation!L2839))</f>
        <v>2</v>
      </c>
      <c r="N2839" s="1" t="str" cm="1">
        <f t="array" ref="N2839">_xlfn.IFS(M2839="not Processed", "Not Processed",M2839&gt;2,"SLA Breached",M2839&lt;=2,"Within SLA")</f>
        <v>Within SLA</v>
      </c>
      <c r="O2839" s="1" t="str">
        <f>_xlfn.XLOOKUP(A2839,Source_data!A:A,Source_data!D:D)</f>
        <v>IMPS</v>
      </c>
      <c r="P2839" s="1">
        <f t="shared" si="445"/>
        <v>0</v>
      </c>
      <c r="Q2839" s="1">
        <f t="shared" si="446"/>
        <v>0</v>
      </c>
      <c r="R2839" s="1">
        <f t="shared" si="447"/>
        <v>0</v>
      </c>
      <c r="S2839" s="1">
        <f t="shared" si="448"/>
        <v>0</v>
      </c>
      <c r="T2839" s="1">
        <f t="shared" si="449"/>
        <v>0</v>
      </c>
      <c r="U2839" s="1" t="str">
        <f>_xlfn.XLOOKUP(Table3[[#This Row],[Transaction ID]],Source_data!A:A,Source_data!E:E)</f>
        <v>Hyderabad</v>
      </c>
      <c r="V2839" s="1">
        <f>_xlfn.IFNA(_xlfn.XLOOKUP(A2839,bank_processed_transactions[transaction_id],bank_processed_transactions[processing_minutes]),"")</f>
        <v>38.299999999999997</v>
      </c>
      <c r="W2839" s="31">
        <f>_xlfn.XLOOKUP(A2839,Source_data!A:A,Source_data!B:B)</f>
        <v>46039</v>
      </c>
    </row>
    <row r="2840" spans="1:23" x14ac:dyDescent="0.3">
      <c r="A2840" s="3" t="s">
        <v>4823</v>
      </c>
      <c r="B2840" s="1">
        <f>_xlfn.XLOOKUP(A2840,bank_source_transactions__1[transaction_id],bank_source_transactions__1[amount_inr])</f>
        <v>2103.67</v>
      </c>
      <c r="C2840" s="1">
        <f>_xlfn.XLOOKUP(A2840,Processed_data!A:A,Processed_data!F:F)</f>
        <v>2103.67</v>
      </c>
      <c r="D2840" s="1" t="str">
        <f>_xlfn.XLOOKUP(A2840,bank_source_transactions__1[transaction_id],bank_source_transactions__1[transaction_status])</f>
        <v>SUCCESS</v>
      </c>
      <c r="E2840" s="1" t="str">
        <f>_xlfn.XLOOKUP(A2840,Processed_data!A:A,Processed_data!G:G)</f>
        <v>SUCCESS</v>
      </c>
      <c r="F2840" s="1">
        <f>COUNTIF(bank_processed_transactions[transaction_id],A2840)</f>
        <v>1</v>
      </c>
      <c r="G2840" s="1" t="str">
        <f t="shared" si="440"/>
        <v>found</v>
      </c>
      <c r="H2840" s="1" t="str">
        <f t="shared" si="441"/>
        <v>Not Duplicate</v>
      </c>
      <c r="I2840" s="1" t="str">
        <f t="shared" si="442"/>
        <v>match</v>
      </c>
      <c r="J2840" s="1" t="str">
        <f t="shared" si="443"/>
        <v>match</v>
      </c>
      <c r="K2840" s="1">
        <f t="shared" si="444"/>
        <v>0</v>
      </c>
      <c r="L2840" s="2">
        <f>IF(F2840=0,"not processed",_xlfn.MINIFS(Processed_data!H:H,Processed_data!A:A,A2840))</f>
        <v>46035</v>
      </c>
      <c r="M2840" s="1">
        <f>IF(F2840=0,"not processed",ABS(bank_source_transactions__1[[#This Row],[transaction_date]]-Reconciliation!L2840))</f>
        <v>2</v>
      </c>
      <c r="N2840" s="1" t="str" cm="1">
        <f t="array" ref="N2840">_xlfn.IFS(M2840="not Processed", "Not Processed",M2840&gt;2,"SLA Breached",M2840&lt;=2,"Within SLA")</f>
        <v>Within SLA</v>
      </c>
      <c r="O2840" s="1" t="str">
        <f>_xlfn.XLOOKUP(A2840,Source_data!A:A,Source_data!D:D)</f>
        <v>IMPS</v>
      </c>
      <c r="P2840" s="1">
        <f t="shared" si="445"/>
        <v>0</v>
      </c>
      <c r="Q2840" s="1">
        <f t="shared" si="446"/>
        <v>0</v>
      </c>
      <c r="R2840" s="1">
        <f t="shared" si="447"/>
        <v>0</v>
      </c>
      <c r="S2840" s="1">
        <f t="shared" si="448"/>
        <v>0</v>
      </c>
      <c r="T2840" s="1">
        <f t="shared" si="449"/>
        <v>0</v>
      </c>
      <c r="U2840" s="1" t="str">
        <f>_xlfn.XLOOKUP(Table3[[#This Row],[Transaction ID]],Source_data!A:A,Source_data!E:E)</f>
        <v>Hyderabad</v>
      </c>
      <c r="V2840" s="1">
        <f>_xlfn.IFNA(_xlfn.XLOOKUP(A2840,bank_processed_transactions[transaction_id],bank_processed_transactions[processing_minutes]),"")</f>
        <v>20</v>
      </c>
      <c r="W2840" s="31">
        <f>_xlfn.XLOOKUP(A2840,Source_data!A:A,Source_data!B:B)</f>
        <v>46033</v>
      </c>
    </row>
    <row r="2841" spans="1:23" x14ac:dyDescent="0.3">
      <c r="A2841" s="4" t="s">
        <v>2460</v>
      </c>
      <c r="B2841" s="1">
        <f>_xlfn.XLOOKUP(A2841,bank_source_transactions__1[transaction_id],bank_source_transactions__1[amount_inr])</f>
        <v>2122.2800000000002</v>
      </c>
      <c r="C2841" s="1">
        <f>_xlfn.XLOOKUP(A2841,Processed_data!A:A,Processed_data!F:F)</f>
        <v>2122.2800000000002</v>
      </c>
      <c r="D2841" s="1" t="str">
        <f>_xlfn.XLOOKUP(A2841,bank_source_transactions__1[transaction_id],bank_source_transactions__1[transaction_status])</f>
        <v>SUCCESS</v>
      </c>
      <c r="E2841" s="1" t="str">
        <f>_xlfn.XLOOKUP(A2841,Processed_data!A:A,Processed_data!G:G)</f>
        <v>SUCCESS</v>
      </c>
      <c r="F2841" s="1">
        <f>COUNTIF(bank_processed_transactions[transaction_id],A2841)</f>
        <v>1</v>
      </c>
      <c r="G2841" s="1" t="str">
        <f t="shared" si="440"/>
        <v>found</v>
      </c>
      <c r="H2841" s="1" t="str">
        <f t="shared" si="441"/>
        <v>Not Duplicate</v>
      </c>
      <c r="I2841" s="1" t="str">
        <f t="shared" si="442"/>
        <v>match</v>
      </c>
      <c r="J2841" s="1" t="str">
        <f t="shared" si="443"/>
        <v>match</v>
      </c>
      <c r="K2841" s="1">
        <f t="shared" si="444"/>
        <v>0</v>
      </c>
      <c r="L2841" s="2">
        <f>IF(F2841=0,"not processed",_xlfn.MINIFS(Processed_data!H:H,Processed_data!A:A,A2841))</f>
        <v>46077</v>
      </c>
      <c r="M2841" s="1">
        <f>IF(F2841=0,"not processed",ABS(bank_source_transactions__1[[#This Row],[transaction_date]]-Reconciliation!L2841))</f>
        <v>3</v>
      </c>
      <c r="N2841" s="1" t="str" cm="1">
        <f t="array" ref="N2841">_xlfn.IFS(M2841="not Processed", "Not Processed",M2841&gt;2,"SLA Breached",M2841&lt;=2,"Within SLA")</f>
        <v>SLA Breached</v>
      </c>
      <c r="O2841" s="1" t="str">
        <f>_xlfn.XLOOKUP(A2841,Source_data!A:A,Source_data!D:D)</f>
        <v>NEFT</v>
      </c>
      <c r="P2841" s="1">
        <f t="shared" si="445"/>
        <v>0</v>
      </c>
      <c r="Q2841" s="1">
        <f t="shared" si="446"/>
        <v>0</v>
      </c>
      <c r="R2841" s="1">
        <f t="shared" si="447"/>
        <v>0</v>
      </c>
      <c r="S2841" s="1">
        <f t="shared" si="448"/>
        <v>0</v>
      </c>
      <c r="T2841" s="1">
        <f t="shared" si="449"/>
        <v>1</v>
      </c>
      <c r="U2841" s="1" t="str">
        <f>_xlfn.XLOOKUP(Table3[[#This Row],[Transaction ID]],Source_data!A:A,Source_data!E:E)</f>
        <v>Bengaluru</v>
      </c>
      <c r="V2841" s="1">
        <f>_xlfn.IFNA(_xlfn.XLOOKUP(A2841,bank_processed_transactions[transaction_id],bank_processed_transactions[processing_minutes]),"")</f>
        <v>12</v>
      </c>
      <c r="W2841" s="31">
        <f>_xlfn.XLOOKUP(A2841,Source_data!A:A,Source_data!B:B)</f>
        <v>46074</v>
      </c>
    </row>
    <row r="2842" spans="1:23" x14ac:dyDescent="0.3">
      <c r="A2842" s="3" t="s">
        <v>4936</v>
      </c>
      <c r="B2842" s="1">
        <f>_xlfn.XLOOKUP(A2842,bank_source_transactions__1[transaction_id],bank_source_transactions__1[amount_inr])</f>
        <v>4120.28</v>
      </c>
      <c r="C2842" s="1">
        <f>_xlfn.XLOOKUP(A2842,Processed_data!A:A,Processed_data!F:F)</f>
        <v>4120.28</v>
      </c>
      <c r="D2842" s="1" t="str">
        <f>_xlfn.XLOOKUP(A2842,bank_source_transactions__1[transaction_id],bank_source_transactions__1[transaction_status])</f>
        <v>SUCCESS</v>
      </c>
      <c r="E2842" s="1" t="str">
        <f>_xlfn.XLOOKUP(A2842,Processed_data!A:A,Processed_data!G:G)</f>
        <v>SUCCESS</v>
      </c>
      <c r="F2842" s="1">
        <f>COUNTIF(bank_processed_transactions[transaction_id],A2842)</f>
        <v>1</v>
      </c>
      <c r="G2842" s="1" t="str">
        <f t="shared" si="440"/>
        <v>found</v>
      </c>
      <c r="H2842" s="1" t="str">
        <f t="shared" si="441"/>
        <v>Not Duplicate</v>
      </c>
      <c r="I2842" s="1" t="str">
        <f t="shared" si="442"/>
        <v>match</v>
      </c>
      <c r="J2842" s="1" t="str">
        <f t="shared" si="443"/>
        <v>match</v>
      </c>
      <c r="K2842" s="1">
        <f t="shared" si="444"/>
        <v>0</v>
      </c>
      <c r="L2842" s="2">
        <f>IF(F2842=0,"not processed",_xlfn.MINIFS(Processed_data!H:H,Processed_data!A:A,A2842))</f>
        <v>46032</v>
      </c>
      <c r="M2842" s="1">
        <f>IF(F2842=0,"not processed",ABS(bank_source_transactions__1[[#This Row],[transaction_date]]-Reconciliation!L2842))</f>
        <v>0</v>
      </c>
      <c r="N2842" s="1" t="str" cm="1">
        <f t="array" ref="N2842">_xlfn.IFS(M2842="not Processed", "Not Processed",M2842&gt;2,"SLA Breached",M2842&lt;=2,"Within SLA")</f>
        <v>Within SLA</v>
      </c>
      <c r="O2842" s="1" t="str">
        <f>_xlfn.XLOOKUP(A2842,Source_data!A:A,Source_data!D:D)</f>
        <v>CARD</v>
      </c>
      <c r="P2842" s="1">
        <f t="shared" si="445"/>
        <v>0</v>
      </c>
      <c r="Q2842" s="1">
        <f t="shared" si="446"/>
        <v>0</v>
      </c>
      <c r="R2842" s="1">
        <f t="shared" si="447"/>
        <v>0</v>
      </c>
      <c r="S2842" s="1">
        <f t="shared" si="448"/>
        <v>0</v>
      </c>
      <c r="T2842" s="1">
        <f t="shared" si="449"/>
        <v>0</v>
      </c>
      <c r="U2842" s="1" t="str">
        <f>_xlfn.XLOOKUP(Table3[[#This Row],[Transaction ID]],Source_data!A:A,Source_data!E:E)</f>
        <v>Bengaluru</v>
      </c>
      <c r="V2842" s="1">
        <f>_xlfn.IFNA(_xlfn.XLOOKUP(A2842,bank_processed_transactions[transaction_id],bank_processed_transactions[processing_minutes]),"")</f>
        <v>16.3</v>
      </c>
      <c r="W2842" s="31">
        <f>_xlfn.XLOOKUP(A2842,Source_data!A:A,Source_data!B:B)</f>
        <v>46032</v>
      </c>
    </row>
    <row r="2843" spans="1:23" x14ac:dyDescent="0.3">
      <c r="A2843" s="4" t="s">
        <v>1516</v>
      </c>
      <c r="B2843" s="1">
        <f>_xlfn.XLOOKUP(A2843,bank_source_transactions__1[transaction_id],bank_source_transactions__1[amount_inr])</f>
        <v>6355.67</v>
      </c>
      <c r="C2843" s="1">
        <f>_xlfn.XLOOKUP(A2843,Processed_data!A:A,Processed_data!F:F)</f>
        <v>6355.67</v>
      </c>
      <c r="D2843" s="1" t="str">
        <f>_xlfn.XLOOKUP(A2843,bank_source_transactions__1[transaction_id],bank_source_transactions__1[transaction_status])</f>
        <v>SUCCESS</v>
      </c>
      <c r="E2843" s="1" t="str">
        <f>_xlfn.XLOOKUP(A2843,Processed_data!A:A,Processed_data!G:G)</f>
        <v>SUCCESS</v>
      </c>
      <c r="F2843" s="1">
        <f>COUNTIF(bank_processed_transactions[transaction_id],A2843)</f>
        <v>1</v>
      </c>
      <c r="G2843" s="1" t="str">
        <f t="shared" si="440"/>
        <v>found</v>
      </c>
      <c r="H2843" s="1" t="str">
        <f t="shared" si="441"/>
        <v>Not Duplicate</v>
      </c>
      <c r="I2843" s="1" t="str">
        <f t="shared" si="442"/>
        <v>match</v>
      </c>
      <c r="J2843" s="1" t="str">
        <f t="shared" si="443"/>
        <v>match</v>
      </c>
      <c r="K2843" s="1">
        <f t="shared" si="444"/>
        <v>0</v>
      </c>
      <c r="L2843" s="2">
        <f>IF(F2843=0,"not processed",_xlfn.MINIFS(Processed_data!H:H,Processed_data!A:A,A2843))</f>
        <v>46048</v>
      </c>
      <c r="M2843" s="1">
        <f>IF(F2843=0,"not processed",ABS(bank_source_transactions__1[[#This Row],[transaction_date]]-Reconciliation!L2843))</f>
        <v>3</v>
      </c>
      <c r="N2843" s="1" t="str" cm="1">
        <f t="array" ref="N2843">_xlfn.IFS(M2843="not Processed", "Not Processed",M2843&gt;2,"SLA Breached",M2843&lt;=2,"Within SLA")</f>
        <v>SLA Breached</v>
      </c>
      <c r="O2843" s="1" t="str">
        <f>_xlfn.XLOOKUP(A2843,Source_data!A:A,Source_data!D:D)</f>
        <v>UPI</v>
      </c>
      <c r="P2843" s="1">
        <f t="shared" si="445"/>
        <v>0</v>
      </c>
      <c r="Q2843" s="1">
        <f t="shared" si="446"/>
        <v>0</v>
      </c>
      <c r="R2843" s="1">
        <f t="shared" si="447"/>
        <v>0</v>
      </c>
      <c r="S2843" s="1">
        <f t="shared" si="448"/>
        <v>0</v>
      </c>
      <c r="T2843" s="1">
        <f t="shared" si="449"/>
        <v>1</v>
      </c>
      <c r="U2843" s="1" t="str">
        <f>_xlfn.XLOOKUP(Table3[[#This Row],[Transaction ID]],Source_data!A:A,Source_data!E:E)</f>
        <v>Mumbai</v>
      </c>
      <c r="V2843" s="1">
        <f>_xlfn.IFNA(_xlfn.XLOOKUP(A2843,bank_processed_transactions[transaction_id],bank_processed_transactions[processing_minutes]),"")</f>
        <v>78.8</v>
      </c>
      <c r="W2843" s="31">
        <f>_xlfn.XLOOKUP(A2843,Source_data!A:A,Source_data!B:B)</f>
        <v>46045</v>
      </c>
    </row>
    <row r="2844" spans="1:23" x14ac:dyDescent="0.3">
      <c r="A2844" s="3" t="s">
        <v>4302</v>
      </c>
      <c r="B2844" s="1">
        <f>_xlfn.XLOOKUP(A2844,bank_source_transactions__1[transaction_id],bank_source_transactions__1[amount_inr])</f>
        <v>3055.62</v>
      </c>
      <c r="C2844" s="1">
        <f>_xlfn.XLOOKUP(A2844,Processed_data!A:A,Processed_data!F:F)</f>
        <v>3055.62</v>
      </c>
      <c r="D2844" s="1" t="str">
        <f>_xlfn.XLOOKUP(A2844,bank_source_transactions__1[transaction_id],bank_source_transactions__1[transaction_status])</f>
        <v>SUCCESS</v>
      </c>
      <c r="E2844" s="1" t="str">
        <f>_xlfn.XLOOKUP(A2844,Processed_data!A:A,Processed_data!G:G)</f>
        <v>SUCCESS</v>
      </c>
      <c r="F2844" s="1">
        <f>COUNTIF(bank_processed_transactions[transaction_id],A2844)</f>
        <v>1</v>
      </c>
      <c r="G2844" s="1" t="str">
        <f t="shared" si="440"/>
        <v>found</v>
      </c>
      <c r="H2844" s="1" t="str">
        <f t="shared" si="441"/>
        <v>Not Duplicate</v>
      </c>
      <c r="I2844" s="1" t="str">
        <f t="shared" si="442"/>
        <v>match</v>
      </c>
      <c r="J2844" s="1" t="str">
        <f t="shared" si="443"/>
        <v>match</v>
      </c>
      <c r="K2844" s="1">
        <f t="shared" si="444"/>
        <v>0</v>
      </c>
      <c r="L2844" s="2">
        <f>IF(F2844=0,"not processed",_xlfn.MINIFS(Processed_data!H:H,Processed_data!A:A,A2844))</f>
        <v>46068</v>
      </c>
      <c r="M2844" s="1">
        <f>IF(F2844=0,"not processed",ABS(bank_source_transactions__1[[#This Row],[transaction_date]]-Reconciliation!L2844))</f>
        <v>3</v>
      </c>
      <c r="N2844" s="1" t="str" cm="1">
        <f t="array" ref="N2844">_xlfn.IFS(M2844="not Processed", "Not Processed",M2844&gt;2,"SLA Breached",M2844&lt;=2,"Within SLA")</f>
        <v>SLA Breached</v>
      </c>
      <c r="O2844" s="1" t="str">
        <f>_xlfn.XLOOKUP(A2844,Source_data!A:A,Source_data!D:D)</f>
        <v>UPI</v>
      </c>
      <c r="P2844" s="1">
        <f t="shared" si="445"/>
        <v>0</v>
      </c>
      <c r="Q2844" s="1">
        <f t="shared" si="446"/>
        <v>0</v>
      </c>
      <c r="R2844" s="1">
        <f t="shared" si="447"/>
        <v>0</v>
      </c>
      <c r="S2844" s="1">
        <f t="shared" si="448"/>
        <v>0</v>
      </c>
      <c r="T2844" s="1">
        <f t="shared" si="449"/>
        <v>1</v>
      </c>
      <c r="U2844" s="1" t="str">
        <f>_xlfn.XLOOKUP(Table3[[#This Row],[Transaction ID]],Source_data!A:A,Source_data!E:E)</f>
        <v>Hyderabad</v>
      </c>
      <c r="V2844" s="1">
        <f>_xlfn.IFNA(_xlfn.XLOOKUP(A2844,bank_processed_transactions[transaction_id],bank_processed_transactions[processing_minutes]),"")</f>
        <v>28.7</v>
      </c>
      <c r="W2844" s="31">
        <f>_xlfn.XLOOKUP(A2844,Source_data!A:A,Source_data!B:B)</f>
        <v>46065</v>
      </c>
    </row>
    <row r="2845" spans="1:23" x14ac:dyDescent="0.3">
      <c r="A2845" s="4" t="s">
        <v>4008</v>
      </c>
      <c r="B2845" s="1">
        <f>_xlfn.XLOOKUP(A2845,bank_source_transactions__1[transaction_id],bank_source_transactions__1[amount_inr])</f>
        <v>11502.8</v>
      </c>
      <c r="C2845" s="1">
        <f>_xlfn.XLOOKUP(A2845,Processed_data!A:A,Processed_data!F:F)</f>
        <v>11502.8</v>
      </c>
      <c r="D2845" s="1" t="str">
        <f>_xlfn.XLOOKUP(A2845,bank_source_transactions__1[transaction_id],bank_source_transactions__1[transaction_status])</f>
        <v>SUCCESS</v>
      </c>
      <c r="E2845" s="1" t="str">
        <f>_xlfn.XLOOKUP(A2845,Processed_data!A:A,Processed_data!G:G)</f>
        <v>SUCCESS</v>
      </c>
      <c r="F2845" s="1">
        <f>COUNTIF(bank_processed_transactions[transaction_id],A2845)</f>
        <v>1</v>
      </c>
      <c r="G2845" s="1" t="str">
        <f t="shared" si="440"/>
        <v>found</v>
      </c>
      <c r="H2845" s="1" t="str">
        <f t="shared" si="441"/>
        <v>Not Duplicate</v>
      </c>
      <c r="I2845" s="1" t="str">
        <f t="shared" si="442"/>
        <v>match</v>
      </c>
      <c r="J2845" s="1" t="str">
        <f t="shared" si="443"/>
        <v>match</v>
      </c>
      <c r="K2845" s="1">
        <f t="shared" si="444"/>
        <v>0</v>
      </c>
      <c r="L2845" s="2">
        <f>IF(F2845=0,"not processed",_xlfn.MINIFS(Processed_data!H:H,Processed_data!A:A,A2845))</f>
        <v>46109</v>
      </c>
      <c r="M2845" s="1">
        <f>IF(F2845=0,"not processed",ABS(bank_source_transactions__1[[#This Row],[transaction_date]]-Reconciliation!L2845))</f>
        <v>2</v>
      </c>
      <c r="N2845" s="1" t="str" cm="1">
        <f t="array" ref="N2845">_xlfn.IFS(M2845="not Processed", "Not Processed",M2845&gt;2,"SLA Breached",M2845&lt;=2,"Within SLA")</f>
        <v>Within SLA</v>
      </c>
      <c r="O2845" s="1" t="str">
        <f>_xlfn.XLOOKUP(A2845,Source_data!A:A,Source_data!D:D)</f>
        <v>NEFT</v>
      </c>
      <c r="P2845" s="1">
        <f t="shared" si="445"/>
        <v>0</v>
      </c>
      <c r="Q2845" s="1">
        <f t="shared" si="446"/>
        <v>0</v>
      </c>
      <c r="R2845" s="1">
        <f t="shared" si="447"/>
        <v>0</v>
      </c>
      <c r="S2845" s="1">
        <f t="shared" si="448"/>
        <v>0</v>
      </c>
      <c r="T2845" s="1">
        <f t="shared" si="449"/>
        <v>0</v>
      </c>
      <c r="U2845" s="1" t="str">
        <f>_xlfn.XLOOKUP(Table3[[#This Row],[Transaction ID]],Source_data!A:A,Source_data!E:E)</f>
        <v>Bengaluru</v>
      </c>
      <c r="V2845" s="1">
        <f>_xlfn.IFNA(_xlfn.XLOOKUP(A2845,bank_processed_transactions[transaction_id],bank_processed_transactions[processing_minutes]),"")</f>
        <v>44.8</v>
      </c>
      <c r="W2845" s="31">
        <f>_xlfn.XLOOKUP(A2845,Source_data!A:A,Source_data!B:B)</f>
        <v>46107</v>
      </c>
    </row>
    <row r="2846" spans="1:23" x14ac:dyDescent="0.3">
      <c r="A2846" s="3" t="s">
        <v>2207</v>
      </c>
      <c r="B2846" s="1">
        <f>_xlfn.XLOOKUP(A2846,bank_source_transactions__1[transaction_id],bank_source_transactions__1[amount_inr])</f>
        <v>6297.42</v>
      </c>
      <c r="C2846" s="1">
        <f>_xlfn.XLOOKUP(A2846,Processed_data!A:A,Processed_data!F:F)</f>
        <v>6297.42</v>
      </c>
      <c r="D2846" s="1" t="str">
        <f>_xlfn.XLOOKUP(A2846,bank_source_transactions__1[transaction_id],bank_source_transactions__1[transaction_status])</f>
        <v>SUCCESS</v>
      </c>
      <c r="E2846" s="1" t="str">
        <f>_xlfn.XLOOKUP(A2846,Processed_data!A:A,Processed_data!G:G)</f>
        <v>SUCCESS</v>
      </c>
      <c r="F2846" s="1">
        <f>COUNTIF(bank_processed_transactions[transaction_id],A2846)</f>
        <v>1</v>
      </c>
      <c r="G2846" s="1" t="str">
        <f t="shared" si="440"/>
        <v>found</v>
      </c>
      <c r="H2846" s="1" t="str">
        <f t="shared" si="441"/>
        <v>Not Duplicate</v>
      </c>
      <c r="I2846" s="1" t="str">
        <f t="shared" si="442"/>
        <v>match</v>
      </c>
      <c r="J2846" s="1" t="str">
        <f t="shared" si="443"/>
        <v>match</v>
      </c>
      <c r="K2846" s="1">
        <f t="shared" si="444"/>
        <v>0</v>
      </c>
      <c r="L2846" s="2">
        <f>IF(F2846=0,"not processed",_xlfn.MINIFS(Processed_data!H:H,Processed_data!A:A,A2846))</f>
        <v>46063</v>
      </c>
      <c r="M2846" s="1">
        <f>IF(F2846=0,"not processed",ABS(bank_source_transactions__1[[#This Row],[transaction_date]]-Reconciliation!L2846))</f>
        <v>0</v>
      </c>
      <c r="N2846" s="1" t="str" cm="1">
        <f t="array" ref="N2846">_xlfn.IFS(M2846="not Processed", "Not Processed",M2846&gt;2,"SLA Breached",M2846&lt;=2,"Within SLA")</f>
        <v>Within SLA</v>
      </c>
      <c r="O2846" s="1" t="str">
        <f>_xlfn.XLOOKUP(A2846,Source_data!A:A,Source_data!D:D)</f>
        <v>UPI</v>
      </c>
      <c r="P2846" s="1">
        <f t="shared" si="445"/>
        <v>0</v>
      </c>
      <c r="Q2846" s="1">
        <f t="shared" si="446"/>
        <v>0</v>
      </c>
      <c r="R2846" s="1">
        <f t="shared" si="447"/>
        <v>0</v>
      </c>
      <c r="S2846" s="1">
        <f t="shared" si="448"/>
        <v>0</v>
      </c>
      <c r="T2846" s="1">
        <f t="shared" si="449"/>
        <v>0</v>
      </c>
      <c r="U2846" s="1" t="str">
        <f>_xlfn.XLOOKUP(Table3[[#This Row],[Transaction ID]],Source_data!A:A,Source_data!E:E)</f>
        <v>Hyderabad</v>
      </c>
      <c r="V2846" s="1">
        <f>_xlfn.IFNA(_xlfn.XLOOKUP(A2846,bank_processed_transactions[transaction_id],bank_processed_transactions[processing_minutes]),"")</f>
        <v>39.200000000000003</v>
      </c>
      <c r="W2846" s="31">
        <f>_xlfn.XLOOKUP(A2846,Source_data!A:A,Source_data!B:B)</f>
        <v>46063</v>
      </c>
    </row>
    <row r="2847" spans="1:23" x14ac:dyDescent="0.3">
      <c r="A2847" s="4" t="s">
        <v>3407</v>
      </c>
      <c r="B2847" s="1">
        <f>_xlfn.XLOOKUP(A2847,bank_source_transactions__1[transaction_id],bank_source_transactions__1[amount_inr])</f>
        <v>3530.1</v>
      </c>
      <c r="C2847" s="1">
        <f>_xlfn.XLOOKUP(A2847,Processed_data!A:A,Processed_data!F:F)</f>
        <v>3530.1</v>
      </c>
      <c r="D2847" s="1" t="str">
        <f>_xlfn.XLOOKUP(A2847,bank_source_transactions__1[transaction_id],bank_source_transactions__1[transaction_status])</f>
        <v>SUCCESS</v>
      </c>
      <c r="E2847" s="1" t="str">
        <f>_xlfn.XLOOKUP(A2847,Processed_data!A:A,Processed_data!G:G)</f>
        <v>SUCCESS</v>
      </c>
      <c r="F2847" s="1">
        <f>COUNTIF(bank_processed_transactions[transaction_id],A2847)</f>
        <v>1</v>
      </c>
      <c r="G2847" s="1" t="str">
        <f t="shared" si="440"/>
        <v>found</v>
      </c>
      <c r="H2847" s="1" t="str">
        <f t="shared" si="441"/>
        <v>Not Duplicate</v>
      </c>
      <c r="I2847" s="1" t="str">
        <f t="shared" si="442"/>
        <v>match</v>
      </c>
      <c r="J2847" s="1" t="str">
        <f t="shared" si="443"/>
        <v>match</v>
      </c>
      <c r="K2847" s="1">
        <f t="shared" si="444"/>
        <v>0</v>
      </c>
      <c r="L2847" s="2">
        <f>IF(F2847=0,"not processed",_xlfn.MINIFS(Processed_data!H:H,Processed_data!A:A,A2847))</f>
        <v>46041</v>
      </c>
      <c r="M2847" s="1">
        <f>IF(F2847=0,"not processed",ABS(bank_source_transactions__1[[#This Row],[transaction_date]]-Reconciliation!L2847))</f>
        <v>1</v>
      </c>
      <c r="N2847" s="1" t="str" cm="1">
        <f t="array" ref="N2847">_xlfn.IFS(M2847="not Processed", "Not Processed",M2847&gt;2,"SLA Breached",M2847&lt;=2,"Within SLA")</f>
        <v>Within SLA</v>
      </c>
      <c r="O2847" s="1" t="str">
        <f>_xlfn.XLOOKUP(A2847,Source_data!A:A,Source_data!D:D)</f>
        <v>NEFT</v>
      </c>
      <c r="P2847" s="1">
        <f t="shared" si="445"/>
        <v>0</v>
      </c>
      <c r="Q2847" s="1">
        <f t="shared" si="446"/>
        <v>0</v>
      </c>
      <c r="R2847" s="1">
        <f t="shared" si="447"/>
        <v>0</v>
      </c>
      <c r="S2847" s="1">
        <f t="shared" si="448"/>
        <v>0</v>
      </c>
      <c r="T2847" s="1">
        <f t="shared" si="449"/>
        <v>0</v>
      </c>
      <c r="U2847" s="1" t="str">
        <f>_xlfn.XLOOKUP(Table3[[#This Row],[Transaction ID]],Source_data!A:A,Source_data!E:E)</f>
        <v>Pune</v>
      </c>
      <c r="V2847" s="1">
        <f>_xlfn.IFNA(_xlfn.XLOOKUP(A2847,bank_processed_transactions[transaction_id],bank_processed_transactions[processing_minutes]),"")</f>
        <v>20.9</v>
      </c>
      <c r="W2847" s="31">
        <f>_xlfn.XLOOKUP(A2847,Source_data!A:A,Source_data!B:B)</f>
        <v>46040</v>
      </c>
    </row>
    <row r="2848" spans="1:23" x14ac:dyDescent="0.3">
      <c r="A2848" s="3" t="s">
        <v>4450</v>
      </c>
      <c r="B2848" s="1">
        <f>_xlfn.XLOOKUP(A2848,bank_source_transactions__1[transaction_id],bank_source_transactions__1[amount_inr])</f>
        <v>1671.87</v>
      </c>
      <c r="C2848" s="1">
        <f>_xlfn.XLOOKUP(A2848,Processed_data!A:A,Processed_data!F:F)</f>
        <v>1671.87</v>
      </c>
      <c r="D2848" s="1" t="str">
        <f>_xlfn.XLOOKUP(A2848,bank_source_transactions__1[transaction_id],bank_source_transactions__1[transaction_status])</f>
        <v>SUCCESS</v>
      </c>
      <c r="E2848" s="1" t="str">
        <f>_xlfn.XLOOKUP(A2848,Processed_data!A:A,Processed_data!G:G)</f>
        <v>SUCCESS</v>
      </c>
      <c r="F2848" s="1">
        <f>COUNTIF(bank_processed_transactions[transaction_id],A2848)</f>
        <v>1</v>
      </c>
      <c r="G2848" s="1" t="str">
        <f t="shared" si="440"/>
        <v>found</v>
      </c>
      <c r="H2848" s="1" t="str">
        <f t="shared" si="441"/>
        <v>Not Duplicate</v>
      </c>
      <c r="I2848" s="1" t="str">
        <f t="shared" si="442"/>
        <v>match</v>
      </c>
      <c r="J2848" s="1" t="str">
        <f t="shared" si="443"/>
        <v>match</v>
      </c>
      <c r="K2848" s="1">
        <f t="shared" si="444"/>
        <v>0</v>
      </c>
      <c r="L2848" s="2">
        <f>IF(F2848=0,"not processed",_xlfn.MINIFS(Processed_data!H:H,Processed_data!A:A,A2848))</f>
        <v>46056</v>
      </c>
      <c r="M2848" s="1">
        <f>IF(F2848=0,"not processed",ABS(bank_source_transactions__1[[#This Row],[transaction_date]]-Reconciliation!L2848))</f>
        <v>3</v>
      </c>
      <c r="N2848" s="1" t="str" cm="1">
        <f t="array" ref="N2848">_xlfn.IFS(M2848="not Processed", "Not Processed",M2848&gt;2,"SLA Breached",M2848&lt;=2,"Within SLA")</f>
        <v>SLA Breached</v>
      </c>
      <c r="O2848" s="1" t="str">
        <f>_xlfn.XLOOKUP(A2848,Source_data!A:A,Source_data!D:D)</f>
        <v>CARD</v>
      </c>
      <c r="P2848" s="1">
        <f t="shared" si="445"/>
        <v>0</v>
      </c>
      <c r="Q2848" s="1">
        <f t="shared" si="446"/>
        <v>0</v>
      </c>
      <c r="R2848" s="1">
        <f t="shared" si="447"/>
        <v>0</v>
      </c>
      <c r="S2848" s="1">
        <f t="shared" si="448"/>
        <v>0</v>
      </c>
      <c r="T2848" s="1">
        <f t="shared" si="449"/>
        <v>1</v>
      </c>
      <c r="U2848" s="1" t="str">
        <f>_xlfn.XLOOKUP(Table3[[#This Row],[Transaction ID]],Source_data!A:A,Source_data!E:E)</f>
        <v>Pune</v>
      </c>
      <c r="V2848" s="1">
        <f>_xlfn.IFNA(_xlfn.XLOOKUP(A2848,bank_processed_transactions[transaction_id],bank_processed_transactions[processing_minutes]),"")</f>
        <v>38.6</v>
      </c>
      <c r="W2848" s="31">
        <f>_xlfn.XLOOKUP(A2848,Source_data!A:A,Source_data!B:B)</f>
        <v>46053</v>
      </c>
    </row>
    <row r="2849" spans="1:23" x14ac:dyDescent="0.3">
      <c r="A2849" s="4" t="s">
        <v>4279</v>
      </c>
      <c r="B2849" s="1">
        <f>_xlfn.XLOOKUP(A2849,bank_source_transactions__1[transaction_id],bank_source_transactions__1[amount_inr])</f>
        <v>2954.12</v>
      </c>
      <c r="C2849" s="1">
        <f>_xlfn.XLOOKUP(A2849,Processed_data!A:A,Processed_data!F:F)</f>
        <v>2954.12</v>
      </c>
      <c r="D2849" s="1" t="str">
        <f>_xlfn.XLOOKUP(A2849,bank_source_transactions__1[transaction_id],bank_source_transactions__1[transaction_status])</f>
        <v>SUCCESS</v>
      </c>
      <c r="E2849" s="1" t="str">
        <f>_xlfn.XLOOKUP(A2849,Processed_data!A:A,Processed_data!G:G)</f>
        <v>SUCCESS</v>
      </c>
      <c r="F2849" s="1">
        <f>COUNTIF(bank_processed_transactions[transaction_id],A2849)</f>
        <v>1</v>
      </c>
      <c r="G2849" s="1" t="str">
        <f t="shared" si="440"/>
        <v>found</v>
      </c>
      <c r="H2849" s="1" t="str">
        <f t="shared" si="441"/>
        <v>Not Duplicate</v>
      </c>
      <c r="I2849" s="1" t="str">
        <f t="shared" si="442"/>
        <v>match</v>
      </c>
      <c r="J2849" s="1" t="str">
        <f t="shared" si="443"/>
        <v>match</v>
      </c>
      <c r="K2849" s="1">
        <f t="shared" si="444"/>
        <v>0</v>
      </c>
      <c r="L2849" s="2">
        <f>IF(F2849=0,"not processed",_xlfn.MINIFS(Processed_data!H:H,Processed_data!A:A,A2849))</f>
        <v>46059</v>
      </c>
      <c r="M2849" s="1">
        <f>IF(F2849=0,"not processed",ABS(bank_source_transactions__1[[#This Row],[transaction_date]]-Reconciliation!L2849))</f>
        <v>2</v>
      </c>
      <c r="N2849" s="1" t="str" cm="1">
        <f t="array" ref="N2849">_xlfn.IFS(M2849="not Processed", "Not Processed",M2849&gt;2,"SLA Breached",M2849&lt;=2,"Within SLA")</f>
        <v>Within SLA</v>
      </c>
      <c r="O2849" s="1" t="str">
        <f>_xlfn.XLOOKUP(A2849,Source_data!A:A,Source_data!D:D)</f>
        <v>IMPS</v>
      </c>
      <c r="P2849" s="1">
        <f t="shared" si="445"/>
        <v>0</v>
      </c>
      <c r="Q2849" s="1">
        <f t="shared" si="446"/>
        <v>0</v>
      </c>
      <c r="R2849" s="1">
        <f t="shared" si="447"/>
        <v>0</v>
      </c>
      <c r="S2849" s="1">
        <f t="shared" si="448"/>
        <v>0</v>
      </c>
      <c r="T2849" s="1">
        <f t="shared" si="449"/>
        <v>0</v>
      </c>
      <c r="U2849" s="1" t="str">
        <f>_xlfn.XLOOKUP(Table3[[#This Row],[Transaction ID]],Source_data!A:A,Source_data!E:E)</f>
        <v>Hyderabad</v>
      </c>
      <c r="V2849" s="1">
        <f>_xlfn.IFNA(_xlfn.XLOOKUP(A2849,bank_processed_transactions[transaction_id],bank_processed_transactions[processing_minutes]),"")</f>
        <v>10.6</v>
      </c>
      <c r="W2849" s="31">
        <f>_xlfn.XLOOKUP(A2849,Source_data!A:A,Source_data!B:B)</f>
        <v>46057</v>
      </c>
    </row>
    <row r="2850" spans="1:23" x14ac:dyDescent="0.3">
      <c r="A2850" s="3" t="s">
        <v>918</v>
      </c>
      <c r="B2850" s="1">
        <f>_xlfn.XLOOKUP(A2850,bank_source_transactions__1[transaction_id],bank_source_transactions__1[amount_inr])</f>
        <v>8842.0400000000009</v>
      </c>
      <c r="C2850" s="1">
        <f>_xlfn.XLOOKUP(A2850,Processed_data!A:A,Processed_data!F:F)</f>
        <v>8842.0400000000009</v>
      </c>
      <c r="D2850" s="1" t="str">
        <f>_xlfn.XLOOKUP(A2850,bank_source_transactions__1[transaction_id],bank_source_transactions__1[transaction_status])</f>
        <v>FAILED</v>
      </c>
      <c r="E2850" s="1" t="str">
        <f>_xlfn.XLOOKUP(A2850,Processed_data!A:A,Processed_data!G:G)</f>
        <v>FAILED</v>
      </c>
      <c r="F2850" s="1">
        <f>COUNTIF(bank_processed_transactions[transaction_id],A2850)</f>
        <v>1</v>
      </c>
      <c r="G2850" s="1" t="str">
        <f t="shared" si="440"/>
        <v>found</v>
      </c>
      <c r="H2850" s="1" t="str">
        <f t="shared" si="441"/>
        <v>Not Duplicate</v>
      </c>
      <c r="I2850" s="1" t="str">
        <f t="shared" si="442"/>
        <v>match</v>
      </c>
      <c r="J2850" s="1" t="str">
        <f t="shared" si="443"/>
        <v>match</v>
      </c>
      <c r="K2850" s="1">
        <f t="shared" si="444"/>
        <v>0</v>
      </c>
      <c r="L2850" s="2">
        <f>IF(F2850=0,"not processed",_xlfn.MINIFS(Processed_data!H:H,Processed_data!A:A,A2850))</f>
        <v>46045</v>
      </c>
      <c r="M2850" s="1">
        <f>IF(F2850=0,"not processed",ABS(bank_source_transactions__1[[#This Row],[transaction_date]]-Reconciliation!L2850))</f>
        <v>1</v>
      </c>
      <c r="N2850" s="1" t="str" cm="1">
        <f t="array" ref="N2850">_xlfn.IFS(M2850="not Processed", "Not Processed",M2850&gt;2,"SLA Breached",M2850&lt;=2,"Within SLA")</f>
        <v>Within SLA</v>
      </c>
      <c r="O2850" s="1" t="str">
        <f>_xlfn.XLOOKUP(A2850,Source_data!A:A,Source_data!D:D)</f>
        <v>CARD</v>
      </c>
      <c r="P2850" s="1">
        <f t="shared" si="445"/>
        <v>0</v>
      </c>
      <c r="Q2850" s="1">
        <f t="shared" si="446"/>
        <v>0</v>
      </c>
      <c r="R2850" s="1">
        <f t="shared" si="447"/>
        <v>0</v>
      </c>
      <c r="S2850" s="1">
        <f t="shared" si="448"/>
        <v>0</v>
      </c>
      <c r="T2850" s="1">
        <f t="shared" si="449"/>
        <v>0</v>
      </c>
      <c r="U2850" s="1" t="str">
        <f>_xlfn.XLOOKUP(Table3[[#This Row],[Transaction ID]],Source_data!A:A,Source_data!E:E)</f>
        <v>Bengaluru</v>
      </c>
      <c r="V2850" s="1">
        <f>_xlfn.IFNA(_xlfn.XLOOKUP(A2850,bank_processed_transactions[transaction_id],bank_processed_transactions[processing_minutes]),"")</f>
        <v>11.6</v>
      </c>
      <c r="W2850" s="31">
        <f>_xlfn.XLOOKUP(A2850,Source_data!A:A,Source_data!B:B)</f>
        <v>46044</v>
      </c>
    </row>
    <row r="2851" spans="1:23" x14ac:dyDescent="0.3">
      <c r="A2851" s="4" t="s">
        <v>3926</v>
      </c>
      <c r="B2851" s="1">
        <f>_xlfn.XLOOKUP(A2851,bank_source_transactions__1[transaction_id],bank_source_transactions__1[amount_inr])</f>
        <v>697.37</v>
      </c>
      <c r="C2851" s="1">
        <f>_xlfn.XLOOKUP(A2851,Processed_data!A:A,Processed_data!F:F)</f>
        <v>697.37</v>
      </c>
      <c r="D2851" s="1" t="str">
        <f>_xlfn.XLOOKUP(A2851,bank_source_transactions__1[transaction_id],bank_source_transactions__1[transaction_status])</f>
        <v>SUCCESS</v>
      </c>
      <c r="E2851" s="1" t="str">
        <f>_xlfn.XLOOKUP(A2851,Processed_data!A:A,Processed_data!G:G)</f>
        <v>SUCCESS</v>
      </c>
      <c r="F2851" s="1">
        <f>COUNTIF(bank_processed_transactions[transaction_id],A2851)</f>
        <v>1</v>
      </c>
      <c r="G2851" s="1" t="str">
        <f t="shared" si="440"/>
        <v>found</v>
      </c>
      <c r="H2851" s="1" t="str">
        <f t="shared" si="441"/>
        <v>Not Duplicate</v>
      </c>
      <c r="I2851" s="1" t="str">
        <f t="shared" si="442"/>
        <v>match</v>
      </c>
      <c r="J2851" s="1" t="str">
        <f t="shared" si="443"/>
        <v>match</v>
      </c>
      <c r="K2851" s="1">
        <f t="shared" si="444"/>
        <v>0</v>
      </c>
      <c r="L2851" s="2">
        <f>IF(F2851=0,"not processed",_xlfn.MINIFS(Processed_data!H:H,Processed_data!A:A,A2851))</f>
        <v>46105</v>
      </c>
      <c r="M2851" s="1">
        <f>IF(F2851=0,"not processed",ABS(bank_source_transactions__1[[#This Row],[transaction_date]]-Reconciliation!L2851))</f>
        <v>2</v>
      </c>
      <c r="N2851" s="1" t="str" cm="1">
        <f t="array" ref="N2851">_xlfn.IFS(M2851="not Processed", "Not Processed",M2851&gt;2,"SLA Breached",M2851&lt;=2,"Within SLA")</f>
        <v>Within SLA</v>
      </c>
      <c r="O2851" s="1" t="str">
        <f>_xlfn.XLOOKUP(A2851,Source_data!A:A,Source_data!D:D)</f>
        <v>CARD</v>
      </c>
      <c r="P2851" s="1">
        <f t="shared" si="445"/>
        <v>0</v>
      </c>
      <c r="Q2851" s="1">
        <f t="shared" si="446"/>
        <v>0</v>
      </c>
      <c r="R2851" s="1">
        <f t="shared" si="447"/>
        <v>0</v>
      </c>
      <c r="S2851" s="1">
        <f t="shared" si="448"/>
        <v>0</v>
      </c>
      <c r="T2851" s="1">
        <f t="shared" si="449"/>
        <v>0</v>
      </c>
      <c r="U2851" s="1" t="str">
        <f>_xlfn.XLOOKUP(Table3[[#This Row],[Transaction ID]],Source_data!A:A,Source_data!E:E)</f>
        <v>Mumbai</v>
      </c>
      <c r="V2851" s="1">
        <f>_xlfn.IFNA(_xlfn.XLOOKUP(A2851,bank_processed_transactions[transaction_id],bank_processed_transactions[processing_minutes]),"")</f>
        <v>23.7</v>
      </c>
      <c r="W2851" s="31">
        <f>_xlfn.XLOOKUP(A2851,Source_data!A:A,Source_data!B:B)</f>
        <v>46103</v>
      </c>
    </row>
    <row r="2852" spans="1:23" x14ac:dyDescent="0.3">
      <c r="A2852" s="3" t="s">
        <v>3268</v>
      </c>
      <c r="B2852" s="1">
        <f>_xlfn.XLOOKUP(A2852,bank_source_transactions__1[transaction_id],bank_source_transactions__1[amount_inr])</f>
        <v>1599.35</v>
      </c>
      <c r="C2852" s="1">
        <f>_xlfn.XLOOKUP(A2852,Processed_data!A:A,Processed_data!F:F)</f>
        <v>1599.35</v>
      </c>
      <c r="D2852" s="1" t="str">
        <f>_xlfn.XLOOKUP(A2852,bank_source_transactions__1[transaction_id],bank_source_transactions__1[transaction_status])</f>
        <v>SUCCESS</v>
      </c>
      <c r="E2852" s="1" t="str">
        <f>_xlfn.XLOOKUP(A2852,Processed_data!A:A,Processed_data!G:G)</f>
        <v>SUCCESS</v>
      </c>
      <c r="F2852" s="1">
        <f>COUNTIF(bank_processed_transactions[transaction_id],A2852)</f>
        <v>1</v>
      </c>
      <c r="G2852" s="1" t="str">
        <f t="shared" si="440"/>
        <v>found</v>
      </c>
      <c r="H2852" s="1" t="str">
        <f t="shared" si="441"/>
        <v>Not Duplicate</v>
      </c>
      <c r="I2852" s="1" t="str">
        <f t="shared" si="442"/>
        <v>match</v>
      </c>
      <c r="J2852" s="1" t="str">
        <f t="shared" si="443"/>
        <v>match</v>
      </c>
      <c r="K2852" s="1">
        <f t="shared" si="444"/>
        <v>0</v>
      </c>
      <c r="L2852" s="2">
        <f>IF(F2852=0,"not processed",_xlfn.MINIFS(Processed_data!H:H,Processed_data!A:A,A2852))</f>
        <v>46048</v>
      </c>
      <c r="M2852" s="1">
        <f>IF(F2852=0,"not processed",ABS(bank_source_transactions__1[[#This Row],[transaction_date]]-Reconciliation!L2852))</f>
        <v>2</v>
      </c>
      <c r="N2852" s="1" t="str" cm="1">
        <f t="array" ref="N2852">_xlfn.IFS(M2852="not Processed", "Not Processed",M2852&gt;2,"SLA Breached",M2852&lt;=2,"Within SLA")</f>
        <v>Within SLA</v>
      </c>
      <c r="O2852" s="1" t="str">
        <f>_xlfn.XLOOKUP(A2852,Source_data!A:A,Source_data!D:D)</f>
        <v>NEFT</v>
      </c>
      <c r="P2852" s="1">
        <f t="shared" si="445"/>
        <v>0</v>
      </c>
      <c r="Q2852" s="1">
        <f t="shared" si="446"/>
        <v>0</v>
      </c>
      <c r="R2852" s="1">
        <f t="shared" si="447"/>
        <v>0</v>
      </c>
      <c r="S2852" s="1">
        <f t="shared" si="448"/>
        <v>0</v>
      </c>
      <c r="T2852" s="1">
        <f t="shared" si="449"/>
        <v>0</v>
      </c>
      <c r="U2852" s="1" t="str">
        <f>_xlfn.XLOOKUP(Table3[[#This Row],[Transaction ID]],Source_data!A:A,Source_data!E:E)</f>
        <v>Pune</v>
      </c>
      <c r="V2852" s="1">
        <f>_xlfn.IFNA(_xlfn.XLOOKUP(A2852,bank_processed_transactions[transaction_id],bank_processed_transactions[processing_minutes]),"")</f>
        <v>14.4</v>
      </c>
      <c r="W2852" s="31">
        <f>_xlfn.XLOOKUP(A2852,Source_data!A:A,Source_data!B:B)</f>
        <v>46046</v>
      </c>
    </row>
    <row r="2853" spans="1:23" x14ac:dyDescent="0.3">
      <c r="A2853" s="4" t="s">
        <v>807</v>
      </c>
      <c r="B2853" s="1">
        <f>_xlfn.XLOOKUP(A2853,bank_source_transactions__1[transaction_id],bank_source_transactions__1[amount_inr])</f>
        <v>7084.22</v>
      </c>
      <c r="C2853" s="1">
        <f>_xlfn.XLOOKUP(A2853,Processed_data!A:A,Processed_data!F:F)</f>
        <v>7084.22</v>
      </c>
      <c r="D2853" s="1" t="str">
        <f>_xlfn.XLOOKUP(A2853,bank_source_transactions__1[transaction_id],bank_source_transactions__1[transaction_status])</f>
        <v>SUCCESS</v>
      </c>
      <c r="E2853" s="1" t="str">
        <f>_xlfn.XLOOKUP(A2853,Processed_data!A:A,Processed_data!G:G)</f>
        <v>SUCCESS</v>
      </c>
      <c r="F2853" s="1">
        <f>COUNTIF(bank_processed_transactions[transaction_id],A2853)</f>
        <v>1</v>
      </c>
      <c r="G2853" s="1" t="str">
        <f t="shared" si="440"/>
        <v>found</v>
      </c>
      <c r="H2853" s="1" t="str">
        <f t="shared" si="441"/>
        <v>Not Duplicate</v>
      </c>
      <c r="I2853" s="1" t="str">
        <f t="shared" si="442"/>
        <v>match</v>
      </c>
      <c r="J2853" s="1" t="str">
        <f t="shared" si="443"/>
        <v>match</v>
      </c>
      <c r="K2853" s="1">
        <f t="shared" si="444"/>
        <v>0</v>
      </c>
      <c r="L2853" s="2">
        <f>IF(F2853=0,"not processed",_xlfn.MINIFS(Processed_data!H:H,Processed_data!A:A,A2853))</f>
        <v>46077</v>
      </c>
      <c r="M2853" s="1">
        <f>IF(F2853=0,"not processed",ABS(bank_source_transactions__1[[#This Row],[transaction_date]]-Reconciliation!L2853))</f>
        <v>0</v>
      </c>
      <c r="N2853" s="1" t="str" cm="1">
        <f t="array" ref="N2853">_xlfn.IFS(M2853="not Processed", "Not Processed",M2853&gt;2,"SLA Breached",M2853&lt;=2,"Within SLA")</f>
        <v>Within SLA</v>
      </c>
      <c r="O2853" s="1" t="str">
        <f>_xlfn.XLOOKUP(A2853,Source_data!A:A,Source_data!D:D)</f>
        <v>CARD</v>
      </c>
      <c r="P2853" s="1">
        <f t="shared" si="445"/>
        <v>0</v>
      </c>
      <c r="Q2853" s="1">
        <f t="shared" si="446"/>
        <v>0</v>
      </c>
      <c r="R2853" s="1">
        <f t="shared" si="447"/>
        <v>0</v>
      </c>
      <c r="S2853" s="1">
        <f t="shared" si="448"/>
        <v>0</v>
      </c>
      <c r="T2853" s="1">
        <f t="shared" si="449"/>
        <v>0</v>
      </c>
      <c r="U2853" s="1" t="str">
        <f>_xlfn.XLOOKUP(Table3[[#This Row],[Transaction ID]],Source_data!A:A,Source_data!E:E)</f>
        <v>Bengaluru</v>
      </c>
      <c r="V2853" s="1">
        <f>_xlfn.IFNA(_xlfn.XLOOKUP(A2853,bank_processed_transactions[transaction_id],bank_processed_transactions[processing_minutes]),"")</f>
        <v>28.1</v>
      </c>
      <c r="W2853" s="31">
        <f>_xlfn.XLOOKUP(A2853,Source_data!A:A,Source_data!B:B)</f>
        <v>46077</v>
      </c>
    </row>
    <row r="2854" spans="1:23" x14ac:dyDescent="0.3">
      <c r="A2854" s="3" t="s">
        <v>3609</v>
      </c>
      <c r="B2854" s="1">
        <f>_xlfn.XLOOKUP(A2854,bank_source_transactions__1[transaction_id],bank_source_transactions__1[amount_inr])</f>
        <v>1716.47</v>
      </c>
      <c r="C2854" s="1">
        <f>_xlfn.XLOOKUP(A2854,Processed_data!A:A,Processed_data!F:F)</f>
        <v>1716.47</v>
      </c>
      <c r="D2854" s="1" t="str">
        <f>_xlfn.XLOOKUP(A2854,bank_source_transactions__1[transaction_id],bank_source_transactions__1[transaction_status])</f>
        <v>SUCCESS</v>
      </c>
      <c r="E2854" s="1" t="str">
        <f>_xlfn.XLOOKUP(A2854,Processed_data!A:A,Processed_data!G:G)</f>
        <v>SUCCESS</v>
      </c>
      <c r="F2854" s="1">
        <f>COUNTIF(bank_processed_transactions[transaction_id],A2854)</f>
        <v>1</v>
      </c>
      <c r="G2854" s="1" t="str">
        <f t="shared" si="440"/>
        <v>found</v>
      </c>
      <c r="H2854" s="1" t="str">
        <f t="shared" si="441"/>
        <v>Not Duplicate</v>
      </c>
      <c r="I2854" s="1" t="str">
        <f t="shared" si="442"/>
        <v>match</v>
      </c>
      <c r="J2854" s="1" t="str">
        <f t="shared" si="443"/>
        <v>match</v>
      </c>
      <c r="K2854" s="1">
        <f t="shared" si="444"/>
        <v>0</v>
      </c>
      <c r="L2854" s="2">
        <f>IF(F2854=0,"not processed",_xlfn.MINIFS(Processed_data!H:H,Processed_data!A:A,A2854))</f>
        <v>46067</v>
      </c>
      <c r="M2854" s="1">
        <f>IF(F2854=0,"not processed",ABS(bank_source_transactions__1[[#This Row],[transaction_date]]-Reconciliation!L2854))</f>
        <v>3</v>
      </c>
      <c r="N2854" s="1" t="str" cm="1">
        <f t="array" ref="N2854">_xlfn.IFS(M2854="not Processed", "Not Processed",M2854&gt;2,"SLA Breached",M2854&lt;=2,"Within SLA")</f>
        <v>SLA Breached</v>
      </c>
      <c r="O2854" s="1" t="str">
        <f>_xlfn.XLOOKUP(A2854,Source_data!A:A,Source_data!D:D)</f>
        <v>UPI</v>
      </c>
      <c r="P2854" s="1">
        <f t="shared" si="445"/>
        <v>0</v>
      </c>
      <c r="Q2854" s="1">
        <f t="shared" si="446"/>
        <v>0</v>
      </c>
      <c r="R2854" s="1">
        <f t="shared" si="447"/>
        <v>0</v>
      </c>
      <c r="S2854" s="1">
        <f t="shared" si="448"/>
        <v>0</v>
      </c>
      <c r="T2854" s="1">
        <f t="shared" si="449"/>
        <v>1</v>
      </c>
      <c r="U2854" s="1" t="str">
        <f>_xlfn.XLOOKUP(Table3[[#This Row],[Transaction ID]],Source_data!A:A,Source_data!E:E)</f>
        <v>Hyderabad</v>
      </c>
      <c r="V2854" s="1">
        <f>_xlfn.IFNA(_xlfn.XLOOKUP(A2854,bank_processed_transactions[transaction_id],bank_processed_transactions[processing_minutes]),"")</f>
        <v>38</v>
      </c>
      <c r="W2854" s="31">
        <f>_xlfn.XLOOKUP(A2854,Source_data!A:A,Source_data!B:B)</f>
        <v>46064</v>
      </c>
    </row>
    <row r="2855" spans="1:23" x14ac:dyDescent="0.3">
      <c r="A2855" s="4" t="s">
        <v>4718</v>
      </c>
      <c r="B2855" s="1">
        <f>_xlfn.XLOOKUP(A2855,bank_source_transactions__1[transaction_id],bank_source_transactions__1[amount_inr])</f>
        <v>2694.77</v>
      </c>
      <c r="C2855" s="1">
        <f>_xlfn.XLOOKUP(A2855,Processed_data!A:A,Processed_data!F:F)</f>
        <v>2694.77</v>
      </c>
      <c r="D2855" s="1" t="str">
        <f>_xlfn.XLOOKUP(A2855,bank_source_transactions__1[transaction_id],bank_source_transactions__1[transaction_status])</f>
        <v>SUCCESS</v>
      </c>
      <c r="E2855" s="1" t="str">
        <f>_xlfn.XLOOKUP(A2855,Processed_data!A:A,Processed_data!G:G)</f>
        <v>SUCCESS</v>
      </c>
      <c r="F2855" s="1">
        <f>COUNTIF(bank_processed_transactions[transaction_id],A2855)</f>
        <v>1</v>
      </c>
      <c r="G2855" s="1" t="str">
        <f t="shared" si="440"/>
        <v>found</v>
      </c>
      <c r="H2855" s="1" t="str">
        <f t="shared" si="441"/>
        <v>Not Duplicate</v>
      </c>
      <c r="I2855" s="1" t="str">
        <f t="shared" si="442"/>
        <v>match</v>
      </c>
      <c r="J2855" s="1" t="str">
        <f t="shared" si="443"/>
        <v>match</v>
      </c>
      <c r="K2855" s="1">
        <f t="shared" si="444"/>
        <v>0</v>
      </c>
      <c r="L2855" s="2">
        <f>IF(F2855=0,"not processed",_xlfn.MINIFS(Processed_data!H:H,Processed_data!A:A,A2855))</f>
        <v>46060</v>
      </c>
      <c r="M2855" s="1">
        <f>IF(F2855=0,"not processed",ABS(bank_source_transactions__1[[#This Row],[transaction_date]]-Reconciliation!L2855))</f>
        <v>1</v>
      </c>
      <c r="N2855" s="1" t="str" cm="1">
        <f t="array" ref="N2855">_xlfn.IFS(M2855="not Processed", "Not Processed",M2855&gt;2,"SLA Breached",M2855&lt;=2,"Within SLA")</f>
        <v>Within SLA</v>
      </c>
      <c r="O2855" s="1" t="str">
        <f>_xlfn.XLOOKUP(A2855,Source_data!A:A,Source_data!D:D)</f>
        <v>CARD</v>
      </c>
      <c r="P2855" s="1">
        <f t="shared" si="445"/>
        <v>0</v>
      </c>
      <c r="Q2855" s="1">
        <f t="shared" si="446"/>
        <v>0</v>
      </c>
      <c r="R2855" s="1">
        <f t="shared" si="447"/>
        <v>0</v>
      </c>
      <c r="S2855" s="1">
        <f t="shared" si="448"/>
        <v>0</v>
      </c>
      <c r="T2855" s="1">
        <f t="shared" si="449"/>
        <v>0</v>
      </c>
      <c r="U2855" s="1" t="str">
        <f>_xlfn.XLOOKUP(Table3[[#This Row],[Transaction ID]],Source_data!A:A,Source_data!E:E)</f>
        <v>Hyderabad</v>
      </c>
      <c r="V2855" s="1">
        <f>_xlfn.IFNA(_xlfn.XLOOKUP(A2855,bank_processed_transactions[transaction_id],bank_processed_transactions[processing_minutes]),"")</f>
        <v>16.8</v>
      </c>
      <c r="W2855" s="31">
        <f>_xlfn.XLOOKUP(A2855,Source_data!A:A,Source_data!B:B)</f>
        <v>46059</v>
      </c>
    </row>
    <row r="2856" spans="1:23" x14ac:dyDescent="0.3">
      <c r="A2856" s="3" t="s">
        <v>4843</v>
      </c>
      <c r="B2856" s="1">
        <f>_xlfn.XLOOKUP(A2856,bank_source_transactions__1[transaction_id],bank_source_transactions__1[amount_inr])</f>
        <v>6673.25</v>
      </c>
      <c r="C2856" s="1">
        <f>_xlfn.XLOOKUP(A2856,Processed_data!A:A,Processed_data!F:F)</f>
        <v>6673.25</v>
      </c>
      <c r="D2856" s="1" t="str">
        <f>_xlfn.XLOOKUP(A2856,bank_source_transactions__1[transaction_id],bank_source_transactions__1[transaction_status])</f>
        <v>SUCCESS</v>
      </c>
      <c r="E2856" s="1" t="str">
        <f>_xlfn.XLOOKUP(A2856,Processed_data!A:A,Processed_data!G:G)</f>
        <v>SUCCESS</v>
      </c>
      <c r="F2856" s="1">
        <f>COUNTIF(bank_processed_transactions[transaction_id],A2856)</f>
        <v>1</v>
      </c>
      <c r="G2856" s="1" t="str">
        <f t="shared" si="440"/>
        <v>found</v>
      </c>
      <c r="H2856" s="1" t="str">
        <f t="shared" si="441"/>
        <v>Not Duplicate</v>
      </c>
      <c r="I2856" s="1" t="str">
        <f t="shared" si="442"/>
        <v>match</v>
      </c>
      <c r="J2856" s="1" t="str">
        <f t="shared" si="443"/>
        <v>match</v>
      </c>
      <c r="K2856" s="1">
        <f t="shared" si="444"/>
        <v>0</v>
      </c>
      <c r="L2856" s="2">
        <f>IF(F2856=0,"not processed",_xlfn.MINIFS(Processed_data!H:H,Processed_data!A:A,A2856))</f>
        <v>46053</v>
      </c>
      <c r="M2856" s="1">
        <f>IF(F2856=0,"not processed",ABS(bank_source_transactions__1[[#This Row],[transaction_date]]-Reconciliation!L2856))</f>
        <v>3</v>
      </c>
      <c r="N2856" s="1" t="str" cm="1">
        <f t="array" ref="N2856">_xlfn.IFS(M2856="not Processed", "Not Processed",M2856&gt;2,"SLA Breached",M2856&lt;=2,"Within SLA")</f>
        <v>SLA Breached</v>
      </c>
      <c r="O2856" s="1" t="str">
        <f>_xlfn.XLOOKUP(A2856,Source_data!A:A,Source_data!D:D)</f>
        <v>UPI</v>
      </c>
      <c r="P2856" s="1">
        <f t="shared" si="445"/>
        <v>0</v>
      </c>
      <c r="Q2856" s="1">
        <f t="shared" si="446"/>
        <v>0</v>
      </c>
      <c r="R2856" s="1">
        <f t="shared" si="447"/>
        <v>0</v>
      </c>
      <c r="S2856" s="1">
        <f t="shared" si="448"/>
        <v>0</v>
      </c>
      <c r="T2856" s="1">
        <f t="shared" si="449"/>
        <v>1</v>
      </c>
      <c r="U2856" s="1" t="str">
        <f>_xlfn.XLOOKUP(Table3[[#This Row],[Transaction ID]],Source_data!A:A,Source_data!E:E)</f>
        <v>Hyderabad</v>
      </c>
      <c r="V2856" s="1">
        <f>_xlfn.IFNA(_xlfn.XLOOKUP(A2856,bank_processed_transactions[transaction_id],bank_processed_transactions[processing_minutes]),"")</f>
        <v>49.2</v>
      </c>
      <c r="W2856" s="31">
        <f>_xlfn.XLOOKUP(A2856,Source_data!A:A,Source_data!B:B)</f>
        <v>46050</v>
      </c>
    </row>
    <row r="2857" spans="1:23" x14ac:dyDescent="0.3">
      <c r="A2857" s="4" t="s">
        <v>1944</v>
      </c>
      <c r="B2857" s="1">
        <f>_xlfn.XLOOKUP(A2857,bank_source_transactions__1[transaction_id],bank_source_transactions__1[amount_inr])</f>
        <v>4420.97</v>
      </c>
      <c r="C2857" s="1">
        <f>_xlfn.XLOOKUP(A2857,Processed_data!A:A,Processed_data!F:F)</f>
        <v>4420.97</v>
      </c>
      <c r="D2857" s="1" t="str">
        <f>_xlfn.XLOOKUP(A2857,bank_source_transactions__1[transaction_id],bank_source_transactions__1[transaction_status])</f>
        <v>FAILED</v>
      </c>
      <c r="E2857" s="1" t="str">
        <f>_xlfn.XLOOKUP(A2857,Processed_data!A:A,Processed_data!G:G)</f>
        <v>FAILED</v>
      </c>
      <c r="F2857" s="1">
        <f>COUNTIF(bank_processed_transactions[transaction_id],A2857)</f>
        <v>1</v>
      </c>
      <c r="G2857" s="1" t="str">
        <f t="shared" si="440"/>
        <v>found</v>
      </c>
      <c r="H2857" s="1" t="str">
        <f t="shared" si="441"/>
        <v>Not Duplicate</v>
      </c>
      <c r="I2857" s="1" t="str">
        <f t="shared" si="442"/>
        <v>match</v>
      </c>
      <c r="J2857" s="1" t="str">
        <f t="shared" si="443"/>
        <v>match</v>
      </c>
      <c r="K2857" s="1">
        <f t="shared" si="444"/>
        <v>0</v>
      </c>
      <c r="L2857" s="2">
        <f>IF(F2857=0,"not processed",_xlfn.MINIFS(Processed_data!H:H,Processed_data!A:A,A2857))</f>
        <v>46057</v>
      </c>
      <c r="M2857" s="1">
        <f>IF(F2857=0,"not processed",ABS(bank_source_transactions__1[[#This Row],[transaction_date]]-Reconciliation!L2857))</f>
        <v>0</v>
      </c>
      <c r="N2857" s="1" t="str" cm="1">
        <f t="array" ref="N2857">_xlfn.IFS(M2857="not Processed", "Not Processed",M2857&gt;2,"SLA Breached",M2857&lt;=2,"Within SLA")</f>
        <v>Within SLA</v>
      </c>
      <c r="O2857" s="1" t="str">
        <f>_xlfn.XLOOKUP(A2857,Source_data!A:A,Source_data!D:D)</f>
        <v>UPI</v>
      </c>
      <c r="P2857" s="1">
        <f t="shared" si="445"/>
        <v>0</v>
      </c>
      <c r="Q2857" s="1">
        <f t="shared" si="446"/>
        <v>0</v>
      </c>
      <c r="R2857" s="1">
        <f t="shared" si="447"/>
        <v>0</v>
      </c>
      <c r="S2857" s="1">
        <f t="shared" si="448"/>
        <v>0</v>
      </c>
      <c r="T2857" s="1">
        <f t="shared" si="449"/>
        <v>0</v>
      </c>
      <c r="U2857" s="1" t="str">
        <f>_xlfn.XLOOKUP(Table3[[#This Row],[Transaction ID]],Source_data!A:A,Source_data!E:E)</f>
        <v>Bengaluru</v>
      </c>
      <c r="V2857" s="1">
        <f>_xlfn.IFNA(_xlfn.XLOOKUP(A2857,bank_processed_transactions[transaction_id],bank_processed_transactions[processing_minutes]),"")</f>
        <v>29.2</v>
      </c>
      <c r="W2857" s="31">
        <f>_xlfn.XLOOKUP(A2857,Source_data!A:A,Source_data!B:B)</f>
        <v>46057</v>
      </c>
    </row>
    <row r="2858" spans="1:23" x14ac:dyDescent="0.3">
      <c r="A2858" s="3" t="s">
        <v>3873</v>
      </c>
      <c r="B2858" s="1">
        <f>_xlfn.XLOOKUP(A2858,bank_source_transactions__1[transaction_id],bank_source_transactions__1[amount_inr])</f>
        <v>223.84</v>
      </c>
      <c r="C2858" s="1">
        <f>_xlfn.XLOOKUP(A2858,Processed_data!A:A,Processed_data!F:F)</f>
        <v>223.84</v>
      </c>
      <c r="D2858" s="1" t="str">
        <f>_xlfn.XLOOKUP(A2858,bank_source_transactions__1[transaction_id],bank_source_transactions__1[transaction_status])</f>
        <v>SUCCESS</v>
      </c>
      <c r="E2858" s="1" t="str">
        <f>_xlfn.XLOOKUP(A2858,Processed_data!A:A,Processed_data!G:G)</f>
        <v>SUCCESS</v>
      </c>
      <c r="F2858" s="1">
        <f>COUNTIF(bank_processed_transactions[transaction_id],A2858)</f>
        <v>1</v>
      </c>
      <c r="G2858" s="1" t="str">
        <f t="shared" si="440"/>
        <v>found</v>
      </c>
      <c r="H2858" s="1" t="str">
        <f t="shared" si="441"/>
        <v>Not Duplicate</v>
      </c>
      <c r="I2858" s="1" t="str">
        <f t="shared" si="442"/>
        <v>match</v>
      </c>
      <c r="J2858" s="1" t="str">
        <f t="shared" si="443"/>
        <v>match</v>
      </c>
      <c r="K2858" s="1">
        <f t="shared" si="444"/>
        <v>0</v>
      </c>
      <c r="L2858" s="2">
        <f>IF(F2858=0,"not processed",_xlfn.MINIFS(Processed_data!H:H,Processed_data!A:A,A2858))</f>
        <v>46056</v>
      </c>
      <c r="M2858" s="1">
        <f>IF(F2858=0,"not processed",ABS(bank_source_transactions__1[[#This Row],[transaction_date]]-Reconciliation!L2858))</f>
        <v>0</v>
      </c>
      <c r="N2858" s="1" t="str" cm="1">
        <f t="array" ref="N2858">_xlfn.IFS(M2858="not Processed", "Not Processed",M2858&gt;2,"SLA Breached",M2858&lt;=2,"Within SLA")</f>
        <v>Within SLA</v>
      </c>
      <c r="O2858" s="1" t="str">
        <f>_xlfn.XLOOKUP(A2858,Source_data!A:A,Source_data!D:D)</f>
        <v>NEFT</v>
      </c>
      <c r="P2858" s="1">
        <f t="shared" si="445"/>
        <v>0</v>
      </c>
      <c r="Q2858" s="1">
        <f t="shared" si="446"/>
        <v>0</v>
      </c>
      <c r="R2858" s="1">
        <f t="shared" si="447"/>
        <v>0</v>
      </c>
      <c r="S2858" s="1">
        <f t="shared" si="448"/>
        <v>0</v>
      </c>
      <c r="T2858" s="1">
        <f t="shared" si="449"/>
        <v>0</v>
      </c>
      <c r="U2858" s="1" t="str">
        <f>_xlfn.XLOOKUP(Table3[[#This Row],[Transaction ID]],Source_data!A:A,Source_data!E:E)</f>
        <v>Hyderabad</v>
      </c>
      <c r="V2858" s="1">
        <f>_xlfn.IFNA(_xlfn.XLOOKUP(A2858,bank_processed_transactions[transaction_id],bank_processed_transactions[processing_minutes]),"")</f>
        <v>41.8</v>
      </c>
      <c r="W2858" s="31">
        <f>_xlfn.XLOOKUP(A2858,Source_data!A:A,Source_data!B:B)</f>
        <v>46056</v>
      </c>
    </row>
    <row r="2859" spans="1:23" x14ac:dyDescent="0.3">
      <c r="A2859" s="4" t="s">
        <v>2437</v>
      </c>
      <c r="B2859" s="1">
        <f>_xlfn.XLOOKUP(A2859,bank_source_transactions__1[transaction_id],bank_source_transactions__1[amount_inr])</f>
        <v>3749.28</v>
      </c>
      <c r="C2859" s="1">
        <f>_xlfn.XLOOKUP(A2859,Processed_data!A:A,Processed_data!F:F)</f>
        <v>3749.28</v>
      </c>
      <c r="D2859" s="1" t="str">
        <f>_xlfn.XLOOKUP(A2859,bank_source_transactions__1[transaction_id],bank_source_transactions__1[transaction_status])</f>
        <v>SUCCESS</v>
      </c>
      <c r="E2859" s="1" t="str">
        <f>_xlfn.XLOOKUP(A2859,Processed_data!A:A,Processed_data!G:G)</f>
        <v>SUCCESS</v>
      </c>
      <c r="F2859" s="1">
        <f>COUNTIF(bank_processed_transactions[transaction_id],A2859)</f>
        <v>1</v>
      </c>
      <c r="G2859" s="1" t="str">
        <f t="shared" si="440"/>
        <v>found</v>
      </c>
      <c r="H2859" s="1" t="str">
        <f t="shared" si="441"/>
        <v>Not Duplicate</v>
      </c>
      <c r="I2859" s="1" t="str">
        <f t="shared" si="442"/>
        <v>match</v>
      </c>
      <c r="J2859" s="1" t="str">
        <f t="shared" si="443"/>
        <v>match</v>
      </c>
      <c r="K2859" s="1">
        <f t="shared" si="444"/>
        <v>0</v>
      </c>
      <c r="L2859" s="2">
        <f>IF(F2859=0,"not processed",_xlfn.MINIFS(Processed_data!H:H,Processed_data!A:A,A2859))</f>
        <v>46027</v>
      </c>
      <c r="M2859" s="1">
        <f>IF(F2859=0,"not processed",ABS(bank_source_transactions__1[[#This Row],[transaction_date]]-Reconciliation!L2859))</f>
        <v>2</v>
      </c>
      <c r="N2859" s="1" t="str" cm="1">
        <f t="array" ref="N2859">_xlfn.IFS(M2859="not Processed", "Not Processed",M2859&gt;2,"SLA Breached",M2859&lt;=2,"Within SLA")</f>
        <v>Within SLA</v>
      </c>
      <c r="O2859" s="1" t="str">
        <f>_xlfn.XLOOKUP(A2859,Source_data!A:A,Source_data!D:D)</f>
        <v>UPI</v>
      </c>
      <c r="P2859" s="1">
        <f t="shared" si="445"/>
        <v>0</v>
      </c>
      <c r="Q2859" s="1">
        <f t="shared" si="446"/>
        <v>0</v>
      </c>
      <c r="R2859" s="1">
        <f t="shared" si="447"/>
        <v>0</v>
      </c>
      <c r="S2859" s="1">
        <f t="shared" si="448"/>
        <v>0</v>
      </c>
      <c r="T2859" s="1">
        <f t="shared" si="449"/>
        <v>0</v>
      </c>
      <c r="U2859" s="1" t="str">
        <f>_xlfn.XLOOKUP(Table3[[#This Row],[Transaction ID]],Source_data!A:A,Source_data!E:E)</f>
        <v>Mumbai</v>
      </c>
      <c r="V2859" s="1">
        <f>_xlfn.IFNA(_xlfn.XLOOKUP(A2859,bank_processed_transactions[transaction_id],bank_processed_transactions[processing_minutes]),"")</f>
        <v>36.299999999999997</v>
      </c>
      <c r="W2859" s="31">
        <f>_xlfn.XLOOKUP(A2859,Source_data!A:A,Source_data!B:B)</f>
        <v>46025</v>
      </c>
    </row>
    <row r="2860" spans="1:23" x14ac:dyDescent="0.3">
      <c r="A2860" s="3" t="s">
        <v>4827</v>
      </c>
      <c r="B2860" s="1">
        <f>_xlfn.XLOOKUP(A2860,bank_source_transactions__1[transaction_id],bank_source_transactions__1[amount_inr])</f>
        <v>6398.64</v>
      </c>
      <c r="C2860" s="1">
        <f>_xlfn.XLOOKUP(A2860,Processed_data!A:A,Processed_data!F:F)</f>
        <v>6398.64</v>
      </c>
      <c r="D2860" s="1" t="str">
        <f>_xlfn.XLOOKUP(A2860,bank_source_transactions__1[transaction_id],bank_source_transactions__1[transaction_status])</f>
        <v>SUCCESS</v>
      </c>
      <c r="E2860" s="1" t="str">
        <f>_xlfn.XLOOKUP(A2860,Processed_data!A:A,Processed_data!G:G)</f>
        <v>SUCCESS</v>
      </c>
      <c r="F2860" s="1">
        <f>COUNTIF(bank_processed_transactions[transaction_id],A2860)</f>
        <v>1</v>
      </c>
      <c r="G2860" s="1" t="str">
        <f t="shared" si="440"/>
        <v>found</v>
      </c>
      <c r="H2860" s="1" t="str">
        <f t="shared" si="441"/>
        <v>Not Duplicate</v>
      </c>
      <c r="I2860" s="1" t="str">
        <f t="shared" si="442"/>
        <v>match</v>
      </c>
      <c r="J2860" s="1" t="str">
        <f t="shared" si="443"/>
        <v>match</v>
      </c>
      <c r="K2860" s="1">
        <f t="shared" si="444"/>
        <v>0</v>
      </c>
      <c r="L2860" s="2">
        <f>IF(F2860=0,"not processed",_xlfn.MINIFS(Processed_data!H:H,Processed_data!A:A,A2860))</f>
        <v>46109</v>
      </c>
      <c r="M2860" s="1">
        <f>IF(F2860=0,"not processed",ABS(bank_source_transactions__1[[#This Row],[transaction_date]]-Reconciliation!L2860))</f>
        <v>3</v>
      </c>
      <c r="N2860" s="1" t="str" cm="1">
        <f t="array" ref="N2860">_xlfn.IFS(M2860="not Processed", "Not Processed",M2860&gt;2,"SLA Breached",M2860&lt;=2,"Within SLA")</f>
        <v>SLA Breached</v>
      </c>
      <c r="O2860" s="1" t="str">
        <f>_xlfn.XLOOKUP(A2860,Source_data!A:A,Source_data!D:D)</f>
        <v>NEFT</v>
      </c>
      <c r="P2860" s="1">
        <f t="shared" si="445"/>
        <v>0</v>
      </c>
      <c r="Q2860" s="1">
        <f t="shared" si="446"/>
        <v>0</v>
      </c>
      <c r="R2860" s="1">
        <f t="shared" si="447"/>
        <v>0</v>
      </c>
      <c r="S2860" s="1">
        <f t="shared" si="448"/>
        <v>0</v>
      </c>
      <c r="T2860" s="1">
        <f t="shared" si="449"/>
        <v>1</v>
      </c>
      <c r="U2860" s="1" t="str">
        <f>_xlfn.XLOOKUP(Table3[[#This Row],[Transaction ID]],Source_data!A:A,Source_data!E:E)</f>
        <v>Mumbai</v>
      </c>
      <c r="V2860" s="1">
        <f>_xlfn.IFNA(_xlfn.XLOOKUP(A2860,bank_processed_transactions[transaction_id],bank_processed_transactions[processing_minutes]),"")</f>
        <v>40.299999999999997</v>
      </c>
      <c r="W2860" s="31">
        <f>_xlfn.XLOOKUP(A2860,Source_data!A:A,Source_data!B:B)</f>
        <v>46106</v>
      </c>
    </row>
    <row r="2861" spans="1:23" x14ac:dyDescent="0.3">
      <c r="A2861" s="4" t="s">
        <v>1522</v>
      </c>
      <c r="B2861" s="1">
        <f>_xlfn.XLOOKUP(A2861,bank_source_transactions__1[transaction_id],bank_source_transactions__1[amount_inr])</f>
        <v>36291.99</v>
      </c>
      <c r="C2861" s="1">
        <f>_xlfn.XLOOKUP(A2861,Processed_data!A:A,Processed_data!F:F)</f>
        <v>36291.99</v>
      </c>
      <c r="D2861" s="1" t="str">
        <f>_xlfn.XLOOKUP(A2861,bank_source_transactions__1[transaction_id],bank_source_transactions__1[transaction_status])</f>
        <v>SUCCESS</v>
      </c>
      <c r="E2861" s="1" t="str">
        <f>_xlfn.XLOOKUP(A2861,Processed_data!A:A,Processed_data!G:G)</f>
        <v>SUCCESS</v>
      </c>
      <c r="F2861" s="1">
        <f>COUNTIF(bank_processed_transactions[transaction_id],A2861)</f>
        <v>1</v>
      </c>
      <c r="G2861" s="1" t="str">
        <f t="shared" si="440"/>
        <v>found</v>
      </c>
      <c r="H2861" s="1" t="str">
        <f t="shared" si="441"/>
        <v>Not Duplicate</v>
      </c>
      <c r="I2861" s="1" t="str">
        <f t="shared" si="442"/>
        <v>match</v>
      </c>
      <c r="J2861" s="1" t="str">
        <f t="shared" si="443"/>
        <v>match</v>
      </c>
      <c r="K2861" s="1">
        <f t="shared" si="444"/>
        <v>0</v>
      </c>
      <c r="L2861" s="2">
        <f>IF(F2861=0,"not processed",_xlfn.MINIFS(Processed_data!H:H,Processed_data!A:A,A2861))</f>
        <v>46036</v>
      </c>
      <c r="M2861" s="1">
        <f>IF(F2861=0,"not processed",ABS(bank_source_transactions__1[[#This Row],[transaction_date]]-Reconciliation!L2861))</f>
        <v>2</v>
      </c>
      <c r="N2861" s="1" t="str" cm="1">
        <f t="array" ref="N2861">_xlfn.IFS(M2861="not Processed", "Not Processed",M2861&gt;2,"SLA Breached",M2861&lt;=2,"Within SLA")</f>
        <v>Within SLA</v>
      </c>
      <c r="O2861" s="1" t="str">
        <f>_xlfn.XLOOKUP(A2861,Source_data!A:A,Source_data!D:D)</f>
        <v>CARD</v>
      </c>
      <c r="P2861" s="1">
        <f t="shared" si="445"/>
        <v>0</v>
      </c>
      <c r="Q2861" s="1">
        <f t="shared" si="446"/>
        <v>0</v>
      </c>
      <c r="R2861" s="1">
        <f t="shared" si="447"/>
        <v>0</v>
      </c>
      <c r="S2861" s="1">
        <f t="shared" si="448"/>
        <v>0</v>
      </c>
      <c r="T2861" s="1">
        <f t="shared" si="449"/>
        <v>0</v>
      </c>
      <c r="U2861" s="1" t="str">
        <f>_xlfn.XLOOKUP(Table3[[#This Row],[Transaction ID]],Source_data!A:A,Source_data!E:E)</f>
        <v>Hyderabad</v>
      </c>
      <c r="V2861" s="1">
        <f>_xlfn.IFNA(_xlfn.XLOOKUP(A2861,bank_processed_transactions[transaction_id],bank_processed_transactions[processing_minutes]),"")</f>
        <v>5.7</v>
      </c>
      <c r="W2861" s="31">
        <f>_xlfn.XLOOKUP(A2861,Source_data!A:A,Source_data!B:B)</f>
        <v>46034</v>
      </c>
    </row>
    <row r="2862" spans="1:23" x14ac:dyDescent="0.3">
      <c r="A2862" s="3" t="s">
        <v>3937</v>
      </c>
      <c r="B2862" s="1">
        <f>_xlfn.XLOOKUP(A2862,bank_source_transactions__1[transaction_id],bank_source_transactions__1[amount_inr])</f>
        <v>1804.12</v>
      </c>
      <c r="C2862" s="1">
        <f>_xlfn.XLOOKUP(A2862,Processed_data!A:A,Processed_data!F:F)</f>
        <v>1804.12</v>
      </c>
      <c r="D2862" s="1" t="str">
        <f>_xlfn.XLOOKUP(A2862,bank_source_transactions__1[transaction_id],bank_source_transactions__1[transaction_status])</f>
        <v>SUCCESS</v>
      </c>
      <c r="E2862" s="1" t="str">
        <f>_xlfn.XLOOKUP(A2862,Processed_data!A:A,Processed_data!G:G)</f>
        <v>SUCCESS</v>
      </c>
      <c r="F2862" s="1">
        <f>COUNTIF(bank_processed_transactions[transaction_id],A2862)</f>
        <v>1</v>
      </c>
      <c r="G2862" s="1" t="str">
        <f t="shared" si="440"/>
        <v>found</v>
      </c>
      <c r="H2862" s="1" t="str">
        <f t="shared" si="441"/>
        <v>Not Duplicate</v>
      </c>
      <c r="I2862" s="1" t="str">
        <f t="shared" si="442"/>
        <v>match</v>
      </c>
      <c r="J2862" s="1" t="str">
        <f t="shared" si="443"/>
        <v>match</v>
      </c>
      <c r="K2862" s="1">
        <f t="shared" si="444"/>
        <v>0</v>
      </c>
      <c r="L2862" s="2">
        <f>IF(F2862=0,"not processed",_xlfn.MINIFS(Processed_data!H:H,Processed_data!A:A,A2862))</f>
        <v>46060</v>
      </c>
      <c r="M2862" s="1">
        <f>IF(F2862=0,"not processed",ABS(bank_source_transactions__1[[#This Row],[transaction_date]]-Reconciliation!L2862))</f>
        <v>1</v>
      </c>
      <c r="N2862" s="1" t="str" cm="1">
        <f t="array" ref="N2862">_xlfn.IFS(M2862="not Processed", "Not Processed",M2862&gt;2,"SLA Breached",M2862&lt;=2,"Within SLA")</f>
        <v>Within SLA</v>
      </c>
      <c r="O2862" s="1" t="str">
        <f>_xlfn.XLOOKUP(A2862,Source_data!A:A,Source_data!D:D)</f>
        <v>UPI</v>
      </c>
      <c r="P2862" s="1">
        <f t="shared" si="445"/>
        <v>0</v>
      </c>
      <c r="Q2862" s="1">
        <f t="shared" si="446"/>
        <v>0</v>
      </c>
      <c r="R2862" s="1">
        <f t="shared" si="447"/>
        <v>0</v>
      </c>
      <c r="S2862" s="1">
        <f t="shared" si="448"/>
        <v>0</v>
      </c>
      <c r="T2862" s="1">
        <f t="shared" si="449"/>
        <v>0</v>
      </c>
      <c r="U2862" s="1" t="str">
        <f>_xlfn.XLOOKUP(Table3[[#This Row],[Transaction ID]],Source_data!A:A,Source_data!E:E)</f>
        <v>Hyderabad</v>
      </c>
      <c r="V2862" s="1">
        <f>_xlfn.IFNA(_xlfn.XLOOKUP(A2862,bank_processed_transactions[transaction_id],bank_processed_transactions[processing_minutes]),"")</f>
        <v>9.5</v>
      </c>
      <c r="W2862" s="31">
        <f>_xlfn.XLOOKUP(A2862,Source_data!A:A,Source_data!B:B)</f>
        <v>46059</v>
      </c>
    </row>
    <row r="2863" spans="1:23" x14ac:dyDescent="0.3">
      <c r="A2863" s="4" t="s">
        <v>4836</v>
      </c>
      <c r="B2863" s="1">
        <f>_xlfn.XLOOKUP(A2863,bank_source_transactions__1[transaction_id],bank_source_transactions__1[amount_inr])</f>
        <v>6046.43</v>
      </c>
      <c r="C2863" s="1">
        <f>_xlfn.XLOOKUP(A2863,Processed_data!A:A,Processed_data!F:F)</f>
        <v>6046.43</v>
      </c>
      <c r="D2863" s="1" t="str">
        <f>_xlfn.XLOOKUP(A2863,bank_source_transactions__1[transaction_id],bank_source_transactions__1[transaction_status])</f>
        <v>SUCCESS</v>
      </c>
      <c r="E2863" s="1" t="str">
        <f>_xlfn.XLOOKUP(A2863,Processed_data!A:A,Processed_data!G:G)</f>
        <v>SUCCESS</v>
      </c>
      <c r="F2863" s="1">
        <f>COUNTIF(bank_processed_transactions[transaction_id],A2863)</f>
        <v>1</v>
      </c>
      <c r="G2863" s="1" t="str">
        <f t="shared" si="440"/>
        <v>found</v>
      </c>
      <c r="H2863" s="1" t="str">
        <f t="shared" si="441"/>
        <v>Not Duplicate</v>
      </c>
      <c r="I2863" s="1" t="str">
        <f t="shared" si="442"/>
        <v>match</v>
      </c>
      <c r="J2863" s="1" t="str">
        <f t="shared" si="443"/>
        <v>match</v>
      </c>
      <c r="K2863" s="1">
        <f t="shared" si="444"/>
        <v>0</v>
      </c>
      <c r="L2863" s="2">
        <f>IF(F2863=0,"not processed",_xlfn.MINIFS(Processed_data!H:H,Processed_data!A:A,A2863))</f>
        <v>46044</v>
      </c>
      <c r="M2863" s="1">
        <f>IF(F2863=0,"not processed",ABS(bank_source_transactions__1[[#This Row],[transaction_date]]-Reconciliation!L2863))</f>
        <v>3</v>
      </c>
      <c r="N2863" s="1" t="str" cm="1">
        <f t="array" ref="N2863">_xlfn.IFS(M2863="not Processed", "Not Processed",M2863&gt;2,"SLA Breached",M2863&lt;=2,"Within SLA")</f>
        <v>SLA Breached</v>
      </c>
      <c r="O2863" s="1" t="str">
        <f>_xlfn.XLOOKUP(A2863,Source_data!A:A,Source_data!D:D)</f>
        <v>CARD</v>
      </c>
      <c r="P2863" s="1">
        <f t="shared" si="445"/>
        <v>0</v>
      </c>
      <c r="Q2863" s="1">
        <f t="shared" si="446"/>
        <v>0</v>
      </c>
      <c r="R2863" s="1">
        <f t="shared" si="447"/>
        <v>0</v>
      </c>
      <c r="S2863" s="1">
        <f t="shared" si="448"/>
        <v>0</v>
      </c>
      <c r="T2863" s="1">
        <f t="shared" si="449"/>
        <v>1</v>
      </c>
      <c r="U2863" s="1" t="str">
        <f>_xlfn.XLOOKUP(Table3[[#This Row],[Transaction ID]],Source_data!A:A,Source_data!E:E)</f>
        <v>Hyderabad</v>
      </c>
      <c r="V2863" s="1">
        <f>_xlfn.IFNA(_xlfn.XLOOKUP(A2863,bank_processed_transactions[transaction_id],bank_processed_transactions[processing_minutes]),"")</f>
        <v>31.2</v>
      </c>
      <c r="W2863" s="31">
        <f>_xlfn.XLOOKUP(A2863,Source_data!A:A,Source_data!B:B)</f>
        <v>46041</v>
      </c>
    </row>
    <row r="2864" spans="1:23" x14ac:dyDescent="0.3">
      <c r="A2864" s="3" t="s">
        <v>3336</v>
      </c>
      <c r="B2864" s="1">
        <f>_xlfn.XLOOKUP(A2864,bank_source_transactions__1[transaction_id],bank_source_transactions__1[amount_inr])</f>
        <v>19412.080000000002</v>
      </c>
      <c r="C2864" s="1">
        <f>_xlfn.XLOOKUP(A2864,Processed_data!A:A,Processed_data!F:F)</f>
        <v>19412.080000000002</v>
      </c>
      <c r="D2864" s="1" t="str">
        <f>_xlfn.XLOOKUP(A2864,bank_source_transactions__1[transaction_id],bank_source_transactions__1[transaction_status])</f>
        <v>SUCCESS</v>
      </c>
      <c r="E2864" s="1" t="str">
        <f>_xlfn.XLOOKUP(A2864,Processed_data!A:A,Processed_data!G:G)</f>
        <v>SUCCESS</v>
      </c>
      <c r="F2864" s="1">
        <f>COUNTIF(bank_processed_transactions[transaction_id],A2864)</f>
        <v>1</v>
      </c>
      <c r="G2864" s="1" t="str">
        <f t="shared" si="440"/>
        <v>found</v>
      </c>
      <c r="H2864" s="1" t="str">
        <f t="shared" si="441"/>
        <v>Not Duplicate</v>
      </c>
      <c r="I2864" s="1" t="str">
        <f t="shared" si="442"/>
        <v>match</v>
      </c>
      <c r="J2864" s="1" t="str">
        <f t="shared" si="443"/>
        <v>match</v>
      </c>
      <c r="K2864" s="1">
        <f t="shared" si="444"/>
        <v>0</v>
      </c>
      <c r="L2864" s="2">
        <f>IF(F2864=0,"not processed",_xlfn.MINIFS(Processed_data!H:H,Processed_data!A:A,A2864))</f>
        <v>46041</v>
      </c>
      <c r="M2864" s="1">
        <f>IF(F2864=0,"not processed",ABS(bank_source_transactions__1[[#This Row],[transaction_date]]-Reconciliation!L2864))</f>
        <v>2</v>
      </c>
      <c r="N2864" s="1" t="str" cm="1">
        <f t="array" ref="N2864">_xlfn.IFS(M2864="not Processed", "Not Processed",M2864&gt;2,"SLA Breached",M2864&lt;=2,"Within SLA")</f>
        <v>Within SLA</v>
      </c>
      <c r="O2864" s="1" t="str">
        <f>_xlfn.XLOOKUP(A2864,Source_data!A:A,Source_data!D:D)</f>
        <v>NEFT</v>
      </c>
      <c r="P2864" s="1">
        <f t="shared" si="445"/>
        <v>0</v>
      </c>
      <c r="Q2864" s="1">
        <f t="shared" si="446"/>
        <v>0</v>
      </c>
      <c r="R2864" s="1">
        <f t="shared" si="447"/>
        <v>0</v>
      </c>
      <c r="S2864" s="1">
        <f t="shared" si="448"/>
        <v>0</v>
      </c>
      <c r="T2864" s="1">
        <f t="shared" si="449"/>
        <v>0</v>
      </c>
      <c r="U2864" s="1" t="str">
        <f>_xlfn.XLOOKUP(Table3[[#This Row],[Transaction ID]],Source_data!A:A,Source_data!E:E)</f>
        <v>Bengaluru</v>
      </c>
      <c r="V2864" s="1">
        <f>_xlfn.IFNA(_xlfn.XLOOKUP(A2864,bank_processed_transactions[transaction_id],bank_processed_transactions[processing_minutes]),"")</f>
        <v>55.6</v>
      </c>
      <c r="W2864" s="31">
        <f>_xlfn.XLOOKUP(A2864,Source_data!A:A,Source_data!B:B)</f>
        <v>46039</v>
      </c>
    </row>
    <row r="2865" spans="1:23" x14ac:dyDescent="0.3">
      <c r="A2865" s="4" t="s">
        <v>1008</v>
      </c>
      <c r="B2865" s="1">
        <f>_xlfn.XLOOKUP(A2865,bank_source_transactions__1[transaction_id],bank_source_transactions__1[amount_inr])</f>
        <v>1429.61</v>
      </c>
      <c r="C2865" s="1">
        <f>_xlfn.XLOOKUP(A2865,Processed_data!A:A,Processed_data!F:F)</f>
        <v>1429.61</v>
      </c>
      <c r="D2865" s="1" t="str">
        <f>_xlfn.XLOOKUP(A2865,bank_source_transactions__1[transaction_id],bank_source_transactions__1[transaction_status])</f>
        <v>SUCCESS</v>
      </c>
      <c r="E2865" s="1" t="str">
        <f>_xlfn.XLOOKUP(A2865,Processed_data!A:A,Processed_data!G:G)</f>
        <v>SUCCESS</v>
      </c>
      <c r="F2865" s="1">
        <f>COUNTIF(bank_processed_transactions[transaction_id],A2865)</f>
        <v>1</v>
      </c>
      <c r="G2865" s="1" t="str">
        <f t="shared" si="440"/>
        <v>found</v>
      </c>
      <c r="H2865" s="1" t="str">
        <f t="shared" si="441"/>
        <v>Not Duplicate</v>
      </c>
      <c r="I2865" s="1" t="str">
        <f t="shared" si="442"/>
        <v>match</v>
      </c>
      <c r="J2865" s="1" t="str">
        <f t="shared" si="443"/>
        <v>match</v>
      </c>
      <c r="K2865" s="1">
        <f t="shared" si="444"/>
        <v>0</v>
      </c>
      <c r="L2865" s="2">
        <f>IF(F2865=0,"not processed",_xlfn.MINIFS(Processed_data!H:H,Processed_data!A:A,A2865))</f>
        <v>46025</v>
      </c>
      <c r="M2865" s="1">
        <f>IF(F2865=0,"not processed",ABS(bank_source_transactions__1[[#This Row],[transaction_date]]-Reconciliation!L2865))</f>
        <v>1</v>
      </c>
      <c r="N2865" s="1" t="str" cm="1">
        <f t="array" ref="N2865">_xlfn.IFS(M2865="not Processed", "Not Processed",M2865&gt;2,"SLA Breached",M2865&lt;=2,"Within SLA")</f>
        <v>Within SLA</v>
      </c>
      <c r="O2865" s="1" t="str">
        <f>_xlfn.XLOOKUP(A2865,Source_data!A:A,Source_data!D:D)</f>
        <v>IMPS</v>
      </c>
      <c r="P2865" s="1">
        <f t="shared" si="445"/>
        <v>0</v>
      </c>
      <c r="Q2865" s="1">
        <f t="shared" si="446"/>
        <v>0</v>
      </c>
      <c r="R2865" s="1">
        <f t="shared" si="447"/>
        <v>0</v>
      </c>
      <c r="S2865" s="1">
        <f t="shared" si="448"/>
        <v>0</v>
      </c>
      <c r="T2865" s="1">
        <f t="shared" si="449"/>
        <v>0</v>
      </c>
      <c r="U2865" s="1" t="str">
        <f>_xlfn.XLOOKUP(Table3[[#This Row],[Transaction ID]],Source_data!A:A,Source_data!E:E)</f>
        <v>Hyderabad</v>
      </c>
      <c r="V2865" s="1">
        <f>_xlfn.IFNA(_xlfn.XLOOKUP(A2865,bank_processed_transactions[transaction_id],bank_processed_transactions[processing_minutes]),"")</f>
        <v>17.399999999999999</v>
      </c>
      <c r="W2865" s="31">
        <f>_xlfn.XLOOKUP(A2865,Source_data!A:A,Source_data!B:B)</f>
        <v>46024</v>
      </c>
    </row>
    <row r="2866" spans="1:23" x14ac:dyDescent="0.3">
      <c r="A2866" s="3" t="s">
        <v>3854</v>
      </c>
      <c r="B2866" s="1">
        <f>_xlfn.XLOOKUP(A2866,bank_source_transactions__1[transaction_id],bank_source_transactions__1[amount_inr])</f>
        <v>3871.4</v>
      </c>
      <c r="C2866" s="1">
        <f>_xlfn.XLOOKUP(A2866,Processed_data!A:A,Processed_data!F:F)</f>
        <v>3871.4</v>
      </c>
      <c r="D2866" s="1" t="str">
        <f>_xlfn.XLOOKUP(A2866,bank_source_transactions__1[transaction_id],bank_source_transactions__1[transaction_status])</f>
        <v>SUCCESS</v>
      </c>
      <c r="E2866" s="1" t="str">
        <f>_xlfn.XLOOKUP(A2866,Processed_data!A:A,Processed_data!G:G)</f>
        <v>FAILED</v>
      </c>
      <c r="F2866" s="1">
        <f>COUNTIF(bank_processed_transactions[transaction_id],A2866)</f>
        <v>1</v>
      </c>
      <c r="G2866" s="1" t="str">
        <f t="shared" si="440"/>
        <v>found</v>
      </c>
      <c r="H2866" s="1" t="str">
        <f t="shared" si="441"/>
        <v>Not Duplicate</v>
      </c>
      <c r="I2866" s="1" t="str">
        <f t="shared" si="442"/>
        <v>match</v>
      </c>
      <c r="J2866" s="1" t="str">
        <f t="shared" si="443"/>
        <v>mismatch</v>
      </c>
      <c r="K2866" s="1">
        <f t="shared" si="444"/>
        <v>0</v>
      </c>
      <c r="L2866" s="2">
        <f>IF(F2866=0,"not processed",_xlfn.MINIFS(Processed_data!H:H,Processed_data!A:A,A2866))</f>
        <v>46035</v>
      </c>
      <c r="M2866" s="1">
        <f>IF(F2866=0,"not processed",ABS(bank_source_transactions__1[[#This Row],[transaction_date]]-Reconciliation!L2866))</f>
        <v>2</v>
      </c>
      <c r="N2866" s="1" t="str" cm="1">
        <f t="array" ref="N2866">_xlfn.IFS(M2866="not Processed", "Not Processed",M2866&gt;2,"SLA Breached",M2866&lt;=2,"Within SLA")</f>
        <v>Within SLA</v>
      </c>
      <c r="O2866" s="1" t="str">
        <f>_xlfn.XLOOKUP(A2866,Source_data!A:A,Source_data!D:D)</f>
        <v>NEFT</v>
      </c>
      <c r="P2866" s="1">
        <f t="shared" si="445"/>
        <v>0</v>
      </c>
      <c r="Q2866" s="1">
        <f t="shared" si="446"/>
        <v>0</v>
      </c>
      <c r="R2866" s="1">
        <f t="shared" si="447"/>
        <v>0</v>
      </c>
      <c r="S2866" s="1">
        <f t="shared" si="448"/>
        <v>1</v>
      </c>
      <c r="T2866" s="1">
        <f t="shared" si="449"/>
        <v>0</v>
      </c>
      <c r="U2866" s="1" t="str">
        <f>_xlfn.XLOOKUP(Table3[[#This Row],[Transaction ID]],Source_data!A:A,Source_data!E:E)</f>
        <v>Hyderabad</v>
      </c>
      <c r="V2866" s="1">
        <f>_xlfn.IFNA(_xlfn.XLOOKUP(A2866,bank_processed_transactions[transaction_id],bank_processed_transactions[processing_minutes]),"")</f>
        <v>19.5</v>
      </c>
      <c r="W2866" s="31">
        <f>_xlfn.XLOOKUP(A2866,Source_data!A:A,Source_data!B:B)</f>
        <v>46033</v>
      </c>
    </row>
    <row r="2867" spans="1:23" x14ac:dyDescent="0.3">
      <c r="A2867" s="4" t="s">
        <v>3819</v>
      </c>
      <c r="B2867" s="1">
        <f>_xlfn.XLOOKUP(A2867,bank_source_transactions__1[transaction_id],bank_source_transactions__1[amount_inr])</f>
        <v>5148.6400000000003</v>
      </c>
      <c r="C2867" s="1">
        <f>_xlfn.XLOOKUP(A2867,Processed_data!A:A,Processed_data!F:F)</f>
        <v>5148.6400000000003</v>
      </c>
      <c r="D2867" s="1" t="str">
        <f>_xlfn.XLOOKUP(A2867,bank_source_transactions__1[transaction_id],bank_source_transactions__1[transaction_status])</f>
        <v>SUCCESS</v>
      </c>
      <c r="E2867" s="1" t="str">
        <f>_xlfn.XLOOKUP(A2867,Processed_data!A:A,Processed_data!G:G)</f>
        <v>SUCCESS</v>
      </c>
      <c r="F2867" s="1">
        <f>COUNTIF(bank_processed_transactions[transaction_id],A2867)</f>
        <v>1</v>
      </c>
      <c r="G2867" s="1" t="str">
        <f t="shared" si="440"/>
        <v>found</v>
      </c>
      <c r="H2867" s="1" t="str">
        <f t="shared" si="441"/>
        <v>Not Duplicate</v>
      </c>
      <c r="I2867" s="1" t="str">
        <f t="shared" si="442"/>
        <v>match</v>
      </c>
      <c r="J2867" s="1" t="str">
        <f t="shared" si="443"/>
        <v>match</v>
      </c>
      <c r="K2867" s="1">
        <f t="shared" si="444"/>
        <v>0</v>
      </c>
      <c r="L2867" s="2">
        <f>IF(F2867=0,"not processed",_xlfn.MINIFS(Processed_data!H:H,Processed_data!A:A,A2867))</f>
        <v>46031</v>
      </c>
      <c r="M2867" s="1">
        <f>IF(F2867=0,"not processed",ABS(bank_source_transactions__1[[#This Row],[transaction_date]]-Reconciliation!L2867))</f>
        <v>2</v>
      </c>
      <c r="N2867" s="1" t="str" cm="1">
        <f t="array" ref="N2867">_xlfn.IFS(M2867="not Processed", "Not Processed",M2867&gt;2,"SLA Breached",M2867&lt;=2,"Within SLA")</f>
        <v>Within SLA</v>
      </c>
      <c r="O2867" s="1" t="str">
        <f>_xlfn.XLOOKUP(A2867,Source_data!A:A,Source_data!D:D)</f>
        <v>CARD</v>
      </c>
      <c r="P2867" s="1">
        <f t="shared" si="445"/>
        <v>0</v>
      </c>
      <c r="Q2867" s="1">
        <f t="shared" si="446"/>
        <v>0</v>
      </c>
      <c r="R2867" s="1">
        <f t="shared" si="447"/>
        <v>0</v>
      </c>
      <c r="S2867" s="1">
        <f t="shared" si="448"/>
        <v>0</v>
      </c>
      <c r="T2867" s="1">
        <f t="shared" si="449"/>
        <v>0</v>
      </c>
      <c r="U2867" s="1" t="str">
        <f>_xlfn.XLOOKUP(Table3[[#This Row],[Transaction ID]],Source_data!A:A,Source_data!E:E)</f>
        <v>Mumbai</v>
      </c>
      <c r="V2867" s="1">
        <f>_xlfn.IFNA(_xlfn.XLOOKUP(A2867,bank_processed_transactions[transaction_id],bank_processed_transactions[processing_minutes]),"")</f>
        <v>25.1</v>
      </c>
      <c r="W2867" s="31">
        <f>_xlfn.XLOOKUP(A2867,Source_data!A:A,Source_data!B:B)</f>
        <v>46029</v>
      </c>
    </row>
    <row r="2868" spans="1:23" x14ac:dyDescent="0.3">
      <c r="A2868" s="3" t="s">
        <v>4606</v>
      </c>
      <c r="B2868" s="1">
        <f>_xlfn.XLOOKUP(A2868,bank_source_transactions__1[transaction_id],bank_source_transactions__1[amount_inr])</f>
        <v>9063.64</v>
      </c>
      <c r="C2868" s="1">
        <f>_xlfn.XLOOKUP(A2868,Processed_data!A:A,Processed_data!F:F)</f>
        <v>9063.64</v>
      </c>
      <c r="D2868" s="1" t="str">
        <f>_xlfn.XLOOKUP(A2868,bank_source_transactions__1[transaction_id],bank_source_transactions__1[transaction_status])</f>
        <v>FAILED</v>
      </c>
      <c r="E2868" s="1" t="str">
        <f>_xlfn.XLOOKUP(A2868,Processed_data!A:A,Processed_data!G:G)</f>
        <v>FAILED</v>
      </c>
      <c r="F2868" s="1">
        <f>COUNTIF(bank_processed_transactions[transaction_id],A2868)</f>
        <v>1</v>
      </c>
      <c r="G2868" s="1" t="str">
        <f t="shared" si="440"/>
        <v>found</v>
      </c>
      <c r="H2868" s="1" t="str">
        <f t="shared" si="441"/>
        <v>Not Duplicate</v>
      </c>
      <c r="I2868" s="1" t="str">
        <f t="shared" si="442"/>
        <v>match</v>
      </c>
      <c r="J2868" s="1" t="str">
        <f t="shared" si="443"/>
        <v>match</v>
      </c>
      <c r="K2868" s="1">
        <f t="shared" si="444"/>
        <v>0</v>
      </c>
      <c r="L2868" s="2">
        <f>IF(F2868=0,"not processed",_xlfn.MINIFS(Processed_data!H:H,Processed_data!A:A,A2868))</f>
        <v>46084</v>
      </c>
      <c r="M2868" s="1">
        <f>IF(F2868=0,"not processed",ABS(bank_source_transactions__1[[#This Row],[transaction_date]]-Reconciliation!L2868))</f>
        <v>2</v>
      </c>
      <c r="N2868" s="1" t="str" cm="1">
        <f t="array" ref="N2868">_xlfn.IFS(M2868="not Processed", "Not Processed",M2868&gt;2,"SLA Breached",M2868&lt;=2,"Within SLA")</f>
        <v>Within SLA</v>
      </c>
      <c r="O2868" s="1" t="str">
        <f>_xlfn.XLOOKUP(A2868,Source_data!A:A,Source_data!D:D)</f>
        <v>CARD</v>
      </c>
      <c r="P2868" s="1">
        <f t="shared" si="445"/>
        <v>0</v>
      </c>
      <c r="Q2868" s="1">
        <f t="shared" si="446"/>
        <v>0</v>
      </c>
      <c r="R2868" s="1">
        <f t="shared" si="447"/>
        <v>0</v>
      </c>
      <c r="S2868" s="1">
        <f t="shared" si="448"/>
        <v>0</v>
      </c>
      <c r="T2868" s="1">
        <f t="shared" si="449"/>
        <v>0</v>
      </c>
      <c r="U2868" s="1" t="str">
        <f>_xlfn.XLOOKUP(Table3[[#This Row],[Transaction ID]],Source_data!A:A,Source_data!E:E)</f>
        <v>Hyderabad</v>
      </c>
      <c r="V2868" s="1">
        <f>_xlfn.IFNA(_xlfn.XLOOKUP(A2868,bank_processed_transactions[transaction_id],bank_processed_transactions[processing_minutes]),"")</f>
        <v>23.7</v>
      </c>
      <c r="W2868" s="31">
        <f>_xlfn.XLOOKUP(A2868,Source_data!A:A,Source_data!B:B)</f>
        <v>46082</v>
      </c>
    </row>
    <row r="2869" spans="1:23" x14ac:dyDescent="0.3">
      <c r="A2869" s="4" t="s">
        <v>1033</v>
      </c>
      <c r="B2869" s="1">
        <f>_xlfn.XLOOKUP(A2869,bank_source_transactions__1[transaction_id],bank_source_transactions__1[amount_inr])</f>
        <v>2296.44</v>
      </c>
      <c r="C2869" s="1">
        <f>_xlfn.XLOOKUP(A2869,Processed_data!A:A,Processed_data!F:F)</f>
        <v>2296.44</v>
      </c>
      <c r="D2869" s="1" t="str">
        <f>_xlfn.XLOOKUP(A2869,bank_source_transactions__1[transaction_id],bank_source_transactions__1[transaction_status])</f>
        <v>SUCCESS</v>
      </c>
      <c r="E2869" s="1" t="str">
        <f>_xlfn.XLOOKUP(A2869,Processed_data!A:A,Processed_data!G:G)</f>
        <v>SUCCESS</v>
      </c>
      <c r="F2869" s="1">
        <f>COUNTIF(bank_processed_transactions[transaction_id],A2869)</f>
        <v>1</v>
      </c>
      <c r="G2869" s="1" t="str">
        <f t="shared" si="440"/>
        <v>found</v>
      </c>
      <c r="H2869" s="1" t="str">
        <f t="shared" si="441"/>
        <v>Not Duplicate</v>
      </c>
      <c r="I2869" s="1" t="str">
        <f t="shared" si="442"/>
        <v>match</v>
      </c>
      <c r="J2869" s="1" t="str">
        <f t="shared" si="443"/>
        <v>match</v>
      </c>
      <c r="K2869" s="1">
        <f t="shared" si="444"/>
        <v>0</v>
      </c>
      <c r="L2869" s="2">
        <f>IF(F2869=0,"not processed",_xlfn.MINIFS(Processed_data!H:H,Processed_data!A:A,A2869))</f>
        <v>46080</v>
      </c>
      <c r="M2869" s="1">
        <f>IF(F2869=0,"not processed",ABS(bank_source_transactions__1[[#This Row],[transaction_date]]-Reconciliation!L2869))</f>
        <v>2</v>
      </c>
      <c r="N2869" s="1" t="str" cm="1">
        <f t="array" ref="N2869">_xlfn.IFS(M2869="not Processed", "Not Processed",M2869&gt;2,"SLA Breached",M2869&lt;=2,"Within SLA")</f>
        <v>Within SLA</v>
      </c>
      <c r="O2869" s="1" t="str">
        <f>_xlfn.XLOOKUP(A2869,Source_data!A:A,Source_data!D:D)</f>
        <v>UPI</v>
      </c>
      <c r="P2869" s="1">
        <f t="shared" si="445"/>
        <v>0</v>
      </c>
      <c r="Q2869" s="1">
        <f t="shared" si="446"/>
        <v>0</v>
      </c>
      <c r="R2869" s="1">
        <f t="shared" si="447"/>
        <v>0</v>
      </c>
      <c r="S2869" s="1">
        <f t="shared" si="448"/>
        <v>0</v>
      </c>
      <c r="T2869" s="1">
        <f t="shared" si="449"/>
        <v>0</v>
      </c>
      <c r="U2869" s="1" t="str">
        <f>_xlfn.XLOOKUP(Table3[[#This Row],[Transaction ID]],Source_data!A:A,Source_data!E:E)</f>
        <v>Hyderabad</v>
      </c>
      <c r="V2869" s="1">
        <f>_xlfn.IFNA(_xlfn.XLOOKUP(A2869,bank_processed_transactions[transaction_id],bank_processed_transactions[processing_minutes]),"")</f>
        <v>62.7</v>
      </c>
      <c r="W2869" s="31">
        <f>_xlfn.XLOOKUP(A2869,Source_data!A:A,Source_data!B:B)</f>
        <v>46078</v>
      </c>
    </row>
    <row r="2870" spans="1:23" x14ac:dyDescent="0.3">
      <c r="A2870" s="3" t="s">
        <v>1852</v>
      </c>
      <c r="B2870" s="1">
        <f>_xlfn.XLOOKUP(A2870,bank_source_transactions__1[transaction_id],bank_source_transactions__1[amount_inr])</f>
        <v>427.51</v>
      </c>
      <c r="C2870" s="1">
        <f>_xlfn.XLOOKUP(A2870,Processed_data!A:A,Processed_data!F:F)</f>
        <v>427.51</v>
      </c>
      <c r="D2870" s="1" t="str">
        <f>_xlfn.XLOOKUP(A2870,bank_source_transactions__1[transaction_id],bank_source_transactions__1[transaction_status])</f>
        <v>SUCCESS</v>
      </c>
      <c r="E2870" s="1" t="str">
        <f>_xlfn.XLOOKUP(A2870,Processed_data!A:A,Processed_data!G:G)</f>
        <v>SUCCESS</v>
      </c>
      <c r="F2870" s="1">
        <f>COUNTIF(bank_processed_transactions[transaction_id],A2870)</f>
        <v>1</v>
      </c>
      <c r="G2870" s="1" t="str">
        <f t="shared" si="440"/>
        <v>found</v>
      </c>
      <c r="H2870" s="1" t="str">
        <f t="shared" si="441"/>
        <v>Not Duplicate</v>
      </c>
      <c r="I2870" s="1" t="str">
        <f t="shared" si="442"/>
        <v>match</v>
      </c>
      <c r="J2870" s="1" t="str">
        <f t="shared" si="443"/>
        <v>match</v>
      </c>
      <c r="K2870" s="1">
        <f t="shared" si="444"/>
        <v>0</v>
      </c>
      <c r="L2870" s="2">
        <f>IF(F2870=0,"not processed",_xlfn.MINIFS(Processed_data!H:H,Processed_data!A:A,A2870))</f>
        <v>46109</v>
      </c>
      <c r="M2870" s="1">
        <f>IF(F2870=0,"not processed",ABS(bank_source_transactions__1[[#This Row],[transaction_date]]-Reconciliation!L2870))</f>
        <v>5</v>
      </c>
      <c r="N2870" s="1" t="str" cm="1">
        <f t="array" ref="N2870">_xlfn.IFS(M2870="not Processed", "Not Processed",M2870&gt;2,"SLA Breached",M2870&lt;=2,"Within SLA")</f>
        <v>SLA Breached</v>
      </c>
      <c r="O2870" s="1" t="str">
        <f>_xlfn.XLOOKUP(A2870,Source_data!A:A,Source_data!D:D)</f>
        <v>ATM</v>
      </c>
      <c r="P2870" s="1">
        <f t="shared" si="445"/>
        <v>0</v>
      </c>
      <c r="Q2870" s="1">
        <f t="shared" si="446"/>
        <v>0</v>
      </c>
      <c r="R2870" s="1">
        <f t="shared" si="447"/>
        <v>0</v>
      </c>
      <c r="S2870" s="1">
        <f t="shared" si="448"/>
        <v>0</v>
      </c>
      <c r="T2870" s="1">
        <f t="shared" si="449"/>
        <v>1</v>
      </c>
      <c r="U2870" s="1" t="str">
        <f>_xlfn.XLOOKUP(Table3[[#This Row],[Transaction ID]],Source_data!A:A,Source_data!E:E)</f>
        <v>Hyderabad</v>
      </c>
      <c r="V2870" s="1">
        <f>_xlfn.IFNA(_xlfn.XLOOKUP(A2870,bank_processed_transactions[transaction_id],bank_processed_transactions[processing_minutes]),"")</f>
        <v>37.299999999999997</v>
      </c>
      <c r="W2870" s="31">
        <f>_xlfn.XLOOKUP(A2870,Source_data!A:A,Source_data!B:B)</f>
        <v>46104</v>
      </c>
    </row>
    <row r="2871" spans="1:23" x14ac:dyDescent="0.3">
      <c r="A2871" s="4" t="s">
        <v>923</v>
      </c>
      <c r="B2871" s="1">
        <f>_xlfn.XLOOKUP(A2871,bank_source_transactions__1[transaction_id],bank_source_transactions__1[amount_inr])</f>
        <v>13286.53</v>
      </c>
      <c r="C2871" s="1">
        <f>_xlfn.XLOOKUP(A2871,Processed_data!A:A,Processed_data!F:F)</f>
        <v>13286.53</v>
      </c>
      <c r="D2871" s="1" t="str">
        <f>_xlfn.XLOOKUP(A2871,bank_source_transactions__1[transaction_id],bank_source_transactions__1[transaction_status])</f>
        <v>SUCCESS</v>
      </c>
      <c r="E2871" s="1" t="str">
        <f>_xlfn.XLOOKUP(A2871,Processed_data!A:A,Processed_data!G:G)</f>
        <v>SUCCESS</v>
      </c>
      <c r="F2871" s="1">
        <f>COUNTIF(bank_processed_transactions[transaction_id],A2871)</f>
        <v>1</v>
      </c>
      <c r="G2871" s="1" t="str">
        <f t="shared" si="440"/>
        <v>found</v>
      </c>
      <c r="H2871" s="1" t="str">
        <f t="shared" si="441"/>
        <v>Not Duplicate</v>
      </c>
      <c r="I2871" s="1" t="str">
        <f t="shared" si="442"/>
        <v>match</v>
      </c>
      <c r="J2871" s="1" t="str">
        <f t="shared" si="443"/>
        <v>match</v>
      </c>
      <c r="K2871" s="1">
        <f t="shared" si="444"/>
        <v>0</v>
      </c>
      <c r="L2871" s="2">
        <f>IF(F2871=0,"not processed",_xlfn.MINIFS(Processed_data!H:H,Processed_data!A:A,A2871))</f>
        <v>46068</v>
      </c>
      <c r="M2871" s="1">
        <f>IF(F2871=0,"not processed",ABS(bank_source_transactions__1[[#This Row],[transaction_date]]-Reconciliation!L2871))</f>
        <v>2</v>
      </c>
      <c r="N2871" s="1" t="str" cm="1">
        <f t="array" ref="N2871">_xlfn.IFS(M2871="not Processed", "Not Processed",M2871&gt;2,"SLA Breached",M2871&lt;=2,"Within SLA")</f>
        <v>Within SLA</v>
      </c>
      <c r="O2871" s="1" t="str">
        <f>_xlfn.XLOOKUP(A2871,Source_data!A:A,Source_data!D:D)</f>
        <v>NEFT</v>
      </c>
      <c r="P2871" s="1">
        <f t="shared" si="445"/>
        <v>0</v>
      </c>
      <c r="Q2871" s="1">
        <f t="shared" si="446"/>
        <v>0</v>
      </c>
      <c r="R2871" s="1">
        <f t="shared" si="447"/>
        <v>0</v>
      </c>
      <c r="S2871" s="1">
        <f t="shared" si="448"/>
        <v>0</v>
      </c>
      <c r="T2871" s="1">
        <f t="shared" si="449"/>
        <v>0</v>
      </c>
      <c r="U2871" s="1" t="str">
        <f>_xlfn.XLOOKUP(Table3[[#This Row],[Transaction ID]],Source_data!A:A,Source_data!E:E)</f>
        <v>Mumbai</v>
      </c>
      <c r="V2871" s="1">
        <f>_xlfn.IFNA(_xlfn.XLOOKUP(A2871,bank_processed_transactions[transaction_id],bank_processed_transactions[processing_minutes]),"")</f>
        <v>12.7</v>
      </c>
      <c r="W2871" s="31">
        <f>_xlfn.XLOOKUP(A2871,Source_data!A:A,Source_data!B:B)</f>
        <v>46066</v>
      </c>
    </row>
    <row r="2872" spans="1:23" x14ac:dyDescent="0.3">
      <c r="A2872" s="3" t="s">
        <v>3562</v>
      </c>
      <c r="B2872" s="1">
        <f>_xlfn.XLOOKUP(A2872,bank_source_transactions__1[transaction_id],bank_source_transactions__1[amount_inr])</f>
        <v>11963.57</v>
      </c>
      <c r="C2872" s="1">
        <f>_xlfn.XLOOKUP(A2872,Processed_data!A:A,Processed_data!F:F)</f>
        <v>11963.57</v>
      </c>
      <c r="D2872" s="1" t="str">
        <f>_xlfn.XLOOKUP(A2872,bank_source_transactions__1[transaction_id],bank_source_transactions__1[transaction_status])</f>
        <v>SUCCESS</v>
      </c>
      <c r="E2872" s="1" t="str">
        <f>_xlfn.XLOOKUP(A2872,Processed_data!A:A,Processed_data!G:G)</f>
        <v>SUCCESS</v>
      </c>
      <c r="F2872" s="1">
        <f>COUNTIF(bank_processed_transactions[transaction_id],A2872)</f>
        <v>1</v>
      </c>
      <c r="G2872" s="1" t="str">
        <f t="shared" si="440"/>
        <v>found</v>
      </c>
      <c r="H2872" s="1" t="str">
        <f t="shared" si="441"/>
        <v>Not Duplicate</v>
      </c>
      <c r="I2872" s="1" t="str">
        <f t="shared" si="442"/>
        <v>match</v>
      </c>
      <c r="J2872" s="1" t="str">
        <f t="shared" si="443"/>
        <v>match</v>
      </c>
      <c r="K2872" s="1">
        <f t="shared" si="444"/>
        <v>0</v>
      </c>
      <c r="L2872" s="2">
        <f>IF(F2872=0,"not processed",_xlfn.MINIFS(Processed_data!H:H,Processed_data!A:A,A2872))</f>
        <v>46076</v>
      </c>
      <c r="M2872" s="1">
        <f>IF(F2872=0,"not processed",ABS(bank_source_transactions__1[[#This Row],[transaction_date]]-Reconciliation!L2872))</f>
        <v>2</v>
      </c>
      <c r="N2872" s="1" t="str" cm="1">
        <f t="array" ref="N2872">_xlfn.IFS(M2872="not Processed", "Not Processed",M2872&gt;2,"SLA Breached",M2872&lt;=2,"Within SLA")</f>
        <v>Within SLA</v>
      </c>
      <c r="O2872" s="1" t="str">
        <f>_xlfn.XLOOKUP(A2872,Source_data!A:A,Source_data!D:D)</f>
        <v>IMPS</v>
      </c>
      <c r="P2872" s="1">
        <f t="shared" si="445"/>
        <v>0</v>
      </c>
      <c r="Q2872" s="1">
        <f t="shared" si="446"/>
        <v>0</v>
      </c>
      <c r="R2872" s="1">
        <f t="shared" si="447"/>
        <v>0</v>
      </c>
      <c r="S2872" s="1">
        <f t="shared" si="448"/>
        <v>0</v>
      </c>
      <c r="T2872" s="1">
        <f t="shared" si="449"/>
        <v>0</v>
      </c>
      <c r="U2872" s="1" t="str">
        <f>_xlfn.XLOOKUP(Table3[[#This Row],[Transaction ID]],Source_data!A:A,Source_data!E:E)</f>
        <v>Hyderabad</v>
      </c>
      <c r="V2872" s="1">
        <f>_xlfn.IFNA(_xlfn.XLOOKUP(A2872,bank_processed_transactions[transaction_id],bank_processed_transactions[processing_minutes]),"")</f>
        <v>36.200000000000003</v>
      </c>
      <c r="W2872" s="31">
        <f>_xlfn.XLOOKUP(A2872,Source_data!A:A,Source_data!B:B)</f>
        <v>46074</v>
      </c>
    </row>
    <row r="2873" spans="1:23" x14ac:dyDescent="0.3">
      <c r="A2873" s="4" t="s">
        <v>4922</v>
      </c>
      <c r="B2873" s="1">
        <f>_xlfn.XLOOKUP(A2873,bank_source_transactions__1[transaction_id],bank_source_transactions__1[amount_inr])</f>
        <v>2296.52</v>
      </c>
      <c r="C2873" s="1">
        <f>_xlfn.XLOOKUP(A2873,Processed_data!A:A,Processed_data!F:F)</f>
        <v>2296.52</v>
      </c>
      <c r="D2873" s="1" t="str">
        <f>_xlfn.XLOOKUP(A2873,bank_source_transactions__1[transaction_id],bank_source_transactions__1[transaction_status])</f>
        <v>SUCCESS</v>
      </c>
      <c r="E2873" s="1" t="str">
        <f>_xlfn.XLOOKUP(A2873,Processed_data!A:A,Processed_data!G:G)</f>
        <v>SUCCESS</v>
      </c>
      <c r="F2873" s="1">
        <f>COUNTIF(bank_processed_transactions[transaction_id],A2873)</f>
        <v>1</v>
      </c>
      <c r="G2873" s="1" t="str">
        <f t="shared" si="440"/>
        <v>found</v>
      </c>
      <c r="H2873" s="1" t="str">
        <f t="shared" si="441"/>
        <v>Not Duplicate</v>
      </c>
      <c r="I2873" s="1" t="str">
        <f t="shared" si="442"/>
        <v>match</v>
      </c>
      <c r="J2873" s="1" t="str">
        <f t="shared" si="443"/>
        <v>match</v>
      </c>
      <c r="K2873" s="1">
        <f t="shared" si="444"/>
        <v>0</v>
      </c>
      <c r="L2873" s="2">
        <f>IF(F2873=0,"not processed",_xlfn.MINIFS(Processed_data!H:H,Processed_data!A:A,A2873))</f>
        <v>46106</v>
      </c>
      <c r="M2873" s="1">
        <f>IF(F2873=0,"not processed",ABS(bank_source_transactions__1[[#This Row],[transaction_date]]-Reconciliation!L2873))</f>
        <v>0</v>
      </c>
      <c r="N2873" s="1" t="str" cm="1">
        <f t="array" ref="N2873">_xlfn.IFS(M2873="not Processed", "Not Processed",M2873&gt;2,"SLA Breached",M2873&lt;=2,"Within SLA")</f>
        <v>Within SLA</v>
      </c>
      <c r="O2873" s="1" t="str">
        <f>_xlfn.XLOOKUP(A2873,Source_data!A:A,Source_data!D:D)</f>
        <v>CARD</v>
      </c>
      <c r="P2873" s="1">
        <f t="shared" si="445"/>
        <v>0</v>
      </c>
      <c r="Q2873" s="1">
        <f t="shared" si="446"/>
        <v>0</v>
      </c>
      <c r="R2873" s="1">
        <f t="shared" si="447"/>
        <v>0</v>
      </c>
      <c r="S2873" s="1">
        <f t="shared" si="448"/>
        <v>0</v>
      </c>
      <c r="T2873" s="1">
        <f t="shared" si="449"/>
        <v>0</v>
      </c>
      <c r="U2873" s="1" t="str">
        <f>_xlfn.XLOOKUP(Table3[[#This Row],[Transaction ID]],Source_data!A:A,Source_data!E:E)</f>
        <v>Pune</v>
      </c>
      <c r="V2873" s="1">
        <f>_xlfn.IFNA(_xlfn.XLOOKUP(A2873,bank_processed_transactions[transaction_id],bank_processed_transactions[processing_minutes]),"")</f>
        <v>17.7</v>
      </c>
      <c r="W2873" s="31">
        <f>_xlfn.XLOOKUP(A2873,Source_data!A:A,Source_data!B:B)</f>
        <v>46106</v>
      </c>
    </row>
    <row r="2874" spans="1:23" x14ac:dyDescent="0.3">
      <c r="A2874" s="3" t="s">
        <v>780</v>
      </c>
      <c r="B2874" s="1">
        <f>_xlfn.XLOOKUP(A2874,bank_source_transactions__1[transaction_id],bank_source_transactions__1[amount_inr])</f>
        <v>2593.1</v>
      </c>
      <c r="C2874" s="1">
        <f>_xlfn.XLOOKUP(A2874,Processed_data!A:A,Processed_data!F:F)</f>
        <v>2593.1</v>
      </c>
      <c r="D2874" s="1" t="str">
        <f>_xlfn.XLOOKUP(A2874,bank_source_transactions__1[transaction_id],bank_source_transactions__1[transaction_status])</f>
        <v>SUCCESS</v>
      </c>
      <c r="E2874" s="1" t="str">
        <f>_xlfn.XLOOKUP(A2874,Processed_data!A:A,Processed_data!G:G)</f>
        <v>SUCCESS</v>
      </c>
      <c r="F2874" s="1">
        <f>COUNTIF(bank_processed_transactions[transaction_id],A2874)</f>
        <v>1</v>
      </c>
      <c r="G2874" s="1" t="str">
        <f t="shared" si="440"/>
        <v>found</v>
      </c>
      <c r="H2874" s="1" t="str">
        <f t="shared" si="441"/>
        <v>Not Duplicate</v>
      </c>
      <c r="I2874" s="1" t="str">
        <f t="shared" si="442"/>
        <v>match</v>
      </c>
      <c r="J2874" s="1" t="str">
        <f t="shared" si="443"/>
        <v>match</v>
      </c>
      <c r="K2874" s="1">
        <f t="shared" si="444"/>
        <v>0</v>
      </c>
      <c r="L2874" s="2">
        <f>IF(F2874=0,"not processed",_xlfn.MINIFS(Processed_data!H:H,Processed_data!A:A,A2874))</f>
        <v>46097</v>
      </c>
      <c r="M2874" s="1">
        <f>IF(F2874=0,"not processed",ABS(bank_source_transactions__1[[#This Row],[transaction_date]]-Reconciliation!L2874))</f>
        <v>2</v>
      </c>
      <c r="N2874" s="1" t="str" cm="1">
        <f t="array" ref="N2874">_xlfn.IFS(M2874="not Processed", "Not Processed",M2874&gt;2,"SLA Breached",M2874&lt;=2,"Within SLA")</f>
        <v>Within SLA</v>
      </c>
      <c r="O2874" s="1" t="str">
        <f>_xlfn.XLOOKUP(A2874,Source_data!A:A,Source_data!D:D)</f>
        <v>NEFT</v>
      </c>
      <c r="P2874" s="1">
        <f t="shared" si="445"/>
        <v>0</v>
      </c>
      <c r="Q2874" s="1">
        <f t="shared" si="446"/>
        <v>0</v>
      </c>
      <c r="R2874" s="1">
        <f t="shared" si="447"/>
        <v>0</v>
      </c>
      <c r="S2874" s="1">
        <f t="shared" si="448"/>
        <v>0</v>
      </c>
      <c r="T2874" s="1">
        <f t="shared" si="449"/>
        <v>0</v>
      </c>
      <c r="U2874" s="1" t="str">
        <f>_xlfn.XLOOKUP(Table3[[#This Row],[Transaction ID]],Source_data!A:A,Source_data!E:E)</f>
        <v>Mumbai</v>
      </c>
      <c r="V2874" s="1">
        <f>_xlfn.IFNA(_xlfn.XLOOKUP(A2874,bank_processed_transactions[transaction_id],bank_processed_transactions[processing_minutes]),"")</f>
        <v>31.3</v>
      </c>
      <c r="W2874" s="31">
        <f>_xlfn.XLOOKUP(A2874,Source_data!A:A,Source_data!B:B)</f>
        <v>46095</v>
      </c>
    </row>
    <row r="2875" spans="1:23" x14ac:dyDescent="0.3">
      <c r="A2875" s="4" t="s">
        <v>720</v>
      </c>
      <c r="B2875" s="1">
        <f>_xlfn.XLOOKUP(A2875,bank_source_transactions__1[transaction_id],bank_source_transactions__1[amount_inr])</f>
        <v>5898.66</v>
      </c>
      <c r="C2875" s="1">
        <f>_xlfn.XLOOKUP(A2875,Processed_data!A:A,Processed_data!F:F)</f>
        <v>5898.66</v>
      </c>
      <c r="D2875" s="1" t="str">
        <f>_xlfn.XLOOKUP(A2875,bank_source_transactions__1[transaction_id],bank_source_transactions__1[transaction_status])</f>
        <v>SUCCESS</v>
      </c>
      <c r="E2875" s="1" t="str">
        <f>_xlfn.XLOOKUP(A2875,Processed_data!A:A,Processed_data!G:G)</f>
        <v>SUCCESS</v>
      </c>
      <c r="F2875" s="1">
        <f>COUNTIF(bank_processed_transactions[transaction_id],A2875)</f>
        <v>1</v>
      </c>
      <c r="G2875" s="1" t="str">
        <f t="shared" si="440"/>
        <v>found</v>
      </c>
      <c r="H2875" s="1" t="str">
        <f t="shared" si="441"/>
        <v>Not Duplicate</v>
      </c>
      <c r="I2875" s="1" t="str">
        <f t="shared" si="442"/>
        <v>match</v>
      </c>
      <c r="J2875" s="1" t="str">
        <f t="shared" si="443"/>
        <v>match</v>
      </c>
      <c r="K2875" s="1">
        <f t="shared" si="444"/>
        <v>0</v>
      </c>
      <c r="L2875" s="2">
        <f>IF(F2875=0,"not processed",_xlfn.MINIFS(Processed_data!H:H,Processed_data!A:A,A2875))</f>
        <v>46108</v>
      </c>
      <c r="M2875" s="1">
        <f>IF(F2875=0,"not processed",ABS(bank_source_transactions__1[[#This Row],[transaction_date]]-Reconciliation!L2875))</f>
        <v>1</v>
      </c>
      <c r="N2875" s="1" t="str" cm="1">
        <f t="array" ref="N2875">_xlfn.IFS(M2875="not Processed", "Not Processed",M2875&gt;2,"SLA Breached",M2875&lt;=2,"Within SLA")</f>
        <v>Within SLA</v>
      </c>
      <c r="O2875" s="1" t="str">
        <f>_xlfn.XLOOKUP(A2875,Source_data!A:A,Source_data!D:D)</f>
        <v>UPI</v>
      </c>
      <c r="P2875" s="1">
        <f t="shared" si="445"/>
        <v>0</v>
      </c>
      <c r="Q2875" s="1">
        <f t="shared" si="446"/>
        <v>0</v>
      </c>
      <c r="R2875" s="1">
        <f t="shared" si="447"/>
        <v>0</v>
      </c>
      <c r="S2875" s="1">
        <f t="shared" si="448"/>
        <v>0</v>
      </c>
      <c r="T2875" s="1">
        <f t="shared" si="449"/>
        <v>0</v>
      </c>
      <c r="U2875" s="1" t="str">
        <f>_xlfn.XLOOKUP(Table3[[#This Row],[Transaction ID]],Source_data!A:A,Source_data!E:E)</f>
        <v>Pune</v>
      </c>
      <c r="V2875" s="1">
        <f>_xlfn.IFNA(_xlfn.XLOOKUP(A2875,bank_processed_transactions[transaction_id],bank_processed_transactions[processing_minutes]),"")</f>
        <v>20.100000000000001</v>
      </c>
      <c r="W2875" s="31">
        <f>_xlfn.XLOOKUP(A2875,Source_data!A:A,Source_data!B:B)</f>
        <v>46107</v>
      </c>
    </row>
    <row r="2876" spans="1:23" x14ac:dyDescent="0.3">
      <c r="A2876" s="3" t="s">
        <v>3274</v>
      </c>
      <c r="B2876" s="1">
        <f>_xlfn.XLOOKUP(A2876,bank_source_transactions__1[transaction_id],bank_source_transactions__1[amount_inr])</f>
        <v>1134.47</v>
      </c>
      <c r="C2876" s="1">
        <f>_xlfn.XLOOKUP(A2876,Processed_data!A:A,Processed_data!F:F)</f>
        <v>1134.47</v>
      </c>
      <c r="D2876" s="1" t="str">
        <f>_xlfn.XLOOKUP(A2876,bank_source_transactions__1[transaction_id],bank_source_transactions__1[transaction_status])</f>
        <v>SUCCESS</v>
      </c>
      <c r="E2876" s="1" t="str">
        <f>_xlfn.XLOOKUP(A2876,Processed_data!A:A,Processed_data!G:G)</f>
        <v>SUCCESS</v>
      </c>
      <c r="F2876" s="1">
        <f>COUNTIF(bank_processed_transactions[transaction_id],A2876)</f>
        <v>1</v>
      </c>
      <c r="G2876" s="1" t="str">
        <f t="shared" si="440"/>
        <v>found</v>
      </c>
      <c r="H2876" s="1" t="str">
        <f t="shared" si="441"/>
        <v>Not Duplicate</v>
      </c>
      <c r="I2876" s="1" t="str">
        <f t="shared" si="442"/>
        <v>match</v>
      </c>
      <c r="J2876" s="1" t="str">
        <f t="shared" si="443"/>
        <v>match</v>
      </c>
      <c r="K2876" s="1">
        <f t="shared" si="444"/>
        <v>0</v>
      </c>
      <c r="L2876" s="2">
        <f>IF(F2876=0,"not processed",_xlfn.MINIFS(Processed_data!H:H,Processed_data!A:A,A2876))</f>
        <v>46025</v>
      </c>
      <c r="M2876" s="1">
        <f>IF(F2876=0,"not processed",ABS(bank_source_transactions__1[[#This Row],[transaction_date]]-Reconciliation!L2876))</f>
        <v>2</v>
      </c>
      <c r="N2876" s="1" t="str" cm="1">
        <f t="array" ref="N2876">_xlfn.IFS(M2876="not Processed", "Not Processed",M2876&gt;2,"SLA Breached",M2876&lt;=2,"Within SLA")</f>
        <v>Within SLA</v>
      </c>
      <c r="O2876" s="1" t="str">
        <f>_xlfn.XLOOKUP(A2876,Source_data!A:A,Source_data!D:D)</f>
        <v>NEFT</v>
      </c>
      <c r="P2876" s="1">
        <f t="shared" si="445"/>
        <v>0</v>
      </c>
      <c r="Q2876" s="1">
        <f t="shared" si="446"/>
        <v>0</v>
      </c>
      <c r="R2876" s="1">
        <f t="shared" si="447"/>
        <v>0</v>
      </c>
      <c r="S2876" s="1">
        <f t="shared" si="448"/>
        <v>0</v>
      </c>
      <c r="T2876" s="1">
        <f t="shared" si="449"/>
        <v>0</v>
      </c>
      <c r="U2876" s="1" t="str">
        <f>_xlfn.XLOOKUP(Table3[[#This Row],[Transaction ID]],Source_data!A:A,Source_data!E:E)</f>
        <v>Mumbai</v>
      </c>
      <c r="V2876" s="1">
        <f>_xlfn.IFNA(_xlfn.XLOOKUP(A2876,bank_processed_transactions[transaction_id],bank_processed_transactions[processing_minutes]),"")</f>
        <v>36.6</v>
      </c>
      <c r="W2876" s="31">
        <f>_xlfn.XLOOKUP(A2876,Source_data!A:A,Source_data!B:B)</f>
        <v>46023</v>
      </c>
    </row>
    <row r="2877" spans="1:23" x14ac:dyDescent="0.3">
      <c r="A2877" s="4" t="s">
        <v>2880</v>
      </c>
      <c r="B2877" s="1">
        <f>_xlfn.XLOOKUP(A2877,bank_source_transactions__1[transaction_id],bank_source_transactions__1[amount_inr])</f>
        <v>19604.810000000001</v>
      </c>
      <c r="C2877" s="1">
        <f>_xlfn.XLOOKUP(A2877,Processed_data!A:A,Processed_data!F:F)</f>
        <v>19604.810000000001</v>
      </c>
      <c r="D2877" s="1" t="str">
        <f>_xlfn.XLOOKUP(A2877,bank_source_transactions__1[transaction_id],bank_source_transactions__1[transaction_status])</f>
        <v>SUCCESS</v>
      </c>
      <c r="E2877" s="1" t="str">
        <f>_xlfn.XLOOKUP(A2877,Processed_data!A:A,Processed_data!G:G)</f>
        <v>SUCCESS</v>
      </c>
      <c r="F2877" s="1">
        <f>COUNTIF(bank_processed_transactions[transaction_id],A2877)</f>
        <v>1</v>
      </c>
      <c r="G2877" s="1" t="str">
        <f t="shared" si="440"/>
        <v>found</v>
      </c>
      <c r="H2877" s="1" t="str">
        <f t="shared" si="441"/>
        <v>Not Duplicate</v>
      </c>
      <c r="I2877" s="1" t="str">
        <f t="shared" si="442"/>
        <v>match</v>
      </c>
      <c r="J2877" s="1" t="str">
        <f t="shared" si="443"/>
        <v>match</v>
      </c>
      <c r="K2877" s="1">
        <f t="shared" si="444"/>
        <v>0</v>
      </c>
      <c r="L2877" s="2">
        <f>IF(F2877=0,"not processed",_xlfn.MINIFS(Processed_data!H:H,Processed_data!A:A,A2877))</f>
        <v>46066</v>
      </c>
      <c r="M2877" s="1">
        <f>IF(F2877=0,"not processed",ABS(bank_source_transactions__1[[#This Row],[transaction_date]]-Reconciliation!L2877))</f>
        <v>1</v>
      </c>
      <c r="N2877" s="1" t="str" cm="1">
        <f t="array" ref="N2877">_xlfn.IFS(M2877="not Processed", "Not Processed",M2877&gt;2,"SLA Breached",M2877&lt;=2,"Within SLA")</f>
        <v>Within SLA</v>
      </c>
      <c r="O2877" s="1" t="str">
        <f>_xlfn.XLOOKUP(A2877,Source_data!A:A,Source_data!D:D)</f>
        <v>CARD</v>
      </c>
      <c r="P2877" s="1">
        <f t="shared" si="445"/>
        <v>0</v>
      </c>
      <c r="Q2877" s="1">
        <f t="shared" si="446"/>
        <v>0</v>
      </c>
      <c r="R2877" s="1">
        <f t="shared" si="447"/>
        <v>0</v>
      </c>
      <c r="S2877" s="1">
        <f t="shared" si="448"/>
        <v>0</v>
      </c>
      <c r="T2877" s="1">
        <f t="shared" si="449"/>
        <v>0</v>
      </c>
      <c r="U2877" s="1" t="str">
        <f>_xlfn.XLOOKUP(Table3[[#This Row],[Transaction ID]],Source_data!A:A,Source_data!E:E)</f>
        <v>Hyderabad</v>
      </c>
      <c r="V2877" s="1">
        <f>_xlfn.IFNA(_xlfn.XLOOKUP(A2877,bank_processed_transactions[transaction_id],bank_processed_transactions[processing_minutes]),"")</f>
        <v>37.700000000000003</v>
      </c>
      <c r="W2877" s="31">
        <f>_xlfn.XLOOKUP(A2877,Source_data!A:A,Source_data!B:B)</f>
        <v>46065</v>
      </c>
    </row>
    <row r="2878" spans="1:23" x14ac:dyDescent="0.3">
      <c r="A2878" s="3" t="s">
        <v>2228</v>
      </c>
      <c r="B2878" s="1">
        <f>_xlfn.XLOOKUP(A2878,bank_source_transactions__1[transaction_id],bank_source_transactions__1[amount_inr])</f>
        <v>8640.7000000000007</v>
      </c>
      <c r="C2878" s="1">
        <f>_xlfn.XLOOKUP(A2878,Processed_data!A:A,Processed_data!F:F)</f>
        <v>8640.7000000000007</v>
      </c>
      <c r="D2878" s="1" t="str">
        <f>_xlfn.XLOOKUP(A2878,bank_source_transactions__1[transaction_id],bank_source_transactions__1[transaction_status])</f>
        <v>FAILED</v>
      </c>
      <c r="E2878" s="1" t="str">
        <f>_xlfn.XLOOKUP(A2878,Processed_data!A:A,Processed_data!G:G)</f>
        <v>FAILED</v>
      </c>
      <c r="F2878" s="1">
        <f>COUNTIF(bank_processed_transactions[transaction_id],A2878)</f>
        <v>1</v>
      </c>
      <c r="G2878" s="1" t="str">
        <f t="shared" si="440"/>
        <v>found</v>
      </c>
      <c r="H2878" s="1" t="str">
        <f t="shared" si="441"/>
        <v>Not Duplicate</v>
      </c>
      <c r="I2878" s="1" t="str">
        <f t="shared" si="442"/>
        <v>match</v>
      </c>
      <c r="J2878" s="1" t="str">
        <f t="shared" si="443"/>
        <v>match</v>
      </c>
      <c r="K2878" s="1">
        <f t="shared" si="444"/>
        <v>0</v>
      </c>
      <c r="L2878" s="2">
        <f>IF(F2878=0,"not processed",_xlfn.MINIFS(Processed_data!H:H,Processed_data!A:A,A2878))</f>
        <v>46114</v>
      </c>
      <c r="M2878" s="1">
        <f>IF(F2878=0,"not processed",ABS(bank_source_transactions__1[[#This Row],[transaction_date]]-Reconciliation!L2878))</f>
        <v>3</v>
      </c>
      <c r="N2878" s="1" t="str" cm="1">
        <f t="array" ref="N2878">_xlfn.IFS(M2878="not Processed", "Not Processed",M2878&gt;2,"SLA Breached",M2878&lt;=2,"Within SLA")</f>
        <v>SLA Breached</v>
      </c>
      <c r="O2878" s="1" t="str">
        <f>_xlfn.XLOOKUP(A2878,Source_data!A:A,Source_data!D:D)</f>
        <v>NEFT</v>
      </c>
      <c r="P2878" s="1">
        <f t="shared" si="445"/>
        <v>0</v>
      </c>
      <c r="Q2878" s="1">
        <f t="shared" si="446"/>
        <v>0</v>
      </c>
      <c r="R2878" s="1">
        <f t="shared" si="447"/>
        <v>0</v>
      </c>
      <c r="S2878" s="1">
        <f t="shared" si="448"/>
        <v>0</v>
      </c>
      <c r="T2878" s="1">
        <f t="shared" si="449"/>
        <v>1</v>
      </c>
      <c r="U2878" s="1" t="str">
        <f>_xlfn.XLOOKUP(Table3[[#This Row],[Transaction ID]],Source_data!A:A,Source_data!E:E)</f>
        <v>Mumbai</v>
      </c>
      <c r="V2878" s="1">
        <f>_xlfn.IFNA(_xlfn.XLOOKUP(A2878,bank_processed_transactions[transaction_id],bank_processed_transactions[processing_minutes]),"")</f>
        <v>29.1</v>
      </c>
      <c r="W2878" s="31">
        <f>_xlfn.XLOOKUP(A2878,Source_data!A:A,Source_data!B:B)</f>
        <v>46111</v>
      </c>
    </row>
    <row r="2879" spans="1:23" x14ac:dyDescent="0.3">
      <c r="A2879" s="4" t="s">
        <v>310</v>
      </c>
      <c r="B2879" s="1">
        <f>_xlfn.XLOOKUP(A2879,bank_source_transactions__1[transaction_id],bank_source_transactions__1[amount_inr])</f>
        <v>17019.39</v>
      </c>
      <c r="C2879" s="1">
        <f>_xlfn.XLOOKUP(A2879,Processed_data!A:A,Processed_data!F:F)</f>
        <v>17019.39</v>
      </c>
      <c r="D2879" s="1" t="str">
        <f>_xlfn.XLOOKUP(A2879,bank_source_transactions__1[transaction_id],bank_source_transactions__1[transaction_status])</f>
        <v>SUCCESS</v>
      </c>
      <c r="E2879" s="1" t="str">
        <f>_xlfn.XLOOKUP(A2879,Processed_data!A:A,Processed_data!G:G)</f>
        <v>SUCCESS</v>
      </c>
      <c r="F2879" s="1">
        <f>COUNTIF(bank_processed_transactions[transaction_id],A2879)</f>
        <v>1</v>
      </c>
      <c r="G2879" s="1" t="str">
        <f t="shared" si="440"/>
        <v>found</v>
      </c>
      <c r="H2879" s="1" t="str">
        <f t="shared" si="441"/>
        <v>Not Duplicate</v>
      </c>
      <c r="I2879" s="1" t="str">
        <f t="shared" si="442"/>
        <v>match</v>
      </c>
      <c r="J2879" s="1" t="str">
        <f t="shared" si="443"/>
        <v>match</v>
      </c>
      <c r="K2879" s="1">
        <f t="shared" si="444"/>
        <v>0</v>
      </c>
      <c r="L2879" s="2">
        <f>IF(F2879=0,"not processed",_xlfn.MINIFS(Processed_data!H:H,Processed_data!A:A,A2879))</f>
        <v>46110</v>
      </c>
      <c r="M2879" s="1">
        <f>IF(F2879=0,"not processed",ABS(bank_source_transactions__1[[#This Row],[transaction_date]]-Reconciliation!L2879))</f>
        <v>1</v>
      </c>
      <c r="N2879" s="1" t="str" cm="1">
        <f t="array" ref="N2879">_xlfn.IFS(M2879="not Processed", "Not Processed",M2879&gt;2,"SLA Breached",M2879&lt;=2,"Within SLA")</f>
        <v>Within SLA</v>
      </c>
      <c r="O2879" s="1" t="str">
        <f>_xlfn.XLOOKUP(A2879,Source_data!A:A,Source_data!D:D)</f>
        <v>IMPS</v>
      </c>
      <c r="P2879" s="1">
        <f t="shared" si="445"/>
        <v>0</v>
      </c>
      <c r="Q2879" s="1">
        <f t="shared" si="446"/>
        <v>0</v>
      </c>
      <c r="R2879" s="1">
        <f t="shared" si="447"/>
        <v>0</v>
      </c>
      <c r="S2879" s="1">
        <f t="shared" si="448"/>
        <v>0</v>
      </c>
      <c r="T2879" s="1">
        <f t="shared" si="449"/>
        <v>0</v>
      </c>
      <c r="U2879" s="1" t="str">
        <f>_xlfn.XLOOKUP(Table3[[#This Row],[Transaction ID]],Source_data!A:A,Source_data!E:E)</f>
        <v>Mumbai</v>
      </c>
      <c r="V2879" s="1">
        <f>_xlfn.IFNA(_xlfn.XLOOKUP(A2879,bank_processed_transactions[transaction_id],bank_processed_transactions[processing_minutes]),"")</f>
        <v>23.2</v>
      </c>
      <c r="W2879" s="31">
        <f>_xlfn.XLOOKUP(A2879,Source_data!A:A,Source_data!B:B)</f>
        <v>46109</v>
      </c>
    </row>
    <row r="2880" spans="1:23" x14ac:dyDescent="0.3">
      <c r="A2880" s="3" t="s">
        <v>5042</v>
      </c>
      <c r="B2880" s="1">
        <f>_xlfn.XLOOKUP(A2880,bank_source_transactions__1[transaction_id],bank_source_transactions__1[amount_inr])</f>
        <v>20609.75</v>
      </c>
      <c r="C2880" s="1" t="e">
        <f>_xlfn.XLOOKUP(A2880,Processed_data!A:A,Processed_data!F:F)</f>
        <v>#N/A</v>
      </c>
      <c r="D2880" s="1" t="str">
        <f>_xlfn.XLOOKUP(A2880,bank_source_transactions__1[transaction_id],bank_source_transactions__1[transaction_status])</f>
        <v>SUCCESS</v>
      </c>
      <c r="E2880" s="1" t="e">
        <f>_xlfn.XLOOKUP(A2880,Processed_data!A:A,Processed_data!G:G)</f>
        <v>#N/A</v>
      </c>
      <c r="F2880" s="1">
        <f>COUNTIF(bank_processed_transactions[transaction_id],A2880)</f>
        <v>0</v>
      </c>
      <c r="G2880" s="1" t="str">
        <f t="shared" si="440"/>
        <v>missing</v>
      </c>
      <c r="H2880" s="1" t="str">
        <f t="shared" si="441"/>
        <v>Not Duplicate</v>
      </c>
      <c r="I2880" s="1" t="str">
        <f t="shared" si="442"/>
        <v>not processed</v>
      </c>
      <c r="J2880" s="1" t="str">
        <f t="shared" si="443"/>
        <v>not processed</v>
      </c>
      <c r="K2880" s="1" t="str">
        <f t="shared" si="444"/>
        <v>missing</v>
      </c>
      <c r="L2880" s="2" t="str">
        <f>IF(F2880=0,"not processed",_xlfn.MINIFS(Processed_data!H:H,Processed_data!A:A,A2880))</f>
        <v>not processed</v>
      </c>
      <c r="M2880" s="1" t="str">
        <f>IF(F2880=0,"not processed",ABS(bank_source_transactions__1[[#This Row],[transaction_date]]-Reconciliation!L2880))</f>
        <v>not processed</v>
      </c>
      <c r="N2880" s="1" t="str" cm="1">
        <f t="array" ref="N2880">_xlfn.IFS(M2880="not Processed", "Not Processed",M2880&gt;2,"SLA Breached",M2880&lt;=2,"Within SLA")</f>
        <v>Not Processed</v>
      </c>
      <c r="O2880" s="1" t="str">
        <f>_xlfn.XLOOKUP(A2880,Source_data!A:A,Source_data!D:D)</f>
        <v>IMPS</v>
      </c>
      <c r="P2880" s="1">
        <f t="shared" si="445"/>
        <v>1</v>
      </c>
      <c r="Q2880" s="1">
        <f t="shared" si="446"/>
        <v>0</v>
      </c>
      <c r="R2880" s="1">
        <f t="shared" si="447"/>
        <v>0</v>
      </c>
      <c r="S2880" s="1">
        <f t="shared" si="448"/>
        <v>0</v>
      </c>
      <c r="T2880" s="1">
        <f t="shared" si="449"/>
        <v>0</v>
      </c>
      <c r="U2880" s="1" t="str">
        <f>_xlfn.XLOOKUP(Table3[[#This Row],[Transaction ID]],Source_data!A:A,Source_data!E:E)</f>
        <v>Pune</v>
      </c>
      <c r="V2880" s="1" t="str">
        <f>_xlfn.IFNA(_xlfn.XLOOKUP(A2880,bank_processed_transactions[transaction_id],bank_processed_transactions[processing_minutes]),"")</f>
        <v/>
      </c>
      <c r="W2880" s="31">
        <f>_xlfn.XLOOKUP(A2880,Source_data!A:A,Source_data!B:B)</f>
        <v>46031</v>
      </c>
    </row>
    <row r="2881" spans="1:23" x14ac:dyDescent="0.3">
      <c r="A2881" s="4" t="s">
        <v>2468</v>
      </c>
      <c r="B2881" s="1">
        <f>_xlfn.XLOOKUP(A2881,bank_source_transactions__1[transaction_id],bank_source_transactions__1[amount_inr])</f>
        <v>3024.19</v>
      </c>
      <c r="C2881" s="1">
        <f>_xlfn.XLOOKUP(A2881,Processed_data!A:A,Processed_data!F:F)</f>
        <v>3024.19</v>
      </c>
      <c r="D2881" s="1" t="str">
        <f>_xlfn.XLOOKUP(A2881,bank_source_transactions__1[transaction_id],bank_source_transactions__1[transaction_status])</f>
        <v>SUCCESS</v>
      </c>
      <c r="E2881" s="1" t="str">
        <f>_xlfn.XLOOKUP(A2881,Processed_data!A:A,Processed_data!G:G)</f>
        <v>SUCCESS</v>
      </c>
      <c r="F2881" s="1">
        <f>COUNTIF(bank_processed_transactions[transaction_id],A2881)</f>
        <v>1</v>
      </c>
      <c r="G2881" s="1" t="str">
        <f t="shared" si="440"/>
        <v>found</v>
      </c>
      <c r="H2881" s="1" t="str">
        <f t="shared" si="441"/>
        <v>Not Duplicate</v>
      </c>
      <c r="I2881" s="1" t="str">
        <f t="shared" si="442"/>
        <v>match</v>
      </c>
      <c r="J2881" s="1" t="str">
        <f t="shared" si="443"/>
        <v>match</v>
      </c>
      <c r="K2881" s="1">
        <f t="shared" si="444"/>
        <v>0</v>
      </c>
      <c r="L2881" s="2">
        <f>IF(F2881=0,"not processed",_xlfn.MINIFS(Processed_data!H:H,Processed_data!A:A,A2881))</f>
        <v>46084</v>
      </c>
      <c r="M2881" s="1">
        <f>IF(F2881=0,"not processed",ABS(bank_source_transactions__1[[#This Row],[transaction_date]]-Reconciliation!L2881))</f>
        <v>0</v>
      </c>
      <c r="N2881" s="1" t="str" cm="1">
        <f t="array" ref="N2881">_xlfn.IFS(M2881="not Processed", "Not Processed",M2881&gt;2,"SLA Breached",M2881&lt;=2,"Within SLA")</f>
        <v>Within SLA</v>
      </c>
      <c r="O2881" s="1" t="str">
        <f>_xlfn.XLOOKUP(A2881,Source_data!A:A,Source_data!D:D)</f>
        <v>UPI</v>
      </c>
      <c r="P2881" s="1">
        <f t="shared" si="445"/>
        <v>0</v>
      </c>
      <c r="Q2881" s="1">
        <f t="shared" si="446"/>
        <v>0</v>
      </c>
      <c r="R2881" s="1">
        <f t="shared" si="447"/>
        <v>0</v>
      </c>
      <c r="S2881" s="1">
        <f t="shared" si="448"/>
        <v>0</v>
      </c>
      <c r="T2881" s="1">
        <f t="shared" si="449"/>
        <v>0</v>
      </c>
      <c r="U2881" s="1" t="str">
        <f>_xlfn.XLOOKUP(Table3[[#This Row],[Transaction ID]],Source_data!A:A,Source_data!E:E)</f>
        <v>Bengaluru</v>
      </c>
      <c r="V2881" s="1">
        <f>_xlfn.IFNA(_xlfn.XLOOKUP(A2881,bank_processed_transactions[transaction_id],bank_processed_transactions[processing_minutes]),"")</f>
        <v>26.1</v>
      </c>
      <c r="W2881" s="31">
        <f>_xlfn.XLOOKUP(A2881,Source_data!A:A,Source_data!B:B)</f>
        <v>46084</v>
      </c>
    </row>
    <row r="2882" spans="1:23" x14ac:dyDescent="0.3">
      <c r="A2882" s="3" t="s">
        <v>3094</v>
      </c>
      <c r="B2882" s="1">
        <f>_xlfn.XLOOKUP(A2882,bank_source_transactions__1[transaction_id],bank_source_transactions__1[amount_inr])</f>
        <v>23909.61</v>
      </c>
      <c r="C2882" s="1">
        <f>_xlfn.XLOOKUP(A2882,Processed_data!A:A,Processed_data!F:F)</f>
        <v>23909.61</v>
      </c>
      <c r="D2882" s="1" t="str">
        <f>_xlfn.XLOOKUP(A2882,bank_source_transactions__1[transaction_id],bank_source_transactions__1[transaction_status])</f>
        <v>SUCCESS</v>
      </c>
      <c r="E2882" s="1" t="str">
        <f>_xlfn.XLOOKUP(A2882,Processed_data!A:A,Processed_data!G:G)</f>
        <v>SUCCESS</v>
      </c>
      <c r="F2882" s="1">
        <f>COUNTIF(bank_processed_transactions[transaction_id],A2882)</f>
        <v>1</v>
      </c>
      <c r="G2882" s="1" t="str">
        <f t="shared" si="440"/>
        <v>found</v>
      </c>
      <c r="H2882" s="1" t="str">
        <f t="shared" si="441"/>
        <v>Not Duplicate</v>
      </c>
      <c r="I2882" s="1" t="str">
        <f t="shared" si="442"/>
        <v>match</v>
      </c>
      <c r="J2882" s="1" t="str">
        <f t="shared" si="443"/>
        <v>match</v>
      </c>
      <c r="K2882" s="1">
        <f t="shared" si="444"/>
        <v>0</v>
      </c>
      <c r="L2882" s="2">
        <f>IF(F2882=0,"not processed",_xlfn.MINIFS(Processed_data!H:H,Processed_data!A:A,A2882))</f>
        <v>46074</v>
      </c>
      <c r="M2882" s="1">
        <f>IF(F2882=0,"not processed",ABS(bank_source_transactions__1[[#This Row],[transaction_date]]-Reconciliation!L2882))</f>
        <v>1</v>
      </c>
      <c r="N2882" s="1" t="str" cm="1">
        <f t="array" ref="N2882">_xlfn.IFS(M2882="not Processed", "Not Processed",M2882&gt;2,"SLA Breached",M2882&lt;=2,"Within SLA")</f>
        <v>Within SLA</v>
      </c>
      <c r="O2882" s="1" t="str">
        <f>_xlfn.XLOOKUP(A2882,Source_data!A:A,Source_data!D:D)</f>
        <v>UPI</v>
      </c>
      <c r="P2882" s="1">
        <f t="shared" si="445"/>
        <v>0</v>
      </c>
      <c r="Q2882" s="1">
        <f t="shared" si="446"/>
        <v>0</v>
      </c>
      <c r="R2882" s="1">
        <f t="shared" si="447"/>
        <v>0</v>
      </c>
      <c r="S2882" s="1">
        <f t="shared" si="448"/>
        <v>0</v>
      </c>
      <c r="T2882" s="1">
        <f t="shared" si="449"/>
        <v>0</v>
      </c>
      <c r="U2882" s="1" t="str">
        <f>_xlfn.XLOOKUP(Table3[[#This Row],[Transaction ID]],Source_data!A:A,Source_data!E:E)</f>
        <v>Bengaluru</v>
      </c>
      <c r="V2882" s="1">
        <f>_xlfn.IFNA(_xlfn.XLOOKUP(A2882,bank_processed_transactions[transaction_id],bank_processed_transactions[processing_minutes]),"")</f>
        <v>26.7</v>
      </c>
      <c r="W2882" s="31">
        <f>_xlfn.XLOOKUP(A2882,Source_data!A:A,Source_data!B:B)</f>
        <v>46073</v>
      </c>
    </row>
    <row r="2883" spans="1:23" x14ac:dyDescent="0.3">
      <c r="A2883" s="4" t="s">
        <v>2201</v>
      </c>
      <c r="B2883" s="1">
        <f>_xlfn.XLOOKUP(A2883,bank_source_transactions__1[transaction_id],bank_source_transactions__1[amount_inr])</f>
        <v>4327.2299999999996</v>
      </c>
      <c r="C2883" s="1">
        <f>_xlfn.XLOOKUP(A2883,Processed_data!A:A,Processed_data!F:F)</f>
        <v>4327.2299999999996</v>
      </c>
      <c r="D2883" s="1" t="str">
        <f>_xlfn.XLOOKUP(A2883,bank_source_transactions__1[transaction_id],bank_source_transactions__1[transaction_status])</f>
        <v>SUCCESS</v>
      </c>
      <c r="E2883" s="1" t="str">
        <f>_xlfn.XLOOKUP(A2883,Processed_data!A:A,Processed_data!G:G)</f>
        <v>SUCCESS</v>
      </c>
      <c r="F2883" s="1">
        <f>COUNTIF(bank_processed_transactions[transaction_id],A2883)</f>
        <v>1</v>
      </c>
      <c r="G2883" s="1" t="str">
        <f t="shared" ref="G2883:G2946" si="450">IF(F2883=0,"missing","found")</f>
        <v>found</v>
      </c>
      <c r="H2883" s="1" t="str">
        <f t="shared" ref="H2883:H2946" si="451">IF(F2883&gt;1,"Duplicate","Not Duplicate")</f>
        <v>Not Duplicate</v>
      </c>
      <c r="I2883" s="1" t="str">
        <f t="shared" ref="I2883:I2946" si="452">IF(F2883=0,"not processed",IF(B2883=C2883,"match","mismatch"))</f>
        <v>match</v>
      </c>
      <c r="J2883" s="1" t="str">
        <f t="shared" ref="J2883:J2946" si="453">IF(F2883=0,"not processed",IF(D2883=E2883,"match","mismatch"))</f>
        <v>match</v>
      </c>
      <c r="K2883" s="1">
        <f t="shared" ref="K2883:K2946" si="454">IF(F2883=0,"missing",ABS(B2883-C2883))</f>
        <v>0</v>
      </c>
      <c r="L2883" s="2">
        <f>IF(F2883=0,"not processed",_xlfn.MINIFS(Processed_data!H:H,Processed_data!A:A,A2883))</f>
        <v>46071</v>
      </c>
      <c r="M2883" s="1">
        <f>IF(F2883=0,"not processed",ABS(bank_source_transactions__1[[#This Row],[transaction_date]]-Reconciliation!L2883))</f>
        <v>2</v>
      </c>
      <c r="N2883" s="1" t="str" cm="1">
        <f t="array" ref="N2883">_xlfn.IFS(M2883="not Processed", "Not Processed",M2883&gt;2,"SLA Breached",M2883&lt;=2,"Within SLA")</f>
        <v>Within SLA</v>
      </c>
      <c r="O2883" s="1" t="str">
        <f>_xlfn.XLOOKUP(A2883,Source_data!A:A,Source_data!D:D)</f>
        <v>UPI</v>
      </c>
      <c r="P2883" s="1">
        <f t="shared" ref="P2883:P2946" si="455">IF(G2883="missing",1,0)</f>
        <v>0</v>
      </c>
      <c r="Q2883" s="1">
        <f t="shared" ref="Q2883:Q2946" si="456">IF(H2883="duplicate",1,0)</f>
        <v>0</v>
      </c>
      <c r="R2883" s="1">
        <f t="shared" ref="R2883:R2946" si="457">IF(I2883="mismatch",1,0)</f>
        <v>0</v>
      </c>
      <c r="S2883" s="1">
        <f t="shared" ref="S2883:S2946" si="458">IF(J2883="mismatch",1,)</f>
        <v>0</v>
      </c>
      <c r="T2883" s="1">
        <f t="shared" ref="T2883:T2946" si="459">IF(N2883="sla breached",1,0)</f>
        <v>0</v>
      </c>
      <c r="U2883" s="1" t="str">
        <f>_xlfn.XLOOKUP(Table3[[#This Row],[Transaction ID]],Source_data!A:A,Source_data!E:E)</f>
        <v>Hyderabad</v>
      </c>
      <c r="V2883" s="1">
        <f>_xlfn.IFNA(_xlfn.XLOOKUP(A2883,bank_processed_transactions[transaction_id],bank_processed_transactions[processing_minutes]),"")</f>
        <v>55.5</v>
      </c>
      <c r="W2883" s="31">
        <f>_xlfn.XLOOKUP(A2883,Source_data!A:A,Source_data!B:B)</f>
        <v>46069</v>
      </c>
    </row>
    <row r="2884" spans="1:23" x14ac:dyDescent="0.3">
      <c r="A2884" s="3" t="s">
        <v>3909</v>
      </c>
      <c r="B2884" s="1">
        <f>_xlfn.XLOOKUP(A2884,bank_source_transactions__1[transaction_id],bank_source_transactions__1[amount_inr])</f>
        <v>1767.44</v>
      </c>
      <c r="C2884" s="1">
        <f>_xlfn.XLOOKUP(A2884,Processed_data!A:A,Processed_data!F:F)</f>
        <v>1767.44</v>
      </c>
      <c r="D2884" s="1" t="str">
        <f>_xlfn.XLOOKUP(A2884,bank_source_transactions__1[transaction_id],bank_source_transactions__1[transaction_status])</f>
        <v>SUCCESS</v>
      </c>
      <c r="E2884" s="1" t="str">
        <f>_xlfn.XLOOKUP(A2884,Processed_data!A:A,Processed_data!G:G)</f>
        <v>SUCCESS</v>
      </c>
      <c r="F2884" s="1">
        <f>COUNTIF(bank_processed_transactions[transaction_id],A2884)</f>
        <v>1</v>
      </c>
      <c r="G2884" s="1" t="str">
        <f t="shared" si="450"/>
        <v>found</v>
      </c>
      <c r="H2884" s="1" t="str">
        <f t="shared" si="451"/>
        <v>Not Duplicate</v>
      </c>
      <c r="I2884" s="1" t="str">
        <f t="shared" si="452"/>
        <v>match</v>
      </c>
      <c r="J2884" s="1" t="str">
        <f t="shared" si="453"/>
        <v>match</v>
      </c>
      <c r="K2884" s="1">
        <f t="shared" si="454"/>
        <v>0</v>
      </c>
      <c r="L2884" s="2">
        <f>IF(F2884=0,"not processed",_xlfn.MINIFS(Processed_data!H:H,Processed_data!A:A,A2884))</f>
        <v>46046</v>
      </c>
      <c r="M2884" s="1">
        <f>IF(F2884=0,"not processed",ABS(bank_source_transactions__1[[#This Row],[transaction_date]]-Reconciliation!L2884))</f>
        <v>1</v>
      </c>
      <c r="N2884" s="1" t="str" cm="1">
        <f t="array" ref="N2884">_xlfn.IFS(M2884="not Processed", "Not Processed",M2884&gt;2,"SLA Breached",M2884&lt;=2,"Within SLA")</f>
        <v>Within SLA</v>
      </c>
      <c r="O2884" s="1" t="str">
        <f>_xlfn.XLOOKUP(A2884,Source_data!A:A,Source_data!D:D)</f>
        <v>UPI</v>
      </c>
      <c r="P2884" s="1">
        <f t="shared" si="455"/>
        <v>0</v>
      </c>
      <c r="Q2884" s="1">
        <f t="shared" si="456"/>
        <v>0</v>
      </c>
      <c r="R2884" s="1">
        <f t="shared" si="457"/>
        <v>0</v>
      </c>
      <c r="S2884" s="1">
        <f t="shared" si="458"/>
        <v>0</v>
      </c>
      <c r="T2884" s="1">
        <f t="shared" si="459"/>
        <v>0</v>
      </c>
      <c r="U2884" s="1" t="str">
        <f>_xlfn.XLOOKUP(Table3[[#This Row],[Transaction ID]],Source_data!A:A,Source_data!E:E)</f>
        <v>Bengaluru</v>
      </c>
      <c r="V2884" s="1">
        <f>_xlfn.IFNA(_xlfn.XLOOKUP(A2884,bank_processed_transactions[transaction_id],bank_processed_transactions[processing_minutes]),"")</f>
        <v>8.3000000000000007</v>
      </c>
      <c r="W2884" s="31">
        <f>_xlfn.XLOOKUP(A2884,Source_data!A:A,Source_data!B:B)</f>
        <v>46045</v>
      </c>
    </row>
    <row r="2885" spans="1:23" x14ac:dyDescent="0.3">
      <c r="A2885" s="4" t="s">
        <v>4094</v>
      </c>
      <c r="B2885" s="1">
        <f>_xlfn.XLOOKUP(A2885,bank_source_transactions__1[transaction_id],bank_source_transactions__1[amount_inr])</f>
        <v>1103.48</v>
      </c>
      <c r="C2885" s="1">
        <f>_xlfn.XLOOKUP(A2885,Processed_data!A:A,Processed_data!F:F)</f>
        <v>1103.48</v>
      </c>
      <c r="D2885" s="1" t="str">
        <f>_xlfn.XLOOKUP(A2885,bank_source_transactions__1[transaction_id],bank_source_transactions__1[transaction_status])</f>
        <v>SUCCESS</v>
      </c>
      <c r="E2885" s="1" t="str">
        <f>_xlfn.XLOOKUP(A2885,Processed_data!A:A,Processed_data!G:G)</f>
        <v>SUCCESS</v>
      </c>
      <c r="F2885" s="1">
        <f>COUNTIF(bank_processed_transactions[transaction_id],A2885)</f>
        <v>1</v>
      </c>
      <c r="G2885" s="1" t="str">
        <f t="shared" si="450"/>
        <v>found</v>
      </c>
      <c r="H2885" s="1" t="str">
        <f t="shared" si="451"/>
        <v>Not Duplicate</v>
      </c>
      <c r="I2885" s="1" t="str">
        <f t="shared" si="452"/>
        <v>match</v>
      </c>
      <c r="J2885" s="1" t="str">
        <f t="shared" si="453"/>
        <v>match</v>
      </c>
      <c r="K2885" s="1">
        <f t="shared" si="454"/>
        <v>0</v>
      </c>
      <c r="L2885" s="2">
        <f>IF(F2885=0,"not processed",_xlfn.MINIFS(Processed_data!H:H,Processed_data!A:A,A2885))</f>
        <v>46092</v>
      </c>
      <c r="M2885" s="1">
        <f>IF(F2885=0,"not processed",ABS(bank_source_transactions__1[[#This Row],[transaction_date]]-Reconciliation!L2885))</f>
        <v>0</v>
      </c>
      <c r="N2885" s="1" t="str" cm="1">
        <f t="array" ref="N2885">_xlfn.IFS(M2885="not Processed", "Not Processed",M2885&gt;2,"SLA Breached",M2885&lt;=2,"Within SLA")</f>
        <v>Within SLA</v>
      </c>
      <c r="O2885" s="1" t="str">
        <f>_xlfn.XLOOKUP(A2885,Source_data!A:A,Source_data!D:D)</f>
        <v>UPI</v>
      </c>
      <c r="P2885" s="1">
        <f t="shared" si="455"/>
        <v>0</v>
      </c>
      <c r="Q2885" s="1">
        <f t="shared" si="456"/>
        <v>0</v>
      </c>
      <c r="R2885" s="1">
        <f t="shared" si="457"/>
        <v>0</v>
      </c>
      <c r="S2885" s="1">
        <f t="shared" si="458"/>
        <v>0</v>
      </c>
      <c r="T2885" s="1">
        <f t="shared" si="459"/>
        <v>0</v>
      </c>
      <c r="U2885" s="1" t="str">
        <f>_xlfn.XLOOKUP(Table3[[#This Row],[Transaction ID]],Source_data!A:A,Source_data!E:E)</f>
        <v>Bengaluru</v>
      </c>
      <c r="V2885" s="1">
        <f>_xlfn.IFNA(_xlfn.XLOOKUP(A2885,bank_processed_transactions[transaction_id],bank_processed_transactions[processing_minutes]),"")</f>
        <v>31.3</v>
      </c>
      <c r="W2885" s="31">
        <f>_xlfn.XLOOKUP(A2885,Source_data!A:A,Source_data!B:B)</f>
        <v>46092</v>
      </c>
    </row>
    <row r="2886" spans="1:23" x14ac:dyDescent="0.3">
      <c r="A2886" s="3" t="s">
        <v>2571</v>
      </c>
      <c r="B2886" s="1">
        <f>_xlfn.XLOOKUP(A2886,bank_source_transactions__1[transaction_id],bank_source_transactions__1[amount_inr])</f>
        <v>6417.05</v>
      </c>
      <c r="C2886" s="1">
        <f>_xlfn.XLOOKUP(A2886,Processed_data!A:A,Processed_data!F:F)</f>
        <v>6417.05</v>
      </c>
      <c r="D2886" s="1" t="str">
        <f>_xlfn.XLOOKUP(A2886,bank_source_transactions__1[transaction_id],bank_source_transactions__1[transaction_status])</f>
        <v>SUCCESS</v>
      </c>
      <c r="E2886" s="1" t="str">
        <f>_xlfn.XLOOKUP(A2886,Processed_data!A:A,Processed_data!G:G)</f>
        <v>SUCCESS</v>
      </c>
      <c r="F2886" s="1">
        <f>COUNTIF(bank_processed_transactions[transaction_id],A2886)</f>
        <v>1</v>
      </c>
      <c r="G2886" s="1" t="str">
        <f t="shared" si="450"/>
        <v>found</v>
      </c>
      <c r="H2886" s="1" t="str">
        <f t="shared" si="451"/>
        <v>Not Duplicate</v>
      </c>
      <c r="I2886" s="1" t="str">
        <f t="shared" si="452"/>
        <v>match</v>
      </c>
      <c r="J2886" s="1" t="str">
        <f t="shared" si="453"/>
        <v>match</v>
      </c>
      <c r="K2886" s="1">
        <f t="shared" si="454"/>
        <v>0</v>
      </c>
      <c r="L2886" s="2">
        <f>IF(F2886=0,"not processed",_xlfn.MINIFS(Processed_data!H:H,Processed_data!A:A,A2886))</f>
        <v>46078</v>
      </c>
      <c r="M2886" s="1">
        <f>IF(F2886=0,"not processed",ABS(bank_source_transactions__1[[#This Row],[transaction_date]]-Reconciliation!L2886))</f>
        <v>2</v>
      </c>
      <c r="N2886" s="1" t="str" cm="1">
        <f t="array" ref="N2886">_xlfn.IFS(M2886="not Processed", "Not Processed",M2886&gt;2,"SLA Breached",M2886&lt;=2,"Within SLA")</f>
        <v>Within SLA</v>
      </c>
      <c r="O2886" s="1" t="str">
        <f>_xlfn.XLOOKUP(A2886,Source_data!A:A,Source_data!D:D)</f>
        <v>CARD</v>
      </c>
      <c r="P2886" s="1">
        <f t="shared" si="455"/>
        <v>0</v>
      </c>
      <c r="Q2886" s="1">
        <f t="shared" si="456"/>
        <v>0</v>
      </c>
      <c r="R2886" s="1">
        <f t="shared" si="457"/>
        <v>0</v>
      </c>
      <c r="S2886" s="1">
        <f t="shared" si="458"/>
        <v>0</v>
      </c>
      <c r="T2886" s="1">
        <f t="shared" si="459"/>
        <v>0</v>
      </c>
      <c r="U2886" s="1" t="str">
        <f>_xlfn.XLOOKUP(Table3[[#This Row],[Transaction ID]],Source_data!A:A,Source_data!E:E)</f>
        <v>Bengaluru</v>
      </c>
      <c r="V2886" s="1">
        <f>_xlfn.IFNA(_xlfn.XLOOKUP(A2886,bank_processed_transactions[transaction_id],bank_processed_transactions[processing_minutes]),"")</f>
        <v>45.2</v>
      </c>
      <c r="W2886" s="31">
        <f>_xlfn.XLOOKUP(A2886,Source_data!A:A,Source_data!B:B)</f>
        <v>46076</v>
      </c>
    </row>
    <row r="2887" spans="1:23" x14ac:dyDescent="0.3">
      <c r="A2887" s="4" t="s">
        <v>4589</v>
      </c>
      <c r="B2887" s="1">
        <f>_xlfn.XLOOKUP(A2887,bank_source_transactions__1[transaction_id],bank_source_transactions__1[amount_inr])</f>
        <v>791.17</v>
      </c>
      <c r="C2887" s="1">
        <f>_xlfn.XLOOKUP(A2887,Processed_data!A:A,Processed_data!F:F)</f>
        <v>791.17</v>
      </c>
      <c r="D2887" s="1" t="str">
        <f>_xlfn.XLOOKUP(A2887,bank_source_transactions__1[transaction_id],bank_source_transactions__1[transaction_status])</f>
        <v>SUCCESS</v>
      </c>
      <c r="E2887" s="1" t="str">
        <f>_xlfn.XLOOKUP(A2887,Processed_data!A:A,Processed_data!G:G)</f>
        <v>SUCCESS</v>
      </c>
      <c r="F2887" s="1">
        <f>COUNTIF(bank_processed_transactions[transaction_id],A2887)</f>
        <v>1</v>
      </c>
      <c r="G2887" s="1" t="str">
        <f t="shared" si="450"/>
        <v>found</v>
      </c>
      <c r="H2887" s="1" t="str">
        <f t="shared" si="451"/>
        <v>Not Duplicate</v>
      </c>
      <c r="I2887" s="1" t="str">
        <f t="shared" si="452"/>
        <v>match</v>
      </c>
      <c r="J2887" s="1" t="str">
        <f t="shared" si="453"/>
        <v>match</v>
      </c>
      <c r="K2887" s="1">
        <f t="shared" si="454"/>
        <v>0</v>
      </c>
      <c r="L2887" s="2">
        <f>IF(F2887=0,"not processed",_xlfn.MINIFS(Processed_data!H:H,Processed_data!A:A,A2887))</f>
        <v>46110</v>
      </c>
      <c r="M2887" s="1">
        <f>IF(F2887=0,"not processed",ABS(bank_source_transactions__1[[#This Row],[transaction_date]]-Reconciliation!L2887))</f>
        <v>1</v>
      </c>
      <c r="N2887" s="1" t="str" cm="1">
        <f t="array" ref="N2887">_xlfn.IFS(M2887="not Processed", "Not Processed",M2887&gt;2,"SLA Breached",M2887&lt;=2,"Within SLA")</f>
        <v>Within SLA</v>
      </c>
      <c r="O2887" s="1" t="str">
        <f>_xlfn.XLOOKUP(A2887,Source_data!A:A,Source_data!D:D)</f>
        <v>NEFT</v>
      </c>
      <c r="P2887" s="1">
        <f t="shared" si="455"/>
        <v>0</v>
      </c>
      <c r="Q2887" s="1">
        <f t="shared" si="456"/>
        <v>0</v>
      </c>
      <c r="R2887" s="1">
        <f t="shared" si="457"/>
        <v>0</v>
      </c>
      <c r="S2887" s="1">
        <f t="shared" si="458"/>
        <v>0</v>
      </c>
      <c r="T2887" s="1">
        <f t="shared" si="459"/>
        <v>0</v>
      </c>
      <c r="U2887" s="1" t="str">
        <f>_xlfn.XLOOKUP(Table3[[#This Row],[Transaction ID]],Source_data!A:A,Source_data!E:E)</f>
        <v>Pune</v>
      </c>
      <c r="V2887" s="1">
        <f>_xlfn.IFNA(_xlfn.XLOOKUP(A2887,bank_processed_transactions[transaction_id],bank_processed_transactions[processing_minutes]),"")</f>
        <v>13.3</v>
      </c>
      <c r="W2887" s="31">
        <f>_xlfn.XLOOKUP(A2887,Source_data!A:A,Source_data!B:B)</f>
        <v>46109</v>
      </c>
    </row>
    <row r="2888" spans="1:23" x14ac:dyDescent="0.3">
      <c r="A2888" s="3" t="s">
        <v>1557</v>
      </c>
      <c r="B2888" s="1">
        <f>_xlfn.XLOOKUP(A2888,bank_source_transactions__1[transaction_id],bank_source_transactions__1[amount_inr])</f>
        <v>36167.64</v>
      </c>
      <c r="C2888" s="1">
        <f>_xlfn.XLOOKUP(A2888,Processed_data!A:A,Processed_data!F:F)</f>
        <v>36167.64</v>
      </c>
      <c r="D2888" s="1" t="str">
        <f>_xlfn.XLOOKUP(A2888,bank_source_transactions__1[transaction_id],bank_source_transactions__1[transaction_status])</f>
        <v>FAILED</v>
      </c>
      <c r="E2888" s="1" t="str">
        <f>_xlfn.XLOOKUP(A2888,Processed_data!A:A,Processed_data!G:G)</f>
        <v>FAILED</v>
      </c>
      <c r="F2888" s="1">
        <f>COUNTIF(bank_processed_transactions[transaction_id],A2888)</f>
        <v>1</v>
      </c>
      <c r="G2888" s="1" t="str">
        <f t="shared" si="450"/>
        <v>found</v>
      </c>
      <c r="H2888" s="1" t="str">
        <f t="shared" si="451"/>
        <v>Not Duplicate</v>
      </c>
      <c r="I2888" s="1" t="str">
        <f t="shared" si="452"/>
        <v>match</v>
      </c>
      <c r="J2888" s="1" t="str">
        <f t="shared" si="453"/>
        <v>match</v>
      </c>
      <c r="K2888" s="1">
        <f t="shared" si="454"/>
        <v>0</v>
      </c>
      <c r="L2888" s="2">
        <f>IF(F2888=0,"not processed",_xlfn.MINIFS(Processed_data!H:H,Processed_data!A:A,A2888))</f>
        <v>46069</v>
      </c>
      <c r="M2888" s="1">
        <f>IF(F2888=0,"not processed",ABS(bank_source_transactions__1[[#This Row],[transaction_date]]-Reconciliation!L2888))</f>
        <v>3</v>
      </c>
      <c r="N2888" s="1" t="str" cm="1">
        <f t="array" ref="N2888">_xlfn.IFS(M2888="not Processed", "Not Processed",M2888&gt;2,"SLA Breached",M2888&lt;=2,"Within SLA")</f>
        <v>SLA Breached</v>
      </c>
      <c r="O2888" s="1" t="str">
        <f>_xlfn.XLOOKUP(A2888,Source_data!A:A,Source_data!D:D)</f>
        <v>UPI</v>
      </c>
      <c r="P2888" s="1">
        <f t="shared" si="455"/>
        <v>0</v>
      </c>
      <c r="Q2888" s="1">
        <f t="shared" si="456"/>
        <v>0</v>
      </c>
      <c r="R2888" s="1">
        <f t="shared" si="457"/>
        <v>0</v>
      </c>
      <c r="S2888" s="1">
        <f t="shared" si="458"/>
        <v>0</v>
      </c>
      <c r="T2888" s="1">
        <f t="shared" si="459"/>
        <v>1</v>
      </c>
      <c r="U2888" s="1" t="str">
        <f>_xlfn.XLOOKUP(Table3[[#This Row],[Transaction ID]],Source_data!A:A,Source_data!E:E)</f>
        <v>Mumbai</v>
      </c>
      <c r="V2888" s="1">
        <f>_xlfn.IFNA(_xlfn.XLOOKUP(A2888,bank_processed_transactions[transaction_id],bank_processed_transactions[processing_minutes]),"")</f>
        <v>38.200000000000003</v>
      </c>
      <c r="W2888" s="31">
        <f>_xlfn.XLOOKUP(A2888,Source_data!A:A,Source_data!B:B)</f>
        <v>46066</v>
      </c>
    </row>
    <row r="2889" spans="1:23" x14ac:dyDescent="0.3">
      <c r="A2889" s="4" t="s">
        <v>2440</v>
      </c>
      <c r="B2889" s="1">
        <f>_xlfn.XLOOKUP(A2889,bank_source_transactions__1[transaction_id],bank_source_transactions__1[amount_inr])</f>
        <v>5380.86</v>
      </c>
      <c r="C2889" s="1">
        <f>_xlfn.XLOOKUP(A2889,Processed_data!A:A,Processed_data!F:F)</f>
        <v>5380.86</v>
      </c>
      <c r="D2889" s="1" t="str">
        <f>_xlfn.XLOOKUP(A2889,bank_source_transactions__1[transaction_id],bank_source_transactions__1[transaction_status])</f>
        <v>SUCCESS</v>
      </c>
      <c r="E2889" s="1" t="str">
        <f>_xlfn.XLOOKUP(A2889,Processed_data!A:A,Processed_data!G:G)</f>
        <v>SUCCESS</v>
      </c>
      <c r="F2889" s="1">
        <f>COUNTIF(bank_processed_transactions[transaction_id],A2889)</f>
        <v>1</v>
      </c>
      <c r="G2889" s="1" t="str">
        <f t="shared" si="450"/>
        <v>found</v>
      </c>
      <c r="H2889" s="1" t="str">
        <f t="shared" si="451"/>
        <v>Not Duplicate</v>
      </c>
      <c r="I2889" s="1" t="str">
        <f t="shared" si="452"/>
        <v>match</v>
      </c>
      <c r="J2889" s="1" t="str">
        <f t="shared" si="453"/>
        <v>match</v>
      </c>
      <c r="K2889" s="1">
        <f t="shared" si="454"/>
        <v>0</v>
      </c>
      <c r="L2889" s="2">
        <f>IF(F2889=0,"not processed",_xlfn.MINIFS(Processed_data!H:H,Processed_data!A:A,A2889))</f>
        <v>46081</v>
      </c>
      <c r="M2889" s="1">
        <f>IF(F2889=0,"not processed",ABS(bank_source_transactions__1[[#This Row],[transaction_date]]-Reconciliation!L2889))</f>
        <v>1</v>
      </c>
      <c r="N2889" s="1" t="str" cm="1">
        <f t="array" ref="N2889">_xlfn.IFS(M2889="not Processed", "Not Processed",M2889&gt;2,"SLA Breached",M2889&lt;=2,"Within SLA")</f>
        <v>Within SLA</v>
      </c>
      <c r="O2889" s="1" t="str">
        <f>_xlfn.XLOOKUP(A2889,Source_data!A:A,Source_data!D:D)</f>
        <v>NEFT</v>
      </c>
      <c r="P2889" s="1">
        <f t="shared" si="455"/>
        <v>0</v>
      </c>
      <c r="Q2889" s="1">
        <f t="shared" si="456"/>
        <v>0</v>
      </c>
      <c r="R2889" s="1">
        <f t="shared" si="457"/>
        <v>0</v>
      </c>
      <c r="S2889" s="1">
        <f t="shared" si="458"/>
        <v>0</v>
      </c>
      <c r="T2889" s="1">
        <f t="shared" si="459"/>
        <v>0</v>
      </c>
      <c r="U2889" s="1" t="str">
        <f>_xlfn.XLOOKUP(Table3[[#This Row],[Transaction ID]],Source_data!A:A,Source_data!E:E)</f>
        <v>Bengaluru</v>
      </c>
      <c r="V2889" s="1">
        <f>_xlfn.IFNA(_xlfn.XLOOKUP(A2889,bank_processed_transactions[transaction_id],bank_processed_transactions[processing_minutes]),"")</f>
        <v>21.2</v>
      </c>
      <c r="W2889" s="31">
        <f>_xlfn.XLOOKUP(A2889,Source_data!A:A,Source_data!B:B)</f>
        <v>46080</v>
      </c>
    </row>
    <row r="2890" spans="1:23" x14ac:dyDescent="0.3">
      <c r="A2890" s="3" t="s">
        <v>1912</v>
      </c>
      <c r="B2890" s="1">
        <f>_xlfn.XLOOKUP(A2890,bank_source_transactions__1[transaction_id],bank_source_transactions__1[amount_inr])</f>
        <v>5541.24</v>
      </c>
      <c r="C2890" s="1">
        <f>_xlfn.XLOOKUP(A2890,Processed_data!A:A,Processed_data!F:F)</f>
        <v>5541.24</v>
      </c>
      <c r="D2890" s="1" t="str">
        <f>_xlfn.XLOOKUP(A2890,bank_source_transactions__1[transaction_id],bank_source_transactions__1[transaction_status])</f>
        <v>SUCCESS</v>
      </c>
      <c r="E2890" s="1" t="str">
        <f>_xlfn.XLOOKUP(A2890,Processed_data!A:A,Processed_data!G:G)</f>
        <v>SUCCESS</v>
      </c>
      <c r="F2890" s="1">
        <f>COUNTIF(bank_processed_transactions[transaction_id],A2890)</f>
        <v>1</v>
      </c>
      <c r="G2890" s="1" t="str">
        <f t="shared" si="450"/>
        <v>found</v>
      </c>
      <c r="H2890" s="1" t="str">
        <f t="shared" si="451"/>
        <v>Not Duplicate</v>
      </c>
      <c r="I2890" s="1" t="str">
        <f t="shared" si="452"/>
        <v>match</v>
      </c>
      <c r="J2890" s="1" t="str">
        <f t="shared" si="453"/>
        <v>match</v>
      </c>
      <c r="K2890" s="1">
        <f t="shared" si="454"/>
        <v>0</v>
      </c>
      <c r="L2890" s="2">
        <f>IF(F2890=0,"not processed",_xlfn.MINIFS(Processed_data!H:H,Processed_data!A:A,A2890))</f>
        <v>46089</v>
      </c>
      <c r="M2890" s="1">
        <f>IF(F2890=0,"not processed",ABS(bank_source_transactions__1[[#This Row],[transaction_date]]-Reconciliation!L2890))</f>
        <v>2</v>
      </c>
      <c r="N2890" s="1" t="str" cm="1">
        <f t="array" ref="N2890">_xlfn.IFS(M2890="not Processed", "Not Processed",M2890&gt;2,"SLA Breached",M2890&lt;=2,"Within SLA")</f>
        <v>Within SLA</v>
      </c>
      <c r="O2890" s="1" t="str">
        <f>_xlfn.XLOOKUP(A2890,Source_data!A:A,Source_data!D:D)</f>
        <v>IMPS</v>
      </c>
      <c r="P2890" s="1">
        <f t="shared" si="455"/>
        <v>0</v>
      </c>
      <c r="Q2890" s="1">
        <f t="shared" si="456"/>
        <v>0</v>
      </c>
      <c r="R2890" s="1">
        <f t="shared" si="457"/>
        <v>0</v>
      </c>
      <c r="S2890" s="1">
        <f t="shared" si="458"/>
        <v>0</v>
      </c>
      <c r="T2890" s="1">
        <f t="shared" si="459"/>
        <v>0</v>
      </c>
      <c r="U2890" s="1" t="str">
        <f>_xlfn.XLOOKUP(Table3[[#This Row],[Transaction ID]],Source_data!A:A,Source_data!E:E)</f>
        <v>Hyderabad</v>
      </c>
      <c r="V2890" s="1">
        <f>_xlfn.IFNA(_xlfn.XLOOKUP(A2890,bank_processed_transactions[transaction_id],bank_processed_transactions[processing_minutes]),"")</f>
        <v>22.1</v>
      </c>
      <c r="W2890" s="31">
        <f>_xlfn.XLOOKUP(A2890,Source_data!A:A,Source_data!B:B)</f>
        <v>46087</v>
      </c>
    </row>
    <row r="2891" spans="1:23" x14ac:dyDescent="0.3">
      <c r="A2891" s="4" t="s">
        <v>3363</v>
      </c>
      <c r="B2891" s="1">
        <f>_xlfn.XLOOKUP(A2891,bank_source_transactions__1[transaction_id],bank_source_transactions__1[amount_inr])</f>
        <v>4629.6000000000004</v>
      </c>
      <c r="C2891" s="1">
        <f>_xlfn.XLOOKUP(A2891,Processed_data!A:A,Processed_data!F:F)</f>
        <v>4629.6000000000004</v>
      </c>
      <c r="D2891" s="1" t="str">
        <f>_xlfn.XLOOKUP(A2891,bank_source_transactions__1[transaction_id],bank_source_transactions__1[transaction_status])</f>
        <v>SUCCESS</v>
      </c>
      <c r="E2891" s="1" t="str">
        <f>_xlfn.XLOOKUP(A2891,Processed_data!A:A,Processed_data!G:G)</f>
        <v>SUCCESS</v>
      </c>
      <c r="F2891" s="1">
        <f>COUNTIF(bank_processed_transactions[transaction_id],A2891)</f>
        <v>1</v>
      </c>
      <c r="G2891" s="1" t="str">
        <f t="shared" si="450"/>
        <v>found</v>
      </c>
      <c r="H2891" s="1" t="str">
        <f t="shared" si="451"/>
        <v>Not Duplicate</v>
      </c>
      <c r="I2891" s="1" t="str">
        <f t="shared" si="452"/>
        <v>match</v>
      </c>
      <c r="J2891" s="1" t="str">
        <f t="shared" si="453"/>
        <v>match</v>
      </c>
      <c r="K2891" s="1">
        <f t="shared" si="454"/>
        <v>0</v>
      </c>
      <c r="L2891" s="2">
        <f>IF(F2891=0,"not processed",_xlfn.MINIFS(Processed_data!H:H,Processed_data!A:A,A2891))</f>
        <v>46101</v>
      </c>
      <c r="M2891" s="1">
        <f>IF(F2891=0,"not processed",ABS(bank_source_transactions__1[[#This Row],[transaction_date]]-Reconciliation!L2891))</f>
        <v>0</v>
      </c>
      <c r="N2891" s="1" t="str" cm="1">
        <f t="array" ref="N2891">_xlfn.IFS(M2891="not Processed", "Not Processed",M2891&gt;2,"SLA Breached",M2891&lt;=2,"Within SLA")</f>
        <v>Within SLA</v>
      </c>
      <c r="O2891" s="1" t="str">
        <f>_xlfn.XLOOKUP(A2891,Source_data!A:A,Source_data!D:D)</f>
        <v>CARD</v>
      </c>
      <c r="P2891" s="1">
        <f t="shared" si="455"/>
        <v>0</v>
      </c>
      <c r="Q2891" s="1">
        <f t="shared" si="456"/>
        <v>0</v>
      </c>
      <c r="R2891" s="1">
        <f t="shared" si="457"/>
        <v>0</v>
      </c>
      <c r="S2891" s="1">
        <f t="shared" si="458"/>
        <v>0</v>
      </c>
      <c r="T2891" s="1">
        <f t="shared" si="459"/>
        <v>0</v>
      </c>
      <c r="U2891" s="1" t="str">
        <f>_xlfn.XLOOKUP(Table3[[#This Row],[Transaction ID]],Source_data!A:A,Source_data!E:E)</f>
        <v>Bengaluru</v>
      </c>
      <c r="V2891" s="1">
        <f>_xlfn.IFNA(_xlfn.XLOOKUP(A2891,bank_processed_transactions[transaction_id],bank_processed_transactions[processing_minutes]),"")</f>
        <v>34.700000000000003</v>
      </c>
      <c r="W2891" s="31">
        <f>_xlfn.XLOOKUP(A2891,Source_data!A:A,Source_data!B:B)</f>
        <v>46101</v>
      </c>
    </row>
    <row r="2892" spans="1:23" x14ac:dyDescent="0.3">
      <c r="A2892" s="3" t="s">
        <v>2535</v>
      </c>
      <c r="B2892" s="1">
        <f>_xlfn.XLOOKUP(A2892,bank_source_transactions__1[transaction_id],bank_source_transactions__1[amount_inr])</f>
        <v>3316.6</v>
      </c>
      <c r="C2892" s="1">
        <f>_xlfn.XLOOKUP(A2892,Processed_data!A:A,Processed_data!F:F)</f>
        <v>3316.6</v>
      </c>
      <c r="D2892" s="1" t="str">
        <f>_xlfn.XLOOKUP(A2892,bank_source_transactions__1[transaction_id],bank_source_transactions__1[transaction_status])</f>
        <v>SUCCESS</v>
      </c>
      <c r="E2892" s="1" t="str">
        <f>_xlfn.XLOOKUP(A2892,Processed_data!A:A,Processed_data!G:G)</f>
        <v>SUCCESS</v>
      </c>
      <c r="F2892" s="1">
        <f>COUNTIF(bank_processed_transactions[transaction_id],A2892)</f>
        <v>1</v>
      </c>
      <c r="G2892" s="1" t="str">
        <f t="shared" si="450"/>
        <v>found</v>
      </c>
      <c r="H2892" s="1" t="str">
        <f t="shared" si="451"/>
        <v>Not Duplicate</v>
      </c>
      <c r="I2892" s="1" t="str">
        <f t="shared" si="452"/>
        <v>match</v>
      </c>
      <c r="J2892" s="1" t="str">
        <f t="shared" si="453"/>
        <v>match</v>
      </c>
      <c r="K2892" s="1">
        <f t="shared" si="454"/>
        <v>0</v>
      </c>
      <c r="L2892" s="2">
        <f>IF(F2892=0,"not processed",_xlfn.MINIFS(Processed_data!H:H,Processed_data!A:A,A2892))</f>
        <v>46074</v>
      </c>
      <c r="M2892" s="1">
        <f>IF(F2892=0,"not processed",ABS(bank_source_transactions__1[[#This Row],[transaction_date]]-Reconciliation!L2892))</f>
        <v>2</v>
      </c>
      <c r="N2892" s="1" t="str" cm="1">
        <f t="array" ref="N2892">_xlfn.IFS(M2892="not Processed", "Not Processed",M2892&gt;2,"SLA Breached",M2892&lt;=2,"Within SLA")</f>
        <v>Within SLA</v>
      </c>
      <c r="O2892" s="1" t="str">
        <f>_xlfn.XLOOKUP(A2892,Source_data!A:A,Source_data!D:D)</f>
        <v>CARD</v>
      </c>
      <c r="P2892" s="1">
        <f t="shared" si="455"/>
        <v>0</v>
      </c>
      <c r="Q2892" s="1">
        <f t="shared" si="456"/>
        <v>0</v>
      </c>
      <c r="R2892" s="1">
        <f t="shared" si="457"/>
        <v>0</v>
      </c>
      <c r="S2892" s="1">
        <f t="shared" si="458"/>
        <v>0</v>
      </c>
      <c r="T2892" s="1">
        <f t="shared" si="459"/>
        <v>0</v>
      </c>
      <c r="U2892" s="1" t="str">
        <f>_xlfn.XLOOKUP(Table3[[#This Row],[Transaction ID]],Source_data!A:A,Source_data!E:E)</f>
        <v>Hyderabad</v>
      </c>
      <c r="V2892" s="1">
        <f>_xlfn.IFNA(_xlfn.XLOOKUP(A2892,bank_processed_transactions[transaction_id],bank_processed_transactions[processing_minutes]),"")</f>
        <v>46.8</v>
      </c>
      <c r="W2892" s="31">
        <f>_xlfn.XLOOKUP(A2892,Source_data!A:A,Source_data!B:B)</f>
        <v>46072</v>
      </c>
    </row>
    <row r="2893" spans="1:23" x14ac:dyDescent="0.3">
      <c r="A2893" s="4" t="s">
        <v>4959</v>
      </c>
      <c r="B2893" s="1">
        <f>_xlfn.XLOOKUP(A2893,bank_source_transactions__1[transaction_id],bank_source_transactions__1[amount_inr])</f>
        <v>5822.19</v>
      </c>
      <c r="C2893" s="1">
        <f>_xlfn.XLOOKUP(A2893,Processed_data!A:A,Processed_data!F:F)</f>
        <v>5822.19</v>
      </c>
      <c r="D2893" s="1" t="str">
        <f>_xlfn.XLOOKUP(A2893,bank_source_transactions__1[transaction_id],bank_source_transactions__1[transaction_status])</f>
        <v>SUCCESS</v>
      </c>
      <c r="E2893" s="1" t="str">
        <f>_xlfn.XLOOKUP(A2893,Processed_data!A:A,Processed_data!G:G)</f>
        <v>SUCCESS</v>
      </c>
      <c r="F2893" s="1">
        <f>COUNTIF(bank_processed_transactions[transaction_id],A2893)</f>
        <v>1</v>
      </c>
      <c r="G2893" s="1" t="str">
        <f t="shared" si="450"/>
        <v>found</v>
      </c>
      <c r="H2893" s="1" t="str">
        <f t="shared" si="451"/>
        <v>Not Duplicate</v>
      </c>
      <c r="I2893" s="1" t="str">
        <f t="shared" si="452"/>
        <v>match</v>
      </c>
      <c r="J2893" s="1" t="str">
        <f t="shared" si="453"/>
        <v>match</v>
      </c>
      <c r="K2893" s="1">
        <f t="shared" si="454"/>
        <v>0</v>
      </c>
      <c r="L2893" s="2">
        <f>IF(F2893=0,"not processed",_xlfn.MINIFS(Processed_data!H:H,Processed_data!A:A,A2893))</f>
        <v>46047</v>
      </c>
      <c r="M2893" s="1">
        <f>IF(F2893=0,"not processed",ABS(bank_source_transactions__1[[#This Row],[transaction_date]]-Reconciliation!L2893))</f>
        <v>3</v>
      </c>
      <c r="N2893" s="1" t="str" cm="1">
        <f t="array" ref="N2893">_xlfn.IFS(M2893="not Processed", "Not Processed",M2893&gt;2,"SLA Breached",M2893&lt;=2,"Within SLA")</f>
        <v>SLA Breached</v>
      </c>
      <c r="O2893" s="1" t="str">
        <f>_xlfn.XLOOKUP(A2893,Source_data!A:A,Source_data!D:D)</f>
        <v>NEFT</v>
      </c>
      <c r="P2893" s="1">
        <f t="shared" si="455"/>
        <v>0</v>
      </c>
      <c r="Q2893" s="1">
        <f t="shared" si="456"/>
        <v>0</v>
      </c>
      <c r="R2893" s="1">
        <f t="shared" si="457"/>
        <v>0</v>
      </c>
      <c r="S2893" s="1">
        <f t="shared" si="458"/>
        <v>0</v>
      </c>
      <c r="T2893" s="1">
        <f t="shared" si="459"/>
        <v>1</v>
      </c>
      <c r="U2893" s="1" t="str">
        <f>_xlfn.XLOOKUP(Table3[[#This Row],[Transaction ID]],Source_data!A:A,Source_data!E:E)</f>
        <v>Hyderabad</v>
      </c>
      <c r="V2893" s="1">
        <f>_xlfn.IFNA(_xlfn.XLOOKUP(A2893,bank_processed_transactions[transaction_id],bank_processed_transactions[processing_minutes]),"")</f>
        <v>67.8</v>
      </c>
      <c r="W2893" s="31">
        <f>_xlfn.XLOOKUP(A2893,Source_data!A:A,Source_data!B:B)</f>
        <v>46044</v>
      </c>
    </row>
    <row r="2894" spans="1:23" x14ac:dyDescent="0.3">
      <c r="A2894" s="3" t="s">
        <v>4937</v>
      </c>
      <c r="B2894" s="1">
        <f>_xlfn.XLOOKUP(A2894,bank_source_transactions__1[transaction_id],bank_source_transactions__1[amount_inr])</f>
        <v>2008.34</v>
      </c>
      <c r="C2894" s="1">
        <f>_xlfn.XLOOKUP(A2894,Processed_data!A:A,Processed_data!F:F)</f>
        <v>2008.34</v>
      </c>
      <c r="D2894" s="1" t="str">
        <f>_xlfn.XLOOKUP(A2894,bank_source_transactions__1[transaction_id],bank_source_transactions__1[transaction_status])</f>
        <v>SUCCESS</v>
      </c>
      <c r="E2894" s="1" t="str">
        <f>_xlfn.XLOOKUP(A2894,Processed_data!A:A,Processed_data!G:G)</f>
        <v>SUCCESS</v>
      </c>
      <c r="F2894" s="1">
        <f>COUNTIF(bank_processed_transactions[transaction_id],A2894)</f>
        <v>1</v>
      </c>
      <c r="G2894" s="1" t="str">
        <f t="shared" si="450"/>
        <v>found</v>
      </c>
      <c r="H2894" s="1" t="str">
        <f t="shared" si="451"/>
        <v>Not Duplicate</v>
      </c>
      <c r="I2894" s="1" t="str">
        <f t="shared" si="452"/>
        <v>match</v>
      </c>
      <c r="J2894" s="1" t="str">
        <f t="shared" si="453"/>
        <v>match</v>
      </c>
      <c r="K2894" s="1">
        <f t="shared" si="454"/>
        <v>0</v>
      </c>
      <c r="L2894" s="2">
        <f>IF(F2894=0,"not processed",_xlfn.MINIFS(Processed_data!H:H,Processed_data!A:A,A2894))</f>
        <v>46085</v>
      </c>
      <c r="M2894" s="1">
        <f>IF(F2894=0,"not processed",ABS(bank_source_transactions__1[[#This Row],[transaction_date]]-Reconciliation!L2894))</f>
        <v>1</v>
      </c>
      <c r="N2894" s="1" t="str" cm="1">
        <f t="array" ref="N2894">_xlfn.IFS(M2894="not Processed", "Not Processed",M2894&gt;2,"SLA Breached",M2894&lt;=2,"Within SLA")</f>
        <v>Within SLA</v>
      </c>
      <c r="O2894" s="1" t="str">
        <f>_xlfn.XLOOKUP(A2894,Source_data!A:A,Source_data!D:D)</f>
        <v>NEFT</v>
      </c>
      <c r="P2894" s="1">
        <f t="shared" si="455"/>
        <v>0</v>
      </c>
      <c r="Q2894" s="1">
        <f t="shared" si="456"/>
        <v>0</v>
      </c>
      <c r="R2894" s="1">
        <f t="shared" si="457"/>
        <v>0</v>
      </c>
      <c r="S2894" s="1">
        <f t="shared" si="458"/>
        <v>0</v>
      </c>
      <c r="T2894" s="1">
        <f t="shared" si="459"/>
        <v>0</v>
      </c>
      <c r="U2894" s="1" t="str">
        <f>_xlfn.XLOOKUP(Table3[[#This Row],[Transaction ID]],Source_data!A:A,Source_data!E:E)</f>
        <v>Bengaluru</v>
      </c>
      <c r="V2894" s="1">
        <f>_xlfn.IFNA(_xlfn.XLOOKUP(A2894,bank_processed_transactions[transaction_id],bank_processed_transactions[processing_minutes]),"")</f>
        <v>35.299999999999997</v>
      </c>
      <c r="W2894" s="31">
        <f>_xlfn.XLOOKUP(A2894,Source_data!A:A,Source_data!B:B)</f>
        <v>46084</v>
      </c>
    </row>
    <row r="2895" spans="1:23" x14ac:dyDescent="0.3">
      <c r="A2895" s="4" t="s">
        <v>4719</v>
      </c>
      <c r="B2895" s="1">
        <f>_xlfn.XLOOKUP(A2895,bank_source_transactions__1[transaction_id],bank_source_transactions__1[amount_inr])</f>
        <v>3373.97</v>
      </c>
      <c r="C2895" s="1">
        <f>_xlfn.XLOOKUP(A2895,Processed_data!A:A,Processed_data!F:F)</f>
        <v>3373.97</v>
      </c>
      <c r="D2895" s="1" t="str">
        <f>_xlfn.XLOOKUP(A2895,bank_source_transactions__1[transaction_id],bank_source_transactions__1[transaction_status])</f>
        <v>SUCCESS</v>
      </c>
      <c r="E2895" s="1" t="str">
        <f>_xlfn.XLOOKUP(A2895,Processed_data!A:A,Processed_data!G:G)</f>
        <v>SUCCESS</v>
      </c>
      <c r="F2895" s="1">
        <f>COUNTIF(bank_processed_transactions[transaction_id],A2895)</f>
        <v>1</v>
      </c>
      <c r="G2895" s="1" t="str">
        <f t="shared" si="450"/>
        <v>found</v>
      </c>
      <c r="H2895" s="1" t="str">
        <f t="shared" si="451"/>
        <v>Not Duplicate</v>
      </c>
      <c r="I2895" s="1" t="str">
        <f t="shared" si="452"/>
        <v>match</v>
      </c>
      <c r="J2895" s="1" t="str">
        <f t="shared" si="453"/>
        <v>match</v>
      </c>
      <c r="K2895" s="1">
        <f t="shared" si="454"/>
        <v>0</v>
      </c>
      <c r="L2895" s="2">
        <f>IF(F2895=0,"not processed",_xlfn.MINIFS(Processed_data!H:H,Processed_data!A:A,A2895))</f>
        <v>46114</v>
      </c>
      <c r="M2895" s="1">
        <f>IF(F2895=0,"not processed",ABS(bank_source_transactions__1[[#This Row],[transaction_date]]-Reconciliation!L2895))</f>
        <v>2</v>
      </c>
      <c r="N2895" s="1" t="str" cm="1">
        <f t="array" ref="N2895">_xlfn.IFS(M2895="not Processed", "Not Processed",M2895&gt;2,"SLA Breached",M2895&lt;=2,"Within SLA")</f>
        <v>Within SLA</v>
      </c>
      <c r="O2895" s="1" t="str">
        <f>_xlfn.XLOOKUP(A2895,Source_data!A:A,Source_data!D:D)</f>
        <v>NEFT</v>
      </c>
      <c r="P2895" s="1">
        <f t="shared" si="455"/>
        <v>0</v>
      </c>
      <c r="Q2895" s="1">
        <f t="shared" si="456"/>
        <v>0</v>
      </c>
      <c r="R2895" s="1">
        <f t="shared" si="457"/>
        <v>0</v>
      </c>
      <c r="S2895" s="1">
        <f t="shared" si="458"/>
        <v>0</v>
      </c>
      <c r="T2895" s="1">
        <f t="shared" si="459"/>
        <v>0</v>
      </c>
      <c r="U2895" s="1" t="str">
        <f>_xlfn.XLOOKUP(Table3[[#This Row],[Transaction ID]],Source_data!A:A,Source_data!E:E)</f>
        <v>Hyderabad</v>
      </c>
      <c r="V2895" s="1">
        <f>_xlfn.IFNA(_xlfn.XLOOKUP(A2895,bank_processed_transactions[transaction_id],bank_processed_transactions[processing_minutes]),"")</f>
        <v>38.6</v>
      </c>
      <c r="W2895" s="31">
        <f>_xlfn.XLOOKUP(A2895,Source_data!A:A,Source_data!B:B)</f>
        <v>46112</v>
      </c>
    </row>
    <row r="2896" spans="1:23" x14ac:dyDescent="0.3">
      <c r="A2896" s="3" t="s">
        <v>2215</v>
      </c>
      <c r="B2896" s="1">
        <f>_xlfn.XLOOKUP(A2896,bank_source_transactions__1[transaction_id],bank_source_transactions__1[amount_inr])</f>
        <v>3632.84</v>
      </c>
      <c r="C2896" s="1">
        <f>_xlfn.XLOOKUP(A2896,Processed_data!A:A,Processed_data!F:F)</f>
        <v>3632.84</v>
      </c>
      <c r="D2896" s="1" t="str">
        <f>_xlfn.XLOOKUP(A2896,bank_source_transactions__1[transaction_id],bank_source_transactions__1[transaction_status])</f>
        <v>SUCCESS</v>
      </c>
      <c r="E2896" s="1" t="str">
        <f>_xlfn.XLOOKUP(A2896,Processed_data!A:A,Processed_data!G:G)</f>
        <v>SUCCESS</v>
      </c>
      <c r="F2896" s="1">
        <f>COUNTIF(bank_processed_transactions[transaction_id],A2896)</f>
        <v>1</v>
      </c>
      <c r="G2896" s="1" t="str">
        <f t="shared" si="450"/>
        <v>found</v>
      </c>
      <c r="H2896" s="1" t="str">
        <f t="shared" si="451"/>
        <v>Not Duplicate</v>
      </c>
      <c r="I2896" s="1" t="str">
        <f t="shared" si="452"/>
        <v>match</v>
      </c>
      <c r="J2896" s="1" t="str">
        <f t="shared" si="453"/>
        <v>match</v>
      </c>
      <c r="K2896" s="1">
        <f t="shared" si="454"/>
        <v>0</v>
      </c>
      <c r="L2896" s="2">
        <f>IF(F2896=0,"not processed",_xlfn.MINIFS(Processed_data!H:H,Processed_data!A:A,A2896))</f>
        <v>46046</v>
      </c>
      <c r="M2896" s="1">
        <f>IF(F2896=0,"not processed",ABS(bank_source_transactions__1[[#This Row],[transaction_date]]-Reconciliation!L2896))</f>
        <v>0</v>
      </c>
      <c r="N2896" s="1" t="str" cm="1">
        <f t="array" ref="N2896">_xlfn.IFS(M2896="not Processed", "Not Processed",M2896&gt;2,"SLA Breached",M2896&lt;=2,"Within SLA")</f>
        <v>Within SLA</v>
      </c>
      <c r="O2896" s="1" t="str">
        <f>_xlfn.XLOOKUP(A2896,Source_data!A:A,Source_data!D:D)</f>
        <v>UPI</v>
      </c>
      <c r="P2896" s="1">
        <f t="shared" si="455"/>
        <v>0</v>
      </c>
      <c r="Q2896" s="1">
        <f t="shared" si="456"/>
        <v>0</v>
      </c>
      <c r="R2896" s="1">
        <f t="shared" si="457"/>
        <v>0</v>
      </c>
      <c r="S2896" s="1">
        <f t="shared" si="458"/>
        <v>0</v>
      </c>
      <c r="T2896" s="1">
        <f t="shared" si="459"/>
        <v>0</v>
      </c>
      <c r="U2896" s="1" t="str">
        <f>_xlfn.XLOOKUP(Table3[[#This Row],[Transaction ID]],Source_data!A:A,Source_data!E:E)</f>
        <v>Mumbai</v>
      </c>
      <c r="V2896" s="1">
        <f>_xlfn.IFNA(_xlfn.XLOOKUP(A2896,bank_processed_transactions[transaction_id],bank_processed_transactions[processing_minutes]),"")</f>
        <v>5.2</v>
      </c>
      <c r="W2896" s="31">
        <f>_xlfn.XLOOKUP(A2896,Source_data!A:A,Source_data!B:B)</f>
        <v>46046</v>
      </c>
    </row>
    <row r="2897" spans="1:23" x14ac:dyDescent="0.3">
      <c r="A2897" s="4" t="s">
        <v>4160</v>
      </c>
      <c r="B2897" s="1">
        <f>_xlfn.XLOOKUP(A2897,bank_source_transactions__1[transaction_id],bank_source_transactions__1[amount_inr])</f>
        <v>14210.44</v>
      </c>
      <c r="C2897" s="1">
        <f>_xlfn.XLOOKUP(A2897,Processed_data!A:A,Processed_data!F:F)</f>
        <v>14210.44</v>
      </c>
      <c r="D2897" s="1" t="str">
        <f>_xlfn.XLOOKUP(A2897,bank_source_transactions__1[transaction_id],bank_source_transactions__1[transaction_status])</f>
        <v>SUCCESS</v>
      </c>
      <c r="E2897" s="1" t="str">
        <f>_xlfn.XLOOKUP(A2897,Processed_data!A:A,Processed_data!G:G)</f>
        <v>SUCCESS</v>
      </c>
      <c r="F2897" s="1">
        <f>COUNTIF(bank_processed_transactions[transaction_id],A2897)</f>
        <v>1</v>
      </c>
      <c r="G2897" s="1" t="str">
        <f t="shared" si="450"/>
        <v>found</v>
      </c>
      <c r="H2897" s="1" t="str">
        <f t="shared" si="451"/>
        <v>Not Duplicate</v>
      </c>
      <c r="I2897" s="1" t="str">
        <f t="shared" si="452"/>
        <v>match</v>
      </c>
      <c r="J2897" s="1" t="str">
        <f t="shared" si="453"/>
        <v>match</v>
      </c>
      <c r="K2897" s="1">
        <f t="shared" si="454"/>
        <v>0</v>
      </c>
      <c r="L2897" s="2">
        <f>IF(F2897=0,"not processed",_xlfn.MINIFS(Processed_data!H:H,Processed_data!A:A,A2897))</f>
        <v>46049</v>
      </c>
      <c r="M2897" s="1">
        <f>IF(F2897=0,"not processed",ABS(bank_source_transactions__1[[#This Row],[transaction_date]]-Reconciliation!L2897))</f>
        <v>2</v>
      </c>
      <c r="N2897" s="1" t="str" cm="1">
        <f t="array" ref="N2897">_xlfn.IFS(M2897="not Processed", "Not Processed",M2897&gt;2,"SLA Breached",M2897&lt;=2,"Within SLA")</f>
        <v>Within SLA</v>
      </c>
      <c r="O2897" s="1" t="str">
        <f>_xlfn.XLOOKUP(A2897,Source_data!A:A,Source_data!D:D)</f>
        <v>CARD</v>
      </c>
      <c r="P2897" s="1">
        <f t="shared" si="455"/>
        <v>0</v>
      </c>
      <c r="Q2897" s="1">
        <f t="shared" si="456"/>
        <v>0</v>
      </c>
      <c r="R2897" s="1">
        <f t="shared" si="457"/>
        <v>0</v>
      </c>
      <c r="S2897" s="1">
        <f t="shared" si="458"/>
        <v>0</v>
      </c>
      <c r="T2897" s="1">
        <f t="shared" si="459"/>
        <v>0</v>
      </c>
      <c r="U2897" s="1" t="str">
        <f>_xlfn.XLOOKUP(Table3[[#This Row],[Transaction ID]],Source_data!A:A,Source_data!E:E)</f>
        <v>Bengaluru</v>
      </c>
      <c r="V2897" s="1">
        <f>_xlfn.IFNA(_xlfn.XLOOKUP(A2897,bank_processed_transactions[transaction_id],bank_processed_transactions[processing_minutes]),"")</f>
        <v>89.5</v>
      </c>
      <c r="W2897" s="31">
        <f>_xlfn.XLOOKUP(A2897,Source_data!A:A,Source_data!B:B)</f>
        <v>46047</v>
      </c>
    </row>
    <row r="2898" spans="1:23" x14ac:dyDescent="0.3">
      <c r="A2898" s="3" t="s">
        <v>2101</v>
      </c>
      <c r="B2898" s="1">
        <f>_xlfn.XLOOKUP(A2898,bank_source_transactions__1[transaction_id],bank_source_transactions__1[amount_inr])</f>
        <v>50666.7</v>
      </c>
      <c r="C2898" s="1">
        <f>_xlfn.XLOOKUP(A2898,Processed_data!A:A,Processed_data!F:F)</f>
        <v>50666.7</v>
      </c>
      <c r="D2898" s="1" t="str">
        <f>_xlfn.XLOOKUP(A2898,bank_source_transactions__1[transaction_id],bank_source_transactions__1[transaction_status])</f>
        <v>SUCCESS</v>
      </c>
      <c r="E2898" s="1" t="str">
        <f>_xlfn.XLOOKUP(A2898,Processed_data!A:A,Processed_data!G:G)</f>
        <v>SUCCESS</v>
      </c>
      <c r="F2898" s="1">
        <f>COUNTIF(bank_processed_transactions[transaction_id],A2898)</f>
        <v>1</v>
      </c>
      <c r="G2898" s="1" t="str">
        <f t="shared" si="450"/>
        <v>found</v>
      </c>
      <c r="H2898" s="1" t="str">
        <f t="shared" si="451"/>
        <v>Not Duplicate</v>
      </c>
      <c r="I2898" s="1" t="str">
        <f t="shared" si="452"/>
        <v>match</v>
      </c>
      <c r="J2898" s="1" t="str">
        <f t="shared" si="453"/>
        <v>match</v>
      </c>
      <c r="K2898" s="1">
        <f t="shared" si="454"/>
        <v>0</v>
      </c>
      <c r="L2898" s="2">
        <f>IF(F2898=0,"not processed",_xlfn.MINIFS(Processed_data!H:H,Processed_data!A:A,A2898))</f>
        <v>46055</v>
      </c>
      <c r="M2898" s="1">
        <f>IF(F2898=0,"not processed",ABS(bank_source_transactions__1[[#This Row],[transaction_date]]-Reconciliation!L2898))</f>
        <v>2</v>
      </c>
      <c r="N2898" s="1" t="str" cm="1">
        <f t="array" ref="N2898">_xlfn.IFS(M2898="not Processed", "Not Processed",M2898&gt;2,"SLA Breached",M2898&lt;=2,"Within SLA")</f>
        <v>Within SLA</v>
      </c>
      <c r="O2898" s="1" t="str">
        <f>_xlfn.XLOOKUP(A2898,Source_data!A:A,Source_data!D:D)</f>
        <v>IMPS</v>
      </c>
      <c r="P2898" s="1">
        <f t="shared" si="455"/>
        <v>0</v>
      </c>
      <c r="Q2898" s="1">
        <f t="shared" si="456"/>
        <v>0</v>
      </c>
      <c r="R2898" s="1">
        <f t="shared" si="457"/>
        <v>0</v>
      </c>
      <c r="S2898" s="1">
        <f t="shared" si="458"/>
        <v>0</v>
      </c>
      <c r="T2898" s="1">
        <f t="shared" si="459"/>
        <v>0</v>
      </c>
      <c r="U2898" s="1" t="str">
        <f>_xlfn.XLOOKUP(Table3[[#This Row],[Transaction ID]],Source_data!A:A,Source_data!E:E)</f>
        <v>Hyderabad</v>
      </c>
      <c r="V2898" s="1">
        <f>_xlfn.IFNA(_xlfn.XLOOKUP(A2898,bank_processed_transactions[transaction_id],bank_processed_transactions[processing_minutes]),"")</f>
        <v>8.4</v>
      </c>
      <c r="W2898" s="31">
        <f>_xlfn.XLOOKUP(A2898,Source_data!A:A,Source_data!B:B)</f>
        <v>46053</v>
      </c>
    </row>
    <row r="2899" spans="1:23" x14ac:dyDescent="0.3">
      <c r="A2899" s="4" t="s">
        <v>3610</v>
      </c>
      <c r="B2899" s="1">
        <f>_xlfn.XLOOKUP(A2899,bank_source_transactions__1[transaction_id],bank_source_transactions__1[amount_inr])</f>
        <v>5071.46</v>
      </c>
      <c r="C2899" s="1">
        <f>_xlfn.XLOOKUP(A2899,Processed_data!A:A,Processed_data!F:F)</f>
        <v>5071.46</v>
      </c>
      <c r="D2899" s="1" t="str">
        <f>_xlfn.XLOOKUP(A2899,bank_source_transactions__1[transaction_id],bank_source_transactions__1[transaction_status])</f>
        <v>SUCCESS</v>
      </c>
      <c r="E2899" s="1" t="str">
        <f>_xlfn.XLOOKUP(A2899,Processed_data!A:A,Processed_data!G:G)</f>
        <v>SUCCESS</v>
      </c>
      <c r="F2899" s="1">
        <f>COUNTIF(bank_processed_transactions[transaction_id],A2899)</f>
        <v>1</v>
      </c>
      <c r="G2899" s="1" t="str">
        <f t="shared" si="450"/>
        <v>found</v>
      </c>
      <c r="H2899" s="1" t="str">
        <f t="shared" si="451"/>
        <v>Not Duplicate</v>
      </c>
      <c r="I2899" s="1" t="str">
        <f t="shared" si="452"/>
        <v>match</v>
      </c>
      <c r="J2899" s="1" t="str">
        <f t="shared" si="453"/>
        <v>match</v>
      </c>
      <c r="K2899" s="1">
        <f t="shared" si="454"/>
        <v>0</v>
      </c>
      <c r="L2899" s="2">
        <f>IF(F2899=0,"not processed",_xlfn.MINIFS(Processed_data!H:H,Processed_data!A:A,A2899))</f>
        <v>46103</v>
      </c>
      <c r="M2899" s="1">
        <f>IF(F2899=0,"not processed",ABS(bank_source_transactions__1[[#This Row],[transaction_date]]-Reconciliation!L2899))</f>
        <v>2</v>
      </c>
      <c r="N2899" s="1" t="str" cm="1">
        <f t="array" ref="N2899">_xlfn.IFS(M2899="not Processed", "Not Processed",M2899&gt;2,"SLA Breached",M2899&lt;=2,"Within SLA")</f>
        <v>Within SLA</v>
      </c>
      <c r="O2899" s="1" t="str">
        <f>_xlfn.XLOOKUP(A2899,Source_data!A:A,Source_data!D:D)</f>
        <v>NEFT</v>
      </c>
      <c r="P2899" s="1">
        <f t="shared" si="455"/>
        <v>0</v>
      </c>
      <c r="Q2899" s="1">
        <f t="shared" si="456"/>
        <v>0</v>
      </c>
      <c r="R2899" s="1">
        <f t="shared" si="457"/>
        <v>0</v>
      </c>
      <c r="S2899" s="1">
        <f t="shared" si="458"/>
        <v>0</v>
      </c>
      <c r="T2899" s="1">
        <f t="shared" si="459"/>
        <v>0</v>
      </c>
      <c r="U2899" s="1" t="str">
        <f>_xlfn.XLOOKUP(Table3[[#This Row],[Transaction ID]],Source_data!A:A,Source_data!E:E)</f>
        <v>Mumbai</v>
      </c>
      <c r="V2899" s="1">
        <f>_xlfn.IFNA(_xlfn.XLOOKUP(A2899,bank_processed_transactions[transaction_id],bank_processed_transactions[processing_minutes]),"")</f>
        <v>6.4</v>
      </c>
      <c r="W2899" s="31">
        <f>_xlfn.XLOOKUP(A2899,Source_data!A:A,Source_data!B:B)</f>
        <v>46101</v>
      </c>
    </row>
    <row r="2900" spans="1:23" x14ac:dyDescent="0.3">
      <c r="A2900" s="3" t="s">
        <v>2364</v>
      </c>
      <c r="B2900" s="1">
        <f>_xlfn.XLOOKUP(A2900,bank_source_transactions__1[transaction_id],bank_source_transactions__1[amount_inr])</f>
        <v>6549.08</v>
      </c>
      <c r="C2900" s="1">
        <f>_xlfn.XLOOKUP(A2900,Processed_data!A:A,Processed_data!F:F)</f>
        <v>6549.08</v>
      </c>
      <c r="D2900" s="1" t="str">
        <f>_xlfn.XLOOKUP(A2900,bank_source_transactions__1[transaction_id],bank_source_transactions__1[transaction_status])</f>
        <v>SUCCESS</v>
      </c>
      <c r="E2900" s="1" t="str">
        <f>_xlfn.XLOOKUP(A2900,Processed_data!A:A,Processed_data!G:G)</f>
        <v>SUCCESS</v>
      </c>
      <c r="F2900" s="1">
        <f>COUNTIF(bank_processed_transactions[transaction_id],A2900)</f>
        <v>1</v>
      </c>
      <c r="G2900" s="1" t="str">
        <f t="shared" si="450"/>
        <v>found</v>
      </c>
      <c r="H2900" s="1" t="str">
        <f t="shared" si="451"/>
        <v>Not Duplicate</v>
      </c>
      <c r="I2900" s="1" t="str">
        <f t="shared" si="452"/>
        <v>match</v>
      </c>
      <c r="J2900" s="1" t="str">
        <f t="shared" si="453"/>
        <v>match</v>
      </c>
      <c r="K2900" s="1">
        <f t="shared" si="454"/>
        <v>0</v>
      </c>
      <c r="L2900" s="2">
        <f>IF(F2900=0,"not processed",_xlfn.MINIFS(Processed_data!H:H,Processed_data!A:A,A2900))</f>
        <v>46088</v>
      </c>
      <c r="M2900" s="1">
        <f>IF(F2900=0,"not processed",ABS(bank_source_transactions__1[[#This Row],[transaction_date]]-Reconciliation!L2900))</f>
        <v>2</v>
      </c>
      <c r="N2900" s="1" t="str" cm="1">
        <f t="array" ref="N2900">_xlfn.IFS(M2900="not Processed", "Not Processed",M2900&gt;2,"SLA Breached",M2900&lt;=2,"Within SLA")</f>
        <v>Within SLA</v>
      </c>
      <c r="O2900" s="1" t="str">
        <f>_xlfn.XLOOKUP(A2900,Source_data!A:A,Source_data!D:D)</f>
        <v>UPI</v>
      </c>
      <c r="P2900" s="1">
        <f t="shared" si="455"/>
        <v>0</v>
      </c>
      <c r="Q2900" s="1">
        <f t="shared" si="456"/>
        <v>0</v>
      </c>
      <c r="R2900" s="1">
        <f t="shared" si="457"/>
        <v>0</v>
      </c>
      <c r="S2900" s="1">
        <f t="shared" si="458"/>
        <v>0</v>
      </c>
      <c r="T2900" s="1">
        <f t="shared" si="459"/>
        <v>0</v>
      </c>
      <c r="U2900" s="1" t="str">
        <f>_xlfn.XLOOKUP(Table3[[#This Row],[Transaction ID]],Source_data!A:A,Source_data!E:E)</f>
        <v>Pune</v>
      </c>
      <c r="V2900" s="1">
        <f>_xlfn.IFNA(_xlfn.XLOOKUP(A2900,bank_processed_transactions[transaction_id],bank_processed_transactions[processing_minutes]),"")</f>
        <v>14.9</v>
      </c>
      <c r="W2900" s="31">
        <f>_xlfn.XLOOKUP(A2900,Source_data!A:A,Source_data!B:B)</f>
        <v>46086</v>
      </c>
    </row>
    <row r="2901" spans="1:23" x14ac:dyDescent="0.3">
      <c r="A2901" s="4" t="s">
        <v>3807</v>
      </c>
      <c r="B2901" s="1">
        <f>_xlfn.XLOOKUP(A2901,bank_source_transactions__1[transaction_id],bank_source_transactions__1[amount_inr])</f>
        <v>6104.74</v>
      </c>
      <c r="C2901" s="1">
        <f>_xlfn.XLOOKUP(A2901,Processed_data!A:A,Processed_data!F:F)</f>
        <v>6104.74</v>
      </c>
      <c r="D2901" s="1" t="str">
        <f>_xlfn.XLOOKUP(A2901,bank_source_transactions__1[transaction_id],bank_source_transactions__1[transaction_status])</f>
        <v>SUCCESS</v>
      </c>
      <c r="E2901" s="1" t="str">
        <f>_xlfn.XLOOKUP(A2901,Processed_data!A:A,Processed_data!G:G)</f>
        <v>SUCCESS</v>
      </c>
      <c r="F2901" s="1">
        <f>COUNTIF(bank_processed_transactions[transaction_id],A2901)</f>
        <v>1</v>
      </c>
      <c r="G2901" s="1" t="str">
        <f t="shared" si="450"/>
        <v>found</v>
      </c>
      <c r="H2901" s="1" t="str">
        <f t="shared" si="451"/>
        <v>Not Duplicate</v>
      </c>
      <c r="I2901" s="1" t="str">
        <f t="shared" si="452"/>
        <v>match</v>
      </c>
      <c r="J2901" s="1" t="str">
        <f t="shared" si="453"/>
        <v>match</v>
      </c>
      <c r="K2901" s="1">
        <f t="shared" si="454"/>
        <v>0</v>
      </c>
      <c r="L2901" s="2">
        <f>IF(F2901=0,"not processed",_xlfn.MINIFS(Processed_data!H:H,Processed_data!A:A,A2901))</f>
        <v>46076</v>
      </c>
      <c r="M2901" s="1">
        <f>IF(F2901=0,"not processed",ABS(bank_source_transactions__1[[#This Row],[transaction_date]]-Reconciliation!L2901))</f>
        <v>2</v>
      </c>
      <c r="N2901" s="1" t="str" cm="1">
        <f t="array" ref="N2901">_xlfn.IFS(M2901="not Processed", "Not Processed",M2901&gt;2,"SLA Breached",M2901&lt;=2,"Within SLA")</f>
        <v>Within SLA</v>
      </c>
      <c r="O2901" s="1" t="str">
        <f>_xlfn.XLOOKUP(A2901,Source_data!A:A,Source_data!D:D)</f>
        <v>CARD</v>
      </c>
      <c r="P2901" s="1">
        <f t="shared" si="455"/>
        <v>0</v>
      </c>
      <c r="Q2901" s="1">
        <f t="shared" si="456"/>
        <v>0</v>
      </c>
      <c r="R2901" s="1">
        <f t="shared" si="457"/>
        <v>0</v>
      </c>
      <c r="S2901" s="1">
        <f t="shared" si="458"/>
        <v>0</v>
      </c>
      <c r="T2901" s="1">
        <f t="shared" si="459"/>
        <v>0</v>
      </c>
      <c r="U2901" s="1" t="str">
        <f>_xlfn.XLOOKUP(Table3[[#This Row],[Transaction ID]],Source_data!A:A,Source_data!E:E)</f>
        <v>Bengaluru</v>
      </c>
      <c r="V2901" s="1">
        <f>_xlfn.IFNA(_xlfn.XLOOKUP(A2901,bank_processed_transactions[transaction_id],bank_processed_transactions[processing_minutes]),"")</f>
        <v>39.6</v>
      </c>
      <c r="W2901" s="31">
        <f>_xlfn.XLOOKUP(A2901,Source_data!A:A,Source_data!B:B)</f>
        <v>46074</v>
      </c>
    </row>
    <row r="2902" spans="1:23" x14ac:dyDescent="0.3">
      <c r="A2902" s="3" t="s">
        <v>2923</v>
      </c>
      <c r="B2902" s="1">
        <f>_xlfn.XLOOKUP(A2902,bank_source_transactions__1[transaction_id],bank_source_transactions__1[amount_inr])</f>
        <v>6109.15</v>
      </c>
      <c r="C2902" s="1">
        <f>_xlfn.XLOOKUP(A2902,Processed_data!A:A,Processed_data!F:F)</f>
        <v>6109.15</v>
      </c>
      <c r="D2902" s="1" t="str">
        <f>_xlfn.XLOOKUP(A2902,bank_source_transactions__1[transaction_id],bank_source_transactions__1[transaction_status])</f>
        <v>SUCCESS</v>
      </c>
      <c r="E2902" s="1" t="str">
        <f>_xlfn.XLOOKUP(A2902,Processed_data!A:A,Processed_data!G:G)</f>
        <v>SUCCESS</v>
      </c>
      <c r="F2902" s="1">
        <f>COUNTIF(bank_processed_transactions[transaction_id],A2902)</f>
        <v>1</v>
      </c>
      <c r="G2902" s="1" t="str">
        <f t="shared" si="450"/>
        <v>found</v>
      </c>
      <c r="H2902" s="1" t="str">
        <f t="shared" si="451"/>
        <v>Not Duplicate</v>
      </c>
      <c r="I2902" s="1" t="str">
        <f t="shared" si="452"/>
        <v>match</v>
      </c>
      <c r="J2902" s="1" t="str">
        <f t="shared" si="453"/>
        <v>match</v>
      </c>
      <c r="K2902" s="1">
        <f t="shared" si="454"/>
        <v>0</v>
      </c>
      <c r="L2902" s="2">
        <f>IF(F2902=0,"not processed",_xlfn.MINIFS(Processed_data!H:H,Processed_data!A:A,A2902))</f>
        <v>46053</v>
      </c>
      <c r="M2902" s="1">
        <f>IF(F2902=0,"not processed",ABS(bank_source_transactions__1[[#This Row],[transaction_date]]-Reconciliation!L2902))</f>
        <v>3</v>
      </c>
      <c r="N2902" s="1" t="str" cm="1">
        <f t="array" ref="N2902">_xlfn.IFS(M2902="not Processed", "Not Processed",M2902&gt;2,"SLA Breached",M2902&lt;=2,"Within SLA")</f>
        <v>SLA Breached</v>
      </c>
      <c r="O2902" s="1" t="str">
        <f>_xlfn.XLOOKUP(A2902,Source_data!A:A,Source_data!D:D)</f>
        <v>CARD</v>
      </c>
      <c r="P2902" s="1">
        <f t="shared" si="455"/>
        <v>0</v>
      </c>
      <c r="Q2902" s="1">
        <f t="shared" si="456"/>
        <v>0</v>
      </c>
      <c r="R2902" s="1">
        <f t="shared" si="457"/>
        <v>0</v>
      </c>
      <c r="S2902" s="1">
        <f t="shared" si="458"/>
        <v>0</v>
      </c>
      <c r="T2902" s="1">
        <f t="shared" si="459"/>
        <v>1</v>
      </c>
      <c r="U2902" s="1" t="str">
        <f>_xlfn.XLOOKUP(Table3[[#This Row],[Transaction ID]],Source_data!A:A,Source_data!E:E)</f>
        <v>Mumbai</v>
      </c>
      <c r="V2902" s="1">
        <f>_xlfn.IFNA(_xlfn.XLOOKUP(A2902,bank_processed_transactions[transaction_id],bank_processed_transactions[processing_minutes]),"")</f>
        <v>5.9</v>
      </c>
      <c r="W2902" s="31">
        <f>_xlfn.XLOOKUP(A2902,Source_data!A:A,Source_data!B:B)</f>
        <v>46050</v>
      </c>
    </row>
    <row r="2903" spans="1:23" x14ac:dyDescent="0.3">
      <c r="A2903" s="4" t="s">
        <v>3532</v>
      </c>
      <c r="B2903" s="1">
        <f>_xlfn.XLOOKUP(A2903,bank_source_transactions__1[transaction_id],bank_source_transactions__1[amount_inr])</f>
        <v>13286.79</v>
      </c>
      <c r="C2903" s="1">
        <f>_xlfn.XLOOKUP(A2903,Processed_data!A:A,Processed_data!F:F)</f>
        <v>13286.79</v>
      </c>
      <c r="D2903" s="1" t="str">
        <f>_xlfn.XLOOKUP(A2903,bank_source_transactions__1[transaction_id],bank_source_transactions__1[transaction_status])</f>
        <v>SUCCESS</v>
      </c>
      <c r="E2903" s="1" t="str">
        <f>_xlfn.XLOOKUP(A2903,Processed_data!A:A,Processed_data!G:G)</f>
        <v>SUCCESS</v>
      </c>
      <c r="F2903" s="1">
        <f>COUNTIF(bank_processed_transactions[transaction_id],A2903)</f>
        <v>1</v>
      </c>
      <c r="G2903" s="1" t="str">
        <f t="shared" si="450"/>
        <v>found</v>
      </c>
      <c r="H2903" s="1" t="str">
        <f t="shared" si="451"/>
        <v>Not Duplicate</v>
      </c>
      <c r="I2903" s="1" t="str">
        <f t="shared" si="452"/>
        <v>match</v>
      </c>
      <c r="J2903" s="1" t="str">
        <f t="shared" si="453"/>
        <v>match</v>
      </c>
      <c r="K2903" s="1">
        <f t="shared" si="454"/>
        <v>0</v>
      </c>
      <c r="L2903" s="2">
        <f>IF(F2903=0,"not processed",_xlfn.MINIFS(Processed_data!H:H,Processed_data!A:A,A2903))</f>
        <v>46099</v>
      </c>
      <c r="M2903" s="1">
        <f>IF(F2903=0,"not processed",ABS(bank_source_transactions__1[[#This Row],[transaction_date]]-Reconciliation!L2903))</f>
        <v>0</v>
      </c>
      <c r="N2903" s="1" t="str" cm="1">
        <f t="array" ref="N2903">_xlfn.IFS(M2903="not Processed", "Not Processed",M2903&gt;2,"SLA Breached",M2903&lt;=2,"Within SLA")</f>
        <v>Within SLA</v>
      </c>
      <c r="O2903" s="1" t="str">
        <f>_xlfn.XLOOKUP(A2903,Source_data!A:A,Source_data!D:D)</f>
        <v>UPI</v>
      </c>
      <c r="P2903" s="1">
        <f t="shared" si="455"/>
        <v>0</v>
      </c>
      <c r="Q2903" s="1">
        <f t="shared" si="456"/>
        <v>0</v>
      </c>
      <c r="R2903" s="1">
        <f t="shared" si="457"/>
        <v>0</v>
      </c>
      <c r="S2903" s="1">
        <f t="shared" si="458"/>
        <v>0</v>
      </c>
      <c r="T2903" s="1">
        <f t="shared" si="459"/>
        <v>0</v>
      </c>
      <c r="U2903" s="1" t="str">
        <f>_xlfn.XLOOKUP(Table3[[#This Row],[Transaction ID]],Source_data!A:A,Source_data!E:E)</f>
        <v>Hyderabad</v>
      </c>
      <c r="V2903" s="1">
        <f>_xlfn.IFNA(_xlfn.XLOOKUP(A2903,bank_processed_transactions[transaction_id],bank_processed_transactions[processing_minutes]),"")</f>
        <v>72.400000000000006</v>
      </c>
      <c r="W2903" s="31">
        <f>_xlfn.XLOOKUP(A2903,Source_data!A:A,Source_data!B:B)</f>
        <v>46099</v>
      </c>
    </row>
    <row r="2904" spans="1:23" x14ac:dyDescent="0.3">
      <c r="A2904" s="3" t="s">
        <v>5043</v>
      </c>
      <c r="B2904" s="1">
        <f>_xlfn.XLOOKUP(A2904,bank_source_transactions__1[transaction_id],bank_source_transactions__1[amount_inr])</f>
        <v>1153.5999999999999</v>
      </c>
      <c r="C2904" s="1" t="e">
        <f>_xlfn.XLOOKUP(A2904,Processed_data!A:A,Processed_data!F:F)</f>
        <v>#N/A</v>
      </c>
      <c r="D2904" s="1" t="str">
        <f>_xlfn.XLOOKUP(A2904,bank_source_transactions__1[transaction_id],bank_source_transactions__1[transaction_status])</f>
        <v>SUCCESS</v>
      </c>
      <c r="E2904" s="1" t="e">
        <f>_xlfn.XLOOKUP(A2904,Processed_data!A:A,Processed_data!G:G)</f>
        <v>#N/A</v>
      </c>
      <c r="F2904" s="1">
        <f>COUNTIF(bank_processed_transactions[transaction_id],A2904)</f>
        <v>0</v>
      </c>
      <c r="G2904" s="1" t="str">
        <f t="shared" si="450"/>
        <v>missing</v>
      </c>
      <c r="H2904" s="1" t="str">
        <f t="shared" si="451"/>
        <v>Not Duplicate</v>
      </c>
      <c r="I2904" s="1" t="str">
        <f t="shared" si="452"/>
        <v>not processed</v>
      </c>
      <c r="J2904" s="1" t="str">
        <f t="shared" si="453"/>
        <v>not processed</v>
      </c>
      <c r="K2904" s="1" t="str">
        <f t="shared" si="454"/>
        <v>missing</v>
      </c>
      <c r="L2904" s="2" t="str">
        <f>IF(F2904=0,"not processed",_xlfn.MINIFS(Processed_data!H:H,Processed_data!A:A,A2904))</f>
        <v>not processed</v>
      </c>
      <c r="M2904" s="1" t="str">
        <f>IF(F2904=0,"not processed",ABS(bank_source_transactions__1[[#This Row],[transaction_date]]-Reconciliation!L2904))</f>
        <v>not processed</v>
      </c>
      <c r="N2904" s="1" t="str" cm="1">
        <f t="array" ref="N2904">_xlfn.IFS(M2904="not Processed", "Not Processed",M2904&gt;2,"SLA Breached",M2904&lt;=2,"Within SLA")</f>
        <v>Not Processed</v>
      </c>
      <c r="O2904" s="1" t="str">
        <f>_xlfn.XLOOKUP(A2904,Source_data!A:A,Source_data!D:D)</f>
        <v>UPI</v>
      </c>
      <c r="P2904" s="1">
        <f t="shared" si="455"/>
        <v>1</v>
      </c>
      <c r="Q2904" s="1">
        <f t="shared" si="456"/>
        <v>0</v>
      </c>
      <c r="R2904" s="1">
        <f t="shared" si="457"/>
        <v>0</v>
      </c>
      <c r="S2904" s="1">
        <f t="shared" si="458"/>
        <v>0</v>
      </c>
      <c r="T2904" s="1">
        <f t="shared" si="459"/>
        <v>0</v>
      </c>
      <c r="U2904" s="1" t="str">
        <f>_xlfn.XLOOKUP(Table3[[#This Row],[Transaction ID]],Source_data!A:A,Source_data!E:E)</f>
        <v>Mumbai</v>
      </c>
      <c r="V2904" s="1" t="str">
        <f>_xlfn.IFNA(_xlfn.XLOOKUP(A2904,bank_processed_transactions[transaction_id],bank_processed_transactions[processing_minutes]),"")</f>
        <v/>
      </c>
      <c r="W2904" s="31">
        <f>_xlfn.XLOOKUP(A2904,Source_data!A:A,Source_data!B:B)</f>
        <v>46045</v>
      </c>
    </row>
    <row r="2905" spans="1:23" x14ac:dyDescent="0.3">
      <c r="A2905" s="4" t="s">
        <v>3883</v>
      </c>
      <c r="B2905" s="1">
        <f>_xlfn.XLOOKUP(A2905,bank_source_transactions__1[transaction_id],bank_source_transactions__1[amount_inr])</f>
        <v>700.63</v>
      </c>
      <c r="C2905" s="1">
        <f>_xlfn.XLOOKUP(A2905,Processed_data!A:A,Processed_data!F:F)</f>
        <v>700.63</v>
      </c>
      <c r="D2905" s="1" t="str">
        <f>_xlfn.XLOOKUP(A2905,bank_source_transactions__1[transaction_id],bank_source_transactions__1[transaction_status])</f>
        <v>SUCCESS</v>
      </c>
      <c r="E2905" s="1" t="str">
        <f>_xlfn.XLOOKUP(A2905,Processed_data!A:A,Processed_data!G:G)</f>
        <v>SUCCESS</v>
      </c>
      <c r="F2905" s="1">
        <f>COUNTIF(bank_processed_transactions[transaction_id],A2905)</f>
        <v>1</v>
      </c>
      <c r="G2905" s="1" t="str">
        <f t="shared" si="450"/>
        <v>found</v>
      </c>
      <c r="H2905" s="1" t="str">
        <f t="shared" si="451"/>
        <v>Not Duplicate</v>
      </c>
      <c r="I2905" s="1" t="str">
        <f t="shared" si="452"/>
        <v>match</v>
      </c>
      <c r="J2905" s="1" t="str">
        <f t="shared" si="453"/>
        <v>match</v>
      </c>
      <c r="K2905" s="1">
        <f t="shared" si="454"/>
        <v>0</v>
      </c>
      <c r="L2905" s="2">
        <f>IF(F2905=0,"not processed",_xlfn.MINIFS(Processed_data!H:H,Processed_data!A:A,A2905))</f>
        <v>46045</v>
      </c>
      <c r="M2905" s="1">
        <f>IF(F2905=0,"not processed",ABS(bank_source_transactions__1[[#This Row],[transaction_date]]-Reconciliation!L2905))</f>
        <v>2</v>
      </c>
      <c r="N2905" s="1" t="str" cm="1">
        <f t="array" ref="N2905">_xlfn.IFS(M2905="not Processed", "Not Processed",M2905&gt;2,"SLA Breached",M2905&lt;=2,"Within SLA")</f>
        <v>Within SLA</v>
      </c>
      <c r="O2905" s="1" t="str">
        <f>_xlfn.XLOOKUP(A2905,Source_data!A:A,Source_data!D:D)</f>
        <v>IMPS</v>
      </c>
      <c r="P2905" s="1">
        <f t="shared" si="455"/>
        <v>0</v>
      </c>
      <c r="Q2905" s="1">
        <f t="shared" si="456"/>
        <v>0</v>
      </c>
      <c r="R2905" s="1">
        <f t="shared" si="457"/>
        <v>0</v>
      </c>
      <c r="S2905" s="1">
        <f t="shared" si="458"/>
        <v>0</v>
      </c>
      <c r="T2905" s="1">
        <f t="shared" si="459"/>
        <v>0</v>
      </c>
      <c r="U2905" s="1" t="str">
        <f>_xlfn.XLOOKUP(Table3[[#This Row],[Transaction ID]],Source_data!A:A,Source_data!E:E)</f>
        <v>Hyderabad</v>
      </c>
      <c r="V2905" s="1">
        <f>_xlfn.IFNA(_xlfn.XLOOKUP(A2905,bank_processed_transactions[transaction_id],bank_processed_transactions[processing_minutes]),"")</f>
        <v>25.7</v>
      </c>
      <c r="W2905" s="31">
        <f>_xlfn.XLOOKUP(A2905,Source_data!A:A,Source_data!B:B)</f>
        <v>46043</v>
      </c>
    </row>
    <row r="2906" spans="1:23" x14ac:dyDescent="0.3">
      <c r="A2906" s="3" t="s">
        <v>3813</v>
      </c>
      <c r="B2906" s="1">
        <f>_xlfn.XLOOKUP(A2906,bank_source_transactions__1[transaction_id],bank_source_transactions__1[amount_inr])</f>
        <v>1279.1099999999999</v>
      </c>
      <c r="C2906" s="1">
        <f>_xlfn.XLOOKUP(A2906,Processed_data!A:A,Processed_data!F:F)</f>
        <v>1279.1099999999999</v>
      </c>
      <c r="D2906" s="1" t="str">
        <f>_xlfn.XLOOKUP(A2906,bank_source_transactions__1[transaction_id],bank_source_transactions__1[transaction_status])</f>
        <v>SUCCESS</v>
      </c>
      <c r="E2906" s="1" t="str">
        <f>_xlfn.XLOOKUP(A2906,Processed_data!A:A,Processed_data!G:G)</f>
        <v>SUCCESS</v>
      </c>
      <c r="F2906" s="1">
        <f>COUNTIF(bank_processed_transactions[transaction_id],A2906)</f>
        <v>1</v>
      </c>
      <c r="G2906" s="1" t="str">
        <f t="shared" si="450"/>
        <v>found</v>
      </c>
      <c r="H2906" s="1" t="str">
        <f t="shared" si="451"/>
        <v>Not Duplicate</v>
      </c>
      <c r="I2906" s="1" t="str">
        <f t="shared" si="452"/>
        <v>match</v>
      </c>
      <c r="J2906" s="1" t="str">
        <f t="shared" si="453"/>
        <v>match</v>
      </c>
      <c r="K2906" s="1">
        <f t="shared" si="454"/>
        <v>0</v>
      </c>
      <c r="L2906" s="2">
        <f>IF(F2906=0,"not processed",_xlfn.MINIFS(Processed_data!H:H,Processed_data!A:A,A2906))</f>
        <v>46100</v>
      </c>
      <c r="M2906" s="1">
        <f>IF(F2906=0,"not processed",ABS(bank_source_transactions__1[[#This Row],[transaction_date]]-Reconciliation!L2906))</f>
        <v>3</v>
      </c>
      <c r="N2906" s="1" t="str" cm="1">
        <f t="array" ref="N2906">_xlfn.IFS(M2906="not Processed", "Not Processed",M2906&gt;2,"SLA Breached",M2906&lt;=2,"Within SLA")</f>
        <v>SLA Breached</v>
      </c>
      <c r="O2906" s="1" t="str">
        <f>_xlfn.XLOOKUP(A2906,Source_data!A:A,Source_data!D:D)</f>
        <v>UPI</v>
      </c>
      <c r="P2906" s="1">
        <f t="shared" si="455"/>
        <v>0</v>
      </c>
      <c r="Q2906" s="1">
        <f t="shared" si="456"/>
        <v>0</v>
      </c>
      <c r="R2906" s="1">
        <f t="shared" si="457"/>
        <v>0</v>
      </c>
      <c r="S2906" s="1">
        <f t="shared" si="458"/>
        <v>0</v>
      </c>
      <c r="T2906" s="1">
        <f t="shared" si="459"/>
        <v>1</v>
      </c>
      <c r="U2906" s="1" t="str">
        <f>_xlfn.XLOOKUP(Table3[[#This Row],[Transaction ID]],Source_data!A:A,Source_data!E:E)</f>
        <v>Mumbai</v>
      </c>
      <c r="V2906" s="1">
        <f>_xlfn.IFNA(_xlfn.XLOOKUP(A2906,bank_processed_transactions[transaction_id],bank_processed_transactions[processing_minutes]),"")</f>
        <v>37.799999999999997</v>
      </c>
      <c r="W2906" s="31">
        <f>_xlfn.XLOOKUP(A2906,Source_data!A:A,Source_data!B:B)</f>
        <v>46097</v>
      </c>
    </row>
    <row r="2907" spans="1:23" x14ac:dyDescent="0.3">
      <c r="A2907" s="4" t="s">
        <v>4455</v>
      </c>
      <c r="B2907" s="1">
        <f>_xlfn.XLOOKUP(A2907,bank_source_transactions__1[transaction_id],bank_source_transactions__1[amount_inr])</f>
        <v>735.97</v>
      </c>
      <c r="C2907" s="1">
        <f>_xlfn.XLOOKUP(A2907,Processed_data!A:A,Processed_data!F:F)</f>
        <v>735.97</v>
      </c>
      <c r="D2907" s="1" t="str">
        <f>_xlfn.XLOOKUP(A2907,bank_source_transactions__1[transaction_id],bank_source_transactions__1[transaction_status])</f>
        <v>SUCCESS</v>
      </c>
      <c r="E2907" s="1" t="str">
        <f>_xlfn.XLOOKUP(A2907,Processed_data!A:A,Processed_data!G:G)</f>
        <v>SUCCESS</v>
      </c>
      <c r="F2907" s="1">
        <f>COUNTIF(bank_processed_transactions[transaction_id],A2907)</f>
        <v>1</v>
      </c>
      <c r="G2907" s="1" t="str">
        <f t="shared" si="450"/>
        <v>found</v>
      </c>
      <c r="H2907" s="1" t="str">
        <f t="shared" si="451"/>
        <v>Not Duplicate</v>
      </c>
      <c r="I2907" s="1" t="str">
        <f t="shared" si="452"/>
        <v>match</v>
      </c>
      <c r="J2907" s="1" t="str">
        <f t="shared" si="453"/>
        <v>match</v>
      </c>
      <c r="K2907" s="1">
        <f t="shared" si="454"/>
        <v>0</v>
      </c>
      <c r="L2907" s="2">
        <f>IF(F2907=0,"not processed",_xlfn.MINIFS(Processed_data!H:H,Processed_data!A:A,A2907))</f>
        <v>46085</v>
      </c>
      <c r="M2907" s="1">
        <f>IF(F2907=0,"not processed",ABS(bank_source_transactions__1[[#This Row],[transaction_date]]-Reconciliation!L2907))</f>
        <v>2</v>
      </c>
      <c r="N2907" s="1" t="str" cm="1">
        <f t="array" ref="N2907">_xlfn.IFS(M2907="not Processed", "Not Processed",M2907&gt;2,"SLA Breached",M2907&lt;=2,"Within SLA")</f>
        <v>Within SLA</v>
      </c>
      <c r="O2907" s="1" t="str">
        <f>_xlfn.XLOOKUP(A2907,Source_data!A:A,Source_data!D:D)</f>
        <v>CARD</v>
      </c>
      <c r="P2907" s="1">
        <f t="shared" si="455"/>
        <v>0</v>
      </c>
      <c r="Q2907" s="1">
        <f t="shared" si="456"/>
        <v>0</v>
      </c>
      <c r="R2907" s="1">
        <f t="shared" si="457"/>
        <v>0</v>
      </c>
      <c r="S2907" s="1">
        <f t="shared" si="458"/>
        <v>0</v>
      </c>
      <c r="T2907" s="1">
        <f t="shared" si="459"/>
        <v>0</v>
      </c>
      <c r="U2907" s="1" t="str">
        <f>_xlfn.XLOOKUP(Table3[[#This Row],[Transaction ID]],Source_data!A:A,Source_data!E:E)</f>
        <v>Hyderabad</v>
      </c>
      <c r="V2907" s="1">
        <f>_xlfn.IFNA(_xlfn.XLOOKUP(A2907,bank_processed_transactions[transaction_id],bank_processed_transactions[processing_minutes]),"")</f>
        <v>41.5</v>
      </c>
      <c r="W2907" s="31">
        <f>_xlfn.XLOOKUP(A2907,Source_data!A:A,Source_data!B:B)</f>
        <v>46083</v>
      </c>
    </row>
    <row r="2908" spans="1:23" x14ac:dyDescent="0.3">
      <c r="A2908" s="3" t="s">
        <v>4157</v>
      </c>
      <c r="B2908" s="1">
        <f>_xlfn.XLOOKUP(A2908,bank_source_transactions__1[transaction_id],bank_source_transactions__1[amount_inr])</f>
        <v>5974.95</v>
      </c>
      <c r="C2908" s="1">
        <f>_xlfn.XLOOKUP(A2908,Processed_data!A:A,Processed_data!F:F)</f>
        <v>5974.95</v>
      </c>
      <c r="D2908" s="1" t="str">
        <f>_xlfn.XLOOKUP(A2908,bank_source_transactions__1[transaction_id],bank_source_transactions__1[transaction_status])</f>
        <v>SUCCESS</v>
      </c>
      <c r="E2908" s="1" t="str">
        <f>_xlfn.XLOOKUP(A2908,Processed_data!A:A,Processed_data!G:G)</f>
        <v>SUCCESS</v>
      </c>
      <c r="F2908" s="1">
        <f>COUNTIF(bank_processed_transactions[transaction_id],A2908)</f>
        <v>1</v>
      </c>
      <c r="G2908" s="1" t="str">
        <f t="shared" si="450"/>
        <v>found</v>
      </c>
      <c r="H2908" s="1" t="str">
        <f t="shared" si="451"/>
        <v>Not Duplicate</v>
      </c>
      <c r="I2908" s="1" t="str">
        <f t="shared" si="452"/>
        <v>match</v>
      </c>
      <c r="J2908" s="1" t="str">
        <f t="shared" si="453"/>
        <v>match</v>
      </c>
      <c r="K2908" s="1">
        <f t="shared" si="454"/>
        <v>0</v>
      </c>
      <c r="L2908" s="2">
        <f>IF(F2908=0,"not processed",_xlfn.MINIFS(Processed_data!H:H,Processed_data!A:A,A2908))</f>
        <v>46049</v>
      </c>
      <c r="M2908" s="1">
        <f>IF(F2908=0,"not processed",ABS(bank_source_transactions__1[[#This Row],[transaction_date]]-Reconciliation!L2908))</f>
        <v>1</v>
      </c>
      <c r="N2908" s="1" t="str" cm="1">
        <f t="array" ref="N2908">_xlfn.IFS(M2908="not Processed", "Not Processed",M2908&gt;2,"SLA Breached",M2908&lt;=2,"Within SLA")</f>
        <v>Within SLA</v>
      </c>
      <c r="O2908" s="1" t="str">
        <f>_xlfn.XLOOKUP(A2908,Source_data!A:A,Source_data!D:D)</f>
        <v>NEFT</v>
      </c>
      <c r="P2908" s="1">
        <f t="shared" si="455"/>
        <v>0</v>
      </c>
      <c r="Q2908" s="1">
        <f t="shared" si="456"/>
        <v>0</v>
      </c>
      <c r="R2908" s="1">
        <f t="shared" si="457"/>
        <v>0</v>
      </c>
      <c r="S2908" s="1">
        <f t="shared" si="458"/>
        <v>0</v>
      </c>
      <c r="T2908" s="1">
        <f t="shared" si="459"/>
        <v>0</v>
      </c>
      <c r="U2908" s="1" t="str">
        <f>_xlfn.XLOOKUP(Table3[[#This Row],[Transaction ID]],Source_data!A:A,Source_data!E:E)</f>
        <v>Hyderabad</v>
      </c>
      <c r="V2908" s="1">
        <f>_xlfn.IFNA(_xlfn.XLOOKUP(A2908,bank_processed_transactions[transaction_id],bank_processed_transactions[processing_minutes]),"")</f>
        <v>22.6</v>
      </c>
      <c r="W2908" s="31">
        <f>_xlfn.XLOOKUP(A2908,Source_data!A:A,Source_data!B:B)</f>
        <v>46048</v>
      </c>
    </row>
    <row r="2909" spans="1:23" x14ac:dyDescent="0.3">
      <c r="A2909" s="4" t="s">
        <v>1930</v>
      </c>
      <c r="B2909" s="1">
        <f>_xlfn.XLOOKUP(A2909,bank_source_transactions__1[transaction_id],bank_source_transactions__1[amount_inr])</f>
        <v>2823.61</v>
      </c>
      <c r="C2909" s="1">
        <f>_xlfn.XLOOKUP(A2909,Processed_data!A:A,Processed_data!F:F)</f>
        <v>2823.61</v>
      </c>
      <c r="D2909" s="1" t="str">
        <f>_xlfn.XLOOKUP(A2909,bank_source_transactions__1[transaction_id],bank_source_transactions__1[transaction_status])</f>
        <v>SUCCESS</v>
      </c>
      <c r="E2909" s="1" t="str">
        <f>_xlfn.XLOOKUP(A2909,Processed_data!A:A,Processed_data!G:G)</f>
        <v>SUCCESS</v>
      </c>
      <c r="F2909" s="1">
        <f>COUNTIF(bank_processed_transactions[transaction_id],A2909)</f>
        <v>1</v>
      </c>
      <c r="G2909" s="1" t="str">
        <f t="shared" si="450"/>
        <v>found</v>
      </c>
      <c r="H2909" s="1" t="str">
        <f t="shared" si="451"/>
        <v>Not Duplicate</v>
      </c>
      <c r="I2909" s="1" t="str">
        <f t="shared" si="452"/>
        <v>match</v>
      </c>
      <c r="J2909" s="1" t="str">
        <f t="shared" si="453"/>
        <v>match</v>
      </c>
      <c r="K2909" s="1">
        <f t="shared" si="454"/>
        <v>0</v>
      </c>
      <c r="L2909" s="2">
        <f>IF(F2909=0,"not processed",_xlfn.MINIFS(Processed_data!H:H,Processed_data!A:A,A2909))</f>
        <v>46080</v>
      </c>
      <c r="M2909" s="1">
        <f>IF(F2909=0,"not processed",ABS(bank_source_transactions__1[[#This Row],[transaction_date]]-Reconciliation!L2909))</f>
        <v>0</v>
      </c>
      <c r="N2909" s="1" t="str" cm="1">
        <f t="array" ref="N2909">_xlfn.IFS(M2909="not Processed", "Not Processed",M2909&gt;2,"SLA Breached",M2909&lt;=2,"Within SLA")</f>
        <v>Within SLA</v>
      </c>
      <c r="O2909" s="1" t="str">
        <f>_xlfn.XLOOKUP(A2909,Source_data!A:A,Source_data!D:D)</f>
        <v>UPI</v>
      </c>
      <c r="P2909" s="1">
        <f t="shared" si="455"/>
        <v>0</v>
      </c>
      <c r="Q2909" s="1">
        <f t="shared" si="456"/>
        <v>0</v>
      </c>
      <c r="R2909" s="1">
        <f t="shared" si="457"/>
        <v>0</v>
      </c>
      <c r="S2909" s="1">
        <f t="shared" si="458"/>
        <v>0</v>
      </c>
      <c r="T2909" s="1">
        <f t="shared" si="459"/>
        <v>0</v>
      </c>
      <c r="U2909" s="1" t="str">
        <f>_xlfn.XLOOKUP(Table3[[#This Row],[Transaction ID]],Source_data!A:A,Source_data!E:E)</f>
        <v>Hyderabad</v>
      </c>
      <c r="V2909" s="1">
        <f>_xlfn.IFNA(_xlfn.XLOOKUP(A2909,bank_processed_transactions[transaction_id],bank_processed_transactions[processing_minutes]),"")</f>
        <v>19.5</v>
      </c>
      <c r="W2909" s="31">
        <f>_xlfn.XLOOKUP(A2909,Source_data!A:A,Source_data!B:B)</f>
        <v>46080</v>
      </c>
    </row>
    <row r="2910" spans="1:23" x14ac:dyDescent="0.3">
      <c r="A2910" s="3" t="s">
        <v>3312</v>
      </c>
      <c r="B2910" s="1">
        <f>_xlfn.XLOOKUP(A2910,bank_source_transactions__1[transaction_id],bank_source_transactions__1[amount_inr])</f>
        <v>18943.97</v>
      </c>
      <c r="C2910" s="1">
        <f>_xlfn.XLOOKUP(A2910,Processed_data!A:A,Processed_data!F:F)</f>
        <v>18943.97</v>
      </c>
      <c r="D2910" s="1" t="str">
        <f>_xlfn.XLOOKUP(A2910,bank_source_transactions__1[transaction_id],bank_source_transactions__1[transaction_status])</f>
        <v>SUCCESS</v>
      </c>
      <c r="E2910" s="1" t="str">
        <f>_xlfn.XLOOKUP(A2910,Processed_data!A:A,Processed_data!G:G)</f>
        <v>SUCCESS</v>
      </c>
      <c r="F2910" s="1">
        <f>COUNTIF(bank_processed_transactions[transaction_id],A2910)</f>
        <v>1</v>
      </c>
      <c r="G2910" s="1" t="str">
        <f t="shared" si="450"/>
        <v>found</v>
      </c>
      <c r="H2910" s="1" t="str">
        <f t="shared" si="451"/>
        <v>Not Duplicate</v>
      </c>
      <c r="I2910" s="1" t="str">
        <f t="shared" si="452"/>
        <v>match</v>
      </c>
      <c r="J2910" s="1" t="str">
        <f t="shared" si="453"/>
        <v>match</v>
      </c>
      <c r="K2910" s="1">
        <f t="shared" si="454"/>
        <v>0</v>
      </c>
      <c r="L2910" s="2">
        <f>IF(F2910=0,"not processed",_xlfn.MINIFS(Processed_data!H:H,Processed_data!A:A,A2910))</f>
        <v>46026</v>
      </c>
      <c r="M2910" s="1">
        <f>IF(F2910=0,"not processed",ABS(bank_source_transactions__1[[#This Row],[transaction_date]]-Reconciliation!L2910))</f>
        <v>1</v>
      </c>
      <c r="N2910" s="1" t="str" cm="1">
        <f t="array" ref="N2910">_xlfn.IFS(M2910="not Processed", "Not Processed",M2910&gt;2,"SLA Breached",M2910&lt;=2,"Within SLA")</f>
        <v>Within SLA</v>
      </c>
      <c r="O2910" s="1" t="str">
        <f>_xlfn.XLOOKUP(A2910,Source_data!A:A,Source_data!D:D)</f>
        <v>IMPS</v>
      </c>
      <c r="P2910" s="1">
        <f t="shared" si="455"/>
        <v>0</v>
      </c>
      <c r="Q2910" s="1">
        <f t="shared" si="456"/>
        <v>0</v>
      </c>
      <c r="R2910" s="1">
        <f t="shared" si="457"/>
        <v>0</v>
      </c>
      <c r="S2910" s="1">
        <f t="shared" si="458"/>
        <v>0</v>
      </c>
      <c r="T2910" s="1">
        <f t="shared" si="459"/>
        <v>0</v>
      </c>
      <c r="U2910" s="1" t="str">
        <f>_xlfn.XLOOKUP(Table3[[#This Row],[Transaction ID]],Source_data!A:A,Source_data!E:E)</f>
        <v>Pune</v>
      </c>
      <c r="V2910" s="1">
        <f>_xlfn.IFNA(_xlfn.XLOOKUP(A2910,bank_processed_transactions[transaction_id],bank_processed_transactions[processing_minutes]),"")</f>
        <v>8.3000000000000007</v>
      </c>
      <c r="W2910" s="31">
        <f>_xlfn.XLOOKUP(A2910,Source_data!A:A,Source_data!B:B)</f>
        <v>46025</v>
      </c>
    </row>
    <row r="2911" spans="1:23" x14ac:dyDescent="0.3">
      <c r="A2911" s="4" t="s">
        <v>1536</v>
      </c>
      <c r="B2911" s="1">
        <f>_xlfn.XLOOKUP(A2911,bank_source_transactions__1[transaction_id],bank_source_transactions__1[amount_inr])</f>
        <v>5930.03</v>
      </c>
      <c r="C2911" s="1">
        <f>_xlfn.XLOOKUP(A2911,Processed_data!A:A,Processed_data!F:F)</f>
        <v>7116.04</v>
      </c>
      <c r="D2911" s="1" t="str">
        <f>_xlfn.XLOOKUP(A2911,bank_source_transactions__1[transaction_id],bank_source_transactions__1[transaction_status])</f>
        <v>SUCCESS</v>
      </c>
      <c r="E2911" s="1" t="str">
        <f>_xlfn.XLOOKUP(A2911,Processed_data!A:A,Processed_data!G:G)</f>
        <v>SUCCESS</v>
      </c>
      <c r="F2911" s="1">
        <f>COUNTIF(bank_processed_transactions[transaction_id],A2911)</f>
        <v>1</v>
      </c>
      <c r="G2911" s="1" t="str">
        <f t="shared" si="450"/>
        <v>found</v>
      </c>
      <c r="H2911" s="1" t="str">
        <f t="shared" si="451"/>
        <v>Not Duplicate</v>
      </c>
      <c r="I2911" s="1" t="str">
        <f t="shared" si="452"/>
        <v>mismatch</v>
      </c>
      <c r="J2911" s="1" t="str">
        <f t="shared" si="453"/>
        <v>match</v>
      </c>
      <c r="K2911" s="1">
        <f t="shared" si="454"/>
        <v>1186.0100000000002</v>
      </c>
      <c r="L2911" s="2">
        <f>IF(F2911=0,"not processed",_xlfn.MINIFS(Processed_data!H:H,Processed_data!A:A,A2911))</f>
        <v>46082</v>
      </c>
      <c r="M2911" s="1">
        <f>IF(F2911=0,"not processed",ABS(bank_source_transactions__1[[#This Row],[transaction_date]]-Reconciliation!L2911))</f>
        <v>0</v>
      </c>
      <c r="N2911" s="1" t="str" cm="1">
        <f t="array" ref="N2911">_xlfn.IFS(M2911="not Processed", "Not Processed",M2911&gt;2,"SLA Breached",M2911&lt;=2,"Within SLA")</f>
        <v>Within SLA</v>
      </c>
      <c r="O2911" s="1" t="str">
        <f>_xlfn.XLOOKUP(A2911,Source_data!A:A,Source_data!D:D)</f>
        <v>UPI</v>
      </c>
      <c r="P2911" s="1">
        <f t="shared" si="455"/>
        <v>0</v>
      </c>
      <c r="Q2911" s="1">
        <f t="shared" si="456"/>
        <v>0</v>
      </c>
      <c r="R2911" s="1">
        <f t="shared" si="457"/>
        <v>1</v>
      </c>
      <c r="S2911" s="1">
        <f t="shared" si="458"/>
        <v>0</v>
      </c>
      <c r="T2911" s="1">
        <f t="shared" si="459"/>
        <v>0</v>
      </c>
      <c r="U2911" s="1" t="str">
        <f>_xlfn.XLOOKUP(Table3[[#This Row],[Transaction ID]],Source_data!A:A,Source_data!E:E)</f>
        <v>Pune</v>
      </c>
      <c r="V2911" s="1">
        <f>_xlfn.IFNA(_xlfn.XLOOKUP(A2911,bank_processed_transactions[transaction_id],bank_processed_transactions[processing_minutes]),"")</f>
        <v>17.8</v>
      </c>
      <c r="W2911" s="31">
        <f>_xlfn.XLOOKUP(A2911,Source_data!A:A,Source_data!B:B)</f>
        <v>46082</v>
      </c>
    </row>
    <row r="2912" spans="1:23" x14ac:dyDescent="0.3">
      <c r="A2912" s="3" t="s">
        <v>941</v>
      </c>
      <c r="B2912" s="1">
        <f>_xlfn.XLOOKUP(A2912,bank_source_transactions__1[transaction_id],bank_source_transactions__1[amount_inr])</f>
        <v>8353.84</v>
      </c>
      <c r="C2912" s="1">
        <f>_xlfn.XLOOKUP(A2912,Processed_data!A:A,Processed_data!F:F)</f>
        <v>8353.84</v>
      </c>
      <c r="D2912" s="1" t="str">
        <f>_xlfn.XLOOKUP(A2912,bank_source_transactions__1[transaction_id],bank_source_transactions__1[transaction_status])</f>
        <v>SUCCESS</v>
      </c>
      <c r="E2912" s="1" t="str">
        <f>_xlfn.XLOOKUP(A2912,Processed_data!A:A,Processed_data!G:G)</f>
        <v>SUCCESS</v>
      </c>
      <c r="F2912" s="1">
        <f>COUNTIF(bank_processed_transactions[transaction_id],A2912)</f>
        <v>1</v>
      </c>
      <c r="G2912" s="1" t="str">
        <f t="shared" si="450"/>
        <v>found</v>
      </c>
      <c r="H2912" s="1" t="str">
        <f t="shared" si="451"/>
        <v>Not Duplicate</v>
      </c>
      <c r="I2912" s="1" t="str">
        <f t="shared" si="452"/>
        <v>match</v>
      </c>
      <c r="J2912" s="1" t="str">
        <f t="shared" si="453"/>
        <v>match</v>
      </c>
      <c r="K2912" s="1">
        <f t="shared" si="454"/>
        <v>0</v>
      </c>
      <c r="L2912" s="2">
        <f>IF(F2912=0,"not processed",_xlfn.MINIFS(Processed_data!H:H,Processed_data!A:A,A2912))</f>
        <v>46081</v>
      </c>
      <c r="M2912" s="1">
        <f>IF(F2912=0,"not processed",ABS(bank_source_transactions__1[[#This Row],[transaction_date]]-Reconciliation!L2912))</f>
        <v>0</v>
      </c>
      <c r="N2912" s="1" t="str" cm="1">
        <f t="array" ref="N2912">_xlfn.IFS(M2912="not Processed", "Not Processed",M2912&gt;2,"SLA Breached",M2912&lt;=2,"Within SLA")</f>
        <v>Within SLA</v>
      </c>
      <c r="O2912" s="1" t="str">
        <f>_xlfn.XLOOKUP(A2912,Source_data!A:A,Source_data!D:D)</f>
        <v>UPI</v>
      </c>
      <c r="P2912" s="1">
        <f t="shared" si="455"/>
        <v>0</v>
      </c>
      <c r="Q2912" s="1">
        <f t="shared" si="456"/>
        <v>0</v>
      </c>
      <c r="R2912" s="1">
        <f t="shared" si="457"/>
        <v>0</v>
      </c>
      <c r="S2912" s="1">
        <f t="shared" si="458"/>
        <v>0</v>
      </c>
      <c r="T2912" s="1">
        <f t="shared" si="459"/>
        <v>0</v>
      </c>
      <c r="U2912" s="1" t="str">
        <f>_xlfn.XLOOKUP(Table3[[#This Row],[Transaction ID]],Source_data!A:A,Source_data!E:E)</f>
        <v>Bengaluru</v>
      </c>
      <c r="V2912" s="1">
        <f>_xlfn.IFNA(_xlfn.XLOOKUP(A2912,bank_processed_transactions[transaction_id],bank_processed_transactions[processing_minutes]),"")</f>
        <v>8.6</v>
      </c>
      <c r="W2912" s="31">
        <f>_xlfn.XLOOKUP(A2912,Source_data!A:A,Source_data!B:B)</f>
        <v>46081</v>
      </c>
    </row>
    <row r="2913" spans="1:23" x14ac:dyDescent="0.3">
      <c r="A2913" s="4" t="s">
        <v>2033</v>
      </c>
      <c r="B2913" s="1">
        <f>_xlfn.XLOOKUP(A2913,bank_source_transactions__1[transaction_id],bank_source_transactions__1[amount_inr])</f>
        <v>1446.3</v>
      </c>
      <c r="C2913" s="1">
        <f>_xlfn.XLOOKUP(A2913,Processed_data!A:A,Processed_data!F:F)</f>
        <v>1446.3</v>
      </c>
      <c r="D2913" s="1" t="str">
        <f>_xlfn.XLOOKUP(A2913,bank_source_transactions__1[transaction_id],bank_source_transactions__1[transaction_status])</f>
        <v>SUCCESS</v>
      </c>
      <c r="E2913" s="1" t="str">
        <f>_xlfn.XLOOKUP(A2913,Processed_data!A:A,Processed_data!G:G)</f>
        <v>SUCCESS</v>
      </c>
      <c r="F2913" s="1">
        <f>COUNTIF(bank_processed_transactions[transaction_id],A2913)</f>
        <v>1</v>
      </c>
      <c r="G2913" s="1" t="str">
        <f t="shared" si="450"/>
        <v>found</v>
      </c>
      <c r="H2913" s="1" t="str">
        <f t="shared" si="451"/>
        <v>Not Duplicate</v>
      </c>
      <c r="I2913" s="1" t="str">
        <f t="shared" si="452"/>
        <v>match</v>
      </c>
      <c r="J2913" s="1" t="str">
        <f t="shared" si="453"/>
        <v>match</v>
      </c>
      <c r="K2913" s="1">
        <f t="shared" si="454"/>
        <v>0</v>
      </c>
      <c r="L2913" s="2">
        <f>IF(F2913=0,"not processed",_xlfn.MINIFS(Processed_data!H:H,Processed_data!A:A,A2913))</f>
        <v>46079</v>
      </c>
      <c r="M2913" s="1">
        <f>IF(F2913=0,"not processed",ABS(bank_source_transactions__1[[#This Row],[transaction_date]]-Reconciliation!L2913))</f>
        <v>1</v>
      </c>
      <c r="N2913" s="1" t="str" cm="1">
        <f t="array" ref="N2913">_xlfn.IFS(M2913="not Processed", "Not Processed",M2913&gt;2,"SLA Breached",M2913&lt;=2,"Within SLA")</f>
        <v>Within SLA</v>
      </c>
      <c r="O2913" s="1" t="str">
        <f>_xlfn.XLOOKUP(A2913,Source_data!A:A,Source_data!D:D)</f>
        <v>NEFT</v>
      </c>
      <c r="P2913" s="1">
        <f t="shared" si="455"/>
        <v>0</v>
      </c>
      <c r="Q2913" s="1">
        <f t="shared" si="456"/>
        <v>0</v>
      </c>
      <c r="R2913" s="1">
        <f t="shared" si="457"/>
        <v>0</v>
      </c>
      <c r="S2913" s="1">
        <f t="shared" si="458"/>
        <v>0</v>
      </c>
      <c r="T2913" s="1">
        <f t="shared" si="459"/>
        <v>0</v>
      </c>
      <c r="U2913" s="1" t="str">
        <f>_xlfn.XLOOKUP(Table3[[#This Row],[Transaction ID]],Source_data!A:A,Source_data!E:E)</f>
        <v>Pune</v>
      </c>
      <c r="V2913" s="1">
        <f>_xlfn.IFNA(_xlfn.XLOOKUP(A2913,bank_processed_transactions[transaction_id],bank_processed_transactions[processing_minutes]),"")</f>
        <v>11.3</v>
      </c>
      <c r="W2913" s="31">
        <f>_xlfn.XLOOKUP(A2913,Source_data!A:A,Source_data!B:B)</f>
        <v>46078</v>
      </c>
    </row>
    <row r="2914" spans="1:23" x14ac:dyDescent="0.3">
      <c r="A2914" s="3" t="s">
        <v>4818</v>
      </c>
      <c r="B2914" s="1">
        <f>_xlfn.XLOOKUP(A2914,bank_source_transactions__1[transaction_id],bank_source_transactions__1[amount_inr])</f>
        <v>18310.990000000002</v>
      </c>
      <c r="C2914" s="1">
        <f>_xlfn.XLOOKUP(A2914,Processed_data!A:A,Processed_data!F:F)</f>
        <v>18310.990000000002</v>
      </c>
      <c r="D2914" s="1" t="str">
        <f>_xlfn.XLOOKUP(A2914,bank_source_transactions__1[transaction_id],bank_source_transactions__1[transaction_status])</f>
        <v>SUCCESS</v>
      </c>
      <c r="E2914" s="1" t="str">
        <f>_xlfn.XLOOKUP(A2914,Processed_data!A:A,Processed_data!G:G)</f>
        <v>SUCCESS</v>
      </c>
      <c r="F2914" s="1">
        <f>COUNTIF(bank_processed_transactions[transaction_id],A2914)</f>
        <v>1</v>
      </c>
      <c r="G2914" s="1" t="str">
        <f t="shared" si="450"/>
        <v>found</v>
      </c>
      <c r="H2914" s="1" t="str">
        <f t="shared" si="451"/>
        <v>Not Duplicate</v>
      </c>
      <c r="I2914" s="1" t="str">
        <f t="shared" si="452"/>
        <v>match</v>
      </c>
      <c r="J2914" s="1" t="str">
        <f t="shared" si="453"/>
        <v>match</v>
      </c>
      <c r="K2914" s="1">
        <f t="shared" si="454"/>
        <v>0</v>
      </c>
      <c r="L2914" s="2">
        <f>IF(F2914=0,"not processed",_xlfn.MINIFS(Processed_data!H:H,Processed_data!A:A,A2914))</f>
        <v>46029</v>
      </c>
      <c r="M2914" s="1">
        <f>IF(F2914=0,"not processed",ABS(bank_source_transactions__1[[#This Row],[transaction_date]]-Reconciliation!L2914))</f>
        <v>1</v>
      </c>
      <c r="N2914" s="1" t="str" cm="1">
        <f t="array" ref="N2914">_xlfn.IFS(M2914="not Processed", "Not Processed",M2914&gt;2,"SLA Breached",M2914&lt;=2,"Within SLA")</f>
        <v>Within SLA</v>
      </c>
      <c r="O2914" s="1" t="str">
        <f>_xlfn.XLOOKUP(A2914,Source_data!A:A,Source_data!D:D)</f>
        <v>UPI</v>
      </c>
      <c r="P2914" s="1">
        <f t="shared" si="455"/>
        <v>0</v>
      </c>
      <c r="Q2914" s="1">
        <f t="shared" si="456"/>
        <v>0</v>
      </c>
      <c r="R2914" s="1">
        <f t="shared" si="457"/>
        <v>0</v>
      </c>
      <c r="S2914" s="1">
        <f t="shared" si="458"/>
        <v>0</v>
      </c>
      <c r="T2914" s="1">
        <f t="shared" si="459"/>
        <v>0</v>
      </c>
      <c r="U2914" s="1" t="str">
        <f>_xlfn.XLOOKUP(Table3[[#This Row],[Transaction ID]],Source_data!A:A,Source_data!E:E)</f>
        <v>Hyderabad</v>
      </c>
      <c r="V2914" s="1">
        <f>_xlfn.IFNA(_xlfn.XLOOKUP(A2914,bank_processed_transactions[transaction_id],bank_processed_transactions[processing_minutes]),"")</f>
        <v>62.1</v>
      </c>
      <c r="W2914" s="31">
        <f>_xlfn.XLOOKUP(A2914,Source_data!A:A,Source_data!B:B)</f>
        <v>46028</v>
      </c>
    </row>
    <row r="2915" spans="1:23" x14ac:dyDescent="0.3">
      <c r="A2915" s="4" t="s">
        <v>62</v>
      </c>
      <c r="B2915" s="1">
        <f>_xlfn.XLOOKUP(A2915,bank_source_transactions__1[transaction_id],bank_source_transactions__1[amount_inr])</f>
        <v>6285.99</v>
      </c>
      <c r="C2915" s="1">
        <f>_xlfn.XLOOKUP(A2915,Processed_data!A:A,Processed_data!F:F)</f>
        <v>6285.99</v>
      </c>
      <c r="D2915" s="1" t="str">
        <f>_xlfn.XLOOKUP(A2915,bank_source_transactions__1[transaction_id],bank_source_transactions__1[transaction_status])</f>
        <v>SUCCESS</v>
      </c>
      <c r="E2915" s="1" t="str">
        <f>_xlfn.XLOOKUP(A2915,Processed_data!A:A,Processed_data!G:G)</f>
        <v>SUCCESS</v>
      </c>
      <c r="F2915" s="1">
        <f>COUNTIF(bank_processed_transactions[transaction_id],A2915)</f>
        <v>1</v>
      </c>
      <c r="G2915" s="1" t="str">
        <f t="shared" si="450"/>
        <v>found</v>
      </c>
      <c r="H2915" s="1" t="str">
        <f t="shared" si="451"/>
        <v>Not Duplicate</v>
      </c>
      <c r="I2915" s="1" t="str">
        <f t="shared" si="452"/>
        <v>match</v>
      </c>
      <c r="J2915" s="1" t="str">
        <f t="shared" si="453"/>
        <v>match</v>
      </c>
      <c r="K2915" s="1">
        <f t="shared" si="454"/>
        <v>0</v>
      </c>
      <c r="L2915" s="2">
        <f>IF(F2915=0,"not processed",_xlfn.MINIFS(Processed_data!H:H,Processed_data!A:A,A2915))</f>
        <v>46073</v>
      </c>
      <c r="M2915" s="1">
        <f>IF(F2915=0,"not processed",ABS(bank_source_transactions__1[[#This Row],[transaction_date]]-Reconciliation!L2915))</f>
        <v>2</v>
      </c>
      <c r="N2915" s="1" t="str" cm="1">
        <f t="array" ref="N2915">_xlfn.IFS(M2915="not Processed", "Not Processed",M2915&gt;2,"SLA Breached",M2915&lt;=2,"Within SLA")</f>
        <v>Within SLA</v>
      </c>
      <c r="O2915" s="1" t="str">
        <f>_xlfn.XLOOKUP(A2915,Source_data!A:A,Source_data!D:D)</f>
        <v>UPI</v>
      </c>
      <c r="P2915" s="1">
        <f t="shared" si="455"/>
        <v>0</v>
      </c>
      <c r="Q2915" s="1">
        <f t="shared" si="456"/>
        <v>0</v>
      </c>
      <c r="R2915" s="1">
        <f t="shared" si="457"/>
        <v>0</v>
      </c>
      <c r="S2915" s="1">
        <f t="shared" si="458"/>
        <v>0</v>
      </c>
      <c r="T2915" s="1">
        <f t="shared" si="459"/>
        <v>0</v>
      </c>
      <c r="U2915" s="1" t="str">
        <f>_xlfn.XLOOKUP(Table3[[#This Row],[Transaction ID]],Source_data!A:A,Source_data!E:E)</f>
        <v>Hyderabad</v>
      </c>
      <c r="V2915" s="1">
        <f>_xlfn.IFNA(_xlfn.XLOOKUP(A2915,bank_processed_transactions[transaction_id],bank_processed_transactions[processing_minutes]),"")</f>
        <v>10.3</v>
      </c>
      <c r="W2915" s="31">
        <f>_xlfn.XLOOKUP(A2915,Source_data!A:A,Source_data!B:B)</f>
        <v>46071</v>
      </c>
    </row>
    <row r="2916" spans="1:23" x14ac:dyDescent="0.3">
      <c r="A2916" s="3" t="s">
        <v>1779</v>
      </c>
      <c r="B2916" s="1">
        <f>_xlfn.XLOOKUP(A2916,bank_source_transactions__1[transaction_id],bank_source_transactions__1[amount_inr])</f>
        <v>2361.4</v>
      </c>
      <c r="C2916" s="1">
        <f>_xlfn.XLOOKUP(A2916,Processed_data!A:A,Processed_data!F:F)</f>
        <v>2361.4</v>
      </c>
      <c r="D2916" s="1" t="str">
        <f>_xlfn.XLOOKUP(A2916,bank_source_transactions__1[transaction_id],bank_source_transactions__1[transaction_status])</f>
        <v>SUCCESS</v>
      </c>
      <c r="E2916" s="1" t="str">
        <f>_xlfn.XLOOKUP(A2916,Processed_data!A:A,Processed_data!G:G)</f>
        <v>SUCCESS</v>
      </c>
      <c r="F2916" s="1">
        <f>COUNTIF(bank_processed_transactions[transaction_id],A2916)</f>
        <v>1</v>
      </c>
      <c r="G2916" s="1" t="str">
        <f t="shared" si="450"/>
        <v>found</v>
      </c>
      <c r="H2916" s="1" t="str">
        <f t="shared" si="451"/>
        <v>Not Duplicate</v>
      </c>
      <c r="I2916" s="1" t="str">
        <f t="shared" si="452"/>
        <v>match</v>
      </c>
      <c r="J2916" s="1" t="str">
        <f t="shared" si="453"/>
        <v>match</v>
      </c>
      <c r="K2916" s="1">
        <f t="shared" si="454"/>
        <v>0</v>
      </c>
      <c r="L2916" s="2">
        <f>IF(F2916=0,"not processed",_xlfn.MINIFS(Processed_data!H:H,Processed_data!A:A,A2916))</f>
        <v>46044</v>
      </c>
      <c r="M2916" s="1">
        <f>IF(F2916=0,"not processed",ABS(bank_source_transactions__1[[#This Row],[transaction_date]]-Reconciliation!L2916))</f>
        <v>2</v>
      </c>
      <c r="N2916" s="1" t="str" cm="1">
        <f t="array" ref="N2916">_xlfn.IFS(M2916="not Processed", "Not Processed",M2916&gt;2,"SLA Breached",M2916&lt;=2,"Within SLA")</f>
        <v>Within SLA</v>
      </c>
      <c r="O2916" s="1" t="str">
        <f>_xlfn.XLOOKUP(A2916,Source_data!A:A,Source_data!D:D)</f>
        <v>NEFT</v>
      </c>
      <c r="P2916" s="1">
        <f t="shared" si="455"/>
        <v>0</v>
      </c>
      <c r="Q2916" s="1">
        <f t="shared" si="456"/>
        <v>0</v>
      </c>
      <c r="R2916" s="1">
        <f t="shared" si="457"/>
        <v>0</v>
      </c>
      <c r="S2916" s="1">
        <f t="shared" si="458"/>
        <v>0</v>
      </c>
      <c r="T2916" s="1">
        <f t="shared" si="459"/>
        <v>0</v>
      </c>
      <c r="U2916" s="1" t="str">
        <f>_xlfn.XLOOKUP(Table3[[#This Row],[Transaction ID]],Source_data!A:A,Source_data!E:E)</f>
        <v>Pune</v>
      </c>
      <c r="V2916" s="1">
        <f>_xlfn.IFNA(_xlfn.XLOOKUP(A2916,bank_processed_transactions[transaction_id],bank_processed_transactions[processing_minutes]),"")</f>
        <v>4.5999999999999996</v>
      </c>
      <c r="W2916" s="31">
        <f>_xlfn.XLOOKUP(A2916,Source_data!A:A,Source_data!B:B)</f>
        <v>46042</v>
      </c>
    </row>
    <row r="2917" spans="1:23" x14ac:dyDescent="0.3">
      <c r="A2917" s="4" t="s">
        <v>2088</v>
      </c>
      <c r="B2917" s="1">
        <f>_xlfn.XLOOKUP(A2917,bank_source_transactions__1[transaction_id],bank_source_transactions__1[amount_inr])</f>
        <v>814.99</v>
      </c>
      <c r="C2917" s="1">
        <f>_xlfn.XLOOKUP(A2917,Processed_data!A:A,Processed_data!F:F)</f>
        <v>814.99</v>
      </c>
      <c r="D2917" s="1" t="str">
        <f>_xlfn.XLOOKUP(A2917,bank_source_transactions__1[transaction_id],bank_source_transactions__1[transaction_status])</f>
        <v>SUCCESS</v>
      </c>
      <c r="E2917" s="1" t="str">
        <f>_xlfn.XLOOKUP(A2917,Processed_data!A:A,Processed_data!G:G)</f>
        <v>SUCCESS</v>
      </c>
      <c r="F2917" s="1">
        <f>COUNTIF(bank_processed_transactions[transaction_id],A2917)</f>
        <v>1</v>
      </c>
      <c r="G2917" s="1" t="str">
        <f t="shared" si="450"/>
        <v>found</v>
      </c>
      <c r="H2917" s="1" t="str">
        <f t="shared" si="451"/>
        <v>Not Duplicate</v>
      </c>
      <c r="I2917" s="1" t="str">
        <f t="shared" si="452"/>
        <v>match</v>
      </c>
      <c r="J2917" s="1" t="str">
        <f t="shared" si="453"/>
        <v>match</v>
      </c>
      <c r="K2917" s="1">
        <f t="shared" si="454"/>
        <v>0</v>
      </c>
      <c r="L2917" s="2">
        <f>IF(F2917=0,"not processed",_xlfn.MINIFS(Processed_data!H:H,Processed_data!A:A,A2917))</f>
        <v>46097</v>
      </c>
      <c r="M2917" s="1">
        <f>IF(F2917=0,"not processed",ABS(bank_source_transactions__1[[#This Row],[transaction_date]]-Reconciliation!L2917))</f>
        <v>3</v>
      </c>
      <c r="N2917" s="1" t="str" cm="1">
        <f t="array" ref="N2917">_xlfn.IFS(M2917="not Processed", "Not Processed",M2917&gt;2,"SLA Breached",M2917&lt;=2,"Within SLA")</f>
        <v>SLA Breached</v>
      </c>
      <c r="O2917" s="1" t="str">
        <f>_xlfn.XLOOKUP(A2917,Source_data!A:A,Source_data!D:D)</f>
        <v>NEFT</v>
      </c>
      <c r="P2917" s="1">
        <f t="shared" si="455"/>
        <v>0</v>
      </c>
      <c r="Q2917" s="1">
        <f t="shared" si="456"/>
        <v>0</v>
      </c>
      <c r="R2917" s="1">
        <f t="shared" si="457"/>
        <v>0</v>
      </c>
      <c r="S2917" s="1">
        <f t="shared" si="458"/>
        <v>0</v>
      </c>
      <c r="T2917" s="1">
        <f t="shared" si="459"/>
        <v>1</v>
      </c>
      <c r="U2917" s="1" t="str">
        <f>_xlfn.XLOOKUP(Table3[[#This Row],[Transaction ID]],Source_data!A:A,Source_data!E:E)</f>
        <v>Mumbai</v>
      </c>
      <c r="V2917" s="1">
        <f>_xlfn.IFNA(_xlfn.XLOOKUP(A2917,bank_processed_transactions[transaction_id],bank_processed_transactions[processing_minutes]),"")</f>
        <v>28.6</v>
      </c>
      <c r="W2917" s="31">
        <f>_xlfn.XLOOKUP(A2917,Source_data!A:A,Source_data!B:B)</f>
        <v>46094</v>
      </c>
    </row>
    <row r="2918" spans="1:23" x14ac:dyDescent="0.3">
      <c r="A2918" s="3" t="s">
        <v>4500</v>
      </c>
      <c r="B2918" s="1">
        <f>_xlfn.XLOOKUP(A2918,bank_source_transactions__1[transaction_id],bank_source_transactions__1[amount_inr])</f>
        <v>5194.46</v>
      </c>
      <c r="C2918" s="1">
        <f>_xlfn.XLOOKUP(A2918,Processed_data!A:A,Processed_data!F:F)</f>
        <v>5194.46</v>
      </c>
      <c r="D2918" s="1" t="str">
        <f>_xlfn.XLOOKUP(A2918,bank_source_transactions__1[transaction_id],bank_source_transactions__1[transaction_status])</f>
        <v>SUCCESS</v>
      </c>
      <c r="E2918" s="1" t="str">
        <f>_xlfn.XLOOKUP(A2918,Processed_data!A:A,Processed_data!G:G)</f>
        <v>SUCCESS</v>
      </c>
      <c r="F2918" s="1">
        <f>COUNTIF(bank_processed_transactions[transaction_id],A2918)</f>
        <v>1</v>
      </c>
      <c r="G2918" s="1" t="str">
        <f t="shared" si="450"/>
        <v>found</v>
      </c>
      <c r="H2918" s="1" t="str">
        <f t="shared" si="451"/>
        <v>Not Duplicate</v>
      </c>
      <c r="I2918" s="1" t="str">
        <f t="shared" si="452"/>
        <v>match</v>
      </c>
      <c r="J2918" s="1" t="str">
        <f t="shared" si="453"/>
        <v>match</v>
      </c>
      <c r="K2918" s="1">
        <f t="shared" si="454"/>
        <v>0</v>
      </c>
      <c r="L2918" s="2">
        <f>IF(F2918=0,"not processed",_xlfn.MINIFS(Processed_data!H:H,Processed_data!A:A,A2918))</f>
        <v>46040</v>
      </c>
      <c r="M2918" s="1">
        <f>IF(F2918=0,"not processed",ABS(bank_source_transactions__1[[#This Row],[transaction_date]]-Reconciliation!L2918))</f>
        <v>2</v>
      </c>
      <c r="N2918" s="1" t="str" cm="1">
        <f t="array" ref="N2918">_xlfn.IFS(M2918="not Processed", "Not Processed",M2918&gt;2,"SLA Breached",M2918&lt;=2,"Within SLA")</f>
        <v>Within SLA</v>
      </c>
      <c r="O2918" s="1" t="str">
        <f>_xlfn.XLOOKUP(A2918,Source_data!A:A,Source_data!D:D)</f>
        <v>UPI</v>
      </c>
      <c r="P2918" s="1">
        <f t="shared" si="455"/>
        <v>0</v>
      </c>
      <c r="Q2918" s="1">
        <f t="shared" si="456"/>
        <v>0</v>
      </c>
      <c r="R2918" s="1">
        <f t="shared" si="457"/>
        <v>0</v>
      </c>
      <c r="S2918" s="1">
        <f t="shared" si="458"/>
        <v>0</v>
      </c>
      <c r="T2918" s="1">
        <f t="shared" si="459"/>
        <v>0</v>
      </c>
      <c r="U2918" s="1" t="str">
        <f>_xlfn.XLOOKUP(Table3[[#This Row],[Transaction ID]],Source_data!A:A,Source_data!E:E)</f>
        <v>Mumbai</v>
      </c>
      <c r="V2918" s="1">
        <f>_xlfn.IFNA(_xlfn.XLOOKUP(A2918,bank_processed_transactions[transaction_id],bank_processed_transactions[processing_minutes]),"")</f>
        <v>40.9</v>
      </c>
      <c r="W2918" s="31">
        <f>_xlfn.XLOOKUP(A2918,Source_data!A:A,Source_data!B:B)</f>
        <v>46038</v>
      </c>
    </row>
    <row r="2919" spans="1:23" x14ac:dyDescent="0.3">
      <c r="A2919" s="4" t="s">
        <v>4673</v>
      </c>
      <c r="B2919" s="1">
        <f>_xlfn.XLOOKUP(A2919,bank_source_transactions__1[transaction_id],bank_source_transactions__1[amount_inr])</f>
        <v>43331.21</v>
      </c>
      <c r="C2919" s="1">
        <f>_xlfn.XLOOKUP(A2919,Processed_data!A:A,Processed_data!F:F)</f>
        <v>43331.21</v>
      </c>
      <c r="D2919" s="1" t="str">
        <f>_xlfn.XLOOKUP(A2919,bank_source_transactions__1[transaction_id],bank_source_transactions__1[transaction_status])</f>
        <v>SUCCESS</v>
      </c>
      <c r="E2919" s="1" t="str">
        <f>_xlfn.XLOOKUP(A2919,Processed_data!A:A,Processed_data!G:G)</f>
        <v>SUCCESS</v>
      </c>
      <c r="F2919" s="1">
        <f>COUNTIF(bank_processed_transactions[transaction_id],A2919)</f>
        <v>1</v>
      </c>
      <c r="G2919" s="1" t="str">
        <f t="shared" si="450"/>
        <v>found</v>
      </c>
      <c r="H2919" s="1" t="str">
        <f t="shared" si="451"/>
        <v>Not Duplicate</v>
      </c>
      <c r="I2919" s="1" t="str">
        <f t="shared" si="452"/>
        <v>match</v>
      </c>
      <c r="J2919" s="1" t="str">
        <f t="shared" si="453"/>
        <v>match</v>
      </c>
      <c r="K2919" s="1">
        <f t="shared" si="454"/>
        <v>0</v>
      </c>
      <c r="L2919" s="2">
        <f>IF(F2919=0,"not processed",_xlfn.MINIFS(Processed_data!H:H,Processed_data!A:A,A2919))</f>
        <v>46085</v>
      </c>
      <c r="M2919" s="1">
        <f>IF(F2919=0,"not processed",ABS(bank_source_transactions__1[[#This Row],[transaction_date]]-Reconciliation!L2919))</f>
        <v>3</v>
      </c>
      <c r="N2919" s="1" t="str" cm="1">
        <f t="array" ref="N2919">_xlfn.IFS(M2919="not Processed", "Not Processed",M2919&gt;2,"SLA Breached",M2919&lt;=2,"Within SLA")</f>
        <v>SLA Breached</v>
      </c>
      <c r="O2919" s="1" t="str">
        <f>_xlfn.XLOOKUP(A2919,Source_data!A:A,Source_data!D:D)</f>
        <v>ATM</v>
      </c>
      <c r="P2919" s="1">
        <f t="shared" si="455"/>
        <v>0</v>
      </c>
      <c r="Q2919" s="1">
        <f t="shared" si="456"/>
        <v>0</v>
      </c>
      <c r="R2919" s="1">
        <f t="shared" si="457"/>
        <v>0</v>
      </c>
      <c r="S2919" s="1">
        <f t="shared" si="458"/>
        <v>0</v>
      </c>
      <c r="T2919" s="1">
        <f t="shared" si="459"/>
        <v>1</v>
      </c>
      <c r="U2919" s="1" t="str">
        <f>_xlfn.XLOOKUP(Table3[[#This Row],[Transaction ID]],Source_data!A:A,Source_data!E:E)</f>
        <v>Bengaluru</v>
      </c>
      <c r="V2919" s="1">
        <f>_xlfn.IFNA(_xlfn.XLOOKUP(A2919,bank_processed_transactions[transaction_id],bank_processed_transactions[processing_minutes]),"")</f>
        <v>45.5</v>
      </c>
      <c r="W2919" s="31">
        <f>_xlfn.XLOOKUP(A2919,Source_data!A:A,Source_data!B:B)</f>
        <v>46082</v>
      </c>
    </row>
    <row r="2920" spans="1:23" x14ac:dyDescent="0.3">
      <c r="A2920" s="3" t="s">
        <v>297</v>
      </c>
      <c r="B2920" s="1">
        <f>_xlfn.XLOOKUP(A2920,bank_source_transactions__1[transaction_id],bank_source_transactions__1[amount_inr])</f>
        <v>471.13</v>
      </c>
      <c r="C2920" s="1">
        <f>_xlfn.XLOOKUP(A2920,Processed_data!A:A,Processed_data!F:F)</f>
        <v>471.13</v>
      </c>
      <c r="D2920" s="1" t="str">
        <f>_xlfn.XLOOKUP(A2920,bank_source_transactions__1[transaction_id],bank_source_transactions__1[transaction_status])</f>
        <v>SUCCESS</v>
      </c>
      <c r="E2920" s="1" t="str">
        <f>_xlfn.XLOOKUP(A2920,Processed_data!A:A,Processed_data!G:G)</f>
        <v>SUCCESS</v>
      </c>
      <c r="F2920" s="1">
        <f>COUNTIF(bank_processed_transactions[transaction_id],A2920)</f>
        <v>1</v>
      </c>
      <c r="G2920" s="1" t="str">
        <f t="shared" si="450"/>
        <v>found</v>
      </c>
      <c r="H2920" s="1" t="str">
        <f t="shared" si="451"/>
        <v>Not Duplicate</v>
      </c>
      <c r="I2920" s="1" t="str">
        <f t="shared" si="452"/>
        <v>match</v>
      </c>
      <c r="J2920" s="1" t="str">
        <f t="shared" si="453"/>
        <v>match</v>
      </c>
      <c r="K2920" s="1">
        <f t="shared" si="454"/>
        <v>0</v>
      </c>
      <c r="L2920" s="2">
        <f>IF(F2920=0,"not processed",_xlfn.MINIFS(Processed_data!H:H,Processed_data!A:A,A2920))</f>
        <v>46069</v>
      </c>
      <c r="M2920" s="1">
        <f>IF(F2920=0,"not processed",ABS(bank_source_transactions__1[[#This Row],[transaction_date]]-Reconciliation!L2920))</f>
        <v>3</v>
      </c>
      <c r="N2920" s="1" t="str" cm="1">
        <f t="array" ref="N2920">_xlfn.IFS(M2920="not Processed", "Not Processed",M2920&gt;2,"SLA Breached",M2920&lt;=2,"Within SLA")</f>
        <v>SLA Breached</v>
      </c>
      <c r="O2920" s="1" t="str">
        <f>_xlfn.XLOOKUP(A2920,Source_data!A:A,Source_data!D:D)</f>
        <v>NEFT</v>
      </c>
      <c r="P2920" s="1">
        <f t="shared" si="455"/>
        <v>0</v>
      </c>
      <c r="Q2920" s="1">
        <f t="shared" si="456"/>
        <v>0</v>
      </c>
      <c r="R2920" s="1">
        <f t="shared" si="457"/>
        <v>0</v>
      </c>
      <c r="S2920" s="1">
        <f t="shared" si="458"/>
        <v>0</v>
      </c>
      <c r="T2920" s="1">
        <f t="shared" si="459"/>
        <v>1</v>
      </c>
      <c r="U2920" s="1" t="str">
        <f>_xlfn.XLOOKUP(Table3[[#This Row],[Transaction ID]],Source_data!A:A,Source_data!E:E)</f>
        <v>Hyderabad</v>
      </c>
      <c r="V2920" s="1">
        <f>_xlfn.IFNA(_xlfn.XLOOKUP(A2920,bank_processed_transactions[transaction_id],bank_processed_transactions[processing_minutes]),"")</f>
        <v>22.8</v>
      </c>
      <c r="W2920" s="31">
        <f>_xlfn.XLOOKUP(A2920,Source_data!A:A,Source_data!B:B)</f>
        <v>46066</v>
      </c>
    </row>
    <row r="2921" spans="1:23" x14ac:dyDescent="0.3">
      <c r="A2921" s="4" t="s">
        <v>596</v>
      </c>
      <c r="B2921" s="1">
        <f>_xlfn.XLOOKUP(A2921,bank_source_transactions__1[transaction_id],bank_source_transactions__1[amount_inr])</f>
        <v>4919.93</v>
      </c>
      <c r="C2921" s="1">
        <f>_xlfn.XLOOKUP(A2921,Processed_data!A:A,Processed_data!F:F)</f>
        <v>4919.93</v>
      </c>
      <c r="D2921" s="1" t="str">
        <f>_xlfn.XLOOKUP(A2921,bank_source_transactions__1[transaction_id],bank_source_transactions__1[transaction_status])</f>
        <v>SUCCESS</v>
      </c>
      <c r="E2921" s="1" t="str">
        <f>_xlfn.XLOOKUP(A2921,Processed_data!A:A,Processed_data!G:G)</f>
        <v>SUCCESS</v>
      </c>
      <c r="F2921" s="1">
        <f>COUNTIF(bank_processed_transactions[transaction_id],A2921)</f>
        <v>1</v>
      </c>
      <c r="G2921" s="1" t="str">
        <f t="shared" si="450"/>
        <v>found</v>
      </c>
      <c r="H2921" s="1" t="str">
        <f t="shared" si="451"/>
        <v>Not Duplicate</v>
      </c>
      <c r="I2921" s="1" t="str">
        <f t="shared" si="452"/>
        <v>match</v>
      </c>
      <c r="J2921" s="1" t="str">
        <f t="shared" si="453"/>
        <v>match</v>
      </c>
      <c r="K2921" s="1">
        <f t="shared" si="454"/>
        <v>0</v>
      </c>
      <c r="L2921" s="2">
        <f>IF(F2921=0,"not processed",_xlfn.MINIFS(Processed_data!H:H,Processed_data!A:A,A2921))</f>
        <v>46091</v>
      </c>
      <c r="M2921" s="1">
        <f>IF(F2921=0,"not processed",ABS(bank_source_transactions__1[[#This Row],[transaction_date]]-Reconciliation!L2921))</f>
        <v>3</v>
      </c>
      <c r="N2921" s="1" t="str" cm="1">
        <f t="array" ref="N2921">_xlfn.IFS(M2921="not Processed", "Not Processed",M2921&gt;2,"SLA Breached",M2921&lt;=2,"Within SLA")</f>
        <v>SLA Breached</v>
      </c>
      <c r="O2921" s="1" t="str">
        <f>_xlfn.XLOOKUP(A2921,Source_data!A:A,Source_data!D:D)</f>
        <v>UPI</v>
      </c>
      <c r="P2921" s="1">
        <f t="shared" si="455"/>
        <v>0</v>
      </c>
      <c r="Q2921" s="1">
        <f t="shared" si="456"/>
        <v>0</v>
      </c>
      <c r="R2921" s="1">
        <f t="shared" si="457"/>
        <v>0</v>
      </c>
      <c r="S2921" s="1">
        <f t="shared" si="458"/>
        <v>0</v>
      </c>
      <c r="T2921" s="1">
        <f t="shared" si="459"/>
        <v>1</v>
      </c>
      <c r="U2921" s="1" t="str">
        <f>_xlfn.XLOOKUP(Table3[[#This Row],[Transaction ID]],Source_data!A:A,Source_data!E:E)</f>
        <v>Hyderabad</v>
      </c>
      <c r="V2921" s="1">
        <f>_xlfn.IFNA(_xlfn.XLOOKUP(A2921,bank_processed_transactions[transaction_id],bank_processed_transactions[processing_minutes]),"")</f>
        <v>136.6</v>
      </c>
      <c r="W2921" s="31">
        <f>_xlfn.XLOOKUP(A2921,Source_data!A:A,Source_data!B:B)</f>
        <v>46088</v>
      </c>
    </row>
    <row r="2922" spans="1:23" x14ac:dyDescent="0.3">
      <c r="A2922" s="3" t="s">
        <v>1837</v>
      </c>
      <c r="B2922" s="1">
        <f>_xlfn.XLOOKUP(A2922,bank_source_transactions__1[transaction_id],bank_source_transactions__1[amount_inr])</f>
        <v>11042.25</v>
      </c>
      <c r="C2922" s="1">
        <f>_xlfn.XLOOKUP(A2922,Processed_data!A:A,Processed_data!F:F)</f>
        <v>11042.25</v>
      </c>
      <c r="D2922" s="1" t="str">
        <f>_xlfn.XLOOKUP(A2922,bank_source_transactions__1[transaction_id],bank_source_transactions__1[transaction_status])</f>
        <v>SUCCESS</v>
      </c>
      <c r="E2922" s="1" t="str">
        <f>_xlfn.XLOOKUP(A2922,Processed_data!A:A,Processed_data!G:G)</f>
        <v>SUCCESS</v>
      </c>
      <c r="F2922" s="1">
        <f>COUNTIF(bank_processed_transactions[transaction_id],A2922)</f>
        <v>1</v>
      </c>
      <c r="G2922" s="1" t="str">
        <f t="shared" si="450"/>
        <v>found</v>
      </c>
      <c r="H2922" s="1" t="str">
        <f t="shared" si="451"/>
        <v>Not Duplicate</v>
      </c>
      <c r="I2922" s="1" t="str">
        <f t="shared" si="452"/>
        <v>match</v>
      </c>
      <c r="J2922" s="1" t="str">
        <f t="shared" si="453"/>
        <v>match</v>
      </c>
      <c r="K2922" s="1">
        <f t="shared" si="454"/>
        <v>0</v>
      </c>
      <c r="L2922" s="2">
        <f>IF(F2922=0,"not processed",_xlfn.MINIFS(Processed_data!H:H,Processed_data!A:A,A2922))</f>
        <v>46051</v>
      </c>
      <c r="M2922" s="1">
        <f>IF(F2922=0,"not processed",ABS(bank_source_transactions__1[[#This Row],[transaction_date]]-Reconciliation!L2922))</f>
        <v>1</v>
      </c>
      <c r="N2922" s="1" t="str" cm="1">
        <f t="array" ref="N2922">_xlfn.IFS(M2922="not Processed", "Not Processed",M2922&gt;2,"SLA Breached",M2922&lt;=2,"Within SLA")</f>
        <v>Within SLA</v>
      </c>
      <c r="O2922" s="1" t="str">
        <f>_xlfn.XLOOKUP(A2922,Source_data!A:A,Source_data!D:D)</f>
        <v>CARD</v>
      </c>
      <c r="P2922" s="1">
        <f t="shared" si="455"/>
        <v>0</v>
      </c>
      <c r="Q2922" s="1">
        <f t="shared" si="456"/>
        <v>0</v>
      </c>
      <c r="R2922" s="1">
        <f t="shared" si="457"/>
        <v>0</v>
      </c>
      <c r="S2922" s="1">
        <f t="shared" si="458"/>
        <v>0</v>
      </c>
      <c r="T2922" s="1">
        <f t="shared" si="459"/>
        <v>0</v>
      </c>
      <c r="U2922" s="1" t="str">
        <f>_xlfn.XLOOKUP(Table3[[#This Row],[Transaction ID]],Source_data!A:A,Source_data!E:E)</f>
        <v>Pune</v>
      </c>
      <c r="V2922" s="1">
        <f>_xlfn.IFNA(_xlfn.XLOOKUP(A2922,bank_processed_transactions[transaction_id],bank_processed_transactions[processing_minutes]),"")</f>
        <v>14.7</v>
      </c>
      <c r="W2922" s="31">
        <f>_xlfn.XLOOKUP(A2922,Source_data!A:A,Source_data!B:B)</f>
        <v>46050</v>
      </c>
    </row>
    <row r="2923" spans="1:23" x14ac:dyDescent="0.3">
      <c r="A2923" s="4" t="s">
        <v>2301</v>
      </c>
      <c r="B2923" s="1">
        <f>_xlfn.XLOOKUP(A2923,bank_source_transactions__1[transaction_id],bank_source_transactions__1[amount_inr])</f>
        <v>2487.9499999999998</v>
      </c>
      <c r="C2923" s="1">
        <f>_xlfn.XLOOKUP(A2923,Processed_data!A:A,Processed_data!F:F)</f>
        <v>2487.9499999999998</v>
      </c>
      <c r="D2923" s="1" t="str">
        <f>_xlfn.XLOOKUP(A2923,bank_source_transactions__1[transaction_id],bank_source_transactions__1[transaction_status])</f>
        <v>SUCCESS</v>
      </c>
      <c r="E2923" s="1" t="str">
        <f>_xlfn.XLOOKUP(A2923,Processed_data!A:A,Processed_data!G:G)</f>
        <v>SUCCESS</v>
      </c>
      <c r="F2923" s="1">
        <f>COUNTIF(bank_processed_transactions[transaction_id],A2923)</f>
        <v>1</v>
      </c>
      <c r="G2923" s="1" t="str">
        <f t="shared" si="450"/>
        <v>found</v>
      </c>
      <c r="H2923" s="1" t="str">
        <f t="shared" si="451"/>
        <v>Not Duplicate</v>
      </c>
      <c r="I2923" s="1" t="str">
        <f t="shared" si="452"/>
        <v>match</v>
      </c>
      <c r="J2923" s="1" t="str">
        <f t="shared" si="453"/>
        <v>match</v>
      </c>
      <c r="K2923" s="1">
        <f t="shared" si="454"/>
        <v>0</v>
      </c>
      <c r="L2923" s="2">
        <f>IF(F2923=0,"not processed",_xlfn.MINIFS(Processed_data!H:H,Processed_data!A:A,A2923))</f>
        <v>46051</v>
      </c>
      <c r="M2923" s="1">
        <f>IF(F2923=0,"not processed",ABS(bank_source_transactions__1[[#This Row],[transaction_date]]-Reconciliation!L2923))</f>
        <v>3</v>
      </c>
      <c r="N2923" s="1" t="str" cm="1">
        <f t="array" ref="N2923">_xlfn.IFS(M2923="not Processed", "Not Processed",M2923&gt;2,"SLA Breached",M2923&lt;=2,"Within SLA")</f>
        <v>SLA Breached</v>
      </c>
      <c r="O2923" s="1" t="str">
        <f>_xlfn.XLOOKUP(A2923,Source_data!A:A,Source_data!D:D)</f>
        <v>NEFT</v>
      </c>
      <c r="P2923" s="1">
        <f t="shared" si="455"/>
        <v>0</v>
      </c>
      <c r="Q2923" s="1">
        <f t="shared" si="456"/>
        <v>0</v>
      </c>
      <c r="R2923" s="1">
        <f t="shared" si="457"/>
        <v>0</v>
      </c>
      <c r="S2923" s="1">
        <f t="shared" si="458"/>
        <v>0</v>
      </c>
      <c r="T2923" s="1">
        <f t="shared" si="459"/>
        <v>1</v>
      </c>
      <c r="U2923" s="1" t="str">
        <f>_xlfn.XLOOKUP(Table3[[#This Row],[Transaction ID]],Source_data!A:A,Source_data!E:E)</f>
        <v>Mumbai</v>
      </c>
      <c r="V2923" s="1">
        <f>_xlfn.IFNA(_xlfn.XLOOKUP(A2923,bank_processed_transactions[transaction_id],bank_processed_transactions[processing_minutes]),"")</f>
        <v>16.7</v>
      </c>
      <c r="W2923" s="31">
        <f>_xlfn.XLOOKUP(A2923,Source_data!A:A,Source_data!B:B)</f>
        <v>46048</v>
      </c>
    </row>
    <row r="2924" spans="1:23" x14ac:dyDescent="0.3">
      <c r="A2924" s="3" t="s">
        <v>3934</v>
      </c>
      <c r="B2924" s="1">
        <f>_xlfn.XLOOKUP(A2924,bank_source_transactions__1[transaction_id],bank_source_transactions__1[amount_inr])</f>
        <v>1312.18</v>
      </c>
      <c r="C2924" s="1">
        <f>_xlfn.XLOOKUP(A2924,Processed_data!A:A,Processed_data!F:F)</f>
        <v>1312.18</v>
      </c>
      <c r="D2924" s="1" t="str">
        <f>_xlfn.XLOOKUP(A2924,bank_source_transactions__1[transaction_id],bank_source_transactions__1[transaction_status])</f>
        <v>SUCCESS</v>
      </c>
      <c r="E2924" s="1" t="str">
        <f>_xlfn.XLOOKUP(A2924,Processed_data!A:A,Processed_data!G:G)</f>
        <v>SUCCESS</v>
      </c>
      <c r="F2924" s="1">
        <f>COUNTIF(bank_processed_transactions[transaction_id],A2924)</f>
        <v>1</v>
      </c>
      <c r="G2924" s="1" t="str">
        <f t="shared" si="450"/>
        <v>found</v>
      </c>
      <c r="H2924" s="1" t="str">
        <f t="shared" si="451"/>
        <v>Not Duplicate</v>
      </c>
      <c r="I2924" s="1" t="str">
        <f t="shared" si="452"/>
        <v>match</v>
      </c>
      <c r="J2924" s="1" t="str">
        <f t="shared" si="453"/>
        <v>match</v>
      </c>
      <c r="K2924" s="1">
        <f t="shared" si="454"/>
        <v>0</v>
      </c>
      <c r="L2924" s="2">
        <f>IF(F2924=0,"not processed",_xlfn.MINIFS(Processed_data!H:H,Processed_data!A:A,A2924))</f>
        <v>46056</v>
      </c>
      <c r="M2924" s="1">
        <f>IF(F2924=0,"not processed",ABS(bank_source_transactions__1[[#This Row],[transaction_date]]-Reconciliation!L2924))</f>
        <v>0</v>
      </c>
      <c r="N2924" s="1" t="str" cm="1">
        <f t="array" ref="N2924">_xlfn.IFS(M2924="not Processed", "Not Processed",M2924&gt;2,"SLA Breached",M2924&lt;=2,"Within SLA")</f>
        <v>Within SLA</v>
      </c>
      <c r="O2924" s="1" t="str">
        <f>_xlfn.XLOOKUP(A2924,Source_data!A:A,Source_data!D:D)</f>
        <v>UPI</v>
      </c>
      <c r="P2924" s="1">
        <f t="shared" si="455"/>
        <v>0</v>
      </c>
      <c r="Q2924" s="1">
        <f t="shared" si="456"/>
        <v>0</v>
      </c>
      <c r="R2924" s="1">
        <f t="shared" si="457"/>
        <v>0</v>
      </c>
      <c r="S2924" s="1">
        <f t="shared" si="458"/>
        <v>0</v>
      </c>
      <c r="T2924" s="1">
        <f t="shared" si="459"/>
        <v>0</v>
      </c>
      <c r="U2924" s="1" t="str">
        <f>_xlfn.XLOOKUP(Table3[[#This Row],[Transaction ID]],Source_data!A:A,Source_data!E:E)</f>
        <v>Hyderabad</v>
      </c>
      <c r="V2924" s="1">
        <f>_xlfn.IFNA(_xlfn.XLOOKUP(A2924,bank_processed_transactions[transaction_id],bank_processed_transactions[processing_minutes]),"")</f>
        <v>10.199999999999999</v>
      </c>
      <c r="W2924" s="31">
        <f>_xlfn.XLOOKUP(A2924,Source_data!A:A,Source_data!B:B)</f>
        <v>46056</v>
      </c>
    </row>
    <row r="2925" spans="1:23" x14ac:dyDescent="0.3">
      <c r="A2925" s="4" t="s">
        <v>2718</v>
      </c>
      <c r="B2925" s="1">
        <f>_xlfn.XLOOKUP(A2925,bank_source_transactions__1[transaction_id],bank_source_transactions__1[amount_inr])</f>
        <v>1032.58</v>
      </c>
      <c r="C2925" s="1">
        <f>_xlfn.XLOOKUP(A2925,Processed_data!A:A,Processed_data!F:F)</f>
        <v>1032.58</v>
      </c>
      <c r="D2925" s="1" t="str">
        <f>_xlfn.XLOOKUP(A2925,bank_source_transactions__1[transaction_id],bank_source_transactions__1[transaction_status])</f>
        <v>SUCCESS</v>
      </c>
      <c r="E2925" s="1" t="str">
        <f>_xlfn.XLOOKUP(A2925,Processed_data!A:A,Processed_data!G:G)</f>
        <v>SUCCESS</v>
      </c>
      <c r="F2925" s="1">
        <f>COUNTIF(bank_processed_transactions[transaction_id],A2925)</f>
        <v>1</v>
      </c>
      <c r="G2925" s="1" t="str">
        <f t="shared" si="450"/>
        <v>found</v>
      </c>
      <c r="H2925" s="1" t="str">
        <f t="shared" si="451"/>
        <v>Not Duplicate</v>
      </c>
      <c r="I2925" s="1" t="str">
        <f t="shared" si="452"/>
        <v>match</v>
      </c>
      <c r="J2925" s="1" t="str">
        <f t="shared" si="453"/>
        <v>match</v>
      </c>
      <c r="K2925" s="1">
        <f t="shared" si="454"/>
        <v>0</v>
      </c>
      <c r="L2925" s="2">
        <f>IF(F2925=0,"not processed",_xlfn.MINIFS(Processed_data!H:H,Processed_data!A:A,A2925))</f>
        <v>46063</v>
      </c>
      <c r="M2925" s="1">
        <f>IF(F2925=0,"not processed",ABS(bank_source_transactions__1[[#This Row],[transaction_date]]-Reconciliation!L2925))</f>
        <v>1</v>
      </c>
      <c r="N2925" s="1" t="str" cm="1">
        <f t="array" ref="N2925">_xlfn.IFS(M2925="not Processed", "Not Processed",M2925&gt;2,"SLA Breached",M2925&lt;=2,"Within SLA")</f>
        <v>Within SLA</v>
      </c>
      <c r="O2925" s="1" t="str">
        <f>_xlfn.XLOOKUP(A2925,Source_data!A:A,Source_data!D:D)</f>
        <v>NEFT</v>
      </c>
      <c r="P2925" s="1">
        <f t="shared" si="455"/>
        <v>0</v>
      </c>
      <c r="Q2925" s="1">
        <f t="shared" si="456"/>
        <v>0</v>
      </c>
      <c r="R2925" s="1">
        <f t="shared" si="457"/>
        <v>0</v>
      </c>
      <c r="S2925" s="1">
        <f t="shared" si="458"/>
        <v>0</v>
      </c>
      <c r="T2925" s="1">
        <f t="shared" si="459"/>
        <v>0</v>
      </c>
      <c r="U2925" s="1" t="str">
        <f>_xlfn.XLOOKUP(Table3[[#This Row],[Transaction ID]],Source_data!A:A,Source_data!E:E)</f>
        <v>Hyderabad</v>
      </c>
      <c r="V2925" s="1">
        <f>_xlfn.IFNA(_xlfn.XLOOKUP(A2925,bank_processed_transactions[transaction_id],bank_processed_transactions[processing_minutes]),"")</f>
        <v>46.4</v>
      </c>
      <c r="W2925" s="31">
        <f>_xlfn.XLOOKUP(A2925,Source_data!A:A,Source_data!B:B)</f>
        <v>46062</v>
      </c>
    </row>
    <row r="2926" spans="1:23" x14ac:dyDescent="0.3">
      <c r="A2926" s="3" t="s">
        <v>4740</v>
      </c>
      <c r="B2926" s="1">
        <f>_xlfn.XLOOKUP(A2926,bank_source_transactions__1[transaction_id],bank_source_transactions__1[amount_inr])</f>
        <v>8207.2999999999993</v>
      </c>
      <c r="C2926" s="1">
        <f>_xlfn.XLOOKUP(A2926,Processed_data!A:A,Processed_data!F:F)</f>
        <v>8207.2999999999993</v>
      </c>
      <c r="D2926" s="1" t="str">
        <f>_xlfn.XLOOKUP(A2926,bank_source_transactions__1[transaction_id],bank_source_transactions__1[transaction_status])</f>
        <v>SUCCESS</v>
      </c>
      <c r="E2926" s="1" t="str">
        <f>_xlfn.XLOOKUP(A2926,Processed_data!A:A,Processed_data!G:G)</f>
        <v>SUCCESS</v>
      </c>
      <c r="F2926" s="1">
        <f>COUNTIF(bank_processed_transactions[transaction_id],A2926)</f>
        <v>1</v>
      </c>
      <c r="G2926" s="1" t="str">
        <f t="shared" si="450"/>
        <v>found</v>
      </c>
      <c r="H2926" s="1" t="str">
        <f t="shared" si="451"/>
        <v>Not Duplicate</v>
      </c>
      <c r="I2926" s="1" t="str">
        <f t="shared" si="452"/>
        <v>match</v>
      </c>
      <c r="J2926" s="1" t="str">
        <f t="shared" si="453"/>
        <v>match</v>
      </c>
      <c r="K2926" s="1">
        <f t="shared" si="454"/>
        <v>0</v>
      </c>
      <c r="L2926" s="2">
        <f>IF(F2926=0,"not processed",_xlfn.MINIFS(Processed_data!H:H,Processed_data!A:A,A2926))</f>
        <v>46073</v>
      </c>
      <c r="M2926" s="1">
        <f>IF(F2926=0,"not processed",ABS(bank_source_transactions__1[[#This Row],[transaction_date]]-Reconciliation!L2926))</f>
        <v>3</v>
      </c>
      <c r="N2926" s="1" t="str" cm="1">
        <f t="array" ref="N2926">_xlfn.IFS(M2926="not Processed", "Not Processed",M2926&gt;2,"SLA Breached",M2926&lt;=2,"Within SLA")</f>
        <v>SLA Breached</v>
      </c>
      <c r="O2926" s="1" t="str">
        <f>_xlfn.XLOOKUP(A2926,Source_data!A:A,Source_data!D:D)</f>
        <v>UPI</v>
      </c>
      <c r="P2926" s="1">
        <f t="shared" si="455"/>
        <v>0</v>
      </c>
      <c r="Q2926" s="1">
        <f t="shared" si="456"/>
        <v>0</v>
      </c>
      <c r="R2926" s="1">
        <f t="shared" si="457"/>
        <v>0</v>
      </c>
      <c r="S2926" s="1">
        <f t="shared" si="458"/>
        <v>0</v>
      </c>
      <c r="T2926" s="1">
        <f t="shared" si="459"/>
        <v>1</v>
      </c>
      <c r="U2926" s="1" t="str">
        <f>_xlfn.XLOOKUP(Table3[[#This Row],[Transaction ID]],Source_data!A:A,Source_data!E:E)</f>
        <v>Hyderabad</v>
      </c>
      <c r="V2926" s="1">
        <f>_xlfn.IFNA(_xlfn.XLOOKUP(A2926,bank_processed_transactions[transaction_id],bank_processed_transactions[processing_minutes]),"")</f>
        <v>6.7</v>
      </c>
      <c r="W2926" s="31">
        <f>_xlfn.XLOOKUP(A2926,Source_data!A:A,Source_data!B:B)</f>
        <v>46070</v>
      </c>
    </row>
    <row r="2927" spans="1:23" x14ac:dyDescent="0.3">
      <c r="A2927" s="4" t="s">
        <v>4035</v>
      </c>
      <c r="B2927" s="1">
        <f>_xlfn.XLOOKUP(A2927,bank_source_transactions__1[transaction_id],bank_source_transactions__1[amount_inr])</f>
        <v>4634.97</v>
      </c>
      <c r="C2927" s="1">
        <f>_xlfn.XLOOKUP(A2927,Processed_data!A:A,Processed_data!F:F)</f>
        <v>4634.97</v>
      </c>
      <c r="D2927" s="1" t="str">
        <f>_xlfn.XLOOKUP(A2927,bank_source_transactions__1[transaction_id],bank_source_transactions__1[transaction_status])</f>
        <v>SUCCESS</v>
      </c>
      <c r="E2927" s="1" t="str">
        <f>_xlfn.XLOOKUP(A2927,Processed_data!A:A,Processed_data!G:G)</f>
        <v>SUCCESS</v>
      </c>
      <c r="F2927" s="1">
        <f>COUNTIF(bank_processed_transactions[transaction_id],A2927)</f>
        <v>1</v>
      </c>
      <c r="G2927" s="1" t="str">
        <f t="shared" si="450"/>
        <v>found</v>
      </c>
      <c r="H2927" s="1" t="str">
        <f t="shared" si="451"/>
        <v>Not Duplicate</v>
      </c>
      <c r="I2927" s="1" t="str">
        <f t="shared" si="452"/>
        <v>match</v>
      </c>
      <c r="J2927" s="1" t="str">
        <f t="shared" si="453"/>
        <v>match</v>
      </c>
      <c r="K2927" s="1">
        <f t="shared" si="454"/>
        <v>0</v>
      </c>
      <c r="L2927" s="2">
        <f>IF(F2927=0,"not processed",_xlfn.MINIFS(Processed_data!H:H,Processed_data!A:A,A2927))</f>
        <v>46034</v>
      </c>
      <c r="M2927" s="1">
        <f>IF(F2927=0,"not processed",ABS(bank_source_transactions__1[[#This Row],[transaction_date]]-Reconciliation!L2927))</f>
        <v>3</v>
      </c>
      <c r="N2927" s="1" t="str" cm="1">
        <f t="array" ref="N2927">_xlfn.IFS(M2927="not Processed", "Not Processed",M2927&gt;2,"SLA Breached",M2927&lt;=2,"Within SLA")</f>
        <v>SLA Breached</v>
      </c>
      <c r="O2927" s="1" t="str">
        <f>_xlfn.XLOOKUP(A2927,Source_data!A:A,Source_data!D:D)</f>
        <v>IMPS</v>
      </c>
      <c r="P2927" s="1">
        <f t="shared" si="455"/>
        <v>0</v>
      </c>
      <c r="Q2927" s="1">
        <f t="shared" si="456"/>
        <v>0</v>
      </c>
      <c r="R2927" s="1">
        <f t="shared" si="457"/>
        <v>0</v>
      </c>
      <c r="S2927" s="1">
        <f t="shared" si="458"/>
        <v>0</v>
      </c>
      <c r="T2927" s="1">
        <f t="shared" si="459"/>
        <v>1</v>
      </c>
      <c r="U2927" s="1" t="str">
        <f>_xlfn.XLOOKUP(Table3[[#This Row],[Transaction ID]],Source_data!A:A,Source_data!E:E)</f>
        <v>Mumbai</v>
      </c>
      <c r="V2927" s="1">
        <f>_xlfn.IFNA(_xlfn.XLOOKUP(A2927,bank_processed_transactions[transaction_id],bank_processed_transactions[processing_minutes]),"")</f>
        <v>58.4</v>
      </c>
      <c r="W2927" s="31">
        <f>_xlfn.XLOOKUP(A2927,Source_data!A:A,Source_data!B:B)</f>
        <v>46031</v>
      </c>
    </row>
    <row r="2928" spans="1:23" x14ac:dyDescent="0.3">
      <c r="A2928" s="3" t="s">
        <v>1519</v>
      </c>
      <c r="B2928" s="1">
        <f>_xlfn.XLOOKUP(A2928,bank_source_transactions__1[transaction_id],bank_source_transactions__1[amount_inr])</f>
        <v>4532.2700000000004</v>
      </c>
      <c r="C2928" s="1">
        <f>_xlfn.XLOOKUP(A2928,Processed_data!A:A,Processed_data!F:F)</f>
        <v>4532.2700000000004</v>
      </c>
      <c r="D2928" s="1" t="str">
        <f>_xlfn.XLOOKUP(A2928,bank_source_transactions__1[transaction_id],bank_source_transactions__1[transaction_status])</f>
        <v>SUCCESS</v>
      </c>
      <c r="E2928" s="1" t="str">
        <f>_xlfn.XLOOKUP(A2928,Processed_data!A:A,Processed_data!G:G)</f>
        <v>SUCCESS</v>
      </c>
      <c r="F2928" s="1">
        <f>COUNTIF(bank_processed_transactions[transaction_id],A2928)</f>
        <v>1</v>
      </c>
      <c r="G2928" s="1" t="str">
        <f t="shared" si="450"/>
        <v>found</v>
      </c>
      <c r="H2928" s="1" t="str">
        <f t="shared" si="451"/>
        <v>Not Duplicate</v>
      </c>
      <c r="I2928" s="1" t="str">
        <f t="shared" si="452"/>
        <v>match</v>
      </c>
      <c r="J2928" s="1" t="str">
        <f t="shared" si="453"/>
        <v>match</v>
      </c>
      <c r="K2928" s="1">
        <f t="shared" si="454"/>
        <v>0</v>
      </c>
      <c r="L2928" s="2">
        <f>IF(F2928=0,"not processed",_xlfn.MINIFS(Processed_data!H:H,Processed_data!A:A,A2928))</f>
        <v>46038</v>
      </c>
      <c r="M2928" s="1">
        <f>IF(F2928=0,"not processed",ABS(bank_source_transactions__1[[#This Row],[transaction_date]]-Reconciliation!L2928))</f>
        <v>2</v>
      </c>
      <c r="N2928" s="1" t="str" cm="1">
        <f t="array" ref="N2928">_xlfn.IFS(M2928="not Processed", "Not Processed",M2928&gt;2,"SLA Breached",M2928&lt;=2,"Within SLA")</f>
        <v>Within SLA</v>
      </c>
      <c r="O2928" s="1" t="str">
        <f>_xlfn.XLOOKUP(A2928,Source_data!A:A,Source_data!D:D)</f>
        <v>NEFT</v>
      </c>
      <c r="P2928" s="1">
        <f t="shared" si="455"/>
        <v>0</v>
      </c>
      <c r="Q2928" s="1">
        <f t="shared" si="456"/>
        <v>0</v>
      </c>
      <c r="R2928" s="1">
        <f t="shared" si="457"/>
        <v>0</v>
      </c>
      <c r="S2928" s="1">
        <f t="shared" si="458"/>
        <v>0</v>
      </c>
      <c r="T2928" s="1">
        <f t="shared" si="459"/>
        <v>0</v>
      </c>
      <c r="U2928" s="1" t="str">
        <f>_xlfn.XLOOKUP(Table3[[#This Row],[Transaction ID]],Source_data!A:A,Source_data!E:E)</f>
        <v>Mumbai</v>
      </c>
      <c r="V2928" s="1">
        <f>_xlfn.IFNA(_xlfn.XLOOKUP(A2928,bank_processed_transactions[transaction_id],bank_processed_transactions[processing_minutes]),"")</f>
        <v>33.799999999999997</v>
      </c>
      <c r="W2928" s="31">
        <f>_xlfn.XLOOKUP(A2928,Source_data!A:A,Source_data!B:B)</f>
        <v>46036</v>
      </c>
    </row>
    <row r="2929" spans="1:23" x14ac:dyDescent="0.3">
      <c r="A2929" s="4" t="s">
        <v>758</v>
      </c>
      <c r="B2929" s="1">
        <f>_xlfn.XLOOKUP(A2929,bank_source_transactions__1[transaction_id],bank_source_transactions__1[amount_inr])</f>
        <v>3852.98</v>
      </c>
      <c r="C2929" s="1">
        <f>_xlfn.XLOOKUP(A2929,Processed_data!A:A,Processed_data!F:F)</f>
        <v>3852.98</v>
      </c>
      <c r="D2929" s="1" t="str">
        <f>_xlfn.XLOOKUP(A2929,bank_source_transactions__1[transaction_id],bank_source_transactions__1[transaction_status])</f>
        <v>SUCCESS</v>
      </c>
      <c r="E2929" s="1" t="str">
        <f>_xlfn.XLOOKUP(A2929,Processed_data!A:A,Processed_data!G:G)</f>
        <v>SUCCESS</v>
      </c>
      <c r="F2929" s="1">
        <f>COUNTIF(bank_processed_transactions[transaction_id],A2929)</f>
        <v>1</v>
      </c>
      <c r="G2929" s="1" t="str">
        <f t="shared" si="450"/>
        <v>found</v>
      </c>
      <c r="H2929" s="1" t="str">
        <f t="shared" si="451"/>
        <v>Not Duplicate</v>
      </c>
      <c r="I2929" s="1" t="str">
        <f t="shared" si="452"/>
        <v>match</v>
      </c>
      <c r="J2929" s="1" t="str">
        <f t="shared" si="453"/>
        <v>match</v>
      </c>
      <c r="K2929" s="1">
        <f t="shared" si="454"/>
        <v>0</v>
      </c>
      <c r="L2929" s="2">
        <f>IF(F2929=0,"not processed",_xlfn.MINIFS(Processed_data!H:H,Processed_data!A:A,A2929))</f>
        <v>46084</v>
      </c>
      <c r="M2929" s="1">
        <f>IF(F2929=0,"not processed",ABS(bank_source_transactions__1[[#This Row],[transaction_date]]-Reconciliation!L2929))</f>
        <v>2</v>
      </c>
      <c r="N2929" s="1" t="str" cm="1">
        <f t="array" ref="N2929">_xlfn.IFS(M2929="not Processed", "Not Processed",M2929&gt;2,"SLA Breached",M2929&lt;=2,"Within SLA")</f>
        <v>Within SLA</v>
      </c>
      <c r="O2929" s="1" t="str">
        <f>_xlfn.XLOOKUP(A2929,Source_data!A:A,Source_data!D:D)</f>
        <v>IMPS</v>
      </c>
      <c r="P2929" s="1">
        <f t="shared" si="455"/>
        <v>0</v>
      </c>
      <c r="Q2929" s="1">
        <f t="shared" si="456"/>
        <v>0</v>
      </c>
      <c r="R2929" s="1">
        <f t="shared" si="457"/>
        <v>0</v>
      </c>
      <c r="S2929" s="1">
        <f t="shared" si="458"/>
        <v>0</v>
      </c>
      <c r="T2929" s="1">
        <f t="shared" si="459"/>
        <v>0</v>
      </c>
      <c r="U2929" s="1" t="str">
        <f>_xlfn.XLOOKUP(Table3[[#This Row],[Transaction ID]],Source_data!A:A,Source_data!E:E)</f>
        <v>Bengaluru</v>
      </c>
      <c r="V2929" s="1">
        <f>_xlfn.IFNA(_xlfn.XLOOKUP(A2929,bank_processed_transactions[transaction_id],bank_processed_transactions[processing_minutes]),"")</f>
        <v>35.9</v>
      </c>
      <c r="W2929" s="31">
        <f>_xlfn.XLOOKUP(A2929,Source_data!A:A,Source_data!B:B)</f>
        <v>46082</v>
      </c>
    </row>
    <row r="2930" spans="1:23" x14ac:dyDescent="0.3">
      <c r="A2930" s="3" t="s">
        <v>2919</v>
      </c>
      <c r="B2930" s="1">
        <f>_xlfn.XLOOKUP(A2930,bank_source_transactions__1[transaction_id],bank_source_transactions__1[amount_inr])</f>
        <v>23951.35</v>
      </c>
      <c r="C2930" s="1">
        <f>_xlfn.XLOOKUP(A2930,Processed_data!A:A,Processed_data!F:F)</f>
        <v>23951.35</v>
      </c>
      <c r="D2930" s="1" t="str">
        <f>_xlfn.XLOOKUP(A2930,bank_source_transactions__1[transaction_id],bank_source_transactions__1[transaction_status])</f>
        <v>SUCCESS</v>
      </c>
      <c r="E2930" s="1" t="str">
        <f>_xlfn.XLOOKUP(A2930,Processed_data!A:A,Processed_data!G:G)</f>
        <v>SUCCESS</v>
      </c>
      <c r="F2930" s="1">
        <f>COUNTIF(bank_processed_transactions[transaction_id],A2930)</f>
        <v>1</v>
      </c>
      <c r="G2930" s="1" t="str">
        <f t="shared" si="450"/>
        <v>found</v>
      </c>
      <c r="H2930" s="1" t="str">
        <f t="shared" si="451"/>
        <v>Not Duplicate</v>
      </c>
      <c r="I2930" s="1" t="str">
        <f t="shared" si="452"/>
        <v>match</v>
      </c>
      <c r="J2930" s="1" t="str">
        <f t="shared" si="453"/>
        <v>match</v>
      </c>
      <c r="K2930" s="1">
        <f t="shared" si="454"/>
        <v>0</v>
      </c>
      <c r="L2930" s="2">
        <f>IF(F2930=0,"not processed",_xlfn.MINIFS(Processed_data!H:H,Processed_data!A:A,A2930))</f>
        <v>46064</v>
      </c>
      <c r="M2930" s="1">
        <f>IF(F2930=0,"not processed",ABS(bank_source_transactions__1[[#This Row],[transaction_date]]-Reconciliation!L2930))</f>
        <v>1</v>
      </c>
      <c r="N2930" s="1" t="str" cm="1">
        <f t="array" ref="N2930">_xlfn.IFS(M2930="not Processed", "Not Processed",M2930&gt;2,"SLA Breached",M2930&lt;=2,"Within SLA")</f>
        <v>Within SLA</v>
      </c>
      <c r="O2930" s="1" t="str">
        <f>_xlfn.XLOOKUP(A2930,Source_data!A:A,Source_data!D:D)</f>
        <v>NEFT</v>
      </c>
      <c r="P2930" s="1">
        <f t="shared" si="455"/>
        <v>0</v>
      </c>
      <c r="Q2930" s="1">
        <f t="shared" si="456"/>
        <v>0</v>
      </c>
      <c r="R2930" s="1">
        <f t="shared" si="457"/>
        <v>0</v>
      </c>
      <c r="S2930" s="1">
        <f t="shared" si="458"/>
        <v>0</v>
      </c>
      <c r="T2930" s="1">
        <f t="shared" si="459"/>
        <v>0</v>
      </c>
      <c r="U2930" s="1" t="str">
        <f>_xlfn.XLOOKUP(Table3[[#This Row],[Transaction ID]],Source_data!A:A,Source_data!E:E)</f>
        <v>Bengaluru</v>
      </c>
      <c r="V2930" s="1">
        <f>_xlfn.IFNA(_xlfn.XLOOKUP(A2930,bank_processed_transactions[transaction_id],bank_processed_transactions[processing_minutes]),"")</f>
        <v>16.8</v>
      </c>
      <c r="W2930" s="31">
        <f>_xlfn.XLOOKUP(A2930,Source_data!A:A,Source_data!B:B)</f>
        <v>46063</v>
      </c>
    </row>
    <row r="2931" spans="1:23" x14ac:dyDescent="0.3">
      <c r="A2931" s="4" t="s">
        <v>2688</v>
      </c>
      <c r="B2931" s="1">
        <f>_xlfn.XLOOKUP(A2931,bank_source_transactions__1[transaction_id],bank_source_transactions__1[amount_inr])</f>
        <v>4406.88</v>
      </c>
      <c r="C2931" s="1">
        <f>_xlfn.XLOOKUP(A2931,Processed_data!A:A,Processed_data!F:F)</f>
        <v>4406.88</v>
      </c>
      <c r="D2931" s="1" t="str">
        <f>_xlfn.XLOOKUP(A2931,bank_source_transactions__1[transaction_id],bank_source_transactions__1[transaction_status])</f>
        <v>SUCCESS</v>
      </c>
      <c r="E2931" s="1" t="str">
        <f>_xlfn.XLOOKUP(A2931,Processed_data!A:A,Processed_data!G:G)</f>
        <v>SUCCESS</v>
      </c>
      <c r="F2931" s="1">
        <f>COUNTIF(bank_processed_transactions[transaction_id],A2931)</f>
        <v>1</v>
      </c>
      <c r="G2931" s="1" t="str">
        <f t="shared" si="450"/>
        <v>found</v>
      </c>
      <c r="H2931" s="1" t="str">
        <f t="shared" si="451"/>
        <v>Not Duplicate</v>
      </c>
      <c r="I2931" s="1" t="str">
        <f t="shared" si="452"/>
        <v>match</v>
      </c>
      <c r="J2931" s="1" t="str">
        <f t="shared" si="453"/>
        <v>match</v>
      </c>
      <c r="K2931" s="1">
        <f t="shared" si="454"/>
        <v>0</v>
      </c>
      <c r="L2931" s="2">
        <f>IF(F2931=0,"not processed",_xlfn.MINIFS(Processed_data!H:H,Processed_data!A:A,A2931))</f>
        <v>46091</v>
      </c>
      <c r="M2931" s="1">
        <f>IF(F2931=0,"not processed",ABS(bank_source_transactions__1[[#This Row],[transaction_date]]-Reconciliation!L2931))</f>
        <v>0</v>
      </c>
      <c r="N2931" s="1" t="str" cm="1">
        <f t="array" ref="N2931">_xlfn.IFS(M2931="not Processed", "Not Processed",M2931&gt;2,"SLA Breached",M2931&lt;=2,"Within SLA")</f>
        <v>Within SLA</v>
      </c>
      <c r="O2931" s="1" t="str">
        <f>_xlfn.XLOOKUP(A2931,Source_data!A:A,Source_data!D:D)</f>
        <v>IMPS</v>
      </c>
      <c r="P2931" s="1">
        <f t="shared" si="455"/>
        <v>0</v>
      </c>
      <c r="Q2931" s="1">
        <f t="shared" si="456"/>
        <v>0</v>
      </c>
      <c r="R2931" s="1">
        <f t="shared" si="457"/>
        <v>0</v>
      </c>
      <c r="S2931" s="1">
        <f t="shared" si="458"/>
        <v>0</v>
      </c>
      <c r="T2931" s="1">
        <f t="shared" si="459"/>
        <v>0</v>
      </c>
      <c r="U2931" s="1" t="str">
        <f>_xlfn.XLOOKUP(Table3[[#This Row],[Transaction ID]],Source_data!A:A,Source_data!E:E)</f>
        <v>Pune</v>
      </c>
      <c r="V2931" s="1">
        <f>_xlfn.IFNA(_xlfn.XLOOKUP(A2931,bank_processed_transactions[transaction_id],bank_processed_transactions[processing_minutes]),"")</f>
        <v>18.899999999999999</v>
      </c>
      <c r="W2931" s="31">
        <f>_xlfn.XLOOKUP(A2931,Source_data!A:A,Source_data!B:B)</f>
        <v>46091</v>
      </c>
    </row>
    <row r="2932" spans="1:23" x14ac:dyDescent="0.3">
      <c r="A2932" s="3" t="s">
        <v>4889</v>
      </c>
      <c r="B2932" s="1">
        <f>_xlfn.XLOOKUP(A2932,bank_source_transactions__1[transaction_id],bank_source_transactions__1[amount_inr])</f>
        <v>3835.02</v>
      </c>
      <c r="C2932" s="1">
        <f>_xlfn.XLOOKUP(A2932,Processed_data!A:A,Processed_data!F:F)</f>
        <v>3835.02</v>
      </c>
      <c r="D2932" s="1" t="str">
        <f>_xlfn.XLOOKUP(A2932,bank_source_transactions__1[transaction_id],bank_source_transactions__1[transaction_status])</f>
        <v>SUCCESS</v>
      </c>
      <c r="E2932" s="1" t="str">
        <f>_xlfn.XLOOKUP(A2932,Processed_data!A:A,Processed_data!G:G)</f>
        <v>SUCCESS</v>
      </c>
      <c r="F2932" s="1">
        <f>COUNTIF(bank_processed_transactions[transaction_id],A2932)</f>
        <v>1</v>
      </c>
      <c r="G2932" s="1" t="str">
        <f t="shared" si="450"/>
        <v>found</v>
      </c>
      <c r="H2932" s="1" t="str">
        <f t="shared" si="451"/>
        <v>Not Duplicate</v>
      </c>
      <c r="I2932" s="1" t="str">
        <f t="shared" si="452"/>
        <v>match</v>
      </c>
      <c r="J2932" s="1" t="str">
        <f t="shared" si="453"/>
        <v>match</v>
      </c>
      <c r="K2932" s="1">
        <f t="shared" si="454"/>
        <v>0</v>
      </c>
      <c r="L2932" s="2">
        <f>IF(F2932=0,"not processed",_xlfn.MINIFS(Processed_data!H:H,Processed_data!A:A,A2932))</f>
        <v>46086</v>
      </c>
      <c r="M2932" s="1">
        <f>IF(F2932=0,"not processed",ABS(bank_source_transactions__1[[#This Row],[transaction_date]]-Reconciliation!L2932))</f>
        <v>2</v>
      </c>
      <c r="N2932" s="1" t="str" cm="1">
        <f t="array" ref="N2932">_xlfn.IFS(M2932="not Processed", "Not Processed",M2932&gt;2,"SLA Breached",M2932&lt;=2,"Within SLA")</f>
        <v>Within SLA</v>
      </c>
      <c r="O2932" s="1" t="str">
        <f>_xlfn.XLOOKUP(A2932,Source_data!A:A,Source_data!D:D)</f>
        <v>UPI</v>
      </c>
      <c r="P2932" s="1">
        <f t="shared" si="455"/>
        <v>0</v>
      </c>
      <c r="Q2932" s="1">
        <f t="shared" si="456"/>
        <v>0</v>
      </c>
      <c r="R2932" s="1">
        <f t="shared" si="457"/>
        <v>0</v>
      </c>
      <c r="S2932" s="1">
        <f t="shared" si="458"/>
        <v>0</v>
      </c>
      <c r="T2932" s="1">
        <f t="shared" si="459"/>
        <v>0</v>
      </c>
      <c r="U2932" s="1" t="str">
        <f>_xlfn.XLOOKUP(Table3[[#This Row],[Transaction ID]],Source_data!A:A,Source_data!E:E)</f>
        <v>Hyderabad</v>
      </c>
      <c r="V2932" s="1">
        <f>_xlfn.IFNA(_xlfn.XLOOKUP(A2932,bank_processed_transactions[transaction_id],bank_processed_transactions[processing_minutes]),"")</f>
        <v>25.5</v>
      </c>
      <c r="W2932" s="31">
        <f>_xlfn.XLOOKUP(A2932,Source_data!A:A,Source_data!B:B)</f>
        <v>46084</v>
      </c>
    </row>
    <row r="2933" spans="1:23" x14ac:dyDescent="0.3">
      <c r="A2933" s="4" t="s">
        <v>3108</v>
      </c>
      <c r="B2933" s="1">
        <f>_xlfn.XLOOKUP(A2933,bank_source_transactions__1[transaction_id],bank_source_transactions__1[amount_inr])</f>
        <v>6772.57</v>
      </c>
      <c r="C2933" s="1">
        <f>_xlfn.XLOOKUP(A2933,Processed_data!A:A,Processed_data!F:F)</f>
        <v>6772.57</v>
      </c>
      <c r="D2933" s="1" t="str">
        <f>_xlfn.XLOOKUP(A2933,bank_source_transactions__1[transaction_id],bank_source_transactions__1[transaction_status])</f>
        <v>SUCCESS</v>
      </c>
      <c r="E2933" s="1" t="str">
        <f>_xlfn.XLOOKUP(A2933,Processed_data!A:A,Processed_data!G:G)</f>
        <v>SUCCESS</v>
      </c>
      <c r="F2933" s="1">
        <f>COUNTIF(bank_processed_transactions[transaction_id],A2933)</f>
        <v>1</v>
      </c>
      <c r="G2933" s="1" t="str">
        <f t="shared" si="450"/>
        <v>found</v>
      </c>
      <c r="H2933" s="1" t="str">
        <f t="shared" si="451"/>
        <v>Not Duplicate</v>
      </c>
      <c r="I2933" s="1" t="str">
        <f t="shared" si="452"/>
        <v>match</v>
      </c>
      <c r="J2933" s="1" t="str">
        <f t="shared" si="453"/>
        <v>match</v>
      </c>
      <c r="K2933" s="1">
        <f t="shared" si="454"/>
        <v>0</v>
      </c>
      <c r="L2933" s="2">
        <f>IF(F2933=0,"not processed",_xlfn.MINIFS(Processed_data!H:H,Processed_data!A:A,A2933))</f>
        <v>46111</v>
      </c>
      <c r="M2933" s="1">
        <f>IF(F2933=0,"not processed",ABS(bank_source_transactions__1[[#This Row],[transaction_date]]-Reconciliation!L2933))</f>
        <v>5</v>
      </c>
      <c r="N2933" s="1" t="str" cm="1">
        <f t="array" ref="N2933">_xlfn.IFS(M2933="not Processed", "Not Processed",M2933&gt;2,"SLA Breached",M2933&lt;=2,"Within SLA")</f>
        <v>SLA Breached</v>
      </c>
      <c r="O2933" s="1" t="str">
        <f>_xlfn.XLOOKUP(A2933,Source_data!A:A,Source_data!D:D)</f>
        <v>UPI</v>
      </c>
      <c r="P2933" s="1">
        <f t="shared" si="455"/>
        <v>0</v>
      </c>
      <c r="Q2933" s="1">
        <f t="shared" si="456"/>
        <v>0</v>
      </c>
      <c r="R2933" s="1">
        <f t="shared" si="457"/>
        <v>0</v>
      </c>
      <c r="S2933" s="1">
        <f t="shared" si="458"/>
        <v>0</v>
      </c>
      <c r="T2933" s="1">
        <f t="shared" si="459"/>
        <v>1</v>
      </c>
      <c r="U2933" s="1" t="str">
        <f>_xlfn.XLOOKUP(Table3[[#This Row],[Transaction ID]],Source_data!A:A,Source_data!E:E)</f>
        <v>Pune</v>
      </c>
      <c r="V2933" s="1">
        <f>_xlfn.IFNA(_xlfn.XLOOKUP(A2933,bank_processed_transactions[transaction_id],bank_processed_transactions[processing_minutes]),"")</f>
        <v>48.2</v>
      </c>
      <c r="W2933" s="31">
        <f>_xlfn.XLOOKUP(A2933,Source_data!A:A,Source_data!B:B)</f>
        <v>46106</v>
      </c>
    </row>
    <row r="2934" spans="1:23" x14ac:dyDescent="0.3">
      <c r="A2934" s="3" t="s">
        <v>4948</v>
      </c>
      <c r="B2934" s="1">
        <f>_xlfn.XLOOKUP(A2934,bank_source_transactions__1[transaction_id],bank_source_transactions__1[amount_inr])</f>
        <v>1478.24</v>
      </c>
      <c r="C2934" s="1">
        <f>_xlfn.XLOOKUP(A2934,Processed_data!A:A,Processed_data!F:F)</f>
        <v>1478.24</v>
      </c>
      <c r="D2934" s="1" t="str">
        <f>_xlfn.XLOOKUP(A2934,bank_source_transactions__1[transaction_id],bank_source_transactions__1[transaction_status])</f>
        <v>SUCCESS</v>
      </c>
      <c r="E2934" s="1" t="str">
        <f>_xlfn.XLOOKUP(A2934,Processed_data!A:A,Processed_data!G:G)</f>
        <v>SUCCESS</v>
      </c>
      <c r="F2934" s="1">
        <f>COUNTIF(bank_processed_transactions[transaction_id],A2934)</f>
        <v>1</v>
      </c>
      <c r="G2934" s="1" t="str">
        <f t="shared" si="450"/>
        <v>found</v>
      </c>
      <c r="H2934" s="1" t="str">
        <f t="shared" si="451"/>
        <v>Not Duplicate</v>
      </c>
      <c r="I2934" s="1" t="str">
        <f t="shared" si="452"/>
        <v>match</v>
      </c>
      <c r="J2934" s="1" t="str">
        <f t="shared" si="453"/>
        <v>match</v>
      </c>
      <c r="K2934" s="1">
        <f t="shared" si="454"/>
        <v>0</v>
      </c>
      <c r="L2934" s="2">
        <f>IF(F2934=0,"not processed",_xlfn.MINIFS(Processed_data!H:H,Processed_data!A:A,A2934))</f>
        <v>46070</v>
      </c>
      <c r="M2934" s="1">
        <f>IF(F2934=0,"not processed",ABS(bank_source_transactions__1[[#This Row],[transaction_date]]-Reconciliation!L2934))</f>
        <v>2</v>
      </c>
      <c r="N2934" s="1" t="str" cm="1">
        <f t="array" ref="N2934">_xlfn.IFS(M2934="not Processed", "Not Processed",M2934&gt;2,"SLA Breached",M2934&lt;=2,"Within SLA")</f>
        <v>Within SLA</v>
      </c>
      <c r="O2934" s="1" t="str">
        <f>_xlfn.XLOOKUP(A2934,Source_data!A:A,Source_data!D:D)</f>
        <v>NEFT</v>
      </c>
      <c r="P2934" s="1">
        <f t="shared" si="455"/>
        <v>0</v>
      </c>
      <c r="Q2934" s="1">
        <f t="shared" si="456"/>
        <v>0</v>
      </c>
      <c r="R2934" s="1">
        <f t="shared" si="457"/>
        <v>0</v>
      </c>
      <c r="S2934" s="1">
        <f t="shared" si="458"/>
        <v>0</v>
      </c>
      <c r="T2934" s="1">
        <f t="shared" si="459"/>
        <v>0</v>
      </c>
      <c r="U2934" s="1" t="str">
        <f>_xlfn.XLOOKUP(Table3[[#This Row],[Transaction ID]],Source_data!A:A,Source_data!E:E)</f>
        <v>Bengaluru</v>
      </c>
      <c r="V2934" s="1">
        <f>_xlfn.IFNA(_xlfn.XLOOKUP(A2934,bank_processed_transactions[transaction_id],bank_processed_transactions[processing_minutes]),"")</f>
        <v>6.5</v>
      </c>
      <c r="W2934" s="31">
        <f>_xlfn.XLOOKUP(A2934,Source_data!A:A,Source_data!B:B)</f>
        <v>46068</v>
      </c>
    </row>
    <row r="2935" spans="1:23" x14ac:dyDescent="0.3">
      <c r="A2935" s="4" t="s">
        <v>4358</v>
      </c>
      <c r="B2935" s="1">
        <f>_xlfn.XLOOKUP(A2935,bank_source_transactions__1[transaction_id],bank_source_transactions__1[amount_inr])</f>
        <v>6723.92</v>
      </c>
      <c r="C2935" s="1">
        <f>_xlfn.XLOOKUP(A2935,Processed_data!A:A,Processed_data!F:F)</f>
        <v>6723.92</v>
      </c>
      <c r="D2935" s="1" t="str">
        <f>_xlfn.XLOOKUP(A2935,bank_source_transactions__1[transaction_id],bank_source_transactions__1[transaction_status])</f>
        <v>SUCCESS</v>
      </c>
      <c r="E2935" s="1" t="str">
        <f>_xlfn.XLOOKUP(A2935,Processed_data!A:A,Processed_data!G:G)</f>
        <v>SUCCESS</v>
      </c>
      <c r="F2935" s="1">
        <f>COUNTIF(bank_processed_transactions[transaction_id],A2935)</f>
        <v>1</v>
      </c>
      <c r="G2935" s="1" t="str">
        <f t="shared" si="450"/>
        <v>found</v>
      </c>
      <c r="H2935" s="1" t="str">
        <f t="shared" si="451"/>
        <v>Not Duplicate</v>
      </c>
      <c r="I2935" s="1" t="str">
        <f t="shared" si="452"/>
        <v>match</v>
      </c>
      <c r="J2935" s="1" t="str">
        <f t="shared" si="453"/>
        <v>match</v>
      </c>
      <c r="K2935" s="1">
        <f t="shared" si="454"/>
        <v>0</v>
      </c>
      <c r="L2935" s="2">
        <f>IF(F2935=0,"not processed",_xlfn.MINIFS(Processed_data!H:H,Processed_data!A:A,A2935))</f>
        <v>46033</v>
      </c>
      <c r="M2935" s="1">
        <f>IF(F2935=0,"not processed",ABS(bank_source_transactions__1[[#This Row],[transaction_date]]-Reconciliation!L2935))</f>
        <v>3</v>
      </c>
      <c r="N2935" s="1" t="str" cm="1">
        <f t="array" ref="N2935">_xlfn.IFS(M2935="not Processed", "Not Processed",M2935&gt;2,"SLA Breached",M2935&lt;=2,"Within SLA")</f>
        <v>SLA Breached</v>
      </c>
      <c r="O2935" s="1" t="str">
        <f>_xlfn.XLOOKUP(A2935,Source_data!A:A,Source_data!D:D)</f>
        <v>UPI</v>
      </c>
      <c r="P2935" s="1">
        <f t="shared" si="455"/>
        <v>0</v>
      </c>
      <c r="Q2935" s="1">
        <f t="shared" si="456"/>
        <v>0</v>
      </c>
      <c r="R2935" s="1">
        <f t="shared" si="457"/>
        <v>0</v>
      </c>
      <c r="S2935" s="1">
        <f t="shared" si="458"/>
        <v>0</v>
      </c>
      <c r="T2935" s="1">
        <f t="shared" si="459"/>
        <v>1</v>
      </c>
      <c r="U2935" s="1" t="str">
        <f>_xlfn.XLOOKUP(Table3[[#This Row],[Transaction ID]],Source_data!A:A,Source_data!E:E)</f>
        <v>Mumbai</v>
      </c>
      <c r="V2935" s="1">
        <f>_xlfn.IFNA(_xlfn.XLOOKUP(A2935,bank_processed_transactions[transaction_id],bank_processed_transactions[processing_minutes]),"")</f>
        <v>26</v>
      </c>
      <c r="W2935" s="31">
        <f>_xlfn.XLOOKUP(A2935,Source_data!A:A,Source_data!B:B)</f>
        <v>46030</v>
      </c>
    </row>
    <row r="2936" spans="1:23" x14ac:dyDescent="0.3">
      <c r="A2936" s="3" t="s">
        <v>1132</v>
      </c>
      <c r="B2936" s="1">
        <f>_xlfn.XLOOKUP(A2936,bank_source_transactions__1[transaction_id],bank_source_transactions__1[amount_inr])</f>
        <v>14583.48</v>
      </c>
      <c r="C2936" s="1">
        <f>_xlfn.XLOOKUP(A2936,Processed_data!A:A,Processed_data!F:F)</f>
        <v>14583.48</v>
      </c>
      <c r="D2936" s="1" t="str">
        <f>_xlfn.XLOOKUP(A2936,bank_source_transactions__1[transaction_id],bank_source_transactions__1[transaction_status])</f>
        <v>SUCCESS</v>
      </c>
      <c r="E2936" s="1" t="str">
        <f>_xlfn.XLOOKUP(A2936,Processed_data!A:A,Processed_data!G:G)</f>
        <v>SUCCESS</v>
      </c>
      <c r="F2936" s="1">
        <f>COUNTIF(bank_processed_transactions[transaction_id],A2936)</f>
        <v>1</v>
      </c>
      <c r="G2936" s="1" t="str">
        <f t="shared" si="450"/>
        <v>found</v>
      </c>
      <c r="H2936" s="1" t="str">
        <f t="shared" si="451"/>
        <v>Not Duplicate</v>
      </c>
      <c r="I2936" s="1" t="str">
        <f t="shared" si="452"/>
        <v>match</v>
      </c>
      <c r="J2936" s="1" t="str">
        <f t="shared" si="453"/>
        <v>match</v>
      </c>
      <c r="K2936" s="1">
        <f t="shared" si="454"/>
        <v>0</v>
      </c>
      <c r="L2936" s="2">
        <f>IF(F2936=0,"not processed",_xlfn.MINIFS(Processed_data!H:H,Processed_data!A:A,A2936))</f>
        <v>46103</v>
      </c>
      <c r="M2936" s="1">
        <f>IF(F2936=0,"not processed",ABS(bank_source_transactions__1[[#This Row],[transaction_date]]-Reconciliation!L2936))</f>
        <v>0</v>
      </c>
      <c r="N2936" s="1" t="str" cm="1">
        <f t="array" ref="N2936">_xlfn.IFS(M2936="not Processed", "Not Processed",M2936&gt;2,"SLA Breached",M2936&lt;=2,"Within SLA")</f>
        <v>Within SLA</v>
      </c>
      <c r="O2936" s="1" t="str">
        <f>_xlfn.XLOOKUP(A2936,Source_data!A:A,Source_data!D:D)</f>
        <v>UPI</v>
      </c>
      <c r="P2936" s="1">
        <f t="shared" si="455"/>
        <v>0</v>
      </c>
      <c r="Q2936" s="1">
        <f t="shared" si="456"/>
        <v>0</v>
      </c>
      <c r="R2936" s="1">
        <f t="shared" si="457"/>
        <v>0</v>
      </c>
      <c r="S2936" s="1">
        <f t="shared" si="458"/>
        <v>0</v>
      </c>
      <c r="T2936" s="1">
        <f t="shared" si="459"/>
        <v>0</v>
      </c>
      <c r="U2936" s="1" t="str">
        <f>_xlfn.XLOOKUP(Table3[[#This Row],[Transaction ID]],Source_data!A:A,Source_data!E:E)</f>
        <v>Mumbai</v>
      </c>
      <c r="V2936" s="1">
        <f>_xlfn.IFNA(_xlfn.XLOOKUP(A2936,bank_processed_transactions[transaction_id],bank_processed_transactions[processing_minutes]),"")</f>
        <v>69.5</v>
      </c>
      <c r="W2936" s="31">
        <f>_xlfn.XLOOKUP(A2936,Source_data!A:A,Source_data!B:B)</f>
        <v>46103</v>
      </c>
    </row>
    <row r="2937" spans="1:23" x14ac:dyDescent="0.3">
      <c r="A2937" s="4" t="s">
        <v>1208</v>
      </c>
      <c r="B2937" s="1">
        <f>_xlfn.XLOOKUP(A2937,bank_source_transactions__1[transaction_id],bank_source_transactions__1[amount_inr])</f>
        <v>11220.52</v>
      </c>
      <c r="C2937" s="1">
        <f>_xlfn.XLOOKUP(A2937,Processed_data!A:A,Processed_data!F:F)</f>
        <v>11220.52</v>
      </c>
      <c r="D2937" s="1" t="str">
        <f>_xlfn.XLOOKUP(A2937,bank_source_transactions__1[transaction_id],bank_source_transactions__1[transaction_status])</f>
        <v>FAILED</v>
      </c>
      <c r="E2937" s="1" t="str">
        <f>_xlfn.XLOOKUP(A2937,Processed_data!A:A,Processed_data!G:G)</f>
        <v>FAILED</v>
      </c>
      <c r="F2937" s="1">
        <f>COUNTIF(bank_processed_transactions[transaction_id],A2937)</f>
        <v>1</v>
      </c>
      <c r="G2937" s="1" t="str">
        <f t="shared" si="450"/>
        <v>found</v>
      </c>
      <c r="H2937" s="1" t="str">
        <f t="shared" si="451"/>
        <v>Not Duplicate</v>
      </c>
      <c r="I2937" s="1" t="str">
        <f t="shared" si="452"/>
        <v>match</v>
      </c>
      <c r="J2937" s="1" t="str">
        <f t="shared" si="453"/>
        <v>match</v>
      </c>
      <c r="K2937" s="1">
        <f t="shared" si="454"/>
        <v>0</v>
      </c>
      <c r="L2937" s="2">
        <f>IF(F2937=0,"not processed",_xlfn.MINIFS(Processed_data!H:H,Processed_data!A:A,A2937))</f>
        <v>46078</v>
      </c>
      <c r="M2937" s="1">
        <f>IF(F2937=0,"not processed",ABS(bank_source_transactions__1[[#This Row],[transaction_date]]-Reconciliation!L2937))</f>
        <v>0</v>
      </c>
      <c r="N2937" s="1" t="str" cm="1">
        <f t="array" ref="N2937">_xlfn.IFS(M2937="not Processed", "Not Processed",M2937&gt;2,"SLA Breached",M2937&lt;=2,"Within SLA")</f>
        <v>Within SLA</v>
      </c>
      <c r="O2937" s="1" t="str">
        <f>_xlfn.XLOOKUP(A2937,Source_data!A:A,Source_data!D:D)</f>
        <v>NEFT</v>
      </c>
      <c r="P2937" s="1">
        <f t="shared" si="455"/>
        <v>0</v>
      </c>
      <c r="Q2937" s="1">
        <f t="shared" si="456"/>
        <v>0</v>
      </c>
      <c r="R2937" s="1">
        <f t="shared" si="457"/>
        <v>0</v>
      </c>
      <c r="S2937" s="1">
        <f t="shared" si="458"/>
        <v>0</v>
      </c>
      <c r="T2937" s="1">
        <f t="shared" si="459"/>
        <v>0</v>
      </c>
      <c r="U2937" s="1" t="str">
        <f>_xlfn.XLOOKUP(Table3[[#This Row],[Transaction ID]],Source_data!A:A,Source_data!E:E)</f>
        <v>Hyderabad</v>
      </c>
      <c r="V2937" s="1">
        <f>_xlfn.IFNA(_xlfn.XLOOKUP(A2937,bank_processed_transactions[transaction_id],bank_processed_transactions[processing_minutes]),"")</f>
        <v>45.2</v>
      </c>
      <c r="W2937" s="31">
        <f>_xlfn.XLOOKUP(A2937,Source_data!A:A,Source_data!B:B)</f>
        <v>46078</v>
      </c>
    </row>
    <row r="2938" spans="1:23" x14ac:dyDescent="0.3">
      <c r="A2938" s="3" t="s">
        <v>1633</v>
      </c>
      <c r="B2938" s="1">
        <f>_xlfn.XLOOKUP(A2938,bank_source_transactions__1[transaction_id],bank_source_transactions__1[amount_inr])</f>
        <v>5541.38</v>
      </c>
      <c r="C2938" s="1">
        <f>_xlfn.XLOOKUP(A2938,Processed_data!A:A,Processed_data!F:F)</f>
        <v>5541.38</v>
      </c>
      <c r="D2938" s="1" t="str">
        <f>_xlfn.XLOOKUP(A2938,bank_source_transactions__1[transaction_id],bank_source_transactions__1[transaction_status])</f>
        <v>SUCCESS</v>
      </c>
      <c r="E2938" s="1" t="str">
        <f>_xlfn.XLOOKUP(A2938,Processed_data!A:A,Processed_data!G:G)</f>
        <v>SUCCESS</v>
      </c>
      <c r="F2938" s="1">
        <f>COUNTIF(bank_processed_transactions[transaction_id],A2938)</f>
        <v>1</v>
      </c>
      <c r="G2938" s="1" t="str">
        <f t="shared" si="450"/>
        <v>found</v>
      </c>
      <c r="H2938" s="1" t="str">
        <f t="shared" si="451"/>
        <v>Not Duplicate</v>
      </c>
      <c r="I2938" s="1" t="str">
        <f t="shared" si="452"/>
        <v>match</v>
      </c>
      <c r="J2938" s="1" t="str">
        <f t="shared" si="453"/>
        <v>match</v>
      </c>
      <c r="K2938" s="1">
        <f t="shared" si="454"/>
        <v>0</v>
      </c>
      <c r="L2938" s="2">
        <f>IF(F2938=0,"not processed",_xlfn.MINIFS(Processed_data!H:H,Processed_data!A:A,A2938))</f>
        <v>46058</v>
      </c>
      <c r="M2938" s="1">
        <f>IF(F2938=0,"not processed",ABS(bank_source_transactions__1[[#This Row],[transaction_date]]-Reconciliation!L2938))</f>
        <v>2</v>
      </c>
      <c r="N2938" s="1" t="str" cm="1">
        <f t="array" ref="N2938">_xlfn.IFS(M2938="not Processed", "Not Processed",M2938&gt;2,"SLA Breached",M2938&lt;=2,"Within SLA")</f>
        <v>Within SLA</v>
      </c>
      <c r="O2938" s="1" t="str">
        <f>_xlfn.XLOOKUP(A2938,Source_data!A:A,Source_data!D:D)</f>
        <v>UPI</v>
      </c>
      <c r="P2938" s="1">
        <f t="shared" si="455"/>
        <v>0</v>
      </c>
      <c r="Q2938" s="1">
        <f t="shared" si="456"/>
        <v>0</v>
      </c>
      <c r="R2938" s="1">
        <f t="shared" si="457"/>
        <v>0</v>
      </c>
      <c r="S2938" s="1">
        <f t="shared" si="458"/>
        <v>0</v>
      </c>
      <c r="T2938" s="1">
        <f t="shared" si="459"/>
        <v>0</v>
      </c>
      <c r="U2938" s="1" t="str">
        <f>_xlfn.XLOOKUP(Table3[[#This Row],[Transaction ID]],Source_data!A:A,Source_data!E:E)</f>
        <v>Hyderabad</v>
      </c>
      <c r="V2938" s="1">
        <f>_xlfn.IFNA(_xlfn.XLOOKUP(A2938,bank_processed_transactions[transaction_id],bank_processed_transactions[processing_minutes]),"")</f>
        <v>40.700000000000003</v>
      </c>
      <c r="W2938" s="31">
        <f>_xlfn.XLOOKUP(A2938,Source_data!A:A,Source_data!B:B)</f>
        <v>46056</v>
      </c>
    </row>
    <row r="2939" spans="1:23" x14ac:dyDescent="0.3">
      <c r="A2939" s="4" t="s">
        <v>2483</v>
      </c>
      <c r="B2939" s="1">
        <f>_xlfn.XLOOKUP(A2939,bank_source_transactions__1[transaction_id],bank_source_transactions__1[amount_inr])</f>
        <v>3634.81</v>
      </c>
      <c r="C2939" s="1">
        <f>_xlfn.XLOOKUP(A2939,Processed_data!A:A,Processed_data!F:F)</f>
        <v>3634.81</v>
      </c>
      <c r="D2939" s="1" t="str">
        <f>_xlfn.XLOOKUP(A2939,bank_source_transactions__1[transaction_id],bank_source_transactions__1[transaction_status])</f>
        <v>SUCCESS</v>
      </c>
      <c r="E2939" s="1" t="str">
        <f>_xlfn.XLOOKUP(A2939,Processed_data!A:A,Processed_data!G:G)</f>
        <v>SUCCESS</v>
      </c>
      <c r="F2939" s="1">
        <f>COUNTIF(bank_processed_transactions[transaction_id],A2939)</f>
        <v>1</v>
      </c>
      <c r="G2939" s="1" t="str">
        <f t="shared" si="450"/>
        <v>found</v>
      </c>
      <c r="H2939" s="1" t="str">
        <f t="shared" si="451"/>
        <v>Not Duplicate</v>
      </c>
      <c r="I2939" s="1" t="str">
        <f t="shared" si="452"/>
        <v>match</v>
      </c>
      <c r="J2939" s="1" t="str">
        <f t="shared" si="453"/>
        <v>match</v>
      </c>
      <c r="K2939" s="1">
        <f t="shared" si="454"/>
        <v>0</v>
      </c>
      <c r="L2939" s="2">
        <f>IF(F2939=0,"not processed",_xlfn.MINIFS(Processed_data!H:H,Processed_data!A:A,A2939))</f>
        <v>46095</v>
      </c>
      <c r="M2939" s="1">
        <f>IF(F2939=0,"not processed",ABS(bank_source_transactions__1[[#This Row],[transaction_date]]-Reconciliation!L2939))</f>
        <v>3</v>
      </c>
      <c r="N2939" s="1" t="str" cm="1">
        <f t="array" ref="N2939">_xlfn.IFS(M2939="not Processed", "Not Processed",M2939&gt;2,"SLA Breached",M2939&lt;=2,"Within SLA")</f>
        <v>SLA Breached</v>
      </c>
      <c r="O2939" s="1" t="str">
        <f>_xlfn.XLOOKUP(A2939,Source_data!A:A,Source_data!D:D)</f>
        <v>NEFT</v>
      </c>
      <c r="P2939" s="1">
        <f t="shared" si="455"/>
        <v>0</v>
      </c>
      <c r="Q2939" s="1">
        <f t="shared" si="456"/>
        <v>0</v>
      </c>
      <c r="R2939" s="1">
        <f t="shared" si="457"/>
        <v>0</v>
      </c>
      <c r="S2939" s="1">
        <f t="shared" si="458"/>
        <v>0</v>
      </c>
      <c r="T2939" s="1">
        <f t="shared" si="459"/>
        <v>1</v>
      </c>
      <c r="U2939" s="1" t="str">
        <f>_xlfn.XLOOKUP(Table3[[#This Row],[Transaction ID]],Source_data!A:A,Source_data!E:E)</f>
        <v>Hyderabad</v>
      </c>
      <c r="V2939" s="1">
        <f>_xlfn.IFNA(_xlfn.XLOOKUP(A2939,bank_processed_transactions[transaction_id],bank_processed_transactions[processing_minutes]),"")</f>
        <v>4.0999999999999996</v>
      </c>
      <c r="W2939" s="31">
        <f>_xlfn.XLOOKUP(A2939,Source_data!A:A,Source_data!B:B)</f>
        <v>46092</v>
      </c>
    </row>
    <row r="2940" spans="1:23" x14ac:dyDescent="0.3">
      <c r="A2940" s="3" t="s">
        <v>3617</v>
      </c>
      <c r="B2940" s="1">
        <f>_xlfn.XLOOKUP(A2940,bank_source_transactions__1[transaction_id],bank_source_transactions__1[amount_inr])</f>
        <v>17892</v>
      </c>
      <c r="C2940" s="1">
        <f>_xlfn.XLOOKUP(A2940,Processed_data!A:A,Processed_data!F:F)</f>
        <v>17892</v>
      </c>
      <c r="D2940" s="1" t="str">
        <f>_xlfn.XLOOKUP(A2940,bank_source_transactions__1[transaction_id],bank_source_transactions__1[transaction_status])</f>
        <v>SUCCESS</v>
      </c>
      <c r="E2940" s="1" t="str">
        <f>_xlfn.XLOOKUP(A2940,Processed_data!A:A,Processed_data!G:G)</f>
        <v>SUCCESS</v>
      </c>
      <c r="F2940" s="1">
        <f>COUNTIF(bank_processed_transactions[transaction_id],A2940)</f>
        <v>1</v>
      </c>
      <c r="G2940" s="1" t="str">
        <f t="shared" si="450"/>
        <v>found</v>
      </c>
      <c r="H2940" s="1" t="str">
        <f t="shared" si="451"/>
        <v>Not Duplicate</v>
      </c>
      <c r="I2940" s="1" t="str">
        <f t="shared" si="452"/>
        <v>match</v>
      </c>
      <c r="J2940" s="1" t="str">
        <f t="shared" si="453"/>
        <v>match</v>
      </c>
      <c r="K2940" s="1">
        <f t="shared" si="454"/>
        <v>0</v>
      </c>
      <c r="L2940" s="2">
        <f>IF(F2940=0,"not processed",_xlfn.MINIFS(Processed_data!H:H,Processed_data!A:A,A2940))</f>
        <v>46083</v>
      </c>
      <c r="M2940" s="1">
        <f>IF(F2940=0,"not processed",ABS(bank_source_transactions__1[[#This Row],[transaction_date]]-Reconciliation!L2940))</f>
        <v>0</v>
      </c>
      <c r="N2940" s="1" t="str" cm="1">
        <f t="array" ref="N2940">_xlfn.IFS(M2940="not Processed", "Not Processed",M2940&gt;2,"SLA Breached",M2940&lt;=2,"Within SLA")</f>
        <v>Within SLA</v>
      </c>
      <c r="O2940" s="1" t="str">
        <f>_xlfn.XLOOKUP(A2940,Source_data!A:A,Source_data!D:D)</f>
        <v>UPI</v>
      </c>
      <c r="P2940" s="1">
        <f t="shared" si="455"/>
        <v>0</v>
      </c>
      <c r="Q2940" s="1">
        <f t="shared" si="456"/>
        <v>0</v>
      </c>
      <c r="R2940" s="1">
        <f t="shared" si="457"/>
        <v>0</v>
      </c>
      <c r="S2940" s="1">
        <f t="shared" si="458"/>
        <v>0</v>
      </c>
      <c r="T2940" s="1">
        <f t="shared" si="459"/>
        <v>0</v>
      </c>
      <c r="U2940" s="1" t="str">
        <f>_xlfn.XLOOKUP(Table3[[#This Row],[Transaction ID]],Source_data!A:A,Source_data!E:E)</f>
        <v>Bengaluru</v>
      </c>
      <c r="V2940" s="1">
        <f>_xlfn.IFNA(_xlfn.XLOOKUP(A2940,bank_processed_transactions[transaction_id],bank_processed_transactions[processing_minutes]),"")</f>
        <v>23.4</v>
      </c>
      <c r="W2940" s="31">
        <f>_xlfn.XLOOKUP(A2940,Source_data!A:A,Source_data!B:B)</f>
        <v>46083</v>
      </c>
    </row>
    <row r="2941" spans="1:23" x14ac:dyDescent="0.3">
      <c r="A2941" s="4" t="s">
        <v>2080</v>
      </c>
      <c r="B2941" s="1">
        <f>_xlfn.XLOOKUP(A2941,bank_source_transactions__1[transaction_id],bank_source_transactions__1[amount_inr])</f>
        <v>2799.31</v>
      </c>
      <c r="C2941" s="1">
        <f>_xlfn.XLOOKUP(A2941,Processed_data!A:A,Processed_data!F:F)</f>
        <v>2799.31</v>
      </c>
      <c r="D2941" s="1" t="str">
        <f>_xlfn.XLOOKUP(A2941,bank_source_transactions__1[transaction_id],bank_source_transactions__1[transaction_status])</f>
        <v>SUCCESS</v>
      </c>
      <c r="E2941" s="1" t="str">
        <f>_xlfn.XLOOKUP(A2941,Processed_data!A:A,Processed_data!G:G)</f>
        <v>SUCCESS</v>
      </c>
      <c r="F2941" s="1">
        <f>COUNTIF(bank_processed_transactions[transaction_id],A2941)</f>
        <v>1</v>
      </c>
      <c r="G2941" s="1" t="str">
        <f t="shared" si="450"/>
        <v>found</v>
      </c>
      <c r="H2941" s="1" t="str">
        <f t="shared" si="451"/>
        <v>Not Duplicate</v>
      </c>
      <c r="I2941" s="1" t="str">
        <f t="shared" si="452"/>
        <v>match</v>
      </c>
      <c r="J2941" s="1" t="str">
        <f t="shared" si="453"/>
        <v>match</v>
      </c>
      <c r="K2941" s="1">
        <f t="shared" si="454"/>
        <v>0</v>
      </c>
      <c r="L2941" s="2">
        <f>IF(F2941=0,"not processed",_xlfn.MINIFS(Processed_data!H:H,Processed_data!A:A,A2941))</f>
        <v>46051</v>
      </c>
      <c r="M2941" s="1">
        <f>IF(F2941=0,"not processed",ABS(bank_source_transactions__1[[#This Row],[transaction_date]]-Reconciliation!L2941))</f>
        <v>1</v>
      </c>
      <c r="N2941" s="1" t="str" cm="1">
        <f t="array" ref="N2941">_xlfn.IFS(M2941="not Processed", "Not Processed",M2941&gt;2,"SLA Breached",M2941&lt;=2,"Within SLA")</f>
        <v>Within SLA</v>
      </c>
      <c r="O2941" s="1" t="str">
        <f>_xlfn.XLOOKUP(A2941,Source_data!A:A,Source_data!D:D)</f>
        <v>NEFT</v>
      </c>
      <c r="P2941" s="1">
        <f t="shared" si="455"/>
        <v>0</v>
      </c>
      <c r="Q2941" s="1">
        <f t="shared" si="456"/>
        <v>0</v>
      </c>
      <c r="R2941" s="1">
        <f t="shared" si="457"/>
        <v>0</v>
      </c>
      <c r="S2941" s="1">
        <f t="shared" si="458"/>
        <v>0</v>
      </c>
      <c r="T2941" s="1">
        <f t="shared" si="459"/>
        <v>0</v>
      </c>
      <c r="U2941" s="1" t="str">
        <f>_xlfn.XLOOKUP(Table3[[#This Row],[Transaction ID]],Source_data!A:A,Source_data!E:E)</f>
        <v>Pune</v>
      </c>
      <c r="V2941" s="1">
        <f>_xlfn.IFNA(_xlfn.XLOOKUP(A2941,bank_processed_transactions[transaction_id],bank_processed_transactions[processing_minutes]),"")</f>
        <v>30.3</v>
      </c>
      <c r="W2941" s="31">
        <f>_xlfn.XLOOKUP(A2941,Source_data!A:A,Source_data!B:B)</f>
        <v>46050</v>
      </c>
    </row>
    <row r="2942" spans="1:23" x14ac:dyDescent="0.3">
      <c r="A2942" s="3" t="s">
        <v>3910</v>
      </c>
      <c r="B2942" s="1">
        <f>_xlfn.XLOOKUP(A2942,bank_source_transactions__1[transaction_id],bank_source_transactions__1[amount_inr])</f>
        <v>4494.74</v>
      </c>
      <c r="C2942" s="1">
        <f>_xlfn.XLOOKUP(A2942,Processed_data!A:A,Processed_data!F:F)</f>
        <v>4494.74</v>
      </c>
      <c r="D2942" s="1" t="str">
        <f>_xlfn.XLOOKUP(A2942,bank_source_transactions__1[transaction_id],bank_source_transactions__1[transaction_status])</f>
        <v>SUCCESS</v>
      </c>
      <c r="E2942" s="1" t="str">
        <f>_xlfn.XLOOKUP(A2942,Processed_data!A:A,Processed_data!G:G)</f>
        <v>SUCCESS</v>
      </c>
      <c r="F2942" s="1">
        <f>COUNTIF(bank_processed_transactions[transaction_id],A2942)</f>
        <v>1</v>
      </c>
      <c r="G2942" s="1" t="str">
        <f t="shared" si="450"/>
        <v>found</v>
      </c>
      <c r="H2942" s="1" t="str">
        <f t="shared" si="451"/>
        <v>Not Duplicate</v>
      </c>
      <c r="I2942" s="1" t="str">
        <f t="shared" si="452"/>
        <v>match</v>
      </c>
      <c r="J2942" s="1" t="str">
        <f t="shared" si="453"/>
        <v>match</v>
      </c>
      <c r="K2942" s="1">
        <f t="shared" si="454"/>
        <v>0</v>
      </c>
      <c r="L2942" s="2">
        <f>IF(F2942=0,"not processed",_xlfn.MINIFS(Processed_data!H:H,Processed_data!A:A,A2942))</f>
        <v>46113</v>
      </c>
      <c r="M2942" s="1">
        <f>IF(F2942=0,"not processed",ABS(bank_source_transactions__1[[#This Row],[transaction_date]]-Reconciliation!L2942))</f>
        <v>2</v>
      </c>
      <c r="N2942" s="1" t="str" cm="1">
        <f t="array" ref="N2942">_xlfn.IFS(M2942="not Processed", "Not Processed",M2942&gt;2,"SLA Breached",M2942&lt;=2,"Within SLA")</f>
        <v>Within SLA</v>
      </c>
      <c r="O2942" s="1" t="str">
        <f>_xlfn.XLOOKUP(A2942,Source_data!A:A,Source_data!D:D)</f>
        <v>CARD</v>
      </c>
      <c r="P2942" s="1">
        <f t="shared" si="455"/>
        <v>0</v>
      </c>
      <c r="Q2942" s="1">
        <f t="shared" si="456"/>
        <v>0</v>
      </c>
      <c r="R2942" s="1">
        <f t="shared" si="457"/>
        <v>0</v>
      </c>
      <c r="S2942" s="1">
        <f t="shared" si="458"/>
        <v>0</v>
      </c>
      <c r="T2942" s="1">
        <f t="shared" si="459"/>
        <v>0</v>
      </c>
      <c r="U2942" s="1" t="str">
        <f>_xlfn.XLOOKUP(Table3[[#This Row],[Transaction ID]],Source_data!A:A,Source_data!E:E)</f>
        <v>Bengaluru</v>
      </c>
      <c r="V2942" s="1">
        <f>_xlfn.IFNA(_xlfn.XLOOKUP(A2942,bank_processed_transactions[transaction_id],bank_processed_transactions[processing_minutes]),"")</f>
        <v>13</v>
      </c>
      <c r="W2942" s="31">
        <f>_xlfn.XLOOKUP(A2942,Source_data!A:A,Source_data!B:B)</f>
        <v>46111</v>
      </c>
    </row>
    <row r="2943" spans="1:23" x14ac:dyDescent="0.3">
      <c r="A2943" s="4" t="s">
        <v>3306</v>
      </c>
      <c r="B2943" s="1">
        <f>_xlfn.XLOOKUP(A2943,bank_source_transactions__1[transaction_id],bank_source_transactions__1[amount_inr])</f>
        <v>9847.65</v>
      </c>
      <c r="C2943" s="1">
        <f>_xlfn.XLOOKUP(A2943,Processed_data!A:A,Processed_data!F:F)</f>
        <v>9847.65</v>
      </c>
      <c r="D2943" s="1" t="str">
        <f>_xlfn.XLOOKUP(A2943,bank_source_transactions__1[transaction_id],bank_source_transactions__1[transaction_status])</f>
        <v>REVERSED</v>
      </c>
      <c r="E2943" s="1" t="str">
        <f>_xlfn.XLOOKUP(A2943,Processed_data!A:A,Processed_data!G:G)</f>
        <v>REVERSED</v>
      </c>
      <c r="F2943" s="1">
        <f>COUNTIF(bank_processed_transactions[transaction_id],A2943)</f>
        <v>1</v>
      </c>
      <c r="G2943" s="1" t="str">
        <f t="shared" si="450"/>
        <v>found</v>
      </c>
      <c r="H2943" s="1" t="str">
        <f t="shared" si="451"/>
        <v>Not Duplicate</v>
      </c>
      <c r="I2943" s="1" t="str">
        <f t="shared" si="452"/>
        <v>match</v>
      </c>
      <c r="J2943" s="1" t="str">
        <f t="shared" si="453"/>
        <v>match</v>
      </c>
      <c r="K2943" s="1">
        <f t="shared" si="454"/>
        <v>0</v>
      </c>
      <c r="L2943" s="2">
        <f>IF(F2943=0,"not processed",_xlfn.MINIFS(Processed_data!H:H,Processed_data!A:A,A2943))</f>
        <v>46065</v>
      </c>
      <c r="M2943" s="1">
        <f>IF(F2943=0,"not processed",ABS(bank_source_transactions__1[[#This Row],[transaction_date]]-Reconciliation!L2943))</f>
        <v>0</v>
      </c>
      <c r="N2943" s="1" t="str" cm="1">
        <f t="array" ref="N2943">_xlfn.IFS(M2943="not Processed", "Not Processed",M2943&gt;2,"SLA Breached",M2943&lt;=2,"Within SLA")</f>
        <v>Within SLA</v>
      </c>
      <c r="O2943" s="1" t="str">
        <f>_xlfn.XLOOKUP(A2943,Source_data!A:A,Source_data!D:D)</f>
        <v>UPI</v>
      </c>
      <c r="P2943" s="1">
        <f t="shared" si="455"/>
        <v>0</v>
      </c>
      <c r="Q2943" s="1">
        <f t="shared" si="456"/>
        <v>0</v>
      </c>
      <c r="R2943" s="1">
        <f t="shared" si="457"/>
        <v>0</v>
      </c>
      <c r="S2943" s="1">
        <f t="shared" si="458"/>
        <v>0</v>
      </c>
      <c r="T2943" s="1">
        <f t="shared" si="459"/>
        <v>0</v>
      </c>
      <c r="U2943" s="1" t="str">
        <f>_xlfn.XLOOKUP(Table3[[#This Row],[Transaction ID]],Source_data!A:A,Source_data!E:E)</f>
        <v>Pune</v>
      </c>
      <c r="V2943" s="1">
        <f>_xlfn.IFNA(_xlfn.XLOOKUP(A2943,bank_processed_transactions[transaction_id],bank_processed_transactions[processing_minutes]),"")</f>
        <v>39.6</v>
      </c>
      <c r="W2943" s="31">
        <f>_xlfn.XLOOKUP(A2943,Source_data!A:A,Source_data!B:B)</f>
        <v>46065</v>
      </c>
    </row>
    <row r="2944" spans="1:23" x14ac:dyDescent="0.3">
      <c r="A2944" s="3" t="s">
        <v>3106</v>
      </c>
      <c r="B2944" s="1">
        <f>_xlfn.XLOOKUP(A2944,bank_source_transactions__1[transaction_id],bank_source_transactions__1[amount_inr])</f>
        <v>39283.49</v>
      </c>
      <c r="C2944" s="1">
        <f>_xlfn.XLOOKUP(A2944,Processed_data!A:A,Processed_data!F:F)</f>
        <v>39283.49</v>
      </c>
      <c r="D2944" s="1" t="str">
        <f>_xlfn.XLOOKUP(A2944,bank_source_transactions__1[transaction_id],bank_source_transactions__1[transaction_status])</f>
        <v>SUCCESS</v>
      </c>
      <c r="E2944" s="1" t="str">
        <f>_xlfn.XLOOKUP(A2944,Processed_data!A:A,Processed_data!G:G)</f>
        <v>SUCCESS</v>
      </c>
      <c r="F2944" s="1">
        <f>COUNTIF(bank_processed_transactions[transaction_id],A2944)</f>
        <v>1</v>
      </c>
      <c r="G2944" s="1" t="str">
        <f t="shared" si="450"/>
        <v>found</v>
      </c>
      <c r="H2944" s="1" t="str">
        <f t="shared" si="451"/>
        <v>Not Duplicate</v>
      </c>
      <c r="I2944" s="1" t="str">
        <f t="shared" si="452"/>
        <v>match</v>
      </c>
      <c r="J2944" s="1" t="str">
        <f t="shared" si="453"/>
        <v>match</v>
      </c>
      <c r="K2944" s="1">
        <f t="shared" si="454"/>
        <v>0</v>
      </c>
      <c r="L2944" s="2">
        <f>IF(F2944=0,"not processed",_xlfn.MINIFS(Processed_data!H:H,Processed_data!A:A,A2944))</f>
        <v>46074</v>
      </c>
      <c r="M2944" s="1">
        <f>IF(F2944=0,"not processed",ABS(bank_source_transactions__1[[#This Row],[transaction_date]]-Reconciliation!L2944))</f>
        <v>1</v>
      </c>
      <c r="N2944" s="1" t="str" cm="1">
        <f t="array" ref="N2944">_xlfn.IFS(M2944="not Processed", "Not Processed",M2944&gt;2,"SLA Breached",M2944&lt;=2,"Within SLA")</f>
        <v>Within SLA</v>
      </c>
      <c r="O2944" s="1" t="str">
        <f>_xlfn.XLOOKUP(A2944,Source_data!A:A,Source_data!D:D)</f>
        <v>NEFT</v>
      </c>
      <c r="P2944" s="1">
        <f t="shared" si="455"/>
        <v>0</v>
      </c>
      <c r="Q2944" s="1">
        <f t="shared" si="456"/>
        <v>0</v>
      </c>
      <c r="R2944" s="1">
        <f t="shared" si="457"/>
        <v>0</v>
      </c>
      <c r="S2944" s="1">
        <f t="shared" si="458"/>
        <v>0</v>
      </c>
      <c r="T2944" s="1">
        <f t="shared" si="459"/>
        <v>0</v>
      </c>
      <c r="U2944" s="1" t="str">
        <f>_xlfn.XLOOKUP(Table3[[#This Row],[Transaction ID]],Source_data!A:A,Source_data!E:E)</f>
        <v>Bengaluru</v>
      </c>
      <c r="V2944" s="1">
        <f>_xlfn.IFNA(_xlfn.XLOOKUP(A2944,bank_processed_transactions[transaction_id],bank_processed_transactions[processing_minutes]),"")</f>
        <v>30.5</v>
      </c>
      <c r="W2944" s="31">
        <f>_xlfn.XLOOKUP(A2944,Source_data!A:A,Source_data!B:B)</f>
        <v>46073</v>
      </c>
    </row>
    <row r="2945" spans="1:23" x14ac:dyDescent="0.3">
      <c r="A2945" s="4" t="s">
        <v>218</v>
      </c>
      <c r="B2945" s="1">
        <f>_xlfn.XLOOKUP(A2945,bank_source_transactions__1[transaction_id],bank_source_transactions__1[amount_inr])</f>
        <v>12559.86</v>
      </c>
      <c r="C2945" s="1">
        <f>_xlfn.XLOOKUP(A2945,Processed_data!A:A,Processed_data!F:F)</f>
        <v>12559.86</v>
      </c>
      <c r="D2945" s="1" t="str">
        <f>_xlfn.XLOOKUP(A2945,bank_source_transactions__1[transaction_id],bank_source_transactions__1[transaction_status])</f>
        <v>SUCCESS</v>
      </c>
      <c r="E2945" s="1" t="str">
        <f>_xlfn.XLOOKUP(A2945,Processed_data!A:A,Processed_data!G:G)</f>
        <v>SUCCESS</v>
      </c>
      <c r="F2945" s="1">
        <f>COUNTIF(bank_processed_transactions[transaction_id],A2945)</f>
        <v>1</v>
      </c>
      <c r="G2945" s="1" t="str">
        <f t="shared" si="450"/>
        <v>found</v>
      </c>
      <c r="H2945" s="1" t="str">
        <f t="shared" si="451"/>
        <v>Not Duplicate</v>
      </c>
      <c r="I2945" s="1" t="str">
        <f t="shared" si="452"/>
        <v>match</v>
      </c>
      <c r="J2945" s="1" t="str">
        <f t="shared" si="453"/>
        <v>match</v>
      </c>
      <c r="K2945" s="1">
        <f t="shared" si="454"/>
        <v>0</v>
      </c>
      <c r="L2945" s="2">
        <f>IF(F2945=0,"not processed",_xlfn.MINIFS(Processed_data!H:H,Processed_data!A:A,A2945))</f>
        <v>46072</v>
      </c>
      <c r="M2945" s="1">
        <f>IF(F2945=0,"not processed",ABS(bank_source_transactions__1[[#This Row],[transaction_date]]-Reconciliation!L2945))</f>
        <v>3</v>
      </c>
      <c r="N2945" s="1" t="str" cm="1">
        <f t="array" ref="N2945">_xlfn.IFS(M2945="not Processed", "Not Processed",M2945&gt;2,"SLA Breached",M2945&lt;=2,"Within SLA")</f>
        <v>SLA Breached</v>
      </c>
      <c r="O2945" s="1" t="str">
        <f>_xlfn.XLOOKUP(A2945,Source_data!A:A,Source_data!D:D)</f>
        <v>UPI</v>
      </c>
      <c r="P2945" s="1">
        <f t="shared" si="455"/>
        <v>0</v>
      </c>
      <c r="Q2945" s="1">
        <f t="shared" si="456"/>
        <v>0</v>
      </c>
      <c r="R2945" s="1">
        <f t="shared" si="457"/>
        <v>0</v>
      </c>
      <c r="S2945" s="1">
        <f t="shared" si="458"/>
        <v>0</v>
      </c>
      <c r="T2945" s="1">
        <f t="shared" si="459"/>
        <v>1</v>
      </c>
      <c r="U2945" s="1" t="str">
        <f>_xlfn.XLOOKUP(Table3[[#This Row],[Transaction ID]],Source_data!A:A,Source_data!E:E)</f>
        <v>Hyderabad</v>
      </c>
      <c r="V2945" s="1">
        <f>_xlfn.IFNA(_xlfn.XLOOKUP(A2945,bank_processed_transactions[transaction_id],bank_processed_transactions[processing_minutes]),"")</f>
        <v>24.6</v>
      </c>
      <c r="W2945" s="31">
        <f>_xlfn.XLOOKUP(A2945,Source_data!A:A,Source_data!B:B)</f>
        <v>46069</v>
      </c>
    </row>
    <row r="2946" spans="1:23" x14ac:dyDescent="0.3">
      <c r="A2946" s="3" t="s">
        <v>2230</v>
      </c>
      <c r="B2946" s="1">
        <f>_xlfn.XLOOKUP(A2946,bank_source_transactions__1[transaction_id],bank_source_transactions__1[amount_inr])</f>
        <v>3459.21</v>
      </c>
      <c r="C2946" s="1">
        <f>_xlfn.XLOOKUP(A2946,Processed_data!A:A,Processed_data!F:F)</f>
        <v>3459.21</v>
      </c>
      <c r="D2946" s="1" t="str">
        <f>_xlfn.XLOOKUP(A2946,bank_source_transactions__1[transaction_id],bank_source_transactions__1[transaction_status])</f>
        <v>SUCCESS</v>
      </c>
      <c r="E2946" s="1" t="str">
        <f>_xlfn.XLOOKUP(A2946,Processed_data!A:A,Processed_data!G:G)</f>
        <v>SUCCESS</v>
      </c>
      <c r="F2946" s="1">
        <f>COUNTIF(bank_processed_transactions[transaction_id],A2946)</f>
        <v>1</v>
      </c>
      <c r="G2946" s="1" t="str">
        <f t="shared" si="450"/>
        <v>found</v>
      </c>
      <c r="H2946" s="1" t="str">
        <f t="shared" si="451"/>
        <v>Not Duplicate</v>
      </c>
      <c r="I2946" s="1" t="str">
        <f t="shared" si="452"/>
        <v>match</v>
      </c>
      <c r="J2946" s="1" t="str">
        <f t="shared" si="453"/>
        <v>match</v>
      </c>
      <c r="K2946" s="1">
        <f t="shared" si="454"/>
        <v>0</v>
      </c>
      <c r="L2946" s="2">
        <f>IF(F2946=0,"not processed",_xlfn.MINIFS(Processed_data!H:H,Processed_data!A:A,A2946))</f>
        <v>46117</v>
      </c>
      <c r="M2946" s="1">
        <f>IF(F2946=0,"not processed",ABS(bank_source_transactions__1[[#This Row],[transaction_date]]-Reconciliation!L2946))</f>
        <v>5</v>
      </c>
      <c r="N2946" s="1" t="str" cm="1">
        <f t="array" ref="N2946">_xlfn.IFS(M2946="not Processed", "Not Processed",M2946&gt;2,"SLA Breached",M2946&lt;=2,"Within SLA")</f>
        <v>SLA Breached</v>
      </c>
      <c r="O2946" s="1" t="str">
        <f>_xlfn.XLOOKUP(A2946,Source_data!A:A,Source_data!D:D)</f>
        <v>UPI</v>
      </c>
      <c r="P2946" s="1">
        <f t="shared" si="455"/>
        <v>0</v>
      </c>
      <c r="Q2946" s="1">
        <f t="shared" si="456"/>
        <v>0</v>
      </c>
      <c r="R2946" s="1">
        <f t="shared" si="457"/>
        <v>0</v>
      </c>
      <c r="S2946" s="1">
        <f t="shared" si="458"/>
        <v>0</v>
      </c>
      <c r="T2946" s="1">
        <f t="shared" si="459"/>
        <v>1</v>
      </c>
      <c r="U2946" s="1" t="str">
        <f>_xlfn.XLOOKUP(Table3[[#This Row],[Transaction ID]],Source_data!A:A,Source_data!E:E)</f>
        <v>Mumbai</v>
      </c>
      <c r="V2946" s="1">
        <f>_xlfn.IFNA(_xlfn.XLOOKUP(A2946,bank_processed_transactions[transaction_id],bank_processed_transactions[processing_minutes]),"")</f>
        <v>12.4</v>
      </c>
      <c r="W2946" s="31">
        <f>_xlfn.XLOOKUP(A2946,Source_data!A:A,Source_data!B:B)</f>
        <v>46112</v>
      </c>
    </row>
    <row r="2947" spans="1:23" x14ac:dyDescent="0.3">
      <c r="A2947" s="4" t="s">
        <v>2595</v>
      </c>
      <c r="B2947" s="1">
        <f>_xlfn.XLOOKUP(A2947,bank_source_transactions__1[transaction_id],bank_source_transactions__1[amount_inr])</f>
        <v>31610.97</v>
      </c>
      <c r="C2947" s="1">
        <f>_xlfn.XLOOKUP(A2947,Processed_data!A:A,Processed_data!F:F)</f>
        <v>31610.97</v>
      </c>
      <c r="D2947" s="1" t="str">
        <f>_xlfn.XLOOKUP(A2947,bank_source_transactions__1[transaction_id],bank_source_transactions__1[transaction_status])</f>
        <v>SUCCESS</v>
      </c>
      <c r="E2947" s="1" t="str">
        <f>_xlfn.XLOOKUP(A2947,Processed_data!A:A,Processed_data!G:G)</f>
        <v>SUCCESS</v>
      </c>
      <c r="F2947" s="1">
        <f>COUNTIF(bank_processed_transactions[transaction_id],A2947)</f>
        <v>1</v>
      </c>
      <c r="G2947" s="1" t="str">
        <f t="shared" ref="G2947:G3010" si="460">IF(F2947=0,"missing","found")</f>
        <v>found</v>
      </c>
      <c r="H2947" s="1" t="str">
        <f t="shared" ref="H2947:H3010" si="461">IF(F2947&gt;1,"Duplicate","Not Duplicate")</f>
        <v>Not Duplicate</v>
      </c>
      <c r="I2947" s="1" t="str">
        <f t="shared" ref="I2947:I3010" si="462">IF(F2947=0,"not processed",IF(B2947=C2947,"match","mismatch"))</f>
        <v>match</v>
      </c>
      <c r="J2947" s="1" t="str">
        <f t="shared" ref="J2947:J3010" si="463">IF(F2947=0,"not processed",IF(D2947=E2947,"match","mismatch"))</f>
        <v>match</v>
      </c>
      <c r="K2947" s="1">
        <f t="shared" ref="K2947:K3010" si="464">IF(F2947=0,"missing",ABS(B2947-C2947))</f>
        <v>0</v>
      </c>
      <c r="L2947" s="2">
        <f>IF(F2947=0,"not processed",_xlfn.MINIFS(Processed_data!H:H,Processed_data!A:A,A2947))</f>
        <v>46065</v>
      </c>
      <c r="M2947" s="1">
        <f>IF(F2947=0,"not processed",ABS(bank_source_transactions__1[[#This Row],[transaction_date]]-Reconciliation!L2947))</f>
        <v>1</v>
      </c>
      <c r="N2947" s="1" t="str" cm="1">
        <f t="array" ref="N2947">_xlfn.IFS(M2947="not Processed", "Not Processed",M2947&gt;2,"SLA Breached",M2947&lt;=2,"Within SLA")</f>
        <v>Within SLA</v>
      </c>
      <c r="O2947" s="1" t="str">
        <f>_xlfn.XLOOKUP(A2947,Source_data!A:A,Source_data!D:D)</f>
        <v>UPI</v>
      </c>
      <c r="P2947" s="1">
        <f t="shared" ref="P2947:P3010" si="465">IF(G2947="missing",1,0)</f>
        <v>0</v>
      </c>
      <c r="Q2947" s="1">
        <f t="shared" ref="Q2947:Q3010" si="466">IF(H2947="duplicate",1,0)</f>
        <v>0</v>
      </c>
      <c r="R2947" s="1">
        <f t="shared" ref="R2947:R3010" si="467">IF(I2947="mismatch",1,0)</f>
        <v>0</v>
      </c>
      <c r="S2947" s="1">
        <f t="shared" ref="S2947:S3010" si="468">IF(J2947="mismatch",1,)</f>
        <v>0</v>
      </c>
      <c r="T2947" s="1">
        <f t="shared" ref="T2947:T3010" si="469">IF(N2947="sla breached",1,0)</f>
        <v>0</v>
      </c>
      <c r="U2947" s="1" t="str">
        <f>_xlfn.XLOOKUP(Table3[[#This Row],[Transaction ID]],Source_data!A:A,Source_data!E:E)</f>
        <v>Pune</v>
      </c>
      <c r="V2947" s="1">
        <f>_xlfn.IFNA(_xlfn.XLOOKUP(A2947,bank_processed_transactions[transaction_id],bank_processed_transactions[processing_minutes]),"")</f>
        <v>34.6</v>
      </c>
      <c r="W2947" s="31">
        <f>_xlfn.XLOOKUP(A2947,Source_data!A:A,Source_data!B:B)</f>
        <v>46064</v>
      </c>
    </row>
    <row r="2948" spans="1:23" x14ac:dyDescent="0.3">
      <c r="A2948" s="3" t="s">
        <v>4426</v>
      </c>
      <c r="B2948" s="1">
        <f>_xlfn.XLOOKUP(A2948,bank_source_transactions__1[transaction_id],bank_source_transactions__1[amount_inr])</f>
        <v>3162.7</v>
      </c>
      <c r="C2948" s="1">
        <f>_xlfn.XLOOKUP(A2948,Processed_data!A:A,Processed_data!F:F)</f>
        <v>3162.7</v>
      </c>
      <c r="D2948" s="1" t="str">
        <f>_xlfn.XLOOKUP(A2948,bank_source_transactions__1[transaction_id],bank_source_transactions__1[transaction_status])</f>
        <v>SUCCESS</v>
      </c>
      <c r="E2948" s="1" t="str">
        <f>_xlfn.XLOOKUP(A2948,Processed_data!A:A,Processed_data!G:G)</f>
        <v>SUCCESS</v>
      </c>
      <c r="F2948" s="1">
        <f>COUNTIF(bank_processed_transactions[transaction_id],A2948)</f>
        <v>1</v>
      </c>
      <c r="G2948" s="1" t="str">
        <f t="shared" si="460"/>
        <v>found</v>
      </c>
      <c r="H2948" s="1" t="str">
        <f t="shared" si="461"/>
        <v>Not Duplicate</v>
      </c>
      <c r="I2948" s="1" t="str">
        <f t="shared" si="462"/>
        <v>match</v>
      </c>
      <c r="J2948" s="1" t="str">
        <f t="shared" si="463"/>
        <v>match</v>
      </c>
      <c r="K2948" s="1">
        <f t="shared" si="464"/>
        <v>0</v>
      </c>
      <c r="L2948" s="2">
        <f>IF(F2948=0,"not processed",_xlfn.MINIFS(Processed_data!H:H,Processed_data!A:A,A2948))</f>
        <v>46043</v>
      </c>
      <c r="M2948" s="1">
        <f>IF(F2948=0,"not processed",ABS(bank_source_transactions__1[[#This Row],[transaction_date]]-Reconciliation!L2948))</f>
        <v>0</v>
      </c>
      <c r="N2948" s="1" t="str" cm="1">
        <f t="array" ref="N2948">_xlfn.IFS(M2948="not Processed", "Not Processed",M2948&gt;2,"SLA Breached",M2948&lt;=2,"Within SLA")</f>
        <v>Within SLA</v>
      </c>
      <c r="O2948" s="1" t="str">
        <f>_xlfn.XLOOKUP(A2948,Source_data!A:A,Source_data!D:D)</f>
        <v>UPI</v>
      </c>
      <c r="P2948" s="1">
        <f t="shared" si="465"/>
        <v>0</v>
      </c>
      <c r="Q2948" s="1">
        <f t="shared" si="466"/>
        <v>0</v>
      </c>
      <c r="R2948" s="1">
        <f t="shared" si="467"/>
        <v>0</v>
      </c>
      <c r="S2948" s="1">
        <f t="shared" si="468"/>
        <v>0</v>
      </c>
      <c r="T2948" s="1">
        <f t="shared" si="469"/>
        <v>0</v>
      </c>
      <c r="U2948" s="1" t="str">
        <f>_xlfn.XLOOKUP(Table3[[#This Row],[Transaction ID]],Source_data!A:A,Source_data!E:E)</f>
        <v>Hyderabad</v>
      </c>
      <c r="V2948" s="1">
        <f>_xlfn.IFNA(_xlfn.XLOOKUP(A2948,bank_processed_transactions[transaction_id],bank_processed_transactions[processing_minutes]),"")</f>
        <v>25.4</v>
      </c>
      <c r="W2948" s="31">
        <f>_xlfn.XLOOKUP(A2948,Source_data!A:A,Source_data!B:B)</f>
        <v>46043</v>
      </c>
    </row>
    <row r="2949" spans="1:23" x14ac:dyDescent="0.3">
      <c r="A2949" s="4" t="s">
        <v>1351</v>
      </c>
      <c r="B2949" s="1">
        <f>_xlfn.XLOOKUP(A2949,bank_source_transactions__1[transaction_id],bank_source_transactions__1[amount_inr])</f>
        <v>13424.42</v>
      </c>
      <c r="C2949" s="1">
        <f>_xlfn.XLOOKUP(A2949,Processed_data!A:A,Processed_data!F:F)</f>
        <v>13424.42</v>
      </c>
      <c r="D2949" s="1" t="str">
        <f>_xlfn.XLOOKUP(A2949,bank_source_transactions__1[transaction_id],bank_source_transactions__1[transaction_status])</f>
        <v>SUCCESS</v>
      </c>
      <c r="E2949" s="1" t="str">
        <f>_xlfn.XLOOKUP(A2949,Processed_data!A:A,Processed_data!G:G)</f>
        <v>SUCCESS</v>
      </c>
      <c r="F2949" s="1">
        <f>COUNTIF(bank_processed_transactions[transaction_id],A2949)</f>
        <v>1</v>
      </c>
      <c r="G2949" s="1" t="str">
        <f t="shared" si="460"/>
        <v>found</v>
      </c>
      <c r="H2949" s="1" t="str">
        <f t="shared" si="461"/>
        <v>Not Duplicate</v>
      </c>
      <c r="I2949" s="1" t="str">
        <f t="shared" si="462"/>
        <v>match</v>
      </c>
      <c r="J2949" s="1" t="str">
        <f t="shared" si="463"/>
        <v>match</v>
      </c>
      <c r="K2949" s="1">
        <f t="shared" si="464"/>
        <v>0</v>
      </c>
      <c r="L2949" s="2">
        <f>IF(F2949=0,"not processed",_xlfn.MINIFS(Processed_data!H:H,Processed_data!A:A,A2949))</f>
        <v>46028</v>
      </c>
      <c r="M2949" s="1">
        <f>IF(F2949=0,"not processed",ABS(bank_source_transactions__1[[#This Row],[transaction_date]]-Reconciliation!L2949))</f>
        <v>1</v>
      </c>
      <c r="N2949" s="1" t="str" cm="1">
        <f t="array" ref="N2949">_xlfn.IFS(M2949="not Processed", "Not Processed",M2949&gt;2,"SLA Breached",M2949&lt;=2,"Within SLA")</f>
        <v>Within SLA</v>
      </c>
      <c r="O2949" s="1" t="str">
        <f>_xlfn.XLOOKUP(A2949,Source_data!A:A,Source_data!D:D)</f>
        <v>UPI</v>
      </c>
      <c r="P2949" s="1">
        <f t="shared" si="465"/>
        <v>0</v>
      </c>
      <c r="Q2949" s="1">
        <f t="shared" si="466"/>
        <v>0</v>
      </c>
      <c r="R2949" s="1">
        <f t="shared" si="467"/>
        <v>0</v>
      </c>
      <c r="S2949" s="1">
        <f t="shared" si="468"/>
        <v>0</v>
      </c>
      <c r="T2949" s="1">
        <f t="shared" si="469"/>
        <v>0</v>
      </c>
      <c r="U2949" s="1" t="str">
        <f>_xlfn.XLOOKUP(Table3[[#This Row],[Transaction ID]],Source_data!A:A,Source_data!E:E)</f>
        <v>Pune</v>
      </c>
      <c r="V2949" s="1">
        <f>_xlfn.IFNA(_xlfn.XLOOKUP(A2949,bank_processed_transactions[transaction_id],bank_processed_transactions[processing_minutes]),"")</f>
        <v>20.6</v>
      </c>
      <c r="W2949" s="31">
        <f>_xlfn.XLOOKUP(A2949,Source_data!A:A,Source_data!B:B)</f>
        <v>46027</v>
      </c>
    </row>
    <row r="2950" spans="1:23" x14ac:dyDescent="0.3">
      <c r="A2950" s="3" t="s">
        <v>3249</v>
      </c>
      <c r="B2950" s="1">
        <f>_xlfn.XLOOKUP(A2950,bank_source_transactions__1[transaction_id],bank_source_transactions__1[amount_inr])</f>
        <v>1086.06</v>
      </c>
      <c r="C2950" s="1">
        <f>_xlfn.XLOOKUP(A2950,Processed_data!A:A,Processed_data!F:F)</f>
        <v>1086.06</v>
      </c>
      <c r="D2950" s="1" t="str">
        <f>_xlfn.XLOOKUP(A2950,bank_source_transactions__1[transaction_id],bank_source_transactions__1[transaction_status])</f>
        <v>SUCCESS</v>
      </c>
      <c r="E2950" s="1" t="str">
        <f>_xlfn.XLOOKUP(A2950,Processed_data!A:A,Processed_data!G:G)</f>
        <v>SUCCESS</v>
      </c>
      <c r="F2950" s="1">
        <f>COUNTIF(bank_processed_transactions[transaction_id],A2950)</f>
        <v>1</v>
      </c>
      <c r="G2950" s="1" t="str">
        <f t="shared" si="460"/>
        <v>found</v>
      </c>
      <c r="H2950" s="1" t="str">
        <f t="shared" si="461"/>
        <v>Not Duplicate</v>
      </c>
      <c r="I2950" s="1" t="str">
        <f t="shared" si="462"/>
        <v>match</v>
      </c>
      <c r="J2950" s="1" t="str">
        <f t="shared" si="463"/>
        <v>match</v>
      </c>
      <c r="K2950" s="1">
        <f t="shared" si="464"/>
        <v>0</v>
      </c>
      <c r="L2950" s="2">
        <f>IF(F2950=0,"not processed",_xlfn.MINIFS(Processed_data!H:H,Processed_data!A:A,A2950))</f>
        <v>46080</v>
      </c>
      <c r="M2950" s="1">
        <f>IF(F2950=0,"not processed",ABS(bank_source_transactions__1[[#This Row],[transaction_date]]-Reconciliation!L2950))</f>
        <v>1</v>
      </c>
      <c r="N2950" s="1" t="str" cm="1">
        <f t="array" ref="N2950">_xlfn.IFS(M2950="not Processed", "Not Processed",M2950&gt;2,"SLA Breached",M2950&lt;=2,"Within SLA")</f>
        <v>Within SLA</v>
      </c>
      <c r="O2950" s="1" t="str">
        <f>_xlfn.XLOOKUP(A2950,Source_data!A:A,Source_data!D:D)</f>
        <v>NEFT</v>
      </c>
      <c r="P2950" s="1">
        <f t="shared" si="465"/>
        <v>0</v>
      </c>
      <c r="Q2950" s="1">
        <f t="shared" si="466"/>
        <v>0</v>
      </c>
      <c r="R2950" s="1">
        <f t="shared" si="467"/>
        <v>0</v>
      </c>
      <c r="S2950" s="1">
        <f t="shared" si="468"/>
        <v>0</v>
      </c>
      <c r="T2950" s="1">
        <f t="shared" si="469"/>
        <v>0</v>
      </c>
      <c r="U2950" s="1" t="str">
        <f>_xlfn.XLOOKUP(Table3[[#This Row],[Transaction ID]],Source_data!A:A,Source_data!E:E)</f>
        <v>Bengaluru</v>
      </c>
      <c r="V2950" s="1">
        <f>_xlfn.IFNA(_xlfn.XLOOKUP(A2950,bank_processed_transactions[transaction_id],bank_processed_transactions[processing_minutes]),"")</f>
        <v>15.4</v>
      </c>
      <c r="W2950" s="31">
        <f>_xlfn.XLOOKUP(A2950,Source_data!A:A,Source_data!B:B)</f>
        <v>46079</v>
      </c>
    </row>
    <row r="2951" spans="1:23" x14ac:dyDescent="0.3">
      <c r="A2951" s="4" t="s">
        <v>2122</v>
      </c>
      <c r="B2951" s="1">
        <f>_xlfn.XLOOKUP(A2951,bank_source_transactions__1[transaction_id],bank_source_transactions__1[amount_inr])</f>
        <v>438.96</v>
      </c>
      <c r="C2951" s="1">
        <f>_xlfn.XLOOKUP(A2951,Processed_data!A:A,Processed_data!F:F)</f>
        <v>438.96</v>
      </c>
      <c r="D2951" s="1" t="str">
        <f>_xlfn.XLOOKUP(A2951,bank_source_transactions__1[transaction_id],bank_source_transactions__1[transaction_status])</f>
        <v>SUCCESS</v>
      </c>
      <c r="E2951" s="1" t="str">
        <f>_xlfn.XLOOKUP(A2951,Processed_data!A:A,Processed_data!G:G)</f>
        <v>SUCCESS</v>
      </c>
      <c r="F2951" s="1">
        <f>COUNTIF(bank_processed_transactions[transaction_id],A2951)</f>
        <v>1</v>
      </c>
      <c r="G2951" s="1" t="str">
        <f t="shared" si="460"/>
        <v>found</v>
      </c>
      <c r="H2951" s="1" t="str">
        <f t="shared" si="461"/>
        <v>Not Duplicate</v>
      </c>
      <c r="I2951" s="1" t="str">
        <f t="shared" si="462"/>
        <v>match</v>
      </c>
      <c r="J2951" s="1" t="str">
        <f t="shared" si="463"/>
        <v>match</v>
      </c>
      <c r="K2951" s="1">
        <f t="shared" si="464"/>
        <v>0</v>
      </c>
      <c r="L2951" s="2">
        <f>IF(F2951=0,"not processed",_xlfn.MINIFS(Processed_data!H:H,Processed_data!A:A,A2951))</f>
        <v>46109</v>
      </c>
      <c r="M2951" s="1">
        <f>IF(F2951=0,"not processed",ABS(bank_source_transactions__1[[#This Row],[transaction_date]]-Reconciliation!L2951))</f>
        <v>2</v>
      </c>
      <c r="N2951" s="1" t="str" cm="1">
        <f t="array" ref="N2951">_xlfn.IFS(M2951="not Processed", "Not Processed",M2951&gt;2,"SLA Breached",M2951&lt;=2,"Within SLA")</f>
        <v>Within SLA</v>
      </c>
      <c r="O2951" s="1" t="str">
        <f>_xlfn.XLOOKUP(A2951,Source_data!A:A,Source_data!D:D)</f>
        <v>IMPS</v>
      </c>
      <c r="P2951" s="1">
        <f t="shared" si="465"/>
        <v>0</v>
      </c>
      <c r="Q2951" s="1">
        <f t="shared" si="466"/>
        <v>0</v>
      </c>
      <c r="R2951" s="1">
        <f t="shared" si="467"/>
        <v>0</v>
      </c>
      <c r="S2951" s="1">
        <f t="shared" si="468"/>
        <v>0</v>
      </c>
      <c r="T2951" s="1">
        <f t="shared" si="469"/>
        <v>0</v>
      </c>
      <c r="U2951" s="1" t="str">
        <f>_xlfn.XLOOKUP(Table3[[#This Row],[Transaction ID]],Source_data!A:A,Source_data!E:E)</f>
        <v>Mumbai</v>
      </c>
      <c r="V2951" s="1">
        <f>_xlfn.IFNA(_xlfn.XLOOKUP(A2951,bank_processed_transactions[transaction_id],bank_processed_transactions[processing_minutes]),"")</f>
        <v>14.1</v>
      </c>
      <c r="W2951" s="31">
        <f>_xlfn.XLOOKUP(A2951,Source_data!A:A,Source_data!B:B)</f>
        <v>46107</v>
      </c>
    </row>
    <row r="2952" spans="1:23" x14ac:dyDescent="0.3">
      <c r="A2952" s="3" t="s">
        <v>2448</v>
      </c>
      <c r="B2952" s="1">
        <f>_xlfn.XLOOKUP(A2952,bank_source_transactions__1[transaction_id],bank_source_transactions__1[amount_inr])</f>
        <v>2369.5100000000002</v>
      </c>
      <c r="C2952" s="1">
        <f>_xlfn.XLOOKUP(A2952,Processed_data!A:A,Processed_data!F:F)</f>
        <v>2369.5100000000002</v>
      </c>
      <c r="D2952" s="1" t="str">
        <f>_xlfn.XLOOKUP(A2952,bank_source_transactions__1[transaction_id],bank_source_transactions__1[transaction_status])</f>
        <v>SUCCESS</v>
      </c>
      <c r="E2952" s="1" t="str">
        <f>_xlfn.XLOOKUP(A2952,Processed_data!A:A,Processed_data!G:G)</f>
        <v>SUCCESS</v>
      </c>
      <c r="F2952" s="1">
        <f>COUNTIF(bank_processed_transactions[transaction_id],A2952)</f>
        <v>1</v>
      </c>
      <c r="G2952" s="1" t="str">
        <f t="shared" si="460"/>
        <v>found</v>
      </c>
      <c r="H2952" s="1" t="str">
        <f t="shared" si="461"/>
        <v>Not Duplicate</v>
      </c>
      <c r="I2952" s="1" t="str">
        <f t="shared" si="462"/>
        <v>match</v>
      </c>
      <c r="J2952" s="1" t="str">
        <f t="shared" si="463"/>
        <v>match</v>
      </c>
      <c r="K2952" s="1">
        <f t="shared" si="464"/>
        <v>0</v>
      </c>
      <c r="L2952" s="2">
        <f>IF(F2952=0,"not processed",_xlfn.MINIFS(Processed_data!H:H,Processed_data!A:A,A2952))</f>
        <v>46058</v>
      </c>
      <c r="M2952" s="1">
        <f>IF(F2952=0,"not processed",ABS(bank_source_transactions__1[[#This Row],[transaction_date]]-Reconciliation!L2952))</f>
        <v>0</v>
      </c>
      <c r="N2952" s="1" t="str" cm="1">
        <f t="array" ref="N2952">_xlfn.IFS(M2952="not Processed", "Not Processed",M2952&gt;2,"SLA Breached",M2952&lt;=2,"Within SLA")</f>
        <v>Within SLA</v>
      </c>
      <c r="O2952" s="1" t="str">
        <f>_xlfn.XLOOKUP(A2952,Source_data!A:A,Source_data!D:D)</f>
        <v>UPI</v>
      </c>
      <c r="P2952" s="1">
        <f t="shared" si="465"/>
        <v>0</v>
      </c>
      <c r="Q2952" s="1">
        <f t="shared" si="466"/>
        <v>0</v>
      </c>
      <c r="R2952" s="1">
        <f t="shared" si="467"/>
        <v>0</v>
      </c>
      <c r="S2952" s="1">
        <f t="shared" si="468"/>
        <v>0</v>
      </c>
      <c r="T2952" s="1">
        <f t="shared" si="469"/>
        <v>0</v>
      </c>
      <c r="U2952" s="1" t="str">
        <f>_xlfn.XLOOKUP(Table3[[#This Row],[Transaction ID]],Source_data!A:A,Source_data!E:E)</f>
        <v>Hyderabad</v>
      </c>
      <c r="V2952" s="1">
        <f>_xlfn.IFNA(_xlfn.XLOOKUP(A2952,bank_processed_transactions[transaction_id],bank_processed_transactions[processing_minutes]),"")</f>
        <v>36.6</v>
      </c>
      <c r="W2952" s="31">
        <f>_xlfn.XLOOKUP(A2952,Source_data!A:A,Source_data!B:B)</f>
        <v>46058</v>
      </c>
    </row>
    <row r="2953" spans="1:23" x14ac:dyDescent="0.3">
      <c r="A2953" s="4" t="s">
        <v>2589</v>
      </c>
      <c r="B2953" s="1">
        <f>_xlfn.XLOOKUP(A2953,bank_source_transactions__1[transaction_id],bank_source_transactions__1[amount_inr])</f>
        <v>1074.96</v>
      </c>
      <c r="C2953" s="1">
        <f>_xlfn.XLOOKUP(A2953,Processed_data!A:A,Processed_data!F:F)</f>
        <v>1074.96</v>
      </c>
      <c r="D2953" s="1" t="str">
        <f>_xlfn.XLOOKUP(A2953,bank_source_transactions__1[transaction_id],bank_source_transactions__1[transaction_status])</f>
        <v>FAILED</v>
      </c>
      <c r="E2953" s="1" t="str">
        <f>_xlfn.XLOOKUP(A2953,Processed_data!A:A,Processed_data!G:G)</f>
        <v>FAILED</v>
      </c>
      <c r="F2953" s="1">
        <f>COUNTIF(bank_processed_transactions[transaction_id],A2953)</f>
        <v>1</v>
      </c>
      <c r="G2953" s="1" t="str">
        <f t="shared" si="460"/>
        <v>found</v>
      </c>
      <c r="H2953" s="1" t="str">
        <f t="shared" si="461"/>
        <v>Not Duplicate</v>
      </c>
      <c r="I2953" s="1" t="str">
        <f t="shared" si="462"/>
        <v>match</v>
      </c>
      <c r="J2953" s="1" t="str">
        <f t="shared" si="463"/>
        <v>match</v>
      </c>
      <c r="K2953" s="1">
        <f t="shared" si="464"/>
        <v>0</v>
      </c>
      <c r="L2953" s="2">
        <f>IF(F2953=0,"not processed",_xlfn.MINIFS(Processed_data!H:H,Processed_data!A:A,A2953))</f>
        <v>46099</v>
      </c>
      <c r="M2953" s="1">
        <f>IF(F2953=0,"not processed",ABS(bank_source_transactions__1[[#This Row],[transaction_date]]-Reconciliation!L2953))</f>
        <v>2</v>
      </c>
      <c r="N2953" s="1" t="str" cm="1">
        <f t="array" ref="N2953">_xlfn.IFS(M2953="not Processed", "Not Processed",M2953&gt;2,"SLA Breached",M2953&lt;=2,"Within SLA")</f>
        <v>Within SLA</v>
      </c>
      <c r="O2953" s="1" t="str">
        <f>_xlfn.XLOOKUP(A2953,Source_data!A:A,Source_data!D:D)</f>
        <v>NEFT</v>
      </c>
      <c r="P2953" s="1">
        <f t="shared" si="465"/>
        <v>0</v>
      </c>
      <c r="Q2953" s="1">
        <f t="shared" si="466"/>
        <v>0</v>
      </c>
      <c r="R2953" s="1">
        <f t="shared" si="467"/>
        <v>0</v>
      </c>
      <c r="S2953" s="1">
        <f t="shared" si="468"/>
        <v>0</v>
      </c>
      <c r="T2953" s="1">
        <f t="shared" si="469"/>
        <v>0</v>
      </c>
      <c r="U2953" s="1" t="str">
        <f>_xlfn.XLOOKUP(Table3[[#This Row],[Transaction ID]],Source_data!A:A,Source_data!E:E)</f>
        <v>Pune</v>
      </c>
      <c r="V2953" s="1">
        <f>_xlfn.IFNA(_xlfn.XLOOKUP(A2953,bank_processed_transactions[transaction_id],bank_processed_transactions[processing_minutes]),"")</f>
        <v>14.5</v>
      </c>
      <c r="W2953" s="31">
        <f>_xlfn.XLOOKUP(A2953,Source_data!A:A,Source_data!B:B)</f>
        <v>46097</v>
      </c>
    </row>
    <row r="2954" spans="1:23" x14ac:dyDescent="0.3">
      <c r="A2954" s="3" t="s">
        <v>4944</v>
      </c>
      <c r="B2954" s="1">
        <f>_xlfn.XLOOKUP(A2954,bank_source_transactions__1[transaction_id],bank_source_transactions__1[amount_inr])</f>
        <v>781.01</v>
      </c>
      <c r="C2954" s="1">
        <f>_xlfn.XLOOKUP(A2954,Processed_data!A:A,Processed_data!F:F)</f>
        <v>781.01</v>
      </c>
      <c r="D2954" s="1" t="str">
        <f>_xlfn.XLOOKUP(A2954,bank_source_transactions__1[transaction_id],bank_source_transactions__1[transaction_status])</f>
        <v>SUCCESS</v>
      </c>
      <c r="E2954" s="1" t="str">
        <f>_xlfn.XLOOKUP(A2954,Processed_data!A:A,Processed_data!G:G)</f>
        <v>SUCCESS</v>
      </c>
      <c r="F2954" s="1">
        <f>COUNTIF(bank_processed_transactions[transaction_id],A2954)</f>
        <v>1</v>
      </c>
      <c r="G2954" s="1" t="str">
        <f t="shared" si="460"/>
        <v>found</v>
      </c>
      <c r="H2954" s="1" t="str">
        <f t="shared" si="461"/>
        <v>Not Duplicate</v>
      </c>
      <c r="I2954" s="1" t="str">
        <f t="shared" si="462"/>
        <v>match</v>
      </c>
      <c r="J2954" s="1" t="str">
        <f t="shared" si="463"/>
        <v>match</v>
      </c>
      <c r="K2954" s="1">
        <f t="shared" si="464"/>
        <v>0</v>
      </c>
      <c r="L2954" s="2">
        <f>IF(F2954=0,"not processed",_xlfn.MINIFS(Processed_data!H:H,Processed_data!A:A,A2954))</f>
        <v>46031</v>
      </c>
      <c r="M2954" s="1">
        <f>IF(F2954=0,"not processed",ABS(bank_source_transactions__1[[#This Row],[transaction_date]]-Reconciliation!L2954))</f>
        <v>2</v>
      </c>
      <c r="N2954" s="1" t="str" cm="1">
        <f t="array" ref="N2954">_xlfn.IFS(M2954="not Processed", "Not Processed",M2954&gt;2,"SLA Breached",M2954&lt;=2,"Within SLA")</f>
        <v>Within SLA</v>
      </c>
      <c r="O2954" s="1" t="str">
        <f>_xlfn.XLOOKUP(A2954,Source_data!A:A,Source_data!D:D)</f>
        <v>IMPS</v>
      </c>
      <c r="P2954" s="1">
        <f t="shared" si="465"/>
        <v>0</v>
      </c>
      <c r="Q2954" s="1">
        <f t="shared" si="466"/>
        <v>0</v>
      </c>
      <c r="R2954" s="1">
        <f t="shared" si="467"/>
        <v>0</v>
      </c>
      <c r="S2954" s="1">
        <f t="shared" si="468"/>
        <v>0</v>
      </c>
      <c r="T2954" s="1">
        <f t="shared" si="469"/>
        <v>0</v>
      </c>
      <c r="U2954" s="1" t="str">
        <f>_xlfn.XLOOKUP(Table3[[#This Row],[Transaction ID]],Source_data!A:A,Source_data!E:E)</f>
        <v>Bengaluru</v>
      </c>
      <c r="V2954" s="1">
        <f>_xlfn.IFNA(_xlfn.XLOOKUP(A2954,bank_processed_transactions[transaction_id],bank_processed_transactions[processing_minutes]),"")</f>
        <v>22.4</v>
      </c>
      <c r="W2954" s="31">
        <f>_xlfn.XLOOKUP(A2954,Source_data!A:A,Source_data!B:B)</f>
        <v>46029</v>
      </c>
    </row>
    <row r="2955" spans="1:23" x14ac:dyDescent="0.3">
      <c r="A2955" s="4" t="s">
        <v>1280</v>
      </c>
      <c r="B2955" s="1">
        <f>_xlfn.XLOOKUP(A2955,bank_source_transactions__1[transaction_id],bank_source_transactions__1[amount_inr])</f>
        <v>46780.51</v>
      </c>
      <c r="C2955" s="1">
        <f>_xlfn.XLOOKUP(A2955,Processed_data!A:A,Processed_data!F:F)</f>
        <v>46780.51</v>
      </c>
      <c r="D2955" s="1" t="str">
        <f>_xlfn.XLOOKUP(A2955,bank_source_transactions__1[transaction_id],bank_source_transactions__1[transaction_status])</f>
        <v>SUCCESS</v>
      </c>
      <c r="E2955" s="1" t="str">
        <f>_xlfn.XLOOKUP(A2955,Processed_data!A:A,Processed_data!G:G)</f>
        <v>SUCCESS</v>
      </c>
      <c r="F2955" s="1">
        <f>COUNTIF(bank_processed_transactions[transaction_id],A2955)</f>
        <v>1</v>
      </c>
      <c r="G2955" s="1" t="str">
        <f t="shared" si="460"/>
        <v>found</v>
      </c>
      <c r="H2955" s="1" t="str">
        <f t="shared" si="461"/>
        <v>Not Duplicate</v>
      </c>
      <c r="I2955" s="1" t="str">
        <f t="shared" si="462"/>
        <v>match</v>
      </c>
      <c r="J2955" s="1" t="str">
        <f t="shared" si="463"/>
        <v>match</v>
      </c>
      <c r="K2955" s="1">
        <f t="shared" si="464"/>
        <v>0</v>
      </c>
      <c r="L2955" s="2">
        <f>IF(F2955=0,"not processed",_xlfn.MINIFS(Processed_data!H:H,Processed_data!A:A,A2955))</f>
        <v>46105</v>
      </c>
      <c r="M2955" s="1">
        <f>IF(F2955=0,"not processed",ABS(bank_source_transactions__1[[#This Row],[transaction_date]]-Reconciliation!L2955))</f>
        <v>0</v>
      </c>
      <c r="N2955" s="1" t="str" cm="1">
        <f t="array" ref="N2955">_xlfn.IFS(M2955="not Processed", "Not Processed",M2955&gt;2,"SLA Breached",M2955&lt;=2,"Within SLA")</f>
        <v>Within SLA</v>
      </c>
      <c r="O2955" s="1" t="str">
        <f>_xlfn.XLOOKUP(A2955,Source_data!A:A,Source_data!D:D)</f>
        <v>IMPS</v>
      </c>
      <c r="P2955" s="1">
        <f t="shared" si="465"/>
        <v>0</v>
      </c>
      <c r="Q2955" s="1">
        <f t="shared" si="466"/>
        <v>0</v>
      </c>
      <c r="R2955" s="1">
        <f t="shared" si="467"/>
        <v>0</v>
      </c>
      <c r="S2955" s="1">
        <f t="shared" si="468"/>
        <v>0</v>
      </c>
      <c r="T2955" s="1">
        <f t="shared" si="469"/>
        <v>0</v>
      </c>
      <c r="U2955" s="1" t="str">
        <f>_xlfn.XLOOKUP(Table3[[#This Row],[Transaction ID]],Source_data!A:A,Source_data!E:E)</f>
        <v>Mumbai</v>
      </c>
      <c r="V2955" s="1">
        <f>_xlfn.IFNA(_xlfn.XLOOKUP(A2955,bank_processed_transactions[transaction_id],bank_processed_transactions[processing_minutes]),"")</f>
        <v>21.3</v>
      </c>
      <c r="W2955" s="31">
        <f>_xlfn.XLOOKUP(A2955,Source_data!A:A,Source_data!B:B)</f>
        <v>46105</v>
      </c>
    </row>
    <row r="2956" spans="1:23" x14ac:dyDescent="0.3">
      <c r="A2956" s="3" t="s">
        <v>2258</v>
      </c>
      <c r="B2956" s="1">
        <f>_xlfn.XLOOKUP(A2956,bank_source_transactions__1[transaction_id],bank_source_transactions__1[amount_inr])</f>
        <v>14128.68</v>
      </c>
      <c r="C2956" s="1">
        <f>_xlfn.XLOOKUP(A2956,Processed_data!A:A,Processed_data!F:F)</f>
        <v>14128.68</v>
      </c>
      <c r="D2956" s="1" t="str">
        <f>_xlfn.XLOOKUP(A2956,bank_source_transactions__1[transaction_id],bank_source_transactions__1[transaction_status])</f>
        <v>SUCCESS</v>
      </c>
      <c r="E2956" s="1" t="str">
        <f>_xlfn.XLOOKUP(A2956,Processed_data!A:A,Processed_data!G:G)</f>
        <v>SUCCESS</v>
      </c>
      <c r="F2956" s="1">
        <f>COUNTIF(bank_processed_transactions[transaction_id],A2956)</f>
        <v>1</v>
      </c>
      <c r="G2956" s="1" t="str">
        <f t="shared" si="460"/>
        <v>found</v>
      </c>
      <c r="H2956" s="1" t="str">
        <f t="shared" si="461"/>
        <v>Not Duplicate</v>
      </c>
      <c r="I2956" s="1" t="str">
        <f t="shared" si="462"/>
        <v>match</v>
      </c>
      <c r="J2956" s="1" t="str">
        <f t="shared" si="463"/>
        <v>match</v>
      </c>
      <c r="K2956" s="1">
        <f t="shared" si="464"/>
        <v>0</v>
      </c>
      <c r="L2956" s="2">
        <f>IF(F2956=0,"not processed",_xlfn.MINIFS(Processed_data!H:H,Processed_data!A:A,A2956))</f>
        <v>46050</v>
      </c>
      <c r="M2956" s="1">
        <f>IF(F2956=0,"not processed",ABS(bank_source_transactions__1[[#This Row],[transaction_date]]-Reconciliation!L2956))</f>
        <v>0</v>
      </c>
      <c r="N2956" s="1" t="str" cm="1">
        <f t="array" ref="N2956">_xlfn.IFS(M2956="not Processed", "Not Processed",M2956&gt;2,"SLA Breached",M2956&lt;=2,"Within SLA")</f>
        <v>Within SLA</v>
      </c>
      <c r="O2956" s="1" t="str">
        <f>_xlfn.XLOOKUP(A2956,Source_data!A:A,Source_data!D:D)</f>
        <v>CARD</v>
      </c>
      <c r="P2956" s="1">
        <f t="shared" si="465"/>
        <v>0</v>
      </c>
      <c r="Q2956" s="1">
        <f t="shared" si="466"/>
        <v>0</v>
      </c>
      <c r="R2956" s="1">
        <f t="shared" si="467"/>
        <v>0</v>
      </c>
      <c r="S2956" s="1">
        <f t="shared" si="468"/>
        <v>0</v>
      </c>
      <c r="T2956" s="1">
        <f t="shared" si="469"/>
        <v>0</v>
      </c>
      <c r="U2956" s="1" t="str">
        <f>_xlfn.XLOOKUP(Table3[[#This Row],[Transaction ID]],Source_data!A:A,Source_data!E:E)</f>
        <v>Pune</v>
      </c>
      <c r="V2956" s="1">
        <f>_xlfn.IFNA(_xlfn.XLOOKUP(A2956,bank_processed_transactions[transaction_id],bank_processed_transactions[processing_minutes]),"")</f>
        <v>19.399999999999999</v>
      </c>
      <c r="W2956" s="31">
        <f>_xlfn.XLOOKUP(A2956,Source_data!A:A,Source_data!B:B)</f>
        <v>46050</v>
      </c>
    </row>
    <row r="2957" spans="1:23" x14ac:dyDescent="0.3">
      <c r="A2957" s="4" t="s">
        <v>2123</v>
      </c>
      <c r="B2957" s="1">
        <f>_xlfn.XLOOKUP(A2957,bank_source_transactions__1[transaction_id],bank_source_transactions__1[amount_inr])</f>
        <v>10511.19</v>
      </c>
      <c r="C2957" s="1">
        <f>_xlfn.XLOOKUP(A2957,Processed_data!A:A,Processed_data!F:F)</f>
        <v>10511.19</v>
      </c>
      <c r="D2957" s="1" t="str">
        <f>_xlfn.XLOOKUP(A2957,bank_source_transactions__1[transaction_id],bank_source_transactions__1[transaction_status])</f>
        <v>SUCCESS</v>
      </c>
      <c r="E2957" s="1" t="str">
        <f>_xlfn.XLOOKUP(A2957,Processed_data!A:A,Processed_data!G:G)</f>
        <v>SUCCESS</v>
      </c>
      <c r="F2957" s="1">
        <f>COUNTIF(bank_processed_transactions[transaction_id],A2957)</f>
        <v>1</v>
      </c>
      <c r="G2957" s="1" t="str">
        <f t="shared" si="460"/>
        <v>found</v>
      </c>
      <c r="H2957" s="1" t="str">
        <f t="shared" si="461"/>
        <v>Not Duplicate</v>
      </c>
      <c r="I2957" s="1" t="str">
        <f t="shared" si="462"/>
        <v>match</v>
      </c>
      <c r="J2957" s="1" t="str">
        <f t="shared" si="463"/>
        <v>match</v>
      </c>
      <c r="K2957" s="1">
        <f t="shared" si="464"/>
        <v>0</v>
      </c>
      <c r="L2957" s="2">
        <f>IF(F2957=0,"not processed",_xlfn.MINIFS(Processed_data!H:H,Processed_data!A:A,A2957))</f>
        <v>46029</v>
      </c>
      <c r="M2957" s="1">
        <f>IF(F2957=0,"not processed",ABS(bank_source_transactions__1[[#This Row],[transaction_date]]-Reconciliation!L2957))</f>
        <v>1</v>
      </c>
      <c r="N2957" s="1" t="str" cm="1">
        <f t="array" ref="N2957">_xlfn.IFS(M2957="not Processed", "Not Processed",M2957&gt;2,"SLA Breached",M2957&lt;=2,"Within SLA")</f>
        <v>Within SLA</v>
      </c>
      <c r="O2957" s="1" t="str">
        <f>_xlfn.XLOOKUP(A2957,Source_data!A:A,Source_data!D:D)</f>
        <v>UPI</v>
      </c>
      <c r="P2957" s="1">
        <f t="shared" si="465"/>
        <v>0</v>
      </c>
      <c r="Q2957" s="1">
        <f t="shared" si="466"/>
        <v>0</v>
      </c>
      <c r="R2957" s="1">
        <f t="shared" si="467"/>
        <v>0</v>
      </c>
      <c r="S2957" s="1">
        <f t="shared" si="468"/>
        <v>0</v>
      </c>
      <c r="T2957" s="1">
        <f t="shared" si="469"/>
        <v>0</v>
      </c>
      <c r="U2957" s="1" t="str">
        <f>_xlfn.XLOOKUP(Table3[[#This Row],[Transaction ID]],Source_data!A:A,Source_data!E:E)</f>
        <v>Hyderabad</v>
      </c>
      <c r="V2957" s="1">
        <f>_xlfn.IFNA(_xlfn.XLOOKUP(A2957,bank_processed_transactions[transaction_id],bank_processed_transactions[processing_minutes]),"")</f>
        <v>35.799999999999997</v>
      </c>
      <c r="W2957" s="31">
        <f>_xlfn.XLOOKUP(A2957,Source_data!A:A,Source_data!B:B)</f>
        <v>46028</v>
      </c>
    </row>
    <row r="2958" spans="1:23" x14ac:dyDescent="0.3">
      <c r="A2958" s="3" t="s">
        <v>5044</v>
      </c>
      <c r="B2958" s="1">
        <f>_xlfn.XLOOKUP(A2958,bank_source_transactions__1[transaction_id],bank_source_transactions__1[amount_inr])</f>
        <v>28782.95</v>
      </c>
      <c r="C2958" s="1" t="e">
        <f>_xlfn.XLOOKUP(A2958,Processed_data!A:A,Processed_data!F:F)</f>
        <v>#N/A</v>
      </c>
      <c r="D2958" s="1" t="str">
        <f>_xlfn.XLOOKUP(A2958,bank_source_transactions__1[transaction_id],bank_source_transactions__1[transaction_status])</f>
        <v>SUCCESS</v>
      </c>
      <c r="E2958" s="1" t="e">
        <f>_xlfn.XLOOKUP(A2958,Processed_data!A:A,Processed_data!G:G)</f>
        <v>#N/A</v>
      </c>
      <c r="F2958" s="1">
        <f>COUNTIF(bank_processed_transactions[transaction_id],A2958)</f>
        <v>0</v>
      </c>
      <c r="G2958" s="1" t="str">
        <f t="shared" si="460"/>
        <v>missing</v>
      </c>
      <c r="H2958" s="1" t="str">
        <f t="shared" si="461"/>
        <v>Not Duplicate</v>
      </c>
      <c r="I2958" s="1" t="str">
        <f t="shared" si="462"/>
        <v>not processed</v>
      </c>
      <c r="J2958" s="1" t="str">
        <f t="shared" si="463"/>
        <v>not processed</v>
      </c>
      <c r="K2958" s="1" t="str">
        <f t="shared" si="464"/>
        <v>missing</v>
      </c>
      <c r="L2958" s="2" t="str">
        <f>IF(F2958=0,"not processed",_xlfn.MINIFS(Processed_data!H:H,Processed_data!A:A,A2958))</f>
        <v>not processed</v>
      </c>
      <c r="M2958" s="1" t="str">
        <f>IF(F2958=0,"not processed",ABS(bank_source_transactions__1[[#This Row],[transaction_date]]-Reconciliation!L2958))</f>
        <v>not processed</v>
      </c>
      <c r="N2958" s="1" t="str" cm="1">
        <f t="array" ref="N2958">_xlfn.IFS(M2958="not Processed", "Not Processed",M2958&gt;2,"SLA Breached",M2958&lt;=2,"Within SLA")</f>
        <v>Not Processed</v>
      </c>
      <c r="O2958" s="1" t="str">
        <f>_xlfn.XLOOKUP(A2958,Source_data!A:A,Source_data!D:D)</f>
        <v>UPI</v>
      </c>
      <c r="P2958" s="1">
        <f t="shared" si="465"/>
        <v>1</v>
      </c>
      <c r="Q2958" s="1">
        <f t="shared" si="466"/>
        <v>0</v>
      </c>
      <c r="R2958" s="1">
        <f t="shared" si="467"/>
        <v>0</v>
      </c>
      <c r="S2958" s="1">
        <f t="shared" si="468"/>
        <v>0</v>
      </c>
      <c r="T2958" s="1">
        <f t="shared" si="469"/>
        <v>0</v>
      </c>
      <c r="U2958" s="1" t="str">
        <f>_xlfn.XLOOKUP(Table3[[#This Row],[Transaction ID]],Source_data!A:A,Source_data!E:E)</f>
        <v>Hyderabad</v>
      </c>
      <c r="V2958" s="1" t="str">
        <f>_xlfn.IFNA(_xlfn.XLOOKUP(A2958,bank_processed_transactions[transaction_id],bank_processed_transactions[processing_minutes]),"")</f>
        <v/>
      </c>
      <c r="W2958" s="31">
        <f>_xlfn.XLOOKUP(A2958,Source_data!A:A,Source_data!B:B)</f>
        <v>46094</v>
      </c>
    </row>
    <row r="2959" spans="1:23" x14ac:dyDescent="0.3">
      <c r="A2959" s="4" t="s">
        <v>125</v>
      </c>
      <c r="B2959" s="1">
        <f>_xlfn.XLOOKUP(A2959,bank_source_transactions__1[transaction_id],bank_source_transactions__1[amount_inr])</f>
        <v>265.58999999999997</v>
      </c>
      <c r="C2959" s="1">
        <f>_xlfn.XLOOKUP(A2959,Processed_data!A:A,Processed_data!F:F)</f>
        <v>265.58999999999997</v>
      </c>
      <c r="D2959" s="1" t="str">
        <f>_xlfn.XLOOKUP(A2959,bank_source_transactions__1[transaction_id],bank_source_transactions__1[transaction_status])</f>
        <v>SUCCESS</v>
      </c>
      <c r="E2959" s="1" t="str">
        <f>_xlfn.XLOOKUP(A2959,Processed_data!A:A,Processed_data!G:G)</f>
        <v>SUCCESS</v>
      </c>
      <c r="F2959" s="1">
        <f>COUNTIF(bank_processed_transactions[transaction_id],A2959)</f>
        <v>1</v>
      </c>
      <c r="G2959" s="1" t="str">
        <f t="shared" si="460"/>
        <v>found</v>
      </c>
      <c r="H2959" s="1" t="str">
        <f t="shared" si="461"/>
        <v>Not Duplicate</v>
      </c>
      <c r="I2959" s="1" t="str">
        <f t="shared" si="462"/>
        <v>match</v>
      </c>
      <c r="J2959" s="1" t="str">
        <f t="shared" si="463"/>
        <v>match</v>
      </c>
      <c r="K2959" s="1">
        <f t="shared" si="464"/>
        <v>0</v>
      </c>
      <c r="L2959" s="2">
        <f>IF(F2959=0,"not processed",_xlfn.MINIFS(Processed_data!H:H,Processed_data!A:A,A2959))</f>
        <v>46088</v>
      </c>
      <c r="M2959" s="1">
        <f>IF(F2959=0,"not processed",ABS(bank_source_transactions__1[[#This Row],[transaction_date]]-Reconciliation!L2959))</f>
        <v>0</v>
      </c>
      <c r="N2959" s="1" t="str" cm="1">
        <f t="array" ref="N2959">_xlfn.IFS(M2959="not Processed", "Not Processed",M2959&gt;2,"SLA Breached",M2959&lt;=2,"Within SLA")</f>
        <v>Within SLA</v>
      </c>
      <c r="O2959" s="1" t="str">
        <f>_xlfn.XLOOKUP(A2959,Source_data!A:A,Source_data!D:D)</f>
        <v>UPI</v>
      </c>
      <c r="P2959" s="1">
        <f t="shared" si="465"/>
        <v>0</v>
      </c>
      <c r="Q2959" s="1">
        <f t="shared" si="466"/>
        <v>0</v>
      </c>
      <c r="R2959" s="1">
        <f t="shared" si="467"/>
        <v>0</v>
      </c>
      <c r="S2959" s="1">
        <f t="shared" si="468"/>
        <v>0</v>
      </c>
      <c r="T2959" s="1">
        <f t="shared" si="469"/>
        <v>0</v>
      </c>
      <c r="U2959" s="1" t="str">
        <f>_xlfn.XLOOKUP(Table3[[#This Row],[Transaction ID]],Source_data!A:A,Source_data!E:E)</f>
        <v>Pune</v>
      </c>
      <c r="V2959" s="1">
        <f>_xlfn.IFNA(_xlfn.XLOOKUP(A2959,bank_processed_transactions[transaction_id],bank_processed_transactions[processing_minutes]),"")</f>
        <v>9.6999999999999993</v>
      </c>
      <c r="W2959" s="31">
        <f>_xlfn.XLOOKUP(A2959,Source_data!A:A,Source_data!B:B)</f>
        <v>46088</v>
      </c>
    </row>
    <row r="2960" spans="1:23" x14ac:dyDescent="0.3">
      <c r="A2960" s="3" t="s">
        <v>1320</v>
      </c>
      <c r="B2960" s="1">
        <f>_xlfn.XLOOKUP(A2960,bank_source_transactions__1[transaction_id],bank_source_transactions__1[amount_inr])</f>
        <v>2008.82</v>
      </c>
      <c r="C2960" s="1">
        <f>_xlfn.XLOOKUP(A2960,Processed_data!A:A,Processed_data!F:F)</f>
        <v>2008.82</v>
      </c>
      <c r="D2960" s="1" t="str">
        <f>_xlfn.XLOOKUP(A2960,bank_source_transactions__1[transaction_id],bank_source_transactions__1[transaction_status])</f>
        <v>SUCCESS</v>
      </c>
      <c r="E2960" s="1" t="str">
        <f>_xlfn.XLOOKUP(A2960,Processed_data!A:A,Processed_data!G:G)</f>
        <v>SUCCESS</v>
      </c>
      <c r="F2960" s="1">
        <f>COUNTIF(bank_processed_transactions[transaction_id],A2960)</f>
        <v>1</v>
      </c>
      <c r="G2960" s="1" t="str">
        <f t="shared" si="460"/>
        <v>found</v>
      </c>
      <c r="H2960" s="1" t="str">
        <f t="shared" si="461"/>
        <v>Not Duplicate</v>
      </c>
      <c r="I2960" s="1" t="str">
        <f t="shared" si="462"/>
        <v>match</v>
      </c>
      <c r="J2960" s="1" t="str">
        <f t="shared" si="463"/>
        <v>match</v>
      </c>
      <c r="K2960" s="1">
        <f t="shared" si="464"/>
        <v>0</v>
      </c>
      <c r="L2960" s="2">
        <f>IF(F2960=0,"not processed",_xlfn.MINIFS(Processed_data!H:H,Processed_data!A:A,A2960))</f>
        <v>46111</v>
      </c>
      <c r="M2960" s="1">
        <f>IF(F2960=0,"not processed",ABS(bank_source_transactions__1[[#This Row],[transaction_date]]-Reconciliation!L2960))</f>
        <v>3</v>
      </c>
      <c r="N2960" s="1" t="str" cm="1">
        <f t="array" ref="N2960">_xlfn.IFS(M2960="not Processed", "Not Processed",M2960&gt;2,"SLA Breached",M2960&lt;=2,"Within SLA")</f>
        <v>SLA Breached</v>
      </c>
      <c r="O2960" s="1" t="str">
        <f>_xlfn.XLOOKUP(A2960,Source_data!A:A,Source_data!D:D)</f>
        <v>UPI</v>
      </c>
      <c r="P2960" s="1">
        <f t="shared" si="465"/>
        <v>0</v>
      </c>
      <c r="Q2960" s="1">
        <f t="shared" si="466"/>
        <v>0</v>
      </c>
      <c r="R2960" s="1">
        <f t="shared" si="467"/>
        <v>0</v>
      </c>
      <c r="S2960" s="1">
        <f t="shared" si="468"/>
        <v>0</v>
      </c>
      <c r="T2960" s="1">
        <f t="shared" si="469"/>
        <v>1</v>
      </c>
      <c r="U2960" s="1" t="str">
        <f>_xlfn.XLOOKUP(Table3[[#This Row],[Transaction ID]],Source_data!A:A,Source_data!E:E)</f>
        <v>Bengaluru</v>
      </c>
      <c r="V2960" s="1">
        <f>_xlfn.IFNA(_xlfn.XLOOKUP(A2960,bank_processed_transactions[transaction_id],bank_processed_transactions[processing_minutes]),"")</f>
        <v>24.7</v>
      </c>
      <c r="W2960" s="31">
        <f>_xlfn.XLOOKUP(A2960,Source_data!A:A,Source_data!B:B)</f>
        <v>46108</v>
      </c>
    </row>
    <row r="2961" spans="1:23" x14ac:dyDescent="0.3">
      <c r="A2961" s="4" t="s">
        <v>3497</v>
      </c>
      <c r="B2961" s="1">
        <f>_xlfn.XLOOKUP(A2961,bank_source_transactions__1[transaction_id],bank_source_transactions__1[amount_inr])</f>
        <v>4913.93</v>
      </c>
      <c r="C2961" s="1">
        <f>_xlfn.XLOOKUP(A2961,Processed_data!A:A,Processed_data!F:F)</f>
        <v>4913.93</v>
      </c>
      <c r="D2961" s="1" t="str">
        <f>_xlfn.XLOOKUP(A2961,bank_source_transactions__1[transaction_id],bank_source_transactions__1[transaction_status])</f>
        <v>SUCCESS</v>
      </c>
      <c r="E2961" s="1" t="str">
        <f>_xlfn.XLOOKUP(A2961,Processed_data!A:A,Processed_data!G:G)</f>
        <v>SUCCESS</v>
      </c>
      <c r="F2961" s="1">
        <f>COUNTIF(bank_processed_transactions[transaction_id],A2961)</f>
        <v>1</v>
      </c>
      <c r="G2961" s="1" t="str">
        <f t="shared" si="460"/>
        <v>found</v>
      </c>
      <c r="H2961" s="1" t="str">
        <f t="shared" si="461"/>
        <v>Not Duplicate</v>
      </c>
      <c r="I2961" s="1" t="str">
        <f t="shared" si="462"/>
        <v>match</v>
      </c>
      <c r="J2961" s="1" t="str">
        <f t="shared" si="463"/>
        <v>match</v>
      </c>
      <c r="K2961" s="1">
        <f t="shared" si="464"/>
        <v>0</v>
      </c>
      <c r="L2961" s="2">
        <f>IF(F2961=0,"not processed",_xlfn.MINIFS(Processed_data!H:H,Processed_data!A:A,A2961))</f>
        <v>46071</v>
      </c>
      <c r="M2961" s="1">
        <f>IF(F2961=0,"not processed",ABS(bank_source_transactions__1[[#This Row],[transaction_date]]-Reconciliation!L2961))</f>
        <v>0</v>
      </c>
      <c r="N2961" s="1" t="str" cm="1">
        <f t="array" ref="N2961">_xlfn.IFS(M2961="not Processed", "Not Processed",M2961&gt;2,"SLA Breached",M2961&lt;=2,"Within SLA")</f>
        <v>Within SLA</v>
      </c>
      <c r="O2961" s="1" t="str">
        <f>_xlfn.XLOOKUP(A2961,Source_data!A:A,Source_data!D:D)</f>
        <v>UPI</v>
      </c>
      <c r="P2961" s="1">
        <f t="shared" si="465"/>
        <v>0</v>
      </c>
      <c r="Q2961" s="1">
        <f t="shared" si="466"/>
        <v>0</v>
      </c>
      <c r="R2961" s="1">
        <f t="shared" si="467"/>
        <v>0</v>
      </c>
      <c r="S2961" s="1">
        <f t="shared" si="468"/>
        <v>0</v>
      </c>
      <c r="T2961" s="1">
        <f t="shared" si="469"/>
        <v>0</v>
      </c>
      <c r="U2961" s="1" t="str">
        <f>_xlfn.XLOOKUP(Table3[[#This Row],[Transaction ID]],Source_data!A:A,Source_data!E:E)</f>
        <v>Hyderabad</v>
      </c>
      <c r="V2961" s="1">
        <f>_xlfn.IFNA(_xlfn.XLOOKUP(A2961,bank_processed_transactions[transaction_id],bank_processed_transactions[processing_minutes]),"")</f>
        <v>46.7</v>
      </c>
      <c r="W2961" s="31">
        <f>_xlfn.XLOOKUP(A2961,Source_data!A:A,Source_data!B:B)</f>
        <v>46071</v>
      </c>
    </row>
    <row r="2962" spans="1:23" x14ac:dyDescent="0.3">
      <c r="A2962" s="3" t="s">
        <v>2154</v>
      </c>
      <c r="B2962" s="1">
        <f>_xlfn.XLOOKUP(A2962,bank_source_transactions__1[transaction_id],bank_source_transactions__1[amount_inr])</f>
        <v>9384.48</v>
      </c>
      <c r="C2962" s="1">
        <f>_xlfn.XLOOKUP(A2962,Processed_data!A:A,Processed_data!F:F)</f>
        <v>9384.48</v>
      </c>
      <c r="D2962" s="1" t="str">
        <f>_xlfn.XLOOKUP(A2962,bank_source_transactions__1[transaction_id],bank_source_transactions__1[transaction_status])</f>
        <v>SUCCESS</v>
      </c>
      <c r="E2962" s="1" t="str">
        <f>_xlfn.XLOOKUP(A2962,Processed_data!A:A,Processed_data!G:G)</f>
        <v>SUCCESS</v>
      </c>
      <c r="F2962" s="1">
        <f>COUNTIF(bank_processed_transactions[transaction_id],A2962)</f>
        <v>1</v>
      </c>
      <c r="G2962" s="1" t="str">
        <f t="shared" si="460"/>
        <v>found</v>
      </c>
      <c r="H2962" s="1" t="str">
        <f t="shared" si="461"/>
        <v>Not Duplicate</v>
      </c>
      <c r="I2962" s="1" t="str">
        <f t="shared" si="462"/>
        <v>match</v>
      </c>
      <c r="J2962" s="1" t="str">
        <f t="shared" si="463"/>
        <v>match</v>
      </c>
      <c r="K2962" s="1">
        <f t="shared" si="464"/>
        <v>0</v>
      </c>
      <c r="L2962" s="2">
        <f>IF(F2962=0,"not processed",_xlfn.MINIFS(Processed_data!H:H,Processed_data!A:A,A2962))</f>
        <v>46070</v>
      </c>
      <c r="M2962" s="1">
        <f>IF(F2962=0,"not processed",ABS(bank_source_transactions__1[[#This Row],[transaction_date]]-Reconciliation!L2962))</f>
        <v>3</v>
      </c>
      <c r="N2962" s="1" t="str" cm="1">
        <f t="array" ref="N2962">_xlfn.IFS(M2962="not Processed", "Not Processed",M2962&gt;2,"SLA Breached",M2962&lt;=2,"Within SLA")</f>
        <v>SLA Breached</v>
      </c>
      <c r="O2962" s="1" t="str">
        <f>_xlfn.XLOOKUP(A2962,Source_data!A:A,Source_data!D:D)</f>
        <v>UPI</v>
      </c>
      <c r="P2962" s="1">
        <f t="shared" si="465"/>
        <v>0</v>
      </c>
      <c r="Q2962" s="1">
        <f t="shared" si="466"/>
        <v>0</v>
      </c>
      <c r="R2962" s="1">
        <f t="shared" si="467"/>
        <v>0</v>
      </c>
      <c r="S2962" s="1">
        <f t="shared" si="468"/>
        <v>0</v>
      </c>
      <c r="T2962" s="1">
        <f t="shared" si="469"/>
        <v>1</v>
      </c>
      <c r="U2962" s="1" t="str">
        <f>_xlfn.XLOOKUP(Table3[[#This Row],[Transaction ID]],Source_data!A:A,Source_data!E:E)</f>
        <v>Mumbai</v>
      </c>
      <c r="V2962" s="1">
        <f>_xlfn.IFNA(_xlfn.XLOOKUP(A2962,bank_processed_transactions[transaction_id],bank_processed_transactions[processing_minutes]),"")</f>
        <v>52.8</v>
      </c>
      <c r="W2962" s="31">
        <f>_xlfn.XLOOKUP(A2962,Source_data!A:A,Source_data!B:B)</f>
        <v>46067</v>
      </c>
    </row>
    <row r="2963" spans="1:23" x14ac:dyDescent="0.3">
      <c r="A2963" s="4" t="s">
        <v>85</v>
      </c>
      <c r="B2963" s="1">
        <f>_xlfn.XLOOKUP(A2963,bank_source_transactions__1[transaction_id],bank_source_transactions__1[amount_inr])</f>
        <v>930.82</v>
      </c>
      <c r="C2963" s="1">
        <f>_xlfn.XLOOKUP(A2963,Processed_data!A:A,Processed_data!F:F)</f>
        <v>930.82</v>
      </c>
      <c r="D2963" s="1" t="str">
        <f>_xlfn.XLOOKUP(A2963,bank_source_transactions__1[transaction_id],bank_source_transactions__1[transaction_status])</f>
        <v>SUCCESS</v>
      </c>
      <c r="E2963" s="1" t="str">
        <f>_xlfn.XLOOKUP(A2963,Processed_data!A:A,Processed_data!G:G)</f>
        <v>SUCCESS</v>
      </c>
      <c r="F2963" s="1">
        <f>COUNTIF(bank_processed_transactions[transaction_id],A2963)</f>
        <v>1</v>
      </c>
      <c r="G2963" s="1" t="str">
        <f t="shared" si="460"/>
        <v>found</v>
      </c>
      <c r="H2963" s="1" t="str">
        <f t="shared" si="461"/>
        <v>Not Duplicate</v>
      </c>
      <c r="I2963" s="1" t="str">
        <f t="shared" si="462"/>
        <v>match</v>
      </c>
      <c r="J2963" s="1" t="str">
        <f t="shared" si="463"/>
        <v>match</v>
      </c>
      <c r="K2963" s="1">
        <f t="shared" si="464"/>
        <v>0</v>
      </c>
      <c r="L2963" s="2">
        <f>IF(F2963=0,"not processed",_xlfn.MINIFS(Processed_data!H:H,Processed_data!A:A,A2963))</f>
        <v>46051</v>
      </c>
      <c r="M2963" s="1">
        <f>IF(F2963=0,"not processed",ABS(bank_source_transactions__1[[#This Row],[transaction_date]]-Reconciliation!L2963))</f>
        <v>0</v>
      </c>
      <c r="N2963" s="1" t="str" cm="1">
        <f t="array" ref="N2963">_xlfn.IFS(M2963="not Processed", "Not Processed",M2963&gt;2,"SLA Breached",M2963&lt;=2,"Within SLA")</f>
        <v>Within SLA</v>
      </c>
      <c r="O2963" s="1" t="str">
        <f>_xlfn.XLOOKUP(A2963,Source_data!A:A,Source_data!D:D)</f>
        <v>UPI</v>
      </c>
      <c r="P2963" s="1">
        <f t="shared" si="465"/>
        <v>0</v>
      </c>
      <c r="Q2963" s="1">
        <f t="shared" si="466"/>
        <v>0</v>
      </c>
      <c r="R2963" s="1">
        <f t="shared" si="467"/>
        <v>0</v>
      </c>
      <c r="S2963" s="1">
        <f t="shared" si="468"/>
        <v>0</v>
      </c>
      <c r="T2963" s="1">
        <f t="shared" si="469"/>
        <v>0</v>
      </c>
      <c r="U2963" s="1" t="str">
        <f>_xlfn.XLOOKUP(Table3[[#This Row],[Transaction ID]],Source_data!A:A,Source_data!E:E)</f>
        <v>Bengaluru</v>
      </c>
      <c r="V2963" s="1">
        <f>_xlfn.IFNA(_xlfn.XLOOKUP(A2963,bank_processed_transactions[transaction_id],bank_processed_transactions[processing_minutes]),"")</f>
        <v>50.8</v>
      </c>
      <c r="W2963" s="31">
        <f>_xlfn.XLOOKUP(A2963,Source_data!A:A,Source_data!B:B)</f>
        <v>46051</v>
      </c>
    </row>
    <row r="2964" spans="1:23" x14ac:dyDescent="0.3">
      <c r="A2964" s="3" t="s">
        <v>3496</v>
      </c>
      <c r="B2964" s="1">
        <f>_xlfn.XLOOKUP(A2964,bank_source_transactions__1[transaction_id],bank_source_transactions__1[amount_inr])</f>
        <v>21575.06</v>
      </c>
      <c r="C2964" s="1">
        <f>_xlfn.XLOOKUP(A2964,Processed_data!A:A,Processed_data!F:F)</f>
        <v>21575.06</v>
      </c>
      <c r="D2964" s="1" t="str">
        <f>_xlfn.XLOOKUP(A2964,bank_source_transactions__1[transaction_id],bank_source_transactions__1[transaction_status])</f>
        <v>SUCCESS</v>
      </c>
      <c r="E2964" s="1" t="str">
        <f>_xlfn.XLOOKUP(A2964,Processed_data!A:A,Processed_data!G:G)</f>
        <v>SUCCESS</v>
      </c>
      <c r="F2964" s="1">
        <f>COUNTIF(bank_processed_transactions[transaction_id],A2964)</f>
        <v>1</v>
      </c>
      <c r="G2964" s="1" t="str">
        <f t="shared" si="460"/>
        <v>found</v>
      </c>
      <c r="H2964" s="1" t="str">
        <f t="shared" si="461"/>
        <v>Not Duplicate</v>
      </c>
      <c r="I2964" s="1" t="str">
        <f t="shared" si="462"/>
        <v>match</v>
      </c>
      <c r="J2964" s="1" t="str">
        <f t="shared" si="463"/>
        <v>match</v>
      </c>
      <c r="K2964" s="1">
        <f t="shared" si="464"/>
        <v>0</v>
      </c>
      <c r="L2964" s="2">
        <f>IF(F2964=0,"not processed",_xlfn.MINIFS(Processed_data!H:H,Processed_data!A:A,A2964))</f>
        <v>46085</v>
      </c>
      <c r="M2964" s="1">
        <f>IF(F2964=0,"not processed",ABS(bank_source_transactions__1[[#This Row],[transaction_date]]-Reconciliation!L2964))</f>
        <v>2</v>
      </c>
      <c r="N2964" s="1" t="str" cm="1">
        <f t="array" ref="N2964">_xlfn.IFS(M2964="not Processed", "Not Processed",M2964&gt;2,"SLA Breached",M2964&lt;=2,"Within SLA")</f>
        <v>Within SLA</v>
      </c>
      <c r="O2964" s="1" t="str">
        <f>_xlfn.XLOOKUP(A2964,Source_data!A:A,Source_data!D:D)</f>
        <v>IMPS</v>
      </c>
      <c r="P2964" s="1">
        <f t="shared" si="465"/>
        <v>0</v>
      </c>
      <c r="Q2964" s="1">
        <f t="shared" si="466"/>
        <v>0</v>
      </c>
      <c r="R2964" s="1">
        <f t="shared" si="467"/>
        <v>0</v>
      </c>
      <c r="S2964" s="1">
        <f t="shared" si="468"/>
        <v>0</v>
      </c>
      <c r="T2964" s="1">
        <f t="shared" si="469"/>
        <v>0</v>
      </c>
      <c r="U2964" s="1" t="str">
        <f>_xlfn.XLOOKUP(Table3[[#This Row],[Transaction ID]],Source_data!A:A,Source_data!E:E)</f>
        <v>Bengaluru</v>
      </c>
      <c r="V2964" s="1">
        <f>_xlfn.IFNA(_xlfn.XLOOKUP(A2964,bank_processed_transactions[transaction_id],bank_processed_transactions[processing_minutes]),"")</f>
        <v>40.200000000000003</v>
      </c>
      <c r="W2964" s="31">
        <f>_xlfn.XLOOKUP(A2964,Source_data!A:A,Source_data!B:B)</f>
        <v>46083</v>
      </c>
    </row>
    <row r="2965" spans="1:23" x14ac:dyDescent="0.3">
      <c r="A2965" s="4" t="s">
        <v>4019</v>
      </c>
      <c r="B2965" s="1">
        <f>_xlfn.XLOOKUP(A2965,bank_source_transactions__1[transaction_id],bank_source_transactions__1[amount_inr])</f>
        <v>24871.56</v>
      </c>
      <c r="C2965" s="1">
        <f>_xlfn.XLOOKUP(A2965,Processed_data!A:A,Processed_data!F:F)</f>
        <v>24871.56</v>
      </c>
      <c r="D2965" s="1" t="str">
        <f>_xlfn.XLOOKUP(A2965,bank_source_transactions__1[transaction_id],bank_source_transactions__1[transaction_status])</f>
        <v>SUCCESS</v>
      </c>
      <c r="E2965" s="1" t="str">
        <f>_xlfn.XLOOKUP(A2965,Processed_data!A:A,Processed_data!G:G)</f>
        <v>SUCCESS</v>
      </c>
      <c r="F2965" s="1">
        <f>COUNTIF(bank_processed_transactions[transaction_id],A2965)</f>
        <v>1</v>
      </c>
      <c r="G2965" s="1" t="str">
        <f t="shared" si="460"/>
        <v>found</v>
      </c>
      <c r="H2965" s="1" t="str">
        <f t="shared" si="461"/>
        <v>Not Duplicate</v>
      </c>
      <c r="I2965" s="1" t="str">
        <f t="shared" si="462"/>
        <v>match</v>
      </c>
      <c r="J2965" s="1" t="str">
        <f t="shared" si="463"/>
        <v>match</v>
      </c>
      <c r="K2965" s="1">
        <f t="shared" si="464"/>
        <v>0</v>
      </c>
      <c r="L2965" s="2">
        <f>IF(F2965=0,"not processed",_xlfn.MINIFS(Processed_data!H:H,Processed_data!A:A,A2965))</f>
        <v>46045</v>
      </c>
      <c r="M2965" s="1">
        <f>IF(F2965=0,"not processed",ABS(bank_source_transactions__1[[#This Row],[transaction_date]]-Reconciliation!L2965))</f>
        <v>2</v>
      </c>
      <c r="N2965" s="1" t="str" cm="1">
        <f t="array" ref="N2965">_xlfn.IFS(M2965="not Processed", "Not Processed",M2965&gt;2,"SLA Breached",M2965&lt;=2,"Within SLA")</f>
        <v>Within SLA</v>
      </c>
      <c r="O2965" s="1" t="str">
        <f>_xlfn.XLOOKUP(A2965,Source_data!A:A,Source_data!D:D)</f>
        <v>UPI</v>
      </c>
      <c r="P2965" s="1">
        <f t="shared" si="465"/>
        <v>0</v>
      </c>
      <c r="Q2965" s="1">
        <f t="shared" si="466"/>
        <v>0</v>
      </c>
      <c r="R2965" s="1">
        <f t="shared" si="467"/>
        <v>0</v>
      </c>
      <c r="S2965" s="1">
        <f t="shared" si="468"/>
        <v>0</v>
      </c>
      <c r="T2965" s="1">
        <f t="shared" si="469"/>
        <v>0</v>
      </c>
      <c r="U2965" s="1" t="str">
        <f>_xlfn.XLOOKUP(Table3[[#This Row],[Transaction ID]],Source_data!A:A,Source_data!E:E)</f>
        <v>Bengaluru</v>
      </c>
      <c r="V2965" s="1">
        <f>_xlfn.IFNA(_xlfn.XLOOKUP(A2965,bank_processed_transactions[transaction_id],bank_processed_transactions[processing_minutes]),"")</f>
        <v>35.799999999999997</v>
      </c>
      <c r="W2965" s="31">
        <f>_xlfn.XLOOKUP(A2965,Source_data!A:A,Source_data!B:B)</f>
        <v>46043</v>
      </c>
    </row>
    <row r="2966" spans="1:23" x14ac:dyDescent="0.3">
      <c r="A2966" s="3" t="s">
        <v>3797</v>
      </c>
      <c r="B2966" s="1">
        <f>_xlfn.XLOOKUP(A2966,bank_source_transactions__1[transaction_id],bank_source_transactions__1[amount_inr])</f>
        <v>2640.32</v>
      </c>
      <c r="C2966" s="1">
        <f>_xlfn.XLOOKUP(A2966,Processed_data!A:A,Processed_data!F:F)</f>
        <v>2640.32</v>
      </c>
      <c r="D2966" s="1" t="str">
        <f>_xlfn.XLOOKUP(A2966,bank_source_transactions__1[transaction_id],bank_source_transactions__1[transaction_status])</f>
        <v>SUCCESS</v>
      </c>
      <c r="E2966" s="1" t="str">
        <f>_xlfn.XLOOKUP(A2966,Processed_data!A:A,Processed_data!G:G)</f>
        <v>SUCCESS</v>
      </c>
      <c r="F2966" s="1">
        <f>COUNTIF(bank_processed_transactions[transaction_id],A2966)</f>
        <v>1</v>
      </c>
      <c r="G2966" s="1" t="str">
        <f t="shared" si="460"/>
        <v>found</v>
      </c>
      <c r="H2966" s="1" t="str">
        <f t="shared" si="461"/>
        <v>Not Duplicate</v>
      </c>
      <c r="I2966" s="1" t="str">
        <f t="shared" si="462"/>
        <v>match</v>
      </c>
      <c r="J2966" s="1" t="str">
        <f t="shared" si="463"/>
        <v>match</v>
      </c>
      <c r="K2966" s="1">
        <f t="shared" si="464"/>
        <v>0</v>
      </c>
      <c r="L2966" s="2">
        <f>IF(F2966=0,"not processed",_xlfn.MINIFS(Processed_data!H:H,Processed_data!A:A,A2966))</f>
        <v>46035</v>
      </c>
      <c r="M2966" s="1">
        <f>IF(F2966=0,"not processed",ABS(bank_source_transactions__1[[#This Row],[transaction_date]]-Reconciliation!L2966))</f>
        <v>2</v>
      </c>
      <c r="N2966" s="1" t="str" cm="1">
        <f t="array" ref="N2966">_xlfn.IFS(M2966="not Processed", "Not Processed",M2966&gt;2,"SLA Breached",M2966&lt;=2,"Within SLA")</f>
        <v>Within SLA</v>
      </c>
      <c r="O2966" s="1" t="str">
        <f>_xlfn.XLOOKUP(A2966,Source_data!A:A,Source_data!D:D)</f>
        <v>NEFT</v>
      </c>
      <c r="P2966" s="1">
        <f t="shared" si="465"/>
        <v>0</v>
      </c>
      <c r="Q2966" s="1">
        <f t="shared" si="466"/>
        <v>0</v>
      </c>
      <c r="R2966" s="1">
        <f t="shared" si="467"/>
        <v>0</v>
      </c>
      <c r="S2966" s="1">
        <f t="shared" si="468"/>
        <v>0</v>
      </c>
      <c r="T2966" s="1">
        <f t="shared" si="469"/>
        <v>0</v>
      </c>
      <c r="U2966" s="1" t="str">
        <f>_xlfn.XLOOKUP(Table3[[#This Row],[Transaction ID]],Source_data!A:A,Source_data!E:E)</f>
        <v>Pune</v>
      </c>
      <c r="V2966" s="1">
        <f>_xlfn.IFNA(_xlfn.XLOOKUP(A2966,bank_processed_transactions[transaction_id],bank_processed_transactions[processing_minutes]),"")</f>
        <v>48.1</v>
      </c>
      <c r="W2966" s="31">
        <f>_xlfn.XLOOKUP(A2966,Source_data!A:A,Source_data!B:B)</f>
        <v>46033</v>
      </c>
    </row>
    <row r="2967" spans="1:23" x14ac:dyDescent="0.3">
      <c r="A2967" s="4" t="s">
        <v>943</v>
      </c>
      <c r="B2967" s="1">
        <f>_xlfn.XLOOKUP(A2967,bank_source_transactions__1[transaction_id],bank_source_transactions__1[amount_inr])</f>
        <v>25903.77</v>
      </c>
      <c r="C2967" s="1">
        <f>_xlfn.XLOOKUP(A2967,Processed_data!A:A,Processed_data!F:F)</f>
        <v>25903.77</v>
      </c>
      <c r="D2967" s="1" t="str">
        <f>_xlfn.XLOOKUP(A2967,bank_source_transactions__1[transaction_id],bank_source_transactions__1[transaction_status])</f>
        <v>SUCCESS</v>
      </c>
      <c r="E2967" s="1" t="str">
        <f>_xlfn.XLOOKUP(A2967,Processed_data!A:A,Processed_data!G:G)</f>
        <v>SUCCESS</v>
      </c>
      <c r="F2967" s="1">
        <f>COUNTIF(bank_processed_transactions[transaction_id],A2967)</f>
        <v>1</v>
      </c>
      <c r="G2967" s="1" t="str">
        <f t="shared" si="460"/>
        <v>found</v>
      </c>
      <c r="H2967" s="1" t="str">
        <f t="shared" si="461"/>
        <v>Not Duplicate</v>
      </c>
      <c r="I2967" s="1" t="str">
        <f t="shared" si="462"/>
        <v>match</v>
      </c>
      <c r="J2967" s="1" t="str">
        <f t="shared" si="463"/>
        <v>match</v>
      </c>
      <c r="K2967" s="1">
        <f t="shared" si="464"/>
        <v>0</v>
      </c>
      <c r="L2967" s="2">
        <f>IF(F2967=0,"not processed",_xlfn.MINIFS(Processed_data!H:H,Processed_data!A:A,A2967))</f>
        <v>46061</v>
      </c>
      <c r="M2967" s="1">
        <f>IF(F2967=0,"not processed",ABS(bank_source_transactions__1[[#This Row],[transaction_date]]-Reconciliation!L2967))</f>
        <v>0</v>
      </c>
      <c r="N2967" s="1" t="str" cm="1">
        <f t="array" ref="N2967">_xlfn.IFS(M2967="not Processed", "Not Processed",M2967&gt;2,"SLA Breached",M2967&lt;=2,"Within SLA")</f>
        <v>Within SLA</v>
      </c>
      <c r="O2967" s="1" t="str">
        <f>_xlfn.XLOOKUP(A2967,Source_data!A:A,Source_data!D:D)</f>
        <v>CARD</v>
      </c>
      <c r="P2967" s="1">
        <f t="shared" si="465"/>
        <v>0</v>
      </c>
      <c r="Q2967" s="1">
        <f t="shared" si="466"/>
        <v>0</v>
      </c>
      <c r="R2967" s="1">
        <f t="shared" si="467"/>
        <v>0</v>
      </c>
      <c r="S2967" s="1">
        <f t="shared" si="468"/>
        <v>0</v>
      </c>
      <c r="T2967" s="1">
        <f t="shared" si="469"/>
        <v>0</v>
      </c>
      <c r="U2967" s="1" t="str">
        <f>_xlfn.XLOOKUP(Table3[[#This Row],[Transaction ID]],Source_data!A:A,Source_data!E:E)</f>
        <v>Mumbai</v>
      </c>
      <c r="V2967" s="1">
        <f>_xlfn.IFNA(_xlfn.XLOOKUP(A2967,bank_processed_transactions[transaction_id],bank_processed_transactions[processing_minutes]),"")</f>
        <v>84.3</v>
      </c>
      <c r="W2967" s="31">
        <f>_xlfn.XLOOKUP(A2967,Source_data!A:A,Source_data!B:B)</f>
        <v>46061</v>
      </c>
    </row>
    <row r="2968" spans="1:23" x14ac:dyDescent="0.3">
      <c r="A2968" s="3" t="s">
        <v>4720</v>
      </c>
      <c r="B2968" s="1">
        <f>_xlfn.XLOOKUP(A2968,bank_source_transactions__1[transaction_id],bank_source_transactions__1[amount_inr])</f>
        <v>3422.26</v>
      </c>
      <c r="C2968" s="1">
        <f>_xlfn.XLOOKUP(A2968,Processed_data!A:A,Processed_data!F:F)</f>
        <v>3422.26</v>
      </c>
      <c r="D2968" s="1" t="str">
        <f>_xlfn.XLOOKUP(A2968,bank_source_transactions__1[transaction_id],bank_source_transactions__1[transaction_status])</f>
        <v>SUCCESS</v>
      </c>
      <c r="E2968" s="1" t="str">
        <f>_xlfn.XLOOKUP(A2968,Processed_data!A:A,Processed_data!G:G)</f>
        <v>SUCCESS</v>
      </c>
      <c r="F2968" s="1">
        <f>COUNTIF(bank_processed_transactions[transaction_id],A2968)</f>
        <v>1</v>
      </c>
      <c r="G2968" s="1" t="str">
        <f t="shared" si="460"/>
        <v>found</v>
      </c>
      <c r="H2968" s="1" t="str">
        <f t="shared" si="461"/>
        <v>Not Duplicate</v>
      </c>
      <c r="I2968" s="1" t="str">
        <f t="shared" si="462"/>
        <v>match</v>
      </c>
      <c r="J2968" s="1" t="str">
        <f t="shared" si="463"/>
        <v>match</v>
      </c>
      <c r="K2968" s="1">
        <f t="shared" si="464"/>
        <v>0</v>
      </c>
      <c r="L2968" s="2">
        <f>IF(F2968=0,"not processed",_xlfn.MINIFS(Processed_data!H:H,Processed_data!A:A,A2968))</f>
        <v>46087</v>
      </c>
      <c r="M2968" s="1">
        <f>IF(F2968=0,"not processed",ABS(bank_source_transactions__1[[#This Row],[transaction_date]]-Reconciliation!L2968))</f>
        <v>3</v>
      </c>
      <c r="N2968" s="1" t="str" cm="1">
        <f t="array" ref="N2968">_xlfn.IFS(M2968="not Processed", "Not Processed",M2968&gt;2,"SLA Breached",M2968&lt;=2,"Within SLA")</f>
        <v>SLA Breached</v>
      </c>
      <c r="O2968" s="1" t="str">
        <f>_xlfn.XLOOKUP(A2968,Source_data!A:A,Source_data!D:D)</f>
        <v>IMPS</v>
      </c>
      <c r="P2968" s="1">
        <f t="shared" si="465"/>
        <v>0</v>
      </c>
      <c r="Q2968" s="1">
        <f t="shared" si="466"/>
        <v>0</v>
      </c>
      <c r="R2968" s="1">
        <f t="shared" si="467"/>
        <v>0</v>
      </c>
      <c r="S2968" s="1">
        <f t="shared" si="468"/>
        <v>0</v>
      </c>
      <c r="T2968" s="1">
        <f t="shared" si="469"/>
        <v>1</v>
      </c>
      <c r="U2968" s="1" t="str">
        <f>_xlfn.XLOOKUP(Table3[[#This Row],[Transaction ID]],Source_data!A:A,Source_data!E:E)</f>
        <v>Pune</v>
      </c>
      <c r="V2968" s="1">
        <f>_xlfn.IFNA(_xlfn.XLOOKUP(A2968,bank_processed_transactions[transaction_id],bank_processed_transactions[processing_minutes]),"")</f>
        <v>5.3</v>
      </c>
      <c r="W2968" s="31">
        <f>_xlfn.XLOOKUP(A2968,Source_data!A:A,Source_data!B:B)</f>
        <v>46084</v>
      </c>
    </row>
    <row r="2969" spans="1:23" x14ac:dyDescent="0.3">
      <c r="A2969" s="4" t="s">
        <v>2367</v>
      </c>
      <c r="B2969" s="1">
        <f>_xlfn.XLOOKUP(A2969,bank_source_transactions__1[transaction_id],bank_source_transactions__1[amount_inr])</f>
        <v>6176.34</v>
      </c>
      <c r="C2969" s="1">
        <f>_xlfn.XLOOKUP(A2969,Processed_data!A:A,Processed_data!F:F)</f>
        <v>6176.34</v>
      </c>
      <c r="D2969" s="1" t="str">
        <f>_xlfn.XLOOKUP(A2969,bank_source_transactions__1[transaction_id],bank_source_transactions__1[transaction_status])</f>
        <v>SUCCESS</v>
      </c>
      <c r="E2969" s="1" t="str">
        <f>_xlfn.XLOOKUP(A2969,Processed_data!A:A,Processed_data!G:G)</f>
        <v>SUCCESS</v>
      </c>
      <c r="F2969" s="1">
        <f>COUNTIF(bank_processed_transactions[transaction_id],A2969)</f>
        <v>1</v>
      </c>
      <c r="G2969" s="1" t="str">
        <f t="shared" si="460"/>
        <v>found</v>
      </c>
      <c r="H2969" s="1" t="str">
        <f t="shared" si="461"/>
        <v>Not Duplicate</v>
      </c>
      <c r="I2969" s="1" t="str">
        <f t="shared" si="462"/>
        <v>match</v>
      </c>
      <c r="J2969" s="1" t="str">
        <f t="shared" si="463"/>
        <v>match</v>
      </c>
      <c r="K2969" s="1">
        <f t="shared" si="464"/>
        <v>0</v>
      </c>
      <c r="L2969" s="2">
        <f>IF(F2969=0,"not processed",_xlfn.MINIFS(Processed_data!H:H,Processed_data!A:A,A2969))</f>
        <v>46055</v>
      </c>
      <c r="M2969" s="1">
        <f>IF(F2969=0,"not processed",ABS(bank_source_transactions__1[[#This Row],[transaction_date]]-Reconciliation!L2969))</f>
        <v>2</v>
      </c>
      <c r="N2969" s="1" t="str" cm="1">
        <f t="array" ref="N2969">_xlfn.IFS(M2969="not Processed", "Not Processed",M2969&gt;2,"SLA Breached",M2969&lt;=2,"Within SLA")</f>
        <v>Within SLA</v>
      </c>
      <c r="O2969" s="1" t="str">
        <f>_xlfn.XLOOKUP(A2969,Source_data!A:A,Source_data!D:D)</f>
        <v>IMPS</v>
      </c>
      <c r="P2969" s="1">
        <f t="shared" si="465"/>
        <v>0</v>
      </c>
      <c r="Q2969" s="1">
        <f t="shared" si="466"/>
        <v>0</v>
      </c>
      <c r="R2969" s="1">
        <f t="shared" si="467"/>
        <v>0</v>
      </c>
      <c r="S2969" s="1">
        <f t="shared" si="468"/>
        <v>0</v>
      </c>
      <c r="T2969" s="1">
        <f t="shared" si="469"/>
        <v>0</v>
      </c>
      <c r="U2969" s="1" t="str">
        <f>_xlfn.XLOOKUP(Table3[[#This Row],[Transaction ID]],Source_data!A:A,Source_data!E:E)</f>
        <v>Bengaluru</v>
      </c>
      <c r="V2969" s="1">
        <f>_xlfn.IFNA(_xlfn.XLOOKUP(A2969,bank_processed_transactions[transaction_id],bank_processed_transactions[processing_minutes]),"")</f>
        <v>3.6</v>
      </c>
      <c r="W2969" s="31">
        <f>_xlfn.XLOOKUP(A2969,Source_data!A:A,Source_data!B:B)</f>
        <v>46053</v>
      </c>
    </row>
    <row r="2970" spans="1:23" x14ac:dyDescent="0.3">
      <c r="A2970" s="3" t="s">
        <v>5045</v>
      </c>
      <c r="B2970" s="1">
        <f>_xlfn.XLOOKUP(A2970,bank_source_transactions__1[transaction_id],bank_source_transactions__1[amount_inr])</f>
        <v>1721</v>
      </c>
      <c r="C2970" s="1" t="e">
        <f>_xlfn.XLOOKUP(A2970,Processed_data!A:A,Processed_data!F:F)</f>
        <v>#N/A</v>
      </c>
      <c r="D2970" s="1" t="str">
        <f>_xlfn.XLOOKUP(A2970,bank_source_transactions__1[transaction_id],bank_source_transactions__1[transaction_status])</f>
        <v>SUCCESS</v>
      </c>
      <c r="E2970" s="1" t="e">
        <f>_xlfn.XLOOKUP(A2970,Processed_data!A:A,Processed_data!G:G)</f>
        <v>#N/A</v>
      </c>
      <c r="F2970" s="1">
        <f>COUNTIF(bank_processed_transactions[transaction_id],A2970)</f>
        <v>0</v>
      </c>
      <c r="G2970" s="1" t="str">
        <f t="shared" si="460"/>
        <v>missing</v>
      </c>
      <c r="H2970" s="1" t="str">
        <f t="shared" si="461"/>
        <v>Not Duplicate</v>
      </c>
      <c r="I2970" s="1" t="str">
        <f t="shared" si="462"/>
        <v>not processed</v>
      </c>
      <c r="J2970" s="1" t="str">
        <f t="shared" si="463"/>
        <v>not processed</v>
      </c>
      <c r="K2970" s="1" t="str">
        <f t="shared" si="464"/>
        <v>missing</v>
      </c>
      <c r="L2970" s="2" t="str">
        <f>IF(F2970=0,"not processed",_xlfn.MINIFS(Processed_data!H:H,Processed_data!A:A,A2970))</f>
        <v>not processed</v>
      </c>
      <c r="M2970" s="1" t="str">
        <f>IF(F2970=0,"not processed",ABS(bank_source_transactions__1[[#This Row],[transaction_date]]-Reconciliation!L2970))</f>
        <v>not processed</v>
      </c>
      <c r="N2970" s="1" t="str" cm="1">
        <f t="array" ref="N2970">_xlfn.IFS(M2970="not Processed", "Not Processed",M2970&gt;2,"SLA Breached",M2970&lt;=2,"Within SLA")</f>
        <v>Not Processed</v>
      </c>
      <c r="O2970" s="1" t="str">
        <f>_xlfn.XLOOKUP(A2970,Source_data!A:A,Source_data!D:D)</f>
        <v>CARD</v>
      </c>
      <c r="P2970" s="1">
        <f t="shared" si="465"/>
        <v>1</v>
      </c>
      <c r="Q2970" s="1">
        <f t="shared" si="466"/>
        <v>0</v>
      </c>
      <c r="R2970" s="1">
        <f t="shared" si="467"/>
        <v>0</v>
      </c>
      <c r="S2970" s="1">
        <f t="shared" si="468"/>
        <v>0</v>
      </c>
      <c r="T2970" s="1">
        <f t="shared" si="469"/>
        <v>0</v>
      </c>
      <c r="U2970" s="1" t="str">
        <f>_xlfn.XLOOKUP(Table3[[#This Row],[Transaction ID]],Source_data!A:A,Source_data!E:E)</f>
        <v>Bengaluru</v>
      </c>
      <c r="V2970" s="1" t="str">
        <f>_xlfn.IFNA(_xlfn.XLOOKUP(A2970,bank_processed_transactions[transaction_id],bank_processed_transactions[processing_minutes]),"")</f>
        <v/>
      </c>
      <c r="W2970" s="31">
        <f>_xlfn.XLOOKUP(A2970,Source_data!A:A,Source_data!B:B)</f>
        <v>46058</v>
      </c>
    </row>
    <row r="2971" spans="1:23" x14ac:dyDescent="0.3">
      <c r="A2971" s="4" t="s">
        <v>1296</v>
      </c>
      <c r="B2971" s="1">
        <f>_xlfn.XLOOKUP(A2971,bank_source_transactions__1[transaction_id],bank_source_transactions__1[amount_inr])</f>
        <v>1267.52</v>
      </c>
      <c r="C2971" s="1">
        <f>_xlfn.XLOOKUP(A2971,Processed_data!A:A,Processed_data!F:F)</f>
        <v>1267.52</v>
      </c>
      <c r="D2971" s="1" t="str">
        <f>_xlfn.XLOOKUP(A2971,bank_source_transactions__1[transaction_id],bank_source_transactions__1[transaction_status])</f>
        <v>SUCCESS</v>
      </c>
      <c r="E2971" s="1" t="str">
        <f>_xlfn.XLOOKUP(A2971,Processed_data!A:A,Processed_data!G:G)</f>
        <v>SUCCESS</v>
      </c>
      <c r="F2971" s="1">
        <f>COUNTIF(bank_processed_transactions[transaction_id],A2971)</f>
        <v>1</v>
      </c>
      <c r="G2971" s="1" t="str">
        <f t="shared" si="460"/>
        <v>found</v>
      </c>
      <c r="H2971" s="1" t="str">
        <f t="shared" si="461"/>
        <v>Not Duplicate</v>
      </c>
      <c r="I2971" s="1" t="str">
        <f t="shared" si="462"/>
        <v>match</v>
      </c>
      <c r="J2971" s="1" t="str">
        <f t="shared" si="463"/>
        <v>match</v>
      </c>
      <c r="K2971" s="1">
        <f t="shared" si="464"/>
        <v>0</v>
      </c>
      <c r="L2971" s="2">
        <f>IF(F2971=0,"not processed",_xlfn.MINIFS(Processed_data!H:H,Processed_data!A:A,A2971))</f>
        <v>46050</v>
      </c>
      <c r="M2971" s="1">
        <f>IF(F2971=0,"not processed",ABS(bank_source_transactions__1[[#This Row],[transaction_date]]-Reconciliation!L2971))</f>
        <v>3</v>
      </c>
      <c r="N2971" s="1" t="str" cm="1">
        <f t="array" ref="N2971">_xlfn.IFS(M2971="not Processed", "Not Processed",M2971&gt;2,"SLA Breached",M2971&lt;=2,"Within SLA")</f>
        <v>SLA Breached</v>
      </c>
      <c r="O2971" s="1" t="str">
        <f>_xlfn.XLOOKUP(A2971,Source_data!A:A,Source_data!D:D)</f>
        <v>UPI</v>
      </c>
      <c r="P2971" s="1">
        <f t="shared" si="465"/>
        <v>0</v>
      </c>
      <c r="Q2971" s="1">
        <f t="shared" si="466"/>
        <v>0</v>
      </c>
      <c r="R2971" s="1">
        <f t="shared" si="467"/>
        <v>0</v>
      </c>
      <c r="S2971" s="1">
        <f t="shared" si="468"/>
        <v>0</v>
      </c>
      <c r="T2971" s="1">
        <f t="shared" si="469"/>
        <v>1</v>
      </c>
      <c r="U2971" s="1" t="str">
        <f>_xlfn.XLOOKUP(Table3[[#This Row],[Transaction ID]],Source_data!A:A,Source_data!E:E)</f>
        <v>Hyderabad</v>
      </c>
      <c r="V2971" s="1">
        <f>_xlfn.IFNA(_xlfn.XLOOKUP(A2971,bank_processed_transactions[transaction_id],bank_processed_transactions[processing_minutes]),"")</f>
        <v>3.1</v>
      </c>
      <c r="W2971" s="31">
        <f>_xlfn.XLOOKUP(A2971,Source_data!A:A,Source_data!B:B)</f>
        <v>46047</v>
      </c>
    </row>
    <row r="2972" spans="1:23" x14ac:dyDescent="0.3">
      <c r="A2972" s="3" t="s">
        <v>4956</v>
      </c>
      <c r="B2972" s="1">
        <f>_xlfn.XLOOKUP(A2972,bank_source_transactions__1[transaction_id],bank_source_transactions__1[amount_inr])</f>
        <v>4813.6000000000004</v>
      </c>
      <c r="C2972" s="1">
        <f>_xlfn.XLOOKUP(A2972,Processed_data!A:A,Processed_data!F:F)</f>
        <v>4813.6000000000004</v>
      </c>
      <c r="D2972" s="1" t="str">
        <f>_xlfn.XLOOKUP(A2972,bank_source_transactions__1[transaction_id],bank_source_transactions__1[transaction_status])</f>
        <v>SUCCESS</v>
      </c>
      <c r="E2972" s="1" t="str">
        <f>_xlfn.XLOOKUP(A2972,Processed_data!A:A,Processed_data!G:G)</f>
        <v>SUCCESS</v>
      </c>
      <c r="F2972" s="1">
        <f>COUNTIF(bank_processed_transactions[transaction_id],A2972)</f>
        <v>1</v>
      </c>
      <c r="G2972" s="1" t="str">
        <f t="shared" si="460"/>
        <v>found</v>
      </c>
      <c r="H2972" s="1" t="str">
        <f t="shared" si="461"/>
        <v>Not Duplicate</v>
      </c>
      <c r="I2972" s="1" t="str">
        <f t="shared" si="462"/>
        <v>match</v>
      </c>
      <c r="J2972" s="1" t="str">
        <f t="shared" si="463"/>
        <v>match</v>
      </c>
      <c r="K2972" s="1">
        <f t="shared" si="464"/>
        <v>0</v>
      </c>
      <c r="L2972" s="2">
        <f>IF(F2972=0,"not processed",_xlfn.MINIFS(Processed_data!H:H,Processed_data!A:A,A2972))</f>
        <v>46081</v>
      </c>
      <c r="M2972" s="1">
        <f>IF(F2972=0,"not processed",ABS(bank_source_transactions__1[[#This Row],[transaction_date]]-Reconciliation!L2972))</f>
        <v>0</v>
      </c>
      <c r="N2972" s="1" t="str" cm="1">
        <f t="array" ref="N2972">_xlfn.IFS(M2972="not Processed", "Not Processed",M2972&gt;2,"SLA Breached",M2972&lt;=2,"Within SLA")</f>
        <v>Within SLA</v>
      </c>
      <c r="O2972" s="1" t="str">
        <f>_xlfn.XLOOKUP(A2972,Source_data!A:A,Source_data!D:D)</f>
        <v>NEFT</v>
      </c>
      <c r="P2972" s="1">
        <f t="shared" si="465"/>
        <v>0</v>
      </c>
      <c r="Q2972" s="1">
        <f t="shared" si="466"/>
        <v>0</v>
      </c>
      <c r="R2972" s="1">
        <f t="shared" si="467"/>
        <v>0</v>
      </c>
      <c r="S2972" s="1">
        <f t="shared" si="468"/>
        <v>0</v>
      </c>
      <c r="T2972" s="1">
        <f t="shared" si="469"/>
        <v>0</v>
      </c>
      <c r="U2972" s="1" t="str">
        <f>_xlfn.XLOOKUP(Table3[[#This Row],[Transaction ID]],Source_data!A:A,Source_data!E:E)</f>
        <v>Hyderabad</v>
      </c>
      <c r="V2972" s="1">
        <f>_xlfn.IFNA(_xlfn.XLOOKUP(A2972,bank_processed_transactions[transaction_id],bank_processed_transactions[processing_minutes]),"")</f>
        <v>50.4</v>
      </c>
      <c r="W2972" s="31">
        <f>_xlfn.XLOOKUP(A2972,Source_data!A:A,Source_data!B:B)</f>
        <v>46081</v>
      </c>
    </row>
    <row r="2973" spans="1:23" x14ac:dyDescent="0.3">
      <c r="A2973" s="4" t="s">
        <v>4114</v>
      </c>
      <c r="B2973" s="1">
        <f>_xlfn.XLOOKUP(A2973,bank_source_transactions__1[transaction_id],bank_source_transactions__1[amount_inr])</f>
        <v>3637.52</v>
      </c>
      <c r="C2973" s="1">
        <f>_xlfn.XLOOKUP(A2973,Processed_data!A:A,Processed_data!F:F)</f>
        <v>3637.52</v>
      </c>
      <c r="D2973" s="1" t="str">
        <f>_xlfn.XLOOKUP(A2973,bank_source_transactions__1[transaction_id],bank_source_transactions__1[transaction_status])</f>
        <v>SUCCESS</v>
      </c>
      <c r="E2973" s="1" t="str">
        <f>_xlfn.XLOOKUP(A2973,Processed_data!A:A,Processed_data!G:G)</f>
        <v>SUCCESS</v>
      </c>
      <c r="F2973" s="1">
        <f>COUNTIF(bank_processed_transactions[transaction_id],A2973)</f>
        <v>1</v>
      </c>
      <c r="G2973" s="1" t="str">
        <f t="shared" si="460"/>
        <v>found</v>
      </c>
      <c r="H2973" s="1" t="str">
        <f t="shared" si="461"/>
        <v>Not Duplicate</v>
      </c>
      <c r="I2973" s="1" t="str">
        <f t="shared" si="462"/>
        <v>match</v>
      </c>
      <c r="J2973" s="1" t="str">
        <f t="shared" si="463"/>
        <v>match</v>
      </c>
      <c r="K2973" s="1">
        <f t="shared" si="464"/>
        <v>0</v>
      </c>
      <c r="L2973" s="2">
        <f>IF(F2973=0,"not processed",_xlfn.MINIFS(Processed_data!H:H,Processed_data!A:A,A2973))</f>
        <v>46070</v>
      </c>
      <c r="M2973" s="1">
        <f>IF(F2973=0,"not processed",ABS(bank_source_transactions__1[[#This Row],[transaction_date]]-Reconciliation!L2973))</f>
        <v>1</v>
      </c>
      <c r="N2973" s="1" t="str" cm="1">
        <f t="array" ref="N2973">_xlfn.IFS(M2973="not Processed", "Not Processed",M2973&gt;2,"SLA Breached",M2973&lt;=2,"Within SLA")</f>
        <v>Within SLA</v>
      </c>
      <c r="O2973" s="1" t="str">
        <f>_xlfn.XLOOKUP(A2973,Source_data!A:A,Source_data!D:D)</f>
        <v>UPI</v>
      </c>
      <c r="P2973" s="1">
        <f t="shared" si="465"/>
        <v>0</v>
      </c>
      <c r="Q2973" s="1">
        <f t="shared" si="466"/>
        <v>0</v>
      </c>
      <c r="R2973" s="1">
        <f t="shared" si="467"/>
        <v>0</v>
      </c>
      <c r="S2973" s="1">
        <f t="shared" si="468"/>
        <v>0</v>
      </c>
      <c r="T2973" s="1">
        <f t="shared" si="469"/>
        <v>0</v>
      </c>
      <c r="U2973" s="1" t="str">
        <f>_xlfn.XLOOKUP(Table3[[#This Row],[Transaction ID]],Source_data!A:A,Source_data!E:E)</f>
        <v>Hyderabad</v>
      </c>
      <c r="V2973" s="1">
        <f>_xlfn.IFNA(_xlfn.XLOOKUP(A2973,bank_processed_transactions[transaction_id],bank_processed_transactions[processing_minutes]),"")</f>
        <v>12</v>
      </c>
      <c r="W2973" s="31">
        <f>_xlfn.XLOOKUP(A2973,Source_data!A:A,Source_data!B:B)</f>
        <v>46069</v>
      </c>
    </row>
    <row r="2974" spans="1:23" x14ac:dyDescent="0.3">
      <c r="A2974" s="3" t="s">
        <v>2388</v>
      </c>
      <c r="B2974" s="1">
        <f>_xlfn.XLOOKUP(A2974,bank_source_transactions__1[transaction_id],bank_source_transactions__1[amount_inr])</f>
        <v>27852.41</v>
      </c>
      <c r="C2974" s="1">
        <f>_xlfn.XLOOKUP(A2974,Processed_data!A:A,Processed_data!F:F)</f>
        <v>27852.41</v>
      </c>
      <c r="D2974" s="1" t="str">
        <f>_xlfn.XLOOKUP(A2974,bank_source_transactions__1[transaction_id],bank_source_transactions__1[transaction_status])</f>
        <v>SUCCESS</v>
      </c>
      <c r="E2974" s="1" t="str">
        <f>_xlfn.XLOOKUP(A2974,Processed_data!A:A,Processed_data!G:G)</f>
        <v>SUCCESS</v>
      </c>
      <c r="F2974" s="1">
        <f>COUNTIF(bank_processed_transactions[transaction_id],A2974)</f>
        <v>1</v>
      </c>
      <c r="G2974" s="1" t="str">
        <f t="shared" si="460"/>
        <v>found</v>
      </c>
      <c r="H2974" s="1" t="str">
        <f t="shared" si="461"/>
        <v>Not Duplicate</v>
      </c>
      <c r="I2974" s="1" t="str">
        <f t="shared" si="462"/>
        <v>match</v>
      </c>
      <c r="J2974" s="1" t="str">
        <f t="shared" si="463"/>
        <v>match</v>
      </c>
      <c r="K2974" s="1">
        <f t="shared" si="464"/>
        <v>0</v>
      </c>
      <c r="L2974" s="2">
        <f>IF(F2974=0,"not processed",_xlfn.MINIFS(Processed_data!H:H,Processed_data!A:A,A2974))</f>
        <v>46063</v>
      </c>
      <c r="M2974" s="1">
        <f>IF(F2974=0,"not processed",ABS(bank_source_transactions__1[[#This Row],[transaction_date]]-Reconciliation!L2974))</f>
        <v>3</v>
      </c>
      <c r="N2974" s="1" t="str" cm="1">
        <f t="array" ref="N2974">_xlfn.IFS(M2974="not Processed", "Not Processed",M2974&gt;2,"SLA Breached",M2974&lt;=2,"Within SLA")</f>
        <v>SLA Breached</v>
      </c>
      <c r="O2974" s="1" t="str">
        <f>_xlfn.XLOOKUP(A2974,Source_data!A:A,Source_data!D:D)</f>
        <v>ATM</v>
      </c>
      <c r="P2974" s="1">
        <f t="shared" si="465"/>
        <v>0</v>
      </c>
      <c r="Q2974" s="1">
        <f t="shared" si="466"/>
        <v>0</v>
      </c>
      <c r="R2974" s="1">
        <f t="shared" si="467"/>
        <v>0</v>
      </c>
      <c r="S2974" s="1">
        <f t="shared" si="468"/>
        <v>0</v>
      </c>
      <c r="T2974" s="1">
        <f t="shared" si="469"/>
        <v>1</v>
      </c>
      <c r="U2974" s="1" t="str">
        <f>_xlfn.XLOOKUP(Table3[[#This Row],[Transaction ID]],Source_data!A:A,Source_data!E:E)</f>
        <v>Bengaluru</v>
      </c>
      <c r="V2974" s="1">
        <f>_xlfn.IFNA(_xlfn.XLOOKUP(A2974,bank_processed_transactions[transaction_id],bank_processed_transactions[processing_minutes]),"")</f>
        <v>7.7</v>
      </c>
      <c r="W2974" s="31">
        <f>_xlfn.XLOOKUP(A2974,Source_data!A:A,Source_data!B:B)</f>
        <v>46060</v>
      </c>
    </row>
    <row r="2975" spans="1:23" x14ac:dyDescent="0.3">
      <c r="A2975" s="4" t="s">
        <v>3171</v>
      </c>
      <c r="B2975" s="1">
        <f>_xlfn.XLOOKUP(A2975,bank_source_transactions__1[transaction_id],bank_source_transactions__1[amount_inr])</f>
        <v>4737.57</v>
      </c>
      <c r="C2975" s="1">
        <f>_xlfn.XLOOKUP(A2975,Processed_data!A:A,Processed_data!F:F)</f>
        <v>4737.57</v>
      </c>
      <c r="D2975" s="1" t="str">
        <f>_xlfn.XLOOKUP(A2975,bank_source_transactions__1[transaction_id],bank_source_transactions__1[transaction_status])</f>
        <v>SUCCESS</v>
      </c>
      <c r="E2975" s="1" t="str">
        <f>_xlfn.XLOOKUP(A2975,Processed_data!A:A,Processed_data!G:G)</f>
        <v>SUCCESS</v>
      </c>
      <c r="F2975" s="1">
        <f>COUNTIF(bank_processed_transactions[transaction_id],A2975)</f>
        <v>1</v>
      </c>
      <c r="G2975" s="1" t="str">
        <f t="shared" si="460"/>
        <v>found</v>
      </c>
      <c r="H2975" s="1" t="str">
        <f t="shared" si="461"/>
        <v>Not Duplicate</v>
      </c>
      <c r="I2975" s="1" t="str">
        <f t="shared" si="462"/>
        <v>match</v>
      </c>
      <c r="J2975" s="1" t="str">
        <f t="shared" si="463"/>
        <v>match</v>
      </c>
      <c r="K2975" s="1">
        <f t="shared" si="464"/>
        <v>0</v>
      </c>
      <c r="L2975" s="2">
        <f>IF(F2975=0,"not processed",_xlfn.MINIFS(Processed_data!H:H,Processed_data!A:A,A2975))</f>
        <v>46030</v>
      </c>
      <c r="M2975" s="1">
        <f>IF(F2975=0,"not processed",ABS(bank_source_transactions__1[[#This Row],[transaction_date]]-Reconciliation!L2975))</f>
        <v>0</v>
      </c>
      <c r="N2975" s="1" t="str" cm="1">
        <f t="array" ref="N2975">_xlfn.IFS(M2975="not Processed", "Not Processed",M2975&gt;2,"SLA Breached",M2975&lt;=2,"Within SLA")</f>
        <v>Within SLA</v>
      </c>
      <c r="O2975" s="1" t="str">
        <f>_xlfn.XLOOKUP(A2975,Source_data!A:A,Source_data!D:D)</f>
        <v>ATM</v>
      </c>
      <c r="P2975" s="1">
        <f t="shared" si="465"/>
        <v>0</v>
      </c>
      <c r="Q2975" s="1">
        <f t="shared" si="466"/>
        <v>0</v>
      </c>
      <c r="R2975" s="1">
        <f t="shared" si="467"/>
        <v>0</v>
      </c>
      <c r="S2975" s="1">
        <f t="shared" si="468"/>
        <v>0</v>
      </c>
      <c r="T2975" s="1">
        <f t="shared" si="469"/>
        <v>0</v>
      </c>
      <c r="U2975" s="1" t="str">
        <f>_xlfn.XLOOKUP(Table3[[#This Row],[Transaction ID]],Source_data!A:A,Source_data!E:E)</f>
        <v>Mumbai</v>
      </c>
      <c r="V2975" s="1">
        <f>_xlfn.IFNA(_xlfn.XLOOKUP(A2975,bank_processed_transactions[transaction_id],bank_processed_transactions[processing_minutes]),"")</f>
        <v>26.3</v>
      </c>
      <c r="W2975" s="31">
        <f>_xlfn.XLOOKUP(A2975,Source_data!A:A,Source_data!B:B)</f>
        <v>46030</v>
      </c>
    </row>
    <row r="2976" spans="1:23" x14ac:dyDescent="0.3">
      <c r="A2976" s="3" t="s">
        <v>3181</v>
      </c>
      <c r="B2976" s="1">
        <f>_xlfn.XLOOKUP(A2976,bank_source_transactions__1[transaction_id],bank_source_transactions__1[amount_inr])</f>
        <v>7527.7</v>
      </c>
      <c r="C2976" s="1">
        <f>_xlfn.XLOOKUP(A2976,Processed_data!A:A,Processed_data!F:F)</f>
        <v>7527.7</v>
      </c>
      <c r="D2976" s="1" t="str">
        <f>_xlfn.XLOOKUP(A2976,bank_source_transactions__1[transaction_id],bank_source_transactions__1[transaction_status])</f>
        <v>SUCCESS</v>
      </c>
      <c r="E2976" s="1" t="str">
        <f>_xlfn.XLOOKUP(A2976,Processed_data!A:A,Processed_data!G:G)</f>
        <v>SUCCESS</v>
      </c>
      <c r="F2976" s="1">
        <f>COUNTIF(bank_processed_transactions[transaction_id],A2976)</f>
        <v>1</v>
      </c>
      <c r="G2976" s="1" t="str">
        <f t="shared" si="460"/>
        <v>found</v>
      </c>
      <c r="H2976" s="1" t="str">
        <f t="shared" si="461"/>
        <v>Not Duplicate</v>
      </c>
      <c r="I2976" s="1" t="str">
        <f t="shared" si="462"/>
        <v>match</v>
      </c>
      <c r="J2976" s="1" t="str">
        <f t="shared" si="463"/>
        <v>match</v>
      </c>
      <c r="K2976" s="1">
        <f t="shared" si="464"/>
        <v>0</v>
      </c>
      <c r="L2976" s="2">
        <f>IF(F2976=0,"not processed",_xlfn.MINIFS(Processed_data!H:H,Processed_data!A:A,A2976))</f>
        <v>46111</v>
      </c>
      <c r="M2976" s="1">
        <f>IF(F2976=0,"not processed",ABS(bank_source_transactions__1[[#This Row],[transaction_date]]-Reconciliation!L2976))</f>
        <v>3</v>
      </c>
      <c r="N2976" s="1" t="str" cm="1">
        <f t="array" ref="N2976">_xlfn.IFS(M2976="not Processed", "Not Processed",M2976&gt;2,"SLA Breached",M2976&lt;=2,"Within SLA")</f>
        <v>SLA Breached</v>
      </c>
      <c r="O2976" s="1" t="str">
        <f>_xlfn.XLOOKUP(A2976,Source_data!A:A,Source_data!D:D)</f>
        <v>CARD</v>
      </c>
      <c r="P2976" s="1">
        <f t="shared" si="465"/>
        <v>0</v>
      </c>
      <c r="Q2976" s="1">
        <f t="shared" si="466"/>
        <v>0</v>
      </c>
      <c r="R2976" s="1">
        <f t="shared" si="467"/>
        <v>0</v>
      </c>
      <c r="S2976" s="1">
        <f t="shared" si="468"/>
        <v>0</v>
      </c>
      <c r="T2976" s="1">
        <f t="shared" si="469"/>
        <v>1</v>
      </c>
      <c r="U2976" s="1" t="str">
        <f>_xlfn.XLOOKUP(Table3[[#This Row],[Transaction ID]],Source_data!A:A,Source_data!E:E)</f>
        <v>Bengaluru</v>
      </c>
      <c r="V2976" s="1">
        <f>_xlfn.IFNA(_xlfn.XLOOKUP(A2976,bank_processed_transactions[transaction_id],bank_processed_transactions[processing_minutes]),"")</f>
        <v>30.9</v>
      </c>
      <c r="W2976" s="31">
        <f>_xlfn.XLOOKUP(A2976,Source_data!A:A,Source_data!B:B)</f>
        <v>46108</v>
      </c>
    </row>
    <row r="2977" spans="1:23" x14ac:dyDescent="0.3">
      <c r="A2977" s="4" t="s">
        <v>3964</v>
      </c>
      <c r="B2977" s="1">
        <f>_xlfn.XLOOKUP(A2977,bank_source_transactions__1[transaction_id],bank_source_transactions__1[amount_inr])</f>
        <v>16426.509999999998</v>
      </c>
      <c r="C2977" s="1">
        <f>_xlfn.XLOOKUP(A2977,Processed_data!A:A,Processed_data!F:F)</f>
        <v>16426.509999999998</v>
      </c>
      <c r="D2977" s="1" t="str">
        <f>_xlfn.XLOOKUP(A2977,bank_source_transactions__1[transaction_id],bank_source_transactions__1[transaction_status])</f>
        <v>SUCCESS</v>
      </c>
      <c r="E2977" s="1" t="str">
        <f>_xlfn.XLOOKUP(A2977,Processed_data!A:A,Processed_data!G:G)</f>
        <v>SUCCESS</v>
      </c>
      <c r="F2977" s="1">
        <f>COUNTIF(bank_processed_transactions[transaction_id],A2977)</f>
        <v>1</v>
      </c>
      <c r="G2977" s="1" t="str">
        <f t="shared" si="460"/>
        <v>found</v>
      </c>
      <c r="H2977" s="1" t="str">
        <f t="shared" si="461"/>
        <v>Not Duplicate</v>
      </c>
      <c r="I2977" s="1" t="str">
        <f t="shared" si="462"/>
        <v>match</v>
      </c>
      <c r="J2977" s="1" t="str">
        <f t="shared" si="463"/>
        <v>match</v>
      </c>
      <c r="K2977" s="1">
        <f t="shared" si="464"/>
        <v>0</v>
      </c>
      <c r="L2977" s="2">
        <f>IF(F2977=0,"not processed",_xlfn.MINIFS(Processed_data!H:H,Processed_data!A:A,A2977))</f>
        <v>46026</v>
      </c>
      <c r="M2977" s="1">
        <f>IF(F2977=0,"not processed",ABS(bank_source_transactions__1[[#This Row],[transaction_date]]-Reconciliation!L2977))</f>
        <v>2</v>
      </c>
      <c r="N2977" s="1" t="str" cm="1">
        <f t="array" ref="N2977">_xlfn.IFS(M2977="not Processed", "Not Processed",M2977&gt;2,"SLA Breached",M2977&lt;=2,"Within SLA")</f>
        <v>Within SLA</v>
      </c>
      <c r="O2977" s="1" t="str">
        <f>_xlfn.XLOOKUP(A2977,Source_data!A:A,Source_data!D:D)</f>
        <v>CARD</v>
      </c>
      <c r="P2977" s="1">
        <f t="shared" si="465"/>
        <v>0</v>
      </c>
      <c r="Q2977" s="1">
        <f t="shared" si="466"/>
        <v>0</v>
      </c>
      <c r="R2977" s="1">
        <f t="shared" si="467"/>
        <v>0</v>
      </c>
      <c r="S2977" s="1">
        <f t="shared" si="468"/>
        <v>0</v>
      </c>
      <c r="T2977" s="1">
        <f t="shared" si="469"/>
        <v>0</v>
      </c>
      <c r="U2977" s="1" t="str">
        <f>_xlfn.XLOOKUP(Table3[[#This Row],[Transaction ID]],Source_data!A:A,Source_data!E:E)</f>
        <v>Mumbai</v>
      </c>
      <c r="V2977" s="1">
        <f>_xlfn.IFNA(_xlfn.XLOOKUP(A2977,bank_processed_transactions[transaction_id],bank_processed_transactions[processing_minutes]),"")</f>
        <v>38.4</v>
      </c>
      <c r="W2977" s="31">
        <f>_xlfn.XLOOKUP(A2977,Source_data!A:A,Source_data!B:B)</f>
        <v>46024</v>
      </c>
    </row>
    <row r="2978" spans="1:23" x14ac:dyDescent="0.3">
      <c r="A2978" s="3" t="s">
        <v>2262</v>
      </c>
      <c r="B2978" s="1">
        <f>_xlfn.XLOOKUP(A2978,bank_source_transactions__1[transaction_id],bank_source_transactions__1[amount_inr])</f>
        <v>2724.37</v>
      </c>
      <c r="C2978" s="1">
        <f>_xlfn.XLOOKUP(A2978,Processed_data!A:A,Processed_data!F:F)</f>
        <v>3269.24</v>
      </c>
      <c r="D2978" s="1" t="str">
        <f>_xlfn.XLOOKUP(A2978,bank_source_transactions__1[transaction_id],bank_source_transactions__1[transaction_status])</f>
        <v>SUCCESS</v>
      </c>
      <c r="E2978" s="1" t="str">
        <f>_xlfn.XLOOKUP(A2978,Processed_data!A:A,Processed_data!G:G)</f>
        <v>SUCCESS</v>
      </c>
      <c r="F2978" s="1">
        <f>COUNTIF(bank_processed_transactions[transaction_id],A2978)</f>
        <v>1</v>
      </c>
      <c r="G2978" s="1" t="str">
        <f t="shared" si="460"/>
        <v>found</v>
      </c>
      <c r="H2978" s="1" t="str">
        <f t="shared" si="461"/>
        <v>Not Duplicate</v>
      </c>
      <c r="I2978" s="1" t="str">
        <f t="shared" si="462"/>
        <v>mismatch</v>
      </c>
      <c r="J2978" s="1" t="str">
        <f t="shared" si="463"/>
        <v>match</v>
      </c>
      <c r="K2978" s="1">
        <f t="shared" si="464"/>
        <v>544.86999999999989</v>
      </c>
      <c r="L2978" s="2">
        <f>IF(F2978=0,"not processed",_xlfn.MINIFS(Processed_data!H:H,Processed_data!A:A,A2978))</f>
        <v>46031</v>
      </c>
      <c r="M2978" s="1">
        <f>IF(F2978=0,"not processed",ABS(bank_source_transactions__1[[#This Row],[transaction_date]]-Reconciliation!L2978))</f>
        <v>1</v>
      </c>
      <c r="N2978" s="1" t="str" cm="1">
        <f t="array" ref="N2978">_xlfn.IFS(M2978="not Processed", "Not Processed",M2978&gt;2,"SLA Breached",M2978&lt;=2,"Within SLA")</f>
        <v>Within SLA</v>
      </c>
      <c r="O2978" s="1" t="str">
        <f>_xlfn.XLOOKUP(A2978,Source_data!A:A,Source_data!D:D)</f>
        <v>UPI</v>
      </c>
      <c r="P2978" s="1">
        <f t="shared" si="465"/>
        <v>0</v>
      </c>
      <c r="Q2978" s="1">
        <f t="shared" si="466"/>
        <v>0</v>
      </c>
      <c r="R2978" s="1">
        <f t="shared" si="467"/>
        <v>1</v>
      </c>
      <c r="S2978" s="1">
        <f t="shared" si="468"/>
        <v>0</v>
      </c>
      <c r="T2978" s="1">
        <f t="shared" si="469"/>
        <v>0</v>
      </c>
      <c r="U2978" s="1" t="str">
        <f>_xlfn.XLOOKUP(Table3[[#This Row],[Transaction ID]],Source_data!A:A,Source_data!E:E)</f>
        <v>Hyderabad</v>
      </c>
      <c r="V2978" s="1">
        <f>_xlfn.IFNA(_xlfn.XLOOKUP(A2978,bank_processed_transactions[transaction_id],bank_processed_transactions[processing_minutes]),"")</f>
        <v>27.4</v>
      </c>
      <c r="W2978" s="31">
        <f>_xlfn.XLOOKUP(A2978,Source_data!A:A,Source_data!B:B)</f>
        <v>46030</v>
      </c>
    </row>
    <row r="2979" spans="1:23" x14ac:dyDescent="0.3">
      <c r="A2979" s="4" t="s">
        <v>2378</v>
      </c>
      <c r="B2979" s="1">
        <f>_xlfn.XLOOKUP(A2979,bank_source_transactions__1[transaction_id],bank_source_transactions__1[amount_inr])</f>
        <v>714.47</v>
      </c>
      <c r="C2979" s="1">
        <f>_xlfn.XLOOKUP(A2979,Processed_data!A:A,Processed_data!F:F)</f>
        <v>714.47</v>
      </c>
      <c r="D2979" s="1" t="str">
        <f>_xlfn.XLOOKUP(A2979,bank_source_transactions__1[transaction_id],bank_source_transactions__1[transaction_status])</f>
        <v>SUCCESS</v>
      </c>
      <c r="E2979" s="1" t="str">
        <f>_xlfn.XLOOKUP(A2979,Processed_data!A:A,Processed_data!G:G)</f>
        <v>SUCCESS</v>
      </c>
      <c r="F2979" s="1">
        <f>COUNTIF(bank_processed_transactions[transaction_id],A2979)</f>
        <v>1</v>
      </c>
      <c r="G2979" s="1" t="str">
        <f t="shared" si="460"/>
        <v>found</v>
      </c>
      <c r="H2979" s="1" t="str">
        <f t="shared" si="461"/>
        <v>Not Duplicate</v>
      </c>
      <c r="I2979" s="1" t="str">
        <f t="shared" si="462"/>
        <v>match</v>
      </c>
      <c r="J2979" s="1" t="str">
        <f t="shared" si="463"/>
        <v>match</v>
      </c>
      <c r="K2979" s="1">
        <f t="shared" si="464"/>
        <v>0</v>
      </c>
      <c r="L2979" s="2">
        <f>IF(F2979=0,"not processed",_xlfn.MINIFS(Processed_data!H:H,Processed_data!A:A,A2979))</f>
        <v>46057</v>
      </c>
      <c r="M2979" s="1">
        <f>IF(F2979=0,"not processed",ABS(bank_source_transactions__1[[#This Row],[transaction_date]]-Reconciliation!L2979))</f>
        <v>2</v>
      </c>
      <c r="N2979" s="1" t="str" cm="1">
        <f t="array" ref="N2979">_xlfn.IFS(M2979="not Processed", "Not Processed",M2979&gt;2,"SLA Breached",M2979&lt;=2,"Within SLA")</f>
        <v>Within SLA</v>
      </c>
      <c r="O2979" s="1" t="str">
        <f>_xlfn.XLOOKUP(A2979,Source_data!A:A,Source_data!D:D)</f>
        <v>UPI</v>
      </c>
      <c r="P2979" s="1">
        <f t="shared" si="465"/>
        <v>0</v>
      </c>
      <c r="Q2979" s="1">
        <f t="shared" si="466"/>
        <v>0</v>
      </c>
      <c r="R2979" s="1">
        <f t="shared" si="467"/>
        <v>0</v>
      </c>
      <c r="S2979" s="1">
        <f t="shared" si="468"/>
        <v>0</v>
      </c>
      <c r="T2979" s="1">
        <f t="shared" si="469"/>
        <v>0</v>
      </c>
      <c r="U2979" s="1" t="str">
        <f>_xlfn.XLOOKUP(Table3[[#This Row],[Transaction ID]],Source_data!A:A,Source_data!E:E)</f>
        <v>Hyderabad</v>
      </c>
      <c r="V2979" s="1">
        <f>_xlfn.IFNA(_xlfn.XLOOKUP(A2979,bank_processed_transactions[transaction_id],bank_processed_transactions[processing_minutes]),"")</f>
        <v>67.900000000000006</v>
      </c>
      <c r="W2979" s="31">
        <f>_xlfn.XLOOKUP(A2979,Source_data!A:A,Source_data!B:B)</f>
        <v>46055</v>
      </c>
    </row>
    <row r="2980" spans="1:23" x14ac:dyDescent="0.3">
      <c r="A2980" s="3" t="s">
        <v>1710</v>
      </c>
      <c r="B2980" s="1">
        <f>_xlfn.XLOOKUP(A2980,bank_source_transactions__1[transaction_id],bank_source_transactions__1[amount_inr])</f>
        <v>28200.46</v>
      </c>
      <c r="C2980" s="1">
        <f>_xlfn.XLOOKUP(A2980,Processed_data!A:A,Processed_data!F:F)</f>
        <v>28200.46</v>
      </c>
      <c r="D2980" s="1" t="str">
        <f>_xlfn.XLOOKUP(A2980,bank_source_transactions__1[transaction_id],bank_source_transactions__1[transaction_status])</f>
        <v>SUCCESS</v>
      </c>
      <c r="E2980" s="1" t="str">
        <f>_xlfn.XLOOKUP(A2980,Processed_data!A:A,Processed_data!G:G)</f>
        <v>SUCCESS</v>
      </c>
      <c r="F2980" s="1">
        <f>COUNTIF(bank_processed_transactions[transaction_id],A2980)</f>
        <v>1</v>
      </c>
      <c r="G2980" s="1" t="str">
        <f t="shared" si="460"/>
        <v>found</v>
      </c>
      <c r="H2980" s="1" t="str">
        <f t="shared" si="461"/>
        <v>Not Duplicate</v>
      </c>
      <c r="I2980" s="1" t="str">
        <f t="shared" si="462"/>
        <v>match</v>
      </c>
      <c r="J2980" s="1" t="str">
        <f t="shared" si="463"/>
        <v>match</v>
      </c>
      <c r="K2980" s="1">
        <f t="shared" si="464"/>
        <v>0</v>
      </c>
      <c r="L2980" s="2">
        <f>IF(F2980=0,"not processed",_xlfn.MINIFS(Processed_data!H:H,Processed_data!A:A,A2980))</f>
        <v>46110</v>
      </c>
      <c r="M2980" s="1">
        <f>IF(F2980=0,"not processed",ABS(bank_source_transactions__1[[#This Row],[transaction_date]]-Reconciliation!L2980))</f>
        <v>0</v>
      </c>
      <c r="N2980" s="1" t="str" cm="1">
        <f t="array" ref="N2980">_xlfn.IFS(M2980="not Processed", "Not Processed",M2980&gt;2,"SLA Breached",M2980&lt;=2,"Within SLA")</f>
        <v>Within SLA</v>
      </c>
      <c r="O2980" s="1" t="str">
        <f>_xlfn.XLOOKUP(A2980,Source_data!A:A,Source_data!D:D)</f>
        <v>UPI</v>
      </c>
      <c r="P2980" s="1">
        <f t="shared" si="465"/>
        <v>0</v>
      </c>
      <c r="Q2980" s="1">
        <f t="shared" si="466"/>
        <v>0</v>
      </c>
      <c r="R2980" s="1">
        <f t="shared" si="467"/>
        <v>0</v>
      </c>
      <c r="S2980" s="1">
        <f t="shared" si="468"/>
        <v>0</v>
      </c>
      <c r="T2980" s="1">
        <f t="shared" si="469"/>
        <v>0</v>
      </c>
      <c r="U2980" s="1" t="str">
        <f>_xlfn.XLOOKUP(Table3[[#This Row],[Transaction ID]],Source_data!A:A,Source_data!E:E)</f>
        <v>Hyderabad</v>
      </c>
      <c r="V2980" s="1">
        <f>_xlfn.IFNA(_xlfn.XLOOKUP(A2980,bank_processed_transactions[transaction_id],bank_processed_transactions[processing_minutes]),"")</f>
        <v>10.6</v>
      </c>
      <c r="W2980" s="31">
        <f>_xlfn.XLOOKUP(A2980,Source_data!A:A,Source_data!B:B)</f>
        <v>46110</v>
      </c>
    </row>
    <row r="2981" spans="1:23" x14ac:dyDescent="0.3">
      <c r="A2981" s="4" t="s">
        <v>1270</v>
      </c>
      <c r="B2981" s="1">
        <f>_xlfn.XLOOKUP(A2981,bank_source_transactions__1[transaction_id],bank_source_transactions__1[amount_inr])</f>
        <v>1789.86</v>
      </c>
      <c r="C2981" s="1">
        <f>_xlfn.XLOOKUP(A2981,Processed_data!A:A,Processed_data!F:F)</f>
        <v>1789.86</v>
      </c>
      <c r="D2981" s="1" t="str">
        <f>_xlfn.XLOOKUP(A2981,bank_source_transactions__1[transaction_id],bank_source_transactions__1[transaction_status])</f>
        <v>SUCCESS</v>
      </c>
      <c r="E2981" s="1" t="str">
        <f>_xlfn.XLOOKUP(A2981,Processed_data!A:A,Processed_data!G:G)</f>
        <v>SUCCESS</v>
      </c>
      <c r="F2981" s="1">
        <f>COUNTIF(bank_processed_transactions[transaction_id],A2981)</f>
        <v>1</v>
      </c>
      <c r="G2981" s="1" t="str">
        <f t="shared" si="460"/>
        <v>found</v>
      </c>
      <c r="H2981" s="1" t="str">
        <f t="shared" si="461"/>
        <v>Not Duplicate</v>
      </c>
      <c r="I2981" s="1" t="str">
        <f t="shared" si="462"/>
        <v>match</v>
      </c>
      <c r="J2981" s="1" t="str">
        <f t="shared" si="463"/>
        <v>match</v>
      </c>
      <c r="K2981" s="1">
        <f t="shared" si="464"/>
        <v>0</v>
      </c>
      <c r="L2981" s="2">
        <f>IF(F2981=0,"not processed",_xlfn.MINIFS(Processed_data!H:H,Processed_data!A:A,A2981))</f>
        <v>46065</v>
      </c>
      <c r="M2981" s="1">
        <f>IF(F2981=0,"not processed",ABS(bank_source_transactions__1[[#This Row],[transaction_date]]-Reconciliation!L2981))</f>
        <v>1</v>
      </c>
      <c r="N2981" s="1" t="str" cm="1">
        <f t="array" ref="N2981">_xlfn.IFS(M2981="not Processed", "Not Processed",M2981&gt;2,"SLA Breached",M2981&lt;=2,"Within SLA")</f>
        <v>Within SLA</v>
      </c>
      <c r="O2981" s="1" t="str">
        <f>_xlfn.XLOOKUP(A2981,Source_data!A:A,Source_data!D:D)</f>
        <v>NEFT</v>
      </c>
      <c r="P2981" s="1">
        <f t="shared" si="465"/>
        <v>0</v>
      </c>
      <c r="Q2981" s="1">
        <f t="shared" si="466"/>
        <v>0</v>
      </c>
      <c r="R2981" s="1">
        <f t="shared" si="467"/>
        <v>0</v>
      </c>
      <c r="S2981" s="1">
        <f t="shared" si="468"/>
        <v>0</v>
      </c>
      <c r="T2981" s="1">
        <f t="shared" si="469"/>
        <v>0</v>
      </c>
      <c r="U2981" s="1" t="str">
        <f>_xlfn.XLOOKUP(Table3[[#This Row],[Transaction ID]],Source_data!A:A,Source_data!E:E)</f>
        <v>Pune</v>
      </c>
      <c r="V2981" s="1">
        <f>_xlfn.IFNA(_xlfn.XLOOKUP(A2981,bank_processed_transactions[transaction_id],bank_processed_transactions[processing_minutes]),"")</f>
        <v>73.400000000000006</v>
      </c>
      <c r="W2981" s="31">
        <f>_xlfn.XLOOKUP(A2981,Source_data!A:A,Source_data!B:B)</f>
        <v>46064</v>
      </c>
    </row>
    <row r="2982" spans="1:23" x14ac:dyDescent="0.3">
      <c r="A2982" s="3" t="s">
        <v>3077</v>
      </c>
      <c r="B2982" s="1">
        <f>_xlfn.XLOOKUP(A2982,bank_source_transactions__1[transaction_id],bank_source_transactions__1[amount_inr])</f>
        <v>9086.83</v>
      </c>
      <c r="C2982" s="1">
        <f>_xlfn.XLOOKUP(A2982,Processed_data!A:A,Processed_data!F:F)</f>
        <v>9086.83</v>
      </c>
      <c r="D2982" s="1" t="str">
        <f>_xlfn.XLOOKUP(A2982,bank_source_transactions__1[transaction_id],bank_source_transactions__1[transaction_status])</f>
        <v>SUCCESS</v>
      </c>
      <c r="E2982" s="1" t="str">
        <f>_xlfn.XLOOKUP(A2982,Processed_data!A:A,Processed_data!G:G)</f>
        <v>SUCCESS</v>
      </c>
      <c r="F2982" s="1">
        <f>COUNTIF(bank_processed_transactions[transaction_id],A2982)</f>
        <v>1</v>
      </c>
      <c r="G2982" s="1" t="str">
        <f t="shared" si="460"/>
        <v>found</v>
      </c>
      <c r="H2982" s="1" t="str">
        <f t="shared" si="461"/>
        <v>Not Duplicate</v>
      </c>
      <c r="I2982" s="1" t="str">
        <f t="shared" si="462"/>
        <v>match</v>
      </c>
      <c r="J2982" s="1" t="str">
        <f t="shared" si="463"/>
        <v>match</v>
      </c>
      <c r="K2982" s="1">
        <f t="shared" si="464"/>
        <v>0</v>
      </c>
      <c r="L2982" s="2">
        <f>IF(F2982=0,"not processed",_xlfn.MINIFS(Processed_data!H:H,Processed_data!A:A,A2982))</f>
        <v>46040</v>
      </c>
      <c r="M2982" s="1">
        <f>IF(F2982=0,"not processed",ABS(bank_source_transactions__1[[#This Row],[transaction_date]]-Reconciliation!L2982))</f>
        <v>2</v>
      </c>
      <c r="N2982" s="1" t="str" cm="1">
        <f t="array" ref="N2982">_xlfn.IFS(M2982="not Processed", "Not Processed",M2982&gt;2,"SLA Breached",M2982&lt;=2,"Within SLA")</f>
        <v>Within SLA</v>
      </c>
      <c r="O2982" s="1" t="str">
        <f>_xlfn.XLOOKUP(A2982,Source_data!A:A,Source_data!D:D)</f>
        <v>NEFT</v>
      </c>
      <c r="P2982" s="1">
        <f t="shared" si="465"/>
        <v>0</v>
      </c>
      <c r="Q2982" s="1">
        <f t="shared" si="466"/>
        <v>0</v>
      </c>
      <c r="R2982" s="1">
        <f t="shared" si="467"/>
        <v>0</v>
      </c>
      <c r="S2982" s="1">
        <f t="shared" si="468"/>
        <v>0</v>
      </c>
      <c r="T2982" s="1">
        <f t="shared" si="469"/>
        <v>0</v>
      </c>
      <c r="U2982" s="1" t="str">
        <f>_xlfn.XLOOKUP(Table3[[#This Row],[Transaction ID]],Source_data!A:A,Source_data!E:E)</f>
        <v>Bengaluru</v>
      </c>
      <c r="V2982" s="1">
        <f>_xlfn.IFNA(_xlfn.XLOOKUP(A2982,bank_processed_transactions[transaction_id],bank_processed_transactions[processing_minutes]),"")</f>
        <v>8.9</v>
      </c>
      <c r="W2982" s="31">
        <f>_xlfn.XLOOKUP(A2982,Source_data!A:A,Source_data!B:B)</f>
        <v>46038</v>
      </c>
    </row>
    <row r="2983" spans="1:23" x14ac:dyDescent="0.3">
      <c r="A2983" s="4" t="s">
        <v>965</v>
      </c>
      <c r="B2983" s="1">
        <f>_xlfn.XLOOKUP(A2983,bank_source_transactions__1[transaction_id],bank_source_transactions__1[amount_inr])</f>
        <v>28707.83</v>
      </c>
      <c r="C2983" s="1">
        <f>_xlfn.XLOOKUP(A2983,Processed_data!A:A,Processed_data!F:F)</f>
        <v>28707.83</v>
      </c>
      <c r="D2983" s="1" t="str">
        <f>_xlfn.XLOOKUP(A2983,bank_source_transactions__1[transaction_id],bank_source_transactions__1[transaction_status])</f>
        <v>SUCCESS</v>
      </c>
      <c r="E2983" s="1" t="str">
        <f>_xlfn.XLOOKUP(A2983,Processed_data!A:A,Processed_data!G:G)</f>
        <v>SUCCESS</v>
      </c>
      <c r="F2983" s="1">
        <f>COUNTIF(bank_processed_transactions[transaction_id],A2983)</f>
        <v>1</v>
      </c>
      <c r="G2983" s="1" t="str">
        <f t="shared" si="460"/>
        <v>found</v>
      </c>
      <c r="H2983" s="1" t="str">
        <f t="shared" si="461"/>
        <v>Not Duplicate</v>
      </c>
      <c r="I2983" s="1" t="str">
        <f t="shared" si="462"/>
        <v>match</v>
      </c>
      <c r="J2983" s="1" t="str">
        <f t="shared" si="463"/>
        <v>match</v>
      </c>
      <c r="K2983" s="1">
        <f t="shared" si="464"/>
        <v>0</v>
      </c>
      <c r="L2983" s="2">
        <f>IF(F2983=0,"not processed",_xlfn.MINIFS(Processed_data!H:H,Processed_data!A:A,A2983))</f>
        <v>46062</v>
      </c>
      <c r="M2983" s="1">
        <f>IF(F2983=0,"not processed",ABS(bank_source_transactions__1[[#This Row],[transaction_date]]-Reconciliation!L2983))</f>
        <v>3</v>
      </c>
      <c r="N2983" s="1" t="str" cm="1">
        <f t="array" ref="N2983">_xlfn.IFS(M2983="not Processed", "Not Processed",M2983&gt;2,"SLA Breached",M2983&lt;=2,"Within SLA")</f>
        <v>SLA Breached</v>
      </c>
      <c r="O2983" s="1" t="str">
        <f>_xlfn.XLOOKUP(A2983,Source_data!A:A,Source_data!D:D)</f>
        <v>UPI</v>
      </c>
      <c r="P2983" s="1">
        <f t="shared" si="465"/>
        <v>0</v>
      </c>
      <c r="Q2983" s="1">
        <f t="shared" si="466"/>
        <v>0</v>
      </c>
      <c r="R2983" s="1">
        <f t="shared" si="467"/>
        <v>0</v>
      </c>
      <c r="S2983" s="1">
        <f t="shared" si="468"/>
        <v>0</v>
      </c>
      <c r="T2983" s="1">
        <f t="shared" si="469"/>
        <v>1</v>
      </c>
      <c r="U2983" s="1" t="str">
        <f>_xlfn.XLOOKUP(Table3[[#This Row],[Transaction ID]],Source_data!A:A,Source_data!E:E)</f>
        <v>Hyderabad</v>
      </c>
      <c r="V2983" s="1">
        <f>_xlfn.IFNA(_xlfn.XLOOKUP(A2983,bank_processed_transactions[transaction_id],bank_processed_transactions[processing_minutes]),"")</f>
        <v>57.3</v>
      </c>
      <c r="W2983" s="31">
        <f>_xlfn.XLOOKUP(A2983,Source_data!A:A,Source_data!B:B)</f>
        <v>46059</v>
      </c>
    </row>
    <row r="2984" spans="1:23" x14ac:dyDescent="0.3">
      <c r="A2984" s="3" t="s">
        <v>4919</v>
      </c>
      <c r="B2984" s="1">
        <f>_xlfn.XLOOKUP(A2984,bank_source_transactions__1[transaction_id],bank_source_transactions__1[amount_inr])</f>
        <v>2742.54</v>
      </c>
      <c r="C2984" s="1">
        <f>_xlfn.XLOOKUP(A2984,Processed_data!A:A,Processed_data!F:F)</f>
        <v>2742.54</v>
      </c>
      <c r="D2984" s="1" t="str">
        <f>_xlfn.XLOOKUP(A2984,bank_source_transactions__1[transaction_id],bank_source_transactions__1[transaction_status])</f>
        <v>SUCCESS</v>
      </c>
      <c r="E2984" s="1" t="str">
        <f>_xlfn.XLOOKUP(A2984,Processed_data!A:A,Processed_data!G:G)</f>
        <v>SUCCESS</v>
      </c>
      <c r="F2984" s="1">
        <f>COUNTIF(bank_processed_transactions[transaction_id],A2984)</f>
        <v>1</v>
      </c>
      <c r="G2984" s="1" t="str">
        <f t="shared" si="460"/>
        <v>found</v>
      </c>
      <c r="H2984" s="1" t="str">
        <f t="shared" si="461"/>
        <v>Not Duplicate</v>
      </c>
      <c r="I2984" s="1" t="str">
        <f t="shared" si="462"/>
        <v>match</v>
      </c>
      <c r="J2984" s="1" t="str">
        <f t="shared" si="463"/>
        <v>match</v>
      </c>
      <c r="K2984" s="1">
        <f t="shared" si="464"/>
        <v>0</v>
      </c>
      <c r="L2984" s="2">
        <f>IF(F2984=0,"not processed",_xlfn.MINIFS(Processed_data!H:H,Processed_data!A:A,A2984))</f>
        <v>46028</v>
      </c>
      <c r="M2984" s="1">
        <f>IF(F2984=0,"not processed",ABS(bank_source_transactions__1[[#This Row],[transaction_date]]-Reconciliation!L2984))</f>
        <v>3</v>
      </c>
      <c r="N2984" s="1" t="str" cm="1">
        <f t="array" ref="N2984">_xlfn.IFS(M2984="not Processed", "Not Processed",M2984&gt;2,"SLA Breached",M2984&lt;=2,"Within SLA")</f>
        <v>SLA Breached</v>
      </c>
      <c r="O2984" s="1" t="str">
        <f>_xlfn.XLOOKUP(A2984,Source_data!A:A,Source_data!D:D)</f>
        <v>UPI</v>
      </c>
      <c r="P2984" s="1">
        <f t="shared" si="465"/>
        <v>0</v>
      </c>
      <c r="Q2984" s="1">
        <f t="shared" si="466"/>
        <v>0</v>
      </c>
      <c r="R2984" s="1">
        <f t="shared" si="467"/>
        <v>0</v>
      </c>
      <c r="S2984" s="1">
        <f t="shared" si="468"/>
        <v>0</v>
      </c>
      <c r="T2984" s="1">
        <f t="shared" si="469"/>
        <v>1</v>
      </c>
      <c r="U2984" s="1" t="str">
        <f>_xlfn.XLOOKUP(Table3[[#This Row],[Transaction ID]],Source_data!A:A,Source_data!E:E)</f>
        <v>Bengaluru</v>
      </c>
      <c r="V2984" s="1">
        <f>_xlfn.IFNA(_xlfn.XLOOKUP(A2984,bank_processed_transactions[transaction_id],bank_processed_transactions[processing_minutes]),"")</f>
        <v>5</v>
      </c>
      <c r="W2984" s="31">
        <f>_xlfn.XLOOKUP(A2984,Source_data!A:A,Source_data!B:B)</f>
        <v>46025</v>
      </c>
    </row>
    <row r="2985" spans="1:23" x14ac:dyDescent="0.3">
      <c r="A2985" s="4" t="s">
        <v>1793</v>
      </c>
      <c r="B2985" s="1">
        <f>_xlfn.XLOOKUP(A2985,bank_source_transactions__1[transaction_id],bank_source_transactions__1[amount_inr])</f>
        <v>1288.5899999999999</v>
      </c>
      <c r="C2985" s="1">
        <f>_xlfn.XLOOKUP(A2985,Processed_data!A:A,Processed_data!F:F)</f>
        <v>1288.5899999999999</v>
      </c>
      <c r="D2985" s="1" t="str">
        <f>_xlfn.XLOOKUP(A2985,bank_source_transactions__1[transaction_id],bank_source_transactions__1[transaction_status])</f>
        <v>SUCCESS</v>
      </c>
      <c r="E2985" s="1" t="str">
        <f>_xlfn.XLOOKUP(A2985,Processed_data!A:A,Processed_data!G:G)</f>
        <v>SUCCESS</v>
      </c>
      <c r="F2985" s="1">
        <f>COUNTIF(bank_processed_transactions[transaction_id],A2985)</f>
        <v>1</v>
      </c>
      <c r="G2985" s="1" t="str">
        <f t="shared" si="460"/>
        <v>found</v>
      </c>
      <c r="H2985" s="1" t="str">
        <f t="shared" si="461"/>
        <v>Not Duplicate</v>
      </c>
      <c r="I2985" s="1" t="str">
        <f t="shared" si="462"/>
        <v>match</v>
      </c>
      <c r="J2985" s="1" t="str">
        <f t="shared" si="463"/>
        <v>match</v>
      </c>
      <c r="K2985" s="1">
        <f t="shared" si="464"/>
        <v>0</v>
      </c>
      <c r="L2985" s="2">
        <f>IF(F2985=0,"not processed",_xlfn.MINIFS(Processed_data!H:H,Processed_data!A:A,A2985))</f>
        <v>46064</v>
      </c>
      <c r="M2985" s="1">
        <f>IF(F2985=0,"not processed",ABS(bank_source_transactions__1[[#This Row],[transaction_date]]-Reconciliation!L2985))</f>
        <v>1</v>
      </c>
      <c r="N2985" s="1" t="str" cm="1">
        <f t="array" ref="N2985">_xlfn.IFS(M2985="not Processed", "Not Processed",M2985&gt;2,"SLA Breached",M2985&lt;=2,"Within SLA")</f>
        <v>Within SLA</v>
      </c>
      <c r="O2985" s="1" t="str">
        <f>_xlfn.XLOOKUP(A2985,Source_data!A:A,Source_data!D:D)</f>
        <v>UPI</v>
      </c>
      <c r="P2985" s="1">
        <f t="shared" si="465"/>
        <v>0</v>
      </c>
      <c r="Q2985" s="1">
        <f t="shared" si="466"/>
        <v>0</v>
      </c>
      <c r="R2985" s="1">
        <f t="shared" si="467"/>
        <v>0</v>
      </c>
      <c r="S2985" s="1">
        <f t="shared" si="468"/>
        <v>0</v>
      </c>
      <c r="T2985" s="1">
        <f t="shared" si="469"/>
        <v>0</v>
      </c>
      <c r="U2985" s="1" t="str">
        <f>_xlfn.XLOOKUP(Table3[[#This Row],[Transaction ID]],Source_data!A:A,Source_data!E:E)</f>
        <v>Hyderabad</v>
      </c>
      <c r="V2985" s="1">
        <f>_xlfn.IFNA(_xlfn.XLOOKUP(A2985,bank_processed_transactions[transaction_id],bank_processed_transactions[processing_minutes]),"")</f>
        <v>1.8</v>
      </c>
      <c r="W2985" s="31">
        <f>_xlfn.XLOOKUP(A2985,Source_data!A:A,Source_data!B:B)</f>
        <v>46063</v>
      </c>
    </row>
    <row r="2986" spans="1:23" x14ac:dyDescent="0.3">
      <c r="A2986" s="3" t="s">
        <v>1969</v>
      </c>
      <c r="B2986" s="1">
        <f>_xlfn.XLOOKUP(A2986,bank_source_transactions__1[transaction_id],bank_source_transactions__1[amount_inr])</f>
        <v>1958.22</v>
      </c>
      <c r="C2986" s="1">
        <f>_xlfn.XLOOKUP(A2986,Processed_data!A:A,Processed_data!F:F)</f>
        <v>1958.22</v>
      </c>
      <c r="D2986" s="1" t="str">
        <f>_xlfn.XLOOKUP(A2986,bank_source_transactions__1[transaction_id],bank_source_transactions__1[transaction_status])</f>
        <v>FAILED</v>
      </c>
      <c r="E2986" s="1" t="str">
        <f>_xlfn.XLOOKUP(A2986,Processed_data!A:A,Processed_data!G:G)</f>
        <v>FAILED</v>
      </c>
      <c r="F2986" s="1">
        <f>COUNTIF(bank_processed_transactions[transaction_id],A2986)</f>
        <v>1</v>
      </c>
      <c r="G2986" s="1" t="str">
        <f t="shared" si="460"/>
        <v>found</v>
      </c>
      <c r="H2986" s="1" t="str">
        <f t="shared" si="461"/>
        <v>Not Duplicate</v>
      </c>
      <c r="I2986" s="1" t="str">
        <f t="shared" si="462"/>
        <v>match</v>
      </c>
      <c r="J2986" s="1" t="str">
        <f t="shared" si="463"/>
        <v>match</v>
      </c>
      <c r="K2986" s="1">
        <f t="shared" si="464"/>
        <v>0</v>
      </c>
      <c r="L2986" s="2">
        <f>IF(F2986=0,"not processed",_xlfn.MINIFS(Processed_data!H:H,Processed_data!A:A,A2986))</f>
        <v>46101</v>
      </c>
      <c r="M2986" s="1">
        <f>IF(F2986=0,"not processed",ABS(bank_source_transactions__1[[#This Row],[transaction_date]]-Reconciliation!L2986))</f>
        <v>3</v>
      </c>
      <c r="N2986" s="1" t="str" cm="1">
        <f t="array" ref="N2986">_xlfn.IFS(M2986="not Processed", "Not Processed",M2986&gt;2,"SLA Breached",M2986&lt;=2,"Within SLA")</f>
        <v>SLA Breached</v>
      </c>
      <c r="O2986" s="1" t="str">
        <f>_xlfn.XLOOKUP(A2986,Source_data!A:A,Source_data!D:D)</f>
        <v>UPI</v>
      </c>
      <c r="P2986" s="1">
        <f t="shared" si="465"/>
        <v>0</v>
      </c>
      <c r="Q2986" s="1">
        <f t="shared" si="466"/>
        <v>0</v>
      </c>
      <c r="R2986" s="1">
        <f t="shared" si="467"/>
        <v>0</v>
      </c>
      <c r="S2986" s="1">
        <f t="shared" si="468"/>
        <v>0</v>
      </c>
      <c r="T2986" s="1">
        <f t="shared" si="469"/>
        <v>1</v>
      </c>
      <c r="U2986" s="1" t="str">
        <f>_xlfn.XLOOKUP(Table3[[#This Row],[Transaction ID]],Source_data!A:A,Source_data!E:E)</f>
        <v>Hyderabad</v>
      </c>
      <c r="V2986" s="1">
        <f>_xlfn.IFNA(_xlfn.XLOOKUP(A2986,bank_processed_transactions[transaction_id],bank_processed_transactions[processing_minutes]),"")</f>
        <v>29</v>
      </c>
      <c r="W2986" s="31">
        <f>_xlfn.XLOOKUP(A2986,Source_data!A:A,Source_data!B:B)</f>
        <v>46098</v>
      </c>
    </row>
    <row r="2987" spans="1:23" x14ac:dyDescent="0.3">
      <c r="A2987" s="4" t="s">
        <v>560</v>
      </c>
      <c r="B2987" s="1">
        <f>_xlfn.XLOOKUP(A2987,bank_source_transactions__1[transaction_id],bank_source_transactions__1[amount_inr])</f>
        <v>37998.42</v>
      </c>
      <c r="C2987" s="1">
        <f>_xlfn.XLOOKUP(A2987,Processed_data!A:A,Processed_data!F:F)</f>
        <v>37998.42</v>
      </c>
      <c r="D2987" s="1" t="str">
        <f>_xlfn.XLOOKUP(A2987,bank_source_transactions__1[transaction_id],bank_source_transactions__1[transaction_status])</f>
        <v>SUCCESS</v>
      </c>
      <c r="E2987" s="1" t="str">
        <f>_xlfn.XLOOKUP(A2987,Processed_data!A:A,Processed_data!G:G)</f>
        <v>SUCCESS</v>
      </c>
      <c r="F2987" s="1">
        <f>COUNTIF(bank_processed_transactions[transaction_id],A2987)</f>
        <v>1</v>
      </c>
      <c r="G2987" s="1" t="str">
        <f t="shared" si="460"/>
        <v>found</v>
      </c>
      <c r="H2987" s="1" t="str">
        <f t="shared" si="461"/>
        <v>Not Duplicate</v>
      </c>
      <c r="I2987" s="1" t="str">
        <f t="shared" si="462"/>
        <v>match</v>
      </c>
      <c r="J2987" s="1" t="str">
        <f t="shared" si="463"/>
        <v>match</v>
      </c>
      <c r="K2987" s="1">
        <f t="shared" si="464"/>
        <v>0</v>
      </c>
      <c r="L2987" s="2">
        <f>IF(F2987=0,"not processed",_xlfn.MINIFS(Processed_data!H:H,Processed_data!A:A,A2987))</f>
        <v>46075</v>
      </c>
      <c r="M2987" s="1">
        <f>IF(F2987=0,"not processed",ABS(bank_source_transactions__1[[#This Row],[transaction_date]]-Reconciliation!L2987))</f>
        <v>1</v>
      </c>
      <c r="N2987" s="1" t="str" cm="1">
        <f t="array" ref="N2987">_xlfn.IFS(M2987="not Processed", "Not Processed",M2987&gt;2,"SLA Breached",M2987&lt;=2,"Within SLA")</f>
        <v>Within SLA</v>
      </c>
      <c r="O2987" s="1" t="str">
        <f>_xlfn.XLOOKUP(A2987,Source_data!A:A,Source_data!D:D)</f>
        <v>UPI</v>
      </c>
      <c r="P2987" s="1">
        <f t="shared" si="465"/>
        <v>0</v>
      </c>
      <c r="Q2987" s="1">
        <f t="shared" si="466"/>
        <v>0</v>
      </c>
      <c r="R2987" s="1">
        <f t="shared" si="467"/>
        <v>0</v>
      </c>
      <c r="S2987" s="1">
        <f t="shared" si="468"/>
        <v>0</v>
      </c>
      <c r="T2987" s="1">
        <f t="shared" si="469"/>
        <v>0</v>
      </c>
      <c r="U2987" s="1" t="str">
        <f>_xlfn.XLOOKUP(Table3[[#This Row],[Transaction ID]],Source_data!A:A,Source_data!E:E)</f>
        <v>Mumbai</v>
      </c>
      <c r="V2987" s="1">
        <f>_xlfn.IFNA(_xlfn.XLOOKUP(A2987,bank_processed_transactions[transaction_id],bank_processed_transactions[processing_minutes]),"")</f>
        <v>23.2</v>
      </c>
      <c r="W2987" s="31">
        <f>_xlfn.XLOOKUP(A2987,Source_data!A:A,Source_data!B:B)</f>
        <v>46074</v>
      </c>
    </row>
    <row r="2988" spans="1:23" x14ac:dyDescent="0.3">
      <c r="A2988" s="3" t="s">
        <v>4955</v>
      </c>
      <c r="B2988" s="1">
        <f>_xlfn.XLOOKUP(A2988,bank_source_transactions__1[transaction_id],bank_source_transactions__1[amount_inr])</f>
        <v>38961.67</v>
      </c>
      <c r="C2988" s="1">
        <f>_xlfn.XLOOKUP(A2988,Processed_data!A:A,Processed_data!F:F)</f>
        <v>38961.67</v>
      </c>
      <c r="D2988" s="1" t="str">
        <f>_xlfn.XLOOKUP(A2988,bank_source_transactions__1[transaction_id],bank_source_transactions__1[transaction_status])</f>
        <v>SUCCESS</v>
      </c>
      <c r="E2988" s="1" t="str">
        <f>_xlfn.XLOOKUP(A2988,Processed_data!A:A,Processed_data!G:G)</f>
        <v>SUCCESS</v>
      </c>
      <c r="F2988" s="1">
        <f>COUNTIF(bank_processed_transactions[transaction_id],A2988)</f>
        <v>1</v>
      </c>
      <c r="G2988" s="1" t="str">
        <f t="shared" si="460"/>
        <v>found</v>
      </c>
      <c r="H2988" s="1" t="str">
        <f t="shared" si="461"/>
        <v>Not Duplicate</v>
      </c>
      <c r="I2988" s="1" t="str">
        <f t="shared" si="462"/>
        <v>match</v>
      </c>
      <c r="J2988" s="1" t="str">
        <f t="shared" si="463"/>
        <v>match</v>
      </c>
      <c r="K2988" s="1">
        <f t="shared" si="464"/>
        <v>0</v>
      </c>
      <c r="L2988" s="2">
        <f>IF(F2988=0,"not processed",_xlfn.MINIFS(Processed_data!H:H,Processed_data!A:A,A2988))</f>
        <v>46090</v>
      </c>
      <c r="M2988" s="1">
        <f>IF(F2988=0,"not processed",ABS(bank_source_transactions__1[[#This Row],[transaction_date]]-Reconciliation!L2988))</f>
        <v>2</v>
      </c>
      <c r="N2988" s="1" t="str" cm="1">
        <f t="array" ref="N2988">_xlfn.IFS(M2988="not Processed", "Not Processed",M2988&gt;2,"SLA Breached",M2988&lt;=2,"Within SLA")</f>
        <v>Within SLA</v>
      </c>
      <c r="O2988" s="1" t="str">
        <f>_xlfn.XLOOKUP(A2988,Source_data!A:A,Source_data!D:D)</f>
        <v>NEFT</v>
      </c>
      <c r="P2988" s="1">
        <f t="shared" si="465"/>
        <v>0</v>
      </c>
      <c r="Q2988" s="1">
        <f t="shared" si="466"/>
        <v>0</v>
      </c>
      <c r="R2988" s="1">
        <f t="shared" si="467"/>
        <v>0</v>
      </c>
      <c r="S2988" s="1">
        <f t="shared" si="468"/>
        <v>0</v>
      </c>
      <c r="T2988" s="1">
        <f t="shared" si="469"/>
        <v>0</v>
      </c>
      <c r="U2988" s="1" t="str">
        <f>_xlfn.XLOOKUP(Table3[[#This Row],[Transaction ID]],Source_data!A:A,Source_data!E:E)</f>
        <v>Mumbai</v>
      </c>
      <c r="V2988" s="1">
        <f>_xlfn.IFNA(_xlfn.XLOOKUP(A2988,bank_processed_transactions[transaction_id],bank_processed_transactions[processing_minutes]),"")</f>
        <v>28.2</v>
      </c>
      <c r="W2988" s="31">
        <f>_xlfn.XLOOKUP(A2988,Source_data!A:A,Source_data!B:B)</f>
        <v>46088</v>
      </c>
    </row>
    <row r="2989" spans="1:23" x14ac:dyDescent="0.3">
      <c r="A2989" s="4" t="s">
        <v>2034</v>
      </c>
      <c r="B2989" s="1">
        <f>_xlfn.XLOOKUP(A2989,bank_source_transactions__1[transaction_id],bank_source_transactions__1[amount_inr])</f>
        <v>1964.82</v>
      </c>
      <c r="C2989" s="1">
        <f>_xlfn.XLOOKUP(A2989,Processed_data!A:A,Processed_data!F:F)</f>
        <v>1964.82</v>
      </c>
      <c r="D2989" s="1" t="str">
        <f>_xlfn.XLOOKUP(A2989,bank_source_transactions__1[transaction_id],bank_source_transactions__1[transaction_status])</f>
        <v>SUCCESS</v>
      </c>
      <c r="E2989" s="1" t="str">
        <f>_xlfn.XLOOKUP(A2989,Processed_data!A:A,Processed_data!G:G)</f>
        <v>SUCCESS</v>
      </c>
      <c r="F2989" s="1">
        <f>COUNTIF(bank_processed_transactions[transaction_id],A2989)</f>
        <v>1</v>
      </c>
      <c r="G2989" s="1" t="str">
        <f t="shared" si="460"/>
        <v>found</v>
      </c>
      <c r="H2989" s="1" t="str">
        <f t="shared" si="461"/>
        <v>Not Duplicate</v>
      </c>
      <c r="I2989" s="1" t="str">
        <f t="shared" si="462"/>
        <v>match</v>
      </c>
      <c r="J2989" s="1" t="str">
        <f t="shared" si="463"/>
        <v>match</v>
      </c>
      <c r="K2989" s="1">
        <f t="shared" si="464"/>
        <v>0</v>
      </c>
      <c r="L2989" s="2">
        <f>IF(F2989=0,"not processed",_xlfn.MINIFS(Processed_data!H:H,Processed_data!A:A,A2989))</f>
        <v>46053</v>
      </c>
      <c r="M2989" s="1">
        <f>IF(F2989=0,"not processed",ABS(bank_source_transactions__1[[#This Row],[transaction_date]]-Reconciliation!L2989))</f>
        <v>0</v>
      </c>
      <c r="N2989" s="1" t="str" cm="1">
        <f t="array" ref="N2989">_xlfn.IFS(M2989="not Processed", "Not Processed",M2989&gt;2,"SLA Breached",M2989&lt;=2,"Within SLA")</f>
        <v>Within SLA</v>
      </c>
      <c r="O2989" s="1" t="str">
        <f>_xlfn.XLOOKUP(A2989,Source_data!A:A,Source_data!D:D)</f>
        <v>UPI</v>
      </c>
      <c r="P2989" s="1">
        <f t="shared" si="465"/>
        <v>0</v>
      </c>
      <c r="Q2989" s="1">
        <f t="shared" si="466"/>
        <v>0</v>
      </c>
      <c r="R2989" s="1">
        <f t="shared" si="467"/>
        <v>0</v>
      </c>
      <c r="S2989" s="1">
        <f t="shared" si="468"/>
        <v>0</v>
      </c>
      <c r="T2989" s="1">
        <f t="shared" si="469"/>
        <v>0</v>
      </c>
      <c r="U2989" s="1" t="str">
        <f>_xlfn.XLOOKUP(Table3[[#This Row],[Transaction ID]],Source_data!A:A,Source_data!E:E)</f>
        <v>Bengaluru</v>
      </c>
      <c r="V2989" s="1">
        <f>_xlfn.IFNA(_xlfn.XLOOKUP(A2989,bank_processed_transactions[transaction_id],bank_processed_transactions[processing_minutes]),"")</f>
        <v>55.5</v>
      </c>
      <c r="W2989" s="31">
        <f>_xlfn.XLOOKUP(A2989,Source_data!A:A,Source_data!B:B)</f>
        <v>46053</v>
      </c>
    </row>
    <row r="2990" spans="1:23" x14ac:dyDescent="0.3">
      <c r="A2990" s="3" t="s">
        <v>232</v>
      </c>
      <c r="B2990" s="1">
        <f>_xlfn.XLOOKUP(A2990,bank_source_transactions__1[transaction_id],bank_source_transactions__1[amount_inr])</f>
        <v>2194.98</v>
      </c>
      <c r="C2990" s="1">
        <f>_xlfn.XLOOKUP(A2990,Processed_data!A:A,Processed_data!F:F)</f>
        <v>2194.98</v>
      </c>
      <c r="D2990" s="1" t="str">
        <f>_xlfn.XLOOKUP(A2990,bank_source_transactions__1[transaction_id],bank_source_transactions__1[transaction_status])</f>
        <v>SUCCESS</v>
      </c>
      <c r="E2990" s="1" t="str">
        <f>_xlfn.XLOOKUP(A2990,Processed_data!A:A,Processed_data!G:G)</f>
        <v>SUCCESS</v>
      </c>
      <c r="F2990" s="1">
        <f>COUNTIF(bank_processed_transactions[transaction_id],A2990)</f>
        <v>1</v>
      </c>
      <c r="G2990" s="1" t="str">
        <f t="shared" si="460"/>
        <v>found</v>
      </c>
      <c r="H2990" s="1" t="str">
        <f t="shared" si="461"/>
        <v>Not Duplicate</v>
      </c>
      <c r="I2990" s="1" t="str">
        <f t="shared" si="462"/>
        <v>match</v>
      </c>
      <c r="J2990" s="1" t="str">
        <f t="shared" si="463"/>
        <v>match</v>
      </c>
      <c r="K2990" s="1">
        <f t="shared" si="464"/>
        <v>0</v>
      </c>
      <c r="L2990" s="2">
        <f>IF(F2990=0,"not processed",_xlfn.MINIFS(Processed_data!H:H,Processed_data!A:A,A2990))</f>
        <v>46067</v>
      </c>
      <c r="M2990" s="1">
        <f>IF(F2990=0,"not processed",ABS(bank_source_transactions__1[[#This Row],[transaction_date]]-Reconciliation!L2990))</f>
        <v>0</v>
      </c>
      <c r="N2990" s="1" t="str" cm="1">
        <f t="array" ref="N2990">_xlfn.IFS(M2990="not Processed", "Not Processed",M2990&gt;2,"SLA Breached",M2990&lt;=2,"Within SLA")</f>
        <v>Within SLA</v>
      </c>
      <c r="O2990" s="1" t="str">
        <f>_xlfn.XLOOKUP(A2990,Source_data!A:A,Source_data!D:D)</f>
        <v>UPI</v>
      </c>
      <c r="P2990" s="1">
        <f t="shared" si="465"/>
        <v>0</v>
      </c>
      <c r="Q2990" s="1">
        <f t="shared" si="466"/>
        <v>0</v>
      </c>
      <c r="R2990" s="1">
        <f t="shared" si="467"/>
        <v>0</v>
      </c>
      <c r="S2990" s="1">
        <f t="shared" si="468"/>
        <v>0</v>
      </c>
      <c r="T2990" s="1">
        <f t="shared" si="469"/>
        <v>0</v>
      </c>
      <c r="U2990" s="1" t="str">
        <f>_xlfn.XLOOKUP(Table3[[#This Row],[Transaction ID]],Source_data!A:A,Source_data!E:E)</f>
        <v>Pune</v>
      </c>
      <c r="V2990" s="1">
        <f>_xlfn.IFNA(_xlfn.XLOOKUP(A2990,bank_processed_transactions[transaction_id],bank_processed_transactions[processing_minutes]),"")</f>
        <v>34</v>
      </c>
      <c r="W2990" s="31">
        <f>_xlfn.XLOOKUP(A2990,Source_data!A:A,Source_data!B:B)</f>
        <v>46067</v>
      </c>
    </row>
    <row r="2991" spans="1:23" x14ac:dyDescent="0.3">
      <c r="A2991" s="4" t="s">
        <v>4925</v>
      </c>
      <c r="B2991" s="1">
        <f>_xlfn.XLOOKUP(A2991,bank_source_transactions__1[transaction_id],bank_source_transactions__1[amount_inr])</f>
        <v>9720.07</v>
      </c>
      <c r="C2991" s="1">
        <f>_xlfn.XLOOKUP(A2991,Processed_data!A:A,Processed_data!F:F)</f>
        <v>9720.07</v>
      </c>
      <c r="D2991" s="1" t="str">
        <f>_xlfn.XLOOKUP(A2991,bank_source_transactions__1[transaction_id],bank_source_transactions__1[transaction_status])</f>
        <v>SUCCESS</v>
      </c>
      <c r="E2991" s="1" t="str">
        <f>_xlfn.XLOOKUP(A2991,Processed_data!A:A,Processed_data!G:G)</f>
        <v>SUCCESS</v>
      </c>
      <c r="F2991" s="1">
        <f>COUNTIF(bank_processed_transactions[transaction_id],A2991)</f>
        <v>1</v>
      </c>
      <c r="G2991" s="1" t="str">
        <f t="shared" si="460"/>
        <v>found</v>
      </c>
      <c r="H2991" s="1" t="str">
        <f t="shared" si="461"/>
        <v>Not Duplicate</v>
      </c>
      <c r="I2991" s="1" t="str">
        <f t="shared" si="462"/>
        <v>match</v>
      </c>
      <c r="J2991" s="1" t="str">
        <f t="shared" si="463"/>
        <v>match</v>
      </c>
      <c r="K2991" s="1">
        <f t="shared" si="464"/>
        <v>0</v>
      </c>
      <c r="L2991" s="2">
        <f>IF(F2991=0,"not processed",_xlfn.MINIFS(Processed_data!H:H,Processed_data!A:A,A2991))</f>
        <v>46066</v>
      </c>
      <c r="M2991" s="1">
        <f>IF(F2991=0,"not processed",ABS(bank_source_transactions__1[[#This Row],[transaction_date]]-Reconciliation!L2991))</f>
        <v>3</v>
      </c>
      <c r="N2991" s="1" t="str" cm="1">
        <f t="array" ref="N2991">_xlfn.IFS(M2991="not Processed", "Not Processed",M2991&gt;2,"SLA Breached",M2991&lt;=2,"Within SLA")</f>
        <v>SLA Breached</v>
      </c>
      <c r="O2991" s="1" t="str">
        <f>_xlfn.XLOOKUP(A2991,Source_data!A:A,Source_data!D:D)</f>
        <v>UPI</v>
      </c>
      <c r="P2991" s="1">
        <f t="shared" si="465"/>
        <v>0</v>
      </c>
      <c r="Q2991" s="1">
        <f t="shared" si="466"/>
        <v>0</v>
      </c>
      <c r="R2991" s="1">
        <f t="shared" si="467"/>
        <v>0</v>
      </c>
      <c r="S2991" s="1">
        <f t="shared" si="468"/>
        <v>0</v>
      </c>
      <c r="T2991" s="1">
        <f t="shared" si="469"/>
        <v>1</v>
      </c>
      <c r="U2991" s="1" t="str">
        <f>_xlfn.XLOOKUP(Table3[[#This Row],[Transaction ID]],Source_data!A:A,Source_data!E:E)</f>
        <v>Hyderabad</v>
      </c>
      <c r="V2991" s="1">
        <f>_xlfn.IFNA(_xlfn.XLOOKUP(A2991,bank_processed_transactions[transaction_id],bank_processed_transactions[processing_minutes]),"")</f>
        <v>18</v>
      </c>
      <c r="W2991" s="31">
        <f>_xlfn.XLOOKUP(A2991,Source_data!A:A,Source_data!B:B)</f>
        <v>46063</v>
      </c>
    </row>
    <row r="2992" spans="1:23" x14ac:dyDescent="0.3">
      <c r="A2992" s="3" t="s">
        <v>3251</v>
      </c>
      <c r="B2992" s="1">
        <f>_xlfn.XLOOKUP(A2992,bank_source_transactions__1[transaction_id],bank_source_transactions__1[amount_inr])</f>
        <v>5829.49</v>
      </c>
      <c r="C2992" s="1">
        <f>_xlfn.XLOOKUP(A2992,Processed_data!A:A,Processed_data!F:F)</f>
        <v>5829.49</v>
      </c>
      <c r="D2992" s="1" t="str">
        <f>_xlfn.XLOOKUP(A2992,bank_source_transactions__1[transaction_id],bank_source_transactions__1[transaction_status])</f>
        <v>SUCCESS</v>
      </c>
      <c r="E2992" s="1" t="str">
        <f>_xlfn.XLOOKUP(A2992,Processed_data!A:A,Processed_data!G:G)</f>
        <v>SUCCESS</v>
      </c>
      <c r="F2992" s="1">
        <f>COUNTIF(bank_processed_transactions[transaction_id],A2992)</f>
        <v>1</v>
      </c>
      <c r="G2992" s="1" t="str">
        <f t="shared" si="460"/>
        <v>found</v>
      </c>
      <c r="H2992" s="1" t="str">
        <f t="shared" si="461"/>
        <v>Not Duplicate</v>
      </c>
      <c r="I2992" s="1" t="str">
        <f t="shared" si="462"/>
        <v>match</v>
      </c>
      <c r="J2992" s="1" t="str">
        <f t="shared" si="463"/>
        <v>match</v>
      </c>
      <c r="K2992" s="1">
        <f t="shared" si="464"/>
        <v>0</v>
      </c>
      <c r="L2992" s="2">
        <f>IF(F2992=0,"not processed",_xlfn.MINIFS(Processed_data!H:H,Processed_data!A:A,A2992))</f>
        <v>46053</v>
      </c>
      <c r="M2992" s="1">
        <f>IF(F2992=0,"not processed",ABS(bank_source_transactions__1[[#This Row],[transaction_date]]-Reconciliation!L2992))</f>
        <v>1</v>
      </c>
      <c r="N2992" s="1" t="str" cm="1">
        <f t="array" ref="N2992">_xlfn.IFS(M2992="not Processed", "Not Processed",M2992&gt;2,"SLA Breached",M2992&lt;=2,"Within SLA")</f>
        <v>Within SLA</v>
      </c>
      <c r="O2992" s="1" t="str">
        <f>_xlfn.XLOOKUP(A2992,Source_data!A:A,Source_data!D:D)</f>
        <v>ATM</v>
      </c>
      <c r="P2992" s="1">
        <f t="shared" si="465"/>
        <v>0</v>
      </c>
      <c r="Q2992" s="1">
        <f t="shared" si="466"/>
        <v>0</v>
      </c>
      <c r="R2992" s="1">
        <f t="shared" si="467"/>
        <v>0</v>
      </c>
      <c r="S2992" s="1">
        <f t="shared" si="468"/>
        <v>0</v>
      </c>
      <c r="T2992" s="1">
        <f t="shared" si="469"/>
        <v>0</v>
      </c>
      <c r="U2992" s="1" t="str">
        <f>_xlfn.XLOOKUP(Table3[[#This Row],[Transaction ID]],Source_data!A:A,Source_data!E:E)</f>
        <v>Bengaluru</v>
      </c>
      <c r="V2992" s="1">
        <f>_xlfn.IFNA(_xlfn.XLOOKUP(A2992,bank_processed_transactions[transaction_id],bank_processed_transactions[processing_minutes]),"")</f>
        <v>42</v>
      </c>
      <c r="W2992" s="31">
        <f>_xlfn.XLOOKUP(A2992,Source_data!A:A,Source_data!B:B)</f>
        <v>46052</v>
      </c>
    </row>
    <row r="2993" spans="1:23" x14ac:dyDescent="0.3">
      <c r="A2993" s="4" t="s">
        <v>3482</v>
      </c>
      <c r="B2993" s="1">
        <f>_xlfn.XLOOKUP(A2993,bank_source_transactions__1[transaction_id],bank_source_transactions__1[amount_inr])</f>
        <v>2316.17</v>
      </c>
      <c r="C2993" s="1">
        <f>_xlfn.XLOOKUP(A2993,Processed_data!A:A,Processed_data!F:F)</f>
        <v>2316.17</v>
      </c>
      <c r="D2993" s="1" t="str">
        <f>_xlfn.XLOOKUP(A2993,bank_source_transactions__1[transaction_id],bank_source_transactions__1[transaction_status])</f>
        <v>SUCCESS</v>
      </c>
      <c r="E2993" s="1" t="str">
        <f>_xlfn.XLOOKUP(A2993,Processed_data!A:A,Processed_data!G:G)</f>
        <v>SUCCESS</v>
      </c>
      <c r="F2993" s="1">
        <f>COUNTIF(bank_processed_transactions[transaction_id],A2993)</f>
        <v>1</v>
      </c>
      <c r="G2993" s="1" t="str">
        <f t="shared" si="460"/>
        <v>found</v>
      </c>
      <c r="H2993" s="1" t="str">
        <f t="shared" si="461"/>
        <v>Not Duplicate</v>
      </c>
      <c r="I2993" s="1" t="str">
        <f t="shared" si="462"/>
        <v>match</v>
      </c>
      <c r="J2993" s="1" t="str">
        <f t="shared" si="463"/>
        <v>match</v>
      </c>
      <c r="K2993" s="1">
        <f t="shared" si="464"/>
        <v>0</v>
      </c>
      <c r="L2993" s="2">
        <f>IF(F2993=0,"not processed",_xlfn.MINIFS(Processed_data!H:H,Processed_data!A:A,A2993))</f>
        <v>46079</v>
      </c>
      <c r="M2993" s="1">
        <f>IF(F2993=0,"not processed",ABS(bank_source_transactions__1[[#This Row],[transaction_date]]-Reconciliation!L2993))</f>
        <v>1</v>
      </c>
      <c r="N2993" s="1" t="str" cm="1">
        <f t="array" ref="N2993">_xlfn.IFS(M2993="not Processed", "Not Processed",M2993&gt;2,"SLA Breached",M2993&lt;=2,"Within SLA")</f>
        <v>Within SLA</v>
      </c>
      <c r="O2993" s="1" t="str">
        <f>_xlfn.XLOOKUP(A2993,Source_data!A:A,Source_data!D:D)</f>
        <v>UPI</v>
      </c>
      <c r="P2993" s="1">
        <f t="shared" si="465"/>
        <v>0</v>
      </c>
      <c r="Q2993" s="1">
        <f t="shared" si="466"/>
        <v>0</v>
      </c>
      <c r="R2993" s="1">
        <f t="shared" si="467"/>
        <v>0</v>
      </c>
      <c r="S2993" s="1">
        <f t="shared" si="468"/>
        <v>0</v>
      </c>
      <c r="T2993" s="1">
        <f t="shared" si="469"/>
        <v>0</v>
      </c>
      <c r="U2993" s="1" t="str">
        <f>_xlfn.XLOOKUP(Table3[[#This Row],[Transaction ID]],Source_data!A:A,Source_data!E:E)</f>
        <v>Hyderabad</v>
      </c>
      <c r="V2993" s="1">
        <f>_xlfn.IFNA(_xlfn.XLOOKUP(A2993,bank_processed_transactions[transaction_id],bank_processed_transactions[processing_minutes]),"")</f>
        <v>45.5</v>
      </c>
      <c r="W2993" s="31">
        <f>_xlfn.XLOOKUP(A2993,Source_data!A:A,Source_data!B:B)</f>
        <v>46078</v>
      </c>
    </row>
    <row r="2994" spans="1:23" x14ac:dyDescent="0.3">
      <c r="A2994" s="3" t="s">
        <v>2546</v>
      </c>
      <c r="B2994" s="1">
        <f>_xlfn.XLOOKUP(A2994,bank_source_transactions__1[transaction_id],bank_source_transactions__1[amount_inr])</f>
        <v>28154.55</v>
      </c>
      <c r="C2994" s="1">
        <f>_xlfn.XLOOKUP(A2994,Processed_data!A:A,Processed_data!F:F)</f>
        <v>28154.55</v>
      </c>
      <c r="D2994" s="1" t="str">
        <f>_xlfn.XLOOKUP(A2994,bank_source_transactions__1[transaction_id],bank_source_transactions__1[transaction_status])</f>
        <v>SUCCESS</v>
      </c>
      <c r="E2994" s="1" t="str">
        <f>_xlfn.XLOOKUP(A2994,Processed_data!A:A,Processed_data!G:G)</f>
        <v>SUCCESS</v>
      </c>
      <c r="F2994" s="1">
        <f>COUNTIF(bank_processed_transactions[transaction_id],A2994)</f>
        <v>1</v>
      </c>
      <c r="G2994" s="1" t="str">
        <f t="shared" si="460"/>
        <v>found</v>
      </c>
      <c r="H2994" s="1" t="str">
        <f t="shared" si="461"/>
        <v>Not Duplicate</v>
      </c>
      <c r="I2994" s="1" t="str">
        <f t="shared" si="462"/>
        <v>match</v>
      </c>
      <c r="J2994" s="1" t="str">
        <f t="shared" si="463"/>
        <v>match</v>
      </c>
      <c r="K2994" s="1">
        <f t="shared" si="464"/>
        <v>0</v>
      </c>
      <c r="L2994" s="2">
        <f>IF(F2994=0,"not processed",_xlfn.MINIFS(Processed_data!H:H,Processed_data!A:A,A2994))</f>
        <v>46031</v>
      </c>
      <c r="M2994" s="1">
        <f>IF(F2994=0,"not processed",ABS(bank_source_transactions__1[[#This Row],[transaction_date]]-Reconciliation!L2994))</f>
        <v>2</v>
      </c>
      <c r="N2994" s="1" t="str" cm="1">
        <f t="array" ref="N2994">_xlfn.IFS(M2994="not Processed", "Not Processed",M2994&gt;2,"SLA Breached",M2994&lt;=2,"Within SLA")</f>
        <v>Within SLA</v>
      </c>
      <c r="O2994" s="1" t="str">
        <f>_xlfn.XLOOKUP(A2994,Source_data!A:A,Source_data!D:D)</f>
        <v>UPI</v>
      </c>
      <c r="P2994" s="1">
        <f t="shared" si="465"/>
        <v>0</v>
      </c>
      <c r="Q2994" s="1">
        <f t="shared" si="466"/>
        <v>0</v>
      </c>
      <c r="R2994" s="1">
        <f t="shared" si="467"/>
        <v>0</v>
      </c>
      <c r="S2994" s="1">
        <f t="shared" si="468"/>
        <v>0</v>
      </c>
      <c r="T2994" s="1">
        <f t="shared" si="469"/>
        <v>0</v>
      </c>
      <c r="U2994" s="1" t="str">
        <f>_xlfn.XLOOKUP(Table3[[#This Row],[Transaction ID]],Source_data!A:A,Source_data!E:E)</f>
        <v>Bengaluru</v>
      </c>
      <c r="V2994" s="1">
        <f>_xlfn.IFNA(_xlfn.XLOOKUP(A2994,bank_processed_transactions[transaction_id],bank_processed_transactions[processing_minutes]),"")</f>
        <v>33.200000000000003</v>
      </c>
      <c r="W2994" s="31">
        <f>_xlfn.XLOOKUP(A2994,Source_data!A:A,Source_data!B:B)</f>
        <v>46029</v>
      </c>
    </row>
    <row r="2995" spans="1:23" x14ac:dyDescent="0.3">
      <c r="A2995" s="4" t="s">
        <v>634</v>
      </c>
      <c r="B2995" s="1">
        <f>_xlfn.XLOOKUP(A2995,bank_source_transactions__1[transaction_id],bank_source_transactions__1[amount_inr])</f>
        <v>24387.16</v>
      </c>
      <c r="C2995" s="1">
        <f>_xlfn.XLOOKUP(A2995,Processed_data!A:A,Processed_data!F:F)</f>
        <v>24387.16</v>
      </c>
      <c r="D2995" s="1" t="str">
        <f>_xlfn.XLOOKUP(A2995,bank_source_transactions__1[transaction_id],bank_source_transactions__1[transaction_status])</f>
        <v>SUCCESS</v>
      </c>
      <c r="E2995" s="1" t="str">
        <f>_xlfn.XLOOKUP(A2995,Processed_data!A:A,Processed_data!G:G)</f>
        <v>SUCCESS</v>
      </c>
      <c r="F2995" s="1">
        <f>COUNTIF(bank_processed_transactions[transaction_id],A2995)</f>
        <v>1</v>
      </c>
      <c r="G2995" s="1" t="str">
        <f t="shared" si="460"/>
        <v>found</v>
      </c>
      <c r="H2995" s="1" t="str">
        <f t="shared" si="461"/>
        <v>Not Duplicate</v>
      </c>
      <c r="I2995" s="1" t="str">
        <f t="shared" si="462"/>
        <v>match</v>
      </c>
      <c r="J2995" s="1" t="str">
        <f t="shared" si="463"/>
        <v>match</v>
      </c>
      <c r="K2995" s="1">
        <f t="shared" si="464"/>
        <v>0</v>
      </c>
      <c r="L2995" s="2">
        <f>IF(F2995=0,"not processed",_xlfn.MINIFS(Processed_data!H:H,Processed_data!A:A,A2995))</f>
        <v>46089</v>
      </c>
      <c r="M2995" s="1">
        <f>IF(F2995=0,"not processed",ABS(bank_source_transactions__1[[#This Row],[transaction_date]]-Reconciliation!L2995))</f>
        <v>1</v>
      </c>
      <c r="N2995" s="1" t="str" cm="1">
        <f t="array" ref="N2995">_xlfn.IFS(M2995="not Processed", "Not Processed",M2995&gt;2,"SLA Breached",M2995&lt;=2,"Within SLA")</f>
        <v>Within SLA</v>
      </c>
      <c r="O2995" s="1" t="str">
        <f>_xlfn.XLOOKUP(A2995,Source_data!A:A,Source_data!D:D)</f>
        <v>UPI</v>
      </c>
      <c r="P2995" s="1">
        <f t="shared" si="465"/>
        <v>0</v>
      </c>
      <c r="Q2995" s="1">
        <f t="shared" si="466"/>
        <v>0</v>
      </c>
      <c r="R2995" s="1">
        <f t="shared" si="467"/>
        <v>0</v>
      </c>
      <c r="S2995" s="1">
        <f t="shared" si="468"/>
        <v>0</v>
      </c>
      <c r="T2995" s="1">
        <f t="shared" si="469"/>
        <v>0</v>
      </c>
      <c r="U2995" s="1" t="str">
        <f>_xlfn.XLOOKUP(Table3[[#This Row],[Transaction ID]],Source_data!A:A,Source_data!E:E)</f>
        <v>Hyderabad</v>
      </c>
      <c r="V2995" s="1">
        <f>_xlfn.IFNA(_xlfn.XLOOKUP(A2995,bank_processed_transactions[transaction_id],bank_processed_transactions[processing_minutes]),"")</f>
        <v>43.8</v>
      </c>
      <c r="W2995" s="31">
        <f>_xlfn.XLOOKUP(A2995,Source_data!A:A,Source_data!B:B)</f>
        <v>46088</v>
      </c>
    </row>
    <row r="2996" spans="1:23" x14ac:dyDescent="0.3">
      <c r="A2996" s="3" t="s">
        <v>319</v>
      </c>
      <c r="B2996" s="1">
        <f>_xlfn.XLOOKUP(A2996,bank_source_transactions__1[transaction_id],bank_source_transactions__1[amount_inr])</f>
        <v>35656.43</v>
      </c>
      <c r="C2996" s="1">
        <f>_xlfn.XLOOKUP(A2996,Processed_data!A:A,Processed_data!F:F)</f>
        <v>35656.43</v>
      </c>
      <c r="D2996" s="1" t="str">
        <f>_xlfn.XLOOKUP(A2996,bank_source_transactions__1[transaction_id],bank_source_transactions__1[transaction_status])</f>
        <v>SUCCESS</v>
      </c>
      <c r="E2996" s="1" t="str">
        <f>_xlfn.XLOOKUP(A2996,Processed_data!A:A,Processed_data!G:G)</f>
        <v>SUCCESS</v>
      </c>
      <c r="F2996" s="1">
        <f>COUNTIF(bank_processed_transactions[transaction_id],A2996)</f>
        <v>1</v>
      </c>
      <c r="G2996" s="1" t="str">
        <f t="shared" si="460"/>
        <v>found</v>
      </c>
      <c r="H2996" s="1" t="str">
        <f t="shared" si="461"/>
        <v>Not Duplicate</v>
      </c>
      <c r="I2996" s="1" t="str">
        <f t="shared" si="462"/>
        <v>match</v>
      </c>
      <c r="J2996" s="1" t="str">
        <f t="shared" si="463"/>
        <v>match</v>
      </c>
      <c r="K2996" s="1">
        <f t="shared" si="464"/>
        <v>0</v>
      </c>
      <c r="L2996" s="2">
        <f>IF(F2996=0,"not processed",_xlfn.MINIFS(Processed_data!H:H,Processed_data!A:A,A2996))</f>
        <v>46055</v>
      </c>
      <c r="M2996" s="1">
        <f>IF(F2996=0,"not processed",ABS(bank_source_transactions__1[[#This Row],[transaction_date]]-Reconciliation!L2996))</f>
        <v>0</v>
      </c>
      <c r="N2996" s="1" t="str" cm="1">
        <f t="array" ref="N2996">_xlfn.IFS(M2996="not Processed", "Not Processed",M2996&gt;2,"SLA Breached",M2996&lt;=2,"Within SLA")</f>
        <v>Within SLA</v>
      </c>
      <c r="O2996" s="1" t="str">
        <f>_xlfn.XLOOKUP(A2996,Source_data!A:A,Source_data!D:D)</f>
        <v>UPI</v>
      </c>
      <c r="P2996" s="1">
        <f t="shared" si="465"/>
        <v>0</v>
      </c>
      <c r="Q2996" s="1">
        <f t="shared" si="466"/>
        <v>0</v>
      </c>
      <c r="R2996" s="1">
        <f t="shared" si="467"/>
        <v>0</v>
      </c>
      <c r="S2996" s="1">
        <f t="shared" si="468"/>
        <v>0</v>
      </c>
      <c r="T2996" s="1">
        <f t="shared" si="469"/>
        <v>0</v>
      </c>
      <c r="U2996" s="1" t="str">
        <f>_xlfn.XLOOKUP(Table3[[#This Row],[Transaction ID]],Source_data!A:A,Source_data!E:E)</f>
        <v>Mumbai</v>
      </c>
      <c r="V2996" s="1">
        <f>_xlfn.IFNA(_xlfn.XLOOKUP(A2996,bank_processed_transactions[transaction_id],bank_processed_transactions[processing_minutes]),"")</f>
        <v>96.8</v>
      </c>
      <c r="W2996" s="31">
        <f>_xlfn.XLOOKUP(A2996,Source_data!A:A,Source_data!B:B)</f>
        <v>46055</v>
      </c>
    </row>
    <row r="2997" spans="1:23" x14ac:dyDescent="0.3">
      <c r="A2997" s="4" t="s">
        <v>3360</v>
      </c>
      <c r="B2997" s="1">
        <f>_xlfn.XLOOKUP(A2997,bank_source_transactions__1[transaction_id],bank_source_transactions__1[amount_inr])</f>
        <v>2899.01</v>
      </c>
      <c r="C2997" s="1">
        <f>_xlfn.XLOOKUP(A2997,Processed_data!A:A,Processed_data!F:F)</f>
        <v>2899.01</v>
      </c>
      <c r="D2997" s="1" t="str">
        <f>_xlfn.XLOOKUP(A2997,bank_source_transactions__1[transaction_id],bank_source_transactions__1[transaction_status])</f>
        <v>SUCCESS</v>
      </c>
      <c r="E2997" s="1" t="str">
        <f>_xlfn.XLOOKUP(A2997,Processed_data!A:A,Processed_data!G:G)</f>
        <v>SUCCESS</v>
      </c>
      <c r="F2997" s="1">
        <f>COUNTIF(bank_processed_transactions[transaction_id],A2997)</f>
        <v>1</v>
      </c>
      <c r="G2997" s="1" t="str">
        <f t="shared" si="460"/>
        <v>found</v>
      </c>
      <c r="H2997" s="1" t="str">
        <f t="shared" si="461"/>
        <v>Not Duplicate</v>
      </c>
      <c r="I2997" s="1" t="str">
        <f t="shared" si="462"/>
        <v>match</v>
      </c>
      <c r="J2997" s="1" t="str">
        <f t="shared" si="463"/>
        <v>match</v>
      </c>
      <c r="K2997" s="1">
        <f t="shared" si="464"/>
        <v>0</v>
      </c>
      <c r="L2997" s="2">
        <f>IF(F2997=0,"not processed",_xlfn.MINIFS(Processed_data!H:H,Processed_data!A:A,A2997))</f>
        <v>46042</v>
      </c>
      <c r="M2997" s="1">
        <f>IF(F2997=0,"not processed",ABS(bank_source_transactions__1[[#This Row],[transaction_date]]-Reconciliation!L2997))</f>
        <v>1</v>
      </c>
      <c r="N2997" s="1" t="str" cm="1">
        <f t="array" ref="N2997">_xlfn.IFS(M2997="not Processed", "Not Processed",M2997&gt;2,"SLA Breached",M2997&lt;=2,"Within SLA")</f>
        <v>Within SLA</v>
      </c>
      <c r="O2997" s="1" t="str">
        <f>_xlfn.XLOOKUP(A2997,Source_data!A:A,Source_data!D:D)</f>
        <v>CARD</v>
      </c>
      <c r="P2997" s="1">
        <f t="shared" si="465"/>
        <v>0</v>
      </c>
      <c r="Q2997" s="1">
        <f t="shared" si="466"/>
        <v>0</v>
      </c>
      <c r="R2997" s="1">
        <f t="shared" si="467"/>
        <v>0</v>
      </c>
      <c r="S2997" s="1">
        <f t="shared" si="468"/>
        <v>0</v>
      </c>
      <c r="T2997" s="1">
        <f t="shared" si="469"/>
        <v>0</v>
      </c>
      <c r="U2997" s="1" t="str">
        <f>_xlfn.XLOOKUP(Table3[[#This Row],[Transaction ID]],Source_data!A:A,Source_data!E:E)</f>
        <v>Pune</v>
      </c>
      <c r="V2997" s="1">
        <f>_xlfn.IFNA(_xlfn.XLOOKUP(A2997,bank_processed_transactions[transaction_id],bank_processed_transactions[processing_minutes]),"")</f>
        <v>75.900000000000006</v>
      </c>
      <c r="W2997" s="31">
        <f>_xlfn.XLOOKUP(A2997,Source_data!A:A,Source_data!B:B)</f>
        <v>46041</v>
      </c>
    </row>
    <row r="2998" spans="1:23" x14ac:dyDescent="0.3">
      <c r="A2998" s="3" t="s">
        <v>1340</v>
      </c>
      <c r="B2998" s="1">
        <f>_xlfn.XLOOKUP(A2998,bank_source_transactions__1[transaction_id],bank_source_transactions__1[amount_inr])</f>
        <v>8026.62</v>
      </c>
      <c r="C2998" s="1">
        <f>_xlfn.XLOOKUP(A2998,Processed_data!A:A,Processed_data!F:F)</f>
        <v>8026.62</v>
      </c>
      <c r="D2998" s="1" t="str">
        <f>_xlfn.XLOOKUP(A2998,bank_source_transactions__1[transaction_id],bank_source_transactions__1[transaction_status])</f>
        <v>SUCCESS</v>
      </c>
      <c r="E2998" s="1" t="str">
        <f>_xlfn.XLOOKUP(A2998,Processed_data!A:A,Processed_data!G:G)</f>
        <v>SUCCESS</v>
      </c>
      <c r="F2998" s="1">
        <f>COUNTIF(bank_processed_transactions[transaction_id],A2998)</f>
        <v>1</v>
      </c>
      <c r="G2998" s="1" t="str">
        <f t="shared" si="460"/>
        <v>found</v>
      </c>
      <c r="H2998" s="1" t="str">
        <f t="shared" si="461"/>
        <v>Not Duplicate</v>
      </c>
      <c r="I2998" s="1" t="str">
        <f t="shared" si="462"/>
        <v>match</v>
      </c>
      <c r="J2998" s="1" t="str">
        <f t="shared" si="463"/>
        <v>match</v>
      </c>
      <c r="K2998" s="1">
        <f t="shared" si="464"/>
        <v>0</v>
      </c>
      <c r="L2998" s="2">
        <f>IF(F2998=0,"not processed",_xlfn.MINIFS(Processed_data!H:H,Processed_data!A:A,A2998))</f>
        <v>46027</v>
      </c>
      <c r="M2998" s="1">
        <f>IF(F2998=0,"not processed",ABS(bank_source_transactions__1[[#This Row],[transaction_date]]-Reconciliation!L2998))</f>
        <v>2</v>
      </c>
      <c r="N2998" s="1" t="str" cm="1">
        <f t="array" ref="N2998">_xlfn.IFS(M2998="not Processed", "Not Processed",M2998&gt;2,"SLA Breached",M2998&lt;=2,"Within SLA")</f>
        <v>Within SLA</v>
      </c>
      <c r="O2998" s="1" t="str">
        <f>_xlfn.XLOOKUP(A2998,Source_data!A:A,Source_data!D:D)</f>
        <v>IMPS</v>
      </c>
      <c r="P2998" s="1">
        <f t="shared" si="465"/>
        <v>0</v>
      </c>
      <c r="Q2998" s="1">
        <f t="shared" si="466"/>
        <v>0</v>
      </c>
      <c r="R2998" s="1">
        <f t="shared" si="467"/>
        <v>0</v>
      </c>
      <c r="S2998" s="1">
        <f t="shared" si="468"/>
        <v>0</v>
      </c>
      <c r="T2998" s="1">
        <f t="shared" si="469"/>
        <v>0</v>
      </c>
      <c r="U2998" s="1" t="str">
        <f>_xlfn.XLOOKUP(Table3[[#This Row],[Transaction ID]],Source_data!A:A,Source_data!E:E)</f>
        <v>Mumbai</v>
      </c>
      <c r="V2998" s="1">
        <f>_xlfn.IFNA(_xlfn.XLOOKUP(A2998,bank_processed_transactions[transaction_id],bank_processed_transactions[processing_minutes]),"")</f>
        <v>49.2</v>
      </c>
      <c r="W2998" s="31">
        <f>_xlfn.XLOOKUP(A2998,Source_data!A:A,Source_data!B:B)</f>
        <v>46025</v>
      </c>
    </row>
    <row r="2999" spans="1:23" x14ac:dyDescent="0.3">
      <c r="A2999" s="4" t="s">
        <v>3478</v>
      </c>
      <c r="B2999" s="1">
        <f>_xlfn.XLOOKUP(A2999,bank_source_transactions__1[transaction_id],bank_source_transactions__1[amount_inr])</f>
        <v>4122.79</v>
      </c>
      <c r="C2999" s="1">
        <f>_xlfn.XLOOKUP(A2999,Processed_data!A:A,Processed_data!F:F)</f>
        <v>4122.79</v>
      </c>
      <c r="D2999" s="1" t="str">
        <f>_xlfn.XLOOKUP(A2999,bank_source_transactions__1[transaction_id],bank_source_transactions__1[transaction_status])</f>
        <v>SUCCESS</v>
      </c>
      <c r="E2999" s="1" t="str">
        <f>_xlfn.XLOOKUP(A2999,Processed_data!A:A,Processed_data!G:G)</f>
        <v>SUCCESS</v>
      </c>
      <c r="F2999" s="1">
        <f>COUNTIF(bank_processed_transactions[transaction_id],A2999)</f>
        <v>1</v>
      </c>
      <c r="G2999" s="1" t="str">
        <f t="shared" si="460"/>
        <v>found</v>
      </c>
      <c r="H2999" s="1" t="str">
        <f t="shared" si="461"/>
        <v>Not Duplicate</v>
      </c>
      <c r="I2999" s="1" t="str">
        <f t="shared" si="462"/>
        <v>match</v>
      </c>
      <c r="J2999" s="1" t="str">
        <f t="shared" si="463"/>
        <v>match</v>
      </c>
      <c r="K2999" s="1">
        <f t="shared" si="464"/>
        <v>0</v>
      </c>
      <c r="L2999" s="2">
        <f>IF(F2999=0,"not processed",_xlfn.MINIFS(Processed_data!H:H,Processed_data!A:A,A2999))</f>
        <v>46084</v>
      </c>
      <c r="M2999" s="1">
        <f>IF(F2999=0,"not processed",ABS(bank_source_transactions__1[[#This Row],[transaction_date]]-Reconciliation!L2999))</f>
        <v>3</v>
      </c>
      <c r="N2999" s="1" t="str" cm="1">
        <f t="array" ref="N2999">_xlfn.IFS(M2999="not Processed", "Not Processed",M2999&gt;2,"SLA Breached",M2999&lt;=2,"Within SLA")</f>
        <v>SLA Breached</v>
      </c>
      <c r="O2999" s="1" t="str">
        <f>_xlfn.XLOOKUP(A2999,Source_data!A:A,Source_data!D:D)</f>
        <v>UPI</v>
      </c>
      <c r="P2999" s="1">
        <f t="shared" si="465"/>
        <v>0</v>
      </c>
      <c r="Q2999" s="1">
        <f t="shared" si="466"/>
        <v>0</v>
      </c>
      <c r="R2999" s="1">
        <f t="shared" si="467"/>
        <v>0</v>
      </c>
      <c r="S2999" s="1">
        <f t="shared" si="468"/>
        <v>0</v>
      </c>
      <c r="T2999" s="1">
        <f t="shared" si="469"/>
        <v>1</v>
      </c>
      <c r="U2999" s="1" t="str">
        <f>_xlfn.XLOOKUP(Table3[[#This Row],[Transaction ID]],Source_data!A:A,Source_data!E:E)</f>
        <v>Hyderabad</v>
      </c>
      <c r="V2999" s="1">
        <f>_xlfn.IFNA(_xlfn.XLOOKUP(A2999,bank_processed_transactions[transaction_id],bank_processed_transactions[processing_minutes]),"")</f>
        <v>8.1</v>
      </c>
      <c r="W2999" s="31">
        <f>_xlfn.XLOOKUP(A2999,Source_data!A:A,Source_data!B:B)</f>
        <v>46081</v>
      </c>
    </row>
    <row r="3000" spans="1:23" x14ac:dyDescent="0.3">
      <c r="A3000" s="3" t="s">
        <v>4197</v>
      </c>
      <c r="B3000" s="1">
        <f>_xlfn.XLOOKUP(A3000,bank_source_transactions__1[transaction_id],bank_source_transactions__1[amount_inr])</f>
        <v>2847.75</v>
      </c>
      <c r="C3000" s="1">
        <f>_xlfn.XLOOKUP(A3000,Processed_data!A:A,Processed_data!F:F)</f>
        <v>2847.75</v>
      </c>
      <c r="D3000" s="1" t="str">
        <f>_xlfn.XLOOKUP(A3000,bank_source_transactions__1[transaction_id],bank_source_transactions__1[transaction_status])</f>
        <v>FAILED</v>
      </c>
      <c r="E3000" s="1" t="str">
        <f>_xlfn.XLOOKUP(A3000,Processed_data!A:A,Processed_data!G:G)</f>
        <v>FAILED</v>
      </c>
      <c r="F3000" s="1">
        <f>COUNTIF(bank_processed_transactions[transaction_id],A3000)</f>
        <v>1</v>
      </c>
      <c r="G3000" s="1" t="str">
        <f t="shared" si="460"/>
        <v>found</v>
      </c>
      <c r="H3000" s="1" t="str">
        <f t="shared" si="461"/>
        <v>Not Duplicate</v>
      </c>
      <c r="I3000" s="1" t="str">
        <f t="shared" si="462"/>
        <v>match</v>
      </c>
      <c r="J3000" s="1" t="str">
        <f t="shared" si="463"/>
        <v>match</v>
      </c>
      <c r="K3000" s="1">
        <f t="shared" si="464"/>
        <v>0</v>
      </c>
      <c r="L3000" s="2">
        <f>IF(F3000=0,"not processed",_xlfn.MINIFS(Processed_data!H:H,Processed_data!A:A,A3000))</f>
        <v>46064</v>
      </c>
      <c r="M3000" s="1">
        <f>IF(F3000=0,"not processed",ABS(bank_source_transactions__1[[#This Row],[transaction_date]]-Reconciliation!L3000))</f>
        <v>3</v>
      </c>
      <c r="N3000" s="1" t="str" cm="1">
        <f t="array" ref="N3000">_xlfn.IFS(M3000="not Processed", "Not Processed",M3000&gt;2,"SLA Breached",M3000&lt;=2,"Within SLA")</f>
        <v>SLA Breached</v>
      </c>
      <c r="O3000" s="1" t="str">
        <f>_xlfn.XLOOKUP(A3000,Source_data!A:A,Source_data!D:D)</f>
        <v>UPI</v>
      </c>
      <c r="P3000" s="1">
        <f t="shared" si="465"/>
        <v>0</v>
      </c>
      <c r="Q3000" s="1">
        <f t="shared" si="466"/>
        <v>0</v>
      </c>
      <c r="R3000" s="1">
        <f t="shared" si="467"/>
        <v>0</v>
      </c>
      <c r="S3000" s="1">
        <f t="shared" si="468"/>
        <v>0</v>
      </c>
      <c r="T3000" s="1">
        <f t="shared" si="469"/>
        <v>1</v>
      </c>
      <c r="U3000" s="1" t="str">
        <f>_xlfn.XLOOKUP(Table3[[#This Row],[Transaction ID]],Source_data!A:A,Source_data!E:E)</f>
        <v>Pune</v>
      </c>
      <c r="V3000" s="1">
        <f>_xlfn.IFNA(_xlfn.XLOOKUP(A3000,bank_processed_transactions[transaction_id],bank_processed_transactions[processing_minutes]),"")</f>
        <v>3.3</v>
      </c>
      <c r="W3000" s="31">
        <f>_xlfn.XLOOKUP(A3000,Source_data!A:A,Source_data!B:B)</f>
        <v>46061</v>
      </c>
    </row>
    <row r="3001" spans="1:23" x14ac:dyDescent="0.3">
      <c r="A3001" s="4" t="s">
        <v>2219</v>
      </c>
      <c r="B3001" s="1">
        <f>_xlfn.XLOOKUP(A3001,bank_source_transactions__1[transaction_id],bank_source_transactions__1[amount_inr])</f>
        <v>5826.66</v>
      </c>
      <c r="C3001" s="1">
        <f>_xlfn.XLOOKUP(A3001,Processed_data!A:A,Processed_data!F:F)</f>
        <v>5826.66</v>
      </c>
      <c r="D3001" s="1" t="str">
        <f>_xlfn.XLOOKUP(A3001,bank_source_transactions__1[transaction_id],bank_source_transactions__1[transaction_status])</f>
        <v>SUCCESS</v>
      </c>
      <c r="E3001" s="1" t="str">
        <f>_xlfn.XLOOKUP(A3001,Processed_data!A:A,Processed_data!G:G)</f>
        <v>SUCCESS</v>
      </c>
      <c r="F3001" s="1">
        <f>COUNTIF(bank_processed_transactions[transaction_id],A3001)</f>
        <v>1</v>
      </c>
      <c r="G3001" s="1" t="str">
        <f t="shared" si="460"/>
        <v>found</v>
      </c>
      <c r="H3001" s="1" t="str">
        <f t="shared" si="461"/>
        <v>Not Duplicate</v>
      </c>
      <c r="I3001" s="1" t="str">
        <f t="shared" si="462"/>
        <v>match</v>
      </c>
      <c r="J3001" s="1" t="str">
        <f t="shared" si="463"/>
        <v>match</v>
      </c>
      <c r="K3001" s="1">
        <f t="shared" si="464"/>
        <v>0</v>
      </c>
      <c r="L3001" s="2">
        <f>IF(F3001=0,"not processed",_xlfn.MINIFS(Processed_data!H:H,Processed_data!A:A,A3001))</f>
        <v>46033</v>
      </c>
      <c r="M3001" s="1">
        <f>IF(F3001=0,"not processed",ABS(bank_source_transactions__1[[#This Row],[transaction_date]]-Reconciliation!L3001))</f>
        <v>1</v>
      </c>
      <c r="N3001" s="1" t="str" cm="1">
        <f t="array" ref="N3001">_xlfn.IFS(M3001="not Processed", "Not Processed",M3001&gt;2,"SLA Breached",M3001&lt;=2,"Within SLA")</f>
        <v>Within SLA</v>
      </c>
      <c r="O3001" s="1" t="str">
        <f>_xlfn.XLOOKUP(A3001,Source_data!A:A,Source_data!D:D)</f>
        <v>CARD</v>
      </c>
      <c r="P3001" s="1">
        <f t="shared" si="465"/>
        <v>0</v>
      </c>
      <c r="Q3001" s="1">
        <f t="shared" si="466"/>
        <v>0</v>
      </c>
      <c r="R3001" s="1">
        <f t="shared" si="467"/>
        <v>0</v>
      </c>
      <c r="S3001" s="1">
        <f t="shared" si="468"/>
        <v>0</v>
      </c>
      <c r="T3001" s="1">
        <f t="shared" si="469"/>
        <v>0</v>
      </c>
      <c r="U3001" s="1" t="str">
        <f>_xlfn.XLOOKUP(Table3[[#This Row],[Transaction ID]],Source_data!A:A,Source_data!E:E)</f>
        <v>Mumbai</v>
      </c>
      <c r="V3001" s="1">
        <f>_xlfn.IFNA(_xlfn.XLOOKUP(A3001,bank_processed_transactions[transaction_id],bank_processed_transactions[processing_minutes]),"")</f>
        <v>31.4</v>
      </c>
      <c r="W3001" s="31">
        <f>_xlfn.XLOOKUP(A3001,Source_data!A:A,Source_data!B:B)</f>
        <v>46032</v>
      </c>
    </row>
    <row r="3002" spans="1:23" x14ac:dyDescent="0.3">
      <c r="A3002" s="3" t="s">
        <v>4369</v>
      </c>
      <c r="B3002" s="1">
        <f>_xlfn.XLOOKUP(A3002,bank_source_transactions__1[transaction_id],bank_source_transactions__1[amount_inr])</f>
        <v>7991.03</v>
      </c>
      <c r="C3002" s="1">
        <f>_xlfn.XLOOKUP(A3002,Processed_data!A:A,Processed_data!F:F)</f>
        <v>7991.03</v>
      </c>
      <c r="D3002" s="1" t="str">
        <f>_xlfn.XLOOKUP(A3002,bank_source_transactions__1[transaction_id],bank_source_transactions__1[transaction_status])</f>
        <v>SUCCESS</v>
      </c>
      <c r="E3002" s="1" t="str">
        <f>_xlfn.XLOOKUP(A3002,Processed_data!A:A,Processed_data!G:G)</f>
        <v>SUCCESS</v>
      </c>
      <c r="F3002" s="1">
        <f>COUNTIF(bank_processed_transactions[transaction_id],A3002)</f>
        <v>1</v>
      </c>
      <c r="G3002" s="1" t="str">
        <f t="shared" si="460"/>
        <v>found</v>
      </c>
      <c r="H3002" s="1" t="str">
        <f t="shared" si="461"/>
        <v>Not Duplicate</v>
      </c>
      <c r="I3002" s="1" t="str">
        <f t="shared" si="462"/>
        <v>match</v>
      </c>
      <c r="J3002" s="1" t="str">
        <f t="shared" si="463"/>
        <v>match</v>
      </c>
      <c r="K3002" s="1">
        <f t="shared" si="464"/>
        <v>0</v>
      </c>
      <c r="L3002" s="2">
        <f>IF(F3002=0,"not processed",_xlfn.MINIFS(Processed_data!H:H,Processed_data!A:A,A3002))</f>
        <v>46037</v>
      </c>
      <c r="M3002" s="1">
        <f>IF(F3002=0,"not processed",ABS(bank_source_transactions__1[[#This Row],[transaction_date]]-Reconciliation!L3002))</f>
        <v>1</v>
      </c>
      <c r="N3002" s="1" t="str" cm="1">
        <f t="array" ref="N3002">_xlfn.IFS(M3002="not Processed", "Not Processed",M3002&gt;2,"SLA Breached",M3002&lt;=2,"Within SLA")</f>
        <v>Within SLA</v>
      </c>
      <c r="O3002" s="1" t="str">
        <f>_xlfn.XLOOKUP(A3002,Source_data!A:A,Source_data!D:D)</f>
        <v>NEFT</v>
      </c>
      <c r="P3002" s="1">
        <f t="shared" si="465"/>
        <v>0</v>
      </c>
      <c r="Q3002" s="1">
        <f t="shared" si="466"/>
        <v>0</v>
      </c>
      <c r="R3002" s="1">
        <f t="shared" si="467"/>
        <v>0</v>
      </c>
      <c r="S3002" s="1">
        <f t="shared" si="468"/>
        <v>0</v>
      </c>
      <c r="T3002" s="1">
        <f t="shared" si="469"/>
        <v>0</v>
      </c>
      <c r="U3002" s="1" t="str">
        <f>_xlfn.XLOOKUP(Table3[[#This Row],[Transaction ID]],Source_data!A:A,Source_data!E:E)</f>
        <v>Bengaluru</v>
      </c>
      <c r="V3002" s="1">
        <f>_xlfn.IFNA(_xlfn.XLOOKUP(A3002,bank_processed_transactions[transaction_id],bank_processed_transactions[processing_minutes]),"")</f>
        <v>17.399999999999999</v>
      </c>
      <c r="W3002" s="31">
        <f>_xlfn.XLOOKUP(A3002,Source_data!A:A,Source_data!B:B)</f>
        <v>46036</v>
      </c>
    </row>
    <row r="3003" spans="1:23" x14ac:dyDescent="0.3">
      <c r="A3003" s="4" t="s">
        <v>3235</v>
      </c>
      <c r="B3003" s="1">
        <f>_xlfn.XLOOKUP(A3003,bank_source_transactions__1[transaction_id],bank_source_transactions__1[amount_inr])</f>
        <v>11331.49</v>
      </c>
      <c r="C3003" s="1">
        <f>_xlfn.XLOOKUP(A3003,Processed_data!A:A,Processed_data!F:F)</f>
        <v>11331.49</v>
      </c>
      <c r="D3003" s="1" t="str">
        <f>_xlfn.XLOOKUP(A3003,bank_source_transactions__1[transaction_id],bank_source_transactions__1[transaction_status])</f>
        <v>SUCCESS</v>
      </c>
      <c r="E3003" s="1" t="str">
        <f>_xlfn.XLOOKUP(A3003,Processed_data!A:A,Processed_data!G:G)</f>
        <v>FAILED</v>
      </c>
      <c r="F3003" s="1">
        <f>COUNTIF(bank_processed_transactions[transaction_id],A3003)</f>
        <v>1</v>
      </c>
      <c r="G3003" s="1" t="str">
        <f t="shared" si="460"/>
        <v>found</v>
      </c>
      <c r="H3003" s="1" t="str">
        <f t="shared" si="461"/>
        <v>Not Duplicate</v>
      </c>
      <c r="I3003" s="1" t="str">
        <f t="shared" si="462"/>
        <v>match</v>
      </c>
      <c r="J3003" s="1" t="str">
        <f t="shared" si="463"/>
        <v>mismatch</v>
      </c>
      <c r="K3003" s="1">
        <f t="shared" si="464"/>
        <v>0</v>
      </c>
      <c r="L3003" s="2">
        <f>IF(F3003=0,"not processed",_xlfn.MINIFS(Processed_data!H:H,Processed_data!A:A,A3003))</f>
        <v>46052</v>
      </c>
      <c r="M3003" s="1">
        <f>IF(F3003=0,"not processed",ABS(bank_source_transactions__1[[#This Row],[transaction_date]]-Reconciliation!L3003))</f>
        <v>1</v>
      </c>
      <c r="N3003" s="1" t="str" cm="1">
        <f t="array" ref="N3003">_xlfn.IFS(M3003="not Processed", "Not Processed",M3003&gt;2,"SLA Breached",M3003&lt;=2,"Within SLA")</f>
        <v>Within SLA</v>
      </c>
      <c r="O3003" s="1" t="str">
        <f>_xlfn.XLOOKUP(A3003,Source_data!A:A,Source_data!D:D)</f>
        <v>IMPS</v>
      </c>
      <c r="P3003" s="1">
        <f t="shared" si="465"/>
        <v>0</v>
      </c>
      <c r="Q3003" s="1">
        <f t="shared" si="466"/>
        <v>0</v>
      </c>
      <c r="R3003" s="1">
        <f t="shared" si="467"/>
        <v>0</v>
      </c>
      <c r="S3003" s="1">
        <f t="shared" si="468"/>
        <v>1</v>
      </c>
      <c r="T3003" s="1">
        <f t="shared" si="469"/>
        <v>0</v>
      </c>
      <c r="U3003" s="1" t="str">
        <f>_xlfn.XLOOKUP(Table3[[#This Row],[Transaction ID]],Source_data!A:A,Source_data!E:E)</f>
        <v>Pune</v>
      </c>
      <c r="V3003" s="1">
        <f>_xlfn.IFNA(_xlfn.XLOOKUP(A3003,bank_processed_transactions[transaction_id],bank_processed_transactions[processing_minutes]),"")</f>
        <v>28.3</v>
      </c>
      <c r="W3003" s="31">
        <f>_xlfn.XLOOKUP(A3003,Source_data!A:A,Source_data!B:B)</f>
        <v>46051</v>
      </c>
    </row>
    <row r="3004" spans="1:23" x14ac:dyDescent="0.3">
      <c r="A3004" s="3" t="s">
        <v>2669</v>
      </c>
      <c r="B3004" s="1">
        <f>_xlfn.XLOOKUP(A3004,bank_source_transactions__1[transaction_id],bank_source_transactions__1[amount_inr])</f>
        <v>18037.43</v>
      </c>
      <c r="C3004" s="1">
        <f>_xlfn.XLOOKUP(A3004,Processed_data!A:A,Processed_data!F:F)</f>
        <v>18037.43</v>
      </c>
      <c r="D3004" s="1" t="str">
        <f>_xlfn.XLOOKUP(A3004,bank_source_transactions__1[transaction_id],bank_source_transactions__1[transaction_status])</f>
        <v>SUCCESS</v>
      </c>
      <c r="E3004" s="1" t="str">
        <f>_xlfn.XLOOKUP(A3004,Processed_data!A:A,Processed_data!G:G)</f>
        <v>SUCCESS</v>
      </c>
      <c r="F3004" s="1">
        <f>COUNTIF(bank_processed_transactions[transaction_id],A3004)</f>
        <v>1</v>
      </c>
      <c r="G3004" s="1" t="str">
        <f t="shared" si="460"/>
        <v>found</v>
      </c>
      <c r="H3004" s="1" t="str">
        <f t="shared" si="461"/>
        <v>Not Duplicate</v>
      </c>
      <c r="I3004" s="1" t="str">
        <f t="shared" si="462"/>
        <v>match</v>
      </c>
      <c r="J3004" s="1" t="str">
        <f t="shared" si="463"/>
        <v>match</v>
      </c>
      <c r="K3004" s="1">
        <f t="shared" si="464"/>
        <v>0</v>
      </c>
      <c r="L3004" s="2">
        <f>IF(F3004=0,"not processed",_xlfn.MINIFS(Processed_data!H:H,Processed_data!A:A,A3004))</f>
        <v>46108</v>
      </c>
      <c r="M3004" s="1">
        <f>IF(F3004=0,"not processed",ABS(bank_source_transactions__1[[#This Row],[transaction_date]]-Reconciliation!L3004))</f>
        <v>1</v>
      </c>
      <c r="N3004" s="1" t="str" cm="1">
        <f t="array" ref="N3004">_xlfn.IFS(M3004="not Processed", "Not Processed",M3004&gt;2,"SLA Breached",M3004&lt;=2,"Within SLA")</f>
        <v>Within SLA</v>
      </c>
      <c r="O3004" s="1" t="str">
        <f>_xlfn.XLOOKUP(A3004,Source_data!A:A,Source_data!D:D)</f>
        <v>UPI</v>
      </c>
      <c r="P3004" s="1">
        <f t="shared" si="465"/>
        <v>0</v>
      </c>
      <c r="Q3004" s="1">
        <f t="shared" si="466"/>
        <v>0</v>
      </c>
      <c r="R3004" s="1">
        <f t="shared" si="467"/>
        <v>0</v>
      </c>
      <c r="S3004" s="1">
        <f t="shared" si="468"/>
        <v>0</v>
      </c>
      <c r="T3004" s="1">
        <f t="shared" si="469"/>
        <v>0</v>
      </c>
      <c r="U3004" s="1" t="str">
        <f>_xlfn.XLOOKUP(Table3[[#This Row],[Transaction ID]],Source_data!A:A,Source_data!E:E)</f>
        <v>Mumbai</v>
      </c>
      <c r="V3004" s="1">
        <f>_xlfn.IFNA(_xlfn.XLOOKUP(A3004,bank_processed_transactions[transaction_id],bank_processed_transactions[processing_minutes]),"")</f>
        <v>27.9</v>
      </c>
      <c r="W3004" s="31">
        <f>_xlfn.XLOOKUP(A3004,Source_data!A:A,Source_data!B:B)</f>
        <v>46107</v>
      </c>
    </row>
    <row r="3005" spans="1:23" x14ac:dyDescent="0.3">
      <c r="A3005" s="4" t="s">
        <v>2750</v>
      </c>
      <c r="B3005" s="1">
        <f>_xlfn.XLOOKUP(A3005,bank_source_transactions__1[transaction_id],bank_source_transactions__1[amount_inr])</f>
        <v>3059.69</v>
      </c>
      <c r="C3005" s="1">
        <f>_xlfn.XLOOKUP(A3005,Processed_data!A:A,Processed_data!F:F)</f>
        <v>3059.69</v>
      </c>
      <c r="D3005" s="1" t="str">
        <f>_xlfn.XLOOKUP(A3005,bank_source_transactions__1[transaction_id],bank_source_transactions__1[transaction_status])</f>
        <v>SUCCESS</v>
      </c>
      <c r="E3005" s="1" t="str">
        <f>_xlfn.XLOOKUP(A3005,Processed_data!A:A,Processed_data!G:G)</f>
        <v>SUCCESS</v>
      </c>
      <c r="F3005" s="1">
        <f>COUNTIF(bank_processed_transactions[transaction_id],A3005)</f>
        <v>1</v>
      </c>
      <c r="G3005" s="1" t="str">
        <f t="shared" si="460"/>
        <v>found</v>
      </c>
      <c r="H3005" s="1" t="str">
        <f t="shared" si="461"/>
        <v>Not Duplicate</v>
      </c>
      <c r="I3005" s="1" t="str">
        <f t="shared" si="462"/>
        <v>match</v>
      </c>
      <c r="J3005" s="1" t="str">
        <f t="shared" si="463"/>
        <v>match</v>
      </c>
      <c r="K3005" s="1">
        <f t="shared" si="464"/>
        <v>0</v>
      </c>
      <c r="L3005" s="2">
        <f>IF(F3005=0,"not processed",_xlfn.MINIFS(Processed_data!H:H,Processed_data!A:A,A3005))</f>
        <v>46076</v>
      </c>
      <c r="M3005" s="1">
        <f>IF(F3005=0,"not processed",ABS(bank_source_transactions__1[[#This Row],[transaction_date]]-Reconciliation!L3005))</f>
        <v>1</v>
      </c>
      <c r="N3005" s="1" t="str" cm="1">
        <f t="array" ref="N3005">_xlfn.IFS(M3005="not Processed", "Not Processed",M3005&gt;2,"SLA Breached",M3005&lt;=2,"Within SLA")</f>
        <v>Within SLA</v>
      </c>
      <c r="O3005" s="1" t="str">
        <f>_xlfn.XLOOKUP(A3005,Source_data!A:A,Source_data!D:D)</f>
        <v>CARD</v>
      </c>
      <c r="P3005" s="1">
        <f t="shared" si="465"/>
        <v>0</v>
      </c>
      <c r="Q3005" s="1">
        <f t="shared" si="466"/>
        <v>0</v>
      </c>
      <c r="R3005" s="1">
        <f t="shared" si="467"/>
        <v>0</v>
      </c>
      <c r="S3005" s="1">
        <f t="shared" si="468"/>
        <v>0</v>
      </c>
      <c r="T3005" s="1">
        <f t="shared" si="469"/>
        <v>0</v>
      </c>
      <c r="U3005" s="1" t="str">
        <f>_xlfn.XLOOKUP(Table3[[#This Row],[Transaction ID]],Source_data!A:A,Source_data!E:E)</f>
        <v>Bengaluru</v>
      </c>
      <c r="V3005" s="1">
        <f>_xlfn.IFNA(_xlfn.XLOOKUP(A3005,bank_processed_transactions[transaction_id],bank_processed_transactions[processing_minutes]),"")</f>
        <v>48.5</v>
      </c>
      <c r="W3005" s="31">
        <f>_xlfn.XLOOKUP(A3005,Source_data!A:A,Source_data!B:B)</f>
        <v>46075</v>
      </c>
    </row>
    <row r="3006" spans="1:23" x14ac:dyDescent="0.3">
      <c r="A3006" s="3" t="s">
        <v>2659</v>
      </c>
      <c r="B3006" s="1">
        <f>_xlfn.XLOOKUP(A3006,bank_source_transactions__1[transaction_id],bank_source_transactions__1[amount_inr])</f>
        <v>2178.31</v>
      </c>
      <c r="C3006" s="1">
        <f>_xlfn.XLOOKUP(A3006,Processed_data!A:A,Processed_data!F:F)</f>
        <v>2178.31</v>
      </c>
      <c r="D3006" s="1" t="str">
        <f>_xlfn.XLOOKUP(A3006,bank_source_transactions__1[transaction_id],bank_source_transactions__1[transaction_status])</f>
        <v>SUCCESS</v>
      </c>
      <c r="E3006" s="1" t="str">
        <f>_xlfn.XLOOKUP(A3006,Processed_data!A:A,Processed_data!G:G)</f>
        <v>SUCCESS</v>
      </c>
      <c r="F3006" s="1">
        <f>COUNTIF(bank_processed_transactions[transaction_id],A3006)</f>
        <v>1</v>
      </c>
      <c r="G3006" s="1" t="str">
        <f t="shared" si="460"/>
        <v>found</v>
      </c>
      <c r="H3006" s="1" t="str">
        <f t="shared" si="461"/>
        <v>Not Duplicate</v>
      </c>
      <c r="I3006" s="1" t="str">
        <f t="shared" si="462"/>
        <v>match</v>
      </c>
      <c r="J3006" s="1" t="str">
        <f t="shared" si="463"/>
        <v>match</v>
      </c>
      <c r="K3006" s="1">
        <f t="shared" si="464"/>
        <v>0</v>
      </c>
      <c r="L3006" s="2">
        <f>IF(F3006=0,"not processed",_xlfn.MINIFS(Processed_data!H:H,Processed_data!A:A,A3006))</f>
        <v>46059</v>
      </c>
      <c r="M3006" s="1">
        <f>IF(F3006=0,"not processed",ABS(bank_source_transactions__1[[#This Row],[transaction_date]]-Reconciliation!L3006))</f>
        <v>2</v>
      </c>
      <c r="N3006" s="1" t="str" cm="1">
        <f t="array" ref="N3006">_xlfn.IFS(M3006="not Processed", "Not Processed",M3006&gt;2,"SLA Breached",M3006&lt;=2,"Within SLA")</f>
        <v>Within SLA</v>
      </c>
      <c r="O3006" s="1" t="str">
        <f>_xlfn.XLOOKUP(A3006,Source_data!A:A,Source_data!D:D)</f>
        <v>IMPS</v>
      </c>
      <c r="P3006" s="1">
        <f t="shared" si="465"/>
        <v>0</v>
      </c>
      <c r="Q3006" s="1">
        <f t="shared" si="466"/>
        <v>0</v>
      </c>
      <c r="R3006" s="1">
        <f t="shared" si="467"/>
        <v>0</v>
      </c>
      <c r="S3006" s="1">
        <f t="shared" si="468"/>
        <v>0</v>
      </c>
      <c r="T3006" s="1">
        <f t="shared" si="469"/>
        <v>0</v>
      </c>
      <c r="U3006" s="1" t="str">
        <f>_xlfn.XLOOKUP(Table3[[#This Row],[Transaction ID]],Source_data!A:A,Source_data!E:E)</f>
        <v>Hyderabad</v>
      </c>
      <c r="V3006" s="1">
        <f>_xlfn.IFNA(_xlfn.XLOOKUP(A3006,bank_processed_transactions[transaction_id],bank_processed_transactions[processing_minutes]),"")</f>
        <v>49.3</v>
      </c>
      <c r="W3006" s="31">
        <f>_xlfn.XLOOKUP(A3006,Source_data!A:A,Source_data!B:B)</f>
        <v>46057</v>
      </c>
    </row>
    <row r="3007" spans="1:23" x14ac:dyDescent="0.3">
      <c r="A3007" s="4" t="s">
        <v>2769</v>
      </c>
      <c r="B3007" s="1">
        <f>_xlfn.XLOOKUP(A3007,bank_source_transactions__1[transaction_id],bank_source_transactions__1[amount_inr])</f>
        <v>3735.35</v>
      </c>
      <c r="C3007" s="1">
        <f>_xlfn.XLOOKUP(A3007,Processed_data!A:A,Processed_data!F:F)</f>
        <v>3735.35</v>
      </c>
      <c r="D3007" s="1" t="str">
        <f>_xlfn.XLOOKUP(A3007,bank_source_transactions__1[transaction_id],bank_source_transactions__1[transaction_status])</f>
        <v>SUCCESS</v>
      </c>
      <c r="E3007" s="1" t="str">
        <f>_xlfn.XLOOKUP(A3007,Processed_data!A:A,Processed_data!G:G)</f>
        <v>SUCCESS</v>
      </c>
      <c r="F3007" s="1">
        <f>COUNTIF(bank_processed_transactions[transaction_id],A3007)</f>
        <v>1</v>
      </c>
      <c r="G3007" s="1" t="str">
        <f t="shared" si="460"/>
        <v>found</v>
      </c>
      <c r="H3007" s="1" t="str">
        <f t="shared" si="461"/>
        <v>Not Duplicate</v>
      </c>
      <c r="I3007" s="1" t="str">
        <f t="shared" si="462"/>
        <v>match</v>
      </c>
      <c r="J3007" s="1" t="str">
        <f t="shared" si="463"/>
        <v>match</v>
      </c>
      <c r="K3007" s="1">
        <f t="shared" si="464"/>
        <v>0</v>
      </c>
      <c r="L3007" s="2">
        <f>IF(F3007=0,"not processed",_xlfn.MINIFS(Processed_data!H:H,Processed_data!A:A,A3007))</f>
        <v>46091</v>
      </c>
      <c r="M3007" s="1">
        <f>IF(F3007=0,"not processed",ABS(bank_source_transactions__1[[#This Row],[transaction_date]]-Reconciliation!L3007))</f>
        <v>0</v>
      </c>
      <c r="N3007" s="1" t="str" cm="1">
        <f t="array" ref="N3007">_xlfn.IFS(M3007="not Processed", "Not Processed",M3007&gt;2,"SLA Breached",M3007&lt;=2,"Within SLA")</f>
        <v>Within SLA</v>
      </c>
      <c r="O3007" s="1" t="str">
        <f>_xlfn.XLOOKUP(A3007,Source_data!A:A,Source_data!D:D)</f>
        <v>CARD</v>
      </c>
      <c r="P3007" s="1">
        <f t="shared" si="465"/>
        <v>0</v>
      </c>
      <c r="Q3007" s="1">
        <f t="shared" si="466"/>
        <v>0</v>
      </c>
      <c r="R3007" s="1">
        <f t="shared" si="467"/>
        <v>0</v>
      </c>
      <c r="S3007" s="1">
        <f t="shared" si="468"/>
        <v>0</v>
      </c>
      <c r="T3007" s="1">
        <f t="shared" si="469"/>
        <v>0</v>
      </c>
      <c r="U3007" s="1" t="str">
        <f>_xlfn.XLOOKUP(Table3[[#This Row],[Transaction ID]],Source_data!A:A,Source_data!E:E)</f>
        <v>Mumbai</v>
      </c>
      <c r="V3007" s="1">
        <f>_xlfn.IFNA(_xlfn.XLOOKUP(A3007,bank_processed_transactions[transaction_id],bank_processed_transactions[processing_minutes]),"")</f>
        <v>5.6</v>
      </c>
      <c r="W3007" s="31">
        <f>_xlfn.XLOOKUP(A3007,Source_data!A:A,Source_data!B:B)</f>
        <v>46091</v>
      </c>
    </row>
    <row r="3008" spans="1:23" x14ac:dyDescent="0.3">
      <c r="A3008" s="3" t="s">
        <v>3252</v>
      </c>
      <c r="B3008" s="1">
        <f>_xlfn.XLOOKUP(A3008,bank_source_transactions__1[transaction_id],bank_source_transactions__1[amount_inr])</f>
        <v>2133.31</v>
      </c>
      <c r="C3008" s="1">
        <f>_xlfn.XLOOKUP(A3008,Processed_data!A:A,Processed_data!F:F)</f>
        <v>2133.31</v>
      </c>
      <c r="D3008" s="1" t="str">
        <f>_xlfn.XLOOKUP(A3008,bank_source_transactions__1[transaction_id],bank_source_transactions__1[transaction_status])</f>
        <v>SUCCESS</v>
      </c>
      <c r="E3008" s="1" t="str">
        <f>_xlfn.XLOOKUP(A3008,Processed_data!A:A,Processed_data!G:G)</f>
        <v>SUCCESS</v>
      </c>
      <c r="F3008" s="1">
        <f>COUNTIF(bank_processed_transactions[transaction_id],A3008)</f>
        <v>1</v>
      </c>
      <c r="G3008" s="1" t="str">
        <f t="shared" si="460"/>
        <v>found</v>
      </c>
      <c r="H3008" s="1" t="str">
        <f t="shared" si="461"/>
        <v>Not Duplicate</v>
      </c>
      <c r="I3008" s="1" t="str">
        <f t="shared" si="462"/>
        <v>match</v>
      </c>
      <c r="J3008" s="1" t="str">
        <f t="shared" si="463"/>
        <v>match</v>
      </c>
      <c r="K3008" s="1">
        <f t="shared" si="464"/>
        <v>0</v>
      </c>
      <c r="L3008" s="2">
        <f>IF(F3008=0,"not processed",_xlfn.MINIFS(Processed_data!H:H,Processed_data!A:A,A3008))</f>
        <v>46041</v>
      </c>
      <c r="M3008" s="1">
        <f>IF(F3008=0,"not processed",ABS(bank_source_transactions__1[[#This Row],[transaction_date]]-Reconciliation!L3008))</f>
        <v>1</v>
      </c>
      <c r="N3008" s="1" t="str" cm="1">
        <f t="array" ref="N3008">_xlfn.IFS(M3008="not Processed", "Not Processed",M3008&gt;2,"SLA Breached",M3008&lt;=2,"Within SLA")</f>
        <v>Within SLA</v>
      </c>
      <c r="O3008" s="1" t="str">
        <f>_xlfn.XLOOKUP(A3008,Source_data!A:A,Source_data!D:D)</f>
        <v>NEFT</v>
      </c>
      <c r="P3008" s="1">
        <f t="shared" si="465"/>
        <v>0</v>
      </c>
      <c r="Q3008" s="1">
        <f t="shared" si="466"/>
        <v>0</v>
      </c>
      <c r="R3008" s="1">
        <f t="shared" si="467"/>
        <v>0</v>
      </c>
      <c r="S3008" s="1">
        <f t="shared" si="468"/>
        <v>0</v>
      </c>
      <c r="T3008" s="1">
        <f t="shared" si="469"/>
        <v>0</v>
      </c>
      <c r="U3008" s="1" t="str">
        <f>_xlfn.XLOOKUP(Table3[[#This Row],[Transaction ID]],Source_data!A:A,Source_data!E:E)</f>
        <v>Hyderabad</v>
      </c>
      <c r="V3008" s="1">
        <f>_xlfn.IFNA(_xlfn.XLOOKUP(A3008,bank_processed_transactions[transaction_id],bank_processed_transactions[processing_minutes]),"")</f>
        <v>8</v>
      </c>
      <c r="W3008" s="31">
        <f>_xlfn.XLOOKUP(A3008,Source_data!A:A,Source_data!B:B)</f>
        <v>46040</v>
      </c>
    </row>
    <row r="3009" spans="1:23" x14ac:dyDescent="0.3">
      <c r="A3009" s="4" t="s">
        <v>4849</v>
      </c>
      <c r="B3009" s="1">
        <f>_xlfn.XLOOKUP(A3009,bank_source_transactions__1[transaction_id],bank_source_transactions__1[amount_inr])</f>
        <v>6687.57</v>
      </c>
      <c r="C3009" s="1">
        <f>_xlfn.XLOOKUP(A3009,Processed_data!A:A,Processed_data!F:F)</f>
        <v>6687.57</v>
      </c>
      <c r="D3009" s="1" t="str">
        <f>_xlfn.XLOOKUP(A3009,bank_source_transactions__1[transaction_id],bank_source_transactions__1[transaction_status])</f>
        <v>SUCCESS</v>
      </c>
      <c r="E3009" s="1" t="str">
        <f>_xlfn.XLOOKUP(A3009,Processed_data!A:A,Processed_data!G:G)</f>
        <v>SUCCESS</v>
      </c>
      <c r="F3009" s="1">
        <f>COUNTIF(bank_processed_transactions[transaction_id],A3009)</f>
        <v>1</v>
      </c>
      <c r="G3009" s="1" t="str">
        <f t="shared" si="460"/>
        <v>found</v>
      </c>
      <c r="H3009" s="1" t="str">
        <f t="shared" si="461"/>
        <v>Not Duplicate</v>
      </c>
      <c r="I3009" s="1" t="str">
        <f t="shared" si="462"/>
        <v>match</v>
      </c>
      <c r="J3009" s="1" t="str">
        <f t="shared" si="463"/>
        <v>match</v>
      </c>
      <c r="K3009" s="1">
        <f t="shared" si="464"/>
        <v>0</v>
      </c>
      <c r="L3009" s="2">
        <f>IF(F3009=0,"not processed",_xlfn.MINIFS(Processed_data!H:H,Processed_data!A:A,A3009))</f>
        <v>46027</v>
      </c>
      <c r="M3009" s="1">
        <f>IF(F3009=0,"not processed",ABS(bank_source_transactions__1[[#This Row],[transaction_date]]-Reconciliation!L3009))</f>
        <v>0</v>
      </c>
      <c r="N3009" s="1" t="str" cm="1">
        <f t="array" ref="N3009">_xlfn.IFS(M3009="not Processed", "Not Processed",M3009&gt;2,"SLA Breached",M3009&lt;=2,"Within SLA")</f>
        <v>Within SLA</v>
      </c>
      <c r="O3009" s="1" t="str">
        <f>_xlfn.XLOOKUP(A3009,Source_data!A:A,Source_data!D:D)</f>
        <v>IMPS</v>
      </c>
      <c r="P3009" s="1">
        <f t="shared" si="465"/>
        <v>0</v>
      </c>
      <c r="Q3009" s="1">
        <f t="shared" si="466"/>
        <v>0</v>
      </c>
      <c r="R3009" s="1">
        <f t="shared" si="467"/>
        <v>0</v>
      </c>
      <c r="S3009" s="1">
        <f t="shared" si="468"/>
        <v>0</v>
      </c>
      <c r="T3009" s="1">
        <f t="shared" si="469"/>
        <v>0</v>
      </c>
      <c r="U3009" s="1" t="str">
        <f>_xlfn.XLOOKUP(Table3[[#This Row],[Transaction ID]],Source_data!A:A,Source_data!E:E)</f>
        <v>Hyderabad</v>
      </c>
      <c r="V3009" s="1">
        <f>_xlfn.IFNA(_xlfn.XLOOKUP(A3009,bank_processed_transactions[transaction_id],bank_processed_transactions[processing_minutes]),"")</f>
        <v>111.9</v>
      </c>
      <c r="W3009" s="31">
        <f>_xlfn.XLOOKUP(A3009,Source_data!A:A,Source_data!B:B)</f>
        <v>46027</v>
      </c>
    </row>
    <row r="3010" spans="1:23" x14ac:dyDescent="0.3">
      <c r="A3010" s="3" t="s">
        <v>3168</v>
      </c>
      <c r="B3010" s="1">
        <f>_xlfn.XLOOKUP(A3010,bank_source_transactions__1[transaction_id],bank_source_transactions__1[amount_inr])</f>
        <v>16125.93</v>
      </c>
      <c r="C3010" s="1">
        <f>_xlfn.XLOOKUP(A3010,Processed_data!A:A,Processed_data!F:F)</f>
        <v>16125.93</v>
      </c>
      <c r="D3010" s="1" t="str">
        <f>_xlfn.XLOOKUP(A3010,bank_source_transactions__1[transaction_id],bank_source_transactions__1[transaction_status])</f>
        <v>SUCCESS</v>
      </c>
      <c r="E3010" s="1" t="str">
        <f>_xlfn.XLOOKUP(A3010,Processed_data!A:A,Processed_data!G:G)</f>
        <v>SUCCESS</v>
      </c>
      <c r="F3010" s="1">
        <f>COUNTIF(bank_processed_transactions[transaction_id],A3010)</f>
        <v>1</v>
      </c>
      <c r="G3010" s="1" t="str">
        <f t="shared" si="460"/>
        <v>found</v>
      </c>
      <c r="H3010" s="1" t="str">
        <f t="shared" si="461"/>
        <v>Not Duplicate</v>
      </c>
      <c r="I3010" s="1" t="str">
        <f t="shared" si="462"/>
        <v>match</v>
      </c>
      <c r="J3010" s="1" t="str">
        <f t="shared" si="463"/>
        <v>match</v>
      </c>
      <c r="K3010" s="1">
        <f t="shared" si="464"/>
        <v>0</v>
      </c>
      <c r="L3010" s="2">
        <f>IF(F3010=0,"not processed",_xlfn.MINIFS(Processed_data!H:H,Processed_data!A:A,A3010))</f>
        <v>46109</v>
      </c>
      <c r="M3010" s="1">
        <f>IF(F3010=0,"not processed",ABS(bank_source_transactions__1[[#This Row],[transaction_date]]-Reconciliation!L3010))</f>
        <v>0</v>
      </c>
      <c r="N3010" s="1" t="str" cm="1">
        <f t="array" ref="N3010">_xlfn.IFS(M3010="not Processed", "Not Processed",M3010&gt;2,"SLA Breached",M3010&lt;=2,"Within SLA")</f>
        <v>Within SLA</v>
      </c>
      <c r="O3010" s="1" t="str">
        <f>_xlfn.XLOOKUP(A3010,Source_data!A:A,Source_data!D:D)</f>
        <v>NEFT</v>
      </c>
      <c r="P3010" s="1">
        <f t="shared" si="465"/>
        <v>0</v>
      </c>
      <c r="Q3010" s="1">
        <f t="shared" si="466"/>
        <v>0</v>
      </c>
      <c r="R3010" s="1">
        <f t="shared" si="467"/>
        <v>0</v>
      </c>
      <c r="S3010" s="1">
        <f t="shared" si="468"/>
        <v>0</v>
      </c>
      <c r="T3010" s="1">
        <f t="shared" si="469"/>
        <v>0</v>
      </c>
      <c r="U3010" s="1" t="str">
        <f>_xlfn.XLOOKUP(Table3[[#This Row],[Transaction ID]],Source_data!A:A,Source_data!E:E)</f>
        <v>Hyderabad</v>
      </c>
      <c r="V3010" s="1">
        <f>_xlfn.IFNA(_xlfn.XLOOKUP(A3010,bank_processed_transactions[transaction_id],bank_processed_transactions[processing_minutes]),"")</f>
        <v>40.700000000000003</v>
      </c>
      <c r="W3010" s="31">
        <f>_xlfn.XLOOKUP(A3010,Source_data!A:A,Source_data!B:B)</f>
        <v>46109</v>
      </c>
    </row>
    <row r="3011" spans="1:23" x14ac:dyDescent="0.3">
      <c r="A3011" s="4" t="s">
        <v>4283</v>
      </c>
      <c r="B3011" s="1">
        <f>_xlfn.XLOOKUP(A3011,bank_source_transactions__1[transaction_id],bank_source_transactions__1[amount_inr])</f>
        <v>4609.8900000000003</v>
      </c>
      <c r="C3011" s="1">
        <f>_xlfn.XLOOKUP(A3011,Processed_data!A:A,Processed_data!F:F)</f>
        <v>4609.8900000000003</v>
      </c>
      <c r="D3011" s="1" t="str">
        <f>_xlfn.XLOOKUP(A3011,bank_source_transactions__1[transaction_id],bank_source_transactions__1[transaction_status])</f>
        <v>SUCCESS</v>
      </c>
      <c r="E3011" s="1" t="str">
        <f>_xlfn.XLOOKUP(A3011,Processed_data!A:A,Processed_data!G:G)</f>
        <v>SUCCESS</v>
      </c>
      <c r="F3011" s="1">
        <f>COUNTIF(bank_processed_transactions[transaction_id],A3011)</f>
        <v>1</v>
      </c>
      <c r="G3011" s="1" t="str">
        <f t="shared" ref="G3011:G3074" si="470">IF(F3011=0,"missing","found")</f>
        <v>found</v>
      </c>
      <c r="H3011" s="1" t="str">
        <f t="shared" ref="H3011:H3074" si="471">IF(F3011&gt;1,"Duplicate","Not Duplicate")</f>
        <v>Not Duplicate</v>
      </c>
      <c r="I3011" s="1" t="str">
        <f t="shared" ref="I3011:I3074" si="472">IF(F3011=0,"not processed",IF(B3011=C3011,"match","mismatch"))</f>
        <v>match</v>
      </c>
      <c r="J3011" s="1" t="str">
        <f t="shared" ref="J3011:J3074" si="473">IF(F3011=0,"not processed",IF(D3011=E3011,"match","mismatch"))</f>
        <v>match</v>
      </c>
      <c r="K3011" s="1">
        <f t="shared" ref="K3011:K3074" si="474">IF(F3011=0,"missing",ABS(B3011-C3011))</f>
        <v>0</v>
      </c>
      <c r="L3011" s="2">
        <f>IF(F3011=0,"not processed",_xlfn.MINIFS(Processed_data!H:H,Processed_data!A:A,A3011))</f>
        <v>46037</v>
      </c>
      <c r="M3011" s="1">
        <f>IF(F3011=0,"not processed",ABS(bank_source_transactions__1[[#This Row],[transaction_date]]-Reconciliation!L3011))</f>
        <v>1</v>
      </c>
      <c r="N3011" s="1" t="str" cm="1">
        <f t="array" ref="N3011">_xlfn.IFS(M3011="not Processed", "Not Processed",M3011&gt;2,"SLA Breached",M3011&lt;=2,"Within SLA")</f>
        <v>Within SLA</v>
      </c>
      <c r="O3011" s="1" t="str">
        <f>_xlfn.XLOOKUP(A3011,Source_data!A:A,Source_data!D:D)</f>
        <v>UPI</v>
      </c>
      <c r="P3011" s="1">
        <f t="shared" ref="P3011:P3074" si="475">IF(G3011="missing",1,0)</f>
        <v>0</v>
      </c>
      <c r="Q3011" s="1">
        <f t="shared" ref="Q3011:Q3074" si="476">IF(H3011="duplicate",1,0)</f>
        <v>0</v>
      </c>
      <c r="R3011" s="1">
        <f t="shared" ref="R3011:R3074" si="477">IF(I3011="mismatch",1,0)</f>
        <v>0</v>
      </c>
      <c r="S3011" s="1">
        <f t="shared" ref="S3011:S3074" si="478">IF(J3011="mismatch",1,)</f>
        <v>0</v>
      </c>
      <c r="T3011" s="1">
        <f t="shared" ref="T3011:T3074" si="479">IF(N3011="sla breached",1,0)</f>
        <v>0</v>
      </c>
      <c r="U3011" s="1" t="str">
        <f>_xlfn.XLOOKUP(Table3[[#This Row],[Transaction ID]],Source_data!A:A,Source_data!E:E)</f>
        <v>Bengaluru</v>
      </c>
      <c r="V3011" s="1">
        <f>_xlfn.IFNA(_xlfn.XLOOKUP(A3011,bank_processed_transactions[transaction_id],bank_processed_transactions[processing_minutes]),"")</f>
        <v>1.7</v>
      </c>
      <c r="W3011" s="31">
        <f>_xlfn.XLOOKUP(A3011,Source_data!A:A,Source_data!B:B)</f>
        <v>46036</v>
      </c>
    </row>
    <row r="3012" spans="1:23" x14ac:dyDescent="0.3">
      <c r="A3012" s="3" t="s">
        <v>2119</v>
      </c>
      <c r="B3012" s="1">
        <f>_xlfn.XLOOKUP(A3012,bank_source_transactions__1[transaction_id],bank_source_transactions__1[amount_inr])</f>
        <v>465.22</v>
      </c>
      <c r="C3012" s="1">
        <f>_xlfn.XLOOKUP(A3012,Processed_data!A:A,Processed_data!F:F)</f>
        <v>465.22</v>
      </c>
      <c r="D3012" s="1" t="str">
        <f>_xlfn.XLOOKUP(A3012,bank_source_transactions__1[transaction_id],bank_source_transactions__1[transaction_status])</f>
        <v>SUCCESS</v>
      </c>
      <c r="E3012" s="1" t="str">
        <f>_xlfn.XLOOKUP(A3012,Processed_data!A:A,Processed_data!G:G)</f>
        <v>SUCCESS</v>
      </c>
      <c r="F3012" s="1">
        <f>COUNTIF(bank_processed_transactions[transaction_id],A3012)</f>
        <v>1</v>
      </c>
      <c r="G3012" s="1" t="str">
        <f t="shared" si="470"/>
        <v>found</v>
      </c>
      <c r="H3012" s="1" t="str">
        <f t="shared" si="471"/>
        <v>Not Duplicate</v>
      </c>
      <c r="I3012" s="1" t="str">
        <f t="shared" si="472"/>
        <v>match</v>
      </c>
      <c r="J3012" s="1" t="str">
        <f t="shared" si="473"/>
        <v>match</v>
      </c>
      <c r="K3012" s="1">
        <f t="shared" si="474"/>
        <v>0</v>
      </c>
      <c r="L3012" s="2">
        <f>IF(F3012=0,"not processed",_xlfn.MINIFS(Processed_data!H:H,Processed_data!A:A,A3012))</f>
        <v>46098</v>
      </c>
      <c r="M3012" s="1">
        <f>IF(F3012=0,"not processed",ABS(bank_source_transactions__1[[#This Row],[transaction_date]]-Reconciliation!L3012))</f>
        <v>0</v>
      </c>
      <c r="N3012" s="1" t="str" cm="1">
        <f t="array" ref="N3012">_xlfn.IFS(M3012="not Processed", "Not Processed",M3012&gt;2,"SLA Breached",M3012&lt;=2,"Within SLA")</f>
        <v>Within SLA</v>
      </c>
      <c r="O3012" s="1" t="str">
        <f>_xlfn.XLOOKUP(A3012,Source_data!A:A,Source_data!D:D)</f>
        <v>CARD</v>
      </c>
      <c r="P3012" s="1">
        <f t="shared" si="475"/>
        <v>0</v>
      </c>
      <c r="Q3012" s="1">
        <f t="shared" si="476"/>
        <v>0</v>
      </c>
      <c r="R3012" s="1">
        <f t="shared" si="477"/>
        <v>0</v>
      </c>
      <c r="S3012" s="1">
        <f t="shared" si="478"/>
        <v>0</v>
      </c>
      <c r="T3012" s="1">
        <f t="shared" si="479"/>
        <v>0</v>
      </c>
      <c r="U3012" s="1" t="str">
        <f>_xlfn.XLOOKUP(Table3[[#This Row],[Transaction ID]],Source_data!A:A,Source_data!E:E)</f>
        <v>Bengaluru</v>
      </c>
      <c r="V3012" s="1">
        <f>_xlfn.IFNA(_xlfn.XLOOKUP(A3012,bank_processed_transactions[transaction_id],bank_processed_transactions[processing_minutes]),"")</f>
        <v>51.3</v>
      </c>
      <c r="W3012" s="31">
        <f>_xlfn.XLOOKUP(A3012,Source_data!A:A,Source_data!B:B)</f>
        <v>46098</v>
      </c>
    </row>
    <row r="3013" spans="1:23" x14ac:dyDescent="0.3">
      <c r="A3013" s="4" t="s">
        <v>5046</v>
      </c>
      <c r="B3013" s="1">
        <f>_xlfn.XLOOKUP(A3013,bank_source_transactions__1[transaction_id],bank_source_transactions__1[amount_inr])</f>
        <v>12637.28</v>
      </c>
      <c r="C3013" s="1" t="e">
        <f>_xlfn.XLOOKUP(A3013,Processed_data!A:A,Processed_data!F:F)</f>
        <v>#N/A</v>
      </c>
      <c r="D3013" s="1" t="str">
        <f>_xlfn.XLOOKUP(A3013,bank_source_transactions__1[transaction_id],bank_source_transactions__1[transaction_status])</f>
        <v>SUCCESS</v>
      </c>
      <c r="E3013" s="1" t="e">
        <f>_xlfn.XLOOKUP(A3013,Processed_data!A:A,Processed_data!G:G)</f>
        <v>#N/A</v>
      </c>
      <c r="F3013" s="1">
        <f>COUNTIF(bank_processed_transactions[transaction_id],A3013)</f>
        <v>0</v>
      </c>
      <c r="G3013" s="1" t="str">
        <f t="shared" si="470"/>
        <v>missing</v>
      </c>
      <c r="H3013" s="1" t="str">
        <f t="shared" si="471"/>
        <v>Not Duplicate</v>
      </c>
      <c r="I3013" s="1" t="str">
        <f t="shared" si="472"/>
        <v>not processed</v>
      </c>
      <c r="J3013" s="1" t="str">
        <f t="shared" si="473"/>
        <v>not processed</v>
      </c>
      <c r="K3013" s="1" t="str">
        <f t="shared" si="474"/>
        <v>missing</v>
      </c>
      <c r="L3013" s="2" t="str">
        <f>IF(F3013=0,"not processed",_xlfn.MINIFS(Processed_data!H:H,Processed_data!A:A,A3013))</f>
        <v>not processed</v>
      </c>
      <c r="M3013" s="1" t="str">
        <f>IF(F3013=0,"not processed",ABS(bank_source_transactions__1[[#This Row],[transaction_date]]-Reconciliation!L3013))</f>
        <v>not processed</v>
      </c>
      <c r="N3013" s="1" t="str" cm="1">
        <f t="array" ref="N3013">_xlfn.IFS(M3013="not Processed", "Not Processed",M3013&gt;2,"SLA Breached",M3013&lt;=2,"Within SLA")</f>
        <v>Not Processed</v>
      </c>
      <c r="O3013" s="1" t="str">
        <f>_xlfn.XLOOKUP(A3013,Source_data!A:A,Source_data!D:D)</f>
        <v>UPI</v>
      </c>
      <c r="P3013" s="1">
        <f t="shared" si="475"/>
        <v>1</v>
      </c>
      <c r="Q3013" s="1">
        <f t="shared" si="476"/>
        <v>0</v>
      </c>
      <c r="R3013" s="1">
        <f t="shared" si="477"/>
        <v>0</v>
      </c>
      <c r="S3013" s="1">
        <f t="shared" si="478"/>
        <v>0</v>
      </c>
      <c r="T3013" s="1">
        <f t="shared" si="479"/>
        <v>0</v>
      </c>
      <c r="U3013" s="1" t="str">
        <f>_xlfn.XLOOKUP(Table3[[#This Row],[Transaction ID]],Source_data!A:A,Source_data!E:E)</f>
        <v>Hyderabad</v>
      </c>
      <c r="V3013" s="1" t="str">
        <f>_xlfn.IFNA(_xlfn.XLOOKUP(A3013,bank_processed_transactions[transaction_id],bank_processed_transactions[processing_minutes]),"")</f>
        <v/>
      </c>
      <c r="W3013" s="31">
        <f>_xlfn.XLOOKUP(A3013,Source_data!A:A,Source_data!B:B)</f>
        <v>46057</v>
      </c>
    </row>
    <row r="3014" spans="1:23" x14ac:dyDescent="0.3">
      <c r="A3014" s="3" t="s">
        <v>3355</v>
      </c>
      <c r="B3014" s="1">
        <f>_xlfn.XLOOKUP(A3014,bank_source_transactions__1[transaction_id],bank_source_transactions__1[amount_inr])</f>
        <v>590.63</v>
      </c>
      <c r="C3014" s="1">
        <f>_xlfn.XLOOKUP(A3014,Processed_data!A:A,Processed_data!F:F)</f>
        <v>590.63</v>
      </c>
      <c r="D3014" s="1" t="str">
        <f>_xlfn.XLOOKUP(A3014,bank_source_transactions__1[transaction_id],bank_source_transactions__1[transaction_status])</f>
        <v>SUCCESS</v>
      </c>
      <c r="E3014" s="1" t="str">
        <f>_xlfn.XLOOKUP(A3014,Processed_data!A:A,Processed_data!G:G)</f>
        <v>SUCCESS</v>
      </c>
      <c r="F3014" s="1">
        <f>COUNTIF(bank_processed_transactions[transaction_id],A3014)</f>
        <v>1</v>
      </c>
      <c r="G3014" s="1" t="str">
        <f t="shared" si="470"/>
        <v>found</v>
      </c>
      <c r="H3014" s="1" t="str">
        <f t="shared" si="471"/>
        <v>Not Duplicate</v>
      </c>
      <c r="I3014" s="1" t="str">
        <f t="shared" si="472"/>
        <v>match</v>
      </c>
      <c r="J3014" s="1" t="str">
        <f t="shared" si="473"/>
        <v>match</v>
      </c>
      <c r="K3014" s="1">
        <f t="shared" si="474"/>
        <v>0</v>
      </c>
      <c r="L3014" s="2">
        <f>IF(F3014=0,"not processed",_xlfn.MINIFS(Processed_data!H:H,Processed_data!A:A,A3014))</f>
        <v>46065</v>
      </c>
      <c r="M3014" s="1">
        <f>IF(F3014=0,"not processed",ABS(bank_source_transactions__1[[#This Row],[transaction_date]]-Reconciliation!L3014))</f>
        <v>1</v>
      </c>
      <c r="N3014" s="1" t="str" cm="1">
        <f t="array" ref="N3014">_xlfn.IFS(M3014="not Processed", "Not Processed",M3014&gt;2,"SLA Breached",M3014&lt;=2,"Within SLA")</f>
        <v>Within SLA</v>
      </c>
      <c r="O3014" s="1" t="str">
        <f>_xlfn.XLOOKUP(A3014,Source_data!A:A,Source_data!D:D)</f>
        <v>UPI</v>
      </c>
      <c r="P3014" s="1">
        <f t="shared" si="475"/>
        <v>0</v>
      </c>
      <c r="Q3014" s="1">
        <f t="shared" si="476"/>
        <v>0</v>
      </c>
      <c r="R3014" s="1">
        <f t="shared" si="477"/>
        <v>0</v>
      </c>
      <c r="S3014" s="1">
        <f t="shared" si="478"/>
        <v>0</v>
      </c>
      <c r="T3014" s="1">
        <f t="shared" si="479"/>
        <v>0</v>
      </c>
      <c r="U3014" s="1" t="str">
        <f>_xlfn.XLOOKUP(Table3[[#This Row],[Transaction ID]],Source_data!A:A,Source_data!E:E)</f>
        <v>Hyderabad</v>
      </c>
      <c r="V3014" s="1">
        <f>_xlfn.IFNA(_xlfn.XLOOKUP(A3014,bank_processed_transactions[transaction_id],bank_processed_transactions[processing_minutes]),"")</f>
        <v>27.9</v>
      </c>
      <c r="W3014" s="31">
        <f>_xlfn.XLOOKUP(A3014,Source_data!A:A,Source_data!B:B)</f>
        <v>46064</v>
      </c>
    </row>
    <row r="3015" spans="1:23" x14ac:dyDescent="0.3">
      <c r="A3015" s="4" t="s">
        <v>3420</v>
      </c>
      <c r="B3015" s="1">
        <f>_xlfn.XLOOKUP(A3015,bank_source_transactions__1[transaction_id],bank_source_transactions__1[amount_inr])</f>
        <v>746.81</v>
      </c>
      <c r="C3015" s="1">
        <f>_xlfn.XLOOKUP(A3015,Processed_data!A:A,Processed_data!F:F)</f>
        <v>746.81</v>
      </c>
      <c r="D3015" s="1" t="str">
        <f>_xlfn.XLOOKUP(A3015,bank_source_transactions__1[transaction_id],bank_source_transactions__1[transaction_status])</f>
        <v>SUCCESS</v>
      </c>
      <c r="E3015" s="1" t="str">
        <f>_xlfn.XLOOKUP(A3015,Processed_data!A:A,Processed_data!G:G)</f>
        <v>SUCCESS</v>
      </c>
      <c r="F3015" s="1">
        <f>COUNTIF(bank_processed_transactions[transaction_id],A3015)</f>
        <v>1</v>
      </c>
      <c r="G3015" s="1" t="str">
        <f t="shared" si="470"/>
        <v>found</v>
      </c>
      <c r="H3015" s="1" t="str">
        <f t="shared" si="471"/>
        <v>Not Duplicate</v>
      </c>
      <c r="I3015" s="1" t="str">
        <f t="shared" si="472"/>
        <v>match</v>
      </c>
      <c r="J3015" s="1" t="str">
        <f t="shared" si="473"/>
        <v>match</v>
      </c>
      <c r="K3015" s="1">
        <f t="shared" si="474"/>
        <v>0</v>
      </c>
      <c r="L3015" s="2">
        <f>IF(F3015=0,"not processed",_xlfn.MINIFS(Processed_data!H:H,Processed_data!A:A,A3015))</f>
        <v>46060</v>
      </c>
      <c r="M3015" s="1">
        <f>IF(F3015=0,"not processed",ABS(bank_source_transactions__1[[#This Row],[transaction_date]]-Reconciliation!L3015))</f>
        <v>3</v>
      </c>
      <c r="N3015" s="1" t="str" cm="1">
        <f t="array" ref="N3015">_xlfn.IFS(M3015="not Processed", "Not Processed",M3015&gt;2,"SLA Breached",M3015&lt;=2,"Within SLA")</f>
        <v>SLA Breached</v>
      </c>
      <c r="O3015" s="1" t="str">
        <f>_xlfn.XLOOKUP(A3015,Source_data!A:A,Source_data!D:D)</f>
        <v>NEFT</v>
      </c>
      <c r="P3015" s="1">
        <f t="shared" si="475"/>
        <v>0</v>
      </c>
      <c r="Q3015" s="1">
        <f t="shared" si="476"/>
        <v>0</v>
      </c>
      <c r="R3015" s="1">
        <f t="shared" si="477"/>
        <v>0</v>
      </c>
      <c r="S3015" s="1">
        <f t="shared" si="478"/>
        <v>0</v>
      </c>
      <c r="T3015" s="1">
        <f t="shared" si="479"/>
        <v>1</v>
      </c>
      <c r="U3015" s="1" t="str">
        <f>_xlfn.XLOOKUP(Table3[[#This Row],[Transaction ID]],Source_data!A:A,Source_data!E:E)</f>
        <v>Hyderabad</v>
      </c>
      <c r="V3015" s="1">
        <f>_xlfn.IFNA(_xlfn.XLOOKUP(A3015,bank_processed_transactions[transaction_id],bank_processed_transactions[processing_minutes]),"")</f>
        <v>39.299999999999997</v>
      </c>
      <c r="W3015" s="31">
        <f>_xlfn.XLOOKUP(A3015,Source_data!A:A,Source_data!B:B)</f>
        <v>46057</v>
      </c>
    </row>
    <row r="3016" spans="1:23" x14ac:dyDescent="0.3">
      <c r="A3016" s="3" t="s">
        <v>2635</v>
      </c>
      <c r="B3016" s="1">
        <f>_xlfn.XLOOKUP(A3016,bank_source_transactions__1[transaction_id],bank_source_transactions__1[amount_inr])</f>
        <v>471.97</v>
      </c>
      <c r="C3016" s="1">
        <f>_xlfn.XLOOKUP(A3016,Processed_data!A:A,Processed_data!F:F)</f>
        <v>471.97</v>
      </c>
      <c r="D3016" s="1" t="str">
        <f>_xlfn.XLOOKUP(A3016,bank_source_transactions__1[transaction_id],bank_source_transactions__1[transaction_status])</f>
        <v>SUCCESS</v>
      </c>
      <c r="E3016" s="1" t="str">
        <f>_xlfn.XLOOKUP(A3016,Processed_data!A:A,Processed_data!G:G)</f>
        <v>SUCCESS</v>
      </c>
      <c r="F3016" s="1">
        <f>COUNTIF(bank_processed_transactions[transaction_id],A3016)</f>
        <v>1</v>
      </c>
      <c r="G3016" s="1" t="str">
        <f t="shared" si="470"/>
        <v>found</v>
      </c>
      <c r="H3016" s="1" t="str">
        <f t="shared" si="471"/>
        <v>Not Duplicate</v>
      </c>
      <c r="I3016" s="1" t="str">
        <f t="shared" si="472"/>
        <v>match</v>
      </c>
      <c r="J3016" s="1" t="str">
        <f t="shared" si="473"/>
        <v>match</v>
      </c>
      <c r="K3016" s="1">
        <f t="shared" si="474"/>
        <v>0</v>
      </c>
      <c r="L3016" s="2">
        <f>IF(F3016=0,"not processed",_xlfn.MINIFS(Processed_data!H:H,Processed_data!A:A,A3016))</f>
        <v>46108</v>
      </c>
      <c r="M3016" s="1">
        <f>IF(F3016=0,"not processed",ABS(bank_source_transactions__1[[#This Row],[transaction_date]]-Reconciliation!L3016))</f>
        <v>0</v>
      </c>
      <c r="N3016" s="1" t="str" cm="1">
        <f t="array" ref="N3016">_xlfn.IFS(M3016="not Processed", "Not Processed",M3016&gt;2,"SLA Breached",M3016&lt;=2,"Within SLA")</f>
        <v>Within SLA</v>
      </c>
      <c r="O3016" s="1" t="str">
        <f>_xlfn.XLOOKUP(A3016,Source_data!A:A,Source_data!D:D)</f>
        <v>ATM</v>
      </c>
      <c r="P3016" s="1">
        <f t="shared" si="475"/>
        <v>0</v>
      </c>
      <c r="Q3016" s="1">
        <f t="shared" si="476"/>
        <v>0</v>
      </c>
      <c r="R3016" s="1">
        <f t="shared" si="477"/>
        <v>0</v>
      </c>
      <c r="S3016" s="1">
        <f t="shared" si="478"/>
        <v>0</v>
      </c>
      <c r="T3016" s="1">
        <f t="shared" si="479"/>
        <v>0</v>
      </c>
      <c r="U3016" s="1" t="str">
        <f>_xlfn.XLOOKUP(Table3[[#This Row],[Transaction ID]],Source_data!A:A,Source_data!E:E)</f>
        <v>Bengaluru</v>
      </c>
      <c r="V3016" s="1">
        <f>_xlfn.IFNA(_xlfn.XLOOKUP(A3016,bank_processed_transactions[transaction_id],bank_processed_transactions[processing_minutes]),"")</f>
        <v>23.4</v>
      </c>
      <c r="W3016" s="31">
        <f>_xlfn.XLOOKUP(A3016,Source_data!A:A,Source_data!B:B)</f>
        <v>46108</v>
      </c>
    </row>
    <row r="3017" spans="1:23" x14ac:dyDescent="0.3">
      <c r="A3017" s="4" t="s">
        <v>3740</v>
      </c>
      <c r="B3017" s="1">
        <f>_xlfn.XLOOKUP(A3017,bank_source_transactions__1[transaction_id],bank_source_transactions__1[amount_inr])</f>
        <v>2962.03</v>
      </c>
      <c r="C3017" s="1">
        <f>_xlfn.XLOOKUP(A3017,Processed_data!A:A,Processed_data!F:F)</f>
        <v>2962.03</v>
      </c>
      <c r="D3017" s="1" t="str">
        <f>_xlfn.XLOOKUP(A3017,bank_source_transactions__1[transaction_id],bank_source_transactions__1[transaction_status])</f>
        <v>SUCCESS</v>
      </c>
      <c r="E3017" s="1" t="str">
        <f>_xlfn.XLOOKUP(A3017,Processed_data!A:A,Processed_data!G:G)</f>
        <v>SUCCESS</v>
      </c>
      <c r="F3017" s="1">
        <f>COUNTIF(bank_processed_transactions[transaction_id],A3017)</f>
        <v>1</v>
      </c>
      <c r="G3017" s="1" t="str">
        <f t="shared" si="470"/>
        <v>found</v>
      </c>
      <c r="H3017" s="1" t="str">
        <f t="shared" si="471"/>
        <v>Not Duplicate</v>
      </c>
      <c r="I3017" s="1" t="str">
        <f t="shared" si="472"/>
        <v>match</v>
      </c>
      <c r="J3017" s="1" t="str">
        <f t="shared" si="473"/>
        <v>match</v>
      </c>
      <c r="K3017" s="1">
        <f t="shared" si="474"/>
        <v>0</v>
      </c>
      <c r="L3017" s="2">
        <f>IF(F3017=0,"not processed",_xlfn.MINIFS(Processed_data!H:H,Processed_data!A:A,A3017))</f>
        <v>46062</v>
      </c>
      <c r="M3017" s="1">
        <f>IF(F3017=0,"not processed",ABS(bank_source_transactions__1[[#This Row],[transaction_date]]-Reconciliation!L3017))</f>
        <v>2</v>
      </c>
      <c r="N3017" s="1" t="str" cm="1">
        <f t="array" ref="N3017">_xlfn.IFS(M3017="not Processed", "Not Processed",M3017&gt;2,"SLA Breached",M3017&lt;=2,"Within SLA")</f>
        <v>Within SLA</v>
      </c>
      <c r="O3017" s="1" t="str">
        <f>_xlfn.XLOOKUP(A3017,Source_data!A:A,Source_data!D:D)</f>
        <v>UPI</v>
      </c>
      <c r="P3017" s="1">
        <f t="shared" si="475"/>
        <v>0</v>
      </c>
      <c r="Q3017" s="1">
        <f t="shared" si="476"/>
        <v>0</v>
      </c>
      <c r="R3017" s="1">
        <f t="shared" si="477"/>
        <v>0</v>
      </c>
      <c r="S3017" s="1">
        <f t="shared" si="478"/>
        <v>0</v>
      </c>
      <c r="T3017" s="1">
        <f t="shared" si="479"/>
        <v>0</v>
      </c>
      <c r="U3017" s="1" t="str">
        <f>_xlfn.XLOOKUP(Table3[[#This Row],[Transaction ID]],Source_data!A:A,Source_data!E:E)</f>
        <v>Mumbai</v>
      </c>
      <c r="V3017" s="1">
        <f>_xlfn.IFNA(_xlfn.XLOOKUP(A3017,bank_processed_transactions[transaction_id],bank_processed_transactions[processing_minutes]),"")</f>
        <v>38.9</v>
      </c>
      <c r="W3017" s="31">
        <f>_xlfn.XLOOKUP(A3017,Source_data!A:A,Source_data!B:B)</f>
        <v>46060</v>
      </c>
    </row>
    <row r="3018" spans="1:23" x14ac:dyDescent="0.3">
      <c r="A3018" s="3" t="s">
        <v>4378</v>
      </c>
      <c r="B3018" s="1">
        <f>_xlfn.XLOOKUP(A3018,bank_source_transactions__1[transaction_id],bank_source_transactions__1[amount_inr])</f>
        <v>19676.62</v>
      </c>
      <c r="C3018" s="1">
        <f>_xlfn.XLOOKUP(A3018,Processed_data!A:A,Processed_data!F:F)</f>
        <v>19676.62</v>
      </c>
      <c r="D3018" s="1" t="str">
        <f>_xlfn.XLOOKUP(A3018,bank_source_transactions__1[transaction_id],bank_source_transactions__1[transaction_status])</f>
        <v>SUCCESS</v>
      </c>
      <c r="E3018" s="1" t="str">
        <f>_xlfn.XLOOKUP(A3018,Processed_data!A:A,Processed_data!G:G)</f>
        <v>SUCCESS</v>
      </c>
      <c r="F3018" s="1">
        <f>COUNTIF(bank_processed_transactions[transaction_id],A3018)</f>
        <v>1</v>
      </c>
      <c r="G3018" s="1" t="str">
        <f t="shared" si="470"/>
        <v>found</v>
      </c>
      <c r="H3018" s="1" t="str">
        <f t="shared" si="471"/>
        <v>Not Duplicate</v>
      </c>
      <c r="I3018" s="1" t="str">
        <f t="shared" si="472"/>
        <v>match</v>
      </c>
      <c r="J3018" s="1" t="str">
        <f t="shared" si="473"/>
        <v>match</v>
      </c>
      <c r="K3018" s="1">
        <f t="shared" si="474"/>
        <v>0</v>
      </c>
      <c r="L3018" s="2">
        <f>IF(F3018=0,"not processed",_xlfn.MINIFS(Processed_data!H:H,Processed_data!A:A,A3018))</f>
        <v>46057</v>
      </c>
      <c r="M3018" s="1">
        <f>IF(F3018=0,"not processed",ABS(bank_source_transactions__1[[#This Row],[transaction_date]]-Reconciliation!L3018))</f>
        <v>2</v>
      </c>
      <c r="N3018" s="1" t="str" cm="1">
        <f t="array" ref="N3018">_xlfn.IFS(M3018="not Processed", "Not Processed",M3018&gt;2,"SLA Breached",M3018&lt;=2,"Within SLA")</f>
        <v>Within SLA</v>
      </c>
      <c r="O3018" s="1" t="str">
        <f>_xlfn.XLOOKUP(A3018,Source_data!A:A,Source_data!D:D)</f>
        <v>CARD</v>
      </c>
      <c r="P3018" s="1">
        <f t="shared" si="475"/>
        <v>0</v>
      </c>
      <c r="Q3018" s="1">
        <f t="shared" si="476"/>
        <v>0</v>
      </c>
      <c r="R3018" s="1">
        <f t="shared" si="477"/>
        <v>0</v>
      </c>
      <c r="S3018" s="1">
        <f t="shared" si="478"/>
        <v>0</v>
      </c>
      <c r="T3018" s="1">
        <f t="shared" si="479"/>
        <v>0</v>
      </c>
      <c r="U3018" s="1" t="str">
        <f>_xlfn.XLOOKUP(Table3[[#This Row],[Transaction ID]],Source_data!A:A,Source_data!E:E)</f>
        <v>Hyderabad</v>
      </c>
      <c r="V3018" s="1">
        <f>_xlfn.IFNA(_xlfn.XLOOKUP(A3018,bank_processed_transactions[transaction_id],bank_processed_transactions[processing_minutes]),"")</f>
        <v>70.099999999999994</v>
      </c>
      <c r="W3018" s="31">
        <f>_xlfn.XLOOKUP(A3018,Source_data!A:A,Source_data!B:B)</f>
        <v>46055</v>
      </c>
    </row>
    <row r="3019" spans="1:23" x14ac:dyDescent="0.3">
      <c r="A3019" s="4" t="s">
        <v>2692</v>
      </c>
      <c r="B3019" s="1">
        <f>_xlfn.XLOOKUP(A3019,bank_source_transactions__1[transaction_id],bank_source_transactions__1[amount_inr])</f>
        <v>2215.11</v>
      </c>
      <c r="C3019" s="1">
        <f>_xlfn.XLOOKUP(A3019,Processed_data!A:A,Processed_data!F:F)</f>
        <v>2215.11</v>
      </c>
      <c r="D3019" s="1" t="str">
        <f>_xlfn.XLOOKUP(A3019,bank_source_transactions__1[transaction_id],bank_source_transactions__1[transaction_status])</f>
        <v>SUCCESS</v>
      </c>
      <c r="E3019" s="1" t="str">
        <f>_xlfn.XLOOKUP(A3019,Processed_data!A:A,Processed_data!G:G)</f>
        <v>SUCCESS</v>
      </c>
      <c r="F3019" s="1">
        <f>COUNTIF(bank_processed_transactions[transaction_id],A3019)</f>
        <v>1</v>
      </c>
      <c r="G3019" s="1" t="str">
        <f t="shared" si="470"/>
        <v>found</v>
      </c>
      <c r="H3019" s="1" t="str">
        <f t="shared" si="471"/>
        <v>Not Duplicate</v>
      </c>
      <c r="I3019" s="1" t="str">
        <f t="shared" si="472"/>
        <v>match</v>
      </c>
      <c r="J3019" s="1" t="str">
        <f t="shared" si="473"/>
        <v>match</v>
      </c>
      <c r="K3019" s="1">
        <f t="shared" si="474"/>
        <v>0</v>
      </c>
      <c r="L3019" s="2">
        <f>IF(F3019=0,"not processed",_xlfn.MINIFS(Processed_data!H:H,Processed_data!A:A,A3019))</f>
        <v>46028</v>
      </c>
      <c r="M3019" s="1">
        <f>IF(F3019=0,"not processed",ABS(bank_source_transactions__1[[#This Row],[transaction_date]]-Reconciliation!L3019))</f>
        <v>3</v>
      </c>
      <c r="N3019" s="1" t="str" cm="1">
        <f t="array" ref="N3019">_xlfn.IFS(M3019="not Processed", "Not Processed",M3019&gt;2,"SLA Breached",M3019&lt;=2,"Within SLA")</f>
        <v>SLA Breached</v>
      </c>
      <c r="O3019" s="1" t="str">
        <f>_xlfn.XLOOKUP(A3019,Source_data!A:A,Source_data!D:D)</f>
        <v>NEFT</v>
      </c>
      <c r="P3019" s="1">
        <f t="shared" si="475"/>
        <v>0</v>
      </c>
      <c r="Q3019" s="1">
        <f t="shared" si="476"/>
        <v>0</v>
      </c>
      <c r="R3019" s="1">
        <f t="shared" si="477"/>
        <v>0</v>
      </c>
      <c r="S3019" s="1">
        <f t="shared" si="478"/>
        <v>0</v>
      </c>
      <c r="T3019" s="1">
        <f t="shared" si="479"/>
        <v>1</v>
      </c>
      <c r="U3019" s="1" t="str">
        <f>_xlfn.XLOOKUP(Table3[[#This Row],[Transaction ID]],Source_data!A:A,Source_data!E:E)</f>
        <v>Bengaluru</v>
      </c>
      <c r="V3019" s="1">
        <f>_xlfn.IFNA(_xlfn.XLOOKUP(A3019,bank_processed_transactions[transaction_id],bank_processed_transactions[processing_minutes]),"")</f>
        <v>8.8000000000000007</v>
      </c>
      <c r="W3019" s="31">
        <f>_xlfn.XLOOKUP(A3019,Source_data!A:A,Source_data!B:B)</f>
        <v>46025</v>
      </c>
    </row>
    <row r="3020" spans="1:23" x14ac:dyDescent="0.3">
      <c r="A3020" s="3" t="s">
        <v>2466</v>
      </c>
      <c r="B3020" s="1">
        <f>_xlfn.XLOOKUP(A3020,bank_source_transactions__1[transaction_id],bank_source_transactions__1[amount_inr])</f>
        <v>1510.43</v>
      </c>
      <c r="C3020" s="1">
        <f>_xlfn.XLOOKUP(A3020,Processed_data!A:A,Processed_data!F:F)</f>
        <v>1510.43</v>
      </c>
      <c r="D3020" s="1" t="str">
        <f>_xlfn.XLOOKUP(A3020,bank_source_transactions__1[transaction_id],bank_source_transactions__1[transaction_status])</f>
        <v>SUCCESS</v>
      </c>
      <c r="E3020" s="1" t="str">
        <f>_xlfn.XLOOKUP(A3020,Processed_data!A:A,Processed_data!G:G)</f>
        <v>SUCCESS</v>
      </c>
      <c r="F3020" s="1">
        <f>COUNTIF(bank_processed_transactions[transaction_id],A3020)</f>
        <v>1</v>
      </c>
      <c r="G3020" s="1" t="str">
        <f t="shared" si="470"/>
        <v>found</v>
      </c>
      <c r="H3020" s="1" t="str">
        <f t="shared" si="471"/>
        <v>Not Duplicate</v>
      </c>
      <c r="I3020" s="1" t="str">
        <f t="shared" si="472"/>
        <v>match</v>
      </c>
      <c r="J3020" s="1" t="str">
        <f t="shared" si="473"/>
        <v>match</v>
      </c>
      <c r="K3020" s="1">
        <f t="shared" si="474"/>
        <v>0</v>
      </c>
      <c r="L3020" s="2">
        <f>IF(F3020=0,"not processed",_xlfn.MINIFS(Processed_data!H:H,Processed_data!A:A,A3020))</f>
        <v>46034</v>
      </c>
      <c r="M3020" s="1">
        <f>IF(F3020=0,"not processed",ABS(bank_source_transactions__1[[#This Row],[transaction_date]]-Reconciliation!L3020))</f>
        <v>2</v>
      </c>
      <c r="N3020" s="1" t="str" cm="1">
        <f t="array" ref="N3020">_xlfn.IFS(M3020="not Processed", "Not Processed",M3020&gt;2,"SLA Breached",M3020&lt;=2,"Within SLA")</f>
        <v>Within SLA</v>
      </c>
      <c r="O3020" s="1" t="str">
        <f>_xlfn.XLOOKUP(A3020,Source_data!A:A,Source_data!D:D)</f>
        <v>UPI</v>
      </c>
      <c r="P3020" s="1">
        <f t="shared" si="475"/>
        <v>0</v>
      </c>
      <c r="Q3020" s="1">
        <f t="shared" si="476"/>
        <v>0</v>
      </c>
      <c r="R3020" s="1">
        <f t="shared" si="477"/>
        <v>0</v>
      </c>
      <c r="S3020" s="1">
        <f t="shared" si="478"/>
        <v>0</v>
      </c>
      <c r="T3020" s="1">
        <f t="shared" si="479"/>
        <v>0</v>
      </c>
      <c r="U3020" s="1" t="str">
        <f>_xlfn.XLOOKUP(Table3[[#This Row],[Transaction ID]],Source_data!A:A,Source_data!E:E)</f>
        <v>Pune</v>
      </c>
      <c r="V3020" s="1">
        <f>_xlfn.IFNA(_xlfn.XLOOKUP(A3020,bank_processed_transactions[transaction_id],bank_processed_transactions[processing_minutes]),"")</f>
        <v>39.799999999999997</v>
      </c>
      <c r="W3020" s="31">
        <f>_xlfn.XLOOKUP(A3020,Source_data!A:A,Source_data!B:B)</f>
        <v>46032</v>
      </c>
    </row>
    <row r="3021" spans="1:23" x14ac:dyDescent="0.3">
      <c r="A3021" s="4" t="s">
        <v>2684</v>
      </c>
      <c r="B3021" s="1">
        <f>_xlfn.XLOOKUP(A3021,bank_source_transactions__1[transaction_id],bank_source_transactions__1[amount_inr])</f>
        <v>7623.17</v>
      </c>
      <c r="C3021" s="1">
        <f>_xlfn.XLOOKUP(A3021,Processed_data!A:A,Processed_data!F:F)</f>
        <v>7623.17</v>
      </c>
      <c r="D3021" s="1" t="str">
        <f>_xlfn.XLOOKUP(A3021,bank_source_transactions__1[transaction_id],bank_source_transactions__1[transaction_status])</f>
        <v>FAILED</v>
      </c>
      <c r="E3021" s="1" t="str">
        <f>_xlfn.XLOOKUP(A3021,Processed_data!A:A,Processed_data!G:G)</f>
        <v>FAILED</v>
      </c>
      <c r="F3021" s="1">
        <f>COUNTIF(bank_processed_transactions[transaction_id],A3021)</f>
        <v>1</v>
      </c>
      <c r="G3021" s="1" t="str">
        <f t="shared" si="470"/>
        <v>found</v>
      </c>
      <c r="H3021" s="1" t="str">
        <f t="shared" si="471"/>
        <v>Not Duplicate</v>
      </c>
      <c r="I3021" s="1" t="str">
        <f t="shared" si="472"/>
        <v>match</v>
      </c>
      <c r="J3021" s="1" t="str">
        <f t="shared" si="473"/>
        <v>match</v>
      </c>
      <c r="K3021" s="1">
        <f t="shared" si="474"/>
        <v>0</v>
      </c>
      <c r="L3021" s="2">
        <f>IF(F3021=0,"not processed",_xlfn.MINIFS(Processed_data!H:H,Processed_data!A:A,A3021))</f>
        <v>46103</v>
      </c>
      <c r="M3021" s="1">
        <f>IF(F3021=0,"not processed",ABS(bank_source_transactions__1[[#This Row],[transaction_date]]-Reconciliation!L3021))</f>
        <v>1</v>
      </c>
      <c r="N3021" s="1" t="str" cm="1">
        <f t="array" ref="N3021">_xlfn.IFS(M3021="not Processed", "Not Processed",M3021&gt;2,"SLA Breached",M3021&lt;=2,"Within SLA")</f>
        <v>Within SLA</v>
      </c>
      <c r="O3021" s="1" t="str">
        <f>_xlfn.XLOOKUP(A3021,Source_data!A:A,Source_data!D:D)</f>
        <v>UPI</v>
      </c>
      <c r="P3021" s="1">
        <f t="shared" si="475"/>
        <v>0</v>
      </c>
      <c r="Q3021" s="1">
        <f t="shared" si="476"/>
        <v>0</v>
      </c>
      <c r="R3021" s="1">
        <f t="shared" si="477"/>
        <v>0</v>
      </c>
      <c r="S3021" s="1">
        <f t="shared" si="478"/>
        <v>0</v>
      </c>
      <c r="T3021" s="1">
        <f t="shared" si="479"/>
        <v>0</v>
      </c>
      <c r="U3021" s="1" t="str">
        <f>_xlfn.XLOOKUP(Table3[[#This Row],[Transaction ID]],Source_data!A:A,Source_data!E:E)</f>
        <v>Bengaluru</v>
      </c>
      <c r="V3021" s="1">
        <f>_xlfn.IFNA(_xlfn.XLOOKUP(A3021,bank_processed_transactions[transaction_id],bank_processed_transactions[processing_minutes]),"")</f>
        <v>27.2</v>
      </c>
      <c r="W3021" s="31">
        <f>_xlfn.XLOOKUP(A3021,Source_data!A:A,Source_data!B:B)</f>
        <v>46102</v>
      </c>
    </row>
    <row r="3022" spans="1:23" x14ac:dyDescent="0.3">
      <c r="A3022" s="3" t="s">
        <v>3199</v>
      </c>
      <c r="B3022" s="1">
        <f>_xlfn.XLOOKUP(A3022,bank_source_transactions__1[transaction_id],bank_source_transactions__1[amount_inr])</f>
        <v>4640.25</v>
      </c>
      <c r="C3022" s="1">
        <f>_xlfn.XLOOKUP(A3022,Processed_data!A:A,Processed_data!F:F)</f>
        <v>4640.25</v>
      </c>
      <c r="D3022" s="1" t="str">
        <f>_xlfn.XLOOKUP(A3022,bank_source_transactions__1[transaction_id],bank_source_transactions__1[transaction_status])</f>
        <v>SUCCESS</v>
      </c>
      <c r="E3022" s="1" t="str">
        <f>_xlfn.XLOOKUP(A3022,Processed_data!A:A,Processed_data!G:G)</f>
        <v>SUCCESS</v>
      </c>
      <c r="F3022" s="1">
        <f>COUNTIF(bank_processed_transactions[transaction_id],A3022)</f>
        <v>1</v>
      </c>
      <c r="G3022" s="1" t="str">
        <f t="shared" si="470"/>
        <v>found</v>
      </c>
      <c r="H3022" s="1" t="str">
        <f t="shared" si="471"/>
        <v>Not Duplicate</v>
      </c>
      <c r="I3022" s="1" t="str">
        <f t="shared" si="472"/>
        <v>match</v>
      </c>
      <c r="J3022" s="1" t="str">
        <f t="shared" si="473"/>
        <v>match</v>
      </c>
      <c r="K3022" s="1">
        <f t="shared" si="474"/>
        <v>0</v>
      </c>
      <c r="L3022" s="2">
        <f>IF(F3022=0,"not processed",_xlfn.MINIFS(Processed_data!H:H,Processed_data!A:A,A3022))</f>
        <v>46068</v>
      </c>
      <c r="M3022" s="1">
        <f>IF(F3022=0,"not processed",ABS(bank_source_transactions__1[[#This Row],[transaction_date]]-Reconciliation!L3022))</f>
        <v>5</v>
      </c>
      <c r="N3022" s="1" t="str" cm="1">
        <f t="array" ref="N3022">_xlfn.IFS(M3022="not Processed", "Not Processed",M3022&gt;2,"SLA Breached",M3022&lt;=2,"Within SLA")</f>
        <v>SLA Breached</v>
      </c>
      <c r="O3022" s="1" t="str">
        <f>_xlfn.XLOOKUP(A3022,Source_data!A:A,Source_data!D:D)</f>
        <v>CARD</v>
      </c>
      <c r="P3022" s="1">
        <f t="shared" si="475"/>
        <v>0</v>
      </c>
      <c r="Q3022" s="1">
        <f t="shared" si="476"/>
        <v>0</v>
      </c>
      <c r="R3022" s="1">
        <f t="shared" si="477"/>
        <v>0</v>
      </c>
      <c r="S3022" s="1">
        <f t="shared" si="478"/>
        <v>0</v>
      </c>
      <c r="T3022" s="1">
        <f t="shared" si="479"/>
        <v>1</v>
      </c>
      <c r="U3022" s="1" t="str">
        <f>_xlfn.XLOOKUP(Table3[[#This Row],[Transaction ID]],Source_data!A:A,Source_data!E:E)</f>
        <v>Pune</v>
      </c>
      <c r="V3022" s="1">
        <f>_xlfn.IFNA(_xlfn.XLOOKUP(A3022,bank_processed_transactions[transaction_id],bank_processed_transactions[processing_minutes]),"")</f>
        <v>47.1</v>
      </c>
      <c r="W3022" s="31">
        <f>_xlfn.XLOOKUP(A3022,Source_data!A:A,Source_data!B:B)</f>
        <v>46063</v>
      </c>
    </row>
    <row r="3023" spans="1:23" x14ac:dyDescent="0.3">
      <c r="A3023" s="4" t="s">
        <v>1159</v>
      </c>
      <c r="B3023" s="1">
        <f>_xlfn.XLOOKUP(A3023,bank_source_transactions__1[transaction_id],bank_source_transactions__1[amount_inr])</f>
        <v>8894.35</v>
      </c>
      <c r="C3023" s="1">
        <f>_xlfn.XLOOKUP(A3023,Processed_data!A:A,Processed_data!F:F)</f>
        <v>8894.35</v>
      </c>
      <c r="D3023" s="1" t="str">
        <f>_xlfn.XLOOKUP(A3023,bank_source_transactions__1[transaction_id],bank_source_transactions__1[transaction_status])</f>
        <v>SUCCESS</v>
      </c>
      <c r="E3023" s="1" t="str">
        <f>_xlfn.XLOOKUP(A3023,Processed_data!A:A,Processed_data!G:G)</f>
        <v>SUCCESS</v>
      </c>
      <c r="F3023" s="1">
        <f>COUNTIF(bank_processed_transactions[transaction_id],A3023)</f>
        <v>1</v>
      </c>
      <c r="G3023" s="1" t="str">
        <f t="shared" si="470"/>
        <v>found</v>
      </c>
      <c r="H3023" s="1" t="str">
        <f t="shared" si="471"/>
        <v>Not Duplicate</v>
      </c>
      <c r="I3023" s="1" t="str">
        <f t="shared" si="472"/>
        <v>match</v>
      </c>
      <c r="J3023" s="1" t="str">
        <f t="shared" si="473"/>
        <v>match</v>
      </c>
      <c r="K3023" s="1">
        <f t="shared" si="474"/>
        <v>0</v>
      </c>
      <c r="L3023" s="2">
        <f>IF(F3023=0,"not processed",_xlfn.MINIFS(Processed_data!H:H,Processed_data!A:A,A3023))</f>
        <v>46038</v>
      </c>
      <c r="M3023" s="1">
        <f>IF(F3023=0,"not processed",ABS(bank_source_transactions__1[[#This Row],[transaction_date]]-Reconciliation!L3023))</f>
        <v>2</v>
      </c>
      <c r="N3023" s="1" t="str" cm="1">
        <f t="array" ref="N3023">_xlfn.IFS(M3023="not Processed", "Not Processed",M3023&gt;2,"SLA Breached",M3023&lt;=2,"Within SLA")</f>
        <v>Within SLA</v>
      </c>
      <c r="O3023" s="1" t="str">
        <f>_xlfn.XLOOKUP(A3023,Source_data!A:A,Source_data!D:D)</f>
        <v>ATM</v>
      </c>
      <c r="P3023" s="1">
        <f t="shared" si="475"/>
        <v>0</v>
      </c>
      <c r="Q3023" s="1">
        <f t="shared" si="476"/>
        <v>0</v>
      </c>
      <c r="R3023" s="1">
        <f t="shared" si="477"/>
        <v>0</v>
      </c>
      <c r="S3023" s="1">
        <f t="shared" si="478"/>
        <v>0</v>
      </c>
      <c r="T3023" s="1">
        <f t="shared" si="479"/>
        <v>0</v>
      </c>
      <c r="U3023" s="1" t="str">
        <f>_xlfn.XLOOKUP(Table3[[#This Row],[Transaction ID]],Source_data!A:A,Source_data!E:E)</f>
        <v>Hyderabad</v>
      </c>
      <c r="V3023" s="1">
        <f>_xlfn.IFNA(_xlfn.XLOOKUP(A3023,bank_processed_transactions[transaction_id],bank_processed_transactions[processing_minutes]),"")</f>
        <v>29.4</v>
      </c>
      <c r="W3023" s="31">
        <f>_xlfn.XLOOKUP(A3023,Source_data!A:A,Source_data!B:B)</f>
        <v>46036</v>
      </c>
    </row>
    <row r="3024" spans="1:23" x14ac:dyDescent="0.3">
      <c r="A3024" s="3" t="s">
        <v>428</v>
      </c>
      <c r="B3024" s="1">
        <f>_xlfn.XLOOKUP(A3024,bank_source_transactions__1[transaction_id],bank_source_transactions__1[amount_inr])</f>
        <v>51602.19</v>
      </c>
      <c r="C3024" s="1">
        <f>_xlfn.XLOOKUP(A3024,Processed_data!A:A,Processed_data!F:F)</f>
        <v>51602.19</v>
      </c>
      <c r="D3024" s="1" t="str">
        <f>_xlfn.XLOOKUP(A3024,bank_source_transactions__1[transaction_id],bank_source_transactions__1[transaction_status])</f>
        <v>FAILED</v>
      </c>
      <c r="E3024" s="1" t="str">
        <f>_xlfn.XLOOKUP(A3024,Processed_data!A:A,Processed_data!G:G)</f>
        <v>FAILED</v>
      </c>
      <c r="F3024" s="1">
        <f>COUNTIF(bank_processed_transactions[transaction_id],A3024)</f>
        <v>1</v>
      </c>
      <c r="G3024" s="1" t="str">
        <f t="shared" si="470"/>
        <v>found</v>
      </c>
      <c r="H3024" s="1" t="str">
        <f t="shared" si="471"/>
        <v>Not Duplicate</v>
      </c>
      <c r="I3024" s="1" t="str">
        <f t="shared" si="472"/>
        <v>match</v>
      </c>
      <c r="J3024" s="1" t="str">
        <f t="shared" si="473"/>
        <v>match</v>
      </c>
      <c r="K3024" s="1">
        <f t="shared" si="474"/>
        <v>0</v>
      </c>
      <c r="L3024" s="2">
        <f>IF(F3024=0,"not processed",_xlfn.MINIFS(Processed_data!H:H,Processed_data!A:A,A3024))</f>
        <v>46061</v>
      </c>
      <c r="M3024" s="1">
        <f>IF(F3024=0,"not processed",ABS(bank_source_transactions__1[[#This Row],[transaction_date]]-Reconciliation!L3024))</f>
        <v>3</v>
      </c>
      <c r="N3024" s="1" t="str" cm="1">
        <f t="array" ref="N3024">_xlfn.IFS(M3024="not Processed", "Not Processed",M3024&gt;2,"SLA Breached",M3024&lt;=2,"Within SLA")</f>
        <v>SLA Breached</v>
      </c>
      <c r="O3024" s="1" t="str">
        <f>_xlfn.XLOOKUP(A3024,Source_data!A:A,Source_data!D:D)</f>
        <v>NEFT</v>
      </c>
      <c r="P3024" s="1">
        <f t="shared" si="475"/>
        <v>0</v>
      </c>
      <c r="Q3024" s="1">
        <f t="shared" si="476"/>
        <v>0</v>
      </c>
      <c r="R3024" s="1">
        <f t="shared" si="477"/>
        <v>0</v>
      </c>
      <c r="S3024" s="1">
        <f t="shared" si="478"/>
        <v>0</v>
      </c>
      <c r="T3024" s="1">
        <f t="shared" si="479"/>
        <v>1</v>
      </c>
      <c r="U3024" s="1" t="str">
        <f>_xlfn.XLOOKUP(Table3[[#This Row],[Transaction ID]],Source_data!A:A,Source_data!E:E)</f>
        <v>Hyderabad</v>
      </c>
      <c r="V3024" s="1">
        <f>_xlfn.IFNA(_xlfn.XLOOKUP(A3024,bank_processed_transactions[transaction_id],bank_processed_transactions[processing_minutes]),"")</f>
        <v>19.3</v>
      </c>
      <c r="W3024" s="31">
        <f>_xlfn.XLOOKUP(A3024,Source_data!A:A,Source_data!B:B)</f>
        <v>46058</v>
      </c>
    </row>
    <row r="3025" spans="1:23" x14ac:dyDescent="0.3">
      <c r="A3025" s="4" t="s">
        <v>2568</v>
      </c>
      <c r="B3025" s="1">
        <f>_xlfn.XLOOKUP(A3025,bank_source_transactions__1[transaction_id],bank_source_transactions__1[amount_inr])</f>
        <v>2664.24</v>
      </c>
      <c r="C3025" s="1">
        <f>_xlfn.XLOOKUP(A3025,Processed_data!A:A,Processed_data!F:F)</f>
        <v>2664.24</v>
      </c>
      <c r="D3025" s="1" t="str">
        <f>_xlfn.XLOOKUP(A3025,bank_source_transactions__1[transaction_id],bank_source_transactions__1[transaction_status])</f>
        <v>SUCCESS</v>
      </c>
      <c r="E3025" s="1" t="str">
        <f>_xlfn.XLOOKUP(A3025,Processed_data!A:A,Processed_data!G:G)</f>
        <v>SUCCESS</v>
      </c>
      <c r="F3025" s="1">
        <f>COUNTIF(bank_processed_transactions[transaction_id],A3025)</f>
        <v>1</v>
      </c>
      <c r="G3025" s="1" t="str">
        <f t="shared" si="470"/>
        <v>found</v>
      </c>
      <c r="H3025" s="1" t="str">
        <f t="shared" si="471"/>
        <v>Not Duplicate</v>
      </c>
      <c r="I3025" s="1" t="str">
        <f t="shared" si="472"/>
        <v>match</v>
      </c>
      <c r="J3025" s="1" t="str">
        <f t="shared" si="473"/>
        <v>match</v>
      </c>
      <c r="K3025" s="1">
        <f t="shared" si="474"/>
        <v>0</v>
      </c>
      <c r="L3025" s="2">
        <f>IF(F3025=0,"not processed",_xlfn.MINIFS(Processed_data!H:H,Processed_data!A:A,A3025))</f>
        <v>46076</v>
      </c>
      <c r="M3025" s="1">
        <f>IF(F3025=0,"not processed",ABS(bank_source_transactions__1[[#This Row],[transaction_date]]-Reconciliation!L3025))</f>
        <v>0</v>
      </c>
      <c r="N3025" s="1" t="str" cm="1">
        <f t="array" ref="N3025">_xlfn.IFS(M3025="not Processed", "Not Processed",M3025&gt;2,"SLA Breached",M3025&lt;=2,"Within SLA")</f>
        <v>Within SLA</v>
      </c>
      <c r="O3025" s="1" t="str">
        <f>_xlfn.XLOOKUP(A3025,Source_data!A:A,Source_data!D:D)</f>
        <v>UPI</v>
      </c>
      <c r="P3025" s="1">
        <f t="shared" si="475"/>
        <v>0</v>
      </c>
      <c r="Q3025" s="1">
        <f t="shared" si="476"/>
        <v>0</v>
      </c>
      <c r="R3025" s="1">
        <f t="shared" si="477"/>
        <v>0</v>
      </c>
      <c r="S3025" s="1">
        <f t="shared" si="478"/>
        <v>0</v>
      </c>
      <c r="T3025" s="1">
        <f t="shared" si="479"/>
        <v>0</v>
      </c>
      <c r="U3025" s="1" t="str">
        <f>_xlfn.XLOOKUP(Table3[[#This Row],[Transaction ID]],Source_data!A:A,Source_data!E:E)</f>
        <v>Bengaluru</v>
      </c>
      <c r="V3025" s="1">
        <f>_xlfn.IFNA(_xlfn.XLOOKUP(A3025,bank_processed_transactions[transaction_id],bank_processed_transactions[processing_minutes]),"")</f>
        <v>20.2</v>
      </c>
      <c r="W3025" s="31">
        <f>_xlfn.XLOOKUP(A3025,Source_data!A:A,Source_data!B:B)</f>
        <v>46076</v>
      </c>
    </row>
    <row r="3026" spans="1:23" x14ac:dyDescent="0.3">
      <c r="A3026" s="3" t="s">
        <v>920</v>
      </c>
      <c r="B3026" s="1">
        <f>_xlfn.XLOOKUP(A3026,bank_source_transactions__1[transaction_id],bank_source_transactions__1[amount_inr])</f>
        <v>11695.07</v>
      </c>
      <c r="C3026" s="1">
        <f>_xlfn.XLOOKUP(A3026,Processed_data!A:A,Processed_data!F:F)</f>
        <v>11695.07</v>
      </c>
      <c r="D3026" s="1" t="str">
        <f>_xlfn.XLOOKUP(A3026,bank_source_transactions__1[transaction_id],bank_source_transactions__1[transaction_status])</f>
        <v>SUCCESS</v>
      </c>
      <c r="E3026" s="1" t="str">
        <f>_xlfn.XLOOKUP(A3026,Processed_data!A:A,Processed_data!G:G)</f>
        <v>SUCCESS</v>
      </c>
      <c r="F3026" s="1">
        <f>COUNTIF(bank_processed_transactions[transaction_id],A3026)</f>
        <v>1</v>
      </c>
      <c r="G3026" s="1" t="str">
        <f t="shared" si="470"/>
        <v>found</v>
      </c>
      <c r="H3026" s="1" t="str">
        <f t="shared" si="471"/>
        <v>Not Duplicate</v>
      </c>
      <c r="I3026" s="1" t="str">
        <f t="shared" si="472"/>
        <v>match</v>
      </c>
      <c r="J3026" s="1" t="str">
        <f t="shared" si="473"/>
        <v>match</v>
      </c>
      <c r="K3026" s="1">
        <f t="shared" si="474"/>
        <v>0</v>
      </c>
      <c r="L3026" s="2">
        <f>IF(F3026=0,"not processed",_xlfn.MINIFS(Processed_data!H:H,Processed_data!A:A,A3026))</f>
        <v>46058</v>
      </c>
      <c r="M3026" s="1">
        <f>IF(F3026=0,"not processed",ABS(bank_source_transactions__1[[#This Row],[transaction_date]]-Reconciliation!L3026))</f>
        <v>5</v>
      </c>
      <c r="N3026" s="1" t="str" cm="1">
        <f t="array" ref="N3026">_xlfn.IFS(M3026="not Processed", "Not Processed",M3026&gt;2,"SLA Breached",M3026&lt;=2,"Within SLA")</f>
        <v>SLA Breached</v>
      </c>
      <c r="O3026" s="1" t="str">
        <f>_xlfn.XLOOKUP(A3026,Source_data!A:A,Source_data!D:D)</f>
        <v>NEFT</v>
      </c>
      <c r="P3026" s="1">
        <f t="shared" si="475"/>
        <v>0</v>
      </c>
      <c r="Q3026" s="1">
        <f t="shared" si="476"/>
        <v>0</v>
      </c>
      <c r="R3026" s="1">
        <f t="shared" si="477"/>
        <v>0</v>
      </c>
      <c r="S3026" s="1">
        <f t="shared" si="478"/>
        <v>0</v>
      </c>
      <c r="T3026" s="1">
        <f t="shared" si="479"/>
        <v>1</v>
      </c>
      <c r="U3026" s="1" t="str">
        <f>_xlfn.XLOOKUP(Table3[[#This Row],[Transaction ID]],Source_data!A:A,Source_data!E:E)</f>
        <v>Bengaluru</v>
      </c>
      <c r="V3026" s="1">
        <f>_xlfn.IFNA(_xlfn.XLOOKUP(A3026,bank_processed_transactions[transaction_id],bank_processed_transactions[processing_minutes]),"")</f>
        <v>37.5</v>
      </c>
      <c r="W3026" s="31">
        <f>_xlfn.XLOOKUP(A3026,Source_data!A:A,Source_data!B:B)</f>
        <v>46053</v>
      </c>
    </row>
    <row r="3027" spans="1:23" x14ac:dyDescent="0.3">
      <c r="A3027" s="4" t="s">
        <v>2375</v>
      </c>
      <c r="B3027" s="1">
        <f>_xlfn.XLOOKUP(A3027,bank_source_transactions__1[transaction_id],bank_source_transactions__1[amount_inr])</f>
        <v>4208.8599999999997</v>
      </c>
      <c r="C3027" s="1">
        <f>_xlfn.XLOOKUP(A3027,Processed_data!A:A,Processed_data!F:F)</f>
        <v>4208.8599999999997</v>
      </c>
      <c r="D3027" s="1" t="str">
        <f>_xlfn.XLOOKUP(A3027,bank_source_transactions__1[transaction_id],bank_source_transactions__1[transaction_status])</f>
        <v>SUCCESS</v>
      </c>
      <c r="E3027" s="1" t="str">
        <f>_xlfn.XLOOKUP(A3027,Processed_data!A:A,Processed_data!G:G)</f>
        <v>SUCCESS</v>
      </c>
      <c r="F3027" s="1">
        <f>COUNTIF(bank_processed_transactions[transaction_id],A3027)</f>
        <v>1</v>
      </c>
      <c r="G3027" s="1" t="str">
        <f t="shared" si="470"/>
        <v>found</v>
      </c>
      <c r="H3027" s="1" t="str">
        <f t="shared" si="471"/>
        <v>Not Duplicate</v>
      </c>
      <c r="I3027" s="1" t="str">
        <f t="shared" si="472"/>
        <v>match</v>
      </c>
      <c r="J3027" s="1" t="str">
        <f t="shared" si="473"/>
        <v>match</v>
      </c>
      <c r="K3027" s="1">
        <f t="shared" si="474"/>
        <v>0</v>
      </c>
      <c r="L3027" s="2">
        <f>IF(F3027=0,"not processed",_xlfn.MINIFS(Processed_data!H:H,Processed_data!A:A,A3027))</f>
        <v>46056</v>
      </c>
      <c r="M3027" s="1">
        <f>IF(F3027=0,"not processed",ABS(bank_source_transactions__1[[#This Row],[transaction_date]]-Reconciliation!L3027))</f>
        <v>1</v>
      </c>
      <c r="N3027" s="1" t="str" cm="1">
        <f t="array" ref="N3027">_xlfn.IFS(M3027="not Processed", "Not Processed",M3027&gt;2,"SLA Breached",M3027&lt;=2,"Within SLA")</f>
        <v>Within SLA</v>
      </c>
      <c r="O3027" s="1" t="str">
        <f>_xlfn.XLOOKUP(A3027,Source_data!A:A,Source_data!D:D)</f>
        <v>IMPS</v>
      </c>
      <c r="P3027" s="1">
        <f t="shared" si="475"/>
        <v>0</v>
      </c>
      <c r="Q3027" s="1">
        <f t="shared" si="476"/>
        <v>0</v>
      </c>
      <c r="R3027" s="1">
        <f t="shared" si="477"/>
        <v>0</v>
      </c>
      <c r="S3027" s="1">
        <f t="shared" si="478"/>
        <v>0</v>
      </c>
      <c r="T3027" s="1">
        <f t="shared" si="479"/>
        <v>0</v>
      </c>
      <c r="U3027" s="1" t="str">
        <f>_xlfn.XLOOKUP(Table3[[#This Row],[Transaction ID]],Source_data!A:A,Source_data!E:E)</f>
        <v>Bengaluru</v>
      </c>
      <c r="V3027" s="1">
        <f>_xlfn.IFNA(_xlfn.XLOOKUP(A3027,bank_processed_transactions[transaction_id],bank_processed_transactions[processing_minutes]),"")</f>
        <v>70.3</v>
      </c>
      <c r="W3027" s="31">
        <f>_xlfn.XLOOKUP(A3027,Source_data!A:A,Source_data!B:B)</f>
        <v>46055</v>
      </c>
    </row>
    <row r="3028" spans="1:23" x14ac:dyDescent="0.3">
      <c r="A3028" s="3" t="s">
        <v>2753</v>
      </c>
      <c r="B3028" s="1">
        <f>_xlfn.XLOOKUP(A3028,bank_source_transactions__1[transaction_id],bank_source_transactions__1[amount_inr])</f>
        <v>13732.72</v>
      </c>
      <c r="C3028" s="1">
        <f>_xlfn.XLOOKUP(A3028,Processed_data!A:A,Processed_data!F:F)</f>
        <v>13732.72</v>
      </c>
      <c r="D3028" s="1" t="str">
        <f>_xlfn.XLOOKUP(A3028,bank_source_transactions__1[transaction_id],bank_source_transactions__1[transaction_status])</f>
        <v>SUCCESS</v>
      </c>
      <c r="E3028" s="1" t="str">
        <f>_xlfn.XLOOKUP(A3028,Processed_data!A:A,Processed_data!G:G)</f>
        <v>SUCCESS</v>
      </c>
      <c r="F3028" s="1">
        <f>COUNTIF(bank_processed_transactions[transaction_id],A3028)</f>
        <v>1</v>
      </c>
      <c r="G3028" s="1" t="str">
        <f t="shared" si="470"/>
        <v>found</v>
      </c>
      <c r="H3028" s="1" t="str">
        <f t="shared" si="471"/>
        <v>Not Duplicate</v>
      </c>
      <c r="I3028" s="1" t="str">
        <f t="shared" si="472"/>
        <v>match</v>
      </c>
      <c r="J3028" s="1" t="str">
        <f t="shared" si="473"/>
        <v>match</v>
      </c>
      <c r="K3028" s="1">
        <f t="shared" si="474"/>
        <v>0</v>
      </c>
      <c r="L3028" s="2">
        <f>IF(F3028=0,"not processed",_xlfn.MINIFS(Processed_data!H:H,Processed_data!A:A,A3028))</f>
        <v>46076</v>
      </c>
      <c r="M3028" s="1">
        <f>IF(F3028=0,"not processed",ABS(bank_source_transactions__1[[#This Row],[transaction_date]]-Reconciliation!L3028))</f>
        <v>3</v>
      </c>
      <c r="N3028" s="1" t="str" cm="1">
        <f t="array" ref="N3028">_xlfn.IFS(M3028="not Processed", "Not Processed",M3028&gt;2,"SLA Breached",M3028&lt;=2,"Within SLA")</f>
        <v>SLA Breached</v>
      </c>
      <c r="O3028" s="1" t="str">
        <f>_xlfn.XLOOKUP(A3028,Source_data!A:A,Source_data!D:D)</f>
        <v>IMPS</v>
      </c>
      <c r="P3028" s="1">
        <f t="shared" si="475"/>
        <v>0</v>
      </c>
      <c r="Q3028" s="1">
        <f t="shared" si="476"/>
        <v>0</v>
      </c>
      <c r="R3028" s="1">
        <f t="shared" si="477"/>
        <v>0</v>
      </c>
      <c r="S3028" s="1">
        <f t="shared" si="478"/>
        <v>0</v>
      </c>
      <c r="T3028" s="1">
        <f t="shared" si="479"/>
        <v>1</v>
      </c>
      <c r="U3028" s="1" t="str">
        <f>_xlfn.XLOOKUP(Table3[[#This Row],[Transaction ID]],Source_data!A:A,Source_data!E:E)</f>
        <v>Hyderabad</v>
      </c>
      <c r="V3028" s="1">
        <f>_xlfn.IFNA(_xlfn.XLOOKUP(A3028,bank_processed_transactions[transaction_id],bank_processed_transactions[processing_minutes]),"")</f>
        <v>34.799999999999997</v>
      </c>
      <c r="W3028" s="31">
        <f>_xlfn.XLOOKUP(A3028,Source_data!A:A,Source_data!B:B)</f>
        <v>46073</v>
      </c>
    </row>
    <row r="3029" spans="1:23" x14ac:dyDescent="0.3">
      <c r="A3029" s="4" t="s">
        <v>2913</v>
      </c>
      <c r="B3029" s="1">
        <f>_xlfn.XLOOKUP(A3029,bank_source_transactions__1[transaction_id],bank_source_transactions__1[amount_inr])</f>
        <v>3853.81</v>
      </c>
      <c r="C3029" s="1">
        <f>_xlfn.XLOOKUP(A3029,Processed_data!A:A,Processed_data!F:F)</f>
        <v>3853.81</v>
      </c>
      <c r="D3029" s="1" t="str">
        <f>_xlfn.XLOOKUP(A3029,bank_source_transactions__1[transaction_id],bank_source_transactions__1[transaction_status])</f>
        <v>SUCCESS</v>
      </c>
      <c r="E3029" s="1" t="str">
        <f>_xlfn.XLOOKUP(A3029,Processed_data!A:A,Processed_data!G:G)</f>
        <v>SUCCESS</v>
      </c>
      <c r="F3029" s="1">
        <f>COUNTIF(bank_processed_transactions[transaction_id],A3029)</f>
        <v>1</v>
      </c>
      <c r="G3029" s="1" t="str">
        <f t="shared" si="470"/>
        <v>found</v>
      </c>
      <c r="H3029" s="1" t="str">
        <f t="shared" si="471"/>
        <v>Not Duplicate</v>
      </c>
      <c r="I3029" s="1" t="str">
        <f t="shared" si="472"/>
        <v>match</v>
      </c>
      <c r="J3029" s="1" t="str">
        <f t="shared" si="473"/>
        <v>match</v>
      </c>
      <c r="K3029" s="1">
        <f t="shared" si="474"/>
        <v>0</v>
      </c>
      <c r="L3029" s="2">
        <f>IF(F3029=0,"not processed",_xlfn.MINIFS(Processed_data!H:H,Processed_data!A:A,A3029))</f>
        <v>46053</v>
      </c>
      <c r="M3029" s="1">
        <f>IF(F3029=0,"not processed",ABS(bank_source_transactions__1[[#This Row],[transaction_date]]-Reconciliation!L3029))</f>
        <v>3</v>
      </c>
      <c r="N3029" s="1" t="str" cm="1">
        <f t="array" ref="N3029">_xlfn.IFS(M3029="not Processed", "Not Processed",M3029&gt;2,"SLA Breached",M3029&lt;=2,"Within SLA")</f>
        <v>SLA Breached</v>
      </c>
      <c r="O3029" s="1" t="str">
        <f>_xlfn.XLOOKUP(A3029,Source_data!A:A,Source_data!D:D)</f>
        <v>UPI</v>
      </c>
      <c r="P3029" s="1">
        <f t="shared" si="475"/>
        <v>0</v>
      </c>
      <c r="Q3029" s="1">
        <f t="shared" si="476"/>
        <v>0</v>
      </c>
      <c r="R3029" s="1">
        <f t="shared" si="477"/>
        <v>0</v>
      </c>
      <c r="S3029" s="1">
        <f t="shared" si="478"/>
        <v>0</v>
      </c>
      <c r="T3029" s="1">
        <f t="shared" si="479"/>
        <v>1</v>
      </c>
      <c r="U3029" s="1" t="str">
        <f>_xlfn.XLOOKUP(Table3[[#This Row],[Transaction ID]],Source_data!A:A,Source_data!E:E)</f>
        <v>Hyderabad</v>
      </c>
      <c r="V3029" s="1">
        <f>_xlfn.IFNA(_xlfn.XLOOKUP(A3029,bank_processed_transactions[transaction_id],bank_processed_transactions[processing_minutes]),"")</f>
        <v>12.3</v>
      </c>
      <c r="W3029" s="31">
        <f>_xlfn.XLOOKUP(A3029,Source_data!A:A,Source_data!B:B)</f>
        <v>46050</v>
      </c>
    </row>
    <row r="3030" spans="1:23" x14ac:dyDescent="0.3">
      <c r="A3030" s="3" t="s">
        <v>33</v>
      </c>
      <c r="B3030" s="1">
        <f>_xlfn.XLOOKUP(A3030,bank_source_transactions__1[transaction_id],bank_source_transactions__1[amount_inr])</f>
        <v>35292.22</v>
      </c>
      <c r="C3030" s="1">
        <f>_xlfn.XLOOKUP(A3030,Processed_data!A:A,Processed_data!F:F)</f>
        <v>35292.22</v>
      </c>
      <c r="D3030" s="1" t="str">
        <f>_xlfn.XLOOKUP(A3030,bank_source_transactions__1[transaction_id],bank_source_transactions__1[transaction_status])</f>
        <v>SUCCESS</v>
      </c>
      <c r="E3030" s="1" t="str">
        <f>_xlfn.XLOOKUP(A3030,Processed_data!A:A,Processed_data!G:G)</f>
        <v>SUCCESS</v>
      </c>
      <c r="F3030" s="1">
        <f>COUNTIF(bank_processed_transactions[transaction_id],A3030)</f>
        <v>1</v>
      </c>
      <c r="G3030" s="1" t="str">
        <f t="shared" si="470"/>
        <v>found</v>
      </c>
      <c r="H3030" s="1" t="str">
        <f t="shared" si="471"/>
        <v>Not Duplicate</v>
      </c>
      <c r="I3030" s="1" t="str">
        <f t="shared" si="472"/>
        <v>match</v>
      </c>
      <c r="J3030" s="1" t="str">
        <f t="shared" si="473"/>
        <v>match</v>
      </c>
      <c r="K3030" s="1">
        <f t="shared" si="474"/>
        <v>0</v>
      </c>
      <c r="L3030" s="2">
        <f>IF(F3030=0,"not processed",_xlfn.MINIFS(Processed_data!H:H,Processed_data!A:A,A3030))</f>
        <v>46048</v>
      </c>
      <c r="M3030" s="1">
        <f>IF(F3030=0,"not processed",ABS(bank_source_transactions__1[[#This Row],[transaction_date]]-Reconciliation!L3030))</f>
        <v>0</v>
      </c>
      <c r="N3030" s="1" t="str" cm="1">
        <f t="array" ref="N3030">_xlfn.IFS(M3030="not Processed", "Not Processed",M3030&gt;2,"SLA Breached",M3030&lt;=2,"Within SLA")</f>
        <v>Within SLA</v>
      </c>
      <c r="O3030" s="1" t="str">
        <f>_xlfn.XLOOKUP(A3030,Source_data!A:A,Source_data!D:D)</f>
        <v>IMPS</v>
      </c>
      <c r="P3030" s="1">
        <f t="shared" si="475"/>
        <v>0</v>
      </c>
      <c r="Q3030" s="1">
        <f t="shared" si="476"/>
        <v>0</v>
      </c>
      <c r="R3030" s="1">
        <f t="shared" si="477"/>
        <v>0</v>
      </c>
      <c r="S3030" s="1">
        <f t="shared" si="478"/>
        <v>0</v>
      </c>
      <c r="T3030" s="1">
        <f t="shared" si="479"/>
        <v>0</v>
      </c>
      <c r="U3030" s="1" t="str">
        <f>_xlfn.XLOOKUP(Table3[[#This Row],[Transaction ID]],Source_data!A:A,Source_data!E:E)</f>
        <v>Hyderabad</v>
      </c>
      <c r="V3030" s="1">
        <f>_xlfn.IFNA(_xlfn.XLOOKUP(A3030,bank_processed_transactions[transaction_id],bank_processed_transactions[processing_minutes]),"")</f>
        <v>19.2</v>
      </c>
      <c r="W3030" s="31">
        <f>_xlfn.XLOOKUP(A3030,Source_data!A:A,Source_data!B:B)</f>
        <v>46048</v>
      </c>
    </row>
    <row r="3031" spans="1:23" x14ac:dyDescent="0.3">
      <c r="A3031" s="4" t="s">
        <v>2562</v>
      </c>
      <c r="B3031" s="1">
        <f>_xlfn.XLOOKUP(A3031,bank_source_transactions__1[transaction_id],bank_source_transactions__1[amount_inr])</f>
        <v>4019.92</v>
      </c>
      <c r="C3031" s="1">
        <f>_xlfn.XLOOKUP(A3031,Processed_data!A:A,Processed_data!F:F)</f>
        <v>4019.92</v>
      </c>
      <c r="D3031" s="1" t="str">
        <f>_xlfn.XLOOKUP(A3031,bank_source_transactions__1[transaction_id],bank_source_transactions__1[transaction_status])</f>
        <v>SUCCESS</v>
      </c>
      <c r="E3031" s="1" t="str">
        <f>_xlfn.XLOOKUP(A3031,Processed_data!A:A,Processed_data!G:G)</f>
        <v>SUCCESS</v>
      </c>
      <c r="F3031" s="1">
        <f>COUNTIF(bank_processed_transactions[transaction_id],A3031)</f>
        <v>1</v>
      </c>
      <c r="G3031" s="1" t="str">
        <f t="shared" si="470"/>
        <v>found</v>
      </c>
      <c r="H3031" s="1" t="str">
        <f t="shared" si="471"/>
        <v>Not Duplicate</v>
      </c>
      <c r="I3031" s="1" t="str">
        <f t="shared" si="472"/>
        <v>match</v>
      </c>
      <c r="J3031" s="1" t="str">
        <f t="shared" si="473"/>
        <v>match</v>
      </c>
      <c r="K3031" s="1">
        <f t="shared" si="474"/>
        <v>0</v>
      </c>
      <c r="L3031" s="2">
        <f>IF(F3031=0,"not processed",_xlfn.MINIFS(Processed_data!H:H,Processed_data!A:A,A3031))</f>
        <v>46106</v>
      </c>
      <c r="M3031" s="1">
        <f>IF(F3031=0,"not processed",ABS(bank_source_transactions__1[[#This Row],[transaction_date]]-Reconciliation!L3031))</f>
        <v>1</v>
      </c>
      <c r="N3031" s="1" t="str" cm="1">
        <f t="array" ref="N3031">_xlfn.IFS(M3031="not Processed", "Not Processed",M3031&gt;2,"SLA Breached",M3031&lt;=2,"Within SLA")</f>
        <v>Within SLA</v>
      </c>
      <c r="O3031" s="1" t="str">
        <f>_xlfn.XLOOKUP(A3031,Source_data!A:A,Source_data!D:D)</f>
        <v>NEFT</v>
      </c>
      <c r="P3031" s="1">
        <f t="shared" si="475"/>
        <v>0</v>
      </c>
      <c r="Q3031" s="1">
        <f t="shared" si="476"/>
        <v>0</v>
      </c>
      <c r="R3031" s="1">
        <f t="shared" si="477"/>
        <v>0</v>
      </c>
      <c r="S3031" s="1">
        <f t="shared" si="478"/>
        <v>0</v>
      </c>
      <c r="T3031" s="1">
        <f t="shared" si="479"/>
        <v>0</v>
      </c>
      <c r="U3031" s="1" t="str">
        <f>_xlfn.XLOOKUP(Table3[[#This Row],[Transaction ID]],Source_data!A:A,Source_data!E:E)</f>
        <v>Hyderabad</v>
      </c>
      <c r="V3031" s="1">
        <f>_xlfn.IFNA(_xlfn.XLOOKUP(A3031,bank_processed_transactions[transaction_id],bank_processed_transactions[processing_minutes]),"")</f>
        <v>35.5</v>
      </c>
      <c r="W3031" s="31">
        <f>_xlfn.XLOOKUP(A3031,Source_data!A:A,Source_data!B:B)</f>
        <v>46105</v>
      </c>
    </row>
    <row r="3032" spans="1:23" x14ac:dyDescent="0.3">
      <c r="A3032" s="3" t="s">
        <v>2893</v>
      </c>
      <c r="B3032" s="1">
        <f>_xlfn.XLOOKUP(A3032,bank_source_transactions__1[transaction_id],bank_source_transactions__1[amount_inr])</f>
        <v>1114.04</v>
      </c>
      <c r="C3032" s="1">
        <f>_xlfn.XLOOKUP(A3032,Processed_data!A:A,Processed_data!F:F)</f>
        <v>1114.04</v>
      </c>
      <c r="D3032" s="1" t="str">
        <f>_xlfn.XLOOKUP(A3032,bank_source_transactions__1[transaction_id],bank_source_transactions__1[transaction_status])</f>
        <v>FAILED</v>
      </c>
      <c r="E3032" s="1" t="str">
        <f>_xlfn.XLOOKUP(A3032,Processed_data!A:A,Processed_data!G:G)</f>
        <v>FAILED</v>
      </c>
      <c r="F3032" s="1">
        <f>COUNTIF(bank_processed_transactions[transaction_id],A3032)</f>
        <v>1</v>
      </c>
      <c r="G3032" s="1" t="str">
        <f t="shared" si="470"/>
        <v>found</v>
      </c>
      <c r="H3032" s="1" t="str">
        <f t="shared" si="471"/>
        <v>Not Duplicate</v>
      </c>
      <c r="I3032" s="1" t="str">
        <f t="shared" si="472"/>
        <v>match</v>
      </c>
      <c r="J3032" s="1" t="str">
        <f t="shared" si="473"/>
        <v>match</v>
      </c>
      <c r="K3032" s="1">
        <f t="shared" si="474"/>
        <v>0</v>
      </c>
      <c r="L3032" s="2">
        <f>IF(F3032=0,"not processed",_xlfn.MINIFS(Processed_data!H:H,Processed_data!A:A,A3032))</f>
        <v>46040</v>
      </c>
      <c r="M3032" s="1">
        <f>IF(F3032=0,"not processed",ABS(bank_source_transactions__1[[#This Row],[transaction_date]]-Reconciliation!L3032))</f>
        <v>2</v>
      </c>
      <c r="N3032" s="1" t="str" cm="1">
        <f t="array" ref="N3032">_xlfn.IFS(M3032="not Processed", "Not Processed",M3032&gt;2,"SLA Breached",M3032&lt;=2,"Within SLA")</f>
        <v>Within SLA</v>
      </c>
      <c r="O3032" s="1" t="str">
        <f>_xlfn.XLOOKUP(A3032,Source_data!A:A,Source_data!D:D)</f>
        <v>IMPS</v>
      </c>
      <c r="P3032" s="1">
        <f t="shared" si="475"/>
        <v>0</v>
      </c>
      <c r="Q3032" s="1">
        <f t="shared" si="476"/>
        <v>0</v>
      </c>
      <c r="R3032" s="1">
        <f t="shared" si="477"/>
        <v>0</v>
      </c>
      <c r="S3032" s="1">
        <f t="shared" si="478"/>
        <v>0</v>
      </c>
      <c r="T3032" s="1">
        <f t="shared" si="479"/>
        <v>0</v>
      </c>
      <c r="U3032" s="1" t="str">
        <f>_xlfn.XLOOKUP(Table3[[#This Row],[Transaction ID]],Source_data!A:A,Source_data!E:E)</f>
        <v>Pune</v>
      </c>
      <c r="V3032" s="1">
        <f>_xlfn.IFNA(_xlfn.XLOOKUP(A3032,bank_processed_transactions[transaction_id],bank_processed_transactions[processing_minutes]),"")</f>
        <v>10.8</v>
      </c>
      <c r="W3032" s="31">
        <f>_xlfn.XLOOKUP(A3032,Source_data!A:A,Source_data!B:B)</f>
        <v>46038</v>
      </c>
    </row>
    <row r="3033" spans="1:23" x14ac:dyDescent="0.3">
      <c r="A3033" s="4" t="s">
        <v>357</v>
      </c>
      <c r="B3033" s="1">
        <f>_xlfn.XLOOKUP(A3033,bank_source_transactions__1[transaction_id],bank_source_transactions__1[amount_inr])</f>
        <v>11885.25</v>
      </c>
      <c r="C3033" s="1">
        <f>_xlfn.XLOOKUP(A3033,Processed_data!A:A,Processed_data!F:F)</f>
        <v>11885.25</v>
      </c>
      <c r="D3033" s="1" t="str">
        <f>_xlfn.XLOOKUP(A3033,bank_source_transactions__1[transaction_id],bank_source_transactions__1[transaction_status])</f>
        <v>SUCCESS</v>
      </c>
      <c r="E3033" s="1" t="str">
        <f>_xlfn.XLOOKUP(A3033,Processed_data!A:A,Processed_data!G:G)</f>
        <v>SUCCESS</v>
      </c>
      <c r="F3033" s="1">
        <f>COUNTIF(bank_processed_transactions[transaction_id],A3033)</f>
        <v>1</v>
      </c>
      <c r="G3033" s="1" t="str">
        <f t="shared" si="470"/>
        <v>found</v>
      </c>
      <c r="H3033" s="1" t="str">
        <f t="shared" si="471"/>
        <v>Not Duplicate</v>
      </c>
      <c r="I3033" s="1" t="str">
        <f t="shared" si="472"/>
        <v>match</v>
      </c>
      <c r="J3033" s="1" t="str">
        <f t="shared" si="473"/>
        <v>match</v>
      </c>
      <c r="K3033" s="1">
        <f t="shared" si="474"/>
        <v>0</v>
      </c>
      <c r="L3033" s="2">
        <f>IF(F3033=0,"not processed",_xlfn.MINIFS(Processed_data!H:H,Processed_data!A:A,A3033))</f>
        <v>46035</v>
      </c>
      <c r="M3033" s="1">
        <f>IF(F3033=0,"not processed",ABS(bank_source_transactions__1[[#This Row],[transaction_date]]-Reconciliation!L3033))</f>
        <v>3</v>
      </c>
      <c r="N3033" s="1" t="str" cm="1">
        <f t="array" ref="N3033">_xlfn.IFS(M3033="not Processed", "Not Processed",M3033&gt;2,"SLA Breached",M3033&lt;=2,"Within SLA")</f>
        <v>SLA Breached</v>
      </c>
      <c r="O3033" s="1" t="str">
        <f>_xlfn.XLOOKUP(A3033,Source_data!A:A,Source_data!D:D)</f>
        <v>NEFT</v>
      </c>
      <c r="P3033" s="1">
        <f t="shared" si="475"/>
        <v>0</v>
      </c>
      <c r="Q3033" s="1">
        <f t="shared" si="476"/>
        <v>0</v>
      </c>
      <c r="R3033" s="1">
        <f t="shared" si="477"/>
        <v>0</v>
      </c>
      <c r="S3033" s="1">
        <f t="shared" si="478"/>
        <v>0</v>
      </c>
      <c r="T3033" s="1">
        <f t="shared" si="479"/>
        <v>1</v>
      </c>
      <c r="U3033" s="1" t="str">
        <f>_xlfn.XLOOKUP(Table3[[#This Row],[Transaction ID]],Source_data!A:A,Source_data!E:E)</f>
        <v>Hyderabad</v>
      </c>
      <c r="V3033" s="1">
        <f>_xlfn.IFNA(_xlfn.XLOOKUP(A3033,bank_processed_transactions[transaction_id],bank_processed_transactions[processing_minutes]),"")</f>
        <v>4</v>
      </c>
      <c r="W3033" s="31">
        <f>_xlfn.XLOOKUP(A3033,Source_data!A:A,Source_data!B:B)</f>
        <v>46032</v>
      </c>
    </row>
    <row r="3034" spans="1:23" x14ac:dyDescent="0.3">
      <c r="A3034" s="3" t="s">
        <v>3321</v>
      </c>
      <c r="B3034" s="1">
        <f>_xlfn.XLOOKUP(A3034,bank_source_transactions__1[transaction_id],bank_source_transactions__1[amount_inr])</f>
        <v>1084.5899999999999</v>
      </c>
      <c r="C3034" s="1">
        <f>_xlfn.XLOOKUP(A3034,Processed_data!A:A,Processed_data!F:F)</f>
        <v>1084.5899999999999</v>
      </c>
      <c r="D3034" s="1" t="str">
        <f>_xlfn.XLOOKUP(A3034,bank_source_transactions__1[transaction_id],bank_source_transactions__1[transaction_status])</f>
        <v>SUCCESS</v>
      </c>
      <c r="E3034" s="1" t="str">
        <f>_xlfn.XLOOKUP(A3034,Processed_data!A:A,Processed_data!G:G)</f>
        <v>SUCCESS</v>
      </c>
      <c r="F3034" s="1">
        <f>COUNTIF(bank_processed_transactions[transaction_id],A3034)</f>
        <v>1</v>
      </c>
      <c r="G3034" s="1" t="str">
        <f t="shared" si="470"/>
        <v>found</v>
      </c>
      <c r="H3034" s="1" t="str">
        <f t="shared" si="471"/>
        <v>Not Duplicate</v>
      </c>
      <c r="I3034" s="1" t="str">
        <f t="shared" si="472"/>
        <v>match</v>
      </c>
      <c r="J3034" s="1" t="str">
        <f t="shared" si="473"/>
        <v>match</v>
      </c>
      <c r="K3034" s="1">
        <f t="shared" si="474"/>
        <v>0</v>
      </c>
      <c r="L3034" s="2">
        <f>IF(F3034=0,"not processed",_xlfn.MINIFS(Processed_data!H:H,Processed_data!A:A,A3034))</f>
        <v>46028</v>
      </c>
      <c r="M3034" s="1">
        <f>IF(F3034=0,"not processed",ABS(bank_source_transactions__1[[#This Row],[transaction_date]]-Reconciliation!L3034))</f>
        <v>0</v>
      </c>
      <c r="N3034" s="1" t="str" cm="1">
        <f t="array" ref="N3034">_xlfn.IFS(M3034="not Processed", "Not Processed",M3034&gt;2,"SLA Breached",M3034&lt;=2,"Within SLA")</f>
        <v>Within SLA</v>
      </c>
      <c r="O3034" s="1" t="str">
        <f>_xlfn.XLOOKUP(A3034,Source_data!A:A,Source_data!D:D)</f>
        <v>UPI</v>
      </c>
      <c r="P3034" s="1">
        <f t="shared" si="475"/>
        <v>0</v>
      </c>
      <c r="Q3034" s="1">
        <f t="shared" si="476"/>
        <v>0</v>
      </c>
      <c r="R3034" s="1">
        <f t="shared" si="477"/>
        <v>0</v>
      </c>
      <c r="S3034" s="1">
        <f t="shared" si="478"/>
        <v>0</v>
      </c>
      <c r="T3034" s="1">
        <f t="shared" si="479"/>
        <v>0</v>
      </c>
      <c r="U3034" s="1" t="str">
        <f>_xlfn.XLOOKUP(Table3[[#This Row],[Transaction ID]],Source_data!A:A,Source_data!E:E)</f>
        <v>Hyderabad</v>
      </c>
      <c r="V3034" s="1">
        <f>_xlfn.IFNA(_xlfn.XLOOKUP(A3034,bank_processed_transactions[transaction_id],bank_processed_transactions[processing_minutes]),"")</f>
        <v>29.1</v>
      </c>
      <c r="W3034" s="31">
        <f>_xlfn.XLOOKUP(A3034,Source_data!A:A,Source_data!B:B)</f>
        <v>46028</v>
      </c>
    </row>
    <row r="3035" spans="1:23" x14ac:dyDescent="0.3">
      <c r="A3035" s="4" t="s">
        <v>3856</v>
      </c>
      <c r="B3035" s="1">
        <f>_xlfn.XLOOKUP(A3035,bank_source_transactions__1[transaction_id],bank_source_transactions__1[amount_inr])</f>
        <v>5406.15</v>
      </c>
      <c r="C3035" s="1">
        <f>_xlfn.XLOOKUP(A3035,Processed_data!A:A,Processed_data!F:F)</f>
        <v>5406.15</v>
      </c>
      <c r="D3035" s="1" t="str">
        <f>_xlfn.XLOOKUP(A3035,bank_source_transactions__1[transaction_id],bank_source_transactions__1[transaction_status])</f>
        <v>SUCCESS</v>
      </c>
      <c r="E3035" s="1" t="str">
        <f>_xlfn.XLOOKUP(A3035,Processed_data!A:A,Processed_data!G:G)</f>
        <v>SUCCESS</v>
      </c>
      <c r="F3035" s="1">
        <f>COUNTIF(bank_processed_transactions[transaction_id],A3035)</f>
        <v>1</v>
      </c>
      <c r="G3035" s="1" t="str">
        <f t="shared" si="470"/>
        <v>found</v>
      </c>
      <c r="H3035" s="1" t="str">
        <f t="shared" si="471"/>
        <v>Not Duplicate</v>
      </c>
      <c r="I3035" s="1" t="str">
        <f t="shared" si="472"/>
        <v>match</v>
      </c>
      <c r="J3035" s="1" t="str">
        <f t="shared" si="473"/>
        <v>match</v>
      </c>
      <c r="K3035" s="1">
        <f t="shared" si="474"/>
        <v>0</v>
      </c>
      <c r="L3035" s="2">
        <f>IF(F3035=0,"not processed",_xlfn.MINIFS(Processed_data!H:H,Processed_data!A:A,A3035))</f>
        <v>46052</v>
      </c>
      <c r="M3035" s="1">
        <f>IF(F3035=0,"not processed",ABS(bank_source_transactions__1[[#This Row],[transaction_date]]-Reconciliation!L3035))</f>
        <v>0</v>
      </c>
      <c r="N3035" s="1" t="str" cm="1">
        <f t="array" ref="N3035">_xlfn.IFS(M3035="not Processed", "Not Processed",M3035&gt;2,"SLA Breached",M3035&lt;=2,"Within SLA")</f>
        <v>Within SLA</v>
      </c>
      <c r="O3035" s="1" t="str">
        <f>_xlfn.XLOOKUP(A3035,Source_data!A:A,Source_data!D:D)</f>
        <v>UPI</v>
      </c>
      <c r="P3035" s="1">
        <f t="shared" si="475"/>
        <v>0</v>
      </c>
      <c r="Q3035" s="1">
        <f t="shared" si="476"/>
        <v>0</v>
      </c>
      <c r="R3035" s="1">
        <f t="shared" si="477"/>
        <v>0</v>
      </c>
      <c r="S3035" s="1">
        <f t="shared" si="478"/>
        <v>0</v>
      </c>
      <c r="T3035" s="1">
        <f t="shared" si="479"/>
        <v>0</v>
      </c>
      <c r="U3035" s="1" t="str">
        <f>_xlfn.XLOOKUP(Table3[[#This Row],[Transaction ID]],Source_data!A:A,Source_data!E:E)</f>
        <v>Hyderabad</v>
      </c>
      <c r="V3035" s="1">
        <f>_xlfn.IFNA(_xlfn.XLOOKUP(A3035,bank_processed_transactions[transaction_id],bank_processed_transactions[processing_minutes]),"")</f>
        <v>14.5</v>
      </c>
      <c r="W3035" s="31">
        <f>_xlfn.XLOOKUP(A3035,Source_data!A:A,Source_data!B:B)</f>
        <v>46052</v>
      </c>
    </row>
    <row r="3036" spans="1:23" x14ac:dyDescent="0.3">
      <c r="A3036" s="3" t="s">
        <v>3780</v>
      </c>
      <c r="B3036" s="1">
        <f>_xlfn.XLOOKUP(A3036,bank_source_transactions__1[transaction_id],bank_source_transactions__1[amount_inr])</f>
        <v>7966.72</v>
      </c>
      <c r="C3036" s="1">
        <f>_xlfn.XLOOKUP(A3036,Processed_data!A:A,Processed_data!F:F)</f>
        <v>7966.72</v>
      </c>
      <c r="D3036" s="1" t="str">
        <f>_xlfn.XLOOKUP(A3036,bank_source_transactions__1[transaction_id],bank_source_transactions__1[transaction_status])</f>
        <v>SUCCESS</v>
      </c>
      <c r="E3036" s="1" t="str">
        <f>_xlfn.XLOOKUP(A3036,Processed_data!A:A,Processed_data!G:G)</f>
        <v>SUCCESS</v>
      </c>
      <c r="F3036" s="1">
        <f>COUNTIF(bank_processed_transactions[transaction_id],A3036)</f>
        <v>1</v>
      </c>
      <c r="G3036" s="1" t="str">
        <f t="shared" si="470"/>
        <v>found</v>
      </c>
      <c r="H3036" s="1" t="str">
        <f t="shared" si="471"/>
        <v>Not Duplicate</v>
      </c>
      <c r="I3036" s="1" t="str">
        <f t="shared" si="472"/>
        <v>match</v>
      </c>
      <c r="J3036" s="1" t="str">
        <f t="shared" si="473"/>
        <v>match</v>
      </c>
      <c r="K3036" s="1">
        <f t="shared" si="474"/>
        <v>0</v>
      </c>
      <c r="L3036" s="2">
        <f>IF(F3036=0,"not processed",_xlfn.MINIFS(Processed_data!H:H,Processed_data!A:A,A3036))</f>
        <v>46070</v>
      </c>
      <c r="M3036" s="1">
        <f>IF(F3036=0,"not processed",ABS(bank_source_transactions__1[[#This Row],[transaction_date]]-Reconciliation!L3036))</f>
        <v>0</v>
      </c>
      <c r="N3036" s="1" t="str" cm="1">
        <f t="array" ref="N3036">_xlfn.IFS(M3036="not Processed", "Not Processed",M3036&gt;2,"SLA Breached",M3036&lt;=2,"Within SLA")</f>
        <v>Within SLA</v>
      </c>
      <c r="O3036" s="1" t="str">
        <f>_xlfn.XLOOKUP(A3036,Source_data!A:A,Source_data!D:D)</f>
        <v>ATM</v>
      </c>
      <c r="P3036" s="1">
        <f t="shared" si="475"/>
        <v>0</v>
      </c>
      <c r="Q3036" s="1">
        <f t="shared" si="476"/>
        <v>0</v>
      </c>
      <c r="R3036" s="1">
        <f t="shared" si="477"/>
        <v>0</v>
      </c>
      <c r="S3036" s="1">
        <f t="shared" si="478"/>
        <v>0</v>
      </c>
      <c r="T3036" s="1">
        <f t="shared" si="479"/>
        <v>0</v>
      </c>
      <c r="U3036" s="1" t="str">
        <f>_xlfn.XLOOKUP(Table3[[#This Row],[Transaction ID]],Source_data!A:A,Source_data!E:E)</f>
        <v>Bengaluru</v>
      </c>
      <c r="V3036" s="1">
        <f>_xlfn.IFNA(_xlfn.XLOOKUP(A3036,bank_processed_transactions[transaction_id],bank_processed_transactions[processing_minutes]),"")</f>
        <v>61.3</v>
      </c>
      <c r="W3036" s="31">
        <f>_xlfn.XLOOKUP(A3036,Source_data!A:A,Source_data!B:B)</f>
        <v>46070</v>
      </c>
    </row>
    <row r="3037" spans="1:23" x14ac:dyDescent="0.3">
      <c r="A3037" s="4" t="s">
        <v>2807</v>
      </c>
      <c r="B3037" s="1">
        <f>_xlfn.XLOOKUP(A3037,bank_source_transactions__1[transaction_id],bank_source_transactions__1[amount_inr])</f>
        <v>18078.009999999998</v>
      </c>
      <c r="C3037" s="1">
        <f>_xlfn.XLOOKUP(A3037,Processed_data!A:A,Processed_data!F:F)</f>
        <v>18078.009999999998</v>
      </c>
      <c r="D3037" s="1" t="str">
        <f>_xlfn.XLOOKUP(A3037,bank_source_transactions__1[transaction_id],bank_source_transactions__1[transaction_status])</f>
        <v>SUCCESS</v>
      </c>
      <c r="E3037" s="1" t="str">
        <f>_xlfn.XLOOKUP(A3037,Processed_data!A:A,Processed_data!G:G)</f>
        <v>SUCCESS</v>
      </c>
      <c r="F3037" s="1">
        <f>COUNTIF(bank_processed_transactions[transaction_id],A3037)</f>
        <v>1</v>
      </c>
      <c r="G3037" s="1" t="str">
        <f t="shared" si="470"/>
        <v>found</v>
      </c>
      <c r="H3037" s="1" t="str">
        <f t="shared" si="471"/>
        <v>Not Duplicate</v>
      </c>
      <c r="I3037" s="1" t="str">
        <f t="shared" si="472"/>
        <v>match</v>
      </c>
      <c r="J3037" s="1" t="str">
        <f t="shared" si="473"/>
        <v>match</v>
      </c>
      <c r="K3037" s="1">
        <f t="shared" si="474"/>
        <v>0</v>
      </c>
      <c r="L3037" s="2">
        <f>IF(F3037=0,"not processed",_xlfn.MINIFS(Processed_data!H:H,Processed_data!A:A,A3037))</f>
        <v>46066</v>
      </c>
      <c r="M3037" s="1">
        <f>IF(F3037=0,"not processed",ABS(bank_source_transactions__1[[#This Row],[transaction_date]]-Reconciliation!L3037))</f>
        <v>1</v>
      </c>
      <c r="N3037" s="1" t="str" cm="1">
        <f t="array" ref="N3037">_xlfn.IFS(M3037="not Processed", "Not Processed",M3037&gt;2,"SLA Breached",M3037&lt;=2,"Within SLA")</f>
        <v>Within SLA</v>
      </c>
      <c r="O3037" s="1" t="str">
        <f>_xlfn.XLOOKUP(A3037,Source_data!A:A,Source_data!D:D)</f>
        <v>IMPS</v>
      </c>
      <c r="P3037" s="1">
        <f t="shared" si="475"/>
        <v>0</v>
      </c>
      <c r="Q3037" s="1">
        <f t="shared" si="476"/>
        <v>0</v>
      </c>
      <c r="R3037" s="1">
        <f t="shared" si="477"/>
        <v>0</v>
      </c>
      <c r="S3037" s="1">
        <f t="shared" si="478"/>
        <v>0</v>
      </c>
      <c r="T3037" s="1">
        <f t="shared" si="479"/>
        <v>0</v>
      </c>
      <c r="U3037" s="1" t="str">
        <f>_xlfn.XLOOKUP(Table3[[#This Row],[Transaction ID]],Source_data!A:A,Source_data!E:E)</f>
        <v>Mumbai</v>
      </c>
      <c r="V3037" s="1">
        <f>_xlfn.IFNA(_xlfn.XLOOKUP(A3037,bank_processed_transactions[transaction_id],bank_processed_transactions[processing_minutes]),"")</f>
        <v>11.6</v>
      </c>
      <c r="W3037" s="31">
        <f>_xlfn.XLOOKUP(A3037,Source_data!A:A,Source_data!B:B)</f>
        <v>46065</v>
      </c>
    </row>
    <row r="3038" spans="1:23" x14ac:dyDescent="0.3">
      <c r="A3038" s="3" t="s">
        <v>3549</v>
      </c>
      <c r="B3038" s="1">
        <f>_xlfn.XLOOKUP(A3038,bank_source_transactions__1[transaction_id],bank_source_transactions__1[amount_inr])</f>
        <v>2244.62</v>
      </c>
      <c r="C3038" s="1">
        <f>_xlfn.XLOOKUP(A3038,Processed_data!A:A,Processed_data!F:F)</f>
        <v>2244.62</v>
      </c>
      <c r="D3038" s="1" t="str">
        <f>_xlfn.XLOOKUP(A3038,bank_source_transactions__1[transaction_id],bank_source_transactions__1[transaction_status])</f>
        <v>SUCCESS</v>
      </c>
      <c r="E3038" s="1" t="str">
        <f>_xlfn.XLOOKUP(A3038,Processed_data!A:A,Processed_data!G:G)</f>
        <v>SUCCESS</v>
      </c>
      <c r="F3038" s="1">
        <f>COUNTIF(bank_processed_transactions[transaction_id],A3038)</f>
        <v>1</v>
      </c>
      <c r="G3038" s="1" t="str">
        <f t="shared" si="470"/>
        <v>found</v>
      </c>
      <c r="H3038" s="1" t="str">
        <f t="shared" si="471"/>
        <v>Not Duplicate</v>
      </c>
      <c r="I3038" s="1" t="str">
        <f t="shared" si="472"/>
        <v>match</v>
      </c>
      <c r="J3038" s="1" t="str">
        <f t="shared" si="473"/>
        <v>match</v>
      </c>
      <c r="K3038" s="1">
        <f t="shared" si="474"/>
        <v>0</v>
      </c>
      <c r="L3038" s="2">
        <f>IF(F3038=0,"not processed",_xlfn.MINIFS(Processed_data!H:H,Processed_data!A:A,A3038))</f>
        <v>46076</v>
      </c>
      <c r="M3038" s="1">
        <f>IF(F3038=0,"not processed",ABS(bank_source_transactions__1[[#This Row],[transaction_date]]-Reconciliation!L3038))</f>
        <v>3</v>
      </c>
      <c r="N3038" s="1" t="str" cm="1">
        <f t="array" ref="N3038">_xlfn.IFS(M3038="not Processed", "Not Processed",M3038&gt;2,"SLA Breached",M3038&lt;=2,"Within SLA")</f>
        <v>SLA Breached</v>
      </c>
      <c r="O3038" s="1" t="str">
        <f>_xlfn.XLOOKUP(A3038,Source_data!A:A,Source_data!D:D)</f>
        <v>UPI</v>
      </c>
      <c r="P3038" s="1">
        <f t="shared" si="475"/>
        <v>0</v>
      </c>
      <c r="Q3038" s="1">
        <f t="shared" si="476"/>
        <v>0</v>
      </c>
      <c r="R3038" s="1">
        <f t="shared" si="477"/>
        <v>0</v>
      </c>
      <c r="S3038" s="1">
        <f t="shared" si="478"/>
        <v>0</v>
      </c>
      <c r="T3038" s="1">
        <f t="shared" si="479"/>
        <v>1</v>
      </c>
      <c r="U3038" s="1" t="str">
        <f>_xlfn.XLOOKUP(Table3[[#This Row],[Transaction ID]],Source_data!A:A,Source_data!E:E)</f>
        <v>Bengaluru</v>
      </c>
      <c r="V3038" s="1">
        <f>_xlfn.IFNA(_xlfn.XLOOKUP(A3038,bank_processed_transactions[transaction_id],bank_processed_transactions[processing_minutes]),"")</f>
        <v>19.7</v>
      </c>
      <c r="W3038" s="31">
        <f>_xlfn.XLOOKUP(A3038,Source_data!A:A,Source_data!B:B)</f>
        <v>46073</v>
      </c>
    </row>
    <row r="3039" spans="1:23" x14ac:dyDescent="0.3">
      <c r="A3039" s="4" t="s">
        <v>905</v>
      </c>
      <c r="B3039" s="1">
        <f>_xlfn.XLOOKUP(A3039,bank_source_transactions__1[transaction_id],bank_source_transactions__1[amount_inr])</f>
        <v>2106.29</v>
      </c>
      <c r="C3039" s="1">
        <f>_xlfn.XLOOKUP(A3039,Processed_data!A:A,Processed_data!F:F)</f>
        <v>2106.29</v>
      </c>
      <c r="D3039" s="1" t="str">
        <f>_xlfn.XLOOKUP(A3039,bank_source_transactions__1[transaction_id],bank_source_transactions__1[transaction_status])</f>
        <v>SUCCESS</v>
      </c>
      <c r="E3039" s="1" t="str">
        <f>_xlfn.XLOOKUP(A3039,Processed_data!A:A,Processed_data!G:G)</f>
        <v>SUCCESS</v>
      </c>
      <c r="F3039" s="1">
        <f>COUNTIF(bank_processed_transactions[transaction_id],A3039)</f>
        <v>1</v>
      </c>
      <c r="G3039" s="1" t="str">
        <f t="shared" si="470"/>
        <v>found</v>
      </c>
      <c r="H3039" s="1" t="str">
        <f t="shared" si="471"/>
        <v>Not Duplicate</v>
      </c>
      <c r="I3039" s="1" t="str">
        <f t="shared" si="472"/>
        <v>match</v>
      </c>
      <c r="J3039" s="1" t="str">
        <f t="shared" si="473"/>
        <v>match</v>
      </c>
      <c r="K3039" s="1">
        <f t="shared" si="474"/>
        <v>0</v>
      </c>
      <c r="L3039" s="2">
        <f>IF(F3039=0,"not processed",_xlfn.MINIFS(Processed_data!H:H,Processed_data!A:A,A3039))</f>
        <v>46087</v>
      </c>
      <c r="M3039" s="1">
        <f>IF(F3039=0,"not processed",ABS(bank_source_transactions__1[[#This Row],[transaction_date]]-Reconciliation!L3039))</f>
        <v>0</v>
      </c>
      <c r="N3039" s="1" t="str" cm="1">
        <f t="array" ref="N3039">_xlfn.IFS(M3039="not Processed", "Not Processed",M3039&gt;2,"SLA Breached",M3039&lt;=2,"Within SLA")</f>
        <v>Within SLA</v>
      </c>
      <c r="O3039" s="1" t="str">
        <f>_xlfn.XLOOKUP(A3039,Source_data!A:A,Source_data!D:D)</f>
        <v>IMPS</v>
      </c>
      <c r="P3039" s="1">
        <f t="shared" si="475"/>
        <v>0</v>
      </c>
      <c r="Q3039" s="1">
        <f t="shared" si="476"/>
        <v>0</v>
      </c>
      <c r="R3039" s="1">
        <f t="shared" si="477"/>
        <v>0</v>
      </c>
      <c r="S3039" s="1">
        <f t="shared" si="478"/>
        <v>0</v>
      </c>
      <c r="T3039" s="1">
        <f t="shared" si="479"/>
        <v>0</v>
      </c>
      <c r="U3039" s="1" t="str">
        <f>_xlfn.XLOOKUP(Table3[[#This Row],[Transaction ID]],Source_data!A:A,Source_data!E:E)</f>
        <v>Bengaluru</v>
      </c>
      <c r="V3039" s="1">
        <f>_xlfn.IFNA(_xlfn.XLOOKUP(A3039,bank_processed_transactions[transaction_id],bank_processed_transactions[processing_minutes]),"")</f>
        <v>25.1</v>
      </c>
      <c r="W3039" s="31">
        <f>_xlfn.XLOOKUP(A3039,Source_data!A:A,Source_data!B:B)</f>
        <v>46087</v>
      </c>
    </row>
    <row r="3040" spans="1:23" x14ac:dyDescent="0.3">
      <c r="A3040" s="3" t="s">
        <v>4625</v>
      </c>
      <c r="B3040" s="1">
        <f>_xlfn.XLOOKUP(A3040,bank_source_transactions__1[transaction_id],bank_source_transactions__1[amount_inr])</f>
        <v>21875.54</v>
      </c>
      <c r="C3040" s="1">
        <f>_xlfn.XLOOKUP(A3040,Processed_data!A:A,Processed_data!F:F)</f>
        <v>21875.54</v>
      </c>
      <c r="D3040" s="1" t="str">
        <f>_xlfn.XLOOKUP(A3040,bank_source_transactions__1[transaction_id],bank_source_transactions__1[transaction_status])</f>
        <v>SUCCESS</v>
      </c>
      <c r="E3040" s="1" t="str">
        <f>_xlfn.XLOOKUP(A3040,Processed_data!A:A,Processed_data!G:G)</f>
        <v>SUCCESS</v>
      </c>
      <c r="F3040" s="1">
        <f>COUNTIF(bank_processed_transactions[transaction_id],A3040)</f>
        <v>1</v>
      </c>
      <c r="G3040" s="1" t="str">
        <f t="shared" si="470"/>
        <v>found</v>
      </c>
      <c r="H3040" s="1" t="str">
        <f t="shared" si="471"/>
        <v>Not Duplicate</v>
      </c>
      <c r="I3040" s="1" t="str">
        <f t="shared" si="472"/>
        <v>match</v>
      </c>
      <c r="J3040" s="1" t="str">
        <f t="shared" si="473"/>
        <v>match</v>
      </c>
      <c r="K3040" s="1">
        <f t="shared" si="474"/>
        <v>0</v>
      </c>
      <c r="L3040" s="2">
        <f>IF(F3040=0,"not processed",_xlfn.MINIFS(Processed_data!H:H,Processed_data!A:A,A3040))</f>
        <v>46113</v>
      </c>
      <c r="M3040" s="1">
        <f>IF(F3040=0,"not processed",ABS(bank_source_transactions__1[[#This Row],[transaction_date]]-Reconciliation!L3040))</f>
        <v>2</v>
      </c>
      <c r="N3040" s="1" t="str" cm="1">
        <f t="array" ref="N3040">_xlfn.IFS(M3040="not Processed", "Not Processed",M3040&gt;2,"SLA Breached",M3040&lt;=2,"Within SLA")</f>
        <v>Within SLA</v>
      </c>
      <c r="O3040" s="1" t="str">
        <f>_xlfn.XLOOKUP(A3040,Source_data!A:A,Source_data!D:D)</f>
        <v>IMPS</v>
      </c>
      <c r="P3040" s="1">
        <f t="shared" si="475"/>
        <v>0</v>
      </c>
      <c r="Q3040" s="1">
        <f t="shared" si="476"/>
        <v>0</v>
      </c>
      <c r="R3040" s="1">
        <f t="shared" si="477"/>
        <v>0</v>
      </c>
      <c r="S3040" s="1">
        <f t="shared" si="478"/>
        <v>0</v>
      </c>
      <c r="T3040" s="1">
        <f t="shared" si="479"/>
        <v>0</v>
      </c>
      <c r="U3040" s="1" t="str">
        <f>_xlfn.XLOOKUP(Table3[[#This Row],[Transaction ID]],Source_data!A:A,Source_data!E:E)</f>
        <v>Mumbai</v>
      </c>
      <c r="V3040" s="1">
        <f>_xlfn.IFNA(_xlfn.XLOOKUP(A3040,bank_processed_transactions[transaction_id],bank_processed_transactions[processing_minutes]),"")</f>
        <v>23.8</v>
      </c>
      <c r="W3040" s="31">
        <f>_xlfn.XLOOKUP(A3040,Source_data!A:A,Source_data!B:B)</f>
        <v>46111</v>
      </c>
    </row>
    <row r="3041" spans="1:23" x14ac:dyDescent="0.3">
      <c r="A3041" s="4" t="s">
        <v>2517</v>
      </c>
      <c r="B3041" s="1">
        <f>_xlfn.XLOOKUP(A3041,bank_source_transactions__1[transaction_id],bank_source_transactions__1[amount_inr])</f>
        <v>28532.84</v>
      </c>
      <c r="C3041" s="1">
        <f>_xlfn.XLOOKUP(A3041,Processed_data!A:A,Processed_data!F:F)</f>
        <v>28532.84</v>
      </c>
      <c r="D3041" s="1" t="str">
        <f>_xlfn.XLOOKUP(A3041,bank_source_transactions__1[transaction_id],bank_source_transactions__1[transaction_status])</f>
        <v>SUCCESS</v>
      </c>
      <c r="E3041" s="1" t="str">
        <f>_xlfn.XLOOKUP(A3041,Processed_data!A:A,Processed_data!G:G)</f>
        <v>SUCCESS</v>
      </c>
      <c r="F3041" s="1">
        <f>COUNTIF(bank_processed_transactions[transaction_id],A3041)</f>
        <v>1</v>
      </c>
      <c r="G3041" s="1" t="str">
        <f t="shared" si="470"/>
        <v>found</v>
      </c>
      <c r="H3041" s="1" t="str">
        <f t="shared" si="471"/>
        <v>Not Duplicate</v>
      </c>
      <c r="I3041" s="1" t="str">
        <f t="shared" si="472"/>
        <v>match</v>
      </c>
      <c r="J3041" s="1" t="str">
        <f t="shared" si="473"/>
        <v>match</v>
      </c>
      <c r="K3041" s="1">
        <f t="shared" si="474"/>
        <v>0</v>
      </c>
      <c r="L3041" s="2">
        <f>IF(F3041=0,"not processed",_xlfn.MINIFS(Processed_data!H:H,Processed_data!A:A,A3041))</f>
        <v>46104</v>
      </c>
      <c r="M3041" s="1">
        <f>IF(F3041=0,"not processed",ABS(bank_source_transactions__1[[#This Row],[transaction_date]]-Reconciliation!L3041))</f>
        <v>0</v>
      </c>
      <c r="N3041" s="1" t="str" cm="1">
        <f t="array" ref="N3041">_xlfn.IFS(M3041="not Processed", "Not Processed",M3041&gt;2,"SLA Breached",M3041&lt;=2,"Within SLA")</f>
        <v>Within SLA</v>
      </c>
      <c r="O3041" s="1" t="str">
        <f>_xlfn.XLOOKUP(A3041,Source_data!A:A,Source_data!D:D)</f>
        <v>UPI</v>
      </c>
      <c r="P3041" s="1">
        <f t="shared" si="475"/>
        <v>0</v>
      </c>
      <c r="Q3041" s="1">
        <f t="shared" si="476"/>
        <v>0</v>
      </c>
      <c r="R3041" s="1">
        <f t="shared" si="477"/>
        <v>0</v>
      </c>
      <c r="S3041" s="1">
        <f t="shared" si="478"/>
        <v>0</v>
      </c>
      <c r="T3041" s="1">
        <f t="shared" si="479"/>
        <v>0</v>
      </c>
      <c r="U3041" s="1" t="str">
        <f>_xlfn.XLOOKUP(Table3[[#This Row],[Transaction ID]],Source_data!A:A,Source_data!E:E)</f>
        <v>Pune</v>
      </c>
      <c r="V3041" s="1">
        <f>_xlfn.IFNA(_xlfn.XLOOKUP(A3041,bank_processed_transactions[transaction_id],bank_processed_transactions[processing_minutes]),"")</f>
        <v>24.7</v>
      </c>
      <c r="W3041" s="31">
        <f>_xlfn.XLOOKUP(A3041,Source_data!A:A,Source_data!B:B)</f>
        <v>46104</v>
      </c>
    </row>
    <row r="3042" spans="1:23" x14ac:dyDescent="0.3">
      <c r="A3042" s="3" t="s">
        <v>1984</v>
      </c>
      <c r="B3042" s="1">
        <f>_xlfn.XLOOKUP(A3042,bank_source_transactions__1[transaction_id],bank_source_transactions__1[amount_inr])</f>
        <v>5640.61</v>
      </c>
      <c r="C3042" s="1">
        <f>_xlfn.XLOOKUP(A3042,Processed_data!A:A,Processed_data!F:F)</f>
        <v>5640.61</v>
      </c>
      <c r="D3042" s="1" t="str">
        <f>_xlfn.XLOOKUP(A3042,bank_source_transactions__1[transaction_id],bank_source_transactions__1[transaction_status])</f>
        <v>SUCCESS</v>
      </c>
      <c r="E3042" s="1" t="str">
        <f>_xlfn.XLOOKUP(A3042,Processed_data!A:A,Processed_data!G:G)</f>
        <v>SUCCESS</v>
      </c>
      <c r="F3042" s="1">
        <f>COUNTIF(bank_processed_transactions[transaction_id],A3042)</f>
        <v>1</v>
      </c>
      <c r="G3042" s="1" t="str">
        <f t="shared" si="470"/>
        <v>found</v>
      </c>
      <c r="H3042" s="1" t="str">
        <f t="shared" si="471"/>
        <v>Not Duplicate</v>
      </c>
      <c r="I3042" s="1" t="str">
        <f t="shared" si="472"/>
        <v>match</v>
      </c>
      <c r="J3042" s="1" t="str">
        <f t="shared" si="473"/>
        <v>match</v>
      </c>
      <c r="K3042" s="1">
        <f t="shared" si="474"/>
        <v>0</v>
      </c>
      <c r="L3042" s="2">
        <f>IF(F3042=0,"not processed",_xlfn.MINIFS(Processed_data!H:H,Processed_data!A:A,A3042))</f>
        <v>46075</v>
      </c>
      <c r="M3042" s="1">
        <f>IF(F3042=0,"not processed",ABS(bank_source_transactions__1[[#This Row],[transaction_date]]-Reconciliation!L3042))</f>
        <v>0</v>
      </c>
      <c r="N3042" s="1" t="str" cm="1">
        <f t="array" ref="N3042">_xlfn.IFS(M3042="not Processed", "Not Processed",M3042&gt;2,"SLA Breached",M3042&lt;=2,"Within SLA")</f>
        <v>Within SLA</v>
      </c>
      <c r="O3042" s="1" t="str">
        <f>_xlfn.XLOOKUP(A3042,Source_data!A:A,Source_data!D:D)</f>
        <v>IMPS</v>
      </c>
      <c r="P3042" s="1">
        <f t="shared" si="475"/>
        <v>0</v>
      </c>
      <c r="Q3042" s="1">
        <f t="shared" si="476"/>
        <v>0</v>
      </c>
      <c r="R3042" s="1">
        <f t="shared" si="477"/>
        <v>0</v>
      </c>
      <c r="S3042" s="1">
        <f t="shared" si="478"/>
        <v>0</v>
      </c>
      <c r="T3042" s="1">
        <f t="shared" si="479"/>
        <v>0</v>
      </c>
      <c r="U3042" s="1" t="str">
        <f>_xlfn.XLOOKUP(Table3[[#This Row],[Transaction ID]],Source_data!A:A,Source_data!E:E)</f>
        <v>Bengaluru</v>
      </c>
      <c r="V3042" s="1">
        <f>_xlfn.IFNA(_xlfn.XLOOKUP(A3042,bank_processed_transactions[transaction_id],bank_processed_transactions[processing_minutes]),"")</f>
        <v>54.2</v>
      </c>
      <c r="W3042" s="31">
        <f>_xlfn.XLOOKUP(A3042,Source_data!A:A,Source_data!B:B)</f>
        <v>46075</v>
      </c>
    </row>
    <row r="3043" spans="1:23" x14ac:dyDescent="0.3">
      <c r="A3043" s="4" t="s">
        <v>4815</v>
      </c>
      <c r="B3043" s="1">
        <f>_xlfn.XLOOKUP(A3043,bank_source_transactions__1[transaction_id],bank_source_transactions__1[amount_inr])</f>
        <v>6607.65</v>
      </c>
      <c r="C3043" s="1">
        <f>_xlfn.XLOOKUP(A3043,Processed_data!A:A,Processed_data!F:F)</f>
        <v>6607.65</v>
      </c>
      <c r="D3043" s="1" t="str">
        <f>_xlfn.XLOOKUP(A3043,bank_source_transactions__1[transaction_id],bank_source_transactions__1[transaction_status])</f>
        <v>SUCCESS</v>
      </c>
      <c r="E3043" s="1" t="str">
        <f>_xlfn.XLOOKUP(A3043,Processed_data!A:A,Processed_data!G:G)</f>
        <v>SUCCESS</v>
      </c>
      <c r="F3043" s="1">
        <f>COUNTIF(bank_processed_transactions[transaction_id],A3043)</f>
        <v>1</v>
      </c>
      <c r="G3043" s="1" t="str">
        <f t="shared" si="470"/>
        <v>found</v>
      </c>
      <c r="H3043" s="1" t="str">
        <f t="shared" si="471"/>
        <v>Not Duplicate</v>
      </c>
      <c r="I3043" s="1" t="str">
        <f t="shared" si="472"/>
        <v>match</v>
      </c>
      <c r="J3043" s="1" t="str">
        <f t="shared" si="473"/>
        <v>match</v>
      </c>
      <c r="K3043" s="1">
        <f t="shared" si="474"/>
        <v>0</v>
      </c>
      <c r="L3043" s="2">
        <f>IF(F3043=0,"not processed",_xlfn.MINIFS(Processed_data!H:H,Processed_data!A:A,A3043))</f>
        <v>46032</v>
      </c>
      <c r="M3043" s="1">
        <f>IF(F3043=0,"not processed",ABS(bank_source_transactions__1[[#This Row],[transaction_date]]-Reconciliation!L3043))</f>
        <v>0</v>
      </c>
      <c r="N3043" s="1" t="str" cm="1">
        <f t="array" ref="N3043">_xlfn.IFS(M3043="not Processed", "Not Processed",M3043&gt;2,"SLA Breached",M3043&lt;=2,"Within SLA")</f>
        <v>Within SLA</v>
      </c>
      <c r="O3043" s="1" t="str">
        <f>_xlfn.XLOOKUP(A3043,Source_data!A:A,Source_data!D:D)</f>
        <v>IMPS</v>
      </c>
      <c r="P3043" s="1">
        <f t="shared" si="475"/>
        <v>0</v>
      </c>
      <c r="Q3043" s="1">
        <f t="shared" si="476"/>
        <v>0</v>
      </c>
      <c r="R3043" s="1">
        <f t="shared" si="477"/>
        <v>0</v>
      </c>
      <c r="S3043" s="1">
        <f t="shared" si="478"/>
        <v>0</v>
      </c>
      <c r="T3043" s="1">
        <f t="shared" si="479"/>
        <v>0</v>
      </c>
      <c r="U3043" s="1" t="str">
        <f>_xlfn.XLOOKUP(Table3[[#This Row],[Transaction ID]],Source_data!A:A,Source_data!E:E)</f>
        <v>Hyderabad</v>
      </c>
      <c r="V3043" s="1">
        <f>_xlfn.IFNA(_xlfn.XLOOKUP(A3043,bank_processed_transactions[transaction_id],bank_processed_transactions[processing_minutes]),"")</f>
        <v>24.8</v>
      </c>
      <c r="W3043" s="31">
        <f>_xlfn.XLOOKUP(A3043,Source_data!A:A,Source_data!B:B)</f>
        <v>46032</v>
      </c>
    </row>
    <row r="3044" spans="1:23" x14ac:dyDescent="0.3">
      <c r="A3044" s="3" t="s">
        <v>4558</v>
      </c>
      <c r="B3044" s="1">
        <f>_xlfn.XLOOKUP(A3044,bank_source_transactions__1[transaction_id],bank_source_transactions__1[amount_inr])</f>
        <v>11602.12</v>
      </c>
      <c r="C3044" s="1">
        <f>_xlfn.XLOOKUP(A3044,Processed_data!A:A,Processed_data!F:F)</f>
        <v>11602.12</v>
      </c>
      <c r="D3044" s="1" t="str">
        <f>_xlfn.XLOOKUP(A3044,bank_source_transactions__1[transaction_id],bank_source_transactions__1[transaction_status])</f>
        <v>SUCCESS</v>
      </c>
      <c r="E3044" s="1" t="str">
        <f>_xlfn.XLOOKUP(A3044,Processed_data!A:A,Processed_data!G:G)</f>
        <v>SUCCESS</v>
      </c>
      <c r="F3044" s="1">
        <f>COUNTIF(bank_processed_transactions[transaction_id],A3044)</f>
        <v>1</v>
      </c>
      <c r="G3044" s="1" t="str">
        <f t="shared" si="470"/>
        <v>found</v>
      </c>
      <c r="H3044" s="1" t="str">
        <f t="shared" si="471"/>
        <v>Not Duplicate</v>
      </c>
      <c r="I3044" s="1" t="str">
        <f t="shared" si="472"/>
        <v>match</v>
      </c>
      <c r="J3044" s="1" t="str">
        <f t="shared" si="473"/>
        <v>match</v>
      </c>
      <c r="K3044" s="1">
        <f t="shared" si="474"/>
        <v>0</v>
      </c>
      <c r="L3044" s="2">
        <f>IF(F3044=0,"not processed",_xlfn.MINIFS(Processed_data!H:H,Processed_data!A:A,A3044))</f>
        <v>46046</v>
      </c>
      <c r="M3044" s="1">
        <f>IF(F3044=0,"not processed",ABS(bank_source_transactions__1[[#This Row],[transaction_date]]-Reconciliation!L3044))</f>
        <v>1</v>
      </c>
      <c r="N3044" s="1" t="str" cm="1">
        <f t="array" ref="N3044">_xlfn.IFS(M3044="not Processed", "Not Processed",M3044&gt;2,"SLA Breached",M3044&lt;=2,"Within SLA")</f>
        <v>Within SLA</v>
      </c>
      <c r="O3044" s="1" t="str">
        <f>_xlfn.XLOOKUP(A3044,Source_data!A:A,Source_data!D:D)</f>
        <v>IMPS</v>
      </c>
      <c r="P3044" s="1">
        <f t="shared" si="475"/>
        <v>0</v>
      </c>
      <c r="Q3044" s="1">
        <f t="shared" si="476"/>
        <v>0</v>
      </c>
      <c r="R3044" s="1">
        <f t="shared" si="477"/>
        <v>0</v>
      </c>
      <c r="S3044" s="1">
        <f t="shared" si="478"/>
        <v>0</v>
      </c>
      <c r="T3044" s="1">
        <f t="shared" si="479"/>
        <v>0</v>
      </c>
      <c r="U3044" s="1" t="str">
        <f>_xlfn.XLOOKUP(Table3[[#This Row],[Transaction ID]],Source_data!A:A,Source_data!E:E)</f>
        <v>Mumbai</v>
      </c>
      <c r="V3044" s="1">
        <f>_xlfn.IFNA(_xlfn.XLOOKUP(A3044,bank_processed_transactions[transaction_id],bank_processed_transactions[processing_minutes]),"")</f>
        <v>32.6</v>
      </c>
      <c r="W3044" s="31">
        <f>_xlfn.XLOOKUP(A3044,Source_data!A:A,Source_data!B:B)</f>
        <v>46045</v>
      </c>
    </row>
    <row r="3045" spans="1:23" x14ac:dyDescent="0.3">
      <c r="A3045" s="4" t="s">
        <v>2286</v>
      </c>
      <c r="B3045" s="1">
        <f>_xlfn.XLOOKUP(A3045,bank_source_transactions__1[transaction_id],bank_source_transactions__1[amount_inr])</f>
        <v>11332.41</v>
      </c>
      <c r="C3045" s="1">
        <f>_xlfn.XLOOKUP(A3045,Processed_data!A:A,Processed_data!F:F)</f>
        <v>11332.41</v>
      </c>
      <c r="D3045" s="1" t="str">
        <f>_xlfn.XLOOKUP(A3045,bank_source_transactions__1[transaction_id],bank_source_transactions__1[transaction_status])</f>
        <v>SUCCESS</v>
      </c>
      <c r="E3045" s="1" t="str">
        <f>_xlfn.XLOOKUP(A3045,Processed_data!A:A,Processed_data!G:G)</f>
        <v>SUCCESS</v>
      </c>
      <c r="F3045" s="1">
        <f>COUNTIF(bank_processed_transactions[transaction_id],A3045)</f>
        <v>1</v>
      </c>
      <c r="G3045" s="1" t="str">
        <f t="shared" si="470"/>
        <v>found</v>
      </c>
      <c r="H3045" s="1" t="str">
        <f t="shared" si="471"/>
        <v>Not Duplicate</v>
      </c>
      <c r="I3045" s="1" t="str">
        <f t="shared" si="472"/>
        <v>match</v>
      </c>
      <c r="J3045" s="1" t="str">
        <f t="shared" si="473"/>
        <v>match</v>
      </c>
      <c r="K3045" s="1">
        <f t="shared" si="474"/>
        <v>0</v>
      </c>
      <c r="L3045" s="2">
        <f>IF(F3045=0,"not processed",_xlfn.MINIFS(Processed_data!H:H,Processed_data!A:A,A3045))</f>
        <v>46029</v>
      </c>
      <c r="M3045" s="1">
        <f>IF(F3045=0,"not processed",ABS(bank_source_transactions__1[[#This Row],[transaction_date]]-Reconciliation!L3045))</f>
        <v>1</v>
      </c>
      <c r="N3045" s="1" t="str" cm="1">
        <f t="array" ref="N3045">_xlfn.IFS(M3045="not Processed", "Not Processed",M3045&gt;2,"SLA Breached",M3045&lt;=2,"Within SLA")</f>
        <v>Within SLA</v>
      </c>
      <c r="O3045" s="1" t="str">
        <f>_xlfn.XLOOKUP(A3045,Source_data!A:A,Source_data!D:D)</f>
        <v>UPI</v>
      </c>
      <c r="P3045" s="1">
        <f t="shared" si="475"/>
        <v>0</v>
      </c>
      <c r="Q3045" s="1">
        <f t="shared" si="476"/>
        <v>0</v>
      </c>
      <c r="R3045" s="1">
        <f t="shared" si="477"/>
        <v>0</v>
      </c>
      <c r="S3045" s="1">
        <f t="shared" si="478"/>
        <v>0</v>
      </c>
      <c r="T3045" s="1">
        <f t="shared" si="479"/>
        <v>0</v>
      </c>
      <c r="U3045" s="1" t="str">
        <f>_xlfn.XLOOKUP(Table3[[#This Row],[Transaction ID]],Source_data!A:A,Source_data!E:E)</f>
        <v>Hyderabad</v>
      </c>
      <c r="V3045" s="1">
        <f>_xlfn.IFNA(_xlfn.XLOOKUP(A3045,bank_processed_transactions[transaction_id],bank_processed_transactions[processing_minutes]),"")</f>
        <v>19</v>
      </c>
      <c r="W3045" s="31">
        <f>_xlfn.XLOOKUP(A3045,Source_data!A:A,Source_data!B:B)</f>
        <v>46028</v>
      </c>
    </row>
    <row r="3046" spans="1:23" x14ac:dyDescent="0.3">
      <c r="A3046" s="3" t="s">
        <v>3127</v>
      </c>
      <c r="B3046" s="1">
        <f>_xlfn.XLOOKUP(A3046,bank_source_transactions__1[transaction_id],bank_source_transactions__1[amount_inr])</f>
        <v>5867.83</v>
      </c>
      <c r="C3046" s="1">
        <f>_xlfn.XLOOKUP(A3046,Processed_data!A:A,Processed_data!F:F)</f>
        <v>5867.83</v>
      </c>
      <c r="D3046" s="1" t="str">
        <f>_xlfn.XLOOKUP(A3046,bank_source_transactions__1[transaction_id],bank_source_transactions__1[transaction_status])</f>
        <v>SUCCESS</v>
      </c>
      <c r="E3046" s="1" t="str">
        <f>_xlfn.XLOOKUP(A3046,Processed_data!A:A,Processed_data!G:G)</f>
        <v>SUCCESS</v>
      </c>
      <c r="F3046" s="1">
        <f>COUNTIF(bank_processed_transactions[transaction_id],A3046)</f>
        <v>1</v>
      </c>
      <c r="G3046" s="1" t="str">
        <f t="shared" si="470"/>
        <v>found</v>
      </c>
      <c r="H3046" s="1" t="str">
        <f t="shared" si="471"/>
        <v>Not Duplicate</v>
      </c>
      <c r="I3046" s="1" t="str">
        <f t="shared" si="472"/>
        <v>match</v>
      </c>
      <c r="J3046" s="1" t="str">
        <f t="shared" si="473"/>
        <v>match</v>
      </c>
      <c r="K3046" s="1">
        <f t="shared" si="474"/>
        <v>0</v>
      </c>
      <c r="L3046" s="2">
        <f>IF(F3046=0,"not processed",_xlfn.MINIFS(Processed_data!H:H,Processed_data!A:A,A3046))</f>
        <v>46079</v>
      </c>
      <c r="M3046" s="1">
        <f>IF(F3046=0,"not processed",ABS(bank_source_transactions__1[[#This Row],[transaction_date]]-Reconciliation!L3046))</f>
        <v>1</v>
      </c>
      <c r="N3046" s="1" t="str" cm="1">
        <f t="array" ref="N3046">_xlfn.IFS(M3046="not Processed", "Not Processed",M3046&gt;2,"SLA Breached",M3046&lt;=2,"Within SLA")</f>
        <v>Within SLA</v>
      </c>
      <c r="O3046" s="1" t="str">
        <f>_xlfn.XLOOKUP(A3046,Source_data!A:A,Source_data!D:D)</f>
        <v>UPI</v>
      </c>
      <c r="P3046" s="1">
        <f t="shared" si="475"/>
        <v>0</v>
      </c>
      <c r="Q3046" s="1">
        <f t="shared" si="476"/>
        <v>0</v>
      </c>
      <c r="R3046" s="1">
        <f t="shared" si="477"/>
        <v>0</v>
      </c>
      <c r="S3046" s="1">
        <f t="shared" si="478"/>
        <v>0</v>
      </c>
      <c r="T3046" s="1">
        <f t="shared" si="479"/>
        <v>0</v>
      </c>
      <c r="U3046" s="1" t="str">
        <f>_xlfn.XLOOKUP(Table3[[#This Row],[Transaction ID]],Source_data!A:A,Source_data!E:E)</f>
        <v>Bengaluru</v>
      </c>
      <c r="V3046" s="1">
        <f>_xlfn.IFNA(_xlfn.XLOOKUP(A3046,bank_processed_transactions[transaction_id],bank_processed_transactions[processing_minutes]),"")</f>
        <v>36.700000000000003</v>
      </c>
      <c r="W3046" s="31">
        <f>_xlfn.XLOOKUP(A3046,Source_data!A:A,Source_data!B:B)</f>
        <v>46078</v>
      </c>
    </row>
    <row r="3047" spans="1:23" x14ac:dyDescent="0.3">
      <c r="A3047" s="4" t="s">
        <v>4205</v>
      </c>
      <c r="B3047" s="1">
        <f>_xlfn.XLOOKUP(A3047,bank_source_transactions__1[transaction_id],bank_source_transactions__1[amount_inr])</f>
        <v>941.83</v>
      </c>
      <c r="C3047" s="1">
        <f>_xlfn.XLOOKUP(A3047,Processed_data!A:A,Processed_data!F:F)</f>
        <v>941.83</v>
      </c>
      <c r="D3047" s="1" t="str">
        <f>_xlfn.XLOOKUP(A3047,bank_source_transactions__1[transaction_id],bank_source_transactions__1[transaction_status])</f>
        <v>SUCCESS</v>
      </c>
      <c r="E3047" s="1" t="str">
        <f>_xlfn.XLOOKUP(A3047,Processed_data!A:A,Processed_data!G:G)</f>
        <v>SUCCESS</v>
      </c>
      <c r="F3047" s="1">
        <f>COUNTIF(bank_processed_transactions[transaction_id],A3047)</f>
        <v>1</v>
      </c>
      <c r="G3047" s="1" t="str">
        <f t="shared" si="470"/>
        <v>found</v>
      </c>
      <c r="H3047" s="1" t="str">
        <f t="shared" si="471"/>
        <v>Not Duplicate</v>
      </c>
      <c r="I3047" s="1" t="str">
        <f t="shared" si="472"/>
        <v>match</v>
      </c>
      <c r="J3047" s="1" t="str">
        <f t="shared" si="473"/>
        <v>match</v>
      </c>
      <c r="K3047" s="1">
        <f t="shared" si="474"/>
        <v>0</v>
      </c>
      <c r="L3047" s="2">
        <f>IF(F3047=0,"not processed",_xlfn.MINIFS(Processed_data!H:H,Processed_data!A:A,A3047))</f>
        <v>46049</v>
      </c>
      <c r="M3047" s="1">
        <f>IF(F3047=0,"not processed",ABS(bank_source_transactions__1[[#This Row],[transaction_date]]-Reconciliation!L3047))</f>
        <v>1</v>
      </c>
      <c r="N3047" s="1" t="str" cm="1">
        <f t="array" ref="N3047">_xlfn.IFS(M3047="not Processed", "Not Processed",M3047&gt;2,"SLA Breached",M3047&lt;=2,"Within SLA")</f>
        <v>Within SLA</v>
      </c>
      <c r="O3047" s="1" t="str">
        <f>_xlfn.XLOOKUP(A3047,Source_data!A:A,Source_data!D:D)</f>
        <v>UPI</v>
      </c>
      <c r="P3047" s="1">
        <f t="shared" si="475"/>
        <v>0</v>
      </c>
      <c r="Q3047" s="1">
        <f t="shared" si="476"/>
        <v>0</v>
      </c>
      <c r="R3047" s="1">
        <f t="shared" si="477"/>
        <v>0</v>
      </c>
      <c r="S3047" s="1">
        <f t="shared" si="478"/>
        <v>0</v>
      </c>
      <c r="T3047" s="1">
        <f t="shared" si="479"/>
        <v>0</v>
      </c>
      <c r="U3047" s="1" t="str">
        <f>_xlfn.XLOOKUP(Table3[[#This Row],[Transaction ID]],Source_data!A:A,Source_data!E:E)</f>
        <v>Mumbai</v>
      </c>
      <c r="V3047" s="1">
        <f>_xlfn.IFNA(_xlfn.XLOOKUP(A3047,bank_processed_transactions[transaction_id],bank_processed_transactions[processing_minutes]),"")</f>
        <v>16.600000000000001</v>
      </c>
      <c r="W3047" s="31">
        <f>_xlfn.XLOOKUP(A3047,Source_data!A:A,Source_data!B:B)</f>
        <v>46048</v>
      </c>
    </row>
    <row r="3048" spans="1:23" x14ac:dyDescent="0.3">
      <c r="A3048" s="3" t="s">
        <v>3191</v>
      </c>
      <c r="B3048" s="1">
        <f>_xlfn.XLOOKUP(A3048,bank_source_transactions__1[transaction_id],bank_source_transactions__1[amount_inr])</f>
        <v>16949.560000000001</v>
      </c>
      <c r="C3048" s="1">
        <f>_xlfn.XLOOKUP(A3048,Processed_data!A:A,Processed_data!F:F)</f>
        <v>16949.560000000001</v>
      </c>
      <c r="D3048" s="1" t="str">
        <f>_xlfn.XLOOKUP(A3048,bank_source_transactions__1[transaction_id],bank_source_transactions__1[transaction_status])</f>
        <v>SUCCESS</v>
      </c>
      <c r="E3048" s="1" t="str">
        <f>_xlfn.XLOOKUP(A3048,Processed_data!A:A,Processed_data!G:G)</f>
        <v>SUCCESS</v>
      </c>
      <c r="F3048" s="1">
        <f>COUNTIF(bank_processed_transactions[transaction_id],A3048)</f>
        <v>1</v>
      </c>
      <c r="G3048" s="1" t="str">
        <f t="shared" si="470"/>
        <v>found</v>
      </c>
      <c r="H3048" s="1" t="str">
        <f t="shared" si="471"/>
        <v>Not Duplicate</v>
      </c>
      <c r="I3048" s="1" t="str">
        <f t="shared" si="472"/>
        <v>match</v>
      </c>
      <c r="J3048" s="1" t="str">
        <f t="shared" si="473"/>
        <v>match</v>
      </c>
      <c r="K3048" s="1">
        <f t="shared" si="474"/>
        <v>0</v>
      </c>
      <c r="L3048" s="2">
        <f>IF(F3048=0,"not processed",_xlfn.MINIFS(Processed_data!H:H,Processed_data!A:A,A3048))</f>
        <v>46037</v>
      </c>
      <c r="M3048" s="1">
        <f>IF(F3048=0,"not processed",ABS(bank_source_transactions__1[[#This Row],[transaction_date]]-Reconciliation!L3048))</f>
        <v>2</v>
      </c>
      <c r="N3048" s="1" t="str" cm="1">
        <f t="array" ref="N3048">_xlfn.IFS(M3048="not Processed", "Not Processed",M3048&gt;2,"SLA Breached",M3048&lt;=2,"Within SLA")</f>
        <v>Within SLA</v>
      </c>
      <c r="O3048" s="1" t="str">
        <f>_xlfn.XLOOKUP(A3048,Source_data!A:A,Source_data!D:D)</f>
        <v>UPI</v>
      </c>
      <c r="P3048" s="1">
        <f t="shared" si="475"/>
        <v>0</v>
      </c>
      <c r="Q3048" s="1">
        <f t="shared" si="476"/>
        <v>0</v>
      </c>
      <c r="R3048" s="1">
        <f t="shared" si="477"/>
        <v>0</v>
      </c>
      <c r="S3048" s="1">
        <f t="shared" si="478"/>
        <v>0</v>
      </c>
      <c r="T3048" s="1">
        <f t="shared" si="479"/>
        <v>0</v>
      </c>
      <c r="U3048" s="1" t="str">
        <f>_xlfn.XLOOKUP(Table3[[#This Row],[Transaction ID]],Source_data!A:A,Source_data!E:E)</f>
        <v>Mumbai</v>
      </c>
      <c r="V3048" s="1">
        <f>_xlfn.IFNA(_xlfn.XLOOKUP(A3048,bank_processed_transactions[transaction_id],bank_processed_transactions[processing_minutes]),"")</f>
        <v>33.6</v>
      </c>
      <c r="W3048" s="31">
        <f>_xlfn.XLOOKUP(A3048,Source_data!A:A,Source_data!B:B)</f>
        <v>46035</v>
      </c>
    </row>
    <row r="3049" spans="1:23" x14ac:dyDescent="0.3">
      <c r="A3049" s="4" t="s">
        <v>3717</v>
      </c>
      <c r="B3049" s="1">
        <f>_xlfn.XLOOKUP(A3049,bank_source_transactions__1[transaction_id],bank_source_transactions__1[amount_inr])</f>
        <v>4195.8</v>
      </c>
      <c r="C3049" s="1">
        <f>_xlfn.XLOOKUP(A3049,Processed_data!A:A,Processed_data!F:F)</f>
        <v>4195.8</v>
      </c>
      <c r="D3049" s="1" t="str">
        <f>_xlfn.XLOOKUP(A3049,bank_source_transactions__1[transaction_id],bank_source_transactions__1[transaction_status])</f>
        <v>SUCCESS</v>
      </c>
      <c r="E3049" s="1" t="str">
        <f>_xlfn.XLOOKUP(A3049,Processed_data!A:A,Processed_data!G:G)</f>
        <v>SUCCESS</v>
      </c>
      <c r="F3049" s="1">
        <f>COUNTIF(bank_processed_transactions[transaction_id],A3049)</f>
        <v>1</v>
      </c>
      <c r="G3049" s="1" t="str">
        <f t="shared" si="470"/>
        <v>found</v>
      </c>
      <c r="H3049" s="1" t="str">
        <f t="shared" si="471"/>
        <v>Not Duplicate</v>
      </c>
      <c r="I3049" s="1" t="str">
        <f t="shared" si="472"/>
        <v>match</v>
      </c>
      <c r="J3049" s="1" t="str">
        <f t="shared" si="473"/>
        <v>match</v>
      </c>
      <c r="K3049" s="1">
        <f t="shared" si="474"/>
        <v>0</v>
      </c>
      <c r="L3049" s="2">
        <f>IF(F3049=0,"not processed",_xlfn.MINIFS(Processed_data!H:H,Processed_data!A:A,A3049))</f>
        <v>46041</v>
      </c>
      <c r="M3049" s="1">
        <f>IF(F3049=0,"not processed",ABS(bank_source_transactions__1[[#This Row],[transaction_date]]-Reconciliation!L3049))</f>
        <v>0</v>
      </c>
      <c r="N3049" s="1" t="str" cm="1">
        <f t="array" ref="N3049">_xlfn.IFS(M3049="not Processed", "Not Processed",M3049&gt;2,"SLA Breached",M3049&lt;=2,"Within SLA")</f>
        <v>Within SLA</v>
      </c>
      <c r="O3049" s="1" t="str">
        <f>_xlfn.XLOOKUP(A3049,Source_data!A:A,Source_data!D:D)</f>
        <v>UPI</v>
      </c>
      <c r="P3049" s="1">
        <f t="shared" si="475"/>
        <v>0</v>
      </c>
      <c r="Q3049" s="1">
        <f t="shared" si="476"/>
        <v>0</v>
      </c>
      <c r="R3049" s="1">
        <f t="shared" si="477"/>
        <v>0</v>
      </c>
      <c r="S3049" s="1">
        <f t="shared" si="478"/>
        <v>0</v>
      </c>
      <c r="T3049" s="1">
        <f t="shared" si="479"/>
        <v>0</v>
      </c>
      <c r="U3049" s="1" t="str">
        <f>_xlfn.XLOOKUP(Table3[[#This Row],[Transaction ID]],Source_data!A:A,Source_data!E:E)</f>
        <v>Pune</v>
      </c>
      <c r="V3049" s="1">
        <f>_xlfn.IFNA(_xlfn.XLOOKUP(A3049,bank_processed_transactions[transaction_id],bank_processed_transactions[processing_minutes]),"")</f>
        <v>8.1999999999999993</v>
      </c>
      <c r="W3049" s="31">
        <f>_xlfn.XLOOKUP(A3049,Source_data!A:A,Source_data!B:B)</f>
        <v>46041</v>
      </c>
    </row>
    <row r="3050" spans="1:23" x14ac:dyDescent="0.3">
      <c r="A3050" s="3" t="s">
        <v>4553</v>
      </c>
      <c r="B3050" s="1">
        <f>_xlfn.XLOOKUP(A3050,bank_source_transactions__1[transaction_id],bank_source_transactions__1[amount_inr])</f>
        <v>4317.6000000000004</v>
      </c>
      <c r="C3050" s="1">
        <f>_xlfn.XLOOKUP(A3050,Processed_data!A:A,Processed_data!F:F)</f>
        <v>4317.6000000000004</v>
      </c>
      <c r="D3050" s="1" t="str">
        <f>_xlfn.XLOOKUP(A3050,bank_source_transactions__1[transaction_id],bank_source_transactions__1[transaction_status])</f>
        <v>FAILED</v>
      </c>
      <c r="E3050" s="1" t="str">
        <f>_xlfn.XLOOKUP(A3050,Processed_data!A:A,Processed_data!G:G)</f>
        <v>FAILED</v>
      </c>
      <c r="F3050" s="1">
        <f>COUNTIF(bank_processed_transactions[transaction_id],A3050)</f>
        <v>1</v>
      </c>
      <c r="G3050" s="1" t="str">
        <f t="shared" si="470"/>
        <v>found</v>
      </c>
      <c r="H3050" s="1" t="str">
        <f t="shared" si="471"/>
        <v>Not Duplicate</v>
      </c>
      <c r="I3050" s="1" t="str">
        <f t="shared" si="472"/>
        <v>match</v>
      </c>
      <c r="J3050" s="1" t="str">
        <f t="shared" si="473"/>
        <v>match</v>
      </c>
      <c r="K3050" s="1">
        <f t="shared" si="474"/>
        <v>0</v>
      </c>
      <c r="L3050" s="2">
        <f>IF(F3050=0,"not processed",_xlfn.MINIFS(Processed_data!H:H,Processed_data!A:A,A3050))</f>
        <v>46103</v>
      </c>
      <c r="M3050" s="1">
        <f>IF(F3050=0,"not processed",ABS(bank_source_transactions__1[[#This Row],[transaction_date]]-Reconciliation!L3050))</f>
        <v>3</v>
      </c>
      <c r="N3050" s="1" t="str" cm="1">
        <f t="array" ref="N3050">_xlfn.IFS(M3050="not Processed", "Not Processed",M3050&gt;2,"SLA Breached",M3050&lt;=2,"Within SLA")</f>
        <v>SLA Breached</v>
      </c>
      <c r="O3050" s="1" t="str">
        <f>_xlfn.XLOOKUP(A3050,Source_data!A:A,Source_data!D:D)</f>
        <v>UPI</v>
      </c>
      <c r="P3050" s="1">
        <f t="shared" si="475"/>
        <v>0</v>
      </c>
      <c r="Q3050" s="1">
        <f t="shared" si="476"/>
        <v>0</v>
      </c>
      <c r="R3050" s="1">
        <f t="shared" si="477"/>
        <v>0</v>
      </c>
      <c r="S3050" s="1">
        <f t="shared" si="478"/>
        <v>0</v>
      </c>
      <c r="T3050" s="1">
        <f t="shared" si="479"/>
        <v>1</v>
      </c>
      <c r="U3050" s="1" t="str">
        <f>_xlfn.XLOOKUP(Table3[[#This Row],[Transaction ID]],Source_data!A:A,Source_data!E:E)</f>
        <v>Pune</v>
      </c>
      <c r="V3050" s="1">
        <f>_xlfn.IFNA(_xlfn.XLOOKUP(A3050,bank_processed_transactions[transaction_id],bank_processed_transactions[processing_minutes]),"")</f>
        <v>38</v>
      </c>
      <c r="W3050" s="31">
        <f>_xlfn.XLOOKUP(A3050,Source_data!A:A,Source_data!B:B)</f>
        <v>46100</v>
      </c>
    </row>
    <row r="3051" spans="1:23" x14ac:dyDescent="0.3">
      <c r="A3051" s="4" t="s">
        <v>2138</v>
      </c>
      <c r="B3051" s="1">
        <f>_xlfn.XLOOKUP(A3051,bank_source_transactions__1[transaction_id],bank_source_transactions__1[amount_inr])</f>
        <v>11488.53</v>
      </c>
      <c r="C3051" s="1">
        <f>_xlfn.XLOOKUP(A3051,Processed_data!A:A,Processed_data!F:F)</f>
        <v>11488.53</v>
      </c>
      <c r="D3051" s="1" t="str">
        <f>_xlfn.XLOOKUP(A3051,bank_source_transactions__1[transaction_id],bank_source_transactions__1[transaction_status])</f>
        <v>FAILED</v>
      </c>
      <c r="E3051" s="1" t="str">
        <f>_xlfn.XLOOKUP(A3051,Processed_data!A:A,Processed_data!G:G)</f>
        <v>FAILED</v>
      </c>
      <c r="F3051" s="1">
        <f>COUNTIF(bank_processed_transactions[transaction_id],A3051)</f>
        <v>1</v>
      </c>
      <c r="G3051" s="1" t="str">
        <f t="shared" si="470"/>
        <v>found</v>
      </c>
      <c r="H3051" s="1" t="str">
        <f t="shared" si="471"/>
        <v>Not Duplicate</v>
      </c>
      <c r="I3051" s="1" t="str">
        <f t="shared" si="472"/>
        <v>match</v>
      </c>
      <c r="J3051" s="1" t="str">
        <f t="shared" si="473"/>
        <v>match</v>
      </c>
      <c r="K3051" s="1">
        <f t="shared" si="474"/>
        <v>0</v>
      </c>
      <c r="L3051" s="2">
        <f>IF(F3051=0,"not processed",_xlfn.MINIFS(Processed_data!H:H,Processed_data!A:A,A3051))</f>
        <v>46030</v>
      </c>
      <c r="M3051" s="1">
        <f>IF(F3051=0,"not processed",ABS(bank_source_transactions__1[[#This Row],[transaction_date]]-Reconciliation!L3051))</f>
        <v>3</v>
      </c>
      <c r="N3051" s="1" t="str" cm="1">
        <f t="array" ref="N3051">_xlfn.IFS(M3051="not Processed", "Not Processed",M3051&gt;2,"SLA Breached",M3051&lt;=2,"Within SLA")</f>
        <v>SLA Breached</v>
      </c>
      <c r="O3051" s="1" t="str">
        <f>_xlfn.XLOOKUP(A3051,Source_data!A:A,Source_data!D:D)</f>
        <v>CARD</v>
      </c>
      <c r="P3051" s="1">
        <f t="shared" si="475"/>
        <v>0</v>
      </c>
      <c r="Q3051" s="1">
        <f t="shared" si="476"/>
        <v>0</v>
      </c>
      <c r="R3051" s="1">
        <f t="shared" si="477"/>
        <v>0</v>
      </c>
      <c r="S3051" s="1">
        <f t="shared" si="478"/>
        <v>0</v>
      </c>
      <c r="T3051" s="1">
        <f t="shared" si="479"/>
        <v>1</v>
      </c>
      <c r="U3051" s="1" t="str">
        <f>_xlfn.XLOOKUP(Table3[[#This Row],[Transaction ID]],Source_data!A:A,Source_data!E:E)</f>
        <v>Pune</v>
      </c>
      <c r="V3051" s="1">
        <f>_xlfn.IFNA(_xlfn.XLOOKUP(A3051,bank_processed_transactions[transaction_id],bank_processed_transactions[processing_minutes]),"")</f>
        <v>7</v>
      </c>
      <c r="W3051" s="31">
        <f>_xlfn.XLOOKUP(A3051,Source_data!A:A,Source_data!B:B)</f>
        <v>46027</v>
      </c>
    </row>
    <row r="3052" spans="1:23" x14ac:dyDescent="0.3">
      <c r="A3052" s="3" t="s">
        <v>2026</v>
      </c>
      <c r="B3052" s="1">
        <f>_xlfn.XLOOKUP(A3052,bank_source_transactions__1[transaction_id],bank_source_transactions__1[amount_inr])</f>
        <v>13780.5</v>
      </c>
      <c r="C3052" s="1">
        <f>_xlfn.XLOOKUP(A3052,Processed_data!A:A,Processed_data!F:F)</f>
        <v>13780.5</v>
      </c>
      <c r="D3052" s="1" t="str">
        <f>_xlfn.XLOOKUP(A3052,bank_source_transactions__1[transaction_id],bank_source_transactions__1[transaction_status])</f>
        <v>SUCCESS</v>
      </c>
      <c r="E3052" s="1" t="str">
        <f>_xlfn.XLOOKUP(A3052,Processed_data!A:A,Processed_data!G:G)</f>
        <v>SUCCESS</v>
      </c>
      <c r="F3052" s="1">
        <f>COUNTIF(bank_processed_transactions[transaction_id],A3052)</f>
        <v>1</v>
      </c>
      <c r="G3052" s="1" t="str">
        <f t="shared" si="470"/>
        <v>found</v>
      </c>
      <c r="H3052" s="1" t="str">
        <f t="shared" si="471"/>
        <v>Not Duplicate</v>
      </c>
      <c r="I3052" s="1" t="str">
        <f t="shared" si="472"/>
        <v>match</v>
      </c>
      <c r="J3052" s="1" t="str">
        <f t="shared" si="473"/>
        <v>match</v>
      </c>
      <c r="K3052" s="1">
        <f t="shared" si="474"/>
        <v>0</v>
      </c>
      <c r="L3052" s="2">
        <f>IF(F3052=0,"not processed",_xlfn.MINIFS(Processed_data!H:H,Processed_data!A:A,A3052))</f>
        <v>46040</v>
      </c>
      <c r="M3052" s="1">
        <f>IF(F3052=0,"not processed",ABS(bank_source_transactions__1[[#This Row],[transaction_date]]-Reconciliation!L3052))</f>
        <v>1</v>
      </c>
      <c r="N3052" s="1" t="str" cm="1">
        <f t="array" ref="N3052">_xlfn.IFS(M3052="not Processed", "Not Processed",M3052&gt;2,"SLA Breached",M3052&lt;=2,"Within SLA")</f>
        <v>Within SLA</v>
      </c>
      <c r="O3052" s="1" t="str">
        <f>_xlfn.XLOOKUP(A3052,Source_data!A:A,Source_data!D:D)</f>
        <v>NEFT</v>
      </c>
      <c r="P3052" s="1">
        <f t="shared" si="475"/>
        <v>0</v>
      </c>
      <c r="Q3052" s="1">
        <f t="shared" si="476"/>
        <v>0</v>
      </c>
      <c r="R3052" s="1">
        <f t="shared" si="477"/>
        <v>0</v>
      </c>
      <c r="S3052" s="1">
        <f t="shared" si="478"/>
        <v>0</v>
      </c>
      <c r="T3052" s="1">
        <f t="shared" si="479"/>
        <v>0</v>
      </c>
      <c r="U3052" s="1" t="str">
        <f>_xlfn.XLOOKUP(Table3[[#This Row],[Transaction ID]],Source_data!A:A,Source_data!E:E)</f>
        <v>Bengaluru</v>
      </c>
      <c r="V3052" s="1">
        <f>_xlfn.IFNA(_xlfn.XLOOKUP(A3052,bank_processed_transactions[transaction_id],bank_processed_transactions[processing_minutes]),"")</f>
        <v>28.5</v>
      </c>
      <c r="W3052" s="31">
        <f>_xlfn.XLOOKUP(A3052,Source_data!A:A,Source_data!B:B)</f>
        <v>46039</v>
      </c>
    </row>
    <row r="3053" spans="1:23" x14ac:dyDescent="0.3">
      <c r="A3053" s="4" t="s">
        <v>2890</v>
      </c>
      <c r="B3053" s="1">
        <f>_xlfn.XLOOKUP(A3053,bank_source_transactions__1[transaction_id],bank_source_transactions__1[amount_inr])</f>
        <v>3414.62</v>
      </c>
      <c r="C3053" s="1">
        <f>_xlfn.XLOOKUP(A3053,Processed_data!A:A,Processed_data!F:F)</f>
        <v>3414.62</v>
      </c>
      <c r="D3053" s="1" t="str">
        <f>_xlfn.XLOOKUP(A3053,bank_source_transactions__1[transaction_id],bank_source_transactions__1[transaction_status])</f>
        <v>SUCCESS</v>
      </c>
      <c r="E3053" s="1" t="str">
        <f>_xlfn.XLOOKUP(A3053,Processed_data!A:A,Processed_data!G:G)</f>
        <v>SUCCESS</v>
      </c>
      <c r="F3053" s="1">
        <f>COUNTIF(bank_processed_transactions[transaction_id],A3053)</f>
        <v>1</v>
      </c>
      <c r="G3053" s="1" t="str">
        <f t="shared" si="470"/>
        <v>found</v>
      </c>
      <c r="H3053" s="1" t="str">
        <f t="shared" si="471"/>
        <v>Not Duplicate</v>
      </c>
      <c r="I3053" s="1" t="str">
        <f t="shared" si="472"/>
        <v>match</v>
      </c>
      <c r="J3053" s="1" t="str">
        <f t="shared" si="473"/>
        <v>match</v>
      </c>
      <c r="K3053" s="1">
        <f t="shared" si="474"/>
        <v>0</v>
      </c>
      <c r="L3053" s="2">
        <f>IF(F3053=0,"not processed",_xlfn.MINIFS(Processed_data!H:H,Processed_data!A:A,A3053))</f>
        <v>46072</v>
      </c>
      <c r="M3053" s="1">
        <f>IF(F3053=0,"not processed",ABS(bank_source_transactions__1[[#This Row],[transaction_date]]-Reconciliation!L3053))</f>
        <v>1</v>
      </c>
      <c r="N3053" s="1" t="str" cm="1">
        <f t="array" ref="N3053">_xlfn.IFS(M3053="not Processed", "Not Processed",M3053&gt;2,"SLA Breached",M3053&lt;=2,"Within SLA")</f>
        <v>Within SLA</v>
      </c>
      <c r="O3053" s="1" t="str">
        <f>_xlfn.XLOOKUP(A3053,Source_data!A:A,Source_data!D:D)</f>
        <v>NEFT</v>
      </c>
      <c r="P3053" s="1">
        <f t="shared" si="475"/>
        <v>0</v>
      </c>
      <c r="Q3053" s="1">
        <f t="shared" si="476"/>
        <v>0</v>
      </c>
      <c r="R3053" s="1">
        <f t="shared" si="477"/>
        <v>0</v>
      </c>
      <c r="S3053" s="1">
        <f t="shared" si="478"/>
        <v>0</v>
      </c>
      <c r="T3053" s="1">
        <f t="shared" si="479"/>
        <v>0</v>
      </c>
      <c r="U3053" s="1" t="str">
        <f>_xlfn.XLOOKUP(Table3[[#This Row],[Transaction ID]],Source_data!A:A,Source_data!E:E)</f>
        <v>Hyderabad</v>
      </c>
      <c r="V3053" s="1">
        <f>_xlfn.IFNA(_xlfn.XLOOKUP(A3053,bank_processed_transactions[transaction_id],bank_processed_transactions[processing_minutes]),"")</f>
        <v>34.5</v>
      </c>
      <c r="W3053" s="31">
        <f>_xlfn.XLOOKUP(A3053,Source_data!A:A,Source_data!B:B)</f>
        <v>46071</v>
      </c>
    </row>
    <row r="3054" spans="1:23" x14ac:dyDescent="0.3">
      <c r="A3054" s="3" t="s">
        <v>737</v>
      </c>
      <c r="B3054" s="1">
        <f>_xlfn.XLOOKUP(A3054,bank_source_transactions__1[transaction_id],bank_source_transactions__1[amount_inr])</f>
        <v>1448.15</v>
      </c>
      <c r="C3054" s="1">
        <f>_xlfn.XLOOKUP(A3054,Processed_data!A:A,Processed_data!F:F)</f>
        <v>1448.15</v>
      </c>
      <c r="D3054" s="1" t="str">
        <f>_xlfn.XLOOKUP(A3054,bank_source_transactions__1[transaction_id],bank_source_transactions__1[transaction_status])</f>
        <v>REVERSED</v>
      </c>
      <c r="E3054" s="1" t="str">
        <f>_xlfn.XLOOKUP(A3054,Processed_data!A:A,Processed_data!G:G)</f>
        <v>REVERSED</v>
      </c>
      <c r="F3054" s="1">
        <f>COUNTIF(bank_processed_transactions[transaction_id],A3054)</f>
        <v>1</v>
      </c>
      <c r="G3054" s="1" t="str">
        <f t="shared" si="470"/>
        <v>found</v>
      </c>
      <c r="H3054" s="1" t="str">
        <f t="shared" si="471"/>
        <v>Not Duplicate</v>
      </c>
      <c r="I3054" s="1" t="str">
        <f t="shared" si="472"/>
        <v>match</v>
      </c>
      <c r="J3054" s="1" t="str">
        <f t="shared" si="473"/>
        <v>match</v>
      </c>
      <c r="K3054" s="1">
        <f t="shared" si="474"/>
        <v>0</v>
      </c>
      <c r="L3054" s="2">
        <f>IF(F3054=0,"not processed",_xlfn.MINIFS(Processed_data!H:H,Processed_data!A:A,A3054))</f>
        <v>46087</v>
      </c>
      <c r="M3054" s="1">
        <f>IF(F3054=0,"not processed",ABS(bank_source_transactions__1[[#This Row],[transaction_date]]-Reconciliation!L3054))</f>
        <v>2</v>
      </c>
      <c r="N3054" s="1" t="str" cm="1">
        <f t="array" ref="N3054">_xlfn.IFS(M3054="not Processed", "Not Processed",M3054&gt;2,"SLA Breached",M3054&lt;=2,"Within SLA")</f>
        <v>Within SLA</v>
      </c>
      <c r="O3054" s="1" t="str">
        <f>_xlfn.XLOOKUP(A3054,Source_data!A:A,Source_data!D:D)</f>
        <v>IMPS</v>
      </c>
      <c r="P3054" s="1">
        <f t="shared" si="475"/>
        <v>0</v>
      </c>
      <c r="Q3054" s="1">
        <f t="shared" si="476"/>
        <v>0</v>
      </c>
      <c r="R3054" s="1">
        <f t="shared" si="477"/>
        <v>0</v>
      </c>
      <c r="S3054" s="1">
        <f t="shared" si="478"/>
        <v>0</v>
      </c>
      <c r="T3054" s="1">
        <f t="shared" si="479"/>
        <v>0</v>
      </c>
      <c r="U3054" s="1" t="str">
        <f>_xlfn.XLOOKUP(Table3[[#This Row],[Transaction ID]],Source_data!A:A,Source_data!E:E)</f>
        <v>Mumbai</v>
      </c>
      <c r="V3054" s="1">
        <f>_xlfn.IFNA(_xlfn.XLOOKUP(A3054,bank_processed_transactions[transaction_id],bank_processed_transactions[processing_minutes]),"")</f>
        <v>43.9</v>
      </c>
      <c r="W3054" s="31">
        <f>_xlfn.XLOOKUP(A3054,Source_data!A:A,Source_data!B:B)</f>
        <v>46085</v>
      </c>
    </row>
    <row r="3055" spans="1:23" x14ac:dyDescent="0.3">
      <c r="A3055" s="4" t="s">
        <v>4092</v>
      </c>
      <c r="B3055" s="1">
        <f>_xlfn.XLOOKUP(A3055,bank_source_transactions__1[transaction_id],bank_source_transactions__1[amount_inr])</f>
        <v>55900</v>
      </c>
      <c r="C3055" s="1">
        <f>_xlfn.XLOOKUP(A3055,Processed_data!A:A,Processed_data!F:F)</f>
        <v>55900</v>
      </c>
      <c r="D3055" s="1" t="str">
        <f>_xlfn.XLOOKUP(A3055,bank_source_transactions__1[transaction_id],bank_source_transactions__1[transaction_status])</f>
        <v>SUCCESS</v>
      </c>
      <c r="E3055" s="1" t="str">
        <f>_xlfn.XLOOKUP(A3055,Processed_data!A:A,Processed_data!G:G)</f>
        <v>SUCCESS</v>
      </c>
      <c r="F3055" s="1">
        <f>COUNTIF(bank_processed_transactions[transaction_id],A3055)</f>
        <v>1</v>
      </c>
      <c r="G3055" s="1" t="str">
        <f t="shared" si="470"/>
        <v>found</v>
      </c>
      <c r="H3055" s="1" t="str">
        <f t="shared" si="471"/>
        <v>Not Duplicate</v>
      </c>
      <c r="I3055" s="1" t="str">
        <f t="shared" si="472"/>
        <v>match</v>
      </c>
      <c r="J3055" s="1" t="str">
        <f t="shared" si="473"/>
        <v>match</v>
      </c>
      <c r="K3055" s="1">
        <f t="shared" si="474"/>
        <v>0</v>
      </c>
      <c r="L3055" s="2">
        <f>IF(F3055=0,"not processed",_xlfn.MINIFS(Processed_data!H:H,Processed_data!A:A,A3055))</f>
        <v>46092</v>
      </c>
      <c r="M3055" s="1">
        <f>IF(F3055=0,"not processed",ABS(bank_source_transactions__1[[#This Row],[transaction_date]]-Reconciliation!L3055))</f>
        <v>1</v>
      </c>
      <c r="N3055" s="1" t="str" cm="1">
        <f t="array" ref="N3055">_xlfn.IFS(M3055="not Processed", "Not Processed",M3055&gt;2,"SLA Breached",M3055&lt;=2,"Within SLA")</f>
        <v>Within SLA</v>
      </c>
      <c r="O3055" s="1" t="str">
        <f>_xlfn.XLOOKUP(A3055,Source_data!A:A,Source_data!D:D)</f>
        <v>UPI</v>
      </c>
      <c r="P3055" s="1">
        <f t="shared" si="475"/>
        <v>0</v>
      </c>
      <c r="Q3055" s="1">
        <f t="shared" si="476"/>
        <v>0</v>
      </c>
      <c r="R3055" s="1">
        <f t="shared" si="477"/>
        <v>0</v>
      </c>
      <c r="S3055" s="1">
        <f t="shared" si="478"/>
        <v>0</v>
      </c>
      <c r="T3055" s="1">
        <f t="shared" si="479"/>
        <v>0</v>
      </c>
      <c r="U3055" s="1" t="str">
        <f>_xlfn.XLOOKUP(Table3[[#This Row],[Transaction ID]],Source_data!A:A,Source_data!E:E)</f>
        <v>Pune</v>
      </c>
      <c r="V3055" s="1">
        <f>_xlfn.IFNA(_xlfn.XLOOKUP(A3055,bank_processed_transactions[transaction_id],bank_processed_transactions[processing_minutes]),"")</f>
        <v>27.3</v>
      </c>
      <c r="W3055" s="31">
        <f>_xlfn.XLOOKUP(A3055,Source_data!A:A,Source_data!B:B)</f>
        <v>46091</v>
      </c>
    </row>
    <row r="3056" spans="1:23" x14ac:dyDescent="0.3">
      <c r="A3056" s="3" t="s">
        <v>4716</v>
      </c>
      <c r="B3056" s="1">
        <f>_xlfn.XLOOKUP(A3056,bank_source_transactions__1[transaction_id],bank_source_transactions__1[amount_inr])</f>
        <v>5212.87</v>
      </c>
      <c r="C3056" s="1">
        <f>_xlfn.XLOOKUP(A3056,Processed_data!A:A,Processed_data!F:F)</f>
        <v>5212.87</v>
      </c>
      <c r="D3056" s="1" t="str">
        <f>_xlfn.XLOOKUP(A3056,bank_source_transactions__1[transaction_id],bank_source_transactions__1[transaction_status])</f>
        <v>SUCCESS</v>
      </c>
      <c r="E3056" s="1" t="str">
        <f>_xlfn.XLOOKUP(A3056,Processed_data!A:A,Processed_data!G:G)</f>
        <v>SUCCESS</v>
      </c>
      <c r="F3056" s="1">
        <f>COUNTIF(bank_processed_transactions[transaction_id],A3056)</f>
        <v>1</v>
      </c>
      <c r="G3056" s="1" t="str">
        <f t="shared" si="470"/>
        <v>found</v>
      </c>
      <c r="H3056" s="1" t="str">
        <f t="shared" si="471"/>
        <v>Not Duplicate</v>
      </c>
      <c r="I3056" s="1" t="str">
        <f t="shared" si="472"/>
        <v>match</v>
      </c>
      <c r="J3056" s="1" t="str">
        <f t="shared" si="473"/>
        <v>match</v>
      </c>
      <c r="K3056" s="1">
        <f t="shared" si="474"/>
        <v>0</v>
      </c>
      <c r="L3056" s="2">
        <f>IF(F3056=0,"not processed",_xlfn.MINIFS(Processed_data!H:H,Processed_data!A:A,A3056))</f>
        <v>46071</v>
      </c>
      <c r="M3056" s="1">
        <f>IF(F3056=0,"not processed",ABS(bank_source_transactions__1[[#This Row],[transaction_date]]-Reconciliation!L3056))</f>
        <v>2</v>
      </c>
      <c r="N3056" s="1" t="str" cm="1">
        <f t="array" ref="N3056">_xlfn.IFS(M3056="not Processed", "Not Processed",M3056&gt;2,"SLA Breached",M3056&lt;=2,"Within SLA")</f>
        <v>Within SLA</v>
      </c>
      <c r="O3056" s="1" t="str">
        <f>_xlfn.XLOOKUP(A3056,Source_data!A:A,Source_data!D:D)</f>
        <v>IMPS</v>
      </c>
      <c r="P3056" s="1">
        <f t="shared" si="475"/>
        <v>0</v>
      </c>
      <c r="Q3056" s="1">
        <f t="shared" si="476"/>
        <v>0</v>
      </c>
      <c r="R3056" s="1">
        <f t="shared" si="477"/>
        <v>0</v>
      </c>
      <c r="S3056" s="1">
        <f t="shared" si="478"/>
        <v>0</v>
      </c>
      <c r="T3056" s="1">
        <f t="shared" si="479"/>
        <v>0</v>
      </c>
      <c r="U3056" s="1" t="str">
        <f>_xlfn.XLOOKUP(Table3[[#This Row],[Transaction ID]],Source_data!A:A,Source_data!E:E)</f>
        <v>Mumbai</v>
      </c>
      <c r="V3056" s="1">
        <f>_xlfn.IFNA(_xlfn.XLOOKUP(A3056,bank_processed_transactions[transaction_id],bank_processed_transactions[processing_minutes]),"")</f>
        <v>30.1</v>
      </c>
      <c r="W3056" s="31">
        <f>_xlfn.XLOOKUP(A3056,Source_data!A:A,Source_data!B:B)</f>
        <v>46069</v>
      </c>
    </row>
    <row r="3057" spans="1:23" x14ac:dyDescent="0.3">
      <c r="A3057" s="4" t="s">
        <v>4376</v>
      </c>
      <c r="B3057" s="1">
        <f>_xlfn.XLOOKUP(A3057,bank_source_transactions__1[transaction_id],bank_source_transactions__1[amount_inr])</f>
        <v>8308.77</v>
      </c>
      <c r="C3057" s="1">
        <f>_xlfn.XLOOKUP(A3057,Processed_data!A:A,Processed_data!F:F)</f>
        <v>8308.77</v>
      </c>
      <c r="D3057" s="1" t="str">
        <f>_xlfn.XLOOKUP(A3057,bank_source_transactions__1[transaction_id],bank_source_transactions__1[transaction_status])</f>
        <v>SUCCESS</v>
      </c>
      <c r="E3057" s="1" t="str">
        <f>_xlfn.XLOOKUP(A3057,Processed_data!A:A,Processed_data!G:G)</f>
        <v>SUCCESS</v>
      </c>
      <c r="F3057" s="1">
        <f>COUNTIF(bank_processed_transactions[transaction_id],A3057)</f>
        <v>1</v>
      </c>
      <c r="G3057" s="1" t="str">
        <f t="shared" si="470"/>
        <v>found</v>
      </c>
      <c r="H3057" s="1" t="str">
        <f t="shared" si="471"/>
        <v>Not Duplicate</v>
      </c>
      <c r="I3057" s="1" t="str">
        <f t="shared" si="472"/>
        <v>match</v>
      </c>
      <c r="J3057" s="1" t="str">
        <f t="shared" si="473"/>
        <v>match</v>
      </c>
      <c r="K3057" s="1">
        <f t="shared" si="474"/>
        <v>0</v>
      </c>
      <c r="L3057" s="2">
        <f>IF(F3057=0,"not processed",_xlfn.MINIFS(Processed_data!H:H,Processed_data!A:A,A3057))</f>
        <v>46043</v>
      </c>
      <c r="M3057" s="1">
        <f>IF(F3057=0,"not processed",ABS(bank_source_transactions__1[[#This Row],[transaction_date]]-Reconciliation!L3057))</f>
        <v>3</v>
      </c>
      <c r="N3057" s="1" t="str" cm="1">
        <f t="array" ref="N3057">_xlfn.IFS(M3057="not Processed", "Not Processed",M3057&gt;2,"SLA Breached",M3057&lt;=2,"Within SLA")</f>
        <v>SLA Breached</v>
      </c>
      <c r="O3057" s="1" t="str">
        <f>_xlfn.XLOOKUP(A3057,Source_data!A:A,Source_data!D:D)</f>
        <v>UPI</v>
      </c>
      <c r="P3057" s="1">
        <f t="shared" si="475"/>
        <v>0</v>
      </c>
      <c r="Q3057" s="1">
        <f t="shared" si="476"/>
        <v>0</v>
      </c>
      <c r="R3057" s="1">
        <f t="shared" si="477"/>
        <v>0</v>
      </c>
      <c r="S3057" s="1">
        <f t="shared" si="478"/>
        <v>0</v>
      </c>
      <c r="T3057" s="1">
        <f t="shared" si="479"/>
        <v>1</v>
      </c>
      <c r="U3057" s="1" t="str">
        <f>_xlfn.XLOOKUP(Table3[[#This Row],[Transaction ID]],Source_data!A:A,Source_data!E:E)</f>
        <v>Hyderabad</v>
      </c>
      <c r="V3057" s="1">
        <f>_xlfn.IFNA(_xlfn.XLOOKUP(A3057,bank_processed_transactions[transaction_id],bank_processed_transactions[processing_minutes]),"")</f>
        <v>13.3</v>
      </c>
      <c r="W3057" s="31">
        <f>_xlfn.XLOOKUP(A3057,Source_data!A:A,Source_data!B:B)</f>
        <v>46040</v>
      </c>
    </row>
    <row r="3058" spans="1:23" x14ac:dyDescent="0.3">
      <c r="A3058" s="3" t="s">
        <v>1993</v>
      </c>
      <c r="B3058" s="1">
        <f>_xlfn.XLOOKUP(A3058,bank_source_transactions__1[transaction_id],bank_source_transactions__1[amount_inr])</f>
        <v>7086.17</v>
      </c>
      <c r="C3058" s="1">
        <f>_xlfn.XLOOKUP(A3058,Processed_data!A:A,Processed_data!F:F)</f>
        <v>7086.17</v>
      </c>
      <c r="D3058" s="1" t="str">
        <f>_xlfn.XLOOKUP(A3058,bank_source_transactions__1[transaction_id],bank_source_transactions__1[transaction_status])</f>
        <v>SUCCESS</v>
      </c>
      <c r="E3058" s="1" t="str">
        <f>_xlfn.XLOOKUP(A3058,Processed_data!A:A,Processed_data!G:G)</f>
        <v>SUCCESS</v>
      </c>
      <c r="F3058" s="1">
        <f>COUNTIF(bank_processed_transactions[transaction_id],A3058)</f>
        <v>1</v>
      </c>
      <c r="G3058" s="1" t="str">
        <f t="shared" si="470"/>
        <v>found</v>
      </c>
      <c r="H3058" s="1" t="str">
        <f t="shared" si="471"/>
        <v>Not Duplicate</v>
      </c>
      <c r="I3058" s="1" t="str">
        <f t="shared" si="472"/>
        <v>match</v>
      </c>
      <c r="J3058" s="1" t="str">
        <f t="shared" si="473"/>
        <v>match</v>
      </c>
      <c r="K3058" s="1">
        <f t="shared" si="474"/>
        <v>0</v>
      </c>
      <c r="L3058" s="2">
        <f>IF(F3058=0,"not processed",_xlfn.MINIFS(Processed_data!H:H,Processed_data!A:A,A3058))</f>
        <v>46104</v>
      </c>
      <c r="M3058" s="1">
        <f>IF(F3058=0,"not processed",ABS(bank_source_transactions__1[[#This Row],[transaction_date]]-Reconciliation!L3058))</f>
        <v>3</v>
      </c>
      <c r="N3058" s="1" t="str" cm="1">
        <f t="array" ref="N3058">_xlfn.IFS(M3058="not Processed", "Not Processed",M3058&gt;2,"SLA Breached",M3058&lt;=2,"Within SLA")</f>
        <v>SLA Breached</v>
      </c>
      <c r="O3058" s="1" t="str">
        <f>_xlfn.XLOOKUP(A3058,Source_data!A:A,Source_data!D:D)</f>
        <v>IMPS</v>
      </c>
      <c r="P3058" s="1">
        <f t="shared" si="475"/>
        <v>0</v>
      </c>
      <c r="Q3058" s="1">
        <f t="shared" si="476"/>
        <v>0</v>
      </c>
      <c r="R3058" s="1">
        <f t="shared" si="477"/>
        <v>0</v>
      </c>
      <c r="S3058" s="1">
        <f t="shared" si="478"/>
        <v>0</v>
      </c>
      <c r="T3058" s="1">
        <f t="shared" si="479"/>
        <v>1</v>
      </c>
      <c r="U3058" s="1" t="str">
        <f>_xlfn.XLOOKUP(Table3[[#This Row],[Transaction ID]],Source_data!A:A,Source_data!E:E)</f>
        <v>Hyderabad</v>
      </c>
      <c r="V3058" s="1">
        <f>_xlfn.IFNA(_xlfn.XLOOKUP(A3058,bank_processed_transactions[transaction_id],bank_processed_transactions[processing_minutes]),"")</f>
        <v>31.4</v>
      </c>
      <c r="W3058" s="31">
        <f>_xlfn.XLOOKUP(A3058,Source_data!A:A,Source_data!B:B)</f>
        <v>46101</v>
      </c>
    </row>
    <row r="3059" spans="1:23" x14ac:dyDescent="0.3">
      <c r="A3059" s="4" t="s">
        <v>2559</v>
      </c>
      <c r="B3059" s="1">
        <f>_xlfn.XLOOKUP(A3059,bank_source_transactions__1[transaction_id],bank_source_transactions__1[amount_inr])</f>
        <v>2314.12</v>
      </c>
      <c r="C3059" s="1">
        <f>_xlfn.XLOOKUP(A3059,Processed_data!A:A,Processed_data!F:F)</f>
        <v>2314.12</v>
      </c>
      <c r="D3059" s="1" t="str">
        <f>_xlfn.XLOOKUP(A3059,bank_source_transactions__1[transaction_id],bank_source_transactions__1[transaction_status])</f>
        <v>FAILED</v>
      </c>
      <c r="E3059" s="1" t="str">
        <f>_xlfn.XLOOKUP(A3059,Processed_data!A:A,Processed_data!G:G)</f>
        <v>FAILED</v>
      </c>
      <c r="F3059" s="1">
        <f>COUNTIF(bank_processed_transactions[transaction_id],A3059)</f>
        <v>1</v>
      </c>
      <c r="G3059" s="1" t="str">
        <f t="shared" si="470"/>
        <v>found</v>
      </c>
      <c r="H3059" s="1" t="str">
        <f t="shared" si="471"/>
        <v>Not Duplicate</v>
      </c>
      <c r="I3059" s="1" t="str">
        <f t="shared" si="472"/>
        <v>match</v>
      </c>
      <c r="J3059" s="1" t="str">
        <f t="shared" si="473"/>
        <v>match</v>
      </c>
      <c r="K3059" s="1">
        <f t="shared" si="474"/>
        <v>0</v>
      </c>
      <c r="L3059" s="2">
        <f>IF(F3059=0,"not processed",_xlfn.MINIFS(Processed_data!H:H,Processed_data!A:A,A3059))</f>
        <v>46052</v>
      </c>
      <c r="M3059" s="1">
        <f>IF(F3059=0,"not processed",ABS(bank_source_transactions__1[[#This Row],[transaction_date]]-Reconciliation!L3059))</f>
        <v>3</v>
      </c>
      <c r="N3059" s="1" t="str" cm="1">
        <f t="array" ref="N3059">_xlfn.IFS(M3059="not Processed", "Not Processed",M3059&gt;2,"SLA Breached",M3059&lt;=2,"Within SLA")</f>
        <v>SLA Breached</v>
      </c>
      <c r="O3059" s="1" t="str">
        <f>_xlfn.XLOOKUP(A3059,Source_data!A:A,Source_data!D:D)</f>
        <v>UPI</v>
      </c>
      <c r="P3059" s="1">
        <f t="shared" si="475"/>
        <v>0</v>
      </c>
      <c r="Q3059" s="1">
        <f t="shared" si="476"/>
        <v>0</v>
      </c>
      <c r="R3059" s="1">
        <f t="shared" si="477"/>
        <v>0</v>
      </c>
      <c r="S3059" s="1">
        <f t="shared" si="478"/>
        <v>0</v>
      </c>
      <c r="T3059" s="1">
        <f t="shared" si="479"/>
        <v>1</v>
      </c>
      <c r="U3059" s="1" t="str">
        <f>_xlfn.XLOOKUP(Table3[[#This Row],[Transaction ID]],Source_data!A:A,Source_data!E:E)</f>
        <v>Bengaluru</v>
      </c>
      <c r="V3059" s="1">
        <f>_xlfn.IFNA(_xlfn.XLOOKUP(A3059,bank_processed_transactions[transaction_id],bank_processed_transactions[processing_minutes]),"")</f>
        <v>15.8</v>
      </c>
      <c r="W3059" s="31">
        <f>_xlfn.XLOOKUP(A3059,Source_data!A:A,Source_data!B:B)</f>
        <v>46049</v>
      </c>
    </row>
    <row r="3060" spans="1:23" x14ac:dyDescent="0.3">
      <c r="A3060" s="3" t="s">
        <v>4891</v>
      </c>
      <c r="B3060" s="1">
        <f>_xlfn.XLOOKUP(A3060,bank_source_transactions__1[transaction_id],bank_source_transactions__1[amount_inr])</f>
        <v>2061.2399999999998</v>
      </c>
      <c r="C3060" s="1">
        <f>_xlfn.XLOOKUP(A3060,Processed_data!A:A,Processed_data!F:F)</f>
        <v>2061.2399999999998</v>
      </c>
      <c r="D3060" s="1" t="str">
        <f>_xlfn.XLOOKUP(A3060,bank_source_transactions__1[transaction_id],bank_source_transactions__1[transaction_status])</f>
        <v>SUCCESS</v>
      </c>
      <c r="E3060" s="1" t="str">
        <f>_xlfn.XLOOKUP(A3060,Processed_data!A:A,Processed_data!G:G)</f>
        <v>SUCCESS</v>
      </c>
      <c r="F3060" s="1">
        <f>COUNTIF(bank_processed_transactions[transaction_id],A3060)</f>
        <v>1</v>
      </c>
      <c r="G3060" s="1" t="str">
        <f t="shared" si="470"/>
        <v>found</v>
      </c>
      <c r="H3060" s="1" t="str">
        <f t="shared" si="471"/>
        <v>Not Duplicate</v>
      </c>
      <c r="I3060" s="1" t="str">
        <f t="shared" si="472"/>
        <v>match</v>
      </c>
      <c r="J3060" s="1" t="str">
        <f t="shared" si="473"/>
        <v>match</v>
      </c>
      <c r="K3060" s="1">
        <f t="shared" si="474"/>
        <v>0</v>
      </c>
      <c r="L3060" s="2">
        <f>IF(F3060=0,"not processed",_xlfn.MINIFS(Processed_data!H:H,Processed_data!A:A,A3060))</f>
        <v>46028</v>
      </c>
      <c r="M3060" s="1">
        <f>IF(F3060=0,"not processed",ABS(bank_source_transactions__1[[#This Row],[transaction_date]]-Reconciliation!L3060))</f>
        <v>0</v>
      </c>
      <c r="N3060" s="1" t="str" cm="1">
        <f t="array" ref="N3060">_xlfn.IFS(M3060="not Processed", "Not Processed",M3060&gt;2,"SLA Breached",M3060&lt;=2,"Within SLA")</f>
        <v>Within SLA</v>
      </c>
      <c r="O3060" s="1" t="str">
        <f>_xlfn.XLOOKUP(A3060,Source_data!A:A,Source_data!D:D)</f>
        <v>NEFT</v>
      </c>
      <c r="P3060" s="1">
        <f t="shared" si="475"/>
        <v>0</v>
      </c>
      <c r="Q3060" s="1">
        <f t="shared" si="476"/>
        <v>0</v>
      </c>
      <c r="R3060" s="1">
        <f t="shared" si="477"/>
        <v>0</v>
      </c>
      <c r="S3060" s="1">
        <f t="shared" si="478"/>
        <v>0</v>
      </c>
      <c r="T3060" s="1">
        <f t="shared" si="479"/>
        <v>0</v>
      </c>
      <c r="U3060" s="1" t="str">
        <f>_xlfn.XLOOKUP(Table3[[#This Row],[Transaction ID]],Source_data!A:A,Source_data!E:E)</f>
        <v>Bengaluru</v>
      </c>
      <c r="V3060" s="1">
        <f>_xlfn.IFNA(_xlfn.XLOOKUP(A3060,bank_processed_transactions[transaction_id],bank_processed_transactions[processing_minutes]),"")</f>
        <v>13</v>
      </c>
      <c r="W3060" s="31">
        <f>_xlfn.XLOOKUP(A3060,Source_data!A:A,Source_data!B:B)</f>
        <v>46028</v>
      </c>
    </row>
    <row r="3061" spans="1:23" x14ac:dyDescent="0.3">
      <c r="A3061" s="4" t="s">
        <v>1554</v>
      </c>
      <c r="B3061" s="1">
        <f>_xlfn.XLOOKUP(A3061,bank_source_transactions__1[transaction_id],bank_source_transactions__1[amount_inr])</f>
        <v>9408.11</v>
      </c>
      <c r="C3061" s="1">
        <f>_xlfn.XLOOKUP(A3061,Processed_data!A:A,Processed_data!F:F)</f>
        <v>9408.11</v>
      </c>
      <c r="D3061" s="1" t="str">
        <f>_xlfn.XLOOKUP(A3061,bank_source_transactions__1[transaction_id],bank_source_transactions__1[transaction_status])</f>
        <v>SUCCESS</v>
      </c>
      <c r="E3061" s="1" t="str">
        <f>_xlfn.XLOOKUP(A3061,Processed_data!A:A,Processed_data!G:G)</f>
        <v>SUCCESS</v>
      </c>
      <c r="F3061" s="1">
        <f>COUNTIF(bank_processed_transactions[transaction_id],A3061)</f>
        <v>1</v>
      </c>
      <c r="G3061" s="1" t="str">
        <f t="shared" si="470"/>
        <v>found</v>
      </c>
      <c r="H3061" s="1" t="str">
        <f t="shared" si="471"/>
        <v>Not Duplicate</v>
      </c>
      <c r="I3061" s="1" t="str">
        <f t="shared" si="472"/>
        <v>match</v>
      </c>
      <c r="J3061" s="1" t="str">
        <f t="shared" si="473"/>
        <v>match</v>
      </c>
      <c r="K3061" s="1">
        <f t="shared" si="474"/>
        <v>0</v>
      </c>
      <c r="L3061" s="2">
        <f>IF(F3061=0,"not processed",_xlfn.MINIFS(Processed_data!H:H,Processed_data!A:A,A3061))</f>
        <v>46104</v>
      </c>
      <c r="M3061" s="1">
        <f>IF(F3061=0,"not processed",ABS(bank_source_transactions__1[[#This Row],[transaction_date]]-Reconciliation!L3061))</f>
        <v>0</v>
      </c>
      <c r="N3061" s="1" t="str" cm="1">
        <f t="array" ref="N3061">_xlfn.IFS(M3061="not Processed", "Not Processed",M3061&gt;2,"SLA Breached",M3061&lt;=2,"Within SLA")</f>
        <v>Within SLA</v>
      </c>
      <c r="O3061" s="1" t="str">
        <f>_xlfn.XLOOKUP(A3061,Source_data!A:A,Source_data!D:D)</f>
        <v>UPI</v>
      </c>
      <c r="P3061" s="1">
        <f t="shared" si="475"/>
        <v>0</v>
      </c>
      <c r="Q3061" s="1">
        <f t="shared" si="476"/>
        <v>0</v>
      </c>
      <c r="R3061" s="1">
        <f t="shared" si="477"/>
        <v>0</v>
      </c>
      <c r="S3061" s="1">
        <f t="shared" si="478"/>
        <v>0</v>
      </c>
      <c r="T3061" s="1">
        <f t="shared" si="479"/>
        <v>0</v>
      </c>
      <c r="U3061" s="1" t="str">
        <f>_xlfn.XLOOKUP(Table3[[#This Row],[Transaction ID]],Source_data!A:A,Source_data!E:E)</f>
        <v>Pune</v>
      </c>
      <c r="V3061" s="1">
        <f>_xlfn.IFNA(_xlfn.XLOOKUP(A3061,bank_processed_transactions[transaction_id],bank_processed_transactions[processing_minutes]),"")</f>
        <v>13.4</v>
      </c>
      <c r="W3061" s="31">
        <f>_xlfn.XLOOKUP(A3061,Source_data!A:A,Source_data!B:B)</f>
        <v>46104</v>
      </c>
    </row>
    <row r="3062" spans="1:23" x14ac:dyDescent="0.3">
      <c r="A3062" s="3" t="s">
        <v>406</v>
      </c>
      <c r="B3062" s="1">
        <f>_xlfn.XLOOKUP(A3062,bank_source_transactions__1[transaction_id],bank_source_transactions__1[amount_inr])</f>
        <v>17885.72</v>
      </c>
      <c r="C3062" s="1">
        <f>_xlfn.XLOOKUP(A3062,Processed_data!A:A,Processed_data!F:F)</f>
        <v>17885.72</v>
      </c>
      <c r="D3062" s="1" t="str">
        <f>_xlfn.XLOOKUP(A3062,bank_source_transactions__1[transaction_id],bank_source_transactions__1[transaction_status])</f>
        <v>SUCCESS</v>
      </c>
      <c r="E3062" s="1" t="str">
        <f>_xlfn.XLOOKUP(A3062,Processed_data!A:A,Processed_data!G:G)</f>
        <v>SUCCESS</v>
      </c>
      <c r="F3062" s="1">
        <f>COUNTIF(bank_processed_transactions[transaction_id],A3062)</f>
        <v>1</v>
      </c>
      <c r="G3062" s="1" t="str">
        <f t="shared" si="470"/>
        <v>found</v>
      </c>
      <c r="H3062" s="1" t="str">
        <f t="shared" si="471"/>
        <v>Not Duplicate</v>
      </c>
      <c r="I3062" s="1" t="str">
        <f t="shared" si="472"/>
        <v>match</v>
      </c>
      <c r="J3062" s="1" t="str">
        <f t="shared" si="473"/>
        <v>match</v>
      </c>
      <c r="K3062" s="1">
        <f t="shared" si="474"/>
        <v>0</v>
      </c>
      <c r="L3062" s="2">
        <f>IF(F3062=0,"not processed",_xlfn.MINIFS(Processed_data!H:H,Processed_data!A:A,A3062))</f>
        <v>46060</v>
      </c>
      <c r="M3062" s="1">
        <f>IF(F3062=0,"not processed",ABS(bank_source_transactions__1[[#This Row],[transaction_date]]-Reconciliation!L3062))</f>
        <v>3</v>
      </c>
      <c r="N3062" s="1" t="str" cm="1">
        <f t="array" ref="N3062">_xlfn.IFS(M3062="not Processed", "Not Processed",M3062&gt;2,"SLA Breached",M3062&lt;=2,"Within SLA")</f>
        <v>SLA Breached</v>
      </c>
      <c r="O3062" s="1" t="str">
        <f>_xlfn.XLOOKUP(A3062,Source_data!A:A,Source_data!D:D)</f>
        <v>NEFT</v>
      </c>
      <c r="P3062" s="1">
        <f t="shared" si="475"/>
        <v>0</v>
      </c>
      <c r="Q3062" s="1">
        <f t="shared" si="476"/>
        <v>0</v>
      </c>
      <c r="R3062" s="1">
        <f t="shared" si="477"/>
        <v>0</v>
      </c>
      <c r="S3062" s="1">
        <f t="shared" si="478"/>
        <v>0</v>
      </c>
      <c r="T3062" s="1">
        <f t="shared" si="479"/>
        <v>1</v>
      </c>
      <c r="U3062" s="1" t="str">
        <f>_xlfn.XLOOKUP(Table3[[#This Row],[Transaction ID]],Source_data!A:A,Source_data!E:E)</f>
        <v>Mumbai</v>
      </c>
      <c r="V3062" s="1">
        <f>_xlfn.IFNA(_xlfn.XLOOKUP(A3062,bank_processed_transactions[transaction_id],bank_processed_transactions[processing_minutes]),"")</f>
        <v>15.4</v>
      </c>
      <c r="W3062" s="31">
        <f>_xlfn.XLOOKUP(A3062,Source_data!A:A,Source_data!B:B)</f>
        <v>46057</v>
      </c>
    </row>
    <row r="3063" spans="1:23" x14ac:dyDescent="0.3">
      <c r="A3063" s="4" t="s">
        <v>2497</v>
      </c>
      <c r="B3063" s="1">
        <f>_xlfn.XLOOKUP(A3063,bank_source_transactions__1[transaction_id],bank_source_transactions__1[amount_inr])</f>
        <v>10872.21</v>
      </c>
      <c r="C3063" s="1">
        <f>_xlfn.XLOOKUP(A3063,Processed_data!A:A,Processed_data!F:F)</f>
        <v>10872.21</v>
      </c>
      <c r="D3063" s="1" t="str">
        <f>_xlfn.XLOOKUP(A3063,bank_source_transactions__1[transaction_id],bank_source_transactions__1[transaction_status])</f>
        <v>SUCCESS</v>
      </c>
      <c r="E3063" s="1" t="str">
        <f>_xlfn.XLOOKUP(A3063,Processed_data!A:A,Processed_data!G:G)</f>
        <v>SUCCESS</v>
      </c>
      <c r="F3063" s="1">
        <f>COUNTIF(bank_processed_transactions[transaction_id],A3063)</f>
        <v>1</v>
      </c>
      <c r="G3063" s="1" t="str">
        <f t="shared" si="470"/>
        <v>found</v>
      </c>
      <c r="H3063" s="1" t="str">
        <f t="shared" si="471"/>
        <v>Not Duplicate</v>
      </c>
      <c r="I3063" s="1" t="str">
        <f t="shared" si="472"/>
        <v>match</v>
      </c>
      <c r="J3063" s="1" t="str">
        <f t="shared" si="473"/>
        <v>match</v>
      </c>
      <c r="K3063" s="1">
        <f t="shared" si="474"/>
        <v>0</v>
      </c>
      <c r="L3063" s="2">
        <f>IF(F3063=0,"not processed",_xlfn.MINIFS(Processed_data!H:H,Processed_data!A:A,A3063))</f>
        <v>46112</v>
      </c>
      <c r="M3063" s="1">
        <f>IF(F3063=0,"not processed",ABS(bank_source_transactions__1[[#This Row],[transaction_date]]-Reconciliation!L3063))</f>
        <v>1</v>
      </c>
      <c r="N3063" s="1" t="str" cm="1">
        <f t="array" ref="N3063">_xlfn.IFS(M3063="not Processed", "Not Processed",M3063&gt;2,"SLA Breached",M3063&lt;=2,"Within SLA")</f>
        <v>Within SLA</v>
      </c>
      <c r="O3063" s="1" t="str">
        <f>_xlfn.XLOOKUP(A3063,Source_data!A:A,Source_data!D:D)</f>
        <v>UPI</v>
      </c>
      <c r="P3063" s="1">
        <f t="shared" si="475"/>
        <v>0</v>
      </c>
      <c r="Q3063" s="1">
        <f t="shared" si="476"/>
        <v>0</v>
      </c>
      <c r="R3063" s="1">
        <f t="shared" si="477"/>
        <v>0</v>
      </c>
      <c r="S3063" s="1">
        <f t="shared" si="478"/>
        <v>0</v>
      </c>
      <c r="T3063" s="1">
        <f t="shared" si="479"/>
        <v>0</v>
      </c>
      <c r="U3063" s="1" t="str">
        <f>_xlfn.XLOOKUP(Table3[[#This Row],[Transaction ID]],Source_data!A:A,Source_data!E:E)</f>
        <v>Bengaluru</v>
      </c>
      <c r="V3063" s="1">
        <f>_xlfn.IFNA(_xlfn.XLOOKUP(A3063,bank_processed_transactions[transaction_id],bank_processed_transactions[processing_minutes]),"")</f>
        <v>17.2</v>
      </c>
      <c r="W3063" s="31">
        <f>_xlfn.XLOOKUP(A3063,Source_data!A:A,Source_data!B:B)</f>
        <v>46111</v>
      </c>
    </row>
    <row r="3064" spans="1:23" x14ac:dyDescent="0.3">
      <c r="A3064" s="3" t="s">
        <v>509</v>
      </c>
      <c r="B3064" s="1">
        <f>_xlfn.XLOOKUP(A3064,bank_source_transactions__1[transaction_id],bank_source_transactions__1[amount_inr])</f>
        <v>6515.62</v>
      </c>
      <c r="C3064" s="1">
        <f>_xlfn.XLOOKUP(A3064,Processed_data!A:A,Processed_data!F:F)</f>
        <v>6515.62</v>
      </c>
      <c r="D3064" s="1" t="str">
        <f>_xlfn.XLOOKUP(A3064,bank_source_transactions__1[transaction_id],bank_source_transactions__1[transaction_status])</f>
        <v>SUCCESS</v>
      </c>
      <c r="E3064" s="1" t="str">
        <f>_xlfn.XLOOKUP(A3064,Processed_data!A:A,Processed_data!G:G)</f>
        <v>SUCCESS</v>
      </c>
      <c r="F3064" s="1">
        <f>COUNTIF(bank_processed_transactions[transaction_id],A3064)</f>
        <v>1</v>
      </c>
      <c r="G3064" s="1" t="str">
        <f t="shared" si="470"/>
        <v>found</v>
      </c>
      <c r="H3064" s="1" t="str">
        <f t="shared" si="471"/>
        <v>Not Duplicate</v>
      </c>
      <c r="I3064" s="1" t="str">
        <f t="shared" si="472"/>
        <v>match</v>
      </c>
      <c r="J3064" s="1" t="str">
        <f t="shared" si="473"/>
        <v>match</v>
      </c>
      <c r="K3064" s="1">
        <f t="shared" si="474"/>
        <v>0</v>
      </c>
      <c r="L3064" s="2">
        <f>IF(F3064=0,"not processed",_xlfn.MINIFS(Processed_data!H:H,Processed_data!A:A,A3064))</f>
        <v>46025</v>
      </c>
      <c r="M3064" s="1">
        <f>IF(F3064=0,"not processed",ABS(bank_source_transactions__1[[#This Row],[transaction_date]]-Reconciliation!L3064))</f>
        <v>1</v>
      </c>
      <c r="N3064" s="1" t="str" cm="1">
        <f t="array" ref="N3064">_xlfn.IFS(M3064="not Processed", "Not Processed",M3064&gt;2,"SLA Breached",M3064&lt;=2,"Within SLA")</f>
        <v>Within SLA</v>
      </c>
      <c r="O3064" s="1" t="str">
        <f>_xlfn.XLOOKUP(A3064,Source_data!A:A,Source_data!D:D)</f>
        <v>NEFT</v>
      </c>
      <c r="P3064" s="1">
        <f t="shared" si="475"/>
        <v>0</v>
      </c>
      <c r="Q3064" s="1">
        <f t="shared" si="476"/>
        <v>0</v>
      </c>
      <c r="R3064" s="1">
        <f t="shared" si="477"/>
        <v>0</v>
      </c>
      <c r="S3064" s="1">
        <f t="shared" si="478"/>
        <v>0</v>
      </c>
      <c r="T3064" s="1">
        <f t="shared" si="479"/>
        <v>0</v>
      </c>
      <c r="U3064" s="1" t="str">
        <f>_xlfn.XLOOKUP(Table3[[#This Row],[Transaction ID]],Source_data!A:A,Source_data!E:E)</f>
        <v>Hyderabad</v>
      </c>
      <c r="V3064" s="1">
        <f>_xlfn.IFNA(_xlfn.XLOOKUP(A3064,bank_processed_transactions[transaction_id],bank_processed_transactions[processing_minutes]),"")</f>
        <v>18.7</v>
      </c>
      <c r="W3064" s="31">
        <f>_xlfn.XLOOKUP(A3064,Source_data!A:A,Source_data!B:B)</f>
        <v>46024</v>
      </c>
    </row>
    <row r="3065" spans="1:23" x14ac:dyDescent="0.3">
      <c r="A3065" s="4" t="s">
        <v>997</v>
      </c>
      <c r="B3065" s="1">
        <f>_xlfn.XLOOKUP(A3065,bank_source_transactions__1[transaction_id],bank_source_transactions__1[amount_inr])</f>
        <v>2884.46</v>
      </c>
      <c r="C3065" s="1">
        <f>_xlfn.XLOOKUP(A3065,Processed_data!A:A,Processed_data!F:F)</f>
        <v>2884.46</v>
      </c>
      <c r="D3065" s="1" t="str">
        <f>_xlfn.XLOOKUP(A3065,bank_source_transactions__1[transaction_id],bank_source_transactions__1[transaction_status])</f>
        <v>SUCCESS</v>
      </c>
      <c r="E3065" s="1" t="str">
        <f>_xlfn.XLOOKUP(A3065,Processed_data!A:A,Processed_data!G:G)</f>
        <v>SUCCESS</v>
      </c>
      <c r="F3065" s="1">
        <f>COUNTIF(bank_processed_transactions[transaction_id],A3065)</f>
        <v>1</v>
      </c>
      <c r="G3065" s="1" t="str">
        <f t="shared" si="470"/>
        <v>found</v>
      </c>
      <c r="H3065" s="1" t="str">
        <f t="shared" si="471"/>
        <v>Not Duplicate</v>
      </c>
      <c r="I3065" s="1" t="str">
        <f t="shared" si="472"/>
        <v>match</v>
      </c>
      <c r="J3065" s="1" t="str">
        <f t="shared" si="473"/>
        <v>match</v>
      </c>
      <c r="K3065" s="1">
        <f t="shared" si="474"/>
        <v>0</v>
      </c>
      <c r="L3065" s="2">
        <f>IF(F3065=0,"not processed",_xlfn.MINIFS(Processed_data!H:H,Processed_data!A:A,A3065))</f>
        <v>46086</v>
      </c>
      <c r="M3065" s="1">
        <f>IF(F3065=0,"not processed",ABS(bank_source_transactions__1[[#This Row],[transaction_date]]-Reconciliation!L3065))</f>
        <v>0</v>
      </c>
      <c r="N3065" s="1" t="str" cm="1">
        <f t="array" ref="N3065">_xlfn.IFS(M3065="not Processed", "Not Processed",M3065&gt;2,"SLA Breached",M3065&lt;=2,"Within SLA")</f>
        <v>Within SLA</v>
      </c>
      <c r="O3065" s="1" t="str">
        <f>_xlfn.XLOOKUP(A3065,Source_data!A:A,Source_data!D:D)</f>
        <v>CARD</v>
      </c>
      <c r="P3065" s="1">
        <f t="shared" si="475"/>
        <v>0</v>
      </c>
      <c r="Q3065" s="1">
        <f t="shared" si="476"/>
        <v>0</v>
      </c>
      <c r="R3065" s="1">
        <f t="shared" si="477"/>
        <v>0</v>
      </c>
      <c r="S3065" s="1">
        <f t="shared" si="478"/>
        <v>0</v>
      </c>
      <c r="T3065" s="1">
        <f t="shared" si="479"/>
        <v>0</v>
      </c>
      <c r="U3065" s="1" t="str">
        <f>_xlfn.XLOOKUP(Table3[[#This Row],[Transaction ID]],Source_data!A:A,Source_data!E:E)</f>
        <v>Pune</v>
      </c>
      <c r="V3065" s="1">
        <f>_xlfn.IFNA(_xlfn.XLOOKUP(A3065,bank_processed_transactions[transaction_id],bank_processed_transactions[processing_minutes]),"")</f>
        <v>20.2</v>
      </c>
      <c r="W3065" s="31">
        <f>_xlfn.XLOOKUP(A3065,Source_data!A:A,Source_data!B:B)</f>
        <v>46086</v>
      </c>
    </row>
    <row r="3066" spans="1:23" x14ac:dyDescent="0.3">
      <c r="A3066" s="3" t="s">
        <v>2695</v>
      </c>
      <c r="B3066" s="1">
        <f>_xlfn.XLOOKUP(A3066,bank_source_transactions__1[transaction_id],bank_source_transactions__1[amount_inr])</f>
        <v>32260.32</v>
      </c>
      <c r="C3066" s="1">
        <f>_xlfn.XLOOKUP(A3066,Processed_data!A:A,Processed_data!F:F)</f>
        <v>32260.32</v>
      </c>
      <c r="D3066" s="1" t="str">
        <f>_xlfn.XLOOKUP(A3066,bank_source_transactions__1[transaction_id],bank_source_transactions__1[transaction_status])</f>
        <v>SUCCESS</v>
      </c>
      <c r="E3066" s="1" t="str">
        <f>_xlfn.XLOOKUP(A3066,Processed_data!A:A,Processed_data!G:G)</f>
        <v>SUCCESS</v>
      </c>
      <c r="F3066" s="1">
        <f>COUNTIF(bank_processed_transactions[transaction_id],A3066)</f>
        <v>1</v>
      </c>
      <c r="G3066" s="1" t="str">
        <f t="shared" si="470"/>
        <v>found</v>
      </c>
      <c r="H3066" s="1" t="str">
        <f t="shared" si="471"/>
        <v>Not Duplicate</v>
      </c>
      <c r="I3066" s="1" t="str">
        <f t="shared" si="472"/>
        <v>match</v>
      </c>
      <c r="J3066" s="1" t="str">
        <f t="shared" si="473"/>
        <v>match</v>
      </c>
      <c r="K3066" s="1">
        <f t="shared" si="474"/>
        <v>0</v>
      </c>
      <c r="L3066" s="2">
        <f>IF(F3066=0,"not processed",_xlfn.MINIFS(Processed_data!H:H,Processed_data!A:A,A3066))</f>
        <v>46026</v>
      </c>
      <c r="M3066" s="1">
        <f>IF(F3066=0,"not processed",ABS(bank_source_transactions__1[[#This Row],[transaction_date]]-Reconciliation!L3066))</f>
        <v>1</v>
      </c>
      <c r="N3066" s="1" t="str" cm="1">
        <f t="array" ref="N3066">_xlfn.IFS(M3066="not Processed", "Not Processed",M3066&gt;2,"SLA Breached",M3066&lt;=2,"Within SLA")</f>
        <v>Within SLA</v>
      </c>
      <c r="O3066" s="1" t="str">
        <f>_xlfn.XLOOKUP(A3066,Source_data!A:A,Source_data!D:D)</f>
        <v>NEFT</v>
      </c>
      <c r="P3066" s="1">
        <f t="shared" si="475"/>
        <v>0</v>
      </c>
      <c r="Q3066" s="1">
        <f t="shared" si="476"/>
        <v>0</v>
      </c>
      <c r="R3066" s="1">
        <f t="shared" si="477"/>
        <v>0</v>
      </c>
      <c r="S3066" s="1">
        <f t="shared" si="478"/>
        <v>0</v>
      </c>
      <c r="T3066" s="1">
        <f t="shared" si="479"/>
        <v>0</v>
      </c>
      <c r="U3066" s="1" t="str">
        <f>_xlfn.XLOOKUP(Table3[[#This Row],[Transaction ID]],Source_data!A:A,Source_data!E:E)</f>
        <v>Hyderabad</v>
      </c>
      <c r="V3066" s="1">
        <f>_xlfn.IFNA(_xlfn.XLOOKUP(A3066,bank_processed_transactions[transaction_id],bank_processed_transactions[processing_minutes]),"")</f>
        <v>37.6</v>
      </c>
      <c r="W3066" s="31">
        <f>_xlfn.XLOOKUP(A3066,Source_data!A:A,Source_data!B:B)</f>
        <v>46025</v>
      </c>
    </row>
    <row r="3067" spans="1:23" x14ac:dyDescent="0.3">
      <c r="A3067" s="4" t="s">
        <v>765</v>
      </c>
      <c r="B3067" s="1">
        <f>_xlfn.XLOOKUP(A3067,bank_source_transactions__1[transaction_id],bank_source_transactions__1[amount_inr])</f>
        <v>3815.65</v>
      </c>
      <c r="C3067" s="1">
        <f>_xlfn.XLOOKUP(A3067,Processed_data!A:A,Processed_data!F:F)</f>
        <v>3815.65</v>
      </c>
      <c r="D3067" s="1" t="str">
        <f>_xlfn.XLOOKUP(A3067,bank_source_transactions__1[transaction_id],bank_source_transactions__1[transaction_status])</f>
        <v>SUCCESS</v>
      </c>
      <c r="E3067" s="1" t="str">
        <f>_xlfn.XLOOKUP(A3067,Processed_data!A:A,Processed_data!G:G)</f>
        <v>SUCCESS</v>
      </c>
      <c r="F3067" s="1">
        <f>COUNTIF(bank_processed_transactions[transaction_id],A3067)</f>
        <v>1</v>
      </c>
      <c r="G3067" s="1" t="str">
        <f t="shared" si="470"/>
        <v>found</v>
      </c>
      <c r="H3067" s="1" t="str">
        <f t="shared" si="471"/>
        <v>Not Duplicate</v>
      </c>
      <c r="I3067" s="1" t="str">
        <f t="shared" si="472"/>
        <v>match</v>
      </c>
      <c r="J3067" s="1" t="str">
        <f t="shared" si="473"/>
        <v>match</v>
      </c>
      <c r="K3067" s="1">
        <f t="shared" si="474"/>
        <v>0</v>
      </c>
      <c r="L3067" s="2">
        <f>IF(F3067=0,"not processed",_xlfn.MINIFS(Processed_data!H:H,Processed_data!A:A,A3067))</f>
        <v>46074</v>
      </c>
      <c r="M3067" s="1">
        <f>IF(F3067=0,"not processed",ABS(bank_source_transactions__1[[#This Row],[transaction_date]]-Reconciliation!L3067))</f>
        <v>2</v>
      </c>
      <c r="N3067" s="1" t="str" cm="1">
        <f t="array" ref="N3067">_xlfn.IFS(M3067="not Processed", "Not Processed",M3067&gt;2,"SLA Breached",M3067&lt;=2,"Within SLA")</f>
        <v>Within SLA</v>
      </c>
      <c r="O3067" s="1" t="str">
        <f>_xlfn.XLOOKUP(A3067,Source_data!A:A,Source_data!D:D)</f>
        <v>IMPS</v>
      </c>
      <c r="P3067" s="1">
        <f t="shared" si="475"/>
        <v>0</v>
      </c>
      <c r="Q3067" s="1">
        <f t="shared" si="476"/>
        <v>0</v>
      </c>
      <c r="R3067" s="1">
        <f t="shared" si="477"/>
        <v>0</v>
      </c>
      <c r="S3067" s="1">
        <f t="shared" si="478"/>
        <v>0</v>
      </c>
      <c r="T3067" s="1">
        <f t="shared" si="479"/>
        <v>0</v>
      </c>
      <c r="U3067" s="1" t="str">
        <f>_xlfn.XLOOKUP(Table3[[#This Row],[Transaction ID]],Source_data!A:A,Source_data!E:E)</f>
        <v>Bengaluru</v>
      </c>
      <c r="V3067" s="1">
        <f>_xlfn.IFNA(_xlfn.XLOOKUP(A3067,bank_processed_transactions[transaction_id],bank_processed_transactions[processing_minutes]),"")</f>
        <v>72.8</v>
      </c>
      <c r="W3067" s="31">
        <f>_xlfn.XLOOKUP(A3067,Source_data!A:A,Source_data!B:B)</f>
        <v>46072</v>
      </c>
    </row>
    <row r="3068" spans="1:23" x14ac:dyDescent="0.3">
      <c r="A3068" s="3" t="s">
        <v>3188</v>
      </c>
      <c r="B3068" s="1">
        <f>_xlfn.XLOOKUP(A3068,bank_source_transactions__1[transaction_id],bank_source_transactions__1[amount_inr])</f>
        <v>3735.94</v>
      </c>
      <c r="C3068" s="1">
        <f>_xlfn.XLOOKUP(A3068,Processed_data!A:A,Processed_data!F:F)</f>
        <v>3735.94</v>
      </c>
      <c r="D3068" s="1" t="str">
        <f>_xlfn.XLOOKUP(A3068,bank_source_transactions__1[transaction_id],bank_source_transactions__1[transaction_status])</f>
        <v>FAILED</v>
      </c>
      <c r="E3068" s="1" t="str">
        <f>_xlfn.XLOOKUP(A3068,Processed_data!A:A,Processed_data!G:G)</f>
        <v>FAILED</v>
      </c>
      <c r="F3068" s="1">
        <f>COUNTIF(bank_processed_transactions[transaction_id],A3068)</f>
        <v>1</v>
      </c>
      <c r="G3068" s="1" t="str">
        <f t="shared" si="470"/>
        <v>found</v>
      </c>
      <c r="H3068" s="1" t="str">
        <f t="shared" si="471"/>
        <v>Not Duplicate</v>
      </c>
      <c r="I3068" s="1" t="str">
        <f t="shared" si="472"/>
        <v>match</v>
      </c>
      <c r="J3068" s="1" t="str">
        <f t="shared" si="473"/>
        <v>match</v>
      </c>
      <c r="K3068" s="1">
        <f t="shared" si="474"/>
        <v>0</v>
      </c>
      <c r="L3068" s="2">
        <f>IF(F3068=0,"not processed",_xlfn.MINIFS(Processed_data!H:H,Processed_data!A:A,A3068))</f>
        <v>46040</v>
      </c>
      <c r="M3068" s="1">
        <f>IF(F3068=0,"not processed",ABS(bank_source_transactions__1[[#This Row],[transaction_date]]-Reconciliation!L3068))</f>
        <v>1</v>
      </c>
      <c r="N3068" s="1" t="str" cm="1">
        <f t="array" ref="N3068">_xlfn.IFS(M3068="not Processed", "Not Processed",M3068&gt;2,"SLA Breached",M3068&lt;=2,"Within SLA")</f>
        <v>Within SLA</v>
      </c>
      <c r="O3068" s="1" t="str">
        <f>_xlfn.XLOOKUP(A3068,Source_data!A:A,Source_data!D:D)</f>
        <v>IMPS</v>
      </c>
      <c r="P3068" s="1">
        <f t="shared" si="475"/>
        <v>0</v>
      </c>
      <c r="Q3068" s="1">
        <f t="shared" si="476"/>
        <v>0</v>
      </c>
      <c r="R3068" s="1">
        <f t="shared" si="477"/>
        <v>0</v>
      </c>
      <c r="S3068" s="1">
        <f t="shared" si="478"/>
        <v>0</v>
      </c>
      <c r="T3068" s="1">
        <f t="shared" si="479"/>
        <v>0</v>
      </c>
      <c r="U3068" s="1" t="str">
        <f>_xlfn.XLOOKUP(Table3[[#This Row],[Transaction ID]],Source_data!A:A,Source_data!E:E)</f>
        <v>Hyderabad</v>
      </c>
      <c r="V3068" s="1">
        <f>_xlfn.IFNA(_xlfn.XLOOKUP(A3068,bank_processed_transactions[transaction_id],bank_processed_transactions[processing_minutes]),"")</f>
        <v>109.5</v>
      </c>
      <c r="W3068" s="31">
        <f>_xlfn.XLOOKUP(A3068,Source_data!A:A,Source_data!B:B)</f>
        <v>46039</v>
      </c>
    </row>
    <row r="3069" spans="1:23" x14ac:dyDescent="0.3">
      <c r="A3069" s="4" t="s">
        <v>4129</v>
      </c>
      <c r="B3069" s="1">
        <f>_xlfn.XLOOKUP(A3069,bank_source_transactions__1[transaction_id],bank_source_transactions__1[amount_inr])</f>
        <v>4894.13</v>
      </c>
      <c r="C3069" s="1">
        <f>_xlfn.XLOOKUP(A3069,Processed_data!A:A,Processed_data!F:F)</f>
        <v>4894.13</v>
      </c>
      <c r="D3069" s="1" t="str">
        <f>_xlfn.XLOOKUP(A3069,bank_source_transactions__1[transaction_id],bank_source_transactions__1[transaction_status])</f>
        <v>SUCCESS</v>
      </c>
      <c r="E3069" s="1" t="str">
        <f>_xlfn.XLOOKUP(A3069,Processed_data!A:A,Processed_data!G:G)</f>
        <v>SUCCESS</v>
      </c>
      <c r="F3069" s="1">
        <f>COUNTIF(bank_processed_transactions[transaction_id],A3069)</f>
        <v>1</v>
      </c>
      <c r="G3069" s="1" t="str">
        <f t="shared" si="470"/>
        <v>found</v>
      </c>
      <c r="H3069" s="1" t="str">
        <f t="shared" si="471"/>
        <v>Not Duplicate</v>
      </c>
      <c r="I3069" s="1" t="str">
        <f t="shared" si="472"/>
        <v>match</v>
      </c>
      <c r="J3069" s="1" t="str">
        <f t="shared" si="473"/>
        <v>match</v>
      </c>
      <c r="K3069" s="1">
        <f t="shared" si="474"/>
        <v>0</v>
      </c>
      <c r="L3069" s="2">
        <f>IF(F3069=0,"not processed",_xlfn.MINIFS(Processed_data!H:H,Processed_data!A:A,A3069))</f>
        <v>46110</v>
      </c>
      <c r="M3069" s="1">
        <f>IF(F3069=0,"not processed",ABS(bank_source_transactions__1[[#This Row],[transaction_date]]-Reconciliation!L3069))</f>
        <v>2</v>
      </c>
      <c r="N3069" s="1" t="str" cm="1">
        <f t="array" ref="N3069">_xlfn.IFS(M3069="not Processed", "Not Processed",M3069&gt;2,"SLA Breached",M3069&lt;=2,"Within SLA")</f>
        <v>Within SLA</v>
      </c>
      <c r="O3069" s="1" t="str">
        <f>_xlfn.XLOOKUP(A3069,Source_data!A:A,Source_data!D:D)</f>
        <v>UPI</v>
      </c>
      <c r="P3069" s="1">
        <f t="shared" si="475"/>
        <v>0</v>
      </c>
      <c r="Q3069" s="1">
        <f t="shared" si="476"/>
        <v>0</v>
      </c>
      <c r="R3069" s="1">
        <f t="shared" si="477"/>
        <v>0</v>
      </c>
      <c r="S3069" s="1">
        <f t="shared" si="478"/>
        <v>0</v>
      </c>
      <c r="T3069" s="1">
        <f t="shared" si="479"/>
        <v>0</v>
      </c>
      <c r="U3069" s="1" t="str">
        <f>_xlfn.XLOOKUP(Table3[[#This Row],[Transaction ID]],Source_data!A:A,Source_data!E:E)</f>
        <v>Hyderabad</v>
      </c>
      <c r="V3069" s="1">
        <f>_xlfn.IFNA(_xlfn.XLOOKUP(A3069,bank_processed_transactions[transaction_id],bank_processed_transactions[processing_minutes]),"")</f>
        <v>15.6</v>
      </c>
      <c r="W3069" s="31">
        <f>_xlfn.XLOOKUP(A3069,Source_data!A:A,Source_data!B:B)</f>
        <v>46108</v>
      </c>
    </row>
    <row r="3070" spans="1:23" x14ac:dyDescent="0.3">
      <c r="A3070" s="3" t="s">
        <v>3190</v>
      </c>
      <c r="B3070" s="1">
        <f>_xlfn.XLOOKUP(A3070,bank_source_transactions__1[transaction_id],bank_source_transactions__1[amount_inr])</f>
        <v>550.9</v>
      </c>
      <c r="C3070" s="1">
        <f>_xlfn.XLOOKUP(A3070,Processed_data!A:A,Processed_data!F:F)</f>
        <v>550.9</v>
      </c>
      <c r="D3070" s="1" t="str">
        <f>_xlfn.XLOOKUP(A3070,bank_source_transactions__1[transaction_id],bank_source_transactions__1[transaction_status])</f>
        <v>SUCCESS</v>
      </c>
      <c r="E3070" s="1" t="str">
        <f>_xlfn.XLOOKUP(A3070,Processed_data!A:A,Processed_data!G:G)</f>
        <v>SUCCESS</v>
      </c>
      <c r="F3070" s="1">
        <f>COUNTIF(bank_processed_transactions[transaction_id],A3070)</f>
        <v>1</v>
      </c>
      <c r="G3070" s="1" t="str">
        <f t="shared" si="470"/>
        <v>found</v>
      </c>
      <c r="H3070" s="1" t="str">
        <f t="shared" si="471"/>
        <v>Not Duplicate</v>
      </c>
      <c r="I3070" s="1" t="str">
        <f t="shared" si="472"/>
        <v>match</v>
      </c>
      <c r="J3070" s="1" t="str">
        <f t="shared" si="473"/>
        <v>match</v>
      </c>
      <c r="K3070" s="1">
        <f t="shared" si="474"/>
        <v>0</v>
      </c>
      <c r="L3070" s="2">
        <f>IF(F3070=0,"not processed",_xlfn.MINIFS(Processed_data!H:H,Processed_data!A:A,A3070))</f>
        <v>46076</v>
      </c>
      <c r="M3070" s="1">
        <f>IF(F3070=0,"not processed",ABS(bank_source_transactions__1[[#This Row],[transaction_date]]-Reconciliation!L3070))</f>
        <v>0</v>
      </c>
      <c r="N3070" s="1" t="str" cm="1">
        <f t="array" ref="N3070">_xlfn.IFS(M3070="not Processed", "Not Processed",M3070&gt;2,"SLA Breached",M3070&lt;=2,"Within SLA")</f>
        <v>Within SLA</v>
      </c>
      <c r="O3070" s="1" t="str">
        <f>_xlfn.XLOOKUP(A3070,Source_data!A:A,Source_data!D:D)</f>
        <v>ATM</v>
      </c>
      <c r="P3070" s="1">
        <f t="shared" si="475"/>
        <v>0</v>
      </c>
      <c r="Q3070" s="1">
        <f t="shared" si="476"/>
        <v>0</v>
      </c>
      <c r="R3070" s="1">
        <f t="shared" si="477"/>
        <v>0</v>
      </c>
      <c r="S3070" s="1">
        <f t="shared" si="478"/>
        <v>0</v>
      </c>
      <c r="T3070" s="1">
        <f t="shared" si="479"/>
        <v>0</v>
      </c>
      <c r="U3070" s="1" t="str">
        <f>_xlfn.XLOOKUP(Table3[[#This Row],[Transaction ID]],Source_data!A:A,Source_data!E:E)</f>
        <v>Hyderabad</v>
      </c>
      <c r="V3070" s="1">
        <f>_xlfn.IFNA(_xlfn.XLOOKUP(A3070,bank_processed_transactions[transaction_id],bank_processed_transactions[processing_minutes]),"")</f>
        <v>14.5</v>
      </c>
      <c r="W3070" s="31">
        <f>_xlfn.XLOOKUP(A3070,Source_data!A:A,Source_data!B:B)</f>
        <v>46076</v>
      </c>
    </row>
    <row r="3071" spans="1:23" x14ac:dyDescent="0.3">
      <c r="A3071" s="4" t="s">
        <v>3691</v>
      </c>
      <c r="B3071" s="1">
        <f>_xlfn.XLOOKUP(A3071,bank_source_transactions__1[transaction_id],bank_source_transactions__1[amount_inr])</f>
        <v>3298.47</v>
      </c>
      <c r="C3071" s="1">
        <f>_xlfn.XLOOKUP(A3071,Processed_data!A:A,Processed_data!F:F)</f>
        <v>3298.47</v>
      </c>
      <c r="D3071" s="1" t="str">
        <f>_xlfn.XLOOKUP(A3071,bank_source_transactions__1[transaction_id],bank_source_transactions__1[transaction_status])</f>
        <v>SUCCESS</v>
      </c>
      <c r="E3071" s="1" t="str">
        <f>_xlfn.XLOOKUP(A3071,Processed_data!A:A,Processed_data!G:G)</f>
        <v>SUCCESS</v>
      </c>
      <c r="F3071" s="1">
        <f>COUNTIF(bank_processed_transactions[transaction_id],A3071)</f>
        <v>1</v>
      </c>
      <c r="G3071" s="1" t="str">
        <f t="shared" si="470"/>
        <v>found</v>
      </c>
      <c r="H3071" s="1" t="str">
        <f t="shared" si="471"/>
        <v>Not Duplicate</v>
      </c>
      <c r="I3071" s="1" t="str">
        <f t="shared" si="472"/>
        <v>match</v>
      </c>
      <c r="J3071" s="1" t="str">
        <f t="shared" si="473"/>
        <v>match</v>
      </c>
      <c r="K3071" s="1">
        <f t="shared" si="474"/>
        <v>0</v>
      </c>
      <c r="L3071" s="2">
        <f>IF(F3071=0,"not processed",_xlfn.MINIFS(Processed_data!H:H,Processed_data!A:A,A3071))</f>
        <v>46092</v>
      </c>
      <c r="M3071" s="1">
        <f>IF(F3071=0,"not processed",ABS(bank_source_transactions__1[[#This Row],[transaction_date]]-Reconciliation!L3071))</f>
        <v>0</v>
      </c>
      <c r="N3071" s="1" t="str" cm="1">
        <f t="array" ref="N3071">_xlfn.IFS(M3071="not Processed", "Not Processed",M3071&gt;2,"SLA Breached",M3071&lt;=2,"Within SLA")</f>
        <v>Within SLA</v>
      </c>
      <c r="O3071" s="1" t="str">
        <f>_xlfn.XLOOKUP(A3071,Source_data!A:A,Source_data!D:D)</f>
        <v>UPI</v>
      </c>
      <c r="P3071" s="1">
        <f t="shared" si="475"/>
        <v>0</v>
      </c>
      <c r="Q3071" s="1">
        <f t="shared" si="476"/>
        <v>0</v>
      </c>
      <c r="R3071" s="1">
        <f t="shared" si="477"/>
        <v>0</v>
      </c>
      <c r="S3071" s="1">
        <f t="shared" si="478"/>
        <v>0</v>
      </c>
      <c r="T3071" s="1">
        <f t="shared" si="479"/>
        <v>0</v>
      </c>
      <c r="U3071" s="1" t="str">
        <f>_xlfn.XLOOKUP(Table3[[#This Row],[Transaction ID]],Source_data!A:A,Source_data!E:E)</f>
        <v>Hyderabad</v>
      </c>
      <c r="V3071" s="1">
        <f>_xlfn.IFNA(_xlfn.XLOOKUP(A3071,bank_processed_transactions[transaction_id],bank_processed_transactions[processing_minutes]),"")</f>
        <v>46.7</v>
      </c>
      <c r="W3071" s="31">
        <f>_xlfn.XLOOKUP(A3071,Source_data!A:A,Source_data!B:B)</f>
        <v>46092</v>
      </c>
    </row>
    <row r="3072" spans="1:23" x14ac:dyDescent="0.3">
      <c r="A3072" s="3" t="s">
        <v>3714</v>
      </c>
      <c r="B3072" s="1">
        <f>_xlfn.XLOOKUP(A3072,bank_source_transactions__1[transaction_id],bank_source_transactions__1[amount_inr])</f>
        <v>4131.3900000000003</v>
      </c>
      <c r="C3072" s="1">
        <f>_xlfn.XLOOKUP(A3072,Processed_data!A:A,Processed_data!F:F)</f>
        <v>4131.3900000000003</v>
      </c>
      <c r="D3072" s="1" t="str">
        <f>_xlfn.XLOOKUP(A3072,bank_source_transactions__1[transaction_id],bank_source_transactions__1[transaction_status])</f>
        <v>FAILED</v>
      </c>
      <c r="E3072" s="1" t="str">
        <f>_xlfn.XLOOKUP(A3072,Processed_data!A:A,Processed_data!G:G)</f>
        <v>FAILED</v>
      </c>
      <c r="F3072" s="1">
        <f>COUNTIF(bank_processed_transactions[transaction_id],A3072)</f>
        <v>1</v>
      </c>
      <c r="G3072" s="1" t="str">
        <f t="shared" si="470"/>
        <v>found</v>
      </c>
      <c r="H3072" s="1" t="str">
        <f t="shared" si="471"/>
        <v>Not Duplicate</v>
      </c>
      <c r="I3072" s="1" t="str">
        <f t="shared" si="472"/>
        <v>match</v>
      </c>
      <c r="J3072" s="1" t="str">
        <f t="shared" si="473"/>
        <v>match</v>
      </c>
      <c r="K3072" s="1">
        <f t="shared" si="474"/>
        <v>0</v>
      </c>
      <c r="L3072" s="2">
        <f>IF(F3072=0,"not processed",_xlfn.MINIFS(Processed_data!H:H,Processed_data!A:A,A3072))</f>
        <v>46038</v>
      </c>
      <c r="M3072" s="1">
        <f>IF(F3072=0,"not processed",ABS(bank_source_transactions__1[[#This Row],[transaction_date]]-Reconciliation!L3072))</f>
        <v>0</v>
      </c>
      <c r="N3072" s="1" t="str" cm="1">
        <f t="array" ref="N3072">_xlfn.IFS(M3072="not Processed", "Not Processed",M3072&gt;2,"SLA Breached",M3072&lt;=2,"Within SLA")</f>
        <v>Within SLA</v>
      </c>
      <c r="O3072" s="1" t="str">
        <f>_xlfn.XLOOKUP(A3072,Source_data!A:A,Source_data!D:D)</f>
        <v>NEFT</v>
      </c>
      <c r="P3072" s="1">
        <f t="shared" si="475"/>
        <v>0</v>
      </c>
      <c r="Q3072" s="1">
        <f t="shared" si="476"/>
        <v>0</v>
      </c>
      <c r="R3072" s="1">
        <f t="shared" si="477"/>
        <v>0</v>
      </c>
      <c r="S3072" s="1">
        <f t="shared" si="478"/>
        <v>0</v>
      </c>
      <c r="T3072" s="1">
        <f t="shared" si="479"/>
        <v>0</v>
      </c>
      <c r="U3072" s="1" t="str">
        <f>_xlfn.XLOOKUP(Table3[[#This Row],[Transaction ID]],Source_data!A:A,Source_data!E:E)</f>
        <v>Pune</v>
      </c>
      <c r="V3072" s="1">
        <f>_xlfn.IFNA(_xlfn.XLOOKUP(A3072,bank_processed_transactions[transaction_id],bank_processed_transactions[processing_minutes]),"")</f>
        <v>28.7</v>
      </c>
      <c r="W3072" s="31">
        <f>_xlfn.XLOOKUP(A3072,Source_data!A:A,Source_data!B:B)</f>
        <v>46038</v>
      </c>
    </row>
    <row r="3073" spans="1:23" x14ac:dyDescent="0.3">
      <c r="A3073" s="4" t="s">
        <v>3008</v>
      </c>
      <c r="B3073" s="1">
        <f>_xlfn.XLOOKUP(A3073,bank_source_transactions__1[transaction_id],bank_source_transactions__1[amount_inr])</f>
        <v>29982.66</v>
      </c>
      <c r="C3073" s="1">
        <f>_xlfn.XLOOKUP(A3073,Processed_data!A:A,Processed_data!F:F)</f>
        <v>29982.66</v>
      </c>
      <c r="D3073" s="1" t="str">
        <f>_xlfn.XLOOKUP(A3073,bank_source_transactions__1[transaction_id],bank_source_transactions__1[transaction_status])</f>
        <v>SUCCESS</v>
      </c>
      <c r="E3073" s="1" t="str">
        <f>_xlfn.XLOOKUP(A3073,Processed_data!A:A,Processed_data!G:G)</f>
        <v>SUCCESS</v>
      </c>
      <c r="F3073" s="1">
        <f>COUNTIF(bank_processed_transactions[transaction_id],A3073)</f>
        <v>1</v>
      </c>
      <c r="G3073" s="1" t="str">
        <f t="shared" si="470"/>
        <v>found</v>
      </c>
      <c r="H3073" s="1" t="str">
        <f t="shared" si="471"/>
        <v>Not Duplicate</v>
      </c>
      <c r="I3073" s="1" t="str">
        <f t="shared" si="472"/>
        <v>match</v>
      </c>
      <c r="J3073" s="1" t="str">
        <f t="shared" si="473"/>
        <v>match</v>
      </c>
      <c r="K3073" s="1">
        <f t="shared" si="474"/>
        <v>0</v>
      </c>
      <c r="L3073" s="2">
        <f>IF(F3073=0,"not processed",_xlfn.MINIFS(Processed_data!H:H,Processed_data!A:A,A3073))</f>
        <v>46088</v>
      </c>
      <c r="M3073" s="1">
        <f>IF(F3073=0,"not processed",ABS(bank_source_transactions__1[[#This Row],[transaction_date]]-Reconciliation!L3073))</f>
        <v>3</v>
      </c>
      <c r="N3073" s="1" t="str" cm="1">
        <f t="array" ref="N3073">_xlfn.IFS(M3073="not Processed", "Not Processed",M3073&gt;2,"SLA Breached",M3073&lt;=2,"Within SLA")</f>
        <v>SLA Breached</v>
      </c>
      <c r="O3073" s="1" t="str">
        <f>_xlfn.XLOOKUP(A3073,Source_data!A:A,Source_data!D:D)</f>
        <v>UPI</v>
      </c>
      <c r="P3073" s="1">
        <f t="shared" si="475"/>
        <v>0</v>
      </c>
      <c r="Q3073" s="1">
        <f t="shared" si="476"/>
        <v>0</v>
      </c>
      <c r="R3073" s="1">
        <f t="shared" si="477"/>
        <v>0</v>
      </c>
      <c r="S3073" s="1">
        <f t="shared" si="478"/>
        <v>0</v>
      </c>
      <c r="T3073" s="1">
        <f t="shared" si="479"/>
        <v>1</v>
      </c>
      <c r="U3073" s="1" t="str">
        <f>_xlfn.XLOOKUP(Table3[[#This Row],[Transaction ID]],Source_data!A:A,Source_data!E:E)</f>
        <v>Bengaluru</v>
      </c>
      <c r="V3073" s="1">
        <f>_xlfn.IFNA(_xlfn.XLOOKUP(A3073,bank_processed_transactions[transaction_id],bank_processed_transactions[processing_minutes]),"")</f>
        <v>13</v>
      </c>
      <c r="W3073" s="31">
        <f>_xlfn.XLOOKUP(A3073,Source_data!A:A,Source_data!B:B)</f>
        <v>46085</v>
      </c>
    </row>
    <row r="3074" spans="1:23" x14ac:dyDescent="0.3">
      <c r="A3074" s="3" t="s">
        <v>3200</v>
      </c>
      <c r="B3074" s="1">
        <f>_xlfn.XLOOKUP(A3074,bank_source_transactions__1[transaction_id],bank_source_transactions__1[amount_inr])</f>
        <v>1724.77</v>
      </c>
      <c r="C3074" s="1">
        <f>_xlfn.XLOOKUP(A3074,Processed_data!A:A,Processed_data!F:F)</f>
        <v>1724.77</v>
      </c>
      <c r="D3074" s="1" t="str">
        <f>_xlfn.XLOOKUP(A3074,bank_source_transactions__1[transaction_id],bank_source_transactions__1[transaction_status])</f>
        <v>SUCCESS</v>
      </c>
      <c r="E3074" s="1" t="str">
        <f>_xlfn.XLOOKUP(A3074,Processed_data!A:A,Processed_data!G:G)</f>
        <v>SUCCESS</v>
      </c>
      <c r="F3074" s="1">
        <f>COUNTIF(bank_processed_transactions[transaction_id],A3074)</f>
        <v>1</v>
      </c>
      <c r="G3074" s="1" t="str">
        <f t="shared" si="470"/>
        <v>found</v>
      </c>
      <c r="H3074" s="1" t="str">
        <f t="shared" si="471"/>
        <v>Not Duplicate</v>
      </c>
      <c r="I3074" s="1" t="str">
        <f t="shared" si="472"/>
        <v>match</v>
      </c>
      <c r="J3074" s="1" t="str">
        <f t="shared" si="473"/>
        <v>match</v>
      </c>
      <c r="K3074" s="1">
        <f t="shared" si="474"/>
        <v>0</v>
      </c>
      <c r="L3074" s="2">
        <f>IF(F3074=0,"not processed",_xlfn.MINIFS(Processed_data!H:H,Processed_data!A:A,A3074))</f>
        <v>46105</v>
      </c>
      <c r="M3074" s="1">
        <f>IF(F3074=0,"not processed",ABS(bank_source_transactions__1[[#This Row],[transaction_date]]-Reconciliation!L3074))</f>
        <v>2</v>
      </c>
      <c r="N3074" s="1" t="str" cm="1">
        <f t="array" ref="N3074">_xlfn.IFS(M3074="not Processed", "Not Processed",M3074&gt;2,"SLA Breached",M3074&lt;=2,"Within SLA")</f>
        <v>Within SLA</v>
      </c>
      <c r="O3074" s="1" t="str">
        <f>_xlfn.XLOOKUP(A3074,Source_data!A:A,Source_data!D:D)</f>
        <v>NEFT</v>
      </c>
      <c r="P3074" s="1">
        <f t="shared" si="475"/>
        <v>0</v>
      </c>
      <c r="Q3074" s="1">
        <f t="shared" si="476"/>
        <v>0</v>
      </c>
      <c r="R3074" s="1">
        <f t="shared" si="477"/>
        <v>0</v>
      </c>
      <c r="S3074" s="1">
        <f t="shared" si="478"/>
        <v>0</v>
      </c>
      <c r="T3074" s="1">
        <f t="shared" si="479"/>
        <v>0</v>
      </c>
      <c r="U3074" s="1" t="str">
        <f>_xlfn.XLOOKUP(Table3[[#This Row],[Transaction ID]],Source_data!A:A,Source_data!E:E)</f>
        <v>Mumbai</v>
      </c>
      <c r="V3074" s="1">
        <f>_xlfn.IFNA(_xlfn.XLOOKUP(A3074,bank_processed_transactions[transaction_id],bank_processed_transactions[processing_minutes]),"")</f>
        <v>86.1</v>
      </c>
      <c r="W3074" s="31">
        <f>_xlfn.XLOOKUP(A3074,Source_data!A:A,Source_data!B:B)</f>
        <v>46103</v>
      </c>
    </row>
    <row r="3075" spans="1:23" x14ac:dyDescent="0.3">
      <c r="A3075" s="4" t="s">
        <v>473</v>
      </c>
      <c r="B3075" s="1">
        <f>_xlfn.XLOOKUP(A3075,bank_source_transactions__1[transaction_id],bank_source_transactions__1[amount_inr])</f>
        <v>5220.8500000000004</v>
      </c>
      <c r="C3075" s="1">
        <f>_xlfn.XLOOKUP(A3075,Processed_data!A:A,Processed_data!F:F)</f>
        <v>5220.8500000000004</v>
      </c>
      <c r="D3075" s="1" t="str">
        <f>_xlfn.XLOOKUP(A3075,bank_source_transactions__1[transaction_id],bank_source_transactions__1[transaction_status])</f>
        <v>SUCCESS</v>
      </c>
      <c r="E3075" s="1" t="str">
        <f>_xlfn.XLOOKUP(A3075,Processed_data!A:A,Processed_data!G:G)</f>
        <v>SUCCESS</v>
      </c>
      <c r="F3075" s="1">
        <f>COUNTIF(bank_processed_transactions[transaction_id],A3075)</f>
        <v>1</v>
      </c>
      <c r="G3075" s="1" t="str">
        <f t="shared" ref="G3075:G3138" si="480">IF(F3075=0,"missing","found")</f>
        <v>found</v>
      </c>
      <c r="H3075" s="1" t="str">
        <f t="shared" ref="H3075:H3138" si="481">IF(F3075&gt;1,"Duplicate","Not Duplicate")</f>
        <v>Not Duplicate</v>
      </c>
      <c r="I3075" s="1" t="str">
        <f t="shared" ref="I3075:I3138" si="482">IF(F3075=0,"not processed",IF(B3075=C3075,"match","mismatch"))</f>
        <v>match</v>
      </c>
      <c r="J3075" s="1" t="str">
        <f t="shared" ref="J3075:J3138" si="483">IF(F3075=0,"not processed",IF(D3075=E3075,"match","mismatch"))</f>
        <v>match</v>
      </c>
      <c r="K3075" s="1">
        <f t="shared" ref="K3075:K3138" si="484">IF(F3075=0,"missing",ABS(B3075-C3075))</f>
        <v>0</v>
      </c>
      <c r="L3075" s="2">
        <f>IF(F3075=0,"not processed",_xlfn.MINIFS(Processed_data!H:H,Processed_data!A:A,A3075))</f>
        <v>46086</v>
      </c>
      <c r="M3075" s="1">
        <f>IF(F3075=0,"not processed",ABS(bank_source_transactions__1[[#This Row],[transaction_date]]-Reconciliation!L3075))</f>
        <v>2</v>
      </c>
      <c r="N3075" s="1" t="str" cm="1">
        <f t="array" ref="N3075">_xlfn.IFS(M3075="not Processed", "Not Processed",M3075&gt;2,"SLA Breached",M3075&lt;=2,"Within SLA")</f>
        <v>Within SLA</v>
      </c>
      <c r="O3075" s="1" t="str">
        <f>_xlfn.XLOOKUP(A3075,Source_data!A:A,Source_data!D:D)</f>
        <v>IMPS</v>
      </c>
      <c r="P3075" s="1">
        <f t="shared" ref="P3075:P3138" si="485">IF(G3075="missing",1,0)</f>
        <v>0</v>
      </c>
      <c r="Q3075" s="1">
        <f t="shared" ref="Q3075:Q3138" si="486">IF(H3075="duplicate",1,0)</f>
        <v>0</v>
      </c>
      <c r="R3075" s="1">
        <f t="shared" ref="R3075:R3138" si="487">IF(I3075="mismatch",1,0)</f>
        <v>0</v>
      </c>
      <c r="S3075" s="1">
        <f t="shared" ref="S3075:S3138" si="488">IF(J3075="mismatch",1,)</f>
        <v>0</v>
      </c>
      <c r="T3075" s="1">
        <f t="shared" ref="T3075:T3138" si="489">IF(N3075="sla breached",1,0)</f>
        <v>0</v>
      </c>
      <c r="U3075" s="1" t="str">
        <f>_xlfn.XLOOKUP(Table3[[#This Row],[Transaction ID]],Source_data!A:A,Source_data!E:E)</f>
        <v>Hyderabad</v>
      </c>
      <c r="V3075" s="1">
        <f>_xlfn.IFNA(_xlfn.XLOOKUP(A3075,bank_processed_transactions[transaction_id],bank_processed_transactions[processing_minutes]),"")</f>
        <v>36</v>
      </c>
      <c r="W3075" s="31">
        <f>_xlfn.XLOOKUP(A3075,Source_data!A:A,Source_data!B:B)</f>
        <v>46084</v>
      </c>
    </row>
    <row r="3076" spans="1:23" x14ac:dyDescent="0.3">
      <c r="A3076" s="3" t="s">
        <v>4071</v>
      </c>
      <c r="B3076" s="1">
        <f>_xlfn.XLOOKUP(A3076,bank_source_transactions__1[transaction_id],bank_source_transactions__1[amount_inr])</f>
        <v>7199.42</v>
      </c>
      <c r="C3076" s="1">
        <f>_xlfn.XLOOKUP(A3076,Processed_data!A:A,Processed_data!F:F)</f>
        <v>7199.42</v>
      </c>
      <c r="D3076" s="1" t="str">
        <f>_xlfn.XLOOKUP(A3076,bank_source_transactions__1[transaction_id],bank_source_transactions__1[transaction_status])</f>
        <v>SUCCESS</v>
      </c>
      <c r="E3076" s="1" t="str">
        <f>_xlfn.XLOOKUP(A3076,Processed_data!A:A,Processed_data!G:G)</f>
        <v>SUCCESS</v>
      </c>
      <c r="F3076" s="1">
        <f>COUNTIF(bank_processed_transactions[transaction_id],A3076)</f>
        <v>1</v>
      </c>
      <c r="G3076" s="1" t="str">
        <f t="shared" si="480"/>
        <v>found</v>
      </c>
      <c r="H3076" s="1" t="str">
        <f t="shared" si="481"/>
        <v>Not Duplicate</v>
      </c>
      <c r="I3076" s="1" t="str">
        <f t="shared" si="482"/>
        <v>match</v>
      </c>
      <c r="J3076" s="1" t="str">
        <f t="shared" si="483"/>
        <v>match</v>
      </c>
      <c r="K3076" s="1">
        <f t="shared" si="484"/>
        <v>0</v>
      </c>
      <c r="L3076" s="2">
        <f>IF(F3076=0,"not processed",_xlfn.MINIFS(Processed_data!H:H,Processed_data!A:A,A3076))</f>
        <v>46068</v>
      </c>
      <c r="M3076" s="1">
        <f>IF(F3076=0,"not processed",ABS(bank_source_transactions__1[[#This Row],[transaction_date]]-Reconciliation!L3076))</f>
        <v>1</v>
      </c>
      <c r="N3076" s="1" t="str" cm="1">
        <f t="array" ref="N3076">_xlfn.IFS(M3076="not Processed", "Not Processed",M3076&gt;2,"SLA Breached",M3076&lt;=2,"Within SLA")</f>
        <v>Within SLA</v>
      </c>
      <c r="O3076" s="1" t="str">
        <f>_xlfn.XLOOKUP(A3076,Source_data!A:A,Source_data!D:D)</f>
        <v>UPI</v>
      </c>
      <c r="P3076" s="1">
        <f t="shared" si="485"/>
        <v>0</v>
      </c>
      <c r="Q3076" s="1">
        <f t="shared" si="486"/>
        <v>0</v>
      </c>
      <c r="R3076" s="1">
        <f t="shared" si="487"/>
        <v>0</v>
      </c>
      <c r="S3076" s="1">
        <f t="shared" si="488"/>
        <v>0</v>
      </c>
      <c r="T3076" s="1">
        <f t="shared" si="489"/>
        <v>0</v>
      </c>
      <c r="U3076" s="1" t="str">
        <f>_xlfn.XLOOKUP(Table3[[#This Row],[Transaction ID]],Source_data!A:A,Source_data!E:E)</f>
        <v>Hyderabad</v>
      </c>
      <c r="V3076" s="1">
        <f>_xlfn.IFNA(_xlfn.XLOOKUP(A3076,bank_processed_transactions[transaction_id],bank_processed_transactions[processing_minutes]),"")</f>
        <v>10.8</v>
      </c>
      <c r="W3076" s="31">
        <f>_xlfn.XLOOKUP(A3076,Source_data!A:A,Source_data!B:B)</f>
        <v>46067</v>
      </c>
    </row>
    <row r="3077" spans="1:23" x14ac:dyDescent="0.3">
      <c r="A3077" s="4" t="s">
        <v>1045</v>
      </c>
      <c r="B3077" s="1">
        <f>_xlfn.XLOOKUP(A3077,bank_source_transactions__1[transaction_id],bank_source_transactions__1[amount_inr])</f>
        <v>53074.42</v>
      </c>
      <c r="C3077" s="1">
        <f>_xlfn.XLOOKUP(A3077,Processed_data!A:A,Processed_data!F:F)</f>
        <v>53074.42</v>
      </c>
      <c r="D3077" s="1" t="str">
        <f>_xlfn.XLOOKUP(A3077,bank_source_transactions__1[transaction_id],bank_source_transactions__1[transaction_status])</f>
        <v>SUCCESS</v>
      </c>
      <c r="E3077" s="1" t="str">
        <f>_xlfn.XLOOKUP(A3077,Processed_data!A:A,Processed_data!G:G)</f>
        <v>SUCCESS</v>
      </c>
      <c r="F3077" s="1">
        <f>COUNTIF(bank_processed_transactions[transaction_id],A3077)</f>
        <v>1</v>
      </c>
      <c r="G3077" s="1" t="str">
        <f t="shared" si="480"/>
        <v>found</v>
      </c>
      <c r="H3077" s="1" t="str">
        <f t="shared" si="481"/>
        <v>Not Duplicate</v>
      </c>
      <c r="I3077" s="1" t="str">
        <f t="shared" si="482"/>
        <v>match</v>
      </c>
      <c r="J3077" s="1" t="str">
        <f t="shared" si="483"/>
        <v>match</v>
      </c>
      <c r="K3077" s="1">
        <f t="shared" si="484"/>
        <v>0</v>
      </c>
      <c r="L3077" s="2">
        <f>IF(F3077=0,"not processed",_xlfn.MINIFS(Processed_data!H:H,Processed_data!A:A,A3077))</f>
        <v>46028</v>
      </c>
      <c r="M3077" s="1">
        <f>IF(F3077=0,"not processed",ABS(bank_source_transactions__1[[#This Row],[transaction_date]]-Reconciliation!L3077))</f>
        <v>2</v>
      </c>
      <c r="N3077" s="1" t="str" cm="1">
        <f t="array" ref="N3077">_xlfn.IFS(M3077="not Processed", "Not Processed",M3077&gt;2,"SLA Breached",M3077&lt;=2,"Within SLA")</f>
        <v>Within SLA</v>
      </c>
      <c r="O3077" s="1" t="str">
        <f>_xlfn.XLOOKUP(A3077,Source_data!A:A,Source_data!D:D)</f>
        <v>CARD</v>
      </c>
      <c r="P3077" s="1">
        <f t="shared" si="485"/>
        <v>0</v>
      </c>
      <c r="Q3077" s="1">
        <f t="shared" si="486"/>
        <v>0</v>
      </c>
      <c r="R3077" s="1">
        <f t="shared" si="487"/>
        <v>0</v>
      </c>
      <c r="S3077" s="1">
        <f t="shared" si="488"/>
        <v>0</v>
      </c>
      <c r="T3077" s="1">
        <f t="shared" si="489"/>
        <v>0</v>
      </c>
      <c r="U3077" s="1" t="str">
        <f>_xlfn.XLOOKUP(Table3[[#This Row],[Transaction ID]],Source_data!A:A,Source_data!E:E)</f>
        <v>Hyderabad</v>
      </c>
      <c r="V3077" s="1">
        <f>_xlfn.IFNA(_xlfn.XLOOKUP(A3077,bank_processed_transactions[transaction_id],bank_processed_transactions[processing_minutes]),"")</f>
        <v>34.1</v>
      </c>
      <c r="W3077" s="31">
        <f>_xlfn.XLOOKUP(A3077,Source_data!A:A,Source_data!B:B)</f>
        <v>46026</v>
      </c>
    </row>
    <row r="3078" spans="1:23" x14ac:dyDescent="0.3">
      <c r="A3078" s="3" t="s">
        <v>3773</v>
      </c>
      <c r="B3078" s="1">
        <f>_xlfn.XLOOKUP(A3078,bank_source_transactions__1[transaction_id],bank_source_transactions__1[amount_inr])</f>
        <v>3323.54</v>
      </c>
      <c r="C3078" s="1">
        <f>_xlfn.XLOOKUP(A3078,Processed_data!A:A,Processed_data!F:F)</f>
        <v>3323.54</v>
      </c>
      <c r="D3078" s="1" t="str">
        <f>_xlfn.XLOOKUP(A3078,bank_source_transactions__1[transaction_id],bank_source_transactions__1[transaction_status])</f>
        <v>SUCCESS</v>
      </c>
      <c r="E3078" s="1" t="str">
        <f>_xlfn.XLOOKUP(A3078,Processed_data!A:A,Processed_data!G:G)</f>
        <v>SUCCESS</v>
      </c>
      <c r="F3078" s="1">
        <f>COUNTIF(bank_processed_transactions[transaction_id],A3078)</f>
        <v>1</v>
      </c>
      <c r="G3078" s="1" t="str">
        <f t="shared" si="480"/>
        <v>found</v>
      </c>
      <c r="H3078" s="1" t="str">
        <f t="shared" si="481"/>
        <v>Not Duplicate</v>
      </c>
      <c r="I3078" s="1" t="str">
        <f t="shared" si="482"/>
        <v>match</v>
      </c>
      <c r="J3078" s="1" t="str">
        <f t="shared" si="483"/>
        <v>match</v>
      </c>
      <c r="K3078" s="1">
        <f t="shared" si="484"/>
        <v>0</v>
      </c>
      <c r="L3078" s="2">
        <f>IF(F3078=0,"not processed",_xlfn.MINIFS(Processed_data!H:H,Processed_data!A:A,A3078))</f>
        <v>46098</v>
      </c>
      <c r="M3078" s="1">
        <f>IF(F3078=0,"not processed",ABS(bank_source_transactions__1[[#This Row],[transaction_date]]-Reconciliation!L3078))</f>
        <v>3</v>
      </c>
      <c r="N3078" s="1" t="str" cm="1">
        <f t="array" ref="N3078">_xlfn.IFS(M3078="not Processed", "Not Processed",M3078&gt;2,"SLA Breached",M3078&lt;=2,"Within SLA")</f>
        <v>SLA Breached</v>
      </c>
      <c r="O3078" s="1" t="str">
        <f>_xlfn.XLOOKUP(A3078,Source_data!A:A,Source_data!D:D)</f>
        <v>IMPS</v>
      </c>
      <c r="P3078" s="1">
        <f t="shared" si="485"/>
        <v>0</v>
      </c>
      <c r="Q3078" s="1">
        <f t="shared" si="486"/>
        <v>0</v>
      </c>
      <c r="R3078" s="1">
        <f t="shared" si="487"/>
        <v>0</v>
      </c>
      <c r="S3078" s="1">
        <f t="shared" si="488"/>
        <v>0</v>
      </c>
      <c r="T3078" s="1">
        <f t="shared" si="489"/>
        <v>1</v>
      </c>
      <c r="U3078" s="1" t="str">
        <f>_xlfn.XLOOKUP(Table3[[#This Row],[Transaction ID]],Source_data!A:A,Source_data!E:E)</f>
        <v>Hyderabad</v>
      </c>
      <c r="V3078" s="1">
        <f>_xlfn.IFNA(_xlfn.XLOOKUP(A3078,bank_processed_transactions[transaction_id],bank_processed_transactions[processing_minutes]),"")</f>
        <v>28.3</v>
      </c>
      <c r="W3078" s="31">
        <f>_xlfn.XLOOKUP(A3078,Source_data!A:A,Source_data!B:B)</f>
        <v>46095</v>
      </c>
    </row>
    <row r="3079" spans="1:23" x14ac:dyDescent="0.3">
      <c r="A3079" s="4" t="s">
        <v>4134</v>
      </c>
      <c r="B3079" s="1">
        <f>_xlfn.XLOOKUP(A3079,bank_source_transactions__1[transaction_id],bank_source_transactions__1[amount_inr])</f>
        <v>9171.2900000000009</v>
      </c>
      <c r="C3079" s="1">
        <f>_xlfn.XLOOKUP(A3079,Processed_data!A:A,Processed_data!F:F)</f>
        <v>9171.2900000000009</v>
      </c>
      <c r="D3079" s="1" t="str">
        <f>_xlfn.XLOOKUP(A3079,bank_source_transactions__1[transaction_id],bank_source_transactions__1[transaction_status])</f>
        <v>SUCCESS</v>
      </c>
      <c r="E3079" s="1" t="str">
        <f>_xlfn.XLOOKUP(A3079,Processed_data!A:A,Processed_data!G:G)</f>
        <v>SUCCESS</v>
      </c>
      <c r="F3079" s="1">
        <f>COUNTIF(bank_processed_transactions[transaction_id],A3079)</f>
        <v>1</v>
      </c>
      <c r="G3079" s="1" t="str">
        <f t="shared" si="480"/>
        <v>found</v>
      </c>
      <c r="H3079" s="1" t="str">
        <f t="shared" si="481"/>
        <v>Not Duplicate</v>
      </c>
      <c r="I3079" s="1" t="str">
        <f t="shared" si="482"/>
        <v>match</v>
      </c>
      <c r="J3079" s="1" t="str">
        <f t="shared" si="483"/>
        <v>match</v>
      </c>
      <c r="K3079" s="1">
        <f t="shared" si="484"/>
        <v>0</v>
      </c>
      <c r="L3079" s="2">
        <f>IF(F3079=0,"not processed",_xlfn.MINIFS(Processed_data!H:H,Processed_data!A:A,A3079))</f>
        <v>46046</v>
      </c>
      <c r="M3079" s="1">
        <f>IF(F3079=0,"not processed",ABS(bank_source_transactions__1[[#This Row],[transaction_date]]-Reconciliation!L3079))</f>
        <v>2</v>
      </c>
      <c r="N3079" s="1" t="str" cm="1">
        <f t="array" ref="N3079">_xlfn.IFS(M3079="not Processed", "Not Processed",M3079&gt;2,"SLA Breached",M3079&lt;=2,"Within SLA")</f>
        <v>Within SLA</v>
      </c>
      <c r="O3079" s="1" t="str">
        <f>_xlfn.XLOOKUP(A3079,Source_data!A:A,Source_data!D:D)</f>
        <v>CARD</v>
      </c>
      <c r="P3079" s="1">
        <f t="shared" si="485"/>
        <v>0</v>
      </c>
      <c r="Q3079" s="1">
        <f t="shared" si="486"/>
        <v>0</v>
      </c>
      <c r="R3079" s="1">
        <f t="shared" si="487"/>
        <v>0</v>
      </c>
      <c r="S3079" s="1">
        <f t="shared" si="488"/>
        <v>0</v>
      </c>
      <c r="T3079" s="1">
        <f t="shared" si="489"/>
        <v>0</v>
      </c>
      <c r="U3079" s="1" t="str">
        <f>_xlfn.XLOOKUP(Table3[[#This Row],[Transaction ID]],Source_data!A:A,Source_data!E:E)</f>
        <v>Hyderabad</v>
      </c>
      <c r="V3079" s="1">
        <f>_xlfn.IFNA(_xlfn.XLOOKUP(A3079,bank_processed_transactions[transaction_id],bank_processed_transactions[processing_minutes]),"")</f>
        <v>47.2</v>
      </c>
      <c r="W3079" s="31">
        <f>_xlfn.XLOOKUP(A3079,Source_data!A:A,Source_data!B:B)</f>
        <v>46044</v>
      </c>
    </row>
    <row r="3080" spans="1:23" x14ac:dyDescent="0.3">
      <c r="A3080" s="3" t="s">
        <v>3998</v>
      </c>
      <c r="B3080" s="1">
        <f>_xlfn.XLOOKUP(A3080,bank_source_transactions__1[transaction_id],bank_source_transactions__1[amount_inr])</f>
        <v>2516.09</v>
      </c>
      <c r="C3080" s="1">
        <f>_xlfn.XLOOKUP(A3080,Processed_data!A:A,Processed_data!F:F)</f>
        <v>2516.09</v>
      </c>
      <c r="D3080" s="1" t="str">
        <f>_xlfn.XLOOKUP(A3080,bank_source_transactions__1[transaction_id],bank_source_transactions__1[transaction_status])</f>
        <v>FAILED</v>
      </c>
      <c r="E3080" s="1" t="str">
        <f>_xlfn.XLOOKUP(A3080,Processed_data!A:A,Processed_data!G:G)</f>
        <v>FAILED</v>
      </c>
      <c r="F3080" s="1">
        <f>COUNTIF(bank_processed_transactions[transaction_id],A3080)</f>
        <v>1</v>
      </c>
      <c r="G3080" s="1" t="str">
        <f t="shared" si="480"/>
        <v>found</v>
      </c>
      <c r="H3080" s="1" t="str">
        <f t="shared" si="481"/>
        <v>Not Duplicate</v>
      </c>
      <c r="I3080" s="1" t="str">
        <f t="shared" si="482"/>
        <v>match</v>
      </c>
      <c r="J3080" s="1" t="str">
        <f t="shared" si="483"/>
        <v>match</v>
      </c>
      <c r="K3080" s="1">
        <f t="shared" si="484"/>
        <v>0</v>
      </c>
      <c r="L3080" s="2">
        <f>IF(F3080=0,"not processed",_xlfn.MINIFS(Processed_data!H:H,Processed_data!A:A,A3080))</f>
        <v>46084</v>
      </c>
      <c r="M3080" s="1">
        <f>IF(F3080=0,"not processed",ABS(bank_source_transactions__1[[#This Row],[transaction_date]]-Reconciliation!L3080))</f>
        <v>0</v>
      </c>
      <c r="N3080" s="1" t="str" cm="1">
        <f t="array" ref="N3080">_xlfn.IFS(M3080="not Processed", "Not Processed",M3080&gt;2,"SLA Breached",M3080&lt;=2,"Within SLA")</f>
        <v>Within SLA</v>
      </c>
      <c r="O3080" s="1" t="str">
        <f>_xlfn.XLOOKUP(A3080,Source_data!A:A,Source_data!D:D)</f>
        <v>ATM</v>
      </c>
      <c r="P3080" s="1">
        <f t="shared" si="485"/>
        <v>0</v>
      </c>
      <c r="Q3080" s="1">
        <f t="shared" si="486"/>
        <v>0</v>
      </c>
      <c r="R3080" s="1">
        <f t="shared" si="487"/>
        <v>0</v>
      </c>
      <c r="S3080" s="1">
        <f t="shared" si="488"/>
        <v>0</v>
      </c>
      <c r="T3080" s="1">
        <f t="shared" si="489"/>
        <v>0</v>
      </c>
      <c r="U3080" s="1" t="str">
        <f>_xlfn.XLOOKUP(Table3[[#This Row],[Transaction ID]],Source_data!A:A,Source_data!E:E)</f>
        <v>Hyderabad</v>
      </c>
      <c r="V3080" s="1">
        <f>_xlfn.IFNA(_xlfn.XLOOKUP(A3080,bank_processed_transactions[transaction_id],bank_processed_transactions[processing_minutes]),"")</f>
        <v>5.8</v>
      </c>
      <c r="W3080" s="31">
        <f>_xlfn.XLOOKUP(A3080,Source_data!A:A,Source_data!B:B)</f>
        <v>46084</v>
      </c>
    </row>
    <row r="3081" spans="1:23" x14ac:dyDescent="0.3">
      <c r="A3081" s="4" t="s">
        <v>4614</v>
      </c>
      <c r="B3081" s="1">
        <f>_xlfn.XLOOKUP(A3081,bank_source_transactions__1[transaction_id],bank_source_transactions__1[amount_inr])</f>
        <v>3348.57</v>
      </c>
      <c r="C3081" s="1">
        <f>_xlfn.XLOOKUP(A3081,Processed_data!A:A,Processed_data!F:F)</f>
        <v>3348.57</v>
      </c>
      <c r="D3081" s="1" t="str">
        <f>_xlfn.XLOOKUP(A3081,bank_source_transactions__1[transaction_id],bank_source_transactions__1[transaction_status])</f>
        <v>SUCCESS</v>
      </c>
      <c r="E3081" s="1" t="str">
        <f>_xlfn.XLOOKUP(A3081,Processed_data!A:A,Processed_data!G:G)</f>
        <v>SUCCESS</v>
      </c>
      <c r="F3081" s="1">
        <f>COUNTIF(bank_processed_transactions[transaction_id],A3081)</f>
        <v>1</v>
      </c>
      <c r="G3081" s="1" t="str">
        <f t="shared" si="480"/>
        <v>found</v>
      </c>
      <c r="H3081" s="1" t="str">
        <f t="shared" si="481"/>
        <v>Not Duplicate</v>
      </c>
      <c r="I3081" s="1" t="str">
        <f t="shared" si="482"/>
        <v>match</v>
      </c>
      <c r="J3081" s="1" t="str">
        <f t="shared" si="483"/>
        <v>match</v>
      </c>
      <c r="K3081" s="1">
        <f t="shared" si="484"/>
        <v>0</v>
      </c>
      <c r="L3081" s="2">
        <f>IF(F3081=0,"not processed",_xlfn.MINIFS(Processed_data!H:H,Processed_data!A:A,A3081))</f>
        <v>46057</v>
      </c>
      <c r="M3081" s="1">
        <f>IF(F3081=0,"not processed",ABS(bank_source_transactions__1[[#This Row],[transaction_date]]-Reconciliation!L3081))</f>
        <v>1</v>
      </c>
      <c r="N3081" s="1" t="str" cm="1">
        <f t="array" ref="N3081">_xlfn.IFS(M3081="not Processed", "Not Processed",M3081&gt;2,"SLA Breached",M3081&lt;=2,"Within SLA")</f>
        <v>Within SLA</v>
      </c>
      <c r="O3081" s="1" t="str">
        <f>_xlfn.XLOOKUP(A3081,Source_data!A:A,Source_data!D:D)</f>
        <v>CARD</v>
      </c>
      <c r="P3081" s="1">
        <f t="shared" si="485"/>
        <v>0</v>
      </c>
      <c r="Q3081" s="1">
        <f t="shared" si="486"/>
        <v>0</v>
      </c>
      <c r="R3081" s="1">
        <f t="shared" si="487"/>
        <v>0</v>
      </c>
      <c r="S3081" s="1">
        <f t="shared" si="488"/>
        <v>0</v>
      </c>
      <c r="T3081" s="1">
        <f t="shared" si="489"/>
        <v>0</v>
      </c>
      <c r="U3081" s="1" t="str">
        <f>_xlfn.XLOOKUP(Table3[[#This Row],[Transaction ID]],Source_data!A:A,Source_data!E:E)</f>
        <v>Mumbai</v>
      </c>
      <c r="V3081" s="1">
        <f>_xlfn.IFNA(_xlfn.XLOOKUP(A3081,bank_processed_transactions[transaction_id],bank_processed_transactions[processing_minutes]),"")</f>
        <v>29.8</v>
      </c>
      <c r="W3081" s="31">
        <f>_xlfn.XLOOKUP(A3081,Source_data!A:A,Source_data!B:B)</f>
        <v>46056</v>
      </c>
    </row>
    <row r="3082" spans="1:23" x14ac:dyDescent="0.3">
      <c r="A3082" s="3" t="s">
        <v>1258</v>
      </c>
      <c r="B3082" s="1">
        <f>_xlfn.XLOOKUP(A3082,bank_source_transactions__1[transaction_id],bank_source_transactions__1[amount_inr])</f>
        <v>4148.47</v>
      </c>
      <c r="C3082" s="1">
        <f>_xlfn.XLOOKUP(A3082,Processed_data!A:A,Processed_data!F:F)</f>
        <v>4148.47</v>
      </c>
      <c r="D3082" s="1" t="str">
        <f>_xlfn.XLOOKUP(A3082,bank_source_transactions__1[transaction_id],bank_source_transactions__1[transaction_status])</f>
        <v>SUCCESS</v>
      </c>
      <c r="E3082" s="1" t="str">
        <f>_xlfn.XLOOKUP(A3082,Processed_data!A:A,Processed_data!G:G)</f>
        <v>FAILED</v>
      </c>
      <c r="F3082" s="1">
        <f>COUNTIF(bank_processed_transactions[transaction_id],A3082)</f>
        <v>1</v>
      </c>
      <c r="G3082" s="1" t="str">
        <f t="shared" si="480"/>
        <v>found</v>
      </c>
      <c r="H3082" s="1" t="str">
        <f t="shared" si="481"/>
        <v>Not Duplicate</v>
      </c>
      <c r="I3082" s="1" t="str">
        <f t="shared" si="482"/>
        <v>match</v>
      </c>
      <c r="J3082" s="1" t="str">
        <f t="shared" si="483"/>
        <v>mismatch</v>
      </c>
      <c r="K3082" s="1">
        <f t="shared" si="484"/>
        <v>0</v>
      </c>
      <c r="L3082" s="2">
        <f>IF(F3082=0,"not processed",_xlfn.MINIFS(Processed_data!H:H,Processed_data!A:A,A3082))</f>
        <v>46081</v>
      </c>
      <c r="M3082" s="1">
        <f>IF(F3082=0,"not processed",ABS(bank_source_transactions__1[[#This Row],[transaction_date]]-Reconciliation!L3082))</f>
        <v>2</v>
      </c>
      <c r="N3082" s="1" t="str" cm="1">
        <f t="array" ref="N3082">_xlfn.IFS(M3082="not Processed", "Not Processed",M3082&gt;2,"SLA Breached",M3082&lt;=2,"Within SLA")</f>
        <v>Within SLA</v>
      </c>
      <c r="O3082" s="1" t="str">
        <f>_xlfn.XLOOKUP(A3082,Source_data!A:A,Source_data!D:D)</f>
        <v>NEFT</v>
      </c>
      <c r="P3082" s="1">
        <f t="shared" si="485"/>
        <v>0</v>
      </c>
      <c r="Q3082" s="1">
        <f t="shared" si="486"/>
        <v>0</v>
      </c>
      <c r="R3082" s="1">
        <f t="shared" si="487"/>
        <v>0</v>
      </c>
      <c r="S3082" s="1">
        <f t="shared" si="488"/>
        <v>1</v>
      </c>
      <c r="T3082" s="1">
        <f t="shared" si="489"/>
        <v>0</v>
      </c>
      <c r="U3082" s="1" t="str">
        <f>_xlfn.XLOOKUP(Table3[[#This Row],[Transaction ID]],Source_data!A:A,Source_data!E:E)</f>
        <v>Bengaluru</v>
      </c>
      <c r="V3082" s="1">
        <f>_xlfn.IFNA(_xlfn.XLOOKUP(A3082,bank_processed_transactions[transaction_id],bank_processed_transactions[processing_minutes]),"")</f>
        <v>33.4</v>
      </c>
      <c r="W3082" s="31">
        <f>_xlfn.XLOOKUP(A3082,Source_data!A:A,Source_data!B:B)</f>
        <v>46079</v>
      </c>
    </row>
    <row r="3083" spans="1:23" x14ac:dyDescent="0.3">
      <c r="A3083" s="4" t="s">
        <v>2780</v>
      </c>
      <c r="B3083" s="1">
        <f>_xlfn.XLOOKUP(A3083,bank_source_transactions__1[transaction_id],bank_source_transactions__1[amount_inr])</f>
        <v>3280.98</v>
      </c>
      <c r="C3083" s="1">
        <f>_xlfn.XLOOKUP(A3083,Processed_data!A:A,Processed_data!F:F)</f>
        <v>3280.98</v>
      </c>
      <c r="D3083" s="1" t="str">
        <f>_xlfn.XLOOKUP(A3083,bank_source_transactions__1[transaction_id],bank_source_transactions__1[transaction_status])</f>
        <v>FAILED</v>
      </c>
      <c r="E3083" s="1" t="str">
        <f>_xlfn.XLOOKUP(A3083,Processed_data!A:A,Processed_data!G:G)</f>
        <v>FAILED</v>
      </c>
      <c r="F3083" s="1">
        <f>COUNTIF(bank_processed_transactions[transaction_id],A3083)</f>
        <v>1</v>
      </c>
      <c r="G3083" s="1" t="str">
        <f t="shared" si="480"/>
        <v>found</v>
      </c>
      <c r="H3083" s="1" t="str">
        <f t="shared" si="481"/>
        <v>Not Duplicate</v>
      </c>
      <c r="I3083" s="1" t="str">
        <f t="shared" si="482"/>
        <v>match</v>
      </c>
      <c r="J3083" s="1" t="str">
        <f t="shared" si="483"/>
        <v>match</v>
      </c>
      <c r="K3083" s="1">
        <f t="shared" si="484"/>
        <v>0</v>
      </c>
      <c r="L3083" s="2">
        <f>IF(F3083=0,"not processed",_xlfn.MINIFS(Processed_data!H:H,Processed_data!A:A,A3083))</f>
        <v>46042</v>
      </c>
      <c r="M3083" s="1">
        <f>IF(F3083=0,"not processed",ABS(bank_source_transactions__1[[#This Row],[transaction_date]]-Reconciliation!L3083))</f>
        <v>1</v>
      </c>
      <c r="N3083" s="1" t="str" cm="1">
        <f t="array" ref="N3083">_xlfn.IFS(M3083="not Processed", "Not Processed",M3083&gt;2,"SLA Breached",M3083&lt;=2,"Within SLA")</f>
        <v>Within SLA</v>
      </c>
      <c r="O3083" s="1" t="str">
        <f>_xlfn.XLOOKUP(A3083,Source_data!A:A,Source_data!D:D)</f>
        <v>CARD</v>
      </c>
      <c r="P3083" s="1">
        <f t="shared" si="485"/>
        <v>0</v>
      </c>
      <c r="Q3083" s="1">
        <f t="shared" si="486"/>
        <v>0</v>
      </c>
      <c r="R3083" s="1">
        <f t="shared" si="487"/>
        <v>0</v>
      </c>
      <c r="S3083" s="1">
        <f t="shared" si="488"/>
        <v>0</v>
      </c>
      <c r="T3083" s="1">
        <f t="shared" si="489"/>
        <v>0</v>
      </c>
      <c r="U3083" s="1" t="str">
        <f>_xlfn.XLOOKUP(Table3[[#This Row],[Transaction ID]],Source_data!A:A,Source_data!E:E)</f>
        <v>Hyderabad</v>
      </c>
      <c r="V3083" s="1">
        <f>_xlfn.IFNA(_xlfn.XLOOKUP(A3083,bank_processed_transactions[transaction_id],bank_processed_transactions[processing_minutes]),"")</f>
        <v>58.3</v>
      </c>
      <c r="W3083" s="31">
        <f>_xlfn.XLOOKUP(A3083,Source_data!A:A,Source_data!B:B)</f>
        <v>46041</v>
      </c>
    </row>
    <row r="3084" spans="1:23" x14ac:dyDescent="0.3">
      <c r="A3084" s="3" t="s">
        <v>4433</v>
      </c>
      <c r="B3084" s="1">
        <f>_xlfn.XLOOKUP(A3084,bank_source_transactions__1[transaction_id],bank_source_transactions__1[amount_inr])</f>
        <v>12542.21</v>
      </c>
      <c r="C3084" s="1">
        <f>_xlfn.XLOOKUP(A3084,Processed_data!A:A,Processed_data!F:F)</f>
        <v>12542.21</v>
      </c>
      <c r="D3084" s="1" t="str">
        <f>_xlfn.XLOOKUP(A3084,bank_source_transactions__1[transaction_id],bank_source_transactions__1[transaction_status])</f>
        <v>SUCCESS</v>
      </c>
      <c r="E3084" s="1" t="str">
        <f>_xlfn.XLOOKUP(A3084,Processed_data!A:A,Processed_data!G:G)</f>
        <v>SUCCESS</v>
      </c>
      <c r="F3084" s="1">
        <f>COUNTIF(bank_processed_transactions[transaction_id],A3084)</f>
        <v>1</v>
      </c>
      <c r="G3084" s="1" t="str">
        <f t="shared" si="480"/>
        <v>found</v>
      </c>
      <c r="H3084" s="1" t="str">
        <f t="shared" si="481"/>
        <v>Not Duplicate</v>
      </c>
      <c r="I3084" s="1" t="str">
        <f t="shared" si="482"/>
        <v>match</v>
      </c>
      <c r="J3084" s="1" t="str">
        <f t="shared" si="483"/>
        <v>match</v>
      </c>
      <c r="K3084" s="1">
        <f t="shared" si="484"/>
        <v>0</v>
      </c>
      <c r="L3084" s="2">
        <f>IF(F3084=0,"not processed",_xlfn.MINIFS(Processed_data!H:H,Processed_data!A:A,A3084))</f>
        <v>46078</v>
      </c>
      <c r="M3084" s="1">
        <f>IF(F3084=0,"not processed",ABS(bank_source_transactions__1[[#This Row],[transaction_date]]-Reconciliation!L3084))</f>
        <v>3</v>
      </c>
      <c r="N3084" s="1" t="str" cm="1">
        <f t="array" ref="N3084">_xlfn.IFS(M3084="not Processed", "Not Processed",M3084&gt;2,"SLA Breached",M3084&lt;=2,"Within SLA")</f>
        <v>SLA Breached</v>
      </c>
      <c r="O3084" s="1" t="str">
        <f>_xlfn.XLOOKUP(A3084,Source_data!A:A,Source_data!D:D)</f>
        <v>UPI</v>
      </c>
      <c r="P3084" s="1">
        <f t="shared" si="485"/>
        <v>0</v>
      </c>
      <c r="Q3084" s="1">
        <f t="shared" si="486"/>
        <v>0</v>
      </c>
      <c r="R3084" s="1">
        <f t="shared" si="487"/>
        <v>0</v>
      </c>
      <c r="S3084" s="1">
        <f t="shared" si="488"/>
        <v>0</v>
      </c>
      <c r="T3084" s="1">
        <f t="shared" si="489"/>
        <v>1</v>
      </c>
      <c r="U3084" s="1" t="str">
        <f>_xlfn.XLOOKUP(Table3[[#This Row],[Transaction ID]],Source_data!A:A,Source_data!E:E)</f>
        <v>Mumbai</v>
      </c>
      <c r="V3084" s="1">
        <f>_xlfn.IFNA(_xlfn.XLOOKUP(A3084,bank_processed_transactions[transaction_id],bank_processed_transactions[processing_minutes]),"")</f>
        <v>60.1</v>
      </c>
      <c r="W3084" s="31">
        <f>_xlfn.XLOOKUP(A3084,Source_data!A:A,Source_data!B:B)</f>
        <v>46075</v>
      </c>
    </row>
    <row r="3085" spans="1:23" x14ac:dyDescent="0.3">
      <c r="A3085" s="4" t="s">
        <v>2161</v>
      </c>
      <c r="B3085" s="1">
        <f>_xlfn.XLOOKUP(A3085,bank_source_transactions__1[transaction_id],bank_source_transactions__1[amount_inr])</f>
        <v>1337.11</v>
      </c>
      <c r="C3085" s="1">
        <f>_xlfn.XLOOKUP(A3085,Processed_data!A:A,Processed_data!F:F)</f>
        <v>1337.11</v>
      </c>
      <c r="D3085" s="1" t="str">
        <f>_xlfn.XLOOKUP(A3085,bank_source_transactions__1[transaction_id],bank_source_transactions__1[transaction_status])</f>
        <v>SUCCESS</v>
      </c>
      <c r="E3085" s="1" t="str">
        <f>_xlfn.XLOOKUP(A3085,Processed_data!A:A,Processed_data!G:G)</f>
        <v>SUCCESS</v>
      </c>
      <c r="F3085" s="1">
        <f>COUNTIF(bank_processed_transactions[transaction_id],A3085)</f>
        <v>1</v>
      </c>
      <c r="G3085" s="1" t="str">
        <f t="shared" si="480"/>
        <v>found</v>
      </c>
      <c r="H3085" s="1" t="str">
        <f t="shared" si="481"/>
        <v>Not Duplicate</v>
      </c>
      <c r="I3085" s="1" t="str">
        <f t="shared" si="482"/>
        <v>match</v>
      </c>
      <c r="J3085" s="1" t="str">
        <f t="shared" si="483"/>
        <v>match</v>
      </c>
      <c r="K3085" s="1">
        <f t="shared" si="484"/>
        <v>0</v>
      </c>
      <c r="L3085" s="2">
        <f>IF(F3085=0,"not processed",_xlfn.MINIFS(Processed_data!H:H,Processed_data!A:A,A3085))</f>
        <v>46038</v>
      </c>
      <c r="M3085" s="1">
        <f>IF(F3085=0,"not processed",ABS(bank_source_transactions__1[[#This Row],[transaction_date]]-Reconciliation!L3085))</f>
        <v>5</v>
      </c>
      <c r="N3085" s="1" t="str" cm="1">
        <f t="array" ref="N3085">_xlfn.IFS(M3085="not Processed", "Not Processed",M3085&gt;2,"SLA Breached",M3085&lt;=2,"Within SLA")</f>
        <v>SLA Breached</v>
      </c>
      <c r="O3085" s="1" t="str">
        <f>_xlfn.XLOOKUP(A3085,Source_data!A:A,Source_data!D:D)</f>
        <v>NEFT</v>
      </c>
      <c r="P3085" s="1">
        <f t="shared" si="485"/>
        <v>0</v>
      </c>
      <c r="Q3085" s="1">
        <f t="shared" si="486"/>
        <v>0</v>
      </c>
      <c r="R3085" s="1">
        <f t="shared" si="487"/>
        <v>0</v>
      </c>
      <c r="S3085" s="1">
        <f t="shared" si="488"/>
        <v>0</v>
      </c>
      <c r="T3085" s="1">
        <f t="shared" si="489"/>
        <v>1</v>
      </c>
      <c r="U3085" s="1" t="str">
        <f>_xlfn.XLOOKUP(Table3[[#This Row],[Transaction ID]],Source_data!A:A,Source_data!E:E)</f>
        <v>Mumbai</v>
      </c>
      <c r="V3085" s="1">
        <f>_xlfn.IFNA(_xlfn.XLOOKUP(A3085,bank_processed_transactions[transaction_id],bank_processed_transactions[processing_minutes]),"")</f>
        <v>11.4</v>
      </c>
      <c r="W3085" s="31">
        <f>_xlfn.XLOOKUP(A3085,Source_data!A:A,Source_data!B:B)</f>
        <v>46033</v>
      </c>
    </row>
    <row r="3086" spans="1:23" x14ac:dyDescent="0.3">
      <c r="A3086" s="3" t="s">
        <v>1683</v>
      </c>
      <c r="B3086" s="1">
        <f>_xlfn.XLOOKUP(A3086,bank_source_transactions__1[transaction_id],bank_source_transactions__1[amount_inr])</f>
        <v>8480.2999999999993</v>
      </c>
      <c r="C3086" s="1">
        <f>_xlfn.XLOOKUP(A3086,Processed_data!A:A,Processed_data!F:F)</f>
        <v>8480.2999999999993</v>
      </c>
      <c r="D3086" s="1" t="str">
        <f>_xlfn.XLOOKUP(A3086,bank_source_transactions__1[transaction_id],bank_source_transactions__1[transaction_status])</f>
        <v>SUCCESS</v>
      </c>
      <c r="E3086" s="1" t="str">
        <f>_xlfn.XLOOKUP(A3086,Processed_data!A:A,Processed_data!G:G)</f>
        <v>SUCCESS</v>
      </c>
      <c r="F3086" s="1">
        <f>COUNTIF(bank_processed_transactions[transaction_id],A3086)</f>
        <v>1</v>
      </c>
      <c r="G3086" s="1" t="str">
        <f t="shared" si="480"/>
        <v>found</v>
      </c>
      <c r="H3086" s="1" t="str">
        <f t="shared" si="481"/>
        <v>Not Duplicate</v>
      </c>
      <c r="I3086" s="1" t="str">
        <f t="shared" si="482"/>
        <v>match</v>
      </c>
      <c r="J3086" s="1" t="str">
        <f t="shared" si="483"/>
        <v>match</v>
      </c>
      <c r="K3086" s="1">
        <f t="shared" si="484"/>
        <v>0</v>
      </c>
      <c r="L3086" s="2">
        <f>IF(F3086=0,"not processed",_xlfn.MINIFS(Processed_data!H:H,Processed_data!A:A,A3086))</f>
        <v>46055</v>
      </c>
      <c r="M3086" s="1">
        <f>IF(F3086=0,"not processed",ABS(bank_source_transactions__1[[#This Row],[transaction_date]]-Reconciliation!L3086))</f>
        <v>2</v>
      </c>
      <c r="N3086" s="1" t="str" cm="1">
        <f t="array" ref="N3086">_xlfn.IFS(M3086="not Processed", "Not Processed",M3086&gt;2,"SLA Breached",M3086&lt;=2,"Within SLA")</f>
        <v>Within SLA</v>
      </c>
      <c r="O3086" s="1" t="str">
        <f>_xlfn.XLOOKUP(A3086,Source_data!A:A,Source_data!D:D)</f>
        <v>UPI</v>
      </c>
      <c r="P3086" s="1">
        <f t="shared" si="485"/>
        <v>0</v>
      </c>
      <c r="Q3086" s="1">
        <f t="shared" si="486"/>
        <v>0</v>
      </c>
      <c r="R3086" s="1">
        <f t="shared" si="487"/>
        <v>0</v>
      </c>
      <c r="S3086" s="1">
        <f t="shared" si="488"/>
        <v>0</v>
      </c>
      <c r="T3086" s="1">
        <f t="shared" si="489"/>
        <v>0</v>
      </c>
      <c r="U3086" s="1" t="str">
        <f>_xlfn.XLOOKUP(Table3[[#This Row],[Transaction ID]],Source_data!A:A,Source_data!E:E)</f>
        <v>Pune</v>
      </c>
      <c r="V3086" s="1">
        <f>_xlfn.IFNA(_xlfn.XLOOKUP(A3086,bank_processed_transactions[transaction_id],bank_processed_transactions[processing_minutes]),"")</f>
        <v>35.299999999999997</v>
      </c>
      <c r="W3086" s="31">
        <f>_xlfn.XLOOKUP(A3086,Source_data!A:A,Source_data!B:B)</f>
        <v>46053</v>
      </c>
    </row>
    <row r="3087" spans="1:23" x14ac:dyDescent="0.3">
      <c r="A3087" s="4" t="s">
        <v>3677</v>
      </c>
      <c r="B3087" s="1">
        <f>_xlfn.XLOOKUP(A3087,bank_source_transactions__1[transaction_id],bank_source_transactions__1[amount_inr])</f>
        <v>1008.01</v>
      </c>
      <c r="C3087" s="1">
        <f>_xlfn.XLOOKUP(A3087,Processed_data!A:A,Processed_data!F:F)</f>
        <v>1008.01</v>
      </c>
      <c r="D3087" s="1" t="str">
        <f>_xlfn.XLOOKUP(A3087,bank_source_transactions__1[transaction_id],bank_source_transactions__1[transaction_status])</f>
        <v>SUCCESS</v>
      </c>
      <c r="E3087" s="1" t="str">
        <f>_xlfn.XLOOKUP(A3087,Processed_data!A:A,Processed_data!G:G)</f>
        <v>SUCCESS</v>
      </c>
      <c r="F3087" s="1">
        <f>COUNTIF(bank_processed_transactions[transaction_id],A3087)</f>
        <v>1</v>
      </c>
      <c r="G3087" s="1" t="str">
        <f t="shared" si="480"/>
        <v>found</v>
      </c>
      <c r="H3087" s="1" t="str">
        <f t="shared" si="481"/>
        <v>Not Duplicate</v>
      </c>
      <c r="I3087" s="1" t="str">
        <f t="shared" si="482"/>
        <v>match</v>
      </c>
      <c r="J3087" s="1" t="str">
        <f t="shared" si="483"/>
        <v>match</v>
      </c>
      <c r="K3087" s="1">
        <f t="shared" si="484"/>
        <v>0</v>
      </c>
      <c r="L3087" s="2">
        <f>IF(F3087=0,"not processed",_xlfn.MINIFS(Processed_data!H:H,Processed_data!A:A,A3087))</f>
        <v>46076</v>
      </c>
      <c r="M3087" s="1">
        <f>IF(F3087=0,"not processed",ABS(bank_source_transactions__1[[#This Row],[transaction_date]]-Reconciliation!L3087))</f>
        <v>2</v>
      </c>
      <c r="N3087" s="1" t="str" cm="1">
        <f t="array" ref="N3087">_xlfn.IFS(M3087="not Processed", "Not Processed",M3087&gt;2,"SLA Breached",M3087&lt;=2,"Within SLA")</f>
        <v>Within SLA</v>
      </c>
      <c r="O3087" s="1" t="str">
        <f>_xlfn.XLOOKUP(A3087,Source_data!A:A,Source_data!D:D)</f>
        <v>UPI</v>
      </c>
      <c r="P3087" s="1">
        <f t="shared" si="485"/>
        <v>0</v>
      </c>
      <c r="Q3087" s="1">
        <f t="shared" si="486"/>
        <v>0</v>
      </c>
      <c r="R3087" s="1">
        <f t="shared" si="487"/>
        <v>0</v>
      </c>
      <c r="S3087" s="1">
        <f t="shared" si="488"/>
        <v>0</v>
      </c>
      <c r="T3087" s="1">
        <f t="shared" si="489"/>
        <v>0</v>
      </c>
      <c r="U3087" s="1" t="str">
        <f>_xlfn.XLOOKUP(Table3[[#This Row],[Transaction ID]],Source_data!A:A,Source_data!E:E)</f>
        <v>Hyderabad</v>
      </c>
      <c r="V3087" s="1">
        <f>_xlfn.IFNA(_xlfn.XLOOKUP(A3087,bank_processed_transactions[transaction_id],bank_processed_transactions[processing_minutes]),"")</f>
        <v>13.2</v>
      </c>
      <c r="W3087" s="31">
        <f>_xlfn.XLOOKUP(A3087,Source_data!A:A,Source_data!B:B)</f>
        <v>46074</v>
      </c>
    </row>
    <row r="3088" spans="1:23" x14ac:dyDescent="0.3">
      <c r="A3088" s="3" t="s">
        <v>3984</v>
      </c>
      <c r="B3088" s="1">
        <f>_xlfn.XLOOKUP(A3088,bank_source_transactions__1[transaction_id],bank_source_transactions__1[amount_inr])</f>
        <v>7871.03</v>
      </c>
      <c r="C3088" s="1">
        <f>_xlfn.XLOOKUP(A3088,Processed_data!A:A,Processed_data!F:F)</f>
        <v>7871.03</v>
      </c>
      <c r="D3088" s="1" t="str">
        <f>_xlfn.XLOOKUP(A3088,bank_source_transactions__1[transaction_id],bank_source_transactions__1[transaction_status])</f>
        <v>SUCCESS</v>
      </c>
      <c r="E3088" s="1" t="str">
        <f>_xlfn.XLOOKUP(A3088,Processed_data!A:A,Processed_data!G:G)</f>
        <v>SUCCESS</v>
      </c>
      <c r="F3088" s="1">
        <f>COUNTIF(bank_processed_transactions[transaction_id],A3088)</f>
        <v>1</v>
      </c>
      <c r="G3088" s="1" t="str">
        <f t="shared" si="480"/>
        <v>found</v>
      </c>
      <c r="H3088" s="1" t="str">
        <f t="shared" si="481"/>
        <v>Not Duplicate</v>
      </c>
      <c r="I3088" s="1" t="str">
        <f t="shared" si="482"/>
        <v>match</v>
      </c>
      <c r="J3088" s="1" t="str">
        <f t="shared" si="483"/>
        <v>match</v>
      </c>
      <c r="K3088" s="1">
        <f t="shared" si="484"/>
        <v>0</v>
      </c>
      <c r="L3088" s="2">
        <f>IF(F3088=0,"not processed",_xlfn.MINIFS(Processed_data!H:H,Processed_data!A:A,A3088))</f>
        <v>46051</v>
      </c>
      <c r="M3088" s="1">
        <f>IF(F3088=0,"not processed",ABS(bank_source_transactions__1[[#This Row],[transaction_date]]-Reconciliation!L3088))</f>
        <v>1</v>
      </c>
      <c r="N3088" s="1" t="str" cm="1">
        <f t="array" ref="N3088">_xlfn.IFS(M3088="not Processed", "Not Processed",M3088&gt;2,"SLA Breached",M3088&lt;=2,"Within SLA")</f>
        <v>Within SLA</v>
      </c>
      <c r="O3088" s="1" t="str">
        <f>_xlfn.XLOOKUP(A3088,Source_data!A:A,Source_data!D:D)</f>
        <v>CARD</v>
      </c>
      <c r="P3088" s="1">
        <f t="shared" si="485"/>
        <v>0</v>
      </c>
      <c r="Q3088" s="1">
        <f t="shared" si="486"/>
        <v>0</v>
      </c>
      <c r="R3088" s="1">
        <f t="shared" si="487"/>
        <v>0</v>
      </c>
      <c r="S3088" s="1">
        <f t="shared" si="488"/>
        <v>0</v>
      </c>
      <c r="T3088" s="1">
        <f t="shared" si="489"/>
        <v>0</v>
      </c>
      <c r="U3088" s="1" t="str">
        <f>_xlfn.XLOOKUP(Table3[[#This Row],[Transaction ID]],Source_data!A:A,Source_data!E:E)</f>
        <v>Hyderabad</v>
      </c>
      <c r="V3088" s="1">
        <f>_xlfn.IFNA(_xlfn.XLOOKUP(A3088,bank_processed_transactions[transaction_id],bank_processed_transactions[processing_minutes]),"")</f>
        <v>20.9</v>
      </c>
      <c r="W3088" s="31">
        <f>_xlfn.XLOOKUP(A3088,Source_data!A:A,Source_data!B:B)</f>
        <v>46050</v>
      </c>
    </row>
    <row r="3089" spans="1:23" x14ac:dyDescent="0.3">
      <c r="A3089" s="4" t="s">
        <v>704</v>
      </c>
      <c r="B3089" s="1">
        <f>_xlfn.XLOOKUP(A3089,bank_source_transactions__1[transaction_id],bank_source_transactions__1[amount_inr])</f>
        <v>51434.35</v>
      </c>
      <c r="C3089" s="1">
        <f>_xlfn.XLOOKUP(A3089,Processed_data!A:A,Processed_data!F:F)</f>
        <v>51434.35</v>
      </c>
      <c r="D3089" s="1" t="str">
        <f>_xlfn.XLOOKUP(A3089,bank_source_transactions__1[transaction_id],bank_source_transactions__1[transaction_status])</f>
        <v>FAILED</v>
      </c>
      <c r="E3089" s="1" t="str">
        <f>_xlfn.XLOOKUP(A3089,Processed_data!A:A,Processed_data!G:G)</f>
        <v>FAILED</v>
      </c>
      <c r="F3089" s="1">
        <f>COUNTIF(bank_processed_transactions[transaction_id],A3089)</f>
        <v>1</v>
      </c>
      <c r="G3089" s="1" t="str">
        <f t="shared" si="480"/>
        <v>found</v>
      </c>
      <c r="H3089" s="1" t="str">
        <f t="shared" si="481"/>
        <v>Not Duplicate</v>
      </c>
      <c r="I3089" s="1" t="str">
        <f t="shared" si="482"/>
        <v>match</v>
      </c>
      <c r="J3089" s="1" t="str">
        <f t="shared" si="483"/>
        <v>match</v>
      </c>
      <c r="K3089" s="1">
        <f t="shared" si="484"/>
        <v>0</v>
      </c>
      <c r="L3089" s="2">
        <f>IF(F3089=0,"not processed",_xlfn.MINIFS(Processed_data!H:H,Processed_data!A:A,A3089))</f>
        <v>46074</v>
      </c>
      <c r="M3089" s="1">
        <f>IF(F3089=0,"not processed",ABS(bank_source_transactions__1[[#This Row],[transaction_date]]-Reconciliation!L3089))</f>
        <v>2</v>
      </c>
      <c r="N3089" s="1" t="str" cm="1">
        <f t="array" ref="N3089">_xlfn.IFS(M3089="not Processed", "Not Processed",M3089&gt;2,"SLA Breached",M3089&lt;=2,"Within SLA")</f>
        <v>Within SLA</v>
      </c>
      <c r="O3089" s="1" t="str">
        <f>_xlfn.XLOOKUP(A3089,Source_data!A:A,Source_data!D:D)</f>
        <v>UPI</v>
      </c>
      <c r="P3089" s="1">
        <f t="shared" si="485"/>
        <v>0</v>
      </c>
      <c r="Q3089" s="1">
        <f t="shared" si="486"/>
        <v>0</v>
      </c>
      <c r="R3089" s="1">
        <f t="shared" si="487"/>
        <v>0</v>
      </c>
      <c r="S3089" s="1">
        <f t="shared" si="488"/>
        <v>0</v>
      </c>
      <c r="T3089" s="1">
        <f t="shared" si="489"/>
        <v>0</v>
      </c>
      <c r="U3089" s="1" t="str">
        <f>_xlfn.XLOOKUP(Table3[[#This Row],[Transaction ID]],Source_data!A:A,Source_data!E:E)</f>
        <v>Bengaluru</v>
      </c>
      <c r="V3089" s="1">
        <f>_xlfn.IFNA(_xlfn.XLOOKUP(A3089,bank_processed_transactions[transaction_id],bank_processed_transactions[processing_minutes]),"")</f>
        <v>38.9</v>
      </c>
      <c r="W3089" s="31">
        <f>_xlfn.XLOOKUP(A3089,Source_data!A:A,Source_data!B:B)</f>
        <v>46072</v>
      </c>
    </row>
    <row r="3090" spans="1:23" x14ac:dyDescent="0.3">
      <c r="A3090" s="3" t="s">
        <v>3041</v>
      </c>
      <c r="B3090" s="1">
        <f>_xlfn.XLOOKUP(A3090,bank_source_transactions__1[transaction_id],bank_source_transactions__1[amount_inr])</f>
        <v>29381.74</v>
      </c>
      <c r="C3090" s="1">
        <f>_xlfn.XLOOKUP(A3090,Processed_data!A:A,Processed_data!F:F)</f>
        <v>29381.74</v>
      </c>
      <c r="D3090" s="1" t="str">
        <f>_xlfn.XLOOKUP(A3090,bank_source_transactions__1[transaction_id],bank_source_transactions__1[transaction_status])</f>
        <v>SUCCESS</v>
      </c>
      <c r="E3090" s="1" t="str">
        <f>_xlfn.XLOOKUP(A3090,Processed_data!A:A,Processed_data!G:G)</f>
        <v>SUCCESS</v>
      </c>
      <c r="F3090" s="1">
        <f>COUNTIF(bank_processed_transactions[transaction_id],A3090)</f>
        <v>1</v>
      </c>
      <c r="G3090" s="1" t="str">
        <f t="shared" si="480"/>
        <v>found</v>
      </c>
      <c r="H3090" s="1" t="str">
        <f t="shared" si="481"/>
        <v>Not Duplicate</v>
      </c>
      <c r="I3090" s="1" t="str">
        <f t="shared" si="482"/>
        <v>match</v>
      </c>
      <c r="J3090" s="1" t="str">
        <f t="shared" si="483"/>
        <v>match</v>
      </c>
      <c r="K3090" s="1">
        <f t="shared" si="484"/>
        <v>0</v>
      </c>
      <c r="L3090" s="2">
        <f>IF(F3090=0,"not processed",_xlfn.MINIFS(Processed_data!H:H,Processed_data!A:A,A3090))</f>
        <v>46106</v>
      </c>
      <c r="M3090" s="1">
        <f>IF(F3090=0,"not processed",ABS(bank_source_transactions__1[[#This Row],[transaction_date]]-Reconciliation!L3090))</f>
        <v>3</v>
      </c>
      <c r="N3090" s="1" t="str" cm="1">
        <f t="array" ref="N3090">_xlfn.IFS(M3090="not Processed", "Not Processed",M3090&gt;2,"SLA Breached",M3090&lt;=2,"Within SLA")</f>
        <v>SLA Breached</v>
      </c>
      <c r="O3090" s="1" t="str">
        <f>_xlfn.XLOOKUP(A3090,Source_data!A:A,Source_data!D:D)</f>
        <v>UPI</v>
      </c>
      <c r="P3090" s="1">
        <f t="shared" si="485"/>
        <v>0</v>
      </c>
      <c r="Q3090" s="1">
        <f t="shared" si="486"/>
        <v>0</v>
      </c>
      <c r="R3090" s="1">
        <f t="shared" si="487"/>
        <v>0</v>
      </c>
      <c r="S3090" s="1">
        <f t="shared" si="488"/>
        <v>0</v>
      </c>
      <c r="T3090" s="1">
        <f t="shared" si="489"/>
        <v>1</v>
      </c>
      <c r="U3090" s="1" t="str">
        <f>_xlfn.XLOOKUP(Table3[[#This Row],[Transaction ID]],Source_data!A:A,Source_data!E:E)</f>
        <v>Bengaluru</v>
      </c>
      <c r="V3090" s="1">
        <f>_xlfn.IFNA(_xlfn.XLOOKUP(A3090,bank_processed_transactions[transaction_id],bank_processed_transactions[processing_minutes]),"")</f>
        <v>10.3</v>
      </c>
      <c r="W3090" s="31">
        <f>_xlfn.XLOOKUP(A3090,Source_data!A:A,Source_data!B:B)</f>
        <v>46103</v>
      </c>
    </row>
    <row r="3091" spans="1:23" x14ac:dyDescent="0.3">
      <c r="A3091" s="4" t="s">
        <v>4287</v>
      </c>
      <c r="B3091" s="1">
        <f>_xlfn.XLOOKUP(A3091,bank_source_transactions__1[transaction_id],bank_source_transactions__1[amount_inr])</f>
        <v>3308.6</v>
      </c>
      <c r="C3091" s="1">
        <f>_xlfn.XLOOKUP(A3091,Processed_data!A:A,Processed_data!F:F)</f>
        <v>3308.6</v>
      </c>
      <c r="D3091" s="1" t="str">
        <f>_xlfn.XLOOKUP(A3091,bank_source_transactions__1[transaction_id],bank_source_transactions__1[transaction_status])</f>
        <v>SUCCESS</v>
      </c>
      <c r="E3091" s="1" t="str">
        <f>_xlfn.XLOOKUP(A3091,Processed_data!A:A,Processed_data!G:G)</f>
        <v>SUCCESS</v>
      </c>
      <c r="F3091" s="1">
        <f>COUNTIF(bank_processed_transactions[transaction_id],A3091)</f>
        <v>1</v>
      </c>
      <c r="G3091" s="1" t="str">
        <f t="shared" si="480"/>
        <v>found</v>
      </c>
      <c r="H3091" s="1" t="str">
        <f t="shared" si="481"/>
        <v>Not Duplicate</v>
      </c>
      <c r="I3091" s="1" t="str">
        <f t="shared" si="482"/>
        <v>match</v>
      </c>
      <c r="J3091" s="1" t="str">
        <f t="shared" si="483"/>
        <v>match</v>
      </c>
      <c r="K3091" s="1">
        <f t="shared" si="484"/>
        <v>0</v>
      </c>
      <c r="L3091" s="2">
        <f>IF(F3091=0,"not processed",_xlfn.MINIFS(Processed_data!H:H,Processed_data!A:A,A3091))</f>
        <v>46077</v>
      </c>
      <c r="M3091" s="1">
        <f>IF(F3091=0,"not processed",ABS(bank_source_transactions__1[[#This Row],[transaction_date]]-Reconciliation!L3091))</f>
        <v>2</v>
      </c>
      <c r="N3091" s="1" t="str" cm="1">
        <f t="array" ref="N3091">_xlfn.IFS(M3091="not Processed", "Not Processed",M3091&gt;2,"SLA Breached",M3091&lt;=2,"Within SLA")</f>
        <v>Within SLA</v>
      </c>
      <c r="O3091" s="1" t="str">
        <f>_xlfn.XLOOKUP(A3091,Source_data!A:A,Source_data!D:D)</f>
        <v>UPI</v>
      </c>
      <c r="P3091" s="1">
        <f t="shared" si="485"/>
        <v>0</v>
      </c>
      <c r="Q3091" s="1">
        <f t="shared" si="486"/>
        <v>0</v>
      </c>
      <c r="R3091" s="1">
        <f t="shared" si="487"/>
        <v>0</v>
      </c>
      <c r="S3091" s="1">
        <f t="shared" si="488"/>
        <v>0</v>
      </c>
      <c r="T3091" s="1">
        <f t="shared" si="489"/>
        <v>0</v>
      </c>
      <c r="U3091" s="1" t="str">
        <f>_xlfn.XLOOKUP(Table3[[#This Row],[Transaction ID]],Source_data!A:A,Source_data!E:E)</f>
        <v>Hyderabad</v>
      </c>
      <c r="V3091" s="1">
        <f>_xlfn.IFNA(_xlfn.XLOOKUP(A3091,bank_processed_transactions[transaction_id],bank_processed_transactions[processing_minutes]),"")</f>
        <v>48.1</v>
      </c>
      <c r="W3091" s="31">
        <f>_xlfn.XLOOKUP(A3091,Source_data!A:A,Source_data!B:B)</f>
        <v>46075</v>
      </c>
    </row>
    <row r="3092" spans="1:23" x14ac:dyDescent="0.3">
      <c r="A3092" s="3" t="s">
        <v>4003</v>
      </c>
      <c r="B3092" s="1">
        <f>_xlfn.XLOOKUP(A3092,bank_source_transactions__1[transaction_id],bank_source_transactions__1[amount_inr])</f>
        <v>5457.74</v>
      </c>
      <c r="C3092" s="1">
        <f>_xlfn.XLOOKUP(A3092,Processed_data!A:A,Processed_data!F:F)</f>
        <v>5457.74</v>
      </c>
      <c r="D3092" s="1" t="str">
        <f>_xlfn.XLOOKUP(A3092,bank_source_transactions__1[transaction_id],bank_source_transactions__1[transaction_status])</f>
        <v>SUCCESS</v>
      </c>
      <c r="E3092" s="1" t="str">
        <f>_xlfn.XLOOKUP(A3092,Processed_data!A:A,Processed_data!G:G)</f>
        <v>SUCCESS</v>
      </c>
      <c r="F3092" s="1">
        <f>COUNTIF(bank_processed_transactions[transaction_id],A3092)</f>
        <v>2</v>
      </c>
      <c r="G3092" s="1" t="str">
        <f t="shared" si="480"/>
        <v>found</v>
      </c>
      <c r="H3092" s="1" t="str">
        <f t="shared" si="481"/>
        <v>Duplicate</v>
      </c>
      <c r="I3092" s="1" t="str">
        <f t="shared" si="482"/>
        <v>match</v>
      </c>
      <c r="J3092" s="1" t="str">
        <f t="shared" si="483"/>
        <v>match</v>
      </c>
      <c r="K3092" s="1">
        <f t="shared" si="484"/>
        <v>0</v>
      </c>
      <c r="L3092" s="2">
        <f>IF(F3092=0,"not processed",_xlfn.MINIFS(Processed_data!H:H,Processed_data!A:A,A3092))</f>
        <v>46050</v>
      </c>
      <c r="M3092" s="1">
        <f>IF(F3092=0,"not processed",ABS(bank_source_transactions__1[[#This Row],[transaction_date]]-Reconciliation!L3092))</f>
        <v>0</v>
      </c>
      <c r="N3092" s="1" t="str" cm="1">
        <f t="array" ref="N3092">_xlfn.IFS(M3092="not Processed", "Not Processed",M3092&gt;2,"SLA Breached",M3092&lt;=2,"Within SLA")</f>
        <v>Within SLA</v>
      </c>
      <c r="O3092" s="1" t="str">
        <f>_xlfn.XLOOKUP(A3092,Source_data!A:A,Source_data!D:D)</f>
        <v>UPI</v>
      </c>
      <c r="P3092" s="1">
        <f t="shared" si="485"/>
        <v>0</v>
      </c>
      <c r="Q3092" s="1">
        <f t="shared" si="486"/>
        <v>1</v>
      </c>
      <c r="R3092" s="1">
        <f t="shared" si="487"/>
        <v>0</v>
      </c>
      <c r="S3092" s="1">
        <f t="shared" si="488"/>
        <v>0</v>
      </c>
      <c r="T3092" s="1">
        <f t="shared" si="489"/>
        <v>0</v>
      </c>
      <c r="U3092" s="1" t="str">
        <f>_xlfn.XLOOKUP(Table3[[#This Row],[Transaction ID]],Source_data!A:A,Source_data!E:E)</f>
        <v>Bengaluru</v>
      </c>
      <c r="V3092" s="1">
        <f>_xlfn.IFNA(_xlfn.XLOOKUP(A3092,bank_processed_transactions[transaction_id],bank_processed_transactions[processing_minutes]),"")</f>
        <v>53.2</v>
      </c>
      <c r="W3092" s="31">
        <f>_xlfn.XLOOKUP(A3092,Source_data!A:A,Source_data!B:B)</f>
        <v>46050</v>
      </c>
    </row>
    <row r="3093" spans="1:23" x14ac:dyDescent="0.3">
      <c r="A3093" s="4" t="s">
        <v>10</v>
      </c>
      <c r="B3093" s="1">
        <f>_xlfn.XLOOKUP(A3093,bank_source_transactions__1[transaction_id],bank_source_transactions__1[amount_inr])</f>
        <v>4805.3599999999997</v>
      </c>
      <c r="C3093" s="1">
        <f>_xlfn.XLOOKUP(A3093,Processed_data!A:A,Processed_data!F:F)</f>
        <v>4805.3599999999997</v>
      </c>
      <c r="D3093" s="1" t="str">
        <f>_xlfn.XLOOKUP(A3093,bank_source_transactions__1[transaction_id],bank_source_transactions__1[transaction_status])</f>
        <v>SUCCESS</v>
      </c>
      <c r="E3093" s="1" t="str">
        <f>_xlfn.XLOOKUP(A3093,Processed_data!A:A,Processed_data!G:G)</f>
        <v>SUCCESS</v>
      </c>
      <c r="F3093" s="1">
        <f>COUNTIF(bank_processed_transactions[transaction_id],A3093)</f>
        <v>1</v>
      </c>
      <c r="G3093" s="1" t="str">
        <f t="shared" si="480"/>
        <v>found</v>
      </c>
      <c r="H3093" s="1" t="str">
        <f t="shared" si="481"/>
        <v>Not Duplicate</v>
      </c>
      <c r="I3093" s="1" t="str">
        <f t="shared" si="482"/>
        <v>match</v>
      </c>
      <c r="J3093" s="1" t="str">
        <f t="shared" si="483"/>
        <v>match</v>
      </c>
      <c r="K3093" s="1">
        <f t="shared" si="484"/>
        <v>0</v>
      </c>
      <c r="L3093" s="2">
        <f>IF(F3093=0,"not processed",_xlfn.MINIFS(Processed_data!H:H,Processed_data!A:A,A3093))</f>
        <v>46075</v>
      </c>
      <c r="M3093" s="1">
        <f>IF(F3093=0,"not processed",ABS(bank_source_transactions__1[[#This Row],[transaction_date]]-Reconciliation!L3093))</f>
        <v>0</v>
      </c>
      <c r="N3093" s="1" t="str" cm="1">
        <f t="array" ref="N3093">_xlfn.IFS(M3093="not Processed", "Not Processed",M3093&gt;2,"SLA Breached",M3093&lt;=2,"Within SLA")</f>
        <v>Within SLA</v>
      </c>
      <c r="O3093" s="1" t="str">
        <f>_xlfn.XLOOKUP(A3093,Source_data!A:A,Source_data!D:D)</f>
        <v>UPI</v>
      </c>
      <c r="P3093" s="1">
        <f t="shared" si="485"/>
        <v>0</v>
      </c>
      <c r="Q3093" s="1">
        <f t="shared" si="486"/>
        <v>0</v>
      </c>
      <c r="R3093" s="1">
        <f t="shared" si="487"/>
        <v>0</v>
      </c>
      <c r="S3093" s="1">
        <f t="shared" si="488"/>
        <v>0</v>
      </c>
      <c r="T3093" s="1">
        <f t="shared" si="489"/>
        <v>0</v>
      </c>
      <c r="U3093" s="1" t="str">
        <f>_xlfn.XLOOKUP(Table3[[#This Row],[Transaction ID]],Source_data!A:A,Source_data!E:E)</f>
        <v>Hyderabad</v>
      </c>
      <c r="V3093" s="1">
        <f>_xlfn.IFNA(_xlfn.XLOOKUP(A3093,bank_processed_transactions[transaction_id],bank_processed_transactions[processing_minutes]),"")</f>
        <v>44.6</v>
      </c>
      <c r="W3093" s="31">
        <f>_xlfn.XLOOKUP(A3093,Source_data!A:A,Source_data!B:B)</f>
        <v>46075</v>
      </c>
    </row>
    <row r="3094" spans="1:23" x14ac:dyDescent="0.3">
      <c r="A3094" s="3" t="s">
        <v>3309</v>
      </c>
      <c r="B3094" s="1">
        <f>_xlfn.XLOOKUP(A3094,bank_source_transactions__1[transaction_id],bank_source_transactions__1[amount_inr])</f>
        <v>6625.54</v>
      </c>
      <c r="C3094" s="1">
        <f>_xlfn.XLOOKUP(A3094,Processed_data!A:A,Processed_data!F:F)</f>
        <v>6625.54</v>
      </c>
      <c r="D3094" s="1" t="str">
        <f>_xlfn.XLOOKUP(A3094,bank_source_transactions__1[transaction_id],bank_source_transactions__1[transaction_status])</f>
        <v>SUCCESS</v>
      </c>
      <c r="E3094" s="1" t="str">
        <f>_xlfn.XLOOKUP(A3094,Processed_data!A:A,Processed_data!G:G)</f>
        <v>SUCCESS</v>
      </c>
      <c r="F3094" s="1">
        <f>COUNTIF(bank_processed_transactions[transaction_id],A3094)</f>
        <v>1</v>
      </c>
      <c r="G3094" s="1" t="str">
        <f t="shared" si="480"/>
        <v>found</v>
      </c>
      <c r="H3094" s="1" t="str">
        <f t="shared" si="481"/>
        <v>Not Duplicate</v>
      </c>
      <c r="I3094" s="1" t="str">
        <f t="shared" si="482"/>
        <v>match</v>
      </c>
      <c r="J3094" s="1" t="str">
        <f t="shared" si="483"/>
        <v>match</v>
      </c>
      <c r="K3094" s="1">
        <f t="shared" si="484"/>
        <v>0</v>
      </c>
      <c r="L3094" s="2">
        <f>IF(F3094=0,"not processed",_xlfn.MINIFS(Processed_data!H:H,Processed_data!A:A,A3094))</f>
        <v>46059</v>
      </c>
      <c r="M3094" s="1">
        <f>IF(F3094=0,"not processed",ABS(bank_source_transactions__1[[#This Row],[transaction_date]]-Reconciliation!L3094))</f>
        <v>2</v>
      </c>
      <c r="N3094" s="1" t="str" cm="1">
        <f t="array" ref="N3094">_xlfn.IFS(M3094="not Processed", "Not Processed",M3094&gt;2,"SLA Breached",M3094&lt;=2,"Within SLA")</f>
        <v>Within SLA</v>
      </c>
      <c r="O3094" s="1" t="str">
        <f>_xlfn.XLOOKUP(A3094,Source_data!A:A,Source_data!D:D)</f>
        <v>UPI</v>
      </c>
      <c r="P3094" s="1">
        <f t="shared" si="485"/>
        <v>0</v>
      </c>
      <c r="Q3094" s="1">
        <f t="shared" si="486"/>
        <v>0</v>
      </c>
      <c r="R3094" s="1">
        <f t="shared" si="487"/>
        <v>0</v>
      </c>
      <c r="S3094" s="1">
        <f t="shared" si="488"/>
        <v>0</v>
      </c>
      <c r="T3094" s="1">
        <f t="shared" si="489"/>
        <v>0</v>
      </c>
      <c r="U3094" s="1" t="str">
        <f>_xlfn.XLOOKUP(Table3[[#This Row],[Transaction ID]],Source_data!A:A,Source_data!E:E)</f>
        <v>Pune</v>
      </c>
      <c r="V3094" s="1">
        <f>_xlfn.IFNA(_xlfn.XLOOKUP(A3094,bank_processed_transactions[transaction_id],bank_processed_transactions[processing_minutes]),"")</f>
        <v>23.2</v>
      </c>
      <c r="W3094" s="31">
        <f>_xlfn.XLOOKUP(A3094,Source_data!A:A,Source_data!B:B)</f>
        <v>46057</v>
      </c>
    </row>
    <row r="3095" spans="1:23" x14ac:dyDescent="0.3">
      <c r="A3095" s="4" t="s">
        <v>3967</v>
      </c>
      <c r="B3095" s="1">
        <f>_xlfn.XLOOKUP(A3095,bank_source_transactions__1[transaction_id],bank_source_transactions__1[amount_inr])</f>
        <v>3906.04</v>
      </c>
      <c r="C3095" s="1">
        <f>_xlfn.XLOOKUP(A3095,Processed_data!A:A,Processed_data!F:F)</f>
        <v>3906.04</v>
      </c>
      <c r="D3095" s="1" t="str">
        <f>_xlfn.XLOOKUP(A3095,bank_source_transactions__1[transaction_id],bank_source_transactions__1[transaction_status])</f>
        <v>SUCCESS</v>
      </c>
      <c r="E3095" s="1" t="str">
        <f>_xlfn.XLOOKUP(A3095,Processed_data!A:A,Processed_data!G:G)</f>
        <v>SUCCESS</v>
      </c>
      <c r="F3095" s="1">
        <f>COUNTIF(bank_processed_transactions[transaction_id],A3095)</f>
        <v>1</v>
      </c>
      <c r="G3095" s="1" t="str">
        <f t="shared" si="480"/>
        <v>found</v>
      </c>
      <c r="H3095" s="1" t="str">
        <f t="shared" si="481"/>
        <v>Not Duplicate</v>
      </c>
      <c r="I3095" s="1" t="str">
        <f t="shared" si="482"/>
        <v>match</v>
      </c>
      <c r="J3095" s="1" t="str">
        <f t="shared" si="483"/>
        <v>match</v>
      </c>
      <c r="K3095" s="1">
        <f t="shared" si="484"/>
        <v>0</v>
      </c>
      <c r="L3095" s="2">
        <f>IF(F3095=0,"not processed",_xlfn.MINIFS(Processed_data!H:H,Processed_data!A:A,A3095))</f>
        <v>46067</v>
      </c>
      <c r="M3095" s="1">
        <f>IF(F3095=0,"not processed",ABS(bank_source_transactions__1[[#This Row],[transaction_date]]-Reconciliation!L3095))</f>
        <v>0</v>
      </c>
      <c r="N3095" s="1" t="str" cm="1">
        <f t="array" ref="N3095">_xlfn.IFS(M3095="not Processed", "Not Processed",M3095&gt;2,"SLA Breached",M3095&lt;=2,"Within SLA")</f>
        <v>Within SLA</v>
      </c>
      <c r="O3095" s="1" t="str">
        <f>_xlfn.XLOOKUP(A3095,Source_data!A:A,Source_data!D:D)</f>
        <v>IMPS</v>
      </c>
      <c r="P3095" s="1">
        <f t="shared" si="485"/>
        <v>0</v>
      </c>
      <c r="Q3095" s="1">
        <f t="shared" si="486"/>
        <v>0</v>
      </c>
      <c r="R3095" s="1">
        <f t="shared" si="487"/>
        <v>0</v>
      </c>
      <c r="S3095" s="1">
        <f t="shared" si="488"/>
        <v>0</v>
      </c>
      <c r="T3095" s="1">
        <f t="shared" si="489"/>
        <v>0</v>
      </c>
      <c r="U3095" s="1" t="str">
        <f>_xlfn.XLOOKUP(Table3[[#This Row],[Transaction ID]],Source_data!A:A,Source_data!E:E)</f>
        <v>Bengaluru</v>
      </c>
      <c r="V3095" s="1">
        <f>_xlfn.IFNA(_xlfn.XLOOKUP(A3095,bank_processed_transactions[transaction_id],bank_processed_transactions[processing_minutes]),"")</f>
        <v>12.6</v>
      </c>
      <c r="W3095" s="31">
        <f>_xlfn.XLOOKUP(A3095,Source_data!A:A,Source_data!B:B)</f>
        <v>46067</v>
      </c>
    </row>
    <row r="3096" spans="1:23" x14ac:dyDescent="0.3">
      <c r="A3096" s="3" t="s">
        <v>1289</v>
      </c>
      <c r="B3096" s="1">
        <f>_xlfn.XLOOKUP(A3096,bank_source_transactions__1[transaction_id],bank_source_transactions__1[amount_inr])</f>
        <v>3273.69</v>
      </c>
      <c r="C3096" s="1">
        <f>_xlfn.XLOOKUP(A3096,Processed_data!A:A,Processed_data!F:F)</f>
        <v>3273.69</v>
      </c>
      <c r="D3096" s="1" t="str">
        <f>_xlfn.XLOOKUP(A3096,bank_source_transactions__1[transaction_id],bank_source_transactions__1[transaction_status])</f>
        <v>REVERSED</v>
      </c>
      <c r="E3096" s="1" t="str">
        <f>_xlfn.XLOOKUP(A3096,Processed_data!A:A,Processed_data!G:G)</f>
        <v>REVERSED</v>
      </c>
      <c r="F3096" s="1">
        <f>COUNTIF(bank_processed_transactions[transaction_id],A3096)</f>
        <v>1</v>
      </c>
      <c r="G3096" s="1" t="str">
        <f t="shared" si="480"/>
        <v>found</v>
      </c>
      <c r="H3096" s="1" t="str">
        <f t="shared" si="481"/>
        <v>Not Duplicate</v>
      </c>
      <c r="I3096" s="1" t="str">
        <f t="shared" si="482"/>
        <v>match</v>
      </c>
      <c r="J3096" s="1" t="str">
        <f t="shared" si="483"/>
        <v>match</v>
      </c>
      <c r="K3096" s="1">
        <f t="shared" si="484"/>
        <v>0</v>
      </c>
      <c r="L3096" s="2">
        <f>IF(F3096=0,"not processed",_xlfn.MINIFS(Processed_data!H:H,Processed_data!A:A,A3096))</f>
        <v>46063</v>
      </c>
      <c r="M3096" s="1">
        <f>IF(F3096=0,"not processed",ABS(bank_source_transactions__1[[#This Row],[transaction_date]]-Reconciliation!L3096))</f>
        <v>1</v>
      </c>
      <c r="N3096" s="1" t="str" cm="1">
        <f t="array" ref="N3096">_xlfn.IFS(M3096="not Processed", "Not Processed",M3096&gt;2,"SLA Breached",M3096&lt;=2,"Within SLA")</f>
        <v>Within SLA</v>
      </c>
      <c r="O3096" s="1" t="str">
        <f>_xlfn.XLOOKUP(A3096,Source_data!A:A,Source_data!D:D)</f>
        <v>UPI</v>
      </c>
      <c r="P3096" s="1">
        <f t="shared" si="485"/>
        <v>0</v>
      </c>
      <c r="Q3096" s="1">
        <f t="shared" si="486"/>
        <v>0</v>
      </c>
      <c r="R3096" s="1">
        <f t="shared" si="487"/>
        <v>0</v>
      </c>
      <c r="S3096" s="1">
        <f t="shared" si="488"/>
        <v>0</v>
      </c>
      <c r="T3096" s="1">
        <f t="shared" si="489"/>
        <v>0</v>
      </c>
      <c r="U3096" s="1" t="str">
        <f>_xlfn.XLOOKUP(Table3[[#This Row],[Transaction ID]],Source_data!A:A,Source_data!E:E)</f>
        <v>Mumbai</v>
      </c>
      <c r="V3096" s="1">
        <f>_xlfn.IFNA(_xlfn.XLOOKUP(A3096,bank_processed_transactions[transaction_id],bank_processed_transactions[processing_minutes]),"")</f>
        <v>14.8</v>
      </c>
      <c r="W3096" s="31">
        <f>_xlfn.XLOOKUP(A3096,Source_data!A:A,Source_data!B:B)</f>
        <v>46062</v>
      </c>
    </row>
    <row r="3097" spans="1:23" x14ac:dyDescent="0.3">
      <c r="A3097" s="4" t="s">
        <v>532</v>
      </c>
      <c r="B3097" s="1">
        <f>_xlfn.XLOOKUP(A3097,bank_source_transactions__1[transaction_id],bank_source_transactions__1[amount_inr])</f>
        <v>929.3</v>
      </c>
      <c r="C3097" s="1">
        <f>_xlfn.XLOOKUP(A3097,Processed_data!A:A,Processed_data!F:F)</f>
        <v>929.3</v>
      </c>
      <c r="D3097" s="1" t="str">
        <f>_xlfn.XLOOKUP(A3097,bank_source_transactions__1[transaction_id],bank_source_transactions__1[transaction_status])</f>
        <v>SUCCESS</v>
      </c>
      <c r="E3097" s="1" t="str">
        <f>_xlfn.XLOOKUP(A3097,Processed_data!A:A,Processed_data!G:G)</f>
        <v>SUCCESS</v>
      </c>
      <c r="F3097" s="1">
        <f>COUNTIF(bank_processed_transactions[transaction_id],A3097)</f>
        <v>1</v>
      </c>
      <c r="G3097" s="1" t="str">
        <f t="shared" si="480"/>
        <v>found</v>
      </c>
      <c r="H3097" s="1" t="str">
        <f t="shared" si="481"/>
        <v>Not Duplicate</v>
      </c>
      <c r="I3097" s="1" t="str">
        <f t="shared" si="482"/>
        <v>match</v>
      </c>
      <c r="J3097" s="1" t="str">
        <f t="shared" si="483"/>
        <v>match</v>
      </c>
      <c r="K3097" s="1">
        <f t="shared" si="484"/>
        <v>0</v>
      </c>
      <c r="L3097" s="2">
        <f>IF(F3097=0,"not processed",_xlfn.MINIFS(Processed_data!H:H,Processed_data!A:A,A3097))</f>
        <v>46064</v>
      </c>
      <c r="M3097" s="1">
        <f>IF(F3097=0,"not processed",ABS(bank_source_transactions__1[[#This Row],[transaction_date]]-Reconciliation!L3097))</f>
        <v>2</v>
      </c>
      <c r="N3097" s="1" t="str" cm="1">
        <f t="array" ref="N3097">_xlfn.IFS(M3097="not Processed", "Not Processed",M3097&gt;2,"SLA Breached",M3097&lt;=2,"Within SLA")</f>
        <v>Within SLA</v>
      </c>
      <c r="O3097" s="1" t="str">
        <f>_xlfn.XLOOKUP(A3097,Source_data!A:A,Source_data!D:D)</f>
        <v>NEFT</v>
      </c>
      <c r="P3097" s="1">
        <f t="shared" si="485"/>
        <v>0</v>
      </c>
      <c r="Q3097" s="1">
        <f t="shared" si="486"/>
        <v>0</v>
      </c>
      <c r="R3097" s="1">
        <f t="shared" si="487"/>
        <v>0</v>
      </c>
      <c r="S3097" s="1">
        <f t="shared" si="488"/>
        <v>0</v>
      </c>
      <c r="T3097" s="1">
        <f t="shared" si="489"/>
        <v>0</v>
      </c>
      <c r="U3097" s="1" t="str">
        <f>_xlfn.XLOOKUP(Table3[[#This Row],[Transaction ID]],Source_data!A:A,Source_data!E:E)</f>
        <v>Mumbai</v>
      </c>
      <c r="V3097" s="1">
        <f>_xlfn.IFNA(_xlfn.XLOOKUP(A3097,bank_processed_transactions[transaction_id],bank_processed_transactions[processing_minutes]),"")</f>
        <v>43.9</v>
      </c>
      <c r="W3097" s="31">
        <f>_xlfn.XLOOKUP(A3097,Source_data!A:A,Source_data!B:B)</f>
        <v>46062</v>
      </c>
    </row>
    <row r="3098" spans="1:23" x14ac:dyDescent="0.3">
      <c r="A3098" s="3" t="s">
        <v>4411</v>
      </c>
      <c r="B3098" s="1">
        <f>_xlfn.XLOOKUP(A3098,bank_source_transactions__1[transaction_id],bank_source_transactions__1[amount_inr])</f>
        <v>6616.11</v>
      </c>
      <c r="C3098" s="1">
        <f>_xlfn.XLOOKUP(A3098,Processed_data!A:A,Processed_data!F:F)</f>
        <v>6616.11</v>
      </c>
      <c r="D3098" s="1" t="str">
        <f>_xlfn.XLOOKUP(A3098,bank_source_transactions__1[transaction_id],bank_source_transactions__1[transaction_status])</f>
        <v>SUCCESS</v>
      </c>
      <c r="E3098" s="1" t="str">
        <f>_xlfn.XLOOKUP(A3098,Processed_data!A:A,Processed_data!G:G)</f>
        <v>SUCCESS</v>
      </c>
      <c r="F3098" s="1">
        <f>COUNTIF(bank_processed_transactions[transaction_id],A3098)</f>
        <v>1</v>
      </c>
      <c r="G3098" s="1" t="str">
        <f t="shared" si="480"/>
        <v>found</v>
      </c>
      <c r="H3098" s="1" t="str">
        <f t="shared" si="481"/>
        <v>Not Duplicate</v>
      </c>
      <c r="I3098" s="1" t="str">
        <f t="shared" si="482"/>
        <v>match</v>
      </c>
      <c r="J3098" s="1" t="str">
        <f t="shared" si="483"/>
        <v>match</v>
      </c>
      <c r="K3098" s="1">
        <f t="shared" si="484"/>
        <v>0</v>
      </c>
      <c r="L3098" s="2">
        <f>IF(F3098=0,"not processed",_xlfn.MINIFS(Processed_data!H:H,Processed_data!A:A,A3098))</f>
        <v>46082</v>
      </c>
      <c r="M3098" s="1">
        <f>IF(F3098=0,"not processed",ABS(bank_source_transactions__1[[#This Row],[transaction_date]]-Reconciliation!L3098))</f>
        <v>3</v>
      </c>
      <c r="N3098" s="1" t="str" cm="1">
        <f t="array" ref="N3098">_xlfn.IFS(M3098="not Processed", "Not Processed",M3098&gt;2,"SLA Breached",M3098&lt;=2,"Within SLA")</f>
        <v>SLA Breached</v>
      </c>
      <c r="O3098" s="1" t="str">
        <f>_xlfn.XLOOKUP(A3098,Source_data!A:A,Source_data!D:D)</f>
        <v>IMPS</v>
      </c>
      <c r="P3098" s="1">
        <f t="shared" si="485"/>
        <v>0</v>
      </c>
      <c r="Q3098" s="1">
        <f t="shared" si="486"/>
        <v>0</v>
      </c>
      <c r="R3098" s="1">
        <f t="shared" si="487"/>
        <v>0</v>
      </c>
      <c r="S3098" s="1">
        <f t="shared" si="488"/>
        <v>0</v>
      </c>
      <c r="T3098" s="1">
        <f t="shared" si="489"/>
        <v>1</v>
      </c>
      <c r="U3098" s="1" t="str">
        <f>_xlfn.XLOOKUP(Table3[[#This Row],[Transaction ID]],Source_data!A:A,Source_data!E:E)</f>
        <v>Bengaluru</v>
      </c>
      <c r="V3098" s="1">
        <f>_xlfn.IFNA(_xlfn.XLOOKUP(A3098,bank_processed_transactions[transaction_id],bank_processed_transactions[processing_minutes]),"")</f>
        <v>25.5</v>
      </c>
      <c r="W3098" s="31">
        <f>_xlfn.XLOOKUP(A3098,Source_data!A:A,Source_data!B:B)</f>
        <v>46079</v>
      </c>
    </row>
    <row r="3099" spans="1:23" x14ac:dyDescent="0.3">
      <c r="A3099" s="4" t="s">
        <v>3121</v>
      </c>
      <c r="B3099" s="1">
        <f>_xlfn.XLOOKUP(A3099,bank_source_transactions__1[transaction_id],bank_source_transactions__1[amount_inr])</f>
        <v>4722.84</v>
      </c>
      <c r="C3099" s="1">
        <f>_xlfn.XLOOKUP(A3099,Processed_data!A:A,Processed_data!F:F)</f>
        <v>4722.84</v>
      </c>
      <c r="D3099" s="1" t="str">
        <f>_xlfn.XLOOKUP(A3099,bank_source_transactions__1[transaction_id],bank_source_transactions__1[transaction_status])</f>
        <v>SUCCESS</v>
      </c>
      <c r="E3099" s="1" t="str">
        <f>_xlfn.XLOOKUP(A3099,Processed_data!A:A,Processed_data!G:G)</f>
        <v>SUCCESS</v>
      </c>
      <c r="F3099" s="1">
        <f>COUNTIF(bank_processed_transactions[transaction_id],A3099)</f>
        <v>1</v>
      </c>
      <c r="G3099" s="1" t="str">
        <f t="shared" si="480"/>
        <v>found</v>
      </c>
      <c r="H3099" s="1" t="str">
        <f t="shared" si="481"/>
        <v>Not Duplicate</v>
      </c>
      <c r="I3099" s="1" t="str">
        <f t="shared" si="482"/>
        <v>match</v>
      </c>
      <c r="J3099" s="1" t="str">
        <f t="shared" si="483"/>
        <v>match</v>
      </c>
      <c r="K3099" s="1">
        <f t="shared" si="484"/>
        <v>0</v>
      </c>
      <c r="L3099" s="2">
        <f>IF(F3099=0,"not processed",_xlfn.MINIFS(Processed_data!H:H,Processed_data!A:A,A3099))</f>
        <v>46098</v>
      </c>
      <c r="M3099" s="1">
        <f>IF(F3099=0,"not processed",ABS(bank_source_transactions__1[[#This Row],[transaction_date]]-Reconciliation!L3099))</f>
        <v>3</v>
      </c>
      <c r="N3099" s="1" t="str" cm="1">
        <f t="array" ref="N3099">_xlfn.IFS(M3099="not Processed", "Not Processed",M3099&gt;2,"SLA Breached",M3099&lt;=2,"Within SLA")</f>
        <v>SLA Breached</v>
      </c>
      <c r="O3099" s="1" t="str">
        <f>_xlfn.XLOOKUP(A3099,Source_data!A:A,Source_data!D:D)</f>
        <v>UPI</v>
      </c>
      <c r="P3099" s="1">
        <f t="shared" si="485"/>
        <v>0</v>
      </c>
      <c r="Q3099" s="1">
        <f t="shared" si="486"/>
        <v>0</v>
      </c>
      <c r="R3099" s="1">
        <f t="shared" si="487"/>
        <v>0</v>
      </c>
      <c r="S3099" s="1">
        <f t="shared" si="488"/>
        <v>0</v>
      </c>
      <c r="T3099" s="1">
        <f t="shared" si="489"/>
        <v>1</v>
      </c>
      <c r="U3099" s="1" t="str">
        <f>_xlfn.XLOOKUP(Table3[[#This Row],[Transaction ID]],Source_data!A:A,Source_data!E:E)</f>
        <v>Hyderabad</v>
      </c>
      <c r="V3099" s="1">
        <f>_xlfn.IFNA(_xlfn.XLOOKUP(A3099,bank_processed_transactions[transaction_id],bank_processed_transactions[processing_minutes]),"")</f>
        <v>28.7</v>
      </c>
      <c r="W3099" s="31">
        <f>_xlfn.XLOOKUP(A3099,Source_data!A:A,Source_data!B:B)</f>
        <v>46095</v>
      </c>
    </row>
    <row r="3100" spans="1:23" x14ac:dyDescent="0.3">
      <c r="A3100" s="3" t="s">
        <v>1257</v>
      </c>
      <c r="B3100" s="1">
        <f>_xlfn.XLOOKUP(A3100,bank_source_transactions__1[transaction_id],bank_source_transactions__1[amount_inr])</f>
        <v>118310.88</v>
      </c>
      <c r="C3100" s="1">
        <f>_xlfn.XLOOKUP(A3100,Processed_data!A:A,Processed_data!F:F)</f>
        <v>118310.88</v>
      </c>
      <c r="D3100" s="1" t="str">
        <f>_xlfn.XLOOKUP(A3100,bank_source_transactions__1[transaction_id],bank_source_transactions__1[transaction_status])</f>
        <v>SUCCESS</v>
      </c>
      <c r="E3100" s="1" t="str">
        <f>_xlfn.XLOOKUP(A3100,Processed_data!A:A,Processed_data!G:G)</f>
        <v>SUCCESS</v>
      </c>
      <c r="F3100" s="1">
        <f>COUNTIF(bank_processed_transactions[transaction_id],A3100)</f>
        <v>1</v>
      </c>
      <c r="G3100" s="1" t="str">
        <f t="shared" si="480"/>
        <v>found</v>
      </c>
      <c r="H3100" s="1" t="str">
        <f t="shared" si="481"/>
        <v>Not Duplicate</v>
      </c>
      <c r="I3100" s="1" t="str">
        <f t="shared" si="482"/>
        <v>match</v>
      </c>
      <c r="J3100" s="1" t="str">
        <f t="shared" si="483"/>
        <v>match</v>
      </c>
      <c r="K3100" s="1">
        <f t="shared" si="484"/>
        <v>0</v>
      </c>
      <c r="L3100" s="2">
        <f>IF(F3100=0,"not processed",_xlfn.MINIFS(Processed_data!H:H,Processed_data!A:A,A3100))</f>
        <v>46055</v>
      </c>
      <c r="M3100" s="1">
        <f>IF(F3100=0,"not processed",ABS(bank_source_transactions__1[[#This Row],[transaction_date]]-Reconciliation!L3100))</f>
        <v>3</v>
      </c>
      <c r="N3100" s="1" t="str" cm="1">
        <f t="array" ref="N3100">_xlfn.IFS(M3100="not Processed", "Not Processed",M3100&gt;2,"SLA Breached",M3100&lt;=2,"Within SLA")</f>
        <v>SLA Breached</v>
      </c>
      <c r="O3100" s="1" t="str">
        <f>_xlfn.XLOOKUP(A3100,Source_data!A:A,Source_data!D:D)</f>
        <v>UPI</v>
      </c>
      <c r="P3100" s="1">
        <f t="shared" si="485"/>
        <v>0</v>
      </c>
      <c r="Q3100" s="1">
        <f t="shared" si="486"/>
        <v>0</v>
      </c>
      <c r="R3100" s="1">
        <f t="shared" si="487"/>
        <v>0</v>
      </c>
      <c r="S3100" s="1">
        <f t="shared" si="488"/>
        <v>0</v>
      </c>
      <c r="T3100" s="1">
        <f t="shared" si="489"/>
        <v>1</v>
      </c>
      <c r="U3100" s="1" t="str">
        <f>_xlfn.XLOOKUP(Table3[[#This Row],[Transaction ID]],Source_data!A:A,Source_data!E:E)</f>
        <v>Mumbai</v>
      </c>
      <c r="V3100" s="1">
        <f>_xlfn.IFNA(_xlfn.XLOOKUP(A3100,bank_processed_transactions[transaction_id],bank_processed_transactions[processing_minutes]),"")</f>
        <v>30.9</v>
      </c>
      <c r="W3100" s="31">
        <f>_xlfn.XLOOKUP(A3100,Source_data!A:A,Source_data!B:B)</f>
        <v>46052</v>
      </c>
    </row>
    <row r="3101" spans="1:23" x14ac:dyDescent="0.3">
      <c r="A3101" s="4" t="s">
        <v>1961</v>
      </c>
      <c r="B3101" s="1">
        <f>_xlfn.XLOOKUP(A3101,bank_source_transactions__1[transaction_id],bank_source_transactions__1[amount_inr])</f>
        <v>2510.33</v>
      </c>
      <c r="C3101" s="1">
        <f>_xlfn.XLOOKUP(A3101,Processed_data!A:A,Processed_data!F:F)</f>
        <v>2510.33</v>
      </c>
      <c r="D3101" s="1" t="str">
        <f>_xlfn.XLOOKUP(A3101,bank_source_transactions__1[transaction_id],bank_source_transactions__1[transaction_status])</f>
        <v>FAILED</v>
      </c>
      <c r="E3101" s="1" t="str">
        <f>_xlfn.XLOOKUP(A3101,Processed_data!A:A,Processed_data!G:G)</f>
        <v>FAILED</v>
      </c>
      <c r="F3101" s="1">
        <f>COUNTIF(bank_processed_transactions[transaction_id],A3101)</f>
        <v>1</v>
      </c>
      <c r="G3101" s="1" t="str">
        <f t="shared" si="480"/>
        <v>found</v>
      </c>
      <c r="H3101" s="1" t="str">
        <f t="shared" si="481"/>
        <v>Not Duplicate</v>
      </c>
      <c r="I3101" s="1" t="str">
        <f t="shared" si="482"/>
        <v>match</v>
      </c>
      <c r="J3101" s="1" t="str">
        <f t="shared" si="483"/>
        <v>match</v>
      </c>
      <c r="K3101" s="1">
        <f t="shared" si="484"/>
        <v>0</v>
      </c>
      <c r="L3101" s="2">
        <f>IF(F3101=0,"not processed",_xlfn.MINIFS(Processed_data!H:H,Processed_data!A:A,A3101))</f>
        <v>46092</v>
      </c>
      <c r="M3101" s="1">
        <f>IF(F3101=0,"not processed",ABS(bank_source_transactions__1[[#This Row],[transaction_date]]-Reconciliation!L3101))</f>
        <v>3</v>
      </c>
      <c r="N3101" s="1" t="str" cm="1">
        <f t="array" ref="N3101">_xlfn.IFS(M3101="not Processed", "Not Processed",M3101&gt;2,"SLA Breached",M3101&lt;=2,"Within SLA")</f>
        <v>SLA Breached</v>
      </c>
      <c r="O3101" s="1" t="str">
        <f>_xlfn.XLOOKUP(A3101,Source_data!A:A,Source_data!D:D)</f>
        <v>CARD</v>
      </c>
      <c r="P3101" s="1">
        <f t="shared" si="485"/>
        <v>0</v>
      </c>
      <c r="Q3101" s="1">
        <f t="shared" si="486"/>
        <v>0</v>
      </c>
      <c r="R3101" s="1">
        <f t="shared" si="487"/>
        <v>0</v>
      </c>
      <c r="S3101" s="1">
        <f t="shared" si="488"/>
        <v>0</v>
      </c>
      <c r="T3101" s="1">
        <f t="shared" si="489"/>
        <v>1</v>
      </c>
      <c r="U3101" s="1" t="str">
        <f>_xlfn.XLOOKUP(Table3[[#This Row],[Transaction ID]],Source_data!A:A,Source_data!E:E)</f>
        <v>Pune</v>
      </c>
      <c r="V3101" s="1">
        <f>_xlfn.IFNA(_xlfn.XLOOKUP(A3101,bank_processed_transactions[transaction_id],bank_processed_transactions[processing_minutes]),"")</f>
        <v>43.6</v>
      </c>
      <c r="W3101" s="31">
        <f>_xlfn.XLOOKUP(A3101,Source_data!A:A,Source_data!B:B)</f>
        <v>46089</v>
      </c>
    </row>
    <row r="3102" spans="1:23" x14ac:dyDescent="0.3">
      <c r="A3102" s="3" t="s">
        <v>2221</v>
      </c>
      <c r="B3102" s="1">
        <f>_xlfn.XLOOKUP(A3102,bank_source_transactions__1[transaction_id],bank_source_transactions__1[amount_inr])</f>
        <v>37198.589999999997</v>
      </c>
      <c r="C3102" s="1">
        <f>_xlfn.XLOOKUP(A3102,Processed_data!A:A,Processed_data!F:F)</f>
        <v>37198.589999999997</v>
      </c>
      <c r="D3102" s="1" t="str">
        <f>_xlfn.XLOOKUP(A3102,bank_source_transactions__1[transaction_id],bank_source_transactions__1[transaction_status])</f>
        <v>SUCCESS</v>
      </c>
      <c r="E3102" s="1" t="str">
        <f>_xlfn.XLOOKUP(A3102,Processed_data!A:A,Processed_data!G:G)</f>
        <v>SUCCESS</v>
      </c>
      <c r="F3102" s="1">
        <f>COUNTIF(bank_processed_transactions[transaction_id],A3102)</f>
        <v>1</v>
      </c>
      <c r="G3102" s="1" t="str">
        <f t="shared" si="480"/>
        <v>found</v>
      </c>
      <c r="H3102" s="1" t="str">
        <f t="shared" si="481"/>
        <v>Not Duplicate</v>
      </c>
      <c r="I3102" s="1" t="str">
        <f t="shared" si="482"/>
        <v>match</v>
      </c>
      <c r="J3102" s="1" t="str">
        <f t="shared" si="483"/>
        <v>match</v>
      </c>
      <c r="K3102" s="1">
        <f t="shared" si="484"/>
        <v>0</v>
      </c>
      <c r="L3102" s="2">
        <f>IF(F3102=0,"not processed",_xlfn.MINIFS(Processed_data!H:H,Processed_data!A:A,A3102))</f>
        <v>46077</v>
      </c>
      <c r="M3102" s="1">
        <f>IF(F3102=0,"not processed",ABS(bank_source_transactions__1[[#This Row],[transaction_date]]-Reconciliation!L3102))</f>
        <v>3</v>
      </c>
      <c r="N3102" s="1" t="str" cm="1">
        <f t="array" ref="N3102">_xlfn.IFS(M3102="not Processed", "Not Processed",M3102&gt;2,"SLA Breached",M3102&lt;=2,"Within SLA")</f>
        <v>SLA Breached</v>
      </c>
      <c r="O3102" s="1" t="str">
        <f>_xlfn.XLOOKUP(A3102,Source_data!A:A,Source_data!D:D)</f>
        <v>CARD</v>
      </c>
      <c r="P3102" s="1">
        <f t="shared" si="485"/>
        <v>0</v>
      </c>
      <c r="Q3102" s="1">
        <f t="shared" si="486"/>
        <v>0</v>
      </c>
      <c r="R3102" s="1">
        <f t="shared" si="487"/>
        <v>0</v>
      </c>
      <c r="S3102" s="1">
        <f t="shared" si="488"/>
        <v>0</v>
      </c>
      <c r="T3102" s="1">
        <f t="shared" si="489"/>
        <v>1</v>
      </c>
      <c r="U3102" s="1" t="str">
        <f>_xlfn.XLOOKUP(Table3[[#This Row],[Transaction ID]],Source_data!A:A,Source_data!E:E)</f>
        <v>Bengaluru</v>
      </c>
      <c r="V3102" s="1">
        <f>_xlfn.IFNA(_xlfn.XLOOKUP(A3102,bank_processed_transactions[transaction_id],bank_processed_transactions[processing_minutes]),"")</f>
        <v>49.6</v>
      </c>
      <c r="W3102" s="31">
        <f>_xlfn.XLOOKUP(A3102,Source_data!A:A,Source_data!B:B)</f>
        <v>46074</v>
      </c>
    </row>
    <row r="3103" spans="1:23" x14ac:dyDescent="0.3">
      <c r="A3103" s="4" t="s">
        <v>3023</v>
      </c>
      <c r="B3103" s="1">
        <f>_xlfn.XLOOKUP(A3103,bank_source_transactions__1[transaction_id],bank_source_transactions__1[amount_inr])</f>
        <v>4163.13</v>
      </c>
      <c r="C3103" s="1">
        <f>_xlfn.XLOOKUP(A3103,Processed_data!A:A,Processed_data!F:F)</f>
        <v>4163.13</v>
      </c>
      <c r="D3103" s="1" t="str">
        <f>_xlfn.XLOOKUP(A3103,bank_source_transactions__1[transaction_id],bank_source_transactions__1[transaction_status])</f>
        <v>SUCCESS</v>
      </c>
      <c r="E3103" s="1" t="str">
        <f>_xlfn.XLOOKUP(A3103,Processed_data!A:A,Processed_data!G:G)</f>
        <v>SUCCESS</v>
      </c>
      <c r="F3103" s="1">
        <f>COUNTIF(bank_processed_transactions[transaction_id],A3103)</f>
        <v>1</v>
      </c>
      <c r="G3103" s="1" t="str">
        <f t="shared" si="480"/>
        <v>found</v>
      </c>
      <c r="H3103" s="1" t="str">
        <f t="shared" si="481"/>
        <v>Not Duplicate</v>
      </c>
      <c r="I3103" s="1" t="str">
        <f t="shared" si="482"/>
        <v>match</v>
      </c>
      <c r="J3103" s="1" t="str">
        <f t="shared" si="483"/>
        <v>match</v>
      </c>
      <c r="K3103" s="1">
        <f t="shared" si="484"/>
        <v>0</v>
      </c>
      <c r="L3103" s="2">
        <f>IF(F3103=0,"not processed",_xlfn.MINIFS(Processed_data!H:H,Processed_data!A:A,A3103))</f>
        <v>46084</v>
      </c>
      <c r="M3103" s="1">
        <f>IF(F3103=0,"not processed",ABS(bank_source_transactions__1[[#This Row],[transaction_date]]-Reconciliation!L3103))</f>
        <v>2</v>
      </c>
      <c r="N3103" s="1" t="str" cm="1">
        <f t="array" ref="N3103">_xlfn.IFS(M3103="not Processed", "Not Processed",M3103&gt;2,"SLA Breached",M3103&lt;=2,"Within SLA")</f>
        <v>Within SLA</v>
      </c>
      <c r="O3103" s="1" t="str">
        <f>_xlfn.XLOOKUP(A3103,Source_data!A:A,Source_data!D:D)</f>
        <v>ATM</v>
      </c>
      <c r="P3103" s="1">
        <f t="shared" si="485"/>
        <v>0</v>
      </c>
      <c r="Q3103" s="1">
        <f t="shared" si="486"/>
        <v>0</v>
      </c>
      <c r="R3103" s="1">
        <f t="shared" si="487"/>
        <v>0</v>
      </c>
      <c r="S3103" s="1">
        <f t="shared" si="488"/>
        <v>0</v>
      </c>
      <c r="T3103" s="1">
        <f t="shared" si="489"/>
        <v>0</v>
      </c>
      <c r="U3103" s="1" t="str">
        <f>_xlfn.XLOOKUP(Table3[[#This Row],[Transaction ID]],Source_data!A:A,Source_data!E:E)</f>
        <v>Bengaluru</v>
      </c>
      <c r="V3103" s="1">
        <f>_xlfn.IFNA(_xlfn.XLOOKUP(A3103,bank_processed_transactions[transaction_id],bank_processed_transactions[processing_minutes]),"")</f>
        <v>16.2</v>
      </c>
      <c r="W3103" s="31">
        <f>_xlfn.XLOOKUP(A3103,Source_data!A:A,Source_data!B:B)</f>
        <v>46082</v>
      </c>
    </row>
    <row r="3104" spans="1:23" x14ac:dyDescent="0.3">
      <c r="A3104" s="3" t="s">
        <v>4568</v>
      </c>
      <c r="B3104" s="1">
        <f>_xlfn.XLOOKUP(A3104,bank_source_transactions__1[transaction_id],bank_source_transactions__1[amount_inr])</f>
        <v>3082.7</v>
      </c>
      <c r="C3104" s="1">
        <f>_xlfn.XLOOKUP(A3104,Processed_data!A:A,Processed_data!F:F)</f>
        <v>3082.7</v>
      </c>
      <c r="D3104" s="1" t="str">
        <f>_xlfn.XLOOKUP(A3104,bank_source_transactions__1[transaction_id],bank_source_transactions__1[transaction_status])</f>
        <v>SUCCESS</v>
      </c>
      <c r="E3104" s="1" t="str">
        <f>_xlfn.XLOOKUP(A3104,Processed_data!A:A,Processed_data!G:G)</f>
        <v>SUCCESS</v>
      </c>
      <c r="F3104" s="1">
        <f>COUNTIF(bank_processed_transactions[transaction_id],A3104)</f>
        <v>1</v>
      </c>
      <c r="G3104" s="1" t="str">
        <f t="shared" si="480"/>
        <v>found</v>
      </c>
      <c r="H3104" s="1" t="str">
        <f t="shared" si="481"/>
        <v>Not Duplicate</v>
      </c>
      <c r="I3104" s="1" t="str">
        <f t="shared" si="482"/>
        <v>match</v>
      </c>
      <c r="J3104" s="1" t="str">
        <f t="shared" si="483"/>
        <v>match</v>
      </c>
      <c r="K3104" s="1">
        <f t="shared" si="484"/>
        <v>0</v>
      </c>
      <c r="L3104" s="2">
        <f>IF(F3104=0,"not processed",_xlfn.MINIFS(Processed_data!H:H,Processed_data!A:A,A3104))</f>
        <v>46061</v>
      </c>
      <c r="M3104" s="1">
        <f>IF(F3104=0,"not processed",ABS(bank_source_transactions__1[[#This Row],[transaction_date]]-Reconciliation!L3104))</f>
        <v>0</v>
      </c>
      <c r="N3104" s="1" t="str" cm="1">
        <f t="array" ref="N3104">_xlfn.IFS(M3104="not Processed", "Not Processed",M3104&gt;2,"SLA Breached",M3104&lt;=2,"Within SLA")</f>
        <v>Within SLA</v>
      </c>
      <c r="O3104" s="1" t="str">
        <f>_xlfn.XLOOKUP(A3104,Source_data!A:A,Source_data!D:D)</f>
        <v>UPI</v>
      </c>
      <c r="P3104" s="1">
        <f t="shared" si="485"/>
        <v>0</v>
      </c>
      <c r="Q3104" s="1">
        <f t="shared" si="486"/>
        <v>0</v>
      </c>
      <c r="R3104" s="1">
        <f t="shared" si="487"/>
        <v>0</v>
      </c>
      <c r="S3104" s="1">
        <f t="shared" si="488"/>
        <v>0</v>
      </c>
      <c r="T3104" s="1">
        <f t="shared" si="489"/>
        <v>0</v>
      </c>
      <c r="U3104" s="1" t="str">
        <f>_xlfn.XLOOKUP(Table3[[#This Row],[Transaction ID]],Source_data!A:A,Source_data!E:E)</f>
        <v>Mumbai</v>
      </c>
      <c r="V3104" s="1">
        <f>_xlfn.IFNA(_xlfn.XLOOKUP(A3104,bank_processed_transactions[transaction_id],bank_processed_transactions[processing_minutes]),"")</f>
        <v>24.1</v>
      </c>
      <c r="W3104" s="31">
        <f>_xlfn.XLOOKUP(A3104,Source_data!A:A,Source_data!B:B)</f>
        <v>46061</v>
      </c>
    </row>
    <row r="3105" spans="1:23" x14ac:dyDescent="0.3">
      <c r="A3105" s="4" t="s">
        <v>3931</v>
      </c>
      <c r="B3105" s="1">
        <f>_xlfn.XLOOKUP(A3105,bank_source_transactions__1[transaction_id],bank_source_transactions__1[amount_inr])</f>
        <v>22575.66</v>
      </c>
      <c r="C3105" s="1">
        <f>_xlfn.XLOOKUP(A3105,Processed_data!A:A,Processed_data!F:F)</f>
        <v>22575.66</v>
      </c>
      <c r="D3105" s="1" t="str">
        <f>_xlfn.XLOOKUP(A3105,bank_source_transactions__1[transaction_id],bank_source_transactions__1[transaction_status])</f>
        <v>SUCCESS</v>
      </c>
      <c r="E3105" s="1" t="str">
        <f>_xlfn.XLOOKUP(A3105,Processed_data!A:A,Processed_data!G:G)</f>
        <v>SUCCESS</v>
      </c>
      <c r="F3105" s="1">
        <f>COUNTIF(bank_processed_transactions[transaction_id],A3105)</f>
        <v>1</v>
      </c>
      <c r="G3105" s="1" t="str">
        <f t="shared" si="480"/>
        <v>found</v>
      </c>
      <c r="H3105" s="1" t="str">
        <f t="shared" si="481"/>
        <v>Not Duplicate</v>
      </c>
      <c r="I3105" s="1" t="str">
        <f t="shared" si="482"/>
        <v>match</v>
      </c>
      <c r="J3105" s="1" t="str">
        <f t="shared" si="483"/>
        <v>match</v>
      </c>
      <c r="K3105" s="1">
        <f t="shared" si="484"/>
        <v>0</v>
      </c>
      <c r="L3105" s="2">
        <f>IF(F3105=0,"not processed",_xlfn.MINIFS(Processed_data!H:H,Processed_data!A:A,A3105))</f>
        <v>46107</v>
      </c>
      <c r="M3105" s="1">
        <f>IF(F3105=0,"not processed",ABS(bank_source_transactions__1[[#This Row],[transaction_date]]-Reconciliation!L3105))</f>
        <v>2</v>
      </c>
      <c r="N3105" s="1" t="str" cm="1">
        <f t="array" ref="N3105">_xlfn.IFS(M3105="not Processed", "Not Processed",M3105&gt;2,"SLA Breached",M3105&lt;=2,"Within SLA")</f>
        <v>Within SLA</v>
      </c>
      <c r="O3105" s="1" t="str">
        <f>_xlfn.XLOOKUP(A3105,Source_data!A:A,Source_data!D:D)</f>
        <v>ATM</v>
      </c>
      <c r="P3105" s="1">
        <f t="shared" si="485"/>
        <v>0</v>
      </c>
      <c r="Q3105" s="1">
        <f t="shared" si="486"/>
        <v>0</v>
      </c>
      <c r="R3105" s="1">
        <f t="shared" si="487"/>
        <v>0</v>
      </c>
      <c r="S3105" s="1">
        <f t="shared" si="488"/>
        <v>0</v>
      </c>
      <c r="T3105" s="1">
        <f t="shared" si="489"/>
        <v>0</v>
      </c>
      <c r="U3105" s="1" t="str">
        <f>_xlfn.XLOOKUP(Table3[[#This Row],[Transaction ID]],Source_data!A:A,Source_data!E:E)</f>
        <v>Mumbai</v>
      </c>
      <c r="V3105" s="1">
        <f>_xlfn.IFNA(_xlfn.XLOOKUP(A3105,bank_processed_transactions[transaction_id],bank_processed_transactions[processing_minutes]),"")</f>
        <v>36.200000000000003</v>
      </c>
      <c r="W3105" s="31">
        <f>_xlfn.XLOOKUP(A3105,Source_data!A:A,Source_data!B:B)</f>
        <v>46105</v>
      </c>
    </row>
    <row r="3106" spans="1:23" x14ac:dyDescent="0.3">
      <c r="A3106" s="3" t="s">
        <v>2791</v>
      </c>
      <c r="B3106" s="1">
        <f>_xlfn.XLOOKUP(A3106,bank_source_transactions__1[transaction_id],bank_source_transactions__1[amount_inr])</f>
        <v>4439.8100000000004</v>
      </c>
      <c r="C3106" s="1">
        <f>_xlfn.XLOOKUP(A3106,Processed_data!A:A,Processed_data!F:F)</f>
        <v>4439.8100000000004</v>
      </c>
      <c r="D3106" s="1" t="str">
        <f>_xlfn.XLOOKUP(A3106,bank_source_transactions__1[transaction_id],bank_source_transactions__1[transaction_status])</f>
        <v>SUCCESS</v>
      </c>
      <c r="E3106" s="1" t="str">
        <f>_xlfn.XLOOKUP(A3106,Processed_data!A:A,Processed_data!G:G)</f>
        <v>SUCCESS</v>
      </c>
      <c r="F3106" s="1">
        <f>COUNTIF(bank_processed_transactions[transaction_id],A3106)</f>
        <v>1</v>
      </c>
      <c r="G3106" s="1" t="str">
        <f t="shared" si="480"/>
        <v>found</v>
      </c>
      <c r="H3106" s="1" t="str">
        <f t="shared" si="481"/>
        <v>Not Duplicate</v>
      </c>
      <c r="I3106" s="1" t="str">
        <f t="shared" si="482"/>
        <v>match</v>
      </c>
      <c r="J3106" s="1" t="str">
        <f t="shared" si="483"/>
        <v>match</v>
      </c>
      <c r="K3106" s="1">
        <f t="shared" si="484"/>
        <v>0</v>
      </c>
      <c r="L3106" s="2">
        <f>IF(F3106=0,"not processed",_xlfn.MINIFS(Processed_data!H:H,Processed_data!A:A,A3106))</f>
        <v>46057</v>
      </c>
      <c r="M3106" s="1">
        <f>IF(F3106=0,"not processed",ABS(bank_source_transactions__1[[#This Row],[transaction_date]]-Reconciliation!L3106))</f>
        <v>1</v>
      </c>
      <c r="N3106" s="1" t="str" cm="1">
        <f t="array" ref="N3106">_xlfn.IFS(M3106="not Processed", "Not Processed",M3106&gt;2,"SLA Breached",M3106&lt;=2,"Within SLA")</f>
        <v>Within SLA</v>
      </c>
      <c r="O3106" s="1" t="str">
        <f>_xlfn.XLOOKUP(A3106,Source_data!A:A,Source_data!D:D)</f>
        <v>UPI</v>
      </c>
      <c r="P3106" s="1">
        <f t="shared" si="485"/>
        <v>0</v>
      </c>
      <c r="Q3106" s="1">
        <f t="shared" si="486"/>
        <v>0</v>
      </c>
      <c r="R3106" s="1">
        <f t="shared" si="487"/>
        <v>0</v>
      </c>
      <c r="S3106" s="1">
        <f t="shared" si="488"/>
        <v>0</v>
      </c>
      <c r="T3106" s="1">
        <f t="shared" si="489"/>
        <v>0</v>
      </c>
      <c r="U3106" s="1" t="str">
        <f>_xlfn.XLOOKUP(Table3[[#This Row],[Transaction ID]],Source_data!A:A,Source_data!E:E)</f>
        <v>Mumbai</v>
      </c>
      <c r="V3106" s="1">
        <f>_xlfn.IFNA(_xlfn.XLOOKUP(A3106,bank_processed_transactions[transaction_id],bank_processed_transactions[processing_minutes]),"")</f>
        <v>23.6</v>
      </c>
      <c r="W3106" s="31">
        <f>_xlfn.XLOOKUP(A3106,Source_data!A:A,Source_data!B:B)</f>
        <v>46056</v>
      </c>
    </row>
    <row r="3107" spans="1:23" x14ac:dyDescent="0.3">
      <c r="A3107" s="4" t="s">
        <v>381</v>
      </c>
      <c r="B3107" s="1">
        <f>_xlfn.XLOOKUP(A3107,bank_source_transactions__1[transaction_id],bank_source_transactions__1[amount_inr])</f>
        <v>1059.21</v>
      </c>
      <c r="C3107" s="1">
        <f>_xlfn.XLOOKUP(A3107,Processed_data!A:A,Processed_data!F:F)</f>
        <v>1059.21</v>
      </c>
      <c r="D3107" s="1" t="str">
        <f>_xlfn.XLOOKUP(A3107,bank_source_transactions__1[transaction_id],bank_source_transactions__1[transaction_status])</f>
        <v>SUCCESS</v>
      </c>
      <c r="E3107" s="1" t="str">
        <f>_xlfn.XLOOKUP(A3107,Processed_data!A:A,Processed_data!G:G)</f>
        <v>SUCCESS</v>
      </c>
      <c r="F3107" s="1">
        <f>COUNTIF(bank_processed_transactions[transaction_id],A3107)</f>
        <v>2</v>
      </c>
      <c r="G3107" s="1" t="str">
        <f t="shared" si="480"/>
        <v>found</v>
      </c>
      <c r="H3107" s="1" t="str">
        <f t="shared" si="481"/>
        <v>Duplicate</v>
      </c>
      <c r="I3107" s="1" t="str">
        <f t="shared" si="482"/>
        <v>match</v>
      </c>
      <c r="J3107" s="1" t="str">
        <f t="shared" si="483"/>
        <v>match</v>
      </c>
      <c r="K3107" s="1">
        <f t="shared" si="484"/>
        <v>0</v>
      </c>
      <c r="L3107" s="2">
        <f>IF(F3107=0,"not processed",_xlfn.MINIFS(Processed_data!H:H,Processed_data!A:A,A3107))</f>
        <v>46055</v>
      </c>
      <c r="M3107" s="1">
        <f>IF(F3107=0,"not processed",ABS(bank_source_transactions__1[[#This Row],[transaction_date]]-Reconciliation!L3107))</f>
        <v>0</v>
      </c>
      <c r="N3107" s="1" t="str" cm="1">
        <f t="array" ref="N3107">_xlfn.IFS(M3107="not Processed", "Not Processed",M3107&gt;2,"SLA Breached",M3107&lt;=2,"Within SLA")</f>
        <v>Within SLA</v>
      </c>
      <c r="O3107" s="1" t="str">
        <f>_xlfn.XLOOKUP(A3107,Source_data!A:A,Source_data!D:D)</f>
        <v>NEFT</v>
      </c>
      <c r="P3107" s="1">
        <f t="shared" si="485"/>
        <v>0</v>
      </c>
      <c r="Q3107" s="1">
        <f t="shared" si="486"/>
        <v>1</v>
      </c>
      <c r="R3107" s="1">
        <f t="shared" si="487"/>
        <v>0</v>
      </c>
      <c r="S3107" s="1">
        <f t="shared" si="488"/>
        <v>0</v>
      </c>
      <c r="T3107" s="1">
        <f t="shared" si="489"/>
        <v>0</v>
      </c>
      <c r="U3107" s="1" t="str">
        <f>_xlfn.XLOOKUP(Table3[[#This Row],[Transaction ID]],Source_data!A:A,Source_data!E:E)</f>
        <v>Mumbai</v>
      </c>
      <c r="V3107" s="1">
        <f>_xlfn.IFNA(_xlfn.XLOOKUP(A3107,bank_processed_transactions[transaction_id],bank_processed_transactions[processing_minutes]),"")</f>
        <v>46.3</v>
      </c>
      <c r="W3107" s="31">
        <f>_xlfn.XLOOKUP(A3107,Source_data!A:A,Source_data!B:B)</f>
        <v>46055</v>
      </c>
    </row>
    <row r="3108" spans="1:23" x14ac:dyDescent="0.3">
      <c r="A3108" s="3" t="s">
        <v>3366</v>
      </c>
      <c r="B3108" s="1">
        <f>_xlfn.XLOOKUP(A3108,bank_source_transactions__1[transaction_id],bank_source_transactions__1[amount_inr])</f>
        <v>6882.27</v>
      </c>
      <c r="C3108" s="1">
        <f>_xlfn.XLOOKUP(A3108,Processed_data!A:A,Processed_data!F:F)</f>
        <v>6882.27</v>
      </c>
      <c r="D3108" s="1" t="str">
        <f>_xlfn.XLOOKUP(A3108,bank_source_transactions__1[transaction_id],bank_source_transactions__1[transaction_status])</f>
        <v>SUCCESS</v>
      </c>
      <c r="E3108" s="1" t="str">
        <f>_xlfn.XLOOKUP(A3108,Processed_data!A:A,Processed_data!G:G)</f>
        <v>SUCCESS</v>
      </c>
      <c r="F3108" s="1">
        <f>COUNTIF(bank_processed_transactions[transaction_id],A3108)</f>
        <v>1</v>
      </c>
      <c r="G3108" s="1" t="str">
        <f t="shared" si="480"/>
        <v>found</v>
      </c>
      <c r="H3108" s="1" t="str">
        <f t="shared" si="481"/>
        <v>Not Duplicate</v>
      </c>
      <c r="I3108" s="1" t="str">
        <f t="shared" si="482"/>
        <v>match</v>
      </c>
      <c r="J3108" s="1" t="str">
        <f t="shared" si="483"/>
        <v>match</v>
      </c>
      <c r="K3108" s="1">
        <f t="shared" si="484"/>
        <v>0</v>
      </c>
      <c r="L3108" s="2">
        <f>IF(F3108=0,"not processed",_xlfn.MINIFS(Processed_data!H:H,Processed_data!A:A,A3108))</f>
        <v>46030</v>
      </c>
      <c r="M3108" s="1">
        <f>IF(F3108=0,"not processed",ABS(bank_source_transactions__1[[#This Row],[transaction_date]]-Reconciliation!L3108))</f>
        <v>0</v>
      </c>
      <c r="N3108" s="1" t="str" cm="1">
        <f t="array" ref="N3108">_xlfn.IFS(M3108="not Processed", "Not Processed",M3108&gt;2,"SLA Breached",M3108&lt;=2,"Within SLA")</f>
        <v>Within SLA</v>
      </c>
      <c r="O3108" s="1" t="str">
        <f>_xlfn.XLOOKUP(A3108,Source_data!A:A,Source_data!D:D)</f>
        <v>UPI</v>
      </c>
      <c r="P3108" s="1">
        <f t="shared" si="485"/>
        <v>0</v>
      </c>
      <c r="Q3108" s="1">
        <f t="shared" si="486"/>
        <v>0</v>
      </c>
      <c r="R3108" s="1">
        <f t="shared" si="487"/>
        <v>0</v>
      </c>
      <c r="S3108" s="1">
        <f t="shared" si="488"/>
        <v>0</v>
      </c>
      <c r="T3108" s="1">
        <f t="shared" si="489"/>
        <v>0</v>
      </c>
      <c r="U3108" s="1" t="str">
        <f>_xlfn.XLOOKUP(Table3[[#This Row],[Transaction ID]],Source_data!A:A,Source_data!E:E)</f>
        <v>Hyderabad</v>
      </c>
      <c r="V3108" s="1">
        <f>_xlfn.IFNA(_xlfn.XLOOKUP(A3108,bank_processed_transactions[transaction_id],bank_processed_transactions[processing_minutes]),"")</f>
        <v>1.5</v>
      </c>
      <c r="W3108" s="31">
        <f>_xlfn.XLOOKUP(A3108,Source_data!A:A,Source_data!B:B)</f>
        <v>46030</v>
      </c>
    </row>
    <row r="3109" spans="1:23" x14ac:dyDescent="0.3">
      <c r="A3109" s="4" t="s">
        <v>3674</v>
      </c>
      <c r="B3109" s="1">
        <f>_xlfn.XLOOKUP(A3109,bank_source_transactions__1[transaction_id],bank_source_transactions__1[amount_inr])</f>
        <v>3765.85</v>
      </c>
      <c r="C3109" s="1">
        <f>_xlfn.XLOOKUP(A3109,Processed_data!A:A,Processed_data!F:F)</f>
        <v>3765.85</v>
      </c>
      <c r="D3109" s="1" t="str">
        <f>_xlfn.XLOOKUP(A3109,bank_source_transactions__1[transaction_id],bank_source_transactions__1[transaction_status])</f>
        <v>FAILED</v>
      </c>
      <c r="E3109" s="1" t="str">
        <f>_xlfn.XLOOKUP(A3109,Processed_data!A:A,Processed_data!G:G)</f>
        <v>FAILED</v>
      </c>
      <c r="F3109" s="1">
        <f>COUNTIF(bank_processed_transactions[transaction_id],A3109)</f>
        <v>1</v>
      </c>
      <c r="G3109" s="1" t="str">
        <f t="shared" si="480"/>
        <v>found</v>
      </c>
      <c r="H3109" s="1" t="str">
        <f t="shared" si="481"/>
        <v>Not Duplicate</v>
      </c>
      <c r="I3109" s="1" t="str">
        <f t="shared" si="482"/>
        <v>match</v>
      </c>
      <c r="J3109" s="1" t="str">
        <f t="shared" si="483"/>
        <v>match</v>
      </c>
      <c r="K3109" s="1">
        <f t="shared" si="484"/>
        <v>0</v>
      </c>
      <c r="L3109" s="2">
        <f>IF(F3109=0,"not processed",_xlfn.MINIFS(Processed_data!H:H,Processed_data!A:A,A3109))</f>
        <v>46043</v>
      </c>
      <c r="M3109" s="1">
        <f>IF(F3109=0,"not processed",ABS(bank_source_transactions__1[[#This Row],[transaction_date]]-Reconciliation!L3109))</f>
        <v>1</v>
      </c>
      <c r="N3109" s="1" t="str" cm="1">
        <f t="array" ref="N3109">_xlfn.IFS(M3109="not Processed", "Not Processed",M3109&gt;2,"SLA Breached",M3109&lt;=2,"Within SLA")</f>
        <v>Within SLA</v>
      </c>
      <c r="O3109" s="1" t="str">
        <f>_xlfn.XLOOKUP(A3109,Source_data!A:A,Source_data!D:D)</f>
        <v>CARD</v>
      </c>
      <c r="P3109" s="1">
        <f t="shared" si="485"/>
        <v>0</v>
      </c>
      <c r="Q3109" s="1">
        <f t="shared" si="486"/>
        <v>0</v>
      </c>
      <c r="R3109" s="1">
        <f t="shared" si="487"/>
        <v>0</v>
      </c>
      <c r="S3109" s="1">
        <f t="shared" si="488"/>
        <v>0</v>
      </c>
      <c r="T3109" s="1">
        <f t="shared" si="489"/>
        <v>0</v>
      </c>
      <c r="U3109" s="1" t="str">
        <f>_xlfn.XLOOKUP(Table3[[#This Row],[Transaction ID]],Source_data!A:A,Source_data!E:E)</f>
        <v>Hyderabad</v>
      </c>
      <c r="V3109" s="1">
        <f>_xlfn.IFNA(_xlfn.XLOOKUP(A3109,bank_processed_transactions[transaction_id],bank_processed_transactions[processing_minutes]),"")</f>
        <v>22.8</v>
      </c>
      <c r="W3109" s="31">
        <f>_xlfn.XLOOKUP(A3109,Source_data!A:A,Source_data!B:B)</f>
        <v>46042</v>
      </c>
    </row>
    <row r="3110" spans="1:23" x14ac:dyDescent="0.3">
      <c r="A3110" s="3" t="s">
        <v>19</v>
      </c>
      <c r="B3110" s="1">
        <f>_xlfn.XLOOKUP(A3110,bank_source_transactions__1[transaction_id],bank_source_transactions__1[amount_inr])</f>
        <v>5219.3599999999997</v>
      </c>
      <c r="C3110" s="1">
        <f>_xlfn.XLOOKUP(A3110,Processed_data!A:A,Processed_data!F:F)</f>
        <v>5219.3599999999997</v>
      </c>
      <c r="D3110" s="1" t="str">
        <f>_xlfn.XLOOKUP(A3110,bank_source_transactions__1[transaction_id],bank_source_transactions__1[transaction_status])</f>
        <v>SUCCESS</v>
      </c>
      <c r="E3110" s="1" t="str">
        <f>_xlfn.XLOOKUP(A3110,Processed_data!A:A,Processed_data!G:G)</f>
        <v>SUCCESS</v>
      </c>
      <c r="F3110" s="1">
        <f>COUNTIF(bank_processed_transactions[transaction_id],A3110)</f>
        <v>1</v>
      </c>
      <c r="G3110" s="1" t="str">
        <f t="shared" si="480"/>
        <v>found</v>
      </c>
      <c r="H3110" s="1" t="str">
        <f t="shared" si="481"/>
        <v>Not Duplicate</v>
      </c>
      <c r="I3110" s="1" t="str">
        <f t="shared" si="482"/>
        <v>match</v>
      </c>
      <c r="J3110" s="1" t="str">
        <f t="shared" si="483"/>
        <v>match</v>
      </c>
      <c r="K3110" s="1">
        <f t="shared" si="484"/>
        <v>0</v>
      </c>
      <c r="L3110" s="2">
        <f>IF(F3110=0,"not processed",_xlfn.MINIFS(Processed_data!H:H,Processed_data!A:A,A3110))</f>
        <v>46026</v>
      </c>
      <c r="M3110" s="1">
        <f>IF(F3110=0,"not processed",ABS(bank_source_transactions__1[[#This Row],[transaction_date]]-Reconciliation!L3110))</f>
        <v>2</v>
      </c>
      <c r="N3110" s="1" t="str" cm="1">
        <f t="array" ref="N3110">_xlfn.IFS(M3110="not Processed", "Not Processed",M3110&gt;2,"SLA Breached",M3110&lt;=2,"Within SLA")</f>
        <v>Within SLA</v>
      </c>
      <c r="O3110" s="1" t="str">
        <f>_xlfn.XLOOKUP(A3110,Source_data!A:A,Source_data!D:D)</f>
        <v>NEFT</v>
      </c>
      <c r="P3110" s="1">
        <f t="shared" si="485"/>
        <v>0</v>
      </c>
      <c r="Q3110" s="1">
        <f t="shared" si="486"/>
        <v>0</v>
      </c>
      <c r="R3110" s="1">
        <f t="shared" si="487"/>
        <v>0</v>
      </c>
      <c r="S3110" s="1">
        <f t="shared" si="488"/>
        <v>0</v>
      </c>
      <c r="T3110" s="1">
        <f t="shared" si="489"/>
        <v>0</v>
      </c>
      <c r="U3110" s="1" t="str">
        <f>_xlfn.XLOOKUP(Table3[[#This Row],[Transaction ID]],Source_data!A:A,Source_data!E:E)</f>
        <v>Mumbai</v>
      </c>
      <c r="V3110" s="1">
        <f>_xlfn.IFNA(_xlfn.XLOOKUP(A3110,bank_processed_transactions[transaction_id],bank_processed_transactions[processing_minutes]),"")</f>
        <v>4.8</v>
      </c>
      <c r="W3110" s="31">
        <f>_xlfn.XLOOKUP(A3110,Source_data!A:A,Source_data!B:B)</f>
        <v>46024</v>
      </c>
    </row>
    <row r="3111" spans="1:23" x14ac:dyDescent="0.3">
      <c r="A3111" s="4" t="s">
        <v>2974</v>
      </c>
      <c r="B3111" s="1">
        <f>_xlfn.XLOOKUP(A3111,bank_source_transactions__1[transaction_id],bank_source_transactions__1[amount_inr])</f>
        <v>62619.22</v>
      </c>
      <c r="C3111" s="1">
        <f>_xlfn.XLOOKUP(A3111,Processed_data!A:A,Processed_data!F:F)</f>
        <v>62619.22</v>
      </c>
      <c r="D3111" s="1" t="str">
        <f>_xlfn.XLOOKUP(A3111,bank_source_transactions__1[transaction_id],bank_source_transactions__1[transaction_status])</f>
        <v>SUCCESS</v>
      </c>
      <c r="E3111" s="1" t="str">
        <f>_xlfn.XLOOKUP(A3111,Processed_data!A:A,Processed_data!G:G)</f>
        <v>SUCCESS</v>
      </c>
      <c r="F3111" s="1">
        <f>COUNTIF(bank_processed_transactions[transaction_id],A3111)</f>
        <v>1</v>
      </c>
      <c r="G3111" s="1" t="str">
        <f t="shared" si="480"/>
        <v>found</v>
      </c>
      <c r="H3111" s="1" t="str">
        <f t="shared" si="481"/>
        <v>Not Duplicate</v>
      </c>
      <c r="I3111" s="1" t="str">
        <f t="shared" si="482"/>
        <v>match</v>
      </c>
      <c r="J3111" s="1" t="str">
        <f t="shared" si="483"/>
        <v>match</v>
      </c>
      <c r="K3111" s="1">
        <f t="shared" si="484"/>
        <v>0</v>
      </c>
      <c r="L3111" s="2">
        <f>IF(F3111=0,"not processed",_xlfn.MINIFS(Processed_data!H:H,Processed_data!A:A,A3111))</f>
        <v>46055</v>
      </c>
      <c r="M3111" s="1">
        <f>IF(F3111=0,"not processed",ABS(bank_source_transactions__1[[#This Row],[transaction_date]]-Reconciliation!L3111))</f>
        <v>2</v>
      </c>
      <c r="N3111" s="1" t="str" cm="1">
        <f t="array" ref="N3111">_xlfn.IFS(M3111="not Processed", "Not Processed",M3111&gt;2,"SLA Breached",M3111&lt;=2,"Within SLA")</f>
        <v>Within SLA</v>
      </c>
      <c r="O3111" s="1" t="str">
        <f>_xlfn.XLOOKUP(A3111,Source_data!A:A,Source_data!D:D)</f>
        <v>NEFT</v>
      </c>
      <c r="P3111" s="1">
        <f t="shared" si="485"/>
        <v>0</v>
      </c>
      <c r="Q3111" s="1">
        <f t="shared" si="486"/>
        <v>0</v>
      </c>
      <c r="R3111" s="1">
        <f t="shared" si="487"/>
        <v>0</v>
      </c>
      <c r="S3111" s="1">
        <f t="shared" si="488"/>
        <v>0</v>
      </c>
      <c r="T3111" s="1">
        <f t="shared" si="489"/>
        <v>0</v>
      </c>
      <c r="U3111" s="1" t="str">
        <f>_xlfn.XLOOKUP(Table3[[#This Row],[Transaction ID]],Source_data!A:A,Source_data!E:E)</f>
        <v>Hyderabad</v>
      </c>
      <c r="V3111" s="1">
        <f>_xlfn.IFNA(_xlfn.XLOOKUP(A3111,bank_processed_transactions[transaction_id],bank_processed_transactions[processing_minutes]),"")</f>
        <v>36.799999999999997</v>
      </c>
      <c r="W3111" s="31">
        <f>_xlfn.XLOOKUP(A3111,Source_data!A:A,Source_data!B:B)</f>
        <v>46053</v>
      </c>
    </row>
    <row r="3112" spans="1:23" x14ac:dyDescent="0.3">
      <c r="A3112" s="3" t="s">
        <v>3973</v>
      </c>
      <c r="B3112" s="1">
        <f>_xlfn.XLOOKUP(A3112,bank_source_transactions__1[transaction_id],bank_source_transactions__1[amount_inr])</f>
        <v>13608.11</v>
      </c>
      <c r="C3112" s="1">
        <f>_xlfn.XLOOKUP(A3112,Processed_data!A:A,Processed_data!F:F)</f>
        <v>13608.11</v>
      </c>
      <c r="D3112" s="1" t="str">
        <f>_xlfn.XLOOKUP(A3112,bank_source_transactions__1[transaction_id],bank_source_transactions__1[transaction_status])</f>
        <v>SUCCESS</v>
      </c>
      <c r="E3112" s="1" t="str">
        <f>_xlfn.XLOOKUP(A3112,Processed_data!A:A,Processed_data!G:G)</f>
        <v>SUCCESS</v>
      </c>
      <c r="F3112" s="1">
        <f>COUNTIF(bank_processed_transactions[transaction_id],A3112)</f>
        <v>1</v>
      </c>
      <c r="G3112" s="1" t="str">
        <f t="shared" si="480"/>
        <v>found</v>
      </c>
      <c r="H3112" s="1" t="str">
        <f t="shared" si="481"/>
        <v>Not Duplicate</v>
      </c>
      <c r="I3112" s="1" t="str">
        <f t="shared" si="482"/>
        <v>match</v>
      </c>
      <c r="J3112" s="1" t="str">
        <f t="shared" si="483"/>
        <v>match</v>
      </c>
      <c r="K3112" s="1">
        <f t="shared" si="484"/>
        <v>0</v>
      </c>
      <c r="L3112" s="2">
        <f>IF(F3112=0,"not processed",_xlfn.MINIFS(Processed_data!H:H,Processed_data!A:A,A3112))</f>
        <v>46081</v>
      </c>
      <c r="M3112" s="1">
        <f>IF(F3112=0,"not processed",ABS(bank_source_transactions__1[[#This Row],[transaction_date]]-Reconciliation!L3112))</f>
        <v>2</v>
      </c>
      <c r="N3112" s="1" t="str" cm="1">
        <f t="array" ref="N3112">_xlfn.IFS(M3112="not Processed", "Not Processed",M3112&gt;2,"SLA Breached",M3112&lt;=2,"Within SLA")</f>
        <v>Within SLA</v>
      </c>
      <c r="O3112" s="1" t="str">
        <f>_xlfn.XLOOKUP(A3112,Source_data!A:A,Source_data!D:D)</f>
        <v>IMPS</v>
      </c>
      <c r="P3112" s="1">
        <f t="shared" si="485"/>
        <v>0</v>
      </c>
      <c r="Q3112" s="1">
        <f t="shared" si="486"/>
        <v>0</v>
      </c>
      <c r="R3112" s="1">
        <f t="shared" si="487"/>
        <v>0</v>
      </c>
      <c r="S3112" s="1">
        <f t="shared" si="488"/>
        <v>0</v>
      </c>
      <c r="T3112" s="1">
        <f t="shared" si="489"/>
        <v>0</v>
      </c>
      <c r="U3112" s="1" t="str">
        <f>_xlfn.XLOOKUP(Table3[[#This Row],[Transaction ID]],Source_data!A:A,Source_data!E:E)</f>
        <v>Pune</v>
      </c>
      <c r="V3112" s="1">
        <f>_xlfn.IFNA(_xlfn.XLOOKUP(A3112,bank_processed_transactions[transaction_id],bank_processed_transactions[processing_minutes]),"")</f>
        <v>24.6</v>
      </c>
      <c r="W3112" s="31">
        <f>_xlfn.XLOOKUP(A3112,Source_data!A:A,Source_data!B:B)</f>
        <v>46079</v>
      </c>
    </row>
    <row r="3113" spans="1:23" x14ac:dyDescent="0.3">
      <c r="A3113" s="4" t="s">
        <v>1415</v>
      </c>
      <c r="B3113" s="1">
        <f>_xlfn.XLOOKUP(A3113,bank_source_transactions__1[transaction_id],bank_source_transactions__1[amount_inr])</f>
        <v>19047.73</v>
      </c>
      <c r="C3113" s="1">
        <f>_xlfn.XLOOKUP(A3113,Processed_data!A:A,Processed_data!F:F)</f>
        <v>19047.73</v>
      </c>
      <c r="D3113" s="1" t="str">
        <f>_xlfn.XLOOKUP(A3113,bank_source_transactions__1[transaction_id],bank_source_transactions__1[transaction_status])</f>
        <v>SUCCESS</v>
      </c>
      <c r="E3113" s="1" t="str">
        <f>_xlfn.XLOOKUP(A3113,Processed_data!A:A,Processed_data!G:G)</f>
        <v>SUCCESS</v>
      </c>
      <c r="F3113" s="1">
        <f>COUNTIF(bank_processed_transactions[transaction_id],A3113)</f>
        <v>1</v>
      </c>
      <c r="G3113" s="1" t="str">
        <f t="shared" si="480"/>
        <v>found</v>
      </c>
      <c r="H3113" s="1" t="str">
        <f t="shared" si="481"/>
        <v>Not Duplicate</v>
      </c>
      <c r="I3113" s="1" t="str">
        <f t="shared" si="482"/>
        <v>match</v>
      </c>
      <c r="J3113" s="1" t="str">
        <f t="shared" si="483"/>
        <v>match</v>
      </c>
      <c r="K3113" s="1">
        <f t="shared" si="484"/>
        <v>0</v>
      </c>
      <c r="L3113" s="2">
        <f>IF(F3113=0,"not processed",_xlfn.MINIFS(Processed_data!H:H,Processed_data!A:A,A3113))</f>
        <v>46052</v>
      </c>
      <c r="M3113" s="1">
        <f>IF(F3113=0,"not processed",ABS(bank_source_transactions__1[[#This Row],[transaction_date]]-Reconciliation!L3113))</f>
        <v>1</v>
      </c>
      <c r="N3113" s="1" t="str" cm="1">
        <f t="array" ref="N3113">_xlfn.IFS(M3113="not Processed", "Not Processed",M3113&gt;2,"SLA Breached",M3113&lt;=2,"Within SLA")</f>
        <v>Within SLA</v>
      </c>
      <c r="O3113" s="1" t="str">
        <f>_xlfn.XLOOKUP(A3113,Source_data!A:A,Source_data!D:D)</f>
        <v>NEFT</v>
      </c>
      <c r="P3113" s="1">
        <f t="shared" si="485"/>
        <v>0</v>
      </c>
      <c r="Q3113" s="1">
        <f t="shared" si="486"/>
        <v>0</v>
      </c>
      <c r="R3113" s="1">
        <f t="shared" si="487"/>
        <v>0</v>
      </c>
      <c r="S3113" s="1">
        <f t="shared" si="488"/>
        <v>0</v>
      </c>
      <c r="T3113" s="1">
        <f t="shared" si="489"/>
        <v>0</v>
      </c>
      <c r="U3113" s="1" t="str">
        <f>_xlfn.XLOOKUP(Table3[[#This Row],[Transaction ID]],Source_data!A:A,Source_data!E:E)</f>
        <v>Mumbai</v>
      </c>
      <c r="V3113" s="1">
        <f>_xlfn.IFNA(_xlfn.XLOOKUP(A3113,bank_processed_transactions[transaction_id],bank_processed_transactions[processing_minutes]),"")</f>
        <v>17.7</v>
      </c>
      <c r="W3113" s="31">
        <f>_xlfn.XLOOKUP(A3113,Source_data!A:A,Source_data!B:B)</f>
        <v>46051</v>
      </c>
    </row>
    <row r="3114" spans="1:23" x14ac:dyDescent="0.3">
      <c r="A3114" s="3" t="s">
        <v>2910</v>
      </c>
      <c r="B3114" s="1">
        <f>_xlfn.XLOOKUP(A3114,bank_source_transactions__1[transaction_id],bank_source_transactions__1[amount_inr])</f>
        <v>2250.9699999999998</v>
      </c>
      <c r="C3114" s="1">
        <f>_xlfn.XLOOKUP(A3114,Processed_data!A:A,Processed_data!F:F)</f>
        <v>2250.9699999999998</v>
      </c>
      <c r="D3114" s="1" t="str">
        <f>_xlfn.XLOOKUP(A3114,bank_source_transactions__1[transaction_id],bank_source_transactions__1[transaction_status])</f>
        <v>SUCCESS</v>
      </c>
      <c r="E3114" s="1" t="str">
        <f>_xlfn.XLOOKUP(A3114,Processed_data!A:A,Processed_data!G:G)</f>
        <v>SUCCESS</v>
      </c>
      <c r="F3114" s="1">
        <f>COUNTIF(bank_processed_transactions[transaction_id],A3114)</f>
        <v>1</v>
      </c>
      <c r="G3114" s="1" t="str">
        <f t="shared" si="480"/>
        <v>found</v>
      </c>
      <c r="H3114" s="1" t="str">
        <f t="shared" si="481"/>
        <v>Not Duplicate</v>
      </c>
      <c r="I3114" s="1" t="str">
        <f t="shared" si="482"/>
        <v>match</v>
      </c>
      <c r="J3114" s="1" t="str">
        <f t="shared" si="483"/>
        <v>match</v>
      </c>
      <c r="K3114" s="1">
        <f t="shared" si="484"/>
        <v>0</v>
      </c>
      <c r="L3114" s="2">
        <f>IF(F3114=0,"not processed",_xlfn.MINIFS(Processed_data!H:H,Processed_data!A:A,A3114))</f>
        <v>46095</v>
      </c>
      <c r="M3114" s="1">
        <f>IF(F3114=0,"not processed",ABS(bank_source_transactions__1[[#This Row],[transaction_date]]-Reconciliation!L3114))</f>
        <v>0</v>
      </c>
      <c r="N3114" s="1" t="str" cm="1">
        <f t="array" ref="N3114">_xlfn.IFS(M3114="not Processed", "Not Processed",M3114&gt;2,"SLA Breached",M3114&lt;=2,"Within SLA")</f>
        <v>Within SLA</v>
      </c>
      <c r="O3114" s="1" t="str">
        <f>_xlfn.XLOOKUP(A3114,Source_data!A:A,Source_data!D:D)</f>
        <v>UPI</v>
      </c>
      <c r="P3114" s="1">
        <f t="shared" si="485"/>
        <v>0</v>
      </c>
      <c r="Q3114" s="1">
        <f t="shared" si="486"/>
        <v>0</v>
      </c>
      <c r="R3114" s="1">
        <f t="shared" si="487"/>
        <v>0</v>
      </c>
      <c r="S3114" s="1">
        <f t="shared" si="488"/>
        <v>0</v>
      </c>
      <c r="T3114" s="1">
        <f t="shared" si="489"/>
        <v>0</v>
      </c>
      <c r="U3114" s="1" t="str">
        <f>_xlfn.XLOOKUP(Table3[[#This Row],[Transaction ID]],Source_data!A:A,Source_data!E:E)</f>
        <v>Hyderabad</v>
      </c>
      <c r="V3114" s="1">
        <f>_xlfn.IFNA(_xlfn.XLOOKUP(A3114,bank_processed_transactions[transaction_id],bank_processed_transactions[processing_minutes]),"")</f>
        <v>16.5</v>
      </c>
      <c r="W3114" s="31">
        <f>_xlfn.XLOOKUP(A3114,Source_data!A:A,Source_data!B:B)</f>
        <v>46095</v>
      </c>
    </row>
    <row r="3115" spans="1:23" x14ac:dyDescent="0.3">
      <c r="A3115" s="4" t="s">
        <v>3724</v>
      </c>
      <c r="B3115" s="1">
        <f>_xlfn.XLOOKUP(A3115,bank_source_transactions__1[transaction_id],bank_source_transactions__1[amount_inr])</f>
        <v>1215.06</v>
      </c>
      <c r="C3115" s="1">
        <f>_xlfn.XLOOKUP(A3115,Processed_data!A:A,Processed_data!F:F)</f>
        <v>1215.06</v>
      </c>
      <c r="D3115" s="1" t="str">
        <f>_xlfn.XLOOKUP(A3115,bank_source_transactions__1[transaction_id],bank_source_transactions__1[transaction_status])</f>
        <v>SUCCESS</v>
      </c>
      <c r="E3115" s="1" t="str">
        <f>_xlfn.XLOOKUP(A3115,Processed_data!A:A,Processed_data!G:G)</f>
        <v>SUCCESS</v>
      </c>
      <c r="F3115" s="1">
        <f>COUNTIF(bank_processed_transactions[transaction_id],A3115)</f>
        <v>1</v>
      </c>
      <c r="G3115" s="1" t="str">
        <f t="shared" si="480"/>
        <v>found</v>
      </c>
      <c r="H3115" s="1" t="str">
        <f t="shared" si="481"/>
        <v>Not Duplicate</v>
      </c>
      <c r="I3115" s="1" t="str">
        <f t="shared" si="482"/>
        <v>match</v>
      </c>
      <c r="J3115" s="1" t="str">
        <f t="shared" si="483"/>
        <v>match</v>
      </c>
      <c r="K3115" s="1">
        <f t="shared" si="484"/>
        <v>0</v>
      </c>
      <c r="L3115" s="2">
        <f>IF(F3115=0,"not processed",_xlfn.MINIFS(Processed_data!H:H,Processed_data!A:A,A3115))</f>
        <v>46030</v>
      </c>
      <c r="M3115" s="1">
        <f>IF(F3115=0,"not processed",ABS(bank_source_transactions__1[[#This Row],[transaction_date]]-Reconciliation!L3115))</f>
        <v>0</v>
      </c>
      <c r="N3115" s="1" t="str" cm="1">
        <f t="array" ref="N3115">_xlfn.IFS(M3115="not Processed", "Not Processed",M3115&gt;2,"SLA Breached",M3115&lt;=2,"Within SLA")</f>
        <v>Within SLA</v>
      </c>
      <c r="O3115" s="1" t="str">
        <f>_xlfn.XLOOKUP(A3115,Source_data!A:A,Source_data!D:D)</f>
        <v>UPI</v>
      </c>
      <c r="P3115" s="1">
        <f t="shared" si="485"/>
        <v>0</v>
      </c>
      <c r="Q3115" s="1">
        <f t="shared" si="486"/>
        <v>0</v>
      </c>
      <c r="R3115" s="1">
        <f t="shared" si="487"/>
        <v>0</v>
      </c>
      <c r="S3115" s="1">
        <f t="shared" si="488"/>
        <v>0</v>
      </c>
      <c r="T3115" s="1">
        <f t="shared" si="489"/>
        <v>0</v>
      </c>
      <c r="U3115" s="1" t="str">
        <f>_xlfn.XLOOKUP(Table3[[#This Row],[Transaction ID]],Source_data!A:A,Source_data!E:E)</f>
        <v>Bengaluru</v>
      </c>
      <c r="V3115" s="1">
        <f>_xlfn.IFNA(_xlfn.XLOOKUP(A3115,bank_processed_transactions[transaction_id],bank_processed_transactions[processing_minutes]),"")</f>
        <v>20.5</v>
      </c>
      <c r="W3115" s="31">
        <f>_xlfn.XLOOKUP(A3115,Source_data!A:A,Source_data!B:B)</f>
        <v>46030</v>
      </c>
    </row>
    <row r="3116" spans="1:23" x14ac:dyDescent="0.3">
      <c r="A3116" s="3" t="s">
        <v>651</v>
      </c>
      <c r="B3116" s="1">
        <f>_xlfn.XLOOKUP(A3116,bank_source_transactions__1[transaction_id],bank_source_transactions__1[amount_inr])</f>
        <v>2156.52</v>
      </c>
      <c r="C3116" s="1">
        <f>_xlfn.XLOOKUP(A3116,Processed_data!A:A,Processed_data!F:F)</f>
        <v>2156.52</v>
      </c>
      <c r="D3116" s="1" t="str">
        <f>_xlfn.XLOOKUP(A3116,bank_source_transactions__1[transaction_id],bank_source_transactions__1[transaction_status])</f>
        <v>SUCCESS</v>
      </c>
      <c r="E3116" s="1" t="str">
        <f>_xlfn.XLOOKUP(A3116,Processed_data!A:A,Processed_data!G:G)</f>
        <v>SUCCESS</v>
      </c>
      <c r="F3116" s="1">
        <f>COUNTIF(bank_processed_transactions[transaction_id],A3116)</f>
        <v>1</v>
      </c>
      <c r="G3116" s="1" t="str">
        <f t="shared" si="480"/>
        <v>found</v>
      </c>
      <c r="H3116" s="1" t="str">
        <f t="shared" si="481"/>
        <v>Not Duplicate</v>
      </c>
      <c r="I3116" s="1" t="str">
        <f t="shared" si="482"/>
        <v>match</v>
      </c>
      <c r="J3116" s="1" t="str">
        <f t="shared" si="483"/>
        <v>match</v>
      </c>
      <c r="K3116" s="1">
        <f t="shared" si="484"/>
        <v>0</v>
      </c>
      <c r="L3116" s="2">
        <f>IF(F3116=0,"not processed",_xlfn.MINIFS(Processed_data!H:H,Processed_data!A:A,A3116))</f>
        <v>46090</v>
      </c>
      <c r="M3116" s="1">
        <f>IF(F3116=0,"not processed",ABS(bank_source_transactions__1[[#This Row],[transaction_date]]-Reconciliation!L3116))</f>
        <v>0</v>
      </c>
      <c r="N3116" s="1" t="str" cm="1">
        <f t="array" ref="N3116">_xlfn.IFS(M3116="not Processed", "Not Processed",M3116&gt;2,"SLA Breached",M3116&lt;=2,"Within SLA")</f>
        <v>Within SLA</v>
      </c>
      <c r="O3116" s="1" t="str">
        <f>_xlfn.XLOOKUP(A3116,Source_data!A:A,Source_data!D:D)</f>
        <v>IMPS</v>
      </c>
      <c r="P3116" s="1">
        <f t="shared" si="485"/>
        <v>0</v>
      </c>
      <c r="Q3116" s="1">
        <f t="shared" si="486"/>
        <v>0</v>
      </c>
      <c r="R3116" s="1">
        <f t="shared" si="487"/>
        <v>0</v>
      </c>
      <c r="S3116" s="1">
        <f t="shared" si="488"/>
        <v>0</v>
      </c>
      <c r="T3116" s="1">
        <f t="shared" si="489"/>
        <v>0</v>
      </c>
      <c r="U3116" s="1" t="str">
        <f>_xlfn.XLOOKUP(Table3[[#This Row],[Transaction ID]],Source_data!A:A,Source_data!E:E)</f>
        <v>Mumbai</v>
      </c>
      <c r="V3116" s="1">
        <f>_xlfn.IFNA(_xlfn.XLOOKUP(A3116,bank_processed_transactions[transaction_id],bank_processed_transactions[processing_minutes]),"")</f>
        <v>10</v>
      </c>
      <c r="W3116" s="31">
        <f>_xlfn.XLOOKUP(A3116,Source_data!A:A,Source_data!B:B)</f>
        <v>46090</v>
      </c>
    </row>
    <row r="3117" spans="1:23" x14ac:dyDescent="0.3">
      <c r="A3117" s="4" t="s">
        <v>4036</v>
      </c>
      <c r="B3117" s="1">
        <f>_xlfn.XLOOKUP(A3117,bank_source_transactions__1[transaction_id],bank_source_transactions__1[amount_inr])</f>
        <v>550.98</v>
      </c>
      <c r="C3117" s="1">
        <f>_xlfn.XLOOKUP(A3117,Processed_data!A:A,Processed_data!F:F)</f>
        <v>550.98</v>
      </c>
      <c r="D3117" s="1" t="str">
        <f>_xlfn.XLOOKUP(A3117,bank_source_transactions__1[transaction_id],bank_source_transactions__1[transaction_status])</f>
        <v>SUCCESS</v>
      </c>
      <c r="E3117" s="1" t="str">
        <f>_xlfn.XLOOKUP(A3117,Processed_data!A:A,Processed_data!G:G)</f>
        <v>SUCCESS</v>
      </c>
      <c r="F3117" s="1">
        <f>COUNTIF(bank_processed_transactions[transaction_id],A3117)</f>
        <v>1</v>
      </c>
      <c r="G3117" s="1" t="str">
        <f t="shared" si="480"/>
        <v>found</v>
      </c>
      <c r="H3117" s="1" t="str">
        <f t="shared" si="481"/>
        <v>Not Duplicate</v>
      </c>
      <c r="I3117" s="1" t="str">
        <f t="shared" si="482"/>
        <v>match</v>
      </c>
      <c r="J3117" s="1" t="str">
        <f t="shared" si="483"/>
        <v>match</v>
      </c>
      <c r="K3117" s="1">
        <f t="shared" si="484"/>
        <v>0</v>
      </c>
      <c r="L3117" s="2">
        <f>IF(F3117=0,"not processed",_xlfn.MINIFS(Processed_data!H:H,Processed_data!A:A,A3117))</f>
        <v>46037</v>
      </c>
      <c r="M3117" s="1">
        <f>IF(F3117=0,"not processed",ABS(bank_source_transactions__1[[#This Row],[transaction_date]]-Reconciliation!L3117))</f>
        <v>2</v>
      </c>
      <c r="N3117" s="1" t="str" cm="1">
        <f t="array" ref="N3117">_xlfn.IFS(M3117="not Processed", "Not Processed",M3117&gt;2,"SLA Breached",M3117&lt;=2,"Within SLA")</f>
        <v>Within SLA</v>
      </c>
      <c r="O3117" s="1" t="str">
        <f>_xlfn.XLOOKUP(A3117,Source_data!A:A,Source_data!D:D)</f>
        <v>NEFT</v>
      </c>
      <c r="P3117" s="1">
        <f t="shared" si="485"/>
        <v>0</v>
      </c>
      <c r="Q3117" s="1">
        <f t="shared" si="486"/>
        <v>0</v>
      </c>
      <c r="R3117" s="1">
        <f t="shared" si="487"/>
        <v>0</v>
      </c>
      <c r="S3117" s="1">
        <f t="shared" si="488"/>
        <v>0</v>
      </c>
      <c r="T3117" s="1">
        <f t="shared" si="489"/>
        <v>0</v>
      </c>
      <c r="U3117" s="1" t="str">
        <f>_xlfn.XLOOKUP(Table3[[#This Row],[Transaction ID]],Source_data!A:A,Source_data!E:E)</f>
        <v>Mumbai</v>
      </c>
      <c r="V3117" s="1">
        <f>_xlfn.IFNA(_xlfn.XLOOKUP(A3117,bank_processed_transactions[transaction_id],bank_processed_transactions[processing_minutes]),"")</f>
        <v>31.5</v>
      </c>
      <c r="W3117" s="31">
        <f>_xlfn.XLOOKUP(A3117,Source_data!A:A,Source_data!B:B)</f>
        <v>46035</v>
      </c>
    </row>
    <row r="3118" spans="1:23" x14ac:dyDescent="0.3">
      <c r="A3118" s="3" t="s">
        <v>3618</v>
      </c>
      <c r="B3118" s="1">
        <f>_xlfn.XLOOKUP(A3118,bank_source_transactions__1[transaction_id],bank_source_transactions__1[amount_inr])</f>
        <v>33863.879999999997</v>
      </c>
      <c r="C3118" s="1">
        <f>_xlfn.XLOOKUP(A3118,Processed_data!A:A,Processed_data!F:F)</f>
        <v>33863.879999999997</v>
      </c>
      <c r="D3118" s="1" t="str">
        <f>_xlfn.XLOOKUP(A3118,bank_source_transactions__1[transaction_id],bank_source_transactions__1[transaction_status])</f>
        <v>SUCCESS</v>
      </c>
      <c r="E3118" s="1" t="str">
        <f>_xlfn.XLOOKUP(A3118,Processed_data!A:A,Processed_data!G:G)</f>
        <v>SUCCESS</v>
      </c>
      <c r="F3118" s="1">
        <f>COUNTIF(bank_processed_transactions[transaction_id],A3118)</f>
        <v>1</v>
      </c>
      <c r="G3118" s="1" t="str">
        <f t="shared" si="480"/>
        <v>found</v>
      </c>
      <c r="H3118" s="1" t="str">
        <f t="shared" si="481"/>
        <v>Not Duplicate</v>
      </c>
      <c r="I3118" s="1" t="str">
        <f t="shared" si="482"/>
        <v>match</v>
      </c>
      <c r="J3118" s="1" t="str">
        <f t="shared" si="483"/>
        <v>match</v>
      </c>
      <c r="K3118" s="1">
        <f t="shared" si="484"/>
        <v>0</v>
      </c>
      <c r="L3118" s="2">
        <f>IF(F3118=0,"not processed",_xlfn.MINIFS(Processed_data!H:H,Processed_data!A:A,A3118))</f>
        <v>46085</v>
      </c>
      <c r="M3118" s="1">
        <f>IF(F3118=0,"not processed",ABS(bank_source_transactions__1[[#This Row],[transaction_date]]-Reconciliation!L3118))</f>
        <v>2</v>
      </c>
      <c r="N3118" s="1" t="str" cm="1">
        <f t="array" ref="N3118">_xlfn.IFS(M3118="not Processed", "Not Processed",M3118&gt;2,"SLA Breached",M3118&lt;=2,"Within SLA")</f>
        <v>Within SLA</v>
      </c>
      <c r="O3118" s="1" t="str">
        <f>_xlfn.XLOOKUP(A3118,Source_data!A:A,Source_data!D:D)</f>
        <v>CARD</v>
      </c>
      <c r="P3118" s="1">
        <f t="shared" si="485"/>
        <v>0</v>
      </c>
      <c r="Q3118" s="1">
        <f t="shared" si="486"/>
        <v>0</v>
      </c>
      <c r="R3118" s="1">
        <f t="shared" si="487"/>
        <v>0</v>
      </c>
      <c r="S3118" s="1">
        <f t="shared" si="488"/>
        <v>0</v>
      </c>
      <c r="T3118" s="1">
        <f t="shared" si="489"/>
        <v>0</v>
      </c>
      <c r="U3118" s="1" t="str">
        <f>_xlfn.XLOOKUP(Table3[[#This Row],[Transaction ID]],Source_data!A:A,Source_data!E:E)</f>
        <v>Pune</v>
      </c>
      <c r="V3118" s="1">
        <f>_xlfn.IFNA(_xlfn.XLOOKUP(A3118,bank_processed_transactions[transaction_id],bank_processed_transactions[processing_minutes]),"")</f>
        <v>29.2</v>
      </c>
      <c r="W3118" s="31">
        <f>_xlfn.XLOOKUP(A3118,Source_data!A:A,Source_data!B:B)</f>
        <v>46083</v>
      </c>
    </row>
    <row r="3119" spans="1:23" x14ac:dyDescent="0.3">
      <c r="A3119" s="4" t="s">
        <v>1150</v>
      </c>
      <c r="B3119" s="1">
        <f>_xlfn.XLOOKUP(A3119,bank_source_transactions__1[transaction_id],bank_source_transactions__1[amount_inr])</f>
        <v>2006.1</v>
      </c>
      <c r="C3119" s="1">
        <f>_xlfn.XLOOKUP(A3119,Processed_data!A:A,Processed_data!F:F)</f>
        <v>2006.1</v>
      </c>
      <c r="D3119" s="1" t="str">
        <f>_xlfn.XLOOKUP(A3119,bank_source_transactions__1[transaction_id],bank_source_transactions__1[transaction_status])</f>
        <v>SUCCESS</v>
      </c>
      <c r="E3119" s="1" t="str">
        <f>_xlfn.XLOOKUP(A3119,Processed_data!A:A,Processed_data!G:G)</f>
        <v>SUCCESS</v>
      </c>
      <c r="F3119" s="1">
        <f>COUNTIF(bank_processed_transactions[transaction_id],A3119)</f>
        <v>1</v>
      </c>
      <c r="G3119" s="1" t="str">
        <f t="shared" si="480"/>
        <v>found</v>
      </c>
      <c r="H3119" s="1" t="str">
        <f t="shared" si="481"/>
        <v>Not Duplicate</v>
      </c>
      <c r="I3119" s="1" t="str">
        <f t="shared" si="482"/>
        <v>match</v>
      </c>
      <c r="J3119" s="1" t="str">
        <f t="shared" si="483"/>
        <v>match</v>
      </c>
      <c r="K3119" s="1">
        <f t="shared" si="484"/>
        <v>0</v>
      </c>
      <c r="L3119" s="2">
        <f>IF(F3119=0,"not processed",_xlfn.MINIFS(Processed_data!H:H,Processed_data!A:A,A3119))</f>
        <v>46045</v>
      </c>
      <c r="M3119" s="1">
        <f>IF(F3119=0,"not processed",ABS(bank_source_transactions__1[[#This Row],[transaction_date]]-Reconciliation!L3119))</f>
        <v>3</v>
      </c>
      <c r="N3119" s="1" t="str" cm="1">
        <f t="array" ref="N3119">_xlfn.IFS(M3119="not Processed", "Not Processed",M3119&gt;2,"SLA Breached",M3119&lt;=2,"Within SLA")</f>
        <v>SLA Breached</v>
      </c>
      <c r="O3119" s="1" t="str">
        <f>_xlfn.XLOOKUP(A3119,Source_data!A:A,Source_data!D:D)</f>
        <v>IMPS</v>
      </c>
      <c r="P3119" s="1">
        <f t="shared" si="485"/>
        <v>0</v>
      </c>
      <c r="Q3119" s="1">
        <f t="shared" si="486"/>
        <v>0</v>
      </c>
      <c r="R3119" s="1">
        <f t="shared" si="487"/>
        <v>0</v>
      </c>
      <c r="S3119" s="1">
        <f t="shared" si="488"/>
        <v>0</v>
      </c>
      <c r="T3119" s="1">
        <f t="shared" si="489"/>
        <v>1</v>
      </c>
      <c r="U3119" s="1" t="str">
        <f>_xlfn.XLOOKUP(Table3[[#This Row],[Transaction ID]],Source_data!A:A,Source_data!E:E)</f>
        <v>Mumbai</v>
      </c>
      <c r="V3119" s="1">
        <f>_xlfn.IFNA(_xlfn.XLOOKUP(A3119,bank_processed_transactions[transaction_id],bank_processed_transactions[processing_minutes]),"")</f>
        <v>14.4</v>
      </c>
      <c r="W3119" s="31">
        <f>_xlfn.XLOOKUP(A3119,Source_data!A:A,Source_data!B:B)</f>
        <v>46042</v>
      </c>
    </row>
    <row r="3120" spans="1:23" x14ac:dyDescent="0.3">
      <c r="A3120" s="3" t="s">
        <v>2168</v>
      </c>
      <c r="B3120" s="1">
        <f>_xlfn.XLOOKUP(A3120,bank_source_transactions__1[transaction_id],bank_source_transactions__1[amount_inr])</f>
        <v>918.87</v>
      </c>
      <c r="C3120" s="1">
        <f>_xlfn.XLOOKUP(A3120,Processed_data!A:A,Processed_data!F:F)</f>
        <v>918.87</v>
      </c>
      <c r="D3120" s="1" t="str">
        <f>_xlfn.XLOOKUP(A3120,bank_source_transactions__1[transaction_id],bank_source_transactions__1[transaction_status])</f>
        <v>FAILED</v>
      </c>
      <c r="E3120" s="1" t="str">
        <f>_xlfn.XLOOKUP(A3120,Processed_data!A:A,Processed_data!G:G)</f>
        <v>FAILED</v>
      </c>
      <c r="F3120" s="1">
        <f>COUNTIF(bank_processed_transactions[transaction_id],A3120)</f>
        <v>1</v>
      </c>
      <c r="G3120" s="1" t="str">
        <f t="shared" si="480"/>
        <v>found</v>
      </c>
      <c r="H3120" s="1" t="str">
        <f t="shared" si="481"/>
        <v>Not Duplicate</v>
      </c>
      <c r="I3120" s="1" t="str">
        <f t="shared" si="482"/>
        <v>match</v>
      </c>
      <c r="J3120" s="1" t="str">
        <f t="shared" si="483"/>
        <v>match</v>
      </c>
      <c r="K3120" s="1">
        <f t="shared" si="484"/>
        <v>0</v>
      </c>
      <c r="L3120" s="2">
        <f>IF(F3120=0,"not processed",_xlfn.MINIFS(Processed_data!H:H,Processed_data!A:A,A3120))</f>
        <v>46098</v>
      </c>
      <c r="M3120" s="1">
        <f>IF(F3120=0,"not processed",ABS(bank_source_transactions__1[[#This Row],[transaction_date]]-Reconciliation!L3120))</f>
        <v>1</v>
      </c>
      <c r="N3120" s="1" t="str" cm="1">
        <f t="array" ref="N3120">_xlfn.IFS(M3120="not Processed", "Not Processed",M3120&gt;2,"SLA Breached",M3120&lt;=2,"Within SLA")</f>
        <v>Within SLA</v>
      </c>
      <c r="O3120" s="1" t="str">
        <f>_xlfn.XLOOKUP(A3120,Source_data!A:A,Source_data!D:D)</f>
        <v>IMPS</v>
      </c>
      <c r="P3120" s="1">
        <f t="shared" si="485"/>
        <v>0</v>
      </c>
      <c r="Q3120" s="1">
        <f t="shared" si="486"/>
        <v>0</v>
      </c>
      <c r="R3120" s="1">
        <f t="shared" si="487"/>
        <v>0</v>
      </c>
      <c r="S3120" s="1">
        <f t="shared" si="488"/>
        <v>0</v>
      </c>
      <c r="T3120" s="1">
        <f t="shared" si="489"/>
        <v>0</v>
      </c>
      <c r="U3120" s="1" t="str">
        <f>_xlfn.XLOOKUP(Table3[[#This Row],[Transaction ID]],Source_data!A:A,Source_data!E:E)</f>
        <v>Mumbai</v>
      </c>
      <c r="V3120" s="1">
        <f>_xlfn.IFNA(_xlfn.XLOOKUP(A3120,bank_processed_transactions[transaction_id],bank_processed_transactions[processing_minutes]),"")</f>
        <v>65.7</v>
      </c>
      <c r="W3120" s="31">
        <f>_xlfn.XLOOKUP(A3120,Source_data!A:A,Source_data!B:B)</f>
        <v>46097</v>
      </c>
    </row>
    <row r="3121" spans="1:23" x14ac:dyDescent="0.3">
      <c r="A3121" s="4" t="s">
        <v>1981</v>
      </c>
      <c r="B3121" s="1">
        <f>_xlfn.XLOOKUP(A3121,bank_source_transactions__1[transaction_id],bank_source_transactions__1[amount_inr])</f>
        <v>3153.25</v>
      </c>
      <c r="C3121" s="1">
        <f>_xlfn.XLOOKUP(A3121,Processed_data!A:A,Processed_data!F:F)</f>
        <v>3153.25</v>
      </c>
      <c r="D3121" s="1" t="str">
        <f>_xlfn.XLOOKUP(A3121,bank_source_transactions__1[transaction_id],bank_source_transactions__1[transaction_status])</f>
        <v>REVERSED</v>
      </c>
      <c r="E3121" s="1" t="str">
        <f>_xlfn.XLOOKUP(A3121,Processed_data!A:A,Processed_data!G:G)</f>
        <v>REVERSED</v>
      </c>
      <c r="F3121" s="1">
        <f>COUNTIF(bank_processed_transactions[transaction_id],A3121)</f>
        <v>1</v>
      </c>
      <c r="G3121" s="1" t="str">
        <f t="shared" si="480"/>
        <v>found</v>
      </c>
      <c r="H3121" s="1" t="str">
        <f t="shared" si="481"/>
        <v>Not Duplicate</v>
      </c>
      <c r="I3121" s="1" t="str">
        <f t="shared" si="482"/>
        <v>match</v>
      </c>
      <c r="J3121" s="1" t="str">
        <f t="shared" si="483"/>
        <v>match</v>
      </c>
      <c r="K3121" s="1">
        <f t="shared" si="484"/>
        <v>0</v>
      </c>
      <c r="L3121" s="2">
        <f>IF(F3121=0,"not processed",_xlfn.MINIFS(Processed_data!H:H,Processed_data!A:A,A3121))</f>
        <v>46044</v>
      </c>
      <c r="M3121" s="1">
        <f>IF(F3121=0,"not processed",ABS(bank_source_transactions__1[[#This Row],[transaction_date]]-Reconciliation!L3121))</f>
        <v>0</v>
      </c>
      <c r="N3121" s="1" t="str" cm="1">
        <f t="array" ref="N3121">_xlfn.IFS(M3121="not Processed", "Not Processed",M3121&gt;2,"SLA Breached",M3121&lt;=2,"Within SLA")</f>
        <v>Within SLA</v>
      </c>
      <c r="O3121" s="1" t="str">
        <f>_xlfn.XLOOKUP(A3121,Source_data!A:A,Source_data!D:D)</f>
        <v>CARD</v>
      </c>
      <c r="P3121" s="1">
        <f t="shared" si="485"/>
        <v>0</v>
      </c>
      <c r="Q3121" s="1">
        <f t="shared" si="486"/>
        <v>0</v>
      </c>
      <c r="R3121" s="1">
        <f t="shared" si="487"/>
        <v>0</v>
      </c>
      <c r="S3121" s="1">
        <f t="shared" si="488"/>
        <v>0</v>
      </c>
      <c r="T3121" s="1">
        <f t="shared" si="489"/>
        <v>0</v>
      </c>
      <c r="U3121" s="1" t="str">
        <f>_xlfn.XLOOKUP(Table3[[#This Row],[Transaction ID]],Source_data!A:A,Source_data!E:E)</f>
        <v>Pune</v>
      </c>
      <c r="V3121" s="1">
        <f>_xlfn.IFNA(_xlfn.XLOOKUP(A3121,bank_processed_transactions[transaction_id],bank_processed_transactions[processing_minutes]),"")</f>
        <v>31.8</v>
      </c>
      <c r="W3121" s="31">
        <f>_xlfn.XLOOKUP(A3121,Source_data!A:A,Source_data!B:B)</f>
        <v>46044</v>
      </c>
    </row>
    <row r="3122" spans="1:23" x14ac:dyDescent="0.3">
      <c r="A3122" s="3" t="s">
        <v>3114</v>
      </c>
      <c r="B3122" s="1">
        <f>_xlfn.XLOOKUP(A3122,bank_source_transactions__1[transaction_id],bank_source_transactions__1[amount_inr])</f>
        <v>2183.7600000000002</v>
      </c>
      <c r="C3122" s="1">
        <f>_xlfn.XLOOKUP(A3122,Processed_data!A:A,Processed_data!F:F)</f>
        <v>2183.7600000000002</v>
      </c>
      <c r="D3122" s="1" t="str">
        <f>_xlfn.XLOOKUP(A3122,bank_source_transactions__1[transaction_id],bank_source_transactions__1[transaction_status])</f>
        <v>FAILED</v>
      </c>
      <c r="E3122" s="1" t="str">
        <f>_xlfn.XLOOKUP(A3122,Processed_data!A:A,Processed_data!G:G)</f>
        <v>FAILED</v>
      </c>
      <c r="F3122" s="1">
        <f>COUNTIF(bank_processed_transactions[transaction_id],A3122)</f>
        <v>1</v>
      </c>
      <c r="G3122" s="1" t="str">
        <f t="shared" si="480"/>
        <v>found</v>
      </c>
      <c r="H3122" s="1" t="str">
        <f t="shared" si="481"/>
        <v>Not Duplicate</v>
      </c>
      <c r="I3122" s="1" t="str">
        <f t="shared" si="482"/>
        <v>match</v>
      </c>
      <c r="J3122" s="1" t="str">
        <f t="shared" si="483"/>
        <v>match</v>
      </c>
      <c r="K3122" s="1">
        <f t="shared" si="484"/>
        <v>0</v>
      </c>
      <c r="L3122" s="2">
        <f>IF(F3122=0,"not processed",_xlfn.MINIFS(Processed_data!H:H,Processed_data!A:A,A3122))</f>
        <v>46114</v>
      </c>
      <c r="M3122" s="1">
        <f>IF(F3122=0,"not processed",ABS(bank_source_transactions__1[[#This Row],[transaction_date]]-Reconciliation!L3122))</f>
        <v>3</v>
      </c>
      <c r="N3122" s="1" t="str" cm="1">
        <f t="array" ref="N3122">_xlfn.IFS(M3122="not Processed", "Not Processed",M3122&gt;2,"SLA Breached",M3122&lt;=2,"Within SLA")</f>
        <v>SLA Breached</v>
      </c>
      <c r="O3122" s="1" t="str">
        <f>_xlfn.XLOOKUP(A3122,Source_data!A:A,Source_data!D:D)</f>
        <v>CARD</v>
      </c>
      <c r="P3122" s="1">
        <f t="shared" si="485"/>
        <v>0</v>
      </c>
      <c r="Q3122" s="1">
        <f t="shared" si="486"/>
        <v>0</v>
      </c>
      <c r="R3122" s="1">
        <f t="shared" si="487"/>
        <v>0</v>
      </c>
      <c r="S3122" s="1">
        <f t="shared" si="488"/>
        <v>0</v>
      </c>
      <c r="T3122" s="1">
        <f t="shared" si="489"/>
        <v>1</v>
      </c>
      <c r="U3122" s="1" t="str">
        <f>_xlfn.XLOOKUP(Table3[[#This Row],[Transaction ID]],Source_data!A:A,Source_data!E:E)</f>
        <v>Mumbai</v>
      </c>
      <c r="V3122" s="1">
        <f>_xlfn.IFNA(_xlfn.XLOOKUP(A3122,bank_processed_transactions[transaction_id],bank_processed_transactions[processing_minutes]),"")</f>
        <v>21.7</v>
      </c>
      <c r="W3122" s="31">
        <f>_xlfn.XLOOKUP(A3122,Source_data!A:A,Source_data!B:B)</f>
        <v>46111</v>
      </c>
    </row>
    <row r="3123" spans="1:23" x14ac:dyDescent="0.3">
      <c r="A3123" s="4" t="s">
        <v>1856</v>
      </c>
      <c r="B3123" s="1">
        <f>_xlfn.XLOOKUP(A3123,bank_source_transactions__1[transaction_id],bank_source_transactions__1[amount_inr])</f>
        <v>11973.32</v>
      </c>
      <c r="C3123" s="1">
        <f>_xlfn.XLOOKUP(A3123,Processed_data!A:A,Processed_data!F:F)</f>
        <v>11973.32</v>
      </c>
      <c r="D3123" s="1" t="str">
        <f>_xlfn.XLOOKUP(A3123,bank_source_transactions__1[transaction_id],bank_source_transactions__1[transaction_status])</f>
        <v>SUCCESS</v>
      </c>
      <c r="E3123" s="1" t="str">
        <f>_xlfn.XLOOKUP(A3123,Processed_data!A:A,Processed_data!G:G)</f>
        <v>SUCCESS</v>
      </c>
      <c r="F3123" s="1">
        <f>COUNTIF(bank_processed_transactions[transaction_id],A3123)</f>
        <v>1</v>
      </c>
      <c r="G3123" s="1" t="str">
        <f t="shared" si="480"/>
        <v>found</v>
      </c>
      <c r="H3123" s="1" t="str">
        <f t="shared" si="481"/>
        <v>Not Duplicate</v>
      </c>
      <c r="I3123" s="1" t="str">
        <f t="shared" si="482"/>
        <v>match</v>
      </c>
      <c r="J3123" s="1" t="str">
        <f t="shared" si="483"/>
        <v>match</v>
      </c>
      <c r="K3123" s="1">
        <f t="shared" si="484"/>
        <v>0</v>
      </c>
      <c r="L3123" s="2">
        <f>IF(F3123=0,"not processed",_xlfn.MINIFS(Processed_data!H:H,Processed_data!A:A,A3123))</f>
        <v>46110</v>
      </c>
      <c r="M3123" s="1">
        <f>IF(F3123=0,"not processed",ABS(bank_source_transactions__1[[#This Row],[transaction_date]]-Reconciliation!L3123))</f>
        <v>2</v>
      </c>
      <c r="N3123" s="1" t="str" cm="1">
        <f t="array" ref="N3123">_xlfn.IFS(M3123="not Processed", "Not Processed",M3123&gt;2,"SLA Breached",M3123&lt;=2,"Within SLA")</f>
        <v>Within SLA</v>
      </c>
      <c r="O3123" s="1" t="str">
        <f>_xlfn.XLOOKUP(A3123,Source_data!A:A,Source_data!D:D)</f>
        <v>IMPS</v>
      </c>
      <c r="P3123" s="1">
        <f t="shared" si="485"/>
        <v>0</v>
      </c>
      <c r="Q3123" s="1">
        <f t="shared" si="486"/>
        <v>0</v>
      </c>
      <c r="R3123" s="1">
        <f t="shared" si="487"/>
        <v>0</v>
      </c>
      <c r="S3123" s="1">
        <f t="shared" si="488"/>
        <v>0</v>
      </c>
      <c r="T3123" s="1">
        <f t="shared" si="489"/>
        <v>0</v>
      </c>
      <c r="U3123" s="1" t="str">
        <f>_xlfn.XLOOKUP(Table3[[#This Row],[Transaction ID]],Source_data!A:A,Source_data!E:E)</f>
        <v>Mumbai</v>
      </c>
      <c r="V3123" s="1">
        <f>_xlfn.IFNA(_xlfn.XLOOKUP(A3123,bank_processed_transactions[transaction_id],bank_processed_transactions[processing_minutes]),"")</f>
        <v>41.6</v>
      </c>
      <c r="W3123" s="31">
        <f>_xlfn.XLOOKUP(A3123,Source_data!A:A,Source_data!B:B)</f>
        <v>46108</v>
      </c>
    </row>
    <row r="3124" spans="1:23" x14ac:dyDescent="0.3">
      <c r="A3124" s="3" t="s">
        <v>4064</v>
      </c>
      <c r="B3124" s="1">
        <f>_xlfn.XLOOKUP(A3124,bank_source_transactions__1[transaction_id],bank_source_transactions__1[amount_inr])</f>
        <v>1202.56</v>
      </c>
      <c r="C3124" s="1">
        <f>_xlfn.XLOOKUP(A3124,Processed_data!A:A,Processed_data!F:F)</f>
        <v>1202.56</v>
      </c>
      <c r="D3124" s="1" t="str">
        <f>_xlfn.XLOOKUP(A3124,bank_source_transactions__1[transaction_id],bank_source_transactions__1[transaction_status])</f>
        <v>SUCCESS</v>
      </c>
      <c r="E3124" s="1" t="str">
        <f>_xlfn.XLOOKUP(A3124,Processed_data!A:A,Processed_data!G:G)</f>
        <v>SUCCESS</v>
      </c>
      <c r="F3124" s="1">
        <f>COUNTIF(bank_processed_transactions[transaction_id],A3124)</f>
        <v>1</v>
      </c>
      <c r="G3124" s="1" t="str">
        <f t="shared" si="480"/>
        <v>found</v>
      </c>
      <c r="H3124" s="1" t="str">
        <f t="shared" si="481"/>
        <v>Not Duplicate</v>
      </c>
      <c r="I3124" s="1" t="str">
        <f t="shared" si="482"/>
        <v>match</v>
      </c>
      <c r="J3124" s="1" t="str">
        <f t="shared" si="483"/>
        <v>match</v>
      </c>
      <c r="K3124" s="1">
        <f t="shared" si="484"/>
        <v>0</v>
      </c>
      <c r="L3124" s="2">
        <f>IF(F3124=0,"not processed",_xlfn.MINIFS(Processed_data!H:H,Processed_data!A:A,A3124))</f>
        <v>46059</v>
      </c>
      <c r="M3124" s="1">
        <f>IF(F3124=0,"not processed",ABS(bank_source_transactions__1[[#This Row],[transaction_date]]-Reconciliation!L3124))</f>
        <v>0</v>
      </c>
      <c r="N3124" s="1" t="str" cm="1">
        <f t="array" ref="N3124">_xlfn.IFS(M3124="not Processed", "Not Processed",M3124&gt;2,"SLA Breached",M3124&lt;=2,"Within SLA")</f>
        <v>Within SLA</v>
      </c>
      <c r="O3124" s="1" t="str">
        <f>_xlfn.XLOOKUP(A3124,Source_data!A:A,Source_data!D:D)</f>
        <v>UPI</v>
      </c>
      <c r="P3124" s="1">
        <f t="shared" si="485"/>
        <v>0</v>
      </c>
      <c r="Q3124" s="1">
        <f t="shared" si="486"/>
        <v>0</v>
      </c>
      <c r="R3124" s="1">
        <f t="shared" si="487"/>
        <v>0</v>
      </c>
      <c r="S3124" s="1">
        <f t="shared" si="488"/>
        <v>0</v>
      </c>
      <c r="T3124" s="1">
        <f t="shared" si="489"/>
        <v>0</v>
      </c>
      <c r="U3124" s="1" t="str">
        <f>_xlfn.XLOOKUP(Table3[[#This Row],[Transaction ID]],Source_data!A:A,Source_data!E:E)</f>
        <v>Hyderabad</v>
      </c>
      <c r="V3124" s="1">
        <f>_xlfn.IFNA(_xlfn.XLOOKUP(A3124,bank_processed_transactions[transaction_id],bank_processed_transactions[processing_minutes]),"")</f>
        <v>21.6</v>
      </c>
      <c r="W3124" s="31">
        <f>_xlfn.XLOOKUP(A3124,Source_data!A:A,Source_data!B:B)</f>
        <v>46059</v>
      </c>
    </row>
    <row r="3125" spans="1:23" x14ac:dyDescent="0.3">
      <c r="A3125" s="4" t="s">
        <v>181</v>
      </c>
      <c r="B3125" s="1">
        <f>_xlfn.XLOOKUP(A3125,bank_source_transactions__1[transaction_id],bank_source_transactions__1[amount_inr])</f>
        <v>1415.35</v>
      </c>
      <c r="C3125" s="1">
        <f>_xlfn.XLOOKUP(A3125,Processed_data!A:A,Processed_data!F:F)</f>
        <v>1415.35</v>
      </c>
      <c r="D3125" s="1" t="str">
        <f>_xlfn.XLOOKUP(A3125,bank_source_transactions__1[transaction_id],bank_source_transactions__1[transaction_status])</f>
        <v>SUCCESS</v>
      </c>
      <c r="E3125" s="1" t="str">
        <f>_xlfn.XLOOKUP(A3125,Processed_data!A:A,Processed_data!G:G)</f>
        <v>SUCCESS</v>
      </c>
      <c r="F3125" s="1">
        <f>COUNTIF(bank_processed_transactions[transaction_id],A3125)</f>
        <v>1</v>
      </c>
      <c r="G3125" s="1" t="str">
        <f t="shared" si="480"/>
        <v>found</v>
      </c>
      <c r="H3125" s="1" t="str">
        <f t="shared" si="481"/>
        <v>Not Duplicate</v>
      </c>
      <c r="I3125" s="1" t="str">
        <f t="shared" si="482"/>
        <v>match</v>
      </c>
      <c r="J3125" s="1" t="str">
        <f t="shared" si="483"/>
        <v>match</v>
      </c>
      <c r="K3125" s="1">
        <f t="shared" si="484"/>
        <v>0</v>
      </c>
      <c r="L3125" s="2">
        <f>IF(F3125=0,"not processed",_xlfn.MINIFS(Processed_data!H:H,Processed_data!A:A,A3125))</f>
        <v>46069</v>
      </c>
      <c r="M3125" s="1">
        <f>IF(F3125=0,"not processed",ABS(bank_source_transactions__1[[#This Row],[transaction_date]]-Reconciliation!L3125))</f>
        <v>3</v>
      </c>
      <c r="N3125" s="1" t="str" cm="1">
        <f t="array" ref="N3125">_xlfn.IFS(M3125="not Processed", "Not Processed",M3125&gt;2,"SLA Breached",M3125&lt;=2,"Within SLA")</f>
        <v>SLA Breached</v>
      </c>
      <c r="O3125" s="1" t="str">
        <f>_xlfn.XLOOKUP(A3125,Source_data!A:A,Source_data!D:D)</f>
        <v>UPI</v>
      </c>
      <c r="P3125" s="1">
        <f t="shared" si="485"/>
        <v>0</v>
      </c>
      <c r="Q3125" s="1">
        <f t="shared" si="486"/>
        <v>0</v>
      </c>
      <c r="R3125" s="1">
        <f t="shared" si="487"/>
        <v>0</v>
      </c>
      <c r="S3125" s="1">
        <f t="shared" si="488"/>
        <v>0</v>
      </c>
      <c r="T3125" s="1">
        <f t="shared" si="489"/>
        <v>1</v>
      </c>
      <c r="U3125" s="1" t="str">
        <f>_xlfn.XLOOKUP(Table3[[#This Row],[Transaction ID]],Source_data!A:A,Source_data!E:E)</f>
        <v>Hyderabad</v>
      </c>
      <c r="V3125" s="1">
        <f>_xlfn.IFNA(_xlfn.XLOOKUP(A3125,bank_processed_transactions[transaction_id],bank_processed_transactions[processing_minutes]),"")</f>
        <v>34.9</v>
      </c>
      <c r="W3125" s="31">
        <f>_xlfn.XLOOKUP(A3125,Source_data!A:A,Source_data!B:B)</f>
        <v>46066</v>
      </c>
    </row>
    <row r="3126" spans="1:23" x14ac:dyDescent="0.3">
      <c r="A3126" s="3" t="s">
        <v>1820</v>
      </c>
      <c r="B3126" s="1">
        <f>_xlfn.XLOOKUP(A3126,bank_source_transactions__1[transaction_id],bank_source_transactions__1[amount_inr])</f>
        <v>4799.93</v>
      </c>
      <c r="C3126" s="1">
        <f>_xlfn.XLOOKUP(A3126,Processed_data!A:A,Processed_data!F:F)</f>
        <v>4799.93</v>
      </c>
      <c r="D3126" s="1" t="str">
        <f>_xlfn.XLOOKUP(A3126,bank_source_transactions__1[transaction_id],bank_source_transactions__1[transaction_status])</f>
        <v>SUCCESS</v>
      </c>
      <c r="E3126" s="1" t="str">
        <f>_xlfn.XLOOKUP(A3126,Processed_data!A:A,Processed_data!G:G)</f>
        <v>SUCCESS</v>
      </c>
      <c r="F3126" s="1">
        <f>COUNTIF(bank_processed_transactions[transaction_id],A3126)</f>
        <v>1</v>
      </c>
      <c r="G3126" s="1" t="str">
        <f t="shared" si="480"/>
        <v>found</v>
      </c>
      <c r="H3126" s="1" t="str">
        <f t="shared" si="481"/>
        <v>Not Duplicate</v>
      </c>
      <c r="I3126" s="1" t="str">
        <f t="shared" si="482"/>
        <v>match</v>
      </c>
      <c r="J3126" s="1" t="str">
        <f t="shared" si="483"/>
        <v>match</v>
      </c>
      <c r="K3126" s="1">
        <f t="shared" si="484"/>
        <v>0</v>
      </c>
      <c r="L3126" s="2">
        <f>IF(F3126=0,"not processed",_xlfn.MINIFS(Processed_data!H:H,Processed_data!A:A,A3126))</f>
        <v>46092</v>
      </c>
      <c r="M3126" s="1">
        <f>IF(F3126=0,"not processed",ABS(bank_source_transactions__1[[#This Row],[transaction_date]]-Reconciliation!L3126))</f>
        <v>2</v>
      </c>
      <c r="N3126" s="1" t="str" cm="1">
        <f t="array" ref="N3126">_xlfn.IFS(M3126="not Processed", "Not Processed",M3126&gt;2,"SLA Breached",M3126&lt;=2,"Within SLA")</f>
        <v>Within SLA</v>
      </c>
      <c r="O3126" s="1" t="str">
        <f>_xlfn.XLOOKUP(A3126,Source_data!A:A,Source_data!D:D)</f>
        <v>ATM</v>
      </c>
      <c r="P3126" s="1">
        <f t="shared" si="485"/>
        <v>0</v>
      </c>
      <c r="Q3126" s="1">
        <f t="shared" si="486"/>
        <v>0</v>
      </c>
      <c r="R3126" s="1">
        <f t="shared" si="487"/>
        <v>0</v>
      </c>
      <c r="S3126" s="1">
        <f t="shared" si="488"/>
        <v>0</v>
      </c>
      <c r="T3126" s="1">
        <f t="shared" si="489"/>
        <v>0</v>
      </c>
      <c r="U3126" s="1" t="str">
        <f>_xlfn.XLOOKUP(Table3[[#This Row],[Transaction ID]],Source_data!A:A,Source_data!E:E)</f>
        <v>Hyderabad</v>
      </c>
      <c r="V3126" s="1">
        <f>_xlfn.IFNA(_xlfn.XLOOKUP(A3126,bank_processed_transactions[transaction_id],bank_processed_transactions[processing_minutes]),"")</f>
        <v>61.4</v>
      </c>
      <c r="W3126" s="31">
        <f>_xlfn.XLOOKUP(A3126,Source_data!A:A,Source_data!B:B)</f>
        <v>46090</v>
      </c>
    </row>
    <row r="3127" spans="1:23" x14ac:dyDescent="0.3">
      <c r="A3127" s="4" t="s">
        <v>2520</v>
      </c>
      <c r="B3127" s="1">
        <f>_xlfn.XLOOKUP(A3127,bank_source_transactions__1[transaction_id],bank_source_transactions__1[amount_inr])</f>
        <v>2844.7</v>
      </c>
      <c r="C3127" s="1">
        <f>_xlfn.XLOOKUP(A3127,Processed_data!A:A,Processed_data!F:F)</f>
        <v>2844.7</v>
      </c>
      <c r="D3127" s="1" t="str">
        <f>_xlfn.XLOOKUP(A3127,bank_source_transactions__1[transaction_id],bank_source_transactions__1[transaction_status])</f>
        <v>REVERSED</v>
      </c>
      <c r="E3127" s="1" t="str">
        <f>_xlfn.XLOOKUP(A3127,Processed_data!A:A,Processed_data!G:G)</f>
        <v>REVERSED</v>
      </c>
      <c r="F3127" s="1">
        <f>COUNTIF(bank_processed_transactions[transaction_id],A3127)</f>
        <v>1</v>
      </c>
      <c r="G3127" s="1" t="str">
        <f t="shared" si="480"/>
        <v>found</v>
      </c>
      <c r="H3127" s="1" t="str">
        <f t="shared" si="481"/>
        <v>Not Duplicate</v>
      </c>
      <c r="I3127" s="1" t="str">
        <f t="shared" si="482"/>
        <v>match</v>
      </c>
      <c r="J3127" s="1" t="str">
        <f t="shared" si="483"/>
        <v>match</v>
      </c>
      <c r="K3127" s="1">
        <f t="shared" si="484"/>
        <v>0</v>
      </c>
      <c r="L3127" s="2">
        <f>IF(F3127=0,"not processed",_xlfn.MINIFS(Processed_data!H:H,Processed_data!A:A,A3127))</f>
        <v>46073</v>
      </c>
      <c r="M3127" s="1">
        <f>IF(F3127=0,"not processed",ABS(bank_source_transactions__1[[#This Row],[transaction_date]]-Reconciliation!L3127))</f>
        <v>1</v>
      </c>
      <c r="N3127" s="1" t="str" cm="1">
        <f t="array" ref="N3127">_xlfn.IFS(M3127="not Processed", "Not Processed",M3127&gt;2,"SLA Breached",M3127&lt;=2,"Within SLA")</f>
        <v>Within SLA</v>
      </c>
      <c r="O3127" s="1" t="str">
        <f>_xlfn.XLOOKUP(A3127,Source_data!A:A,Source_data!D:D)</f>
        <v>UPI</v>
      </c>
      <c r="P3127" s="1">
        <f t="shared" si="485"/>
        <v>0</v>
      </c>
      <c r="Q3127" s="1">
        <f t="shared" si="486"/>
        <v>0</v>
      </c>
      <c r="R3127" s="1">
        <f t="shared" si="487"/>
        <v>0</v>
      </c>
      <c r="S3127" s="1">
        <f t="shared" si="488"/>
        <v>0</v>
      </c>
      <c r="T3127" s="1">
        <f t="shared" si="489"/>
        <v>0</v>
      </c>
      <c r="U3127" s="1" t="str">
        <f>_xlfn.XLOOKUP(Table3[[#This Row],[Transaction ID]],Source_data!A:A,Source_data!E:E)</f>
        <v>Bengaluru</v>
      </c>
      <c r="V3127" s="1">
        <f>_xlfn.IFNA(_xlfn.XLOOKUP(A3127,bank_processed_transactions[transaction_id],bank_processed_transactions[processing_minutes]),"")</f>
        <v>26.9</v>
      </c>
      <c r="W3127" s="31">
        <f>_xlfn.XLOOKUP(A3127,Source_data!A:A,Source_data!B:B)</f>
        <v>46072</v>
      </c>
    </row>
    <row r="3128" spans="1:23" x14ac:dyDescent="0.3">
      <c r="A3128" s="3" t="s">
        <v>1473</v>
      </c>
      <c r="B3128" s="1">
        <f>_xlfn.XLOOKUP(A3128,bank_source_transactions__1[transaction_id],bank_source_transactions__1[amount_inr])</f>
        <v>2065.7600000000002</v>
      </c>
      <c r="C3128" s="1">
        <f>_xlfn.XLOOKUP(A3128,Processed_data!A:A,Processed_data!F:F)</f>
        <v>2065.7600000000002</v>
      </c>
      <c r="D3128" s="1" t="str">
        <f>_xlfn.XLOOKUP(A3128,bank_source_transactions__1[transaction_id],bank_source_transactions__1[transaction_status])</f>
        <v>SUCCESS</v>
      </c>
      <c r="E3128" s="1" t="str">
        <f>_xlfn.XLOOKUP(A3128,Processed_data!A:A,Processed_data!G:G)</f>
        <v>SUCCESS</v>
      </c>
      <c r="F3128" s="1">
        <f>COUNTIF(bank_processed_transactions[transaction_id],A3128)</f>
        <v>1</v>
      </c>
      <c r="G3128" s="1" t="str">
        <f t="shared" si="480"/>
        <v>found</v>
      </c>
      <c r="H3128" s="1" t="str">
        <f t="shared" si="481"/>
        <v>Not Duplicate</v>
      </c>
      <c r="I3128" s="1" t="str">
        <f t="shared" si="482"/>
        <v>match</v>
      </c>
      <c r="J3128" s="1" t="str">
        <f t="shared" si="483"/>
        <v>match</v>
      </c>
      <c r="K3128" s="1">
        <f t="shared" si="484"/>
        <v>0</v>
      </c>
      <c r="L3128" s="2">
        <f>IF(F3128=0,"not processed",_xlfn.MINIFS(Processed_data!H:H,Processed_data!A:A,A3128))</f>
        <v>46111</v>
      </c>
      <c r="M3128" s="1">
        <f>IF(F3128=0,"not processed",ABS(bank_source_transactions__1[[#This Row],[transaction_date]]-Reconciliation!L3128))</f>
        <v>0</v>
      </c>
      <c r="N3128" s="1" t="str" cm="1">
        <f t="array" ref="N3128">_xlfn.IFS(M3128="not Processed", "Not Processed",M3128&gt;2,"SLA Breached",M3128&lt;=2,"Within SLA")</f>
        <v>Within SLA</v>
      </c>
      <c r="O3128" s="1" t="str">
        <f>_xlfn.XLOOKUP(A3128,Source_data!A:A,Source_data!D:D)</f>
        <v>IMPS</v>
      </c>
      <c r="P3128" s="1">
        <f t="shared" si="485"/>
        <v>0</v>
      </c>
      <c r="Q3128" s="1">
        <f t="shared" si="486"/>
        <v>0</v>
      </c>
      <c r="R3128" s="1">
        <f t="shared" si="487"/>
        <v>0</v>
      </c>
      <c r="S3128" s="1">
        <f t="shared" si="488"/>
        <v>0</v>
      </c>
      <c r="T3128" s="1">
        <f t="shared" si="489"/>
        <v>0</v>
      </c>
      <c r="U3128" s="1" t="str">
        <f>_xlfn.XLOOKUP(Table3[[#This Row],[Transaction ID]],Source_data!A:A,Source_data!E:E)</f>
        <v>Hyderabad</v>
      </c>
      <c r="V3128" s="1">
        <f>_xlfn.IFNA(_xlfn.XLOOKUP(A3128,bank_processed_transactions[transaction_id],bank_processed_transactions[processing_minutes]),"")</f>
        <v>14.7</v>
      </c>
      <c r="W3128" s="31">
        <f>_xlfn.XLOOKUP(A3128,Source_data!A:A,Source_data!B:B)</f>
        <v>46111</v>
      </c>
    </row>
    <row r="3129" spans="1:23" x14ac:dyDescent="0.3">
      <c r="A3129" s="4" t="s">
        <v>4195</v>
      </c>
      <c r="B3129" s="1">
        <f>_xlfn.XLOOKUP(A3129,bank_source_transactions__1[transaction_id],bank_source_transactions__1[amount_inr])</f>
        <v>3460.99</v>
      </c>
      <c r="C3129" s="1">
        <f>_xlfn.XLOOKUP(A3129,Processed_data!A:A,Processed_data!F:F)</f>
        <v>3460.99</v>
      </c>
      <c r="D3129" s="1" t="str">
        <f>_xlfn.XLOOKUP(A3129,bank_source_transactions__1[transaction_id],bank_source_transactions__1[transaction_status])</f>
        <v>SUCCESS</v>
      </c>
      <c r="E3129" s="1" t="str">
        <f>_xlfn.XLOOKUP(A3129,Processed_data!A:A,Processed_data!G:G)</f>
        <v>SUCCESS</v>
      </c>
      <c r="F3129" s="1">
        <f>COUNTIF(bank_processed_transactions[transaction_id],A3129)</f>
        <v>1</v>
      </c>
      <c r="G3129" s="1" t="str">
        <f t="shared" si="480"/>
        <v>found</v>
      </c>
      <c r="H3129" s="1" t="str">
        <f t="shared" si="481"/>
        <v>Not Duplicate</v>
      </c>
      <c r="I3129" s="1" t="str">
        <f t="shared" si="482"/>
        <v>match</v>
      </c>
      <c r="J3129" s="1" t="str">
        <f t="shared" si="483"/>
        <v>match</v>
      </c>
      <c r="K3129" s="1">
        <f t="shared" si="484"/>
        <v>0</v>
      </c>
      <c r="L3129" s="2">
        <f>IF(F3129=0,"not processed",_xlfn.MINIFS(Processed_data!H:H,Processed_data!A:A,A3129))</f>
        <v>46026</v>
      </c>
      <c r="M3129" s="1">
        <f>IF(F3129=0,"not processed",ABS(bank_source_transactions__1[[#This Row],[transaction_date]]-Reconciliation!L3129))</f>
        <v>2</v>
      </c>
      <c r="N3129" s="1" t="str" cm="1">
        <f t="array" ref="N3129">_xlfn.IFS(M3129="not Processed", "Not Processed",M3129&gt;2,"SLA Breached",M3129&lt;=2,"Within SLA")</f>
        <v>Within SLA</v>
      </c>
      <c r="O3129" s="1" t="str">
        <f>_xlfn.XLOOKUP(A3129,Source_data!A:A,Source_data!D:D)</f>
        <v>ATM</v>
      </c>
      <c r="P3129" s="1">
        <f t="shared" si="485"/>
        <v>0</v>
      </c>
      <c r="Q3129" s="1">
        <f t="shared" si="486"/>
        <v>0</v>
      </c>
      <c r="R3129" s="1">
        <f t="shared" si="487"/>
        <v>0</v>
      </c>
      <c r="S3129" s="1">
        <f t="shared" si="488"/>
        <v>0</v>
      </c>
      <c r="T3129" s="1">
        <f t="shared" si="489"/>
        <v>0</v>
      </c>
      <c r="U3129" s="1" t="str">
        <f>_xlfn.XLOOKUP(Table3[[#This Row],[Transaction ID]],Source_data!A:A,Source_data!E:E)</f>
        <v>Hyderabad</v>
      </c>
      <c r="V3129" s="1">
        <f>_xlfn.IFNA(_xlfn.XLOOKUP(A3129,bank_processed_transactions[transaction_id],bank_processed_transactions[processing_minutes]),"")</f>
        <v>21.9</v>
      </c>
      <c r="W3129" s="31">
        <f>_xlfn.XLOOKUP(A3129,Source_data!A:A,Source_data!B:B)</f>
        <v>46024</v>
      </c>
    </row>
    <row r="3130" spans="1:23" x14ac:dyDescent="0.3">
      <c r="A3130" s="3" t="s">
        <v>2731</v>
      </c>
      <c r="B3130" s="1">
        <f>_xlfn.XLOOKUP(A3130,bank_source_transactions__1[transaction_id],bank_source_transactions__1[amount_inr])</f>
        <v>3234.78</v>
      </c>
      <c r="C3130" s="1">
        <f>_xlfn.XLOOKUP(A3130,Processed_data!A:A,Processed_data!F:F)</f>
        <v>3234.78</v>
      </c>
      <c r="D3130" s="1" t="str">
        <f>_xlfn.XLOOKUP(A3130,bank_source_transactions__1[transaction_id],bank_source_transactions__1[transaction_status])</f>
        <v>SUCCESS</v>
      </c>
      <c r="E3130" s="1" t="str">
        <f>_xlfn.XLOOKUP(A3130,Processed_data!A:A,Processed_data!G:G)</f>
        <v>SUCCESS</v>
      </c>
      <c r="F3130" s="1">
        <f>COUNTIF(bank_processed_transactions[transaction_id],A3130)</f>
        <v>1</v>
      </c>
      <c r="G3130" s="1" t="str">
        <f t="shared" si="480"/>
        <v>found</v>
      </c>
      <c r="H3130" s="1" t="str">
        <f t="shared" si="481"/>
        <v>Not Duplicate</v>
      </c>
      <c r="I3130" s="1" t="str">
        <f t="shared" si="482"/>
        <v>match</v>
      </c>
      <c r="J3130" s="1" t="str">
        <f t="shared" si="483"/>
        <v>match</v>
      </c>
      <c r="K3130" s="1">
        <f t="shared" si="484"/>
        <v>0</v>
      </c>
      <c r="L3130" s="2">
        <f>IF(F3130=0,"not processed",_xlfn.MINIFS(Processed_data!H:H,Processed_data!A:A,A3130))</f>
        <v>46064</v>
      </c>
      <c r="M3130" s="1">
        <f>IF(F3130=0,"not processed",ABS(bank_source_transactions__1[[#This Row],[transaction_date]]-Reconciliation!L3130))</f>
        <v>1</v>
      </c>
      <c r="N3130" s="1" t="str" cm="1">
        <f t="array" ref="N3130">_xlfn.IFS(M3130="not Processed", "Not Processed",M3130&gt;2,"SLA Breached",M3130&lt;=2,"Within SLA")</f>
        <v>Within SLA</v>
      </c>
      <c r="O3130" s="1" t="str">
        <f>_xlfn.XLOOKUP(A3130,Source_data!A:A,Source_data!D:D)</f>
        <v>UPI</v>
      </c>
      <c r="P3130" s="1">
        <f t="shared" si="485"/>
        <v>0</v>
      </c>
      <c r="Q3130" s="1">
        <f t="shared" si="486"/>
        <v>0</v>
      </c>
      <c r="R3130" s="1">
        <f t="shared" si="487"/>
        <v>0</v>
      </c>
      <c r="S3130" s="1">
        <f t="shared" si="488"/>
        <v>0</v>
      </c>
      <c r="T3130" s="1">
        <f t="shared" si="489"/>
        <v>0</v>
      </c>
      <c r="U3130" s="1" t="str">
        <f>_xlfn.XLOOKUP(Table3[[#This Row],[Transaction ID]],Source_data!A:A,Source_data!E:E)</f>
        <v>Hyderabad</v>
      </c>
      <c r="V3130" s="1">
        <f>_xlfn.IFNA(_xlfn.XLOOKUP(A3130,bank_processed_transactions[transaction_id],bank_processed_transactions[processing_minutes]),"")</f>
        <v>41.4</v>
      </c>
      <c r="W3130" s="31">
        <f>_xlfn.XLOOKUP(A3130,Source_data!A:A,Source_data!B:B)</f>
        <v>46063</v>
      </c>
    </row>
    <row r="3131" spans="1:23" x14ac:dyDescent="0.3">
      <c r="A3131" s="4" t="s">
        <v>3533</v>
      </c>
      <c r="B3131" s="1">
        <f>_xlfn.XLOOKUP(A3131,bank_source_transactions__1[transaction_id],bank_source_transactions__1[amount_inr])</f>
        <v>13532.77</v>
      </c>
      <c r="C3131" s="1">
        <f>_xlfn.XLOOKUP(A3131,Processed_data!A:A,Processed_data!F:F)</f>
        <v>13532.77</v>
      </c>
      <c r="D3131" s="1" t="str">
        <f>_xlfn.XLOOKUP(A3131,bank_source_transactions__1[transaction_id],bank_source_transactions__1[transaction_status])</f>
        <v>SUCCESS</v>
      </c>
      <c r="E3131" s="1" t="str">
        <f>_xlfn.XLOOKUP(A3131,Processed_data!A:A,Processed_data!G:G)</f>
        <v>SUCCESS</v>
      </c>
      <c r="F3131" s="1">
        <f>COUNTIF(bank_processed_transactions[transaction_id],A3131)</f>
        <v>1</v>
      </c>
      <c r="G3131" s="1" t="str">
        <f t="shared" si="480"/>
        <v>found</v>
      </c>
      <c r="H3131" s="1" t="str">
        <f t="shared" si="481"/>
        <v>Not Duplicate</v>
      </c>
      <c r="I3131" s="1" t="str">
        <f t="shared" si="482"/>
        <v>match</v>
      </c>
      <c r="J3131" s="1" t="str">
        <f t="shared" si="483"/>
        <v>match</v>
      </c>
      <c r="K3131" s="1">
        <f t="shared" si="484"/>
        <v>0</v>
      </c>
      <c r="L3131" s="2">
        <f>IF(F3131=0,"not processed",_xlfn.MINIFS(Processed_data!H:H,Processed_data!A:A,A3131))</f>
        <v>46112</v>
      </c>
      <c r="M3131" s="1">
        <f>IF(F3131=0,"not processed",ABS(bank_source_transactions__1[[#This Row],[transaction_date]]-Reconciliation!L3131))</f>
        <v>2</v>
      </c>
      <c r="N3131" s="1" t="str" cm="1">
        <f t="array" ref="N3131">_xlfn.IFS(M3131="not Processed", "Not Processed",M3131&gt;2,"SLA Breached",M3131&lt;=2,"Within SLA")</f>
        <v>Within SLA</v>
      </c>
      <c r="O3131" s="1" t="str">
        <f>_xlfn.XLOOKUP(A3131,Source_data!A:A,Source_data!D:D)</f>
        <v>UPI</v>
      </c>
      <c r="P3131" s="1">
        <f t="shared" si="485"/>
        <v>0</v>
      </c>
      <c r="Q3131" s="1">
        <f t="shared" si="486"/>
        <v>0</v>
      </c>
      <c r="R3131" s="1">
        <f t="shared" si="487"/>
        <v>0</v>
      </c>
      <c r="S3131" s="1">
        <f t="shared" si="488"/>
        <v>0</v>
      </c>
      <c r="T3131" s="1">
        <f t="shared" si="489"/>
        <v>0</v>
      </c>
      <c r="U3131" s="1" t="str">
        <f>_xlfn.XLOOKUP(Table3[[#This Row],[Transaction ID]],Source_data!A:A,Source_data!E:E)</f>
        <v>Mumbai</v>
      </c>
      <c r="V3131" s="1">
        <f>_xlfn.IFNA(_xlfn.XLOOKUP(A3131,bank_processed_transactions[transaction_id],bank_processed_transactions[processing_minutes]),"")</f>
        <v>46.2</v>
      </c>
      <c r="W3131" s="31">
        <f>_xlfn.XLOOKUP(A3131,Source_data!A:A,Source_data!B:B)</f>
        <v>46110</v>
      </c>
    </row>
    <row r="3132" spans="1:23" x14ac:dyDescent="0.3">
      <c r="A3132" s="3" t="s">
        <v>1624</v>
      </c>
      <c r="B3132" s="1">
        <f>_xlfn.XLOOKUP(A3132,bank_source_transactions__1[transaction_id],bank_source_transactions__1[amount_inr])</f>
        <v>9996.7999999999993</v>
      </c>
      <c r="C3132" s="1">
        <f>_xlfn.XLOOKUP(A3132,Processed_data!A:A,Processed_data!F:F)</f>
        <v>9996.7999999999993</v>
      </c>
      <c r="D3132" s="1" t="str">
        <f>_xlfn.XLOOKUP(A3132,bank_source_transactions__1[transaction_id],bank_source_transactions__1[transaction_status])</f>
        <v>SUCCESS</v>
      </c>
      <c r="E3132" s="1" t="str">
        <f>_xlfn.XLOOKUP(A3132,Processed_data!A:A,Processed_data!G:G)</f>
        <v>SUCCESS</v>
      </c>
      <c r="F3132" s="1">
        <f>COUNTIF(bank_processed_transactions[transaction_id],A3132)</f>
        <v>1</v>
      </c>
      <c r="G3132" s="1" t="str">
        <f t="shared" si="480"/>
        <v>found</v>
      </c>
      <c r="H3132" s="1" t="str">
        <f t="shared" si="481"/>
        <v>Not Duplicate</v>
      </c>
      <c r="I3132" s="1" t="str">
        <f t="shared" si="482"/>
        <v>match</v>
      </c>
      <c r="J3132" s="1" t="str">
        <f t="shared" si="483"/>
        <v>match</v>
      </c>
      <c r="K3132" s="1">
        <f t="shared" si="484"/>
        <v>0</v>
      </c>
      <c r="L3132" s="2">
        <f>IF(F3132=0,"not processed",_xlfn.MINIFS(Processed_data!H:H,Processed_data!A:A,A3132))</f>
        <v>46074</v>
      </c>
      <c r="M3132" s="1">
        <f>IF(F3132=0,"not processed",ABS(bank_source_transactions__1[[#This Row],[transaction_date]]-Reconciliation!L3132))</f>
        <v>1</v>
      </c>
      <c r="N3132" s="1" t="str" cm="1">
        <f t="array" ref="N3132">_xlfn.IFS(M3132="not Processed", "Not Processed",M3132&gt;2,"SLA Breached",M3132&lt;=2,"Within SLA")</f>
        <v>Within SLA</v>
      </c>
      <c r="O3132" s="1" t="str">
        <f>_xlfn.XLOOKUP(A3132,Source_data!A:A,Source_data!D:D)</f>
        <v>CARD</v>
      </c>
      <c r="P3132" s="1">
        <f t="shared" si="485"/>
        <v>0</v>
      </c>
      <c r="Q3132" s="1">
        <f t="shared" si="486"/>
        <v>0</v>
      </c>
      <c r="R3132" s="1">
        <f t="shared" si="487"/>
        <v>0</v>
      </c>
      <c r="S3132" s="1">
        <f t="shared" si="488"/>
        <v>0</v>
      </c>
      <c r="T3132" s="1">
        <f t="shared" si="489"/>
        <v>0</v>
      </c>
      <c r="U3132" s="1" t="str">
        <f>_xlfn.XLOOKUP(Table3[[#This Row],[Transaction ID]],Source_data!A:A,Source_data!E:E)</f>
        <v>Pune</v>
      </c>
      <c r="V3132" s="1">
        <f>_xlfn.IFNA(_xlfn.XLOOKUP(A3132,bank_processed_transactions[transaction_id],bank_processed_transactions[processing_minutes]),"")</f>
        <v>11.4</v>
      </c>
      <c r="W3132" s="31">
        <f>_xlfn.XLOOKUP(A3132,Source_data!A:A,Source_data!B:B)</f>
        <v>46073</v>
      </c>
    </row>
    <row r="3133" spans="1:23" x14ac:dyDescent="0.3">
      <c r="A3133" s="4" t="s">
        <v>2144</v>
      </c>
      <c r="B3133" s="1">
        <f>_xlfn.XLOOKUP(A3133,bank_source_transactions__1[transaction_id],bank_source_transactions__1[amount_inr])</f>
        <v>1429.11</v>
      </c>
      <c r="C3133" s="1">
        <f>_xlfn.XLOOKUP(A3133,Processed_data!A:A,Processed_data!F:F)</f>
        <v>1429.11</v>
      </c>
      <c r="D3133" s="1" t="str">
        <f>_xlfn.XLOOKUP(A3133,bank_source_transactions__1[transaction_id],bank_source_transactions__1[transaction_status])</f>
        <v>SUCCESS</v>
      </c>
      <c r="E3133" s="1" t="str">
        <f>_xlfn.XLOOKUP(A3133,Processed_data!A:A,Processed_data!G:G)</f>
        <v>SUCCESS</v>
      </c>
      <c r="F3133" s="1">
        <f>COUNTIF(bank_processed_transactions[transaction_id],A3133)</f>
        <v>1</v>
      </c>
      <c r="G3133" s="1" t="str">
        <f t="shared" si="480"/>
        <v>found</v>
      </c>
      <c r="H3133" s="1" t="str">
        <f t="shared" si="481"/>
        <v>Not Duplicate</v>
      </c>
      <c r="I3133" s="1" t="str">
        <f t="shared" si="482"/>
        <v>match</v>
      </c>
      <c r="J3133" s="1" t="str">
        <f t="shared" si="483"/>
        <v>match</v>
      </c>
      <c r="K3133" s="1">
        <f t="shared" si="484"/>
        <v>0</v>
      </c>
      <c r="L3133" s="2">
        <f>IF(F3133=0,"not processed",_xlfn.MINIFS(Processed_data!H:H,Processed_data!A:A,A3133))</f>
        <v>46042</v>
      </c>
      <c r="M3133" s="1">
        <f>IF(F3133=0,"not processed",ABS(bank_source_transactions__1[[#This Row],[transaction_date]]-Reconciliation!L3133))</f>
        <v>0</v>
      </c>
      <c r="N3133" s="1" t="str" cm="1">
        <f t="array" ref="N3133">_xlfn.IFS(M3133="not Processed", "Not Processed",M3133&gt;2,"SLA Breached",M3133&lt;=2,"Within SLA")</f>
        <v>Within SLA</v>
      </c>
      <c r="O3133" s="1" t="str">
        <f>_xlfn.XLOOKUP(A3133,Source_data!A:A,Source_data!D:D)</f>
        <v>NEFT</v>
      </c>
      <c r="P3133" s="1">
        <f t="shared" si="485"/>
        <v>0</v>
      </c>
      <c r="Q3133" s="1">
        <f t="shared" si="486"/>
        <v>0</v>
      </c>
      <c r="R3133" s="1">
        <f t="shared" si="487"/>
        <v>0</v>
      </c>
      <c r="S3133" s="1">
        <f t="shared" si="488"/>
        <v>0</v>
      </c>
      <c r="T3133" s="1">
        <f t="shared" si="489"/>
        <v>0</v>
      </c>
      <c r="U3133" s="1" t="str">
        <f>_xlfn.XLOOKUP(Table3[[#This Row],[Transaction ID]],Source_data!A:A,Source_data!E:E)</f>
        <v>Bengaluru</v>
      </c>
      <c r="V3133" s="1">
        <f>_xlfn.IFNA(_xlfn.XLOOKUP(A3133,bank_processed_transactions[transaction_id],bank_processed_transactions[processing_minutes]),"")</f>
        <v>14.5</v>
      </c>
      <c r="W3133" s="31">
        <f>_xlfn.XLOOKUP(A3133,Source_data!A:A,Source_data!B:B)</f>
        <v>46042</v>
      </c>
    </row>
    <row r="3134" spans="1:23" x14ac:dyDescent="0.3">
      <c r="A3134" s="3" t="s">
        <v>3801</v>
      </c>
      <c r="B3134" s="1">
        <f>_xlfn.XLOOKUP(A3134,bank_source_transactions__1[transaction_id],bank_source_transactions__1[amount_inr])</f>
        <v>3792.21</v>
      </c>
      <c r="C3134" s="1">
        <f>_xlfn.XLOOKUP(A3134,Processed_data!A:A,Processed_data!F:F)</f>
        <v>3792.21</v>
      </c>
      <c r="D3134" s="1" t="str">
        <f>_xlfn.XLOOKUP(A3134,bank_source_transactions__1[transaction_id],bank_source_transactions__1[transaction_status])</f>
        <v>REVERSED</v>
      </c>
      <c r="E3134" s="1" t="str">
        <f>_xlfn.XLOOKUP(A3134,Processed_data!A:A,Processed_data!G:G)</f>
        <v>REVERSED</v>
      </c>
      <c r="F3134" s="1">
        <f>COUNTIF(bank_processed_transactions[transaction_id],A3134)</f>
        <v>1</v>
      </c>
      <c r="G3134" s="1" t="str">
        <f t="shared" si="480"/>
        <v>found</v>
      </c>
      <c r="H3134" s="1" t="str">
        <f t="shared" si="481"/>
        <v>Not Duplicate</v>
      </c>
      <c r="I3134" s="1" t="str">
        <f t="shared" si="482"/>
        <v>match</v>
      </c>
      <c r="J3134" s="1" t="str">
        <f t="shared" si="483"/>
        <v>match</v>
      </c>
      <c r="K3134" s="1">
        <f t="shared" si="484"/>
        <v>0</v>
      </c>
      <c r="L3134" s="2">
        <f>IF(F3134=0,"not processed",_xlfn.MINIFS(Processed_data!H:H,Processed_data!A:A,A3134))</f>
        <v>46113</v>
      </c>
      <c r="M3134" s="1">
        <f>IF(F3134=0,"not processed",ABS(bank_source_transactions__1[[#This Row],[transaction_date]]-Reconciliation!L3134))</f>
        <v>3</v>
      </c>
      <c r="N3134" s="1" t="str" cm="1">
        <f t="array" ref="N3134">_xlfn.IFS(M3134="not Processed", "Not Processed",M3134&gt;2,"SLA Breached",M3134&lt;=2,"Within SLA")</f>
        <v>SLA Breached</v>
      </c>
      <c r="O3134" s="1" t="str">
        <f>_xlfn.XLOOKUP(A3134,Source_data!A:A,Source_data!D:D)</f>
        <v>UPI</v>
      </c>
      <c r="P3134" s="1">
        <f t="shared" si="485"/>
        <v>0</v>
      </c>
      <c r="Q3134" s="1">
        <f t="shared" si="486"/>
        <v>0</v>
      </c>
      <c r="R3134" s="1">
        <f t="shared" si="487"/>
        <v>0</v>
      </c>
      <c r="S3134" s="1">
        <f t="shared" si="488"/>
        <v>0</v>
      </c>
      <c r="T3134" s="1">
        <f t="shared" si="489"/>
        <v>1</v>
      </c>
      <c r="U3134" s="1" t="str">
        <f>_xlfn.XLOOKUP(Table3[[#This Row],[Transaction ID]],Source_data!A:A,Source_data!E:E)</f>
        <v>Mumbai</v>
      </c>
      <c r="V3134" s="1">
        <f>_xlfn.IFNA(_xlfn.XLOOKUP(A3134,bank_processed_transactions[transaction_id],bank_processed_transactions[processing_minutes]),"")</f>
        <v>33.6</v>
      </c>
      <c r="W3134" s="31">
        <f>_xlfn.XLOOKUP(A3134,Source_data!A:A,Source_data!B:B)</f>
        <v>46110</v>
      </c>
    </row>
    <row r="3135" spans="1:23" x14ac:dyDescent="0.3">
      <c r="A3135" s="4" t="s">
        <v>2835</v>
      </c>
      <c r="B3135" s="1">
        <f>_xlfn.XLOOKUP(A3135,bank_source_transactions__1[transaction_id],bank_source_transactions__1[amount_inr])</f>
        <v>4908.55</v>
      </c>
      <c r="C3135" s="1">
        <f>_xlfn.XLOOKUP(A3135,Processed_data!A:A,Processed_data!F:F)</f>
        <v>4908.55</v>
      </c>
      <c r="D3135" s="1" t="str">
        <f>_xlfn.XLOOKUP(A3135,bank_source_transactions__1[transaction_id],bank_source_transactions__1[transaction_status])</f>
        <v>SUCCESS</v>
      </c>
      <c r="E3135" s="1" t="str">
        <f>_xlfn.XLOOKUP(A3135,Processed_data!A:A,Processed_data!G:G)</f>
        <v>SUCCESS</v>
      </c>
      <c r="F3135" s="1">
        <f>COUNTIF(bank_processed_transactions[transaction_id],A3135)</f>
        <v>1</v>
      </c>
      <c r="G3135" s="1" t="str">
        <f t="shared" si="480"/>
        <v>found</v>
      </c>
      <c r="H3135" s="1" t="str">
        <f t="shared" si="481"/>
        <v>Not Duplicate</v>
      </c>
      <c r="I3135" s="1" t="str">
        <f t="shared" si="482"/>
        <v>match</v>
      </c>
      <c r="J3135" s="1" t="str">
        <f t="shared" si="483"/>
        <v>match</v>
      </c>
      <c r="K3135" s="1">
        <f t="shared" si="484"/>
        <v>0</v>
      </c>
      <c r="L3135" s="2">
        <f>IF(F3135=0,"not processed",_xlfn.MINIFS(Processed_data!H:H,Processed_data!A:A,A3135))</f>
        <v>46074</v>
      </c>
      <c r="M3135" s="1">
        <f>IF(F3135=0,"not processed",ABS(bank_source_transactions__1[[#This Row],[transaction_date]]-Reconciliation!L3135))</f>
        <v>0</v>
      </c>
      <c r="N3135" s="1" t="str" cm="1">
        <f t="array" ref="N3135">_xlfn.IFS(M3135="not Processed", "Not Processed",M3135&gt;2,"SLA Breached",M3135&lt;=2,"Within SLA")</f>
        <v>Within SLA</v>
      </c>
      <c r="O3135" s="1" t="str">
        <f>_xlfn.XLOOKUP(A3135,Source_data!A:A,Source_data!D:D)</f>
        <v>CARD</v>
      </c>
      <c r="P3135" s="1">
        <f t="shared" si="485"/>
        <v>0</v>
      </c>
      <c r="Q3135" s="1">
        <f t="shared" si="486"/>
        <v>0</v>
      </c>
      <c r="R3135" s="1">
        <f t="shared" si="487"/>
        <v>0</v>
      </c>
      <c r="S3135" s="1">
        <f t="shared" si="488"/>
        <v>0</v>
      </c>
      <c r="T3135" s="1">
        <f t="shared" si="489"/>
        <v>0</v>
      </c>
      <c r="U3135" s="1" t="str">
        <f>_xlfn.XLOOKUP(Table3[[#This Row],[Transaction ID]],Source_data!A:A,Source_data!E:E)</f>
        <v>Hyderabad</v>
      </c>
      <c r="V3135" s="1">
        <f>_xlfn.IFNA(_xlfn.XLOOKUP(A3135,bank_processed_transactions[transaction_id],bank_processed_transactions[processing_minutes]),"")</f>
        <v>19.2</v>
      </c>
      <c r="W3135" s="31">
        <f>_xlfn.XLOOKUP(A3135,Source_data!A:A,Source_data!B:B)</f>
        <v>46074</v>
      </c>
    </row>
    <row r="3136" spans="1:23" x14ac:dyDescent="0.3">
      <c r="A3136" s="3" t="s">
        <v>2617</v>
      </c>
      <c r="B3136" s="1">
        <f>_xlfn.XLOOKUP(A3136,bank_source_transactions__1[transaction_id],bank_source_transactions__1[amount_inr])</f>
        <v>3319.7</v>
      </c>
      <c r="C3136" s="1">
        <f>_xlfn.XLOOKUP(A3136,Processed_data!A:A,Processed_data!F:F)</f>
        <v>3319.7</v>
      </c>
      <c r="D3136" s="1" t="str">
        <f>_xlfn.XLOOKUP(A3136,bank_source_transactions__1[transaction_id],bank_source_transactions__1[transaction_status])</f>
        <v>SUCCESS</v>
      </c>
      <c r="E3136" s="1" t="str">
        <f>_xlfn.XLOOKUP(A3136,Processed_data!A:A,Processed_data!G:G)</f>
        <v>SUCCESS</v>
      </c>
      <c r="F3136" s="1">
        <f>COUNTIF(bank_processed_transactions[transaction_id],A3136)</f>
        <v>1</v>
      </c>
      <c r="G3136" s="1" t="str">
        <f t="shared" si="480"/>
        <v>found</v>
      </c>
      <c r="H3136" s="1" t="str">
        <f t="shared" si="481"/>
        <v>Not Duplicate</v>
      </c>
      <c r="I3136" s="1" t="str">
        <f t="shared" si="482"/>
        <v>match</v>
      </c>
      <c r="J3136" s="1" t="str">
        <f t="shared" si="483"/>
        <v>match</v>
      </c>
      <c r="K3136" s="1">
        <f t="shared" si="484"/>
        <v>0</v>
      </c>
      <c r="L3136" s="2">
        <f>IF(F3136=0,"not processed",_xlfn.MINIFS(Processed_data!H:H,Processed_data!A:A,A3136))</f>
        <v>46077</v>
      </c>
      <c r="M3136" s="1">
        <f>IF(F3136=0,"not processed",ABS(bank_source_transactions__1[[#This Row],[transaction_date]]-Reconciliation!L3136))</f>
        <v>0</v>
      </c>
      <c r="N3136" s="1" t="str" cm="1">
        <f t="array" ref="N3136">_xlfn.IFS(M3136="not Processed", "Not Processed",M3136&gt;2,"SLA Breached",M3136&lt;=2,"Within SLA")</f>
        <v>Within SLA</v>
      </c>
      <c r="O3136" s="1" t="str">
        <f>_xlfn.XLOOKUP(A3136,Source_data!A:A,Source_data!D:D)</f>
        <v>UPI</v>
      </c>
      <c r="P3136" s="1">
        <f t="shared" si="485"/>
        <v>0</v>
      </c>
      <c r="Q3136" s="1">
        <f t="shared" si="486"/>
        <v>0</v>
      </c>
      <c r="R3136" s="1">
        <f t="shared" si="487"/>
        <v>0</v>
      </c>
      <c r="S3136" s="1">
        <f t="shared" si="488"/>
        <v>0</v>
      </c>
      <c r="T3136" s="1">
        <f t="shared" si="489"/>
        <v>0</v>
      </c>
      <c r="U3136" s="1" t="str">
        <f>_xlfn.XLOOKUP(Table3[[#This Row],[Transaction ID]],Source_data!A:A,Source_data!E:E)</f>
        <v>Bengaluru</v>
      </c>
      <c r="V3136" s="1">
        <f>_xlfn.IFNA(_xlfn.XLOOKUP(A3136,bank_processed_transactions[transaction_id],bank_processed_transactions[processing_minutes]),"")</f>
        <v>40</v>
      </c>
      <c r="W3136" s="31">
        <f>_xlfn.XLOOKUP(A3136,Source_data!A:A,Source_data!B:B)</f>
        <v>46077</v>
      </c>
    </row>
    <row r="3137" spans="1:23" x14ac:dyDescent="0.3">
      <c r="A3137" s="4" t="s">
        <v>4869</v>
      </c>
      <c r="B3137" s="1">
        <f>_xlfn.XLOOKUP(A3137,bank_source_transactions__1[transaction_id],bank_source_transactions__1[amount_inr])</f>
        <v>2072.0100000000002</v>
      </c>
      <c r="C3137" s="1">
        <f>_xlfn.XLOOKUP(A3137,Processed_data!A:A,Processed_data!F:F)</f>
        <v>2072.0100000000002</v>
      </c>
      <c r="D3137" s="1" t="str">
        <f>_xlfn.XLOOKUP(A3137,bank_source_transactions__1[transaction_id],bank_source_transactions__1[transaction_status])</f>
        <v>SUCCESS</v>
      </c>
      <c r="E3137" s="1" t="str">
        <f>_xlfn.XLOOKUP(A3137,Processed_data!A:A,Processed_data!G:G)</f>
        <v>SUCCESS</v>
      </c>
      <c r="F3137" s="1">
        <f>COUNTIF(bank_processed_transactions[transaction_id],A3137)</f>
        <v>1</v>
      </c>
      <c r="G3137" s="1" t="str">
        <f t="shared" si="480"/>
        <v>found</v>
      </c>
      <c r="H3137" s="1" t="str">
        <f t="shared" si="481"/>
        <v>Not Duplicate</v>
      </c>
      <c r="I3137" s="1" t="str">
        <f t="shared" si="482"/>
        <v>match</v>
      </c>
      <c r="J3137" s="1" t="str">
        <f t="shared" si="483"/>
        <v>match</v>
      </c>
      <c r="K3137" s="1">
        <f t="shared" si="484"/>
        <v>0</v>
      </c>
      <c r="L3137" s="2">
        <f>IF(F3137=0,"not processed",_xlfn.MINIFS(Processed_data!H:H,Processed_data!A:A,A3137))</f>
        <v>46029</v>
      </c>
      <c r="M3137" s="1">
        <f>IF(F3137=0,"not processed",ABS(bank_source_transactions__1[[#This Row],[transaction_date]]-Reconciliation!L3137))</f>
        <v>3</v>
      </c>
      <c r="N3137" s="1" t="str" cm="1">
        <f t="array" ref="N3137">_xlfn.IFS(M3137="not Processed", "Not Processed",M3137&gt;2,"SLA Breached",M3137&lt;=2,"Within SLA")</f>
        <v>SLA Breached</v>
      </c>
      <c r="O3137" s="1" t="str">
        <f>_xlfn.XLOOKUP(A3137,Source_data!A:A,Source_data!D:D)</f>
        <v>IMPS</v>
      </c>
      <c r="P3137" s="1">
        <f t="shared" si="485"/>
        <v>0</v>
      </c>
      <c r="Q3137" s="1">
        <f t="shared" si="486"/>
        <v>0</v>
      </c>
      <c r="R3137" s="1">
        <f t="shared" si="487"/>
        <v>0</v>
      </c>
      <c r="S3137" s="1">
        <f t="shared" si="488"/>
        <v>0</v>
      </c>
      <c r="T3137" s="1">
        <f t="shared" si="489"/>
        <v>1</v>
      </c>
      <c r="U3137" s="1" t="str">
        <f>_xlfn.XLOOKUP(Table3[[#This Row],[Transaction ID]],Source_data!A:A,Source_data!E:E)</f>
        <v>Hyderabad</v>
      </c>
      <c r="V3137" s="1">
        <f>_xlfn.IFNA(_xlfn.XLOOKUP(A3137,bank_processed_transactions[transaction_id],bank_processed_transactions[processing_minutes]),"")</f>
        <v>27.4</v>
      </c>
      <c r="W3137" s="31">
        <f>_xlfn.XLOOKUP(A3137,Source_data!A:A,Source_data!B:B)</f>
        <v>46026</v>
      </c>
    </row>
    <row r="3138" spans="1:23" x14ac:dyDescent="0.3">
      <c r="A3138" s="3" t="s">
        <v>3485</v>
      </c>
      <c r="B3138" s="1">
        <f>_xlfn.XLOOKUP(A3138,bank_source_transactions__1[transaction_id],bank_source_transactions__1[amount_inr])</f>
        <v>527.48</v>
      </c>
      <c r="C3138" s="1">
        <f>_xlfn.XLOOKUP(A3138,Processed_data!A:A,Processed_data!F:F)</f>
        <v>527.48</v>
      </c>
      <c r="D3138" s="1" t="str">
        <f>_xlfn.XLOOKUP(A3138,bank_source_transactions__1[transaction_id],bank_source_transactions__1[transaction_status])</f>
        <v>FAILED</v>
      </c>
      <c r="E3138" s="1" t="str">
        <f>_xlfn.XLOOKUP(A3138,Processed_data!A:A,Processed_data!G:G)</f>
        <v>FAILED</v>
      </c>
      <c r="F3138" s="1">
        <f>COUNTIF(bank_processed_transactions[transaction_id],A3138)</f>
        <v>1</v>
      </c>
      <c r="G3138" s="1" t="str">
        <f t="shared" si="480"/>
        <v>found</v>
      </c>
      <c r="H3138" s="1" t="str">
        <f t="shared" si="481"/>
        <v>Not Duplicate</v>
      </c>
      <c r="I3138" s="1" t="str">
        <f t="shared" si="482"/>
        <v>match</v>
      </c>
      <c r="J3138" s="1" t="str">
        <f t="shared" si="483"/>
        <v>match</v>
      </c>
      <c r="K3138" s="1">
        <f t="shared" si="484"/>
        <v>0</v>
      </c>
      <c r="L3138" s="2">
        <f>IF(F3138=0,"not processed",_xlfn.MINIFS(Processed_data!H:H,Processed_data!A:A,A3138))</f>
        <v>46030</v>
      </c>
      <c r="M3138" s="1">
        <f>IF(F3138=0,"not processed",ABS(bank_source_transactions__1[[#This Row],[transaction_date]]-Reconciliation!L3138))</f>
        <v>0</v>
      </c>
      <c r="N3138" s="1" t="str" cm="1">
        <f t="array" ref="N3138">_xlfn.IFS(M3138="not Processed", "Not Processed",M3138&gt;2,"SLA Breached",M3138&lt;=2,"Within SLA")</f>
        <v>Within SLA</v>
      </c>
      <c r="O3138" s="1" t="str">
        <f>_xlfn.XLOOKUP(A3138,Source_data!A:A,Source_data!D:D)</f>
        <v>UPI</v>
      </c>
      <c r="P3138" s="1">
        <f t="shared" si="485"/>
        <v>0</v>
      </c>
      <c r="Q3138" s="1">
        <f t="shared" si="486"/>
        <v>0</v>
      </c>
      <c r="R3138" s="1">
        <f t="shared" si="487"/>
        <v>0</v>
      </c>
      <c r="S3138" s="1">
        <f t="shared" si="488"/>
        <v>0</v>
      </c>
      <c r="T3138" s="1">
        <f t="shared" si="489"/>
        <v>0</v>
      </c>
      <c r="U3138" s="1" t="str">
        <f>_xlfn.XLOOKUP(Table3[[#This Row],[Transaction ID]],Source_data!A:A,Source_data!E:E)</f>
        <v>Hyderabad</v>
      </c>
      <c r="V3138" s="1">
        <f>_xlfn.IFNA(_xlfn.XLOOKUP(A3138,bank_processed_transactions[transaction_id],bank_processed_transactions[processing_minutes]),"")</f>
        <v>62</v>
      </c>
      <c r="W3138" s="31">
        <f>_xlfn.XLOOKUP(A3138,Source_data!A:A,Source_data!B:B)</f>
        <v>46030</v>
      </c>
    </row>
    <row r="3139" spans="1:23" x14ac:dyDescent="0.3">
      <c r="A3139" s="4" t="s">
        <v>1463</v>
      </c>
      <c r="B3139" s="1">
        <f>_xlfn.XLOOKUP(A3139,bank_source_transactions__1[transaction_id],bank_source_transactions__1[amount_inr])</f>
        <v>7989.09</v>
      </c>
      <c r="C3139" s="1">
        <f>_xlfn.XLOOKUP(A3139,Processed_data!A:A,Processed_data!F:F)</f>
        <v>7989.09</v>
      </c>
      <c r="D3139" s="1" t="str">
        <f>_xlfn.XLOOKUP(A3139,bank_source_transactions__1[transaction_id],bank_source_transactions__1[transaction_status])</f>
        <v>SUCCESS</v>
      </c>
      <c r="E3139" s="1" t="str">
        <f>_xlfn.XLOOKUP(A3139,Processed_data!A:A,Processed_data!G:G)</f>
        <v>SUCCESS</v>
      </c>
      <c r="F3139" s="1">
        <f>COUNTIF(bank_processed_transactions[transaction_id],A3139)</f>
        <v>1</v>
      </c>
      <c r="G3139" s="1" t="str">
        <f t="shared" ref="G3139:G3202" si="490">IF(F3139=0,"missing","found")</f>
        <v>found</v>
      </c>
      <c r="H3139" s="1" t="str">
        <f t="shared" ref="H3139:H3202" si="491">IF(F3139&gt;1,"Duplicate","Not Duplicate")</f>
        <v>Not Duplicate</v>
      </c>
      <c r="I3139" s="1" t="str">
        <f t="shared" ref="I3139:I3202" si="492">IF(F3139=0,"not processed",IF(B3139=C3139,"match","mismatch"))</f>
        <v>match</v>
      </c>
      <c r="J3139" s="1" t="str">
        <f t="shared" ref="J3139:J3202" si="493">IF(F3139=0,"not processed",IF(D3139=E3139,"match","mismatch"))</f>
        <v>match</v>
      </c>
      <c r="K3139" s="1">
        <f t="shared" ref="K3139:K3202" si="494">IF(F3139=0,"missing",ABS(B3139-C3139))</f>
        <v>0</v>
      </c>
      <c r="L3139" s="2">
        <f>IF(F3139=0,"not processed",_xlfn.MINIFS(Processed_data!H:H,Processed_data!A:A,A3139))</f>
        <v>46068</v>
      </c>
      <c r="M3139" s="1">
        <f>IF(F3139=0,"not processed",ABS(bank_source_transactions__1[[#This Row],[transaction_date]]-Reconciliation!L3139))</f>
        <v>2</v>
      </c>
      <c r="N3139" s="1" t="str" cm="1">
        <f t="array" ref="N3139">_xlfn.IFS(M3139="not Processed", "Not Processed",M3139&gt;2,"SLA Breached",M3139&lt;=2,"Within SLA")</f>
        <v>Within SLA</v>
      </c>
      <c r="O3139" s="1" t="str">
        <f>_xlfn.XLOOKUP(A3139,Source_data!A:A,Source_data!D:D)</f>
        <v>UPI</v>
      </c>
      <c r="P3139" s="1">
        <f t="shared" ref="P3139:P3202" si="495">IF(G3139="missing",1,0)</f>
        <v>0</v>
      </c>
      <c r="Q3139" s="1">
        <f t="shared" ref="Q3139:Q3202" si="496">IF(H3139="duplicate",1,0)</f>
        <v>0</v>
      </c>
      <c r="R3139" s="1">
        <f t="shared" ref="R3139:R3202" si="497">IF(I3139="mismatch",1,0)</f>
        <v>0</v>
      </c>
      <c r="S3139" s="1">
        <f t="shared" ref="S3139:S3202" si="498">IF(J3139="mismatch",1,)</f>
        <v>0</v>
      </c>
      <c r="T3139" s="1">
        <f t="shared" ref="T3139:T3202" si="499">IF(N3139="sla breached",1,0)</f>
        <v>0</v>
      </c>
      <c r="U3139" s="1" t="str">
        <f>_xlfn.XLOOKUP(Table3[[#This Row],[Transaction ID]],Source_data!A:A,Source_data!E:E)</f>
        <v>Bengaluru</v>
      </c>
      <c r="V3139" s="1">
        <f>_xlfn.IFNA(_xlfn.XLOOKUP(A3139,bank_processed_transactions[transaction_id],bank_processed_transactions[processing_minutes]),"")</f>
        <v>35.299999999999997</v>
      </c>
      <c r="W3139" s="31">
        <f>_xlfn.XLOOKUP(A3139,Source_data!A:A,Source_data!B:B)</f>
        <v>46066</v>
      </c>
    </row>
    <row r="3140" spans="1:23" x14ac:dyDescent="0.3">
      <c r="A3140" s="3" t="s">
        <v>542</v>
      </c>
      <c r="B3140" s="1">
        <f>_xlfn.XLOOKUP(A3140,bank_source_transactions__1[transaction_id],bank_source_transactions__1[amount_inr])</f>
        <v>12828.57</v>
      </c>
      <c r="C3140" s="1">
        <f>_xlfn.XLOOKUP(A3140,Processed_data!A:A,Processed_data!F:F)</f>
        <v>12828.57</v>
      </c>
      <c r="D3140" s="1" t="str">
        <f>_xlfn.XLOOKUP(A3140,bank_source_transactions__1[transaction_id],bank_source_transactions__1[transaction_status])</f>
        <v>SUCCESS</v>
      </c>
      <c r="E3140" s="1" t="str">
        <f>_xlfn.XLOOKUP(A3140,Processed_data!A:A,Processed_data!G:G)</f>
        <v>SUCCESS</v>
      </c>
      <c r="F3140" s="1">
        <f>COUNTIF(bank_processed_transactions[transaction_id],A3140)</f>
        <v>1</v>
      </c>
      <c r="G3140" s="1" t="str">
        <f t="shared" si="490"/>
        <v>found</v>
      </c>
      <c r="H3140" s="1" t="str">
        <f t="shared" si="491"/>
        <v>Not Duplicate</v>
      </c>
      <c r="I3140" s="1" t="str">
        <f t="shared" si="492"/>
        <v>match</v>
      </c>
      <c r="J3140" s="1" t="str">
        <f t="shared" si="493"/>
        <v>match</v>
      </c>
      <c r="K3140" s="1">
        <f t="shared" si="494"/>
        <v>0</v>
      </c>
      <c r="L3140" s="2">
        <f>IF(F3140=0,"not processed",_xlfn.MINIFS(Processed_data!H:H,Processed_data!A:A,A3140))</f>
        <v>46033</v>
      </c>
      <c r="M3140" s="1">
        <f>IF(F3140=0,"not processed",ABS(bank_source_transactions__1[[#This Row],[transaction_date]]-Reconciliation!L3140))</f>
        <v>0</v>
      </c>
      <c r="N3140" s="1" t="str" cm="1">
        <f t="array" ref="N3140">_xlfn.IFS(M3140="not Processed", "Not Processed",M3140&gt;2,"SLA Breached",M3140&lt;=2,"Within SLA")</f>
        <v>Within SLA</v>
      </c>
      <c r="O3140" s="1" t="str">
        <f>_xlfn.XLOOKUP(A3140,Source_data!A:A,Source_data!D:D)</f>
        <v>CARD</v>
      </c>
      <c r="P3140" s="1">
        <f t="shared" si="495"/>
        <v>0</v>
      </c>
      <c r="Q3140" s="1">
        <f t="shared" si="496"/>
        <v>0</v>
      </c>
      <c r="R3140" s="1">
        <f t="shared" si="497"/>
        <v>0</v>
      </c>
      <c r="S3140" s="1">
        <f t="shared" si="498"/>
        <v>0</v>
      </c>
      <c r="T3140" s="1">
        <f t="shared" si="499"/>
        <v>0</v>
      </c>
      <c r="U3140" s="1" t="str">
        <f>_xlfn.XLOOKUP(Table3[[#This Row],[Transaction ID]],Source_data!A:A,Source_data!E:E)</f>
        <v>Mumbai</v>
      </c>
      <c r="V3140" s="1">
        <f>_xlfn.IFNA(_xlfn.XLOOKUP(A3140,bank_processed_transactions[transaction_id],bank_processed_transactions[processing_minutes]),"")</f>
        <v>11.4</v>
      </c>
      <c r="W3140" s="31">
        <f>_xlfn.XLOOKUP(A3140,Source_data!A:A,Source_data!B:B)</f>
        <v>46033</v>
      </c>
    </row>
    <row r="3141" spans="1:23" x14ac:dyDescent="0.3">
      <c r="A3141" s="4" t="s">
        <v>3453</v>
      </c>
      <c r="B3141" s="1">
        <f>_xlfn.XLOOKUP(A3141,bank_source_transactions__1[transaction_id],bank_source_transactions__1[amount_inr])</f>
        <v>47024.98</v>
      </c>
      <c r="C3141" s="1">
        <f>_xlfn.XLOOKUP(A3141,Processed_data!A:A,Processed_data!F:F)</f>
        <v>47024.98</v>
      </c>
      <c r="D3141" s="1" t="str">
        <f>_xlfn.XLOOKUP(A3141,bank_source_transactions__1[transaction_id],bank_source_transactions__1[transaction_status])</f>
        <v>SUCCESS</v>
      </c>
      <c r="E3141" s="1" t="str">
        <f>_xlfn.XLOOKUP(A3141,Processed_data!A:A,Processed_data!G:G)</f>
        <v>SUCCESS</v>
      </c>
      <c r="F3141" s="1">
        <f>COUNTIF(bank_processed_transactions[transaction_id],A3141)</f>
        <v>1</v>
      </c>
      <c r="G3141" s="1" t="str">
        <f t="shared" si="490"/>
        <v>found</v>
      </c>
      <c r="H3141" s="1" t="str">
        <f t="shared" si="491"/>
        <v>Not Duplicate</v>
      </c>
      <c r="I3141" s="1" t="str">
        <f t="shared" si="492"/>
        <v>match</v>
      </c>
      <c r="J3141" s="1" t="str">
        <f t="shared" si="493"/>
        <v>match</v>
      </c>
      <c r="K3141" s="1">
        <f t="shared" si="494"/>
        <v>0</v>
      </c>
      <c r="L3141" s="2">
        <f>IF(F3141=0,"not processed",_xlfn.MINIFS(Processed_data!H:H,Processed_data!A:A,A3141))</f>
        <v>46083</v>
      </c>
      <c r="M3141" s="1">
        <f>IF(F3141=0,"not processed",ABS(bank_source_transactions__1[[#This Row],[transaction_date]]-Reconciliation!L3141))</f>
        <v>2</v>
      </c>
      <c r="N3141" s="1" t="str" cm="1">
        <f t="array" ref="N3141">_xlfn.IFS(M3141="not Processed", "Not Processed",M3141&gt;2,"SLA Breached",M3141&lt;=2,"Within SLA")</f>
        <v>Within SLA</v>
      </c>
      <c r="O3141" s="1" t="str">
        <f>_xlfn.XLOOKUP(A3141,Source_data!A:A,Source_data!D:D)</f>
        <v>NEFT</v>
      </c>
      <c r="P3141" s="1">
        <f t="shared" si="495"/>
        <v>0</v>
      </c>
      <c r="Q3141" s="1">
        <f t="shared" si="496"/>
        <v>0</v>
      </c>
      <c r="R3141" s="1">
        <f t="shared" si="497"/>
        <v>0</v>
      </c>
      <c r="S3141" s="1">
        <f t="shared" si="498"/>
        <v>0</v>
      </c>
      <c r="T3141" s="1">
        <f t="shared" si="499"/>
        <v>0</v>
      </c>
      <c r="U3141" s="1" t="str">
        <f>_xlfn.XLOOKUP(Table3[[#This Row],[Transaction ID]],Source_data!A:A,Source_data!E:E)</f>
        <v>Pune</v>
      </c>
      <c r="V3141" s="1">
        <f>_xlfn.IFNA(_xlfn.XLOOKUP(A3141,bank_processed_transactions[transaction_id],bank_processed_transactions[processing_minutes]),"")</f>
        <v>19.100000000000001</v>
      </c>
      <c r="W3141" s="31">
        <f>_xlfn.XLOOKUP(A3141,Source_data!A:A,Source_data!B:B)</f>
        <v>46081</v>
      </c>
    </row>
    <row r="3142" spans="1:23" x14ac:dyDescent="0.3">
      <c r="A3142" s="3" t="s">
        <v>3743</v>
      </c>
      <c r="B3142" s="1">
        <f>_xlfn.XLOOKUP(A3142,bank_source_transactions__1[transaction_id],bank_source_transactions__1[amount_inr])</f>
        <v>1049.1500000000001</v>
      </c>
      <c r="C3142" s="1">
        <f>_xlfn.XLOOKUP(A3142,Processed_data!A:A,Processed_data!F:F)</f>
        <v>1049.1500000000001</v>
      </c>
      <c r="D3142" s="1" t="str">
        <f>_xlfn.XLOOKUP(A3142,bank_source_transactions__1[transaction_id],bank_source_transactions__1[transaction_status])</f>
        <v>SUCCESS</v>
      </c>
      <c r="E3142" s="1" t="str">
        <f>_xlfn.XLOOKUP(A3142,Processed_data!A:A,Processed_data!G:G)</f>
        <v>SUCCESS</v>
      </c>
      <c r="F3142" s="1">
        <f>COUNTIF(bank_processed_transactions[transaction_id],A3142)</f>
        <v>1</v>
      </c>
      <c r="G3142" s="1" t="str">
        <f t="shared" si="490"/>
        <v>found</v>
      </c>
      <c r="H3142" s="1" t="str">
        <f t="shared" si="491"/>
        <v>Not Duplicate</v>
      </c>
      <c r="I3142" s="1" t="str">
        <f t="shared" si="492"/>
        <v>match</v>
      </c>
      <c r="J3142" s="1" t="str">
        <f t="shared" si="493"/>
        <v>match</v>
      </c>
      <c r="K3142" s="1">
        <f t="shared" si="494"/>
        <v>0</v>
      </c>
      <c r="L3142" s="2">
        <f>IF(F3142=0,"not processed",_xlfn.MINIFS(Processed_data!H:H,Processed_data!A:A,A3142))</f>
        <v>46108</v>
      </c>
      <c r="M3142" s="1">
        <f>IF(F3142=0,"not processed",ABS(bank_source_transactions__1[[#This Row],[transaction_date]]-Reconciliation!L3142))</f>
        <v>1</v>
      </c>
      <c r="N3142" s="1" t="str" cm="1">
        <f t="array" ref="N3142">_xlfn.IFS(M3142="not Processed", "Not Processed",M3142&gt;2,"SLA Breached",M3142&lt;=2,"Within SLA")</f>
        <v>Within SLA</v>
      </c>
      <c r="O3142" s="1" t="str">
        <f>_xlfn.XLOOKUP(A3142,Source_data!A:A,Source_data!D:D)</f>
        <v>IMPS</v>
      </c>
      <c r="P3142" s="1">
        <f t="shared" si="495"/>
        <v>0</v>
      </c>
      <c r="Q3142" s="1">
        <f t="shared" si="496"/>
        <v>0</v>
      </c>
      <c r="R3142" s="1">
        <f t="shared" si="497"/>
        <v>0</v>
      </c>
      <c r="S3142" s="1">
        <f t="shared" si="498"/>
        <v>0</v>
      </c>
      <c r="T3142" s="1">
        <f t="shared" si="499"/>
        <v>0</v>
      </c>
      <c r="U3142" s="1" t="str">
        <f>_xlfn.XLOOKUP(Table3[[#This Row],[Transaction ID]],Source_data!A:A,Source_data!E:E)</f>
        <v>Mumbai</v>
      </c>
      <c r="V3142" s="1">
        <f>_xlfn.IFNA(_xlfn.XLOOKUP(A3142,bank_processed_transactions[transaction_id],bank_processed_transactions[processing_minutes]),"")</f>
        <v>29.7</v>
      </c>
      <c r="W3142" s="31">
        <f>_xlfn.XLOOKUP(A3142,Source_data!A:A,Source_data!B:B)</f>
        <v>46107</v>
      </c>
    </row>
    <row r="3143" spans="1:23" x14ac:dyDescent="0.3">
      <c r="A3143" s="4" t="s">
        <v>3441</v>
      </c>
      <c r="B3143" s="1">
        <f>_xlfn.XLOOKUP(A3143,bank_source_transactions__1[transaction_id],bank_source_transactions__1[amount_inr])</f>
        <v>4732.2299999999996</v>
      </c>
      <c r="C3143" s="1">
        <f>_xlfn.XLOOKUP(A3143,Processed_data!A:A,Processed_data!F:F)</f>
        <v>4732.2299999999996</v>
      </c>
      <c r="D3143" s="1" t="str">
        <f>_xlfn.XLOOKUP(A3143,bank_source_transactions__1[transaction_id],bank_source_transactions__1[transaction_status])</f>
        <v>SUCCESS</v>
      </c>
      <c r="E3143" s="1" t="str">
        <f>_xlfn.XLOOKUP(A3143,Processed_data!A:A,Processed_data!G:G)</f>
        <v>SUCCESS</v>
      </c>
      <c r="F3143" s="1">
        <f>COUNTIF(bank_processed_transactions[transaction_id],A3143)</f>
        <v>1</v>
      </c>
      <c r="G3143" s="1" t="str">
        <f t="shared" si="490"/>
        <v>found</v>
      </c>
      <c r="H3143" s="1" t="str">
        <f t="shared" si="491"/>
        <v>Not Duplicate</v>
      </c>
      <c r="I3143" s="1" t="str">
        <f t="shared" si="492"/>
        <v>match</v>
      </c>
      <c r="J3143" s="1" t="str">
        <f t="shared" si="493"/>
        <v>match</v>
      </c>
      <c r="K3143" s="1">
        <f t="shared" si="494"/>
        <v>0</v>
      </c>
      <c r="L3143" s="2">
        <f>IF(F3143=0,"not processed",_xlfn.MINIFS(Processed_data!H:H,Processed_data!A:A,A3143))</f>
        <v>46112</v>
      </c>
      <c r="M3143" s="1">
        <f>IF(F3143=0,"not processed",ABS(bank_source_transactions__1[[#This Row],[transaction_date]]-Reconciliation!L3143))</f>
        <v>0</v>
      </c>
      <c r="N3143" s="1" t="str" cm="1">
        <f t="array" ref="N3143">_xlfn.IFS(M3143="not Processed", "Not Processed",M3143&gt;2,"SLA Breached",M3143&lt;=2,"Within SLA")</f>
        <v>Within SLA</v>
      </c>
      <c r="O3143" s="1" t="str">
        <f>_xlfn.XLOOKUP(A3143,Source_data!A:A,Source_data!D:D)</f>
        <v>UPI</v>
      </c>
      <c r="P3143" s="1">
        <f t="shared" si="495"/>
        <v>0</v>
      </c>
      <c r="Q3143" s="1">
        <f t="shared" si="496"/>
        <v>0</v>
      </c>
      <c r="R3143" s="1">
        <f t="shared" si="497"/>
        <v>0</v>
      </c>
      <c r="S3143" s="1">
        <f t="shared" si="498"/>
        <v>0</v>
      </c>
      <c r="T3143" s="1">
        <f t="shared" si="499"/>
        <v>0</v>
      </c>
      <c r="U3143" s="1" t="str">
        <f>_xlfn.XLOOKUP(Table3[[#This Row],[Transaction ID]],Source_data!A:A,Source_data!E:E)</f>
        <v>Mumbai</v>
      </c>
      <c r="V3143" s="1">
        <f>_xlfn.IFNA(_xlfn.XLOOKUP(A3143,bank_processed_transactions[transaction_id],bank_processed_transactions[processing_minutes]),"")</f>
        <v>23</v>
      </c>
      <c r="W3143" s="31">
        <f>_xlfn.XLOOKUP(A3143,Source_data!A:A,Source_data!B:B)</f>
        <v>46112</v>
      </c>
    </row>
    <row r="3144" spans="1:23" x14ac:dyDescent="0.3">
      <c r="A3144" s="3" t="s">
        <v>4392</v>
      </c>
      <c r="B3144" s="1">
        <f>_xlfn.XLOOKUP(A3144,bank_source_transactions__1[transaction_id],bank_source_transactions__1[amount_inr])</f>
        <v>5511.24</v>
      </c>
      <c r="C3144" s="1">
        <f>_xlfn.XLOOKUP(A3144,Processed_data!A:A,Processed_data!F:F)</f>
        <v>5511.24</v>
      </c>
      <c r="D3144" s="1" t="str">
        <f>_xlfn.XLOOKUP(A3144,bank_source_transactions__1[transaction_id],bank_source_transactions__1[transaction_status])</f>
        <v>SUCCESS</v>
      </c>
      <c r="E3144" s="1" t="str">
        <f>_xlfn.XLOOKUP(A3144,Processed_data!A:A,Processed_data!G:G)</f>
        <v>SUCCESS</v>
      </c>
      <c r="F3144" s="1">
        <f>COUNTIF(bank_processed_transactions[transaction_id],A3144)</f>
        <v>1</v>
      </c>
      <c r="G3144" s="1" t="str">
        <f t="shared" si="490"/>
        <v>found</v>
      </c>
      <c r="H3144" s="1" t="str">
        <f t="shared" si="491"/>
        <v>Not Duplicate</v>
      </c>
      <c r="I3144" s="1" t="str">
        <f t="shared" si="492"/>
        <v>match</v>
      </c>
      <c r="J3144" s="1" t="str">
        <f t="shared" si="493"/>
        <v>match</v>
      </c>
      <c r="K3144" s="1">
        <f t="shared" si="494"/>
        <v>0</v>
      </c>
      <c r="L3144" s="2">
        <f>IF(F3144=0,"not processed",_xlfn.MINIFS(Processed_data!H:H,Processed_data!A:A,A3144))</f>
        <v>46106</v>
      </c>
      <c r="M3144" s="1">
        <f>IF(F3144=0,"not processed",ABS(bank_source_transactions__1[[#This Row],[transaction_date]]-Reconciliation!L3144))</f>
        <v>1</v>
      </c>
      <c r="N3144" s="1" t="str" cm="1">
        <f t="array" ref="N3144">_xlfn.IFS(M3144="not Processed", "Not Processed",M3144&gt;2,"SLA Breached",M3144&lt;=2,"Within SLA")</f>
        <v>Within SLA</v>
      </c>
      <c r="O3144" s="1" t="str">
        <f>_xlfn.XLOOKUP(A3144,Source_data!A:A,Source_data!D:D)</f>
        <v>UPI</v>
      </c>
      <c r="P3144" s="1">
        <f t="shared" si="495"/>
        <v>0</v>
      </c>
      <c r="Q3144" s="1">
        <f t="shared" si="496"/>
        <v>0</v>
      </c>
      <c r="R3144" s="1">
        <f t="shared" si="497"/>
        <v>0</v>
      </c>
      <c r="S3144" s="1">
        <f t="shared" si="498"/>
        <v>0</v>
      </c>
      <c r="T3144" s="1">
        <f t="shared" si="499"/>
        <v>0</v>
      </c>
      <c r="U3144" s="1" t="str">
        <f>_xlfn.XLOOKUP(Table3[[#This Row],[Transaction ID]],Source_data!A:A,Source_data!E:E)</f>
        <v>Hyderabad</v>
      </c>
      <c r="V3144" s="1">
        <f>_xlfn.IFNA(_xlfn.XLOOKUP(A3144,bank_processed_transactions[transaction_id],bank_processed_transactions[processing_minutes]),"")</f>
        <v>23.7</v>
      </c>
      <c r="W3144" s="31">
        <f>_xlfn.XLOOKUP(A3144,Source_data!A:A,Source_data!B:B)</f>
        <v>46105</v>
      </c>
    </row>
    <row r="3145" spans="1:23" x14ac:dyDescent="0.3">
      <c r="A3145" s="4" t="s">
        <v>2737</v>
      </c>
      <c r="B3145" s="1">
        <f>_xlfn.XLOOKUP(A3145,bank_source_transactions__1[transaction_id],bank_source_transactions__1[amount_inr])</f>
        <v>2871.89</v>
      </c>
      <c r="C3145" s="1">
        <f>_xlfn.XLOOKUP(A3145,Processed_data!A:A,Processed_data!F:F)</f>
        <v>2871.89</v>
      </c>
      <c r="D3145" s="1" t="str">
        <f>_xlfn.XLOOKUP(A3145,bank_source_transactions__1[transaction_id],bank_source_transactions__1[transaction_status])</f>
        <v>SUCCESS</v>
      </c>
      <c r="E3145" s="1" t="str">
        <f>_xlfn.XLOOKUP(A3145,Processed_data!A:A,Processed_data!G:G)</f>
        <v>SUCCESS</v>
      </c>
      <c r="F3145" s="1">
        <f>COUNTIF(bank_processed_transactions[transaction_id],A3145)</f>
        <v>1</v>
      </c>
      <c r="G3145" s="1" t="str">
        <f t="shared" si="490"/>
        <v>found</v>
      </c>
      <c r="H3145" s="1" t="str">
        <f t="shared" si="491"/>
        <v>Not Duplicate</v>
      </c>
      <c r="I3145" s="1" t="str">
        <f t="shared" si="492"/>
        <v>match</v>
      </c>
      <c r="J3145" s="1" t="str">
        <f t="shared" si="493"/>
        <v>match</v>
      </c>
      <c r="K3145" s="1">
        <f t="shared" si="494"/>
        <v>0</v>
      </c>
      <c r="L3145" s="2">
        <f>IF(F3145=0,"not processed",_xlfn.MINIFS(Processed_data!H:H,Processed_data!A:A,A3145))</f>
        <v>46108</v>
      </c>
      <c r="M3145" s="1">
        <f>IF(F3145=0,"not processed",ABS(bank_source_transactions__1[[#This Row],[transaction_date]]-Reconciliation!L3145))</f>
        <v>1</v>
      </c>
      <c r="N3145" s="1" t="str" cm="1">
        <f t="array" ref="N3145">_xlfn.IFS(M3145="not Processed", "Not Processed",M3145&gt;2,"SLA Breached",M3145&lt;=2,"Within SLA")</f>
        <v>Within SLA</v>
      </c>
      <c r="O3145" s="1" t="str">
        <f>_xlfn.XLOOKUP(A3145,Source_data!A:A,Source_data!D:D)</f>
        <v>NEFT</v>
      </c>
      <c r="P3145" s="1">
        <f t="shared" si="495"/>
        <v>0</v>
      </c>
      <c r="Q3145" s="1">
        <f t="shared" si="496"/>
        <v>0</v>
      </c>
      <c r="R3145" s="1">
        <f t="shared" si="497"/>
        <v>0</v>
      </c>
      <c r="S3145" s="1">
        <f t="shared" si="498"/>
        <v>0</v>
      </c>
      <c r="T3145" s="1">
        <f t="shared" si="499"/>
        <v>0</v>
      </c>
      <c r="U3145" s="1" t="str">
        <f>_xlfn.XLOOKUP(Table3[[#This Row],[Transaction ID]],Source_data!A:A,Source_data!E:E)</f>
        <v>Mumbai</v>
      </c>
      <c r="V3145" s="1">
        <f>_xlfn.IFNA(_xlfn.XLOOKUP(A3145,bank_processed_transactions[transaction_id],bank_processed_transactions[processing_minutes]),"")</f>
        <v>14</v>
      </c>
      <c r="W3145" s="31">
        <f>_xlfn.XLOOKUP(A3145,Source_data!A:A,Source_data!B:B)</f>
        <v>46107</v>
      </c>
    </row>
    <row r="3146" spans="1:23" x14ac:dyDescent="0.3">
      <c r="A3146" s="3" t="s">
        <v>4464</v>
      </c>
      <c r="B3146" s="1">
        <f>_xlfn.XLOOKUP(A3146,bank_source_transactions__1[transaction_id],bank_source_transactions__1[amount_inr])</f>
        <v>1521.06</v>
      </c>
      <c r="C3146" s="1">
        <f>_xlfn.XLOOKUP(A3146,Processed_data!A:A,Processed_data!F:F)</f>
        <v>1521.06</v>
      </c>
      <c r="D3146" s="1" t="str">
        <f>_xlfn.XLOOKUP(A3146,bank_source_transactions__1[transaction_id],bank_source_transactions__1[transaction_status])</f>
        <v>SUCCESS</v>
      </c>
      <c r="E3146" s="1" t="str">
        <f>_xlfn.XLOOKUP(A3146,Processed_data!A:A,Processed_data!G:G)</f>
        <v>SUCCESS</v>
      </c>
      <c r="F3146" s="1">
        <f>COUNTIF(bank_processed_transactions[transaction_id],A3146)</f>
        <v>1</v>
      </c>
      <c r="G3146" s="1" t="str">
        <f t="shared" si="490"/>
        <v>found</v>
      </c>
      <c r="H3146" s="1" t="str">
        <f t="shared" si="491"/>
        <v>Not Duplicate</v>
      </c>
      <c r="I3146" s="1" t="str">
        <f t="shared" si="492"/>
        <v>match</v>
      </c>
      <c r="J3146" s="1" t="str">
        <f t="shared" si="493"/>
        <v>match</v>
      </c>
      <c r="K3146" s="1">
        <f t="shared" si="494"/>
        <v>0</v>
      </c>
      <c r="L3146" s="2">
        <f>IF(F3146=0,"not processed",_xlfn.MINIFS(Processed_data!H:H,Processed_data!A:A,A3146))</f>
        <v>46106</v>
      </c>
      <c r="M3146" s="1">
        <f>IF(F3146=0,"not processed",ABS(bank_source_transactions__1[[#This Row],[transaction_date]]-Reconciliation!L3146))</f>
        <v>2</v>
      </c>
      <c r="N3146" s="1" t="str" cm="1">
        <f t="array" ref="N3146">_xlfn.IFS(M3146="not Processed", "Not Processed",M3146&gt;2,"SLA Breached",M3146&lt;=2,"Within SLA")</f>
        <v>Within SLA</v>
      </c>
      <c r="O3146" s="1" t="str">
        <f>_xlfn.XLOOKUP(A3146,Source_data!A:A,Source_data!D:D)</f>
        <v>UPI</v>
      </c>
      <c r="P3146" s="1">
        <f t="shared" si="495"/>
        <v>0</v>
      </c>
      <c r="Q3146" s="1">
        <f t="shared" si="496"/>
        <v>0</v>
      </c>
      <c r="R3146" s="1">
        <f t="shared" si="497"/>
        <v>0</v>
      </c>
      <c r="S3146" s="1">
        <f t="shared" si="498"/>
        <v>0</v>
      </c>
      <c r="T3146" s="1">
        <f t="shared" si="499"/>
        <v>0</v>
      </c>
      <c r="U3146" s="1" t="str">
        <f>_xlfn.XLOOKUP(Table3[[#This Row],[Transaction ID]],Source_data!A:A,Source_data!E:E)</f>
        <v>Hyderabad</v>
      </c>
      <c r="V3146" s="1">
        <f>_xlfn.IFNA(_xlfn.XLOOKUP(A3146,bank_processed_transactions[transaction_id],bank_processed_transactions[processing_minutes]),"")</f>
        <v>8.5</v>
      </c>
      <c r="W3146" s="31">
        <f>_xlfn.XLOOKUP(A3146,Source_data!A:A,Source_data!B:B)</f>
        <v>46104</v>
      </c>
    </row>
    <row r="3147" spans="1:23" x14ac:dyDescent="0.3">
      <c r="A3147" s="4" t="s">
        <v>2782</v>
      </c>
      <c r="B3147" s="1">
        <f>_xlfn.XLOOKUP(A3147,bank_source_transactions__1[transaction_id],bank_source_transactions__1[amount_inr])</f>
        <v>3477.72</v>
      </c>
      <c r="C3147" s="1">
        <f>_xlfn.XLOOKUP(A3147,Processed_data!A:A,Processed_data!F:F)</f>
        <v>4173.26</v>
      </c>
      <c r="D3147" s="1" t="str">
        <f>_xlfn.XLOOKUP(A3147,bank_source_transactions__1[transaction_id],bank_source_transactions__1[transaction_status])</f>
        <v>SUCCESS</v>
      </c>
      <c r="E3147" s="1" t="str">
        <f>_xlfn.XLOOKUP(A3147,Processed_data!A:A,Processed_data!G:G)</f>
        <v>SUCCESS</v>
      </c>
      <c r="F3147" s="1">
        <f>COUNTIF(bank_processed_transactions[transaction_id],A3147)</f>
        <v>1</v>
      </c>
      <c r="G3147" s="1" t="str">
        <f t="shared" si="490"/>
        <v>found</v>
      </c>
      <c r="H3147" s="1" t="str">
        <f t="shared" si="491"/>
        <v>Not Duplicate</v>
      </c>
      <c r="I3147" s="1" t="str">
        <f t="shared" si="492"/>
        <v>mismatch</v>
      </c>
      <c r="J3147" s="1" t="str">
        <f t="shared" si="493"/>
        <v>match</v>
      </c>
      <c r="K3147" s="1">
        <f t="shared" si="494"/>
        <v>695.54000000000042</v>
      </c>
      <c r="L3147" s="2">
        <f>IF(F3147=0,"not processed",_xlfn.MINIFS(Processed_data!H:H,Processed_data!A:A,A3147))</f>
        <v>46109</v>
      </c>
      <c r="M3147" s="1">
        <f>IF(F3147=0,"not processed",ABS(bank_source_transactions__1[[#This Row],[transaction_date]]-Reconciliation!L3147))</f>
        <v>3</v>
      </c>
      <c r="N3147" s="1" t="str" cm="1">
        <f t="array" ref="N3147">_xlfn.IFS(M3147="not Processed", "Not Processed",M3147&gt;2,"SLA Breached",M3147&lt;=2,"Within SLA")</f>
        <v>SLA Breached</v>
      </c>
      <c r="O3147" s="1" t="str">
        <f>_xlfn.XLOOKUP(A3147,Source_data!A:A,Source_data!D:D)</f>
        <v>UPI</v>
      </c>
      <c r="P3147" s="1">
        <f t="shared" si="495"/>
        <v>0</v>
      </c>
      <c r="Q3147" s="1">
        <f t="shared" si="496"/>
        <v>0</v>
      </c>
      <c r="R3147" s="1">
        <f t="shared" si="497"/>
        <v>1</v>
      </c>
      <c r="S3147" s="1">
        <f t="shared" si="498"/>
        <v>0</v>
      </c>
      <c r="T3147" s="1">
        <f t="shared" si="499"/>
        <v>1</v>
      </c>
      <c r="U3147" s="1" t="str">
        <f>_xlfn.XLOOKUP(Table3[[#This Row],[Transaction ID]],Source_data!A:A,Source_data!E:E)</f>
        <v>Hyderabad</v>
      </c>
      <c r="V3147" s="1">
        <f>_xlfn.IFNA(_xlfn.XLOOKUP(A3147,bank_processed_transactions[transaction_id],bank_processed_transactions[processing_minutes]),"")</f>
        <v>75.099999999999994</v>
      </c>
      <c r="W3147" s="31">
        <f>_xlfn.XLOOKUP(A3147,Source_data!A:A,Source_data!B:B)</f>
        <v>46106</v>
      </c>
    </row>
    <row r="3148" spans="1:23" x14ac:dyDescent="0.3">
      <c r="A3148" s="3" t="s">
        <v>2892</v>
      </c>
      <c r="B3148" s="1">
        <f>_xlfn.XLOOKUP(A3148,bank_source_transactions__1[transaction_id],bank_source_transactions__1[amount_inr])</f>
        <v>324.47000000000003</v>
      </c>
      <c r="C3148" s="1">
        <f>_xlfn.XLOOKUP(A3148,Processed_data!A:A,Processed_data!F:F)</f>
        <v>324.47000000000003</v>
      </c>
      <c r="D3148" s="1" t="str">
        <f>_xlfn.XLOOKUP(A3148,bank_source_transactions__1[transaction_id],bank_source_transactions__1[transaction_status])</f>
        <v>SUCCESS</v>
      </c>
      <c r="E3148" s="1" t="str">
        <f>_xlfn.XLOOKUP(A3148,Processed_data!A:A,Processed_data!G:G)</f>
        <v>SUCCESS</v>
      </c>
      <c r="F3148" s="1">
        <f>COUNTIF(bank_processed_transactions[transaction_id],A3148)</f>
        <v>1</v>
      </c>
      <c r="G3148" s="1" t="str">
        <f t="shared" si="490"/>
        <v>found</v>
      </c>
      <c r="H3148" s="1" t="str">
        <f t="shared" si="491"/>
        <v>Not Duplicate</v>
      </c>
      <c r="I3148" s="1" t="str">
        <f t="shared" si="492"/>
        <v>match</v>
      </c>
      <c r="J3148" s="1" t="str">
        <f t="shared" si="493"/>
        <v>match</v>
      </c>
      <c r="K3148" s="1">
        <f t="shared" si="494"/>
        <v>0</v>
      </c>
      <c r="L3148" s="2">
        <f>IF(F3148=0,"not processed",_xlfn.MINIFS(Processed_data!H:H,Processed_data!A:A,A3148))</f>
        <v>46058</v>
      </c>
      <c r="M3148" s="1">
        <f>IF(F3148=0,"not processed",ABS(bank_source_transactions__1[[#This Row],[transaction_date]]-Reconciliation!L3148))</f>
        <v>5</v>
      </c>
      <c r="N3148" s="1" t="str" cm="1">
        <f t="array" ref="N3148">_xlfn.IFS(M3148="not Processed", "Not Processed",M3148&gt;2,"SLA Breached",M3148&lt;=2,"Within SLA")</f>
        <v>SLA Breached</v>
      </c>
      <c r="O3148" s="1" t="str">
        <f>_xlfn.XLOOKUP(A3148,Source_data!A:A,Source_data!D:D)</f>
        <v>UPI</v>
      </c>
      <c r="P3148" s="1">
        <f t="shared" si="495"/>
        <v>0</v>
      </c>
      <c r="Q3148" s="1">
        <f t="shared" si="496"/>
        <v>0</v>
      </c>
      <c r="R3148" s="1">
        <f t="shared" si="497"/>
        <v>0</v>
      </c>
      <c r="S3148" s="1">
        <f t="shared" si="498"/>
        <v>0</v>
      </c>
      <c r="T3148" s="1">
        <f t="shared" si="499"/>
        <v>1</v>
      </c>
      <c r="U3148" s="1" t="str">
        <f>_xlfn.XLOOKUP(Table3[[#This Row],[Transaction ID]],Source_data!A:A,Source_data!E:E)</f>
        <v>Bengaluru</v>
      </c>
      <c r="V3148" s="1">
        <f>_xlfn.IFNA(_xlfn.XLOOKUP(A3148,bank_processed_transactions[transaction_id],bank_processed_transactions[processing_minutes]),"")</f>
        <v>49.5</v>
      </c>
      <c r="W3148" s="31">
        <f>_xlfn.XLOOKUP(A3148,Source_data!A:A,Source_data!B:B)</f>
        <v>46053</v>
      </c>
    </row>
    <row r="3149" spans="1:23" x14ac:dyDescent="0.3">
      <c r="A3149" s="4" t="s">
        <v>4447</v>
      </c>
      <c r="B3149" s="1">
        <f>_xlfn.XLOOKUP(A3149,bank_source_transactions__1[transaction_id],bank_source_transactions__1[amount_inr])</f>
        <v>4303.3599999999997</v>
      </c>
      <c r="C3149" s="1">
        <f>_xlfn.XLOOKUP(A3149,Processed_data!A:A,Processed_data!F:F)</f>
        <v>4303.3599999999997</v>
      </c>
      <c r="D3149" s="1" t="str">
        <f>_xlfn.XLOOKUP(A3149,bank_source_transactions__1[transaction_id],bank_source_transactions__1[transaction_status])</f>
        <v>SUCCESS</v>
      </c>
      <c r="E3149" s="1" t="str">
        <f>_xlfn.XLOOKUP(A3149,Processed_data!A:A,Processed_data!G:G)</f>
        <v>SUCCESS</v>
      </c>
      <c r="F3149" s="1">
        <f>COUNTIF(bank_processed_transactions[transaction_id],A3149)</f>
        <v>1</v>
      </c>
      <c r="G3149" s="1" t="str">
        <f t="shared" si="490"/>
        <v>found</v>
      </c>
      <c r="H3149" s="1" t="str">
        <f t="shared" si="491"/>
        <v>Not Duplicate</v>
      </c>
      <c r="I3149" s="1" t="str">
        <f t="shared" si="492"/>
        <v>match</v>
      </c>
      <c r="J3149" s="1" t="str">
        <f t="shared" si="493"/>
        <v>match</v>
      </c>
      <c r="K3149" s="1">
        <f t="shared" si="494"/>
        <v>0</v>
      </c>
      <c r="L3149" s="2">
        <f>IF(F3149=0,"not processed",_xlfn.MINIFS(Processed_data!H:H,Processed_data!A:A,A3149))</f>
        <v>46070</v>
      </c>
      <c r="M3149" s="1">
        <f>IF(F3149=0,"not processed",ABS(bank_source_transactions__1[[#This Row],[transaction_date]]-Reconciliation!L3149))</f>
        <v>2</v>
      </c>
      <c r="N3149" s="1" t="str" cm="1">
        <f t="array" ref="N3149">_xlfn.IFS(M3149="not Processed", "Not Processed",M3149&gt;2,"SLA Breached",M3149&lt;=2,"Within SLA")</f>
        <v>Within SLA</v>
      </c>
      <c r="O3149" s="1" t="str">
        <f>_xlfn.XLOOKUP(A3149,Source_data!A:A,Source_data!D:D)</f>
        <v>IMPS</v>
      </c>
      <c r="P3149" s="1">
        <f t="shared" si="495"/>
        <v>0</v>
      </c>
      <c r="Q3149" s="1">
        <f t="shared" si="496"/>
        <v>0</v>
      </c>
      <c r="R3149" s="1">
        <f t="shared" si="497"/>
        <v>0</v>
      </c>
      <c r="S3149" s="1">
        <f t="shared" si="498"/>
        <v>0</v>
      </c>
      <c r="T3149" s="1">
        <f t="shared" si="499"/>
        <v>0</v>
      </c>
      <c r="U3149" s="1" t="str">
        <f>_xlfn.XLOOKUP(Table3[[#This Row],[Transaction ID]],Source_data!A:A,Source_data!E:E)</f>
        <v>Mumbai</v>
      </c>
      <c r="V3149" s="1">
        <f>_xlfn.IFNA(_xlfn.XLOOKUP(A3149,bank_processed_transactions[transaction_id],bank_processed_transactions[processing_minutes]),"")</f>
        <v>45.2</v>
      </c>
      <c r="W3149" s="31">
        <f>_xlfn.XLOOKUP(A3149,Source_data!A:A,Source_data!B:B)</f>
        <v>46068</v>
      </c>
    </row>
    <row r="3150" spans="1:23" x14ac:dyDescent="0.3">
      <c r="A3150" s="3" t="s">
        <v>2329</v>
      </c>
      <c r="B3150" s="1">
        <f>_xlfn.XLOOKUP(A3150,bank_source_transactions__1[transaction_id],bank_source_transactions__1[amount_inr])</f>
        <v>12608.17</v>
      </c>
      <c r="C3150" s="1">
        <f>_xlfn.XLOOKUP(A3150,Processed_data!A:A,Processed_data!F:F)</f>
        <v>12608.17</v>
      </c>
      <c r="D3150" s="1" t="str">
        <f>_xlfn.XLOOKUP(A3150,bank_source_transactions__1[transaction_id],bank_source_transactions__1[transaction_status])</f>
        <v>SUCCESS</v>
      </c>
      <c r="E3150" s="1" t="str">
        <f>_xlfn.XLOOKUP(A3150,Processed_data!A:A,Processed_data!G:G)</f>
        <v>SUCCESS</v>
      </c>
      <c r="F3150" s="1">
        <f>COUNTIF(bank_processed_transactions[transaction_id],A3150)</f>
        <v>1</v>
      </c>
      <c r="G3150" s="1" t="str">
        <f t="shared" si="490"/>
        <v>found</v>
      </c>
      <c r="H3150" s="1" t="str">
        <f t="shared" si="491"/>
        <v>Not Duplicate</v>
      </c>
      <c r="I3150" s="1" t="str">
        <f t="shared" si="492"/>
        <v>match</v>
      </c>
      <c r="J3150" s="1" t="str">
        <f t="shared" si="493"/>
        <v>match</v>
      </c>
      <c r="K3150" s="1">
        <f t="shared" si="494"/>
        <v>0</v>
      </c>
      <c r="L3150" s="2">
        <f>IF(F3150=0,"not processed",_xlfn.MINIFS(Processed_data!H:H,Processed_data!A:A,A3150))</f>
        <v>46065</v>
      </c>
      <c r="M3150" s="1">
        <f>IF(F3150=0,"not processed",ABS(bank_source_transactions__1[[#This Row],[transaction_date]]-Reconciliation!L3150))</f>
        <v>1</v>
      </c>
      <c r="N3150" s="1" t="str" cm="1">
        <f t="array" ref="N3150">_xlfn.IFS(M3150="not Processed", "Not Processed",M3150&gt;2,"SLA Breached",M3150&lt;=2,"Within SLA")</f>
        <v>Within SLA</v>
      </c>
      <c r="O3150" s="1" t="str">
        <f>_xlfn.XLOOKUP(A3150,Source_data!A:A,Source_data!D:D)</f>
        <v>UPI</v>
      </c>
      <c r="P3150" s="1">
        <f t="shared" si="495"/>
        <v>0</v>
      </c>
      <c r="Q3150" s="1">
        <f t="shared" si="496"/>
        <v>0</v>
      </c>
      <c r="R3150" s="1">
        <f t="shared" si="497"/>
        <v>0</v>
      </c>
      <c r="S3150" s="1">
        <f t="shared" si="498"/>
        <v>0</v>
      </c>
      <c r="T3150" s="1">
        <f t="shared" si="499"/>
        <v>0</v>
      </c>
      <c r="U3150" s="1" t="str">
        <f>_xlfn.XLOOKUP(Table3[[#This Row],[Transaction ID]],Source_data!A:A,Source_data!E:E)</f>
        <v>Mumbai</v>
      </c>
      <c r="V3150" s="1">
        <f>_xlfn.IFNA(_xlfn.XLOOKUP(A3150,bank_processed_transactions[transaction_id],bank_processed_transactions[processing_minutes]),"")</f>
        <v>14.2</v>
      </c>
      <c r="W3150" s="31">
        <f>_xlfn.XLOOKUP(A3150,Source_data!A:A,Source_data!B:B)</f>
        <v>46064</v>
      </c>
    </row>
    <row r="3151" spans="1:23" x14ac:dyDescent="0.3">
      <c r="A3151" s="4" t="s">
        <v>4061</v>
      </c>
      <c r="B3151" s="1">
        <f>_xlfn.XLOOKUP(A3151,bank_source_transactions__1[transaction_id],bank_source_transactions__1[amount_inr])</f>
        <v>2240.52</v>
      </c>
      <c r="C3151" s="1">
        <f>_xlfn.XLOOKUP(A3151,Processed_data!A:A,Processed_data!F:F)</f>
        <v>2688.62</v>
      </c>
      <c r="D3151" s="1" t="str">
        <f>_xlfn.XLOOKUP(A3151,bank_source_transactions__1[transaction_id],bank_source_transactions__1[transaction_status])</f>
        <v>SUCCESS</v>
      </c>
      <c r="E3151" s="1" t="str">
        <f>_xlfn.XLOOKUP(A3151,Processed_data!A:A,Processed_data!G:G)</f>
        <v>SUCCESS</v>
      </c>
      <c r="F3151" s="1">
        <f>COUNTIF(bank_processed_transactions[transaction_id],A3151)</f>
        <v>1</v>
      </c>
      <c r="G3151" s="1" t="str">
        <f t="shared" si="490"/>
        <v>found</v>
      </c>
      <c r="H3151" s="1" t="str">
        <f t="shared" si="491"/>
        <v>Not Duplicate</v>
      </c>
      <c r="I3151" s="1" t="str">
        <f t="shared" si="492"/>
        <v>mismatch</v>
      </c>
      <c r="J3151" s="1" t="str">
        <f t="shared" si="493"/>
        <v>match</v>
      </c>
      <c r="K3151" s="1">
        <f t="shared" si="494"/>
        <v>448.09999999999991</v>
      </c>
      <c r="L3151" s="2">
        <f>IF(F3151=0,"not processed",_xlfn.MINIFS(Processed_data!H:H,Processed_data!A:A,A3151))</f>
        <v>46056</v>
      </c>
      <c r="M3151" s="1">
        <f>IF(F3151=0,"not processed",ABS(bank_source_transactions__1[[#This Row],[transaction_date]]-Reconciliation!L3151))</f>
        <v>0</v>
      </c>
      <c r="N3151" s="1" t="str" cm="1">
        <f t="array" ref="N3151">_xlfn.IFS(M3151="not Processed", "Not Processed",M3151&gt;2,"SLA Breached",M3151&lt;=2,"Within SLA")</f>
        <v>Within SLA</v>
      </c>
      <c r="O3151" s="1" t="str">
        <f>_xlfn.XLOOKUP(A3151,Source_data!A:A,Source_data!D:D)</f>
        <v>UPI</v>
      </c>
      <c r="P3151" s="1">
        <f t="shared" si="495"/>
        <v>0</v>
      </c>
      <c r="Q3151" s="1">
        <f t="shared" si="496"/>
        <v>0</v>
      </c>
      <c r="R3151" s="1">
        <f t="shared" si="497"/>
        <v>1</v>
      </c>
      <c r="S3151" s="1">
        <f t="shared" si="498"/>
        <v>0</v>
      </c>
      <c r="T3151" s="1">
        <f t="shared" si="499"/>
        <v>0</v>
      </c>
      <c r="U3151" s="1" t="str">
        <f>_xlfn.XLOOKUP(Table3[[#This Row],[Transaction ID]],Source_data!A:A,Source_data!E:E)</f>
        <v>Bengaluru</v>
      </c>
      <c r="V3151" s="1">
        <f>_xlfn.IFNA(_xlfn.XLOOKUP(A3151,bank_processed_transactions[transaction_id],bank_processed_transactions[processing_minutes]),"")</f>
        <v>11.7</v>
      </c>
      <c r="W3151" s="31">
        <f>_xlfn.XLOOKUP(A3151,Source_data!A:A,Source_data!B:B)</f>
        <v>46056</v>
      </c>
    </row>
    <row r="3152" spans="1:23" x14ac:dyDescent="0.3">
      <c r="A3152" s="3" t="s">
        <v>3809</v>
      </c>
      <c r="B3152" s="1">
        <f>_xlfn.XLOOKUP(A3152,bank_source_transactions__1[transaction_id],bank_source_transactions__1[amount_inr])</f>
        <v>5917.1</v>
      </c>
      <c r="C3152" s="1">
        <f>_xlfn.XLOOKUP(A3152,Processed_data!A:A,Processed_data!F:F)</f>
        <v>5917.1</v>
      </c>
      <c r="D3152" s="1" t="str">
        <f>_xlfn.XLOOKUP(A3152,bank_source_transactions__1[transaction_id],bank_source_transactions__1[transaction_status])</f>
        <v>SUCCESS</v>
      </c>
      <c r="E3152" s="1" t="str">
        <f>_xlfn.XLOOKUP(A3152,Processed_data!A:A,Processed_data!G:G)</f>
        <v>SUCCESS</v>
      </c>
      <c r="F3152" s="1">
        <f>COUNTIF(bank_processed_transactions[transaction_id],A3152)</f>
        <v>1</v>
      </c>
      <c r="G3152" s="1" t="str">
        <f t="shared" si="490"/>
        <v>found</v>
      </c>
      <c r="H3152" s="1" t="str">
        <f t="shared" si="491"/>
        <v>Not Duplicate</v>
      </c>
      <c r="I3152" s="1" t="str">
        <f t="shared" si="492"/>
        <v>match</v>
      </c>
      <c r="J3152" s="1" t="str">
        <f t="shared" si="493"/>
        <v>match</v>
      </c>
      <c r="K3152" s="1">
        <f t="shared" si="494"/>
        <v>0</v>
      </c>
      <c r="L3152" s="2">
        <f>IF(F3152=0,"not processed",_xlfn.MINIFS(Processed_data!H:H,Processed_data!A:A,A3152))</f>
        <v>46098</v>
      </c>
      <c r="M3152" s="1">
        <f>IF(F3152=0,"not processed",ABS(bank_source_transactions__1[[#This Row],[transaction_date]]-Reconciliation!L3152))</f>
        <v>2</v>
      </c>
      <c r="N3152" s="1" t="str" cm="1">
        <f t="array" ref="N3152">_xlfn.IFS(M3152="not Processed", "Not Processed",M3152&gt;2,"SLA Breached",M3152&lt;=2,"Within SLA")</f>
        <v>Within SLA</v>
      </c>
      <c r="O3152" s="1" t="str">
        <f>_xlfn.XLOOKUP(A3152,Source_data!A:A,Source_data!D:D)</f>
        <v>ATM</v>
      </c>
      <c r="P3152" s="1">
        <f t="shared" si="495"/>
        <v>0</v>
      </c>
      <c r="Q3152" s="1">
        <f t="shared" si="496"/>
        <v>0</v>
      </c>
      <c r="R3152" s="1">
        <f t="shared" si="497"/>
        <v>0</v>
      </c>
      <c r="S3152" s="1">
        <f t="shared" si="498"/>
        <v>0</v>
      </c>
      <c r="T3152" s="1">
        <f t="shared" si="499"/>
        <v>0</v>
      </c>
      <c r="U3152" s="1" t="str">
        <f>_xlfn.XLOOKUP(Table3[[#This Row],[Transaction ID]],Source_data!A:A,Source_data!E:E)</f>
        <v>Hyderabad</v>
      </c>
      <c r="V3152" s="1">
        <f>_xlfn.IFNA(_xlfn.XLOOKUP(A3152,bank_processed_transactions[transaction_id],bank_processed_transactions[processing_minutes]),"")</f>
        <v>39.9</v>
      </c>
      <c r="W3152" s="31">
        <f>_xlfn.XLOOKUP(A3152,Source_data!A:A,Source_data!B:B)</f>
        <v>46096</v>
      </c>
    </row>
    <row r="3153" spans="1:23" x14ac:dyDescent="0.3">
      <c r="A3153" s="4" t="s">
        <v>351</v>
      </c>
      <c r="B3153" s="1">
        <f>_xlfn.XLOOKUP(A3153,bank_source_transactions__1[transaction_id],bank_source_transactions__1[amount_inr])</f>
        <v>914.23</v>
      </c>
      <c r="C3153" s="1">
        <f>_xlfn.XLOOKUP(A3153,Processed_data!A:A,Processed_data!F:F)</f>
        <v>914.23</v>
      </c>
      <c r="D3153" s="1" t="str">
        <f>_xlfn.XLOOKUP(A3153,bank_source_transactions__1[transaction_id],bank_source_transactions__1[transaction_status])</f>
        <v>SUCCESS</v>
      </c>
      <c r="E3153" s="1" t="str">
        <f>_xlfn.XLOOKUP(A3153,Processed_data!A:A,Processed_data!G:G)</f>
        <v>SUCCESS</v>
      </c>
      <c r="F3153" s="1">
        <f>COUNTIF(bank_processed_transactions[transaction_id],A3153)</f>
        <v>1</v>
      </c>
      <c r="G3153" s="1" t="str">
        <f t="shared" si="490"/>
        <v>found</v>
      </c>
      <c r="H3153" s="1" t="str">
        <f t="shared" si="491"/>
        <v>Not Duplicate</v>
      </c>
      <c r="I3153" s="1" t="str">
        <f t="shared" si="492"/>
        <v>match</v>
      </c>
      <c r="J3153" s="1" t="str">
        <f t="shared" si="493"/>
        <v>match</v>
      </c>
      <c r="K3153" s="1">
        <f t="shared" si="494"/>
        <v>0</v>
      </c>
      <c r="L3153" s="2">
        <f>IF(F3153=0,"not processed",_xlfn.MINIFS(Processed_data!H:H,Processed_data!A:A,A3153))</f>
        <v>46074</v>
      </c>
      <c r="M3153" s="1">
        <f>IF(F3153=0,"not processed",ABS(bank_source_transactions__1[[#This Row],[transaction_date]]-Reconciliation!L3153))</f>
        <v>2</v>
      </c>
      <c r="N3153" s="1" t="str" cm="1">
        <f t="array" ref="N3153">_xlfn.IFS(M3153="not Processed", "Not Processed",M3153&gt;2,"SLA Breached",M3153&lt;=2,"Within SLA")</f>
        <v>Within SLA</v>
      </c>
      <c r="O3153" s="1" t="str">
        <f>_xlfn.XLOOKUP(A3153,Source_data!A:A,Source_data!D:D)</f>
        <v>IMPS</v>
      </c>
      <c r="P3153" s="1">
        <f t="shared" si="495"/>
        <v>0</v>
      </c>
      <c r="Q3153" s="1">
        <f t="shared" si="496"/>
        <v>0</v>
      </c>
      <c r="R3153" s="1">
        <f t="shared" si="497"/>
        <v>0</v>
      </c>
      <c r="S3153" s="1">
        <f t="shared" si="498"/>
        <v>0</v>
      </c>
      <c r="T3153" s="1">
        <f t="shared" si="499"/>
        <v>0</v>
      </c>
      <c r="U3153" s="1" t="str">
        <f>_xlfn.XLOOKUP(Table3[[#This Row],[Transaction ID]],Source_data!A:A,Source_data!E:E)</f>
        <v>Mumbai</v>
      </c>
      <c r="V3153" s="1">
        <f>_xlfn.IFNA(_xlfn.XLOOKUP(A3153,bank_processed_transactions[transaction_id],bank_processed_transactions[processing_minutes]),"")</f>
        <v>92.7</v>
      </c>
      <c r="W3153" s="31">
        <f>_xlfn.XLOOKUP(A3153,Source_data!A:A,Source_data!B:B)</f>
        <v>46072</v>
      </c>
    </row>
    <row r="3154" spans="1:23" x14ac:dyDescent="0.3">
      <c r="A3154" s="3" t="s">
        <v>4172</v>
      </c>
      <c r="B3154" s="1">
        <f>_xlfn.XLOOKUP(A3154,bank_source_transactions__1[transaction_id],bank_source_transactions__1[amount_inr])</f>
        <v>10812.42</v>
      </c>
      <c r="C3154" s="1">
        <f>_xlfn.XLOOKUP(A3154,Processed_data!A:A,Processed_data!F:F)</f>
        <v>10812.42</v>
      </c>
      <c r="D3154" s="1" t="str">
        <f>_xlfn.XLOOKUP(A3154,bank_source_transactions__1[transaction_id],bank_source_transactions__1[transaction_status])</f>
        <v>SUCCESS</v>
      </c>
      <c r="E3154" s="1" t="str">
        <f>_xlfn.XLOOKUP(A3154,Processed_data!A:A,Processed_data!G:G)</f>
        <v>SUCCESS</v>
      </c>
      <c r="F3154" s="1">
        <f>COUNTIF(bank_processed_transactions[transaction_id],A3154)</f>
        <v>1</v>
      </c>
      <c r="G3154" s="1" t="str">
        <f t="shared" si="490"/>
        <v>found</v>
      </c>
      <c r="H3154" s="1" t="str">
        <f t="shared" si="491"/>
        <v>Not Duplicate</v>
      </c>
      <c r="I3154" s="1" t="str">
        <f t="shared" si="492"/>
        <v>match</v>
      </c>
      <c r="J3154" s="1" t="str">
        <f t="shared" si="493"/>
        <v>match</v>
      </c>
      <c r="K3154" s="1">
        <f t="shared" si="494"/>
        <v>0</v>
      </c>
      <c r="L3154" s="2">
        <f>IF(F3154=0,"not processed",_xlfn.MINIFS(Processed_data!H:H,Processed_data!A:A,A3154))</f>
        <v>46081</v>
      </c>
      <c r="M3154" s="1">
        <f>IF(F3154=0,"not processed",ABS(bank_source_transactions__1[[#This Row],[transaction_date]]-Reconciliation!L3154))</f>
        <v>2</v>
      </c>
      <c r="N3154" s="1" t="str" cm="1">
        <f t="array" ref="N3154">_xlfn.IFS(M3154="not Processed", "Not Processed",M3154&gt;2,"SLA Breached",M3154&lt;=2,"Within SLA")</f>
        <v>Within SLA</v>
      </c>
      <c r="O3154" s="1" t="str">
        <f>_xlfn.XLOOKUP(A3154,Source_data!A:A,Source_data!D:D)</f>
        <v>UPI</v>
      </c>
      <c r="P3154" s="1">
        <f t="shared" si="495"/>
        <v>0</v>
      </c>
      <c r="Q3154" s="1">
        <f t="shared" si="496"/>
        <v>0</v>
      </c>
      <c r="R3154" s="1">
        <f t="shared" si="497"/>
        <v>0</v>
      </c>
      <c r="S3154" s="1">
        <f t="shared" si="498"/>
        <v>0</v>
      </c>
      <c r="T3154" s="1">
        <f t="shared" si="499"/>
        <v>0</v>
      </c>
      <c r="U3154" s="1" t="str">
        <f>_xlfn.XLOOKUP(Table3[[#This Row],[Transaction ID]],Source_data!A:A,Source_data!E:E)</f>
        <v>Hyderabad</v>
      </c>
      <c r="V3154" s="1">
        <f>_xlfn.IFNA(_xlfn.XLOOKUP(A3154,bank_processed_transactions[transaction_id],bank_processed_transactions[processing_minutes]),"")</f>
        <v>12.3</v>
      </c>
      <c r="W3154" s="31">
        <f>_xlfn.XLOOKUP(A3154,Source_data!A:A,Source_data!B:B)</f>
        <v>46079</v>
      </c>
    </row>
    <row r="3155" spans="1:23" x14ac:dyDescent="0.3">
      <c r="A3155" s="4" t="s">
        <v>268</v>
      </c>
      <c r="B3155" s="1">
        <f>_xlfn.XLOOKUP(A3155,bank_source_transactions__1[transaction_id],bank_source_transactions__1[amount_inr])</f>
        <v>2944.46</v>
      </c>
      <c r="C3155" s="1">
        <f>_xlfn.XLOOKUP(A3155,Processed_data!A:A,Processed_data!F:F)</f>
        <v>2944.46</v>
      </c>
      <c r="D3155" s="1" t="str">
        <f>_xlfn.XLOOKUP(A3155,bank_source_transactions__1[transaction_id],bank_source_transactions__1[transaction_status])</f>
        <v>SUCCESS</v>
      </c>
      <c r="E3155" s="1" t="str">
        <f>_xlfn.XLOOKUP(A3155,Processed_data!A:A,Processed_data!G:G)</f>
        <v>SUCCESS</v>
      </c>
      <c r="F3155" s="1">
        <f>COUNTIF(bank_processed_transactions[transaction_id],A3155)</f>
        <v>1</v>
      </c>
      <c r="G3155" s="1" t="str">
        <f t="shared" si="490"/>
        <v>found</v>
      </c>
      <c r="H3155" s="1" t="str">
        <f t="shared" si="491"/>
        <v>Not Duplicate</v>
      </c>
      <c r="I3155" s="1" t="str">
        <f t="shared" si="492"/>
        <v>match</v>
      </c>
      <c r="J3155" s="1" t="str">
        <f t="shared" si="493"/>
        <v>match</v>
      </c>
      <c r="K3155" s="1">
        <f t="shared" si="494"/>
        <v>0</v>
      </c>
      <c r="L3155" s="2">
        <f>IF(F3155=0,"not processed",_xlfn.MINIFS(Processed_data!H:H,Processed_data!A:A,A3155))</f>
        <v>46104</v>
      </c>
      <c r="M3155" s="1">
        <f>IF(F3155=0,"not processed",ABS(bank_source_transactions__1[[#This Row],[transaction_date]]-Reconciliation!L3155))</f>
        <v>1</v>
      </c>
      <c r="N3155" s="1" t="str" cm="1">
        <f t="array" ref="N3155">_xlfn.IFS(M3155="not Processed", "Not Processed",M3155&gt;2,"SLA Breached",M3155&lt;=2,"Within SLA")</f>
        <v>Within SLA</v>
      </c>
      <c r="O3155" s="1" t="str">
        <f>_xlfn.XLOOKUP(A3155,Source_data!A:A,Source_data!D:D)</f>
        <v>NEFT</v>
      </c>
      <c r="P3155" s="1">
        <f t="shared" si="495"/>
        <v>0</v>
      </c>
      <c r="Q3155" s="1">
        <f t="shared" si="496"/>
        <v>0</v>
      </c>
      <c r="R3155" s="1">
        <f t="shared" si="497"/>
        <v>0</v>
      </c>
      <c r="S3155" s="1">
        <f t="shared" si="498"/>
        <v>0</v>
      </c>
      <c r="T3155" s="1">
        <f t="shared" si="499"/>
        <v>0</v>
      </c>
      <c r="U3155" s="1" t="str">
        <f>_xlfn.XLOOKUP(Table3[[#This Row],[Transaction ID]],Source_data!A:A,Source_data!E:E)</f>
        <v>Hyderabad</v>
      </c>
      <c r="V3155" s="1">
        <f>_xlfn.IFNA(_xlfn.XLOOKUP(A3155,bank_processed_transactions[transaction_id],bank_processed_transactions[processing_minutes]),"")</f>
        <v>17</v>
      </c>
      <c r="W3155" s="31">
        <f>_xlfn.XLOOKUP(A3155,Source_data!A:A,Source_data!B:B)</f>
        <v>46103</v>
      </c>
    </row>
    <row r="3156" spans="1:23" x14ac:dyDescent="0.3">
      <c r="A3156" s="3" t="s">
        <v>1954</v>
      </c>
      <c r="B3156" s="1">
        <f>_xlfn.XLOOKUP(A3156,bank_source_transactions__1[transaction_id],bank_source_transactions__1[amount_inr])</f>
        <v>8942.15</v>
      </c>
      <c r="C3156" s="1">
        <f>_xlfn.XLOOKUP(A3156,Processed_data!A:A,Processed_data!F:F)</f>
        <v>8942.15</v>
      </c>
      <c r="D3156" s="1" t="str">
        <f>_xlfn.XLOOKUP(A3156,bank_source_transactions__1[transaction_id],bank_source_transactions__1[transaction_status])</f>
        <v>REVERSED</v>
      </c>
      <c r="E3156" s="1" t="str">
        <f>_xlfn.XLOOKUP(A3156,Processed_data!A:A,Processed_data!G:G)</f>
        <v>REVERSED</v>
      </c>
      <c r="F3156" s="1">
        <f>COUNTIF(bank_processed_transactions[transaction_id],A3156)</f>
        <v>1</v>
      </c>
      <c r="G3156" s="1" t="str">
        <f t="shared" si="490"/>
        <v>found</v>
      </c>
      <c r="H3156" s="1" t="str">
        <f t="shared" si="491"/>
        <v>Not Duplicate</v>
      </c>
      <c r="I3156" s="1" t="str">
        <f t="shared" si="492"/>
        <v>match</v>
      </c>
      <c r="J3156" s="1" t="str">
        <f t="shared" si="493"/>
        <v>match</v>
      </c>
      <c r="K3156" s="1">
        <f t="shared" si="494"/>
        <v>0</v>
      </c>
      <c r="L3156" s="2">
        <f>IF(F3156=0,"not processed",_xlfn.MINIFS(Processed_data!H:H,Processed_data!A:A,A3156))</f>
        <v>46047</v>
      </c>
      <c r="M3156" s="1">
        <f>IF(F3156=0,"not processed",ABS(bank_source_transactions__1[[#This Row],[transaction_date]]-Reconciliation!L3156))</f>
        <v>1</v>
      </c>
      <c r="N3156" s="1" t="str" cm="1">
        <f t="array" ref="N3156">_xlfn.IFS(M3156="not Processed", "Not Processed",M3156&gt;2,"SLA Breached",M3156&lt;=2,"Within SLA")</f>
        <v>Within SLA</v>
      </c>
      <c r="O3156" s="1" t="str">
        <f>_xlfn.XLOOKUP(A3156,Source_data!A:A,Source_data!D:D)</f>
        <v>CARD</v>
      </c>
      <c r="P3156" s="1">
        <f t="shared" si="495"/>
        <v>0</v>
      </c>
      <c r="Q3156" s="1">
        <f t="shared" si="496"/>
        <v>0</v>
      </c>
      <c r="R3156" s="1">
        <f t="shared" si="497"/>
        <v>0</v>
      </c>
      <c r="S3156" s="1">
        <f t="shared" si="498"/>
        <v>0</v>
      </c>
      <c r="T3156" s="1">
        <f t="shared" si="499"/>
        <v>0</v>
      </c>
      <c r="U3156" s="1" t="str">
        <f>_xlfn.XLOOKUP(Table3[[#This Row],[Transaction ID]],Source_data!A:A,Source_data!E:E)</f>
        <v>Hyderabad</v>
      </c>
      <c r="V3156" s="1">
        <f>_xlfn.IFNA(_xlfn.XLOOKUP(A3156,bank_processed_transactions[transaction_id],bank_processed_transactions[processing_minutes]),"")</f>
        <v>34.9</v>
      </c>
      <c r="W3156" s="31">
        <f>_xlfn.XLOOKUP(A3156,Source_data!A:A,Source_data!B:B)</f>
        <v>46046</v>
      </c>
    </row>
    <row r="3157" spans="1:23" x14ac:dyDescent="0.3">
      <c r="A3157" s="4" t="s">
        <v>4549</v>
      </c>
      <c r="B3157" s="1">
        <f>_xlfn.XLOOKUP(A3157,bank_source_transactions__1[transaction_id],bank_source_transactions__1[amount_inr])</f>
        <v>3737.1</v>
      </c>
      <c r="C3157" s="1">
        <f>_xlfn.XLOOKUP(A3157,Processed_data!A:A,Processed_data!F:F)</f>
        <v>3737.1</v>
      </c>
      <c r="D3157" s="1" t="str">
        <f>_xlfn.XLOOKUP(A3157,bank_source_transactions__1[transaction_id],bank_source_transactions__1[transaction_status])</f>
        <v>SUCCESS</v>
      </c>
      <c r="E3157" s="1" t="str">
        <f>_xlfn.XLOOKUP(A3157,Processed_data!A:A,Processed_data!G:G)</f>
        <v>SUCCESS</v>
      </c>
      <c r="F3157" s="1">
        <f>COUNTIF(bank_processed_transactions[transaction_id],A3157)</f>
        <v>1</v>
      </c>
      <c r="G3157" s="1" t="str">
        <f t="shared" si="490"/>
        <v>found</v>
      </c>
      <c r="H3157" s="1" t="str">
        <f t="shared" si="491"/>
        <v>Not Duplicate</v>
      </c>
      <c r="I3157" s="1" t="str">
        <f t="shared" si="492"/>
        <v>match</v>
      </c>
      <c r="J3157" s="1" t="str">
        <f t="shared" si="493"/>
        <v>match</v>
      </c>
      <c r="K3157" s="1">
        <f t="shared" si="494"/>
        <v>0</v>
      </c>
      <c r="L3157" s="2">
        <f>IF(F3157=0,"not processed",_xlfn.MINIFS(Processed_data!H:H,Processed_data!A:A,A3157))</f>
        <v>46043</v>
      </c>
      <c r="M3157" s="1">
        <f>IF(F3157=0,"not processed",ABS(bank_source_transactions__1[[#This Row],[transaction_date]]-Reconciliation!L3157))</f>
        <v>3</v>
      </c>
      <c r="N3157" s="1" t="str" cm="1">
        <f t="array" ref="N3157">_xlfn.IFS(M3157="not Processed", "Not Processed",M3157&gt;2,"SLA Breached",M3157&lt;=2,"Within SLA")</f>
        <v>SLA Breached</v>
      </c>
      <c r="O3157" s="1" t="str">
        <f>_xlfn.XLOOKUP(A3157,Source_data!A:A,Source_data!D:D)</f>
        <v>UPI</v>
      </c>
      <c r="P3157" s="1">
        <f t="shared" si="495"/>
        <v>0</v>
      </c>
      <c r="Q3157" s="1">
        <f t="shared" si="496"/>
        <v>0</v>
      </c>
      <c r="R3157" s="1">
        <f t="shared" si="497"/>
        <v>0</v>
      </c>
      <c r="S3157" s="1">
        <f t="shared" si="498"/>
        <v>0</v>
      </c>
      <c r="T3157" s="1">
        <f t="shared" si="499"/>
        <v>1</v>
      </c>
      <c r="U3157" s="1" t="str">
        <f>_xlfn.XLOOKUP(Table3[[#This Row],[Transaction ID]],Source_data!A:A,Source_data!E:E)</f>
        <v>Mumbai</v>
      </c>
      <c r="V3157" s="1">
        <f>_xlfn.IFNA(_xlfn.XLOOKUP(A3157,bank_processed_transactions[transaction_id],bank_processed_transactions[processing_minutes]),"")</f>
        <v>17.600000000000001</v>
      </c>
      <c r="W3157" s="31">
        <f>_xlfn.XLOOKUP(A3157,Source_data!A:A,Source_data!B:B)</f>
        <v>46040</v>
      </c>
    </row>
    <row r="3158" spans="1:23" x14ac:dyDescent="0.3">
      <c r="A3158" s="3" t="s">
        <v>4182</v>
      </c>
      <c r="B3158" s="1">
        <f>_xlfn.XLOOKUP(A3158,bank_source_transactions__1[transaction_id],bank_source_transactions__1[amount_inr])</f>
        <v>11301.05</v>
      </c>
      <c r="C3158" s="1">
        <f>_xlfn.XLOOKUP(A3158,Processed_data!A:A,Processed_data!F:F)</f>
        <v>11301.05</v>
      </c>
      <c r="D3158" s="1" t="str">
        <f>_xlfn.XLOOKUP(A3158,bank_source_transactions__1[transaction_id],bank_source_transactions__1[transaction_status])</f>
        <v>SUCCESS</v>
      </c>
      <c r="E3158" s="1" t="str">
        <f>_xlfn.XLOOKUP(A3158,Processed_data!A:A,Processed_data!G:G)</f>
        <v>SUCCESS</v>
      </c>
      <c r="F3158" s="1">
        <f>COUNTIF(bank_processed_transactions[transaction_id],A3158)</f>
        <v>1</v>
      </c>
      <c r="G3158" s="1" t="str">
        <f t="shared" si="490"/>
        <v>found</v>
      </c>
      <c r="H3158" s="1" t="str">
        <f t="shared" si="491"/>
        <v>Not Duplicate</v>
      </c>
      <c r="I3158" s="1" t="str">
        <f t="shared" si="492"/>
        <v>match</v>
      </c>
      <c r="J3158" s="1" t="str">
        <f t="shared" si="493"/>
        <v>match</v>
      </c>
      <c r="K3158" s="1">
        <f t="shared" si="494"/>
        <v>0</v>
      </c>
      <c r="L3158" s="2">
        <f>IF(F3158=0,"not processed",_xlfn.MINIFS(Processed_data!H:H,Processed_data!A:A,A3158))</f>
        <v>46077</v>
      </c>
      <c r="M3158" s="1">
        <f>IF(F3158=0,"not processed",ABS(bank_source_transactions__1[[#This Row],[transaction_date]]-Reconciliation!L3158))</f>
        <v>3</v>
      </c>
      <c r="N3158" s="1" t="str" cm="1">
        <f t="array" ref="N3158">_xlfn.IFS(M3158="not Processed", "Not Processed",M3158&gt;2,"SLA Breached",M3158&lt;=2,"Within SLA")</f>
        <v>SLA Breached</v>
      </c>
      <c r="O3158" s="1" t="str">
        <f>_xlfn.XLOOKUP(A3158,Source_data!A:A,Source_data!D:D)</f>
        <v>CARD</v>
      </c>
      <c r="P3158" s="1">
        <f t="shared" si="495"/>
        <v>0</v>
      </c>
      <c r="Q3158" s="1">
        <f t="shared" si="496"/>
        <v>0</v>
      </c>
      <c r="R3158" s="1">
        <f t="shared" si="497"/>
        <v>0</v>
      </c>
      <c r="S3158" s="1">
        <f t="shared" si="498"/>
        <v>0</v>
      </c>
      <c r="T3158" s="1">
        <f t="shared" si="499"/>
        <v>1</v>
      </c>
      <c r="U3158" s="1" t="str">
        <f>_xlfn.XLOOKUP(Table3[[#This Row],[Transaction ID]],Source_data!A:A,Source_data!E:E)</f>
        <v>Hyderabad</v>
      </c>
      <c r="V3158" s="1">
        <f>_xlfn.IFNA(_xlfn.XLOOKUP(A3158,bank_processed_transactions[transaction_id],bank_processed_transactions[processing_minutes]),"")</f>
        <v>9.9</v>
      </c>
      <c r="W3158" s="31">
        <f>_xlfn.XLOOKUP(A3158,Source_data!A:A,Source_data!B:B)</f>
        <v>46074</v>
      </c>
    </row>
    <row r="3159" spans="1:23" x14ac:dyDescent="0.3">
      <c r="A3159" s="4" t="s">
        <v>4429</v>
      </c>
      <c r="B3159" s="1">
        <f>_xlfn.XLOOKUP(A3159,bank_source_transactions__1[transaction_id],bank_source_transactions__1[amount_inr])</f>
        <v>5563.14</v>
      </c>
      <c r="C3159" s="1">
        <f>_xlfn.XLOOKUP(A3159,Processed_data!A:A,Processed_data!F:F)</f>
        <v>5563.14</v>
      </c>
      <c r="D3159" s="1" t="str">
        <f>_xlfn.XLOOKUP(A3159,bank_source_transactions__1[transaction_id],bank_source_transactions__1[transaction_status])</f>
        <v>SUCCESS</v>
      </c>
      <c r="E3159" s="1" t="str">
        <f>_xlfn.XLOOKUP(A3159,Processed_data!A:A,Processed_data!G:G)</f>
        <v>SUCCESS</v>
      </c>
      <c r="F3159" s="1">
        <f>COUNTIF(bank_processed_transactions[transaction_id],A3159)</f>
        <v>1</v>
      </c>
      <c r="G3159" s="1" t="str">
        <f t="shared" si="490"/>
        <v>found</v>
      </c>
      <c r="H3159" s="1" t="str">
        <f t="shared" si="491"/>
        <v>Not Duplicate</v>
      </c>
      <c r="I3159" s="1" t="str">
        <f t="shared" si="492"/>
        <v>match</v>
      </c>
      <c r="J3159" s="1" t="str">
        <f t="shared" si="493"/>
        <v>match</v>
      </c>
      <c r="K3159" s="1">
        <f t="shared" si="494"/>
        <v>0</v>
      </c>
      <c r="L3159" s="2">
        <f>IF(F3159=0,"not processed",_xlfn.MINIFS(Processed_data!H:H,Processed_data!A:A,A3159))</f>
        <v>46038</v>
      </c>
      <c r="M3159" s="1">
        <f>IF(F3159=0,"not processed",ABS(bank_source_transactions__1[[#This Row],[transaction_date]]-Reconciliation!L3159))</f>
        <v>1</v>
      </c>
      <c r="N3159" s="1" t="str" cm="1">
        <f t="array" ref="N3159">_xlfn.IFS(M3159="not Processed", "Not Processed",M3159&gt;2,"SLA Breached",M3159&lt;=2,"Within SLA")</f>
        <v>Within SLA</v>
      </c>
      <c r="O3159" s="1" t="str">
        <f>_xlfn.XLOOKUP(A3159,Source_data!A:A,Source_data!D:D)</f>
        <v>UPI</v>
      </c>
      <c r="P3159" s="1">
        <f t="shared" si="495"/>
        <v>0</v>
      </c>
      <c r="Q3159" s="1">
        <f t="shared" si="496"/>
        <v>0</v>
      </c>
      <c r="R3159" s="1">
        <f t="shared" si="497"/>
        <v>0</v>
      </c>
      <c r="S3159" s="1">
        <f t="shared" si="498"/>
        <v>0</v>
      </c>
      <c r="T3159" s="1">
        <f t="shared" si="499"/>
        <v>0</v>
      </c>
      <c r="U3159" s="1" t="str">
        <f>_xlfn.XLOOKUP(Table3[[#This Row],[Transaction ID]],Source_data!A:A,Source_data!E:E)</f>
        <v>Bengaluru</v>
      </c>
      <c r="V3159" s="1">
        <f>_xlfn.IFNA(_xlfn.XLOOKUP(A3159,bank_processed_transactions[transaction_id],bank_processed_transactions[processing_minutes]),"")</f>
        <v>34.299999999999997</v>
      </c>
      <c r="W3159" s="31">
        <f>_xlfn.XLOOKUP(A3159,Source_data!A:A,Source_data!B:B)</f>
        <v>46037</v>
      </c>
    </row>
    <row r="3160" spans="1:23" x14ac:dyDescent="0.3">
      <c r="A3160" s="3" t="s">
        <v>1603</v>
      </c>
      <c r="B3160" s="1">
        <f>_xlfn.XLOOKUP(A3160,bank_source_transactions__1[transaction_id],bank_source_transactions__1[amount_inr])</f>
        <v>2024.25</v>
      </c>
      <c r="C3160" s="1">
        <f>_xlfn.XLOOKUP(A3160,Processed_data!A:A,Processed_data!F:F)</f>
        <v>2024.25</v>
      </c>
      <c r="D3160" s="1" t="str">
        <f>_xlfn.XLOOKUP(A3160,bank_source_transactions__1[transaction_id],bank_source_transactions__1[transaction_status])</f>
        <v>SUCCESS</v>
      </c>
      <c r="E3160" s="1" t="str">
        <f>_xlfn.XLOOKUP(A3160,Processed_data!A:A,Processed_data!G:G)</f>
        <v>SUCCESS</v>
      </c>
      <c r="F3160" s="1">
        <f>COUNTIF(bank_processed_transactions[transaction_id],A3160)</f>
        <v>1</v>
      </c>
      <c r="G3160" s="1" t="str">
        <f t="shared" si="490"/>
        <v>found</v>
      </c>
      <c r="H3160" s="1" t="str">
        <f t="shared" si="491"/>
        <v>Not Duplicate</v>
      </c>
      <c r="I3160" s="1" t="str">
        <f t="shared" si="492"/>
        <v>match</v>
      </c>
      <c r="J3160" s="1" t="str">
        <f t="shared" si="493"/>
        <v>match</v>
      </c>
      <c r="K3160" s="1">
        <f t="shared" si="494"/>
        <v>0</v>
      </c>
      <c r="L3160" s="2">
        <f>IF(F3160=0,"not processed",_xlfn.MINIFS(Processed_data!H:H,Processed_data!A:A,A3160))</f>
        <v>46027</v>
      </c>
      <c r="M3160" s="1">
        <f>IF(F3160=0,"not processed",ABS(bank_source_transactions__1[[#This Row],[transaction_date]]-Reconciliation!L3160))</f>
        <v>3</v>
      </c>
      <c r="N3160" s="1" t="str" cm="1">
        <f t="array" ref="N3160">_xlfn.IFS(M3160="not Processed", "Not Processed",M3160&gt;2,"SLA Breached",M3160&lt;=2,"Within SLA")</f>
        <v>SLA Breached</v>
      </c>
      <c r="O3160" s="1" t="str">
        <f>_xlfn.XLOOKUP(A3160,Source_data!A:A,Source_data!D:D)</f>
        <v>UPI</v>
      </c>
      <c r="P3160" s="1">
        <f t="shared" si="495"/>
        <v>0</v>
      </c>
      <c r="Q3160" s="1">
        <f t="shared" si="496"/>
        <v>0</v>
      </c>
      <c r="R3160" s="1">
        <f t="shared" si="497"/>
        <v>0</v>
      </c>
      <c r="S3160" s="1">
        <f t="shared" si="498"/>
        <v>0</v>
      </c>
      <c r="T3160" s="1">
        <f t="shared" si="499"/>
        <v>1</v>
      </c>
      <c r="U3160" s="1" t="str">
        <f>_xlfn.XLOOKUP(Table3[[#This Row],[Transaction ID]],Source_data!A:A,Source_data!E:E)</f>
        <v>Bengaluru</v>
      </c>
      <c r="V3160" s="1">
        <f>_xlfn.IFNA(_xlfn.XLOOKUP(A3160,bank_processed_transactions[transaction_id],bank_processed_transactions[processing_minutes]),"")</f>
        <v>19.399999999999999</v>
      </c>
      <c r="W3160" s="31">
        <f>_xlfn.XLOOKUP(A3160,Source_data!A:A,Source_data!B:B)</f>
        <v>46024</v>
      </c>
    </row>
    <row r="3161" spans="1:23" x14ac:dyDescent="0.3">
      <c r="A3161" s="4" t="s">
        <v>3853</v>
      </c>
      <c r="B3161" s="1">
        <f>_xlfn.XLOOKUP(A3161,bank_source_transactions__1[transaction_id],bank_source_transactions__1[amount_inr])</f>
        <v>5762.32</v>
      </c>
      <c r="C3161" s="1">
        <f>_xlfn.XLOOKUP(A3161,Processed_data!A:A,Processed_data!F:F)</f>
        <v>5762.32</v>
      </c>
      <c r="D3161" s="1" t="str">
        <f>_xlfn.XLOOKUP(A3161,bank_source_transactions__1[transaction_id],bank_source_transactions__1[transaction_status])</f>
        <v>SUCCESS</v>
      </c>
      <c r="E3161" s="1" t="str">
        <f>_xlfn.XLOOKUP(A3161,Processed_data!A:A,Processed_data!G:G)</f>
        <v>SUCCESS</v>
      </c>
      <c r="F3161" s="1">
        <f>COUNTIF(bank_processed_transactions[transaction_id],A3161)</f>
        <v>1</v>
      </c>
      <c r="G3161" s="1" t="str">
        <f t="shared" si="490"/>
        <v>found</v>
      </c>
      <c r="H3161" s="1" t="str">
        <f t="shared" si="491"/>
        <v>Not Duplicate</v>
      </c>
      <c r="I3161" s="1" t="str">
        <f t="shared" si="492"/>
        <v>match</v>
      </c>
      <c r="J3161" s="1" t="str">
        <f t="shared" si="493"/>
        <v>match</v>
      </c>
      <c r="K3161" s="1">
        <f t="shared" si="494"/>
        <v>0</v>
      </c>
      <c r="L3161" s="2">
        <f>IF(F3161=0,"not processed",_xlfn.MINIFS(Processed_data!H:H,Processed_data!A:A,A3161))</f>
        <v>46043</v>
      </c>
      <c r="M3161" s="1">
        <f>IF(F3161=0,"not processed",ABS(bank_source_transactions__1[[#This Row],[transaction_date]]-Reconciliation!L3161))</f>
        <v>1</v>
      </c>
      <c r="N3161" s="1" t="str" cm="1">
        <f t="array" ref="N3161">_xlfn.IFS(M3161="not Processed", "Not Processed",M3161&gt;2,"SLA Breached",M3161&lt;=2,"Within SLA")</f>
        <v>Within SLA</v>
      </c>
      <c r="O3161" s="1" t="str">
        <f>_xlfn.XLOOKUP(A3161,Source_data!A:A,Source_data!D:D)</f>
        <v>CARD</v>
      </c>
      <c r="P3161" s="1">
        <f t="shared" si="495"/>
        <v>0</v>
      </c>
      <c r="Q3161" s="1">
        <f t="shared" si="496"/>
        <v>0</v>
      </c>
      <c r="R3161" s="1">
        <f t="shared" si="497"/>
        <v>0</v>
      </c>
      <c r="S3161" s="1">
        <f t="shared" si="498"/>
        <v>0</v>
      </c>
      <c r="T3161" s="1">
        <f t="shared" si="499"/>
        <v>0</v>
      </c>
      <c r="U3161" s="1" t="str">
        <f>_xlfn.XLOOKUP(Table3[[#This Row],[Transaction ID]],Source_data!A:A,Source_data!E:E)</f>
        <v>Bengaluru</v>
      </c>
      <c r="V3161" s="1">
        <f>_xlfn.IFNA(_xlfn.XLOOKUP(A3161,bank_processed_transactions[transaction_id],bank_processed_transactions[processing_minutes]),"")</f>
        <v>28.8</v>
      </c>
      <c r="W3161" s="31">
        <f>_xlfn.XLOOKUP(A3161,Source_data!A:A,Source_data!B:B)</f>
        <v>46042</v>
      </c>
    </row>
    <row r="3162" spans="1:23" x14ac:dyDescent="0.3">
      <c r="A3162" s="3" t="s">
        <v>3277</v>
      </c>
      <c r="B3162" s="1">
        <f>_xlfn.XLOOKUP(A3162,bank_source_transactions__1[transaction_id],bank_source_transactions__1[amount_inr])</f>
        <v>5234.57</v>
      </c>
      <c r="C3162" s="1">
        <f>_xlfn.XLOOKUP(A3162,Processed_data!A:A,Processed_data!F:F)</f>
        <v>5234.57</v>
      </c>
      <c r="D3162" s="1" t="str">
        <f>_xlfn.XLOOKUP(A3162,bank_source_transactions__1[transaction_id],bank_source_transactions__1[transaction_status])</f>
        <v>SUCCESS</v>
      </c>
      <c r="E3162" s="1" t="str">
        <f>_xlfn.XLOOKUP(A3162,Processed_data!A:A,Processed_data!G:G)</f>
        <v>FAILED</v>
      </c>
      <c r="F3162" s="1">
        <f>COUNTIF(bank_processed_transactions[transaction_id],A3162)</f>
        <v>1</v>
      </c>
      <c r="G3162" s="1" t="str">
        <f t="shared" si="490"/>
        <v>found</v>
      </c>
      <c r="H3162" s="1" t="str">
        <f t="shared" si="491"/>
        <v>Not Duplicate</v>
      </c>
      <c r="I3162" s="1" t="str">
        <f t="shared" si="492"/>
        <v>match</v>
      </c>
      <c r="J3162" s="1" t="str">
        <f t="shared" si="493"/>
        <v>mismatch</v>
      </c>
      <c r="K3162" s="1">
        <f t="shared" si="494"/>
        <v>0</v>
      </c>
      <c r="L3162" s="2">
        <f>IF(F3162=0,"not processed",_xlfn.MINIFS(Processed_data!H:H,Processed_data!A:A,A3162))</f>
        <v>46104</v>
      </c>
      <c r="M3162" s="1">
        <f>IF(F3162=0,"not processed",ABS(bank_source_transactions__1[[#This Row],[transaction_date]]-Reconciliation!L3162))</f>
        <v>2</v>
      </c>
      <c r="N3162" s="1" t="str" cm="1">
        <f t="array" ref="N3162">_xlfn.IFS(M3162="not Processed", "Not Processed",M3162&gt;2,"SLA Breached",M3162&lt;=2,"Within SLA")</f>
        <v>Within SLA</v>
      </c>
      <c r="O3162" s="1" t="str">
        <f>_xlfn.XLOOKUP(A3162,Source_data!A:A,Source_data!D:D)</f>
        <v>IMPS</v>
      </c>
      <c r="P3162" s="1">
        <f t="shared" si="495"/>
        <v>0</v>
      </c>
      <c r="Q3162" s="1">
        <f t="shared" si="496"/>
        <v>0</v>
      </c>
      <c r="R3162" s="1">
        <f t="shared" si="497"/>
        <v>0</v>
      </c>
      <c r="S3162" s="1">
        <f t="shared" si="498"/>
        <v>1</v>
      </c>
      <c r="T3162" s="1">
        <f t="shared" si="499"/>
        <v>0</v>
      </c>
      <c r="U3162" s="1" t="str">
        <f>_xlfn.XLOOKUP(Table3[[#This Row],[Transaction ID]],Source_data!A:A,Source_data!E:E)</f>
        <v>Bengaluru</v>
      </c>
      <c r="V3162" s="1">
        <f>_xlfn.IFNA(_xlfn.XLOOKUP(A3162,bank_processed_transactions[transaction_id],bank_processed_transactions[processing_minutes]),"")</f>
        <v>19.8</v>
      </c>
      <c r="W3162" s="31">
        <f>_xlfn.XLOOKUP(A3162,Source_data!A:A,Source_data!B:B)</f>
        <v>46102</v>
      </c>
    </row>
    <row r="3163" spans="1:23" x14ac:dyDescent="0.3">
      <c r="A3163" s="4" t="s">
        <v>3202</v>
      </c>
      <c r="B3163" s="1">
        <f>_xlfn.XLOOKUP(A3163,bank_source_transactions__1[transaction_id],bank_source_transactions__1[amount_inr])</f>
        <v>53744.03</v>
      </c>
      <c r="C3163" s="1">
        <f>_xlfn.XLOOKUP(A3163,Processed_data!A:A,Processed_data!F:F)</f>
        <v>53744.03</v>
      </c>
      <c r="D3163" s="1" t="str">
        <f>_xlfn.XLOOKUP(A3163,bank_source_transactions__1[transaction_id],bank_source_transactions__1[transaction_status])</f>
        <v>SUCCESS</v>
      </c>
      <c r="E3163" s="1" t="str">
        <f>_xlfn.XLOOKUP(A3163,Processed_data!A:A,Processed_data!G:G)</f>
        <v>SUCCESS</v>
      </c>
      <c r="F3163" s="1">
        <f>COUNTIF(bank_processed_transactions[transaction_id],A3163)</f>
        <v>1</v>
      </c>
      <c r="G3163" s="1" t="str">
        <f t="shared" si="490"/>
        <v>found</v>
      </c>
      <c r="H3163" s="1" t="str">
        <f t="shared" si="491"/>
        <v>Not Duplicate</v>
      </c>
      <c r="I3163" s="1" t="str">
        <f t="shared" si="492"/>
        <v>match</v>
      </c>
      <c r="J3163" s="1" t="str">
        <f t="shared" si="493"/>
        <v>match</v>
      </c>
      <c r="K3163" s="1">
        <f t="shared" si="494"/>
        <v>0</v>
      </c>
      <c r="L3163" s="2">
        <f>IF(F3163=0,"not processed",_xlfn.MINIFS(Processed_data!H:H,Processed_data!A:A,A3163))</f>
        <v>46090</v>
      </c>
      <c r="M3163" s="1">
        <f>IF(F3163=0,"not processed",ABS(bank_source_transactions__1[[#This Row],[transaction_date]]-Reconciliation!L3163))</f>
        <v>1</v>
      </c>
      <c r="N3163" s="1" t="str" cm="1">
        <f t="array" ref="N3163">_xlfn.IFS(M3163="not Processed", "Not Processed",M3163&gt;2,"SLA Breached",M3163&lt;=2,"Within SLA")</f>
        <v>Within SLA</v>
      </c>
      <c r="O3163" s="1" t="str">
        <f>_xlfn.XLOOKUP(A3163,Source_data!A:A,Source_data!D:D)</f>
        <v>UPI</v>
      </c>
      <c r="P3163" s="1">
        <f t="shared" si="495"/>
        <v>0</v>
      </c>
      <c r="Q3163" s="1">
        <f t="shared" si="496"/>
        <v>0</v>
      </c>
      <c r="R3163" s="1">
        <f t="shared" si="497"/>
        <v>0</v>
      </c>
      <c r="S3163" s="1">
        <f t="shared" si="498"/>
        <v>0</v>
      </c>
      <c r="T3163" s="1">
        <f t="shared" si="499"/>
        <v>0</v>
      </c>
      <c r="U3163" s="1" t="str">
        <f>_xlfn.XLOOKUP(Table3[[#This Row],[Transaction ID]],Source_data!A:A,Source_data!E:E)</f>
        <v>Hyderabad</v>
      </c>
      <c r="V3163" s="1">
        <f>_xlfn.IFNA(_xlfn.XLOOKUP(A3163,bank_processed_transactions[transaction_id],bank_processed_transactions[processing_minutes]),"")</f>
        <v>62.9</v>
      </c>
      <c r="W3163" s="31">
        <f>_xlfn.XLOOKUP(A3163,Source_data!A:A,Source_data!B:B)</f>
        <v>46089</v>
      </c>
    </row>
    <row r="3164" spans="1:23" x14ac:dyDescent="0.3">
      <c r="A3164" s="3" t="s">
        <v>1794</v>
      </c>
      <c r="B3164" s="1">
        <f>_xlfn.XLOOKUP(A3164,bank_source_transactions__1[transaction_id],bank_source_transactions__1[amount_inr])</f>
        <v>1313.2</v>
      </c>
      <c r="C3164" s="1">
        <f>_xlfn.XLOOKUP(A3164,Processed_data!A:A,Processed_data!F:F)</f>
        <v>1313.2</v>
      </c>
      <c r="D3164" s="1" t="str">
        <f>_xlfn.XLOOKUP(A3164,bank_source_transactions__1[transaction_id],bank_source_transactions__1[transaction_status])</f>
        <v>SUCCESS</v>
      </c>
      <c r="E3164" s="1" t="str">
        <f>_xlfn.XLOOKUP(A3164,Processed_data!A:A,Processed_data!G:G)</f>
        <v>SUCCESS</v>
      </c>
      <c r="F3164" s="1">
        <f>COUNTIF(bank_processed_transactions[transaction_id],A3164)</f>
        <v>1</v>
      </c>
      <c r="G3164" s="1" t="str">
        <f t="shared" si="490"/>
        <v>found</v>
      </c>
      <c r="H3164" s="1" t="str">
        <f t="shared" si="491"/>
        <v>Not Duplicate</v>
      </c>
      <c r="I3164" s="1" t="str">
        <f t="shared" si="492"/>
        <v>match</v>
      </c>
      <c r="J3164" s="1" t="str">
        <f t="shared" si="493"/>
        <v>match</v>
      </c>
      <c r="K3164" s="1">
        <f t="shared" si="494"/>
        <v>0</v>
      </c>
      <c r="L3164" s="2">
        <f>IF(F3164=0,"not processed",_xlfn.MINIFS(Processed_data!H:H,Processed_data!A:A,A3164))</f>
        <v>46056</v>
      </c>
      <c r="M3164" s="1">
        <f>IF(F3164=0,"not processed",ABS(bank_source_transactions__1[[#This Row],[transaction_date]]-Reconciliation!L3164))</f>
        <v>1</v>
      </c>
      <c r="N3164" s="1" t="str" cm="1">
        <f t="array" ref="N3164">_xlfn.IFS(M3164="not Processed", "Not Processed",M3164&gt;2,"SLA Breached",M3164&lt;=2,"Within SLA")</f>
        <v>Within SLA</v>
      </c>
      <c r="O3164" s="1" t="str">
        <f>_xlfn.XLOOKUP(A3164,Source_data!A:A,Source_data!D:D)</f>
        <v>UPI</v>
      </c>
      <c r="P3164" s="1">
        <f t="shared" si="495"/>
        <v>0</v>
      </c>
      <c r="Q3164" s="1">
        <f t="shared" si="496"/>
        <v>0</v>
      </c>
      <c r="R3164" s="1">
        <f t="shared" si="497"/>
        <v>0</v>
      </c>
      <c r="S3164" s="1">
        <f t="shared" si="498"/>
        <v>0</v>
      </c>
      <c r="T3164" s="1">
        <f t="shared" si="499"/>
        <v>0</v>
      </c>
      <c r="U3164" s="1" t="str">
        <f>_xlfn.XLOOKUP(Table3[[#This Row],[Transaction ID]],Source_data!A:A,Source_data!E:E)</f>
        <v>Hyderabad</v>
      </c>
      <c r="V3164" s="1">
        <f>_xlfn.IFNA(_xlfn.XLOOKUP(A3164,bank_processed_transactions[transaction_id],bank_processed_transactions[processing_minutes]),"")</f>
        <v>14.8</v>
      </c>
      <c r="W3164" s="31">
        <f>_xlfn.XLOOKUP(A3164,Source_data!A:A,Source_data!B:B)</f>
        <v>46055</v>
      </c>
    </row>
    <row r="3165" spans="1:23" x14ac:dyDescent="0.3">
      <c r="A3165" s="4" t="s">
        <v>4488</v>
      </c>
      <c r="B3165" s="1">
        <f>_xlfn.XLOOKUP(A3165,bank_source_transactions__1[transaction_id],bank_source_transactions__1[amount_inr])</f>
        <v>200.72</v>
      </c>
      <c r="C3165" s="1">
        <f>_xlfn.XLOOKUP(A3165,Processed_data!A:A,Processed_data!F:F)</f>
        <v>200.72</v>
      </c>
      <c r="D3165" s="1" t="str">
        <f>_xlfn.XLOOKUP(A3165,bank_source_transactions__1[transaction_id],bank_source_transactions__1[transaction_status])</f>
        <v>SUCCESS</v>
      </c>
      <c r="E3165" s="1" t="str">
        <f>_xlfn.XLOOKUP(A3165,Processed_data!A:A,Processed_data!G:G)</f>
        <v>SUCCESS</v>
      </c>
      <c r="F3165" s="1">
        <f>COUNTIF(bank_processed_transactions[transaction_id],A3165)</f>
        <v>1</v>
      </c>
      <c r="G3165" s="1" t="str">
        <f t="shared" si="490"/>
        <v>found</v>
      </c>
      <c r="H3165" s="1" t="str">
        <f t="shared" si="491"/>
        <v>Not Duplicate</v>
      </c>
      <c r="I3165" s="1" t="str">
        <f t="shared" si="492"/>
        <v>match</v>
      </c>
      <c r="J3165" s="1" t="str">
        <f t="shared" si="493"/>
        <v>match</v>
      </c>
      <c r="K3165" s="1">
        <f t="shared" si="494"/>
        <v>0</v>
      </c>
      <c r="L3165" s="2">
        <f>IF(F3165=0,"not processed",_xlfn.MINIFS(Processed_data!H:H,Processed_data!A:A,A3165))</f>
        <v>46026</v>
      </c>
      <c r="M3165" s="1">
        <f>IF(F3165=0,"not processed",ABS(bank_source_transactions__1[[#This Row],[transaction_date]]-Reconciliation!L3165))</f>
        <v>1</v>
      </c>
      <c r="N3165" s="1" t="str" cm="1">
        <f t="array" ref="N3165">_xlfn.IFS(M3165="not Processed", "Not Processed",M3165&gt;2,"SLA Breached",M3165&lt;=2,"Within SLA")</f>
        <v>Within SLA</v>
      </c>
      <c r="O3165" s="1" t="str">
        <f>_xlfn.XLOOKUP(A3165,Source_data!A:A,Source_data!D:D)</f>
        <v>UPI</v>
      </c>
      <c r="P3165" s="1">
        <f t="shared" si="495"/>
        <v>0</v>
      </c>
      <c r="Q3165" s="1">
        <f t="shared" si="496"/>
        <v>0</v>
      </c>
      <c r="R3165" s="1">
        <f t="shared" si="497"/>
        <v>0</v>
      </c>
      <c r="S3165" s="1">
        <f t="shared" si="498"/>
        <v>0</v>
      </c>
      <c r="T3165" s="1">
        <f t="shared" si="499"/>
        <v>0</v>
      </c>
      <c r="U3165" s="1" t="str">
        <f>_xlfn.XLOOKUP(Table3[[#This Row],[Transaction ID]],Source_data!A:A,Source_data!E:E)</f>
        <v>Bengaluru</v>
      </c>
      <c r="V3165" s="1">
        <f>_xlfn.IFNA(_xlfn.XLOOKUP(A3165,bank_processed_transactions[transaction_id],bank_processed_transactions[processing_minutes]),"")</f>
        <v>3.2</v>
      </c>
      <c r="W3165" s="31">
        <f>_xlfn.XLOOKUP(A3165,Source_data!A:A,Source_data!B:B)</f>
        <v>46025</v>
      </c>
    </row>
    <row r="3166" spans="1:23" x14ac:dyDescent="0.3">
      <c r="A3166" s="3" t="s">
        <v>4653</v>
      </c>
      <c r="B3166" s="1">
        <f>_xlfn.XLOOKUP(A3166,bank_source_transactions__1[transaction_id],bank_source_transactions__1[amount_inr])</f>
        <v>350.68</v>
      </c>
      <c r="C3166" s="1">
        <f>_xlfn.XLOOKUP(A3166,Processed_data!A:A,Processed_data!F:F)</f>
        <v>350.68</v>
      </c>
      <c r="D3166" s="1" t="str">
        <f>_xlfn.XLOOKUP(A3166,bank_source_transactions__1[transaction_id],bank_source_transactions__1[transaction_status])</f>
        <v>SUCCESS</v>
      </c>
      <c r="E3166" s="1" t="str">
        <f>_xlfn.XLOOKUP(A3166,Processed_data!A:A,Processed_data!G:G)</f>
        <v>SUCCESS</v>
      </c>
      <c r="F3166" s="1">
        <f>COUNTIF(bank_processed_transactions[transaction_id],A3166)</f>
        <v>1</v>
      </c>
      <c r="G3166" s="1" t="str">
        <f t="shared" si="490"/>
        <v>found</v>
      </c>
      <c r="H3166" s="1" t="str">
        <f t="shared" si="491"/>
        <v>Not Duplicate</v>
      </c>
      <c r="I3166" s="1" t="str">
        <f t="shared" si="492"/>
        <v>match</v>
      </c>
      <c r="J3166" s="1" t="str">
        <f t="shared" si="493"/>
        <v>match</v>
      </c>
      <c r="K3166" s="1">
        <f t="shared" si="494"/>
        <v>0</v>
      </c>
      <c r="L3166" s="2">
        <f>IF(F3166=0,"not processed",_xlfn.MINIFS(Processed_data!H:H,Processed_data!A:A,A3166))</f>
        <v>46101</v>
      </c>
      <c r="M3166" s="1">
        <f>IF(F3166=0,"not processed",ABS(bank_source_transactions__1[[#This Row],[transaction_date]]-Reconciliation!L3166))</f>
        <v>3</v>
      </c>
      <c r="N3166" s="1" t="str" cm="1">
        <f t="array" ref="N3166">_xlfn.IFS(M3166="not Processed", "Not Processed",M3166&gt;2,"SLA Breached",M3166&lt;=2,"Within SLA")</f>
        <v>SLA Breached</v>
      </c>
      <c r="O3166" s="1" t="str">
        <f>_xlfn.XLOOKUP(A3166,Source_data!A:A,Source_data!D:D)</f>
        <v>UPI</v>
      </c>
      <c r="P3166" s="1">
        <f t="shared" si="495"/>
        <v>0</v>
      </c>
      <c r="Q3166" s="1">
        <f t="shared" si="496"/>
        <v>0</v>
      </c>
      <c r="R3166" s="1">
        <f t="shared" si="497"/>
        <v>0</v>
      </c>
      <c r="S3166" s="1">
        <f t="shared" si="498"/>
        <v>0</v>
      </c>
      <c r="T3166" s="1">
        <f t="shared" si="499"/>
        <v>1</v>
      </c>
      <c r="U3166" s="1" t="str">
        <f>_xlfn.XLOOKUP(Table3[[#This Row],[Transaction ID]],Source_data!A:A,Source_data!E:E)</f>
        <v>Hyderabad</v>
      </c>
      <c r="V3166" s="1">
        <f>_xlfn.IFNA(_xlfn.XLOOKUP(A3166,bank_processed_transactions[transaction_id],bank_processed_transactions[processing_minutes]),"")</f>
        <v>23.2</v>
      </c>
      <c r="W3166" s="31">
        <f>_xlfn.XLOOKUP(A3166,Source_data!A:A,Source_data!B:B)</f>
        <v>46098</v>
      </c>
    </row>
    <row r="3167" spans="1:23" x14ac:dyDescent="0.3">
      <c r="A3167" s="4" t="s">
        <v>5047</v>
      </c>
      <c r="B3167" s="1">
        <f>_xlfn.XLOOKUP(A3167,bank_source_transactions__1[transaction_id],bank_source_transactions__1[amount_inr])</f>
        <v>2624.72</v>
      </c>
      <c r="C3167" s="1" t="e">
        <f>_xlfn.XLOOKUP(A3167,Processed_data!A:A,Processed_data!F:F)</f>
        <v>#N/A</v>
      </c>
      <c r="D3167" s="1" t="str">
        <f>_xlfn.XLOOKUP(A3167,bank_source_transactions__1[transaction_id],bank_source_transactions__1[transaction_status])</f>
        <v>SUCCESS</v>
      </c>
      <c r="E3167" s="1" t="e">
        <f>_xlfn.XLOOKUP(A3167,Processed_data!A:A,Processed_data!G:G)</f>
        <v>#N/A</v>
      </c>
      <c r="F3167" s="1">
        <f>COUNTIF(bank_processed_transactions[transaction_id],A3167)</f>
        <v>0</v>
      </c>
      <c r="G3167" s="1" t="str">
        <f t="shared" si="490"/>
        <v>missing</v>
      </c>
      <c r="H3167" s="1" t="str">
        <f t="shared" si="491"/>
        <v>Not Duplicate</v>
      </c>
      <c r="I3167" s="1" t="str">
        <f t="shared" si="492"/>
        <v>not processed</v>
      </c>
      <c r="J3167" s="1" t="str">
        <f t="shared" si="493"/>
        <v>not processed</v>
      </c>
      <c r="K3167" s="1" t="str">
        <f t="shared" si="494"/>
        <v>missing</v>
      </c>
      <c r="L3167" s="2" t="str">
        <f>IF(F3167=0,"not processed",_xlfn.MINIFS(Processed_data!H:H,Processed_data!A:A,A3167))</f>
        <v>not processed</v>
      </c>
      <c r="M3167" s="1" t="str">
        <f>IF(F3167=0,"not processed",ABS(bank_source_transactions__1[[#This Row],[transaction_date]]-Reconciliation!L3167))</f>
        <v>not processed</v>
      </c>
      <c r="N3167" s="1" t="str" cm="1">
        <f t="array" ref="N3167">_xlfn.IFS(M3167="not Processed", "Not Processed",M3167&gt;2,"SLA Breached",M3167&lt;=2,"Within SLA")</f>
        <v>Not Processed</v>
      </c>
      <c r="O3167" s="1" t="str">
        <f>_xlfn.XLOOKUP(A3167,Source_data!A:A,Source_data!D:D)</f>
        <v>NEFT</v>
      </c>
      <c r="P3167" s="1">
        <f t="shared" si="495"/>
        <v>1</v>
      </c>
      <c r="Q3167" s="1">
        <f t="shared" si="496"/>
        <v>0</v>
      </c>
      <c r="R3167" s="1">
        <f t="shared" si="497"/>
        <v>0</v>
      </c>
      <c r="S3167" s="1">
        <f t="shared" si="498"/>
        <v>0</v>
      </c>
      <c r="T3167" s="1">
        <f t="shared" si="499"/>
        <v>0</v>
      </c>
      <c r="U3167" s="1" t="str">
        <f>_xlfn.XLOOKUP(Table3[[#This Row],[Transaction ID]],Source_data!A:A,Source_data!E:E)</f>
        <v>Hyderabad</v>
      </c>
      <c r="V3167" s="1" t="str">
        <f>_xlfn.IFNA(_xlfn.XLOOKUP(A3167,bank_processed_transactions[transaction_id],bank_processed_transactions[processing_minutes]),"")</f>
        <v/>
      </c>
      <c r="W3167" s="31">
        <f>_xlfn.XLOOKUP(A3167,Source_data!A:A,Source_data!B:B)</f>
        <v>46052</v>
      </c>
    </row>
    <row r="3168" spans="1:23" x14ac:dyDescent="0.3">
      <c r="A3168" s="3" t="s">
        <v>606</v>
      </c>
      <c r="B3168" s="1">
        <f>_xlfn.XLOOKUP(A3168,bank_source_transactions__1[transaction_id],bank_source_transactions__1[amount_inr])</f>
        <v>13304.29</v>
      </c>
      <c r="C3168" s="1">
        <f>_xlfn.XLOOKUP(A3168,Processed_data!A:A,Processed_data!F:F)</f>
        <v>13304.29</v>
      </c>
      <c r="D3168" s="1" t="str">
        <f>_xlfn.XLOOKUP(A3168,bank_source_transactions__1[transaction_id],bank_source_transactions__1[transaction_status])</f>
        <v>SUCCESS</v>
      </c>
      <c r="E3168" s="1" t="str">
        <f>_xlfn.XLOOKUP(A3168,Processed_data!A:A,Processed_data!G:G)</f>
        <v>SUCCESS</v>
      </c>
      <c r="F3168" s="1">
        <f>COUNTIF(bank_processed_transactions[transaction_id],A3168)</f>
        <v>1</v>
      </c>
      <c r="G3168" s="1" t="str">
        <f t="shared" si="490"/>
        <v>found</v>
      </c>
      <c r="H3168" s="1" t="str">
        <f t="shared" si="491"/>
        <v>Not Duplicate</v>
      </c>
      <c r="I3168" s="1" t="str">
        <f t="shared" si="492"/>
        <v>match</v>
      </c>
      <c r="J3168" s="1" t="str">
        <f t="shared" si="493"/>
        <v>match</v>
      </c>
      <c r="K3168" s="1">
        <f t="shared" si="494"/>
        <v>0</v>
      </c>
      <c r="L3168" s="2">
        <f>IF(F3168=0,"not processed",_xlfn.MINIFS(Processed_data!H:H,Processed_data!A:A,A3168))</f>
        <v>46113</v>
      </c>
      <c r="M3168" s="1">
        <f>IF(F3168=0,"not processed",ABS(bank_source_transactions__1[[#This Row],[transaction_date]]-Reconciliation!L3168))</f>
        <v>3</v>
      </c>
      <c r="N3168" s="1" t="str" cm="1">
        <f t="array" ref="N3168">_xlfn.IFS(M3168="not Processed", "Not Processed",M3168&gt;2,"SLA Breached",M3168&lt;=2,"Within SLA")</f>
        <v>SLA Breached</v>
      </c>
      <c r="O3168" s="1" t="str">
        <f>_xlfn.XLOOKUP(A3168,Source_data!A:A,Source_data!D:D)</f>
        <v>UPI</v>
      </c>
      <c r="P3168" s="1">
        <f t="shared" si="495"/>
        <v>0</v>
      </c>
      <c r="Q3168" s="1">
        <f t="shared" si="496"/>
        <v>0</v>
      </c>
      <c r="R3168" s="1">
        <f t="shared" si="497"/>
        <v>0</v>
      </c>
      <c r="S3168" s="1">
        <f t="shared" si="498"/>
        <v>0</v>
      </c>
      <c r="T3168" s="1">
        <f t="shared" si="499"/>
        <v>1</v>
      </c>
      <c r="U3168" s="1" t="str">
        <f>_xlfn.XLOOKUP(Table3[[#This Row],[Transaction ID]],Source_data!A:A,Source_data!E:E)</f>
        <v>Mumbai</v>
      </c>
      <c r="V3168" s="1">
        <f>_xlfn.IFNA(_xlfn.XLOOKUP(A3168,bank_processed_transactions[transaction_id],bank_processed_transactions[processing_minutes]),"")</f>
        <v>16.3</v>
      </c>
      <c r="W3168" s="31">
        <f>_xlfn.XLOOKUP(A3168,Source_data!A:A,Source_data!B:B)</f>
        <v>46110</v>
      </c>
    </row>
    <row r="3169" spans="1:23" x14ac:dyDescent="0.3">
      <c r="A3169" s="4" t="s">
        <v>3995</v>
      </c>
      <c r="B3169" s="1">
        <f>_xlfn.XLOOKUP(A3169,bank_source_transactions__1[transaction_id],bank_source_transactions__1[amount_inr])</f>
        <v>3693.1</v>
      </c>
      <c r="C3169" s="1">
        <f>_xlfn.XLOOKUP(A3169,Processed_data!A:A,Processed_data!F:F)</f>
        <v>3693.1</v>
      </c>
      <c r="D3169" s="1" t="str">
        <f>_xlfn.XLOOKUP(A3169,bank_source_transactions__1[transaction_id],bank_source_transactions__1[transaction_status])</f>
        <v>FAILED</v>
      </c>
      <c r="E3169" s="1" t="str">
        <f>_xlfn.XLOOKUP(A3169,Processed_data!A:A,Processed_data!G:G)</f>
        <v>FAILED</v>
      </c>
      <c r="F3169" s="1">
        <f>COUNTIF(bank_processed_transactions[transaction_id],A3169)</f>
        <v>1</v>
      </c>
      <c r="G3169" s="1" t="str">
        <f t="shared" si="490"/>
        <v>found</v>
      </c>
      <c r="H3169" s="1" t="str">
        <f t="shared" si="491"/>
        <v>Not Duplicate</v>
      </c>
      <c r="I3169" s="1" t="str">
        <f t="shared" si="492"/>
        <v>match</v>
      </c>
      <c r="J3169" s="1" t="str">
        <f t="shared" si="493"/>
        <v>match</v>
      </c>
      <c r="K3169" s="1">
        <f t="shared" si="494"/>
        <v>0</v>
      </c>
      <c r="L3169" s="2">
        <f>IF(F3169=0,"not processed",_xlfn.MINIFS(Processed_data!H:H,Processed_data!A:A,A3169))</f>
        <v>46084</v>
      </c>
      <c r="M3169" s="1">
        <f>IF(F3169=0,"not processed",ABS(bank_source_transactions__1[[#This Row],[transaction_date]]-Reconciliation!L3169))</f>
        <v>0</v>
      </c>
      <c r="N3169" s="1" t="str" cm="1">
        <f t="array" ref="N3169">_xlfn.IFS(M3169="not Processed", "Not Processed",M3169&gt;2,"SLA Breached",M3169&lt;=2,"Within SLA")</f>
        <v>Within SLA</v>
      </c>
      <c r="O3169" s="1" t="str">
        <f>_xlfn.XLOOKUP(A3169,Source_data!A:A,Source_data!D:D)</f>
        <v>IMPS</v>
      </c>
      <c r="P3169" s="1">
        <f t="shared" si="495"/>
        <v>0</v>
      </c>
      <c r="Q3169" s="1">
        <f t="shared" si="496"/>
        <v>0</v>
      </c>
      <c r="R3169" s="1">
        <f t="shared" si="497"/>
        <v>0</v>
      </c>
      <c r="S3169" s="1">
        <f t="shared" si="498"/>
        <v>0</v>
      </c>
      <c r="T3169" s="1">
        <f t="shared" si="499"/>
        <v>0</v>
      </c>
      <c r="U3169" s="1" t="str">
        <f>_xlfn.XLOOKUP(Table3[[#This Row],[Transaction ID]],Source_data!A:A,Source_data!E:E)</f>
        <v>Hyderabad</v>
      </c>
      <c r="V3169" s="1">
        <f>_xlfn.IFNA(_xlfn.XLOOKUP(A3169,bank_processed_transactions[transaction_id],bank_processed_transactions[processing_minutes]),"")</f>
        <v>18.399999999999999</v>
      </c>
      <c r="W3169" s="31">
        <f>_xlfn.XLOOKUP(A3169,Source_data!A:A,Source_data!B:B)</f>
        <v>46084</v>
      </c>
    </row>
    <row r="3170" spans="1:23" x14ac:dyDescent="0.3">
      <c r="A3170" s="3" t="s">
        <v>5048</v>
      </c>
      <c r="B3170" s="1">
        <f>_xlfn.XLOOKUP(A3170,bank_source_transactions__1[transaction_id],bank_source_transactions__1[amount_inr])</f>
        <v>6878.17</v>
      </c>
      <c r="C3170" s="1" t="e">
        <f>_xlfn.XLOOKUP(A3170,Processed_data!A:A,Processed_data!F:F)</f>
        <v>#N/A</v>
      </c>
      <c r="D3170" s="1" t="str">
        <f>_xlfn.XLOOKUP(A3170,bank_source_transactions__1[transaction_id],bank_source_transactions__1[transaction_status])</f>
        <v>SUCCESS</v>
      </c>
      <c r="E3170" s="1" t="e">
        <f>_xlfn.XLOOKUP(A3170,Processed_data!A:A,Processed_data!G:G)</f>
        <v>#N/A</v>
      </c>
      <c r="F3170" s="1">
        <f>COUNTIF(bank_processed_transactions[transaction_id],A3170)</f>
        <v>0</v>
      </c>
      <c r="G3170" s="1" t="str">
        <f t="shared" si="490"/>
        <v>missing</v>
      </c>
      <c r="H3170" s="1" t="str">
        <f t="shared" si="491"/>
        <v>Not Duplicate</v>
      </c>
      <c r="I3170" s="1" t="str">
        <f t="shared" si="492"/>
        <v>not processed</v>
      </c>
      <c r="J3170" s="1" t="str">
        <f t="shared" si="493"/>
        <v>not processed</v>
      </c>
      <c r="K3170" s="1" t="str">
        <f t="shared" si="494"/>
        <v>missing</v>
      </c>
      <c r="L3170" s="2" t="str">
        <f>IF(F3170=0,"not processed",_xlfn.MINIFS(Processed_data!H:H,Processed_data!A:A,A3170))</f>
        <v>not processed</v>
      </c>
      <c r="M3170" s="1" t="str">
        <f>IF(F3170=0,"not processed",ABS(bank_source_transactions__1[[#This Row],[transaction_date]]-Reconciliation!L3170))</f>
        <v>not processed</v>
      </c>
      <c r="N3170" s="1" t="str" cm="1">
        <f t="array" ref="N3170">_xlfn.IFS(M3170="not Processed", "Not Processed",M3170&gt;2,"SLA Breached",M3170&lt;=2,"Within SLA")</f>
        <v>Not Processed</v>
      </c>
      <c r="O3170" s="1" t="str">
        <f>_xlfn.XLOOKUP(A3170,Source_data!A:A,Source_data!D:D)</f>
        <v>IMPS</v>
      </c>
      <c r="P3170" s="1">
        <f t="shared" si="495"/>
        <v>1</v>
      </c>
      <c r="Q3170" s="1">
        <f t="shared" si="496"/>
        <v>0</v>
      </c>
      <c r="R3170" s="1">
        <f t="shared" si="497"/>
        <v>0</v>
      </c>
      <c r="S3170" s="1">
        <f t="shared" si="498"/>
        <v>0</v>
      </c>
      <c r="T3170" s="1">
        <f t="shared" si="499"/>
        <v>0</v>
      </c>
      <c r="U3170" s="1" t="str">
        <f>_xlfn.XLOOKUP(Table3[[#This Row],[Transaction ID]],Source_data!A:A,Source_data!E:E)</f>
        <v>Mumbai</v>
      </c>
      <c r="V3170" s="1" t="str">
        <f>_xlfn.IFNA(_xlfn.XLOOKUP(A3170,bank_processed_transactions[transaction_id],bank_processed_transactions[processing_minutes]),"")</f>
        <v/>
      </c>
      <c r="W3170" s="31">
        <f>_xlfn.XLOOKUP(A3170,Source_data!A:A,Source_data!B:B)</f>
        <v>46071</v>
      </c>
    </row>
    <row r="3171" spans="1:23" x14ac:dyDescent="0.3">
      <c r="A3171" s="4" t="s">
        <v>3455</v>
      </c>
      <c r="B3171" s="1">
        <f>_xlfn.XLOOKUP(A3171,bank_source_transactions__1[transaction_id],bank_source_transactions__1[amount_inr])</f>
        <v>3290.83</v>
      </c>
      <c r="C3171" s="1">
        <f>_xlfn.XLOOKUP(A3171,Processed_data!A:A,Processed_data!F:F)</f>
        <v>3290.83</v>
      </c>
      <c r="D3171" s="1" t="str">
        <f>_xlfn.XLOOKUP(A3171,bank_source_transactions__1[transaction_id],bank_source_transactions__1[transaction_status])</f>
        <v>SUCCESS</v>
      </c>
      <c r="E3171" s="1" t="str">
        <f>_xlfn.XLOOKUP(A3171,Processed_data!A:A,Processed_data!G:G)</f>
        <v>SUCCESS</v>
      </c>
      <c r="F3171" s="1">
        <f>COUNTIF(bank_processed_transactions[transaction_id],A3171)</f>
        <v>1</v>
      </c>
      <c r="G3171" s="1" t="str">
        <f t="shared" si="490"/>
        <v>found</v>
      </c>
      <c r="H3171" s="1" t="str">
        <f t="shared" si="491"/>
        <v>Not Duplicate</v>
      </c>
      <c r="I3171" s="1" t="str">
        <f t="shared" si="492"/>
        <v>match</v>
      </c>
      <c r="J3171" s="1" t="str">
        <f t="shared" si="493"/>
        <v>match</v>
      </c>
      <c r="K3171" s="1">
        <f t="shared" si="494"/>
        <v>0</v>
      </c>
      <c r="L3171" s="2">
        <f>IF(F3171=0,"not processed",_xlfn.MINIFS(Processed_data!H:H,Processed_data!A:A,A3171))</f>
        <v>46083</v>
      </c>
      <c r="M3171" s="1">
        <f>IF(F3171=0,"not processed",ABS(bank_source_transactions__1[[#This Row],[transaction_date]]-Reconciliation!L3171))</f>
        <v>5</v>
      </c>
      <c r="N3171" s="1" t="str" cm="1">
        <f t="array" ref="N3171">_xlfn.IFS(M3171="not Processed", "Not Processed",M3171&gt;2,"SLA Breached",M3171&lt;=2,"Within SLA")</f>
        <v>SLA Breached</v>
      </c>
      <c r="O3171" s="1" t="str">
        <f>_xlfn.XLOOKUP(A3171,Source_data!A:A,Source_data!D:D)</f>
        <v>UPI</v>
      </c>
      <c r="P3171" s="1">
        <f t="shared" si="495"/>
        <v>0</v>
      </c>
      <c r="Q3171" s="1">
        <f t="shared" si="496"/>
        <v>0</v>
      </c>
      <c r="R3171" s="1">
        <f t="shared" si="497"/>
        <v>0</v>
      </c>
      <c r="S3171" s="1">
        <f t="shared" si="498"/>
        <v>0</v>
      </c>
      <c r="T3171" s="1">
        <f t="shared" si="499"/>
        <v>1</v>
      </c>
      <c r="U3171" s="1" t="str">
        <f>_xlfn.XLOOKUP(Table3[[#This Row],[Transaction ID]],Source_data!A:A,Source_data!E:E)</f>
        <v>Pune</v>
      </c>
      <c r="V3171" s="1">
        <f>_xlfn.IFNA(_xlfn.XLOOKUP(A3171,bank_processed_transactions[transaction_id],bank_processed_transactions[processing_minutes]),"")</f>
        <v>20.399999999999999</v>
      </c>
      <c r="W3171" s="31">
        <f>_xlfn.XLOOKUP(A3171,Source_data!A:A,Source_data!B:B)</f>
        <v>46078</v>
      </c>
    </row>
    <row r="3172" spans="1:23" x14ac:dyDescent="0.3">
      <c r="A3172" s="3" t="s">
        <v>1656</v>
      </c>
      <c r="B3172" s="1">
        <f>_xlfn.XLOOKUP(A3172,bank_source_transactions__1[transaction_id],bank_source_transactions__1[amount_inr])</f>
        <v>251.81</v>
      </c>
      <c r="C3172" s="1">
        <f>_xlfn.XLOOKUP(A3172,Processed_data!A:A,Processed_data!F:F)</f>
        <v>251.81</v>
      </c>
      <c r="D3172" s="1" t="str">
        <f>_xlfn.XLOOKUP(A3172,bank_source_transactions__1[transaction_id],bank_source_transactions__1[transaction_status])</f>
        <v>SUCCESS</v>
      </c>
      <c r="E3172" s="1" t="str">
        <f>_xlfn.XLOOKUP(A3172,Processed_data!A:A,Processed_data!G:G)</f>
        <v>SUCCESS</v>
      </c>
      <c r="F3172" s="1">
        <f>COUNTIF(bank_processed_transactions[transaction_id],A3172)</f>
        <v>1</v>
      </c>
      <c r="G3172" s="1" t="str">
        <f t="shared" si="490"/>
        <v>found</v>
      </c>
      <c r="H3172" s="1" t="str">
        <f t="shared" si="491"/>
        <v>Not Duplicate</v>
      </c>
      <c r="I3172" s="1" t="str">
        <f t="shared" si="492"/>
        <v>match</v>
      </c>
      <c r="J3172" s="1" t="str">
        <f t="shared" si="493"/>
        <v>match</v>
      </c>
      <c r="K3172" s="1">
        <f t="shared" si="494"/>
        <v>0</v>
      </c>
      <c r="L3172" s="2">
        <f>IF(F3172=0,"not processed",_xlfn.MINIFS(Processed_data!H:H,Processed_data!A:A,A3172))</f>
        <v>46042</v>
      </c>
      <c r="M3172" s="1">
        <f>IF(F3172=0,"not processed",ABS(bank_source_transactions__1[[#This Row],[transaction_date]]-Reconciliation!L3172))</f>
        <v>1</v>
      </c>
      <c r="N3172" s="1" t="str" cm="1">
        <f t="array" ref="N3172">_xlfn.IFS(M3172="not Processed", "Not Processed",M3172&gt;2,"SLA Breached",M3172&lt;=2,"Within SLA")</f>
        <v>Within SLA</v>
      </c>
      <c r="O3172" s="1" t="str">
        <f>_xlfn.XLOOKUP(A3172,Source_data!A:A,Source_data!D:D)</f>
        <v>NEFT</v>
      </c>
      <c r="P3172" s="1">
        <f t="shared" si="495"/>
        <v>0</v>
      </c>
      <c r="Q3172" s="1">
        <f t="shared" si="496"/>
        <v>0</v>
      </c>
      <c r="R3172" s="1">
        <f t="shared" si="497"/>
        <v>0</v>
      </c>
      <c r="S3172" s="1">
        <f t="shared" si="498"/>
        <v>0</v>
      </c>
      <c r="T3172" s="1">
        <f t="shared" si="499"/>
        <v>0</v>
      </c>
      <c r="U3172" s="1" t="str">
        <f>_xlfn.XLOOKUP(Table3[[#This Row],[Transaction ID]],Source_data!A:A,Source_data!E:E)</f>
        <v>Hyderabad</v>
      </c>
      <c r="V3172" s="1">
        <f>_xlfn.IFNA(_xlfn.XLOOKUP(A3172,bank_processed_transactions[transaction_id],bank_processed_transactions[processing_minutes]),"")</f>
        <v>3.3</v>
      </c>
      <c r="W3172" s="31">
        <f>_xlfn.XLOOKUP(A3172,Source_data!A:A,Source_data!B:B)</f>
        <v>46041</v>
      </c>
    </row>
    <row r="3173" spans="1:23" x14ac:dyDescent="0.3">
      <c r="A3173" s="4" t="s">
        <v>945</v>
      </c>
      <c r="B3173" s="1">
        <f>_xlfn.XLOOKUP(A3173,bank_source_transactions__1[transaction_id],bank_source_transactions__1[amount_inr])</f>
        <v>2392.29</v>
      </c>
      <c r="C3173" s="1">
        <f>_xlfn.XLOOKUP(A3173,Processed_data!A:A,Processed_data!F:F)</f>
        <v>2392.29</v>
      </c>
      <c r="D3173" s="1" t="str">
        <f>_xlfn.XLOOKUP(A3173,bank_source_transactions__1[transaction_id],bank_source_transactions__1[transaction_status])</f>
        <v>SUCCESS</v>
      </c>
      <c r="E3173" s="1" t="str">
        <f>_xlfn.XLOOKUP(A3173,Processed_data!A:A,Processed_data!G:G)</f>
        <v>SUCCESS</v>
      </c>
      <c r="F3173" s="1">
        <f>COUNTIF(bank_processed_transactions[transaction_id],A3173)</f>
        <v>1</v>
      </c>
      <c r="G3173" s="1" t="str">
        <f t="shared" si="490"/>
        <v>found</v>
      </c>
      <c r="H3173" s="1" t="str">
        <f t="shared" si="491"/>
        <v>Not Duplicate</v>
      </c>
      <c r="I3173" s="1" t="str">
        <f t="shared" si="492"/>
        <v>match</v>
      </c>
      <c r="J3173" s="1" t="str">
        <f t="shared" si="493"/>
        <v>match</v>
      </c>
      <c r="K3173" s="1">
        <f t="shared" si="494"/>
        <v>0</v>
      </c>
      <c r="L3173" s="2">
        <f>IF(F3173=0,"not processed",_xlfn.MINIFS(Processed_data!H:H,Processed_data!A:A,A3173))</f>
        <v>46098</v>
      </c>
      <c r="M3173" s="1">
        <f>IF(F3173=0,"not processed",ABS(bank_source_transactions__1[[#This Row],[transaction_date]]-Reconciliation!L3173))</f>
        <v>3</v>
      </c>
      <c r="N3173" s="1" t="str" cm="1">
        <f t="array" ref="N3173">_xlfn.IFS(M3173="not Processed", "Not Processed",M3173&gt;2,"SLA Breached",M3173&lt;=2,"Within SLA")</f>
        <v>SLA Breached</v>
      </c>
      <c r="O3173" s="1" t="str">
        <f>_xlfn.XLOOKUP(A3173,Source_data!A:A,Source_data!D:D)</f>
        <v>UPI</v>
      </c>
      <c r="P3173" s="1">
        <f t="shared" si="495"/>
        <v>0</v>
      </c>
      <c r="Q3173" s="1">
        <f t="shared" si="496"/>
        <v>0</v>
      </c>
      <c r="R3173" s="1">
        <f t="shared" si="497"/>
        <v>0</v>
      </c>
      <c r="S3173" s="1">
        <f t="shared" si="498"/>
        <v>0</v>
      </c>
      <c r="T3173" s="1">
        <f t="shared" si="499"/>
        <v>1</v>
      </c>
      <c r="U3173" s="1" t="str">
        <f>_xlfn.XLOOKUP(Table3[[#This Row],[Transaction ID]],Source_data!A:A,Source_data!E:E)</f>
        <v>Hyderabad</v>
      </c>
      <c r="V3173" s="1">
        <f>_xlfn.IFNA(_xlfn.XLOOKUP(A3173,bank_processed_transactions[transaction_id],bank_processed_transactions[processing_minutes]),"")</f>
        <v>16.399999999999999</v>
      </c>
      <c r="W3173" s="31">
        <f>_xlfn.XLOOKUP(A3173,Source_data!A:A,Source_data!B:B)</f>
        <v>46095</v>
      </c>
    </row>
    <row r="3174" spans="1:23" x14ac:dyDescent="0.3">
      <c r="A3174" s="3" t="s">
        <v>2156</v>
      </c>
      <c r="B3174" s="1">
        <f>_xlfn.XLOOKUP(A3174,bank_source_transactions__1[transaction_id],bank_source_transactions__1[amount_inr])</f>
        <v>3685.36</v>
      </c>
      <c r="C3174" s="1">
        <f>_xlfn.XLOOKUP(A3174,Processed_data!A:A,Processed_data!F:F)</f>
        <v>3685.36</v>
      </c>
      <c r="D3174" s="1" t="str">
        <f>_xlfn.XLOOKUP(A3174,bank_source_transactions__1[transaction_id],bank_source_transactions__1[transaction_status])</f>
        <v>FAILED</v>
      </c>
      <c r="E3174" s="1" t="str">
        <f>_xlfn.XLOOKUP(A3174,Processed_data!A:A,Processed_data!G:G)</f>
        <v>FAILED</v>
      </c>
      <c r="F3174" s="1">
        <f>COUNTIF(bank_processed_transactions[transaction_id],A3174)</f>
        <v>1</v>
      </c>
      <c r="G3174" s="1" t="str">
        <f t="shared" si="490"/>
        <v>found</v>
      </c>
      <c r="H3174" s="1" t="str">
        <f t="shared" si="491"/>
        <v>Not Duplicate</v>
      </c>
      <c r="I3174" s="1" t="str">
        <f t="shared" si="492"/>
        <v>match</v>
      </c>
      <c r="J3174" s="1" t="str">
        <f t="shared" si="493"/>
        <v>match</v>
      </c>
      <c r="K3174" s="1">
        <f t="shared" si="494"/>
        <v>0</v>
      </c>
      <c r="L3174" s="2">
        <f>IF(F3174=0,"not processed",_xlfn.MINIFS(Processed_data!H:H,Processed_data!A:A,A3174))</f>
        <v>46033</v>
      </c>
      <c r="M3174" s="1">
        <f>IF(F3174=0,"not processed",ABS(bank_source_transactions__1[[#This Row],[transaction_date]]-Reconciliation!L3174))</f>
        <v>0</v>
      </c>
      <c r="N3174" s="1" t="str" cm="1">
        <f t="array" ref="N3174">_xlfn.IFS(M3174="not Processed", "Not Processed",M3174&gt;2,"SLA Breached",M3174&lt;=2,"Within SLA")</f>
        <v>Within SLA</v>
      </c>
      <c r="O3174" s="1" t="str">
        <f>_xlfn.XLOOKUP(A3174,Source_data!A:A,Source_data!D:D)</f>
        <v>UPI</v>
      </c>
      <c r="P3174" s="1">
        <f t="shared" si="495"/>
        <v>0</v>
      </c>
      <c r="Q3174" s="1">
        <f t="shared" si="496"/>
        <v>0</v>
      </c>
      <c r="R3174" s="1">
        <f t="shared" si="497"/>
        <v>0</v>
      </c>
      <c r="S3174" s="1">
        <f t="shared" si="498"/>
        <v>0</v>
      </c>
      <c r="T3174" s="1">
        <f t="shared" si="499"/>
        <v>0</v>
      </c>
      <c r="U3174" s="1" t="str">
        <f>_xlfn.XLOOKUP(Table3[[#This Row],[Transaction ID]],Source_data!A:A,Source_data!E:E)</f>
        <v>Hyderabad</v>
      </c>
      <c r="V3174" s="1">
        <f>_xlfn.IFNA(_xlfn.XLOOKUP(A3174,bank_processed_transactions[transaction_id],bank_processed_transactions[processing_minutes]),"")</f>
        <v>41.4</v>
      </c>
      <c r="W3174" s="31">
        <f>_xlfn.XLOOKUP(A3174,Source_data!A:A,Source_data!B:B)</f>
        <v>46033</v>
      </c>
    </row>
    <row r="3175" spans="1:23" x14ac:dyDescent="0.3">
      <c r="A3175" s="4" t="s">
        <v>4835</v>
      </c>
      <c r="B3175" s="1">
        <f>_xlfn.XLOOKUP(A3175,bank_source_transactions__1[transaction_id],bank_source_transactions__1[amount_inr])</f>
        <v>13403.01</v>
      </c>
      <c r="C3175" s="1">
        <f>_xlfn.XLOOKUP(A3175,Processed_data!A:A,Processed_data!F:F)</f>
        <v>13403.01</v>
      </c>
      <c r="D3175" s="1" t="str">
        <f>_xlfn.XLOOKUP(A3175,bank_source_transactions__1[transaction_id],bank_source_transactions__1[transaction_status])</f>
        <v>SUCCESS</v>
      </c>
      <c r="E3175" s="1" t="str">
        <f>_xlfn.XLOOKUP(A3175,Processed_data!A:A,Processed_data!G:G)</f>
        <v>SUCCESS</v>
      </c>
      <c r="F3175" s="1">
        <f>COUNTIF(bank_processed_transactions[transaction_id],A3175)</f>
        <v>1</v>
      </c>
      <c r="G3175" s="1" t="str">
        <f t="shared" si="490"/>
        <v>found</v>
      </c>
      <c r="H3175" s="1" t="str">
        <f t="shared" si="491"/>
        <v>Not Duplicate</v>
      </c>
      <c r="I3175" s="1" t="str">
        <f t="shared" si="492"/>
        <v>match</v>
      </c>
      <c r="J3175" s="1" t="str">
        <f t="shared" si="493"/>
        <v>match</v>
      </c>
      <c r="K3175" s="1">
        <f t="shared" si="494"/>
        <v>0</v>
      </c>
      <c r="L3175" s="2">
        <f>IF(F3175=0,"not processed",_xlfn.MINIFS(Processed_data!H:H,Processed_data!A:A,A3175))</f>
        <v>46107</v>
      </c>
      <c r="M3175" s="1">
        <f>IF(F3175=0,"not processed",ABS(bank_source_transactions__1[[#This Row],[transaction_date]]-Reconciliation!L3175))</f>
        <v>1</v>
      </c>
      <c r="N3175" s="1" t="str" cm="1">
        <f t="array" ref="N3175">_xlfn.IFS(M3175="not Processed", "Not Processed",M3175&gt;2,"SLA Breached",M3175&lt;=2,"Within SLA")</f>
        <v>Within SLA</v>
      </c>
      <c r="O3175" s="1" t="str">
        <f>_xlfn.XLOOKUP(A3175,Source_data!A:A,Source_data!D:D)</f>
        <v>IMPS</v>
      </c>
      <c r="P3175" s="1">
        <f t="shared" si="495"/>
        <v>0</v>
      </c>
      <c r="Q3175" s="1">
        <f t="shared" si="496"/>
        <v>0</v>
      </c>
      <c r="R3175" s="1">
        <f t="shared" si="497"/>
        <v>0</v>
      </c>
      <c r="S3175" s="1">
        <f t="shared" si="498"/>
        <v>0</v>
      </c>
      <c r="T3175" s="1">
        <f t="shared" si="499"/>
        <v>0</v>
      </c>
      <c r="U3175" s="1" t="str">
        <f>_xlfn.XLOOKUP(Table3[[#This Row],[Transaction ID]],Source_data!A:A,Source_data!E:E)</f>
        <v>Pune</v>
      </c>
      <c r="V3175" s="1">
        <f>_xlfn.IFNA(_xlfn.XLOOKUP(A3175,bank_processed_transactions[transaction_id],bank_processed_transactions[processing_minutes]),"")</f>
        <v>27.7</v>
      </c>
      <c r="W3175" s="31">
        <f>_xlfn.XLOOKUP(A3175,Source_data!A:A,Source_data!B:B)</f>
        <v>46106</v>
      </c>
    </row>
    <row r="3176" spans="1:23" x14ac:dyDescent="0.3">
      <c r="A3176" s="3" t="s">
        <v>3850</v>
      </c>
      <c r="B3176" s="1">
        <f>_xlfn.XLOOKUP(A3176,bank_source_transactions__1[transaction_id],bank_source_transactions__1[amount_inr])</f>
        <v>6026.25</v>
      </c>
      <c r="C3176" s="1">
        <f>_xlfn.XLOOKUP(A3176,Processed_data!A:A,Processed_data!F:F)</f>
        <v>6026.25</v>
      </c>
      <c r="D3176" s="1" t="str">
        <f>_xlfn.XLOOKUP(A3176,bank_source_transactions__1[transaction_id],bank_source_transactions__1[transaction_status])</f>
        <v>REVERSED</v>
      </c>
      <c r="E3176" s="1" t="str">
        <f>_xlfn.XLOOKUP(A3176,Processed_data!A:A,Processed_data!G:G)</f>
        <v>REVERSED</v>
      </c>
      <c r="F3176" s="1">
        <f>COUNTIF(bank_processed_transactions[transaction_id],A3176)</f>
        <v>1</v>
      </c>
      <c r="G3176" s="1" t="str">
        <f t="shared" si="490"/>
        <v>found</v>
      </c>
      <c r="H3176" s="1" t="str">
        <f t="shared" si="491"/>
        <v>Not Duplicate</v>
      </c>
      <c r="I3176" s="1" t="str">
        <f t="shared" si="492"/>
        <v>match</v>
      </c>
      <c r="J3176" s="1" t="str">
        <f t="shared" si="493"/>
        <v>match</v>
      </c>
      <c r="K3176" s="1">
        <f t="shared" si="494"/>
        <v>0</v>
      </c>
      <c r="L3176" s="2">
        <f>IF(F3176=0,"not processed",_xlfn.MINIFS(Processed_data!H:H,Processed_data!A:A,A3176))</f>
        <v>46098</v>
      </c>
      <c r="M3176" s="1">
        <f>IF(F3176=0,"not processed",ABS(bank_source_transactions__1[[#This Row],[transaction_date]]-Reconciliation!L3176))</f>
        <v>0</v>
      </c>
      <c r="N3176" s="1" t="str" cm="1">
        <f t="array" ref="N3176">_xlfn.IFS(M3176="not Processed", "Not Processed",M3176&gt;2,"SLA Breached",M3176&lt;=2,"Within SLA")</f>
        <v>Within SLA</v>
      </c>
      <c r="O3176" s="1" t="str">
        <f>_xlfn.XLOOKUP(A3176,Source_data!A:A,Source_data!D:D)</f>
        <v>NEFT</v>
      </c>
      <c r="P3176" s="1">
        <f t="shared" si="495"/>
        <v>0</v>
      </c>
      <c r="Q3176" s="1">
        <f t="shared" si="496"/>
        <v>0</v>
      </c>
      <c r="R3176" s="1">
        <f t="shared" si="497"/>
        <v>0</v>
      </c>
      <c r="S3176" s="1">
        <f t="shared" si="498"/>
        <v>0</v>
      </c>
      <c r="T3176" s="1">
        <f t="shared" si="499"/>
        <v>0</v>
      </c>
      <c r="U3176" s="1" t="str">
        <f>_xlfn.XLOOKUP(Table3[[#This Row],[Transaction ID]],Source_data!A:A,Source_data!E:E)</f>
        <v>Bengaluru</v>
      </c>
      <c r="V3176" s="1">
        <f>_xlfn.IFNA(_xlfn.XLOOKUP(A3176,bank_processed_transactions[transaction_id],bank_processed_transactions[processing_minutes]),"")</f>
        <v>12.9</v>
      </c>
      <c r="W3176" s="31">
        <f>_xlfn.XLOOKUP(A3176,Source_data!A:A,Source_data!B:B)</f>
        <v>46098</v>
      </c>
    </row>
    <row r="3177" spans="1:23" x14ac:dyDescent="0.3">
      <c r="A3177" s="4" t="s">
        <v>1507</v>
      </c>
      <c r="B3177" s="1">
        <f>_xlfn.XLOOKUP(A3177,bank_source_transactions__1[transaction_id],bank_source_transactions__1[amount_inr])</f>
        <v>81511.009999999995</v>
      </c>
      <c r="C3177" s="1">
        <f>_xlfn.XLOOKUP(A3177,Processed_data!A:A,Processed_data!F:F)</f>
        <v>81511.009999999995</v>
      </c>
      <c r="D3177" s="1" t="str">
        <f>_xlfn.XLOOKUP(A3177,bank_source_transactions__1[transaction_id],bank_source_transactions__1[transaction_status])</f>
        <v>FAILED</v>
      </c>
      <c r="E3177" s="1" t="str">
        <f>_xlfn.XLOOKUP(A3177,Processed_data!A:A,Processed_data!G:G)</f>
        <v>FAILED</v>
      </c>
      <c r="F3177" s="1">
        <f>COUNTIF(bank_processed_transactions[transaction_id],A3177)</f>
        <v>1</v>
      </c>
      <c r="G3177" s="1" t="str">
        <f t="shared" si="490"/>
        <v>found</v>
      </c>
      <c r="H3177" s="1" t="str">
        <f t="shared" si="491"/>
        <v>Not Duplicate</v>
      </c>
      <c r="I3177" s="1" t="str">
        <f t="shared" si="492"/>
        <v>match</v>
      </c>
      <c r="J3177" s="1" t="str">
        <f t="shared" si="493"/>
        <v>match</v>
      </c>
      <c r="K3177" s="1">
        <f t="shared" si="494"/>
        <v>0</v>
      </c>
      <c r="L3177" s="2">
        <f>IF(F3177=0,"not processed",_xlfn.MINIFS(Processed_data!H:H,Processed_data!A:A,A3177))</f>
        <v>46078</v>
      </c>
      <c r="M3177" s="1">
        <f>IF(F3177=0,"not processed",ABS(bank_source_transactions__1[[#This Row],[transaction_date]]-Reconciliation!L3177))</f>
        <v>3</v>
      </c>
      <c r="N3177" s="1" t="str" cm="1">
        <f t="array" ref="N3177">_xlfn.IFS(M3177="not Processed", "Not Processed",M3177&gt;2,"SLA Breached",M3177&lt;=2,"Within SLA")</f>
        <v>SLA Breached</v>
      </c>
      <c r="O3177" s="1" t="str">
        <f>_xlfn.XLOOKUP(A3177,Source_data!A:A,Source_data!D:D)</f>
        <v>NEFT</v>
      </c>
      <c r="P3177" s="1">
        <f t="shared" si="495"/>
        <v>0</v>
      </c>
      <c r="Q3177" s="1">
        <f t="shared" si="496"/>
        <v>0</v>
      </c>
      <c r="R3177" s="1">
        <f t="shared" si="497"/>
        <v>0</v>
      </c>
      <c r="S3177" s="1">
        <f t="shared" si="498"/>
        <v>0</v>
      </c>
      <c r="T3177" s="1">
        <f t="shared" si="499"/>
        <v>1</v>
      </c>
      <c r="U3177" s="1" t="str">
        <f>_xlfn.XLOOKUP(Table3[[#This Row],[Transaction ID]],Source_data!A:A,Source_data!E:E)</f>
        <v>Hyderabad</v>
      </c>
      <c r="V3177" s="1">
        <f>_xlfn.IFNA(_xlfn.XLOOKUP(A3177,bank_processed_transactions[transaction_id],bank_processed_transactions[processing_minutes]),"")</f>
        <v>59.9</v>
      </c>
      <c r="W3177" s="31">
        <f>_xlfn.XLOOKUP(A3177,Source_data!A:A,Source_data!B:B)</f>
        <v>46075</v>
      </c>
    </row>
    <row r="3178" spans="1:23" x14ac:dyDescent="0.3">
      <c r="A3178" s="3" t="s">
        <v>4063</v>
      </c>
      <c r="B3178" s="1">
        <f>_xlfn.XLOOKUP(A3178,bank_source_transactions__1[transaction_id],bank_source_transactions__1[amount_inr])</f>
        <v>6869.67</v>
      </c>
      <c r="C3178" s="1">
        <f>_xlfn.XLOOKUP(A3178,Processed_data!A:A,Processed_data!F:F)</f>
        <v>6869.67</v>
      </c>
      <c r="D3178" s="1" t="str">
        <f>_xlfn.XLOOKUP(A3178,bank_source_transactions__1[transaction_id],bank_source_transactions__1[transaction_status])</f>
        <v>SUCCESS</v>
      </c>
      <c r="E3178" s="1" t="str">
        <f>_xlfn.XLOOKUP(A3178,Processed_data!A:A,Processed_data!G:G)</f>
        <v>SUCCESS</v>
      </c>
      <c r="F3178" s="1">
        <f>COUNTIF(bank_processed_transactions[transaction_id],A3178)</f>
        <v>1</v>
      </c>
      <c r="G3178" s="1" t="str">
        <f t="shared" si="490"/>
        <v>found</v>
      </c>
      <c r="H3178" s="1" t="str">
        <f t="shared" si="491"/>
        <v>Not Duplicate</v>
      </c>
      <c r="I3178" s="1" t="str">
        <f t="shared" si="492"/>
        <v>match</v>
      </c>
      <c r="J3178" s="1" t="str">
        <f t="shared" si="493"/>
        <v>match</v>
      </c>
      <c r="K3178" s="1">
        <f t="shared" si="494"/>
        <v>0</v>
      </c>
      <c r="L3178" s="2">
        <f>IF(F3178=0,"not processed",_xlfn.MINIFS(Processed_data!H:H,Processed_data!A:A,A3178))</f>
        <v>46088</v>
      </c>
      <c r="M3178" s="1">
        <f>IF(F3178=0,"not processed",ABS(bank_source_transactions__1[[#This Row],[transaction_date]]-Reconciliation!L3178))</f>
        <v>1</v>
      </c>
      <c r="N3178" s="1" t="str" cm="1">
        <f t="array" ref="N3178">_xlfn.IFS(M3178="not Processed", "Not Processed",M3178&gt;2,"SLA Breached",M3178&lt;=2,"Within SLA")</f>
        <v>Within SLA</v>
      </c>
      <c r="O3178" s="1" t="str">
        <f>_xlfn.XLOOKUP(A3178,Source_data!A:A,Source_data!D:D)</f>
        <v>UPI</v>
      </c>
      <c r="P3178" s="1">
        <f t="shared" si="495"/>
        <v>0</v>
      </c>
      <c r="Q3178" s="1">
        <f t="shared" si="496"/>
        <v>0</v>
      </c>
      <c r="R3178" s="1">
        <f t="shared" si="497"/>
        <v>0</v>
      </c>
      <c r="S3178" s="1">
        <f t="shared" si="498"/>
        <v>0</v>
      </c>
      <c r="T3178" s="1">
        <f t="shared" si="499"/>
        <v>0</v>
      </c>
      <c r="U3178" s="1" t="str">
        <f>_xlfn.XLOOKUP(Table3[[#This Row],[Transaction ID]],Source_data!A:A,Source_data!E:E)</f>
        <v>Hyderabad</v>
      </c>
      <c r="V3178" s="1">
        <f>_xlfn.IFNA(_xlfn.XLOOKUP(A3178,bank_processed_transactions[transaction_id],bank_processed_transactions[processing_minutes]),"")</f>
        <v>14.1</v>
      </c>
      <c r="W3178" s="31">
        <f>_xlfn.XLOOKUP(A3178,Source_data!A:A,Source_data!B:B)</f>
        <v>46087</v>
      </c>
    </row>
    <row r="3179" spans="1:23" x14ac:dyDescent="0.3">
      <c r="A3179" s="4" t="s">
        <v>4470</v>
      </c>
      <c r="B3179" s="1">
        <f>_xlfn.XLOOKUP(A3179,bank_source_transactions__1[transaction_id],bank_source_transactions__1[amount_inr])</f>
        <v>4482.87</v>
      </c>
      <c r="C3179" s="1">
        <f>_xlfn.XLOOKUP(A3179,Processed_data!A:A,Processed_data!F:F)</f>
        <v>4482.87</v>
      </c>
      <c r="D3179" s="1" t="str">
        <f>_xlfn.XLOOKUP(A3179,bank_source_transactions__1[transaction_id],bank_source_transactions__1[transaction_status])</f>
        <v>SUCCESS</v>
      </c>
      <c r="E3179" s="1" t="str">
        <f>_xlfn.XLOOKUP(A3179,Processed_data!A:A,Processed_data!G:G)</f>
        <v>SUCCESS</v>
      </c>
      <c r="F3179" s="1">
        <f>COUNTIF(bank_processed_transactions[transaction_id],A3179)</f>
        <v>1</v>
      </c>
      <c r="G3179" s="1" t="str">
        <f t="shared" si="490"/>
        <v>found</v>
      </c>
      <c r="H3179" s="1" t="str">
        <f t="shared" si="491"/>
        <v>Not Duplicate</v>
      </c>
      <c r="I3179" s="1" t="str">
        <f t="shared" si="492"/>
        <v>match</v>
      </c>
      <c r="J3179" s="1" t="str">
        <f t="shared" si="493"/>
        <v>match</v>
      </c>
      <c r="K3179" s="1">
        <f t="shared" si="494"/>
        <v>0</v>
      </c>
      <c r="L3179" s="2">
        <f>IF(F3179=0,"not processed",_xlfn.MINIFS(Processed_data!H:H,Processed_data!A:A,A3179))</f>
        <v>46113</v>
      </c>
      <c r="M3179" s="1">
        <f>IF(F3179=0,"not processed",ABS(bank_source_transactions__1[[#This Row],[transaction_date]]-Reconciliation!L3179))</f>
        <v>3</v>
      </c>
      <c r="N3179" s="1" t="str" cm="1">
        <f t="array" ref="N3179">_xlfn.IFS(M3179="not Processed", "Not Processed",M3179&gt;2,"SLA Breached",M3179&lt;=2,"Within SLA")</f>
        <v>SLA Breached</v>
      </c>
      <c r="O3179" s="1" t="str">
        <f>_xlfn.XLOOKUP(A3179,Source_data!A:A,Source_data!D:D)</f>
        <v>NEFT</v>
      </c>
      <c r="P3179" s="1">
        <f t="shared" si="495"/>
        <v>0</v>
      </c>
      <c r="Q3179" s="1">
        <f t="shared" si="496"/>
        <v>0</v>
      </c>
      <c r="R3179" s="1">
        <f t="shared" si="497"/>
        <v>0</v>
      </c>
      <c r="S3179" s="1">
        <f t="shared" si="498"/>
        <v>0</v>
      </c>
      <c r="T3179" s="1">
        <f t="shared" si="499"/>
        <v>1</v>
      </c>
      <c r="U3179" s="1" t="str">
        <f>_xlfn.XLOOKUP(Table3[[#This Row],[Transaction ID]],Source_data!A:A,Source_data!E:E)</f>
        <v>Mumbai</v>
      </c>
      <c r="V3179" s="1">
        <f>_xlfn.IFNA(_xlfn.XLOOKUP(A3179,bank_processed_transactions[transaction_id],bank_processed_transactions[processing_minutes]),"")</f>
        <v>4.5</v>
      </c>
      <c r="W3179" s="31">
        <f>_xlfn.XLOOKUP(A3179,Source_data!A:A,Source_data!B:B)</f>
        <v>46110</v>
      </c>
    </row>
    <row r="3180" spans="1:23" x14ac:dyDescent="0.3">
      <c r="A3180" s="3" t="s">
        <v>2572</v>
      </c>
      <c r="B3180" s="1">
        <f>_xlfn.XLOOKUP(A3180,bank_source_transactions__1[transaction_id],bank_source_transactions__1[amount_inr])</f>
        <v>3529.74</v>
      </c>
      <c r="C3180" s="1">
        <f>_xlfn.XLOOKUP(A3180,Processed_data!A:A,Processed_data!F:F)</f>
        <v>3529.74</v>
      </c>
      <c r="D3180" s="1" t="str">
        <f>_xlfn.XLOOKUP(A3180,bank_source_transactions__1[transaction_id],bank_source_transactions__1[transaction_status])</f>
        <v>SUCCESS</v>
      </c>
      <c r="E3180" s="1" t="str">
        <f>_xlfn.XLOOKUP(A3180,Processed_data!A:A,Processed_data!G:G)</f>
        <v>SUCCESS</v>
      </c>
      <c r="F3180" s="1">
        <f>COUNTIF(bank_processed_transactions[transaction_id],A3180)</f>
        <v>1</v>
      </c>
      <c r="G3180" s="1" t="str">
        <f t="shared" si="490"/>
        <v>found</v>
      </c>
      <c r="H3180" s="1" t="str">
        <f t="shared" si="491"/>
        <v>Not Duplicate</v>
      </c>
      <c r="I3180" s="1" t="str">
        <f t="shared" si="492"/>
        <v>match</v>
      </c>
      <c r="J3180" s="1" t="str">
        <f t="shared" si="493"/>
        <v>match</v>
      </c>
      <c r="K3180" s="1">
        <f t="shared" si="494"/>
        <v>0</v>
      </c>
      <c r="L3180" s="2">
        <f>IF(F3180=0,"not processed",_xlfn.MINIFS(Processed_data!H:H,Processed_data!A:A,A3180))</f>
        <v>46072</v>
      </c>
      <c r="M3180" s="1">
        <f>IF(F3180=0,"not processed",ABS(bank_source_transactions__1[[#This Row],[transaction_date]]-Reconciliation!L3180))</f>
        <v>2</v>
      </c>
      <c r="N3180" s="1" t="str" cm="1">
        <f t="array" ref="N3180">_xlfn.IFS(M3180="not Processed", "Not Processed",M3180&gt;2,"SLA Breached",M3180&lt;=2,"Within SLA")</f>
        <v>Within SLA</v>
      </c>
      <c r="O3180" s="1" t="str">
        <f>_xlfn.XLOOKUP(A3180,Source_data!A:A,Source_data!D:D)</f>
        <v>CARD</v>
      </c>
      <c r="P3180" s="1">
        <f t="shared" si="495"/>
        <v>0</v>
      </c>
      <c r="Q3180" s="1">
        <f t="shared" si="496"/>
        <v>0</v>
      </c>
      <c r="R3180" s="1">
        <f t="shared" si="497"/>
        <v>0</v>
      </c>
      <c r="S3180" s="1">
        <f t="shared" si="498"/>
        <v>0</v>
      </c>
      <c r="T3180" s="1">
        <f t="shared" si="499"/>
        <v>0</v>
      </c>
      <c r="U3180" s="1" t="str">
        <f>_xlfn.XLOOKUP(Table3[[#This Row],[Transaction ID]],Source_data!A:A,Source_data!E:E)</f>
        <v>Mumbai</v>
      </c>
      <c r="V3180" s="1">
        <f>_xlfn.IFNA(_xlfn.XLOOKUP(A3180,bank_processed_transactions[transaction_id],bank_processed_transactions[processing_minutes]),"")</f>
        <v>33.700000000000003</v>
      </c>
      <c r="W3180" s="31">
        <f>_xlfn.XLOOKUP(A3180,Source_data!A:A,Source_data!B:B)</f>
        <v>46070</v>
      </c>
    </row>
    <row r="3181" spans="1:23" x14ac:dyDescent="0.3">
      <c r="A3181" s="4" t="s">
        <v>3791</v>
      </c>
      <c r="B3181" s="1">
        <f>_xlfn.XLOOKUP(A3181,bank_source_transactions__1[transaction_id],bank_source_transactions__1[amount_inr])</f>
        <v>2711.44</v>
      </c>
      <c r="C3181" s="1">
        <f>_xlfn.XLOOKUP(A3181,Processed_data!A:A,Processed_data!F:F)</f>
        <v>2711.44</v>
      </c>
      <c r="D3181" s="1" t="str">
        <f>_xlfn.XLOOKUP(A3181,bank_source_transactions__1[transaction_id],bank_source_transactions__1[transaction_status])</f>
        <v>SUCCESS</v>
      </c>
      <c r="E3181" s="1" t="str">
        <f>_xlfn.XLOOKUP(A3181,Processed_data!A:A,Processed_data!G:G)</f>
        <v>SUCCESS</v>
      </c>
      <c r="F3181" s="1">
        <f>COUNTIF(bank_processed_transactions[transaction_id],A3181)</f>
        <v>1</v>
      </c>
      <c r="G3181" s="1" t="str">
        <f t="shared" si="490"/>
        <v>found</v>
      </c>
      <c r="H3181" s="1" t="str">
        <f t="shared" si="491"/>
        <v>Not Duplicate</v>
      </c>
      <c r="I3181" s="1" t="str">
        <f t="shared" si="492"/>
        <v>match</v>
      </c>
      <c r="J3181" s="1" t="str">
        <f t="shared" si="493"/>
        <v>match</v>
      </c>
      <c r="K3181" s="1">
        <f t="shared" si="494"/>
        <v>0</v>
      </c>
      <c r="L3181" s="2">
        <f>IF(F3181=0,"not processed",_xlfn.MINIFS(Processed_data!H:H,Processed_data!A:A,A3181))</f>
        <v>46111</v>
      </c>
      <c r="M3181" s="1">
        <f>IF(F3181=0,"not processed",ABS(bank_source_transactions__1[[#This Row],[transaction_date]]-Reconciliation!L3181))</f>
        <v>1</v>
      </c>
      <c r="N3181" s="1" t="str" cm="1">
        <f t="array" ref="N3181">_xlfn.IFS(M3181="not Processed", "Not Processed",M3181&gt;2,"SLA Breached",M3181&lt;=2,"Within SLA")</f>
        <v>Within SLA</v>
      </c>
      <c r="O3181" s="1" t="str">
        <f>_xlfn.XLOOKUP(A3181,Source_data!A:A,Source_data!D:D)</f>
        <v>UPI</v>
      </c>
      <c r="P3181" s="1">
        <f t="shared" si="495"/>
        <v>0</v>
      </c>
      <c r="Q3181" s="1">
        <f t="shared" si="496"/>
        <v>0</v>
      </c>
      <c r="R3181" s="1">
        <f t="shared" si="497"/>
        <v>0</v>
      </c>
      <c r="S3181" s="1">
        <f t="shared" si="498"/>
        <v>0</v>
      </c>
      <c r="T3181" s="1">
        <f t="shared" si="499"/>
        <v>0</v>
      </c>
      <c r="U3181" s="1" t="str">
        <f>_xlfn.XLOOKUP(Table3[[#This Row],[Transaction ID]],Source_data!A:A,Source_data!E:E)</f>
        <v>Hyderabad</v>
      </c>
      <c r="V3181" s="1">
        <f>_xlfn.IFNA(_xlfn.XLOOKUP(A3181,bank_processed_transactions[transaction_id],bank_processed_transactions[processing_minutes]),"")</f>
        <v>28.5</v>
      </c>
      <c r="W3181" s="31">
        <f>_xlfn.XLOOKUP(A3181,Source_data!A:A,Source_data!B:B)</f>
        <v>46110</v>
      </c>
    </row>
    <row r="3182" spans="1:23" x14ac:dyDescent="0.3">
      <c r="A3182" s="3" t="s">
        <v>3861</v>
      </c>
      <c r="B3182" s="1">
        <f>_xlfn.XLOOKUP(A3182,bank_source_transactions__1[transaction_id],bank_source_transactions__1[amount_inr])</f>
        <v>1712.71</v>
      </c>
      <c r="C3182" s="1">
        <f>_xlfn.XLOOKUP(A3182,Processed_data!A:A,Processed_data!F:F)</f>
        <v>1712.71</v>
      </c>
      <c r="D3182" s="1" t="str">
        <f>_xlfn.XLOOKUP(A3182,bank_source_transactions__1[transaction_id],bank_source_transactions__1[transaction_status])</f>
        <v>SUCCESS</v>
      </c>
      <c r="E3182" s="1" t="str">
        <f>_xlfn.XLOOKUP(A3182,Processed_data!A:A,Processed_data!G:G)</f>
        <v>SUCCESS</v>
      </c>
      <c r="F3182" s="1">
        <f>COUNTIF(bank_processed_transactions[transaction_id],A3182)</f>
        <v>1</v>
      </c>
      <c r="G3182" s="1" t="str">
        <f t="shared" si="490"/>
        <v>found</v>
      </c>
      <c r="H3182" s="1" t="str">
        <f t="shared" si="491"/>
        <v>Not Duplicate</v>
      </c>
      <c r="I3182" s="1" t="str">
        <f t="shared" si="492"/>
        <v>match</v>
      </c>
      <c r="J3182" s="1" t="str">
        <f t="shared" si="493"/>
        <v>match</v>
      </c>
      <c r="K3182" s="1">
        <f t="shared" si="494"/>
        <v>0</v>
      </c>
      <c r="L3182" s="2">
        <f>IF(F3182=0,"not processed",_xlfn.MINIFS(Processed_data!H:H,Processed_data!A:A,A3182))</f>
        <v>46098</v>
      </c>
      <c r="M3182" s="1">
        <f>IF(F3182=0,"not processed",ABS(bank_source_transactions__1[[#This Row],[transaction_date]]-Reconciliation!L3182))</f>
        <v>1</v>
      </c>
      <c r="N3182" s="1" t="str" cm="1">
        <f t="array" ref="N3182">_xlfn.IFS(M3182="not Processed", "Not Processed",M3182&gt;2,"SLA Breached",M3182&lt;=2,"Within SLA")</f>
        <v>Within SLA</v>
      </c>
      <c r="O3182" s="1" t="str">
        <f>_xlfn.XLOOKUP(A3182,Source_data!A:A,Source_data!D:D)</f>
        <v>IMPS</v>
      </c>
      <c r="P3182" s="1">
        <f t="shared" si="495"/>
        <v>0</v>
      </c>
      <c r="Q3182" s="1">
        <f t="shared" si="496"/>
        <v>0</v>
      </c>
      <c r="R3182" s="1">
        <f t="shared" si="497"/>
        <v>0</v>
      </c>
      <c r="S3182" s="1">
        <f t="shared" si="498"/>
        <v>0</v>
      </c>
      <c r="T3182" s="1">
        <f t="shared" si="499"/>
        <v>0</v>
      </c>
      <c r="U3182" s="1" t="str">
        <f>_xlfn.XLOOKUP(Table3[[#This Row],[Transaction ID]],Source_data!A:A,Source_data!E:E)</f>
        <v>Mumbai</v>
      </c>
      <c r="V3182" s="1">
        <f>_xlfn.IFNA(_xlfn.XLOOKUP(A3182,bank_processed_transactions[transaction_id],bank_processed_transactions[processing_minutes]),"")</f>
        <v>46.8</v>
      </c>
      <c r="W3182" s="31">
        <f>_xlfn.XLOOKUP(A3182,Source_data!A:A,Source_data!B:B)</f>
        <v>46097</v>
      </c>
    </row>
    <row r="3183" spans="1:23" x14ac:dyDescent="0.3">
      <c r="A3183" s="4" t="s">
        <v>4178</v>
      </c>
      <c r="B3183" s="1">
        <f>_xlfn.XLOOKUP(A3183,bank_source_transactions__1[transaction_id],bank_source_transactions__1[amount_inr])</f>
        <v>8877.7099999999991</v>
      </c>
      <c r="C3183" s="1">
        <f>_xlfn.XLOOKUP(A3183,Processed_data!A:A,Processed_data!F:F)</f>
        <v>8877.7099999999991</v>
      </c>
      <c r="D3183" s="1" t="str">
        <f>_xlfn.XLOOKUP(A3183,bank_source_transactions__1[transaction_id],bank_source_transactions__1[transaction_status])</f>
        <v>SUCCESS</v>
      </c>
      <c r="E3183" s="1" t="str">
        <f>_xlfn.XLOOKUP(A3183,Processed_data!A:A,Processed_data!G:G)</f>
        <v>SUCCESS</v>
      </c>
      <c r="F3183" s="1">
        <f>COUNTIF(bank_processed_transactions[transaction_id],A3183)</f>
        <v>1</v>
      </c>
      <c r="G3183" s="1" t="str">
        <f t="shared" si="490"/>
        <v>found</v>
      </c>
      <c r="H3183" s="1" t="str">
        <f t="shared" si="491"/>
        <v>Not Duplicate</v>
      </c>
      <c r="I3183" s="1" t="str">
        <f t="shared" si="492"/>
        <v>match</v>
      </c>
      <c r="J3183" s="1" t="str">
        <f t="shared" si="493"/>
        <v>match</v>
      </c>
      <c r="K3183" s="1">
        <f t="shared" si="494"/>
        <v>0</v>
      </c>
      <c r="L3183" s="2">
        <f>IF(F3183=0,"not processed",_xlfn.MINIFS(Processed_data!H:H,Processed_data!A:A,A3183))</f>
        <v>46070</v>
      </c>
      <c r="M3183" s="1">
        <f>IF(F3183=0,"not processed",ABS(bank_source_transactions__1[[#This Row],[transaction_date]]-Reconciliation!L3183))</f>
        <v>2</v>
      </c>
      <c r="N3183" s="1" t="str" cm="1">
        <f t="array" ref="N3183">_xlfn.IFS(M3183="not Processed", "Not Processed",M3183&gt;2,"SLA Breached",M3183&lt;=2,"Within SLA")</f>
        <v>Within SLA</v>
      </c>
      <c r="O3183" s="1" t="str">
        <f>_xlfn.XLOOKUP(A3183,Source_data!A:A,Source_data!D:D)</f>
        <v>IMPS</v>
      </c>
      <c r="P3183" s="1">
        <f t="shared" si="495"/>
        <v>0</v>
      </c>
      <c r="Q3183" s="1">
        <f t="shared" si="496"/>
        <v>0</v>
      </c>
      <c r="R3183" s="1">
        <f t="shared" si="497"/>
        <v>0</v>
      </c>
      <c r="S3183" s="1">
        <f t="shared" si="498"/>
        <v>0</v>
      </c>
      <c r="T3183" s="1">
        <f t="shared" si="499"/>
        <v>0</v>
      </c>
      <c r="U3183" s="1" t="str">
        <f>_xlfn.XLOOKUP(Table3[[#This Row],[Transaction ID]],Source_data!A:A,Source_data!E:E)</f>
        <v>Hyderabad</v>
      </c>
      <c r="V3183" s="1">
        <f>_xlfn.IFNA(_xlfn.XLOOKUP(A3183,bank_processed_transactions[transaction_id],bank_processed_transactions[processing_minutes]),"")</f>
        <v>25.2</v>
      </c>
      <c r="W3183" s="31">
        <f>_xlfn.XLOOKUP(A3183,Source_data!A:A,Source_data!B:B)</f>
        <v>46068</v>
      </c>
    </row>
    <row r="3184" spans="1:23" x14ac:dyDescent="0.3">
      <c r="A3184" s="3" t="s">
        <v>3194</v>
      </c>
      <c r="B3184" s="1">
        <f>_xlfn.XLOOKUP(A3184,bank_source_transactions__1[transaction_id],bank_source_transactions__1[amount_inr])</f>
        <v>2213.08</v>
      </c>
      <c r="C3184" s="1">
        <f>_xlfn.XLOOKUP(A3184,Processed_data!A:A,Processed_data!F:F)</f>
        <v>2213.08</v>
      </c>
      <c r="D3184" s="1" t="str">
        <f>_xlfn.XLOOKUP(A3184,bank_source_transactions__1[transaction_id],bank_source_transactions__1[transaction_status])</f>
        <v>SUCCESS</v>
      </c>
      <c r="E3184" s="1" t="str">
        <f>_xlfn.XLOOKUP(A3184,Processed_data!A:A,Processed_data!G:G)</f>
        <v>SUCCESS</v>
      </c>
      <c r="F3184" s="1">
        <f>COUNTIF(bank_processed_transactions[transaction_id],A3184)</f>
        <v>1</v>
      </c>
      <c r="G3184" s="1" t="str">
        <f t="shared" si="490"/>
        <v>found</v>
      </c>
      <c r="H3184" s="1" t="str">
        <f t="shared" si="491"/>
        <v>Not Duplicate</v>
      </c>
      <c r="I3184" s="1" t="str">
        <f t="shared" si="492"/>
        <v>match</v>
      </c>
      <c r="J3184" s="1" t="str">
        <f t="shared" si="493"/>
        <v>match</v>
      </c>
      <c r="K3184" s="1">
        <f t="shared" si="494"/>
        <v>0</v>
      </c>
      <c r="L3184" s="2">
        <f>IF(F3184=0,"not processed",_xlfn.MINIFS(Processed_data!H:H,Processed_data!A:A,A3184))</f>
        <v>46107</v>
      </c>
      <c r="M3184" s="1">
        <f>IF(F3184=0,"not processed",ABS(bank_source_transactions__1[[#This Row],[transaction_date]]-Reconciliation!L3184))</f>
        <v>1</v>
      </c>
      <c r="N3184" s="1" t="str" cm="1">
        <f t="array" ref="N3184">_xlfn.IFS(M3184="not Processed", "Not Processed",M3184&gt;2,"SLA Breached",M3184&lt;=2,"Within SLA")</f>
        <v>Within SLA</v>
      </c>
      <c r="O3184" s="1" t="str">
        <f>_xlfn.XLOOKUP(A3184,Source_data!A:A,Source_data!D:D)</f>
        <v>NEFT</v>
      </c>
      <c r="P3184" s="1">
        <f t="shared" si="495"/>
        <v>0</v>
      </c>
      <c r="Q3184" s="1">
        <f t="shared" si="496"/>
        <v>0</v>
      </c>
      <c r="R3184" s="1">
        <f t="shared" si="497"/>
        <v>0</v>
      </c>
      <c r="S3184" s="1">
        <f t="shared" si="498"/>
        <v>0</v>
      </c>
      <c r="T3184" s="1">
        <f t="shared" si="499"/>
        <v>0</v>
      </c>
      <c r="U3184" s="1" t="str">
        <f>_xlfn.XLOOKUP(Table3[[#This Row],[Transaction ID]],Source_data!A:A,Source_data!E:E)</f>
        <v>Hyderabad</v>
      </c>
      <c r="V3184" s="1">
        <f>_xlfn.IFNA(_xlfn.XLOOKUP(A3184,bank_processed_transactions[transaction_id],bank_processed_transactions[processing_minutes]),"")</f>
        <v>25.6</v>
      </c>
      <c r="W3184" s="31">
        <f>_xlfn.XLOOKUP(A3184,Source_data!A:A,Source_data!B:B)</f>
        <v>46106</v>
      </c>
    </row>
    <row r="3185" spans="1:23" x14ac:dyDescent="0.3">
      <c r="A3185" s="4" t="s">
        <v>3550</v>
      </c>
      <c r="B3185" s="1">
        <f>_xlfn.XLOOKUP(A3185,bank_source_transactions__1[transaction_id],bank_source_transactions__1[amount_inr])</f>
        <v>21040.45</v>
      </c>
      <c r="C3185" s="1">
        <f>_xlfn.XLOOKUP(A3185,Processed_data!A:A,Processed_data!F:F)</f>
        <v>21040.45</v>
      </c>
      <c r="D3185" s="1" t="str">
        <f>_xlfn.XLOOKUP(A3185,bank_source_transactions__1[transaction_id],bank_source_transactions__1[transaction_status])</f>
        <v>SUCCESS</v>
      </c>
      <c r="E3185" s="1" t="str">
        <f>_xlfn.XLOOKUP(A3185,Processed_data!A:A,Processed_data!G:G)</f>
        <v>SUCCESS</v>
      </c>
      <c r="F3185" s="1">
        <f>COUNTIF(bank_processed_transactions[transaction_id],A3185)</f>
        <v>1</v>
      </c>
      <c r="G3185" s="1" t="str">
        <f t="shared" si="490"/>
        <v>found</v>
      </c>
      <c r="H3185" s="1" t="str">
        <f t="shared" si="491"/>
        <v>Not Duplicate</v>
      </c>
      <c r="I3185" s="1" t="str">
        <f t="shared" si="492"/>
        <v>match</v>
      </c>
      <c r="J3185" s="1" t="str">
        <f t="shared" si="493"/>
        <v>match</v>
      </c>
      <c r="K3185" s="1">
        <f t="shared" si="494"/>
        <v>0</v>
      </c>
      <c r="L3185" s="2">
        <f>IF(F3185=0,"not processed",_xlfn.MINIFS(Processed_data!H:H,Processed_data!A:A,A3185))</f>
        <v>46107</v>
      </c>
      <c r="M3185" s="1">
        <f>IF(F3185=0,"not processed",ABS(bank_source_transactions__1[[#This Row],[transaction_date]]-Reconciliation!L3185))</f>
        <v>0</v>
      </c>
      <c r="N3185" s="1" t="str" cm="1">
        <f t="array" ref="N3185">_xlfn.IFS(M3185="not Processed", "Not Processed",M3185&gt;2,"SLA Breached",M3185&lt;=2,"Within SLA")</f>
        <v>Within SLA</v>
      </c>
      <c r="O3185" s="1" t="str">
        <f>_xlfn.XLOOKUP(A3185,Source_data!A:A,Source_data!D:D)</f>
        <v>NEFT</v>
      </c>
      <c r="P3185" s="1">
        <f t="shared" si="495"/>
        <v>0</v>
      </c>
      <c r="Q3185" s="1">
        <f t="shared" si="496"/>
        <v>0</v>
      </c>
      <c r="R3185" s="1">
        <f t="shared" si="497"/>
        <v>0</v>
      </c>
      <c r="S3185" s="1">
        <f t="shared" si="498"/>
        <v>0</v>
      </c>
      <c r="T3185" s="1">
        <f t="shared" si="499"/>
        <v>0</v>
      </c>
      <c r="U3185" s="1" t="str">
        <f>_xlfn.XLOOKUP(Table3[[#This Row],[Transaction ID]],Source_data!A:A,Source_data!E:E)</f>
        <v>Pune</v>
      </c>
      <c r="V3185" s="1">
        <f>_xlfn.IFNA(_xlfn.XLOOKUP(A3185,bank_processed_transactions[transaction_id],bank_processed_transactions[processing_minutes]),"")</f>
        <v>48.9</v>
      </c>
      <c r="W3185" s="31">
        <f>_xlfn.XLOOKUP(A3185,Source_data!A:A,Source_data!B:B)</f>
        <v>46107</v>
      </c>
    </row>
    <row r="3186" spans="1:23" x14ac:dyDescent="0.3">
      <c r="A3186" s="3" t="s">
        <v>1483</v>
      </c>
      <c r="B3186" s="1">
        <f>_xlfn.XLOOKUP(A3186,bank_source_transactions__1[transaction_id],bank_source_transactions__1[amount_inr])</f>
        <v>2518.1999999999998</v>
      </c>
      <c r="C3186" s="1">
        <f>_xlfn.XLOOKUP(A3186,Processed_data!A:A,Processed_data!F:F)</f>
        <v>2518.1999999999998</v>
      </c>
      <c r="D3186" s="1" t="str">
        <f>_xlfn.XLOOKUP(A3186,bank_source_transactions__1[transaction_id],bank_source_transactions__1[transaction_status])</f>
        <v>SUCCESS</v>
      </c>
      <c r="E3186" s="1" t="str">
        <f>_xlfn.XLOOKUP(A3186,Processed_data!A:A,Processed_data!G:G)</f>
        <v>SUCCESS</v>
      </c>
      <c r="F3186" s="1">
        <f>COUNTIF(bank_processed_transactions[transaction_id],A3186)</f>
        <v>1</v>
      </c>
      <c r="G3186" s="1" t="str">
        <f t="shared" si="490"/>
        <v>found</v>
      </c>
      <c r="H3186" s="1" t="str">
        <f t="shared" si="491"/>
        <v>Not Duplicate</v>
      </c>
      <c r="I3186" s="1" t="str">
        <f t="shared" si="492"/>
        <v>match</v>
      </c>
      <c r="J3186" s="1" t="str">
        <f t="shared" si="493"/>
        <v>match</v>
      </c>
      <c r="K3186" s="1">
        <f t="shared" si="494"/>
        <v>0</v>
      </c>
      <c r="L3186" s="2">
        <f>IF(F3186=0,"not processed",_xlfn.MINIFS(Processed_data!H:H,Processed_data!A:A,A3186))</f>
        <v>46055</v>
      </c>
      <c r="M3186" s="1">
        <f>IF(F3186=0,"not processed",ABS(bank_source_transactions__1[[#This Row],[transaction_date]]-Reconciliation!L3186))</f>
        <v>2</v>
      </c>
      <c r="N3186" s="1" t="str" cm="1">
        <f t="array" ref="N3186">_xlfn.IFS(M3186="not Processed", "Not Processed",M3186&gt;2,"SLA Breached",M3186&lt;=2,"Within SLA")</f>
        <v>Within SLA</v>
      </c>
      <c r="O3186" s="1" t="str">
        <f>_xlfn.XLOOKUP(A3186,Source_data!A:A,Source_data!D:D)</f>
        <v>UPI</v>
      </c>
      <c r="P3186" s="1">
        <f t="shared" si="495"/>
        <v>0</v>
      </c>
      <c r="Q3186" s="1">
        <f t="shared" si="496"/>
        <v>0</v>
      </c>
      <c r="R3186" s="1">
        <f t="shared" si="497"/>
        <v>0</v>
      </c>
      <c r="S3186" s="1">
        <f t="shared" si="498"/>
        <v>0</v>
      </c>
      <c r="T3186" s="1">
        <f t="shared" si="499"/>
        <v>0</v>
      </c>
      <c r="U3186" s="1" t="str">
        <f>_xlfn.XLOOKUP(Table3[[#This Row],[Transaction ID]],Source_data!A:A,Source_data!E:E)</f>
        <v>Mumbai</v>
      </c>
      <c r="V3186" s="1">
        <f>_xlfn.IFNA(_xlfn.XLOOKUP(A3186,bank_processed_transactions[transaction_id],bank_processed_transactions[processing_minutes]),"")</f>
        <v>20.9</v>
      </c>
      <c r="W3186" s="31">
        <f>_xlfn.XLOOKUP(A3186,Source_data!A:A,Source_data!B:B)</f>
        <v>46053</v>
      </c>
    </row>
    <row r="3187" spans="1:23" x14ac:dyDescent="0.3">
      <c r="A3187" s="4" t="s">
        <v>4147</v>
      </c>
      <c r="B3187" s="1">
        <f>_xlfn.XLOOKUP(A3187,bank_source_transactions__1[transaction_id],bank_source_transactions__1[amount_inr])</f>
        <v>1597.48</v>
      </c>
      <c r="C3187" s="1">
        <f>_xlfn.XLOOKUP(A3187,Processed_data!A:A,Processed_data!F:F)</f>
        <v>1597.48</v>
      </c>
      <c r="D3187" s="1" t="str">
        <f>_xlfn.XLOOKUP(A3187,bank_source_transactions__1[transaction_id],bank_source_transactions__1[transaction_status])</f>
        <v>SUCCESS</v>
      </c>
      <c r="E3187" s="1" t="str">
        <f>_xlfn.XLOOKUP(A3187,Processed_data!A:A,Processed_data!G:G)</f>
        <v>SUCCESS</v>
      </c>
      <c r="F3187" s="1">
        <f>COUNTIF(bank_processed_transactions[transaction_id],A3187)</f>
        <v>1</v>
      </c>
      <c r="G3187" s="1" t="str">
        <f t="shared" si="490"/>
        <v>found</v>
      </c>
      <c r="H3187" s="1" t="str">
        <f t="shared" si="491"/>
        <v>Not Duplicate</v>
      </c>
      <c r="I3187" s="1" t="str">
        <f t="shared" si="492"/>
        <v>match</v>
      </c>
      <c r="J3187" s="1" t="str">
        <f t="shared" si="493"/>
        <v>match</v>
      </c>
      <c r="K3187" s="1">
        <f t="shared" si="494"/>
        <v>0</v>
      </c>
      <c r="L3187" s="2">
        <f>IF(F3187=0,"not processed",_xlfn.MINIFS(Processed_data!H:H,Processed_data!A:A,A3187))</f>
        <v>46101</v>
      </c>
      <c r="M3187" s="1">
        <f>IF(F3187=0,"not processed",ABS(bank_source_transactions__1[[#This Row],[transaction_date]]-Reconciliation!L3187))</f>
        <v>2</v>
      </c>
      <c r="N3187" s="1" t="str" cm="1">
        <f t="array" ref="N3187">_xlfn.IFS(M3187="not Processed", "Not Processed",M3187&gt;2,"SLA Breached",M3187&lt;=2,"Within SLA")</f>
        <v>Within SLA</v>
      </c>
      <c r="O3187" s="1" t="str">
        <f>_xlfn.XLOOKUP(A3187,Source_data!A:A,Source_data!D:D)</f>
        <v>UPI</v>
      </c>
      <c r="P3187" s="1">
        <f t="shared" si="495"/>
        <v>0</v>
      </c>
      <c r="Q3187" s="1">
        <f t="shared" si="496"/>
        <v>0</v>
      </c>
      <c r="R3187" s="1">
        <f t="shared" si="497"/>
        <v>0</v>
      </c>
      <c r="S3187" s="1">
        <f t="shared" si="498"/>
        <v>0</v>
      </c>
      <c r="T3187" s="1">
        <f t="shared" si="499"/>
        <v>0</v>
      </c>
      <c r="U3187" s="1" t="str">
        <f>_xlfn.XLOOKUP(Table3[[#This Row],[Transaction ID]],Source_data!A:A,Source_data!E:E)</f>
        <v>Pune</v>
      </c>
      <c r="V3187" s="1">
        <f>_xlfn.IFNA(_xlfn.XLOOKUP(A3187,bank_processed_transactions[transaction_id],bank_processed_transactions[processing_minutes]),"")</f>
        <v>9.5</v>
      </c>
      <c r="W3187" s="31">
        <f>_xlfn.XLOOKUP(A3187,Source_data!A:A,Source_data!B:B)</f>
        <v>46099</v>
      </c>
    </row>
    <row r="3188" spans="1:23" x14ac:dyDescent="0.3">
      <c r="A3188" s="3" t="s">
        <v>3245</v>
      </c>
      <c r="B3188" s="1">
        <f>_xlfn.XLOOKUP(A3188,bank_source_transactions__1[transaction_id],bank_source_transactions__1[amount_inr])</f>
        <v>3268.46</v>
      </c>
      <c r="C3188" s="1">
        <f>_xlfn.XLOOKUP(A3188,Processed_data!A:A,Processed_data!F:F)</f>
        <v>3268.46</v>
      </c>
      <c r="D3188" s="1" t="str">
        <f>_xlfn.XLOOKUP(A3188,bank_source_transactions__1[transaction_id],bank_source_transactions__1[transaction_status])</f>
        <v>FAILED</v>
      </c>
      <c r="E3188" s="1" t="str">
        <f>_xlfn.XLOOKUP(A3188,Processed_data!A:A,Processed_data!G:G)</f>
        <v>FAILED</v>
      </c>
      <c r="F3188" s="1">
        <f>COUNTIF(bank_processed_transactions[transaction_id],A3188)</f>
        <v>1</v>
      </c>
      <c r="G3188" s="1" t="str">
        <f t="shared" si="490"/>
        <v>found</v>
      </c>
      <c r="H3188" s="1" t="str">
        <f t="shared" si="491"/>
        <v>Not Duplicate</v>
      </c>
      <c r="I3188" s="1" t="str">
        <f t="shared" si="492"/>
        <v>match</v>
      </c>
      <c r="J3188" s="1" t="str">
        <f t="shared" si="493"/>
        <v>match</v>
      </c>
      <c r="K3188" s="1">
        <f t="shared" si="494"/>
        <v>0</v>
      </c>
      <c r="L3188" s="2">
        <f>IF(F3188=0,"not processed",_xlfn.MINIFS(Processed_data!H:H,Processed_data!A:A,A3188))</f>
        <v>46029</v>
      </c>
      <c r="M3188" s="1">
        <f>IF(F3188=0,"not processed",ABS(bank_source_transactions__1[[#This Row],[transaction_date]]-Reconciliation!L3188))</f>
        <v>1</v>
      </c>
      <c r="N3188" s="1" t="str" cm="1">
        <f t="array" ref="N3188">_xlfn.IFS(M3188="not Processed", "Not Processed",M3188&gt;2,"SLA Breached",M3188&lt;=2,"Within SLA")</f>
        <v>Within SLA</v>
      </c>
      <c r="O3188" s="1" t="str">
        <f>_xlfn.XLOOKUP(A3188,Source_data!A:A,Source_data!D:D)</f>
        <v>NEFT</v>
      </c>
      <c r="P3188" s="1">
        <f t="shared" si="495"/>
        <v>0</v>
      </c>
      <c r="Q3188" s="1">
        <f t="shared" si="496"/>
        <v>0</v>
      </c>
      <c r="R3188" s="1">
        <f t="shared" si="497"/>
        <v>0</v>
      </c>
      <c r="S3188" s="1">
        <f t="shared" si="498"/>
        <v>0</v>
      </c>
      <c r="T3188" s="1">
        <f t="shared" si="499"/>
        <v>0</v>
      </c>
      <c r="U3188" s="1" t="str">
        <f>_xlfn.XLOOKUP(Table3[[#This Row],[Transaction ID]],Source_data!A:A,Source_data!E:E)</f>
        <v>Pune</v>
      </c>
      <c r="V3188" s="1">
        <f>_xlfn.IFNA(_xlfn.XLOOKUP(A3188,bank_processed_transactions[transaction_id],bank_processed_transactions[processing_minutes]),"")</f>
        <v>44.7</v>
      </c>
      <c r="W3188" s="31">
        <f>_xlfn.XLOOKUP(A3188,Source_data!A:A,Source_data!B:B)</f>
        <v>46028</v>
      </c>
    </row>
    <row r="3189" spans="1:23" x14ac:dyDescent="0.3">
      <c r="A3189" s="4" t="s">
        <v>3061</v>
      </c>
      <c r="B3189" s="1">
        <f>_xlfn.XLOOKUP(A3189,bank_source_transactions__1[transaction_id],bank_source_transactions__1[amount_inr])</f>
        <v>127216.34</v>
      </c>
      <c r="C3189" s="1">
        <f>_xlfn.XLOOKUP(A3189,Processed_data!A:A,Processed_data!F:F)</f>
        <v>127216.34</v>
      </c>
      <c r="D3189" s="1" t="str">
        <f>_xlfn.XLOOKUP(A3189,bank_source_transactions__1[transaction_id],bank_source_transactions__1[transaction_status])</f>
        <v>SUCCESS</v>
      </c>
      <c r="E3189" s="1" t="str">
        <f>_xlfn.XLOOKUP(A3189,Processed_data!A:A,Processed_data!G:G)</f>
        <v>SUCCESS</v>
      </c>
      <c r="F3189" s="1">
        <f>COUNTIF(bank_processed_transactions[transaction_id],A3189)</f>
        <v>1</v>
      </c>
      <c r="G3189" s="1" t="str">
        <f t="shared" si="490"/>
        <v>found</v>
      </c>
      <c r="H3189" s="1" t="str">
        <f t="shared" si="491"/>
        <v>Not Duplicate</v>
      </c>
      <c r="I3189" s="1" t="str">
        <f t="shared" si="492"/>
        <v>match</v>
      </c>
      <c r="J3189" s="1" t="str">
        <f t="shared" si="493"/>
        <v>match</v>
      </c>
      <c r="K3189" s="1">
        <f t="shared" si="494"/>
        <v>0</v>
      </c>
      <c r="L3189" s="2">
        <f>IF(F3189=0,"not processed",_xlfn.MINIFS(Processed_data!H:H,Processed_data!A:A,A3189))</f>
        <v>46099</v>
      </c>
      <c r="M3189" s="1">
        <f>IF(F3189=0,"not processed",ABS(bank_source_transactions__1[[#This Row],[transaction_date]]-Reconciliation!L3189))</f>
        <v>0</v>
      </c>
      <c r="N3189" s="1" t="str" cm="1">
        <f t="array" ref="N3189">_xlfn.IFS(M3189="not Processed", "Not Processed",M3189&gt;2,"SLA Breached",M3189&lt;=2,"Within SLA")</f>
        <v>Within SLA</v>
      </c>
      <c r="O3189" s="1" t="str">
        <f>_xlfn.XLOOKUP(A3189,Source_data!A:A,Source_data!D:D)</f>
        <v>NEFT</v>
      </c>
      <c r="P3189" s="1">
        <f t="shared" si="495"/>
        <v>0</v>
      </c>
      <c r="Q3189" s="1">
        <f t="shared" si="496"/>
        <v>0</v>
      </c>
      <c r="R3189" s="1">
        <f t="shared" si="497"/>
        <v>0</v>
      </c>
      <c r="S3189" s="1">
        <f t="shared" si="498"/>
        <v>0</v>
      </c>
      <c r="T3189" s="1">
        <f t="shared" si="499"/>
        <v>0</v>
      </c>
      <c r="U3189" s="1" t="str">
        <f>_xlfn.XLOOKUP(Table3[[#This Row],[Transaction ID]],Source_data!A:A,Source_data!E:E)</f>
        <v>Mumbai</v>
      </c>
      <c r="V3189" s="1">
        <f>_xlfn.IFNA(_xlfn.XLOOKUP(A3189,bank_processed_transactions[transaction_id],bank_processed_transactions[processing_minutes]),"")</f>
        <v>15.9</v>
      </c>
      <c r="W3189" s="31">
        <f>_xlfn.XLOOKUP(A3189,Source_data!A:A,Source_data!B:B)</f>
        <v>46099</v>
      </c>
    </row>
    <row r="3190" spans="1:23" x14ac:dyDescent="0.3">
      <c r="A3190" s="3" t="s">
        <v>1809</v>
      </c>
      <c r="B3190" s="1">
        <f>_xlfn.XLOOKUP(A3190,bank_source_transactions__1[transaction_id],bank_source_transactions__1[amount_inr])</f>
        <v>16387.91</v>
      </c>
      <c r="C3190" s="1">
        <f>_xlfn.XLOOKUP(A3190,Processed_data!A:A,Processed_data!F:F)</f>
        <v>16387.91</v>
      </c>
      <c r="D3190" s="1" t="str">
        <f>_xlfn.XLOOKUP(A3190,bank_source_transactions__1[transaction_id],bank_source_transactions__1[transaction_status])</f>
        <v>SUCCESS</v>
      </c>
      <c r="E3190" s="1" t="str">
        <f>_xlfn.XLOOKUP(A3190,Processed_data!A:A,Processed_data!G:G)</f>
        <v>SUCCESS</v>
      </c>
      <c r="F3190" s="1">
        <f>COUNTIF(bank_processed_transactions[transaction_id],A3190)</f>
        <v>1</v>
      </c>
      <c r="G3190" s="1" t="str">
        <f t="shared" si="490"/>
        <v>found</v>
      </c>
      <c r="H3190" s="1" t="str">
        <f t="shared" si="491"/>
        <v>Not Duplicate</v>
      </c>
      <c r="I3190" s="1" t="str">
        <f t="shared" si="492"/>
        <v>match</v>
      </c>
      <c r="J3190" s="1" t="str">
        <f t="shared" si="493"/>
        <v>match</v>
      </c>
      <c r="K3190" s="1">
        <f t="shared" si="494"/>
        <v>0</v>
      </c>
      <c r="L3190" s="2">
        <f>IF(F3190=0,"not processed",_xlfn.MINIFS(Processed_data!H:H,Processed_data!A:A,A3190))</f>
        <v>46082</v>
      </c>
      <c r="M3190" s="1">
        <f>IF(F3190=0,"not processed",ABS(bank_source_transactions__1[[#This Row],[transaction_date]]-Reconciliation!L3190))</f>
        <v>5</v>
      </c>
      <c r="N3190" s="1" t="str" cm="1">
        <f t="array" ref="N3190">_xlfn.IFS(M3190="not Processed", "Not Processed",M3190&gt;2,"SLA Breached",M3190&lt;=2,"Within SLA")</f>
        <v>SLA Breached</v>
      </c>
      <c r="O3190" s="1" t="str">
        <f>_xlfn.XLOOKUP(A3190,Source_data!A:A,Source_data!D:D)</f>
        <v>UPI</v>
      </c>
      <c r="P3190" s="1">
        <f t="shared" si="495"/>
        <v>0</v>
      </c>
      <c r="Q3190" s="1">
        <f t="shared" si="496"/>
        <v>0</v>
      </c>
      <c r="R3190" s="1">
        <f t="shared" si="497"/>
        <v>0</v>
      </c>
      <c r="S3190" s="1">
        <f t="shared" si="498"/>
        <v>0</v>
      </c>
      <c r="T3190" s="1">
        <f t="shared" si="499"/>
        <v>1</v>
      </c>
      <c r="U3190" s="1" t="str">
        <f>_xlfn.XLOOKUP(Table3[[#This Row],[Transaction ID]],Source_data!A:A,Source_data!E:E)</f>
        <v>Hyderabad</v>
      </c>
      <c r="V3190" s="1">
        <f>_xlfn.IFNA(_xlfn.XLOOKUP(A3190,bank_processed_transactions[transaction_id],bank_processed_transactions[processing_minutes]),"")</f>
        <v>36.299999999999997</v>
      </c>
      <c r="W3190" s="31">
        <f>_xlfn.XLOOKUP(A3190,Source_data!A:A,Source_data!B:B)</f>
        <v>46077</v>
      </c>
    </row>
    <row r="3191" spans="1:23" x14ac:dyDescent="0.3">
      <c r="A3191" s="4" t="s">
        <v>4738</v>
      </c>
      <c r="B3191" s="1">
        <f>_xlfn.XLOOKUP(A3191,bank_source_transactions__1[transaction_id],bank_source_transactions__1[amount_inr])</f>
        <v>13348.68</v>
      </c>
      <c r="C3191" s="1">
        <f>_xlfn.XLOOKUP(A3191,Processed_data!A:A,Processed_data!F:F)</f>
        <v>13348.68</v>
      </c>
      <c r="D3191" s="1" t="str">
        <f>_xlfn.XLOOKUP(A3191,bank_source_transactions__1[transaction_id],bank_source_transactions__1[transaction_status])</f>
        <v>SUCCESS</v>
      </c>
      <c r="E3191" s="1" t="str">
        <f>_xlfn.XLOOKUP(A3191,Processed_data!A:A,Processed_data!G:G)</f>
        <v>SUCCESS</v>
      </c>
      <c r="F3191" s="1">
        <f>COUNTIF(bank_processed_transactions[transaction_id],A3191)</f>
        <v>1</v>
      </c>
      <c r="G3191" s="1" t="str">
        <f t="shared" si="490"/>
        <v>found</v>
      </c>
      <c r="H3191" s="1" t="str">
        <f t="shared" si="491"/>
        <v>Not Duplicate</v>
      </c>
      <c r="I3191" s="1" t="str">
        <f t="shared" si="492"/>
        <v>match</v>
      </c>
      <c r="J3191" s="1" t="str">
        <f t="shared" si="493"/>
        <v>match</v>
      </c>
      <c r="K3191" s="1">
        <f t="shared" si="494"/>
        <v>0</v>
      </c>
      <c r="L3191" s="2">
        <f>IF(F3191=0,"not processed",_xlfn.MINIFS(Processed_data!H:H,Processed_data!A:A,A3191))</f>
        <v>46100</v>
      </c>
      <c r="M3191" s="1">
        <f>IF(F3191=0,"not processed",ABS(bank_source_transactions__1[[#This Row],[transaction_date]]-Reconciliation!L3191))</f>
        <v>1</v>
      </c>
      <c r="N3191" s="1" t="str" cm="1">
        <f t="array" ref="N3191">_xlfn.IFS(M3191="not Processed", "Not Processed",M3191&gt;2,"SLA Breached",M3191&lt;=2,"Within SLA")</f>
        <v>Within SLA</v>
      </c>
      <c r="O3191" s="1" t="str">
        <f>_xlfn.XLOOKUP(A3191,Source_data!A:A,Source_data!D:D)</f>
        <v>IMPS</v>
      </c>
      <c r="P3191" s="1">
        <f t="shared" si="495"/>
        <v>0</v>
      </c>
      <c r="Q3191" s="1">
        <f t="shared" si="496"/>
        <v>0</v>
      </c>
      <c r="R3191" s="1">
        <f t="shared" si="497"/>
        <v>0</v>
      </c>
      <c r="S3191" s="1">
        <f t="shared" si="498"/>
        <v>0</v>
      </c>
      <c r="T3191" s="1">
        <f t="shared" si="499"/>
        <v>0</v>
      </c>
      <c r="U3191" s="1" t="str">
        <f>_xlfn.XLOOKUP(Table3[[#This Row],[Transaction ID]],Source_data!A:A,Source_data!E:E)</f>
        <v>Bengaluru</v>
      </c>
      <c r="V3191" s="1">
        <f>_xlfn.IFNA(_xlfn.XLOOKUP(A3191,bank_processed_transactions[transaction_id],bank_processed_transactions[processing_minutes]),"")</f>
        <v>5.8</v>
      </c>
      <c r="W3191" s="31">
        <f>_xlfn.XLOOKUP(A3191,Source_data!A:A,Source_data!B:B)</f>
        <v>46099</v>
      </c>
    </row>
    <row r="3192" spans="1:23" x14ac:dyDescent="0.3">
      <c r="A3192" s="3" t="s">
        <v>4617</v>
      </c>
      <c r="B3192" s="1">
        <f>_xlfn.XLOOKUP(A3192,bank_source_transactions__1[transaction_id],bank_source_transactions__1[amount_inr])</f>
        <v>2803.83</v>
      </c>
      <c r="C3192" s="1">
        <f>_xlfn.XLOOKUP(A3192,Processed_data!A:A,Processed_data!F:F)</f>
        <v>2803.83</v>
      </c>
      <c r="D3192" s="1" t="str">
        <f>_xlfn.XLOOKUP(A3192,bank_source_transactions__1[transaction_id],bank_source_transactions__1[transaction_status])</f>
        <v>REVERSED</v>
      </c>
      <c r="E3192" s="1" t="str">
        <f>_xlfn.XLOOKUP(A3192,Processed_data!A:A,Processed_data!G:G)</f>
        <v>REVERSED</v>
      </c>
      <c r="F3192" s="1">
        <f>COUNTIF(bank_processed_transactions[transaction_id],A3192)</f>
        <v>1</v>
      </c>
      <c r="G3192" s="1" t="str">
        <f t="shared" si="490"/>
        <v>found</v>
      </c>
      <c r="H3192" s="1" t="str">
        <f t="shared" si="491"/>
        <v>Not Duplicate</v>
      </c>
      <c r="I3192" s="1" t="str">
        <f t="shared" si="492"/>
        <v>match</v>
      </c>
      <c r="J3192" s="1" t="str">
        <f t="shared" si="493"/>
        <v>match</v>
      </c>
      <c r="K3192" s="1">
        <f t="shared" si="494"/>
        <v>0</v>
      </c>
      <c r="L3192" s="2">
        <f>IF(F3192=0,"not processed",_xlfn.MINIFS(Processed_data!H:H,Processed_data!A:A,A3192))</f>
        <v>46035</v>
      </c>
      <c r="M3192" s="1">
        <f>IF(F3192=0,"not processed",ABS(bank_source_transactions__1[[#This Row],[transaction_date]]-Reconciliation!L3192))</f>
        <v>1</v>
      </c>
      <c r="N3192" s="1" t="str" cm="1">
        <f t="array" ref="N3192">_xlfn.IFS(M3192="not Processed", "Not Processed",M3192&gt;2,"SLA Breached",M3192&lt;=2,"Within SLA")</f>
        <v>Within SLA</v>
      </c>
      <c r="O3192" s="1" t="str">
        <f>_xlfn.XLOOKUP(A3192,Source_data!A:A,Source_data!D:D)</f>
        <v>UPI</v>
      </c>
      <c r="P3192" s="1">
        <f t="shared" si="495"/>
        <v>0</v>
      </c>
      <c r="Q3192" s="1">
        <f t="shared" si="496"/>
        <v>0</v>
      </c>
      <c r="R3192" s="1">
        <f t="shared" si="497"/>
        <v>0</v>
      </c>
      <c r="S3192" s="1">
        <f t="shared" si="498"/>
        <v>0</v>
      </c>
      <c r="T3192" s="1">
        <f t="shared" si="499"/>
        <v>0</v>
      </c>
      <c r="U3192" s="1" t="str">
        <f>_xlfn.XLOOKUP(Table3[[#This Row],[Transaction ID]],Source_data!A:A,Source_data!E:E)</f>
        <v>Bengaluru</v>
      </c>
      <c r="V3192" s="1">
        <f>_xlfn.IFNA(_xlfn.XLOOKUP(A3192,bank_processed_transactions[transaction_id],bank_processed_transactions[processing_minutes]),"")</f>
        <v>15</v>
      </c>
      <c r="W3192" s="31">
        <f>_xlfn.XLOOKUP(A3192,Source_data!A:A,Source_data!B:B)</f>
        <v>46034</v>
      </c>
    </row>
    <row r="3193" spans="1:23" x14ac:dyDescent="0.3">
      <c r="A3193" s="4" t="s">
        <v>4337</v>
      </c>
      <c r="B3193" s="1">
        <f>_xlfn.XLOOKUP(A3193,bank_source_transactions__1[transaction_id],bank_source_transactions__1[amount_inr])</f>
        <v>7306.3</v>
      </c>
      <c r="C3193" s="1">
        <f>_xlfn.XLOOKUP(A3193,Processed_data!A:A,Processed_data!F:F)</f>
        <v>7306.3</v>
      </c>
      <c r="D3193" s="1" t="str">
        <f>_xlfn.XLOOKUP(A3193,bank_source_transactions__1[transaction_id],bank_source_transactions__1[transaction_status])</f>
        <v>SUCCESS</v>
      </c>
      <c r="E3193" s="1" t="str">
        <f>_xlfn.XLOOKUP(A3193,Processed_data!A:A,Processed_data!G:G)</f>
        <v>SUCCESS</v>
      </c>
      <c r="F3193" s="1">
        <f>COUNTIF(bank_processed_transactions[transaction_id],A3193)</f>
        <v>1</v>
      </c>
      <c r="G3193" s="1" t="str">
        <f t="shared" si="490"/>
        <v>found</v>
      </c>
      <c r="H3193" s="1" t="str">
        <f t="shared" si="491"/>
        <v>Not Duplicate</v>
      </c>
      <c r="I3193" s="1" t="str">
        <f t="shared" si="492"/>
        <v>match</v>
      </c>
      <c r="J3193" s="1" t="str">
        <f t="shared" si="493"/>
        <v>match</v>
      </c>
      <c r="K3193" s="1">
        <f t="shared" si="494"/>
        <v>0</v>
      </c>
      <c r="L3193" s="2">
        <f>IF(F3193=0,"not processed",_xlfn.MINIFS(Processed_data!H:H,Processed_data!A:A,A3193))</f>
        <v>46099</v>
      </c>
      <c r="M3193" s="1">
        <f>IF(F3193=0,"not processed",ABS(bank_source_transactions__1[[#This Row],[transaction_date]]-Reconciliation!L3193))</f>
        <v>0</v>
      </c>
      <c r="N3193" s="1" t="str" cm="1">
        <f t="array" ref="N3193">_xlfn.IFS(M3193="not Processed", "Not Processed",M3193&gt;2,"SLA Breached",M3193&lt;=2,"Within SLA")</f>
        <v>Within SLA</v>
      </c>
      <c r="O3193" s="1" t="str">
        <f>_xlfn.XLOOKUP(A3193,Source_data!A:A,Source_data!D:D)</f>
        <v>UPI</v>
      </c>
      <c r="P3193" s="1">
        <f t="shared" si="495"/>
        <v>0</v>
      </c>
      <c r="Q3193" s="1">
        <f t="shared" si="496"/>
        <v>0</v>
      </c>
      <c r="R3193" s="1">
        <f t="shared" si="497"/>
        <v>0</v>
      </c>
      <c r="S3193" s="1">
        <f t="shared" si="498"/>
        <v>0</v>
      </c>
      <c r="T3193" s="1">
        <f t="shared" si="499"/>
        <v>0</v>
      </c>
      <c r="U3193" s="1" t="str">
        <f>_xlfn.XLOOKUP(Table3[[#This Row],[Transaction ID]],Source_data!A:A,Source_data!E:E)</f>
        <v>Mumbai</v>
      </c>
      <c r="V3193" s="1">
        <f>_xlfn.IFNA(_xlfn.XLOOKUP(A3193,bank_processed_transactions[transaction_id],bank_processed_transactions[processing_minutes]),"")</f>
        <v>22.2</v>
      </c>
      <c r="W3193" s="31">
        <f>_xlfn.XLOOKUP(A3193,Source_data!A:A,Source_data!B:B)</f>
        <v>46099</v>
      </c>
    </row>
    <row r="3194" spans="1:23" x14ac:dyDescent="0.3">
      <c r="A3194" s="3" t="s">
        <v>2248</v>
      </c>
      <c r="B3194" s="1">
        <f>_xlfn.XLOOKUP(A3194,bank_source_transactions__1[transaction_id],bank_source_transactions__1[amount_inr])</f>
        <v>4114.3900000000003</v>
      </c>
      <c r="C3194" s="1">
        <f>_xlfn.XLOOKUP(A3194,Processed_data!A:A,Processed_data!F:F)</f>
        <v>4114.3900000000003</v>
      </c>
      <c r="D3194" s="1" t="str">
        <f>_xlfn.XLOOKUP(A3194,bank_source_transactions__1[transaction_id],bank_source_transactions__1[transaction_status])</f>
        <v>SUCCESS</v>
      </c>
      <c r="E3194" s="1" t="str">
        <f>_xlfn.XLOOKUP(A3194,Processed_data!A:A,Processed_data!G:G)</f>
        <v>SUCCESS</v>
      </c>
      <c r="F3194" s="1">
        <f>COUNTIF(bank_processed_transactions[transaction_id],A3194)</f>
        <v>1</v>
      </c>
      <c r="G3194" s="1" t="str">
        <f t="shared" si="490"/>
        <v>found</v>
      </c>
      <c r="H3194" s="1" t="str">
        <f t="shared" si="491"/>
        <v>Not Duplicate</v>
      </c>
      <c r="I3194" s="1" t="str">
        <f t="shared" si="492"/>
        <v>match</v>
      </c>
      <c r="J3194" s="1" t="str">
        <f t="shared" si="493"/>
        <v>match</v>
      </c>
      <c r="K3194" s="1">
        <f t="shared" si="494"/>
        <v>0</v>
      </c>
      <c r="L3194" s="2">
        <f>IF(F3194=0,"not processed",_xlfn.MINIFS(Processed_data!H:H,Processed_data!A:A,A3194))</f>
        <v>46105</v>
      </c>
      <c r="M3194" s="1">
        <f>IF(F3194=0,"not processed",ABS(bank_source_transactions__1[[#This Row],[transaction_date]]-Reconciliation!L3194))</f>
        <v>2</v>
      </c>
      <c r="N3194" s="1" t="str" cm="1">
        <f t="array" ref="N3194">_xlfn.IFS(M3194="not Processed", "Not Processed",M3194&gt;2,"SLA Breached",M3194&lt;=2,"Within SLA")</f>
        <v>Within SLA</v>
      </c>
      <c r="O3194" s="1" t="str">
        <f>_xlfn.XLOOKUP(A3194,Source_data!A:A,Source_data!D:D)</f>
        <v>IMPS</v>
      </c>
      <c r="P3194" s="1">
        <f t="shared" si="495"/>
        <v>0</v>
      </c>
      <c r="Q3194" s="1">
        <f t="shared" si="496"/>
        <v>0</v>
      </c>
      <c r="R3194" s="1">
        <f t="shared" si="497"/>
        <v>0</v>
      </c>
      <c r="S3194" s="1">
        <f t="shared" si="498"/>
        <v>0</v>
      </c>
      <c r="T3194" s="1">
        <f t="shared" si="499"/>
        <v>0</v>
      </c>
      <c r="U3194" s="1" t="str">
        <f>_xlfn.XLOOKUP(Table3[[#This Row],[Transaction ID]],Source_data!A:A,Source_data!E:E)</f>
        <v>Mumbai</v>
      </c>
      <c r="V3194" s="1">
        <f>_xlfn.IFNA(_xlfn.XLOOKUP(A3194,bank_processed_transactions[transaction_id],bank_processed_transactions[processing_minutes]),"")</f>
        <v>11.3</v>
      </c>
      <c r="W3194" s="31">
        <f>_xlfn.XLOOKUP(A3194,Source_data!A:A,Source_data!B:B)</f>
        <v>46103</v>
      </c>
    </row>
    <row r="3195" spans="1:23" x14ac:dyDescent="0.3">
      <c r="A3195" s="4" t="s">
        <v>1775</v>
      </c>
      <c r="B3195" s="1">
        <f>_xlfn.XLOOKUP(A3195,bank_source_transactions__1[transaction_id],bank_source_transactions__1[amount_inr])</f>
        <v>6416.84</v>
      </c>
      <c r="C3195" s="1">
        <f>_xlfn.XLOOKUP(A3195,Processed_data!A:A,Processed_data!F:F)</f>
        <v>6416.84</v>
      </c>
      <c r="D3195" s="1" t="str">
        <f>_xlfn.XLOOKUP(A3195,bank_source_transactions__1[transaction_id],bank_source_transactions__1[transaction_status])</f>
        <v>SUCCESS</v>
      </c>
      <c r="E3195" s="1" t="str">
        <f>_xlfn.XLOOKUP(A3195,Processed_data!A:A,Processed_data!G:G)</f>
        <v>SUCCESS</v>
      </c>
      <c r="F3195" s="1">
        <f>COUNTIF(bank_processed_transactions[transaction_id],A3195)</f>
        <v>1</v>
      </c>
      <c r="G3195" s="1" t="str">
        <f t="shared" si="490"/>
        <v>found</v>
      </c>
      <c r="H3195" s="1" t="str">
        <f t="shared" si="491"/>
        <v>Not Duplicate</v>
      </c>
      <c r="I3195" s="1" t="str">
        <f t="shared" si="492"/>
        <v>match</v>
      </c>
      <c r="J3195" s="1" t="str">
        <f t="shared" si="493"/>
        <v>match</v>
      </c>
      <c r="K3195" s="1">
        <f t="shared" si="494"/>
        <v>0</v>
      </c>
      <c r="L3195" s="2">
        <f>IF(F3195=0,"not processed",_xlfn.MINIFS(Processed_data!H:H,Processed_data!A:A,A3195))</f>
        <v>46042</v>
      </c>
      <c r="M3195" s="1">
        <f>IF(F3195=0,"not processed",ABS(bank_source_transactions__1[[#This Row],[transaction_date]]-Reconciliation!L3195))</f>
        <v>2</v>
      </c>
      <c r="N3195" s="1" t="str" cm="1">
        <f t="array" ref="N3195">_xlfn.IFS(M3195="not Processed", "Not Processed",M3195&gt;2,"SLA Breached",M3195&lt;=2,"Within SLA")</f>
        <v>Within SLA</v>
      </c>
      <c r="O3195" s="1" t="str">
        <f>_xlfn.XLOOKUP(A3195,Source_data!A:A,Source_data!D:D)</f>
        <v>UPI</v>
      </c>
      <c r="P3195" s="1">
        <f t="shared" si="495"/>
        <v>0</v>
      </c>
      <c r="Q3195" s="1">
        <f t="shared" si="496"/>
        <v>0</v>
      </c>
      <c r="R3195" s="1">
        <f t="shared" si="497"/>
        <v>0</v>
      </c>
      <c r="S3195" s="1">
        <f t="shared" si="498"/>
        <v>0</v>
      </c>
      <c r="T3195" s="1">
        <f t="shared" si="499"/>
        <v>0</v>
      </c>
      <c r="U3195" s="1" t="str">
        <f>_xlfn.XLOOKUP(Table3[[#This Row],[Transaction ID]],Source_data!A:A,Source_data!E:E)</f>
        <v>Bengaluru</v>
      </c>
      <c r="V3195" s="1">
        <f>_xlfn.IFNA(_xlfn.XLOOKUP(A3195,bank_processed_transactions[transaction_id],bank_processed_transactions[processing_minutes]),"")</f>
        <v>39.9</v>
      </c>
      <c r="W3195" s="31">
        <f>_xlfn.XLOOKUP(A3195,Source_data!A:A,Source_data!B:B)</f>
        <v>46040</v>
      </c>
    </row>
    <row r="3196" spans="1:23" x14ac:dyDescent="0.3">
      <c r="A3196" s="3" t="s">
        <v>4724</v>
      </c>
      <c r="B3196" s="1">
        <f>_xlfn.XLOOKUP(A3196,bank_source_transactions__1[transaction_id],bank_source_transactions__1[amount_inr])</f>
        <v>15334.65</v>
      </c>
      <c r="C3196" s="1">
        <f>_xlfn.XLOOKUP(A3196,Processed_data!A:A,Processed_data!F:F)</f>
        <v>15334.65</v>
      </c>
      <c r="D3196" s="1" t="str">
        <f>_xlfn.XLOOKUP(A3196,bank_source_transactions__1[transaction_id],bank_source_transactions__1[transaction_status])</f>
        <v>SUCCESS</v>
      </c>
      <c r="E3196" s="1" t="str">
        <f>_xlfn.XLOOKUP(A3196,Processed_data!A:A,Processed_data!G:G)</f>
        <v>SUCCESS</v>
      </c>
      <c r="F3196" s="1">
        <f>COUNTIF(bank_processed_transactions[transaction_id],A3196)</f>
        <v>1</v>
      </c>
      <c r="G3196" s="1" t="str">
        <f t="shared" si="490"/>
        <v>found</v>
      </c>
      <c r="H3196" s="1" t="str">
        <f t="shared" si="491"/>
        <v>Not Duplicate</v>
      </c>
      <c r="I3196" s="1" t="str">
        <f t="shared" si="492"/>
        <v>match</v>
      </c>
      <c r="J3196" s="1" t="str">
        <f t="shared" si="493"/>
        <v>match</v>
      </c>
      <c r="K3196" s="1">
        <f t="shared" si="494"/>
        <v>0</v>
      </c>
      <c r="L3196" s="2">
        <f>IF(F3196=0,"not processed",_xlfn.MINIFS(Processed_data!H:H,Processed_data!A:A,A3196))</f>
        <v>46054</v>
      </c>
      <c r="M3196" s="1">
        <f>IF(F3196=0,"not processed",ABS(bank_source_transactions__1[[#This Row],[transaction_date]]-Reconciliation!L3196))</f>
        <v>2</v>
      </c>
      <c r="N3196" s="1" t="str" cm="1">
        <f t="array" ref="N3196">_xlfn.IFS(M3196="not Processed", "Not Processed",M3196&gt;2,"SLA Breached",M3196&lt;=2,"Within SLA")</f>
        <v>Within SLA</v>
      </c>
      <c r="O3196" s="1" t="str">
        <f>_xlfn.XLOOKUP(A3196,Source_data!A:A,Source_data!D:D)</f>
        <v>NEFT</v>
      </c>
      <c r="P3196" s="1">
        <f t="shared" si="495"/>
        <v>0</v>
      </c>
      <c r="Q3196" s="1">
        <f t="shared" si="496"/>
        <v>0</v>
      </c>
      <c r="R3196" s="1">
        <f t="shared" si="497"/>
        <v>0</v>
      </c>
      <c r="S3196" s="1">
        <f t="shared" si="498"/>
        <v>0</v>
      </c>
      <c r="T3196" s="1">
        <f t="shared" si="499"/>
        <v>0</v>
      </c>
      <c r="U3196" s="1" t="str">
        <f>_xlfn.XLOOKUP(Table3[[#This Row],[Transaction ID]],Source_data!A:A,Source_data!E:E)</f>
        <v>Mumbai</v>
      </c>
      <c r="V3196" s="1">
        <f>_xlfn.IFNA(_xlfn.XLOOKUP(A3196,bank_processed_transactions[transaction_id],bank_processed_transactions[processing_minutes]),"")</f>
        <v>46.3</v>
      </c>
      <c r="W3196" s="31">
        <f>_xlfn.XLOOKUP(A3196,Source_data!A:A,Source_data!B:B)</f>
        <v>46052</v>
      </c>
    </row>
    <row r="3197" spans="1:23" x14ac:dyDescent="0.3">
      <c r="A3197" s="4" t="s">
        <v>4175</v>
      </c>
      <c r="B3197" s="1">
        <f>_xlfn.XLOOKUP(A3197,bank_source_transactions__1[transaction_id],bank_source_transactions__1[amount_inr])</f>
        <v>10160.91</v>
      </c>
      <c r="C3197" s="1">
        <f>_xlfn.XLOOKUP(A3197,Processed_data!A:A,Processed_data!F:F)</f>
        <v>10160.91</v>
      </c>
      <c r="D3197" s="1" t="str">
        <f>_xlfn.XLOOKUP(A3197,bank_source_transactions__1[transaction_id],bank_source_transactions__1[transaction_status])</f>
        <v>SUCCESS</v>
      </c>
      <c r="E3197" s="1" t="str">
        <f>_xlfn.XLOOKUP(A3197,Processed_data!A:A,Processed_data!G:G)</f>
        <v>SUCCESS</v>
      </c>
      <c r="F3197" s="1">
        <f>COUNTIF(bank_processed_transactions[transaction_id],A3197)</f>
        <v>1</v>
      </c>
      <c r="G3197" s="1" t="str">
        <f t="shared" si="490"/>
        <v>found</v>
      </c>
      <c r="H3197" s="1" t="str">
        <f t="shared" si="491"/>
        <v>Not Duplicate</v>
      </c>
      <c r="I3197" s="1" t="str">
        <f t="shared" si="492"/>
        <v>match</v>
      </c>
      <c r="J3197" s="1" t="str">
        <f t="shared" si="493"/>
        <v>match</v>
      </c>
      <c r="K3197" s="1">
        <f t="shared" si="494"/>
        <v>0</v>
      </c>
      <c r="L3197" s="2">
        <f>IF(F3197=0,"not processed",_xlfn.MINIFS(Processed_data!H:H,Processed_data!A:A,A3197))</f>
        <v>46034</v>
      </c>
      <c r="M3197" s="1">
        <f>IF(F3197=0,"not processed",ABS(bank_source_transactions__1[[#This Row],[transaction_date]]-Reconciliation!L3197))</f>
        <v>1</v>
      </c>
      <c r="N3197" s="1" t="str" cm="1">
        <f t="array" ref="N3197">_xlfn.IFS(M3197="not Processed", "Not Processed",M3197&gt;2,"SLA Breached",M3197&lt;=2,"Within SLA")</f>
        <v>Within SLA</v>
      </c>
      <c r="O3197" s="1" t="str">
        <f>_xlfn.XLOOKUP(A3197,Source_data!A:A,Source_data!D:D)</f>
        <v>IMPS</v>
      </c>
      <c r="P3197" s="1">
        <f t="shared" si="495"/>
        <v>0</v>
      </c>
      <c r="Q3197" s="1">
        <f t="shared" si="496"/>
        <v>0</v>
      </c>
      <c r="R3197" s="1">
        <f t="shared" si="497"/>
        <v>0</v>
      </c>
      <c r="S3197" s="1">
        <f t="shared" si="498"/>
        <v>0</v>
      </c>
      <c r="T3197" s="1">
        <f t="shared" si="499"/>
        <v>0</v>
      </c>
      <c r="U3197" s="1" t="str">
        <f>_xlfn.XLOOKUP(Table3[[#This Row],[Transaction ID]],Source_data!A:A,Source_data!E:E)</f>
        <v>Bengaluru</v>
      </c>
      <c r="V3197" s="1">
        <f>_xlfn.IFNA(_xlfn.XLOOKUP(A3197,bank_processed_transactions[transaction_id],bank_processed_transactions[processing_minutes]),"")</f>
        <v>12.1</v>
      </c>
      <c r="W3197" s="31">
        <f>_xlfn.XLOOKUP(A3197,Source_data!A:A,Source_data!B:B)</f>
        <v>46033</v>
      </c>
    </row>
    <row r="3198" spans="1:23" x14ac:dyDescent="0.3">
      <c r="A3198" s="3" t="s">
        <v>4920</v>
      </c>
      <c r="B3198" s="1">
        <f>_xlfn.XLOOKUP(A3198,bank_source_transactions__1[transaction_id],bank_source_transactions__1[amount_inr])</f>
        <v>1919.88</v>
      </c>
      <c r="C3198" s="1">
        <f>_xlfn.XLOOKUP(A3198,Processed_data!A:A,Processed_data!F:F)</f>
        <v>1919.88</v>
      </c>
      <c r="D3198" s="1" t="str">
        <f>_xlfn.XLOOKUP(A3198,bank_source_transactions__1[transaction_id],bank_source_transactions__1[transaction_status])</f>
        <v>SUCCESS</v>
      </c>
      <c r="E3198" s="1" t="str">
        <f>_xlfn.XLOOKUP(A3198,Processed_data!A:A,Processed_data!G:G)</f>
        <v>SUCCESS</v>
      </c>
      <c r="F3198" s="1">
        <f>COUNTIF(bank_processed_transactions[transaction_id],A3198)</f>
        <v>1</v>
      </c>
      <c r="G3198" s="1" t="str">
        <f t="shared" si="490"/>
        <v>found</v>
      </c>
      <c r="H3198" s="1" t="str">
        <f t="shared" si="491"/>
        <v>Not Duplicate</v>
      </c>
      <c r="I3198" s="1" t="str">
        <f t="shared" si="492"/>
        <v>match</v>
      </c>
      <c r="J3198" s="1" t="str">
        <f t="shared" si="493"/>
        <v>match</v>
      </c>
      <c r="K3198" s="1">
        <f t="shared" si="494"/>
        <v>0</v>
      </c>
      <c r="L3198" s="2">
        <f>IF(F3198=0,"not processed",_xlfn.MINIFS(Processed_data!H:H,Processed_data!A:A,A3198))</f>
        <v>46104</v>
      </c>
      <c r="M3198" s="1">
        <f>IF(F3198=0,"not processed",ABS(bank_source_transactions__1[[#This Row],[transaction_date]]-Reconciliation!L3198))</f>
        <v>1</v>
      </c>
      <c r="N3198" s="1" t="str" cm="1">
        <f t="array" ref="N3198">_xlfn.IFS(M3198="not Processed", "Not Processed",M3198&gt;2,"SLA Breached",M3198&lt;=2,"Within SLA")</f>
        <v>Within SLA</v>
      </c>
      <c r="O3198" s="1" t="str">
        <f>_xlfn.XLOOKUP(A3198,Source_data!A:A,Source_data!D:D)</f>
        <v>CARD</v>
      </c>
      <c r="P3198" s="1">
        <f t="shared" si="495"/>
        <v>0</v>
      </c>
      <c r="Q3198" s="1">
        <f t="shared" si="496"/>
        <v>0</v>
      </c>
      <c r="R3198" s="1">
        <f t="shared" si="497"/>
        <v>0</v>
      </c>
      <c r="S3198" s="1">
        <f t="shared" si="498"/>
        <v>0</v>
      </c>
      <c r="T3198" s="1">
        <f t="shared" si="499"/>
        <v>0</v>
      </c>
      <c r="U3198" s="1" t="str">
        <f>_xlfn.XLOOKUP(Table3[[#This Row],[Transaction ID]],Source_data!A:A,Source_data!E:E)</f>
        <v>Hyderabad</v>
      </c>
      <c r="V3198" s="1">
        <f>_xlfn.IFNA(_xlfn.XLOOKUP(A3198,bank_processed_transactions[transaction_id],bank_processed_transactions[processing_minutes]),"")</f>
        <v>35.1</v>
      </c>
      <c r="W3198" s="31">
        <f>_xlfn.XLOOKUP(A3198,Source_data!A:A,Source_data!B:B)</f>
        <v>46103</v>
      </c>
    </row>
    <row r="3199" spans="1:23" x14ac:dyDescent="0.3">
      <c r="A3199" s="4" t="s">
        <v>1252</v>
      </c>
      <c r="B3199" s="1">
        <f>_xlfn.XLOOKUP(A3199,bank_source_transactions__1[transaction_id],bank_source_transactions__1[amount_inr])</f>
        <v>24383.34</v>
      </c>
      <c r="C3199" s="1">
        <f>_xlfn.XLOOKUP(A3199,Processed_data!A:A,Processed_data!F:F)</f>
        <v>24383.34</v>
      </c>
      <c r="D3199" s="1" t="str">
        <f>_xlfn.XLOOKUP(A3199,bank_source_transactions__1[transaction_id],bank_source_transactions__1[transaction_status])</f>
        <v>SUCCESS</v>
      </c>
      <c r="E3199" s="1" t="str">
        <f>_xlfn.XLOOKUP(A3199,Processed_data!A:A,Processed_data!G:G)</f>
        <v>SUCCESS</v>
      </c>
      <c r="F3199" s="1">
        <f>COUNTIF(bank_processed_transactions[transaction_id],A3199)</f>
        <v>1</v>
      </c>
      <c r="G3199" s="1" t="str">
        <f t="shared" si="490"/>
        <v>found</v>
      </c>
      <c r="H3199" s="1" t="str">
        <f t="shared" si="491"/>
        <v>Not Duplicate</v>
      </c>
      <c r="I3199" s="1" t="str">
        <f t="shared" si="492"/>
        <v>match</v>
      </c>
      <c r="J3199" s="1" t="str">
        <f t="shared" si="493"/>
        <v>match</v>
      </c>
      <c r="K3199" s="1">
        <f t="shared" si="494"/>
        <v>0</v>
      </c>
      <c r="L3199" s="2">
        <f>IF(F3199=0,"not processed",_xlfn.MINIFS(Processed_data!H:H,Processed_data!A:A,A3199))</f>
        <v>46085</v>
      </c>
      <c r="M3199" s="1">
        <f>IF(F3199=0,"not processed",ABS(bank_source_transactions__1[[#This Row],[transaction_date]]-Reconciliation!L3199))</f>
        <v>3</v>
      </c>
      <c r="N3199" s="1" t="str" cm="1">
        <f t="array" ref="N3199">_xlfn.IFS(M3199="not Processed", "Not Processed",M3199&gt;2,"SLA Breached",M3199&lt;=2,"Within SLA")</f>
        <v>SLA Breached</v>
      </c>
      <c r="O3199" s="1" t="str">
        <f>_xlfn.XLOOKUP(A3199,Source_data!A:A,Source_data!D:D)</f>
        <v>UPI</v>
      </c>
      <c r="P3199" s="1">
        <f t="shared" si="495"/>
        <v>0</v>
      </c>
      <c r="Q3199" s="1">
        <f t="shared" si="496"/>
        <v>0</v>
      </c>
      <c r="R3199" s="1">
        <f t="shared" si="497"/>
        <v>0</v>
      </c>
      <c r="S3199" s="1">
        <f t="shared" si="498"/>
        <v>0</v>
      </c>
      <c r="T3199" s="1">
        <f t="shared" si="499"/>
        <v>1</v>
      </c>
      <c r="U3199" s="1" t="str">
        <f>_xlfn.XLOOKUP(Table3[[#This Row],[Transaction ID]],Source_data!A:A,Source_data!E:E)</f>
        <v>Hyderabad</v>
      </c>
      <c r="V3199" s="1">
        <f>_xlfn.IFNA(_xlfn.XLOOKUP(A3199,bank_processed_transactions[transaction_id],bank_processed_transactions[processing_minutes]),"")</f>
        <v>39.1</v>
      </c>
      <c r="W3199" s="31">
        <f>_xlfn.XLOOKUP(A3199,Source_data!A:A,Source_data!B:B)</f>
        <v>46082</v>
      </c>
    </row>
    <row r="3200" spans="1:23" x14ac:dyDescent="0.3">
      <c r="A3200" s="3" t="s">
        <v>4137</v>
      </c>
      <c r="B3200" s="1">
        <f>_xlfn.XLOOKUP(A3200,bank_source_transactions__1[transaction_id],bank_source_transactions__1[amount_inr])</f>
        <v>1646.48</v>
      </c>
      <c r="C3200" s="1">
        <f>_xlfn.XLOOKUP(A3200,Processed_data!A:A,Processed_data!F:F)</f>
        <v>1646.48</v>
      </c>
      <c r="D3200" s="1" t="str">
        <f>_xlfn.XLOOKUP(A3200,bank_source_transactions__1[transaction_id],bank_source_transactions__1[transaction_status])</f>
        <v>SUCCESS</v>
      </c>
      <c r="E3200" s="1" t="str">
        <f>_xlfn.XLOOKUP(A3200,Processed_data!A:A,Processed_data!G:G)</f>
        <v>SUCCESS</v>
      </c>
      <c r="F3200" s="1">
        <f>COUNTIF(bank_processed_transactions[transaction_id],A3200)</f>
        <v>1</v>
      </c>
      <c r="G3200" s="1" t="str">
        <f t="shared" si="490"/>
        <v>found</v>
      </c>
      <c r="H3200" s="1" t="str">
        <f t="shared" si="491"/>
        <v>Not Duplicate</v>
      </c>
      <c r="I3200" s="1" t="str">
        <f t="shared" si="492"/>
        <v>match</v>
      </c>
      <c r="J3200" s="1" t="str">
        <f t="shared" si="493"/>
        <v>match</v>
      </c>
      <c r="K3200" s="1">
        <f t="shared" si="494"/>
        <v>0</v>
      </c>
      <c r="L3200" s="2">
        <f>IF(F3200=0,"not processed",_xlfn.MINIFS(Processed_data!H:H,Processed_data!A:A,A3200))</f>
        <v>46060</v>
      </c>
      <c r="M3200" s="1">
        <f>IF(F3200=0,"not processed",ABS(bank_source_transactions__1[[#This Row],[transaction_date]]-Reconciliation!L3200))</f>
        <v>0</v>
      </c>
      <c r="N3200" s="1" t="str" cm="1">
        <f t="array" ref="N3200">_xlfn.IFS(M3200="not Processed", "Not Processed",M3200&gt;2,"SLA Breached",M3200&lt;=2,"Within SLA")</f>
        <v>Within SLA</v>
      </c>
      <c r="O3200" s="1" t="str">
        <f>_xlfn.XLOOKUP(A3200,Source_data!A:A,Source_data!D:D)</f>
        <v>UPI</v>
      </c>
      <c r="P3200" s="1">
        <f t="shared" si="495"/>
        <v>0</v>
      </c>
      <c r="Q3200" s="1">
        <f t="shared" si="496"/>
        <v>0</v>
      </c>
      <c r="R3200" s="1">
        <f t="shared" si="497"/>
        <v>0</v>
      </c>
      <c r="S3200" s="1">
        <f t="shared" si="498"/>
        <v>0</v>
      </c>
      <c r="T3200" s="1">
        <f t="shared" si="499"/>
        <v>0</v>
      </c>
      <c r="U3200" s="1" t="str">
        <f>_xlfn.XLOOKUP(Table3[[#This Row],[Transaction ID]],Source_data!A:A,Source_data!E:E)</f>
        <v>Bengaluru</v>
      </c>
      <c r="V3200" s="1">
        <f>_xlfn.IFNA(_xlfn.XLOOKUP(A3200,bank_processed_transactions[transaction_id],bank_processed_transactions[processing_minutes]),"")</f>
        <v>33</v>
      </c>
      <c r="W3200" s="31">
        <f>_xlfn.XLOOKUP(A3200,Source_data!A:A,Source_data!B:B)</f>
        <v>46060</v>
      </c>
    </row>
    <row r="3201" spans="1:23" x14ac:dyDescent="0.3">
      <c r="A3201" s="4" t="s">
        <v>4573</v>
      </c>
      <c r="B3201" s="1">
        <f>_xlfn.XLOOKUP(A3201,bank_source_transactions__1[transaction_id],bank_source_transactions__1[amount_inr])</f>
        <v>580.76</v>
      </c>
      <c r="C3201" s="1">
        <f>_xlfn.XLOOKUP(A3201,Processed_data!A:A,Processed_data!F:F)</f>
        <v>580.76</v>
      </c>
      <c r="D3201" s="1" t="str">
        <f>_xlfn.XLOOKUP(A3201,bank_source_transactions__1[transaction_id],bank_source_transactions__1[transaction_status])</f>
        <v>SUCCESS</v>
      </c>
      <c r="E3201" s="1" t="str">
        <f>_xlfn.XLOOKUP(A3201,Processed_data!A:A,Processed_data!G:G)</f>
        <v>SUCCESS</v>
      </c>
      <c r="F3201" s="1">
        <f>COUNTIF(bank_processed_transactions[transaction_id],A3201)</f>
        <v>1</v>
      </c>
      <c r="G3201" s="1" t="str">
        <f t="shared" si="490"/>
        <v>found</v>
      </c>
      <c r="H3201" s="1" t="str">
        <f t="shared" si="491"/>
        <v>Not Duplicate</v>
      </c>
      <c r="I3201" s="1" t="str">
        <f t="shared" si="492"/>
        <v>match</v>
      </c>
      <c r="J3201" s="1" t="str">
        <f t="shared" si="493"/>
        <v>match</v>
      </c>
      <c r="K3201" s="1">
        <f t="shared" si="494"/>
        <v>0</v>
      </c>
      <c r="L3201" s="2">
        <f>IF(F3201=0,"not processed",_xlfn.MINIFS(Processed_data!H:H,Processed_data!A:A,A3201))</f>
        <v>46028</v>
      </c>
      <c r="M3201" s="1">
        <f>IF(F3201=0,"not processed",ABS(bank_source_transactions__1[[#This Row],[transaction_date]]-Reconciliation!L3201))</f>
        <v>5</v>
      </c>
      <c r="N3201" s="1" t="str" cm="1">
        <f t="array" ref="N3201">_xlfn.IFS(M3201="not Processed", "Not Processed",M3201&gt;2,"SLA Breached",M3201&lt;=2,"Within SLA")</f>
        <v>SLA Breached</v>
      </c>
      <c r="O3201" s="1" t="str">
        <f>_xlfn.XLOOKUP(A3201,Source_data!A:A,Source_data!D:D)</f>
        <v>CARD</v>
      </c>
      <c r="P3201" s="1">
        <f t="shared" si="495"/>
        <v>0</v>
      </c>
      <c r="Q3201" s="1">
        <f t="shared" si="496"/>
        <v>0</v>
      </c>
      <c r="R3201" s="1">
        <f t="shared" si="497"/>
        <v>0</v>
      </c>
      <c r="S3201" s="1">
        <f t="shared" si="498"/>
        <v>0</v>
      </c>
      <c r="T3201" s="1">
        <f t="shared" si="499"/>
        <v>1</v>
      </c>
      <c r="U3201" s="1" t="str">
        <f>_xlfn.XLOOKUP(Table3[[#This Row],[Transaction ID]],Source_data!A:A,Source_data!E:E)</f>
        <v>Mumbai</v>
      </c>
      <c r="V3201" s="1">
        <f>_xlfn.IFNA(_xlfn.XLOOKUP(A3201,bank_processed_transactions[transaction_id],bank_processed_transactions[processing_minutes]),"")</f>
        <v>37.6</v>
      </c>
      <c r="W3201" s="31">
        <f>_xlfn.XLOOKUP(A3201,Source_data!A:A,Source_data!B:B)</f>
        <v>46023</v>
      </c>
    </row>
    <row r="3202" spans="1:23" x14ac:dyDescent="0.3">
      <c r="A3202" s="3" t="s">
        <v>4419</v>
      </c>
      <c r="B3202" s="1">
        <f>_xlfn.XLOOKUP(A3202,bank_source_transactions__1[transaction_id],bank_source_transactions__1[amount_inr])</f>
        <v>1785.34</v>
      </c>
      <c r="C3202" s="1">
        <f>_xlfn.XLOOKUP(A3202,Processed_data!A:A,Processed_data!F:F)</f>
        <v>1785.34</v>
      </c>
      <c r="D3202" s="1" t="str">
        <f>_xlfn.XLOOKUP(A3202,bank_source_transactions__1[transaction_id],bank_source_transactions__1[transaction_status])</f>
        <v>SUCCESS</v>
      </c>
      <c r="E3202" s="1" t="str">
        <f>_xlfn.XLOOKUP(A3202,Processed_data!A:A,Processed_data!G:G)</f>
        <v>SUCCESS</v>
      </c>
      <c r="F3202" s="1">
        <f>COUNTIF(bank_processed_transactions[transaction_id],A3202)</f>
        <v>1</v>
      </c>
      <c r="G3202" s="1" t="str">
        <f t="shared" si="490"/>
        <v>found</v>
      </c>
      <c r="H3202" s="1" t="str">
        <f t="shared" si="491"/>
        <v>Not Duplicate</v>
      </c>
      <c r="I3202" s="1" t="str">
        <f t="shared" si="492"/>
        <v>match</v>
      </c>
      <c r="J3202" s="1" t="str">
        <f t="shared" si="493"/>
        <v>match</v>
      </c>
      <c r="K3202" s="1">
        <f t="shared" si="494"/>
        <v>0</v>
      </c>
      <c r="L3202" s="2">
        <f>IF(F3202=0,"not processed",_xlfn.MINIFS(Processed_data!H:H,Processed_data!A:A,A3202))</f>
        <v>46101</v>
      </c>
      <c r="M3202" s="1">
        <f>IF(F3202=0,"not processed",ABS(bank_source_transactions__1[[#This Row],[transaction_date]]-Reconciliation!L3202))</f>
        <v>0</v>
      </c>
      <c r="N3202" s="1" t="str" cm="1">
        <f t="array" ref="N3202">_xlfn.IFS(M3202="not Processed", "Not Processed",M3202&gt;2,"SLA Breached",M3202&lt;=2,"Within SLA")</f>
        <v>Within SLA</v>
      </c>
      <c r="O3202" s="1" t="str">
        <f>_xlfn.XLOOKUP(A3202,Source_data!A:A,Source_data!D:D)</f>
        <v>IMPS</v>
      </c>
      <c r="P3202" s="1">
        <f t="shared" si="495"/>
        <v>0</v>
      </c>
      <c r="Q3202" s="1">
        <f t="shared" si="496"/>
        <v>0</v>
      </c>
      <c r="R3202" s="1">
        <f t="shared" si="497"/>
        <v>0</v>
      </c>
      <c r="S3202" s="1">
        <f t="shared" si="498"/>
        <v>0</v>
      </c>
      <c r="T3202" s="1">
        <f t="shared" si="499"/>
        <v>0</v>
      </c>
      <c r="U3202" s="1" t="str">
        <f>_xlfn.XLOOKUP(Table3[[#This Row],[Transaction ID]],Source_data!A:A,Source_data!E:E)</f>
        <v>Hyderabad</v>
      </c>
      <c r="V3202" s="1">
        <f>_xlfn.IFNA(_xlfn.XLOOKUP(A3202,bank_processed_transactions[transaction_id],bank_processed_transactions[processing_minutes]),"")</f>
        <v>52.7</v>
      </c>
      <c r="W3202" s="31">
        <f>_xlfn.XLOOKUP(A3202,Source_data!A:A,Source_data!B:B)</f>
        <v>46101</v>
      </c>
    </row>
    <row r="3203" spans="1:23" x14ac:dyDescent="0.3">
      <c r="A3203" s="4" t="s">
        <v>2590</v>
      </c>
      <c r="B3203" s="1">
        <f>_xlfn.XLOOKUP(A3203,bank_source_transactions__1[transaction_id],bank_source_transactions__1[amount_inr])</f>
        <v>1568.53</v>
      </c>
      <c r="C3203" s="1">
        <f>_xlfn.XLOOKUP(A3203,Processed_data!A:A,Processed_data!F:F)</f>
        <v>1568.53</v>
      </c>
      <c r="D3203" s="1" t="str">
        <f>_xlfn.XLOOKUP(A3203,bank_source_transactions__1[transaction_id],bank_source_transactions__1[transaction_status])</f>
        <v>SUCCESS</v>
      </c>
      <c r="E3203" s="1" t="str">
        <f>_xlfn.XLOOKUP(A3203,Processed_data!A:A,Processed_data!G:G)</f>
        <v>SUCCESS</v>
      </c>
      <c r="F3203" s="1">
        <f>COUNTIF(bank_processed_transactions[transaction_id],A3203)</f>
        <v>1</v>
      </c>
      <c r="G3203" s="1" t="str">
        <f t="shared" ref="G3203:G3266" si="500">IF(F3203=0,"missing","found")</f>
        <v>found</v>
      </c>
      <c r="H3203" s="1" t="str">
        <f t="shared" ref="H3203:H3266" si="501">IF(F3203&gt;1,"Duplicate","Not Duplicate")</f>
        <v>Not Duplicate</v>
      </c>
      <c r="I3203" s="1" t="str">
        <f t="shared" ref="I3203:I3266" si="502">IF(F3203=0,"not processed",IF(B3203=C3203,"match","mismatch"))</f>
        <v>match</v>
      </c>
      <c r="J3203" s="1" t="str">
        <f t="shared" ref="J3203:J3266" si="503">IF(F3203=0,"not processed",IF(D3203=E3203,"match","mismatch"))</f>
        <v>match</v>
      </c>
      <c r="K3203" s="1">
        <f t="shared" ref="K3203:K3266" si="504">IF(F3203=0,"missing",ABS(B3203-C3203))</f>
        <v>0</v>
      </c>
      <c r="L3203" s="2">
        <f>IF(F3203=0,"not processed",_xlfn.MINIFS(Processed_data!H:H,Processed_data!A:A,A3203))</f>
        <v>46091</v>
      </c>
      <c r="M3203" s="1">
        <f>IF(F3203=0,"not processed",ABS(bank_source_transactions__1[[#This Row],[transaction_date]]-Reconciliation!L3203))</f>
        <v>0</v>
      </c>
      <c r="N3203" s="1" t="str" cm="1">
        <f t="array" ref="N3203">_xlfn.IFS(M3203="not Processed", "Not Processed",M3203&gt;2,"SLA Breached",M3203&lt;=2,"Within SLA")</f>
        <v>Within SLA</v>
      </c>
      <c r="O3203" s="1" t="str">
        <f>_xlfn.XLOOKUP(A3203,Source_data!A:A,Source_data!D:D)</f>
        <v>UPI</v>
      </c>
      <c r="P3203" s="1">
        <f t="shared" ref="P3203:P3266" si="505">IF(G3203="missing",1,0)</f>
        <v>0</v>
      </c>
      <c r="Q3203" s="1">
        <f t="shared" ref="Q3203:Q3266" si="506">IF(H3203="duplicate",1,0)</f>
        <v>0</v>
      </c>
      <c r="R3203" s="1">
        <f t="shared" ref="R3203:R3266" si="507">IF(I3203="mismatch",1,0)</f>
        <v>0</v>
      </c>
      <c r="S3203" s="1">
        <f t="shared" ref="S3203:S3266" si="508">IF(J3203="mismatch",1,)</f>
        <v>0</v>
      </c>
      <c r="T3203" s="1">
        <f t="shared" ref="T3203:T3266" si="509">IF(N3203="sla breached",1,0)</f>
        <v>0</v>
      </c>
      <c r="U3203" s="1" t="str">
        <f>_xlfn.XLOOKUP(Table3[[#This Row],[Transaction ID]],Source_data!A:A,Source_data!E:E)</f>
        <v>Hyderabad</v>
      </c>
      <c r="V3203" s="1">
        <f>_xlfn.IFNA(_xlfn.XLOOKUP(A3203,bank_processed_transactions[transaction_id],bank_processed_transactions[processing_minutes]),"")</f>
        <v>31.6</v>
      </c>
      <c r="W3203" s="31">
        <f>_xlfn.XLOOKUP(A3203,Source_data!A:A,Source_data!B:B)</f>
        <v>46091</v>
      </c>
    </row>
    <row r="3204" spans="1:23" x14ac:dyDescent="0.3">
      <c r="A3204" s="3" t="s">
        <v>1757</v>
      </c>
      <c r="B3204" s="1">
        <f>_xlfn.XLOOKUP(A3204,bank_source_transactions__1[transaction_id],bank_source_transactions__1[amount_inr])</f>
        <v>1482.71</v>
      </c>
      <c r="C3204" s="1">
        <f>_xlfn.XLOOKUP(A3204,Processed_data!A:A,Processed_data!F:F)</f>
        <v>1482.71</v>
      </c>
      <c r="D3204" s="1" t="str">
        <f>_xlfn.XLOOKUP(A3204,bank_source_transactions__1[transaction_id],bank_source_transactions__1[transaction_status])</f>
        <v>SUCCESS</v>
      </c>
      <c r="E3204" s="1" t="str">
        <f>_xlfn.XLOOKUP(A3204,Processed_data!A:A,Processed_data!G:G)</f>
        <v>SUCCESS</v>
      </c>
      <c r="F3204" s="1">
        <f>COUNTIF(bank_processed_transactions[transaction_id],A3204)</f>
        <v>1</v>
      </c>
      <c r="G3204" s="1" t="str">
        <f t="shared" si="500"/>
        <v>found</v>
      </c>
      <c r="H3204" s="1" t="str">
        <f t="shared" si="501"/>
        <v>Not Duplicate</v>
      </c>
      <c r="I3204" s="1" t="str">
        <f t="shared" si="502"/>
        <v>match</v>
      </c>
      <c r="J3204" s="1" t="str">
        <f t="shared" si="503"/>
        <v>match</v>
      </c>
      <c r="K3204" s="1">
        <f t="shared" si="504"/>
        <v>0</v>
      </c>
      <c r="L3204" s="2">
        <f>IF(F3204=0,"not processed",_xlfn.MINIFS(Processed_data!H:H,Processed_data!A:A,A3204))</f>
        <v>46074</v>
      </c>
      <c r="M3204" s="1">
        <f>IF(F3204=0,"not processed",ABS(bank_source_transactions__1[[#This Row],[transaction_date]]-Reconciliation!L3204))</f>
        <v>3</v>
      </c>
      <c r="N3204" s="1" t="str" cm="1">
        <f t="array" ref="N3204">_xlfn.IFS(M3204="not Processed", "Not Processed",M3204&gt;2,"SLA Breached",M3204&lt;=2,"Within SLA")</f>
        <v>SLA Breached</v>
      </c>
      <c r="O3204" s="1" t="str">
        <f>_xlfn.XLOOKUP(A3204,Source_data!A:A,Source_data!D:D)</f>
        <v>NEFT</v>
      </c>
      <c r="P3204" s="1">
        <f t="shared" si="505"/>
        <v>0</v>
      </c>
      <c r="Q3204" s="1">
        <f t="shared" si="506"/>
        <v>0</v>
      </c>
      <c r="R3204" s="1">
        <f t="shared" si="507"/>
        <v>0</v>
      </c>
      <c r="S3204" s="1">
        <f t="shared" si="508"/>
        <v>0</v>
      </c>
      <c r="T3204" s="1">
        <f t="shared" si="509"/>
        <v>1</v>
      </c>
      <c r="U3204" s="1" t="str">
        <f>_xlfn.XLOOKUP(Table3[[#This Row],[Transaction ID]],Source_data!A:A,Source_data!E:E)</f>
        <v>Bengaluru</v>
      </c>
      <c r="V3204" s="1">
        <f>_xlfn.IFNA(_xlfn.XLOOKUP(A3204,bank_processed_transactions[transaction_id],bank_processed_transactions[processing_minutes]),"")</f>
        <v>6</v>
      </c>
      <c r="W3204" s="31">
        <f>_xlfn.XLOOKUP(A3204,Source_data!A:A,Source_data!B:B)</f>
        <v>46071</v>
      </c>
    </row>
    <row r="3205" spans="1:23" x14ac:dyDescent="0.3">
      <c r="A3205" s="4" t="s">
        <v>230</v>
      </c>
      <c r="B3205" s="1">
        <f>_xlfn.XLOOKUP(A3205,bank_source_transactions__1[transaction_id],bank_source_transactions__1[amount_inr])</f>
        <v>9343</v>
      </c>
      <c r="C3205" s="1">
        <f>_xlfn.XLOOKUP(A3205,Processed_data!A:A,Processed_data!F:F)</f>
        <v>9343</v>
      </c>
      <c r="D3205" s="1" t="str">
        <f>_xlfn.XLOOKUP(A3205,bank_source_transactions__1[transaction_id],bank_source_transactions__1[transaction_status])</f>
        <v>SUCCESS</v>
      </c>
      <c r="E3205" s="1" t="str">
        <f>_xlfn.XLOOKUP(A3205,Processed_data!A:A,Processed_data!G:G)</f>
        <v>SUCCESS</v>
      </c>
      <c r="F3205" s="1">
        <f>COUNTIF(bank_processed_transactions[transaction_id],A3205)</f>
        <v>1</v>
      </c>
      <c r="G3205" s="1" t="str">
        <f t="shared" si="500"/>
        <v>found</v>
      </c>
      <c r="H3205" s="1" t="str">
        <f t="shared" si="501"/>
        <v>Not Duplicate</v>
      </c>
      <c r="I3205" s="1" t="str">
        <f t="shared" si="502"/>
        <v>match</v>
      </c>
      <c r="J3205" s="1" t="str">
        <f t="shared" si="503"/>
        <v>match</v>
      </c>
      <c r="K3205" s="1">
        <f t="shared" si="504"/>
        <v>0</v>
      </c>
      <c r="L3205" s="2">
        <f>IF(F3205=0,"not processed",_xlfn.MINIFS(Processed_data!H:H,Processed_data!A:A,A3205))</f>
        <v>46081</v>
      </c>
      <c r="M3205" s="1">
        <f>IF(F3205=0,"not processed",ABS(bank_source_transactions__1[[#This Row],[transaction_date]]-Reconciliation!L3205))</f>
        <v>3</v>
      </c>
      <c r="N3205" s="1" t="str" cm="1">
        <f t="array" ref="N3205">_xlfn.IFS(M3205="not Processed", "Not Processed",M3205&gt;2,"SLA Breached",M3205&lt;=2,"Within SLA")</f>
        <v>SLA Breached</v>
      </c>
      <c r="O3205" s="1" t="str">
        <f>_xlfn.XLOOKUP(A3205,Source_data!A:A,Source_data!D:D)</f>
        <v>UPI</v>
      </c>
      <c r="P3205" s="1">
        <f t="shared" si="505"/>
        <v>0</v>
      </c>
      <c r="Q3205" s="1">
        <f t="shared" si="506"/>
        <v>0</v>
      </c>
      <c r="R3205" s="1">
        <f t="shared" si="507"/>
        <v>0</v>
      </c>
      <c r="S3205" s="1">
        <f t="shared" si="508"/>
        <v>0</v>
      </c>
      <c r="T3205" s="1">
        <f t="shared" si="509"/>
        <v>1</v>
      </c>
      <c r="U3205" s="1" t="str">
        <f>_xlfn.XLOOKUP(Table3[[#This Row],[Transaction ID]],Source_data!A:A,Source_data!E:E)</f>
        <v>Mumbai</v>
      </c>
      <c r="V3205" s="1">
        <f>_xlfn.IFNA(_xlfn.XLOOKUP(A3205,bank_processed_transactions[transaction_id],bank_processed_transactions[processing_minutes]),"")</f>
        <v>3.4</v>
      </c>
      <c r="W3205" s="31">
        <f>_xlfn.XLOOKUP(A3205,Source_data!A:A,Source_data!B:B)</f>
        <v>46078</v>
      </c>
    </row>
    <row r="3206" spans="1:23" x14ac:dyDescent="0.3">
      <c r="A3206" s="3" t="s">
        <v>175</v>
      </c>
      <c r="B3206" s="1">
        <f>_xlfn.XLOOKUP(A3206,bank_source_transactions__1[transaction_id],bank_source_transactions__1[amount_inr])</f>
        <v>2886.97</v>
      </c>
      <c r="C3206" s="1">
        <f>_xlfn.XLOOKUP(A3206,Processed_data!A:A,Processed_data!F:F)</f>
        <v>2886.97</v>
      </c>
      <c r="D3206" s="1" t="str">
        <f>_xlfn.XLOOKUP(A3206,bank_source_transactions__1[transaction_id],bank_source_transactions__1[transaction_status])</f>
        <v>SUCCESS</v>
      </c>
      <c r="E3206" s="1" t="str">
        <f>_xlfn.XLOOKUP(A3206,Processed_data!A:A,Processed_data!G:G)</f>
        <v>SUCCESS</v>
      </c>
      <c r="F3206" s="1">
        <f>COUNTIF(bank_processed_transactions[transaction_id],A3206)</f>
        <v>1</v>
      </c>
      <c r="G3206" s="1" t="str">
        <f t="shared" si="500"/>
        <v>found</v>
      </c>
      <c r="H3206" s="1" t="str">
        <f t="shared" si="501"/>
        <v>Not Duplicate</v>
      </c>
      <c r="I3206" s="1" t="str">
        <f t="shared" si="502"/>
        <v>match</v>
      </c>
      <c r="J3206" s="1" t="str">
        <f t="shared" si="503"/>
        <v>match</v>
      </c>
      <c r="K3206" s="1">
        <f t="shared" si="504"/>
        <v>0</v>
      </c>
      <c r="L3206" s="2">
        <f>IF(F3206=0,"not processed",_xlfn.MINIFS(Processed_data!H:H,Processed_data!A:A,A3206))</f>
        <v>46095</v>
      </c>
      <c r="M3206" s="1">
        <f>IF(F3206=0,"not processed",ABS(bank_source_transactions__1[[#This Row],[transaction_date]]-Reconciliation!L3206))</f>
        <v>1</v>
      </c>
      <c r="N3206" s="1" t="str" cm="1">
        <f t="array" ref="N3206">_xlfn.IFS(M3206="not Processed", "Not Processed",M3206&gt;2,"SLA Breached",M3206&lt;=2,"Within SLA")</f>
        <v>Within SLA</v>
      </c>
      <c r="O3206" s="1" t="str">
        <f>_xlfn.XLOOKUP(A3206,Source_data!A:A,Source_data!D:D)</f>
        <v>CARD</v>
      </c>
      <c r="P3206" s="1">
        <f t="shared" si="505"/>
        <v>0</v>
      </c>
      <c r="Q3206" s="1">
        <f t="shared" si="506"/>
        <v>0</v>
      </c>
      <c r="R3206" s="1">
        <f t="shared" si="507"/>
        <v>0</v>
      </c>
      <c r="S3206" s="1">
        <f t="shared" si="508"/>
        <v>0</v>
      </c>
      <c r="T3206" s="1">
        <f t="shared" si="509"/>
        <v>0</v>
      </c>
      <c r="U3206" s="1" t="str">
        <f>_xlfn.XLOOKUP(Table3[[#This Row],[Transaction ID]],Source_data!A:A,Source_data!E:E)</f>
        <v>Bengaluru</v>
      </c>
      <c r="V3206" s="1">
        <f>_xlfn.IFNA(_xlfn.XLOOKUP(A3206,bank_processed_transactions[transaction_id],bank_processed_transactions[processing_minutes]),"")</f>
        <v>25.8</v>
      </c>
      <c r="W3206" s="31">
        <f>_xlfn.XLOOKUP(A3206,Source_data!A:A,Source_data!B:B)</f>
        <v>46094</v>
      </c>
    </row>
    <row r="3207" spans="1:23" x14ac:dyDescent="0.3">
      <c r="A3207" s="4" t="s">
        <v>3667</v>
      </c>
      <c r="B3207" s="1">
        <f>_xlfn.XLOOKUP(A3207,bank_source_transactions__1[transaction_id],bank_source_transactions__1[amount_inr])</f>
        <v>21655.79</v>
      </c>
      <c r="C3207" s="1">
        <f>_xlfn.XLOOKUP(A3207,Processed_data!A:A,Processed_data!F:F)</f>
        <v>21655.79</v>
      </c>
      <c r="D3207" s="1" t="str">
        <f>_xlfn.XLOOKUP(A3207,bank_source_transactions__1[transaction_id],bank_source_transactions__1[transaction_status])</f>
        <v>FAILED</v>
      </c>
      <c r="E3207" s="1" t="str">
        <f>_xlfn.XLOOKUP(A3207,Processed_data!A:A,Processed_data!G:G)</f>
        <v>FAILED</v>
      </c>
      <c r="F3207" s="1">
        <f>COUNTIF(bank_processed_transactions[transaction_id],A3207)</f>
        <v>1</v>
      </c>
      <c r="G3207" s="1" t="str">
        <f t="shared" si="500"/>
        <v>found</v>
      </c>
      <c r="H3207" s="1" t="str">
        <f t="shared" si="501"/>
        <v>Not Duplicate</v>
      </c>
      <c r="I3207" s="1" t="str">
        <f t="shared" si="502"/>
        <v>match</v>
      </c>
      <c r="J3207" s="1" t="str">
        <f t="shared" si="503"/>
        <v>match</v>
      </c>
      <c r="K3207" s="1">
        <f t="shared" si="504"/>
        <v>0</v>
      </c>
      <c r="L3207" s="2">
        <f>IF(F3207=0,"not processed",_xlfn.MINIFS(Processed_data!H:H,Processed_data!A:A,A3207))</f>
        <v>46074</v>
      </c>
      <c r="M3207" s="1">
        <f>IF(F3207=0,"not processed",ABS(bank_source_transactions__1[[#This Row],[transaction_date]]-Reconciliation!L3207))</f>
        <v>0</v>
      </c>
      <c r="N3207" s="1" t="str" cm="1">
        <f t="array" ref="N3207">_xlfn.IFS(M3207="not Processed", "Not Processed",M3207&gt;2,"SLA Breached",M3207&lt;=2,"Within SLA")</f>
        <v>Within SLA</v>
      </c>
      <c r="O3207" s="1" t="str">
        <f>_xlfn.XLOOKUP(A3207,Source_data!A:A,Source_data!D:D)</f>
        <v>IMPS</v>
      </c>
      <c r="P3207" s="1">
        <f t="shared" si="505"/>
        <v>0</v>
      </c>
      <c r="Q3207" s="1">
        <f t="shared" si="506"/>
        <v>0</v>
      </c>
      <c r="R3207" s="1">
        <f t="shared" si="507"/>
        <v>0</v>
      </c>
      <c r="S3207" s="1">
        <f t="shared" si="508"/>
        <v>0</v>
      </c>
      <c r="T3207" s="1">
        <f t="shared" si="509"/>
        <v>0</v>
      </c>
      <c r="U3207" s="1" t="str">
        <f>_xlfn.XLOOKUP(Table3[[#This Row],[Transaction ID]],Source_data!A:A,Source_data!E:E)</f>
        <v>Bengaluru</v>
      </c>
      <c r="V3207" s="1">
        <f>_xlfn.IFNA(_xlfn.XLOOKUP(A3207,bank_processed_transactions[transaction_id],bank_processed_transactions[processing_minutes]),"")</f>
        <v>29.7</v>
      </c>
      <c r="W3207" s="31">
        <f>_xlfn.XLOOKUP(A3207,Source_data!A:A,Source_data!B:B)</f>
        <v>46074</v>
      </c>
    </row>
    <row r="3208" spans="1:23" x14ac:dyDescent="0.3">
      <c r="A3208" s="3" t="s">
        <v>3636</v>
      </c>
      <c r="B3208" s="1">
        <f>_xlfn.XLOOKUP(A3208,bank_source_transactions__1[transaction_id],bank_source_transactions__1[amount_inr])</f>
        <v>5632.06</v>
      </c>
      <c r="C3208" s="1">
        <f>_xlfn.XLOOKUP(A3208,Processed_data!A:A,Processed_data!F:F)</f>
        <v>5632.06</v>
      </c>
      <c r="D3208" s="1" t="str">
        <f>_xlfn.XLOOKUP(A3208,bank_source_transactions__1[transaction_id],bank_source_transactions__1[transaction_status])</f>
        <v>SUCCESS</v>
      </c>
      <c r="E3208" s="1" t="str">
        <f>_xlfn.XLOOKUP(A3208,Processed_data!A:A,Processed_data!G:G)</f>
        <v>SUCCESS</v>
      </c>
      <c r="F3208" s="1">
        <f>COUNTIF(bank_processed_transactions[transaction_id],A3208)</f>
        <v>1</v>
      </c>
      <c r="G3208" s="1" t="str">
        <f t="shared" si="500"/>
        <v>found</v>
      </c>
      <c r="H3208" s="1" t="str">
        <f t="shared" si="501"/>
        <v>Not Duplicate</v>
      </c>
      <c r="I3208" s="1" t="str">
        <f t="shared" si="502"/>
        <v>match</v>
      </c>
      <c r="J3208" s="1" t="str">
        <f t="shared" si="503"/>
        <v>match</v>
      </c>
      <c r="K3208" s="1">
        <f t="shared" si="504"/>
        <v>0</v>
      </c>
      <c r="L3208" s="2">
        <f>IF(F3208=0,"not processed",_xlfn.MINIFS(Processed_data!H:H,Processed_data!A:A,A3208))</f>
        <v>46039</v>
      </c>
      <c r="M3208" s="1">
        <f>IF(F3208=0,"not processed",ABS(bank_source_transactions__1[[#This Row],[transaction_date]]-Reconciliation!L3208))</f>
        <v>1</v>
      </c>
      <c r="N3208" s="1" t="str" cm="1">
        <f t="array" ref="N3208">_xlfn.IFS(M3208="not Processed", "Not Processed",M3208&gt;2,"SLA Breached",M3208&lt;=2,"Within SLA")</f>
        <v>Within SLA</v>
      </c>
      <c r="O3208" s="1" t="str">
        <f>_xlfn.XLOOKUP(A3208,Source_data!A:A,Source_data!D:D)</f>
        <v>UPI</v>
      </c>
      <c r="P3208" s="1">
        <f t="shared" si="505"/>
        <v>0</v>
      </c>
      <c r="Q3208" s="1">
        <f t="shared" si="506"/>
        <v>0</v>
      </c>
      <c r="R3208" s="1">
        <f t="shared" si="507"/>
        <v>0</v>
      </c>
      <c r="S3208" s="1">
        <f t="shared" si="508"/>
        <v>0</v>
      </c>
      <c r="T3208" s="1">
        <f t="shared" si="509"/>
        <v>0</v>
      </c>
      <c r="U3208" s="1" t="str">
        <f>_xlfn.XLOOKUP(Table3[[#This Row],[Transaction ID]],Source_data!A:A,Source_data!E:E)</f>
        <v>Bengaluru</v>
      </c>
      <c r="V3208" s="1">
        <f>_xlfn.IFNA(_xlfn.XLOOKUP(A3208,bank_processed_transactions[transaction_id],bank_processed_transactions[processing_minutes]),"")</f>
        <v>4.5</v>
      </c>
      <c r="W3208" s="31">
        <f>_xlfn.XLOOKUP(A3208,Source_data!A:A,Source_data!B:B)</f>
        <v>46038</v>
      </c>
    </row>
    <row r="3209" spans="1:23" x14ac:dyDescent="0.3">
      <c r="A3209" s="4" t="s">
        <v>4480</v>
      </c>
      <c r="B3209" s="1">
        <f>_xlfn.XLOOKUP(A3209,bank_source_transactions__1[transaction_id],bank_source_transactions__1[amount_inr])</f>
        <v>7189.31</v>
      </c>
      <c r="C3209" s="1">
        <f>_xlfn.XLOOKUP(A3209,Processed_data!A:A,Processed_data!F:F)</f>
        <v>7189.31</v>
      </c>
      <c r="D3209" s="1" t="str">
        <f>_xlfn.XLOOKUP(A3209,bank_source_transactions__1[transaction_id],bank_source_transactions__1[transaction_status])</f>
        <v>SUCCESS</v>
      </c>
      <c r="E3209" s="1" t="str">
        <f>_xlfn.XLOOKUP(A3209,Processed_data!A:A,Processed_data!G:G)</f>
        <v>SUCCESS</v>
      </c>
      <c r="F3209" s="1">
        <f>COUNTIF(bank_processed_transactions[transaction_id],A3209)</f>
        <v>1</v>
      </c>
      <c r="G3209" s="1" t="str">
        <f t="shared" si="500"/>
        <v>found</v>
      </c>
      <c r="H3209" s="1" t="str">
        <f t="shared" si="501"/>
        <v>Not Duplicate</v>
      </c>
      <c r="I3209" s="1" t="str">
        <f t="shared" si="502"/>
        <v>match</v>
      </c>
      <c r="J3209" s="1" t="str">
        <f t="shared" si="503"/>
        <v>match</v>
      </c>
      <c r="K3209" s="1">
        <f t="shared" si="504"/>
        <v>0</v>
      </c>
      <c r="L3209" s="2">
        <f>IF(F3209=0,"not processed",_xlfn.MINIFS(Processed_data!H:H,Processed_data!A:A,A3209))</f>
        <v>46072</v>
      </c>
      <c r="M3209" s="1">
        <f>IF(F3209=0,"not processed",ABS(bank_source_transactions__1[[#This Row],[transaction_date]]-Reconciliation!L3209))</f>
        <v>3</v>
      </c>
      <c r="N3209" s="1" t="str" cm="1">
        <f t="array" ref="N3209">_xlfn.IFS(M3209="not Processed", "Not Processed",M3209&gt;2,"SLA Breached",M3209&lt;=2,"Within SLA")</f>
        <v>SLA Breached</v>
      </c>
      <c r="O3209" s="1" t="str">
        <f>_xlfn.XLOOKUP(A3209,Source_data!A:A,Source_data!D:D)</f>
        <v>UPI</v>
      </c>
      <c r="P3209" s="1">
        <f t="shared" si="505"/>
        <v>0</v>
      </c>
      <c r="Q3209" s="1">
        <f t="shared" si="506"/>
        <v>0</v>
      </c>
      <c r="R3209" s="1">
        <f t="shared" si="507"/>
        <v>0</v>
      </c>
      <c r="S3209" s="1">
        <f t="shared" si="508"/>
        <v>0</v>
      </c>
      <c r="T3209" s="1">
        <f t="shared" si="509"/>
        <v>1</v>
      </c>
      <c r="U3209" s="1" t="str">
        <f>_xlfn.XLOOKUP(Table3[[#This Row],[Transaction ID]],Source_data!A:A,Source_data!E:E)</f>
        <v>Bengaluru</v>
      </c>
      <c r="V3209" s="1">
        <f>_xlfn.IFNA(_xlfn.XLOOKUP(A3209,bank_processed_transactions[transaction_id],bank_processed_transactions[processing_minutes]),"")</f>
        <v>6.3</v>
      </c>
      <c r="W3209" s="31">
        <f>_xlfn.XLOOKUP(A3209,Source_data!A:A,Source_data!B:B)</f>
        <v>46069</v>
      </c>
    </row>
    <row r="3210" spans="1:23" x14ac:dyDescent="0.3">
      <c r="A3210" s="3" t="s">
        <v>3288</v>
      </c>
      <c r="B3210" s="1">
        <f>_xlfn.XLOOKUP(A3210,bank_source_transactions__1[transaction_id],bank_source_transactions__1[amount_inr])</f>
        <v>4759.46</v>
      </c>
      <c r="C3210" s="1">
        <f>_xlfn.XLOOKUP(A3210,Processed_data!A:A,Processed_data!F:F)</f>
        <v>4759.46</v>
      </c>
      <c r="D3210" s="1" t="str">
        <f>_xlfn.XLOOKUP(A3210,bank_source_transactions__1[transaction_id],bank_source_transactions__1[transaction_status])</f>
        <v>SUCCESS</v>
      </c>
      <c r="E3210" s="1" t="str">
        <f>_xlfn.XLOOKUP(A3210,Processed_data!A:A,Processed_data!G:G)</f>
        <v>SUCCESS</v>
      </c>
      <c r="F3210" s="1">
        <f>COUNTIF(bank_processed_transactions[transaction_id],A3210)</f>
        <v>1</v>
      </c>
      <c r="G3210" s="1" t="str">
        <f t="shared" si="500"/>
        <v>found</v>
      </c>
      <c r="H3210" s="1" t="str">
        <f t="shared" si="501"/>
        <v>Not Duplicate</v>
      </c>
      <c r="I3210" s="1" t="str">
        <f t="shared" si="502"/>
        <v>match</v>
      </c>
      <c r="J3210" s="1" t="str">
        <f t="shared" si="503"/>
        <v>match</v>
      </c>
      <c r="K3210" s="1">
        <f t="shared" si="504"/>
        <v>0</v>
      </c>
      <c r="L3210" s="2">
        <f>IF(F3210=0,"not processed",_xlfn.MINIFS(Processed_data!H:H,Processed_data!A:A,A3210))</f>
        <v>46088</v>
      </c>
      <c r="M3210" s="1">
        <f>IF(F3210=0,"not processed",ABS(bank_source_transactions__1[[#This Row],[transaction_date]]-Reconciliation!L3210))</f>
        <v>1</v>
      </c>
      <c r="N3210" s="1" t="str" cm="1">
        <f t="array" ref="N3210">_xlfn.IFS(M3210="not Processed", "Not Processed",M3210&gt;2,"SLA Breached",M3210&lt;=2,"Within SLA")</f>
        <v>Within SLA</v>
      </c>
      <c r="O3210" s="1" t="str">
        <f>_xlfn.XLOOKUP(A3210,Source_data!A:A,Source_data!D:D)</f>
        <v>CARD</v>
      </c>
      <c r="P3210" s="1">
        <f t="shared" si="505"/>
        <v>0</v>
      </c>
      <c r="Q3210" s="1">
        <f t="shared" si="506"/>
        <v>0</v>
      </c>
      <c r="R3210" s="1">
        <f t="shared" si="507"/>
        <v>0</v>
      </c>
      <c r="S3210" s="1">
        <f t="shared" si="508"/>
        <v>0</v>
      </c>
      <c r="T3210" s="1">
        <f t="shared" si="509"/>
        <v>0</v>
      </c>
      <c r="U3210" s="1" t="str">
        <f>_xlfn.XLOOKUP(Table3[[#This Row],[Transaction ID]],Source_data!A:A,Source_data!E:E)</f>
        <v>Hyderabad</v>
      </c>
      <c r="V3210" s="1">
        <f>_xlfn.IFNA(_xlfn.XLOOKUP(A3210,bank_processed_transactions[transaction_id],bank_processed_transactions[processing_minutes]),"")</f>
        <v>33.799999999999997</v>
      </c>
      <c r="W3210" s="31">
        <f>_xlfn.XLOOKUP(A3210,Source_data!A:A,Source_data!B:B)</f>
        <v>46087</v>
      </c>
    </row>
    <row r="3211" spans="1:23" x14ac:dyDescent="0.3">
      <c r="A3211" s="4" t="s">
        <v>1152</v>
      </c>
      <c r="B3211" s="1">
        <f>_xlfn.XLOOKUP(A3211,bank_source_transactions__1[transaction_id],bank_source_transactions__1[amount_inr])</f>
        <v>1781.92</v>
      </c>
      <c r="C3211" s="1">
        <f>_xlfn.XLOOKUP(A3211,Processed_data!A:A,Processed_data!F:F)</f>
        <v>1603.73</v>
      </c>
      <c r="D3211" s="1" t="str">
        <f>_xlfn.XLOOKUP(A3211,bank_source_transactions__1[transaction_id],bank_source_transactions__1[transaction_status])</f>
        <v>REVERSED</v>
      </c>
      <c r="E3211" s="1" t="str">
        <f>_xlfn.XLOOKUP(A3211,Processed_data!A:A,Processed_data!G:G)</f>
        <v>REVERSED</v>
      </c>
      <c r="F3211" s="1">
        <f>COUNTIF(bank_processed_transactions[transaction_id],A3211)</f>
        <v>1</v>
      </c>
      <c r="G3211" s="1" t="str">
        <f t="shared" si="500"/>
        <v>found</v>
      </c>
      <c r="H3211" s="1" t="str">
        <f t="shared" si="501"/>
        <v>Not Duplicate</v>
      </c>
      <c r="I3211" s="1" t="str">
        <f t="shared" si="502"/>
        <v>mismatch</v>
      </c>
      <c r="J3211" s="1" t="str">
        <f t="shared" si="503"/>
        <v>match</v>
      </c>
      <c r="K3211" s="1">
        <f t="shared" si="504"/>
        <v>178.19000000000005</v>
      </c>
      <c r="L3211" s="2">
        <f>IF(F3211=0,"not processed",_xlfn.MINIFS(Processed_data!H:H,Processed_data!A:A,A3211))</f>
        <v>46100</v>
      </c>
      <c r="M3211" s="1">
        <f>IF(F3211=0,"not processed",ABS(bank_source_transactions__1[[#This Row],[transaction_date]]-Reconciliation!L3211))</f>
        <v>3</v>
      </c>
      <c r="N3211" s="1" t="str" cm="1">
        <f t="array" ref="N3211">_xlfn.IFS(M3211="not Processed", "Not Processed",M3211&gt;2,"SLA Breached",M3211&lt;=2,"Within SLA")</f>
        <v>SLA Breached</v>
      </c>
      <c r="O3211" s="1" t="str">
        <f>_xlfn.XLOOKUP(A3211,Source_data!A:A,Source_data!D:D)</f>
        <v>CARD</v>
      </c>
      <c r="P3211" s="1">
        <f t="shared" si="505"/>
        <v>0</v>
      </c>
      <c r="Q3211" s="1">
        <f t="shared" si="506"/>
        <v>0</v>
      </c>
      <c r="R3211" s="1">
        <f t="shared" si="507"/>
        <v>1</v>
      </c>
      <c r="S3211" s="1">
        <f t="shared" si="508"/>
        <v>0</v>
      </c>
      <c r="T3211" s="1">
        <f t="shared" si="509"/>
        <v>1</v>
      </c>
      <c r="U3211" s="1" t="str">
        <f>_xlfn.XLOOKUP(Table3[[#This Row],[Transaction ID]],Source_data!A:A,Source_data!E:E)</f>
        <v>Bengaluru</v>
      </c>
      <c r="V3211" s="1">
        <f>_xlfn.IFNA(_xlfn.XLOOKUP(A3211,bank_processed_transactions[transaction_id],bank_processed_transactions[processing_minutes]),"")</f>
        <v>39.700000000000003</v>
      </c>
      <c r="W3211" s="31">
        <f>_xlfn.XLOOKUP(A3211,Source_data!A:A,Source_data!B:B)</f>
        <v>46097</v>
      </c>
    </row>
    <row r="3212" spans="1:23" x14ac:dyDescent="0.3">
      <c r="A3212" s="3" t="s">
        <v>2213</v>
      </c>
      <c r="B3212" s="1">
        <f>_xlfn.XLOOKUP(A3212,bank_source_transactions__1[transaction_id],bank_source_transactions__1[amount_inr])</f>
        <v>24478.68</v>
      </c>
      <c r="C3212" s="1">
        <f>_xlfn.XLOOKUP(A3212,Processed_data!A:A,Processed_data!F:F)</f>
        <v>24478.68</v>
      </c>
      <c r="D3212" s="1" t="str">
        <f>_xlfn.XLOOKUP(A3212,bank_source_transactions__1[transaction_id],bank_source_transactions__1[transaction_status])</f>
        <v>SUCCESS</v>
      </c>
      <c r="E3212" s="1" t="str">
        <f>_xlfn.XLOOKUP(A3212,Processed_data!A:A,Processed_data!G:G)</f>
        <v>SUCCESS</v>
      </c>
      <c r="F3212" s="1">
        <f>COUNTIF(bank_processed_transactions[transaction_id],A3212)</f>
        <v>1</v>
      </c>
      <c r="G3212" s="1" t="str">
        <f t="shared" si="500"/>
        <v>found</v>
      </c>
      <c r="H3212" s="1" t="str">
        <f t="shared" si="501"/>
        <v>Not Duplicate</v>
      </c>
      <c r="I3212" s="1" t="str">
        <f t="shared" si="502"/>
        <v>match</v>
      </c>
      <c r="J3212" s="1" t="str">
        <f t="shared" si="503"/>
        <v>match</v>
      </c>
      <c r="K3212" s="1">
        <f t="shared" si="504"/>
        <v>0</v>
      </c>
      <c r="L3212" s="2">
        <f>IF(F3212=0,"not processed",_xlfn.MINIFS(Processed_data!H:H,Processed_data!A:A,A3212))</f>
        <v>46071</v>
      </c>
      <c r="M3212" s="1">
        <f>IF(F3212=0,"not processed",ABS(bank_source_transactions__1[[#This Row],[transaction_date]]-Reconciliation!L3212))</f>
        <v>0</v>
      </c>
      <c r="N3212" s="1" t="str" cm="1">
        <f t="array" ref="N3212">_xlfn.IFS(M3212="not Processed", "Not Processed",M3212&gt;2,"SLA Breached",M3212&lt;=2,"Within SLA")</f>
        <v>Within SLA</v>
      </c>
      <c r="O3212" s="1" t="str">
        <f>_xlfn.XLOOKUP(A3212,Source_data!A:A,Source_data!D:D)</f>
        <v>UPI</v>
      </c>
      <c r="P3212" s="1">
        <f t="shared" si="505"/>
        <v>0</v>
      </c>
      <c r="Q3212" s="1">
        <f t="shared" si="506"/>
        <v>0</v>
      </c>
      <c r="R3212" s="1">
        <f t="shared" si="507"/>
        <v>0</v>
      </c>
      <c r="S3212" s="1">
        <f t="shared" si="508"/>
        <v>0</v>
      </c>
      <c r="T3212" s="1">
        <f t="shared" si="509"/>
        <v>0</v>
      </c>
      <c r="U3212" s="1" t="str">
        <f>_xlfn.XLOOKUP(Table3[[#This Row],[Transaction ID]],Source_data!A:A,Source_data!E:E)</f>
        <v>Mumbai</v>
      </c>
      <c r="V3212" s="1">
        <f>_xlfn.IFNA(_xlfn.XLOOKUP(A3212,bank_processed_transactions[transaction_id],bank_processed_transactions[processing_minutes]),"")</f>
        <v>34</v>
      </c>
      <c r="W3212" s="31">
        <f>_xlfn.XLOOKUP(A3212,Source_data!A:A,Source_data!B:B)</f>
        <v>46071</v>
      </c>
    </row>
    <row r="3213" spans="1:23" x14ac:dyDescent="0.3">
      <c r="A3213" s="4" t="s">
        <v>3398</v>
      </c>
      <c r="B3213" s="1">
        <f>_xlfn.XLOOKUP(A3213,bank_source_transactions__1[transaction_id],bank_source_transactions__1[amount_inr])</f>
        <v>5593.5</v>
      </c>
      <c r="C3213" s="1">
        <f>_xlfn.XLOOKUP(A3213,Processed_data!A:A,Processed_data!F:F)</f>
        <v>5593.5</v>
      </c>
      <c r="D3213" s="1" t="str">
        <f>_xlfn.XLOOKUP(A3213,bank_source_transactions__1[transaction_id],bank_source_transactions__1[transaction_status])</f>
        <v>SUCCESS</v>
      </c>
      <c r="E3213" s="1" t="str">
        <f>_xlfn.XLOOKUP(A3213,Processed_data!A:A,Processed_data!G:G)</f>
        <v>SUCCESS</v>
      </c>
      <c r="F3213" s="1">
        <f>COUNTIF(bank_processed_transactions[transaction_id],A3213)</f>
        <v>1</v>
      </c>
      <c r="G3213" s="1" t="str">
        <f t="shared" si="500"/>
        <v>found</v>
      </c>
      <c r="H3213" s="1" t="str">
        <f t="shared" si="501"/>
        <v>Not Duplicate</v>
      </c>
      <c r="I3213" s="1" t="str">
        <f t="shared" si="502"/>
        <v>match</v>
      </c>
      <c r="J3213" s="1" t="str">
        <f t="shared" si="503"/>
        <v>match</v>
      </c>
      <c r="K3213" s="1">
        <f t="shared" si="504"/>
        <v>0</v>
      </c>
      <c r="L3213" s="2">
        <f>IF(F3213=0,"not processed",_xlfn.MINIFS(Processed_data!H:H,Processed_data!A:A,A3213))</f>
        <v>46070</v>
      </c>
      <c r="M3213" s="1">
        <f>IF(F3213=0,"not processed",ABS(bank_source_transactions__1[[#This Row],[transaction_date]]-Reconciliation!L3213))</f>
        <v>2</v>
      </c>
      <c r="N3213" s="1" t="str" cm="1">
        <f t="array" ref="N3213">_xlfn.IFS(M3213="not Processed", "Not Processed",M3213&gt;2,"SLA Breached",M3213&lt;=2,"Within SLA")</f>
        <v>Within SLA</v>
      </c>
      <c r="O3213" s="1" t="str">
        <f>_xlfn.XLOOKUP(A3213,Source_data!A:A,Source_data!D:D)</f>
        <v>UPI</v>
      </c>
      <c r="P3213" s="1">
        <f t="shared" si="505"/>
        <v>0</v>
      </c>
      <c r="Q3213" s="1">
        <f t="shared" si="506"/>
        <v>0</v>
      </c>
      <c r="R3213" s="1">
        <f t="shared" si="507"/>
        <v>0</v>
      </c>
      <c r="S3213" s="1">
        <f t="shared" si="508"/>
        <v>0</v>
      </c>
      <c r="T3213" s="1">
        <f t="shared" si="509"/>
        <v>0</v>
      </c>
      <c r="U3213" s="1" t="str">
        <f>_xlfn.XLOOKUP(Table3[[#This Row],[Transaction ID]],Source_data!A:A,Source_data!E:E)</f>
        <v>Mumbai</v>
      </c>
      <c r="V3213" s="1">
        <f>_xlfn.IFNA(_xlfn.XLOOKUP(A3213,bank_processed_transactions[transaction_id],bank_processed_transactions[processing_minutes]),"")</f>
        <v>12.4</v>
      </c>
      <c r="W3213" s="31">
        <f>_xlfn.XLOOKUP(A3213,Source_data!A:A,Source_data!B:B)</f>
        <v>46068</v>
      </c>
    </row>
    <row r="3214" spans="1:23" x14ac:dyDescent="0.3">
      <c r="A3214" s="3" t="s">
        <v>4607</v>
      </c>
      <c r="B3214" s="1">
        <f>_xlfn.XLOOKUP(A3214,bank_source_transactions__1[transaction_id],bank_source_transactions__1[amount_inr])</f>
        <v>3897.82</v>
      </c>
      <c r="C3214" s="1">
        <f>_xlfn.XLOOKUP(A3214,Processed_data!A:A,Processed_data!F:F)</f>
        <v>3897.82</v>
      </c>
      <c r="D3214" s="1" t="str">
        <f>_xlfn.XLOOKUP(A3214,bank_source_transactions__1[transaction_id],bank_source_transactions__1[transaction_status])</f>
        <v>FAILED</v>
      </c>
      <c r="E3214" s="1" t="str">
        <f>_xlfn.XLOOKUP(A3214,Processed_data!A:A,Processed_data!G:G)</f>
        <v>FAILED</v>
      </c>
      <c r="F3214" s="1">
        <f>COUNTIF(bank_processed_transactions[transaction_id],A3214)</f>
        <v>1</v>
      </c>
      <c r="G3214" s="1" t="str">
        <f t="shared" si="500"/>
        <v>found</v>
      </c>
      <c r="H3214" s="1" t="str">
        <f t="shared" si="501"/>
        <v>Not Duplicate</v>
      </c>
      <c r="I3214" s="1" t="str">
        <f t="shared" si="502"/>
        <v>match</v>
      </c>
      <c r="J3214" s="1" t="str">
        <f t="shared" si="503"/>
        <v>match</v>
      </c>
      <c r="K3214" s="1">
        <f t="shared" si="504"/>
        <v>0</v>
      </c>
      <c r="L3214" s="2">
        <f>IF(F3214=0,"not processed",_xlfn.MINIFS(Processed_data!H:H,Processed_data!A:A,A3214))</f>
        <v>46100</v>
      </c>
      <c r="M3214" s="1">
        <f>IF(F3214=0,"not processed",ABS(bank_source_transactions__1[[#This Row],[transaction_date]]-Reconciliation!L3214))</f>
        <v>3</v>
      </c>
      <c r="N3214" s="1" t="str" cm="1">
        <f t="array" ref="N3214">_xlfn.IFS(M3214="not Processed", "Not Processed",M3214&gt;2,"SLA Breached",M3214&lt;=2,"Within SLA")</f>
        <v>SLA Breached</v>
      </c>
      <c r="O3214" s="1" t="str">
        <f>_xlfn.XLOOKUP(A3214,Source_data!A:A,Source_data!D:D)</f>
        <v>UPI</v>
      </c>
      <c r="P3214" s="1">
        <f t="shared" si="505"/>
        <v>0</v>
      </c>
      <c r="Q3214" s="1">
        <f t="shared" si="506"/>
        <v>0</v>
      </c>
      <c r="R3214" s="1">
        <f t="shared" si="507"/>
        <v>0</v>
      </c>
      <c r="S3214" s="1">
        <f t="shared" si="508"/>
        <v>0</v>
      </c>
      <c r="T3214" s="1">
        <f t="shared" si="509"/>
        <v>1</v>
      </c>
      <c r="U3214" s="1" t="str">
        <f>_xlfn.XLOOKUP(Table3[[#This Row],[Transaction ID]],Source_data!A:A,Source_data!E:E)</f>
        <v>Bengaluru</v>
      </c>
      <c r="V3214" s="1">
        <f>_xlfn.IFNA(_xlfn.XLOOKUP(A3214,bank_processed_transactions[transaction_id],bank_processed_transactions[processing_minutes]),"")</f>
        <v>45</v>
      </c>
      <c r="W3214" s="31">
        <f>_xlfn.XLOOKUP(A3214,Source_data!A:A,Source_data!B:B)</f>
        <v>46097</v>
      </c>
    </row>
    <row r="3215" spans="1:23" x14ac:dyDescent="0.3">
      <c r="A3215" s="4" t="s">
        <v>2933</v>
      </c>
      <c r="B3215" s="1">
        <f>_xlfn.XLOOKUP(A3215,bank_source_transactions__1[transaction_id],bank_source_transactions__1[amount_inr])</f>
        <v>495.98</v>
      </c>
      <c r="C3215" s="1">
        <f>_xlfn.XLOOKUP(A3215,Processed_data!A:A,Processed_data!F:F)</f>
        <v>495.98</v>
      </c>
      <c r="D3215" s="1" t="str">
        <f>_xlfn.XLOOKUP(A3215,bank_source_transactions__1[transaction_id],bank_source_transactions__1[transaction_status])</f>
        <v>SUCCESS</v>
      </c>
      <c r="E3215" s="1" t="str">
        <f>_xlfn.XLOOKUP(A3215,Processed_data!A:A,Processed_data!G:G)</f>
        <v>SUCCESS</v>
      </c>
      <c r="F3215" s="1">
        <f>COUNTIF(bank_processed_transactions[transaction_id],A3215)</f>
        <v>1</v>
      </c>
      <c r="G3215" s="1" t="str">
        <f t="shared" si="500"/>
        <v>found</v>
      </c>
      <c r="H3215" s="1" t="str">
        <f t="shared" si="501"/>
        <v>Not Duplicate</v>
      </c>
      <c r="I3215" s="1" t="str">
        <f t="shared" si="502"/>
        <v>match</v>
      </c>
      <c r="J3215" s="1" t="str">
        <f t="shared" si="503"/>
        <v>match</v>
      </c>
      <c r="K3215" s="1">
        <f t="shared" si="504"/>
        <v>0</v>
      </c>
      <c r="L3215" s="2">
        <f>IF(F3215=0,"not processed",_xlfn.MINIFS(Processed_data!H:H,Processed_data!A:A,A3215))</f>
        <v>46040</v>
      </c>
      <c r="M3215" s="1">
        <f>IF(F3215=0,"not processed",ABS(bank_source_transactions__1[[#This Row],[transaction_date]]-Reconciliation!L3215))</f>
        <v>3</v>
      </c>
      <c r="N3215" s="1" t="str" cm="1">
        <f t="array" ref="N3215">_xlfn.IFS(M3215="not Processed", "Not Processed",M3215&gt;2,"SLA Breached",M3215&lt;=2,"Within SLA")</f>
        <v>SLA Breached</v>
      </c>
      <c r="O3215" s="1" t="str">
        <f>_xlfn.XLOOKUP(A3215,Source_data!A:A,Source_data!D:D)</f>
        <v>UPI</v>
      </c>
      <c r="P3215" s="1">
        <f t="shared" si="505"/>
        <v>0</v>
      </c>
      <c r="Q3215" s="1">
        <f t="shared" si="506"/>
        <v>0</v>
      </c>
      <c r="R3215" s="1">
        <f t="shared" si="507"/>
        <v>0</v>
      </c>
      <c r="S3215" s="1">
        <f t="shared" si="508"/>
        <v>0</v>
      </c>
      <c r="T3215" s="1">
        <f t="shared" si="509"/>
        <v>1</v>
      </c>
      <c r="U3215" s="1" t="str">
        <f>_xlfn.XLOOKUP(Table3[[#This Row],[Transaction ID]],Source_data!A:A,Source_data!E:E)</f>
        <v>Hyderabad</v>
      </c>
      <c r="V3215" s="1">
        <f>_xlfn.IFNA(_xlfn.XLOOKUP(A3215,bank_processed_transactions[transaction_id],bank_processed_transactions[processing_minutes]),"")</f>
        <v>16.7</v>
      </c>
      <c r="W3215" s="31">
        <f>_xlfn.XLOOKUP(A3215,Source_data!A:A,Source_data!B:B)</f>
        <v>46037</v>
      </c>
    </row>
    <row r="3216" spans="1:23" x14ac:dyDescent="0.3">
      <c r="A3216" s="3" t="s">
        <v>4806</v>
      </c>
      <c r="B3216" s="1">
        <f>_xlfn.XLOOKUP(A3216,bank_source_transactions__1[transaction_id],bank_source_transactions__1[amount_inr])</f>
        <v>8071.51</v>
      </c>
      <c r="C3216" s="1">
        <f>_xlfn.XLOOKUP(A3216,Processed_data!A:A,Processed_data!F:F)</f>
        <v>8071.51</v>
      </c>
      <c r="D3216" s="1" t="str">
        <f>_xlfn.XLOOKUP(A3216,bank_source_transactions__1[transaction_id],bank_source_transactions__1[transaction_status])</f>
        <v>SUCCESS</v>
      </c>
      <c r="E3216" s="1" t="str">
        <f>_xlfn.XLOOKUP(A3216,Processed_data!A:A,Processed_data!G:G)</f>
        <v>SUCCESS</v>
      </c>
      <c r="F3216" s="1">
        <f>COUNTIF(bank_processed_transactions[transaction_id],A3216)</f>
        <v>1</v>
      </c>
      <c r="G3216" s="1" t="str">
        <f t="shared" si="500"/>
        <v>found</v>
      </c>
      <c r="H3216" s="1" t="str">
        <f t="shared" si="501"/>
        <v>Not Duplicate</v>
      </c>
      <c r="I3216" s="1" t="str">
        <f t="shared" si="502"/>
        <v>match</v>
      </c>
      <c r="J3216" s="1" t="str">
        <f t="shared" si="503"/>
        <v>match</v>
      </c>
      <c r="K3216" s="1">
        <f t="shared" si="504"/>
        <v>0</v>
      </c>
      <c r="L3216" s="2">
        <f>IF(F3216=0,"not processed",_xlfn.MINIFS(Processed_data!H:H,Processed_data!A:A,A3216))</f>
        <v>46025</v>
      </c>
      <c r="M3216" s="1">
        <f>IF(F3216=0,"not processed",ABS(bank_source_transactions__1[[#This Row],[transaction_date]]-Reconciliation!L3216))</f>
        <v>1</v>
      </c>
      <c r="N3216" s="1" t="str" cm="1">
        <f t="array" ref="N3216">_xlfn.IFS(M3216="not Processed", "Not Processed",M3216&gt;2,"SLA Breached",M3216&lt;=2,"Within SLA")</f>
        <v>Within SLA</v>
      </c>
      <c r="O3216" s="1" t="str">
        <f>_xlfn.XLOOKUP(A3216,Source_data!A:A,Source_data!D:D)</f>
        <v>NEFT</v>
      </c>
      <c r="P3216" s="1">
        <f t="shared" si="505"/>
        <v>0</v>
      </c>
      <c r="Q3216" s="1">
        <f t="shared" si="506"/>
        <v>0</v>
      </c>
      <c r="R3216" s="1">
        <f t="shared" si="507"/>
        <v>0</v>
      </c>
      <c r="S3216" s="1">
        <f t="shared" si="508"/>
        <v>0</v>
      </c>
      <c r="T3216" s="1">
        <f t="shared" si="509"/>
        <v>0</v>
      </c>
      <c r="U3216" s="1" t="str">
        <f>_xlfn.XLOOKUP(Table3[[#This Row],[Transaction ID]],Source_data!A:A,Source_data!E:E)</f>
        <v>Pune</v>
      </c>
      <c r="V3216" s="1">
        <f>_xlfn.IFNA(_xlfn.XLOOKUP(A3216,bank_processed_transactions[transaction_id],bank_processed_transactions[processing_minutes]),"")</f>
        <v>20.100000000000001</v>
      </c>
      <c r="W3216" s="31">
        <f>_xlfn.XLOOKUP(A3216,Source_data!A:A,Source_data!B:B)</f>
        <v>46024</v>
      </c>
    </row>
    <row r="3217" spans="1:23" x14ac:dyDescent="0.3">
      <c r="A3217" s="4" t="s">
        <v>3320</v>
      </c>
      <c r="B3217" s="1">
        <f>_xlfn.XLOOKUP(A3217,bank_source_transactions__1[transaction_id],bank_source_transactions__1[amount_inr])</f>
        <v>41422.46</v>
      </c>
      <c r="C3217" s="1">
        <f>_xlfn.XLOOKUP(A3217,Processed_data!A:A,Processed_data!F:F)</f>
        <v>41422.46</v>
      </c>
      <c r="D3217" s="1" t="str">
        <f>_xlfn.XLOOKUP(A3217,bank_source_transactions__1[transaction_id],bank_source_transactions__1[transaction_status])</f>
        <v>SUCCESS</v>
      </c>
      <c r="E3217" s="1" t="str">
        <f>_xlfn.XLOOKUP(A3217,Processed_data!A:A,Processed_data!G:G)</f>
        <v>SUCCESS</v>
      </c>
      <c r="F3217" s="1">
        <f>COUNTIF(bank_processed_transactions[transaction_id],A3217)</f>
        <v>1</v>
      </c>
      <c r="G3217" s="1" t="str">
        <f t="shared" si="500"/>
        <v>found</v>
      </c>
      <c r="H3217" s="1" t="str">
        <f t="shared" si="501"/>
        <v>Not Duplicate</v>
      </c>
      <c r="I3217" s="1" t="str">
        <f t="shared" si="502"/>
        <v>match</v>
      </c>
      <c r="J3217" s="1" t="str">
        <f t="shared" si="503"/>
        <v>match</v>
      </c>
      <c r="K3217" s="1">
        <f t="shared" si="504"/>
        <v>0</v>
      </c>
      <c r="L3217" s="2">
        <f>IF(F3217=0,"not processed",_xlfn.MINIFS(Processed_data!H:H,Processed_data!A:A,A3217))</f>
        <v>46066</v>
      </c>
      <c r="M3217" s="1">
        <f>IF(F3217=0,"not processed",ABS(bank_source_transactions__1[[#This Row],[transaction_date]]-Reconciliation!L3217))</f>
        <v>2</v>
      </c>
      <c r="N3217" s="1" t="str" cm="1">
        <f t="array" ref="N3217">_xlfn.IFS(M3217="not Processed", "Not Processed",M3217&gt;2,"SLA Breached",M3217&lt;=2,"Within SLA")</f>
        <v>Within SLA</v>
      </c>
      <c r="O3217" s="1" t="str">
        <f>_xlfn.XLOOKUP(A3217,Source_data!A:A,Source_data!D:D)</f>
        <v>UPI</v>
      </c>
      <c r="P3217" s="1">
        <f t="shared" si="505"/>
        <v>0</v>
      </c>
      <c r="Q3217" s="1">
        <f t="shared" si="506"/>
        <v>0</v>
      </c>
      <c r="R3217" s="1">
        <f t="shared" si="507"/>
        <v>0</v>
      </c>
      <c r="S3217" s="1">
        <f t="shared" si="508"/>
        <v>0</v>
      </c>
      <c r="T3217" s="1">
        <f t="shared" si="509"/>
        <v>0</v>
      </c>
      <c r="U3217" s="1" t="str">
        <f>_xlfn.XLOOKUP(Table3[[#This Row],[Transaction ID]],Source_data!A:A,Source_data!E:E)</f>
        <v>Mumbai</v>
      </c>
      <c r="V3217" s="1">
        <f>_xlfn.IFNA(_xlfn.XLOOKUP(A3217,bank_processed_transactions[transaction_id],bank_processed_transactions[processing_minutes]),"")</f>
        <v>28.2</v>
      </c>
      <c r="W3217" s="31">
        <f>_xlfn.XLOOKUP(A3217,Source_data!A:A,Source_data!B:B)</f>
        <v>46064</v>
      </c>
    </row>
    <row r="3218" spans="1:23" x14ac:dyDescent="0.3">
      <c r="A3218" s="3" t="s">
        <v>2417</v>
      </c>
      <c r="B3218" s="1">
        <f>_xlfn.XLOOKUP(A3218,bank_source_transactions__1[transaction_id],bank_source_transactions__1[amount_inr])</f>
        <v>16780.009999999998</v>
      </c>
      <c r="C3218" s="1">
        <f>_xlfn.XLOOKUP(A3218,Processed_data!A:A,Processed_data!F:F)</f>
        <v>16780.009999999998</v>
      </c>
      <c r="D3218" s="1" t="str">
        <f>_xlfn.XLOOKUP(A3218,bank_source_transactions__1[transaction_id],bank_source_transactions__1[transaction_status])</f>
        <v>FAILED</v>
      </c>
      <c r="E3218" s="1" t="str">
        <f>_xlfn.XLOOKUP(A3218,Processed_data!A:A,Processed_data!G:G)</f>
        <v>FAILED</v>
      </c>
      <c r="F3218" s="1">
        <f>COUNTIF(bank_processed_transactions[transaction_id],A3218)</f>
        <v>1</v>
      </c>
      <c r="G3218" s="1" t="str">
        <f t="shared" si="500"/>
        <v>found</v>
      </c>
      <c r="H3218" s="1" t="str">
        <f t="shared" si="501"/>
        <v>Not Duplicate</v>
      </c>
      <c r="I3218" s="1" t="str">
        <f t="shared" si="502"/>
        <v>match</v>
      </c>
      <c r="J3218" s="1" t="str">
        <f t="shared" si="503"/>
        <v>match</v>
      </c>
      <c r="K3218" s="1">
        <f t="shared" si="504"/>
        <v>0</v>
      </c>
      <c r="L3218" s="2">
        <f>IF(F3218=0,"not processed",_xlfn.MINIFS(Processed_data!H:H,Processed_data!A:A,A3218))</f>
        <v>46111</v>
      </c>
      <c r="M3218" s="1">
        <f>IF(F3218=0,"not processed",ABS(bank_source_transactions__1[[#This Row],[transaction_date]]-Reconciliation!L3218))</f>
        <v>0</v>
      </c>
      <c r="N3218" s="1" t="str" cm="1">
        <f t="array" ref="N3218">_xlfn.IFS(M3218="not Processed", "Not Processed",M3218&gt;2,"SLA Breached",M3218&lt;=2,"Within SLA")</f>
        <v>Within SLA</v>
      </c>
      <c r="O3218" s="1" t="str">
        <f>_xlfn.XLOOKUP(A3218,Source_data!A:A,Source_data!D:D)</f>
        <v>IMPS</v>
      </c>
      <c r="P3218" s="1">
        <f t="shared" si="505"/>
        <v>0</v>
      </c>
      <c r="Q3218" s="1">
        <f t="shared" si="506"/>
        <v>0</v>
      </c>
      <c r="R3218" s="1">
        <f t="shared" si="507"/>
        <v>0</v>
      </c>
      <c r="S3218" s="1">
        <f t="shared" si="508"/>
        <v>0</v>
      </c>
      <c r="T3218" s="1">
        <f t="shared" si="509"/>
        <v>0</v>
      </c>
      <c r="U3218" s="1" t="str">
        <f>_xlfn.XLOOKUP(Table3[[#This Row],[Transaction ID]],Source_data!A:A,Source_data!E:E)</f>
        <v>Mumbai</v>
      </c>
      <c r="V3218" s="1">
        <f>_xlfn.IFNA(_xlfn.XLOOKUP(A3218,bank_processed_transactions[transaction_id],bank_processed_transactions[processing_minutes]),"")</f>
        <v>27.2</v>
      </c>
      <c r="W3218" s="31">
        <f>_xlfn.XLOOKUP(A3218,Source_data!A:A,Source_data!B:B)</f>
        <v>46111</v>
      </c>
    </row>
    <row r="3219" spans="1:23" x14ac:dyDescent="0.3">
      <c r="A3219" s="4" t="s">
        <v>2620</v>
      </c>
      <c r="B3219" s="1">
        <f>_xlfn.XLOOKUP(A3219,bank_source_transactions__1[transaction_id],bank_source_transactions__1[amount_inr])</f>
        <v>2770.67</v>
      </c>
      <c r="C3219" s="1">
        <f>_xlfn.XLOOKUP(A3219,Processed_data!A:A,Processed_data!F:F)</f>
        <v>2770.67</v>
      </c>
      <c r="D3219" s="1" t="str">
        <f>_xlfn.XLOOKUP(A3219,bank_source_transactions__1[transaction_id],bank_source_transactions__1[transaction_status])</f>
        <v>SUCCESS</v>
      </c>
      <c r="E3219" s="1" t="str">
        <f>_xlfn.XLOOKUP(A3219,Processed_data!A:A,Processed_data!G:G)</f>
        <v>SUCCESS</v>
      </c>
      <c r="F3219" s="1">
        <f>COUNTIF(bank_processed_transactions[transaction_id],A3219)</f>
        <v>1</v>
      </c>
      <c r="G3219" s="1" t="str">
        <f t="shared" si="500"/>
        <v>found</v>
      </c>
      <c r="H3219" s="1" t="str">
        <f t="shared" si="501"/>
        <v>Not Duplicate</v>
      </c>
      <c r="I3219" s="1" t="str">
        <f t="shared" si="502"/>
        <v>match</v>
      </c>
      <c r="J3219" s="1" t="str">
        <f t="shared" si="503"/>
        <v>match</v>
      </c>
      <c r="K3219" s="1">
        <f t="shared" si="504"/>
        <v>0</v>
      </c>
      <c r="L3219" s="2">
        <f>IF(F3219=0,"not processed",_xlfn.MINIFS(Processed_data!H:H,Processed_data!A:A,A3219))</f>
        <v>46074</v>
      </c>
      <c r="M3219" s="1">
        <f>IF(F3219=0,"not processed",ABS(bank_source_transactions__1[[#This Row],[transaction_date]]-Reconciliation!L3219))</f>
        <v>1</v>
      </c>
      <c r="N3219" s="1" t="str" cm="1">
        <f t="array" ref="N3219">_xlfn.IFS(M3219="not Processed", "Not Processed",M3219&gt;2,"SLA Breached",M3219&lt;=2,"Within SLA")</f>
        <v>Within SLA</v>
      </c>
      <c r="O3219" s="1" t="str">
        <f>_xlfn.XLOOKUP(A3219,Source_data!A:A,Source_data!D:D)</f>
        <v>CARD</v>
      </c>
      <c r="P3219" s="1">
        <f t="shared" si="505"/>
        <v>0</v>
      </c>
      <c r="Q3219" s="1">
        <f t="shared" si="506"/>
        <v>0</v>
      </c>
      <c r="R3219" s="1">
        <f t="shared" si="507"/>
        <v>0</v>
      </c>
      <c r="S3219" s="1">
        <f t="shared" si="508"/>
        <v>0</v>
      </c>
      <c r="T3219" s="1">
        <f t="shared" si="509"/>
        <v>0</v>
      </c>
      <c r="U3219" s="1" t="str">
        <f>_xlfn.XLOOKUP(Table3[[#This Row],[Transaction ID]],Source_data!A:A,Source_data!E:E)</f>
        <v>Hyderabad</v>
      </c>
      <c r="V3219" s="1">
        <f>_xlfn.IFNA(_xlfn.XLOOKUP(A3219,bank_processed_transactions[transaction_id],bank_processed_transactions[processing_minutes]),"")</f>
        <v>18.3</v>
      </c>
      <c r="W3219" s="31">
        <f>_xlfn.XLOOKUP(A3219,Source_data!A:A,Source_data!B:B)</f>
        <v>46073</v>
      </c>
    </row>
    <row r="3220" spans="1:23" x14ac:dyDescent="0.3">
      <c r="A3220" s="3" t="s">
        <v>865</v>
      </c>
      <c r="B3220" s="1">
        <f>_xlfn.XLOOKUP(A3220,bank_source_transactions__1[transaction_id],bank_source_transactions__1[amount_inr])</f>
        <v>28306.77</v>
      </c>
      <c r="C3220" s="1">
        <f>_xlfn.XLOOKUP(A3220,Processed_data!A:A,Processed_data!F:F)</f>
        <v>28306.77</v>
      </c>
      <c r="D3220" s="1" t="str">
        <f>_xlfn.XLOOKUP(A3220,bank_source_transactions__1[transaction_id],bank_source_transactions__1[transaction_status])</f>
        <v>SUCCESS</v>
      </c>
      <c r="E3220" s="1" t="str">
        <f>_xlfn.XLOOKUP(A3220,Processed_data!A:A,Processed_data!G:G)</f>
        <v>SUCCESS</v>
      </c>
      <c r="F3220" s="1">
        <f>COUNTIF(bank_processed_transactions[transaction_id],A3220)</f>
        <v>1</v>
      </c>
      <c r="G3220" s="1" t="str">
        <f t="shared" si="500"/>
        <v>found</v>
      </c>
      <c r="H3220" s="1" t="str">
        <f t="shared" si="501"/>
        <v>Not Duplicate</v>
      </c>
      <c r="I3220" s="1" t="str">
        <f t="shared" si="502"/>
        <v>match</v>
      </c>
      <c r="J3220" s="1" t="str">
        <f t="shared" si="503"/>
        <v>match</v>
      </c>
      <c r="K3220" s="1">
        <f t="shared" si="504"/>
        <v>0</v>
      </c>
      <c r="L3220" s="2">
        <f>IF(F3220=0,"not processed",_xlfn.MINIFS(Processed_data!H:H,Processed_data!A:A,A3220))</f>
        <v>46064</v>
      </c>
      <c r="M3220" s="1">
        <f>IF(F3220=0,"not processed",ABS(bank_source_transactions__1[[#This Row],[transaction_date]]-Reconciliation!L3220))</f>
        <v>2</v>
      </c>
      <c r="N3220" s="1" t="str" cm="1">
        <f t="array" ref="N3220">_xlfn.IFS(M3220="not Processed", "Not Processed",M3220&gt;2,"SLA Breached",M3220&lt;=2,"Within SLA")</f>
        <v>Within SLA</v>
      </c>
      <c r="O3220" s="1" t="str">
        <f>_xlfn.XLOOKUP(A3220,Source_data!A:A,Source_data!D:D)</f>
        <v>UPI</v>
      </c>
      <c r="P3220" s="1">
        <f t="shared" si="505"/>
        <v>0</v>
      </c>
      <c r="Q3220" s="1">
        <f t="shared" si="506"/>
        <v>0</v>
      </c>
      <c r="R3220" s="1">
        <f t="shared" si="507"/>
        <v>0</v>
      </c>
      <c r="S3220" s="1">
        <f t="shared" si="508"/>
        <v>0</v>
      </c>
      <c r="T3220" s="1">
        <f t="shared" si="509"/>
        <v>0</v>
      </c>
      <c r="U3220" s="1" t="str">
        <f>_xlfn.XLOOKUP(Table3[[#This Row],[Transaction ID]],Source_data!A:A,Source_data!E:E)</f>
        <v>Hyderabad</v>
      </c>
      <c r="V3220" s="1">
        <f>_xlfn.IFNA(_xlfn.XLOOKUP(A3220,bank_processed_transactions[transaction_id],bank_processed_transactions[processing_minutes]),"")</f>
        <v>39.1</v>
      </c>
      <c r="W3220" s="31">
        <f>_xlfn.XLOOKUP(A3220,Source_data!A:A,Source_data!B:B)</f>
        <v>46062</v>
      </c>
    </row>
    <row r="3221" spans="1:23" x14ac:dyDescent="0.3">
      <c r="A3221" s="4" t="s">
        <v>3257</v>
      </c>
      <c r="B3221" s="1">
        <f>_xlfn.XLOOKUP(A3221,bank_source_transactions__1[transaction_id],bank_source_transactions__1[amount_inr])</f>
        <v>2570.62</v>
      </c>
      <c r="C3221" s="1">
        <f>_xlfn.XLOOKUP(A3221,Processed_data!A:A,Processed_data!F:F)</f>
        <v>2570.62</v>
      </c>
      <c r="D3221" s="1" t="str">
        <f>_xlfn.XLOOKUP(A3221,bank_source_transactions__1[transaction_id],bank_source_transactions__1[transaction_status])</f>
        <v>SUCCESS</v>
      </c>
      <c r="E3221" s="1" t="str">
        <f>_xlfn.XLOOKUP(A3221,Processed_data!A:A,Processed_data!G:G)</f>
        <v>SUCCESS</v>
      </c>
      <c r="F3221" s="1">
        <f>COUNTIF(bank_processed_transactions[transaction_id],A3221)</f>
        <v>1</v>
      </c>
      <c r="G3221" s="1" t="str">
        <f t="shared" si="500"/>
        <v>found</v>
      </c>
      <c r="H3221" s="1" t="str">
        <f t="shared" si="501"/>
        <v>Not Duplicate</v>
      </c>
      <c r="I3221" s="1" t="str">
        <f t="shared" si="502"/>
        <v>match</v>
      </c>
      <c r="J3221" s="1" t="str">
        <f t="shared" si="503"/>
        <v>match</v>
      </c>
      <c r="K3221" s="1">
        <f t="shared" si="504"/>
        <v>0</v>
      </c>
      <c r="L3221" s="2">
        <f>IF(F3221=0,"not processed",_xlfn.MINIFS(Processed_data!H:H,Processed_data!A:A,A3221))</f>
        <v>46062</v>
      </c>
      <c r="M3221" s="1">
        <f>IF(F3221=0,"not processed",ABS(bank_source_transactions__1[[#This Row],[transaction_date]]-Reconciliation!L3221))</f>
        <v>2</v>
      </c>
      <c r="N3221" s="1" t="str" cm="1">
        <f t="array" ref="N3221">_xlfn.IFS(M3221="not Processed", "Not Processed",M3221&gt;2,"SLA Breached",M3221&lt;=2,"Within SLA")</f>
        <v>Within SLA</v>
      </c>
      <c r="O3221" s="1" t="str">
        <f>_xlfn.XLOOKUP(A3221,Source_data!A:A,Source_data!D:D)</f>
        <v>CARD</v>
      </c>
      <c r="P3221" s="1">
        <f t="shared" si="505"/>
        <v>0</v>
      </c>
      <c r="Q3221" s="1">
        <f t="shared" si="506"/>
        <v>0</v>
      </c>
      <c r="R3221" s="1">
        <f t="shared" si="507"/>
        <v>0</v>
      </c>
      <c r="S3221" s="1">
        <f t="shared" si="508"/>
        <v>0</v>
      </c>
      <c r="T3221" s="1">
        <f t="shared" si="509"/>
        <v>0</v>
      </c>
      <c r="U3221" s="1" t="str">
        <f>_xlfn.XLOOKUP(Table3[[#This Row],[Transaction ID]],Source_data!A:A,Source_data!E:E)</f>
        <v>Pune</v>
      </c>
      <c r="V3221" s="1">
        <f>_xlfn.IFNA(_xlfn.XLOOKUP(A3221,bank_processed_transactions[transaction_id],bank_processed_transactions[processing_minutes]),"")</f>
        <v>14.7</v>
      </c>
      <c r="W3221" s="31">
        <f>_xlfn.XLOOKUP(A3221,Source_data!A:A,Source_data!B:B)</f>
        <v>46060</v>
      </c>
    </row>
    <row r="3222" spans="1:23" x14ac:dyDescent="0.3">
      <c r="A3222" s="3" t="s">
        <v>2443</v>
      </c>
      <c r="B3222" s="1">
        <f>_xlfn.XLOOKUP(A3222,bank_source_transactions__1[transaction_id],bank_source_transactions__1[amount_inr])</f>
        <v>2103.25</v>
      </c>
      <c r="C3222" s="1">
        <f>_xlfn.XLOOKUP(A3222,Processed_data!A:A,Processed_data!F:F)</f>
        <v>2103.25</v>
      </c>
      <c r="D3222" s="1" t="str">
        <f>_xlfn.XLOOKUP(A3222,bank_source_transactions__1[transaction_id],bank_source_transactions__1[transaction_status])</f>
        <v>SUCCESS</v>
      </c>
      <c r="E3222" s="1" t="str">
        <f>_xlfn.XLOOKUP(A3222,Processed_data!A:A,Processed_data!G:G)</f>
        <v>SUCCESS</v>
      </c>
      <c r="F3222" s="1">
        <f>COUNTIF(bank_processed_transactions[transaction_id],A3222)</f>
        <v>1</v>
      </c>
      <c r="G3222" s="1" t="str">
        <f t="shared" si="500"/>
        <v>found</v>
      </c>
      <c r="H3222" s="1" t="str">
        <f t="shared" si="501"/>
        <v>Not Duplicate</v>
      </c>
      <c r="I3222" s="1" t="str">
        <f t="shared" si="502"/>
        <v>match</v>
      </c>
      <c r="J3222" s="1" t="str">
        <f t="shared" si="503"/>
        <v>match</v>
      </c>
      <c r="K3222" s="1">
        <f t="shared" si="504"/>
        <v>0</v>
      </c>
      <c r="L3222" s="2">
        <f>IF(F3222=0,"not processed",_xlfn.MINIFS(Processed_data!H:H,Processed_data!A:A,A3222))</f>
        <v>46075</v>
      </c>
      <c r="M3222" s="1">
        <f>IF(F3222=0,"not processed",ABS(bank_source_transactions__1[[#This Row],[transaction_date]]-Reconciliation!L3222))</f>
        <v>2</v>
      </c>
      <c r="N3222" s="1" t="str" cm="1">
        <f t="array" ref="N3222">_xlfn.IFS(M3222="not Processed", "Not Processed",M3222&gt;2,"SLA Breached",M3222&lt;=2,"Within SLA")</f>
        <v>Within SLA</v>
      </c>
      <c r="O3222" s="1" t="str">
        <f>_xlfn.XLOOKUP(A3222,Source_data!A:A,Source_data!D:D)</f>
        <v>UPI</v>
      </c>
      <c r="P3222" s="1">
        <f t="shared" si="505"/>
        <v>0</v>
      </c>
      <c r="Q3222" s="1">
        <f t="shared" si="506"/>
        <v>0</v>
      </c>
      <c r="R3222" s="1">
        <f t="shared" si="507"/>
        <v>0</v>
      </c>
      <c r="S3222" s="1">
        <f t="shared" si="508"/>
        <v>0</v>
      </c>
      <c r="T3222" s="1">
        <f t="shared" si="509"/>
        <v>0</v>
      </c>
      <c r="U3222" s="1" t="str">
        <f>_xlfn.XLOOKUP(Table3[[#This Row],[Transaction ID]],Source_data!A:A,Source_data!E:E)</f>
        <v>Mumbai</v>
      </c>
      <c r="V3222" s="1">
        <f>_xlfn.IFNA(_xlfn.XLOOKUP(A3222,bank_processed_transactions[transaction_id],bank_processed_transactions[processing_minutes]),"")</f>
        <v>18</v>
      </c>
      <c r="W3222" s="31">
        <f>_xlfn.XLOOKUP(A3222,Source_data!A:A,Source_data!B:B)</f>
        <v>46073</v>
      </c>
    </row>
    <row r="3223" spans="1:23" x14ac:dyDescent="0.3">
      <c r="A3223" s="4" t="s">
        <v>3828</v>
      </c>
      <c r="B3223" s="1">
        <f>_xlfn.XLOOKUP(A3223,bank_source_transactions__1[transaction_id],bank_source_transactions__1[amount_inr])</f>
        <v>1854.05</v>
      </c>
      <c r="C3223" s="1">
        <f>_xlfn.XLOOKUP(A3223,Processed_data!A:A,Processed_data!F:F)</f>
        <v>1854.05</v>
      </c>
      <c r="D3223" s="1" t="str">
        <f>_xlfn.XLOOKUP(A3223,bank_source_transactions__1[transaction_id],bank_source_transactions__1[transaction_status])</f>
        <v>SUCCESS</v>
      </c>
      <c r="E3223" s="1" t="str">
        <f>_xlfn.XLOOKUP(A3223,Processed_data!A:A,Processed_data!G:G)</f>
        <v>SUCCESS</v>
      </c>
      <c r="F3223" s="1">
        <f>COUNTIF(bank_processed_transactions[transaction_id],A3223)</f>
        <v>1</v>
      </c>
      <c r="G3223" s="1" t="str">
        <f t="shared" si="500"/>
        <v>found</v>
      </c>
      <c r="H3223" s="1" t="str">
        <f t="shared" si="501"/>
        <v>Not Duplicate</v>
      </c>
      <c r="I3223" s="1" t="str">
        <f t="shared" si="502"/>
        <v>match</v>
      </c>
      <c r="J3223" s="1" t="str">
        <f t="shared" si="503"/>
        <v>match</v>
      </c>
      <c r="K3223" s="1">
        <f t="shared" si="504"/>
        <v>0</v>
      </c>
      <c r="L3223" s="2">
        <f>IF(F3223=0,"not processed",_xlfn.MINIFS(Processed_data!H:H,Processed_data!A:A,A3223))</f>
        <v>46098</v>
      </c>
      <c r="M3223" s="1">
        <f>IF(F3223=0,"not processed",ABS(bank_source_transactions__1[[#This Row],[transaction_date]]-Reconciliation!L3223))</f>
        <v>3</v>
      </c>
      <c r="N3223" s="1" t="str" cm="1">
        <f t="array" ref="N3223">_xlfn.IFS(M3223="not Processed", "Not Processed",M3223&gt;2,"SLA Breached",M3223&lt;=2,"Within SLA")</f>
        <v>SLA Breached</v>
      </c>
      <c r="O3223" s="1" t="str">
        <f>_xlfn.XLOOKUP(A3223,Source_data!A:A,Source_data!D:D)</f>
        <v>UPI</v>
      </c>
      <c r="P3223" s="1">
        <f t="shared" si="505"/>
        <v>0</v>
      </c>
      <c r="Q3223" s="1">
        <f t="shared" si="506"/>
        <v>0</v>
      </c>
      <c r="R3223" s="1">
        <f t="shared" si="507"/>
        <v>0</v>
      </c>
      <c r="S3223" s="1">
        <f t="shared" si="508"/>
        <v>0</v>
      </c>
      <c r="T3223" s="1">
        <f t="shared" si="509"/>
        <v>1</v>
      </c>
      <c r="U3223" s="1" t="str">
        <f>_xlfn.XLOOKUP(Table3[[#This Row],[Transaction ID]],Source_data!A:A,Source_data!E:E)</f>
        <v>Mumbai</v>
      </c>
      <c r="V3223" s="1">
        <f>_xlfn.IFNA(_xlfn.XLOOKUP(A3223,bank_processed_transactions[transaction_id],bank_processed_transactions[processing_minutes]),"")</f>
        <v>11.1</v>
      </c>
      <c r="W3223" s="31">
        <f>_xlfn.XLOOKUP(A3223,Source_data!A:A,Source_data!B:B)</f>
        <v>46095</v>
      </c>
    </row>
    <row r="3224" spans="1:23" x14ac:dyDescent="0.3">
      <c r="A3224" s="3" t="s">
        <v>4707</v>
      </c>
      <c r="B3224" s="1">
        <f>_xlfn.XLOOKUP(A3224,bank_source_transactions__1[transaction_id],bank_source_transactions__1[amount_inr])</f>
        <v>13614.15</v>
      </c>
      <c r="C3224" s="1">
        <f>_xlfn.XLOOKUP(A3224,Processed_data!A:A,Processed_data!F:F)</f>
        <v>13614.15</v>
      </c>
      <c r="D3224" s="1" t="str">
        <f>_xlfn.XLOOKUP(A3224,bank_source_transactions__1[transaction_id],bank_source_transactions__1[transaction_status])</f>
        <v>SUCCESS</v>
      </c>
      <c r="E3224" s="1" t="str">
        <f>_xlfn.XLOOKUP(A3224,Processed_data!A:A,Processed_data!G:G)</f>
        <v>SUCCESS</v>
      </c>
      <c r="F3224" s="1">
        <f>COUNTIF(bank_processed_transactions[transaction_id],A3224)</f>
        <v>1</v>
      </c>
      <c r="G3224" s="1" t="str">
        <f t="shared" si="500"/>
        <v>found</v>
      </c>
      <c r="H3224" s="1" t="str">
        <f t="shared" si="501"/>
        <v>Not Duplicate</v>
      </c>
      <c r="I3224" s="1" t="str">
        <f t="shared" si="502"/>
        <v>match</v>
      </c>
      <c r="J3224" s="1" t="str">
        <f t="shared" si="503"/>
        <v>match</v>
      </c>
      <c r="K3224" s="1">
        <f t="shared" si="504"/>
        <v>0</v>
      </c>
      <c r="L3224" s="2">
        <f>IF(F3224=0,"not processed",_xlfn.MINIFS(Processed_data!H:H,Processed_data!A:A,A3224))</f>
        <v>46095</v>
      </c>
      <c r="M3224" s="1">
        <f>IF(F3224=0,"not processed",ABS(bank_source_transactions__1[[#This Row],[transaction_date]]-Reconciliation!L3224))</f>
        <v>3</v>
      </c>
      <c r="N3224" s="1" t="str" cm="1">
        <f t="array" ref="N3224">_xlfn.IFS(M3224="not Processed", "Not Processed",M3224&gt;2,"SLA Breached",M3224&lt;=2,"Within SLA")</f>
        <v>SLA Breached</v>
      </c>
      <c r="O3224" s="1" t="str">
        <f>_xlfn.XLOOKUP(A3224,Source_data!A:A,Source_data!D:D)</f>
        <v>UPI</v>
      </c>
      <c r="P3224" s="1">
        <f t="shared" si="505"/>
        <v>0</v>
      </c>
      <c r="Q3224" s="1">
        <f t="shared" si="506"/>
        <v>0</v>
      </c>
      <c r="R3224" s="1">
        <f t="shared" si="507"/>
        <v>0</v>
      </c>
      <c r="S3224" s="1">
        <f t="shared" si="508"/>
        <v>0</v>
      </c>
      <c r="T3224" s="1">
        <f t="shared" si="509"/>
        <v>1</v>
      </c>
      <c r="U3224" s="1" t="str">
        <f>_xlfn.XLOOKUP(Table3[[#This Row],[Transaction ID]],Source_data!A:A,Source_data!E:E)</f>
        <v>Bengaluru</v>
      </c>
      <c r="V3224" s="1">
        <f>_xlfn.IFNA(_xlfn.XLOOKUP(A3224,bank_processed_transactions[transaction_id],bank_processed_transactions[processing_minutes]),"")</f>
        <v>49.7</v>
      </c>
      <c r="W3224" s="31">
        <f>_xlfn.XLOOKUP(A3224,Source_data!A:A,Source_data!B:B)</f>
        <v>46092</v>
      </c>
    </row>
    <row r="3225" spans="1:23" x14ac:dyDescent="0.3">
      <c r="A3225" s="4" t="s">
        <v>4325</v>
      </c>
      <c r="B3225" s="1">
        <f>_xlfn.XLOOKUP(A3225,bank_source_transactions__1[transaction_id],bank_source_transactions__1[amount_inr])</f>
        <v>2153.48</v>
      </c>
      <c r="C3225" s="1">
        <f>_xlfn.XLOOKUP(A3225,Processed_data!A:A,Processed_data!F:F)</f>
        <v>2153.48</v>
      </c>
      <c r="D3225" s="1" t="str">
        <f>_xlfn.XLOOKUP(A3225,bank_source_transactions__1[transaction_id],bank_source_transactions__1[transaction_status])</f>
        <v>SUCCESS</v>
      </c>
      <c r="E3225" s="1" t="str">
        <f>_xlfn.XLOOKUP(A3225,Processed_data!A:A,Processed_data!G:G)</f>
        <v>SUCCESS</v>
      </c>
      <c r="F3225" s="1">
        <f>COUNTIF(bank_processed_transactions[transaction_id],A3225)</f>
        <v>1</v>
      </c>
      <c r="G3225" s="1" t="str">
        <f t="shared" si="500"/>
        <v>found</v>
      </c>
      <c r="H3225" s="1" t="str">
        <f t="shared" si="501"/>
        <v>Not Duplicate</v>
      </c>
      <c r="I3225" s="1" t="str">
        <f t="shared" si="502"/>
        <v>match</v>
      </c>
      <c r="J3225" s="1" t="str">
        <f t="shared" si="503"/>
        <v>match</v>
      </c>
      <c r="K3225" s="1">
        <f t="shared" si="504"/>
        <v>0</v>
      </c>
      <c r="L3225" s="2">
        <f>IF(F3225=0,"not processed",_xlfn.MINIFS(Processed_data!H:H,Processed_data!A:A,A3225))</f>
        <v>46087</v>
      </c>
      <c r="M3225" s="1">
        <f>IF(F3225=0,"not processed",ABS(bank_source_transactions__1[[#This Row],[transaction_date]]-Reconciliation!L3225))</f>
        <v>3</v>
      </c>
      <c r="N3225" s="1" t="str" cm="1">
        <f t="array" ref="N3225">_xlfn.IFS(M3225="not Processed", "Not Processed",M3225&gt;2,"SLA Breached",M3225&lt;=2,"Within SLA")</f>
        <v>SLA Breached</v>
      </c>
      <c r="O3225" s="1" t="str">
        <f>_xlfn.XLOOKUP(A3225,Source_data!A:A,Source_data!D:D)</f>
        <v>CARD</v>
      </c>
      <c r="P3225" s="1">
        <f t="shared" si="505"/>
        <v>0</v>
      </c>
      <c r="Q3225" s="1">
        <f t="shared" si="506"/>
        <v>0</v>
      </c>
      <c r="R3225" s="1">
        <f t="shared" si="507"/>
        <v>0</v>
      </c>
      <c r="S3225" s="1">
        <f t="shared" si="508"/>
        <v>0</v>
      </c>
      <c r="T3225" s="1">
        <f t="shared" si="509"/>
        <v>1</v>
      </c>
      <c r="U3225" s="1" t="str">
        <f>_xlfn.XLOOKUP(Table3[[#This Row],[Transaction ID]],Source_data!A:A,Source_data!E:E)</f>
        <v>Hyderabad</v>
      </c>
      <c r="V3225" s="1">
        <f>_xlfn.IFNA(_xlfn.XLOOKUP(A3225,bank_processed_transactions[transaction_id],bank_processed_transactions[processing_minutes]),"")</f>
        <v>25.5</v>
      </c>
      <c r="W3225" s="31">
        <f>_xlfn.XLOOKUP(A3225,Source_data!A:A,Source_data!B:B)</f>
        <v>46084</v>
      </c>
    </row>
    <row r="3226" spans="1:23" x14ac:dyDescent="0.3">
      <c r="A3226" s="3" t="s">
        <v>1872</v>
      </c>
      <c r="B3226" s="1">
        <f>_xlfn.XLOOKUP(A3226,bank_source_transactions__1[transaction_id],bank_source_transactions__1[amount_inr])</f>
        <v>362.54</v>
      </c>
      <c r="C3226" s="1">
        <f>_xlfn.XLOOKUP(A3226,Processed_data!A:A,Processed_data!F:F)</f>
        <v>362.54</v>
      </c>
      <c r="D3226" s="1" t="str">
        <f>_xlfn.XLOOKUP(A3226,bank_source_transactions__1[transaction_id],bank_source_transactions__1[transaction_status])</f>
        <v>SUCCESS</v>
      </c>
      <c r="E3226" s="1" t="str">
        <f>_xlfn.XLOOKUP(A3226,Processed_data!A:A,Processed_data!G:G)</f>
        <v>SUCCESS</v>
      </c>
      <c r="F3226" s="1">
        <f>COUNTIF(bank_processed_transactions[transaction_id],A3226)</f>
        <v>1</v>
      </c>
      <c r="G3226" s="1" t="str">
        <f t="shared" si="500"/>
        <v>found</v>
      </c>
      <c r="H3226" s="1" t="str">
        <f t="shared" si="501"/>
        <v>Not Duplicate</v>
      </c>
      <c r="I3226" s="1" t="str">
        <f t="shared" si="502"/>
        <v>match</v>
      </c>
      <c r="J3226" s="1" t="str">
        <f t="shared" si="503"/>
        <v>match</v>
      </c>
      <c r="K3226" s="1">
        <f t="shared" si="504"/>
        <v>0</v>
      </c>
      <c r="L3226" s="2">
        <f>IF(F3226=0,"not processed",_xlfn.MINIFS(Processed_data!H:H,Processed_data!A:A,A3226))</f>
        <v>46029</v>
      </c>
      <c r="M3226" s="1">
        <f>IF(F3226=0,"not processed",ABS(bank_source_transactions__1[[#This Row],[transaction_date]]-Reconciliation!L3226))</f>
        <v>1</v>
      </c>
      <c r="N3226" s="1" t="str" cm="1">
        <f t="array" ref="N3226">_xlfn.IFS(M3226="not Processed", "Not Processed",M3226&gt;2,"SLA Breached",M3226&lt;=2,"Within SLA")</f>
        <v>Within SLA</v>
      </c>
      <c r="O3226" s="1" t="str">
        <f>_xlfn.XLOOKUP(A3226,Source_data!A:A,Source_data!D:D)</f>
        <v>CARD</v>
      </c>
      <c r="P3226" s="1">
        <f t="shared" si="505"/>
        <v>0</v>
      </c>
      <c r="Q3226" s="1">
        <f t="shared" si="506"/>
        <v>0</v>
      </c>
      <c r="R3226" s="1">
        <f t="shared" si="507"/>
        <v>0</v>
      </c>
      <c r="S3226" s="1">
        <f t="shared" si="508"/>
        <v>0</v>
      </c>
      <c r="T3226" s="1">
        <f t="shared" si="509"/>
        <v>0</v>
      </c>
      <c r="U3226" s="1" t="str">
        <f>_xlfn.XLOOKUP(Table3[[#This Row],[Transaction ID]],Source_data!A:A,Source_data!E:E)</f>
        <v>Mumbai</v>
      </c>
      <c r="V3226" s="1">
        <f>_xlfn.IFNA(_xlfn.XLOOKUP(A3226,bank_processed_transactions[transaction_id],bank_processed_transactions[processing_minutes]),"")</f>
        <v>53.8</v>
      </c>
      <c r="W3226" s="31">
        <f>_xlfn.XLOOKUP(A3226,Source_data!A:A,Source_data!B:B)</f>
        <v>46028</v>
      </c>
    </row>
    <row r="3227" spans="1:23" x14ac:dyDescent="0.3">
      <c r="A3227" s="4" t="s">
        <v>4539</v>
      </c>
      <c r="B3227" s="1">
        <f>_xlfn.XLOOKUP(A3227,bank_source_transactions__1[transaction_id],bank_source_transactions__1[amount_inr])</f>
        <v>8030.56</v>
      </c>
      <c r="C3227" s="1">
        <f>_xlfn.XLOOKUP(A3227,Processed_data!A:A,Processed_data!F:F)</f>
        <v>8030.56</v>
      </c>
      <c r="D3227" s="1" t="str">
        <f>_xlfn.XLOOKUP(A3227,bank_source_transactions__1[transaction_id],bank_source_transactions__1[transaction_status])</f>
        <v>FAILED</v>
      </c>
      <c r="E3227" s="1" t="str">
        <f>_xlfn.XLOOKUP(A3227,Processed_data!A:A,Processed_data!G:G)</f>
        <v>FAILED</v>
      </c>
      <c r="F3227" s="1">
        <f>COUNTIF(bank_processed_transactions[transaction_id],A3227)</f>
        <v>1</v>
      </c>
      <c r="G3227" s="1" t="str">
        <f t="shared" si="500"/>
        <v>found</v>
      </c>
      <c r="H3227" s="1" t="str">
        <f t="shared" si="501"/>
        <v>Not Duplicate</v>
      </c>
      <c r="I3227" s="1" t="str">
        <f t="shared" si="502"/>
        <v>match</v>
      </c>
      <c r="J3227" s="1" t="str">
        <f t="shared" si="503"/>
        <v>match</v>
      </c>
      <c r="K3227" s="1">
        <f t="shared" si="504"/>
        <v>0</v>
      </c>
      <c r="L3227" s="2">
        <f>IF(F3227=0,"not processed",_xlfn.MINIFS(Processed_data!H:H,Processed_data!A:A,A3227))</f>
        <v>46052</v>
      </c>
      <c r="M3227" s="1">
        <f>IF(F3227=0,"not processed",ABS(bank_source_transactions__1[[#This Row],[transaction_date]]-Reconciliation!L3227))</f>
        <v>3</v>
      </c>
      <c r="N3227" s="1" t="str" cm="1">
        <f t="array" ref="N3227">_xlfn.IFS(M3227="not Processed", "Not Processed",M3227&gt;2,"SLA Breached",M3227&lt;=2,"Within SLA")</f>
        <v>SLA Breached</v>
      </c>
      <c r="O3227" s="1" t="str">
        <f>_xlfn.XLOOKUP(A3227,Source_data!A:A,Source_data!D:D)</f>
        <v>UPI</v>
      </c>
      <c r="P3227" s="1">
        <f t="shared" si="505"/>
        <v>0</v>
      </c>
      <c r="Q3227" s="1">
        <f t="shared" si="506"/>
        <v>0</v>
      </c>
      <c r="R3227" s="1">
        <f t="shared" si="507"/>
        <v>0</v>
      </c>
      <c r="S3227" s="1">
        <f t="shared" si="508"/>
        <v>0</v>
      </c>
      <c r="T3227" s="1">
        <f t="shared" si="509"/>
        <v>1</v>
      </c>
      <c r="U3227" s="1" t="str">
        <f>_xlfn.XLOOKUP(Table3[[#This Row],[Transaction ID]],Source_data!A:A,Source_data!E:E)</f>
        <v>Pune</v>
      </c>
      <c r="V3227" s="1">
        <f>_xlfn.IFNA(_xlfn.XLOOKUP(A3227,bank_processed_transactions[transaction_id],bank_processed_transactions[processing_minutes]),"")</f>
        <v>36.9</v>
      </c>
      <c r="W3227" s="31">
        <f>_xlfn.XLOOKUP(A3227,Source_data!A:A,Source_data!B:B)</f>
        <v>46049</v>
      </c>
    </row>
    <row r="3228" spans="1:23" x14ac:dyDescent="0.3">
      <c r="A3228" s="3" t="s">
        <v>5049</v>
      </c>
      <c r="B3228" s="1">
        <f>_xlfn.XLOOKUP(A3228,bank_source_transactions__1[transaction_id],bank_source_transactions__1[amount_inr])</f>
        <v>4770.8599999999997</v>
      </c>
      <c r="C3228" s="1" t="e">
        <f>_xlfn.XLOOKUP(A3228,Processed_data!A:A,Processed_data!F:F)</f>
        <v>#N/A</v>
      </c>
      <c r="D3228" s="1" t="str">
        <f>_xlfn.XLOOKUP(A3228,bank_source_transactions__1[transaction_id],bank_source_transactions__1[transaction_status])</f>
        <v>SUCCESS</v>
      </c>
      <c r="E3228" s="1" t="e">
        <f>_xlfn.XLOOKUP(A3228,Processed_data!A:A,Processed_data!G:G)</f>
        <v>#N/A</v>
      </c>
      <c r="F3228" s="1">
        <f>COUNTIF(bank_processed_transactions[transaction_id],A3228)</f>
        <v>0</v>
      </c>
      <c r="G3228" s="1" t="str">
        <f t="shared" si="500"/>
        <v>missing</v>
      </c>
      <c r="H3228" s="1" t="str">
        <f t="shared" si="501"/>
        <v>Not Duplicate</v>
      </c>
      <c r="I3228" s="1" t="str">
        <f t="shared" si="502"/>
        <v>not processed</v>
      </c>
      <c r="J3228" s="1" t="str">
        <f t="shared" si="503"/>
        <v>not processed</v>
      </c>
      <c r="K3228" s="1" t="str">
        <f t="shared" si="504"/>
        <v>missing</v>
      </c>
      <c r="L3228" s="2" t="str">
        <f>IF(F3228=0,"not processed",_xlfn.MINIFS(Processed_data!H:H,Processed_data!A:A,A3228))</f>
        <v>not processed</v>
      </c>
      <c r="M3228" s="1" t="str">
        <f>IF(F3228=0,"not processed",ABS(bank_source_transactions__1[[#This Row],[transaction_date]]-Reconciliation!L3228))</f>
        <v>not processed</v>
      </c>
      <c r="N3228" s="1" t="str" cm="1">
        <f t="array" ref="N3228">_xlfn.IFS(M3228="not Processed", "Not Processed",M3228&gt;2,"SLA Breached",M3228&lt;=2,"Within SLA")</f>
        <v>Not Processed</v>
      </c>
      <c r="O3228" s="1" t="str">
        <f>_xlfn.XLOOKUP(A3228,Source_data!A:A,Source_data!D:D)</f>
        <v>NEFT</v>
      </c>
      <c r="P3228" s="1">
        <f t="shared" si="505"/>
        <v>1</v>
      </c>
      <c r="Q3228" s="1">
        <f t="shared" si="506"/>
        <v>0</v>
      </c>
      <c r="R3228" s="1">
        <f t="shared" si="507"/>
        <v>0</v>
      </c>
      <c r="S3228" s="1">
        <f t="shared" si="508"/>
        <v>0</v>
      </c>
      <c r="T3228" s="1">
        <f t="shared" si="509"/>
        <v>0</v>
      </c>
      <c r="U3228" s="1" t="str">
        <f>_xlfn.XLOOKUP(Table3[[#This Row],[Transaction ID]],Source_data!A:A,Source_data!E:E)</f>
        <v>Bengaluru</v>
      </c>
      <c r="V3228" s="1" t="str">
        <f>_xlfn.IFNA(_xlfn.XLOOKUP(A3228,bank_processed_transactions[transaction_id],bank_processed_transactions[processing_minutes]),"")</f>
        <v/>
      </c>
      <c r="W3228" s="31">
        <f>_xlfn.XLOOKUP(A3228,Source_data!A:A,Source_data!B:B)</f>
        <v>46051</v>
      </c>
    </row>
    <row r="3229" spans="1:23" x14ac:dyDescent="0.3">
      <c r="A3229" s="4" t="s">
        <v>2089</v>
      </c>
      <c r="B3229" s="1">
        <f>_xlfn.XLOOKUP(A3229,bank_source_transactions__1[transaction_id],bank_source_transactions__1[amount_inr])</f>
        <v>7483.27</v>
      </c>
      <c r="C3229" s="1">
        <f>_xlfn.XLOOKUP(A3229,Processed_data!A:A,Processed_data!F:F)</f>
        <v>7483.27</v>
      </c>
      <c r="D3229" s="1" t="str">
        <f>_xlfn.XLOOKUP(A3229,bank_source_transactions__1[transaction_id],bank_source_transactions__1[transaction_status])</f>
        <v>SUCCESS</v>
      </c>
      <c r="E3229" s="1" t="str">
        <f>_xlfn.XLOOKUP(A3229,Processed_data!A:A,Processed_data!G:G)</f>
        <v>SUCCESS</v>
      </c>
      <c r="F3229" s="1">
        <f>COUNTIF(bank_processed_transactions[transaction_id],A3229)</f>
        <v>1</v>
      </c>
      <c r="G3229" s="1" t="str">
        <f t="shared" si="500"/>
        <v>found</v>
      </c>
      <c r="H3229" s="1" t="str">
        <f t="shared" si="501"/>
        <v>Not Duplicate</v>
      </c>
      <c r="I3229" s="1" t="str">
        <f t="shared" si="502"/>
        <v>match</v>
      </c>
      <c r="J3229" s="1" t="str">
        <f t="shared" si="503"/>
        <v>match</v>
      </c>
      <c r="K3229" s="1">
        <f t="shared" si="504"/>
        <v>0</v>
      </c>
      <c r="L3229" s="2">
        <f>IF(F3229=0,"not processed",_xlfn.MINIFS(Processed_data!H:H,Processed_data!A:A,A3229))</f>
        <v>46106</v>
      </c>
      <c r="M3229" s="1">
        <f>IF(F3229=0,"not processed",ABS(bank_source_transactions__1[[#This Row],[transaction_date]]-Reconciliation!L3229))</f>
        <v>1</v>
      </c>
      <c r="N3229" s="1" t="str" cm="1">
        <f t="array" ref="N3229">_xlfn.IFS(M3229="not Processed", "Not Processed",M3229&gt;2,"SLA Breached",M3229&lt;=2,"Within SLA")</f>
        <v>Within SLA</v>
      </c>
      <c r="O3229" s="1" t="str">
        <f>_xlfn.XLOOKUP(A3229,Source_data!A:A,Source_data!D:D)</f>
        <v>UPI</v>
      </c>
      <c r="P3229" s="1">
        <f t="shared" si="505"/>
        <v>0</v>
      </c>
      <c r="Q3229" s="1">
        <f t="shared" si="506"/>
        <v>0</v>
      </c>
      <c r="R3229" s="1">
        <f t="shared" si="507"/>
        <v>0</v>
      </c>
      <c r="S3229" s="1">
        <f t="shared" si="508"/>
        <v>0</v>
      </c>
      <c r="T3229" s="1">
        <f t="shared" si="509"/>
        <v>0</v>
      </c>
      <c r="U3229" s="1" t="str">
        <f>_xlfn.XLOOKUP(Table3[[#This Row],[Transaction ID]],Source_data!A:A,Source_data!E:E)</f>
        <v>Hyderabad</v>
      </c>
      <c r="V3229" s="1">
        <f>_xlfn.IFNA(_xlfn.XLOOKUP(A3229,bank_processed_transactions[transaction_id],bank_processed_transactions[processing_minutes]),"")</f>
        <v>23.9</v>
      </c>
      <c r="W3229" s="31">
        <f>_xlfn.XLOOKUP(A3229,Source_data!A:A,Source_data!B:B)</f>
        <v>46105</v>
      </c>
    </row>
    <row r="3230" spans="1:23" x14ac:dyDescent="0.3">
      <c r="A3230" s="3" t="s">
        <v>1690</v>
      </c>
      <c r="B3230" s="1">
        <f>_xlfn.XLOOKUP(A3230,bank_source_transactions__1[transaction_id],bank_source_transactions__1[amount_inr])</f>
        <v>15086.77</v>
      </c>
      <c r="C3230" s="1">
        <f>_xlfn.XLOOKUP(A3230,Processed_data!A:A,Processed_data!F:F)</f>
        <v>15086.77</v>
      </c>
      <c r="D3230" s="1" t="str">
        <f>_xlfn.XLOOKUP(A3230,bank_source_transactions__1[transaction_id],bank_source_transactions__1[transaction_status])</f>
        <v>SUCCESS</v>
      </c>
      <c r="E3230" s="1" t="str">
        <f>_xlfn.XLOOKUP(A3230,Processed_data!A:A,Processed_data!G:G)</f>
        <v>SUCCESS</v>
      </c>
      <c r="F3230" s="1">
        <f>COUNTIF(bank_processed_transactions[transaction_id],A3230)</f>
        <v>1</v>
      </c>
      <c r="G3230" s="1" t="str">
        <f t="shared" si="500"/>
        <v>found</v>
      </c>
      <c r="H3230" s="1" t="str">
        <f t="shared" si="501"/>
        <v>Not Duplicate</v>
      </c>
      <c r="I3230" s="1" t="str">
        <f t="shared" si="502"/>
        <v>match</v>
      </c>
      <c r="J3230" s="1" t="str">
        <f t="shared" si="503"/>
        <v>match</v>
      </c>
      <c r="K3230" s="1">
        <f t="shared" si="504"/>
        <v>0</v>
      </c>
      <c r="L3230" s="2">
        <f>IF(F3230=0,"not processed",_xlfn.MINIFS(Processed_data!H:H,Processed_data!A:A,A3230))</f>
        <v>46113</v>
      </c>
      <c r="M3230" s="1">
        <f>IF(F3230=0,"not processed",ABS(bank_source_transactions__1[[#This Row],[transaction_date]]-Reconciliation!L3230))</f>
        <v>2</v>
      </c>
      <c r="N3230" s="1" t="str" cm="1">
        <f t="array" ref="N3230">_xlfn.IFS(M3230="not Processed", "Not Processed",M3230&gt;2,"SLA Breached",M3230&lt;=2,"Within SLA")</f>
        <v>Within SLA</v>
      </c>
      <c r="O3230" s="1" t="str">
        <f>_xlfn.XLOOKUP(A3230,Source_data!A:A,Source_data!D:D)</f>
        <v>UPI</v>
      </c>
      <c r="P3230" s="1">
        <f t="shared" si="505"/>
        <v>0</v>
      </c>
      <c r="Q3230" s="1">
        <f t="shared" si="506"/>
        <v>0</v>
      </c>
      <c r="R3230" s="1">
        <f t="shared" si="507"/>
        <v>0</v>
      </c>
      <c r="S3230" s="1">
        <f t="shared" si="508"/>
        <v>0</v>
      </c>
      <c r="T3230" s="1">
        <f t="shared" si="509"/>
        <v>0</v>
      </c>
      <c r="U3230" s="1" t="str">
        <f>_xlfn.XLOOKUP(Table3[[#This Row],[Transaction ID]],Source_data!A:A,Source_data!E:E)</f>
        <v>Bengaluru</v>
      </c>
      <c r="V3230" s="1">
        <f>_xlfn.IFNA(_xlfn.XLOOKUP(A3230,bank_processed_transactions[transaction_id],bank_processed_transactions[processing_minutes]),"")</f>
        <v>24.9</v>
      </c>
      <c r="W3230" s="31">
        <f>_xlfn.XLOOKUP(A3230,Source_data!A:A,Source_data!B:B)</f>
        <v>46111</v>
      </c>
    </row>
    <row r="3231" spans="1:23" x14ac:dyDescent="0.3">
      <c r="A3231" s="4" t="s">
        <v>989</v>
      </c>
      <c r="B3231" s="1">
        <f>_xlfn.XLOOKUP(A3231,bank_source_transactions__1[transaction_id],bank_source_transactions__1[amount_inr])</f>
        <v>9601.3799999999992</v>
      </c>
      <c r="C3231" s="1">
        <f>_xlfn.XLOOKUP(A3231,Processed_data!A:A,Processed_data!F:F)</f>
        <v>9601.3799999999992</v>
      </c>
      <c r="D3231" s="1" t="str">
        <f>_xlfn.XLOOKUP(A3231,bank_source_transactions__1[transaction_id],bank_source_transactions__1[transaction_status])</f>
        <v>SUCCESS</v>
      </c>
      <c r="E3231" s="1" t="str">
        <f>_xlfn.XLOOKUP(A3231,Processed_data!A:A,Processed_data!G:G)</f>
        <v>SUCCESS</v>
      </c>
      <c r="F3231" s="1">
        <f>COUNTIF(bank_processed_transactions[transaction_id],A3231)</f>
        <v>1</v>
      </c>
      <c r="G3231" s="1" t="str">
        <f t="shared" si="500"/>
        <v>found</v>
      </c>
      <c r="H3231" s="1" t="str">
        <f t="shared" si="501"/>
        <v>Not Duplicate</v>
      </c>
      <c r="I3231" s="1" t="str">
        <f t="shared" si="502"/>
        <v>match</v>
      </c>
      <c r="J3231" s="1" t="str">
        <f t="shared" si="503"/>
        <v>match</v>
      </c>
      <c r="K3231" s="1">
        <f t="shared" si="504"/>
        <v>0</v>
      </c>
      <c r="L3231" s="2">
        <f>IF(F3231=0,"not processed",_xlfn.MINIFS(Processed_data!H:H,Processed_data!A:A,A3231))</f>
        <v>46039</v>
      </c>
      <c r="M3231" s="1">
        <f>IF(F3231=0,"not processed",ABS(bank_source_transactions__1[[#This Row],[transaction_date]]-Reconciliation!L3231))</f>
        <v>3</v>
      </c>
      <c r="N3231" s="1" t="str" cm="1">
        <f t="array" ref="N3231">_xlfn.IFS(M3231="not Processed", "Not Processed",M3231&gt;2,"SLA Breached",M3231&lt;=2,"Within SLA")</f>
        <v>SLA Breached</v>
      </c>
      <c r="O3231" s="1" t="str">
        <f>_xlfn.XLOOKUP(A3231,Source_data!A:A,Source_data!D:D)</f>
        <v>ATM</v>
      </c>
      <c r="P3231" s="1">
        <f t="shared" si="505"/>
        <v>0</v>
      </c>
      <c r="Q3231" s="1">
        <f t="shared" si="506"/>
        <v>0</v>
      </c>
      <c r="R3231" s="1">
        <f t="shared" si="507"/>
        <v>0</v>
      </c>
      <c r="S3231" s="1">
        <f t="shared" si="508"/>
        <v>0</v>
      </c>
      <c r="T3231" s="1">
        <f t="shared" si="509"/>
        <v>1</v>
      </c>
      <c r="U3231" s="1" t="str">
        <f>_xlfn.XLOOKUP(Table3[[#This Row],[Transaction ID]],Source_data!A:A,Source_data!E:E)</f>
        <v>Bengaluru</v>
      </c>
      <c r="V3231" s="1">
        <f>_xlfn.IFNA(_xlfn.XLOOKUP(A3231,bank_processed_transactions[transaction_id],bank_processed_transactions[processing_minutes]),"")</f>
        <v>28.6</v>
      </c>
      <c r="W3231" s="31">
        <f>_xlfn.XLOOKUP(A3231,Source_data!A:A,Source_data!B:B)</f>
        <v>46036</v>
      </c>
    </row>
    <row r="3232" spans="1:23" x14ac:dyDescent="0.3">
      <c r="A3232" s="3" t="s">
        <v>3728</v>
      </c>
      <c r="B3232" s="1">
        <f>_xlfn.XLOOKUP(A3232,bank_source_transactions__1[transaction_id],bank_source_transactions__1[amount_inr])</f>
        <v>1204.6500000000001</v>
      </c>
      <c r="C3232" s="1">
        <f>_xlfn.XLOOKUP(A3232,Processed_data!A:A,Processed_data!F:F)</f>
        <v>1204.6500000000001</v>
      </c>
      <c r="D3232" s="1" t="str">
        <f>_xlfn.XLOOKUP(A3232,bank_source_transactions__1[transaction_id],bank_source_transactions__1[transaction_status])</f>
        <v>FAILED</v>
      </c>
      <c r="E3232" s="1" t="str">
        <f>_xlfn.XLOOKUP(A3232,Processed_data!A:A,Processed_data!G:G)</f>
        <v>FAILED</v>
      </c>
      <c r="F3232" s="1">
        <f>COUNTIF(bank_processed_transactions[transaction_id],A3232)</f>
        <v>1</v>
      </c>
      <c r="G3232" s="1" t="str">
        <f t="shared" si="500"/>
        <v>found</v>
      </c>
      <c r="H3232" s="1" t="str">
        <f t="shared" si="501"/>
        <v>Not Duplicate</v>
      </c>
      <c r="I3232" s="1" t="str">
        <f t="shared" si="502"/>
        <v>match</v>
      </c>
      <c r="J3232" s="1" t="str">
        <f t="shared" si="503"/>
        <v>match</v>
      </c>
      <c r="K3232" s="1">
        <f t="shared" si="504"/>
        <v>0</v>
      </c>
      <c r="L3232" s="2">
        <f>IF(F3232=0,"not processed",_xlfn.MINIFS(Processed_data!H:H,Processed_data!A:A,A3232))</f>
        <v>46057</v>
      </c>
      <c r="M3232" s="1">
        <f>IF(F3232=0,"not processed",ABS(bank_source_transactions__1[[#This Row],[transaction_date]]-Reconciliation!L3232))</f>
        <v>3</v>
      </c>
      <c r="N3232" s="1" t="str" cm="1">
        <f t="array" ref="N3232">_xlfn.IFS(M3232="not Processed", "Not Processed",M3232&gt;2,"SLA Breached",M3232&lt;=2,"Within SLA")</f>
        <v>SLA Breached</v>
      </c>
      <c r="O3232" s="1" t="str">
        <f>_xlfn.XLOOKUP(A3232,Source_data!A:A,Source_data!D:D)</f>
        <v>UPI</v>
      </c>
      <c r="P3232" s="1">
        <f t="shared" si="505"/>
        <v>0</v>
      </c>
      <c r="Q3232" s="1">
        <f t="shared" si="506"/>
        <v>0</v>
      </c>
      <c r="R3232" s="1">
        <f t="shared" si="507"/>
        <v>0</v>
      </c>
      <c r="S3232" s="1">
        <f t="shared" si="508"/>
        <v>0</v>
      </c>
      <c r="T3232" s="1">
        <f t="shared" si="509"/>
        <v>1</v>
      </c>
      <c r="U3232" s="1" t="str">
        <f>_xlfn.XLOOKUP(Table3[[#This Row],[Transaction ID]],Source_data!A:A,Source_data!E:E)</f>
        <v>Mumbai</v>
      </c>
      <c r="V3232" s="1">
        <f>_xlfn.IFNA(_xlfn.XLOOKUP(A3232,bank_processed_transactions[transaction_id],bank_processed_transactions[processing_minutes]),"")</f>
        <v>29.3</v>
      </c>
      <c r="W3232" s="31">
        <f>_xlfn.XLOOKUP(A3232,Source_data!A:A,Source_data!B:B)</f>
        <v>46054</v>
      </c>
    </row>
    <row r="3233" spans="1:23" x14ac:dyDescent="0.3">
      <c r="A3233" s="4" t="s">
        <v>5050</v>
      </c>
      <c r="B3233" s="1">
        <f>_xlfn.XLOOKUP(A3233,bank_source_transactions__1[transaction_id],bank_source_transactions__1[amount_inr])</f>
        <v>7715.94</v>
      </c>
      <c r="C3233" s="1" t="e">
        <f>_xlfn.XLOOKUP(A3233,Processed_data!A:A,Processed_data!F:F)</f>
        <v>#N/A</v>
      </c>
      <c r="D3233" s="1" t="str">
        <f>_xlfn.XLOOKUP(A3233,bank_source_transactions__1[transaction_id],bank_source_transactions__1[transaction_status])</f>
        <v>SUCCESS</v>
      </c>
      <c r="E3233" s="1" t="e">
        <f>_xlfn.XLOOKUP(A3233,Processed_data!A:A,Processed_data!G:G)</f>
        <v>#N/A</v>
      </c>
      <c r="F3233" s="1">
        <f>COUNTIF(bank_processed_transactions[transaction_id],A3233)</f>
        <v>0</v>
      </c>
      <c r="G3233" s="1" t="str">
        <f t="shared" si="500"/>
        <v>missing</v>
      </c>
      <c r="H3233" s="1" t="str">
        <f t="shared" si="501"/>
        <v>Not Duplicate</v>
      </c>
      <c r="I3233" s="1" t="str">
        <f t="shared" si="502"/>
        <v>not processed</v>
      </c>
      <c r="J3233" s="1" t="str">
        <f t="shared" si="503"/>
        <v>not processed</v>
      </c>
      <c r="K3233" s="1" t="str">
        <f t="shared" si="504"/>
        <v>missing</v>
      </c>
      <c r="L3233" s="2" t="str">
        <f>IF(F3233=0,"not processed",_xlfn.MINIFS(Processed_data!H:H,Processed_data!A:A,A3233))</f>
        <v>not processed</v>
      </c>
      <c r="M3233" s="1" t="str">
        <f>IF(F3233=0,"not processed",ABS(bank_source_transactions__1[[#This Row],[transaction_date]]-Reconciliation!L3233))</f>
        <v>not processed</v>
      </c>
      <c r="N3233" s="1" t="str" cm="1">
        <f t="array" ref="N3233">_xlfn.IFS(M3233="not Processed", "Not Processed",M3233&gt;2,"SLA Breached",M3233&lt;=2,"Within SLA")</f>
        <v>Not Processed</v>
      </c>
      <c r="O3233" s="1" t="str">
        <f>_xlfn.XLOOKUP(A3233,Source_data!A:A,Source_data!D:D)</f>
        <v>UPI</v>
      </c>
      <c r="P3233" s="1">
        <f t="shared" si="505"/>
        <v>1</v>
      </c>
      <c r="Q3233" s="1">
        <f t="shared" si="506"/>
        <v>0</v>
      </c>
      <c r="R3233" s="1">
        <f t="shared" si="507"/>
        <v>0</v>
      </c>
      <c r="S3233" s="1">
        <f t="shared" si="508"/>
        <v>0</v>
      </c>
      <c r="T3233" s="1">
        <f t="shared" si="509"/>
        <v>0</v>
      </c>
      <c r="U3233" s="1" t="str">
        <f>_xlfn.XLOOKUP(Table3[[#This Row],[Transaction ID]],Source_data!A:A,Source_data!E:E)</f>
        <v>Bengaluru</v>
      </c>
      <c r="V3233" s="1" t="str">
        <f>_xlfn.IFNA(_xlfn.XLOOKUP(A3233,bank_processed_transactions[transaction_id],bank_processed_transactions[processing_minutes]),"")</f>
        <v/>
      </c>
      <c r="W3233" s="31">
        <f>_xlfn.XLOOKUP(A3233,Source_data!A:A,Source_data!B:B)</f>
        <v>46083</v>
      </c>
    </row>
    <row r="3234" spans="1:23" x14ac:dyDescent="0.3">
      <c r="A3234" s="3" t="s">
        <v>4424</v>
      </c>
      <c r="B3234" s="1">
        <f>_xlfn.XLOOKUP(A3234,bank_source_transactions__1[transaction_id],bank_source_transactions__1[amount_inr])</f>
        <v>21383.68</v>
      </c>
      <c r="C3234" s="1">
        <f>_xlfn.XLOOKUP(A3234,Processed_data!A:A,Processed_data!F:F)</f>
        <v>21383.68</v>
      </c>
      <c r="D3234" s="1" t="str">
        <f>_xlfn.XLOOKUP(A3234,bank_source_transactions__1[transaction_id],bank_source_transactions__1[transaction_status])</f>
        <v>SUCCESS</v>
      </c>
      <c r="E3234" s="1" t="str">
        <f>_xlfn.XLOOKUP(A3234,Processed_data!A:A,Processed_data!G:G)</f>
        <v>SUCCESS</v>
      </c>
      <c r="F3234" s="1">
        <f>COUNTIF(bank_processed_transactions[transaction_id],A3234)</f>
        <v>1</v>
      </c>
      <c r="G3234" s="1" t="str">
        <f t="shared" si="500"/>
        <v>found</v>
      </c>
      <c r="H3234" s="1" t="str">
        <f t="shared" si="501"/>
        <v>Not Duplicate</v>
      </c>
      <c r="I3234" s="1" t="str">
        <f t="shared" si="502"/>
        <v>match</v>
      </c>
      <c r="J3234" s="1" t="str">
        <f t="shared" si="503"/>
        <v>match</v>
      </c>
      <c r="K3234" s="1">
        <f t="shared" si="504"/>
        <v>0</v>
      </c>
      <c r="L3234" s="2">
        <f>IF(F3234=0,"not processed",_xlfn.MINIFS(Processed_data!H:H,Processed_data!A:A,A3234))</f>
        <v>46036</v>
      </c>
      <c r="M3234" s="1">
        <f>IF(F3234=0,"not processed",ABS(bank_source_transactions__1[[#This Row],[transaction_date]]-Reconciliation!L3234))</f>
        <v>0</v>
      </c>
      <c r="N3234" s="1" t="str" cm="1">
        <f t="array" ref="N3234">_xlfn.IFS(M3234="not Processed", "Not Processed",M3234&gt;2,"SLA Breached",M3234&lt;=2,"Within SLA")</f>
        <v>Within SLA</v>
      </c>
      <c r="O3234" s="1" t="str">
        <f>_xlfn.XLOOKUP(A3234,Source_data!A:A,Source_data!D:D)</f>
        <v>IMPS</v>
      </c>
      <c r="P3234" s="1">
        <f t="shared" si="505"/>
        <v>0</v>
      </c>
      <c r="Q3234" s="1">
        <f t="shared" si="506"/>
        <v>0</v>
      </c>
      <c r="R3234" s="1">
        <f t="shared" si="507"/>
        <v>0</v>
      </c>
      <c r="S3234" s="1">
        <f t="shared" si="508"/>
        <v>0</v>
      </c>
      <c r="T3234" s="1">
        <f t="shared" si="509"/>
        <v>0</v>
      </c>
      <c r="U3234" s="1" t="str">
        <f>_xlfn.XLOOKUP(Table3[[#This Row],[Transaction ID]],Source_data!A:A,Source_data!E:E)</f>
        <v>Hyderabad</v>
      </c>
      <c r="V3234" s="1">
        <f>_xlfn.IFNA(_xlfn.XLOOKUP(A3234,bank_processed_transactions[transaction_id],bank_processed_transactions[processing_minutes]),"")</f>
        <v>18</v>
      </c>
      <c r="W3234" s="31">
        <f>_xlfn.XLOOKUP(A3234,Source_data!A:A,Source_data!B:B)</f>
        <v>46036</v>
      </c>
    </row>
    <row r="3235" spans="1:23" x14ac:dyDescent="0.3">
      <c r="A3235" s="4" t="s">
        <v>2409</v>
      </c>
      <c r="B3235" s="1">
        <f>_xlfn.XLOOKUP(A3235,bank_source_transactions__1[transaction_id],bank_source_transactions__1[amount_inr])</f>
        <v>2794</v>
      </c>
      <c r="C3235" s="1">
        <f>_xlfn.XLOOKUP(A3235,Processed_data!A:A,Processed_data!F:F)</f>
        <v>2794</v>
      </c>
      <c r="D3235" s="1" t="str">
        <f>_xlfn.XLOOKUP(A3235,bank_source_transactions__1[transaction_id],bank_source_transactions__1[transaction_status])</f>
        <v>SUCCESS</v>
      </c>
      <c r="E3235" s="1" t="str">
        <f>_xlfn.XLOOKUP(A3235,Processed_data!A:A,Processed_data!G:G)</f>
        <v>SUCCESS</v>
      </c>
      <c r="F3235" s="1">
        <f>COUNTIF(bank_processed_transactions[transaction_id],A3235)</f>
        <v>1</v>
      </c>
      <c r="G3235" s="1" t="str">
        <f t="shared" si="500"/>
        <v>found</v>
      </c>
      <c r="H3235" s="1" t="str">
        <f t="shared" si="501"/>
        <v>Not Duplicate</v>
      </c>
      <c r="I3235" s="1" t="str">
        <f t="shared" si="502"/>
        <v>match</v>
      </c>
      <c r="J3235" s="1" t="str">
        <f t="shared" si="503"/>
        <v>match</v>
      </c>
      <c r="K3235" s="1">
        <f t="shared" si="504"/>
        <v>0</v>
      </c>
      <c r="L3235" s="2">
        <f>IF(F3235=0,"not processed",_xlfn.MINIFS(Processed_data!H:H,Processed_data!A:A,A3235))</f>
        <v>46108</v>
      </c>
      <c r="M3235" s="1">
        <f>IF(F3235=0,"not processed",ABS(bank_source_transactions__1[[#This Row],[transaction_date]]-Reconciliation!L3235))</f>
        <v>0</v>
      </c>
      <c r="N3235" s="1" t="str" cm="1">
        <f t="array" ref="N3235">_xlfn.IFS(M3235="not Processed", "Not Processed",M3235&gt;2,"SLA Breached",M3235&lt;=2,"Within SLA")</f>
        <v>Within SLA</v>
      </c>
      <c r="O3235" s="1" t="str">
        <f>_xlfn.XLOOKUP(A3235,Source_data!A:A,Source_data!D:D)</f>
        <v>UPI</v>
      </c>
      <c r="P3235" s="1">
        <f t="shared" si="505"/>
        <v>0</v>
      </c>
      <c r="Q3235" s="1">
        <f t="shared" si="506"/>
        <v>0</v>
      </c>
      <c r="R3235" s="1">
        <f t="shared" si="507"/>
        <v>0</v>
      </c>
      <c r="S3235" s="1">
        <f t="shared" si="508"/>
        <v>0</v>
      </c>
      <c r="T3235" s="1">
        <f t="shared" si="509"/>
        <v>0</v>
      </c>
      <c r="U3235" s="1" t="str">
        <f>_xlfn.XLOOKUP(Table3[[#This Row],[Transaction ID]],Source_data!A:A,Source_data!E:E)</f>
        <v>Mumbai</v>
      </c>
      <c r="V3235" s="1">
        <f>_xlfn.IFNA(_xlfn.XLOOKUP(A3235,bank_processed_transactions[transaction_id],bank_processed_transactions[processing_minutes]),"")</f>
        <v>31.8</v>
      </c>
      <c r="W3235" s="31">
        <f>_xlfn.XLOOKUP(A3235,Source_data!A:A,Source_data!B:B)</f>
        <v>46108</v>
      </c>
    </row>
    <row r="3236" spans="1:23" x14ac:dyDescent="0.3">
      <c r="A3236" s="3" t="s">
        <v>2470</v>
      </c>
      <c r="B3236" s="1">
        <f>_xlfn.XLOOKUP(A3236,bank_source_transactions__1[transaction_id],bank_source_transactions__1[amount_inr])</f>
        <v>3955.08</v>
      </c>
      <c r="C3236" s="1">
        <f>_xlfn.XLOOKUP(A3236,Processed_data!A:A,Processed_data!F:F)</f>
        <v>3955.08</v>
      </c>
      <c r="D3236" s="1" t="str">
        <f>_xlfn.XLOOKUP(A3236,bank_source_transactions__1[transaction_id],bank_source_transactions__1[transaction_status])</f>
        <v>SUCCESS</v>
      </c>
      <c r="E3236" s="1" t="str">
        <f>_xlfn.XLOOKUP(A3236,Processed_data!A:A,Processed_data!G:G)</f>
        <v>SUCCESS</v>
      </c>
      <c r="F3236" s="1">
        <f>COUNTIF(bank_processed_transactions[transaction_id],A3236)</f>
        <v>1</v>
      </c>
      <c r="G3236" s="1" t="str">
        <f t="shared" si="500"/>
        <v>found</v>
      </c>
      <c r="H3236" s="1" t="str">
        <f t="shared" si="501"/>
        <v>Not Duplicate</v>
      </c>
      <c r="I3236" s="1" t="str">
        <f t="shared" si="502"/>
        <v>match</v>
      </c>
      <c r="J3236" s="1" t="str">
        <f t="shared" si="503"/>
        <v>match</v>
      </c>
      <c r="K3236" s="1">
        <f t="shared" si="504"/>
        <v>0</v>
      </c>
      <c r="L3236" s="2">
        <f>IF(F3236=0,"not processed",_xlfn.MINIFS(Processed_data!H:H,Processed_data!A:A,A3236))</f>
        <v>46066</v>
      </c>
      <c r="M3236" s="1">
        <f>IF(F3236=0,"not processed",ABS(bank_source_transactions__1[[#This Row],[transaction_date]]-Reconciliation!L3236))</f>
        <v>2</v>
      </c>
      <c r="N3236" s="1" t="str" cm="1">
        <f t="array" ref="N3236">_xlfn.IFS(M3236="not Processed", "Not Processed",M3236&gt;2,"SLA Breached",M3236&lt;=2,"Within SLA")</f>
        <v>Within SLA</v>
      </c>
      <c r="O3236" s="1" t="str">
        <f>_xlfn.XLOOKUP(A3236,Source_data!A:A,Source_data!D:D)</f>
        <v>NEFT</v>
      </c>
      <c r="P3236" s="1">
        <f t="shared" si="505"/>
        <v>0</v>
      </c>
      <c r="Q3236" s="1">
        <f t="shared" si="506"/>
        <v>0</v>
      </c>
      <c r="R3236" s="1">
        <f t="shared" si="507"/>
        <v>0</v>
      </c>
      <c r="S3236" s="1">
        <f t="shared" si="508"/>
        <v>0</v>
      </c>
      <c r="T3236" s="1">
        <f t="shared" si="509"/>
        <v>0</v>
      </c>
      <c r="U3236" s="1" t="str">
        <f>_xlfn.XLOOKUP(Table3[[#This Row],[Transaction ID]],Source_data!A:A,Source_data!E:E)</f>
        <v>Bengaluru</v>
      </c>
      <c r="V3236" s="1">
        <f>_xlfn.IFNA(_xlfn.XLOOKUP(A3236,bank_processed_transactions[transaction_id],bank_processed_transactions[processing_minutes]),"")</f>
        <v>7.2</v>
      </c>
      <c r="W3236" s="31">
        <f>_xlfn.XLOOKUP(A3236,Source_data!A:A,Source_data!B:B)</f>
        <v>46064</v>
      </c>
    </row>
    <row r="3237" spans="1:23" x14ac:dyDescent="0.3">
      <c r="A3237" s="4" t="s">
        <v>3718</v>
      </c>
      <c r="B3237" s="1">
        <f>_xlfn.XLOOKUP(A3237,bank_source_transactions__1[transaction_id],bank_source_transactions__1[amount_inr])</f>
        <v>3655.11</v>
      </c>
      <c r="C3237" s="1">
        <f>_xlfn.XLOOKUP(A3237,Processed_data!A:A,Processed_data!F:F)</f>
        <v>3655.11</v>
      </c>
      <c r="D3237" s="1" t="str">
        <f>_xlfn.XLOOKUP(A3237,bank_source_transactions__1[transaction_id],bank_source_transactions__1[transaction_status])</f>
        <v>SUCCESS</v>
      </c>
      <c r="E3237" s="1" t="str">
        <f>_xlfn.XLOOKUP(A3237,Processed_data!A:A,Processed_data!G:G)</f>
        <v>SUCCESS</v>
      </c>
      <c r="F3237" s="1">
        <f>COUNTIF(bank_processed_transactions[transaction_id],A3237)</f>
        <v>1</v>
      </c>
      <c r="G3237" s="1" t="str">
        <f t="shared" si="500"/>
        <v>found</v>
      </c>
      <c r="H3237" s="1" t="str">
        <f t="shared" si="501"/>
        <v>Not Duplicate</v>
      </c>
      <c r="I3237" s="1" t="str">
        <f t="shared" si="502"/>
        <v>match</v>
      </c>
      <c r="J3237" s="1" t="str">
        <f t="shared" si="503"/>
        <v>match</v>
      </c>
      <c r="K3237" s="1">
        <f t="shared" si="504"/>
        <v>0</v>
      </c>
      <c r="L3237" s="2">
        <f>IF(F3237=0,"not processed",_xlfn.MINIFS(Processed_data!H:H,Processed_data!A:A,A3237))</f>
        <v>46030</v>
      </c>
      <c r="M3237" s="1">
        <f>IF(F3237=0,"not processed",ABS(bank_source_transactions__1[[#This Row],[transaction_date]]-Reconciliation!L3237))</f>
        <v>0</v>
      </c>
      <c r="N3237" s="1" t="str" cm="1">
        <f t="array" ref="N3237">_xlfn.IFS(M3237="not Processed", "Not Processed",M3237&gt;2,"SLA Breached",M3237&lt;=2,"Within SLA")</f>
        <v>Within SLA</v>
      </c>
      <c r="O3237" s="1" t="str">
        <f>_xlfn.XLOOKUP(A3237,Source_data!A:A,Source_data!D:D)</f>
        <v>UPI</v>
      </c>
      <c r="P3237" s="1">
        <f t="shared" si="505"/>
        <v>0</v>
      </c>
      <c r="Q3237" s="1">
        <f t="shared" si="506"/>
        <v>0</v>
      </c>
      <c r="R3237" s="1">
        <f t="shared" si="507"/>
        <v>0</v>
      </c>
      <c r="S3237" s="1">
        <f t="shared" si="508"/>
        <v>0</v>
      </c>
      <c r="T3237" s="1">
        <f t="shared" si="509"/>
        <v>0</v>
      </c>
      <c r="U3237" s="1" t="str">
        <f>_xlfn.XLOOKUP(Table3[[#This Row],[Transaction ID]],Source_data!A:A,Source_data!E:E)</f>
        <v>Hyderabad</v>
      </c>
      <c r="V3237" s="1">
        <f>_xlfn.IFNA(_xlfn.XLOOKUP(A3237,bank_processed_transactions[transaction_id],bank_processed_transactions[processing_minutes]),"")</f>
        <v>26.5</v>
      </c>
      <c r="W3237" s="31">
        <f>_xlfn.XLOOKUP(A3237,Source_data!A:A,Source_data!B:B)</f>
        <v>46030</v>
      </c>
    </row>
    <row r="3238" spans="1:23" x14ac:dyDescent="0.3">
      <c r="A3238" s="3" t="s">
        <v>3924</v>
      </c>
      <c r="B3238" s="1">
        <f>_xlfn.XLOOKUP(A3238,bank_source_transactions__1[transaction_id],bank_source_transactions__1[amount_inr])</f>
        <v>8637.7099999999991</v>
      </c>
      <c r="C3238" s="1">
        <f>_xlfn.XLOOKUP(A3238,Processed_data!A:A,Processed_data!F:F)</f>
        <v>8637.7099999999991</v>
      </c>
      <c r="D3238" s="1" t="str">
        <f>_xlfn.XLOOKUP(A3238,bank_source_transactions__1[transaction_id],bank_source_transactions__1[transaction_status])</f>
        <v>SUCCESS</v>
      </c>
      <c r="E3238" s="1" t="str">
        <f>_xlfn.XLOOKUP(A3238,Processed_data!A:A,Processed_data!G:G)</f>
        <v>SUCCESS</v>
      </c>
      <c r="F3238" s="1">
        <f>COUNTIF(bank_processed_transactions[transaction_id],A3238)</f>
        <v>1</v>
      </c>
      <c r="G3238" s="1" t="str">
        <f t="shared" si="500"/>
        <v>found</v>
      </c>
      <c r="H3238" s="1" t="str">
        <f t="shared" si="501"/>
        <v>Not Duplicate</v>
      </c>
      <c r="I3238" s="1" t="str">
        <f t="shared" si="502"/>
        <v>match</v>
      </c>
      <c r="J3238" s="1" t="str">
        <f t="shared" si="503"/>
        <v>match</v>
      </c>
      <c r="K3238" s="1">
        <f t="shared" si="504"/>
        <v>0</v>
      </c>
      <c r="L3238" s="2">
        <f>IF(F3238=0,"not processed",_xlfn.MINIFS(Processed_data!H:H,Processed_data!A:A,A3238))</f>
        <v>46082</v>
      </c>
      <c r="M3238" s="1">
        <f>IF(F3238=0,"not processed",ABS(bank_source_transactions__1[[#This Row],[transaction_date]]-Reconciliation!L3238))</f>
        <v>3</v>
      </c>
      <c r="N3238" s="1" t="str" cm="1">
        <f t="array" ref="N3238">_xlfn.IFS(M3238="not Processed", "Not Processed",M3238&gt;2,"SLA Breached",M3238&lt;=2,"Within SLA")</f>
        <v>SLA Breached</v>
      </c>
      <c r="O3238" s="1" t="str">
        <f>_xlfn.XLOOKUP(A3238,Source_data!A:A,Source_data!D:D)</f>
        <v>CARD</v>
      </c>
      <c r="P3238" s="1">
        <f t="shared" si="505"/>
        <v>0</v>
      </c>
      <c r="Q3238" s="1">
        <f t="shared" si="506"/>
        <v>0</v>
      </c>
      <c r="R3238" s="1">
        <f t="shared" si="507"/>
        <v>0</v>
      </c>
      <c r="S3238" s="1">
        <f t="shared" si="508"/>
        <v>0</v>
      </c>
      <c r="T3238" s="1">
        <f t="shared" si="509"/>
        <v>1</v>
      </c>
      <c r="U3238" s="1" t="str">
        <f>_xlfn.XLOOKUP(Table3[[#This Row],[Transaction ID]],Source_data!A:A,Source_data!E:E)</f>
        <v>Mumbai</v>
      </c>
      <c r="V3238" s="1">
        <f>_xlfn.IFNA(_xlfn.XLOOKUP(A3238,bank_processed_transactions[transaction_id],bank_processed_transactions[processing_minutes]),"")</f>
        <v>15.9</v>
      </c>
      <c r="W3238" s="31">
        <f>_xlfn.XLOOKUP(A3238,Source_data!A:A,Source_data!B:B)</f>
        <v>46079</v>
      </c>
    </row>
    <row r="3239" spans="1:23" x14ac:dyDescent="0.3">
      <c r="A3239" s="4" t="s">
        <v>4569</v>
      </c>
      <c r="B3239" s="1">
        <f>_xlfn.XLOOKUP(A3239,bank_source_transactions__1[transaction_id],bank_source_transactions__1[amount_inr])</f>
        <v>1255.73</v>
      </c>
      <c r="C3239" s="1">
        <f>_xlfn.XLOOKUP(A3239,Processed_data!A:A,Processed_data!F:F)</f>
        <v>1255.73</v>
      </c>
      <c r="D3239" s="1" t="str">
        <f>_xlfn.XLOOKUP(A3239,bank_source_transactions__1[transaction_id],bank_source_transactions__1[transaction_status])</f>
        <v>SUCCESS</v>
      </c>
      <c r="E3239" s="1" t="str">
        <f>_xlfn.XLOOKUP(A3239,Processed_data!A:A,Processed_data!G:G)</f>
        <v>SUCCESS</v>
      </c>
      <c r="F3239" s="1">
        <f>COUNTIF(bank_processed_transactions[transaction_id],A3239)</f>
        <v>1</v>
      </c>
      <c r="G3239" s="1" t="str">
        <f t="shared" si="500"/>
        <v>found</v>
      </c>
      <c r="H3239" s="1" t="str">
        <f t="shared" si="501"/>
        <v>Not Duplicate</v>
      </c>
      <c r="I3239" s="1" t="str">
        <f t="shared" si="502"/>
        <v>match</v>
      </c>
      <c r="J3239" s="1" t="str">
        <f t="shared" si="503"/>
        <v>match</v>
      </c>
      <c r="K3239" s="1">
        <f t="shared" si="504"/>
        <v>0</v>
      </c>
      <c r="L3239" s="2">
        <f>IF(F3239=0,"not processed",_xlfn.MINIFS(Processed_data!H:H,Processed_data!A:A,A3239))</f>
        <v>46036</v>
      </c>
      <c r="M3239" s="1">
        <f>IF(F3239=0,"not processed",ABS(bank_source_transactions__1[[#This Row],[transaction_date]]-Reconciliation!L3239))</f>
        <v>0</v>
      </c>
      <c r="N3239" s="1" t="str" cm="1">
        <f t="array" ref="N3239">_xlfn.IFS(M3239="not Processed", "Not Processed",M3239&gt;2,"SLA Breached",M3239&lt;=2,"Within SLA")</f>
        <v>Within SLA</v>
      </c>
      <c r="O3239" s="1" t="str">
        <f>_xlfn.XLOOKUP(A3239,Source_data!A:A,Source_data!D:D)</f>
        <v>UPI</v>
      </c>
      <c r="P3239" s="1">
        <f t="shared" si="505"/>
        <v>0</v>
      </c>
      <c r="Q3239" s="1">
        <f t="shared" si="506"/>
        <v>0</v>
      </c>
      <c r="R3239" s="1">
        <f t="shared" si="507"/>
        <v>0</v>
      </c>
      <c r="S3239" s="1">
        <f t="shared" si="508"/>
        <v>0</v>
      </c>
      <c r="T3239" s="1">
        <f t="shared" si="509"/>
        <v>0</v>
      </c>
      <c r="U3239" s="1" t="str">
        <f>_xlfn.XLOOKUP(Table3[[#This Row],[Transaction ID]],Source_data!A:A,Source_data!E:E)</f>
        <v>Bengaluru</v>
      </c>
      <c r="V3239" s="1">
        <f>_xlfn.IFNA(_xlfn.XLOOKUP(A3239,bank_processed_transactions[transaction_id],bank_processed_transactions[processing_minutes]),"")</f>
        <v>18.2</v>
      </c>
      <c r="W3239" s="31">
        <f>_xlfn.XLOOKUP(A3239,Source_data!A:A,Source_data!B:B)</f>
        <v>46036</v>
      </c>
    </row>
    <row r="3240" spans="1:23" x14ac:dyDescent="0.3">
      <c r="A3240" s="3" t="s">
        <v>4185</v>
      </c>
      <c r="B3240" s="1">
        <f>_xlfn.XLOOKUP(A3240,bank_source_transactions__1[transaction_id],bank_source_transactions__1[amount_inr])</f>
        <v>13371.48</v>
      </c>
      <c r="C3240" s="1">
        <f>_xlfn.XLOOKUP(A3240,Processed_data!A:A,Processed_data!F:F)</f>
        <v>13371.48</v>
      </c>
      <c r="D3240" s="1" t="str">
        <f>_xlfn.XLOOKUP(A3240,bank_source_transactions__1[transaction_id],bank_source_transactions__1[transaction_status])</f>
        <v>SUCCESS</v>
      </c>
      <c r="E3240" s="1" t="str">
        <f>_xlfn.XLOOKUP(A3240,Processed_data!A:A,Processed_data!G:G)</f>
        <v>SUCCESS</v>
      </c>
      <c r="F3240" s="1">
        <f>COUNTIF(bank_processed_transactions[transaction_id],A3240)</f>
        <v>1</v>
      </c>
      <c r="G3240" s="1" t="str">
        <f t="shared" si="500"/>
        <v>found</v>
      </c>
      <c r="H3240" s="1" t="str">
        <f t="shared" si="501"/>
        <v>Not Duplicate</v>
      </c>
      <c r="I3240" s="1" t="str">
        <f t="shared" si="502"/>
        <v>match</v>
      </c>
      <c r="J3240" s="1" t="str">
        <f t="shared" si="503"/>
        <v>match</v>
      </c>
      <c r="K3240" s="1">
        <f t="shared" si="504"/>
        <v>0</v>
      </c>
      <c r="L3240" s="2">
        <f>IF(F3240=0,"not processed",_xlfn.MINIFS(Processed_data!H:H,Processed_data!A:A,A3240))</f>
        <v>46060</v>
      </c>
      <c r="M3240" s="1">
        <f>IF(F3240=0,"not processed",ABS(bank_source_transactions__1[[#This Row],[transaction_date]]-Reconciliation!L3240))</f>
        <v>2</v>
      </c>
      <c r="N3240" s="1" t="str" cm="1">
        <f t="array" ref="N3240">_xlfn.IFS(M3240="not Processed", "Not Processed",M3240&gt;2,"SLA Breached",M3240&lt;=2,"Within SLA")</f>
        <v>Within SLA</v>
      </c>
      <c r="O3240" s="1" t="str">
        <f>_xlfn.XLOOKUP(A3240,Source_data!A:A,Source_data!D:D)</f>
        <v>IMPS</v>
      </c>
      <c r="P3240" s="1">
        <f t="shared" si="505"/>
        <v>0</v>
      </c>
      <c r="Q3240" s="1">
        <f t="shared" si="506"/>
        <v>0</v>
      </c>
      <c r="R3240" s="1">
        <f t="shared" si="507"/>
        <v>0</v>
      </c>
      <c r="S3240" s="1">
        <f t="shared" si="508"/>
        <v>0</v>
      </c>
      <c r="T3240" s="1">
        <f t="shared" si="509"/>
        <v>0</v>
      </c>
      <c r="U3240" s="1" t="str">
        <f>_xlfn.XLOOKUP(Table3[[#This Row],[Transaction ID]],Source_data!A:A,Source_data!E:E)</f>
        <v>Mumbai</v>
      </c>
      <c r="V3240" s="1">
        <f>_xlfn.IFNA(_xlfn.XLOOKUP(A3240,bank_processed_transactions[transaction_id],bank_processed_transactions[processing_minutes]),"")</f>
        <v>37.799999999999997</v>
      </c>
      <c r="W3240" s="31">
        <f>_xlfn.XLOOKUP(A3240,Source_data!A:A,Source_data!B:B)</f>
        <v>46058</v>
      </c>
    </row>
    <row r="3241" spans="1:23" x14ac:dyDescent="0.3">
      <c r="A3241" s="4" t="s">
        <v>3009</v>
      </c>
      <c r="B3241" s="1">
        <f>_xlfn.XLOOKUP(A3241,bank_source_transactions__1[transaction_id],bank_source_transactions__1[amount_inr])</f>
        <v>3815.5</v>
      </c>
      <c r="C3241" s="1">
        <f>_xlfn.XLOOKUP(A3241,Processed_data!A:A,Processed_data!F:F)</f>
        <v>3815.5</v>
      </c>
      <c r="D3241" s="1" t="str">
        <f>_xlfn.XLOOKUP(A3241,bank_source_transactions__1[transaction_id],bank_source_transactions__1[transaction_status])</f>
        <v>REVERSED</v>
      </c>
      <c r="E3241" s="1" t="str">
        <f>_xlfn.XLOOKUP(A3241,Processed_data!A:A,Processed_data!G:G)</f>
        <v>REVERSED</v>
      </c>
      <c r="F3241" s="1">
        <f>COUNTIF(bank_processed_transactions[transaction_id],A3241)</f>
        <v>2</v>
      </c>
      <c r="G3241" s="1" t="str">
        <f t="shared" si="500"/>
        <v>found</v>
      </c>
      <c r="H3241" s="1" t="str">
        <f t="shared" si="501"/>
        <v>Duplicate</v>
      </c>
      <c r="I3241" s="1" t="str">
        <f t="shared" si="502"/>
        <v>match</v>
      </c>
      <c r="J3241" s="1" t="str">
        <f t="shared" si="503"/>
        <v>match</v>
      </c>
      <c r="K3241" s="1">
        <f t="shared" si="504"/>
        <v>0</v>
      </c>
      <c r="L3241" s="2">
        <f>IF(F3241=0,"not processed",_xlfn.MINIFS(Processed_data!H:H,Processed_data!A:A,A3241))</f>
        <v>46080</v>
      </c>
      <c r="M3241" s="1">
        <f>IF(F3241=0,"not processed",ABS(bank_source_transactions__1[[#This Row],[transaction_date]]-Reconciliation!L3241))</f>
        <v>0</v>
      </c>
      <c r="N3241" s="1" t="str" cm="1">
        <f t="array" ref="N3241">_xlfn.IFS(M3241="not Processed", "Not Processed",M3241&gt;2,"SLA Breached",M3241&lt;=2,"Within SLA")</f>
        <v>Within SLA</v>
      </c>
      <c r="O3241" s="1" t="str">
        <f>_xlfn.XLOOKUP(A3241,Source_data!A:A,Source_data!D:D)</f>
        <v>UPI</v>
      </c>
      <c r="P3241" s="1">
        <f t="shared" si="505"/>
        <v>0</v>
      </c>
      <c r="Q3241" s="1">
        <f t="shared" si="506"/>
        <v>1</v>
      </c>
      <c r="R3241" s="1">
        <f t="shared" si="507"/>
        <v>0</v>
      </c>
      <c r="S3241" s="1">
        <f t="shared" si="508"/>
        <v>0</v>
      </c>
      <c r="T3241" s="1">
        <f t="shared" si="509"/>
        <v>0</v>
      </c>
      <c r="U3241" s="1" t="str">
        <f>_xlfn.XLOOKUP(Table3[[#This Row],[Transaction ID]],Source_data!A:A,Source_data!E:E)</f>
        <v>Bengaluru</v>
      </c>
      <c r="V3241" s="1">
        <f>_xlfn.IFNA(_xlfn.XLOOKUP(A3241,bank_processed_transactions[transaction_id],bank_processed_transactions[processing_minutes]),"")</f>
        <v>12.1</v>
      </c>
      <c r="W3241" s="31">
        <f>_xlfn.XLOOKUP(A3241,Source_data!A:A,Source_data!B:B)</f>
        <v>46080</v>
      </c>
    </row>
    <row r="3242" spans="1:23" x14ac:dyDescent="0.3">
      <c r="A3242" s="3" t="s">
        <v>1869</v>
      </c>
      <c r="B3242" s="1">
        <f>_xlfn.XLOOKUP(A3242,bank_source_transactions__1[transaction_id],bank_source_transactions__1[amount_inr])</f>
        <v>1596.24</v>
      </c>
      <c r="C3242" s="1">
        <f>_xlfn.XLOOKUP(A3242,Processed_data!A:A,Processed_data!F:F)</f>
        <v>1596.24</v>
      </c>
      <c r="D3242" s="1" t="str">
        <f>_xlfn.XLOOKUP(A3242,bank_source_transactions__1[transaction_id],bank_source_transactions__1[transaction_status])</f>
        <v>SUCCESS</v>
      </c>
      <c r="E3242" s="1" t="str">
        <f>_xlfn.XLOOKUP(A3242,Processed_data!A:A,Processed_data!G:G)</f>
        <v>SUCCESS</v>
      </c>
      <c r="F3242" s="1">
        <f>COUNTIF(bank_processed_transactions[transaction_id],A3242)</f>
        <v>1</v>
      </c>
      <c r="G3242" s="1" t="str">
        <f t="shared" si="500"/>
        <v>found</v>
      </c>
      <c r="H3242" s="1" t="str">
        <f t="shared" si="501"/>
        <v>Not Duplicate</v>
      </c>
      <c r="I3242" s="1" t="str">
        <f t="shared" si="502"/>
        <v>match</v>
      </c>
      <c r="J3242" s="1" t="str">
        <f t="shared" si="503"/>
        <v>match</v>
      </c>
      <c r="K3242" s="1">
        <f t="shared" si="504"/>
        <v>0</v>
      </c>
      <c r="L3242" s="2">
        <f>IF(F3242=0,"not processed",_xlfn.MINIFS(Processed_data!H:H,Processed_data!A:A,A3242))</f>
        <v>46036</v>
      </c>
      <c r="M3242" s="1">
        <f>IF(F3242=0,"not processed",ABS(bank_source_transactions__1[[#This Row],[transaction_date]]-Reconciliation!L3242))</f>
        <v>0</v>
      </c>
      <c r="N3242" s="1" t="str" cm="1">
        <f t="array" ref="N3242">_xlfn.IFS(M3242="not Processed", "Not Processed",M3242&gt;2,"SLA Breached",M3242&lt;=2,"Within SLA")</f>
        <v>Within SLA</v>
      </c>
      <c r="O3242" s="1" t="str">
        <f>_xlfn.XLOOKUP(A3242,Source_data!A:A,Source_data!D:D)</f>
        <v>UPI</v>
      </c>
      <c r="P3242" s="1">
        <f t="shared" si="505"/>
        <v>0</v>
      </c>
      <c r="Q3242" s="1">
        <f t="shared" si="506"/>
        <v>0</v>
      </c>
      <c r="R3242" s="1">
        <f t="shared" si="507"/>
        <v>0</v>
      </c>
      <c r="S3242" s="1">
        <f t="shared" si="508"/>
        <v>0</v>
      </c>
      <c r="T3242" s="1">
        <f t="shared" si="509"/>
        <v>0</v>
      </c>
      <c r="U3242" s="1" t="str">
        <f>_xlfn.XLOOKUP(Table3[[#This Row],[Transaction ID]],Source_data!A:A,Source_data!E:E)</f>
        <v>Mumbai</v>
      </c>
      <c r="V3242" s="1">
        <f>_xlfn.IFNA(_xlfn.XLOOKUP(A3242,bank_processed_transactions[transaction_id],bank_processed_transactions[processing_minutes]),"")</f>
        <v>136</v>
      </c>
      <c r="W3242" s="31">
        <f>_xlfn.XLOOKUP(A3242,Source_data!A:A,Source_data!B:B)</f>
        <v>46036</v>
      </c>
    </row>
    <row r="3243" spans="1:23" x14ac:dyDescent="0.3">
      <c r="A3243" s="4" t="s">
        <v>1011</v>
      </c>
      <c r="B3243" s="1">
        <f>_xlfn.XLOOKUP(A3243,bank_source_transactions__1[transaction_id],bank_source_transactions__1[amount_inr])</f>
        <v>9031.09</v>
      </c>
      <c r="C3243" s="1">
        <f>_xlfn.XLOOKUP(A3243,Processed_data!A:A,Processed_data!F:F)</f>
        <v>9031.09</v>
      </c>
      <c r="D3243" s="1" t="str">
        <f>_xlfn.XLOOKUP(A3243,bank_source_transactions__1[transaction_id],bank_source_transactions__1[transaction_status])</f>
        <v>SUCCESS</v>
      </c>
      <c r="E3243" s="1" t="str">
        <f>_xlfn.XLOOKUP(A3243,Processed_data!A:A,Processed_data!G:G)</f>
        <v>SUCCESS</v>
      </c>
      <c r="F3243" s="1">
        <f>COUNTIF(bank_processed_transactions[transaction_id],A3243)</f>
        <v>1</v>
      </c>
      <c r="G3243" s="1" t="str">
        <f t="shared" si="500"/>
        <v>found</v>
      </c>
      <c r="H3243" s="1" t="str">
        <f t="shared" si="501"/>
        <v>Not Duplicate</v>
      </c>
      <c r="I3243" s="1" t="str">
        <f t="shared" si="502"/>
        <v>match</v>
      </c>
      <c r="J3243" s="1" t="str">
        <f t="shared" si="503"/>
        <v>match</v>
      </c>
      <c r="K3243" s="1">
        <f t="shared" si="504"/>
        <v>0</v>
      </c>
      <c r="L3243" s="2">
        <f>IF(F3243=0,"not processed",_xlfn.MINIFS(Processed_data!H:H,Processed_data!A:A,A3243))</f>
        <v>46075</v>
      </c>
      <c r="M3243" s="1">
        <f>IF(F3243=0,"not processed",ABS(bank_source_transactions__1[[#This Row],[transaction_date]]-Reconciliation!L3243))</f>
        <v>0</v>
      </c>
      <c r="N3243" s="1" t="str" cm="1">
        <f t="array" ref="N3243">_xlfn.IFS(M3243="not Processed", "Not Processed",M3243&gt;2,"SLA Breached",M3243&lt;=2,"Within SLA")</f>
        <v>Within SLA</v>
      </c>
      <c r="O3243" s="1" t="str">
        <f>_xlfn.XLOOKUP(A3243,Source_data!A:A,Source_data!D:D)</f>
        <v>CARD</v>
      </c>
      <c r="P3243" s="1">
        <f t="shared" si="505"/>
        <v>0</v>
      </c>
      <c r="Q3243" s="1">
        <f t="shared" si="506"/>
        <v>0</v>
      </c>
      <c r="R3243" s="1">
        <f t="shared" si="507"/>
        <v>0</v>
      </c>
      <c r="S3243" s="1">
        <f t="shared" si="508"/>
        <v>0</v>
      </c>
      <c r="T3243" s="1">
        <f t="shared" si="509"/>
        <v>0</v>
      </c>
      <c r="U3243" s="1" t="str">
        <f>_xlfn.XLOOKUP(Table3[[#This Row],[Transaction ID]],Source_data!A:A,Source_data!E:E)</f>
        <v>Mumbai</v>
      </c>
      <c r="V3243" s="1">
        <f>_xlfn.IFNA(_xlfn.XLOOKUP(A3243,bank_processed_transactions[transaction_id],bank_processed_transactions[processing_minutes]),"")</f>
        <v>36.200000000000003</v>
      </c>
      <c r="W3243" s="31">
        <f>_xlfn.XLOOKUP(A3243,Source_data!A:A,Source_data!B:B)</f>
        <v>46075</v>
      </c>
    </row>
    <row r="3244" spans="1:23" x14ac:dyDescent="0.3">
      <c r="A3244" s="3" t="s">
        <v>3504</v>
      </c>
      <c r="B3244" s="1">
        <f>_xlfn.XLOOKUP(A3244,bank_source_transactions__1[transaction_id],bank_source_transactions__1[amount_inr])</f>
        <v>1997.79</v>
      </c>
      <c r="C3244" s="1">
        <f>_xlfn.XLOOKUP(A3244,Processed_data!A:A,Processed_data!F:F)</f>
        <v>1997.79</v>
      </c>
      <c r="D3244" s="1" t="str">
        <f>_xlfn.XLOOKUP(A3244,bank_source_transactions__1[transaction_id],bank_source_transactions__1[transaction_status])</f>
        <v>SUCCESS</v>
      </c>
      <c r="E3244" s="1" t="str">
        <f>_xlfn.XLOOKUP(A3244,Processed_data!A:A,Processed_data!G:G)</f>
        <v>SUCCESS</v>
      </c>
      <c r="F3244" s="1">
        <f>COUNTIF(bank_processed_transactions[transaction_id],A3244)</f>
        <v>1</v>
      </c>
      <c r="G3244" s="1" t="str">
        <f t="shared" si="500"/>
        <v>found</v>
      </c>
      <c r="H3244" s="1" t="str">
        <f t="shared" si="501"/>
        <v>Not Duplicate</v>
      </c>
      <c r="I3244" s="1" t="str">
        <f t="shared" si="502"/>
        <v>match</v>
      </c>
      <c r="J3244" s="1" t="str">
        <f t="shared" si="503"/>
        <v>match</v>
      </c>
      <c r="K3244" s="1">
        <f t="shared" si="504"/>
        <v>0</v>
      </c>
      <c r="L3244" s="2">
        <f>IF(F3244=0,"not processed",_xlfn.MINIFS(Processed_data!H:H,Processed_data!A:A,A3244))</f>
        <v>46098</v>
      </c>
      <c r="M3244" s="1">
        <f>IF(F3244=0,"not processed",ABS(bank_source_transactions__1[[#This Row],[transaction_date]]-Reconciliation!L3244))</f>
        <v>2</v>
      </c>
      <c r="N3244" s="1" t="str" cm="1">
        <f t="array" ref="N3244">_xlfn.IFS(M3244="not Processed", "Not Processed",M3244&gt;2,"SLA Breached",M3244&lt;=2,"Within SLA")</f>
        <v>Within SLA</v>
      </c>
      <c r="O3244" s="1" t="str">
        <f>_xlfn.XLOOKUP(A3244,Source_data!A:A,Source_data!D:D)</f>
        <v>IMPS</v>
      </c>
      <c r="P3244" s="1">
        <f t="shared" si="505"/>
        <v>0</v>
      </c>
      <c r="Q3244" s="1">
        <f t="shared" si="506"/>
        <v>0</v>
      </c>
      <c r="R3244" s="1">
        <f t="shared" si="507"/>
        <v>0</v>
      </c>
      <c r="S3244" s="1">
        <f t="shared" si="508"/>
        <v>0</v>
      </c>
      <c r="T3244" s="1">
        <f t="shared" si="509"/>
        <v>0</v>
      </c>
      <c r="U3244" s="1" t="str">
        <f>_xlfn.XLOOKUP(Table3[[#This Row],[Transaction ID]],Source_data!A:A,Source_data!E:E)</f>
        <v>Hyderabad</v>
      </c>
      <c r="V3244" s="1">
        <f>_xlfn.IFNA(_xlfn.XLOOKUP(A3244,bank_processed_transactions[transaction_id],bank_processed_transactions[processing_minutes]),"")</f>
        <v>72.7</v>
      </c>
      <c r="W3244" s="31">
        <f>_xlfn.XLOOKUP(A3244,Source_data!A:A,Source_data!B:B)</f>
        <v>46096</v>
      </c>
    </row>
    <row r="3245" spans="1:23" x14ac:dyDescent="0.3">
      <c r="A3245" s="4" t="s">
        <v>4628</v>
      </c>
      <c r="B3245" s="1">
        <f>_xlfn.XLOOKUP(A3245,bank_source_transactions__1[transaction_id],bank_source_transactions__1[amount_inr])</f>
        <v>11992.7</v>
      </c>
      <c r="C3245" s="1">
        <f>_xlfn.XLOOKUP(A3245,Processed_data!A:A,Processed_data!F:F)</f>
        <v>11992.7</v>
      </c>
      <c r="D3245" s="1" t="str">
        <f>_xlfn.XLOOKUP(A3245,bank_source_transactions__1[transaction_id],bank_source_transactions__1[transaction_status])</f>
        <v>SUCCESS</v>
      </c>
      <c r="E3245" s="1" t="str">
        <f>_xlfn.XLOOKUP(A3245,Processed_data!A:A,Processed_data!G:G)</f>
        <v>SUCCESS</v>
      </c>
      <c r="F3245" s="1">
        <f>COUNTIF(bank_processed_transactions[transaction_id],A3245)</f>
        <v>1</v>
      </c>
      <c r="G3245" s="1" t="str">
        <f t="shared" si="500"/>
        <v>found</v>
      </c>
      <c r="H3245" s="1" t="str">
        <f t="shared" si="501"/>
        <v>Not Duplicate</v>
      </c>
      <c r="I3245" s="1" t="str">
        <f t="shared" si="502"/>
        <v>match</v>
      </c>
      <c r="J3245" s="1" t="str">
        <f t="shared" si="503"/>
        <v>match</v>
      </c>
      <c r="K3245" s="1">
        <f t="shared" si="504"/>
        <v>0</v>
      </c>
      <c r="L3245" s="2">
        <f>IF(F3245=0,"not processed",_xlfn.MINIFS(Processed_data!H:H,Processed_data!A:A,A3245))</f>
        <v>46088</v>
      </c>
      <c r="M3245" s="1">
        <f>IF(F3245=0,"not processed",ABS(bank_source_transactions__1[[#This Row],[transaction_date]]-Reconciliation!L3245))</f>
        <v>1</v>
      </c>
      <c r="N3245" s="1" t="str" cm="1">
        <f t="array" ref="N3245">_xlfn.IFS(M3245="not Processed", "Not Processed",M3245&gt;2,"SLA Breached",M3245&lt;=2,"Within SLA")</f>
        <v>Within SLA</v>
      </c>
      <c r="O3245" s="1" t="str">
        <f>_xlfn.XLOOKUP(A3245,Source_data!A:A,Source_data!D:D)</f>
        <v>UPI</v>
      </c>
      <c r="P3245" s="1">
        <f t="shared" si="505"/>
        <v>0</v>
      </c>
      <c r="Q3245" s="1">
        <f t="shared" si="506"/>
        <v>0</v>
      </c>
      <c r="R3245" s="1">
        <f t="shared" si="507"/>
        <v>0</v>
      </c>
      <c r="S3245" s="1">
        <f t="shared" si="508"/>
        <v>0</v>
      </c>
      <c r="T3245" s="1">
        <f t="shared" si="509"/>
        <v>0</v>
      </c>
      <c r="U3245" s="1" t="str">
        <f>_xlfn.XLOOKUP(Table3[[#This Row],[Transaction ID]],Source_data!A:A,Source_data!E:E)</f>
        <v>Hyderabad</v>
      </c>
      <c r="V3245" s="1">
        <f>_xlfn.IFNA(_xlfn.XLOOKUP(A3245,bank_processed_transactions[transaction_id],bank_processed_transactions[processing_minutes]),"")</f>
        <v>31.6</v>
      </c>
      <c r="W3245" s="31">
        <f>_xlfn.XLOOKUP(A3245,Source_data!A:A,Source_data!B:B)</f>
        <v>46087</v>
      </c>
    </row>
    <row r="3246" spans="1:23" x14ac:dyDescent="0.3">
      <c r="A3246" s="3" t="s">
        <v>3374</v>
      </c>
      <c r="B3246" s="1">
        <f>_xlfn.XLOOKUP(A3246,bank_source_transactions__1[transaction_id],bank_source_transactions__1[amount_inr])</f>
        <v>1534.94</v>
      </c>
      <c r="C3246" s="1">
        <f>_xlfn.XLOOKUP(A3246,Processed_data!A:A,Processed_data!F:F)</f>
        <v>1534.94</v>
      </c>
      <c r="D3246" s="1" t="str">
        <f>_xlfn.XLOOKUP(A3246,bank_source_transactions__1[transaction_id],bank_source_transactions__1[transaction_status])</f>
        <v>REVERSED</v>
      </c>
      <c r="E3246" s="1" t="str">
        <f>_xlfn.XLOOKUP(A3246,Processed_data!A:A,Processed_data!G:G)</f>
        <v>REVERSED</v>
      </c>
      <c r="F3246" s="1">
        <f>COUNTIF(bank_processed_transactions[transaction_id],A3246)</f>
        <v>1</v>
      </c>
      <c r="G3246" s="1" t="str">
        <f t="shared" si="500"/>
        <v>found</v>
      </c>
      <c r="H3246" s="1" t="str">
        <f t="shared" si="501"/>
        <v>Not Duplicate</v>
      </c>
      <c r="I3246" s="1" t="str">
        <f t="shared" si="502"/>
        <v>match</v>
      </c>
      <c r="J3246" s="1" t="str">
        <f t="shared" si="503"/>
        <v>match</v>
      </c>
      <c r="K3246" s="1">
        <f t="shared" si="504"/>
        <v>0</v>
      </c>
      <c r="L3246" s="2">
        <f>IF(F3246=0,"not processed",_xlfn.MINIFS(Processed_data!H:H,Processed_data!A:A,A3246))</f>
        <v>46057</v>
      </c>
      <c r="M3246" s="1">
        <f>IF(F3246=0,"not processed",ABS(bank_source_transactions__1[[#This Row],[transaction_date]]-Reconciliation!L3246))</f>
        <v>5</v>
      </c>
      <c r="N3246" s="1" t="str" cm="1">
        <f t="array" ref="N3246">_xlfn.IFS(M3246="not Processed", "Not Processed",M3246&gt;2,"SLA Breached",M3246&lt;=2,"Within SLA")</f>
        <v>SLA Breached</v>
      </c>
      <c r="O3246" s="1" t="str">
        <f>_xlfn.XLOOKUP(A3246,Source_data!A:A,Source_data!D:D)</f>
        <v>NEFT</v>
      </c>
      <c r="P3246" s="1">
        <f t="shared" si="505"/>
        <v>0</v>
      </c>
      <c r="Q3246" s="1">
        <f t="shared" si="506"/>
        <v>0</v>
      </c>
      <c r="R3246" s="1">
        <f t="shared" si="507"/>
        <v>0</v>
      </c>
      <c r="S3246" s="1">
        <f t="shared" si="508"/>
        <v>0</v>
      </c>
      <c r="T3246" s="1">
        <f t="shared" si="509"/>
        <v>1</v>
      </c>
      <c r="U3246" s="1" t="str">
        <f>_xlfn.XLOOKUP(Table3[[#This Row],[Transaction ID]],Source_data!A:A,Source_data!E:E)</f>
        <v>Pune</v>
      </c>
      <c r="V3246" s="1">
        <f>_xlfn.IFNA(_xlfn.XLOOKUP(A3246,bank_processed_transactions[transaction_id],bank_processed_transactions[processing_minutes]),"")</f>
        <v>33</v>
      </c>
      <c r="W3246" s="31">
        <f>_xlfn.XLOOKUP(A3246,Source_data!A:A,Source_data!B:B)</f>
        <v>46052</v>
      </c>
    </row>
    <row r="3247" spans="1:23" x14ac:dyDescent="0.3">
      <c r="A3247" s="4" t="s">
        <v>1111</v>
      </c>
      <c r="B3247" s="1">
        <f>_xlfn.XLOOKUP(A3247,bank_source_transactions__1[transaction_id],bank_source_transactions__1[amount_inr])</f>
        <v>9529.0300000000007</v>
      </c>
      <c r="C3247" s="1">
        <f>_xlfn.XLOOKUP(A3247,Processed_data!A:A,Processed_data!F:F)</f>
        <v>9529.0300000000007</v>
      </c>
      <c r="D3247" s="1" t="str">
        <f>_xlfn.XLOOKUP(A3247,bank_source_transactions__1[transaction_id],bank_source_transactions__1[transaction_status])</f>
        <v>SUCCESS</v>
      </c>
      <c r="E3247" s="1" t="str">
        <f>_xlfn.XLOOKUP(A3247,Processed_data!A:A,Processed_data!G:G)</f>
        <v>SUCCESS</v>
      </c>
      <c r="F3247" s="1">
        <f>COUNTIF(bank_processed_transactions[transaction_id],A3247)</f>
        <v>1</v>
      </c>
      <c r="G3247" s="1" t="str">
        <f t="shared" si="500"/>
        <v>found</v>
      </c>
      <c r="H3247" s="1" t="str">
        <f t="shared" si="501"/>
        <v>Not Duplicate</v>
      </c>
      <c r="I3247" s="1" t="str">
        <f t="shared" si="502"/>
        <v>match</v>
      </c>
      <c r="J3247" s="1" t="str">
        <f t="shared" si="503"/>
        <v>match</v>
      </c>
      <c r="K3247" s="1">
        <f t="shared" si="504"/>
        <v>0</v>
      </c>
      <c r="L3247" s="2">
        <f>IF(F3247=0,"not processed",_xlfn.MINIFS(Processed_data!H:H,Processed_data!A:A,A3247))</f>
        <v>46024</v>
      </c>
      <c r="M3247" s="1">
        <f>IF(F3247=0,"not processed",ABS(bank_source_transactions__1[[#This Row],[transaction_date]]-Reconciliation!L3247))</f>
        <v>1</v>
      </c>
      <c r="N3247" s="1" t="str" cm="1">
        <f t="array" ref="N3247">_xlfn.IFS(M3247="not Processed", "Not Processed",M3247&gt;2,"SLA Breached",M3247&lt;=2,"Within SLA")</f>
        <v>Within SLA</v>
      </c>
      <c r="O3247" s="1" t="str">
        <f>_xlfn.XLOOKUP(A3247,Source_data!A:A,Source_data!D:D)</f>
        <v>NEFT</v>
      </c>
      <c r="P3247" s="1">
        <f t="shared" si="505"/>
        <v>0</v>
      </c>
      <c r="Q3247" s="1">
        <f t="shared" si="506"/>
        <v>0</v>
      </c>
      <c r="R3247" s="1">
        <f t="shared" si="507"/>
        <v>0</v>
      </c>
      <c r="S3247" s="1">
        <f t="shared" si="508"/>
        <v>0</v>
      </c>
      <c r="T3247" s="1">
        <f t="shared" si="509"/>
        <v>0</v>
      </c>
      <c r="U3247" s="1" t="str">
        <f>_xlfn.XLOOKUP(Table3[[#This Row],[Transaction ID]],Source_data!A:A,Source_data!E:E)</f>
        <v>Bengaluru</v>
      </c>
      <c r="V3247" s="1">
        <f>_xlfn.IFNA(_xlfn.XLOOKUP(A3247,bank_processed_transactions[transaction_id],bank_processed_transactions[processing_minutes]),"")</f>
        <v>25.9</v>
      </c>
      <c r="W3247" s="31">
        <f>_xlfn.XLOOKUP(A3247,Source_data!A:A,Source_data!B:B)</f>
        <v>46023</v>
      </c>
    </row>
    <row r="3248" spans="1:23" x14ac:dyDescent="0.3">
      <c r="A3248" s="3" t="s">
        <v>3231</v>
      </c>
      <c r="B3248" s="1">
        <f>_xlfn.XLOOKUP(A3248,bank_source_transactions__1[transaction_id],bank_source_transactions__1[amount_inr])</f>
        <v>1958.6</v>
      </c>
      <c r="C3248" s="1">
        <f>_xlfn.XLOOKUP(A3248,Processed_data!A:A,Processed_data!F:F)</f>
        <v>1958.6</v>
      </c>
      <c r="D3248" s="1" t="str">
        <f>_xlfn.XLOOKUP(A3248,bank_source_transactions__1[transaction_id],bank_source_transactions__1[transaction_status])</f>
        <v>SUCCESS</v>
      </c>
      <c r="E3248" s="1" t="str">
        <f>_xlfn.XLOOKUP(A3248,Processed_data!A:A,Processed_data!G:G)</f>
        <v>SUCCESS</v>
      </c>
      <c r="F3248" s="1">
        <f>COUNTIF(bank_processed_transactions[transaction_id],A3248)</f>
        <v>1</v>
      </c>
      <c r="G3248" s="1" t="str">
        <f t="shared" si="500"/>
        <v>found</v>
      </c>
      <c r="H3248" s="1" t="str">
        <f t="shared" si="501"/>
        <v>Not Duplicate</v>
      </c>
      <c r="I3248" s="1" t="str">
        <f t="shared" si="502"/>
        <v>match</v>
      </c>
      <c r="J3248" s="1" t="str">
        <f t="shared" si="503"/>
        <v>match</v>
      </c>
      <c r="K3248" s="1">
        <f t="shared" si="504"/>
        <v>0</v>
      </c>
      <c r="L3248" s="2">
        <f>IF(F3248=0,"not processed",_xlfn.MINIFS(Processed_data!H:H,Processed_data!A:A,A3248))</f>
        <v>46063</v>
      </c>
      <c r="M3248" s="1">
        <f>IF(F3248=0,"not processed",ABS(bank_source_transactions__1[[#This Row],[transaction_date]]-Reconciliation!L3248))</f>
        <v>2</v>
      </c>
      <c r="N3248" s="1" t="str" cm="1">
        <f t="array" ref="N3248">_xlfn.IFS(M3248="not Processed", "Not Processed",M3248&gt;2,"SLA Breached",M3248&lt;=2,"Within SLA")</f>
        <v>Within SLA</v>
      </c>
      <c r="O3248" s="1" t="str">
        <f>_xlfn.XLOOKUP(A3248,Source_data!A:A,Source_data!D:D)</f>
        <v>CARD</v>
      </c>
      <c r="P3248" s="1">
        <f t="shared" si="505"/>
        <v>0</v>
      </c>
      <c r="Q3248" s="1">
        <f t="shared" si="506"/>
        <v>0</v>
      </c>
      <c r="R3248" s="1">
        <f t="shared" si="507"/>
        <v>0</v>
      </c>
      <c r="S3248" s="1">
        <f t="shared" si="508"/>
        <v>0</v>
      </c>
      <c r="T3248" s="1">
        <f t="shared" si="509"/>
        <v>0</v>
      </c>
      <c r="U3248" s="1" t="str">
        <f>_xlfn.XLOOKUP(Table3[[#This Row],[Transaction ID]],Source_data!A:A,Source_data!E:E)</f>
        <v>Hyderabad</v>
      </c>
      <c r="V3248" s="1">
        <f>_xlfn.IFNA(_xlfn.XLOOKUP(A3248,bank_processed_transactions[transaction_id],bank_processed_transactions[processing_minutes]),"")</f>
        <v>10.199999999999999</v>
      </c>
      <c r="W3248" s="31">
        <f>_xlfn.XLOOKUP(A3248,Source_data!A:A,Source_data!B:B)</f>
        <v>46061</v>
      </c>
    </row>
    <row r="3249" spans="1:23" x14ac:dyDescent="0.3">
      <c r="A3249" s="4" t="s">
        <v>4413</v>
      </c>
      <c r="B3249" s="1">
        <f>_xlfn.XLOOKUP(A3249,bank_source_transactions__1[transaction_id],bank_source_transactions__1[amount_inr])</f>
        <v>4510.21</v>
      </c>
      <c r="C3249" s="1">
        <f>_xlfn.XLOOKUP(A3249,Processed_data!A:A,Processed_data!F:F)</f>
        <v>4510.21</v>
      </c>
      <c r="D3249" s="1" t="str">
        <f>_xlfn.XLOOKUP(A3249,bank_source_transactions__1[transaction_id],bank_source_transactions__1[transaction_status])</f>
        <v>SUCCESS</v>
      </c>
      <c r="E3249" s="1" t="str">
        <f>_xlfn.XLOOKUP(A3249,Processed_data!A:A,Processed_data!G:G)</f>
        <v>SUCCESS</v>
      </c>
      <c r="F3249" s="1">
        <f>COUNTIF(bank_processed_transactions[transaction_id],A3249)</f>
        <v>1</v>
      </c>
      <c r="G3249" s="1" t="str">
        <f t="shared" si="500"/>
        <v>found</v>
      </c>
      <c r="H3249" s="1" t="str">
        <f t="shared" si="501"/>
        <v>Not Duplicate</v>
      </c>
      <c r="I3249" s="1" t="str">
        <f t="shared" si="502"/>
        <v>match</v>
      </c>
      <c r="J3249" s="1" t="str">
        <f t="shared" si="503"/>
        <v>match</v>
      </c>
      <c r="K3249" s="1">
        <f t="shared" si="504"/>
        <v>0</v>
      </c>
      <c r="L3249" s="2">
        <f>IF(F3249=0,"not processed",_xlfn.MINIFS(Processed_data!H:H,Processed_data!A:A,A3249))</f>
        <v>46110</v>
      </c>
      <c r="M3249" s="1">
        <f>IF(F3249=0,"not processed",ABS(bank_source_transactions__1[[#This Row],[transaction_date]]-Reconciliation!L3249))</f>
        <v>2</v>
      </c>
      <c r="N3249" s="1" t="str" cm="1">
        <f t="array" ref="N3249">_xlfn.IFS(M3249="not Processed", "Not Processed",M3249&gt;2,"SLA Breached",M3249&lt;=2,"Within SLA")</f>
        <v>Within SLA</v>
      </c>
      <c r="O3249" s="1" t="str">
        <f>_xlfn.XLOOKUP(A3249,Source_data!A:A,Source_data!D:D)</f>
        <v>CARD</v>
      </c>
      <c r="P3249" s="1">
        <f t="shared" si="505"/>
        <v>0</v>
      </c>
      <c r="Q3249" s="1">
        <f t="shared" si="506"/>
        <v>0</v>
      </c>
      <c r="R3249" s="1">
        <f t="shared" si="507"/>
        <v>0</v>
      </c>
      <c r="S3249" s="1">
        <f t="shared" si="508"/>
        <v>0</v>
      </c>
      <c r="T3249" s="1">
        <f t="shared" si="509"/>
        <v>0</v>
      </c>
      <c r="U3249" s="1" t="str">
        <f>_xlfn.XLOOKUP(Table3[[#This Row],[Transaction ID]],Source_data!A:A,Source_data!E:E)</f>
        <v>Mumbai</v>
      </c>
      <c r="V3249" s="1">
        <f>_xlfn.IFNA(_xlfn.XLOOKUP(A3249,bank_processed_transactions[transaction_id],bank_processed_transactions[processing_minutes]),"")</f>
        <v>35.9</v>
      </c>
      <c r="W3249" s="31">
        <f>_xlfn.XLOOKUP(A3249,Source_data!A:A,Source_data!B:B)</f>
        <v>46108</v>
      </c>
    </row>
    <row r="3250" spans="1:23" x14ac:dyDescent="0.3">
      <c r="A3250" s="3" t="s">
        <v>4512</v>
      </c>
      <c r="B3250" s="1">
        <f>_xlfn.XLOOKUP(A3250,bank_source_transactions__1[transaction_id],bank_source_transactions__1[amount_inr])</f>
        <v>41148.57</v>
      </c>
      <c r="C3250" s="1">
        <f>_xlfn.XLOOKUP(A3250,Processed_data!A:A,Processed_data!F:F)</f>
        <v>41148.57</v>
      </c>
      <c r="D3250" s="1" t="str">
        <f>_xlfn.XLOOKUP(A3250,bank_source_transactions__1[transaction_id],bank_source_transactions__1[transaction_status])</f>
        <v>SUCCESS</v>
      </c>
      <c r="E3250" s="1" t="str">
        <f>_xlfn.XLOOKUP(A3250,Processed_data!A:A,Processed_data!G:G)</f>
        <v>SUCCESS</v>
      </c>
      <c r="F3250" s="1">
        <f>COUNTIF(bank_processed_transactions[transaction_id],A3250)</f>
        <v>1</v>
      </c>
      <c r="G3250" s="1" t="str">
        <f t="shared" si="500"/>
        <v>found</v>
      </c>
      <c r="H3250" s="1" t="str">
        <f t="shared" si="501"/>
        <v>Not Duplicate</v>
      </c>
      <c r="I3250" s="1" t="str">
        <f t="shared" si="502"/>
        <v>match</v>
      </c>
      <c r="J3250" s="1" t="str">
        <f t="shared" si="503"/>
        <v>match</v>
      </c>
      <c r="K3250" s="1">
        <f t="shared" si="504"/>
        <v>0</v>
      </c>
      <c r="L3250" s="2">
        <f>IF(F3250=0,"not processed",_xlfn.MINIFS(Processed_data!H:H,Processed_data!A:A,A3250))</f>
        <v>46048</v>
      </c>
      <c r="M3250" s="1">
        <f>IF(F3250=0,"not processed",ABS(bank_source_transactions__1[[#This Row],[transaction_date]]-Reconciliation!L3250))</f>
        <v>1</v>
      </c>
      <c r="N3250" s="1" t="str" cm="1">
        <f t="array" ref="N3250">_xlfn.IFS(M3250="not Processed", "Not Processed",M3250&gt;2,"SLA Breached",M3250&lt;=2,"Within SLA")</f>
        <v>Within SLA</v>
      </c>
      <c r="O3250" s="1" t="str">
        <f>_xlfn.XLOOKUP(A3250,Source_data!A:A,Source_data!D:D)</f>
        <v>CARD</v>
      </c>
      <c r="P3250" s="1">
        <f t="shared" si="505"/>
        <v>0</v>
      </c>
      <c r="Q3250" s="1">
        <f t="shared" si="506"/>
        <v>0</v>
      </c>
      <c r="R3250" s="1">
        <f t="shared" si="507"/>
        <v>0</v>
      </c>
      <c r="S3250" s="1">
        <f t="shared" si="508"/>
        <v>0</v>
      </c>
      <c r="T3250" s="1">
        <f t="shared" si="509"/>
        <v>0</v>
      </c>
      <c r="U3250" s="1" t="str">
        <f>_xlfn.XLOOKUP(Table3[[#This Row],[Transaction ID]],Source_data!A:A,Source_data!E:E)</f>
        <v>Mumbai</v>
      </c>
      <c r="V3250" s="1">
        <f>_xlfn.IFNA(_xlfn.XLOOKUP(A3250,bank_processed_transactions[transaction_id],bank_processed_transactions[processing_minutes]),"")</f>
        <v>25.3</v>
      </c>
      <c r="W3250" s="31">
        <f>_xlfn.XLOOKUP(A3250,Source_data!A:A,Source_data!B:B)</f>
        <v>46047</v>
      </c>
    </row>
    <row r="3251" spans="1:23" x14ac:dyDescent="0.3">
      <c r="A3251" s="4" t="s">
        <v>2170</v>
      </c>
      <c r="B3251" s="1">
        <f>_xlfn.XLOOKUP(A3251,bank_source_transactions__1[transaction_id],bank_source_transactions__1[amount_inr])</f>
        <v>24195.95</v>
      </c>
      <c r="C3251" s="1">
        <f>_xlfn.XLOOKUP(A3251,Processed_data!A:A,Processed_data!F:F)</f>
        <v>24195.95</v>
      </c>
      <c r="D3251" s="1" t="str">
        <f>_xlfn.XLOOKUP(A3251,bank_source_transactions__1[transaction_id],bank_source_transactions__1[transaction_status])</f>
        <v>SUCCESS</v>
      </c>
      <c r="E3251" s="1" t="str">
        <f>_xlfn.XLOOKUP(A3251,Processed_data!A:A,Processed_data!G:G)</f>
        <v>SUCCESS</v>
      </c>
      <c r="F3251" s="1">
        <f>COUNTIF(bank_processed_transactions[transaction_id],A3251)</f>
        <v>1</v>
      </c>
      <c r="G3251" s="1" t="str">
        <f t="shared" si="500"/>
        <v>found</v>
      </c>
      <c r="H3251" s="1" t="str">
        <f t="shared" si="501"/>
        <v>Not Duplicate</v>
      </c>
      <c r="I3251" s="1" t="str">
        <f t="shared" si="502"/>
        <v>match</v>
      </c>
      <c r="J3251" s="1" t="str">
        <f t="shared" si="503"/>
        <v>match</v>
      </c>
      <c r="K3251" s="1">
        <f t="shared" si="504"/>
        <v>0</v>
      </c>
      <c r="L3251" s="2">
        <f>IF(F3251=0,"not processed",_xlfn.MINIFS(Processed_data!H:H,Processed_data!A:A,A3251))</f>
        <v>46029</v>
      </c>
      <c r="M3251" s="1">
        <f>IF(F3251=0,"not processed",ABS(bank_source_transactions__1[[#This Row],[transaction_date]]-Reconciliation!L3251))</f>
        <v>0</v>
      </c>
      <c r="N3251" s="1" t="str" cm="1">
        <f t="array" ref="N3251">_xlfn.IFS(M3251="not Processed", "Not Processed",M3251&gt;2,"SLA Breached",M3251&lt;=2,"Within SLA")</f>
        <v>Within SLA</v>
      </c>
      <c r="O3251" s="1" t="str">
        <f>_xlfn.XLOOKUP(A3251,Source_data!A:A,Source_data!D:D)</f>
        <v>IMPS</v>
      </c>
      <c r="P3251" s="1">
        <f t="shared" si="505"/>
        <v>0</v>
      </c>
      <c r="Q3251" s="1">
        <f t="shared" si="506"/>
        <v>0</v>
      </c>
      <c r="R3251" s="1">
        <f t="shared" si="507"/>
        <v>0</v>
      </c>
      <c r="S3251" s="1">
        <f t="shared" si="508"/>
        <v>0</v>
      </c>
      <c r="T3251" s="1">
        <f t="shared" si="509"/>
        <v>0</v>
      </c>
      <c r="U3251" s="1" t="str">
        <f>_xlfn.XLOOKUP(Table3[[#This Row],[Transaction ID]],Source_data!A:A,Source_data!E:E)</f>
        <v>Pune</v>
      </c>
      <c r="V3251" s="1">
        <f>_xlfn.IFNA(_xlfn.XLOOKUP(A3251,bank_processed_transactions[transaction_id],bank_processed_transactions[processing_minutes]),"")</f>
        <v>8</v>
      </c>
      <c r="W3251" s="31">
        <f>_xlfn.XLOOKUP(A3251,Source_data!A:A,Source_data!B:B)</f>
        <v>46029</v>
      </c>
    </row>
    <row r="3252" spans="1:23" x14ac:dyDescent="0.3">
      <c r="A3252" s="3" t="s">
        <v>4144</v>
      </c>
      <c r="B3252" s="1">
        <f>_xlfn.XLOOKUP(A3252,bank_source_transactions__1[transaction_id],bank_source_transactions__1[amount_inr])</f>
        <v>4021.17</v>
      </c>
      <c r="C3252" s="1">
        <f>_xlfn.XLOOKUP(A3252,Processed_data!A:A,Processed_data!F:F)</f>
        <v>4021.17</v>
      </c>
      <c r="D3252" s="1" t="str">
        <f>_xlfn.XLOOKUP(A3252,bank_source_transactions__1[transaction_id],bank_source_transactions__1[transaction_status])</f>
        <v>SUCCESS</v>
      </c>
      <c r="E3252" s="1" t="str">
        <f>_xlfn.XLOOKUP(A3252,Processed_data!A:A,Processed_data!G:G)</f>
        <v>SUCCESS</v>
      </c>
      <c r="F3252" s="1">
        <f>COUNTIF(bank_processed_transactions[transaction_id],A3252)</f>
        <v>1</v>
      </c>
      <c r="G3252" s="1" t="str">
        <f t="shared" si="500"/>
        <v>found</v>
      </c>
      <c r="H3252" s="1" t="str">
        <f t="shared" si="501"/>
        <v>Not Duplicate</v>
      </c>
      <c r="I3252" s="1" t="str">
        <f t="shared" si="502"/>
        <v>match</v>
      </c>
      <c r="J3252" s="1" t="str">
        <f t="shared" si="503"/>
        <v>match</v>
      </c>
      <c r="K3252" s="1">
        <f t="shared" si="504"/>
        <v>0</v>
      </c>
      <c r="L3252" s="2">
        <f>IF(F3252=0,"not processed",_xlfn.MINIFS(Processed_data!H:H,Processed_data!A:A,A3252))</f>
        <v>46073</v>
      </c>
      <c r="M3252" s="1">
        <f>IF(F3252=0,"not processed",ABS(bank_source_transactions__1[[#This Row],[transaction_date]]-Reconciliation!L3252))</f>
        <v>2</v>
      </c>
      <c r="N3252" s="1" t="str" cm="1">
        <f t="array" ref="N3252">_xlfn.IFS(M3252="not Processed", "Not Processed",M3252&gt;2,"SLA Breached",M3252&lt;=2,"Within SLA")</f>
        <v>Within SLA</v>
      </c>
      <c r="O3252" s="1" t="str">
        <f>_xlfn.XLOOKUP(A3252,Source_data!A:A,Source_data!D:D)</f>
        <v>IMPS</v>
      </c>
      <c r="P3252" s="1">
        <f t="shared" si="505"/>
        <v>0</v>
      </c>
      <c r="Q3252" s="1">
        <f t="shared" si="506"/>
        <v>0</v>
      </c>
      <c r="R3252" s="1">
        <f t="shared" si="507"/>
        <v>0</v>
      </c>
      <c r="S3252" s="1">
        <f t="shared" si="508"/>
        <v>0</v>
      </c>
      <c r="T3252" s="1">
        <f t="shared" si="509"/>
        <v>0</v>
      </c>
      <c r="U3252" s="1" t="str">
        <f>_xlfn.XLOOKUP(Table3[[#This Row],[Transaction ID]],Source_data!A:A,Source_data!E:E)</f>
        <v>Mumbai</v>
      </c>
      <c r="V3252" s="1">
        <f>_xlfn.IFNA(_xlfn.XLOOKUP(A3252,bank_processed_transactions[transaction_id],bank_processed_transactions[processing_minutes]),"")</f>
        <v>60.5</v>
      </c>
      <c r="W3252" s="31">
        <f>_xlfn.XLOOKUP(A3252,Source_data!A:A,Source_data!B:B)</f>
        <v>46071</v>
      </c>
    </row>
    <row r="3253" spans="1:23" x14ac:dyDescent="0.3">
      <c r="A3253" s="4" t="s">
        <v>2247</v>
      </c>
      <c r="B3253" s="1">
        <f>_xlfn.XLOOKUP(A3253,bank_source_transactions__1[transaction_id],bank_source_transactions__1[amount_inr])</f>
        <v>5555.75</v>
      </c>
      <c r="C3253" s="1">
        <f>_xlfn.XLOOKUP(A3253,Processed_data!A:A,Processed_data!F:F)</f>
        <v>5555.75</v>
      </c>
      <c r="D3253" s="1" t="str">
        <f>_xlfn.XLOOKUP(A3253,bank_source_transactions__1[transaction_id],bank_source_transactions__1[transaction_status])</f>
        <v>SUCCESS</v>
      </c>
      <c r="E3253" s="1" t="str">
        <f>_xlfn.XLOOKUP(A3253,Processed_data!A:A,Processed_data!G:G)</f>
        <v>SUCCESS</v>
      </c>
      <c r="F3253" s="1">
        <f>COUNTIF(bank_processed_transactions[transaction_id],A3253)</f>
        <v>1</v>
      </c>
      <c r="G3253" s="1" t="str">
        <f t="shared" si="500"/>
        <v>found</v>
      </c>
      <c r="H3253" s="1" t="str">
        <f t="shared" si="501"/>
        <v>Not Duplicate</v>
      </c>
      <c r="I3253" s="1" t="str">
        <f t="shared" si="502"/>
        <v>match</v>
      </c>
      <c r="J3253" s="1" t="str">
        <f t="shared" si="503"/>
        <v>match</v>
      </c>
      <c r="K3253" s="1">
        <f t="shared" si="504"/>
        <v>0</v>
      </c>
      <c r="L3253" s="2">
        <f>IF(F3253=0,"not processed",_xlfn.MINIFS(Processed_data!H:H,Processed_data!A:A,A3253))</f>
        <v>46102</v>
      </c>
      <c r="M3253" s="1">
        <f>IF(F3253=0,"not processed",ABS(bank_source_transactions__1[[#This Row],[transaction_date]]-Reconciliation!L3253))</f>
        <v>0</v>
      </c>
      <c r="N3253" s="1" t="str" cm="1">
        <f t="array" ref="N3253">_xlfn.IFS(M3253="not Processed", "Not Processed",M3253&gt;2,"SLA Breached",M3253&lt;=2,"Within SLA")</f>
        <v>Within SLA</v>
      </c>
      <c r="O3253" s="1" t="str">
        <f>_xlfn.XLOOKUP(A3253,Source_data!A:A,Source_data!D:D)</f>
        <v>CARD</v>
      </c>
      <c r="P3253" s="1">
        <f t="shared" si="505"/>
        <v>0</v>
      </c>
      <c r="Q3253" s="1">
        <f t="shared" si="506"/>
        <v>0</v>
      </c>
      <c r="R3253" s="1">
        <f t="shared" si="507"/>
        <v>0</v>
      </c>
      <c r="S3253" s="1">
        <f t="shared" si="508"/>
        <v>0</v>
      </c>
      <c r="T3253" s="1">
        <f t="shared" si="509"/>
        <v>0</v>
      </c>
      <c r="U3253" s="1" t="str">
        <f>_xlfn.XLOOKUP(Table3[[#This Row],[Transaction ID]],Source_data!A:A,Source_data!E:E)</f>
        <v>Bengaluru</v>
      </c>
      <c r="V3253" s="1">
        <f>_xlfn.IFNA(_xlfn.XLOOKUP(A3253,bank_processed_transactions[transaction_id],bank_processed_transactions[processing_minutes]),"")</f>
        <v>11.6</v>
      </c>
      <c r="W3253" s="31">
        <f>_xlfn.XLOOKUP(A3253,Source_data!A:A,Source_data!B:B)</f>
        <v>46102</v>
      </c>
    </row>
    <row r="3254" spans="1:23" x14ac:dyDescent="0.3">
      <c r="A3254" s="3" t="s">
        <v>2223</v>
      </c>
      <c r="B3254" s="1">
        <f>_xlfn.XLOOKUP(A3254,bank_source_transactions__1[transaction_id],bank_source_transactions__1[amount_inr])</f>
        <v>27813.93</v>
      </c>
      <c r="C3254" s="1">
        <f>_xlfn.XLOOKUP(A3254,Processed_data!A:A,Processed_data!F:F)</f>
        <v>27813.93</v>
      </c>
      <c r="D3254" s="1" t="str">
        <f>_xlfn.XLOOKUP(A3254,bank_source_transactions__1[transaction_id],bank_source_transactions__1[transaction_status])</f>
        <v>SUCCESS</v>
      </c>
      <c r="E3254" s="1" t="str">
        <f>_xlfn.XLOOKUP(A3254,Processed_data!A:A,Processed_data!G:G)</f>
        <v>SUCCESS</v>
      </c>
      <c r="F3254" s="1">
        <f>COUNTIF(bank_processed_transactions[transaction_id],A3254)</f>
        <v>1</v>
      </c>
      <c r="G3254" s="1" t="str">
        <f t="shared" si="500"/>
        <v>found</v>
      </c>
      <c r="H3254" s="1" t="str">
        <f t="shared" si="501"/>
        <v>Not Duplicate</v>
      </c>
      <c r="I3254" s="1" t="str">
        <f t="shared" si="502"/>
        <v>match</v>
      </c>
      <c r="J3254" s="1" t="str">
        <f t="shared" si="503"/>
        <v>match</v>
      </c>
      <c r="K3254" s="1">
        <f t="shared" si="504"/>
        <v>0</v>
      </c>
      <c r="L3254" s="2">
        <f>IF(F3254=0,"not processed",_xlfn.MINIFS(Processed_data!H:H,Processed_data!A:A,A3254))</f>
        <v>46111</v>
      </c>
      <c r="M3254" s="1">
        <f>IF(F3254=0,"not processed",ABS(bank_source_transactions__1[[#This Row],[transaction_date]]-Reconciliation!L3254))</f>
        <v>0</v>
      </c>
      <c r="N3254" s="1" t="str" cm="1">
        <f t="array" ref="N3254">_xlfn.IFS(M3254="not Processed", "Not Processed",M3254&gt;2,"SLA Breached",M3254&lt;=2,"Within SLA")</f>
        <v>Within SLA</v>
      </c>
      <c r="O3254" s="1" t="str">
        <f>_xlfn.XLOOKUP(A3254,Source_data!A:A,Source_data!D:D)</f>
        <v>UPI</v>
      </c>
      <c r="P3254" s="1">
        <f t="shared" si="505"/>
        <v>0</v>
      </c>
      <c r="Q3254" s="1">
        <f t="shared" si="506"/>
        <v>0</v>
      </c>
      <c r="R3254" s="1">
        <f t="shared" si="507"/>
        <v>0</v>
      </c>
      <c r="S3254" s="1">
        <f t="shared" si="508"/>
        <v>0</v>
      </c>
      <c r="T3254" s="1">
        <f t="shared" si="509"/>
        <v>0</v>
      </c>
      <c r="U3254" s="1" t="str">
        <f>_xlfn.XLOOKUP(Table3[[#This Row],[Transaction ID]],Source_data!A:A,Source_data!E:E)</f>
        <v>Bengaluru</v>
      </c>
      <c r="V3254" s="1">
        <f>_xlfn.IFNA(_xlfn.XLOOKUP(A3254,bank_processed_transactions[transaction_id],bank_processed_transactions[processing_minutes]),"")</f>
        <v>20.3</v>
      </c>
      <c r="W3254" s="31">
        <f>_xlfn.XLOOKUP(A3254,Source_data!A:A,Source_data!B:B)</f>
        <v>46111</v>
      </c>
    </row>
    <row r="3255" spans="1:23" x14ac:dyDescent="0.3">
      <c r="A3255" s="4" t="s">
        <v>3701</v>
      </c>
      <c r="B3255" s="1">
        <f>_xlfn.XLOOKUP(A3255,bank_source_transactions__1[transaction_id],bank_source_transactions__1[amount_inr])</f>
        <v>22810.240000000002</v>
      </c>
      <c r="C3255" s="1">
        <f>_xlfn.XLOOKUP(A3255,Processed_data!A:A,Processed_data!F:F)</f>
        <v>22810.240000000002</v>
      </c>
      <c r="D3255" s="1" t="str">
        <f>_xlfn.XLOOKUP(A3255,bank_source_transactions__1[transaction_id],bank_source_transactions__1[transaction_status])</f>
        <v>FAILED</v>
      </c>
      <c r="E3255" s="1" t="str">
        <f>_xlfn.XLOOKUP(A3255,Processed_data!A:A,Processed_data!G:G)</f>
        <v>FAILED</v>
      </c>
      <c r="F3255" s="1">
        <f>COUNTIF(bank_processed_transactions[transaction_id],A3255)</f>
        <v>1</v>
      </c>
      <c r="G3255" s="1" t="str">
        <f t="shared" si="500"/>
        <v>found</v>
      </c>
      <c r="H3255" s="1" t="str">
        <f t="shared" si="501"/>
        <v>Not Duplicate</v>
      </c>
      <c r="I3255" s="1" t="str">
        <f t="shared" si="502"/>
        <v>match</v>
      </c>
      <c r="J3255" s="1" t="str">
        <f t="shared" si="503"/>
        <v>match</v>
      </c>
      <c r="K3255" s="1">
        <f t="shared" si="504"/>
        <v>0</v>
      </c>
      <c r="L3255" s="2">
        <f>IF(F3255=0,"not processed",_xlfn.MINIFS(Processed_data!H:H,Processed_data!A:A,A3255))</f>
        <v>46059</v>
      </c>
      <c r="M3255" s="1">
        <f>IF(F3255=0,"not processed",ABS(bank_source_transactions__1[[#This Row],[transaction_date]]-Reconciliation!L3255))</f>
        <v>2</v>
      </c>
      <c r="N3255" s="1" t="str" cm="1">
        <f t="array" ref="N3255">_xlfn.IFS(M3255="not Processed", "Not Processed",M3255&gt;2,"SLA Breached",M3255&lt;=2,"Within SLA")</f>
        <v>Within SLA</v>
      </c>
      <c r="O3255" s="1" t="str">
        <f>_xlfn.XLOOKUP(A3255,Source_data!A:A,Source_data!D:D)</f>
        <v>IMPS</v>
      </c>
      <c r="P3255" s="1">
        <f t="shared" si="505"/>
        <v>0</v>
      </c>
      <c r="Q3255" s="1">
        <f t="shared" si="506"/>
        <v>0</v>
      </c>
      <c r="R3255" s="1">
        <f t="shared" si="507"/>
        <v>0</v>
      </c>
      <c r="S3255" s="1">
        <f t="shared" si="508"/>
        <v>0</v>
      </c>
      <c r="T3255" s="1">
        <f t="shared" si="509"/>
        <v>0</v>
      </c>
      <c r="U3255" s="1" t="str">
        <f>_xlfn.XLOOKUP(Table3[[#This Row],[Transaction ID]],Source_data!A:A,Source_data!E:E)</f>
        <v>Hyderabad</v>
      </c>
      <c r="V3255" s="1">
        <f>_xlfn.IFNA(_xlfn.XLOOKUP(A3255,bank_processed_transactions[transaction_id],bank_processed_transactions[processing_minutes]),"")</f>
        <v>8.5</v>
      </c>
      <c r="W3255" s="31">
        <f>_xlfn.XLOOKUP(A3255,Source_data!A:A,Source_data!B:B)</f>
        <v>46057</v>
      </c>
    </row>
    <row r="3256" spans="1:23" x14ac:dyDescent="0.3">
      <c r="A3256" s="3" t="s">
        <v>58</v>
      </c>
      <c r="B3256" s="1">
        <f>_xlfn.XLOOKUP(A3256,bank_source_transactions__1[transaction_id],bank_source_transactions__1[amount_inr])</f>
        <v>1531.45</v>
      </c>
      <c r="C3256" s="1">
        <f>_xlfn.XLOOKUP(A3256,Processed_data!A:A,Processed_data!F:F)</f>
        <v>1531.45</v>
      </c>
      <c r="D3256" s="1" t="str">
        <f>_xlfn.XLOOKUP(A3256,bank_source_transactions__1[transaction_id],bank_source_transactions__1[transaction_status])</f>
        <v>SUCCESS</v>
      </c>
      <c r="E3256" s="1" t="str">
        <f>_xlfn.XLOOKUP(A3256,Processed_data!A:A,Processed_data!G:G)</f>
        <v>SUCCESS</v>
      </c>
      <c r="F3256" s="1">
        <f>COUNTIF(bank_processed_transactions[transaction_id],A3256)</f>
        <v>1</v>
      </c>
      <c r="G3256" s="1" t="str">
        <f t="shared" si="500"/>
        <v>found</v>
      </c>
      <c r="H3256" s="1" t="str">
        <f t="shared" si="501"/>
        <v>Not Duplicate</v>
      </c>
      <c r="I3256" s="1" t="str">
        <f t="shared" si="502"/>
        <v>match</v>
      </c>
      <c r="J3256" s="1" t="str">
        <f t="shared" si="503"/>
        <v>match</v>
      </c>
      <c r="K3256" s="1">
        <f t="shared" si="504"/>
        <v>0</v>
      </c>
      <c r="L3256" s="2">
        <f>IF(F3256=0,"not processed",_xlfn.MINIFS(Processed_data!H:H,Processed_data!A:A,A3256))</f>
        <v>46075</v>
      </c>
      <c r="M3256" s="1">
        <f>IF(F3256=0,"not processed",ABS(bank_source_transactions__1[[#This Row],[transaction_date]]-Reconciliation!L3256))</f>
        <v>3</v>
      </c>
      <c r="N3256" s="1" t="str" cm="1">
        <f t="array" ref="N3256">_xlfn.IFS(M3256="not Processed", "Not Processed",M3256&gt;2,"SLA Breached",M3256&lt;=2,"Within SLA")</f>
        <v>SLA Breached</v>
      </c>
      <c r="O3256" s="1" t="str">
        <f>_xlfn.XLOOKUP(A3256,Source_data!A:A,Source_data!D:D)</f>
        <v>IMPS</v>
      </c>
      <c r="P3256" s="1">
        <f t="shared" si="505"/>
        <v>0</v>
      </c>
      <c r="Q3256" s="1">
        <f t="shared" si="506"/>
        <v>0</v>
      </c>
      <c r="R3256" s="1">
        <f t="shared" si="507"/>
        <v>0</v>
      </c>
      <c r="S3256" s="1">
        <f t="shared" si="508"/>
        <v>0</v>
      </c>
      <c r="T3256" s="1">
        <f t="shared" si="509"/>
        <v>1</v>
      </c>
      <c r="U3256" s="1" t="str">
        <f>_xlfn.XLOOKUP(Table3[[#This Row],[Transaction ID]],Source_data!A:A,Source_data!E:E)</f>
        <v>Mumbai</v>
      </c>
      <c r="V3256" s="1">
        <f>_xlfn.IFNA(_xlfn.XLOOKUP(A3256,bank_processed_transactions[transaction_id],bank_processed_transactions[processing_minutes]),"")</f>
        <v>28.9</v>
      </c>
      <c r="W3256" s="31">
        <f>_xlfn.XLOOKUP(A3256,Source_data!A:A,Source_data!B:B)</f>
        <v>46072</v>
      </c>
    </row>
    <row r="3257" spans="1:23" x14ac:dyDescent="0.3">
      <c r="A3257" s="4" t="s">
        <v>2421</v>
      </c>
      <c r="B3257" s="1">
        <f>_xlfn.XLOOKUP(A3257,bank_source_transactions__1[transaction_id],bank_source_transactions__1[amount_inr])</f>
        <v>208.79</v>
      </c>
      <c r="C3257" s="1">
        <f>_xlfn.XLOOKUP(A3257,Processed_data!A:A,Processed_data!F:F)</f>
        <v>208.79</v>
      </c>
      <c r="D3257" s="1" t="str">
        <f>_xlfn.XLOOKUP(A3257,bank_source_transactions__1[transaction_id],bank_source_transactions__1[transaction_status])</f>
        <v>SUCCESS</v>
      </c>
      <c r="E3257" s="1" t="str">
        <f>_xlfn.XLOOKUP(A3257,Processed_data!A:A,Processed_data!G:G)</f>
        <v>SUCCESS</v>
      </c>
      <c r="F3257" s="1">
        <f>COUNTIF(bank_processed_transactions[transaction_id],A3257)</f>
        <v>1</v>
      </c>
      <c r="G3257" s="1" t="str">
        <f t="shared" si="500"/>
        <v>found</v>
      </c>
      <c r="H3257" s="1" t="str">
        <f t="shared" si="501"/>
        <v>Not Duplicate</v>
      </c>
      <c r="I3257" s="1" t="str">
        <f t="shared" si="502"/>
        <v>match</v>
      </c>
      <c r="J3257" s="1" t="str">
        <f t="shared" si="503"/>
        <v>match</v>
      </c>
      <c r="K3257" s="1">
        <f t="shared" si="504"/>
        <v>0</v>
      </c>
      <c r="L3257" s="2">
        <f>IF(F3257=0,"not processed",_xlfn.MINIFS(Processed_data!H:H,Processed_data!A:A,A3257))</f>
        <v>46064</v>
      </c>
      <c r="M3257" s="1">
        <f>IF(F3257=0,"not processed",ABS(bank_source_transactions__1[[#This Row],[transaction_date]]-Reconciliation!L3257))</f>
        <v>3</v>
      </c>
      <c r="N3257" s="1" t="str" cm="1">
        <f t="array" ref="N3257">_xlfn.IFS(M3257="not Processed", "Not Processed",M3257&gt;2,"SLA Breached",M3257&lt;=2,"Within SLA")</f>
        <v>SLA Breached</v>
      </c>
      <c r="O3257" s="1" t="str">
        <f>_xlfn.XLOOKUP(A3257,Source_data!A:A,Source_data!D:D)</f>
        <v>NEFT</v>
      </c>
      <c r="P3257" s="1">
        <f t="shared" si="505"/>
        <v>0</v>
      </c>
      <c r="Q3257" s="1">
        <f t="shared" si="506"/>
        <v>0</v>
      </c>
      <c r="R3257" s="1">
        <f t="shared" si="507"/>
        <v>0</v>
      </c>
      <c r="S3257" s="1">
        <f t="shared" si="508"/>
        <v>0</v>
      </c>
      <c r="T3257" s="1">
        <f t="shared" si="509"/>
        <v>1</v>
      </c>
      <c r="U3257" s="1" t="str">
        <f>_xlfn.XLOOKUP(Table3[[#This Row],[Transaction ID]],Source_data!A:A,Source_data!E:E)</f>
        <v>Pune</v>
      </c>
      <c r="V3257" s="1">
        <f>_xlfn.IFNA(_xlfn.XLOOKUP(A3257,bank_processed_transactions[transaction_id],bank_processed_transactions[processing_minutes]),"")</f>
        <v>21.2</v>
      </c>
      <c r="W3257" s="31">
        <f>_xlfn.XLOOKUP(A3257,Source_data!A:A,Source_data!B:B)</f>
        <v>46061</v>
      </c>
    </row>
    <row r="3258" spans="1:23" x14ac:dyDescent="0.3">
      <c r="A3258" s="3" t="s">
        <v>3971</v>
      </c>
      <c r="B3258" s="1">
        <f>_xlfn.XLOOKUP(A3258,bank_source_transactions__1[transaction_id],bank_source_transactions__1[amount_inr])</f>
        <v>2581.48</v>
      </c>
      <c r="C3258" s="1">
        <f>_xlfn.XLOOKUP(A3258,Processed_data!A:A,Processed_data!F:F)</f>
        <v>2581.48</v>
      </c>
      <c r="D3258" s="1" t="str">
        <f>_xlfn.XLOOKUP(A3258,bank_source_transactions__1[transaction_id],bank_source_transactions__1[transaction_status])</f>
        <v>SUCCESS</v>
      </c>
      <c r="E3258" s="1" t="str">
        <f>_xlfn.XLOOKUP(A3258,Processed_data!A:A,Processed_data!G:G)</f>
        <v>SUCCESS</v>
      </c>
      <c r="F3258" s="1">
        <f>COUNTIF(bank_processed_transactions[transaction_id],A3258)</f>
        <v>1</v>
      </c>
      <c r="G3258" s="1" t="str">
        <f t="shared" si="500"/>
        <v>found</v>
      </c>
      <c r="H3258" s="1" t="str">
        <f t="shared" si="501"/>
        <v>Not Duplicate</v>
      </c>
      <c r="I3258" s="1" t="str">
        <f t="shared" si="502"/>
        <v>match</v>
      </c>
      <c r="J3258" s="1" t="str">
        <f t="shared" si="503"/>
        <v>match</v>
      </c>
      <c r="K3258" s="1">
        <f t="shared" si="504"/>
        <v>0</v>
      </c>
      <c r="L3258" s="2">
        <f>IF(F3258=0,"not processed",_xlfn.MINIFS(Processed_data!H:H,Processed_data!A:A,A3258))</f>
        <v>46083</v>
      </c>
      <c r="M3258" s="1">
        <f>IF(F3258=0,"not processed",ABS(bank_source_transactions__1[[#This Row],[transaction_date]]-Reconciliation!L3258))</f>
        <v>0</v>
      </c>
      <c r="N3258" s="1" t="str" cm="1">
        <f t="array" ref="N3258">_xlfn.IFS(M3258="not Processed", "Not Processed",M3258&gt;2,"SLA Breached",M3258&lt;=2,"Within SLA")</f>
        <v>Within SLA</v>
      </c>
      <c r="O3258" s="1" t="str">
        <f>_xlfn.XLOOKUP(A3258,Source_data!A:A,Source_data!D:D)</f>
        <v>NEFT</v>
      </c>
      <c r="P3258" s="1">
        <f t="shared" si="505"/>
        <v>0</v>
      </c>
      <c r="Q3258" s="1">
        <f t="shared" si="506"/>
        <v>0</v>
      </c>
      <c r="R3258" s="1">
        <f t="shared" si="507"/>
        <v>0</v>
      </c>
      <c r="S3258" s="1">
        <f t="shared" si="508"/>
        <v>0</v>
      </c>
      <c r="T3258" s="1">
        <f t="shared" si="509"/>
        <v>0</v>
      </c>
      <c r="U3258" s="1" t="str">
        <f>_xlfn.XLOOKUP(Table3[[#This Row],[Transaction ID]],Source_data!A:A,Source_data!E:E)</f>
        <v>Mumbai</v>
      </c>
      <c r="V3258" s="1">
        <f>_xlfn.IFNA(_xlfn.XLOOKUP(A3258,bank_processed_transactions[transaction_id],bank_processed_transactions[processing_minutes]),"")</f>
        <v>8.1999999999999993</v>
      </c>
      <c r="W3258" s="31">
        <f>_xlfn.XLOOKUP(A3258,Source_data!A:A,Source_data!B:B)</f>
        <v>46083</v>
      </c>
    </row>
    <row r="3259" spans="1:23" x14ac:dyDescent="0.3">
      <c r="A3259" s="4" t="s">
        <v>4471</v>
      </c>
      <c r="B3259" s="1">
        <f>_xlfn.XLOOKUP(A3259,bank_source_transactions__1[transaction_id],bank_source_transactions__1[amount_inr])</f>
        <v>1904.03</v>
      </c>
      <c r="C3259" s="1">
        <f>_xlfn.XLOOKUP(A3259,Processed_data!A:A,Processed_data!F:F)</f>
        <v>1904.03</v>
      </c>
      <c r="D3259" s="1" t="str">
        <f>_xlfn.XLOOKUP(A3259,bank_source_transactions__1[transaction_id],bank_source_transactions__1[transaction_status])</f>
        <v>SUCCESS</v>
      </c>
      <c r="E3259" s="1" t="str">
        <f>_xlfn.XLOOKUP(A3259,Processed_data!A:A,Processed_data!G:G)</f>
        <v>SUCCESS</v>
      </c>
      <c r="F3259" s="1">
        <f>COUNTIF(bank_processed_transactions[transaction_id],A3259)</f>
        <v>1</v>
      </c>
      <c r="G3259" s="1" t="str">
        <f t="shared" si="500"/>
        <v>found</v>
      </c>
      <c r="H3259" s="1" t="str">
        <f t="shared" si="501"/>
        <v>Not Duplicate</v>
      </c>
      <c r="I3259" s="1" t="str">
        <f t="shared" si="502"/>
        <v>match</v>
      </c>
      <c r="J3259" s="1" t="str">
        <f t="shared" si="503"/>
        <v>match</v>
      </c>
      <c r="K3259" s="1">
        <f t="shared" si="504"/>
        <v>0</v>
      </c>
      <c r="L3259" s="2">
        <f>IF(F3259=0,"not processed",_xlfn.MINIFS(Processed_data!H:H,Processed_data!A:A,A3259))</f>
        <v>46106</v>
      </c>
      <c r="M3259" s="1">
        <f>IF(F3259=0,"not processed",ABS(bank_source_transactions__1[[#This Row],[transaction_date]]-Reconciliation!L3259))</f>
        <v>5</v>
      </c>
      <c r="N3259" s="1" t="str" cm="1">
        <f t="array" ref="N3259">_xlfn.IFS(M3259="not Processed", "Not Processed",M3259&gt;2,"SLA Breached",M3259&lt;=2,"Within SLA")</f>
        <v>SLA Breached</v>
      </c>
      <c r="O3259" s="1" t="str">
        <f>_xlfn.XLOOKUP(A3259,Source_data!A:A,Source_data!D:D)</f>
        <v>IMPS</v>
      </c>
      <c r="P3259" s="1">
        <f t="shared" si="505"/>
        <v>0</v>
      </c>
      <c r="Q3259" s="1">
        <f t="shared" si="506"/>
        <v>0</v>
      </c>
      <c r="R3259" s="1">
        <f t="shared" si="507"/>
        <v>0</v>
      </c>
      <c r="S3259" s="1">
        <f t="shared" si="508"/>
        <v>0</v>
      </c>
      <c r="T3259" s="1">
        <f t="shared" si="509"/>
        <v>1</v>
      </c>
      <c r="U3259" s="1" t="str">
        <f>_xlfn.XLOOKUP(Table3[[#This Row],[Transaction ID]],Source_data!A:A,Source_data!E:E)</f>
        <v>Hyderabad</v>
      </c>
      <c r="V3259" s="1">
        <f>_xlfn.IFNA(_xlfn.XLOOKUP(A3259,bank_processed_transactions[transaction_id],bank_processed_transactions[processing_minutes]),"")</f>
        <v>34.9</v>
      </c>
      <c r="W3259" s="31">
        <f>_xlfn.XLOOKUP(A3259,Source_data!A:A,Source_data!B:B)</f>
        <v>46101</v>
      </c>
    </row>
    <row r="3260" spans="1:23" x14ac:dyDescent="0.3">
      <c r="A3260" s="3" t="s">
        <v>3387</v>
      </c>
      <c r="B3260" s="1">
        <f>_xlfn.XLOOKUP(A3260,bank_source_transactions__1[transaction_id],bank_source_transactions__1[amount_inr])</f>
        <v>7070.05</v>
      </c>
      <c r="C3260" s="1">
        <f>_xlfn.XLOOKUP(A3260,Processed_data!A:A,Processed_data!F:F)</f>
        <v>7070.05</v>
      </c>
      <c r="D3260" s="1" t="str">
        <f>_xlfn.XLOOKUP(A3260,bank_source_transactions__1[transaction_id],bank_source_transactions__1[transaction_status])</f>
        <v>SUCCESS</v>
      </c>
      <c r="E3260" s="1" t="str">
        <f>_xlfn.XLOOKUP(A3260,Processed_data!A:A,Processed_data!G:G)</f>
        <v>SUCCESS</v>
      </c>
      <c r="F3260" s="1">
        <f>COUNTIF(bank_processed_transactions[transaction_id],A3260)</f>
        <v>1</v>
      </c>
      <c r="G3260" s="1" t="str">
        <f t="shared" si="500"/>
        <v>found</v>
      </c>
      <c r="H3260" s="1" t="str">
        <f t="shared" si="501"/>
        <v>Not Duplicate</v>
      </c>
      <c r="I3260" s="1" t="str">
        <f t="shared" si="502"/>
        <v>match</v>
      </c>
      <c r="J3260" s="1" t="str">
        <f t="shared" si="503"/>
        <v>match</v>
      </c>
      <c r="K3260" s="1">
        <f t="shared" si="504"/>
        <v>0</v>
      </c>
      <c r="L3260" s="2">
        <f>IF(F3260=0,"not processed",_xlfn.MINIFS(Processed_data!H:H,Processed_data!A:A,A3260))</f>
        <v>46026</v>
      </c>
      <c r="M3260" s="1">
        <f>IF(F3260=0,"not processed",ABS(bank_source_transactions__1[[#This Row],[transaction_date]]-Reconciliation!L3260))</f>
        <v>1</v>
      </c>
      <c r="N3260" s="1" t="str" cm="1">
        <f t="array" ref="N3260">_xlfn.IFS(M3260="not Processed", "Not Processed",M3260&gt;2,"SLA Breached",M3260&lt;=2,"Within SLA")</f>
        <v>Within SLA</v>
      </c>
      <c r="O3260" s="1" t="str">
        <f>_xlfn.XLOOKUP(A3260,Source_data!A:A,Source_data!D:D)</f>
        <v>NEFT</v>
      </c>
      <c r="P3260" s="1">
        <f t="shared" si="505"/>
        <v>0</v>
      </c>
      <c r="Q3260" s="1">
        <f t="shared" si="506"/>
        <v>0</v>
      </c>
      <c r="R3260" s="1">
        <f t="shared" si="507"/>
        <v>0</v>
      </c>
      <c r="S3260" s="1">
        <f t="shared" si="508"/>
        <v>0</v>
      </c>
      <c r="T3260" s="1">
        <f t="shared" si="509"/>
        <v>0</v>
      </c>
      <c r="U3260" s="1" t="str">
        <f>_xlfn.XLOOKUP(Table3[[#This Row],[Transaction ID]],Source_data!A:A,Source_data!E:E)</f>
        <v>Hyderabad</v>
      </c>
      <c r="V3260" s="1">
        <f>_xlfn.IFNA(_xlfn.XLOOKUP(A3260,bank_processed_transactions[transaction_id],bank_processed_transactions[processing_minutes]),"")</f>
        <v>17.3</v>
      </c>
      <c r="W3260" s="31">
        <f>_xlfn.XLOOKUP(A3260,Source_data!A:A,Source_data!B:B)</f>
        <v>46025</v>
      </c>
    </row>
    <row r="3261" spans="1:23" x14ac:dyDescent="0.3">
      <c r="A3261" s="4" t="s">
        <v>347</v>
      </c>
      <c r="B3261" s="1">
        <f>_xlfn.XLOOKUP(A3261,bank_source_transactions__1[transaction_id],bank_source_transactions__1[amount_inr])</f>
        <v>10709.1</v>
      </c>
      <c r="C3261" s="1">
        <f>_xlfn.XLOOKUP(A3261,Processed_data!A:A,Processed_data!F:F)</f>
        <v>10709.1</v>
      </c>
      <c r="D3261" s="1" t="str">
        <f>_xlfn.XLOOKUP(A3261,bank_source_transactions__1[transaction_id],bank_source_transactions__1[transaction_status])</f>
        <v>FAILED</v>
      </c>
      <c r="E3261" s="1" t="str">
        <f>_xlfn.XLOOKUP(A3261,Processed_data!A:A,Processed_data!G:G)</f>
        <v>FAILED</v>
      </c>
      <c r="F3261" s="1">
        <f>COUNTIF(bank_processed_transactions[transaction_id],A3261)</f>
        <v>1</v>
      </c>
      <c r="G3261" s="1" t="str">
        <f t="shared" si="500"/>
        <v>found</v>
      </c>
      <c r="H3261" s="1" t="str">
        <f t="shared" si="501"/>
        <v>Not Duplicate</v>
      </c>
      <c r="I3261" s="1" t="str">
        <f t="shared" si="502"/>
        <v>match</v>
      </c>
      <c r="J3261" s="1" t="str">
        <f t="shared" si="503"/>
        <v>match</v>
      </c>
      <c r="K3261" s="1">
        <f t="shared" si="504"/>
        <v>0</v>
      </c>
      <c r="L3261" s="2">
        <f>IF(F3261=0,"not processed",_xlfn.MINIFS(Processed_data!H:H,Processed_data!A:A,A3261))</f>
        <v>46110</v>
      </c>
      <c r="M3261" s="1">
        <f>IF(F3261=0,"not processed",ABS(bank_source_transactions__1[[#This Row],[transaction_date]]-Reconciliation!L3261))</f>
        <v>2</v>
      </c>
      <c r="N3261" s="1" t="str" cm="1">
        <f t="array" ref="N3261">_xlfn.IFS(M3261="not Processed", "Not Processed",M3261&gt;2,"SLA Breached",M3261&lt;=2,"Within SLA")</f>
        <v>Within SLA</v>
      </c>
      <c r="O3261" s="1" t="str">
        <f>_xlfn.XLOOKUP(A3261,Source_data!A:A,Source_data!D:D)</f>
        <v>UPI</v>
      </c>
      <c r="P3261" s="1">
        <f t="shared" si="505"/>
        <v>0</v>
      </c>
      <c r="Q3261" s="1">
        <f t="shared" si="506"/>
        <v>0</v>
      </c>
      <c r="R3261" s="1">
        <f t="shared" si="507"/>
        <v>0</v>
      </c>
      <c r="S3261" s="1">
        <f t="shared" si="508"/>
        <v>0</v>
      </c>
      <c r="T3261" s="1">
        <f t="shared" si="509"/>
        <v>0</v>
      </c>
      <c r="U3261" s="1" t="str">
        <f>_xlfn.XLOOKUP(Table3[[#This Row],[Transaction ID]],Source_data!A:A,Source_data!E:E)</f>
        <v>Hyderabad</v>
      </c>
      <c r="V3261" s="1">
        <f>_xlfn.IFNA(_xlfn.XLOOKUP(A3261,bank_processed_transactions[transaction_id],bank_processed_transactions[processing_minutes]),"")</f>
        <v>31.7</v>
      </c>
      <c r="W3261" s="31">
        <f>_xlfn.XLOOKUP(A3261,Source_data!A:A,Source_data!B:B)</f>
        <v>46108</v>
      </c>
    </row>
    <row r="3262" spans="1:23" x14ac:dyDescent="0.3">
      <c r="A3262" s="3" t="s">
        <v>2869</v>
      </c>
      <c r="B3262" s="1">
        <f>_xlfn.XLOOKUP(A3262,bank_source_transactions__1[transaction_id],bank_source_transactions__1[amount_inr])</f>
        <v>8289.34</v>
      </c>
      <c r="C3262" s="1">
        <f>_xlfn.XLOOKUP(A3262,Processed_data!A:A,Processed_data!F:F)</f>
        <v>8289.34</v>
      </c>
      <c r="D3262" s="1" t="str">
        <f>_xlfn.XLOOKUP(A3262,bank_source_transactions__1[transaction_id],bank_source_transactions__1[transaction_status])</f>
        <v>SUCCESS</v>
      </c>
      <c r="E3262" s="1" t="str">
        <f>_xlfn.XLOOKUP(A3262,Processed_data!A:A,Processed_data!G:G)</f>
        <v>SUCCESS</v>
      </c>
      <c r="F3262" s="1">
        <f>COUNTIF(bank_processed_transactions[transaction_id],A3262)</f>
        <v>1</v>
      </c>
      <c r="G3262" s="1" t="str">
        <f t="shared" si="500"/>
        <v>found</v>
      </c>
      <c r="H3262" s="1" t="str">
        <f t="shared" si="501"/>
        <v>Not Duplicate</v>
      </c>
      <c r="I3262" s="1" t="str">
        <f t="shared" si="502"/>
        <v>match</v>
      </c>
      <c r="J3262" s="1" t="str">
        <f t="shared" si="503"/>
        <v>match</v>
      </c>
      <c r="K3262" s="1">
        <f t="shared" si="504"/>
        <v>0</v>
      </c>
      <c r="L3262" s="2">
        <f>IF(F3262=0,"not processed",_xlfn.MINIFS(Processed_data!H:H,Processed_data!A:A,A3262))</f>
        <v>46059</v>
      </c>
      <c r="M3262" s="1">
        <f>IF(F3262=0,"not processed",ABS(bank_source_transactions__1[[#This Row],[transaction_date]]-Reconciliation!L3262))</f>
        <v>1</v>
      </c>
      <c r="N3262" s="1" t="str" cm="1">
        <f t="array" ref="N3262">_xlfn.IFS(M3262="not Processed", "Not Processed",M3262&gt;2,"SLA Breached",M3262&lt;=2,"Within SLA")</f>
        <v>Within SLA</v>
      </c>
      <c r="O3262" s="1" t="str">
        <f>_xlfn.XLOOKUP(A3262,Source_data!A:A,Source_data!D:D)</f>
        <v>NEFT</v>
      </c>
      <c r="P3262" s="1">
        <f t="shared" si="505"/>
        <v>0</v>
      </c>
      <c r="Q3262" s="1">
        <f t="shared" si="506"/>
        <v>0</v>
      </c>
      <c r="R3262" s="1">
        <f t="shared" si="507"/>
        <v>0</v>
      </c>
      <c r="S3262" s="1">
        <f t="shared" si="508"/>
        <v>0</v>
      </c>
      <c r="T3262" s="1">
        <f t="shared" si="509"/>
        <v>0</v>
      </c>
      <c r="U3262" s="1" t="str">
        <f>_xlfn.XLOOKUP(Table3[[#This Row],[Transaction ID]],Source_data!A:A,Source_data!E:E)</f>
        <v>Mumbai</v>
      </c>
      <c r="V3262" s="1">
        <f>_xlfn.IFNA(_xlfn.XLOOKUP(A3262,bank_processed_transactions[transaction_id],bank_processed_transactions[processing_minutes]),"")</f>
        <v>26.4</v>
      </c>
      <c r="W3262" s="31">
        <f>_xlfn.XLOOKUP(A3262,Source_data!A:A,Source_data!B:B)</f>
        <v>46058</v>
      </c>
    </row>
    <row r="3263" spans="1:23" x14ac:dyDescent="0.3">
      <c r="A3263" s="4" t="s">
        <v>1331</v>
      </c>
      <c r="B3263" s="1">
        <f>_xlfn.XLOOKUP(A3263,bank_source_transactions__1[transaction_id],bank_source_transactions__1[amount_inr])</f>
        <v>2376.5100000000002</v>
      </c>
      <c r="C3263" s="1">
        <f>_xlfn.XLOOKUP(A3263,Processed_data!A:A,Processed_data!F:F)</f>
        <v>2376.5100000000002</v>
      </c>
      <c r="D3263" s="1" t="str">
        <f>_xlfn.XLOOKUP(A3263,bank_source_transactions__1[transaction_id],bank_source_transactions__1[transaction_status])</f>
        <v>SUCCESS</v>
      </c>
      <c r="E3263" s="1" t="str">
        <f>_xlfn.XLOOKUP(A3263,Processed_data!A:A,Processed_data!G:G)</f>
        <v>SUCCESS</v>
      </c>
      <c r="F3263" s="1">
        <f>COUNTIF(bank_processed_transactions[transaction_id],A3263)</f>
        <v>1</v>
      </c>
      <c r="G3263" s="1" t="str">
        <f t="shared" si="500"/>
        <v>found</v>
      </c>
      <c r="H3263" s="1" t="str">
        <f t="shared" si="501"/>
        <v>Not Duplicate</v>
      </c>
      <c r="I3263" s="1" t="str">
        <f t="shared" si="502"/>
        <v>match</v>
      </c>
      <c r="J3263" s="1" t="str">
        <f t="shared" si="503"/>
        <v>match</v>
      </c>
      <c r="K3263" s="1">
        <f t="shared" si="504"/>
        <v>0</v>
      </c>
      <c r="L3263" s="2">
        <f>IF(F3263=0,"not processed",_xlfn.MINIFS(Processed_data!H:H,Processed_data!A:A,A3263))</f>
        <v>46099</v>
      </c>
      <c r="M3263" s="1">
        <f>IF(F3263=0,"not processed",ABS(bank_source_transactions__1[[#This Row],[transaction_date]]-Reconciliation!L3263))</f>
        <v>2</v>
      </c>
      <c r="N3263" s="1" t="str" cm="1">
        <f t="array" ref="N3263">_xlfn.IFS(M3263="not Processed", "Not Processed",M3263&gt;2,"SLA Breached",M3263&lt;=2,"Within SLA")</f>
        <v>Within SLA</v>
      </c>
      <c r="O3263" s="1" t="str">
        <f>_xlfn.XLOOKUP(A3263,Source_data!A:A,Source_data!D:D)</f>
        <v>NEFT</v>
      </c>
      <c r="P3263" s="1">
        <f t="shared" si="505"/>
        <v>0</v>
      </c>
      <c r="Q3263" s="1">
        <f t="shared" si="506"/>
        <v>0</v>
      </c>
      <c r="R3263" s="1">
        <f t="shared" si="507"/>
        <v>0</v>
      </c>
      <c r="S3263" s="1">
        <f t="shared" si="508"/>
        <v>0</v>
      </c>
      <c r="T3263" s="1">
        <f t="shared" si="509"/>
        <v>0</v>
      </c>
      <c r="U3263" s="1" t="str">
        <f>_xlfn.XLOOKUP(Table3[[#This Row],[Transaction ID]],Source_data!A:A,Source_data!E:E)</f>
        <v>Mumbai</v>
      </c>
      <c r="V3263" s="1">
        <f>_xlfn.IFNA(_xlfn.XLOOKUP(A3263,bank_processed_transactions[transaction_id],bank_processed_transactions[processing_minutes]),"")</f>
        <v>35.4</v>
      </c>
      <c r="W3263" s="31">
        <f>_xlfn.XLOOKUP(A3263,Source_data!A:A,Source_data!B:B)</f>
        <v>46097</v>
      </c>
    </row>
    <row r="3264" spans="1:23" x14ac:dyDescent="0.3">
      <c r="A3264" s="3" t="s">
        <v>646</v>
      </c>
      <c r="B3264" s="1">
        <f>_xlfn.XLOOKUP(A3264,bank_source_transactions__1[transaction_id],bank_source_transactions__1[amount_inr])</f>
        <v>2149.9499999999998</v>
      </c>
      <c r="C3264" s="1">
        <f>_xlfn.XLOOKUP(A3264,Processed_data!A:A,Processed_data!F:F)</f>
        <v>2149.9499999999998</v>
      </c>
      <c r="D3264" s="1" t="str">
        <f>_xlfn.XLOOKUP(A3264,bank_source_transactions__1[transaction_id],bank_source_transactions__1[transaction_status])</f>
        <v>SUCCESS</v>
      </c>
      <c r="E3264" s="1" t="str">
        <f>_xlfn.XLOOKUP(A3264,Processed_data!A:A,Processed_data!G:G)</f>
        <v>SUCCESS</v>
      </c>
      <c r="F3264" s="1">
        <f>COUNTIF(bank_processed_transactions[transaction_id],A3264)</f>
        <v>1</v>
      </c>
      <c r="G3264" s="1" t="str">
        <f t="shared" si="500"/>
        <v>found</v>
      </c>
      <c r="H3264" s="1" t="str">
        <f t="shared" si="501"/>
        <v>Not Duplicate</v>
      </c>
      <c r="I3264" s="1" t="str">
        <f t="shared" si="502"/>
        <v>match</v>
      </c>
      <c r="J3264" s="1" t="str">
        <f t="shared" si="503"/>
        <v>match</v>
      </c>
      <c r="K3264" s="1">
        <f t="shared" si="504"/>
        <v>0</v>
      </c>
      <c r="L3264" s="2">
        <f>IF(F3264=0,"not processed",_xlfn.MINIFS(Processed_data!H:H,Processed_data!A:A,A3264))</f>
        <v>46082</v>
      </c>
      <c r="M3264" s="1">
        <f>IF(F3264=0,"not processed",ABS(bank_source_transactions__1[[#This Row],[transaction_date]]-Reconciliation!L3264))</f>
        <v>3</v>
      </c>
      <c r="N3264" s="1" t="str" cm="1">
        <f t="array" ref="N3264">_xlfn.IFS(M3264="not Processed", "Not Processed",M3264&gt;2,"SLA Breached",M3264&lt;=2,"Within SLA")</f>
        <v>SLA Breached</v>
      </c>
      <c r="O3264" s="1" t="str">
        <f>_xlfn.XLOOKUP(A3264,Source_data!A:A,Source_data!D:D)</f>
        <v>UPI</v>
      </c>
      <c r="P3264" s="1">
        <f t="shared" si="505"/>
        <v>0</v>
      </c>
      <c r="Q3264" s="1">
        <f t="shared" si="506"/>
        <v>0</v>
      </c>
      <c r="R3264" s="1">
        <f t="shared" si="507"/>
        <v>0</v>
      </c>
      <c r="S3264" s="1">
        <f t="shared" si="508"/>
        <v>0</v>
      </c>
      <c r="T3264" s="1">
        <f t="shared" si="509"/>
        <v>1</v>
      </c>
      <c r="U3264" s="1" t="str">
        <f>_xlfn.XLOOKUP(Table3[[#This Row],[Transaction ID]],Source_data!A:A,Source_data!E:E)</f>
        <v>Bengaluru</v>
      </c>
      <c r="V3264" s="1">
        <f>_xlfn.IFNA(_xlfn.XLOOKUP(A3264,bank_processed_transactions[transaction_id],bank_processed_transactions[processing_minutes]),"")</f>
        <v>11.1</v>
      </c>
      <c r="W3264" s="31">
        <f>_xlfn.XLOOKUP(A3264,Source_data!A:A,Source_data!B:B)</f>
        <v>46079</v>
      </c>
    </row>
    <row r="3265" spans="1:23" x14ac:dyDescent="0.3">
      <c r="A3265" s="4" t="s">
        <v>4052</v>
      </c>
      <c r="B3265" s="1">
        <f>_xlfn.XLOOKUP(A3265,bank_source_transactions__1[transaction_id],bank_source_transactions__1[amount_inr])</f>
        <v>647.21</v>
      </c>
      <c r="C3265" s="1">
        <f>_xlfn.XLOOKUP(A3265,Processed_data!A:A,Processed_data!F:F)</f>
        <v>647.21</v>
      </c>
      <c r="D3265" s="1" t="str">
        <f>_xlfn.XLOOKUP(A3265,bank_source_transactions__1[transaction_id],bank_source_transactions__1[transaction_status])</f>
        <v>SUCCESS</v>
      </c>
      <c r="E3265" s="1" t="str">
        <f>_xlfn.XLOOKUP(A3265,Processed_data!A:A,Processed_data!G:G)</f>
        <v>SUCCESS</v>
      </c>
      <c r="F3265" s="1">
        <f>COUNTIF(bank_processed_transactions[transaction_id],A3265)</f>
        <v>1</v>
      </c>
      <c r="G3265" s="1" t="str">
        <f t="shared" si="500"/>
        <v>found</v>
      </c>
      <c r="H3265" s="1" t="str">
        <f t="shared" si="501"/>
        <v>Not Duplicate</v>
      </c>
      <c r="I3265" s="1" t="str">
        <f t="shared" si="502"/>
        <v>match</v>
      </c>
      <c r="J3265" s="1" t="str">
        <f t="shared" si="503"/>
        <v>match</v>
      </c>
      <c r="K3265" s="1">
        <f t="shared" si="504"/>
        <v>0</v>
      </c>
      <c r="L3265" s="2">
        <f>IF(F3265=0,"not processed",_xlfn.MINIFS(Processed_data!H:H,Processed_data!A:A,A3265))</f>
        <v>46041</v>
      </c>
      <c r="M3265" s="1">
        <f>IF(F3265=0,"not processed",ABS(bank_source_transactions__1[[#This Row],[transaction_date]]-Reconciliation!L3265))</f>
        <v>3</v>
      </c>
      <c r="N3265" s="1" t="str" cm="1">
        <f t="array" ref="N3265">_xlfn.IFS(M3265="not Processed", "Not Processed",M3265&gt;2,"SLA Breached",M3265&lt;=2,"Within SLA")</f>
        <v>SLA Breached</v>
      </c>
      <c r="O3265" s="1" t="str">
        <f>_xlfn.XLOOKUP(A3265,Source_data!A:A,Source_data!D:D)</f>
        <v>UPI</v>
      </c>
      <c r="P3265" s="1">
        <f t="shared" si="505"/>
        <v>0</v>
      </c>
      <c r="Q3265" s="1">
        <f t="shared" si="506"/>
        <v>0</v>
      </c>
      <c r="R3265" s="1">
        <f t="shared" si="507"/>
        <v>0</v>
      </c>
      <c r="S3265" s="1">
        <f t="shared" si="508"/>
        <v>0</v>
      </c>
      <c r="T3265" s="1">
        <f t="shared" si="509"/>
        <v>1</v>
      </c>
      <c r="U3265" s="1" t="str">
        <f>_xlfn.XLOOKUP(Table3[[#This Row],[Transaction ID]],Source_data!A:A,Source_data!E:E)</f>
        <v>Pune</v>
      </c>
      <c r="V3265" s="1">
        <f>_xlfn.IFNA(_xlfn.XLOOKUP(A3265,bank_processed_transactions[transaction_id],bank_processed_transactions[processing_minutes]),"")</f>
        <v>48.4</v>
      </c>
      <c r="W3265" s="31">
        <f>_xlfn.XLOOKUP(A3265,Source_data!A:A,Source_data!B:B)</f>
        <v>46038</v>
      </c>
    </row>
    <row r="3266" spans="1:23" x14ac:dyDescent="0.3">
      <c r="A3266" s="3" t="s">
        <v>1462</v>
      </c>
      <c r="B3266" s="1">
        <f>_xlfn.XLOOKUP(A3266,bank_source_transactions__1[transaction_id],bank_source_transactions__1[amount_inr])</f>
        <v>2175.89</v>
      </c>
      <c r="C3266" s="1">
        <f>_xlfn.XLOOKUP(A3266,Processed_data!A:A,Processed_data!F:F)</f>
        <v>2175.89</v>
      </c>
      <c r="D3266" s="1" t="str">
        <f>_xlfn.XLOOKUP(A3266,bank_source_transactions__1[transaction_id],bank_source_transactions__1[transaction_status])</f>
        <v>SUCCESS</v>
      </c>
      <c r="E3266" s="1" t="str">
        <f>_xlfn.XLOOKUP(A3266,Processed_data!A:A,Processed_data!G:G)</f>
        <v>SUCCESS</v>
      </c>
      <c r="F3266" s="1">
        <f>COUNTIF(bank_processed_transactions[transaction_id],A3266)</f>
        <v>1</v>
      </c>
      <c r="G3266" s="1" t="str">
        <f t="shared" si="500"/>
        <v>found</v>
      </c>
      <c r="H3266" s="1" t="str">
        <f t="shared" si="501"/>
        <v>Not Duplicate</v>
      </c>
      <c r="I3266" s="1" t="str">
        <f t="shared" si="502"/>
        <v>match</v>
      </c>
      <c r="J3266" s="1" t="str">
        <f t="shared" si="503"/>
        <v>match</v>
      </c>
      <c r="K3266" s="1">
        <f t="shared" si="504"/>
        <v>0</v>
      </c>
      <c r="L3266" s="2">
        <f>IF(F3266=0,"not processed",_xlfn.MINIFS(Processed_data!H:H,Processed_data!A:A,A3266))</f>
        <v>46083</v>
      </c>
      <c r="M3266" s="1">
        <f>IF(F3266=0,"not processed",ABS(bank_source_transactions__1[[#This Row],[transaction_date]]-Reconciliation!L3266))</f>
        <v>1</v>
      </c>
      <c r="N3266" s="1" t="str" cm="1">
        <f t="array" ref="N3266">_xlfn.IFS(M3266="not Processed", "Not Processed",M3266&gt;2,"SLA Breached",M3266&lt;=2,"Within SLA")</f>
        <v>Within SLA</v>
      </c>
      <c r="O3266" s="1" t="str">
        <f>_xlfn.XLOOKUP(A3266,Source_data!A:A,Source_data!D:D)</f>
        <v>UPI</v>
      </c>
      <c r="P3266" s="1">
        <f t="shared" si="505"/>
        <v>0</v>
      </c>
      <c r="Q3266" s="1">
        <f t="shared" si="506"/>
        <v>0</v>
      </c>
      <c r="R3266" s="1">
        <f t="shared" si="507"/>
        <v>0</v>
      </c>
      <c r="S3266" s="1">
        <f t="shared" si="508"/>
        <v>0</v>
      </c>
      <c r="T3266" s="1">
        <f t="shared" si="509"/>
        <v>0</v>
      </c>
      <c r="U3266" s="1" t="str">
        <f>_xlfn.XLOOKUP(Table3[[#This Row],[Transaction ID]],Source_data!A:A,Source_data!E:E)</f>
        <v>Pune</v>
      </c>
      <c r="V3266" s="1">
        <f>_xlfn.IFNA(_xlfn.XLOOKUP(A3266,bank_processed_transactions[transaction_id],bank_processed_transactions[processing_minutes]),"")</f>
        <v>23.6</v>
      </c>
      <c r="W3266" s="31">
        <f>_xlfn.XLOOKUP(A3266,Source_data!A:A,Source_data!B:B)</f>
        <v>46082</v>
      </c>
    </row>
    <row r="3267" spans="1:23" x14ac:dyDescent="0.3">
      <c r="A3267" s="4" t="s">
        <v>3713</v>
      </c>
      <c r="B3267" s="1">
        <f>_xlfn.XLOOKUP(A3267,bank_source_transactions__1[transaction_id],bank_source_transactions__1[amount_inr])</f>
        <v>2306.48</v>
      </c>
      <c r="C3267" s="1">
        <f>_xlfn.XLOOKUP(A3267,Processed_data!A:A,Processed_data!F:F)</f>
        <v>2306.48</v>
      </c>
      <c r="D3267" s="1" t="str">
        <f>_xlfn.XLOOKUP(A3267,bank_source_transactions__1[transaction_id],bank_source_transactions__1[transaction_status])</f>
        <v>SUCCESS</v>
      </c>
      <c r="E3267" s="1" t="str">
        <f>_xlfn.XLOOKUP(A3267,Processed_data!A:A,Processed_data!G:G)</f>
        <v>SUCCESS</v>
      </c>
      <c r="F3267" s="1">
        <f>COUNTIF(bank_processed_transactions[transaction_id],A3267)</f>
        <v>1</v>
      </c>
      <c r="G3267" s="1" t="str">
        <f t="shared" ref="G3267:G3330" si="510">IF(F3267=0,"missing","found")</f>
        <v>found</v>
      </c>
      <c r="H3267" s="1" t="str">
        <f t="shared" ref="H3267:H3330" si="511">IF(F3267&gt;1,"Duplicate","Not Duplicate")</f>
        <v>Not Duplicate</v>
      </c>
      <c r="I3267" s="1" t="str">
        <f t="shared" ref="I3267:I3330" si="512">IF(F3267=0,"not processed",IF(B3267=C3267,"match","mismatch"))</f>
        <v>match</v>
      </c>
      <c r="J3267" s="1" t="str">
        <f t="shared" ref="J3267:J3330" si="513">IF(F3267=0,"not processed",IF(D3267=E3267,"match","mismatch"))</f>
        <v>match</v>
      </c>
      <c r="K3267" s="1">
        <f t="shared" ref="K3267:K3330" si="514">IF(F3267=0,"missing",ABS(B3267-C3267))</f>
        <v>0</v>
      </c>
      <c r="L3267" s="2">
        <f>IF(F3267=0,"not processed",_xlfn.MINIFS(Processed_data!H:H,Processed_data!A:A,A3267))</f>
        <v>46062</v>
      </c>
      <c r="M3267" s="1">
        <f>IF(F3267=0,"not processed",ABS(bank_source_transactions__1[[#This Row],[transaction_date]]-Reconciliation!L3267))</f>
        <v>0</v>
      </c>
      <c r="N3267" s="1" t="str" cm="1">
        <f t="array" ref="N3267">_xlfn.IFS(M3267="not Processed", "Not Processed",M3267&gt;2,"SLA Breached",M3267&lt;=2,"Within SLA")</f>
        <v>Within SLA</v>
      </c>
      <c r="O3267" s="1" t="str">
        <f>_xlfn.XLOOKUP(A3267,Source_data!A:A,Source_data!D:D)</f>
        <v>UPI</v>
      </c>
      <c r="P3267" s="1">
        <f t="shared" ref="P3267:P3330" si="515">IF(G3267="missing",1,0)</f>
        <v>0</v>
      </c>
      <c r="Q3267" s="1">
        <f t="shared" ref="Q3267:Q3330" si="516">IF(H3267="duplicate",1,0)</f>
        <v>0</v>
      </c>
      <c r="R3267" s="1">
        <f t="shared" ref="R3267:R3330" si="517">IF(I3267="mismatch",1,0)</f>
        <v>0</v>
      </c>
      <c r="S3267" s="1">
        <f t="shared" ref="S3267:S3330" si="518">IF(J3267="mismatch",1,)</f>
        <v>0</v>
      </c>
      <c r="T3267" s="1">
        <f t="shared" ref="T3267:T3330" si="519">IF(N3267="sla breached",1,0)</f>
        <v>0</v>
      </c>
      <c r="U3267" s="1" t="str">
        <f>_xlfn.XLOOKUP(Table3[[#This Row],[Transaction ID]],Source_data!A:A,Source_data!E:E)</f>
        <v>Pune</v>
      </c>
      <c r="V3267" s="1">
        <f>_xlfn.IFNA(_xlfn.XLOOKUP(A3267,bank_processed_transactions[transaction_id],bank_processed_transactions[processing_minutes]),"")</f>
        <v>31</v>
      </c>
      <c r="W3267" s="31">
        <f>_xlfn.XLOOKUP(A3267,Source_data!A:A,Source_data!B:B)</f>
        <v>46062</v>
      </c>
    </row>
    <row r="3268" spans="1:23" x14ac:dyDescent="0.3">
      <c r="A3268" s="3" t="s">
        <v>2446</v>
      </c>
      <c r="B3268" s="1">
        <f>_xlfn.XLOOKUP(A3268,bank_source_transactions__1[transaction_id],bank_source_transactions__1[amount_inr])</f>
        <v>12616.42</v>
      </c>
      <c r="C3268" s="1">
        <f>_xlfn.XLOOKUP(A3268,Processed_data!A:A,Processed_data!F:F)</f>
        <v>12616.42</v>
      </c>
      <c r="D3268" s="1" t="str">
        <f>_xlfn.XLOOKUP(A3268,bank_source_transactions__1[transaction_id],bank_source_transactions__1[transaction_status])</f>
        <v>SUCCESS</v>
      </c>
      <c r="E3268" s="1" t="str">
        <f>_xlfn.XLOOKUP(A3268,Processed_data!A:A,Processed_data!G:G)</f>
        <v>SUCCESS</v>
      </c>
      <c r="F3268" s="1">
        <f>COUNTIF(bank_processed_transactions[transaction_id],A3268)</f>
        <v>1</v>
      </c>
      <c r="G3268" s="1" t="str">
        <f t="shared" si="510"/>
        <v>found</v>
      </c>
      <c r="H3268" s="1" t="str">
        <f t="shared" si="511"/>
        <v>Not Duplicate</v>
      </c>
      <c r="I3268" s="1" t="str">
        <f t="shared" si="512"/>
        <v>match</v>
      </c>
      <c r="J3268" s="1" t="str">
        <f t="shared" si="513"/>
        <v>match</v>
      </c>
      <c r="K3268" s="1">
        <f t="shared" si="514"/>
        <v>0</v>
      </c>
      <c r="L3268" s="2">
        <f>IF(F3268=0,"not processed",_xlfn.MINIFS(Processed_data!H:H,Processed_data!A:A,A3268))</f>
        <v>46113</v>
      </c>
      <c r="M3268" s="1">
        <f>IF(F3268=0,"not processed",ABS(bank_source_transactions__1[[#This Row],[transaction_date]]-Reconciliation!L3268))</f>
        <v>1</v>
      </c>
      <c r="N3268" s="1" t="str" cm="1">
        <f t="array" ref="N3268">_xlfn.IFS(M3268="not Processed", "Not Processed",M3268&gt;2,"SLA Breached",M3268&lt;=2,"Within SLA")</f>
        <v>Within SLA</v>
      </c>
      <c r="O3268" s="1" t="str">
        <f>_xlfn.XLOOKUP(A3268,Source_data!A:A,Source_data!D:D)</f>
        <v>ATM</v>
      </c>
      <c r="P3268" s="1">
        <f t="shared" si="515"/>
        <v>0</v>
      </c>
      <c r="Q3268" s="1">
        <f t="shared" si="516"/>
        <v>0</v>
      </c>
      <c r="R3268" s="1">
        <f t="shared" si="517"/>
        <v>0</v>
      </c>
      <c r="S3268" s="1">
        <f t="shared" si="518"/>
        <v>0</v>
      </c>
      <c r="T3268" s="1">
        <f t="shared" si="519"/>
        <v>0</v>
      </c>
      <c r="U3268" s="1" t="str">
        <f>_xlfn.XLOOKUP(Table3[[#This Row],[Transaction ID]],Source_data!A:A,Source_data!E:E)</f>
        <v>Pune</v>
      </c>
      <c r="V3268" s="1">
        <f>_xlfn.IFNA(_xlfn.XLOOKUP(A3268,bank_processed_transactions[transaction_id],bank_processed_transactions[processing_minutes]),"")</f>
        <v>36.299999999999997</v>
      </c>
      <c r="W3268" s="31">
        <f>_xlfn.XLOOKUP(A3268,Source_data!A:A,Source_data!B:B)</f>
        <v>46112</v>
      </c>
    </row>
    <row r="3269" spans="1:23" x14ac:dyDescent="0.3">
      <c r="A3269" s="4" t="s">
        <v>3136</v>
      </c>
      <c r="B3269" s="1">
        <f>_xlfn.XLOOKUP(A3269,bank_source_transactions__1[transaction_id],bank_source_transactions__1[amount_inr])</f>
        <v>5297.92</v>
      </c>
      <c r="C3269" s="1">
        <f>_xlfn.XLOOKUP(A3269,Processed_data!A:A,Processed_data!F:F)</f>
        <v>5297.92</v>
      </c>
      <c r="D3269" s="1" t="str">
        <f>_xlfn.XLOOKUP(A3269,bank_source_transactions__1[transaction_id],bank_source_transactions__1[transaction_status])</f>
        <v>SUCCESS</v>
      </c>
      <c r="E3269" s="1" t="str">
        <f>_xlfn.XLOOKUP(A3269,Processed_data!A:A,Processed_data!G:G)</f>
        <v>FAILED</v>
      </c>
      <c r="F3269" s="1">
        <f>COUNTIF(bank_processed_transactions[transaction_id],A3269)</f>
        <v>1</v>
      </c>
      <c r="G3269" s="1" t="str">
        <f t="shared" si="510"/>
        <v>found</v>
      </c>
      <c r="H3269" s="1" t="str">
        <f t="shared" si="511"/>
        <v>Not Duplicate</v>
      </c>
      <c r="I3269" s="1" t="str">
        <f t="shared" si="512"/>
        <v>match</v>
      </c>
      <c r="J3269" s="1" t="str">
        <f t="shared" si="513"/>
        <v>mismatch</v>
      </c>
      <c r="K3269" s="1">
        <f t="shared" si="514"/>
        <v>0</v>
      </c>
      <c r="L3269" s="2">
        <f>IF(F3269=0,"not processed",_xlfn.MINIFS(Processed_data!H:H,Processed_data!A:A,A3269))</f>
        <v>46031</v>
      </c>
      <c r="M3269" s="1">
        <f>IF(F3269=0,"not processed",ABS(bank_source_transactions__1[[#This Row],[transaction_date]]-Reconciliation!L3269))</f>
        <v>2</v>
      </c>
      <c r="N3269" s="1" t="str" cm="1">
        <f t="array" ref="N3269">_xlfn.IFS(M3269="not Processed", "Not Processed",M3269&gt;2,"SLA Breached",M3269&lt;=2,"Within SLA")</f>
        <v>Within SLA</v>
      </c>
      <c r="O3269" s="1" t="str">
        <f>_xlfn.XLOOKUP(A3269,Source_data!A:A,Source_data!D:D)</f>
        <v>IMPS</v>
      </c>
      <c r="P3269" s="1">
        <f t="shared" si="515"/>
        <v>0</v>
      </c>
      <c r="Q3269" s="1">
        <f t="shared" si="516"/>
        <v>0</v>
      </c>
      <c r="R3269" s="1">
        <f t="shared" si="517"/>
        <v>0</v>
      </c>
      <c r="S3269" s="1">
        <f t="shared" si="518"/>
        <v>1</v>
      </c>
      <c r="T3269" s="1">
        <f t="shared" si="519"/>
        <v>0</v>
      </c>
      <c r="U3269" s="1" t="str">
        <f>_xlfn.XLOOKUP(Table3[[#This Row],[Transaction ID]],Source_data!A:A,Source_data!E:E)</f>
        <v>Hyderabad</v>
      </c>
      <c r="V3269" s="1">
        <f>_xlfn.IFNA(_xlfn.XLOOKUP(A3269,bank_processed_transactions[transaction_id],bank_processed_transactions[processing_minutes]),"")</f>
        <v>44.9</v>
      </c>
      <c r="W3269" s="31">
        <f>_xlfn.XLOOKUP(A3269,Source_data!A:A,Source_data!B:B)</f>
        <v>46029</v>
      </c>
    </row>
    <row r="3270" spans="1:23" x14ac:dyDescent="0.3">
      <c r="A3270" s="3" t="s">
        <v>2947</v>
      </c>
      <c r="B3270" s="1">
        <f>_xlfn.XLOOKUP(A3270,bank_source_transactions__1[transaction_id],bank_source_transactions__1[amount_inr])</f>
        <v>2327.04</v>
      </c>
      <c r="C3270" s="1">
        <f>_xlfn.XLOOKUP(A3270,Processed_data!A:A,Processed_data!F:F)</f>
        <v>2327.04</v>
      </c>
      <c r="D3270" s="1" t="str">
        <f>_xlfn.XLOOKUP(A3270,bank_source_transactions__1[transaction_id],bank_source_transactions__1[transaction_status])</f>
        <v>SUCCESS</v>
      </c>
      <c r="E3270" s="1" t="str">
        <f>_xlfn.XLOOKUP(A3270,Processed_data!A:A,Processed_data!G:G)</f>
        <v>SUCCESS</v>
      </c>
      <c r="F3270" s="1">
        <f>COUNTIF(bank_processed_transactions[transaction_id],A3270)</f>
        <v>1</v>
      </c>
      <c r="G3270" s="1" t="str">
        <f t="shared" si="510"/>
        <v>found</v>
      </c>
      <c r="H3270" s="1" t="str">
        <f t="shared" si="511"/>
        <v>Not Duplicate</v>
      </c>
      <c r="I3270" s="1" t="str">
        <f t="shared" si="512"/>
        <v>match</v>
      </c>
      <c r="J3270" s="1" t="str">
        <f t="shared" si="513"/>
        <v>match</v>
      </c>
      <c r="K3270" s="1">
        <f t="shared" si="514"/>
        <v>0</v>
      </c>
      <c r="L3270" s="2">
        <f>IF(F3270=0,"not processed",_xlfn.MINIFS(Processed_data!H:H,Processed_data!A:A,A3270))</f>
        <v>46074</v>
      </c>
      <c r="M3270" s="1">
        <f>IF(F3270=0,"not processed",ABS(bank_source_transactions__1[[#This Row],[transaction_date]]-Reconciliation!L3270))</f>
        <v>0</v>
      </c>
      <c r="N3270" s="1" t="str" cm="1">
        <f t="array" ref="N3270">_xlfn.IFS(M3270="not Processed", "Not Processed",M3270&gt;2,"SLA Breached",M3270&lt;=2,"Within SLA")</f>
        <v>Within SLA</v>
      </c>
      <c r="O3270" s="1" t="str">
        <f>_xlfn.XLOOKUP(A3270,Source_data!A:A,Source_data!D:D)</f>
        <v>IMPS</v>
      </c>
      <c r="P3270" s="1">
        <f t="shared" si="515"/>
        <v>0</v>
      </c>
      <c r="Q3270" s="1">
        <f t="shared" si="516"/>
        <v>0</v>
      </c>
      <c r="R3270" s="1">
        <f t="shared" si="517"/>
        <v>0</v>
      </c>
      <c r="S3270" s="1">
        <f t="shared" si="518"/>
        <v>0</v>
      </c>
      <c r="T3270" s="1">
        <f t="shared" si="519"/>
        <v>0</v>
      </c>
      <c r="U3270" s="1" t="str">
        <f>_xlfn.XLOOKUP(Table3[[#This Row],[Transaction ID]],Source_data!A:A,Source_data!E:E)</f>
        <v>Hyderabad</v>
      </c>
      <c r="V3270" s="1">
        <f>_xlfn.IFNA(_xlfn.XLOOKUP(A3270,bank_processed_transactions[transaction_id],bank_processed_transactions[processing_minutes]),"")</f>
        <v>53.9</v>
      </c>
      <c r="W3270" s="31">
        <f>_xlfn.XLOOKUP(A3270,Source_data!A:A,Source_data!B:B)</f>
        <v>46074</v>
      </c>
    </row>
    <row r="3271" spans="1:23" x14ac:dyDescent="0.3">
      <c r="A3271" s="4" t="s">
        <v>921</v>
      </c>
      <c r="B3271" s="1">
        <f>_xlfn.XLOOKUP(A3271,bank_source_transactions__1[transaction_id],bank_source_transactions__1[amount_inr])</f>
        <v>3291.31</v>
      </c>
      <c r="C3271" s="1">
        <f>_xlfn.XLOOKUP(A3271,Processed_data!A:A,Processed_data!F:F)</f>
        <v>3291.31</v>
      </c>
      <c r="D3271" s="1" t="str">
        <f>_xlfn.XLOOKUP(A3271,bank_source_transactions__1[transaction_id],bank_source_transactions__1[transaction_status])</f>
        <v>FAILED</v>
      </c>
      <c r="E3271" s="1" t="str">
        <f>_xlfn.XLOOKUP(A3271,Processed_data!A:A,Processed_data!G:G)</f>
        <v>FAILED</v>
      </c>
      <c r="F3271" s="1">
        <f>COUNTIF(bank_processed_transactions[transaction_id],A3271)</f>
        <v>1</v>
      </c>
      <c r="G3271" s="1" t="str">
        <f t="shared" si="510"/>
        <v>found</v>
      </c>
      <c r="H3271" s="1" t="str">
        <f t="shared" si="511"/>
        <v>Not Duplicate</v>
      </c>
      <c r="I3271" s="1" t="str">
        <f t="shared" si="512"/>
        <v>match</v>
      </c>
      <c r="J3271" s="1" t="str">
        <f t="shared" si="513"/>
        <v>match</v>
      </c>
      <c r="K3271" s="1">
        <f t="shared" si="514"/>
        <v>0</v>
      </c>
      <c r="L3271" s="2">
        <f>IF(F3271=0,"not processed",_xlfn.MINIFS(Processed_data!H:H,Processed_data!A:A,A3271))</f>
        <v>46109</v>
      </c>
      <c r="M3271" s="1">
        <f>IF(F3271=0,"not processed",ABS(bank_source_transactions__1[[#This Row],[transaction_date]]-Reconciliation!L3271))</f>
        <v>1</v>
      </c>
      <c r="N3271" s="1" t="str" cm="1">
        <f t="array" ref="N3271">_xlfn.IFS(M3271="not Processed", "Not Processed",M3271&gt;2,"SLA Breached",M3271&lt;=2,"Within SLA")</f>
        <v>Within SLA</v>
      </c>
      <c r="O3271" s="1" t="str">
        <f>_xlfn.XLOOKUP(A3271,Source_data!A:A,Source_data!D:D)</f>
        <v>ATM</v>
      </c>
      <c r="P3271" s="1">
        <f t="shared" si="515"/>
        <v>0</v>
      </c>
      <c r="Q3271" s="1">
        <f t="shared" si="516"/>
        <v>0</v>
      </c>
      <c r="R3271" s="1">
        <f t="shared" si="517"/>
        <v>0</v>
      </c>
      <c r="S3271" s="1">
        <f t="shared" si="518"/>
        <v>0</v>
      </c>
      <c r="T3271" s="1">
        <f t="shared" si="519"/>
        <v>0</v>
      </c>
      <c r="U3271" s="1" t="str">
        <f>_xlfn.XLOOKUP(Table3[[#This Row],[Transaction ID]],Source_data!A:A,Source_data!E:E)</f>
        <v>Bengaluru</v>
      </c>
      <c r="V3271" s="1">
        <f>_xlfn.IFNA(_xlfn.XLOOKUP(A3271,bank_processed_transactions[transaction_id],bank_processed_transactions[processing_minutes]),"")</f>
        <v>9</v>
      </c>
      <c r="W3271" s="31">
        <f>_xlfn.XLOOKUP(A3271,Source_data!A:A,Source_data!B:B)</f>
        <v>46108</v>
      </c>
    </row>
    <row r="3272" spans="1:23" x14ac:dyDescent="0.3">
      <c r="A3272" s="3" t="s">
        <v>2187</v>
      </c>
      <c r="B3272" s="1">
        <f>_xlfn.XLOOKUP(A3272,bank_source_transactions__1[transaction_id],bank_source_transactions__1[amount_inr])</f>
        <v>7909.4</v>
      </c>
      <c r="C3272" s="1">
        <f>_xlfn.XLOOKUP(A3272,Processed_data!A:A,Processed_data!F:F)</f>
        <v>7909.4</v>
      </c>
      <c r="D3272" s="1" t="str">
        <f>_xlfn.XLOOKUP(A3272,bank_source_transactions__1[transaction_id],bank_source_transactions__1[transaction_status])</f>
        <v>SUCCESS</v>
      </c>
      <c r="E3272" s="1" t="str">
        <f>_xlfn.XLOOKUP(A3272,Processed_data!A:A,Processed_data!G:G)</f>
        <v>SUCCESS</v>
      </c>
      <c r="F3272" s="1">
        <f>COUNTIF(bank_processed_transactions[transaction_id],A3272)</f>
        <v>1</v>
      </c>
      <c r="G3272" s="1" t="str">
        <f t="shared" si="510"/>
        <v>found</v>
      </c>
      <c r="H3272" s="1" t="str">
        <f t="shared" si="511"/>
        <v>Not Duplicate</v>
      </c>
      <c r="I3272" s="1" t="str">
        <f t="shared" si="512"/>
        <v>match</v>
      </c>
      <c r="J3272" s="1" t="str">
        <f t="shared" si="513"/>
        <v>match</v>
      </c>
      <c r="K3272" s="1">
        <f t="shared" si="514"/>
        <v>0</v>
      </c>
      <c r="L3272" s="2">
        <f>IF(F3272=0,"not processed",_xlfn.MINIFS(Processed_data!H:H,Processed_data!A:A,A3272))</f>
        <v>46105</v>
      </c>
      <c r="M3272" s="1">
        <f>IF(F3272=0,"not processed",ABS(bank_source_transactions__1[[#This Row],[transaction_date]]-Reconciliation!L3272))</f>
        <v>3</v>
      </c>
      <c r="N3272" s="1" t="str" cm="1">
        <f t="array" ref="N3272">_xlfn.IFS(M3272="not Processed", "Not Processed",M3272&gt;2,"SLA Breached",M3272&lt;=2,"Within SLA")</f>
        <v>SLA Breached</v>
      </c>
      <c r="O3272" s="1" t="str">
        <f>_xlfn.XLOOKUP(A3272,Source_data!A:A,Source_data!D:D)</f>
        <v>NEFT</v>
      </c>
      <c r="P3272" s="1">
        <f t="shared" si="515"/>
        <v>0</v>
      </c>
      <c r="Q3272" s="1">
        <f t="shared" si="516"/>
        <v>0</v>
      </c>
      <c r="R3272" s="1">
        <f t="shared" si="517"/>
        <v>0</v>
      </c>
      <c r="S3272" s="1">
        <f t="shared" si="518"/>
        <v>0</v>
      </c>
      <c r="T3272" s="1">
        <f t="shared" si="519"/>
        <v>1</v>
      </c>
      <c r="U3272" s="1" t="str">
        <f>_xlfn.XLOOKUP(Table3[[#This Row],[Transaction ID]],Source_data!A:A,Source_data!E:E)</f>
        <v>Hyderabad</v>
      </c>
      <c r="V3272" s="1">
        <f>_xlfn.IFNA(_xlfn.XLOOKUP(A3272,bank_processed_transactions[transaction_id],bank_processed_transactions[processing_minutes]),"")</f>
        <v>2</v>
      </c>
      <c r="W3272" s="31">
        <f>_xlfn.XLOOKUP(A3272,Source_data!A:A,Source_data!B:B)</f>
        <v>46102</v>
      </c>
    </row>
    <row r="3273" spans="1:23" x14ac:dyDescent="0.3">
      <c r="A3273" s="4" t="s">
        <v>2971</v>
      </c>
      <c r="B3273" s="1">
        <f>_xlfn.XLOOKUP(A3273,bank_source_transactions__1[transaction_id],bank_source_transactions__1[amount_inr])</f>
        <v>2871.79</v>
      </c>
      <c r="C3273" s="1">
        <f>_xlfn.XLOOKUP(A3273,Processed_data!A:A,Processed_data!F:F)</f>
        <v>2871.79</v>
      </c>
      <c r="D3273" s="1" t="str">
        <f>_xlfn.XLOOKUP(A3273,bank_source_transactions__1[transaction_id],bank_source_transactions__1[transaction_status])</f>
        <v>SUCCESS</v>
      </c>
      <c r="E3273" s="1" t="str">
        <f>_xlfn.XLOOKUP(A3273,Processed_data!A:A,Processed_data!G:G)</f>
        <v>SUCCESS</v>
      </c>
      <c r="F3273" s="1">
        <f>COUNTIF(bank_processed_transactions[transaction_id],A3273)</f>
        <v>1</v>
      </c>
      <c r="G3273" s="1" t="str">
        <f t="shared" si="510"/>
        <v>found</v>
      </c>
      <c r="H3273" s="1" t="str">
        <f t="shared" si="511"/>
        <v>Not Duplicate</v>
      </c>
      <c r="I3273" s="1" t="str">
        <f t="shared" si="512"/>
        <v>match</v>
      </c>
      <c r="J3273" s="1" t="str">
        <f t="shared" si="513"/>
        <v>match</v>
      </c>
      <c r="K3273" s="1">
        <f t="shared" si="514"/>
        <v>0</v>
      </c>
      <c r="L3273" s="2">
        <f>IF(F3273=0,"not processed",_xlfn.MINIFS(Processed_data!H:H,Processed_data!A:A,A3273))</f>
        <v>46053</v>
      </c>
      <c r="M3273" s="1">
        <f>IF(F3273=0,"not processed",ABS(bank_source_transactions__1[[#This Row],[transaction_date]]-Reconciliation!L3273))</f>
        <v>1</v>
      </c>
      <c r="N3273" s="1" t="str" cm="1">
        <f t="array" ref="N3273">_xlfn.IFS(M3273="not Processed", "Not Processed",M3273&gt;2,"SLA Breached",M3273&lt;=2,"Within SLA")</f>
        <v>Within SLA</v>
      </c>
      <c r="O3273" s="1" t="str">
        <f>_xlfn.XLOOKUP(A3273,Source_data!A:A,Source_data!D:D)</f>
        <v>UPI</v>
      </c>
      <c r="P3273" s="1">
        <f t="shared" si="515"/>
        <v>0</v>
      </c>
      <c r="Q3273" s="1">
        <f t="shared" si="516"/>
        <v>0</v>
      </c>
      <c r="R3273" s="1">
        <f t="shared" si="517"/>
        <v>0</v>
      </c>
      <c r="S3273" s="1">
        <f t="shared" si="518"/>
        <v>0</v>
      </c>
      <c r="T3273" s="1">
        <f t="shared" si="519"/>
        <v>0</v>
      </c>
      <c r="U3273" s="1" t="str">
        <f>_xlfn.XLOOKUP(Table3[[#This Row],[Transaction ID]],Source_data!A:A,Source_data!E:E)</f>
        <v>Pune</v>
      </c>
      <c r="V3273" s="1">
        <f>_xlfn.IFNA(_xlfn.XLOOKUP(A3273,bank_processed_transactions[transaction_id],bank_processed_transactions[processing_minutes]),"")</f>
        <v>43.3</v>
      </c>
      <c r="W3273" s="31">
        <f>_xlfn.XLOOKUP(A3273,Source_data!A:A,Source_data!B:B)</f>
        <v>46052</v>
      </c>
    </row>
    <row r="3274" spans="1:23" x14ac:dyDescent="0.3">
      <c r="A3274" s="3" t="s">
        <v>2643</v>
      </c>
      <c r="B3274" s="1">
        <f>_xlfn.XLOOKUP(A3274,bank_source_transactions__1[transaction_id],bank_source_transactions__1[amount_inr])</f>
        <v>374.46</v>
      </c>
      <c r="C3274" s="1">
        <f>_xlfn.XLOOKUP(A3274,Processed_data!A:A,Processed_data!F:F)</f>
        <v>374.46</v>
      </c>
      <c r="D3274" s="1" t="str">
        <f>_xlfn.XLOOKUP(A3274,bank_source_transactions__1[transaction_id],bank_source_transactions__1[transaction_status])</f>
        <v>FAILED</v>
      </c>
      <c r="E3274" s="1" t="str">
        <f>_xlfn.XLOOKUP(A3274,Processed_data!A:A,Processed_data!G:G)</f>
        <v>FAILED</v>
      </c>
      <c r="F3274" s="1">
        <f>COUNTIF(bank_processed_transactions[transaction_id],A3274)</f>
        <v>1</v>
      </c>
      <c r="G3274" s="1" t="str">
        <f t="shared" si="510"/>
        <v>found</v>
      </c>
      <c r="H3274" s="1" t="str">
        <f t="shared" si="511"/>
        <v>Not Duplicate</v>
      </c>
      <c r="I3274" s="1" t="str">
        <f t="shared" si="512"/>
        <v>match</v>
      </c>
      <c r="J3274" s="1" t="str">
        <f t="shared" si="513"/>
        <v>match</v>
      </c>
      <c r="K3274" s="1">
        <f t="shared" si="514"/>
        <v>0</v>
      </c>
      <c r="L3274" s="2">
        <f>IF(F3274=0,"not processed",_xlfn.MINIFS(Processed_data!H:H,Processed_data!A:A,A3274))</f>
        <v>46102</v>
      </c>
      <c r="M3274" s="1">
        <f>IF(F3274=0,"not processed",ABS(bank_source_transactions__1[[#This Row],[transaction_date]]-Reconciliation!L3274))</f>
        <v>3</v>
      </c>
      <c r="N3274" s="1" t="str" cm="1">
        <f t="array" ref="N3274">_xlfn.IFS(M3274="not Processed", "Not Processed",M3274&gt;2,"SLA Breached",M3274&lt;=2,"Within SLA")</f>
        <v>SLA Breached</v>
      </c>
      <c r="O3274" s="1" t="str">
        <f>_xlfn.XLOOKUP(A3274,Source_data!A:A,Source_data!D:D)</f>
        <v>ATM</v>
      </c>
      <c r="P3274" s="1">
        <f t="shared" si="515"/>
        <v>0</v>
      </c>
      <c r="Q3274" s="1">
        <f t="shared" si="516"/>
        <v>0</v>
      </c>
      <c r="R3274" s="1">
        <f t="shared" si="517"/>
        <v>0</v>
      </c>
      <c r="S3274" s="1">
        <f t="shared" si="518"/>
        <v>0</v>
      </c>
      <c r="T3274" s="1">
        <f t="shared" si="519"/>
        <v>1</v>
      </c>
      <c r="U3274" s="1" t="str">
        <f>_xlfn.XLOOKUP(Table3[[#This Row],[Transaction ID]],Source_data!A:A,Source_data!E:E)</f>
        <v>Mumbai</v>
      </c>
      <c r="V3274" s="1">
        <f>_xlfn.IFNA(_xlfn.XLOOKUP(A3274,bank_processed_transactions[transaction_id],bank_processed_transactions[processing_minutes]),"")</f>
        <v>30.1</v>
      </c>
      <c r="W3274" s="31">
        <f>_xlfn.XLOOKUP(A3274,Source_data!A:A,Source_data!B:B)</f>
        <v>46099</v>
      </c>
    </row>
    <row r="3275" spans="1:23" x14ac:dyDescent="0.3">
      <c r="A3275" s="4" t="s">
        <v>1096</v>
      </c>
      <c r="B3275" s="1">
        <f>_xlfn.XLOOKUP(A3275,bank_source_transactions__1[transaction_id],bank_source_transactions__1[amount_inr])</f>
        <v>2242.6999999999998</v>
      </c>
      <c r="C3275" s="1">
        <f>_xlfn.XLOOKUP(A3275,Processed_data!A:A,Processed_data!F:F)</f>
        <v>2242.6999999999998</v>
      </c>
      <c r="D3275" s="1" t="str">
        <f>_xlfn.XLOOKUP(A3275,bank_source_transactions__1[transaction_id],bank_source_transactions__1[transaction_status])</f>
        <v>SUCCESS</v>
      </c>
      <c r="E3275" s="1" t="str">
        <f>_xlfn.XLOOKUP(A3275,Processed_data!A:A,Processed_data!G:G)</f>
        <v>FAILED</v>
      </c>
      <c r="F3275" s="1">
        <f>COUNTIF(bank_processed_transactions[transaction_id],A3275)</f>
        <v>1</v>
      </c>
      <c r="G3275" s="1" t="str">
        <f t="shared" si="510"/>
        <v>found</v>
      </c>
      <c r="H3275" s="1" t="str">
        <f t="shared" si="511"/>
        <v>Not Duplicate</v>
      </c>
      <c r="I3275" s="1" t="str">
        <f t="shared" si="512"/>
        <v>match</v>
      </c>
      <c r="J3275" s="1" t="str">
        <f t="shared" si="513"/>
        <v>mismatch</v>
      </c>
      <c r="K3275" s="1">
        <f t="shared" si="514"/>
        <v>0</v>
      </c>
      <c r="L3275" s="2">
        <f>IF(F3275=0,"not processed",_xlfn.MINIFS(Processed_data!H:H,Processed_data!A:A,A3275))</f>
        <v>46052</v>
      </c>
      <c r="M3275" s="1">
        <f>IF(F3275=0,"not processed",ABS(bank_source_transactions__1[[#This Row],[transaction_date]]-Reconciliation!L3275))</f>
        <v>2</v>
      </c>
      <c r="N3275" s="1" t="str" cm="1">
        <f t="array" ref="N3275">_xlfn.IFS(M3275="not Processed", "Not Processed",M3275&gt;2,"SLA Breached",M3275&lt;=2,"Within SLA")</f>
        <v>Within SLA</v>
      </c>
      <c r="O3275" s="1" t="str">
        <f>_xlfn.XLOOKUP(A3275,Source_data!A:A,Source_data!D:D)</f>
        <v>UPI</v>
      </c>
      <c r="P3275" s="1">
        <f t="shared" si="515"/>
        <v>0</v>
      </c>
      <c r="Q3275" s="1">
        <f t="shared" si="516"/>
        <v>0</v>
      </c>
      <c r="R3275" s="1">
        <f t="shared" si="517"/>
        <v>0</v>
      </c>
      <c r="S3275" s="1">
        <f t="shared" si="518"/>
        <v>1</v>
      </c>
      <c r="T3275" s="1">
        <f t="shared" si="519"/>
        <v>0</v>
      </c>
      <c r="U3275" s="1" t="str">
        <f>_xlfn.XLOOKUP(Table3[[#This Row],[Transaction ID]],Source_data!A:A,Source_data!E:E)</f>
        <v>Hyderabad</v>
      </c>
      <c r="V3275" s="1">
        <f>_xlfn.IFNA(_xlfn.XLOOKUP(A3275,bank_processed_transactions[transaction_id],bank_processed_transactions[processing_minutes]),"")</f>
        <v>23.2</v>
      </c>
      <c r="W3275" s="31">
        <f>_xlfn.XLOOKUP(A3275,Source_data!A:A,Source_data!B:B)</f>
        <v>46050</v>
      </c>
    </row>
    <row r="3276" spans="1:23" x14ac:dyDescent="0.3">
      <c r="A3276" s="3" t="s">
        <v>4088</v>
      </c>
      <c r="B3276" s="1">
        <f>_xlfn.XLOOKUP(A3276,bank_source_transactions__1[transaction_id],bank_source_transactions__1[amount_inr])</f>
        <v>23654.84</v>
      </c>
      <c r="C3276" s="1">
        <f>_xlfn.XLOOKUP(A3276,Processed_data!A:A,Processed_data!F:F)</f>
        <v>23654.84</v>
      </c>
      <c r="D3276" s="1" t="str">
        <f>_xlfn.XLOOKUP(A3276,bank_source_transactions__1[transaction_id],bank_source_transactions__1[transaction_status])</f>
        <v>SUCCESS</v>
      </c>
      <c r="E3276" s="1" t="str">
        <f>_xlfn.XLOOKUP(A3276,Processed_data!A:A,Processed_data!G:G)</f>
        <v>SUCCESS</v>
      </c>
      <c r="F3276" s="1">
        <f>COUNTIF(bank_processed_transactions[transaction_id],A3276)</f>
        <v>1</v>
      </c>
      <c r="G3276" s="1" t="str">
        <f t="shared" si="510"/>
        <v>found</v>
      </c>
      <c r="H3276" s="1" t="str">
        <f t="shared" si="511"/>
        <v>Not Duplicate</v>
      </c>
      <c r="I3276" s="1" t="str">
        <f t="shared" si="512"/>
        <v>match</v>
      </c>
      <c r="J3276" s="1" t="str">
        <f t="shared" si="513"/>
        <v>match</v>
      </c>
      <c r="K3276" s="1">
        <f t="shared" si="514"/>
        <v>0</v>
      </c>
      <c r="L3276" s="2">
        <f>IF(F3276=0,"not processed",_xlfn.MINIFS(Processed_data!H:H,Processed_data!A:A,A3276))</f>
        <v>46089</v>
      </c>
      <c r="M3276" s="1">
        <f>IF(F3276=0,"not processed",ABS(bank_source_transactions__1[[#This Row],[transaction_date]]-Reconciliation!L3276))</f>
        <v>0</v>
      </c>
      <c r="N3276" s="1" t="str" cm="1">
        <f t="array" ref="N3276">_xlfn.IFS(M3276="not Processed", "Not Processed",M3276&gt;2,"SLA Breached",M3276&lt;=2,"Within SLA")</f>
        <v>Within SLA</v>
      </c>
      <c r="O3276" s="1" t="str">
        <f>_xlfn.XLOOKUP(A3276,Source_data!A:A,Source_data!D:D)</f>
        <v>UPI</v>
      </c>
      <c r="P3276" s="1">
        <f t="shared" si="515"/>
        <v>0</v>
      </c>
      <c r="Q3276" s="1">
        <f t="shared" si="516"/>
        <v>0</v>
      </c>
      <c r="R3276" s="1">
        <f t="shared" si="517"/>
        <v>0</v>
      </c>
      <c r="S3276" s="1">
        <f t="shared" si="518"/>
        <v>0</v>
      </c>
      <c r="T3276" s="1">
        <f t="shared" si="519"/>
        <v>0</v>
      </c>
      <c r="U3276" s="1" t="str">
        <f>_xlfn.XLOOKUP(Table3[[#This Row],[Transaction ID]],Source_data!A:A,Source_data!E:E)</f>
        <v>Pune</v>
      </c>
      <c r="V3276" s="1">
        <f>_xlfn.IFNA(_xlfn.XLOOKUP(A3276,bank_processed_transactions[transaction_id],bank_processed_transactions[processing_minutes]),"")</f>
        <v>10</v>
      </c>
      <c r="W3276" s="31">
        <f>_xlfn.XLOOKUP(A3276,Source_data!A:A,Source_data!B:B)</f>
        <v>46089</v>
      </c>
    </row>
    <row r="3277" spans="1:23" x14ac:dyDescent="0.3">
      <c r="A3277" s="4" t="s">
        <v>3548</v>
      </c>
      <c r="B3277" s="1">
        <f>_xlfn.XLOOKUP(A3277,bank_source_transactions__1[transaction_id],bank_source_transactions__1[amount_inr])</f>
        <v>1250.5999999999999</v>
      </c>
      <c r="C3277" s="1">
        <f>_xlfn.XLOOKUP(A3277,Processed_data!A:A,Processed_data!F:F)</f>
        <v>1250.5999999999999</v>
      </c>
      <c r="D3277" s="1" t="str">
        <f>_xlfn.XLOOKUP(A3277,bank_source_transactions__1[transaction_id],bank_source_transactions__1[transaction_status])</f>
        <v>FAILED</v>
      </c>
      <c r="E3277" s="1" t="str">
        <f>_xlfn.XLOOKUP(A3277,Processed_data!A:A,Processed_data!G:G)</f>
        <v>FAILED</v>
      </c>
      <c r="F3277" s="1">
        <f>COUNTIF(bank_processed_transactions[transaction_id],A3277)</f>
        <v>1</v>
      </c>
      <c r="G3277" s="1" t="str">
        <f t="shared" si="510"/>
        <v>found</v>
      </c>
      <c r="H3277" s="1" t="str">
        <f t="shared" si="511"/>
        <v>Not Duplicate</v>
      </c>
      <c r="I3277" s="1" t="str">
        <f t="shared" si="512"/>
        <v>match</v>
      </c>
      <c r="J3277" s="1" t="str">
        <f t="shared" si="513"/>
        <v>match</v>
      </c>
      <c r="K3277" s="1">
        <f t="shared" si="514"/>
        <v>0</v>
      </c>
      <c r="L3277" s="2">
        <f>IF(F3277=0,"not processed",_xlfn.MINIFS(Processed_data!H:H,Processed_data!A:A,A3277))</f>
        <v>46108</v>
      </c>
      <c r="M3277" s="1">
        <f>IF(F3277=0,"not processed",ABS(bank_source_transactions__1[[#This Row],[transaction_date]]-Reconciliation!L3277))</f>
        <v>1</v>
      </c>
      <c r="N3277" s="1" t="str" cm="1">
        <f t="array" ref="N3277">_xlfn.IFS(M3277="not Processed", "Not Processed",M3277&gt;2,"SLA Breached",M3277&lt;=2,"Within SLA")</f>
        <v>Within SLA</v>
      </c>
      <c r="O3277" s="1" t="str">
        <f>_xlfn.XLOOKUP(A3277,Source_data!A:A,Source_data!D:D)</f>
        <v>CARD</v>
      </c>
      <c r="P3277" s="1">
        <f t="shared" si="515"/>
        <v>0</v>
      </c>
      <c r="Q3277" s="1">
        <f t="shared" si="516"/>
        <v>0</v>
      </c>
      <c r="R3277" s="1">
        <f t="shared" si="517"/>
        <v>0</v>
      </c>
      <c r="S3277" s="1">
        <f t="shared" si="518"/>
        <v>0</v>
      </c>
      <c r="T3277" s="1">
        <f t="shared" si="519"/>
        <v>0</v>
      </c>
      <c r="U3277" s="1" t="str">
        <f>_xlfn.XLOOKUP(Table3[[#This Row],[Transaction ID]],Source_data!A:A,Source_data!E:E)</f>
        <v>Mumbai</v>
      </c>
      <c r="V3277" s="1">
        <f>_xlfn.IFNA(_xlfn.XLOOKUP(A3277,bank_processed_transactions[transaction_id],bank_processed_transactions[processing_minutes]),"")</f>
        <v>25.6</v>
      </c>
      <c r="W3277" s="31">
        <f>_xlfn.XLOOKUP(A3277,Source_data!A:A,Source_data!B:B)</f>
        <v>46107</v>
      </c>
    </row>
    <row r="3278" spans="1:23" x14ac:dyDescent="0.3">
      <c r="A3278" s="3" t="s">
        <v>2455</v>
      </c>
      <c r="B3278" s="1">
        <f>_xlfn.XLOOKUP(A3278,bank_source_transactions__1[transaction_id],bank_source_transactions__1[amount_inr])</f>
        <v>11388.63</v>
      </c>
      <c r="C3278" s="1">
        <f>_xlfn.XLOOKUP(A3278,Processed_data!A:A,Processed_data!F:F)</f>
        <v>11388.63</v>
      </c>
      <c r="D3278" s="1" t="str">
        <f>_xlfn.XLOOKUP(A3278,bank_source_transactions__1[transaction_id],bank_source_transactions__1[transaction_status])</f>
        <v>SUCCESS</v>
      </c>
      <c r="E3278" s="1" t="str">
        <f>_xlfn.XLOOKUP(A3278,Processed_data!A:A,Processed_data!G:G)</f>
        <v>SUCCESS</v>
      </c>
      <c r="F3278" s="1">
        <f>COUNTIF(bank_processed_transactions[transaction_id],A3278)</f>
        <v>1</v>
      </c>
      <c r="G3278" s="1" t="str">
        <f t="shared" si="510"/>
        <v>found</v>
      </c>
      <c r="H3278" s="1" t="str">
        <f t="shared" si="511"/>
        <v>Not Duplicate</v>
      </c>
      <c r="I3278" s="1" t="str">
        <f t="shared" si="512"/>
        <v>match</v>
      </c>
      <c r="J3278" s="1" t="str">
        <f t="shared" si="513"/>
        <v>match</v>
      </c>
      <c r="K3278" s="1">
        <f t="shared" si="514"/>
        <v>0</v>
      </c>
      <c r="L3278" s="2">
        <f>IF(F3278=0,"not processed",_xlfn.MINIFS(Processed_data!H:H,Processed_data!A:A,A3278))</f>
        <v>46084</v>
      </c>
      <c r="M3278" s="1">
        <f>IF(F3278=0,"not processed",ABS(bank_source_transactions__1[[#This Row],[transaction_date]]-Reconciliation!L3278))</f>
        <v>3</v>
      </c>
      <c r="N3278" s="1" t="str" cm="1">
        <f t="array" ref="N3278">_xlfn.IFS(M3278="not Processed", "Not Processed",M3278&gt;2,"SLA Breached",M3278&lt;=2,"Within SLA")</f>
        <v>SLA Breached</v>
      </c>
      <c r="O3278" s="1" t="str">
        <f>_xlfn.XLOOKUP(A3278,Source_data!A:A,Source_data!D:D)</f>
        <v>IMPS</v>
      </c>
      <c r="P3278" s="1">
        <f t="shared" si="515"/>
        <v>0</v>
      </c>
      <c r="Q3278" s="1">
        <f t="shared" si="516"/>
        <v>0</v>
      </c>
      <c r="R3278" s="1">
        <f t="shared" si="517"/>
        <v>0</v>
      </c>
      <c r="S3278" s="1">
        <f t="shared" si="518"/>
        <v>0</v>
      </c>
      <c r="T3278" s="1">
        <f t="shared" si="519"/>
        <v>1</v>
      </c>
      <c r="U3278" s="1" t="str">
        <f>_xlfn.XLOOKUP(Table3[[#This Row],[Transaction ID]],Source_data!A:A,Source_data!E:E)</f>
        <v>Mumbai</v>
      </c>
      <c r="V3278" s="1">
        <f>_xlfn.IFNA(_xlfn.XLOOKUP(A3278,bank_processed_transactions[transaction_id],bank_processed_transactions[processing_minutes]),"")</f>
        <v>50.1</v>
      </c>
      <c r="W3278" s="31">
        <f>_xlfn.XLOOKUP(A3278,Source_data!A:A,Source_data!B:B)</f>
        <v>46081</v>
      </c>
    </row>
    <row r="3279" spans="1:23" x14ac:dyDescent="0.3">
      <c r="A3279" s="4" t="s">
        <v>2712</v>
      </c>
      <c r="B3279" s="1">
        <f>_xlfn.XLOOKUP(A3279,bank_source_transactions__1[transaction_id],bank_source_transactions__1[amount_inr])</f>
        <v>11408.37</v>
      </c>
      <c r="C3279" s="1">
        <f>_xlfn.XLOOKUP(A3279,Processed_data!A:A,Processed_data!F:F)</f>
        <v>11408.37</v>
      </c>
      <c r="D3279" s="1" t="str">
        <f>_xlfn.XLOOKUP(A3279,bank_source_transactions__1[transaction_id],bank_source_transactions__1[transaction_status])</f>
        <v>SUCCESS</v>
      </c>
      <c r="E3279" s="1" t="str">
        <f>_xlfn.XLOOKUP(A3279,Processed_data!A:A,Processed_data!G:G)</f>
        <v>SUCCESS</v>
      </c>
      <c r="F3279" s="1">
        <f>COUNTIF(bank_processed_transactions[transaction_id],A3279)</f>
        <v>1</v>
      </c>
      <c r="G3279" s="1" t="str">
        <f t="shared" si="510"/>
        <v>found</v>
      </c>
      <c r="H3279" s="1" t="str">
        <f t="shared" si="511"/>
        <v>Not Duplicate</v>
      </c>
      <c r="I3279" s="1" t="str">
        <f t="shared" si="512"/>
        <v>match</v>
      </c>
      <c r="J3279" s="1" t="str">
        <f t="shared" si="513"/>
        <v>match</v>
      </c>
      <c r="K3279" s="1">
        <f t="shared" si="514"/>
        <v>0</v>
      </c>
      <c r="L3279" s="2">
        <f>IF(F3279=0,"not processed",_xlfn.MINIFS(Processed_data!H:H,Processed_data!A:A,A3279))</f>
        <v>46036</v>
      </c>
      <c r="M3279" s="1">
        <f>IF(F3279=0,"not processed",ABS(bank_source_transactions__1[[#This Row],[transaction_date]]-Reconciliation!L3279))</f>
        <v>2</v>
      </c>
      <c r="N3279" s="1" t="str" cm="1">
        <f t="array" ref="N3279">_xlfn.IFS(M3279="not Processed", "Not Processed",M3279&gt;2,"SLA Breached",M3279&lt;=2,"Within SLA")</f>
        <v>Within SLA</v>
      </c>
      <c r="O3279" s="1" t="str">
        <f>_xlfn.XLOOKUP(A3279,Source_data!A:A,Source_data!D:D)</f>
        <v>UPI</v>
      </c>
      <c r="P3279" s="1">
        <f t="shared" si="515"/>
        <v>0</v>
      </c>
      <c r="Q3279" s="1">
        <f t="shared" si="516"/>
        <v>0</v>
      </c>
      <c r="R3279" s="1">
        <f t="shared" si="517"/>
        <v>0</v>
      </c>
      <c r="S3279" s="1">
        <f t="shared" si="518"/>
        <v>0</v>
      </c>
      <c r="T3279" s="1">
        <f t="shared" si="519"/>
        <v>0</v>
      </c>
      <c r="U3279" s="1" t="str">
        <f>_xlfn.XLOOKUP(Table3[[#This Row],[Transaction ID]],Source_data!A:A,Source_data!E:E)</f>
        <v>Pune</v>
      </c>
      <c r="V3279" s="1">
        <f>_xlfn.IFNA(_xlfn.XLOOKUP(A3279,bank_processed_transactions[transaction_id],bank_processed_transactions[processing_minutes]),"")</f>
        <v>57.8</v>
      </c>
      <c r="W3279" s="31">
        <f>_xlfn.XLOOKUP(A3279,Source_data!A:A,Source_data!B:B)</f>
        <v>46034</v>
      </c>
    </row>
    <row r="3280" spans="1:23" x14ac:dyDescent="0.3">
      <c r="A3280" s="3" t="s">
        <v>2451</v>
      </c>
      <c r="B3280" s="1">
        <f>_xlfn.XLOOKUP(A3280,bank_source_transactions__1[transaction_id],bank_source_transactions__1[amount_inr])</f>
        <v>4207.9399999999996</v>
      </c>
      <c r="C3280" s="1">
        <f>_xlfn.XLOOKUP(A3280,Processed_data!A:A,Processed_data!F:F)</f>
        <v>4207.9399999999996</v>
      </c>
      <c r="D3280" s="1" t="str">
        <f>_xlfn.XLOOKUP(A3280,bank_source_transactions__1[transaction_id],bank_source_transactions__1[transaction_status])</f>
        <v>SUCCESS</v>
      </c>
      <c r="E3280" s="1" t="str">
        <f>_xlfn.XLOOKUP(A3280,Processed_data!A:A,Processed_data!G:G)</f>
        <v>SUCCESS</v>
      </c>
      <c r="F3280" s="1">
        <f>COUNTIF(bank_processed_transactions[transaction_id],A3280)</f>
        <v>1</v>
      </c>
      <c r="G3280" s="1" t="str">
        <f t="shared" si="510"/>
        <v>found</v>
      </c>
      <c r="H3280" s="1" t="str">
        <f t="shared" si="511"/>
        <v>Not Duplicate</v>
      </c>
      <c r="I3280" s="1" t="str">
        <f t="shared" si="512"/>
        <v>match</v>
      </c>
      <c r="J3280" s="1" t="str">
        <f t="shared" si="513"/>
        <v>match</v>
      </c>
      <c r="K3280" s="1">
        <f t="shared" si="514"/>
        <v>0</v>
      </c>
      <c r="L3280" s="2">
        <f>IF(F3280=0,"not processed",_xlfn.MINIFS(Processed_data!H:H,Processed_data!A:A,A3280))</f>
        <v>46028</v>
      </c>
      <c r="M3280" s="1">
        <f>IF(F3280=0,"not processed",ABS(bank_source_transactions__1[[#This Row],[transaction_date]]-Reconciliation!L3280))</f>
        <v>1</v>
      </c>
      <c r="N3280" s="1" t="str" cm="1">
        <f t="array" ref="N3280">_xlfn.IFS(M3280="not Processed", "Not Processed",M3280&gt;2,"SLA Breached",M3280&lt;=2,"Within SLA")</f>
        <v>Within SLA</v>
      </c>
      <c r="O3280" s="1" t="str">
        <f>_xlfn.XLOOKUP(A3280,Source_data!A:A,Source_data!D:D)</f>
        <v>UPI</v>
      </c>
      <c r="P3280" s="1">
        <f t="shared" si="515"/>
        <v>0</v>
      </c>
      <c r="Q3280" s="1">
        <f t="shared" si="516"/>
        <v>0</v>
      </c>
      <c r="R3280" s="1">
        <f t="shared" si="517"/>
        <v>0</v>
      </c>
      <c r="S3280" s="1">
        <f t="shared" si="518"/>
        <v>0</v>
      </c>
      <c r="T3280" s="1">
        <f t="shared" si="519"/>
        <v>0</v>
      </c>
      <c r="U3280" s="1" t="str">
        <f>_xlfn.XLOOKUP(Table3[[#This Row],[Transaction ID]],Source_data!A:A,Source_data!E:E)</f>
        <v>Mumbai</v>
      </c>
      <c r="V3280" s="1">
        <f>_xlfn.IFNA(_xlfn.XLOOKUP(A3280,bank_processed_transactions[transaction_id],bank_processed_transactions[processing_minutes]),"")</f>
        <v>40.4</v>
      </c>
      <c r="W3280" s="31">
        <f>_xlfn.XLOOKUP(A3280,Source_data!A:A,Source_data!B:B)</f>
        <v>46027</v>
      </c>
    </row>
    <row r="3281" spans="1:23" x14ac:dyDescent="0.3">
      <c r="A3281" s="4" t="s">
        <v>1349</v>
      </c>
      <c r="B3281" s="1">
        <f>_xlfn.XLOOKUP(A3281,bank_source_transactions__1[transaction_id],bank_source_transactions__1[amount_inr])</f>
        <v>25818.639999999999</v>
      </c>
      <c r="C3281" s="1">
        <f>_xlfn.XLOOKUP(A3281,Processed_data!A:A,Processed_data!F:F)</f>
        <v>25818.639999999999</v>
      </c>
      <c r="D3281" s="1" t="str">
        <f>_xlfn.XLOOKUP(A3281,bank_source_transactions__1[transaction_id],bank_source_transactions__1[transaction_status])</f>
        <v>SUCCESS</v>
      </c>
      <c r="E3281" s="1" t="str">
        <f>_xlfn.XLOOKUP(A3281,Processed_data!A:A,Processed_data!G:G)</f>
        <v>SUCCESS</v>
      </c>
      <c r="F3281" s="1">
        <f>COUNTIF(bank_processed_transactions[transaction_id],A3281)</f>
        <v>1</v>
      </c>
      <c r="G3281" s="1" t="str">
        <f t="shared" si="510"/>
        <v>found</v>
      </c>
      <c r="H3281" s="1" t="str">
        <f t="shared" si="511"/>
        <v>Not Duplicate</v>
      </c>
      <c r="I3281" s="1" t="str">
        <f t="shared" si="512"/>
        <v>match</v>
      </c>
      <c r="J3281" s="1" t="str">
        <f t="shared" si="513"/>
        <v>match</v>
      </c>
      <c r="K3281" s="1">
        <f t="shared" si="514"/>
        <v>0</v>
      </c>
      <c r="L3281" s="2">
        <f>IF(F3281=0,"not processed",_xlfn.MINIFS(Processed_data!H:H,Processed_data!A:A,A3281))</f>
        <v>46058</v>
      </c>
      <c r="M3281" s="1">
        <f>IF(F3281=0,"not processed",ABS(bank_source_transactions__1[[#This Row],[transaction_date]]-Reconciliation!L3281))</f>
        <v>0</v>
      </c>
      <c r="N3281" s="1" t="str" cm="1">
        <f t="array" ref="N3281">_xlfn.IFS(M3281="not Processed", "Not Processed",M3281&gt;2,"SLA Breached",M3281&lt;=2,"Within SLA")</f>
        <v>Within SLA</v>
      </c>
      <c r="O3281" s="1" t="str">
        <f>_xlfn.XLOOKUP(A3281,Source_data!A:A,Source_data!D:D)</f>
        <v>NEFT</v>
      </c>
      <c r="P3281" s="1">
        <f t="shared" si="515"/>
        <v>0</v>
      </c>
      <c r="Q3281" s="1">
        <f t="shared" si="516"/>
        <v>0</v>
      </c>
      <c r="R3281" s="1">
        <f t="shared" si="517"/>
        <v>0</v>
      </c>
      <c r="S3281" s="1">
        <f t="shared" si="518"/>
        <v>0</v>
      </c>
      <c r="T3281" s="1">
        <f t="shared" si="519"/>
        <v>0</v>
      </c>
      <c r="U3281" s="1" t="str">
        <f>_xlfn.XLOOKUP(Table3[[#This Row],[Transaction ID]],Source_data!A:A,Source_data!E:E)</f>
        <v>Mumbai</v>
      </c>
      <c r="V3281" s="1">
        <f>_xlfn.IFNA(_xlfn.XLOOKUP(A3281,bank_processed_transactions[transaction_id],bank_processed_transactions[processing_minutes]),"")</f>
        <v>39.299999999999997</v>
      </c>
      <c r="W3281" s="31">
        <f>_xlfn.XLOOKUP(A3281,Source_data!A:A,Source_data!B:B)</f>
        <v>46058</v>
      </c>
    </row>
    <row r="3282" spans="1:23" x14ac:dyDescent="0.3">
      <c r="A3282" s="3" t="s">
        <v>3943</v>
      </c>
      <c r="B3282" s="1">
        <f>_xlfn.XLOOKUP(A3282,bank_source_transactions__1[transaction_id],bank_source_transactions__1[amount_inr])</f>
        <v>1338.7</v>
      </c>
      <c r="C3282" s="1">
        <f>_xlfn.XLOOKUP(A3282,Processed_data!A:A,Processed_data!F:F)</f>
        <v>1338.7</v>
      </c>
      <c r="D3282" s="1" t="str">
        <f>_xlfn.XLOOKUP(A3282,bank_source_transactions__1[transaction_id],bank_source_transactions__1[transaction_status])</f>
        <v>SUCCESS</v>
      </c>
      <c r="E3282" s="1" t="str">
        <f>_xlfn.XLOOKUP(A3282,Processed_data!A:A,Processed_data!G:G)</f>
        <v>SUCCESS</v>
      </c>
      <c r="F3282" s="1">
        <f>COUNTIF(bank_processed_transactions[transaction_id],A3282)</f>
        <v>1</v>
      </c>
      <c r="G3282" s="1" t="str">
        <f t="shared" si="510"/>
        <v>found</v>
      </c>
      <c r="H3282" s="1" t="str">
        <f t="shared" si="511"/>
        <v>Not Duplicate</v>
      </c>
      <c r="I3282" s="1" t="str">
        <f t="shared" si="512"/>
        <v>match</v>
      </c>
      <c r="J3282" s="1" t="str">
        <f t="shared" si="513"/>
        <v>match</v>
      </c>
      <c r="K3282" s="1">
        <f t="shared" si="514"/>
        <v>0</v>
      </c>
      <c r="L3282" s="2">
        <f>IF(F3282=0,"not processed",_xlfn.MINIFS(Processed_data!H:H,Processed_data!A:A,A3282))</f>
        <v>46104</v>
      </c>
      <c r="M3282" s="1">
        <f>IF(F3282=0,"not processed",ABS(bank_source_transactions__1[[#This Row],[transaction_date]]-Reconciliation!L3282))</f>
        <v>2</v>
      </c>
      <c r="N3282" s="1" t="str" cm="1">
        <f t="array" ref="N3282">_xlfn.IFS(M3282="not Processed", "Not Processed",M3282&gt;2,"SLA Breached",M3282&lt;=2,"Within SLA")</f>
        <v>Within SLA</v>
      </c>
      <c r="O3282" s="1" t="str">
        <f>_xlfn.XLOOKUP(A3282,Source_data!A:A,Source_data!D:D)</f>
        <v>IMPS</v>
      </c>
      <c r="P3282" s="1">
        <f t="shared" si="515"/>
        <v>0</v>
      </c>
      <c r="Q3282" s="1">
        <f t="shared" si="516"/>
        <v>0</v>
      </c>
      <c r="R3282" s="1">
        <f t="shared" si="517"/>
        <v>0</v>
      </c>
      <c r="S3282" s="1">
        <f t="shared" si="518"/>
        <v>0</v>
      </c>
      <c r="T3282" s="1">
        <f t="shared" si="519"/>
        <v>0</v>
      </c>
      <c r="U3282" s="1" t="str">
        <f>_xlfn.XLOOKUP(Table3[[#This Row],[Transaction ID]],Source_data!A:A,Source_data!E:E)</f>
        <v>Bengaluru</v>
      </c>
      <c r="V3282" s="1">
        <f>_xlfn.IFNA(_xlfn.XLOOKUP(A3282,bank_processed_transactions[transaction_id],bank_processed_transactions[processing_minutes]),"")</f>
        <v>4.7</v>
      </c>
      <c r="W3282" s="31">
        <f>_xlfn.XLOOKUP(A3282,Source_data!A:A,Source_data!B:B)</f>
        <v>46102</v>
      </c>
    </row>
    <row r="3283" spans="1:23" x14ac:dyDescent="0.3">
      <c r="A3283" s="4" t="s">
        <v>2487</v>
      </c>
      <c r="B3283" s="1">
        <f>_xlfn.XLOOKUP(A3283,bank_source_transactions__1[transaction_id],bank_source_transactions__1[amount_inr])</f>
        <v>1776.75</v>
      </c>
      <c r="C3283" s="1">
        <f>_xlfn.XLOOKUP(A3283,Processed_data!A:A,Processed_data!F:F)</f>
        <v>1776.75</v>
      </c>
      <c r="D3283" s="1" t="str">
        <f>_xlfn.XLOOKUP(A3283,bank_source_transactions__1[transaction_id],bank_source_transactions__1[transaction_status])</f>
        <v>SUCCESS</v>
      </c>
      <c r="E3283" s="1" t="str">
        <f>_xlfn.XLOOKUP(A3283,Processed_data!A:A,Processed_data!G:G)</f>
        <v>SUCCESS</v>
      </c>
      <c r="F3283" s="1">
        <f>COUNTIF(bank_processed_transactions[transaction_id],A3283)</f>
        <v>1</v>
      </c>
      <c r="G3283" s="1" t="str">
        <f t="shared" si="510"/>
        <v>found</v>
      </c>
      <c r="H3283" s="1" t="str">
        <f t="shared" si="511"/>
        <v>Not Duplicate</v>
      </c>
      <c r="I3283" s="1" t="str">
        <f t="shared" si="512"/>
        <v>match</v>
      </c>
      <c r="J3283" s="1" t="str">
        <f t="shared" si="513"/>
        <v>match</v>
      </c>
      <c r="K3283" s="1">
        <f t="shared" si="514"/>
        <v>0</v>
      </c>
      <c r="L3283" s="2">
        <f>IF(F3283=0,"not processed",_xlfn.MINIFS(Processed_data!H:H,Processed_data!A:A,A3283))</f>
        <v>46041</v>
      </c>
      <c r="M3283" s="1">
        <f>IF(F3283=0,"not processed",ABS(bank_source_transactions__1[[#This Row],[transaction_date]]-Reconciliation!L3283))</f>
        <v>3</v>
      </c>
      <c r="N3283" s="1" t="str" cm="1">
        <f t="array" ref="N3283">_xlfn.IFS(M3283="not Processed", "Not Processed",M3283&gt;2,"SLA Breached",M3283&lt;=2,"Within SLA")</f>
        <v>SLA Breached</v>
      </c>
      <c r="O3283" s="1" t="str">
        <f>_xlfn.XLOOKUP(A3283,Source_data!A:A,Source_data!D:D)</f>
        <v>UPI</v>
      </c>
      <c r="P3283" s="1">
        <f t="shared" si="515"/>
        <v>0</v>
      </c>
      <c r="Q3283" s="1">
        <f t="shared" si="516"/>
        <v>0</v>
      </c>
      <c r="R3283" s="1">
        <f t="shared" si="517"/>
        <v>0</v>
      </c>
      <c r="S3283" s="1">
        <f t="shared" si="518"/>
        <v>0</v>
      </c>
      <c r="T3283" s="1">
        <f t="shared" si="519"/>
        <v>1</v>
      </c>
      <c r="U3283" s="1" t="str">
        <f>_xlfn.XLOOKUP(Table3[[#This Row],[Transaction ID]],Source_data!A:A,Source_data!E:E)</f>
        <v>Pune</v>
      </c>
      <c r="V3283" s="1">
        <f>_xlfn.IFNA(_xlfn.XLOOKUP(A3283,bank_processed_transactions[transaction_id],bank_processed_transactions[processing_minutes]),"")</f>
        <v>8.6</v>
      </c>
      <c r="W3283" s="31">
        <f>_xlfn.XLOOKUP(A3283,Source_data!A:A,Source_data!B:B)</f>
        <v>46038</v>
      </c>
    </row>
    <row r="3284" spans="1:23" x14ac:dyDescent="0.3">
      <c r="A3284" s="3" t="s">
        <v>1647</v>
      </c>
      <c r="B3284" s="1">
        <f>_xlfn.XLOOKUP(A3284,bank_source_transactions__1[transaction_id],bank_source_transactions__1[amount_inr])</f>
        <v>1012.2</v>
      </c>
      <c r="C3284" s="1">
        <f>_xlfn.XLOOKUP(A3284,Processed_data!A:A,Processed_data!F:F)</f>
        <v>1012.2</v>
      </c>
      <c r="D3284" s="1" t="str">
        <f>_xlfn.XLOOKUP(A3284,bank_source_transactions__1[transaction_id],bank_source_transactions__1[transaction_status])</f>
        <v>SUCCESS</v>
      </c>
      <c r="E3284" s="1" t="str">
        <f>_xlfn.XLOOKUP(A3284,Processed_data!A:A,Processed_data!G:G)</f>
        <v>SUCCESS</v>
      </c>
      <c r="F3284" s="1">
        <f>COUNTIF(bank_processed_transactions[transaction_id],A3284)</f>
        <v>1</v>
      </c>
      <c r="G3284" s="1" t="str">
        <f t="shared" si="510"/>
        <v>found</v>
      </c>
      <c r="H3284" s="1" t="str">
        <f t="shared" si="511"/>
        <v>Not Duplicate</v>
      </c>
      <c r="I3284" s="1" t="str">
        <f t="shared" si="512"/>
        <v>match</v>
      </c>
      <c r="J3284" s="1" t="str">
        <f t="shared" si="513"/>
        <v>match</v>
      </c>
      <c r="K3284" s="1">
        <f t="shared" si="514"/>
        <v>0</v>
      </c>
      <c r="L3284" s="2">
        <f>IF(F3284=0,"not processed",_xlfn.MINIFS(Processed_data!H:H,Processed_data!A:A,A3284))</f>
        <v>46033</v>
      </c>
      <c r="M3284" s="1">
        <f>IF(F3284=0,"not processed",ABS(bank_source_transactions__1[[#This Row],[transaction_date]]-Reconciliation!L3284))</f>
        <v>0</v>
      </c>
      <c r="N3284" s="1" t="str" cm="1">
        <f t="array" ref="N3284">_xlfn.IFS(M3284="not Processed", "Not Processed",M3284&gt;2,"SLA Breached",M3284&lt;=2,"Within SLA")</f>
        <v>Within SLA</v>
      </c>
      <c r="O3284" s="1" t="str">
        <f>_xlfn.XLOOKUP(A3284,Source_data!A:A,Source_data!D:D)</f>
        <v>UPI</v>
      </c>
      <c r="P3284" s="1">
        <f t="shared" si="515"/>
        <v>0</v>
      </c>
      <c r="Q3284" s="1">
        <f t="shared" si="516"/>
        <v>0</v>
      </c>
      <c r="R3284" s="1">
        <f t="shared" si="517"/>
        <v>0</v>
      </c>
      <c r="S3284" s="1">
        <f t="shared" si="518"/>
        <v>0</v>
      </c>
      <c r="T3284" s="1">
        <f t="shared" si="519"/>
        <v>0</v>
      </c>
      <c r="U3284" s="1" t="str">
        <f>_xlfn.XLOOKUP(Table3[[#This Row],[Transaction ID]],Source_data!A:A,Source_data!E:E)</f>
        <v>Mumbai</v>
      </c>
      <c r="V3284" s="1">
        <f>_xlfn.IFNA(_xlfn.XLOOKUP(A3284,bank_processed_transactions[transaction_id],bank_processed_transactions[processing_minutes]),"")</f>
        <v>27</v>
      </c>
      <c r="W3284" s="31">
        <f>_xlfn.XLOOKUP(A3284,Source_data!A:A,Source_data!B:B)</f>
        <v>46033</v>
      </c>
    </row>
    <row r="3285" spans="1:23" x14ac:dyDescent="0.3">
      <c r="A3285" s="4" t="s">
        <v>4111</v>
      </c>
      <c r="B3285" s="1">
        <f>_xlfn.XLOOKUP(A3285,bank_source_transactions__1[transaction_id],bank_source_transactions__1[amount_inr])</f>
        <v>1179.18</v>
      </c>
      <c r="C3285" s="1">
        <f>_xlfn.XLOOKUP(A3285,Processed_data!A:A,Processed_data!F:F)</f>
        <v>1179.18</v>
      </c>
      <c r="D3285" s="1" t="str">
        <f>_xlfn.XLOOKUP(A3285,bank_source_transactions__1[transaction_id],bank_source_transactions__1[transaction_status])</f>
        <v>SUCCESS</v>
      </c>
      <c r="E3285" s="1" t="str">
        <f>_xlfn.XLOOKUP(A3285,Processed_data!A:A,Processed_data!G:G)</f>
        <v>SUCCESS</v>
      </c>
      <c r="F3285" s="1">
        <f>COUNTIF(bank_processed_transactions[transaction_id],A3285)</f>
        <v>1</v>
      </c>
      <c r="G3285" s="1" t="str">
        <f t="shared" si="510"/>
        <v>found</v>
      </c>
      <c r="H3285" s="1" t="str">
        <f t="shared" si="511"/>
        <v>Not Duplicate</v>
      </c>
      <c r="I3285" s="1" t="str">
        <f t="shared" si="512"/>
        <v>match</v>
      </c>
      <c r="J3285" s="1" t="str">
        <f t="shared" si="513"/>
        <v>match</v>
      </c>
      <c r="K3285" s="1">
        <f t="shared" si="514"/>
        <v>0</v>
      </c>
      <c r="L3285" s="2">
        <f>IF(F3285=0,"not processed",_xlfn.MINIFS(Processed_data!H:H,Processed_data!A:A,A3285))</f>
        <v>46115</v>
      </c>
      <c r="M3285" s="1">
        <f>IF(F3285=0,"not processed",ABS(bank_source_transactions__1[[#This Row],[transaction_date]]-Reconciliation!L3285))</f>
        <v>3</v>
      </c>
      <c r="N3285" s="1" t="str" cm="1">
        <f t="array" ref="N3285">_xlfn.IFS(M3285="not Processed", "Not Processed",M3285&gt;2,"SLA Breached",M3285&lt;=2,"Within SLA")</f>
        <v>SLA Breached</v>
      </c>
      <c r="O3285" s="1" t="str">
        <f>_xlfn.XLOOKUP(A3285,Source_data!A:A,Source_data!D:D)</f>
        <v>IMPS</v>
      </c>
      <c r="P3285" s="1">
        <f t="shared" si="515"/>
        <v>0</v>
      </c>
      <c r="Q3285" s="1">
        <f t="shared" si="516"/>
        <v>0</v>
      </c>
      <c r="R3285" s="1">
        <f t="shared" si="517"/>
        <v>0</v>
      </c>
      <c r="S3285" s="1">
        <f t="shared" si="518"/>
        <v>0</v>
      </c>
      <c r="T3285" s="1">
        <f t="shared" si="519"/>
        <v>1</v>
      </c>
      <c r="U3285" s="1" t="str">
        <f>_xlfn.XLOOKUP(Table3[[#This Row],[Transaction ID]],Source_data!A:A,Source_data!E:E)</f>
        <v>Bengaluru</v>
      </c>
      <c r="V3285" s="1">
        <f>_xlfn.IFNA(_xlfn.XLOOKUP(A3285,bank_processed_transactions[transaction_id],bank_processed_transactions[processing_minutes]),"")</f>
        <v>46.8</v>
      </c>
      <c r="W3285" s="31">
        <f>_xlfn.XLOOKUP(A3285,Source_data!A:A,Source_data!B:B)</f>
        <v>46112</v>
      </c>
    </row>
    <row r="3286" spans="1:23" x14ac:dyDescent="0.3">
      <c r="A3286" s="3" t="s">
        <v>604</v>
      </c>
      <c r="B3286" s="1">
        <f>_xlfn.XLOOKUP(A3286,bank_source_transactions__1[transaction_id],bank_source_transactions__1[amount_inr])</f>
        <v>26088.18</v>
      </c>
      <c r="C3286" s="1">
        <f>_xlfn.XLOOKUP(A3286,Processed_data!A:A,Processed_data!F:F)</f>
        <v>26088.18</v>
      </c>
      <c r="D3286" s="1" t="str">
        <f>_xlfn.XLOOKUP(A3286,bank_source_transactions__1[transaction_id],bank_source_transactions__1[transaction_status])</f>
        <v>SUCCESS</v>
      </c>
      <c r="E3286" s="1" t="str">
        <f>_xlfn.XLOOKUP(A3286,Processed_data!A:A,Processed_data!G:G)</f>
        <v>SUCCESS</v>
      </c>
      <c r="F3286" s="1">
        <f>COUNTIF(bank_processed_transactions[transaction_id],A3286)</f>
        <v>1</v>
      </c>
      <c r="G3286" s="1" t="str">
        <f t="shared" si="510"/>
        <v>found</v>
      </c>
      <c r="H3286" s="1" t="str">
        <f t="shared" si="511"/>
        <v>Not Duplicate</v>
      </c>
      <c r="I3286" s="1" t="str">
        <f t="shared" si="512"/>
        <v>match</v>
      </c>
      <c r="J3286" s="1" t="str">
        <f t="shared" si="513"/>
        <v>match</v>
      </c>
      <c r="K3286" s="1">
        <f t="shared" si="514"/>
        <v>0</v>
      </c>
      <c r="L3286" s="2">
        <f>IF(F3286=0,"not processed",_xlfn.MINIFS(Processed_data!H:H,Processed_data!A:A,A3286))</f>
        <v>46094</v>
      </c>
      <c r="M3286" s="1">
        <f>IF(F3286=0,"not processed",ABS(bank_source_transactions__1[[#This Row],[transaction_date]]-Reconciliation!L3286))</f>
        <v>1</v>
      </c>
      <c r="N3286" s="1" t="str" cm="1">
        <f t="array" ref="N3286">_xlfn.IFS(M3286="not Processed", "Not Processed",M3286&gt;2,"SLA Breached",M3286&lt;=2,"Within SLA")</f>
        <v>Within SLA</v>
      </c>
      <c r="O3286" s="1" t="str">
        <f>_xlfn.XLOOKUP(A3286,Source_data!A:A,Source_data!D:D)</f>
        <v>NEFT</v>
      </c>
      <c r="P3286" s="1">
        <f t="shared" si="515"/>
        <v>0</v>
      </c>
      <c r="Q3286" s="1">
        <f t="shared" si="516"/>
        <v>0</v>
      </c>
      <c r="R3286" s="1">
        <f t="shared" si="517"/>
        <v>0</v>
      </c>
      <c r="S3286" s="1">
        <f t="shared" si="518"/>
        <v>0</v>
      </c>
      <c r="T3286" s="1">
        <f t="shared" si="519"/>
        <v>0</v>
      </c>
      <c r="U3286" s="1" t="str">
        <f>_xlfn.XLOOKUP(Table3[[#This Row],[Transaction ID]],Source_data!A:A,Source_data!E:E)</f>
        <v>Bengaluru</v>
      </c>
      <c r="V3286" s="1">
        <f>_xlfn.IFNA(_xlfn.XLOOKUP(A3286,bank_processed_transactions[transaction_id],bank_processed_transactions[processing_minutes]),"")</f>
        <v>36.6</v>
      </c>
      <c r="W3286" s="31">
        <f>_xlfn.XLOOKUP(A3286,Source_data!A:A,Source_data!B:B)</f>
        <v>46093</v>
      </c>
    </row>
    <row r="3287" spans="1:23" x14ac:dyDescent="0.3">
      <c r="A3287" s="4" t="s">
        <v>4547</v>
      </c>
      <c r="B3287" s="1">
        <f>_xlfn.XLOOKUP(A3287,bank_source_transactions__1[transaction_id],bank_source_transactions__1[amount_inr])</f>
        <v>47201.15</v>
      </c>
      <c r="C3287" s="1">
        <f>_xlfn.XLOOKUP(A3287,Processed_data!A:A,Processed_data!F:F)</f>
        <v>47201.15</v>
      </c>
      <c r="D3287" s="1" t="str">
        <f>_xlfn.XLOOKUP(A3287,bank_source_transactions__1[transaction_id],bank_source_transactions__1[transaction_status])</f>
        <v>SUCCESS</v>
      </c>
      <c r="E3287" s="1" t="str">
        <f>_xlfn.XLOOKUP(A3287,Processed_data!A:A,Processed_data!G:G)</f>
        <v>SUCCESS</v>
      </c>
      <c r="F3287" s="1">
        <f>COUNTIF(bank_processed_transactions[transaction_id],A3287)</f>
        <v>1</v>
      </c>
      <c r="G3287" s="1" t="str">
        <f t="shared" si="510"/>
        <v>found</v>
      </c>
      <c r="H3287" s="1" t="str">
        <f t="shared" si="511"/>
        <v>Not Duplicate</v>
      </c>
      <c r="I3287" s="1" t="str">
        <f t="shared" si="512"/>
        <v>match</v>
      </c>
      <c r="J3287" s="1" t="str">
        <f t="shared" si="513"/>
        <v>match</v>
      </c>
      <c r="K3287" s="1">
        <f t="shared" si="514"/>
        <v>0</v>
      </c>
      <c r="L3287" s="2">
        <f>IF(F3287=0,"not processed",_xlfn.MINIFS(Processed_data!H:H,Processed_data!A:A,A3287))</f>
        <v>46028</v>
      </c>
      <c r="M3287" s="1">
        <f>IF(F3287=0,"not processed",ABS(bank_source_transactions__1[[#This Row],[transaction_date]]-Reconciliation!L3287))</f>
        <v>1</v>
      </c>
      <c r="N3287" s="1" t="str" cm="1">
        <f t="array" ref="N3287">_xlfn.IFS(M3287="not Processed", "Not Processed",M3287&gt;2,"SLA Breached",M3287&lt;=2,"Within SLA")</f>
        <v>Within SLA</v>
      </c>
      <c r="O3287" s="1" t="str">
        <f>_xlfn.XLOOKUP(A3287,Source_data!A:A,Source_data!D:D)</f>
        <v>CARD</v>
      </c>
      <c r="P3287" s="1">
        <f t="shared" si="515"/>
        <v>0</v>
      </c>
      <c r="Q3287" s="1">
        <f t="shared" si="516"/>
        <v>0</v>
      </c>
      <c r="R3287" s="1">
        <f t="shared" si="517"/>
        <v>0</v>
      </c>
      <c r="S3287" s="1">
        <f t="shared" si="518"/>
        <v>0</v>
      </c>
      <c r="T3287" s="1">
        <f t="shared" si="519"/>
        <v>0</v>
      </c>
      <c r="U3287" s="1" t="str">
        <f>_xlfn.XLOOKUP(Table3[[#This Row],[Transaction ID]],Source_data!A:A,Source_data!E:E)</f>
        <v>Bengaluru</v>
      </c>
      <c r="V3287" s="1">
        <f>_xlfn.IFNA(_xlfn.XLOOKUP(A3287,bank_processed_transactions[transaction_id],bank_processed_transactions[processing_minutes]),"")</f>
        <v>11.5</v>
      </c>
      <c r="W3287" s="31">
        <f>_xlfn.XLOOKUP(A3287,Source_data!A:A,Source_data!B:B)</f>
        <v>46027</v>
      </c>
    </row>
    <row r="3288" spans="1:23" x14ac:dyDescent="0.3">
      <c r="A3288" s="3" t="s">
        <v>3755</v>
      </c>
      <c r="B3288" s="1">
        <f>_xlfn.XLOOKUP(A3288,bank_source_transactions__1[transaction_id],bank_source_transactions__1[amount_inr])</f>
        <v>9385.18</v>
      </c>
      <c r="C3288" s="1">
        <f>_xlfn.XLOOKUP(A3288,Processed_data!A:A,Processed_data!F:F)</f>
        <v>9385.18</v>
      </c>
      <c r="D3288" s="1" t="str">
        <f>_xlfn.XLOOKUP(A3288,bank_source_transactions__1[transaction_id],bank_source_transactions__1[transaction_status])</f>
        <v>SUCCESS</v>
      </c>
      <c r="E3288" s="1" t="str">
        <f>_xlfn.XLOOKUP(A3288,Processed_data!A:A,Processed_data!G:G)</f>
        <v>SUCCESS</v>
      </c>
      <c r="F3288" s="1">
        <f>COUNTIF(bank_processed_transactions[transaction_id],A3288)</f>
        <v>1</v>
      </c>
      <c r="G3288" s="1" t="str">
        <f t="shared" si="510"/>
        <v>found</v>
      </c>
      <c r="H3288" s="1" t="str">
        <f t="shared" si="511"/>
        <v>Not Duplicate</v>
      </c>
      <c r="I3288" s="1" t="str">
        <f t="shared" si="512"/>
        <v>match</v>
      </c>
      <c r="J3288" s="1" t="str">
        <f t="shared" si="513"/>
        <v>match</v>
      </c>
      <c r="K3288" s="1">
        <f t="shared" si="514"/>
        <v>0</v>
      </c>
      <c r="L3288" s="2">
        <f>IF(F3288=0,"not processed",_xlfn.MINIFS(Processed_data!H:H,Processed_data!A:A,A3288))</f>
        <v>46098</v>
      </c>
      <c r="M3288" s="1">
        <f>IF(F3288=0,"not processed",ABS(bank_source_transactions__1[[#This Row],[transaction_date]]-Reconciliation!L3288))</f>
        <v>3</v>
      </c>
      <c r="N3288" s="1" t="str" cm="1">
        <f t="array" ref="N3288">_xlfn.IFS(M3288="not Processed", "Not Processed",M3288&gt;2,"SLA Breached",M3288&lt;=2,"Within SLA")</f>
        <v>SLA Breached</v>
      </c>
      <c r="O3288" s="1" t="str">
        <f>_xlfn.XLOOKUP(A3288,Source_data!A:A,Source_data!D:D)</f>
        <v>UPI</v>
      </c>
      <c r="P3288" s="1">
        <f t="shared" si="515"/>
        <v>0</v>
      </c>
      <c r="Q3288" s="1">
        <f t="shared" si="516"/>
        <v>0</v>
      </c>
      <c r="R3288" s="1">
        <f t="shared" si="517"/>
        <v>0</v>
      </c>
      <c r="S3288" s="1">
        <f t="shared" si="518"/>
        <v>0</v>
      </c>
      <c r="T3288" s="1">
        <f t="shared" si="519"/>
        <v>1</v>
      </c>
      <c r="U3288" s="1" t="str">
        <f>_xlfn.XLOOKUP(Table3[[#This Row],[Transaction ID]],Source_data!A:A,Source_data!E:E)</f>
        <v>Hyderabad</v>
      </c>
      <c r="V3288" s="1">
        <f>_xlfn.IFNA(_xlfn.XLOOKUP(A3288,bank_processed_transactions[transaction_id],bank_processed_transactions[processing_minutes]),"")</f>
        <v>19.899999999999999</v>
      </c>
      <c r="W3288" s="31">
        <f>_xlfn.XLOOKUP(A3288,Source_data!A:A,Source_data!B:B)</f>
        <v>46095</v>
      </c>
    </row>
    <row r="3289" spans="1:23" x14ac:dyDescent="0.3">
      <c r="A3289" s="4" t="s">
        <v>4535</v>
      </c>
      <c r="B3289" s="1">
        <f>_xlfn.XLOOKUP(A3289,bank_source_transactions__1[transaction_id],bank_source_transactions__1[amount_inr])</f>
        <v>6885.98</v>
      </c>
      <c r="C3289" s="1">
        <f>_xlfn.XLOOKUP(A3289,Processed_data!A:A,Processed_data!F:F)</f>
        <v>6885.98</v>
      </c>
      <c r="D3289" s="1" t="str">
        <f>_xlfn.XLOOKUP(A3289,bank_source_transactions__1[transaction_id],bank_source_transactions__1[transaction_status])</f>
        <v>SUCCESS</v>
      </c>
      <c r="E3289" s="1" t="str">
        <f>_xlfn.XLOOKUP(A3289,Processed_data!A:A,Processed_data!G:G)</f>
        <v>SUCCESS</v>
      </c>
      <c r="F3289" s="1">
        <f>COUNTIF(bank_processed_transactions[transaction_id],A3289)</f>
        <v>1</v>
      </c>
      <c r="G3289" s="1" t="str">
        <f t="shared" si="510"/>
        <v>found</v>
      </c>
      <c r="H3289" s="1" t="str">
        <f t="shared" si="511"/>
        <v>Not Duplicate</v>
      </c>
      <c r="I3289" s="1" t="str">
        <f t="shared" si="512"/>
        <v>match</v>
      </c>
      <c r="J3289" s="1" t="str">
        <f t="shared" si="513"/>
        <v>match</v>
      </c>
      <c r="K3289" s="1">
        <f t="shared" si="514"/>
        <v>0</v>
      </c>
      <c r="L3289" s="2">
        <f>IF(F3289=0,"not processed",_xlfn.MINIFS(Processed_data!H:H,Processed_data!A:A,A3289))</f>
        <v>46097</v>
      </c>
      <c r="M3289" s="1">
        <f>IF(F3289=0,"not processed",ABS(bank_source_transactions__1[[#This Row],[transaction_date]]-Reconciliation!L3289))</f>
        <v>3</v>
      </c>
      <c r="N3289" s="1" t="str" cm="1">
        <f t="array" ref="N3289">_xlfn.IFS(M3289="not Processed", "Not Processed",M3289&gt;2,"SLA Breached",M3289&lt;=2,"Within SLA")</f>
        <v>SLA Breached</v>
      </c>
      <c r="O3289" s="1" t="str">
        <f>_xlfn.XLOOKUP(A3289,Source_data!A:A,Source_data!D:D)</f>
        <v>ATM</v>
      </c>
      <c r="P3289" s="1">
        <f t="shared" si="515"/>
        <v>0</v>
      </c>
      <c r="Q3289" s="1">
        <f t="shared" si="516"/>
        <v>0</v>
      </c>
      <c r="R3289" s="1">
        <f t="shared" si="517"/>
        <v>0</v>
      </c>
      <c r="S3289" s="1">
        <f t="shared" si="518"/>
        <v>0</v>
      </c>
      <c r="T3289" s="1">
        <f t="shared" si="519"/>
        <v>1</v>
      </c>
      <c r="U3289" s="1" t="str">
        <f>_xlfn.XLOOKUP(Table3[[#This Row],[Transaction ID]],Source_data!A:A,Source_data!E:E)</f>
        <v>Mumbai</v>
      </c>
      <c r="V3289" s="1">
        <f>_xlfn.IFNA(_xlfn.XLOOKUP(A3289,bank_processed_transactions[transaction_id],bank_processed_transactions[processing_minutes]),"")</f>
        <v>40.1</v>
      </c>
      <c r="W3289" s="31">
        <f>_xlfn.XLOOKUP(A3289,Source_data!A:A,Source_data!B:B)</f>
        <v>46094</v>
      </c>
    </row>
    <row r="3290" spans="1:23" x14ac:dyDescent="0.3">
      <c r="A3290" s="3" t="s">
        <v>1545</v>
      </c>
      <c r="B3290" s="1">
        <f>_xlfn.XLOOKUP(A3290,bank_source_transactions__1[transaction_id],bank_source_transactions__1[amount_inr])</f>
        <v>22034.76</v>
      </c>
      <c r="C3290" s="1">
        <f>_xlfn.XLOOKUP(A3290,Processed_data!A:A,Processed_data!F:F)</f>
        <v>22034.76</v>
      </c>
      <c r="D3290" s="1" t="str">
        <f>_xlfn.XLOOKUP(A3290,bank_source_transactions__1[transaction_id],bank_source_transactions__1[transaction_status])</f>
        <v>SUCCESS</v>
      </c>
      <c r="E3290" s="1" t="str">
        <f>_xlfn.XLOOKUP(A3290,Processed_data!A:A,Processed_data!G:G)</f>
        <v>SUCCESS</v>
      </c>
      <c r="F3290" s="1">
        <f>COUNTIF(bank_processed_transactions[transaction_id],A3290)</f>
        <v>1</v>
      </c>
      <c r="G3290" s="1" t="str">
        <f t="shared" si="510"/>
        <v>found</v>
      </c>
      <c r="H3290" s="1" t="str">
        <f t="shared" si="511"/>
        <v>Not Duplicate</v>
      </c>
      <c r="I3290" s="1" t="str">
        <f t="shared" si="512"/>
        <v>match</v>
      </c>
      <c r="J3290" s="1" t="str">
        <f t="shared" si="513"/>
        <v>match</v>
      </c>
      <c r="K3290" s="1">
        <f t="shared" si="514"/>
        <v>0</v>
      </c>
      <c r="L3290" s="2">
        <f>IF(F3290=0,"not processed",_xlfn.MINIFS(Processed_data!H:H,Processed_data!A:A,A3290))</f>
        <v>46074</v>
      </c>
      <c r="M3290" s="1">
        <f>IF(F3290=0,"not processed",ABS(bank_source_transactions__1[[#This Row],[transaction_date]]-Reconciliation!L3290))</f>
        <v>2</v>
      </c>
      <c r="N3290" s="1" t="str" cm="1">
        <f t="array" ref="N3290">_xlfn.IFS(M3290="not Processed", "Not Processed",M3290&gt;2,"SLA Breached",M3290&lt;=2,"Within SLA")</f>
        <v>Within SLA</v>
      </c>
      <c r="O3290" s="1" t="str">
        <f>_xlfn.XLOOKUP(A3290,Source_data!A:A,Source_data!D:D)</f>
        <v>ATM</v>
      </c>
      <c r="P3290" s="1">
        <f t="shared" si="515"/>
        <v>0</v>
      </c>
      <c r="Q3290" s="1">
        <f t="shared" si="516"/>
        <v>0</v>
      </c>
      <c r="R3290" s="1">
        <f t="shared" si="517"/>
        <v>0</v>
      </c>
      <c r="S3290" s="1">
        <f t="shared" si="518"/>
        <v>0</v>
      </c>
      <c r="T3290" s="1">
        <f t="shared" si="519"/>
        <v>0</v>
      </c>
      <c r="U3290" s="1" t="str">
        <f>_xlfn.XLOOKUP(Table3[[#This Row],[Transaction ID]],Source_data!A:A,Source_data!E:E)</f>
        <v>Mumbai</v>
      </c>
      <c r="V3290" s="1">
        <f>_xlfn.IFNA(_xlfn.XLOOKUP(A3290,bank_processed_transactions[transaction_id],bank_processed_transactions[processing_minutes]),"")</f>
        <v>34.1</v>
      </c>
      <c r="W3290" s="31">
        <f>_xlfn.XLOOKUP(A3290,Source_data!A:A,Source_data!B:B)</f>
        <v>46072</v>
      </c>
    </row>
    <row r="3291" spans="1:23" x14ac:dyDescent="0.3">
      <c r="A3291" s="4" t="s">
        <v>501</v>
      </c>
      <c r="B3291" s="1">
        <f>_xlfn.XLOOKUP(A3291,bank_source_transactions__1[transaction_id],bank_source_transactions__1[amount_inr])</f>
        <v>929.31</v>
      </c>
      <c r="C3291" s="1">
        <f>_xlfn.XLOOKUP(A3291,Processed_data!A:A,Processed_data!F:F)</f>
        <v>929.31</v>
      </c>
      <c r="D3291" s="1" t="str">
        <f>_xlfn.XLOOKUP(A3291,bank_source_transactions__1[transaction_id],bank_source_transactions__1[transaction_status])</f>
        <v>SUCCESS</v>
      </c>
      <c r="E3291" s="1" t="str">
        <f>_xlfn.XLOOKUP(A3291,Processed_data!A:A,Processed_data!G:G)</f>
        <v>SUCCESS</v>
      </c>
      <c r="F3291" s="1">
        <f>COUNTIF(bank_processed_transactions[transaction_id],A3291)</f>
        <v>1</v>
      </c>
      <c r="G3291" s="1" t="str">
        <f t="shared" si="510"/>
        <v>found</v>
      </c>
      <c r="H3291" s="1" t="str">
        <f t="shared" si="511"/>
        <v>Not Duplicate</v>
      </c>
      <c r="I3291" s="1" t="str">
        <f t="shared" si="512"/>
        <v>match</v>
      </c>
      <c r="J3291" s="1" t="str">
        <f t="shared" si="513"/>
        <v>match</v>
      </c>
      <c r="K3291" s="1">
        <f t="shared" si="514"/>
        <v>0</v>
      </c>
      <c r="L3291" s="2">
        <f>IF(F3291=0,"not processed",_xlfn.MINIFS(Processed_data!H:H,Processed_data!A:A,A3291))</f>
        <v>46080</v>
      </c>
      <c r="M3291" s="1">
        <f>IF(F3291=0,"not processed",ABS(bank_source_transactions__1[[#This Row],[transaction_date]]-Reconciliation!L3291))</f>
        <v>3</v>
      </c>
      <c r="N3291" s="1" t="str" cm="1">
        <f t="array" ref="N3291">_xlfn.IFS(M3291="not Processed", "Not Processed",M3291&gt;2,"SLA Breached",M3291&lt;=2,"Within SLA")</f>
        <v>SLA Breached</v>
      </c>
      <c r="O3291" s="1" t="str">
        <f>_xlfn.XLOOKUP(A3291,Source_data!A:A,Source_data!D:D)</f>
        <v>CARD</v>
      </c>
      <c r="P3291" s="1">
        <f t="shared" si="515"/>
        <v>0</v>
      </c>
      <c r="Q3291" s="1">
        <f t="shared" si="516"/>
        <v>0</v>
      </c>
      <c r="R3291" s="1">
        <f t="shared" si="517"/>
        <v>0</v>
      </c>
      <c r="S3291" s="1">
        <f t="shared" si="518"/>
        <v>0</v>
      </c>
      <c r="T3291" s="1">
        <f t="shared" si="519"/>
        <v>1</v>
      </c>
      <c r="U3291" s="1" t="str">
        <f>_xlfn.XLOOKUP(Table3[[#This Row],[Transaction ID]],Source_data!A:A,Source_data!E:E)</f>
        <v>Hyderabad</v>
      </c>
      <c r="V3291" s="1">
        <f>_xlfn.IFNA(_xlfn.XLOOKUP(A3291,bank_processed_transactions[transaction_id],bank_processed_transactions[processing_minutes]),"")</f>
        <v>31.6</v>
      </c>
      <c r="W3291" s="31">
        <f>_xlfn.XLOOKUP(A3291,Source_data!A:A,Source_data!B:B)</f>
        <v>46077</v>
      </c>
    </row>
    <row r="3292" spans="1:23" x14ac:dyDescent="0.3">
      <c r="A3292" s="3" t="s">
        <v>2768</v>
      </c>
      <c r="B3292" s="1">
        <f>_xlfn.XLOOKUP(A3292,bank_source_transactions__1[transaction_id],bank_source_transactions__1[amount_inr])</f>
        <v>16734.060000000001</v>
      </c>
      <c r="C3292" s="1">
        <f>_xlfn.XLOOKUP(A3292,Processed_data!A:A,Processed_data!F:F)</f>
        <v>16734.060000000001</v>
      </c>
      <c r="D3292" s="1" t="str">
        <f>_xlfn.XLOOKUP(A3292,bank_source_transactions__1[transaction_id],bank_source_transactions__1[transaction_status])</f>
        <v>SUCCESS</v>
      </c>
      <c r="E3292" s="1" t="str">
        <f>_xlfn.XLOOKUP(A3292,Processed_data!A:A,Processed_data!G:G)</f>
        <v>SUCCESS</v>
      </c>
      <c r="F3292" s="1">
        <f>COUNTIF(bank_processed_transactions[transaction_id],A3292)</f>
        <v>1</v>
      </c>
      <c r="G3292" s="1" t="str">
        <f t="shared" si="510"/>
        <v>found</v>
      </c>
      <c r="H3292" s="1" t="str">
        <f t="shared" si="511"/>
        <v>Not Duplicate</v>
      </c>
      <c r="I3292" s="1" t="str">
        <f t="shared" si="512"/>
        <v>match</v>
      </c>
      <c r="J3292" s="1" t="str">
        <f t="shared" si="513"/>
        <v>match</v>
      </c>
      <c r="K3292" s="1">
        <f t="shared" si="514"/>
        <v>0</v>
      </c>
      <c r="L3292" s="2">
        <f>IF(F3292=0,"not processed",_xlfn.MINIFS(Processed_data!H:H,Processed_data!A:A,A3292))</f>
        <v>46105</v>
      </c>
      <c r="M3292" s="1">
        <f>IF(F3292=0,"not processed",ABS(bank_source_transactions__1[[#This Row],[transaction_date]]-Reconciliation!L3292))</f>
        <v>3</v>
      </c>
      <c r="N3292" s="1" t="str" cm="1">
        <f t="array" ref="N3292">_xlfn.IFS(M3292="not Processed", "Not Processed",M3292&gt;2,"SLA Breached",M3292&lt;=2,"Within SLA")</f>
        <v>SLA Breached</v>
      </c>
      <c r="O3292" s="1" t="str">
        <f>_xlfn.XLOOKUP(A3292,Source_data!A:A,Source_data!D:D)</f>
        <v>ATM</v>
      </c>
      <c r="P3292" s="1">
        <f t="shared" si="515"/>
        <v>0</v>
      </c>
      <c r="Q3292" s="1">
        <f t="shared" si="516"/>
        <v>0</v>
      </c>
      <c r="R3292" s="1">
        <f t="shared" si="517"/>
        <v>0</v>
      </c>
      <c r="S3292" s="1">
        <f t="shared" si="518"/>
        <v>0</v>
      </c>
      <c r="T3292" s="1">
        <f t="shared" si="519"/>
        <v>1</v>
      </c>
      <c r="U3292" s="1" t="str">
        <f>_xlfn.XLOOKUP(Table3[[#This Row],[Transaction ID]],Source_data!A:A,Source_data!E:E)</f>
        <v>Bengaluru</v>
      </c>
      <c r="V3292" s="1">
        <f>_xlfn.IFNA(_xlfn.XLOOKUP(A3292,bank_processed_transactions[transaction_id],bank_processed_transactions[processing_minutes]),"")</f>
        <v>46.3</v>
      </c>
      <c r="W3292" s="31">
        <f>_xlfn.XLOOKUP(A3292,Source_data!A:A,Source_data!B:B)</f>
        <v>46102</v>
      </c>
    </row>
    <row r="3293" spans="1:23" x14ac:dyDescent="0.3">
      <c r="A3293" s="4" t="s">
        <v>2943</v>
      </c>
      <c r="B3293" s="1">
        <f>_xlfn.XLOOKUP(A3293,bank_source_transactions__1[transaction_id],bank_source_transactions__1[amount_inr])</f>
        <v>5405.1</v>
      </c>
      <c r="C3293" s="1">
        <f>_xlfn.XLOOKUP(A3293,Processed_data!A:A,Processed_data!F:F)</f>
        <v>5405.1</v>
      </c>
      <c r="D3293" s="1" t="str">
        <f>_xlfn.XLOOKUP(A3293,bank_source_transactions__1[transaction_id],bank_source_transactions__1[transaction_status])</f>
        <v>SUCCESS</v>
      </c>
      <c r="E3293" s="1" t="str">
        <f>_xlfn.XLOOKUP(A3293,Processed_data!A:A,Processed_data!G:G)</f>
        <v>SUCCESS</v>
      </c>
      <c r="F3293" s="1">
        <f>COUNTIF(bank_processed_transactions[transaction_id],A3293)</f>
        <v>1</v>
      </c>
      <c r="G3293" s="1" t="str">
        <f t="shared" si="510"/>
        <v>found</v>
      </c>
      <c r="H3293" s="1" t="str">
        <f t="shared" si="511"/>
        <v>Not Duplicate</v>
      </c>
      <c r="I3293" s="1" t="str">
        <f t="shared" si="512"/>
        <v>match</v>
      </c>
      <c r="J3293" s="1" t="str">
        <f t="shared" si="513"/>
        <v>match</v>
      </c>
      <c r="K3293" s="1">
        <f t="shared" si="514"/>
        <v>0</v>
      </c>
      <c r="L3293" s="2">
        <f>IF(F3293=0,"not processed",_xlfn.MINIFS(Processed_data!H:H,Processed_data!A:A,A3293))</f>
        <v>46031</v>
      </c>
      <c r="M3293" s="1">
        <f>IF(F3293=0,"not processed",ABS(bank_source_transactions__1[[#This Row],[transaction_date]]-Reconciliation!L3293))</f>
        <v>0</v>
      </c>
      <c r="N3293" s="1" t="str" cm="1">
        <f t="array" ref="N3293">_xlfn.IFS(M3293="not Processed", "Not Processed",M3293&gt;2,"SLA Breached",M3293&lt;=2,"Within SLA")</f>
        <v>Within SLA</v>
      </c>
      <c r="O3293" s="1" t="str">
        <f>_xlfn.XLOOKUP(A3293,Source_data!A:A,Source_data!D:D)</f>
        <v>UPI</v>
      </c>
      <c r="P3293" s="1">
        <f t="shared" si="515"/>
        <v>0</v>
      </c>
      <c r="Q3293" s="1">
        <f t="shared" si="516"/>
        <v>0</v>
      </c>
      <c r="R3293" s="1">
        <f t="shared" si="517"/>
        <v>0</v>
      </c>
      <c r="S3293" s="1">
        <f t="shared" si="518"/>
        <v>0</v>
      </c>
      <c r="T3293" s="1">
        <f t="shared" si="519"/>
        <v>0</v>
      </c>
      <c r="U3293" s="1" t="str">
        <f>_xlfn.XLOOKUP(Table3[[#This Row],[Transaction ID]],Source_data!A:A,Source_data!E:E)</f>
        <v>Mumbai</v>
      </c>
      <c r="V3293" s="1">
        <f>_xlfn.IFNA(_xlfn.XLOOKUP(A3293,bank_processed_transactions[transaction_id],bank_processed_transactions[processing_minutes]),"")</f>
        <v>25.2</v>
      </c>
      <c r="W3293" s="31">
        <f>_xlfn.XLOOKUP(A3293,Source_data!A:A,Source_data!B:B)</f>
        <v>46031</v>
      </c>
    </row>
    <row r="3294" spans="1:23" x14ac:dyDescent="0.3">
      <c r="A3294" s="3" t="s">
        <v>4584</v>
      </c>
      <c r="B3294" s="1">
        <f>_xlfn.XLOOKUP(A3294,bank_source_transactions__1[transaction_id],bank_source_transactions__1[amount_inr])</f>
        <v>3179.58</v>
      </c>
      <c r="C3294" s="1">
        <f>_xlfn.XLOOKUP(A3294,Processed_data!A:A,Processed_data!F:F)</f>
        <v>3179.58</v>
      </c>
      <c r="D3294" s="1" t="str">
        <f>_xlfn.XLOOKUP(A3294,bank_source_transactions__1[transaction_id],bank_source_transactions__1[transaction_status])</f>
        <v>SUCCESS</v>
      </c>
      <c r="E3294" s="1" t="str">
        <f>_xlfn.XLOOKUP(A3294,Processed_data!A:A,Processed_data!G:G)</f>
        <v>SUCCESS</v>
      </c>
      <c r="F3294" s="1">
        <f>COUNTIF(bank_processed_transactions[transaction_id],A3294)</f>
        <v>1</v>
      </c>
      <c r="G3294" s="1" t="str">
        <f t="shared" si="510"/>
        <v>found</v>
      </c>
      <c r="H3294" s="1" t="str">
        <f t="shared" si="511"/>
        <v>Not Duplicate</v>
      </c>
      <c r="I3294" s="1" t="str">
        <f t="shared" si="512"/>
        <v>match</v>
      </c>
      <c r="J3294" s="1" t="str">
        <f t="shared" si="513"/>
        <v>match</v>
      </c>
      <c r="K3294" s="1">
        <f t="shared" si="514"/>
        <v>0</v>
      </c>
      <c r="L3294" s="2">
        <f>IF(F3294=0,"not processed",_xlfn.MINIFS(Processed_data!H:H,Processed_data!A:A,A3294))</f>
        <v>46075</v>
      </c>
      <c r="M3294" s="1">
        <f>IF(F3294=0,"not processed",ABS(bank_source_transactions__1[[#This Row],[transaction_date]]-Reconciliation!L3294))</f>
        <v>5</v>
      </c>
      <c r="N3294" s="1" t="str" cm="1">
        <f t="array" ref="N3294">_xlfn.IFS(M3294="not Processed", "Not Processed",M3294&gt;2,"SLA Breached",M3294&lt;=2,"Within SLA")</f>
        <v>SLA Breached</v>
      </c>
      <c r="O3294" s="1" t="str">
        <f>_xlfn.XLOOKUP(A3294,Source_data!A:A,Source_data!D:D)</f>
        <v>IMPS</v>
      </c>
      <c r="P3294" s="1">
        <f t="shared" si="515"/>
        <v>0</v>
      </c>
      <c r="Q3294" s="1">
        <f t="shared" si="516"/>
        <v>0</v>
      </c>
      <c r="R3294" s="1">
        <f t="shared" si="517"/>
        <v>0</v>
      </c>
      <c r="S3294" s="1">
        <f t="shared" si="518"/>
        <v>0</v>
      </c>
      <c r="T3294" s="1">
        <f t="shared" si="519"/>
        <v>1</v>
      </c>
      <c r="U3294" s="1" t="str">
        <f>_xlfn.XLOOKUP(Table3[[#This Row],[Transaction ID]],Source_data!A:A,Source_data!E:E)</f>
        <v>Bengaluru</v>
      </c>
      <c r="V3294" s="1">
        <f>_xlfn.IFNA(_xlfn.XLOOKUP(A3294,bank_processed_transactions[transaction_id],bank_processed_transactions[processing_minutes]),"")</f>
        <v>49.6</v>
      </c>
      <c r="W3294" s="31">
        <f>_xlfn.XLOOKUP(A3294,Source_data!A:A,Source_data!B:B)</f>
        <v>46070</v>
      </c>
    </row>
    <row r="3295" spans="1:23" x14ac:dyDescent="0.3">
      <c r="A3295" s="4" t="s">
        <v>3439</v>
      </c>
      <c r="B3295" s="1">
        <f>_xlfn.XLOOKUP(A3295,bank_source_transactions__1[transaction_id],bank_source_transactions__1[amount_inr])</f>
        <v>3564.59</v>
      </c>
      <c r="C3295" s="1">
        <f>_xlfn.XLOOKUP(A3295,Processed_data!A:A,Processed_data!F:F)</f>
        <v>3564.59</v>
      </c>
      <c r="D3295" s="1" t="str">
        <f>_xlfn.XLOOKUP(A3295,bank_source_transactions__1[transaction_id],bank_source_transactions__1[transaction_status])</f>
        <v>SUCCESS</v>
      </c>
      <c r="E3295" s="1" t="str">
        <f>_xlfn.XLOOKUP(A3295,Processed_data!A:A,Processed_data!G:G)</f>
        <v>SUCCESS</v>
      </c>
      <c r="F3295" s="1">
        <f>COUNTIF(bank_processed_transactions[transaction_id],A3295)</f>
        <v>1</v>
      </c>
      <c r="G3295" s="1" t="str">
        <f t="shared" si="510"/>
        <v>found</v>
      </c>
      <c r="H3295" s="1" t="str">
        <f t="shared" si="511"/>
        <v>Not Duplicate</v>
      </c>
      <c r="I3295" s="1" t="str">
        <f t="shared" si="512"/>
        <v>match</v>
      </c>
      <c r="J3295" s="1" t="str">
        <f t="shared" si="513"/>
        <v>match</v>
      </c>
      <c r="K3295" s="1">
        <f t="shared" si="514"/>
        <v>0</v>
      </c>
      <c r="L3295" s="2">
        <f>IF(F3295=0,"not processed",_xlfn.MINIFS(Processed_data!H:H,Processed_data!A:A,A3295))</f>
        <v>46050</v>
      </c>
      <c r="M3295" s="1">
        <f>IF(F3295=0,"not processed",ABS(bank_source_transactions__1[[#This Row],[transaction_date]]-Reconciliation!L3295))</f>
        <v>2</v>
      </c>
      <c r="N3295" s="1" t="str" cm="1">
        <f t="array" ref="N3295">_xlfn.IFS(M3295="not Processed", "Not Processed",M3295&gt;2,"SLA Breached",M3295&lt;=2,"Within SLA")</f>
        <v>Within SLA</v>
      </c>
      <c r="O3295" s="1" t="str">
        <f>_xlfn.XLOOKUP(A3295,Source_data!A:A,Source_data!D:D)</f>
        <v>CARD</v>
      </c>
      <c r="P3295" s="1">
        <f t="shared" si="515"/>
        <v>0</v>
      </c>
      <c r="Q3295" s="1">
        <f t="shared" si="516"/>
        <v>0</v>
      </c>
      <c r="R3295" s="1">
        <f t="shared" si="517"/>
        <v>0</v>
      </c>
      <c r="S3295" s="1">
        <f t="shared" si="518"/>
        <v>0</v>
      </c>
      <c r="T3295" s="1">
        <f t="shared" si="519"/>
        <v>0</v>
      </c>
      <c r="U3295" s="1" t="str">
        <f>_xlfn.XLOOKUP(Table3[[#This Row],[Transaction ID]],Source_data!A:A,Source_data!E:E)</f>
        <v>Hyderabad</v>
      </c>
      <c r="V3295" s="1">
        <f>_xlfn.IFNA(_xlfn.XLOOKUP(A3295,bank_processed_transactions[transaction_id],bank_processed_transactions[processing_minutes]),"")</f>
        <v>7.7</v>
      </c>
      <c r="W3295" s="31">
        <f>_xlfn.XLOOKUP(A3295,Source_data!A:A,Source_data!B:B)</f>
        <v>46048</v>
      </c>
    </row>
    <row r="3296" spans="1:23" x14ac:dyDescent="0.3">
      <c r="A3296" s="3" t="s">
        <v>3535</v>
      </c>
      <c r="B3296" s="1">
        <f>_xlfn.XLOOKUP(A3296,bank_source_transactions__1[transaction_id],bank_source_transactions__1[amount_inr])</f>
        <v>1995.29</v>
      </c>
      <c r="C3296" s="1">
        <f>_xlfn.XLOOKUP(A3296,Processed_data!A:A,Processed_data!F:F)</f>
        <v>1995.29</v>
      </c>
      <c r="D3296" s="1" t="str">
        <f>_xlfn.XLOOKUP(A3296,bank_source_transactions__1[transaction_id],bank_source_transactions__1[transaction_status])</f>
        <v>SUCCESS</v>
      </c>
      <c r="E3296" s="1" t="str">
        <f>_xlfn.XLOOKUP(A3296,Processed_data!A:A,Processed_data!G:G)</f>
        <v>SUCCESS</v>
      </c>
      <c r="F3296" s="1">
        <f>COUNTIF(bank_processed_transactions[transaction_id],A3296)</f>
        <v>1</v>
      </c>
      <c r="G3296" s="1" t="str">
        <f t="shared" si="510"/>
        <v>found</v>
      </c>
      <c r="H3296" s="1" t="str">
        <f t="shared" si="511"/>
        <v>Not Duplicate</v>
      </c>
      <c r="I3296" s="1" t="str">
        <f t="shared" si="512"/>
        <v>match</v>
      </c>
      <c r="J3296" s="1" t="str">
        <f t="shared" si="513"/>
        <v>match</v>
      </c>
      <c r="K3296" s="1">
        <f t="shared" si="514"/>
        <v>0</v>
      </c>
      <c r="L3296" s="2">
        <f>IF(F3296=0,"not processed",_xlfn.MINIFS(Processed_data!H:H,Processed_data!A:A,A3296))</f>
        <v>46088</v>
      </c>
      <c r="M3296" s="1">
        <f>IF(F3296=0,"not processed",ABS(bank_source_transactions__1[[#This Row],[transaction_date]]-Reconciliation!L3296))</f>
        <v>3</v>
      </c>
      <c r="N3296" s="1" t="str" cm="1">
        <f t="array" ref="N3296">_xlfn.IFS(M3296="not Processed", "Not Processed",M3296&gt;2,"SLA Breached",M3296&lt;=2,"Within SLA")</f>
        <v>SLA Breached</v>
      </c>
      <c r="O3296" s="1" t="str">
        <f>_xlfn.XLOOKUP(A3296,Source_data!A:A,Source_data!D:D)</f>
        <v>UPI</v>
      </c>
      <c r="P3296" s="1">
        <f t="shared" si="515"/>
        <v>0</v>
      </c>
      <c r="Q3296" s="1">
        <f t="shared" si="516"/>
        <v>0</v>
      </c>
      <c r="R3296" s="1">
        <f t="shared" si="517"/>
        <v>0</v>
      </c>
      <c r="S3296" s="1">
        <f t="shared" si="518"/>
        <v>0</v>
      </c>
      <c r="T3296" s="1">
        <f t="shared" si="519"/>
        <v>1</v>
      </c>
      <c r="U3296" s="1" t="str">
        <f>_xlfn.XLOOKUP(Table3[[#This Row],[Transaction ID]],Source_data!A:A,Source_data!E:E)</f>
        <v>Hyderabad</v>
      </c>
      <c r="V3296" s="1">
        <f>_xlfn.IFNA(_xlfn.XLOOKUP(A3296,bank_processed_transactions[transaction_id],bank_processed_transactions[processing_minutes]),"")</f>
        <v>16.5</v>
      </c>
      <c r="W3296" s="31">
        <f>_xlfn.XLOOKUP(A3296,Source_data!A:A,Source_data!B:B)</f>
        <v>46085</v>
      </c>
    </row>
    <row r="3297" spans="1:23" x14ac:dyDescent="0.3">
      <c r="A3297" s="4" t="s">
        <v>4495</v>
      </c>
      <c r="B3297" s="1">
        <f>_xlfn.XLOOKUP(A3297,bank_source_transactions__1[transaction_id],bank_source_transactions__1[amount_inr])</f>
        <v>9386.9</v>
      </c>
      <c r="C3297" s="1">
        <f>_xlfn.XLOOKUP(A3297,Processed_data!A:A,Processed_data!F:F)</f>
        <v>9386.9</v>
      </c>
      <c r="D3297" s="1" t="str">
        <f>_xlfn.XLOOKUP(A3297,bank_source_transactions__1[transaction_id],bank_source_transactions__1[transaction_status])</f>
        <v>SUCCESS</v>
      </c>
      <c r="E3297" s="1" t="str">
        <f>_xlfn.XLOOKUP(A3297,Processed_data!A:A,Processed_data!G:G)</f>
        <v>SUCCESS</v>
      </c>
      <c r="F3297" s="1">
        <f>COUNTIF(bank_processed_transactions[transaction_id],A3297)</f>
        <v>1</v>
      </c>
      <c r="G3297" s="1" t="str">
        <f t="shared" si="510"/>
        <v>found</v>
      </c>
      <c r="H3297" s="1" t="str">
        <f t="shared" si="511"/>
        <v>Not Duplicate</v>
      </c>
      <c r="I3297" s="1" t="str">
        <f t="shared" si="512"/>
        <v>match</v>
      </c>
      <c r="J3297" s="1" t="str">
        <f t="shared" si="513"/>
        <v>match</v>
      </c>
      <c r="K3297" s="1">
        <f t="shared" si="514"/>
        <v>0</v>
      </c>
      <c r="L3297" s="2">
        <f>IF(F3297=0,"not processed",_xlfn.MINIFS(Processed_data!H:H,Processed_data!A:A,A3297))</f>
        <v>46027</v>
      </c>
      <c r="M3297" s="1">
        <f>IF(F3297=0,"not processed",ABS(bank_source_transactions__1[[#This Row],[transaction_date]]-Reconciliation!L3297))</f>
        <v>2</v>
      </c>
      <c r="N3297" s="1" t="str" cm="1">
        <f t="array" ref="N3297">_xlfn.IFS(M3297="not Processed", "Not Processed",M3297&gt;2,"SLA Breached",M3297&lt;=2,"Within SLA")</f>
        <v>Within SLA</v>
      </c>
      <c r="O3297" s="1" t="str">
        <f>_xlfn.XLOOKUP(A3297,Source_data!A:A,Source_data!D:D)</f>
        <v>UPI</v>
      </c>
      <c r="P3297" s="1">
        <f t="shared" si="515"/>
        <v>0</v>
      </c>
      <c r="Q3297" s="1">
        <f t="shared" si="516"/>
        <v>0</v>
      </c>
      <c r="R3297" s="1">
        <f t="shared" si="517"/>
        <v>0</v>
      </c>
      <c r="S3297" s="1">
        <f t="shared" si="518"/>
        <v>0</v>
      </c>
      <c r="T3297" s="1">
        <f t="shared" si="519"/>
        <v>0</v>
      </c>
      <c r="U3297" s="1" t="str">
        <f>_xlfn.XLOOKUP(Table3[[#This Row],[Transaction ID]],Source_data!A:A,Source_data!E:E)</f>
        <v>Bengaluru</v>
      </c>
      <c r="V3297" s="1">
        <f>_xlfn.IFNA(_xlfn.XLOOKUP(A3297,bank_processed_transactions[transaction_id],bank_processed_transactions[processing_minutes]),"")</f>
        <v>16.5</v>
      </c>
      <c r="W3297" s="31">
        <f>_xlfn.XLOOKUP(A3297,Source_data!A:A,Source_data!B:B)</f>
        <v>46025</v>
      </c>
    </row>
    <row r="3298" spans="1:23" x14ac:dyDescent="0.3">
      <c r="A3298" s="3" t="s">
        <v>3655</v>
      </c>
      <c r="B3298" s="1">
        <f>_xlfn.XLOOKUP(A3298,bank_source_transactions__1[transaction_id],bank_source_transactions__1[amount_inr])</f>
        <v>4222.17</v>
      </c>
      <c r="C3298" s="1">
        <f>_xlfn.XLOOKUP(A3298,Processed_data!A:A,Processed_data!F:F)</f>
        <v>4222.17</v>
      </c>
      <c r="D3298" s="1" t="str">
        <f>_xlfn.XLOOKUP(A3298,bank_source_transactions__1[transaction_id],bank_source_transactions__1[transaction_status])</f>
        <v>SUCCESS</v>
      </c>
      <c r="E3298" s="1" t="str">
        <f>_xlfn.XLOOKUP(A3298,Processed_data!A:A,Processed_data!G:G)</f>
        <v>SUCCESS</v>
      </c>
      <c r="F3298" s="1">
        <f>COUNTIF(bank_processed_transactions[transaction_id],A3298)</f>
        <v>1</v>
      </c>
      <c r="G3298" s="1" t="str">
        <f t="shared" si="510"/>
        <v>found</v>
      </c>
      <c r="H3298" s="1" t="str">
        <f t="shared" si="511"/>
        <v>Not Duplicate</v>
      </c>
      <c r="I3298" s="1" t="str">
        <f t="shared" si="512"/>
        <v>match</v>
      </c>
      <c r="J3298" s="1" t="str">
        <f t="shared" si="513"/>
        <v>match</v>
      </c>
      <c r="K3298" s="1">
        <f t="shared" si="514"/>
        <v>0</v>
      </c>
      <c r="L3298" s="2">
        <f>IF(F3298=0,"not processed",_xlfn.MINIFS(Processed_data!H:H,Processed_data!A:A,A3298))</f>
        <v>46027</v>
      </c>
      <c r="M3298" s="1">
        <f>IF(F3298=0,"not processed",ABS(bank_source_transactions__1[[#This Row],[transaction_date]]-Reconciliation!L3298))</f>
        <v>2</v>
      </c>
      <c r="N3298" s="1" t="str" cm="1">
        <f t="array" ref="N3298">_xlfn.IFS(M3298="not Processed", "Not Processed",M3298&gt;2,"SLA Breached",M3298&lt;=2,"Within SLA")</f>
        <v>Within SLA</v>
      </c>
      <c r="O3298" s="1" t="str">
        <f>_xlfn.XLOOKUP(A3298,Source_data!A:A,Source_data!D:D)</f>
        <v>UPI</v>
      </c>
      <c r="P3298" s="1">
        <f t="shared" si="515"/>
        <v>0</v>
      </c>
      <c r="Q3298" s="1">
        <f t="shared" si="516"/>
        <v>0</v>
      </c>
      <c r="R3298" s="1">
        <f t="shared" si="517"/>
        <v>0</v>
      </c>
      <c r="S3298" s="1">
        <f t="shared" si="518"/>
        <v>0</v>
      </c>
      <c r="T3298" s="1">
        <f t="shared" si="519"/>
        <v>0</v>
      </c>
      <c r="U3298" s="1" t="str">
        <f>_xlfn.XLOOKUP(Table3[[#This Row],[Transaction ID]],Source_data!A:A,Source_data!E:E)</f>
        <v>Pune</v>
      </c>
      <c r="V3298" s="1">
        <f>_xlfn.IFNA(_xlfn.XLOOKUP(A3298,bank_processed_transactions[transaction_id],bank_processed_transactions[processing_minutes]),"")</f>
        <v>43.7</v>
      </c>
      <c r="W3298" s="31">
        <f>_xlfn.XLOOKUP(A3298,Source_data!A:A,Source_data!B:B)</f>
        <v>46025</v>
      </c>
    </row>
    <row r="3299" spans="1:23" x14ac:dyDescent="0.3">
      <c r="A3299" s="4" t="s">
        <v>2832</v>
      </c>
      <c r="B3299" s="1">
        <f>_xlfn.XLOOKUP(A3299,bank_source_transactions__1[transaction_id],bank_source_transactions__1[amount_inr])</f>
        <v>1259.5999999999999</v>
      </c>
      <c r="C3299" s="1">
        <f>_xlfn.XLOOKUP(A3299,Processed_data!A:A,Processed_data!F:F)</f>
        <v>1259.5999999999999</v>
      </c>
      <c r="D3299" s="1" t="str">
        <f>_xlfn.XLOOKUP(A3299,bank_source_transactions__1[transaction_id],bank_source_transactions__1[transaction_status])</f>
        <v>SUCCESS</v>
      </c>
      <c r="E3299" s="1" t="str">
        <f>_xlfn.XLOOKUP(A3299,Processed_data!A:A,Processed_data!G:G)</f>
        <v>SUCCESS</v>
      </c>
      <c r="F3299" s="1">
        <f>COUNTIF(bank_processed_transactions[transaction_id],A3299)</f>
        <v>1</v>
      </c>
      <c r="G3299" s="1" t="str">
        <f t="shared" si="510"/>
        <v>found</v>
      </c>
      <c r="H3299" s="1" t="str">
        <f t="shared" si="511"/>
        <v>Not Duplicate</v>
      </c>
      <c r="I3299" s="1" t="str">
        <f t="shared" si="512"/>
        <v>match</v>
      </c>
      <c r="J3299" s="1" t="str">
        <f t="shared" si="513"/>
        <v>match</v>
      </c>
      <c r="K3299" s="1">
        <f t="shared" si="514"/>
        <v>0</v>
      </c>
      <c r="L3299" s="2">
        <f>IF(F3299=0,"not processed",_xlfn.MINIFS(Processed_data!H:H,Processed_data!A:A,A3299))</f>
        <v>46071</v>
      </c>
      <c r="M3299" s="1">
        <f>IF(F3299=0,"not processed",ABS(bank_source_transactions__1[[#This Row],[transaction_date]]-Reconciliation!L3299))</f>
        <v>0</v>
      </c>
      <c r="N3299" s="1" t="str" cm="1">
        <f t="array" ref="N3299">_xlfn.IFS(M3299="not Processed", "Not Processed",M3299&gt;2,"SLA Breached",M3299&lt;=2,"Within SLA")</f>
        <v>Within SLA</v>
      </c>
      <c r="O3299" s="1" t="str">
        <f>_xlfn.XLOOKUP(A3299,Source_data!A:A,Source_data!D:D)</f>
        <v>ATM</v>
      </c>
      <c r="P3299" s="1">
        <f t="shared" si="515"/>
        <v>0</v>
      </c>
      <c r="Q3299" s="1">
        <f t="shared" si="516"/>
        <v>0</v>
      </c>
      <c r="R3299" s="1">
        <f t="shared" si="517"/>
        <v>0</v>
      </c>
      <c r="S3299" s="1">
        <f t="shared" si="518"/>
        <v>0</v>
      </c>
      <c r="T3299" s="1">
        <f t="shared" si="519"/>
        <v>0</v>
      </c>
      <c r="U3299" s="1" t="str">
        <f>_xlfn.XLOOKUP(Table3[[#This Row],[Transaction ID]],Source_data!A:A,Source_data!E:E)</f>
        <v>Hyderabad</v>
      </c>
      <c r="V3299" s="1">
        <f>_xlfn.IFNA(_xlfn.XLOOKUP(A3299,bank_processed_transactions[transaction_id],bank_processed_transactions[processing_minutes]),"")</f>
        <v>43.7</v>
      </c>
      <c r="W3299" s="31">
        <f>_xlfn.XLOOKUP(A3299,Source_data!A:A,Source_data!B:B)</f>
        <v>46071</v>
      </c>
    </row>
    <row r="3300" spans="1:23" x14ac:dyDescent="0.3">
      <c r="A3300" s="3" t="s">
        <v>3071</v>
      </c>
      <c r="B3300" s="1">
        <f>_xlfn.XLOOKUP(A3300,bank_source_transactions__1[transaction_id],bank_source_transactions__1[amount_inr])</f>
        <v>1065.2</v>
      </c>
      <c r="C3300" s="1">
        <f>_xlfn.XLOOKUP(A3300,Processed_data!A:A,Processed_data!F:F)</f>
        <v>1065.2</v>
      </c>
      <c r="D3300" s="1" t="str">
        <f>_xlfn.XLOOKUP(A3300,bank_source_transactions__1[transaction_id],bank_source_transactions__1[transaction_status])</f>
        <v>SUCCESS</v>
      </c>
      <c r="E3300" s="1" t="str">
        <f>_xlfn.XLOOKUP(A3300,Processed_data!A:A,Processed_data!G:G)</f>
        <v>SUCCESS</v>
      </c>
      <c r="F3300" s="1">
        <f>COUNTIF(bank_processed_transactions[transaction_id],A3300)</f>
        <v>1</v>
      </c>
      <c r="G3300" s="1" t="str">
        <f t="shared" si="510"/>
        <v>found</v>
      </c>
      <c r="H3300" s="1" t="str">
        <f t="shared" si="511"/>
        <v>Not Duplicate</v>
      </c>
      <c r="I3300" s="1" t="str">
        <f t="shared" si="512"/>
        <v>match</v>
      </c>
      <c r="J3300" s="1" t="str">
        <f t="shared" si="513"/>
        <v>match</v>
      </c>
      <c r="K3300" s="1">
        <f t="shared" si="514"/>
        <v>0</v>
      </c>
      <c r="L3300" s="2">
        <f>IF(F3300=0,"not processed",_xlfn.MINIFS(Processed_data!H:H,Processed_data!A:A,A3300))</f>
        <v>46057</v>
      </c>
      <c r="M3300" s="1">
        <f>IF(F3300=0,"not processed",ABS(bank_source_transactions__1[[#This Row],[transaction_date]]-Reconciliation!L3300))</f>
        <v>2</v>
      </c>
      <c r="N3300" s="1" t="str" cm="1">
        <f t="array" ref="N3300">_xlfn.IFS(M3300="not Processed", "Not Processed",M3300&gt;2,"SLA Breached",M3300&lt;=2,"Within SLA")</f>
        <v>Within SLA</v>
      </c>
      <c r="O3300" s="1" t="str">
        <f>_xlfn.XLOOKUP(A3300,Source_data!A:A,Source_data!D:D)</f>
        <v>ATM</v>
      </c>
      <c r="P3300" s="1">
        <f t="shared" si="515"/>
        <v>0</v>
      </c>
      <c r="Q3300" s="1">
        <f t="shared" si="516"/>
        <v>0</v>
      </c>
      <c r="R3300" s="1">
        <f t="shared" si="517"/>
        <v>0</v>
      </c>
      <c r="S3300" s="1">
        <f t="shared" si="518"/>
        <v>0</v>
      </c>
      <c r="T3300" s="1">
        <f t="shared" si="519"/>
        <v>0</v>
      </c>
      <c r="U3300" s="1" t="str">
        <f>_xlfn.XLOOKUP(Table3[[#This Row],[Transaction ID]],Source_data!A:A,Source_data!E:E)</f>
        <v>Mumbai</v>
      </c>
      <c r="V3300" s="1">
        <f>_xlfn.IFNA(_xlfn.XLOOKUP(A3300,bank_processed_transactions[transaction_id],bank_processed_transactions[processing_minutes]),"")</f>
        <v>60.8</v>
      </c>
      <c r="W3300" s="31">
        <f>_xlfn.XLOOKUP(A3300,Source_data!A:A,Source_data!B:B)</f>
        <v>46055</v>
      </c>
    </row>
    <row r="3301" spans="1:23" x14ac:dyDescent="0.3">
      <c r="A3301" s="4" t="s">
        <v>3536</v>
      </c>
      <c r="B3301" s="1">
        <f>_xlfn.XLOOKUP(A3301,bank_source_transactions__1[transaction_id],bank_source_transactions__1[amount_inr])</f>
        <v>13946.23</v>
      </c>
      <c r="C3301" s="1">
        <f>_xlfn.XLOOKUP(A3301,Processed_data!A:A,Processed_data!F:F)</f>
        <v>13946.23</v>
      </c>
      <c r="D3301" s="1" t="str">
        <f>_xlfn.XLOOKUP(A3301,bank_source_transactions__1[transaction_id],bank_source_transactions__1[transaction_status])</f>
        <v>SUCCESS</v>
      </c>
      <c r="E3301" s="1" t="str">
        <f>_xlfn.XLOOKUP(A3301,Processed_data!A:A,Processed_data!G:G)</f>
        <v>SUCCESS</v>
      </c>
      <c r="F3301" s="1">
        <f>COUNTIF(bank_processed_transactions[transaction_id],A3301)</f>
        <v>1</v>
      </c>
      <c r="G3301" s="1" t="str">
        <f t="shared" si="510"/>
        <v>found</v>
      </c>
      <c r="H3301" s="1" t="str">
        <f t="shared" si="511"/>
        <v>Not Duplicate</v>
      </c>
      <c r="I3301" s="1" t="str">
        <f t="shared" si="512"/>
        <v>match</v>
      </c>
      <c r="J3301" s="1" t="str">
        <f t="shared" si="513"/>
        <v>match</v>
      </c>
      <c r="K3301" s="1">
        <f t="shared" si="514"/>
        <v>0</v>
      </c>
      <c r="L3301" s="2">
        <f>IF(F3301=0,"not processed",_xlfn.MINIFS(Processed_data!H:H,Processed_data!A:A,A3301))</f>
        <v>46072</v>
      </c>
      <c r="M3301" s="1">
        <f>IF(F3301=0,"not processed",ABS(bank_source_transactions__1[[#This Row],[transaction_date]]-Reconciliation!L3301))</f>
        <v>1</v>
      </c>
      <c r="N3301" s="1" t="str" cm="1">
        <f t="array" ref="N3301">_xlfn.IFS(M3301="not Processed", "Not Processed",M3301&gt;2,"SLA Breached",M3301&lt;=2,"Within SLA")</f>
        <v>Within SLA</v>
      </c>
      <c r="O3301" s="1" t="str">
        <f>_xlfn.XLOOKUP(A3301,Source_data!A:A,Source_data!D:D)</f>
        <v>NEFT</v>
      </c>
      <c r="P3301" s="1">
        <f t="shared" si="515"/>
        <v>0</v>
      </c>
      <c r="Q3301" s="1">
        <f t="shared" si="516"/>
        <v>0</v>
      </c>
      <c r="R3301" s="1">
        <f t="shared" si="517"/>
        <v>0</v>
      </c>
      <c r="S3301" s="1">
        <f t="shared" si="518"/>
        <v>0</v>
      </c>
      <c r="T3301" s="1">
        <f t="shared" si="519"/>
        <v>0</v>
      </c>
      <c r="U3301" s="1" t="str">
        <f>_xlfn.XLOOKUP(Table3[[#This Row],[Transaction ID]],Source_data!A:A,Source_data!E:E)</f>
        <v>Mumbai</v>
      </c>
      <c r="V3301" s="1">
        <f>_xlfn.IFNA(_xlfn.XLOOKUP(A3301,bank_processed_transactions[transaction_id],bank_processed_transactions[processing_minutes]),"")</f>
        <v>57.4</v>
      </c>
      <c r="W3301" s="31">
        <f>_xlfn.XLOOKUP(A3301,Source_data!A:A,Source_data!B:B)</f>
        <v>46071</v>
      </c>
    </row>
    <row r="3302" spans="1:23" x14ac:dyDescent="0.3">
      <c r="A3302" s="3" t="s">
        <v>4770</v>
      </c>
      <c r="B3302" s="1">
        <f>_xlfn.XLOOKUP(A3302,bank_source_transactions__1[transaction_id],bank_source_transactions__1[amount_inr])</f>
        <v>46979.1</v>
      </c>
      <c r="C3302" s="1">
        <f>_xlfn.XLOOKUP(A3302,Processed_data!A:A,Processed_data!F:F)</f>
        <v>46979.1</v>
      </c>
      <c r="D3302" s="1" t="str">
        <f>_xlfn.XLOOKUP(A3302,bank_source_transactions__1[transaction_id],bank_source_transactions__1[transaction_status])</f>
        <v>SUCCESS</v>
      </c>
      <c r="E3302" s="1" t="str">
        <f>_xlfn.XLOOKUP(A3302,Processed_data!A:A,Processed_data!G:G)</f>
        <v>SUCCESS</v>
      </c>
      <c r="F3302" s="1">
        <f>COUNTIF(bank_processed_transactions[transaction_id],A3302)</f>
        <v>1</v>
      </c>
      <c r="G3302" s="1" t="str">
        <f t="shared" si="510"/>
        <v>found</v>
      </c>
      <c r="H3302" s="1" t="str">
        <f t="shared" si="511"/>
        <v>Not Duplicate</v>
      </c>
      <c r="I3302" s="1" t="str">
        <f t="shared" si="512"/>
        <v>match</v>
      </c>
      <c r="J3302" s="1" t="str">
        <f t="shared" si="513"/>
        <v>match</v>
      </c>
      <c r="K3302" s="1">
        <f t="shared" si="514"/>
        <v>0</v>
      </c>
      <c r="L3302" s="2">
        <f>IF(F3302=0,"not processed",_xlfn.MINIFS(Processed_data!H:H,Processed_data!A:A,A3302))</f>
        <v>46059</v>
      </c>
      <c r="M3302" s="1">
        <f>IF(F3302=0,"not processed",ABS(bank_source_transactions__1[[#This Row],[transaction_date]]-Reconciliation!L3302))</f>
        <v>2</v>
      </c>
      <c r="N3302" s="1" t="str" cm="1">
        <f t="array" ref="N3302">_xlfn.IFS(M3302="not Processed", "Not Processed",M3302&gt;2,"SLA Breached",M3302&lt;=2,"Within SLA")</f>
        <v>Within SLA</v>
      </c>
      <c r="O3302" s="1" t="str">
        <f>_xlfn.XLOOKUP(A3302,Source_data!A:A,Source_data!D:D)</f>
        <v>NEFT</v>
      </c>
      <c r="P3302" s="1">
        <f t="shared" si="515"/>
        <v>0</v>
      </c>
      <c r="Q3302" s="1">
        <f t="shared" si="516"/>
        <v>0</v>
      </c>
      <c r="R3302" s="1">
        <f t="shared" si="517"/>
        <v>0</v>
      </c>
      <c r="S3302" s="1">
        <f t="shared" si="518"/>
        <v>0</v>
      </c>
      <c r="T3302" s="1">
        <f t="shared" si="519"/>
        <v>0</v>
      </c>
      <c r="U3302" s="1" t="str">
        <f>_xlfn.XLOOKUP(Table3[[#This Row],[Transaction ID]],Source_data!A:A,Source_data!E:E)</f>
        <v>Hyderabad</v>
      </c>
      <c r="V3302" s="1">
        <f>_xlfn.IFNA(_xlfn.XLOOKUP(A3302,bank_processed_transactions[transaction_id],bank_processed_transactions[processing_minutes]),"")</f>
        <v>99</v>
      </c>
      <c r="W3302" s="31">
        <f>_xlfn.XLOOKUP(A3302,Source_data!A:A,Source_data!B:B)</f>
        <v>46057</v>
      </c>
    </row>
    <row r="3303" spans="1:23" x14ac:dyDescent="0.3">
      <c r="A3303" s="4" t="s">
        <v>543</v>
      </c>
      <c r="B3303" s="1">
        <f>_xlfn.XLOOKUP(A3303,bank_source_transactions__1[transaction_id],bank_source_transactions__1[amount_inr])</f>
        <v>12243.43</v>
      </c>
      <c r="C3303" s="1">
        <f>_xlfn.XLOOKUP(A3303,Processed_data!A:A,Processed_data!F:F)</f>
        <v>12243.43</v>
      </c>
      <c r="D3303" s="1" t="str">
        <f>_xlfn.XLOOKUP(A3303,bank_source_transactions__1[transaction_id],bank_source_transactions__1[transaction_status])</f>
        <v>SUCCESS</v>
      </c>
      <c r="E3303" s="1" t="str">
        <f>_xlfn.XLOOKUP(A3303,Processed_data!A:A,Processed_data!G:G)</f>
        <v>SUCCESS</v>
      </c>
      <c r="F3303" s="1">
        <f>COUNTIF(bank_processed_transactions[transaction_id],A3303)</f>
        <v>1</v>
      </c>
      <c r="G3303" s="1" t="str">
        <f t="shared" si="510"/>
        <v>found</v>
      </c>
      <c r="H3303" s="1" t="str">
        <f t="shared" si="511"/>
        <v>Not Duplicate</v>
      </c>
      <c r="I3303" s="1" t="str">
        <f t="shared" si="512"/>
        <v>match</v>
      </c>
      <c r="J3303" s="1" t="str">
        <f t="shared" si="513"/>
        <v>match</v>
      </c>
      <c r="K3303" s="1">
        <f t="shared" si="514"/>
        <v>0</v>
      </c>
      <c r="L3303" s="2">
        <f>IF(F3303=0,"not processed",_xlfn.MINIFS(Processed_data!H:H,Processed_data!A:A,A3303))</f>
        <v>46055</v>
      </c>
      <c r="M3303" s="1">
        <f>IF(F3303=0,"not processed",ABS(bank_source_transactions__1[[#This Row],[transaction_date]]-Reconciliation!L3303))</f>
        <v>0</v>
      </c>
      <c r="N3303" s="1" t="str" cm="1">
        <f t="array" ref="N3303">_xlfn.IFS(M3303="not Processed", "Not Processed",M3303&gt;2,"SLA Breached",M3303&lt;=2,"Within SLA")</f>
        <v>Within SLA</v>
      </c>
      <c r="O3303" s="1" t="str">
        <f>_xlfn.XLOOKUP(A3303,Source_data!A:A,Source_data!D:D)</f>
        <v>NEFT</v>
      </c>
      <c r="P3303" s="1">
        <f t="shared" si="515"/>
        <v>0</v>
      </c>
      <c r="Q3303" s="1">
        <f t="shared" si="516"/>
        <v>0</v>
      </c>
      <c r="R3303" s="1">
        <f t="shared" si="517"/>
        <v>0</v>
      </c>
      <c r="S3303" s="1">
        <f t="shared" si="518"/>
        <v>0</v>
      </c>
      <c r="T3303" s="1">
        <f t="shared" si="519"/>
        <v>0</v>
      </c>
      <c r="U3303" s="1" t="str">
        <f>_xlfn.XLOOKUP(Table3[[#This Row],[Transaction ID]],Source_data!A:A,Source_data!E:E)</f>
        <v>Hyderabad</v>
      </c>
      <c r="V3303" s="1">
        <f>_xlfn.IFNA(_xlfn.XLOOKUP(A3303,bank_processed_transactions[transaction_id],bank_processed_transactions[processing_minutes]),"")</f>
        <v>13.6</v>
      </c>
      <c r="W3303" s="31">
        <f>_xlfn.XLOOKUP(A3303,Source_data!A:A,Source_data!B:B)</f>
        <v>46055</v>
      </c>
    </row>
    <row r="3304" spans="1:23" x14ac:dyDescent="0.3">
      <c r="A3304" s="3" t="s">
        <v>2245</v>
      </c>
      <c r="B3304" s="1">
        <f>_xlfn.XLOOKUP(A3304,bank_source_transactions__1[transaction_id],bank_source_transactions__1[amount_inr])</f>
        <v>4617.45</v>
      </c>
      <c r="C3304" s="1">
        <f>_xlfn.XLOOKUP(A3304,Processed_data!A:A,Processed_data!F:F)</f>
        <v>4617.45</v>
      </c>
      <c r="D3304" s="1" t="str">
        <f>_xlfn.XLOOKUP(A3304,bank_source_transactions__1[transaction_id],bank_source_transactions__1[transaction_status])</f>
        <v>SUCCESS</v>
      </c>
      <c r="E3304" s="1" t="str">
        <f>_xlfn.XLOOKUP(A3304,Processed_data!A:A,Processed_data!G:G)</f>
        <v>SUCCESS</v>
      </c>
      <c r="F3304" s="1">
        <f>COUNTIF(bank_processed_transactions[transaction_id],A3304)</f>
        <v>1</v>
      </c>
      <c r="G3304" s="1" t="str">
        <f t="shared" si="510"/>
        <v>found</v>
      </c>
      <c r="H3304" s="1" t="str">
        <f t="shared" si="511"/>
        <v>Not Duplicate</v>
      </c>
      <c r="I3304" s="1" t="str">
        <f t="shared" si="512"/>
        <v>match</v>
      </c>
      <c r="J3304" s="1" t="str">
        <f t="shared" si="513"/>
        <v>match</v>
      </c>
      <c r="K3304" s="1">
        <f t="shared" si="514"/>
        <v>0</v>
      </c>
      <c r="L3304" s="2">
        <f>IF(F3304=0,"not processed",_xlfn.MINIFS(Processed_data!H:H,Processed_data!A:A,A3304))</f>
        <v>46096</v>
      </c>
      <c r="M3304" s="1">
        <f>IF(F3304=0,"not processed",ABS(bank_source_transactions__1[[#This Row],[transaction_date]]-Reconciliation!L3304))</f>
        <v>5</v>
      </c>
      <c r="N3304" s="1" t="str" cm="1">
        <f t="array" ref="N3304">_xlfn.IFS(M3304="not Processed", "Not Processed",M3304&gt;2,"SLA Breached",M3304&lt;=2,"Within SLA")</f>
        <v>SLA Breached</v>
      </c>
      <c r="O3304" s="1" t="str">
        <f>_xlfn.XLOOKUP(A3304,Source_data!A:A,Source_data!D:D)</f>
        <v>NEFT</v>
      </c>
      <c r="P3304" s="1">
        <f t="shared" si="515"/>
        <v>0</v>
      </c>
      <c r="Q3304" s="1">
        <f t="shared" si="516"/>
        <v>0</v>
      </c>
      <c r="R3304" s="1">
        <f t="shared" si="517"/>
        <v>0</v>
      </c>
      <c r="S3304" s="1">
        <f t="shared" si="518"/>
        <v>0</v>
      </c>
      <c r="T3304" s="1">
        <f t="shared" si="519"/>
        <v>1</v>
      </c>
      <c r="U3304" s="1" t="str">
        <f>_xlfn.XLOOKUP(Table3[[#This Row],[Transaction ID]],Source_data!A:A,Source_data!E:E)</f>
        <v>Hyderabad</v>
      </c>
      <c r="V3304" s="1">
        <f>_xlfn.IFNA(_xlfn.XLOOKUP(A3304,bank_processed_transactions[transaction_id],bank_processed_transactions[processing_minutes]),"")</f>
        <v>22.1</v>
      </c>
      <c r="W3304" s="31">
        <f>_xlfn.XLOOKUP(A3304,Source_data!A:A,Source_data!B:B)</f>
        <v>46091</v>
      </c>
    </row>
    <row r="3305" spans="1:23" x14ac:dyDescent="0.3">
      <c r="A3305" s="4" t="s">
        <v>2159</v>
      </c>
      <c r="B3305" s="1">
        <f>_xlfn.XLOOKUP(A3305,bank_source_transactions__1[transaction_id],bank_source_transactions__1[amount_inr])</f>
        <v>5366.19</v>
      </c>
      <c r="C3305" s="1">
        <f>_xlfn.XLOOKUP(A3305,Processed_data!A:A,Processed_data!F:F)</f>
        <v>5366.19</v>
      </c>
      <c r="D3305" s="1" t="str">
        <f>_xlfn.XLOOKUP(A3305,bank_source_transactions__1[transaction_id],bank_source_transactions__1[transaction_status])</f>
        <v>SUCCESS</v>
      </c>
      <c r="E3305" s="1" t="str">
        <f>_xlfn.XLOOKUP(A3305,Processed_data!A:A,Processed_data!G:G)</f>
        <v>SUCCESS</v>
      </c>
      <c r="F3305" s="1">
        <f>COUNTIF(bank_processed_transactions[transaction_id],A3305)</f>
        <v>1</v>
      </c>
      <c r="G3305" s="1" t="str">
        <f t="shared" si="510"/>
        <v>found</v>
      </c>
      <c r="H3305" s="1" t="str">
        <f t="shared" si="511"/>
        <v>Not Duplicate</v>
      </c>
      <c r="I3305" s="1" t="str">
        <f t="shared" si="512"/>
        <v>match</v>
      </c>
      <c r="J3305" s="1" t="str">
        <f t="shared" si="513"/>
        <v>match</v>
      </c>
      <c r="K3305" s="1">
        <f t="shared" si="514"/>
        <v>0</v>
      </c>
      <c r="L3305" s="2">
        <f>IF(F3305=0,"not processed",_xlfn.MINIFS(Processed_data!H:H,Processed_data!A:A,A3305))</f>
        <v>46055</v>
      </c>
      <c r="M3305" s="1">
        <f>IF(F3305=0,"not processed",ABS(bank_source_transactions__1[[#This Row],[transaction_date]]-Reconciliation!L3305))</f>
        <v>1</v>
      </c>
      <c r="N3305" s="1" t="str" cm="1">
        <f t="array" ref="N3305">_xlfn.IFS(M3305="not Processed", "Not Processed",M3305&gt;2,"SLA Breached",M3305&lt;=2,"Within SLA")</f>
        <v>Within SLA</v>
      </c>
      <c r="O3305" s="1" t="str">
        <f>_xlfn.XLOOKUP(A3305,Source_data!A:A,Source_data!D:D)</f>
        <v>CARD</v>
      </c>
      <c r="P3305" s="1">
        <f t="shared" si="515"/>
        <v>0</v>
      </c>
      <c r="Q3305" s="1">
        <f t="shared" si="516"/>
        <v>0</v>
      </c>
      <c r="R3305" s="1">
        <f t="shared" si="517"/>
        <v>0</v>
      </c>
      <c r="S3305" s="1">
        <f t="shared" si="518"/>
        <v>0</v>
      </c>
      <c r="T3305" s="1">
        <f t="shared" si="519"/>
        <v>0</v>
      </c>
      <c r="U3305" s="1" t="str">
        <f>_xlfn.XLOOKUP(Table3[[#This Row],[Transaction ID]],Source_data!A:A,Source_data!E:E)</f>
        <v>Bengaluru</v>
      </c>
      <c r="V3305" s="1">
        <f>_xlfn.IFNA(_xlfn.XLOOKUP(A3305,bank_processed_transactions[transaction_id],bank_processed_transactions[processing_minutes]),"")</f>
        <v>13.6</v>
      </c>
      <c r="W3305" s="31">
        <f>_xlfn.XLOOKUP(A3305,Source_data!A:A,Source_data!B:B)</f>
        <v>46054</v>
      </c>
    </row>
    <row r="3306" spans="1:23" x14ac:dyDescent="0.3">
      <c r="A3306" s="3" t="s">
        <v>4750</v>
      </c>
      <c r="B3306" s="1">
        <f>_xlfn.XLOOKUP(A3306,bank_source_transactions__1[transaction_id],bank_source_transactions__1[amount_inr])</f>
        <v>8967.1299999999992</v>
      </c>
      <c r="C3306" s="1">
        <f>_xlfn.XLOOKUP(A3306,Processed_data!A:A,Processed_data!F:F)</f>
        <v>8967.1299999999992</v>
      </c>
      <c r="D3306" s="1" t="str">
        <f>_xlfn.XLOOKUP(A3306,bank_source_transactions__1[transaction_id],bank_source_transactions__1[transaction_status])</f>
        <v>SUCCESS</v>
      </c>
      <c r="E3306" s="1" t="str">
        <f>_xlfn.XLOOKUP(A3306,Processed_data!A:A,Processed_data!G:G)</f>
        <v>SUCCESS</v>
      </c>
      <c r="F3306" s="1">
        <f>COUNTIF(bank_processed_transactions[transaction_id],A3306)</f>
        <v>1</v>
      </c>
      <c r="G3306" s="1" t="str">
        <f t="shared" si="510"/>
        <v>found</v>
      </c>
      <c r="H3306" s="1" t="str">
        <f t="shared" si="511"/>
        <v>Not Duplicate</v>
      </c>
      <c r="I3306" s="1" t="str">
        <f t="shared" si="512"/>
        <v>match</v>
      </c>
      <c r="J3306" s="1" t="str">
        <f t="shared" si="513"/>
        <v>match</v>
      </c>
      <c r="K3306" s="1">
        <f t="shared" si="514"/>
        <v>0</v>
      </c>
      <c r="L3306" s="2">
        <f>IF(F3306=0,"not processed",_xlfn.MINIFS(Processed_data!H:H,Processed_data!A:A,A3306))</f>
        <v>46033</v>
      </c>
      <c r="M3306" s="1">
        <f>IF(F3306=0,"not processed",ABS(bank_source_transactions__1[[#This Row],[transaction_date]]-Reconciliation!L3306))</f>
        <v>1</v>
      </c>
      <c r="N3306" s="1" t="str" cm="1">
        <f t="array" ref="N3306">_xlfn.IFS(M3306="not Processed", "Not Processed",M3306&gt;2,"SLA Breached",M3306&lt;=2,"Within SLA")</f>
        <v>Within SLA</v>
      </c>
      <c r="O3306" s="1" t="str">
        <f>_xlfn.XLOOKUP(A3306,Source_data!A:A,Source_data!D:D)</f>
        <v>CARD</v>
      </c>
      <c r="P3306" s="1">
        <f t="shared" si="515"/>
        <v>0</v>
      </c>
      <c r="Q3306" s="1">
        <f t="shared" si="516"/>
        <v>0</v>
      </c>
      <c r="R3306" s="1">
        <f t="shared" si="517"/>
        <v>0</v>
      </c>
      <c r="S3306" s="1">
        <f t="shared" si="518"/>
        <v>0</v>
      </c>
      <c r="T3306" s="1">
        <f t="shared" si="519"/>
        <v>0</v>
      </c>
      <c r="U3306" s="1" t="str">
        <f>_xlfn.XLOOKUP(Table3[[#This Row],[Transaction ID]],Source_data!A:A,Source_data!E:E)</f>
        <v>Pune</v>
      </c>
      <c r="V3306" s="1">
        <f>_xlfn.IFNA(_xlfn.XLOOKUP(A3306,bank_processed_transactions[transaction_id],bank_processed_transactions[processing_minutes]),"")</f>
        <v>14.1</v>
      </c>
      <c r="W3306" s="31">
        <f>_xlfn.XLOOKUP(A3306,Source_data!A:A,Source_data!B:B)</f>
        <v>46032</v>
      </c>
    </row>
    <row r="3307" spans="1:23" x14ac:dyDescent="0.3">
      <c r="A3307" s="4" t="s">
        <v>3834</v>
      </c>
      <c r="B3307" s="1">
        <f>_xlfn.XLOOKUP(A3307,bank_source_transactions__1[transaction_id],bank_source_transactions__1[amount_inr])</f>
        <v>1849.01</v>
      </c>
      <c r="C3307" s="1">
        <f>_xlfn.XLOOKUP(A3307,Processed_data!A:A,Processed_data!F:F)</f>
        <v>1849.01</v>
      </c>
      <c r="D3307" s="1" t="str">
        <f>_xlfn.XLOOKUP(A3307,bank_source_transactions__1[transaction_id],bank_source_transactions__1[transaction_status])</f>
        <v>SUCCESS</v>
      </c>
      <c r="E3307" s="1" t="str">
        <f>_xlfn.XLOOKUP(A3307,Processed_data!A:A,Processed_data!G:G)</f>
        <v>SUCCESS</v>
      </c>
      <c r="F3307" s="1">
        <f>COUNTIF(bank_processed_transactions[transaction_id],A3307)</f>
        <v>1</v>
      </c>
      <c r="G3307" s="1" t="str">
        <f t="shared" si="510"/>
        <v>found</v>
      </c>
      <c r="H3307" s="1" t="str">
        <f t="shared" si="511"/>
        <v>Not Duplicate</v>
      </c>
      <c r="I3307" s="1" t="str">
        <f t="shared" si="512"/>
        <v>match</v>
      </c>
      <c r="J3307" s="1" t="str">
        <f t="shared" si="513"/>
        <v>match</v>
      </c>
      <c r="K3307" s="1">
        <f t="shared" si="514"/>
        <v>0</v>
      </c>
      <c r="L3307" s="2">
        <f>IF(F3307=0,"not processed",_xlfn.MINIFS(Processed_data!H:H,Processed_data!A:A,A3307))</f>
        <v>46051</v>
      </c>
      <c r="M3307" s="1">
        <f>IF(F3307=0,"not processed",ABS(bank_source_transactions__1[[#This Row],[transaction_date]]-Reconciliation!L3307))</f>
        <v>2</v>
      </c>
      <c r="N3307" s="1" t="str" cm="1">
        <f t="array" ref="N3307">_xlfn.IFS(M3307="not Processed", "Not Processed",M3307&gt;2,"SLA Breached",M3307&lt;=2,"Within SLA")</f>
        <v>Within SLA</v>
      </c>
      <c r="O3307" s="1" t="str">
        <f>_xlfn.XLOOKUP(A3307,Source_data!A:A,Source_data!D:D)</f>
        <v>IMPS</v>
      </c>
      <c r="P3307" s="1">
        <f t="shared" si="515"/>
        <v>0</v>
      </c>
      <c r="Q3307" s="1">
        <f t="shared" si="516"/>
        <v>0</v>
      </c>
      <c r="R3307" s="1">
        <f t="shared" si="517"/>
        <v>0</v>
      </c>
      <c r="S3307" s="1">
        <f t="shared" si="518"/>
        <v>0</v>
      </c>
      <c r="T3307" s="1">
        <f t="shared" si="519"/>
        <v>0</v>
      </c>
      <c r="U3307" s="1" t="str">
        <f>_xlfn.XLOOKUP(Table3[[#This Row],[Transaction ID]],Source_data!A:A,Source_data!E:E)</f>
        <v>Mumbai</v>
      </c>
      <c r="V3307" s="1">
        <f>_xlfn.IFNA(_xlfn.XLOOKUP(A3307,bank_processed_transactions[transaction_id],bank_processed_transactions[processing_minutes]),"")</f>
        <v>42.5</v>
      </c>
      <c r="W3307" s="31">
        <f>_xlfn.XLOOKUP(A3307,Source_data!A:A,Source_data!B:B)</f>
        <v>46049</v>
      </c>
    </row>
    <row r="3308" spans="1:23" x14ac:dyDescent="0.3">
      <c r="A3308" s="3" t="s">
        <v>3124</v>
      </c>
      <c r="B3308" s="1">
        <f>_xlfn.XLOOKUP(A3308,bank_source_transactions__1[transaction_id],bank_source_transactions__1[amount_inr])</f>
        <v>3941.15</v>
      </c>
      <c r="C3308" s="1">
        <f>_xlfn.XLOOKUP(A3308,Processed_data!A:A,Processed_data!F:F)</f>
        <v>3941.15</v>
      </c>
      <c r="D3308" s="1" t="str">
        <f>_xlfn.XLOOKUP(A3308,bank_source_transactions__1[transaction_id],bank_source_transactions__1[transaction_status])</f>
        <v>SUCCESS</v>
      </c>
      <c r="E3308" s="1" t="str">
        <f>_xlfn.XLOOKUP(A3308,Processed_data!A:A,Processed_data!G:G)</f>
        <v>SUCCESS</v>
      </c>
      <c r="F3308" s="1">
        <f>COUNTIF(bank_processed_transactions[transaction_id],A3308)</f>
        <v>1</v>
      </c>
      <c r="G3308" s="1" t="str">
        <f t="shared" si="510"/>
        <v>found</v>
      </c>
      <c r="H3308" s="1" t="str">
        <f t="shared" si="511"/>
        <v>Not Duplicate</v>
      </c>
      <c r="I3308" s="1" t="str">
        <f t="shared" si="512"/>
        <v>match</v>
      </c>
      <c r="J3308" s="1" t="str">
        <f t="shared" si="513"/>
        <v>match</v>
      </c>
      <c r="K3308" s="1">
        <f t="shared" si="514"/>
        <v>0</v>
      </c>
      <c r="L3308" s="2">
        <f>IF(F3308=0,"not processed",_xlfn.MINIFS(Processed_data!H:H,Processed_data!A:A,A3308))</f>
        <v>46108</v>
      </c>
      <c r="M3308" s="1">
        <f>IF(F3308=0,"not processed",ABS(bank_source_transactions__1[[#This Row],[transaction_date]]-Reconciliation!L3308))</f>
        <v>0</v>
      </c>
      <c r="N3308" s="1" t="str" cm="1">
        <f t="array" ref="N3308">_xlfn.IFS(M3308="not Processed", "Not Processed",M3308&gt;2,"SLA Breached",M3308&lt;=2,"Within SLA")</f>
        <v>Within SLA</v>
      </c>
      <c r="O3308" s="1" t="str">
        <f>_xlfn.XLOOKUP(A3308,Source_data!A:A,Source_data!D:D)</f>
        <v>UPI</v>
      </c>
      <c r="P3308" s="1">
        <f t="shared" si="515"/>
        <v>0</v>
      </c>
      <c r="Q3308" s="1">
        <f t="shared" si="516"/>
        <v>0</v>
      </c>
      <c r="R3308" s="1">
        <f t="shared" si="517"/>
        <v>0</v>
      </c>
      <c r="S3308" s="1">
        <f t="shared" si="518"/>
        <v>0</v>
      </c>
      <c r="T3308" s="1">
        <f t="shared" si="519"/>
        <v>0</v>
      </c>
      <c r="U3308" s="1" t="str">
        <f>_xlfn.XLOOKUP(Table3[[#This Row],[Transaction ID]],Source_data!A:A,Source_data!E:E)</f>
        <v>Hyderabad</v>
      </c>
      <c r="V3308" s="1">
        <f>_xlfn.IFNA(_xlfn.XLOOKUP(A3308,bank_processed_transactions[transaction_id],bank_processed_transactions[processing_minutes]),"")</f>
        <v>36.299999999999997</v>
      </c>
      <c r="W3308" s="31">
        <f>_xlfn.XLOOKUP(A3308,Source_data!A:A,Source_data!B:B)</f>
        <v>46108</v>
      </c>
    </row>
    <row r="3309" spans="1:23" x14ac:dyDescent="0.3">
      <c r="A3309" s="4" t="s">
        <v>2147</v>
      </c>
      <c r="B3309" s="1">
        <f>_xlfn.XLOOKUP(A3309,bank_source_transactions__1[transaction_id],bank_source_transactions__1[amount_inr])</f>
        <v>162146.46</v>
      </c>
      <c r="C3309" s="1">
        <f>_xlfn.XLOOKUP(A3309,Processed_data!A:A,Processed_data!F:F)</f>
        <v>162146.46</v>
      </c>
      <c r="D3309" s="1" t="str">
        <f>_xlfn.XLOOKUP(A3309,bank_source_transactions__1[transaction_id],bank_source_transactions__1[transaction_status])</f>
        <v>SUCCESS</v>
      </c>
      <c r="E3309" s="1" t="str">
        <f>_xlfn.XLOOKUP(A3309,Processed_data!A:A,Processed_data!G:G)</f>
        <v>SUCCESS</v>
      </c>
      <c r="F3309" s="1">
        <f>COUNTIF(bank_processed_transactions[transaction_id],A3309)</f>
        <v>1</v>
      </c>
      <c r="G3309" s="1" t="str">
        <f t="shared" si="510"/>
        <v>found</v>
      </c>
      <c r="H3309" s="1" t="str">
        <f t="shared" si="511"/>
        <v>Not Duplicate</v>
      </c>
      <c r="I3309" s="1" t="str">
        <f t="shared" si="512"/>
        <v>match</v>
      </c>
      <c r="J3309" s="1" t="str">
        <f t="shared" si="513"/>
        <v>match</v>
      </c>
      <c r="K3309" s="1">
        <f t="shared" si="514"/>
        <v>0</v>
      </c>
      <c r="L3309" s="2">
        <f>IF(F3309=0,"not processed",_xlfn.MINIFS(Processed_data!H:H,Processed_data!A:A,A3309))</f>
        <v>46075</v>
      </c>
      <c r="M3309" s="1">
        <f>IF(F3309=0,"not processed",ABS(bank_source_transactions__1[[#This Row],[transaction_date]]-Reconciliation!L3309))</f>
        <v>3</v>
      </c>
      <c r="N3309" s="1" t="str" cm="1">
        <f t="array" ref="N3309">_xlfn.IFS(M3309="not Processed", "Not Processed",M3309&gt;2,"SLA Breached",M3309&lt;=2,"Within SLA")</f>
        <v>SLA Breached</v>
      </c>
      <c r="O3309" s="1" t="str">
        <f>_xlfn.XLOOKUP(A3309,Source_data!A:A,Source_data!D:D)</f>
        <v>NEFT</v>
      </c>
      <c r="P3309" s="1">
        <f t="shared" si="515"/>
        <v>0</v>
      </c>
      <c r="Q3309" s="1">
        <f t="shared" si="516"/>
        <v>0</v>
      </c>
      <c r="R3309" s="1">
        <f t="shared" si="517"/>
        <v>0</v>
      </c>
      <c r="S3309" s="1">
        <f t="shared" si="518"/>
        <v>0</v>
      </c>
      <c r="T3309" s="1">
        <f t="shared" si="519"/>
        <v>1</v>
      </c>
      <c r="U3309" s="1" t="str">
        <f>_xlfn.XLOOKUP(Table3[[#This Row],[Transaction ID]],Source_data!A:A,Source_data!E:E)</f>
        <v>Bengaluru</v>
      </c>
      <c r="V3309" s="1">
        <f>_xlfn.IFNA(_xlfn.XLOOKUP(A3309,bank_processed_transactions[transaction_id],bank_processed_transactions[processing_minutes]),"")</f>
        <v>6.3</v>
      </c>
      <c r="W3309" s="31">
        <f>_xlfn.XLOOKUP(A3309,Source_data!A:A,Source_data!B:B)</f>
        <v>46072</v>
      </c>
    </row>
    <row r="3310" spans="1:23" x14ac:dyDescent="0.3">
      <c r="A3310" s="3" t="s">
        <v>1233</v>
      </c>
      <c r="B3310" s="1">
        <f>_xlfn.XLOOKUP(A3310,bank_source_transactions__1[transaction_id],bank_source_transactions__1[amount_inr])</f>
        <v>14578.15</v>
      </c>
      <c r="C3310" s="1">
        <f>_xlfn.XLOOKUP(A3310,Processed_data!A:A,Processed_data!F:F)</f>
        <v>14578.15</v>
      </c>
      <c r="D3310" s="1" t="str">
        <f>_xlfn.XLOOKUP(A3310,bank_source_transactions__1[transaction_id],bank_source_transactions__1[transaction_status])</f>
        <v>SUCCESS</v>
      </c>
      <c r="E3310" s="1" t="str">
        <f>_xlfn.XLOOKUP(A3310,Processed_data!A:A,Processed_data!G:G)</f>
        <v>SUCCESS</v>
      </c>
      <c r="F3310" s="1">
        <f>COUNTIF(bank_processed_transactions[transaction_id],A3310)</f>
        <v>1</v>
      </c>
      <c r="G3310" s="1" t="str">
        <f t="shared" si="510"/>
        <v>found</v>
      </c>
      <c r="H3310" s="1" t="str">
        <f t="shared" si="511"/>
        <v>Not Duplicate</v>
      </c>
      <c r="I3310" s="1" t="str">
        <f t="shared" si="512"/>
        <v>match</v>
      </c>
      <c r="J3310" s="1" t="str">
        <f t="shared" si="513"/>
        <v>match</v>
      </c>
      <c r="K3310" s="1">
        <f t="shared" si="514"/>
        <v>0</v>
      </c>
      <c r="L3310" s="2">
        <f>IF(F3310=0,"not processed",_xlfn.MINIFS(Processed_data!H:H,Processed_data!A:A,A3310))</f>
        <v>46049</v>
      </c>
      <c r="M3310" s="1">
        <f>IF(F3310=0,"not processed",ABS(bank_source_transactions__1[[#This Row],[transaction_date]]-Reconciliation!L3310))</f>
        <v>0</v>
      </c>
      <c r="N3310" s="1" t="str" cm="1">
        <f t="array" ref="N3310">_xlfn.IFS(M3310="not Processed", "Not Processed",M3310&gt;2,"SLA Breached",M3310&lt;=2,"Within SLA")</f>
        <v>Within SLA</v>
      </c>
      <c r="O3310" s="1" t="str">
        <f>_xlfn.XLOOKUP(A3310,Source_data!A:A,Source_data!D:D)</f>
        <v>IMPS</v>
      </c>
      <c r="P3310" s="1">
        <f t="shared" si="515"/>
        <v>0</v>
      </c>
      <c r="Q3310" s="1">
        <f t="shared" si="516"/>
        <v>0</v>
      </c>
      <c r="R3310" s="1">
        <f t="shared" si="517"/>
        <v>0</v>
      </c>
      <c r="S3310" s="1">
        <f t="shared" si="518"/>
        <v>0</v>
      </c>
      <c r="T3310" s="1">
        <f t="shared" si="519"/>
        <v>0</v>
      </c>
      <c r="U3310" s="1" t="str">
        <f>_xlfn.XLOOKUP(Table3[[#This Row],[Transaction ID]],Source_data!A:A,Source_data!E:E)</f>
        <v>Mumbai</v>
      </c>
      <c r="V3310" s="1">
        <f>_xlfn.IFNA(_xlfn.XLOOKUP(A3310,bank_processed_transactions[transaction_id],bank_processed_transactions[processing_minutes]),"")</f>
        <v>32.299999999999997</v>
      </c>
      <c r="W3310" s="31">
        <f>_xlfn.XLOOKUP(A3310,Source_data!A:A,Source_data!B:B)</f>
        <v>46049</v>
      </c>
    </row>
    <row r="3311" spans="1:23" x14ac:dyDescent="0.3">
      <c r="A3311" s="4" t="s">
        <v>954</v>
      </c>
      <c r="B3311" s="1">
        <f>_xlfn.XLOOKUP(A3311,bank_source_transactions__1[transaction_id],bank_source_transactions__1[amount_inr])</f>
        <v>7876.32</v>
      </c>
      <c r="C3311" s="1">
        <f>_xlfn.XLOOKUP(A3311,Processed_data!A:A,Processed_data!F:F)</f>
        <v>7876.32</v>
      </c>
      <c r="D3311" s="1" t="str">
        <f>_xlfn.XLOOKUP(A3311,bank_source_transactions__1[transaction_id],bank_source_transactions__1[transaction_status])</f>
        <v>FAILED</v>
      </c>
      <c r="E3311" s="1" t="str">
        <f>_xlfn.XLOOKUP(A3311,Processed_data!A:A,Processed_data!G:G)</f>
        <v>FAILED</v>
      </c>
      <c r="F3311" s="1">
        <f>COUNTIF(bank_processed_transactions[transaction_id],A3311)</f>
        <v>1</v>
      </c>
      <c r="G3311" s="1" t="str">
        <f t="shared" si="510"/>
        <v>found</v>
      </c>
      <c r="H3311" s="1" t="str">
        <f t="shared" si="511"/>
        <v>Not Duplicate</v>
      </c>
      <c r="I3311" s="1" t="str">
        <f t="shared" si="512"/>
        <v>match</v>
      </c>
      <c r="J3311" s="1" t="str">
        <f t="shared" si="513"/>
        <v>match</v>
      </c>
      <c r="K3311" s="1">
        <f t="shared" si="514"/>
        <v>0</v>
      </c>
      <c r="L3311" s="2">
        <f>IF(F3311=0,"not processed",_xlfn.MINIFS(Processed_data!H:H,Processed_data!A:A,A3311))</f>
        <v>46098</v>
      </c>
      <c r="M3311" s="1">
        <f>IF(F3311=0,"not processed",ABS(bank_source_transactions__1[[#This Row],[transaction_date]]-Reconciliation!L3311))</f>
        <v>3</v>
      </c>
      <c r="N3311" s="1" t="str" cm="1">
        <f t="array" ref="N3311">_xlfn.IFS(M3311="not Processed", "Not Processed",M3311&gt;2,"SLA Breached",M3311&lt;=2,"Within SLA")</f>
        <v>SLA Breached</v>
      </c>
      <c r="O3311" s="1" t="str">
        <f>_xlfn.XLOOKUP(A3311,Source_data!A:A,Source_data!D:D)</f>
        <v>IMPS</v>
      </c>
      <c r="P3311" s="1">
        <f t="shared" si="515"/>
        <v>0</v>
      </c>
      <c r="Q3311" s="1">
        <f t="shared" si="516"/>
        <v>0</v>
      </c>
      <c r="R3311" s="1">
        <f t="shared" si="517"/>
        <v>0</v>
      </c>
      <c r="S3311" s="1">
        <f t="shared" si="518"/>
        <v>0</v>
      </c>
      <c r="T3311" s="1">
        <f t="shared" si="519"/>
        <v>1</v>
      </c>
      <c r="U3311" s="1" t="str">
        <f>_xlfn.XLOOKUP(Table3[[#This Row],[Transaction ID]],Source_data!A:A,Source_data!E:E)</f>
        <v>Bengaluru</v>
      </c>
      <c r="V3311" s="1">
        <f>_xlfn.IFNA(_xlfn.XLOOKUP(A3311,bank_processed_transactions[transaction_id],bank_processed_transactions[processing_minutes]),"")</f>
        <v>36.4</v>
      </c>
      <c r="W3311" s="31">
        <f>_xlfn.XLOOKUP(A3311,Source_data!A:A,Source_data!B:B)</f>
        <v>46095</v>
      </c>
    </row>
    <row r="3312" spans="1:23" x14ac:dyDescent="0.3">
      <c r="A3312" s="3" t="s">
        <v>3993</v>
      </c>
      <c r="B3312" s="1">
        <f>_xlfn.XLOOKUP(A3312,bank_source_transactions__1[transaction_id],bank_source_transactions__1[amount_inr])</f>
        <v>1559.32</v>
      </c>
      <c r="C3312" s="1">
        <f>_xlfn.XLOOKUP(A3312,Processed_data!A:A,Processed_data!F:F)</f>
        <v>1559.32</v>
      </c>
      <c r="D3312" s="1" t="str">
        <f>_xlfn.XLOOKUP(A3312,bank_source_transactions__1[transaction_id],bank_source_transactions__1[transaction_status])</f>
        <v>SUCCESS</v>
      </c>
      <c r="E3312" s="1" t="str">
        <f>_xlfn.XLOOKUP(A3312,Processed_data!A:A,Processed_data!G:G)</f>
        <v>SUCCESS</v>
      </c>
      <c r="F3312" s="1">
        <f>COUNTIF(bank_processed_transactions[transaction_id],A3312)</f>
        <v>1</v>
      </c>
      <c r="G3312" s="1" t="str">
        <f t="shared" si="510"/>
        <v>found</v>
      </c>
      <c r="H3312" s="1" t="str">
        <f t="shared" si="511"/>
        <v>Not Duplicate</v>
      </c>
      <c r="I3312" s="1" t="str">
        <f t="shared" si="512"/>
        <v>match</v>
      </c>
      <c r="J3312" s="1" t="str">
        <f t="shared" si="513"/>
        <v>match</v>
      </c>
      <c r="K3312" s="1">
        <f t="shared" si="514"/>
        <v>0</v>
      </c>
      <c r="L3312" s="2">
        <f>IF(F3312=0,"not processed",_xlfn.MINIFS(Processed_data!H:H,Processed_data!A:A,A3312))</f>
        <v>46078</v>
      </c>
      <c r="M3312" s="1">
        <f>IF(F3312=0,"not processed",ABS(bank_source_transactions__1[[#This Row],[transaction_date]]-Reconciliation!L3312))</f>
        <v>3</v>
      </c>
      <c r="N3312" s="1" t="str" cm="1">
        <f t="array" ref="N3312">_xlfn.IFS(M3312="not Processed", "Not Processed",M3312&gt;2,"SLA Breached",M3312&lt;=2,"Within SLA")</f>
        <v>SLA Breached</v>
      </c>
      <c r="O3312" s="1" t="str">
        <f>_xlfn.XLOOKUP(A3312,Source_data!A:A,Source_data!D:D)</f>
        <v>CARD</v>
      </c>
      <c r="P3312" s="1">
        <f t="shared" si="515"/>
        <v>0</v>
      </c>
      <c r="Q3312" s="1">
        <f t="shared" si="516"/>
        <v>0</v>
      </c>
      <c r="R3312" s="1">
        <f t="shared" si="517"/>
        <v>0</v>
      </c>
      <c r="S3312" s="1">
        <f t="shared" si="518"/>
        <v>0</v>
      </c>
      <c r="T3312" s="1">
        <f t="shared" si="519"/>
        <v>1</v>
      </c>
      <c r="U3312" s="1" t="str">
        <f>_xlfn.XLOOKUP(Table3[[#This Row],[Transaction ID]],Source_data!A:A,Source_data!E:E)</f>
        <v>Hyderabad</v>
      </c>
      <c r="V3312" s="1">
        <f>_xlfn.IFNA(_xlfn.XLOOKUP(A3312,bank_processed_transactions[transaction_id],bank_processed_transactions[processing_minutes]),"")</f>
        <v>17</v>
      </c>
      <c r="W3312" s="31">
        <f>_xlfn.XLOOKUP(A3312,Source_data!A:A,Source_data!B:B)</f>
        <v>46075</v>
      </c>
    </row>
    <row r="3313" spans="1:23" x14ac:dyDescent="0.3">
      <c r="A3313" s="4" t="s">
        <v>4643</v>
      </c>
      <c r="B3313" s="1">
        <f>_xlfn.XLOOKUP(A3313,bank_source_transactions__1[transaction_id],bank_source_transactions__1[amount_inr])</f>
        <v>3637.05</v>
      </c>
      <c r="C3313" s="1">
        <f>_xlfn.XLOOKUP(A3313,Processed_data!A:A,Processed_data!F:F)</f>
        <v>3637.05</v>
      </c>
      <c r="D3313" s="1" t="str">
        <f>_xlfn.XLOOKUP(A3313,bank_source_transactions__1[transaction_id],bank_source_transactions__1[transaction_status])</f>
        <v>FAILED</v>
      </c>
      <c r="E3313" s="1" t="str">
        <f>_xlfn.XLOOKUP(A3313,Processed_data!A:A,Processed_data!G:G)</f>
        <v>FAILED</v>
      </c>
      <c r="F3313" s="1">
        <f>COUNTIF(bank_processed_transactions[transaction_id],A3313)</f>
        <v>1</v>
      </c>
      <c r="G3313" s="1" t="str">
        <f t="shared" si="510"/>
        <v>found</v>
      </c>
      <c r="H3313" s="1" t="str">
        <f t="shared" si="511"/>
        <v>Not Duplicate</v>
      </c>
      <c r="I3313" s="1" t="str">
        <f t="shared" si="512"/>
        <v>match</v>
      </c>
      <c r="J3313" s="1" t="str">
        <f t="shared" si="513"/>
        <v>match</v>
      </c>
      <c r="K3313" s="1">
        <f t="shared" si="514"/>
        <v>0</v>
      </c>
      <c r="L3313" s="2">
        <f>IF(F3313=0,"not processed",_xlfn.MINIFS(Processed_data!H:H,Processed_data!A:A,A3313))</f>
        <v>46058</v>
      </c>
      <c r="M3313" s="1">
        <f>IF(F3313=0,"not processed",ABS(bank_source_transactions__1[[#This Row],[transaction_date]]-Reconciliation!L3313))</f>
        <v>0</v>
      </c>
      <c r="N3313" s="1" t="str" cm="1">
        <f t="array" ref="N3313">_xlfn.IFS(M3313="not Processed", "Not Processed",M3313&gt;2,"SLA Breached",M3313&lt;=2,"Within SLA")</f>
        <v>Within SLA</v>
      </c>
      <c r="O3313" s="1" t="str">
        <f>_xlfn.XLOOKUP(A3313,Source_data!A:A,Source_data!D:D)</f>
        <v>IMPS</v>
      </c>
      <c r="P3313" s="1">
        <f t="shared" si="515"/>
        <v>0</v>
      </c>
      <c r="Q3313" s="1">
        <f t="shared" si="516"/>
        <v>0</v>
      </c>
      <c r="R3313" s="1">
        <f t="shared" si="517"/>
        <v>0</v>
      </c>
      <c r="S3313" s="1">
        <f t="shared" si="518"/>
        <v>0</v>
      </c>
      <c r="T3313" s="1">
        <f t="shared" si="519"/>
        <v>0</v>
      </c>
      <c r="U3313" s="1" t="str">
        <f>_xlfn.XLOOKUP(Table3[[#This Row],[Transaction ID]],Source_data!A:A,Source_data!E:E)</f>
        <v>Pune</v>
      </c>
      <c r="V3313" s="1">
        <f>_xlfn.IFNA(_xlfn.XLOOKUP(A3313,bank_processed_transactions[transaction_id],bank_processed_transactions[processing_minutes]),"")</f>
        <v>30.1</v>
      </c>
      <c r="W3313" s="31">
        <f>_xlfn.XLOOKUP(A3313,Source_data!A:A,Source_data!B:B)</f>
        <v>46058</v>
      </c>
    </row>
    <row r="3314" spans="1:23" x14ac:dyDescent="0.3">
      <c r="A3314" s="3" t="s">
        <v>976</v>
      </c>
      <c r="B3314" s="1">
        <f>_xlfn.XLOOKUP(A3314,bank_source_transactions__1[transaction_id],bank_source_transactions__1[amount_inr])</f>
        <v>11632.29</v>
      </c>
      <c r="C3314" s="1">
        <f>_xlfn.XLOOKUP(A3314,Processed_data!A:A,Processed_data!F:F)</f>
        <v>11632.29</v>
      </c>
      <c r="D3314" s="1" t="str">
        <f>_xlfn.XLOOKUP(A3314,bank_source_transactions__1[transaction_id],bank_source_transactions__1[transaction_status])</f>
        <v>SUCCESS</v>
      </c>
      <c r="E3314" s="1" t="str">
        <f>_xlfn.XLOOKUP(A3314,Processed_data!A:A,Processed_data!G:G)</f>
        <v>SUCCESS</v>
      </c>
      <c r="F3314" s="1">
        <f>COUNTIF(bank_processed_transactions[transaction_id],A3314)</f>
        <v>1</v>
      </c>
      <c r="G3314" s="1" t="str">
        <f t="shared" si="510"/>
        <v>found</v>
      </c>
      <c r="H3314" s="1" t="str">
        <f t="shared" si="511"/>
        <v>Not Duplicate</v>
      </c>
      <c r="I3314" s="1" t="str">
        <f t="shared" si="512"/>
        <v>match</v>
      </c>
      <c r="J3314" s="1" t="str">
        <f t="shared" si="513"/>
        <v>match</v>
      </c>
      <c r="K3314" s="1">
        <f t="shared" si="514"/>
        <v>0</v>
      </c>
      <c r="L3314" s="2">
        <f>IF(F3314=0,"not processed",_xlfn.MINIFS(Processed_data!H:H,Processed_data!A:A,A3314))</f>
        <v>46043</v>
      </c>
      <c r="M3314" s="1">
        <f>IF(F3314=0,"not processed",ABS(bank_source_transactions__1[[#This Row],[transaction_date]]-Reconciliation!L3314))</f>
        <v>1</v>
      </c>
      <c r="N3314" s="1" t="str" cm="1">
        <f t="array" ref="N3314">_xlfn.IFS(M3314="not Processed", "Not Processed",M3314&gt;2,"SLA Breached",M3314&lt;=2,"Within SLA")</f>
        <v>Within SLA</v>
      </c>
      <c r="O3314" s="1" t="str">
        <f>_xlfn.XLOOKUP(A3314,Source_data!A:A,Source_data!D:D)</f>
        <v>CARD</v>
      </c>
      <c r="P3314" s="1">
        <f t="shared" si="515"/>
        <v>0</v>
      </c>
      <c r="Q3314" s="1">
        <f t="shared" si="516"/>
        <v>0</v>
      </c>
      <c r="R3314" s="1">
        <f t="shared" si="517"/>
        <v>0</v>
      </c>
      <c r="S3314" s="1">
        <f t="shared" si="518"/>
        <v>0</v>
      </c>
      <c r="T3314" s="1">
        <f t="shared" si="519"/>
        <v>0</v>
      </c>
      <c r="U3314" s="1" t="str">
        <f>_xlfn.XLOOKUP(Table3[[#This Row],[Transaction ID]],Source_data!A:A,Source_data!E:E)</f>
        <v>Bengaluru</v>
      </c>
      <c r="V3314" s="1">
        <f>_xlfn.IFNA(_xlfn.XLOOKUP(A3314,bank_processed_transactions[transaction_id],bank_processed_transactions[processing_minutes]),"")</f>
        <v>40.299999999999997</v>
      </c>
      <c r="W3314" s="31">
        <f>_xlfn.XLOOKUP(A3314,Source_data!A:A,Source_data!B:B)</f>
        <v>46042</v>
      </c>
    </row>
    <row r="3315" spans="1:23" x14ac:dyDescent="0.3">
      <c r="A3315" s="4" t="s">
        <v>2681</v>
      </c>
      <c r="B3315" s="1">
        <f>_xlfn.XLOOKUP(A3315,bank_source_transactions__1[transaction_id],bank_source_transactions__1[amount_inr])</f>
        <v>12089.65</v>
      </c>
      <c r="C3315" s="1">
        <f>_xlfn.XLOOKUP(A3315,Processed_data!A:A,Processed_data!F:F)</f>
        <v>12089.65</v>
      </c>
      <c r="D3315" s="1" t="str">
        <f>_xlfn.XLOOKUP(A3315,bank_source_transactions__1[transaction_id],bank_source_transactions__1[transaction_status])</f>
        <v>SUCCESS</v>
      </c>
      <c r="E3315" s="1" t="str">
        <f>_xlfn.XLOOKUP(A3315,Processed_data!A:A,Processed_data!G:G)</f>
        <v>SUCCESS</v>
      </c>
      <c r="F3315" s="1">
        <f>COUNTIF(bank_processed_transactions[transaction_id],A3315)</f>
        <v>1</v>
      </c>
      <c r="G3315" s="1" t="str">
        <f t="shared" si="510"/>
        <v>found</v>
      </c>
      <c r="H3315" s="1" t="str">
        <f t="shared" si="511"/>
        <v>Not Duplicate</v>
      </c>
      <c r="I3315" s="1" t="str">
        <f t="shared" si="512"/>
        <v>match</v>
      </c>
      <c r="J3315" s="1" t="str">
        <f t="shared" si="513"/>
        <v>match</v>
      </c>
      <c r="K3315" s="1">
        <f t="shared" si="514"/>
        <v>0</v>
      </c>
      <c r="L3315" s="2">
        <f>IF(F3315=0,"not processed",_xlfn.MINIFS(Processed_data!H:H,Processed_data!A:A,A3315))</f>
        <v>46029</v>
      </c>
      <c r="M3315" s="1">
        <f>IF(F3315=0,"not processed",ABS(bank_source_transactions__1[[#This Row],[transaction_date]]-Reconciliation!L3315))</f>
        <v>2</v>
      </c>
      <c r="N3315" s="1" t="str" cm="1">
        <f t="array" ref="N3315">_xlfn.IFS(M3315="not Processed", "Not Processed",M3315&gt;2,"SLA Breached",M3315&lt;=2,"Within SLA")</f>
        <v>Within SLA</v>
      </c>
      <c r="O3315" s="1" t="str">
        <f>_xlfn.XLOOKUP(A3315,Source_data!A:A,Source_data!D:D)</f>
        <v>UPI</v>
      </c>
      <c r="P3315" s="1">
        <f t="shared" si="515"/>
        <v>0</v>
      </c>
      <c r="Q3315" s="1">
        <f t="shared" si="516"/>
        <v>0</v>
      </c>
      <c r="R3315" s="1">
        <f t="shared" si="517"/>
        <v>0</v>
      </c>
      <c r="S3315" s="1">
        <f t="shared" si="518"/>
        <v>0</v>
      </c>
      <c r="T3315" s="1">
        <f t="shared" si="519"/>
        <v>0</v>
      </c>
      <c r="U3315" s="1" t="str">
        <f>_xlfn.XLOOKUP(Table3[[#This Row],[Transaction ID]],Source_data!A:A,Source_data!E:E)</f>
        <v>Mumbai</v>
      </c>
      <c r="V3315" s="1">
        <f>_xlfn.IFNA(_xlfn.XLOOKUP(A3315,bank_processed_transactions[transaction_id],bank_processed_transactions[processing_minutes]),"")</f>
        <v>25.5</v>
      </c>
      <c r="W3315" s="31">
        <f>_xlfn.XLOOKUP(A3315,Source_data!A:A,Source_data!B:B)</f>
        <v>46027</v>
      </c>
    </row>
    <row r="3316" spans="1:23" x14ac:dyDescent="0.3">
      <c r="A3316" s="3" t="s">
        <v>2285</v>
      </c>
      <c r="B3316" s="1">
        <f>_xlfn.XLOOKUP(A3316,bank_source_transactions__1[transaction_id],bank_source_transactions__1[amount_inr])</f>
        <v>29778.03</v>
      </c>
      <c r="C3316" s="1">
        <f>_xlfn.XLOOKUP(A3316,Processed_data!A:A,Processed_data!F:F)</f>
        <v>29778.03</v>
      </c>
      <c r="D3316" s="1" t="str">
        <f>_xlfn.XLOOKUP(A3316,bank_source_transactions__1[transaction_id],bank_source_transactions__1[transaction_status])</f>
        <v>SUCCESS</v>
      </c>
      <c r="E3316" s="1" t="str">
        <f>_xlfn.XLOOKUP(A3316,Processed_data!A:A,Processed_data!G:G)</f>
        <v>SUCCESS</v>
      </c>
      <c r="F3316" s="1">
        <f>COUNTIF(bank_processed_transactions[transaction_id],A3316)</f>
        <v>1</v>
      </c>
      <c r="G3316" s="1" t="str">
        <f t="shared" si="510"/>
        <v>found</v>
      </c>
      <c r="H3316" s="1" t="str">
        <f t="shared" si="511"/>
        <v>Not Duplicate</v>
      </c>
      <c r="I3316" s="1" t="str">
        <f t="shared" si="512"/>
        <v>match</v>
      </c>
      <c r="J3316" s="1" t="str">
        <f t="shared" si="513"/>
        <v>match</v>
      </c>
      <c r="K3316" s="1">
        <f t="shared" si="514"/>
        <v>0</v>
      </c>
      <c r="L3316" s="2">
        <f>IF(F3316=0,"not processed",_xlfn.MINIFS(Processed_data!H:H,Processed_data!A:A,A3316))</f>
        <v>46050</v>
      </c>
      <c r="M3316" s="1">
        <f>IF(F3316=0,"not processed",ABS(bank_source_transactions__1[[#This Row],[transaction_date]]-Reconciliation!L3316))</f>
        <v>1</v>
      </c>
      <c r="N3316" s="1" t="str" cm="1">
        <f t="array" ref="N3316">_xlfn.IFS(M3316="not Processed", "Not Processed",M3316&gt;2,"SLA Breached",M3316&lt;=2,"Within SLA")</f>
        <v>Within SLA</v>
      </c>
      <c r="O3316" s="1" t="str">
        <f>_xlfn.XLOOKUP(A3316,Source_data!A:A,Source_data!D:D)</f>
        <v>NEFT</v>
      </c>
      <c r="P3316" s="1">
        <f t="shared" si="515"/>
        <v>0</v>
      </c>
      <c r="Q3316" s="1">
        <f t="shared" si="516"/>
        <v>0</v>
      </c>
      <c r="R3316" s="1">
        <f t="shared" si="517"/>
        <v>0</v>
      </c>
      <c r="S3316" s="1">
        <f t="shared" si="518"/>
        <v>0</v>
      </c>
      <c r="T3316" s="1">
        <f t="shared" si="519"/>
        <v>0</v>
      </c>
      <c r="U3316" s="1" t="str">
        <f>_xlfn.XLOOKUP(Table3[[#This Row],[Transaction ID]],Source_data!A:A,Source_data!E:E)</f>
        <v>Mumbai</v>
      </c>
      <c r="V3316" s="1">
        <f>_xlfn.IFNA(_xlfn.XLOOKUP(A3316,bank_processed_transactions[transaction_id],bank_processed_transactions[processing_minutes]),"")</f>
        <v>20.3</v>
      </c>
      <c r="W3316" s="31">
        <f>_xlfn.XLOOKUP(A3316,Source_data!A:A,Source_data!B:B)</f>
        <v>46049</v>
      </c>
    </row>
    <row r="3317" spans="1:23" x14ac:dyDescent="0.3">
      <c r="A3317" s="4" t="s">
        <v>3055</v>
      </c>
      <c r="B3317" s="1">
        <f>_xlfn.XLOOKUP(A3317,bank_source_transactions__1[transaction_id],bank_source_transactions__1[amount_inr])</f>
        <v>2548.9699999999998</v>
      </c>
      <c r="C3317" s="1">
        <f>_xlfn.XLOOKUP(A3317,Processed_data!A:A,Processed_data!F:F)</f>
        <v>2548.9699999999998</v>
      </c>
      <c r="D3317" s="1" t="str">
        <f>_xlfn.XLOOKUP(A3317,bank_source_transactions__1[transaction_id],bank_source_transactions__1[transaction_status])</f>
        <v>SUCCESS</v>
      </c>
      <c r="E3317" s="1" t="str">
        <f>_xlfn.XLOOKUP(A3317,Processed_data!A:A,Processed_data!G:G)</f>
        <v>SUCCESS</v>
      </c>
      <c r="F3317" s="1">
        <f>COUNTIF(bank_processed_transactions[transaction_id],A3317)</f>
        <v>1</v>
      </c>
      <c r="G3317" s="1" t="str">
        <f t="shared" si="510"/>
        <v>found</v>
      </c>
      <c r="H3317" s="1" t="str">
        <f t="shared" si="511"/>
        <v>Not Duplicate</v>
      </c>
      <c r="I3317" s="1" t="str">
        <f t="shared" si="512"/>
        <v>match</v>
      </c>
      <c r="J3317" s="1" t="str">
        <f t="shared" si="513"/>
        <v>match</v>
      </c>
      <c r="K3317" s="1">
        <f t="shared" si="514"/>
        <v>0</v>
      </c>
      <c r="L3317" s="2">
        <f>IF(F3317=0,"not processed",_xlfn.MINIFS(Processed_data!H:H,Processed_data!A:A,A3317))</f>
        <v>46070</v>
      </c>
      <c r="M3317" s="1">
        <f>IF(F3317=0,"not processed",ABS(bank_source_transactions__1[[#This Row],[transaction_date]]-Reconciliation!L3317))</f>
        <v>2</v>
      </c>
      <c r="N3317" s="1" t="str" cm="1">
        <f t="array" ref="N3317">_xlfn.IFS(M3317="not Processed", "Not Processed",M3317&gt;2,"SLA Breached",M3317&lt;=2,"Within SLA")</f>
        <v>Within SLA</v>
      </c>
      <c r="O3317" s="1" t="str">
        <f>_xlfn.XLOOKUP(A3317,Source_data!A:A,Source_data!D:D)</f>
        <v>UPI</v>
      </c>
      <c r="P3317" s="1">
        <f t="shared" si="515"/>
        <v>0</v>
      </c>
      <c r="Q3317" s="1">
        <f t="shared" si="516"/>
        <v>0</v>
      </c>
      <c r="R3317" s="1">
        <f t="shared" si="517"/>
        <v>0</v>
      </c>
      <c r="S3317" s="1">
        <f t="shared" si="518"/>
        <v>0</v>
      </c>
      <c r="T3317" s="1">
        <f t="shared" si="519"/>
        <v>0</v>
      </c>
      <c r="U3317" s="1" t="str">
        <f>_xlfn.XLOOKUP(Table3[[#This Row],[Transaction ID]],Source_data!A:A,Source_data!E:E)</f>
        <v>Hyderabad</v>
      </c>
      <c r="V3317" s="1">
        <f>_xlfn.IFNA(_xlfn.XLOOKUP(A3317,bank_processed_transactions[transaction_id],bank_processed_transactions[processing_minutes]),"")</f>
        <v>6.4</v>
      </c>
      <c r="W3317" s="31">
        <f>_xlfn.XLOOKUP(A3317,Source_data!A:A,Source_data!B:B)</f>
        <v>46068</v>
      </c>
    </row>
    <row r="3318" spans="1:23" x14ac:dyDescent="0.3">
      <c r="A3318" s="3" t="s">
        <v>3730</v>
      </c>
      <c r="B3318" s="1">
        <f>_xlfn.XLOOKUP(A3318,bank_source_transactions__1[transaction_id],bank_source_transactions__1[amount_inr])</f>
        <v>4057.42</v>
      </c>
      <c r="C3318" s="1">
        <f>_xlfn.XLOOKUP(A3318,Processed_data!A:A,Processed_data!F:F)</f>
        <v>4057.42</v>
      </c>
      <c r="D3318" s="1" t="str">
        <f>_xlfn.XLOOKUP(A3318,bank_source_transactions__1[transaction_id],bank_source_transactions__1[transaction_status])</f>
        <v>SUCCESS</v>
      </c>
      <c r="E3318" s="1" t="str">
        <f>_xlfn.XLOOKUP(A3318,Processed_data!A:A,Processed_data!G:G)</f>
        <v>SUCCESS</v>
      </c>
      <c r="F3318" s="1">
        <f>COUNTIF(bank_processed_transactions[transaction_id],A3318)</f>
        <v>1</v>
      </c>
      <c r="G3318" s="1" t="str">
        <f t="shared" si="510"/>
        <v>found</v>
      </c>
      <c r="H3318" s="1" t="str">
        <f t="shared" si="511"/>
        <v>Not Duplicate</v>
      </c>
      <c r="I3318" s="1" t="str">
        <f t="shared" si="512"/>
        <v>match</v>
      </c>
      <c r="J3318" s="1" t="str">
        <f t="shared" si="513"/>
        <v>match</v>
      </c>
      <c r="K3318" s="1">
        <f t="shared" si="514"/>
        <v>0</v>
      </c>
      <c r="L3318" s="2">
        <f>IF(F3318=0,"not processed",_xlfn.MINIFS(Processed_data!H:H,Processed_data!A:A,A3318))</f>
        <v>46046</v>
      </c>
      <c r="M3318" s="1">
        <f>IF(F3318=0,"not processed",ABS(bank_source_transactions__1[[#This Row],[transaction_date]]-Reconciliation!L3318))</f>
        <v>3</v>
      </c>
      <c r="N3318" s="1" t="str" cm="1">
        <f t="array" ref="N3318">_xlfn.IFS(M3318="not Processed", "Not Processed",M3318&gt;2,"SLA Breached",M3318&lt;=2,"Within SLA")</f>
        <v>SLA Breached</v>
      </c>
      <c r="O3318" s="1" t="str">
        <f>_xlfn.XLOOKUP(A3318,Source_data!A:A,Source_data!D:D)</f>
        <v>UPI</v>
      </c>
      <c r="P3318" s="1">
        <f t="shared" si="515"/>
        <v>0</v>
      </c>
      <c r="Q3318" s="1">
        <f t="shared" si="516"/>
        <v>0</v>
      </c>
      <c r="R3318" s="1">
        <f t="shared" si="517"/>
        <v>0</v>
      </c>
      <c r="S3318" s="1">
        <f t="shared" si="518"/>
        <v>0</v>
      </c>
      <c r="T3318" s="1">
        <f t="shared" si="519"/>
        <v>1</v>
      </c>
      <c r="U3318" s="1" t="str">
        <f>_xlfn.XLOOKUP(Table3[[#This Row],[Transaction ID]],Source_data!A:A,Source_data!E:E)</f>
        <v>Pune</v>
      </c>
      <c r="V3318" s="1">
        <f>_xlfn.IFNA(_xlfn.XLOOKUP(A3318,bank_processed_transactions[transaction_id],bank_processed_transactions[processing_minutes]),"")</f>
        <v>45.5</v>
      </c>
      <c r="W3318" s="31">
        <f>_xlfn.XLOOKUP(A3318,Source_data!A:A,Source_data!B:B)</f>
        <v>46043</v>
      </c>
    </row>
    <row r="3319" spans="1:23" x14ac:dyDescent="0.3">
      <c r="A3319" s="4" t="s">
        <v>2922</v>
      </c>
      <c r="B3319" s="1">
        <f>_xlfn.XLOOKUP(A3319,bank_source_transactions__1[transaction_id],bank_source_transactions__1[amount_inr])</f>
        <v>4180.62</v>
      </c>
      <c r="C3319" s="1">
        <f>_xlfn.XLOOKUP(A3319,Processed_data!A:A,Processed_data!F:F)</f>
        <v>4180.62</v>
      </c>
      <c r="D3319" s="1" t="str">
        <f>_xlfn.XLOOKUP(A3319,bank_source_transactions__1[transaction_id],bank_source_transactions__1[transaction_status])</f>
        <v>SUCCESS</v>
      </c>
      <c r="E3319" s="1" t="str">
        <f>_xlfn.XLOOKUP(A3319,Processed_data!A:A,Processed_data!G:G)</f>
        <v>SUCCESS</v>
      </c>
      <c r="F3319" s="1">
        <f>COUNTIF(bank_processed_transactions[transaction_id],A3319)</f>
        <v>1</v>
      </c>
      <c r="G3319" s="1" t="str">
        <f t="shared" si="510"/>
        <v>found</v>
      </c>
      <c r="H3319" s="1" t="str">
        <f t="shared" si="511"/>
        <v>Not Duplicate</v>
      </c>
      <c r="I3319" s="1" t="str">
        <f t="shared" si="512"/>
        <v>match</v>
      </c>
      <c r="J3319" s="1" t="str">
        <f t="shared" si="513"/>
        <v>match</v>
      </c>
      <c r="K3319" s="1">
        <f t="shared" si="514"/>
        <v>0</v>
      </c>
      <c r="L3319" s="2">
        <f>IF(F3319=0,"not processed",_xlfn.MINIFS(Processed_data!H:H,Processed_data!A:A,A3319))</f>
        <v>46089</v>
      </c>
      <c r="M3319" s="1">
        <f>IF(F3319=0,"not processed",ABS(bank_source_transactions__1[[#This Row],[transaction_date]]-Reconciliation!L3319))</f>
        <v>2</v>
      </c>
      <c r="N3319" s="1" t="str" cm="1">
        <f t="array" ref="N3319">_xlfn.IFS(M3319="not Processed", "Not Processed",M3319&gt;2,"SLA Breached",M3319&lt;=2,"Within SLA")</f>
        <v>Within SLA</v>
      </c>
      <c r="O3319" s="1" t="str">
        <f>_xlfn.XLOOKUP(A3319,Source_data!A:A,Source_data!D:D)</f>
        <v>UPI</v>
      </c>
      <c r="P3319" s="1">
        <f t="shared" si="515"/>
        <v>0</v>
      </c>
      <c r="Q3319" s="1">
        <f t="shared" si="516"/>
        <v>0</v>
      </c>
      <c r="R3319" s="1">
        <f t="shared" si="517"/>
        <v>0</v>
      </c>
      <c r="S3319" s="1">
        <f t="shared" si="518"/>
        <v>0</v>
      </c>
      <c r="T3319" s="1">
        <f t="shared" si="519"/>
        <v>0</v>
      </c>
      <c r="U3319" s="1" t="str">
        <f>_xlfn.XLOOKUP(Table3[[#This Row],[Transaction ID]],Source_data!A:A,Source_data!E:E)</f>
        <v>Pune</v>
      </c>
      <c r="V3319" s="1">
        <f>_xlfn.IFNA(_xlfn.XLOOKUP(A3319,bank_processed_transactions[transaction_id],bank_processed_transactions[processing_minutes]),"")</f>
        <v>14.6</v>
      </c>
      <c r="W3319" s="31">
        <f>_xlfn.XLOOKUP(A3319,Source_data!A:A,Source_data!B:B)</f>
        <v>46087</v>
      </c>
    </row>
    <row r="3320" spans="1:23" x14ac:dyDescent="0.3">
      <c r="A3320" s="3" t="s">
        <v>1739</v>
      </c>
      <c r="B3320" s="1">
        <f>_xlfn.XLOOKUP(A3320,bank_source_transactions__1[transaction_id],bank_source_transactions__1[amount_inr])</f>
        <v>1856.55</v>
      </c>
      <c r="C3320" s="1">
        <f>_xlfn.XLOOKUP(A3320,Processed_data!A:A,Processed_data!F:F)</f>
        <v>1856.55</v>
      </c>
      <c r="D3320" s="1" t="str">
        <f>_xlfn.XLOOKUP(A3320,bank_source_transactions__1[transaction_id],bank_source_transactions__1[transaction_status])</f>
        <v>FAILED</v>
      </c>
      <c r="E3320" s="1" t="str">
        <f>_xlfn.XLOOKUP(A3320,Processed_data!A:A,Processed_data!G:G)</f>
        <v>FAILED</v>
      </c>
      <c r="F3320" s="1">
        <f>COUNTIF(bank_processed_transactions[transaction_id],A3320)</f>
        <v>1</v>
      </c>
      <c r="G3320" s="1" t="str">
        <f t="shared" si="510"/>
        <v>found</v>
      </c>
      <c r="H3320" s="1" t="str">
        <f t="shared" si="511"/>
        <v>Not Duplicate</v>
      </c>
      <c r="I3320" s="1" t="str">
        <f t="shared" si="512"/>
        <v>match</v>
      </c>
      <c r="J3320" s="1" t="str">
        <f t="shared" si="513"/>
        <v>match</v>
      </c>
      <c r="K3320" s="1">
        <f t="shared" si="514"/>
        <v>0</v>
      </c>
      <c r="L3320" s="2">
        <f>IF(F3320=0,"not processed",_xlfn.MINIFS(Processed_data!H:H,Processed_data!A:A,A3320))</f>
        <v>46088</v>
      </c>
      <c r="M3320" s="1">
        <f>IF(F3320=0,"not processed",ABS(bank_source_transactions__1[[#This Row],[transaction_date]]-Reconciliation!L3320))</f>
        <v>3</v>
      </c>
      <c r="N3320" s="1" t="str" cm="1">
        <f t="array" ref="N3320">_xlfn.IFS(M3320="not Processed", "Not Processed",M3320&gt;2,"SLA Breached",M3320&lt;=2,"Within SLA")</f>
        <v>SLA Breached</v>
      </c>
      <c r="O3320" s="1" t="str">
        <f>_xlfn.XLOOKUP(A3320,Source_data!A:A,Source_data!D:D)</f>
        <v>CARD</v>
      </c>
      <c r="P3320" s="1">
        <f t="shared" si="515"/>
        <v>0</v>
      </c>
      <c r="Q3320" s="1">
        <f t="shared" si="516"/>
        <v>0</v>
      </c>
      <c r="R3320" s="1">
        <f t="shared" si="517"/>
        <v>0</v>
      </c>
      <c r="S3320" s="1">
        <f t="shared" si="518"/>
        <v>0</v>
      </c>
      <c r="T3320" s="1">
        <f t="shared" si="519"/>
        <v>1</v>
      </c>
      <c r="U3320" s="1" t="str">
        <f>_xlfn.XLOOKUP(Table3[[#This Row],[Transaction ID]],Source_data!A:A,Source_data!E:E)</f>
        <v>Hyderabad</v>
      </c>
      <c r="V3320" s="1">
        <f>_xlfn.IFNA(_xlfn.XLOOKUP(A3320,bank_processed_transactions[transaction_id],bank_processed_transactions[processing_minutes]),"")</f>
        <v>23.1</v>
      </c>
      <c r="W3320" s="31">
        <f>_xlfn.XLOOKUP(A3320,Source_data!A:A,Source_data!B:B)</f>
        <v>46085</v>
      </c>
    </row>
    <row r="3321" spans="1:23" x14ac:dyDescent="0.3">
      <c r="A3321" s="4" t="s">
        <v>2795</v>
      </c>
      <c r="B3321" s="1">
        <f>_xlfn.XLOOKUP(A3321,bank_source_transactions__1[transaction_id],bank_source_transactions__1[amount_inr])</f>
        <v>1444.5</v>
      </c>
      <c r="C3321" s="1">
        <f>_xlfn.XLOOKUP(A3321,Processed_data!A:A,Processed_data!F:F)</f>
        <v>1444.5</v>
      </c>
      <c r="D3321" s="1" t="str">
        <f>_xlfn.XLOOKUP(A3321,bank_source_transactions__1[transaction_id],bank_source_transactions__1[transaction_status])</f>
        <v>SUCCESS</v>
      </c>
      <c r="E3321" s="1" t="str">
        <f>_xlfn.XLOOKUP(A3321,Processed_data!A:A,Processed_data!G:G)</f>
        <v>SUCCESS</v>
      </c>
      <c r="F3321" s="1">
        <f>COUNTIF(bank_processed_transactions[transaction_id],A3321)</f>
        <v>1</v>
      </c>
      <c r="G3321" s="1" t="str">
        <f t="shared" si="510"/>
        <v>found</v>
      </c>
      <c r="H3321" s="1" t="str">
        <f t="shared" si="511"/>
        <v>Not Duplicate</v>
      </c>
      <c r="I3321" s="1" t="str">
        <f t="shared" si="512"/>
        <v>match</v>
      </c>
      <c r="J3321" s="1" t="str">
        <f t="shared" si="513"/>
        <v>match</v>
      </c>
      <c r="K3321" s="1">
        <f t="shared" si="514"/>
        <v>0</v>
      </c>
      <c r="L3321" s="2">
        <f>IF(F3321=0,"not processed",_xlfn.MINIFS(Processed_data!H:H,Processed_data!A:A,A3321))</f>
        <v>46049</v>
      </c>
      <c r="M3321" s="1">
        <f>IF(F3321=0,"not processed",ABS(bank_source_transactions__1[[#This Row],[transaction_date]]-Reconciliation!L3321))</f>
        <v>1</v>
      </c>
      <c r="N3321" s="1" t="str" cm="1">
        <f t="array" ref="N3321">_xlfn.IFS(M3321="not Processed", "Not Processed",M3321&gt;2,"SLA Breached",M3321&lt;=2,"Within SLA")</f>
        <v>Within SLA</v>
      </c>
      <c r="O3321" s="1" t="str">
        <f>_xlfn.XLOOKUP(A3321,Source_data!A:A,Source_data!D:D)</f>
        <v>NEFT</v>
      </c>
      <c r="P3321" s="1">
        <f t="shared" si="515"/>
        <v>0</v>
      </c>
      <c r="Q3321" s="1">
        <f t="shared" si="516"/>
        <v>0</v>
      </c>
      <c r="R3321" s="1">
        <f t="shared" si="517"/>
        <v>0</v>
      </c>
      <c r="S3321" s="1">
        <f t="shared" si="518"/>
        <v>0</v>
      </c>
      <c r="T3321" s="1">
        <f t="shared" si="519"/>
        <v>0</v>
      </c>
      <c r="U3321" s="1" t="str">
        <f>_xlfn.XLOOKUP(Table3[[#This Row],[Transaction ID]],Source_data!A:A,Source_data!E:E)</f>
        <v>Pune</v>
      </c>
      <c r="V3321" s="1">
        <f>_xlfn.IFNA(_xlfn.XLOOKUP(A3321,bank_processed_transactions[transaction_id],bank_processed_transactions[processing_minutes]),"")</f>
        <v>6</v>
      </c>
      <c r="W3321" s="31">
        <f>_xlfn.XLOOKUP(A3321,Source_data!A:A,Source_data!B:B)</f>
        <v>46048</v>
      </c>
    </row>
    <row r="3322" spans="1:23" x14ac:dyDescent="0.3">
      <c r="A3322" s="3" t="s">
        <v>3483</v>
      </c>
      <c r="B3322" s="1">
        <f>_xlfn.XLOOKUP(A3322,bank_source_transactions__1[transaction_id],bank_source_transactions__1[amount_inr])</f>
        <v>3099.21</v>
      </c>
      <c r="C3322" s="1">
        <f>_xlfn.XLOOKUP(A3322,Processed_data!A:A,Processed_data!F:F)</f>
        <v>3099.21</v>
      </c>
      <c r="D3322" s="1" t="str">
        <f>_xlfn.XLOOKUP(A3322,bank_source_transactions__1[transaction_id],bank_source_transactions__1[transaction_status])</f>
        <v>REVERSED</v>
      </c>
      <c r="E3322" s="1" t="str">
        <f>_xlfn.XLOOKUP(A3322,Processed_data!A:A,Processed_data!G:G)</f>
        <v>REVERSED</v>
      </c>
      <c r="F3322" s="1">
        <f>COUNTIF(bank_processed_transactions[transaction_id],A3322)</f>
        <v>1</v>
      </c>
      <c r="G3322" s="1" t="str">
        <f t="shared" si="510"/>
        <v>found</v>
      </c>
      <c r="H3322" s="1" t="str">
        <f t="shared" si="511"/>
        <v>Not Duplicate</v>
      </c>
      <c r="I3322" s="1" t="str">
        <f t="shared" si="512"/>
        <v>match</v>
      </c>
      <c r="J3322" s="1" t="str">
        <f t="shared" si="513"/>
        <v>match</v>
      </c>
      <c r="K3322" s="1">
        <f t="shared" si="514"/>
        <v>0</v>
      </c>
      <c r="L3322" s="2">
        <f>IF(F3322=0,"not processed",_xlfn.MINIFS(Processed_data!H:H,Processed_data!A:A,A3322))</f>
        <v>46100</v>
      </c>
      <c r="M3322" s="1">
        <f>IF(F3322=0,"not processed",ABS(bank_source_transactions__1[[#This Row],[transaction_date]]-Reconciliation!L3322))</f>
        <v>2</v>
      </c>
      <c r="N3322" s="1" t="str" cm="1">
        <f t="array" ref="N3322">_xlfn.IFS(M3322="not Processed", "Not Processed",M3322&gt;2,"SLA Breached",M3322&lt;=2,"Within SLA")</f>
        <v>Within SLA</v>
      </c>
      <c r="O3322" s="1" t="str">
        <f>_xlfn.XLOOKUP(A3322,Source_data!A:A,Source_data!D:D)</f>
        <v>ATM</v>
      </c>
      <c r="P3322" s="1">
        <f t="shared" si="515"/>
        <v>0</v>
      </c>
      <c r="Q3322" s="1">
        <f t="shared" si="516"/>
        <v>0</v>
      </c>
      <c r="R3322" s="1">
        <f t="shared" si="517"/>
        <v>0</v>
      </c>
      <c r="S3322" s="1">
        <f t="shared" si="518"/>
        <v>0</v>
      </c>
      <c r="T3322" s="1">
        <f t="shared" si="519"/>
        <v>0</v>
      </c>
      <c r="U3322" s="1" t="str">
        <f>_xlfn.XLOOKUP(Table3[[#This Row],[Transaction ID]],Source_data!A:A,Source_data!E:E)</f>
        <v>Bengaluru</v>
      </c>
      <c r="V3322" s="1">
        <f>_xlfn.IFNA(_xlfn.XLOOKUP(A3322,bank_processed_transactions[transaction_id],bank_processed_transactions[processing_minutes]),"")</f>
        <v>17.3</v>
      </c>
      <c r="W3322" s="31">
        <f>_xlfn.XLOOKUP(A3322,Source_data!A:A,Source_data!B:B)</f>
        <v>46098</v>
      </c>
    </row>
    <row r="3323" spans="1:23" x14ac:dyDescent="0.3">
      <c r="A3323" s="4" t="s">
        <v>4726</v>
      </c>
      <c r="B3323" s="1">
        <f>_xlfn.XLOOKUP(A3323,bank_source_transactions__1[transaction_id],bank_source_transactions__1[amount_inr])</f>
        <v>1200.81</v>
      </c>
      <c r="C3323" s="1">
        <f>_xlfn.XLOOKUP(A3323,Processed_data!A:A,Processed_data!F:F)</f>
        <v>1200.81</v>
      </c>
      <c r="D3323" s="1" t="str">
        <f>_xlfn.XLOOKUP(A3323,bank_source_transactions__1[transaction_id],bank_source_transactions__1[transaction_status])</f>
        <v>SUCCESS</v>
      </c>
      <c r="E3323" s="1" t="str">
        <f>_xlfn.XLOOKUP(A3323,Processed_data!A:A,Processed_data!G:G)</f>
        <v>SUCCESS</v>
      </c>
      <c r="F3323" s="1">
        <f>COUNTIF(bank_processed_transactions[transaction_id],A3323)</f>
        <v>1</v>
      </c>
      <c r="G3323" s="1" t="str">
        <f t="shared" si="510"/>
        <v>found</v>
      </c>
      <c r="H3323" s="1" t="str">
        <f t="shared" si="511"/>
        <v>Not Duplicate</v>
      </c>
      <c r="I3323" s="1" t="str">
        <f t="shared" si="512"/>
        <v>match</v>
      </c>
      <c r="J3323" s="1" t="str">
        <f t="shared" si="513"/>
        <v>match</v>
      </c>
      <c r="K3323" s="1">
        <f t="shared" si="514"/>
        <v>0</v>
      </c>
      <c r="L3323" s="2">
        <f>IF(F3323=0,"not processed",_xlfn.MINIFS(Processed_data!H:H,Processed_data!A:A,A3323))</f>
        <v>46072</v>
      </c>
      <c r="M3323" s="1">
        <f>IF(F3323=0,"not processed",ABS(bank_source_transactions__1[[#This Row],[transaction_date]]-Reconciliation!L3323))</f>
        <v>5</v>
      </c>
      <c r="N3323" s="1" t="str" cm="1">
        <f t="array" ref="N3323">_xlfn.IFS(M3323="not Processed", "Not Processed",M3323&gt;2,"SLA Breached",M3323&lt;=2,"Within SLA")</f>
        <v>SLA Breached</v>
      </c>
      <c r="O3323" s="1" t="str">
        <f>_xlfn.XLOOKUP(A3323,Source_data!A:A,Source_data!D:D)</f>
        <v>NEFT</v>
      </c>
      <c r="P3323" s="1">
        <f t="shared" si="515"/>
        <v>0</v>
      </c>
      <c r="Q3323" s="1">
        <f t="shared" si="516"/>
        <v>0</v>
      </c>
      <c r="R3323" s="1">
        <f t="shared" si="517"/>
        <v>0</v>
      </c>
      <c r="S3323" s="1">
        <f t="shared" si="518"/>
        <v>0</v>
      </c>
      <c r="T3323" s="1">
        <f t="shared" si="519"/>
        <v>1</v>
      </c>
      <c r="U3323" s="1" t="str">
        <f>_xlfn.XLOOKUP(Table3[[#This Row],[Transaction ID]],Source_data!A:A,Source_data!E:E)</f>
        <v>Hyderabad</v>
      </c>
      <c r="V3323" s="1">
        <f>_xlfn.IFNA(_xlfn.XLOOKUP(A3323,bank_processed_transactions[transaction_id],bank_processed_transactions[processing_minutes]),"")</f>
        <v>45.6</v>
      </c>
      <c r="W3323" s="31">
        <f>_xlfn.XLOOKUP(A3323,Source_data!A:A,Source_data!B:B)</f>
        <v>46067</v>
      </c>
    </row>
    <row r="3324" spans="1:23" x14ac:dyDescent="0.3">
      <c r="A3324" s="3" t="s">
        <v>622</v>
      </c>
      <c r="B3324" s="1">
        <f>_xlfn.XLOOKUP(A3324,bank_source_transactions__1[transaction_id],bank_source_transactions__1[amount_inr])</f>
        <v>1729.15</v>
      </c>
      <c r="C3324" s="1">
        <f>_xlfn.XLOOKUP(A3324,Processed_data!A:A,Processed_data!F:F)</f>
        <v>1729.15</v>
      </c>
      <c r="D3324" s="1" t="str">
        <f>_xlfn.XLOOKUP(A3324,bank_source_transactions__1[transaction_id],bank_source_transactions__1[transaction_status])</f>
        <v>SUCCESS</v>
      </c>
      <c r="E3324" s="1" t="str">
        <f>_xlfn.XLOOKUP(A3324,Processed_data!A:A,Processed_data!G:G)</f>
        <v>SUCCESS</v>
      </c>
      <c r="F3324" s="1">
        <f>COUNTIF(bank_processed_transactions[transaction_id],A3324)</f>
        <v>1</v>
      </c>
      <c r="G3324" s="1" t="str">
        <f t="shared" si="510"/>
        <v>found</v>
      </c>
      <c r="H3324" s="1" t="str">
        <f t="shared" si="511"/>
        <v>Not Duplicate</v>
      </c>
      <c r="I3324" s="1" t="str">
        <f t="shared" si="512"/>
        <v>match</v>
      </c>
      <c r="J3324" s="1" t="str">
        <f t="shared" si="513"/>
        <v>match</v>
      </c>
      <c r="K3324" s="1">
        <f t="shared" si="514"/>
        <v>0</v>
      </c>
      <c r="L3324" s="2">
        <f>IF(F3324=0,"not processed",_xlfn.MINIFS(Processed_data!H:H,Processed_data!A:A,A3324))</f>
        <v>46102</v>
      </c>
      <c r="M3324" s="1">
        <f>IF(F3324=0,"not processed",ABS(bank_source_transactions__1[[#This Row],[transaction_date]]-Reconciliation!L3324))</f>
        <v>3</v>
      </c>
      <c r="N3324" s="1" t="str" cm="1">
        <f t="array" ref="N3324">_xlfn.IFS(M3324="not Processed", "Not Processed",M3324&gt;2,"SLA Breached",M3324&lt;=2,"Within SLA")</f>
        <v>SLA Breached</v>
      </c>
      <c r="O3324" s="1" t="str">
        <f>_xlfn.XLOOKUP(A3324,Source_data!A:A,Source_data!D:D)</f>
        <v>CARD</v>
      </c>
      <c r="P3324" s="1">
        <f t="shared" si="515"/>
        <v>0</v>
      </c>
      <c r="Q3324" s="1">
        <f t="shared" si="516"/>
        <v>0</v>
      </c>
      <c r="R3324" s="1">
        <f t="shared" si="517"/>
        <v>0</v>
      </c>
      <c r="S3324" s="1">
        <f t="shared" si="518"/>
        <v>0</v>
      </c>
      <c r="T3324" s="1">
        <f t="shared" si="519"/>
        <v>1</v>
      </c>
      <c r="U3324" s="1" t="str">
        <f>_xlfn.XLOOKUP(Table3[[#This Row],[Transaction ID]],Source_data!A:A,Source_data!E:E)</f>
        <v>Mumbai</v>
      </c>
      <c r="V3324" s="1">
        <f>_xlfn.IFNA(_xlfn.XLOOKUP(A3324,bank_processed_transactions[transaction_id],bank_processed_transactions[processing_minutes]),"")</f>
        <v>25.4</v>
      </c>
      <c r="W3324" s="31">
        <f>_xlfn.XLOOKUP(A3324,Source_data!A:A,Source_data!B:B)</f>
        <v>46099</v>
      </c>
    </row>
    <row r="3325" spans="1:23" x14ac:dyDescent="0.3">
      <c r="A3325" s="4" t="s">
        <v>3409</v>
      </c>
      <c r="B3325" s="1">
        <f>_xlfn.XLOOKUP(A3325,bank_source_transactions__1[transaction_id],bank_source_transactions__1[amount_inr])</f>
        <v>5102.7299999999996</v>
      </c>
      <c r="C3325" s="1">
        <f>_xlfn.XLOOKUP(A3325,Processed_data!A:A,Processed_data!F:F)</f>
        <v>5102.7299999999996</v>
      </c>
      <c r="D3325" s="1" t="str">
        <f>_xlfn.XLOOKUP(A3325,bank_source_transactions__1[transaction_id],bank_source_transactions__1[transaction_status])</f>
        <v>SUCCESS</v>
      </c>
      <c r="E3325" s="1" t="str">
        <f>_xlfn.XLOOKUP(A3325,Processed_data!A:A,Processed_data!G:G)</f>
        <v>SUCCESS</v>
      </c>
      <c r="F3325" s="1">
        <f>COUNTIF(bank_processed_transactions[transaction_id],A3325)</f>
        <v>1</v>
      </c>
      <c r="G3325" s="1" t="str">
        <f t="shared" si="510"/>
        <v>found</v>
      </c>
      <c r="H3325" s="1" t="str">
        <f t="shared" si="511"/>
        <v>Not Duplicate</v>
      </c>
      <c r="I3325" s="1" t="str">
        <f t="shared" si="512"/>
        <v>match</v>
      </c>
      <c r="J3325" s="1" t="str">
        <f t="shared" si="513"/>
        <v>match</v>
      </c>
      <c r="K3325" s="1">
        <f t="shared" si="514"/>
        <v>0</v>
      </c>
      <c r="L3325" s="2">
        <f>IF(F3325=0,"not processed",_xlfn.MINIFS(Processed_data!H:H,Processed_data!A:A,A3325))</f>
        <v>46053</v>
      </c>
      <c r="M3325" s="1">
        <f>IF(F3325=0,"not processed",ABS(bank_source_transactions__1[[#This Row],[transaction_date]]-Reconciliation!L3325))</f>
        <v>2</v>
      </c>
      <c r="N3325" s="1" t="str" cm="1">
        <f t="array" ref="N3325">_xlfn.IFS(M3325="not Processed", "Not Processed",M3325&gt;2,"SLA Breached",M3325&lt;=2,"Within SLA")</f>
        <v>Within SLA</v>
      </c>
      <c r="O3325" s="1" t="str">
        <f>_xlfn.XLOOKUP(A3325,Source_data!A:A,Source_data!D:D)</f>
        <v>UPI</v>
      </c>
      <c r="P3325" s="1">
        <f t="shared" si="515"/>
        <v>0</v>
      </c>
      <c r="Q3325" s="1">
        <f t="shared" si="516"/>
        <v>0</v>
      </c>
      <c r="R3325" s="1">
        <f t="shared" si="517"/>
        <v>0</v>
      </c>
      <c r="S3325" s="1">
        <f t="shared" si="518"/>
        <v>0</v>
      </c>
      <c r="T3325" s="1">
        <f t="shared" si="519"/>
        <v>0</v>
      </c>
      <c r="U3325" s="1" t="str">
        <f>_xlfn.XLOOKUP(Table3[[#This Row],[Transaction ID]],Source_data!A:A,Source_data!E:E)</f>
        <v>Bengaluru</v>
      </c>
      <c r="V3325" s="1">
        <f>_xlfn.IFNA(_xlfn.XLOOKUP(A3325,bank_processed_transactions[transaction_id],bank_processed_transactions[processing_minutes]),"")</f>
        <v>66</v>
      </c>
      <c r="W3325" s="31">
        <f>_xlfn.XLOOKUP(A3325,Source_data!A:A,Source_data!B:B)</f>
        <v>46051</v>
      </c>
    </row>
    <row r="3326" spans="1:23" x14ac:dyDescent="0.3">
      <c r="A3326" s="3" t="s">
        <v>139</v>
      </c>
      <c r="B3326" s="1">
        <f>_xlfn.XLOOKUP(A3326,bank_source_transactions__1[transaction_id],bank_source_transactions__1[amount_inr])</f>
        <v>6637.76</v>
      </c>
      <c r="C3326" s="1">
        <f>_xlfn.XLOOKUP(A3326,Processed_data!A:A,Processed_data!F:F)</f>
        <v>6637.76</v>
      </c>
      <c r="D3326" s="1" t="str">
        <f>_xlfn.XLOOKUP(A3326,bank_source_transactions__1[transaction_id],bank_source_transactions__1[transaction_status])</f>
        <v>FAILED</v>
      </c>
      <c r="E3326" s="1" t="str">
        <f>_xlfn.XLOOKUP(A3326,Processed_data!A:A,Processed_data!G:G)</f>
        <v>FAILED</v>
      </c>
      <c r="F3326" s="1">
        <f>COUNTIF(bank_processed_transactions[transaction_id],A3326)</f>
        <v>1</v>
      </c>
      <c r="G3326" s="1" t="str">
        <f t="shared" si="510"/>
        <v>found</v>
      </c>
      <c r="H3326" s="1" t="str">
        <f t="shared" si="511"/>
        <v>Not Duplicate</v>
      </c>
      <c r="I3326" s="1" t="str">
        <f t="shared" si="512"/>
        <v>match</v>
      </c>
      <c r="J3326" s="1" t="str">
        <f t="shared" si="513"/>
        <v>match</v>
      </c>
      <c r="K3326" s="1">
        <f t="shared" si="514"/>
        <v>0</v>
      </c>
      <c r="L3326" s="2">
        <f>IF(F3326=0,"not processed",_xlfn.MINIFS(Processed_data!H:H,Processed_data!A:A,A3326))</f>
        <v>46076</v>
      </c>
      <c r="M3326" s="1">
        <f>IF(F3326=0,"not processed",ABS(bank_source_transactions__1[[#This Row],[transaction_date]]-Reconciliation!L3326))</f>
        <v>0</v>
      </c>
      <c r="N3326" s="1" t="str" cm="1">
        <f t="array" ref="N3326">_xlfn.IFS(M3326="not Processed", "Not Processed",M3326&gt;2,"SLA Breached",M3326&lt;=2,"Within SLA")</f>
        <v>Within SLA</v>
      </c>
      <c r="O3326" s="1" t="str">
        <f>_xlfn.XLOOKUP(A3326,Source_data!A:A,Source_data!D:D)</f>
        <v>UPI</v>
      </c>
      <c r="P3326" s="1">
        <f t="shared" si="515"/>
        <v>0</v>
      </c>
      <c r="Q3326" s="1">
        <f t="shared" si="516"/>
        <v>0</v>
      </c>
      <c r="R3326" s="1">
        <f t="shared" si="517"/>
        <v>0</v>
      </c>
      <c r="S3326" s="1">
        <f t="shared" si="518"/>
        <v>0</v>
      </c>
      <c r="T3326" s="1">
        <f t="shared" si="519"/>
        <v>0</v>
      </c>
      <c r="U3326" s="1" t="str">
        <f>_xlfn.XLOOKUP(Table3[[#This Row],[Transaction ID]],Source_data!A:A,Source_data!E:E)</f>
        <v>Hyderabad</v>
      </c>
      <c r="V3326" s="1">
        <f>_xlfn.IFNA(_xlfn.XLOOKUP(A3326,bank_processed_transactions[transaction_id],bank_processed_transactions[processing_minutes]),"")</f>
        <v>34.9</v>
      </c>
      <c r="W3326" s="31">
        <f>_xlfn.XLOOKUP(A3326,Source_data!A:A,Source_data!B:B)</f>
        <v>46076</v>
      </c>
    </row>
    <row r="3327" spans="1:23" x14ac:dyDescent="0.3">
      <c r="A3327" s="4" t="s">
        <v>4163</v>
      </c>
      <c r="B3327" s="1">
        <f>_xlfn.XLOOKUP(A3327,bank_source_transactions__1[transaction_id],bank_source_transactions__1[amount_inr])</f>
        <v>1741.6</v>
      </c>
      <c r="C3327" s="1">
        <f>_xlfn.XLOOKUP(A3327,Processed_data!A:A,Processed_data!F:F)</f>
        <v>1741.6</v>
      </c>
      <c r="D3327" s="1" t="str">
        <f>_xlfn.XLOOKUP(A3327,bank_source_transactions__1[transaction_id],bank_source_transactions__1[transaction_status])</f>
        <v>SUCCESS</v>
      </c>
      <c r="E3327" s="1" t="str">
        <f>_xlfn.XLOOKUP(A3327,Processed_data!A:A,Processed_data!G:G)</f>
        <v>SUCCESS</v>
      </c>
      <c r="F3327" s="1">
        <f>COUNTIF(bank_processed_transactions[transaction_id],A3327)</f>
        <v>1</v>
      </c>
      <c r="G3327" s="1" t="str">
        <f t="shared" si="510"/>
        <v>found</v>
      </c>
      <c r="H3327" s="1" t="str">
        <f t="shared" si="511"/>
        <v>Not Duplicate</v>
      </c>
      <c r="I3327" s="1" t="str">
        <f t="shared" si="512"/>
        <v>match</v>
      </c>
      <c r="J3327" s="1" t="str">
        <f t="shared" si="513"/>
        <v>match</v>
      </c>
      <c r="K3327" s="1">
        <f t="shared" si="514"/>
        <v>0</v>
      </c>
      <c r="L3327" s="2">
        <f>IF(F3327=0,"not processed",_xlfn.MINIFS(Processed_data!H:H,Processed_data!A:A,A3327))</f>
        <v>46103</v>
      </c>
      <c r="M3327" s="1">
        <f>IF(F3327=0,"not processed",ABS(bank_source_transactions__1[[#This Row],[transaction_date]]-Reconciliation!L3327))</f>
        <v>0</v>
      </c>
      <c r="N3327" s="1" t="str" cm="1">
        <f t="array" ref="N3327">_xlfn.IFS(M3327="not Processed", "Not Processed",M3327&gt;2,"SLA Breached",M3327&lt;=2,"Within SLA")</f>
        <v>Within SLA</v>
      </c>
      <c r="O3327" s="1" t="str">
        <f>_xlfn.XLOOKUP(A3327,Source_data!A:A,Source_data!D:D)</f>
        <v>NEFT</v>
      </c>
      <c r="P3327" s="1">
        <f t="shared" si="515"/>
        <v>0</v>
      </c>
      <c r="Q3327" s="1">
        <f t="shared" si="516"/>
        <v>0</v>
      </c>
      <c r="R3327" s="1">
        <f t="shared" si="517"/>
        <v>0</v>
      </c>
      <c r="S3327" s="1">
        <f t="shared" si="518"/>
        <v>0</v>
      </c>
      <c r="T3327" s="1">
        <f t="shared" si="519"/>
        <v>0</v>
      </c>
      <c r="U3327" s="1" t="str">
        <f>_xlfn.XLOOKUP(Table3[[#This Row],[Transaction ID]],Source_data!A:A,Source_data!E:E)</f>
        <v>Hyderabad</v>
      </c>
      <c r="V3327" s="1">
        <f>_xlfn.IFNA(_xlfn.XLOOKUP(A3327,bank_processed_transactions[transaction_id],bank_processed_transactions[processing_minutes]),"")</f>
        <v>56.1</v>
      </c>
      <c r="W3327" s="31">
        <f>_xlfn.XLOOKUP(A3327,Source_data!A:A,Source_data!B:B)</f>
        <v>46103</v>
      </c>
    </row>
    <row r="3328" spans="1:23" x14ac:dyDescent="0.3">
      <c r="A3328" s="3" t="s">
        <v>477</v>
      </c>
      <c r="B3328" s="1">
        <f>_xlfn.XLOOKUP(A3328,bank_source_transactions__1[transaction_id],bank_source_transactions__1[amount_inr])</f>
        <v>3254.5</v>
      </c>
      <c r="C3328" s="1">
        <f>_xlfn.XLOOKUP(A3328,Processed_data!A:A,Processed_data!F:F)</f>
        <v>3254.5</v>
      </c>
      <c r="D3328" s="1" t="str">
        <f>_xlfn.XLOOKUP(A3328,bank_source_transactions__1[transaction_id],bank_source_transactions__1[transaction_status])</f>
        <v>SUCCESS</v>
      </c>
      <c r="E3328" s="1" t="str">
        <f>_xlfn.XLOOKUP(A3328,Processed_data!A:A,Processed_data!G:G)</f>
        <v>SUCCESS</v>
      </c>
      <c r="F3328" s="1">
        <f>COUNTIF(bank_processed_transactions[transaction_id],A3328)</f>
        <v>1</v>
      </c>
      <c r="G3328" s="1" t="str">
        <f t="shared" si="510"/>
        <v>found</v>
      </c>
      <c r="H3328" s="1" t="str">
        <f t="shared" si="511"/>
        <v>Not Duplicate</v>
      </c>
      <c r="I3328" s="1" t="str">
        <f t="shared" si="512"/>
        <v>match</v>
      </c>
      <c r="J3328" s="1" t="str">
        <f t="shared" si="513"/>
        <v>match</v>
      </c>
      <c r="K3328" s="1">
        <f t="shared" si="514"/>
        <v>0</v>
      </c>
      <c r="L3328" s="2">
        <f>IF(F3328=0,"not processed",_xlfn.MINIFS(Processed_data!H:H,Processed_data!A:A,A3328))</f>
        <v>46074</v>
      </c>
      <c r="M3328" s="1">
        <f>IF(F3328=0,"not processed",ABS(bank_source_transactions__1[[#This Row],[transaction_date]]-Reconciliation!L3328))</f>
        <v>2</v>
      </c>
      <c r="N3328" s="1" t="str" cm="1">
        <f t="array" ref="N3328">_xlfn.IFS(M3328="not Processed", "Not Processed",M3328&gt;2,"SLA Breached",M3328&lt;=2,"Within SLA")</f>
        <v>Within SLA</v>
      </c>
      <c r="O3328" s="1" t="str">
        <f>_xlfn.XLOOKUP(A3328,Source_data!A:A,Source_data!D:D)</f>
        <v>UPI</v>
      </c>
      <c r="P3328" s="1">
        <f t="shared" si="515"/>
        <v>0</v>
      </c>
      <c r="Q3328" s="1">
        <f t="shared" si="516"/>
        <v>0</v>
      </c>
      <c r="R3328" s="1">
        <f t="shared" si="517"/>
        <v>0</v>
      </c>
      <c r="S3328" s="1">
        <f t="shared" si="518"/>
        <v>0</v>
      </c>
      <c r="T3328" s="1">
        <f t="shared" si="519"/>
        <v>0</v>
      </c>
      <c r="U3328" s="1" t="str">
        <f>_xlfn.XLOOKUP(Table3[[#This Row],[Transaction ID]],Source_data!A:A,Source_data!E:E)</f>
        <v>Hyderabad</v>
      </c>
      <c r="V3328" s="1">
        <f>_xlfn.IFNA(_xlfn.XLOOKUP(A3328,bank_processed_transactions[transaction_id],bank_processed_transactions[processing_minutes]),"")</f>
        <v>12</v>
      </c>
      <c r="W3328" s="31">
        <f>_xlfn.XLOOKUP(A3328,Source_data!A:A,Source_data!B:B)</f>
        <v>46072</v>
      </c>
    </row>
    <row r="3329" spans="1:23" x14ac:dyDescent="0.3">
      <c r="A3329" s="4" t="s">
        <v>3963</v>
      </c>
      <c r="B3329" s="1">
        <f>_xlfn.XLOOKUP(A3329,bank_source_transactions__1[transaction_id],bank_source_transactions__1[amount_inr])</f>
        <v>2752.12</v>
      </c>
      <c r="C3329" s="1">
        <f>_xlfn.XLOOKUP(A3329,Processed_data!A:A,Processed_data!F:F)</f>
        <v>2752.12</v>
      </c>
      <c r="D3329" s="1" t="str">
        <f>_xlfn.XLOOKUP(A3329,bank_source_transactions__1[transaction_id],bank_source_transactions__1[transaction_status])</f>
        <v>SUCCESS</v>
      </c>
      <c r="E3329" s="1" t="str">
        <f>_xlfn.XLOOKUP(A3329,Processed_data!A:A,Processed_data!G:G)</f>
        <v>SUCCESS</v>
      </c>
      <c r="F3329" s="1">
        <f>COUNTIF(bank_processed_transactions[transaction_id],A3329)</f>
        <v>1</v>
      </c>
      <c r="G3329" s="1" t="str">
        <f t="shared" si="510"/>
        <v>found</v>
      </c>
      <c r="H3329" s="1" t="str">
        <f t="shared" si="511"/>
        <v>Not Duplicate</v>
      </c>
      <c r="I3329" s="1" t="str">
        <f t="shared" si="512"/>
        <v>match</v>
      </c>
      <c r="J3329" s="1" t="str">
        <f t="shared" si="513"/>
        <v>match</v>
      </c>
      <c r="K3329" s="1">
        <f t="shared" si="514"/>
        <v>0</v>
      </c>
      <c r="L3329" s="2">
        <f>IF(F3329=0,"not processed",_xlfn.MINIFS(Processed_data!H:H,Processed_data!A:A,A3329))</f>
        <v>46043</v>
      </c>
      <c r="M3329" s="1">
        <f>IF(F3329=0,"not processed",ABS(bank_source_transactions__1[[#This Row],[transaction_date]]-Reconciliation!L3329))</f>
        <v>2</v>
      </c>
      <c r="N3329" s="1" t="str" cm="1">
        <f t="array" ref="N3329">_xlfn.IFS(M3329="not Processed", "Not Processed",M3329&gt;2,"SLA Breached",M3329&lt;=2,"Within SLA")</f>
        <v>Within SLA</v>
      </c>
      <c r="O3329" s="1" t="str">
        <f>_xlfn.XLOOKUP(A3329,Source_data!A:A,Source_data!D:D)</f>
        <v>UPI</v>
      </c>
      <c r="P3329" s="1">
        <f t="shared" si="515"/>
        <v>0</v>
      </c>
      <c r="Q3329" s="1">
        <f t="shared" si="516"/>
        <v>0</v>
      </c>
      <c r="R3329" s="1">
        <f t="shared" si="517"/>
        <v>0</v>
      </c>
      <c r="S3329" s="1">
        <f t="shared" si="518"/>
        <v>0</v>
      </c>
      <c r="T3329" s="1">
        <f t="shared" si="519"/>
        <v>0</v>
      </c>
      <c r="U3329" s="1" t="str">
        <f>_xlfn.XLOOKUP(Table3[[#This Row],[Transaction ID]],Source_data!A:A,Source_data!E:E)</f>
        <v>Mumbai</v>
      </c>
      <c r="V3329" s="1">
        <f>_xlfn.IFNA(_xlfn.XLOOKUP(A3329,bank_processed_transactions[transaction_id],bank_processed_transactions[processing_minutes]),"")</f>
        <v>9.1999999999999993</v>
      </c>
      <c r="W3329" s="31">
        <f>_xlfn.XLOOKUP(A3329,Source_data!A:A,Source_data!B:B)</f>
        <v>46041</v>
      </c>
    </row>
    <row r="3330" spans="1:23" x14ac:dyDescent="0.3">
      <c r="A3330" s="3" t="s">
        <v>4858</v>
      </c>
      <c r="B3330" s="1">
        <f>_xlfn.XLOOKUP(A3330,bank_source_transactions__1[transaction_id],bank_source_transactions__1[amount_inr])</f>
        <v>22156.04</v>
      </c>
      <c r="C3330" s="1">
        <f>_xlfn.XLOOKUP(A3330,Processed_data!A:A,Processed_data!F:F)</f>
        <v>22156.04</v>
      </c>
      <c r="D3330" s="1" t="str">
        <f>_xlfn.XLOOKUP(A3330,bank_source_transactions__1[transaction_id],bank_source_transactions__1[transaction_status])</f>
        <v>SUCCESS</v>
      </c>
      <c r="E3330" s="1" t="str">
        <f>_xlfn.XLOOKUP(A3330,Processed_data!A:A,Processed_data!G:G)</f>
        <v>SUCCESS</v>
      </c>
      <c r="F3330" s="1">
        <f>COUNTIF(bank_processed_transactions[transaction_id],A3330)</f>
        <v>1</v>
      </c>
      <c r="G3330" s="1" t="str">
        <f t="shared" si="510"/>
        <v>found</v>
      </c>
      <c r="H3330" s="1" t="str">
        <f t="shared" si="511"/>
        <v>Not Duplicate</v>
      </c>
      <c r="I3330" s="1" t="str">
        <f t="shared" si="512"/>
        <v>match</v>
      </c>
      <c r="J3330" s="1" t="str">
        <f t="shared" si="513"/>
        <v>match</v>
      </c>
      <c r="K3330" s="1">
        <f t="shared" si="514"/>
        <v>0</v>
      </c>
      <c r="L3330" s="2">
        <f>IF(F3330=0,"not processed",_xlfn.MINIFS(Processed_data!H:H,Processed_data!A:A,A3330))</f>
        <v>46097</v>
      </c>
      <c r="M3330" s="1">
        <f>IF(F3330=0,"not processed",ABS(bank_source_transactions__1[[#This Row],[transaction_date]]-Reconciliation!L3330))</f>
        <v>0</v>
      </c>
      <c r="N3330" s="1" t="str" cm="1">
        <f t="array" ref="N3330">_xlfn.IFS(M3330="not Processed", "Not Processed",M3330&gt;2,"SLA Breached",M3330&lt;=2,"Within SLA")</f>
        <v>Within SLA</v>
      </c>
      <c r="O3330" s="1" t="str">
        <f>_xlfn.XLOOKUP(A3330,Source_data!A:A,Source_data!D:D)</f>
        <v>IMPS</v>
      </c>
      <c r="P3330" s="1">
        <f t="shared" si="515"/>
        <v>0</v>
      </c>
      <c r="Q3330" s="1">
        <f t="shared" si="516"/>
        <v>0</v>
      </c>
      <c r="R3330" s="1">
        <f t="shared" si="517"/>
        <v>0</v>
      </c>
      <c r="S3330" s="1">
        <f t="shared" si="518"/>
        <v>0</v>
      </c>
      <c r="T3330" s="1">
        <f t="shared" si="519"/>
        <v>0</v>
      </c>
      <c r="U3330" s="1" t="str">
        <f>_xlfn.XLOOKUP(Table3[[#This Row],[Transaction ID]],Source_data!A:A,Source_data!E:E)</f>
        <v>Hyderabad</v>
      </c>
      <c r="V3330" s="1">
        <f>_xlfn.IFNA(_xlfn.XLOOKUP(A3330,bank_processed_transactions[transaction_id],bank_processed_transactions[processing_minutes]),"")</f>
        <v>12.9</v>
      </c>
      <c r="W3330" s="31">
        <f>_xlfn.XLOOKUP(A3330,Source_data!A:A,Source_data!B:B)</f>
        <v>46097</v>
      </c>
    </row>
    <row r="3331" spans="1:23" x14ac:dyDescent="0.3">
      <c r="A3331" s="4" t="s">
        <v>3388</v>
      </c>
      <c r="B3331" s="1">
        <f>_xlfn.XLOOKUP(A3331,bank_source_transactions__1[transaction_id],bank_source_transactions__1[amount_inr])</f>
        <v>5532.83</v>
      </c>
      <c r="C3331" s="1">
        <f>_xlfn.XLOOKUP(A3331,Processed_data!A:A,Processed_data!F:F)</f>
        <v>5532.83</v>
      </c>
      <c r="D3331" s="1" t="str">
        <f>_xlfn.XLOOKUP(A3331,bank_source_transactions__1[transaction_id],bank_source_transactions__1[transaction_status])</f>
        <v>SUCCESS</v>
      </c>
      <c r="E3331" s="1" t="str">
        <f>_xlfn.XLOOKUP(A3331,Processed_data!A:A,Processed_data!G:G)</f>
        <v>SUCCESS</v>
      </c>
      <c r="F3331" s="1">
        <f>COUNTIF(bank_processed_transactions[transaction_id],A3331)</f>
        <v>1</v>
      </c>
      <c r="G3331" s="1" t="str">
        <f t="shared" ref="G3331:G3394" si="520">IF(F3331=0,"missing","found")</f>
        <v>found</v>
      </c>
      <c r="H3331" s="1" t="str">
        <f t="shared" ref="H3331:H3394" si="521">IF(F3331&gt;1,"Duplicate","Not Duplicate")</f>
        <v>Not Duplicate</v>
      </c>
      <c r="I3331" s="1" t="str">
        <f t="shared" ref="I3331:I3394" si="522">IF(F3331=0,"not processed",IF(B3331=C3331,"match","mismatch"))</f>
        <v>match</v>
      </c>
      <c r="J3331" s="1" t="str">
        <f t="shared" ref="J3331:J3394" si="523">IF(F3331=0,"not processed",IF(D3331=E3331,"match","mismatch"))</f>
        <v>match</v>
      </c>
      <c r="K3331" s="1">
        <f t="shared" ref="K3331:K3394" si="524">IF(F3331=0,"missing",ABS(B3331-C3331))</f>
        <v>0</v>
      </c>
      <c r="L3331" s="2">
        <f>IF(F3331=0,"not processed",_xlfn.MINIFS(Processed_data!H:H,Processed_data!A:A,A3331))</f>
        <v>46064</v>
      </c>
      <c r="M3331" s="1">
        <f>IF(F3331=0,"not processed",ABS(bank_source_transactions__1[[#This Row],[transaction_date]]-Reconciliation!L3331))</f>
        <v>2</v>
      </c>
      <c r="N3331" s="1" t="str" cm="1">
        <f t="array" ref="N3331">_xlfn.IFS(M3331="not Processed", "Not Processed",M3331&gt;2,"SLA Breached",M3331&lt;=2,"Within SLA")</f>
        <v>Within SLA</v>
      </c>
      <c r="O3331" s="1" t="str">
        <f>_xlfn.XLOOKUP(A3331,Source_data!A:A,Source_data!D:D)</f>
        <v>UPI</v>
      </c>
      <c r="P3331" s="1">
        <f t="shared" ref="P3331:P3394" si="525">IF(G3331="missing",1,0)</f>
        <v>0</v>
      </c>
      <c r="Q3331" s="1">
        <f t="shared" ref="Q3331:Q3394" si="526">IF(H3331="duplicate",1,0)</f>
        <v>0</v>
      </c>
      <c r="R3331" s="1">
        <f t="shared" ref="R3331:R3394" si="527">IF(I3331="mismatch",1,0)</f>
        <v>0</v>
      </c>
      <c r="S3331" s="1">
        <f t="shared" ref="S3331:S3394" si="528">IF(J3331="mismatch",1,)</f>
        <v>0</v>
      </c>
      <c r="T3331" s="1">
        <f t="shared" ref="T3331:T3394" si="529">IF(N3331="sla breached",1,0)</f>
        <v>0</v>
      </c>
      <c r="U3331" s="1" t="str">
        <f>_xlfn.XLOOKUP(Table3[[#This Row],[Transaction ID]],Source_data!A:A,Source_data!E:E)</f>
        <v>Bengaluru</v>
      </c>
      <c r="V3331" s="1">
        <f>_xlfn.IFNA(_xlfn.XLOOKUP(A3331,bank_processed_transactions[transaction_id],bank_processed_transactions[processing_minutes]),"")</f>
        <v>27.3</v>
      </c>
      <c r="W3331" s="31">
        <f>_xlfn.XLOOKUP(A3331,Source_data!A:A,Source_data!B:B)</f>
        <v>46062</v>
      </c>
    </row>
    <row r="3332" spans="1:23" x14ac:dyDescent="0.3">
      <c r="A3332" s="3" t="s">
        <v>4030</v>
      </c>
      <c r="B3332" s="1">
        <f>_xlfn.XLOOKUP(A3332,bank_source_transactions__1[transaction_id],bank_source_transactions__1[amount_inr])</f>
        <v>1867.59</v>
      </c>
      <c r="C3332" s="1">
        <f>_xlfn.XLOOKUP(A3332,Processed_data!A:A,Processed_data!F:F)</f>
        <v>1867.59</v>
      </c>
      <c r="D3332" s="1" t="str">
        <f>_xlfn.XLOOKUP(A3332,bank_source_transactions__1[transaction_id],bank_source_transactions__1[transaction_status])</f>
        <v>SUCCESS</v>
      </c>
      <c r="E3332" s="1" t="str">
        <f>_xlfn.XLOOKUP(A3332,Processed_data!A:A,Processed_data!G:G)</f>
        <v>SUCCESS</v>
      </c>
      <c r="F3332" s="1">
        <f>COUNTIF(bank_processed_transactions[transaction_id],A3332)</f>
        <v>1</v>
      </c>
      <c r="G3332" s="1" t="str">
        <f t="shared" si="520"/>
        <v>found</v>
      </c>
      <c r="H3332" s="1" t="str">
        <f t="shared" si="521"/>
        <v>Not Duplicate</v>
      </c>
      <c r="I3332" s="1" t="str">
        <f t="shared" si="522"/>
        <v>match</v>
      </c>
      <c r="J3332" s="1" t="str">
        <f t="shared" si="523"/>
        <v>match</v>
      </c>
      <c r="K3332" s="1">
        <f t="shared" si="524"/>
        <v>0</v>
      </c>
      <c r="L3332" s="2">
        <f>IF(F3332=0,"not processed",_xlfn.MINIFS(Processed_data!H:H,Processed_data!A:A,A3332))</f>
        <v>46107</v>
      </c>
      <c r="M3332" s="1">
        <f>IF(F3332=0,"not processed",ABS(bank_source_transactions__1[[#This Row],[transaction_date]]-Reconciliation!L3332))</f>
        <v>0</v>
      </c>
      <c r="N3332" s="1" t="str" cm="1">
        <f t="array" ref="N3332">_xlfn.IFS(M3332="not Processed", "Not Processed",M3332&gt;2,"SLA Breached",M3332&lt;=2,"Within SLA")</f>
        <v>Within SLA</v>
      </c>
      <c r="O3332" s="1" t="str">
        <f>_xlfn.XLOOKUP(A3332,Source_data!A:A,Source_data!D:D)</f>
        <v>UPI</v>
      </c>
      <c r="P3332" s="1">
        <f t="shared" si="525"/>
        <v>0</v>
      </c>
      <c r="Q3332" s="1">
        <f t="shared" si="526"/>
        <v>0</v>
      </c>
      <c r="R3332" s="1">
        <f t="shared" si="527"/>
        <v>0</v>
      </c>
      <c r="S3332" s="1">
        <f t="shared" si="528"/>
        <v>0</v>
      </c>
      <c r="T3332" s="1">
        <f t="shared" si="529"/>
        <v>0</v>
      </c>
      <c r="U3332" s="1" t="str">
        <f>_xlfn.XLOOKUP(Table3[[#This Row],[Transaction ID]],Source_data!A:A,Source_data!E:E)</f>
        <v>Pune</v>
      </c>
      <c r="V3332" s="1">
        <f>_xlfn.IFNA(_xlfn.XLOOKUP(A3332,bank_processed_transactions[transaction_id],bank_processed_transactions[processing_minutes]),"")</f>
        <v>30.2</v>
      </c>
      <c r="W3332" s="31">
        <f>_xlfn.XLOOKUP(A3332,Source_data!A:A,Source_data!B:B)</f>
        <v>46107</v>
      </c>
    </row>
    <row r="3333" spans="1:23" x14ac:dyDescent="0.3">
      <c r="A3333" s="4" t="s">
        <v>1860</v>
      </c>
      <c r="B3333" s="1">
        <f>_xlfn.XLOOKUP(A3333,bank_source_transactions__1[transaction_id],bank_source_transactions__1[amount_inr])</f>
        <v>24433.439999999999</v>
      </c>
      <c r="C3333" s="1">
        <f>_xlfn.XLOOKUP(A3333,Processed_data!A:A,Processed_data!F:F)</f>
        <v>24433.439999999999</v>
      </c>
      <c r="D3333" s="1" t="str">
        <f>_xlfn.XLOOKUP(A3333,bank_source_transactions__1[transaction_id],bank_source_transactions__1[transaction_status])</f>
        <v>FAILED</v>
      </c>
      <c r="E3333" s="1" t="str">
        <f>_xlfn.XLOOKUP(A3333,Processed_data!A:A,Processed_data!G:G)</f>
        <v>FAILED</v>
      </c>
      <c r="F3333" s="1">
        <f>COUNTIF(bank_processed_transactions[transaction_id],A3333)</f>
        <v>1</v>
      </c>
      <c r="G3333" s="1" t="str">
        <f t="shared" si="520"/>
        <v>found</v>
      </c>
      <c r="H3333" s="1" t="str">
        <f t="shared" si="521"/>
        <v>Not Duplicate</v>
      </c>
      <c r="I3333" s="1" t="str">
        <f t="shared" si="522"/>
        <v>match</v>
      </c>
      <c r="J3333" s="1" t="str">
        <f t="shared" si="523"/>
        <v>match</v>
      </c>
      <c r="K3333" s="1">
        <f t="shared" si="524"/>
        <v>0</v>
      </c>
      <c r="L3333" s="2">
        <f>IF(F3333=0,"not processed",_xlfn.MINIFS(Processed_data!H:H,Processed_data!A:A,A3333))</f>
        <v>46100</v>
      </c>
      <c r="M3333" s="1">
        <f>IF(F3333=0,"not processed",ABS(bank_source_transactions__1[[#This Row],[transaction_date]]-Reconciliation!L3333))</f>
        <v>3</v>
      </c>
      <c r="N3333" s="1" t="str" cm="1">
        <f t="array" ref="N3333">_xlfn.IFS(M3333="not Processed", "Not Processed",M3333&gt;2,"SLA Breached",M3333&lt;=2,"Within SLA")</f>
        <v>SLA Breached</v>
      </c>
      <c r="O3333" s="1" t="str">
        <f>_xlfn.XLOOKUP(A3333,Source_data!A:A,Source_data!D:D)</f>
        <v>UPI</v>
      </c>
      <c r="P3333" s="1">
        <f t="shared" si="525"/>
        <v>0</v>
      </c>
      <c r="Q3333" s="1">
        <f t="shared" si="526"/>
        <v>0</v>
      </c>
      <c r="R3333" s="1">
        <f t="shared" si="527"/>
        <v>0</v>
      </c>
      <c r="S3333" s="1">
        <f t="shared" si="528"/>
        <v>0</v>
      </c>
      <c r="T3333" s="1">
        <f t="shared" si="529"/>
        <v>1</v>
      </c>
      <c r="U3333" s="1" t="str">
        <f>_xlfn.XLOOKUP(Table3[[#This Row],[Transaction ID]],Source_data!A:A,Source_data!E:E)</f>
        <v>Mumbai</v>
      </c>
      <c r="V3333" s="1">
        <f>_xlfn.IFNA(_xlfn.XLOOKUP(A3333,bank_processed_transactions[transaction_id],bank_processed_transactions[processing_minutes]),"")</f>
        <v>27.5</v>
      </c>
      <c r="W3333" s="31">
        <f>_xlfn.XLOOKUP(A3333,Source_data!A:A,Source_data!B:B)</f>
        <v>46097</v>
      </c>
    </row>
    <row r="3334" spans="1:23" x14ac:dyDescent="0.3">
      <c r="A3334" s="3" t="s">
        <v>2842</v>
      </c>
      <c r="B3334" s="1">
        <f>_xlfn.XLOOKUP(A3334,bank_source_transactions__1[transaction_id],bank_source_transactions__1[amount_inr])</f>
        <v>11844.44</v>
      </c>
      <c r="C3334" s="1">
        <f>_xlfn.XLOOKUP(A3334,Processed_data!A:A,Processed_data!F:F)</f>
        <v>11844.44</v>
      </c>
      <c r="D3334" s="1" t="str">
        <f>_xlfn.XLOOKUP(A3334,bank_source_transactions__1[transaction_id],bank_source_transactions__1[transaction_status])</f>
        <v>SUCCESS</v>
      </c>
      <c r="E3334" s="1" t="str">
        <f>_xlfn.XLOOKUP(A3334,Processed_data!A:A,Processed_data!G:G)</f>
        <v>SUCCESS</v>
      </c>
      <c r="F3334" s="1">
        <f>COUNTIF(bank_processed_transactions[transaction_id],A3334)</f>
        <v>1</v>
      </c>
      <c r="G3334" s="1" t="str">
        <f t="shared" si="520"/>
        <v>found</v>
      </c>
      <c r="H3334" s="1" t="str">
        <f t="shared" si="521"/>
        <v>Not Duplicate</v>
      </c>
      <c r="I3334" s="1" t="str">
        <f t="shared" si="522"/>
        <v>match</v>
      </c>
      <c r="J3334" s="1" t="str">
        <f t="shared" si="523"/>
        <v>match</v>
      </c>
      <c r="K3334" s="1">
        <f t="shared" si="524"/>
        <v>0</v>
      </c>
      <c r="L3334" s="2">
        <f>IF(F3334=0,"not processed",_xlfn.MINIFS(Processed_data!H:H,Processed_data!A:A,A3334))</f>
        <v>46050</v>
      </c>
      <c r="M3334" s="1">
        <f>IF(F3334=0,"not processed",ABS(bank_source_transactions__1[[#This Row],[transaction_date]]-Reconciliation!L3334))</f>
        <v>1</v>
      </c>
      <c r="N3334" s="1" t="str" cm="1">
        <f t="array" ref="N3334">_xlfn.IFS(M3334="not Processed", "Not Processed",M3334&gt;2,"SLA Breached",M3334&lt;=2,"Within SLA")</f>
        <v>Within SLA</v>
      </c>
      <c r="O3334" s="1" t="str">
        <f>_xlfn.XLOOKUP(A3334,Source_data!A:A,Source_data!D:D)</f>
        <v>UPI</v>
      </c>
      <c r="P3334" s="1">
        <f t="shared" si="525"/>
        <v>0</v>
      </c>
      <c r="Q3334" s="1">
        <f t="shared" si="526"/>
        <v>0</v>
      </c>
      <c r="R3334" s="1">
        <f t="shared" si="527"/>
        <v>0</v>
      </c>
      <c r="S3334" s="1">
        <f t="shared" si="528"/>
        <v>0</v>
      </c>
      <c r="T3334" s="1">
        <f t="shared" si="529"/>
        <v>0</v>
      </c>
      <c r="U3334" s="1" t="str">
        <f>_xlfn.XLOOKUP(Table3[[#This Row],[Transaction ID]],Source_data!A:A,Source_data!E:E)</f>
        <v>Pune</v>
      </c>
      <c r="V3334" s="1">
        <f>_xlfn.IFNA(_xlfn.XLOOKUP(A3334,bank_processed_transactions[transaction_id],bank_processed_transactions[processing_minutes]),"")</f>
        <v>28</v>
      </c>
      <c r="W3334" s="31">
        <f>_xlfn.XLOOKUP(A3334,Source_data!A:A,Source_data!B:B)</f>
        <v>46049</v>
      </c>
    </row>
    <row r="3335" spans="1:23" x14ac:dyDescent="0.3">
      <c r="A3335" s="4" t="s">
        <v>2966</v>
      </c>
      <c r="B3335" s="1">
        <f>_xlfn.XLOOKUP(A3335,bank_source_transactions__1[transaction_id],bank_source_transactions__1[amount_inr])</f>
        <v>6035.55</v>
      </c>
      <c r="C3335" s="1">
        <f>_xlfn.XLOOKUP(A3335,Processed_data!A:A,Processed_data!F:F)</f>
        <v>6035.55</v>
      </c>
      <c r="D3335" s="1" t="str">
        <f>_xlfn.XLOOKUP(A3335,bank_source_transactions__1[transaction_id],bank_source_transactions__1[transaction_status])</f>
        <v>SUCCESS</v>
      </c>
      <c r="E3335" s="1" t="str">
        <f>_xlfn.XLOOKUP(A3335,Processed_data!A:A,Processed_data!G:G)</f>
        <v>SUCCESS</v>
      </c>
      <c r="F3335" s="1">
        <f>COUNTIF(bank_processed_transactions[transaction_id],A3335)</f>
        <v>1</v>
      </c>
      <c r="G3335" s="1" t="str">
        <f t="shared" si="520"/>
        <v>found</v>
      </c>
      <c r="H3335" s="1" t="str">
        <f t="shared" si="521"/>
        <v>Not Duplicate</v>
      </c>
      <c r="I3335" s="1" t="str">
        <f t="shared" si="522"/>
        <v>match</v>
      </c>
      <c r="J3335" s="1" t="str">
        <f t="shared" si="523"/>
        <v>match</v>
      </c>
      <c r="K3335" s="1">
        <f t="shared" si="524"/>
        <v>0</v>
      </c>
      <c r="L3335" s="2">
        <f>IF(F3335=0,"not processed",_xlfn.MINIFS(Processed_data!H:H,Processed_data!A:A,A3335))</f>
        <v>46025</v>
      </c>
      <c r="M3335" s="1">
        <f>IF(F3335=0,"not processed",ABS(bank_source_transactions__1[[#This Row],[transaction_date]]-Reconciliation!L3335))</f>
        <v>0</v>
      </c>
      <c r="N3335" s="1" t="str" cm="1">
        <f t="array" ref="N3335">_xlfn.IFS(M3335="not Processed", "Not Processed",M3335&gt;2,"SLA Breached",M3335&lt;=2,"Within SLA")</f>
        <v>Within SLA</v>
      </c>
      <c r="O3335" s="1" t="str">
        <f>_xlfn.XLOOKUP(A3335,Source_data!A:A,Source_data!D:D)</f>
        <v>UPI</v>
      </c>
      <c r="P3335" s="1">
        <f t="shared" si="525"/>
        <v>0</v>
      </c>
      <c r="Q3335" s="1">
        <f t="shared" si="526"/>
        <v>0</v>
      </c>
      <c r="R3335" s="1">
        <f t="shared" si="527"/>
        <v>0</v>
      </c>
      <c r="S3335" s="1">
        <f t="shared" si="528"/>
        <v>0</v>
      </c>
      <c r="T3335" s="1">
        <f t="shared" si="529"/>
        <v>0</v>
      </c>
      <c r="U3335" s="1" t="str">
        <f>_xlfn.XLOOKUP(Table3[[#This Row],[Transaction ID]],Source_data!A:A,Source_data!E:E)</f>
        <v>Pune</v>
      </c>
      <c r="V3335" s="1">
        <f>_xlfn.IFNA(_xlfn.XLOOKUP(A3335,bank_processed_transactions[transaction_id],bank_processed_transactions[processing_minutes]),"")</f>
        <v>17.100000000000001</v>
      </c>
      <c r="W3335" s="31">
        <f>_xlfn.XLOOKUP(A3335,Source_data!A:A,Source_data!B:B)</f>
        <v>46025</v>
      </c>
    </row>
    <row r="3336" spans="1:23" x14ac:dyDescent="0.3">
      <c r="A3336" s="3" t="s">
        <v>1306</v>
      </c>
      <c r="B3336" s="1">
        <f>_xlfn.XLOOKUP(A3336,bank_source_transactions__1[transaction_id],bank_source_transactions__1[amount_inr])</f>
        <v>28840.93</v>
      </c>
      <c r="C3336" s="1">
        <f>_xlfn.XLOOKUP(A3336,Processed_data!A:A,Processed_data!F:F)</f>
        <v>28840.93</v>
      </c>
      <c r="D3336" s="1" t="str">
        <f>_xlfn.XLOOKUP(A3336,bank_source_transactions__1[transaction_id],bank_source_transactions__1[transaction_status])</f>
        <v>SUCCESS</v>
      </c>
      <c r="E3336" s="1" t="str">
        <f>_xlfn.XLOOKUP(A3336,Processed_data!A:A,Processed_data!G:G)</f>
        <v>SUCCESS</v>
      </c>
      <c r="F3336" s="1">
        <f>COUNTIF(bank_processed_transactions[transaction_id],A3336)</f>
        <v>1</v>
      </c>
      <c r="G3336" s="1" t="str">
        <f t="shared" si="520"/>
        <v>found</v>
      </c>
      <c r="H3336" s="1" t="str">
        <f t="shared" si="521"/>
        <v>Not Duplicate</v>
      </c>
      <c r="I3336" s="1" t="str">
        <f t="shared" si="522"/>
        <v>match</v>
      </c>
      <c r="J3336" s="1" t="str">
        <f t="shared" si="523"/>
        <v>match</v>
      </c>
      <c r="K3336" s="1">
        <f t="shared" si="524"/>
        <v>0</v>
      </c>
      <c r="L3336" s="2">
        <f>IF(F3336=0,"not processed",_xlfn.MINIFS(Processed_data!H:H,Processed_data!A:A,A3336))</f>
        <v>46050</v>
      </c>
      <c r="M3336" s="1">
        <f>IF(F3336=0,"not processed",ABS(bank_source_transactions__1[[#This Row],[transaction_date]]-Reconciliation!L3336))</f>
        <v>0</v>
      </c>
      <c r="N3336" s="1" t="str" cm="1">
        <f t="array" ref="N3336">_xlfn.IFS(M3336="not Processed", "Not Processed",M3336&gt;2,"SLA Breached",M3336&lt;=2,"Within SLA")</f>
        <v>Within SLA</v>
      </c>
      <c r="O3336" s="1" t="str">
        <f>_xlfn.XLOOKUP(A3336,Source_data!A:A,Source_data!D:D)</f>
        <v>NEFT</v>
      </c>
      <c r="P3336" s="1">
        <f t="shared" si="525"/>
        <v>0</v>
      </c>
      <c r="Q3336" s="1">
        <f t="shared" si="526"/>
        <v>0</v>
      </c>
      <c r="R3336" s="1">
        <f t="shared" si="527"/>
        <v>0</v>
      </c>
      <c r="S3336" s="1">
        <f t="shared" si="528"/>
        <v>0</v>
      </c>
      <c r="T3336" s="1">
        <f t="shared" si="529"/>
        <v>0</v>
      </c>
      <c r="U3336" s="1" t="str">
        <f>_xlfn.XLOOKUP(Table3[[#This Row],[Transaction ID]],Source_data!A:A,Source_data!E:E)</f>
        <v>Mumbai</v>
      </c>
      <c r="V3336" s="1">
        <f>_xlfn.IFNA(_xlfn.XLOOKUP(A3336,bank_processed_transactions[transaction_id],bank_processed_transactions[processing_minutes]),"")</f>
        <v>23.1</v>
      </c>
      <c r="W3336" s="31">
        <f>_xlfn.XLOOKUP(A3336,Source_data!A:A,Source_data!B:B)</f>
        <v>46050</v>
      </c>
    </row>
    <row r="3337" spans="1:23" x14ac:dyDescent="0.3">
      <c r="A3337" s="4" t="s">
        <v>3364</v>
      </c>
      <c r="B3337" s="1">
        <f>_xlfn.XLOOKUP(A3337,bank_source_transactions__1[transaction_id],bank_source_transactions__1[amount_inr])</f>
        <v>1827.1</v>
      </c>
      <c r="C3337" s="1">
        <f>_xlfn.XLOOKUP(A3337,Processed_data!A:A,Processed_data!F:F)</f>
        <v>1827.1</v>
      </c>
      <c r="D3337" s="1" t="str">
        <f>_xlfn.XLOOKUP(A3337,bank_source_transactions__1[transaction_id],bank_source_transactions__1[transaction_status])</f>
        <v>SUCCESS</v>
      </c>
      <c r="E3337" s="1" t="str">
        <f>_xlfn.XLOOKUP(A3337,Processed_data!A:A,Processed_data!G:G)</f>
        <v>SUCCESS</v>
      </c>
      <c r="F3337" s="1">
        <f>COUNTIF(bank_processed_transactions[transaction_id],A3337)</f>
        <v>1</v>
      </c>
      <c r="G3337" s="1" t="str">
        <f t="shared" si="520"/>
        <v>found</v>
      </c>
      <c r="H3337" s="1" t="str">
        <f t="shared" si="521"/>
        <v>Not Duplicate</v>
      </c>
      <c r="I3337" s="1" t="str">
        <f t="shared" si="522"/>
        <v>match</v>
      </c>
      <c r="J3337" s="1" t="str">
        <f t="shared" si="523"/>
        <v>match</v>
      </c>
      <c r="K3337" s="1">
        <f t="shared" si="524"/>
        <v>0</v>
      </c>
      <c r="L3337" s="2">
        <f>IF(F3337=0,"not processed",_xlfn.MINIFS(Processed_data!H:H,Processed_data!A:A,A3337))</f>
        <v>46072</v>
      </c>
      <c r="M3337" s="1">
        <f>IF(F3337=0,"not processed",ABS(bank_source_transactions__1[[#This Row],[transaction_date]]-Reconciliation!L3337))</f>
        <v>1</v>
      </c>
      <c r="N3337" s="1" t="str" cm="1">
        <f t="array" ref="N3337">_xlfn.IFS(M3337="not Processed", "Not Processed",M3337&gt;2,"SLA Breached",M3337&lt;=2,"Within SLA")</f>
        <v>Within SLA</v>
      </c>
      <c r="O3337" s="1" t="str">
        <f>_xlfn.XLOOKUP(A3337,Source_data!A:A,Source_data!D:D)</f>
        <v>CARD</v>
      </c>
      <c r="P3337" s="1">
        <f t="shared" si="525"/>
        <v>0</v>
      </c>
      <c r="Q3337" s="1">
        <f t="shared" si="526"/>
        <v>0</v>
      </c>
      <c r="R3337" s="1">
        <f t="shared" si="527"/>
        <v>0</v>
      </c>
      <c r="S3337" s="1">
        <f t="shared" si="528"/>
        <v>0</v>
      </c>
      <c r="T3337" s="1">
        <f t="shared" si="529"/>
        <v>0</v>
      </c>
      <c r="U3337" s="1" t="str">
        <f>_xlfn.XLOOKUP(Table3[[#This Row],[Transaction ID]],Source_data!A:A,Source_data!E:E)</f>
        <v>Pune</v>
      </c>
      <c r="V3337" s="1">
        <f>_xlfn.IFNA(_xlfn.XLOOKUP(A3337,bank_processed_transactions[transaction_id],bank_processed_transactions[processing_minutes]),"")</f>
        <v>33.1</v>
      </c>
      <c r="W3337" s="31">
        <f>_xlfn.XLOOKUP(A3337,Source_data!A:A,Source_data!B:B)</f>
        <v>46071</v>
      </c>
    </row>
    <row r="3338" spans="1:23" x14ac:dyDescent="0.3">
      <c r="A3338" s="3" t="s">
        <v>1262</v>
      </c>
      <c r="B3338" s="1">
        <f>_xlfn.XLOOKUP(A3338,bank_source_transactions__1[transaction_id],bank_source_transactions__1[amount_inr])</f>
        <v>5164.43</v>
      </c>
      <c r="C3338" s="1">
        <f>_xlfn.XLOOKUP(A3338,Processed_data!A:A,Processed_data!F:F)</f>
        <v>5164.43</v>
      </c>
      <c r="D3338" s="1" t="str">
        <f>_xlfn.XLOOKUP(A3338,bank_source_transactions__1[transaction_id],bank_source_transactions__1[transaction_status])</f>
        <v>SUCCESS</v>
      </c>
      <c r="E3338" s="1" t="str">
        <f>_xlfn.XLOOKUP(A3338,Processed_data!A:A,Processed_data!G:G)</f>
        <v>SUCCESS</v>
      </c>
      <c r="F3338" s="1">
        <f>COUNTIF(bank_processed_transactions[transaction_id],A3338)</f>
        <v>1</v>
      </c>
      <c r="G3338" s="1" t="str">
        <f t="shared" si="520"/>
        <v>found</v>
      </c>
      <c r="H3338" s="1" t="str">
        <f t="shared" si="521"/>
        <v>Not Duplicate</v>
      </c>
      <c r="I3338" s="1" t="str">
        <f t="shared" si="522"/>
        <v>match</v>
      </c>
      <c r="J3338" s="1" t="str">
        <f t="shared" si="523"/>
        <v>match</v>
      </c>
      <c r="K3338" s="1">
        <f t="shared" si="524"/>
        <v>0</v>
      </c>
      <c r="L3338" s="2">
        <f>IF(F3338=0,"not processed",_xlfn.MINIFS(Processed_data!H:H,Processed_data!A:A,A3338))</f>
        <v>46042</v>
      </c>
      <c r="M3338" s="1">
        <f>IF(F3338=0,"not processed",ABS(bank_source_transactions__1[[#This Row],[transaction_date]]-Reconciliation!L3338))</f>
        <v>3</v>
      </c>
      <c r="N3338" s="1" t="str" cm="1">
        <f t="array" ref="N3338">_xlfn.IFS(M3338="not Processed", "Not Processed",M3338&gt;2,"SLA Breached",M3338&lt;=2,"Within SLA")</f>
        <v>SLA Breached</v>
      </c>
      <c r="O3338" s="1" t="str">
        <f>_xlfn.XLOOKUP(A3338,Source_data!A:A,Source_data!D:D)</f>
        <v>CARD</v>
      </c>
      <c r="P3338" s="1">
        <f t="shared" si="525"/>
        <v>0</v>
      </c>
      <c r="Q3338" s="1">
        <f t="shared" si="526"/>
        <v>0</v>
      </c>
      <c r="R3338" s="1">
        <f t="shared" si="527"/>
        <v>0</v>
      </c>
      <c r="S3338" s="1">
        <f t="shared" si="528"/>
        <v>0</v>
      </c>
      <c r="T3338" s="1">
        <f t="shared" si="529"/>
        <v>1</v>
      </c>
      <c r="U3338" s="1" t="str">
        <f>_xlfn.XLOOKUP(Table3[[#This Row],[Transaction ID]],Source_data!A:A,Source_data!E:E)</f>
        <v>Bengaluru</v>
      </c>
      <c r="V3338" s="1">
        <f>_xlfn.IFNA(_xlfn.XLOOKUP(A3338,bank_processed_transactions[transaction_id],bank_processed_transactions[processing_minutes]),"")</f>
        <v>27.6</v>
      </c>
      <c r="W3338" s="31">
        <f>_xlfn.XLOOKUP(A3338,Source_data!A:A,Source_data!B:B)</f>
        <v>46039</v>
      </c>
    </row>
    <row r="3339" spans="1:23" x14ac:dyDescent="0.3">
      <c r="A3339" s="4" t="s">
        <v>791</v>
      </c>
      <c r="B3339" s="1">
        <f>_xlfn.XLOOKUP(A3339,bank_source_transactions__1[transaction_id],bank_source_transactions__1[amount_inr])</f>
        <v>4236.46</v>
      </c>
      <c r="C3339" s="1">
        <f>_xlfn.XLOOKUP(A3339,Processed_data!A:A,Processed_data!F:F)</f>
        <v>4236.46</v>
      </c>
      <c r="D3339" s="1" t="str">
        <f>_xlfn.XLOOKUP(A3339,bank_source_transactions__1[transaction_id],bank_source_transactions__1[transaction_status])</f>
        <v>SUCCESS</v>
      </c>
      <c r="E3339" s="1" t="str">
        <f>_xlfn.XLOOKUP(A3339,Processed_data!A:A,Processed_data!G:G)</f>
        <v>SUCCESS</v>
      </c>
      <c r="F3339" s="1">
        <f>COUNTIF(bank_processed_transactions[transaction_id],A3339)</f>
        <v>1</v>
      </c>
      <c r="G3339" s="1" t="str">
        <f t="shared" si="520"/>
        <v>found</v>
      </c>
      <c r="H3339" s="1" t="str">
        <f t="shared" si="521"/>
        <v>Not Duplicate</v>
      </c>
      <c r="I3339" s="1" t="str">
        <f t="shared" si="522"/>
        <v>match</v>
      </c>
      <c r="J3339" s="1" t="str">
        <f t="shared" si="523"/>
        <v>match</v>
      </c>
      <c r="K3339" s="1">
        <f t="shared" si="524"/>
        <v>0</v>
      </c>
      <c r="L3339" s="2">
        <f>IF(F3339=0,"not processed",_xlfn.MINIFS(Processed_data!H:H,Processed_data!A:A,A3339))</f>
        <v>46024</v>
      </c>
      <c r="M3339" s="1">
        <f>IF(F3339=0,"not processed",ABS(bank_source_transactions__1[[#This Row],[transaction_date]]-Reconciliation!L3339))</f>
        <v>1</v>
      </c>
      <c r="N3339" s="1" t="str" cm="1">
        <f t="array" ref="N3339">_xlfn.IFS(M3339="not Processed", "Not Processed",M3339&gt;2,"SLA Breached",M3339&lt;=2,"Within SLA")</f>
        <v>Within SLA</v>
      </c>
      <c r="O3339" s="1" t="str">
        <f>_xlfn.XLOOKUP(A3339,Source_data!A:A,Source_data!D:D)</f>
        <v>NEFT</v>
      </c>
      <c r="P3339" s="1">
        <f t="shared" si="525"/>
        <v>0</v>
      </c>
      <c r="Q3339" s="1">
        <f t="shared" si="526"/>
        <v>0</v>
      </c>
      <c r="R3339" s="1">
        <f t="shared" si="527"/>
        <v>0</v>
      </c>
      <c r="S3339" s="1">
        <f t="shared" si="528"/>
        <v>0</v>
      </c>
      <c r="T3339" s="1">
        <f t="shared" si="529"/>
        <v>0</v>
      </c>
      <c r="U3339" s="1" t="str">
        <f>_xlfn.XLOOKUP(Table3[[#This Row],[Transaction ID]],Source_data!A:A,Source_data!E:E)</f>
        <v>Mumbai</v>
      </c>
      <c r="V3339" s="1">
        <f>_xlfn.IFNA(_xlfn.XLOOKUP(A3339,bank_processed_transactions[transaction_id],bank_processed_transactions[processing_minutes]),"")</f>
        <v>64.7</v>
      </c>
      <c r="W3339" s="31">
        <f>_xlfn.XLOOKUP(A3339,Source_data!A:A,Source_data!B:B)</f>
        <v>46023</v>
      </c>
    </row>
    <row r="3340" spans="1:23" x14ac:dyDescent="0.3">
      <c r="A3340" s="3" t="s">
        <v>3563</v>
      </c>
      <c r="B3340" s="1">
        <f>_xlfn.XLOOKUP(A3340,bank_source_transactions__1[transaction_id],bank_source_transactions__1[amount_inr])</f>
        <v>7052.88</v>
      </c>
      <c r="C3340" s="1">
        <f>_xlfn.XLOOKUP(A3340,Processed_data!A:A,Processed_data!F:F)</f>
        <v>7052.88</v>
      </c>
      <c r="D3340" s="1" t="str">
        <f>_xlfn.XLOOKUP(A3340,bank_source_transactions__1[transaction_id],bank_source_transactions__1[transaction_status])</f>
        <v>FAILED</v>
      </c>
      <c r="E3340" s="1" t="str">
        <f>_xlfn.XLOOKUP(A3340,Processed_data!A:A,Processed_data!G:G)</f>
        <v>FAILED</v>
      </c>
      <c r="F3340" s="1">
        <f>COUNTIF(bank_processed_transactions[transaction_id],A3340)</f>
        <v>1</v>
      </c>
      <c r="G3340" s="1" t="str">
        <f t="shared" si="520"/>
        <v>found</v>
      </c>
      <c r="H3340" s="1" t="str">
        <f t="shared" si="521"/>
        <v>Not Duplicate</v>
      </c>
      <c r="I3340" s="1" t="str">
        <f t="shared" si="522"/>
        <v>match</v>
      </c>
      <c r="J3340" s="1" t="str">
        <f t="shared" si="523"/>
        <v>match</v>
      </c>
      <c r="K3340" s="1">
        <f t="shared" si="524"/>
        <v>0</v>
      </c>
      <c r="L3340" s="2">
        <f>IF(F3340=0,"not processed",_xlfn.MINIFS(Processed_data!H:H,Processed_data!A:A,A3340))</f>
        <v>46053</v>
      </c>
      <c r="M3340" s="1">
        <f>IF(F3340=0,"not processed",ABS(bank_source_transactions__1[[#This Row],[transaction_date]]-Reconciliation!L3340))</f>
        <v>2</v>
      </c>
      <c r="N3340" s="1" t="str" cm="1">
        <f t="array" ref="N3340">_xlfn.IFS(M3340="not Processed", "Not Processed",M3340&gt;2,"SLA Breached",M3340&lt;=2,"Within SLA")</f>
        <v>Within SLA</v>
      </c>
      <c r="O3340" s="1" t="str">
        <f>_xlfn.XLOOKUP(A3340,Source_data!A:A,Source_data!D:D)</f>
        <v>ATM</v>
      </c>
      <c r="P3340" s="1">
        <f t="shared" si="525"/>
        <v>0</v>
      </c>
      <c r="Q3340" s="1">
        <f t="shared" si="526"/>
        <v>0</v>
      </c>
      <c r="R3340" s="1">
        <f t="shared" si="527"/>
        <v>0</v>
      </c>
      <c r="S3340" s="1">
        <f t="shared" si="528"/>
        <v>0</v>
      </c>
      <c r="T3340" s="1">
        <f t="shared" si="529"/>
        <v>0</v>
      </c>
      <c r="U3340" s="1" t="str">
        <f>_xlfn.XLOOKUP(Table3[[#This Row],[Transaction ID]],Source_data!A:A,Source_data!E:E)</f>
        <v>Mumbai</v>
      </c>
      <c r="V3340" s="1">
        <f>_xlfn.IFNA(_xlfn.XLOOKUP(A3340,bank_processed_transactions[transaction_id],bank_processed_transactions[processing_minutes]),"")</f>
        <v>25.6</v>
      </c>
      <c r="W3340" s="31">
        <f>_xlfn.XLOOKUP(A3340,Source_data!A:A,Source_data!B:B)</f>
        <v>46051</v>
      </c>
    </row>
    <row r="3341" spans="1:23" x14ac:dyDescent="0.3">
      <c r="A3341" s="4" t="s">
        <v>1675</v>
      </c>
      <c r="B3341" s="1">
        <f>_xlfn.XLOOKUP(A3341,bank_source_transactions__1[transaction_id],bank_source_transactions__1[amount_inr])</f>
        <v>2012.67</v>
      </c>
      <c r="C3341" s="1">
        <f>_xlfn.XLOOKUP(A3341,Processed_data!A:A,Processed_data!F:F)</f>
        <v>2012.67</v>
      </c>
      <c r="D3341" s="1" t="str">
        <f>_xlfn.XLOOKUP(A3341,bank_source_transactions__1[transaction_id],bank_source_transactions__1[transaction_status])</f>
        <v>SUCCESS</v>
      </c>
      <c r="E3341" s="1" t="str">
        <f>_xlfn.XLOOKUP(A3341,Processed_data!A:A,Processed_data!G:G)</f>
        <v>SUCCESS</v>
      </c>
      <c r="F3341" s="1">
        <f>COUNTIF(bank_processed_transactions[transaction_id],A3341)</f>
        <v>1</v>
      </c>
      <c r="G3341" s="1" t="str">
        <f t="shared" si="520"/>
        <v>found</v>
      </c>
      <c r="H3341" s="1" t="str">
        <f t="shared" si="521"/>
        <v>Not Duplicate</v>
      </c>
      <c r="I3341" s="1" t="str">
        <f t="shared" si="522"/>
        <v>match</v>
      </c>
      <c r="J3341" s="1" t="str">
        <f t="shared" si="523"/>
        <v>match</v>
      </c>
      <c r="K3341" s="1">
        <f t="shared" si="524"/>
        <v>0</v>
      </c>
      <c r="L3341" s="2">
        <f>IF(F3341=0,"not processed",_xlfn.MINIFS(Processed_data!H:H,Processed_data!A:A,A3341))</f>
        <v>46077</v>
      </c>
      <c r="M3341" s="1">
        <f>IF(F3341=0,"not processed",ABS(bank_source_transactions__1[[#This Row],[transaction_date]]-Reconciliation!L3341))</f>
        <v>1</v>
      </c>
      <c r="N3341" s="1" t="str" cm="1">
        <f t="array" ref="N3341">_xlfn.IFS(M3341="not Processed", "Not Processed",M3341&gt;2,"SLA Breached",M3341&lt;=2,"Within SLA")</f>
        <v>Within SLA</v>
      </c>
      <c r="O3341" s="1" t="str">
        <f>_xlfn.XLOOKUP(A3341,Source_data!A:A,Source_data!D:D)</f>
        <v>UPI</v>
      </c>
      <c r="P3341" s="1">
        <f t="shared" si="525"/>
        <v>0</v>
      </c>
      <c r="Q3341" s="1">
        <f t="shared" si="526"/>
        <v>0</v>
      </c>
      <c r="R3341" s="1">
        <f t="shared" si="527"/>
        <v>0</v>
      </c>
      <c r="S3341" s="1">
        <f t="shared" si="528"/>
        <v>0</v>
      </c>
      <c r="T3341" s="1">
        <f t="shared" si="529"/>
        <v>0</v>
      </c>
      <c r="U3341" s="1" t="str">
        <f>_xlfn.XLOOKUP(Table3[[#This Row],[Transaction ID]],Source_data!A:A,Source_data!E:E)</f>
        <v>Hyderabad</v>
      </c>
      <c r="V3341" s="1">
        <f>_xlfn.IFNA(_xlfn.XLOOKUP(A3341,bank_processed_transactions[transaction_id],bank_processed_transactions[processing_minutes]),"")</f>
        <v>20.7</v>
      </c>
      <c r="W3341" s="31">
        <f>_xlfn.XLOOKUP(A3341,Source_data!A:A,Source_data!B:B)</f>
        <v>46076</v>
      </c>
    </row>
    <row r="3342" spans="1:23" x14ac:dyDescent="0.3">
      <c r="A3342" s="3" t="s">
        <v>1846</v>
      </c>
      <c r="B3342" s="1">
        <f>_xlfn.XLOOKUP(A3342,bank_source_transactions__1[transaction_id],bank_source_transactions__1[amount_inr])</f>
        <v>1626.59</v>
      </c>
      <c r="C3342" s="1">
        <f>_xlfn.XLOOKUP(A3342,Processed_data!A:A,Processed_data!F:F)</f>
        <v>1626.59</v>
      </c>
      <c r="D3342" s="1" t="str">
        <f>_xlfn.XLOOKUP(A3342,bank_source_transactions__1[transaction_id],bank_source_transactions__1[transaction_status])</f>
        <v>SUCCESS</v>
      </c>
      <c r="E3342" s="1" t="str">
        <f>_xlfn.XLOOKUP(A3342,Processed_data!A:A,Processed_data!G:G)</f>
        <v>SUCCESS</v>
      </c>
      <c r="F3342" s="1">
        <f>COUNTIF(bank_processed_transactions[transaction_id],A3342)</f>
        <v>1</v>
      </c>
      <c r="G3342" s="1" t="str">
        <f t="shared" si="520"/>
        <v>found</v>
      </c>
      <c r="H3342" s="1" t="str">
        <f t="shared" si="521"/>
        <v>Not Duplicate</v>
      </c>
      <c r="I3342" s="1" t="str">
        <f t="shared" si="522"/>
        <v>match</v>
      </c>
      <c r="J3342" s="1" t="str">
        <f t="shared" si="523"/>
        <v>match</v>
      </c>
      <c r="K3342" s="1">
        <f t="shared" si="524"/>
        <v>0</v>
      </c>
      <c r="L3342" s="2">
        <f>IF(F3342=0,"not processed",_xlfn.MINIFS(Processed_data!H:H,Processed_data!A:A,A3342))</f>
        <v>46098</v>
      </c>
      <c r="M3342" s="1">
        <f>IF(F3342=0,"not processed",ABS(bank_source_transactions__1[[#This Row],[transaction_date]]-Reconciliation!L3342))</f>
        <v>3</v>
      </c>
      <c r="N3342" s="1" t="str" cm="1">
        <f t="array" ref="N3342">_xlfn.IFS(M3342="not Processed", "Not Processed",M3342&gt;2,"SLA Breached",M3342&lt;=2,"Within SLA")</f>
        <v>SLA Breached</v>
      </c>
      <c r="O3342" s="1" t="str">
        <f>_xlfn.XLOOKUP(A3342,Source_data!A:A,Source_data!D:D)</f>
        <v>NEFT</v>
      </c>
      <c r="P3342" s="1">
        <f t="shared" si="525"/>
        <v>0</v>
      </c>
      <c r="Q3342" s="1">
        <f t="shared" si="526"/>
        <v>0</v>
      </c>
      <c r="R3342" s="1">
        <f t="shared" si="527"/>
        <v>0</v>
      </c>
      <c r="S3342" s="1">
        <f t="shared" si="528"/>
        <v>0</v>
      </c>
      <c r="T3342" s="1">
        <f t="shared" si="529"/>
        <v>1</v>
      </c>
      <c r="U3342" s="1" t="str">
        <f>_xlfn.XLOOKUP(Table3[[#This Row],[Transaction ID]],Source_data!A:A,Source_data!E:E)</f>
        <v>Mumbai</v>
      </c>
      <c r="V3342" s="1">
        <f>_xlfn.IFNA(_xlfn.XLOOKUP(A3342,bank_processed_transactions[transaction_id],bank_processed_transactions[processing_minutes]),"")</f>
        <v>49</v>
      </c>
      <c r="W3342" s="31">
        <f>_xlfn.XLOOKUP(A3342,Source_data!A:A,Source_data!B:B)</f>
        <v>46095</v>
      </c>
    </row>
    <row r="3343" spans="1:23" x14ac:dyDescent="0.3">
      <c r="A3343" s="4" t="s">
        <v>3826</v>
      </c>
      <c r="B3343" s="1">
        <f>_xlfn.XLOOKUP(A3343,bank_source_transactions__1[transaction_id],bank_source_transactions__1[amount_inr])</f>
        <v>3662.61</v>
      </c>
      <c r="C3343" s="1">
        <f>_xlfn.XLOOKUP(A3343,Processed_data!A:A,Processed_data!F:F)</f>
        <v>3662.61</v>
      </c>
      <c r="D3343" s="1" t="str">
        <f>_xlfn.XLOOKUP(A3343,bank_source_transactions__1[transaction_id],bank_source_transactions__1[transaction_status])</f>
        <v>SUCCESS</v>
      </c>
      <c r="E3343" s="1" t="str">
        <f>_xlfn.XLOOKUP(A3343,Processed_data!A:A,Processed_data!G:G)</f>
        <v>SUCCESS</v>
      </c>
      <c r="F3343" s="1">
        <f>COUNTIF(bank_processed_transactions[transaction_id],A3343)</f>
        <v>1</v>
      </c>
      <c r="G3343" s="1" t="str">
        <f t="shared" si="520"/>
        <v>found</v>
      </c>
      <c r="H3343" s="1" t="str">
        <f t="shared" si="521"/>
        <v>Not Duplicate</v>
      </c>
      <c r="I3343" s="1" t="str">
        <f t="shared" si="522"/>
        <v>match</v>
      </c>
      <c r="J3343" s="1" t="str">
        <f t="shared" si="523"/>
        <v>match</v>
      </c>
      <c r="K3343" s="1">
        <f t="shared" si="524"/>
        <v>0</v>
      </c>
      <c r="L3343" s="2">
        <f>IF(F3343=0,"not processed",_xlfn.MINIFS(Processed_data!H:H,Processed_data!A:A,A3343))</f>
        <v>46087</v>
      </c>
      <c r="M3343" s="1">
        <f>IF(F3343=0,"not processed",ABS(bank_source_transactions__1[[#This Row],[transaction_date]]-Reconciliation!L3343))</f>
        <v>3</v>
      </c>
      <c r="N3343" s="1" t="str" cm="1">
        <f t="array" ref="N3343">_xlfn.IFS(M3343="not Processed", "Not Processed",M3343&gt;2,"SLA Breached",M3343&lt;=2,"Within SLA")</f>
        <v>SLA Breached</v>
      </c>
      <c r="O3343" s="1" t="str">
        <f>_xlfn.XLOOKUP(A3343,Source_data!A:A,Source_data!D:D)</f>
        <v>UPI</v>
      </c>
      <c r="P3343" s="1">
        <f t="shared" si="525"/>
        <v>0</v>
      </c>
      <c r="Q3343" s="1">
        <f t="shared" si="526"/>
        <v>0</v>
      </c>
      <c r="R3343" s="1">
        <f t="shared" si="527"/>
        <v>0</v>
      </c>
      <c r="S3343" s="1">
        <f t="shared" si="528"/>
        <v>0</v>
      </c>
      <c r="T3343" s="1">
        <f t="shared" si="529"/>
        <v>1</v>
      </c>
      <c r="U3343" s="1" t="str">
        <f>_xlfn.XLOOKUP(Table3[[#This Row],[Transaction ID]],Source_data!A:A,Source_data!E:E)</f>
        <v>Bengaluru</v>
      </c>
      <c r="V3343" s="1">
        <f>_xlfn.IFNA(_xlfn.XLOOKUP(A3343,bank_processed_transactions[transaction_id],bank_processed_transactions[processing_minutes]),"")</f>
        <v>43.5</v>
      </c>
      <c r="W3343" s="31">
        <f>_xlfn.XLOOKUP(A3343,Source_data!A:A,Source_data!B:B)</f>
        <v>46084</v>
      </c>
    </row>
    <row r="3344" spans="1:23" x14ac:dyDescent="0.3">
      <c r="A3344" s="3" t="s">
        <v>31</v>
      </c>
      <c r="B3344" s="1">
        <f>_xlfn.XLOOKUP(A3344,bank_source_transactions__1[transaction_id],bank_source_transactions__1[amount_inr])</f>
        <v>938.83</v>
      </c>
      <c r="C3344" s="1">
        <f>_xlfn.XLOOKUP(A3344,Processed_data!A:A,Processed_data!F:F)</f>
        <v>938.83</v>
      </c>
      <c r="D3344" s="1" t="str">
        <f>_xlfn.XLOOKUP(A3344,bank_source_transactions__1[transaction_id],bank_source_transactions__1[transaction_status])</f>
        <v>SUCCESS</v>
      </c>
      <c r="E3344" s="1" t="str">
        <f>_xlfn.XLOOKUP(A3344,Processed_data!A:A,Processed_data!G:G)</f>
        <v>SUCCESS</v>
      </c>
      <c r="F3344" s="1">
        <f>COUNTIF(bank_processed_transactions[transaction_id],A3344)</f>
        <v>1</v>
      </c>
      <c r="G3344" s="1" t="str">
        <f t="shared" si="520"/>
        <v>found</v>
      </c>
      <c r="H3344" s="1" t="str">
        <f t="shared" si="521"/>
        <v>Not Duplicate</v>
      </c>
      <c r="I3344" s="1" t="str">
        <f t="shared" si="522"/>
        <v>match</v>
      </c>
      <c r="J3344" s="1" t="str">
        <f t="shared" si="523"/>
        <v>match</v>
      </c>
      <c r="K3344" s="1">
        <f t="shared" si="524"/>
        <v>0</v>
      </c>
      <c r="L3344" s="2">
        <f>IF(F3344=0,"not processed",_xlfn.MINIFS(Processed_data!H:H,Processed_data!A:A,A3344))</f>
        <v>46066</v>
      </c>
      <c r="M3344" s="1">
        <f>IF(F3344=0,"not processed",ABS(bank_source_transactions__1[[#This Row],[transaction_date]]-Reconciliation!L3344))</f>
        <v>2</v>
      </c>
      <c r="N3344" s="1" t="str" cm="1">
        <f t="array" ref="N3344">_xlfn.IFS(M3344="not Processed", "Not Processed",M3344&gt;2,"SLA Breached",M3344&lt;=2,"Within SLA")</f>
        <v>Within SLA</v>
      </c>
      <c r="O3344" s="1" t="str">
        <f>_xlfn.XLOOKUP(A3344,Source_data!A:A,Source_data!D:D)</f>
        <v>NEFT</v>
      </c>
      <c r="P3344" s="1">
        <f t="shared" si="525"/>
        <v>0</v>
      </c>
      <c r="Q3344" s="1">
        <f t="shared" si="526"/>
        <v>0</v>
      </c>
      <c r="R3344" s="1">
        <f t="shared" si="527"/>
        <v>0</v>
      </c>
      <c r="S3344" s="1">
        <f t="shared" si="528"/>
        <v>0</v>
      </c>
      <c r="T3344" s="1">
        <f t="shared" si="529"/>
        <v>0</v>
      </c>
      <c r="U3344" s="1" t="str">
        <f>_xlfn.XLOOKUP(Table3[[#This Row],[Transaction ID]],Source_data!A:A,Source_data!E:E)</f>
        <v>Hyderabad</v>
      </c>
      <c r="V3344" s="1">
        <f>_xlfn.IFNA(_xlfn.XLOOKUP(A3344,bank_processed_transactions[transaction_id],bank_processed_transactions[processing_minutes]),"")</f>
        <v>48.5</v>
      </c>
      <c r="W3344" s="31">
        <f>_xlfn.XLOOKUP(A3344,Source_data!A:A,Source_data!B:B)</f>
        <v>46064</v>
      </c>
    </row>
    <row r="3345" spans="1:23" x14ac:dyDescent="0.3">
      <c r="A3345" s="4" t="s">
        <v>4233</v>
      </c>
      <c r="B3345" s="1">
        <f>_xlfn.XLOOKUP(A3345,bank_source_transactions__1[transaction_id],bank_source_transactions__1[amount_inr])</f>
        <v>4594.88</v>
      </c>
      <c r="C3345" s="1">
        <f>_xlfn.XLOOKUP(A3345,Processed_data!A:A,Processed_data!F:F)</f>
        <v>4594.88</v>
      </c>
      <c r="D3345" s="1" t="str">
        <f>_xlfn.XLOOKUP(A3345,bank_source_transactions__1[transaction_id],bank_source_transactions__1[transaction_status])</f>
        <v>SUCCESS</v>
      </c>
      <c r="E3345" s="1" t="str">
        <f>_xlfn.XLOOKUP(A3345,Processed_data!A:A,Processed_data!G:G)</f>
        <v>SUCCESS</v>
      </c>
      <c r="F3345" s="1">
        <f>COUNTIF(bank_processed_transactions[transaction_id],A3345)</f>
        <v>1</v>
      </c>
      <c r="G3345" s="1" t="str">
        <f t="shared" si="520"/>
        <v>found</v>
      </c>
      <c r="H3345" s="1" t="str">
        <f t="shared" si="521"/>
        <v>Not Duplicate</v>
      </c>
      <c r="I3345" s="1" t="str">
        <f t="shared" si="522"/>
        <v>match</v>
      </c>
      <c r="J3345" s="1" t="str">
        <f t="shared" si="523"/>
        <v>match</v>
      </c>
      <c r="K3345" s="1">
        <f t="shared" si="524"/>
        <v>0</v>
      </c>
      <c r="L3345" s="2">
        <f>IF(F3345=0,"not processed",_xlfn.MINIFS(Processed_data!H:H,Processed_data!A:A,A3345))</f>
        <v>46038</v>
      </c>
      <c r="M3345" s="1">
        <f>IF(F3345=0,"not processed",ABS(bank_source_transactions__1[[#This Row],[transaction_date]]-Reconciliation!L3345))</f>
        <v>5</v>
      </c>
      <c r="N3345" s="1" t="str" cm="1">
        <f t="array" ref="N3345">_xlfn.IFS(M3345="not Processed", "Not Processed",M3345&gt;2,"SLA Breached",M3345&lt;=2,"Within SLA")</f>
        <v>SLA Breached</v>
      </c>
      <c r="O3345" s="1" t="str">
        <f>_xlfn.XLOOKUP(A3345,Source_data!A:A,Source_data!D:D)</f>
        <v>UPI</v>
      </c>
      <c r="P3345" s="1">
        <f t="shared" si="525"/>
        <v>0</v>
      </c>
      <c r="Q3345" s="1">
        <f t="shared" si="526"/>
        <v>0</v>
      </c>
      <c r="R3345" s="1">
        <f t="shared" si="527"/>
        <v>0</v>
      </c>
      <c r="S3345" s="1">
        <f t="shared" si="528"/>
        <v>0</v>
      </c>
      <c r="T3345" s="1">
        <f t="shared" si="529"/>
        <v>1</v>
      </c>
      <c r="U3345" s="1" t="str">
        <f>_xlfn.XLOOKUP(Table3[[#This Row],[Transaction ID]],Source_data!A:A,Source_data!E:E)</f>
        <v>Bengaluru</v>
      </c>
      <c r="V3345" s="1">
        <f>_xlfn.IFNA(_xlfn.XLOOKUP(A3345,bank_processed_transactions[transaction_id],bank_processed_transactions[processing_minutes]),"")</f>
        <v>11.7</v>
      </c>
      <c r="W3345" s="31">
        <f>_xlfn.XLOOKUP(A3345,Source_data!A:A,Source_data!B:B)</f>
        <v>46033</v>
      </c>
    </row>
    <row r="3346" spans="1:23" x14ac:dyDescent="0.3">
      <c r="A3346" s="3" t="s">
        <v>2585</v>
      </c>
      <c r="B3346" s="1">
        <f>_xlfn.XLOOKUP(A3346,bank_source_transactions__1[transaction_id],bank_source_transactions__1[amount_inr])</f>
        <v>3420.33</v>
      </c>
      <c r="C3346" s="1">
        <f>_xlfn.XLOOKUP(A3346,Processed_data!A:A,Processed_data!F:F)</f>
        <v>3078.3</v>
      </c>
      <c r="D3346" s="1" t="str">
        <f>_xlfn.XLOOKUP(A3346,bank_source_transactions__1[transaction_id],bank_source_transactions__1[transaction_status])</f>
        <v>SUCCESS</v>
      </c>
      <c r="E3346" s="1" t="str">
        <f>_xlfn.XLOOKUP(A3346,Processed_data!A:A,Processed_data!G:G)</f>
        <v>SUCCESS</v>
      </c>
      <c r="F3346" s="1">
        <f>COUNTIF(bank_processed_transactions[transaction_id],A3346)</f>
        <v>1</v>
      </c>
      <c r="G3346" s="1" t="str">
        <f t="shared" si="520"/>
        <v>found</v>
      </c>
      <c r="H3346" s="1" t="str">
        <f t="shared" si="521"/>
        <v>Not Duplicate</v>
      </c>
      <c r="I3346" s="1" t="str">
        <f t="shared" si="522"/>
        <v>mismatch</v>
      </c>
      <c r="J3346" s="1" t="str">
        <f t="shared" si="523"/>
        <v>match</v>
      </c>
      <c r="K3346" s="1">
        <f t="shared" si="524"/>
        <v>342.02999999999975</v>
      </c>
      <c r="L3346" s="2">
        <f>IF(F3346=0,"not processed",_xlfn.MINIFS(Processed_data!H:H,Processed_data!A:A,A3346))</f>
        <v>46100</v>
      </c>
      <c r="M3346" s="1">
        <f>IF(F3346=0,"not processed",ABS(bank_source_transactions__1[[#This Row],[transaction_date]]-Reconciliation!L3346))</f>
        <v>0</v>
      </c>
      <c r="N3346" s="1" t="str" cm="1">
        <f t="array" ref="N3346">_xlfn.IFS(M3346="not Processed", "Not Processed",M3346&gt;2,"SLA Breached",M3346&lt;=2,"Within SLA")</f>
        <v>Within SLA</v>
      </c>
      <c r="O3346" s="1" t="str">
        <f>_xlfn.XLOOKUP(A3346,Source_data!A:A,Source_data!D:D)</f>
        <v>UPI</v>
      </c>
      <c r="P3346" s="1">
        <f t="shared" si="525"/>
        <v>0</v>
      </c>
      <c r="Q3346" s="1">
        <f t="shared" si="526"/>
        <v>0</v>
      </c>
      <c r="R3346" s="1">
        <f t="shared" si="527"/>
        <v>1</v>
      </c>
      <c r="S3346" s="1">
        <f t="shared" si="528"/>
        <v>0</v>
      </c>
      <c r="T3346" s="1">
        <f t="shared" si="529"/>
        <v>0</v>
      </c>
      <c r="U3346" s="1" t="str">
        <f>_xlfn.XLOOKUP(Table3[[#This Row],[Transaction ID]],Source_data!A:A,Source_data!E:E)</f>
        <v>Hyderabad</v>
      </c>
      <c r="V3346" s="1">
        <f>_xlfn.IFNA(_xlfn.XLOOKUP(A3346,bank_processed_transactions[transaction_id],bank_processed_transactions[processing_minutes]),"")</f>
        <v>2.2999999999999998</v>
      </c>
      <c r="W3346" s="31">
        <f>_xlfn.XLOOKUP(A3346,Source_data!A:A,Source_data!B:B)</f>
        <v>46100</v>
      </c>
    </row>
    <row r="3347" spans="1:23" x14ac:dyDescent="0.3">
      <c r="A3347" s="4" t="s">
        <v>2216</v>
      </c>
      <c r="B3347" s="1">
        <f>_xlfn.XLOOKUP(A3347,bank_source_transactions__1[transaction_id],bank_source_transactions__1[amount_inr])</f>
        <v>7146.88</v>
      </c>
      <c r="C3347" s="1">
        <f>_xlfn.XLOOKUP(A3347,Processed_data!A:A,Processed_data!F:F)</f>
        <v>7146.88</v>
      </c>
      <c r="D3347" s="1" t="str">
        <f>_xlfn.XLOOKUP(A3347,bank_source_transactions__1[transaction_id],bank_source_transactions__1[transaction_status])</f>
        <v>SUCCESS</v>
      </c>
      <c r="E3347" s="1" t="str">
        <f>_xlfn.XLOOKUP(A3347,Processed_data!A:A,Processed_data!G:G)</f>
        <v>SUCCESS</v>
      </c>
      <c r="F3347" s="1">
        <f>COUNTIF(bank_processed_transactions[transaction_id],A3347)</f>
        <v>1</v>
      </c>
      <c r="G3347" s="1" t="str">
        <f t="shared" si="520"/>
        <v>found</v>
      </c>
      <c r="H3347" s="1" t="str">
        <f t="shared" si="521"/>
        <v>Not Duplicate</v>
      </c>
      <c r="I3347" s="1" t="str">
        <f t="shared" si="522"/>
        <v>match</v>
      </c>
      <c r="J3347" s="1" t="str">
        <f t="shared" si="523"/>
        <v>match</v>
      </c>
      <c r="K3347" s="1">
        <f t="shared" si="524"/>
        <v>0</v>
      </c>
      <c r="L3347" s="2">
        <f>IF(F3347=0,"not processed",_xlfn.MINIFS(Processed_data!H:H,Processed_data!A:A,A3347))</f>
        <v>46060</v>
      </c>
      <c r="M3347" s="1">
        <f>IF(F3347=0,"not processed",ABS(bank_source_transactions__1[[#This Row],[transaction_date]]-Reconciliation!L3347))</f>
        <v>1</v>
      </c>
      <c r="N3347" s="1" t="str" cm="1">
        <f t="array" ref="N3347">_xlfn.IFS(M3347="not Processed", "Not Processed",M3347&gt;2,"SLA Breached",M3347&lt;=2,"Within SLA")</f>
        <v>Within SLA</v>
      </c>
      <c r="O3347" s="1" t="str">
        <f>_xlfn.XLOOKUP(A3347,Source_data!A:A,Source_data!D:D)</f>
        <v>CARD</v>
      </c>
      <c r="P3347" s="1">
        <f t="shared" si="525"/>
        <v>0</v>
      </c>
      <c r="Q3347" s="1">
        <f t="shared" si="526"/>
        <v>0</v>
      </c>
      <c r="R3347" s="1">
        <f t="shared" si="527"/>
        <v>0</v>
      </c>
      <c r="S3347" s="1">
        <f t="shared" si="528"/>
        <v>0</v>
      </c>
      <c r="T3347" s="1">
        <f t="shared" si="529"/>
        <v>0</v>
      </c>
      <c r="U3347" s="1" t="str">
        <f>_xlfn.XLOOKUP(Table3[[#This Row],[Transaction ID]],Source_data!A:A,Source_data!E:E)</f>
        <v>Hyderabad</v>
      </c>
      <c r="V3347" s="1">
        <f>_xlfn.IFNA(_xlfn.XLOOKUP(A3347,bank_processed_transactions[transaction_id],bank_processed_transactions[processing_minutes]),"")</f>
        <v>15.3</v>
      </c>
      <c r="W3347" s="31">
        <f>_xlfn.XLOOKUP(A3347,Source_data!A:A,Source_data!B:B)</f>
        <v>46059</v>
      </c>
    </row>
    <row r="3348" spans="1:23" x14ac:dyDescent="0.3">
      <c r="A3348" s="3" t="s">
        <v>4554</v>
      </c>
      <c r="B3348" s="1">
        <f>_xlfn.XLOOKUP(A3348,bank_source_transactions__1[transaction_id],bank_source_transactions__1[amount_inr])</f>
        <v>1658.21</v>
      </c>
      <c r="C3348" s="1">
        <f>_xlfn.XLOOKUP(A3348,Processed_data!A:A,Processed_data!F:F)</f>
        <v>1658.21</v>
      </c>
      <c r="D3348" s="1" t="str">
        <f>_xlfn.XLOOKUP(A3348,bank_source_transactions__1[transaction_id],bank_source_transactions__1[transaction_status])</f>
        <v>SUCCESS</v>
      </c>
      <c r="E3348" s="1" t="str">
        <f>_xlfn.XLOOKUP(A3348,Processed_data!A:A,Processed_data!G:G)</f>
        <v>SUCCESS</v>
      </c>
      <c r="F3348" s="1">
        <f>COUNTIF(bank_processed_transactions[transaction_id],A3348)</f>
        <v>1</v>
      </c>
      <c r="G3348" s="1" t="str">
        <f t="shared" si="520"/>
        <v>found</v>
      </c>
      <c r="H3348" s="1" t="str">
        <f t="shared" si="521"/>
        <v>Not Duplicate</v>
      </c>
      <c r="I3348" s="1" t="str">
        <f t="shared" si="522"/>
        <v>match</v>
      </c>
      <c r="J3348" s="1" t="str">
        <f t="shared" si="523"/>
        <v>match</v>
      </c>
      <c r="K3348" s="1">
        <f t="shared" si="524"/>
        <v>0</v>
      </c>
      <c r="L3348" s="2">
        <f>IF(F3348=0,"not processed",_xlfn.MINIFS(Processed_data!H:H,Processed_data!A:A,A3348))</f>
        <v>46049</v>
      </c>
      <c r="M3348" s="1">
        <f>IF(F3348=0,"not processed",ABS(bank_source_transactions__1[[#This Row],[transaction_date]]-Reconciliation!L3348))</f>
        <v>5</v>
      </c>
      <c r="N3348" s="1" t="str" cm="1">
        <f t="array" ref="N3348">_xlfn.IFS(M3348="not Processed", "Not Processed",M3348&gt;2,"SLA Breached",M3348&lt;=2,"Within SLA")</f>
        <v>SLA Breached</v>
      </c>
      <c r="O3348" s="1" t="str">
        <f>_xlfn.XLOOKUP(A3348,Source_data!A:A,Source_data!D:D)</f>
        <v>IMPS</v>
      </c>
      <c r="P3348" s="1">
        <f t="shared" si="525"/>
        <v>0</v>
      </c>
      <c r="Q3348" s="1">
        <f t="shared" si="526"/>
        <v>0</v>
      </c>
      <c r="R3348" s="1">
        <f t="shared" si="527"/>
        <v>0</v>
      </c>
      <c r="S3348" s="1">
        <f t="shared" si="528"/>
        <v>0</v>
      </c>
      <c r="T3348" s="1">
        <f t="shared" si="529"/>
        <v>1</v>
      </c>
      <c r="U3348" s="1" t="str">
        <f>_xlfn.XLOOKUP(Table3[[#This Row],[Transaction ID]],Source_data!A:A,Source_data!E:E)</f>
        <v>Pune</v>
      </c>
      <c r="V3348" s="1">
        <f>_xlfn.IFNA(_xlfn.XLOOKUP(A3348,bank_processed_transactions[transaction_id],bank_processed_transactions[processing_minutes]),"")</f>
        <v>33.799999999999997</v>
      </c>
      <c r="W3348" s="31">
        <f>_xlfn.XLOOKUP(A3348,Source_data!A:A,Source_data!B:B)</f>
        <v>46044</v>
      </c>
    </row>
    <row r="3349" spans="1:23" x14ac:dyDescent="0.3">
      <c r="A3349" s="4" t="s">
        <v>2554</v>
      </c>
      <c r="B3349" s="1">
        <f>_xlfn.XLOOKUP(A3349,bank_source_transactions__1[transaction_id],bank_source_transactions__1[amount_inr])</f>
        <v>54254.69</v>
      </c>
      <c r="C3349" s="1">
        <f>_xlfn.XLOOKUP(A3349,Processed_data!A:A,Processed_data!F:F)</f>
        <v>54254.69</v>
      </c>
      <c r="D3349" s="1" t="str">
        <f>_xlfn.XLOOKUP(A3349,bank_source_transactions__1[transaction_id],bank_source_transactions__1[transaction_status])</f>
        <v>SUCCESS</v>
      </c>
      <c r="E3349" s="1" t="str">
        <f>_xlfn.XLOOKUP(A3349,Processed_data!A:A,Processed_data!G:G)</f>
        <v>SUCCESS</v>
      </c>
      <c r="F3349" s="1">
        <f>COUNTIF(bank_processed_transactions[transaction_id],A3349)</f>
        <v>2</v>
      </c>
      <c r="G3349" s="1" t="str">
        <f t="shared" si="520"/>
        <v>found</v>
      </c>
      <c r="H3349" s="1" t="str">
        <f t="shared" si="521"/>
        <v>Duplicate</v>
      </c>
      <c r="I3349" s="1" t="str">
        <f t="shared" si="522"/>
        <v>match</v>
      </c>
      <c r="J3349" s="1" t="str">
        <f t="shared" si="523"/>
        <v>match</v>
      </c>
      <c r="K3349" s="1">
        <f t="shared" si="524"/>
        <v>0</v>
      </c>
      <c r="L3349" s="2">
        <f>IF(F3349=0,"not processed",_xlfn.MINIFS(Processed_data!H:H,Processed_data!A:A,A3349))</f>
        <v>46029</v>
      </c>
      <c r="M3349" s="1">
        <f>IF(F3349=0,"not processed",ABS(bank_source_transactions__1[[#This Row],[transaction_date]]-Reconciliation!L3349))</f>
        <v>1</v>
      </c>
      <c r="N3349" s="1" t="str" cm="1">
        <f t="array" ref="N3349">_xlfn.IFS(M3349="not Processed", "Not Processed",M3349&gt;2,"SLA Breached",M3349&lt;=2,"Within SLA")</f>
        <v>Within SLA</v>
      </c>
      <c r="O3349" s="1" t="str">
        <f>_xlfn.XLOOKUP(A3349,Source_data!A:A,Source_data!D:D)</f>
        <v>CARD</v>
      </c>
      <c r="P3349" s="1">
        <f t="shared" si="525"/>
        <v>0</v>
      </c>
      <c r="Q3349" s="1">
        <f t="shared" si="526"/>
        <v>1</v>
      </c>
      <c r="R3349" s="1">
        <f t="shared" si="527"/>
        <v>0</v>
      </c>
      <c r="S3349" s="1">
        <f t="shared" si="528"/>
        <v>0</v>
      </c>
      <c r="T3349" s="1">
        <f t="shared" si="529"/>
        <v>0</v>
      </c>
      <c r="U3349" s="1" t="str">
        <f>_xlfn.XLOOKUP(Table3[[#This Row],[Transaction ID]],Source_data!A:A,Source_data!E:E)</f>
        <v>Pune</v>
      </c>
      <c r="V3349" s="1">
        <f>_xlfn.IFNA(_xlfn.XLOOKUP(A3349,bank_processed_transactions[transaction_id],bank_processed_transactions[processing_minutes]),"")</f>
        <v>17.600000000000001</v>
      </c>
      <c r="W3349" s="31">
        <f>_xlfn.XLOOKUP(A3349,Source_data!A:A,Source_data!B:B)</f>
        <v>46028</v>
      </c>
    </row>
    <row r="3350" spans="1:23" x14ac:dyDescent="0.3">
      <c r="A3350" s="3" t="s">
        <v>4190</v>
      </c>
      <c r="B3350" s="1">
        <f>_xlfn.XLOOKUP(A3350,bank_source_transactions__1[transaction_id],bank_source_transactions__1[amount_inr])</f>
        <v>11377.69</v>
      </c>
      <c r="C3350" s="1">
        <f>_xlfn.XLOOKUP(A3350,Processed_data!A:A,Processed_data!F:F)</f>
        <v>11377.69</v>
      </c>
      <c r="D3350" s="1" t="str">
        <f>_xlfn.XLOOKUP(A3350,bank_source_transactions__1[transaction_id],bank_source_transactions__1[transaction_status])</f>
        <v>FAILED</v>
      </c>
      <c r="E3350" s="1" t="str">
        <f>_xlfn.XLOOKUP(A3350,Processed_data!A:A,Processed_data!G:G)</f>
        <v>FAILED</v>
      </c>
      <c r="F3350" s="1">
        <f>COUNTIF(bank_processed_transactions[transaction_id],A3350)</f>
        <v>1</v>
      </c>
      <c r="G3350" s="1" t="str">
        <f t="shared" si="520"/>
        <v>found</v>
      </c>
      <c r="H3350" s="1" t="str">
        <f t="shared" si="521"/>
        <v>Not Duplicate</v>
      </c>
      <c r="I3350" s="1" t="str">
        <f t="shared" si="522"/>
        <v>match</v>
      </c>
      <c r="J3350" s="1" t="str">
        <f t="shared" si="523"/>
        <v>match</v>
      </c>
      <c r="K3350" s="1">
        <f t="shared" si="524"/>
        <v>0</v>
      </c>
      <c r="L3350" s="2">
        <f>IF(F3350=0,"not processed",_xlfn.MINIFS(Processed_data!H:H,Processed_data!A:A,A3350))</f>
        <v>46104</v>
      </c>
      <c r="M3350" s="1">
        <f>IF(F3350=0,"not processed",ABS(bank_source_transactions__1[[#This Row],[transaction_date]]-Reconciliation!L3350))</f>
        <v>5</v>
      </c>
      <c r="N3350" s="1" t="str" cm="1">
        <f t="array" ref="N3350">_xlfn.IFS(M3350="not Processed", "Not Processed",M3350&gt;2,"SLA Breached",M3350&lt;=2,"Within SLA")</f>
        <v>SLA Breached</v>
      </c>
      <c r="O3350" s="1" t="str">
        <f>_xlfn.XLOOKUP(A3350,Source_data!A:A,Source_data!D:D)</f>
        <v>UPI</v>
      </c>
      <c r="P3350" s="1">
        <f t="shared" si="525"/>
        <v>0</v>
      </c>
      <c r="Q3350" s="1">
        <f t="shared" si="526"/>
        <v>0</v>
      </c>
      <c r="R3350" s="1">
        <f t="shared" si="527"/>
        <v>0</v>
      </c>
      <c r="S3350" s="1">
        <f t="shared" si="528"/>
        <v>0</v>
      </c>
      <c r="T3350" s="1">
        <f t="shared" si="529"/>
        <v>1</v>
      </c>
      <c r="U3350" s="1" t="str">
        <f>_xlfn.XLOOKUP(Table3[[#This Row],[Transaction ID]],Source_data!A:A,Source_data!E:E)</f>
        <v>Hyderabad</v>
      </c>
      <c r="V3350" s="1">
        <f>_xlfn.IFNA(_xlfn.XLOOKUP(A3350,bank_processed_transactions[transaction_id],bank_processed_transactions[processing_minutes]),"")</f>
        <v>22.1</v>
      </c>
      <c r="W3350" s="31">
        <f>_xlfn.XLOOKUP(A3350,Source_data!A:A,Source_data!B:B)</f>
        <v>46099</v>
      </c>
    </row>
    <row r="3351" spans="1:23" x14ac:dyDescent="0.3">
      <c r="A3351" s="4" t="s">
        <v>4020</v>
      </c>
      <c r="B3351" s="1">
        <f>_xlfn.XLOOKUP(A3351,bank_source_transactions__1[transaction_id],bank_source_transactions__1[amount_inr])</f>
        <v>6645.46</v>
      </c>
      <c r="C3351" s="1">
        <f>_xlfn.XLOOKUP(A3351,Processed_data!A:A,Processed_data!F:F)</f>
        <v>6645.46</v>
      </c>
      <c r="D3351" s="1" t="str">
        <f>_xlfn.XLOOKUP(A3351,bank_source_transactions__1[transaction_id],bank_source_transactions__1[transaction_status])</f>
        <v>FAILED</v>
      </c>
      <c r="E3351" s="1" t="str">
        <f>_xlfn.XLOOKUP(A3351,Processed_data!A:A,Processed_data!G:G)</f>
        <v>FAILED</v>
      </c>
      <c r="F3351" s="1">
        <f>COUNTIF(bank_processed_transactions[transaction_id],A3351)</f>
        <v>1</v>
      </c>
      <c r="G3351" s="1" t="str">
        <f t="shared" si="520"/>
        <v>found</v>
      </c>
      <c r="H3351" s="1" t="str">
        <f t="shared" si="521"/>
        <v>Not Duplicate</v>
      </c>
      <c r="I3351" s="1" t="str">
        <f t="shared" si="522"/>
        <v>match</v>
      </c>
      <c r="J3351" s="1" t="str">
        <f t="shared" si="523"/>
        <v>match</v>
      </c>
      <c r="K3351" s="1">
        <f t="shared" si="524"/>
        <v>0</v>
      </c>
      <c r="L3351" s="2">
        <f>IF(F3351=0,"not processed",_xlfn.MINIFS(Processed_data!H:H,Processed_data!A:A,A3351))</f>
        <v>46093</v>
      </c>
      <c r="M3351" s="1">
        <f>IF(F3351=0,"not processed",ABS(bank_source_transactions__1[[#This Row],[transaction_date]]-Reconciliation!L3351))</f>
        <v>0</v>
      </c>
      <c r="N3351" s="1" t="str" cm="1">
        <f t="array" ref="N3351">_xlfn.IFS(M3351="not Processed", "Not Processed",M3351&gt;2,"SLA Breached",M3351&lt;=2,"Within SLA")</f>
        <v>Within SLA</v>
      </c>
      <c r="O3351" s="1" t="str">
        <f>_xlfn.XLOOKUP(A3351,Source_data!A:A,Source_data!D:D)</f>
        <v>IMPS</v>
      </c>
      <c r="P3351" s="1">
        <f t="shared" si="525"/>
        <v>0</v>
      </c>
      <c r="Q3351" s="1">
        <f t="shared" si="526"/>
        <v>0</v>
      </c>
      <c r="R3351" s="1">
        <f t="shared" si="527"/>
        <v>0</v>
      </c>
      <c r="S3351" s="1">
        <f t="shared" si="528"/>
        <v>0</v>
      </c>
      <c r="T3351" s="1">
        <f t="shared" si="529"/>
        <v>0</v>
      </c>
      <c r="U3351" s="1" t="str">
        <f>_xlfn.XLOOKUP(Table3[[#This Row],[Transaction ID]],Source_data!A:A,Source_data!E:E)</f>
        <v>Pune</v>
      </c>
      <c r="V3351" s="1">
        <f>_xlfn.IFNA(_xlfn.XLOOKUP(A3351,bank_processed_transactions[transaction_id],bank_processed_transactions[processing_minutes]),"")</f>
        <v>63.5</v>
      </c>
      <c r="W3351" s="31">
        <f>_xlfn.XLOOKUP(A3351,Source_data!A:A,Source_data!B:B)</f>
        <v>46093</v>
      </c>
    </row>
    <row r="3352" spans="1:23" x14ac:dyDescent="0.3">
      <c r="A3352" s="3" t="s">
        <v>1747</v>
      </c>
      <c r="B3352" s="1">
        <f>_xlfn.XLOOKUP(A3352,bank_source_transactions__1[transaction_id],bank_source_transactions__1[amount_inr])</f>
        <v>4439.53</v>
      </c>
      <c r="C3352" s="1">
        <f>_xlfn.XLOOKUP(A3352,Processed_data!A:A,Processed_data!F:F)</f>
        <v>4439.53</v>
      </c>
      <c r="D3352" s="1" t="str">
        <f>_xlfn.XLOOKUP(A3352,bank_source_transactions__1[transaction_id],bank_source_transactions__1[transaction_status])</f>
        <v>SUCCESS</v>
      </c>
      <c r="E3352" s="1" t="str">
        <f>_xlfn.XLOOKUP(A3352,Processed_data!A:A,Processed_data!G:G)</f>
        <v>SUCCESS</v>
      </c>
      <c r="F3352" s="1">
        <f>COUNTIF(bank_processed_transactions[transaction_id],A3352)</f>
        <v>1</v>
      </c>
      <c r="G3352" s="1" t="str">
        <f t="shared" si="520"/>
        <v>found</v>
      </c>
      <c r="H3352" s="1" t="str">
        <f t="shared" si="521"/>
        <v>Not Duplicate</v>
      </c>
      <c r="I3352" s="1" t="str">
        <f t="shared" si="522"/>
        <v>match</v>
      </c>
      <c r="J3352" s="1" t="str">
        <f t="shared" si="523"/>
        <v>match</v>
      </c>
      <c r="K3352" s="1">
        <f t="shared" si="524"/>
        <v>0</v>
      </c>
      <c r="L3352" s="2">
        <f>IF(F3352=0,"not processed",_xlfn.MINIFS(Processed_data!H:H,Processed_data!A:A,A3352))</f>
        <v>46049</v>
      </c>
      <c r="M3352" s="1">
        <f>IF(F3352=0,"not processed",ABS(bank_source_transactions__1[[#This Row],[transaction_date]]-Reconciliation!L3352))</f>
        <v>1</v>
      </c>
      <c r="N3352" s="1" t="str" cm="1">
        <f t="array" ref="N3352">_xlfn.IFS(M3352="not Processed", "Not Processed",M3352&gt;2,"SLA Breached",M3352&lt;=2,"Within SLA")</f>
        <v>Within SLA</v>
      </c>
      <c r="O3352" s="1" t="str">
        <f>_xlfn.XLOOKUP(A3352,Source_data!A:A,Source_data!D:D)</f>
        <v>IMPS</v>
      </c>
      <c r="P3352" s="1">
        <f t="shared" si="525"/>
        <v>0</v>
      </c>
      <c r="Q3352" s="1">
        <f t="shared" si="526"/>
        <v>0</v>
      </c>
      <c r="R3352" s="1">
        <f t="shared" si="527"/>
        <v>0</v>
      </c>
      <c r="S3352" s="1">
        <f t="shared" si="528"/>
        <v>0</v>
      </c>
      <c r="T3352" s="1">
        <f t="shared" si="529"/>
        <v>0</v>
      </c>
      <c r="U3352" s="1" t="str">
        <f>_xlfn.XLOOKUP(Table3[[#This Row],[Transaction ID]],Source_data!A:A,Source_data!E:E)</f>
        <v>Hyderabad</v>
      </c>
      <c r="V3352" s="1">
        <f>_xlfn.IFNA(_xlfn.XLOOKUP(A3352,bank_processed_transactions[transaction_id],bank_processed_transactions[processing_minutes]),"")</f>
        <v>15.5</v>
      </c>
      <c r="W3352" s="31">
        <f>_xlfn.XLOOKUP(A3352,Source_data!A:A,Source_data!B:B)</f>
        <v>46048</v>
      </c>
    </row>
    <row r="3353" spans="1:23" x14ac:dyDescent="0.3">
      <c r="A3353" s="4" t="s">
        <v>2746</v>
      </c>
      <c r="B3353" s="1">
        <f>_xlfn.XLOOKUP(A3353,bank_source_transactions__1[transaction_id],bank_source_transactions__1[amount_inr])</f>
        <v>1270.52</v>
      </c>
      <c r="C3353" s="1">
        <f>_xlfn.XLOOKUP(A3353,Processed_data!A:A,Processed_data!F:F)</f>
        <v>1270.52</v>
      </c>
      <c r="D3353" s="1" t="str">
        <f>_xlfn.XLOOKUP(A3353,bank_source_transactions__1[transaction_id],bank_source_transactions__1[transaction_status])</f>
        <v>SUCCESS</v>
      </c>
      <c r="E3353" s="1" t="str">
        <f>_xlfn.XLOOKUP(A3353,Processed_data!A:A,Processed_data!G:G)</f>
        <v>SUCCESS</v>
      </c>
      <c r="F3353" s="1">
        <f>COUNTIF(bank_processed_transactions[transaction_id],A3353)</f>
        <v>1</v>
      </c>
      <c r="G3353" s="1" t="str">
        <f t="shared" si="520"/>
        <v>found</v>
      </c>
      <c r="H3353" s="1" t="str">
        <f t="shared" si="521"/>
        <v>Not Duplicate</v>
      </c>
      <c r="I3353" s="1" t="str">
        <f t="shared" si="522"/>
        <v>match</v>
      </c>
      <c r="J3353" s="1" t="str">
        <f t="shared" si="523"/>
        <v>match</v>
      </c>
      <c r="K3353" s="1">
        <f t="shared" si="524"/>
        <v>0</v>
      </c>
      <c r="L3353" s="2">
        <f>IF(F3353=0,"not processed",_xlfn.MINIFS(Processed_data!H:H,Processed_data!A:A,A3353))</f>
        <v>46029</v>
      </c>
      <c r="M3353" s="1">
        <f>IF(F3353=0,"not processed",ABS(bank_source_transactions__1[[#This Row],[transaction_date]]-Reconciliation!L3353))</f>
        <v>1</v>
      </c>
      <c r="N3353" s="1" t="str" cm="1">
        <f t="array" ref="N3353">_xlfn.IFS(M3353="not Processed", "Not Processed",M3353&gt;2,"SLA Breached",M3353&lt;=2,"Within SLA")</f>
        <v>Within SLA</v>
      </c>
      <c r="O3353" s="1" t="str">
        <f>_xlfn.XLOOKUP(A3353,Source_data!A:A,Source_data!D:D)</f>
        <v>ATM</v>
      </c>
      <c r="P3353" s="1">
        <f t="shared" si="525"/>
        <v>0</v>
      </c>
      <c r="Q3353" s="1">
        <f t="shared" si="526"/>
        <v>0</v>
      </c>
      <c r="R3353" s="1">
        <f t="shared" si="527"/>
        <v>0</v>
      </c>
      <c r="S3353" s="1">
        <f t="shared" si="528"/>
        <v>0</v>
      </c>
      <c r="T3353" s="1">
        <f t="shared" si="529"/>
        <v>0</v>
      </c>
      <c r="U3353" s="1" t="str">
        <f>_xlfn.XLOOKUP(Table3[[#This Row],[Transaction ID]],Source_data!A:A,Source_data!E:E)</f>
        <v>Pune</v>
      </c>
      <c r="V3353" s="1">
        <f>_xlfn.IFNA(_xlfn.XLOOKUP(A3353,bank_processed_transactions[transaction_id],bank_processed_transactions[processing_minutes]),"")</f>
        <v>52.3</v>
      </c>
      <c r="W3353" s="31">
        <f>_xlfn.XLOOKUP(A3353,Source_data!A:A,Source_data!B:B)</f>
        <v>46028</v>
      </c>
    </row>
    <row r="3354" spans="1:23" x14ac:dyDescent="0.3">
      <c r="A3354" s="3" t="s">
        <v>1261</v>
      </c>
      <c r="B3354" s="1">
        <f>_xlfn.XLOOKUP(A3354,bank_source_transactions__1[transaction_id],bank_source_transactions__1[amount_inr])</f>
        <v>7914.94</v>
      </c>
      <c r="C3354" s="1">
        <f>_xlfn.XLOOKUP(A3354,Processed_data!A:A,Processed_data!F:F)</f>
        <v>7914.94</v>
      </c>
      <c r="D3354" s="1" t="str">
        <f>_xlfn.XLOOKUP(A3354,bank_source_transactions__1[transaction_id],bank_source_transactions__1[transaction_status])</f>
        <v>SUCCESS</v>
      </c>
      <c r="E3354" s="1" t="str">
        <f>_xlfn.XLOOKUP(A3354,Processed_data!A:A,Processed_data!G:G)</f>
        <v>SUCCESS</v>
      </c>
      <c r="F3354" s="1">
        <f>COUNTIF(bank_processed_transactions[transaction_id],A3354)</f>
        <v>1</v>
      </c>
      <c r="G3354" s="1" t="str">
        <f t="shared" si="520"/>
        <v>found</v>
      </c>
      <c r="H3354" s="1" t="str">
        <f t="shared" si="521"/>
        <v>Not Duplicate</v>
      </c>
      <c r="I3354" s="1" t="str">
        <f t="shared" si="522"/>
        <v>match</v>
      </c>
      <c r="J3354" s="1" t="str">
        <f t="shared" si="523"/>
        <v>match</v>
      </c>
      <c r="K3354" s="1">
        <f t="shared" si="524"/>
        <v>0</v>
      </c>
      <c r="L3354" s="2">
        <f>IF(F3354=0,"not processed",_xlfn.MINIFS(Processed_data!H:H,Processed_data!A:A,A3354))</f>
        <v>46041</v>
      </c>
      <c r="M3354" s="1">
        <f>IF(F3354=0,"not processed",ABS(bank_source_transactions__1[[#This Row],[transaction_date]]-Reconciliation!L3354))</f>
        <v>0</v>
      </c>
      <c r="N3354" s="1" t="str" cm="1">
        <f t="array" ref="N3354">_xlfn.IFS(M3354="not Processed", "Not Processed",M3354&gt;2,"SLA Breached",M3354&lt;=2,"Within SLA")</f>
        <v>Within SLA</v>
      </c>
      <c r="O3354" s="1" t="str">
        <f>_xlfn.XLOOKUP(A3354,Source_data!A:A,Source_data!D:D)</f>
        <v>UPI</v>
      </c>
      <c r="P3354" s="1">
        <f t="shared" si="525"/>
        <v>0</v>
      </c>
      <c r="Q3354" s="1">
        <f t="shared" si="526"/>
        <v>0</v>
      </c>
      <c r="R3354" s="1">
        <f t="shared" si="527"/>
        <v>0</v>
      </c>
      <c r="S3354" s="1">
        <f t="shared" si="528"/>
        <v>0</v>
      </c>
      <c r="T3354" s="1">
        <f t="shared" si="529"/>
        <v>0</v>
      </c>
      <c r="U3354" s="1" t="str">
        <f>_xlfn.XLOOKUP(Table3[[#This Row],[Transaction ID]],Source_data!A:A,Source_data!E:E)</f>
        <v>Pune</v>
      </c>
      <c r="V3354" s="1">
        <f>_xlfn.IFNA(_xlfn.XLOOKUP(A3354,bank_processed_transactions[transaction_id],bank_processed_transactions[processing_minutes]),"")</f>
        <v>6.6</v>
      </c>
      <c r="W3354" s="31">
        <f>_xlfn.XLOOKUP(A3354,Source_data!A:A,Source_data!B:B)</f>
        <v>46041</v>
      </c>
    </row>
    <row r="3355" spans="1:23" x14ac:dyDescent="0.3">
      <c r="A3355" s="4" t="s">
        <v>4667</v>
      </c>
      <c r="B3355" s="1">
        <f>_xlfn.XLOOKUP(A3355,bank_source_transactions__1[transaction_id],bank_source_transactions__1[amount_inr])</f>
        <v>17787.400000000001</v>
      </c>
      <c r="C3355" s="1">
        <f>_xlfn.XLOOKUP(A3355,Processed_data!A:A,Processed_data!F:F)</f>
        <v>17787.400000000001</v>
      </c>
      <c r="D3355" s="1" t="str">
        <f>_xlfn.XLOOKUP(A3355,bank_source_transactions__1[transaction_id],bank_source_transactions__1[transaction_status])</f>
        <v>SUCCESS</v>
      </c>
      <c r="E3355" s="1" t="str">
        <f>_xlfn.XLOOKUP(A3355,Processed_data!A:A,Processed_data!G:G)</f>
        <v>SUCCESS</v>
      </c>
      <c r="F3355" s="1">
        <f>COUNTIF(bank_processed_transactions[transaction_id],A3355)</f>
        <v>1</v>
      </c>
      <c r="G3355" s="1" t="str">
        <f t="shared" si="520"/>
        <v>found</v>
      </c>
      <c r="H3355" s="1" t="str">
        <f t="shared" si="521"/>
        <v>Not Duplicate</v>
      </c>
      <c r="I3355" s="1" t="str">
        <f t="shared" si="522"/>
        <v>match</v>
      </c>
      <c r="J3355" s="1" t="str">
        <f t="shared" si="523"/>
        <v>match</v>
      </c>
      <c r="K3355" s="1">
        <f t="shared" si="524"/>
        <v>0</v>
      </c>
      <c r="L3355" s="2">
        <f>IF(F3355=0,"not processed",_xlfn.MINIFS(Processed_data!H:H,Processed_data!A:A,A3355))</f>
        <v>46052</v>
      </c>
      <c r="M3355" s="1">
        <f>IF(F3355=0,"not processed",ABS(bank_source_transactions__1[[#This Row],[transaction_date]]-Reconciliation!L3355))</f>
        <v>1</v>
      </c>
      <c r="N3355" s="1" t="str" cm="1">
        <f t="array" ref="N3355">_xlfn.IFS(M3355="not Processed", "Not Processed",M3355&gt;2,"SLA Breached",M3355&lt;=2,"Within SLA")</f>
        <v>Within SLA</v>
      </c>
      <c r="O3355" s="1" t="str">
        <f>_xlfn.XLOOKUP(A3355,Source_data!A:A,Source_data!D:D)</f>
        <v>IMPS</v>
      </c>
      <c r="P3355" s="1">
        <f t="shared" si="525"/>
        <v>0</v>
      </c>
      <c r="Q3355" s="1">
        <f t="shared" si="526"/>
        <v>0</v>
      </c>
      <c r="R3355" s="1">
        <f t="shared" si="527"/>
        <v>0</v>
      </c>
      <c r="S3355" s="1">
        <f t="shared" si="528"/>
        <v>0</v>
      </c>
      <c r="T3355" s="1">
        <f t="shared" si="529"/>
        <v>0</v>
      </c>
      <c r="U3355" s="1" t="str">
        <f>_xlfn.XLOOKUP(Table3[[#This Row],[Transaction ID]],Source_data!A:A,Source_data!E:E)</f>
        <v>Bengaluru</v>
      </c>
      <c r="V3355" s="1">
        <f>_xlfn.IFNA(_xlfn.XLOOKUP(A3355,bank_processed_transactions[transaction_id],bank_processed_transactions[processing_minutes]),"")</f>
        <v>20.399999999999999</v>
      </c>
      <c r="W3355" s="31">
        <f>_xlfn.XLOOKUP(A3355,Source_data!A:A,Source_data!B:B)</f>
        <v>46051</v>
      </c>
    </row>
    <row r="3356" spans="1:23" x14ac:dyDescent="0.3">
      <c r="A3356" s="3" t="s">
        <v>1732</v>
      </c>
      <c r="B3356" s="1">
        <f>_xlfn.XLOOKUP(A3356,bank_source_transactions__1[transaction_id],bank_source_transactions__1[amount_inr])</f>
        <v>6673.71</v>
      </c>
      <c r="C3356" s="1">
        <f>_xlfn.XLOOKUP(A3356,Processed_data!A:A,Processed_data!F:F)</f>
        <v>6673.71</v>
      </c>
      <c r="D3356" s="1" t="str">
        <f>_xlfn.XLOOKUP(A3356,bank_source_transactions__1[transaction_id],bank_source_transactions__1[transaction_status])</f>
        <v>SUCCESS</v>
      </c>
      <c r="E3356" s="1" t="str">
        <f>_xlfn.XLOOKUP(A3356,Processed_data!A:A,Processed_data!G:G)</f>
        <v>SUCCESS</v>
      </c>
      <c r="F3356" s="1">
        <f>COUNTIF(bank_processed_transactions[transaction_id],A3356)</f>
        <v>1</v>
      </c>
      <c r="G3356" s="1" t="str">
        <f t="shared" si="520"/>
        <v>found</v>
      </c>
      <c r="H3356" s="1" t="str">
        <f t="shared" si="521"/>
        <v>Not Duplicate</v>
      </c>
      <c r="I3356" s="1" t="str">
        <f t="shared" si="522"/>
        <v>match</v>
      </c>
      <c r="J3356" s="1" t="str">
        <f t="shared" si="523"/>
        <v>match</v>
      </c>
      <c r="K3356" s="1">
        <f t="shared" si="524"/>
        <v>0</v>
      </c>
      <c r="L3356" s="2">
        <f>IF(F3356=0,"not processed",_xlfn.MINIFS(Processed_data!H:H,Processed_data!A:A,A3356))</f>
        <v>46103</v>
      </c>
      <c r="M3356" s="1">
        <f>IF(F3356=0,"not processed",ABS(bank_source_transactions__1[[#This Row],[transaction_date]]-Reconciliation!L3356))</f>
        <v>0</v>
      </c>
      <c r="N3356" s="1" t="str" cm="1">
        <f t="array" ref="N3356">_xlfn.IFS(M3356="not Processed", "Not Processed",M3356&gt;2,"SLA Breached",M3356&lt;=2,"Within SLA")</f>
        <v>Within SLA</v>
      </c>
      <c r="O3356" s="1" t="str">
        <f>_xlfn.XLOOKUP(A3356,Source_data!A:A,Source_data!D:D)</f>
        <v>UPI</v>
      </c>
      <c r="P3356" s="1">
        <f t="shared" si="525"/>
        <v>0</v>
      </c>
      <c r="Q3356" s="1">
        <f t="shared" si="526"/>
        <v>0</v>
      </c>
      <c r="R3356" s="1">
        <f t="shared" si="527"/>
        <v>0</v>
      </c>
      <c r="S3356" s="1">
        <f t="shared" si="528"/>
        <v>0</v>
      </c>
      <c r="T3356" s="1">
        <f t="shared" si="529"/>
        <v>0</v>
      </c>
      <c r="U3356" s="1" t="str">
        <f>_xlfn.XLOOKUP(Table3[[#This Row],[Transaction ID]],Source_data!A:A,Source_data!E:E)</f>
        <v>Hyderabad</v>
      </c>
      <c r="V3356" s="1">
        <f>_xlfn.IFNA(_xlfn.XLOOKUP(A3356,bank_processed_transactions[transaction_id],bank_processed_transactions[processing_minutes]),"")</f>
        <v>10.6</v>
      </c>
      <c r="W3356" s="31">
        <f>_xlfn.XLOOKUP(A3356,Source_data!A:A,Source_data!B:B)</f>
        <v>46103</v>
      </c>
    </row>
    <row r="3357" spans="1:23" x14ac:dyDescent="0.3">
      <c r="A3357" s="4" t="s">
        <v>1263</v>
      </c>
      <c r="B3357" s="1">
        <f>_xlfn.XLOOKUP(A3357,bank_source_transactions__1[transaction_id],bank_source_transactions__1[amount_inr])</f>
        <v>2795.06</v>
      </c>
      <c r="C3357" s="1">
        <f>_xlfn.XLOOKUP(A3357,Processed_data!A:A,Processed_data!F:F)</f>
        <v>2795.06</v>
      </c>
      <c r="D3357" s="1" t="str">
        <f>_xlfn.XLOOKUP(A3357,bank_source_transactions__1[transaction_id],bank_source_transactions__1[transaction_status])</f>
        <v>SUCCESS</v>
      </c>
      <c r="E3357" s="1" t="str">
        <f>_xlfn.XLOOKUP(A3357,Processed_data!A:A,Processed_data!G:G)</f>
        <v>SUCCESS</v>
      </c>
      <c r="F3357" s="1">
        <f>COUNTIF(bank_processed_transactions[transaction_id],A3357)</f>
        <v>1</v>
      </c>
      <c r="G3357" s="1" t="str">
        <f t="shared" si="520"/>
        <v>found</v>
      </c>
      <c r="H3357" s="1" t="str">
        <f t="shared" si="521"/>
        <v>Not Duplicate</v>
      </c>
      <c r="I3357" s="1" t="str">
        <f t="shared" si="522"/>
        <v>match</v>
      </c>
      <c r="J3357" s="1" t="str">
        <f t="shared" si="523"/>
        <v>match</v>
      </c>
      <c r="K3357" s="1">
        <f t="shared" si="524"/>
        <v>0</v>
      </c>
      <c r="L3357" s="2">
        <f>IF(F3357=0,"not processed",_xlfn.MINIFS(Processed_data!H:H,Processed_data!A:A,A3357))</f>
        <v>46074</v>
      </c>
      <c r="M3357" s="1">
        <f>IF(F3357=0,"not processed",ABS(bank_source_transactions__1[[#This Row],[transaction_date]]-Reconciliation!L3357))</f>
        <v>5</v>
      </c>
      <c r="N3357" s="1" t="str" cm="1">
        <f t="array" ref="N3357">_xlfn.IFS(M3357="not Processed", "Not Processed",M3357&gt;2,"SLA Breached",M3357&lt;=2,"Within SLA")</f>
        <v>SLA Breached</v>
      </c>
      <c r="O3357" s="1" t="str">
        <f>_xlfn.XLOOKUP(A3357,Source_data!A:A,Source_data!D:D)</f>
        <v>NEFT</v>
      </c>
      <c r="P3357" s="1">
        <f t="shared" si="525"/>
        <v>0</v>
      </c>
      <c r="Q3357" s="1">
        <f t="shared" si="526"/>
        <v>0</v>
      </c>
      <c r="R3357" s="1">
        <f t="shared" si="527"/>
        <v>0</v>
      </c>
      <c r="S3357" s="1">
        <f t="shared" si="528"/>
        <v>0</v>
      </c>
      <c r="T3357" s="1">
        <f t="shared" si="529"/>
        <v>1</v>
      </c>
      <c r="U3357" s="1" t="str">
        <f>_xlfn.XLOOKUP(Table3[[#This Row],[Transaction ID]],Source_data!A:A,Source_data!E:E)</f>
        <v>Hyderabad</v>
      </c>
      <c r="V3357" s="1">
        <f>_xlfn.IFNA(_xlfn.XLOOKUP(A3357,bank_processed_transactions[transaction_id],bank_processed_transactions[processing_minutes]),"")</f>
        <v>17.2</v>
      </c>
      <c r="W3357" s="31">
        <f>_xlfn.XLOOKUP(A3357,Source_data!A:A,Source_data!B:B)</f>
        <v>46069</v>
      </c>
    </row>
    <row r="3358" spans="1:23" x14ac:dyDescent="0.3">
      <c r="A3358" s="3" t="s">
        <v>2135</v>
      </c>
      <c r="B3358" s="1">
        <f>_xlfn.XLOOKUP(A3358,bank_source_transactions__1[transaction_id],bank_source_transactions__1[amount_inr])</f>
        <v>758.29</v>
      </c>
      <c r="C3358" s="1">
        <f>_xlfn.XLOOKUP(A3358,Processed_data!A:A,Processed_data!F:F)</f>
        <v>758.29</v>
      </c>
      <c r="D3358" s="1" t="str">
        <f>_xlfn.XLOOKUP(A3358,bank_source_transactions__1[transaction_id],bank_source_transactions__1[transaction_status])</f>
        <v>SUCCESS</v>
      </c>
      <c r="E3358" s="1" t="str">
        <f>_xlfn.XLOOKUP(A3358,Processed_data!A:A,Processed_data!G:G)</f>
        <v>SUCCESS</v>
      </c>
      <c r="F3358" s="1">
        <f>COUNTIF(bank_processed_transactions[transaction_id],A3358)</f>
        <v>1</v>
      </c>
      <c r="G3358" s="1" t="str">
        <f t="shared" si="520"/>
        <v>found</v>
      </c>
      <c r="H3358" s="1" t="str">
        <f t="shared" si="521"/>
        <v>Not Duplicate</v>
      </c>
      <c r="I3358" s="1" t="str">
        <f t="shared" si="522"/>
        <v>match</v>
      </c>
      <c r="J3358" s="1" t="str">
        <f t="shared" si="523"/>
        <v>match</v>
      </c>
      <c r="K3358" s="1">
        <f t="shared" si="524"/>
        <v>0</v>
      </c>
      <c r="L3358" s="2">
        <f>IF(F3358=0,"not processed",_xlfn.MINIFS(Processed_data!H:H,Processed_data!A:A,A3358))</f>
        <v>46057</v>
      </c>
      <c r="M3358" s="1">
        <f>IF(F3358=0,"not processed",ABS(bank_source_transactions__1[[#This Row],[transaction_date]]-Reconciliation!L3358))</f>
        <v>0</v>
      </c>
      <c r="N3358" s="1" t="str" cm="1">
        <f t="array" ref="N3358">_xlfn.IFS(M3358="not Processed", "Not Processed",M3358&gt;2,"SLA Breached",M3358&lt;=2,"Within SLA")</f>
        <v>Within SLA</v>
      </c>
      <c r="O3358" s="1" t="str">
        <f>_xlfn.XLOOKUP(A3358,Source_data!A:A,Source_data!D:D)</f>
        <v>NEFT</v>
      </c>
      <c r="P3358" s="1">
        <f t="shared" si="525"/>
        <v>0</v>
      </c>
      <c r="Q3358" s="1">
        <f t="shared" si="526"/>
        <v>0</v>
      </c>
      <c r="R3358" s="1">
        <f t="shared" si="527"/>
        <v>0</v>
      </c>
      <c r="S3358" s="1">
        <f t="shared" si="528"/>
        <v>0</v>
      </c>
      <c r="T3358" s="1">
        <f t="shared" si="529"/>
        <v>0</v>
      </c>
      <c r="U3358" s="1" t="str">
        <f>_xlfn.XLOOKUP(Table3[[#This Row],[Transaction ID]],Source_data!A:A,Source_data!E:E)</f>
        <v>Mumbai</v>
      </c>
      <c r="V3358" s="1">
        <f>_xlfn.IFNA(_xlfn.XLOOKUP(A3358,bank_processed_transactions[transaction_id],bank_processed_transactions[processing_minutes]),"")</f>
        <v>33</v>
      </c>
      <c r="W3358" s="31">
        <f>_xlfn.XLOOKUP(A3358,Source_data!A:A,Source_data!B:B)</f>
        <v>46057</v>
      </c>
    </row>
    <row r="3359" spans="1:23" x14ac:dyDescent="0.3">
      <c r="A3359" s="4" t="s">
        <v>156</v>
      </c>
      <c r="B3359" s="1">
        <f>_xlfn.XLOOKUP(A3359,bank_source_transactions__1[transaction_id],bank_source_transactions__1[amount_inr])</f>
        <v>1271.0899999999999</v>
      </c>
      <c r="C3359" s="1">
        <f>_xlfn.XLOOKUP(A3359,Processed_data!A:A,Processed_data!F:F)</f>
        <v>1271.0899999999999</v>
      </c>
      <c r="D3359" s="1" t="str">
        <f>_xlfn.XLOOKUP(A3359,bank_source_transactions__1[transaction_id],bank_source_transactions__1[transaction_status])</f>
        <v>SUCCESS</v>
      </c>
      <c r="E3359" s="1" t="str">
        <f>_xlfn.XLOOKUP(A3359,Processed_data!A:A,Processed_data!G:G)</f>
        <v>SUCCESS</v>
      </c>
      <c r="F3359" s="1">
        <f>COUNTIF(bank_processed_transactions[transaction_id],A3359)</f>
        <v>1</v>
      </c>
      <c r="G3359" s="1" t="str">
        <f t="shared" si="520"/>
        <v>found</v>
      </c>
      <c r="H3359" s="1" t="str">
        <f t="shared" si="521"/>
        <v>Not Duplicate</v>
      </c>
      <c r="I3359" s="1" t="str">
        <f t="shared" si="522"/>
        <v>match</v>
      </c>
      <c r="J3359" s="1" t="str">
        <f t="shared" si="523"/>
        <v>match</v>
      </c>
      <c r="K3359" s="1">
        <f t="shared" si="524"/>
        <v>0</v>
      </c>
      <c r="L3359" s="2">
        <f>IF(F3359=0,"not processed",_xlfn.MINIFS(Processed_data!H:H,Processed_data!A:A,A3359))</f>
        <v>46036</v>
      </c>
      <c r="M3359" s="1">
        <f>IF(F3359=0,"not processed",ABS(bank_source_transactions__1[[#This Row],[transaction_date]]-Reconciliation!L3359))</f>
        <v>3</v>
      </c>
      <c r="N3359" s="1" t="str" cm="1">
        <f t="array" ref="N3359">_xlfn.IFS(M3359="not Processed", "Not Processed",M3359&gt;2,"SLA Breached",M3359&lt;=2,"Within SLA")</f>
        <v>SLA Breached</v>
      </c>
      <c r="O3359" s="1" t="str">
        <f>_xlfn.XLOOKUP(A3359,Source_data!A:A,Source_data!D:D)</f>
        <v>UPI</v>
      </c>
      <c r="P3359" s="1">
        <f t="shared" si="525"/>
        <v>0</v>
      </c>
      <c r="Q3359" s="1">
        <f t="shared" si="526"/>
        <v>0</v>
      </c>
      <c r="R3359" s="1">
        <f t="shared" si="527"/>
        <v>0</v>
      </c>
      <c r="S3359" s="1">
        <f t="shared" si="528"/>
        <v>0</v>
      </c>
      <c r="T3359" s="1">
        <f t="shared" si="529"/>
        <v>1</v>
      </c>
      <c r="U3359" s="1" t="str">
        <f>_xlfn.XLOOKUP(Table3[[#This Row],[Transaction ID]],Source_data!A:A,Source_data!E:E)</f>
        <v>Hyderabad</v>
      </c>
      <c r="V3359" s="1">
        <f>_xlfn.IFNA(_xlfn.XLOOKUP(A3359,bank_processed_transactions[transaction_id],bank_processed_transactions[processing_minutes]),"")</f>
        <v>14</v>
      </c>
      <c r="W3359" s="31">
        <f>_xlfn.XLOOKUP(A3359,Source_data!A:A,Source_data!B:B)</f>
        <v>46033</v>
      </c>
    </row>
    <row r="3360" spans="1:23" x14ac:dyDescent="0.3">
      <c r="A3360" s="3" t="s">
        <v>3261</v>
      </c>
      <c r="B3360" s="1">
        <f>_xlfn.XLOOKUP(A3360,bank_source_transactions__1[transaction_id],bank_source_transactions__1[amount_inr])</f>
        <v>43927.63</v>
      </c>
      <c r="C3360" s="1">
        <f>_xlfn.XLOOKUP(A3360,Processed_data!A:A,Processed_data!F:F)</f>
        <v>52713.16</v>
      </c>
      <c r="D3360" s="1" t="str">
        <f>_xlfn.XLOOKUP(A3360,bank_source_transactions__1[transaction_id],bank_source_transactions__1[transaction_status])</f>
        <v>SUCCESS</v>
      </c>
      <c r="E3360" s="1" t="str">
        <f>_xlfn.XLOOKUP(A3360,Processed_data!A:A,Processed_data!G:G)</f>
        <v>SUCCESS</v>
      </c>
      <c r="F3360" s="1">
        <f>COUNTIF(bank_processed_transactions[transaction_id],A3360)</f>
        <v>1</v>
      </c>
      <c r="G3360" s="1" t="str">
        <f t="shared" si="520"/>
        <v>found</v>
      </c>
      <c r="H3360" s="1" t="str">
        <f t="shared" si="521"/>
        <v>Not Duplicate</v>
      </c>
      <c r="I3360" s="1" t="str">
        <f t="shared" si="522"/>
        <v>mismatch</v>
      </c>
      <c r="J3360" s="1" t="str">
        <f t="shared" si="523"/>
        <v>match</v>
      </c>
      <c r="K3360" s="1">
        <f t="shared" si="524"/>
        <v>8785.5300000000061</v>
      </c>
      <c r="L3360" s="2">
        <f>IF(F3360=0,"not processed",_xlfn.MINIFS(Processed_data!H:H,Processed_data!A:A,A3360))</f>
        <v>46057</v>
      </c>
      <c r="M3360" s="1">
        <f>IF(F3360=0,"not processed",ABS(bank_source_transactions__1[[#This Row],[transaction_date]]-Reconciliation!L3360))</f>
        <v>3</v>
      </c>
      <c r="N3360" s="1" t="str" cm="1">
        <f t="array" ref="N3360">_xlfn.IFS(M3360="not Processed", "Not Processed",M3360&gt;2,"SLA Breached",M3360&lt;=2,"Within SLA")</f>
        <v>SLA Breached</v>
      </c>
      <c r="O3360" s="1" t="str">
        <f>_xlfn.XLOOKUP(A3360,Source_data!A:A,Source_data!D:D)</f>
        <v>NEFT</v>
      </c>
      <c r="P3360" s="1">
        <f t="shared" si="525"/>
        <v>0</v>
      </c>
      <c r="Q3360" s="1">
        <f t="shared" si="526"/>
        <v>0</v>
      </c>
      <c r="R3360" s="1">
        <f t="shared" si="527"/>
        <v>1</v>
      </c>
      <c r="S3360" s="1">
        <f t="shared" si="528"/>
        <v>0</v>
      </c>
      <c r="T3360" s="1">
        <f t="shared" si="529"/>
        <v>1</v>
      </c>
      <c r="U3360" s="1" t="str">
        <f>_xlfn.XLOOKUP(Table3[[#This Row],[Transaction ID]],Source_data!A:A,Source_data!E:E)</f>
        <v>Hyderabad</v>
      </c>
      <c r="V3360" s="1">
        <f>_xlfn.IFNA(_xlfn.XLOOKUP(A3360,bank_processed_transactions[transaction_id],bank_processed_transactions[processing_minutes]),"")</f>
        <v>42.4</v>
      </c>
      <c r="W3360" s="31">
        <f>_xlfn.XLOOKUP(A3360,Source_data!A:A,Source_data!B:B)</f>
        <v>46054</v>
      </c>
    </row>
    <row r="3361" spans="1:23" x14ac:dyDescent="0.3">
      <c r="A3361" s="4" t="s">
        <v>3243</v>
      </c>
      <c r="B3361" s="1">
        <f>_xlfn.XLOOKUP(A3361,bank_source_transactions__1[transaction_id],bank_source_transactions__1[amount_inr])</f>
        <v>3368.02</v>
      </c>
      <c r="C3361" s="1">
        <f>_xlfn.XLOOKUP(A3361,Processed_data!A:A,Processed_data!F:F)</f>
        <v>3368.02</v>
      </c>
      <c r="D3361" s="1" t="str">
        <f>_xlfn.XLOOKUP(A3361,bank_source_transactions__1[transaction_id],bank_source_transactions__1[transaction_status])</f>
        <v>SUCCESS</v>
      </c>
      <c r="E3361" s="1" t="str">
        <f>_xlfn.XLOOKUP(A3361,Processed_data!A:A,Processed_data!G:G)</f>
        <v>SUCCESS</v>
      </c>
      <c r="F3361" s="1">
        <f>COUNTIF(bank_processed_transactions[transaction_id],A3361)</f>
        <v>1</v>
      </c>
      <c r="G3361" s="1" t="str">
        <f t="shared" si="520"/>
        <v>found</v>
      </c>
      <c r="H3361" s="1" t="str">
        <f t="shared" si="521"/>
        <v>Not Duplicate</v>
      </c>
      <c r="I3361" s="1" t="str">
        <f t="shared" si="522"/>
        <v>match</v>
      </c>
      <c r="J3361" s="1" t="str">
        <f t="shared" si="523"/>
        <v>match</v>
      </c>
      <c r="K3361" s="1">
        <f t="shared" si="524"/>
        <v>0</v>
      </c>
      <c r="L3361" s="2">
        <f>IF(F3361=0,"not processed",_xlfn.MINIFS(Processed_data!H:H,Processed_data!A:A,A3361))</f>
        <v>46061</v>
      </c>
      <c r="M3361" s="1">
        <f>IF(F3361=0,"not processed",ABS(bank_source_transactions__1[[#This Row],[transaction_date]]-Reconciliation!L3361))</f>
        <v>0</v>
      </c>
      <c r="N3361" s="1" t="str" cm="1">
        <f t="array" ref="N3361">_xlfn.IFS(M3361="not Processed", "Not Processed",M3361&gt;2,"SLA Breached",M3361&lt;=2,"Within SLA")</f>
        <v>Within SLA</v>
      </c>
      <c r="O3361" s="1" t="str">
        <f>_xlfn.XLOOKUP(A3361,Source_data!A:A,Source_data!D:D)</f>
        <v>UPI</v>
      </c>
      <c r="P3361" s="1">
        <f t="shared" si="525"/>
        <v>0</v>
      </c>
      <c r="Q3361" s="1">
        <f t="shared" si="526"/>
        <v>0</v>
      </c>
      <c r="R3361" s="1">
        <f t="shared" si="527"/>
        <v>0</v>
      </c>
      <c r="S3361" s="1">
        <f t="shared" si="528"/>
        <v>0</v>
      </c>
      <c r="T3361" s="1">
        <f t="shared" si="529"/>
        <v>0</v>
      </c>
      <c r="U3361" s="1" t="str">
        <f>_xlfn.XLOOKUP(Table3[[#This Row],[Transaction ID]],Source_data!A:A,Source_data!E:E)</f>
        <v>Pune</v>
      </c>
      <c r="V3361" s="1">
        <f>_xlfn.IFNA(_xlfn.XLOOKUP(A3361,bank_processed_transactions[transaction_id],bank_processed_transactions[processing_minutes]),"")</f>
        <v>13.8</v>
      </c>
      <c r="W3361" s="31">
        <f>_xlfn.XLOOKUP(A3361,Source_data!A:A,Source_data!B:B)</f>
        <v>46061</v>
      </c>
    </row>
    <row r="3362" spans="1:23" x14ac:dyDescent="0.3">
      <c r="A3362" s="3" t="s">
        <v>996</v>
      </c>
      <c r="B3362" s="1">
        <f>_xlfn.XLOOKUP(A3362,bank_source_transactions__1[transaction_id],bank_source_transactions__1[amount_inr])</f>
        <v>12048.89</v>
      </c>
      <c r="C3362" s="1">
        <f>_xlfn.XLOOKUP(A3362,Processed_data!A:A,Processed_data!F:F)</f>
        <v>12048.89</v>
      </c>
      <c r="D3362" s="1" t="str">
        <f>_xlfn.XLOOKUP(A3362,bank_source_transactions__1[transaction_id],bank_source_transactions__1[transaction_status])</f>
        <v>SUCCESS</v>
      </c>
      <c r="E3362" s="1" t="str">
        <f>_xlfn.XLOOKUP(A3362,Processed_data!A:A,Processed_data!G:G)</f>
        <v>SUCCESS</v>
      </c>
      <c r="F3362" s="1">
        <f>COUNTIF(bank_processed_transactions[transaction_id],A3362)</f>
        <v>1</v>
      </c>
      <c r="G3362" s="1" t="str">
        <f t="shared" si="520"/>
        <v>found</v>
      </c>
      <c r="H3362" s="1" t="str">
        <f t="shared" si="521"/>
        <v>Not Duplicate</v>
      </c>
      <c r="I3362" s="1" t="str">
        <f t="shared" si="522"/>
        <v>match</v>
      </c>
      <c r="J3362" s="1" t="str">
        <f t="shared" si="523"/>
        <v>match</v>
      </c>
      <c r="K3362" s="1">
        <f t="shared" si="524"/>
        <v>0</v>
      </c>
      <c r="L3362" s="2">
        <f>IF(F3362=0,"not processed",_xlfn.MINIFS(Processed_data!H:H,Processed_data!A:A,A3362))</f>
        <v>46037</v>
      </c>
      <c r="M3362" s="1">
        <f>IF(F3362=0,"not processed",ABS(bank_source_transactions__1[[#This Row],[transaction_date]]-Reconciliation!L3362))</f>
        <v>1</v>
      </c>
      <c r="N3362" s="1" t="str" cm="1">
        <f t="array" ref="N3362">_xlfn.IFS(M3362="not Processed", "Not Processed",M3362&gt;2,"SLA Breached",M3362&lt;=2,"Within SLA")</f>
        <v>Within SLA</v>
      </c>
      <c r="O3362" s="1" t="str">
        <f>_xlfn.XLOOKUP(A3362,Source_data!A:A,Source_data!D:D)</f>
        <v>CARD</v>
      </c>
      <c r="P3362" s="1">
        <f t="shared" si="525"/>
        <v>0</v>
      </c>
      <c r="Q3362" s="1">
        <f t="shared" si="526"/>
        <v>0</v>
      </c>
      <c r="R3362" s="1">
        <f t="shared" si="527"/>
        <v>0</v>
      </c>
      <c r="S3362" s="1">
        <f t="shared" si="528"/>
        <v>0</v>
      </c>
      <c r="T3362" s="1">
        <f t="shared" si="529"/>
        <v>0</v>
      </c>
      <c r="U3362" s="1" t="str">
        <f>_xlfn.XLOOKUP(Table3[[#This Row],[Transaction ID]],Source_data!A:A,Source_data!E:E)</f>
        <v>Mumbai</v>
      </c>
      <c r="V3362" s="1">
        <f>_xlfn.IFNA(_xlfn.XLOOKUP(A3362,bank_processed_transactions[transaction_id],bank_processed_transactions[processing_minutes]),"")</f>
        <v>35.9</v>
      </c>
      <c r="W3362" s="31">
        <f>_xlfn.XLOOKUP(A3362,Source_data!A:A,Source_data!B:B)</f>
        <v>46036</v>
      </c>
    </row>
    <row r="3363" spans="1:23" x14ac:dyDescent="0.3">
      <c r="A3363" s="4" t="s">
        <v>1324</v>
      </c>
      <c r="B3363" s="1">
        <f>_xlfn.XLOOKUP(A3363,bank_source_transactions__1[transaction_id],bank_source_transactions__1[amount_inr])</f>
        <v>596.11</v>
      </c>
      <c r="C3363" s="1">
        <f>_xlfn.XLOOKUP(A3363,Processed_data!A:A,Processed_data!F:F)</f>
        <v>596.11</v>
      </c>
      <c r="D3363" s="1" t="str">
        <f>_xlfn.XLOOKUP(A3363,bank_source_transactions__1[transaction_id],bank_source_transactions__1[transaction_status])</f>
        <v>SUCCESS</v>
      </c>
      <c r="E3363" s="1" t="str">
        <f>_xlfn.XLOOKUP(A3363,Processed_data!A:A,Processed_data!G:G)</f>
        <v>SUCCESS</v>
      </c>
      <c r="F3363" s="1">
        <f>COUNTIF(bank_processed_transactions[transaction_id],A3363)</f>
        <v>1</v>
      </c>
      <c r="G3363" s="1" t="str">
        <f t="shared" si="520"/>
        <v>found</v>
      </c>
      <c r="H3363" s="1" t="str">
        <f t="shared" si="521"/>
        <v>Not Duplicate</v>
      </c>
      <c r="I3363" s="1" t="str">
        <f t="shared" si="522"/>
        <v>match</v>
      </c>
      <c r="J3363" s="1" t="str">
        <f t="shared" si="523"/>
        <v>match</v>
      </c>
      <c r="K3363" s="1">
        <f t="shared" si="524"/>
        <v>0</v>
      </c>
      <c r="L3363" s="2">
        <f>IF(F3363=0,"not processed",_xlfn.MINIFS(Processed_data!H:H,Processed_data!A:A,A3363))</f>
        <v>46083</v>
      </c>
      <c r="M3363" s="1">
        <f>IF(F3363=0,"not processed",ABS(bank_source_transactions__1[[#This Row],[transaction_date]]-Reconciliation!L3363))</f>
        <v>0</v>
      </c>
      <c r="N3363" s="1" t="str" cm="1">
        <f t="array" ref="N3363">_xlfn.IFS(M3363="not Processed", "Not Processed",M3363&gt;2,"SLA Breached",M3363&lt;=2,"Within SLA")</f>
        <v>Within SLA</v>
      </c>
      <c r="O3363" s="1" t="str">
        <f>_xlfn.XLOOKUP(A3363,Source_data!A:A,Source_data!D:D)</f>
        <v>CARD</v>
      </c>
      <c r="P3363" s="1">
        <f t="shared" si="525"/>
        <v>0</v>
      </c>
      <c r="Q3363" s="1">
        <f t="shared" si="526"/>
        <v>0</v>
      </c>
      <c r="R3363" s="1">
        <f t="shared" si="527"/>
        <v>0</v>
      </c>
      <c r="S3363" s="1">
        <f t="shared" si="528"/>
        <v>0</v>
      </c>
      <c r="T3363" s="1">
        <f t="shared" si="529"/>
        <v>0</v>
      </c>
      <c r="U3363" s="1" t="str">
        <f>_xlfn.XLOOKUP(Table3[[#This Row],[Transaction ID]],Source_data!A:A,Source_data!E:E)</f>
        <v>Hyderabad</v>
      </c>
      <c r="V3363" s="1">
        <f>_xlfn.IFNA(_xlfn.XLOOKUP(A3363,bank_processed_transactions[transaction_id],bank_processed_transactions[processing_minutes]),"")</f>
        <v>50.5</v>
      </c>
      <c r="W3363" s="31">
        <f>_xlfn.XLOOKUP(A3363,Source_data!A:A,Source_data!B:B)</f>
        <v>46083</v>
      </c>
    </row>
    <row r="3364" spans="1:23" x14ac:dyDescent="0.3">
      <c r="A3364" s="3" t="s">
        <v>2167</v>
      </c>
      <c r="B3364" s="1">
        <f>_xlfn.XLOOKUP(A3364,bank_source_transactions__1[transaction_id],bank_source_transactions__1[amount_inr])</f>
        <v>2000.63</v>
      </c>
      <c r="C3364" s="1">
        <f>_xlfn.XLOOKUP(A3364,Processed_data!A:A,Processed_data!F:F)</f>
        <v>2000.63</v>
      </c>
      <c r="D3364" s="1" t="str">
        <f>_xlfn.XLOOKUP(A3364,bank_source_transactions__1[transaction_id],bank_source_transactions__1[transaction_status])</f>
        <v>SUCCESS</v>
      </c>
      <c r="E3364" s="1" t="str">
        <f>_xlfn.XLOOKUP(A3364,Processed_data!A:A,Processed_data!G:G)</f>
        <v>SUCCESS</v>
      </c>
      <c r="F3364" s="1">
        <f>COUNTIF(bank_processed_transactions[transaction_id],A3364)</f>
        <v>1</v>
      </c>
      <c r="G3364" s="1" t="str">
        <f t="shared" si="520"/>
        <v>found</v>
      </c>
      <c r="H3364" s="1" t="str">
        <f t="shared" si="521"/>
        <v>Not Duplicate</v>
      </c>
      <c r="I3364" s="1" t="str">
        <f t="shared" si="522"/>
        <v>match</v>
      </c>
      <c r="J3364" s="1" t="str">
        <f t="shared" si="523"/>
        <v>match</v>
      </c>
      <c r="K3364" s="1">
        <f t="shared" si="524"/>
        <v>0</v>
      </c>
      <c r="L3364" s="2">
        <f>IF(F3364=0,"not processed",_xlfn.MINIFS(Processed_data!H:H,Processed_data!A:A,A3364))</f>
        <v>46030</v>
      </c>
      <c r="M3364" s="1">
        <f>IF(F3364=0,"not processed",ABS(bank_source_transactions__1[[#This Row],[transaction_date]]-Reconciliation!L3364))</f>
        <v>1</v>
      </c>
      <c r="N3364" s="1" t="str" cm="1">
        <f t="array" ref="N3364">_xlfn.IFS(M3364="not Processed", "Not Processed",M3364&gt;2,"SLA Breached",M3364&lt;=2,"Within SLA")</f>
        <v>Within SLA</v>
      </c>
      <c r="O3364" s="1" t="str">
        <f>_xlfn.XLOOKUP(A3364,Source_data!A:A,Source_data!D:D)</f>
        <v>NEFT</v>
      </c>
      <c r="P3364" s="1">
        <f t="shared" si="525"/>
        <v>0</v>
      </c>
      <c r="Q3364" s="1">
        <f t="shared" si="526"/>
        <v>0</v>
      </c>
      <c r="R3364" s="1">
        <f t="shared" si="527"/>
        <v>0</v>
      </c>
      <c r="S3364" s="1">
        <f t="shared" si="528"/>
        <v>0</v>
      </c>
      <c r="T3364" s="1">
        <f t="shared" si="529"/>
        <v>0</v>
      </c>
      <c r="U3364" s="1" t="str">
        <f>_xlfn.XLOOKUP(Table3[[#This Row],[Transaction ID]],Source_data!A:A,Source_data!E:E)</f>
        <v>Mumbai</v>
      </c>
      <c r="V3364" s="1">
        <f>_xlfn.IFNA(_xlfn.XLOOKUP(A3364,bank_processed_transactions[transaction_id],bank_processed_transactions[processing_minutes]),"")</f>
        <v>9.3000000000000007</v>
      </c>
      <c r="W3364" s="31">
        <f>_xlfn.XLOOKUP(A3364,Source_data!A:A,Source_data!B:B)</f>
        <v>46029</v>
      </c>
    </row>
    <row r="3365" spans="1:23" x14ac:dyDescent="0.3">
      <c r="A3365" s="4" t="s">
        <v>3494</v>
      </c>
      <c r="B3365" s="1">
        <f>_xlfn.XLOOKUP(A3365,bank_source_transactions__1[transaction_id],bank_source_transactions__1[amount_inr])</f>
        <v>767.55</v>
      </c>
      <c r="C3365" s="1">
        <f>_xlfn.XLOOKUP(A3365,Processed_data!A:A,Processed_data!F:F)</f>
        <v>767.55</v>
      </c>
      <c r="D3365" s="1" t="str">
        <f>_xlfn.XLOOKUP(A3365,bank_source_transactions__1[transaction_id],bank_source_transactions__1[transaction_status])</f>
        <v>SUCCESS</v>
      </c>
      <c r="E3365" s="1" t="str">
        <f>_xlfn.XLOOKUP(A3365,Processed_data!A:A,Processed_data!G:G)</f>
        <v>SUCCESS</v>
      </c>
      <c r="F3365" s="1">
        <f>COUNTIF(bank_processed_transactions[transaction_id],A3365)</f>
        <v>1</v>
      </c>
      <c r="G3365" s="1" t="str">
        <f t="shared" si="520"/>
        <v>found</v>
      </c>
      <c r="H3365" s="1" t="str">
        <f t="shared" si="521"/>
        <v>Not Duplicate</v>
      </c>
      <c r="I3365" s="1" t="str">
        <f t="shared" si="522"/>
        <v>match</v>
      </c>
      <c r="J3365" s="1" t="str">
        <f t="shared" si="523"/>
        <v>match</v>
      </c>
      <c r="K3365" s="1">
        <f t="shared" si="524"/>
        <v>0</v>
      </c>
      <c r="L3365" s="2">
        <f>IF(F3365=0,"not processed",_xlfn.MINIFS(Processed_data!H:H,Processed_data!A:A,A3365))</f>
        <v>46053</v>
      </c>
      <c r="M3365" s="1">
        <f>IF(F3365=0,"not processed",ABS(bank_source_transactions__1[[#This Row],[transaction_date]]-Reconciliation!L3365))</f>
        <v>3</v>
      </c>
      <c r="N3365" s="1" t="str" cm="1">
        <f t="array" ref="N3365">_xlfn.IFS(M3365="not Processed", "Not Processed",M3365&gt;2,"SLA Breached",M3365&lt;=2,"Within SLA")</f>
        <v>SLA Breached</v>
      </c>
      <c r="O3365" s="1" t="str">
        <f>_xlfn.XLOOKUP(A3365,Source_data!A:A,Source_data!D:D)</f>
        <v>IMPS</v>
      </c>
      <c r="P3365" s="1">
        <f t="shared" si="525"/>
        <v>0</v>
      </c>
      <c r="Q3365" s="1">
        <f t="shared" si="526"/>
        <v>0</v>
      </c>
      <c r="R3365" s="1">
        <f t="shared" si="527"/>
        <v>0</v>
      </c>
      <c r="S3365" s="1">
        <f t="shared" si="528"/>
        <v>0</v>
      </c>
      <c r="T3365" s="1">
        <f t="shared" si="529"/>
        <v>1</v>
      </c>
      <c r="U3365" s="1" t="str">
        <f>_xlfn.XLOOKUP(Table3[[#This Row],[Transaction ID]],Source_data!A:A,Source_data!E:E)</f>
        <v>Hyderabad</v>
      </c>
      <c r="V3365" s="1">
        <f>_xlfn.IFNA(_xlfn.XLOOKUP(A3365,bank_processed_transactions[transaction_id],bank_processed_transactions[processing_minutes]),"")</f>
        <v>53.5</v>
      </c>
      <c r="W3365" s="31">
        <f>_xlfn.XLOOKUP(A3365,Source_data!A:A,Source_data!B:B)</f>
        <v>46050</v>
      </c>
    </row>
    <row r="3366" spans="1:23" x14ac:dyDescent="0.3">
      <c r="A3366" s="3" t="s">
        <v>4767</v>
      </c>
      <c r="B3366" s="1">
        <f>_xlfn.XLOOKUP(A3366,bank_source_transactions__1[transaction_id],bank_source_transactions__1[amount_inr])</f>
        <v>23629.21</v>
      </c>
      <c r="C3366" s="1">
        <f>_xlfn.XLOOKUP(A3366,Processed_data!A:A,Processed_data!F:F)</f>
        <v>23629.21</v>
      </c>
      <c r="D3366" s="1" t="str">
        <f>_xlfn.XLOOKUP(A3366,bank_source_transactions__1[transaction_id],bank_source_transactions__1[transaction_status])</f>
        <v>SUCCESS</v>
      </c>
      <c r="E3366" s="1" t="str">
        <f>_xlfn.XLOOKUP(A3366,Processed_data!A:A,Processed_data!G:G)</f>
        <v>SUCCESS</v>
      </c>
      <c r="F3366" s="1">
        <f>COUNTIF(bank_processed_transactions[transaction_id],A3366)</f>
        <v>1</v>
      </c>
      <c r="G3366" s="1" t="str">
        <f t="shared" si="520"/>
        <v>found</v>
      </c>
      <c r="H3366" s="1" t="str">
        <f t="shared" si="521"/>
        <v>Not Duplicate</v>
      </c>
      <c r="I3366" s="1" t="str">
        <f t="shared" si="522"/>
        <v>match</v>
      </c>
      <c r="J3366" s="1" t="str">
        <f t="shared" si="523"/>
        <v>match</v>
      </c>
      <c r="K3366" s="1">
        <f t="shared" si="524"/>
        <v>0</v>
      </c>
      <c r="L3366" s="2">
        <f>IF(F3366=0,"not processed",_xlfn.MINIFS(Processed_data!H:H,Processed_data!A:A,A3366))</f>
        <v>46101</v>
      </c>
      <c r="M3366" s="1">
        <f>IF(F3366=0,"not processed",ABS(bank_source_transactions__1[[#This Row],[transaction_date]]-Reconciliation!L3366))</f>
        <v>0</v>
      </c>
      <c r="N3366" s="1" t="str" cm="1">
        <f t="array" ref="N3366">_xlfn.IFS(M3366="not Processed", "Not Processed",M3366&gt;2,"SLA Breached",M3366&lt;=2,"Within SLA")</f>
        <v>Within SLA</v>
      </c>
      <c r="O3366" s="1" t="str">
        <f>_xlfn.XLOOKUP(A3366,Source_data!A:A,Source_data!D:D)</f>
        <v>UPI</v>
      </c>
      <c r="P3366" s="1">
        <f t="shared" si="525"/>
        <v>0</v>
      </c>
      <c r="Q3366" s="1">
        <f t="shared" si="526"/>
        <v>0</v>
      </c>
      <c r="R3366" s="1">
        <f t="shared" si="527"/>
        <v>0</v>
      </c>
      <c r="S3366" s="1">
        <f t="shared" si="528"/>
        <v>0</v>
      </c>
      <c r="T3366" s="1">
        <f t="shared" si="529"/>
        <v>0</v>
      </c>
      <c r="U3366" s="1" t="str">
        <f>_xlfn.XLOOKUP(Table3[[#This Row],[Transaction ID]],Source_data!A:A,Source_data!E:E)</f>
        <v>Pune</v>
      </c>
      <c r="V3366" s="1">
        <f>_xlfn.IFNA(_xlfn.XLOOKUP(A3366,bank_processed_transactions[transaction_id],bank_processed_transactions[processing_minutes]),"")</f>
        <v>23.2</v>
      </c>
      <c r="W3366" s="31">
        <f>_xlfn.XLOOKUP(A3366,Source_data!A:A,Source_data!B:B)</f>
        <v>46101</v>
      </c>
    </row>
    <row r="3367" spans="1:23" x14ac:dyDescent="0.3">
      <c r="A3367" s="4" t="s">
        <v>445</v>
      </c>
      <c r="B3367" s="1">
        <f>_xlfn.XLOOKUP(A3367,bank_source_transactions__1[transaction_id],bank_source_transactions__1[amount_inr])</f>
        <v>4489.3</v>
      </c>
      <c r="C3367" s="1">
        <f>_xlfn.XLOOKUP(A3367,Processed_data!A:A,Processed_data!F:F)</f>
        <v>4489.3</v>
      </c>
      <c r="D3367" s="1" t="str">
        <f>_xlfn.XLOOKUP(A3367,bank_source_transactions__1[transaction_id],bank_source_transactions__1[transaction_status])</f>
        <v>SUCCESS</v>
      </c>
      <c r="E3367" s="1" t="str">
        <f>_xlfn.XLOOKUP(A3367,Processed_data!A:A,Processed_data!G:G)</f>
        <v>SUCCESS</v>
      </c>
      <c r="F3367" s="1">
        <f>COUNTIF(bank_processed_transactions[transaction_id],A3367)</f>
        <v>1</v>
      </c>
      <c r="G3367" s="1" t="str">
        <f t="shared" si="520"/>
        <v>found</v>
      </c>
      <c r="H3367" s="1" t="str">
        <f t="shared" si="521"/>
        <v>Not Duplicate</v>
      </c>
      <c r="I3367" s="1" t="str">
        <f t="shared" si="522"/>
        <v>match</v>
      </c>
      <c r="J3367" s="1" t="str">
        <f t="shared" si="523"/>
        <v>match</v>
      </c>
      <c r="K3367" s="1">
        <f t="shared" si="524"/>
        <v>0</v>
      </c>
      <c r="L3367" s="2">
        <f>IF(F3367=0,"not processed",_xlfn.MINIFS(Processed_data!H:H,Processed_data!A:A,A3367))</f>
        <v>46023</v>
      </c>
      <c r="M3367" s="1">
        <f>IF(F3367=0,"not processed",ABS(bank_source_transactions__1[[#This Row],[transaction_date]]-Reconciliation!L3367))</f>
        <v>0</v>
      </c>
      <c r="N3367" s="1" t="str" cm="1">
        <f t="array" ref="N3367">_xlfn.IFS(M3367="not Processed", "Not Processed",M3367&gt;2,"SLA Breached",M3367&lt;=2,"Within SLA")</f>
        <v>Within SLA</v>
      </c>
      <c r="O3367" s="1" t="str">
        <f>_xlfn.XLOOKUP(A3367,Source_data!A:A,Source_data!D:D)</f>
        <v>NEFT</v>
      </c>
      <c r="P3367" s="1">
        <f t="shared" si="525"/>
        <v>0</v>
      </c>
      <c r="Q3367" s="1">
        <f t="shared" si="526"/>
        <v>0</v>
      </c>
      <c r="R3367" s="1">
        <f t="shared" si="527"/>
        <v>0</v>
      </c>
      <c r="S3367" s="1">
        <f t="shared" si="528"/>
        <v>0</v>
      </c>
      <c r="T3367" s="1">
        <f t="shared" si="529"/>
        <v>0</v>
      </c>
      <c r="U3367" s="1" t="str">
        <f>_xlfn.XLOOKUP(Table3[[#This Row],[Transaction ID]],Source_data!A:A,Source_data!E:E)</f>
        <v>Mumbai</v>
      </c>
      <c r="V3367" s="1">
        <f>_xlfn.IFNA(_xlfn.XLOOKUP(A3367,bank_processed_transactions[transaction_id],bank_processed_transactions[processing_minutes]),"")</f>
        <v>25.9</v>
      </c>
      <c r="W3367" s="31">
        <f>_xlfn.XLOOKUP(A3367,Source_data!A:A,Source_data!B:B)</f>
        <v>46023</v>
      </c>
    </row>
    <row r="3368" spans="1:23" x14ac:dyDescent="0.3">
      <c r="A3368" s="3" t="s">
        <v>3788</v>
      </c>
      <c r="B3368" s="1">
        <f>_xlfn.XLOOKUP(A3368,bank_source_transactions__1[transaction_id],bank_source_transactions__1[amount_inr])</f>
        <v>592.16</v>
      </c>
      <c r="C3368" s="1">
        <f>_xlfn.XLOOKUP(A3368,Processed_data!A:A,Processed_data!F:F)</f>
        <v>592.16</v>
      </c>
      <c r="D3368" s="1" t="str">
        <f>_xlfn.XLOOKUP(A3368,bank_source_transactions__1[transaction_id],bank_source_transactions__1[transaction_status])</f>
        <v>SUCCESS</v>
      </c>
      <c r="E3368" s="1" t="str">
        <f>_xlfn.XLOOKUP(A3368,Processed_data!A:A,Processed_data!G:G)</f>
        <v>SUCCESS</v>
      </c>
      <c r="F3368" s="1">
        <f>COUNTIF(bank_processed_transactions[transaction_id],A3368)</f>
        <v>1</v>
      </c>
      <c r="G3368" s="1" t="str">
        <f t="shared" si="520"/>
        <v>found</v>
      </c>
      <c r="H3368" s="1" t="str">
        <f t="shared" si="521"/>
        <v>Not Duplicate</v>
      </c>
      <c r="I3368" s="1" t="str">
        <f t="shared" si="522"/>
        <v>match</v>
      </c>
      <c r="J3368" s="1" t="str">
        <f t="shared" si="523"/>
        <v>match</v>
      </c>
      <c r="K3368" s="1">
        <f t="shared" si="524"/>
        <v>0</v>
      </c>
      <c r="L3368" s="2">
        <f>IF(F3368=0,"not processed",_xlfn.MINIFS(Processed_data!H:H,Processed_data!A:A,A3368))</f>
        <v>46064</v>
      </c>
      <c r="M3368" s="1">
        <f>IF(F3368=0,"not processed",ABS(bank_source_transactions__1[[#This Row],[transaction_date]]-Reconciliation!L3368))</f>
        <v>3</v>
      </c>
      <c r="N3368" s="1" t="str" cm="1">
        <f t="array" ref="N3368">_xlfn.IFS(M3368="not Processed", "Not Processed",M3368&gt;2,"SLA Breached",M3368&lt;=2,"Within SLA")</f>
        <v>SLA Breached</v>
      </c>
      <c r="O3368" s="1" t="str">
        <f>_xlfn.XLOOKUP(A3368,Source_data!A:A,Source_data!D:D)</f>
        <v>UPI</v>
      </c>
      <c r="P3368" s="1">
        <f t="shared" si="525"/>
        <v>0</v>
      </c>
      <c r="Q3368" s="1">
        <f t="shared" si="526"/>
        <v>0</v>
      </c>
      <c r="R3368" s="1">
        <f t="shared" si="527"/>
        <v>0</v>
      </c>
      <c r="S3368" s="1">
        <f t="shared" si="528"/>
        <v>0</v>
      </c>
      <c r="T3368" s="1">
        <f t="shared" si="529"/>
        <v>1</v>
      </c>
      <c r="U3368" s="1" t="str">
        <f>_xlfn.XLOOKUP(Table3[[#This Row],[Transaction ID]],Source_data!A:A,Source_data!E:E)</f>
        <v>Hyderabad</v>
      </c>
      <c r="V3368" s="1">
        <f>_xlfn.IFNA(_xlfn.XLOOKUP(A3368,bank_processed_transactions[transaction_id],bank_processed_transactions[processing_minutes]),"")</f>
        <v>63.6</v>
      </c>
      <c r="W3368" s="31">
        <f>_xlfn.XLOOKUP(A3368,Source_data!A:A,Source_data!B:B)</f>
        <v>46061</v>
      </c>
    </row>
    <row r="3369" spans="1:23" x14ac:dyDescent="0.3">
      <c r="A3369" s="4" t="s">
        <v>4210</v>
      </c>
      <c r="B3369" s="1">
        <f>_xlfn.XLOOKUP(A3369,bank_source_transactions__1[transaction_id],bank_source_transactions__1[amount_inr])</f>
        <v>9822.59</v>
      </c>
      <c r="C3369" s="1">
        <f>_xlfn.XLOOKUP(A3369,Processed_data!A:A,Processed_data!F:F)</f>
        <v>9822.59</v>
      </c>
      <c r="D3369" s="1" t="str">
        <f>_xlfn.XLOOKUP(A3369,bank_source_transactions__1[transaction_id],bank_source_transactions__1[transaction_status])</f>
        <v>SUCCESS</v>
      </c>
      <c r="E3369" s="1" t="str">
        <f>_xlfn.XLOOKUP(A3369,Processed_data!A:A,Processed_data!G:G)</f>
        <v>SUCCESS</v>
      </c>
      <c r="F3369" s="1">
        <f>COUNTIF(bank_processed_transactions[transaction_id],A3369)</f>
        <v>1</v>
      </c>
      <c r="G3369" s="1" t="str">
        <f t="shared" si="520"/>
        <v>found</v>
      </c>
      <c r="H3369" s="1" t="str">
        <f t="shared" si="521"/>
        <v>Not Duplicate</v>
      </c>
      <c r="I3369" s="1" t="str">
        <f t="shared" si="522"/>
        <v>match</v>
      </c>
      <c r="J3369" s="1" t="str">
        <f t="shared" si="523"/>
        <v>match</v>
      </c>
      <c r="K3369" s="1">
        <f t="shared" si="524"/>
        <v>0</v>
      </c>
      <c r="L3369" s="2">
        <f>IF(F3369=0,"not processed",_xlfn.MINIFS(Processed_data!H:H,Processed_data!A:A,A3369))</f>
        <v>46063</v>
      </c>
      <c r="M3369" s="1">
        <f>IF(F3369=0,"not processed",ABS(bank_source_transactions__1[[#This Row],[transaction_date]]-Reconciliation!L3369))</f>
        <v>2</v>
      </c>
      <c r="N3369" s="1" t="str" cm="1">
        <f t="array" ref="N3369">_xlfn.IFS(M3369="not Processed", "Not Processed",M3369&gt;2,"SLA Breached",M3369&lt;=2,"Within SLA")</f>
        <v>Within SLA</v>
      </c>
      <c r="O3369" s="1" t="str">
        <f>_xlfn.XLOOKUP(A3369,Source_data!A:A,Source_data!D:D)</f>
        <v>NEFT</v>
      </c>
      <c r="P3369" s="1">
        <f t="shared" si="525"/>
        <v>0</v>
      </c>
      <c r="Q3369" s="1">
        <f t="shared" si="526"/>
        <v>0</v>
      </c>
      <c r="R3369" s="1">
        <f t="shared" si="527"/>
        <v>0</v>
      </c>
      <c r="S3369" s="1">
        <f t="shared" si="528"/>
        <v>0</v>
      </c>
      <c r="T3369" s="1">
        <f t="shared" si="529"/>
        <v>0</v>
      </c>
      <c r="U3369" s="1" t="str">
        <f>_xlfn.XLOOKUP(Table3[[#This Row],[Transaction ID]],Source_data!A:A,Source_data!E:E)</f>
        <v>Hyderabad</v>
      </c>
      <c r="V3369" s="1">
        <f>_xlfn.IFNA(_xlfn.XLOOKUP(A3369,bank_processed_transactions[transaction_id],bank_processed_transactions[processing_minutes]),"")</f>
        <v>30</v>
      </c>
      <c r="W3369" s="31">
        <f>_xlfn.XLOOKUP(A3369,Source_data!A:A,Source_data!B:B)</f>
        <v>46061</v>
      </c>
    </row>
    <row r="3370" spans="1:23" x14ac:dyDescent="0.3">
      <c r="A3370" s="3" t="s">
        <v>2985</v>
      </c>
      <c r="B3370" s="1">
        <f>_xlfn.XLOOKUP(A3370,bank_source_transactions__1[transaction_id],bank_source_transactions__1[amount_inr])</f>
        <v>4705.08</v>
      </c>
      <c r="C3370" s="1">
        <f>_xlfn.XLOOKUP(A3370,Processed_data!A:A,Processed_data!F:F)</f>
        <v>4705.08</v>
      </c>
      <c r="D3370" s="1" t="str">
        <f>_xlfn.XLOOKUP(A3370,bank_source_transactions__1[transaction_id],bank_source_transactions__1[transaction_status])</f>
        <v>SUCCESS</v>
      </c>
      <c r="E3370" s="1" t="str">
        <f>_xlfn.XLOOKUP(A3370,Processed_data!A:A,Processed_data!G:G)</f>
        <v>SUCCESS</v>
      </c>
      <c r="F3370" s="1">
        <f>COUNTIF(bank_processed_transactions[transaction_id],A3370)</f>
        <v>1</v>
      </c>
      <c r="G3370" s="1" t="str">
        <f t="shared" si="520"/>
        <v>found</v>
      </c>
      <c r="H3370" s="1" t="str">
        <f t="shared" si="521"/>
        <v>Not Duplicate</v>
      </c>
      <c r="I3370" s="1" t="str">
        <f t="shared" si="522"/>
        <v>match</v>
      </c>
      <c r="J3370" s="1" t="str">
        <f t="shared" si="523"/>
        <v>match</v>
      </c>
      <c r="K3370" s="1">
        <f t="shared" si="524"/>
        <v>0</v>
      </c>
      <c r="L3370" s="2">
        <f>IF(F3370=0,"not processed",_xlfn.MINIFS(Processed_data!H:H,Processed_data!A:A,A3370))</f>
        <v>46043</v>
      </c>
      <c r="M3370" s="1">
        <f>IF(F3370=0,"not processed",ABS(bank_source_transactions__1[[#This Row],[transaction_date]]-Reconciliation!L3370))</f>
        <v>1</v>
      </c>
      <c r="N3370" s="1" t="str" cm="1">
        <f t="array" ref="N3370">_xlfn.IFS(M3370="not Processed", "Not Processed",M3370&gt;2,"SLA Breached",M3370&lt;=2,"Within SLA")</f>
        <v>Within SLA</v>
      </c>
      <c r="O3370" s="1" t="str">
        <f>_xlfn.XLOOKUP(A3370,Source_data!A:A,Source_data!D:D)</f>
        <v>UPI</v>
      </c>
      <c r="P3370" s="1">
        <f t="shared" si="525"/>
        <v>0</v>
      </c>
      <c r="Q3370" s="1">
        <f t="shared" si="526"/>
        <v>0</v>
      </c>
      <c r="R3370" s="1">
        <f t="shared" si="527"/>
        <v>0</v>
      </c>
      <c r="S3370" s="1">
        <f t="shared" si="528"/>
        <v>0</v>
      </c>
      <c r="T3370" s="1">
        <f t="shared" si="529"/>
        <v>0</v>
      </c>
      <c r="U3370" s="1" t="str">
        <f>_xlfn.XLOOKUP(Table3[[#This Row],[Transaction ID]],Source_data!A:A,Source_data!E:E)</f>
        <v>Hyderabad</v>
      </c>
      <c r="V3370" s="1">
        <f>_xlfn.IFNA(_xlfn.XLOOKUP(A3370,bank_processed_transactions[transaction_id],bank_processed_transactions[processing_minutes]),"")</f>
        <v>57.3</v>
      </c>
      <c r="W3370" s="31">
        <f>_xlfn.XLOOKUP(A3370,Source_data!A:A,Source_data!B:B)</f>
        <v>46042</v>
      </c>
    </row>
    <row r="3371" spans="1:23" x14ac:dyDescent="0.3">
      <c r="A3371" s="4" t="s">
        <v>1141</v>
      </c>
      <c r="B3371" s="1">
        <f>_xlfn.XLOOKUP(A3371,bank_source_transactions__1[transaction_id],bank_source_transactions__1[amount_inr])</f>
        <v>11691.08</v>
      </c>
      <c r="C3371" s="1">
        <f>_xlfn.XLOOKUP(A3371,Processed_data!A:A,Processed_data!F:F)</f>
        <v>11691.08</v>
      </c>
      <c r="D3371" s="1" t="str">
        <f>_xlfn.XLOOKUP(A3371,bank_source_transactions__1[transaction_id],bank_source_transactions__1[transaction_status])</f>
        <v>SUCCESS</v>
      </c>
      <c r="E3371" s="1" t="str">
        <f>_xlfn.XLOOKUP(A3371,Processed_data!A:A,Processed_data!G:G)</f>
        <v>SUCCESS</v>
      </c>
      <c r="F3371" s="1">
        <f>COUNTIF(bank_processed_transactions[transaction_id],A3371)</f>
        <v>1</v>
      </c>
      <c r="G3371" s="1" t="str">
        <f t="shared" si="520"/>
        <v>found</v>
      </c>
      <c r="H3371" s="1" t="str">
        <f t="shared" si="521"/>
        <v>Not Duplicate</v>
      </c>
      <c r="I3371" s="1" t="str">
        <f t="shared" si="522"/>
        <v>match</v>
      </c>
      <c r="J3371" s="1" t="str">
        <f t="shared" si="523"/>
        <v>match</v>
      </c>
      <c r="K3371" s="1">
        <f t="shared" si="524"/>
        <v>0</v>
      </c>
      <c r="L3371" s="2">
        <f>IF(F3371=0,"not processed",_xlfn.MINIFS(Processed_data!H:H,Processed_data!A:A,A3371))</f>
        <v>46066</v>
      </c>
      <c r="M3371" s="1">
        <f>IF(F3371=0,"not processed",ABS(bank_source_transactions__1[[#This Row],[transaction_date]]-Reconciliation!L3371))</f>
        <v>1</v>
      </c>
      <c r="N3371" s="1" t="str" cm="1">
        <f t="array" ref="N3371">_xlfn.IFS(M3371="not Processed", "Not Processed",M3371&gt;2,"SLA Breached",M3371&lt;=2,"Within SLA")</f>
        <v>Within SLA</v>
      </c>
      <c r="O3371" s="1" t="str">
        <f>_xlfn.XLOOKUP(A3371,Source_data!A:A,Source_data!D:D)</f>
        <v>UPI</v>
      </c>
      <c r="P3371" s="1">
        <f t="shared" si="525"/>
        <v>0</v>
      </c>
      <c r="Q3371" s="1">
        <f t="shared" si="526"/>
        <v>0</v>
      </c>
      <c r="R3371" s="1">
        <f t="shared" si="527"/>
        <v>0</v>
      </c>
      <c r="S3371" s="1">
        <f t="shared" si="528"/>
        <v>0</v>
      </c>
      <c r="T3371" s="1">
        <f t="shared" si="529"/>
        <v>0</v>
      </c>
      <c r="U3371" s="1" t="str">
        <f>_xlfn.XLOOKUP(Table3[[#This Row],[Transaction ID]],Source_data!A:A,Source_data!E:E)</f>
        <v>Mumbai</v>
      </c>
      <c r="V3371" s="1">
        <f>_xlfn.IFNA(_xlfn.XLOOKUP(A3371,bank_processed_transactions[transaction_id],bank_processed_transactions[processing_minutes]),"")</f>
        <v>24.3</v>
      </c>
      <c r="W3371" s="31">
        <f>_xlfn.XLOOKUP(A3371,Source_data!A:A,Source_data!B:B)</f>
        <v>46065</v>
      </c>
    </row>
    <row r="3372" spans="1:23" x14ac:dyDescent="0.3">
      <c r="A3372" s="3" t="s">
        <v>4412</v>
      </c>
      <c r="B3372" s="1">
        <f>_xlfn.XLOOKUP(A3372,bank_source_transactions__1[transaction_id],bank_source_transactions__1[amount_inr])</f>
        <v>4551.0200000000004</v>
      </c>
      <c r="C3372" s="1">
        <f>_xlfn.XLOOKUP(A3372,Processed_data!A:A,Processed_data!F:F)</f>
        <v>4551.0200000000004</v>
      </c>
      <c r="D3372" s="1" t="str">
        <f>_xlfn.XLOOKUP(A3372,bank_source_transactions__1[transaction_id],bank_source_transactions__1[transaction_status])</f>
        <v>SUCCESS</v>
      </c>
      <c r="E3372" s="1" t="str">
        <f>_xlfn.XLOOKUP(A3372,Processed_data!A:A,Processed_data!G:G)</f>
        <v>SUCCESS</v>
      </c>
      <c r="F3372" s="1">
        <f>COUNTIF(bank_processed_transactions[transaction_id],A3372)</f>
        <v>1</v>
      </c>
      <c r="G3372" s="1" t="str">
        <f t="shared" si="520"/>
        <v>found</v>
      </c>
      <c r="H3372" s="1" t="str">
        <f t="shared" si="521"/>
        <v>Not Duplicate</v>
      </c>
      <c r="I3372" s="1" t="str">
        <f t="shared" si="522"/>
        <v>match</v>
      </c>
      <c r="J3372" s="1" t="str">
        <f t="shared" si="523"/>
        <v>match</v>
      </c>
      <c r="K3372" s="1">
        <f t="shared" si="524"/>
        <v>0</v>
      </c>
      <c r="L3372" s="2">
        <f>IF(F3372=0,"not processed",_xlfn.MINIFS(Processed_data!H:H,Processed_data!A:A,A3372))</f>
        <v>46067</v>
      </c>
      <c r="M3372" s="1">
        <f>IF(F3372=0,"not processed",ABS(bank_source_transactions__1[[#This Row],[transaction_date]]-Reconciliation!L3372))</f>
        <v>2</v>
      </c>
      <c r="N3372" s="1" t="str" cm="1">
        <f t="array" ref="N3372">_xlfn.IFS(M3372="not Processed", "Not Processed",M3372&gt;2,"SLA Breached",M3372&lt;=2,"Within SLA")</f>
        <v>Within SLA</v>
      </c>
      <c r="O3372" s="1" t="str">
        <f>_xlfn.XLOOKUP(A3372,Source_data!A:A,Source_data!D:D)</f>
        <v>UPI</v>
      </c>
      <c r="P3372" s="1">
        <f t="shared" si="525"/>
        <v>0</v>
      </c>
      <c r="Q3372" s="1">
        <f t="shared" si="526"/>
        <v>0</v>
      </c>
      <c r="R3372" s="1">
        <f t="shared" si="527"/>
        <v>0</v>
      </c>
      <c r="S3372" s="1">
        <f t="shared" si="528"/>
        <v>0</v>
      </c>
      <c r="T3372" s="1">
        <f t="shared" si="529"/>
        <v>0</v>
      </c>
      <c r="U3372" s="1" t="str">
        <f>_xlfn.XLOOKUP(Table3[[#This Row],[Transaction ID]],Source_data!A:A,Source_data!E:E)</f>
        <v>Pune</v>
      </c>
      <c r="V3372" s="1">
        <f>_xlfn.IFNA(_xlfn.XLOOKUP(A3372,bank_processed_transactions[transaction_id],bank_processed_transactions[processing_minutes]),"")</f>
        <v>6.8</v>
      </c>
      <c r="W3372" s="31">
        <f>_xlfn.XLOOKUP(A3372,Source_data!A:A,Source_data!B:B)</f>
        <v>46065</v>
      </c>
    </row>
    <row r="3373" spans="1:23" x14ac:dyDescent="0.3">
      <c r="A3373" s="4" t="s">
        <v>4648</v>
      </c>
      <c r="B3373" s="1">
        <f>_xlfn.XLOOKUP(A3373,bank_source_transactions__1[transaction_id],bank_source_transactions__1[amount_inr])</f>
        <v>1584.28</v>
      </c>
      <c r="C3373" s="1">
        <f>_xlfn.XLOOKUP(A3373,Processed_data!A:A,Processed_data!F:F)</f>
        <v>1584.28</v>
      </c>
      <c r="D3373" s="1" t="str">
        <f>_xlfn.XLOOKUP(A3373,bank_source_transactions__1[transaction_id],bank_source_transactions__1[transaction_status])</f>
        <v>SUCCESS</v>
      </c>
      <c r="E3373" s="1" t="str">
        <f>_xlfn.XLOOKUP(A3373,Processed_data!A:A,Processed_data!G:G)</f>
        <v>SUCCESS</v>
      </c>
      <c r="F3373" s="1">
        <f>COUNTIF(bank_processed_transactions[transaction_id],A3373)</f>
        <v>1</v>
      </c>
      <c r="G3373" s="1" t="str">
        <f t="shared" si="520"/>
        <v>found</v>
      </c>
      <c r="H3373" s="1" t="str">
        <f t="shared" si="521"/>
        <v>Not Duplicate</v>
      </c>
      <c r="I3373" s="1" t="str">
        <f t="shared" si="522"/>
        <v>match</v>
      </c>
      <c r="J3373" s="1" t="str">
        <f t="shared" si="523"/>
        <v>match</v>
      </c>
      <c r="K3373" s="1">
        <f t="shared" si="524"/>
        <v>0</v>
      </c>
      <c r="L3373" s="2">
        <f>IF(F3373=0,"not processed",_xlfn.MINIFS(Processed_data!H:H,Processed_data!A:A,A3373))</f>
        <v>46054</v>
      </c>
      <c r="M3373" s="1">
        <f>IF(F3373=0,"not processed",ABS(bank_source_transactions__1[[#This Row],[transaction_date]]-Reconciliation!L3373))</f>
        <v>0</v>
      </c>
      <c r="N3373" s="1" t="str" cm="1">
        <f t="array" ref="N3373">_xlfn.IFS(M3373="not Processed", "Not Processed",M3373&gt;2,"SLA Breached",M3373&lt;=2,"Within SLA")</f>
        <v>Within SLA</v>
      </c>
      <c r="O3373" s="1" t="str">
        <f>_xlfn.XLOOKUP(A3373,Source_data!A:A,Source_data!D:D)</f>
        <v>ATM</v>
      </c>
      <c r="P3373" s="1">
        <f t="shared" si="525"/>
        <v>0</v>
      </c>
      <c r="Q3373" s="1">
        <f t="shared" si="526"/>
        <v>0</v>
      </c>
      <c r="R3373" s="1">
        <f t="shared" si="527"/>
        <v>0</v>
      </c>
      <c r="S3373" s="1">
        <f t="shared" si="528"/>
        <v>0</v>
      </c>
      <c r="T3373" s="1">
        <f t="shared" si="529"/>
        <v>0</v>
      </c>
      <c r="U3373" s="1" t="str">
        <f>_xlfn.XLOOKUP(Table3[[#This Row],[Transaction ID]],Source_data!A:A,Source_data!E:E)</f>
        <v>Mumbai</v>
      </c>
      <c r="V3373" s="1">
        <f>_xlfn.IFNA(_xlfn.XLOOKUP(A3373,bank_processed_transactions[transaction_id],bank_processed_transactions[processing_minutes]),"")</f>
        <v>23.8</v>
      </c>
      <c r="W3373" s="31">
        <f>_xlfn.XLOOKUP(A3373,Source_data!A:A,Source_data!B:B)</f>
        <v>46054</v>
      </c>
    </row>
    <row r="3374" spans="1:23" x14ac:dyDescent="0.3">
      <c r="A3374" s="3" t="s">
        <v>2350</v>
      </c>
      <c r="B3374" s="1">
        <f>_xlfn.XLOOKUP(A3374,bank_source_transactions__1[transaction_id],bank_source_transactions__1[amount_inr])</f>
        <v>12165.7</v>
      </c>
      <c r="C3374" s="1">
        <f>_xlfn.XLOOKUP(A3374,Processed_data!A:A,Processed_data!F:F)</f>
        <v>12165.7</v>
      </c>
      <c r="D3374" s="1" t="str">
        <f>_xlfn.XLOOKUP(A3374,bank_source_transactions__1[transaction_id],bank_source_transactions__1[transaction_status])</f>
        <v>SUCCESS</v>
      </c>
      <c r="E3374" s="1" t="str">
        <f>_xlfn.XLOOKUP(A3374,Processed_data!A:A,Processed_data!G:G)</f>
        <v>SUCCESS</v>
      </c>
      <c r="F3374" s="1">
        <f>COUNTIF(bank_processed_transactions[transaction_id],A3374)</f>
        <v>1</v>
      </c>
      <c r="G3374" s="1" t="str">
        <f t="shared" si="520"/>
        <v>found</v>
      </c>
      <c r="H3374" s="1" t="str">
        <f t="shared" si="521"/>
        <v>Not Duplicate</v>
      </c>
      <c r="I3374" s="1" t="str">
        <f t="shared" si="522"/>
        <v>match</v>
      </c>
      <c r="J3374" s="1" t="str">
        <f t="shared" si="523"/>
        <v>match</v>
      </c>
      <c r="K3374" s="1">
        <f t="shared" si="524"/>
        <v>0</v>
      </c>
      <c r="L3374" s="2">
        <f>IF(F3374=0,"not processed",_xlfn.MINIFS(Processed_data!H:H,Processed_data!A:A,A3374))</f>
        <v>46054</v>
      </c>
      <c r="M3374" s="1">
        <f>IF(F3374=0,"not processed",ABS(bank_source_transactions__1[[#This Row],[transaction_date]]-Reconciliation!L3374))</f>
        <v>3</v>
      </c>
      <c r="N3374" s="1" t="str" cm="1">
        <f t="array" ref="N3374">_xlfn.IFS(M3374="not Processed", "Not Processed",M3374&gt;2,"SLA Breached",M3374&lt;=2,"Within SLA")</f>
        <v>SLA Breached</v>
      </c>
      <c r="O3374" s="1" t="str">
        <f>_xlfn.XLOOKUP(A3374,Source_data!A:A,Source_data!D:D)</f>
        <v>NEFT</v>
      </c>
      <c r="P3374" s="1">
        <f t="shared" si="525"/>
        <v>0</v>
      </c>
      <c r="Q3374" s="1">
        <f t="shared" si="526"/>
        <v>0</v>
      </c>
      <c r="R3374" s="1">
        <f t="shared" si="527"/>
        <v>0</v>
      </c>
      <c r="S3374" s="1">
        <f t="shared" si="528"/>
        <v>0</v>
      </c>
      <c r="T3374" s="1">
        <f t="shared" si="529"/>
        <v>1</v>
      </c>
      <c r="U3374" s="1" t="str">
        <f>_xlfn.XLOOKUP(Table3[[#This Row],[Transaction ID]],Source_data!A:A,Source_data!E:E)</f>
        <v>Bengaluru</v>
      </c>
      <c r="V3374" s="1">
        <f>_xlfn.IFNA(_xlfn.XLOOKUP(A3374,bank_processed_transactions[transaction_id],bank_processed_transactions[processing_minutes]),"")</f>
        <v>37.200000000000003</v>
      </c>
      <c r="W3374" s="31">
        <f>_xlfn.XLOOKUP(A3374,Source_data!A:A,Source_data!B:B)</f>
        <v>46051</v>
      </c>
    </row>
    <row r="3375" spans="1:23" x14ac:dyDescent="0.3">
      <c r="A3375" s="4" t="s">
        <v>3825</v>
      </c>
      <c r="B3375" s="1">
        <f>_xlfn.XLOOKUP(A3375,bank_source_transactions__1[transaction_id],bank_source_transactions__1[amount_inr])</f>
        <v>3825.34</v>
      </c>
      <c r="C3375" s="1">
        <f>_xlfn.XLOOKUP(A3375,Processed_data!A:A,Processed_data!F:F)</f>
        <v>3825.34</v>
      </c>
      <c r="D3375" s="1" t="str">
        <f>_xlfn.XLOOKUP(A3375,bank_source_transactions__1[transaction_id],bank_source_transactions__1[transaction_status])</f>
        <v>SUCCESS</v>
      </c>
      <c r="E3375" s="1" t="str">
        <f>_xlfn.XLOOKUP(A3375,Processed_data!A:A,Processed_data!G:G)</f>
        <v>SUCCESS</v>
      </c>
      <c r="F3375" s="1">
        <f>COUNTIF(bank_processed_transactions[transaction_id],A3375)</f>
        <v>1</v>
      </c>
      <c r="G3375" s="1" t="str">
        <f t="shared" si="520"/>
        <v>found</v>
      </c>
      <c r="H3375" s="1" t="str">
        <f t="shared" si="521"/>
        <v>Not Duplicate</v>
      </c>
      <c r="I3375" s="1" t="str">
        <f t="shared" si="522"/>
        <v>match</v>
      </c>
      <c r="J3375" s="1" t="str">
        <f t="shared" si="523"/>
        <v>match</v>
      </c>
      <c r="K3375" s="1">
        <f t="shared" si="524"/>
        <v>0</v>
      </c>
      <c r="L3375" s="2">
        <f>IF(F3375=0,"not processed",_xlfn.MINIFS(Processed_data!H:H,Processed_data!A:A,A3375))</f>
        <v>46046</v>
      </c>
      <c r="M3375" s="1">
        <f>IF(F3375=0,"not processed",ABS(bank_source_transactions__1[[#This Row],[transaction_date]]-Reconciliation!L3375))</f>
        <v>0</v>
      </c>
      <c r="N3375" s="1" t="str" cm="1">
        <f t="array" ref="N3375">_xlfn.IFS(M3375="not Processed", "Not Processed",M3375&gt;2,"SLA Breached",M3375&lt;=2,"Within SLA")</f>
        <v>Within SLA</v>
      </c>
      <c r="O3375" s="1" t="str">
        <f>_xlfn.XLOOKUP(A3375,Source_data!A:A,Source_data!D:D)</f>
        <v>ATM</v>
      </c>
      <c r="P3375" s="1">
        <f t="shared" si="525"/>
        <v>0</v>
      </c>
      <c r="Q3375" s="1">
        <f t="shared" si="526"/>
        <v>0</v>
      </c>
      <c r="R3375" s="1">
        <f t="shared" si="527"/>
        <v>0</v>
      </c>
      <c r="S3375" s="1">
        <f t="shared" si="528"/>
        <v>0</v>
      </c>
      <c r="T3375" s="1">
        <f t="shared" si="529"/>
        <v>0</v>
      </c>
      <c r="U3375" s="1" t="str">
        <f>_xlfn.XLOOKUP(Table3[[#This Row],[Transaction ID]],Source_data!A:A,Source_data!E:E)</f>
        <v>Hyderabad</v>
      </c>
      <c r="V3375" s="1">
        <f>_xlfn.IFNA(_xlfn.XLOOKUP(A3375,bank_processed_transactions[transaction_id],bank_processed_transactions[processing_minutes]),"")</f>
        <v>18.899999999999999</v>
      </c>
      <c r="W3375" s="31">
        <f>_xlfn.XLOOKUP(A3375,Source_data!A:A,Source_data!B:B)</f>
        <v>46046</v>
      </c>
    </row>
    <row r="3376" spans="1:23" x14ac:dyDescent="0.3">
      <c r="A3376" s="3" t="s">
        <v>2850</v>
      </c>
      <c r="B3376" s="1">
        <f>_xlfn.XLOOKUP(A3376,bank_source_transactions__1[transaction_id],bank_source_transactions__1[amount_inr])</f>
        <v>2512</v>
      </c>
      <c r="C3376" s="1">
        <f>_xlfn.XLOOKUP(A3376,Processed_data!A:A,Processed_data!F:F)</f>
        <v>2512</v>
      </c>
      <c r="D3376" s="1" t="str">
        <f>_xlfn.XLOOKUP(A3376,bank_source_transactions__1[transaction_id],bank_source_transactions__1[transaction_status])</f>
        <v>SUCCESS</v>
      </c>
      <c r="E3376" s="1" t="str">
        <f>_xlfn.XLOOKUP(A3376,Processed_data!A:A,Processed_data!G:G)</f>
        <v>SUCCESS</v>
      </c>
      <c r="F3376" s="1">
        <f>COUNTIF(bank_processed_transactions[transaction_id],A3376)</f>
        <v>1</v>
      </c>
      <c r="G3376" s="1" t="str">
        <f t="shared" si="520"/>
        <v>found</v>
      </c>
      <c r="H3376" s="1" t="str">
        <f t="shared" si="521"/>
        <v>Not Duplicate</v>
      </c>
      <c r="I3376" s="1" t="str">
        <f t="shared" si="522"/>
        <v>match</v>
      </c>
      <c r="J3376" s="1" t="str">
        <f t="shared" si="523"/>
        <v>match</v>
      </c>
      <c r="K3376" s="1">
        <f t="shared" si="524"/>
        <v>0</v>
      </c>
      <c r="L3376" s="2">
        <f>IF(F3376=0,"not processed",_xlfn.MINIFS(Processed_data!H:H,Processed_data!A:A,A3376))</f>
        <v>46039</v>
      </c>
      <c r="M3376" s="1">
        <f>IF(F3376=0,"not processed",ABS(bank_source_transactions__1[[#This Row],[transaction_date]]-Reconciliation!L3376))</f>
        <v>3</v>
      </c>
      <c r="N3376" s="1" t="str" cm="1">
        <f t="array" ref="N3376">_xlfn.IFS(M3376="not Processed", "Not Processed",M3376&gt;2,"SLA Breached",M3376&lt;=2,"Within SLA")</f>
        <v>SLA Breached</v>
      </c>
      <c r="O3376" s="1" t="str">
        <f>_xlfn.XLOOKUP(A3376,Source_data!A:A,Source_data!D:D)</f>
        <v>IMPS</v>
      </c>
      <c r="P3376" s="1">
        <f t="shared" si="525"/>
        <v>0</v>
      </c>
      <c r="Q3376" s="1">
        <f t="shared" si="526"/>
        <v>0</v>
      </c>
      <c r="R3376" s="1">
        <f t="shared" si="527"/>
        <v>0</v>
      </c>
      <c r="S3376" s="1">
        <f t="shared" si="528"/>
        <v>0</v>
      </c>
      <c r="T3376" s="1">
        <f t="shared" si="529"/>
        <v>1</v>
      </c>
      <c r="U3376" s="1" t="str">
        <f>_xlfn.XLOOKUP(Table3[[#This Row],[Transaction ID]],Source_data!A:A,Source_data!E:E)</f>
        <v>Bengaluru</v>
      </c>
      <c r="V3376" s="1">
        <f>_xlfn.IFNA(_xlfn.XLOOKUP(A3376,bank_processed_transactions[transaction_id],bank_processed_transactions[processing_minutes]),"")</f>
        <v>62.7</v>
      </c>
      <c r="W3376" s="31">
        <f>_xlfn.XLOOKUP(A3376,Source_data!A:A,Source_data!B:B)</f>
        <v>46036</v>
      </c>
    </row>
    <row r="3377" spans="1:23" x14ac:dyDescent="0.3">
      <c r="A3377" s="4" t="s">
        <v>458</v>
      </c>
      <c r="B3377" s="1">
        <f>_xlfn.XLOOKUP(A3377,bank_source_transactions__1[transaction_id],bank_source_transactions__1[amount_inr])</f>
        <v>3026.4</v>
      </c>
      <c r="C3377" s="1">
        <f>_xlfn.XLOOKUP(A3377,Processed_data!A:A,Processed_data!F:F)</f>
        <v>3026.4</v>
      </c>
      <c r="D3377" s="1" t="str">
        <f>_xlfn.XLOOKUP(A3377,bank_source_transactions__1[transaction_id],bank_source_transactions__1[transaction_status])</f>
        <v>SUCCESS</v>
      </c>
      <c r="E3377" s="1" t="str">
        <f>_xlfn.XLOOKUP(A3377,Processed_data!A:A,Processed_data!G:G)</f>
        <v>SUCCESS</v>
      </c>
      <c r="F3377" s="1">
        <f>COUNTIF(bank_processed_transactions[transaction_id],A3377)</f>
        <v>1</v>
      </c>
      <c r="G3377" s="1" t="str">
        <f t="shared" si="520"/>
        <v>found</v>
      </c>
      <c r="H3377" s="1" t="str">
        <f t="shared" si="521"/>
        <v>Not Duplicate</v>
      </c>
      <c r="I3377" s="1" t="str">
        <f t="shared" si="522"/>
        <v>match</v>
      </c>
      <c r="J3377" s="1" t="str">
        <f t="shared" si="523"/>
        <v>match</v>
      </c>
      <c r="K3377" s="1">
        <f t="shared" si="524"/>
        <v>0</v>
      </c>
      <c r="L3377" s="2">
        <f>IF(F3377=0,"not processed",_xlfn.MINIFS(Processed_data!H:H,Processed_data!A:A,A3377))</f>
        <v>46112</v>
      </c>
      <c r="M3377" s="1">
        <f>IF(F3377=0,"not processed",ABS(bank_source_transactions__1[[#This Row],[transaction_date]]-Reconciliation!L3377))</f>
        <v>0</v>
      </c>
      <c r="N3377" s="1" t="str" cm="1">
        <f t="array" ref="N3377">_xlfn.IFS(M3377="not Processed", "Not Processed",M3377&gt;2,"SLA Breached",M3377&lt;=2,"Within SLA")</f>
        <v>Within SLA</v>
      </c>
      <c r="O3377" s="1" t="str">
        <f>_xlfn.XLOOKUP(A3377,Source_data!A:A,Source_data!D:D)</f>
        <v>CARD</v>
      </c>
      <c r="P3377" s="1">
        <f t="shared" si="525"/>
        <v>0</v>
      </c>
      <c r="Q3377" s="1">
        <f t="shared" si="526"/>
        <v>0</v>
      </c>
      <c r="R3377" s="1">
        <f t="shared" si="527"/>
        <v>0</v>
      </c>
      <c r="S3377" s="1">
        <f t="shared" si="528"/>
        <v>0</v>
      </c>
      <c r="T3377" s="1">
        <f t="shared" si="529"/>
        <v>0</v>
      </c>
      <c r="U3377" s="1" t="str">
        <f>_xlfn.XLOOKUP(Table3[[#This Row],[Transaction ID]],Source_data!A:A,Source_data!E:E)</f>
        <v>Hyderabad</v>
      </c>
      <c r="V3377" s="1">
        <f>_xlfn.IFNA(_xlfn.XLOOKUP(A3377,bank_processed_transactions[transaction_id],bank_processed_transactions[processing_minutes]),"")</f>
        <v>16.899999999999999</v>
      </c>
      <c r="W3377" s="31">
        <f>_xlfn.XLOOKUP(A3377,Source_data!A:A,Source_data!B:B)</f>
        <v>46112</v>
      </c>
    </row>
    <row r="3378" spans="1:23" x14ac:dyDescent="0.3">
      <c r="A3378" s="3" t="s">
        <v>1367</v>
      </c>
      <c r="B3378" s="1">
        <f>_xlfn.XLOOKUP(A3378,bank_source_transactions__1[transaction_id],bank_source_transactions__1[amount_inr])</f>
        <v>2548.4299999999998</v>
      </c>
      <c r="C3378" s="1">
        <f>_xlfn.XLOOKUP(A3378,Processed_data!A:A,Processed_data!F:F)</f>
        <v>2548.4299999999998</v>
      </c>
      <c r="D3378" s="1" t="str">
        <f>_xlfn.XLOOKUP(A3378,bank_source_transactions__1[transaction_id],bank_source_transactions__1[transaction_status])</f>
        <v>SUCCESS</v>
      </c>
      <c r="E3378" s="1" t="str">
        <f>_xlfn.XLOOKUP(A3378,Processed_data!A:A,Processed_data!G:G)</f>
        <v>SUCCESS</v>
      </c>
      <c r="F3378" s="1">
        <f>COUNTIF(bank_processed_transactions[transaction_id],A3378)</f>
        <v>1</v>
      </c>
      <c r="G3378" s="1" t="str">
        <f t="shared" si="520"/>
        <v>found</v>
      </c>
      <c r="H3378" s="1" t="str">
        <f t="shared" si="521"/>
        <v>Not Duplicate</v>
      </c>
      <c r="I3378" s="1" t="str">
        <f t="shared" si="522"/>
        <v>match</v>
      </c>
      <c r="J3378" s="1" t="str">
        <f t="shared" si="523"/>
        <v>match</v>
      </c>
      <c r="K3378" s="1">
        <f t="shared" si="524"/>
        <v>0</v>
      </c>
      <c r="L3378" s="2">
        <f>IF(F3378=0,"not processed",_xlfn.MINIFS(Processed_data!H:H,Processed_data!A:A,A3378))</f>
        <v>46076</v>
      </c>
      <c r="M3378" s="1">
        <f>IF(F3378=0,"not processed",ABS(bank_source_transactions__1[[#This Row],[transaction_date]]-Reconciliation!L3378))</f>
        <v>0</v>
      </c>
      <c r="N3378" s="1" t="str" cm="1">
        <f t="array" ref="N3378">_xlfn.IFS(M3378="not Processed", "Not Processed",M3378&gt;2,"SLA Breached",M3378&lt;=2,"Within SLA")</f>
        <v>Within SLA</v>
      </c>
      <c r="O3378" s="1" t="str">
        <f>_xlfn.XLOOKUP(A3378,Source_data!A:A,Source_data!D:D)</f>
        <v>NEFT</v>
      </c>
      <c r="P3378" s="1">
        <f t="shared" si="525"/>
        <v>0</v>
      </c>
      <c r="Q3378" s="1">
        <f t="shared" si="526"/>
        <v>0</v>
      </c>
      <c r="R3378" s="1">
        <f t="shared" si="527"/>
        <v>0</v>
      </c>
      <c r="S3378" s="1">
        <f t="shared" si="528"/>
        <v>0</v>
      </c>
      <c r="T3378" s="1">
        <f t="shared" si="529"/>
        <v>0</v>
      </c>
      <c r="U3378" s="1" t="str">
        <f>_xlfn.XLOOKUP(Table3[[#This Row],[Transaction ID]],Source_data!A:A,Source_data!E:E)</f>
        <v>Hyderabad</v>
      </c>
      <c r="V3378" s="1">
        <f>_xlfn.IFNA(_xlfn.XLOOKUP(A3378,bank_processed_transactions[transaction_id],bank_processed_transactions[processing_minutes]),"")</f>
        <v>14.5</v>
      </c>
      <c r="W3378" s="31">
        <f>_xlfn.XLOOKUP(A3378,Source_data!A:A,Source_data!B:B)</f>
        <v>46076</v>
      </c>
    </row>
    <row r="3379" spans="1:23" x14ac:dyDescent="0.3">
      <c r="A3379" s="4" t="s">
        <v>938</v>
      </c>
      <c r="B3379" s="1">
        <f>_xlfn.XLOOKUP(A3379,bank_source_transactions__1[transaction_id],bank_source_transactions__1[amount_inr])</f>
        <v>4210.6499999999996</v>
      </c>
      <c r="C3379" s="1">
        <f>_xlfn.XLOOKUP(A3379,Processed_data!A:A,Processed_data!F:F)</f>
        <v>4210.6499999999996</v>
      </c>
      <c r="D3379" s="1" t="str">
        <f>_xlfn.XLOOKUP(A3379,bank_source_transactions__1[transaction_id],bank_source_transactions__1[transaction_status])</f>
        <v>SUCCESS</v>
      </c>
      <c r="E3379" s="1" t="str">
        <f>_xlfn.XLOOKUP(A3379,Processed_data!A:A,Processed_data!G:G)</f>
        <v>SUCCESS</v>
      </c>
      <c r="F3379" s="1">
        <f>COUNTIF(bank_processed_transactions[transaction_id],A3379)</f>
        <v>1</v>
      </c>
      <c r="G3379" s="1" t="str">
        <f t="shared" si="520"/>
        <v>found</v>
      </c>
      <c r="H3379" s="1" t="str">
        <f t="shared" si="521"/>
        <v>Not Duplicate</v>
      </c>
      <c r="I3379" s="1" t="str">
        <f t="shared" si="522"/>
        <v>match</v>
      </c>
      <c r="J3379" s="1" t="str">
        <f t="shared" si="523"/>
        <v>match</v>
      </c>
      <c r="K3379" s="1">
        <f t="shared" si="524"/>
        <v>0</v>
      </c>
      <c r="L3379" s="2">
        <f>IF(F3379=0,"not processed",_xlfn.MINIFS(Processed_data!H:H,Processed_data!A:A,A3379))</f>
        <v>46062</v>
      </c>
      <c r="M3379" s="1">
        <f>IF(F3379=0,"not processed",ABS(bank_source_transactions__1[[#This Row],[transaction_date]]-Reconciliation!L3379))</f>
        <v>0</v>
      </c>
      <c r="N3379" s="1" t="str" cm="1">
        <f t="array" ref="N3379">_xlfn.IFS(M3379="not Processed", "Not Processed",M3379&gt;2,"SLA Breached",M3379&lt;=2,"Within SLA")</f>
        <v>Within SLA</v>
      </c>
      <c r="O3379" s="1" t="str">
        <f>_xlfn.XLOOKUP(A3379,Source_data!A:A,Source_data!D:D)</f>
        <v>NEFT</v>
      </c>
      <c r="P3379" s="1">
        <f t="shared" si="525"/>
        <v>0</v>
      </c>
      <c r="Q3379" s="1">
        <f t="shared" si="526"/>
        <v>0</v>
      </c>
      <c r="R3379" s="1">
        <f t="shared" si="527"/>
        <v>0</v>
      </c>
      <c r="S3379" s="1">
        <f t="shared" si="528"/>
        <v>0</v>
      </c>
      <c r="T3379" s="1">
        <f t="shared" si="529"/>
        <v>0</v>
      </c>
      <c r="U3379" s="1" t="str">
        <f>_xlfn.XLOOKUP(Table3[[#This Row],[Transaction ID]],Source_data!A:A,Source_data!E:E)</f>
        <v>Mumbai</v>
      </c>
      <c r="V3379" s="1">
        <f>_xlfn.IFNA(_xlfn.XLOOKUP(A3379,bank_processed_transactions[transaction_id],bank_processed_transactions[processing_minutes]),"")</f>
        <v>37.200000000000003</v>
      </c>
      <c r="W3379" s="31">
        <f>_xlfn.XLOOKUP(A3379,Source_data!A:A,Source_data!B:B)</f>
        <v>46062</v>
      </c>
    </row>
    <row r="3380" spans="1:23" x14ac:dyDescent="0.3">
      <c r="A3380" s="3" t="s">
        <v>256</v>
      </c>
      <c r="B3380" s="1">
        <f>_xlfn.XLOOKUP(A3380,bank_source_transactions__1[transaction_id],bank_source_transactions__1[amount_inr])</f>
        <v>2091.9499999999998</v>
      </c>
      <c r="C3380" s="1">
        <f>_xlfn.XLOOKUP(A3380,Processed_data!A:A,Processed_data!F:F)</f>
        <v>2091.9499999999998</v>
      </c>
      <c r="D3380" s="1" t="str">
        <f>_xlfn.XLOOKUP(A3380,bank_source_transactions__1[transaction_id],bank_source_transactions__1[transaction_status])</f>
        <v>SUCCESS</v>
      </c>
      <c r="E3380" s="1" t="str">
        <f>_xlfn.XLOOKUP(A3380,Processed_data!A:A,Processed_data!G:G)</f>
        <v>SUCCESS</v>
      </c>
      <c r="F3380" s="1">
        <f>COUNTIF(bank_processed_transactions[transaction_id],A3380)</f>
        <v>1</v>
      </c>
      <c r="G3380" s="1" t="str">
        <f t="shared" si="520"/>
        <v>found</v>
      </c>
      <c r="H3380" s="1" t="str">
        <f t="shared" si="521"/>
        <v>Not Duplicate</v>
      </c>
      <c r="I3380" s="1" t="str">
        <f t="shared" si="522"/>
        <v>match</v>
      </c>
      <c r="J3380" s="1" t="str">
        <f t="shared" si="523"/>
        <v>match</v>
      </c>
      <c r="K3380" s="1">
        <f t="shared" si="524"/>
        <v>0</v>
      </c>
      <c r="L3380" s="2">
        <f>IF(F3380=0,"not processed",_xlfn.MINIFS(Processed_data!H:H,Processed_data!A:A,A3380))</f>
        <v>46037</v>
      </c>
      <c r="M3380" s="1">
        <f>IF(F3380=0,"not processed",ABS(bank_source_transactions__1[[#This Row],[transaction_date]]-Reconciliation!L3380))</f>
        <v>3</v>
      </c>
      <c r="N3380" s="1" t="str" cm="1">
        <f t="array" ref="N3380">_xlfn.IFS(M3380="not Processed", "Not Processed",M3380&gt;2,"SLA Breached",M3380&lt;=2,"Within SLA")</f>
        <v>SLA Breached</v>
      </c>
      <c r="O3380" s="1" t="str">
        <f>_xlfn.XLOOKUP(A3380,Source_data!A:A,Source_data!D:D)</f>
        <v>UPI</v>
      </c>
      <c r="P3380" s="1">
        <f t="shared" si="525"/>
        <v>0</v>
      </c>
      <c r="Q3380" s="1">
        <f t="shared" si="526"/>
        <v>0</v>
      </c>
      <c r="R3380" s="1">
        <f t="shared" si="527"/>
        <v>0</v>
      </c>
      <c r="S3380" s="1">
        <f t="shared" si="528"/>
        <v>0</v>
      </c>
      <c r="T3380" s="1">
        <f t="shared" si="529"/>
        <v>1</v>
      </c>
      <c r="U3380" s="1" t="str">
        <f>_xlfn.XLOOKUP(Table3[[#This Row],[Transaction ID]],Source_data!A:A,Source_data!E:E)</f>
        <v>Hyderabad</v>
      </c>
      <c r="V3380" s="1">
        <f>_xlfn.IFNA(_xlfn.XLOOKUP(A3380,bank_processed_transactions[transaction_id],bank_processed_transactions[processing_minutes]),"")</f>
        <v>3</v>
      </c>
      <c r="W3380" s="31">
        <f>_xlfn.XLOOKUP(A3380,Source_data!A:A,Source_data!B:B)</f>
        <v>46034</v>
      </c>
    </row>
    <row r="3381" spans="1:23" x14ac:dyDescent="0.3">
      <c r="A3381" s="4" t="s">
        <v>4774</v>
      </c>
      <c r="B3381" s="1">
        <f>_xlfn.XLOOKUP(A3381,bank_source_transactions__1[transaction_id],bank_source_transactions__1[amount_inr])</f>
        <v>1237.6099999999999</v>
      </c>
      <c r="C3381" s="1">
        <f>_xlfn.XLOOKUP(A3381,Processed_data!A:A,Processed_data!F:F)</f>
        <v>1237.6099999999999</v>
      </c>
      <c r="D3381" s="1" t="str">
        <f>_xlfn.XLOOKUP(A3381,bank_source_transactions__1[transaction_id],bank_source_transactions__1[transaction_status])</f>
        <v>SUCCESS</v>
      </c>
      <c r="E3381" s="1" t="str">
        <f>_xlfn.XLOOKUP(A3381,Processed_data!A:A,Processed_data!G:G)</f>
        <v>SUCCESS</v>
      </c>
      <c r="F3381" s="1">
        <f>COUNTIF(bank_processed_transactions[transaction_id],A3381)</f>
        <v>1</v>
      </c>
      <c r="G3381" s="1" t="str">
        <f t="shared" si="520"/>
        <v>found</v>
      </c>
      <c r="H3381" s="1" t="str">
        <f t="shared" si="521"/>
        <v>Not Duplicate</v>
      </c>
      <c r="I3381" s="1" t="str">
        <f t="shared" si="522"/>
        <v>match</v>
      </c>
      <c r="J3381" s="1" t="str">
        <f t="shared" si="523"/>
        <v>match</v>
      </c>
      <c r="K3381" s="1">
        <f t="shared" si="524"/>
        <v>0</v>
      </c>
      <c r="L3381" s="2">
        <f>IF(F3381=0,"not processed",_xlfn.MINIFS(Processed_data!H:H,Processed_data!A:A,A3381))</f>
        <v>46041</v>
      </c>
      <c r="M3381" s="1">
        <f>IF(F3381=0,"not processed",ABS(bank_source_transactions__1[[#This Row],[transaction_date]]-Reconciliation!L3381))</f>
        <v>1</v>
      </c>
      <c r="N3381" s="1" t="str" cm="1">
        <f t="array" ref="N3381">_xlfn.IFS(M3381="not Processed", "Not Processed",M3381&gt;2,"SLA Breached",M3381&lt;=2,"Within SLA")</f>
        <v>Within SLA</v>
      </c>
      <c r="O3381" s="1" t="str">
        <f>_xlfn.XLOOKUP(A3381,Source_data!A:A,Source_data!D:D)</f>
        <v>UPI</v>
      </c>
      <c r="P3381" s="1">
        <f t="shared" si="525"/>
        <v>0</v>
      </c>
      <c r="Q3381" s="1">
        <f t="shared" si="526"/>
        <v>0</v>
      </c>
      <c r="R3381" s="1">
        <f t="shared" si="527"/>
        <v>0</v>
      </c>
      <c r="S3381" s="1">
        <f t="shared" si="528"/>
        <v>0</v>
      </c>
      <c r="T3381" s="1">
        <f t="shared" si="529"/>
        <v>0</v>
      </c>
      <c r="U3381" s="1" t="str">
        <f>_xlfn.XLOOKUP(Table3[[#This Row],[Transaction ID]],Source_data!A:A,Source_data!E:E)</f>
        <v>Mumbai</v>
      </c>
      <c r="V3381" s="1">
        <f>_xlfn.IFNA(_xlfn.XLOOKUP(A3381,bank_processed_transactions[transaction_id],bank_processed_transactions[processing_minutes]),"")</f>
        <v>50.7</v>
      </c>
      <c r="W3381" s="31">
        <f>_xlfn.XLOOKUP(A3381,Source_data!A:A,Source_data!B:B)</f>
        <v>46040</v>
      </c>
    </row>
    <row r="3382" spans="1:23" x14ac:dyDescent="0.3">
      <c r="A3382" s="3" t="s">
        <v>3210</v>
      </c>
      <c r="B3382" s="1">
        <f>_xlfn.XLOOKUP(A3382,bank_source_transactions__1[transaction_id],bank_source_transactions__1[amount_inr])</f>
        <v>1569.47</v>
      </c>
      <c r="C3382" s="1">
        <f>_xlfn.XLOOKUP(A3382,Processed_data!A:A,Processed_data!F:F)</f>
        <v>1569.47</v>
      </c>
      <c r="D3382" s="1" t="str">
        <f>_xlfn.XLOOKUP(A3382,bank_source_transactions__1[transaction_id],bank_source_transactions__1[transaction_status])</f>
        <v>REVERSED</v>
      </c>
      <c r="E3382" s="1" t="str">
        <f>_xlfn.XLOOKUP(A3382,Processed_data!A:A,Processed_data!G:G)</f>
        <v>REVERSED</v>
      </c>
      <c r="F3382" s="1">
        <f>COUNTIF(bank_processed_transactions[transaction_id],A3382)</f>
        <v>1</v>
      </c>
      <c r="G3382" s="1" t="str">
        <f t="shared" si="520"/>
        <v>found</v>
      </c>
      <c r="H3382" s="1" t="str">
        <f t="shared" si="521"/>
        <v>Not Duplicate</v>
      </c>
      <c r="I3382" s="1" t="str">
        <f t="shared" si="522"/>
        <v>match</v>
      </c>
      <c r="J3382" s="1" t="str">
        <f t="shared" si="523"/>
        <v>match</v>
      </c>
      <c r="K3382" s="1">
        <f t="shared" si="524"/>
        <v>0</v>
      </c>
      <c r="L3382" s="2">
        <f>IF(F3382=0,"not processed",_xlfn.MINIFS(Processed_data!H:H,Processed_data!A:A,A3382))</f>
        <v>46110</v>
      </c>
      <c r="M3382" s="1">
        <f>IF(F3382=0,"not processed",ABS(bank_source_transactions__1[[#This Row],[transaction_date]]-Reconciliation!L3382))</f>
        <v>1</v>
      </c>
      <c r="N3382" s="1" t="str" cm="1">
        <f t="array" ref="N3382">_xlfn.IFS(M3382="not Processed", "Not Processed",M3382&gt;2,"SLA Breached",M3382&lt;=2,"Within SLA")</f>
        <v>Within SLA</v>
      </c>
      <c r="O3382" s="1" t="str">
        <f>_xlfn.XLOOKUP(A3382,Source_data!A:A,Source_data!D:D)</f>
        <v>UPI</v>
      </c>
      <c r="P3382" s="1">
        <f t="shared" si="525"/>
        <v>0</v>
      </c>
      <c r="Q3382" s="1">
        <f t="shared" si="526"/>
        <v>0</v>
      </c>
      <c r="R3382" s="1">
        <f t="shared" si="527"/>
        <v>0</v>
      </c>
      <c r="S3382" s="1">
        <f t="shared" si="528"/>
        <v>0</v>
      </c>
      <c r="T3382" s="1">
        <f t="shared" si="529"/>
        <v>0</v>
      </c>
      <c r="U3382" s="1" t="str">
        <f>_xlfn.XLOOKUP(Table3[[#This Row],[Transaction ID]],Source_data!A:A,Source_data!E:E)</f>
        <v>Mumbai</v>
      </c>
      <c r="V3382" s="1">
        <f>_xlfn.IFNA(_xlfn.XLOOKUP(A3382,bank_processed_transactions[transaction_id],bank_processed_transactions[processing_minutes]),"")</f>
        <v>33.299999999999997</v>
      </c>
      <c r="W3382" s="31">
        <f>_xlfn.XLOOKUP(A3382,Source_data!A:A,Source_data!B:B)</f>
        <v>46109</v>
      </c>
    </row>
    <row r="3383" spans="1:23" x14ac:dyDescent="0.3">
      <c r="A3383" s="4" t="s">
        <v>4604</v>
      </c>
      <c r="B3383" s="1">
        <f>_xlfn.XLOOKUP(A3383,bank_source_transactions__1[transaction_id],bank_source_transactions__1[amount_inr])</f>
        <v>7329.64</v>
      </c>
      <c r="C3383" s="1">
        <f>_xlfn.XLOOKUP(A3383,Processed_data!A:A,Processed_data!F:F)</f>
        <v>8795.57</v>
      </c>
      <c r="D3383" s="1" t="str">
        <f>_xlfn.XLOOKUP(A3383,bank_source_transactions__1[transaction_id],bank_source_transactions__1[transaction_status])</f>
        <v>SUCCESS</v>
      </c>
      <c r="E3383" s="1" t="str">
        <f>_xlfn.XLOOKUP(A3383,Processed_data!A:A,Processed_data!G:G)</f>
        <v>SUCCESS</v>
      </c>
      <c r="F3383" s="1">
        <f>COUNTIF(bank_processed_transactions[transaction_id],A3383)</f>
        <v>1</v>
      </c>
      <c r="G3383" s="1" t="str">
        <f t="shared" si="520"/>
        <v>found</v>
      </c>
      <c r="H3383" s="1" t="str">
        <f t="shared" si="521"/>
        <v>Not Duplicate</v>
      </c>
      <c r="I3383" s="1" t="str">
        <f t="shared" si="522"/>
        <v>mismatch</v>
      </c>
      <c r="J3383" s="1" t="str">
        <f t="shared" si="523"/>
        <v>match</v>
      </c>
      <c r="K3383" s="1">
        <f t="shared" si="524"/>
        <v>1465.9299999999994</v>
      </c>
      <c r="L3383" s="2">
        <f>IF(F3383=0,"not processed",_xlfn.MINIFS(Processed_data!H:H,Processed_data!A:A,A3383))</f>
        <v>46040</v>
      </c>
      <c r="M3383" s="1">
        <f>IF(F3383=0,"not processed",ABS(bank_source_transactions__1[[#This Row],[transaction_date]]-Reconciliation!L3383))</f>
        <v>0</v>
      </c>
      <c r="N3383" s="1" t="str" cm="1">
        <f t="array" ref="N3383">_xlfn.IFS(M3383="not Processed", "Not Processed",M3383&gt;2,"SLA Breached",M3383&lt;=2,"Within SLA")</f>
        <v>Within SLA</v>
      </c>
      <c r="O3383" s="1" t="str">
        <f>_xlfn.XLOOKUP(A3383,Source_data!A:A,Source_data!D:D)</f>
        <v>NEFT</v>
      </c>
      <c r="P3383" s="1">
        <f t="shared" si="525"/>
        <v>0</v>
      </c>
      <c r="Q3383" s="1">
        <f t="shared" si="526"/>
        <v>0</v>
      </c>
      <c r="R3383" s="1">
        <f t="shared" si="527"/>
        <v>1</v>
      </c>
      <c r="S3383" s="1">
        <f t="shared" si="528"/>
        <v>0</v>
      </c>
      <c r="T3383" s="1">
        <f t="shared" si="529"/>
        <v>0</v>
      </c>
      <c r="U3383" s="1" t="str">
        <f>_xlfn.XLOOKUP(Table3[[#This Row],[Transaction ID]],Source_data!A:A,Source_data!E:E)</f>
        <v>Hyderabad</v>
      </c>
      <c r="V3383" s="1">
        <f>_xlfn.IFNA(_xlfn.XLOOKUP(A3383,bank_processed_transactions[transaction_id],bank_processed_transactions[processing_minutes]),"")</f>
        <v>15.5</v>
      </c>
      <c r="W3383" s="31">
        <f>_xlfn.XLOOKUP(A3383,Source_data!A:A,Source_data!B:B)</f>
        <v>46040</v>
      </c>
    </row>
    <row r="3384" spans="1:23" x14ac:dyDescent="0.3">
      <c r="A3384" s="3" t="s">
        <v>4605</v>
      </c>
      <c r="B3384" s="1">
        <f>_xlfn.XLOOKUP(A3384,bank_source_transactions__1[transaction_id],bank_source_transactions__1[amount_inr])</f>
        <v>570.55999999999995</v>
      </c>
      <c r="C3384" s="1">
        <f>_xlfn.XLOOKUP(A3384,Processed_data!A:A,Processed_data!F:F)</f>
        <v>570.55999999999995</v>
      </c>
      <c r="D3384" s="1" t="str">
        <f>_xlfn.XLOOKUP(A3384,bank_source_transactions__1[transaction_id],bank_source_transactions__1[transaction_status])</f>
        <v>FAILED</v>
      </c>
      <c r="E3384" s="1" t="str">
        <f>_xlfn.XLOOKUP(A3384,Processed_data!A:A,Processed_data!G:G)</f>
        <v>FAILED</v>
      </c>
      <c r="F3384" s="1">
        <f>COUNTIF(bank_processed_transactions[transaction_id],A3384)</f>
        <v>1</v>
      </c>
      <c r="G3384" s="1" t="str">
        <f t="shared" si="520"/>
        <v>found</v>
      </c>
      <c r="H3384" s="1" t="str">
        <f t="shared" si="521"/>
        <v>Not Duplicate</v>
      </c>
      <c r="I3384" s="1" t="str">
        <f t="shared" si="522"/>
        <v>match</v>
      </c>
      <c r="J3384" s="1" t="str">
        <f t="shared" si="523"/>
        <v>match</v>
      </c>
      <c r="K3384" s="1">
        <f t="shared" si="524"/>
        <v>0</v>
      </c>
      <c r="L3384" s="2">
        <f>IF(F3384=0,"not processed",_xlfn.MINIFS(Processed_data!H:H,Processed_data!A:A,A3384))</f>
        <v>46078</v>
      </c>
      <c r="M3384" s="1">
        <f>IF(F3384=0,"not processed",ABS(bank_source_transactions__1[[#This Row],[transaction_date]]-Reconciliation!L3384))</f>
        <v>3</v>
      </c>
      <c r="N3384" s="1" t="str" cm="1">
        <f t="array" ref="N3384">_xlfn.IFS(M3384="not Processed", "Not Processed",M3384&gt;2,"SLA Breached",M3384&lt;=2,"Within SLA")</f>
        <v>SLA Breached</v>
      </c>
      <c r="O3384" s="1" t="str">
        <f>_xlfn.XLOOKUP(A3384,Source_data!A:A,Source_data!D:D)</f>
        <v>UPI</v>
      </c>
      <c r="P3384" s="1">
        <f t="shared" si="525"/>
        <v>0</v>
      </c>
      <c r="Q3384" s="1">
        <f t="shared" si="526"/>
        <v>0</v>
      </c>
      <c r="R3384" s="1">
        <f t="shared" si="527"/>
        <v>0</v>
      </c>
      <c r="S3384" s="1">
        <f t="shared" si="528"/>
        <v>0</v>
      </c>
      <c r="T3384" s="1">
        <f t="shared" si="529"/>
        <v>1</v>
      </c>
      <c r="U3384" s="1" t="str">
        <f>_xlfn.XLOOKUP(Table3[[#This Row],[Transaction ID]],Source_data!A:A,Source_data!E:E)</f>
        <v>Bengaluru</v>
      </c>
      <c r="V3384" s="1">
        <f>_xlfn.IFNA(_xlfn.XLOOKUP(A3384,bank_processed_transactions[transaction_id],bank_processed_transactions[processing_minutes]),"")</f>
        <v>20.7</v>
      </c>
      <c r="W3384" s="31">
        <f>_xlfn.XLOOKUP(A3384,Source_data!A:A,Source_data!B:B)</f>
        <v>46075</v>
      </c>
    </row>
    <row r="3385" spans="1:23" x14ac:dyDescent="0.3">
      <c r="A3385" s="4" t="s">
        <v>4537</v>
      </c>
      <c r="B3385" s="1">
        <f>_xlfn.XLOOKUP(A3385,bank_source_transactions__1[transaction_id],bank_source_transactions__1[amount_inr])</f>
        <v>5515.14</v>
      </c>
      <c r="C3385" s="1">
        <f>_xlfn.XLOOKUP(A3385,Processed_data!A:A,Processed_data!F:F)</f>
        <v>5515.14</v>
      </c>
      <c r="D3385" s="1" t="str">
        <f>_xlfn.XLOOKUP(A3385,bank_source_transactions__1[transaction_id],bank_source_transactions__1[transaction_status])</f>
        <v>SUCCESS</v>
      </c>
      <c r="E3385" s="1" t="str">
        <f>_xlfn.XLOOKUP(A3385,Processed_data!A:A,Processed_data!G:G)</f>
        <v>SUCCESS</v>
      </c>
      <c r="F3385" s="1">
        <f>COUNTIF(bank_processed_transactions[transaction_id],A3385)</f>
        <v>1</v>
      </c>
      <c r="G3385" s="1" t="str">
        <f t="shared" si="520"/>
        <v>found</v>
      </c>
      <c r="H3385" s="1" t="str">
        <f t="shared" si="521"/>
        <v>Not Duplicate</v>
      </c>
      <c r="I3385" s="1" t="str">
        <f t="shared" si="522"/>
        <v>match</v>
      </c>
      <c r="J3385" s="1" t="str">
        <f t="shared" si="523"/>
        <v>match</v>
      </c>
      <c r="K3385" s="1">
        <f t="shared" si="524"/>
        <v>0</v>
      </c>
      <c r="L3385" s="2">
        <f>IF(F3385=0,"not processed",_xlfn.MINIFS(Processed_data!H:H,Processed_data!A:A,A3385))</f>
        <v>46043</v>
      </c>
      <c r="M3385" s="1">
        <f>IF(F3385=0,"not processed",ABS(bank_source_transactions__1[[#This Row],[transaction_date]]-Reconciliation!L3385))</f>
        <v>2</v>
      </c>
      <c r="N3385" s="1" t="str" cm="1">
        <f t="array" ref="N3385">_xlfn.IFS(M3385="not Processed", "Not Processed",M3385&gt;2,"SLA Breached",M3385&lt;=2,"Within SLA")</f>
        <v>Within SLA</v>
      </c>
      <c r="O3385" s="1" t="str">
        <f>_xlfn.XLOOKUP(A3385,Source_data!A:A,Source_data!D:D)</f>
        <v>IMPS</v>
      </c>
      <c r="P3385" s="1">
        <f t="shared" si="525"/>
        <v>0</v>
      </c>
      <c r="Q3385" s="1">
        <f t="shared" si="526"/>
        <v>0</v>
      </c>
      <c r="R3385" s="1">
        <f t="shared" si="527"/>
        <v>0</v>
      </c>
      <c r="S3385" s="1">
        <f t="shared" si="528"/>
        <v>0</v>
      </c>
      <c r="T3385" s="1">
        <f t="shared" si="529"/>
        <v>0</v>
      </c>
      <c r="U3385" s="1" t="str">
        <f>_xlfn.XLOOKUP(Table3[[#This Row],[Transaction ID]],Source_data!A:A,Source_data!E:E)</f>
        <v>Pune</v>
      </c>
      <c r="V3385" s="1">
        <f>_xlfn.IFNA(_xlfn.XLOOKUP(A3385,bank_processed_transactions[transaction_id],bank_processed_transactions[processing_minutes]),"")</f>
        <v>20.8</v>
      </c>
      <c r="W3385" s="31">
        <f>_xlfn.XLOOKUP(A3385,Source_data!A:A,Source_data!B:B)</f>
        <v>46041</v>
      </c>
    </row>
    <row r="3386" spans="1:23" x14ac:dyDescent="0.3">
      <c r="A3386" s="3" t="s">
        <v>1586</v>
      </c>
      <c r="B3386" s="1">
        <f>_xlfn.XLOOKUP(A3386,bank_source_transactions__1[transaction_id],bank_source_transactions__1[amount_inr])</f>
        <v>4234.1400000000003</v>
      </c>
      <c r="C3386" s="1">
        <f>_xlfn.XLOOKUP(A3386,Processed_data!A:A,Processed_data!F:F)</f>
        <v>4234.1400000000003</v>
      </c>
      <c r="D3386" s="1" t="str">
        <f>_xlfn.XLOOKUP(A3386,bank_source_transactions__1[transaction_id],bank_source_transactions__1[transaction_status])</f>
        <v>SUCCESS</v>
      </c>
      <c r="E3386" s="1" t="str">
        <f>_xlfn.XLOOKUP(A3386,Processed_data!A:A,Processed_data!G:G)</f>
        <v>SUCCESS</v>
      </c>
      <c r="F3386" s="1">
        <f>COUNTIF(bank_processed_transactions[transaction_id],A3386)</f>
        <v>1</v>
      </c>
      <c r="G3386" s="1" t="str">
        <f t="shared" si="520"/>
        <v>found</v>
      </c>
      <c r="H3386" s="1" t="str">
        <f t="shared" si="521"/>
        <v>Not Duplicate</v>
      </c>
      <c r="I3386" s="1" t="str">
        <f t="shared" si="522"/>
        <v>match</v>
      </c>
      <c r="J3386" s="1" t="str">
        <f t="shared" si="523"/>
        <v>match</v>
      </c>
      <c r="K3386" s="1">
        <f t="shared" si="524"/>
        <v>0</v>
      </c>
      <c r="L3386" s="2">
        <f>IF(F3386=0,"not processed",_xlfn.MINIFS(Processed_data!H:H,Processed_data!A:A,A3386))</f>
        <v>46067</v>
      </c>
      <c r="M3386" s="1">
        <f>IF(F3386=0,"not processed",ABS(bank_source_transactions__1[[#This Row],[transaction_date]]-Reconciliation!L3386))</f>
        <v>0</v>
      </c>
      <c r="N3386" s="1" t="str" cm="1">
        <f t="array" ref="N3386">_xlfn.IFS(M3386="not Processed", "Not Processed",M3386&gt;2,"SLA Breached",M3386&lt;=2,"Within SLA")</f>
        <v>Within SLA</v>
      </c>
      <c r="O3386" s="1" t="str">
        <f>_xlfn.XLOOKUP(A3386,Source_data!A:A,Source_data!D:D)</f>
        <v>NEFT</v>
      </c>
      <c r="P3386" s="1">
        <f t="shared" si="525"/>
        <v>0</v>
      </c>
      <c r="Q3386" s="1">
        <f t="shared" si="526"/>
        <v>0</v>
      </c>
      <c r="R3386" s="1">
        <f t="shared" si="527"/>
        <v>0</v>
      </c>
      <c r="S3386" s="1">
        <f t="shared" si="528"/>
        <v>0</v>
      </c>
      <c r="T3386" s="1">
        <f t="shared" si="529"/>
        <v>0</v>
      </c>
      <c r="U3386" s="1" t="str">
        <f>_xlfn.XLOOKUP(Table3[[#This Row],[Transaction ID]],Source_data!A:A,Source_data!E:E)</f>
        <v>Hyderabad</v>
      </c>
      <c r="V3386" s="1">
        <f>_xlfn.IFNA(_xlfn.XLOOKUP(A3386,bank_processed_transactions[transaction_id],bank_processed_transactions[processing_minutes]),"")</f>
        <v>26.6</v>
      </c>
      <c r="W3386" s="31">
        <f>_xlfn.XLOOKUP(A3386,Source_data!A:A,Source_data!B:B)</f>
        <v>46067</v>
      </c>
    </row>
    <row r="3387" spans="1:23" x14ac:dyDescent="0.3">
      <c r="A3387" s="4" t="s">
        <v>3710</v>
      </c>
      <c r="B3387" s="1">
        <f>_xlfn.XLOOKUP(A3387,bank_source_transactions__1[transaction_id],bank_source_transactions__1[amount_inr])</f>
        <v>2338.39</v>
      </c>
      <c r="C3387" s="1">
        <f>_xlfn.XLOOKUP(A3387,Processed_data!A:A,Processed_data!F:F)</f>
        <v>2338.39</v>
      </c>
      <c r="D3387" s="1" t="str">
        <f>_xlfn.XLOOKUP(A3387,bank_source_transactions__1[transaction_id],bank_source_transactions__1[transaction_status])</f>
        <v>SUCCESS</v>
      </c>
      <c r="E3387" s="1" t="str">
        <f>_xlfn.XLOOKUP(A3387,Processed_data!A:A,Processed_data!G:G)</f>
        <v>SUCCESS</v>
      </c>
      <c r="F3387" s="1">
        <f>COUNTIF(bank_processed_transactions[transaction_id],A3387)</f>
        <v>1</v>
      </c>
      <c r="G3387" s="1" t="str">
        <f t="shared" si="520"/>
        <v>found</v>
      </c>
      <c r="H3387" s="1" t="str">
        <f t="shared" si="521"/>
        <v>Not Duplicate</v>
      </c>
      <c r="I3387" s="1" t="str">
        <f t="shared" si="522"/>
        <v>match</v>
      </c>
      <c r="J3387" s="1" t="str">
        <f t="shared" si="523"/>
        <v>match</v>
      </c>
      <c r="K3387" s="1">
        <f t="shared" si="524"/>
        <v>0</v>
      </c>
      <c r="L3387" s="2">
        <f>IF(F3387=0,"not processed",_xlfn.MINIFS(Processed_data!H:H,Processed_data!A:A,A3387))</f>
        <v>46035</v>
      </c>
      <c r="M3387" s="1">
        <f>IF(F3387=0,"not processed",ABS(bank_source_transactions__1[[#This Row],[transaction_date]]-Reconciliation!L3387))</f>
        <v>0</v>
      </c>
      <c r="N3387" s="1" t="str" cm="1">
        <f t="array" ref="N3387">_xlfn.IFS(M3387="not Processed", "Not Processed",M3387&gt;2,"SLA Breached",M3387&lt;=2,"Within SLA")</f>
        <v>Within SLA</v>
      </c>
      <c r="O3387" s="1" t="str">
        <f>_xlfn.XLOOKUP(A3387,Source_data!A:A,Source_data!D:D)</f>
        <v>NEFT</v>
      </c>
      <c r="P3387" s="1">
        <f t="shared" si="525"/>
        <v>0</v>
      </c>
      <c r="Q3387" s="1">
        <f t="shared" si="526"/>
        <v>0</v>
      </c>
      <c r="R3387" s="1">
        <f t="shared" si="527"/>
        <v>0</v>
      </c>
      <c r="S3387" s="1">
        <f t="shared" si="528"/>
        <v>0</v>
      </c>
      <c r="T3387" s="1">
        <f t="shared" si="529"/>
        <v>0</v>
      </c>
      <c r="U3387" s="1" t="str">
        <f>_xlfn.XLOOKUP(Table3[[#This Row],[Transaction ID]],Source_data!A:A,Source_data!E:E)</f>
        <v>Mumbai</v>
      </c>
      <c r="V3387" s="1">
        <f>_xlfn.IFNA(_xlfn.XLOOKUP(A3387,bank_processed_transactions[transaction_id],bank_processed_transactions[processing_minutes]),"")</f>
        <v>35</v>
      </c>
      <c r="W3387" s="31">
        <f>_xlfn.XLOOKUP(A3387,Source_data!A:A,Source_data!B:B)</f>
        <v>46035</v>
      </c>
    </row>
    <row r="3388" spans="1:23" x14ac:dyDescent="0.3">
      <c r="A3388" s="3" t="s">
        <v>4615</v>
      </c>
      <c r="B3388" s="1">
        <f>_xlfn.XLOOKUP(A3388,bank_source_transactions__1[transaction_id],bank_source_transactions__1[amount_inr])</f>
        <v>11352.34</v>
      </c>
      <c r="C3388" s="1">
        <f>_xlfn.XLOOKUP(A3388,Processed_data!A:A,Processed_data!F:F)</f>
        <v>11352.34</v>
      </c>
      <c r="D3388" s="1" t="str">
        <f>_xlfn.XLOOKUP(A3388,bank_source_transactions__1[transaction_id],bank_source_transactions__1[transaction_status])</f>
        <v>FAILED</v>
      </c>
      <c r="E3388" s="1" t="str">
        <f>_xlfn.XLOOKUP(A3388,Processed_data!A:A,Processed_data!G:G)</f>
        <v>FAILED</v>
      </c>
      <c r="F3388" s="1">
        <f>COUNTIF(bank_processed_transactions[transaction_id],A3388)</f>
        <v>1</v>
      </c>
      <c r="G3388" s="1" t="str">
        <f t="shared" si="520"/>
        <v>found</v>
      </c>
      <c r="H3388" s="1" t="str">
        <f t="shared" si="521"/>
        <v>Not Duplicate</v>
      </c>
      <c r="I3388" s="1" t="str">
        <f t="shared" si="522"/>
        <v>match</v>
      </c>
      <c r="J3388" s="1" t="str">
        <f t="shared" si="523"/>
        <v>match</v>
      </c>
      <c r="K3388" s="1">
        <f t="shared" si="524"/>
        <v>0</v>
      </c>
      <c r="L3388" s="2">
        <f>IF(F3388=0,"not processed",_xlfn.MINIFS(Processed_data!H:H,Processed_data!A:A,A3388))</f>
        <v>46034</v>
      </c>
      <c r="M3388" s="1">
        <f>IF(F3388=0,"not processed",ABS(bank_source_transactions__1[[#This Row],[transaction_date]]-Reconciliation!L3388))</f>
        <v>3</v>
      </c>
      <c r="N3388" s="1" t="str" cm="1">
        <f t="array" ref="N3388">_xlfn.IFS(M3388="not Processed", "Not Processed",M3388&gt;2,"SLA Breached",M3388&lt;=2,"Within SLA")</f>
        <v>SLA Breached</v>
      </c>
      <c r="O3388" s="1" t="str">
        <f>_xlfn.XLOOKUP(A3388,Source_data!A:A,Source_data!D:D)</f>
        <v>UPI</v>
      </c>
      <c r="P3388" s="1">
        <f t="shared" si="525"/>
        <v>0</v>
      </c>
      <c r="Q3388" s="1">
        <f t="shared" si="526"/>
        <v>0</v>
      </c>
      <c r="R3388" s="1">
        <f t="shared" si="527"/>
        <v>0</v>
      </c>
      <c r="S3388" s="1">
        <f t="shared" si="528"/>
        <v>0</v>
      </c>
      <c r="T3388" s="1">
        <f t="shared" si="529"/>
        <v>1</v>
      </c>
      <c r="U3388" s="1" t="str">
        <f>_xlfn.XLOOKUP(Table3[[#This Row],[Transaction ID]],Source_data!A:A,Source_data!E:E)</f>
        <v>Mumbai</v>
      </c>
      <c r="V3388" s="1">
        <f>_xlfn.IFNA(_xlfn.XLOOKUP(A3388,bank_processed_transactions[transaction_id],bank_processed_transactions[processing_minutes]),"")</f>
        <v>82.5</v>
      </c>
      <c r="W3388" s="31">
        <f>_xlfn.XLOOKUP(A3388,Source_data!A:A,Source_data!B:B)</f>
        <v>46031</v>
      </c>
    </row>
    <row r="3389" spans="1:23" x14ac:dyDescent="0.3">
      <c r="A3389" s="4" t="s">
        <v>1361</v>
      </c>
      <c r="B3389" s="1">
        <f>_xlfn.XLOOKUP(A3389,bank_source_transactions__1[transaction_id],bank_source_transactions__1[amount_inr])</f>
        <v>1224.2</v>
      </c>
      <c r="C3389" s="1">
        <f>_xlfn.XLOOKUP(A3389,Processed_data!A:A,Processed_data!F:F)</f>
        <v>1224.2</v>
      </c>
      <c r="D3389" s="1" t="str">
        <f>_xlfn.XLOOKUP(A3389,bank_source_transactions__1[transaction_id],bank_source_transactions__1[transaction_status])</f>
        <v>SUCCESS</v>
      </c>
      <c r="E3389" s="1" t="str">
        <f>_xlfn.XLOOKUP(A3389,Processed_data!A:A,Processed_data!G:G)</f>
        <v>SUCCESS</v>
      </c>
      <c r="F3389" s="1">
        <f>COUNTIF(bank_processed_transactions[transaction_id],A3389)</f>
        <v>1</v>
      </c>
      <c r="G3389" s="1" t="str">
        <f t="shared" si="520"/>
        <v>found</v>
      </c>
      <c r="H3389" s="1" t="str">
        <f t="shared" si="521"/>
        <v>Not Duplicate</v>
      </c>
      <c r="I3389" s="1" t="str">
        <f t="shared" si="522"/>
        <v>match</v>
      </c>
      <c r="J3389" s="1" t="str">
        <f t="shared" si="523"/>
        <v>match</v>
      </c>
      <c r="K3389" s="1">
        <f t="shared" si="524"/>
        <v>0</v>
      </c>
      <c r="L3389" s="2">
        <f>IF(F3389=0,"not processed",_xlfn.MINIFS(Processed_data!H:H,Processed_data!A:A,A3389))</f>
        <v>46100</v>
      </c>
      <c r="M3389" s="1">
        <f>IF(F3389=0,"not processed",ABS(bank_source_transactions__1[[#This Row],[transaction_date]]-Reconciliation!L3389))</f>
        <v>3</v>
      </c>
      <c r="N3389" s="1" t="str" cm="1">
        <f t="array" ref="N3389">_xlfn.IFS(M3389="not Processed", "Not Processed",M3389&gt;2,"SLA Breached",M3389&lt;=2,"Within SLA")</f>
        <v>SLA Breached</v>
      </c>
      <c r="O3389" s="1" t="str">
        <f>_xlfn.XLOOKUP(A3389,Source_data!A:A,Source_data!D:D)</f>
        <v>ATM</v>
      </c>
      <c r="P3389" s="1">
        <f t="shared" si="525"/>
        <v>0</v>
      </c>
      <c r="Q3389" s="1">
        <f t="shared" si="526"/>
        <v>0</v>
      </c>
      <c r="R3389" s="1">
        <f t="shared" si="527"/>
        <v>0</v>
      </c>
      <c r="S3389" s="1">
        <f t="shared" si="528"/>
        <v>0</v>
      </c>
      <c r="T3389" s="1">
        <f t="shared" si="529"/>
        <v>1</v>
      </c>
      <c r="U3389" s="1" t="str">
        <f>_xlfn.XLOOKUP(Table3[[#This Row],[Transaction ID]],Source_data!A:A,Source_data!E:E)</f>
        <v>Mumbai</v>
      </c>
      <c r="V3389" s="1">
        <f>_xlfn.IFNA(_xlfn.XLOOKUP(A3389,bank_processed_transactions[transaction_id],bank_processed_transactions[processing_minutes]),"")</f>
        <v>43.6</v>
      </c>
      <c r="W3389" s="31">
        <f>_xlfn.XLOOKUP(A3389,Source_data!A:A,Source_data!B:B)</f>
        <v>46097</v>
      </c>
    </row>
    <row r="3390" spans="1:23" x14ac:dyDescent="0.3">
      <c r="A3390" s="3" t="s">
        <v>1520</v>
      </c>
      <c r="B3390" s="1">
        <f>_xlfn.XLOOKUP(A3390,bank_source_transactions__1[transaction_id],bank_source_transactions__1[amount_inr])</f>
        <v>4590.0600000000004</v>
      </c>
      <c r="C3390" s="1">
        <f>_xlfn.XLOOKUP(A3390,Processed_data!A:A,Processed_data!F:F)</f>
        <v>4590.0600000000004</v>
      </c>
      <c r="D3390" s="1" t="str">
        <f>_xlfn.XLOOKUP(A3390,bank_source_transactions__1[transaction_id],bank_source_transactions__1[transaction_status])</f>
        <v>SUCCESS</v>
      </c>
      <c r="E3390" s="1" t="str">
        <f>_xlfn.XLOOKUP(A3390,Processed_data!A:A,Processed_data!G:G)</f>
        <v>FAILED</v>
      </c>
      <c r="F3390" s="1">
        <f>COUNTIF(bank_processed_transactions[transaction_id],A3390)</f>
        <v>1</v>
      </c>
      <c r="G3390" s="1" t="str">
        <f t="shared" si="520"/>
        <v>found</v>
      </c>
      <c r="H3390" s="1" t="str">
        <f t="shared" si="521"/>
        <v>Not Duplicate</v>
      </c>
      <c r="I3390" s="1" t="str">
        <f t="shared" si="522"/>
        <v>match</v>
      </c>
      <c r="J3390" s="1" t="str">
        <f t="shared" si="523"/>
        <v>mismatch</v>
      </c>
      <c r="K3390" s="1">
        <f t="shared" si="524"/>
        <v>0</v>
      </c>
      <c r="L3390" s="2">
        <f>IF(F3390=0,"not processed",_xlfn.MINIFS(Processed_data!H:H,Processed_data!A:A,A3390))</f>
        <v>46087</v>
      </c>
      <c r="M3390" s="1">
        <f>IF(F3390=0,"not processed",ABS(bank_source_transactions__1[[#This Row],[transaction_date]]-Reconciliation!L3390))</f>
        <v>3</v>
      </c>
      <c r="N3390" s="1" t="str" cm="1">
        <f t="array" ref="N3390">_xlfn.IFS(M3390="not Processed", "Not Processed",M3390&gt;2,"SLA Breached",M3390&lt;=2,"Within SLA")</f>
        <v>SLA Breached</v>
      </c>
      <c r="O3390" s="1" t="str">
        <f>_xlfn.XLOOKUP(A3390,Source_data!A:A,Source_data!D:D)</f>
        <v>UPI</v>
      </c>
      <c r="P3390" s="1">
        <f t="shared" si="525"/>
        <v>0</v>
      </c>
      <c r="Q3390" s="1">
        <f t="shared" si="526"/>
        <v>0</v>
      </c>
      <c r="R3390" s="1">
        <f t="shared" si="527"/>
        <v>0</v>
      </c>
      <c r="S3390" s="1">
        <f t="shared" si="528"/>
        <v>1</v>
      </c>
      <c r="T3390" s="1">
        <f t="shared" si="529"/>
        <v>1</v>
      </c>
      <c r="U3390" s="1" t="str">
        <f>_xlfn.XLOOKUP(Table3[[#This Row],[Transaction ID]],Source_data!A:A,Source_data!E:E)</f>
        <v>Pune</v>
      </c>
      <c r="V3390" s="1">
        <f>_xlfn.IFNA(_xlfn.XLOOKUP(A3390,bank_processed_transactions[transaction_id],bank_processed_transactions[processing_minutes]),"")</f>
        <v>15.2</v>
      </c>
      <c r="W3390" s="31">
        <f>_xlfn.XLOOKUP(A3390,Source_data!A:A,Source_data!B:B)</f>
        <v>46084</v>
      </c>
    </row>
    <row r="3391" spans="1:23" x14ac:dyDescent="0.3">
      <c r="A3391" s="4" t="s">
        <v>479</v>
      </c>
      <c r="B3391" s="1">
        <f>_xlfn.XLOOKUP(A3391,bank_source_transactions__1[transaction_id],bank_source_transactions__1[amount_inr])</f>
        <v>2549.11</v>
      </c>
      <c r="C3391" s="1">
        <f>_xlfn.XLOOKUP(A3391,Processed_data!A:A,Processed_data!F:F)</f>
        <v>2549.11</v>
      </c>
      <c r="D3391" s="1" t="str">
        <f>_xlfn.XLOOKUP(A3391,bank_source_transactions__1[transaction_id],bank_source_transactions__1[transaction_status])</f>
        <v>SUCCESS</v>
      </c>
      <c r="E3391" s="1" t="str">
        <f>_xlfn.XLOOKUP(A3391,Processed_data!A:A,Processed_data!G:G)</f>
        <v>SUCCESS</v>
      </c>
      <c r="F3391" s="1">
        <f>COUNTIF(bank_processed_transactions[transaction_id],A3391)</f>
        <v>1</v>
      </c>
      <c r="G3391" s="1" t="str">
        <f t="shared" si="520"/>
        <v>found</v>
      </c>
      <c r="H3391" s="1" t="str">
        <f t="shared" si="521"/>
        <v>Not Duplicate</v>
      </c>
      <c r="I3391" s="1" t="str">
        <f t="shared" si="522"/>
        <v>match</v>
      </c>
      <c r="J3391" s="1" t="str">
        <f t="shared" si="523"/>
        <v>match</v>
      </c>
      <c r="K3391" s="1">
        <f t="shared" si="524"/>
        <v>0</v>
      </c>
      <c r="L3391" s="2">
        <f>IF(F3391=0,"not processed",_xlfn.MINIFS(Processed_data!H:H,Processed_data!A:A,A3391))</f>
        <v>46107</v>
      </c>
      <c r="M3391" s="1">
        <f>IF(F3391=0,"not processed",ABS(bank_source_transactions__1[[#This Row],[transaction_date]]-Reconciliation!L3391))</f>
        <v>2</v>
      </c>
      <c r="N3391" s="1" t="str" cm="1">
        <f t="array" ref="N3391">_xlfn.IFS(M3391="not Processed", "Not Processed",M3391&gt;2,"SLA Breached",M3391&lt;=2,"Within SLA")</f>
        <v>Within SLA</v>
      </c>
      <c r="O3391" s="1" t="str">
        <f>_xlfn.XLOOKUP(A3391,Source_data!A:A,Source_data!D:D)</f>
        <v>CARD</v>
      </c>
      <c r="P3391" s="1">
        <f t="shared" si="525"/>
        <v>0</v>
      </c>
      <c r="Q3391" s="1">
        <f t="shared" si="526"/>
        <v>0</v>
      </c>
      <c r="R3391" s="1">
        <f t="shared" si="527"/>
        <v>0</v>
      </c>
      <c r="S3391" s="1">
        <f t="shared" si="528"/>
        <v>0</v>
      </c>
      <c r="T3391" s="1">
        <f t="shared" si="529"/>
        <v>0</v>
      </c>
      <c r="U3391" s="1" t="str">
        <f>_xlfn.XLOOKUP(Table3[[#This Row],[Transaction ID]],Source_data!A:A,Source_data!E:E)</f>
        <v>Pune</v>
      </c>
      <c r="V3391" s="1">
        <f>_xlfn.IFNA(_xlfn.XLOOKUP(A3391,bank_processed_transactions[transaction_id],bank_processed_transactions[processing_minutes]),"")</f>
        <v>24.6</v>
      </c>
      <c r="W3391" s="31">
        <f>_xlfn.XLOOKUP(A3391,Source_data!A:A,Source_data!B:B)</f>
        <v>46105</v>
      </c>
    </row>
    <row r="3392" spans="1:23" x14ac:dyDescent="0.3">
      <c r="A3392" s="3" t="s">
        <v>4909</v>
      </c>
      <c r="B3392" s="1">
        <f>_xlfn.XLOOKUP(A3392,bank_source_transactions__1[transaction_id],bank_source_transactions__1[amount_inr])</f>
        <v>7864.04</v>
      </c>
      <c r="C3392" s="1">
        <f>_xlfn.XLOOKUP(A3392,Processed_data!A:A,Processed_data!F:F)</f>
        <v>7864.04</v>
      </c>
      <c r="D3392" s="1" t="str">
        <f>_xlfn.XLOOKUP(A3392,bank_source_transactions__1[transaction_id],bank_source_transactions__1[transaction_status])</f>
        <v>SUCCESS</v>
      </c>
      <c r="E3392" s="1" t="str">
        <f>_xlfn.XLOOKUP(A3392,Processed_data!A:A,Processed_data!G:G)</f>
        <v>SUCCESS</v>
      </c>
      <c r="F3392" s="1">
        <f>COUNTIF(bank_processed_transactions[transaction_id],A3392)</f>
        <v>1</v>
      </c>
      <c r="G3392" s="1" t="str">
        <f t="shared" si="520"/>
        <v>found</v>
      </c>
      <c r="H3392" s="1" t="str">
        <f t="shared" si="521"/>
        <v>Not Duplicate</v>
      </c>
      <c r="I3392" s="1" t="str">
        <f t="shared" si="522"/>
        <v>match</v>
      </c>
      <c r="J3392" s="1" t="str">
        <f t="shared" si="523"/>
        <v>match</v>
      </c>
      <c r="K3392" s="1">
        <f t="shared" si="524"/>
        <v>0</v>
      </c>
      <c r="L3392" s="2">
        <f>IF(F3392=0,"not processed",_xlfn.MINIFS(Processed_data!H:H,Processed_data!A:A,A3392))</f>
        <v>46038</v>
      </c>
      <c r="M3392" s="1">
        <f>IF(F3392=0,"not processed",ABS(bank_source_transactions__1[[#This Row],[transaction_date]]-Reconciliation!L3392))</f>
        <v>2</v>
      </c>
      <c r="N3392" s="1" t="str" cm="1">
        <f t="array" ref="N3392">_xlfn.IFS(M3392="not Processed", "Not Processed",M3392&gt;2,"SLA Breached",M3392&lt;=2,"Within SLA")</f>
        <v>Within SLA</v>
      </c>
      <c r="O3392" s="1" t="str">
        <f>_xlfn.XLOOKUP(A3392,Source_data!A:A,Source_data!D:D)</f>
        <v>ATM</v>
      </c>
      <c r="P3392" s="1">
        <f t="shared" si="525"/>
        <v>0</v>
      </c>
      <c r="Q3392" s="1">
        <f t="shared" si="526"/>
        <v>0</v>
      </c>
      <c r="R3392" s="1">
        <f t="shared" si="527"/>
        <v>0</v>
      </c>
      <c r="S3392" s="1">
        <f t="shared" si="528"/>
        <v>0</v>
      </c>
      <c r="T3392" s="1">
        <f t="shared" si="529"/>
        <v>0</v>
      </c>
      <c r="U3392" s="1" t="str">
        <f>_xlfn.XLOOKUP(Table3[[#This Row],[Transaction ID]],Source_data!A:A,Source_data!E:E)</f>
        <v>Bengaluru</v>
      </c>
      <c r="V3392" s="1">
        <f>_xlfn.IFNA(_xlfn.XLOOKUP(A3392,bank_processed_transactions[transaction_id],bank_processed_transactions[processing_minutes]),"")</f>
        <v>14.1</v>
      </c>
      <c r="W3392" s="31">
        <f>_xlfn.XLOOKUP(A3392,Source_data!A:A,Source_data!B:B)</f>
        <v>46036</v>
      </c>
    </row>
    <row r="3393" spans="1:23" x14ac:dyDescent="0.3">
      <c r="A3393" s="4" t="s">
        <v>1873</v>
      </c>
      <c r="B3393" s="1">
        <f>_xlfn.XLOOKUP(A3393,bank_source_transactions__1[transaction_id],bank_source_transactions__1[amount_inr])</f>
        <v>4161.42</v>
      </c>
      <c r="C3393" s="1">
        <f>_xlfn.XLOOKUP(A3393,Processed_data!A:A,Processed_data!F:F)</f>
        <v>4161.42</v>
      </c>
      <c r="D3393" s="1" t="str">
        <f>_xlfn.XLOOKUP(A3393,bank_source_transactions__1[transaction_id],bank_source_transactions__1[transaction_status])</f>
        <v>SUCCESS</v>
      </c>
      <c r="E3393" s="1" t="str">
        <f>_xlfn.XLOOKUP(A3393,Processed_data!A:A,Processed_data!G:G)</f>
        <v>SUCCESS</v>
      </c>
      <c r="F3393" s="1">
        <f>COUNTIF(bank_processed_transactions[transaction_id],A3393)</f>
        <v>1</v>
      </c>
      <c r="G3393" s="1" t="str">
        <f t="shared" si="520"/>
        <v>found</v>
      </c>
      <c r="H3393" s="1" t="str">
        <f t="shared" si="521"/>
        <v>Not Duplicate</v>
      </c>
      <c r="I3393" s="1" t="str">
        <f t="shared" si="522"/>
        <v>match</v>
      </c>
      <c r="J3393" s="1" t="str">
        <f t="shared" si="523"/>
        <v>match</v>
      </c>
      <c r="K3393" s="1">
        <f t="shared" si="524"/>
        <v>0</v>
      </c>
      <c r="L3393" s="2">
        <f>IF(F3393=0,"not processed",_xlfn.MINIFS(Processed_data!H:H,Processed_data!A:A,A3393))</f>
        <v>46073</v>
      </c>
      <c r="M3393" s="1">
        <f>IF(F3393=0,"not processed",ABS(bank_source_transactions__1[[#This Row],[transaction_date]]-Reconciliation!L3393))</f>
        <v>3</v>
      </c>
      <c r="N3393" s="1" t="str" cm="1">
        <f t="array" ref="N3393">_xlfn.IFS(M3393="not Processed", "Not Processed",M3393&gt;2,"SLA Breached",M3393&lt;=2,"Within SLA")</f>
        <v>SLA Breached</v>
      </c>
      <c r="O3393" s="1" t="str">
        <f>_xlfn.XLOOKUP(A3393,Source_data!A:A,Source_data!D:D)</f>
        <v>IMPS</v>
      </c>
      <c r="P3393" s="1">
        <f t="shared" si="525"/>
        <v>0</v>
      </c>
      <c r="Q3393" s="1">
        <f t="shared" si="526"/>
        <v>0</v>
      </c>
      <c r="R3393" s="1">
        <f t="shared" si="527"/>
        <v>0</v>
      </c>
      <c r="S3393" s="1">
        <f t="shared" si="528"/>
        <v>0</v>
      </c>
      <c r="T3393" s="1">
        <f t="shared" si="529"/>
        <v>1</v>
      </c>
      <c r="U3393" s="1" t="str">
        <f>_xlfn.XLOOKUP(Table3[[#This Row],[Transaction ID]],Source_data!A:A,Source_data!E:E)</f>
        <v>Hyderabad</v>
      </c>
      <c r="V3393" s="1">
        <f>_xlfn.IFNA(_xlfn.XLOOKUP(A3393,bank_processed_transactions[transaction_id],bank_processed_transactions[processing_minutes]),"")</f>
        <v>42.7</v>
      </c>
      <c r="W3393" s="31">
        <f>_xlfn.XLOOKUP(A3393,Source_data!A:A,Source_data!B:B)</f>
        <v>46070</v>
      </c>
    </row>
    <row r="3394" spans="1:23" x14ac:dyDescent="0.3">
      <c r="A3394" s="3" t="s">
        <v>1992</v>
      </c>
      <c r="B3394" s="1">
        <f>_xlfn.XLOOKUP(A3394,bank_source_transactions__1[transaction_id],bank_source_transactions__1[amount_inr])</f>
        <v>1087.74</v>
      </c>
      <c r="C3394" s="1">
        <f>_xlfn.XLOOKUP(A3394,Processed_data!A:A,Processed_data!F:F)</f>
        <v>1087.74</v>
      </c>
      <c r="D3394" s="1" t="str">
        <f>_xlfn.XLOOKUP(A3394,bank_source_transactions__1[transaction_id],bank_source_transactions__1[transaction_status])</f>
        <v>SUCCESS</v>
      </c>
      <c r="E3394" s="1" t="str">
        <f>_xlfn.XLOOKUP(A3394,Processed_data!A:A,Processed_data!G:G)</f>
        <v>SUCCESS</v>
      </c>
      <c r="F3394" s="1">
        <f>COUNTIF(bank_processed_transactions[transaction_id],A3394)</f>
        <v>1</v>
      </c>
      <c r="G3394" s="1" t="str">
        <f t="shared" si="520"/>
        <v>found</v>
      </c>
      <c r="H3394" s="1" t="str">
        <f t="shared" si="521"/>
        <v>Not Duplicate</v>
      </c>
      <c r="I3394" s="1" t="str">
        <f t="shared" si="522"/>
        <v>match</v>
      </c>
      <c r="J3394" s="1" t="str">
        <f t="shared" si="523"/>
        <v>match</v>
      </c>
      <c r="K3394" s="1">
        <f t="shared" si="524"/>
        <v>0</v>
      </c>
      <c r="L3394" s="2">
        <f>IF(F3394=0,"not processed",_xlfn.MINIFS(Processed_data!H:H,Processed_data!A:A,A3394))</f>
        <v>46073</v>
      </c>
      <c r="M3394" s="1">
        <f>IF(F3394=0,"not processed",ABS(bank_source_transactions__1[[#This Row],[transaction_date]]-Reconciliation!L3394))</f>
        <v>3</v>
      </c>
      <c r="N3394" s="1" t="str" cm="1">
        <f t="array" ref="N3394">_xlfn.IFS(M3394="not Processed", "Not Processed",M3394&gt;2,"SLA Breached",M3394&lt;=2,"Within SLA")</f>
        <v>SLA Breached</v>
      </c>
      <c r="O3394" s="1" t="str">
        <f>_xlfn.XLOOKUP(A3394,Source_data!A:A,Source_data!D:D)</f>
        <v>ATM</v>
      </c>
      <c r="P3394" s="1">
        <f t="shared" si="525"/>
        <v>0</v>
      </c>
      <c r="Q3394" s="1">
        <f t="shared" si="526"/>
        <v>0</v>
      </c>
      <c r="R3394" s="1">
        <f t="shared" si="527"/>
        <v>0</v>
      </c>
      <c r="S3394" s="1">
        <f t="shared" si="528"/>
        <v>0</v>
      </c>
      <c r="T3394" s="1">
        <f t="shared" si="529"/>
        <v>1</v>
      </c>
      <c r="U3394" s="1" t="str">
        <f>_xlfn.XLOOKUP(Table3[[#This Row],[Transaction ID]],Source_data!A:A,Source_data!E:E)</f>
        <v>Hyderabad</v>
      </c>
      <c r="V3394" s="1">
        <f>_xlfn.IFNA(_xlfn.XLOOKUP(A3394,bank_processed_transactions[transaction_id],bank_processed_transactions[processing_minutes]),"")</f>
        <v>25</v>
      </c>
      <c r="W3394" s="31">
        <f>_xlfn.XLOOKUP(A3394,Source_data!A:A,Source_data!B:B)</f>
        <v>46070</v>
      </c>
    </row>
    <row r="3395" spans="1:23" x14ac:dyDescent="0.3">
      <c r="A3395" s="4" t="s">
        <v>2810</v>
      </c>
      <c r="B3395" s="1">
        <f>_xlfn.XLOOKUP(A3395,bank_source_transactions__1[transaction_id],bank_source_transactions__1[amount_inr])</f>
        <v>10462.68</v>
      </c>
      <c r="C3395" s="1">
        <f>_xlfn.XLOOKUP(A3395,Processed_data!A:A,Processed_data!F:F)</f>
        <v>10462.68</v>
      </c>
      <c r="D3395" s="1" t="str">
        <f>_xlfn.XLOOKUP(A3395,bank_source_transactions__1[transaction_id],bank_source_transactions__1[transaction_status])</f>
        <v>SUCCESS</v>
      </c>
      <c r="E3395" s="1" t="str">
        <f>_xlfn.XLOOKUP(A3395,Processed_data!A:A,Processed_data!G:G)</f>
        <v>SUCCESS</v>
      </c>
      <c r="F3395" s="1">
        <f>COUNTIF(bank_processed_transactions[transaction_id],A3395)</f>
        <v>1</v>
      </c>
      <c r="G3395" s="1" t="str">
        <f t="shared" ref="G3395:G3458" si="530">IF(F3395=0,"missing","found")</f>
        <v>found</v>
      </c>
      <c r="H3395" s="1" t="str">
        <f t="shared" ref="H3395:H3458" si="531">IF(F3395&gt;1,"Duplicate","Not Duplicate")</f>
        <v>Not Duplicate</v>
      </c>
      <c r="I3395" s="1" t="str">
        <f t="shared" ref="I3395:I3458" si="532">IF(F3395=0,"not processed",IF(B3395=C3395,"match","mismatch"))</f>
        <v>match</v>
      </c>
      <c r="J3395" s="1" t="str">
        <f t="shared" ref="J3395:J3458" si="533">IF(F3395=0,"not processed",IF(D3395=E3395,"match","mismatch"))</f>
        <v>match</v>
      </c>
      <c r="K3395" s="1">
        <f t="shared" ref="K3395:K3458" si="534">IF(F3395=0,"missing",ABS(B3395-C3395))</f>
        <v>0</v>
      </c>
      <c r="L3395" s="2">
        <f>IF(F3395=0,"not processed",_xlfn.MINIFS(Processed_data!H:H,Processed_data!A:A,A3395))</f>
        <v>46096</v>
      </c>
      <c r="M3395" s="1">
        <f>IF(F3395=0,"not processed",ABS(bank_source_transactions__1[[#This Row],[transaction_date]]-Reconciliation!L3395))</f>
        <v>0</v>
      </c>
      <c r="N3395" s="1" t="str" cm="1">
        <f t="array" ref="N3395">_xlfn.IFS(M3395="not Processed", "Not Processed",M3395&gt;2,"SLA Breached",M3395&lt;=2,"Within SLA")</f>
        <v>Within SLA</v>
      </c>
      <c r="O3395" s="1" t="str">
        <f>_xlfn.XLOOKUP(A3395,Source_data!A:A,Source_data!D:D)</f>
        <v>CARD</v>
      </c>
      <c r="P3395" s="1">
        <f t="shared" ref="P3395:P3458" si="535">IF(G3395="missing",1,0)</f>
        <v>0</v>
      </c>
      <c r="Q3395" s="1">
        <f t="shared" ref="Q3395:Q3458" si="536">IF(H3395="duplicate",1,0)</f>
        <v>0</v>
      </c>
      <c r="R3395" s="1">
        <f t="shared" ref="R3395:R3458" si="537">IF(I3395="mismatch",1,0)</f>
        <v>0</v>
      </c>
      <c r="S3395" s="1">
        <f t="shared" ref="S3395:S3458" si="538">IF(J3395="mismatch",1,)</f>
        <v>0</v>
      </c>
      <c r="T3395" s="1">
        <f t="shared" ref="T3395:T3458" si="539">IF(N3395="sla breached",1,0)</f>
        <v>0</v>
      </c>
      <c r="U3395" s="1" t="str">
        <f>_xlfn.XLOOKUP(Table3[[#This Row],[Transaction ID]],Source_data!A:A,Source_data!E:E)</f>
        <v>Bengaluru</v>
      </c>
      <c r="V3395" s="1">
        <f>_xlfn.IFNA(_xlfn.XLOOKUP(A3395,bank_processed_transactions[transaction_id],bank_processed_transactions[processing_minutes]),"")</f>
        <v>17.3</v>
      </c>
      <c r="W3395" s="31">
        <f>_xlfn.XLOOKUP(A3395,Source_data!A:A,Source_data!B:B)</f>
        <v>46096</v>
      </c>
    </row>
    <row r="3396" spans="1:23" x14ac:dyDescent="0.3">
      <c r="A3396" s="3" t="s">
        <v>1593</v>
      </c>
      <c r="B3396" s="1">
        <f>_xlfn.XLOOKUP(A3396,bank_source_transactions__1[transaction_id],bank_source_transactions__1[amount_inr])</f>
        <v>14536.29</v>
      </c>
      <c r="C3396" s="1">
        <f>_xlfn.XLOOKUP(A3396,Processed_data!A:A,Processed_data!F:F)</f>
        <v>14536.29</v>
      </c>
      <c r="D3396" s="1" t="str">
        <f>_xlfn.XLOOKUP(A3396,bank_source_transactions__1[transaction_id],bank_source_transactions__1[transaction_status])</f>
        <v>SUCCESS</v>
      </c>
      <c r="E3396" s="1" t="str">
        <f>_xlfn.XLOOKUP(A3396,Processed_data!A:A,Processed_data!G:G)</f>
        <v>SUCCESS</v>
      </c>
      <c r="F3396" s="1">
        <f>COUNTIF(bank_processed_transactions[transaction_id],A3396)</f>
        <v>1</v>
      </c>
      <c r="G3396" s="1" t="str">
        <f t="shared" si="530"/>
        <v>found</v>
      </c>
      <c r="H3396" s="1" t="str">
        <f t="shared" si="531"/>
        <v>Not Duplicate</v>
      </c>
      <c r="I3396" s="1" t="str">
        <f t="shared" si="532"/>
        <v>match</v>
      </c>
      <c r="J3396" s="1" t="str">
        <f t="shared" si="533"/>
        <v>match</v>
      </c>
      <c r="K3396" s="1">
        <f t="shared" si="534"/>
        <v>0</v>
      </c>
      <c r="L3396" s="2">
        <f>IF(F3396=0,"not processed",_xlfn.MINIFS(Processed_data!H:H,Processed_data!A:A,A3396))</f>
        <v>46061</v>
      </c>
      <c r="M3396" s="1">
        <f>IF(F3396=0,"not processed",ABS(bank_source_transactions__1[[#This Row],[transaction_date]]-Reconciliation!L3396))</f>
        <v>0</v>
      </c>
      <c r="N3396" s="1" t="str" cm="1">
        <f t="array" ref="N3396">_xlfn.IFS(M3396="not Processed", "Not Processed",M3396&gt;2,"SLA Breached",M3396&lt;=2,"Within SLA")</f>
        <v>Within SLA</v>
      </c>
      <c r="O3396" s="1" t="str">
        <f>_xlfn.XLOOKUP(A3396,Source_data!A:A,Source_data!D:D)</f>
        <v>UPI</v>
      </c>
      <c r="P3396" s="1">
        <f t="shared" si="535"/>
        <v>0</v>
      </c>
      <c r="Q3396" s="1">
        <f t="shared" si="536"/>
        <v>0</v>
      </c>
      <c r="R3396" s="1">
        <f t="shared" si="537"/>
        <v>0</v>
      </c>
      <c r="S3396" s="1">
        <f t="shared" si="538"/>
        <v>0</v>
      </c>
      <c r="T3396" s="1">
        <f t="shared" si="539"/>
        <v>0</v>
      </c>
      <c r="U3396" s="1" t="str">
        <f>_xlfn.XLOOKUP(Table3[[#This Row],[Transaction ID]],Source_data!A:A,Source_data!E:E)</f>
        <v>Pune</v>
      </c>
      <c r="V3396" s="1">
        <f>_xlfn.IFNA(_xlfn.XLOOKUP(A3396,bank_processed_transactions[transaction_id],bank_processed_transactions[processing_minutes]),"")</f>
        <v>10.6</v>
      </c>
      <c r="W3396" s="31">
        <f>_xlfn.XLOOKUP(A3396,Source_data!A:A,Source_data!B:B)</f>
        <v>46061</v>
      </c>
    </row>
    <row r="3397" spans="1:23" x14ac:dyDescent="0.3">
      <c r="A3397" s="4" t="s">
        <v>3962</v>
      </c>
      <c r="B3397" s="1">
        <f>_xlfn.XLOOKUP(A3397,bank_source_transactions__1[transaction_id],bank_source_transactions__1[amount_inr])</f>
        <v>5227.5</v>
      </c>
      <c r="C3397" s="1">
        <f>_xlfn.XLOOKUP(A3397,Processed_data!A:A,Processed_data!F:F)</f>
        <v>5227.5</v>
      </c>
      <c r="D3397" s="1" t="str">
        <f>_xlfn.XLOOKUP(A3397,bank_source_transactions__1[transaction_id],bank_source_transactions__1[transaction_status])</f>
        <v>SUCCESS</v>
      </c>
      <c r="E3397" s="1" t="str">
        <f>_xlfn.XLOOKUP(A3397,Processed_data!A:A,Processed_data!G:G)</f>
        <v>SUCCESS</v>
      </c>
      <c r="F3397" s="1">
        <f>COUNTIF(bank_processed_transactions[transaction_id],A3397)</f>
        <v>1</v>
      </c>
      <c r="G3397" s="1" t="str">
        <f t="shared" si="530"/>
        <v>found</v>
      </c>
      <c r="H3397" s="1" t="str">
        <f t="shared" si="531"/>
        <v>Not Duplicate</v>
      </c>
      <c r="I3397" s="1" t="str">
        <f t="shared" si="532"/>
        <v>match</v>
      </c>
      <c r="J3397" s="1" t="str">
        <f t="shared" si="533"/>
        <v>match</v>
      </c>
      <c r="K3397" s="1">
        <f t="shared" si="534"/>
        <v>0</v>
      </c>
      <c r="L3397" s="2">
        <f>IF(F3397=0,"not processed",_xlfn.MINIFS(Processed_data!H:H,Processed_data!A:A,A3397))</f>
        <v>46040</v>
      </c>
      <c r="M3397" s="1">
        <f>IF(F3397=0,"not processed",ABS(bank_source_transactions__1[[#This Row],[transaction_date]]-Reconciliation!L3397))</f>
        <v>0</v>
      </c>
      <c r="N3397" s="1" t="str" cm="1">
        <f t="array" ref="N3397">_xlfn.IFS(M3397="not Processed", "Not Processed",M3397&gt;2,"SLA Breached",M3397&lt;=2,"Within SLA")</f>
        <v>Within SLA</v>
      </c>
      <c r="O3397" s="1" t="str">
        <f>_xlfn.XLOOKUP(A3397,Source_data!A:A,Source_data!D:D)</f>
        <v>IMPS</v>
      </c>
      <c r="P3397" s="1">
        <f t="shared" si="535"/>
        <v>0</v>
      </c>
      <c r="Q3397" s="1">
        <f t="shared" si="536"/>
        <v>0</v>
      </c>
      <c r="R3397" s="1">
        <f t="shared" si="537"/>
        <v>0</v>
      </c>
      <c r="S3397" s="1">
        <f t="shared" si="538"/>
        <v>0</v>
      </c>
      <c r="T3397" s="1">
        <f t="shared" si="539"/>
        <v>0</v>
      </c>
      <c r="U3397" s="1" t="str">
        <f>_xlfn.XLOOKUP(Table3[[#This Row],[Transaction ID]],Source_data!A:A,Source_data!E:E)</f>
        <v>Hyderabad</v>
      </c>
      <c r="V3397" s="1">
        <f>_xlfn.IFNA(_xlfn.XLOOKUP(A3397,bank_processed_transactions[transaction_id],bank_processed_transactions[processing_minutes]),"")</f>
        <v>18.399999999999999</v>
      </c>
      <c r="W3397" s="31">
        <f>_xlfn.XLOOKUP(A3397,Source_data!A:A,Source_data!B:B)</f>
        <v>46040</v>
      </c>
    </row>
    <row r="3398" spans="1:23" x14ac:dyDescent="0.3">
      <c r="A3398" s="3" t="s">
        <v>4453</v>
      </c>
      <c r="B3398" s="1">
        <f>_xlfn.XLOOKUP(A3398,bank_source_transactions__1[transaction_id],bank_source_transactions__1[amount_inr])</f>
        <v>31036.65</v>
      </c>
      <c r="C3398" s="1">
        <f>_xlfn.XLOOKUP(A3398,Processed_data!A:A,Processed_data!F:F)</f>
        <v>31036.65</v>
      </c>
      <c r="D3398" s="1" t="str">
        <f>_xlfn.XLOOKUP(A3398,bank_source_transactions__1[transaction_id],bank_source_transactions__1[transaction_status])</f>
        <v>SUCCESS</v>
      </c>
      <c r="E3398" s="1" t="str">
        <f>_xlfn.XLOOKUP(A3398,Processed_data!A:A,Processed_data!G:G)</f>
        <v>SUCCESS</v>
      </c>
      <c r="F3398" s="1">
        <f>COUNTIF(bank_processed_transactions[transaction_id],A3398)</f>
        <v>1</v>
      </c>
      <c r="G3398" s="1" t="str">
        <f t="shared" si="530"/>
        <v>found</v>
      </c>
      <c r="H3398" s="1" t="str">
        <f t="shared" si="531"/>
        <v>Not Duplicate</v>
      </c>
      <c r="I3398" s="1" t="str">
        <f t="shared" si="532"/>
        <v>match</v>
      </c>
      <c r="J3398" s="1" t="str">
        <f t="shared" si="533"/>
        <v>match</v>
      </c>
      <c r="K3398" s="1">
        <f t="shared" si="534"/>
        <v>0</v>
      </c>
      <c r="L3398" s="2">
        <f>IF(F3398=0,"not processed",_xlfn.MINIFS(Processed_data!H:H,Processed_data!A:A,A3398))</f>
        <v>46046</v>
      </c>
      <c r="M3398" s="1">
        <f>IF(F3398=0,"not processed",ABS(bank_source_transactions__1[[#This Row],[transaction_date]]-Reconciliation!L3398))</f>
        <v>2</v>
      </c>
      <c r="N3398" s="1" t="str" cm="1">
        <f t="array" ref="N3398">_xlfn.IFS(M3398="not Processed", "Not Processed",M3398&gt;2,"SLA Breached",M3398&lt;=2,"Within SLA")</f>
        <v>Within SLA</v>
      </c>
      <c r="O3398" s="1" t="str">
        <f>_xlfn.XLOOKUP(A3398,Source_data!A:A,Source_data!D:D)</f>
        <v>NEFT</v>
      </c>
      <c r="P3398" s="1">
        <f t="shared" si="535"/>
        <v>0</v>
      </c>
      <c r="Q3398" s="1">
        <f t="shared" si="536"/>
        <v>0</v>
      </c>
      <c r="R3398" s="1">
        <f t="shared" si="537"/>
        <v>0</v>
      </c>
      <c r="S3398" s="1">
        <f t="shared" si="538"/>
        <v>0</v>
      </c>
      <c r="T3398" s="1">
        <f t="shared" si="539"/>
        <v>0</v>
      </c>
      <c r="U3398" s="1" t="str">
        <f>_xlfn.XLOOKUP(Table3[[#This Row],[Transaction ID]],Source_data!A:A,Source_data!E:E)</f>
        <v>Hyderabad</v>
      </c>
      <c r="V3398" s="1">
        <f>_xlfn.IFNA(_xlfn.XLOOKUP(A3398,bank_processed_transactions[transaction_id],bank_processed_transactions[processing_minutes]),"")</f>
        <v>20</v>
      </c>
      <c r="W3398" s="31">
        <f>_xlfn.XLOOKUP(A3398,Source_data!A:A,Source_data!B:B)</f>
        <v>46044</v>
      </c>
    </row>
    <row r="3399" spans="1:23" x14ac:dyDescent="0.3">
      <c r="A3399" s="4" t="s">
        <v>4478</v>
      </c>
      <c r="B3399" s="1">
        <f>_xlfn.XLOOKUP(A3399,bank_source_transactions__1[transaction_id],bank_source_transactions__1[amount_inr])</f>
        <v>7022.67</v>
      </c>
      <c r="C3399" s="1">
        <f>_xlfn.XLOOKUP(A3399,Processed_data!A:A,Processed_data!F:F)</f>
        <v>7022.67</v>
      </c>
      <c r="D3399" s="1" t="str">
        <f>_xlfn.XLOOKUP(A3399,bank_source_transactions__1[transaction_id],bank_source_transactions__1[transaction_status])</f>
        <v>SUCCESS</v>
      </c>
      <c r="E3399" s="1" t="str">
        <f>_xlfn.XLOOKUP(A3399,Processed_data!A:A,Processed_data!G:G)</f>
        <v>SUCCESS</v>
      </c>
      <c r="F3399" s="1">
        <f>COUNTIF(bank_processed_transactions[transaction_id],A3399)</f>
        <v>1</v>
      </c>
      <c r="G3399" s="1" t="str">
        <f t="shared" si="530"/>
        <v>found</v>
      </c>
      <c r="H3399" s="1" t="str">
        <f t="shared" si="531"/>
        <v>Not Duplicate</v>
      </c>
      <c r="I3399" s="1" t="str">
        <f t="shared" si="532"/>
        <v>match</v>
      </c>
      <c r="J3399" s="1" t="str">
        <f t="shared" si="533"/>
        <v>match</v>
      </c>
      <c r="K3399" s="1">
        <f t="shared" si="534"/>
        <v>0</v>
      </c>
      <c r="L3399" s="2">
        <f>IF(F3399=0,"not processed",_xlfn.MINIFS(Processed_data!H:H,Processed_data!A:A,A3399))</f>
        <v>46093</v>
      </c>
      <c r="M3399" s="1">
        <f>IF(F3399=0,"not processed",ABS(bank_source_transactions__1[[#This Row],[transaction_date]]-Reconciliation!L3399))</f>
        <v>0</v>
      </c>
      <c r="N3399" s="1" t="str" cm="1">
        <f t="array" ref="N3399">_xlfn.IFS(M3399="not Processed", "Not Processed",M3399&gt;2,"SLA Breached",M3399&lt;=2,"Within SLA")</f>
        <v>Within SLA</v>
      </c>
      <c r="O3399" s="1" t="str">
        <f>_xlfn.XLOOKUP(A3399,Source_data!A:A,Source_data!D:D)</f>
        <v>NEFT</v>
      </c>
      <c r="P3399" s="1">
        <f t="shared" si="535"/>
        <v>0</v>
      </c>
      <c r="Q3399" s="1">
        <f t="shared" si="536"/>
        <v>0</v>
      </c>
      <c r="R3399" s="1">
        <f t="shared" si="537"/>
        <v>0</v>
      </c>
      <c r="S3399" s="1">
        <f t="shared" si="538"/>
        <v>0</v>
      </c>
      <c r="T3399" s="1">
        <f t="shared" si="539"/>
        <v>0</v>
      </c>
      <c r="U3399" s="1" t="str">
        <f>_xlfn.XLOOKUP(Table3[[#This Row],[Transaction ID]],Source_data!A:A,Source_data!E:E)</f>
        <v>Bengaluru</v>
      </c>
      <c r="V3399" s="1">
        <f>_xlfn.IFNA(_xlfn.XLOOKUP(A3399,bank_processed_transactions[transaction_id],bank_processed_transactions[processing_minutes]),"")</f>
        <v>59.5</v>
      </c>
      <c r="W3399" s="31">
        <f>_xlfn.XLOOKUP(A3399,Source_data!A:A,Source_data!B:B)</f>
        <v>46093</v>
      </c>
    </row>
    <row r="3400" spans="1:23" x14ac:dyDescent="0.3">
      <c r="A3400" s="3" t="s">
        <v>1028</v>
      </c>
      <c r="B3400" s="1">
        <f>_xlfn.XLOOKUP(A3400,bank_source_transactions__1[transaction_id],bank_source_transactions__1[amount_inr])</f>
        <v>8010.88</v>
      </c>
      <c r="C3400" s="1">
        <f>_xlfn.XLOOKUP(A3400,Processed_data!A:A,Processed_data!F:F)</f>
        <v>8010.88</v>
      </c>
      <c r="D3400" s="1" t="str">
        <f>_xlfn.XLOOKUP(A3400,bank_source_transactions__1[transaction_id],bank_source_transactions__1[transaction_status])</f>
        <v>SUCCESS</v>
      </c>
      <c r="E3400" s="1" t="str">
        <f>_xlfn.XLOOKUP(A3400,Processed_data!A:A,Processed_data!G:G)</f>
        <v>SUCCESS</v>
      </c>
      <c r="F3400" s="1">
        <f>COUNTIF(bank_processed_transactions[transaction_id],A3400)</f>
        <v>1</v>
      </c>
      <c r="G3400" s="1" t="str">
        <f t="shared" si="530"/>
        <v>found</v>
      </c>
      <c r="H3400" s="1" t="str">
        <f t="shared" si="531"/>
        <v>Not Duplicate</v>
      </c>
      <c r="I3400" s="1" t="str">
        <f t="shared" si="532"/>
        <v>match</v>
      </c>
      <c r="J3400" s="1" t="str">
        <f t="shared" si="533"/>
        <v>match</v>
      </c>
      <c r="K3400" s="1">
        <f t="shared" si="534"/>
        <v>0</v>
      </c>
      <c r="L3400" s="2">
        <f>IF(F3400=0,"not processed",_xlfn.MINIFS(Processed_data!H:H,Processed_data!A:A,A3400))</f>
        <v>46113</v>
      </c>
      <c r="M3400" s="1">
        <f>IF(F3400=0,"not processed",ABS(bank_source_transactions__1[[#This Row],[transaction_date]]-Reconciliation!L3400))</f>
        <v>2</v>
      </c>
      <c r="N3400" s="1" t="str" cm="1">
        <f t="array" ref="N3400">_xlfn.IFS(M3400="not Processed", "Not Processed",M3400&gt;2,"SLA Breached",M3400&lt;=2,"Within SLA")</f>
        <v>Within SLA</v>
      </c>
      <c r="O3400" s="1" t="str">
        <f>_xlfn.XLOOKUP(A3400,Source_data!A:A,Source_data!D:D)</f>
        <v>NEFT</v>
      </c>
      <c r="P3400" s="1">
        <f t="shared" si="535"/>
        <v>0</v>
      </c>
      <c r="Q3400" s="1">
        <f t="shared" si="536"/>
        <v>0</v>
      </c>
      <c r="R3400" s="1">
        <f t="shared" si="537"/>
        <v>0</v>
      </c>
      <c r="S3400" s="1">
        <f t="shared" si="538"/>
        <v>0</v>
      </c>
      <c r="T3400" s="1">
        <f t="shared" si="539"/>
        <v>0</v>
      </c>
      <c r="U3400" s="1" t="str">
        <f>_xlfn.XLOOKUP(Table3[[#This Row],[Transaction ID]],Source_data!A:A,Source_data!E:E)</f>
        <v>Hyderabad</v>
      </c>
      <c r="V3400" s="1">
        <f>_xlfn.IFNA(_xlfn.XLOOKUP(A3400,bank_processed_transactions[transaction_id],bank_processed_transactions[processing_minutes]),"")</f>
        <v>10.8</v>
      </c>
      <c r="W3400" s="31">
        <f>_xlfn.XLOOKUP(A3400,Source_data!A:A,Source_data!B:B)</f>
        <v>46111</v>
      </c>
    </row>
    <row r="3401" spans="1:23" x14ac:dyDescent="0.3">
      <c r="A3401" s="4" t="s">
        <v>1062</v>
      </c>
      <c r="B3401" s="1">
        <f>_xlfn.XLOOKUP(A3401,bank_source_transactions__1[transaction_id],bank_source_transactions__1[amount_inr])</f>
        <v>11240.22</v>
      </c>
      <c r="C3401" s="1">
        <f>_xlfn.XLOOKUP(A3401,Processed_data!A:A,Processed_data!F:F)</f>
        <v>11240.22</v>
      </c>
      <c r="D3401" s="1" t="str">
        <f>_xlfn.XLOOKUP(A3401,bank_source_transactions__1[transaction_id],bank_source_transactions__1[transaction_status])</f>
        <v>SUCCESS</v>
      </c>
      <c r="E3401" s="1" t="str">
        <f>_xlfn.XLOOKUP(A3401,Processed_data!A:A,Processed_data!G:G)</f>
        <v>SUCCESS</v>
      </c>
      <c r="F3401" s="1">
        <f>COUNTIF(bank_processed_transactions[transaction_id],A3401)</f>
        <v>1</v>
      </c>
      <c r="G3401" s="1" t="str">
        <f t="shared" si="530"/>
        <v>found</v>
      </c>
      <c r="H3401" s="1" t="str">
        <f t="shared" si="531"/>
        <v>Not Duplicate</v>
      </c>
      <c r="I3401" s="1" t="str">
        <f t="shared" si="532"/>
        <v>match</v>
      </c>
      <c r="J3401" s="1" t="str">
        <f t="shared" si="533"/>
        <v>match</v>
      </c>
      <c r="K3401" s="1">
        <f t="shared" si="534"/>
        <v>0</v>
      </c>
      <c r="L3401" s="2">
        <f>IF(F3401=0,"not processed",_xlfn.MINIFS(Processed_data!H:H,Processed_data!A:A,A3401))</f>
        <v>46102</v>
      </c>
      <c r="M3401" s="1">
        <f>IF(F3401=0,"not processed",ABS(bank_source_transactions__1[[#This Row],[transaction_date]]-Reconciliation!L3401))</f>
        <v>5</v>
      </c>
      <c r="N3401" s="1" t="str" cm="1">
        <f t="array" ref="N3401">_xlfn.IFS(M3401="not Processed", "Not Processed",M3401&gt;2,"SLA Breached",M3401&lt;=2,"Within SLA")</f>
        <v>SLA Breached</v>
      </c>
      <c r="O3401" s="1" t="str">
        <f>_xlfn.XLOOKUP(A3401,Source_data!A:A,Source_data!D:D)</f>
        <v>UPI</v>
      </c>
      <c r="P3401" s="1">
        <f t="shared" si="535"/>
        <v>0</v>
      </c>
      <c r="Q3401" s="1">
        <f t="shared" si="536"/>
        <v>0</v>
      </c>
      <c r="R3401" s="1">
        <f t="shared" si="537"/>
        <v>0</v>
      </c>
      <c r="S3401" s="1">
        <f t="shared" si="538"/>
        <v>0</v>
      </c>
      <c r="T3401" s="1">
        <f t="shared" si="539"/>
        <v>1</v>
      </c>
      <c r="U3401" s="1" t="str">
        <f>_xlfn.XLOOKUP(Table3[[#This Row],[Transaction ID]],Source_data!A:A,Source_data!E:E)</f>
        <v>Pune</v>
      </c>
      <c r="V3401" s="1">
        <f>_xlfn.IFNA(_xlfn.XLOOKUP(A3401,bank_processed_transactions[transaction_id],bank_processed_transactions[processing_minutes]),"")</f>
        <v>30</v>
      </c>
      <c r="W3401" s="31">
        <f>_xlfn.XLOOKUP(A3401,Source_data!A:A,Source_data!B:B)</f>
        <v>46097</v>
      </c>
    </row>
    <row r="3402" spans="1:23" x14ac:dyDescent="0.3">
      <c r="A3402" s="3" t="s">
        <v>685</v>
      </c>
      <c r="B3402" s="1">
        <f>_xlfn.XLOOKUP(A3402,bank_source_transactions__1[transaction_id],bank_source_transactions__1[amount_inr])</f>
        <v>2243.94</v>
      </c>
      <c r="C3402" s="1">
        <f>_xlfn.XLOOKUP(A3402,Processed_data!A:A,Processed_data!F:F)</f>
        <v>2243.94</v>
      </c>
      <c r="D3402" s="1" t="str">
        <f>_xlfn.XLOOKUP(A3402,bank_source_transactions__1[transaction_id],bank_source_transactions__1[transaction_status])</f>
        <v>SUCCESS</v>
      </c>
      <c r="E3402" s="1" t="str">
        <f>_xlfn.XLOOKUP(A3402,Processed_data!A:A,Processed_data!G:G)</f>
        <v>SUCCESS</v>
      </c>
      <c r="F3402" s="1">
        <f>COUNTIF(bank_processed_transactions[transaction_id],A3402)</f>
        <v>1</v>
      </c>
      <c r="G3402" s="1" t="str">
        <f t="shared" si="530"/>
        <v>found</v>
      </c>
      <c r="H3402" s="1" t="str">
        <f t="shared" si="531"/>
        <v>Not Duplicate</v>
      </c>
      <c r="I3402" s="1" t="str">
        <f t="shared" si="532"/>
        <v>match</v>
      </c>
      <c r="J3402" s="1" t="str">
        <f t="shared" si="533"/>
        <v>match</v>
      </c>
      <c r="K3402" s="1">
        <f t="shared" si="534"/>
        <v>0</v>
      </c>
      <c r="L3402" s="2">
        <f>IF(F3402=0,"not processed",_xlfn.MINIFS(Processed_data!H:H,Processed_data!A:A,A3402))</f>
        <v>46041</v>
      </c>
      <c r="M3402" s="1">
        <f>IF(F3402=0,"not processed",ABS(bank_source_transactions__1[[#This Row],[transaction_date]]-Reconciliation!L3402))</f>
        <v>1</v>
      </c>
      <c r="N3402" s="1" t="str" cm="1">
        <f t="array" ref="N3402">_xlfn.IFS(M3402="not Processed", "Not Processed",M3402&gt;2,"SLA Breached",M3402&lt;=2,"Within SLA")</f>
        <v>Within SLA</v>
      </c>
      <c r="O3402" s="1" t="str">
        <f>_xlfn.XLOOKUP(A3402,Source_data!A:A,Source_data!D:D)</f>
        <v>NEFT</v>
      </c>
      <c r="P3402" s="1">
        <f t="shared" si="535"/>
        <v>0</v>
      </c>
      <c r="Q3402" s="1">
        <f t="shared" si="536"/>
        <v>0</v>
      </c>
      <c r="R3402" s="1">
        <f t="shared" si="537"/>
        <v>0</v>
      </c>
      <c r="S3402" s="1">
        <f t="shared" si="538"/>
        <v>0</v>
      </c>
      <c r="T3402" s="1">
        <f t="shared" si="539"/>
        <v>0</v>
      </c>
      <c r="U3402" s="1" t="str">
        <f>_xlfn.XLOOKUP(Table3[[#This Row],[Transaction ID]],Source_data!A:A,Source_data!E:E)</f>
        <v>Bengaluru</v>
      </c>
      <c r="V3402" s="1">
        <f>_xlfn.IFNA(_xlfn.XLOOKUP(A3402,bank_processed_transactions[transaction_id],bank_processed_transactions[processing_minutes]),"")</f>
        <v>13.1</v>
      </c>
      <c r="W3402" s="31">
        <f>_xlfn.XLOOKUP(A3402,Source_data!A:A,Source_data!B:B)</f>
        <v>46040</v>
      </c>
    </row>
    <row r="3403" spans="1:23" x14ac:dyDescent="0.3">
      <c r="A3403" s="4" t="s">
        <v>910</v>
      </c>
      <c r="B3403" s="1">
        <f>_xlfn.XLOOKUP(A3403,bank_source_transactions__1[transaction_id],bank_source_transactions__1[amount_inr])</f>
        <v>953.44</v>
      </c>
      <c r="C3403" s="1">
        <f>_xlfn.XLOOKUP(A3403,Processed_data!A:A,Processed_data!F:F)</f>
        <v>953.44</v>
      </c>
      <c r="D3403" s="1" t="str">
        <f>_xlfn.XLOOKUP(A3403,bank_source_transactions__1[transaction_id],bank_source_transactions__1[transaction_status])</f>
        <v>SUCCESS</v>
      </c>
      <c r="E3403" s="1" t="str">
        <f>_xlfn.XLOOKUP(A3403,Processed_data!A:A,Processed_data!G:G)</f>
        <v>SUCCESS</v>
      </c>
      <c r="F3403" s="1">
        <f>COUNTIF(bank_processed_transactions[transaction_id],A3403)</f>
        <v>1</v>
      </c>
      <c r="G3403" s="1" t="str">
        <f t="shared" si="530"/>
        <v>found</v>
      </c>
      <c r="H3403" s="1" t="str">
        <f t="shared" si="531"/>
        <v>Not Duplicate</v>
      </c>
      <c r="I3403" s="1" t="str">
        <f t="shared" si="532"/>
        <v>match</v>
      </c>
      <c r="J3403" s="1" t="str">
        <f t="shared" si="533"/>
        <v>match</v>
      </c>
      <c r="K3403" s="1">
        <f t="shared" si="534"/>
        <v>0</v>
      </c>
      <c r="L3403" s="2">
        <f>IF(F3403=0,"not processed",_xlfn.MINIFS(Processed_data!H:H,Processed_data!A:A,A3403))</f>
        <v>46027</v>
      </c>
      <c r="M3403" s="1">
        <f>IF(F3403=0,"not processed",ABS(bank_source_transactions__1[[#This Row],[transaction_date]]-Reconciliation!L3403))</f>
        <v>2</v>
      </c>
      <c r="N3403" s="1" t="str" cm="1">
        <f t="array" ref="N3403">_xlfn.IFS(M3403="not Processed", "Not Processed",M3403&gt;2,"SLA Breached",M3403&lt;=2,"Within SLA")</f>
        <v>Within SLA</v>
      </c>
      <c r="O3403" s="1" t="str">
        <f>_xlfn.XLOOKUP(A3403,Source_data!A:A,Source_data!D:D)</f>
        <v>IMPS</v>
      </c>
      <c r="P3403" s="1">
        <f t="shared" si="535"/>
        <v>0</v>
      </c>
      <c r="Q3403" s="1">
        <f t="shared" si="536"/>
        <v>0</v>
      </c>
      <c r="R3403" s="1">
        <f t="shared" si="537"/>
        <v>0</v>
      </c>
      <c r="S3403" s="1">
        <f t="shared" si="538"/>
        <v>0</v>
      </c>
      <c r="T3403" s="1">
        <f t="shared" si="539"/>
        <v>0</v>
      </c>
      <c r="U3403" s="1" t="str">
        <f>_xlfn.XLOOKUP(Table3[[#This Row],[Transaction ID]],Source_data!A:A,Source_data!E:E)</f>
        <v>Hyderabad</v>
      </c>
      <c r="V3403" s="1">
        <f>_xlfn.IFNA(_xlfn.XLOOKUP(A3403,bank_processed_transactions[transaction_id],bank_processed_transactions[processing_minutes]),"")</f>
        <v>49</v>
      </c>
      <c r="W3403" s="31">
        <f>_xlfn.XLOOKUP(A3403,Source_data!A:A,Source_data!B:B)</f>
        <v>46025</v>
      </c>
    </row>
    <row r="3404" spans="1:23" x14ac:dyDescent="0.3">
      <c r="A3404" s="3" t="s">
        <v>4169</v>
      </c>
      <c r="B3404" s="1">
        <f>_xlfn.XLOOKUP(A3404,bank_source_transactions__1[transaction_id],bank_source_transactions__1[amount_inr])</f>
        <v>742.85</v>
      </c>
      <c r="C3404" s="1">
        <f>_xlfn.XLOOKUP(A3404,Processed_data!A:A,Processed_data!F:F)</f>
        <v>742.85</v>
      </c>
      <c r="D3404" s="1" t="str">
        <f>_xlfn.XLOOKUP(A3404,bank_source_transactions__1[transaction_id],bank_source_transactions__1[transaction_status])</f>
        <v>SUCCESS</v>
      </c>
      <c r="E3404" s="1" t="str">
        <f>_xlfn.XLOOKUP(A3404,Processed_data!A:A,Processed_data!G:G)</f>
        <v>SUCCESS</v>
      </c>
      <c r="F3404" s="1">
        <f>COUNTIF(bank_processed_transactions[transaction_id],A3404)</f>
        <v>1</v>
      </c>
      <c r="G3404" s="1" t="str">
        <f t="shared" si="530"/>
        <v>found</v>
      </c>
      <c r="H3404" s="1" t="str">
        <f t="shared" si="531"/>
        <v>Not Duplicate</v>
      </c>
      <c r="I3404" s="1" t="str">
        <f t="shared" si="532"/>
        <v>match</v>
      </c>
      <c r="J3404" s="1" t="str">
        <f t="shared" si="533"/>
        <v>match</v>
      </c>
      <c r="K3404" s="1">
        <f t="shared" si="534"/>
        <v>0</v>
      </c>
      <c r="L3404" s="2">
        <f>IF(F3404=0,"not processed",_xlfn.MINIFS(Processed_data!H:H,Processed_data!A:A,A3404))</f>
        <v>46059</v>
      </c>
      <c r="M3404" s="1">
        <f>IF(F3404=0,"not processed",ABS(bank_source_transactions__1[[#This Row],[transaction_date]]-Reconciliation!L3404))</f>
        <v>2</v>
      </c>
      <c r="N3404" s="1" t="str" cm="1">
        <f t="array" ref="N3404">_xlfn.IFS(M3404="not Processed", "Not Processed",M3404&gt;2,"SLA Breached",M3404&lt;=2,"Within SLA")</f>
        <v>Within SLA</v>
      </c>
      <c r="O3404" s="1" t="str">
        <f>_xlfn.XLOOKUP(A3404,Source_data!A:A,Source_data!D:D)</f>
        <v>NEFT</v>
      </c>
      <c r="P3404" s="1">
        <f t="shared" si="535"/>
        <v>0</v>
      </c>
      <c r="Q3404" s="1">
        <f t="shared" si="536"/>
        <v>0</v>
      </c>
      <c r="R3404" s="1">
        <f t="shared" si="537"/>
        <v>0</v>
      </c>
      <c r="S3404" s="1">
        <f t="shared" si="538"/>
        <v>0</v>
      </c>
      <c r="T3404" s="1">
        <f t="shared" si="539"/>
        <v>0</v>
      </c>
      <c r="U3404" s="1" t="str">
        <f>_xlfn.XLOOKUP(Table3[[#This Row],[Transaction ID]],Source_data!A:A,Source_data!E:E)</f>
        <v>Bengaluru</v>
      </c>
      <c r="V3404" s="1">
        <f>_xlfn.IFNA(_xlfn.XLOOKUP(A3404,bank_processed_transactions[transaction_id],bank_processed_transactions[processing_minutes]),"")</f>
        <v>9.8000000000000007</v>
      </c>
      <c r="W3404" s="31">
        <f>_xlfn.XLOOKUP(A3404,Source_data!A:A,Source_data!B:B)</f>
        <v>46057</v>
      </c>
    </row>
    <row r="3405" spans="1:23" x14ac:dyDescent="0.3">
      <c r="A3405" s="4" t="s">
        <v>5051</v>
      </c>
      <c r="B3405" s="1">
        <f>_xlfn.XLOOKUP(A3405,bank_source_transactions__1[transaction_id],bank_source_transactions__1[amount_inr])</f>
        <v>34241.11</v>
      </c>
      <c r="C3405" s="1" t="e">
        <f>_xlfn.XLOOKUP(A3405,Processed_data!A:A,Processed_data!F:F)</f>
        <v>#N/A</v>
      </c>
      <c r="D3405" s="1" t="str">
        <f>_xlfn.XLOOKUP(A3405,bank_source_transactions__1[transaction_id],bank_source_transactions__1[transaction_status])</f>
        <v>SUCCESS</v>
      </c>
      <c r="E3405" s="1" t="e">
        <f>_xlfn.XLOOKUP(A3405,Processed_data!A:A,Processed_data!G:G)</f>
        <v>#N/A</v>
      </c>
      <c r="F3405" s="1">
        <f>COUNTIF(bank_processed_transactions[transaction_id],A3405)</f>
        <v>0</v>
      </c>
      <c r="G3405" s="1" t="str">
        <f t="shared" si="530"/>
        <v>missing</v>
      </c>
      <c r="H3405" s="1" t="str">
        <f t="shared" si="531"/>
        <v>Not Duplicate</v>
      </c>
      <c r="I3405" s="1" t="str">
        <f t="shared" si="532"/>
        <v>not processed</v>
      </c>
      <c r="J3405" s="1" t="str">
        <f t="shared" si="533"/>
        <v>not processed</v>
      </c>
      <c r="K3405" s="1" t="str">
        <f t="shared" si="534"/>
        <v>missing</v>
      </c>
      <c r="L3405" s="2" t="str">
        <f>IF(F3405=0,"not processed",_xlfn.MINIFS(Processed_data!H:H,Processed_data!A:A,A3405))</f>
        <v>not processed</v>
      </c>
      <c r="M3405" s="1" t="str">
        <f>IF(F3405=0,"not processed",ABS(bank_source_transactions__1[[#This Row],[transaction_date]]-Reconciliation!L3405))</f>
        <v>not processed</v>
      </c>
      <c r="N3405" s="1" t="str" cm="1">
        <f t="array" ref="N3405">_xlfn.IFS(M3405="not Processed", "Not Processed",M3405&gt;2,"SLA Breached",M3405&lt;=2,"Within SLA")</f>
        <v>Not Processed</v>
      </c>
      <c r="O3405" s="1" t="str">
        <f>_xlfn.XLOOKUP(A3405,Source_data!A:A,Source_data!D:D)</f>
        <v>UPI</v>
      </c>
      <c r="P3405" s="1">
        <f t="shared" si="535"/>
        <v>1</v>
      </c>
      <c r="Q3405" s="1">
        <f t="shared" si="536"/>
        <v>0</v>
      </c>
      <c r="R3405" s="1">
        <f t="shared" si="537"/>
        <v>0</v>
      </c>
      <c r="S3405" s="1">
        <f t="shared" si="538"/>
        <v>0</v>
      </c>
      <c r="T3405" s="1">
        <f t="shared" si="539"/>
        <v>0</v>
      </c>
      <c r="U3405" s="1" t="str">
        <f>_xlfn.XLOOKUP(Table3[[#This Row],[Transaction ID]],Source_data!A:A,Source_data!E:E)</f>
        <v>Pune</v>
      </c>
      <c r="V3405" s="1" t="str">
        <f>_xlfn.IFNA(_xlfn.XLOOKUP(A3405,bank_processed_transactions[transaction_id],bank_processed_transactions[processing_minutes]),"")</f>
        <v/>
      </c>
      <c r="W3405" s="31">
        <f>_xlfn.XLOOKUP(A3405,Source_data!A:A,Source_data!B:B)</f>
        <v>46025</v>
      </c>
    </row>
    <row r="3406" spans="1:23" x14ac:dyDescent="0.3">
      <c r="A3406" s="3" t="s">
        <v>2707</v>
      </c>
      <c r="B3406" s="1">
        <f>_xlfn.XLOOKUP(A3406,bank_source_transactions__1[transaction_id],bank_source_transactions__1[amount_inr])</f>
        <v>3653.57</v>
      </c>
      <c r="C3406" s="1">
        <f>_xlfn.XLOOKUP(A3406,Processed_data!A:A,Processed_data!F:F)</f>
        <v>3653.57</v>
      </c>
      <c r="D3406" s="1" t="str">
        <f>_xlfn.XLOOKUP(A3406,bank_source_transactions__1[transaction_id],bank_source_transactions__1[transaction_status])</f>
        <v>SUCCESS</v>
      </c>
      <c r="E3406" s="1" t="str">
        <f>_xlfn.XLOOKUP(A3406,Processed_data!A:A,Processed_data!G:G)</f>
        <v>SUCCESS</v>
      </c>
      <c r="F3406" s="1">
        <f>COUNTIF(bank_processed_transactions[transaction_id],A3406)</f>
        <v>1</v>
      </c>
      <c r="G3406" s="1" t="str">
        <f t="shared" si="530"/>
        <v>found</v>
      </c>
      <c r="H3406" s="1" t="str">
        <f t="shared" si="531"/>
        <v>Not Duplicate</v>
      </c>
      <c r="I3406" s="1" t="str">
        <f t="shared" si="532"/>
        <v>match</v>
      </c>
      <c r="J3406" s="1" t="str">
        <f t="shared" si="533"/>
        <v>match</v>
      </c>
      <c r="K3406" s="1">
        <f t="shared" si="534"/>
        <v>0</v>
      </c>
      <c r="L3406" s="2">
        <f>IF(F3406=0,"not processed",_xlfn.MINIFS(Processed_data!H:H,Processed_data!A:A,A3406))</f>
        <v>46038</v>
      </c>
      <c r="M3406" s="1">
        <f>IF(F3406=0,"not processed",ABS(bank_source_transactions__1[[#This Row],[transaction_date]]-Reconciliation!L3406))</f>
        <v>1</v>
      </c>
      <c r="N3406" s="1" t="str" cm="1">
        <f t="array" ref="N3406">_xlfn.IFS(M3406="not Processed", "Not Processed",M3406&gt;2,"SLA Breached",M3406&lt;=2,"Within SLA")</f>
        <v>Within SLA</v>
      </c>
      <c r="O3406" s="1" t="str">
        <f>_xlfn.XLOOKUP(A3406,Source_data!A:A,Source_data!D:D)</f>
        <v>UPI</v>
      </c>
      <c r="P3406" s="1">
        <f t="shared" si="535"/>
        <v>0</v>
      </c>
      <c r="Q3406" s="1">
        <f t="shared" si="536"/>
        <v>0</v>
      </c>
      <c r="R3406" s="1">
        <f t="shared" si="537"/>
        <v>0</v>
      </c>
      <c r="S3406" s="1">
        <f t="shared" si="538"/>
        <v>0</v>
      </c>
      <c r="T3406" s="1">
        <f t="shared" si="539"/>
        <v>0</v>
      </c>
      <c r="U3406" s="1" t="str">
        <f>_xlfn.XLOOKUP(Table3[[#This Row],[Transaction ID]],Source_data!A:A,Source_data!E:E)</f>
        <v>Mumbai</v>
      </c>
      <c r="V3406" s="1">
        <f>_xlfn.IFNA(_xlfn.XLOOKUP(A3406,bank_processed_transactions[transaction_id],bank_processed_transactions[processing_minutes]),"")</f>
        <v>6.2</v>
      </c>
      <c r="W3406" s="31">
        <f>_xlfn.XLOOKUP(A3406,Source_data!A:A,Source_data!B:B)</f>
        <v>46037</v>
      </c>
    </row>
    <row r="3407" spans="1:23" x14ac:dyDescent="0.3">
      <c r="A3407" s="4" t="s">
        <v>4338</v>
      </c>
      <c r="B3407" s="1">
        <f>_xlfn.XLOOKUP(A3407,bank_source_transactions__1[transaction_id],bank_source_transactions__1[amount_inr])</f>
        <v>3521.23</v>
      </c>
      <c r="C3407" s="1">
        <f>_xlfn.XLOOKUP(A3407,Processed_data!A:A,Processed_data!F:F)</f>
        <v>3521.23</v>
      </c>
      <c r="D3407" s="1" t="str">
        <f>_xlfn.XLOOKUP(A3407,bank_source_transactions__1[transaction_id],bank_source_transactions__1[transaction_status])</f>
        <v>SUCCESS</v>
      </c>
      <c r="E3407" s="1" t="str">
        <f>_xlfn.XLOOKUP(A3407,Processed_data!A:A,Processed_data!G:G)</f>
        <v>SUCCESS</v>
      </c>
      <c r="F3407" s="1">
        <f>COUNTIF(bank_processed_transactions[transaction_id],A3407)</f>
        <v>1</v>
      </c>
      <c r="G3407" s="1" t="str">
        <f t="shared" si="530"/>
        <v>found</v>
      </c>
      <c r="H3407" s="1" t="str">
        <f t="shared" si="531"/>
        <v>Not Duplicate</v>
      </c>
      <c r="I3407" s="1" t="str">
        <f t="shared" si="532"/>
        <v>match</v>
      </c>
      <c r="J3407" s="1" t="str">
        <f t="shared" si="533"/>
        <v>match</v>
      </c>
      <c r="K3407" s="1">
        <f t="shared" si="534"/>
        <v>0</v>
      </c>
      <c r="L3407" s="2">
        <f>IF(F3407=0,"not processed",_xlfn.MINIFS(Processed_data!H:H,Processed_data!A:A,A3407))</f>
        <v>46056</v>
      </c>
      <c r="M3407" s="1">
        <f>IF(F3407=0,"not processed",ABS(bank_source_transactions__1[[#This Row],[transaction_date]]-Reconciliation!L3407))</f>
        <v>1</v>
      </c>
      <c r="N3407" s="1" t="str" cm="1">
        <f t="array" ref="N3407">_xlfn.IFS(M3407="not Processed", "Not Processed",M3407&gt;2,"SLA Breached",M3407&lt;=2,"Within SLA")</f>
        <v>Within SLA</v>
      </c>
      <c r="O3407" s="1" t="str">
        <f>_xlfn.XLOOKUP(A3407,Source_data!A:A,Source_data!D:D)</f>
        <v>UPI</v>
      </c>
      <c r="P3407" s="1">
        <f t="shared" si="535"/>
        <v>0</v>
      </c>
      <c r="Q3407" s="1">
        <f t="shared" si="536"/>
        <v>0</v>
      </c>
      <c r="R3407" s="1">
        <f t="shared" si="537"/>
        <v>0</v>
      </c>
      <c r="S3407" s="1">
        <f t="shared" si="538"/>
        <v>0</v>
      </c>
      <c r="T3407" s="1">
        <f t="shared" si="539"/>
        <v>0</v>
      </c>
      <c r="U3407" s="1" t="str">
        <f>_xlfn.XLOOKUP(Table3[[#This Row],[Transaction ID]],Source_data!A:A,Source_data!E:E)</f>
        <v>Mumbai</v>
      </c>
      <c r="V3407" s="1">
        <f>_xlfn.IFNA(_xlfn.XLOOKUP(A3407,bank_processed_transactions[transaction_id],bank_processed_transactions[processing_minutes]),"")</f>
        <v>11.3</v>
      </c>
      <c r="W3407" s="31">
        <f>_xlfn.XLOOKUP(A3407,Source_data!A:A,Source_data!B:B)</f>
        <v>46055</v>
      </c>
    </row>
    <row r="3408" spans="1:23" x14ac:dyDescent="0.3">
      <c r="A3408" s="3" t="s">
        <v>1416</v>
      </c>
      <c r="B3408" s="1">
        <f>_xlfn.XLOOKUP(A3408,bank_source_transactions__1[transaction_id],bank_source_transactions__1[amount_inr])</f>
        <v>6361.18</v>
      </c>
      <c r="C3408" s="1">
        <f>_xlfn.XLOOKUP(A3408,Processed_data!A:A,Processed_data!F:F)</f>
        <v>6361.18</v>
      </c>
      <c r="D3408" s="1" t="str">
        <f>_xlfn.XLOOKUP(A3408,bank_source_transactions__1[transaction_id],bank_source_transactions__1[transaction_status])</f>
        <v>SUCCESS</v>
      </c>
      <c r="E3408" s="1" t="str">
        <f>_xlfn.XLOOKUP(A3408,Processed_data!A:A,Processed_data!G:G)</f>
        <v>SUCCESS</v>
      </c>
      <c r="F3408" s="1">
        <f>COUNTIF(bank_processed_transactions[transaction_id],A3408)</f>
        <v>1</v>
      </c>
      <c r="G3408" s="1" t="str">
        <f t="shared" si="530"/>
        <v>found</v>
      </c>
      <c r="H3408" s="1" t="str">
        <f t="shared" si="531"/>
        <v>Not Duplicate</v>
      </c>
      <c r="I3408" s="1" t="str">
        <f t="shared" si="532"/>
        <v>match</v>
      </c>
      <c r="J3408" s="1" t="str">
        <f t="shared" si="533"/>
        <v>match</v>
      </c>
      <c r="K3408" s="1">
        <f t="shared" si="534"/>
        <v>0</v>
      </c>
      <c r="L3408" s="2">
        <f>IF(F3408=0,"not processed",_xlfn.MINIFS(Processed_data!H:H,Processed_data!A:A,A3408))</f>
        <v>46030</v>
      </c>
      <c r="M3408" s="1">
        <f>IF(F3408=0,"not processed",ABS(bank_source_transactions__1[[#This Row],[transaction_date]]-Reconciliation!L3408))</f>
        <v>2</v>
      </c>
      <c r="N3408" s="1" t="str" cm="1">
        <f t="array" ref="N3408">_xlfn.IFS(M3408="not Processed", "Not Processed",M3408&gt;2,"SLA Breached",M3408&lt;=2,"Within SLA")</f>
        <v>Within SLA</v>
      </c>
      <c r="O3408" s="1" t="str">
        <f>_xlfn.XLOOKUP(A3408,Source_data!A:A,Source_data!D:D)</f>
        <v>UPI</v>
      </c>
      <c r="P3408" s="1">
        <f t="shared" si="535"/>
        <v>0</v>
      </c>
      <c r="Q3408" s="1">
        <f t="shared" si="536"/>
        <v>0</v>
      </c>
      <c r="R3408" s="1">
        <f t="shared" si="537"/>
        <v>0</v>
      </c>
      <c r="S3408" s="1">
        <f t="shared" si="538"/>
        <v>0</v>
      </c>
      <c r="T3408" s="1">
        <f t="shared" si="539"/>
        <v>0</v>
      </c>
      <c r="U3408" s="1" t="str">
        <f>_xlfn.XLOOKUP(Table3[[#This Row],[Transaction ID]],Source_data!A:A,Source_data!E:E)</f>
        <v>Hyderabad</v>
      </c>
      <c r="V3408" s="1">
        <f>_xlfn.IFNA(_xlfn.XLOOKUP(A3408,bank_processed_transactions[transaction_id],bank_processed_transactions[processing_minutes]),"")</f>
        <v>66.5</v>
      </c>
      <c r="W3408" s="31">
        <f>_xlfn.XLOOKUP(A3408,Source_data!A:A,Source_data!B:B)</f>
        <v>46028</v>
      </c>
    </row>
    <row r="3409" spans="1:23" x14ac:dyDescent="0.3">
      <c r="A3409" s="4" t="s">
        <v>321</v>
      </c>
      <c r="B3409" s="1">
        <f>_xlfn.XLOOKUP(A3409,bank_source_transactions__1[transaction_id],bank_source_transactions__1[amount_inr])</f>
        <v>3062.59</v>
      </c>
      <c r="C3409" s="1">
        <f>_xlfn.XLOOKUP(A3409,Processed_data!A:A,Processed_data!F:F)</f>
        <v>3062.59</v>
      </c>
      <c r="D3409" s="1" t="str">
        <f>_xlfn.XLOOKUP(A3409,bank_source_transactions__1[transaction_id],bank_source_transactions__1[transaction_status])</f>
        <v>SUCCESS</v>
      </c>
      <c r="E3409" s="1" t="str">
        <f>_xlfn.XLOOKUP(A3409,Processed_data!A:A,Processed_data!G:G)</f>
        <v>SUCCESS</v>
      </c>
      <c r="F3409" s="1">
        <f>COUNTIF(bank_processed_transactions[transaction_id],A3409)</f>
        <v>1</v>
      </c>
      <c r="G3409" s="1" t="str">
        <f t="shared" si="530"/>
        <v>found</v>
      </c>
      <c r="H3409" s="1" t="str">
        <f t="shared" si="531"/>
        <v>Not Duplicate</v>
      </c>
      <c r="I3409" s="1" t="str">
        <f t="shared" si="532"/>
        <v>match</v>
      </c>
      <c r="J3409" s="1" t="str">
        <f t="shared" si="533"/>
        <v>match</v>
      </c>
      <c r="K3409" s="1">
        <f t="shared" si="534"/>
        <v>0</v>
      </c>
      <c r="L3409" s="2">
        <f>IF(F3409=0,"not processed",_xlfn.MINIFS(Processed_data!H:H,Processed_data!A:A,A3409))</f>
        <v>46044</v>
      </c>
      <c r="M3409" s="1">
        <f>IF(F3409=0,"not processed",ABS(bank_source_transactions__1[[#This Row],[transaction_date]]-Reconciliation!L3409))</f>
        <v>1</v>
      </c>
      <c r="N3409" s="1" t="str" cm="1">
        <f t="array" ref="N3409">_xlfn.IFS(M3409="not Processed", "Not Processed",M3409&gt;2,"SLA Breached",M3409&lt;=2,"Within SLA")</f>
        <v>Within SLA</v>
      </c>
      <c r="O3409" s="1" t="str">
        <f>_xlfn.XLOOKUP(A3409,Source_data!A:A,Source_data!D:D)</f>
        <v>UPI</v>
      </c>
      <c r="P3409" s="1">
        <f t="shared" si="535"/>
        <v>0</v>
      </c>
      <c r="Q3409" s="1">
        <f t="shared" si="536"/>
        <v>0</v>
      </c>
      <c r="R3409" s="1">
        <f t="shared" si="537"/>
        <v>0</v>
      </c>
      <c r="S3409" s="1">
        <f t="shared" si="538"/>
        <v>0</v>
      </c>
      <c r="T3409" s="1">
        <f t="shared" si="539"/>
        <v>0</v>
      </c>
      <c r="U3409" s="1" t="str">
        <f>_xlfn.XLOOKUP(Table3[[#This Row],[Transaction ID]],Source_data!A:A,Source_data!E:E)</f>
        <v>Bengaluru</v>
      </c>
      <c r="V3409" s="1">
        <f>_xlfn.IFNA(_xlfn.XLOOKUP(A3409,bank_processed_transactions[transaction_id],bank_processed_transactions[processing_minutes]),"")</f>
        <v>16.7</v>
      </c>
      <c r="W3409" s="31">
        <f>_xlfn.XLOOKUP(A3409,Source_data!A:A,Source_data!B:B)</f>
        <v>46043</v>
      </c>
    </row>
    <row r="3410" spans="1:23" x14ac:dyDescent="0.3">
      <c r="A3410" s="3" t="s">
        <v>3070</v>
      </c>
      <c r="B3410" s="1">
        <f>_xlfn.XLOOKUP(A3410,bank_source_transactions__1[transaction_id],bank_source_transactions__1[amount_inr])</f>
        <v>2269.34</v>
      </c>
      <c r="C3410" s="1">
        <f>_xlfn.XLOOKUP(A3410,Processed_data!A:A,Processed_data!F:F)</f>
        <v>2269.34</v>
      </c>
      <c r="D3410" s="1" t="str">
        <f>_xlfn.XLOOKUP(A3410,bank_source_transactions__1[transaction_id],bank_source_transactions__1[transaction_status])</f>
        <v>SUCCESS</v>
      </c>
      <c r="E3410" s="1" t="str">
        <f>_xlfn.XLOOKUP(A3410,Processed_data!A:A,Processed_data!G:G)</f>
        <v>SUCCESS</v>
      </c>
      <c r="F3410" s="1">
        <f>COUNTIF(bank_processed_transactions[transaction_id],A3410)</f>
        <v>1</v>
      </c>
      <c r="G3410" s="1" t="str">
        <f t="shared" si="530"/>
        <v>found</v>
      </c>
      <c r="H3410" s="1" t="str">
        <f t="shared" si="531"/>
        <v>Not Duplicate</v>
      </c>
      <c r="I3410" s="1" t="str">
        <f t="shared" si="532"/>
        <v>match</v>
      </c>
      <c r="J3410" s="1" t="str">
        <f t="shared" si="533"/>
        <v>match</v>
      </c>
      <c r="K3410" s="1">
        <f t="shared" si="534"/>
        <v>0</v>
      </c>
      <c r="L3410" s="2">
        <f>IF(F3410=0,"not processed",_xlfn.MINIFS(Processed_data!H:H,Processed_data!A:A,A3410))</f>
        <v>46082</v>
      </c>
      <c r="M3410" s="1">
        <f>IF(F3410=0,"not processed",ABS(bank_source_transactions__1[[#This Row],[transaction_date]]-Reconciliation!L3410))</f>
        <v>2</v>
      </c>
      <c r="N3410" s="1" t="str" cm="1">
        <f t="array" ref="N3410">_xlfn.IFS(M3410="not Processed", "Not Processed",M3410&gt;2,"SLA Breached",M3410&lt;=2,"Within SLA")</f>
        <v>Within SLA</v>
      </c>
      <c r="O3410" s="1" t="str">
        <f>_xlfn.XLOOKUP(A3410,Source_data!A:A,Source_data!D:D)</f>
        <v>NEFT</v>
      </c>
      <c r="P3410" s="1">
        <f t="shared" si="535"/>
        <v>0</v>
      </c>
      <c r="Q3410" s="1">
        <f t="shared" si="536"/>
        <v>0</v>
      </c>
      <c r="R3410" s="1">
        <f t="shared" si="537"/>
        <v>0</v>
      </c>
      <c r="S3410" s="1">
        <f t="shared" si="538"/>
        <v>0</v>
      </c>
      <c r="T3410" s="1">
        <f t="shared" si="539"/>
        <v>0</v>
      </c>
      <c r="U3410" s="1" t="str">
        <f>_xlfn.XLOOKUP(Table3[[#This Row],[Transaction ID]],Source_data!A:A,Source_data!E:E)</f>
        <v>Pune</v>
      </c>
      <c r="V3410" s="1">
        <f>_xlfn.IFNA(_xlfn.XLOOKUP(A3410,bank_processed_transactions[transaction_id],bank_processed_transactions[processing_minutes]),"")</f>
        <v>75.8</v>
      </c>
      <c r="W3410" s="31">
        <f>_xlfn.XLOOKUP(A3410,Source_data!A:A,Source_data!B:B)</f>
        <v>46080</v>
      </c>
    </row>
    <row r="3411" spans="1:23" x14ac:dyDescent="0.3">
      <c r="A3411" s="4" t="s">
        <v>1812</v>
      </c>
      <c r="B3411" s="1">
        <f>_xlfn.XLOOKUP(A3411,bank_source_transactions__1[transaction_id],bank_source_transactions__1[amount_inr])</f>
        <v>786.25</v>
      </c>
      <c r="C3411" s="1">
        <f>_xlfn.XLOOKUP(A3411,Processed_data!A:A,Processed_data!F:F)</f>
        <v>786.25</v>
      </c>
      <c r="D3411" s="1" t="str">
        <f>_xlfn.XLOOKUP(A3411,bank_source_transactions__1[transaction_id],bank_source_transactions__1[transaction_status])</f>
        <v>SUCCESS</v>
      </c>
      <c r="E3411" s="1" t="str">
        <f>_xlfn.XLOOKUP(A3411,Processed_data!A:A,Processed_data!G:G)</f>
        <v>SUCCESS</v>
      </c>
      <c r="F3411" s="1">
        <f>COUNTIF(bank_processed_transactions[transaction_id],A3411)</f>
        <v>1</v>
      </c>
      <c r="G3411" s="1" t="str">
        <f t="shared" si="530"/>
        <v>found</v>
      </c>
      <c r="H3411" s="1" t="str">
        <f t="shared" si="531"/>
        <v>Not Duplicate</v>
      </c>
      <c r="I3411" s="1" t="str">
        <f t="shared" si="532"/>
        <v>match</v>
      </c>
      <c r="J3411" s="1" t="str">
        <f t="shared" si="533"/>
        <v>match</v>
      </c>
      <c r="K3411" s="1">
        <f t="shared" si="534"/>
        <v>0</v>
      </c>
      <c r="L3411" s="2">
        <f>IF(F3411=0,"not processed",_xlfn.MINIFS(Processed_data!H:H,Processed_data!A:A,A3411))</f>
        <v>46099</v>
      </c>
      <c r="M3411" s="1">
        <f>IF(F3411=0,"not processed",ABS(bank_source_transactions__1[[#This Row],[transaction_date]]-Reconciliation!L3411))</f>
        <v>3</v>
      </c>
      <c r="N3411" s="1" t="str" cm="1">
        <f t="array" ref="N3411">_xlfn.IFS(M3411="not Processed", "Not Processed",M3411&gt;2,"SLA Breached",M3411&lt;=2,"Within SLA")</f>
        <v>SLA Breached</v>
      </c>
      <c r="O3411" s="1" t="str">
        <f>_xlfn.XLOOKUP(A3411,Source_data!A:A,Source_data!D:D)</f>
        <v>IMPS</v>
      </c>
      <c r="P3411" s="1">
        <f t="shared" si="535"/>
        <v>0</v>
      </c>
      <c r="Q3411" s="1">
        <f t="shared" si="536"/>
        <v>0</v>
      </c>
      <c r="R3411" s="1">
        <f t="shared" si="537"/>
        <v>0</v>
      </c>
      <c r="S3411" s="1">
        <f t="shared" si="538"/>
        <v>0</v>
      </c>
      <c r="T3411" s="1">
        <f t="shared" si="539"/>
        <v>1</v>
      </c>
      <c r="U3411" s="1" t="str">
        <f>_xlfn.XLOOKUP(Table3[[#This Row],[Transaction ID]],Source_data!A:A,Source_data!E:E)</f>
        <v>Mumbai</v>
      </c>
      <c r="V3411" s="1">
        <f>_xlfn.IFNA(_xlfn.XLOOKUP(A3411,bank_processed_transactions[transaction_id],bank_processed_transactions[processing_minutes]),"")</f>
        <v>42.2</v>
      </c>
      <c r="W3411" s="31">
        <f>_xlfn.XLOOKUP(A3411,Source_data!A:A,Source_data!B:B)</f>
        <v>46096</v>
      </c>
    </row>
    <row r="3412" spans="1:23" x14ac:dyDescent="0.3">
      <c r="A3412" s="3" t="s">
        <v>301</v>
      </c>
      <c r="B3412" s="1">
        <f>_xlfn.XLOOKUP(A3412,bank_source_transactions__1[transaction_id],bank_source_transactions__1[amount_inr])</f>
        <v>9280.43</v>
      </c>
      <c r="C3412" s="1">
        <f>_xlfn.XLOOKUP(A3412,Processed_data!A:A,Processed_data!F:F)</f>
        <v>9280.43</v>
      </c>
      <c r="D3412" s="1" t="str">
        <f>_xlfn.XLOOKUP(A3412,bank_source_transactions__1[transaction_id],bank_source_transactions__1[transaction_status])</f>
        <v>SUCCESS</v>
      </c>
      <c r="E3412" s="1" t="str">
        <f>_xlfn.XLOOKUP(A3412,Processed_data!A:A,Processed_data!G:G)</f>
        <v>SUCCESS</v>
      </c>
      <c r="F3412" s="1">
        <f>COUNTIF(bank_processed_transactions[transaction_id],A3412)</f>
        <v>1</v>
      </c>
      <c r="G3412" s="1" t="str">
        <f t="shared" si="530"/>
        <v>found</v>
      </c>
      <c r="H3412" s="1" t="str">
        <f t="shared" si="531"/>
        <v>Not Duplicate</v>
      </c>
      <c r="I3412" s="1" t="str">
        <f t="shared" si="532"/>
        <v>match</v>
      </c>
      <c r="J3412" s="1" t="str">
        <f t="shared" si="533"/>
        <v>match</v>
      </c>
      <c r="K3412" s="1">
        <f t="shared" si="534"/>
        <v>0</v>
      </c>
      <c r="L3412" s="2">
        <f>IF(F3412=0,"not processed",_xlfn.MINIFS(Processed_data!H:H,Processed_data!A:A,A3412))</f>
        <v>46093</v>
      </c>
      <c r="M3412" s="1">
        <f>IF(F3412=0,"not processed",ABS(bank_source_transactions__1[[#This Row],[transaction_date]]-Reconciliation!L3412))</f>
        <v>2</v>
      </c>
      <c r="N3412" s="1" t="str" cm="1">
        <f t="array" ref="N3412">_xlfn.IFS(M3412="not Processed", "Not Processed",M3412&gt;2,"SLA Breached",M3412&lt;=2,"Within SLA")</f>
        <v>Within SLA</v>
      </c>
      <c r="O3412" s="1" t="str">
        <f>_xlfn.XLOOKUP(A3412,Source_data!A:A,Source_data!D:D)</f>
        <v>UPI</v>
      </c>
      <c r="P3412" s="1">
        <f t="shared" si="535"/>
        <v>0</v>
      </c>
      <c r="Q3412" s="1">
        <f t="shared" si="536"/>
        <v>0</v>
      </c>
      <c r="R3412" s="1">
        <f t="shared" si="537"/>
        <v>0</v>
      </c>
      <c r="S3412" s="1">
        <f t="shared" si="538"/>
        <v>0</v>
      </c>
      <c r="T3412" s="1">
        <f t="shared" si="539"/>
        <v>0</v>
      </c>
      <c r="U3412" s="1" t="str">
        <f>_xlfn.XLOOKUP(Table3[[#This Row],[Transaction ID]],Source_data!A:A,Source_data!E:E)</f>
        <v>Bengaluru</v>
      </c>
      <c r="V3412" s="1">
        <f>_xlfn.IFNA(_xlfn.XLOOKUP(A3412,bank_processed_transactions[transaction_id],bank_processed_transactions[processing_minutes]),"")</f>
        <v>34.6</v>
      </c>
      <c r="W3412" s="31">
        <f>_xlfn.XLOOKUP(A3412,Source_data!A:A,Source_data!B:B)</f>
        <v>46091</v>
      </c>
    </row>
    <row r="3413" spans="1:23" x14ac:dyDescent="0.3">
      <c r="A3413" s="4" t="s">
        <v>3035</v>
      </c>
      <c r="B3413" s="1">
        <f>_xlfn.XLOOKUP(A3413,bank_source_transactions__1[transaction_id],bank_source_transactions__1[amount_inr])</f>
        <v>277.64999999999998</v>
      </c>
      <c r="C3413" s="1">
        <f>_xlfn.XLOOKUP(A3413,Processed_data!A:A,Processed_data!F:F)</f>
        <v>277.64999999999998</v>
      </c>
      <c r="D3413" s="1" t="str">
        <f>_xlfn.XLOOKUP(A3413,bank_source_transactions__1[transaction_id],bank_source_transactions__1[transaction_status])</f>
        <v>SUCCESS</v>
      </c>
      <c r="E3413" s="1" t="str">
        <f>_xlfn.XLOOKUP(A3413,Processed_data!A:A,Processed_data!G:G)</f>
        <v>SUCCESS</v>
      </c>
      <c r="F3413" s="1">
        <f>COUNTIF(bank_processed_transactions[transaction_id],A3413)</f>
        <v>1</v>
      </c>
      <c r="G3413" s="1" t="str">
        <f t="shared" si="530"/>
        <v>found</v>
      </c>
      <c r="H3413" s="1" t="str">
        <f t="shared" si="531"/>
        <v>Not Duplicate</v>
      </c>
      <c r="I3413" s="1" t="str">
        <f t="shared" si="532"/>
        <v>match</v>
      </c>
      <c r="J3413" s="1" t="str">
        <f t="shared" si="533"/>
        <v>match</v>
      </c>
      <c r="K3413" s="1">
        <f t="shared" si="534"/>
        <v>0</v>
      </c>
      <c r="L3413" s="2">
        <f>IF(F3413=0,"not processed",_xlfn.MINIFS(Processed_data!H:H,Processed_data!A:A,A3413))</f>
        <v>46109</v>
      </c>
      <c r="M3413" s="1">
        <f>IF(F3413=0,"not processed",ABS(bank_source_transactions__1[[#This Row],[transaction_date]]-Reconciliation!L3413))</f>
        <v>2</v>
      </c>
      <c r="N3413" s="1" t="str" cm="1">
        <f t="array" ref="N3413">_xlfn.IFS(M3413="not Processed", "Not Processed",M3413&gt;2,"SLA Breached",M3413&lt;=2,"Within SLA")</f>
        <v>Within SLA</v>
      </c>
      <c r="O3413" s="1" t="str">
        <f>_xlfn.XLOOKUP(A3413,Source_data!A:A,Source_data!D:D)</f>
        <v>ATM</v>
      </c>
      <c r="P3413" s="1">
        <f t="shared" si="535"/>
        <v>0</v>
      </c>
      <c r="Q3413" s="1">
        <f t="shared" si="536"/>
        <v>0</v>
      </c>
      <c r="R3413" s="1">
        <f t="shared" si="537"/>
        <v>0</v>
      </c>
      <c r="S3413" s="1">
        <f t="shared" si="538"/>
        <v>0</v>
      </c>
      <c r="T3413" s="1">
        <f t="shared" si="539"/>
        <v>0</v>
      </c>
      <c r="U3413" s="1" t="str">
        <f>_xlfn.XLOOKUP(Table3[[#This Row],[Transaction ID]],Source_data!A:A,Source_data!E:E)</f>
        <v>Bengaluru</v>
      </c>
      <c r="V3413" s="1">
        <f>_xlfn.IFNA(_xlfn.XLOOKUP(A3413,bank_processed_transactions[transaction_id],bank_processed_transactions[processing_minutes]),"")</f>
        <v>12.3</v>
      </c>
      <c r="W3413" s="31">
        <f>_xlfn.XLOOKUP(A3413,Source_data!A:A,Source_data!B:B)</f>
        <v>46107</v>
      </c>
    </row>
    <row r="3414" spans="1:23" x14ac:dyDescent="0.3">
      <c r="A3414" s="3" t="s">
        <v>4640</v>
      </c>
      <c r="B3414" s="1">
        <f>_xlfn.XLOOKUP(A3414,bank_source_transactions__1[transaction_id],bank_source_transactions__1[amount_inr])</f>
        <v>12007.67</v>
      </c>
      <c r="C3414" s="1">
        <f>_xlfn.XLOOKUP(A3414,Processed_data!A:A,Processed_data!F:F)</f>
        <v>12007.67</v>
      </c>
      <c r="D3414" s="1" t="str">
        <f>_xlfn.XLOOKUP(A3414,bank_source_transactions__1[transaction_id],bank_source_transactions__1[transaction_status])</f>
        <v>SUCCESS</v>
      </c>
      <c r="E3414" s="1" t="str">
        <f>_xlfn.XLOOKUP(A3414,Processed_data!A:A,Processed_data!G:G)</f>
        <v>SUCCESS</v>
      </c>
      <c r="F3414" s="1">
        <f>COUNTIF(bank_processed_transactions[transaction_id],A3414)</f>
        <v>1</v>
      </c>
      <c r="G3414" s="1" t="str">
        <f t="shared" si="530"/>
        <v>found</v>
      </c>
      <c r="H3414" s="1" t="str">
        <f t="shared" si="531"/>
        <v>Not Duplicate</v>
      </c>
      <c r="I3414" s="1" t="str">
        <f t="shared" si="532"/>
        <v>match</v>
      </c>
      <c r="J3414" s="1" t="str">
        <f t="shared" si="533"/>
        <v>match</v>
      </c>
      <c r="K3414" s="1">
        <f t="shared" si="534"/>
        <v>0</v>
      </c>
      <c r="L3414" s="2">
        <f>IF(F3414=0,"not processed",_xlfn.MINIFS(Processed_data!H:H,Processed_data!A:A,A3414))</f>
        <v>46034</v>
      </c>
      <c r="M3414" s="1">
        <f>IF(F3414=0,"not processed",ABS(bank_source_transactions__1[[#This Row],[transaction_date]]-Reconciliation!L3414))</f>
        <v>2</v>
      </c>
      <c r="N3414" s="1" t="str" cm="1">
        <f t="array" ref="N3414">_xlfn.IFS(M3414="not Processed", "Not Processed",M3414&gt;2,"SLA Breached",M3414&lt;=2,"Within SLA")</f>
        <v>Within SLA</v>
      </c>
      <c r="O3414" s="1" t="str">
        <f>_xlfn.XLOOKUP(A3414,Source_data!A:A,Source_data!D:D)</f>
        <v>UPI</v>
      </c>
      <c r="P3414" s="1">
        <f t="shared" si="535"/>
        <v>0</v>
      </c>
      <c r="Q3414" s="1">
        <f t="shared" si="536"/>
        <v>0</v>
      </c>
      <c r="R3414" s="1">
        <f t="shared" si="537"/>
        <v>0</v>
      </c>
      <c r="S3414" s="1">
        <f t="shared" si="538"/>
        <v>0</v>
      </c>
      <c r="T3414" s="1">
        <f t="shared" si="539"/>
        <v>0</v>
      </c>
      <c r="U3414" s="1" t="str">
        <f>_xlfn.XLOOKUP(Table3[[#This Row],[Transaction ID]],Source_data!A:A,Source_data!E:E)</f>
        <v>Mumbai</v>
      </c>
      <c r="V3414" s="1">
        <f>_xlfn.IFNA(_xlfn.XLOOKUP(A3414,bank_processed_transactions[transaction_id],bank_processed_transactions[processing_minutes]),"")</f>
        <v>46</v>
      </c>
      <c r="W3414" s="31">
        <f>_xlfn.XLOOKUP(A3414,Source_data!A:A,Source_data!B:B)</f>
        <v>46032</v>
      </c>
    </row>
    <row r="3415" spans="1:23" x14ac:dyDescent="0.3">
      <c r="A3415" s="4" t="s">
        <v>3163</v>
      </c>
      <c r="B3415" s="1">
        <f>_xlfn.XLOOKUP(A3415,bank_source_transactions__1[transaction_id],bank_source_transactions__1[amount_inr])</f>
        <v>18447.05</v>
      </c>
      <c r="C3415" s="1">
        <f>_xlfn.XLOOKUP(A3415,Processed_data!A:A,Processed_data!F:F)</f>
        <v>20291.759999999998</v>
      </c>
      <c r="D3415" s="1" t="str">
        <f>_xlfn.XLOOKUP(A3415,bank_source_transactions__1[transaction_id],bank_source_transactions__1[transaction_status])</f>
        <v>SUCCESS</v>
      </c>
      <c r="E3415" s="1" t="str">
        <f>_xlfn.XLOOKUP(A3415,Processed_data!A:A,Processed_data!G:G)</f>
        <v>SUCCESS</v>
      </c>
      <c r="F3415" s="1">
        <f>COUNTIF(bank_processed_transactions[transaction_id],A3415)</f>
        <v>1</v>
      </c>
      <c r="G3415" s="1" t="str">
        <f t="shared" si="530"/>
        <v>found</v>
      </c>
      <c r="H3415" s="1" t="str">
        <f t="shared" si="531"/>
        <v>Not Duplicate</v>
      </c>
      <c r="I3415" s="1" t="str">
        <f t="shared" si="532"/>
        <v>mismatch</v>
      </c>
      <c r="J3415" s="1" t="str">
        <f t="shared" si="533"/>
        <v>match</v>
      </c>
      <c r="K3415" s="1">
        <f t="shared" si="534"/>
        <v>1844.7099999999991</v>
      </c>
      <c r="L3415" s="2">
        <f>IF(F3415=0,"not processed",_xlfn.MINIFS(Processed_data!H:H,Processed_data!A:A,A3415))</f>
        <v>46102</v>
      </c>
      <c r="M3415" s="1">
        <f>IF(F3415=0,"not processed",ABS(bank_source_transactions__1[[#This Row],[transaction_date]]-Reconciliation!L3415))</f>
        <v>0</v>
      </c>
      <c r="N3415" s="1" t="str" cm="1">
        <f t="array" ref="N3415">_xlfn.IFS(M3415="not Processed", "Not Processed",M3415&gt;2,"SLA Breached",M3415&lt;=2,"Within SLA")</f>
        <v>Within SLA</v>
      </c>
      <c r="O3415" s="1" t="str">
        <f>_xlfn.XLOOKUP(A3415,Source_data!A:A,Source_data!D:D)</f>
        <v>UPI</v>
      </c>
      <c r="P3415" s="1">
        <f t="shared" si="535"/>
        <v>0</v>
      </c>
      <c r="Q3415" s="1">
        <f t="shared" si="536"/>
        <v>0</v>
      </c>
      <c r="R3415" s="1">
        <f t="shared" si="537"/>
        <v>1</v>
      </c>
      <c r="S3415" s="1">
        <f t="shared" si="538"/>
        <v>0</v>
      </c>
      <c r="T3415" s="1">
        <f t="shared" si="539"/>
        <v>0</v>
      </c>
      <c r="U3415" s="1" t="str">
        <f>_xlfn.XLOOKUP(Table3[[#This Row],[Transaction ID]],Source_data!A:A,Source_data!E:E)</f>
        <v>Mumbai</v>
      </c>
      <c r="V3415" s="1">
        <f>_xlfn.IFNA(_xlfn.XLOOKUP(A3415,bank_processed_transactions[transaction_id],bank_processed_transactions[processing_minutes]),"")</f>
        <v>22.2</v>
      </c>
      <c r="W3415" s="31">
        <f>_xlfn.XLOOKUP(A3415,Source_data!A:A,Source_data!B:B)</f>
        <v>46102</v>
      </c>
    </row>
    <row r="3416" spans="1:23" x14ac:dyDescent="0.3">
      <c r="A3416" s="3" t="s">
        <v>2650</v>
      </c>
      <c r="B3416" s="1">
        <f>_xlfn.XLOOKUP(A3416,bank_source_transactions__1[transaction_id],bank_source_transactions__1[amount_inr])</f>
        <v>8385.4599999999991</v>
      </c>
      <c r="C3416" s="1">
        <f>_xlfn.XLOOKUP(A3416,Processed_data!A:A,Processed_data!F:F)</f>
        <v>8385.4599999999991</v>
      </c>
      <c r="D3416" s="1" t="str">
        <f>_xlfn.XLOOKUP(A3416,bank_source_transactions__1[transaction_id],bank_source_transactions__1[transaction_status])</f>
        <v>SUCCESS</v>
      </c>
      <c r="E3416" s="1" t="str">
        <f>_xlfn.XLOOKUP(A3416,Processed_data!A:A,Processed_data!G:G)</f>
        <v>SUCCESS</v>
      </c>
      <c r="F3416" s="1">
        <f>COUNTIF(bank_processed_transactions[transaction_id],A3416)</f>
        <v>1</v>
      </c>
      <c r="G3416" s="1" t="str">
        <f t="shared" si="530"/>
        <v>found</v>
      </c>
      <c r="H3416" s="1" t="str">
        <f t="shared" si="531"/>
        <v>Not Duplicate</v>
      </c>
      <c r="I3416" s="1" t="str">
        <f t="shared" si="532"/>
        <v>match</v>
      </c>
      <c r="J3416" s="1" t="str">
        <f t="shared" si="533"/>
        <v>match</v>
      </c>
      <c r="K3416" s="1">
        <f t="shared" si="534"/>
        <v>0</v>
      </c>
      <c r="L3416" s="2">
        <f>IF(F3416=0,"not processed",_xlfn.MINIFS(Processed_data!H:H,Processed_data!A:A,A3416))</f>
        <v>46067</v>
      </c>
      <c r="M3416" s="1">
        <f>IF(F3416=0,"not processed",ABS(bank_source_transactions__1[[#This Row],[transaction_date]]-Reconciliation!L3416))</f>
        <v>2</v>
      </c>
      <c r="N3416" s="1" t="str" cm="1">
        <f t="array" ref="N3416">_xlfn.IFS(M3416="not Processed", "Not Processed",M3416&gt;2,"SLA Breached",M3416&lt;=2,"Within SLA")</f>
        <v>Within SLA</v>
      </c>
      <c r="O3416" s="1" t="str">
        <f>_xlfn.XLOOKUP(A3416,Source_data!A:A,Source_data!D:D)</f>
        <v>UPI</v>
      </c>
      <c r="P3416" s="1">
        <f t="shared" si="535"/>
        <v>0</v>
      </c>
      <c r="Q3416" s="1">
        <f t="shared" si="536"/>
        <v>0</v>
      </c>
      <c r="R3416" s="1">
        <f t="shared" si="537"/>
        <v>0</v>
      </c>
      <c r="S3416" s="1">
        <f t="shared" si="538"/>
        <v>0</v>
      </c>
      <c r="T3416" s="1">
        <f t="shared" si="539"/>
        <v>0</v>
      </c>
      <c r="U3416" s="1" t="str">
        <f>_xlfn.XLOOKUP(Table3[[#This Row],[Transaction ID]],Source_data!A:A,Source_data!E:E)</f>
        <v>Bengaluru</v>
      </c>
      <c r="V3416" s="1">
        <f>_xlfn.IFNA(_xlfn.XLOOKUP(A3416,bank_processed_transactions[transaction_id],bank_processed_transactions[processing_minutes]),"")</f>
        <v>12.6</v>
      </c>
      <c r="W3416" s="31">
        <f>_xlfn.XLOOKUP(A3416,Source_data!A:A,Source_data!B:B)</f>
        <v>46065</v>
      </c>
    </row>
    <row r="3417" spans="1:23" x14ac:dyDescent="0.3">
      <c r="A3417" s="4" t="s">
        <v>2346</v>
      </c>
      <c r="B3417" s="1">
        <f>_xlfn.XLOOKUP(A3417,bank_source_transactions__1[transaction_id],bank_source_transactions__1[amount_inr])</f>
        <v>3802.79</v>
      </c>
      <c r="C3417" s="1">
        <f>_xlfn.XLOOKUP(A3417,Processed_data!A:A,Processed_data!F:F)</f>
        <v>3802.79</v>
      </c>
      <c r="D3417" s="1" t="str">
        <f>_xlfn.XLOOKUP(A3417,bank_source_transactions__1[transaction_id],bank_source_transactions__1[transaction_status])</f>
        <v>SUCCESS</v>
      </c>
      <c r="E3417" s="1" t="str">
        <f>_xlfn.XLOOKUP(A3417,Processed_data!A:A,Processed_data!G:G)</f>
        <v>SUCCESS</v>
      </c>
      <c r="F3417" s="1">
        <f>COUNTIF(bank_processed_transactions[transaction_id],A3417)</f>
        <v>1</v>
      </c>
      <c r="G3417" s="1" t="str">
        <f t="shared" si="530"/>
        <v>found</v>
      </c>
      <c r="H3417" s="1" t="str">
        <f t="shared" si="531"/>
        <v>Not Duplicate</v>
      </c>
      <c r="I3417" s="1" t="str">
        <f t="shared" si="532"/>
        <v>match</v>
      </c>
      <c r="J3417" s="1" t="str">
        <f t="shared" si="533"/>
        <v>match</v>
      </c>
      <c r="K3417" s="1">
        <f t="shared" si="534"/>
        <v>0</v>
      </c>
      <c r="L3417" s="2">
        <f>IF(F3417=0,"not processed",_xlfn.MINIFS(Processed_data!H:H,Processed_data!A:A,A3417))</f>
        <v>46049</v>
      </c>
      <c r="M3417" s="1">
        <f>IF(F3417=0,"not processed",ABS(bank_source_transactions__1[[#This Row],[transaction_date]]-Reconciliation!L3417))</f>
        <v>2</v>
      </c>
      <c r="N3417" s="1" t="str" cm="1">
        <f t="array" ref="N3417">_xlfn.IFS(M3417="not Processed", "Not Processed",M3417&gt;2,"SLA Breached",M3417&lt;=2,"Within SLA")</f>
        <v>Within SLA</v>
      </c>
      <c r="O3417" s="1" t="str">
        <f>_xlfn.XLOOKUP(A3417,Source_data!A:A,Source_data!D:D)</f>
        <v>UPI</v>
      </c>
      <c r="P3417" s="1">
        <f t="shared" si="535"/>
        <v>0</v>
      </c>
      <c r="Q3417" s="1">
        <f t="shared" si="536"/>
        <v>0</v>
      </c>
      <c r="R3417" s="1">
        <f t="shared" si="537"/>
        <v>0</v>
      </c>
      <c r="S3417" s="1">
        <f t="shared" si="538"/>
        <v>0</v>
      </c>
      <c r="T3417" s="1">
        <f t="shared" si="539"/>
        <v>0</v>
      </c>
      <c r="U3417" s="1" t="str">
        <f>_xlfn.XLOOKUP(Table3[[#This Row],[Transaction ID]],Source_data!A:A,Source_data!E:E)</f>
        <v>Bengaluru</v>
      </c>
      <c r="V3417" s="1">
        <f>_xlfn.IFNA(_xlfn.XLOOKUP(A3417,bank_processed_transactions[transaction_id],bank_processed_transactions[processing_minutes]),"")</f>
        <v>55.5</v>
      </c>
      <c r="W3417" s="31">
        <f>_xlfn.XLOOKUP(A3417,Source_data!A:A,Source_data!B:B)</f>
        <v>46047</v>
      </c>
    </row>
    <row r="3418" spans="1:23" x14ac:dyDescent="0.3">
      <c r="A3418" s="3" t="s">
        <v>3174</v>
      </c>
      <c r="B3418" s="1">
        <f>_xlfn.XLOOKUP(A3418,bank_source_transactions__1[transaction_id],bank_source_transactions__1[amount_inr])</f>
        <v>8195.68</v>
      </c>
      <c r="C3418" s="1">
        <f>_xlfn.XLOOKUP(A3418,Processed_data!A:A,Processed_data!F:F)</f>
        <v>8195.68</v>
      </c>
      <c r="D3418" s="1" t="str">
        <f>_xlfn.XLOOKUP(A3418,bank_source_transactions__1[transaction_id],bank_source_transactions__1[transaction_status])</f>
        <v>SUCCESS</v>
      </c>
      <c r="E3418" s="1" t="str">
        <f>_xlfn.XLOOKUP(A3418,Processed_data!A:A,Processed_data!G:G)</f>
        <v>SUCCESS</v>
      </c>
      <c r="F3418" s="1">
        <f>COUNTIF(bank_processed_transactions[transaction_id],A3418)</f>
        <v>1</v>
      </c>
      <c r="G3418" s="1" t="str">
        <f t="shared" si="530"/>
        <v>found</v>
      </c>
      <c r="H3418" s="1" t="str">
        <f t="shared" si="531"/>
        <v>Not Duplicate</v>
      </c>
      <c r="I3418" s="1" t="str">
        <f t="shared" si="532"/>
        <v>match</v>
      </c>
      <c r="J3418" s="1" t="str">
        <f t="shared" si="533"/>
        <v>match</v>
      </c>
      <c r="K3418" s="1">
        <f t="shared" si="534"/>
        <v>0</v>
      </c>
      <c r="L3418" s="2">
        <f>IF(F3418=0,"not processed",_xlfn.MINIFS(Processed_data!H:H,Processed_data!A:A,A3418))</f>
        <v>46089</v>
      </c>
      <c r="M3418" s="1">
        <f>IF(F3418=0,"not processed",ABS(bank_source_transactions__1[[#This Row],[transaction_date]]-Reconciliation!L3418))</f>
        <v>3</v>
      </c>
      <c r="N3418" s="1" t="str" cm="1">
        <f t="array" ref="N3418">_xlfn.IFS(M3418="not Processed", "Not Processed",M3418&gt;2,"SLA Breached",M3418&lt;=2,"Within SLA")</f>
        <v>SLA Breached</v>
      </c>
      <c r="O3418" s="1" t="str">
        <f>_xlfn.XLOOKUP(A3418,Source_data!A:A,Source_data!D:D)</f>
        <v>CARD</v>
      </c>
      <c r="P3418" s="1">
        <f t="shared" si="535"/>
        <v>0</v>
      </c>
      <c r="Q3418" s="1">
        <f t="shared" si="536"/>
        <v>0</v>
      </c>
      <c r="R3418" s="1">
        <f t="shared" si="537"/>
        <v>0</v>
      </c>
      <c r="S3418" s="1">
        <f t="shared" si="538"/>
        <v>0</v>
      </c>
      <c r="T3418" s="1">
        <f t="shared" si="539"/>
        <v>1</v>
      </c>
      <c r="U3418" s="1" t="str">
        <f>_xlfn.XLOOKUP(Table3[[#This Row],[Transaction ID]],Source_data!A:A,Source_data!E:E)</f>
        <v>Bengaluru</v>
      </c>
      <c r="V3418" s="1">
        <f>_xlfn.IFNA(_xlfn.XLOOKUP(A3418,bank_processed_transactions[transaction_id],bank_processed_transactions[processing_minutes]),"")</f>
        <v>43.2</v>
      </c>
      <c r="W3418" s="31">
        <f>_xlfn.XLOOKUP(A3418,Source_data!A:A,Source_data!B:B)</f>
        <v>46086</v>
      </c>
    </row>
    <row r="3419" spans="1:23" x14ac:dyDescent="0.3">
      <c r="A3419" s="4" t="s">
        <v>4690</v>
      </c>
      <c r="B3419" s="1">
        <f>_xlfn.XLOOKUP(A3419,bank_source_transactions__1[transaction_id],bank_source_transactions__1[amount_inr])</f>
        <v>6268.84</v>
      </c>
      <c r="C3419" s="1">
        <f>_xlfn.XLOOKUP(A3419,Processed_data!A:A,Processed_data!F:F)</f>
        <v>6268.84</v>
      </c>
      <c r="D3419" s="1" t="str">
        <f>_xlfn.XLOOKUP(A3419,bank_source_transactions__1[transaction_id],bank_source_transactions__1[transaction_status])</f>
        <v>SUCCESS</v>
      </c>
      <c r="E3419" s="1" t="str">
        <f>_xlfn.XLOOKUP(A3419,Processed_data!A:A,Processed_data!G:G)</f>
        <v>SUCCESS</v>
      </c>
      <c r="F3419" s="1">
        <f>COUNTIF(bank_processed_transactions[transaction_id],A3419)</f>
        <v>1</v>
      </c>
      <c r="G3419" s="1" t="str">
        <f t="shared" si="530"/>
        <v>found</v>
      </c>
      <c r="H3419" s="1" t="str">
        <f t="shared" si="531"/>
        <v>Not Duplicate</v>
      </c>
      <c r="I3419" s="1" t="str">
        <f t="shared" si="532"/>
        <v>match</v>
      </c>
      <c r="J3419" s="1" t="str">
        <f t="shared" si="533"/>
        <v>match</v>
      </c>
      <c r="K3419" s="1">
        <f t="shared" si="534"/>
        <v>0</v>
      </c>
      <c r="L3419" s="2">
        <f>IF(F3419=0,"not processed",_xlfn.MINIFS(Processed_data!H:H,Processed_data!A:A,A3419))</f>
        <v>46050</v>
      </c>
      <c r="M3419" s="1">
        <f>IF(F3419=0,"not processed",ABS(bank_source_transactions__1[[#This Row],[transaction_date]]-Reconciliation!L3419))</f>
        <v>1</v>
      </c>
      <c r="N3419" s="1" t="str" cm="1">
        <f t="array" ref="N3419">_xlfn.IFS(M3419="not Processed", "Not Processed",M3419&gt;2,"SLA Breached",M3419&lt;=2,"Within SLA")</f>
        <v>Within SLA</v>
      </c>
      <c r="O3419" s="1" t="str">
        <f>_xlfn.XLOOKUP(A3419,Source_data!A:A,Source_data!D:D)</f>
        <v>UPI</v>
      </c>
      <c r="P3419" s="1">
        <f t="shared" si="535"/>
        <v>0</v>
      </c>
      <c r="Q3419" s="1">
        <f t="shared" si="536"/>
        <v>0</v>
      </c>
      <c r="R3419" s="1">
        <f t="shared" si="537"/>
        <v>0</v>
      </c>
      <c r="S3419" s="1">
        <f t="shared" si="538"/>
        <v>0</v>
      </c>
      <c r="T3419" s="1">
        <f t="shared" si="539"/>
        <v>0</v>
      </c>
      <c r="U3419" s="1" t="str">
        <f>_xlfn.XLOOKUP(Table3[[#This Row],[Transaction ID]],Source_data!A:A,Source_data!E:E)</f>
        <v>Bengaluru</v>
      </c>
      <c r="V3419" s="1">
        <f>_xlfn.IFNA(_xlfn.XLOOKUP(A3419,bank_processed_transactions[transaction_id],bank_processed_transactions[processing_minutes]),"")</f>
        <v>13.9</v>
      </c>
      <c r="W3419" s="31">
        <f>_xlfn.XLOOKUP(A3419,Source_data!A:A,Source_data!B:B)</f>
        <v>46049</v>
      </c>
    </row>
    <row r="3420" spans="1:23" x14ac:dyDescent="0.3">
      <c r="A3420" s="3" t="s">
        <v>3669</v>
      </c>
      <c r="B3420" s="1">
        <f>_xlfn.XLOOKUP(A3420,bank_source_transactions__1[transaction_id],bank_source_transactions__1[amount_inr])</f>
        <v>2322.21</v>
      </c>
      <c r="C3420" s="1">
        <f>_xlfn.XLOOKUP(A3420,Processed_data!A:A,Processed_data!F:F)</f>
        <v>2322.21</v>
      </c>
      <c r="D3420" s="1" t="str">
        <f>_xlfn.XLOOKUP(A3420,bank_source_transactions__1[transaction_id],bank_source_transactions__1[transaction_status])</f>
        <v>SUCCESS</v>
      </c>
      <c r="E3420" s="1" t="str">
        <f>_xlfn.XLOOKUP(A3420,Processed_data!A:A,Processed_data!G:G)</f>
        <v>SUCCESS</v>
      </c>
      <c r="F3420" s="1">
        <f>COUNTIF(bank_processed_transactions[transaction_id],A3420)</f>
        <v>1</v>
      </c>
      <c r="G3420" s="1" t="str">
        <f t="shared" si="530"/>
        <v>found</v>
      </c>
      <c r="H3420" s="1" t="str">
        <f t="shared" si="531"/>
        <v>Not Duplicate</v>
      </c>
      <c r="I3420" s="1" t="str">
        <f t="shared" si="532"/>
        <v>match</v>
      </c>
      <c r="J3420" s="1" t="str">
        <f t="shared" si="533"/>
        <v>match</v>
      </c>
      <c r="K3420" s="1">
        <f t="shared" si="534"/>
        <v>0</v>
      </c>
      <c r="L3420" s="2">
        <f>IF(F3420=0,"not processed",_xlfn.MINIFS(Processed_data!H:H,Processed_data!A:A,A3420))</f>
        <v>46081</v>
      </c>
      <c r="M3420" s="1">
        <f>IF(F3420=0,"not processed",ABS(bank_source_transactions__1[[#This Row],[transaction_date]]-Reconciliation!L3420))</f>
        <v>0</v>
      </c>
      <c r="N3420" s="1" t="str" cm="1">
        <f t="array" ref="N3420">_xlfn.IFS(M3420="not Processed", "Not Processed",M3420&gt;2,"SLA Breached",M3420&lt;=2,"Within SLA")</f>
        <v>Within SLA</v>
      </c>
      <c r="O3420" s="1" t="str">
        <f>_xlfn.XLOOKUP(A3420,Source_data!A:A,Source_data!D:D)</f>
        <v>CARD</v>
      </c>
      <c r="P3420" s="1">
        <f t="shared" si="535"/>
        <v>0</v>
      </c>
      <c r="Q3420" s="1">
        <f t="shared" si="536"/>
        <v>0</v>
      </c>
      <c r="R3420" s="1">
        <f t="shared" si="537"/>
        <v>0</v>
      </c>
      <c r="S3420" s="1">
        <f t="shared" si="538"/>
        <v>0</v>
      </c>
      <c r="T3420" s="1">
        <f t="shared" si="539"/>
        <v>0</v>
      </c>
      <c r="U3420" s="1" t="str">
        <f>_xlfn.XLOOKUP(Table3[[#This Row],[Transaction ID]],Source_data!A:A,Source_data!E:E)</f>
        <v>Hyderabad</v>
      </c>
      <c r="V3420" s="1">
        <f>_xlfn.IFNA(_xlfn.XLOOKUP(A3420,bank_processed_transactions[transaction_id],bank_processed_transactions[processing_minutes]),"")</f>
        <v>17.2</v>
      </c>
      <c r="W3420" s="31">
        <f>_xlfn.XLOOKUP(A3420,Source_data!A:A,Source_data!B:B)</f>
        <v>46081</v>
      </c>
    </row>
    <row r="3421" spans="1:23" x14ac:dyDescent="0.3">
      <c r="A3421" s="4" t="s">
        <v>4696</v>
      </c>
      <c r="B3421" s="1">
        <f>_xlfn.XLOOKUP(A3421,bank_source_transactions__1[transaction_id],bank_source_transactions__1[amount_inr])</f>
        <v>5070.1499999999996</v>
      </c>
      <c r="C3421" s="1">
        <f>_xlfn.XLOOKUP(A3421,Processed_data!A:A,Processed_data!F:F)</f>
        <v>5070.1499999999996</v>
      </c>
      <c r="D3421" s="1" t="str">
        <f>_xlfn.XLOOKUP(A3421,bank_source_transactions__1[transaction_id],bank_source_transactions__1[transaction_status])</f>
        <v>SUCCESS</v>
      </c>
      <c r="E3421" s="1" t="str">
        <f>_xlfn.XLOOKUP(A3421,Processed_data!A:A,Processed_data!G:G)</f>
        <v>SUCCESS</v>
      </c>
      <c r="F3421" s="1">
        <f>COUNTIF(bank_processed_transactions[transaction_id],A3421)</f>
        <v>1</v>
      </c>
      <c r="G3421" s="1" t="str">
        <f t="shared" si="530"/>
        <v>found</v>
      </c>
      <c r="H3421" s="1" t="str">
        <f t="shared" si="531"/>
        <v>Not Duplicate</v>
      </c>
      <c r="I3421" s="1" t="str">
        <f t="shared" si="532"/>
        <v>match</v>
      </c>
      <c r="J3421" s="1" t="str">
        <f t="shared" si="533"/>
        <v>match</v>
      </c>
      <c r="K3421" s="1">
        <f t="shared" si="534"/>
        <v>0</v>
      </c>
      <c r="L3421" s="2">
        <f>IF(F3421=0,"not processed",_xlfn.MINIFS(Processed_data!H:H,Processed_data!A:A,A3421))</f>
        <v>46080</v>
      </c>
      <c r="M3421" s="1">
        <f>IF(F3421=0,"not processed",ABS(bank_source_transactions__1[[#This Row],[transaction_date]]-Reconciliation!L3421))</f>
        <v>0</v>
      </c>
      <c r="N3421" s="1" t="str" cm="1">
        <f t="array" ref="N3421">_xlfn.IFS(M3421="not Processed", "Not Processed",M3421&gt;2,"SLA Breached",M3421&lt;=2,"Within SLA")</f>
        <v>Within SLA</v>
      </c>
      <c r="O3421" s="1" t="str">
        <f>_xlfn.XLOOKUP(A3421,Source_data!A:A,Source_data!D:D)</f>
        <v>UPI</v>
      </c>
      <c r="P3421" s="1">
        <f t="shared" si="535"/>
        <v>0</v>
      </c>
      <c r="Q3421" s="1">
        <f t="shared" si="536"/>
        <v>0</v>
      </c>
      <c r="R3421" s="1">
        <f t="shared" si="537"/>
        <v>0</v>
      </c>
      <c r="S3421" s="1">
        <f t="shared" si="538"/>
        <v>0</v>
      </c>
      <c r="T3421" s="1">
        <f t="shared" si="539"/>
        <v>0</v>
      </c>
      <c r="U3421" s="1" t="str">
        <f>_xlfn.XLOOKUP(Table3[[#This Row],[Transaction ID]],Source_data!A:A,Source_data!E:E)</f>
        <v>Hyderabad</v>
      </c>
      <c r="V3421" s="1">
        <f>_xlfn.IFNA(_xlfn.XLOOKUP(A3421,bank_processed_transactions[transaction_id],bank_processed_transactions[processing_minutes]),"")</f>
        <v>22.9</v>
      </c>
      <c r="W3421" s="31">
        <f>_xlfn.XLOOKUP(A3421,Source_data!A:A,Source_data!B:B)</f>
        <v>46080</v>
      </c>
    </row>
    <row r="3422" spans="1:23" x14ac:dyDescent="0.3">
      <c r="A3422" s="3" t="s">
        <v>3111</v>
      </c>
      <c r="B3422" s="1">
        <f>_xlfn.XLOOKUP(A3422,bank_source_transactions__1[transaction_id],bank_source_transactions__1[amount_inr])</f>
        <v>1076.18</v>
      </c>
      <c r="C3422" s="1">
        <f>_xlfn.XLOOKUP(A3422,Processed_data!A:A,Processed_data!F:F)</f>
        <v>1076.18</v>
      </c>
      <c r="D3422" s="1" t="str">
        <f>_xlfn.XLOOKUP(A3422,bank_source_transactions__1[transaction_id],bank_source_transactions__1[transaction_status])</f>
        <v>SUCCESS</v>
      </c>
      <c r="E3422" s="1" t="str">
        <f>_xlfn.XLOOKUP(A3422,Processed_data!A:A,Processed_data!G:G)</f>
        <v>SUCCESS</v>
      </c>
      <c r="F3422" s="1">
        <f>COUNTIF(bank_processed_transactions[transaction_id],A3422)</f>
        <v>1</v>
      </c>
      <c r="G3422" s="1" t="str">
        <f t="shared" si="530"/>
        <v>found</v>
      </c>
      <c r="H3422" s="1" t="str">
        <f t="shared" si="531"/>
        <v>Not Duplicate</v>
      </c>
      <c r="I3422" s="1" t="str">
        <f t="shared" si="532"/>
        <v>match</v>
      </c>
      <c r="J3422" s="1" t="str">
        <f t="shared" si="533"/>
        <v>match</v>
      </c>
      <c r="K3422" s="1">
        <f t="shared" si="534"/>
        <v>0</v>
      </c>
      <c r="L3422" s="2">
        <f>IF(F3422=0,"not processed",_xlfn.MINIFS(Processed_data!H:H,Processed_data!A:A,A3422))</f>
        <v>46115</v>
      </c>
      <c r="M3422" s="1">
        <f>IF(F3422=0,"not processed",ABS(bank_source_transactions__1[[#This Row],[transaction_date]]-Reconciliation!L3422))</f>
        <v>3</v>
      </c>
      <c r="N3422" s="1" t="str" cm="1">
        <f t="array" ref="N3422">_xlfn.IFS(M3422="not Processed", "Not Processed",M3422&gt;2,"SLA Breached",M3422&lt;=2,"Within SLA")</f>
        <v>SLA Breached</v>
      </c>
      <c r="O3422" s="1" t="str">
        <f>_xlfn.XLOOKUP(A3422,Source_data!A:A,Source_data!D:D)</f>
        <v>IMPS</v>
      </c>
      <c r="P3422" s="1">
        <f t="shared" si="535"/>
        <v>0</v>
      </c>
      <c r="Q3422" s="1">
        <f t="shared" si="536"/>
        <v>0</v>
      </c>
      <c r="R3422" s="1">
        <f t="shared" si="537"/>
        <v>0</v>
      </c>
      <c r="S3422" s="1">
        <f t="shared" si="538"/>
        <v>0</v>
      </c>
      <c r="T3422" s="1">
        <f t="shared" si="539"/>
        <v>1</v>
      </c>
      <c r="U3422" s="1" t="str">
        <f>_xlfn.XLOOKUP(Table3[[#This Row],[Transaction ID]],Source_data!A:A,Source_data!E:E)</f>
        <v>Hyderabad</v>
      </c>
      <c r="V3422" s="1">
        <f>_xlfn.IFNA(_xlfn.XLOOKUP(A3422,bank_processed_transactions[transaction_id],bank_processed_transactions[processing_minutes]),"")</f>
        <v>30.6</v>
      </c>
      <c r="W3422" s="31">
        <f>_xlfn.XLOOKUP(A3422,Source_data!A:A,Source_data!B:B)</f>
        <v>46112</v>
      </c>
    </row>
    <row r="3423" spans="1:23" x14ac:dyDescent="0.3">
      <c r="A3423" s="4" t="s">
        <v>4385</v>
      </c>
      <c r="B3423" s="1">
        <f>_xlfn.XLOOKUP(A3423,bank_source_transactions__1[transaction_id],bank_source_transactions__1[amount_inr])</f>
        <v>6184.68</v>
      </c>
      <c r="C3423" s="1">
        <f>_xlfn.XLOOKUP(A3423,Processed_data!A:A,Processed_data!F:F)</f>
        <v>6184.68</v>
      </c>
      <c r="D3423" s="1" t="str">
        <f>_xlfn.XLOOKUP(A3423,bank_source_transactions__1[transaction_id],bank_source_transactions__1[transaction_status])</f>
        <v>SUCCESS</v>
      </c>
      <c r="E3423" s="1" t="str">
        <f>_xlfn.XLOOKUP(A3423,Processed_data!A:A,Processed_data!G:G)</f>
        <v>SUCCESS</v>
      </c>
      <c r="F3423" s="1">
        <f>COUNTIF(bank_processed_transactions[transaction_id],A3423)</f>
        <v>1</v>
      </c>
      <c r="G3423" s="1" t="str">
        <f t="shared" si="530"/>
        <v>found</v>
      </c>
      <c r="H3423" s="1" t="str">
        <f t="shared" si="531"/>
        <v>Not Duplicate</v>
      </c>
      <c r="I3423" s="1" t="str">
        <f t="shared" si="532"/>
        <v>match</v>
      </c>
      <c r="J3423" s="1" t="str">
        <f t="shared" si="533"/>
        <v>match</v>
      </c>
      <c r="K3423" s="1">
        <f t="shared" si="534"/>
        <v>0</v>
      </c>
      <c r="L3423" s="2">
        <f>IF(F3423=0,"not processed",_xlfn.MINIFS(Processed_data!H:H,Processed_data!A:A,A3423))</f>
        <v>46114</v>
      </c>
      <c r="M3423" s="1">
        <f>IF(F3423=0,"not processed",ABS(bank_source_transactions__1[[#This Row],[transaction_date]]-Reconciliation!L3423))</f>
        <v>2</v>
      </c>
      <c r="N3423" s="1" t="str" cm="1">
        <f t="array" ref="N3423">_xlfn.IFS(M3423="not Processed", "Not Processed",M3423&gt;2,"SLA Breached",M3423&lt;=2,"Within SLA")</f>
        <v>Within SLA</v>
      </c>
      <c r="O3423" s="1" t="str">
        <f>_xlfn.XLOOKUP(A3423,Source_data!A:A,Source_data!D:D)</f>
        <v>IMPS</v>
      </c>
      <c r="P3423" s="1">
        <f t="shared" si="535"/>
        <v>0</v>
      </c>
      <c r="Q3423" s="1">
        <f t="shared" si="536"/>
        <v>0</v>
      </c>
      <c r="R3423" s="1">
        <f t="shared" si="537"/>
        <v>0</v>
      </c>
      <c r="S3423" s="1">
        <f t="shared" si="538"/>
        <v>0</v>
      </c>
      <c r="T3423" s="1">
        <f t="shared" si="539"/>
        <v>0</v>
      </c>
      <c r="U3423" s="1" t="str">
        <f>_xlfn.XLOOKUP(Table3[[#This Row],[Transaction ID]],Source_data!A:A,Source_data!E:E)</f>
        <v>Hyderabad</v>
      </c>
      <c r="V3423" s="1">
        <f>_xlfn.IFNA(_xlfn.XLOOKUP(A3423,bank_processed_transactions[transaction_id],bank_processed_transactions[processing_minutes]),"")</f>
        <v>44.9</v>
      </c>
      <c r="W3423" s="31">
        <f>_xlfn.XLOOKUP(A3423,Source_data!A:A,Source_data!B:B)</f>
        <v>46112</v>
      </c>
    </row>
    <row r="3424" spans="1:23" x14ac:dyDescent="0.3">
      <c r="A3424" s="3" t="s">
        <v>3498</v>
      </c>
      <c r="B3424" s="1">
        <f>_xlfn.XLOOKUP(A3424,bank_source_transactions__1[transaction_id],bank_source_transactions__1[amount_inr])</f>
        <v>2618.66</v>
      </c>
      <c r="C3424" s="1">
        <f>_xlfn.XLOOKUP(A3424,Processed_data!A:A,Processed_data!F:F)</f>
        <v>2618.66</v>
      </c>
      <c r="D3424" s="1" t="str">
        <f>_xlfn.XLOOKUP(A3424,bank_source_transactions__1[transaction_id],bank_source_transactions__1[transaction_status])</f>
        <v>FAILED</v>
      </c>
      <c r="E3424" s="1" t="str">
        <f>_xlfn.XLOOKUP(A3424,Processed_data!A:A,Processed_data!G:G)</f>
        <v>FAILED</v>
      </c>
      <c r="F3424" s="1">
        <f>COUNTIF(bank_processed_transactions[transaction_id],A3424)</f>
        <v>1</v>
      </c>
      <c r="G3424" s="1" t="str">
        <f t="shared" si="530"/>
        <v>found</v>
      </c>
      <c r="H3424" s="1" t="str">
        <f t="shared" si="531"/>
        <v>Not Duplicate</v>
      </c>
      <c r="I3424" s="1" t="str">
        <f t="shared" si="532"/>
        <v>match</v>
      </c>
      <c r="J3424" s="1" t="str">
        <f t="shared" si="533"/>
        <v>match</v>
      </c>
      <c r="K3424" s="1">
        <f t="shared" si="534"/>
        <v>0</v>
      </c>
      <c r="L3424" s="2">
        <f>IF(F3424=0,"not processed",_xlfn.MINIFS(Processed_data!H:H,Processed_data!A:A,A3424))</f>
        <v>46066</v>
      </c>
      <c r="M3424" s="1">
        <f>IF(F3424=0,"not processed",ABS(bank_source_transactions__1[[#This Row],[transaction_date]]-Reconciliation!L3424))</f>
        <v>1</v>
      </c>
      <c r="N3424" s="1" t="str" cm="1">
        <f t="array" ref="N3424">_xlfn.IFS(M3424="not Processed", "Not Processed",M3424&gt;2,"SLA Breached",M3424&lt;=2,"Within SLA")</f>
        <v>Within SLA</v>
      </c>
      <c r="O3424" s="1" t="str">
        <f>_xlfn.XLOOKUP(A3424,Source_data!A:A,Source_data!D:D)</f>
        <v>CARD</v>
      </c>
      <c r="P3424" s="1">
        <f t="shared" si="535"/>
        <v>0</v>
      </c>
      <c r="Q3424" s="1">
        <f t="shared" si="536"/>
        <v>0</v>
      </c>
      <c r="R3424" s="1">
        <f t="shared" si="537"/>
        <v>0</v>
      </c>
      <c r="S3424" s="1">
        <f t="shared" si="538"/>
        <v>0</v>
      </c>
      <c r="T3424" s="1">
        <f t="shared" si="539"/>
        <v>0</v>
      </c>
      <c r="U3424" s="1" t="str">
        <f>_xlfn.XLOOKUP(Table3[[#This Row],[Transaction ID]],Source_data!A:A,Source_data!E:E)</f>
        <v>Pune</v>
      </c>
      <c r="V3424" s="1">
        <f>_xlfn.IFNA(_xlfn.XLOOKUP(A3424,bank_processed_transactions[transaction_id],bank_processed_transactions[processing_minutes]),"")</f>
        <v>12.8</v>
      </c>
      <c r="W3424" s="31">
        <f>_xlfn.XLOOKUP(A3424,Source_data!A:A,Source_data!B:B)</f>
        <v>46065</v>
      </c>
    </row>
    <row r="3425" spans="1:23" x14ac:dyDescent="0.3">
      <c r="A3425" s="4" t="s">
        <v>1216</v>
      </c>
      <c r="B3425" s="1">
        <f>_xlfn.XLOOKUP(A3425,bank_source_transactions__1[transaction_id],bank_source_transactions__1[amount_inr])</f>
        <v>14955.85</v>
      </c>
      <c r="C3425" s="1">
        <f>_xlfn.XLOOKUP(A3425,Processed_data!A:A,Processed_data!F:F)</f>
        <v>14955.85</v>
      </c>
      <c r="D3425" s="1" t="str">
        <f>_xlfn.XLOOKUP(A3425,bank_source_transactions__1[transaction_id],bank_source_transactions__1[transaction_status])</f>
        <v>SUCCESS</v>
      </c>
      <c r="E3425" s="1" t="str">
        <f>_xlfn.XLOOKUP(A3425,Processed_data!A:A,Processed_data!G:G)</f>
        <v>SUCCESS</v>
      </c>
      <c r="F3425" s="1">
        <f>COUNTIF(bank_processed_transactions[transaction_id],A3425)</f>
        <v>1</v>
      </c>
      <c r="G3425" s="1" t="str">
        <f t="shared" si="530"/>
        <v>found</v>
      </c>
      <c r="H3425" s="1" t="str">
        <f t="shared" si="531"/>
        <v>Not Duplicate</v>
      </c>
      <c r="I3425" s="1" t="str">
        <f t="shared" si="532"/>
        <v>match</v>
      </c>
      <c r="J3425" s="1" t="str">
        <f t="shared" si="533"/>
        <v>match</v>
      </c>
      <c r="K3425" s="1">
        <f t="shared" si="534"/>
        <v>0</v>
      </c>
      <c r="L3425" s="2">
        <f>IF(F3425=0,"not processed",_xlfn.MINIFS(Processed_data!H:H,Processed_data!A:A,A3425))</f>
        <v>46095</v>
      </c>
      <c r="M3425" s="1">
        <f>IF(F3425=0,"not processed",ABS(bank_source_transactions__1[[#This Row],[transaction_date]]-Reconciliation!L3425))</f>
        <v>1</v>
      </c>
      <c r="N3425" s="1" t="str" cm="1">
        <f t="array" ref="N3425">_xlfn.IFS(M3425="not Processed", "Not Processed",M3425&gt;2,"SLA Breached",M3425&lt;=2,"Within SLA")</f>
        <v>Within SLA</v>
      </c>
      <c r="O3425" s="1" t="str">
        <f>_xlfn.XLOOKUP(A3425,Source_data!A:A,Source_data!D:D)</f>
        <v>CARD</v>
      </c>
      <c r="P3425" s="1">
        <f t="shared" si="535"/>
        <v>0</v>
      </c>
      <c r="Q3425" s="1">
        <f t="shared" si="536"/>
        <v>0</v>
      </c>
      <c r="R3425" s="1">
        <f t="shared" si="537"/>
        <v>0</v>
      </c>
      <c r="S3425" s="1">
        <f t="shared" si="538"/>
        <v>0</v>
      </c>
      <c r="T3425" s="1">
        <f t="shared" si="539"/>
        <v>0</v>
      </c>
      <c r="U3425" s="1" t="str">
        <f>_xlfn.XLOOKUP(Table3[[#This Row],[Transaction ID]],Source_data!A:A,Source_data!E:E)</f>
        <v>Bengaluru</v>
      </c>
      <c r="V3425" s="1">
        <f>_xlfn.IFNA(_xlfn.XLOOKUP(A3425,bank_processed_transactions[transaction_id],bank_processed_transactions[processing_minutes]),"")</f>
        <v>17.5</v>
      </c>
      <c r="W3425" s="31">
        <f>_xlfn.XLOOKUP(A3425,Source_data!A:A,Source_data!B:B)</f>
        <v>46094</v>
      </c>
    </row>
    <row r="3426" spans="1:23" x14ac:dyDescent="0.3">
      <c r="A3426" s="3" t="s">
        <v>4567</v>
      </c>
      <c r="B3426" s="1">
        <f>_xlfn.XLOOKUP(A3426,bank_source_transactions__1[transaction_id],bank_source_transactions__1[amount_inr])</f>
        <v>5123.5</v>
      </c>
      <c r="C3426" s="1">
        <f>_xlfn.XLOOKUP(A3426,Processed_data!A:A,Processed_data!F:F)</f>
        <v>5123.5</v>
      </c>
      <c r="D3426" s="1" t="str">
        <f>_xlfn.XLOOKUP(A3426,bank_source_transactions__1[transaction_id],bank_source_transactions__1[transaction_status])</f>
        <v>SUCCESS</v>
      </c>
      <c r="E3426" s="1" t="str">
        <f>_xlfn.XLOOKUP(A3426,Processed_data!A:A,Processed_data!G:G)</f>
        <v>SUCCESS</v>
      </c>
      <c r="F3426" s="1">
        <f>COUNTIF(bank_processed_transactions[transaction_id],A3426)</f>
        <v>1</v>
      </c>
      <c r="G3426" s="1" t="str">
        <f t="shared" si="530"/>
        <v>found</v>
      </c>
      <c r="H3426" s="1" t="str">
        <f t="shared" si="531"/>
        <v>Not Duplicate</v>
      </c>
      <c r="I3426" s="1" t="str">
        <f t="shared" si="532"/>
        <v>match</v>
      </c>
      <c r="J3426" s="1" t="str">
        <f t="shared" si="533"/>
        <v>match</v>
      </c>
      <c r="K3426" s="1">
        <f t="shared" si="534"/>
        <v>0</v>
      </c>
      <c r="L3426" s="2">
        <f>IF(F3426=0,"not processed",_xlfn.MINIFS(Processed_data!H:H,Processed_data!A:A,A3426))</f>
        <v>46103</v>
      </c>
      <c r="M3426" s="1">
        <f>IF(F3426=0,"not processed",ABS(bank_source_transactions__1[[#This Row],[transaction_date]]-Reconciliation!L3426))</f>
        <v>2</v>
      </c>
      <c r="N3426" s="1" t="str" cm="1">
        <f t="array" ref="N3426">_xlfn.IFS(M3426="not Processed", "Not Processed",M3426&gt;2,"SLA Breached",M3426&lt;=2,"Within SLA")</f>
        <v>Within SLA</v>
      </c>
      <c r="O3426" s="1" t="str">
        <f>_xlfn.XLOOKUP(A3426,Source_data!A:A,Source_data!D:D)</f>
        <v>NEFT</v>
      </c>
      <c r="P3426" s="1">
        <f t="shared" si="535"/>
        <v>0</v>
      </c>
      <c r="Q3426" s="1">
        <f t="shared" si="536"/>
        <v>0</v>
      </c>
      <c r="R3426" s="1">
        <f t="shared" si="537"/>
        <v>0</v>
      </c>
      <c r="S3426" s="1">
        <f t="shared" si="538"/>
        <v>0</v>
      </c>
      <c r="T3426" s="1">
        <f t="shared" si="539"/>
        <v>0</v>
      </c>
      <c r="U3426" s="1" t="str">
        <f>_xlfn.XLOOKUP(Table3[[#This Row],[Transaction ID]],Source_data!A:A,Source_data!E:E)</f>
        <v>Bengaluru</v>
      </c>
      <c r="V3426" s="1">
        <f>_xlfn.IFNA(_xlfn.XLOOKUP(A3426,bank_processed_transactions[transaction_id],bank_processed_transactions[processing_minutes]),"")</f>
        <v>19.2</v>
      </c>
      <c r="W3426" s="31">
        <f>_xlfn.XLOOKUP(A3426,Source_data!A:A,Source_data!B:B)</f>
        <v>46101</v>
      </c>
    </row>
    <row r="3427" spans="1:23" x14ac:dyDescent="0.3">
      <c r="A3427" s="4" t="s">
        <v>3457</v>
      </c>
      <c r="B3427" s="1">
        <f>_xlfn.XLOOKUP(A3427,bank_source_transactions__1[transaction_id],bank_source_transactions__1[amount_inr])</f>
        <v>997.51</v>
      </c>
      <c r="C3427" s="1">
        <f>_xlfn.XLOOKUP(A3427,Processed_data!A:A,Processed_data!F:F)</f>
        <v>997.51</v>
      </c>
      <c r="D3427" s="1" t="str">
        <f>_xlfn.XLOOKUP(A3427,bank_source_transactions__1[transaction_id],bank_source_transactions__1[transaction_status])</f>
        <v>SUCCESS</v>
      </c>
      <c r="E3427" s="1" t="str">
        <f>_xlfn.XLOOKUP(A3427,Processed_data!A:A,Processed_data!G:G)</f>
        <v>SUCCESS</v>
      </c>
      <c r="F3427" s="1">
        <f>COUNTIF(bank_processed_transactions[transaction_id],A3427)</f>
        <v>1</v>
      </c>
      <c r="G3427" s="1" t="str">
        <f t="shared" si="530"/>
        <v>found</v>
      </c>
      <c r="H3427" s="1" t="str">
        <f t="shared" si="531"/>
        <v>Not Duplicate</v>
      </c>
      <c r="I3427" s="1" t="str">
        <f t="shared" si="532"/>
        <v>match</v>
      </c>
      <c r="J3427" s="1" t="str">
        <f t="shared" si="533"/>
        <v>match</v>
      </c>
      <c r="K3427" s="1">
        <f t="shared" si="534"/>
        <v>0</v>
      </c>
      <c r="L3427" s="2">
        <f>IF(F3427=0,"not processed",_xlfn.MINIFS(Processed_data!H:H,Processed_data!A:A,A3427))</f>
        <v>46075</v>
      </c>
      <c r="M3427" s="1">
        <f>IF(F3427=0,"not processed",ABS(bank_source_transactions__1[[#This Row],[transaction_date]]-Reconciliation!L3427))</f>
        <v>3</v>
      </c>
      <c r="N3427" s="1" t="str" cm="1">
        <f t="array" ref="N3427">_xlfn.IFS(M3427="not Processed", "Not Processed",M3427&gt;2,"SLA Breached",M3427&lt;=2,"Within SLA")</f>
        <v>SLA Breached</v>
      </c>
      <c r="O3427" s="1" t="str">
        <f>_xlfn.XLOOKUP(A3427,Source_data!A:A,Source_data!D:D)</f>
        <v>IMPS</v>
      </c>
      <c r="P3427" s="1">
        <f t="shared" si="535"/>
        <v>0</v>
      </c>
      <c r="Q3427" s="1">
        <f t="shared" si="536"/>
        <v>0</v>
      </c>
      <c r="R3427" s="1">
        <f t="shared" si="537"/>
        <v>0</v>
      </c>
      <c r="S3427" s="1">
        <f t="shared" si="538"/>
        <v>0</v>
      </c>
      <c r="T3427" s="1">
        <f t="shared" si="539"/>
        <v>1</v>
      </c>
      <c r="U3427" s="1" t="str">
        <f>_xlfn.XLOOKUP(Table3[[#This Row],[Transaction ID]],Source_data!A:A,Source_data!E:E)</f>
        <v>Pune</v>
      </c>
      <c r="V3427" s="1">
        <f>_xlfn.IFNA(_xlfn.XLOOKUP(A3427,bank_processed_transactions[transaction_id],bank_processed_transactions[processing_minutes]),"")</f>
        <v>109.8</v>
      </c>
      <c r="W3427" s="31">
        <f>_xlfn.XLOOKUP(A3427,Source_data!A:A,Source_data!B:B)</f>
        <v>46072</v>
      </c>
    </row>
    <row r="3428" spans="1:23" x14ac:dyDescent="0.3">
      <c r="A3428" s="3" t="s">
        <v>40</v>
      </c>
      <c r="B3428" s="1">
        <f>_xlfn.XLOOKUP(A3428,bank_source_transactions__1[transaction_id],bank_source_transactions__1[amount_inr])</f>
        <v>12657.29</v>
      </c>
      <c r="C3428" s="1">
        <f>_xlfn.XLOOKUP(A3428,Processed_data!A:A,Processed_data!F:F)</f>
        <v>12657.29</v>
      </c>
      <c r="D3428" s="1" t="str">
        <f>_xlfn.XLOOKUP(A3428,bank_source_transactions__1[transaction_id],bank_source_transactions__1[transaction_status])</f>
        <v>SUCCESS</v>
      </c>
      <c r="E3428" s="1" t="str">
        <f>_xlfn.XLOOKUP(A3428,Processed_data!A:A,Processed_data!G:G)</f>
        <v>SUCCESS</v>
      </c>
      <c r="F3428" s="1">
        <f>COUNTIF(bank_processed_transactions[transaction_id],A3428)</f>
        <v>1</v>
      </c>
      <c r="G3428" s="1" t="str">
        <f t="shared" si="530"/>
        <v>found</v>
      </c>
      <c r="H3428" s="1" t="str">
        <f t="shared" si="531"/>
        <v>Not Duplicate</v>
      </c>
      <c r="I3428" s="1" t="str">
        <f t="shared" si="532"/>
        <v>match</v>
      </c>
      <c r="J3428" s="1" t="str">
        <f t="shared" si="533"/>
        <v>match</v>
      </c>
      <c r="K3428" s="1">
        <f t="shared" si="534"/>
        <v>0</v>
      </c>
      <c r="L3428" s="2">
        <f>IF(F3428=0,"not processed",_xlfn.MINIFS(Processed_data!H:H,Processed_data!A:A,A3428))</f>
        <v>46089</v>
      </c>
      <c r="M3428" s="1">
        <f>IF(F3428=0,"not processed",ABS(bank_source_transactions__1[[#This Row],[transaction_date]]-Reconciliation!L3428))</f>
        <v>2</v>
      </c>
      <c r="N3428" s="1" t="str" cm="1">
        <f t="array" ref="N3428">_xlfn.IFS(M3428="not Processed", "Not Processed",M3428&gt;2,"SLA Breached",M3428&lt;=2,"Within SLA")</f>
        <v>Within SLA</v>
      </c>
      <c r="O3428" s="1" t="str">
        <f>_xlfn.XLOOKUP(A3428,Source_data!A:A,Source_data!D:D)</f>
        <v>IMPS</v>
      </c>
      <c r="P3428" s="1">
        <f t="shared" si="535"/>
        <v>0</v>
      </c>
      <c r="Q3428" s="1">
        <f t="shared" si="536"/>
        <v>0</v>
      </c>
      <c r="R3428" s="1">
        <f t="shared" si="537"/>
        <v>0</v>
      </c>
      <c r="S3428" s="1">
        <f t="shared" si="538"/>
        <v>0</v>
      </c>
      <c r="T3428" s="1">
        <f t="shared" si="539"/>
        <v>0</v>
      </c>
      <c r="U3428" s="1" t="str">
        <f>_xlfn.XLOOKUP(Table3[[#This Row],[Transaction ID]],Source_data!A:A,Source_data!E:E)</f>
        <v>Bengaluru</v>
      </c>
      <c r="V3428" s="1">
        <f>_xlfn.IFNA(_xlfn.XLOOKUP(A3428,bank_processed_transactions[transaction_id],bank_processed_transactions[processing_minutes]),"")</f>
        <v>43.4</v>
      </c>
      <c r="W3428" s="31">
        <f>_xlfn.XLOOKUP(A3428,Source_data!A:A,Source_data!B:B)</f>
        <v>46087</v>
      </c>
    </row>
    <row r="3429" spans="1:23" x14ac:dyDescent="0.3">
      <c r="A3429" s="4" t="s">
        <v>3566</v>
      </c>
      <c r="B3429" s="1">
        <f>_xlfn.XLOOKUP(A3429,bank_source_transactions__1[transaction_id],bank_source_transactions__1[amount_inr])</f>
        <v>23914.799999999999</v>
      </c>
      <c r="C3429" s="1">
        <f>_xlfn.XLOOKUP(A3429,Processed_data!A:A,Processed_data!F:F)</f>
        <v>23914.799999999999</v>
      </c>
      <c r="D3429" s="1" t="str">
        <f>_xlfn.XLOOKUP(A3429,bank_source_transactions__1[transaction_id],bank_source_transactions__1[transaction_status])</f>
        <v>SUCCESS</v>
      </c>
      <c r="E3429" s="1" t="str">
        <f>_xlfn.XLOOKUP(A3429,Processed_data!A:A,Processed_data!G:G)</f>
        <v>SUCCESS</v>
      </c>
      <c r="F3429" s="1">
        <f>COUNTIF(bank_processed_transactions[transaction_id],A3429)</f>
        <v>1</v>
      </c>
      <c r="G3429" s="1" t="str">
        <f t="shared" si="530"/>
        <v>found</v>
      </c>
      <c r="H3429" s="1" t="str">
        <f t="shared" si="531"/>
        <v>Not Duplicate</v>
      </c>
      <c r="I3429" s="1" t="str">
        <f t="shared" si="532"/>
        <v>match</v>
      </c>
      <c r="J3429" s="1" t="str">
        <f t="shared" si="533"/>
        <v>match</v>
      </c>
      <c r="K3429" s="1">
        <f t="shared" si="534"/>
        <v>0</v>
      </c>
      <c r="L3429" s="2">
        <f>IF(F3429=0,"not processed",_xlfn.MINIFS(Processed_data!H:H,Processed_data!A:A,A3429))</f>
        <v>46104</v>
      </c>
      <c r="M3429" s="1">
        <f>IF(F3429=0,"not processed",ABS(bank_source_transactions__1[[#This Row],[transaction_date]]-Reconciliation!L3429))</f>
        <v>5</v>
      </c>
      <c r="N3429" s="1" t="str" cm="1">
        <f t="array" ref="N3429">_xlfn.IFS(M3429="not Processed", "Not Processed",M3429&gt;2,"SLA Breached",M3429&lt;=2,"Within SLA")</f>
        <v>SLA Breached</v>
      </c>
      <c r="O3429" s="1" t="str">
        <f>_xlfn.XLOOKUP(A3429,Source_data!A:A,Source_data!D:D)</f>
        <v>NEFT</v>
      </c>
      <c r="P3429" s="1">
        <f t="shared" si="535"/>
        <v>0</v>
      </c>
      <c r="Q3429" s="1">
        <f t="shared" si="536"/>
        <v>0</v>
      </c>
      <c r="R3429" s="1">
        <f t="shared" si="537"/>
        <v>0</v>
      </c>
      <c r="S3429" s="1">
        <f t="shared" si="538"/>
        <v>0</v>
      </c>
      <c r="T3429" s="1">
        <f t="shared" si="539"/>
        <v>1</v>
      </c>
      <c r="U3429" s="1" t="str">
        <f>_xlfn.XLOOKUP(Table3[[#This Row],[Transaction ID]],Source_data!A:A,Source_data!E:E)</f>
        <v>Bengaluru</v>
      </c>
      <c r="V3429" s="1">
        <f>_xlfn.IFNA(_xlfn.XLOOKUP(A3429,bank_processed_transactions[transaction_id],bank_processed_transactions[processing_minutes]),"")</f>
        <v>14.4</v>
      </c>
      <c r="W3429" s="31">
        <f>_xlfn.XLOOKUP(A3429,Source_data!A:A,Source_data!B:B)</f>
        <v>46099</v>
      </c>
    </row>
    <row r="3430" spans="1:23" x14ac:dyDescent="0.3">
      <c r="A3430" s="3" t="s">
        <v>4825</v>
      </c>
      <c r="B3430" s="1">
        <f>_xlfn.XLOOKUP(A3430,bank_source_transactions__1[transaction_id],bank_source_transactions__1[amount_inr])</f>
        <v>388.73</v>
      </c>
      <c r="C3430" s="1">
        <f>_xlfn.XLOOKUP(A3430,Processed_data!A:A,Processed_data!F:F)</f>
        <v>388.73</v>
      </c>
      <c r="D3430" s="1" t="str">
        <f>_xlfn.XLOOKUP(A3430,bank_source_transactions__1[transaction_id],bank_source_transactions__1[transaction_status])</f>
        <v>SUCCESS</v>
      </c>
      <c r="E3430" s="1" t="str">
        <f>_xlfn.XLOOKUP(A3430,Processed_data!A:A,Processed_data!G:G)</f>
        <v>SUCCESS</v>
      </c>
      <c r="F3430" s="1">
        <f>COUNTIF(bank_processed_transactions[transaction_id],A3430)</f>
        <v>1</v>
      </c>
      <c r="G3430" s="1" t="str">
        <f t="shared" si="530"/>
        <v>found</v>
      </c>
      <c r="H3430" s="1" t="str">
        <f t="shared" si="531"/>
        <v>Not Duplicate</v>
      </c>
      <c r="I3430" s="1" t="str">
        <f t="shared" si="532"/>
        <v>match</v>
      </c>
      <c r="J3430" s="1" t="str">
        <f t="shared" si="533"/>
        <v>match</v>
      </c>
      <c r="K3430" s="1">
        <f t="shared" si="534"/>
        <v>0</v>
      </c>
      <c r="L3430" s="2">
        <f>IF(F3430=0,"not processed",_xlfn.MINIFS(Processed_data!H:H,Processed_data!A:A,A3430))</f>
        <v>46043</v>
      </c>
      <c r="M3430" s="1">
        <f>IF(F3430=0,"not processed",ABS(bank_source_transactions__1[[#This Row],[transaction_date]]-Reconciliation!L3430))</f>
        <v>1</v>
      </c>
      <c r="N3430" s="1" t="str" cm="1">
        <f t="array" ref="N3430">_xlfn.IFS(M3430="not Processed", "Not Processed",M3430&gt;2,"SLA Breached",M3430&lt;=2,"Within SLA")</f>
        <v>Within SLA</v>
      </c>
      <c r="O3430" s="1" t="str">
        <f>_xlfn.XLOOKUP(A3430,Source_data!A:A,Source_data!D:D)</f>
        <v>NEFT</v>
      </c>
      <c r="P3430" s="1">
        <f t="shared" si="535"/>
        <v>0</v>
      </c>
      <c r="Q3430" s="1">
        <f t="shared" si="536"/>
        <v>0</v>
      </c>
      <c r="R3430" s="1">
        <f t="shared" si="537"/>
        <v>0</v>
      </c>
      <c r="S3430" s="1">
        <f t="shared" si="538"/>
        <v>0</v>
      </c>
      <c r="T3430" s="1">
        <f t="shared" si="539"/>
        <v>0</v>
      </c>
      <c r="U3430" s="1" t="str">
        <f>_xlfn.XLOOKUP(Table3[[#This Row],[Transaction ID]],Source_data!A:A,Source_data!E:E)</f>
        <v>Pune</v>
      </c>
      <c r="V3430" s="1">
        <f>_xlfn.IFNA(_xlfn.XLOOKUP(A3430,bank_processed_transactions[transaction_id],bank_processed_transactions[processing_minutes]),"")</f>
        <v>8.6</v>
      </c>
      <c r="W3430" s="31">
        <f>_xlfn.XLOOKUP(A3430,Source_data!A:A,Source_data!B:B)</f>
        <v>46042</v>
      </c>
    </row>
    <row r="3431" spans="1:23" x14ac:dyDescent="0.3">
      <c r="A3431" s="4" t="s">
        <v>4458</v>
      </c>
      <c r="B3431" s="1">
        <f>_xlfn.XLOOKUP(A3431,bank_source_transactions__1[transaction_id],bank_source_transactions__1[amount_inr])</f>
        <v>15787.95</v>
      </c>
      <c r="C3431" s="1">
        <f>_xlfn.XLOOKUP(A3431,Processed_data!A:A,Processed_data!F:F)</f>
        <v>15787.95</v>
      </c>
      <c r="D3431" s="1" t="str">
        <f>_xlfn.XLOOKUP(A3431,bank_source_transactions__1[transaction_id],bank_source_transactions__1[transaction_status])</f>
        <v>SUCCESS</v>
      </c>
      <c r="E3431" s="1" t="str">
        <f>_xlfn.XLOOKUP(A3431,Processed_data!A:A,Processed_data!G:G)</f>
        <v>SUCCESS</v>
      </c>
      <c r="F3431" s="1">
        <f>COUNTIF(bank_processed_transactions[transaction_id],A3431)</f>
        <v>1</v>
      </c>
      <c r="G3431" s="1" t="str">
        <f t="shared" si="530"/>
        <v>found</v>
      </c>
      <c r="H3431" s="1" t="str">
        <f t="shared" si="531"/>
        <v>Not Duplicate</v>
      </c>
      <c r="I3431" s="1" t="str">
        <f t="shared" si="532"/>
        <v>match</v>
      </c>
      <c r="J3431" s="1" t="str">
        <f t="shared" si="533"/>
        <v>match</v>
      </c>
      <c r="K3431" s="1">
        <f t="shared" si="534"/>
        <v>0</v>
      </c>
      <c r="L3431" s="2">
        <f>IF(F3431=0,"not processed",_xlfn.MINIFS(Processed_data!H:H,Processed_data!A:A,A3431))</f>
        <v>46032</v>
      </c>
      <c r="M3431" s="1">
        <f>IF(F3431=0,"not processed",ABS(bank_source_transactions__1[[#This Row],[transaction_date]]-Reconciliation!L3431))</f>
        <v>0</v>
      </c>
      <c r="N3431" s="1" t="str" cm="1">
        <f t="array" ref="N3431">_xlfn.IFS(M3431="not Processed", "Not Processed",M3431&gt;2,"SLA Breached",M3431&lt;=2,"Within SLA")</f>
        <v>Within SLA</v>
      </c>
      <c r="O3431" s="1" t="str">
        <f>_xlfn.XLOOKUP(A3431,Source_data!A:A,Source_data!D:D)</f>
        <v>CARD</v>
      </c>
      <c r="P3431" s="1">
        <f t="shared" si="535"/>
        <v>0</v>
      </c>
      <c r="Q3431" s="1">
        <f t="shared" si="536"/>
        <v>0</v>
      </c>
      <c r="R3431" s="1">
        <f t="shared" si="537"/>
        <v>0</v>
      </c>
      <c r="S3431" s="1">
        <f t="shared" si="538"/>
        <v>0</v>
      </c>
      <c r="T3431" s="1">
        <f t="shared" si="539"/>
        <v>0</v>
      </c>
      <c r="U3431" s="1" t="str">
        <f>_xlfn.XLOOKUP(Table3[[#This Row],[Transaction ID]],Source_data!A:A,Source_data!E:E)</f>
        <v>Hyderabad</v>
      </c>
      <c r="V3431" s="1">
        <f>_xlfn.IFNA(_xlfn.XLOOKUP(A3431,bank_processed_transactions[transaction_id],bank_processed_transactions[processing_minutes]),"")</f>
        <v>32</v>
      </c>
      <c r="W3431" s="31">
        <f>_xlfn.XLOOKUP(A3431,Source_data!A:A,Source_data!B:B)</f>
        <v>46032</v>
      </c>
    </row>
    <row r="3432" spans="1:23" x14ac:dyDescent="0.3">
      <c r="A3432" s="3" t="s">
        <v>367</v>
      </c>
      <c r="B3432" s="1">
        <f>_xlfn.XLOOKUP(A3432,bank_source_transactions__1[transaction_id],bank_source_transactions__1[amount_inr])</f>
        <v>5480.73</v>
      </c>
      <c r="C3432" s="1">
        <f>_xlfn.XLOOKUP(A3432,Processed_data!A:A,Processed_data!F:F)</f>
        <v>5480.73</v>
      </c>
      <c r="D3432" s="1" t="str">
        <f>_xlfn.XLOOKUP(A3432,bank_source_transactions__1[transaction_id],bank_source_transactions__1[transaction_status])</f>
        <v>SUCCESS</v>
      </c>
      <c r="E3432" s="1" t="str">
        <f>_xlfn.XLOOKUP(A3432,Processed_data!A:A,Processed_data!G:G)</f>
        <v>SUCCESS</v>
      </c>
      <c r="F3432" s="1">
        <f>COUNTIF(bank_processed_transactions[transaction_id],A3432)</f>
        <v>1</v>
      </c>
      <c r="G3432" s="1" t="str">
        <f t="shared" si="530"/>
        <v>found</v>
      </c>
      <c r="H3432" s="1" t="str">
        <f t="shared" si="531"/>
        <v>Not Duplicate</v>
      </c>
      <c r="I3432" s="1" t="str">
        <f t="shared" si="532"/>
        <v>match</v>
      </c>
      <c r="J3432" s="1" t="str">
        <f t="shared" si="533"/>
        <v>match</v>
      </c>
      <c r="K3432" s="1">
        <f t="shared" si="534"/>
        <v>0</v>
      </c>
      <c r="L3432" s="2">
        <f>IF(F3432=0,"not processed",_xlfn.MINIFS(Processed_data!H:H,Processed_data!A:A,A3432))</f>
        <v>46037</v>
      </c>
      <c r="M3432" s="1">
        <f>IF(F3432=0,"not processed",ABS(bank_source_transactions__1[[#This Row],[transaction_date]]-Reconciliation!L3432))</f>
        <v>3</v>
      </c>
      <c r="N3432" s="1" t="str" cm="1">
        <f t="array" ref="N3432">_xlfn.IFS(M3432="not Processed", "Not Processed",M3432&gt;2,"SLA Breached",M3432&lt;=2,"Within SLA")</f>
        <v>SLA Breached</v>
      </c>
      <c r="O3432" s="1" t="str">
        <f>_xlfn.XLOOKUP(A3432,Source_data!A:A,Source_data!D:D)</f>
        <v>UPI</v>
      </c>
      <c r="P3432" s="1">
        <f t="shared" si="535"/>
        <v>0</v>
      </c>
      <c r="Q3432" s="1">
        <f t="shared" si="536"/>
        <v>0</v>
      </c>
      <c r="R3432" s="1">
        <f t="shared" si="537"/>
        <v>0</v>
      </c>
      <c r="S3432" s="1">
        <f t="shared" si="538"/>
        <v>0</v>
      </c>
      <c r="T3432" s="1">
        <f t="shared" si="539"/>
        <v>1</v>
      </c>
      <c r="U3432" s="1" t="str">
        <f>_xlfn.XLOOKUP(Table3[[#This Row],[Transaction ID]],Source_data!A:A,Source_data!E:E)</f>
        <v>Hyderabad</v>
      </c>
      <c r="V3432" s="1">
        <f>_xlfn.IFNA(_xlfn.XLOOKUP(A3432,bank_processed_transactions[transaction_id],bank_processed_transactions[processing_minutes]),"")</f>
        <v>26.3</v>
      </c>
      <c r="W3432" s="31">
        <f>_xlfn.XLOOKUP(A3432,Source_data!A:A,Source_data!B:B)</f>
        <v>46034</v>
      </c>
    </row>
    <row r="3433" spans="1:23" x14ac:dyDescent="0.3">
      <c r="A3433" s="4" t="s">
        <v>3685</v>
      </c>
      <c r="B3433" s="1">
        <f>_xlfn.XLOOKUP(A3433,bank_source_transactions__1[transaction_id],bank_source_transactions__1[amount_inr])</f>
        <v>10022.540000000001</v>
      </c>
      <c r="C3433" s="1">
        <f>_xlfn.XLOOKUP(A3433,Processed_data!A:A,Processed_data!F:F)</f>
        <v>10022.540000000001</v>
      </c>
      <c r="D3433" s="1" t="str">
        <f>_xlfn.XLOOKUP(A3433,bank_source_transactions__1[transaction_id],bank_source_transactions__1[transaction_status])</f>
        <v>SUCCESS</v>
      </c>
      <c r="E3433" s="1" t="str">
        <f>_xlfn.XLOOKUP(A3433,Processed_data!A:A,Processed_data!G:G)</f>
        <v>SUCCESS</v>
      </c>
      <c r="F3433" s="1">
        <f>COUNTIF(bank_processed_transactions[transaction_id],A3433)</f>
        <v>1</v>
      </c>
      <c r="G3433" s="1" t="str">
        <f t="shared" si="530"/>
        <v>found</v>
      </c>
      <c r="H3433" s="1" t="str">
        <f t="shared" si="531"/>
        <v>Not Duplicate</v>
      </c>
      <c r="I3433" s="1" t="str">
        <f t="shared" si="532"/>
        <v>match</v>
      </c>
      <c r="J3433" s="1" t="str">
        <f t="shared" si="533"/>
        <v>match</v>
      </c>
      <c r="K3433" s="1">
        <f t="shared" si="534"/>
        <v>0</v>
      </c>
      <c r="L3433" s="2">
        <f>IF(F3433=0,"not processed",_xlfn.MINIFS(Processed_data!H:H,Processed_data!A:A,A3433))</f>
        <v>46103</v>
      </c>
      <c r="M3433" s="1">
        <f>IF(F3433=0,"not processed",ABS(bank_source_transactions__1[[#This Row],[transaction_date]]-Reconciliation!L3433))</f>
        <v>2</v>
      </c>
      <c r="N3433" s="1" t="str" cm="1">
        <f t="array" ref="N3433">_xlfn.IFS(M3433="not Processed", "Not Processed",M3433&gt;2,"SLA Breached",M3433&lt;=2,"Within SLA")</f>
        <v>Within SLA</v>
      </c>
      <c r="O3433" s="1" t="str">
        <f>_xlfn.XLOOKUP(A3433,Source_data!A:A,Source_data!D:D)</f>
        <v>CARD</v>
      </c>
      <c r="P3433" s="1">
        <f t="shared" si="535"/>
        <v>0</v>
      </c>
      <c r="Q3433" s="1">
        <f t="shared" si="536"/>
        <v>0</v>
      </c>
      <c r="R3433" s="1">
        <f t="shared" si="537"/>
        <v>0</v>
      </c>
      <c r="S3433" s="1">
        <f t="shared" si="538"/>
        <v>0</v>
      </c>
      <c r="T3433" s="1">
        <f t="shared" si="539"/>
        <v>0</v>
      </c>
      <c r="U3433" s="1" t="str">
        <f>_xlfn.XLOOKUP(Table3[[#This Row],[Transaction ID]],Source_data!A:A,Source_data!E:E)</f>
        <v>Hyderabad</v>
      </c>
      <c r="V3433" s="1">
        <f>_xlfn.IFNA(_xlfn.XLOOKUP(A3433,bank_processed_transactions[transaction_id],bank_processed_transactions[processing_minutes]),"")</f>
        <v>30.3</v>
      </c>
      <c r="W3433" s="31">
        <f>_xlfn.XLOOKUP(A3433,Source_data!A:A,Source_data!B:B)</f>
        <v>46101</v>
      </c>
    </row>
    <row r="3434" spans="1:23" x14ac:dyDescent="0.3">
      <c r="A3434" s="3" t="s">
        <v>4533</v>
      </c>
      <c r="B3434" s="1">
        <f>_xlfn.XLOOKUP(A3434,bank_source_transactions__1[transaction_id],bank_source_transactions__1[amount_inr])</f>
        <v>3315.09</v>
      </c>
      <c r="C3434" s="1">
        <f>_xlfn.XLOOKUP(A3434,Processed_data!A:A,Processed_data!F:F)</f>
        <v>3315.09</v>
      </c>
      <c r="D3434" s="1" t="str">
        <f>_xlfn.XLOOKUP(A3434,bank_source_transactions__1[transaction_id],bank_source_transactions__1[transaction_status])</f>
        <v>SUCCESS</v>
      </c>
      <c r="E3434" s="1" t="str">
        <f>_xlfn.XLOOKUP(A3434,Processed_data!A:A,Processed_data!G:G)</f>
        <v>SUCCESS</v>
      </c>
      <c r="F3434" s="1">
        <f>COUNTIF(bank_processed_transactions[transaction_id],A3434)</f>
        <v>1</v>
      </c>
      <c r="G3434" s="1" t="str">
        <f t="shared" si="530"/>
        <v>found</v>
      </c>
      <c r="H3434" s="1" t="str">
        <f t="shared" si="531"/>
        <v>Not Duplicate</v>
      </c>
      <c r="I3434" s="1" t="str">
        <f t="shared" si="532"/>
        <v>match</v>
      </c>
      <c r="J3434" s="1" t="str">
        <f t="shared" si="533"/>
        <v>match</v>
      </c>
      <c r="K3434" s="1">
        <f t="shared" si="534"/>
        <v>0</v>
      </c>
      <c r="L3434" s="2">
        <f>IF(F3434=0,"not processed",_xlfn.MINIFS(Processed_data!H:H,Processed_data!A:A,A3434))</f>
        <v>46028</v>
      </c>
      <c r="M3434" s="1">
        <f>IF(F3434=0,"not processed",ABS(bank_source_transactions__1[[#This Row],[transaction_date]]-Reconciliation!L3434))</f>
        <v>3</v>
      </c>
      <c r="N3434" s="1" t="str" cm="1">
        <f t="array" ref="N3434">_xlfn.IFS(M3434="not Processed", "Not Processed",M3434&gt;2,"SLA Breached",M3434&lt;=2,"Within SLA")</f>
        <v>SLA Breached</v>
      </c>
      <c r="O3434" s="1" t="str">
        <f>_xlfn.XLOOKUP(A3434,Source_data!A:A,Source_data!D:D)</f>
        <v>UPI</v>
      </c>
      <c r="P3434" s="1">
        <f t="shared" si="535"/>
        <v>0</v>
      </c>
      <c r="Q3434" s="1">
        <f t="shared" si="536"/>
        <v>0</v>
      </c>
      <c r="R3434" s="1">
        <f t="shared" si="537"/>
        <v>0</v>
      </c>
      <c r="S3434" s="1">
        <f t="shared" si="538"/>
        <v>0</v>
      </c>
      <c r="T3434" s="1">
        <f t="shared" si="539"/>
        <v>1</v>
      </c>
      <c r="U3434" s="1" t="str">
        <f>_xlfn.XLOOKUP(Table3[[#This Row],[Transaction ID]],Source_data!A:A,Source_data!E:E)</f>
        <v>Hyderabad</v>
      </c>
      <c r="V3434" s="1">
        <f>_xlfn.IFNA(_xlfn.XLOOKUP(A3434,bank_processed_transactions[transaction_id],bank_processed_transactions[processing_minutes]),"")</f>
        <v>70.3</v>
      </c>
      <c r="W3434" s="31">
        <f>_xlfn.XLOOKUP(A3434,Source_data!A:A,Source_data!B:B)</f>
        <v>46025</v>
      </c>
    </row>
    <row r="3435" spans="1:23" x14ac:dyDescent="0.3">
      <c r="A3435" s="4" t="s">
        <v>4773</v>
      </c>
      <c r="B3435" s="1">
        <f>_xlfn.XLOOKUP(A3435,bank_source_transactions__1[transaction_id],bank_source_transactions__1[amount_inr])</f>
        <v>1000.58</v>
      </c>
      <c r="C3435" s="1">
        <f>_xlfn.XLOOKUP(A3435,Processed_data!A:A,Processed_data!F:F)</f>
        <v>1000.58</v>
      </c>
      <c r="D3435" s="1" t="str">
        <f>_xlfn.XLOOKUP(A3435,bank_source_transactions__1[transaction_id],bank_source_transactions__1[transaction_status])</f>
        <v>SUCCESS</v>
      </c>
      <c r="E3435" s="1" t="str">
        <f>_xlfn.XLOOKUP(A3435,Processed_data!A:A,Processed_data!G:G)</f>
        <v>SUCCESS</v>
      </c>
      <c r="F3435" s="1">
        <f>COUNTIF(bank_processed_transactions[transaction_id],A3435)</f>
        <v>1</v>
      </c>
      <c r="G3435" s="1" t="str">
        <f t="shared" si="530"/>
        <v>found</v>
      </c>
      <c r="H3435" s="1" t="str">
        <f t="shared" si="531"/>
        <v>Not Duplicate</v>
      </c>
      <c r="I3435" s="1" t="str">
        <f t="shared" si="532"/>
        <v>match</v>
      </c>
      <c r="J3435" s="1" t="str">
        <f t="shared" si="533"/>
        <v>match</v>
      </c>
      <c r="K3435" s="1">
        <f t="shared" si="534"/>
        <v>0</v>
      </c>
      <c r="L3435" s="2">
        <f>IF(F3435=0,"not processed",_xlfn.MINIFS(Processed_data!H:H,Processed_data!A:A,A3435))</f>
        <v>46042</v>
      </c>
      <c r="M3435" s="1">
        <f>IF(F3435=0,"not processed",ABS(bank_source_transactions__1[[#This Row],[transaction_date]]-Reconciliation!L3435))</f>
        <v>5</v>
      </c>
      <c r="N3435" s="1" t="str" cm="1">
        <f t="array" ref="N3435">_xlfn.IFS(M3435="not Processed", "Not Processed",M3435&gt;2,"SLA Breached",M3435&lt;=2,"Within SLA")</f>
        <v>SLA Breached</v>
      </c>
      <c r="O3435" s="1" t="str">
        <f>_xlfn.XLOOKUP(A3435,Source_data!A:A,Source_data!D:D)</f>
        <v>UPI</v>
      </c>
      <c r="P3435" s="1">
        <f t="shared" si="535"/>
        <v>0</v>
      </c>
      <c r="Q3435" s="1">
        <f t="shared" si="536"/>
        <v>0</v>
      </c>
      <c r="R3435" s="1">
        <f t="shared" si="537"/>
        <v>0</v>
      </c>
      <c r="S3435" s="1">
        <f t="shared" si="538"/>
        <v>0</v>
      </c>
      <c r="T3435" s="1">
        <f t="shared" si="539"/>
        <v>1</v>
      </c>
      <c r="U3435" s="1" t="str">
        <f>_xlfn.XLOOKUP(Table3[[#This Row],[Transaction ID]],Source_data!A:A,Source_data!E:E)</f>
        <v>Hyderabad</v>
      </c>
      <c r="V3435" s="1">
        <f>_xlfn.IFNA(_xlfn.XLOOKUP(A3435,bank_processed_transactions[transaction_id],bank_processed_transactions[processing_minutes]),"")</f>
        <v>44.2</v>
      </c>
      <c r="W3435" s="31">
        <f>_xlfn.XLOOKUP(A3435,Source_data!A:A,Source_data!B:B)</f>
        <v>46037</v>
      </c>
    </row>
    <row r="3436" spans="1:23" x14ac:dyDescent="0.3">
      <c r="A3436" s="3" t="s">
        <v>986</v>
      </c>
      <c r="B3436" s="1">
        <f>_xlfn.XLOOKUP(A3436,bank_source_transactions__1[transaction_id],bank_source_transactions__1[amount_inr])</f>
        <v>4450.91</v>
      </c>
      <c r="C3436" s="1">
        <f>_xlfn.XLOOKUP(A3436,Processed_data!A:A,Processed_data!F:F)</f>
        <v>4450.91</v>
      </c>
      <c r="D3436" s="1" t="str">
        <f>_xlfn.XLOOKUP(A3436,bank_source_transactions__1[transaction_id],bank_source_transactions__1[transaction_status])</f>
        <v>SUCCESS</v>
      </c>
      <c r="E3436" s="1" t="str">
        <f>_xlfn.XLOOKUP(A3436,Processed_data!A:A,Processed_data!G:G)</f>
        <v>SUCCESS</v>
      </c>
      <c r="F3436" s="1">
        <f>COUNTIF(bank_processed_transactions[transaction_id],A3436)</f>
        <v>1</v>
      </c>
      <c r="G3436" s="1" t="str">
        <f t="shared" si="530"/>
        <v>found</v>
      </c>
      <c r="H3436" s="1" t="str">
        <f t="shared" si="531"/>
        <v>Not Duplicate</v>
      </c>
      <c r="I3436" s="1" t="str">
        <f t="shared" si="532"/>
        <v>match</v>
      </c>
      <c r="J3436" s="1" t="str">
        <f t="shared" si="533"/>
        <v>match</v>
      </c>
      <c r="K3436" s="1">
        <f t="shared" si="534"/>
        <v>0</v>
      </c>
      <c r="L3436" s="2">
        <f>IF(F3436=0,"not processed",_xlfn.MINIFS(Processed_data!H:H,Processed_data!A:A,A3436))</f>
        <v>46041</v>
      </c>
      <c r="M3436" s="1">
        <f>IF(F3436=0,"not processed",ABS(bank_source_transactions__1[[#This Row],[transaction_date]]-Reconciliation!L3436))</f>
        <v>0</v>
      </c>
      <c r="N3436" s="1" t="str" cm="1">
        <f t="array" ref="N3436">_xlfn.IFS(M3436="not Processed", "Not Processed",M3436&gt;2,"SLA Breached",M3436&lt;=2,"Within SLA")</f>
        <v>Within SLA</v>
      </c>
      <c r="O3436" s="1" t="str">
        <f>_xlfn.XLOOKUP(A3436,Source_data!A:A,Source_data!D:D)</f>
        <v>NEFT</v>
      </c>
      <c r="P3436" s="1">
        <f t="shared" si="535"/>
        <v>0</v>
      </c>
      <c r="Q3436" s="1">
        <f t="shared" si="536"/>
        <v>0</v>
      </c>
      <c r="R3436" s="1">
        <f t="shared" si="537"/>
        <v>0</v>
      </c>
      <c r="S3436" s="1">
        <f t="shared" si="538"/>
        <v>0</v>
      </c>
      <c r="T3436" s="1">
        <f t="shared" si="539"/>
        <v>0</v>
      </c>
      <c r="U3436" s="1" t="str">
        <f>_xlfn.XLOOKUP(Table3[[#This Row],[Transaction ID]],Source_data!A:A,Source_data!E:E)</f>
        <v>Hyderabad</v>
      </c>
      <c r="V3436" s="1">
        <f>_xlfn.IFNA(_xlfn.XLOOKUP(A3436,bank_processed_transactions[transaction_id],bank_processed_transactions[processing_minutes]),"")</f>
        <v>54.4</v>
      </c>
      <c r="W3436" s="31">
        <f>_xlfn.XLOOKUP(A3436,Source_data!A:A,Source_data!B:B)</f>
        <v>46041</v>
      </c>
    </row>
    <row r="3437" spans="1:23" x14ac:dyDescent="0.3">
      <c r="A3437" s="4" t="s">
        <v>4194</v>
      </c>
      <c r="B3437" s="1">
        <f>_xlfn.XLOOKUP(A3437,bank_source_transactions__1[transaction_id],bank_source_transactions__1[amount_inr])</f>
        <v>8452.07</v>
      </c>
      <c r="C3437" s="1">
        <f>_xlfn.XLOOKUP(A3437,Processed_data!A:A,Processed_data!F:F)</f>
        <v>8452.07</v>
      </c>
      <c r="D3437" s="1" t="str">
        <f>_xlfn.XLOOKUP(A3437,bank_source_transactions__1[transaction_id],bank_source_transactions__1[transaction_status])</f>
        <v>SUCCESS</v>
      </c>
      <c r="E3437" s="1" t="str">
        <f>_xlfn.XLOOKUP(A3437,Processed_data!A:A,Processed_data!G:G)</f>
        <v>SUCCESS</v>
      </c>
      <c r="F3437" s="1">
        <f>COUNTIF(bank_processed_transactions[transaction_id],A3437)</f>
        <v>1</v>
      </c>
      <c r="G3437" s="1" t="str">
        <f t="shared" si="530"/>
        <v>found</v>
      </c>
      <c r="H3437" s="1" t="str">
        <f t="shared" si="531"/>
        <v>Not Duplicate</v>
      </c>
      <c r="I3437" s="1" t="str">
        <f t="shared" si="532"/>
        <v>match</v>
      </c>
      <c r="J3437" s="1" t="str">
        <f t="shared" si="533"/>
        <v>match</v>
      </c>
      <c r="K3437" s="1">
        <f t="shared" si="534"/>
        <v>0</v>
      </c>
      <c r="L3437" s="2">
        <f>IF(F3437=0,"not processed",_xlfn.MINIFS(Processed_data!H:H,Processed_data!A:A,A3437))</f>
        <v>46101</v>
      </c>
      <c r="M3437" s="1">
        <f>IF(F3437=0,"not processed",ABS(bank_source_transactions__1[[#This Row],[transaction_date]]-Reconciliation!L3437))</f>
        <v>0</v>
      </c>
      <c r="N3437" s="1" t="str" cm="1">
        <f t="array" ref="N3437">_xlfn.IFS(M3437="not Processed", "Not Processed",M3437&gt;2,"SLA Breached",M3437&lt;=2,"Within SLA")</f>
        <v>Within SLA</v>
      </c>
      <c r="O3437" s="1" t="str">
        <f>_xlfn.XLOOKUP(A3437,Source_data!A:A,Source_data!D:D)</f>
        <v>CARD</v>
      </c>
      <c r="P3437" s="1">
        <f t="shared" si="535"/>
        <v>0</v>
      </c>
      <c r="Q3437" s="1">
        <f t="shared" si="536"/>
        <v>0</v>
      </c>
      <c r="R3437" s="1">
        <f t="shared" si="537"/>
        <v>0</v>
      </c>
      <c r="S3437" s="1">
        <f t="shared" si="538"/>
        <v>0</v>
      </c>
      <c r="T3437" s="1">
        <f t="shared" si="539"/>
        <v>0</v>
      </c>
      <c r="U3437" s="1" t="str">
        <f>_xlfn.XLOOKUP(Table3[[#This Row],[Transaction ID]],Source_data!A:A,Source_data!E:E)</f>
        <v>Hyderabad</v>
      </c>
      <c r="V3437" s="1">
        <f>_xlfn.IFNA(_xlfn.XLOOKUP(A3437,bank_processed_transactions[transaction_id],bank_processed_transactions[processing_minutes]),"")</f>
        <v>12</v>
      </c>
      <c r="W3437" s="31">
        <f>_xlfn.XLOOKUP(A3437,Source_data!A:A,Source_data!B:B)</f>
        <v>46101</v>
      </c>
    </row>
    <row r="3438" spans="1:23" x14ac:dyDescent="0.3">
      <c r="A3438" s="3" t="s">
        <v>3547</v>
      </c>
      <c r="B3438" s="1">
        <f>_xlfn.XLOOKUP(A3438,bank_source_transactions__1[transaction_id],bank_source_transactions__1[amount_inr])</f>
        <v>1256.3599999999999</v>
      </c>
      <c r="C3438" s="1">
        <f>_xlfn.XLOOKUP(A3438,Processed_data!A:A,Processed_data!F:F)</f>
        <v>1256.3599999999999</v>
      </c>
      <c r="D3438" s="1" t="str">
        <f>_xlfn.XLOOKUP(A3438,bank_source_transactions__1[transaction_id],bank_source_transactions__1[transaction_status])</f>
        <v>SUCCESS</v>
      </c>
      <c r="E3438" s="1" t="str">
        <f>_xlfn.XLOOKUP(A3438,Processed_data!A:A,Processed_data!G:G)</f>
        <v>SUCCESS</v>
      </c>
      <c r="F3438" s="1">
        <f>COUNTIF(bank_processed_transactions[transaction_id],A3438)</f>
        <v>1</v>
      </c>
      <c r="G3438" s="1" t="str">
        <f t="shared" si="530"/>
        <v>found</v>
      </c>
      <c r="H3438" s="1" t="str">
        <f t="shared" si="531"/>
        <v>Not Duplicate</v>
      </c>
      <c r="I3438" s="1" t="str">
        <f t="shared" si="532"/>
        <v>match</v>
      </c>
      <c r="J3438" s="1" t="str">
        <f t="shared" si="533"/>
        <v>match</v>
      </c>
      <c r="K3438" s="1">
        <f t="shared" si="534"/>
        <v>0</v>
      </c>
      <c r="L3438" s="2">
        <f>IF(F3438=0,"not processed",_xlfn.MINIFS(Processed_data!H:H,Processed_data!A:A,A3438))</f>
        <v>46084</v>
      </c>
      <c r="M3438" s="1">
        <f>IF(F3438=0,"not processed",ABS(bank_source_transactions__1[[#This Row],[transaction_date]]-Reconciliation!L3438))</f>
        <v>0</v>
      </c>
      <c r="N3438" s="1" t="str" cm="1">
        <f t="array" ref="N3438">_xlfn.IFS(M3438="not Processed", "Not Processed",M3438&gt;2,"SLA Breached",M3438&lt;=2,"Within SLA")</f>
        <v>Within SLA</v>
      </c>
      <c r="O3438" s="1" t="str">
        <f>_xlfn.XLOOKUP(A3438,Source_data!A:A,Source_data!D:D)</f>
        <v>UPI</v>
      </c>
      <c r="P3438" s="1">
        <f t="shared" si="535"/>
        <v>0</v>
      </c>
      <c r="Q3438" s="1">
        <f t="shared" si="536"/>
        <v>0</v>
      </c>
      <c r="R3438" s="1">
        <f t="shared" si="537"/>
        <v>0</v>
      </c>
      <c r="S3438" s="1">
        <f t="shared" si="538"/>
        <v>0</v>
      </c>
      <c r="T3438" s="1">
        <f t="shared" si="539"/>
        <v>0</v>
      </c>
      <c r="U3438" s="1" t="str">
        <f>_xlfn.XLOOKUP(Table3[[#This Row],[Transaction ID]],Source_data!A:A,Source_data!E:E)</f>
        <v>Bengaluru</v>
      </c>
      <c r="V3438" s="1">
        <f>_xlfn.IFNA(_xlfn.XLOOKUP(A3438,bank_processed_transactions[transaction_id],bank_processed_transactions[processing_minutes]),"")</f>
        <v>13.8</v>
      </c>
      <c r="W3438" s="31">
        <f>_xlfn.XLOOKUP(A3438,Source_data!A:A,Source_data!B:B)</f>
        <v>46084</v>
      </c>
    </row>
    <row r="3439" spans="1:23" x14ac:dyDescent="0.3">
      <c r="A3439" s="4" t="s">
        <v>2090</v>
      </c>
      <c r="B3439" s="1">
        <f>_xlfn.XLOOKUP(A3439,bank_source_transactions__1[transaction_id],bank_source_transactions__1[amount_inr])</f>
        <v>838</v>
      </c>
      <c r="C3439" s="1">
        <f>_xlfn.XLOOKUP(A3439,Processed_data!A:A,Processed_data!F:F)</f>
        <v>838</v>
      </c>
      <c r="D3439" s="1" t="str">
        <f>_xlfn.XLOOKUP(A3439,bank_source_transactions__1[transaction_id],bank_source_transactions__1[transaction_status])</f>
        <v>FAILED</v>
      </c>
      <c r="E3439" s="1" t="str">
        <f>_xlfn.XLOOKUP(A3439,Processed_data!A:A,Processed_data!G:G)</f>
        <v>FAILED</v>
      </c>
      <c r="F3439" s="1">
        <f>COUNTIF(bank_processed_transactions[transaction_id],A3439)</f>
        <v>1</v>
      </c>
      <c r="G3439" s="1" t="str">
        <f t="shared" si="530"/>
        <v>found</v>
      </c>
      <c r="H3439" s="1" t="str">
        <f t="shared" si="531"/>
        <v>Not Duplicate</v>
      </c>
      <c r="I3439" s="1" t="str">
        <f t="shared" si="532"/>
        <v>match</v>
      </c>
      <c r="J3439" s="1" t="str">
        <f t="shared" si="533"/>
        <v>match</v>
      </c>
      <c r="K3439" s="1">
        <f t="shared" si="534"/>
        <v>0</v>
      </c>
      <c r="L3439" s="2">
        <f>IF(F3439=0,"not processed",_xlfn.MINIFS(Processed_data!H:H,Processed_data!A:A,A3439))</f>
        <v>46097</v>
      </c>
      <c r="M3439" s="1">
        <f>IF(F3439=0,"not processed",ABS(bank_source_transactions__1[[#This Row],[transaction_date]]-Reconciliation!L3439))</f>
        <v>2</v>
      </c>
      <c r="N3439" s="1" t="str" cm="1">
        <f t="array" ref="N3439">_xlfn.IFS(M3439="not Processed", "Not Processed",M3439&gt;2,"SLA Breached",M3439&lt;=2,"Within SLA")</f>
        <v>Within SLA</v>
      </c>
      <c r="O3439" s="1" t="str">
        <f>_xlfn.XLOOKUP(A3439,Source_data!A:A,Source_data!D:D)</f>
        <v>CARD</v>
      </c>
      <c r="P3439" s="1">
        <f t="shared" si="535"/>
        <v>0</v>
      </c>
      <c r="Q3439" s="1">
        <f t="shared" si="536"/>
        <v>0</v>
      </c>
      <c r="R3439" s="1">
        <f t="shared" si="537"/>
        <v>0</v>
      </c>
      <c r="S3439" s="1">
        <f t="shared" si="538"/>
        <v>0</v>
      </c>
      <c r="T3439" s="1">
        <f t="shared" si="539"/>
        <v>0</v>
      </c>
      <c r="U3439" s="1" t="str">
        <f>_xlfn.XLOOKUP(Table3[[#This Row],[Transaction ID]],Source_data!A:A,Source_data!E:E)</f>
        <v>Hyderabad</v>
      </c>
      <c r="V3439" s="1">
        <f>_xlfn.IFNA(_xlfn.XLOOKUP(A3439,bank_processed_transactions[transaction_id],bank_processed_transactions[processing_minutes]),"")</f>
        <v>42.3</v>
      </c>
      <c r="W3439" s="31">
        <f>_xlfn.XLOOKUP(A3439,Source_data!A:A,Source_data!B:B)</f>
        <v>46095</v>
      </c>
    </row>
    <row r="3440" spans="1:23" x14ac:dyDescent="0.3">
      <c r="A3440" s="3" t="s">
        <v>4505</v>
      </c>
      <c r="B3440" s="1">
        <f>_xlfn.XLOOKUP(A3440,bank_source_transactions__1[transaction_id],bank_source_transactions__1[amount_inr])</f>
        <v>4503.7</v>
      </c>
      <c r="C3440" s="1">
        <f>_xlfn.XLOOKUP(A3440,Processed_data!A:A,Processed_data!F:F)</f>
        <v>4503.7</v>
      </c>
      <c r="D3440" s="1" t="str">
        <f>_xlfn.XLOOKUP(A3440,bank_source_transactions__1[transaction_id],bank_source_transactions__1[transaction_status])</f>
        <v>SUCCESS</v>
      </c>
      <c r="E3440" s="1" t="str">
        <f>_xlfn.XLOOKUP(A3440,Processed_data!A:A,Processed_data!G:G)</f>
        <v>SUCCESS</v>
      </c>
      <c r="F3440" s="1">
        <f>COUNTIF(bank_processed_transactions[transaction_id],A3440)</f>
        <v>1</v>
      </c>
      <c r="G3440" s="1" t="str">
        <f t="shared" si="530"/>
        <v>found</v>
      </c>
      <c r="H3440" s="1" t="str">
        <f t="shared" si="531"/>
        <v>Not Duplicate</v>
      </c>
      <c r="I3440" s="1" t="str">
        <f t="shared" si="532"/>
        <v>match</v>
      </c>
      <c r="J3440" s="1" t="str">
        <f t="shared" si="533"/>
        <v>match</v>
      </c>
      <c r="K3440" s="1">
        <f t="shared" si="534"/>
        <v>0</v>
      </c>
      <c r="L3440" s="2">
        <f>IF(F3440=0,"not processed",_xlfn.MINIFS(Processed_data!H:H,Processed_data!A:A,A3440))</f>
        <v>46058</v>
      </c>
      <c r="M3440" s="1">
        <f>IF(F3440=0,"not processed",ABS(bank_source_transactions__1[[#This Row],[transaction_date]]-Reconciliation!L3440))</f>
        <v>2</v>
      </c>
      <c r="N3440" s="1" t="str" cm="1">
        <f t="array" ref="N3440">_xlfn.IFS(M3440="not Processed", "Not Processed",M3440&gt;2,"SLA Breached",M3440&lt;=2,"Within SLA")</f>
        <v>Within SLA</v>
      </c>
      <c r="O3440" s="1" t="str">
        <f>_xlfn.XLOOKUP(A3440,Source_data!A:A,Source_data!D:D)</f>
        <v>NEFT</v>
      </c>
      <c r="P3440" s="1">
        <f t="shared" si="535"/>
        <v>0</v>
      </c>
      <c r="Q3440" s="1">
        <f t="shared" si="536"/>
        <v>0</v>
      </c>
      <c r="R3440" s="1">
        <f t="shared" si="537"/>
        <v>0</v>
      </c>
      <c r="S3440" s="1">
        <f t="shared" si="538"/>
        <v>0</v>
      </c>
      <c r="T3440" s="1">
        <f t="shared" si="539"/>
        <v>0</v>
      </c>
      <c r="U3440" s="1" t="str">
        <f>_xlfn.XLOOKUP(Table3[[#This Row],[Transaction ID]],Source_data!A:A,Source_data!E:E)</f>
        <v>Hyderabad</v>
      </c>
      <c r="V3440" s="1">
        <f>_xlfn.IFNA(_xlfn.XLOOKUP(A3440,bank_processed_transactions[transaction_id],bank_processed_transactions[processing_minutes]),"")</f>
        <v>61.5</v>
      </c>
      <c r="W3440" s="31">
        <f>_xlfn.XLOOKUP(A3440,Source_data!A:A,Source_data!B:B)</f>
        <v>46056</v>
      </c>
    </row>
    <row r="3441" spans="1:23" x14ac:dyDescent="0.3">
      <c r="A3441" s="4" t="s">
        <v>1472</v>
      </c>
      <c r="B3441" s="1">
        <f>_xlfn.XLOOKUP(A3441,bank_source_transactions__1[transaction_id],bank_source_transactions__1[amount_inr])</f>
        <v>22211.09</v>
      </c>
      <c r="C3441" s="1">
        <f>_xlfn.XLOOKUP(A3441,Processed_data!A:A,Processed_data!F:F)</f>
        <v>22211.09</v>
      </c>
      <c r="D3441" s="1" t="str">
        <f>_xlfn.XLOOKUP(A3441,bank_source_transactions__1[transaction_id],bank_source_transactions__1[transaction_status])</f>
        <v>SUCCESS</v>
      </c>
      <c r="E3441" s="1" t="str">
        <f>_xlfn.XLOOKUP(A3441,Processed_data!A:A,Processed_data!G:G)</f>
        <v>SUCCESS</v>
      </c>
      <c r="F3441" s="1">
        <f>COUNTIF(bank_processed_transactions[transaction_id],A3441)</f>
        <v>1</v>
      </c>
      <c r="G3441" s="1" t="str">
        <f t="shared" si="530"/>
        <v>found</v>
      </c>
      <c r="H3441" s="1" t="str">
        <f t="shared" si="531"/>
        <v>Not Duplicate</v>
      </c>
      <c r="I3441" s="1" t="str">
        <f t="shared" si="532"/>
        <v>match</v>
      </c>
      <c r="J3441" s="1" t="str">
        <f t="shared" si="533"/>
        <v>match</v>
      </c>
      <c r="K3441" s="1">
        <f t="shared" si="534"/>
        <v>0</v>
      </c>
      <c r="L3441" s="2">
        <f>IF(F3441=0,"not processed",_xlfn.MINIFS(Processed_data!H:H,Processed_data!A:A,A3441))</f>
        <v>46083</v>
      </c>
      <c r="M3441" s="1">
        <f>IF(F3441=0,"not processed",ABS(bank_source_transactions__1[[#This Row],[transaction_date]]-Reconciliation!L3441))</f>
        <v>0</v>
      </c>
      <c r="N3441" s="1" t="str" cm="1">
        <f t="array" ref="N3441">_xlfn.IFS(M3441="not Processed", "Not Processed",M3441&gt;2,"SLA Breached",M3441&lt;=2,"Within SLA")</f>
        <v>Within SLA</v>
      </c>
      <c r="O3441" s="1" t="str">
        <f>_xlfn.XLOOKUP(A3441,Source_data!A:A,Source_data!D:D)</f>
        <v>IMPS</v>
      </c>
      <c r="P3441" s="1">
        <f t="shared" si="535"/>
        <v>0</v>
      </c>
      <c r="Q3441" s="1">
        <f t="shared" si="536"/>
        <v>0</v>
      </c>
      <c r="R3441" s="1">
        <f t="shared" si="537"/>
        <v>0</v>
      </c>
      <c r="S3441" s="1">
        <f t="shared" si="538"/>
        <v>0</v>
      </c>
      <c r="T3441" s="1">
        <f t="shared" si="539"/>
        <v>0</v>
      </c>
      <c r="U3441" s="1" t="str">
        <f>_xlfn.XLOOKUP(Table3[[#This Row],[Transaction ID]],Source_data!A:A,Source_data!E:E)</f>
        <v>Hyderabad</v>
      </c>
      <c r="V3441" s="1">
        <f>_xlfn.IFNA(_xlfn.XLOOKUP(A3441,bank_processed_transactions[transaction_id],bank_processed_transactions[processing_minutes]),"")</f>
        <v>12.3</v>
      </c>
      <c r="W3441" s="31">
        <f>_xlfn.XLOOKUP(A3441,Source_data!A:A,Source_data!B:B)</f>
        <v>46083</v>
      </c>
    </row>
    <row r="3442" spans="1:23" x14ac:dyDescent="0.3">
      <c r="A3442" s="3" t="s">
        <v>2309</v>
      </c>
      <c r="B3442" s="1">
        <f>_xlfn.XLOOKUP(A3442,bank_source_transactions__1[transaction_id],bank_source_transactions__1[amount_inr])</f>
        <v>26732.13</v>
      </c>
      <c r="C3442" s="1">
        <f>_xlfn.XLOOKUP(A3442,Processed_data!A:A,Processed_data!F:F)</f>
        <v>26732.13</v>
      </c>
      <c r="D3442" s="1" t="str">
        <f>_xlfn.XLOOKUP(A3442,bank_source_transactions__1[transaction_id],bank_source_transactions__1[transaction_status])</f>
        <v>SUCCESS</v>
      </c>
      <c r="E3442" s="1" t="str">
        <f>_xlfn.XLOOKUP(A3442,Processed_data!A:A,Processed_data!G:G)</f>
        <v>SUCCESS</v>
      </c>
      <c r="F3442" s="1">
        <f>COUNTIF(bank_processed_transactions[transaction_id],A3442)</f>
        <v>1</v>
      </c>
      <c r="G3442" s="1" t="str">
        <f t="shared" si="530"/>
        <v>found</v>
      </c>
      <c r="H3442" s="1" t="str">
        <f t="shared" si="531"/>
        <v>Not Duplicate</v>
      </c>
      <c r="I3442" s="1" t="str">
        <f t="shared" si="532"/>
        <v>match</v>
      </c>
      <c r="J3442" s="1" t="str">
        <f t="shared" si="533"/>
        <v>match</v>
      </c>
      <c r="K3442" s="1">
        <f t="shared" si="534"/>
        <v>0</v>
      </c>
      <c r="L3442" s="2">
        <f>IF(F3442=0,"not processed",_xlfn.MINIFS(Processed_data!H:H,Processed_data!A:A,A3442))</f>
        <v>46076</v>
      </c>
      <c r="M3442" s="1">
        <f>IF(F3442=0,"not processed",ABS(bank_source_transactions__1[[#This Row],[transaction_date]]-Reconciliation!L3442))</f>
        <v>3</v>
      </c>
      <c r="N3442" s="1" t="str" cm="1">
        <f t="array" ref="N3442">_xlfn.IFS(M3442="not Processed", "Not Processed",M3442&gt;2,"SLA Breached",M3442&lt;=2,"Within SLA")</f>
        <v>SLA Breached</v>
      </c>
      <c r="O3442" s="1" t="str">
        <f>_xlfn.XLOOKUP(A3442,Source_data!A:A,Source_data!D:D)</f>
        <v>IMPS</v>
      </c>
      <c r="P3442" s="1">
        <f t="shared" si="535"/>
        <v>0</v>
      </c>
      <c r="Q3442" s="1">
        <f t="shared" si="536"/>
        <v>0</v>
      </c>
      <c r="R3442" s="1">
        <f t="shared" si="537"/>
        <v>0</v>
      </c>
      <c r="S3442" s="1">
        <f t="shared" si="538"/>
        <v>0</v>
      </c>
      <c r="T3442" s="1">
        <f t="shared" si="539"/>
        <v>1</v>
      </c>
      <c r="U3442" s="1" t="str">
        <f>_xlfn.XLOOKUP(Table3[[#This Row],[Transaction ID]],Source_data!A:A,Source_data!E:E)</f>
        <v>Bengaluru</v>
      </c>
      <c r="V3442" s="1">
        <f>_xlfn.IFNA(_xlfn.XLOOKUP(A3442,bank_processed_transactions[transaction_id],bank_processed_transactions[processing_minutes]),"")</f>
        <v>31.7</v>
      </c>
      <c r="W3442" s="31">
        <f>_xlfn.XLOOKUP(A3442,Source_data!A:A,Source_data!B:B)</f>
        <v>46073</v>
      </c>
    </row>
    <row r="3443" spans="1:23" x14ac:dyDescent="0.3">
      <c r="A3443" s="4" t="s">
        <v>640</v>
      </c>
      <c r="B3443" s="1">
        <f>_xlfn.XLOOKUP(A3443,bank_source_transactions__1[transaction_id],bank_source_transactions__1[amount_inr])</f>
        <v>1814.15</v>
      </c>
      <c r="C3443" s="1">
        <f>_xlfn.XLOOKUP(A3443,Processed_data!A:A,Processed_data!F:F)</f>
        <v>1814.15</v>
      </c>
      <c r="D3443" s="1" t="str">
        <f>_xlfn.XLOOKUP(A3443,bank_source_transactions__1[transaction_id],bank_source_transactions__1[transaction_status])</f>
        <v>SUCCESS</v>
      </c>
      <c r="E3443" s="1" t="str">
        <f>_xlfn.XLOOKUP(A3443,Processed_data!A:A,Processed_data!G:G)</f>
        <v>SUCCESS</v>
      </c>
      <c r="F3443" s="1">
        <f>COUNTIF(bank_processed_transactions[transaction_id],A3443)</f>
        <v>1</v>
      </c>
      <c r="G3443" s="1" t="str">
        <f t="shared" si="530"/>
        <v>found</v>
      </c>
      <c r="H3443" s="1" t="str">
        <f t="shared" si="531"/>
        <v>Not Duplicate</v>
      </c>
      <c r="I3443" s="1" t="str">
        <f t="shared" si="532"/>
        <v>match</v>
      </c>
      <c r="J3443" s="1" t="str">
        <f t="shared" si="533"/>
        <v>match</v>
      </c>
      <c r="K3443" s="1">
        <f t="shared" si="534"/>
        <v>0</v>
      </c>
      <c r="L3443" s="2">
        <f>IF(F3443=0,"not processed",_xlfn.MINIFS(Processed_data!H:H,Processed_data!A:A,A3443))</f>
        <v>46035</v>
      </c>
      <c r="M3443" s="1">
        <f>IF(F3443=0,"not processed",ABS(bank_source_transactions__1[[#This Row],[transaction_date]]-Reconciliation!L3443))</f>
        <v>3</v>
      </c>
      <c r="N3443" s="1" t="str" cm="1">
        <f t="array" ref="N3443">_xlfn.IFS(M3443="not Processed", "Not Processed",M3443&gt;2,"SLA Breached",M3443&lt;=2,"Within SLA")</f>
        <v>SLA Breached</v>
      </c>
      <c r="O3443" s="1" t="str">
        <f>_xlfn.XLOOKUP(A3443,Source_data!A:A,Source_data!D:D)</f>
        <v>NEFT</v>
      </c>
      <c r="P3443" s="1">
        <f t="shared" si="535"/>
        <v>0</v>
      </c>
      <c r="Q3443" s="1">
        <f t="shared" si="536"/>
        <v>0</v>
      </c>
      <c r="R3443" s="1">
        <f t="shared" si="537"/>
        <v>0</v>
      </c>
      <c r="S3443" s="1">
        <f t="shared" si="538"/>
        <v>0</v>
      </c>
      <c r="T3443" s="1">
        <f t="shared" si="539"/>
        <v>1</v>
      </c>
      <c r="U3443" s="1" t="str">
        <f>_xlfn.XLOOKUP(Table3[[#This Row],[Transaction ID]],Source_data!A:A,Source_data!E:E)</f>
        <v>Hyderabad</v>
      </c>
      <c r="V3443" s="1">
        <f>_xlfn.IFNA(_xlfn.XLOOKUP(A3443,bank_processed_transactions[transaction_id],bank_processed_transactions[processing_minutes]),"")</f>
        <v>115.3</v>
      </c>
      <c r="W3443" s="31">
        <f>_xlfn.XLOOKUP(A3443,Source_data!A:A,Source_data!B:B)</f>
        <v>46032</v>
      </c>
    </row>
    <row r="3444" spans="1:23" x14ac:dyDescent="0.3">
      <c r="A3444" s="3" t="s">
        <v>5052</v>
      </c>
      <c r="B3444" s="1">
        <f>_xlfn.XLOOKUP(A3444,bank_source_transactions__1[transaction_id],bank_source_transactions__1[amount_inr])</f>
        <v>14297.84</v>
      </c>
      <c r="C3444" s="1" t="e">
        <f>_xlfn.XLOOKUP(A3444,Processed_data!A:A,Processed_data!F:F)</f>
        <v>#N/A</v>
      </c>
      <c r="D3444" s="1" t="str">
        <f>_xlfn.XLOOKUP(A3444,bank_source_transactions__1[transaction_id],bank_source_transactions__1[transaction_status])</f>
        <v>SUCCESS</v>
      </c>
      <c r="E3444" s="1" t="e">
        <f>_xlfn.XLOOKUP(A3444,Processed_data!A:A,Processed_data!G:G)</f>
        <v>#N/A</v>
      </c>
      <c r="F3444" s="1">
        <f>COUNTIF(bank_processed_transactions[transaction_id],A3444)</f>
        <v>0</v>
      </c>
      <c r="G3444" s="1" t="str">
        <f t="shared" si="530"/>
        <v>missing</v>
      </c>
      <c r="H3444" s="1" t="str">
        <f t="shared" si="531"/>
        <v>Not Duplicate</v>
      </c>
      <c r="I3444" s="1" t="str">
        <f t="shared" si="532"/>
        <v>not processed</v>
      </c>
      <c r="J3444" s="1" t="str">
        <f t="shared" si="533"/>
        <v>not processed</v>
      </c>
      <c r="K3444" s="1" t="str">
        <f t="shared" si="534"/>
        <v>missing</v>
      </c>
      <c r="L3444" s="2" t="str">
        <f>IF(F3444=0,"not processed",_xlfn.MINIFS(Processed_data!H:H,Processed_data!A:A,A3444))</f>
        <v>not processed</v>
      </c>
      <c r="M3444" s="1" t="str">
        <f>IF(F3444=0,"not processed",ABS(bank_source_transactions__1[[#This Row],[transaction_date]]-Reconciliation!L3444))</f>
        <v>not processed</v>
      </c>
      <c r="N3444" s="1" t="str" cm="1">
        <f t="array" ref="N3444">_xlfn.IFS(M3444="not Processed", "Not Processed",M3444&gt;2,"SLA Breached",M3444&lt;=2,"Within SLA")</f>
        <v>Not Processed</v>
      </c>
      <c r="O3444" s="1" t="str">
        <f>_xlfn.XLOOKUP(A3444,Source_data!A:A,Source_data!D:D)</f>
        <v>UPI</v>
      </c>
      <c r="P3444" s="1">
        <f t="shared" si="535"/>
        <v>1</v>
      </c>
      <c r="Q3444" s="1">
        <f t="shared" si="536"/>
        <v>0</v>
      </c>
      <c r="R3444" s="1">
        <f t="shared" si="537"/>
        <v>0</v>
      </c>
      <c r="S3444" s="1">
        <f t="shared" si="538"/>
        <v>0</v>
      </c>
      <c r="T3444" s="1">
        <f t="shared" si="539"/>
        <v>0</v>
      </c>
      <c r="U3444" s="1" t="str">
        <f>_xlfn.XLOOKUP(Table3[[#This Row],[Transaction ID]],Source_data!A:A,Source_data!E:E)</f>
        <v>Pune</v>
      </c>
      <c r="V3444" s="1" t="str">
        <f>_xlfn.IFNA(_xlfn.XLOOKUP(A3444,bank_processed_transactions[transaction_id],bank_processed_transactions[processing_minutes]),"")</f>
        <v/>
      </c>
      <c r="W3444" s="31">
        <f>_xlfn.XLOOKUP(A3444,Source_data!A:A,Source_data!B:B)</f>
        <v>46028</v>
      </c>
    </row>
    <row r="3445" spans="1:23" x14ac:dyDescent="0.3">
      <c r="A3445" s="4" t="s">
        <v>1606</v>
      </c>
      <c r="B3445" s="1">
        <f>_xlfn.XLOOKUP(A3445,bank_source_transactions__1[transaction_id],bank_source_transactions__1[amount_inr])</f>
        <v>3873.61</v>
      </c>
      <c r="C3445" s="1">
        <f>_xlfn.XLOOKUP(A3445,Processed_data!A:A,Processed_data!F:F)</f>
        <v>3873.61</v>
      </c>
      <c r="D3445" s="1" t="str">
        <f>_xlfn.XLOOKUP(A3445,bank_source_transactions__1[transaction_id],bank_source_transactions__1[transaction_status])</f>
        <v>SUCCESS</v>
      </c>
      <c r="E3445" s="1" t="str">
        <f>_xlfn.XLOOKUP(A3445,Processed_data!A:A,Processed_data!G:G)</f>
        <v>SUCCESS</v>
      </c>
      <c r="F3445" s="1">
        <f>COUNTIF(bank_processed_transactions[transaction_id],A3445)</f>
        <v>1</v>
      </c>
      <c r="G3445" s="1" t="str">
        <f t="shared" si="530"/>
        <v>found</v>
      </c>
      <c r="H3445" s="1" t="str">
        <f t="shared" si="531"/>
        <v>Not Duplicate</v>
      </c>
      <c r="I3445" s="1" t="str">
        <f t="shared" si="532"/>
        <v>match</v>
      </c>
      <c r="J3445" s="1" t="str">
        <f t="shared" si="533"/>
        <v>match</v>
      </c>
      <c r="K3445" s="1">
        <f t="shared" si="534"/>
        <v>0</v>
      </c>
      <c r="L3445" s="2">
        <f>IF(F3445=0,"not processed",_xlfn.MINIFS(Processed_data!H:H,Processed_data!A:A,A3445))</f>
        <v>46091</v>
      </c>
      <c r="M3445" s="1">
        <f>IF(F3445=0,"not processed",ABS(bank_source_transactions__1[[#This Row],[transaction_date]]-Reconciliation!L3445))</f>
        <v>0</v>
      </c>
      <c r="N3445" s="1" t="str" cm="1">
        <f t="array" ref="N3445">_xlfn.IFS(M3445="not Processed", "Not Processed",M3445&gt;2,"SLA Breached",M3445&lt;=2,"Within SLA")</f>
        <v>Within SLA</v>
      </c>
      <c r="O3445" s="1" t="str">
        <f>_xlfn.XLOOKUP(A3445,Source_data!A:A,Source_data!D:D)</f>
        <v>NEFT</v>
      </c>
      <c r="P3445" s="1">
        <f t="shared" si="535"/>
        <v>0</v>
      </c>
      <c r="Q3445" s="1">
        <f t="shared" si="536"/>
        <v>0</v>
      </c>
      <c r="R3445" s="1">
        <f t="shared" si="537"/>
        <v>0</v>
      </c>
      <c r="S3445" s="1">
        <f t="shared" si="538"/>
        <v>0</v>
      </c>
      <c r="T3445" s="1">
        <f t="shared" si="539"/>
        <v>0</v>
      </c>
      <c r="U3445" s="1" t="str">
        <f>_xlfn.XLOOKUP(Table3[[#This Row],[Transaction ID]],Source_data!A:A,Source_data!E:E)</f>
        <v>Pune</v>
      </c>
      <c r="V3445" s="1">
        <f>_xlfn.IFNA(_xlfn.XLOOKUP(A3445,bank_processed_transactions[transaction_id],bank_processed_transactions[processing_minutes]),"")</f>
        <v>38.700000000000003</v>
      </c>
      <c r="W3445" s="31">
        <f>_xlfn.XLOOKUP(A3445,Source_data!A:A,Source_data!B:B)</f>
        <v>46091</v>
      </c>
    </row>
    <row r="3446" spans="1:23" x14ac:dyDescent="0.3">
      <c r="A3446" s="3" t="s">
        <v>4674</v>
      </c>
      <c r="B3446" s="1">
        <f>_xlfn.XLOOKUP(A3446,bank_source_transactions__1[transaction_id],bank_source_transactions__1[amount_inr])</f>
        <v>3807.98</v>
      </c>
      <c r="C3446" s="1">
        <f>_xlfn.XLOOKUP(A3446,Processed_data!A:A,Processed_data!F:F)</f>
        <v>3807.98</v>
      </c>
      <c r="D3446" s="1" t="str">
        <f>_xlfn.XLOOKUP(A3446,bank_source_transactions__1[transaction_id],bank_source_transactions__1[transaction_status])</f>
        <v>SUCCESS</v>
      </c>
      <c r="E3446" s="1" t="str">
        <f>_xlfn.XLOOKUP(A3446,Processed_data!A:A,Processed_data!G:G)</f>
        <v>SUCCESS</v>
      </c>
      <c r="F3446" s="1">
        <f>COUNTIF(bank_processed_transactions[transaction_id],A3446)</f>
        <v>1</v>
      </c>
      <c r="G3446" s="1" t="str">
        <f t="shared" si="530"/>
        <v>found</v>
      </c>
      <c r="H3446" s="1" t="str">
        <f t="shared" si="531"/>
        <v>Not Duplicate</v>
      </c>
      <c r="I3446" s="1" t="str">
        <f t="shared" si="532"/>
        <v>match</v>
      </c>
      <c r="J3446" s="1" t="str">
        <f t="shared" si="533"/>
        <v>match</v>
      </c>
      <c r="K3446" s="1">
        <f t="shared" si="534"/>
        <v>0</v>
      </c>
      <c r="L3446" s="2">
        <f>IF(F3446=0,"not processed",_xlfn.MINIFS(Processed_data!H:H,Processed_data!A:A,A3446))</f>
        <v>46114</v>
      </c>
      <c r="M3446" s="1">
        <f>IF(F3446=0,"not processed",ABS(bank_source_transactions__1[[#This Row],[transaction_date]]-Reconciliation!L3446))</f>
        <v>2</v>
      </c>
      <c r="N3446" s="1" t="str" cm="1">
        <f t="array" ref="N3446">_xlfn.IFS(M3446="not Processed", "Not Processed",M3446&gt;2,"SLA Breached",M3446&lt;=2,"Within SLA")</f>
        <v>Within SLA</v>
      </c>
      <c r="O3446" s="1" t="str">
        <f>_xlfn.XLOOKUP(A3446,Source_data!A:A,Source_data!D:D)</f>
        <v>UPI</v>
      </c>
      <c r="P3446" s="1">
        <f t="shared" si="535"/>
        <v>0</v>
      </c>
      <c r="Q3446" s="1">
        <f t="shared" si="536"/>
        <v>0</v>
      </c>
      <c r="R3446" s="1">
        <f t="shared" si="537"/>
        <v>0</v>
      </c>
      <c r="S3446" s="1">
        <f t="shared" si="538"/>
        <v>0</v>
      </c>
      <c r="T3446" s="1">
        <f t="shared" si="539"/>
        <v>0</v>
      </c>
      <c r="U3446" s="1" t="str">
        <f>_xlfn.XLOOKUP(Table3[[#This Row],[Transaction ID]],Source_data!A:A,Source_data!E:E)</f>
        <v>Pune</v>
      </c>
      <c r="V3446" s="1">
        <f>_xlfn.IFNA(_xlfn.XLOOKUP(A3446,bank_processed_transactions[transaction_id],bank_processed_transactions[processing_minutes]),"")</f>
        <v>31.5</v>
      </c>
      <c r="W3446" s="31">
        <f>_xlfn.XLOOKUP(A3446,Source_data!A:A,Source_data!B:B)</f>
        <v>46112</v>
      </c>
    </row>
    <row r="3447" spans="1:23" x14ac:dyDescent="0.3">
      <c r="A3447" s="4" t="s">
        <v>3391</v>
      </c>
      <c r="B3447" s="1">
        <f>_xlfn.XLOOKUP(A3447,bank_source_transactions__1[transaction_id],bank_source_transactions__1[amount_inr])</f>
        <v>5695.05</v>
      </c>
      <c r="C3447" s="1">
        <f>_xlfn.XLOOKUP(A3447,Processed_data!A:A,Processed_data!F:F)</f>
        <v>5695.05</v>
      </c>
      <c r="D3447" s="1" t="str">
        <f>_xlfn.XLOOKUP(A3447,bank_source_transactions__1[transaction_id],bank_source_transactions__1[transaction_status])</f>
        <v>SUCCESS</v>
      </c>
      <c r="E3447" s="1" t="str">
        <f>_xlfn.XLOOKUP(A3447,Processed_data!A:A,Processed_data!G:G)</f>
        <v>SUCCESS</v>
      </c>
      <c r="F3447" s="1">
        <f>COUNTIF(bank_processed_transactions[transaction_id],A3447)</f>
        <v>1</v>
      </c>
      <c r="G3447" s="1" t="str">
        <f t="shared" si="530"/>
        <v>found</v>
      </c>
      <c r="H3447" s="1" t="str">
        <f t="shared" si="531"/>
        <v>Not Duplicate</v>
      </c>
      <c r="I3447" s="1" t="str">
        <f t="shared" si="532"/>
        <v>match</v>
      </c>
      <c r="J3447" s="1" t="str">
        <f t="shared" si="533"/>
        <v>match</v>
      </c>
      <c r="K3447" s="1">
        <f t="shared" si="534"/>
        <v>0</v>
      </c>
      <c r="L3447" s="2">
        <f>IF(F3447=0,"not processed",_xlfn.MINIFS(Processed_data!H:H,Processed_data!A:A,A3447))</f>
        <v>46063</v>
      </c>
      <c r="M3447" s="1">
        <f>IF(F3447=0,"not processed",ABS(bank_source_transactions__1[[#This Row],[transaction_date]]-Reconciliation!L3447))</f>
        <v>1</v>
      </c>
      <c r="N3447" s="1" t="str" cm="1">
        <f t="array" ref="N3447">_xlfn.IFS(M3447="not Processed", "Not Processed",M3447&gt;2,"SLA Breached",M3447&lt;=2,"Within SLA")</f>
        <v>Within SLA</v>
      </c>
      <c r="O3447" s="1" t="str">
        <f>_xlfn.XLOOKUP(A3447,Source_data!A:A,Source_data!D:D)</f>
        <v>IMPS</v>
      </c>
      <c r="P3447" s="1">
        <f t="shared" si="535"/>
        <v>0</v>
      </c>
      <c r="Q3447" s="1">
        <f t="shared" si="536"/>
        <v>0</v>
      </c>
      <c r="R3447" s="1">
        <f t="shared" si="537"/>
        <v>0</v>
      </c>
      <c r="S3447" s="1">
        <f t="shared" si="538"/>
        <v>0</v>
      </c>
      <c r="T3447" s="1">
        <f t="shared" si="539"/>
        <v>0</v>
      </c>
      <c r="U3447" s="1" t="str">
        <f>_xlfn.XLOOKUP(Table3[[#This Row],[Transaction ID]],Source_data!A:A,Source_data!E:E)</f>
        <v>Bengaluru</v>
      </c>
      <c r="V3447" s="1">
        <f>_xlfn.IFNA(_xlfn.XLOOKUP(A3447,bank_processed_transactions[transaction_id],bank_processed_transactions[processing_minutes]),"")</f>
        <v>13.6</v>
      </c>
      <c r="W3447" s="31">
        <f>_xlfn.XLOOKUP(A3447,Source_data!A:A,Source_data!B:B)</f>
        <v>46062</v>
      </c>
    </row>
    <row r="3448" spans="1:23" x14ac:dyDescent="0.3">
      <c r="A3448" s="3" t="s">
        <v>4681</v>
      </c>
      <c r="B3448" s="1">
        <f>_xlfn.XLOOKUP(A3448,bank_source_transactions__1[transaction_id],bank_source_transactions__1[amount_inr])</f>
        <v>17435.96</v>
      </c>
      <c r="C3448" s="1">
        <f>_xlfn.XLOOKUP(A3448,Processed_data!A:A,Processed_data!F:F)</f>
        <v>17435.96</v>
      </c>
      <c r="D3448" s="1" t="str">
        <f>_xlfn.XLOOKUP(A3448,bank_source_transactions__1[transaction_id],bank_source_transactions__1[transaction_status])</f>
        <v>FAILED</v>
      </c>
      <c r="E3448" s="1" t="str">
        <f>_xlfn.XLOOKUP(A3448,Processed_data!A:A,Processed_data!G:G)</f>
        <v>FAILED</v>
      </c>
      <c r="F3448" s="1">
        <f>COUNTIF(bank_processed_transactions[transaction_id],A3448)</f>
        <v>1</v>
      </c>
      <c r="G3448" s="1" t="str">
        <f t="shared" si="530"/>
        <v>found</v>
      </c>
      <c r="H3448" s="1" t="str">
        <f t="shared" si="531"/>
        <v>Not Duplicate</v>
      </c>
      <c r="I3448" s="1" t="str">
        <f t="shared" si="532"/>
        <v>match</v>
      </c>
      <c r="J3448" s="1" t="str">
        <f t="shared" si="533"/>
        <v>match</v>
      </c>
      <c r="K3448" s="1">
        <f t="shared" si="534"/>
        <v>0</v>
      </c>
      <c r="L3448" s="2">
        <f>IF(F3448=0,"not processed",_xlfn.MINIFS(Processed_data!H:H,Processed_data!A:A,A3448))</f>
        <v>46105</v>
      </c>
      <c r="M3448" s="1">
        <f>IF(F3448=0,"not processed",ABS(bank_source_transactions__1[[#This Row],[transaction_date]]-Reconciliation!L3448))</f>
        <v>2</v>
      </c>
      <c r="N3448" s="1" t="str" cm="1">
        <f t="array" ref="N3448">_xlfn.IFS(M3448="not Processed", "Not Processed",M3448&gt;2,"SLA Breached",M3448&lt;=2,"Within SLA")</f>
        <v>Within SLA</v>
      </c>
      <c r="O3448" s="1" t="str">
        <f>_xlfn.XLOOKUP(A3448,Source_data!A:A,Source_data!D:D)</f>
        <v>UPI</v>
      </c>
      <c r="P3448" s="1">
        <f t="shared" si="535"/>
        <v>0</v>
      </c>
      <c r="Q3448" s="1">
        <f t="shared" si="536"/>
        <v>0</v>
      </c>
      <c r="R3448" s="1">
        <f t="shared" si="537"/>
        <v>0</v>
      </c>
      <c r="S3448" s="1">
        <f t="shared" si="538"/>
        <v>0</v>
      </c>
      <c r="T3448" s="1">
        <f t="shared" si="539"/>
        <v>0</v>
      </c>
      <c r="U3448" s="1" t="str">
        <f>_xlfn.XLOOKUP(Table3[[#This Row],[Transaction ID]],Source_data!A:A,Source_data!E:E)</f>
        <v>Hyderabad</v>
      </c>
      <c r="V3448" s="1">
        <f>_xlfn.IFNA(_xlfn.XLOOKUP(A3448,bank_processed_transactions[transaction_id],bank_processed_transactions[processing_minutes]),"")</f>
        <v>24.5</v>
      </c>
      <c r="W3448" s="31">
        <f>_xlfn.XLOOKUP(A3448,Source_data!A:A,Source_data!B:B)</f>
        <v>46103</v>
      </c>
    </row>
    <row r="3449" spans="1:23" x14ac:dyDescent="0.3">
      <c r="A3449" s="4" t="s">
        <v>3297</v>
      </c>
      <c r="B3449" s="1">
        <f>_xlfn.XLOOKUP(A3449,bank_source_transactions__1[transaction_id],bank_source_transactions__1[amount_inr])</f>
        <v>4486.9399999999996</v>
      </c>
      <c r="C3449" s="1">
        <f>_xlfn.XLOOKUP(A3449,Processed_data!A:A,Processed_data!F:F)</f>
        <v>4486.9399999999996</v>
      </c>
      <c r="D3449" s="1" t="str">
        <f>_xlfn.XLOOKUP(A3449,bank_source_transactions__1[transaction_id],bank_source_transactions__1[transaction_status])</f>
        <v>SUCCESS</v>
      </c>
      <c r="E3449" s="1" t="str">
        <f>_xlfn.XLOOKUP(A3449,Processed_data!A:A,Processed_data!G:G)</f>
        <v>SUCCESS</v>
      </c>
      <c r="F3449" s="1">
        <f>COUNTIF(bank_processed_transactions[transaction_id],A3449)</f>
        <v>1</v>
      </c>
      <c r="G3449" s="1" t="str">
        <f t="shared" si="530"/>
        <v>found</v>
      </c>
      <c r="H3449" s="1" t="str">
        <f t="shared" si="531"/>
        <v>Not Duplicate</v>
      </c>
      <c r="I3449" s="1" t="str">
        <f t="shared" si="532"/>
        <v>match</v>
      </c>
      <c r="J3449" s="1" t="str">
        <f t="shared" si="533"/>
        <v>match</v>
      </c>
      <c r="K3449" s="1">
        <f t="shared" si="534"/>
        <v>0</v>
      </c>
      <c r="L3449" s="2">
        <f>IF(F3449=0,"not processed",_xlfn.MINIFS(Processed_data!H:H,Processed_data!A:A,A3449))</f>
        <v>46033</v>
      </c>
      <c r="M3449" s="1">
        <f>IF(F3449=0,"not processed",ABS(bank_source_transactions__1[[#This Row],[transaction_date]]-Reconciliation!L3449))</f>
        <v>2</v>
      </c>
      <c r="N3449" s="1" t="str" cm="1">
        <f t="array" ref="N3449">_xlfn.IFS(M3449="not Processed", "Not Processed",M3449&gt;2,"SLA Breached",M3449&lt;=2,"Within SLA")</f>
        <v>Within SLA</v>
      </c>
      <c r="O3449" s="1" t="str">
        <f>_xlfn.XLOOKUP(A3449,Source_data!A:A,Source_data!D:D)</f>
        <v>UPI</v>
      </c>
      <c r="P3449" s="1">
        <f t="shared" si="535"/>
        <v>0</v>
      </c>
      <c r="Q3449" s="1">
        <f t="shared" si="536"/>
        <v>0</v>
      </c>
      <c r="R3449" s="1">
        <f t="shared" si="537"/>
        <v>0</v>
      </c>
      <c r="S3449" s="1">
        <f t="shared" si="538"/>
        <v>0</v>
      </c>
      <c r="T3449" s="1">
        <f t="shared" si="539"/>
        <v>0</v>
      </c>
      <c r="U3449" s="1" t="str">
        <f>_xlfn.XLOOKUP(Table3[[#This Row],[Transaction ID]],Source_data!A:A,Source_data!E:E)</f>
        <v>Bengaluru</v>
      </c>
      <c r="V3449" s="1">
        <f>_xlfn.IFNA(_xlfn.XLOOKUP(A3449,bank_processed_transactions[transaction_id],bank_processed_transactions[processing_minutes]),"")</f>
        <v>7.9</v>
      </c>
      <c r="W3449" s="31">
        <f>_xlfn.XLOOKUP(A3449,Source_data!A:A,Source_data!B:B)</f>
        <v>46031</v>
      </c>
    </row>
    <row r="3450" spans="1:23" x14ac:dyDescent="0.3">
      <c r="A3450" s="3" t="s">
        <v>2358</v>
      </c>
      <c r="B3450" s="1">
        <f>_xlfn.XLOOKUP(A3450,bank_source_transactions__1[transaction_id],bank_source_transactions__1[amount_inr])</f>
        <v>22733.57</v>
      </c>
      <c r="C3450" s="1">
        <f>_xlfn.XLOOKUP(A3450,Processed_data!A:A,Processed_data!F:F)</f>
        <v>22733.57</v>
      </c>
      <c r="D3450" s="1" t="str">
        <f>_xlfn.XLOOKUP(A3450,bank_source_transactions__1[transaction_id],bank_source_transactions__1[transaction_status])</f>
        <v>SUCCESS</v>
      </c>
      <c r="E3450" s="1" t="str">
        <f>_xlfn.XLOOKUP(A3450,Processed_data!A:A,Processed_data!G:G)</f>
        <v>SUCCESS</v>
      </c>
      <c r="F3450" s="1">
        <f>COUNTIF(bank_processed_transactions[transaction_id],A3450)</f>
        <v>1</v>
      </c>
      <c r="G3450" s="1" t="str">
        <f t="shared" si="530"/>
        <v>found</v>
      </c>
      <c r="H3450" s="1" t="str">
        <f t="shared" si="531"/>
        <v>Not Duplicate</v>
      </c>
      <c r="I3450" s="1" t="str">
        <f t="shared" si="532"/>
        <v>match</v>
      </c>
      <c r="J3450" s="1" t="str">
        <f t="shared" si="533"/>
        <v>match</v>
      </c>
      <c r="K3450" s="1">
        <f t="shared" si="534"/>
        <v>0</v>
      </c>
      <c r="L3450" s="2">
        <f>IF(F3450=0,"not processed",_xlfn.MINIFS(Processed_data!H:H,Processed_data!A:A,A3450))</f>
        <v>46052</v>
      </c>
      <c r="M3450" s="1">
        <f>IF(F3450=0,"not processed",ABS(bank_source_transactions__1[[#This Row],[transaction_date]]-Reconciliation!L3450))</f>
        <v>3</v>
      </c>
      <c r="N3450" s="1" t="str" cm="1">
        <f t="array" ref="N3450">_xlfn.IFS(M3450="not Processed", "Not Processed",M3450&gt;2,"SLA Breached",M3450&lt;=2,"Within SLA")</f>
        <v>SLA Breached</v>
      </c>
      <c r="O3450" s="1" t="str">
        <f>_xlfn.XLOOKUP(A3450,Source_data!A:A,Source_data!D:D)</f>
        <v>IMPS</v>
      </c>
      <c r="P3450" s="1">
        <f t="shared" si="535"/>
        <v>0</v>
      </c>
      <c r="Q3450" s="1">
        <f t="shared" si="536"/>
        <v>0</v>
      </c>
      <c r="R3450" s="1">
        <f t="shared" si="537"/>
        <v>0</v>
      </c>
      <c r="S3450" s="1">
        <f t="shared" si="538"/>
        <v>0</v>
      </c>
      <c r="T3450" s="1">
        <f t="shared" si="539"/>
        <v>1</v>
      </c>
      <c r="U3450" s="1" t="str">
        <f>_xlfn.XLOOKUP(Table3[[#This Row],[Transaction ID]],Source_data!A:A,Source_data!E:E)</f>
        <v>Mumbai</v>
      </c>
      <c r="V3450" s="1">
        <f>_xlfn.IFNA(_xlfn.XLOOKUP(A3450,bank_processed_transactions[transaction_id],bank_processed_transactions[processing_minutes]),"")</f>
        <v>60.5</v>
      </c>
      <c r="W3450" s="31">
        <f>_xlfn.XLOOKUP(A3450,Source_data!A:A,Source_data!B:B)</f>
        <v>46049</v>
      </c>
    </row>
    <row r="3451" spans="1:23" x14ac:dyDescent="0.3">
      <c r="A3451" s="4" t="s">
        <v>2125</v>
      </c>
      <c r="B3451" s="1">
        <f>_xlfn.XLOOKUP(A3451,bank_source_transactions__1[transaction_id],bank_source_transactions__1[amount_inr])</f>
        <v>2999.51</v>
      </c>
      <c r="C3451" s="1">
        <f>_xlfn.XLOOKUP(A3451,Processed_data!A:A,Processed_data!F:F)</f>
        <v>2999.51</v>
      </c>
      <c r="D3451" s="1" t="str">
        <f>_xlfn.XLOOKUP(A3451,bank_source_transactions__1[transaction_id],bank_source_transactions__1[transaction_status])</f>
        <v>SUCCESS</v>
      </c>
      <c r="E3451" s="1" t="str">
        <f>_xlfn.XLOOKUP(A3451,Processed_data!A:A,Processed_data!G:G)</f>
        <v>SUCCESS</v>
      </c>
      <c r="F3451" s="1">
        <f>COUNTIF(bank_processed_transactions[transaction_id],A3451)</f>
        <v>1</v>
      </c>
      <c r="G3451" s="1" t="str">
        <f t="shared" si="530"/>
        <v>found</v>
      </c>
      <c r="H3451" s="1" t="str">
        <f t="shared" si="531"/>
        <v>Not Duplicate</v>
      </c>
      <c r="I3451" s="1" t="str">
        <f t="shared" si="532"/>
        <v>match</v>
      </c>
      <c r="J3451" s="1" t="str">
        <f t="shared" si="533"/>
        <v>match</v>
      </c>
      <c r="K3451" s="1">
        <f t="shared" si="534"/>
        <v>0</v>
      </c>
      <c r="L3451" s="2">
        <f>IF(F3451=0,"not processed",_xlfn.MINIFS(Processed_data!H:H,Processed_data!A:A,A3451))</f>
        <v>46031</v>
      </c>
      <c r="M3451" s="1">
        <f>IF(F3451=0,"not processed",ABS(bank_source_transactions__1[[#This Row],[transaction_date]]-Reconciliation!L3451))</f>
        <v>1</v>
      </c>
      <c r="N3451" s="1" t="str" cm="1">
        <f t="array" ref="N3451">_xlfn.IFS(M3451="not Processed", "Not Processed",M3451&gt;2,"SLA Breached",M3451&lt;=2,"Within SLA")</f>
        <v>Within SLA</v>
      </c>
      <c r="O3451" s="1" t="str">
        <f>_xlfn.XLOOKUP(A3451,Source_data!A:A,Source_data!D:D)</f>
        <v>NEFT</v>
      </c>
      <c r="P3451" s="1">
        <f t="shared" si="535"/>
        <v>0</v>
      </c>
      <c r="Q3451" s="1">
        <f t="shared" si="536"/>
        <v>0</v>
      </c>
      <c r="R3451" s="1">
        <f t="shared" si="537"/>
        <v>0</v>
      </c>
      <c r="S3451" s="1">
        <f t="shared" si="538"/>
        <v>0</v>
      </c>
      <c r="T3451" s="1">
        <f t="shared" si="539"/>
        <v>0</v>
      </c>
      <c r="U3451" s="1" t="str">
        <f>_xlfn.XLOOKUP(Table3[[#This Row],[Transaction ID]],Source_data!A:A,Source_data!E:E)</f>
        <v>Mumbai</v>
      </c>
      <c r="V3451" s="1">
        <f>_xlfn.IFNA(_xlfn.XLOOKUP(A3451,bank_processed_transactions[transaction_id],bank_processed_transactions[processing_minutes]),"")</f>
        <v>30</v>
      </c>
      <c r="W3451" s="31">
        <f>_xlfn.XLOOKUP(A3451,Source_data!A:A,Source_data!B:B)</f>
        <v>46030</v>
      </c>
    </row>
    <row r="3452" spans="1:23" x14ac:dyDescent="0.3">
      <c r="A3452" s="3" t="s">
        <v>5053</v>
      </c>
      <c r="B3452" s="1">
        <f>_xlfn.XLOOKUP(A3452,bank_source_transactions__1[transaction_id],bank_source_transactions__1[amount_inr])</f>
        <v>6449.92</v>
      </c>
      <c r="C3452" s="1" t="e">
        <f>_xlfn.XLOOKUP(A3452,Processed_data!A:A,Processed_data!F:F)</f>
        <v>#N/A</v>
      </c>
      <c r="D3452" s="1" t="str">
        <f>_xlfn.XLOOKUP(A3452,bank_source_transactions__1[transaction_id],bank_source_transactions__1[transaction_status])</f>
        <v>SUCCESS</v>
      </c>
      <c r="E3452" s="1" t="e">
        <f>_xlfn.XLOOKUP(A3452,Processed_data!A:A,Processed_data!G:G)</f>
        <v>#N/A</v>
      </c>
      <c r="F3452" s="1">
        <f>COUNTIF(bank_processed_transactions[transaction_id],A3452)</f>
        <v>0</v>
      </c>
      <c r="G3452" s="1" t="str">
        <f t="shared" si="530"/>
        <v>missing</v>
      </c>
      <c r="H3452" s="1" t="str">
        <f t="shared" si="531"/>
        <v>Not Duplicate</v>
      </c>
      <c r="I3452" s="1" t="str">
        <f t="shared" si="532"/>
        <v>not processed</v>
      </c>
      <c r="J3452" s="1" t="str">
        <f t="shared" si="533"/>
        <v>not processed</v>
      </c>
      <c r="K3452" s="1" t="str">
        <f t="shared" si="534"/>
        <v>missing</v>
      </c>
      <c r="L3452" s="2" t="str">
        <f>IF(F3452=0,"not processed",_xlfn.MINIFS(Processed_data!H:H,Processed_data!A:A,A3452))</f>
        <v>not processed</v>
      </c>
      <c r="M3452" s="1" t="str">
        <f>IF(F3452=0,"not processed",ABS(bank_source_transactions__1[[#This Row],[transaction_date]]-Reconciliation!L3452))</f>
        <v>not processed</v>
      </c>
      <c r="N3452" s="1" t="str" cm="1">
        <f t="array" ref="N3452">_xlfn.IFS(M3452="not Processed", "Not Processed",M3452&gt;2,"SLA Breached",M3452&lt;=2,"Within SLA")</f>
        <v>Not Processed</v>
      </c>
      <c r="O3452" s="1" t="str">
        <f>_xlfn.XLOOKUP(A3452,Source_data!A:A,Source_data!D:D)</f>
        <v>CARD</v>
      </c>
      <c r="P3452" s="1">
        <f t="shared" si="535"/>
        <v>1</v>
      </c>
      <c r="Q3452" s="1">
        <f t="shared" si="536"/>
        <v>0</v>
      </c>
      <c r="R3452" s="1">
        <f t="shared" si="537"/>
        <v>0</v>
      </c>
      <c r="S3452" s="1">
        <f t="shared" si="538"/>
        <v>0</v>
      </c>
      <c r="T3452" s="1">
        <f t="shared" si="539"/>
        <v>0</v>
      </c>
      <c r="U3452" s="1" t="str">
        <f>_xlfn.XLOOKUP(Table3[[#This Row],[Transaction ID]],Source_data!A:A,Source_data!E:E)</f>
        <v>Hyderabad</v>
      </c>
      <c r="V3452" s="1" t="str">
        <f>_xlfn.IFNA(_xlfn.XLOOKUP(A3452,bank_processed_transactions[transaction_id],bank_processed_transactions[processing_minutes]),"")</f>
        <v/>
      </c>
      <c r="W3452" s="31">
        <f>_xlfn.XLOOKUP(A3452,Source_data!A:A,Source_data!B:B)</f>
        <v>46028</v>
      </c>
    </row>
    <row r="3453" spans="1:23" x14ac:dyDescent="0.3">
      <c r="A3453" s="4" t="s">
        <v>1950</v>
      </c>
      <c r="B3453" s="1">
        <f>_xlfn.XLOOKUP(A3453,bank_source_transactions__1[transaction_id],bank_source_transactions__1[amount_inr])</f>
        <v>42499.14</v>
      </c>
      <c r="C3453" s="1">
        <f>_xlfn.XLOOKUP(A3453,Processed_data!A:A,Processed_data!F:F)</f>
        <v>42499.14</v>
      </c>
      <c r="D3453" s="1" t="str">
        <f>_xlfn.XLOOKUP(A3453,bank_source_transactions__1[transaction_id],bank_source_transactions__1[transaction_status])</f>
        <v>SUCCESS</v>
      </c>
      <c r="E3453" s="1" t="str">
        <f>_xlfn.XLOOKUP(A3453,Processed_data!A:A,Processed_data!G:G)</f>
        <v>SUCCESS</v>
      </c>
      <c r="F3453" s="1">
        <f>COUNTIF(bank_processed_transactions[transaction_id],A3453)</f>
        <v>1</v>
      </c>
      <c r="G3453" s="1" t="str">
        <f t="shared" si="530"/>
        <v>found</v>
      </c>
      <c r="H3453" s="1" t="str">
        <f t="shared" si="531"/>
        <v>Not Duplicate</v>
      </c>
      <c r="I3453" s="1" t="str">
        <f t="shared" si="532"/>
        <v>match</v>
      </c>
      <c r="J3453" s="1" t="str">
        <f t="shared" si="533"/>
        <v>match</v>
      </c>
      <c r="K3453" s="1">
        <f t="shared" si="534"/>
        <v>0</v>
      </c>
      <c r="L3453" s="2">
        <f>IF(F3453=0,"not processed",_xlfn.MINIFS(Processed_data!H:H,Processed_data!A:A,A3453))</f>
        <v>46059</v>
      </c>
      <c r="M3453" s="1">
        <f>IF(F3453=0,"not processed",ABS(bank_source_transactions__1[[#This Row],[transaction_date]]-Reconciliation!L3453))</f>
        <v>0</v>
      </c>
      <c r="N3453" s="1" t="str" cm="1">
        <f t="array" ref="N3453">_xlfn.IFS(M3453="not Processed", "Not Processed",M3453&gt;2,"SLA Breached",M3453&lt;=2,"Within SLA")</f>
        <v>Within SLA</v>
      </c>
      <c r="O3453" s="1" t="str">
        <f>_xlfn.XLOOKUP(A3453,Source_data!A:A,Source_data!D:D)</f>
        <v>UPI</v>
      </c>
      <c r="P3453" s="1">
        <f t="shared" si="535"/>
        <v>0</v>
      </c>
      <c r="Q3453" s="1">
        <f t="shared" si="536"/>
        <v>0</v>
      </c>
      <c r="R3453" s="1">
        <f t="shared" si="537"/>
        <v>0</v>
      </c>
      <c r="S3453" s="1">
        <f t="shared" si="538"/>
        <v>0</v>
      </c>
      <c r="T3453" s="1">
        <f t="shared" si="539"/>
        <v>0</v>
      </c>
      <c r="U3453" s="1" t="str">
        <f>_xlfn.XLOOKUP(Table3[[#This Row],[Transaction ID]],Source_data!A:A,Source_data!E:E)</f>
        <v>Mumbai</v>
      </c>
      <c r="V3453" s="1">
        <f>_xlfn.IFNA(_xlfn.XLOOKUP(A3453,bank_processed_transactions[transaction_id],bank_processed_transactions[processing_minutes]),"")</f>
        <v>32.799999999999997</v>
      </c>
      <c r="W3453" s="31">
        <f>_xlfn.XLOOKUP(A3453,Source_data!A:A,Source_data!B:B)</f>
        <v>46059</v>
      </c>
    </row>
    <row r="3454" spans="1:23" x14ac:dyDescent="0.3">
      <c r="A3454" s="3" t="s">
        <v>594</v>
      </c>
      <c r="B3454" s="1">
        <f>_xlfn.XLOOKUP(A3454,bank_source_transactions__1[transaction_id],bank_source_transactions__1[amount_inr])</f>
        <v>6577.95</v>
      </c>
      <c r="C3454" s="1">
        <f>_xlfn.XLOOKUP(A3454,Processed_data!A:A,Processed_data!F:F)</f>
        <v>6577.95</v>
      </c>
      <c r="D3454" s="1" t="str">
        <f>_xlfn.XLOOKUP(A3454,bank_source_transactions__1[transaction_id],bank_source_transactions__1[transaction_status])</f>
        <v>SUCCESS</v>
      </c>
      <c r="E3454" s="1" t="str">
        <f>_xlfn.XLOOKUP(A3454,Processed_data!A:A,Processed_data!G:G)</f>
        <v>SUCCESS</v>
      </c>
      <c r="F3454" s="1">
        <f>COUNTIF(bank_processed_transactions[transaction_id],A3454)</f>
        <v>1</v>
      </c>
      <c r="G3454" s="1" t="str">
        <f t="shared" si="530"/>
        <v>found</v>
      </c>
      <c r="H3454" s="1" t="str">
        <f t="shared" si="531"/>
        <v>Not Duplicate</v>
      </c>
      <c r="I3454" s="1" t="str">
        <f t="shared" si="532"/>
        <v>match</v>
      </c>
      <c r="J3454" s="1" t="str">
        <f t="shared" si="533"/>
        <v>match</v>
      </c>
      <c r="K3454" s="1">
        <f t="shared" si="534"/>
        <v>0</v>
      </c>
      <c r="L3454" s="2">
        <f>IF(F3454=0,"not processed",_xlfn.MINIFS(Processed_data!H:H,Processed_data!A:A,A3454))</f>
        <v>46049</v>
      </c>
      <c r="M3454" s="1">
        <f>IF(F3454=0,"not processed",ABS(bank_source_transactions__1[[#This Row],[transaction_date]]-Reconciliation!L3454))</f>
        <v>0</v>
      </c>
      <c r="N3454" s="1" t="str" cm="1">
        <f t="array" ref="N3454">_xlfn.IFS(M3454="not Processed", "Not Processed",M3454&gt;2,"SLA Breached",M3454&lt;=2,"Within SLA")</f>
        <v>Within SLA</v>
      </c>
      <c r="O3454" s="1" t="str">
        <f>_xlfn.XLOOKUP(A3454,Source_data!A:A,Source_data!D:D)</f>
        <v>NEFT</v>
      </c>
      <c r="P3454" s="1">
        <f t="shared" si="535"/>
        <v>0</v>
      </c>
      <c r="Q3454" s="1">
        <f t="shared" si="536"/>
        <v>0</v>
      </c>
      <c r="R3454" s="1">
        <f t="shared" si="537"/>
        <v>0</v>
      </c>
      <c r="S3454" s="1">
        <f t="shared" si="538"/>
        <v>0</v>
      </c>
      <c r="T3454" s="1">
        <f t="shared" si="539"/>
        <v>0</v>
      </c>
      <c r="U3454" s="1" t="str">
        <f>_xlfn.XLOOKUP(Table3[[#This Row],[Transaction ID]],Source_data!A:A,Source_data!E:E)</f>
        <v>Hyderabad</v>
      </c>
      <c r="V3454" s="1">
        <f>_xlfn.IFNA(_xlfn.XLOOKUP(A3454,bank_processed_transactions[transaction_id],bank_processed_transactions[processing_minutes]),"")</f>
        <v>15.2</v>
      </c>
      <c r="W3454" s="31">
        <f>_xlfn.XLOOKUP(A3454,Source_data!A:A,Source_data!B:B)</f>
        <v>46049</v>
      </c>
    </row>
    <row r="3455" spans="1:23" x14ac:dyDescent="0.3">
      <c r="A3455" s="4" t="s">
        <v>3269</v>
      </c>
      <c r="B3455" s="1">
        <f>_xlfn.XLOOKUP(A3455,bank_source_transactions__1[transaction_id],bank_source_transactions__1[amount_inr])</f>
        <v>4333.6899999999996</v>
      </c>
      <c r="C3455" s="1">
        <f>_xlfn.XLOOKUP(A3455,Processed_data!A:A,Processed_data!F:F)</f>
        <v>4333.6899999999996</v>
      </c>
      <c r="D3455" s="1" t="str">
        <f>_xlfn.XLOOKUP(A3455,bank_source_transactions__1[transaction_id],bank_source_transactions__1[transaction_status])</f>
        <v>SUCCESS</v>
      </c>
      <c r="E3455" s="1" t="str">
        <f>_xlfn.XLOOKUP(A3455,Processed_data!A:A,Processed_data!G:G)</f>
        <v>SUCCESS</v>
      </c>
      <c r="F3455" s="1">
        <f>COUNTIF(bank_processed_transactions[transaction_id],A3455)</f>
        <v>1</v>
      </c>
      <c r="G3455" s="1" t="str">
        <f t="shared" si="530"/>
        <v>found</v>
      </c>
      <c r="H3455" s="1" t="str">
        <f t="shared" si="531"/>
        <v>Not Duplicate</v>
      </c>
      <c r="I3455" s="1" t="str">
        <f t="shared" si="532"/>
        <v>match</v>
      </c>
      <c r="J3455" s="1" t="str">
        <f t="shared" si="533"/>
        <v>match</v>
      </c>
      <c r="K3455" s="1">
        <f t="shared" si="534"/>
        <v>0</v>
      </c>
      <c r="L3455" s="2">
        <f>IF(F3455=0,"not processed",_xlfn.MINIFS(Processed_data!H:H,Processed_data!A:A,A3455))</f>
        <v>46057</v>
      </c>
      <c r="M3455" s="1">
        <f>IF(F3455=0,"not processed",ABS(bank_source_transactions__1[[#This Row],[transaction_date]]-Reconciliation!L3455))</f>
        <v>1</v>
      </c>
      <c r="N3455" s="1" t="str" cm="1">
        <f t="array" ref="N3455">_xlfn.IFS(M3455="not Processed", "Not Processed",M3455&gt;2,"SLA Breached",M3455&lt;=2,"Within SLA")</f>
        <v>Within SLA</v>
      </c>
      <c r="O3455" s="1" t="str">
        <f>_xlfn.XLOOKUP(A3455,Source_data!A:A,Source_data!D:D)</f>
        <v>NEFT</v>
      </c>
      <c r="P3455" s="1">
        <f t="shared" si="535"/>
        <v>0</v>
      </c>
      <c r="Q3455" s="1">
        <f t="shared" si="536"/>
        <v>0</v>
      </c>
      <c r="R3455" s="1">
        <f t="shared" si="537"/>
        <v>0</v>
      </c>
      <c r="S3455" s="1">
        <f t="shared" si="538"/>
        <v>0</v>
      </c>
      <c r="T3455" s="1">
        <f t="shared" si="539"/>
        <v>0</v>
      </c>
      <c r="U3455" s="1" t="str">
        <f>_xlfn.XLOOKUP(Table3[[#This Row],[Transaction ID]],Source_data!A:A,Source_data!E:E)</f>
        <v>Hyderabad</v>
      </c>
      <c r="V3455" s="1">
        <f>_xlfn.IFNA(_xlfn.XLOOKUP(A3455,bank_processed_transactions[transaction_id],bank_processed_transactions[processing_minutes]),"")</f>
        <v>32.799999999999997</v>
      </c>
      <c r="W3455" s="31">
        <f>_xlfn.XLOOKUP(A3455,Source_data!A:A,Source_data!B:B)</f>
        <v>46056</v>
      </c>
    </row>
    <row r="3456" spans="1:23" x14ac:dyDescent="0.3">
      <c r="A3456" s="3" t="s">
        <v>2914</v>
      </c>
      <c r="B3456" s="1">
        <f>_xlfn.XLOOKUP(A3456,bank_source_transactions__1[transaction_id],bank_source_transactions__1[amount_inr])</f>
        <v>11060.57</v>
      </c>
      <c r="C3456" s="1">
        <f>_xlfn.XLOOKUP(A3456,Processed_data!A:A,Processed_data!F:F)</f>
        <v>11060.57</v>
      </c>
      <c r="D3456" s="1" t="str">
        <f>_xlfn.XLOOKUP(A3456,bank_source_transactions__1[transaction_id],bank_source_transactions__1[transaction_status])</f>
        <v>SUCCESS</v>
      </c>
      <c r="E3456" s="1" t="str">
        <f>_xlfn.XLOOKUP(A3456,Processed_data!A:A,Processed_data!G:G)</f>
        <v>SUCCESS</v>
      </c>
      <c r="F3456" s="1">
        <f>COUNTIF(bank_processed_transactions[transaction_id],A3456)</f>
        <v>1</v>
      </c>
      <c r="G3456" s="1" t="str">
        <f t="shared" si="530"/>
        <v>found</v>
      </c>
      <c r="H3456" s="1" t="str">
        <f t="shared" si="531"/>
        <v>Not Duplicate</v>
      </c>
      <c r="I3456" s="1" t="str">
        <f t="shared" si="532"/>
        <v>match</v>
      </c>
      <c r="J3456" s="1" t="str">
        <f t="shared" si="533"/>
        <v>match</v>
      </c>
      <c r="K3456" s="1">
        <f t="shared" si="534"/>
        <v>0</v>
      </c>
      <c r="L3456" s="2">
        <f>IF(F3456=0,"not processed",_xlfn.MINIFS(Processed_data!H:H,Processed_data!A:A,A3456))</f>
        <v>46082</v>
      </c>
      <c r="M3456" s="1">
        <f>IF(F3456=0,"not processed",ABS(bank_source_transactions__1[[#This Row],[transaction_date]]-Reconciliation!L3456))</f>
        <v>5</v>
      </c>
      <c r="N3456" s="1" t="str" cm="1">
        <f t="array" ref="N3456">_xlfn.IFS(M3456="not Processed", "Not Processed",M3456&gt;2,"SLA Breached",M3456&lt;=2,"Within SLA")</f>
        <v>SLA Breached</v>
      </c>
      <c r="O3456" s="1" t="str">
        <f>_xlfn.XLOOKUP(A3456,Source_data!A:A,Source_data!D:D)</f>
        <v>NEFT</v>
      </c>
      <c r="P3456" s="1">
        <f t="shared" si="535"/>
        <v>0</v>
      </c>
      <c r="Q3456" s="1">
        <f t="shared" si="536"/>
        <v>0</v>
      </c>
      <c r="R3456" s="1">
        <f t="shared" si="537"/>
        <v>0</v>
      </c>
      <c r="S3456" s="1">
        <f t="shared" si="538"/>
        <v>0</v>
      </c>
      <c r="T3456" s="1">
        <f t="shared" si="539"/>
        <v>1</v>
      </c>
      <c r="U3456" s="1" t="str">
        <f>_xlfn.XLOOKUP(Table3[[#This Row],[Transaction ID]],Source_data!A:A,Source_data!E:E)</f>
        <v>Hyderabad</v>
      </c>
      <c r="V3456" s="1">
        <f>_xlfn.IFNA(_xlfn.XLOOKUP(A3456,bank_processed_transactions[transaction_id],bank_processed_transactions[processing_minutes]),"")</f>
        <v>22.1</v>
      </c>
      <c r="W3456" s="31">
        <f>_xlfn.XLOOKUP(A3456,Source_data!A:A,Source_data!B:B)</f>
        <v>46077</v>
      </c>
    </row>
    <row r="3457" spans="1:23" x14ac:dyDescent="0.3">
      <c r="A3457" s="4" t="s">
        <v>1910</v>
      </c>
      <c r="B3457" s="1">
        <f>_xlfn.XLOOKUP(A3457,bank_source_transactions__1[transaction_id],bank_source_transactions__1[amount_inr])</f>
        <v>5642.59</v>
      </c>
      <c r="C3457" s="1">
        <f>_xlfn.XLOOKUP(A3457,Processed_data!A:A,Processed_data!F:F)</f>
        <v>5642.59</v>
      </c>
      <c r="D3457" s="1" t="str">
        <f>_xlfn.XLOOKUP(A3457,bank_source_transactions__1[transaction_id],bank_source_transactions__1[transaction_status])</f>
        <v>SUCCESS</v>
      </c>
      <c r="E3457" s="1" t="str">
        <f>_xlfn.XLOOKUP(A3457,Processed_data!A:A,Processed_data!G:G)</f>
        <v>SUCCESS</v>
      </c>
      <c r="F3457" s="1">
        <f>COUNTIF(bank_processed_transactions[transaction_id],A3457)</f>
        <v>1</v>
      </c>
      <c r="G3457" s="1" t="str">
        <f t="shared" si="530"/>
        <v>found</v>
      </c>
      <c r="H3457" s="1" t="str">
        <f t="shared" si="531"/>
        <v>Not Duplicate</v>
      </c>
      <c r="I3457" s="1" t="str">
        <f t="shared" si="532"/>
        <v>match</v>
      </c>
      <c r="J3457" s="1" t="str">
        <f t="shared" si="533"/>
        <v>match</v>
      </c>
      <c r="K3457" s="1">
        <f t="shared" si="534"/>
        <v>0</v>
      </c>
      <c r="L3457" s="2">
        <f>IF(F3457=0,"not processed",_xlfn.MINIFS(Processed_data!H:H,Processed_data!A:A,A3457))</f>
        <v>46112</v>
      </c>
      <c r="M3457" s="1">
        <f>IF(F3457=0,"not processed",ABS(bank_source_transactions__1[[#This Row],[transaction_date]]-Reconciliation!L3457))</f>
        <v>1</v>
      </c>
      <c r="N3457" s="1" t="str" cm="1">
        <f t="array" ref="N3457">_xlfn.IFS(M3457="not Processed", "Not Processed",M3457&gt;2,"SLA Breached",M3457&lt;=2,"Within SLA")</f>
        <v>Within SLA</v>
      </c>
      <c r="O3457" s="1" t="str">
        <f>_xlfn.XLOOKUP(A3457,Source_data!A:A,Source_data!D:D)</f>
        <v>UPI</v>
      </c>
      <c r="P3457" s="1">
        <f t="shared" si="535"/>
        <v>0</v>
      </c>
      <c r="Q3457" s="1">
        <f t="shared" si="536"/>
        <v>0</v>
      </c>
      <c r="R3457" s="1">
        <f t="shared" si="537"/>
        <v>0</v>
      </c>
      <c r="S3457" s="1">
        <f t="shared" si="538"/>
        <v>0</v>
      </c>
      <c r="T3457" s="1">
        <f t="shared" si="539"/>
        <v>0</v>
      </c>
      <c r="U3457" s="1" t="str">
        <f>_xlfn.XLOOKUP(Table3[[#This Row],[Transaction ID]],Source_data!A:A,Source_data!E:E)</f>
        <v>Hyderabad</v>
      </c>
      <c r="V3457" s="1">
        <f>_xlfn.IFNA(_xlfn.XLOOKUP(A3457,bank_processed_transactions[transaction_id],bank_processed_transactions[processing_minutes]),"")</f>
        <v>36.1</v>
      </c>
      <c r="W3457" s="31">
        <f>_xlfn.XLOOKUP(A3457,Source_data!A:A,Source_data!B:B)</f>
        <v>46111</v>
      </c>
    </row>
    <row r="3458" spans="1:23" x14ac:dyDescent="0.3">
      <c r="A3458" s="3" t="s">
        <v>3097</v>
      </c>
      <c r="B3458" s="1">
        <f>_xlfn.XLOOKUP(A3458,bank_source_transactions__1[transaction_id],bank_source_transactions__1[amount_inr])</f>
        <v>35989.81</v>
      </c>
      <c r="C3458" s="1">
        <f>_xlfn.XLOOKUP(A3458,Processed_data!A:A,Processed_data!F:F)</f>
        <v>35989.81</v>
      </c>
      <c r="D3458" s="1" t="str">
        <f>_xlfn.XLOOKUP(A3458,bank_source_transactions__1[transaction_id],bank_source_transactions__1[transaction_status])</f>
        <v>SUCCESS</v>
      </c>
      <c r="E3458" s="1" t="str">
        <f>_xlfn.XLOOKUP(A3458,Processed_data!A:A,Processed_data!G:G)</f>
        <v>SUCCESS</v>
      </c>
      <c r="F3458" s="1">
        <f>COUNTIF(bank_processed_transactions[transaction_id],A3458)</f>
        <v>1</v>
      </c>
      <c r="G3458" s="1" t="str">
        <f t="shared" si="530"/>
        <v>found</v>
      </c>
      <c r="H3458" s="1" t="str">
        <f t="shared" si="531"/>
        <v>Not Duplicate</v>
      </c>
      <c r="I3458" s="1" t="str">
        <f t="shared" si="532"/>
        <v>match</v>
      </c>
      <c r="J3458" s="1" t="str">
        <f t="shared" si="533"/>
        <v>match</v>
      </c>
      <c r="K3458" s="1">
        <f t="shared" si="534"/>
        <v>0</v>
      </c>
      <c r="L3458" s="2">
        <f>IF(F3458=0,"not processed",_xlfn.MINIFS(Processed_data!H:H,Processed_data!A:A,A3458))</f>
        <v>46114</v>
      </c>
      <c r="M3458" s="1">
        <f>IF(F3458=0,"not processed",ABS(bank_source_transactions__1[[#This Row],[transaction_date]]-Reconciliation!L3458))</f>
        <v>3</v>
      </c>
      <c r="N3458" s="1" t="str" cm="1">
        <f t="array" ref="N3458">_xlfn.IFS(M3458="not Processed", "Not Processed",M3458&gt;2,"SLA Breached",M3458&lt;=2,"Within SLA")</f>
        <v>SLA Breached</v>
      </c>
      <c r="O3458" s="1" t="str">
        <f>_xlfn.XLOOKUP(A3458,Source_data!A:A,Source_data!D:D)</f>
        <v>ATM</v>
      </c>
      <c r="P3458" s="1">
        <f t="shared" si="535"/>
        <v>0</v>
      </c>
      <c r="Q3458" s="1">
        <f t="shared" si="536"/>
        <v>0</v>
      </c>
      <c r="R3458" s="1">
        <f t="shared" si="537"/>
        <v>0</v>
      </c>
      <c r="S3458" s="1">
        <f t="shared" si="538"/>
        <v>0</v>
      </c>
      <c r="T3458" s="1">
        <f t="shared" si="539"/>
        <v>1</v>
      </c>
      <c r="U3458" s="1" t="str">
        <f>_xlfn.XLOOKUP(Table3[[#This Row],[Transaction ID]],Source_data!A:A,Source_data!E:E)</f>
        <v>Bengaluru</v>
      </c>
      <c r="V3458" s="1">
        <f>_xlfn.IFNA(_xlfn.XLOOKUP(A3458,bank_processed_transactions[transaction_id],bank_processed_transactions[processing_minutes]),"")</f>
        <v>65</v>
      </c>
      <c r="W3458" s="31">
        <f>_xlfn.XLOOKUP(A3458,Source_data!A:A,Source_data!B:B)</f>
        <v>46111</v>
      </c>
    </row>
    <row r="3459" spans="1:23" x14ac:dyDescent="0.3">
      <c r="A3459" s="4" t="s">
        <v>3373</v>
      </c>
      <c r="B3459" s="1">
        <f>_xlfn.XLOOKUP(A3459,bank_source_transactions__1[transaction_id],bank_source_transactions__1[amount_inr])</f>
        <v>1665.35</v>
      </c>
      <c r="C3459" s="1">
        <f>_xlfn.XLOOKUP(A3459,Processed_data!A:A,Processed_data!F:F)</f>
        <v>1665.35</v>
      </c>
      <c r="D3459" s="1" t="str">
        <f>_xlfn.XLOOKUP(A3459,bank_source_transactions__1[transaction_id],bank_source_transactions__1[transaction_status])</f>
        <v>SUCCESS</v>
      </c>
      <c r="E3459" s="1" t="str">
        <f>_xlfn.XLOOKUP(A3459,Processed_data!A:A,Processed_data!G:G)</f>
        <v>SUCCESS</v>
      </c>
      <c r="F3459" s="1">
        <f>COUNTIF(bank_processed_transactions[transaction_id],A3459)</f>
        <v>1</v>
      </c>
      <c r="G3459" s="1" t="str">
        <f t="shared" ref="G3459:G3522" si="540">IF(F3459=0,"missing","found")</f>
        <v>found</v>
      </c>
      <c r="H3459" s="1" t="str">
        <f t="shared" ref="H3459:H3522" si="541">IF(F3459&gt;1,"Duplicate","Not Duplicate")</f>
        <v>Not Duplicate</v>
      </c>
      <c r="I3459" s="1" t="str">
        <f t="shared" ref="I3459:I3522" si="542">IF(F3459=0,"not processed",IF(B3459=C3459,"match","mismatch"))</f>
        <v>match</v>
      </c>
      <c r="J3459" s="1" t="str">
        <f t="shared" ref="J3459:J3522" si="543">IF(F3459=0,"not processed",IF(D3459=E3459,"match","mismatch"))</f>
        <v>match</v>
      </c>
      <c r="K3459" s="1">
        <f t="shared" ref="K3459:K3522" si="544">IF(F3459=0,"missing",ABS(B3459-C3459))</f>
        <v>0</v>
      </c>
      <c r="L3459" s="2">
        <f>IF(F3459=0,"not processed",_xlfn.MINIFS(Processed_data!H:H,Processed_data!A:A,A3459))</f>
        <v>46074</v>
      </c>
      <c r="M3459" s="1">
        <f>IF(F3459=0,"not processed",ABS(bank_source_transactions__1[[#This Row],[transaction_date]]-Reconciliation!L3459))</f>
        <v>1</v>
      </c>
      <c r="N3459" s="1" t="str" cm="1">
        <f t="array" ref="N3459">_xlfn.IFS(M3459="not Processed", "Not Processed",M3459&gt;2,"SLA Breached",M3459&lt;=2,"Within SLA")</f>
        <v>Within SLA</v>
      </c>
      <c r="O3459" s="1" t="str">
        <f>_xlfn.XLOOKUP(A3459,Source_data!A:A,Source_data!D:D)</f>
        <v>UPI</v>
      </c>
      <c r="P3459" s="1">
        <f t="shared" ref="P3459:P3522" si="545">IF(G3459="missing",1,0)</f>
        <v>0</v>
      </c>
      <c r="Q3459" s="1">
        <f t="shared" ref="Q3459:Q3522" si="546">IF(H3459="duplicate",1,0)</f>
        <v>0</v>
      </c>
      <c r="R3459" s="1">
        <f t="shared" ref="R3459:R3522" si="547">IF(I3459="mismatch",1,0)</f>
        <v>0</v>
      </c>
      <c r="S3459" s="1">
        <f t="shared" ref="S3459:S3522" si="548">IF(J3459="mismatch",1,)</f>
        <v>0</v>
      </c>
      <c r="T3459" s="1">
        <f t="shared" ref="T3459:T3522" si="549">IF(N3459="sla breached",1,0)</f>
        <v>0</v>
      </c>
      <c r="U3459" s="1" t="str">
        <f>_xlfn.XLOOKUP(Table3[[#This Row],[Transaction ID]],Source_data!A:A,Source_data!E:E)</f>
        <v>Hyderabad</v>
      </c>
      <c r="V3459" s="1">
        <f>_xlfn.IFNA(_xlfn.XLOOKUP(A3459,bank_processed_transactions[transaction_id],bank_processed_transactions[processing_minutes]),"")</f>
        <v>34.299999999999997</v>
      </c>
      <c r="W3459" s="31">
        <f>_xlfn.XLOOKUP(A3459,Source_data!A:A,Source_data!B:B)</f>
        <v>46073</v>
      </c>
    </row>
    <row r="3460" spans="1:23" x14ac:dyDescent="0.3">
      <c r="A3460" s="3" t="s">
        <v>4732</v>
      </c>
      <c r="B3460" s="1">
        <f>_xlfn.XLOOKUP(A3460,bank_source_transactions__1[transaction_id],bank_source_transactions__1[amount_inr])</f>
        <v>3628.84</v>
      </c>
      <c r="C3460" s="1">
        <f>_xlfn.XLOOKUP(A3460,Processed_data!A:A,Processed_data!F:F)</f>
        <v>3628.84</v>
      </c>
      <c r="D3460" s="1" t="str">
        <f>_xlfn.XLOOKUP(A3460,bank_source_transactions__1[transaction_id],bank_source_transactions__1[transaction_status])</f>
        <v>SUCCESS</v>
      </c>
      <c r="E3460" s="1" t="str">
        <f>_xlfn.XLOOKUP(A3460,Processed_data!A:A,Processed_data!G:G)</f>
        <v>SUCCESS</v>
      </c>
      <c r="F3460" s="1">
        <f>COUNTIF(bank_processed_transactions[transaction_id],A3460)</f>
        <v>1</v>
      </c>
      <c r="G3460" s="1" t="str">
        <f t="shared" si="540"/>
        <v>found</v>
      </c>
      <c r="H3460" s="1" t="str">
        <f t="shared" si="541"/>
        <v>Not Duplicate</v>
      </c>
      <c r="I3460" s="1" t="str">
        <f t="shared" si="542"/>
        <v>match</v>
      </c>
      <c r="J3460" s="1" t="str">
        <f t="shared" si="543"/>
        <v>match</v>
      </c>
      <c r="K3460" s="1">
        <f t="shared" si="544"/>
        <v>0</v>
      </c>
      <c r="L3460" s="2">
        <f>IF(F3460=0,"not processed",_xlfn.MINIFS(Processed_data!H:H,Processed_data!A:A,A3460))</f>
        <v>46045</v>
      </c>
      <c r="M3460" s="1">
        <f>IF(F3460=0,"not processed",ABS(bank_source_transactions__1[[#This Row],[transaction_date]]-Reconciliation!L3460))</f>
        <v>3</v>
      </c>
      <c r="N3460" s="1" t="str" cm="1">
        <f t="array" ref="N3460">_xlfn.IFS(M3460="not Processed", "Not Processed",M3460&gt;2,"SLA Breached",M3460&lt;=2,"Within SLA")</f>
        <v>SLA Breached</v>
      </c>
      <c r="O3460" s="1" t="str">
        <f>_xlfn.XLOOKUP(A3460,Source_data!A:A,Source_data!D:D)</f>
        <v>UPI</v>
      </c>
      <c r="P3460" s="1">
        <f t="shared" si="545"/>
        <v>0</v>
      </c>
      <c r="Q3460" s="1">
        <f t="shared" si="546"/>
        <v>0</v>
      </c>
      <c r="R3460" s="1">
        <f t="shared" si="547"/>
        <v>0</v>
      </c>
      <c r="S3460" s="1">
        <f t="shared" si="548"/>
        <v>0</v>
      </c>
      <c r="T3460" s="1">
        <f t="shared" si="549"/>
        <v>1</v>
      </c>
      <c r="U3460" s="1" t="str">
        <f>_xlfn.XLOOKUP(Table3[[#This Row],[Transaction ID]],Source_data!A:A,Source_data!E:E)</f>
        <v>Hyderabad</v>
      </c>
      <c r="V3460" s="1">
        <f>_xlfn.IFNA(_xlfn.XLOOKUP(A3460,bank_processed_transactions[transaction_id],bank_processed_transactions[processing_minutes]),"")</f>
        <v>42.1</v>
      </c>
      <c r="W3460" s="31">
        <f>_xlfn.XLOOKUP(A3460,Source_data!A:A,Source_data!B:B)</f>
        <v>46042</v>
      </c>
    </row>
    <row r="3461" spans="1:23" x14ac:dyDescent="0.3">
      <c r="A3461" s="4" t="s">
        <v>1836</v>
      </c>
      <c r="B3461" s="1">
        <f>_xlfn.XLOOKUP(A3461,bank_source_transactions__1[transaction_id],bank_source_transactions__1[amount_inr])</f>
        <v>2371.59</v>
      </c>
      <c r="C3461" s="1">
        <f>_xlfn.XLOOKUP(A3461,Processed_data!A:A,Processed_data!F:F)</f>
        <v>2371.59</v>
      </c>
      <c r="D3461" s="1" t="str">
        <f>_xlfn.XLOOKUP(A3461,bank_source_transactions__1[transaction_id],bank_source_transactions__1[transaction_status])</f>
        <v>SUCCESS</v>
      </c>
      <c r="E3461" s="1" t="str">
        <f>_xlfn.XLOOKUP(A3461,Processed_data!A:A,Processed_data!G:G)</f>
        <v>SUCCESS</v>
      </c>
      <c r="F3461" s="1">
        <f>COUNTIF(bank_processed_transactions[transaction_id],A3461)</f>
        <v>1</v>
      </c>
      <c r="G3461" s="1" t="str">
        <f t="shared" si="540"/>
        <v>found</v>
      </c>
      <c r="H3461" s="1" t="str">
        <f t="shared" si="541"/>
        <v>Not Duplicate</v>
      </c>
      <c r="I3461" s="1" t="str">
        <f t="shared" si="542"/>
        <v>match</v>
      </c>
      <c r="J3461" s="1" t="str">
        <f t="shared" si="543"/>
        <v>match</v>
      </c>
      <c r="K3461" s="1">
        <f t="shared" si="544"/>
        <v>0</v>
      </c>
      <c r="L3461" s="2">
        <f>IF(F3461=0,"not processed",_xlfn.MINIFS(Processed_data!H:H,Processed_data!A:A,A3461))</f>
        <v>46032</v>
      </c>
      <c r="M3461" s="1">
        <f>IF(F3461=0,"not processed",ABS(bank_source_transactions__1[[#This Row],[transaction_date]]-Reconciliation!L3461))</f>
        <v>1</v>
      </c>
      <c r="N3461" s="1" t="str" cm="1">
        <f t="array" ref="N3461">_xlfn.IFS(M3461="not Processed", "Not Processed",M3461&gt;2,"SLA Breached",M3461&lt;=2,"Within SLA")</f>
        <v>Within SLA</v>
      </c>
      <c r="O3461" s="1" t="str">
        <f>_xlfn.XLOOKUP(A3461,Source_data!A:A,Source_data!D:D)</f>
        <v>UPI</v>
      </c>
      <c r="P3461" s="1">
        <f t="shared" si="545"/>
        <v>0</v>
      </c>
      <c r="Q3461" s="1">
        <f t="shared" si="546"/>
        <v>0</v>
      </c>
      <c r="R3461" s="1">
        <f t="shared" si="547"/>
        <v>0</v>
      </c>
      <c r="S3461" s="1">
        <f t="shared" si="548"/>
        <v>0</v>
      </c>
      <c r="T3461" s="1">
        <f t="shared" si="549"/>
        <v>0</v>
      </c>
      <c r="U3461" s="1" t="str">
        <f>_xlfn.XLOOKUP(Table3[[#This Row],[Transaction ID]],Source_data!A:A,Source_data!E:E)</f>
        <v>Pune</v>
      </c>
      <c r="V3461" s="1">
        <f>_xlfn.IFNA(_xlfn.XLOOKUP(A3461,bank_processed_transactions[transaction_id],bank_processed_transactions[processing_minutes]),"")</f>
        <v>12.5</v>
      </c>
      <c r="W3461" s="31">
        <f>_xlfn.XLOOKUP(A3461,Source_data!A:A,Source_data!B:B)</f>
        <v>46031</v>
      </c>
    </row>
    <row r="3462" spans="1:23" x14ac:dyDescent="0.3">
      <c r="A3462" s="3" t="s">
        <v>3537</v>
      </c>
      <c r="B3462" s="1">
        <f>_xlfn.XLOOKUP(A3462,bank_source_transactions__1[transaction_id],bank_source_transactions__1[amount_inr])</f>
        <v>6535.6</v>
      </c>
      <c r="C3462" s="1">
        <f>_xlfn.XLOOKUP(A3462,Processed_data!A:A,Processed_data!F:F)</f>
        <v>6535.6</v>
      </c>
      <c r="D3462" s="1" t="str">
        <f>_xlfn.XLOOKUP(A3462,bank_source_transactions__1[transaction_id],bank_source_transactions__1[transaction_status])</f>
        <v>SUCCESS</v>
      </c>
      <c r="E3462" s="1" t="str">
        <f>_xlfn.XLOOKUP(A3462,Processed_data!A:A,Processed_data!G:G)</f>
        <v>SUCCESS</v>
      </c>
      <c r="F3462" s="1">
        <f>COUNTIF(bank_processed_transactions[transaction_id],A3462)</f>
        <v>1</v>
      </c>
      <c r="G3462" s="1" t="str">
        <f t="shared" si="540"/>
        <v>found</v>
      </c>
      <c r="H3462" s="1" t="str">
        <f t="shared" si="541"/>
        <v>Not Duplicate</v>
      </c>
      <c r="I3462" s="1" t="str">
        <f t="shared" si="542"/>
        <v>match</v>
      </c>
      <c r="J3462" s="1" t="str">
        <f t="shared" si="543"/>
        <v>match</v>
      </c>
      <c r="K3462" s="1">
        <f t="shared" si="544"/>
        <v>0</v>
      </c>
      <c r="L3462" s="2">
        <f>IF(F3462=0,"not processed",_xlfn.MINIFS(Processed_data!H:H,Processed_data!A:A,A3462))</f>
        <v>46074</v>
      </c>
      <c r="M3462" s="1">
        <f>IF(F3462=0,"not processed",ABS(bank_source_transactions__1[[#This Row],[transaction_date]]-Reconciliation!L3462))</f>
        <v>5</v>
      </c>
      <c r="N3462" s="1" t="str" cm="1">
        <f t="array" ref="N3462">_xlfn.IFS(M3462="not Processed", "Not Processed",M3462&gt;2,"SLA Breached",M3462&lt;=2,"Within SLA")</f>
        <v>SLA Breached</v>
      </c>
      <c r="O3462" s="1" t="str">
        <f>_xlfn.XLOOKUP(A3462,Source_data!A:A,Source_data!D:D)</f>
        <v>UPI</v>
      </c>
      <c r="P3462" s="1">
        <f t="shared" si="545"/>
        <v>0</v>
      </c>
      <c r="Q3462" s="1">
        <f t="shared" si="546"/>
        <v>0</v>
      </c>
      <c r="R3462" s="1">
        <f t="shared" si="547"/>
        <v>0</v>
      </c>
      <c r="S3462" s="1">
        <f t="shared" si="548"/>
        <v>0</v>
      </c>
      <c r="T3462" s="1">
        <f t="shared" si="549"/>
        <v>1</v>
      </c>
      <c r="U3462" s="1" t="str">
        <f>_xlfn.XLOOKUP(Table3[[#This Row],[Transaction ID]],Source_data!A:A,Source_data!E:E)</f>
        <v>Pune</v>
      </c>
      <c r="V3462" s="1">
        <f>_xlfn.IFNA(_xlfn.XLOOKUP(A3462,bank_processed_transactions[transaction_id],bank_processed_transactions[processing_minutes]),"")</f>
        <v>5.8</v>
      </c>
      <c r="W3462" s="31">
        <f>_xlfn.XLOOKUP(A3462,Source_data!A:A,Source_data!B:B)</f>
        <v>46069</v>
      </c>
    </row>
    <row r="3463" spans="1:23" x14ac:dyDescent="0.3">
      <c r="A3463" s="4" t="s">
        <v>3843</v>
      </c>
      <c r="B3463" s="1">
        <f>_xlfn.XLOOKUP(A3463,bank_source_transactions__1[transaction_id],bank_source_transactions__1[amount_inr])</f>
        <v>3873.18</v>
      </c>
      <c r="C3463" s="1">
        <f>_xlfn.XLOOKUP(A3463,Processed_data!A:A,Processed_data!F:F)</f>
        <v>3873.18</v>
      </c>
      <c r="D3463" s="1" t="str">
        <f>_xlfn.XLOOKUP(A3463,bank_source_transactions__1[transaction_id],bank_source_transactions__1[transaction_status])</f>
        <v>SUCCESS</v>
      </c>
      <c r="E3463" s="1" t="str">
        <f>_xlfn.XLOOKUP(A3463,Processed_data!A:A,Processed_data!G:G)</f>
        <v>SUCCESS</v>
      </c>
      <c r="F3463" s="1">
        <f>COUNTIF(bank_processed_transactions[transaction_id],A3463)</f>
        <v>1</v>
      </c>
      <c r="G3463" s="1" t="str">
        <f t="shared" si="540"/>
        <v>found</v>
      </c>
      <c r="H3463" s="1" t="str">
        <f t="shared" si="541"/>
        <v>Not Duplicate</v>
      </c>
      <c r="I3463" s="1" t="str">
        <f t="shared" si="542"/>
        <v>match</v>
      </c>
      <c r="J3463" s="1" t="str">
        <f t="shared" si="543"/>
        <v>match</v>
      </c>
      <c r="K3463" s="1">
        <f t="shared" si="544"/>
        <v>0</v>
      </c>
      <c r="L3463" s="2">
        <f>IF(F3463=0,"not processed",_xlfn.MINIFS(Processed_data!H:H,Processed_data!A:A,A3463))</f>
        <v>46070</v>
      </c>
      <c r="M3463" s="1">
        <f>IF(F3463=0,"not processed",ABS(bank_source_transactions__1[[#This Row],[transaction_date]]-Reconciliation!L3463))</f>
        <v>3</v>
      </c>
      <c r="N3463" s="1" t="str" cm="1">
        <f t="array" ref="N3463">_xlfn.IFS(M3463="not Processed", "Not Processed",M3463&gt;2,"SLA Breached",M3463&lt;=2,"Within SLA")</f>
        <v>SLA Breached</v>
      </c>
      <c r="O3463" s="1" t="str">
        <f>_xlfn.XLOOKUP(A3463,Source_data!A:A,Source_data!D:D)</f>
        <v>UPI</v>
      </c>
      <c r="P3463" s="1">
        <f t="shared" si="545"/>
        <v>0</v>
      </c>
      <c r="Q3463" s="1">
        <f t="shared" si="546"/>
        <v>0</v>
      </c>
      <c r="R3463" s="1">
        <f t="shared" si="547"/>
        <v>0</v>
      </c>
      <c r="S3463" s="1">
        <f t="shared" si="548"/>
        <v>0</v>
      </c>
      <c r="T3463" s="1">
        <f t="shared" si="549"/>
        <v>1</v>
      </c>
      <c r="U3463" s="1" t="str">
        <f>_xlfn.XLOOKUP(Table3[[#This Row],[Transaction ID]],Source_data!A:A,Source_data!E:E)</f>
        <v>Bengaluru</v>
      </c>
      <c r="V3463" s="1">
        <f>_xlfn.IFNA(_xlfn.XLOOKUP(A3463,bank_processed_transactions[transaction_id],bank_processed_transactions[processing_minutes]),"")</f>
        <v>66.7</v>
      </c>
      <c r="W3463" s="31">
        <f>_xlfn.XLOOKUP(A3463,Source_data!A:A,Source_data!B:B)</f>
        <v>46067</v>
      </c>
    </row>
    <row r="3464" spans="1:23" x14ac:dyDescent="0.3">
      <c r="A3464" s="3" t="s">
        <v>2130</v>
      </c>
      <c r="B3464" s="1">
        <f>_xlfn.XLOOKUP(A3464,bank_source_transactions__1[transaction_id],bank_source_transactions__1[amount_inr])</f>
        <v>23846.29</v>
      </c>
      <c r="C3464" s="1">
        <f>_xlfn.XLOOKUP(A3464,Processed_data!A:A,Processed_data!F:F)</f>
        <v>23846.29</v>
      </c>
      <c r="D3464" s="1" t="str">
        <f>_xlfn.XLOOKUP(A3464,bank_source_transactions__1[transaction_id],bank_source_transactions__1[transaction_status])</f>
        <v>SUCCESS</v>
      </c>
      <c r="E3464" s="1" t="str">
        <f>_xlfn.XLOOKUP(A3464,Processed_data!A:A,Processed_data!G:G)</f>
        <v>SUCCESS</v>
      </c>
      <c r="F3464" s="1">
        <f>COUNTIF(bank_processed_transactions[transaction_id],A3464)</f>
        <v>1</v>
      </c>
      <c r="G3464" s="1" t="str">
        <f t="shared" si="540"/>
        <v>found</v>
      </c>
      <c r="H3464" s="1" t="str">
        <f t="shared" si="541"/>
        <v>Not Duplicate</v>
      </c>
      <c r="I3464" s="1" t="str">
        <f t="shared" si="542"/>
        <v>match</v>
      </c>
      <c r="J3464" s="1" t="str">
        <f t="shared" si="543"/>
        <v>match</v>
      </c>
      <c r="K3464" s="1">
        <f t="shared" si="544"/>
        <v>0</v>
      </c>
      <c r="L3464" s="2">
        <f>IF(F3464=0,"not processed",_xlfn.MINIFS(Processed_data!H:H,Processed_data!A:A,A3464))</f>
        <v>46029</v>
      </c>
      <c r="M3464" s="1">
        <f>IF(F3464=0,"not processed",ABS(bank_source_transactions__1[[#This Row],[transaction_date]]-Reconciliation!L3464))</f>
        <v>1</v>
      </c>
      <c r="N3464" s="1" t="str" cm="1">
        <f t="array" ref="N3464">_xlfn.IFS(M3464="not Processed", "Not Processed",M3464&gt;2,"SLA Breached",M3464&lt;=2,"Within SLA")</f>
        <v>Within SLA</v>
      </c>
      <c r="O3464" s="1" t="str">
        <f>_xlfn.XLOOKUP(A3464,Source_data!A:A,Source_data!D:D)</f>
        <v>CARD</v>
      </c>
      <c r="P3464" s="1">
        <f t="shared" si="545"/>
        <v>0</v>
      </c>
      <c r="Q3464" s="1">
        <f t="shared" si="546"/>
        <v>0</v>
      </c>
      <c r="R3464" s="1">
        <f t="shared" si="547"/>
        <v>0</v>
      </c>
      <c r="S3464" s="1">
        <f t="shared" si="548"/>
        <v>0</v>
      </c>
      <c r="T3464" s="1">
        <f t="shared" si="549"/>
        <v>0</v>
      </c>
      <c r="U3464" s="1" t="str">
        <f>_xlfn.XLOOKUP(Table3[[#This Row],[Transaction ID]],Source_data!A:A,Source_data!E:E)</f>
        <v>Mumbai</v>
      </c>
      <c r="V3464" s="1">
        <f>_xlfn.IFNA(_xlfn.XLOOKUP(A3464,bank_processed_transactions[transaction_id],bank_processed_transactions[processing_minutes]),"")</f>
        <v>18.5</v>
      </c>
      <c r="W3464" s="31">
        <f>_xlfn.XLOOKUP(A3464,Source_data!A:A,Source_data!B:B)</f>
        <v>46028</v>
      </c>
    </row>
    <row r="3465" spans="1:23" x14ac:dyDescent="0.3">
      <c r="A3465" s="4" t="s">
        <v>1026</v>
      </c>
      <c r="B3465" s="1">
        <f>_xlfn.XLOOKUP(A3465,bank_source_transactions__1[transaction_id],bank_source_transactions__1[amount_inr])</f>
        <v>4040.67</v>
      </c>
      <c r="C3465" s="1">
        <f>_xlfn.XLOOKUP(A3465,Processed_data!A:A,Processed_data!F:F)</f>
        <v>4040.67</v>
      </c>
      <c r="D3465" s="1" t="str">
        <f>_xlfn.XLOOKUP(A3465,bank_source_transactions__1[transaction_id],bank_source_transactions__1[transaction_status])</f>
        <v>SUCCESS</v>
      </c>
      <c r="E3465" s="1" t="str">
        <f>_xlfn.XLOOKUP(A3465,Processed_data!A:A,Processed_data!G:G)</f>
        <v>SUCCESS</v>
      </c>
      <c r="F3465" s="1">
        <f>COUNTIF(bank_processed_transactions[transaction_id],A3465)</f>
        <v>1</v>
      </c>
      <c r="G3465" s="1" t="str">
        <f t="shared" si="540"/>
        <v>found</v>
      </c>
      <c r="H3465" s="1" t="str">
        <f t="shared" si="541"/>
        <v>Not Duplicate</v>
      </c>
      <c r="I3465" s="1" t="str">
        <f t="shared" si="542"/>
        <v>match</v>
      </c>
      <c r="J3465" s="1" t="str">
        <f t="shared" si="543"/>
        <v>match</v>
      </c>
      <c r="K3465" s="1">
        <f t="shared" si="544"/>
        <v>0</v>
      </c>
      <c r="L3465" s="2">
        <f>IF(F3465=0,"not processed",_xlfn.MINIFS(Processed_data!H:H,Processed_data!A:A,A3465))</f>
        <v>46112</v>
      </c>
      <c r="M3465" s="1">
        <f>IF(F3465=0,"not processed",ABS(bank_source_transactions__1[[#This Row],[transaction_date]]-Reconciliation!L3465))</f>
        <v>2</v>
      </c>
      <c r="N3465" s="1" t="str" cm="1">
        <f t="array" ref="N3465">_xlfn.IFS(M3465="not Processed", "Not Processed",M3465&gt;2,"SLA Breached",M3465&lt;=2,"Within SLA")</f>
        <v>Within SLA</v>
      </c>
      <c r="O3465" s="1" t="str">
        <f>_xlfn.XLOOKUP(A3465,Source_data!A:A,Source_data!D:D)</f>
        <v>UPI</v>
      </c>
      <c r="P3465" s="1">
        <f t="shared" si="545"/>
        <v>0</v>
      </c>
      <c r="Q3465" s="1">
        <f t="shared" si="546"/>
        <v>0</v>
      </c>
      <c r="R3465" s="1">
        <f t="shared" si="547"/>
        <v>0</v>
      </c>
      <c r="S3465" s="1">
        <f t="shared" si="548"/>
        <v>0</v>
      </c>
      <c r="T3465" s="1">
        <f t="shared" si="549"/>
        <v>0</v>
      </c>
      <c r="U3465" s="1" t="str">
        <f>_xlfn.XLOOKUP(Table3[[#This Row],[Transaction ID]],Source_data!A:A,Source_data!E:E)</f>
        <v>Hyderabad</v>
      </c>
      <c r="V3465" s="1">
        <f>_xlfn.IFNA(_xlfn.XLOOKUP(A3465,bank_processed_transactions[transaction_id],bank_processed_transactions[processing_minutes]),"")</f>
        <v>19.7</v>
      </c>
      <c r="W3465" s="31">
        <f>_xlfn.XLOOKUP(A3465,Source_data!A:A,Source_data!B:B)</f>
        <v>46110</v>
      </c>
    </row>
    <row r="3466" spans="1:23" x14ac:dyDescent="0.3">
      <c r="A3466" s="3" t="s">
        <v>4802</v>
      </c>
      <c r="B3466" s="1">
        <f>_xlfn.XLOOKUP(A3466,bank_source_transactions__1[transaction_id],bank_source_transactions__1[amount_inr])</f>
        <v>2573.65</v>
      </c>
      <c r="C3466" s="1">
        <f>_xlfn.XLOOKUP(A3466,Processed_data!A:A,Processed_data!F:F)</f>
        <v>2573.65</v>
      </c>
      <c r="D3466" s="1" t="str">
        <f>_xlfn.XLOOKUP(A3466,bank_source_transactions__1[transaction_id],bank_source_transactions__1[transaction_status])</f>
        <v>SUCCESS</v>
      </c>
      <c r="E3466" s="1" t="str">
        <f>_xlfn.XLOOKUP(A3466,Processed_data!A:A,Processed_data!G:G)</f>
        <v>SUCCESS</v>
      </c>
      <c r="F3466" s="1">
        <f>COUNTIF(bank_processed_transactions[transaction_id],A3466)</f>
        <v>1</v>
      </c>
      <c r="G3466" s="1" t="str">
        <f t="shared" si="540"/>
        <v>found</v>
      </c>
      <c r="H3466" s="1" t="str">
        <f t="shared" si="541"/>
        <v>Not Duplicate</v>
      </c>
      <c r="I3466" s="1" t="str">
        <f t="shared" si="542"/>
        <v>match</v>
      </c>
      <c r="J3466" s="1" t="str">
        <f t="shared" si="543"/>
        <v>match</v>
      </c>
      <c r="K3466" s="1">
        <f t="shared" si="544"/>
        <v>0</v>
      </c>
      <c r="L3466" s="2">
        <f>IF(F3466=0,"not processed",_xlfn.MINIFS(Processed_data!H:H,Processed_data!A:A,A3466))</f>
        <v>46084</v>
      </c>
      <c r="M3466" s="1">
        <f>IF(F3466=0,"not processed",ABS(bank_source_transactions__1[[#This Row],[transaction_date]]-Reconciliation!L3466))</f>
        <v>3</v>
      </c>
      <c r="N3466" s="1" t="str" cm="1">
        <f t="array" ref="N3466">_xlfn.IFS(M3466="not Processed", "Not Processed",M3466&gt;2,"SLA Breached",M3466&lt;=2,"Within SLA")</f>
        <v>SLA Breached</v>
      </c>
      <c r="O3466" s="1" t="str">
        <f>_xlfn.XLOOKUP(A3466,Source_data!A:A,Source_data!D:D)</f>
        <v>IMPS</v>
      </c>
      <c r="P3466" s="1">
        <f t="shared" si="545"/>
        <v>0</v>
      </c>
      <c r="Q3466" s="1">
        <f t="shared" si="546"/>
        <v>0</v>
      </c>
      <c r="R3466" s="1">
        <f t="shared" si="547"/>
        <v>0</v>
      </c>
      <c r="S3466" s="1">
        <f t="shared" si="548"/>
        <v>0</v>
      </c>
      <c r="T3466" s="1">
        <f t="shared" si="549"/>
        <v>1</v>
      </c>
      <c r="U3466" s="1" t="str">
        <f>_xlfn.XLOOKUP(Table3[[#This Row],[Transaction ID]],Source_data!A:A,Source_data!E:E)</f>
        <v>Bengaluru</v>
      </c>
      <c r="V3466" s="1">
        <f>_xlfn.IFNA(_xlfn.XLOOKUP(A3466,bank_processed_transactions[transaction_id],bank_processed_transactions[processing_minutes]),"")</f>
        <v>27.8</v>
      </c>
      <c r="W3466" s="31">
        <f>_xlfn.XLOOKUP(A3466,Source_data!A:A,Source_data!B:B)</f>
        <v>46081</v>
      </c>
    </row>
    <row r="3467" spans="1:23" x14ac:dyDescent="0.3">
      <c r="A3467" s="4" t="s">
        <v>2379</v>
      </c>
      <c r="B3467" s="1">
        <f>_xlfn.XLOOKUP(A3467,bank_source_transactions__1[transaction_id],bank_source_transactions__1[amount_inr])</f>
        <v>4191.29</v>
      </c>
      <c r="C3467" s="1">
        <f>_xlfn.XLOOKUP(A3467,Processed_data!A:A,Processed_data!F:F)</f>
        <v>4191.29</v>
      </c>
      <c r="D3467" s="1" t="str">
        <f>_xlfn.XLOOKUP(A3467,bank_source_transactions__1[transaction_id],bank_source_transactions__1[transaction_status])</f>
        <v>FAILED</v>
      </c>
      <c r="E3467" s="1" t="str">
        <f>_xlfn.XLOOKUP(A3467,Processed_data!A:A,Processed_data!G:G)</f>
        <v>FAILED</v>
      </c>
      <c r="F3467" s="1">
        <f>COUNTIF(bank_processed_transactions[transaction_id],A3467)</f>
        <v>1</v>
      </c>
      <c r="G3467" s="1" t="str">
        <f t="shared" si="540"/>
        <v>found</v>
      </c>
      <c r="H3467" s="1" t="str">
        <f t="shared" si="541"/>
        <v>Not Duplicate</v>
      </c>
      <c r="I3467" s="1" t="str">
        <f t="shared" si="542"/>
        <v>match</v>
      </c>
      <c r="J3467" s="1" t="str">
        <f t="shared" si="543"/>
        <v>match</v>
      </c>
      <c r="K3467" s="1">
        <f t="shared" si="544"/>
        <v>0</v>
      </c>
      <c r="L3467" s="2">
        <f>IF(F3467=0,"not processed",_xlfn.MINIFS(Processed_data!H:H,Processed_data!A:A,A3467))</f>
        <v>46061</v>
      </c>
      <c r="M3467" s="1">
        <f>IF(F3467=0,"not processed",ABS(bank_source_transactions__1[[#This Row],[transaction_date]]-Reconciliation!L3467))</f>
        <v>5</v>
      </c>
      <c r="N3467" s="1" t="str" cm="1">
        <f t="array" ref="N3467">_xlfn.IFS(M3467="not Processed", "Not Processed",M3467&gt;2,"SLA Breached",M3467&lt;=2,"Within SLA")</f>
        <v>SLA Breached</v>
      </c>
      <c r="O3467" s="1" t="str">
        <f>_xlfn.XLOOKUP(A3467,Source_data!A:A,Source_data!D:D)</f>
        <v>ATM</v>
      </c>
      <c r="P3467" s="1">
        <f t="shared" si="545"/>
        <v>0</v>
      </c>
      <c r="Q3467" s="1">
        <f t="shared" si="546"/>
        <v>0</v>
      </c>
      <c r="R3467" s="1">
        <f t="shared" si="547"/>
        <v>0</v>
      </c>
      <c r="S3467" s="1">
        <f t="shared" si="548"/>
        <v>0</v>
      </c>
      <c r="T3467" s="1">
        <f t="shared" si="549"/>
        <v>1</v>
      </c>
      <c r="U3467" s="1" t="str">
        <f>_xlfn.XLOOKUP(Table3[[#This Row],[Transaction ID]],Source_data!A:A,Source_data!E:E)</f>
        <v>Hyderabad</v>
      </c>
      <c r="V3467" s="1">
        <f>_xlfn.IFNA(_xlfn.XLOOKUP(A3467,bank_processed_transactions[transaction_id],bank_processed_transactions[processing_minutes]),"")</f>
        <v>53.5</v>
      </c>
      <c r="W3467" s="31">
        <f>_xlfn.XLOOKUP(A3467,Source_data!A:A,Source_data!B:B)</f>
        <v>46056</v>
      </c>
    </row>
    <row r="3468" spans="1:23" x14ac:dyDescent="0.3">
      <c r="A3468" s="3" t="s">
        <v>2415</v>
      </c>
      <c r="B3468" s="1">
        <f>_xlfn.XLOOKUP(A3468,bank_source_transactions__1[transaction_id],bank_source_transactions__1[amount_inr])</f>
        <v>3166.22</v>
      </c>
      <c r="C3468" s="1">
        <f>_xlfn.XLOOKUP(A3468,Processed_data!A:A,Processed_data!F:F)</f>
        <v>3166.22</v>
      </c>
      <c r="D3468" s="1" t="str">
        <f>_xlfn.XLOOKUP(A3468,bank_source_transactions__1[transaction_id],bank_source_transactions__1[transaction_status])</f>
        <v>SUCCESS</v>
      </c>
      <c r="E3468" s="1" t="str">
        <f>_xlfn.XLOOKUP(A3468,Processed_data!A:A,Processed_data!G:G)</f>
        <v>SUCCESS</v>
      </c>
      <c r="F3468" s="1">
        <f>COUNTIF(bank_processed_transactions[transaction_id],A3468)</f>
        <v>1</v>
      </c>
      <c r="G3468" s="1" t="str">
        <f t="shared" si="540"/>
        <v>found</v>
      </c>
      <c r="H3468" s="1" t="str">
        <f t="shared" si="541"/>
        <v>Not Duplicate</v>
      </c>
      <c r="I3468" s="1" t="str">
        <f t="shared" si="542"/>
        <v>match</v>
      </c>
      <c r="J3468" s="1" t="str">
        <f t="shared" si="543"/>
        <v>match</v>
      </c>
      <c r="K3468" s="1">
        <f t="shared" si="544"/>
        <v>0</v>
      </c>
      <c r="L3468" s="2">
        <f>IF(F3468=0,"not processed",_xlfn.MINIFS(Processed_data!H:H,Processed_data!A:A,A3468))</f>
        <v>46070</v>
      </c>
      <c r="M3468" s="1">
        <f>IF(F3468=0,"not processed",ABS(bank_source_transactions__1[[#This Row],[transaction_date]]-Reconciliation!L3468))</f>
        <v>3</v>
      </c>
      <c r="N3468" s="1" t="str" cm="1">
        <f t="array" ref="N3468">_xlfn.IFS(M3468="not Processed", "Not Processed",M3468&gt;2,"SLA Breached",M3468&lt;=2,"Within SLA")</f>
        <v>SLA Breached</v>
      </c>
      <c r="O3468" s="1" t="str">
        <f>_xlfn.XLOOKUP(A3468,Source_data!A:A,Source_data!D:D)</f>
        <v>CARD</v>
      </c>
      <c r="P3468" s="1">
        <f t="shared" si="545"/>
        <v>0</v>
      </c>
      <c r="Q3468" s="1">
        <f t="shared" si="546"/>
        <v>0</v>
      </c>
      <c r="R3468" s="1">
        <f t="shared" si="547"/>
        <v>0</v>
      </c>
      <c r="S3468" s="1">
        <f t="shared" si="548"/>
        <v>0</v>
      </c>
      <c r="T3468" s="1">
        <f t="shared" si="549"/>
        <v>1</v>
      </c>
      <c r="U3468" s="1" t="str">
        <f>_xlfn.XLOOKUP(Table3[[#This Row],[Transaction ID]],Source_data!A:A,Source_data!E:E)</f>
        <v>Mumbai</v>
      </c>
      <c r="V3468" s="1">
        <f>_xlfn.IFNA(_xlfn.XLOOKUP(A3468,bank_processed_transactions[transaction_id],bank_processed_transactions[processing_minutes]),"")</f>
        <v>29.5</v>
      </c>
      <c r="W3468" s="31">
        <f>_xlfn.XLOOKUP(A3468,Source_data!A:A,Source_data!B:B)</f>
        <v>46067</v>
      </c>
    </row>
    <row r="3469" spans="1:23" x14ac:dyDescent="0.3">
      <c r="A3469" s="4" t="s">
        <v>2751</v>
      </c>
      <c r="B3469" s="1">
        <f>_xlfn.XLOOKUP(A3469,bank_source_transactions__1[transaction_id],bank_source_transactions__1[amount_inr])</f>
        <v>6667.01</v>
      </c>
      <c r="C3469" s="1">
        <f>_xlfn.XLOOKUP(A3469,Processed_data!A:A,Processed_data!F:F)</f>
        <v>6667.01</v>
      </c>
      <c r="D3469" s="1" t="str">
        <f>_xlfn.XLOOKUP(A3469,bank_source_transactions__1[transaction_id],bank_source_transactions__1[transaction_status])</f>
        <v>SUCCESS</v>
      </c>
      <c r="E3469" s="1" t="str">
        <f>_xlfn.XLOOKUP(A3469,Processed_data!A:A,Processed_data!G:G)</f>
        <v>SUCCESS</v>
      </c>
      <c r="F3469" s="1">
        <f>COUNTIF(bank_processed_transactions[transaction_id],A3469)</f>
        <v>1</v>
      </c>
      <c r="G3469" s="1" t="str">
        <f t="shared" si="540"/>
        <v>found</v>
      </c>
      <c r="H3469" s="1" t="str">
        <f t="shared" si="541"/>
        <v>Not Duplicate</v>
      </c>
      <c r="I3469" s="1" t="str">
        <f t="shared" si="542"/>
        <v>match</v>
      </c>
      <c r="J3469" s="1" t="str">
        <f t="shared" si="543"/>
        <v>match</v>
      </c>
      <c r="K3469" s="1">
        <f t="shared" si="544"/>
        <v>0</v>
      </c>
      <c r="L3469" s="2">
        <f>IF(F3469=0,"not processed",_xlfn.MINIFS(Processed_data!H:H,Processed_data!A:A,A3469))</f>
        <v>46082</v>
      </c>
      <c r="M3469" s="1">
        <f>IF(F3469=0,"not processed",ABS(bank_source_transactions__1[[#This Row],[transaction_date]]-Reconciliation!L3469))</f>
        <v>0</v>
      </c>
      <c r="N3469" s="1" t="str" cm="1">
        <f t="array" ref="N3469">_xlfn.IFS(M3469="not Processed", "Not Processed",M3469&gt;2,"SLA Breached",M3469&lt;=2,"Within SLA")</f>
        <v>Within SLA</v>
      </c>
      <c r="O3469" s="1" t="str">
        <f>_xlfn.XLOOKUP(A3469,Source_data!A:A,Source_data!D:D)</f>
        <v>UPI</v>
      </c>
      <c r="P3469" s="1">
        <f t="shared" si="545"/>
        <v>0</v>
      </c>
      <c r="Q3469" s="1">
        <f t="shared" si="546"/>
        <v>0</v>
      </c>
      <c r="R3469" s="1">
        <f t="shared" si="547"/>
        <v>0</v>
      </c>
      <c r="S3469" s="1">
        <f t="shared" si="548"/>
        <v>0</v>
      </c>
      <c r="T3469" s="1">
        <f t="shared" si="549"/>
        <v>0</v>
      </c>
      <c r="U3469" s="1" t="str">
        <f>_xlfn.XLOOKUP(Table3[[#This Row],[Transaction ID]],Source_data!A:A,Source_data!E:E)</f>
        <v>Bengaluru</v>
      </c>
      <c r="V3469" s="1">
        <f>_xlfn.IFNA(_xlfn.XLOOKUP(A3469,bank_processed_transactions[transaction_id],bank_processed_transactions[processing_minutes]),"")</f>
        <v>20.9</v>
      </c>
      <c r="W3469" s="31">
        <f>_xlfn.XLOOKUP(A3469,Source_data!A:A,Source_data!B:B)</f>
        <v>46082</v>
      </c>
    </row>
    <row r="3470" spans="1:23" x14ac:dyDescent="0.3">
      <c r="A3470" s="3" t="s">
        <v>4044</v>
      </c>
      <c r="B3470" s="1">
        <f>_xlfn.XLOOKUP(A3470,bank_source_transactions__1[transaction_id],bank_source_transactions__1[amount_inr])</f>
        <v>9630.15</v>
      </c>
      <c r="C3470" s="1">
        <f>_xlfn.XLOOKUP(A3470,Processed_data!A:A,Processed_data!F:F)</f>
        <v>9630.15</v>
      </c>
      <c r="D3470" s="1" t="str">
        <f>_xlfn.XLOOKUP(A3470,bank_source_transactions__1[transaction_id],bank_source_transactions__1[transaction_status])</f>
        <v>SUCCESS</v>
      </c>
      <c r="E3470" s="1" t="str">
        <f>_xlfn.XLOOKUP(A3470,Processed_data!A:A,Processed_data!G:G)</f>
        <v>SUCCESS</v>
      </c>
      <c r="F3470" s="1">
        <f>COUNTIF(bank_processed_transactions[transaction_id],A3470)</f>
        <v>1</v>
      </c>
      <c r="G3470" s="1" t="str">
        <f t="shared" si="540"/>
        <v>found</v>
      </c>
      <c r="H3470" s="1" t="str">
        <f t="shared" si="541"/>
        <v>Not Duplicate</v>
      </c>
      <c r="I3470" s="1" t="str">
        <f t="shared" si="542"/>
        <v>match</v>
      </c>
      <c r="J3470" s="1" t="str">
        <f t="shared" si="543"/>
        <v>match</v>
      </c>
      <c r="K3470" s="1">
        <f t="shared" si="544"/>
        <v>0</v>
      </c>
      <c r="L3470" s="2">
        <f>IF(F3470=0,"not processed",_xlfn.MINIFS(Processed_data!H:H,Processed_data!A:A,A3470))</f>
        <v>46043</v>
      </c>
      <c r="M3470" s="1">
        <f>IF(F3470=0,"not processed",ABS(bank_source_transactions__1[[#This Row],[transaction_date]]-Reconciliation!L3470))</f>
        <v>2</v>
      </c>
      <c r="N3470" s="1" t="str" cm="1">
        <f t="array" ref="N3470">_xlfn.IFS(M3470="not Processed", "Not Processed",M3470&gt;2,"SLA Breached",M3470&lt;=2,"Within SLA")</f>
        <v>Within SLA</v>
      </c>
      <c r="O3470" s="1" t="str">
        <f>_xlfn.XLOOKUP(A3470,Source_data!A:A,Source_data!D:D)</f>
        <v>UPI</v>
      </c>
      <c r="P3470" s="1">
        <f t="shared" si="545"/>
        <v>0</v>
      </c>
      <c r="Q3470" s="1">
        <f t="shared" si="546"/>
        <v>0</v>
      </c>
      <c r="R3470" s="1">
        <f t="shared" si="547"/>
        <v>0</v>
      </c>
      <c r="S3470" s="1">
        <f t="shared" si="548"/>
        <v>0</v>
      </c>
      <c r="T3470" s="1">
        <f t="shared" si="549"/>
        <v>0</v>
      </c>
      <c r="U3470" s="1" t="str">
        <f>_xlfn.XLOOKUP(Table3[[#This Row],[Transaction ID]],Source_data!A:A,Source_data!E:E)</f>
        <v>Mumbai</v>
      </c>
      <c r="V3470" s="1">
        <f>_xlfn.IFNA(_xlfn.XLOOKUP(A3470,bank_processed_transactions[transaction_id],bank_processed_transactions[processing_minutes]),"")</f>
        <v>81.3</v>
      </c>
      <c r="W3470" s="31">
        <f>_xlfn.XLOOKUP(A3470,Source_data!A:A,Source_data!B:B)</f>
        <v>46041</v>
      </c>
    </row>
    <row r="3471" spans="1:23" x14ac:dyDescent="0.3">
      <c r="A3471" s="4" t="s">
        <v>2662</v>
      </c>
      <c r="B3471" s="1">
        <f>_xlfn.XLOOKUP(A3471,bank_source_transactions__1[transaction_id],bank_source_transactions__1[amount_inr])</f>
        <v>1504.03</v>
      </c>
      <c r="C3471" s="1">
        <f>_xlfn.XLOOKUP(A3471,Processed_data!A:A,Processed_data!F:F)</f>
        <v>1504.03</v>
      </c>
      <c r="D3471" s="1" t="str">
        <f>_xlfn.XLOOKUP(A3471,bank_source_transactions__1[transaction_id],bank_source_transactions__1[transaction_status])</f>
        <v>SUCCESS</v>
      </c>
      <c r="E3471" s="1" t="str">
        <f>_xlfn.XLOOKUP(A3471,Processed_data!A:A,Processed_data!G:G)</f>
        <v>SUCCESS</v>
      </c>
      <c r="F3471" s="1">
        <f>COUNTIF(bank_processed_transactions[transaction_id],A3471)</f>
        <v>1</v>
      </c>
      <c r="G3471" s="1" t="str">
        <f t="shared" si="540"/>
        <v>found</v>
      </c>
      <c r="H3471" s="1" t="str">
        <f t="shared" si="541"/>
        <v>Not Duplicate</v>
      </c>
      <c r="I3471" s="1" t="str">
        <f t="shared" si="542"/>
        <v>match</v>
      </c>
      <c r="J3471" s="1" t="str">
        <f t="shared" si="543"/>
        <v>match</v>
      </c>
      <c r="K3471" s="1">
        <f t="shared" si="544"/>
        <v>0</v>
      </c>
      <c r="L3471" s="2">
        <f>IF(F3471=0,"not processed",_xlfn.MINIFS(Processed_data!H:H,Processed_data!A:A,A3471))</f>
        <v>46066</v>
      </c>
      <c r="M3471" s="1">
        <f>IF(F3471=0,"not processed",ABS(bank_source_transactions__1[[#This Row],[transaction_date]]-Reconciliation!L3471))</f>
        <v>0</v>
      </c>
      <c r="N3471" s="1" t="str" cm="1">
        <f t="array" ref="N3471">_xlfn.IFS(M3471="not Processed", "Not Processed",M3471&gt;2,"SLA Breached",M3471&lt;=2,"Within SLA")</f>
        <v>Within SLA</v>
      </c>
      <c r="O3471" s="1" t="str">
        <f>_xlfn.XLOOKUP(A3471,Source_data!A:A,Source_data!D:D)</f>
        <v>IMPS</v>
      </c>
      <c r="P3471" s="1">
        <f t="shared" si="545"/>
        <v>0</v>
      </c>
      <c r="Q3471" s="1">
        <f t="shared" si="546"/>
        <v>0</v>
      </c>
      <c r="R3471" s="1">
        <f t="shared" si="547"/>
        <v>0</v>
      </c>
      <c r="S3471" s="1">
        <f t="shared" si="548"/>
        <v>0</v>
      </c>
      <c r="T3471" s="1">
        <f t="shared" si="549"/>
        <v>0</v>
      </c>
      <c r="U3471" s="1" t="str">
        <f>_xlfn.XLOOKUP(Table3[[#This Row],[Transaction ID]],Source_data!A:A,Source_data!E:E)</f>
        <v>Hyderabad</v>
      </c>
      <c r="V3471" s="1">
        <f>_xlfn.IFNA(_xlfn.XLOOKUP(A3471,bank_processed_transactions[transaction_id],bank_processed_transactions[processing_minutes]),"")</f>
        <v>63</v>
      </c>
      <c r="W3471" s="31">
        <f>_xlfn.XLOOKUP(A3471,Source_data!A:A,Source_data!B:B)</f>
        <v>46066</v>
      </c>
    </row>
    <row r="3472" spans="1:23" x14ac:dyDescent="0.3">
      <c r="A3472" s="3" t="s">
        <v>1382</v>
      </c>
      <c r="B3472" s="1">
        <f>_xlfn.XLOOKUP(A3472,bank_source_transactions__1[transaction_id],bank_source_transactions__1[amount_inr])</f>
        <v>22045.39</v>
      </c>
      <c r="C3472" s="1">
        <f>_xlfn.XLOOKUP(A3472,Processed_data!A:A,Processed_data!F:F)</f>
        <v>22045.39</v>
      </c>
      <c r="D3472" s="1" t="str">
        <f>_xlfn.XLOOKUP(A3472,bank_source_transactions__1[transaction_id],bank_source_transactions__1[transaction_status])</f>
        <v>SUCCESS</v>
      </c>
      <c r="E3472" s="1" t="str">
        <f>_xlfn.XLOOKUP(A3472,Processed_data!A:A,Processed_data!G:G)</f>
        <v>SUCCESS</v>
      </c>
      <c r="F3472" s="1">
        <f>COUNTIF(bank_processed_transactions[transaction_id],A3472)</f>
        <v>1</v>
      </c>
      <c r="G3472" s="1" t="str">
        <f t="shared" si="540"/>
        <v>found</v>
      </c>
      <c r="H3472" s="1" t="str">
        <f t="shared" si="541"/>
        <v>Not Duplicate</v>
      </c>
      <c r="I3472" s="1" t="str">
        <f t="shared" si="542"/>
        <v>match</v>
      </c>
      <c r="J3472" s="1" t="str">
        <f t="shared" si="543"/>
        <v>match</v>
      </c>
      <c r="K3472" s="1">
        <f t="shared" si="544"/>
        <v>0</v>
      </c>
      <c r="L3472" s="2">
        <f>IF(F3472=0,"not processed",_xlfn.MINIFS(Processed_data!H:H,Processed_data!A:A,A3472))</f>
        <v>46029</v>
      </c>
      <c r="M3472" s="1">
        <f>IF(F3472=0,"not processed",ABS(bank_source_transactions__1[[#This Row],[transaction_date]]-Reconciliation!L3472))</f>
        <v>3</v>
      </c>
      <c r="N3472" s="1" t="str" cm="1">
        <f t="array" ref="N3472">_xlfn.IFS(M3472="not Processed", "Not Processed",M3472&gt;2,"SLA Breached",M3472&lt;=2,"Within SLA")</f>
        <v>SLA Breached</v>
      </c>
      <c r="O3472" s="1" t="str">
        <f>_xlfn.XLOOKUP(A3472,Source_data!A:A,Source_data!D:D)</f>
        <v>CARD</v>
      </c>
      <c r="P3472" s="1">
        <f t="shared" si="545"/>
        <v>0</v>
      </c>
      <c r="Q3472" s="1">
        <f t="shared" si="546"/>
        <v>0</v>
      </c>
      <c r="R3472" s="1">
        <f t="shared" si="547"/>
        <v>0</v>
      </c>
      <c r="S3472" s="1">
        <f t="shared" si="548"/>
        <v>0</v>
      </c>
      <c r="T3472" s="1">
        <f t="shared" si="549"/>
        <v>1</v>
      </c>
      <c r="U3472" s="1" t="str">
        <f>_xlfn.XLOOKUP(Table3[[#This Row],[Transaction ID]],Source_data!A:A,Source_data!E:E)</f>
        <v>Bengaluru</v>
      </c>
      <c r="V3472" s="1">
        <f>_xlfn.IFNA(_xlfn.XLOOKUP(A3472,bank_processed_transactions[transaction_id],bank_processed_transactions[processing_minutes]),"")</f>
        <v>15.9</v>
      </c>
      <c r="W3472" s="31">
        <f>_xlfn.XLOOKUP(A3472,Source_data!A:A,Source_data!B:B)</f>
        <v>46026</v>
      </c>
    </row>
    <row r="3473" spans="1:23" x14ac:dyDescent="0.3">
      <c r="A3473" s="4" t="s">
        <v>1663</v>
      </c>
      <c r="B3473" s="1">
        <f>_xlfn.XLOOKUP(A3473,bank_source_transactions__1[transaction_id],bank_source_transactions__1[amount_inr])</f>
        <v>5695.75</v>
      </c>
      <c r="C3473" s="1">
        <f>_xlfn.XLOOKUP(A3473,Processed_data!A:A,Processed_data!F:F)</f>
        <v>5695.75</v>
      </c>
      <c r="D3473" s="1" t="str">
        <f>_xlfn.XLOOKUP(A3473,bank_source_transactions__1[transaction_id],bank_source_transactions__1[transaction_status])</f>
        <v>SUCCESS</v>
      </c>
      <c r="E3473" s="1" t="str">
        <f>_xlfn.XLOOKUP(A3473,Processed_data!A:A,Processed_data!G:G)</f>
        <v>SUCCESS</v>
      </c>
      <c r="F3473" s="1">
        <f>COUNTIF(bank_processed_transactions[transaction_id],A3473)</f>
        <v>1</v>
      </c>
      <c r="G3473" s="1" t="str">
        <f t="shared" si="540"/>
        <v>found</v>
      </c>
      <c r="H3473" s="1" t="str">
        <f t="shared" si="541"/>
        <v>Not Duplicate</v>
      </c>
      <c r="I3473" s="1" t="str">
        <f t="shared" si="542"/>
        <v>match</v>
      </c>
      <c r="J3473" s="1" t="str">
        <f t="shared" si="543"/>
        <v>match</v>
      </c>
      <c r="K3473" s="1">
        <f t="shared" si="544"/>
        <v>0</v>
      </c>
      <c r="L3473" s="2">
        <f>IF(F3473=0,"not processed",_xlfn.MINIFS(Processed_data!H:H,Processed_data!A:A,A3473))</f>
        <v>46033</v>
      </c>
      <c r="M3473" s="1">
        <f>IF(F3473=0,"not processed",ABS(bank_source_transactions__1[[#This Row],[transaction_date]]-Reconciliation!L3473))</f>
        <v>2</v>
      </c>
      <c r="N3473" s="1" t="str" cm="1">
        <f t="array" ref="N3473">_xlfn.IFS(M3473="not Processed", "Not Processed",M3473&gt;2,"SLA Breached",M3473&lt;=2,"Within SLA")</f>
        <v>Within SLA</v>
      </c>
      <c r="O3473" s="1" t="str">
        <f>_xlfn.XLOOKUP(A3473,Source_data!A:A,Source_data!D:D)</f>
        <v>IMPS</v>
      </c>
      <c r="P3473" s="1">
        <f t="shared" si="545"/>
        <v>0</v>
      </c>
      <c r="Q3473" s="1">
        <f t="shared" si="546"/>
        <v>0</v>
      </c>
      <c r="R3473" s="1">
        <f t="shared" si="547"/>
        <v>0</v>
      </c>
      <c r="S3473" s="1">
        <f t="shared" si="548"/>
        <v>0</v>
      </c>
      <c r="T3473" s="1">
        <f t="shared" si="549"/>
        <v>0</v>
      </c>
      <c r="U3473" s="1" t="str">
        <f>_xlfn.XLOOKUP(Table3[[#This Row],[Transaction ID]],Source_data!A:A,Source_data!E:E)</f>
        <v>Hyderabad</v>
      </c>
      <c r="V3473" s="1">
        <f>_xlfn.IFNA(_xlfn.XLOOKUP(A3473,bank_processed_transactions[transaction_id],bank_processed_transactions[processing_minutes]),"")</f>
        <v>55.2</v>
      </c>
      <c r="W3473" s="31">
        <f>_xlfn.XLOOKUP(A3473,Source_data!A:A,Source_data!B:B)</f>
        <v>46031</v>
      </c>
    </row>
    <row r="3474" spans="1:23" x14ac:dyDescent="0.3">
      <c r="A3474" s="3" t="s">
        <v>964</v>
      </c>
      <c r="B3474" s="1">
        <f>_xlfn.XLOOKUP(A3474,bank_source_transactions__1[transaction_id],bank_source_transactions__1[amount_inr])</f>
        <v>2507.41</v>
      </c>
      <c r="C3474" s="1">
        <f>_xlfn.XLOOKUP(A3474,Processed_data!A:A,Processed_data!F:F)</f>
        <v>2507.41</v>
      </c>
      <c r="D3474" s="1" t="str">
        <f>_xlfn.XLOOKUP(A3474,bank_source_transactions__1[transaction_id],bank_source_transactions__1[transaction_status])</f>
        <v>SUCCESS</v>
      </c>
      <c r="E3474" s="1" t="str">
        <f>_xlfn.XLOOKUP(A3474,Processed_data!A:A,Processed_data!G:G)</f>
        <v>SUCCESS</v>
      </c>
      <c r="F3474" s="1">
        <f>COUNTIF(bank_processed_transactions[transaction_id],A3474)</f>
        <v>1</v>
      </c>
      <c r="G3474" s="1" t="str">
        <f t="shared" si="540"/>
        <v>found</v>
      </c>
      <c r="H3474" s="1" t="str">
        <f t="shared" si="541"/>
        <v>Not Duplicate</v>
      </c>
      <c r="I3474" s="1" t="str">
        <f t="shared" si="542"/>
        <v>match</v>
      </c>
      <c r="J3474" s="1" t="str">
        <f t="shared" si="543"/>
        <v>match</v>
      </c>
      <c r="K3474" s="1">
        <f t="shared" si="544"/>
        <v>0</v>
      </c>
      <c r="L3474" s="2">
        <f>IF(F3474=0,"not processed",_xlfn.MINIFS(Processed_data!H:H,Processed_data!A:A,A3474))</f>
        <v>46082</v>
      </c>
      <c r="M3474" s="1">
        <f>IF(F3474=0,"not processed",ABS(bank_source_transactions__1[[#This Row],[transaction_date]]-Reconciliation!L3474))</f>
        <v>5</v>
      </c>
      <c r="N3474" s="1" t="str" cm="1">
        <f t="array" ref="N3474">_xlfn.IFS(M3474="not Processed", "Not Processed",M3474&gt;2,"SLA Breached",M3474&lt;=2,"Within SLA")</f>
        <v>SLA Breached</v>
      </c>
      <c r="O3474" s="1" t="str">
        <f>_xlfn.XLOOKUP(A3474,Source_data!A:A,Source_data!D:D)</f>
        <v>ATM</v>
      </c>
      <c r="P3474" s="1">
        <f t="shared" si="545"/>
        <v>0</v>
      </c>
      <c r="Q3474" s="1">
        <f t="shared" si="546"/>
        <v>0</v>
      </c>
      <c r="R3474" s="1">
        <f t="shared" si="547"/>
        <v>0</v>
      </c>
      <c r="S3474" s="1">
        <f t="shared" si="548"/>
        <v>0</v>
      </c>
      <c r="T3474" s="1">
        <f t="shared" si="549"/>
        <v>1</v>
      </c>
      <c r="U3474" s="1" t="str">
        <f>_xlfn.XLOOKUP(Table3[[#This Row],[Transaction ID]],Source_data!A:A,Source_data!E:E)</f>
        <v>Bengaluru</v>
      </c>
      <c r="V3474" s="1">
        <f>_xlfn.IFNA(_xlfn.XLOOKUP(A3474,bank_processed_transactions[transaction_id],bank_processed_transactions[processing_minutes]),"")</f>
        <v>16.7</v>
      </c>
      <c r="W3474" s="31">
        <f>_xlfn.XLOOKUP(A3474,Source_data!A:A,Source_data!B:B)</f>
        <v>46077</v>
      </c>
    </row>
    <row r="3475" spans="1:23" x14ac:dyDescent="0.3">
      <c r="A3475" s="4" t="s">
        <v>1387</v>
      </c>
      <c r="B3475" s="1">
        <f>_xlfn.XLOOKUP(A3475,bank_source_transactions__1[transaction_id],bank_source_transactions__1[amount_inr])</f>
        <v>1133.98</v>
      </c>
      <c r="C3475" s="1">
        <f>_xlfn.XLOOKUP(A3475,Processed_data!A:A,Processed_data!F:F)</f>
        <v>1133.98</v>
      </c>
      <c r="D3475" s="1" t="str">
        <f>_xlfn.XLOOKUP(A3475,bank_source_transactions__1[transaction_id],bank_source_transactions__1[transaction_status])</f>
        <v>SUCCESS</v>
      </c>
      <c r="E3475" s="1" t="str">
        <f>_xlfn.XLOOKUP(A3475,Processed_data!A:A,Processed_data!G:G)</f>
        <v>SUCCESS</v>
      </c>
      <c r="F3475" s="1">
        <f>COUNTIF(bank_processed_transactions[transaction_id],A3475)</f>
        <v>2</v>
      </c>
      <c r="G3475" s="1" t="str">
        <f t="shared" si="540"/>
        <v>found</v>
      </c>
      <c r="H3475" s="1" t="str">
        <f t="shared" si="541"/>
        <v>Duplicate</v>
      </c>
      <c r="I3475" s="1" t="str">
        <f t="shared" si="542"/>
        <v>match</v>
      </c>
      <c r="J3475" s="1" t="str">
        <f t="shared" si="543"/>
        <v>match</v>
      </c>
      <c r="K3475" s="1">
        <f t="shared" si="544"/>
        <v>0</v>
      </c>
      <c r="L3475" s="2">
        <f>IF(F3475=0,"not processed",_xlfn.MINIFS(Processed_data!H:H,Processed_data!A:A,A3475))</f>
        <v>46114</v>
      </c>
      <c r="M3475" s="1">
        <f>IF(F3475=0,"not processed",ABS(bank_source_transactions__1[[#This Row],[transaction_date]]-Reconciliation!L3475))</f>
        <v>2</v>
      </c>
      <c r="N3475" s="1" t="str" cm="1">
        <f t="array" ref="N3475">_xlfn.IFS(M3475="not Processed", "Not Processed",M3475&gt;2,"SLA Breached",M3475&lt;=2,"Within SLA")</f>
        <v>Within SLA</v>
      </c>
      <c r="O3475" s="1" t="str">
        <f>_xlfn.XLOOKUP(A3475,Source_data!A:A,Source_data!D:D)</f>
        <v>IMPS</v>
      </c>
      <c r="P3475" s="1">
        <f t="shared" si="545"/>
        <v>0</v>
      </c>
      <c r="Q3475" s="1">
        <f t="shared" si="546"/>
        <v>1</v>
      </c>
      <c r="R3475" s="1">
        <f t="shared" si="547"/>
        <v>0</v>
      </c>
      <c r="S3475" s="1">
        <f t="shared" si="548"/>
        <v>0</v>
      </c>
      <c r="T3475" s="1">
        <f t="shared" si="549"/>
        <v>0</v>
      </c>
      <c r="U3475" s="1" t="str">
        <f>_xlfn.XLOOKUP(Table3[[#This Row],[Transaction ID]],Source_data!A:A,Source_data!E:E)</f>
        <v>Bengaluru</v>
      </c>
      <c r="V3475" s="1">
        <f>_xlfn.IFNA(_xlfn.XLOOKUP(A3475,bank_processed_transactions[transaction_id],bank_processed_transactions[processing_minutes]),"")</f>
        <v>5.3</v>
      </c>
      <c r="W3475" s="31">
        <f>_xlfn.XLOOKUP(A3475,Source_data!A:A,Source_data!B:B)</f>
        <v>46112</v>
      </c>
    </row>
    <row r="3476" spans="1:23" x14ac:dyDescent="0.3">
      <c r="A3476" s="3" t="s">
        <v>2051</v>
      </c>
      <c r="B3476" s="1">
        <f>_xlfn.XLOOKUP(A3476,bank_source_transactions__1[transaction_id],bank_source_transactions__1[amount_inr])</f>
        <v>1962.55</v>
      </c>
      <c r="C3476" s="1">
        <f>_xlfn.XLOOKUP(A3476,Processed_data!A:A,Processed_data!F:F)</f>
        <v>1962.55</v>
      </c>
      <c r="D3476" s="1" t="str">
        <f>_xlfn.XLOOKUP(A3476,bank_source_transactions__1[transaction_id],bank_source_transactions__1[transaction_status])</f>
        <v>SUCCESS</v>
      </c>
      <c r="E3476" s="1" t="str">
        <f>_xlfn.XLOOKUP(A3476,Processed_data!A:A,Processed_data!G:G)</f>
        <v>SUCCESS</v>
      </c>
      <c r="F3476" s="1">
        <f>COUNTIF(bank_processed_transactions[transaction_id],A3476)</f>
        <v>1</v>
      </c>
      <c r="G3476" s="1" t="str">
        <f t="shared" si="540"/>
        <v>found</v>
      </c>
      <c r="H3476" s="1" t="str">
        <f t="shared" si="541"/>
        <v>Not Duplicate</v>
      </c>
      <c r="I3476" s="1" t="str">
        <f t="shared" si="542"/>
        <v>match</v>
      </c>
      <c r="J3476" s="1" t="str">
        <f t="shared" si="543"/>
        <v>match</v>
      </c>
      <c r="K3476" s="1">
        <f t="shared" si="544"/>
        <v>0</v>
      </c>
      <c r="L3476" s="2">
        <f>IF(F3476=0,"not processed",_xlfn.MINIFS(Processed_data!H:H,Processed_data!A:A,A3476))</f>
        <v>46049</v>
      </c>
      <c r="M3476" s="1">
        <f>IF(F3476=0,"not processed",ABS(bank_source_transactions__1[[#This Row],[transaction_date]]-Reconciliation!L3476))</f>
        <v>0</v>
      </c>
      <c r="N3476" s="1" t="str" cm="1">
        <f t="array" ref="N3476">_xlfn.IFS(M3476="not Processed", "Not Processed",M3476&gt;2,"SLA Breached",M3476&lt;=2,"Within SLA")</f>
        <v>Within SLA</v>
      </c>
      <c r="O3476" s="1" t="str">
        <f>_xlfn.XLOOKUP(A3476,Source_data!A:A,Source_data!D:D)</f>
        <v>UPI</v>
      </c>
      <c r="P3476" s="1">
        <f t="shared" si="545"/>
        <v>0</v>
      </c>
      <c r="Q3476" s="1">
        <f t="shared" si="546"/>
        <v>0</v>
      </c>
      <c r="R3476" s="1">
        <f t="shared" si="547"/>
        <v>0</v>
      </c>
      <c r="S3476" s="1">
        <f t="shared" si="548"/>
        <v>0</v>
      </c>
      <c r="T3476" s="1">
        <f t="shared" si="549"/>
        <v>0</v>
      </c>
      <c r="U3476" s="1" t="str">
        <f>_xlfn.XLOOKUP(Table3[[#This Row],[Transaction ID]],Source_data!A:A,Source_data!E:E)</f>
        <v>Mumbai</v>
      </c>
      <c r="V3476" s="1">
        <f>_xlfn.IFNA(_xlfn.XLOOKUP(A3476,bank_processed_transactions[transaction_id],bank_processed_transactions[processing_minutes]),"")</f>
        <v>18.100000000000001</v>
      </c>
      <c r="W3476" s="31">
        <f>_xlfn.XLOOKUP(A3476,Source_data!A:A,Source_data!B:B)</f>
        <v>46049</v>
      </c>
    </row>
    <row r="3477" spans="1:23" x14ac:dyDescent="0.3">
      <c r="A3477" s="4" t="s">
        <v>3678</v>
      </c>
      <c r="B3477" s="1">
        <f>_xlfn.XLOOKUP(A3477,bank_source_transactions__1[transaction_id],bank_source_transactions__1[amount_inr])</f>
        <v>387.97</v>
      </c>
      <c r="C3477" s="1">
        <f>_xlfn.XLOOKUP(A3477,Processed_data!A:A,Processed_data!F:F)</f>
        <v>387.97</v>
      </c>
      <c r="D3477" s="1" t="str">
        <f>_xlfn.XLOOKUP(A3477,bank_source_transactions__1[transaction_id],bank_source_transactions__1[transaction_status])</f>
        <v>SUCCESS</v>
      </c>
      <c r="E3477" s="1" t="str">
        <f>_xlfn.XLOOKUP(A3477,Processed_data!A:A,Processed_data!G:G)</f>
        <v>SUCCESS</v>
      </c>
      <c r="F3477" s="1">
        <f>COUNTIF(bank_processed_transactions[transaction_id],A3477)</f>
        <v>1</v>
      </c>
      <c r="G3477" s="1" t="str">
        <f t="shared" si="540"/>
        <v>found</v>
      </c>
      <c r="H3477" s="1" t="str">
        <f t="shared" si="541"/>
        <v>Not Duplicate</v>
      </c>
      <c r="I3477" s="1" t="str">
        <f t="shared" si="542"/>
        <v>match</v>
      </c>
      <c r="J3477" s="1" t="str">
        <f t="shared" si="543"/>
        <v>match</v>
      </c>
      <c r="K3477" s="1">
        <f t="shared" si="544"/>
        <v>0</v>
      </c>
      <c r="L3477" s="2">
        <f>IF(F3477=0,"not processed",_xlfn.MINIFS(Processed_data!H:H,Processed_data!A:A,A3477))</f>
        <v>46080</v>
      </c>
      <c r="M3477" s="1">
        <f>IF(F3477=0,"not processed",ABS(bank_source_transactions__1[[#This Row],[transaction_date]]-Reconciliation!L3477))</f>
        <v>5</v>
      </c>
      <c r="N3477" s="1" t="str" cm="1">
        <f t="array" ref="N3477">_xlfn.IFS(M3477="not Processed", "Not Processed",M3477&gt;2,"SLA Breached",M3477&lt;=2,"Within SLA")</f>
        <v>SLA Breached</v>
      </c>
      <c r="O3477" s="1" t="str">
        <f>_xlfn.XLOOKUP(A3477,Source_data!A:A,Source_data!D:D)</f>
        <v>IMPS</v>
      </c>
      <c r="P3477" s="1">
        <f t="shared" si="545"/>
        <v>0</v>
      </c>
      <c r="Q3477" s="1">
        <f t="shared" si="546"/>
        <v>0</v>
      </c>
      <c r="R3477" s="1">
        <f t="shared" si="547"/>
        <v>0</v>
      </c>
      <c r="S3477" s="1">
        <f t="shared" si="548"/>
        <v>0</v>
      </c>
      <c r="T3477" s="1">
        <f t="shared" si="549"/>
        <v>1</v>
      </c>
      <c r="U3477" s="1" t="str">
        <f>_xlfn.XLOOKUP(Table3[[#This Row],[Transaction ID]],Source_data!A:A,Source_data!E:E)</f>
        <v>Hyderabad</v>
      </c>
      <c r="V3477" s="1">
        <f>_xlfn.IFNA(_xlfn.XLOOKUP(A3477,bank_processed_transactions[transaction_id],bank_processed_transactions[processing_minutes]),"")</f>
        <v>43.8</v>
      </c>
      <c r="W3477" s="31">
        <f>_xlfn.XLOOKUP(A3477,Source_data!A:A,Source_data!B:B)</f>
        <v>46075</v>
      </c>
    </row>
    <row r="3478" spans="1:23" x14ac:dyDescent="0.3">
      <c r="A3478" s="3" t="s">
        <v>4763</v>
      </c>
      <c r="B3478" s="1">
        <f>_xlfn.XLOOKUP(A3478,bank_source_transactions__1[transaction_id],bank_source_transactions__1[amount_inr])</f>
        <v>6083.22</v>
      </c>
      <c r="C3478" s="1">
        <f>_xlfn.XLOOKUP(A3478,Processed_data!A:A,Processed_data!F:F)</f>
        <v>6083.22</v>
      </c>
      <c r="D3478" s="1" t="str">
        <f>_xlfn.XLOOKUP(A3478,bank_source_transactions__1[transaction_id],bank_source_transactions__1[transaction_status])</f>
        <v>SUCCESS</v>
      </c>
      <c r="E3478" s="1" t="str">
        <f>_xlfn.XLOOKUP(A3478,Processed_data!A:A,Processed_data!G:G)</f>
        <v>SUCCESS</v>
      </c>
      <c r="F3478" s="1">
        <f>COUNTIF(bank_processed_transactions[transaction_id],A3478)</f>
        <v>1</v>
      </c>
      <c r="G3478" s="1" t="str">
        <f t="shared" si="540"/>
        <v>found</v>
      </c>
      <c r="H3478" s="1" t="str">
        <f t="shared" si="541"/>
        <v>Not Duplicate</v>
      </c>
      <c r="I3478" s="1" t="str">
        <f t="shared" si="542"/>
        <v>match</v>
      </c>
      <c r="J3478" s="1" t="str">
        <f t="shared" si="543"/>
        <v>match</v>
      </c>
      <c r="K3478" s="1">
        <f t="shared" si="544"/>
        <v>0</v>
      </c>
      <c r="L3478" s="2">
        <f>IF(F3478=0,"not processed",_xlfn.MINIFS(Processed_data!H:H,Processed_data!A:A,A3478))</f>
        <v>46029</v>
      </c>
      <c r="M3478" s="1">
        <f>IF(F3478=0,"not processed",ABS(bank_source_transactions__1[[#This Row],[transaction_date]]-Reconciliation!L3478))</f>
        <v>3</v>
      </c>
      <c r="N3478" s="1" t="str" cm="1">
        <f t="array" ref="N3478">_xlfn.IFS(M3478="not Processed", "Not Processed",M3478&gt;2,"SLA Breached",M3478&lt;=2,"Within SLA")</f>
        <v>SLA Breached</v>
      </c>
      <c r="O3478" s="1" t="str">
        <f>_xlfn.XLOOKUP(A3478,Source_data!A:A,Source_data!D:D)</f>
        <v>NEFT</v>
      </c>
      <c r="P3478" s="1">
        <f t="shared" si="545"/>
        <v>0</v>
      </c>
      <c r="Q3478" s="1">
        <f t="shared" si="546"/>
        <v>0</v>
      </c>
      <c r="R3478" s="1">
        <f t="shared" si="547"/>
        <v>0</v>
      </c>
      <c r="S3478" s="1">
        <f t="shared" si="548"/>
        <v>0</v>
      </c>
      <c r="T3478" s="1">
        <f t="shared" si="549"/>
        <v>1</v>
      </c>
      <c r="U3478" s="1" t="str">
        <f>_xlfn.XLOOKUP(Table3[[#This Row],[Transaction ID]],Source_data!A:A,Source_data!E:E)</f>
        <v>Pune</v>
      </c>
      <c r="V3478" s="1">
        <f>_xlfn.IFNA(_xlfn.XLOOKUP(A3478,bank_processed_transactions[transaction_id],bank_processed_transactions[processing_minutes]),"")</f>
        <v>18.3</v>
      </c>
      <c r="W3478" s="31">
        <f>_xlfn.XLOOKUP(A3478,Source_data!A:A,Source_data!B:B)</f>
        <v>46026</v>
      </c>
    </row>
    <row r="3479" spans="1:23" x14ac:dyDescent="0.3">
      <c r="A3479" s="4" t="s">
        <v>5054</v>
      </c>
      <c r="B3479" s="1">
        <f>_xlfn.XLOOKUP(A3479,bank_source_transactions__1[transaction_id],bank_source_transactions__1[amount_inr])</f>
        <v>2098.63</v>
      </c>
      <c r="C3479" s="1" t="e">
        <f>_xlfn.XLOOKUP(A3479,Processed_data!A:A,Processed_data!F:F)</f>
        <v>#N/A</v>
      </c>
      <c r="D3479" s="1" t="str">
        <f>_xlfn.XLOOKUP(A3479,bank_source_transactions__1[transaction_id],bank_source_transactions__1[transaction_status])</f>
        <v>SUCCESS</v>
      </c>
      <c r="E3479" s="1" t="e">
        <f>_xlfn.XLOOKUP(A3479,Processed_data!A:A,Processed_data!G:G)</f>
        <v>#N/A</v>
      </c>
      <c r="F3479" s="1">
        <f>COUNTIF(bank_processed_transactions[transaction_id],A3479)</f>
        <v>0</v>
      </c>
      <c r="G3479" s="1" t="str">
        <f t="shared" si="540"/>
        <v>missing</v>
      </c>
      <c r="H3479" s="1" t="str">
        <f t="shared" si="541"/>
        <v>Not Duplicate</v>
      </c>
      <c r="I3479" s="1" t="str">
        <f t="shared" si="542"/>
        <v>not processed</v>
      </c>
      <c r="J3479" s="1" t="str">
        <f t="shared" si="543"/>
        <v>not processed</v>
      </c>
      <c r="K3479" s="1" t="str">
        <f t="shared" si="544"/>
        <v>missing</v>
      </c>
      <c r="L3479" s="2" t="str">
        <f>IF(F3479=0,"not processed",_xlfn.MINIFS(Processed_data!H:H,Processed_data!A:A,A3479))</f>
        <v>not processed</v>
      </c>
      <c r="M3479" s="1" t="str">
        <f>IF(F3479=0,"not processed",ABS(bank_source_transactions__1[[#This Row],[transaction_date]]-Reconciliation!L3479))</f>
        <v>not processed</v>
      </c>
      <c r="N3479" s="1" t="str" cm="1">
        <f t="array" ref="N3479">_xlfn.IFS(M3479="not Processed", "Not Processed",M3479&gt;2,"SLA Breached",M3479&lt;=2,"Within SLA")</f>
        <v>Not Processed</v>
      </c>
      <c r="O3479" s="1" t="str">
        <f>_xlfn.XLOOKUP(A3479,Source_data!A:A,Source_data!D:D)</f>
        <v>CARD</v>
      </c>
      <c r="P3479" s="1">
        <f t="shared" si="545"/>
        <v>1</v>
      </c>
      <c r="Q3479" s="1">
        <f t="shared" si="546"/>
        <v>0</v>
      </c>
      <c r="R3479" s="1">
        <f t="shared" si="547"/>
        <v>0</v>
      </c>
      <c r="S3479" s="1">
        <f t="shared" si="548"/>
        <v>0</v>
      </c>
      <c r="T3479" s="1">
        <f t="shared" si="549"/>
        <v>0</v>
      </c>
      <c r="U3479" s="1" t="str">
        <f>_xlfn.XLOOKUP(Table3[[#This Row],[Transaction ID]],Source_data!A:A,Source_data!E:E)</f>
        <v>Hyderabad</v>
      </c>
      <c r="V3479" s="1" t="str">
        <f>_xlfn.IFNA(_xlfn.XLOOKUP(A3479,bank_processed_transactions[transaction_id],bank_processed_transactions[processing_minutes]),"")</f>
        <v/>
      </c>
      <c r="W3479" s="31">
        <f>_xlfn.XLOOKUP(A3479,Source_data!A:A,Source_data!B:B)</f>
        <v>46050</v>
      </c>
    </row>
    <row r="3480" spans="1:23" x14ac:dyDescent="0.3">
      <c r="A3480" s="3" t="s">
        <v>4534</v>
      </c>
      <c r="B3480" s="1">
        <f>_xlfn.XLOOKUP(A3480,bank_source_transactions__1[transaction_id],bank_source_transactions__1[amount_inr])</f>
        <v>3191.37</v>
      </c>
      <c r="C3480" s="1">
        <f>_xlfn.XLOOKUP(A3480,Processed_data!A:A,Processed_data!F:F)</f>
        <v>3191.37</v>
      </c>
      <c r="D3480" s="1" t="str">
        <f>_xlfn.XLOOKUP(A3480,bank_source_transactions__1[transaction_id],bank_source_transactions__1[transaction_status])</f>
        <v>SUCCESS</v>
      </c>
      <c r="E3480" s="1" t="str">
        <f>_xlfn.XLOOKUP(A3480,Processed_data!A:A,Processed_data!G:G)</f>
        <v>SUCCESS</v>
      </c>
      <c r="F3480" s="1">
        <f>COUNTIF(bank_processed_transactions[transaction_id],A3480)</f>
        <v>1</v>
      </c>
      <c r="G3480" s="1" t="str">
        <f t="shared" si="540"/>
        <v>found</v>
      </c>
      <c r="H3480" s="1" t="str">
        <f t="shared" si="541"/>
        <v>Not Duplicate</v>
      </c>
      <c r="I3480" s="1" t="str">
        <f t="shared" si="542"/>
        <v>match</v>
      </c>
      <c r="J3480" s="1" t="str">
        <f t="shared" si="543"/>
        <v>match</v>
      </c>
      <c r="K3480" s="1">
        <f t="shared" si="544"/>
        <v>0</v>
      </c>
      <c r="L3480" s="2">
        <f>IF(F3480=0,"not processed",_xlfn.MINIFS(Processed_data!H:H,Processed_data!A:A,A3480))</f>
        <v>46026</v>
      </c>
      <c r="M3480" s="1">
        <f>IF(F3480=0,"not processed",ABS(bank_source_transactions__1[[#This Row],[transaction_date]]-Reconciliation!L3480))</f>
        <v>2</v>
      </c>
      <c r="N3480" s="1" t="str" cm="1">
        <f t="array" ref="N3480">_xlfn.IFS(M3480="not Processed", "Not Processed",M3480&gt;2,"SLA Breached",M3480&lt;=2,"Within SLA")</f>
        <v>Within SLA</v>
      </c>
      <c r="O3480" s="1" t="str">
        <f>_xlfn.XLOOKUP(A3480,Source_data!A:A,Source_data!D:D)</f>
        <v>NEFT</v>
      </c>
      <c r="P3480" s="1">
        <f t="shared" si="545"/>
        <v>0</v>
      </c>
      <c r="Q3480" s="1">
        <f t="shared" si="546"/>
        <v>0</v>
      </c>
      <c r="R3480" s="1">
        <f t="shared" si="547"/>
        <v>0</v>
      </c>
      <c r="S3480" s="1">
        <f t="shared" si="548"/>
        <v>0</v>
      </c>
      <c r="T3480" s="1">
        <f t="shared" si="549"/>
        <v>0</v>
      </c>
      <c r="U3480" s="1" t="str">
        <f>_xlfn.XLOOKUP(Table3[[#This Row],[Transaction ID]],Source_data!A:A,Source_data!E:E)</f>
        <v>Hyderabad</v>
      </c>
      <c r="V3480" s="1">
        <f>_xlfn.IFNA(_xlfn.XLOOKUP(A3480,bank_processed_transactions[transaction_id],bank_processed_transactions[processing_minutes]),"")</f>
        <v>9.4</v>
      </c>
      <c r="W3480" s="31">
        <f>_xlfn.XLOOKUP(A3480,Source_data!A:A,Source_data!B:B)</f>
        <v>46024</v>
      </c>
    </row>
    <row r="3481" spans="1:23" x14ac:dyDescent="0.3">
      <c r="A3481" s="4" t="s">
        <v>281</v>
      </c>
      <c r="B3481" s="1">
        <f>_xlfn.XLOOKUP(A3481,bank_source_transactions__1[transaction_id],bank_source_transactions__1[amount_inr])</f>
        <v>1462.89</v>
      </c>
      <c r="C3481" s="1">
        <f>_xlfn.XLOOKUP(A3481,Processed_data!A:A,Processed_data!F:F)</f>
        <v>1462.89</v>
      </c>
      <c r="D3481" s="1" t="str">
        <f>_xlfn.XLOOKUP(A3481,bank_source_transactions__1[transaction_id],bank_source_transactions__1[transaction_status])</f>
        <v>SUCCESS</v>
      </c>
      <c r="E3481" s="1" t="str">
        <f>_xlfn.XLOOKUP(A3481,Processed_data!A:A,Processed_data!G:G)</f>
        <v>SUCCESS</v>
      </c>
      <c r="F3481" s="1">
        <f>COUNTIF(bank_processed_transactions[transaction_id],A3481)</f>
        <v>1</v>
      </c>
      <c r="G3481" s="1" t="str">
        <f t="shared" si="540"/>
        <v>found</v>
      </c>
      <c r="H3481" s="1" t="str">
        <f t="shared" si="541"/>
        <v>Not Duplicate</v>
      </c>
      <c r="I3481" s="1" t="str">
        <f t="shared" si="542"/>
        <v>match</v>
      </c>
      <c r="J3481" s="1" t="str">
        <f t="shared" si="543"/>
        <v>match</v>
      </c>
      <c r="K3481" s="1">
        <f t="shared" si="544"/>
        <v>0</v>
      </c>
      <c r="L3481" s="2">
        <f>IF(F3481=0,"not processed",_xlfn.MINIFS(Processed_data!H:H,Processed_data!A:A,A3481))</f>
        <v>46057</v>
      </c>
      <c r="M3481" s="1">
        <f>IF(F3481=0,"not processed",ABS(bank_source_transactions__1[[#This Row],[transaction_date]]-Reconciliation!L3481))</f>
        <v>0</v>
      </c>
      <c r="N3481" s="1" t="str" cm="1">
        <f t="array" ref="N3481">_xlfn.IFS(M3481="not Processed", "Not Processed",M3481&gt;2,"SLA Breached",M3481&lt;=2,"Within SLA")</f>
        <v>Within SLA</v>
      </c>
      <c r="O3481" s="1" t="str">
        <f>_xlfn.XLOOKUP(A3481,Source_data!A:A,Source_data!D:D)</f>
        <v>CARD</v>
      </c>
      <c r="P3481" s="1">
        <f t="shared" si="545"/>
        <v>0</v>
      </c>
      <c r="Q3481" s="1">
        <f t="shared" si="546"/>
        <v>0</v>
      </c>
      <c r="R3481" s="1">
        <f t="shared" si="547"/>
        <v>0</v>
      </c>
      <c r="S3481" s="1">
        <f t="shared" si="548"/>
        <v>0</v>
      </c>
      <c r="T3481" s="1">
        <f t="shared" si="549"/>
        <v>0</v>
      </c>
      <c r="U3481" s="1" t="str">
        <f>_xlfn.XLOOKUP(Table3[[#This Row],[Transaction ID]],Source_data!A:A,Source_data!E:E)</f>
        <v>Hyderabad</v>
      </c>
      <c r="V3481" s="1">
        <f>_xlfn.IFNA(_xlfn.XLOOKUP(A3481,bank_processed_transactions[transaction_id],bank_processed_transactions[processing_minutes]),"")</f>
        <v>42.3</v>
      </c>
      <c r="W3481" s="31">
        <f>_xlfn.XLOOKUP(A3481,Source_data!A:A,Source_data!B:B)</f>
        <v>46057</v>
      </c>
    </row>
    <row r="3482" spans="1:23" x14ac:dyDescent="0.3">
      <c r="A3482" s="3" t="s">
        <v>4548</v>
      </c>
      <c r="B3482" s="1">
        <f>_xlfn.XLOOKUP(A3482,bank_source_transactions__1[transaction_id],bank_source_transactions__1[amount_inr])</f>
        <v>1513.7</v>
      </c>
      <c r="C3482" s="1">
        <f>_xlfn.XLOOKUP(A3482,Processed_data!A:A,Processed_data!F:F)</f>
        <v>1513.7</v>
      </c>
      <c r="D3482" s="1" t="str">
        <f>_xlfn.XLOOKUP(A3482,bank_source_transactions__1[transaction_id],bank_source_transactions__1[transaction_status])</f>
        <v>SUCCESS</v>
      </c>
      <c r="E3482" s="1" t="str">
        <f>_xlfn.XLOOKUP(A3482,Processed_data!A:A,Processed_data!G:G)</f>
        <v>SUCCESS</v>
      </c>
      <c r="F3482" s="1">
        <f>COUNTIF(bank_processed_transactions[transaction_id],A3482)</f>
        <v>1</v>
      </c>
      <c r="G3482" s="1" t="str">
        <f t="shared" si="540"/>
        <v>found</v>
      </c>
      <c r="H3482" s="1" t="str">
        <f t="shared" si="541"/>
        <v>Not Duplicate</v>
      </c>
      <c r="I3482" s="1" t="str">
        <f t="shared" si="542"/>
        <v>match</v>
      </c>
      <c r="J3482" s="1" t="str">
        <f t="shared" si="543"/>
        <v>match</v>
      </c>
      <c r="K3482" s="1">
        <f t="shared" si="544"/>
        <v>0</v>
      </c>
      <c r="L3482" s="2">
        <f>IF(F3482=0,"not processed",_xlfn.MINIFS(Processed_data!H:H,Processed_data!A:A,A3482))</f>
        <v>46106</v>
      </c>
      <c r="M3482" s="1">
        <f>IF(F3482=0,"not processed",ABS(bank_source_transactions__1[[#This Row],[transaction_date]]-Reconciliation!L3482))</f>
        <v>3</v>
      </c>
      <c r="N3482" s="1" t="str" cm="1">
        <f t="array" ref="N3482">_xlfn.IFS(M3482="not Processed", "Not Processed",M3482&gt;2,"SLA Breached",M3482&lt;=2,"Within SLA")</f>
        <v>SLA Breached</v>
      </c>
      <c r="O3482" s="1" t="str">
        <f>_xlfn.XLOOKUP(A3482,Source_data!A:A,Source_data!D:D)</f>
        <v>IMPS</v>
      </c>
      <c r="P3482" s="1">
        <f t="shared" si="545"/>
        <v>0</v>
      </c>
      <c r="Q3482" s="1">
        <f t="shared" si="546"/>
        <v>0</v>
      </c>
      <c r="R3482" s="1">
        <f t="shared" si="547"/>
        <v>0</v>
      </c>
      <c r="S3482" s="1">
        <f t="shared" si="548"/>
        <v>0</v>
      </c>
      <c r="T3482" s="1">
        <f t="shared" si="549"/>
        <v>1</v>
      </c>
      <c r="U3482" s="1" t="str">
        <f>_xlfn.XLOOKUP(Table3[[#This Row],[Transaction ID]],Source_data!A:A,Source_data!E:E)</f>
        <v>Hyderabad</v>
      </c>
      <c r="V3482" s="1">
        <f>_xlfn.IFNA(_xlfn.XLOOKUP(A3482,bank_processed_transactions[transaction_id],bank_processed_transactions[processing_minutes]),"")</f>
        <v>9.6999999999999993</v>
      </c>
      <c r="W3482" s="31">
        <f>_xlfn.XLOOKUP(A3482,Source_data!A:A,Source_data!B:B)</f>
        <v>46103</v>
      </c>
    </row>
    <row r="3483" spans="1:23" x14ac:dyDescent="0.3">
      <c r="A3483" s="4" t="s">
        <v>3615</v>
      </c>
      <c r="B3483" s="1">
        <f>_xlfn.XLOOKUP(A3483,bank_source_transactions__1[transaction_id],bank_source_transactions__1[amount_inr])</f>
        <v>4626.9399999999996</v>
      </c>
      <c r="C3483" s="1">
        <f>_xlfn.XLOOKUP(A3483,Processed_data!A:A,Processed_data!F:F)</f>
        <v>4626.9399999999996</v>
      </c>
      <c r="D3483" s="1" t="str">
        <f>_xlfn.XLOOKUP(A3483,bank_source_transactions__1[transaction_id],bank_source_transactions__1[transaction_status])</f>
        <v>SUCCESS</v>
      </c>
      <c r="E3483" s="1" t="str">
        <f>_xlfn.XLOOKUP(A3483,Processed_data!A:A,Processed_data!G:G)</f>
        <v>SUCCESS</v>
      </c>
      <c r="F3483" s="1">
        <f>COUNTIF(bank_processed_transactions[transaction_id],A3483)</f>
        <v>1</v>
      </c>
      <c r="G3483" s="1" t="str">
        <f t="shared" si="540"/>
        <v>found</v>
      </c>
      <c r="H3483" s="1" t="str">
        <f t="shared" si="541"/>
        <v>Not Duplicate</v>
      </c>
      <c r="I3483" s="1" t="str">
        <f t="shared" si="542"/>
        <v>match</v>
      </c>
      <c r="J3483" s="1" t="str">
        <f t="shared" si="543"/>
        <v>match</v>
      </c>
      <c r="K3483" s="1">
        <f t="shared" si="544"/>
        <v>0</v>
      </c>
      <c r="L3483" s="2">
        <f>IF(F3483=0,"not processed",_xlfn.MINIFS(Processed_data!H:H,Processed_data!A:A,A3483))</f>
        <v>46086</v>
      </c>
      <c r="M3483" s="1">
        <f>IF(F3483=0,"not processed",ABS(bank_source_transactions__1[[#This Row],[transaction_date]]-Reconciliation!L3483))</f>
        <v>0</v>
      </c>
      <c r="N3483" s="1" t="str" cm="1">
        <f t="array" ref="N3483">_xlfn.IFS(M3483="not Processed", "Not Processed",M3483&gt;2,"SLA Breached",M3483&lt;=2,"Within SLA")</f>
        <v>Within SLA</v>
      </c>
      <c r="O3483" s="1" t="str">
        <f>_xlfn.XLOOKUP(A3483,Source_data!A:A,Source_data!D:D)</f>
        <v>NEFT</v>
      </c>
      <c r="P3483" s="1">
        <f t="shared" si="545"/>
        <v>0</v>
      </c>
      <c r="Q3483" s="1">
        <f t="shared" si="546"/>
        <v>0</v>
      </c>
      <c r="R3483" s="1">
        <f t="shared" si="547"/>
        <v>0</v>
      </c>
      <c r="S3483" s="1">
        <f t="shared" si="548"/>
        <v>0</v>
      </c>
      <c r="T3483" s="1">
        <f t="shared" si="549"/>
        <v>0</v>
      </c>
      <c r="U3483" s="1" t="str">
        <f>_xlfn.XLOOKUP(Table3[[#This Row],[Transaction ID]],Source_data!A:A,Source_data!E:E)</f>
        <v>Bengaluru</v>
      </c>
      <c r="V3483" s="1">
        <f>_xlfn.IFNA(_xlfn.XLOOKUP(A3483,bank_processed_transactions[transaction_id],bank_processed_transactions[processing_minutes]),"")</f>
        <v>11.2</v>
      </c>
      <c r="W3483" s="31">
        <f>_xlfn.XLOOKUP(A3483,Source_data!A:A,Source_data!B:B)</f>
        <v>46086</v>
      </c>
    </row>
    <row r="3484" spans="1:23" x14ac:dyDescent="0.3">
      <c r="A3484" s="3" t="s">
        <v>2962</v>
      </c>
      <c r="B3484" s="1">
        <f>_xlfn.XLOOKUP(A3484,bank_source_transactions__1[transaction_id],bank_source_transactions__1[amount_inr])</f>
        <v>1681.31</v>
      </c>
      <c r="C3484" s="1">
        <f>_xlfn.XLOOKUP(A3484,Processed_data!A:A,Processed_data!F:F)</f>
        <v>1681.31</v>
      </c>
      <c r="D3484" s="1" t="str">
        <f>_xlfn.XLOOKUP(A3484,bank_source_transactions__1[transaction_id],bank_source_transactions__1[transaction_status])</f>
        <v>SUCCESS</v>
      </c>
      <c r="E3484" s="1" t="str">
        <f>_xlfn.XLOOKUP(A3484,Processed_data!A:A,Processed_data!G:G)</f>
        <v>SUCCESS</v>
      </c>
      <c r="F3484" s="1">
        <f>COUNTIF(bank_processed_transactions[transaction_id],A3484)</f>
        <v>1</v>
      </c>
      <c r="G3484" s="1" t="str">
        <f t="shared" si="540"/>
        <v>found</v>
      </c>
      <c r="H3484" s="1" t="str">
        <f t="shared" si="541"/>
        <v>Not Duplicate</v>
      </c>
      <c r="I3484" s="1" t="str">
        <f t="shared" si="542"/>
        <v>match</v>
      </c>
      <c r="J3484" s="1" t="str">
        <f t="shared" si="543"/>
        <v>match</v>
      </c>
      <c r="K3484" s="1">
        <f t="shared" si="544"/>
        <v>0</v>
      </c>
      <c r="L3484" s="2">
        <f>IF(F3484=0,"not processed",_xlfn.MINIFS(Processed_data!H:H,Processed_data!A:A,A3484))</f>
        <v>46104</v>
      </c>
      <c r="M3484" s="1">
        <f>IF(F3484=0,"not processed",ABS(bank_source_transactions__1[[#This Row],[transaction_date]]-Reconciliation!L3484))</f>
        <v>3</v>
      </c>
      <c r="N3484" s="1" t="str" cm="1">
        <f t="array" ref="N3484">_xlfn.IFS(M3484="not Processed", "Not Processed",M3484&gt;2,"SLA Breached",M3484&lt;=2,"Within SLA")</f>
        <v>SLA Breached</v>
      </c>
      <c r="O3484" s="1" t="str">
        <f>_xlfn.XLOOKUP(A3484,Source_data!A:A,Source_data!D:D)</f>
        <v>IMPS</v>
      </c>
      <c r="P3484" s="1">
        <f t="shared" si="545"/>
        <v>0</v>
      </c>
      <c r="Q3484" s="1">
        <f t="shared" si="546"/>
        <v>0</v>
      </c>
      <c r="R3484" s="1">
        <f t="shared" si="547"/>
        <v>0</v>
      </c>
      <c r="S3484" s="1">
        <f t="shared" si="548"/>
        <v>0</v>
      </c>
      <c r="T3484" s="1">
        <f t="shared" si="549"/>
        <v>1</v>
      </c>
      <c r="U3484" s="1" t="str">
        <f>_xlfn.XLOOKUP(Table3[[#This Row],[Transaction ID]],Source_data!A:A,Source_data!E:E)</f>
        <v>Hyderabad</v>
      </c>
      <c r="V3484" s="1">
        <f>_xlfn.IFNA(_xlfn.XLOOKUP(A3484,bank_processed_transactions[transaction_id],bank_processed_transactions[processing_minutes]),"")</f>
        <v>22.5</v>
      </c>
      <c r="W3484" s="31">
        <f>_xlfn.XLOOKUP(A3484,Source_data!A:A,Source_data!B:B)</f>
        <v>46101</v>
      </c>
    </row>
    <row r="3485" spans="1:23" x14ac:dyDescent="0.3">
      <c r="A3485" s="4" t="s">
        <v>2016</v>
      </c>
      <c r="B3485" s="1">
        <f>_xlfn.XLOOKUP(A3485,bank_source_transactions__1[transaction_id],bank_source_transactions__1[amount_inr])</f>
        <v>7401.56</v>
      </c>
      <c r="C3485" s="1">
        <f>_xlfn.XLOOKUP(A3485,Processed_data!A:A,Processed_data!F:F)</f>
        <v>7401.56</v>
      </c>
      <c r="D3485" s="1" t="str">
        <f>_xlfn.XLOOKUP(A3485,bank_source_transactions__1[transaction_id],bank_source_transactions__1[transaction_status])</f>
        <v>SUCCESS</v>
      </c>
      <c r="E3485" s="1" t="str">
        <f>_xlfn.XLOOKUP(A3485,Processed_data!A:A,Processed_data!G:G)</f>
        <v>SUCCESS</v>
      </c>
      <c r="F3485" s="1">
        <f>COUNTIF(bank_processed_transactions[transaction_id],A3485)</f>
        <v>1</v>
      </c>
      <c r="G3485" s="1" t="str">
        <f t="shared" si="540"/>
        <v>found</v>
      </c>
      <c r="H3485" s="1" t="str">
        <f t="shared" si="541"/>
        <v>Not Duplicate</v>
      </c>
      <c r="I3485" s="1" t="str">
        <f t="shared" si="542"/>
        <v>match</v>
      </c>
      <c r="J3485" s="1" t="str">
        <f t="shared" si="543"/>
        <v>match</v>
      </c>
      <c r="K3485" s="1">
        <f t="shared" si="544"/>
        <v>0</v>
      </c>
      <c r="L3485" s="2">
        <f>IF(F3485=0,"not processed",_xlfn.MINIFS(Processed_data!H:H,Processed_data!A:A,A3485))</f>
        <v>46100</v>
      </c>
      <c r="M3485" s="1">
        <f>IF(F3485=0,"not processed",ABS(bank_source_transactions__1[[#This Row],[transaction_date]]-Reconciliation!L3485))</f>
        <v>0</v>
      </c>
      <c r="N3485" s="1" t="str" cm="1">
        <f t="array" ref="N3485">_xlfn.IFS(M3485="not Processed", "Not Processed",M3485&gt;2,"SLA Breached",M3485&lt;=2,"Within SLA")</f>
        <v>Within SLA</v>
      </c>
      <c r="O3485" s="1" t="str">
        <f>_xlfn.XLOOKUP(A3485,Source_data!A:A,Source_data!D:D)</f>
        <v>UPI</v>
      </c>
      <c r="P3485" s="1">
        <f t="shared" si="545"/>
        <v>0</v>
      </c>
      <c r="Q3485" s="1">
        <f t="shared" si="546"/>
        <v>0</v>
      </c>
      <c r="R3485" s="1">
        <f t="shared" si="547"/>
        <v>0</v>
      </c>
      <c r="S3485" s="1">
        <f t="shared" si="548"/>
        <v>0</v>
      </c>
      <c r="T3485" s="1">
        <f t="shared" si="549"/>
        <v>0</v>
      </c>
      <c r="U3485" s="1" t="str">
        <f>_xlfn.XLOOKUP(Table3[[#This Row],[Transaction ID]],Source_data!A:A,Source_data!E:E)</f>
        <v>Bengaluru</v>
      </c>
      <c r="V3485" s="1">
        <f>_xlfn.IFNA(_xlfn.XLOOKUP(A3485,bank_processed_transactions[transaction_id],bank_processed_transactions[processing_minutes]),"")</f>
        <v>18</v>
      </c>
      <c r="W3485" s="31">
        <f>_xlfn.XLOOKUP(A3485,Source_data!A:A,Source_data!B:B)</f>
        <v>46100</v>
      </c>
    </row>
    <row r="3486" spans="1:23" x14ac:dyDescent="0.3">
      <c r="A3486" s="3" t="s">
        <v>2847</v>
      </c>
      <c r="B3486" s="1">
        <f>_xlfn.XLOOKUP(A3486,bank_source_transactions__1[transaction_id],bank_source_transactions__1[amount_inr])</f>
        <v>1438.42</v>
      </c>
      <c r="C3486" s="1">
        <f>_xlfn.XLOOKUP(A3486,Processed_data!A:A,Processed_data!F:F)</f>
        <v>1438.42</v>
      </c>
      <c r="D3486" s="1" t="str">
        <f>_xlfn.XLOOKUP(A3486,bank_source_transactions__1[transaction_id],bank_source_transactions__1[transaction_status])</f>
        <v>SUCCESS</v>
      </c>
      <c r="E3486" s="1" t="str">
        <f>_xlfn.XLOOKUP(A3486,Processed_data!A:A,Processed_data!G:G)</f>
        <v>SUCCESS</v>
      </c>
      <c r="F3486" s="1">
        <f>COUNTIF(bank_processed_transactions[transaction_id],A3486)</f>
        <v>1</v>
      </c>
      <c r="G3486" s="1" t="str">
        <f t="shared" si="540"/>
        <v>found</v>
      </c>
      <c r="H3486" s="1" t="str">
        <f t="shared" si="541"/>
        <v>Not Duplicate</v>
      </c>
      <c r="I3486" s="1" t="str">
        <f t="shared" si="542"/>
        <v>match</v>
      </c>
      <c r="J3486" s="1" t="str">
        <f t="shared" si="543"/>
        <v>match</v>
      </c>
      <c r="K3486" s="1">
        <f t="shared" si="544"/>
        <v>0</v>
      </c>
      <c r="L3486" s="2">
        <f>IF(F3486=0,"not processed",_xlfn.MINIFS(Processed_data!H:H,Processed_data!A:A,A3486))</f>
        <v>46031</v>
      </c>
      <c r="M3486" s="1">
        <f>IF(F3486=0,"not processed",ABS(bank_source_transactions__1[[#This Row],[transaction_date]]-Reconciliation!L3486))</f>
        <v>3</v>
      </c>
      <c r="N3486" s="1" t="str" cm="1">
        <f t="array" ref="N3486">_xlfn.IFS(M3486="not Processed", "Not Processed",M3486&gt;2,"SLA Breached",M3486&lt;=2,"Within SLA")</f>
        <v>SLA Breached</v>
      </c>
      <c r="O3486" s="1" t="str">
        <f>_xlfn.XLOOKUP(A3486,Source_data!A:A,Source_data!D:D)</f>
        <v>IMPS</v>
      </c>
      <c r="P3486" s="1">
        <f t="shared" si="545"/>
        <v>0</v>
      </c>
      <c r="Q3486" s="1">
        <f t="shared" si="546"/>
        <v>0</v>
      </c>
      <c r="R3486" s="1">
        <f t="shared" si="547"/>
        <v>0</v>
      </c>
      <c r="S3486" s="1">
        <f t="shared" si="548"/>
        <v>0</v>
      </c>
      <c r="T3486" s="1">
        <f t="shared" si="549"/>
        <v>1</v>
      </c>
      <c r="U3486" s="1" t="str">
        <f>_xlfn.XLOOKUP(Table3[[#This Row],[Transaction ID]],Source_data!A:A,Source_data!E:E)</f>
        <v>Pune</v>
      </c>
      <c r="V3486" s="1">
        <f>_xlfn.IFNA(_xlfn.XLOOKUP(A3486,bank_processed_transactions[transaction_id],bank_processed_transactions[processing_minutes]),"")</f>
        <v>39.1</v>
      </c>
      <c r="W3486" s="31">
        <f>_xlfn.XLOOKUP(A3486,Source_data!A:A,Source_data!B:B)</f>
        <v>46028</v>
      </c>
    </row>
    <row r="3487" spans="1:23" x14ac:dyDescent="0.3">
      <c r="A3487" s="4" t="s">
        <v>4877</v>
      </c>
      <c r="B3487" s="1">
        <f>_xlfn.XLOOKUP(A3487,bank_source_transactions__1[transaction_id],bank_source_transactions__1[amount_inr])</f>
        <v>6838.7</v>
      </c>
      <c r="C3487" s="1">
        <f>_xlfn.XLOOKUP(A3487,Processed_data!A:A,Processed_data!F:F)</f>
        <v>6838.7</v>
      </c>
      <c r="D3487" s="1" t="str">
        <f>_xlfn.XLOOKUP(A3487,bank_source_transactions__1[transaction_id],bank_source_transactions__1[transaction_status])</f>
        <v>SUCCESS</v>
      </c>
      <c r="E3487" s="1" t="str">
        <f>_xlfn.XLOOKUP(A3487,Processed_data!A:A,Processed_data!G:G)</f>
        <v>SUCCESS</v>
      </c>
      <c r="F3487" s="1">
        <f>COUNTIF(bank_processed_transactions[transaction_id],A3487)</f>
        <v>1</v>
      </c>
      <c r="G3487" s="1" t="str">
        <f t="shared" si="540"/>
        <v>found</v>
      </c>
      <c r="H3487" s="1" t="str">
        <f t="shared" si="541"/>
        <v>Not Duplicate</v>
      </c>
      <c r="I3487" s="1" t="str">
        <f t="shared" si="542"/>
        <v>match</v>
      </c>
      <c r="J3487" s="1" t="str">
        <f t="shared" si="543"/>
        <v>match</v>
      </c>
      <c r="K3487" s="1">
        <f t="shared" si="544"/>
        <v>0</v>
      </c>
      <c r="L3487" s="2">
        <f>IF(F3487=0,"not processed",_xlfn.MINIFS(Processed_data!H:H,Processed_data!A:A,A3487))</f>
        <v>46092</v>
      </c>
      <c r="M3487" s="1">
        <f>IF(F3487=0,"not processed",ABS(bank_source_transactions__1[[#This Row],[transaction_date]]-Reconciliation!L3487))</f>
        <v>3</v>
      </c>
      <c r="N3487" s="1" t="str" cm="1">
        <f t="array" ref="N3487">_xlfn.IFS(M3487="not Processed", "Not Processed",M3487&gt;2,"SLA Breached",M3487&lt;=2,"Within SLA")</f>
        <v>SLA Breached</v>
      </c>
      <c r="O3487" s="1" t="str">
        <f>_xlfn.XLOOKUP(A3487,Source_data!A:A,Source_data!D:D)</f>
        <v>UPI</v>
      </c>
      <c r="P3487" s="1">
        <f t="shared" si="545"/>
        <v>0</v>
      </c>
      <c r="Q3487" s="1">
        <f t="shared" si="546"/>
        <v>0</v>
      </c>
      <c r="R3487" s="1">
        <f t="shared" si="547"/>
        <v>0</v>
      </c>
      <c r="S3487" s="1">
        <f t="shared" si="548"/>
        <v>0</v>
      </c>
      <c r="T3487" s="1">
        <f t="shared" si="549"/>
        <v>1</v>
      </c>
      <c r="U3487" s="1" t="str">
        <f>_xlfn.XLOOKUP(Table3[[#This Row],[Transaction ID]],Source_data!A:A,Source_data!E:E)</f>
        <v>Bengaluru</v>
      </c>
      <c r="V3487" s="1">
        <f>_xlfn.IFNA(_xlfn.XLOOKUP(A3487,bank_processed_transactions[transaction_id],bank_processed_transactions[processing_minutes]),"")</f>
        <v>42</v>
      </c>
      <c r="W3487" s="31">
        <f>_xlfn.XLOOKUP(A3487,Source_data!A:A,Source_data!B:B)</f>
        <v>46089</v>
      </c>
    </row>
    <row r="3488" spans="1:23" x14ac:dyDescent="0.3">
      <c r="A3488" s="3" t="s">
        <v>2073</v>
      </c>
      <c r="B3488" s="1">
        <f>_xlfn.XLOOKUP(A3488,bank_source_transactions__1[transaction_id],bank_source_transactions__1[amount_inr])</f>
        <v>2148.6999999999998</v>
      </c>
      <c r="C3488" s="1">
        <f>_xlfn.XLOOKUP(A3488,Processed_data!A:A,Processed_data!F:F)</f>
        <v>2148.6999999999998</v>
      </c>
      <c r="D3488" s="1" t="str">
        <f>_xlfn.XLOOKUP(A3488,bank_source_transactions__1[transaction_id],bank_source_transactions__1[transaction_status])</f>
        <v>REVERSED</v>
      </c>
      <c r="E3488" s="1" t="str">
        <f>_xlfn.XLOOKUP(A3488,Processed_data!A:A,Processed_data!G:G)</f>
        <v>REVERSED</v>
      </c>
      <c r="F3488" s="1">
        <f>COUNTIF(bank_processed_transactions[transaction_id],A3488)</f>
        <v>1</v>
      </c>
      <c r="G3488" s="1" t="str">
        <f t="shared" si="540"/>
        <v>found</v>
      </c>
      <c r="H3488" s="1" t="str">
        <f t="shared" si="541"/>
        <v>Not Duplicate</v>
      </c>
      <c r="I3488" s="1" t="str">
        <f t="shared" si="542"/>
        <v>match</v>
      </c>
      <c r="J3488" s="1" t="str">
        <f t="shared" si="543"/>
        <v>match</v>
      </c>
      <c r="K3488" s="1">
        <f t="shared" si="544"/>
        <v>0</v>
      </c>
      <c r="L3488" s="2">
        <f>IF(F3488=0,"not processed",_xlfn.MINIFS(Processed_data!H:H,Processed_data!A:A,A3488))</f>
        <v>46049</v>
      </c>
      <c r="M3488" s="1">
        <f>IF(F3488=0,"not processed",ABS(bank_source_transactions__1[[#This Row],[transaction_date]]-Reconciliation!L3488))</f>
        <v>3</v>
      </c>
      <c r="N3488" s="1" t="str" cm="1">
        <f t="array" ref="N3488">_xlfn.IFS(M3488="not Processed", "Not Processed",M3488&gt;2,"SLA Breached",M3488&lt;=2,"Within SLA")</f>
        <v>SLA Breached</v>
      </c>
      <c r="O3488" s="1" t="str">
        <f>_xlfn.XLOOKUP(A3488,Source_data!A:A,Source_data!D:D)</f>
        <v>NEFT</v>
      </c>
      <c r="P3488" s="1">
        <f t="shared" si="545"/>
        <v>0</v>
      </c>
      <c r="Q3488" s="1">
        <f t="shared" si="546"/>
        <v>0</v>
      </c>
      <c r="R3488" s="1">
        <f t="shared" si="547"/>
        <v>0</v>
      </c>
      <c r="S3488" s="1">
        <f t="shared" si="548"/>
        <v>0</v>
      </c>
      <c r="T3488" s="1">
        <f t="shared" si="549"/>
        <v>1</v>
      </c>
      <c r="U3488" s="1" t="str">
        <f>_xlfn.XLOOKUP(Table3[[#This Row],[Transaction ID]],Source_data!A:A,Source_data!E:E)</f>
        <v>Hyderabad</v>
      </c>
      <c r="V3488" s="1">
        <f>_xlfn.IFNA(_xlfn.XLOOKUP(A3488,bank_processed_transactions[transaction_id],bank_processed_transactions[processing_minutes]),"")</f>
        <v>1.8</v>
      </c>
      <c r="W3488" s="31">
        <f>_xlfn.XLOOKUP(A3488,Source_data!A:A,Source_data!B:B)</f>
        <v>46046</v>
      </c>
    </row>
    <row r="3489" spans="1:23" x14ac:dyDescent="0.3">
      <c r="A3489" s="4" t="s">
        <v>3011</v>
      </c>
      <c r="B3489" s="1">
        <f>_xlfn.XLOOKUP(A3489,bank_source_transactions__1[transaction_id],bank_source_transactions__1[amount_inr])</f>
        <v>4100.57</v>
      </c>
      <c r="C3489" s="1">
        <f>_xlfn.XLOOKUP(A3489,Processed_data!A:A,Processed_data!F:F)</f>
        <v>4100.57</v>
      </c>
      <c r="D3489" s="1" t="str">
        <f>_xlfn.XLOOKUP(A3489,bank_source_transactions__1[transaction_id],bank_source_transactions__1[transaction_status])</f>
        <v>SUCCESS</v>
      </c>
      <c r="E3489" s="1" t="str">
        <f>_xlfn.XLOOKUP(A3489,Processed_data!A:A,Processed_data!G:G)</f>
        <v>SUCCESS</v>
      </c>
      <c r="F3489" s="1">
        <f>COUNTIF(bank_processed_transactions[transaction_id],A3489)</f>
        <v>1</v>
      </c>
      <c r="G3489" s="1" t="str">
        <f t="shared" si="540"/>
        <v>found</v>
      </c>
      <c r="H3489" s="1" t="str">
        <f t="shared" si="541"/>
        <v>Not Duplicate</v>
      </c>
      <c r="I3489" s="1" t="str">
        <f t="shared" si="542"/>
        <v>match</v>
      </c>
      <c r="J3489" s="1" t="str">
        <f t="shared" si="543"/>
        <v>match</v>
      </c>
      <c r="K3489" s="1">
        <f t="shared" si="544"/>
        <v>0</v>
      </c>
      <c r="L3489" s="2">
        <f>IF(F3489=0,"not processed",_xlfn.MINIFS(Processed_data!H:H,Processed_data!A:A,A3489))</f>
        <v>46069</v>
      </c>
      <c r="M3489" s="1">
        <f>IF(F3489=0,"not processed",ABS(bank_source_transactions__1[[#This Row],[transaction_date]]-Reconciliation!L3489))</f>
        <v>5</v>
      </c>
      <c r="N3489" s="1" t="str" cm="1">
        <f t="array" ref="N3489">_xlfn.IFS(M3489="not Processed", "Not Processed",M3489&gt;2,"SLA Breached",M3489&lt;=2,"Within SLA")</f>
        <v>SLA Breached</v>
      </c>
      <c r="O3489" s="1" t="str">
        <f>_xlfn.XLOOKUP(A3489,Source_data!A:A,Source_data!D:D)</f>
        <v>ATM</v>
      </c>
      <c r="P3489" s="1">
        <f t="shared" si="545"/>
        <v>0</v>
      </c>
      <c r="Q3489" s="1">
        <f t="shared" si="546"/>
        <v>0</v>
      </c>
      <c r="R3489" s="1">
        <f t="shared" si="547"/>
        <v>0</v>
      </c>
      <c r="S3489" s="1">
        <f t="shared" si="548"/>
        <v>0</v>
      </c>
      <c r="T3489" s="1">
        <f t="shared" si="549"/>
        <v>1</v>
      </c>
      <c r="U3489" s="1" t="str">
        <f>_xlfn.XLOOKUP(Table3[[#This Row],[Transaction ID]],Source_data!A:A,Source_data!E:E)</f>
        <v>Hyderabad</v>
      </c>
      <c r="V3489" s="1">
        <f>_xlfn.IFNA(_xlfn.XLOOKUP(A3489,bank_processed_transactions[transaction_id],bank_processed_transactions[processing_minutes]),"")</f>
        <v>9.4</v>
      </c>
      <c r="W3489" s="31">
        <f>_xlfn.XLOOKUP(A3489,Source_data!A:A,Source_data!B:B)</f>
        <v>46064</v>
      </c>
    </row>
    <row r="3490" spans="1:23" x14ac:dyDescent="0.3">
      <c r="A3490" s="3" t="s">
        <v>4254</v>
      </c>
      <c r="B3490" s="1">
        <f>_xlfn.XLOOKUP(A3490,bank_source_transactions__1[transaction_id],bank_source_transactions__1[amount_inr])</f>
        <v>2594.1799999999998</v>
      </c>
      <c r="C3490" s="1">
        <f>_xlfn.XLOOKUP(A3490,Processed_data!A:A,Processed_data!F:F)</f>
        <v>2594.1799999999998</v>
      </c>
      <c r="D3490" s="1" t="str">
        <f>_xlfn.XLOOKUP(A3490,bank_source_transactions__1[transaction_id],bank_source_transactions__1[transaction_status])</f>
        <v>SUCCESS</v>
      </c>
      <c r="E3490" s="1" t="str">
        <f>_xlfn.XLOOKUP(A3490,Processed_data!A:A,Processed_data!G:G)</f>
        <v>SUCCESS</v>
      </c>
      <c r="F3490" s="1">
        <f>COUNTIF(bank_processed_transactions[transaction_id],A3490)</f>
        <v>1</v>
      </c>
      <c r="G3490" s="1" t="str">
        <f t="shared" si="540"/>
        <v>found</v>
      </c>
      <c r="H3490" s="1" t="str">
        <f t="shared" si="541"/>
        <v>Not Duplicate</v>
      </c>
      <c r="I3490" s="1" t="str">
        <f t="shared" si="542"/>
        <v>match</v>
      </c>
      <c r="J3490" s="1" t="str">
        <f t="shared" si="543"/>
        <v>match</v>
      </c>
      <c r="K3490" s="1">
        <f t="shared" si="544"/>
        <v>0</v>
      </c>
      <c r="L3490" s="2">
        <f>IF(F3490=0,"not processed",_xlfn.MINIFS(Processed_data!H:H,Processed_data!A:A,A3490))</f>
        <v>46086</v>
      </c>
      <c r="M3490" s="1">
        <f>IF(F3490=0,"not processed",ABS(bank_source_transactions__1[[#This Row],[transaction_date]]-Reconciliation!L3490))</f>
        <v>5</v>
      </c>
      <c r="N3490" s="1" t="str" cm="1">
        <f t="array" ref="N3490">_xlfn.IFS(M3490="not Processed", "Not Processed",M3490&gt;2,"SLA Breached",M3490&lt;=2,"Within SLA")</f>
        <v>SLA Breached</v>
      </c>
      <c r="O3490" s="1" t="str">
        <f>_xlfn.XLOOKUP(A3490,Source_data!A:A,Source_data!D:D)</f>
        <v>UPI</v>
      </c>
      <c r="P3490" s="1">
        <f t="shared" si="545"/>
        <v>0</v>
      </c>
      <c r="Q3490" s="1">
        <f t="shared" si="546"/>
        <v>0</v>
      </c>
      <c r="R3490" s="1">
        <f t="shared" si="547"/>
        <v>0</v>
      </c>
      <c r="S3490" s="1">
        <f t="shared" si="548"/>
        <v>0</v>
      </c>
      <c r="T3490" s="1">
        <f t="shared" si="549"/>
        <v>1</v>
      </c>
      <c r="U3490" s="1" t="str">
        <f>_xlfn.XLOOKUP(Table3[[#This Row],[Transaction ID]],Source_data!A:A,Source_data!E:E)</f>
        <v>Hyderabad</v>
      </c>
      <c r="V3490" s="1">
        <f>_xlfn.IFNA(_xlfn.XLOOKUP(A3490,bank_processed_transactions[transaction_id],bank_processed_transactions[processing_minutes]),"")</f>
        <v>18.600000000000001</v>
      </c>
      <c r="W3490" s="31">
        <f>_xlfn.XLOOKUP(A3490,Source_data!A:A,Source_data!B:B)</f>
        <v>46081</v>
      </c>
    </row>
    <row r="3491" spans="1:23" x14ac:dyDescent="0.3">
      <c r="A3491" s="4" t="s">
        <v>4812</v>
      </c>
      <c r="B3491" s="1">
        <f>_xlfn.XLOOKUP(A3491,bank_source_transactions__1[transaction_id],bank_source_transactions__1[amount_inr])</f>
        <v>2965.56</v>
      </c>
      <c r="C3491" s="1">
        <f>_xlfn.XLOOKUP(A3491,Processed_data!A:A,Processed_data!F:F)</f>
        <v>2965.56</v>
      </c>
      <c r="D3491" s="1" t="str">
        <f>_xlfn.XLOOKUP(A3491,bank_source_transactions__1[transaction_id],bank_source_transactions__1[transaction_status])</f>
        <v>SUCCESS</v>
      </c>
      <c r="E3491" s="1" t="str">
        <f>_xlfn.XLOOKUP(A3491,Processed_data!A:A,Processed_data!G:G)</f>
        <v>SUCCESS</v>
      </c>
      <c r="F3491" s="1">
        <f>COUNTIF(bank_processed_transactions[transaction_id],A3491)</f>
        <v>1</v>
      </c>
      <c r="G3491" s="1" t="str">
        <f t="shared" si="540"/>
        <v>found</v>
      </c>
      <c r="H3491" s="1" t="str">
        <f t="shared" si="541"/>
        <v>Not Duplicate</v>
      </c>
      <c r="I3491" s="1" t="str">
        <f t="shared" si="542"/>
        <v>match</v>
      </c>
      <c r="J3491" s="1" t="str">
        <f t="shared" si="543"/>
        <v>match</v>
      </c>
      <c r="K3491" s="1">
        <f t="shared" si="544"/>
        <v>0</v>
      </c>
      <c r="L3491" s="2">
        <f>IF(F3491=0,"not processed",_xlfn.MINIFS(Processed_data!H:H,Processed_data!A:A,A3491))</f>
        <v>46090</v>
      </c>
      <c r="M3491" s="1">
        <f>IF(F3491=0,"not processed",ABS(bank_source_transactions__1[[#This Row],[transaction_date]]-Reconciliation!L3491))</f>
        <v>3</v>
      </c>
      <c r="N3491" s="1" t="str" cm="1">
        <f t="array" ref="N3491">_xlfn.IFS(M3491="not Processed", "Not Processed",M3491&gt;2,"SLA Breached",M3491&lt;=2,"Within SLA")</f>
        <v>SLA Breached</v>
      </c>
      <c r="O3491" s="1" t="str">
        <f>_xlfn.XLOOKUP(A3491,Source_data!A:A,Source_data!D:D)</f>
        <v>NEFT</v>
      </c>
      <c r="P3491" s="1">
        <f t="shared" si="545"/>
        <v>0</v>
      </c>
      <c r="Q3491" s="1">
        <f t="shared" si="546"/>
        <v>0</v>
      </c>
      <c r="R3491" s="1">
        <f t="shared" si="547"/>
        <v>0</v>
      </c>
      <c r="S3491" s="1">
        <f t="shared" si="548"/>
        <v>0</v>
      </c>
      <c r="T3491" s="1">
        <f t="shared" si="549"/>
        <v>1</v>
      </c>
      <c r="U3491" s="1" t="str">
        <f>_xlfn.XLOOKUP(Table3[[#This Row],[Transaction ID]],Source_data!A:A,Source_data!E:E)</f>
        <v>Mumbai</v>
      </c>
      <c r="V3491" s="1">
        <f>_xlfn.IFNA(_xlfn.XLOOKUP(A3491,bank_processed_transactions[transaction_id],bank_processed_transactions[processing_minutes]),"")</f>
        <v>31.1</v>
      </c>
      <c r="W3491" s="31">
        <f>_xlfn.XLOOKUP(A3491,Source_data!A:A,Source_data!B:B)</f>
        <v>46087</v>
      </c>
    </row>
    <row r="3492" spans="1:23" x14ac:dyDescent="0.3">
      <c r="A3492" s="3" t="s">
        <v>888</v>
      </c>
      <c r="B3492" s="1">
        <f>_xlfn.XLOOKUP(A3492,bank_source_transactions__1[transaction_id],bank_source_transactions__1[amount_inr])</f>
        <v>3339.2</v>
      </c>
      <c r="C3492" s="1">
        <f>_xlfn.XLOOKUP(A3492,Processed_data!A:A,Processed_data!F:F)</f>
        <v>3339.2</v>
      </c>
      <c r="D3492" s="1" t="str">
        <f>_xlfn.XLOOKUP(A3492,bank_source_transactions__1[transaction_id],bank_source_transactions__1[transaction_status])</f>
        <v>SUCCESS</v>
      </c>
      <c r="E3492" s="1" t="str">
        <f>_xlfn.XLOOKUP(A3492,Processed_data!A:A,Processed_data!G:G)</f>
        <v>SUCCESS</v>
      </c>
      <c r="F3492" s="1">
        <f>COUNTIF(bank_processed_transactions[transaction_id],A3492)</f>
        <v>1</v>
      </c>
      <c r="G3492" s="1" t="str">
        <f t="shared" si="540"/>
        <v>found</v>
      </c>
      <c r="H3492" s="1" t="str">
        <f t="shared" si="541"/>
        <v>Not Duplicate</v>
      </c>
      <c r="I3492" s="1" t="str">
        <f t="shared" si="542"/>
        <v>match</v>
      </c>
      <c r="J3492" s="1" t="str">
        <f t="shared" si="543"/>
        <v>match</v>
      </c>
      <c r="K3492" s="1">
        <f t="shared" si="544"/>
        <v>0</v>
      </c>
      <c r="L3492" s="2">
        <f>IF(F3492=0,"not processed",_xlfn.MINIFS(Processed_data!H:H,Processed_data!A:A,A3492))</f>
        <v>46077</v>
      </c>
      <c r="M3492" s="1">
        <f>IF(F3492=0,"not processed",ABS(bank_source_transactions__1[[#This Row],[transaction_date]]-Reconciliation!L3492))</f>
        <v>1</v>
      </c>
      <c r="N3492" s="1" t="str" cm="1">
        <f t="array" ref="N3492">_xlfn.IFS(M3492="not Processed", "Not Processed",M3492&gt;2,"SLA Breached",M3492&lt;=2,"Within SLA")</f>
        <v>Within SLA</v>
      </c>
      <c r="O3492" s="1" t="str">
        <f>_xlfn.XLOOKUP(A3492,Source_data!A:A,Source_data!D:D)</f>
        <v>NEFT</v>
      </c>
      <c r="P3492" s="1">
        <f t="shared" si="545"/>
        <v>0</v>
      </c>
      <c r="Q3492" s="1">
        <f t="shared" si="546"/>
        <v>0</v>
      </c>
      <c r="R3492" s="1">
        <f t="shared" si="547"/>
        <v>0</v>
      </c>
      <c r="S3492" s="1">
        <f t="shared" si="548"/>
        <v>0</v>
      </c>
      <c r="T3492" s="1">
        <f t="shared" si="549"/>
        <v>0</v>
      </c>
      <c r="U3492" s="1" t="str">
        <f>_xlfn.XLOOKUP(Table3[[#This Row],[Transaction ID]],Source_data!A:A,Source_data!E:E)</f>
        <v>Hyderabad</v>
      </c>
      <c r="V3492" s="1">
        <f>_xlfn.IFNA(_xlfn.XLOOKUP(A3492,bank_processed_transactions[transaction_id],bank_processed_transactions[processing_minutes]),"")</f>
        <v>6</v>
      </c>
      <c r="W3492" s="31">
        <f>_xlfn.XLOOKUP(A3492,Source_data!A:A,Source_data!B:B)</f>
        <v>46076</v>
      </c>
    </row>
    <row r="3493" spans="1:23" x14ac:dyDescent="0.3">
      <c r="A3493" s="4" t="s">
        <v>1505</v>
      </c>
      <c r="B3493" s="1">
        <f>_xlfn.XLOOKUP(A3493,bank_source_transactions__1[transaction_id],bank_source_transactions__1[amount_inr])</f>
        <v>10787.73</v>
      </c>
      <c r="C3493" s="1">
        <f>_xlfn.XLOOKUP(A3493,Processed_data!A:A,Processed_data!F:F)</f>
        <v>10787.73</v>
      </c>
      <c r="D3493" s="1" t="str">
        <f>_xlfn.XLOOKUP(A3493,bank_source_transactions__1[transaction_id],bank_source_transactions__1[transaction_status])</f>
        <v>SUCCESS</v>
      </c>
      <c r="E3493" s="1" t="str">
        <f>_xlfn.XLOOKUP(A3493,Processed_data!A:A,Processed_data!G:G)</f>
        <v>SUCCESS</v>
      </c>
      <c r="F3493" s="1">
        <f>COUNTIF(bank_processed_transactions[transaction_id],A3493)</f>
        <v>2</v>
      </c>
      <c r="G3493" s="1" t="str">
        <f t="shared" si="540"/>
        <v>found</v>
      </c>
      <c r="H3493" s="1" t="str">
        <f t="shared" si="541"/>
        <v>Duplicate</v>
      </c>
      <c r="I3493" s="1" t="str">
        <f t="shared" si="542"/>
        <v>match</v>
      </c>
      <c r="J3493" s="1" t="str">
        <f t="shared" si="543"/>
        <v>match</v>
      </c>
      <c r="K3493" s="1">
        <f t="shared" si="544"/>
        <v>0</v>
      </c>
      <c r="L3493" s="2">
        <f>IF(F3493=0,"not processed",_xlfn.MINIFS(Processed_data!H:H,Processed_data!A:A,A3493))</f>
        <v>46094</v>
      </c>
      <c r="M3493" s="1">
        <f>IF(F3493=0,"not processed",ABS(bank_source_transactions__1[[#This Row],[transaction_date]]-Reconciliation!L3493))</f>
        <v>1</v>
      </c>
      <c r="N3493" s="1" t="str" cm="1">
        <f t="array" ref="N3493">_xlfn.IFS(M3493="not Processed", "Not Processed",M3493&gt;2,"SLA Breached",M3493&lt;=2,"Within SLA")</f>
        <v>Within SLA</v>
      </c>
      <c r="O3493" s="1" t="str">
        <f>_xlfn.XLOOKUP(A3493,Source_data!A:A,Source_data!D:D)</f>
        <v>UPI</v>
      </c>
      <c r="P3493" s="1">
        <f t="shared" si="545"/>
        <v>0</v>
      </c>
      <c r="Q3493" s="1">
        <f t="shared" si="546"/>
        <v>1</v>
      </c>
      <c r="R3493" s="1">
        <f t="shared" si="547"/>
        <v>0</v>
      </c>
      <c r="S3493" s="1">
        <f t="shared" si="548"/>
        <v>0</v>
      </c>
      <c r="T3493" s="1">
        <f t="shared" si="549"/>
        <v>0</v>
      </c>
      <c r="U3493" s="1" t="str">
        <f>_xlfn.XLOOKUP(Table3[[#This Row],[Transaction ID]],Source_data!A:A,Source_data!E:E)</f>
        <v>Bengaluru</v>
      </c>
      <c r="V3493" s="1">
        <f>_xlfn.IFNA(_xlfn.XLOOKUP(A3493,bank_processed_transactions[transaction_id],bank_processed_transactions[processing_minutes]),"")</f>
        <v>26.2</v>
      </c>
      <c r="W3493" s="31">
        <f>_xlfn.XLOOKUP(A3493,Source_data!A:A,Source_data!B:B)</f>
        <v>46093</v>
      </c>
    </row>
    <row r="3494" spans="1:23" x14ac:dyDescent="0.3">
      <c r="A3494" s="3" t="s">
        <v>1167</v>
      </c>
      <c r="B3494" s="1">
        <f>_xlfn.XLOOKUP(A3494,bank_source_transactions__1[transaction_id],bank_source_transactions__1[amount_inr])</f>
        <v>12196.87</v>
      </c>
      <c r="C3494" s="1">
        <f>_xlfn.XLOOKUP(A3494,Processed_data!A:A,Processed_data!F:F)</f>
        <v>12196.87</v>
      </c>
      <c r="D3494" s="1" t="str">
        <f>_xlfn.XLOOKUP(A3494,bank_source_transactions__1[transaction_id],bank_source_transactions__1[transaction_status])</f>
        <v>SUCCESS</v>
      </c>
      <c r="E3494" s="1" t="str">
        <f>_xlfn.XLOOKUP(A3494,Processed_data!A:A,Processed_data!G:G)</f>
        <v>SUCCESS</v>
      </c>
      <c r="F3494" s="1">
        <f>COUNTIF(bank_processed_transactions[transaction_id],A3494)</f>
        <v>2</v>
      </c>
      <c r="G3494" s="1" t="str">
        <f t="shared" si="540"/>
        <v>found</v>
      </c>
      <c r="H3494" s="1" t="str">
        <f t="shared" si="541"/>
        <v>Duplicate</v>
      </c>
      <c r="I3494" s="1" t="str">
        <f t="shared" si="542"/>
        <v>match</v>
      </c>
      <c r="J3494" s="1" t="str">
        <f t="shared" si="543"/>
        <v>match</v>
      </c>
      <c r="K3494" s="1">
        <f t="shared" si="544"/>
        <v>0</v>
      </c>
      <c r="L3494" s="2">
        <f>IF(F3494=0,"not processed",_xlfn.MINIFS(Processed_data!H:H,Processed_data!A:A,A3494))</f>
        <v>46098</v>
      </c>
      <c r="M3494" s="1">
        <f>IF(F3494=0,"not processed",ABS(bank_source_transactions__1[[#This Row],[transaction_date]]-Reconciliation!L3494))</f>
        <v>2</v>
      </c>
      <c r="N3494" s="1" t="str" cm="1">
        <f t="array" ref="N3494">_xlfn.IFS(M3494="not Processed", "Not Processed",M3494&gt;2,"SLA Breached",M3494&lt;=2,"Within SLA")</f>
        <v>Within SLA</v>
      </c>
      <c r="O3494" s="1" t="str">
        <f>_xlfn.XLOOKUP(A3494,Source_data!A:A,Source_data!D:D)</f>
        <v>NEFT</v>
      </c>
      <c r="P3494" s="1">
        <f t="shared" si="545"/>
        <v>0</v>
      </c>
      <c r="Q3494" s="1">
        <f t="shared" si="546"/>
        <v>1</v>
      </c>
      <c r="R3494" s="1">
        <f t="shared" si="547"/>
        <v>0</v>
      </c>
      <c r="S3494" s="1">
        <f t="shared" si="548"/>
        <v>0</v>
      </c>
      <c r="T3494" s="1">
        <f t="shared" si="549"/>
        <v>0</v>
      </c>
      <c r="U3494" s="1" t="str">
        <f>_xlfn.XLOOKUP(Table3[[#This Row],[Transaction ID]],Source_data!A:A,Source_data!E:E)</f>
        <v>Bengaluru</v>
      </c>
      <c r="V3494" s="1">
        <f>_xlfn.IFNA(_xlfn.XLOOKUP(A3494,bank_processed_transactions[transaction_id],bank_processed_transactions[processing_minutes]),"")</f>
        <v>24.6</v>
      </c>
      <c r="W3494" s="31">
        <f>_xlfn.XLOOKUP(A3494,Source_data!A:A,Source_data!B:B)</f>
        <v>46096</v>
      </c>
    </row>
    <row r="3495" spans="1:23" x14ac:dyDescent="0.3">
      <c r="A3495" s="4" t="s">
        <v>1716</v>
      </c>
      <c r="B3495" s="1">
        <f>_xlfn.XLOOKUP(A3495,bank_source_transactions__1[transaction_id],bank_source_transactions__1[amount_inr])</f>
        <v>35888.769999999997</v>
      </c>
      <c r="C3495" s="1">
        <f>_xlfn.XLOOKUP(A3495,Processed_data!A:A,Processed_data!F:F)</f>
        <v>35888.769999999997</v>
      </c>
      <c r="D3495" s="1" t="str">
        <f>_xlfn.XLOOKUP(A3495,bank_source_transactions__1[transaction_id],bank_source_transactions__1[transaction_status])</f>
        <v>SUCCESS</v>
      </c>
      <c r="E3495" s="1" t="str">
        <f>_xlfn.XLOOKUP(A3495,Processed_data!A:A,Processed_data!G:G)</f>
        <v>SUCCESS</v>
      </c>
      <c r="F3495" s="1">
        <f>COUNTIF(bank_processed_transactions[transaction_id],A3495)</f>
        <v>1</v>
      </c>
      <c r="G3495" s="1" t="str">
        <f t="shared" si="540"/>
        <v>found</v>
      </c>
      <c r="H3495" s="1" t="str">
        <f t="shared" si="541"/>
        <v>Not Duplicate</v>
      </c>
      <c r="I3495" s="1" t="str">
        <f t="shared" si="542"/>
        <v>match</v>
      </c>
      <c r="J3495" s="1" t="str">
        <f t="shared" si="543"/>
        <v>match</v>
      </c>
      <c r="K3495" s="1">
        <f t="shared" si="544"/>
        <v>0</v>
      </c>
      <c r="L3495" s="2">
        <f>IF(F3495=0,"not processed",_xlfn.MINIFS(Processed_data!H:H,Processed_data!A:A,A3495))</f>
        <v>46025</v>
      </c>
      <c r="M3495" s="1">
        <f>IF(F3495=0,"not processed",ABS(bank_source_transactions__1[[#This Row],[transaction_date]]-Reconciliation!L3495))</f>
        <v>1</v>
      </c>
      <c r="N3495" s="1" t="str" cm="1">
        <f t="array" ref="N3495">_xlfn.IFS(M3495="not Processed", "Not Processed",M3495&gt;2,"SLA Breached",M3495&lt;=2,"Within SLA")</f>
        <v>Within SLA</v>
      </c>
      <c r="O3495" s="1" t="str">
        <f>_xlfn.XLOOKUP(A3495,Source_data!A:A,Source_data!D:D)</f>
        <v>UPI</v>
      </c>
      <c r="P3495" s="1">
        <f t="shared" si="545"/>
        <v>0</v>
      </c>
      <c r="Q3495" s="1">
        <f t="shared" si="546"/>
        <v>0</v>
      </c>
      <c r="R3495" s="1">
        <f t="shared" si="547"/>
        <v>0</v>
      </c>
      <c r="S3495" s="1">
        <f t="shared" si="548"/>
        <v>0</v>
      </c>
      <c r="T3495" s="1">
        <f t="shared" si="549"/>
        <v>0</v>
      </c>
      <c r="U3495" s="1" t="str">
        <f>_xlfn.XLOOKUP(Table3[[#This Row],[Transaction ID]],Source_data!A:A,Source_data!E:E)</f>
        <v>Hyderabad</v>
      </c>
      <c r="V3495" s="1">
        <f>_xlfn.IFNA(_xlfn.XLOOKUP(A3495,bank_processed_transactions[transaction_id],bank_processed_transactions[processing_minutes]),"")</f>
        <v>29.2</v>
      </c>
      <c r="W3495" s="31">
        <f>_xlfn.XLOOKUP(A3495,Source_data!A:A,Source_data!B:B)</f>
        <v>46024</v>
      </c>
    </row>
    <row r="3496" spans="1:23" x14ac:dyDescent="0.3">
      <c r="A3496" s="3" t="s">
        <v>2242</v>
      </c>
      <c r="B3496" s="1">
        <f>_xlfn.XLOOKUP(A3496,bank_source_transactions__1[transaction_id],bank_source_transactions__1[amount_inr])</f>
        <v>12630.62</v>
      </c>
      <c r="C3496" s="1">
        <f>_xlfn.XLOOKUP(A3496,Processed_data!A:A,Processed_data!F:F)</f>
        <v>12630.62</v>
      </c>
      <c r="D3496" s="1" t="str">
        <f>_xlfn.XLOOKUP(A3496,bank_source_transactions__1[transaction_id],bank_source_transactions__1[transaction_status])</f>
        <v>SUCCESS</v>
      </c>
      <c r="E3496" s="1" t="str">
        <f>_xlfn.XLOOKUP(A3496,Processed_data!A:A,Processed_data!G:G)</f>
        <v>SUCCESS</v>
      </c>
      <c r="F3496" s="1">
        <f>COUNTIF(bank_processed_transactions[transaction_id],A3496)</f>
        <v>1</v>
      </c>
      <c r="G3496" s="1" t="str">
        <f t="shared" si="540"/>
        <v>found</v>
      </c>
      <c r="H3496" s="1" t="str">
        <f t="shared" si="541"/>
        <v>Not Duplicate</v>
      </c>
      <c r="I3496" s="1" t="str">
        <f t="shared" si="542"/>
        <v>match</v>
      </c>
      <c r="J3496" s="1" t="str">
        <f t="shared" si="543"/>
        <v>match</v>
      </c>
      <c r="K3496" s="1">
        <f t="shared" si="544"/>
        <v>0</v>
      </c>
      <c r="L3496" s="2">
        <f>IF(F3496=0,"not processed",_xlfn.MINIFS(Processed_data!H:H,Processed_data!A:A,A3496))</f>
        <v>46032</v>
      </c>
      <c r="M3496" s="1">
        <f>IF(F3496=0,"not processed",ABS(bank_source_transactions__1[[#This Row],[transaction_date]]-Reconciliation!L3496))</f>
        <v>3</v>
      </c>
      <c r="N3496" s="1" t="str" cm="1">
        <f t="array" ref="N3496">_xlfn.IFS(M3496="not Processed", "Not Processed",M3496&gt;2,"SLA Breached",M3496&lt;=2,"Within SLA")</f>
        <v>SLA Breached</v>
      </c>
      <c r="O3496" s="1" t="str">
        <f>_xlfn.XLOOKUP(A3496,Source_data!A:A,Source_data!D:D)</f>
        <v>UPI</v>
      </c>
      <c r="P3496" s="1">
        <f t="shared" si="545"/>
        <v>0</v>
      </c>
      <c r="Q3496" s="1">
        <f t="shared" si="546"/>
        <v>0</v>
      </c>
      <c r="R3496" s="1">
        <f t="shared" si="547"/>
        <v>0</v>
      </c>
      <c r="S3496" s="1">
        <f t="shared" si="548"/>
        <v>0</v>
      </c>
      <c r="T3496" s="1">
        <f t="shared" si="549"/>
        <v>1</v>
      </c>
      <c r="U3496" s="1" t="str">
        <f>_xlfn.XLOOKUP(Table3[[#This Row],[Transaction ID]],Source_data!A:A,Source_data!E:E)</f>
        <v>Hyderabad</v>
      </c>
      <c r="V3496" s="1">
        <f>_xlfn.IFNA(_xlfn.XLOOKUP(A3496,bank_processed_transactions[transaction_id],bank_processed_transactions[processing_minutes]),"")</f>
        <v>43.4</v>
      </c>
      <c r="W3496" s="31">
        <f>_xlfn.XLOOKUP(A3496,Source_data!A:A,Source_data!B:B)</f>
        <v>46029</v>
      </c>
    </row>
    <row r="3497" spans="1:23" x14ac:dyDescent="0.3">
      <c r="A3497" s="4" t="s">
        <v>1499</v>
      </c>
      <c r="B3497" s="1">
        <f>_xlfn.XLOOKUP(A3497,bank_source_transactions__1[transaction_id],bank_source_transactions__1[amount_inr])</f>
        <v>22145.22</v>
      </c>
      <c r="C3497" s="1">
        <f>_xlfn.XLOOKUP(A3497,Processed_data!A:A,Processed_data!F:F)</f>
        <v>22145.22</v>
      </c>
      <c r="D3497" s="1" t="str">
        <f>_xlfn.XLOOKUP(A3497,bank_source_transactions__1[transaction_id],bank_source_transactions__1[transaction_status])</f>
        <v>SUCCESS</v>
      </c>
      <c r="E3497" s="1" t="str">
        <f>_xlfn.XLOOKUP(A3497,Processed_data!A:A,Processed_data!G:G)</f>
        <v>SUCCESS</v>
      </c>
      <c r="F3497" s="1">
        <f>COUNTIF(bank_processed_transactions[transaction_id],A3497)</f>
        <v>1</v>
      </c>
      <c r="G3497" s="1" t="str">
        <f t="shared" si="540"/>
        <v>found</v>
      </c>
      <c r="H3497" s="1" t="str">
        <f t="shared" si="541"/>
        <v>Not Duplicate</v>
      </c>
      <c r="I3497" s="1" t="str">
        <f t="shared" si="542"/>
        <v>match</v>
      </c>
      <c r="J3497" s="1" t="str">
        <f t="shared" si="543"/>
        <v>match</v>
      </c>
      <c r="K3497" s="1">
        <f t="shared" si="544"/>
        <v>0</v>
      </c>
      <c r="L3497" s="2">
        <f>IF(F3497=0,"not processed",_xlfn.MINIFS(Processed_data!H:H,Processed_data!A:A,A3497))</f>
        <v>46082</v>
      </c>
      <c r="M3497" s="1">
        <f>IF(F3497=0,"not processed",ABS(bank_source_transactions__1[[#This Row],[transaction_date]]-Reconciliation!L3497))</f>
        <v>1</v>
      </c>
      <c r="N3497" s="1" t="str" cm="1">
        <f t="array" ref="N3497">_xlfn.IFS(M3497="not Processed", "Not Processed",M3497&gt;2,"SLA Breached",M3497&lt;=2,"Within SLA")</f>
        <v>Within SLA</v>
      </c>
      <c r="O3497" s="1" t="str">
        <f>_xlfn.XLOOKUP(A3497,Source_data!A:A,Source_data!D:D)</f>
        <v>UPI</v>
      </c>
      <c r="P3497" s="1">
        <f t="shared" si="545"/>
        <v>0</v>
      </c>
      <c r="Q3497" s="1">
        <f t="shared" si="546"/>
        <v>0</v>
      </c>
      <c r="R3497" s="1">
        <f t="shared" si="547"/>
        <v>0</v>
      </c>
      <c r="S3497" s="1">
        <f t="shared" si="548"/>
        <v>0</v>
      </c>
      <c r="T3497" s="1">
        <f t="shared" si="549"/>
        <v>0</v>
      </c>
      <c r="U3497" s="1" t="str">
        <f>_xlfn.XLOOKUP(Table3[[#This Row],[Transaction ID]],Source_data!A:A,Source_data!E:E)</f>
        <v>Pune</v>
      </c>
      <c r="V3497" s="1">
        <f>_xlfn.IFNA(_xlfn.XLOOKUP(A3497,bank_processed_transactions[transaction_id],bank_processed_transactions[processing_minutes]),"")</f>
        <v>34.6</v>
      </c>
      <c r="W3497" s="31">
        <f>_xlfn.XLOOKUP(A3497,Source_data!A:A,Source_data!B:B)</f>
        <v>46081</v>
      </c>
    </row>
    <row r="3498" spans="1:23" x14ac:dyDescent="0.3">
      <c r="A3498" s="3" t="s">
        <v>598</v>
      </c>
      <c r="B3498" s="1">
        <f>_xlfn.XLOOKUP(A3498,bank_source_transactions__1[transaction_id],bank_source_transactions__1[amount_inr])</f>
        <v>2078.79</v>
      </c>
      <c r="C3498" s="1">
        <f>_xlfn.XLOOKUP(A3498,Processed_data!A:A,Processed_data!F:F)</f>
        <v>2078.79</v>
      </c>
      <c r="D3498" s="1" t="str">
        <f>_xlfn.XLOOKUP(A3498,bank_source_transactions__1[transaction_id],bank_source_transactions__1[transaction_status])</f>
        <v>SUCCESS</v>
      </c>
      <c r="E3498" s="1" t="str">
        <f>_xlfn.XLOOKUP(A3498,Processed_data!A:A,Processed_data!G:G)</f>
        <v>SUCCESS</v>
      </c>
      <c r="F3498" s="1">
        <f>COUNTIF(bank_processed_transactions[transaction_id],A3498)</f>
        <v>1</v>
      </c>
      <c r="G3498" s="1" t="str">
        <f t="shared" si="540"/>
        <v>found</v>
      </c>
      <c r="H3498" s="1" t="str">
        <f t="shared" si="541"/>
        <v>Not Duplicate</v>
      </c>
      <c r="I3498" s="1" t="str">
        <f t="shared" si="542"/>
        <v>match</v>
      </c>
      <c r="J3498" s="1" t="str">
        <f t="shared" si="543"/>
        <v>match</v>
      </c>
      <c r="K3498" s="1">
        <f t="shared" si="544"/>
        <v>0</v>
      </c>
      <c r="L3498" s="2">
        <f>IF(F3498=0,"not processed",_xlfn.MINIFS(Processed_data!H:H,Processed_data!A:A,A3498))</f>
        <v>46057</v>
      </c>
      <c r="M3498" s="1">
        <f>IF(F3498=0,"not processed",ABS(bank_source_transactions__1[[#This Row],[transaction_date]]-Reconciliation!L3498))</f>
        <v>0</v>
      </c>
      <c r="N3498" s="1" t="str" cm="1">
        <f t="array" ref="N3498">_xlfn.IFS(M3498="not Processed", "Not Processed",M3498&gt;2,"SLA Breached",M3498&lt;=2,"Within SLA")</f>
        <v>Within SLA</v>
      </c>
      <c r="O3498" s="1" t="str">
        <f>_xlfn.XLOOKUP(A3498,Source_data!A:A,Source_data!D:D)</f>
        <v>UPI</v>
      </c>
      <c r="P3498" s="1">
        <f t="shared" si="545"/>
        <v>0</v>
      </c>
      <c r="Q3498" s="1">
        <f t="shared" si="546"/>
        <v>0</v>
      </c>
      <c r="R3498" s="1">
        <f t="shared" si="547"/>
        <v>0</v>
      </c>
      <c r="S3498" s="1">
        <f t="shared" si="548"/>
        <v>0</v>
      </c>
      <c r="T3498" s="1">
        <f t="shared" si="549"/>
        <v>0</v>
      </c>
      <c r="U3498" s="1" t="str">
        <f>_xlfn.XLOOKUP(Table3[[#This Row],[Transaction ID]],Source_data!A:A,Source_data!E:E)</f>
        <v>Bengaluru</v>
      </c>
      <c r="V3498" s="1">
        <f>_xlfn.IFNA(_xlfn.XLOOKUP(A3498,bank_processed_transactions[transaction_id],bank_processed_transactions[processing_minutes]),"")</f>
        <v>40.1</v>
      </c>
      <c r="W3498" s="31">
        <f>_xlfn.XLOOKUP(A3498,Source_data!A:A,Source_data!B:B)</f>
        <v>46057</v>
      </c>
    </row>
    <row r="3499" spans="1:23" x14ac:dyDescent="0.3">
      <c r="A3499" s="4" t="s">
        <v>2344</v>
      </c>
      <c r="B3499" s="1">
        <f>_xlfn.XLOOKUP(A3499,bank_source_transactions__1[transaction_id],bank_source_transactions__1[amount_inr])</f>
        <v>41266.589999999997</v>
      </c>
      <c r="C3499" s="1">
        <f>_xlfn.XLOOKUP(A3499,Processed_data!A:A,Processed_data!F:F)</f>
        <v>41266.589999999997</v>
      </c>
      <c r="D3499" s="1" t="str">
        <f>_xlfn.XLOOKUP(A3499,bank_source_transactions__1[transaction_id],bank_source_transactions__1[transaction_status])</f>
        <v>SUCCESS</v>
      </c>
      <c r="E3499" s="1" t="str">
        <f>_xlfn.XLOOKUP(A3499,Processed_data!A:A,Processed_data!G:G)</f>
        <v>SUCCESS</v>
      </c>
      <c r="F3499" s="1">
        <f>COUNTIF(bank_processed_transactions[transaction_id],A3499)</f>
        <v>1</v>
      </c>
      <c r="G3499" s="1" t="str">
        <f t="shared" si="540"/>
        <v>found</v>
      </c>
      <c r="H3499" s="1" t="str">
        <f t="shared" si="541"/>
        <v>Not Duplicate</v>
      </c>
      <c r="I3499" s="1" t="str">
        <f t="shared" si="542"/>
        <v>match</v>
      </c>
      <c r="J3499" s="1" t="str">
        <f t="shared" si="543"/>
        <v>match</v>
      </c>
      <c r="K3499" s="1">
        <f t="shared" si="544"/>
        <v>0</v>
      </c>
      <c r="L3499" s="2">
        <f>IF(F3499=0,"not processed",_xlfn.MINIFS(Processed_data!H:H,Processed_data!A:A,A3499))</f>
        <v>46026</v>
      </c>
      <c r="M3499" s="1">
        <f>IF(F3499=0,"not processed",ABS(bank_source_transactions__1[[#This Row],[transaction_date]]-Reconciliation!L3499))</f>
        <v>3</v>
      </c>
      <c r="N3499" s="1" t="str" cm="1">
        <f t="array" ref="N3499">_xlfn.IFS(M3499="not Processed", "Not Processed",M3499&gt;2,"SLA Breached",M3499&lt;=2,"Within SLA")</f>
        <v>SLA Breached</v>
      </c>
      <c r="O3499" s="1" t="str">
        <f>_xlfn.XLOOKUP(A3499,Source_data!A:A,Source_data!D:D)</f>
        <v>NEFT</v>
      </c>
      <c r="P3499" s="1">
        <f t="shared" si="545"/>
        <v>0</v>
      </c>
      <c r="Q3499" s="1">
        <f t="shared" si="546"/>
        <v>0</v>
      </c>
      <c r="R3499" s="1">
        <f t="shared" si="547"/>
        <v>0</v>
      </c>
      <c r="S3499" s="1">
        <f t="shared" si="548"/>
        <v>0</v>
      </c>
      <c r="T3499" s="1">
        <f t="shared" si="549"/>
        <v>1</v>
      </c>
      <c r="U3499" s="1" t="str">
        <f>_xlfn.XLOOKUP(Table3[[#This Row],[Transaction ID]],Source_data!A:A,Source_data!E:E)</f>
        <v>Bengaluru</v>
      </c>
      <c r="V3499" s="1">
        <f>_xlfn.IFNA(_xlfn.XLOOKUP(A3499,bank_processed_transactions[transaction_id],bank_processed_transactions[processing_minutes]),"")</f>
        <v>53.5</v>
      </c>
      <c r="W3499" s="31">
        <f>_xlfn.XLOOKUP(A3499,Source_data!A:A,Source_data!B:B)</f>
        <v>46023</v>
      </c>
    </row>
    <row r="3500" spans="1:23" x14ac:dyDescent="0.3">
      <c r="A3500" s="3" t="s">
        <v>4081</v>
      </c>
      <c r="B3500" s="1">
        <f>_xlfn.XLOOKUP(A3500,bank_source_transactions__1[transaction_id],bank_source_transactions__1[amount_inr])</f>
        <v>10424.74</v>
      </c>
      <c r="C3500" s="1">
        <f>_xlfn.XLOOKUP(A3500,Processed_data!A:A,Processed_data!F:F)</f>
        <v>10424.74</v>
      </c>
      <c r="D3500" s="1" t="str">
        <f>_xlfn.XLOOKUP(A3500,bank_source_transactions__1[transaction_id],bank_source_transactions__1[transaction_status])</f>
        <v>SUCCESS</v>
      </c>
      <c r="E3500" s="1" t="str">
        <f>_xlfn.XLOOKUP(A3500,Processed_data!A:A,Processed_data!G:G)</f>
        <v>SUCCESS</v>
      </c>
      <c r="F3500" s="1">
        <f>COUNTIF(bank_processed_transactions[transaction_id],A3500)</f>
        <v>1</v>
      </c>
      <c r="G3500" s="1" t="str">
        <f t="shared" si="540"/>
        <v>found</v>
      </c>
      <c r="H3500" s="1" t="str">
        <f t="shared" si="541"/>
        <v>Not Duplicate</v>
      </c>
      <c r="I3500" s="1" t="str">
        <f t="shared" si="542"/>
        <v>match</v>
      </c>
      <c r="J3500" s="1" t="str">
        <f t="shared" si="543"/>
        <v>match</v>
      </c>
      <c r="K3500" s="1">
        <f t="shared" si="544"/>
        <v>0</v>
      </c>
      <c r="L3500" s="2">
        <f>IF(F3500=0,"not processed",_xlfn.MINIFS(Processed_data!H:H,Processed_data!A:A,A3500))</f>
        <v>46059</v>
      </c>
      <c r="M3500" s="1">
        <f>IF(F3500=0,"not processed",ABS(bank_source_transactions__1[[#This Row],[transaction_date]]-Reconciliation!L3500))</f>
        <v>0</v>
      </c>
      <c r="N3500" s="1" t="str" cm="1">
        <f t="array" ref="N3500">_xlfn.IFS(M3500="not Processed", "Not Processed",M3500&gt;2,"SLA Breached",M3500&lt;=2,"Within SLA")</f>
        <v>Within SLA</v>
      </c>
      <c r="O3500" s="1" t="str">
        <f>_xlfn.XLOOKUP(A3500,Source_data!A:A,Source_data!D:D)</f>
        <v>NEFT</v>
      </c>
      <c r="P3500" s="1">
        <f t="shared" si="545"/>
        <v>0</v>
      </c>
      <c r="Q3500" s="1">
        <f t="shared" si="546"/>
        <v>0</v>
      </c>
      <c r="R3500" s="1">
        <f t="shared" si="547"/>
        <v>0</v>
      </c>
      <c r="S3500" s="1">
        <f t="shared" si="548"/>
        <v>0</v>
      </c>
      <c r="T3500" s="1">
        <f t="shared" si="549"/>
        <v>0</v>
      </c>
      <c r="U3500" s="1" t="str">
        <f>_xlfn.XLOOKUP(Table3[[#This Row],[Transaction ID]],Source_data!A:A,Source_data!E:E)</f>
        <v>Hyderabad</v>
      </c>
      <c r="V3500" s="1">
        <f>_xlfn.IFNA(_xlfn.XLOOKUP(A3500,bank_processed_transactions[transaction_id],bank_processed_transactions[processing_minutes]),"")</f>
        <v>9.5</v>
      </c>
      <c r="W3500" s="31">
        <f>_xlfn.XLOOKUP(A3500,Source_data!A:A,Source_data!B:B)</f>
        <v>46059</v>
      </c>
    </row>
    <row r="3501" spans="1:23" x14ac:dyDescent="0.3">
      <c r="A3501" s="4" t="s">
        <v>2940</v>
      </c>
      <c r="B3501" s="1">
        <f>_xlfn.XLOOKUP(A3501,bank_source_transactions__1[transaction_id],bank_source_transactions__1[amount_inr])</f>
        <v>3605.29</v>
      </c>
      <c r="C3501" s="1">
        <f>_xlfn.XLOOKUP(A3501,Processed_data!A:A,Processed_data!F:F)</f>
        <v>3605.29</v>
      </c>
      <c r="D3501" s="1" t="str">
        <f>_xlfn.XLOOKUP(A3501,bank_source_transactions__1[transaction_id],bank_source_transactions__1[transaction_status])</f>
        <v>SUCCESS</v>
      </c>
      <c r="E3501" s="1" t="str">
        <f>_xlfn.XLOOKUP(A3501,Processed_data!A:A,Processed_data!G:G)</f>
        <v>SUCCESS</v>
      </c>
      <c r="F3501" s="1">
        <f>COUNTIF(bank_processed_transactions[transaction_id],A3501)</f>
        <v>1</v>
      </c>
      <c r="G3501" s="1" t="str">
        <f t="shared" si="540"/>
        <v>found</v>
      </c>
      <c r="H3501" s="1" t="str">
        <f t="shared" si="541"/>
        <v>Not Duplicate</v>
      </c>
      <c r="I3501" s="1" t="str">
        <f t="shared" si="542"/>
        <v>match</v>
      </c>
      <c r="J3501" s="1" t="str">
        <f t="shared" si="543"/>
        <v>match</v>
      </c>
      <c r="K3501" s="1">
        <f t="shared" si="544"/>
        <v>0</v>
      </c>
      <c r="L3501" s="2">
        <f>IF(F3501=0,"not processed",_xlfn.MINIFS(Processed_data!H:H,Processed_data!A:A,A3501))</f>
        <v>46062</v>
      </c>
      <c r="M3501" s="1">
        <f>IF(F3501=0,"not processed",ABS(bank_source_transactions__1[[#This Row],[transaction_date]]-Reconciliation!L3501))</f>
        <v>1</v>
      </c>
      <c r="N3501" s="1" t="str" cm="1">
        <f t="array" ref="N3501">_xlfn.IFS(M3501="not Processed", "Not Processed",M3501&gt;2,"SLA Breached",M3501&lt;=2,"Within SLA")</f>
        <v>Within SLA</v>
      </c>
      <c r="O3501" s="1" t="str">
        <f>_xlfn.XLOOKUP(A3501,Source_data!A:A,Source_data!D:D)</f>
        <v>IMPS</v>
      </c>
      <c r="P3501" s="1">
        <f t="shared" si="545"/>
        <v>0</v>
      </c>
      <c r="Q3501" s="1">
        <f t="shared" si="546"/>
        <v>0</v>
      </c>
      <c r="R3501" s="1">
        <f t="shared" si="547"/>
        <v>0</v>
      </c>
      <c r="S3501" s="1">
        <f t="shared" si="548"/>
        <v>0</v>
      </c>
      <c r="T3501" s="1">
        <f t="shared" si="549"/>
        <v>0</v>
      </c>
      <c r="U3501" s="1" t="str">
        <f>_xlfn.XLOOKUP(Table3[[#This Row],[Transaction ID]],Source_data!A:A,Source_data!E:E)</f>
        <v>Bengaluru</v>
      </c>
      <c r="V3501" s="1">
        <f>_xlfn.IFNA(_xlfn.XLOOKUP(A3501,bank_processed_transactions[transaction_id],bank_processed_transactions[processing_minutes]),"")</f>
        <v>51.6</v>
      </c>
      <c r="W3501" s="31">
        <f>_xlfn.XLOOKUP(A3501,Source_data!A:A,Source_data!B:B)</f>
        <v>46061</v>
      </c>
    </row>
    <row r="3502" spans="1:23" x14ac:dyDescent="0.3">
      <c r="A3502" s="3" t="s">
        <v>2575</v>
      </c>
      <c r="B3502" s="1">
        <f>_xlfn.XLOOKUP(A3502,bank_source_transactions__1[transaction_id],bank_source_transactions__1[amount_inr])</f>
        <v>4629.62</v>
      </c>
      <c r="C3502" s="1">
        <f>_xlfn.XLOOKUP(A3502,Processed_data!A:A,Processed_data!F:F)</f>
        <v>4629.62</v>
      </c>
      <c r="D3502" s="1" t="str">
        <f>_xlfn.XLOOKUP(A3502,bank_source_transactions__1[transaction_id],bank_source_transactions__1[transaction_status])</f>
        <v>SUCCESS</v>
      </c>
      <c r="E3502" s="1" t="str">
        <f>_xlfn.XLOOKUP(A3502,Processed_data!A:A,Processed_data!G:G)</f>
        <v>SUCCESS</v>
      </c>
      <c r="F3502" s="1">
        <f>COUNTIF(bank_processed_transactions[transaction_id],A3502)</f>
        <v>1</v>
      </c>
      <c r="G3502" s="1" t="str">
        <f t="shared" si="540"/>
        <v>found</v>
      </c>
      <c r="H3502" s="1" t="str">
        <f t="shared" si="541"/>
        <v>Not Duplicate</v>
      </c>
      <c r="I3502" s="1" t="str">
        <f t="shared" si="542"/>
        <v>match</v>
      </c>
      <c r="J3502" s="1" t="str">
        <f t="shared" si="543"/>
        <v>match</v>
      </c>
      <c r="K3502" s="1">
        <f t="shared" si="544"/>
        <v>0</v>
      </c>
      <c r="L3502" s="2">
        <f>IF(F3502=0,"not processed",_xlfn.MINIFS(Processed_data!H:H,Processed_data!A:A,A3502))</f>
        <v>46105</v>
      </c>
      <c r="M3502" s="1">
        <f>IF(F3502=0,"not processed",ABS(bank_source_transactions__1[[#This Row],[transaction_date]]-Reconciliation!L3502))</f>
        <v>3</v>
      </c>
      <c r="N3502" s="1" t="str" cm="1">
        <f t="array" ref="N3502">_xlfn.IFS(M3502="not Processed", "Not Processed",M3502&gt;2,"SLA Breached",M3502&lt;=2,"Within SLA")</f>
        <v>SLA Breached</v>
      </c>
      <c r="O3502" s="1" t="str">
        <f>_xlfn.XLOOKUP(A3502,Source_data!A:A,Source_data!D:D)</f>
        <v>CARD</v>
      </c>
      <c r="P3502" s="1">
        <f t="shared" si="545"/>
        <v>0</v>
      </c>
      <c r="Q3502" s="1">
        <f t="shared" si="546"/>
        <v>0</v>
      </c>
      <c r="R3502" s="1">
        <f t="shared" si="547"/>
        <v>0</v>
      </c>
      <c r="S3502" s="1">
        <f t="shared" si="548"/>
        <v>0</v>
      </c>
      <c r="T3502" s="1">
        <f t="shared" si="549"/>
        <v>1</v>
      </c>
      <c r="U3502" s="1" t="str">
        <f>_xlfn.XLOOKUP(Table3[[#This Row],[Transaction ID]],Source_data!A:A,Source_data!E:E)</f>
        <v>Bengaluru</v>
      </c>
      <c r="V3502" s="1">
        <f>_xlfn.IFNA(_xlfn.XLOOKUP(A3502,bank_processed_transactions[transaction_id],bank_processed_transactions[processing_minutes]),"")</f>
        <v>45</v>
      </c>
      <c r="W3502" s="31">
        <f>_xlfn.XLOOKUP(A3502,Source_data!A:A,Source_data!B:B)</f>
        <v>46102</v>
      </c>
    </row>
    <row r="3503" spans="1:23" x14ac:dyDescent="0.3">
      <c r="A3503" s="4" t="s">
        <v>1502</v>
      </c>
      <c r="B3503" s="1">
        <f>_xlfn.XLOOKUP(A3503,bank_source_transactions__1[transaction_id],bank_source_transactions__1[amount_inr])</f>
        <v>997.58</v>
      </c>
      <c r="C3503" s="1">
        <f>_xlfn.XLOOKUP(A3503,Processed_data!A:A,Processed_data!F:F)</f>
        <v>997.58</v>
      </c>
      <c r="D3503" s="1" t="str">
        <f>_xlfn.XLOOKUP(A3503,bank_source_transactions__1[transaction_id],bank_source_transactions__1[transaction_status])</f>
        <v>REVERSED</v>
      </c>
      <c r="E3503" s="1" t="str">
        <f>_xlfn.XLOOKUP(A3503,Processed_data!A:A,Processed_data!G:G)</f>
        <v>REVERSED</v>
      </c>
      <c r="F3503" s="1">
        <f>COUNTIF(bank_processed_transactions[transaction_id],A3503)</f>
        <v>1</v>
      </c>
      <c r="G3503" s="1" t="str">
        <f t="shared" si="540"/>
        <v>found</v>
      </c>
      <c r="H3503" s="1" t="str">
        <f t="shared" si="541"/>
        <v>Not Duplicate</v>
      </c>
      <c r="I3503" s="1" t="str">
        <f t="shared" si="542"/>
        <v>match</v>
      </c>
      <c r="J3503" s="1" t="str">
        <f t="shared" si="543"/>
        <v>match</v>
      </c>
      <c r="K3503" s="1">
        <f t="shared" si="544"/>
        <v>0</v>
      </c>
      <c r="L3503" s="2">
        <f>IF(F3503=0,"not processed",_xlfn.MINIFS(Processed_data!H:H,Processed_data!A:A,A3503))</f>
        <v>46111</v>
      </c>
      <c r="M3503" s="1">
        <f>IF(F3503=0,"not processed",ABS(bank_source_transactions__1[[#This Row],[transaction_date]]-Reconciliation!L3503))</f>
        <v>3</v>
      </c>
      <c r="N3503" s="1" t="str" cm="1">
        <f t="array" ref="N3503">_xlfn.IFS(M3503="not Processed", "Not Processed",M3503&gt;2,"SLA Breached",M3503&lt;=2,"Within SLA")</f>
        <v>SLA Breached</v>
      </c>
      <c r="O3503" s="1" t="str">
        <f>_xlfn.XLOOKUP(A3503,Source_data!A:A,Source_data!D:D)</f>
        <v>UPI</v>
      </c>
      <c r="P3503" s="1">
        <f t="shared" si="545"/>
        <v>0</v>
      </c>
      <c r="Q3503" s="1">
        <f t="shared" si="546"/>
        <v>0</v>
      </c>
      <c r="R3503" s="1">
        <f t="shared" si="547"/>
        <v>0</v>
      </c>
      <c r="S3503" s="1">
        <f t="shared" si="548"/>
        <v>0</v>
      </c>
      <c r="T3503" s="1">
        <f t="shared" si="549"/>
        <v>1</v>
      </c>
      <c r="U3503" s="1" t="str">
        <f>_xlfn.XLOOKUP(Table3[[#This Row],[Transaction ID]],Source_data!A:A,Source_data!E:E)</f>
        <v>Mumbai</v>
      </c>
      <c r="V3503" s="1">
        <f>_xlfn.IFNA(_xlfn.XLOOKUP(A3503,bank_processed_transactions[transaction_id],bank_processed_transactions[processing_minutes]),"")</f>
        <v>26</v>
      </c>
      <c r="W3503" s="31">
        <f>_xlfn.XLOOKUP(A3503,Source_data!A:A,Source_data!B:B)</f>
        <v>46108</v>
      </c>
    </row>
    <row r="3504" spans="1:23" x14ac:dyDescent="0.3">
      <c r="A3504" s="3" t="s">
        <v>262</v>
      </c>
      <c r="B3504" s="1">
        <f>_xlfn.XLOOKUP(A3504,bank_source_transactions__1[transaction_id],bank_source_transactions__1[amount_inr])</f>
        <v>6970.76</v>
      </c>
      <c r="C3504" s="1">
        <f>_xlfn.XLOOKUP(A3504,Processed_data!A:A,Processed_data!F:F)</f>
        <v>6970.76</v>
      </c>
      <c r="D3504" s="1" t="str">
        <f>_xlfn.XLOOKUP(A3504,bank_source_transactions__1[transaction_id],bank_source_transactions__1[transaction_status])</f>
        <v>SUCCESS</v>
      </c>
      <c r="E3504" s="1" t="str">
        <f>_xlfn.XLOOKUP(A3504,Processed_data!A:A,Processed_data!G:G)</f>
        <v>SUCCESS</v>
      </c>
      <c r="F3504" s="1">
        <f>COUNTIF(bank_processed_transactions[transaction_id],A3504)</f>
        <v>1</v>
      </c>
      <c r="G3504" s="1" t="str">
        <f t="shared" si="540"/>
        <v>found</v>
      </c>
      <c r="H3504" s="1" t="str">
        <f t="shared" si="541"/>
        <v>Not Duplicate</v>
      </c>
      <c r="I3504" s="1" t="str">
        <f t="shared" si="542"/>
        <v>match</v>
      </c>
      <c r="J3504" s="1" t="str">
        <f t="shared" si="543"/>
        <v>match</v>
      </c>
      <c r="K3504" s="1">
        <f t="shared" si="544"/>
        <v>0</v>
      </c>
      <c r="L3504" s="2">
        <f>IF(F3504=0,"not processed",_xlfn.MINIFS(Processed_data!H:H,Processed_data!A:A,A3504))</f>
        <v>46100</v>
      </c>
      <c r="M3504" s="1">
        <f>IF(F3504=0,"not processed",ABS(bank_source_transactions__1[[#This Row],[transaction_date]]-Reconciliation!L3504))</f>
        <v>0</v>
      </c>
      <c r="N3504" s="1" t="str" cm="1">
        <f t="array" ref="N3504">_xlfn.IFS(M3504="not Processed", "Not Processed",M3504&gt;2,"SLA Breached",M3504&lt;=2,"Within SLA")</f>
        <v>Within SLA</v>
      </c>
      <c r="O3504" s="1" t="str">
        <f>_xlfn.XLOOKUP(A3504,Source_data!A:A,Source_data!D:D)</f>
        <v>UPI</v>
      </c>
      <c r="P3504" s="1">
        <f t="shared" si="545"/>
        <v>0</v>
      </c>
      <c r="Q3504" s="1">
        <f t="shared" si="546"/>
        <v>0</v>
      </c>
      <c r="R3504" s="1">
        <f t="shared" si="547"/>
        <v>0</v>
      </c>
      <c r="S3504" s="1">
        <f t="shared" si="548"/>
        <v>0</v>
      </c>
      <c r="T3504" s="1">
        <f t="shared" si="549"/>
        <v>0</v>
      </c>
      <c r="U3504" s="1" t="str">
        <f>_xlfn.XLOOKUP(Table3[[#This Row],[Transaction ID]],Source_data!A:A,Source_data!E:E)</f>
        <v>Hyderabad</v>
      </c>
      <c r="V3504" s="1">
        <f>_xlfn.IFNA(_xlfn.XLOOKUP(A3504,bank_processed_transactions[transaction_id],bank_processed_transactions[processing_minutes]),"")</f>
        <v>49.4</v>
      </c>
      <c r="W3504" s="31">
        <f>_xlfn.XLOOKUP(A3504,Source_data!A:A,Source_data!B:B)</f>
        <v>46100</v>
      </c>
    </row>
    <row r="3505" spans="1:23" x14ac:dyDescent="0.3">
      <c r="A3505" s="4" t="s">
        <v>3782</v>
      </c>
      <c r="B3505" s="1">
        <f>_xlfn.XLOOKUP(A3505,bank_source_transactions__1[transaction_id],bank_source_transactions__1[amount_inr])</f>
        <v>2836.18</v>
      </c>
      <c r="C3505" s="1">
        <f>_xlfn.XLOOKUP(A3505,Processed_data!A:A,Processed_data!F:F)</f>
        <v>2836.18</v>
      </c>
      <c r="D3505" s="1" t="str">
        <f>_xlfn.XLOOKUP(A3505,bank_source_transactions__1[transaction_id],bank_source_transactions__1[transaction_status])</f>
        <v>FAILED</v>
      </c>
      <c r="E3505" s="1" t="str">
        <f>_xlfn.XLOOKUP(A3505,Processed_data!A:A,Processed_data!G:G)</f>
        <v>FAILED</v>
      </c>
      <c r="F3505" s="1">
        <f>COUNTIF(bank_processed_transactions[transaction_id],A3505)</f>
        <v>1</v>
      </c>
      <c r="G3505" s="1" t="str">
        <f t="shared" si="540"/>
        <v>found</v>
      </c>
      <c r="H3505" s="1" t="str">
        <f t="shared" si="541"/>
        <v>Not Duplicate</v>
      </c>
      <c r="I3505" s="1" t="str">
        <f t="shared" si="542"/>
        <v>match</v>
      </c>
      <c r="J3505" s="1" t="str">
        <f t="shared" si="543"/>
        <v>match</v>
      </c>
      <c r="K3505" s="1">
        <f t="shared" si="544"/>
        <v>0</v>
      </c>
      <c r="L3505" s="2">
        <f>IF(F3505=0,"not processed",_xlfn.MINIFS(Processed_data!H:H,Processed_data!A:A,A3505))</f>
        <v>46038</v>
      </c>
      <c r="M3505" s="1">
        <f>IF(F3505=0,"not processed",ABS(bank_source_transactions__1[[#This Row],[transaction_date]]-Reconciliation!L3505))</f>
        <v>2</v>
      </c>
      <c r="N3505" s="1" t="str" cm="1">
        <f t="array" ref="N3505">_xlfn.IFS(M3505="not Processed", "Not Processed",M3505&gt;2,"SLA Breached",M3505&lt;=2,"Within SLA")</f>
        <v>Within SLA</v>
      </c>
      <c r="O3505" s="1" t="str">
        <f>_xlfn.XLOOKUP(A3505,Source_data!A:A,Source_data!D:D)</f>
        <v>IMPS</v>
      </c>
      <c r="P3505" s="1">
        <f t="shared" si="545"/>
        <v>0</v>
      </c>
      <c r="Q3505" s="1">
        <f t="shared" si="546"/>
        <v>0</v>
      </c>
      <c r="R3505" s="1">
        <f t="shared" si="547"/>
        <v>0</v>
      </c>
      <c r="S3505" s="1">
        <f t="shared" si="548"/>
        <v>0</v>
      </c>
      <c r="T3505" s="1">
        <f t="shared" si="549"/>
        <v>0</v>
      </c>
      <c r="U3505" s="1" t="str">
        <f>_xlfn.XLOOKUP(Table3[[#This Row],[Transaction ID]],Source_data!A:A,Source_data!E:E)</f>
        <v>Hyderabad</v>
      </c>
      <c r="V3505" s="1">
        <f>_xlfn.IFNA(_xlfn.XLOOKUP(A3505,bank_processed_transactions[transaction_id],bank_processed_transactions[processing_minutes]),"")</f>
        <v>26.4</v>
      </c>
      <c r="W3505" s="31">
        <f>_xlfn.XLOOKUP(A3505,Source_data!A:A,Source_data!B:B)</f>
        <v>46036</v>
      </c>
    </row>
    <row r="3506" spans="1:23" x14ac:dyDescent="0.3">
      <c r="A3506" s="3" t="s">
        <v>1523</v>
      </c>
      <c r="B3506" s="1">
        <f>_xlfn.XLOOKUP(A3506,bank_source_transactions__1[transaction_id],bank_source_transactions__1[amount_inr])</f>
        <v>12025.5</v>
      </c>
      <c r="C3506" s="1">
        <f>_xlfn.XLOOKUP(A3506,Processed_data!A:A,Processed_data!F:F)</f>
        <v>12025.5</v>
      </c>
      <c r="D3506" s="1" t="str">
        <f>_xlfn.XLOOKUP(A3506,bank_source_transactions__1[transaction_id],bank_source_transactions__1[transaction_status])</f>
        <v>SUCCESS</v>
      </c>
      <c r="E3506" s="1" t="str">
        <f>_xlfn.XLOOKUP(A3506,Processed_data!A:A,Processed_data!G:G)</f>
        <v>SUCCESS</v>
      </c>
      <c r="F3506" s="1">
        <f>COUNTIF(bank_processed_transactions[transaction_id],A3506)</f>
        <v>1</v>
      </c>
      <c r="G3506" s="1" t="str">
        <f t="shared" si="540"/>
        <v>found</v>
      </c>
      <c r="H3506" s="1" t="str">
        <f t="shared" si="541"/>
        <v>Not Duplicate</v>
      </c>
      <c r="I3506" s="1" t="str">
        <f t="shared" si="542"/>
        <v>match</v>
      </c>
      <c r="J3506" s="1" t="str">
        <f t="shared" si="543"/>
        <v>match</v>
      </c>
      <c r="K3506" s="1">
        <f t="shared" si="544"/>
        <v>0</v>
      </c>
      <c r="L3506" s="2">
        <f>IF(F3506=0,"not processed",_xlfn.MINIFS(Processed_data!H:H,Processed_data!A:A,A3506))</f>
        <v>46073</v>
      </c>
      <c r="M3506" s="1">
        <f>IF(F3506=0,"not processed",ABS(bank_source_transactions__1[[#This Row],[transaction_date]]-Reconciliation!L3506))</f>
        <v>1</v>
      </c>
      <c r="N3506" s="1" t="str" cm="1">
        <f t="array" ref="N3506">_xlfn.IFS(M3506="not Processed", "Not Processed",M3506&gt;2,"SLA Breached",M3506&lt;=2,"Within SLA")</f>
        <v>Within SLA</v>
      </c>
      <c r="O3506" s="1" t="str">
        <f>_xlfn.XLOOKUP(A3506,Source_data!A:A,Source_data!D:D)</f>
        <v>UPI</v>
      </c>
      <c r="P3506" s="1">
        <f t="shared" si="545"/>
        <v>0</v>
      </c>
      <c r="Q3506" s="1">
        <f t="shared" si="546"/>
        <v>0</v>
      </c>
      <c r="R3506" s="1">
        <f t="shared" si="547"/>
        <v>0</v>
      </c>
      <c r="S3506" s="1">
        <f t="shared" si="548"/>
        <v>0</v>
      </c>
      <c r="T3506" s="1">
        <f t="shared" si="549"/>
        <v>0</v>
      </c>
      <c r="U3506" s="1" t="str">
        <f>_xlfn.XLOOKUP(Table3[[#This Row],[Transaction ID]],Source_data!A:A,Source_data!E:E)</f>
        <v>Pune</v>
      </c>
      <c r="V3506" s="1">
        <f>_xlfn.IFNA(_xlfn.XLOOKUP(A3506,bank_processed_transactions[transaction_id],bank_processed_transactions[processing_minutes]),"")</f>
        <v>25</v>
      </c>
      <c r="W3506" s="31">
        <f>_xlfn.XLOOKUP(A3506,Source_data!A:A,Source_data!B:B)</f>
        <v>46072</v>
      </c>
    </row>
    <row r="3507" spans="1:23" x14ac:dyDescent="0.3">
      <c r="A3507" s="4" t="s">
        <v>3845</v>
      </c>
      <c r="B3507" s="1">
        <f>_xlfn.XLOOKUP(A3507,bank_source_transactions__1[transaction_id],bank_source_transactions__1[amount_inr])</f>
        <v>2818.72</v>
      </c>
      <c r="C3507" s="1">
        <f>_xlfn.XLOOKUP(A3507,Processed_data!A:A,Processed_data!F:F)</f>
        <v>2818.72</v>
      </c>
      <c r="D3507" s="1" t="str">
        <f>_xlfn.XLOOKUP(A3507,bank_source_transactions__1[transaction_id],bank_source_transactions__1[transaction_status])</f>
        <v>SUCCESS</v>
      </c>
      <c r="E3507" s="1" t="str">
        <f>_xlfn.XLOOKUP(A3507,Processed_data!A:A,Processed_data!G:G)</f>
        <v>SUCCESS</v>
      </c>
      <c r="F3507" s="1">
        <f>COUNTIF(bank_processed_transactions[transaction_id],A3507)</f>
        <v>1</v>
      </c>
      <c r="G3507" s="1" t="str">
        <f t="shared" si="540"/>
        <v>found</v>
      </c>
      <c r="H3507" s="1" t="str">
        <f t="shared" si="541"/>
        <v>Not Duplicate</v>
      </c>
      <c r="I3507" s="1" t="str">
        <f t="shared" si="542"/>
        <v>match</v>
      </c>
      <c r="J3507" s="1" t="str">
        <f t="shared" si="543"/>
        <v>match</v>
      </c>
      <c r="K3507" s="1">
        <f t="shared" si="544"/>
        <v>0</v>
      </c>
      <c r="L3507" s="2">
        <f>IF(F3507=0,"not processed",_xlfn.MINIFS(Processed_data!H:H,Processed_data!A:A,A3507))</f>
        <v>46072</v>
      </c>
      <c r="M3507" s="1">
        <f>IF(F3507=0,"not processed",ABS(bank_source_transactions__1[[#This Row],[transaction_date]]-Reconciliation!L3507))</f>
        <v>1</v>
      </c>
      <c r="N3507" s="1" t="str" cm="1">
        <f t="array" ref="N3507">_xlfn.IFS(M3507="not Processed", "Not Processed",M3507&gt;2,"SLA Breached",M3507&lt;=2,"Within SLA")</f>
        <v>Within SLA</v>
      </c>
      <c r="O3507" s="1" t="str">
        <f>_xlfn.XLOOKUP(A3507,Source_data!A:A,Source_data!D:D)</f>
        <v>UPI</v>
      </c>
      <c r="P3507" s="1">
        <f t="shared" si="545"/>
        <v>0</v>
      </c>
      <c r="Q3507" s="1">
        <f t="shared" si="546"/>
        <v>0</v>
      </c>
      <c r="R3507" s="1">
        <f t="shared" si="547"/>
        <v>0</v>
      </c>
      <c r="S3507" s="1">
        <f t="shared" si="548"/>
        <v>0</v>
      </c>
      <c r="T3507" s="1">
        <f t="shared" si="549"/>
        <v>0</v>
      </c>
      <c r="U3507" s="1" t="str">
        <f>_xlfn.XLOOKUP(Table3[[#This Row],[Transaction ID]],Source_data!A:A,Source_data!E:E)</f>
        <v>Pune</v>
      </c>
      <c r="V3507" s="1">
        <f>_xlfn.IFNA(_xlfn.XLOOKUP(A3507,bank_processed_transactions[transaction_id],bank_processed_transactions[processing_minutes]),"")</f>
        <v>22.9</v>
      </c>
      <c r="W3507" s="31">
        <f>_xlfn.XLOOKUP(A3507,Source_data!A:A,Source_data!B:B)</f>
        <v>46071</v>
      </c>
    </row>
    <row r="3508" spans="1:23" x14ac:dyDescent="0.3">
      <c r="A3508" s="3" t="s">
        <v>3346</v>
      </c>
      <c r="B3508" s="1">
        <f>_xlfn.XLOOKUP(A3508,bank_source_transactions__1[transaction_id],bank_source_transactions__1[amount_inr])</f>
        <v>30338.75</v>
      </c>
      <c r="C3508" s="1">
        <f>_xlfn.XLOOKUP(A3508,Processed_data!A:A,Processed_data!F:F)</f>
        <v>30338.75</v>
      </c>
      <c r="D3508" s="1" t="str">
        <f>_xlfn.XLOOKUP(A3508,bank_source_transactions__1[transaction_id],bank_source_transactions__1[transaction_status])</f>
        <v>SUCCESS</v>
      </c>
      <c r="E3508" s="1" t="str">
        <f>_xlfn.XLOOKUP(A3508,Processed_data!A:A,Processed_data!G:G)</f>
        <v>FAILED</v>
      </c>
      <c r="F3508" s="1">
        <f>COUNTIF(bank_processed_transactions[transaction_id],A3508)</f>
        <v>1</v>
      </c>
      <c r="G3508" s="1" t="str">
        <f t="shared" si="540"/>
        <v>found</v>
      </c>
      <c r="H3508" s="1" t="str">
        <f t="shared" si="541"/>
        <v>Not Duplicate</v>
      </c>
      <c r="I3508" s="1" t="str">
        <f t="shared" si="542"/>
        <v>match</v>
      </c>
      <c r="J3508" s="1" t="str">
        <f t="shared" si="543"/>
        <v>mismatch</v>
      </c>
      <c r="K3508" s="1">
        <f t="shared" si="544"/>
        <v>0</v>
      </c>
      <c r="L3508" s="2">
        <f>IF(F3508=0,"not processed",_xlfn.MINIFS(Processed_data!H:H,Processed_data!A:A,A3508))</f>
        <v>46089</v>
      </c>
      <c r="M3508" s="1">
        <f>IF(F3508=0,"not processed",ABS(bank_source_transactions__1[[#This Row],[transaction_date]]-Reconciliation!L3508))</f>
        <v>1</v>
      </c>
      <c r="N3508" s="1" t="str" cm="1">
        <f t="array" ref="N3508">_xlfn.IFS(M3508="not Processed", "Not Processed",M3508&gt;2,"SLA Breached",M3508&lt;=2,"Within SLA")</f>
        <v>Within SLA</v>
      </c>
      <c r="O3508" s="1" t="str">
        <f>_xlfn.XLOOKUP(A3508,Source_data!A:A,Source_data!D:D)</f>
        <v>UPI</v>
      </c>
      <c r="P3508" s="1">
        <f t="shared" si="545"/>
        <v>0</v>
      </c>
      <c r="Q3508" s="1">
        <f t="shared" si="546"/>
        <v>0</v>
      </c>
      <c r="R3508" s="1">
        <f t="shared" si="547"/>
        <v>0</v>
      </c>
      <c r="S3508" s="1">
        <f t="shared" si="548"/>
        <v>1</v>
      </c>
      <c r="T3508" s="1">
        <f t="shared" si="549"/>
        <v>0</v>
      </c>
      <c r="U3508" s="1" t="str">
        <f>_xlfn.XLOOKUP(Table3[[#This Row],[Transaction ID]],Source_data!A:A,Source_data!E:E)</f>
        <v>Bengaluru</v>
      </c>
      <c r="V3508" s="1">
        <f>_xlfn.IFNA(_xlfn.XLOOKUP(A3508,bank_processed_transactions[transaction_id],bank_processed_transactions[processing_minutes]),"")</f>
        <v>16.5</v>
      </c>
      <c r="W3508" s="31">
        <f>_xlfn.XLOOKUP(A3508,Source_data!A:A,Source_data!B:B)</f>
        <v>46088</v>
      </c>
    </row>
    <row r="3509" spans="1:23" x14ac:dyDescent="0.3">
      <c r="A3509" s="4" t="s">
        <v>1156</v>
      </c>
      <c r="B3509" s="1">
        <f>_xlfn.XLOOKUP(A3509,bank_source_transactions__1[transaction_id],bank_source_transactions__1[amount_inr])</f>
        <v>5644.18</v>
      </c>
      <c r="C3509" s="1">
        <f>_xlfn.XLOOKUP(A3509,Processed_data!A:A,Processed_data!F:F)</f>
        <v>5644.18</v>
      </c>
      <c r="D3509" s="1" t="str">
        <f>_xlfn.XLOOKUP(A3509,bank_source_transactions__1[transaction_id],bank_source_transactions__1[transaction_status])</f>
        <v>SUCCESS</v>
      </c>
      <c r="E3509" s="1" t="str">
        <f>_xlfn.XLOOKUP(A3509,Processed_data!A:A,Processed_data!G:G)</f>
        <v>SUCCESS</v>
      </c>
      <c r="F3509" s="1">
        <f>COUNTIF(bank_processed_transactions[transaction_id],A3509)</f>
        <v>1</v>
      </c>
      <c r="G3509" s="1" t="str">
        <f t="shared" si="540"/>
        <v>found</v>
      </c>
      <c r="H3509" s="1" t="str">
        <f t="shared" si="541"/>
        <v>Not Duplicate</v>
      </c>
      <c r="I3509" s="1" t="str">
        <f t="shared" si="542"/>
        <v>match</v>
      </c>
      <c r="J3509" s="1" t="str">
        <f t="shared" si="543"/>
        <v>match</v>
      </c>
      <c r="K3509" s="1">
        <f t="shared" si="544"/>
        <v>0</v>
      </c>
      <c r="L3509" s="2">
        <f>IF(F3509=0,"not processed",_xlfn.MINIFS(Processed_data!H:H,Processed_data!A:A,A3509))</f>
        <v>46042</v>
      </c>
      <c r="M3509" s="1">
        <f>IF(F3509=0,"not processed",ABS(bank_source_transactions__1[[#This Row],[transaction_date]]-Reconciliation!L3509))</f>
        <v>3</v>
      </c>
      <c r="N3509" s="1" t="str" cm="1">
        <f t="array" ref="N3509">_xlfn.IFS(M3509="not Processed", "Not Processed",M3509&gt;2,"SLA Breached",M3509&lt;=2,"Within SLA")</f>
        <v>SLA Breached</v>
      </c>
      <c r="O3509" s="1" t="str">
        <f>_xlfn.XLOOKUP(A3509,Source_data!A:A,Source_data!D:D)</f>
        <v>UPI</v>
      </c>
      <c r="P3509" s="1">
        <f t="shared" si="545"/>
        <v>0</v>
      </c>
      <c r="Q3509" s="1">
        <f t="shared" si="546"/>
        <v>0</v>
      </c>
      <c r="R3509" s="1">
        <f t="shared" si="547"/>
        <v>0</v>
      </c>
      <c r="S3509" s="1">
        <f t="shared" si="548"/>
        <v>0</v>
      </c>
      <c r="T3509" s="1">
        <f t="shared" si="549"/>
        <v>1</v>
      </c>
      <c r="U3509" s="1" t="str">
        <f>_xlfn.XLOOKUP(Table3[[#This Row],[Transaction ID]],Source_data!A:A,Source_data!E:E)</f>
        <v>Mumbai</v>
      </c>
      <c r="V3509" s="1">
        <f>_xlfn.IFNA(_xlfn.XLOOKUP(A3509,bank_processed_transactions[transaction_id],bank_processed_transactions[processing_minutes]),"")</f>
        <v>29</v>
      </c>
      <c r="W3509" s="31">
        <f>_xlfn.XLOOKUP(A3509,Source_data!A:A,Source_data!B:B)</f>
        <v>46039</v>
      </c>
    </row>
    <row r="3510" spans="1:23" x14ac:dyDescent="0.3">
      <c r="A3510" s="3" t="s">
        <v>2099</v>
      </c>
      <c r="B3510" s="1">
        <f>_xlfn.XLOOKUP(A3510,bank_source_transactions__1[transaction_id],bank_source_transactions__1[amount_inr])</f>
        <v>8358.23</v>
      </c>
      <c r="C3510" s="1">
        <f>_xlfn.XLOOKUP(A3510,Processed_data!A:A,Processed_data!F:F)</f>
        <v>8358.23</v>
      </c>
      <c r="D3510" s="1" t="str">
        <f>_xlfn.XLOOKUP(A3510,bank_source_transactions__1[transaction_id],bank_source_transactions__1[transaction_status])</f>
        <v>SUCCESS</v>
      </c>
      <c r="E3510" s="1" t="str">
        <f>_xlfn.XLOOKUP(A3510,Processed_data!A:A,Processed_data!G:G)</f>
        <v>SUCCESS</v>
      </c>
      <c r="F3510" s="1">
        <f>COUNTIF(bank_processed_transactions[transaction_id],A3510)</f>
        <v>1</v>
      </c>
      <c r="G3510" s="1" t="str">
        <f t="shared" si="540"/>
        <v>found</v>
      </c>
      <c r="H3510" s="1" t="str">
        <f t="shared" si="541"/>
        <v>Not Duplicate</v>
      </c>
      <c r="I3510" s="1" t="str">
        <f t="shared" si="542"/>
        <v>match</v>
      </c>
      <c r="J3510" s="1" t="str">
        <f t="shared" si="543"/>
        <v>match</v>
      </c>
      <c r="K3510" s="1">
        <f t="shared" si="544"/>
        <v>0</v>
      </c>
      <c r="L3510" s="2">
        <f>IF(F3510=0,"not processed",_xlfn.MINIFS(Processed_data!H:H,Processed_data!A:A,A3510))</f>
        <v>46109</v>
      </c>
      <c r="M3510" s="1">
        <f>IF(F3510=0,"not processed",ABS(bank_source_transactions__1[[#This Row],[transaction_date]]-Reconciliation!L3510))</f>
        <v>1</v>
      </c>
      <c r="N3510" s="1" t="str" cm="1">
        <f t="array" ref="N3510">_xlfn.IFS(M3510="not Processed", "Not Processed",M3510&gt;2,"SLA Breached",M3510&lt;=2,"Within SLA")</f>
        <v>Within SLA</v>
      </c>
      <c r="O3510" s="1" t="str">
        <f>_xlfn.XLOOKUP(A3510,Source_data!A:A,Source_data!D:D)</f>
        <v>IMPS</v>
      </c>
      <c r="P3510" s="1">
        <f t="shared" si="545"/>
        <v>0</v>
      </c>
      <c r="Q3510" s="1">
        <f t="shared" si="546"/>
        <v>0</v>
      </c>
      <c r="R3510" s="1">
        <f t="shared" si="547"/>
        <v>0</v>
      </c>
      <c r="S3510" s="1">
        <f t="shared" si="548"/>
        <v>0</v>
      </c>
      <c r="T3510" s="1">
        <f t="shared" si="549"/>
        <v>0</v>
      </c>
      <c r="U3510" s="1" t="str">
        <f>_xlfn.XLOOKUP(Table3[[#This Row],[Transaction ID]],Source_data!A:A,Source_data!E:E)</f>
        <v>Hyderabad</v>
      </c>
      <c r="V3510" s="1">
        <f>_xlfn.IFNA(_xlfn.XLOOKUP(A3510,bank_processed_transactions[transaction_id],bank_processed_transactions[processing_minutes]),"")</f>
        <v>42.1</v>
      </c>
      <c r="W3510" s="31">
        <f>_xlfn.XLOOKUP(A3510,Source_data!A:A,Source_data!B:B)</f>
        <v>46108</v>
      </c>
    </row>
    <row r="3511" spans="1:23" x14ac:dyDescent="0.3">
      <c r="A3511" s="4" t="s">
        <v>1029</v>
      </c>
      <c r="B3511" s="1">
        <f>_xlfn.XLOOKUP(A3511,bank_source_transactions__1[transaction_id],bank_source_transactions__1[amount_inr])</f>
        <v>11752.4</v>
      </c>
      <c r="C3511" s="1">
        <f>_xlfn.XLOOKUP(A3511,Processed_data!A:A,Processed_data!F:F)</f>
        <v>11752.4</v>
      </c>
      <c r="D3511" s="1" t="str">
        <f>_xlfn.XLOOKUP(A3511,bank_source_transactions__1[transaction_id],bank_source_transactions__1[transaction_status])</f>
        <v>SUCCESS</v>
      </c>
      <c r="E3511" s="1" t="str">
        <f>_xlfn.XLOOKUP(A3511,Processed_data!A:A,Processed_data!G:G)</f>
        <v>SUCCESS</v>
      </c>
      <c r="F3511" s="1">
        <f>COUNTIF(bank_processed_transactions[transaction_id],A3511)</f>
        <v>1</v>
      </c>
      <c r="G3511" s="1" t="str">
        <f t="shared" si="540"/>
        <v>found</v>
      </c>
      <c r="H3511" s="1" t="str">
        <f t="shared" si="541"/>
        <v>Not Duplicate</v>
      </c>
      <c r="I3511" s="1" t="str">
        <f t="shared" si="542"/>
        <v>match</v>
      </c>
      <c r="J3511" s="1" t="str">
        <f t="shared" si="543"/>
        <v>match</v>
      </c>
      <c r="K3511" s="1">
        <f t="shared" si="544"/>
        <v>0</v>
      </c>
      <c r="L3511" s="2">
        <f>IF(F3511=0,"not processed",_xlfn.MINIFS(Processed_data!H:H,Processed_data!A:A,A3511))</f>
        <v>46032</v>
      </c>
      <c r="M3511" s="1">
        <f>IF(F3511=0,"not processed",ABS(bank_source_transactions__1[[#This Row],[transaction_date]]-Reconciliation!L3511))</f>
        <v>3</v>
      </c>
      <c r="N3511" s="1" t="str" cm="1">
        <f t="array" ref="N3511">_xlfn.IFS(M3511="not Processed", "Not Processed",M3511&gt;2,"SLA Breached",M3511&lt;=2,"Within SLA")</f>
        <v>SLA Breached</v>
      </c>
      <c r="O3511" s="1" t="str">
        <f>_xlfn.XLOOKUP(A3511,Source_data!A:A,Source_data!D:D)</f>
        <v>UPI</v>
      </c>
      <c r="P3511" s="1">
        <f t="shared" si="545"/>
        <v>0</v>
      </c>
      <c r="Q3511" s="1">
        <f t="shared" si="546"/>
        <v>0</v>
      </c>
      <c r="R3511" s="1">
        <f t="shared" si="547"/>
        <v>0</v>
      </c>
      <c r="S3511" s="1">
        <f t="shared" si="548"/>
        <v>0</v>
      </c>
      <c r="T3511" s="1">
        <f t="shared" si="549"/>
        <v>1</v>
      </c>
      <c r="U3511" s="1" t="str">
        <f>_xlfn.XLOOKUP(Table3[[#This Row],[Transaction ID]],Source_data!A:A,Source_data!E:E)</f>
        <v>Bengaluru</v>
      </c>
      <c r="V3511" s="1">
        <f>_xlfn.IFNA(_xlfn.XLOOKUP(A3511,bank_processed_transactions[transaction_id],bank_processed_transactions[processing_minutes]),"")</f>
        <v>17.899999999999999</v>
      </c>
      <c r="W3511" s="31">
        <f>_xlfn.XLOOKUP(A3511,Source_data!A:A,Source_data!B:B)</f>
        <v>46029</v>
      </c>
    </row>
    <row r="3512" spans="1:23" x14ac:dyDescent="0.3">
      <c r="A3512" s="3" t="s">
        <v>3927</v>
      </c>
      <c r="B3512" s="1">
        <f>_xlfn.XLOOKUP(A3512,bank_source_transactions__1[transaction_id],bank_source_transactions__1[amount_inr])</f>
        <v>71114.070000000007</v>
      </c>
      <c r="C3512" s="1">
        <f>_xlfn.XLOOKUP(A3512,Processed_data!A:A,Processed_data!F:F)</f>
        <v>71114.070000000007</v>
      </c>
      <c r="D3512" s="1" t="str">
        <f>_xlfn.XLOOKUP(A3512,bank_source_transactions__1[transaction_id],bank_source_transactions__1[transaction_status])</f>
        <v>SUCCESS</v>
      </c>
      <c r="E3512" s="1" t="str">
        <f>_xlfn.XLOOKUP(A3512,Processed_data!A:A,Processed_data!G:G)</f>
        <v>SUCCESS</v>
      </c>
      <c r="F3512" s="1">
        <f>COUNTIF(bank_processed_transactions[transaction_id],A3512)</f>
        <v>1</v>
      </c>
      <c r="G3512" s="1" t="str">
        <f t="shared" si="540"/>
        <v>found</v>
      </c>
      <c r="H3512" s="1" t="str">
        <f t="shared" si="541"/>
        <v>Not Duplicate</v>
      </c>
      <c r="I3512" s="1" t="str">
        <f t="shared" si="542"/>
        <v>match</v>
      </c>
      <c r="J3512" s="1" t="str">
        <f t="shared" si="543"/>
        <v>match</v>
      </c>
      <c r="K3512" s="1">
        <f t="shared" si="544"/>
        <v>0</v>
      </c>
      <c r="L3512" s="2">
        <f>IF(F3512=0,"not processed",_xlfn.MINIFS(Processed_data!H:H,Processed_data!A:A,A3512))</f>
        <v>46049</v>
      </c>
      <c r="M3512" s="1">
        <f>IF(F3512=0,"not processed",ABS(bank_source_transactions__1[[#This Row],[transaction_date]]-Reconciliation!L3512))</f>
        <v>1</v>
      </c>
      <c r="N3512" s="1" t="str" cm="1">
        <f t="array" ref="N3512">_xlfn.IFS(M3512="not Processed", "Not Processed",M3512&gt;2,"SLA Breached",M3512&lt;=2,"Within SLA")</f>
        <v>Within SLA</v>
      </c>
      <c r="O3512" s="1" t="str">
        <f>_xlfn.XLOOKUP(A3512,Source_data!A:A,Source_data!D:D)</f>
        <v>UPI</v>
      </c>
      <c r="P3512" s="1">
        <f t="shared" si="545"/>
        <v>0</v>
      </c>
      <c r="Q3512" s="1">
        <f t="shared" si="546"/>
        <v>0</v>
      </c>
      <c r="R3512" s="1">
        <f t="shared" si="547"/>
        <v>0</v>
      </c>
      <c r="S3512" s="1">
        <f t="shared" si="548"/>
        <v>0</v>
      </c>
      <c r="T3512" s="1">
        <f t="shared" si="549"/>
        <v>0</v>
      </c>
      <c r="U3512" s="1" t="str">
        <f>_xlfn.XLOOKUP(Table3[[#This Row],[Transaction ID]],Source_data!A:A,Source_data!E:E)</f>
        <v>Mumbai</v>
      </c>
      <c r="V3512" s="1">
        <f>_xlfn.IFNA(_xlfn.XLOOKUP(A3512,bank_processed_transactions[transaction_id],bank_processed_transactions[processing_minutes]),"")</f>
        <v>7.2</v>
      </c>
      <c r="W3512" s="31">
        <f>_xlfn.XLOOKUP(A3512,Source_data!A:A,Source_data!B:B)</f>
        <v>46048</v>
      </c>
    </row>
    <row r="3513" spans="1:23" x14ac:dyDescent="0.3">
      <c r="A3513" s="4" t="s">
        <v>946</v>
      </c>
      <c r="B3513" s="1">
        <f>_xlfn.XLOOKUP(A3513,bank_source_transactions__1[transaction_id],bank_source_transactions__1[amount_inr])</f>
        <v>9696.7900000000009</v>
      </c>
      <c r="C3513" s="1">
        <f>_xlfn.XLOOKUP(A3513,Processed_data!A:A,Processed_data!F:F)</f>
        <v>9696.7900000000009</v>
      </c>
      <c r="D3513" s="1" t="str">
        <f>_xlfn.XLOOKUP(A3513,bank_source_transactions__1[transaction_id],bank_source_transactions__1[transaction_status])</f>
        <v>SUCCESS</v>
      </c>
      <c r="E3513" s="1" t="str">
        <f>_xlfn.XLOOKUP(A3513,Processed_data!A:A,Processed_data!G:G)</f>
        <v>SUCCESS</v>
      </c>
      <c r="F3513" s="1">
        <f>COUNTIF(bank_processed_transactions[transaction_id],A3513)</f>
        <v>1</v>
      </c>
      <c r="G3513" s="1" t="str">
        <f t="shared" si="540"/>
        <v>found</v>
      </c>
      <c r="H3513" s="1" t="str">
        <f t="shared" si="541"/>
        <v>Not Duplicate</v>
      </c>
      <c r="I3513" s="1" t="str">
        <f t="shared" si="542"/>
        <v>match</v>
      </c>
      <c r="J3513" s="1" t="str">
        <f t="shared" si="543"/>
        <v>match</v>
      </c>
      <c r="K3513" s="1">
        <f t="shared" si="544"/>
        <v>0</v>
      </c>
      <c r="L3513" s="2">
        <f>IF(F3513=0,"not processed",_xlfn.MINIFS(Processed_data!H:H,Processed_data!A:A,A3513))</f>
        <v>46072</v>
      </c>
      <c r="M3513" s="1">
        <f>IF(F3513=0,"not processed",ABS(bank_source_transactions__1[[#This Row],[transaction_date]]-Reconciliation!L3513))</f>
        <v>3</v>
      </c>
      <c r="N3513" s="1" t="str" cm="1">
        <f t="array" ref="N3513">_xlfn.IFS(M3513="not Processed", "Not Processed",M3513&gt;2,"SLA Breached",M3513&lt;=2,"Within SLA")</f>
        <v>SLA Breached</v>
      </c>
      <c r="O3513" s="1" t="str">
        <f>_xlfn.XLOOKUP(A3513,Source_data!A:A,Source_data!D:D)</f>
        <v>CARD</v>
      </c>
      <c r="P3513" s="1">
        <f t="shared" si="545"/>
        <v>0</v>
      </c>
      <c r="Q3513" s="1">
        <f t="shared" si="546"/>
        <v>0</v>
      </c>
      <c r="R3513" s="1">
        <f t="shared" si="547"/>
        <v>0</v>
      </c>
      <c r="S3513" s="1">
        <f t="shared" si="548"/>
        <v>0</v>
      </c>
      <c r="T3513" s="1">
        <f t="shared" si="549"/>
        <v>1</v>
      </c>
      <c r="U3513" s="1" t="str">
        <f>_xlfn.XLOOKUP(Table3[[#This Row],[Transaction ID]],Source_data!A:A,Source_data!E:E)</f>
        <v>Pune</v>
      </c>
      <c r="V3513" s="1">
        <f>_xlfn.IFNA(_xlfn.XLOOKUP(A3513,bank_processed_transactions[transaction_id],bank_processed_transactions[processing_minutes]),"")</f>
        <v>47.1</v>
      </c>
      <c r="W3513" s="31">
        <f>_xlfn.XLOOKUP(A3513,Source_data!A:A,Source_data!B:B)</f>
        <v>46069</v>
      </c>
    </row>
    <row r="3514" spans="1:23" x14ac:dyDescent="0.3">
      <c r="A3514" s="3" t="s">
        <v>2931</v>
      </c>
      <c r="B3514" s="1">
        <f>_xlfn.XLOOKUP(A3514,bank_source_transactions__1[transaction_id],bank_source_transactions__1[amount_inr])</f>
        <v>3983.85</v>
      </c>
      <c r="C3514" s="1">
        <f>_xlfn.XLOOKUP(A3514,Processed_data!A:A,Processed_data!F:F)</f>
        <v>3983.85</v>
      </c>
      <c r="D3514" s="1" t="str">
        <f>_xlfn.XLOOKUP(A3514,bank_source_transactions__1[transaction_id],bank_source_transactions__1[transaction_status])</f>
        <v>SUCCESS</v>
      </c>
      <c r="E3514" s="1" t="str">
        <f>_xlfn.XLOOKUP(A3514,Processed_data!A:A,Processed_data!G:G)</f>
        <v>SUCCESS</v>
      </c>
      <c r="F3514" s="1">
        <f>COUNTIF(bank_processed_transactions[transaction_id],A3514)</f>
        <v>1</v>
      </c>
      <c r="G3514" s="1" t="str">
        <f t="shared" si="540"/>
        <v>found</v>
      </c>
      <c r="H3514" s="1" t="str">
        <f t="shared" si="541"/>
        <v>Not Duplicate</v>
      </c>
      <c r="I3514" s="1" t="str">
        <f t="shared" si="542"/>
        <v>match</v>
      </c>
      <c r="J3514" s="1" t="str">
        <f t="shared" si="543"/>
        <v>match</v>
      </c>
      <c r="K3514" s="1">
        <f t="shared" si="544"/>
        <v>0</v>
      </c>
      <c r="L3514" s="2">
        <f>IF(F3514=0,"not processed",_xlfn.MINIFS(Processed_data!H:H,Processed_data!A:A,A3514))</f>
        <v>46100</v>
      </c>
      <c r="M3514" s="1">
        <f>IF(F3514=0,"not processed",ABS(bank_source_transactions__1[[#This Row],[transaction_date]]-Reconciliation!L3514))</f>
        <v>0</v>
      </c>
      <c r="N3514" s="1" t="str" cm="1">
        <f t="array" ref="N3514">_xlfn.IFS(M3514="not Processed", "Not Processed",M3514&gt;2,"SLA Breached",M3514&lt;=2,"Within SLA")</f>
        <v>Within SLA</v>
      </c>
      <c r="O3514" s="1" t="str">
        <f>_xlfn.XLOOKUP(A3514,Source_data!A:A,Source_data!D:D)</f>
        <v>UPI</v>
      </c>
      <c r="P3514" s="1">
        <f t="shared" si="545"/>
        <v>0</v>
      </c>
      <c r="Q3514" s="1">
        <f t="shared" si="546"/>
        <v>0</v>
      </c>
      <c r="R3514" s="1">
        <f t="shared" si="547"/>
        <v>0</v>
      </c>
      <c r="S3514" s="1">
        <f t="shared" si="548"/>
        <v>0</v>
      </c>
      <c r="T3514" s="1">
        <f t="shared" si="549"/>
        <v>0</v>
      </c>
      <c r="U3514" s="1" t="str">
        <f>_xlfn.XLOOKUP(Table3[[#This Row],[Transaction ID]],Source_data!A:A,Source_data!E:E)</f>
        <v>Hyderabad</v>
      </c>
      <c r="V3514" s="1">
        <f>_xlfn.IFNA(_xlfn.XLOOKUP(A3514,bank_processed_transactions[transaction_id],bank_processed_transactions[processing_minutes]),"")</f>
        <v>4.9000000000000004</v>
      </c>
      <c r="W3514" s="31">
        <f>_xlfn.XLOOKUP(A3514,Source_data!A:A,Source_data!B:B)</f>
        <v>46100</v>
      </c>
    </row>
    <row r="3515" spans="1:23" x14ac:dyDescent="0.3">
      <c r="A3515" s="4" t="s">
        <v>4736</v>
      </c>
      <c r="B3515" s="1">
        <f>_xlfn.XLOOKUP(A3515,bank_source_transactions__1[transaction_id],bank_source_transactions__1[amount_inr])</f>
        <v>1319.3</v>
      </c>
      <c r="C3515" s="1">
        <f>_xlfn.XLOOKUP(A3515,Processed_data!A:A,Processed_data!F:F)</f>
        <v>1319.3</v>
      </c>
      <c r="D3515" s="1" t="str">
        <f>_xlfn.XLOOKUP(A3515,bank_source_transactions__1[transaction_id],bank_source_transactions__1[transaction_status])</f>
        <v>SUCCESS</v>
      </c>
      <c r="E3515" s="1" t="str">
        <f>_xlfn.XLOOKUP(A3515,Processed_data!A:A,Processed_data!G:G)</f>
        <v>SUCCESS</v>
      </c>
      <c r="F3515" s="1">
        <f>COUNTIF(bank_processed_transactions[transaction_id],A3515)</f>
        <v>1</v>
      </c>
      <c r="G3515" s="1" t="str">
        <f t="shared" si="540"/>
        <v>found</v>
      </c>
      <c r="H3515" s="1" t="str">
        <f t="shared" si="541"/>
        <v>Not Duplicate</v>
      </c>
      <c r="I3515" s="1" t="str">
        <f t="shared" si="542"/>
        <v>match</v>
      </c>
      <c r="J3515" s="1" t="str">
        <f t="shared" si="543"/>
        <v>match</v>
      </c>
      <c r="K3515" s="1">
        <f t="shared" si="544"/>
        <v>0</v>
      </c>
      <c r="L3515" s="2">
        <f>IF(F3515=0,"not processed",_xlfn.MINIFS(Processed_data!H:H,Processed_data!A:A,A3515))</f>
        <v>46048</v>
      </c>
      <c r="M3515" s="1">
        <f>IF(F3515=0,"not processed",ABS(bank_source_transactions__1[[#This Row],[transaction_date]]-Reconciliation!L3515))</f>
        <v>3</v>
      </c>
      <c r="N3515" s="1" t="str" cm="1">
        <f t="array" ref="N3515">_xlfn.IFS(M3515="not Processed", "Not Processed",M3515&gt;2,"SLA Breached",M3515&lt;=2,"Within SLA")</f>
        <v>SLA Breached</v>
      </c>
      <c r="O3515" s="1" t="str">
        <f>_xlfn.XLOOKUP(A3515,Source_data!A:A,Source_data!D:D)</f>
        <v>UPI</v>
      </c>
      <c r="P3515" s="1">
        <f t="shared" si="545"/>
        <v>0</v>
      </c>
      <c r="Q3515" s="1">
        <f t="shared" si="546"/>
        <v>0</v>
      </c>
      <c r="R3515" s="1">
        <f t="shared" si="547"/>
        <v>0</v>
      </c>
      <c r="S3515" s="1">
        <f t="shared" si="548"/>
        <v>0</v>
      </c>
      <c r="T3515" s="1">
        <f t="shared" si="549"/>
        <v>1</v>
      </c>
      <c r="U3515" s="1" t="str">
        <f>_xlfn.XLOOKUP(Table3[[#This Row],[Transaction ID]],Source_data!A:A,Source_data!E:E)</f>
        <v>Mumbai</v>
      </c>
      <c r="V3515" s="1">
        <f>_xlfn.IFNA(_xlfn.XLOOKUP(A3515,bank_processed_transactions[transaction_id],bank_processed_transactions[processing_minutes]),"")</f>
        <v>41</v>
      </c>
      <c r="W3515" s="31">
        <f>_xlfn.XLOOKUP(A3515,Source_data!A:A,Source_data!B:B)</f>
        <v>46045</v>
      </c>
    </row>
    <row r="3516" spans="1:23" x14ac:dyDescent="0.3">
      <c r="A3516" s="3" t="s">
        <v>1534</v>
      </c>
      <c r="B3516" s="1">
        <f>_xlfn.XLOOKUP(A3516,bank_source_transactions__1[transaction_id],bank_source_transactions__1[amount_inr])</f>
        <v>5330.61</v>
      </c>
      <c r="C3516" s="1">
        <f>_xlfn.XLOOKUP(A3516,Processed_data!A:A,Processed_data!F:F)</f>
        <v>5330.61</v>
      </c>
      <c r="D3516" s="1" t="str">
        <f>_xlfn.XLOOKUP(A3516,bank_source_transactions__1[transaction_id],bank_source_transactions__1[transaction_status])</f>
        <v>SUCCESS</v>
      </c>
      <c r="E3516" s="1" t="str">
        <f>_xlfn.XLOOKUP(A3516,Processed_data!A:A,Processed_data!G:G)</f>
        <v>SUCCESS</v>
      </c>
      <c r="F3516" s="1">
        <f>COUNTIF(bank_processed_transactions[transaction_id],A3516)</f>
        <v>1</v>
      </c>
      <c r="G3516" s="1" t="str">
        <f t="shared" si="540"/>
        <v>found</v>
      </c>
      <c r="H3516" s="1" t="str">
        <f t="shared" si="541"/>
        <v>Not Duplicate</v>
      </c>
      <c r="I3516" s="1" t="str">
        <f t="shared" si="542"/>
        <v>match</v>
      </c>
      <c r="J3516" s="1" t="str">
        <f t="shared" si="543"/>
        <v>match</v>
      </c>
      <c r="K3516" s="1">
        <f t="shared" si="544"/>
        <v>0</v>
      </c>
      <c r="L3516" s="2">
        <f>IF(F3516=0,"not processed",_xlfn.MINIFS(Processed_data!H:H,Processed_data!A:A,A3516))</f>
        <v>46081</v>
      </c>
      <c r="M3516" s="1">
        <f>IF(F3516=0,"not processed",ABS(bank_source_transactions__1[[#This Row],[transaction_date]]-Reconciliation!L3516))</f>
        <v>2</v>
      </c>
      <c r="N3516" s="1" t="str" cm="1">
        <f t="array" ref="N3516">_xlfn.IFS(M3516="not Processed", "Not Processed",M3516&gt;2,"SLA Breached",M3516&lt;=2,"Within SLA")</f>
        <v>Within SLA</v>
      </c>
      <c r="O3516" s="1" t="str">
        <f>_xlfn.XLOOKUP(A3516,Source_data!A:A,Source_data!D:D)</f>
        <v>UPI</v>
      </c>
      <c r="P3516" s="1">
        <f t="shared" si="545"/>
        <v>0</v>
      </c>
      <c r="Q3516" s="1">
        <f t="shared" si="546"/>
        <v>0</v>
      </c>
      <c r="R3516" s="1">
        <f t="shared" si="547"/>
        <v>0</v>
      </c>
      <c r="S3516" s="1">
        <f t="shared" si="548"/>
        <v>0</v>
      </c>
      <c r="T3516" s="1">
        <f t="shared" si="549"/>
        <v>0</v>
      </c>
      <c r="U3516" s="1" t="str">
        <f>_xlfn.XLOOKUP(Table3[[#This Row],[Transaction ID]],Source_data!A:A,Source_data!E:E)</f>
        <v>Mumbai</v>
      </c>
      <c r="V3516" s="1">
        <f>_xlfn.IFNA(_xlfn.XLOOKUP(A3516,bank_processed_transactions[transaction_id],bank_processed_transactions[processing_minutes]),"")</f>
        <v>25.4</v>
      </c>
      <c r="W3516" s="31">
        <f>_xlfn.XLOOKUP(A3516,Source_data!A:A,Source_data!B:B)</f>
        <v>46079</v>
      </c>
    </row>
    <row r="3517" spans="1:23" x14ac:dyDescent="0.3">
      <c r="A3517" s="4" t="s">
        <v>2838</v>
      </c>
      <c r="B3517" s="1">
        <f>_xlfn.XLOOKUP(A3517,bank_source_transactions__1[transaction_id],bank_source_transactions__1[amount_inr])</f>
        <v>2377.98</v>
      </c>
      <c r="C3517" s="1">
        <f>_xlfn.XLOOKUP(A3517,Processed_data!A:A,Processed_data!F:F)</f>
        <v>2377.98</v>
      </c>
      <c r="D3517" s="1" t="str">
        <f>_xlfn.XLOOKUP(A3517,bank_source_transactions__1[transaction_id],bank_source_transactions__1[transaction_status])</f>
        <v>SUCCESS</v>
      </c>
      <c r="E3517" s="1" t="str">
        <f>_xlfn.XLOOKUP(A3517,Processed_data!A:A,Processed_data!G:G)</f>
        <v>SUCCESS</v>
      </c>
      <c r="F3517" s="1">
        <f>COUNTIF(bank_processed_transactions[transaction_id],A3517)</f>
        <v>1</v>
      </c>
      <c r="G3517" s="1" t="str">
        <f t="shared" si="540"/>
        <v>found</v>
      </c>
      <c r="H3517" s="1" t="str">
        <f t="shared" si="541"/>
        <v>Not Duplicate</v>
      </c>
      <c r="I3517" s="1" t="str">
        <f t="shared" si="542"/>
        <v>match</v>
      </c>
      <c r="J3517" s="1" t="str">
        <f t="shared" si="543"/>
        <v>match</v>
      </c>
      <c r="K3517" s="1">
        <f t="shared" si="544"/>
        <v>0</v>
      </c>
      <c r="L3517" s="2">
        <f>IF(F3517=0,"not processed",_xlfn.MINIFS(Processed_data!H:H,Processed_data!A:A,A3517))</f>
        <v>46078</v>
      </c>
      <c r="M3517" s="1">
        <f>IF(F3517=0,"not processed",ABS(bank_source_transactions__1[[#This Row],[transaction_date]]-Reconciliation!L3517))</f>
        <v>1</v>
      </c>
      <c r="N3517" s="1" t="str" cm="1">
        <f t="array" ref="N3517">_xlfn.IFS(M3517="not Processed", "Not Processed",M3517&gt;2,"SLA Breached",M3517&lt;=2,"Within SLA")</f>
        <v>Within SLA</v>
      </c>
      <c r="O3517" s="1" t="str">
        <f>_xlfn.XLOOKUP(A3517,Source_data!A:A,Source_data!D:D)</f>
        <v>IMPS</v>
      </c>
      <c r="P3517" s="1">
        <f t="shared" si="545"/>
        <v>0</v>
      </c>
      <c r="Q3517" s="1">
        <f t="shared" si="546"/>
        <v>0</v>
      </c>
      <c r="R3517" s="1">
        <f t="shared" si="547"/>
        <v>0</v>
      </c>
      <c r="S3517" s="1">
        <f t="shared" si="548"/>
        <v>0</v>
      </c>
      <c r="T3517" s="1">
        <f t="shared" si="549"/>
        <v>0</v>
      </c>
      <c r="U3517" s="1" t="str">
        <f>_xlfn.XLOOKUP(Table3[[#This Row],[Transaction ID]],Source_data!A:A,Source_data!E:E)</f>
        <v>Mumbai</v>
      </c>
      <c r="V3517" s="1">
        <f>_xlfn.IFNA(_xlfn.XLOOKUP(A3517,bank_processed_transactions[transaction_id],bank_processed_transactions[processing_minutes]),"")</f>
        <v>11.8</v>
      </c>
      <c r="W3517" s="31">
        <f>_xlfn.XLOOKUP(A3517,Source_data!A:A,Source_data!B:B)</f>
        <v>46077</v>
      </c>
    </row>
    <row r="3518" spans="1:23" x14ac:dyDescent="0.3">
      <c r="A3518" s="3" t="s">
        <v>4243</v>
      </c>
      <c r="B3518" s="1">
        <f>_xlfn.XLOOKUP(A3518,bank_source_transactions__1[transaction_id],bank_source_transactions__1[amount_inr])</f>
        <v>3330.54</v>
      </c>
      <c r="C3518" s="1">
        <f>_xlfn.XLOOKUP(A3518,Processed_data!A:A,Processed_data!F:F)</f>
        <v>3330.54</v>
      </c>
      <c r="D3518" s="1" t="str">
        <f>_xlfn.XLOOKUP(A3518,bank_source_transactions__1[transaction_id],bank_source_transactions__1[transaction_status])</f>
        <v>SUCCESS</v>
      </c>
      <c r="E3518" s="1" t="str">
        <f>_xlfn.XLOOKUP(A3518,Processed_data!A:A,Processed_data!G:G)</f>
        <v>SUCCESS</v>
      </c>
      <c r="F3518" s="1">
        <f>COUNTIF(bank_processed_transactions[transaction_id],A3518)</f>
        <v>1</v>
      </c>
      <c r="G3518" s="1" t="str">
        <f t="shared" si="540"/>
        <v>found</v>
      </c>
      <c r="H3518" s="1" t="str">
        <f t="shared" si="541"/>
        <v>Not Duplicate</v>
      </c>
      <c r="I3518" s="1" t="str">
        <f t="shared" si="542"/>
        <v>match</v>
      </c>
      <c r="J3518" s="1" t="str">
        <f t="shared" si="543"/>
        <v>match</v>
      </c>
      <c r="K3518" s="1">
        <f t="shared" si="544"/>
        <v>0</v>
      </c>
      <c r="L3518" s="2">
        <f>IF(F3518=0,"not processed",_xlfn.MINIFS(Processed_data!H:H,Processed_data!A:A,A3518))</f>
        <v>46077</v>
      </c>
      <c r="M3518" s="1">
        <f>IF(F3518=0,"not processed",ABS(bank_source_transactions__1[[#This Row],[transaction_date]]-Reconciliation!L3518))</f>
        <v>0</v>
      </c>
      <c r="N3518" s="1" t="str" cm="1">
        <f t="array" ref="N3518">_xlfn.IFS(M3518="not Processed", "Not Processed",M3518&gt;2,"SLA Breached",M3518&lt;=2,"Within SLA")</f>
        <v>Within SLA</v>
      </c>
      <c r="O3518" s="1" t="str">
        <f>_xlfn.XLOOKUP(A3518,Source_data!A:A,Source_data!D:D)</f>
        <v>UPI</v>
      </c>
      <c r="P3518" s="1">
        <f t="shared" si="545"/>
        <v>0</v>
      </c>
      <c r="Q3518" s="1">
        <f t="shared" si="546"/>
        <v>0</v>
      </c>
      <c r="R3518" s="1">
        <f t="shared" si="547"/>
        <v>0</v>
      </c>
      <c r="S3518" s="1">
        <f t="shared" si="548"/>
        <v>0</v>
      </c>
      <c r="T3518" s="1">
        <f t="shared" si="549"/>
        <v>0</v>
      </c>
      <c r="U3518" s="1" t="str">
        <f>_xlfn.XLOOKUP(Table3[[#This Row],[Transaction ID]],Source_data!A:A,Source_data!E:E)</f>
        <v>Hyderabad</v>
      </c>
      <c r="V3518" s="1">
        <f>_xlfn.IFNA(_xlfn.XLOOKUP(A3518,bank_processed_transactions[transaction_id],bank_processed_transactions[processing_minutes]),"")</f>
        <v>9.1999999999999993</v>
      </c>
      <c r="W3518" s="31">
        <f>_xlfn.XLOOKUP(A3518,Source_data!A:A,Source_data!B:B)</f>
        <v>46077</v>
      </c>
    </row>
    <row r="3519" spans="1:23" x14ac:dyDescent="0.3">
      <c r="A3519" s="4" t="s">
        <v>2981</v>
      </c>
      <c r="B3519" s="1">
        <f>_xlfn.XLOOKUP(A3519,bank_source_transactions__1[transaction_id],bank_source_transactions__1[amount_inr])</f>
        <v>2325.3200000000002</v>
      </c>
      <c r="C3519" s="1">
        <f>_xlfn.XLOOKUP(A3519,Processed_data!A:A,Processed_data!F:F)</f>
        <v>2325.3200000000002</v>
      </c>
      <c r="D3519" s="1" t="str">
        <f>_xlfn.XLOOKUP(A3519,bank_source_transactions__1[transaction_id],bank_source_transactions__1[transaction_status])</f>
        <v>SUCCESS</v>
      </c>
      <c r="E3519" s="1" t="str">
        <f>_xlfn.XLOOKUP(A3519,Processed_data!A:A,Processed_data!G:G)</f>
        <v>SUCCESS</v>
      </c>
      <c r="F3519" s="1">
        <f>COUNTIF(bank_processed_transactions[transaction_id],A3519)</f>
        <v>1</v>
      </c>
      <c r="G3519" s="1" t="str">
        <f t="shared" si="540"/>
        <v>found</v>
      </c>
      <c r="H3519" s="1" t="str">
        <f t="shared" si="541"/>
        <v>Not Duplicate</v>
      </c>
      <c r="I3519" s="1" t="str">
        <f t="shared" si="542"/>
        <v>match</v>
      </c>
      <c r="J3519" s="1" t="str">
        <f t="shared" si="543"/>
        <v>match</v>
      </c>
      <c r="K3519" s="1">
        <f t="shared" si="544"/>
        <v>0</v>
      </c>
      <c r="L3519" s="2">
        <f>IF(F3519=0,"not processed",_xlfn.MINIFS(Processed_data!H:H,Processed_data!A:A,A3519))</f>
        <v>46065</v>
      </c>
      <c r="M3519" s="1">
        <f>IF(F3519=0,"not processed",ABS(bank_source_transactions__1[[#This Row],[transaction_date]]-Reconciliation!L3519))</f>
        <v>1</v>
      </c>
      <c r="N3519" s="1" t="str" cm="1">
        <f t="array" ref="N3519">_xlfn.IFS(M3519="not Processed", "Not Processed",M3519&gt;2,"SLA Breached",M3519&lt;=2,"Within SLA")</f>
        <v>Within SLA</v>
      </c>
      <c r="O3519" s="1" t="str">
        <f>_xlfn.XLOOKUP(A3519,Source_data!A:A,Source_data!D:D)</f>
        <v>NEFT</v>
      </c>
      <c r="P3519" s="1">
        <f t="shared" si="545"/>
        <v>0</v>
      </c>
      <c r="Q3519" s="1">
        <f t="shared" si="546"/>
        <v>0</v>
      </c>
      <c r="R3519" s="1">
        <f t="shared" si="547"/>
        <v>0</v>
      </c>
      <c r="S3519" s="1">
        <f t="shared" si="548"/>
        <v>0</v>
      </c>
      <c r="T3519" s="1">
        <f t="shared" si="549"/>
        <v>0</v>
      </c>
      <c r="U3519" s="1" t="str">
        <f>_xlfn.XLOOKUP(Table3[[#This Row],[Transaction ID]],Source_data!A:A,Source_data!E:E)</f>
        <v>Hyderabad</v>
      </c>
      <c r="V3519" s="1">
        <f>_xlfn.IFNA(_xlfn.XLOOKUP(A3519,bank_processed_transactions[transaction_id],bank_processed_transactions[processing_minutes]),"")</f>
        <v>32.5</v>
      </c>
      <c r="W3519" s="31">
        <f>_xlfn.XLOOKUP(A3519,Source_data!A:A,Source_data!B:B)</f>
        <v>46064</v>
      </c>
    </row>
    <row r="3520" spans="1:23" x14ac:dyDescent="0.3">
      <c r="A3520" s="3" t="s">
        <v>1585</v>
      </c>
      <c r="B3520" s="1">
        <f>_xlfn.XLOOKUP(A3520,bank_source_transactions__1[transaction_id],bank_source_transactions__1[amount_inr])</f>
        <v>8581.27</v>
      </c>
      <c r="C3520" s="1">
        <f>_xlfn.XLOOKUP(A3520,Processed_data!A:A,Processed_data!F:F)</f>
        <v>8581.27</v>
      </c>
      <c r="D3520" s="1" t="str">
        <f>_xlfn.XLOOKUP(A3520,bank_source_transactions__1[transaction_id],bank_source_transactions__1[transaction_status])</f>
        <v>SUCCESS</v>
      </c>
      <c r="E3520" s="1" t="str">
        <f>_xlfn.XLOOKUP(A3520,Processed_data!A:A,Processed_data!G:G)</f>
        <v>SUCCESS</v>
      </c>
      <c r="F3520" s="1">
        <f>COUNTIF(bank_processed_transactions[transaction_id],A3520)</f>
        <v>1</v>
      </c>
      <c r="G3520" s="1" t="str">
        <f t="shared" si="540"/>
        <v>found</v>
      </c>
      <c r="H3520" s="1" t="str">
        <f t="shared" si="541"/>
        <v>Not Duplicate</v>
      </c>
      <c r="I3520" s="1" t="str">
        <f t="shared" si="542"/>
        <v>match</v>
      </c>
      <c r="J3520" s="1" t="str">
        <f t="shared" si="543"/>
        <v>match</v>
      </c>
      <c r="K3520" s="1">
        <f t="shared" si="544"/>
        <v>0</v>
      </c>
      <c r="L3520" s="2">
        <f>IF(F3520=0,"not processed",_xlfn.MINIFS(Processed_data!H:H,Processed_data!A:A,A3520))</f>
        <v>46108</v>
      </c>
      <c r="M3520" s="1">
        <f>IF(F3520=0,"not processed",ABS(bank_source_transactions__1[[#This Row],[transaction_date]]-Reconciliation!L3520))</f>
        <v>0</v>
      </c>
      <c r="N3520" s="1" t="str" cm="1">
        <f t="array" ref="N3520">_xlfn.IFS(M3520="not Processed", "Not Processed",M3520&gt;2,"SLA Breached",M3520&lt;=2,"Within SLA")</f>
        <v>Within SLA</v>
      </c>
      <c r="O3520" s="1" t="str">
        <f>_xlfn.XLOOKUP(A3520,Source_data!A:A,Source_data!D:D)</f>
        <v>UPI</v>
      </c>
      <c r="P3520" s="1">
        <f t="shared" si="545"/>
        <v>0</v>
      </c>
      <c r="Q3520" s="1">
        <f t="shared" si="546"/>
        <v>0</v>
      </c>
      <c r="R3520" s="1">
        <f t="shared" si="547"/>
        <v>0</v>
      </c>
      <c r="S3520" s="1">
        <f t="shared" si="548"/>
        <v>0</v>
      </c>
      <c r="T3520" s="1">
        <f t="shared" si="549"/>
        <v>0</v>
      </c>
      <c r="U3520" s="1" t="str">
        <f>_xlfn.XLOOKUP(Table3[[#This Row],[Transaction ID]],Source_data!A:A,Source_data!E:E)</f>
        <v>Mumbai</v>
      </c>
      <c r="V3520" s="1">
        <f>_xlfn.IFNA(_xlfn.XLOOKUP(A3520,bank_processed_transactions[transaction_id],bank_processed_transactions[processing_minutes]),"")</f>
        <v>10.5</v>
      </c>
      <c r="W3520" s="31">
        <f>_xlfn.XLOOKUP(A3520,Source_data!A:A,Source_data!B:B)</f>
        <v>46108</v>
      </c>
    </row>
    <row r="3521" spans="1:23" x14ac:dyDescent="0.3">
      <c r="A3521" s="4" t="s">
        <v>3393</v>
      </c>
      <c r="B3521" s="1">
        <f>_xlfn.XLOOKUP(A3521,bank_source_transactions__1[transaction_id],bank_source_transactions__1[amount_inr])</f>
        <v>2035.18</v>
      </c>
      <c r="C3521" s="1">
        <f>_xlfn.XLOOKUP(A3521,Processed_data!A:A,Processed_data!F:F)</f>
        <v>2035.18</v>
      </c>
      <c r="D3521" s="1" t="str">
        <f>_xlfn.XLOOKUP(A3521,bank_source_transactions__1[transaction_id],bank_source_transactions__1[transaction_status])</f>
        <v>SUCCESS</v>
      </c>
      <c r="E3521" s="1" t="str">
        <f>_xlfn.XLOOKUP(A3521,Processed_data!A:A,Processed_data!G:G)</f>
        <v>SUCCESS</v>
      </c>
      <c r="F3521" s="1">
        <f>COUNTIF(bank_processed_transactions[transaction_id],A3521)</f>
        <v>1</v>
      </c>
      <c r="G3521" s="1" t="str">
        <f t="shared" si="540"/>
        <v>found</v>
      </c>
      <c r="H3521" s="1" t="str">
        <f t="shared" si="541"/>
        <v>Not Duplicate</v>
      </c>
      <c r="I3521" s="1" t="str">
        <f t="shared" si="542"/>
        <v>match</v>
      </c>
      <c r="J3521" s="1" t="str">
        <f t="shared" si="543"/>
        <v>match</v>
      </c>
      <c r="K3521" s="1">
        <f t="shared" si="544"/>
        <v>0</v>
      </c>
      <c r="L3521" s="2">
        <f>IF(F3521=0,"not processed",_xlfn.MINIFS(Processed_data!H:H,Processed_data!A:A,A3521))</f>
        <v>46088</v>
      </c>
      <c r="M3521" s="1">
        <f>IF(F3521=0,"not processed",ABS(bank_source_transactions__1[[#This Row],[transaction_date]]-Reconciliation!L3521))</f>
        <v>3</v>
      </c>
      <c r="N3521" s="1" t="str" cm="1">
        <f t="array" ref="N3521">_xlfn.IFS(M3521="not Processed", "Not Processed",M3521&gt;2,"SLA Breached",M3521&lt;=2,"Within SLA")</f>
        <v>SLA Breached</v>
      </c>
      <c r="O3521" s="1" t="str">
        <f>_xlfn.XLOOKUP(A3521,Source_data!A:A,Source_data!D:D)</f>
        <v>UPI</v>
      </c>
      <c r="P3521" s="1">
        <f t="shared" si="545"/>
        <v>0</v>
      </c>
      <c r="Q3521" s="1">
        <f t="shared" si="546"/>
        <v>0</v>
      </c>
      <c r="R3521" s="1">
        <f t="shared" si="547"/>
        <v>0</v>
      </c>
      <c r="S3521" s="1">
        <f t="shared" si="548"/>
        <v>0</v>
      </c>
      <c r="T3521" s="1">
        <f t="shared" si="549"/>
        <v>1</v>
      </c>
      <c r="U3521" s="1" t="str">
        <f>_xlfn.XLOOKUP(Table3[[#This Row],[Transaction ID]],Source_data!A:A,Source_data!E:E)</f>
        <v>Bengaluru</v>
      </c>
      <c r="V3521" s="1">
        <f>_xlfn.IFNA(_xlfn.XLOOKUP(A3521,bank_processed_transactions[transaction_id],bank_processed_transactions[processing_minutes]),"")</f>
        <v>33</v>
      </c>
      <c r="W3521" s="31">
        <f>_xlfn.XLOOKUP(A3521,Source_data!A:A,Source_data!B:B)</f>
        <v>46085</v>
      </c>
    </row>
    <row r="3522" spans="1:23" x14ac:dyDescent="0.3">
      <c r="A3522" s="3" t="s">
        <v>4804</v>
      </c>
      <c r="B3522" s="1">
        <f>_xlfn.XLOOKUP(A3522,bank_source_transactions__1[transaction_id],bank_source_transactions__1[amount_inr])</f>
        <v>3648</v>
      </c>
      <c r="C3522" s="1">
        <f>_xlfn.XLOOKUP(A3522,Processed_data!A:A,Processed_data!F:F)</f>
        <v>3648</v>
      </c>
      <c r="D3522" s="1" t="str">
        <f>_xlfn.XLOOKUP(A3522,bank_source_transactions__1[transaction_id],bank_source_transactions__1[transaction_status])</f>
        <v>SUCCESS</v>
      </c>
      <c r="E3522" s="1" t="str">
        <f>_xlfn.XLOOKUP(A3522,Processed_data!A:A,Processed_data!G:G)</f>
        <v>SUCCESS</v>
      </c>
      <c r="F3522" s="1">
        <f>COUNTIF(bank_processed_transactions[transaction_id],A3522)</f>
        <v>1</v>
      </c>
      <c r="G3522" s="1" t="str">
        <f t="shared" si="540"/>
        <v>found</v>
      </c>
      <c r="H3522" s="1" t="str">
        <f t="shared" si="541"/>
        <v>Not Duplicate</v>
      </c>
      <c r="I3522" s="1" t="str">
        <f t="shared" si="542"/>
        <v>match</v>
      </c>
      <c r="J3522" s="1" t="str">
        <f t="shared" si="543"/>
        <v>match</v>
      </c>
      <c r="K3522" s="1">
        <f t="shared" si="544"/>
        <v>0</v>
      </c>
      <c r="L3522" s="2">
        <f>IF(F3522=0,"not processed",_xlfn.MINIFS(Processed_data!H:H,Processed_data!A:A,A3522))</f>
        <v>46045</v>
      </c>
      <c r="M3522" s="1">
        <f>IF(F3522=0,"not processed",ABS(bank_source_transactions__1[[#This Row],[transaction_date]]-Reconciliation!L3522))</f>
        <v>3</v>
      </c>
      <c r="N3522" s="1" t="str" cm="1">
        <f t="array" ref="N3522">_xlfn.IFS(M3522="not Processed", "Not Processed",M3522&gt;2,"SLA Breached",M3522&lt;=2,"Within SLA")</f>
        <v>SLA Breached</v>
      </c>
      <c r="O3522" s="1" t="str">
        <f>_xlfn.XLOOKUP(A3522,Source_data!A:A,Source_data!D:D)</f>
        <v>IMPS</v>
      </c>
      <c r="P3522" s="1">
        <f t="shared" si="545"/>
        <v>0</v>
      </c>
      <c r="Q3522" s="1">
        <f t="shared" si="546"/>
        <v>0</v>
      </c>
      <c r="R3522" s="1">
        <f t="shared" si="547"/>
        <v>0</v>
      </c>
      <c r="S3522" s="1">
        <f t="shared" si="548"/>
        <v>0</v>
      </c>
      <c r="T3522" s="1">
        <f t="shared" si="549"/>
        <v>1</v>
      </c>
      <c r="U3522" s="1" t="str">
        <f>_xlfn.XLOOKUP(Table3[[#This Row],[Transaction ID]],Source_data!A:A,Source_data!E:E)</f>
        <v>Pune</v>
      </c>
      <c r="V3522" s="1">
        <f>_xlfn.IFNA(_xlfn.XLOOKUP(A3522,bank_processed_transactions[transaction_id],bank_processed_transactions[processing_minutes]),"")</f>
        <v>110.1</v>
      </c>
      <c r="W3522" s="31">
        <f>_xlfn.XLOOKUP(A3522,Source_data!A:A,Source_data!B:B)</f>
        <v>46042</v>
      </c>
    </row>
    <row r="3523" spans="1:23" x14ac:dyDescent="0.3">
      <c r="A3523" s="4" t="s">
        <v>5055</v>
      </c>
      <c r="B3523" s="1">
        <f>_xlfn.XLOOKUP(A3523,bank_source_transactions__1[transaction_id],bank_source_transactions__1[amount_inr])</f>
        <v>2187.5</v>
      </c>
      <c r="C3523" s="1" t="e">
        <f>_xlfn.XLOOKUP(A3523,Processed_data!A:A,Processed_data!F:F)</f>
        <v>#N/A</v>
      </c>
      <c r="D3523" s="1" t="str">
        <f>_xlfn.XLOOKUP(A3523,bank_source_transactions__1[transaction_id],bank_source_transactions__1[transaction_status])</f>
        <v>SUCCESS</v>
      </c>
      <c r="E3523" s="1" t="e">
        <f>_xlfn.XLOOKUP(A3523,Processed_data!A:A,Processed_data!G:G)</f>
        <v>#N/A</v>
      </c>
      <c r="F3523" s="1">
        <f>COUNTIF(bank_processed_transactions[transaction_id],A3523)</f>
        <v>0</v>
      </c>
      <c r="G3523" s="1" t="str">
        <f t="shared" ref="G3523:G3586" si="550">IF(F3523=0,"missing","found")</f>
        <v>missing</v>
      </c>
      <c r="H3523" s="1" t="str">
        <f t="shared" ref="H3523:H3586" si="551">IF(F3523&gt;1,"Duplicate","Not Duplicate")</f>
        <v>Not Duplicate</v>
      </c>
      <c r="I3523" s="1" t="str">
        <f t="shared" ref="I3523:I3586" si="552">IF(F3523=0,"not processed",IF(B3523=C3523,"match","mismatch"))</f>
        <v>not processed</v>
      </c>
      <c r="J3523" s="1" t="str">
        <f t="shared" ref="J3523:J3586" si="553">IF(F3523=0,"not processed",IF(D3523=E3523,"match","mismatch"))</f>
        <v>not processed</v>
      </c>
      <c r="K3523" s="1" t="str">
        <f t="shared" ref="K3523:K3586" si="554">IF(F3523=0,"missing",ABS(B3523-C3523))</f>
        <v>missing</v>
      </c>
      <c r="L3523" s="2" t="str">
        <f>IF(F3523=0,"not processed",_xlfn.MINIFS(Processed_data!H:H,Processed_data!A:A,A3523))</f>
        <v>not processed</v>
      </c>
      <c r="M3523" s="1" t="str">
        <f>IF(F3523=0,"not processed",ABS(bank_source_transactions__1[[#This Row],[transaction_date]]-Reconciliation!L3523))</f>
        <v>not processed</v>
      </c>
      <c r="N3523" s="1" t="str" cm="1">
        <f t="array" ref="N3523">_xlfn.IFS(M3523="not Processed", "Not Processed",M3523&gt;2,"SLA Breached",M3523&lt;=2,"Within SLA")</f>
        <v>Not Processed</v>
      </c>
      <c r="O3523" s="1" t="str">
        <f>_xlfn.XLOOKUP(A3523,Source_data!A:A,Source_data!D:D)</f>
        <v>ATM</v>
      </c>
      <c r="P3523" s="1">
        <f t="shared" ref="P3523:P3586" si="555">IF(G3523="missing",1,0)</f>
        <v>1</v>
      </c>
      <c r="Q3523" s="1">
        <f t="shared" ref="Q3523:Q3586" si="556">IF(H3523="duplicate",1,0)</f>
        <v>0</v>
      </c>
      <c r="R3523" s="1">
        <f t="shared" ref="R3523:R3586" si="557">IF(I3523="mismatch",1,0)</f>
        <v>0</v>
      </c>
      <c r="S3523" s="1">
        <f t="shared" ref="S3523:S3586" si="558">IF(J3523="mismatch",1,)</f>
        <v>0</v>
      </c>
      <c r="T3523" s="1">
        <f t="shared" ref="T3523:T3586" si="559">IF(N3523="sla breached",1,0)</f>
        <v>0</v>
      </c>
      <c r="U3523" s="1" t="str">
        <f>_xlfn.XLOOKUP(Table3[[#This Row],[Transaction ID]],Source_data!A:A,Source_data!E:E)</f>
        <v>Bengaluru</v>
      </c>
      <c r="V3523" s="1" t="str">
        <f>_xlfn.IFNA(_xlfn.XLOOKUP(A3523,bank_processed_transactions[transaction_id],bank_processed_transactions[processing_minutes]),"")</f>
        <v/>
      </c>
      <c r="W3523" s="31">
        <f>_xlfn.XLOOKUP(A3523,Source_data!A:A,Source_data!B:B)</f>
        <v>46108</v>
      </c>
    </row>
    <row r="3524" spans="1:23" x14ac:dyDescent="0.3">
      <c r="A3524" s="3" t="s">
        <v>3437</v>
      </c>
      <c r="B3524" s="1">
        <f>_xlfn.XLOOKUP(A3524,bank_source_transactions__1[transaction_id],bank_source_transactions__1[amount_inr])</f>
        <v>2997.06</v>
      </c>
      <c r="C3524" s="1">
        <f>_xlfn.XLOOKUP(A3524,Processed_data!A:A,Processed_data!F:F)</f>
        <v>2997.06</v>
      </c>
      <c r="D3524" s="1" t="str">
        <f>_xlfn.XLOOKUP(A3524,bank_source_transactions__1[transaction_id],bank_source_transactions__1[transaction_status])</f>
        <v>SUCCESS</v>
      </c>
      <c r="E3524" s="1" t="str">
        <f>_xlfn.XLOOKUP(A3524,Processed_data!A:A,Processed_data!G:G)</f>
        <v>SUCCESS</v>
      </c>
      <c r="F3524" s="1">
        <f>COUNTIF(bank_processed_transactions[transaction_id],A3524)</f>
        <v>1</v>
      </c>
      <c r="G3524" s="1" t="str">
        <f t="shared" si="550"/>
        <v>found</v>
      </c>
      <c r="H3524" s="1" t="str">
        <f t="shared" si="551"/>
        <v>Not Duplicate</v>
      </c>
      <c r="I3524" s="1" t="str">
        <f t="shared" si="552"/>
        <v>match</v>
      </c>
      <c r="J3524" s="1" t="str">
        <f t="shared" si="553"/>
        <v>match</v>
      </c>
      <c r="K3524" s="1">
        <f t="shared" si="554"/>
        <v>0</v>
      </c>
      <c r="L3524" s="2">
        <f>IF(F3524=0,"not processed",_xlfn.MINIFS(Processed_data!H:H,Processed_data!A:A,A3524))</f>
        <v>46047</v>
      </c>
      <c r="M3524" s="1">
        <f>IF(F3524=0,"not processed",ABS(bank_source_transactions__1[[#This Row],[transaction_date]]-Reconciliation!L3524))</f>
        <v>2</v>
      </c>
      <c r="N3524" s="1" t="str" cm="1">
        <f t="array" ref="N3524">_xlfn.IFS(M3524="not Processed", "Not Processed",M3524&gt;2,"SLA Breached",M3524&lt;=2,"Within SLA")</f>
        <v>Within SLA</v>
      </c>
      <c r="O3524" s="1" t="str">
        <f>_xlfn.XLOOKUP(A3524,Source_data!A:A,Source_data!D:D)</f>
        <v>UPI</v>
      </c>
      <c r="P3524" s="1">
        <f t="shared" si="555"/>
        <v>0</v>
      </c>
      <c r="Q3524" s="1">
        <f t="shared" si="556"/>
        <v>0</v>
      </c>
      <c r="R3524" s="1">
        <f t="shared" si="557"/>
        <v>0</v>
      </c>
      <c r="S3524" s="1">
        <f t="shared" si="558"/>
        <v>0</v>
      </c>
      <c r="T3524" s="1">
        <f t="shared" si="559"/>
        <v>0</v>
      </c>
      <c r="U3524" s="1" t="str">
        <f>_xlfn.XLOOKUP(Table3[[#This Row],[Transaction ID]],Source_data!A:A,Source_data!E:E)</f>
        <v>Bengaluru</v>
      </c>
      <c r="V3524" s="1">
        <f>_xlfn.IFNA(_xlfn.XLOOKUP(A3524,bank_processed_transactions[transaction_id],bank_processed_transactions[processing_minutes]),"")</f>
        <v>23.5</v>
      </c>
      <c r="W3524" s="31">
        <f>_xlfn.XLOOKUP(A3524,Source_data!A:A,Source_data!B:B)</f>
        <v>46045</v>
      </c>
    </row>
    <row r="3525" spans="1:23" x14ac:dyDescent="0.3">
      <c r="A3525" s="4" t="s">
        <v>2587</v>
      </c>
      <c r="B3525" s="1">
        <f>_xlfn.XLOOKUP(A3525,bank_source_transactions__1[transaction_id],bank_source_transactions__1[amount_inr])</f>
        <v>2867.44</v>
      </c>
      <c r="C3525" s="1">
        <f>_xlfn.XLOOKUP(A3525,Processed_data!A:A,Processed_data!F:F)</f>
        <v>2867.44</v>
      </c>
      <c r="D3525" s="1" t="str">
        <f>_xlfn.XLOOKUP(A3525,bank_source_transactions__1[transaction_id],bank_source_transactions__1[transaction_status])</f>
        <v>SUCCESS</v>
      </c>
      <c r="E3525" s="1" t="str">
        <f>_xlfn.XLOOKUP(A3525,Processed_data!A:A,Processed_data!G:G)</f>
        <v>SUCCESS</v>
      </c>
      <c r="F3525" s="1">
        <f>COUNTIF(bank_processed_transactions[transaction_id],A3525)</f>
        <v>1</v>
      </c>
      <c r="G3525" s="1" t="str">
        <f t="shared" si="550"/>
        <v>found</v>
      </c>
      <c r="H3525" s="1" t="str">
        <f t="shared" si="551"/>
        <v>Not Duplicate</v>
      </c>
      <c r="I3525" s="1" t="str">
        <f t="shared" si="552"/>
        <v>match</v>
      </c>
      <c r="J3525" s="1" t="str">
        <f t="shared" si="553"/>
        <v>match</v>
      </c>
      <c r="K3525" s="1">
        <f t="shared" si="554"/>
        <v>0</v>
      </c>
      <c r="L3525" s="2">
        <f>IF(F3525=0,"not processed",_xlfn.MINIFS(Processed_data!H:H,Processed_data!A:A,A3525))</f>
        <v>46063</v>
      </c>
      <c r="M3525" s="1">
        <f>IF(F3525=0,"not processed",ABS(bank_source_transactions__1[[#This Row],[transaction_date]]-Reconciliation!L3525))</f>
        <v>1</v>
      </c>
      <c r="N3525" s="1" t="str" cm="1">
        <f t="array" ref="N3525">_xlfn.IFS(M3525="not Processed", "Not Processed",M3525&gt;2,"SLA Breached",M3525&lt;=2,"Within SLA")</f>
        <v>Within SLA</v>
      </c>
      <c r="O3525" s="1" t="str">
        <f>_xlfn.XLOOKUP(A3525,Source_data!A:A,Source_data!D:D)</f>
        <v>UPI</v>
      </c>
      <c r="P3525" s="1">
        <f t="shared" si="555"/>
        <v>0</v>
      </c>
      <c r="Q3525" s="1">
        <f t="shared" si="556"/>
        <v>0</v>
      </c>
      <c r="R3525" s="1">
        <f t="shared" si="557"/>
        <v>0</v>
      </c>
      <c r="S3525" s="1">
        <f t="shared" si="558"/>
        <v>0</v>
      </c>
      <c r="T3525" s="1">
        <f t="shared" si="559"/>
        <v>0</v>
      </c>
      <c r="U3525" s="1" t="str">
        <f>_xlfn.XLOOKUP(Table3[[#This Row],[Transaction ID]],Source_data!A:A,Source_data!E:E)</f>
        <v>Bengaluru</v>
      </c>
      <c r="V3525" s="1">
        <f>_xlfn.IFNA(_xlfn.XLOOKUP(A3525,bank_processed_transactions[transaction_id],bank_processed_transactions[processing_minutes]),"")</f>
        <v>26.7</v>
      </c>
      <c r="W3525" s="31">
        <f>_xlfn.XLOOKUP(A3525,Source_data!A:A,Source_data!B:B)</f>
        <v>46062</v>
      </c>
    </row>
    <row r="3526" spans="1:23" x14ac:dyDescent="0.3">
      <c r="A3526" s="3" t="s">
        <v>3226</v>
      </c>
      <c r="B3526" s="1">
        <f>_xlfn.XLOOKUP(A3526,bank_source_transactions__1[transaction_id],bank_source_transactions__1[amount_inr])</f>
        <v>2691.56</v>
      </c>
      <c r="C3526" s="1">
        <f>_xlfn.XLOOKUP(A3526,Processed_data!A:A,Processed_data!F:F)</f>
        <v>2691.56</v>
      </c>
      <c r="D3526" s="1" t="str">
        <f>_xlfn.XLOOKUP(A3526,bank_source_transactions__1[transaction_id],bank_source_transactions__1[transaction_status])</f>
        <v>SUCCESS</v>
      </c>
      <c r="E3526" s="1" t="str">
        <f>_xlfn.XLOOKUP(A3526,Processed_data!A:A,Processed_data!G:G)</f>
        <v>SUCCESS</v>
      </c>
      <c r="F3526" s="1">
        <f>COUNTIF(bank_processed_transactions[transaction_id],A3526)</f>
        <v>1</v>
      </c>
      <c r="G3526" s="1" t="str">
        <f t="shared" si="550"/>
        <v>found</v>
      </c>
      <c r="H3526" s="1" t="str">
        <f t="shared" si="551"/>
        <v>Not Duplicate</v>
      </c>
      <c r="I3526" s="1" t="str">
        <f t="shared" si="552"/>
        <v>match</v>
      </c>
      <c r="J3526" s="1" t="str">
        <f t="shared" si="553"/>
        <v>match</v>
      </c>
      <c r="K3526" s="1">
        <f t="shared" si="554"/>
        <v>0</v>
      </c>
      <c r="L3526" s="2">
        <f>IF(F3526=0,"not processed",_xlfn.MINIFS(Processed_data!H:H,Processed_data!A:A,A3526))</f>
        <v>46080</v>
      </c>
      <c r="M3526" s="1">
        <f>IF(F3526=0,"not processed",ABS(bank_source_transactions__1[[#This Row],[transaction_date]]-Reconciliation!L3526))</f>
        <v>3</v>
      </c>
      <c r="N3526" s="1" t="str" cm="1">
        <f t="array" ref="N3526">_xlfn.IFS(M3526="not Processed", "Not Processed",M3526&gt;2,"SLA Breached",M3526&lt;=2,"Within SLA")</f>
        <v>SLA Breached</v>
      </c>
      <c r="O3526" s="1" t="str">
        <f>_xlfn.XLOOKUP(A3526,Source_data!A:A,Source_data!D:D)</f>
        <v>UPI</v>
      </c>
      <c r="P3526" s="1">
        <f t="shared" si="555"/>
        <v>0</v>
      </c>
      <c r="Q3526" s="1">
        <f t="shared" si="556"/>
        <v>0</v>
      </c>
      <c r="R3526" s="1">
        <f t="shared" si="557"/>
        <v>0</v>
      </c>
      <c r="S3526" s="1">
        <f t="shared" si="558"/>
        <v>0</v>
      </c>
      <c r="T3526" s="1">
        <f t="shared" si="559"/>
        <v>1</v>
      </c>
      <c r="U3526" s="1" t="str">
        <f>_xlfn.XLOOKUP(Table3[[#This Row],[Transaction ID]],Source_data!A:A,Source_data!E:E)</f>
        <v>Pune</v>
      </c>
      <c r="V3526" s="1">
        <f>_xlfn.IFNA(_xlfn.XLOOKUP(A3526,bank_processed_transactions[transaction_id],bank_processed_transactions[processing_minutes]),"")</f>
        <v>25.9</v>
      </c>
      <c r="W3526" s="31">
        <f>_xlfn.XLOOKUP(A3526,Source_data!A:A,Source_data!B:B)</f>
        <v>46077</v>
      </c>
    </row>
    <row r="3527" spans="1:23" x14ac:dyDescent="0.3">
      <c r="A3527" s="4" t="s">
        <v>4620</v>
      </c>
      <c r="B3527" s="1">
        <f>_xlfn.XLOOKUP(A3527,bank_source_transactions__1[transaction_id],bank_source_transactions__1[amount_inr])</f>
        <v>23175.86</v>
      </c>
      <c r="C3527" s="1">
        <f>_xlfn.XLOOKUP(A3527,Processed_data!A:A,Processed_data!F:F)</f>
        <v>23175.86</v>
      </c>
      <c r="D3527" s="1" t="str">
        <f>_xlfn.XLOOKUP(A3527,bank_source_transactions__1[transaction_id],bank_source_transactions__1[transaction_status])</f>
        <v>SUCCESS</v>
      </c>
      <c r="E3527" s="1" t="str">
        <f>_xlfn.XLOOKUP(A3527,Processed_data!A:A,Processed_data!G:G)</f>
        <v>SUCCESS</v>
      </c>
      <c r="F3527" s="1">
        <f>COUNTIF(bank_processed_transactions[transaction_id],A3527)</f>
        <v>1</v>
      </c>
      <c r="G3527" s="1" t="str">
        <f t="shared" si="550"/>
        <v>found</v>
      </c>
      <c r="H3527" s="1" t="str">
        <f t="shared" si="551"/>
        <v>Not Duplicate</v>
      </c>
      <c r="I3527" s="1" t="str">
        <f t="shared" si="552"/>
        <v>match</v>
      </c>
      <c r="J3527" s="1" t="str">
        <f t="shared" si="553"/>
        <v>match</v>
      </c>
      <c r="K3527" s="1">
        <f t="shared" si="554"/>
        <v>0</v>
      </c>
      <c r="L3527" s="2">
        <f>IF(F3527=0,"not processed",_xlfn.MINIFS(Processed_data!H:H,Processed_data!A:A,A3527))</f>
        <v>46101</v>
      </c>
      <c r="M3527" s="1">
        <f>IF(F3527=0,"not processed",ABS(bank_source_transactions__1[[#This Row],[transaction_date]]-Reconciliation!L3527))</f>
        <v>0</v>
      </c>
      <c r="N3527" s="1" t="str" cm="1">
        <f t="array" ref="N3527">_xlfn.IFS(M3527="not Processed", "Not Processed",M3527&gt;2,"SLA Breached",M3527&lt;=2,"Within SLA")</f>
        <v>Within SLA</v>
      </c>
      <c r="O3527" s="1" t="str">
        <f>_xlfn.XLOOKUP(A3527,Source_data!A:A,Source_data!D:D)</f>
        <v>CARD</v>
      </c>
      <c r="P3527" s="1">
        <f t="shared" si="555"/>
        <v>0</v>
      </c>
      <c r="Q3527" s="1">
        <f t="shared" si="556"/>
        <v>0</v>
      </c>
      <c r="R3527" s="1">
        <f t="shared" si="557"/>
        <v>0</v>
      </c>
      <c r="S3527" s="1">
        <f t="shared" si="558"/>
        <v>0</v>
      </c>
      <c r="T3527" s="1">
        <f t="shared" si="559"/>
        <v>0</v>
      </c>
      <c r="U3527" s="1" t="str">
        <f>_xlfn.XLOOKUP(Table3[[#This Row],[Transaction ID]],Source_data!A:A,Source_data!E:E)</f>
        <v>Bengaluru</v>
      </c>
      <c r="V3527" s="1">
        <f>_xlfn.IFNA(_xlfn.XLOOKUP(A3527,bank_processed_transactions[transaction_id],bank_processed_transactions[processing_minutes]),"")</f>
        <v>53.2</v>
      </c>
      <c r="W3527" s="31">
        <f>_xlfn.XLOOKUP(A3527,Source_data!A:A,Source_data!B:B)</f>
        <v>46101</v>
      </c>
    </row>
    <row r="3528" spans="1:23" x14ac:dyDescent="0.3">
      <c r="A3528" s="3" t="s">
        <v>2700</v>
      </c>
      <c r="B3528" s="1">
        <f>_xlfn.XLOOKUP(A3528,bank_source_transactions__1[transaction_id],bank_source_transactions__1[amount_inr])</f>
        <v>4790.54</v>
      </c>
      <c r="C3528" s="1">
        <f>_xlfn.XLOOKUP(A3528,Processed_data!A:A,Processed_data!F:F)</f>
        <v>4790.54</v>
      </c>
      <c r="D3528" s="1" t="str">
        <f>_xlfn.XLOOKUP(A3528,bank_source_transactions__1[transaction_id],bank_source_transactions__1[transaction_status])</f>
        <v>FAILED</v>
      </c>
      <c r="E3528" s="1" t="str">
        <f>_xlfn.XLOOKUP(A3528,Processed_data!A:A,Processed_data!G:G)</f>
        <v>FAILED</v>
      </c>
      <c r="F3528" s="1">
        <f>COUNTIF(bank_processed_transactions[transaction_id],A3528)</f>
        <v>1</v>
      </c>
      <c r="G3528" s="1" t="str">
        <f t="shared" si="550"/>
        <v>found</v>
      </c>
      <c r="H3528" s="1" t="str">
        <f t="shared" si="551"/>
        <v>Not Duplicate</v>
      </c>
      <c r="I3528" s="1" t="str">
        <f t="shared" si="552"/>
        <v>match</v>
      </c>
      <c r="J3528" s="1" t="str">
        <f t="shared" si="553"/>
        <v>match</v>
      </c>
      <c r="K3528" s="1">
        <f t="shared" si="554"/>
        <v>0</v>
      </c>
      <c r="L3528" s="2">
        <f>IF(F3528=0,"not processed",_xlfn.MINIFS(Processed_data!H:H,Processed_data!A:A,A3528))</f>
        <v>46029</v>
      </c>
      <c r="M3528" s="1">
        <f>IF(F3528=0,"not processed",ABS(bank_source_transactions__1[[#This Row],[transaction_date]]-Reconciliation!L3528))</f>
        <v>0</v>
      </c>
      <c r="N3528" s="1" t="str" cm="1">
        <f t="array" ref="N3528">_xlfn.IFS(M3528="not Processed", "Not Processed",M3528&gt;2,"SLA Breached",M3528&lt;=2,"Within SLA")</f>
        <v>Within SLA</v>
      </c>
      <c r="O3528" s="1" t="str">
        <f>_xlfn.XLOOKUP(A3528,Source_data!A:A,Source_data!D:D)</f>
        <v>UPI</v>
      </c>
      <c r="P3528" s="1">
        <f t="shared" si="555"/>
        <v>0</v>
      </c>
      <c r="Q3528" s="1">
        <f t="shared" si="556"/>
        <v>0</v>
      </c>
      <c r="R3528" s="1">
        <f t="shared" si="557"/>
        <v>0</v>
      </c>
      <c r="S3528" s="1">
        <f t="shared" si="558"/>
        <v>0</v>
      </c>
      <c r="T3528" s="1">
        <f t="shared" si="559"/>
        <v>0</v>
      </c>
      <c r="U3528" s="1" t="str">
        <f>_xlfn.XLOOKUP(Table3[[#This Row],[Transaction ID]],Source_data!A:A,Source_data!E:E)</f>
        <v>Mumbai</v>
      </c>
      <c r="V3528" s="1">
        <f>_xlfn.IFNA(_xlfn.XLOOKUP(A3528,bank_processed_transactions[transaction_id],bank_processed_transactions[processing_minutes]),"")</f>
        <v>28.9</v>
      </c>
      <c r="W3528" s="31">
        <f>_xlfn.XLOOKUP(A3528,Source_data!A:A,Source_data!B:B)</f>
        <v>46029</v>
      </c>
    </row>
    <row r="3529" spans="1:23" x14ac:dyDescent="0.3">
      <c r="A3529" s="4" t="s">
        <v>839</v>
      </c>
      <c r="B3529" s="1">
        <f>_xlfn.XLOOKUP(A3529,bank_source_transactions__1[transaction_id],bank_source_transactions__1[amount_inr])</f>
        <v>53145.36</v>
      </c>
      <c r="C3529" s="1">
        <f>_xlfn.XLOOKUP(A3529,Processed_data!A:A,Processed_data!F:F)</f>
        <v>53145.36</v>
      </c>
      <c r="D3529" s="1" t="str">
        <f>_xlfn.XLOOKUP(A3529,bank_source_transactions__1[transaction_id],bank_source_transactions__1[transaction_status])</f>
        <v>SUCCESS</v>
      </c>
      <c r="E3529" s="1" t="str">
        <f>_xlfn.XLOOKUP(A3529,Processed_data!A:A,Processed_data!G:G)</f>
        <v>SUCCESS</v>
      </c>
      <c r="F3529" s="1">
        <f>COUNTIF(bank_processed_transactions[transaction_id],A3529)</f>
        <v>1</v>
      </c>
      <c r="G3529" s="1" t="str">
        <f t="shared" si="550"/>
        <v>found</v>
      </c>
      <c r="H3529" s="1" t="str">
        <f t="shared" si="551"/>
        <v>Not Duplicate</v>
      </c>
      <c r="I3529" s="1" t="str">
        <f t="shared" si="552"/>
        <v>match</v>
      </c>
      <c r="J3529" s="1" t="str">
        <f t="shared" si="553"/>
        <v>match</v>
      </c>
      <c r="K3529" s="1">
        <f t="shared" si="554"/>
        <v>0</v>
      </c>
      <c r="L3529" s="2">
        <f>IF(F3529=0,"not processed",_xlfn.MINIFS(Processed_data!H:H,Processed_data!A:A,A3529))</f>
        <v>46063</v>
      </c>
      <c r="M3529" s="1">
        <f>IF(F3529=0,"not processed",ABS(bank_source_transactions__1[[#This Row],[transaction_date]]-Reconciliation!L3529))</f>
        <v>1</v>
      </c>
      <c r="N3529" s="1" t="str" cm="1">
        <f t="array" ref="N3529">_xlfn.IFS(M3529="not Processed", "Not Processed",M3529&gt;2,"SLA Breached",M3529&lt;=2,"Within SLA")</f>
        <v>Within SLA</v>
      </c>
      <c r="O3529" s="1" t="str">
        <f>_xlfn.XLOOKUP(A3529,Source_data!A:A,Source_data!D:D)</f>
        <v>NEFT</v>
      </c>
      <c r="P3529" s="1">
        <f t="shared" si="555"/>
        <v>0</v>
      </c>
      <c r="Q3529" s="1">
        <f t="shared" si="556"/>
        <v>0</v>
      </c>
      <c r="R3529" s="1">
        <f t="shared" si="557"/>
        <v>0</v>
      </c>
      <c r="S3529" s="1">
        <f t="shared" si="558"/>
        <v>0</v>
      </c>
      <c r="T3529" s="1">
        <f t="shared" si="559"/>
        <v>0</v>
      </c>
      <c r="U3529" s="1" t="str">
        <f>_xlfn.XLOOKUP(Table3[[#This Row],[Transaction ID]],Source_data!A:A,Source_data!E:E)</f>
        <v>Mumbai</v>
      </c>
      <c r="V3529" s="1">
        <f>_xlfn.IFNA(_xlfn.XLOOKUP(A3529,bank_processed_transactions[transaction_id],bank_processed_transactions[processing_minutes]),"")</f>
        <v>32.5</v>
      </c>
      <c r="W3529" s="31">
        <f>_xlfn.XLOOKUP(A3529,Source_data!A:A,Source_data!B:B)</f>
        <v>46062</v>
      </c>
    </row>
    <row r="3530" spans="1:23" x14ac:dyDescent="0.3">
      <c r="A3530" s="3" t="s">
        <v>2203</v>
      </c>
      <c r="B3530" s="1">
        <f>_xlfn.XLOOKUP(A3530,bank_source_transactions__1[transaction_id],bank_source_transactions__1[amount_inr])</f>
        <v>5881.9</v>
      </c>
      <c r="C3530" s="1">
        <f>_xlfn.XLOOKUP(A3530,Processed_data!A:A,Processed_data!F:F)</f>
        <v>5881.9</v>
      </c>
      <c r="D3530" s="1" t="str">
        <f>_xlfn.XLOOKUP(A3530,bank_source_transactions__1[transaction_id],bank_source_transactions__1[transaction_status])</f>
        <v>FAILED</v>
      </c>
      <c r="E3530" s="1" t="str">
        <f>_xlfn.XLOOKUP(A3530,Processed_data!A:A,Processed_data!G:G)</f>
        <v>FAILED</v>
      </c>
      <c r="F3530" s="1">
        <f>COUNTIF(bank_processed_transactions[transaction_id],A3530)</f>
        <v>1</v>
      </c>
      <c r="G3530" s="1" t="str">
        <f t="shared" si="550"/>
        <v>found</v>
      </c>
      <c r="H3530" s="1" t="str">
        <f t="shared" si="551"/>
        <v>Not Duplicate</v>
      </c>
      <c r="I3530" s="1" t="str">
        <f t="shared" si="552"/>
        <v>match</v>
      </c>
      <c r="J3530" s="1" t="str">
        <f t="shared" si="553"/>
        <v>match</v>
      </c>
      <c r="K3530" s="1">
        <f t="shared" si="554"/>
        <v>0</v>
      </c>
      <c r="L3530" s="2">
        <f>IF(F3530=0,"not processed",_xlfn.MINIFS(Processed_data!H:H,Processed_data!A:A,A3530))</f>
        <v>46091</v>
      </c>
      <c r="M3530" s="1">
        <f>IF(F3530=0,"not processed",ABS(bank_source_transactions__1[[#This Row],[transaction_date]]-Reconciliation!L3530))</f>
        <v>3</v>
      </c>
      <c r="N3530" s="1" t="str" cm="1">
        <f t="array" ref="N3530">_xlfn.IFS(M3530="not Processed", "Not Processed",M3530&gt;2,"SLA Breached",M3530&lt;=2,"Within SLA")</f>
        <v>SLA Breached</v>
      </c>
      <c r="O3530" s="1" t="str">
        <f>_xlfn.XLOOKUP(A3530,Source_data!A:A,Source_data!D:D)</f>
        <v>IMPS</v>
      </c>
      <c r="P3530" s="1">
        <f t="shared" si="555"/>
        <v>0</v>
      </c>
      <c r="Q3530" s="1">
        <f t="shared" si="556"/>
        <v>0</v>
      </c>
      <c r="R3530" s="1">
        <f t="shared" si="557"/>
        <v>0</v>
      </c>
      <c r="S3530" s="1">
        <f t="shared" si="558"/>
        <v>0</v>
      </c>
      <c r="T3530" s="1">
        <f t="shared" si="559"/>
        <v>1</v>
      </c>
      <c r="U3530" s="1" t="str">
        <f>_xlfn.XLOOKUP(Table3[[#This Row],[Transaction ID]],Source_data!A:A,Source_data!E:E)</f>
        <v>Pune</v>
      </c>
      <c r="V3530" s="1">
        <f>_xlfn.IFNA(_xlfn.XLOOKUP(A3530,bank_processed_transactions[transaction_id],bank_processed_transactions[processing_minutes]),"")</f>
        <v>49</v>
      </c>
      <c r="W3530" s="31">
        <f>_xlfn.XLOOKUP(A3530,Source_data!A:A,Source_data!B:B)</f>
        <v>46088</v>
      </c>
    </row>
    <row r="3531" spans="1:23" x14ac:dyDescent="0.3">
      <c r="A3531" s="4" t="s">
        <v>4183</v>
      </c>
      <c r="B3531" s="1">
        <f>_xlfn.XLOOKUP(A3531,bank_source_transactions__1[transaction_id],bank_source_transactions__1[amount_inr])</f>
        <v>5606.58</v>
      </c>
      <c r="C3531" s="1">
        <f>_xlfn.XLOOKUP(A3531,Processed_data!A:A,Processed_data!F:F)</f>
        <v>5606.58</v>
      </c>
      <c r="D3531" s="1" t="str">
        <f>_xlfn.XLOOKUP(A3531,bank_source_transactions__1[transaction_id],bank_source_transactions__1[transaction_status])</f>
        <v>SUCCESS</v>
      </c>
      <c r="E3531" s="1" t="str">
        <f>_xlfn.XLOOKUP(A3531,Processed_data!A:A,Processed_data!G:G)</f>
        <v>SUCCESS</v>
      </c>
      <c r="F3531" s="1">
        <f>COUNTIF(bank_processed_transactions[transaction_id],A3531)</f>
        <v>1</v>
      </c>
      <c r="G3531" s="1" t="str">
        <f t="shared" si="550"/>
        <v>found</v>
      </c>
      <c r="H3531" s="1" t="str">
        <f t="shared" si="551"/>
        <v>Not Duplicate</v>
      </c>
      <c r="I3531" s="1" t="str">
        <f t="shared" si="552"/>
        <v>match</v>
      </c>
      <c r="J3531" s="1" t="str">
        <f t="shared" si="553"/>
        <v>match</v>
      </c>
      <c r="K3531" s="1">
        <f t="shared" si="554"/>
        <v>0</v>
      </c>
      <c r="L3531" s="2">
        <f>IF(F3531=0,"not processed",_xlfn.MINIFS(Processed_data!H:H,Processed_data!A:A,A3531))</f>
        <v>46105</v>
      </c>
      <c r="M3531" s="1">
        <f>IF(F3531=0,"not processed",ABS(bank_source_transactions__1[[#This Row],[transaction_date]]-Reconciliation!L3531))</f>
        <v>3</v>
      </c>
      <c r="N3531" s="1" t="str" cm="1">
        <f t="array" ref="N3531">_xlfn.IFS(M3531="not Processed", "Not Processed",M3531&gt;2,"SLA Breached",M3531&lt;=2,"Within SLA")</f>
        <v>SLA Breached</v>
      </c>
      <c r="O3531" s="1" t="str">
        <f>_xlfn.XLOOKUP(A3531,Source_data!A:A,Source_data!D:D)</f>
        <v>NEFT</v>
      </c>
      <c r="P3531" s="1">
        <f t="shared" si="555"/>
        <v>0</v>
      </c>
      <c r="Q3531" s="1">
        <f t="shared" si="556"/>
        <v>0</v>
      </c>
      <c r="R3531" s="1">
        <f t="shared" si="557"/>
        <v>0</v>
      </c>
      <c r="S3531" s="1">
        <f t="shared" si="558"/>
        <v>0</v>
      </c>
      <c r="T3531" s="1">
        <f t="shared" si="559"/>
        <v>1</v>
      </c>
      <c r="U3531" s="1" t="str">
        <f>_xlfn.XLOOKUP(Table3[[#This Row],[Transaction ID]],Source_data!A:A,Source_data!E:E)</f>
        <v>Hyderabad</v>
      </c>
      <c r="V3531" s="1">
        <f>_xlfn.IFNA(_xlfn.XLOOKUP(A3531,bank_processed_transactions[transaction_id],bank_processed_transactions[processing_minutes]),"")</f>
        <v>91.4</v>
      </c>
      <c r="W3531" s="31">
        <f>_xlfn.XLOOKUP(A3531,Source_data!A:A,Source_data!B:B)</f>
        <v>46102</v>
      </c>
    </row>
    <row r="3532" spans="1:23" x14ac:dyDescent="0.3">
      <c r="A3532" s="3" t="s">
        <v>2820</v>
      </c>
      <c r="B3532" s="1">
        <f>_xlfn.XLOOKUP(A3532,bank_source_transactions__1[transaction_id],bank_source_transactions__1[amount_inr])</f>
        <v>6872.29</v>
      </c>
      <c r="C3532" s="1">
        <f>_xlfn.XLOOKUP(A3532,Processed_data!A:A,Processed_data!F:F)</f>
        <v>6872.29</v>
      </c>
      <c r="D3532" s="1" t="str">
        <f>_xlfn.XLOOKUP(A3532,bank_source_transactions__1[transaction_id],bank_source_transactions__1[transaction_status])</f>
        <v>SUCCESS</v>
      </c>
      <c r="E3532" s="1" t="str">
        <f>_xlfn.XLOOKUP(A3532,Processed_data!A:A,Processed_data!G:G)</f>
        <v>SUCCESS</v>
      </c>
      <c r="F3532" s="1">
        <f>COUNTIF(bank_processed_transactions[transaction_id],A3532)</f>
        <v>1</v>
      </c>
      <c r="G3532" s="1" t="str">
        <f t="shared" si="550"/>
        <v>found</v>
      </c>
      <c r="H3532" s="1" t="str">
        <f t="shared" si="551"/>
        <v>Not Duplicate</v>
      </c>
      <c r="I3532" s="1" t="str">
        <f t="shared" si="552"/>
        <v>match</v>
      </c>
      <c r="J3532" s="1" t="str">
        <f t="shared" si="553"/>
        <v>match</v>
      </c>
      <c r="K3532" s="1">
        <f t="shared" si="554"/>
        <v>0</v>
      </c>
      <c r="L3532" s="2">
        <f>IF(F3532=0,"not processed",_xlfn.MINIFS(Processed_data!H:H,Processed_data!A:A,A3532))</f>
        <v>46093</v>
      </c>
      <c r="M3532" s="1">
        <f>IF(F3532=0,"not processed",ABS(bank_source_transactions__1[[#This Row],[transaction_date]]-Reconciliation!L3532))</f>
        <v>3</v>
      </c>
      <c r="N3532" s="1" t="str" cm="1">
        <f t="array" ref="N3532">_xlfn.IFS(M3532="not Processed", "Not Processed",M3532&gt;2,"SLA Breached",M3532&lt;=2,"Within SLA")</f>
        <v>SLA Breached</v>
      </c>
      <c r="O3532" s="1" t="str">
        <f>_xlfn.XLOOKUP(A3532,Source_data!A:A,Source_data!D:D)</f>
        <v>NEFT</v>
      </c>
      <c r="P3532" s="1">
        <f t="shared" si="555"/>
        <v>0</v>
      </c>
      <c r="Q3532" s="1">
        <f t="shared" si="556"/>
        <v>0</v>
      </c>
      <c r="R3532" s="1">
        <f t="shared" si="557"/>
        <v>0</v>
      </c>
      <c r="S3532" s="1">
        <f t="shared" si="558"/>
        <v>0</v>
      </c>
      <c r="T3532" s="1">
        <f t="shared" si="559"/>
        <v>1</v>
      </c>
      <c r="U3532" s="1" t="str">
        <f>_xlfn.XLOOKUP(Table3[[#This Row],[Transaction ID]],Source_data!A:A,Source_data!E:E)</f>
        <v>Hyderabad</v>
      </c>
      <c r="V3532" s="1">
        <f>_xlfn.IFNA(_xlfn.XLOOKUP(A3532,bank_processed_transactions[transaction_id],bank_processed_transactions[processing_minutes]),"")</f>
        <v>26.3</v>
      </c>
      <c r="W3532" s="31">
        <f>_xlfn.XLOOKUP(A3532,Source_data!A:A,Source_data!B:B)</f>
        <v>46090</v>
      </c>
    </row>
    <row r="3533" spans="1:23" x14ac:dyDescent="0.3">
      <c r="A3533" s="4" t="s">
        <v>3599</v>
      </c>
      <c r="B3533" s="1">
        <f>_xlfn.XLOOKUP(A3533,bank_source_transactions__1[transaction_id],bank_source_transactions__1[amount_inr])</f>
        <v>11245.66</v>
      </c>
      <c r="C3533" s="1">
        <f>_xlfn.XLOOKUP(A3533,Processed_data!A:A,Processed_data!F:F)</f>
        <v>11245.66</v>
      </c>
      <c r="D3533" s="1" t="str">
        <f>_xlfn.XLOOKUP(A3533,bank_source_transactions__1[transaction_id],bank_source_transactions__1[transaction_status])</f>
        <v>SUCCESS</v>
      </c>
      <c r="E3533" s="1" t="str">
        <f>_xlfn.XLOOKUP(A3533,Processed_data!A:A,Processed_data!G:G)</f>
        <v>SUCCESS</v>
      </c>
      <c r="F3533" s="1">
        <f>COUNTIF(bank_processed_transactions[transaction_id],A3533)</f>
        <v>1</v>
      </c>
      <c r="G3533" s="1" t="str">
        <f t="shared" si="550"/>
        <v>found</v>
      </c>
      <c r="H3533" s="1" t="str">
        <f t="shared" si="551"/>
        <v>Not Duplicate</v>
      </c>
      <c r="I3533" s="1" t="str">
        <f t="shared" si="552"/>
        <v>match</v>
      </c>
      <c r="J3533" s="1" t="str">
        <f t="shared" si="553"/>
        <v>match</v>
      </c>
      <c r="K3533" s="1">
        <f t="shared" si="554"/>
        <v>0</v>
      </c>
      <c r="L3533" s="2">
        <f>IF(F3533=0,"not processed",_xlfn.MINIFS(Processed_data!H:H,Processed_data!A:A,A3533))</f>
        <v>46055</v>
      </c>
      <c r="M3533" s="1">
        <f>IF(F3533=0,"not processed",ABS(bank_source_transactions__1[[#This Row],[transaction_date]]-Reconciliation!L3533))</f>
        <v>3</v>
      </c>
      <c r="N3533" s="1" t="str" cm="1">
        <f t="array" ref="N3533">_xlfn.IFS(M3533="not Processed", "Not Processed",M3533&gt;2,"SLA Breached",M3533&lt;=2,"Within SLA")</f>
        <v>SLA Breached</v>
      </c>
      <c r="O3533" s="1" t="str">
        <f>_xlfn.XLOOKUP(A3533,Source_data!A:A,Source_data!D:D)</f>
        <v>UPI</v>
      </c>
      <c r="P3533" s="1">
        <f t="shared" si="555"/>
        <v>0</v>
      </c>
      <c r="Q3533" s="1">
        <f t="shared" si="556"/>
        <v>0</v>
      </c>
      <c r="R3533" s="1">
        <f t="shared" si="557"/>
        <v>0</v>
      </c>
      <c r="S3533" s="1">
        <f t="shared" si="558"/>
        <v>0</v>
      </c>
      <c r="T3533" s="1">
        <f t="shared" si="559"/>
        <v>1</v>
      </c>
      <c r="U3533" s="1" t="str">
        <f>_xlfn.XLOOKUP(Table3[[#This Row],[Transaction ID]],Source_data!A:A,Source_data!E:E)</f>
        <v>Mumbai</v>
      </c>
      <c r="V3533" s="1">
        <f>_xlfn.IFNA(_xlfn.XLOOKUP(A3533,bank_processed_transactions[transaction_id],bank_processed_transactions[processing_minutes]),"")</f>
        <v>33.1</v>
      </c>
      <c r="W3533" s="31">
        <f>_xlfn.XLOOKUP(A3533,Source_data!A:A,Source_data!B:B)</f>
        <v>46052</v>
      </c>
    </row>
    <row r="3534" spans="1:23" x14ac:dyDescent="0.3">
      <c r="A3534" s="3" t="s">
        <v>1913</v>
      </c>
      <c r="B3534" s="1">
        <f>_xlfn.XLOOKUP(A3534,bank_source_transactions__1[transaction_id],bank_source_transactions__1[amount_inr])</f>
        <v>3863.59</v>
      </c>
      <c r="C3534" s="1">
        <f>_xlfn.XLOOKUP(A3534,Processed_data!A:A,Processed_data!F:F)</f>
        <v>3863.59</v>
      </c>
      <c r="D3534" s="1" t="str">
        <f>_xlfn.XLOOKUP(A3534,bank_source_transactions__1[transaction_id],bank_source_transactions__1[transaction_status])</f>
        <v>SUCCESS</v>
      </c>
      <c r="E3534" s="1" t="str">
        <f>_xlfn.XLOOKUP(A3534,Processed_data!A:A,Processed_data!G:G)</f>
        <v>SUCCESS</v>
      </c>
      <c r="F3534" s="1">
        <f>COUNTIF(bank_processed_transactions[transaction_id],A3534)</f>
        <v>1</v>
      </c>
      <c r="G3534" s="1" t="str">
        <f t="shared" si="550"/>
        <v>found</v>
      </c>
      <c r="H3534" s="1" t="str">
        <f t="shared" si="551"/>
        <v>Not Duplicate</v>
      </c>
      <c r="I3534" s="1" t="str">
        <f t="shared" si="552"/>
        <v>match</v>
      </c>
      <c r="J3534" s="1" t="str">
        <f t="shared" si="553"/>
        <v>match</v>
      </c>
      <c r="K3534" s="1">
        <f t="shared" si="554"/>
        <v>0</v>
      </c>
      <c r="L3534" s="2">
        <f>IF(F3534=0,"not processed",_xlfn.MINIFS(Processed_data!H:H,Processed_data!A:A,A3534))</f>
        <v>46085</v>
      </c>
      <c r="M3534" s="1">
        <f>IF(F3534=0,"not processed",ABS(bank_source_transactions__1[[#This Row],[transaction_date]]-Reconciliation!L3534))</f>
        <v>5</v>
      </c>
      <c r="N3534" s="1" t="str" cm="1">
        <f t="array" ref="N3534">_xlfn.IFS(M3534="not Processed", "Not Processed",M3534&gt;2,"SLA Breached",M3534&lt;=2,"Within SLA")</f>
        <v>SLA Breached</v>
      </c>
      <c r="O3534" s="1" t="str">
        <f>_xlfn.XLOOKUP(A3534,Source_data!A:A,Source_data!D:D)</f>
        <v>UPI</v>
      </c>
      <c r="P3534" s="1">
        <f t="shared" si="555"/>
        <v>0</v>
      </c>
      <c r="Q3534" s="1">
        <f t="shared" si="556"/>
        <v>0</v>
      </c>
      <c r="R3534" s="1">
        <f t="shared" si="557"/>
        <v>0</v>
      </c>
      <c r="S3534" s="1">
        <f t="shared" si="558"/>
        <v>0</v>
      </c>
      <c r="T3534" s="1">
        <f t="shared" si="559"/>
        <v>1</v>
      </c>
      <c r="U3534" s="1" t="str">
        <f>_xlfn.XLOOKUP(Table3[[#This Row],[Transaction ID]],Source_data!A:A,Source_data!E:E)</f>
        <v>Bengaluru</v>
      </c>
      <c r="V3534" s="1">
        <f>_xlfn.IFNA(_xlfn.XLOOKUP(A3534,bank_processed_transactions[transaction_id],bank_processed_transactions[processing_minutes]),"")</f>
        <v>73.5</v>
      </c>
      <c r="W3534" s="31">
        <f>_xlfn.XLOOKUP(A3534,Source_data!A:A,Source_data!B:B)</f>
        <v>46080</v>
      </c>
    </row>
    <row r="3535" spans="1:23" x14ac:dyDescent="0.3">
      <c r="A3535" s="4" t="s">
        <v>610</v>
      </c>
      <c r="B3535" s="1">
        <f>_xlfn.XLOOKUP(A3535,bank_source_transactions__1[transaction_id],bank_source_transactions__1[amount_inr])</f>
        <v>1299.69</v>
      </c>
      <c r="C3535" s="1">
        <f>_xlfn.XLOOKUP(A3535,Processed_data!A:A,Processed_data!F:F)</f>
        <v>1299.69</v>
      </c>
      <c r="D3535" s="1" t="str">
        <f>_xlfn.XLOOKUP(A3535,bank_source_transactions__1[transaction_id],bank_source_transactions__1[transaction_status])</f>
        <v>SUCCESS</v>
      </c>
      <c r="E3535" s="1" t="str">
        <f>_xlfn.XLOOKUP(A3535,Processed_data!A:A,Processed_data!G:G)</f>
        <v>SUCCESS</v>
      </c>
      <c r="F3535" s="1">
        <f>COUNTIF(bank_processed_transactions[transaction_id],A3535)</f>
        <v>1</v>
      </c>
      <c r="G3535" s="1" t="str">
        <f t="shared" si="550"/>
        <v>found</v>
      </c>
      <c r="H3535" s="1" t="str">
        <f t="shared" si="551"/>
        <v>Not Duplicate</v>
      </c>
      <c r="I3535" s="1" t="str">
        <f t="shared" si="552"/>
        <v>match</v>
      </c>
      <c r="J3535" s="1" t="str">
        <f t="shared" si="553"/>
        <v>match</v>
      </c>
      <c r="K3535" s="1">
        <f t="shared" si="554"/>
        <v>0</v>
      </c>
      <c r="L3535" s="2">
        <f>IF(F3535=0,"not processed",_xlfn.MINIFS(Processed_data!H:H,Processed_data!A:A,A3535))</f>
        <v>46112</v>
      </c>
      <c r="M3535" s="1">
        <f>IF(F3535=0,"not processed",ABS(bank_source_transactions__1[[#This Row],[transaction_date]]-Reconciliation!L3535))</f>
        <v>0</v>
      </c>
      <c r="N3535" s="1" t="str" cm="1">
        <f t="array" ref="N3535">_xlfn.IFS(M3535="not Processed", "Not Processed",M3535&gt;2,"SLA Breached",M3535&lt;=2,"Within SLA")</f>
        <v>Within SLA</v>
      </c>
      <c r="O3535" s="1" t="str">
        <f>_xlfn.XLOOKUP(A3535,Source_data!A:A,Source_data!D:D)</f>
        <v>UPI</v>
      </c>
      <c r="P3535" s="1">
        <f t="shared" si="555"/>
        <v>0</v>
      </c>
      <c r="Q3535" s="1">
        <f t="shared" si="556"/>
        <v>0</v>
      </c>
      <c r="R3535" s="1">
        <f t="shared" si="557"/>
        <v>0</v>
      </c>
      <c r="S3535" s="1">
        <f t="shared" si="558"/>
        <v>0</v>
      </c>
      <c r="T3535" s="1">
        <f t="shared" si="559"/>
        <v>0</v>
      </c>
      <c r="U3535" s="1" t="str">
        <f>_xlfn.XLOOKUP(Table3[[#This Row],[Transaction ID]],Source_data!A:A,Source_data!E:E)</f>
        <v>Hyderabad</v>
      </c>
      <c r="V3535" s="1">
        <f>_xlfn.IFNA(_xlfn.XLOOKUP(A3535,bank_processed_transactions[transaction_id],bank_processed_transactions[processing_minutes]),"")</f>
        <v>56</v>
      </c>
      <c r="W3535" s="31">
        <f>_xlfn.XLOOKUP(A3535,Source_data!A:A,Source_data!B:B)</f>
        <v>46112</v>
      </c>
    </row>
    <row r="3536" spans="1:23" x14ac:dyDescent="0.3">
      <c r="A3536" s="3" t="s">
        <v>1329</v>
      </c>
      <c r="B3536" s="1">
        <f>_xlfn.XLOOKUP(A3536,bank_source_transactions__1[transaction_id],bank_source_transactions__1[amount_inr])</f>
        <v>5820.3</v>
      </c>
      <c r="C3536" s="1">
        <f>_xlfn.XLOOKUP(A3536,Processed_data!A:A,Processed_data!F:F)</f>
        <v>5820.3</v>
      </c>
      <c r="D3536" s="1" t="str">
        <f>_xlfn.XLOOKUP(A3536,bank_source_transactions__1[transaction_id],bank_source_transactions__1[transaction_status])</f>
        <v>SUCCESS</v>
      </c>
      <c r="E3536" s="1" t="str">
        <f>_xlfn.XLOOKUP(A3536,Processed_data!A:A,Processed_data!G:G)</f>
        <v>SUCCESS</v>
      </c>
      <c r="F3536" s="1">
        <f>COUNTIF(bank_processed_transactions[transaction_id],A3536)</f>
        <v>1</v>
      </c>
      <c r="G3536" s="1" t="str">
        <f t="shared" si="550"/>
        <v>found</v>
      </c>
      <c r="H3536" s="1" t="str">
        <f t="shared" si="551"/>
        <v>Not Duplicate</v>
      </c>
      <c r="I3536" s="1" t="str">
        <f t="shared" si="552"/>
        <v>match</v>
      </c>
      <c r="J3536" s="1" t="str">
        <f t="shared" si="553"/>
        <v>match</v>
      </c>
      <c r="K3536" s="1">
        <f t="shared" si="554"/>
        <v>0</v>
      </c>
      <c r="L3536" s="2">
        <f>IF(F3536=0,"not processed",_xlfn.MINIFS(Processed_data!H:H,Processed_data!A:A,A3536))</f>
        <v>46053</v>
      </c>
      <c r="M3536" s="1">
        <f>IF(F3536=0,"not processed",ABS(bank_source_transactions__1[[#This Row],[transaction_date]]-Reconciliation!L3536))</f>
        <v>3</v>
      </c>
      <c r="N3536" s="1" t="str" cm="1">
        <f t="array" ref="N3536">_xlfn.IFS(M3536="not Processed", "Not Processed",M3536&gt;2,"SLA Breached",M3536&lt;=2,"Within SLA")</f>
        <v>SLA Breached</v>
      </c>
      <c r="O3536" s="1" t="str">
        <f>_xlfn.XLOOKUP(A3536,Source_data!A:A,Source_data!D:D)</f>
        <v>IMPS</v>
      </c>
      <c r="P3536" s="1">
        <f t="shared" si="555"/>
        <v>0</v>
      </c>
      <c r="Q3536" s="1">
        <f t="shared" si="556"/>
        <v>0</v>
      </c>
      <c r="R3536" s="1">
        <f t="shared" si="557"/>
        <v>0</v>
      </c>
      <c r="S3536" s="1">
        <f t="shared" si="558"/>
        <v>0</v>
      </c>
      <c r="T3536" s="1">
        <f t="shared" si="559"/>
        <v>1</v>
      </c>
      <c r="U3536" s="1" t="str">
        <f>_xlfn.XLOOKUP(Table3[[#This Row],[Transaction ID]],Source_data!A:A,Source_data!E:E)</f>
        <v>Bengaluru</v>
      </c>
      <c r="V3536" s="1">
        <f>_xlfn.IFNA(_xlfn.XLOOKUP(A3536,bank_processed_transactions[transaction_id],bank_processed_transactions[processing_minutes]),"")</f>
        <v>11.2</v>
      </c>
      <c r="W3536" s="31">
        <f>_xlfn.XLOOKUP(A3536,Source_data!A:A,Source_data!B:B)</f>
        <v>46050</v>
      </c>
    </row>
    <row r="3537" spans="1:23" x14ac:dyDescent="0.3">
      <c r="A3537" s="4" t="s">
        <v>150</v>
      </c>
      <c r="B3537" s="1">
        <f>_xlfn.XLOOKUP(A3537,bank_source_transactions__1[transaction_id],bank_source_transactions__1[amount_inr])</f>
        <v>3885.48</v>
      </c>
      <c r="C3537" s="1">
        <f>_xlfn.XLOOKUP(A3537,Processed_data!A:A,Processed_data!F:F)</f>
        <v>3885.48</v>
      </c>
      <c r="D3537" s="1" t="str">
        <f>_xlfn.XLOOKUP(A3537,bank_source_transactions__1[transaction_id],bank_source_transactions__1[transaction_status])</f>
        <v>SUCCESS</v>
      </c>
      <c r="E3537" s="1" t="str">
        <f>_xlfn.XLOOKUP(A3537,Processed_data!A:A,Processed_data!G:G)</f>
        <v>SUCCESS</v>
      </c>
      <c r="F3537" s="1">
        <f>COUNTIF(bank_processed_transactions[transaction_id],A3537)</f>
        <v>1</v>
      </c>
      <c r="G3537" s="1" t="str">
        <f t="shared" si="550"/>
        <v>found</v>
      </c>
      <c r="H3537" s="1" t="str">
        <f t="shared" si="551"/>
        <v>Not Duplicate</v>
      </c>
      <c r="I3537" s="1" t="str">
        <f t="shared" si="552"/>
        <v>match</v>
      </c>
      <c r="J3537" s="1" t="str">
        <f t="shared" si="553"/>
        <v>match</v>
      </c>
      <c r="K3537" s="1">
        <f t="shared" si="554"/>
        <v>0</v>
      </c>
      <c r="L3537" s="2">
        <f>IF(F3537=0,"not processed",_xlfn.MINIFS(Processed_data!H:H,Processed_data!A:A,A3537))</f>
        <v>46084</v>
      </c>
      <c r="M3537" s="1">
        <f>IF(F3537=0,"not processed",ABS(bank_source_transactions__1[[#This Row],[transaction_date]]-Reconciliation!L3537))</f>
        <v>1</v>
      </c>
      <c r="N3537" s="1" t="str" cm="1">
        <f t="array" ref="N3537">_xlfn.IFS(M3537="not Processed", "Not Processed",M3537&gt;2,"SLA Breached",M3537&lt;=2,"Within SLA")</f>
        <v>Within SLA</v>
      </c>
      <c r="O3537" s="1" t="str">
        <f>_xlfn.XLOOKUP(A3537,Source_data!A:A,Source_data!D:D)</f>
        <v>UPI</v>
      </c>
      <c r="P3537" s="1">
        <f t="shared" si="555"/>
        <v>0</v>
      </c>
      <c r="Q3537" s="1">
        <f t="shared" si="556"/>
        <v>0</v>
      </c>
      <c r="R3537" s="1">
        <f t="shared" si="557"/>
        <v>0</v>
      </c>
      <c r="S3537" s="1">
        <f t="shared" si="558"/>
        <v>0</v>
      </c>
      <c r="T3537" s="1">
        <f t="shared" si="559"/>
        <v>0</v>
      </c>
      <c r="U3537" s="1" t="str">
        <f>_xlfn.XLOOKUP(Table3[[#This Row],[Transaction ID]],Source_data!A:A,Source_data!E:E)</f>
        <v>Bengaluru</v>
      </c>
      <c r="V3537" s="1">
        <f>_xlfn.IFNA(_xlfn.XLOOKUP(A3537,bank_processed_transactions[transaction_id],bank_processed_transactions[processing_minutes]),"")</f>
        <v>16.2</v>
      </c>
      <c r="W3537" s="31">
        <f>_xlfn.XLOOKUP(A3537,Source_data!A:A,Source_data!B:B)</f>
        <v>46083</v>
      </c>
    </row>
    <row r="3538" spans="1:23" x14ac:dyDescent="0.3">
      <c r="A3538" s="3" t="s">
        <v>2266</v>
      </c>
      <c r="B3538" s="1">
        <f>_xlfn.XLOOKUP(A3538,bank_source_transactions__1[transaction_id],bank_source_transactions__1[amount_inr])</f>
        <v>1245.56</v>
      </c>
      <c r="C3538" s="1">
        <f>_xlfn.XLOOKUP(A3538,Processed_data!A:A,Processed_data!F:F)</f>
        <v>1245.56</v>
      </c>
      <c r="D3538" s="1" t="str">
        <f>_xlfn.XLOOKUP(A3538,bank_source_transactions__1[transaction_id],bank_source_transactions__1[transaction_status])</f>
        <v>SUCCESS</v>
      </c>
      <c r="E3538" s="1" t="str">
        <f>_xlfn.XLOOKUP(A3538,Processed_data!A:A,Processed_data!G:G)</f>
        <v>SUCCESS</v>
      </c>
      <c r="F3538" s="1">
        <f>COUNTIF(bank_processed_transactions[transaction_id],A3538)</f>
        <v>1</v>
      </c>
      <c r="G3538" s="1" t="str">
        <f t="shared" si="550"/>
        <v>found</v>
      </c>
      <c r="H3538" s="1" t="str">
        <f t="shared" si="551"/>
        <v>Not Duplicate</v>
      </c>
      <c r="I3538" s="1" t="str">
        <f t="shared" si="552"/>
        <v>match</v>
      </c>
      <c r="J3538" s="1" t="str">
        <f t="shared" si="553"/>
        <v>match</v>
      </c>
      <c r="K3538" s="1">
        <f t="shared" si="554"/>
        <v>0</v>
      </c>
      <c r="L3538" s="2">
        <f>IF(F3538=0,"not processed",_xlfn.MINIFS(Processed_data!H:H,Processed_data!A:A,A3538))</f>
        <v>46070</v>
      </c>
      <c r="M3538" s="1">
        <f>IF(F3538=0,"not processed",ABS(bank_source_transactions__1[[#This Row],[transaction_date]]-Reconciliation!L3538))</f>
        <v>0</v>
      </c>
      <c r="N3538" s="1" t="str" cm="1">
        <f t="array" ref="N3538">_xlfn.IFS(M3538="not Processed", "Not Processed",M3538&gt;2,"SLA Breached",M3538&lt;=2,"Within SLA")</f>
        <v>Within SLA</v>
      </c>
      <c r="O3538" s="1" t="str">
        <f>_xlfn.XLOOKUP(A3538,Source_data!A:A,Source_data!D:D)</f>
        <v>CARD</v>
      </c>
      <c r="P3538" s="1">
        <f t="shared" si="555"/>
        <v>0</v>
      </c>
      <c r="Q3538" s="1">
        <f t="shared" si="556"/>
        <v>0</v>
      </c>
      <c r="R3538" s="1">
        <f t="shared" si="557"/>
        <v>0</v>
      </c>
      <c r="S3538" s="1">
        <f t="shared" si="558"/>
        <v>0</v>
      </c>
      <c r="T3538" s="1">
        <f t="shared" si="559"/>
        <v>0</v>
      </c>
      <c r="U3538" s="1" t="str">
        <f>_xlfn.XLOOKUP(Table3[[#This Row],[Transaction ID]],Source_data!A:A,Source_data!E:E)</f>
        <v>Hyderabad</v>
      </c>
      <c r="V3538" s="1">
        <f>_xlfn.IFNA(_xlfn.XLOOKUP(A3538,bank_processed_transactions[transaction_id],bank_processed_transactions[processing_minutes]),"")</f>
        <v>24.4</v>
      </c>
      <c r="W3538" s="31">
        <f>_xlfn.XLOOKUP(A3538,Source_data!A:A,Source_data!B:B)</f>
        <v>46070</v>
      </c>
    </row>
    <row r="3539" spans="1:23" x14ac:dyDescent="0.3">
      <c r="A3539" s="4" t="s">
        <v>2722</v>
      </c>
      <c r="B3539" s="1">
        <f>_xlfn.XLOOKUP(A3539,bank_source_transactions__1[transaction_id],bank_source_transactions__1[amount_inr])</f>
        <v>8610.0300000000007</v>
      </c>
      <c r="C3539" s="1">
        <f>_xlfn.XLOOKUP(A3539,Processed_data!A:A,Processed_data!F:F)</f>
        <v>8610.0300000000007</v>
      </c>
      <c r="D3539" s="1" t="str">
        <f>_xlfn.XLOOKUP(A3539,bank_source_transactions__1[transaction_id],bank_source_transactions__1[transaction_status])</f>
        <v>SUCCESS</v>
      </c>
      <c r="E3539" s="1" t="str">
        <f>_xlfn.XLOOKUP(A3539,Processed_data!A:A,Processed_data!G:G)</f>
        <v>SUCCESS</v>
      </c>
      <c r="F3539" s="1">
        <f>COUNTIF(bank_processed_transactions[transaction_id],A3539)</f>
        <v>1</v>
      </c>
      <c r="G3539" s="1" t="str">
        <f t="shared" si="550"/>
        <v>found</v>
      </c>
      <c r="H3539" s="1" t="str">
        <f t="shared" si="551"/>
        <v>Not Duplicate</v>
      </c>
      <c r="I3539" s="1" t="str">
        <f t="shared" si="552"/>
        <v>match</v>
      </c>
      <c r="J3539" s="1" t="str">
        <f t="shared" si="553"/>
        <v>match</v>
      </c>
      <c r="K3539" s="1">
        <f t="shared" si="554"/>
        <v>0</v>
      </c>
      <c r="L3539" s="2">
        <f>IF(F3539=0,"not processed",_xlfn.MINIFS(Processed_data!H:H,Processed_data!A:A,A3539))</f>
        <v>46080</v>
      </c>
      <c r="M3539" s="1">
        <f>IF(F3539=0,"not processed",ABS(bank_source_transactions__1[[#This Row],[transaction_date]]-Reconciliation!L3539))</f>
        <v>0</v>
      </c>
      <c r="N3539" s="1" t="str" cm="1">
        <f t="array" ref="N3539">_xlfn.IFS(M3539="not Processed", "Not Processed",M3539&gt;2,"SLA Breached",M3539&lt;=2,"Within SLA")</f>
        <v>Within SLA</v>
      </c>
      <c r="O3539" s="1" t="str">
        <f>_xlfn.XLOOKUP(A3539,Source_data!A:A,Source_data!D:D)</f>
        <v>CARD</v>
      </c>
      <c r="P3539" s="1">
        <f t="shared" si="555"/>
        <v>0</v>
      </c>
      <c r="Q3539" s="1">
        <f t="shared" si="556"/>
        <v>0</v>
      </c>
      <c r="R3539" s="1">
        <f t="shared" si="557"/>
        <v>0</v>
      </c>
      <c r="S3539" s="1">
        <f t="shared" si="558"/>
        <v>0</v>
      </c>
      <c r="T3539" s="1">
        <f t="shared" si="559"/>
        <v>0</v>
      </c>
      <c r="U3539" s="1" t="str">
        <f>_xlfn.XLOOKUP(Table3[[#This Row],[Transaction ID]],Source_data!A:A,Source_data!E:E)</f>
        <v>Hyderabad</v>
      </c>
      <c r="V3539" s="1">
        <f>_xlfn.IFNA(_xlfn.XLOOKUP(A3539,bank_processed_transactions[transaction_id],bank_processed_transactions[processing_minutes]),"")</f>
        <v>63.4</v>
      </c>
      <c r="W3539" s="31">
        <f>_xlfn.XLOOKUP(A3539,Source_data!A:A,Source_data!B:B)</f>
        <v>46080</v>
      </c>
    </row>
    <row r="3540" spans="1:23" x14ac:dyDescent="0.3">
      <c r="A3540" s="3" t="s">
        <v>2668</v>
      </c>
      <c r="B3540" s="1">
        <f>_xlfn.XLOOKUP(A3540,bank_source_transactions__1[transaction_id],bank_source_transactions__1[amount_inr])</f>
        <v>1537.54</v>
      </c>
      <c r="C3540" s="1">
        <f>_xlfn.XLOOKUP(A3540,Processed_data!A:A,Processed_data!F:F)</f>
        <v>1537.54</v>
      </c>
      <c r="D3540" s="1" t="str">
        <f>_xlfn.XLOOKUP(A3540,bank_source_transactions__1[transaction_id],bank_source_transactions__1[transaction_status])</f>
        <v>SUCCESS</v>
      </c>
      <c r="E3540" s="1" t="str">
        <f>_xlfn.XLOOKUP(A3540,Processed_data!A:A,Processed_data!G:G)</f>
        <v>SUCCESS</v>
      </c>
      <c r="F3540" s="1">
        <f>COUNTIF(bank_processed_transactions[transaction_id],A3540)</f>
        <v>1</v>
      </c>
      <c r="G3540" s="1" t="str">
        <f t="shared" si="550"/>
        <v>found</v>
      </c>
      <c r="H3540" s="1" t="str">
        <f t="shared" si="551"/>
        <v>Not Duplicate</v>
      </c>
      <c r="I3540" s="1" t="str">
        <f t="shared" si="552"/>
        <v>match</v>
      </c>
      <c r="J3540" s="1" t="str">
        <f t="shared" si="553"/>
        <v>match</v>
      </c>
      <c r="K3540" s="1">
        <f t="shared" si="554"/>
        <v>0</v>
      </c>
      <c r="L3540" s="2">
        <f>IF(F3540=0,"not processed",_xlfn.MINIFS(Processed_data!H:H,Processed_data!A:A,A3540))</f>
        <v>46110</v>
      </c>
      <c r="M3540" s="1">
        <f>IF(F3540=0,"not processed",ABS(bank_source_transactions__1[[#This Row],[transaction_date]]-Reconciliation!L3540))</f>
        <v>3</v>
      </c>
      <c r="N3540" s="1" t="str" cm="1">
        <f t="array" ref="N3540">_xlfn.IFS(M3540="not Processed", "Not Processed",M3540&gt;2,"SLA Breached",M3540&lt;=2,"Within SLA")</f>
        <v>SLA Breached</v>
      </c>
      <c r="O3540" s="1" t="str">
        <f>_xlfn.XLOOKUP(A3540,Source_data!A:A,Source_data!D:D)</f>
        <v>UPI</v>
      </c>
      <c r="P3540" s="1">
        <f t="shared" si="555"/>
        <v>0</v>
      </c>
      <c r="Q3540" s="1">
        <f t="shared" si="556"/>
        <v>0</v>
      </c>
      <c r="R3540" s="1">
        <f t="shared" si="557"/>
        <v>0</v>
      </c>
      <c r="S3540" s="1">
        <f t="shared" si="558"/>
        <v>0</v>
      </c>
      <c r="T3540" s="1">
        <f t="shared" si="559"/>
        <v>1</v>
      </c>
      <c r="U3540" s="1" t="str">
        <f>_xlfn.XLOOKUP(Table3[[#This Row],[Transaction ID]],Source_data!A:A,Source_data!E:E)</f>
        <v>Hyderabad</v>
      </c>
      <c r="V3540" s="1">
        <f>_xlfn.IFNA(_xlfn.XLOOKUP(A3540,bank_processed_transactions[transaction_id],bank_processed_transactions[processing_minutes]),"")</f>
        <v>6.1</v>
      </c>
      <c r="W3540" s="31">
        <f>_xlfn.XLOOKUP(A3540,Source_data!A:A,Source_data!B:B)</f>
        <v>46107</v>
      </c>
    </row>
    <row r="3541" spans="1:23" x14ac:dyDescent="0.3">
      <c r="A3541" s="4" t="s">
        <v>883</v>
      </c>
      <c r="B3541" s="1">
        <f>_xlfn.XLOOKUP(A3541,bank_source_transactions__1[transaction_id],bank_source_transactions__1[amount_inr])</f>
        <v>2158.02</v>
      </c>
      <c r="C3541" s="1">
        <f>_xlfn.XLOOKUP(A3541,Processed_data!A:A,Processed_data!F:F)</f>
        <v>2158.02</v>
      </c>
      <c r="D3541" s="1" t="str">
        <f>_xlfn.XLOOKUP(A3541,bank_source_transactions__1[transaction_id],bank_source_transactions__1[transaction_status])</f>
        <v>SUCCESS</v>
      </c>
      <c r="E3541" s="1" t="str">
        <f>_xlfn.XLOOKUP(A3541,Processed_data!A:A,Processed_data!G:G)</f>
        <v>SUCCESS</v>
      </c>
      <c r="F3541" s="1">
        <f>COUNTIF(bank_processed_transactions[transaction_id],A3541)</f>
        <v>1</v>
      </c>
      <c r="G3541" s="1" t="str">
        <f t="shared" si="550"/>
        <v>found</v>
      </c>
      <c r="H3541" s="1" t="str">
        <f t="shared" si="551"/>
        <v>Not Duplicate</v>
      </c>
      <c r="I3541" s="1" t="str">
        <f t="shared" si="552"/>
        <v>match</v>
      </c>
      <c r="J3541" s="1" t="str">
        <f t="shared" si="553"/>
        <v>match</v>
      </c>
      <c r="K3541" s="1">
        <f t="shared" si="554"/>
        <v>0</v>
      </c>
      <c r="L3541" s="2">
        <f>IF(F3541=0,"not processed",_xlfn.MINIFS(Processed_data!H:H,Processed_data!A:A,A3541))</f>
        <v>46046</v>
      </c>
      <c r="M3541" s="1">
        <f>IF(F3541=0,"not processed",ABS(bank_source_transactions__1[[#This Row],[transaction_date]]-Reconciliation!L3541))</f>
        <v>0</v>
      </c>
      <c r="N3541" s="1" t="str" cm="1">
        <f t="array" ref="N3541">_xlfn.IFS(M3541="not Processed", "Not Processed",M3541&gt;2,"SLA Breached",M3541&lt;=2,"Within SLA")</f>
        <v>Within SLA</v>
      </c>
      <c r="O3541" s="1" t="str">
        <f>_xlfn.XLOOKUP(A3541,Source_data!A:A,Source_data!D:D)</f>
        <v>UPI</v>
      </c>
      <c r="P3541" s="1">
        <f t="shared" si="555"/>
        <v>0</v>
      </c>
      <c r="Q3541" s="1">
        <f t="shared" si="556"/>
        <v>0</v>
      </c>
      <c r="R3541" s="1">
        <f t="shared" si="557"/>
        <v>0</v>
      </c>
      <c r="S3541" s="1">
        <f t="shared" si="558"/>
        <v>0</v>
      </c>
      <c r="T3541" s="1">
        <f t="shared" si="559"/>
        <v>0</v>
      </c>
      <c r="U3541" s="1" t="str">
        <f>_xlfn.XLOOKUP(Table3[[#This Row],[Transaction ID]],Source_data!A:A,Source_data!E:E)</f>
        <v>Hyderabad</v>
      </c>
      <c r="V3541" s="1">
        <f>_xlfn.IFNA(_xlfn.XLOOKUP(A3541,bank_processed_transactions[transaction_id],bank_processed_transactions[processing_minutes]),"")</f>
        <v>21.5</v>
      </c>
      <c r="W3541" s="31">
        <f>_xlfn.XLOOKUP(A3541,Source_data!A:A,Source_data!B:B)</f>
        <v>46046</v>
      </c>
    </row>
    <row r="3542" spans="1:23" x14ac:dyDescent="0.3">
      <c r="A3542" s="3" t="s">
        <v>1166</v>
      </c>
      <c r="B3542" s="1">
        <f>_xlfn.XLOOKUP(A3542,bank_source_transactions__1[transaction_id],bank_source_transactions__1[amount_inr])</f>
        <v>7347.49</v>
      </c>
      <c r="C3542" s="1">
        <f>_xlfn.XLOOKUP(A3542,Processed_data!A:A,Processed_data!F:F)</f>
        <v>7347.49</v>
      </c>
      <c r="D3542" s="1" t="str">
        <f>_xlfn.XLOOKUP(A3542,bank_source_transactions__1[transaction_id],bank_source_transactions__1[transaction_status])</f>
        <v>SUCCESS</v>
      </c>
      <c r="E3542" s="1" t="str">
        <f>_xlfn.XLOOKUP(A3542,Processed_data!A:A,Processed_data!G:G)</f>
        <v>SUCCESS</v>
      </c>
      <c r="F3542" s="1">
        <f>COUNTIF(bank_processed_transactions[transaction_id],A3542)</f>
        <v>1</v>
      </c>
      <c r="G3542" s="1" t="str">
        <f t="shared" si="550"/>
        <v>found</v>
      </c>
      <c r="H3542" s="1" t="str">
        <f t="shared" si="551"/>
        <v>Not Duplicate</v>
      </c>
      <c r="I3542" s="1" t="str">
        <f t="shared" si="552"/>
        <v>match</v>
      </c>
      <c r="J3542" s="1" t="str">
        <f t="shared" si="553"/>
        <v>match</v>
      </c>
      <c r="K3542" s="1">
        <f t="shared" si="554"/>
        <v>0</v>
      </c>
      <c r="L3542" s="2">
        <f>IF(F3542=0,"not processed",_xlfn.MINIFS(Processed_data!H:H,Processed_data!A:A,A3542))</f>
        <v>46103</v>
      </c>
      <c r="M3542" s="1">
        <f>IF(F3542=0,"not processed",ABS(bank_source_transactions__1[[#This Row],[transaction_date]]-Reconciliation!L3542))</f>
        <v>3</v>
      </c>
      <c r="N3542" s="1" t="str" cm="1">
        <f t="array" ref="N3542">_xlfn.IFS(M3542="not Processed", "Not Processed",M3542&gt;2,"SLA Breached",M3542&lt;=2,"Within SLA")</f>
        <v>SLA Breached</v>
      </c>
      <c r="O3542" s="1" t="str">
        <f>_xlfn.XLOOKUP(A3542,Source_data!A:A,Source_data!D:D)</f>
        <v>UPI</v>
      </c>
      <c r="P3542" s="1">
        <f t="shared" si="555"/>
        <v>0</v>
      </c>
      <c r="Q3542" s="1">
        <f t="shared" si="556"/>
        <v>0</v>
      </c>
      <c r="R3542" s="1">
        <f t="shared" si="557"/>
        <v>0</v>
      </c>
      <c r="S3542" s="1">
        <f t="shared" si="558"/>
        <v>0</v>
      </c>
      <c r="T3542" s="1">
        <f t="shared" si="559"/>
        <v>1</v>
      </c>
      <c r="U3542" s="1" t="str">
        <f>_xlfn.XLOOKUP(Table3[[#This Row],[Transaction ID]],Source_data!A:A,Source_data!E:E)</f>
        <v>Bengaluru</v>
      </c>
      <c r="V3542" s="1">
        <f>_xlfn.IFNA(_xlfn.XLOOKUP(A3542,bank_processed_transactions[transaction_id],bank_processed_transactions[processing_minutes]),"")</f>
        <v>10</v>
      </c>
      <c r="W3542" s="31">
        <f>_xlfn.XLOOKUP(A3542,Source_data!A:A,Source_data!B:B)</f>
        <v>46100</v>
      </c>
    </row>
    <row r="3543" spans="1:23" x14ac:dyDescent="0.3">
      <c r="A3543" s="4" t="s">
        <v>3283</v>
      </c>
      <c r="B3543" s="1">
        <f>_xlfn.XLOOKUP(A3543,bank_source_transactions__1[transaction_id],bank_source_transactions__1[amount_inr])</f>
        <v>1985.33</v>
      </c>
      <c r="C3543" s="1">
        <f>_xlfn.XLOOKUP(A3543,Processed_data!A:A,Processed_data!F:F)</f>
        <v>1985.33</v>
      </c>
      <c r="D3543" s="1" t="str">
        <f>_xlfn.XLOOKUP(A3543,bank_source_transactions__1[transaction_id],bank_source_transactions__1[transaction_status])</f>
        <v>SUCCESS</v>
      </c>
      <c r="E3543" s="1" t="str">
        <f>_xlfn.XLOOKUP(A3543,Processed_data!A:A,Processed_data!G:G)</f>
        <v>SUCCESS</v>
      </c>
      <c r="F3543" s="1">
        <f>COUNTIF(bank_processed_transactions[transaction_id],A3543)</f>
        <v>1</v>
      </c>
      <c r="G3543" s="1" t="str">
        <f t="shared" si="550"/>
        <v>found</v>
      </c>
      <c r="H3543" s="1" t="str">
        <f t="shared" si="551"/>
        <v>Not Duplicate</v>
      </c>
      <c r="I3543" s="1" t="str">
        <f t="shared" si="552"/>
        <v>match</v>
      </c>
      <c r="J3543" s="1" t="str">
        <f t="shared" si="553"/>
        <v>match</v>
      </c>
      <c r="K3543" s="1">
        <f t="shared" si="554"/>
        <v>0</v>
      </c>
      <c r="L3543" s="2">
        <f>IF(F3543=0,"not processed",_xlfn.MINIFS(Processed_data!H:H,Processed_data!A:A,A3543))</f>
        <v>46052</v>
      </c>
      <c r="M3543" s="1">
        <f>IF(F3543=0,"not processed",ABS(bank_source_transactions__1[[#This Row],[transaction_date]]-Reconciliation!L3543))</f>
        <v>3</v>
      </c>
      <c r="N3543" s="1" t="str" cm="1">
        <f t="array" ref="N3543">_xlfn.IFS(M3543="not Processed", "Not Processed",M3543&gt;2,"SLA Breached",M3543&lt;=2,"Within SLA")</f>
        <v>SLA Breached</v>
      </c>
      <c r="O3543" s="1" t="str">
        <f>_xlfn.XLOOKUP(A3543,Source_data!A:A,Source_data!D:D)</f>
        <v>UPI</v>
      </c>
      <c r="P3543" s="1">
        <f t="shared" si="555"/>
        <v>0</v>
      </c>
      <c r="Q3543" s="1">
        <f t="shared" si="556"/>
        <v>0</v>
      </c>
      <c r="R3543" s="1">
        <f t="shared" si="557"/>
        <v>0</v>
      </c>
      <c r="S3543" s="1">
        <f t="shared" si="558"/>
        <v>0</v>
      </c>
      <c r="T3543" s="1">
        <f t="shared" si="559"/>
        <v>1</v>
      </c>
      <c r="U3543" s="1" t="str">
        <f>_xlfn.XLOOKUP(Table3[[#This Row],[Transaction ID]],Source_data!A:A,Source_data!E:E)</f>
        <v>Pune</v>
      </c>
      <c r="V3543" s="1">
        <f>_xlfn.IFNA(_xlfn.XLOOKUP(A3543,bank_processed_transactions[transaction_id],bank_processed_transactions[processing_minutes]),"")</f>
        <v>41</v>
      </c>
      <c r="W3543" s="31">
        <f>_xlfn.XLOOKUP(A3543,Source_data!A:A,Source_data!B:B)</f>
        <v>46049</v>
      </c>
    </row>
    <row r="3544" spans="1:23" x14ac:dyDescent="0.3">
      <c r="A3544" s="3" t="s">
        <v>3449</v>
      </c>
      <c r="B3544" s="1">
        <f>_xlfn.XLOOKUP(A3544,bank_source_transactions__1[transaction_id],bank_source_transactions__1[amount_inr])</f>
        <v>5584.8</v>
      </c>
      <c r="C3544" s="1">
        <f>_xlfn.XLOOKUP(A3544,Processed_data!A:A,Processed_data!F:F)</f>
        <v>5584.8</v>
      </c>
      <c r="D3544" s="1" t="str">
        <f>_xlfn.XLOOKUP(A3544,bank_source_transactions__1[transaction_id],bank_source_transactions__1[transaction_status])</f>
        <v>SUCCESS</v>
      </c>
      <c r="E3544" s="1" t="str">
        <f>_xlfn.XLOOKUP(A3544,Processed_data!A:A,Processed_data!G:G)</f>
        <v>SUCCESS</v>
      </c>
      <c r="F3544" s="1">
        <f>COUNTIF(bank_processed_transactions[transaction_id],A3544)</f>
        <v>1</v>
      </c>
      <c r="G3544" s="1" t="str">
        <f t="shared" si="550"/>
        <v>found</v>
      </c>
      <c r="H3544" s="1" t="str">
        <f t="shared" si="551"/>
        <v>Not Duplicate</v>
      </c>
      <c r="I3544" s="1" t="str">
        <f t="shared" si="552"/>
        <v>match</v>
      </c>
      <c r="J3544" s="1" t="str">
        <f t="shared" si="553"/>
        <v>match</v>
      </c>
      <c r="K3544" s="1">
        <f t="shared" si="554"/>
        <v>0</v>
      </c>
      <c r="L3544" s="2">
        <f>IF(F3544=0,"not processed",_xlfn.MINIFS(Processed_data!H:H,Processed_data!A:A,A3544))</f>
        <v>46094</v>
      </c>
      <c r="M3544" s="1">
        <f>IF(F3544=0,"not processed",ABS(bank_source_transactions__1[[#This Row],[transaction_date]]-Reconciliation!L3544))</f>
        <v>5</v>
      </c>
      <c r="N3544" s="1" t="str" cm="1">
        <f t="array" ref="N3544">_xlfn.IFS(M3544="not Processed", "Not Processed",M3544&gt;2,"SLA Breached",M3544&lt;=2,"Within SLA")</f>
        <v>SLA Breached</v>
      </c>
      <c r="O3544" s="1" t="str">
        <f>_xlfn.XLOOKUP(A3544,Source_data!A:A,Source_data!D:D)</f>
        <v>NEFT</v>
      </c>
      <c r="P3544" s="1">
        <f t="shared" si="555"/>
        <v>0</v>
      </c>
      <c r="Q3544" s="1">
        <f t="shared" si="556"/>
        <v>0</v>
      </c>
      <c r="R3544" s="1">
        <f t="shared" si="557"/>
        <v>0</v>
      </c>
      <c r="S3544" s="1">
        <f t="shared" si="558"/>
        <v>0</v>
      </c>
      <c r="T3544" s="1">
        <f t="shared" si="559"/>
        <v>1</v>
      </c>
      <c r="U3544" s="1" t="str">
        <f>_xlfn.XLOOKUP(Table3[[#This Row],[Transaction ID]],Source_data!A:A,Source_data!E:E)</f>
        <v>Bengaluru</v>
      </c>
      <c r="V3544" s="1">
        <f>_xlfn.IFNA(_xlfn.XLOOKUP(A3544,bank_processed_transactions[transaction_id],bank_processed_transactions[processing_minutes]),"")</f>
        <v>17.899999999999999</v>
      </c>
      <c r="W3544" s="31">
        <f>_xlfn.XLOOKUP(A3544,Source_data!A:A,Source_data!B:B)</f>
        <v>46089</v>
      </c>
    </row>
    <row r="3545" spans="1:23" x14ac:dyDescent="0.3">
      <c r="A3545" s="4" t="s">
        <v>79</v>
      </c>
      <c r="B3545" s="1">
        <f>_xlfn.XLOOKUP(A3545,bank_source_transactions__1[transaction_id],bank_source_transactions__1[amount_inr])</f>
        <v>4506.7700000000004</v>
      </c>
      <c r="C3545" s="1">
        <f>_xlfn.XLOOKUP(A3545,Processed_data!A:A,Processed_data!F:F)</f>
        <v>4506.7700000000004</v>
      </c>
      <c r="D3545" s="1" t="str">
        <f>_xlfn.XLOOKUP(A3545,bank_source_transactions__1[transaction_id],bank_source_transactions__1[transaction_status])</f>
        <v>SUCCESS</v>
      </c>
      <c r="E3545" s="1" t="str">
        <f>_xlfn.XLOOKUP(A3545,Processed_data!A:A,Processed_data!G:G)</f>
        <v>SUCCESS</v>
      </c>
      <c r="F3545" s="1">
        <f>COUNTIF(bank_processed_transactions[transaction_id],A3545)</f>
        <v>1</v>
      </c>
      <c r="G3545" s="1" t="str">
        <f t="shared" si="550"/>
        <v>found</v>
      </c>
      <c r="H3545" s="1" t="str">
        <f t="shared" si="551"/>
        <v>Not Duplicate</v>
      </c>
      <c r="I3545" s="1" t="str">
        <f t="shared" si="552"/>
        <v>match</v>
      </c>
      <c r="J3545" s="1" t="str">
        <f t="shared" si="553"/>
        <v>match</v>
      </c>
      <c r="K3545" s="1">
        <f t="shared" si="554"/>
        <v>0</v>
      </c>
      <c r="L3545" s="2">
        <f>IF(F3545=0,"not processed",_xlfn.MINIFS(Processed_data!H:H,Processed_data!A:A,A3545))</f>
        <v>46039</v>
      </c>
      <c r="M3545" s="1">
        <f>IF(F3545=0,"not processed",ABS(bank_source_transactions__1[[#This Row],[transaction_date]]-Reconciliation!L3545))</f>
        <v>2</v>
      </c>
      <c r="N3545" s="1" t="str" cm="1">
        <f t="array" ref="N3545">_xlfn.IFS(M3545="not Processed", "Not Processed",M3545&gt;2,"SLA Breached",M3545&lt;=2,"Within SLA")</f>
        <v>Within SLA</v>
      </c>
      <c r="O3545" s="1" t="str">
        <f>_xlfn.XLOOKUP(A3545,Source_data!A:A,Source_data!D:D)</f>
        <v>CARD</v>
      </c>
      <c r="P3545" s="1">
        <f t="shared" si="555"/>
        <v>0</v>
      </c>
      <c r="Q3545" s="1">
        <f t="shared" si="556"/>
        <v>0</v>
      </c>
      <c r="R3545" s="1">
        <f t="shared" si="557"/>
        <v>0</v>
      </c>
      <c r="S3545" s="1">
        <f t="shared" si="558"/>
        <v>0</v>
      </c>
      <c r="T3545" s="1">
        <f t="shared" si="559"/>
        <v>0</v>
      </c>
      <c r="U3545" s="1" t="str">
        <f>_xlfn.XLOOKUP(Table3[[#This Row],[Transaction ID]],Source_data!A:A,Source_data!E:E)</f>
        <v>Hyderabad</v>
      </c>
      <c r="V3545" s="1">
        <f>_xlfn.IFNA(_xlfn.XLOOKUP(A3545,bank_processed_transactions[transaction_id],bank_processed_transactions[processing_minutes]),"")</f>
        <v>19.8</v>
      </c>
      <c r="W3545" s="31">
        <f>_xlfn.XLOOKUP(A3545,Source_data!A:A,Source_data!B:B)</f>
        <v>46037</v>
      </c>
    </row>
    <row r="3546" spans="1:23" x14ac:dyDescent="0.3">
      <c r="A3546" s="3" t="s">
        <v>1253</v>
      </c>
      <c r="B3546" s="1">
        <f>_xlfn.XLOOKUP(A3546,bank_source_transactions__1[transaction_id],bank_source_transactions__1[amount_inr])</f>
        <v>21035.73</v>
      </c>
      <c r="C3546" s="1">
        <f>_xlfn.XLOOKUP(A3546,Processed_data!A:A,Processed_data!F:F)</f>
        <v>21035.73</v>
      </c>
      <c r="D3546" s="1" t="str">
        <f>_xlfn.XLOOKUP(A3546,bank_source_transactions__1[transaction_id],bank_source_transactions__1[transaction_status])</f>
        <v>SUCCESS</v>
      </c>
      <c r="E3546" s="1" t="str">
        <f>_xlfn.XLOOKUP(A3546,Processed_data!A:A,Processed_data!G:G)</f>
        <v>SUCCESS</v>
      </c>
      <c r="F3546" s="1">
        <f>COUNTIF(bank_processed_transactions[transaction_id],A3546)</f>
        <v>1</v>
      </c>
      <c r="G3546" s="1" t="str">
        <f t="shared" si="550"/>
        <v>found</v>
      </c>
      <c r="H3546" s="1" t="str">
        <f t="shared" si="551"/>
        <v>Not Duplicate</v>
      </c>
      <c r="I3546" s="1" t="str">
        <f t="shared" si="552"/>
        <v>match</v>
      </c>
      <c r="J3546" s="1" t="str">
        <f t="shared" si="553"/>
        <v>match</v>
      </c>
      <c r="K3546" s="1">
        <f t="shared" si="554"/>
        <v>0</v>
      </c>
      <c r="L3546" s="2">
        <f>IF(F3546=0,"not processed",_xlfn.MINIFS(Processed_data!H:H,Processed_data!A:A,A3546))</f>
        <v>46049</v>
      </c>
      <c r="M3546" s="1">
        <f>IF(F3546=0,"not processed",ABS(bank_source_transactions__1[[#This Row],[transaction_date]]-Reconciliation!L3546))</f>
        <v>0</v>
      </c>
      <c r="N3546" s="1" t="str" cm="1">
        <f t="array" ref="N3546">_xlfn.IFS(M3546="not Processed", "Not Processed",M3546&gt;2,"SLA Breached",M3546&lt;=2,"Within SLA")</f>
        <v>Within SLA</v>
      </c>
      <c r="O3546" s="1" t="str">
        <f>_xlfn.XLOOKUP(A3546,Source_data!A:A,Source_data!D:D)</f>
        <v>IMPS</v>
      </c>
      <c r="P3546" s="1">
        <f t="shared" si="555"/>
        <v>0</v>
      </c>
      <c r="Q3546" s="1">
        <f t="shared" si="556"/>
        <v>0</v>
      </c>
      <c r="R3546" s="1">
        <f t="shared" si="557"/>
        <v>0</v>
      </c>
      <c r="S3546" s="1">
        <f t="shared" si="558"/>
        <v>0</v>
      </c>
      <c r="T3546" s="1">
        <f t="shared" si="559"/>
        <v>0</v>
      </c>
      <c r="U3546" s="1" t="str">
        <f>_xlfn.XLOOKUP(Table3[[#This Row],[Transaction ID]],Source_data!A:A,Source_data!E:E)</f>
        <v>Mumbai</v>
      </c>
      <c r="V3546" s="1">
        <f>_xlfn.IFNA(_xlfn.XLOOKUP(A3546,bank_processed_transactions[transaction_id],bank_processed_transactions[processing_minutes]),"")</f>
        <v>35.799999999999997</v>
      </c>
      <c r="W3546" s="31">
        <f>_xlfn.XLOOKUP(A3546,Source_data!A:A,Source_data!B:B)</f>
        <v>46049</v>
      </c>
    </row>
    <row r="3547" spans="1:23" x14ac:dyDescent="0.3">
      <c r="A3547" s="4" t="s">
        <v>1665</v>
      </c>
      <c r="B3547" s="1">
        <f>_xlfn.XLOOKUP(A3547,bank_source_transactions__1[transaction_id],bank_source_transactions__1[amount_inr])</f>
        <v>9864.31</v>
      </c>
      <c r="C3547" s="1">
        <f>_xlfn.XLOOKUP(A3547,Processed_data!A:A,Processed_data!F:F)</f>
        <v>9864.31</v>
      </c>
      <c r="D3547" s="1" t="str">
        <f>_xlfn.XLOOKUP(A3547,bank_source_transactions__1[transaction_id],bank_source_transactions__1[transaction_status])</f>
        <v>SUCCESS</v>
      </c>
      <c r="E3547" s="1" t="str">
        <f>_xlfn.XLOOKUP(A3547,Processed_data!A:A,Processed_data!G:G)</f>
        <v>SUCCESS</v>
      </c>
      <c r="F3547" s="1">
        <f>COUNTIF(bank_processed_transactions[transaction_id],A3547)</f>
        <v>1</v>
      </c>
      <c r="G3547" s="1" t="str">
        <f t="shared" si="550"/>
        <v>found</v>
      </c>
      <c r="H3547" s="1" t="str">
        <f t="shared" si="551"/>
        <v>Not Duplicate</v>
      </c>
      <c r="I3547" s="1" t="str">
        <f t="shared" si="552"/>
        <v>match</v>
      </c>
      <c r="J3547" s="1" t="str">
        <f t="shared" si="553"/>
        <v>match</v>
      </c>
      <c r="K3547" s="1">
        <f t="shared" si="554"/>
        <v>0</v>
      </c>
      <c r="L3547" s="2">
        <f>IF(F3547=0,"not processed",_xlfn.MINIFS(Processed_data!H:H,Processed_data!A:A,A3547))</f>
        <v>46057</v>
      </c>
      <c r="M3547" s="1">
        <f>IF(F3547=0,"not processed",ABS(bank_source_transactions__1[[#This Row],[transaction_date]]-Reconciliation!L3547))</f>
        <v>3</v>
      </c>
      <c r="N3547" s="1" t="str" cm="1">
        <f t="array" ref="N3547">_xlfn.IFS(M3547="not Processed", "Not Processed",M3547&gt;2,"SLA Breached",M3547&lt;=2,"Within SLA")</f>
        <v>SLA Breached</v>
      </c>
      <c r="O3547" s="1" t="str">
        <f>_xlfn.XLOOKUP(A3547,Source_data!A:A,Source_data!D:D)</f>
        <v>UPI</v>
      </c>
      <c r="P3547" s="1">
        <f t="shared" si="555"/>
        <v>0</v>
      </c>
      <c r="Q3547" s="1">
        <f t="shared" si="556"/>
        <v>0</v>
      </c>
      <c r="R3547" s="1">
        <f t="shared" si="557"/>
        <v>0</v>
      </c>
      <c r="S3547" s="1">
        <f t="shared" si="558"/>
        <v>0</v>
      </c>
      <c r="T3547" s="1">
        <f t="shared" si="559"/>
        <v>1</v>
      </c>
      <c r="U3547" s="1" t="str">
        <f>_xlfn.XLOOKUP(Table3[[#This Row],[Transaction ID]],Source_data!A:A,Source_data!E:E)</f>
        <v>Mumbai</v>
      </c>
      <c r="V3547" s="1">
        <f>_xlfn.IFNA(_xlfn.XLOOKUP(A3547,bank_processed_transactions[transaction_id],bank_processed_transactions[processing_minutes]),"")</f>
        <v>6.4</v>
      </c>
      <c r="W3547" s="31">
        <f>_xlfn.XLOOKUP(A3547,Source_data!A:A,Source_data!B:B)</f>
        <v>46054</v>
      </c>
    </row>
    <row r="3548" spans="1:23" x14ac:dyDescent="0.3">
      <c r="A3548" s="3" t="s">
        <v>5056</v>
      </c>
      <c r="B3548" s="1">
        <f>_xlfn.XLOOKUP(A3548,bank_source_transactions__1[transaction_id],bank_source_transactions__1[amount_inr])</f>
        <v>4003.38</v>
      </c>
      <c r="C3548" s="1" t="e">
        <f>_xlfn.XLOOKUP(A3548,Processed_data!A:A,Processed_data!F:F)</f>
        <v>#N/A</v>
      </c>
      <c r="D3548" s="1" t="str">
        <f>_xlfn.XLOOKUP(A3548,bank_source_transactions__1[transaction_id],bank_source_transactions__1[transaction_status])</f>
        <v>SUCCESS</v>
      </c>
      <c r="E3548" s="1" t="e">
        <f>_xlfn.XLOOKUP(A3548,Processed_data!A:A,Processed_data!G:G)</f>
        <v>#N/A</v>
      </c>
      <c r="F3548" s="1">
        <f>COUNTIF(bank_processed_transactions[transaction_id],A3548)</f>
        <v>0</v>
      </c>
      <c r="G3548" s="1" t="str">
        <f t="shared" si="550"/>
        <v>missing</v>
      </c>
      <c r="H3548" s="1" t="str">
        <f t="shared" si="551"/>
        <v>Not Duplicate</v>
      </c>
      <c r="I3548" s="1" t="str">
        <f t="shared" si="552"/>
        <v>not processed</v>
      </c>
      <c r="J3548" s="1" t="str">
        <f t="shared" si="553"/>
        <v>not processed</v>
      </c>
      <c r="K3548" s="1" t="str">
        <f t="shared" si="554"/>
        <v>missing</v>
      </c>
      <c r="L3548" s="2" t="str">
        <f>IF(F3548=0,"not processed",_xlfn.MINIFS(Processed_data!H:H,Processed_data!A:A,A3548))</f>
        <v>not processed</v>
      </c>
      <c r="M3548" s="1" t="str">
        <f>IF(F3548=0,"not processed",ABS(bank_source_transactions__1[[#This Row],[transaction_date]]-Reconciliation!L3548))</f>
        <v>not processed</v>
      </c>
      <c r="N3548" s="1" t="str" cm="1">
        <f t="array" ref="N3548">_xlfn.IFS(M3548="not Processed", "Not Processed",M3548&gt;2,"SLA Breached",M3548&lt;=2,"Within SLA")</f>
        <v>Not Processed</v>
      </c>
      <c r="O3548" s="1" t="str">
        <f>_xlfn.XLOOKUP(A3548,Source_data!A:A,Source_data!D:D)</f>
        <v>UPI</v>
      </c>
      <c r="P3548" s="1">
        <f t="shared" si="555"/>
        <v>1</v>
      </c>
      <c r="Q3548" s="1">
        <f t="shared" si="556"/>
        <v>0</v>
      </c>
      <c r="R3548" s="1">
        <f t="shared" si="557"/>
        <v>0</v>
      </c>
      <c r="S3548" s="1">
        <f t="shared" si="558"/>
        <v>0</v>
      </c>
      <c r="T3548" s="1">
        <f t="shared" si="559"/>
        <v>0</v>
      </c>
      <c r="U3548" s="1" t="str">
        <f>_xlfn.XLOOKUP(Table3[[#This Row],[Transaction ID]],Source_data!A:A,Source_data!E:E)</f>
        <v>Pune</v>
      </c>
      <c r="V3548" s="1" t="str">
        <f>_xlfn.IFNA(_xlfn.XLOOKUP(A3548,bank_processed_transactions[transaction_id],bank_processed_transactions[processing_minutes]),"")</f>
        <v/>
      </c>
      <c r="W3548" s="31">
        <f>_xlfn.XLOOKUP(A3548,Source_data!A:A,Source_data!B:B)</f>
        <v>46025</v>
      </c>
    </row>
    <row r="3549" spans="1:23" x14ac:dyDescent="0.3">
      <c r="A3549" s="4" t="s">
        <v>3977</v>
      </c>
      <c r="B3549" s="1">
        <f>_xlfn.XLOOKUP(A3549,bank_source_transactions__1[transaction_id],bank_source_transactions__1[amount_inr])</f>
        <v>3658.81</v>
      </c>
      <c r="C3549" s="1">
        <f>_xlfn.XLOOKUP(A3549,Processed_data!A:A,Processed_data!F:F)</f>
        <v>3658.81</v>
      </c>
      <c r="D3549" s="1" t="str">
        <f>_xlfn.XLOOKUP(A3549,bank_source_transactions__1[transaction_id],bank_source_transactions__1[transaction_status])</f>
        <v>SUCCESS</v>
      </c>
      <c r="E3549" s="1" t="str">
        <f>_xlfn.XLOOKUP(A3549,Processed_data!A:A,Processed_data!G:G)</f>
        <v>SUCCESS</v>
      </c>
      <c r="F3549" s="1">
        <f>COUNTIF(bank_processed_transactions[transaction_id],A3549)</f>
        <v>1</v>
      </c>
      <c r="G3549" s="1" t="str">
        <f t="shared" si="550"/>
        <v>found</v>
      </c>
      <c r="H3549" s="1" t="str">
        <f t="shared" si="551"/>
        <v>Not Duplicate</v>
      </c>
      <c r="I3549" s="1" t="str">
        <f t="shared" si="552"/>
        <v>match</v>
      </c>
      <c r="J3549" s="1" t="str">
        <f t="shared" si="553"/>
        <v>match</v>
      </c>
      <c r="K3549" s="1">
        <f t="shared" si="554"/>
        <v>0</v>
      </c>
      <c r="L3549" s="2">
        <f>IF(F3549=0,"not processed",_xlfn.MINIFS(Processed_data!H:H,Processed_data!A:A,A3549))</f>
        <v>46102</v>
      </c>
      <c r="M3549" s="1">
        <f>IF(F3549=0,"not processed",ABS(bank_source_transactions__1[[#This Row],[transaction_date]]-Reconciliation!L3549))</f>
        <v>0</v>
      </c>
      <c r="N3549" s="1" t="str" cm="1">
        <f t="array" ref="N3549">_xlfn.IFS(M3549="not Processed", "Not Processed",M3549&gt;2,"SLA Breached",M3549&lt;=2,"Within SLA")</f>
        <v>Within SLA</v>
      </c>
      <c r="O3549" s="1" t="str">
        <f>_xlfn.XLOOKUP(A3549,Source_data!A:A,Source_data!D:D)</f>
        <v>IMPS</v>
      </c>
      <c r="P3549" s="1">
        <f t="shared" si="555"/>
        <v>0</v>
      </c>
      <c r="Q3549" s="1">
        <f t="shared" si="556"/>
        <v>0</v>
      </c>
      <c r="R3549" s="1">
        <f t="shared" si="557"/>
        <v>0</v>
      </c>
      <c r="S3549" s="1">
        <f t="shared" si="558"/>
        <v>0</v>
      </c>
      <c r="T3549" s="1">
        <f t="shared" si="559"/>
        <v>0</v>
      </c>
      <c r="U3549" s="1" t="str">
        <f>_xlfn.XLOOKUP(Table3[[#This Row],[Transaction ID]],Source_data!A:A,Source_data!E:E)</f>
        <v>Bengaluru</v>
      </c>
      <c r="V3549" s="1">
        <f>_xlfn.IFNA(_xlfn.XLOOKUP(A3549,bank_processed_transactions[transaction_id],bank_processed_transactions[processing_minutes]),"")</f>
        <v>12.4</v>
      </c>
      <c r="W3549" s="31">
        <f>_xlfn.XLOOKUP(A3549,Source_data!A:A,Source_data!B:B)</f>
        <v>46102</v>
      </c>
    </row>
    <row r="3550" spans="1:23" x14ac:dyDescent="0.3">
      <c r="A3550" s="3" t="s">
        <v>4885</v>
      </c>
      <c r="B3550" s="1">
        <f>_xlfn.XLOOKUP(A3550,bank_source_transactions__1[transaction_id],bank_source_transactions__1[amount_inr])</f>
        <v>839.2</v>
      </c>
      <c r="C3550" s="1">
        <f>_xlfn.XLOOKUP(A3550,Processed_data!A:A,Processed_data!F:F)</f>
        <v>839.2</v>
      </c>
      <c r="D3550" s="1" t="str">
        <f>_xlfn.XLOOKUP(A3550,bank_source_transactions__1[transaction_id],bank_source_transactions__1[transaction_status])</f>
        <v>SUCCESS</v>
      </c>
      <c r="E3550" s="1" t="str">
        <f>_xlfn.XLOOKUP(A3550,Processed_data!A:A,Processed_data!G:G)</f>
        <v>SUCCESS</v>
      </c>
      <c r="F3550" s="1">
        <f>COUNTIF(bank_processed_transactions[transaction_id],A3550)</f>
        <v>1</v>
      </c>
      <c r="G3550" s="1" t="str">
        <f t="shared" si="550"/>
        <v>found</v>
      </c>
      <c r="H3550" s="1" t="str">
        <f t="shared" si="551"/>
        <v>Not Duplicate</v>
      </c>
      <c r="I3550" s="1" t="str">
        <f t="shared" si="552"/>
        <v>match</v>
      </c>
      <c r="J3550" s="1" t="str">
        <f t="shared" si="553"/>
        <v>match</v>
      </c>
      <c r="K3550" s="1">
        <f t="shared" si="554"/>
        <v>0</v>
      </c>
      <c r="L3550" s="2">
        <f>IF(F3550=0,"not processed",_xlfn.MINIFS(Processed_data!H:H,Processed_data!A:A,A3550))</f>
        <v>46088</v>
      </c>
      <c r="M3550" s="1">
        <f>IF(F3550=0,"not processed",ABS(bank_source_transactions__1[[#This Row],[transaction_date]]-Reconciliation!L3550))</f>
        <v>0</v>
      </c>
      <c r="N3550" s="1" t="str" cm="1">
        <f t="array" ref="N3550">_xlfn.IFS(M3550="not Processed", "Not Processed",M3550&gt;2,"SLA Breached",M3550&lt;=2,"Within SLA")</f>
        <v>Within SLA</v>
      </c>
      <c r="O3550" s="1" t="str">
        <f>_xlfn.XLOOKUP(A3550,Source_data!A:A,Source_data!D:D)</f>
        <v>CARD</v>
      </c>
      <c r="P3550" s="1">
        <f t="shared" si="555"/>
        <v>0</v>
      </c>
      <c r="Q3550" s="1">
        <f t="shared" si="556"/>
        <v>0</v>
      </c>
      <c r="R3550" s="1">
        <f t="shared" si="557"/>
        <v>0</v>
      </c>
      <c r="S3550" s="1">
        <f t="shared" si="558"/>
        <v>0</v>
      </c>
      <c r="T3550" s="1">
        <f t="shared" si="559"/>
        <v>0</v>
      </c>
      <c r="U3550" s="1" t="str">
        <f>_xlfn.XLOOKUP(Table3[[#This Row],[Transaction ID]],Source_data!A:A,Source_data!E:E)</f>
        <v>Bengaluru</v>
      </c>
      <c r="V3550" s="1">
        <f>_xlfn.IFNA(_xlfn.XLOOKUP(A3550,bank_processed_transactions[transaction_id],bank_processed_transactions[processing_minutes]),"")</f>
        <v>19.8</v>
      </c>
      <c r="W3550" s="31">
        <f>_xlfn.XLOOKUP(A3550,Source_data!A:A,Source_data!B:B)</f>
        <v>46088</v>
      </c>
    </row>
    <row r="3551" spans="1:23" x14ac:dyDescent="0.3">
      <c r="A3551" s="4" t="s">
        <v>3611</v>
      </c>
      <c r="B3551" s="1">
        <f>_xlfn.XLOOKUP(A3551,bank_source_transactions__1[transaction_id],bank_source_transactions__1[amount_inr])</f>
        <v>1521.2</v>
      </c>
      <c r="C3551" s="1">
        <f>_xlfn.XLOOKUP(A3551,Processed_data!A:A,Processed_data!F:F)</f>
        <v>1521.2</v>
      </c>
      <c r="D3551" s="1" t="str">
        <f>_xlfn.XLOOKUP(A3551,bank_source_transactions__1[transaction_id],bank_source_transactions__1[transaction_status])</f>
        <v>SUCCESS</v>
      </c>
      <c r="E3551" s="1" t="str">
        <f>_xlfn.XLOOKUP(A3551,Processed_data!A:A,Processed_data!G:G)</f>
        <v>SUCCESS</v>
      </c>
      <c r="F3551" s="1">
        <f>COUNTIF(bank_processed_transactions[transaction_id],A3551)</f>
        <v>1</v>
      </c>
      <c r="G3551" s="1" t="str">
        <f t="shared" si="550"/>
        <v>found</v>
      </c>
      <c r="H3551" s="1" t="str">
        <f t="shared" si="551"/>
        <v>Not Duplicate</v>
      </c>
      <c r="I3551" s="1" t="str">
        <f t="shared" si="552"/>
        <v>match</v>
      </c>
      <c r="J3551" s="1" t="str">
        <f t="shared" si="553"/>
        <v>match</v>
      </c>
      <c r="K3551" s="1">
        <f t="shared" si="554"/>
        <v>0</v>
      </c>
      <c r="L3551" s="2">
        <f>IF(F3551=0,"not processed",_xlfn.MINIFS(Processed_data!H:H,Processed_data!A:A,A3551))</f>
        <v>46091</v>
      </c>
      <c r="M3551" s="1">
        <f>IF(F3551=0,"not processed",ABS(bank_source_transactions__1[[#This Row],[transaction_date]]-Reconciliation!L3551))</f>
        <v>1</v>
      </c>
      <c r="N3551" s="1" t="str" cm="1">
        <f t="array" ref="N3551">_xlfn.IFS(M3551="not Processed", "Not Processed",M3551&gt;2,"SLA Breached",M3551&lt;=2,"Within SLA")</f>
        <v>Within SLA</v>
      </c>
      <c r="O3551" s="1" t="str">
        <f>_xlfn.XLOOKUP(A3551,Source_data!A:A,Source_data!D:D)</f>
        <v>IMPS</v>
      </c>
      <c r="P3551" s="1">
        <f t="shared" si="555"/>
        <v>0</v>
      </c>
      <c r="Q3551" s="1">
        <f t="shared" si="556"/>
        <v>0</v>
      </c>
      <c r="R3551" s="1">
        <f t="shared" si="557"/>
        <v>0</v>
      </c>
      <c r="S3551" s="1">
        <f t="shared" si="558"/>
        <v>0</v>
      </c>
      <c r="T3551" s="1">
        <f t="shared" si="559"/>
        <v>0</v>
      </c>
      <c r="U3551" s="1" t="str">
        <f>_xlfn.XLOOKUP(Table3[[#This Row],[Transaction ID]],Source_data!A:A,Source_data!E:E)</f>
        <v>Pune</v>
      </c>
      <c r="V3551" s="1">
        <f>_xlfn.IFNA(_xlfn.XLOOKUP(A3551,bank_processed_transactions[transaction_id],bank_processed_transactions[processing_minutes]),"")</f>
        <v>35.799999999999997</v>
      </c>
      <c r="W3551" s="31">
        <f>_xlfn.XLOOKUP(A3551,Source_data!A:A,Source_data!B:B)</f>
        <v>46090</v>
      </c>
    </row>
    <row r="3552" spans="1:23" x14ac:dyDescent="0.3">
      <c r="A3552" s="3" t="s">
        <v>3505</v>
      </c>
      <c r="B3552" s="1">
        <f>_xlfn.XLOOKUP(A3552,bank_source_transactions__1[transaction_id],bank_source_transactions__1[amount_inr])</f>
        <v>263.73</v>
      </c>
      <c r="C3552" s="1">
        <f>_xlfn.XLOOKUP(A3552,Processed_data!A:A,Processed_data!F:F)</f>
        <v>263.73</v>
      </c>
      <c r="D3552" s="1" t="str">
        <f>_xlfn.XLOOKUP(A3552,bank_source_transactions__1[transaction_id],bank_source_transactions__1[transaction_status])</f>
        <v>SUCCESS</v>
      </c>
      <c r="E3552" s="1" t="str">
        <f>_xlfn.XLOOKUP(A3552,Processed_data!A:A,Processed_data!G:G)</f>
        <v>SUCCESS</v>
      </c>
      <c r="F3552" s="1">
        <f>COUNTIF(bank_processed_transactions[transaction_id],A3552)</f>
        <v>1</v>
      </c>
      <c r="G3552" s="1" t="str">
        <f t="shared" si="550"/>
        <v>found</v>
      </c>
      <c r="H3552" s="1" t="str">
        <f t="shared" si="551"/>
        <v>Not Duplicate</v>
      </c>
      <c r="I3552" s="1" t="str">
        <f t="shared" si="552"/>
        <v>match</v>
      </c>
      <c r="J3552" s="1" t="str">
        <f t="shared" si="553"/>
        <v>match</v>
      </c>
      <c r="K3552" s="1">
        <f t="shared" si="554"/>
        <v>0</v>
      </c>
      <c r="L3552" s="2">
        <f>IF(F3552=0,"not processed",_xlfn.MINIFS(Processed_data!H:H,Processed_data!A:A,A3552))</f>
        <v>46040</v>
      </c>
      <c r="M3552" s="1">
        <f>IF(F3552=0,"not processed",ABS(bank_source_transactions__1[[#This Row],[transaction_date]]-Reconciliation!L3552))</f>
        <v>0</v>
      </c>
      <c r="N3552" s="1" t="str" cm="1">
        <f t="array" ref="N3552">_xlfn.IFS(M3552="not Processed", "Not Processed",M3552&gt;2,"SLA Breached",M3552&lt;=2,"Within SLA")</f>
        <v>Within SLA</v>
      </c>
      <c r="O3552" s="1" t="str">
        <f>_xlfn.XLOOKUP(A3552,Source_data!A:A,Source_data!D:D)</f>
        <v>UPI</v>
      </c>
      <c r="P3552" s="1">
        <f t="shared" si="555"/>
        <v>0</v>
      </c>
      <c r="Q3552" s="1">
        <f t="shared" si="556"/>
        <v>0</v>
      </c>
      <c r="R3552" s="1">
        <f t="shared" si="557"/>
        <v>0</v>
      </c>
      <c r="S3552" s="1">
        <f t="shared" si="558"/>
        <v>0</v>
      </c>
      <c r="T3552" s="1">
        <f t="shared" si="559"/>
        <v>0</v>
      </c>
      <c r="U3552" s="1" t="str">
        <f>_xlfn.XLOOKUP(Table3[[#This Row],[Transaction ID]],Source_data!A:A,Source_data!E:E)</f>
        <v>Hyderabad</v>
      </c>
      <c r="V3552" s="1">
        <f>_xlfn.IFNA(_xlfn.XLOOKUP(A3552,bank_processed_transactions[transaction_id],bank_processed_transactions[processing_minutes]),"")</f>
        <v>77.599999999999994</v>
      </c>
      <c r="W3552" s="31">
        <f>_xlfn.XLOOKUP(A3552,Source_data!A:A,Source_data!B:B)</f>
        <v>46040</v>
      </c>
    </row>
    <row r="3553" spans="1:23" x14ac:dyDescent="0.3">
      <c r="A3553" s="4" t="s">
        <v>3423</v>
      </c>
      <c r="B3553" s="1">
        <f>_xlfn.XLOOKUP(A3553,bank_source_transactions__1[transaction_id],bank_source_transactions__1[amount_inr])</f>
        <v>3418.98</v>
      </c>
      <c r="C3553" s="1">
        <f>_xlfn.XLOOKUP(A3553,Processed_data!A:A,Processed_data!F:F)</f>
        <v>3418.98</v>
      </c>
      <c r="D3553" s="1" t="str">
        <f>_xlfn.XLOOKUP(A3553,bank_source_transactions__1[transaction_id],bank_source_transactions__1[transaction_status])</f>
        <v>SUCCESS</v>
      </c>
      <c r="E3553" s="1" t="str">
        <f>_xlfn.XLOOKUP(A3553,Processed_data!A:A,Processed_data!G:G)</f>
        <v>SUCCESS</v>
      </c>
      <c r="F3553" s="1">
        <f>COUNTIF(bank_processed_transactions[transaction_id],A3553)</f>
        <v>1</v>
      </c>
      <c r="G3553" s="1" t="str">
        <f t="shared" si="550"/>
        <v>found</v>
      </c>
      <c r="H3553" s="1" t="str">
        <f t="shared" si="551"/>
        <v>Not Duplicate</v>
      </c>
      <c r="I3553" s="1" t="str">
        <f t="shared" si="552"/>
        <v>match</v>
      </c>
      <c r="J3553" s="1" t="str">
        <f t="shared" si="553"/>
        <v>match</v>
      </c>
      <c r="K3553" s="1">
        <f t="shared" si="554"/>
        <v>0</v>
      </c>
      <c r="L3553" s="2">
        <f>IF(F3553=0,"not processed",_xlfn.MINIFS(Processed_data!H:H,Processed_data!A:A,A3553))</f>
        <v>46032</v>
      </c>
      <c r="M3553" s="1">
        <f>IF(F3553=0,"not processed",ABS(bank_source_transactions__1[[#This Row],[transaction_date]]-Reconciliation!L3553))</f>
        <v>2</v>
      </c>
      <c r="N3553" s="1" t="str" cm="1">
        <f t="array" ref="N3553">_xlfn.IFS(M3553="not Processed", "Not Processed",M3553&gt;2,"SLA Breached",M3553&lt;=2,"Within SLA")</f>
        <v>Within SLA</v>
      </c>
      <c r="O3553" s="1" t="str">
        <f>_xlfn.XLOOKUP(A3553,Source_data!A:A,Source_data!D:D)</f>
        <v>CARD</v>
      </c>
      <c r="P3553" s="1">
        <f t="shared" si="555"/>
        <v>0</v>
      </c>
      <c r="Q3553" s="1">
        <f t="shared" si="556"/>
        <v>0</v>
      </c>
      <c r="R3553" s="1">
        <f t="shared" si="557"/>
        <v>0</v>
      </c>
      <c r="S3553" s="1">
        <f t="shared" si="558"/>
        <v>0</v>
      </c>
      <c r="T3553" s="1">
        <f t="shared" si="559"/>
        <v>0</v>
      </c>
      <c r="U3553" s="1" t="str">
        <f>_xlfn.XLOOKUP(Table3[[#This Row],[Transaction ID]],Source_data!A:A,Source_data!E:E)</f>
        <v>Hyderabad</v>
      </c>
      <c r="V3553" s="1">
        <f>_xlfn.IFNA(_xlfn.XLOOKUP(A3553,bank_processed_transactions[transaction_id],bank_processed_transactions[processing_minutes]),"")</f>
        <v>32.799999999999997</v>
      </c>
      <c r="W3553" s="31">
        <f>_xlfn.XLOOKUP(A3553,Source_data!A:A,Source_data!B:B)</f>
        <v>46030</v>
      </c>
    </row>
    <row r="3554" spans="1:23" x14ac:dyDescent="0.3">
      <c r="A3554" s="3" t="s">
        <v>1584</v>
      </c>
      <c r="B3554" s="1">
        <f>_xlfn.XLOOKUP(A3554,bank_source_transactions__1[transaction_id],bank_source_transactions__1[amount_inr])</f>
        <v>3942.78</v>
      </c>
      <c r="C3554" s="1">
        <f>_xlfn.XLOOKUP(A3554,Processed_data!A:A,Processed_data!F:F)</f>
        <v>3942.78</v>
      </c>
      <c r="D3554" s="1" t="str">
        <f>_xlfn.XLOOKUP(A3554,bank_source_transactions__1[transaction_id],bank_source_transactions__1[transaction_status])</f>
        <v>SUCCESS</v>
      </c>
      <c r="E3554" s="1" t="str">
        <f>_xlfn.XLOOKUP(A3554,Processed_data!A:A,Processed_data!G:G)</f>
        <v>SUCCESS</v>
      </c>
      <c r="F3554" s="1">
        <f>COUNTIF(bank_processed_transactions[transaction_id],A3554)</f>
        <v>1</v>
      </c>
      <c r="G3554" s="1" t="str">
        <f t="shared" si="550"/>
        <v>found</v>
      </c>
      <c r="H3554" s="1" t="str">
        <f t="shared" si="551"/>
        <v>Not Duplicate</v>
      </c>
      <c r="I3554" s="1" t="str">
        <f t="shared" si="552"/>
        <v>match</v>
      </c>
      <c r="J3554" s="1" t="str">
        <f t="shared" si="553"/>
        <v>match</v>
      </c>
      <c r="K3554" s="1">
        <f t="shared" si="554"/>
        <v>0</v>
      </c>
      <c r="L3554" s="2">
        <f>IF(F3554=0,"not processed",_xlfn.MINIFS(Processed_data!H:H,Processed_data!A:A,A3554))</f>
        <v>46050</v>
      </c>
      <c r="M3554" s="1">
        <f>IF(F3554=0,"not processed",ABS(bank_source_transactions__1[[#This Row],[transaction_date]]-Reconciliation!L3554))</f>
        <v>2</v>
      </c>
      <c r="N3554" s="1" t="str" cm="1">
        <f t="array" ref="N3554">_xlfn.IFS(M3554="not Processed", "Not Processed",M3554&gt;2,"SLA Breached",M3554&lt;=2,"Within SLA")</f>
        <v>Within SLA</v>
      </c>
      <c r="O3554" s="1" t="str">
        <f>_xlfn.XLOOKUP(A3554,Source_data!A:A,Source_data!D:D)</f>
        <v>UPI</v>
      </c>
      <c r="P3554" s="1">
        <f t="shared" si="555"/>
        <v>0</v>
      </c>
      <c r="Q3554" s="1">
        <f t="shared" si="556"/>
        <v>0</v>
      </c>
      <c r="R3554" s="1">
        <f t="shared" si="557"/>
        <v>0</v>
      </c>
      <c r="S3554" s="1">
        <f t="shared" si="558"/>
        <v>0</v>
      </c>
      <c r="T3554" s="1">
        <f t="shared" si="559"/>
        <v>0</v>
      </c>
      <c r="U3554" s="1" t="str">
        <f>_xlfn.XLOOKUP(Table3[[#This Row],[Transaction ID]],Source_data!A:A,Source_data!E:E)</f>
        <v>Mumbai</v>
      </c>
      <c r="V3554" s="1">
        <f>_xlfn.IFNA(_xlfn.XLOOKUP(A3554,bank_processed_transactions[transaction_id],bank_processed_transactions[processing_minutes]),"")</f>
        <v>30.8</v>
      </c>
      <c r="W3554" s="31">
        <f>_xlfn.XLOOKUP(A3554,Source_data!A:A,Source_data!B:B)</f>
        <v>46048</v>
      </c>
    </row>
    <row r="3555" spans="1:23" x14ac:dyDescent="0.3">
      <c r="A3555" s="4" t="s">
        <v>5057</v>
      </c>
      <c r="B3555" s="1">
        <f>_xlfn.XLOOKUP(A3555,bank_source_transactions__1[transaction_id],bank_source_transactions__1[amount_inr])</f>
        <v>21744.32</v>
      </c>
      <c r="C3555" s="1" t="e">
        <f>_xlfn.XLOOKUP(A3555,Processed_data!A:A,Processed_data!F:F)</f>
        <v>#N/A</v>
      </c>
      <c r="D3555" s="1" t="str">
        <f>_xlfn.XLOOKUP(A3555,bank_source_transactions__1[transaction_id],bank_source_transactions__1[transaction_status])</f>
        <v>SUCCESS</v>
      </c>
      <c r="E3555" s="1" t="e">
        <f>_xlfn.XLOOKUP(A3555,Processed_data!A:A,Processed_data!G:G)</f>
        <v>#N/A</v>
      </c>
      <c r="F3555" s="1">
        <f>COUNTIF(bank_processed_transactions[transaction_id],A3555)</f>
        <v>0</v>
      </c>
      <c r="G3555" s="1" t="str">
        <f t="shared" si="550"/>
        <v>missing</v>
      </c>
      <c r="H3555" s="1" t="str">
        <f t="shared" si="551"/>
        <v>Not Duplicate</v>
      </c>
      <c r="I3555" s="1" t="str">
        <f t="shared" si="552"/>
        <v>not processed</v>
      </c>
      <c r="J3555" s="1" t="str">
        <f t="shared" si="553"/>
        <v>not processed</v>
      </c>
      <c r="K3555" s="1" t="str">
        <f t="shared" si="554"/>
        <v>missing</v>
      </c>
      <c r="L3555" s="2" t="str">
        <f>IF(F3555=0,"not processed",_xlfn.MINIFS(Processed_data!H:H,Processed_data!A:A,A3555))</f>
        <v>not processed</v>
      </c>
      <c r="M3555" s="1" t="str">
        <f>IF(F3555=0,"not processed",ABS(bank_source_transactions__1[[#This Row],[transaction_date]]-Reconciliation!L3555))</f>
        <v>not processed</v>
      </c>
      <c r="N3555" s="1" t="str" cm="1">
        <f t="array" ref="N3555">_xlfn.IFS(M3555="not Processed", "Not Processed",M3555&gt;2,"SLA Breached",M3555&lt;=2,"Within SLA")</f>
        <v>Not Processed</v>
      </c>
      <c r="O3555" s="1" t="str">
        <f>_xlfn.XLOOKUP(A3555,Source_data!A:A,Source_data!D:D)</f>
        <v>UPI</v>
      </c>
      <c r="P3555" s="1">
        <f t="shared" si="555"/>
        <v>1</v>
      </c>
      <c r="Q3555" s="1">
        <f t="shared" si="556"/>
        <v>0</v>
      </c>
      <c r="R3555" s="1">
        <f t="shared" si="557"/>
        <v>0</v>
      </c>
      <c r="S3555" s="1">
        <f t="shared" si="558"/>
        <v>0</v>
      </c>
      <c r="T3555" s="1">
        <f t="shared" si="559"/>
        <v>0</v>
      </c>
      <c r="U3555" s="1" t="str">
        <f>_xlfn.XLOOKUP(Table3[[#This Row],[Transaction ID]],Source_data!A:A,Source_data!E:E)</f>
        <v>Hyderabad</v>
      </c>
      <c r="V3555" s="1" t="str">
        <f>_xlfn.IFNA(_xlfn.XLOOKUP(A3555,bank_processed_transactions[transaction_id],bank_processed_transactions[processing_minutes]),"")</f>
        <v/>
      </c>
      <c r="W3555" s="31">
        <f>_xlfn.XLOOKUP(A3555,Source_data!A:A,Source_data!B:B)</f>
        <v>46039</v>
      </c>
    </row>
    <row r="3556" spans="1:23" x14ac:dyDescent="0.3">
      <c r="A3556" s="3" t="s">
        <v>4389</v>
      </c>
      <c r="B3556" s="1">
        <f>_xlfn.XLOOKUP(A3556,bank_source_transactions__1[transaction_id],bank_source_transactions__1[amount_inr])</f>
        <v>12145.94</v>
      </c>
      <c r="C3556" s="1">
        <f>_xlfn.XLOOKUP(A3556,Processed_data!A:A,Processed_data!F:F)</f>
        <v>12145.94</v>
      </c>
      <c r="D3556" s="1" t="str">
        <f>_xlfn.XLOOKUP(A3556,bank_source_transactions__1[transaction_id],bank_source_transactions__1[transaction_status])</f>
        <v>SUCCESS</v>
      </c>
      <c r="E3556" s="1" t="str">
        <f>_xlfn.XLOOKUP(A3556,Processed_data!A:A,Processed_data!G:G)</f>
        <v>SUCCESS</v>
      </c>
      <c r="F3556" s="1">
        <f>COUNTIF(bank_processed_transactions[transaction_id],A3556)</f>
        <v>1</v>
      </c>
      <c r="G3556" s="1" t="str">
        <f t="shared" si="550"/>
        <v>found</v>
      </c>
      <c r="H3556" s="1" t="str">
        <f t="shared" si="551"/>
        <v>Not Duplicate</v>
      </c>
      <c r="I3556" s="1" t="str">
        <f t="shared" si="552"/>
        <v>match</v>
      </c>
      <c r="J3556" s="1" t="str">
        <f t="shared" si="553"/>
        <v>match</v>
      </c>
      <c r="K3556" s="1">
        <f t="shared" si="554"/>
        <v>0</v>
      </c>
      <c r="L3556" s="2">
        <f>IF(F3556=0,"not processed",_xlfn.MINIFS(Processed_data!H:H,Processed_data!A:A,A3556))</f>
        <v>46084</v>
      </c>
      <c r="M3556" s="1">
        <f>IF(F3556=0,"not processed",ABS(bank_source_transactions__1[[#This Row],[transaction_date]]-Reconciliation!L3556))</f>
        <v>1</v>
      </c>
      <c r="N3556" s="1" t="str" cm="1">
        <f t="array" ref="N3556">_xlfn.IFS(M3556="not Processed", "Not Processed",M3556&gt;2,"SLA Breached",M3556&lt;=2,"Within SLA")</f>
        <v>Within SLA</v>
      </c>
      <c r="O3556" s="1" t="str">
        <f>_xlfn.XLOOKUP(A3556,Source_data!A:A,Source_data!D:D)</f>
        <v>UPI</v>
      </c>
      <c r="P3556" s="1">
        <f t="shared" si="555"/>
        <v>0</v>
      </c>
      <c r="Q3556" s="1">
        <f t="shared" si="556"/>
        <v>0</v>
      </c>
      <c r="R3556" s="1">
        <f t="shared" si="557"/>
        <v>0</v>
      </c>
      <c r="S3556" s="1">
        <f t="shared" si="558"/>
        <v>0</v>
      </c>
      <c r="T3556" s="1">
        <f t="shared" si="559"/>
        <v>0</v>
      </c>
      <c r="U3556" s="1" t="str">
        <f>_xlfn.XLOOKUP(Table3[[#This Row],[Transaction ID]],Source_data!A:A,Source_data!E:E)</f>
        <v>Bengaluru</v>
      </c>
      <c r="V3556" s="1">
        <f>_xlfn.IFNA(_xlfn.XLOOKUP(A3556,bank_processed_transactions[transaction_id],bank_processed_transactions[processing_minutes]),"")</f>
        <v>40</v>
      </c>
      <c r="W3556" s="31">
        <f>_xlfn.XLOOKUP(A3556,Source_data!A:A,Source_data!B:B)</f>
        <v>46083</v>
      </c>
    </row>
    <row r="3557" spans="1:23" x14ac:dyDescent="0.3">
      <c r="A3557" s="4" t="s">
        <v>4204</v>
      </c>
      <c r="B3557" s="1">
        <f>_xlfn.XLOOKUP(A3557,bank_source_transactions__1[transaction_id],bank_source_transactions__1[amount_inr])</f>
        <v>557.1</v>
      </c>
      <c r="C3557" s="1">
        <f>_xlfn.XLOOKUP(A3557,Processed_data!A:A,Processed_data!F:F)</f>
        <v>557.1</v>
      </c>
      <c r="D3557" s="1" t="str">
        <f>_xlfn.XLOOKUP(A3557,bank_source_transactions__1[transaction_id],bank_source_transactions__1[transaction_status])</f>
        <v>SUCCESS</v>
      </c>
      <c r="E3557" s="1" t="str">
        <f>_xlfn.XLOOKUP(A3557,Processed_data!A:A,Processed_data!G:G)</f>
        <v>SUCCESS</v>
      </c>
      <c r="F3557" s="1">
        <f>COUNTIF(bank_processed_transactions[transaction_id],A3557)</f>
        <v>1</v>
      </c>
      <c r="G3557" s="1" t="str">
        <f t="shared" si="550"/>
        <v>found</v>
      </c>
      <c r="H3557" s="1" t="str">
        <f t="shared" si="551"/>
        <v>Not Duplicate</v>
      </c>
      <c r="I3557" s="1" t="str">
        <f t="shared" si="552"/>
        <v>match</v>
      </c>
      <c r="J3557" s="1" t="str">
        <f t="shared" si="553"/>
        <v>match</v>
      </c>
      <c r="K3557" s="1">
        <f t="shared" si="554"/>
        <v>0</v>
      </c>
      <c r="L3557" s="2">
        <f>IF(F3557=0,"not processed",_xlfn.MINIFS(Processed_data!H:H,Processed_data!A:A,A3557))</f>
        <v>46024</v>
      </c>
      <c r="M3557" s="1">
        <f>IF(F3557=0,"not processed",ABS(bank_source_transactions__1[[#This Row],[transaction_date]]-Reconciliation!L3557))</f>
        <v>1</v>
      </c>
      <c r="N3557" s="1" t="str" cm="1">
        <f t="array" ref="N3557">_xlfn.IFS(M3557="not Processed", "Not Processed",M3557&gt;2,"SLA Breached",M3557&lt;=2,"Within SLA")</f>
        <v>Within SLA</v>
      </c>
      <c r="O3557" s="1" t="str">
        <f>_xlfn.XLOOKUP(A3557,Source_data!A:A,Source_data!D:D)</f>
        <v>UPI</v>
      </c>
      <c r="P3557" s="1">
        <f t="shared" si="555"/>
        <v>0</v>
      </c>
      <c r="Q3557" s="1">
        <f t="shared" si="556"/>
        <v>0</v>
      </c>
      <c r="R3557" s="1">
        <f t="shared" si="557"/>
        <v>0</v>
      </c>
      <c r="S3557" s="1">
        <f t="shared" si="558"/>
        <v>0</v>
      </c>
      <c r="T3557" s="1">
        <f t="shared" si="559"/>
        <v>0</v>
      </c>
      <c r="U3557" s="1" t="str">
        <f>_xlfn.XLOOKUP(Table3[[#This Row],[Transaction ID]],Source_data!A:A,Source_data!E:E)</f>
        <v>Mumbai</v>
      </c>
      <c r="V3557" s="1">
        <f>_xlfn.IFNA(_xlfn.XLOOKUP(A3557,bank_processed_transactions[transaction_id],bank_processed_transactions[processing_minutes]),"")</f>
        <v>30.5</v>
      </c>
      <c r="W3557" s="31">
        <f>_xlfn.XLOOKUP(A3557,Source_data!A:A,Source_data!B:B)</f>
        <v>46023</v>
      </c>
    </row>
    <row r="3558" spans="1:23" x14ac:dyDescent="0.3">
      <c r="A3558" s="3" t="s">
        <v>414</v>
      </c>
      <c r="B3558" s="1">
        <f>_xlfn.XLOOKUP(A3558,bank_source_transactions__1[transaction_id],bank_source_transactions__1[amount_inr])</f>
        <v>2297.7399999999998</v>
      </c>
      <c r="C3558" s="1">
        <f>_xlfn.XLOOKUP(A3558,Processed_data!A:A,Processed_data!F:F)</f>
        <v>2297.7399999999998</v>
      </c>
      <c r="D3558" s="1" t="str">
        <f>_xlfn.XLOOKUP(A3558,bank_source_transactions__1[transaction_id],bank_source_transactions__1[transaction_status])</f>
        <v>SUCCESS</v>
      </c>
      <c r="E3558" s="1" t="str">
        <f>_xlfn.XLOOKUP(A3558,Processed_data!A:A,Processed_data!G:G)</f>
        <v>SUCCESS</v>
      </c>
      <c r="F3558" s="1">
        <f>COUNTIF(bank_processed_transactions[transaction_id],A3558)</f>
        <v>1</v>
      </c>
      <c r="G3558" s="1" t="str">
        <f t="shared" si="550"/>
        <v>found</v>
      </c>
      <c r="H3558" s="1" t="str">
        <f t="shared" si="551"/>
        <v>Not Duplicate</v>
      </c>
      <c r="I3558" s="1" t="str">
        <f t="shared" si="552"/>
        <v>match</v>
      </c>
      <c r="J3558" s="1" t="str">
        <f t="shared" si="553"/>
        <v>match</v>
      </c>
      <c r="K3558" s="1">
        <f t="shared" si="554"/>
        <v>0</v>
      </c>
      <c r="L3558" s="2">
        <f>IF(F3558=0,"not processed",_xlfn.MINIFS(Processed_data!H:H,Processed_data!A:A,A3558))</f>
        <v>46058</v>
      </c>
      <c r="M3558" s="1">
        <f>IF(F3558=0,"not processed",ABS(bank_source_transactions__1[[#This Row],[transaction_date]]-Reconciliation!L3558))</f>
        <v>2</v>
      </c>
      <c r="N3558" s="1" t="str" cm="1">
        <f t="array" ref="N3558">_xlfn.IFS(M3558="not Processed", "Not Processed",M3558&gt;2,"SLA Breached",M3558&lt;=2,"Within SLA")</f>
        <v>Within SLA</v>
      </c>
      <c r="O3558" s="1" t="str">
        <f>_xlfn.XLOOKUP(A3558,Source_data!A:A,Source_data!D:D)</f>
        <v>NEFT</v>
      </c>
      <c r="P3558" s="1">
        <f t="shared" si="555"/>
        <v>0</v>
      </c>
      <c r="Q3558" s="1">
        <f t="shared" si="556"/>
        <v>0</v>
      </c>
      <c r="R3558" s="1">
        <f t="shared" si="557"/>
        <v>0</v>
      </c>
      <c r="S3558" s="1">
        <f t="shared" si="558"/>
        <v>0</v>
      </c>
      <c r="T3558" s="1">
        <f t="shared" si="559"/>
        <v>0</v>
      </c>
      <c r="U3558" s="1" t="str">
        <f>_xlfn.XLOOKUP(Table3[[#This Row],[Transaction ID]],Source_data!A:A,Source_data!E:E)</f>
        <v>Pune</v>
      </c>
      <c r="V3558" s="1">
        <f>_xlfn.IFNA(_xlfn.XLOOKUP(A3558,bank_processed_transactions[transaction_id],bank_processed_transactions[processing_minutes]),"")</f>
        <v>52.6</v>
      </c>
      <c r="W3558" s="31">
        <f>_xlfn.XLOOKUP(A3558,Source_data!A:A,Source_data!B:B)</f>
        <v>46056</v>
      </c>
    </row>
    <row r="3559" spans="1:23" x14ac:dyDescent="0.3">
      <c r="A3559" s="4" t="s">
        <v>2318</v>
      </c>
      <c r="B3559" s="1">
        <f>_xlfn.XLOOKUP(A3559,bank_source_transactions__1[transaction_id],bank_source_transactions__1[amount_inr])</f>
        <v>10604.04</v>
      </c>
      <c r="C3559" s="1">
        <f>_xlfn.XLOOKUP(A3559,Processed_data!A:A,Processed_data!F:F)</f>
        <v>10604.04</v>
      </c>
      <c r="D3559" s="1" t="str">
        <f>_xlfn.XLOOKUP(A3559,bank_source_transactions__1[transaction_id],bank_source_transactions__1[transaction_status])</f>
        <v>SUCCESS</v>
      </c>
      <c r="E3559" s="1" t="str">
        <f>_xlfn.XLOOKUP(A3559,Processed_data!A:A,Processed_data!G:G)</f>
        <v>SUCCESS</v>
      </c>
      <c r="F3559" s="1">
        <f>COUNTIF(bank_processed_transactions[transaction_id],A3559)</f>
        <v>1</v>
      </c>
      <c r="G3559" s="1" t="str">
        <f t="shared" si="550"/>
        <v>found</v>
      </c>
      <c r="H3559" s="1" t="str">
        <f t="shared" si="551"/>
        <v>Not Duplicate</v>
      </c>
      <c r="I3559" s="1" t="str">
        <f t="shared" si="552"/>
        <v>match</v>
      </c>
      <c r="J3559" s="1" t="str">
        <f t="shared" si="553"/>
        <v>match</v>
      </c>
      <c r="K3559" s="1">
        <f t="shared" si="554"/>
        <v>0</v>
      </c>
      <c r="L3559" s="2">
        <f>IF(F3559=0,"not processed",_xlfn.MINIFS(Processed_data!H:H,Processed_data!A:A,A3559))</f>
        <v>46073</v>
      </c>
      <c r="M3559" s="1">
        <f>IF(F3559=0,"not processed",ABS(bank_source_transactions__1[[#This Row],[transaction_date]]-Reconciliation!L3559))</f>
        <v>2</v>
      </c>
      <c r="N3559" s="1" t="str" cm="1">
        <f t="array" ref="N3559">_xlfn.IFS(M3559="not Processed", "Not Processed",M3559&gt;2,"SLA Breached",M3559&lt;=2,"Within SLA")</f>
        <v>Within SLA</v>
      </c>
      <c r="O3559" s="1" t="str">
        <f>_xlfn.XLOOKUP(A3559,Source_data!A:A,Source_data!D:D)</f>
        <v>UPI</v>
      </c>
      <c r="P3559" s="1">
        <f t="shared" si="555"/>
        <v>0</v>
      </c>
      <c r="Q3559" s="1">
        <f t="shared" si="556"/>
        <v>0</v>
      </c>
      <c r="R3559" s="1">
        <f t="shared" si="557"/>
        <v>0</v>
      </c>
      <c r="S3559" s="1">
        <f t="shared" si="558"/>
        <v>0</v>
      </c>
      <c r="T3559" s="1">
        <f t="shared" si="559"/>
        <v>0</v>
      </c>
      <c r="U3559" s="1" t="str">
        <f>_xlfn.XLOOKUP(Table3[[#This Row],[Transaction ID]],Source_data!A:A,Source_data!E:E)</f>
        <v>Bengaluru</v>
      </c>
      <c r="V3559" s="1">
        <f>_xlfn.IFNA(_xlfn.XLOOKUP(A3559,bank_processed_transactions[transaction_id],bank_processed_transactions[processing_minutes]),"")</f>
        <v>42.7</v>
      </c>
      <c r="W3559" s="31">
        <f>_xlfn.XLOOKUP(A3559,Source_data!A:A,Source_data!B:B)</f>
        <v>46071</v>
      </c>
    </row>
    <row r="3560" spans="1:23" x14ac:dyDescent="0.3">
      <c r="A3560" s="3" t="s">
        <v>3291</v>
      </c>
      <c r="B3560" s="1">
        <f>_xlfn.XLOOKUP(A3560,bank_source_transactions__1[transaction_id],bank_source_transactions__1[amount_inr])</f>
        <v>12422.78</v>
      </c>
      <c r="C3560" s="1">
        <f>_xlfn.XLOOKUP(A3560,Processed_data!A:A,Processed_data!F:F)</f>
        <v>12422.78</v>
      </c>
      <c r="D3560" s="1" t="str">
        <f>_xlfn.XLOOKUP(A3560,bank_source_transactions__1[transaction_id],bank_source_transactions__1[transaction_status])</f>
        <v>SUCCESS</v>
      </c>
      <c r="E3560" s="1" t="str">
        <f>_xlfn.XLOOKUP(A3560,Processed_data!A:A,Processed_data!G:G)</f>
        <v>SUCCESS</v>
      </c>
      <c r="F3560" s="1">
        <f>COUNTIF(bank_processed_transactions[transaction_id],A3560)</f>
        <v>1</v>
      </c>
      <c r="G3560" s="1" t="str">
        <f t="shared" si="550"/>
        <v>found</v>
      </c>
      <c r="H3560" s="1" t="str">
        <f t="shared" si="551"/>
        <v>Not Duplicate</v>
      </c>
      <c r="I3560" s="1" t="str">
        <f t="shared" si="552"/>
        <v>match</v>
      </c>
      <c r="J3560" s="1" t="str">
        <f t="shared" si="553"/>
        <v>match</v>
      </c>
      <c r="K3560" s="1">
        <f t="shared" si="554"/>
        <v>0</v>
      </c>
      <c r="L3560" s="2">
        <f>IF(F3560=0,"not processed",_xlfn.MINIFS(Processed_data!H:H,Processed_data!A:A,A3560))</f>
        <v>46055</v>
      </c>
      <c r="M3560" s="1">
        <f>IF(F3560=0,"not processed",ABS(bank_source_transactions__1[[#This Row],[transaction_date]]-Reconciliation!L3560))</f>
        <v>3</v>
      </c>
      <c r="N3560" s="1" t="str" cm="1">
        <f t="array" ref="N3560">_xlfn.IFS(M3560="not Processed", "Not Processed",M3560&gt;2,"SLA Breached",M3560&lt;=2,"Within SLA")</f>
        <v>SLA Breached</v>
      </c>
      <c r="O3560" s="1" t="str">
        <f>_xlfn.XLOOKUP(A3560,Source_data!A:A,Source_data!D:D)</f>
        <v>UPI</v>
      </c>
      <c r="P3560" s="1">
        <f t="shared" si="555"/>
        <v>0</v>
      </c>
      <c r="Q3560" s="1">
        <f t="shared" si="556"/>
        <v>0</v>
      </c>
      <c r="R3560" s="1">
        <f t="shared" si="557"/>
        <v>0</v>
      </c>
      <c r="S3560" s="1">
        <f t="shared" si="558"/>
        <v>0</v>
      </c>
      <c r="T3560" s="1">
        <f t="shared" si="559"/>
        <v>1</v>
      </c>
      <c r="U3560" s="1" t="str">
        <f>_xlfn.XLOOKUP(Table3[[#This Row],[Transaction ID]],Source_data!A:A,Source_data!E:E)</f>
        <v>Bengaluru</v>
      </c>
      <c r="V3560" s="1">
        <f>_xlfn.IFNA(_xlfn.XLOOKUP(A3560,bank_processed_transactions[transaction_id],bank_processed_transactions[processing_minutes]),"")</f>
        <v>27.4</v>
      </c>
      <c r="W3560" s="31">
        <f>_xlfn.XLOOKUP(A3560,Source_data!A:A,Source_data!B:B)</f>
        <v>46052</v>
      </c>
    </row>
    <row r="3561" spans="1:23" x14ac:dyDescent="0.3">
      <c r="A3561" s="4" t="s">
        <v>95</v>
      </c>
      <c r="B3561" s="1">
        <f>_xlfn.XLOOKUP(A3561,bank_source_transactions__1[transaction_id],bank_source_transactions__1[amount_inr])</f>
        <v>236.23</v>
      </c>
      <c r="C3561" s="1">
        <f>_xlfn.XLOOKUP(A3561,Processed_data!A:A,Processed_data!F:F)</f>
        <v>236.23</v>
      </c>
      <c r="D3561" s="1" t="str">
        <f>_xlfn.XLOOKUP(A3561,bank_source_transactions__1[transaction_id],bank_source_transactions__1[transaction_status])</f>
        <v>SUCCESS</v>
      </c>
      <c r="E3561" s="1" t="str">
        <f>_xlfn.XLOOKUP(A3561,Processed_data!A:A,Processed_data!G:G)</f>
        <v>SUCCESS</v>
      </c>
      <c r="F3561" s="1">
        <f>COUNTIF(bank_processed_transactions[transaction_id],A3561)</f>
        <v>1</v>
      </c>
      <c r="G3561" s="1" t="str">
        <f t="shared" si="550"/>
        <v>found</v>
      </c>
      <c r="H3561" s="1" t="str">
        <f t="shared" si="551"/>
        <v>Not Duplicate</v>
      </c>
      <c r="I3561" s="1" t="str">
        <f t="shared" si="552"/>
        <v>match</v>
      </c>
      <c r="J3561" s="1" t="str">
        <f t="shared" si="553"/>
        <v>match</v>
      </c>
      <c r="K3561" s="1">
        <f t="shared" si="554"/>
        <v>0</v>
      </c>
      <c r="L3561" s="2">
        <f>IF(F3561=0,"not processed",_xlfn.MINIFS(Processed_data!H:H,Processed_data!A:A,A3561))</f>
        <v>46068</v>
      </c>
      <c r="M3561" s="1">
        <f>IF(F3561=0,"not processed",ABS(bank_source_transactions__1[[#This Row],[transaction_date]]-Reconciliation!L3561))</f>
        <v>0</v>
      </c>
      <c r="N3561" s="1" t="str" cm="1">
        <f t="array" ref="N3561">_xlfn.IFS(M3561="not Processed", "Not Processed",M3561&gt;2,"SLA Breached",M3561&lt;=2,"Within SLA")</f>
        <v>Within SLA</v>
      </c>
      <c r="O3561" s="1" t="str">
        <f>_xlfn.XLOOKUP(A3561,Source_data!A:A,Source_data!D:D)</f>
        <v>IMPS</v>
      </c>
      <c r="P3561" s="1">
        <f t="shared" si="555"/>
        <v>0</v>
      </c>
      <c r="Q3561" s="1">
        <f t="shared" si="556"/>
        <v>0</v>
      </c>
      <c r="R3561" s="1">
        <f t="shared" si="557"/>
        <v>0</v>
      </c>
      <c r="S3561" s="1">
        <f t="shared" si="558"/>
        <v>0</v>
      </c>
      <c r="T3561" s="1">
        <f t="shared" si="559"/>
        <v>0</v>
      </c>
      <c r="U3561" s="1" t="str">
        <f>_xlfn.XLOOKUP(Table3[[#This Row],[Transaction ID]],Source_data!A:A,Source_data!E:E)</f>
        <v>Bengaluru</v>
      </c>
      <c r="V3561" s="1">
        <f>_xlfn.IFNA(_xlfn.XLOOKUP(A3561,bank_processed_transactions[transaction_id],bank_processed_transactions[processing_minutes]),"")</f>
        <v>23.6</v>
      </c>
      <c r="W3561" s="31">
        <f>_xlfn.XLOOKUP(A3561,Source_data!A:A,Source_data!B:B)</f>
        <v>46068</v>
      </c>
    </row>
    <row r="3562" spans="1:23" x14ac:dyDescent="0.3">
      <c r="A3562" s="3" t="s">
        <v>3912</v>
      </c>
      <c r="B3562" s="1">
        <f>_xlfn.XLOOKUP(A3562,bank_source_transactions__1[transaction_id],bank_source_transactions__1[amount_inr])</f>
        <v>809.23</v>
      </c>
      <c r="C3562" s="1">
        <f>_xlfn.XLOOKUP(A3562,Processed_data!A:A,Processed_data!F:F)</f>
        <v>809.23</v>
      </c>
      <c r="D3562" s="1" t="str">
        <f>_xlfn.XLOOKUP(A3562,bank_source_transactions__1[transaction_id],bank_source_transactions__1[transaction_status])</f>
        <v>SUCCESS</v>
      </c>
      <c r="E3562" s="1" t="str">
        <f>_xlfn.XLOOKUP(A3562,Processed_data!A:A,Processed_data!G:G)</f>
        <v>SUCCESS</v>
      </c>
      <c r="F3562" s="1">
        <f>COUNTIF(bank_processed_transactions[transaction_id],A3562)</f>
        <v>1</v>
      </c>
      <c r="G3562" s="1" t="str">
        <f t="shared" si="550"/>
        <v>found</v>
      </c>
      <c r="H3562" s="1" t="str">
        <f t="shared" si="551"/>
        <v>Not Duplicate</v>
      </c>
      <c r="I3562" s="1" t="str">
        <f t="shared" si="552"/>
        <v>match</v>
      </c>
      <c r="J3562" s="1" t="str">
        <f t="shared" si="553"/>
        <v>match</v>
      </c>
      <c r="K3562" s="1">
        <f t="shared" si="554"/>
        <v>0</v>
      </c>
      <c r="L3562" s="2">
        <f>IF(F3562=0,"not processed",_xlfn.MINIFS(Processed_data!H:H,Processed_data!A:A,A3562))</f>
        <v>46062</v>
      </c>
      <c r="M3562" s="1">
        <f>IF(F3562=0,"not processed",ABS(bank_source_transactions__1[[#This Row],[transaction_date]]-Reconciliation!L3562))</f>
        <v>5</v>
      </c>
      <c r="N3562" s="1" t="str" cm="1">
        <f t="array" ref="N3562">_xlfn.IFS(M3562="not Processed", "Not Processed",M3562&gt;2,"SLA Breached",M3562&lt;=2,"Within SLA")</f>
        <v>SLA Breached</v>
      </c>
      <c r="O3562" s="1" t="str">
        <f>_xlfn.XLOOKUP(A3562,Source_data!A:A,Source_data!D:D)</f>
        <v>NEFT</v>
      </c>
      <c r="P3562" s="1">
        <f t="shared" si="555"/>
        <v>0</v>
      </c>
      <c r="Q3562" s="1">
        <f t="shared" si="556"/>
        <v>0</v>
      </c>
      <c r="R3562" s="1">
        <f t="shared" si="557"/>
        <v>0</v>
      </c>
      <c r="S3562" s="1">
        <f t="shared" si="558"/>
        <v>0</v>
      </c>
      <c r="T3562" s="1">
        <f t="shared" si="559"/>
        <v>1</v>
      </c>
      <c r="U3562" s="1" t="str">
        <f>_xlfn.XLOOKUP(Table3[[#This Row],[Transaction ID]],Source_data!A:A,Source_data!E:E)</f>
        <v>Hyderabad</v>
      </c>
      <c r="V3562" s="1">
        <f>_xlfn.IFNA(_xlfn.XLOOKUP(A3562,bank_processed_transactions[transaction_id],bank_processed_transactions[processing_minutes]),"")</f>
        <v>41.5</v>
      </c>
      <c r="W3562" s="31">
        <f>_xlfn.XLOOKUP(A3562,Source_data!A:A,Source_data!B:B)</f>
        <v>46057</v>
      </c>
    </row>
    <row r="3563" spans="1:23" x14ac:dyDescent="0.3">
      <c r="A3563" s="4" t="s">
        <v>1693</v>
      </c>
      <c r="B3563" s="1">
        <f>_xlfn.XLOOKUP(A3563,bank_source_transactions__1[transaction_id],bank_source_transactions__1[amount_inr])</f>
        <v>2683.3</v>
      </c>
      <c r="C3563" s="1">
        <f>_xlfn.XLOOKUP(A3563,Processed_data!A:A,Processed_data!F:F)</f>
        <v>2683.3</v>
      </c>
      <c r="D3563" s="1" t="str">
        <f>_xlfn.XLOOKUP(A3563,bank_source_transactions__1[transaction_id],bank_source_transactions__1[transaction_status])</f>
        <v>SUCCESS</v>
      </c>
      <c r="E3563" s="1" t="str">
        <f>_xlfn.XLOOKUP(A3563,Processed_data!A:A,Processed_data!G:G)</f>
        <v>SUCCESS</v>
      </c>
      <c r="F3563" s="1">
        <f>COUNTIF(bank_processed_transactions[transaction_id],A3563)</f>
        <v>1</v>
      </c>
      <c r="G3563" s="1" t="str">
        <f t="shared" si="550"/>
        <v>found</v>
      </c>
      <c r="H3563" s="1" t="str">
        <f t="shared" si="551"/>
        <v>Not Duplicate</v>
      </c>
      <c r="I3563" s="1" t="str">
        <f t="shared" si="552"/>
        <v>match</v>
      </c>
      <c r="J3563" s="1" t="str">
        <f t="shared" si="553"/>
        <v>match</v>
      </c>
      <c r="K3563" s="1">
        <f t="shared" si="554"/>
        <v>0</v>
      </c>
      <c r="L3563" s="2">
        <f>IF(F3563=0,"not processed",_xlfn.MINIFS(Processed_data!H:H,Processed_data!A:A,A3563))</f>
        <v>46058</v>
      </c>
      <c r="M3563" s="1">
        <f>IF(F3563=0,"not processed",ABS(bank_source_transactions__1[[#This Row],[transaction_date]]-Reconciliation!L3563))</f>
        <v>1</v>
      </c>
      <c r="N3563" s="1" t="str" cm="1">
        <f t="array" ref="N3563">_xlfn.IFS(M3563="not Processed", "Not Processed",M3563&gt;2,"SLA Breached",M3563&lt;=2,"Within SLA")</f>
        <v>Within SLA</v>
      </c>
      <c r="O3563" s="1" t="str">
        <f>_xlfn.XLOOKUP(A3563,Source_data!A:A,Source_data!D:D)</f>
        <v>NEFT</v>
      </c>
      <c r="P3563" s="1">
        <f t="shared" si="555"/>
        <v>0</v>
      </c>
      <c r="Q3563" s="1">
        <f t="shared" si="556"/>
        <v>0</v>
      </c>
      <c r="R3563" s="1">
        <f t="shared" si="557"/>
        <v>0</v>
      </c>
      <c r="S3563" s="1">
        <f t="shared" si="558"/>
        <v>0</v>
      </c>
      <c r="T3563" s="1">
        <f t="shared" si="559"/>
        <v>0</v>
      </c>
      <c r="U3563" s="1" t="str">
        <f>_xlfn.XLOOKUP(Table3[[#This Row],[Transaction ID]],Source_data!A:A,Source_data!E:E)</f>
        <v>Pune</v>
      </c>
      <c r="V3563" s="1">
        <f>_xlfn.IFNA(_xlfn.XLOOKUP(A3563,bank_processed_transactions[transaction_id],bank_processed_transactions[processing_minutes]),"")</f>
        <v>8.9</v>
      </c>
      <c r="W3563" s="31">
        <f>_xlfn.XLOOKUP(A3563,Source_data!A:A,Source_data!B:B)</f>
        <v>46057</v>
      </c>
    </row>
    <row r="3564" spans="1:23" x14ac:dyDescent="0.3">
      <c r="A3564" s="3" t="s">
        <v>3518</v>
      </c>
      <c r="B3564" s="1">
        <f>_xlfn.XLOOKUP(A3564,bank_source_transactions__1[transaction_id],bank_source_transactions__1[amount_inr])</f>
        <v>7523.16</v>
      </c>
      <c r="C3564" s="1">
        <f>_xlfn.XLOOKUP(A3564,Processed_data!A:A,Processed_data!F:F)</f>
        <v>7523.16</v>
      </c>
      <c r="D3564" s="1" t="str">
        <f>_xlfn.XLOOKUP(A3564,bank_source_transactions__1[transaction_id],bank_source_transactions__1[transaction_status])</f>
        <v>SUCCESS</v>
      </c>
      <c r="E3564" s="1" t="str">
        <f>_xlfn.XLOOKUP(A3564,Processed_data!A:A,Processed_data!G:G)</f>
        <v>SUCCESS</v>
      </c>
      <c r="F3564" s="1">
        <f>COUNTIF(bank_processed_transactions[transaction_id],A3564)</f>
        <v>1</v>
      </c>
      <c r="G3564" s="1" t="str">
        <f t="shared" si="550"/>
        <v>found</v>
      </c>
      <c r="H3564" s="1" t="str">
        <f t="shared" si="551"/>
        <v>Not Duplicate</v>
      </c>
      <c r="I3564" s="1" t="str">
        <f t="shared" si="552"/>
        <v>match</v>
      </c>
      <c r="J3564" s="1" t="str">
        <f t="shared" si="553"/>
        <v>match</v>
      </c>
      <c r="K3564" s="1">
        <f t="shared" si="554"/>
        <v>0</v>
      </c>
      <c r="L3564" s="2">
        <f>IF(F3564=0,"not processed",_xlfn.MINIFS(Processed_data!H:H,Processed_data!A:A,A3564))</f>
        <v>46069</v>
      </c>
      <c r="M3564" s="1">
        <f>IF(F3564=0,"not processed",ABS(bank_source_transactions__1[[#This Row],[transaction_date]]-Reconciliation!L3564))</f>
        <v>3</v>
      </c>
      <c r="N3564" s="1" t="str" cm="1">
        <f t="array" ref="N3564">_xlfn.IFS(M3564="not Processed", "Not Processed",M3564&gt;2,"SLA Breached",M3564&lt;=2,"Within SLA")</f>
        <v>SLA Breached</v>
      </c>
      <c r="O3564" s="1" t="str">
        <f>_xlfn.XLOOKUP(A3564,Source_data!A:A,Source_data!D:D)</f>
        <v>NEFT</v>
      </c>
      <c r="P3564" s="1">
        <f t="shared" si="555"/>
        <v>0</v>
      </c>
      <c r="Q3564" s="1">
        <f t="shared" si="556"/>
        <v>0</v>
      </c>
      <c r="R3564" s="1">
        <f t="shared" si="557"/>
        <v>0</v>
      </c>
      <c r="S3564" s="1">
        <f t="shared" si="558"/>
        <v>0</v>
      </c>
      <c r="T3564" s="1">
        <f t="shared" si="559"/>
        <v>1</v>
      </c>
      <c r="U3564" s="1" t="str">
        <f>_xlfn.XLOOKUP(Table3[[#This Row],[Transaction ID]],Source_data!A:A,Source_data!E:E)</f>
        <v>Bengaluru</v>
      </c>
      <c r="V3564" s="1">
        <f>_xlfn.IFNA(_xlfn.XLOOKUP(A3564,bank_processed_transactions[transaction_id],bank_processed_transactions[processing_minutes]),"")</f>
        <v>21.9</v>
      </c>
      <c r="W3564" s="31">
        <f>_xlfn.XLOOKUP(A3564,Source_data!A:A,Source_data!B:B)</f>
        <v>46066</v>
      </c>
    </row>
    <row r="3565" spans="1:23" x14ac:dyDescent="0.3">
      <c r="A3565" s="4" t="s">
        <v>979</v>
      </c>
      <c r="B3565" s="1">
        <f>_xlfn.XLOOKUP(A3565,bank_source_transactions__1[transaction_id],bank_source_transactions__1[amount_inr])</f>
        <v>1746.67</v>
      </c>
      <c r="C3565" s="1">
        <f>_xlfn.XLOOKUP(A3565,Processed_data!A:A,Processed_data!F:F)</f>
        <v>1746.67</v>
      </c>
      <c r="D3565" s="1" t="str">
        <f>_xlfn.XLOOKUP(A3565,bank_source_transactions__1[transaction_id],bank_source_transactions__1[transaction_status])</f>
        <v>SUCCESS</v>
      </c>
      <c r="E3565" s="1" t="str">
        <f>_xlfn.XLOOKUP(A3565,Processed_data!A:A,Processed_data!G:G)</f>
        <v>SUCCESS</v>
      </c>
      <c r="F3565" s="1">
        <f>COUNTIF(bank_processed_transactions[transaction_id],A3565)</f>
        <v>1</v>
      </c>
      <c r="G3565" s="1" t="str">
        <f t="shared" si="550"/>
        <v>found</v>
      </c>
      <c r="H3565" s="1" t="str">
        <f t="shared" si="551"/>
        <v>Not Duplicate</v>
      </c>
      <c r="I3565" s="1" t="str">
        <f t="shared" si="552"/>
        <v>match</v>
      </c>
      <c r="J3565" s="1" t="str">
        <f t="shared" si="553"/>
        <v>match</v>
      </c>
      <c r="K3565" s="1">
        <f t="shared" si="554"/>
        <v>0</v>
      </c>
      <c r="L3565" s="2">
        <f>IF(F3565=0,"not processed",_xlfn.MINIFS(Processed_data!H:H,Processed_data!A:A,A3565))</f>
        <v>46099</v>
      </c>
      <c r="M3565" s="1">
        <f>IF(F3565=0,"not processed",ABS(bank_source_transactions__1[[#This Row],[transaction_date]]-Reconciliation!L3565))</f>
        <v>3</v>
      </c>
      <c r="N3565" s="1" t="str" cm="1">
        <f t="array" ref="N3565">_xlfn.IFS(M3565="not Processed", "Not Processed",M3565&gt;2,"SLA Breached",M3565&lt;=2,"Within SLA")</f>
        <v>SLA Breached</v>
      </c>
      <c r="O3565" s="1" t="str">
        <f>_xlfn.XLOOKUP(A3565,Source_data!A:A,Source_data!D:D)</f>
        <v>NEFT</v>
      </c>
      <c r="P3565" s="1">
        <f t="shared" si="555"/>
        <v>0</v>
      </c>
      <c r="Q3565" s="1">
        <f t="shared" si="556"/>
        <v>0</v>
      </c>
      <c r="R3565" s="1">
        <f t="shared" si="557"/>
        <v>0</v>
      </c>
      <c r="S3565" s="1">
        <f t="shared" si="558"/>
        <v>0</v>
      </c>
      <c r="T3565" s="1">
        <f t="shared" si="559"/>
        <v>1</v>
      </c>
      <c r="U3565" s="1" t="str">
        <f>_xlfn.XLOOKUP(Table3[[#This Row],[Transaction ID]],Source_data!A:A,Source_data!E:E)</f>
        <v>Pune</v>
      </c>
      <c r="V3565" s="1">
        <f>_xlfn.IFNA(_xlfn.XLOOKUP(A3565,bank_processed_transactions[transaction_id],bank_processed_transactions[processing_minutes]),"")</f>
        <v>23.1</v>
      </c>
      <c r="W3565" s="31">
        <f>_xlfn.XLOOKUP(A3565,Source_data!A:A,Source_data!B:B)</f>
        <v>46096</v>
      </c>
    </row>
    <row r="3566" spans="1:23" x14ac:dyDescent="0.3">
      <c r="A3566" s="3" t="s">
        <v>4400</v>
      </c>
      <c r="B3566" s="1">
        <f>_xlfn.XLOOKUP(A3566,bank_source_transactions__1[transaction_id],bank_source_transactions__1[amount_inr])</f>
        <v>4858.3</v>
      </c>
      <c r="C3566" s="1">
        <f>_xlfn.XLOOKUP(A3566,Processed_data!A:A,Processed_data!F:F)</f>
        <v>5829.96</v>
      </c>
      <c r="D3566" s="1" t="str">
        <f>_xlfn.XLOOKUP(A3566,bank_source_transactions__1[transaction_id],bank_source_transactions__1[transaction_status])</f>
        <v>SUCCESS</v>
      </c>
      <c r="E3566" s="1" t="str">
        <f>_xlfn.XLOOKUP(A3566,Processed_data!A:A,Processed_data!G:G)</f>
        <v>SUCCESS</v>
      </c>
      <c r="F3566" s="1">
        <f>COUNTIF(bank_processed_transactions[transaction_id],A3566)</f>
        <v>1</v>
      </c>
      <c r="G3566" s="1" t="str">
        <f t="shared" si="550"/>
        <v>found</v>
      </c>
      <c r="H3566" s="1" t="str">
        <f t="shared" si="551"/>
        <v>Not Duplicate</v>
      </c>
      <c r="I3566" s="1" t="str">
        <f t="shared" si="552"/>
        <v>mismatch</v>
      </c>
      <c r="J3566" s="1" t="str">
        <f t="shared" si="553"/>
        <v>match</v>
      </c>
      <c r="K3566" s="1">
        <f t="shared" si="554"/>
        <v>971.65999999999985</v>
      </c>
      <c r="L3566" s="2">
        <f>IF(F3566=0,"not processed",_xlfn.MINIFS(Processed_data!H:H,Processed_data!A:A,A3566))</f>
        <v>46068</v>
      </c>
      <c r="M3566" s="1">
        <f>IF(F3566=0,"not processed",ABS(bank_source_transactions__1[[#This Row],[transaction_date]]-Reconciliation!L3566))</f>
        <v>1</v>
      </c>
      <c r="N3566" s="1" t="str" cm="1">
        <f t="array" ref="N3566">_xlfn.IFS(M3566="not Processed", "Not Processed",M3566&gt;2,"SLA Breached",M3566&lt;=2,"Within SLA")</f>
        <v>Within SLA</v>
      </c>
      <c r="O3566" s="1" t="str">
        <f>_xlfn.XLOOKUP(A3566,Source_data!A:A,Source_data!D:D)</f>
        <v>UPI</v>
      </c>
      <c r="P3566" s="1">
        <f t="shared" si="555"/>
        <v>0</v>
      </c>
      <c r="Q3566" s="1">
        <f t="shared" si="556"/>
        <v>0</v>
      </c>
      <c r="R3566" s="1">
        <f t="shared" si="557"/>
        <v>1</v>
      </c>
      <c r="S3566" s="1">
        <f t="shared" si="558"/>
        <v>0</v>
      </c>
      <c r="T3566" s="1">
        <f t="shared" si="559"/>
        <v>0</v>
      </c>
      <c r="U3566" s="1" t="str">
        <f>_xlfn.XLOOKUP(Table3[[#This Row],[Transaction ID]],Source_data!A:A,Source_data!E:E)</f>
        <v>Hyderabad</v>
      </c>
      <c r="V3566" s="1">
        <f>_xlfn.IFNA(_xlfn.XLOOKUP(A3566,bank_processed_transactions[transaction_id],bank_processed_transactions[processing_minutes]),"")</f>
        <v>13.7</v>
      </c>
      <c r="W3566" s="31">
        <f>_xlfn.XLOOKUP(A3566,Source_data!A:A,Source_data!B:B)</f>
        <v>46067</v>
      </c>
    </row>
    <row r="3567" spans="1:23" x14ac:dyDescent="0.3">
      <c r="A3567" s="4" t="s">
        <v>2114</v>
      </c>
      <c r="B3567" s="1">
        <f>_xlfn.XLOOKUP(A3567,bank_source_transactions__1[transaction_id],bank_source_transactions__1[amount_inr])</f>
        <v>22346.16</v>
      </c>
      <c r="C3567" s="1">
        <f>_xlfn.XLOOKUP(A3567,Processed_data!A:A,Processed_data!F:F)</f>
        <v>22346.16</v>
      </c>
      <c r="D3567" s="1" t="str">
        <f>_xlfn.XLOOKUP(A3567,bank_source_transactions__1[transaction_id],bank_source_transactions__1[transaction_status])</f>
        <v>SUCCESS</v>
      </c>
      <c r="E3567" s="1" t="str">
        <f>_xlfn.XLOOKUP(A3567,Processed_data!A:A,Processed_data!G:G)</f>
        <v>SUCCESS</v>
      </c>
      <c r="F3567" s="1">
        <f>COUNTIF(bank_processed_transactions[transaction_id],A3567)</f>
        <v>1</v>
      </c>
      <c r="G3567" s="1" t="str">
        <f t="shared" si="550"/>
        <v>found</v>
      </c>
      <c r="H3567" s="1" t="str">
        <f t="shared" si="551"/>
        <v>Not Duplicate</v>
      </c>
      <c r="I3567" s="1" t="str">
        <f t="shared" si="552"/>
        <v>match</v>
      </c>
      <c r="J3567" s="1" t="str">
        <f t="shared" si="553"/>
        <v>match</v>
      </c>
      <c r="K3567" s="1">
        <f t="shared" si="554"/>
        <v>0</v>
      </c>
      <c r="L3567" s="2">
        <f>IF(F3567=0,"not processed",_xlfn.MINIFS(Processed_data!H:H,Processed_data!A:A,A3567))</f>
        <v>46101</v>
      </c>
      <c r="M3567" s="1">
        <f>IF(F3567=0,"not processed",ABS(bank_source_transactions__1[[#This Row],[transaction_date]]-Reconciliation!L3567))</f>
        <v>3</v>
      </c>
      <c r="N3567" s="1" t="str" cm="1">
        <f t="array" ref="N3567">_xlfn.IFS(M3567="not Processed", "Not Processed",M3567&gt;2,"SLA Breached",M3567&lt;=2,"Within SLA")</f>
        <v>SLA Breached</v>
      </c>
      <c r="O3567" s="1" t="str">
        <f>_xlfn.XLOOKUP(A3567,Source_data!A:A,Source_data!D:D)</f>
        <v>UPI</v>
      </c>
      <c r="P3567" s="1">
        <f t="shared" si="555"/>
        <v>0</v>
      </c>
      <c r="Q3567" s="1">
        <f t="shared" si="556"/>
        <v>0</v>
      </c>
      <c r="R3567" s="1">
        <f t="shared" si="557"/>
        <v>0</v>
      </c>
      <c r="S3567" s="1">
        <f t="shared" si="558"/>
        <v>0</v>
      </c>
      <c r="T3567" s="1">
        <f t="shared" si="559"/>
        <v>1</v>
      </c>
      <c r="U3567" s="1" t="str">
        <f>_xlfn.XLOOKUP(Table3[[#This Row],[Transaction ID]],Source_data!A:A,Source_data!E:E)</f>
        <v>Hyderabad</v>
      </c>
      <c r="V3567" s="1">
        <f>_xlfn.IFNA(_xlfn.XLOOKUP(A3567,bank_processed_transactions[transaction_id],bank_processed_transactions[processing_minutes]),"")</f>
        <v>11.4</v>
      </c>
      <c r="W3567" s="31">
        <f>_xlfn.XLOOKUP(A3567,Source_data!A:A,Source_data!B:B)</f>
        <v>46098</v>
      </c>
    </row>
    <row r="3568" spans="1:23" x14ac:dyDescent="0.3">
      <c r="A3568" s="3" t="s">
        <v>3794</v>
      </c>
      <c r="B3568" s="1">
        <f>_xlfn.XLOOKUP(A3568,bank_source_transactions__1[transaction_id],bank_source_transactions__1[amount_inr])</f>
        <v>5621.25</v>
      </c>
      <c r="C3568" s="1">
        <f>_xlfn.XLOOKUP(A3568,Processed_data!A:A,Processed_data!F:F)</f>
        <v>5621.25</v>
      </c>
      <c r="D3568" s="1" t="str">
        <f>_xlfn.XLOOKUP(A3568,bank_source_transactions__1[transaction_id],bank_source_transactions__1[transaction_status])</f>
        <v>SUCCESS</v>
      </c>
      <c r="E3568" s="1" t="str">
        <f>_xlfn.XLOOKUP(A3568,Processed_data!A:A,Processed_data!G:G)</f>
        <v>SUCCESS</v>
      </c>
      <c r="F3568" s="1">
        <f>COUNTIF(bank_processed_transactions[transaction_id],A3568)</f>
        <v>1</v>
      </c>
      <c r="G3568" s="1" t="str">
        <f t="shared" si="550"/>
        <v>found</v>
      </c>
      <c r="H3568" s="1" t="str">
        <f t="shared" si="551"/>
        <v>Not Duplicate</v>
      </c>
      <c r="I3568" s="1" t="str">
        <f t="shared" si="552"/>
        <v>match</v>
      </c>
      <c r="J3568" s="1" t="str">
        <f t="shared" si="553"/>
        <v>match</v>
      </c>
      <c r="K3568" s="1">
        <f t="shared" si="554"/>
        <v>0</v>
      </c>
      <c r="L3568" s="2">
        <f>IF(F3568=0,"not processed",_xlfn.MINIFS(Processed_data!H:H,Processed_data!A:A,A3568))</f>
        <v>46075</v>
      </c>
      <c r="M3568" s="1">
        <f>IF(F3568=0,"not processed",ABS(bank_source_transactions__1[[#This Row],[transaction_date]]-Reconciliation!L3568))</f>
        <v>1</v>
      </c>
      <c r="N3568" s="1" t="str" cm="1">
        <f t="array" ref="N3568">_xlfn.IFS(M3568="not Processed", "Not Processed",M3568&gt;2,"SLA Breached",M3568&lt;=2,"Within SLA")</f>
        <v>Within SLA</v>
      </c>
      <c r="O3568" s="1" t="str">
        <f>_xlfn.XLOOKUP(A3568,Source_data!A:A,Source_data!D:D)</f>
        <v>IMPS</v>
      </c>
      <c r="P3568" s="1">
        <f t="shared" si="555"/>
        <v>0</v>
      </c>
      <c r="Q3568" s="1">
        <f t="shared" si="556"/>
        <v>0</v>
      </c>
      <c r="R3568" s="1">
        <f t="shared" si="557"/>
        <v>0</v>
      </c>
      <c r="S3568" s="1">
        <f t="shared" si="558"/>
        <v>0</v>
      </c>
      <c r="T3568" s="1">
        <f t="shared" si="559"/>
        <v>0</v>
      </c>
      <c r="U3568" s="1" t="str">
        <f>_xlfn.XLOOKUP(Table3[[#This Row],[Transaction ID]],Source_data!A:A,Source_data!E:E)</f>
        <v>Mumbai</v>
      </c>
      <c r="V3568" s="1">
        <f>_xlfn.IFNA(_xlfn.XLOOKUP(A3568,bank_processed_transactions[transaction_id],bank_processed_transactions[processing_minutes]),"")</f>
        <v>27.5</v>
      </c>
      <c r="W3568" s="31">
        <f>_xlfn.XLOOKUP(A3568,Source_data!A:A,Source_data!B:B)</f>
        <v>46074</v>
      </c>
    </row>
    <row r="3569" spans="1:23" x14ac:dyDescent="0.3">
      <c r="A3569" s="4" t="s">
        <v>4490</v>
      </c>
      <c r="B3569" s="1">
        <f>_xlfn.XLOOKUP(A3569,bank_source_transactions__1[transaction_id],bank_source_transactions__1[amount_inr])</f>
        <v>5826.98</v>
      </c>
      <c r="C3569" s="1">
        <f>_xlfn.XLOOKUP(A3569,Processed_data!A:A,Processed_data!F:F)</f>
        <v>5826.98</v>
      </c>
      <c r="D3569" s="1" t="str">
        <f>_xlfn.XLOOKUP(A3569,bank_source_transactions__1[transaction_id],bank_source_transactions__1[transaction_status])</f>
        <v>SUCCESS</v>
      </c>
      <c r="E3569" s="1" t="str">
        <f>_xlfn.XLOOKUP(A3569,Processed_data!A:A,Processed_data!G:G)</f>
        <v>SUCCESS</v>
      </c>
      <c r="F3569" s="1">
        <f>COUNTIF(bank_processed_transactions[transaction_id],A3569)</f>
        <v>1</v>
      </c>
      <c r="G3569" s="1" t="str">
        <f t="shared" si="550"/>
        <v>found</v>
      </c>
      <c r="H3569" s="1" t="str">
        <f t="shared" si="551"/>
        <v>Not Duplicate</v>
      </c>
      <c r="I3569" s="1" t="str">
        <f t="shared" si="552"/>
        <v>match</v>
      </c>
      <c r="J3569" s="1" t="str">
        <f t="shared" si="553"/>
        <v>match</v>
      </c>
      <c r="K3569" s="1">
        <f t="shared" si="554"/>
        <v>0</v>
      </c>
      <c r="L3569" s="2">
        <f>IF(F3569=0,"not processed",_xlfn.MINIFS(Processed_data!H:H,Processed_data!A:A,A3569))</f>
        <v>46034</v>
      </c>
      <c r="M3569" s="1">
        <f>IF(F3569=0,"not processed",ABS(bank_source_transactions__1[[#This Row],[transaction_date]]-Reconciliation!L3569))</f>
        <v>2</v>
      </c>
      <c r="N3569" s="1" t="str" cm="1">
        <f t="array" ref="N3569">_xlfn.IFS(M3569="not Processed", "Not Processed",M3569&gt;2,"SLA Breached",M3569&lt;=2,"Within SLA")</f>
        <v>Within SLA</v>
      </c>
      <c r="O3569" s="1" t="str">
        <f>_xlfn.XLOOKUP(A3569,Source_data!A:A,Source_data!D:D)</f>
        <v>ATM</v>
      </c>
      <c r="P3569" s="1">
        <f t="shared" si="555"/>
        <v>0</v>
      </c>
      <c r="Q3569" s="1">
        <f t="shared" si="556"/>
        <v>0</v>
      </c>
      <c r="R3569" s="1">
        <f t="shared" si="557"/>
        <v>0</v>
      </c>
      <c r="S3569" s="1">
        <f t="shared" si="558"/>
        <v>0</v>
      </c>
      <c r="T3569" s="1">
        <f t="shared" si="559"/>
        <v>0</v>
      </c>
      <c r="U3569" s="1" t="str">
        <f>_xlfn.XLOOKUP(Table3[[#This Row],[Transaction ID]],Source_data!A:A,Source_data!E:E)</f>
        <v>Hyderabad</v>
      </c>
      <c r="V3569" s="1">
        <f>_xlfn.IFNA(_xlfn.XLOOKUP(A3569,bank_processed_transactions[transaction_id],bank_processed_transactions[processing_minutes]),"")</f>
        <v>55.1</v>
      </c>
      <c r="W3569" s="31">
        <f>_xlfn.XLOOKUP(A3569,Source_data!A:A,Source_data!B:B)</f>
        <v>46032</v>
      </c>
    </row>
    <row r="3570" spans="1:23" x14ac:dyDescent="0.3">
      <c r="A3570" s="3" t="s">
        <v>3481</v>
      </c>
      <c r="B3570" s="1">
        <f>_xlfn.XLOOKUP(A3570,bank_source_transactions__1[transaction_id],bank_source_transactions__1[amount_inr])</f>
        <v>13559.29</v>
      </c>
      <c r="C3570" s="1">
        <f>_xlfn.XLOOKUP(A3570,Processed_data!A:A,Processed_data!F:F)</f>
        <v>13559.29</v>
      </c>
      <c r="D3570" s="1" t="str">
        <f>_xlfn.XLOOKUP(A3570,bank_source_transactions__1[transaction_id],bank_source_transactions__1[transaction_status])</f>
        <v>SUCCESS</v>
      </c>
      <c r="E3570" s="1" t="str">
        <f>_xlfn.XLOOKUP(A3570,Processed_data!A:A,Processed_data!G:G)</f>
        <v>SUCCESS</v>
      </c>
      <c r="F3570" s="1">
        <f>COUNTIF(bank_processed_transactions[transaction_id],A3570)</f>
        <v>1</v>
      </c>
      <c r="G3570" s="1" t="str">
        <f t="shared" si="550"/>
        <v>found</v>
      </c>
      <c r="H3570" s="1" t="str">
        <f t="shared" si="551"/>
        <v>Not Duplicate</v>
      </c>
      <c r="I3570" s="1" t="str">
        <f t="shared" si="552"/>
        <v>match</v>
      </c>
      <c r="J3570" s="1" t="str">
        <f t="shared" si="553"/>
        <v>match</v>
      </c>
      <c r="K3570" s="1">
        <f t="shared" si="554"/>
        <v>0</v>
      </c>
      <c r="L3570" s="2">
        <f>IF(F3570=0,"not processed",_xlfn.MINIFS(Processed_data!H:H,Processed_data!A:A,A3570))</f>
        <v>46035</v>
      </c>
      <c r="M3570" s="1">
        <f>IF(F3570=0,"not processed",ABS(bank_source_transactions__1[[#This Row],[transaction_date]]-Reconciliation!L3570))</f>
        <v>3</v>
      </c>
      <c r="N3570" s="1" t="str" cm="1">
        <f t="array" ref="N3570">_xlfn.IFS(M3570="not Processed", "Not Processed",M3570&gt;2,"SLA Breached",M3570&lt;=2,"Within SLA")</f>
        <v>SLA Breached</v>
      </c>
      <c r="O3570" s="1" t="str">
        <f>_xlfn.XLOOKUP(A3570,Source_data!A:A,Source_data!D:D)</f>
        <v>UPI</v>
      </c>
      <c r="P3570" s="1">
        <f t="shared" si="555"/>
        <v>0</v>
      </c>
      <c r="Q3570" s="1">
        <f t="shared" si="556"/>
        <v>0</v>
      </c>
      <c r="R3570" s="1">
        <f t="shared" si="557"/>
        <v>0</v>
      </c>
      <c r="S3570" s="1">
        <f t="shared" si="558"/>
        <v>0</v>
      </c>
      <c r="T3570" s="1">
        <f t="shared" si="559"/>
        <v>1</v>
      </c>
      <c r="U3570" s="1" t="str">
        <f>_xlfn.XLOOKUP(Table3[[#This Row],[Transaction ID]],Source_data!A:A,Source_data!E:E)</f>
        <v>Mumbai</v>
      </c>
      <c r="V3570" s="1">
        <f>_xlfn.IFNA(_xlfn.XLOOKUP(A3570,bank_processed_transactions[transaction_id],bank_processed_transactions[processing_minutes]),"")</f>
        <v>44.5</v>
      </c>
      <c r="W3570" s="31">
        <f>_xlfn.XLOOKUP(A3570,Source_data!A:A,Source_data!B:B)</f>
        <v>46032</v>
      </c>
    </row>
    <row r="3571" spans="1:23" x14ac:dyDescent="0.3">
      <c r="A3571" s="4" t="s">
        <v>4949</v>
      </c>
      <c r="B3571" s="1">
        <f>_xlfn.XLOOKUP(A3571,bank_source_transactions__1[transaction_id],bank_source_transactions__1[amount_inr])</f>
        <v>1967.61</v>
      </c>
      <c r="C3571" s="1">
        <f>_xlfn.XLOOKUP(A3571,Processed_data!A:A,Processed_data!F:F)</f>
        <v>1967.61</v>
      </c>
      <c r="D3571" s="1" t="str">
        <f>_xlfn.XLOOKUP(A3571,bank_source_transactions__1[transaction_id],bank_source_transactions__1[transaction_status])</f>
        <v>SUCCESS</v>
      </c>
      <c r="E3571" s="1" t="str">
        <f>_xlfn.XLOOKUP(A3571,Processed_data!A:A,Processed_data!G:G)</f>
        <v>SUCCESS</v>
      </c>
      <c r="F3571" s="1">
        <f>COUNTIF(bank_processed_transactions[transaction_id],A3571)</f>
        <v>1</v>
      </c>
      <c r="G3571" s="1" t="str">
        <f t="shared" si="550"/>
        <v>found</v>
      </c>
      <c r="H3571" s="1" t="str">
        <f t="shared" si="551"/>
        <v>Not Duplicate</v>
      </c>
      <c r="I3571" s="1" t="str">
        <f t="shared" si="552"/>
        <v>match</v>
      </c>
      <c r="J3571" s="1" t="str">
        <f t="shared" si="553"/>
        <v>match</v>
      </c>
      <c r="K3571" s="1">
        <f t="shared" si="554"/>
        <v>0</v>
      </c>
      <c r="L3571" s="2">
        <f>IF(F3571=0,"not processed",_xlfn.MINIFS(Processed_data!H:H,Processed_data!A:A,A3571))</f>
        <v>46027</v>
      </c>
      <c r="M3571" s="1">
        <f>IF(F3571=0,"not processed",ABS(bank_source_transactions__1[[#This Row],[transaction_date]]-Reconciliation!L3571))</f>
        <v>2</v>
      </c>
      <c r="N3571" s="1" t="str" cm="1">
        <f t="array" ref="N3571">_xlfn.IFS(M3571="not Processed", "Not Processed",M3571&gt;2,"SLA Breached",M3571&lt;=2,"Within SLA")</f>
        <v>Within SLA</v>
      </c>
      <c r="O3571" s="1" t="str">
        <f>_xlfn.XLOOKUP(A3571,Source_data!A:A,Source_data!D:D)</f>
        <v>NEFT</v>
      </c>
      <c r="P3571" s="1">
        <f t="shared" si="555"/>
        <v>0</v>
      </c>
      <c r="Q3571" s="1">
        <f t="shared" si="556"/>
        <v>0</v>
      </c>
      <c r="R3571" s="1">
        <f t="shared" si="557"/>
        <v>0</v>
      </c>
      <c r="S3571" s="1">
        <f t="shared" si="558"/>
        <v>0</v>
      </c>
      <c r="T3571" s="1">
        <f t="shared" si="559"/>
        <v>0</v>
      </c>
      <c r="U3571" s="1" t="str">
        <f>_xlfn.XLOOKUP(Table3[[#This Row],[Transaction ID]],Source_data!A:A,Source_data!E:E)</f>
        <v>Hyderabad</v>
      </c>
      <c r="V3571" s="1">
        <f>_xlfn.IFNA(_xlfn.XLOOKUP(A3571,bank_processed_transactions[transaction_id],bank_processed_transactions[processing_minutes]),"")</f>
        <v>50</v>
      </c>
      <c r="W3571" s="31">
        <f>_xlfn.XLOOKUP(A3571,Source_data!A:A,Source_data!B:B)</f>
        <v>46025</v>
      </c>
    </row>
    <row r="3572" spans="1:23" x14ac:dyDescent="0.3">
      <c r="A3572" s="3" t="s">
        <v>4552</v>
      </c>
      <c r="B3572" s="1">
        <f>_xlfn.XLOOKUP(A3572,bank_source_transactions__1[transaction_id],bank_source_transactions__1[amount_inr])</f>
        <v>2565.5500000000002</v>
      </c>
      <c r="C3572" s="1">
        <f>_xlfn.XLOOKUP(A3572,Processed_data!A:A,Processed_data!F:F)</f>
        <v>2565.5500000000002</v>
      </c>
      <c r="D3572" s="1" t="str">
        <f>_xlfn.XLOOKUP(A3572,bank_source_transactions__1[transaction_id],bank_source_transactions__1[transaction_status])</f>
        <v>SUCCESS</v>
      </c>
      <c r="E3572" s="1" t="str">
        <f>_xlfn.XLOOKUP(A3572,Processed_data!A:A,Processed_data!G:G)</f>
        <v>SUCCESS</v>
      </c>
      <c r="F3572" s="1">
        <f>COUNTIF(bank_processed_transactions[transaction_id],A3572)</f>
        <v>1</v>
      </c>
      <c r="G3572" s="1" t="str">
        <f t="shared" si="550"/>
        <v>found</v>
      </c>
      <c r="H3572" s="1" t="str">
        <f t="shared" si="551"/>
        <v>Not Duplicate</v>
      </c>
      <c r="I3572" s="1" t="str">
        <f t="shared" si="552"/>
        <v>match</v>
      </c>
      <c r="J3572" s="1" t="str">
        <f t="shared" si="553"/>
        <v>match</v>
      </c>
      <c r="K3572" s="1">
        <f t="shared" si="554"/>
        <v>0</v>
      </c>
      <c r="L3572" s="2">
        <f>IF(F3572=0,"not processed",_xlfn.MINIFS(Processed_data!H:H,Processed_data!A:A,A3572))</f>
        <v>46085</v>
      </c>
      <c r="M3572" s="1">
        <f>IF(F3572=0,"not processed",ABS(bank_source_transactions__1[[#This Row],[transaction_date]]-Reconciliation!L3572))</f>
        <v>2</v>
      </c>
      <c r="N3572" s="1" t="str" cm="1">
        <f t="array" ref="N3572">_xlfn.IFS(M3572="not Processed", "Not Processed",M3572&gt;2,"SLA Breached",M3572&lt;=2,"Within SLA")</f>
        <v>Within SLA</v>
      </c>
      <c r="O3572" s="1" t="str">
        <f>_xlfn.XLOOKUP(A3572,Source_data!A:A,Source_data!D:D)</f>
        <v>UPI</v>
      </c>
      <c r="P3572" s="1">
        <f t="shared" si="555"/>
        <v>0</v>
      </c>
      <c r="Q3572" s="1">
        <f t="shared" si="556"/>
        <v>0</v>
      </c>
      <c r="R3572" s="1">
        <f t="shared" si="557"/>
        <v>0</v>
      </c>
      <c r="S3572" s="1">
        <f t="shared" si="558"/>
        <v>0</v>
      </c>
      <c r="T3572" s="1">
        <f t="shared" si="559"/>
        <v>0</v>
      </c>
      <c r="U3572" s="1" t="str">
        <f>_xlfn.XLOOKUP(Table3[[#This Row],[Transaction ID]],Source_data!A:A,Source_data!E:E)</f>
        <v>Mumbai</v>
      </c>
      <c r="V3572" s="1">
        <f>_xlfn.IFNA(_xlfn.XLOOKUP(A3572,bank_processed_transactions[transaction_id],bank_processed_transactions[processing_minutes]),"")</f>
        <v>44.7</v>
      </c>
      <c r="W3572" s="31">
        <f>_xlfn.XLOOKUP(A3572,Source_data!A:A,Source_data!B:B)</f>
        <v>46083</v>
      </c>
    </row>
    <row r="3573" spans="1:23" x14ac:dyDescent="0.3">
      <c r="A3573" s="4" t="s">
        <v>226</v>
      </c>
      <c r="B3573" s="1">
        <f>_xlfn.XLOOKUP(A3573,bank_source_transactions__1[transaction_id],bank_source_transactions__1[amount_inr])</f>
        <v>20663.2</v>
      </c>
      <c r="C3573" s="1">
        <f>_xlfn.XLOOKUP(A3573,Processed_data!A:A,Processed_data!F:F)</f>
        <v>20663.2</v>
      </c>
      <c r="D3573" s="1" t="str">
        <f>_xlfn.XLOOKUP(A3573,bank_source_transactions__1[transaction_id],bank_source_transactions__1[transaction_status])</f>
        <v>SUCCESS</v>
      </c>
      <c r="E3573" s="1" t="str">
        <f>_xlfn.XLOOKUP(A3573,Processed_data!A:A,Processed_data!G:G)</f>
        <v>SUCCESS</v>
      </c>
      <c r="F3573" s="1">
        <f>COUNTIF(bank_processed_transactions[transaction_id],A3573)</f>
        <v>1</v>
      </c>
      <c r="G3573" s="1" t="str">
        <f t="shared" si="550"/>
        <v>found</v>
      </c>
      <c r="H3573" s="1" t="str">
        <f t="shared" si="551"/>
        <v>Not Duplicate</v>
      </c>
      <c r="I3573" s="1" t="str">
        <f t="shared" si="552"/>
        <v>match</v>
      </c>
      <c r="J3573" s="1" t="str">
        <f t="shared" si="553"/>
        <v>match</v>
      </c>
      <c r="K3573" s="1">
        <f t="shared" si="554"/>
        <v>0</v>
      </c>
      <c r="L3573" s="2">
        <f>IF(F3573=0,"not processed",_xlfn.MINIFS(Processed_data!H:H,Processed_data!A:A,A3573))</f>
        <v>46101</v>
      </c>
      <c r="M3573" s="1">
        <f>IF(F3573=0,"not processed",ABS(bank_source_transactions__1[[#This Row],[transaction_date]]-Reconciliation!L3573))</f>
        <v>5</v>
      </c>
      <c r="N3573" s="1" t="str" cm="1">
        <f t="array" ref="N3573">_xlfn.IFS(M3573="not Processed", "Not Processed",M3573&gt;2,"SLA Breached",M3573&lt;=2,"Within SLA")</f>
        <v>SLA Breached</v>
      </c>
      <c r="O3573" s="1" t="str">
        <f>_xlfn.XLOOKUP(A3573,Source_data!A:A,Source_data!D:D)</f>
        <v>UPI</v>
      </c>
      <c r="P3573" s="1">
        <f t="shared" si="555"/>
        <v>0</v>
      </c>
      <c r="Q3573" s="1">
        <f t="shared" si="556"/>
        <v>0</v>
      </c>
      <c r="R3573" s="1">
        <f t="shared" si="557"/>
        <v>0</v>
      </c>
      <c r="S3573" s="1">
        <f t="shared" si="558"/>
        <v>0</v>
      </c>
      <c r="T3573" s="1">
        <f t="shared" si="559"/>
        <v>1</v>
      </c>
      <c r="U3573" s="1" t="str">
        <f>_xlfn.XLOOKUP(Table3[[#This Row],[Transaction ID]],Source_data!A:A,Source_data!E:E)</f>
        <v>Pune</v>
      </c>
      <c r="V3573" s="1">
        <f>_xlfn.IFNA(_xlfn.XLOOKUP(A3573,bank_processed_transactions[transaction_id],bank_processed_transactions[processing_minutes]),"")</f>
        <v>19.8</v>
      </c>
      <c r="W3573" s="31">
        <f>_xlfn.XLOOKUP(A3573,Source_data!A:A,Source_data!B:B)</f>
        <v>46096</v>
      </c>
    </row>
    <row r="3574" spans="1:23" x14ac:dyDescent="0.3">
      <c r="A3574" s="3" t="s">
        <v>4193</v>
      </c>
      <c r="B3574" s="1">
        <f>_xlfn.XLOOKUP(A3574,bank_source_transactions__1[transaction_id],bank_source_transactions__1[amount_inr])</f>
        <v>2918.71</v>
      </c>
      <c r="C3574" s="1">
        <f>_xlfn.XLOOKUP(A3574,Processed_data!A:A,Processed_data!F:F)</f>
        <v>2918.71</v>
      </c>
      <c r="D3574" s="1" t="str">
        <f>_xlfn.XLOOKUP(A3574,bank_source_transactions__1[transaction_id],bank_source_transactions__1[transaction_status])</f>
        <v>SUCCESS</v>
      </c>
      <c r="E3574" s="1" t="str">
        <f>_xlfn.XLOOKUP(A3574,Processed_data!A:A,Processed_data!G:G)</f>
        <v>SUCCESS</v>
      </c>
      <c r="F3574" s="1">
        <f>COUNTIF(bank_processed_transactions[transaction_id],A3574)</f>
        <v>1</v>
      </c>
      <c r="G3574" s="1" t="str">
        <f t="shared" si="550"/>
        <v>found</v>
      </c>
      <c r="H3574" s="1" t="str">
        <f t="shared" si="551"/>
        <v>Not Duplicate</v>
      </c>
      <c r="I3574" s="1" t="str">
        <f t="shared" si="552"/>
        <v>match</v>
      </c>
      <c r="J3574" s="1" t="str">
        <f t="shared" si="553"/>
        <v>match</v>
      </c>
      <c r="K3574" s="1">
        <f t="shared" si="554"/>
        <v>0</v>
      </c>
      <c r="L3574" s="2">
        <f>IF(F3574=0,"not processed",_xlfn.MINIFS(Processed_data!H:H,Processed_data!A:A,A3574))</f>
        <v>46025</v>
      </c>
      <c r="M3574" s="1">
        <f>IF(F3574=0,"not processed",ABS(bank_source_transactions__1[[#This Row],[transaction_date]]-Reconciliation!L3574))</f>
        <v>0</v>
      </c>
      <c r="N3574" s="1" t="str" cm="1">
        <f t="array" ref="N3574">_xlfn.IFS(M3574="not Processed", "Not Processed",M3574&gt;2,"SLA Breached",M3574&lt;=2,"Within SLA")</f>
        <v>Within SLA</v>
      </c>
      <c r="O3574" s="1" t="str">
        <f>_xlfn.XLOOKUP(A3574,Source_data!A:A,Source_data!D:D)</f>
        <v>NEFT</v>
      </c>
      <c r="P3574" s="1">
        <f t="shared" si="555"/>
        <v>0</v>
      </c>
      <c r="Q3574" s="1">
        <f t="shared" si="556"/>
        <v>0</v>
      </c>
      <c r="R3574" s="1">
        <f t="shared" si="557"/>
        <v>0</v>
      </c>
      <c r="S3574" s="1">
        <f t="shared" si="558"/>
        <v>0</v>
      </c>
      <c r="T3574" s="1">
        <f t="shared" si="559"/>
        <v>0</v>
      </c>
      <c r="U3574" s="1" t="str">
        <f>_xlfn.XLOOKUP(Table3[[#This Row],[Transaction ID]],Source_data!A:A,Source_data!E:E)</f>
        <v>Mumbai</v>
      </c>
      <c r="V3574" s="1">
        <f>_xlfn.IFNA(_xlfn.XLOOKUP(A3574,bank_processed_transactions[transaction_id],bank_processed_transactions[processing_minutes]),"")</f>
        <v>82.1</v>
      </c>
      <c r="W3574" s="31">
        <f>_xlfn.XLOOKUP(A3574,Source_data!A:A,Source_data!B:B)</f>
        <v>46025</v>
      </c>
    </row>
    <row r="3575" spans="1:23" x14ac:dyDescent="0.3">
      <c r="A3575" s="4" t="s">
        <v>2457</v>
      </c>
      <c r="B3575" s="1">
        <f>_xlfn.XLOOKUP(A3575,bank_source_transactions__1[transaction_id],bank_source_transactions__1[amount_inr])</f>
        <v>697.58</v>
      </c>
      <c r="C3575" s="1">
        <f>_xlfn.XLOOKUP(A3575,Processed_data!A:A,Processed_data!F:F)</f>
        <v>697.58</v>
      </c>
      <c r="D3575" s="1" t="str">
        <f>_xlfn.XLOOKUP(A3575,bank_source_transactions__1[transaction_id],bank_source_transactions__1[transaction_status])</f>
        <v>SUCCESS</v>
      </c>
      <c r="E3575" s="1" t="str">
        <f>_xlfn.XLOOKUP(A3575,Processed_data!A:A,Processed_data!G:G)</f>
        <v>SUCCESS</v>
      </c>
      <c r="F3575" s="1">
        <f>COUNTIF(bank_processed_transactions[transaction_id],A3575)</f>
        <v>1</v>
      </c>
      <c r="G3575" s="1" t="str">
        <f t="shared" si="550"/>
        <v>found</v>
      </c>
      <c r="H3575" s="1" t="str">
        <f t="shared" si="551"/>
        <v>Not Duplicate</v>
      </c>
      <c r="I3575" s="1" t="str">
        <f t="shared" si="552"/>
        <v>match</v>
      </c>
      <c r="J3575" s="1" t="str">
        <f t="shared" si="553"/>
        <v>match</v>
      </c>
      <c r="K3575" s="1">
        <f t="shared" si="554"/>
        <v>0</v>
      </c>
      <c r="L3575" s="2">
        <f>IF(F3575=0,"not processed",_xlfn.MINIFS(Processed_data!H:H,Processed_data!A:A,A3575))</f>
        <v>46109</v>
      </c>
      <c r="M3575" s="1">
        <f>IF(F3575=0,"not processed",ABS(bank_source_transactions__1[[#This Row],[transaction_date]]-Reconciliation!L3575))</f>
        <v>2</v>
      </c>
      <c r="N3575" s="1" t="str" cm="1">
        <f t="array" ref="N3575">_xlfn.IFS(M3575="not Processed", "Not Processed",M3575&gt;2,"SLA Breached",M3575&lt;=2,"Within SLA")</f>
        <v>Within SLA</v>
      </c>
      <c r="O3575" s="1" t="str">
        <f>_xlfn.XLOOKUP(A3575,Source_data!A:A,Source_data!D:D)</f>
        <v>CARD</v>
      </c>
      <c r="P3575" s="1">
        <f t="shared" si="555"/>
        <v>0</v>
      </c>
      <c r="Q3575" s="1">
        <f t="shared" si="556"/>
        <v>0</v>
      </c>
      <c r="R3575" s="1">
        <f t="shared" si="557"/>
        <v>0</v>
      </c>
      <c r="S3575" s="1">
        <f t="shared" si="558"/>
        <v>0</v>
      </c>
      <c r="T3575" s="1">
        <f t="shared" si="559"/>
        <v>0</v>
      </c>
      <c r="U3575" s="1" t="str">
        <f>_xlfn.XLOOKUP(Table3[[#This Row],[Transaction ID]],Source_data!A:A,Source_data!E:E)</f>
        <v>Mumbai</v>
      </c>
      <c r="V3575" s="1">
        <f>_xlfn.IFNA(_xlfn.XLOOKUP(A3575,bank_processed_transactions[transaction_id],bank_processed_transactions[processing_minutes]),"")</f>
        <v>53.3</v>
      </c>
      <c r="W3575" s="31">
        <f>_xlfn.XLOOKUP(A3575,Source_data!A:A,Source_data!B:B)</f>
        <v>46107</v>
      </c>
    </row>
    <row r="3576" spans="1:23" x14ac:dyDescent="0.3">
      <c r="A3576" s="3" t="s">
        <v>1708</v>
      </c>
      <c r="B3576" s="1">
        <f>_xlfn.XLOOKUP(A3576,bank_source_transactions__1[transaction_id],bank_source_transactions__1[amount_inr])</f>
        <v>5601.17</v>
      </c>
      <c r="C3576" s="1">
        <f>_xlfn.XLOOKUP(A3576,Processed_data!A:A,Processed_data!F:F)</f>
        <v>5601.17</v>
      </c>
      <c r="D3576" s="1" t="str">
        <f>_xlfn.XLOOKUP(A3576,bank_source_transactions__1[transaction_id],bank_source_transactions__1[transaction_status])</f>
        <v>SUCCESS</v>
      </c>
      <c r="E3576" s="1" t="str">
        <f>_xlfn.XLOOKUP(A3576,Processed_data!A:A,Processed_data!G:G)</f>
        <v>SUCCESS</v>
      </c>
      <c r="F3576" s="1">
        <f>COUNTIF(bank_processed_transactions[transaction_id],A3576)</f>
        <v>1</v>
      </c>
      <c r="G3576" s="1" t="str">
        <f t="shared" si="550"/>
        <v>found</v>
      </c>
      <c r="H3576" s="1" t="str">
        <f t="shared" si="551"/>
        <v>Not Duplicate</v>
      </c>
      <c r="I3576" s="1" t="str">
        <f t="shared" si="552"/>
        <v>match</v>
      </c>
      <c r="J3576" s="1" t="str">
        <f t="shared" si="553"/>
        <v>match</v>
      </c>
      <c r="K3576" s="1">
        <f t="shared" si="554"/>
        <v>0</v>
      </c>
      <c r="L3576" s="2">
        <f>IF(F3576=0,"not processed",_xlfn.MINIFS(Processed_data!H:H,Processed_data!A:A,A3576))</f>
        <v>46113</v>
      </c>
      <c r="M3576" s="1">
        <f>IF(F3576=0,"not processed",ABS(bank_source_transactions__1[[#This Row],[transaction_date]]-Reconciliation!L3576))</f>
        <v>2</v>
      </c>
      <c r="N3576" s="1" t="str" cm="1">
        <f t="array" ref="N3576">_xlfn.IFS(M3576="not Processed", "Not Processed",M3576&gt;2,"SLA Breached",M3576&lt;=2,"Within SLA")</f>
        <v>Within SLA</v>
      </c>
      <c r="O3576" s="1" t="str">
        <f>_xlfn.XLOOKUP(A3576,Source_data!A:A,Source_data!D:D)</f>
        <v>ATM</v>
      </c>
      <c r="P3576" s="1">
        <f t="shared" si="555"/>
        <v>0</v>
      </c>
      <c r="Q3576" s="1">
        <f t="shared" si="556"/>
        <v>0</v>
      </c>
      <c r="R3576" s="1">
        <f t="shared" si="557"/>
        <v>0</v>
      </c>
      <c r="S3576" s="1">
        <f t="shared" si="558"/>
        <v>0</v>
      </c>
      <c r="T3576" s="1">
        <f t="shared" si="559"/>
        <v>0</v>
      </c>
      <c r="U3576" s="1" t="str">
        <f>_xlfn.XLOOKUP(Table3[[#This Row],[Transaction ID]],Source_data!A:A,Source_data!E:E)</f>
        <v>Hyderabad</v>
      </c>
      <c r="V3576" s="1">
        <f>_xlfn.IFNA(_xlfn.XLOOKUP(A3576,bank_processed_transactions[transaction_id],bank_processed_transactions[processing_minutes]),"")</f>
        <v>34</v>
      </c>
      <c r="W3576" s="31">
        <f>_xlfn.XLOOKUP(A3576,Source_data!A:A,Source_data!B:B)</f>
        <v>46111</v>
      </c>
    </row>
    <row r="3577" spans="1:23" x14ac:dyDescent="0.3">
      <c r="A3577" s="4" t="s">
        <v>4427</v>
      </c>
      <c r="B3577" s="1">
        <f>_xlfn.XLOOKUP(A3577,bank_source_transactions__1[transaction_id],bank_source_transactions__1[amount_inr])</f>
        <v>8871.67</v>
      </c>
      <c r="C3577" s="1">
        <f>_xlfn.XLOOKUP(A3577,Processed_data!A:A,Processed_data!F:F)</f>
        <v>8871.67</v>
      </c>
      <c r="D3577" s="1" t="str">
        <f>_xlfn.XLOOKUP(A3577,bank_source_transactions__1[transaction_id],bank_source_transactions__1[transaction_status])</f>
        <v>SUCCESS</v>
      </c>
      <c r="E3577" s="1" t="str">
        <f>_xlfn.XLOOKUP(A3577,Processed_data!A:A,Processed_data!G:G)</f>
        <v>SUCCESS</v>
      </c>
      <c r="F3577" s="1">
        <f>COUNTIF(bank_processed_transactions[transaction_id],A3577)</f>
        <v>1</v>
      </c>
      <c r="G3577" s="1" t="str">
        <f t="shared" si="550"/>
        <v>found</v>
      </c>
      <c r="H3577" s="1" t="str">
        <f t="shared" si="551"/>
        <v>Not Duplicate</v>
      </c>
      <c r="I3577" s="1" t="str">
        <f t="shared" si="552"/>
        <v>match</v>
      </c>
      <c r="J3577" s="1" t="str">
        <f t="shared" si="553"/>
        <v>match</v>
      </c>
      <c r="K3577" s="1">
        <f t="shared" si="554"/>
        <v>0</v>
      </c>
      <c r="L3577" s="2">
        <f>IF(F3577=0,"not processed",_xlfn.MINIFS(Processed_data!H:H,Processed_data!A:A,A3577))</f>
        <v>46063</v>
      </c>
      <c r="M3577" s="1">
        <f>IF(F3577=0,"not processed",ABS(bank_source_transactions__1[[#This Row],[transaction_date]]-Reconciliation!L3577))</f>
        <v>1</v>
      </c>
      <c r="N3577" s="1" t="str" cm="1">
        <f t="array" ref="N3577">_xlfn.IFS(M3577="not Processed", "Not Processed",M3577&gt;2,"SLA Breached",M3577&lt;=2,"Within SLA")</f>
        <v>Within SLA</v>
      </c>
      <c r="O3577" s="1" t="str">
        <f>_xlfn.XLOOKUP(A3577,Source_data!A:A,Source_data!D:D)</f>
        <v>NEFT</v>
      </c>
      <c r="P3577" s="1">
        <f t="shared" si="555"/>
        <v>0</v>
      </c>
      <c r="Q3577" s="1">
        <f t="shared" si="556"/>
        <v>0</v>
      </c>
      <c r="R3577" s="1">
        <f t="shared" si="557"/>
        <v>0</v>
      </c>
      <c r="S3577" s="1">
        <f t="shared" si="558"/>
        <v>0</v>
      </c>
      <c r="T3577" s="1">
        <f t="shared" si="559"/>
        <v>0</v>
      </c>
      <c r="U3577" s="1" t="str">
        <f>_xlfn.XLOOKUP(Table3[[#This Row],[Transaction ID]],Source_data!A:A,Source_data!E:E)</f>
        <v>Bengaluru</v>
      </c>
      <c r="V3577" s="1">
        <f>_xlfn.IFNA(_xlfn.XLOOKUP(A3577,bank_processed_transactions[transaction_id],bank_processed_transactions[processing_minutes]),"")</f>
        <v>6.8</v>
      </c>
      <c r="W3577" s="31">
        <f>_xlfn.XLOOKUP(A3577,Source_data!A:A,Source_data!B:B)</f>
        <v>46062</v>
      </c>
    </row>
    <row r="3578" spans="1:23" x14ac:dyDescent="0.3">
      <c r="A3578" s="3" t="s">
        <v>4631</v>
      </c>
      <c r="B3578" s="1">
        <f>_xlfn.XLOOKUP(A3578,bank_source_transactions__1[transaction_id],bank_source_transactions__1[amount_inr])</f>
        <v>8176.24</v>
      </c>
      <c r="C3578" s="1">
        <f>_xlfn.XLOOKUP(A3578,Processed_data!A:A,Processed_data!F:F)</f>
        <v>8176.24</v>
      </c>
      <c r="D3578" s="1" t="str">
        <f>_xlfn.XLOOKUP(A3578,bank_source_transactions__1[transaction_id],bank_source_transactions__1[transaction_status])</f>
        <v>SUCCESS</v>
      </c>
      <c r="E3578" s="1" t="str">
        <f>_xlfn.XLOOKUP(A3578,Processed_data!A:A,Processed_data!G:G)</f>
        <v>SUCCESS</v>
      </c>
      <c r="F3578" s="1">
        <f>COUNTIF(bank_processed_transactions[transaction_id],A3578)</f>
        <v>1</v>
      </c>
      <c r="G3578" s="1" t="str">
        <f t="shared" si="550"/>
        <v>found</v>
      </c>
      <c r="H3578" s="1" t="str">
        <f t="shared" si="551"/>
        <v>Not Duplicate</v>
      </c>
      <c r="I3578" s="1" t="str">
        <f t="shared" si="552"/>
        <v>match</v>
      </c>
      <c r="J3578" s="1" t="str">
        <f t="shared" si="553"/>
        <v>match</v>
      </c>
      <c r="K3578" s="1">
        <f t="shared" si="554"/>
        <v>0</v>
      </c>
      <c r="L3578" s="2">
        <f>IF(F3578=0,"not processed",_xlfn.MINIFS(Processed_data!H:H,Processed_data!A:A,A3578))</f>
        <v>46078</v>
      </c>
      <c r="M3578" s="1">
        <f>IF(F3578=0,"not processed",ABS(bank_source_transactions__1[[#This Row],[transaction_date]]-Reconciliation!L3578))</f>
        <v>2</v>
      </c>
      <c r="N3578" s="1" t="str" cm="1">
        <f t="array" ref="N3578">_xlfn.IFS(M3578="not Processed", "Not Processed",M3578&gt;2,"SLA Breached",M3578&lt;=2,"Within SLA")</f>
        <v>Within SLA</v>
      </c>
      <c r="O3578" s="1" t="str">
        <f>_xlfn.XLOOKUP(A3578,Source_data!A:A,Source_data!D:D)</f>
        <v>NEFT</v>
      </c>
      <c r="P3578" s="1">
        <f t="shared" si="555"/>
        <v>0</v>
      </c>
      <c r="Q3578" s="1">
        <f t="shared" si="556"/>
        <v>0</v>
      </c>
      <c r="R3578" s="1">
        <f t="shared" si="557"/>
        <v>0</v>
      </c>
      <c r="S3578" s="1">
        <f t="shared" si="558"/>
        <v>0</v>
      </c>
      <c r="T3578" s="1">
        <f t="shared" si="559"/>
        <v>0</v>
      </c>
      <c r="U3578" s="1" t="str">
        <f>_xlfn.XLOOKUP(Table3[[#This Row],[Transaction ID]],Source_data!A:A,Source_data!E:E)</f>
        <v>Bengaluru</v>
      </c>
      <c r="V3578" s="1">
        <f>_xlfn.IFNA(_xlfn.XLOOKUP(A3578,bank_processed_transactions[transaction_id],bank_processed_transactions[processing_minutes]),"")</f>
        <v>51.7</v>
      </c>
      <c r="W3578" s="31">
        <f>_xlfn.XLOOKUP(A3578,Source_data!A:A,Source_data!B:B)</f>
        <v>46076</v>
      </c>
    </row>
    <row r="3579" spans="1:23" x14ac:dyDescent="0.3">
      <c r="A3579" s="4" t="s">
        <v>2410</v>
      </c>
      <c r="B3579" s="1">
        <f>_xlfn.XLOOKUP(A3579,bank_source_transactions__1[transaction_id],bank_source_transactions__1[amount_inr])</f>
        <v>8134.67</v>
      </c>
      <c r="C3579" s="1">
        <f>_xlfn.XLOOKUP(A3579,Processed_data!A:A,Processed_data!F:F)</f>
        <v>8134.67</v>
      </c>
      <c r="D3579" s="1" t="str">
        <f>_xlfn.XLOOKUP(A3579,bank_source_transactions__1[transaction_id],bank_source_transactions__1[transaction_status])</f>
        <v>SUCCESS</v>
      </c>
      <c r="E3579" s="1" t="str">
        <f>_xlfn.XLOOKUP(A3579,Processed_data!A:A,Processed_data!G:G)</f>
        <v>SUCCESS</v>
      </c>
      <c r="F3579" s="1">
        <f>COUNTIF(bank_processed_transactions[transaction_id],A3579)</f>
        <v>1</v>
      </c>
      <c r="G3579" s="1" t="str">
        <f t="shared" si="550"/>
        <v>found</v>
      </c>
      <c r="H3579" s="1" t="str">
        <f t="shared" si="551"/>
        <v>Not Duplicate</v>
      </c>
      <c r="I3579" s="1" t="str">
        <f t="shared" si="552"/>
        <v>match</v>
      </c>
      <c r="J3579" s="1" t="str">
        <f t="shared" si="553"/>
        <v>match</v>
      </c>
      <c r="K3579" s="1">
        <f t="shared" si="554"/>
        <v>0</v>
      </c>
      <c r="L3579" s="2">
        <f>IF(F3579=0,"not processed",_xlfn.MINIFS(Processed_data!H:H,Processed_data!A:A,A3579))</f>
        <v>46084</v>
      </c>
      <c r="M3579" s="1">
        <f>IF(F3579=0,"not processed",ABS(bank_source_transactions__1[[#This Row],[transaction_date]]-Reconciliation!L3579))</f>
        <v>1</v>
      </c>
      <c r="N3579" s="1" t="str" cm="1">
        <f t="array" ref="N3579">_xlfn.IFS(M3579="not Processed", "Not Processed",M3579&gt;2,"SLA Breached",M3579&lt;=2,"Within SLA")</f>
        <v>Within SLA</v>
      </c>
      <c r="O3579" s="1" t="str">
        <f>_xlfn.XLOOKUP(A3579,Source_data!A:A,Source_data!D:D)</f>
        <v>NEFT</v>
      </c>
      <c r="P3579" s="1">
        <f t="shared" si="555"/>
        <v>0</v>
      </c>
      <c r="Q3579" s="1">
        <f t="shared" si="556"/>
        <v>0</v>
      </c>
      <c r="R3579" s="1">
        <f t="shared" si="557"/>
        <v>0</v>
      </c>
      <c r="S3579" s="1">
        <f t="shared" si="558"/>
        <v>0</v>
      </c>
      <c r="T3579" s="1">
        <f t="shared" si="559"/>
        <v>0</v>
      </c>
      <c r="U3579" s="1" t="str">
        <f>_xlfn.XLOOKUP(Table3[[#This Row],[Transaction ID]],Source_data!A:A,Source_data!E:E)</f>
        <v>Hyderabad</v>
      </c>
      <c r="V3579" s="1">
        <f>_xlfn.IFNA(_xlfn.XLOOKUP(A3579,bank_processed_transactions[transaction_id],bank_processed_transactions[processing_minutes]),"")</f>
        <v>24.3</v>
      </c>
      <c r="W3579" s="31">
        <f>_xlfn.XLOOKUP(A3579,Source_data!A:A,Source_data!B:B)</f>
        <v>46083</v>
      </c>
    </row>
    <row r="3580" spans="1:23" x14ac:dyDescent="0.3">
      <c r="A3580" s="3" t="s">
        <v>1084</v>
      </c>
      <c r="B3580" s="1">
        <f>_xlfn.XLOOKUP(A3580,bank_source_transactions__1[transaction_id],bank_source_transactions__1[amount_inr])</f>
        <v>22504.09</v>
      </c>
      <c r="C3580" s="1">
        <f>_xlfn.XLOOKUP(A3580,Processed_data!A:A,Processed_data!F:F)</f>
        <v>22504.09</v>
      </c>
      <c r="D3580" s="1" t="str">
        <f>_xlfn.XLOOKUP(A3580,bank_source_transactions__1[transaction_id],bank_source_transactions__1[transaction_status])</f>
        <v>SUCCESS</v>
      </c>
      <c r="E3580" s="1" t="str">
        <f>_xlfn.XLOOKUP(A3580,Processed_data!A:A,Processed_data!G:G)</f>
        <v>SUCCESS</v>
      </c>
      <c r="F3580" s="1">
        <f>COUNTIF(bank_processed_transactions[transaction_id],A3580)</f>
        <v>1</v>
      </c>
      <c r="G3580" s="1" t="str">
        <f t="shared" si="550"/>
        <v>found</v>
      </c>
      <c r="H3580" s="1" t="str">
        <f t="shared" si="551"/>
        <v>Not Duplicate</v>
      </c>
      <c r="I3580" s="1" t="str">
        <f t="shared" si="552"/>
        <v>match</v>
      </c>
      <c r="J3580" s="1" t="str">
        <f t="shared" si="553"/>
        <v>match</v>
      </c>
      <c r="K3580" s="1">
        <f t="shared" si="554"/>
        <v>0</v>
      </c>
      <c r="L3580" s="2">
        <f>IF(F3580=0,"not processed",_xlfn.MINIFS(Processed_data!H:H,Processed_data!A:A,A3580))</f>
        <v>46078</v>
      </c>
      <c r="M3580" s="1">
        <f>IF(F3580=0,"not processed",ABS(bank_source_transactions__1[[#This Row],[transaction_date]]-Reconciliation!L3580))</f>
        <v>3</v>
      </c>
      <c r="N3580" s="1" t="str" cm="1">
        <f t="array" ref="N3580">_xlfn.IFS(M3580="not Processed", "Not Processed",M3580&gt;2,"SLA Breached",M3580&lt;=2,"Within SLA")</f>
        <v>SLA Breached</v>
      </c>
      <c r="O3580" s="1" t="str">
        <f>_xlfn.XLOOKUP(A3580,Source_data!A:A,Source_data!D:D)</f>
        <v>UPI</v>
      </c>
      <c r="P3580" s="1">
        <f t="shared" si="555"/>
        <v>0</v>
      </c>
      <c r="Q3580" s="1">
        <f t="shared" si="556"/>
        <v>0</v>
      </c>
      <c r="R3580" s="1">
        <f t="shared" si="557"/>
        <v>0</v>
      </c>
      <c r="S3580" s="1">
        <f t="shared" si="558"/>
        <v>0</v>
      </c>
      <c r="T3580" s="1">
        <f t="shared" si="559"/>
        <v>1</v>
      </c>
      <c r="U3580" s="1" t="str">
        <f>_xlfn.XLOOKUP(Table3[[#This Row],[Transaction ID]],Source_data!A:A,Source_data!E:E)</f>
        <v>Hyderabad</v>
      </c>
      <c r="V3580" s="1">
        <f>_xlfn.IFNA(_xlfn.XLOOKUP(A3580,bank_processed_transactions[transaction_id],bank_processed_transactions[processing_minutes]),"")</f>
        <v>37.5</v>
      </c>
      <c r="W3580" s="31">
        <f>_xlfn.XLOOKUP(A3580,Source_data!A:A,Source_data!B:B)</f>
        <v>46075</v>
      </c>
    </row>
    <row r="3581" spans="1:23" x14ac:dyDescent="0.3">
      <c r="A3581" s="4" t="s">
        <v>2148</v>
      </c>
      <c r="B3581" s="1">
        <f>_xlfn.XLOOKUP(A3581,bank_source_transactions__1[transaction_id],bank_source_transactions__1[amount_inr])</f>
        <v>2980.62</v>
      </c>
      <c r="C3581" s="1">
        <f>_xlfn.XLOOKUP(A3581,Processed_data!A:A,Processed_data!F:F)</f>
        <v>2980.62</v>
      </c>
      <c r="D3581" s="1" t="str">
        <f>_xlfn.XLOOKUP(A3581,bank_source_transactions__1[transaction_id],bank_source_transactions__1[transaction_status])</f>
        <v>SUCCESS</v>
      </c>
      <c r="E3581" s="1" t="str">
        <f>_xlfn.XLOOKUP(A3581,Processed_data!A:A,Processed_data!G:G)</f>
        <v>SUCCESS</v>
      </c>
      <c r="F3581" s="1">
        <f>COUNTIF(bank_processed_transactions[transaction_id],A3581)</f>
        <v>1</v>
      </c>
      <c r="G3581" s="1" t="str">
        <f t="shared" si="550"/>
        <v>found</v>
      </c>
      <c r="H3581" s="1" t="str">
        <f t="shared" si="551"/>
        <v>Not Duplicate</v>
      </c>
      <c r="I3581" s="1" t="str">
        <f t="shared" si="552"/>
        <v>match</v>
      </c>
      <c r="J3581" s="1" t="str">
        <f t="shared" si="553"/>
        <v>match</v>
      </c>
      <c r="K3581" s="1">
        <f t="shared" si="554"/>
        <v>0</v>
      </c>
      <c r="L3581" s="2">
        <f>IF(F3581=0,"not processed",_xlfn.MINIFS(Processed_data!H:H,Processed_data!A:A,A3581))</f>
        <v>46063</v>
      </c>
      <c r="M3581" s="1">
        <f>IF(F3581=0,"not processed",ABS(bank_source_transactions__1[[#This Row],[transaction_date]]-Reconciliation!L3581))</f>
        <v>1</v>
      </c>
      <c r="N3581" s="1" t="str" cm="1">
        <f t="array" ref="N3581">_xlfn.IFS(M3581="not Processed", "Not Processed",M3581&gt;2,"SLA Breached",M3581&lt;=2,"Within SLA")</f>
        <v>Within SLA</v>
      </c>
      <c r="O3581" s="1" t="str">
        <f>_xlfn.XLOOKUP(A3581,Source_data!A:A,Source_data!D:D)</f>
        <v>CARD</v>
      </c>
      <c r="P3581" s="1">
        <f t="shared" si="555"/>
        <v>0</v>
      </c>
      <c r="Q3581" s="1">
        <f t="shared" si="556"/>
        <v>0</v>
      </c>
      <c r="R3581" s="1">
        <f t="shared" si="557"/>
        <v>0</v>
      </c>
      <c r="S3581" s="1">
        <f t="shared" si="558"/>
        <v>0</v>
      </c>
      <c r="T3581" s="1">
        <f t="shared" si="559"/>
        <v>0</v>
      </c>
      <c r="U3581" s="1" t="str">
        <f>_xlfn.XLOOKUP(Table3[[#This Row],[Transaction ID]],Source_data!A:A,Source_data!E:E)</f>
        <v>Hyderabad</v>
      </c>
      <c r="V3581" s="1">
        <f>_xlfn.IFNA(_xlfn.XLOOKUP(A3581,bank_processed_transactions[transaction_id],bank_processed_transactions[processing_minutes]),"")</f>
        <v>56.7</v>
      </c>
      <c r="W3581" s="31">
        <f>_xlfn.XLOOKUP(A3581,Source_data!A:A,Source_data!B:B)</f>
        <v>46062</v>
      </c>
    </row>
    <row r="3582" spans="1:23" x14ac:dyDescent="0.3">
      <c r="A3582" s="3" t="s">
        <v>38</v>
      </c>
      <c r="B3582" s="1">
        <f>_xlfn.XLOOKUP(A3582,bank_source_transactions__1[transaction_id],bank_source_transactions__1[amount_inr])</f>
        <v>39114.239999999998</v>
      </c>
      <c r="C3582" s="1">
        <f>_xlfn.XLOOKUP(A3582,Processed_data!A:A,Processed_data!F:F)</f>
        <v>39114.239999999998</v>
      </c>
      <c r="D3582" s="1" t="str">
        <f>_xlfn.XLOOKUP(A3582,bank_source_transactions__1[transaction_id],bank_source_transactions__1[transaction_status])</f>
        <v>SUCCESS</v>
      </c>
      <c r="E3582" s="1" t="str">
        <f>_xlfn.XLOOKUP(A3582,Processed_data!A:A,Processed_data!G:G)</f>
        <v>SUCCESS</v>
      </c>
      <c r="F3582" s="1">
        <f>COUNTIF(bank_processed_transactions[transaction_id],A3582)</f>
        <v>1</v>
      </c>
      <c r="G3582" s="1" t="str">
        <f t="shared" si="550"/>
        <v>found</v>
      </c>
      <c r="H3582" s="1" t="str">
        <f t="shared" si="551"/>
        <v>Not Duplicate</v>
      </c>
      <c r="I3582" s="1" t="str">
        <f t="shared" si="552"/>
        <v>match</v>
      </c>
      <c r="J3582" s="1" t="str">
        <f t="shared" si="553"/>
        <v>match</v>
      </c>
      <c r="K3582" s="1">
        <f t="shared" si="554"/>
        <v>0</v>
      </c>
      <c r="L3582" s="2">
        <f>IF(F3582=0,"not processed",_xlfn.MINIFS(Processed_data!H:H,Processed_data!A:A,A3582))</f>
        <v>46097</v>
      </c>
      <c r="M3582" s="1">
        <f>IF(F3582=0,"not processed",ABS(bank_source_transactions__1[[#This Row],[transaction_date]]-Reconciliation!L3582))</f>
        <v>2</v>
      </c>
      <c r="N3582" s="1" t="str" cm="1">
        <f t="array" ref="N3582">_xlfn.IFS(M3582="not Processed", "Not Processed",M3582&gt;2,"SLA Breached",M3582&lt;=2,"Within SLA")</f>
        <v>Within SLA</v>
      </c>
      <c r="O3582" s="1" t="str">
        <f>_xlfn.XLOOKUP(A3582,Source_data!A:A,Source_data!D:D)</f>
        <v>UPI</v>
      </c>
      <c r="P3582" s="1">
        <f t="shared" si="555"/>
        <v>0</v>
      </c>
      <c r="Q3582" s="1">
        <f t="shared" si="556"/>
        <v>0</v>
      </c>
      <c r="R3582" s="1">
        <f t="shared" si="557"/>
        <v>0</v>
      </c>
      <c r="S3582" s="1">
        <f t="shared" si="558"/>
        <v>0</v>
      </c>
      <c r="T3582" s="1">
        <f t="shared" si="559"/>
        <v>0</v>
      </c>
      <c r="U3582" s="1" t="str">
        <f>_xlfn.XLOOKUP(Table3[[#This Row],[Transaction ID]],Source_data!A:A,Source_data!E:E)</f>
        <v>Bengaluru</v>
      </c>
      <c r="V3582" s="1">
        <f>_xlfn.IFNA(_xlfn.XLOOKUP(A3582,bank_processed_transactions[transaction_id],bank_processed_transactions[processing_minutes]),"")</f>
        <v>10.4</v>
      </c>
      <c r="W3582" s="31">
        <f>_xlfn.XLOOKUP(A3582,Source_data!A:A,Source_data!B:B)</f>
        <v>46095</v>
      </c>
    </row>
    <row r="3583" spans="1:23" x14ac:dyDescent="0.3">
      <c r="A3583" s="4" t="s">
        <v>3622</v>
      </c>
      <c r="B3583" s="1">
        <f>_xlfn.XLOOKUP(A3583,bank_source_transactions__1[transaction_id],bank_source_transactions__1[amount_inr])</f>
        <v>4568.41</v>
      </c>
      <c r="C3583" s="1">
        <f>_xlfn.XLOOKUP(A3583,Processed_data!A:A,Processed_data!F:F)</f>
        <v>4568.41</v>
      </c>
      <c r="D3583" s="1" t="str">
        <f>_xlfn.XLOOKUP(A3583,bank_source_transactions__1[transaction_id],bank_source_transactions__1[transaction_status])</f>
        <v>SUCCESS</v>
      </c>
      <c r="E3583" s="1" t="str">
        <f>_xlfn.XLOOKUP(A3583,Processed_data!A:A,Processed_data!G:G)</f>
        <v>SUCCESS</v>
      </c>
      <c r="F3583" s="1">
        <f>COUNTIF(bank_processed_transactions[transaction_id],A3583)</f>
        <v>1</v>
      </c>
      <c r="G3583" s="1" t="str">
        <f t="shared" si="550"/>
        <v>found</v>
      </c>
      <c r="H3583" s="1" t="str">
        <f t="shared" si="551"/>
        <v>Not Duplicate</v>
      </c>
      <c r="I3583" s="1" t="str">
        <f t="shared" si="552"/>
        <v>match</v>
      </c>
      <c r="J3583" s="1" t="str">
        <f t="shared" si="553"/>
        <v>match</v>
      </c>
      <c r="K3583" s="1">
        <f t="shared" si="554"/>
        <v>0</v>
      </c>
      <c r="L3583" s="2">
        <f>IF(F3583=0,"not processed",_xlfn.MINIFS(Processed_data!H:H,Processed_data!A:A,A3583))</f>
        <v>46037</v>
      </c>
      <c r="M3583" s="1">
        <f>IF(F3583=0,"not processed",ABS(bank_source_transactions__1[[#This Row],[transaction_date]]-Reconciliation!L3583))</f>
        <v>1</v>
      </c>
      <c r="N3583" s="1" t="str" cm="1">
        <f t="array" ref="N3583">_xlfn.IFS(M3583="not Processed", "Not Processed",M3583&gt;2,"SLA Breached",M3583&lt;=2,"Within SLA")</f>
        <v>Within SLA</v>
      </c>
      <c r="O3583" s="1" t="str">
        <f>_xlfn.XLOOKUP(A3583,Source_data!A:A,Source_data!D:D)</f>
        <v>NEFT</v>
      </c>
      <c r="P3583" s="1">
        <f t="shared" si="555"/>
        <v>0</v>
      </c>
      <c r="Q3583" s="1">
        <f t="shared" si="556"/>
        <v>0</v>
      </c>
      <c r="R3583" s="1">
        <f t="shared" si="557"/>
        <v>0</v>
      </c>
      <c r="S3583" s="1">
        <f t="shared" si="558"/>
        <v>0</v>
      </c>
      <c r="T3583" s="1">
        <f t="shared" si="559"/>
        <v>0</v>
      </c>
      <c r="U3583" s="1" t="str">
        <f>_xlfn.XLOOKUP(Table3[[#This Row],[Transaction ID]],Source_data!A:A,Source_data!E:E)</f>
        <v>Mumbai</v>
      </c>
      <c r="V3583" s="1">
        <f>_xlfn.IFNA(_xlfn.XLOOKUP(A3583,bank_processed_transactions[transaction_id],bank_processed_transactions[processing_minutes]),"")</f>
        <v>40.1</v>
      </c>
      <c r="W3583" s="31">
        <f>_xlfn.XLOOKUP(A3583,Source_data!A:A,Source_data!B:B)</f>
        <v>46036</v>
      </c>
    </row>
    <row r="3584" spans="1:23" x14ac:dyDescent="0.3">
      <c r="A3584" s="3" t="s">
        <v>4156</v>
      </c>
      <c r="B3584" s="1">
        <f>_xlfn.XLOOKUP(A3584,bank_source_transactions__1[transaction_id],bank_source_transactions__1[amount_inr])</f>
        <v>14645.09</v>
      </c>
      <c r="C3584" s="1">
        <f>_xlfn.XLOOKUP(A3584,Processed_data!A:A,Processed_data!F:F)</f>
        <v>14645.09</v>
      </c>
      <c r="D3584" s="1" t="str">
        <f>_xlfn.XLOOKUP(A3584,bank_source_transactions__1[transaction_id],bank_source_transactions__1[transaction_status])</f>
        <v>REVERSED</v>
      </c>
      <c r="E3584" s="1" t="str">
        <f>_xlfn.XLOOKUP(A3584,Processed_data!A:A,Processed_data!G:G)</f>
        <v>REVERSED</v>
      </c>
      <c r="F3584" s="1">
        <f>COUNTIF(bank_processed_transactions[transaction_id],A3584)</f>
        <v>1</v>
      </c>
      <c r="G3584" s="1" t="str">
        <f t="shared" si="550"/>
        <v>found</v>
      </c>
      <c r="H3584" s="1" t="str">
        <f t="shared" si="551"/>
        <v>Not Duplicate</v>
      </c>
      <c r="I3584" s="1" t="str">
        <f t="shared" si="552"/>
        <v>match</v>
      </c>
      <c r="J3584" s="1" t="str">
        <f t="shared" si="553"/>
        <v>match</v>
      </c>
      <c r="K3584" s="1">
        <f t="shared" si="554"/>
        <v>0</v>
      </c>
      <c r="L3584" s="2">
        <f>IF(F3584=0,"not processed",_xlfn.MINIFS(Processed_data!H:H,Processed_data!A:A,A3584))</f>
        <v>46081</v>
      </c>
      <c r="M3584" s="1">
        <f>IF(F3584=0,"not processed",ABS(bank_source_transactions__1[[#This Row],[transaction_date]]-Reconciliation!L3584))</f>
        <v>2</v>
      </c>
      <c r="N3584" s="1" t="str" cm="1">
        <f t="array" ref="N3584">_xlfn.IFS(M3584="not Processed", "Not Processed",M3584&gt;2,"SLA Breached",M3584&lt;=2,"Within SLA")</f>
        <v>Within SLA</v>
      </c>
      <c r="O3584" s="1" t="str">
        <f>_xlfn.XLOOKUP(A3584,Source_data!A:A,Source_data!D:D)</f>
        <v>ATM</v>
      </c>
      <c r="P3584" s="1">
        <f t="shared" si="555"/>
        <v>0</v>
      </c>
      <c r="Q3584" s="1">
        <f t="shared" si="556"/>
        <v>0</v>
      </c>
      <c r="R3584" s="1">
        <f t="shared" si="557"/>
        <v>0</v>
      </c>
      <c r="S3584" s="1">
        <f t="shared" si="558"/>
        <v>0</v>
      </c>
      <c r="T3584" s="1">
        <f t="shared" si="559"/>
        <v>0</v>
      </c>
      <c r="U3584" s="1" t="str">
        <f>_xlfn.XLOOKUP(Table3[[#This Row],[Transaction ID]],Source_data!A:A,Source_data!E:E)</f>
        <v>Bengaluru</v>
      </c>
      <c r="V3584" s="1">
        <f>_xlfn.IFNA(_xlfn.XLOOKUP(A3584,bank_processed_transactions[transaction_id],bank_processed_transactions[processing_minutes]),"")</f>
        <v>19.2</v>
      </c>
      <c r="W3584" s="31">
        <f>_xlfn.XLOOKUP(A3584,Source_data!A:A,Source_data!B:B)</f>
        <v>46079</v>
      </c>
    </row>
    <row r="3585" spans="1:23" x14ac:dyDescent="0.3">
      <c r="A3585" s="4" t="s">
        <v>710</v>
      </c>
      <c r="B3585" s="1">
        <f>_xlfn.XLOOKUP(A3585,bank_source_transactions__1[transaction_id],bank_source_transactions__1[amount_inr])</f>
        <v>2733.99</v>
      </c>
      <c r="C3585" s="1">
        <f>_xlfn.XLOOKUP(A3585,Processed_data!A:A,Processed_data!F:F)</f>
        <v>2733.99</v>
      </c>
      <c r="D3585" s="1" t="str">
        <f>_xlfn.XLOOKUP(A3585,bank_source_transactions__1[transaction_id],bank_source_transactions__1[transaction_status])</f>
        <v>SUCCESS</v>
      </c>
      <c r="E3585" s="1" t="str">
        <f>_xlfn.XLOOKUP(A3585,Processed_data!A:A,Processed_data!G:G)</f>
        <v>SUCCESS</v>
      </c>
      <c r="F3585" s="1">
        <f>COUNTIF(bank_processed_transactions[transaction_id],A3585)</f>
        <v>1</v>
      </c>
      <c r="G3585" s="1" t="str">
        <f t="shared" si="550"/>
        <v>found</v>
      </c>
      <c r="H3585" s="1" t="str">
        <f t="shared" si="551"/>
        <v>Not Duplicate</v>
      </c>
      <c r="I3585" s="1" t="str">
        <f t="shared" si="552"/>
        <v>match</v>
      </c>
      <c r="J3585" s="1" t="str">
        <f t="shared" si="553"/>
        <v>match</v>
      </c>
      <c r="K3585" s="1">
        <f t="shared" si="554"/>
        <v>0</v>
      </c>
      <c r="L3585" s="2">
        <f>IF(F3585=0,"not processed",_xlfn.MINIFS(Processed_data!H:H,Processed_data!A:A,A3585))</f>
        <v>46086</v>
      </c>
      <c r="M3585" s="1">
        <f>IF(F3585=0,"not processed",ABS(bank_source_transactions__1[[#This Row],[transaction_date]]-Reconciliation!L3585))</f>
        <v>2</v>
      </c>
      <c r="N3585" s="1" t="str" cm="1">
        <f t="array" ref="N3585">_xlfn.IFS(M3585="not Processed", "Not Processed",M3585&gt;2,"SLA Breached",M3585&lt;=2,"Within SLA")</f>
        <v>Within SLA</v>
      </c>
      <c r="O3585" s="1" t="str">
        <f>_xlfn.XLOOKUP(A3585,Source_data!A:A,Source_data!D:D)</f>
        <v>CARD</v>
      </c>
      <c r="P3585" s="1">
        <f t="shared" si="555"/>
        <v>0</v>
      </c>
      <c r="Q3585" s="1">
        <f t="shared" si="556"/>
        <v>0</v>
      </c>
      <c r="R3585" s="1">
        <f t="shared" si="557"/>
        <v>0</v>
      </c>
      <c r="S3585" s="1">
        <f t="shared" si="558"/>
        <v>0</v>
      </c>
      <c r="T3585" s="1">
        <f t="shared" si="559"/>
        <v>0</v>
      </c>
      <c r="U3585" s="1" t="str">
        <f>_xlfn.XLOOKUP(Table3[[#This Row],[Transaction ID]],Source_data!A:A,Source_data!E:E)</f>
        <v>Hyderabad</v>
      </c>
      <c r="V3585" s="1">
        <f>_xlfn.IFNA(_xlfn.XLOOKUP(A3585,bank_processed_transactions[transaction_id],bank_processed_transactions[processing_minutes]),"")</f>
        <v>11.6</v>
      </c>
      <c r="W3585" s="31">
        <f>_xlfn.XLOOKUP(A3585,Source_data!A:A,Source_data!B:B)</f>
        <v>46084</v>
      </c>
    </row>
    <row r="3586" spans="1:23" x14ac:dyDescent="0.3">
      <c r="A3586" s="3" t="s">
        <v>4303</v>
      </c>
      <c r="B3586" s="1">
        <f>_xlfn.XLOOKUP(A3586,bank_source_transactions__1[transaction_id],bank_source_transactions__1[amount_inr])</f>
        <v>12192.77</v>
      </c>
      <c r="C3586" s="1">
        <f>_xlfn.XLOOKUP(A3586,Processed_data!A:A,Processed_data!F:F)</f>
        <v>12192.77</v>
      </c>
      <c r="D3586" s="1" t="str">
        <f>_xlfn.XLOOKUP(A3586,bank_source_transactions__1[transaction_id],bank_source_transactions__1[transaction_status])</f>
        <v>SUCCESS</v>
      </c>
      <c r="E3586" s="1" t="str">
        <f>_xlfn.XLOOKUP(A3586,Processed_data!A:A,Processed_data!G:G)</f>
        <v>SUCCESS</v>
      </c>
      <c r="F3586" s="1">
        <f>COUNTIF(bank_processed_transactions[transaction_id],A3586)</f>
        <v>1</v>
      </c>
      <c r="G3586" s="1" t="str">
        <f t="shared" si="550"/>
        <v>found</v>
      </c>
      <c r="H3586" s="1" t="str">
        <f t="shared" si="551"/>
        <v>Not Duplicate</v>
      </c>
      <c r="I3586" s="1" t="str">
        <f t="shared" si="552"/>
        <v>match</v>
      </c>
      <c r="J3586" s="1" t="str">
        <f t="shared" si="553"/>
        <v>match</v>
      </c>
      <c r="K3586" s="1">
        <f t="shared" si="554"/>
        <v>0</v>
      </c>
      <c r="L3586" s="2">
        <f>IF(F3586=0,"not processed",_xlfn.MINIFS(Processed_data!H:H,Processed_data!A:A,A3586))</f>
        <v>46053</v>
      </c>
      <c r="M3586" s="1">
        <f>IF(F3586=0,"not processed",ABS(bank_source_transactions__1[[#This Row],[transaction_date]]-Reconciliation!L3586))</f>
        <v>0</v>
      </c>
      <c r="N3586" s="1" t="str" cm="1">
        <f t="array" ref="N3586">_xlfn.IFS(M3586="not Processed", "Not Processed",M3586&gt;2,"SLA Breached",M3586&lt;=2,"Within SLA")</f>
        <v>Within SLA</v>
      </c>
      <c r="O3586" s="1" t="str">
        <f>_xlfn.XLOOKUP(A3586,Source_data!A:A,Source_data!D:D)</f>
        <v>UPI</v>
      </c>
      <c r="P3586" s="1">
        <f t="shared" si="555"/>
        <v>0</v>
      </c>
      <c r="Q3586" s="1">
        <f t="shared" si="556"/>
        <v>0</v>
      </c>
      <c r="R3586" s="1">
        <f t="shared" si="557"/>
        <v>0</v>
      </c>
      <c r="S3586" s="1">
        <f t="shared" si="558"/>
        <v>0</v>
      </c>
      <c r="T3586" s="1">
        <f t="shared" si="559"/>
        <v>0</v>
      </c>
      <c r="U3586" s="1" t="str">
        <f>_xlfn.XLOOKUP(Table3[[#This Row],[Transaction ID]],Source_data!A:A,Source_data!E:E)</f>
        <v>Mumbai</v>
      </c>
      <c r="V3586" s="1">
        <f>_xlfn.IFNA(_xlfn.XLOOKUP(A3586,bank_processed_transactions[transaction_id],bank_processed_transactions[processing_minutes]),"")</f>
        <v>3.6</v>
      </c>
      <c r="W3586" s="31">
        <f>_xlfn.XLOOKUP(A3586,Source_data!A:A,Source_data!B:B)</f>
        <v>46053</v>
      </c>
    </row>
    <row r="3587" spans="1:23" x14ac:dyDescent="0.3">
      <c r="A3587" s="4" t="s">
        <v>4131</v>
      </c>
      <c r="B3587" s="1">
        <f>_xlfn.XLOOKUP(A3587,bank_source_transactions__1[transaction_id],bank_source_transactions__1[amount_inr])</f>
        <v>11707.24</v>
      </c>
      <c r="C3587" s="1">
        <f>_xlfn.XLOOKUP(A3587,Processed_data!A:A,Processed_data!F:F)</f>
        <v>11707.24</v>
      </c>
      <c r="D3587" s="1" t="str">
        <f>_xlfn.XLOOKUP(A3587,bank_source_transactions__1[transaction_id],bank_source_transactions__1[transaction_status])</f>
        <v>SUCCESS</v>
      </c>
      <c r="E3587" s="1" t="str">
        <f>_xlfn.XLOOKUP(A3587,Processed_data!A:A,Processed_data!G:G)</f>
        <v>SUCCESS</v>
      </c>
      <c r="F3587" s="1">
        <f>COUNTIF(bank_processed_transactions[transaction_id],A3587)</f>
        <v>1</v>
      </c>
      <c r="G3587" s="1" t="str">
        <f t="shared" ref="G3587:G3650" si="560">IF(F3587=0,"missing","found")</f>
        <v>found</v>
      </c>
      <c r="H3587" s="1" t="str">
        <f t="shared" ref="H3587:H3650" si="561">IF(F3587&gt;1,"Duplicate","Not Duplicate")</f>
        <v>Not Duplicate</v>
      </c>
      <c r="I3587" s="1" t="str">
        <f t="shared" ref="I3587:I3650" si="562">IF(F3587=0,"not processed",IF(B3587=C3587,"match","mismatch"))</f>
        <v>match</v>
      </c>
      <c r="J3587" s="1" t="str">
        <f t="shared" ref="J3587:J3650" si="563">IF(F3587=0,"not processed",IF(D3587=E3587,"match","mismatch"))</f>
        <v>match</v>
      </c>
      <c r="K3587" s="1">
        <f t="shared" ref="K3587:K3650" si="564">IF(F3587=0,"missing",ABS(B3587-C3587))</f>
        <v>0</v>
      </c>
      <c r="L3587" s="2">
        <f>IF(F3587=0,"not processed",_xlfn.MINIFS(Processed_data!H:H,Processed_data!A:A,A3587))</f>
        <v>46075</v>
      </c>
      <c r="M3587" s="1">
        <f>IF(F3587=0,"not processed",ABS(bank_source_transactions__1[[#This Row],[transaction_date]]-Reconciliation!L3587))</f>
        <v>3</v>
      </c>
      <c r="N3587" s="1" t="str" cm="1">
        <f t="array" ref="N3587">_xlfn.IFS(M3587="not Processed", "Not Processed",M3587&gt;2,"SLA Breached",M3587&lt;=2,"Within SLA")</f>
        <v>SLA Breached</v>
      </c>
      <c r="O3587" s="1" t="str">
        <f>_xlfn.XLOOKUP(A3587,Source_data!A:A,Source_data!D:D)</f>
        <v>IMPS</v>
      </c>
      <c r="P3587" s="1">
        <f t="shared" ref="P3587:P3650" si="565">IF(G3587="missing",1,0)</f>
        <v>0</v>
      </c>
      <c r="Q3587" s="1">
        <f t="shared" ref="Q3587:Q3650" si="566">IF(H3587="duplicate",1,0)</f>
        <v>0</v>
      </c>
      <c r="R3587" s="1">
        <f t="shared" ref="R3587:R3650" si="567">IF(I3587="mismatch",1,0)</f>
        <v>0</v>
      </c>
      <c r="S3587" s="1">
        <f t="shared" ref="S3587:S3650" si="568">IF(J3587="mismatch",1,)</f>
        <v>0</v>
      </c>
      <c r="T3587" s="1">
        <f t="shared" ref="T3587:T3650" si="569">IF(N3587="sla breached",1,0)</f>
        <v>1</v>
      </c>
      <c r="U3587" s="1" t="str">
        <f>_xlfn.XLOOKUP(Table3[[#This Row],[Transaction ID]],Source_data!A:A,Source_data!E:E)</f>
        <v>Bengaluru</v>
      </c>
      <c r="V3587" s="1">
        <f>_xlfn.IFNA(_xlfn.XLOOKUP(A3587,bank_processed_transactions[transaction_id],bank_processed_transactions[processing_minutes]),"")</f>
        <v>10</v>
      </c>
      <c r="W3587" s="31">
        <f>_xlfn.XLOOKUP(A3587,Source_data!A:A,Source_data!B:B)</f>
        <v>46072</v>
      </c>
    </row>
    <row r="3588" spans="1:23" x14ac:dyDescent="0.3">
      <c r="A3588" s="3" t="s">
        <v>3756</v>
      </c>
      <c r="B3588" s="1">
        <f>_xlfn.XLOOKUP(A3588,bank_source_transactions__1[transaction_id],bank_source_transactions__1[amount_inr])</f>
        <v>8122.29</v>
      </c>
      <c r="C3588" s="1">
        <f>_xlfn.XLOOKUP(A3588,Processed_data!A:A,Processed_data!F:F)</f>
        <v>8122.29</v>
      </c>
      <c r="D3588" s="1" t="str">
        <f>_xlfn.XLOOKUP(A3588,bank_source_transactions__1[transaction_id],bank_source_transactions__1[transaction_status])</f>
        <v>SUCCESS</v>
      </c>
      <c r="E3588" s="1" t="str">
        <f>_xlfn.XLOOKUP(A3588,Processed_data!A:A,Processed_data!G:G)</f>
        <v>SUCCESS</v>
      </c>
      <c r="F3588" s="1">
        <f>COUNTIF(bank_processed_transactions[transaction_id],A3588)</f>
        <v>1</v>
      </c>
      <c r="G3588" s="1" t="str">
        <f t="shared" si="560"/>
        <v>found</v>
      </c>
      <c r="H3588" s="1" t="str">
        <f t="shared" si="561"/>
        <v>Not Duplicate</v>
      </c>
      <c r="I3588" s="1" t="str">
        <f t="shared" si="562"/>
        <v>match</v>
      </c>
      <c r="J3588" s="1" t="str">
        <f t="shared" si="563"/>
        <v>match</v>
      </c>
      <c r="K3588" s="1">
        <f t="shared" si="564"/>
        <v>0</v>
      </c>
      <c r="L3588" s="2">
        <f>IF(F3588=0,"not processed",_xlfn.MINIFS(Processed_data!H:H,Processed_data!A:A,A3588))</f>
        <v>46051</v>
      </c>
      <c r="M3588" s="1">
        <f>IF(F3588=0,"not processed",ABS(bank_source_transactions__1[[#This Row],[transaction_date]]-Reconciliation!L3588))</f>
        <v>0</v>
      </c>
      <c r="N3588" s="1" t="str" cm="1">
        <f t="array" ref="N3588">_xlfn.IFS(M3588="not Processed", "Not Processed",M3588&gt;2,"SLA Breached",M3588&lt;=2,"Within SLA")</f>
        <v>Within SLA</v>
      </c>
      <c r="O3588" s="1" t="str">
        <f>_xlfn.XLOOKUP(A3588,Source_data!A:A,Source_data!D:D)</f>
        <v>CARD</v>
      </c>
      <c r="P3588" s="1">
        <f t="shared" si="565"/>
        <v>0</v>
      </c>
      <c r="Q3588" s="1">
        <f t="shared" si="566"/>
        <v>0</v>
      </c>
      <c r="R3588" s="1">
        <f t="shared" si="567"/>
        <v>0</v>
      </c>
      <c r="S3588" s="1">
        <f t="shared" si="568"/>
        <v>0</v>
      </c>
      <c r="T3588" s="1">
        <f t="shared" si="569"/>
        <v>0</v>
      </c>
      <c r="U3588" s="1" t="str">
        <f>_xlfn.XLOOKUP(Table3[[#This Row],[Transaction ID]],Source_data!A:A,Source_data!E:E)</f>
        <v>Hyderabad</v>
      </c>
      <c r="V3588" s="1">
        <f>_xlfn.IFNA(_xlfn.XLOOKUP(A3588,bank_processed_transactions[transaction_id],bank_processed_transactions[processing_minutes]),"")</f>
        <v>7.7</v>
      </c>
      <c r="W3588" s="31">
        <f>_xlfn.XLOOKUP(A3588,Source_data!A:A,Source_data!B:B)</f>
        <v>46051</v>
      </c>
    </row>
    <row r="3589" spans="1:23" x14ac:dyDescent="0.3">
      <c r="A3589" s="4" t="s">
        <v>3720</v>
      </c>
      <c r="B3589" s="1">
        <f>_xlfn.XLOOKUP(A3589,bank_source_transactions__1[transaction_id],bank_source_transactions__1[amount_inr])</f>
        <v>9824.76</v>
      </c>
      <c r="C3589" s="1">
        <f>_xlfn.XLOOKUP(A3589,Processed_data!A:A,Processed_data!F:F)</f>
        <v>9824.76</v>
      </c>
      <c r="D3589" s="1" t="str">
        <f>_xlfn.XLOOKUP(A3589,bank_source_transactions__1[transaction_id],bank_source_transactions__1[transaction_status])</f>
        <v>SUCCESS</v>
      </c>
      <c r="E3589" s="1" t="str">
        <f>_xlfn.XLOOKUP(A3589,Processed_data!A:A,Processed_data!G:G)</f>
        <v>SUCCESS</v>
      </c>
      <c r="F3589" s="1">
        <f>COUNTIF(bank_processed_transactions[transaction_id],A3589)</f>
        <v>1</v>
      </c>
      <c r="G3589" s="1" t="str">
        <f t="shared" si="560"/>
        <v>found</v>
      </c>
      <c r="H3589" s="1" t="str">
        <f t="shared" si="561"/>
        <v>Not Duplicate</v>
      </c>
      <c r="I3589" s="1" t="str">
        <f t="shared" si="562"/>
        <v>match</v>
      </c>
      <c r="J3589" s="1" t="str">
        <f t="shared" si="563"/>
        <v>match</v>
      </c>
      <c r="K3589" s="1">
        <f t="shared" si="564"/>
        <v>0</v>
      </c>
      <c r="L3589" s="2">
        <f>IF(F3589=0,"not processed",_xlfn.MINIFS(Processed_data!H:H,Processed_data!A:A,A3589))</f>
        <v>46042</v>
      </c>
      <c r="M3589" s="1">
        <f>IF(F3589=0,"not processed",ABS(bank_source_transactions__1[[#This Row],[transaction_date]]-Reconciliation!L3589))</f>
        <v>3</v>
      </c>
      <c r="N3589" s="1" t="str" cm="1">
        <f t="array" ref="N3589">_xlfn.IFS(M3589="not Processed", "Not Processed",M3589&gt;2,"SLA Breached",M3589&lt;=2,"Within SLA")</f>
        <v>SLA Breached</v>
      </c>
      <c r="O3589" s="1" t="str">
        <f>_xlfn.XLOOKUP(A3589,Source_data!A:A,Source_data!D:D)</f>
        <v>UPI</v>
      </c>
      <c r="P3589" s="1">
        <f t="shared" si="565"/>
        <v>0</v>
      </c>
      <c r="Q3589" s="1">
        <f t="shared" si="566"/>
        <v>0</v>
      </c>
      <c r="R3589" s="1">
        <f t="shared" si="567"/>
        <v>0</v>
      </c>
      <c r="S3589" s="1">
        <f t="shared" si="568"/>
        <v>0</v>
      </c>
      <c r="T3589" s="1">
        <f t="shared" si="569"/>
        <v>1</v>
      </c>
      <c r="U3589" s="1" t="str">
        <f>_xlfn.XLOOKUP(Table3[[#This Row],[Transaction ID]],Source_data!A:A,Source_data!E:E)</f>
        <v>Hyderabad</v>
      </c>
      <c r="V3589" s="1">
        <f>_xlfn.IFNA(_xlfn.XLOOKUP(A3589,bank_processed_transactions[transaction_id],bank_processed_transactions[processing_minutes]),"")</f>
        <v>35.9</v>
      </c>
      <c r="W3589" s="31">
        <f>_xlfn.XLOOKUP(A3589,Source_data!A:A,Source_data!B:B)</f>
        <v>46039</v>
      </c>
    </row>
    <row r="3590" spans="1:23" x14ac:dyDescent="0.3">
      <c r="A3590" s="3" t="s">
        <v>4236</v>
      </c>
      <c r="B3590" s="1">
        <f>_xlfn.XLOOKUP(A3590,bank_source_transactions__1[transaction_id],bank_source_transactions__1[amount_inr])</f>
        <v>3523.5</v>
      </c>
      <c r="C3590" s="1">
        <f>_xlfn.XLOOKUP(A3590,Processed_data!A:A,Processed_data!F:F)</f>
        <v>3523.5</v>
      </c>
      <c r="D3590" s="1" t="str">
        <f>_xlfn.XLOOKUP(A3590,bank_source_transactions__1[transaction_id],bank_source_transactions__1[transaction_status])</f>
        <v>SUCCESS</v>
      </c>
      <c r="E3590" s="1" t="str">
        <f>_xlfn.XLOOKUP(A3590,Processed_data!A:A,Processed_data!G:G)</f>
        <v>SUCCESS</v>
      </c>
      <c r="F3590" s="1">
        <f>COUNTIF(bank_processed_transactions[transaction_id],A3590)</f>
        <v>1</v>
      </c>
      <c r="G3590" s="1" t="str">
        <f t="shared" si="560"/>
        <v>found</v>
      </c>
      <c r="H3590" s="1" t="str">
        <f t="shared" si="561"/>
        <v>Not Duplicate</v>
      </c>
      <c r="I3590" s="1" t="str">
        <f t="shared" si="562"/>
        <v>match</v>
      </c>
      <c r="J3590" s="1" t="str">
        <f t="shared" si="563"/>
        <v>match</v>
      </c>
      <c r="K3590" s="1">
        <f t="shared" si="564"/>
        <v>0</v>
      </c>
      <c r="L3590" s="2">
        <f>IF(F3590=0,"not processed",_xlfn.MINIFS(Processed_data!H:H,Processed_data!A:A,A3590))</f>
        <v>46043</v>
      </c>
      <c r="M3590" s="1">
        <f>IF(F3590=0,"not processed",ABS(bank_source_transactions__1[[#This Row],[transaction_date]]-Reconciliation!L3590))</f>
        <v>3</v>
      </c>
      <c r="N3590" s="1" t="str" cm="1">
        <f t="array" ref="N3590">_xlfn.IFS(M3590="not Processed", "Not Processed",M3590&gt;2,"SLA Breached",M3590&lt;=2,"Within SLA")</f>
        <v>SLA Breached</v>
      </c>
      <c r="O3590" s="1" t="str">
        <f>_xlfn.XLOOKUP(A3590,Source_data!A:A,Source_data!D:D)</f>
        <v>NEFT</v>
      </c>
      <c r="P3590" s="1">
        <f t="shared" si="565"/>
        <v>0</v>
      </c>
      <c r="Q3590" s="1">
        <f t="shared" si="566"/>
        <v>0</v>
      </c>
      <c r="R3590" s="1">
        <f t="shared" si="567"/>
        <v>0</v>
      </c>
      <c r="S3590" s="1">
        <f t="shared" si="568"/>
        <v>0</v>
      </c>
      <c r="T3590" s="1">
        <f t="shared" si="569"/>
        <v>1</v>
      </c>
      <c r="U3590" s="1" t="str">
        <f>_xlfn.XLOOKUP(Table3[[#This Row],[Transaction ID]],Source_data!A:A,Source_data!E:E)</f>
        <v>Pune</v>
      </c>
      <c r="V3590" s="1">
        <f>_xlfn.IFNA(_xlfn.XLOOKUP(A3590,bank_processed_transactions[transaction_id],bank_processed_transactions[processing_minutes]),"")</f>
        <v>8.6999999999999993</v>
      </c>
      <c r="W3590" s="31">
        <f>_xlfn.XLOOKUP(A3590,Source_data!A:A,Source_data!B:B)</f>
        <v>46040</v>
      </c>
    </row>
    <row r="3591" spans="1:23" x14ac:dyDescent="0.3">
      <c r="A3591" s="4" t="s">
        <v>4771</v>
      </c>
      <c r="B3591" s="1">
        <f>_xlfn.XLOOKUP(A3591,bank_source_transactions__1[transaction_id],bank_source_transactions__1[amount_inr])</f>
        <v>2157.37</v>
      </c>
      <c r="C3591" s="1">
        <f>_xlfn.XLOOKUP(A3591,Processed_data!A:A,Processed_data!F:F)</f>
        <v>2157.37</v>
      </c>
      <c r="D3591" s="1" t="str">
        <f>_xlfn.XLOOKUP(A3591,bank_source_transactions__1[transaction_id],bank_source_transactions__1[transaction_status])</f>
        <v>SUCCESS</v>
      </c>
      <c r="E3591" s="1" t="str">
        <f>_xlfn.XLOOKUP(A3591,Processed_data!A:A,Processed_data!G:G)</f>
        <v>SUCCESS</v>
      </c>
      <c r="F3591" s="1">
        <f>COUNTIF(bank_processed_transactions[transaction_id],A3591)</f>
        <v>1</v>
      </c>
      <c r="G3591" s="1" t="str">
        <f t="shared" si="560"/>
        <v>found</v>
      </c>
      <c r="H3591" s="1" t="str">
        <f t="shared" si="561"/>
        <v>Not Duplicate</v>
      </c>
      <c r="I3591" s="1" t="str">
        <f t="shared" si="562"/>
        <v>match</v>
      </c>
      <c r="J3591" s="1" t="str">
        <f t="shared" si="563"/>
        <v>match</v>
      </c>
      <c r="K3591" s="1">
        <f t="shared" si="564"/>
        <v>0</v>
      </c>
      <c r="L3591" s="2">
        <f>IF(F3591=0,"not processed",_xlfn.MINIFS(Processed_data!H:H,Processed_data!A:A,A3591))</f>
        <v>46092</v>
      </c>
      <c r="M3591" s="1">
        <f>IF(F3591=0,"not processed",ABS(bank_source_transactions__1[[#This Row],[transaction_date]]-Reconciliation!L3591))</f>
        <v>0</v>
      </c>
      <c r="N3591" s="1" t="str" cm="1">
        <f t="array" ref="N3591">_xlfn.IFS(M3591="not Processed", "Not Processed",M3591&gt;2,"SLA Breached",M3591&lt;=2,"Within SLA")</f>
        <v>Within SLA</v>
      </c>
      <c r="O3591" s="1" t="str">
        <f>_xlfn.XLOOKUP(A3591,Source_data!A:A,Source_data!D:D)</f>
        <v>IMPS</v>
      </c>
      <c r="P3591" s="1">
        <f t="shared" si="565"/>
        <v>0</v>
      </c>
      <c r="Q3591" s="1">
        <f t="shared" si="566"/>
        <v>0</v>
      </c>
      <c r="R3591" s="1">
        <f t="shared" si="567"/>
        <v>0</v>
      </c>
      <c r="S3591" s="1">
        <f t="shared" si="568"/>
        <v>0</v>
      </c>
      <c r="T3591" s="1">
        <f t="shared" si="569"/>
        <v>0</v>
      </c>
      <c r="U3591" s="1" t="str">
        <f>_xlfn.XLOOKUP(Table3[[#This Row],[Transaction ID]],Source_data!A:A,Source_data!E:E)</f>
        <v>Pune</v>
      </c>
      <c r="V3591" s="1">
        <f>_xlfn.IFNA(_xlfn.XLOOKUP(A3591,bank_processed_transactions[transaction_id],bank_processed_transactions[processing_minutes]),"")</f>
        <v>38.299999999999997</v>
      </c>
      <c r="W3591" s="31">
        <f>_xlfn.XLOOKUP(A3591,Source_data!A:A,Source_data!B:B)</f>
        <v>46092</v>
      </c>
    </row>
    <row r="3592" spans="1:23" x14ac:dyDescent="0.3">
      <c r="A3592" s="3" t="s">
        <v>4435</v>
      </c>
      <c r="B3592" s="1">
        <f>_xlfn.XLOOKUP(A3592,bank_source_transactions__1[transaction_id],bank_source_transactions__1[amount_inr])</f>
        <v>8243.4599999999991</v>
      </c>
      <c r="C3592" s="1">
        <f>_xlfn.XLOOKUP(A3592,Processed_data!A:A,Processed_data!F:F)</f>
        <v>8243.4599999999991</v>
      </c>
      <c r="D3592" s="1" t="str">
        <f>_xlfn.XLOOKUP(A3592,bank_source_transactions__1[transaction_id],bank_source_transactions__1[transaction_status])</f>
        <v>SUCCESS</v>
      </c>
      <c r="E3592" s="1" t="str">
        <f>_xlfn.XLOOKUP(A3592,Processed_data!A:A,Processed_data!G:G)</f>
        <v>SUCCESS</v>
      </c>
      <c r="F3592" s="1">
        <f>COUNTIF(bank_processed_transactions[transaction_id],A3592)</f>
        <v>1</v>
      </c>
      <c r="G3592" s="1" t="str">
        <f t="shared" si="560"/>
        <v>found</v>
      </c>
      <c r="H3592" s="1" t="str">
        <f t="shared" si="561"/>
        <v>Not Duplicate</v>
      </c>
      <c r="I3592" s="1" t="str">
        <f t="shared" si="562"/>
        <v>match</v>
      </c>
      <c r="J3592" s="1" t="str">
        <f t="shared" si="563"/>
        <v>match</v>
      </c>
      <c r="K3592" s="1">
        <f t="shared" si="564"/>
        <v>0</v>
      </c>
      <c r="L3592" s="2">
        <f>IF(F3592=0,"not processed",_xlfn.MINIFS(Processed_data!H:H,Processed_data!A:A,A3592))</f>
        <v>46060</v>
      </c>
      <c r="M3592" s="1">
        <f>IF(F3592=0,"not processed",ABS(bank_source_transactions__1[[#This Row],[transaction_date]]-Reconciliation!L3592))</f>
        <v>1</v>
      </c>
      <c r="N3592" s="1" t="str" cm="1">
        <f t="array" ref="N3592">_xlfn.IFS(M3592="not Processed", "Not Processed",M3592&gt;2,"SLA Breached",M3592&lt;=2,"Within SLA")</f>
        <v>Within SLA</v>
      </c>
      <c r="O3592" s="1" t="str">
        <f>_xlfn.XLOOKUP(A3592,Source_data!A:A,Source_data!D:D)</f>
        <v>NEFT</v>
      </c>
      <c r="P3592" s="1">
        <f t="shared" si="565"/>
        <v>0</v>
      </c>
      <c r="Q3592" s="1">
        <f t="shared" si="566"/>
        <v>0</v>
      </c>
      <c r="R3592" s="1">
        <f t="shared" si="567"/>
        <v>0</v>
      </c>
      <c r="S3592" s="1">
        <f t="shared" si="568"/>
        <v>0</v>
      </c>
      <c r="T3592" s="1">
        <f t="shared" si="569"/>
        <v>0</v>
      </c>
      <c r="U3592" s="1" t="str">
        <f>_xlfn.XLOOKUP(Table3[[#This Row],[Transaction ID]],Source_data!A:A,Source_data!E:E)</f>
        <v>Hyderabad</v>
      </c>
      <c r="V3592" s="1">
        <f>_xlfn.IFNA(_xlfn.XLOOKUP(A3592,bank_processed_transactions[transaction_id],bank_processed_transactions[processing_minutes]),"")</f>
        <v>51.6</v>
      </c>
      <c r="W3592" s="31">
        <f>_xlfn.XLOOKUP(A3592,Source_data!A:A,Source_data!B:B)</f>
        <v>46059</v>
      </c>
    </row>
    <row r="3593" spans="1:23" x14ac:dyDescent="0.3">
      <c r="A3593" s="4" t="s">
        <v>3341</v>
      </c>
      <c r="B3593" s="1">
        <f>_xlfn.XLOOKUP(A3593,bank_source_transactions__1[transaction_id],bank_source_transactions__1[amount_inr])</f>
        <v>679.36</v>
      </c>
      <c r="C3593" s="1">
        <f>_xlfn.XLOOKUP(A3593,Processed_data!A:A,Processed_data!F:F)</f>
        <v>679.36</v>
      </c>
      <c r="D3593" s="1" t="str">
        <f>_xlfn.XLOOKUP(A3593,bank_source_transactions__1[transaction_id],bank_source_transactions__1[transaction_status])</f>
        <v>SUCCESS</v>
      </c>
      <c r="E3593" s="1" t="str">
        <f>_xlfn.XLOOKUP(A3593,Processed_data!A:A,Processed_data!G:G)</f>
        <v>SUCCESS</v>
      </c>
      <c r="F3593" s="1">
        <f>COUNTIF(bank_processed_transactions[transaction_id],A3593)</f>
        <v>1</v>
      </c>
      <c r="G3593" s="1" t="str">
        <f t="shared" si="560"/>
        <v>found</v>
      </c>
      <c r="H3593" s="1" t="str">
        <f t="shared" si="561"/>
        <v>Not Duplicate</v>
      </c>
      <c r="I3593" s="1" t="str">
        <f t="shared" si="562"/>
        <v>match</v>
      </c>
      <c r="J3593" s="1" t="str">
        <f t="shared" si="563"/>
        <v>match</v>
      </c>
      <c r="K3593" s="1">
        <f t="shared" si="564"/>
        <v>0</v>
      </c>
      <c r="L3593" s="2">
        <f>IF(F3593=0,"not processed",_xlfn.MINIFS(Processed_data!H:H,Processed_data!A:A,A3593))</f>
        <v>46036</v>
      </c>
      <c r="M3593" s="1">
        <f>IF(F3593=0,"not processed",ABS(bank_source_transactions__1[[#This Row],[transaction_date]]-Reconciliation!L3593))</f>
        <v>0</v>
      </c>
      <c r="N3593" s="1" t="str" cm="1">
        <f t="array" ref="N3593">_xlfn.IFS(M3593="not Processed", "Not Processed",M3593&gt;2,"SLA Breached",M3593&lt;=2,"Within SLA")</f>
        <v>Within SLA</v>
      </c>
      <c r="O3593" s="1" t="str">
        <f>_xlfn.XLOOKUP(A3593,Source_data!A:A,Source_data!D:D)</f>
        <v>IMPS</v>
      </c>
      <c r="P3593" s="1">
        <f t="shared" si="565"/>
        <v>0</v>
      </c>
      <c r="Q3593" s="1">
        <f t="shared" si="566"/>
        <v>0</v>
      </c>
      <c r="R3593" s="1">
        <f t="shared" si="567"/>
        <v>0</v>
      </c>
      <c r="S3593" s="1">
        <f t="shared" si="568"/>
        <v>0</v>
      </c>
      <c r="T3593" s="1">
        <f t="shared" si="569"/>
        <v>0</v>
      </c>
      <c r="U3593" s="1" t="str">
        <f>_xlfn.XLOOKUP(Table3[[#This Row],[Transaction ID]],Source_data!A:A,Source_data!E:E)</f>
        <v>Mumbai</v>
      </c>
      <c r="V3593" s="1">
        <f>_xlfn.IFNA(_xlfn.XLOOKUP(A3593,bank_processed_transactions[transaction_id],bank_processed_transactions[processing_minutes]),"")</f>
        <v>38.799999999999997</v>
      </c>
      <c r="W3593" s="31">
        <f>_xlfn.XLOOKUP(A3593,Source_data!A:A,Source_data!B:B)</f>
        <v>46036</v>
      </c>
    </row>
    <row r="3594" spans="1:23" x14ac:dyDescent="0.3">
      <c r="A3594" s="3" t="s">
        <v>2576</v>
      </c>
      <c r="B3594" s="1">
        <f>_xlfn.XLOOKUP(A3594,bank_source_transactions__1[transaction_id],bank_source_transactions__1[amount_inr])</f>
        <v>3616.02</v>
      </c>
      <c r="C3594" s="1">
        <f>_xlfn.XLOOKUP(A3594,Processed_data!A:A,Processed_data!F:F)</f>
        <v>3616.02</v>
      </c>
      <c r="D3594" s="1" t="str">
        <f>_xlfn.XLOOKUP(A3594,bank_source_transactions__1[transaction_id],bank_source_transactions__1[transaction_status])</f>
        <v>SUCCESS</v>
      </c>
      <c r="E3594" s="1" t="str">
        <f>_xlfn.XLOOKUP(A3594,Processed_data!A:A,Processed_data!G:G)</f>
        <v>SUCCESS</v>
      </c>
      <c r="F3594" s="1">
        <f>COUNTIF(bank_processed_transactions[transaction_id],A3594)</f>
        <v>1</v>
      </c>
      <c r="G3594" s="1" t="str">
        <f t="shared" si="560"/>
        <v>found</v>
      </c>
      <c r="H3594" s="1" t="str">
        <f t="shared" si="561"/>
        <v>Not Duplicate</v>
      </c>
      <c r="I3594" s="1" t="str">
        <f t="shared" si="562"/>
        <v>match</v>
      </c>
      <c r="J3594" s="1" t="str">
        <f t="shared" si="563"/>
        <v>match</v>
      </c>
      <c r="K3594" s="1">
        <f t="shared" si="564"/>
        <v>0</v>
      </c>
      <c r="L3594" s="2">
        <f>IF(F3594=0,"not processed",_xlfn.MINIFS(Processed_data!H:H,Processed_data!A:A,A3594))</f>
        <v>46025</v>
      </c>
      <c r="M3594" s="1">
        <f>IF(F3594=0,"not processed",ABS(bank_source_transactions__1[[#This Row],[transaction_date]]-Reconciliation!L3594))</f>
        <v>0</v>
      </c>
      <c r="N3594" s="1" t="str" cm="1">
        <f t="array" ref="N3594">_xlfn.IFS(M3594="not Processed", "Not Processed",M3594&gt;2,"SLA Breached",M3594&lt;=2,"Within SLA")</f>
        <v>Within SLA</v>
      </c>
      <c r="O3594" s="1" t="str">
        <f>_xlfn.XLOOKUP(A3594,Source_data!A:A,Source_data!D:D)</f>
        <v>IMPS</v>
      </c>
      <c r="P3594" s="1">
        <f t="shared" si="565"/>
        <v>0</v>
      </c>
      <c r="Q3594" s="1">
        <f t="shared" si="566"/>
        <v>0</v>
      </c>
      <c r="R3594" s="1">
        <f t="shared" si="567"/>
        <v>0</v>
      </c>
      <c r="S3594" s="1">
        <f t="shared" si="568"/>
        <v>0</v>
      </c>
      <c r="T3594" s="1">
        <f t="shared" si="569"/>
        <v>0</v>
      </c>
      <c r="U3594" s="1" t="str">
        <f>_xlfn.XLOOKUP(Table3[[#This Row],[Transaction ID]],Source_data!A:A,Source_data!E:E)</f>
        <v>Bengaluru</v>
      </c>
      <c r="V3594" s="1">
        <f>_xlfn.IFNA(_xlfn.XLOOKUP(A3594,bank_processed_transactions[transaction_id],bank_processed_transactions[processing_minutes]),"")</f>
        <v>29.2</v>
      </c>
      <c r="W3594" s="31">
        <f>_xlfn.XLOOKUP(A3594,Source_data!A:A,Source_data!B:B)</f>
        <v>46025</v>
      </c>
    </row>
    <row r="3595" spans="1:23" x14ac:dyDescent="0.3">
      <c r="A3595" s="4" t="s">
        <v>819</v>
      </c>
      <c r="B3595" s="1">
        <f>_xlfn.XLOOKUP(A3595,bank_source_transactions__1[transaction_id],bank_source_transactions__1[amount_inr])</f>
        <v>2888.27</v>
      </c>
      <c r="C3595" s="1">
        <f>_xlfn.XLOOKUP(A3595,Processed_data!A:A,Processed_data!F:F)</f>
        <v>2888.27</v>
      </c>
      <c r="D3595" s="1" t="str">
        <f>_xlfn.XLOOKUP(A3595,bank_source_transactions__1[transaction_id],bank_source_transactions__1[transaction_status])</f>
        <v>SUCCESS</v>
      </c>
      <c r="E3595" s="1" t="str">
        <f>_xlfn.XLOOKUP(A3595,Processed_data!A:A,Processed_data!G:G)</f>
        <v>SUCCESS</v>
      </c>
      <c r="F3595" s="1">
        <f>COUNTIF(bank_processed_transactions[transaction_id],A3595)</f>
        <v>1</v>
      </c>
      <c r="G3595" s="1" t="str">
        <f t="shared" si="560"/>
        <v>found</v>
      </c>
      <c r="H3595" s="1" t="str">
        <f t="shared" si="561"/>
        <v>Not Duplicate</v>
      </c>
      <c r="I3595" s="1" t="str">
        <f t="shared" si="562"/>
        <v>match</v>
      </c>
      <c r="J3595" s="1" t="str">
        <f t="shared" si="563"/>
        <v>match</v>
      </c>
      <c r="K3595" s="1">
        <f t="shared" si="564"/>
        <v>0</v>
      </c>
      <c r="L3595" s="2">
        <f>IF(F3595=0,"not processed",_xlfn.MINIFS(Processed_data!H:H,Processed_data!A:A,A3595))</f>
        <v>46049</v>
      </c>
      <c r="M3595" s="1">
        <f>IF(F3595=0,"not processed",ABS(bank_source_transactions__1[[#This Row],[transaction_date]]-Reconciliation!L3595))</f>
        <v>3</v>
      </c>
      <c r="N3595" s="1" t="str" cm="1">
        <f t="array" ref="N3595">_xlfn.IFS(M3595="not Processed", "Not Processed",M3595&gt;2,"SLA Breached",M3595&lt;=2,"Within SLA")</f>
        <v>SLA Breached</v>
      </c>
      <c r="O3595" s="1" t="str">
        <f>_xlfn.XLOOKUP(A3595,Source_data!A:A,Source_data!D:D)</f>
        <v>NEFT</v>
      </c>
      <c r="P3595" s="1">
        <f t="shared" si="565"/>
        <v>0</v>
      </c>
      <c r="Q3595" s="1">
        <f t="shared" si="566"/>
        <v>0</v>
      </c>
      <c r="R3595" s="1">
        <f t="shared" si="567"/>
        <v>0</v>
      </c>
      <c r="S3595" s="1">
        <f t="shared" si="568"/>
        <v>0</v>
      </c>
      <c r="T3595" s="1">
        <f t="shared" si="569"/>
        <v>1</v>
      </c>
      <c r="U3595" s="1" t="str">
        <f>_xlfn.XLOOKUP(Table3[[#This Row],[Transaction ID]],Source_data!A:A,Source_data!E:E)</f>
        <v>Hyderabad</v>
      </c>
      <c r="V3595" s="1">
        <f>_xlfn.IFNA(_xlfn.XLOOKUP(A3595,bank_processed_transactions[transaction_id],bank_processed_transactions[processing_minutes]),"")</f>
        <v>39</v>
      </c>
      <c r="W3595" s="31">
        <f>_xlfn.XLOOKUP(A3595,Source_data!A:A,Source_data!B:B)</f>
        <v>46046</v>
      </c>
    </row>
    <row r="3596" spans="1:23" x14ac:dyDescent="0.3">
      <c r="A3596" s="3" t="s">
        <v>2670</v>
      </c>
      <c r="B3596" s="1">
        <f>_xlfn.XLOOKUP(A3596,bank_source_transactions__1[transaction_id],bank_source_transactions__1[amount_inr])</f>
        <v>754.09</v>
      </c>
      <c r="C3596" s="1">
        <f>_xlfn.XLOOKUP(A3596,Processed_data!A:A,Processed_data!F:F)</f>
        <v>754.09</v>
      </c>
      <c r="D3596" s="1" t="str">
        <f>_xlfn.XLOOKUP(A3596,bank_source_transactions__1[transaction_id],bank_source_transactions__1[transaction_status])</f>
        <v>SUCCESS</v>
      </c>
      <c r="E3596" s="1" t="str">
        <f>_xlfn.XLOOKUP(A3596,Processed_data!A:A,Processed_data!G:G)</f>
        <v>SUCCESS</v>
      </c>
      <c r="F3596" s="1">
        <f>COUNTIF(bank_processed_transactions[transaction_id],A3596)</f>
        <v>1</v>
      </c>
      <c r="G3596" s="1" t="str">
        <f t="shared" si="560"/>
        <v>found</v>
      </c>
      <c r="H3596" s="1" t="str">
        <f t="shared" si="561"/>
        <v>Not Duplicate</v>
      </c>
      <c r="I3596" s="1" t="str">
        <f t="shared" si="562"/>
        <v>match</v>
      </c>
      <c r="J3596" s="1" t="str">
        <f t="shared" si="563"/>
        <v>match</v>
      </c>
      <c r="K3596" s="1">
        <f t="shared" si="564"/>
        <v>0</v>
      </c>
      <c r="L3596" s="2">
        <f>IF(F3596=0,"not processed",_xlfn.MINIFS(Processed_data!H:H,Processed_data!A:A,A3596))</f>
        <v>46043</v>
      </c>
      <c r="M3596" s="1">
        <f>IF(F3596=0,"not processed",ABS(bank_source_transactions__1[[#This Row],[transaction_date]]-Reconciliation!L3596))</f>
        <v>1</v>
      </c>
      <c r="N3596" s="1" t="str" cm="1">
        <f t="array" ref="N3596">_xlfn.IFS(M3596="not Processed", "Not Processed",M3596&gt;2,"SLA Breached",M3596&lt;=2,"Within SLA")</f>
        <v>Within SLA</v>
      </c>
      <c r="O3596" s="1" t="str">
        <f>_xlfn.XLOOKUP(A3596,Source_data!A:A,Source_data!D:D)</f>
        <v>NEFT</v>
      </c>
      <c r="P3596" s="1">
        <f t="shared" si="565"/>
        <v>0</v>
      </c>
      <c r="Q3596" s="1">
        <f t="shared" si="566"/>
        <v>0</v>
      </c>
      <c r="R3596" s="1">
        <f t="shared" si="567"/>
        <v>0</v>
      </c>
      <c r="S3596" s="1">
        <f t="shared" si="568"/>
        <v>0</v>
      </c>
      <c r="T3596" s="1">
        <f t="shared" si="569"/>
        <v>0</v>
      </c>
      <c r="U3596" s="1" t="str">
        <f>_xlfn.XLOOKUP(Table3[[#This Row],[Transaction ID]],Source_data!A:A,Source_data!E:E)</f>
        <v>Bengaluru</v>
      </c>
      <c r="V3596" s="1">
        <f>_xlfn.IFNA(_xlfn.XLOOKUP(A3596,bank_processed_transactions[transaction_id],bank_processed_transactions[processing_minutes]),"")</f>
        <v>21.6</v>
      </c>
      <c r="W3596" s="31">
        <f>_xlfn.XLOOKUP(A3596,Source_data!A:A,Source_data!B:B)</f>
        <v>46042</v>
      </c>
    </row>
    <row r="3597" spans="1:23" x14ac:dyDescent="0.3">
      <c r="A3597" s="4" t="s">
        <v>1921</v>
      </c>
      <c r="B3597" s="1">
        <f>_xlfn.XLOOKUP(A3597,bank_source_transactions__1[transaction_id],bank_source_transactions__1[amount_inr])</f>
        <v>2013.44</v>
      </c>
      <c r="C3597" s="1">
        <f>_xlfn.XLOOKUP(A3597,Processed_data!A:A,Processed_data!F:F)</f>
        <v>2013.44</v>
      </c>
      <c r="D3597" s="1" t="str">
        <f>_xlfn.XLOOKUP(A3597,bank_source_transactions__1[transaction_id],bank_source_transactions__1[transaction_status])</f>
        <v>FAILED</v>
      </c>
      <c r="E3597" s="1" t="str">
        <f>_xlfn.XLOOKUP(A3597,Processed_data!A:A,Processed_data!G:G)</f>
        <v>FAILED</v>
      </c>
      <c r="F3597" s="1">
        <f>COUNTIF(bank_processed_transactions[transaction_id],A3597)</f>
        <v>1</v>
      </c>
      <c r="G3597" s="1" t="str">
        <f t="shared" si="560"/>
        <v>found</v>
      </c>
      <c r="H3597" s="1" t="str">
        <f t="shared" si="561"/>
        <v>Not Duplicate</v>
      </c>
      <c r="I3597" s="1" t="str">
        <f t="shared" si="562"/>
        <v>match</v>
      </c>
      <c r="J3597" s="1" t="str">
        <f t="shared" si="563"/>
        <v>match</v>
      </c>
      <c r="K3597" s="1">
        <f t="shared" si="564"/>
        <v>0</v>
      </c>
      <c r="L3597" s="2">
        <f>IF(F3597=0,"not processed",_xlfn.MINIFS(Processed_data!H:H,Processed_data!A:A,A3597))</f>
        <v>46072</v>
      </c>
      <c r="M3597" s="1">
        <f>IF(F3597=0,"not processed",ABS(bank_source_transactions__1[[#This Row],[transaction_date]]-Reconciliation!L3597))</f>
        <v>3</v>
      </c>
      <c r="N3597" s="1" t="str" cm="1">
        <f t="array" ref="N3597">_xlfn.IFS(M3597="not Processed", "Not Processed",M3597&gt;2,"SLA Breached",M3597&lt;=2,"Within SLA")</f>
        <v>SLA Breached</v>
      </c>
      <c r="O3597" s="1" t="str">
        <f>_xlfn.XLOOKUP(A3597,Source_data!A:A,Source_data!D:D)</f>
        <v>NEFT</v>
      </c>
      <c r="P3597" s="1">
        <f t="shared" si="565"/>
        <v>0</v>
      </c>
      <c r="Q3597" s="1">
        <f t="shared" si="566"/>
        <v>0</v>
      </c>
      <c r="R3597" s="1">
        <f t="shared" si="567"/>
        <v>0</v>
      </c>
      <c r="S3597" s="1">
        <f t="shared" si="568"/>
        <v>0</v>
      </c>
      <c r="T3597" s="1">
        <f t="shared" si="569"/>
        <v>1</v>
      </c>
      <c r="U3597" s="1" t="str">
        <f>_xlfn.XLOOKUP(Table3[[#This Row],[Transaction ID]],Source_data!A:A,Source_data!E:E)</f>
        <v>Hyderabad</v>
      </c>
      <c r="V3597" s="1">
        <f>_xlfn.IFNA(_xlfn.XLOOKUP(A3597,bank_processed_transactions[transaction_id],bank_processed_transactions[processing_minutes]),"")</f>
        <v>7.5</v>
      </c>
      <c r="W3597" s="31">
        <f>_xlfn.XLOOKUP(A3597,Source_data!A:A,Source_data!B:B)</f>
        <v>46069</v>
      </c>
    </row>
    <row r="3598" spans="1:23" x14ac:dyDescent="0.3">
      <c r="A3598" s="3" t="s">
        <v>2706</v>
      </c>
      <c r="B3598" s="1">
        <f>_xlfn.XLOOKUP(A3598,bank_source_transactions__1[transaction_id],bank_source_transactions__1[amount_inr])</f>
        <v>10744.67</v>
      </c>
      <c r="C3598" s="1">
        <f>_xlfn.XLOOKUP(A3598,Processed_data!A:A,Processed_data!F:F)</f>
        <v>10744.67</v>
      </c>
      <c r="D3598" s="1" t="str">
        <f>_xlfn.XLOOKUP(A3598,bank_source_transactions__1[transaction_id],bank_source_transactions__1[transaction_status])</f>
        <v>SUCCESS</v>
      </c>
      <c r="E3598" s="1" t="str">
        <f>_xlfn.XLOOKUP(A3598,Processed_data!A:A,Processed_data!G:G)</f>
        <v>SUCCESS</v>
      </c>
      <c r="F3598" s="1">
        <f>COUNTIF(bank_processed_transactions[transaction_id],A3598)</f>
        <v>1</v>
      </c>
      <c r="G3598" s="1" t="str">
        <f t="shared" si="560"/>
        <v>found</v>
      </c>
      <c r="H3598" s="1" t="str">
        <f t="shared" si="561"/>
        <v>Not Duplicate</v>
      </c>
      <c r="I3598" s="1" t="str">
        <f t="shared" si="562"/>
        <v>match</v>
      </c>
      <c r="J3598" s="1" t="str">
        <f t="shared" si="563"/>
        <v>match</v>
      </c>
      <c r="K3598" s="1">
        <f t="shared" si="564"/>
        <v>0</v>
      </c>
      <c r="L3598" s="2">
        <f>IF(F3598=0,"not processed",_xlfn.MINIFS(Processed_data!H:H,Processed_data!A:A,A3598))</f>
        <v>46100</v>
      </c>
      <c r="M3598" s="1">
        <f>IF(F3598=0,"not processed",ABS(bank_source_transactions__1[[#This Row],[transaction_date]]-Reconciliation!L3598))</f>
        <v>3</v>
      </c>
      <c r="N3598" s="1" t="str" cm="1">
        <f t="array" ref="N3598">_xlfn.IFS(M3598="not Processed", "Not Processed",M3598&gt;2,"SLA Breached",M3598&lt;=2,"Within SLA")</f>
        <v>SLA Breached</v>
      </c>
      <c r="O3598" s="1" t="str">
        <f>_xlfn.XLOOKUP(A3598,Source_data!A:A,Source_data!D:D)</f>
        <v>CARD</v>
      </c>
      <c r="P3598" s="1">
        <f t="shared" si="565"/>
        <v>0</v>
      </c>
      <c r="Q3598" s="1">
        <f t="shared" si="566"/>
        <v>0</v>
      </c>
      <c r="R3598" s="1">
        <f t="shared" si="567"/>
        <v>0</v>
      </c>
      <c r="S3598" s="1">
        <f t="shared" si="568"/>
        <v>0</v>
      </c>
      <c r="T3598" s="1">
        <f t="shared" si="569"/>
        <v>1</v>
      </c>
      <c r="U3598" s="1" t="str">
        <f>_xlfn.XLOOKUP(Table3[[#This Row],[Transaction ID]],Source_data!A:A,Source_data!E:E)</f>
        <v>Hyderabad</v>
      </c>
      <c r="V3598" s="1">
        <f>_xlfn.IFNA(_xlfn.XLOOKUP(A3598,bank_processed_transactions[transaction_id],bank_processed_transactions[processing_minutes]),"")</f>
        <v>16.600000000000001</v>
      </c>
      <c r="W3598" s="31">
        <f>_xlfn.XLOOKUP(A3598,Source_data!A:A,Source_data!B:B)</f>
        <v>46097</v>
      </c>
    </row>
    <row r="3599" spans="1:23" x14ac:dyDescent="0.3">
      <c r="A3599" s="4" t="s">
        <v>1411</v>
      </c>
      <c r="B3599" s="1">
        <f>_xlfn.XLOOKUP(A3599,bank_source_transactions__1[transaction_id],bank_source_transactions__1[amount_inr])</f>
        <v>4056.53</v>
      </c>
      <c r="C3599" s="1">
        <f>_xlfn.XLOOKUP(A3599,Processed_data!A:A,Processed_data!F:F)</f>
        <v>4056.53</v>
      </c>
      <c r="D3599" s="1" t="str">
        <f>_xlfn.XLOOKUP(A3599,bank_source_transactions__1[transaction_id],bank_source_transactions__1[transaction_status])</f>
        <v>SUCCESS</v>
      </c>
      <c r="E3599" s="1" t="str">
        <f>_xlfn.XLOOKUP(A3599,Processed_data!A:A,Processed_data!G:G)</f>
        <v>SUCCESS</v>
      </c>
      <c r="F3599" s="1">
        <f>COUNTIF(bank_processed_transactions[transaction_id],A3599)</f>
        <v>1</v>
      </c>
      <c r="G3599" s="1" t="str">
        <f t="shared" si="560"/>
        <v>found</v>
      </c>
      <c r="H3599" s="1" t="str">
        <f t="shared" si="561"/>
        <v>Not Duplicate</v>
      </c>
      <c r="I3599" s="1" t="str">
        <f t="shared" si="562"/>
        <v>match</v>
      </c>
      <c r="J3599" s="1" t="str">
        <f t="shared" si="563"/>
        <v>match</v>
      </c>
      <c r="K3599" s="1">
        <f t="shared" si="564"/>
        <v>0</v>
      </c>
      <c r="L3599" s="2">
        <f>IF(F3599=0,"not processed",_xlfn.MINIFS(Processed_data!H:H,Processed_data!A:A,A3599))</f>
        <v>46111</v>
      </c>
      <c r="M3599" s="1">
        <f>IF(F3599=0,"not processed",ABS(bank_source_transactions__1[[#This Row],[transaction_date]]-Reconciliation!L3599))</f>
        <v>0</v>
      </c>
      <c r="N3599" s="1" t="str" cm="1">
        <f t="array" ref="N3599">_xlfn.IFS(M3599="not Processed", "Not Processed",M3599&gt;2,"SLA Breached",M3599&lt;=2,"Within SLA")</f>
        <v>Within SLA</v>
      </c>
      <c r="O3599" s="1" t="str">
        <f>_xlfn.XLOOKUP(A3599,Source_data!A:A,Source_data!D:D)</f>
        <v>UPI</v>
      </c>
      <c r="P3599" s="1">
        <f t="shared" si="565"/>
        <v>0</v>
      </c>
      <c r="Q3599" s="1">
        <f t="shared" si="566"/>
        <v>0</v>
      </c>
      <c r="R3599" s="1">
        <f t="shared" si="567"/>
        <v>0</v>
      </c>
      <c r="S3599" s="1">
        <f t="shared" si="568"/>
        <v>0</v>
      </c>
      <c r="T3599" s="1">
        <f t="shared" si="569"/>
        <v>0</v>
      </c>
      <c r="U3599" s="1" t="str">
        <f>_xlfn.XLOOKUP(Table3[[#This Row],[Transaction ID]],Source_data!A:A,Source_data!E:E)</f>
        <v>Pune</v>
      </c>
      <c r="V3599" s="1">
        <f>_xlfn.IFNA(_xlfn.XLOOKUP(A3599,bank_processed_transactions[transaction_id],bank_processed_transactions[processing_minutes]),"")</f>
        <v>51.4</v>
      </c>
      <c r="W3599" s="31">
        <f>_xlfn.XLOOKUP(A3599,Source_data!A:A,Source_data!B:B)</f>
        <v>46111</v>
      </c>
    </row>
    <row r="3600" spans="1:23" x14ac:dyDescent="0.3">
      <c r="A3600" s="3" t="s">
        <v>3888</v>
      </c>
      <c r="B3600" s="1">
        <f>_xlfn.XLOOKUP(A3600,bank_source_transactions__1[transaction_id],bank_source_transactions__1[amount_inr])</f>
        <v>14269.14</v>
      </c>
      <c r="C3600" s="1">
        <f>_xlfn.XLOOKUP(A3600,Processed_data!A:A,Processed_data!F:F)</f>
        <v>14269.14</v>
      </c>
      <c r="D3600" s="1" t="str">
        <f>_xlfn.XLOOKUP(A3600,bank_source_transactions__1[transaction_id],bank_source_transactions__1[transaction_status])</f>
        <v>FAILED</v>
      </c>
      <c r="E3600" s="1" t="str">
        <f>_xlfn.XLOOKUP(A3600,Processed_data!A:A,Processed_data!G:G)</f>
        <v>FAILED</v>
      </c>
      <c r="F3600" s="1">
        <f>COUNTIF(bank_processed_transactions[transaction_id],A3600)</f>
        <v>1</v>
      </c>
      <c r="G3600" s="1" t="str">
        <f t="shared" si="560"/>
        <v>found</v>
      </c>
      <c r="H3600" s="1" t="str">
        <f t="shared" si="561"/>
        <v>Not Duplicate</v>
      </c>
      <c r="I3600" s="1" t="str">
        <f t="shared" si="562"/>
        <v>match</v>
      </c>
      <c r="J3600" s="1" t="str">
        <f t="shared" si="563"/>
        <v>match</v>
      </c>
      <c r="K3600" s="1">
        <f t="shared" si="564"/>
        <v>0</v>
      </c>
      <c r="L3600" s="2">
        <f>IF(F3600=0,"not processed",_xlfn.MINIFS(Processed_data!H:H,Processed_data!A:A,A3600))</f>
        <v>46029</v>
      </c>
      <c r="M3600" s="1">
        <f>IF(F3600=0,"not processed",ABS(bank_source_transactions__1[[#This Row],[transaction_date]]-Reconciliation!L3600))</f>
        <v>2</v>
      </c>
      <c r="N3600" s="1" t="str" cm="1">
        <f t="array" ref="N3600">_xlfn.IFS(M3600="not Processed", "Not Processed",M3600&gt;2,"SLA Breached",M3600&lt;=2,"Within SLA")</f>
        <v>Within SLA</v>
      </c>
      <c r="O3600" s="1" t="str">
        <f>_xlfn.XLOOKUP(A3600,Source_data!A:A,Source_data!D:D)</f>
        <v>CARD</v>
      </c>
      <c r="P3600" s="1">
        <f t="shared" si="565"/>
        <v>0</v>
      </c>
      <c r="Q3600" s="1">
        <f t="shared" si="566"/>
        <v>0</v>
      </c>
      <c r="R3600" s="1">
        <f t="shared" si="567"/>
        <v>0</v>
      </c>
      <c r="S3600" s="1">
        <f t="shared" si="568"/>
        <v>0</v>
      </c>
      <c r="T3600" s="1">
        <f t="shared" si="569"/>
        <v>0</v>
      </c>
      <c r="U3600" s="1" t="str">
        <f>_xlfn.XLOOKUP(Table3[[#This Row],[Transaction ID]],Source_data!A:A,Source_data!E:E)</f>
        <v>Hyderabad</v>
      </c>
      <c r="V3600" s="1">
        <f>_xlfn.IFNA(_xlfn.XLOOKUP(A3600,bank_processed_transactions[transaction_id],bank_processed_transactions[processing_minutes]),"")</f>
        <v>54.1</v>
      </c>
      <c r="W3600" s="31">
        <f>_xlfn.XLOOKUP(A3600,Source_data!A:A,Source_data!B:B)</f>
        <v>46027</v>
      </c>
    </row>
    <row r="3601" spans="1:23" x14ac:dyDescent="0.3">
      <c r="A3601" s="4" t="s">
        <v>708</v>
      </c>
      <c r="B3601" s="1">
        <f>_xlfn.XLOOKUP(A3601,bank_source_transactions__1[transaction_id],bank_source_transactions__1[amount_inr])</f>
        <v>3477.46</v>
      </c>
      <c r="C3601" s="1">
        <f>_xlfn.XLOOKUP(A3601,Processed_data!A:A,Processed_data!F:F)</f>
        <v>3477.46</v>
      </c>
      <c r="D3601" s="1" t="str">
        <f>_xlfn.XLOOKUP(A3601,bank_source_transactions__1[transaction_id],bank_source_transactions__1[transaction_status])</f>
        <v>SUCCESS</v>
      </c>
      <c r="E3601" s="1" t="str">
        <f>_xlfn.XLOOKUP(A3601,Processed_data!A:A,Processed_data!G:G)</f>
        <v>SUCCESS</v>
      </c>
      <c r="F3601" s="1">
        <f>COUNTIF(bank_processed_transactions[transaction_id],A3601)</f>
        <v>1</v>
      </c>
      <c r="G3601" s="1" t="str">
        <f t="shared" si="560"/>
        <v>found</v>
      </c>
      <c r="H3601" s="1" t="str">
        <f t="shared" si="561"/>
        <v>Not Duplicate</v>
      </c>
      <c r="I3601" s="1" t="str">
        <f t="shared" si="562"/>
        <v>match</v>
      </c>
      <c r="J3601" s="1" t="str">
        <f t="shared" si="563"/>
        <v>match</v>
      </c>
      <c r="K3601" s="1">
        <f t="shared" si="564"/>
        <v>0</v>
      </c>
      <c r="L3601" s="2">
        <f>IF(F3601=0,"not processed",_xlfn.MINIFS(Processed_data!H:H,Processed_data!A:A,A3601))</f>
        <v>46072</v>
      </c>
      <c r="M3601" s="1">
        <f>IF(F3601=0,"not processed",ABS(bank_source_transactions__1[[#This Row],[transaction_date]]-Reconciliation!L3601))</f>
        <v>2</v>
      </c>
      <c r="N3601" s="1" t="str" cm="1">
        <f t="array" ref="N3601">_xlfn.IFS(M3601="not Processed", "Not Processed",M3601&gt;2,"SLA Breached",M3601&lt;=2,"Within SLA")</f>
        <v>Within SLA</v>
      </c>
      <c r="O3601" s="1" t="str">
        <f>_xlfn.XLOOKUP(A3601,Source_data!A:A,Source_data!D:D)</f>
        <v>UPI</v>
      </c>
      <c r="P3601" s="1">
        <f t="shared" si="565"/>
        <v>0</v>
      </c>
      <c r="Q3601" s="1">
        <f t="shared" si="566"/>
        <v>0</v>
      </c>
      <c r="R3601" s="1">
        <f t="shared" si="567"/>
        <v>0</v>
      </c>
      <c r="S3601" s="1">
        <f t="shared" si="568"/>
        <v>0</v>
      </c>
      <c r="T3601" s="1">
        <f t="shared" si="569"/>
        <v>0</v>
      </c>
      <c r="U3601" s="1" t="str">
        <f>_xlfn.XLOOKUP(Table3[[#This Row],[Transaction ID]],Source_data!A:A,Source_data!E:E)</f>
        <v>Hyderabad</v>
      </c>
      <c r="V3601" s="1">
        <f>_xlfn.IFNA(_xlfn.XLOOKUP(A3601,bank_processed_transactions[transaction_id],bank_processed_transactions[processing_minutes]),"")</f>
        <v>29.6</v>
      </c>
      <c r="W3601" s="31">
        <f>_xlfn.XLOOKUP(A3601,Source_data!A:A,Source_data!B:B)</f>
        <v>46070</v>
      </c>
    </row>
    <row r="3602" spans="1:23" x14ac:dyDescent="0.3">
      <c r="A3602" s="3" t="s">
        <v>3098</v>
      </c>
      <c r="B3602" s="1">
        <f>_xlfn.XLOOKUP(A3602,bank_source_transactions__1[transaction_id],bank_source_transactions__1[amount_inr])</f>
        <v>1566.87</v>
      </c>
      <c r="C3602" s="1">
        <f>_xlfn.XLOOKUP(A3602,Processed_data!A:A,Processed_data!F:F)</f>
        <v>1566.87</v>
      </c>
      <c r="D3602" s="1" t="str">
        <f>_xlfn.XLOOKUP(A3602,bank_source_transactions__1[transaction_id],bank_source_transactions__1[transaction_status])</f>
        <v>SUCCESS</v>
      </c>
      <c r="E3602" s="1" t="str">
        <f>_xlfn.XLOOKUP(A3602,Processed_data!A:A,Processed_data!G:G)</f>
        <v>SUCCESS</v>
      </c>
      <c r="F3602" s="1">
        <f>COUNTIF(bank_processed_transactions[transaction_id],A3602)</f>
        <v>1</v>
      </c>
      <c r="G3602" s="1" t="str">
        <f t="shared" si="560"/>
        <v>found</v>
      </c>
      <c r="H3602" s="1" t="str">
        <f t="shared" si="561"/>
        <v>Not Duplicate</v>
      </c>
      <c r="I3602" s="1" t="str">
        <f t="shared" si="562"/>
        <v>match</v>
      </c>
      <c r="J3602" s="1" t="str">
        <f t="shared" si="563"/>
        <v>match</v>
      </c>
      <c r="K3602" s="1">
        <f t="shared" si="564"/>
        <v>0</v>
      </c>
      <c r="L3602" s="2">
        <f>IF(F3602=0,"not processed",_xlfn.MINIFS(Processed_data!H:H,Processed_data!A:A,A3602))</f>
        <v>46108</v>
      </c>
      <c r="M3602" s="1">
        <f>IF(F3602=0,"not processed",ABS(bank_source_transactions__1[[#This Row],[transaction_date]]-Reconciliation!L3602))</f>
        <v>0</v>
      </c>
      <c r="N3602" s="1" t="str" cm="1">
        <f t="array" ref="N3602">_xlfn.IFS(M3602="not Processed", "Not Processed",M3602&gt;2,"SLA Breached",M3602&lt;=2,"Within SLA")</f>
        <v>Within SLA</v>
      </c>
      <c r="O3602" s="1" t="str">
        <f>_xlfn.XLOOKUP(A3602,Source_data!A:A,Source_data!D:D)</f>
        <v>UPI</v>
      </c>
      <c r="P3602" s="1">
        <f t="shared" si="565"/>
        <v>0</v>
      </c>
      <c r="Q3602" s="1">
        <f t="shared" si="566"/>
        <v>0</v>
      </c>
      <c r="R3602" s="1">
        <f t="shared" si="567"/>
        <v>0</v>
      </c>
      <c r="S3602" s="1">
        <f t="shared" si="568"/>
        <v>0</v>
      </c>
      <c r="T3602" s="1">
        <f t="shared" si="569"/>
        <v>0</v>
      </c>
      <c r="U3602" s="1" t="str">
        <f>_xlfn.XLOOKUP(Table3[[#This Row],[Transaction ID]],Source_data!A:A,Source_data!E:E)</f>
        <v>Mumbai</v>
      </c>
      <c r="V3602" s="1">
        <f>_xlfn.IFNA(_xlfn.XLOOKUP(A3602,bank_processed_transactions[transaction_id],bank_processed_transactions[processing_minutes]),"")</f>
        <v>18.7</v>
      </c>
      <c r="W3602" s="31">
        <f>_xlfn.XLOOKUP(A3602,Source_data!A:A,Source_data!B:B)</f>
        <v>46108</v>
      </c>
    </row>
    <row r="3603" spans="1:23" x14ac:dyDescent="0.3">
      <c r="A3603" s="4" t="s">
        <v>2804</v>
      </c>
      <c r="B3603" s="1">
        <f>_xlfn.XLOOKUP(A3603,bank_source_transactions__1[transaction_id],bank_source_transactions__1[amount_inr])</f>
        <v>2976.07</v>
      </c>
      <c r="C3603" s="1">
        <f>_xlfn.XLOOKUP(A3603,Processed_data!A:A,Processed_data!F:F)</f>
        <v>2976.07</v>
      </c>
      <c r="D3603" s="1" t="str">
        <f>_xlfn.XLOOKUP(A3603,bank_source_transactions__1[transaction_id],bank_source_transactions__1[transaction_status])</f>
        <v>SUCCESS</v>
      </c>
      <c r="E3603" s="1" t="str">
        <f>_xlfn.XLOOKUP(A3603,Processed_data!A:A,Processed_data!G:G)</f>
        <v>SUCCESS</v>
      </c>
      <c r="F3603" s="1">
        <f>COUNTIF(bank_processed_transactions[transaction_id],A3603)</f>
        <v>1</v>
      </c>
      <c r="G3603" s="1" t="str">
        <f t="shared" si="560"/>
        <v>found</v>
      </c>
      <c r="H3603" s="1" t="str">
        <f t="shared" si="561"/>
        <v>Not Duplicate</v>
      </c>
      <c r="I3603" s="1" t="str">
        <f t="shared" si="562"/>
        <v>match</v>
      </c>
      <c r="J3603" s="1" t="str">
        <f t="shared" si="563"/>
        <v>match</v>
      </c>
      <c r="K3603" s="1">
        <f t="shared" si="564"/>
        <v>0</v>
      </c>
      <c r="L3603" s="2">
        <f>IF(F3603=0,"not processed",_xlfn.MINIFS(Processed_data!H:H,Processed_data!A:A,A3603))</f>
        <v>46041</v>
      </c>
      <c r="M3603" s="1">
        <f>IF(F3603=0,"not processed",ABS(bank_source_transactions__1[[#This Row],[transaction_date]]-Reconciliation!L3603))</f>
        <v>2</v>
      </c>
      <c r="N3603" s="1" t="str" cm="1">
        <f t="array" ref="N3603">_xlfn.IFS(M3603="not Processed", "Not Processed",M3603&gt;2,"SLA Breached",M3603&lt;=2,"Within SLA")</f>
        <v>Within SLA</v>
      </c>
      <c r="O3603" s="1" t="str">
        <f>_xlfn.XLOOKUP(A3603,Source_data!A:A,Source_data!D:D)</f>
        <v>CARD</v>
      </c>
      <c r="P3603" s="1">
        <f t="shared" si="565"/>
        <v>0</v>
      </c>
      <c r="Q3603" s="1">
        <f t="shared" si="566"/>
        <v>0</v>
      </c>
      <c r="R3603" s="1">
        <f t="shared" si="567"/>
        <v>0</v>
      </c>
      <c r="S3603" s="1">
        <f t="shared" si="568"/>
        <v>0</v>
      </c>
      <c r="T3603" s="1">
        <f t="shared" si="569"/>
        <v>0</v>
      </c>
      <c r="U3603" s="1" t="str">
        <f>_xlfn.XLOOKUP(Table3[[#This Row],[Transaction ID]],Source_data!A:A,Source_data!E:E)</f>
        <v>Pune</v>
      </c>
      <c r="V3603" s="1">
        <f>_xlfn.IFNA(_xlfn.XLOOKUP(A3603,bank_processed_transactions[transaction_id],bank_processed_transactions[processing_minutes]),"")</f>
        <v>8.9</v>
      </c>
      <c r="W3603" s="31">
        <f>_xlfn.XLOOKUP(A3603,Source_data!A:A,Source_data!B:B)</f>
        <v>46039</v>
      </c>
    </row>
    <row r="3604" spans="1:23" x14ac:dyDescent="0.3">
      <c r="A3604" s="3" t="s">
        <v>4487</v>
      </c>
      <c r="B3604" s="1">
        <f>_xlfn.XLOOKUP(A3604,bank_source_transactions__1[transaction_id],bank_source_transactions__1[amount_inr])</f>
        <v>2740.38</v>
      </c>
      <c r="C3604" s="1">
        <f>_xlfn.XLOOKUP(A3604,Processed_data!A:A,Processed_data!F:F)</f>
        <v>2740.38</v>
      </c>
      <c r="D3604" s="1" t="str">
        <f>_xlfn.XLOOKUP(A3604,bank_source_transactions__1[transaction_id],bank_source_transactions__1[transaction_status])</f>
        <v>FAILED</v>
      </c>
      <c r="E3604" s="1" t="str">
        <f>_xlfn.XLOOKUP(A3604,Processed_data!A:A,Processed_data!G:G)</f>
        <v>FAILED</v>
      </c>
      <c r="F3604" s="1">
        <f>COUNTIF(bank_processed_transactions[transaction_id],A3604)</f>
        <v>1</v>
      </c>
      <c r="G3604" s="1" t="str">
        <f t="shared" si="560"/>
        <v>found</v>
      </c>
      <c r="H3604" s="1" t="str">
        <f t="shared" si="561"/>
        <v>Not Duplicate</v>
      </c>
      <c r="I3604" s="1" t="str">
        <f t="shared" si="562"/>
        <v>match</v>
      </c>
      <c r="J3604" s="1" t="str">
        <f t="shared" si="563"/>
        <v>match</v>
      </c>
      <c r="K3604" s="1">
        <f t="shared" si="564"/>
        <v>0</v>
      </c>
      <c r="L3604" s="2">
        <f>IF(F3604=0,"not processed",_xlfn.MINIFS(Processed_data!H:H,Processed_data!A:A,A3604))</f>
        <v>46092</v>
      </c>
      <c r="M3604" s="1">
        <f>IF(F3604=0,"not processed",ABS(bank_source_transactions__1[[#This Row],[transaction_date]]-Reconciliation!L3604))</f>
        <v>0</v>
      </c>
      <c r="N3604" s="1" t="str" cm="1">
        <f t="array" ref="N3604">_xlfn.IFS(M3604="not Processed", "Not Processed",M3604&gt;2,"SLA Breached",M3604&lt;=2,"Within SLA")</f>
        <v>Within SLA</v>
      </c>
      <c r="O3604" s="1" t="str">
        <f>_xlfn.XLOOKUP(A3604,Source_data!A:A,Source_data!D:D)</f>
        <v>CARD</v>
      </c>
      <c r="P3604" s="1">
        <f t="shared" si="565"/>
        <v>0</v>
      </c>
      <c r="Q3604" s="1">
        <f t="shared" si="566"/>
        <v>0</v>
      </c>
      <c r="R3604" s="1">
        <f t="shared" si="567"/>
        <v>0</v>
      </c>
      <c r="S3604" s="1">
        <f t="shared" si="568"/>
        <v>0</v>
      </c>
      <c r="T3604" s="1">
        <f t="shared" si="569"/>
        <v>0</v>
      </c>
      <c r="U3604" s="1" t="str">
        <f>_xlfn.XLOOKUP(Table3[[#This Row],[Transaction ID]],Source_data!A:A,Source_data!E:E)</f>
        <v>Hyderabad</v>
      </c>
      <c r="V3604" s="1">
        <f>_xlfn.IFNA(_xlfn.XLOOKUP(A3604,bank_processed_transactions[transaction_id],bank_processed_transactions[processing_minutes]),"")</f>
        <v>47.2</v>
      </c>
      <c r="W3604" s="31">
        <f>_xlfn.XLOOKUP(A3604,Source_data!A:A,Source_data!B:B)</f>
        <v>46092</v>
      </c>
    </row>
    <row r="3605" spans="1:23" x14ac:dyDescent="0.3">
      <c r="A3605" s="4" t="s">
        <v>4730</v>
      </c>
      <c r="B3605" s="1">
        <f>_xlfn.XLOOKUP(A3605,bank_source_transactions__1[transaction_id],bank_source_transactions__1[amount_inr])</f>
        <v>14346.73</v>
      </c>
      <c r="C3605" s="1">
        <f>_xlfn.XLOOKUP(A3605,Processed_data!A:A,Processed_data!F:F)</f>
        <v>14346.73</v>
      </c>
      <c r="D3605" s="1" t="str">
        <f>_xlfn.XLOOKUP(A3605,bank_source_transactions__1[transaction_id],bank_source_transactions__1[transaction_status])</f>
        <v>SUCCESS</v>
      </c>
      <c r="E3605" s="1" t="str">
        <f>_xlfn.XLOOKUP(A3605,Processed_data!A:A,Processed_data!G:G)</f>
        <v>SUCCESS</v>
      </c>
      <c r="F3605" s="1">
        <f>COUNTIF(bank_processed_transactions[transaction_id],A3605)</f>
        <v>1</v>
      </c>
      <c r="G3605" s="1" t="str">
        <f t="shared" si="560"/>
        <v>found</v>
      </c>
      <c r="H3605" s="1" t="str">
        <f t="shared" si="561"/>
        <v>Not Duplicate</v>
      </c>
      <c r="I3605" s="1" t="str">
        <f t="shared" si="562"/>
        <v>match</v>
      </c>
      <c r="J3605" s="1" t="str">
        <f t="shared" si="563"/>
        <v>match</v>
      </c>
      <c r="K3605" s="1">
        <f t="shared" si="564"/>
        <v>0</v>
      </c>
      <c r="L3605" s="2">
        <f>IF(F3605=0,"not processed",_xlfn.MINIFS(Processed_data!H:H,Processed_data!A:A,A3605))</f>
        <v>46077</v>
      </c>
      <c r="M3605" s="1">
        <f>IF(F3605=0,"not processed",ABS(bank_source_transactions__1[[#This Row],[transaction_date]]-Reconciliation!L3605))</f>
        <v>2</v>
      </c>
      <c r="N3605" s="1" t="str" cm="1">
        <f t="array" ref="N3605">_xlfn.IFS(M3605="not Processed", "Not Processed",M3605&gt;2,"SLA Breached",M3605&lt;=2,"Within SLA")</f>
        <v>Within SLA</v>
      </c>
      <c r="O3605" s="1" t="str">
        <f>_xlfn.XLOOKUP(A3605,Source_data!A:A,Source_data!D:D)</f>
        <v>CARD</v>
      </c>
      <c r="P3605" s="1">
        <f t="shared" si="565"/>
        <v>0</v>
      </c>
      <c r="Q3605" s="1">
        <f t="shared" si="566"/>
        <v>0</v>
      </c>
      <c r="R3605" s="1">
        <f t="shared" si="567"/>
        <v>0</v>
      </c>
      <c r="S3605" s="1">
        <f t="shared" si="568"/>
        <v>0</v>
      </c>
      <c r="T3605" s="1">
        <f t="shared" si="569"/>
        <v>0</v>
      </c>
      <c r="U3605" s="1" t="str">
        <f>_xlfn.XLOOKUP(Table3[[#This Row],[Transaction ID]],Source_data!A:A,Source_data!E:E)</f>
        <v>Bengaluru</v>
      </c>
      <c r="V3605" s="1">
        <f>_xlfn.IFNA(_xlfn.XLOOKUP(A3605,bank_processed_transactions[transaction_id],bank_processed_transactions[processing_minutes]),"")</f>
        <v>13.2</v>
      </c>
      <c r="W3605" s="31">
        <f>_xlfn.XLOOKUP(A3605,Source_data!A:A,Source_data!B:B)</f>
        <v>46075</v>
      </c>
    </row>
    <row r="3606" spans="1:23" x14ac:dyDescent="0.3">
      <c r="A3606" s="3" t="s">
        <v>3146</v>
      </c>
      <c r="B3606" s="1">
        <f>_xlfn.XLOOKUP(A3606,bank_source_transactions__1[transaction_id],bank_source_transactions__1[amount_inr])</f>
        <v>7545.69</v>
      </c>
      <c r="C3606" s="1">
        <f>_xlfn.XLOOKUP(A3606,Processed_data!A:A,Processed_data!F:F)</f>
        <v>7545.69</v>
      </c>
      <c r="D3606" s="1" t="str">
        <f>_xlfn.XLOOKUP(A3606,bank_source_transactions__1[transaction_id],bank_source_transactions__1[transaction_status])</f>
        <v>SUCCESS</v>
      </c>
      <c r="E3606" s="1" t="str">
        <f>_xlfn.XLOOKUP(A3606,Processed_data!A:A,Processed_data!G:G)</f>
        <v>SUCCESS</v>
      </c>
      <c r="F3606" s="1">
        <f>COUNTIF(bank_processed_transactions[transaction_id],A3606)</f>
        <v>1</v>
      </c>
      <c r="G3606" s="1" t="str">
        <f t="shared" si="560"/>
        <v>found</v>
      </c>
      <c r="H3606" s="1" t="str">
        <f t="shared" si="561"/>
        <v>Not Duplicate</v>
      </c>
      <c r="I3606" s="1" t="str">
        <f t="shared" si="562"/>
        <v>match</v>
      </c>
      <c r="J3606" s="1" t="str">
        <f t="shared" si="563"/>
        <v>match</v>
      </c>
      <c r="K3606" s="1">
        <f t="shared" si="564"/>
        <v>0</v>
      </c>
      <c r="L3606" s="2">
        <f>IF(F3606=0,"not processed",_xlfn.MINIFS(Processed_data!H:H,Processed_data!A:A,A3606))</f>
        <v>46034</v>
      </c>
      <c r="M3606" s="1">
        <f>IF(F3606=0,"not processed",ABS(bank_source_transactions__1[[#This Row],[transaction_date]]-Reconciliation!L3606))</f>
        <v>2</v>
      </c>
      <c r="N3606" s="1" t="str" cm="1">
        <f t="array" ref="N3606">_xlfn.IFS(M3606="not Processed", "Not Processed",M3606&gt;2,"SLA Breached",M3606&lt;=2,"Within SLA")</f>
        <v>Within SLA</v>
      </c>
      <c r="O3606" s="1" t="str">
        <f>_xlfn.XLOOKUP(A3606,Source_data!A:A,Source_data!D:D)</f>
        <v>ATM</v>
      </c>
      <c r="P3606" s="1">
        <f t="shared" si="565"/>
        <v>0</v>
      </c>
      <c r="Q3606" s="1">
        <f t="shared" si="566"/>
        <v>0</v>
      </c>
      <c r="R3606" s="1">
        <f t="shared" si="567"/>
        <v>0</v>
      </c>
      <c r="S3606" s="1">
        <f t="shared" si="568"/>
        <v>0</v>
      </c>
      <c r="T3606" s="1">
        <f t="shared" si="569"/>
        <v>0</v>
      </c>
      <c r="U3606" s="1" t="str">
        <f>_xlfn.XLOOKUP(Table3[[#This Row],[Transaction ID]],Source_data!A:A,Source_data!E:E)</f>
        <v>Hyderabad</v>
      </c>
      <c r="V3606" s="1">
        <f>_xlfn.IFNA(_xlfn.XLOOKUP(A3606,bank_processed_transactions[transaction_id],bank_processed_transactions[processing_minutes]),"")</f>
        <v>7.5</v>
      </c>
      <c r="W3606" s="31">
        <f>_xlfn.XLOOKUP(A3606,Source_data!A:A,Source_data!B:B)</f>
        <v>46032</v>
      </c>
    </row>
    <row r="3607" spans="1:23" x14ac:dyDescent="0.3">
      <c r="A3607" s="4" t="s">
        <v>5058</v>
      </c>
      <c r="B3607" s="1">
        <f>_xlfn.XLOOKUP(A3607,bank_source_transactions__1[transaction_id],bank_source_transactions__1[amount_inr])</f>
        <v>1554.42</v>
      </c>
      <c r="C3607" s="1" t="e">
        <f>_xlfn.XLOOKUP(A3607,Processed_data!A:A,Processed_data!F:F)</f>
        <v>#N/A</v>
      </c>
      <c r="D3607" s="1" t="str">
        <f>_xlfn.XLOOKUP(A3607,bank_source_transactions__1[transaction_id],bank_source_transactions__1[transaction_status])</f>
        <v>SUCCESS</v>
      </c>
      <c r="E3607" s="1" t="e">
        <f>_xlfn.XLOOKUP(A3607,Processed_data!A:A,Processed_data!G:G)</f>
        <v>#N/A</v>
      </c>
      <c r="F3607" s="1">
        <f>COUNTIF(bank_processed_transactions[transaction_id],A3607)</f>
        <v>0</v>
      </c>
      <c r="G3607" s="1" t="str">
        <f t="shared" si="560"/>
        <v>missing</v>
      </c>
      <c r="H3607" s="1" t="str">
        <f t="shared" si="561"/>
        <v>Not Duplicate</v>
      </c>
      <c r="I3607" s="1" t="str">
        <f t="shared" si="562"/>
        <v>not processed</v>
      </c>
      <c r="J3607" s="1" t="str">
        <f t="shared" si="563"/>
        <v>not processed</v>
      </c>
      <c r="K3607" s="1" t="str">
        <f t="shared" si="564"/>
        <v>missing</v>
      </c>
      <c r="L3607" s="2" t="str">
        <f>IF(F3607=0,"not processed",_xlfn.MINIFS(Processed_data!H:H,Processed_data!A:A,A3607))</f>
        <v>not processed</v>
      </c>
      <c r="M3607" s="1" t="str">
        <f>IF(F3607=0,"not processed",ABS(bank_source_transactions__1[[#This Row],[transaction_date]]-Reconciliation!L3607))</f>
        <v>not processed</v>
      </c>
      <c r="N3607" s="1" t="str" cm="1">
        <f t="array" ref="N3607">_xlfn.IFS(M3607="not Processed", "Not Processed",M3607&gt;2,"SLA Breached",M3607&lt;=2,"Within SLA")</f>
        <v>Not Processed</v>
      </c>
      <c r="O3607" s="1" t="str">
        <f>_xlfn.XLOOKUP(A3607,Source_data!A:A,Source_data!D:D)</f>
        <v>NEFT</v>
      </c>
      <c r="P3607" s="1">
        <f t="shared" si="565"/>
        <v>1</v>
      </c>
      <c r="Q3607" s="1">
        <f t="shared" si="566"/>
        <v>0</v>
      </c>
      <c r="R3607" s="1">
        <f t="shared" si="567"/>
        <v>0</v>
      </c>
      <c r="S3607" s="1">
        <f t="shared" si="568"/>
        <v>0</v>
      </c>
      <c r="T3607" s="1">
        <f t="shared" si="569"/>
        <v>0</v>
      </c>
      <c r="U3607" s="1" t="str">
        <f>_xlfn.XLOOKUP(Table3[[#This Row],[Transaction ID]],Source_data!A:A,Source_data!E:E)</f>
        <v>Mumbai</v>
      </c>
      <c r="V3607" s="1" t="str">
        <f>_xlfn.IFNA(_xlfn.XLOOKUP(A3607,bank_processed_transactions[transaction_id],bank_processed_transactions[processing_minutes]),"")</f>
        <v/>
      </c>
      <c r="W3607" s="31">
        <f>_xlfn.XLOOKUP(A3607,Source_data!A:A,Source_data!B:B)</f>
        <v>46033</v>
      </c>
    </row>
    <row r="3608" spans="1:23" x14ac:dyDescent="0.3">
      <c r="A3608" s="3" t="s">
        <v>4477</v>
      </c>
      <c r="B3608" s="1">
        <f>_xlfn.XLOOKUP(A3608,bank_source_transactions__1[transaction_id],bank_source_transactions__1[amount_inr])</f>
        <v>1570.85</v>
      </c>
      <c r="C3608" s="1">
        <f>_xlfn.XLOOKUP(A3608,Processed_data!A:A,Processed_data!F:F)</f>
        <v>1570.85</v>
      </c>
      <c r="D3608" s="1" t="str">
        <f>_xlfn.XLOOKUP(A3608,bank_source_transactions__1[transaction_id],bank_source_transactions__1[transaction_status])</f>
        <v>SUCCESS</v>
      </c>
      <c r="E3608" s="1" t="str">
        <f>_xlfn.XLOOKUP(A3608,Processed_data!A:A,Processed_data!G:G)</f>
        <v>SUCCESS</v>
      </c>
      <c r="F3608" s="1">
        <f>COUNTIF(bank_processed_transactions[transaction_id],A3608)</f>
        <v>1</v>
      </c>
      <c r="G3608" s="1" t="str">
        <f t="shared" si="560"/>
        <v>found</v>
      </c>
      <c r="H3608" s="1" t="str">
        <f t="shared" si="561"/>
        <v>Not Duplicate</v>
      </c>
      <c r="I3608" s="1" t="str">
        <f t="shared" si="562"/>
        <v>match</v>
      </c>
      <c r="J3608" s="1" t="str">
        <f t="shared" si="563"/>
        <v>match</v>
      </c>
      <c r="K3608" s="1">
        <f t="shared" si="564"/>
        <v>0</v>
      </c>
      <c r="L3608" s="2">
        <f>IF(F3608=0,"not processed",_xlfn.MINIFS(Processed_data!H:H,Processed_data!A:A,A3608))</f>
        <v>46102</v>
      </c>
      <c r="M3608" s="1">
        <f>IF(F3608=0,"not processed",ABS(bank_source_transactions__1[[#This Row],[transaction_date]]-Reconciliation!L3608))</f>
        <v>0</v>
      </c>
      <c r="N3608" s="1" t="str" cm="1">
        <f t="array" ref="N3608">_xlfn.IFS(M3608="not Processed", "Not Processed",M3608&gt;2,"SLA Breached",M3608&lt;=2,"Within SLA")</f>
        <v>Within SLA</v>
      </c>
      <c r="O3608" s="1" t="str">
        <f>_xlfn.XLOOKUP(A3608,Source_data!A:A,Source_data!D:D)</f>
        <v>UPI</v>
      </c>
      <c r="P3608" s="1">
        <f t="shared" si="565"/>
        <v>0</v>
      </c>
      <c r="Q3608" s="1">
        <f t="shared" si="566"/>
        <v>0</v>
      </c>
      <c r="R3608" s="1">
        <f t="shared" si="567"/>
        <v>0</v>
      </c>
      <c r="S3608" s="1">
        <f t="shared" si="568"/>
        <v>0</v>
      </c>
      <c r="T3608" s="1">
        <f t="shared" si="569"/>
        <v>0</v>
      </c>
      <c r="U3608" s="1" t="str">
        <f>_xlfn.XLOOKUP(Table3[[#This Row],[Transaction ID]],Source_data!A:A,Source_data!E:E)</f>
        <v>Hyderabad</v>
      </c>
      <c r="V3608" s="1">
        <f>_xlfn.IFNA(_xlfn.XLOOKUP(A3608,bank_processed_transactions[transaction_id],bank_processed_transactions[processing_minutes]),"")</f>
        <v>38.6</v>
      </c>
      <c r="W3608" s="31">
        <f>_xlfn.XLOOKUP(A3608,Source_data!A:A,Source_data!B:B)</f>
        <v>46102</v>
      </c>
    </row>
    <row r="3609" spans="1:23" x14ac:dyDescent="0.3">
      <c r="A3609" s="4" t="s">
        <v>1956</v>
      </c>
      <c r="B3609" s="1">
        <f>_xlfn.XLOOKUP(A3609,bank_source_transactions__1[transaction_id],bank_source_transactions__1[amount_inr])</f>
        <v>202.45</v>
      </c>
      <c r="C3609" s="1">
        <f>_xlfn.XLOOKUP(A3609,Processed_data!A:A,Processed_data!F:F)</f>
        <v>202.45</v>
      </c>
      <c r="D3609" s="1" t="str">
        <f>_xlfn.XLOOKUP(A3609,bank_source_transactions__1[transaction_id],bank_source_transactions__1[transaction_status])</f>
        <v>FAILED</v>
      </c>
      <c r="E3609" s="1" t="str">
        <f>_xlfn.XLOOKUP(A3609,Processed_data!A:A,Processed_data!G:G)</f>
        <v>FAILED</v>
      </c>
      <c r="F3609" s="1">
        <f>COUNTIF(bank_processed_transactions[transaction_id],A3609)</f>
        <v>1</v>
      </c>
      <c r="G3609" s="1" t="str">
        <f t="shared" si="560"/>
        <v>found</v>
      </c>
      <c r="H3609" s="1" t="str">
        <f t="shared" si="561"/>
        <v>Not Duplicate</v>
      </c>
      <c r="I3609" s="1" t="str">
        <f t="shared" si="562"/>
        <v>match</v>
      </c>
      <c r="J3609" s="1" t="str">
        <f t="shared" si="563"/>
        <v>match</v>
      </c>
      <c r="K3609" s="1">
        <f t="shared" si="564"/>
        <v>0</v>
      </c>
      <c r="L3609" s="2">
        <f>IF(F3609=0,"not processed",_xlfn.MINIFS(Processed_data!H:H,Processed_data!A:A,A3609))</f>
        <v>46031</v>
      </c>
      <c r="M3609" s="1">
        <f>IF(F3609=0,"not processed",ABS(bank_source_transactions__1[[#This Row],[transaction_date]]-Reconciliation!L3609))</f>
        <v>1</v>
      </c>
      <c r="N3609" s="1" t="str" cm="1">
        <f t="array" ref="N3609">_xlfn.IFS(M3609="not Processed", "Not Processed",M3609&gt;2,"SLA Breached",M3609&lt;=2,"Within SLA")</f>
        <v>Within SLA</v>
      </c>
      <c r="O3609" s="1" t="str">
        <f>_xlfn.XLOOKUP(A3609,Source_data!A:A,Source_data!D:D)</f>
        <v>NEFT</v>
      </c>
      <c r="P3609" s="1">
        <f t="shared" si="565"/>
        <v>0</v>
      </c>
      <c r="Q3609" s="1">
        <f t="shared" si="566"/>
        <v>0</v>
      </c>
      <c r="R3609" s="1">
        <f t="shared" si="567"/>
        <v>0</v>
      </c>
      <c r="S3609" s="1">
        <f t="shared" si="568"/>
        <v>0</v>
      </c>
      <c r="T3609" s="1">
        <f t="shared" si="569"/>
        <v>0</v>
      </c>
      <c r="U3609" s="1" t="str">
        <f>_xlfn.XLOOKUP(Table3[[#This Row],[Transaction ID]],Source_data!A:A,Source_data!E:E)</f>
        <v>Mumbai</v>
      </c>
      <c r="V3609" s="1">
        <f>_xlfn.IFNA(_xlfn.XLOOKUP(A3609,bank_processed_transactions[transaction_id],bank_processed_transactions[processing_minutes]),"")</f>
        <v>16.8</v>
      </c>
      <c r="W3609" s="31">
        <f>_xlfn.XLOOKUP(A3609,Source_data!A:A,Source_data!B:B)</f>
        <v>46030</v>
      </c>
    </row>
    <row r="3610" spans="1:23" x14ac:dyDescent="0.3">
      <c r="A3610" s="3" t="s">
        <v>4213</v>
      </c>
      <c r="B3610" s="1">
        <f>_xlfn.XLOOKUP(A3610,bank_source_transactions__1[transaction_id],bank_source_transactions__1[amount_inr])</f>
        <v>1906.33</v>
      </c>
      <c r="C3610" s="1">
        <f>_xlfn.XLOOKUP(A3610,Processed_data!A:A,Processed_data!F:F)</f>
        <v>1906.33</v>
      </c>
      <c r="D3610" s="1" t="str">
        <f>_xlfn.XLOOKUP(A3610,bank_source_transactions__1[transaction_id],bank_source_transactions__1[transaction_status])</f>
        <v>SUCCESS</v>
      </c>
      <c r="E3610" s="1" t="str">
        <f>_xlfn.XLOOKUP(A3610,Processed_data!A:A,Processed_data!G:G)</f>
        <v>SUCCESS</v>
      </c>
      <c r="F3610" s="1">
        <f>COUNTIF(bank_processed_transactions[transaction_id],A3610)</f>
        <v>1</v>
      </c>
      <c r="G3610" s="1" t="str">
        <f t="shared" si="560"/>
        <v>found</v>
      </c>
      <c r="H3610" s="1" t="str">
        <f t="shared" si="561"/>
        <v>Not Duplicate</v>
      </c>
      <c r="I3610" s="1" t="str">
        <f t="shared" si="562"/>
        <v>match</v>
      </c>
      <c r="J3610" s="1" t="str">
        <f t="shared" si="563"/>
        <v>match</v>
      </c>
      <c r="K3610" s="1">
        <f t="shared" si="564"/>
        <v>0</v>
      </c>
      <c r="L3610" s="2">
        <f>IF(F3610=0,"not processed",_xlfn.MINIFS(Processed_data!H:H,Processed_data!A:A,A3610))</f>
        <v>46107</v>
      </c>
      <c r="M3610" s="1">
        <f>IF(F3610=0,"not processed",ABS(bank_source_transactions__1[[#This Row],[transaction_date]]-Reconciliation!L3610))</f>
        <v>0</v>
      </c>
      <c r="N3610" s="1" t="str" cm="1">
        <f t="array" ref="N3610">_xlfn.IFS(M3610="not Processed", "Not Processed",M3610&gt;2,"SLA Breached",M3610&lt;=2,"Within SLA")</f>
        <v>Within SLA</v>
      </c>
      <c r="O3610" s="1" t="str">
        <f>_xlfn.XLOOKUP(A3610,Source_data!A:A,Source_data!D:D)</f>
        <v>NEFT</v>
      </c>
      <c r="P3610" s="1">
        <f t="shared" si="565"/>
        <v>0</v>
      </c>
      <c r="Q3610" s="1">
        <f t="shared" si="566"/>
        <v>0</v>
      </c>
      <c r="R3610" s="1">
        <f t="shared" si="567"/>
        <v>0</v>
      </c>
      <c r="S3610" s="1">
        <f t="shared" si="568"/>
        <v>0</v>
      </c>
      <c r="T3610" s="1">
        <f t="shared" si="569"/>
        <v>0</v>
      </c>
      <c r="U3610" s="1" t="str">
        <f>_xlfn.XLOOKUP(Table3[[#This Row],[Transaction ID]],Source_data!A:A,Source_data!E:E)</f>
        <v>Mumbai</v>
      </c>
      <c r="V3610" s="1">
        <f>_xlfn.IFNA(_xlfn.XLOOKUP(A3610,bank_processed_transactions[transaction_id],bank_processed_transactions[processing_minutes]),"")</f>
        <v>50.6</v>
      </c>
      <c r="W3610" s="31">
        <f>_xlfn.XLOOKUP(A3610,Source_data!A:A,Source_data!B:B)</f>
        <v>46107</v>
      </c>
    </row>
    <row r="3611" spans="1:23" x14ac:dyDescent="0.3">
      <c r="A3611" s="4" t="s">
        <v>1081</v>
      </c>
      <c r="B3611" s="1">
        <f>_xlfn.XLOOKUP(A3611,bank_source_transactions__1[transaction_id],bank_source_transactions__1[amount_inr])</f>
        <v>2896.82</v>
      </c>
      <c r="C3611" s="1">
        <f>_xlfn.XLOOKUP(A3611,Processed_data!A:A,Processed_data!F:F)</f>
        <v>3476.18</v>
      </c>
      <c r="D3611" s="1" t="str">
        <f>_xlfn.XLOOKUP(A3611,bank_source_transactions__1[transaction_id],bank_source_transactions__1[transaction_status])</f>
        <v>SUCCESS</v>
      </c>
      <c r="E3611" s="1" t="str">
        <f>_xlfn.XLOOKUP(A3611,Processed_data!A:A,Processed_data!G:G)</f>
        <v>SUCCESS</v>
      </c>
      <c r="F3611" s="1">
        <f>COUNTIF(bank_processed_transactions[transaction_id],A3611)</f>
        <v>1</v>
      </c>
      <c r="G3611" s="1" t="str">
        <f t="shared" si="560"/>
        <v>found</v>
      </c>
      <c r="H3611" s="1" t="str">
        <f t="shared" si="561"/>
        <v>Not Duplicate</v>
      </c>
      <c r="I3611" s="1" t="str">
        <f t="shared" si="562"/>
        <v>mismatch</v>
      </c>
      <c r="J3611" s="1" t="str">
        <f t="shared" si="563"/>
        <v>match</v>
      </c>
      <c r="K3611" s="1">
        <f t="shared" si="564"/>
        <v>579.35999999999967</v>
      </c>
      <c r="L3611" s="2">
        <f>IF(F3611=0,"not processed",_xlfn.MINIFS(Processed_data!H:H,Processed_data!A:A,A3611))</f>
        <v>46060</v>
      </c>
      <c r="M3611" s="1">
        <f>IF(F3611=0,"not processed",ABS(bank_source_transactions__1[[#This Row],[transaction_date]]-Reconciliation!L3611))</f>
        <v>1</v>
      </c>
      <c r="N3611" s="1" t="str" cm="1">
        <f t="array" ref="N3611">_xlfn.IFS(M3611="not Processed", "Not Processed",M3611&gt;2,"SLA Breached",M3611&lt;=2,"Within SLA")</f>
        <v>Within SLA</v>
      </c>
      <c r="O3611" s="1" t="str">
        <f>_xlfn.XLOOKUP(A3611,Source_data!A:A,Source_data!D:D)</f>
        <v>UPI</v>
      </c>
      <c r="P3611" s="1">
        <f t="shared" si="565"/>
        <v>0</v>
      </c>
      <c r="Q3611" s="1">
        <f t="shared" si="566"/>
        <v>0</v>
      </c>
      <c r="R3611" s="1">
        <f t="shared" si="567"/>
        <v>1</v>
      </c>
      <c r="S3611" s="1">
        <f t="shared" si="568"/>
        <v>0</v>
      </c>
      <c r="T3611" s="1">
        <f t="shared" si="569"/>
        <v>0</v>
      </c>
      <c r="U3611" s="1" t="str">
        <f>_xlfn.XLOOKUP(Table3[[#This Row],[Transaction ID]],Source_data!A:A,Source_data!E:E)</f>
        <v>Pune</v>
      </c>
      <c r="V3611" s="1">
        <f>_xlfn.IFNA(_xlfn.XLOOKUP(A3611,bank_processed_transactions[transaction_id],bank_processed_transactions[processing_minutes]),"")</f>
        <v>22.2</v>
      </c>
      <c r="W3611" s="31">
        <f>_xlfn.XLOOKUP(A3611,Source_data!A:A,Source_data!B:B)</f>
        <v>46059</v>
      </c>
    </row>
    <row r="3612" spans="1:23" x14ac:dyDescent="0.3">
      <c r="A3612" s="3" t="s">
        <v>377</v>
      </c>
      <c r="B3612" s="1">
        <f>_xlfn.XLOOKUP(A3612,bank_source_transactions__1[transaction_id],bank_source_transactions__1[amount_inr])</f>
        <v>13890.8</v>
      </c>
      <c r="C3612" s="1">
        <f>_xlfn.XLOOKUP(A3612,Processed_data!A:A,Processed_data!F:F)</f>
        <v>13890.8</v>
      </c>
      <c r="D3612" s="1" t="str">
        <f>_xlfn.XLOOKUP(A3612,bank_source_transactions__1[transaction_id],bank_source_transactions__1[transaction_status])</f>
        <v>REVERSED</v>
      </c>
      <c r="E3612" s="1" t="str">
        <f>_xlfn.XLOOKUP(A3612,Processed_data!A:A,Processed_data!G:G)</f>
        <v>REVERSED</v>
      </c>
      <c r="F3612" s="1">
        <f>COUNTIF(bank_processed_transactions[transaction_id],A3612)</f>
        <v>1</v>
      </c>
      <c r="G3612" s="1" t="str">
        <f t="shared" si="560"/>
        <v>found</v>
      </c>
      <c r="H3612" s="1" t="str">
        <f t="shared" si="561"/>
        <v>Not Duplicate</v>
      </c>
      <c r="I3612" s="1" t="str">
        <f t="shared" si="562"/>
        <v>match</v>
      </c>
      <c r="J3612" s="1" t="str">
        <f t="shared" si="563"/>
        <v>match</v>
      </c>
      <c r="K3612" s="1">
        <f t="shared" si="564"/>
        <v>0</v>
      </c>
      <c r="L3612" s="2">
        <f>IF(F3612=0,"not processed",_xlfn.MINIFS(Processed_data!H:H,Processed_data!A:A,A3612))</f>
        <v>46048</v>
      </c>
      <c r="M3612" s="1">
        <f>IF(F3612=0,"not processed",ABS(bank_source_transactions__1[[#This Row],[transaction_date]]-Reconciliation!L3612))</f>
        <v>0</v>
      </c>
      <c r="N3612" s="1" t="str" cm="1">
        <f t="array" ref="N3612">_xlfn.IFS(M3612="not Processed", "Not Processed",M3612&gt;2,"SLA Breached",M3612&lt;=2,"Within SLA")</f>
        <v>Within SLA</v>
      </c>
      <c r="O3612" s="1" t="str">
        <f>_xlfn.XLOOKUP(A3612,Source_data!A:A,Source_data!D:D)</f>
        <v>UPI</v>
      </c>
      <c r="P3612" s="1">
        <f t="shared" si="565"/>
        <v>0</v>
      </c>
      <c r="Q3612" s="1">
        <f t="shared" si="566"/>
        <v>0</v>
      </c>
      <c r="R3612" s="1">
        <f t="shared" si="567"/>
        <v>0</v>
      </c>
      <c r="S3612" s="1">
        <f t="shared" si="568"/>
        <v>0</v>
      </c>
      <c r="T3612" s="1">
        <f t="shared" si="569"/>
        <v>0</v>
      </c>
      <c r="U3612" s="1" t="str">
        <f>_xlfn.XLOOKUP(Table3[[#This Row],[Transaction ID]],Source_data!A:A,Source_data!E:E)</f>
        <v>Bengaluru</v>
      </c>
      <c r="V3612" s="1">
        <f>_xlfn.IFNA(_xlfn.XLOOKUP(A3612,bank_processed_transactions[transaction_id],bank_processed_transactions[processing_minutes]),"")</f>
        <v>32.799999999999997</v>
      </c>
      <c r="W3612" s="31">
        <f>_xlfn.XLOOKUP(A3612,Source_data!A:A,Source_data!B:B)</f>
        <v>46048</v>
      </c>
    </row>
    <row r="3613" spans="1:23" x14ac:dyDescent="0.3">
      <c r="A3613" s="4" t="s">
        <v>1920</v>
      </c>
      <c r="B3613" s="1">
        <f>_xlfn.XLOOKUP(A3613,bank_source_transactions__1[transaction_id],bank_source_transactions__1[amount_inr])</f>
        <v>4205.87</v>
      </c>
      <c r="C3613" s="1">
        <f>_xlfn.XLOOKUP(A3613,Processed_data!A:A,Processed_data!F:F)</f>
        <v>4205.87</v>
      </c>
      <c r="D3613" s="1" t="str">
        <f>_xlfn.XLOOKUP(A3613,bank_source_transactions__1[transaction_id],bank_source_transactions__1[transaction_status])</f>
        <v>SUCCESS</v>
      </c>
      <c r="E3613" s="1" t="str">
        <f>_xlfn.XLOOKUP(A3613,Processed_data!A:A,Processed_data!G:G)</f>
        <v>SUCCESS</v>
      </c>
      <c r="F3613" s="1">
        <f>COUNTIF(bank_processed_transactions[transaction_id],A3613)</f>
        <v>1</v>
      </c>
      <c r="G3613" s="1" t="str">
        <f t="shared" si="560"/>
        <v>found</v>
      </c>
      <c r="H3613" s="1" t="str">
        <f t="shared" si="561"/>
        <v>Not Duplicate</v>
      </c>
      <c r="I3613" s="1" t="str">
        <f t="shared" si="562"/>
        <v>match</v>
      </c>
      <c r="J3613" s="1" t="str">
        <f t="shared" si="563"/>
        <v>match</v>
      </c>
      <c r="K3613" s="1">
        <f t="shared" si="564"/>
        <v>0</v>
      </c>
      <c r="L3613" s="2">
        <f>IF(F3613=0,"not processed",_xlfn.MINIFS(Processed_data!H:H,Processed_data!A:A,A3613))</f>
        <v>46066</v>
      </c>
      <c r="M3613" s="1">
        <f>IF(F3613=0,"not processed",ABS(bank_source_transactions__1[[#This Row],[transaction_date]]-Reconciliation!L3613))</f>
        <v>1</v>
      </c>
      <c r="N3613" s="1" t="str" cm="1">
        <f t="array" ref="N3613">_xlfn.IFS(M3613="not Processed", "Not Processed",M3613&gt;2,"SLA Breached",M3613&lt;=2,"Within SLA")</f>
        <v>Within SLA</v>
      </c>
      <c r="O3613" s="1" t="str">
        <f>_xlfn.XLOOKUP(A3613,Source_data!A:A,Source_data!D:D)</f>
        <v>UPI</v>
      </c>
      <c r="P3613" s="1">
        <f t="shared" si="565"/>
        <v>0</v>
      </c>
      <c r="Q3613" s="1">
        <f t="shared" si="566"/>
        <v>0</v>
      </c>
      <c r="R3613" s="1">
        <f t="shared" si="567"/>
        <v>0</v>
      </c>
      <c r="S3613" s="1">
        <f t="shared" si="568"/>
        <v>0</v>
      </c>
      <c r="T3613" s="1">
        <f t="shared" si="569"/>
        <v>0</v>
      </c>
      <c r="U3613" s="1" t="str">
        <f>_xlfn.XLOOKUP(Table3[[#This Row],[Transaction ID]],Source_data!A:A,Source_data!E:E)</f>
        <v>Mumbai</v>
      </c>
      <c r="V3613" s="1">
        <f>_xlfn.IFNA(_xlfn.XLOOKUP(A3613,bank_processed_transactions[transaction_id],bank_processed_transactions[processing_minutes]),"")</f>
        <v>21.8</v>
      </c>
      <c r="W3613" s="31">
        <f>_xlfn.XLOOKUP(A3613,Source_data!A:A,Source_data!B:B)</f>
        <v>46065</v>
      </c>
    </row>
    <row r="3614" spans="1:23" x14ac:dyDescent="0.3">
      <c r="A3614" s="3" t="s">
        <v>1373</v>
      </c>
      <c r="B3614" s="1">
        <f>_xlfn.XLOOKUP(A3614,bank_source_transactions__1[transaction_id],bank_source_transactions__1[amount_inr])</f>
        <v>1434.29</v>
      </c>
      <c r="C3614" s="1">
        <f>_xlfn.XLOOKUP(A3614,Processed_data!A:A,Processed_data!F:F)</f>
        <v>1434.29</v>
      </c>
      <c r="D3614" s="1" t="str">
        <f>_xlfn.XLOOKUP(A3614,bank_source_transactions__1[transaction_id],bank_source_transactions__1[transaction_status])</f>
        <v>SUCCESS</v>
      </c>
      <c r="E3614" s="1" t="str">
        <f>_xlfn.XLOOKUP(A3614,Processed_data!A:A,Processed_data!G:G)</f>
        <v>SUCCESS</v>
      </c>
      <c r="F3614" s="1">
        <f>COUNTIF(bank_processed_transactions[transaction_id],A3614)</f>
        <v>1</v>
      </c>
      <c r="G3614" s="1" t="str">
        <f t="shared" si="560"/>
        <v>found</v>
      </c>
      <c r="H3614" s="1" t="str">
        <f t="shared" si="561"/>
        <v>Not Duplicate</v>
      </c>
      <c r="I3614" s="1" t="str">
        <f t="shared" si="562"/>
        <v>match</v>
      </c>
      <c r="J3614" s="1" t="str">
        <f t="shared" si="563"/>
        <v>match</v>
      </c>
      <c r="K3614" s="1">
        <f t="shared" si="564"/>
        <v>0</v>
      </c>
      <c r="L3614" s="2">
        <f>IF(F3614=0,"not processed",_xlfn.MINIFS(Processed_data!H:H,Processed_data!A:A,A3614))</f>
        <v>46073</v>
      </c>
      <c r="M3614" s="1">
        <f>IF(F3614=0,"not processed",ABS(bank_source_transactions__1[[#This Row],[transaction_date]]-Reconciliation!L3614))</f>
        <v>0</v>
      </c>
      <c r="N3614" s="1" t="str" cm="1">
        <f t="array" ref="N3614">_xlfn.IFS(M3614="not Processed", "Not Processed",M3614&gt;2,"SLA Breached",M3614&lt;=2,"Within SLA")</f>
        <v>Within SLA</v>
      </c>
      <c r="O3614" s="1" t="str">
        <f>_xlfn.XLOOKUP(A3614,Source_data!A:A,Source_data!D:D)</f>
        <v>NEFT</v>
      </c>
      <c r="P3614" s="1">
        <f t="shared" si="565"/>
        <v>0</v>
      </c>
      <c r="Q3614" s="1">
        <f t="shared" si="566"/>
        <v>0</v>
      </c>
      <c r="R3614" s="1">
        <f t="shared" si="567"/>
        <v>0</v>
      </c>
      <c r="S3614" s="1">
        <f t="shared" si="568"/>
        <v>0</v>
      </c>
      <c r="T3614" s="1">
        <f t="shared" si="569"/>
        <v>0</v>
      </c>
      <c r="U3614" s="1" t="str">
        <f>_xlfn.XLOOKUP(Table3[[#This Row],[Transaction ID]],Source_data!A:A,Source_data!E:E)</f>
        <v>Bengaluru</v>
      </c>
      <c r="V3614" s="1">
        <f>_xlfn.IFNA(_xlfn.XLOOKUP(A3614,bank_processed_transactions[transaction_id],bank_processed_transactions[processing_minutes]),"")</f>
        <v>27.8</v>
      </c>
      <c r="W3614" s="31">
        <f>_xlfn.XLOOKUP(A3614,Source_data!A:A,Source_data!B:B)</f>
        <v>46073</v>
      </c>
    </row>
    <row r="3615" spans="1:23" x14ac:dyDescent="0.3">
      <c r="A3615" s="4" t="s">
        <v>1308</v>
      </c>
      <c r="B3615" s="1">
        <f>_xlfn.XLOOKUP(A3615,bank_source_transactions__1[transaction_id],bank_source_transactions__1[amount_inr])</f>
        <v>13641.72</v>
      </c>
      <c r="C3615" s="1">
        <f>_xlfn.XLOOKUP(A3615,Processed_data!A:A,Processed_data!F:F)</f>
        <v>13641.72</v>
      </c>
      <c r="D3615" s="1" t="str">
        <f>_xlfn.XLOOKUP(A3615,bank_source_transactions__1[transaction_id],bank_source_transactions__1[transaction_status])</f>
        <v>SUCCESS</v>
      </c>
      <c r="E3615" s="1" t="str">
        <f>_xlfn.XLOOKUP(A3615,Processed_data!A:A,Processed_data!G:G)</f>
        <v>SUCCESS</v>
      </c>
      <c r="F3615" s="1">
        <f>COUNTIF(bank_processed_transactions[transaction_id],A3615)</f>
        <v>1</v>
      </c>
      <c r="G3615" s="1" t="str">
        <f t="shared" si="560"/>
        <v>found</v>
      </c>
      <c r="H3615" s="1" t="str">
        <f t="shared" si="561"/>
        <v>Not Duplicate</v>
      </c>
      <c r="I3615" s="1" t="str">
        <f t="shared" si="562"/>
        <v>match</v>
      </c>
      <c r="J3615" s="1" t="str">
        <f t="shared" si="563"/>
        <v>match</v>
      </c>
      <c r="K3615" s="1">
        <f t="shared" si="564"/>
        <v>0</v>
      </c>
      <c r="L3615" s="2">
        <f>IF(F3615=0,"not processed",_xlfn.MINIFS(Processed_data!H:H,Processed_data!A:A,A3615))</f>
        <v>46097</v>
      </c>
      <c r="M3615" s="1">
        <f>IF(F3615=0,"not processed",ABS(bank_source_transactions__1[[#This Row],[transaction_date]]-Reconciliation!L3615))</f>
        <v>1</v>
      </c>
      <c r="N3615" s="1" t="str" cm="1">
        <f t="array" ref="N3615">_xlfn.IFS(M3615="not Processed", "Not Processed",M3615&gt;2,"SLA Breached",M3615&lt;=2,"Within SLA")</f>
        <v>Within SLA</v>
      </c>
      <c r="O3615" s="1" t="str">
        <f>_xlfn.XLOOKUP(A3615,Source_data!A:A,Source_data!D:D)</f>
        <v>UPI</v>
      </c>
      <c r="P3615" s="1">
        <f t="shared" si="565"/>
        <v>0</v>
      </c>
      <c r="Q3615" s="1">
        <f t="shared" si="566"/>
        <v>0</v>
      </c>
      <c r="R3615" s="1">
        <f t="shared" si="567"/>
        <v>0</v>
      </c>
      <c r="S3615" s="1">
        <f t="shared" si="568"/>
        <v>0</v>
      </c>
      <c r="T3615" s="1">
        <f t="shared" si="569"/>
        <v>0</v>
      </c>
      <c r="U3615" s="1" t="str">
        <f>_xlfn.XLOOKUP(Table3[[#This Row],[Transaction ID]],Source_data!A:A,Source_data!E:E)</f>
        <v>Mumbai</v>
      </c>
      <c r="V3615" s="1">
        <f>_xlfn.IFNA(_xlfn.XLOOKUP(A3615,bank_processed_transactions[transaction_id],bank_processed_transactions[processing_minutes]),"")</f>
        <v>54.1</v>
      </c>
      <c r="W3615" s="31">
        <f>_xlfn.XLOOKUP(A3615,Source_data!A:A,Source_data!B:B)</f>
        <v>46096</v>
      </c>
    </row>
    <row r="3616" spans="1:23" x14ac:dyDescent="0.3">
      <c r="A3616" s="3" t="s">
        <v>825</v>
      </c>
      <c r="B3616" s="1">
        <f>_xlfn.XLOOKUP(A3616,bank_source_transactions__1[transaction_id],bank_source_transactions__1[amount_inr])</f>
        <v>1626.94</v>
      </c>
      <c r="C3616" s="1">
        <f>_xlfn.XLOOKUP(A3616,Processed_data!A:A,Processed_data!F:F)</f>
        <v>1626.94</v>
      </c>
      <c r="D3616" s="1" t="str">
        <f>_xlfn.XLOOKUP(A3616,bank_source_transactions__1[transaction_id],bank_source_transactions__1[transaction_status])</f>
        <v>SUCCESS</v>
      </c>
      <c r="E3616" s="1" t="str">
        <f>_xlfn.XLOOKUP(A3616,Processed_data!A:A,Processed_data!G:G)</f>
        <v>SUCCESS</v>
      </c>
      <c r="F3616" s="1">
        <f>COUNTIF(bank_processed_transactions[transaction_id],A3616)</f>
        <v>1</v>
      </c>
      <c r="G3616" s="1" t="str">
        <f t="shared" si="560"/>
        <v>found</v>
      </c>
      <c r="H3616" s="1" t="str">
        <f t="shared" si="561"/>
        <v>Not Duplicate</v>
      </c>
      <c r="I3616" s="1" t="str">
        <f t="shared" si="562"/>
        <v>match</v>
      </c>
      <c r="J3616" s="1" t="str">
        <f t="shared" si="563"/>
        <v>match</v>
      </c>
      <c r="K3616" s="1">
        <f t="shared" si="564"/>
        <v>0</v>
      </c>
      <c r="L3616" s="2">
        <f>IF(F3616=0,"not processed",_xlfn.MINIFS(Processed_data!H:H,Processed_data!A:A,A3616))</f>
        <v>46038</v>
      </c>
      <c r="M3616" s="1">
        <f>IF(F3616=0,"not processed",ABS(bank_source_transactions__1[[#This Row],[transaction_date]]-Reconciliation!L3616))</f>
        <v>3</v>
      </c>
      <c r="N3616" s="1" t="str" cm="1">
        <f t="array" ref="N3616">_xlfn.IFS(M3616="not Processed", "Not Processed",M3616&gt;2,"SLA Breached",M3616&lt;=2,"Within SLA")</f>
        <v>SLA Breached</v>
      </c>
      <c r="O3616" s="1" t="str">
        <f>_xlfn.XLOOKUP(A3616,Source_data!A:A,Source_data!D:D)</f>
        <v>NEFT</v>
      </c>
      <c r="P3616" s="1">
        <f t="shared" si="565"/>
        <v>0</v>
      </c>
      <c r="Q3616" s="1">
        <f t="shared" si="566"/>
        <v>0</v>
      </c>
      <c r="R3616" s="1">
        <f t="shared" si="567"/>
        <v>0</v>
      </c>
      <c r="S3616" s="1">
        <f t="shared" si="568"/>
        <v>0</v>
      </c>
      <c r="T3616" s="1">
        <f t="shared" si="569"/>
        <v>1</v>
      </c>
      <c r="U3616" s="1" t="str">
        <f>_xlfn.XLOOKUP(Table3[[#This Row],[Transaction ID]],Source_data!A:A,Source_data!E:E)</f>
        <v>Hyderabad</v>
      </c>
      <c r="V3616" s="1">
        <f>_xlfn.IFNA(_xlfn.XLOOKUP(A3616,bank_processed_transactions[transaction_id],bank_processed_transactions[processing_minutes]),"")</f>
        <v>9</v>
      </c>
      <c r="W3616" s="31">
        <f>_xlfn.XLOOKUP(A3616,Source_data!A:A,Source_data!B:B)</f>
        <v>46035</v>
      </c>
    </row>
    <row r="3617" spans="1:23" x14ac:dyDescent="0.3">
      <c r="A3617" s="4" t="s">
        <v>3917</v>
      </c>
      <c r="B3617" s="1">
        <f>_xlfn.XLOOKUP(A3617,bank_source_transactions__1[transaction_id],bank_source_transactions__1[amount_inr])</f>
        <v>1353.17</v>
      </c>
      <c r="C3617" s="1">
        <f>_xlfn.XLOOKUP(A3617,Processed_data!A:A,Processed_data!F:F)</f>
        <v>1353.17</v>
      </c>
      <c r="D3617" s="1" t="str">
        <f>_xlfn.XLOOKUP(A3617,bank_source_transactions__1[transaction_id],bank_source_transactions__1[transaction_status])</f>
        <v>SUCCESS</v>
      </c>
      <c r="E3617" s="1" t="str">
        <f>_xlfn.XLOOKUP(A3617,Processed_data!A:A,Processed_data!G:G)</f>
        <v>SUCCESS</v>
      </c>
      <c r="F3617" s="1">
        <f>COUNTIF(bank_processed_transactions[transaction_id],A3617)</f>
        <v>1</v>
      </c>
      <c r="G3617" s="1" t="str">
        <f t="shared" si="560"/>
        <v>found</v>
      </c>
      <c r="H3617" s="1" t="str">
        <f t="shared" si="561"/>
        <v>Not Duplicate</v>
      </c>
      <c r="I3617" s="1" t="str">
        <f t="shared" si="562"/>
        <v>match</v>
      </c>
      <c r="J3617" s="1" t="str">
        <f t="shared" si="563"/>
        <v>match</v>
      </c>
      <c r="K3617" s="1">
        <f t="shared" si="564"/>
        <v>0</v>
      </c>
      <c r="L3617" s="2">
        <f>IF(F3617=0,"not processed",_xlfn.MINIFS(Processed_data!H:H,Processed_data!A:A,A3617))</f>
        <v>46109</v>
      </c>
      <c r="M3617" s="1">
        <f>IF(F3617=0,"not processed",ABS(bank_source_transactions__1[[#This Row],[transaction_date]]-Reconciliation!L3617))</f>
        <v>1</v>
      </c>
      <c r="N3617" s="1" t="str" cm="1">
        <f t="array" ref="N3617">_xlfn.IFS(M3617="not Processed", "Not Processed",M3617&gt;2,"SLA Breached",M3617&lt;=2,"Within SLA")</f>
        <v>Within SLA</v>
      </c>
      <c r="O3617" s="1" t="str">
        <f>_xlfn.XLOOKUP(A3617,Source_data!A:A,Source_data!D:D)</f>
        <v>UPI</v>
      </c>
      <c r="P3617" s="1">
        <f t="shared" si="565"/>
        <v>0</v>
      </c>
      <c r="Q3617" s="1">
        <f t="shared" si="566"/>
        <v>0</v>
      </c>
      <c r="R3617" s="1">
        <f t="shared" si="567"/>
        <v>0</v>
      </c>
      <c r="S3617" s="1">
        <f t="shared" si="568"/>
        <v>0</v>
      </c>
      <c r="T3617" s="1">
        <f t="shared" si="569"/>
        <v>0</v>
      </c>
      <c r="U3617" s="1" t="str">
        <f>_xlfn.XLOOKUP(Table3[[#This Row],[Transaction ID]],Source_data!A:A,Source_data!E:E)</f>
        <v>Hyderabad</v>
      </c>
      <c r="V3617" s="1">
        <f>_xlfn.IFNA(_xlfn.XLOOKUP(A3617,bank_processed_transactions[transaction_id],bank_processed_transactions[processing_minutes]),"")</f>
        <v>63.1</v>
      </c>
      <c r="W3617" s="31">
        <f>_xlfn.XLOOKUP(A3617,Source_data!A:A,Source_data!B:B)</f>
        <v>46108</v>
      </c>
    </row>
    <row r="3618" spans="1:23" x14ac:dyDescent="0.3">
      <c r="A3618" s="3" t="s">
        <v>4703</v>
      </c>
      <c r="B3618" s="1">
        <f>_xlfn.XLOOKUP(A3618,bank_source_transactions__1[transaction_id],bank_source_transactions__1[amount_inr])</f>
        <v>2217.02</v>
      </c>
      <c r="C3618" s="1">
        <f>_xlfn.XLOOKUP(A3618,Processed_data!A:A,Processed_data!F:F)</f>
        <v>2217.02</v>
      </c>
      <c r="D3618" s="1" t="str">
        <f>_xlfn.XLOOKUP(A3618,bank_source_transactions__1[transaction_id],bank_source_transactions__1[transaction_status])</f>
        <v>FAILED</v>
      </c>
      <c r="E3618" s="1" t="str">
        <f>_xlfn.XLOOKUP(A3618,Processed_data!A:A,Processed_data!G:G)</f>
        <v>FAILED</v>
      </c>
      <c r="F3618" s="1">
        <f>COUNTIF(bank_processed_transactions[transaction_id],A3618)</f>
        <v>1</v>
      </c>
      <c r="G3618" s="1" t="str">
        <f t="shared" si="560"/>
        <v>found</v>
      </c>
      <c r="H3618" s="1" t="str">
        <f t="shared" si="561"/>
        <v>Not Duplicate</v>
      </c>
      <c r="I3618" s="1" t="str">
        <f t="shared" si="562"/>
        <v>match</v>
      </c>
      <c r="J3618" s="1" t="str">
        <f t="shared" si="563"/>
        <v>match</v>
      </c>
      <c r="K3618" s="1">
        <f t="shared" si="564"/>
        <v>0</v>
      </c>
      <c r="L3618" s="2">
        <f>IF(F3618=0,"not processed",_xlfn.MINIFS(Processed_data!H:H,Processed_data!A:A,A3618))</f>
        <v>46050</v>
      </c>
      <c r="M3618" s="1">
        <f>IF(F3618=0,"not processed",ABS(bank_source_transactions__1[[#This Row],[transaction_date]]-Reconciliation!L3618))</f>
        <v>2</v>
      </c>
      <c r="N3618" s="1" t="str" cm="1">
        <f t="array" ref="N3618">_xlfn.IFS(M3618="not Processed", "Not Processed",M3618&gt;2,"SLA Breached",M3618&lt;=2,"Within SLA")</f>
        <v>Within SLA</v>
      </c>
      <c r="O3618" s="1" t="str">
        <f>_xlfn.XLOOKUP(A3618,Source_data!A:A,Source_data!D:D)</f>
        <v>UPI</v>
      </c>
      <c r="P3618" s="1">
        <f t="shared" si="565"/>
        <v>0</v>
      </c>
      <c r="Q3618" s="1">
        <f t="shared" si="566"/>
        <v>0</v>
      </c>
      <c r="R3618" s="1">
        <f t="shared" si="567"/>
        <v>0</v>
      </c>
      <c r="S3618" s="1">
        <f t="shared" si="568"/>
        <v>0</v>
      </c>
      <c r="T3618" s="1">
        <f t="shared" si="569"/>
        <v>0</v>
      </c>
      <c r="U3618" s="1" t="str">
        <f>_xlfn.XLOOKUP(Table3[[#This Row],[Transaction ID]],Source_data!A:A,Source_data!E:E)</f>
        <v>Pune</v>
      </c>
      <c r="V3618" s="1">
        <f>_xlfn.IFNA(_xlfn.XLOOKUP(A3618,bank_processed_transactions[transaction_id],bank_processed_transactions[processing_minutes]),"")</f>
        <v>44.5</v>
      </c>
      <c r="W3618" s="31">
        <f>_xlfn.XLOOKUP(A3618,Source_data!A:A,Source_data!B:B)</f>
        <v>46048</v>
      </c>
    </row>
    <row r="3619" spans="1:23" x14ac:dyDescent="0.3">
      <c r="A3619" s="4" t="s">
        <v>3310</v>
      </c>
      <c r="B3619" s="1">
        <f>_xlfn.XLOOKUP(A3619,bank_source_transactions__1[transaction_id],bank_source_transactions__1[amount_inr])</f>
        <v>844.59</v>
      </c>
      <c r="C3619" s="1">
        <f>_xlfn.XLOOKUP(A3619,Processed_data!A:A,Processed_data!F:F)</f>
        <v>844.59</v>
      </c>
      <c r="D3619" s="1" t="str">
        <f>_xlfn.XLOOKUP(A3619,bank_source_transactions__1[transaction_id],bank_source_transactions__1[transaction_status])</f>
        <v>REVERSED</v>
      </c>
      <c r="E3619" s="1" t="str">
        <f>_xlfn.XLOOKUP(A3619,Processed_data!A:A,Processed_data!G:G)</f>
        <v>REVERSED</v>
      </c>
      <c r="F3619" s="1">
        <f>COUNTIF(bank_processed_transactions[transaction_id],A3619)</f>
        <v>1</v>
      </c>
      <c r="G3619" s="1" t="str">
        <f t="shared" si="560"/>
        <v>found</v>
      </c>
      <c r="H3619" s="1" t="str">
        <f t="shared" si="561"/>
        <v>Not Duplicate</v>
      </c>
      <c r="I3619" s="1" t="str">
        <f t="shared" si="562"/>
        <v>match</v>
      </c>
      <c r="J3619" s="1" t="str">
        <f t="shared" si="563"/>
        <v>match</v>
      </c>
      <c r="K3619" s="1">
        <f t="shared" si="564"/>
        <v>0</v>
      </c>
      <c r="L3619" s="2">
        <f>IF(F3619=0,"not processed",_xlfn.MINIFS(Processed_data!H:H,Processed_data!A:A,A3619))</f>
        <v>46113</v>
      </c>
      <c r="M3619" s="1">
        <f>IF(F3619=0,"not processed",ABS(bank_source_transactions__1[[#This Row],[transaction_date]]-Reconciliation!L3619))</f>
        <v>1</v>
      </c>
      <c r="N3619" s="1" t="str" cm="1">
        <f t="array" ref="N3619">_xlfn.IFS(M3619="not Processed", "Not Processed",M3619&gt;2,"SLA Breached",M3619&lt;=2,"Within SLA")</f>
        <v>Within SLA</v>
      </c>
      <c r="O3619" s="1" t="str">
        <f>_xlfn.XLOOKUP(A3619,Source_data!A:A,Source_data!D:D)</f>
        <v>CARD</v>
      </c>
      <c r="P3619" s="1">
        <f t="shared" si="565"/>
        <v>0</v>
      </c>
      <c r="Q3619" s="1">
        <f t="shared" si="566"/>
        <v>0</v>
      </c>
      <c r="R3619" s="1">
        <f t="shared" si="567"/>
        <v>0</v>
      </c>
      <c r="S3619" s="1">
        <f t="shared" si="568"/>
        <v>0</v>
      </c>
      <c r="T3619" s="1">
        <f t="shared" si="569"/>
        <v>0</v>
      </c>
      <c r="U3619" s="1" t="str">
        <f>_xlfn.XLOOKUP(Table3[[#This Row],[Transaction ID]],Source_data!A:A,Source_data!E:E)</f>
        <v>Hyderabad</v>
      </c>
      <c r="V3619" s="1">
        <f>_xlfn.IFNA(_xlfn.XLOOKUP(A3619,bank_processed_transactions[transaction_id],bank_processed_transactions[processing_minutes]),"")</f>
        <v>10.5</v>
      </c>
      <c r="W3619" s="31">
        <f>_xlfn.XLOOKUP(A3619,Source_data!A:A,Source_data!B:B)</f>
        <v>46112</v>
      </c>
    </row>
    <row r="3620" spans="1:23" x14ac:dyDescent="0.3">
      <c r="A3620" s="3" t="s">
        <v>893</v>
      </c>
      <c r="B3620" s="1">
        <f>_xlfn.XLOOKUP(A3620,bank_source_transactions__1[transaction_id],bank_source_transactions__1[amount_inr])</f>
        <v>1498.33</v>
      </c>
      <c r="C3620" s="1">
        <f>_xlfn.XLOOKUP(A3620,Processed_data!A:A,Processed_data!F:F)</f>
        <v>1498.33</v>
      </c>
      <c r="D3620" s="1" t="str">
        <f>_xlfn.XLOOKUP(A3620,bank_source_transactions__1[transaction_id],bank_source_transactions__1[transaction_status])</f>
        <v>SUCCESS</v>
      </c>
      <c r="E3620" s="1" t="str">
        <f>_xlfn.XLOOKUP(A3620,Processed_data!A:A,Processed_data!G:G)</f>
        <v>SUCCESS</v>
      </c>
      <c r="F3620" s="1">
        <f>COUNTIF(bank_processed_transactions[transaction_id],A3620)</f>
        <v>1</v>
      </c>
      <c r="G3620" s="1" t="str">
        <f t="shared" si="560"/>
        <v>found</v>
      </c>
      <c r="H3620" s="1" t="str">
        <f t="shared" si="561"/>
        <v>Not Duplicate</v>
      </c>
      <c r="I3620" s="1" t="str">
        <f t="shared" si="562"/>
        <v>match</v>
      </c>
      <c r="J3620" s="1" t="str">
        <f t="shared" si="563"/>
        <v>match</v>
      </c>
      <c r="K3620" s="1">
        <f t="shared" si="564"/>
        <v>0</v>
      </c>
      <c r="L3620" s="2">
        <f>IF(F3620=0,"not processed",_xlfn.MINIFS(Processed_data!H:H,Processed_data!A:A,A3620))</f>
        <v>46042</v>
      </c>
      <c r="M3620" s="1">
        <f>IF(F3620=0,"not processed",ABS(bank_source_transactions__1[[#This Row],[transaction_date]]-Reconciliation!L3620))</f>
        <v>0</v>
      </c>
      <c r="N3620" s="1" t="str" cm="1">
        <f t="array" ref="N3620">_xlfn.IFS(M3620="not Processed", "Not Processed",M3620&gt;2,"SLA Breached",M3620&lt;=2,"Within SLA")</f>
        <v>Within SLA</v>
      </c>
      <c r="O3620" s="1" t="str">
        <f>_xlfn.XLOOKUP(A3620,Source_data!A:A,Source_data!D:D)</f>
        <v>UPI</v>
      </c>
      <c r="P3620" s="1">
        <f t="shared" si="565"/>
        <v>0</v>
      </c>
      <c r="Q3620" s="1">
        <f t="shared" si="566"/>
        <v>0</v>
      </c>
      <c r="R3620" s="1">
        <f t="shared" si="567"/>
        <v>0</v>
      </c>
      <c r="S3620" s="1">
        <f t="shared" si="568"/>
        <v>0</v>
      </c>
      <c r="T3620" s="1">
        <f t="shared" si="569"/>
        <v>0</v>
      </c>
      <c r="U3620" s="1" t="str">
        <f>_xlfn.XLOOKUP(Table3[[#This Row],[Transaction ID]],Source_data!A:A,Source_data!E:E)</f>
        <v>Bengaluru</v>
      </c>
      <c r="V3620" s="1">
        <f>_xlfn.IFNA(_xlfn.XLOOKUP(A3620,bank_processed_transactions[transaction_id],bank_processed_transactions[processing_minutes]),"")</f>
        <v>36.200000000000003</v>
      </c>
      <c r="W3620" s="31">
        <f>_xlfn.XLOOKUP(A3620,Source_data!A:A,Source_data!B:B)</f>
        <v>46042</v>
      </c>
    </row>
    <row r="3621" spans="1:23" x14ac:dyDescent="0.3">
      <c r="A3621" s="4" t="s">
        <v>4066</v>
      </c>
      <c r="B3621" s="1">
        <f>_xlfn.XLOOKUP(A3621,bank_source_transactions__1[transaction_id],bank_source_transactions__1[amount_inr])</f>
        <v>4572.43</v>
      </c>
      <c r="C3621" s="1">
        <f>_xlfn.XLOOKUP(A3621,Processed_data!A:A,Processed_data!F:F)</f>
        <v>4572.43</v>
      </c>
      <c r="D3621" s="1" t="str">
        <f>_xlfn.XLOOKUP(A3621,bank_source_transactions__1[transaction_id],bank_source_transactions__1[transaction_status])</f>
        <v>SUCCESS</v>
      </c>
      <c r="E3621" s="1" t="str">
        <f>_xlfn.XLOOKUP(A3621,Processed_data!A:A,Processed_data!G:G)</f>
        <v>SUCCESS</v>
      </c>
      <c r="F3621" s="1">
        <f>COUNTIF(bank_processed_transactions[transaction_id],A3621)</f>
        <v>1</v>
      </c>
      <c r="G3621" s="1" t="str">
        <f t="shared" si="560"/>
        <v>found</v>
      </c>
      <c r="H3621" s="1" t="str">
        <f t="shared" si="561"/>
        <v>Not Duplicate</v>
      </c>
      <c r="I3621" s="1" t="str">
        <f t="shared" si="562"/>
        <v>match</v>
      </c>
      <c r="J3621" s="1" t="str">
        <f t="shared" si="563"/>
        <v>match</v>
      </c>
      <c r="K3621" s="1">
        <f t="shared" si="564"/>
        <v>0</v>
      </c>
      <c r="L3621" s="2">
        <f>IF(F3621=0,"not processed",_xlfn.MINIFS(Processed_data!H:H,Processed_data!A:A,A3621))</f>
        <v>46099</v>
      </c>
      <c r="M3621" s="1">
        <f>IF(F3621=0,"not processed",ABS(bank_source_transactions__1[[#This Row],[transaction_date]]-Reconciliation!L3621))</f>
        <v>0</v>
      </c>
      <c r="N3621" s="1" t="str" cm="1">
        <f t="array" ref="N3621">_xlfn.IFS(M3621="not Processed", "Not Processed",M3621&gt;2,"SLA Breached",M3621&lt;=2,"Within SLA")</f>
        <v>Within SLA</v>
      </c>
      <c r="O3621" s="1" t="str">
        <f>_xlfn.XLOOKUP(A3621,Source_data!A:A,Source_data!D:D)</f>
        <v>CARD</v>
      </c>
      <c r="P3621" s="1">
        <f t="shared" si="565"/>
        <v>0</v>
      </c>
      <c r="Q3621" s="1">
        <f t="shared" si="566"/>
        <v>0</v>
      </c>
      <c r="R3621" s="1">
        <f t="shared" si="567"/>
        <v>0</v>
      </c>
      <c r="S3621" s="1">
        <f t="shared" si="568"/>
        <v>0</v>
      </c>
      <c r="T3621" s="1">
        <f t="shared" si="569"/>
        <v>0</v>
      </c>
      <c r="U3621" s="1" t="str">
        <f>_xlfn.XLOOKUP(Table3[[#This Row],[Transaction ID]],Source_data!A:A,Source_data!E:E)</f>
        <v>Bengaluru</v>
      </c>
      <c r="V3621" s="1">
        <f>_xlfn.IFNA(_xlfn.XLOOKUP(A3621,bank_processed_transactions[transaction_id],bank_processed_transactions[processing_minutes]),"")</f>
        <v>5.2</v>
      </c>
      <c r="W3621" s="31">
        <f>_xlfn.XLOOKUP(A3621,Source_data!A:A,Source_data!B:B)</f>
        <v>46099</v>
      </c>
    </row>
    <row r="3622" spans="1:23" x14ac:dyDescent="0.3">
      <c r="A3622" s="3" t="s">
        <v>1024</v>
      </c>
      <c r="B3622" s="1">
        <f>_xlfn.XLOOKUP(A3622,bank_source_transactions__1[transaction_id],bank_source_transactions__1[amount_inr])</f>
        <v>6447.74</v>
      </c>
      <c r="C3622" s="1">
        <f>_xlfn.XLOOKUP(A3622,Processed_data!A:A,Processed_data!F:F)</f>
        <v>6447.74</v>
      </c>
      <c r="D3622" s="1" t="str">
        <f>_xlfn.XLOOKUP(A3622,bank_source_transactions__1[transaction_id],bank_source_transactions__1[transaction_status])</f>
        <v>SUCCESS</v>
      </c>
      <c r="E3622" s="1" t="str">
        <f>_xlfn.XLOOKUP(A3622,Processed_data!A:A,Processed_data!G:G)</f>
        <v>SUCCESS</v>
      </c>
      <c r="F3622" s="1">
        <f>COUNTIF(bank_processed_transactions[transaction_id],A3622)</f>
        <v>1</v>
      </c>
      <c r="G3622" s="1" t="str">
        <f t="shared" si="560"/>
        <v>found</v>
      </c>
      <c r="H3622" s="1" t="str">
        <f t="shared" si="561"/>
        <v>Not Duplicate</v>
      </c>
      <c r="I3622" s="1" t="str">
        <f t="shared" si="562"/>
        <v>match</v>
      </c>
      <c r="J3622" s="1" t="str">
        <f t="shared" si="563"/>
        <v>match</v>
      </c>
      <c r="K3622" s="1">
        <f t="shared" si="564"/>
        <v>0</v>
      </c>
      <c r="L3622" s="2">
        <f>IF(F3622=0,"not processed",_xlfn.MINIFS(Processed_data!H:H,Processed_data!A:A,A3622))</f>
        <v>46091</v>
      </c>
      <c r="M3622" s="1">
        <f>IF(F3622=0,"not processed",ABS(bank_source_transactions__1[[#This Row],[transaction_date]]-Reconciliation!L3622))</f>
        <v>1</v>
      </c>
      <c r="N3622" s="1" t="str" cm="1">
        <f t="array" ref="N3622">_xlfn.IFS(M3622="not Processed", "Not Processed",M3622&gt;2,"SLA Breached",M3622&lt;=2,"Within SLA")</f>
        <v>Within SLA</v>
      </c>
      <c r="O3622" s="1" t="str">
        <f>_xlfn.XLOOKUP(A3622,Source_data!A:A,Source_data!D:D)</f>
        <v>UPI</v>
      </c>
      <c r="P3622" s="1">
        <f t="shared" si="565"/>
        <v>0</v>
      </c>
      <c r="Q3622" s="1">
        <f t="shared" si="566"/>
        <v>0</v>
      </c>
      <c r="R3622" s="1">
        <f t="shared" si="567"/>
        <v>0</v>
      </c>
      <c r="S3622" s="1">
        <f t="shared" si="568"/>
        <v>0</v>
      </c>
      <c r="T3622" s="1">
        <f t="shared" si="569"/>
        <v>0</v>
      </c>
      <c r="U3622" s="1" t="str">
        <f>_xlfn.XLOOKUP(Table3[[#This Row],[Transaction ID]],Source_data!A:A,Source_data!E:E)</f>
        <v>Bengaluru</v>
      </c>
      <c r="V3622" s="1">
        <f>_xlfn.IFNA(_xlfn.XLOOKUP(A3622,bank_processed_transactions[transaction_id],bank_processed_transactions[processing_minutes]),"")</f>
        <v>20.5</v>
      </c>
      <c r="W3622" s="31">
        <f>_xlfn.XLOOKUP(A3622,Source_data!A:A,Source_data!B:B)</f>
        <v>46090</v>
      </c>
    </row>
    <row r="3623" spans="1:23" x14ac:dyDescent="0.3">
      <c r="A3623" s="4" t="s">
        <v>2690</v>
      </c>
      <c r="B3623" s="1">
        <f>_xlfn.XLOOKUP(A3623,bank_source_transactions__1[transaction_id],bank_source_transactions__1[amount_inr])</f>
        <v>7376.92</v>
      </c>
      <c r="C3623" s="1">
        <f>_xlfn.XLOOKUP(A3623,Processed_data!A:A,Processed_data!F:F)</f>
        <v>7376.92</v>
      </c>
      <c r="D3623" s="1" t="str">
        <f>_xlfn.XLOOKUP(A3623,bank_source_transactions__1[transaction_id],bank_source_transactions__1[transaction_status])</f>
        <v>SUCCESS</v>
      </c>
      <c r="E3623" s="1" t="str">
        <f>_xlfn.XLOOKUP(A3623,Processed_data!A:A,Processed_data!G:G)</f>
        <v>SUCCESS</v>
      </c>
      <c r="F3623" s="1">
        <f>COUNTIF(bank_processed_transactions[transaction_id],A3623)</f>
        <v>1</v>
      </c>
      <c r="G3623" s="1" t="str">
        <f t="shared" si="560"/>
        <v>found</v>
      </c>
      <c r="H3623" s="1" t="str">
        <f t="shared" si="561"/>
        <v>Not Duplicate</v>
      </c>
      <c r="I3623" s="1" t="str">
        <f t="shared" si="562"/>
        <v>match</v>
      </c>
      <c r="J3623" s="1" t="str">
        <f t="shared" si="563"/>
        <v>match</v>
      </c>
      <c r="K3623" s="1">
        <f t="shared" si="564"/>
        <v>0</v>
      </c>
      <c r="L3623" s="2">
        <f>IF(F3623=0,"not processed",_xlfn.MINIFS(Processed_data!H:H,Processed_data!A:A,A3623))</f>
        <v>46092</v>
      </c>
      <c r="M3623" s="1">
        <f>IF(F3623=0,"not processed",ABS(bank_source_transactions__1[[#This Row],[transaction_date]]-Reconciliation!L3623))</f>
        <v>1</v>
      </c>
      <c r="N3623" s="1" t="str" cm="1">
        <f t="array" ref="N3623">_xlfn.IFS(M3623="not Processed", "Not Processed",M3623&gt;2,"SLA Breached",M3623&lt;=2,"Within SLA")</f>
        <v>Within SLA</v>
      </c>
      <c r="O3623" s="1" t="str">
        <f>_xlfn.XLOOKUP(A3623,Source_data!A:A,Source_data!D:D)</f>
        <v>UPI</v>
      </c>
      <c r="P3623" s="1">
        <f t="shared" si="565"/>
        <v>0</v>
      </c>
      <c r="Q3623" s="1">
        <f t="shared" si="566"/>
        <v>0</v>
      </c>
      <c r="R3623" s="1">
        <f t="shared" si="567"/>
        <v>0</v>
      </c>
      <c r="S3623" s="1">
        <f t="shared" si="568"/>
        <v>0</v>
      </c>
      <c r="T3623" s="1">
        <f t="shared" si="569"/>
        <v>0</v>
      </c>
      <c r="U3623" s="1" t="str">
        <f>_xlfn.XLOOKUP(Table3[[#This Row],[Transaction ID]],Source_data!A:A,Source_data!E:E)</f>
        <v>Pune</v>
      </c>
      <c r="V3623" s="1">
        <f>_xlfn.IFNA(_xlfn.XLOOKUP(A3623,bank_processed_transactions[transaction_id],bank_processed_transactions[processing_minutes]),"")</f>
        <v>4.7</v>
      </c>
      <c r="W3623" s="31">
        <f>_xlfn.XLOOKUP(A3623,Source_data!A:A,Source_data!B:B)</f>
        <v>46091</v>
      </c>
    </row>
    <row r="3624" spans="1:23" x14ac:dyDescent="0.3">
      <c r="A3624" s="3" t="s">
        <v>3425</v>
      </c>
      <c r="B3624" s="1">
        <f>_xlfn.XLOOKUP(A3624,bank_source_transactions__1[transaction_id],bank_source_transactions__1[amount_inr])</f>
        <v>5855.29</v>
      </c>
      <c r="C3624" s="1">
        <f>_xlfn.XLOOKUP(A3624,Processed_data!A:A,Processed_data!F:F)</f>
        <v>5855.29</v>
      </c>
      <c r="D3624" s="1" t="str">
        <f>_xlfn.XLOOKUP(A3624,bank_source_transactions__1[transaction_id],bank_source_transactions__1[transaction_status])</f>
        <v>SUCCESS</v>
      </c>
      <c r="E3624" s="1" t="str">
        <f>_xlfn.XLOOKUP(A3624,Processed_data!A:A,Processed_data!G:G)</f>
        <v>SUCCESS</v>
      </c>
      <c r="F3624" s="1">
        <f>COUNTIF(bank_processed_transactions[transaction_id],A3624)</f>
        <v>1</v>
      </c>
      <c r="G3624" s="1" t="str">
        <f t="shared" si="560"/>
        <v>found</v>
      </c>
      <c r="H3624" s="1" t="str">
        <f t="shared" si="561"/>
        <v>Not Duplicate</v>
      </c>
      <c r="I3624" s="1" t="str">
        <f t="shared" si="562"/>
        <v>match</v>
      </c>
      <c r="J3624" s="1" t="str">
        <f t="shared" si="563"/>
        <v>match</v>
      </c>
      <c r="K3624" s="1">
        <f t="shared" si="564"/>
        <v>0</v>
      </c>
      <c r="L3624" s="2">
        <f>IF(F3624=0,"not processed",_xlfn.MINIFS(Processed_data!H:H,Processed_data!A:A,A3624))</f>
        <v>46056</v>
      </c>
      <c r="M3624" s="1">
        <f>IF(F3624=0,"not processed",ABS(bank_source_transactions__1[[#This Row],[transaction_date]]-Reconciliation!L3624))</f>
        <v>0</v>
      </c>
      <c r="N3624" s="1" t="str" cm="1">
        <f t="array" ref="N3624">_xlfn.IFS(M3624="not Processed", "Not Processed",M3624&gt;2,"SLA Breached",M3624&lt;=2,"Within SLA")</f>
        <v>Within SLA</v>
      </c>
      <c r="O3624" s="1" t="str">
        <f>_xlfn.XLOOKUP(A3624,Source_data!A:A,Source_data!D:D)</f>
        <v>UPI</v>
      </c>
      <c r="P3624" s="1">
        <f t="shared" si="565"/>
        <v>0</v>
      </c>
      <c r="Q3624" s="1">
        <f t="shared" si="566"/>
        <v>0</v>
      </c>
      <c r="R3624" s="1">
        <f t="shared" si="567"/>
        <v>0</v>
      </c>
      <c r="S3624" s="1">
        <f t="shared" si="568"/>
        <v>0</v>
      </c>
      <c r="T3624" s="1">
        <f t="shared" si="569"/>
        <v>0</v>
      </c>
      <c r="U3624" s="1" t="str">
        <f>_xlfn.XLOOKUP(Table3[[#This Row],[Transaction ID]],Source_data!A:A,Source_data!E:E)</f>
        <v>Mumbai</v>
      </c>
      <c r="V3624" s="1">
        <f>_xlfn.IFNA(_xlfn.XLOOKUP(A3624,bank_processed_transactions[transaction_id],bank_processed_transactions[processing_minutes]),"")</f>
        <v>29.2</v>
      </c>
      <c r="W3624" s="31">
        <f>_xlfn.XLOOKUP(A3624,Source_data!A:A,Source_data!B:B)</f>
        <v>46056</v>
      </c>
    </row>
    <row r="3625" spans="1:23" x14ac:dyDescent="0.3">
      <c r="A3625" s="4" t="s">
        <v>1393</v>
      </c>
      <c r="B3625" s="1">
        <f>_xlfn.XLOOKUP(A3625,bank_source_transactions__1[transaction_id],bank_source_transactions__1[amount_inr])</f>
        <v>9672.2900000000009</v>
      </c>
      <c r="C3625" s="1">
        <f>_xlfn.XLOOKUP(A3625,Processed_data!A:A,Processed_data!F:F)</f>
        <v>9672.2900000000009</v>
      </c>
      <c r="D3625" s="1" t="str">
        <f>_xlfn.XLOOKUP(A3625,bank_source_transactions__1[transaction_id],bank_source_transactions__1[transaction_status])</f>
        <v>SUCCESS</v>
      </c>
      <c r="E3625" s="1" t="str">
        <f>_xlfn.XLOOKUP(A3625,Processed_data!A:A,Processed_data!G:G)</f>
        <v>SUCCESS</v>
      </c>
      <c r="F3625" s="1">
        <f>COUNTIF(bank_processed_transactions[transaction_id],A3625)</f>
        <v>1</v>
      </c>
      <c r="G3625" s="1" t="str">
        <f t="shared" si="560"/>
        <v>found</v>
      </c>
      <c r="H3625" s="1" t="str">
        <f t="shared" si="561"/>
        <v>Not Duplicate</v>
      </c>
      <c r="I3625" s="1" t="str">
        <f t="shared" si="562"/>
        <v>match</v>
      </c>
      <c r="J3625" s="1" t="str">
        <f t="shared" si="563"/>
        <v>match</v>
      </c>
      <c r="K3625" s="1">
        <f t="shared" si="564"/>
        <v>0</v>
      </c>
      <c r="L3625" s="2">
        <f>IF(F3625=0,"not processed",_xlfn.MINIFS(Processed_data!H:H,Processed_data!A:A,A3625))</f>
        <v>46092</v>
      </c>
      <c r="M3625" s="1">
        <f>IF(F3625=0,"not processed",ABS(bank_source_transactions__1[[#This Row],[transaction_date]]-Reconciliation!L3625))</f>
        <v>0</v>
      </c>
      <c r="N3625" s="1" t="str" cm="1">
        <f t="array" ref="N3625">_xlfn.IFS(M3625="not Processed", "Not Processed",M3625&gt;2,"SLA Breached",M3625&lt;=2,"Within SLA")</f>
        <v>Within SLA</v>
      </c>
      <c r="O3625" s="1" t="str">
        <f>_xlfn.XLOOKUP(A3625,Source_data!A:A,Source_data!D:D)</f>
        <v>UPI</v>
      </c>
      <c r="P3625" s="1">
        <f t="shared" si="565"/>
        <v>0</v>
      </c>
      <c r="Q3625" s="1">
        <f t="shared" si="566"/>
        <v>0</v>
      </c>
      <c r="R3625" s="1">
        <f t="shared" si="567"/>
        <v>0</v>
      </c>
      <c r="S3625" s="1">
        <f t="shared" si="568"/>
        <v>0</v>
      </c>
      <c r="T3625" s="1">
        <f t="shared" si="569"/>
        <v>0</v>
      </c>
      <c r="U3625" s="1" t="str">
        <f>_xlfn.XLOOKUP(Table3[[#This Row],[Transaction ID]],Source_data!A:A,Source_data!E:E)</f>
        <v>Hyderabad</v>
      </c>
      <c r="V3625" s="1">
        <f>_xlfn.IFNA(_xlfn.XLOOKUP(A3625,bank_processed_transactions[transaction_id],bank_processed_transactions[processing_minutes]),"")</f>
        <v>34.799999999999997</v>
      </c>
      <c r="W3625" s="31">
        <f>_xlfn.XLOOKUP(A3625,Source_data!A:A,Source_data!B:B)</f>
        <v>46092</v>
      </c>
    </row>
    <row r="3626" spans="1:23" x14ac:dyDescent="0.3">
      <c r="A3626" s="3" t="s">
        <v>526</v>
      </c>
      <c r="B3626" s="1">
        <f>_xlfn.XLOOKUP(A3626,bank_source_transactions__1[transaction_id],bank_source_transactions__1[amount_inr])</f>
        <v>1339.06</v>
      </c>
      <c r="C3626" s="1">
        <f>_xlfn.XLOOKUP(A3626,Processed_data!A:A,Processed_data!F:F)</f>
        <v>1339.06</v>
      </c>
      <c r="D3626" s="1" t="str">
        <f>_xlfn.XLOOKUP(A3626,bank_source_transactions__1[transaction_id],bank_source_transactions__1[transaction_status])</f>
        <v>SUCCESS</v>
      </c>
      <c r="E3626" s="1" t="str">
        <f>_xlfn.XLOOKUP(A3626,Processed_data!A:A,Processed_data!G:G)</f>
        <v>SUCCESS</v>
      </c>
      <c r="F3626" s="1">
        <f>COUNTIF(bank_processed_transactions[transaction_id],A3626)</f>
        <v>1</v>
      </c>
      <c r="G3626" s="1" t="str">
        <f t="shared" si="560"/>
        <v>found</v>
      </c>
      <c r="H3626" s="1" t="str">
        <f t="shared" si="561"/>
        <v>Not Duplicate</v>
      </c>
      <c r="I3626" s="1" t="str">
        <f t="shared" si="562"/>
        <v>match</v>
      </c>
      <c r="J3626" s="1" t="str">
        <f t="shared" si="563"/>
        <v>match</v>
      </c>
      <c r="K3626" s="1">
        <f t="shared" si="564"/>
        <v>0</v>
      </c>
      <c r="L3626" s="2">
        <f>IF(F3626=0,"not processed",_xlfn.MINIFS(Processed_data!H:H,Processed_data!A:A,A3626))</f>
        <v>46055</v>
      </c>
      <c r="M3626" s="1">
        <f>IF(F3626=0,"not processed",ABS(bank_source_transactions__1[[#This Row],[transaction_date]]-Reconciliation!L3626))</f>
        <v>2</v>
      </c>
      <c r="N3626" s="1" t="str" cm="1">
        <f t="array" ref="N3626">_xlfn.IFS(M3626="not Processed", "Not Processed",M3626&gt;2,"SLA Breached",M3626&lt;=2,"Within SLA")</f>
        <v>Within SLA</v>
      </c>
      <c r="O3626" s="1" t="str">
        <f>_xlfn.XLOOKUP(A3626,Source_data!A:A,Source_data!D:D)</f>
        <v>UPI</v>
      </c>
      <c r="P3626" s="1">
        <f t="shared" si="565"/>
        <v>0</v>
      </c>
      <c r="Q3626" s="1">
        <f t="shared" si="566"/>
        <v>0</v>
      </c>
      <c r="R3626" s="1">
        <f t="shared" si="567"/>
        <v>0</v>
      </c>
      <c r="S3626" s="1">
        <f t="shared" si="568"/>
        <v>0</v>
      </c>
      <c r="T3626" s="1">
        <f t="shared" si="569"/>
        <v>0</v>
      </c>
      <c r="U3626" s="1" t="str">
        <f>_xlfn.XLOOKUP(Table3[[#This Row],[Transaction ID]],Source_data!A:A,Source_data!E:E)</f>
        <v>Mumbai</v>
      </c>
      <c r="V3626" s="1">
        <f>_xlfn.IFNA(_xlfn.XLOOKUP(A3626,bank_processed_transactions[transaction_id],bank_processed_transactions[processing_minutes]),"")</f>
        <v>49.5</v>
      </c>
      <c r="W3626" s="31">
        <f>_xlfn.XLOOKUP(A3626,Source_data!A:A,Source_data!B:B)</f>
        <v>46053</v>
      </c>
    </row>
    <row r="3627" spans="1:23" x14ac:dyDescent="0.3">
      <c r="A3627" s="4" t="s">
        <v>4571</v>
      </c>
      <c r="B3627" s="1">
        <f>_xlfn.XLOOKUP(A3627,bank_source_transactions__1[transaction_id],bank_source_transactions__1[amount_inr])</f>
        <v>1121.6300000000001</v>
      </c>
      <c r="C3627" s="1">
        <f>_xlfn.XLOOKUP(A3627,Processed_data!A:A,Processed_data!F:F)</f>
        <v>1121.6300000000001</v>
      </c>
      <c r="D3627" s="1" t="str">
        <f>_xlfn.XLOOKUP(A3627,bank_source_transactions__1[transaction_id],bank_source_transactions__1[transaction_status])</f>
        <v>SUCCESS</v>
      </c>
      <c r="E3627" s="1" t="str">
        <f>_xlfn.XLOOKUP(A3627,Processed_data!A:A,Processed_data!G:G)</f>
        <v>SUCCESS</v>
      </c>
      <c r="F3627" s="1">
        <f>COUNTIF(bank_processed_transactions[transaction_id],A3627)</f>
        <v>1</v>
      </c>
      <c r="G3627" s="1" t="str">
        <f t="shared" si="560"/>
        <v>found</v>
      </c>
      <c r="H3627" s="1" t="str">
        <f t="shared" si="561"/>
        <v>Not Duplicate</v>
      </c>
      <c r="I3627" s="1" t="str">
        <f t="shared" si="562"/>
        <v>match</v>
      </c>
      <c r="J3627" s="1" t="str">
        <f t="shared" si="563"/>
        <v>match</v>
      </c>
      <c r="K3627" s="1">
        <f t="shared" si="564"/>
        <v>0</v>
      </c>
      <c r="L3627" s="2">
        <f>IF(F3627=0,"not processed",_xlfn.MINIFS(Processed_data!H:H,Processed_data!A:A,A3627))</f>
        <v>46063</v>
      </c>
      <c r="M3627" s="1">
        <f>IF(F3627=0,"not processed",ABS(bank_source_transactions__1[[#This Row],[transaction_date]]-Reconciliation!L3627))</f>
        <v>2</v>
      </c>
      <c r="N3627" s="1" t="str" cm="1">
        <f t="array" ref="N3627">_xlfn.IFS(M3627="not Processed", "Not Processed",M3627&gt;2,"SLA Breached",M3627&lt;=2,"Within SLA")</f>
        <v>Within SLA</v>
      </c>
      <c r="O3627" s="1" t="str">
        <f>_xlfn.XLOOKUP(A3627,Source_data!A:A,Source_data!D:D)</f>
        <v>CARD</v>
      </c>
      <c r="P3627" s="1">
        <f t="shared" si="565"/>
        <v>0</v>
      </c>
      <c r="Q3627" s="1">
        <f t="shared" si="566"/>
        <v>0</v>
      </c>
      <c r="R3627" s="1">
        <f t="shared" si="567"/>
        <v>0</v>
      </c>
      <c r="S3627" s="1">
        <f t="shared" si="568"/>
        <v>0</v>
      </c>
      <c r="T3627" s="1">
        <f t="shared" si="569"/>
        <v>0</v>
      </c>
      <c r="U3627" s="1" t="str">
        <f>_xlfn.XLOOKUP(Table3[[#This Row],[Transaction ID]],Source_data!A:A,Source_data!E:E)</f>
        <v>Pune</v>
      </c>
      <c r="V3627" s="1">
        <f>_xlfn.IFNA(_xlfn.XLOOKUP(A3627,bank_processed_transactions[transaction_id],bank_processed_transactions[processing_minutes]),"")</f>
        <v>14.7</v>
      </c>
      <c r="W3627" s="31">
        <f>_xlfn.XLOOKUP(A3627,Source_data!A:A,Source_data!B:B)</f>
        <v>46061</v>
      </c>
    </row>
    <row r="3628" spans="1:23" x14ac:dyDescent="0.3">
      <c r="A3628" s="3" t="s">
        <v>1219</v>
      </c>
      <c r="B3628" s="1">
        <f>_xlfn.XLOOKUP(A3628,bank_source_transactions__1[transaction_id],bank_source_transactions__1[amount_inr])</f>
        <v>1800.12</v>
      </c>
      <c r="C3628" s="1">
        <f>_xlfn.XLOOKUP(A3628,Processed_data!A:A,Processed_data!F:F)</f>
        <v>1800.12</v>
      </c>
      <c r="D3628" s="1" t="str">
        <f>_xlfn.XLOOKUP(A3628,bank_source_transactions__1[transaction_id],bank_source_transactions__1[transaction_status])</f>
        <v>SUCCESS</v>
      </c>
      <c r="E3628" s="1" t="str">
        <f>_xlfn.XLOOKUP(A3628,Processed_data!A:A,Processed_data!G:G)</f>
        <v>SUCCESS</v>
      </c>
      <c r="F3628" s="1">
        <f>COUNTIF(bank_processed_transactions[transaction_id],A3628)</f>
        <v>1</v>
      </c>
      <c r="G3628" s="1" t="str">
        <f t="shared" si="560"/>
        <v>found</v>
      </c>
      <c r="H3628" s="1" t="str">
        <f t="shared" si="561"/>
        <v>Not Duplicate</v>
      </c>
      <c r="I3628" s="1" t="str">
        <f t="shared" si="562"/>
        <v>match</v>
      </c>
      <c r="J3628" s="1" t="str">
        <f t="shared" si="563"/>
        <v>match</v>
      </c>
      <c r="K3628" s="1">
        <f t="shared" si="564"/>
        <v>0</v>
      </c>
      <c r="L3628" s="2">
        <f>IF(F3628=0,"not processed",_xlfn.MINIFS(Processed_data!H:H,Processed_data!A:A,A3628))</f>
        <v>46103</v>
      </c>
      <c r="M3628" s="1">
        <f>IF(F3628=0,"not processed",ABS(bank_source_transactions__1[[#This Row],[transaction_date]]-Reconciliation!L3628))</f>
        <v>0</v>
      </c>
      <c r="N3628" s="1" t="str" cm="1">
        <f t="array" ref="N3628">_xlfn.IFS(M3628="not Processed", "Not Processed",M3628&gt;2,"SLA Breached",M3628&lt;=2,"Within SLA")</f>
        <v>Within SLA</v>
      </c>
      <c r="O3628" s="1" t="str">
        <f>_xlfn.XLOOKUP(A3628,Source_data!A:A,Source_data!D:D)</f>
        <v>IMPS</v>
      </c>
      <c r="P3628" s="1">
        <f t="shared" si="565"/>
        <v>0</v>
      </c>
      <c r="Q3628" s="1">
        <f t="shared" si="566"/>
        <v>0</v>
      </c>
      <c r="R3628" s="1">
        <f t="shared" si="567"/>
        <v>0</v>
      </c>
      <c r="S3628" s="1">
        <f t="shared" si="568"/>
        <v>0</v>
      </c>
      <c r="T3628" s="1">
        <f t="shared" si="569"/>
        <v>0</v>
      </c>
      <c r="U3628" s="1" t="str">
        <f>_xlfn.XLOOKUP(Table3[[#This Row],[Transaction ID]],Source_data!A:A,Source_data!E:E)</f>
        <v>Mumbai</v>
      </c>
      <c r="V3628" s="1">
        <f>_xlfn.IFNA(_xlfn.XLOOKUP(A3628,bank_processed_transactions[transaction_id],bank_processed_transactions[processing_minutes]),"")</f>
        <v>81.3</v>
      </c>
      <c r="W3628" s="31">
        <f>_xlfn.XLOOKUP(A3628,Source_data!A:A,Source_data!B:B)</f>
        <v>46103</v>
      </c>
    </row>
    <row r="3629" spans="1:23" x14ac:dyDescent="0.3">
      <c r="A3629" s="4" t="s">
        <v>2766</v>
      </c>
      <c r="B3629" s="1">
        <f>_xlfn.XLOOKUP(A3629,bank_source_transactions__1[transaction_id],bank_source_transactions__1[amount_inr])</f>
        <v>3760.42</v>
      </c>
      <c r="C3629" s="1">
        <f>_xlfn.XLOOKUP(A3629,Processed_data!A:A,Processed_data!F:F)</f>
        <v>3760.42</v>
      </c>
      <c r="D3629" s="1" t="str">
        <f>_xlfn.XLOOKUP(A3629,bank_source_transactions__1[transaction_id],bank_source_transactions__1[transaction_status])</f>
        <v>SUCCESS</v>
      </c>
      <c r="E3629" s="1" t="str">
        <f>_xlfn.XLOOKUP(A3629,Processed_data!A:A,Processed_data!G:G)</f>
        <v>SUCCESS</v>
      </c>
      <c r="F3629" s="1">
        <f>COUNTIF(bank_processed_transactions[transaction_id],A3629)</f>
        <v>1</v>
      </c>
      <c r="G3629" s="1" t="str">
        <f t="shared" si="560"/>
        <v>found</v>
      </c>
      <c r="H3629" s="1" t="str">
        <f t="shared" si="561"/>
        <v>Not Duplicate</v>
      </c>
      <c r="I3629" s="1" t="str">
        <f t="shared" si="562"/>
        <v>match</v>
      </c>
      <c r="J3629" s="1" t="str">
        <f t="shared" si="563"/>
        <v>match</v>
      </c>
      <c r="K3629" s="1">
        <f t="shared" si="564"/>
        <v>0</v>
      </c>
      <c r="L3629" s="2">
        <f>IF(F3629=0,"not processed",_xlfn.MINIFS(Processed_data!H:H,Processed_data!A:A,A3629))</f>
        <v>46040</v>
      </c>
      <c r="M3629" s="1">
        <f>IF(F3629=0,"not processed",ABS(bank_source_transactions__1[[#This Row],[transaction_date]]-Reconciliation!L3629))</f>
        <v>1</v>
      </c>
      <c r="N3629" s="1" t="str" cm="1">
        <f t="array" ref="N3629">_xlfn.IFS(M3629="not Processed", "Not Processed",M3629&gt;2,"SLA Breached",M3629&lt;=2,"Within SLA")</f>
        <v>Within SLA</v>
      </c>
      <c r="O3629" s="1" t="str">
        <f>_xlfn.XLOOKUP(A3629,Source_data!A:A,Source_data!D:D)</f>
        <v>CARD</v>
      </c>
      <c r="P3629" s="1">
        <f t="shared" si="565"/>
        <v>0</v>
      </c>
      <c r="Q3629" s="1">
        <f t="shared" si="566"/>
        <v>0</v>
      </c>
      <c r="R3629" s="1">
        <f t="shared" si="567"/>
        <v>0</v>
      </c>
      <c r="S3629" s="1">
        <f t="shared" si="568"/>
        <v>0</v>
      </c>
      <c r="T3629" s="1">
        <f t="shared" si="569"/>
        <v>0</v>
      </c>
      <c r="U3629" s="1" t="str">
        <f>_xlfn.XLOOKUP(Table3[[#This Row],[Transaction ID]],Source_data!A:A,Source_data!E:E)</f>
        <v>Mumbai</v>
      </c>
      <c r="V3629" s="1">
        <f>_xlfn.IFNA(_xlfn.XLOOKUP(A3629,bank_processed_transactions[transaction_id],bank_processed_transactions[processing_minutes]),"")</f>
        <v>33</v>
      </c>
      <c r="W3629" s="31">
        <f>_xlfn.XLOOKUP(A3629,Source_data!A:A,Source_data!B:B)</f>
        <v>46039</v>
      </c>
    </row>
    <row r="3630" spans="1:23" x14ac:dyDescent="0.3">
      <c r="A3630" s="3" t="s">
        <v>375</v>
      </c>
      <c r="B3630" s="1">
        <f>_xlfn.XLOOKUP(A3630,bank_source_transactions__1[transaction_id],bank_source_transactions__1[amount_inr])</f>
        <v>16853.669999999998</v>
      </c>
      <c r="C3630" s="1">
        <f>_xlfn.XLOOKUP(A3630,Processed_data!A:A,Processed_data!F:F)</f>
        <v>16853.669999999998</v>
      </c>
      <c r="D3630" s="1" t="str">
        <f>_xlfn.XLOOKUP(A3630,bank_source_transactions__1[transaction_id],bank_source_transactions__1[transaction_status])</f>
        <v>SUCCESS</v>
      </c>
      <c r="E3630" s="1" t="str">
        <f>_xlfn.XLOOKUP(A3630,Processed_data!A:A,Processed_data!G:G)</f>
        <v>SUCCESS</v>
      </c>
      <c r="F3630" s="1">
        <f>COUNTIF(bank_processed_transactions[transaction_id],A3630)</f>
        <v>1</v>
      </c>
      <c r="G3630" s="1" t="str">
        <f t="shared" si="560"/>
        <v>found</v>
      </c>
      <c r="H3630" s="1" t="str">
        <f t="shared" si="561"/>
        <v>Not Duplicate</v>
      </c>
      <c r="I3630" s="1" t="str">
        <f t="shared" si="562"/>
        <v>match</v>
      </c>
      <c r="J3630" s="1" t="str">
        <f t="shared" si="563"/>
        <v>match</v>
      </c>
      <c r="K3630" s="1">
        <f t="shared" si="564"/>
        <v>0</v>
      </c>
      <c r="L3630" s="2">
        <f>IF(F3630=0,"not processed",_xlfn.MINIFS(Processed_data!H:H,Processed_data!A:A,A3630))</f>
        <v>46070</v>
      </c>
      <c r="M3630" s="1">
        <f>IF(F3630=0,"not processed",ABS(bank_source_transactions__1[[#This Row],[transaction_date]]-Reconciliation!L3630))</f>
        <v>3</v>
      </c>
      <c r="N3630" s="1" t="str" cm="1">
        <f t="array" ref="N3630">_xlfn.IFS(M3630="not Processed", "Not Processed",M3630&gt;2,"SLA Breached",M3630&lt;=2,"Within SLA")</f>
        <v>SLA Breached</v>
      </c>
      <c r="O3630" s="1" t="str">
        <f>_xlfn.XLOOKUP(A3630,Source_data!A:A,Source_data!D:D)</f>
        <v>UPI</v>
      </c>
      <c r="P3630" s="1">
        <f t="shared" si="565"/>
        <v>0</v>
      </c>
      <c r="Q3630" s="1">
        <f t="shared" si="566"/>
        <v>0</v>
      </c>
      <c r="R3630" s="1">
        <f t="shared" si="567"/>
        <v>0</v>
      </c>
      <c r="S3630" s="1">
        <f t="shared" si="568"/>
        <v>0</v>
      </c>
      <c r="T3630" s="1">
        <f t="shared" si="569"/>
        <v>1</v>
      </c>
      <c r="U3630" s="1" t="str">
        <f>_xlfn.XLOOKUP(Table3[[#This Row],[Transaction ID]],Source_data!A:A,Source_data!E:E)</f>
        <v>Bengaluru</v>
      </c>
      <c r="V3630" s="1">
        <f>_xlfn.IFNA(_xlfn.XLOOKUP(A3630,bank_processed_transactions[transaction_id],bank_processed_transactions[processing_minutes]),"")</f>
        <v>36.700000000000003</v>
      </c>
      <c r="W3630" s="31">
        <f>_xlfn.XLOOKUP(A3630,Source_data!A:A,Source_data!B:B)</f>
        <v>46067</v>
      </c>
    </row>
    <row r="3631" spans="1:23" x14ac:dyDescent="0.3">
      <c r="A3631" s="4" t="s">
        <v>4942</v>
      </c>
      <c r="B3631" s="1">
        <f>_xlfn.XLOOKUP(A3631,bank_source_transactions__1[transaction_id],bank_source_transactions__1[amount_inr])</f>
        <v>1305.9100000000001</v>
      </c>
      <c r="C3631" s="1">
        <f>_xlfn.XLOOKUP(A3631,Processed_data!A:A,Processed_data!F:F)</f>
        <v>1305.9100000000001</v>
      </c>
      <c r="D3631" s="1" t="str">
        <f>_xlfn.XLOOKUP(A3631,bank_source_transactions__1[transaction_id],bank_source_transactions__1[transaction_status])</f>
        <v>SUCCESS</v>
      </c>
      <c r="E3631" s="1" t="str">
        <f>_xlfn.XLOOKUP(A3631,Processed_data!A:A,Processed_data!G:G)</f>
        <v>SUCCESS</v>
      </c>
      <c r="F3631" s="1">
        <f>COUNTIF(bank_processed_transactions[transaction_id],A3631)</f>
        <v>1</v>
      </c>
      <c r="G3631" s="1" t="str">
        <f t="shared" si="560"/>
        <v>found</v>
      </c>
      <c r="H3631" s="1" t="str">
        <f t="shared" si="561"/>
        <v>Not Duplicate</v>
      </c>
      <c r="I3631" s="1" t="str">
        <f t="shared" si="562"/>
        <v>match</v>
      </c>
      <c r="J3631" s="1" t="str">
        <f t="shared" si="563"/>
        <v>match</v>
      </c>
      <c r="K3631" s="1">
        <f t="shared" si="564"/>
        <v>0</v>
      </c>
      <c r="L3631" s="2">
        <f>IF(F3631=0,"not processed",_xlfn.MINIFS(Processed_data!H:H,Processed_data!A:A,A3631))</f>
        <v>46059</v>
      </c>
      <c r="M3631" s="1">
        <f>IF(F3631=0,"not processed",ABS(bank_source_transactions__1[[#This Row],[transaction_date]]-Reconciliation!L3631))</f>
        <v>0</v>
      </c>
      <c r="N3631" s="1" t="str" cm="1">
        <f t="array" ref="N3631">_xlfn.IFS(M3631="not Processed", "Not Processed",M3631&gt;2,"SLA Breached",M3631&lt;=2,"Within SLA")</f>
        <v>Within SLA</v>
      </c>
      <c r="O3631" s="1" t="str">
        <f>_xlfn.XLOOKUP(A3631,Source_data!A:A,Source_data!D:D)</f>
        <v>NEFT</v>
      </c>
      <c r="P3631" s="1">
        <f t="shared" si="565"/>
        <v>0</v>
      </c>
      <c r="Q3631" s="1">
        <f t="shared" si="566"/>
        <v>0</v>
      </c>
      <c r="R3631" s="1">
        <f t="shared" si="567"/>
        <v>0</v>
      </c>
      <c r="S3631" s="1">
        <f t="shared" si="568"/>
        <v>0</v>
      </c>
      <c r="T3631" s="1">
        <f t="shared" si="569"/>
        <v>0</v>
      </c>
      <c r="U3631" s="1" t="str">
        <f>_xlfn.XLOOKUP(Table3[[#This Row],[Transaction ID]],Source_data!A:A,Source_data!E:E)</f>
        <v>Mumbai</v>
      </c>
      <c r="V3631" s="1">
        <f>_xlfn.IFNA(_xlfn.XLOOKUP(A3631,bank_processed_transactions[transaction_id],bank_processed_transactions[processing_minutes]),"")</f>
        <v>30.1</v>
      </c>
      <c r="W3631" s="31">
        <f>_xlfn.XLOOKUP(A3631,Source_data!A:A,Source_data!B:B)</f>
        <v>46059</v>
      </c>
    </row>
    <row r="3632" spans="1:23" x14ac:dyDescent="0.3">
      <c r="A3632" s="3" t="s">
        <v>2636</v>
      </c>
      <c r="B3632" s="1">
        <f>_xlfn.XLOOKUP(A3632,bank_source_transactions__1[transaction_id],bank_source_transactions__1[amount_inr])</f>
        <v>28876.06</v>
      </c>
      <c r="C3632" s="1">
        <f>_xlfn.XLOOKUP(A3632,Processed_data!A:A,Processed_data!F:F)</f>
        <v>28876.06</v>
      </c>
      <c r="D3632" s="1" t="str">
        <f>_xlfn.XLOOKUP(A3632,bank_source_transactions__1[transaction_id],bank_source_transactions__1[transaction_status])</f>
        <v>SUCCESS</v>
      </c>
      <c r="E3632" s="1" t="str">
        <f>_xlfn.XLOOKUP(A3632,Processed_data!A:A,Processed_data!G:G)</f>
        <v>SUCCESS</v>
      </c>
      <c r="F3632" s="1">
        <f>COUNTIF(bank_processed_transactions[transaction_id],A3632)</f>
        <v>1</v>
      </c>
      <c r="G3632" s="1" t="str">
        <f t="shared" si="560"/>
        <v>found</v>
      </c>
      <c r="H3632" s="1" t="str">
        <f t="shared" si="561"/>
        <v>Not Duplicate</v>
      </c>
      <c r="I3632" s="1" t="str">
        <f t="shared" si="562"/>
        <v>match</v>
      </c>
      <c r="J3632" s="1" t="str">
        <f t="shared" si="563"/>
        <v>match</v>
      </c>
      <c r="K3632" s="1">
        <f t="shared" si="564"/>
        <v>0</v>
      </c>
      <c r="L3632" s="2">
        <f>IF(F3632=0,"not processed",_xlfn.MINIFS(Processed_data!H:H,Processed_data!A:A,A3632))</f>
        <v>46077</v>
      </c>
      <c r="M3632" s="1">
        <f>IF(F3632=0,"not processed",ABS(bank_source_transactions__1[[#This Row],[transaction_date]]-Reconciliation!L3632))</f>
        <v>2</v>
      </c>
      <c r="N3632" s="1" t="str" cm="1">
        <f t="array" ref="N3632">_xlfn.IFS(M3632="not Processed", "Not Processed",M3632&gt;2,"SLA Breached",M3632&lt;=2,"Within SLA")</f>
        <v>Within SLA</v>
      </c>
      <c r="O3632" s="1" t="str">
        <f>_xlfn.XLOOKUP(A3632,Source_data!A:A,Source_data!D:D)</f>
        <v>UPI</v>
      </c>
      <c r="P3632" s="1">
        <f t="shared" si="565"/>
        <v>0</v>
      </c>
      <c r="Q3632" s="1">
        <f t="shared" si="566"/>
        <v>0</v>
      </c>
      <c r="R3632" s="1">
        <f t="shared" si="567"/>
        <v>0</v>
      </c>
      <c r="S3632" s="1">
        <f t="shared" si="568"/>
        <v>0</v>
      </c>
      <c r="T3632" s="1">
        <f t="shared" si="569"/>
        <v>0</v>
      </c>
      <c r="U3632" s="1" t="str">
        <f>_xlfn.XLOOKUP(Table3[[#This Row],[Transaction ID]],Source_data!A:A,Source_data!E:E)</f>
        <v>Pune</v>
      </c>
      <c r="V3632" s="1">
        <f>_xlfn.IFNA(_xlfn.XLOOKUP(A3632,bank_processed_transactions[transaction_id],bank_processed_transactions[processing_minutes]),"")</f>
        <v>37.299999999999997</v>
      </c>
      <c r="W3632" s="31">
        <f>_xlfn.XLOOKUP(A3632,Source_data!A:A,Source_data!B:B)</f>
        <v>46075</v>
      </c>
    </row>
    <row r="3633" spans="1:23" x14ac:dyDescent="0.3">
      <c r="A3633" s="4" t="s">
        <v>3064</v>
      </c>
      <c r="B3633" s="1">
        <f>_xlfn.XLOOKUP(A3633,bank_source_transactions__1[transaction_id],bank_source_transactions__1[amount_inr])</f>
        <v>891.38</v>
      </c>
      <c r="C3633" s="1">
        <f>_xlfn.XLOOKUP(A3633,Processed_data!A:A,Processed_data!F:F)</f>
        <v>891.38</v>
      </c>
      <c r="D3633" s="1" t="str">
        <f>_xlfn.XLOOKUP(A3633,bank_source_transactions__1[transaction_id],bank_source_transactions__1[transaction_status])</f>
        <v>SUCCESS</v>
      </c>
      <c r="E3633" s="1" t="str">
        <f>_xlfn.XLOOKUP(A3633,Processed_data!A:A,Processed_data!G:G)</f>
        <v>SUCCESS</v>
      </c>
      <c r="F3633" s="1">
        <f>COUNTIF(bank_processed_transactions[transaction_id],A3633)</f>
        <v>1</v>
      </c>
      <c r="G3633" s="1" t="str">
        <f t="shared" si="560"/>
        <v>found</v>
      </c>
      <c r="H3633" s="1" t="str">
        <f t="shared" si="561"/>
        <v>Not Duplicate</v>
      </c>
      <c r="I3633" s="1" t="str">
        <f t="shared" si="562"/>
        <v>match</v>
      </c>
      <c r="J3633" s="1" t="str">
        <f t="shared" si="563"/>
        <v>match</v>
      </c>
      <c r="K3633" s="1">
        <f t="shared" si="564"/>
        <v>0</v>
      </c>
      <c r="L3633" s="2">
        <f>IF(F3633=0,"not processed",_xlfn.MINIFS(Processed_data!H:H,Processed_data!A:A,A3633))</f>
        <v>46098</v>
      </c>
      <c r="M3633" s="1">
        <f>IF(F3633=0,"not processed",ABS(bank_source_transactions__1[[#This Row],[transaction_date]]-Reconciliation!L3633))</f>
        <v>1</v>
      </c>
      <c r="N3633" s="1" t="str" cm="1">
        <f t="array" ref="N3633">_xlfn.IFS(M3633="not Processed", "Not Processed",M3633&gt;2,"SLA Breached",M3633&lt;=2,"Within SLA")</f>
        <v>Within SLA</v>
      </c>
      <c r="O3633" s="1" t="str">
        <f>_xlfn.XLOOKUP(A3633,Source_data!A:A,Source_data!D:D)</f>
        <v>NEFT</v>
      </c>
      <c r="P3633" s="1">
        <f t="shared" si="565"/>
        <v>0</v>
      </c>
      <c r="Q3633" s="1">
        <f t="shared" si="566"/>
        <v>0</v>
      </c>
      <c r="R3633" s="1">
        <f t="shared" si="567"/>
        <v>0</v>
      </c>
      <c r="S3633" s="1">
        <f t="shared" si="568"/>
        <v>0</v>
      </c>
      <c r="T3633" s="1">
        <f t="shared" si="569"/>
        <v>0</v>
      </c>
      <c r="U3633" s="1" t="str">
        <f>_xlfn.XLOOKUP(Table3[[#This Row],[Transaction ID]],Source_data!A:A,Source_data!E:E)</f>
        <v>Hyderabad</v>
      </c>
      <c r="V3633" s="1">
        <f>_xlfn.IFNA(_xlfn.XLOOKUP(A3633,bank_processed_transactions[transaction_id],bank_processed_transactions[processing_minutes]),"")</f>
        <v>51.2</v>
      </c>
      <c r="W3633" s="31">
        <f>_xlfn.XLOOKUP(A3633,Source_data!A:A,Source_data!B:B)</f>
        <v>46097</v>
      </c>
    </row>
    <row r="3634" spans="1:23" x14ac:dyDescent="0.3">
      <c r="A3634" s="3" t="s">
        <v>1659</v>
      </c>
      <c r="B3634" s="1">
        <f>_xlfn.XLOOKUP(A3634,bank_source_transactions__1[transaction_id],bank_source_transactions__1[amount_inr])</f>
        <v>4191.4399999999996</v>
      </c>
      <c r="C3634" s="1">
        <f>_xlfn.XLOOKUP(A3634,Processed_data!A:A,Processed_data!F:F)</f>
        <v>4191.4399999999996</v>
      </c>
      <c r="D3634" s="1" t="str">
        <f>_xlfn.XLOOKUP(A3634,bank_source_transactions__1[transaction_id],bank_source_transactions__1[transaction_status])</f>
        <v>SUCCESS</v>
      </c>
      <c r="E3634" s="1" t="str">
        <f>_xlfn.XLOOKUP(A3634,Processed_data!A:A,Processed_data!G:G)</f>
        <v>SUCCESS</v>
      </c>
      <c r="F3634" s="1">
        <f>COUNTIF(bank_processed_transactions[transaction_id],A3634)</f>
        <v>1</v>
      </c>
      <c r="G3634" s="1" t="str">
        <f t="shared" si="560"/>
        <v>found</v>
      </c>
      <c r="H3634" s="1" t="str">
        <f t="shared" si="561"/>
        <v>Not Duplicate</v>
      </c>
      <c r="I3634" s="1" t="str">
        <f t="shared" si="562"/>
        <v>match</v>
      </c>
      <c r="J3634" s="1" t="str">
        <f t="shared" si="563"/>
        <v>match</v>
      </c>
      <c r="K3634" s="1">
        <f t="shared" si="564"/>
        <v>0</v>
      </c>
      <c r="L3634" s="2">
        <f>IF(F3634=0,"not processed",_xlfn.MINIFS(Processed_data!H:H,Processed_data!A:A,A3634))</f>
        <v>46050</v>
      </c>
      <c r="M3634" s="1">
        <f>IF(F3634=0,"not processed",ABS(bank_source_transactions__1[[#This Row],[transaction_date]]-Reconciliation!L3634))</f>
        <v>5</v>
      </c>
      <c r="N3634" s="1" t="str" cm="1">
        <f t="array" ref="N3634">_xlfn.IFS(M3634="not Processed", "Not Processed",M3634&gt;2,"SLA Breached",M3634&lt;=2,"Within SLA")</f>
        <v>SLA Breached</v>
      </c>
      <c r="O3634" s="1" t="str">
        <f>_xlfn.XLOOKUP(A3634,Source_data!A:A,Source_data!D:D)</f>
        <v>IMPS</v>
      </c>
      <c r="P3634" s="1">
        <f t="shared" si="565"/>
        <v>0</v>
      </c>
      <c r="Q3634" s="1">
        <f t="shared" si="566"/>
        <v>0</v>
      </c>
      <c r="R3634" s="1">
        <f t="shared" si="567"/>
        <v>0</v>
      </c>
      <c r="S3634" s="1">
        <f t="shared" si="568"/>
        <v>0</v>
      </c>
      <c r="T3634" s="1">
        <f t="shared" si="569"/>
        <v>1</v>
      </c>
      <c r="U3634" s="1" t="str">
        <f>_xlfn.XLOOKUP(Table3[[#This Row],[Transaction ID]],Source_data!A:A,Source_data!E:E)</f>
        <v>Hyderabad</v>
      </c>
      <c r="V3634" s="1">
        <f>_xlfn.IFNA(_xlfn.XLOOKUP(A3634,bank_processed_transactions[transaction_id],bank_processed_transactions[processing_minutes]),"")</f>
        <v>75.900000000000006</v>
      </c>
      <c r="W3634" s="31">
        <f>_xlfn.XLOOKUP(A3634,Source_data!A:A,Source_data!B:B)</f>
        <v>46045</v>
      </c>
    </row>
    <row r="3635" spans="1:23" x14ac:dyDescent="0.3">
      <c r="A3635" s="4" t="s">
        <v>2274</v>
      </c>
      <c r="B3635" s="1">
        <f>_xlfn.XLOOKUP(A3635,bank_source_transactions__1[transaction_id],bank_source_transactions__1[amount_inr])</f>
        <v>4424.72</v>
      </c>
      <c r="C3635" s="1">
        <f>_xlfn.XLOOKUP(A3635,Processed_data!A:A,Processed_data!F:F)</f>
        <v>4424.72</v>
      </c>
      <c r="D3635" s="1" t="str">
        <f>_xlfn.XLOOKUP(A3635,bank_source_transactions__1[transaction_id],bank_source_transactions__1[transaction_status])</f>
        <v>SUCCESS</v>
      </c>
      <c r="E3635" s="1" t="str">
        <f>_xlfn.XLOOKUP(A3635,Processed_data!A:A,Processed_data!G:G)</f>
        <v>SUCCESS</v>
      </c>
      <c r="F3635" s="1">
        <f>COUNTIF(bank_processed_transactions[transaction_id],A3635)</f>
        <v>1</v>
      </c>
      <c r="G3635" s="1" t="str">
        <f t="shared" si="560"/>
        <v>found</v>
      </c>
      <c r="H3635" s="1" t="str">
        <f t="shared" si="561"/>
        <v>Not Duplicate</v>
      </c>
      <c r="I3635" s="1" t="str">
        <f t="shared" si="562"/>
        <v>match</v>
      </c>
      <c r="J3635" s="1" t="str">
        <f t="shared" si="563"/>
        <v>match</v>
      </c>
      <c r="K3635" s="1">
        <f t="shared" si="564"/>
        <v>0</v>
      </c>
      <c r="L3635" s="2">
        <f>IF(F3635=0,"not processed",_xlfn.MINIFS(Processed_data!H:H,Processed_data!A:A,A3635))</f>
        <v>46081</v>
      </c>
      <c r="M3635" s="1">
        <f>IF(F3635=0,"not processed",ABS(bank_source_transactions__1[[#This Row],[transaction_date]]-Reconciliation!L3635))</f>
        <v>0</v>
      </c>
      <c r="N3635" s="1" t="str" cm="1">
        <f t="array" ref="N3635">_xlfn.IFS(M3635="not Processed", "Not Processed",M3635&gt;2,"SLA Breached",M3635&lt;=2,"Within SLA")</f>
        <v>Within SLA</v>
      </c>
      <c r="O3635" s="1" t="str">
        <f>_xlfn.XLOOKUP(A3635,Source_data!A:A,Source_data!D:D)</f>
        <v>UPI</v>
      </c>
      <c r="P3635" s="1">
        <f t="shared" si="565"/>
        <v>0</v>
      </c>
      <c r="Q3635" s="1">
        <f t="shared" si="566"/>
        <v>0</v>
      </c>
      <c r="R3635" s="1">
        <f t="shared" si="567"/>
        <v>0</v>
      </c>
      <c r="S3635" s="1">
        <f t="shared" si="568"/>
        <v>0</v>
      </c>
      <c r="T3635" s="1">
        <f t="shared" si="569"/>
        <v>0</v>
      </c>
      <c r="U3635" s="1" t="str">
        <f>_xlfn.XLOOKUP(Table3[[#This Row],[Transaction ID]],Source_data!A:A,Source_data!E:E)</f>
        <v>Hyderabad</v>
      </c>
      <c r="V3635" s="1">
        <f>_xlfn.IFNA(_xlfn.XLOOKUP(A3635,bank_processed_transactions[transaction_id],bank_processed_transactions[processing_minutes]),"")</f>
        <v>40</v>
      </c>
      <c r="W3635" s="31">
        <f>_xlfn.XLOOKUP(A3635,Source_data!A:A,Source_data!B:B)</f>
        <v>46081</v>
      </c>
    </row>
    <row r="3636" spans="1:23" x14ac:dyDescent="0.3">
      <c r="A3636" s="3" t="s">
        <v>2763</v>
      </c>
      <c r="B3636" s="1">
        <f>_xlfn.XLOOKUP(A3636,bank_source_transactions__1[transaction_id],bank_source_transactions__1[amount_inr])</f>
        <v>8032.34</v>
      </c>
      <c r="C3636" s="1">
        <f>_xlfn.XLOOKUP(A3636,Processed_data!A:A,Processed_data!F:F)</f>
        <v>8032.34</v>
      </c>
      <c r="D3636" s="1" t="str">
        <f>_xlfn.XLOOKUP(A3636,bank_source_transactions__1[transaction_id],bank_source_transactions__1[transaction_status])</f>
        <v>SUCCESS</v>
      </c>
      <c r="E3636" s="1" t="str">
        <f>_xlfn.XLOOKUP(A3636,Processed_data!A:A,Processed_data!G:G)</f>
        <v>SUCCESS</v>
      </c>
      <c r="F3636" s="1">
        <f>COUNTIF(bank_processed_transactions[transaction_id],A3636)</f>
        <v>1</v>
      </c>
      <c r="G3636" s="1" t="str">
        <f t="shared" si="560"/>
        <v>found</v>
      </c>
      <c r="H3636" s="1" t="str">
        <f t="shared" si="561"/>
        <v>Not Duplicate</v>
      </c>
      <c r="I3636" s="1" t="str">
        <f t="shared" si="562"/>
        <v>match</v>
      </c>
      <c r="J3636" s="1" t="str">
        <f t="shared" si="563"/>
        <v>match</v>
      </c>
      <c r="K3636" s="1">
        <f t="shared" si="564"/>
        <v>0</v>
      </c>
      <c r="L3636" s="2">
        <f>IF(F3636=0,"not processed",_xlfn.MINIFS(Processed_data!H:H,Processed_data!A:A,A3636))</f>
        <v>46067</v>
      </c>
      <c r="M3636" s="1">
        <f>IF(F3636=0,"not processed",ABS(bank_source_transactions__1[[#This Row],[transaction_date]]-Reconciliation!L3636))</f>
        <v>0</v>
      </c>
      <c r="N3636" s="1" t="str" cm="1">
        <f t="array" ref="N3636">_xlfn.IFS(M3636="not Processed", "Not Processed",M3636&gt;2,"SLA Breached",M3636&lt;=2,"Within SLA")</f>
        <v>Within SLA</v>
      </c>
      <c r="O3636" s="1" t="str">
        <f>_xlfn.XLOOKUP(A3636,Source_data!A:A,Source_data!D:D)</f>
        <v>CARD</v>
      </c>
      <c r="P3636" s="1">
        <f t="shared" si="565"/>
        <v>0</v>
      </c>
      <c r="Q3636" s="1">
        <f t="shared" si="566"/>
        <v>0</v>
      </c>
      <c r="R3636" s="1">
        <f t="shared" si="567"/>
        <v>0</v>
      </c>
      <c r="S3636" s="1">
        <f t="shared" si="568"/>
        <v>0</v>
      </c>
      <c r="T3636" s="1">
        <f t="shared" si="569"/>
        <v>0</v>
      </c>
      <c r="U3636" s="1" t="str">
        <f>_xlfn.XLOOKUP(Table3[[#This Row],[Transaction ID]],Source_data!A:A,Source_data!E:E)</f>
        <v>Bengaluru</v>
      </c>
      <c r="V3636" s="1">
        <f>_xlfn.IFNA(_xlfn.XLOOKUP(A3636,bank_processed_transactions[transaction_id],bank_processed_transactions[processing_minutes]),"")</f>
        <v>16</v>
      </c>
      <c r="W3636" s="31">
        <f>_xlfn.XLOOKUP(A3636,Source_data!A:A,Source_data!B:B)</f>
        <v>46067</v>
      </c>
    </row>
    <row r="3637" spans="1:23" x14ac:dyDescent="0.3">
      <c r="A3637" s="4" t="s">
        <v>1682</v>
      </c>
      <c r="B3637" s="1">
        <f>_xlfn.XLOOKUP(A3637,bank_source_transactions__1[transaction_id],bank_source_transactions__1[amount_inr])</f>
        <v>149647.4</v>
      </c>
      <c r="C3637" s="1">
        <f>_xlfn.XLOOKUP(A3637,Processed_data!A:A,Processed_data!F:F)</f>
        <v>149647.4</v>
      </c>
      <c r="D3637" s="1" t="str">
        <f>_xlfn.XLOOKUP(A3637,bank_source_transactions__1[transaction_id],bank_source_transactions__1[transaction_status])</f>
        <v>SUCCESS</v>
      </c>
      <c r="E3637" s="1" t="str">
        <f>_xlfn.XLOOKUP(A3637,Processed_data!A:A,Processed_data!G:G)</f>
        <v>SUCCESS</v>
      </c>
      <c r="F3637" s="1">
        <f>COUNTIF(bank_processed_transactions[transaction_id],A3637)</f>
        <v>1</v>
      </c>
      <c r="G3637" s="1" t="str">
        <f t="shared" si="560"/>
        <v>found</v>
      </c>
      <c r="H3637" s="1" t="str">
        <f t="shared" si="561"/>
        <v>Not Duplicate</v>
      </c>
      <c r="I3637" s="1" t="str">
        <f t="shared" si="562"/>
        <v>match</v>
      </c>
      <c r="J3637" s="1" t="str">
        <f t="shared" si="563"/>
        <v>match</v>
      </c>
      <c r="K3637" s="1">
        <f t="shared" si="564"/>
        <v>0</v>
      </c>
      <c r="L3637" s="2">
        <f>IF(F3637=0,"not processed",_xlfn.MINIFS(Processed_data!H:H,Processed_data!A:A,A3637))</f>
        <v>46082</v>
      </c>
      <c r="M3637" s="1">
        <f>IF(F3637=0,"not processed",ABS(bank_source_transactions__1[[#This Row],[transaction_date]]-Reconciliation!L3637))</f>
        <v>2</v>
      </c>
      <c r="N3637" s="1" t="str" cm="1">
        <f t="array" ref="N3637">_xlfn.IFS(M3637="not Processed", "Not Processed",M3637&gt;2,"SLA Breached",M3637&lt;=2,"Within SLA")</f>
        <v>Within SLA</v>
      </c>
      <c r="O3637" s="1" t="str">
        <f>_xlfn.XLOOKUP(A3637,Source_data!A:A,Source_data!D:D)</f>
        <v>UPI</v>
      </c>
      <c r="P3637" s="1">
        <f t="shared" si="565"/>
        <v>0</v>
      </c>
      <c r="Q3637" s="1">
        <f t="shared" si="566"/>
        <v>0</v>
      </c>
      <c r="R3637" s="1">
        <f t="shared" si="567"/>
        <v>0</v>
      </c>
      <c r="S3637" s="1">
        <f t="shared" si="568"/>
        <v>0</v>
      </c>
      <c r="T3637" s="1">
        <f t="shared" si="569"/>
        <v>0</v>
      </c>
      <c r="U3637" s="1" t="str">
        <f>_xlfn.XLOOKUP(Table3[[#This Row],[Transaction ID]],Source_data!A:A,Source_data!E:E)</f>
        <v>Bengaluru</v>
      </c>
      <c r="V3637" s="1">
        <f>_xlfn.IFNA(_xlfn.XLOOKUP(A3637,bank_processed_transactions[transaction_id],bank_processed_transactions[processing_minutes]),"")</f>
        <v>31.7</v>
      </c>
      <c r="W3637" s="31">
        <f>_xlfn.XLOOKUP(A3637,Source_data!A:A,Source_data!B:B)</f>
        <v>46080</v>
      </c>
    </row>
    <row r="3638" spans="1:23" x14ac:dyDescent="0.3">
      <c r="A3638" s="3" t="s">
        <v>2292</v>
      </c>
      <c r="B3638" s="1">
        <f>_xlfn.XLOOKUP(A3638,bank_source_transactions__1[transaction_id],bank_source_transactions__1[amount_inr])</f>
        <v>1019.38</v>
      </c>
      <c r="C3638" s="1">
        <f>_xlfn.XLOOKUP(A3638,Processed_data!A:A,Processed_data!F:F)</f>
        <v>1019.38</v>
      </c>
      <c r="D3638" s="1" t="str">
        <f>_xlfn.XLOOKUP(A3638,bank_source_transactions__1[transaction_id],bank_source_transactions__1[transaction_status])</f>
        <v>SUCCESS</v>
      </c>
      <c r="E3638" s="1" t="str">
        <f>_xlfn.XLOOKUP(A3638,Processed_data!A:A,Processed_data!G:G)</f>
        <v>SUCCESS</v>
      </c>
      <c r="F3638" s="1">
        <f>COUNTIF(bank_processed_transactions[transaction_id],A3638)</f>
        <v>1</v>
      </c>
      <c r="G3638" s="1" t="str">
        <f t="shared" si="560"/>
        <v>found</v>
      </c>
      <c r="H3638" s="1" t="str">
        <f t="shared" si="561"/>
        <v>Not Duplicate</v>
      </c>
      <c r="I3638" s="1" t="str">
        <f t="shared" si="562"/>
        <v>match</v>
      </c>
      <c r="J3638" s="1" t="str">
        <f t="shared" si="563"/>
        <v>match</v>
      </c>
      <c r="K3638" s="1">
        <f t="shared" si="564"/>
        <v>0</v>
      </c>
      <c r="L3638" s="2">
        <f>IF(F3638=0,"not processed",_xlfn.MINIFS(Processed_data!H:H,Processed_data!A:A,A3638))</f>
        <v>46104</v>
      </c>
      <c r="M3638" s="1">
        <f>IF(F3638=0,"not processed",ABS(bank_source_transactions__1[[#This Row],[transaction_date]]-Reconciliation!L3638))</f>
        <v>0</v>
      </c>
      <c r="N3638" s="1" t="str" cm="1">
        <f t="array" ref="N3638">_xlfn.IFS(M3638="not Processed", "Not Processed",M3638&gt;2,"SLA Breached",M3638&lt;=2,"Within SLA")</f>
        <v>Within SLA</v>
      </c>
      <c r="O3638" s="1" t="str">
        <f>_xlfn.XLOOKUP(A3638,Source_data!A:A,Source_data!D:D)</f>
        <v>NEFT</v>
      </c>
      <c r="P3638" s="1">
        <f t="shared" si="565"/>
        <v>0</v>
      </c>
      <c r="Q3638" s="1">
        <f t="shared" si="566"/>
        <v>0</v>
      </c>
      <c r="R3638" s="1">
        <f t="shared" si="567"/>
        <v>0</v>
      </c>
      <c r="S3638" s="1">
        <f t="shared" si="568"/>
        <v>0</v>
      </c>
      <c r="T3638" s="1">
        <f t="shared" si="569"/>
        <v>0</v>
      </c>
      <c r="U3638" s="1" t="str">
        <f>_xlfn.XLOOKUP(Table3[[#This Row],[Transaction ID]],Source_data!A:A,Source_data!E:E)</f>
        <v>Pune</v>
      </c>
      <c r="V3638" s="1">
        <f>_xlfn.IFNA(_xlfn.XLOOKUP(A3638,bank_processed_transactions[transaction_id],bank_processed_transactions[processing_minutes]),"")</f>
        <v>47.7</v>
      </c>
      <c r="W3638" s="31">
        <f>_xlfn.XLOOKUP(A3638,Source_data!A:A,Source_data!B:B)</f>
        <v>46104</v>
      </c>
    </row>
    <row r="3639" spans="1:23" x14ac:dyDescent="0.3">
      <c r="A3639" s="4" t="s">
        <v>3660</v>
      </c>
      <c r="B3639" s="1">
        <f>_xlfn.XLOOKUP(A3639,bank_source_transactions__1[transaction_id],bank_source_transactions__1[amount_inr])</f>
        <v>394.9</v>
      </c>
      <c r="C3639" s="1">
        <f>_xlfn.XLOOKUP(A3639,Processed_data!A:A,Processed_data!F:F)</f>
        <v>394.9</v>
      </c>
      <c r="D3639" s="1" t="str">
        <f>_xlfn.XLOOKUP(A3639,bank_source_transactions__1[transaction_id],bank_source_transactions__1[transaction_status])</f>
        <v>SUCCESS</v>
      </c>
      <c r="E3639" s="1" t="str">
        <f>_xlfn.XLOOKUP(A3639,Processed_data!A:A,Processed_data!G:G)</f>
        <v>SUCCESS</v>
      </c>
      <c r="F3639" s="1">
        <f>COUNTIF(bank_processed_transactions[transaction_id],A3639)</f>
        <v>1</v>
      </c>
      <c r="G3639" s="1" t="str">
        <f t="shared" si="560"/>
        <v>found</v>
      </c>
      <c r="H3639" s="1" t="str">
        <f t="shared" si="561"/>
        <v>Not Duplicate</v>
      </c>
      <c r="I3639" s="1" t="str">
        <f t="shared" si="562"/>
        <v>match</v>
      </c>
      <c r="J3639" s="1" t="str">
        <f t="shared" si="563"/>
        <v>match</v>
      </c>
      <c r="K3639" s="1">
        <f t="shared" si="564"/>
        <v>0</v>
      </c>
      <c r="L3639" s="2">
        <f>IF(F3639=0,"not processed",_xlfn.MINIFS(Processed_data!H:H,Processed_data!A:A,A3639))</f>
        <v>46109</v>
      </c>
      <c r="M3639" s="1">
        <f>IF(F3639=0,"not processed",ABS(bank_source_transactions__1[[#This Row],[transaction_date]]-Reconciliation!L3639))</f>
        <v>1</v>
      </c>
      <c r="N3639" s="1" t="str" cm="1">
        <f t="array" ref="N3639">_xlfn.IFS(M3639="not Processed", "Not Processed",M3639&gt;2,"SLA Breached",M3639&lt;=2,"Within SLA")</f>
        <v>Within SLA</v>
      </c>
      <c r="O3639" s="1" t="str">
        <f>_xlfn.XLOOKUP(A3639,Source_data!A:A,Source_data!D:D)</f>
        <v>IMPS</v>
      </c>
      <c r="P3639" s="1">
        <f t="shared" si="565"/>
        <v>0</v>
      </c>
      <c r="Q3639" s="1">
        <f t="shared" si="566"/>
        <v>0</v>
      </c>
      <c r="R3639" s="1">
        <f t="shared" si="567"/>
        <v>0</v>
      </c>
      <c r="S3639" s="1">
        <f t="shared" si="568"/>
        <v>0</v>
      </c>
      <c r="T3639" s="1">
        <f t="shared" si="569"/>
        <v>0</v>
      </c>
      <c r="U3639" s="1" t="str">
        <f>_xlfn.XLOOKUP(Table3[[#This Row],[Transaction ID]],Source_data!A:A,Source_data!E:E)</f>
        <v>Hyderabad</v>
      </c>
      <c r="V3639" s="1">
        <f>_xlfn.IFNA(_xlfn.XLOOKUP(A3639,bank_processed_transactions[transaction_id],bank_processed_transactions[processing_minutes]),"")</f>
        <v>23</v>
      </c>
      <c r="W3639" s="31">
        <f>_xlfn.XLOOKUP(A3639,Source_data!A:A,Source_data!B:B)</f>
        <v>46108</v>
      </c>
    </row>
    <row r="3640" spans="1:23" x14ac:dyDescent="0.3">
      <c r="A3640" s="3" t="s">
        <v>3007</v>
      </c>
      <c r="B3640" s="1">
        <f>_xlfn.XLOOKUP(A3640,bank_source_transactions__1[transaction_id],bank_source_transactions__1[amount_inr])</f>
        <v>5241.25</v>
      </c>
      <c r="C3640" s="1">
        <f>_xlfn.XLOOKUP(A3640,Processed_data!A:A,Processed_data!F:F)</f>
        <v>5241.25</v>
      </c>
      <c r="D3640" s="1" t="str">
        <f>_xlfn.XLOOKUP(A3640,bank_source_transactions__1[transaction_id],bank_source_transactions__1[transaction_status])</f>
        <v>SUCCESS</v>
      </c>
      <c r="E3640" s="1" t="str">
        <f>_xlfn.XLOOKUP(A3640,Processed_data!A:A,Processed_data!G:G)</f>
        <v>SUCCESS</v>
      </c>
      <c r="F3640" s="1">
        <f>COUNTIF(bank_processed_transactions[transaction_id],A3640)</f>
        <v>1</v>
      </c>
      <c r="G3640" s="1" t="str">
        <f t="shared" si="560"/>
        <v>found</v>
      </c>
      <c r="H3640" s="1" t="str">
        <f t="shared" si="561"/>
        <v>Not Duplicate</v>
      </c>
      <c r="I3640" s="1" t="str">
        <f t="shared" si="562"/>
        <v>match</v>
      </c>
      <c r="J3640" s="1" t="str">
        <f t="shared" si="563"/>
        <v>match</v>
      </c>
      <c r="K3640" s="1">
        <f t="shared" si="564"/>
        <v>0</v>
      </c>
      <c r="L3640" s="2">
        <f>IF(F3640=0,"not processed",_xlfn.MINIFS(Processed_data!H:H,Processed_data!A:A,A3640))</f>
        <v>46110</v>
      </c>
      <c r="M3640" s="1">
        <f>IF(F3640=0,"not processed",ABS(bank_source_transactions__1[[#This Row],[transaction_date]]-Reconciliation!L3640))</f>
        <v>0</v>
      </c>
      <c r="N3640" s="1" t="str" cm="1">
        <f t="array" ref="N3640">_xlfn.IFS(M3640="not Processed", "Not Processed",M3640&gt;2,"SLA Breached",M3640&lt;=2,"Within SLA")</f>
        <v>Within SLA</v>
      </c>
      <c r="O3640" s="1" t="str">
        <f>_xlfn.XLOOKUP(A3640,Source_data!A:A,Source_data!D:D)</f>
        <v>IMPS</v>
      </c>
      <c r="P3640" s="1">
        <f t="shared" si="565"/>
        <v>0</v>
      </c>
      <c r="Q3640" s="1">
        <f t="shared" si="566"/>
        <v>0</v>
      </c>
      <c r="R3640" s="1">
        <f t="shared" si="567"/>
        <v>0</v>
      </c>
      <c r="S3640" s="1">
        <f t="shared" si="568"/>
        <v>0</v>
      </c>
      <c r="T3640" s="1">
        <f t="shared" si="569"/>
        <v>0</v>
      </c>
      <c r="U3640" s="1" t="str">
        <f>_xlfn.XLOOKUP(Table3[[#This Row],[Transaction ID]],Source_data!A:A,Source_data!E:E)</f>
        <v>Pune</v>
      </c>
      <c r="V3640" s="1">
        <f>_xlfn.IFNA(_xlfn.XLOOKUP(A3640,bank_processed_transactions[transaction_id],bank_processed_transactions[processing_minutes]),"")</f>
        <v>28.8</v>
      </c>
      <c r="W3640" s="31">
        <f>_xlfn.XLOOKUP(A3640,Source_data!A:A,Source_data!B:B)</f>
        <v>46110</v>
      </c>
    </row>
    <row r="3641" spans="1:23" x14ac:dyDescent="0.3">
      <c r="A3641" s="4" t="s">
        <v>5059</v>
      </c>
      <c r="B3641" s="1">
        <f>_xlfn.XLOOKUP(A3641,bank_source_transactions__1[transaction_id],bank_source_transactions__1[amount_inr])</f>
        <v>7663.26</v>
      </c>
      <c r="C3641" s="1" t="e">
        <f>_xlfn.XLOOKUP(A3641,Processed_data!A:A,Processed_data!F:F)</f>
        <v>#N/A</v>
      </c>
      <c r="D3641" s="1" t="str">
        <f>_xlfn.XLOOKUP(A3641,bank_source_transactions__1[transaction_id],bank_source_transactions__1[transaction_status])</f>
        <v>SUCCESS</v>
      </c>
      <c r="E3641" s="1" t="e">
        <f>_xlfn.XLOOKUP(A3641,Processed_data!A:A,Processed_data!G:G)</f>
        <v>#N/A</v>
      </c>
      <c r="F3641" s="1">
        <f>COUNTIF(bank_processed_transactions[transaction_id],A3641)</f>
        <v>0</v>
      </c>
      <c r="G3641" s="1" t="str">
        <f t="shared" si="560"/>
        <v>missing</v>
      </c>
      <c r="H3641" s="1" t="str">
        <f t="shared" si="561"/>
        <v>Not Duplicate</v>
      </c>
      <c r="I3641" s="1" t="str">
        <f t="shared" si="562"/>
        <v>not processed</v>
      </c>
      <c r="J3641" s="1" t="str">
        <f t="shared" si="563"/>
        <v>not processed</v>
      </c>
      <c r="K3641" s="1" t="str">
        <f t="shared" si="564"/>
        <v>missing</v>
      </c>
      <c r="L3641" s="2" t="str">
        <f>IF(F3641=0,"not processed",_xlfn.MINIFS(Processed_data!H:H,Processed_data!A:A,A3641))</f>
        <v>not processed</v>
      </c>
      <c r="M3641" s="1" t="str">
        <f>IF(F3641=0,"not processed",ABS(bank_source_transactions__1[[#This Row],[transaction_date]]-Reconciliation!L3641))</f>
        <v>not processed</v>
      </c>
      <c r="N3641" s="1" t="str" cm="1">
        <f t="array" ref="N3641">_xlfn.IFS(M3641="not Processed", "Not Processed",M3641&gt;2,"SLA Breached",M3641&lt;=2,"Within SLA")</f>
        <v>Not Processed</v>
      </c>
      <c r="O3641" s="1" t="str">
        <f>_xlfn.XLOOKUP(A3641,Source_data!A:A,Source_data!D:D)</f>
        <v>IMPS</v>
      </c>
      <c r="P3641" s="1">
        <f t="shared" si="565"/>
        <v>1</v>
      </c>
      <c r="Q3641" s="1">
        <f t="shared" si="566"/>
        <v>0</v>
      </c>
      <c r="R3641" s="1">
        <f t="shared" si="567"/>
        <v>0</v>
      </c>
      <c r="S3641" s="1">
        <f t="shared" si="568"/>
        <v>0</v>
      </c>
      <c r="T3641" s="1">
        <f t="shared" si="569"/>
        <v>0</v>
      </c>
      <c r="U3641" s="1" t="str">
        <f>_xlfn.XLOOKUP(Table3[[#This Row],[Transaction ID]],Source_data!A:A,Source_data!E:E)</f>
        <v>Hyderabad</v>
      </c>
      <c r="V3641" s="1" t="str">
        <f>_xlfn.IFNA(_xlfn.XLOOKUP(A3641,bank_processed_transactions[transaction_id],bank_processed_transactions[processing_minutes]),"")</f>
        <v/>
      </c>
      <c r="W3641" s="31">
        <f>_xlfn.XLOOKUP(A3641,Source_data!A:A,Source_data!B:B)</f>
        <v>46058</v>
      </c>
    </row>
    <row r="3642" spans="1:23" x14ac:dyDescent="0.3">
      <c r="A3642" s="3" t="s">
        <v>2162</v>
      </c>
      <c r="B3642" s="1">
        <f>_xlfn.XLOOKUP(A3642,bank_source_transactions__1[transaction_id],bank_source_transactions__1[amount_inr])</f>
        <v>1112.97</v>
      </c>
      <c r="C3642" s="1">
        <f>_xlfn.XLOOKUP(A3642,Processed_data!A:A,Processed_data!F:F)</f>
        <v>1112.97</v>
      </c>
      <c r="D3642" s="1" t="str">
        <f>_xlfn.XLOOKUP(A3642,bank_source_transactions__1[transaction_id],bank_source_transactions__1[transaction_status])</f>
        <v>SUCCESS</v>
      </c>
      <c r="E3642" s="1" t="str">
        <f>_xlfn.XLOOKUP(A3642,Processed_data!A:A,Processed_data!G:G)</f>
        <v>SUCCESS</v>
      </c>
      <c r="F3642" s="1">
        <f>COUNTIF(bank_processed_transactions[transaction_id],A3642)</f>
        <v>1</v>
      </c>
      <c r="G3642" s="1" t="str">
        <f t="shared" si="560"/>
        <v>found</v>
      </c>
      <c r="H3642" s="1" t="str">
        <f t="shared" si="561"/>
        <v>Not Duplicate</v>
      </c>
      <c r="I3642" s="1" t="str">
        <f t="shared" si="562"/>
        <v>match</v>
      </c>
      <c r="J3642" s="1" t="str">
        <f t="shared" si="563"/>
        <v>match</v>
      </c>
      <c r="K3642" s="1">
        <f t="shared" si="564"/>
        <v>0</v>
      </c>
      <c r="L3642" s="2">
        <f>IF(F3642=0,"not processed",_xlfn.MINIFS(Processed_data!H:H,Processed_data!A:A,A3642))</f>
        <v>46029</v>
      </c>
      <c r="M3642" s="1">
        <f>IF(F3642=0,"not processed",ABS(bank_source_transactions__1[[#This Row],[transaction_date]]-Reconciliation!L3642))</f>
        <v>3</v>
      </c>
      <c r="N3642" s="1" t="str" cm="1">
        <f t="array" ref="N3642">_xlfn.IFS(M3642="not Processed", "Not Processed",M3642&gt;2,"SLA Breached",M3642&lt;=2,"Within SLA")</f>
        <v>SLA Breached</v>
      </c>
      <c r="O3642" s="1" t="str">
        <f>_xlfn.XLOOKUP(A3642,Source_data!A:A,Source_data!D:D)</f>
        <v>IMPS</v>
      </c>
      <c r="P3642" s="1">
        <f t="shared" si="565"/>
        <v>0</v>
      </c>
      <c r="Q3642" s="1">
        <f t="shared" si="566"/>
        <v>0</v>
      </c>
      <c r="R3642" s="1">
        <f t="shared" si="567"/>
        <v>0</v>
      </c>
      <c r="S3642" s="1">
        <f t="shared" si="568"/>
        <v>0</v>
      </c>
      <c r="T3642" s="1">
        <f t="shared" si="569"/>
        <v>1</v>
      </c>
      <c r="U3642" s="1" t="str">
        <f>_xlfn.XLOOKUP(Table3[[#This Row],[Transaction ID]],Source_data!A:A,Source_data!E:E)</f>
        <v>Mumbai</v>
      </c>
      <c r="V3642" s="1">
        <f>_xlfn.IFNA(_xlfn.XLOOKUP(A3642,bank_processed_transactions[transaction_id],bank_processed_transactions[processing_minutes]),"")</f>
        <v>47.4</v>
      </c>
      <c r="W3642" s="31">
        <f>_xlfn.XLOOKUP(A3642,Source_data!A:A,Source_data!B:B)</f>
        <v>46026</v>
      </c>
    </row>
    <row r="3643" spans="1:23" x14ac:dyDescent="0.3">
      <c r="A3643" s="4" t="s">
        <v>3316</v>
      </c>
      <c r="B3643" s="1">
        <f>_xlfn.XLOOKUP(A3643,bank_source_transactions__1[transaction_id],bank_source_transactions__1[amount_inr])</f>
        <v>420.11</v>
      </c>
      <c r="C3643" s="1">
        <f>_xlfn.XLOOKUP(A3643,Processed_data!A:A,Processed_data!F:F)</f>
        <v>420.11</v>
      </c>
      <c r="D3643" s="1" t="str">
        <f>_xlfn.XLOOKUP(A3643,bank_source_transactions__1[transaction_id],bank_source_transactions__1[transaction_status])</f>
        <v>SUCCESS</v>
      </c>
      <c r="E3643" s="1" t="str">
        <f>_xlfn.XLOOKUP(A3643,Processed_data!A:A,Processed_data!G:G)</f>
        <v>SUCCESS</v>
      </c>
      <c r="F3643" s="1">
        <f>COUNTIF(bank_processed_transactions[transaction_id],A3643)</f>
        <v>1</v>
      </c>
      <c r="G3643" s="1" t="str">
        <f t="shared" si="560"/>
        <v>found</v>
      </c>
      <c r="H3643" s="1" t="str">
        <f t="shared" si="561"/>
        <v>Not Duplicate</v>
      </c>
      <c r="I3643" s="1" t="str">
        <f t="shared" si="562"/>
        <v>match</v>
      </c>
      <c r="J3643" s="1" t="str">
        <f t="shared" si="563"/>
        <v>match</v>
      </c>
      <c r="K3643" s="1">
        <f t="shared" si="564"/>
        <v>0</v>
      </c>
      <c r="L3643" s="2">
        <f>IF(F3643=0,"not processed",_xlfn.MINIFS(Processed_data!H:H,Processed_data!A:A,A3643))</f>
        <v>46098</v>
      </c>
      <c r="M3643" s="1">
        <f>IF(F3643=0,"not processed",ABS(bank_source_transactions__1[[#This Row],[transaction_date]]-Reconciliation!L3643))</f>
        <v>5</v>
      </c>
      <c r="N3643" s="1" t="str" cm="1">
        <f t="array" ref="N3643">_xlfn.IFS(M3643="not Processed", "Not Processed",M3643&gt;2,"SLA Breached",M3643&lt;=2,"Within SLA")</f>
        <v>SLA Breached</v>
      </c>
      <c r="O3643" s="1" t="str">
        <f>_xlfn.XLOOKUP(A3643,Source_data!A:A,Source_data!D:D)</f>
        <v>ATM</v>
      </c>
      <c r="P3643" s="1">
        <f t="shared" si="565"/>
        <v>0</v>
      </c>
      <c r="Q3643" s="1">
        <f t="shared" si="566"/>
        <v>0</v>
      </c>
      <c r="R3643" s="1">
        <f t="shared" si="567"/>
        <v>0</v>
      </c>
      <c r="S3643" s="1">
        <f t="shared" si="568"/>
        <v>0</v>
      </c>
      <c r="T3643" s="1">
        <f t="shared" si="569"/>
        <v>1</v>
      </c>
      <c r="U3643" s="1" t="str">
        <f>_xlfn.XLOOKUP(Table3[[#This Row],[Transaction ID]],Source_data!A:A,Source_data!E:E)</f>
        <v>Hyderabad</v>
      </c>
      <c r="V3643" s="1">
        <f>_xlfn.IFNA(_xlfn.XLOOKUP(A3643,bank_processed_transactions[transaction_id],bank_processed_transactions[processing_minutes]),"")</f>
        <v>9.9</v>
      </c>
      <c r="W3643" s="31">
        <f>_xlfn.XLOOKUP(A3643,Source_data!A:A,Source_data!B:B)</f>
        <v>46093</v>
      </c>
    </row>
    <row r="3644" spans="1:23" x14ac:dyDescent="0.3">
      <c r="A3644" s="3" t="s">
        <v>4870</v>
      </c>
      <c r="B3644" s="1">
        <f>_xlfn.XLOOKUP(A3644,bank_source_transactions__1[transaction_id],bank_source_transactions__1[amount_inr])</f>
        <v>5009.6000000000004</v>
      </c>
      <c r="C3644" s="1">
        <f>_xlfn.XLOOKUP(A3644,Processed_data!A:A,Processed_data!F:F)</f>
        <v>5009.6000000000004</v>
      </c>
      <c r="D3644" s="1" t="str">
        <f>_xlfn.XLOOKUP(A3644,bank_source_transactions__1[transaction_id],bank_source_transactions__1[transaction_status])</f>
        <v>SUCCESS</v>
      </c>
      <c r="E3644" s="1" t="str">
        <f>_xlfn.XLOOKUP(A3644,Processed_data!A:A,Processed_data!G:G)</f>
        <v>SUCCESS</v>
      </c>
      <c r="F3644" s="1">
        <f>COUNTIF(bank_processed_transactions[transaction_id],A3644)</f>
        <v>1</v>
      </c>
      <c r="G3644" s="1" t="str">
        <f t="shared" si="560"/>
        <v>found</v>
      </c>
      <c r="H3644" s="1" t="str">
        <f t="shared" si="561"/>
        <v>Not Duplicate</v>
      </c>
      <c r="I3644" s="1" t="str">
        <f t="shared" si="562"/>
        <v>match</v>
      </c>
      <c r="J3644" s="1" t="str">
        <f t="shared" si="563"/>
        <v>match</v>
      </c>
      <c r="K3644" s="1">
        <f t="shared" si="564"/>
        <v>0</v>
      </c>
      <c r="L3644" s="2">
        <f>IF(F3644=0,"not processed",_xlfn.MINIFS(Processed_data!H:H,Processed_data!A:A,A3644))</f>
        <v>46087</v>
      </c>
      <c r="M3644" s="1">
        <f>IF(F3644=0,"not processed",ABS(bank_source_transactions__1[[#This Row],[transaction_date]]-Reconciliation!L3644))</f>
        <v>1</v>
      </c>
      <c r="N3644" s="1" t="str" cm="1">
        <f t="array" ref="N3644">_xlfn.IFS(M3644="not Processed", "Not Processed",M3644&gt;2,"SLA Breached",M3644&lt;=2,"Within SLA")</f>
        <v>Within SLA</v>
      </c>
      <c r="O3644" s="1" t="str">
        <f>_xlfn.XLOOKUP(A3644,Source_data!A:A,Source_data!D:D)</f>
        <v>UPI</v>
      </c>
      <c r="P3644" s="1">
        <f t="shared" si="565"/>
        <v>0</v>
      </c>
      <c r="Q3644" s="1">
        <f t="shared" si="566"/>
        <v>0</v>
      </c>
      <c r="R3644" s="1">
        <f t="shared" si="567"/>
        <v>0</v>
      </c>
      <c r="S3644" s="1">
        <f t="shared" si="568"/>
        <v>0</v>
      </c>
      <c r="T3644" s="1">
        <f t="shared" si="569"/>
        <v>0</v>
      </c>
      <c r="U3644" s="1" t="str">
        <f>_xlfn.XLOOKUP(Table3[[#This Row],[Transaction ID]],Source_data!A:A,Source_data!E:E)</f>
        <v>Pune</v>
      </c>
      <c r="V3644" s="1">
        <f>_xlfn.IFNA(_xlfn.XLOOKUP(A3644,bank_processed_transactions[transaction_id],bank_processed_transactions[processing_minutes]),"")</f>
        <v>61.3</v>
      </c>
      <c r="W3644" s="31">
        <f>_xlfn.XLOOKUP(A3644,Source_data!A:A,Source_data!B:B)</f>
        <v>46086</v>
      </c>
    </row>
    <row r="3645" spans="1:23" x14ac:dyDescent="0.3">
      <c r="A3645" s="4" t="s">
        <v>1018</v>
      </c>
      <c r="B3645" s="1">
        <f>_xlfn.XLOOKUP(A3645,bank_source_transactions__1[transaction_id],bank_source_transactions__1[amount_inr])</f>
        <v>36876.269999999997</v>
      </c>
      <c r="C3645" s="1">
        <f>_xlfn.XLOOKUP(A3645,Processed_data!A:A,Processed_data!F:F)</f>
        <v>36876.269999999997</v>
      </c>
      <c r="D3645" s="1" t="str">
        <f>_xlfn.XLOOKUP(A3645,bank_source_transactions__1[transaction_id],bank_source_transactions__1[transaction_status])</f>
        <v>SUCCESS</v>
      </c>
      <c r="E3645" s="1" t="str">
        <f>_xlfn.XLOOKUP(A3645,Processed_data!A:A,Processed_data!G:G)</f>
        <v>SUCCESS</v>
      </c>
      <c r="F3645" s="1">
        <f>COUNTIF(bank_processed_transactions[transaction_id],A3645)</f>
        <v>1</v>
      </c>
      <c r="G3645" s="1" t="str">
        <f t="shared" si="560"/>
        <v>found</v>
      </c>
      <c r="H3645" s="1" t="str">
        <f t="shared" si="561"/>
        <v>Not Duplicate</v>
      </c>
      <c r="I3645" s="1" t="str">
        <f t="shared" si="562"/>
        <v>match</v>
      </c>
      <c r="J3645" s="1" t="str">
        <f t="shared" si="563"/>
        <v>match</v>
      </c>
      <c r="K3645" s="1">
        <f t="shared" si="564"/>
        <v>0</v>
      </c>
      <c r="L3645" s="2">
        <f>IF(F3645=0,"not processed",_xlfn.MINIFS(Processed_data!H:H,Processed_data!A:A,A3645))</f>
        <v>46114</v>
      </c>
      <c r="M3645" s="1">
        <f>IF(F3645=0,"not processed",ABS(bank_source_transactions__1[[#This Row],[transaction_date]]-Reconciliation!L3645))</f>
        <v>3</v>
      </c>
      <c r="N3645" s="1" t="str" cm="1">
        <f t="array" ref="N3645">_xlfn.IFS(M3645="not Processed", "Not Processed",M3645&gt;2,"SLA Breached",M3645&lt;=2,"Within SLA")</f>
        <v>SLA Breached</v>
      </c>
      <c r="O3645" s="1" t="str">
        <f>_xlfn.XLOOKUP(A3645,Source_data!A:A,Source_data!D:D)</f>
        <v>UPI</v>
      </c>
      <c r="P3645" s="1">
        <f t="shared" si="565"/>
        <v>0</v>
      </c>
      <c r="Q3645" s="1">
        <f t="shared" si="566"/>
        <v>0</v>
      </c>
      <c r="R3645" s="1">
        <f t="shared" si="567"/>
        <v>0</v>
      </c>
      <c r="S3645" s="1">
        <f t="shared" si="568"/>
        <v>0</v>
      </c>
      <c r="T3645" s="1">
        <f t="shared" si="569"/>
        <v>1</v>
      </c>
      <c r="U3645" s="1" t="str">
        <f>_xlfn.XLOOKUP(Table3[[#This Row],[Transaction ID]],Source_data!A:A,Source_data!E:E)</f>
        <v>Hyderabad</v>
      </c>
      <c r="V3645" s="1">
        <f>_xlfn.IFNA(_xlfn.XLOOKUP(A3645,bank_processed_transactions[transaction_id],bank_processed_transactions[processing_minutes]),"")</f>
        <v>25.9</v>
      </c>
      <c r="W3645" s="31">
        <f>_xlfn.XLOOKUP(A3645,Source_data!A:A,Source_data!B:B)</f>
        <v>46111</v>
      </c>
    </row>
    <row r="3646" spans="1:23" x14ac:dyDescent="0.3">
      <c r="A3646" s="3" t="s">
        <v>121</v>
      </c>
      <c r="B3646" s="1">
        <f>_xlfn.XLOOKUP(A3646,bank_source_transactions__1[transaction_id],bank_source_transactions__1[amount_inr])</f>
        <v>4718.6400000000003</v>
      </c>
      <c r="C3646" s="1">
        <f>_xlfn.XLOOKUP(A3646,Processed_data!A:A,Processed_data!F:F)</f>
        <v>4718.6400000000003</v>
      </c>
      <c r="D3646" s="1" t="str">
        <f>_xlfn.XLOOKUP(A3646,bank_source_transactions__1[transaction_id],bank_source_transactions__1[transaction_status])</f>
        <v>SUCCESS</v>
      </c>
      <c r="E3646" s="1" t="str">
        <f>_xlfn.XLOOKUP(A3646,Processed_data!A:A,Processed_data!G:G)</f>
        <v>SUCCESS</v>
      </c>
      <c r="F3646" s="1">
        <f>COUNTIF(bank_processed_transactions[transaction_id],A3646)</f>
        <v>1</v>
      </c>
      <c r="G3646" s="1" t="str">
        <f t="shared" si="560"/>
        <v>found</v>
      </c>
      <c r="H3646" s="1" t="str">
        <f t="shared" si="561"/>
        <v>Not Duplicate</v>
      </c>
      <c r="I3646" s="1" t="str">
        <f t="shared" si="562"/>
        <v>match</v>
      </c>
      <c r="J3646" s="1" t="str">
        <f t="shared" si="563"/>
        <v>match</v>
      </c>
      <c r="K3646" s="1">
        <f t="shared" si="564"/>
        <v>0</v>
      </c>
      <c r="L3646" s="2">
        <f>IF(F3646=0,"not processed",_xlfn.MINIFS(Processed_data!H:H,Processed_data!A:A,A3646))</f>
        <v>46095</v>
      </c>
      <c r="M3646" s="1">
        <f>IF(F3646=0,"not processed",ABS(bank_source_transactions__1[[#This Row],[transaction_date]]-Reconciliation!L3646))</f>
        <v>2</v>
      </c>
      <c r="N3646" s="1" t="str" cm="1">
        <f t="array" ref="N3646">_xlfn.IFS(M3646="not Processed", "Not Processed",M3646&gt;2,"SLA Breached",M3646&lt;=2,"Within SLA")</f>
        <v>Within SLA</v>
      </c>
      <c r="O3646" s="1" t="str">
        <f>_xlfn.XLOOKUP(A3646,Source_data!A:A,Source_data!D:D)</f>
        <v>CARD</v>
      </c>
      <c r="P3646" s="1">
        <f t="shared" si="565"/>
        <v>0</v>
      </c>
      <c r="Q3646" s="1">
        <f t="shared" si="566"/>
        <v>0</v>
      </c>
      <c r="R3646" s="1">
        <f t="shared" si="567"/>
        <v>0</v>
      </c>
      <c r="S3646" s="1">
        <f t="shared" si="568"/>
        <v>0</v>
      </c>
      <c r="T3646" s="1">
        <f t="shared" si="569"/>
        <v>0</v>
      </c>
      <c r="U3646" s="1" t="str">
        <f>_xlfn.XLOOKUP(Table3[[#This Row],[Transaction ID]],Source_data!A:A,Source_data!E:E)</f>
        <v>Hyderabad</v>
      </c>
      <c r="V3646" s="1">
        <f>_xlfn.IFNA(_xlfn.XLOOKUP(A3646,bank_processed_transactions[transaction_id],bank_processed_transactions[processing_minutes]),"")</f>
        <v>42.5</v>
      </c>
      <c r="W3646" s="31">
        <f>_xlfn.XLOOKUP(A3646,Source_data!A:A,Source_data!B:B)</f>
        <v>46093</v>
      </c>
    </row>
    <row r="3647" spans="1:23" x14ac:dyDescent="0.3">
      <c r="A3647" s="4" t="s">
        <v>3467</v>
      </c>
      <c r="B3647" s="1">
        <f>_xlfn.XLOOKUP(A3647,bank_source_transactions__1[transaction_id],bank_source_transactions__1[amount_inr])</f>
        <v>9682.98</v>
      </c>
      <c r="C3647" s="1">
        <f>_xlfn.XLOOKUP(A3647,Processed_data!A:A,Processed_data!F:F)</f>
        <v>9682.98</v>
      </c>
      <c r="D3647" s="1" t="str">
        <f>_xlfn.XLOOKUP(A3647,bank_source_transactions__1[transaction_id],bank_source_transactions__1[transaction_status])</f>
        <v>SUCCESS</v>
      </c>
      <c r="E3647" s="1" t="str">
        <f>_xlfn.XLOOKUP(A3647,Processed_data!A:A,Processed_data!G:G)</f>
        <v>SUCCESS</v>
      </c>
      <c r="F3647" s="1">
        <f>COUNTIF(bank_processed_transactions[transaction_id],A3647)</f>
        <v>1</v>
      </c>
      <c r="G3647" s="1" t="str">
        <f t="shared" si="560"/>
        <v>found</v>
      </c>
      <c r="H3647" s="1" t="str">
        <f t="shared" si="561"/>
        <v>Not Duplicate</v>
      </c>
      <c r="I3647" s="1" t="str">
        <f t="shared" si="562"/>
        <v>match</v>
      </c>
      <c r="J3647" s="1" t="str">
        <f t="shared" si="563"/>
        <v>match</v>
      </c>
      <c r="K3647" s="1">
        <f t="shared" si="564"/>
        <v>0</v>
      </c>
      <c r="L3647" s="2">
        <f>IF(F3647=0,"not processed",_xlfn.MINIFS(Processed_data!H:H,Processed_data!A:A,A3647))</f>
        <v>46068</v>
      </c>
      <c r="M3647" s="1">
        <f>IF(F3647=0,"not processed",ABS(bank_source_transactions__1[[#This Row],[transaction_date]]-Reconciliation!L3647))</f>
        <v>1</v>
      </c>
      <c r="N3647" s="1" t="str" cm="1">
        <f t="array" ref="N3647">_xlfn.IFS(M3647="not Processed", "Not Processed",M3647&gt;2,"SLA Breached",M3647&lt;=2,"Within SLA")</f>
        <v>Within SLA</v>
      </c>
      <c r="O3647" s="1" t="str">
        <f>_xlfn.XLOOKUP(A3647,Source_data!A:A,Source_data!D:D)</f>
        <v>CARD</v>
      </c>
      <c r="P3647" s="1">
        <f t="shared" si="565"/>
        <v>0</v>
      </c>
      <c r="Q3647" s="1">
        <f t="shared" si="566"/>
        <v>0</v>
      </c>
      <c r="R3647" s="1">
        <f t="shared" si="567"/>
        <v>0</v>
      </c>
      <c r="S3647" s="1">
        <f t="shared" si="568"/>
        <v>0</v>
      </c>
      <c r="T3647" s="1">
        <f t="shared" si="569"/>
        <v>0</v>
      </c>
      <c r="U3647" s="1" t="str">
        <f>_xlfn.XLOOKUP(Table3[[#This Row],[Transaction ID]],Source_data!A:A,Source_data!E:E)</f>
        <v>Mumbai</v>
      </c>
      <c r="V3647" s="1">
        <f>_xlfn.IFNA(_xlfn.XLOOKUP(A3647,bank_processed_transactions[transaction_id],bank_processed_transactions[processing_minutes]),"")</f>
        <v>20.3</v>
      </c>
      <c r="W3647" s="31">
        <f>_xlfn.XLOOKUP(A3647,Source_data!A:A,Source_data!B:B)</f>
        <v>46067</v>
      </c>
    </row>
    <row r="3648" spans="1:23" x14ac:dyDescent="0.3">
      <c r="A3648" s="3" t="s">
        <v>2900</v>
      </c>
      <c r="B3648" s="1">
        <f>_xlfn.XLOOKUP(A3648,bank_source_transactions__1[transaction_id],bank_source_transactions__1[amount_inr])</f>
        <v>24861.37</v>
      </c>
      <c r="C3648" s="1">
        <f>_xlfn.XLOOKUP(A3648,Processed_data!A:A,Processed_data!F:F)</f>
        <v>24861.37</v>
      </c>
      <c r="D3648" s="1" t="str">
        <f>_xlfn.XLOOKUP(A3648,bank_source_transactions__1[transaction_id],bank_source_transactions__1[transaction_status])</f>
        <v>SUCCESS</v>
      </c>
      <c r="E3648" s="1" t="str">
        <f>_xlfn.XLOOKUP(A3648,Processed_data!A:A,Processed_data!G:G)</f>
        <v>SUCCESS</v>
      </c>
      <c r="F3648" s="1">
        <f>COUNTIF(bank_processed_transactions[transaction_id],A3648)</f>
        <v>1</v>
      </c>
      <c r="G3648" s="1" t="str">
        <f t="shared" si="560"/>
        <v>found</v>
      </c>
      <c r="H3648" s="1" t="str">
        <f t="shared" si="561"/>
        <v>Not Duplicate</v>
      </c>
      <c r="I3648" s="1" t="str">
        <f t="shared" si="562"/>
        <v>match</v>
      </c>
      <c r="J3648" s="1" t="str">
        <f t="shared" si="563"/>
        <v>match</v>
      </c>
      <c r="K3648" s="1">
        <f t="shared" si="564"/>
        <v>0</v>
      </c>
      <c r="L3648" s="2">
        <f>IF(F3648=0,"not processed",_xlfn.MINIFS(Processed_data!H:H,Processed_data!A:A,A3648))</f>
        <v>46090</v>
      </c>
      <c r="M3648" s="1">
        <f>IF(F3648=0,"not processed",ABS(bank_source_transactions__1[[#This Row],[transaction_date]]-Reconciliation!L3648))</f>
        <v>2</v>
      </c>
      <c r="N3648" s="1" t="str" cm="1">
        <f t="array" ref="N3648">_xlfn.IFS(M3648="not Processed", "Not Processed",M3648&gt;2,"SLA Breached",M3648&lt;=2,"Within SLA")</f>
        <v>Within SLA</v>
      </c>
      <c r="O3648" s="1" t="str">
        <f>_xlfn.XLOOKUP(A3648,Source_data!A:A,Source_data!D:D)</f>
        <v>CARD</v>
      </c>
      <c r="P3648" s="1">
        <f t="shared" si="565"/>
        <v>0</v>
      </c>
      <c r="Q3648" s="1">
        <f t="shared" si="566"/>
        <v>0</v>
      </c>
      <c r="R3648" s="1">
        <f t="shared" si="567"/>
        <v>0</v>
      </c>
      <c r="S3648" s="1">
        <f t="shared" si="568"/>
        <v>0</v>
      </c>
      <c r="T3648" s="1">
        <f t="shared" si="569"/>
        <v>0</v>
      </c>
      <c r="U3648" s="1" t="str">
        <f>_xlfn.XLOOKUP(Table3[[#This Row],[Transaction ID]],Source_data!A:A,Source_data!E:E)</f>
        <v>Hyderabad</v>
      </c>
      <c r="V3648" s="1">
        <f>_xlfn.IFNA(_xlfn.XLOOKUP(A3648,bank_processed_transactions[transaction_id],bank_processed_transactions[processing_minutes]),"")</f>
        <v>53.8</v>
      </c>
      <c r="W3648" s="31">
        <f>_xlfn.XLOOKUP(A3648,Source_data!A:A,Source_data!B:B)</f>
        <v>46088</v>
      </c>
    </row>
    <row r="3649" spans="1:23" x14ac:dyDescent="0.3">
      <c r="A3649" s="4" t="s">
        <v>3080</v>
      </c>
      <c r="B3649" s="1">
        <f>_xlfn.XLOOKUP(A3649,bank_source_transactions__1[transaction_id],bank_source_transactions__1[amount_inr])</f>
        <v>2734.58</v>
      </c>
      <c r="C3649" s="1">
        <f>_xlfn.XLOOKUP(A3649,Processed_data!A:A,Processed_data!F:F)</f>
        <v>2734.58</v>
      </c>
      <c r="D3649" s="1" t="str">
        <f>_xlfn.XLOOKUP(A3649,bank_source_transactions__1[transaction_id],bank_source_transactions__1[transaction_status])</f>
        <v>SUCCESS</v>
      </c>
      <c r="E3649" s="1" t="str">
        <f>_xlfn.XLOOKUP(A3649,Processed_data!A:A,Processed_data!G:G)</f>
        <v>SUCCESS</v>
      </c>
      <c r="F3649" s="1">
        <f>COUNTIF(bank_processed_transactions[transaction_id],A3649)</f>
        <v>1</v>
      </c>
      <c r="G3649" s="1" t="str">
        <f t="shared" si="560"/>
        <v>found</v>
      </c>
      <c r="H3649" s="1" t="str">
        <f t="shared" si="561"/>
        <v>Not Duplicate</v>
      </c>
      <c r="I3649" s="1" t="str">
        <f t="shared" si="562"/>
        <v>match</v>
      </c>
      <c r="J3649" s="1" t="str">
        <f t="shared" si="563"/>
        <v>match</v>
      </c>
      <c r="K3649" s="1">
        <f t="shared" si="564"/>
        <v>0</v>
      </c>
      <c r="L3649" s="2">
        <f>IF(F3649=0,"not processed",_xlfn.MINIFS(Processed_data!H:H,Processed_data!A:A,A3649))</f>
        <v>46105</v>
      </c>
      <c r="M3649" s="1">
        <f>IF(F3649=0,"not processed",ABS(bank_source_transactions__1[[#This Row],[transaction_date]]-Reconciliation!L3649))</f>
        <v>3</v>
      </c>
      <c r="N3649" s="1" t="str" cm="1">
        <f t="array" ref="N3649">_xlfn.IFS(M3649="not Processed", "Not Processed",M3649&gt;2,"SLA Breached",M3649&lt;=2,"Within SLA")</f>
        <v>SLA Breached</v>
      </c>
      <c r="O3649" s="1" t="str">
        <f>_xlfn.XLOOKUP(A3649,Source_data!A:A,Source_data!D:D)</f>
        <v>CARD</v>
      </c>
      <c r="P3649" s="1">
        <f t="shared" si="565"/>
        <v>0</v>
      </c>
      <c r="Q3649" s="1">
        <f t="shared" si="566"/>
        <v>0</v>
      </c>
      <c r="R3649" s="1">
        <f t="shared" si="567"/>
        <v>0</v>
      </c>
      <c r="S3649" s="1">
        <f t="shared" si="568"/>
        <v>0</v>
      </c>
      <c r="T3649" s="1">
        <f t="shared" si="569"/>
        <v>1</v>
      </c>
      <c r="U3649" s="1" t="str">
        <f>_xlfn.XLOOKUP(Table3[[#This Row],[Transaction ID]],Source_data!A:A,Source_data!E:E)</f>
        <v>Hyderabad</v>
      </c>
      <c r="V3649" s="1">
        <f>_xlfn.IFNA(_xlfn.XLOOKUP(A3649,bank_processed_transactions[transaction_id],bank_processed_transactions[processing_minutes]),"")</f>
        <v>26.4</v>
      </c>
      <c r="W3649" s="31">
        <f>_xlfn.XLOOKUP(A3649,Source_data!A:A,Source_data!B:B)</f>
        <v>46102</v>
      </c>
    </row>
    <row r="3650" spans="1:23" x14ac:dyDescent="0.3">
      <c r="A3650" s="3" t="s">
        <v>2950</v>
      </c>
      <c r="B3650" s="1">
        <f>_xlfn.XLOOKUP(A3650,bank_source_transactions__1[transaction_id],bank_source_transactions__1[amount_inr])</f>
        <v>8584.65</v>
      </c>
      <c r="C3650" s="1">
        <f>_xlfn.XLOOKUP(A3650,Processed_data!A:A,Processed_data!F:F)</f>
        <v>8584.65</v>
      </c>
      <c r="D3650" s="1" t="str">
        <f>_xlfn.XLOOKUP(A3650,bank_source_transactions__1[transaction_id],bank_source_transactions__1[transaction_status])</f>
        <v>SUCCESS</v>
      </c>
      <c r="E3650" s="1" t="str">
        <f>_xlfn.XLOOKUP(A3650,Processed_data!A:A,Processed_data!G:G)</f>
        <v>SUCCESS</v>
      </c>
      <c r="F3650" s="1">
        <f>COUNTIF(bank_processed_transactions[transaction_id],A3650)</f>
        <v>1</v>
      </c>
      <c r="G3650" s="1" t="str">
        <f t="shared" si="560"/>
        <v>found</v>
      </c>
      <c r="H3650" s="1" t="str">
        <f t="shared" si="561"/>
        <v>Not Duplicate</v>
      </c>
      <c r="I3650" s="1" t="str">
        <f t="shared" si="562"/>
        <v>match</v>
      </c>
      <c r="J3650" s="1" t="str">
        <f t="shared" si="563"/>
        <v>match</v>
      </c>
      <c r="K3650" s="1">
        <f t="shared" si="564"/>
        <v>0</v>
      </c>
      <c r="L3650" s="2">
        <f>IF(F3650=0,"not processed",_xlfn.MINIFS(Processed_data!H:H,Processed_data!A:A,A3650))</f>
        <v>46072</v>
      </c>
      <c r="M3650" s="1">
        <f>IF(F3650=0,"not processed",ABS(bank_source_transactions__1[[#This Row],[transaction_date]]-Reconciliation!L3650))</f>
        <v>1</v>
      </c>
      <c r="N3650" s="1" t="str" cm="1">
        <f t="array" ref="N3650">_xlfn.IFS(M3650="not Processed", "Not Processed",M3650&gt;2,"SLA Breached",M3650&lt;=2,"Within SLA")</f>
        <v>Within SLA</v>
      </c>
      <c r="O3650" s="1" t="str">
        <f>_xlfn.XLOOKUP(A3650,Source_data!A:A,Source_data!D:D)</f>
        <v>UPI</v>
      </c>
      <c r="P3650" s="1">
        <f t="shared" si="565"/>
        <v>0</v>
      </c>
      <c r="Q3650" s="1">
        <f t="shared" si="566"/>
        <v>0</v>
      </c>
      <c r="R3650" s="1">
        <f t="shared" si="567"/>
        <v>0</v>
      </c>
      <c r="S3650" s="1">
        <f t="shared" si="568"/>
        <v>0</v>
      </c>
      <c r="T3650" s="1">
        <f t="shared" si="569"/>
        <v>0</v>
      </c>
      <c r="U3650" s="1" t="str">
        <f>_xlfn.XLOOKUP(Table3[[#This Row],[Transaction ID]],Source_data!A:A,Source_data!E:E)</f>
        <v>Hyderabad</v>
      </c>
      <c r="V3650" s="1">
        <f>_xlfn.IFNA(_xlfn.XLOOKUP(A3650,bank_processed_transactions[transaction_id],bank_processed_transactions[processing_minutes]),"")</f>
        <v>24.3</v>
      </c>
      <c r="W3650" s="31">
        <f>_xlfn.XLOOKUP(A3650,Source_data!A:A,Source_data!B:B)</f>
        <v>46071</v>
      </c>
    </row>
    <row r="3651" spans="1:23" x14ac:dyDescent="0.3">
      <c r="A3651" s="4" t="s">
        <v>266</v>
      </c>
      <c r="B3651" s="1">
        <f>_xlfn.XLOOKUP(A3651,bank_source_transactions__1[transaction_id],bank_source_transactions__1[amount_inr])</f>
        <v>3308.24</v>
      </c>
      <c r="C3651" s="1">
        <f>_xlfn.XLOOKUP(A3651,Processed_data!A:A,Processed_data!F:F)</f>
        <v>3308.24</v>
      </c>
      <c r="D3651" s="1" t="str">
        <f>_xlfn.XLOOKUP(A3651,bank_source_transactions__1[transaction_id],bank_source_transactions__1[transaction_status])</f>
        <v>SUCCESS</v>
      </c>
      <c r="E3651" s="1" t="str">
        <f>_xlfn.XLOOKUP(A3651,Processed_data!A:A,Processed_data!G:G)</f>
        <v>SUCCESS</v>
      </c>
      <c r="F3651" s="1">
        <f>COUNTIF(bank_processed_transactions[transaction_id],A3651)</f>
        <v>1</v>
      </c>
      <c r="G3651" s="1" t="str">
        <f t="shared" ref="G3651:G3714" si="570">IF(F3651=0,"missing","found")</f>
        <v>found</v>
      </c>
      <c r="H3651" s="1" t="str">
        <f t="shared" ref="H3651:H3714" si="571">IF(F3651&gt;1,"Duplicate","Not Duplicate")</f>
        <v>Not Duplicate</v>
      </c>
      <c r="I3651" s="1" t="str">
        <f t="shared" ref="I3651:I3714" si="572">IF(F3651=0,"not processed",IF(B3651=C3651,"match","mismatch"))</f>
        <v>match</v>
      </c>
      <c r="J3651" s="1" t="str">
        <f t="shared" ref="J3651:J3714" si="573">IF(F3651=0,"not processed",IF(D3651=E3651,"match","mismatch"))</f>
        <v>match</v>
      </c>
      <c r="K3651" s="1">
        <f t="shared" ref="K3651:K3714" si="574">IF(F3651=0,"missing",ABS(B3651-C3651))</f>
        <v>0</v>
      </c>
      <c r="L3651" s="2">
        <f>IF(F3651=0,"not processed",_xlfn.MINIFS(Processed_data!H:H,Processed_data!A:A,A3651))</f>
        <v>46100</v>
      </c>
      <c r="M3651" s="1">
        <f>IF(F3651=0,"not processed",ABS(bank_source_transactions__1[[#This Row],[transaction_date]]-Reconciliation!L3651))</f>
        <v>0</v>
      </c>
      <c r="N3651" s="1" t="str" cm="1">
        <f t="array" ref="N3651">_xlfn.IFS(M3651="not Processed", "Not Processed",M3651&gt;2,"SLA Breached",M3651&lt;=2,"Within SLA")</f>
        <v>Within SLA</v>
      </c>
      <c r="O3651" s="1" t="str">
        <f>_xlfn.XLOOKUP(A3651,Source_data!A:A,Source_data!D:D)</f>
        <v>CARD</v>
      </c>
      <c r="P3651" s="1">
        <f t="shared" ref="P3651:P3714" si="575">IF(G3651="missing",1,0)</f>
        <v>0</v>
      </c>
      <c r="Q3651" s="1">
        <f t="shared" ref="Q3651:Q3714" si="576">IF(H3651="duplicate",1,0)</f>
        <v>0</v>
      </c>
      <c r="R3651" s="1">
        <f t="shared" ref="R3651:R3714" si="577">IF(I3651="mismatch",1,0)</f>
        <v>0</v>
      </c>
      <c r="S3651" s="1">
        <f t="shared" ref="S3651:S3714" si="578">IF(J3651="mismatch",1,)</f>
        <v>0</v>
      </c>
      <c r="T3651" s="1">
        <f t="shared" ref="T3651:T3714" si="579">IF(N3651="sla breached",1,0)</f>
        <v>0</v>
      </c>
      <c r="U3651" s="1" t="str">
        <f>_xlfn.XLOOKUP(Table3[[#This Row],[Transaction ID]],Source_data!A:A,Source_data!E:E)</f>
        <v>Pune</v>
      </c>
      <c r="V3651" s="1">
        <f>_xlfn.IFNA(_xlfn.XLOOKUP(A3651,bank_processed_transactions[transaction_id],bank_processed_transactions[processing_minutes]),"")</f>
        <v>19.7</v>
      </c>
      <c r="W3651" s="31">
        <f>_xlfn.XLOOKUP(A3651,Source_data!A:A,Source_data!B:B)</f>
        <v>46100</v>
      </c>
    </row>
    <row r="3652" spans="1:23" x14ac:dyDescent="0.3">
      <c r="A3652" s="3" t="s">
        <v>2989</v>
      </c>
      <c r="B3652" s="1">
        <f>_xlfn.XLOOKUP(A3652,bank_source_transactions__1[transaction_id],bank_source_transactions__1[amount_inr])</f>
        <v>2909.24</v>
      </c>
      <c r="C3652" s="1">
        <f>_xlfn.XLOOKUP(A3652,Processed_data!A:A,Processed_data!F:F)</f>
        <v>2909.24</v>
      </c>
      <c r="D3652" s="1" t="str">
        <f>_xlfn.XLOOKUP(A3652,bank_source_transactions__1[transaction_id],bank_source_transactions__1[transaction_status])</f>
        <v>SUCCESS</v>
      </c>
      <c r="E3652" s="1" t="str">
        <f>_xlfn.XLOOKUP(A3652,Processed_data!A:A,Processed_data!G:G)</f>
        <v>SUCCESS</v>
      </c>
      <c r="F3652" s="1">
        <f>COUNTIF(bank_processed_transactions[transaction_id],A3652)</f>
        <v>1</v>
      </c>
      <c r="G3652" s="1" t="str">
        <f t="shared" si="570"/>
        <v>found</v>
      </c>
      <c r="H3652" s="1" t="str">
        <f t="shared" si="571"/>
        <v>Not Duplicate</v>
      </c>
      <c r="I3652" s="1" t="str">
        <f t="shared" si="572"/>
        <v>match</v>
      </c>
      <c r="J3652" s="1" t="str">
        <f t="shared" si="573"/>
        <v>match</v>
      </c>
      <c r="K3652" s="1">
        <f t="shared" si="574"/>
        <v>0</v>
      </c>
      <c r="L3652" s="2">
        <f>IF(F3652=0,"not processed",_xlfn.MINIFS(Processed_data!H:H,Processed_data!A:A,A3652))</f>
        <v>46100</v>
      </c>
      <c r="M3652" s="1">
        <f>IF(F3652=0,"not processed",ABS(bank_source_transactions__1[[#This Row],[transaction_date]]-Reconciliation!L3652))</f>
        <v>0</v>
      </c>
      <c r="N3652" s="1" t="str" cm="1">
        <f t="array" ref="N3652">_xlfn.IFS(M3652="not Processed", "Not Processed",M3652&gt;2,"SLA Breached",M3652&lt;=2,"Within SLA")</f>
        <v>Within SLA</v>
      </c>
      <c r="O3652" s="1" t="str">
        <f>_xlfn.XLOOKUP(A3652,Source_data!A:A,Source_data!D:D)</f>
        <v>IMPS</v>
      </c>
      <c r="P3652" s="1">
        <f t="shared" si="575"/>
        <v>0</v>
      </c>
      <c r="Q3652" s="1">
        <f t="shared" si="576"/>
        <v>0</v>
      </c>
      <c r="R3652" s="1">
        <f t="shared" si="577"/>
        <v>0</v>
      </c>
      <c r="S3652" s="1">
        <f t="shared" si="578"/>
        <v>0</v>
      </c>
      <c r="T3652" s="1">
        <f t="shared" si="579"/>
        <v>0</v>
      </c>
      <c r="U3652" s="1" t="str">
        <f>_xlfn.XLOOKUP(Table3[[#This Row],[Transaction ID]],Source_data!A:A,Source_data!E:E)</f>
        <v>Mumbai</v>
      </c>
      <c r="V3652" s="1">
        <f>_xlfn.IFNA(_xlfn.XLOOKUP(A3652,bank_processed_transactions[transaction_id],bank_processed_transactions[processing_minutes]),"")</f>
        <v>30.9</v>
      </c>
      <c r="W3652" s="31">
        <f>_xlfn.XLOOKUP(A3652,Source_data!A:A,Source_data!B:B)</f>
        <v>46100</v>
      </c>
    </row>
    <row r="3653" spans="1:23" x14ac:dyDescent="0.3">
      <c r="A3653" s="4" t="s">
        <v>115</v>
      </c>
      <c r="B3653" s="1">
        <f>_xlfn.XLOOKUP(A3653,bank_source_transactions__1[transaction_id],bank_source_transactions__1[amount_inr])</f>
        <v>24533.1</v>
      </c>
      <c r="C3653" s="1">
        <f>_xlfn.XLOOKUP(A3653,Processed_data!A:A,Processed_data!F:F)</f>
        <v>24533.1</v>
      </c>
      <c r="D3653" s="1" t="str">
        <f>_xlfn.XLOOKUP(A3653,bank_source_transactions__1[transaction_id],bank_source_transactions__1[transaction_status])</f>
        <v>FAILED</v>
      </c>
      <c r="E3653" s="1" t="str">
        <f>_xlfn.XLOOKUP(A3653,Processed_data!A:A,Processed_data!G:G)</f>
        <v>FAILED</v>
      </c>
      <c r="F3653" s="1">
        <f>COUNTIF(bank_processed_transactions[transaction_id],A3653)</f>
        <v>1</v>
      </c>
      <c r="G3653" s="1" t="str">
        <f t="shared" si="570"/>
        <v>found</v>
      </c>
      <c r="H3653" s="1" t="str">
        <f t="shared" si="571"/>
        <v>Not Duplicate</v>
      </c>
      <c r="I3653" s="1" t="str">
        <f t="shared" si="572"/>
        <v>match</v>
      </c>
      <c r="J3653" s="1" t="str">
        <f t="shared" si="573"/>
        <v>match</v>
      </c>
      <c r="K3653" s="1">
        <f t="shared" si="574"/>
        <v>0</v>
      </c>
      <c r="L3653" s="2">
        <f>IF(F3653=0,"not processed",_xlfn.MINIFS(Processed_data!H:H,Processed_data!A:A,A3653))</f>
        <v>46033</v>
      </c>
      <c r="M3653" s="1">
        <f>IF(F3653=0,"not processed",ABS(bank_source_transactions__1[[#This Row],[transaction_date]]-Reconciliation!L3653))</f>
        <v>1</v>
      </c>
      <c r="N3653" s="1" t="str" cm="1">
        <f t="array" ref="N3653">_xlfn.IFS(M3653="not Processed", "Not Processed",M3653&gt;2,"SLA Breached",M3653&lt;=2,"Within SLA")</f>
        <v>Within SLA</v>
      </c>
      <c r="O3653" s="1" t="str">
        <f>_xlfn.XLOOKUP(A3653,Source_data!A:A,Source_data!D:D)</f>
        <v>UPI</v>
      </c>
      <c r="P3653" s="1">
        <f t="shared" si="575"/>
        <v>0</v>
      </c>
      <c r="Q3653" s="1">
        <f t="shared" si="576"/>
        <v>0</v>
      </c>
      <c r="R3653" s="1">
        <f t="shared" si="577"/>
        <v>0</v>
      </c>
      <c r="S3653" s="1">
        <f t="shared" si="578"/>
        <v>0</v>
      </c>
      <c r="T3653" s="1">
        <f t="shared" si="579"/>
        <v>0</v>
      </c>
      <c r="U3653" s="1" t="str">
        <f>_xlfn.XLOOKUP(Table3[[#This Row],[Transaction ID]],Source_data!A:A,Source_data!E:E)</f>
        <v>Hyderabad</v>
      </c>
      <c r="V3653" s="1">
        <f>_xlfn.IFNA(_xlfn.XLOOKUP(A3653,bank_processed_transactions[transaction_id],bank_processed_transactions[processing_minutes]),"")</f>
        <v>39</v>
      </c>
      <c r="W3653" s="31">
        <f>_xlfn.XLOOKUP(A3653,Source_data!A:A,Source_data!B:B)</f>
        <v>46032</v>
      </c>
    </row>
    <row r="3654" spans="1:23" x14ac:dyDescent="0.3">
      <c r="A3654" s="3" t="s">
        <v>3814</v>
      </c>
      <c r="B3654" s="1">
        <f>_xlfn.XLOOKUP(A3654,bank_source_transactions__1[transaction_id],bank_source_transactions__1[amount_inr])</f>
        <v>2063.5700000000002</v>
      </c>
      <c r="C3654" s="1">
        <f>_xlfn.XLOOKUP(A3654,Processed_data!A:A,Processed_data!F:F)</f>
        <v>2063.5700000000002</v>
      </c>
      <c r="D3654" s="1" t="str">
        <f>_xlfn.XLOOKUP(A3654,bank_source_transactions__1[transaction_id],bank_source_transactions__1[transaction_status])</f>
        <v>SUCCESS</v>
      </c>
      <c r="E3654" s="1" t="str">
        <f>_xlfn.XLOOKUP(A3654,Processed_data!A:A,Processed_data!G:G)</f>
        <v>SUCCESS</v>
      </c>
      <c r="F3654" s="1">
        <f>COUNTIF(bank_processed_transactions[transaction_id],A3654)</f>
        <v>1</v>
      </c>
      <c r="G3654" s="1" t="str">
        <f t="shared" si="570"/>
        <v>found</v>
      </c>
      <c r="H3654" s="1" t="str">
        <f t="shared" si="571"/>
        <v>Not Duplicate</v>
      </c>
      <c r="I3654" s="1" t="str">
        <f t="shared" si="572"/>
        <v>match</v>
      </c>
      <c r="J3654" s="1" t="str">
        <f t="shared" si="573"/>
        <v>match</v>
      </c>
      <c r="K3654" s="1">
        <f t="shared" si="574"/>
        <v>0</v>
      </c>
      <c r="L3654" s="2">
        <f>IF(F3654=0,"not processed",_xlfn.MINIFS(Processed_data!H:H,Processed_data!A:A,A3654))</f>
        <v>46049</v>
      </c>
      <c r="M3654" s="1">
        <f>IF(F3654=0,"not processed",ABS(bank_source_transactions__1[[#This Row],[transaction_date]]-Reconciliation!L3654))</f>
        <v>1</v>
      </c>
      <c r="N3654" s="1" t="str" cm="1">
        <f t="array" ref="N3654">_xlfn.IFS(M3654="not Processed", "Not Processed",M3654&gt;2,"SLA Breached",M3654&lt;=2,"Within SLA")</f>
        <v>Within SLA</v>
      </c>
      <c r="O3654" s="1" t="str">
        <f>_xlfn.XLOOKUP(A3654,Source_data!A:A,Source_data!D:D)</f>
        <v>CARD</v>
      </c>
      <c r="P3654" s="1">
        <f t="shared" si="575"/>
        <v>0</v>
      </c>
      <c r="Q3654" s="1">
        <f t="shared" si="576"/>
        <v>0</v>
      </c>
      <c r="R3654" s="1">
        <f t="shared" si="577"/>
        <v>0</v>
      </c>
      <c r="S3654" s="1">
        <f t="shared" si="578"/>
        <v>0</v>
      </c>
      <c r="T3654" s="1">
        <f t="shared" si="579"/>
        <v>0</v>
      </c>
      <c r="U3654" s="1" t="str">
        <f>_xlfn.XLOOKUP(Table3[[#This Row],[Transaction ID]],Source_data!A:A,Source_data!E:E)</f>
        <v>Bengaluru</v>
      </c>
      <c r="V3654" s="1">
        <f>_xlfn.IFNA(_xlfn.XLOOKUP(A3654,bank_processed_transactions[transaction_id],bank_processed_transactions[processing_minutes]),"")</f>
        <v>55</v>
      </c>
      <c r="W3654" s="31">
        <f>_xlfn.XLOOKUP(A3654,Source_data!A:A,Source_data!B:B)</f>
        <v>46048</v>
      </c>
    </row>
    <row r="3655" spans="1:23" x14ac:dyDescent="0.3">
      <c r="A3655" s="4" t="s">
        <v>4443</v>
      </c>
      <c r="B3655" s="1">
        <f>_xlfn.XLOOKUP(A3655,bank_source_transactions__1[transaction_id],bank_source_transactions__1[amount_inr])</f>
        <v>618.08000000000004</v>
      </c>
      <c r="C3655" s="1">
        <f>_xlfn.XLOOKUP(A3655,Processed_data!A:A,Processed_data!F:F)</f>
        <v>618.08000000000004</v>
      </c>
      <c r="D3655" s="1" t="str">
        <f>_xlfn.XLOOKUP(A3655,bank_source_transactions__1[transaction_id],bank_source_transactions__1[transaction_status])</f>
        <v>SUCCESS</v>
      </c>
      <c r="E3655" s="1" t="str">
        <f>_xlfn.XLOOKUP(A3655,Processed_data!A:A,Processed_data!G:G)</f>
        <v>SUCCESS</v>
      </c>
      <c r="F3655" s="1">
        <f>COUNTIF(bank_processed_transactions[transaction_id],A3655)</f>
        <v>1</v>
      </c>
      <c r="G3655" s="1" t="str">
        <f t="shared" si="570"/>
        <v>found</v>
      </c>
      <c r="H3655" s="1" t="str">
        <f t="shared" si="571"/>
        <v>Not Duplicate</v>
      </c>
      <c r="I3655" s="1" t="str">
        <f t="shared" si="572"/>
        <v>match</v>
      </c>
      <c r="J3655" s="1" t="str">
        <f t="shared" si="573"/>
        <v>match</v>
      </c>
      <c r="K3655" s="1">
        <f t="shared" si="574"/>
        <v>0</v>
      </c>
      <c r="L3655" s="2">
        <f>IF(F3655=0,"not processed",_xlfn.MINIFS(Processed_data!H:H,Processed_data!A:A,A3655))</f>
        <v>46054</v>
      </c>
      <c r="M3655" s="1">
        <f>IF(F3655=0,"not processed",ABS(bank_source_transactions__1[[#This Row],[transaction_date]]-Reconciliation!L3655))</f>
        <v>2</v>
      </c>
      <c r="N3655" s="1" t="str" cm="1">
        <f t="array" ref="N3655">_xlfn.IFS(M3655="not Processed", "Not Processed",M3655&gt;2,"SLA Breached",M3655&lt;=2,"Within SLA")</f>
        <v>Within SLA</v>
      </c>
      <c r="O3655" s="1" t="str">
        <f>_xlfn.XLOOKUP(A3655,Source_data!A:A,Source_data!D:D)</f>
        <v>CARD</v>
      </c>
      <c r="P3655" s="1">
        <f t="shared" si="575"/>
        <v>0</v>
      </c>
      <c r="Q3655" s="1">
        <f t="shared" si="576"/>
        <v>0</v>
      </c>
      <c r="R3655" s="1">
        <f t="shared" si="577"/>
        <v>0</v>
      </c>
      <c r="S3655" s="1">
        <f t="shared" si="578"/>
        <v>0</v>
      </c>
      <c r="T3655" s="1">
        <f t="shared" si="579"/>
        <v>0</v>
      </c>
      <c r="U3655" s="1" t="str">
        <f>_xlfn.XLOOKUP(Table3[[#This Row],[Transaction ID]],Source_data!A:A,Source_data!E:E)</f>
        <v>Pune</v>
      </c>
      <c r="V3655" s="1">
        <f>_xlfn.IFNA(_xlfn.XLOOKUP(A3655,bank_processed_transactions[transaction_id],bank_processed_transactions[processing_minutes]),"")</f>
        <v>19.100000000000001</v>
      </c>
      <c r="W3655" s="31">
        <f>_xlfn.XLOOKUP(A3655,Source_data!A:A,Source_data!B:B)</f>
        <v>46052</v>
      </c>
    </row>
    <row r="3656" spans="1:23" x14ac:dyDescent="0.3">
      <c r="A3656" s="3" t="s">
        <v>2538</v>
      </c>
      <c r="B3656" s="1">
        <f>_xlfn.XLOOKUP(A3656,bank_source_transactions__1[transaction_id],bank_source_transactions__1[amount_inr])</f>
        <v>52610.77</v>
      </c>
      <c r="C3656" s="1">
        <f>_xlfn.XLOOKUP(A3656,Processed_data!A:A,Processed_data!F:F)</f>
        <v>52610.77</v>
      </c>
      <c r="D3656" s="1" t="str">
        <f>_xlfn.XLOOKUP(A3656,bank_source_transactions__1[transaction_id],bank_source_transactions__1[transaction_status])</f>
        <v>SUCCESS</v>
      </c>
      <c r="E3656" s="1" t="str">
        <f>_xlfn.XLOOKUP(A3656,Processed_data!A:A,Processed_data!G:G)</f>
        <v>SUCCESS</v>
      </c>
      <c r="F3656" s="1">
        <f>COUNTIF(bank_processed_transactions[transaction_id],A3656)</f>
        <v>1</v>
      </c>
      <c r="G3656" s="1" t="str">
        <f t="shared" si="570"/>
        <v>found</v>
      </c>
      <c r="H3656" s="1" t="str">
        <f t="shared" si="571"/>
        <v>Not Duplicate</v>
      </c>
      <c r="I3656" s="1" t="str">
        <f t="shared" si="572"/>
        <v>match</v>
      </c>
      <c r="J3656" s="1" t="str">
        <f t="shared" si="573"/>
        <v>match</v>
      </c>
      <c r="K3656" s="1">
        <f t="shared" si="574"/>
        <v>0</v>
      </c>
      <c r="L3656" s="2">
        <f>IF(F3656=0,"not processed",_xlfn.MINIFS(Processed_data!H:H,Processed_data!A:A,A3656))</f>
        <v>46066</v>
      </c>
      <c r="M3656" s="1">
        <f>IF(F3656=0,"not processed",ABS(bank_source_transactions__1[[#This Row],[transaction_date]]-Reconciliation!L3656))</f>
        <v>0</v>
      </c>
      <c r="N3656" s="1" t="str" cm="1">
        <f t="array" ref="N3656">_xlfn.IFS(M3656="not Processed", "Not Processed",M3656&gt;2,"SLA Breached",M3656&lt;=2,"Within SLA")</f>
        <v>Within SLA</v>
      </c>
      <c r="O3656" s="1" t="str">
        <f>_xlfn.XLOOKUP(A3656,Source_data!A:A,Source_data!D:D)</f>
        <v>NEFT</v>
      </c>
      <c r="P3656" s="1">
        <f t="shared" si="575"/>
        <v>0</v>
      </c>
      <c r="Q3656" s="1">
        <f t="shared" si="576"/>
        <v>0</v>
      </c>
      <c r="R3656" s="1">
        <f t="shared" si="577"/>
        <v>0</v>
      </c>
      <c r="S3656" s="1">
        <f t="shared" si="578"/>
        <v>0</v>
      </c>
      <c r="T3656" s="1">
        <f t="shared" si="579"/>
        <v>0</v>
      </c>
      <c r="U3656" s="1" t="str">
        <f>_xlfn.XLOOKUP(Table3[[#This Row],[Transaction ID]],Source_data!A:A,Source_data!E:E)</f>
        <v>Hyderabad</v>
      </c>
      <c r="V3656" s="1">
        <f>_xlfn.IFNA(_xlfn.XLOOKUP(A3656,bank_processed_transactions[transaction_id],bank_processed_transactions[processing_minutes]),"")</f>
        <v>13.2</v>
      </c>
      <c r="W3656" s="31">
        <f>_xlfn.XLOOKUP(A3656,Source_data!A:A,Source_data!B:B)</f>
        <v>46066</v>
      </c>
    </row>
    <row r="3657" spans="1:23" x14ac:dyDescent="0.3">
      <c r="A3657" s="4" t="s">
        <v>3471</v>
      </c>
      <c r="B3657" s="1">
        <f>_xlfn.XLOOKUP(A3657,bank_source_transactions__1[transaction_id],bank_source_transactions__1[amount_inr])</f>
        <v>1450.87</v>
      </c>
      <c r="C3657" s="1">
        <f>_xlfn.XLOOKUP(A3657,Processed_data!A:A,Processed_data!F:F)</f>
        <v>1450.87</v>
      </c>
      <c r="D3657" s="1" t="str">
        <f>_xlfn.XLOOKUP(A3657,bank_source_transactions__1[transaction_id],bank_source_transactions__1[transaction_status])</f>
        <v>SUCCESS</v>
      </c>
      <c r="E3657" s="1" t="str">
        <f>_xlfn.XLOOKUP(A3657,Processed_data!A:A,Processed_data!G:G)</f>
        <v>SUCCESS</v>
      </c>
      <c r="F3657" s="1">
        <f>COUNTIF(bank_processed_transactions[transaction_id],A3657)</f>
        <v>1</v>
      </c>
      <c r="G3657" s="1" t="str">
        <f t="shared" si="570"/>
        <v>found</v>
      </c>
      <c r="H3657" s="1" t="str">
        <f t="shared" si="571"/>
        <v>Not Duplicate</v>
      </c>
      <c r="I3657" s="1" t="str">
        <f t="shared" si="572"/>
        <v>match</v>
      </c>
      <c r="J3657" s="1" t="str">
        <f t="shared" si="573"/>
        <v>match</v>
      </c>
      <c r="K3657" s="1">
        <f t="shared" si="574"/>
        <v>0</v>
      </c>
      <c r="L3657" s="2">
        <f>IF(F3657=0,"not processed",_xlfn.MINIFS(Processed_data!H:H,Processed_data!A:A,A3657))</f>
        <v>46033</v>
      </c>
      <c r="M3657" s="1">
        <f>IF(F3657=0,"not processed",ABS(bank_source_transactions__1[[#This Row],[transaction_date]]-Reconciliation!L3657))</f>
        <v>1</v>
      </c>
      <c r="N3657" s="1" t="str" cm="1">
        <f t="array" ref="N3657">_xlfn.IFS(M3657="not Processed", "Not Processed",M3657&gt;2,"SLA Breached",M3657&lt;=2,"Within SLA")</f>
        <v>Within SLA</v>
      </c>
      <c r="O3657" s="1" t="str">
        <f>_xlfn.XLOOKUP(A3657,Source_data!A:A,Source_data!D:D)</f>
        <v>UPI</v>
      </c>
      <c r="P3657" s="1">
        <f t="shared" si="575"/>
        <v>0</v>
      </c>
      <c r="Q3657" s="1">
        <f t="shared" si="576"/>
        <v>0</v>
      </c>
      <c r="R3657" s="1">
        <f t="shared" si="577"/>
        <v>0</v>
      </c>
      <c r="S3657" s="1">
        <f t="shared" si="578"/>
        <v>0</v>
      </c>
      <c r="T3657" s="1">
        <f t="shared" si="579"/>
        <v>0</v>
      </c>
      <c r="U3657" s="1" t="str">
        <f>_xlfn.XLOOKUP(Table3[[#This Row],[Transaction ID]],Source_data!A:A,Source_data!E:E)</f>
        <v>Mumbai</v>
      </c>
      <c r="V3657" s="1">
        <f>_xlfn.IFNA(_xlfn.XLOOKUP(A3657,bank_processed_transactions[transaction_id],bank_processed_transactions[processing_minutes]),"")</f>
        <v>47.9</v>
      </c>
      <c r="W3657" s="31">
        <f>_xlfn.XLOOKUP(A3657,Source_data!A:A,Source_data!B:B)</f>
        <v>46032</v>
      </c>
    </row>
    <row r="3658" spans="1:23" x14ac:dyDescent="0.3">
      <c r="A3658" s="3" t="s">
        <v>4420</v>
      </c>
      <c r="B3658" s="1">
        <f>_xlfn.XLOOKUP(A3658,bank_source_transactions__1[transaction_id],bank_source_transactions__1[amount_inr])</f>
        <v>6130.37</v>
      </c>
      <c r="C3658" s="1">
        <f>_xlfn.XLOOKUP(A3658,Processed_data!A:A,Processed_data!F:F)</f>
        <v>6130.37</v>
      </c>
      <c r="D3658" s="1" t="str">
        <f>_xlfn.XLOOKUP(A3658,bank_source_transactions__1[transaction_id],bank_source_transactions__1[transaction_status])</f>
        <v>SUCCESS</v>
      </c>
      <c r="E3658" s="1" t="str">
        <f>_xlfn.XLOOKUP(A3658,Processed_data!A:A,Processed_data!G:G)</f>
        <v>SUCCESS</v>
      </c>
      <c r="F3658" s="1">
        <f>COUNTIF(bank_processed_transactions[transaction_id],A3658)</f>
        <v>1</v>
      </c>
      <c r="G3658" s="1" t="str">
        <f t="shared" si="570"/>
        <v>found</v>
      </c>
      <c r="H3658" s="1" t="str">
        <f t="shared" si="571"/>
        <v>Not Duplicate</v>
      </c>
      <c r="I3658" s="1" t="str">
        <f t="shared" si="572"/>
        <v>match</v>
      </c>
      <c r="J3658" s="1" t="str">
        <f t="shared" si="573"/>
        <v>match</v>
      </c>
      <c r="K3658" s="1">
        <f t="shared" si="574"/>
        <v>0</v>
      </c>
      <c r="L3658" s="2">
        <f>IF(F3658=0,"not processed",_xlfn.MINIFS(Processed_data!H:H,Processed_data!A:A,A3658))</f>
        <v>46106</v>
      </c>
      <c r="M3658" s="1">
        <f>IF(F3658=0,"not processed",ABS(bank_source_transactions__1[[#This Row],[transaction_date]]-Reconciliation!L3658))</f>
        <v>0</v>
      </c>
      <c r="N3658" s="1" t="str" cm="1">
        <f t="array" ref="N3658">_xlfn.IFS(M3658="not Processed", "Not Processed",M3658&gt;2,"SLA Breached",M3658&lt;=2,"Within SLA")</f>
        <v>Within SLA</v>
      </c>
      <c r="O3658" s="1" t="str">
        <f>_xlfn.XLOOKUP(A3658,Source_data!A:A,Source_data!D:D)</f>
        <v>UPI</v>
      </c>
      <c r="P3658" s="1">
        <f t="shared" si="575"/>
        <v>0</v>
      </c>
      <c r="Q3658" s="1">
        <f t="shared" si="576"/>
        <v>0</v>
      </c>
      <c r="R3658" s="1">
        <f t="shared" si="577"/>
        <v>0</v>
      </c>
      <c r="S3658" s="1">
        <f t="shared" si="578"/>
        <v>0</v>
      </c>
      <c r="T3658" s="1">
        <f t="shared" si="579"/>
        <v>0</v>
      </c>
      <c r="U3658" s="1" t="str">
        <f>_xlfn.XLOOKUP(Table3[[#This Row],[Transaction ID]],Source_data!A:A,Source_data!E:E)</f>
        <v>Pune</v>
      </c>
      <c r="V3658" s="1">
        <f>_xlfn.IFNA(_xlfn.XLOOKUP(A3658,bank_processed_transactions[transaction_id],bank_processed_transactions[processing_minutes]),"")</f>
        <v>16.899999999999999</v>
      </c>
      <c r="W3658" s="31">
        <f>_xlfn.XLOOKUP(A3658,Source_data!A:A,Source_data!B:B)</f>
        <v>46106</v>
      </c>
    </row>
    <row r="3659" spans="1:23" x14ac:dyDescent="0.3">
      <c r="A3659" s="4" t="s">
        <v>2312</v>
      </c>
      <c r="B3659" s="1">
        <f>_xlfn.XLOOKUP(A3659,bank_source_transactions__1[transaction_id],bank_source_transactions__1[amount_inr])</f>
        <v>1235.93</v>
      </c>
      <c r="C3659" s="1">
        <f>_xlfn.XLOOKUP(A3659,Processed_data!A:A,Processed_data!F:F)</f>
        <v>1235.93</v>
      </c>
      <c r="D3659" s="1" t="str">
        <f>_xlfn.XLOOKUP(A3659,bank_source_transactions__1[transaction_id],bank_source_transactions__1[transaction_status])</f>
        <v>SUCCESS</v>
      </c>
      <c r="E3659" s="1" t="str">
        <f>_xlfn.XLOOKUP(A3659,Processed_data!A:A,Processed_data!G:G)</f>
        <v>SUCCESS</v>
      </c>
      <c r="F3659" s="1">
        <f>COUNTIF(bank_processed_transactions[transaction_id],A3659)</f>
        <v>1</v>
      </c>
      <c r="G3659" s="1" t="str">
        <f t="shared" si="570"/>
        <v>found</v>
      </c>
      <c r="H3659" s="1" t="str">
        <f t="shared" si="571"/>
        <v>Not Duplicate</v>
      </c>
      <c r="I3659" s="1" t="str">
        <f t="shared" si="572"/>
        <v>match</v>
      </c>
      <c r="J3659" s="1" t="str">
        <f t="shared" si="573"/>
        <v>match</v>
      </c>
      <c r="K3659" s="1">
        <f t="shared" si="574"/>
        <v>0</v>
      </c>
      <c r="L3659" s="2">
        <f>IF(F3659=0,"not processed",_xlfn.MINIFS(Processed_data!H:H,Processed_data!A:A,A3659))</f>
        <v>46046</v>
      </c>
      <c r="M3659" s="1">
        <f>IF(F3659=0,"not processed",ABS(bank_source_transactions__1[[#This Row],[transaction_date]]-Reconciliation!L3659))</f>
        <v>2</v>
      </c>
      <c r="N3659" s="1" t="str" cm="1">
        <f t="array" ref="N3659">_xlfn.IFS(M3659="not Processed", "Not Processed",M3659&gt;2,"SLA Breached",M3659&lt;=2,"Within SLA")</f>
        <v>Within SLA</v>
      </c>
      <c r="O3659" s="1" t="str">
        <f>_xlfn.XLOOKUP(A3659,Source_data!A:A,Source_data!D:D)</f>
        <v>UPI</v>
      </c>
      <c r="P3659" s="1">
        <f t="shared" si="575"/>
        <v>0</v>
      </c>
      <c r="Q3659" s="1">
        <f t="shared" si="576"/>
        <v>0</v>
      </c>
      <c r="R3659" s="1">
        <f t="shared" si="577"/>
        <v>0</v>
      </c>
      <c r="S3659" s="1">
        <f t="shared" si="578"/>
        <v>0</v>
      </c>
      <c r="T3659" s="1">
        <f t="shared" si="579"/>
        <v>0</v>
      </c>
      <c r="U3659" s="1" t="str">
        <f>_xlfn.XLOOKUP(Table3[[#This Row],[Transaction ID]],Source_data!A:A,Source_data!E:E)</f>
        <v>Bengaluru</v>
      </c>
      <c r="V3659" s="1">
        <f>_xlfn.IFNA(_xlfn.XLOOKUP(A3659,bank_processed_transactions[transaction_id],bank_processed_transactions[processing_minutes]),"")</f>
        <v>7.7</v>
      </c>
      <c r="W3659" s="31">
        <f>_xlfn.XLOOKUP(A3659,Source_data!A:A,Source_data!B:B)</f>
        <v>46044</v>
      </c>
    </row>
    <row r="3660" spans="1:23" x14ac:dyDescent="0.3">
      <c r="A3660" s="3" t="s">
        <v>3470</v>
      </c>
      <c r="B3660" s="1">
        <f>_xlfn.XLOOKUP(A3660,bank_source_transactions__1[transaction_id],bank_source_transactions__1[amount_inr])</f>
        <v>27381.759999999998</v>
      </c>
      <c r="C3660" s="1">
        <f>_xlfn.XLOOKUP(A3660,Processed_data!A:A,Processed_data!F:F)</f>
        <v>32858.11</v>
      </c>
      <c r="D3660" s="1" t="str">
        <f>_xlfn.XLOOKUP(A3660,bank_source_transactions__1[transaction_id],bank_source_transactions__1[transaction_status])</f>
        <v>SUCCESS</v>
      </c>
      <c r="E3660" s="1" t="str">
        <f>_xlfn.XLOOKUP(A3660,Processed_data!A:A,Processed_data!G:G)</f>
        <v>SUCCESS</v>
      </c>
      <c r="F3660" s="1">
        <f>COUNTIF(bank_processed_transactions[transaction_id],A3660)</f>
        <v>1</v>
      </c>
      <c r="G3660" s="1" t="str">
        <f t="shared" si="570"/>
        <v>found</v>
      </c>
      <c r="H3660" s="1" t="str">
        <f t="shared" si="571"/>
        <v>Not Duplicate</v>
      </c>
      <c r="I3660" s="1" t="str">
        <f t="shared" si="572"/>
        <v>mismatch</v>
      </c>
      <c r="J3660" s="1" t="str">
        <f t="shared" si="573"/>
        <v>match</v>
      </c>
      <c r="K3660" s="1">
        <f t="shared" si="574"/>
        <v>5476.3500000000022</v>
      </c>
      <c r="L3660" s="2">
        <f>IF(F3660=0,"not processed",_xlfn.MINIFS(Processed_data!H:H,Processed_data!A:A,A3660))</f>
        <v>46087</v>
      </c>
      <c r="M3660" s="1">
        <f>IF(F3660=0,"not processed",ABS(bank_source_transactions__1[[#This Row],[transaction_date]]-Reconciliation!L3660))</f>
        <v>1</v>
      </c>
      <c r="N3660" s="1" t="str" cm="1">
        <f t="array" ref="N3660">_xlfn.IFS(M3660="not Processed", "Not Processed",M3660&gt;2,"SLA Breached",M3660&lt;=2,"Within SLA")</f>
        <v>Within SLA</v>
      </c>
      <c r="O3660" s="1" t="str">
        <f>_xlfn.XLOOKUP(A3660,Source_data!A:A,Source_data!D:D)</f>
        <v>UPI</v>
      </c>
      <c r="P3660" s="1">
        <f t="shared" si="575"/>
        <v>0</v>
      </c>
      <c r="Q3660" s="1">
        <f t="shared" si="576"/>
        <v>0</v>
      </c>
      <c r="R3660" s="1">
        <f t="shared" si="577"/>
        <v>1</v>
      </c>
      <c r="S3660" s="1">
        <f t="shared" si="578"/>
        <v>0</v>
      </c>
      <c r="T3660" s="1">
        <f t="shared" si="579"/>
        <v>0</v>
      </c>
      <c r="U3660" s="1" t="str">
        <f>_xlfn.XLOOKUP(Table3[[#This Row],[Transaction ID]],Source_data!A:A,Source_data!E:E)</f>
        <v>Bengaluru</v>
      </c>
      <c r="V3660" s="1">
        <f>_xlfn.IFNA(_xlfn.XLOOKUP(A3660,bank_processed_transactions[transaction_id],bank_processed_transactions[processing_minutes]),"")</f>
        <v>42.5</v>
      </c>
      <c r="W3660" s="31">
        <f>_xlfn.XLOOKUP(A3660,Source_data!A:A,Source_data!B:B)</f>
        <v>46086</v>
      </c>
    </row>
    <row r="3661" spans="1:23" x14ac:dyDescent="0.3">
      <c r="A3661" s="4" t="s">
        <v>1153</v>
      </c>
      <c r="B3661" s="1">
        <f>_xlfn.XLOOKUP(A3661,bank_source_transactions__1[transaction_id],bank_source_transactions__1[amount_inr])</f>
        <v>6455.84</v>
      </c>
      <c r="C3661" s="1">
        <f>_xlfn.XLOOKUP(A3661,Processed_data!A:A,Processed_data!F:F)</f>
        <v>6455.84</v>
      </c>
      <c r="D3661" s="1" t="str">
        <f>_xlfn.XLOOKUP(A3661,bank_source_transactions__1[transaction_id],bank_source_transactions__1[transaction_status])</f>
        <v>SUCCESS</v>
      </c>
      <c r="E3661" s="1" t="str">
        <f>_xlfn.XLOOKUP(A3661,Processed_data!A:A,Processed_data!G:G)</f>
        <v>SUCCESS</v>
      </c>
      <c r="F3661" s="1">
        <f>COUNTIF(bank_processed_transactions[transaction_id],A3661)</f>
        <v>1</v>
      </c>
      <c r="G3661" s="1" t="str">
        <f t="shared" si="570"/>
        <v>found</v>
      </c>
      <c r="H3661" s="1" t="str">
        <f t="shared" si="571"/>
        <v>Not Duplicate</v>
      </c>
      <c r="I3661" s="1" t="str">
        <f t="shared" si="572"/>
        <v>match</v>
      </c>
      <c r="J3661" s="1" t="str">
        <f t="shared" si="573"/>
        <v>match</v>
      </c>
      <c r="K3661" s="1">
        <f t="shared" si="574"/>
        <v>0</v>
      </c>
      <c r="L3661" s="2">
        <f>IF(F3661=0,"not processed",_xlfn.MINIFS(Processed_data!H:H,Processed_data!A:A,A3661))</f>
        <v>46111</v>
      </c>
      <c r="M3661" s="1">
        <f>IF(F3661=0,"not processed",ABS(bank_source_transactions__1[[#This Row],[transaction_date]]-Reconciliation!L3661))</f>
        <v>2</v>
      </c>
      <c r="N3661" s="1" t="str" cm="1">
        <f t="array" ref="N3661">_xlfn.IFS(M3661="not Processed", "Not Processed",M3661&gt;2,"SLA Breached",M3661&lt;=2,"Within SLA")</f>
        <v>Within SLA</v>
      </c>
      <c r="O3661" s="1" t="str">
        <f>_xlfn.XLOOKUP(A3661,Source_data!A:A,Source_data!D:D)</f>
        <v>UPI</v>
      </c>
      <c r="P3661" s="1">
        <f t="shared" si="575"/>
        <v>0</v>
      </c>
      <c r="Q3661" s="1">
        <f t="shared" si="576"/>
        <v>0</v>
      </c>
      <c r="R3661" s="1">
        <f t="shared" si="577"/>
        <v>0</v>
      </c>
      <c r="S3661" s="1">
        <f t="shared" si="578"/>
        <v>0</v>
      </c>
      <c r="T3661" s="1">
        <f t="shared" si="579"/>
        <v>0</v>
      </c>
      <c r="U3661" s="1" t="str">
        <f>_xlfn.XLOOKUP(Table3[[#This Row],[Transaction ID]],Source_data!A:A,Source_data!E:E)</f>
        <v>Pune</v>
      </c>
      <c r="V3661" s="1">
        <f>_xlfn.IFNA(_xlfn.XLOOKUP(A3661,bank_processed_transactions[transaction_id],bank_processed_transactions[processing_minutes]),"")</f>
        <v>26.1</v>
      </c>
      <c r="W3661" s="31">
        <f>_xlfn.XLOOKUP(A3661,Source_data!A:A,Source_data!B:B)</f>
        <v>46109</v>
      </c>
    </row>
    <row r="3662" spans="1:23" x14ac:dyDescent="0.3">
      <c r="A3662" s="3" t="s">
        <v>3868</v>
      </c>
      <c r="B3662" s="1">
        <f>_xlfn.XLOOKUP(A3662,bank_source_transactions__1[transaction_id],bank_source_transactions__1[amount_inr])</f>
        <v>1056.94</v>
      </c>
      <c r="C3662" s="1">
        <f>_xlfn.XLOOKUP(A3662,Processed_data!A:A,Processed_data!F:F)</f>
        <v>1056.94</v>
      </c>
      <c r="D3662" s="1" t="str">
        <f>_xlfn.XLOOKUP(A3662,bank_source_transactions__1[transaction_id],bank_source_transactions__1[transaction_status])</f>
        <v>SUCCESS</v>
      </c>
      <c r="E3662" s="1" t="str">
        <f>_xlfn.XLOOKUP(A3662,Processed_data!A:A,Processed_data!G:G)</f>
        <v>SUCCESS</v>
      </c>
      <c r="F3662" s="1">
        <f>COUNTIF(bank_processed_transactions[transaction_id],A3662)</f>
        <v>1</v>
      </c>
      <c r="G3662" s="1" t="str">
        <f t="shared" si="570"/>
        <v>found</v>
      </c>
      <c r="H3662" s="1" t="str">
        <f t="shared" si="571"/>
        <v>Not Duplicate</v>
      </c>
      <c r="I3662" s="1" t="str">
        <f t="shared" si="572"/>
        <v>match</v>
      </c>
      <c r="J3662" s="1" t="str">
        <f t="shared" si="573"/>
        <v>match</v>
      </c>
      <c r="K3662" s="1">
        <f t="shared" si="574"/>
        <v>0</v>
      </c>
      <c r="L3662" s="2">
        <f>IF(F3662=0,"not processed",_xlfn.MINIFS(Processed_data!H:H,Processed_data!A:A,A3662))</f>
        <v>46073</v>
      </c>
      <c r="M3662" s="1">
        <f>IF(F3662=0,"not processed",ABS(bank_source_transactions__1[[#This Row],[transaction_date]]-Reconciliation!L3662))</f>
        <v>0</v>
      </c>
      <c r="N3662" s="1" t="str" cm="1">
        <f t="array" ref="N3662">_xlfn.IFS(M3662="not Processed", "Not Processed",M3662&gt;2,"SLA Breached",M3662&lt;=2,"Within SLA")</f>
        <v>Within SLA</v>
      </c>
      <c r="O3662" s="1" t="str">
        <f>_xlfn.XLOOKUP(A3662,Source_data!A:A,Source_data!D:D)</f>
        <v>UPI</v>
      </c>
      <c r="P3662" s="1">
        <f t="shared" si="575"/>
        <v>0</v>
      </c>
      <c r="Q3662" s="1">
        <f t="shared" si="576"/>
        <v>0</v>
      </c>
      <c r="R3662" s="1">
        <f t="shared" si="577"/>
        <v>0</v>
      </c>
      <c r="S3662" s="1">
        <f t="shared" si="578"/>
        <v>0</v>
      </c>
      <c r="T3662" s="1">
        <f t="shared" si="579"/>
        <v>0</v>
      </c>
      <c r="U3662" s="1" t="str">
        <f>_xlfn.XLOOKUP(Table3[[#This Row],[Transaction ID]],Source_data!A:A,Source_data!E:E)</f>
        <v>Hyderabad</v>
      </c>
      <c r="V3662" s="1">
        <f>_xlfn.IFNA(_xlfn.XLOOKUP(A3662,bank_processed_transactions[transaction_id],bank_processed_transactions[processing_minutes]),"")</f>
        <v>60.3</v>
      </c>
      <c r="W3662" s="31">
        <f>_xlfn.XLOOKUP(A3662,Source_data!A:A,Source_data!B:B)</f>
        <v>46073</v>
      </c>
    </row>
    <row r="3663" spans="1:23" x14ac:dyDescent="0.3">
      <c r="A3663" s="4" t="s">
        <v>3948</v>
      </c>
      <c r="B3663" s="1">
        <f>_xlfn.XLOOKUP(A3663,bank_source_transactions__1[transaction_id],bank_source_transactions__1[amount_inr])</f>
        <v>4442.6899999999996</v>
      </c>
      <c r="C3663" s="1">
        <f>_xlfn.XLOOKUP(A3663,Processed_data!A:A,Processed_data!F:F)</f>
        <v>4442.6899999999996</v>
      </c>
      <c r="D3663" s="1" t="str">
        <f>_xlfn.XLOOKUP(A3663,bank_source_transactions__1[transaction_id],bank_source_transactions__1[transaction_status])</f>
        <v>SUCCESS</v>
      </c>
      <c r="E3663" s="1" t="str">
        <f>_xlfn.XLOOKUP(A3663,Processed_data!A:A,Processed_data!G:G)</f>
        <v>SUCCESS</v>
      </c>
      <c r="F3663" s="1">
        <f>COUNTIF(bank_processed_transactions[transaction_id],A3663)</f>
        <v>1</v>
      </c>
      <c r="G3663" s="1" t="str">
        <f t="shared" si="570"/>
        <v>found</v>
      </c>
      <c r="H3663" s="1" t="str">
        <f t="shared" si="571"/>
        <v>Not Duplicate</v>
      </c>
      <c r="I3663" s="1" t="str">
        <f t="shared" si="572"/>
        <v>match</v>
      </c>
      <c r="J3663" s="1" t="str">
        <f t="shared" si="573"/>
        <v>match</v>
      </c>
      <c r="K3663" s="1">
        <f t="shared" si="574"/>
        <v>0</v>
      </c>
      <c r="L3663" s="2">
        <f>IF(F3663=0,"not processed",_xlfn.MINIFS(Processed_data!H:H,Processed_data!A:A,A3663))</f>
        <v>46060</v>
      </c>
      <c r="M3663" s="1">
        <f>IF(F3663=0,"not processed",ABS(bank_source_transactions__1[[#This Row],[transaction_date]]-Reconciliation!L3663))</f>
        <v>0</v>
      </c>
      <c r="N3663" s="1" t="str" cm="1">
        <f t="array" ref="N3663">_xlfn.IFS(M3663="not Processed", "Not Processed",M3663&gt;2,"SLA Breached",M3663&lt;=2,"Within SLA")</f>
        <v>Within SLA</v>
      </c>
      <c r="O3663" s="1" t="str">
        <f>_xlfn.XLOOKUP(A3663,Source_data!A:A,Source_data!D:D)</f>
        <v>UPI</v>
      </c>
      <c r="P3663" s="1">
        <f t="shared" si="575"/>
        <v>0</v>
      </c>
      <c r="Q3663" s="1">
        <f t="shared" si="576"/>
        <v>0</v>
      </c>
      <c r="R3663" s="1">
        <f t="shared" si="577"/>
        <v>0</v>
      </c>
      <c r="S3663" s="1">
        <f t="shared" si="578"/>
        <v>0</v>
      </c>
      <c r="T3663" s="1">
        <f t="shared" si="579"/>
        <v>0</v>
      </c>
      <c r="U3663" s="1" t="str">
        <f>_xlfn.XLOOKUP(Table3[[#This Row],[Transaction ID]],Source_data!A:A,Source_data!E:E)</f>
        <v>Hyderabad</v>
      </c>
      <c r="V3663" s="1">
        <f>_xlfn.IFNA(_xlfn.XLOOKUP(A3663,bank_processed_transactions[transaction_id],bank_processed_transactions[processing_minutes]),"")</f>
        <v>29.2</v>
      </c>
      <c r="W3663" s="31">
        <f>_xlfn.XLOOKUP(A3663,Source_data!A:A,Source_data!B:B)</f>
        <v>46060</v>
      </c>
    </row>
    <row r="3664" spans="1:23" x14ac:dyDescent="0.3">
      <c r="A3664" s="3" t="s">
        <v>1341</v>
      </c>
      <c r="B3664" s="1">
        <f>_xlfn.XLOOKUP(A3664,bank_source_transactions__1[transaction_id],bank_source_transactions__1[amount_inr])</f>
        <v>951.95</v>
      </c>
      <c r="C3664" s="1">
        <f>_xlfn.XLOOKUP(A3664,Processed_data!A:A,Processed_data!F:F)</f>
        <v>951.95</v>
      </c>
      <c r="D3664" s="1" t="str">
        <f>_xlfn.XLOOKUP(A3664,bank_source_transactions__1[transaction_id],bank_source_transactions__1[transaction_status])</f>
        <v>SUCCESS</v>
      </c>
      <c r="E3664" s="1" t="str">
        <f>_xlfn.XLOOKUP(A3664,Processed_data!A:A,Processed_data!G:G)</f>
        <v>SUCCESS</v>
      </c>
      <c r="F3664" s="1">
        <f>COUNTIF(bank_processed_transactions[transaction_id],A3664)</f>
        <v>1</v>
      </c>
      <c r="G3664" s="1" t="str">
        <f t="shared" si="570"/>
        <v>found</v>
      </c>
      <c r="H3664" s="1" t="str">
        <f t="shared" si="571"/>
        <v>Not Duplicate</v>
      </c>
      <c r="I3664" s="1" t="str">
        <f t="shared" si="572"/>
        <v>match</v>
      </c>
      <c r="J3664" s="1" t="str">
        <f t="shared" si="573"/>
        <v>match</v>
      </c>
      <c r="K3664" s="1">
        <f t="shared" si="574"/>
        <v>0</v>
      </c>
      <c r="L3664" s="2">
        <f>IF(F3664=0,"not processed",_xlfn.MINIFS(Processed_data!H:H,Processed_data!A:A,A3664))</f>
        <v>46039</v>
      </c>
      <c r="M3664" s="1">
        <f>IF(F3664=0,"not processed",ABS(bank_source_transactions__1[[#This Row],[transaction_date]]-Reconciliation!L3664))</f>
        <v>1</v>
      </c>
      <c r="N3664" s="1" t="str" cm="1">
        <f t="array" ref="N3664">_xlfn.IFS(M3664="not Processed", "Not Processed",M3664&gt;2,"SLA Breached",M3664&lt;=2,"Within SLA")</f>
        <v>Within SLA</v>
      </c>
      <c r="O3664" s="1" t="str">
        <f>_xlfn.XLOOKUP(A3664,Source_data!A:A,Source_data!D:D)</f>
        <v>UPI</v>
      </c>
      <c r="P3664" s="1">
        <f t="shared" si="575"/>
        <v>0</v>
      </c>
      <c r="Q3664" s="1">
        <f t="shared" si="576"/>
        <v>0</v>
      </c>
      <c r="R3664" s="1">
        <f t="shared" si="577"/>
        <v>0</v>
      </c>
      <c r="S3664" s="1">
        <f t="shared" si="578"/>
        <v>0</v>
      </c>
      <c r="T3664" s="1">
        <f t="shared" si="579"/>
        <v>0</v>
      </c>
      <c r="U3664" s="1" t="str">
        <f>_xlfn.XLOOKUP(Table3[[#This Row],[Transaction ID]],Source_data!A:A,Source_data!E:E)</f>
        <v>Mumbai</v>
      </c>
      <c r="V3664" s="1">
        <f>_xlfn.IFNA(_xlfn.XLOOKUP(A3664,bank_processed_transactions[transaction_id],bank_processed_transactions[processing_minutes]),"")</f>
        <v>35.4</v>
      </c>
      <c r="W3664" s="31">
        <f>_xlfn.XLOOKUP(A3664,Source_data!A:A,Source_data!B:B)</f>
        <v>46038</v>
      </c>
    </row>
    <row r="3665" spans="1:23" x14ac:dyDescent="0.3">
      <c r="A3665" s="4" t="s">
        <v>2578</v>
      </c>
      <c r="B3665" s="1">
        <f>_xlfn.XLOOKUP(A3665,bank_source_transactions__1[transaction_id],bank_source_transactions__1[amount_inr])</f>
        <v>3967.62</v>
      </c>
      <c r="C3665" s="1">
        <f>_xlfn.XLOOKUP(A3665,Processed_data!A:A,Processed_data!F:F)</f>
        <v>3967.62</v>
      </c>
      <c r="D3665" s="1" t="str">
        <f>_xlfn.XLOOKUP(A3665,bank_source_transactions__1[transaction_id],bank_source_transactions__1[transaction_status])</f>
        <v>SUCCESS</v>
      </c>
      <c r="E3665" s="1" t="str">
        <f>_xlfn.XLOOKUP(A3665,Processed_data!A:A,Processed_data!G:G)</f>
        <v>SUCCESS</v>
      </c>
      <c r="F3665" s="1">
        <f>COUNTIF(bank_processed_transactions[transaction_id],A3665)</f>
        <v>1</v>
      </c>
      <c r="G3665" s="1" t="str">
        <f t="shared" si="570"/>
        <v>found</v>
      </c>
      <c r="H3665" s="1" t="str">
        <f t="shared" si="571"/>
        <v>Not Duplicate</v>
      </c>
      <c r="I3665" s="1" t="str">
        <f t="shared" si="572"/>
        <v>match</v>
      </c>
      <c r="J3665" s="1" t="str">
        <f t="shared" si="573"/>
        <v>match</v>
      </c>
      <c r="K3665" s="1">
        <f t="shared" si="574"/>
        <v>0</v>
      </c>
      <c r="L3665" s="2">
        <f>IF(F3665=0,"not processed",_xlfn.MINIFS(Processed_data!H:H,Processed_data!A:A,A3665))</f>
        <v>46040</v>
      </c>
      <c r="M3665" s="1">
        <f>IF(F3665=0,"not processed",ABS(bank_source_transactions__1[[#This Row],[transaction_date]]-Reconciliation!L3665))</f>
        <v>1</v>
      </c>
      <c r="N3665" s="1" t="str" cm="1">
        <f t="array" ref="N3665">_xlfn.IFS(M3665="not Processed", "Not Processed",M3665&gt;2,"SLA Breached",M3665&lt;=2,"Within SLA")</f>
        <v>Within SLA</v>
      </c>
      <c r="O3665" s="1" t="str">
        <f>_xlfn.XLOOKUP(A3665,Source_data!A:A,Source_data!D:D)</f>
        <v>UPI</v>
      </c>
      <c r="P3665" s="1">
        <f t="shared" si="575"/>
        <v>0</v>
      </c>
      <c r="Q3665" s="1">
        <f t="shared" si="576"/>
        <v>0</v>
      </c>
      <c r="R3665" s="1">
        <f t="shared" si="577"/>
        <v>0</v>
      </c>
      <c r="S3665" s="1">
        <f t="shared" si="578"/>
        <v>0</v>
      </c>
      <c r="T3665" s="1">
        <f t="shared" si="579"/>
        <v>0</v>
      </c>
      <c r="U3665" s="1" t="str">
        <f>_xlfn.XLOOKUP(Table3[[#This Row],[Transaction ID]],Source_data!A:A,Source_data!E:E)</f>
        <v>Bengaluru</v>
      </c>
      <c r="V3665" s="1">
        <f>_xlfn.IFNA(_xlfn.XLOOKUP(A3665,bank_processed_transactions[transaction_id],bank_processed_transactions[processing_minutes]),"")</f>
        <v>93.6</v>
      </c>
      <c r="W3665" s="31">
        <f>_xlfn.XLOOKUP(A3665,Source_data!A:A,Source_data!B:B)</f>
        <v>46039</v>
      </c>
    </row>
    <row r="3666" spans="1:23" x14ac:dyDescent="0.3">
      <c r="A3666" s="3" t="s">
        <v>3109</v>
      </c>
      <c r="B3666" s="1">
        <f>_xlfn.XLOOKUP(A3666,bank_source_transactions__1[transaction_id],bank_source_transactions__1[amount_inr])</f>
        <v>2992.41</v>
      </c>
      <c r="C3666" s="1">
        <f>_xlfn.XLOOKUP(A3666,Processed_data!A:A,Processed_data!F:F)</f>
        <v>2992.41</v>
      </c>
      <c r="D3666" s="1" t="str">
        <f>_xlfn.XLOOKUP(A3666,bank_source_transactions__1[transaction_id],bank_source_transactions__1[transaction_status])</f>
        <v>SUCCESS</v>
      </c>
      <c r="E3666" s="1" t="str">
        <f>_xlfn.XLOOKUP(A3666,Processed_data!A:A,Processed_data!G:G)</f>
        <v>SUCCESS</v>
      </c>
      <c r="F3666" s="1">
        <f>COUNTIF(bank_processed_transactions[transaction_id],A3666)</f>
        <v>1</v>
      </c>
      <c r="G3666" s="1" t="str">
        <f t="shared" si="570"/>
        <v>found</v>
      </c>
      <c r="H3666" s="1" t="str">
        <f t="shared" si="571"/>
        <v>Not Duplicate</v>
      </c>
      <c r="I3666" s="1" t="str">
        <f t="shared" si="572"/>
        <v>match</v>
      </c>
      <c r="J3666" s="1" t="str">
        <f t="shared" si="573"/>
        <v>match</v>
      </c>
      <c r="K3666" s="1">
        <f t="shared" si="574"/>
        <v>0</v>
      </c>
      <c r="L3666" s="2">
        <f>IF(F3666=0,"not processed",_xlfn.MINIFS(Processed_data!H:H,Processed_data!A:A,A3666))</f>
        <v>46105</v>
      </c>
      <c r="M3666" s="1">
        <f>IF(F3666=0,"not processed",ABS(bank_source_transactions__1[[#This Row],[transaction_date]]-Reconciliation!L3666))</f>
        <v>1</v>
      </c>
      <c r="N3666" s="1" t="str" cm="1">
        <f t="array" ref="N3666">_xlfn.IFS(M3666="not Processed", "Not Processed",M3666&gt;2,"SLA Breached",M3666&lt;=2,"Within SLA")</f>
        <v>Within SLA</v>
      </c>
      <c r="O3666" s="1" t="str">
        <f>_xlfn.XLOOKUP(A3666,Source_data!A:A,Source_data!D:D)</f>
        <v>CARD</v>
      </c>
      <c r="P3666" s="1">
        <f t="shared" si="575"/>
        <v>0</v>
      </c>
      <c r="Q3666" s="1">
        <f t="shared" si="576"/>
        <v>0</v>
      </c>
      <c r="R3666" s="1">
        <f t="shared" si="577"/>
        <v>0</v>
      </c>
      <c r="S3666" s="1">
        <f t="shared" si="578"/>
        <v>0</v>
      </c>
      <c r="T3666" s="1">
        <f t="shared" si="579"/>
        <v>0</v>
      </c>
      <c r="U3666" s="1" t="str">
        <f>_xlfn.XLOOKUP(Table3[[#This Row],[Transaction ID]],Source_data!A:A,Source_data!E:E)</f>
        <v>Hyderabad</v>
      </c>
      <c r="V3666" s="1">
        <f>_xlfn.IFNA(_xlfn.XLOOKUP(A3666,bank_processed_transactions[transaction_id],bank_processed_transactions[processing_minutes]),"")</f>
        <v>78.2</v>
      </c>
      <c r="W3666" s="31">
        <f>_xlfn.XLOOKUP(A3666,Source_data!A:A,Source_data!B:B)</f>
        <v>46104</v>
      </c>
    </row>
    <row r="3667" spans="1:23" x14ac:dyDescent="0.3">
      <c r="A3667" s="4" t="s">
        <v>3928</v>
      </c>
      <c r="B3667" s="1">
        <f>_xlfn.XLOOKUP(A3667,bank_source_transactions__1[transaction_id],bank_source_transactions__1[amount_inr])</f>
        <v>17702.78</v>
      </c>
      <c r="C3667" s="1">
        <f>_xlfn.XLOOKUP(A3667,Processed_data!A:A,Processed_data!F:F)</f>
        <v>17702.78</v>
      </c>
      <c r="D3667" s="1" t="str">
        <f>_xlfn.XLOOKUP(A3667,bank_source_transactions__1[transaction_id],bank_source_transactions__1[transaction_status])</f>
        <v>SUCCESS</v>
      </c>
      <c r="E3667" s="1" t="str">
        <f>_xlfn.XLOOKUP(A3667,Processed_data!A:A,Processed_data!G:G)</f>
        <v>SUCCESS</v>
      </c>
      <c r="F3667" s="1">
        <f>COUNTIF(bank_processed_transactions[transaction_id],A3667)</f>
        <v>1</v>
      </c>
      <c r="G3667" s="1" t="str">
        <f t="shared" si="570"/>
        <v>found</v>
      </c>
      <c r="H3667" s="1" t="str">
        <f t="shared" si="571"/>
        <v>Not Duplicate</v>
      </c>
      <c r="I3667" s="1" t="str">
        <f t="shared" si="572"/>
        <v>match</v>
      </c>
      <c r="J3667" s="1" t="str">
        <f t="shared" si="573"/>
        <v>match</v>
      </c>
      <c r="K3667" s="1">
        <f t="shared" si="574"/>
        <v>0</v>
      </c>
      <c r="L3667" s="2">
        <f>IF(F3667=0,"not processed",_xlfn.MINIFS(Processed_data!H:H,Processed_data!A:A,A3667))</f>
        <v>46096</v>
      </c>
      <c r="M3667" s="1">
        <f>IF(F3667=0,"not processed",ABS(bank_source_transactions__1[[#This Row],[transaction_date]]-Reconciliation!L3667))</f>
        <v>1</v>
      </c>
      <c r="N3667" s="1" t="str" cm="1">
        <f t="array" ref="N3667">_xlfn.IFS(M3667="not Processed", "Not Processed",M3667&gt;2,"SLA Breached",M3667&lt;=2,"Within SLA")</f>
        <v>Within SLA</v>
      </c>
      <c r="O3667" s="1" t="str">
        <f>_xlfn.XLOOKUP(A3667,Source_data!A:A,Source_data!D:D)</f>
        <v>NEFT</v>
      </c>
      <c r="P3667" s="1">
        <f t="shared" si="575"/>
        <v>0</v>
      </c>
      <c r="Q3667" s="1">
        <f t="shared" si="576"/>
        <v>0</v>
      </c>
      <c r="R3667" s="1">
        <f t="shared" si="577"/>
        <v>0</v>
      </c>
      <c r="S3667" s="1">
        <f t="shared" si="578"/>
        <v>0</v>
      </c>
      <c r="T3667" s="1">
        <f t="shared" si="579"/>
        <v>0</v>
      </c>
      <c r="U3667" s="1" t="str">
        <f>_xlfn.XLOOKUP(Table3[[#This Row],[Transaction ID]],Source_data!A:A,Source_data!E:E)</f>
        <v>Hyderabad</v>
      </c>
      <c r="V3667" s="1">
        <f>_xlfn.IFNA(_xlfn.XLOOKUP(A3667,bank_processed_transactions[transaction_id],bank_processed_transactions[processing_minutes]),"")</f>
        <v>6.4</v>
      </c>
      <c r="W3667" s="31">
        <f>_xlfn.XLOOKUP(A3667,Source_data!A:A,Source_data!B:B)</f>
        <v>46095</v>
      </c>
    </row>
    <row r="3668" spans="1:23" x14ac:dyDescent="0.3">
      <c r="A3668" s="3" t="s">
        <v>3103</v>
      </c>
      <c r="B3668" s="1">
        <f>_xlfn.XLOOKUP(A3668,bank_source_transactions__1[transaction_id],bank_source_transactions__1[amount_inr])</f>
        <v>3523.74</v>
      </c>
      <c r="C3668" s="1">
        <f>_xlfn.XLOOKUP(A3668,Processed_data!A:A,Processed_data!F:F)</f>
        <v>4228.49</v>
      </c>
      <c r="D3668" s="1" t="str">
        <f>_xlfn.XLOOKUP(A3668,bank_source_transactions__1[transaction_id],bank_source_transactions__1[transaction_status])</f>
        <v>SUCCESS</v>
      </c>
      <c r="E3668" s="1" t="str">
        <f>_xlfn.XLOOKUP(A3668,Processed_data!A:A,Processed_data!G:G)</f>
        <v>SUCCESS</v>
      </c>
      <c r="F3668" s="1">
        <f>COUNTIF(bank_processed_transactions[transaction_id],A3668)</f>
        <v>1</v>
      </c>
      <c r="G3668" s="1" t="str">
        <f t="shared" si="570"/>
        <v>found</v>
      </c>
      <c r="H3668" s="1" t="str">
        <f t="shared" si="571"/>
        <v>Not Duplicate</v>
      </c>
      <c r="I3668" s="1" t="str">
        <f t="shared" si="572"/>
        <v>mismatch</v>
      </c>
      <c r="J3668" s="1" t="str">
        <f t="shared" si="573"/>
        <v>match</v>
      </c>
      <c r="K3668" s="1">
        <f t="shared" si="574"/>
        <v>704.75</v>
      </c>
      <c r="L3668" s="2">
        <f>IF(F3668=0,"not processed",_xlfn.MINIFS(Processed_data!H:H,Processed_data!A:A,A3668))</f>
        <v>46063</v>
      </c>
      <c r="M3668" s="1">
        <f>IF(F3668=0,"not processed",ABS(bank_source_transactions__1[[#This Row],[transaction_date]]-Reconciliation!L3668))</f>
        <v>1</v>
      </c>
      <c r="N3668" s="1" t="str" cm="1">
        <f t="array" ref="N3668">_xlfn.IFS(M3668="not Processed", "Not Processed",M3668&gt;2,"SLA Breached",M3668&lt;=2,"Within SLA")</f>
        <v>Within SLA</v>
      </c>
      <c r="O3668" s="1" t="str">
        <f>_xlfn.XLOOKUP(A3668,Source_data!A:A,Source_data!D:D)</f>
        <v>UPI</v>
      </c>
      <c r="P3668" s="1">
        <f t="shared" si="575"/>
        <v>0</v>
      </c>
      <c r="Q3668" s="1">
        <f t="shared" si="576"/>
        <v>0</v>
      </c>
      <c r="R3668" s="1">
        <f t="shared" si="577"/>
        <v>1</v>
      </c>
      <c r="S3668" s="1">
        <f t="shared" si="578"/>
        <v>0</v>
      </c>
      <c r="T3668" s="1">
        <f t="shared" si="579"/>
        <v>0</v>
      </c>
      <c r="U3668" s="1" t="str">
        <f>_xlfn.XLOOKUP(Table3[[#This Row],[Transaction ID]],Source_data!A:A,Source_data!E:E)</f>
        <v>Bengaluru</v>
      </c>
      <c r="V3668" s="1">
        <f>_xlfn.IFNA(_xlfn.XLOOKUP(A3668,bank_processed_transactions[transaction_id],bank_processed_transactions[processing_minutes]),"")</f>
        <v>41.8</v>
      </c>
      <c r="W3668" s="31">
        <f>_xlfn.XLOOKUP(A3668,Source_data!A:A,Source_data!B:B)</f>
        <v>46062</v>
      </c>
    </row>
    <row r="3669" spans="1:23" x14ac:dyDescent="0.3">
      <c r="A3669" s="4" t="s">
        <v>1996</v>
      </c>
      <c r="B3669" s="1">
        <f>_xlfn.XLOOKUP(A3669,bank_source_transactions__1[transaction_id],bank_source_transactions__1[amount_inr])</f>
        <v>21483.49</v>
      </c>
      <c r="C3669" s="1">
        <f>_xlfn.XLOOKUP(A3669,Processed_data!A:A,Processed_data!F:F)</f>
        <v>21483.49</v>
      </c>
      <c r="D3669" s="1" t="str">
        <f>_xlfn.XLOOKUP(A3669,bank_source_transactions__1[transaction_id],bank_source_transactions__1[transaction_status])</f>
        <v>SUCCESS</v>
      </c>
      <c r="E3669" s="1" t="str">
        <f>_xlfn.XLOOKUP(A3669,Processed_data!A:A,Processed_data!G:G)</f>
        <v>SUCCESS</v>
      </c>
      <c r="F3669" s="1">
        <f>COUNTIF(bank_processed_transactions[transaction_id],A3669)</f>
        <v>1</v>
      </c>
      <c r="G3669" s="1" t="str">
        <f t="shared" si="570"/>
        <v>found</v>
      </c>
      <c r="H3669" s="1" t="str">
        <f t="shared" si="571"/>
        <v>Not Duplicate</v>
      </c>
      <c r="I3669" s="1" t="str">
        <f t="shared" si="572"/>
        <v>match</v>
      </c>
      <c r="J3669" s="1" t="str">
        <f t="shared" si="573"/>
        <v>match</v>
      </c>
      <c r="K3669" s="1">
        <f t="shared" si="574"/>
        <v>0</v>
      </c>
      <c r="L3669" s="2">
        <f>IF(F3669=0,"not processed",_xlfn.MINIFS(Processed_data!H:H,Processed_data!A:A,A3669))</f>
        <v>46076</v>
      </c>
      <c r="M3669" s="1">
        <f>IF(F3669=0,"not processed",ABS(bank_source_transactions__1[[#This Row],[transaction_date]]-Reconciliation!L3669))</f>
        <v>1</v>
      </c>
      <c r="N3669" s="1" t="str" cm="1">
        <f t="array" ref="N3669">_xlfn.IFS(M3669="not Processed", "Not Processed",M3669&gt;2,"SLA Breached",M3669&lt;=2,"Within SLA")</f>
        <v>Within SLA</v>
      </c>
      <c r="O3669" s="1" t="str">
        <f>_xlfn.XLOOKUP(A3669,Source_data!A:A,Source_data!D:D)</f>
        <v>UPI</v>
      </c>
      <c r="P3669" s="1">
        <f t="shared" si="575"/>
        <v>0</v>
      </c>
      <c r="Q3669" s="1">
        <f t="shared" si="576"/>
        <v>0</v>
      </c>
      <c r="R3669" s="1">
        <f t="shared" si="577"/>
        <v>0</v>
      </c>
      <c r="S3669" s="1">
        <f t="shared" si="578"/>
        <v>0</v>
      </c>
      <c r="T3669" s="1">
        <f t="shared" si="579"/>
        <v>0</v>
      </c>
      <c r="U3669" s="1" t="str">
        <f>_xlfn.XLOOKUP(Table3[[#This Row],[Transaction ID]],Source_data!A:A,Source_data!E:E)</f>
        <v>Bengaluru</v>
      </c>
      <c r="V3669" s="1">
        <f>_xlfn.IFNA(_xlfn.XLOOKUP(A3669,bank_processed_transactions[transaction_id],bank_processed_transactions[processing_minutes]),"")</f>
        <v>17.600000000000001</v>
      </c>
      <c r="W3669" s="31">
        <f>_xlfn.XLOOKUP(A3669,Source_data!A:A,Source_data!B:B)</f>
        <v>46075</v>
      </c>
    </row>
    <row r="3670" spans="1:23" x14ac:dyDescent="0.3">
      <c r="A3670" s="3" t="s">
        <v>3386</v>
      </c>
      <c r="B3670" s="1">
        <f>_xlfn.XLOOKUP(A3670,bank_source_transactions__1[transaction_id],bank_source_transactions__1[amount_inr])</f>
        <v>1619.56</v>
      </c>
      <c r="C3670" s="1">
        <f>_xlfn.XLOOKUP(A3670,Processed_data!A:A,Processed_data!F:F)</f>
        <v>1619.56</v>
      </c>
      <c r="D3670" s="1" t="str">
        <f>_xlfn.XLOOKUP(A3670,bank_source_transactions__1[transaction_id],bank_source_transactions__1[transaction_status])</f>
        <v>SUCCESS</v>
      </c>
      <c r="E3670" s="1" t="str">
        <f>_xlfn.XLOOKUP(A3670,Processed_data!A:A,Processed_data!G:G)</f>
        <v>SUCCESS</v>
      </c>
      <c r="F3670" s="1">
        <f>COUNTIF(bank_processed_transactions[transaction_id],A3670)</f>
        <v>1</v>
      </c>
      <c r="G3670" s="1" t="str">
        <f t="shared" si="570"/>
        <v>found</v>
      </c>
      <c r="H3670" s="1" t="str">
        <f t="shared" si="571"/>
        <v>Not Duplicate</v>
      </c>
      <c r="I3670" s="1" t="str">
        <f t="shared" si="572"/>
        <v>match</v>
      </c>
      <c r="J3670" s="1" t="str">
        <f t="shared" si="573"/>
        <v>match</v>
      </c>
      <c r="K3670" s="1">
        <f t="shared" si="574"/>
        <v>0</v>
      </c>
      <c r="L3670" s="2">
        <f>IF(F3670=0,"not processed",_xlfn.MINIFS(Processed_data!H:H,Processed_data!A:A,A3670))</f>
        <v>46108</v>
      </c>
      <c r="M3670" s="1">
        <f>IF(F3670=0,"not processed",ABS(bank_source_transactions__1[[#This Row],[transaction_date]]-Reconciliation!L3670))</f>
        <v>1</v>
      </c>
      <c r="N3670" s="1" t="str" cm="1">
        <f t="array" ref="N3670">_xlfn.IFS(M3670="not Processed", "Not Processed",M3670&gt;2,"SLA Breached",M3670&lt;=2,"Within SLA")</f>
        <v>Within SLA</v>
      </c>
      <c r="O3670" s="1" t="str">
        <f>_xlfn.XLOOKUP(A3670,Source_data!A:A,Source_data!D:D)</f>
        <v>UPI</v>
      </c>
      <c r="P3670" s="1">
        <f t="shared" si="575"/>
        <v>0</v>
      </c>
      <c r="Q3670" s="1">
        <f t="shared" si="576"/>
        <v>0</v>
      </c>
      <c r="R3670" s="1">
        <f t="shared" si="577"/>
        <v>0</v>
      </c>
      <c r="S3670" s="1">
        <f t="shared" si="578"/>
        <v>0</v>
      </c>
      <c r="T3670" s="1">
        <f t="shared" si="579"/>
        <v>0</v>
      </c>
      <c r="U3670" s="1" t="str">
        <f>_xlfn.XLOOKUP(Table3[[#This Row],[Transaction ID]],Source_data!A:A,Source_data!E:E)</f>
        <v>Bengaluru</v>
      </c>
      <c r="V3670" s="1">
        <f>_xlfn.IFNA(_xlfn.XLOOKUP(A3670,bank_processed_transactions[transaction_id],bank_processed_transactions[processing_minutes]),"")</f>
        <v>82.1</v>
      </c>
      <c r="W3670" s="31">
        <f>_xlfn.XLOOKUP(A3670,Source_data!A:A,Source_data!B:B)</f>
        <v>46107</v>
      </c>
    </row>
    <row r="3671" spans="1:23" x14ac:dyDescent="0.3">
      <c r="A3671" s="4" t="s">
        <v>3021</v>
      </c>
      <c r="B3671" s="1">
        <f>_xlfn.XLOOKUP(A3671,bank_source_transactions__1[transaction_id],bank_source_transactions__1[amount_inr])</f>
        <v>25264.14</v>
      </c>
      <c r="C3671" s="1">
        <f>_xlfn.XLOOKUP(A3671,Processed_data!A:A,Processed_data!F:F)</f>
        <v>25264.14</v>
      </c>
      <c r="D3671" s="1" t="str">
        <f>_xlfn.XLOOKUP(A3671,bank_source_transactions__1[transaction_id],bank_source_transactions__1[transaction_status])</f>
        <v>SUCCESS</v>
      </c>
      <c r="E3671" s="1" t="str">
        <f>_xlfn.XLOOKUP(A3671,Processed_data!A:A,Processed_data!G:G)</f>
        <v>SUCCESS</v>
      </c>
      <c r="F3671" s="1">
        <f>COUNTIF(bank_processed_transactions[transaction_id],A3671)</f>
        <v>1</v>
      </c>
      <c r="G3671" s="1" t="str">
        <f t="shared" si="570"/>
        <v>found</v>
      </c>
      <c r="H3671" s="1" t="str">
        <f t="shared" si="571"/>
        <v>Not Duplicate</v>
      </c>
      <c r="I3671" s="1" t="str">
        <f t="shared" si="572"/>
        <v>match</v>
      </c>
      <c r="J3671" s="1" t="str">
        <f t="shared" si="573"/>
        <v>match</v>
      </c>
      <c r="K3671" s="1">
        <f t="shared" si="574"/>
        <v>0</v>
      </c>
      <c r="L3671" s="2">
        <f>IF(F3671=0,"not processed",_xlfn.MINIFS(Processed_data!H:H,Processed_data!A:A,A3671))</f>
        <v>46102</v>
      </c>
      <c r="M3671" s="1">
        <f>IF(F3671=0,"not processed",ABS(bank_source_transactions__1[[#This Row],[transaction_date]]-Reconciliation!L3671))</f>
        <v>2</v>
      </c>
      <c r="N3671" s="1" t="str" cm="1">
        <f t="array" ref="N3671">_xlfn.IFS(M3671="not Processed", "Not Processed",M3671&gt;2,"SLA Breached",M3671&lt;=2,"Within SLA")</f>
        <v>Within SLA</v>
      </c>
      <c r="O3671" s="1" t="str">
        <f>_xlfn.XLOOKUP(A3671,Source_data!A:A,Source_data!D:D)</f>
        <v>NEFT</v>
      </c>
      <c r="P3671" s="1">
        <f t="shared" si="575"/>
        <v>0</v>
      </c>
      <c r="Q3671" s="1">
        <f t="shared" si="576"/>
        <v>0</v>
      </c>
      <c r="R3671" s="1">
        <f t="shared" si="577"/>
        <v>0</v>
      </c>
      <c r="S3671" s="1">
        <f t="shared" si="578"/>
        <v>0</v>
      </c>
      <c r="T3671" s="1">
        <f t="shared" si="579"/>
        <v>0</v>
      </c>
      <c r="U3671" s="1" t="str">
        <f>_xlfn.XLOOKUP(Table3[[#This Row],[Transaction ID]],Source_data!A:A,Source_data!E:E)</f>
        <v>Mumbai</v>
      </c>
      <c r="V3671" s="1">
        <f>_xlfn.IFNA(_xlfn.XLOOKUP(A3671,bank_processed_transactions[transaction_id],bank_processed_transactions[processing_minutes]),"")</f>
        <v>6.5</v>
      </c>
      <c r="W3671" s="31">
        <f>_xlfn.XLOOKUP(A3671,Source_data!A:A,Source_data!B:B)</f>
        <v>46100</v>
      </c>
    </row>
    <row r="3672" spans="1:23" x14ac:dyDescent="0.3">
      <c r="A3672" s="3" t="s">
        <v>1955</v>
      </c>
      <c r="B3672" s="1">
        <f>_xlfn.XLOOKUP(A3672,bank_source_transactions__1[transaction_id],bank_source_transactions__1[amount_inr])</f>
        <v>7272.99</v>
      </c>
      <c r="C3672" s="1">
        <f>_xlfn.XLOOKUP(A3672,Processed_data!A:A,Processed_data!F:F)</f>
        <v>7272.99</v>
      </c>
      <c r="D3672" s="1" t="str">
        <f>_xlfn.XLOOKUP(A3672,bank_source_transactions__1[transaction_id],bank_source_transactions__1[transaction_status])</f>
        <v>SUCCESS</v>
      </c>
      <c r="E3672" s="1" t="str">
        <f>_xlfn.XLOOKUP(A3672,Processed_data!A:A,Processed_data!G:G)</f>
        <v>SUCCESS</v>
      </c>
      <c r="F3672" s="1">
        <f>COUNTIF(bank_processed_transactions[transaction_id],A3672)</f>
        <v>1</v>
      </c>
      <c r="G3672" s="1" t="str">
        <f t="shared" si="570"/>
        <v>found</v>
      </c>
      <c r="H3672" s="1" t="str">
        <f t="shared" si="571"/>
        <v>Not Duplicate</v>
      </c>
      <c r="I3672" s="1" t="str">
        <f t="shared" si="572"/>
        <v>match</v>
      </c>
      <c r="J3672" s="1" t="str">
        <f t="shared" si="573"/>
        <v>match</v>
      </c>
      <c r="K3672" s="1">
        <f t="shared" si="574"/>
        <v>0</v>
      </c>
      <c r="L3672" s="2">
        <f>IF(F3672=0,"not processed",_xlfn.MINIFS(Processed_data!H:H,Processed_data!A:A,A3672))</f>
        <v>46058</v>
      </c>
      <c r="M3672" s="1">
        <f>IF(F3672=0,"not processed",ABS(bank_source_transactions__1[[#This Row],[transaction_date]]-Reconciliation!L3672))</f>
        <v>0</v>
      </c>
      <c r="N3672" s="1" t="str" cm="1">
        <f t="array" ref="N3672">_xlfn.IFS(M3672="not Processed", "Not Processed",M3672&gt;2,"SLA Breached",M3672&lt;=2,"Within SLA")</f>
        <v>Within SLA</v>
      </c>
      <c r="O3672" s="1" t="str">
        <f>_xlfn.XLOOKUP(A3672,Source_data!A:A,Source_data!D:D)</f>
        <v>IMPS</v>
      </c>
      <c r="P3672" s="1">
        <f t="shared" si="575"/>
        <v>0</v>
      </c>
      <c r="Q3672" s="1">
        <f t="shared" si="576"/>
        <v>0</v>
      </c>
      <c r="R3672" s="1">
        <f t="shared" si="577"/>
        <v>0</v>
      </c>
      <c r="S3672" s="1">
        <f t="shared" si="578"/>
        <v>0</v>
      </c>
      <c r="T3672" s="1">
        <f t="shared" si="579"/>
        <v>0</v>
      </c>
      <c r="U3672" s="1" t="str">
        <f>_xlfn.XLOOKUP(Table3[[#This Row],[Transaction ID]],Source_data!A:A,Source_data!E:E)</f>
        <v>Pune</v>
      </c>
      <c r="V3672" s="1">
        <f>_xlfn.IFNA(_xlfn.XLOOKUP(A3672,bank_processed_transactions[transaction_id],bank_processed_transactions[processing_minutes]),"")</f>
        <v>15.8</v>
      </c>
      <c r="W3672" s="31">
        <f>_xlfn.XLOOKUP(A3672,Source_data!A:A,Source_data!B:B)</f>
        <v>46058</v>
      </c>
    </row>
    <row r="3673" spans="1:23" x14ac:dyDescent="0.3">
      <c r="A3673" s="4" t="s">
        <v>1135</v>
      </c>
      <c r="B3673" s="1">
        <f>_xlfn.XLOOKUP(A3673,bank_source_transactions__1[transaction_id],bank_source_transactions__1[amount_inr])</f>
        <v>3941.04</v>
      </c>
      <c r="C3673" s="1">
        <f>_xlfn.XLOOKUP(A3673,Processed_data!A:A,Processed_data!F:F)</f>
        <v>3941.04</v>
      </c>
      <c r="D3673" s="1" t="str">
        <f>_xlfn.XLOOKUP(A3673,bank_source_transactions__1[transaction_id],bank_source_transactions__1[transaction_status])</f>
        <v>SUCCESS</v>
      </c>
      <c r="E3673" s="1" t="str">
        <f>_xlfn.XLOOKUP(A3673,Processed_data!A:A,Processed_data!G:G)</f>
        <v>SUCCESS</v>
      </c>
      <c r="F3673" s="1">
        <f>COUNTIF(bank_processed_transactions[transaction_id],A3673)</f>
        <v>1</v>
      </c>
      <c r="G3673" s="1" t="str">
        <f t="shared" si="570"/>
        <v>found</v>
      </c>
      <c r="H3673" s="1" t="str">
        <f t="shared" si="571"/>
        <v>Not Duplicate</v>
      </c>
      <c r="I3673" s="1" t="str">
        <f t="shared" si="572"/>
        <v>match</v>
      </c>
      <c r="J3673" s="1" t="str">
        <f t="shared" si="573"/>
        <v>match</v>
      </c>
      <c r="K3673" s="1">
        <f t="shared" si="574"/>
        <v>0</v>
      </c>
      <c r="L3673" s="2">
        <f>IF(F3673=0,"not processed",_xlfn.MINIFS(Processed_data!H:H,Processed_data!A:A,A3673))</f>
        <v>46087</v>
      </c>
      <c r="M3673" s="1">
        <f>IF(F3673=0,"not processed",ABS(bank_source_transactions__1[[#This Row],[transaction_date]]-Reconciliation!L3673))</f>
        <v>3</v>
      </c>
      <c r="N3673" s="1" t="str" cm="1">
        <f t="array" ref="N3673">_xlfn.IFS(M3673="not Processed", "Not Processed",M3673&gt;2,"SLA Breached",M3673&lt;=2,"Within SLA")</f>
        <v>SLA Breached</v>
      </c>
      <c r="O3673" s="1" t="str">
        <f>_xlfn.XLOOKUP(A3673,Source_data!A:A,Source_data!D:D)</f>
        <v>NEFT</v>
      </c>
      <c r="P3673" s="1">
        <f t="shared" si="575"/>
        <v>0</v>
      </c>
      <c r="Q3673" s="1">
        <f t="shared" si="576"/>
        <v>0</v>
      </c>
      <c r="R3673" s="1">
        <f t="shared" si="577"/>
        <v>0</v>
      </c>
      <c r="S3673" s="1">
        <f t="shared" si="578"/>
        <v>0</v>
      </c>
      <c r="T3673" s="1">
        <f t="shared" si="579"/>
        <v>1</v>
      </c>
      <c r="U3673" s="1" t="str">
        <f>_xlfn.XLOOKUP(Table3[[#This Row],[Transaction ID]],Source_data!A:A,Source_data!E:E)</f>
        <v>Hyderabad</v>
      </c>
      <c r="V3673" s="1">
        <f>_xlfn.IFNA(_xlfn.XLOOKUP(A3673,bank_processed_transactions[transaction_id],bank_processed_transactions[processing_minutes]),"")</f>
        <v>25.8</v>
      </c>
      <c r="W3673" s="31">
        <f>_xlfn.XLOOKUP(A3673,Source_data!A:A,Source_data!B:B)</f>
        <v>46084</v>
      </c>
    </row>
    <row r="3674" spans="1:23" x14ac:dyDescent="0.3">
      <c r="A3674" s="3" t="s">
        <v>1563</v>
      </c>
      <c r="B3674" s="1">
        <f>_xlfn.XLOOKUP(A3674,bank_source_transactions__1[transaction_id],bank_source_transactions__1[amount_inr])</f>
        <v>897.14</v>
      </c>
      <c r="C3674" s="1">
        <f>_xlfn.XLOOKUP(A3674,Processed_data!A:A,Processed_data!F:F)</f>
        <v>897.14</v>
      </c>
      <c r="D3674" s="1" t="str">
        <f>_xlfn.XLOOKUP(A3674,bank_source_transactions__1[transaction_id],bank_source_transactions__1[transaction_status])</f>
        <v>SUCCESS</v>
      </c>
      <c r="E3674" s="1" t="str">
        <f>_xlfn.XLOOKUP(A3674,Processed_data!A:A,Processed_data!G:G)</f>
        <v>SUCCESS</v>
      </c>
      <c r="F3674" s="1">
        <f>COUNTIF(bank_processed_transactions[transaction_id],A3674)</f>
        <v>1</v>
      </c>
      <c r="G3674" s="1" t="str">
        <f t="shared" si="570"/>
        <v>found</v>
      </c>
      <c r="H3674" s="1" t="str">
        <f t="shared" si="571"/>
        <v>Not Duplicate</v>
      </c>
      <c r="I3674" s="1" t="str">
        <f t="shared" si="572"/>
        <v>match</v>
      </c>
      <c r="J3674" s="1" t="str">
        <f t="shared" si="573"/>
        <v>match</v>
      </c>
      <c r="K3674" s="1">
        <f t="shared" si="574"/>
        <v>0</v>
      </c>
      <c r="L3674" s="2">
        <f>IF(F3674=0,"not processed",_xlfn.MINIFS(Processed_data!H:H,Processed_data!A:A,A3674))</f>
        <v>46060</v>
      </c>
      <c r="M3674" s="1">
        <f>IF(F3674=0,"not processed",ABS(bank_source_transactions__1[[#This Row],[transaction_date]]-Reconciliation!L3674))</f>
        <v>3</v>
      </c>
      <c r="N3674" s="1" t="str" cm="1">
        <f t="array" ref="N3674">_xlfn.IFS(M3674="not Processed", "Not Processed",M3674&gt;2,"SLA Breached",M3674&lt;=2,"Within SLA")</f>
        <v>SLA Breached</v>
      </c>
      <c r="O3674" s="1" t="str">
        <f>_xlfn.XLOOKUP(A3674,Source_data!A:A,Source_data!D:D)</f>
        <v>ATM</v>
      </c>
      <c r="P3674" s="1">
        <f t="shared" si="575"/>
        <v>0</v>
      </c>
      <c r="Q3674" s="1">
        <f t="shared" si="576"/>
        <v>0</v>
      </c>
      <c r="R3674" s="1">
        <f t="shared" si="577"/>
        <v>0</v>
      </c>
      <c r="S3674" s="1">
        <f t="shared" si="578"/>
        <v>0</v>
      </c>
      <c r="T3674" s="1">
        <f t="shared" si="579"/>
        <v>1</v>
      </c>
      <c r="U3674" s="1" t="str">
        <f>_xlfn.XLOOKUP(Table3[[#This Row],[Transaction ID]],Source_data!A:A,Source_data!E:E)</f>
        <v>Mumbai</v>
      </c>
      <c r="V3674" s="1">
        <f>_xlfn.IFNA(_xlfn.XLOOKUP(A3674,bank_processed_transactions[transaction_id],bank_processed_transactions[processing_minutes]),"")</f>
        <v>36.5</v>
      </c>
      <c r="W3674" s="31">
        <f>_xlfn.XLOOKUP(A3674,Source_data!A:A,Source_data!B:B)</f>
        <v>46057</v>
      </c>
    </row>
    <row r="3675" spans="1:23" x14ac:dyDescent="0.3">
      <c r="A3675" s="4" t="s">
        <v>690</v>
      </c>
      <c r="B3675" s="1">
        <f>_xlfn.XLOOKUP(A3675,bank_source_transactions__1[transaction_id],bank_source_transactions__1[amount_inr])</f>
        <v>2864.59</v>
      </c>
      <c r="C3675" s="1">
        <f>_xlfn.XLOOKUP(A3675,Processed_data!A:A,Processed_data!F:F)</f>
        <v>2864.59</v>
      </c>
      <c r="D3675" s="1" t="str">
        <f>_xlfn.XLOOKUP(A3675,bank_source_transactions__1[transaction_id],bank_source_transactions__1[transaction_status])</f>
        <v>REVERSED</v>
      </c>
      <c r="E3675" s="1" t="str">
        <f>_xlfn.XLOOKUP(A3675,Processed_data!A:A,Processed_data!G:G)</f>
        <v>REVERSED</v>
      </c>
      <c r="F3675" s="1">
        <f>COUNTIF(bank_processed_transactions[transaction_id],A3675)</f>
        <v>1</v>
      </c>
      <c r="G3675" s="1" t="str">
        <f t="shared" si="570"/>
        <v>found</v>
      </c>
      <c r="H3675" s="1" t="str">
        <f t="shared" si="571"/>
        <v>Not Duplicate</v>
      </c>
      <c r="I3675" s="1" t="str">
        <f t="shared" si="572"/>
        <v>match</v>
      </c>
      <c r="J3675" s="1" t="str">
        <f t="shared" si="573"/>
        <v>match</v>
      </c>
      <c r="K3675" s="1">
        <f t="shared" si="574"/>
        <v>0</v>
      </c>
      <c r="L3675" s="2">
        <f>IF(F3675=0,"not processed",_xlfn.MINIFS(Processed_data!H:H,Processed_data!A:A,A3675))</f>
        <v>46055</v>
      </c>
      <c r="M3675" s="1">
        <f>IF(F3675=0,"not processed",ABS(bank_source_transactions__1[[#This Row],[transaction_date]]-Reconciliation!L3675))</f>
        <v>3</v>
      </c>
      <c r="N3675" s="1" t="str" cm="1">
        <f t="array" ref="N3675">_xlfn.IFS(M3675="not Processed", "Not Processed",M3675&gt;2,"SLA Breached",M3675&lt;=2,"Within SLA")</f>
        <v>SLA Breached</v>
      </c>
      <c r="O3675" s="1" t="str">
        <f>_xlfn.XLOOKUP(A3675,Source_data!A:A,Source_data!D:D)</f>
        <v>ATM</v>
      </c>
      <c r="P3675" s="1">
        <f t="shared" si="575"/>
        <v>0</v>
      </c>
      <c r="Q3675" s="1">
        <f t="shared" si="576"/>
        <v>0</v>
      </c>
      <c r="R3675" s="1">
        <f t="shared" si="577"/>
        <v>0</v>
      </c>
      <c r="S3675" s="1">
        <f t="shared" si="578"/>
        <v>0</v>
      </c>
      <c r="T3675" s="1">
        <f t="shared" si="579"/>
        <v>1</v>
      </c>
      <c r="U3675" s="1" t="str">
        <f>_xlfn.XLOOKUP(Table3[[#This Row],[Transaction ID]],Source_data!A:A,Source_data!E:E)</f>
        <v>Bengaluru</v>
      </c>
      <c r="V3675" s="1">
        <f>_xlfn.IFNA(_xlfn.XLOOKUP(A3675,bank_processed_transactions[transaction_id],bank_processed_transactions[processing_minutes]),"")</f>
        <v>39.6</v>
      </c>
      <c r="W3675" s="31">
        <f>_xlfn.XLOOKUP(A3675,Source_data!A:A,Source_data!B:B)</f>
        <v>46052</v>
      </c>
    </row>
    <row r="3676" spans="1:23" x14ac:dyDescent="0.3">
      <c r="A3676" s="3" t="s">
        <v>1089</v>
      </c>
      <c r="B3676" s="1">
        <f>_xlfn.XLOOKUP(A3676,bank_source_transactions__1[transaction_id],bank_source_transactions__1[amount_inr])</f>
        <v>5775.78</v>
      </c>
      <c r="C3676" s="1">
        <f>_xlfn.XLOOKUP(A3676,Processed_data!A:A,Processed_data!F:F)</f>
        <v>5775.78</v>
      </c>
      <c r="D3676" s="1" t="str">
        <f>_xlfn.XLOOKUP(A3676,bank_source_transactions__1[transaction_id],bank_source_transactions__1[transaction_status])</f>
        <v>SUCCESS</v>
      </c>
      <c r="E3676" s="1" t="str">
        <f>_xlfn.XLOOKUP(A3676,Processed_data!A:A,Processed_data!G:G)</f>
        <v>SUCCESS</v>
      </c>
      <c r="F3676" s="1">
        <f>COUNTIF(bank_processed_transactions[transaction_id],A3676)</f>
        <v>1</v>
      </c>
      <c r="G3676" s="1" t="str">
        <f t="shared" si="570"/>
        <v>found</v>
      </c>
      <c r="H3676" s="1" t="str">
        <f t="shared" si="571"/>
        <v>Not Duplicate</v>
      </c>
      <c r="I3676" s="1" t="str">
        <f t="shared" si="572"/>
        <v>match</v>
      </c>
      <c r="J3676" s="1" t="str">
        <f t="shared" si="573"/>
        <v>match</v>
      </c>
      <c r="K3676" s="1">
        <f t="shared" si="574"/>
        <v>0</v>
      </c>
      <c r="L3676" s="2">
        <f>IF(F3676=0,"not processed",_xlfn.MINIFS(Processed_data!H:H,Processed_data!A:A,A3676))</f>
        <v>46075</v>
      </c>
      <c r="M3676" s="1">
        <f>IF(F3676=0,"not processed",ABS(bank_source_transactions__1[[#This Row],[transaction_date]]-Reconciliation!L3676))</f>
        <v>2</v>
      </c>
      <c r="N3676" s="1" t="str" cm="1">
        <f t="array" ref="N3676">_xlfn.IFS(M3676="not Processed", "Not Processed",M3676&gt;2,"SLA Breached",M3676&lt;=2,"Within SLA")</f>
        <v>Within SLA</v>
      </c>
      <c r="O3676" s="1" t="str">
        <f>_xlfn.XLOOKUP(A3676,Source_data!A:A,Source_data!D:D)</f>
        <v>NEFT</v>
      </c>
      <c r="P3676" s="1">
        <f t="shared" si="575"/>
        <v>0</v>
      </c>
      <c r="Q3676" s="1">
        <f t="shared" si="576"/>
        <v>0</v>
      </c>
      <c r="R3676" s="1">
        <f t="shared" si="577"/>
        <v>0</v>
      </c>
      <c r="S3676" s="1">
        <f t="shared" si="578"/>
        <v>0</v>
      </c>
      <c r="T3676" s="1">
        <f t="shared" si="579"/>
        <v>0</v>
      </c>
      <c r="U3676" s="1" t="str">
        <f>_xlfn.XLOOKUP(Table3[[#This Row],[Transaction ID]],Source_data!A:A,Source_data!E:E)</f>
        <v>Hyderabad</v>
      </c>
      <c r="V3676" s="1">
        <f>_xlfn.IFNA(_xlfn.XLOOKUP(A3676,bank_processed_transactions[transaction_id],bank_processed_transactions[processing_minutes]),"")</f>
        <v>13.4</v>
      </c>
      <c r="W3676" s="31">
        <f>_xlfn.XLOOKUP(A3676,Source_data!A:A,Source_data!B:B)</f>
        <v>46073</v>
      </c>
    </row>
    <row r="3677" spans="1:23" x14ac:dyDescent="0.3">
      <c r="A3677" s="4" t="s">
        <v>3022</v>
      </c>
      <c r="B3677" s="1">
        <f>_xlfn.XLOOKUP(A3677,bank_source_transactions__1[transaction_id],bank_source_transactions__1[amount_inr])</f>
        <v>10620.88</v>
      </c>
      <c r="C3677" s="1">
        <f>_xlfn.XLOOKUP(A3677,Processed_data!A:A,Processed_data!F:F)</f>
        <v>10620.88</v>
      </c>
      <c r="D3677" s="1" t="str">
        <f>_xlfn.XLOOKUP(A3677,bank_source_transactions__1[transaction_id],bank_source_transactions__1[transaction_status])</f>
        <v>SUCCESS</v>
      </c>
      <c r="E3677" s="1" t="str">
        <f>_xlfn.XLOOKUP(A3677,Processed_data!A:A,Processed_data!G:G)</f>
        <v>SUCCESS</v>
      </c>
      <c r="F3677" s="1">
        <f>COUNTIF(bank_processed_transactions[transaction_id],A3677)</f>
        <v>1</v>
      </c>
      <c r="G3677" s="1" t="str">
        <f t="shared" si="570"/>
        <v>found</v>
      </c>
      <c r="H3677" s="1" t="str">
        <f t="shared" si="571"/>
        <v>Not Duplicate</v>
      </c>
      <c r="I3677" s="1" t="str">
        <f t="shared" si="572"/>
        <v>match</v>
      </c>
      <c r="J3677" s="1" t="str">
        <f t="shared" si="573"/>
        <v>match</v>
      </c>
      <c r="K3677" s="1">
        <f t="shared" si="574"/>
        <v>0</v>
      </c>
      <c r="L3677" s="2">
        <f>IF(F3677=0,"not processed",_xlfn.MINIFS(Processed_data!H:H,Processed_data!A:A,A3677))</f>
        <v>46060</v>
      </c>
      <c r="M3677" s="1">
        <f>IF(F3677=0,"not processed",ABS(bank_source_transactions__1[[#This Row],[transaction_date]]-Reconciliation!L3677))</f>
        <v>2</v>
      </c>
      <c r="N3677" s="1" t="str" cm="1">
        <f t="array" ref="N3677">_xlfn.IFS(M3677="not Processed", "Not Processed",M3677&gt;2,"SLA Breached",M3677&lt;=2,"Within SLA")</f>
        <v>Within SLA</v>
      </c>
      <c r="O3677" s="1" t="str">
        <f>_xlfn.XLOOKUP(A3677,Source_data!A:A,Source_data!D:D)</f>
        <v>IMPS</v>
      </c>
      <c r="P3677" s="1">
        <f t="shared" si="575"/>
        <v>0</v>
      </c>
      <c r="Q3677" s="1">
        <f t="shared" si="576"/>
        <v>0</v>
      </c>
      <c r="R3677" s="1">
        <f t="shared" si="577"/>
        <v>0</v>
      </c>
      <c r="S3677" s="1">
        <f t="shared" si="578"/>
        <v>0</v>
      </c>
      <c r="T3677" s="1">
        <f t="shared" si="579"/>
        <v>0</v>
      </c>
      <c r="U3677" s="1" t="str">
        <f>_xlfn.XLOOKUP(Table3[[#This Row],[Transaction ID]],Source_data!A:A,Source_data!E:E)</f>
        <v>Bengaluru</v>
      </c>
      <c r="V3677" s="1">
        <f>_xlfn.IFNA(_xlfn.XLOOKUP(A3677,bank_processed_transactions[transaction_id],bank_processed_transactions[processing_minutes]),"")</f>
        <v>54.5</v>
      </c>
      <c r="W3677" s="31">
        <f>_xlfn.XLOOKUP(A3677,Source_data!A:A,Source_data!B:B)</f>
        <v>46058</v>
      </c>
    </row>
    <row r="3678" spans="1:23" x14ac:dyDescent="0.3">
      <c r="A3678" s="3" t="s">
        <v>4912</v>
      </c>
      <c r="B3678" s="1">
        <f>_xlfn.XLOOKUP(A3678,bank_source_transactions__1[transaction_id],bank_source_transactions__1[amount_inr])</f>
        <v>1413.12</v>
      </c>
      <c r="C3678" s="1">
        <f>_xlfn.XLOOKUP(A3678,Processed_data!A:A,Processed_data!F:F)</f>
        <v>1413.12</v>
      </c>
      <c r="D3678" s="1" t="str">
        <f>_xlfn.XLOOKUP(A3678,bank_source_transactions__1[transaction_id],bank_source_transactions__1[transaction_status])</f>
        <v>SUCCESS</v>
      </c>
      <c r="E3678" s="1" t="str">
        <f>_xlfn.XLOOKUP(A3678,Processed_data!A:A,Processed_data!G:G)</f>
        <v>SUCCESS</v>
      </c>
      <c r="F3678" s="1">
        <f>COUNTIF(bank_processed_transactions[transaction_id],A3678)</f>
        <v>1</v>
      </c>
      <c r="G3678" s="1" t="str">
        <f t="shared" si="570"/>
        <v>found</v>
      </c>
      <c r="H3678" s="1" t="str">
        <f t="shared" si="571"/>
        <v>Not Duplicate</v>
      </c>
      <c r="I3678" s="1" t="str">
        <f t="shared" si="572"/>
        <v>match</v>
      </c>
      <c r="J3678" s="1" t="str">
        <f t="shared" si="573"/>
        <v>match</v>
      </c>
      <c r="K3678" s="1">
        <f t="shared" si="574"/>
        <v>0</v>
      </c>
      <c r="L3678" s="2">
        <f>IF(F3678=0,"not processed",_xlfn.MINIFS(Processed_data!H:H,Processed_data!A:A,A3678))</f>
        <v>46068</v>
      </c>
      <c r="M3678" s="1">
        <f>IF(F3678=0,"not processed",ABS(bank_source_transactions__1[[#This Row],[transaction_date]]-Reconciliation!L3678))</f>
        <v>1</v>
      </c>
      <c r="N3678" s="1" t="str" cm="1">
        <f t="array" ref="N3678">_xlfn.IFS(M3678="not Processed", "Not Processed",M3678&gt;2,"SLA Breached",M3678&lt;=2,"Within SLA")</f>
        <v>Within SLA</v>
      </c>
      <c r="O3678" s="1" t="str">
        <f>_xlfn.XLOOKUP(A3678,Source_data!A:A,Source_data!D:D)</f>
        <v>UPI</v>
      </c>
      <c r="P3678" s="1">
        <f t="shared" si="575"/>
        <v>0</v>
      </c>
      <c r="Q3678" s="1">
        <f t="shared" si="576"/>
        <v>0</v>
      </c>
      <c r="R3678" s="1">
        <f t="shared" si="577"/>
        <v>0</v>
      </c>
      <c r="S3678" s="1">
        <f t="shared" si="578"/>
        <v>0</v>
      </c>
      <c r="T3678" s="1">
        <f t="shared" si="579"/>
        <v>0</v>
      </c>
      <c r="U3678" s="1" t="str">
        <f>_xlfn.XLOOKUP(Table3[[#This Row],[Transaction ID]],Source_data!A:A,Source_data!E:E)</f>
        <v>Pune</v>
      </c>
      <c r="V3678" s="1">
        <f>_xlfn.IFNA(_xlfn.XLOOKUP(A3678,bank_processed_transactions[transaction_id],bank_processed_transactions[processing_minutes]),"")</f>
        <v>9.4</v>
      </c>
      <c r="W3678" s="31">
        <f>_xlfn.XLOOKUP(A3678,Source_data!A:A,Source_data!B:B)</f>
        <v>46067</v>
      </c>
    </row>
    <row r="3679" spans="1:23" x14ac:dyDescent="0.3">
      <c r="A3679" s="4" t="s">
        <v>4247</v>
      </c>
      <c r="B3679" s="1">
        <f>_xlfn.XLOOKUP(A3679,bank_source_transactions__1[transaction_id],bank_source_transactions__1[amount_inr])</f>
        <v>6064.47</v>
      </c>
      <c r="C3679" s="1">
        <f>_xlfn.XLOOKUP(A3679,Processed_data!A:A,Processed_data!F:F)</f>
        <v>6064.47</v>
      </c>
      <c r="D3679" s="1" t="str">
        <f>_xlfn.XLOOKUP(A3679,bank_source_transactions__1[transaction_id],bank_source_transactions__1[transaction_status])</f>
        <v>FAILED</v>
      </c>
      <c r="E3679" s="1" t="str">
        <f>_xlfn.XLOOKUP(A3679,Processed_data!A:A,Processed_data!G:G)</f>
        <v>FAILED</v>
      </c>
      <c r="F3679" s="1">
        <f>COUNTIF(bank_processed_transactions[transaction_id],A3679)</f>
        <v>1</v>
      </c>
      <c r="G3679" s="1" t="str">
        <f t="shared" si="570"/>
        <v>found</v>
      </c>
      <c r="H3679" s="1" t="str">
        <f t="shared" si="571"/>
        <v>Not Duplicate</v>
      </c>
      <c r="I3679" s="1" t="str">
        <f t="shared" si="572"/>
        <v>match</v>
      </c>
      <c r="J3679" s="1" t="str">
        <f t="shared" si="573"/>
        <v>match</v>
      </c>
      <c r="K3679" s="1">
        <f t="shared" si="574"/>
        <v>0</v>
      </c>
      <c r="L3679" s="2">
        <f>IF(F3679=0,"not processed",_xlfn.MINIFS(Processed_data!H:H,Processed_data!A:A,A3679))</f>
        <v>46100</v>
      </c>
      <c r="M3679" s="1">
        <f>IF(F3679=0,"not processed",ABS(bank_source_transactions__1[[#This Row],[transaction_date]]-Reconciliation!L3679))</f>
        <v>1</v>
      </c>
      <c r="N3679" s="1" t="str" cm="1">
        <f t="array" ref="N3679">_xlfn.IFS(M3679="not Processed", "Not Processed",M3679&gt;2,"SLA Breached",M3679&lt;=2,"Within SLA")</f>
        <v>Within SLA</v>
      </c>
      <c r="O3679" s="1" t="str">
        <f>_xlfn.XLOOKUP(A3679,Source_data!A:A,Source_data!D:D)</f>
        <v>UPI</v>
      </c>
      <c r="P3679" s="1">
        <f t="shared" si="575"/>
        <v>0</v>
      </c>
      <c r="Q3679" s="1">
        <f t="shared" si="576"/>
        <v>0</v>
      </c>
      <c r="R3679" s="1">
        <f t="shared" si="577"/>
        <v>0</v>
      </c>
      <c r="S3679" s="1">
        <f t="shared" si="578"/>
        <v>0</v>
      </c>
      <c r="T3679" s="1">
        <f t="shared" si="579"/>
        <v>0</v>
      </c>
      <c r="U3679" s="1" t="str">
        <f>_xlfn.XLOOKUP(Table3[[#This Row],[Transaction ID]],Source_data!A:A,Source_data!E:E)</f>
        <v>Bengaluru</v>
      </c>
      <c r="V3679" s="1">
        <f>_xlfn.IFNA(_xlfn.XLOOKUP(A3679,bank_processed_transactions[transaction_id],bank_processed_transactions[processing_minutes]),"")</f>
        <v>25.2</v>
      </c>
      <c r="W3679" s="31">
        <f>_xlfn.XLOOKUP(A3679,Source_data!A:A,Source_data!B:B)</f>
        <v>46099</v>
      </c>
    </row>
    <row r="3680" spans="1:23" x14ac:dyDescent="0.3">
      <c r="A3680" s="3" t="s">
        <v>2044</v>
      </c>
      <c r="B3680" s="1">
        <f>_xlfn.XLOOKUP(A3680,bank_source_transactions__1[transaction_id],bank_source_transactions__1[amount_inr])</f>
        <v>42096.74</v>
      </c>
      <c r="C3680" s="1">
        <f>_xlfn.XLOOKUP(A3680,Processed_data!A:A,Processed_data!F:F)</f>
        <v>42096.74</v>
      </c>
      <c r="D3680" s="1" t="str">
        <f>_xlfn.XLOOKUP(A3680,bank_source_transactions__1[transaction_id],bank_source_transactions__1[transaction_status])</f>
        <v>SUCCESS</v>
      </c>
      <c r="E3680" s="1" t="str">
        <f>_xlfn.XLOOKUP(A3680,Processed_data!A:A,Processed_data!G:G)</f>
        <v>SUCCESS</v>
      </c>
      <c r="F3680" s="1">
        <f>COUNTIF(bank_processed_transactions[transaction_id],A3680)</f>
        <v>1</v>
      </c>
      <c r="G3680" s="1" t="str">
        <f t="shared" si="570"/>
        <v>found</v>
      </c>
      <c r="H3680" s="1" t="str">
        <f t="shared" si="571"/>
        <v>Not Duplicate</v>
      </c>
      <c r="I3680" s="1" t="str">
        <f t="shared" si="572"/>
        <v>match</v>
      </c>
      <c r="J3680" s="1" t="str">
        <f t="shared" si="573"/>
        <v>match</v>
      </c>
      <c r="K3680" s="1">
        <f t="shared" si="574"/>
        <v>0</v>
      </c>
      <c r="L3680" s="2">
        <f>IF(F3680=0,"not processed",_xlfn.MINIFS(Processed_data!H:H,Processed_data!A:A,A3680))</f>
        <v>46058</v>
      </c>
      <c r="M3680" s="1">
        <f>IF(F3680=0,"not processed",ABS(bank_source_transactions__1[[#This Row],[transaction_date]]-Reconciliation!L3680))</f>
        <v>3</v>
      </c>
      <c r="N3680" s="1" t="str" cm="1">
        <f t="array" ref="N3680">_xlfn.IFS(M3680="not Processed", "Not Processed",M3680&gt;2,"SLA Breached",M3680&lt;=2,"Within SLA")</f>
        <v>SLA Breached</v>
      </c>
      <c r="O3680" s="1" t="str">
        <f>_xlfn.XLOOKUP(A3680,Source_data!A:A,Source_data!D:D)</f>
        <v>UPI</v>
      </c>
      <c r="P3680" s="1">
        <f t="shared" si="575"/>
        <v>0</v>
      </c>
      <c r="Q3680" s="1">
        <f t="shared" si="576"/>
        <v>0</v>
      </c>
      <c r="R3680" s="1">
        <f t="shared" si="577"/>
        <v>0</v>
      </c>
      <c r="S3680" s="1">
        <f t="shared" si="578"/>
        <v>0</v>
      </c>
      <c r="T3680" s="1">
        <f t="shared" si="579"/>
        <v>1</v>
      </c>
      <c r="U3680" s="1" t="str">
        <f>_xlfn.XLOOKUP(Table3[[#This Row],[Transaction ID]],Source_data!A:A,Source_data!E:E)</f>
        <v>Mumbai</v>
      </c>
      <c r="V3680" s="1">
        <f>_xlfn.IFNA(_xlfn.XLOOKUP(A3680,bank_processed_transactions[transaction_id],bank_processed_transactions[processing_minutes]),"")</f>
        <v>59.7</v>
      </c>
      <c r="W3680" s="31">
        <f>_xlfn.XLOOKUP(A3680,Source_data!A:A,Source_data!B:B)</f>
        <v>46055</v>
      </c>
    </row>
    <row r="3681" spans="1:23" x14ac:dyDescent="0.3">
      <c r="A3681" s="4" t="s">
        <v>4216</v>
      </c>
      <c r="B3681" s="1">
        <f>_xlfn.XLOOKUP(A3681,bank_source_transactions__1[transaction_id],bank_source_transactions__1[amount_inr])</f>
        <v>9332.66</v>
      </c>
      <c r="C3681" s="1">
        <f>_xlfn.XLOOKUP(A3681,Processed_data!A:A,Processed_data!F:F)</f>
        <v>9332.66</v>
      </c>
      <c r="D3681" s="1" t="str">
        <f>_xlfn.XLOOKUP(A3681,bank_source_transactions__1[transaction_id],bank_source_transactions__1[transaction_status])</f>
        <v>SUCCESS</v>
      </c>
      <c r="E3681" s="1" t="str">
        <f>_xlfn.XLOOKUP(A3681,Processed_data!A:A,Processed_data!G:G)</f>
        <v>SUCCESS</v>
      </c>
      <c r="F3681" s="1">
        <f>COUNTIF(bank_processed_transactions[transaction_id],A3681)</f>
        <v>1</v>
      </c>
      <c r="G3681" s="1" t="str">
        <f t="shared" si="570"/>
        <v>found</v>
      </c>
      <c r="H3681" s="1" t="str">
        <f t="shared" si="571"/>
        <v>Not Duplicate</v>
      </c>
      <c r="I3681" s="1" t="str">
        <f t="shared" si="572"/>
        <v>match</v>
      </c>
      <c r="J3681" s="1" t="str">
        <f t="shared" si="573"/>
        <v>match</v>
      </c>
      <c r="K3681" s="1">
        <f t="shared" si="574"/>
        <v>0</v>
      </c>
      <c r="L3681" s="2">
        <f>IF(F3681=0,"not processed",_xlfn.MINIFS(Processed_data!H:H,Processed_data!A:A,A3681))</f>
        <v>46100</v>
      </c>
      <c r="M3681" s="1">
        <f>IF(F3681=0,"not processed",ABS(bank_source_transactions__1[[#This Row],[transaction_date]]-Reconciliation!L3681))</f>
        <v>2</v>
      </c>
      <c r="N3681" s="1" t="str" cm="1">
        <f t="array" ref="N3681">_xlfn.IFS(M3681="not Processed", "Not Processed",M3681&gt;2,"SLA Breached",M3681&lt;=2,"Within SLA")</f>
        <v>Within SLA</v>
      </c>
      <c r="O3681" s="1" t="str">
        <f>_xlfn.XLOOKUP(A3681,Source_data!A:A,Source_data!D:D)</f>
        <v>IMPS</v>
      </c>
      <c r="P3681" s="1">
        <f t="shared" si="575"/>
        <v>0</v>
      </c>
      <c r="Q3681" s="1">
        <f t="shared" si="576"/>
        <v>0</v>
      </c>
      <c r="R3681" s="1">
        <f t="shared" si="577"/>
        <v>0</v>
      </c>
      <c r="S3681" s="1">
        <f t="shared" si="578"/>
        <v>0</v>
      </c>
      <c r="T3681" s="1">
        <f t="shared" si="579"/>
        <v>0</v>
      </c>
      <c r="U3681" s="1" t="str">
        <f>_xlfn.XLOOKUP(Table3[[#This Row],[Transaction ID]],Source_data!A:A,Source_data!E:E)</f>
        <v>Hyderabad</v>
      </c>
      <c r="V3681" s="1">
        <f>_xlfn.IFNA(_xlfn.XLOOKUP(A3681,bank_processed_transactions[transaction_id],bank_processed_transactions[processing_minutes]),"")</f>
        <v>42.9</v>
      </c>
      <c r="W3681" s="31">
        <f>_xlfn.XLOOKUP(A3681,Source_data!A:A,Source_data!B:B)</f>
        <v>46098</v>
      </c>
    </row>
    <row r="3682" spans="1:23" x14ac:dyDescent="0.3">
      <c r="A3682" s="3" t="s">
        <v>4559</v>
      </c>
      <c r="B3682" s="1">
        <f>_xlfn.XLOOKUP(A3682,bank_source_transactions__1[transaction_id],bank_source_transactions__1[amount_inr])</f>
        <v>7673.82</v>
      </c>
      <c r="C3682" s="1">
        <f>_xlfn.XLOOKUP(A3682,Processed_data!A:A,Processed_data!F:F)</f>
        <v>7673.82</v>
      </c>
      <c r="D3682" s="1" t="str">
        <f>_xlfn.XLOOKUP(A3682,bank_source_transactions__1[transaction_id],bank_source_transactions__1[transaction_status])</f>
        <v>SUCCESS</v>
      </c>
      <c r="E3682" s="1" t="str">
        <f>_xlfn.XLOOKUP(A3682,Processed_data!A:A,Processed_data!G:G)</f>
        <v>SUCCESS</v>
      </c>
      <c r="F3682" s="1">
        <f>COUNTIF(bank_processed_transactions[transaction_id],A3682)</f>
        <v>1</v>
      </c>
      <c r="G3682" s="1" t="str">
        <f t="shared" si="570"/>
        <v>found</v>
      </c>
      <c r="H3682" s="1" t="str">
        <f t="shared" si="571"/>
        <v>Not Duplicate</v>
      </c>
      <c r="I3682" s="1" t="str">
        <f t="shared" si="572"/>
        <v>match</v>
      </c>
      <c r="J3682" s="1" t="str">
        <f t="shared" si="573"/>
        <v>match</v>
      </c>
      <c r="K3682" s="1">
        <f t="shared" si="574"/>
        <v>0</v>
      </c>
      <c r="L3682" s="2">
        <f>IF(F3682=0,"not processed",_xlfn.MINIFS(Processed_data!H:H,Processed_data!A:A,A3682))</f>
        <v>46089</v>
      </c>
      <c r="M3682" s="1">
        <f>IF(F3682=0,"not processed",ABS(bank_source_transactions__1[[#This Row],[transaction_date]]-Reconciliation!L3682))</f>
        <v>1</v>
      </c>
      <c r="N3682" s="1" t="str" cm="1">
        <f t="array" ref="N3682">_xlfn.IFS(M3682="not Processed", "Not Processed",M3682&gt;2,"SLA Breached",M3682&lt;=2,"Within SLA")</f>
        <v>Within SLA</v>
      </c>
      <c r="O3682" s="1" t="str">
        <f>_xlfn.XLOOKUP(A3682,Source_data!A:A,Source_data!D:D)</f>
        <v>UPI</v>
      </c>
      <c r="P3682" s="1">
        <f t="shared" si="575"/>
        <v>0</v>
      </c>
      <c r="Q3682" s="1">
        <f t="shared" si="576"/>
        <v>0</v>
      </c>
      <c r="R3682" s="1">
        <f t="shared" si="577"/>
        <v>0</v>
      </c>
      <c r="S3682" s="1">
        <f t="shared" si="578"/>
        <v>0</v>
      </c>
      <c r="T3682" s="1">
        <f t="shared" si="579"/>
        <v>0</v>
      </c>
      <c r="U3682" s="1" t="str">
        <f>_xlfn.XLOOKUP(Table3[[#This Row],[Transaction ID]],Source_data!A:A,Source_data!E:E)</f>
        <v>Hyderabad</v>
      </c>
      <c r="V3682" s="1">
        <f>_xlfn.IFNA(_xlfn.XLOOKUP(A3682,bank_processed_transactions[transaction_id],bank_processed_transactions[processing_minutes]),"")</f>
        <v>59.8</v>
      </c>
      <c r="W3682" s="31">
        <f>_xlfn.XLOOKUP(A3682,Source_data!A:A,Source_data!B:B)</f>
        <v>46088</v>
      </c>
    </row>
    <row r="3683" spans="1:23" x14ac:dyDescent="0.3">
      <c r="A3683" s="4" t="s">
        <v>4794</v>
      </c>
      <c r="B3683" s="1">
        <f>_xlfn.XLOOKUP(A3683,bank_source_transactions__1[transaction_id],bank_source_transactions__1[amount_inr])</f>
        <v>10127.31</v>
      </c>
      <c r="C3683" s="1">
        <f>_xlfn.XLOOKUP(A3683,Processed_data!A:A,Processed_data!F:F)</f>
        <v>10127.31</v>
      </c>
      <c r="D3683" s="1" t="str">
        <f>_xlfn.XLOOKUP(A3683,bank_source_transactions__1[transaction_id],bank_source_transactions__1[transaction_status])</f>
        <v>SUCCESS</v>
      </c>
      <c r="E3683" s="1" t="str">
        <f>_xlfn.XLOOKUP(A3683,Processed_data!A:A,Processed_data!G:G)</f>
        <v>SUCCESS</v>
      </c>
      <c r="F3683" s="1">
        <f>COUNTIF(bank_processed_transactions[transaction_id],A3683)</f>
        <v>1</v>
      </c>
      <c r="G3683" s="1" t="str">
        <f t="shared" si="570"/>
        <v>found</v>
      </c>
      <c r="H3683" s="1" t="str">
        <f t="shared" si="571"/>
        <v>Not Duplicate</v>
      </c>
      <c r="I3683" s="1" t="str">
        <f t="shared" si="572"/>
        <v>match</v>
      </c>
      <c r="J3683" s="1" t="str">
        <f t="shared" si="573"/>
        <v>match</v>
      </c>
      <c r="K3683" s="1">
        <f t="shared" si="574"/>
        <v>0</v>
      </c>
      <c r="L3683" s="2">
        <f>IF(F3683=0,"not processed",_xlfn.MINIFS(Processed_data!H:H,Processed_data!A:A,A3683))</f>
        <v>46030</v>
      </c>
      <c r="M3683" s="1">
        <f>IF(F3683=0,"not processed",ABS(bank_source_transactions__1[[#This Row],[transaction_date]]-Reconciliation!L3683))</f>
        <v>2</v>
      </c>
      <c r="N3683" s="1" t="str" cm="1">
        <f t="array" ref="N3683">_xlfn.IFS(M3683="not Processed", "Not Processed",M3683&gt;2,"SLA Breached",M3683&lt;=2,"Within SLA")</f>
        <v>Within SLA</v>
      </c>
      <c r="O3683" s="1" t="str">
        <f>_xlfn.XLOOKUP(A3683,Source_data!A:A,Source_data!D:D)</f>
        <v>IMPS</v>
      </c>
      <c r="P3683" s="1">
        <f t="shared" si="575"/>
        <v>0</v>
      </c>
      <c r="Q3683" s="1">
        <f t="shared" si="576"/>
        <v>0</v>
      </c>
      <c r="R3683" s="1">
        <f t="shared" si="577"/>
        <v>0</v>
      </c>
      <c r="S3683" s="1">
        <f t="shared" si="578"/>
        <v>0</v>
      </c>
      <c r="T3683" s="1">
        <f t="shared" si="579"/>
        <v>0</v>
      </c>
      <c r="U3683" s="1" t="str">
        <f>_xlfn.XLOOKUP(Table3[[#This Row],[Transaction ID]],Source_data!A:A,Source_data!E:E)</f>
        <v>Pune</v>
      </c>
      <c r="V3683" s="1">
        <f>_xlfn.IFNA(_xlfn.XLOOKUP(A3683,bank_processed_transactions[transaction_id],bank_processed_transactions[processing_minutes]),"")</f>
        <v>28</v>
      </c>
      <c r="W3683" s="31">
        <f>_xlfn.XLOOKUP(A3683,Source_data!A:A,Source_data!B:B)</f>
        <v>46028</v>
      </c>
    </row>
    <row r="3684" spans="1:23" x14ac:dyDescent="0.3">
      <c r="A3684" s="3" t="s">
        <v>4055</v>
      </c>
      <c r="B3684" s="1">
        <f>_xlfn.XLOOKUP(A3684,bank_source_transactions__1[transaction_id],bank_source_transactions__1[amount_inr])</f>
        <v>16016.15</v>
      </c>
      <c r="C3684" s="1">
        <f>_xlfn.XLOOKUP(A3684,Processed_data!A:A,Processed_data!F:F)</f>
        <v>16016.15</v>
      </c>
      <c r="D3684" s="1" t="str">
        <f>_xlfn.XLOOKUP(A3684,bank_source_transactions__1[transaction_id],bank_source_transactions__1[transaction_status])</f>
        <v>SUCCESS</v>
      </c>
      <c r="E3684" s="1" t="str">
        <f>_xlfn.XLOOKUP(A3684,Processed_data!A:A,Processed_data!G:G)</f>
        <v>SUCCESS</v>
      </c>
      <c r="F3684" s="1">
        <f>COUNTIF(bank_processed_transactions[transaction_id],A3684)</f>
        <v>1</v>
      </c>
      <c r="G3684" s="1" t="str">
        <f t="shared" si="570"/>
        <v>found</v>
      </c>
      <c r="H3684" s="1" t="str">
        <f t="shared" si="571"/>
        <v>Not Duplicate</v>
      </c>
      <c r="I3684" s="1" t="str">
        <f t="shared" si="572"/>
        <v>match</v>
      </c>
      <c r="J3684" s="1" t="str">
        <f t="shared" si="573"/>
        <v>match</v>
      </c>
      <c r="K3684" s="1">
        <f t="shared" si="574"/>
        <v>0</v>
      </c>
      <c r="L3684" s="2">
        <f>IF(F3684=0,"not processed",_xlfn.MINIFS(Processed_data!H:H,Processed_data!A:A,A3684))</f>
        <v>46101</v>
      </c>
      <c r="M3684" s="1">
        <f>IF(F3684=0,"not processed",ABS(bank_source_transactions__1[[#This Row],[transaction_date]]-Reconciliation!L3684))</f>
        <v>3</v>
      </c>
      <c r="N3684" s="1" t="str" cm="1">
        <f t="array" ref="N3684">_xlfn.IFS(M3684="not Processed", "Not Processed",M3684&gt;2,"SLA Breached",M3684&lt;=2,"Within SLA")</f>
        <v>SLA Breached</v>
      </c>
      <c r="O3684" s="1" t="str">
        <f>_xlfn.XLOOKUP(A3684,Source_data!A:A,Source_data!D:D)</f>
        <v>UPI</v>
      </c>
      <c r="P3684" s="1">
        <f t="shared" si="575"/>
        <v>0</v>
      </c>
      <c r="Q3684" s="1">
        <f t="shared" si="576"/>
        <v>0</v>
      </c>
      <c r="R3684" s="1">
        <f t="shared" si="577"/>
        <v>0</v>
      </c>
      <c r="S3684" s="1">
        <f t="shared" si="578"/>
        <v>0</v>
      </c>
      <c r="T3684" s="1">
        <f t="shared" si="579"/>
        <v>1</v>
      </c>
      <c r="U3684" s="1" t="str">
        <f>_xlfn.XLOOKUP(Table3[[#This Row],[Transaction ID]],Source_data!A:A,Source_data!E:E)</f>
        <v>Hyderabad</v>
      </c>
      <c r="V3684" s="1">
        <f>_xlfn.IFNA(_xlfn.XLOOKUP(A3684,bank_processed_transactions[transaction_id],bank_processed_transactions[processing_minutes]),"")</f>
        <v>28.1</v>
      </c>
      <c r="W3684" s="31">
        <f>_xlfn.XLOOKUP(A3684,Source_data!A:A,Source_data!B:B)</f>
        <v>46098</v>
      </c>
    </row>
    <row r="3685" spans="1:23" x14ac:dyDescent="0.3">
      <c r="A3685" s="4" t="s">
        <v>3758</v>
      </c>
      <c r="B3685" s="1">
        <f>_xlfn.XLOOKUP(A3685,bank_source_transactions__1[transaction_id],bank_source_transactions__1[amount_inr])</f>
        <v>3109.14</v>
      </c>
      <c r="C3685" s="1">
        <f>_xlfn.XLOOKUP(A3685,Processed_data!A:A,Processed_data!F:F)</f>
        <v>3109.14</v>
      </c>
      <c r="D3685" s="1" t="str">
        <f>_xlfn.XLOOKUP(A3685,bank_source_transactions__1[transaction_id],bank_source_transactions__1[transaction_status])</f>
        <v>SUCCESS</v>
      </c>
      <c r="E3685" s="1" t="str">
        <f>_xlfn.XLOOKUP(A3685,Processed_data!A:A,Processed_data!G:G)</f>
        <v>SUCCESS</v>
      </c>
      <c r="F3685" s="1">
        <f>COUNTIF(bank_processed_transactions[transaction_id],A3685)</f>
        <v>1</v>
      </c>
      <c r="G3685" s="1" t="str">
        <f t="shared" si="570"/>
        <v>found</v>
      </c>
      <c r="H3685" s="1" t="str">
        <f t="shared" si="571"/>
        <v>Not Duplicate</v>
      </c>
      <c r="I3685" s="1" t="str">
        <f t="shared" si="572"/>
        <v>match</v>
      </c>
      <c r="J3685" s="1" t="str">
        <f t="shared" si="573"/>
        <v>match</v>
      </c>
      <c r="K3685" s="1">
        <f t="shared" si="574"/>
        <v>0</v>
      </c>
      <c r="L3685" s="2">
        <f>IF(F3685=0,"not processed",_xlfn.MINIFS(Processed_data!H:H,Processed_data!A:A,A3685))</f>
        <v>46081</v>
      </c>
      <c r="M3685" s="1">
        <f>IF(F3685=0,"not processed",ABS(bank_source_transactions__1[[#This Row],[transaction_date]]-Reconciliation!L3685))</f>
        <v>1</v>
      </c>
      <c r="N3685" s="1" t="str" cm="1">
        <f t="array" ref="N3685">_xlfn.IFS(M3685="not Processed", "Not Processed",M3685&gt;2,"SLA Breached",M3685&lt;=2,"Within SLA")</f>
        <v>Within SLA</v>
      </c>
      <c r="O3685" s="1" t="str">
        <f>_xlfn.XLOOKUP(A3685,Source_data!A:A,Source_data!D:D)</f>
        <v>UPI</v>
      </c>
      <c r="P3685" s="1">
        <f t="shared" si="575"/>
        <v>0</v>
      </c>
      <c r="Q3685" s="1">
        <f t="shared" si="576"/>
        <v>0</v>
      </c>
      <c r="R3685" s="1">
        <f t="shared" si="577"/>
        <v>0</v>
      </c>
      <c r="S3685" s="1">
        <f t="shared" si="578"/>
        <v>0</v>
      </c>
      <c r="T3685" s="1">
        <f t="shared" si="579"/>
        <v>0</v>
      </c>
      <c r="U3685" s="1" t="str">
        <f>_xlfn.XLOOKUP(Table3[[#This Row],[Transaction ID]],Source_data!A:A,Source_data!E:E)</f>
        <v>Hyderabad</v>
      </c>
      <c r="V3685" s="1">
        <f>_xlfn.IFNA(_xlfn.XLOOKUP(A3685,bank_processed_transactions[transaction_id],bank_processed_transactions[processing_minutes]),"")</f>
        <v>79.900000000000006</v>
      </c>
      <c r="W3685" s="31">
        <f>_xlfn.XLOOKUP(A3685,Source_data!A:A,Source_data!B:B)</f>
        <v>46080</v>
      </c>
    </row>
    <row r="3686" spans="1:23" x14ac:dyDescent="0.3">
      <c r="A3686" s="3" t="s">
        <v>4459</v>
      </c>
      <c r="B3686" s="1">
        <f>_xlfn.XLOOKUP(A3686,bank_source_transactions__1[transaction_id],bank_source_transactions__1[amount_inr])</f>
        <v>1484.1</v>
      </c>
      <c r="C3686" s="1">
        <f>_xlfn.XLOOKUP(A3686,Processed_data!A:A,Processed_data!F:F)</f>
        <v>1484.1</v>
      </c>
      <c r="D3686" s="1" t="str">
        <f>_xlfn.XLOOKUP(A3686,bank_source_transactions__1[transaction_id],bank_source_transactions__1[transaction_status])</f>
        <v>SUCCESS</v>
      </c>
      <c r="E3686" s="1" t="str">
        <f>_xlfn.XLOOKUP(A3686,Processed_data!A:A,Processed_data!G:G)</f>
        <v>SUCCESS</v>
      </c>
      <c r="F3686" s="1">
        <f>COUNTIF(bank_processed_transactions[transaction_id],A3686)</f>
        <v>1</v>
      </c>
      <c r="G3686" s="1" t="str">
        <f t="shared" si="570"/>
        <v>found</v>
      </c>
      <c r="H3686" s="1" t="str">
        <f t="shared" si="571"/>
        <v>Not Duplicate</v>
      </c>
      <c r="I3686" s="1" t="str">
        <f t="shared" si="572"/>
        <v>match</v>
      </c>
      <c r="J3686" s="1" t="str">
        <f t="shared" si="573"/>
        <v>match</v>
      </c>
      <c r="K3686" s="1">
        <f t="shared" si="574"/>
        <v>0</v>
      </c>
      <c r="L3686" s="2">
        <f>IF(F3686=0,"not processed",_xlfn.MINIFS(Processed_data!H:H,Processed_data!A:A,A3686))</f>
        <v>46105</v>
      </c>
      <c r="M3686" s="1">
        <f>IF(F3686=0,"not processed",ABS(bank_source_transactions__1[[#This Row],[transaction_date]]-Reconciliation!L3686))</f>
        <v>2</v>
      </c>
      <c r="N3686" s="1" t="str" cm="1">
        <f t="array" ref="N3686">_xlfn.IFS(M3686="not Processed", "Not Processed",M3686&gt;2,"SLA Breached",M3686&lt;=2,"Within SLA")</f>
        <v>Within SLA</v>
      </c>
      <c r="O3686" s="1" t="str">
        <f>_xlfn.XLOOKUP(A3686,Source_data!A:A,Source_data!D:D)</f>
        <v>NEFT</v>
      </c>
      <c r="P3686" s="1">
        <f t="shared" si="575"/>
        <v>0</v>
      </c>
      <c r="Q3686" s="1">
        <f t="shared" si="576"/>
        <v>0</v>
      </c>
      <c r="R3686" s="1">
        <f t="shared" si="577"/>
        <v>0</v>
      </c>
      <c r="S3686" s="1">
        <f t="shared" si="578"/>
        <v>0</v>
      </c>
      <c r="T3686" s="1">
        <f t="shared" si="579"/>
        <v>0</v>
      </c>
      <c r="U3686" s="1" t="str">
        <f>_xlfn.XLOOKUP(Table3[[#This Row],[Transaction ID]],Source_data!A:A,Source_data!E:E)</f>
        <v>Mumbai</v>
      </c>
      <c r="V3686" s="1">
        <f>_xlfn.IFNA(_xlfn.XLOOKUP(A3686,bank_processed_transactions[transaction_id],bank_processed_transactions[processing_minutes]),"")</f>
        <v>26.8</v>
      </c>
      <c r="W3686" s="31">
        <f>_xlfn.XLOOKUP(A3686,Source_data!A:A,Source_data!B:B)</f>
        <v>46103</v>
      </c>
    </row>
    <row r="3687" spans="1:23" x14ac:dyDescent="0.3">
      <c r="A3687" s="4" t="s">
        <v>4840</v>
      </c>
      <c r="B3687" s="1">
        <f>_xlfn.XLOOKUP(A3687,bank_source_transactions__1[transaction_id],bank_source_transactions__1[amount_inr])</f>
        <v>17353.28</v>
      </c>
      <c r="C3687" s="1">
        <f>_xlfn.XLOOKUP(A3687,Processed_data!A:A,Processed_data!F:F)</f>
        <v>17353.28</v>
      </c>
      <c r="D3687" s="1" t="str">
        <f>_xlfn.XLOOKUP(A3687,bank_source_transactions__1[transaction_id],bank_source_transactions__1[transaction_status])</f>
        <v>SUCCESS</v>
      </c>
      <c r="E3687" s="1" t="str">
        <f>_xlfn.XLOOKUP(A3687,Processed_data!A:A,Processed_data!G:G)</f>
        <v>SUCCESS</v>
      </c>
      <c r="F3687" s="1">
        <f>COUNTIF(bank_processed_transactions[transaction_id],A3687)</f>
        <v>1</v>
      </c>
      <c r="G3687" s="1" t="str">
        <f t="shared" si="570"/>
        <v>found</v>
      </c>
      <c r="H3687" s="1" t="str">
        <f t="shared" si="571"/>
        <v>Not Duplicate</v>
      </c>
      <c r="I3687" s="1" t="str">
        <f t="shared" si="572"/>
        <v>match</v>
      </c>
      <c r="J3687" s="1" t="str">
        <f t="shared" si="573"/>
        <v>match</v>
      </c>
      <c r="K3687" s="1">
        <f t="shared" si="574"/>
        <v>0</v>
      </c>
      <c r="L3687" s="2">
        <f>IF(F3687=0,"not processed",_xlfn.MINIFS(Processed_data!H:H,Processed_data!A:A,A3687))</f>
        <v>46063</v>
      </c>
      <c r="M3687" s="1">
        <f>IF(F3687=0,"not processed",ABS(bank_source_transactions__1[[#This Row],[transaction_date]]-Reconciliation!L3687))</f>
        <v>0</v>
      </c>
      <c r="N3687" s="1" t="str" cm="1">
        <f t="array" ref="N3687">_xlfn.IFS(M3687="not Processed", "Not Processed",M3687&gt;2,"SLA Breached",M3687&lt;=2,"Within SLA")</f>
        <v>Within SLA</v>
      </c>
      <c r="O3687" s="1" t="str">
        <f>_xlfn.XLOOKUP(A3687,Source_data!A:A,Source_data!D:D)</f>
        <v>UPI</v>
      </c>
      <c r="P3687" s="1">
        <f t="shared" si="575"/>
        <v>0</v>
      </c>
      <c r="Q3687" s="1">
        <f t="shared" si="576"/>
        <v>0</v>
      </c>
      <c r="R3687" s="1">
        <f t="shared" si="577"/>
        <v>0</v>
      </c>
      <c r="S3687" s="1">
        <f t="shared" si="578"/>
        <v>0</v>
      </c>
      <c r="T3687" s="1">
        <f t="shared" si="579"/>
        <v>0</v>
      </c>
      <c r="U3687" s="1" t="str">
        <f>_xlfn.XLOOKUP(Table3[[#This Row],[Transaction ID]],Source_data!A:A,Source_data!E:E)</f>
        <v>Hyderabad</v>
      </c>
      <c r="V3687" s="1">
        <f>_xlfn.IFNA(_xlfn.XLOOKUP(A3687,bank_processed_transactions[transaction_id],bank_processed_transactions[processing_minutes]),"")</f>
        <v>21.6</v>
      </c>
      <c r="W3687" s="31">
        <f>_xlfn.XLOOKUP(A3687,Source_data!A:A,Source_data!B:B)</f>
        <v>46063</v>
      </c>
    </row>
    <row r="3688" spans="1:23" x14ac:dyDescent="0.3">
      <c r="A3688" s="3" t="s">
        <v>2623</v>
      </c>
      <c r="B3688" s="1">
        <f>_xlfn.XLOOKUP(A3688,bank_source_transactions__1[transaction_id],bank_source_transactions__1[amount_inr])</f>
        <v>9137.98</v>
      </c>
      <c r="C3688" s="1">
        <f>_xlfn.XLOOKUP(A3688,Processed_data!A:A,Processed_data!F:F)</f>
        <v>9137.98</v>
      </c>
      <c r="D3688" s="1" t="str">
        <f>_xlfn.XLOOKUP(A3688,bank_source_transactions__1[transaction_id],bank_source_transactions__1[transaction_status])</f>
        <v>SUCCESS</v>
      </c>
      <c r="E3688" s="1" t="str">
        <f>_xlfn.XLOOKUP(A3688,Processed_data!A:A,Processed_data!G:G)</f>
        <v>SUCCESS</v>
      </c>
      <c r="F3688" s="1">
        <f>COUNTIF(bank_processed_transactions[transaction_id],A3688)</f>
        <v>1</v>
      </c>
      <c r="G3688" s="1" t="str">
        <f t="shared" si="570"/>
        <v>found</v>
      </c>
      <c r="H3688" s="1" t="str">
        <f t="shared" si="571"/>
        <v>Not Duplicate</v>
      </c>
      <c r="I3688" s="1" t="str">
        <f t="shared" si="572"/>
        <v>match</v>
      </c>
      <c r="J3688" s="1" t="str">
        <f t="shared" si="573"/>
        <v>match</v>
      </c>
      <c r="K3688" s="1">
        <f t="shared" si="574"/>
        <v>0</v>
      </c>
      <c r="L3688" s="2">
        <f>IF(F3688=0,"not processed",_xlfn.MINIFS(Processed_data!H:H,Processed_data!A:A,A3688))</f>
        <v>46051</v>
      </c>
      <c r="M3688" s="1">
        <f>IF(F3688=0,"not processed",ABS(bank_source_transactions__1[[#This Row],[transaction_date]]-Reconciliation!L3688))</f>
        <v>0</v>
      </c>
      <c r="N3688" s="1" t="str" cm="1">
        <f t="array" ref="N3688">_xlfn.IFS(M3688="not Processed", "Not Processed",M3688&gt;2,"SLA Breached",M3688&lt;=2,"Within SLA")</f>
        <v>Within SLA</v>
      </c>
      <c r="O3688" s="1" t="str">
        <f>_xlfn.XLOOKUP(A3688,Source_data!A:A,Source_data!D:D)</f>
        <v>IMPS</v>
      </c>
      <c r="P3688" s="1">
        <f t="shared" si="575"/>
        <v>0</v>
      </c>
      <c r="Q3688" s="1">
        <f t="shared" si="576"/>
        <v>0</v>
      </c>
      <c r="R3688" s="1">
        <f t="shared" si="577"/>
        <v>0</v>
      </c>
      <c r="S3688" s="1">
        <f t="shared" si="578"/>
        <v>0</v>
      </c>
      <c r="T3688" s="1">
        <f t="shared" si="579"/>
        <v>0</v>
      </c>
      <c r="U3688" s="1" t="str">
        <f>_xlfn.XLOOKUP(Table3[[#This Row],[Transaction ID]],Source_data!A:A,Source_data!E:E)</f>
        <v>Mumbai</v>
      </c>
      <c r="V3688" s="1">
        <f>_xlfn.IFNA(_xlfn.XLOOKUP(A3688,bank_processed_transactions[transaction_id],bank_processed_transactions[processing_minutes]),"")</f>
        <v>5</v>
      </c>
      <c r="W3688" s="31">
        <f>_xlfn.XLOOKUP(A3688,Source_data!A:A,Source_data!B:B)</f>
        <v>46051</v>
      </c>
    </row>
    <row r="3689" spans="1:23" x14ac:dyDescent="0.3">
      <c r="A3689" s="4" t="s">
        <v>3574</v>
      </c>
      <c r="B3689" s="1">
        <f>_xlfn.XLOOKUP(A3689,bank_source_transactions__1[transaction_id],bank_source_transactions__1[amount_inr])</f>
        <v>1479.06</v>
      </c>
      <c r="C3689" s="1">
        <f>_xlfn.XLOOKUP(A3689,Processed_data!A:A,Processed_data!F:F)</f>
        <v>1479.06</v>
      </c>
      <c r="D3689" s="1" t="str">
        <f>_xlfn.XLOOKUP(A3689,bank_source_transactions__1[transaction_id],bank_source_transactions__1[transaction_status])</f>
        <v>REVERSED</v>
      </c>
      <c r="E3689" s="1" t="str">
        <f>_xlfn.XLOOKUP(A3689,Processed_data!A:A,Processed_data!G:G)</f>
        <v>REVERSED</v>
      </c>
      <c r="F3689" s="1">
        <f>COUNTIF(bank_processed_transactions[transaction_id],A3689)</f>
        <v>1</v>
      </c>
      <c r="G3689" s="1" t="str">
        <f t="shared" si="570"/>
        <v>found</v>
      </c>
      <c r="H3689" s="1" t="str">
        <f t="shared" si="571"/>
        <v>Not Duplicate</v>
      </c>
      <c r="I3689" s="1" t="str">
        <f t="shared" si="572"/>
        <v>match</v>
      </c>
      <c r="J3689" s="1" t="str">
        <f t="shared" si="573"/>
        <v>match</v>
      </c>
      <c r="K3689" s="1">
        <f t="shared" si="574"/>
        <v>0</v>
      </c>
      <c r="L3689" s="2">
        <f>IF(F3689=0,"not processed",_xlfn.MINIFS(Processed_data!H:H,Processed_data!A:A,A3689))</f>
        <v>46110</v>
      </c>
      <c r="M3689" s="1">
        <f>IF(F3689=0,"not processed",ABS(bank_source_transactions__1[[#This Row],[transaction_date]]-Reconciliation!L3689))</f>
        <v>5</v>
      </c>
      <c r="N3689" s="1" t="str" cm="1">
        <f t="array" ref="N3689">_xlfn.IFS(M3689="not Processed", "Not Processed",M3689&gt;2,"SLA Breached",M3689&lt;=2,"Within SLA")</f>
        <v>SLA Breached</v>
      </c>
      <c r="O3689" s="1" t="str">
        <f>_xlfn.XLOOKUP(A3689,Source_data!A:A,Source_data!D:D)</f>
        <v>IMPS</v>
      </c>
      <c r="P3689" s="1">
        <f t="shared" si="575"/>
        <v>0</v>
      </c>
      <c r="Q3689" s="1">
        <f t="shared" si="576"/>
        <v>0</v>
      </c>
      <c r="R3689" s="1">
        <f t="shared" si="577"/>
        <v>0</v>
      </c>
      <c r="S3689" s="1">
        <f t="shared" si="578"/>
        <v>0</v>
      </c>
      <c r="T3689" s="1">
        <f t="shared" si="579"/>
        <v>1</v>
      </c>
      <c r="U3689" s="1" t="str">
        <f>_xlfn.XLOOKUP(Table3[[#This Row],[Transaction ID]],Source_data!A:A,Source_data!E:E)</f>
        <v>Pune</v>
      </c>
      <c r="V3689" s="1">
        <f>_xlfn.IFNA(_xlfn.XLOOKUP(A3689,bank_processed_transactions[transaction_id],bank_processed_transactions[processing_minutes]),"")</f>
        <v>39.700000000000003</v>
      </c>
      <c r="W3689" s="31">
        <f>_xlfn.XLOOKUP(A3689,Source_data!A:A,Source_data!B:B)</f>
        <v>46105</v>
      </c>
    </row>
    <row r="3690" spans="1:23" x14ac:dyDescent="0.3">
      <c r="A3690" s="3" t="s">
        <v>3749</v>
      </c>
      <c r="B3690" s="1">
        <f>_xlfn.XLOOKUP(A3690,bank_source_transactions__1[transaction_id],bank_source_transactions__1[amount_inr])</f>
        <v>3097.39</v>
      </c>
      <c r="C3690" s="1">
        <f>_xlfn.XLOOKUP(A3690,Processed_data!A:A,Processed_data!F:F)</f>
        <v>3097.39</v>
      </c>
      <c r="D3690" s="1" t="str">
        <f>_xlfn.XLOOKUP(A3690,bank_source_transactions__1[transaction_id],bank_source_transactions__1[transaction_status])</f>
        <v>SUCCESS</v>
      </c>
      <c r="E3690" s="1" t="str">
        <f>_xlfn.XLOOKUP(A3690,Processed_data!A:A,Processed_data!G:G)</f>
        <v>SUCCESS</v>
      </c>
      <c r="F3690" s="1">
        <f>COUNTIF(bank_processed_transactions[transaction_id],A3690)</f>
        <v>1</v>
      </c>
      <c r="G3690" s="1" t="str">
        <f t="shared" si="570"/>
        <v>found</v>
      </c>
      <c r="H3690" s="1" t="str">
        <f t="shared" si="571"/>
        <v>Not Duplicate</v>
      </c>
      <c r="I3690" s="1" t="str">
        <f t="shared" si="572"/>
        <v>match</v>
      </c>
      <c r="J3690" s="1" t="str">
        <f t="shared" si="573"/>
        <v>match</v>
      </c>
      <c r="K3690" s="1">
        <f t="shared" si="574"/>
        <v>0</v>
      </c>
      <c r="L3690" s="2">
        <f>IF(F3690=0,"not processed",_xlfn.MINIFS(Processed_data!H:H,Processed_data!A:A,A3690))</f>
        <v>46084</v>
      </c>
      <c r="M3690" s="1">
        <f>IF(F3690=0,"not processed",ABS(bank_source_transactions__1[[#This Row],[transaction_date]]-Reconciliation!L3690))</f>
        <v>0</v>
      </c>
      <c r="N3690" s="1" t="str" cm="1">
        <f t="array" ref="N3690">_xlfn.IFS(M3690="not Processed", "Not Processed",M3690&gt;2,"SLA Breached",M3690&lt;=2,"Within SLA")</f>
        <v>Within SLA</v>
      </c>
      <c r="O3690" s="1" t="str">
        <f>_xlfn.XLOOKUP(A3690,Source_data!A:A,Source_data!D:D)</f>
        <v>UPI</v>
      </c>
      <c r="P3690" s="1">
        <f t="shared" si="575"/>
        <v>0</v>
      </c>
      <c r="Q3690" s="1">
        <f t="shared" si="576"/>
        <v>0</v>
      </c>
      <c r="R3690" s="1">
        <f t="shared" si="577"/>
        <v>0</v>
      </c>
      <c r="S3690" s="1">
        <f t="shared" si="578"/>
        <v>0</v>
      </c>
      <c r="T3690" s="1">
        <f t="shared" si="579"/>
        <v>0</v>
      </c>
      <c r="U3690" s="1" t="str">
        <f>_xlfn.XLOOKUP(Table3[[#This Row],[Transaction ID]],Source_data!A:A,Source_data!E:E)</f>
        <v>Hyderabad</v>
      </c>
      <c r="V3690" s="1">
        <f>_xlfn.IFNA(_xlfn.XLOOKUP(A3690,bank_processed_transactions[transaction_id],bank_processed_transactions[processing_minutes]),"")</f>
        <v>16.3</v>
      </c>
      <c r="W3690" s="31">
        <f>_xlfn.XLOOKUP(A3690,Source_data!A:A,Source_data!B:B)</f>
        <v>46084</v>
      </c>
    </row>
    <row r="3691" spans="1:23" x14ac:dyDescent="0.3">
      <c r="A3691" s="4" t="s">
        <v>4967</v>
      </c>
      <c r="B3691" s="1">
        <f>_xlfn.XLOOKUP(A3691,bank_source_transactions__1[transaction_id],bank_source_transactions__1[amount_inr])</f>
        <v>1207.8900000000001</v>
      </c>
      <c r="C3691" s="1">
        <f>_xlfn.XLOOKUP(A3691,Processed_data!A:A,Processed_data!F:F)</f>
        <v>1207.8900000000001</v>
      </c>
      <c r="D3691" s="1" t="str">
        <f>_xlfn.XLOOKUP(A3691,bank_source_transactions__1[transaction_id],bank_source_transactions__1[transaction_status])</f>
        <v>SUCCESS</v>
      </c>
      <c r="E3691" s="1" t="str">
        <f>_xlfn.XLOOKUP(A3691,Processed_data!A:A,Processed_data!G:G)</f>
        <v>SUCCESS</v>
      </c>
      <c r="F3691" s="1">
        <f>COUNTIF(bank_processed_transactions[transaction_id],A3691)</f>
        <v>1</v>
      </c>
      <c r="G3691" s="1" t="str">
        <f t="shared" si="570"/>
        <v>found</v>
      </c>
      <c r="H3691" s="1" t="str">
        <f t="shared" si="571"/>
        <v>Not Duplicate</v>
      </c>
      <c r="I3691" s="1" t="str">
        <f t="shared" si="572"/>
        <v>match</v>
      </c>
      <c r="J3691" s="1" t="str">
        <f t="shared" si="573"/>
        <v>match</v>
      </c>
      <c r="K3691" s="1">
        <f t="shared" si="574"/>
        <v>0</v>
      </c>
      <c r="L3691" s="2">
        <f>IF(F3691=0,"not processed",_xlfn.MINIFS(Processed_data!H:H,Processed_data!A:A,A3691))</f>
        <v>46104</v>
      </c>
      <c r="M3691" s="1">
        <f>IF(F3691=0,"not processed",ABS(bank_source_transactions__1[[#This Row],[transaction_date]]-Reconciliation!L3691))</f>
        <v>0</v>
      </c>
      <c r="N3691" s="1" t="str" cm="1">
        <f t="array" ref="N3691">_xlfn.IFS(M3691="not Processed", "Not Processed",M3691&gt;2,"SLA Breached",M3691&lt;=2,"Within SLA")</f>
        <v>Within SLA</v>
      </c>
      <c r="O3691" s="1" t="str">
        <f>_xlfn.XLOOKUP(A3691,Source_data!A:A,Source_data!D:D)</f>
        <v>IMPS</v>
      </c>
      <c r="P3691" s="1">
        <f t="shared" si="575"/>
        <v>0</v>
      </c>
      <c r="Q3691" s="1">
        <f t="shared" si="576"/>
        <v>0</v>
      </c>
      <c r="R3691" s="1">
        <f t="shared" si="577"/>
        <v>0</v>
      </c>
      <c r="S3691" s="1">
        <f t="shared" si="578"/>
        <v>0</v>
      </c>
      <c r="T3691" s="1">
        <f t="shared" si="579"/>
        <v>0</v>
      </c>
      <c r="U3691" s="1" t="str">
        <f>_xlfn.XLOOKUP(Table3[[#This Row],[Transaction ID]],Source_data!A:A,Source_data!E:E)</f>
        <v>Bengaluru</v>
      </c>
      <c r="V3691" s="1">
        <f>_xlfn.IFNA(_xlfn.XLOOKUP(A3691,bank_processed_transactions[transaction_id],bank_processed_transactions[processing_minutes]),"")</f>
        <v>19.899999999999999</v>
      </c>
      <c r="W3691" s="31">
        <f>_xlfn.XLOOKUP(A3691,Source_data!A:A,Source_data!B:B)</f>
        <v>46104</v>
      </c>
    </row>
    <row r="3692" spans="1:23" x14ac:dyDescent="0.3">
      <c r="A3692" s="3" t="s">
        <v>1453</v>
      </c>
      <c r="B3692" s="1">
        <f>_xlfn.XLOOKUP(A3692,bank_source_transactions__1[transaction_id],bank_source_transactions__1[amount_inr])</f>
        <v>2649.29</v>
      </c>
      <c r="C3692" s="1">
        <f>_xlfn.XLOOKUP(A3692,Processed_data!A:A,Processed_data!F:F)</f>
        <v>2649.29</v>
      </c>
      <c r="D3692" s="1" t="str">
        <f>_xlfn.XLOOKUP(A3692,bank_source_transactions__1[transaction_id],bank_source_transactions__1[transaction_status])</f>
        <v>SUCCESS</v>
      </c>
      <c r="E3692" s="1" t="str">
        <f>_xlfn.XLOOKUP(A3692,Processed_data!A:A,Processed_data!G:G)</f>
        <v>SUCCESS</v>
      </c>
      <c r="F3692" s="1">
        <f>COUNTIF(bank_processed_transactions[transaction_id],A3692)</f>
        <v>1</v>
      </c>
      <c r="G3692" s="1" t="str">
        <f t="shared" si="570"/>
        <v>found</v>
      </c>
      <c r="H3692" s="1" t="str">
        <f t="shared" si="571"/>
        <v>Not Duplicate</v>
      </c>
      <c r="I3692" s="1" t="str">
        <f t="shared" si="572"/>
        <v>match</v>
      </c>
      <c r="J3692" s="1" t="str">
        <f t="shared" si="573"/>
        <v>match</v>
      </c>
      <c r="K3692" s="1">
        <f t="shared" si="574"/>
        <v>0</v>
      </c>
      <c r="L3692" s="2">
        <f>IF(F3692=0,"not processed",_xlfn.MINIFS(Processed_data!H:H,Processed_data!A:A,A3692))</f>
        <v>46034</v>
      </c>
      <c r="M3692" s="1">
        <f>IF(F3692=0,"not processed",ABS(bank_source_transactions__1[[#This Row],[transaction_date]]-Reconciliation!L3692))</f>
        <v>0</v>
      </c>
      <c r="N3692" s="1" t="str" cm="1">
        <f t="array" ref="N3692">_xlfn.IFS(M3692="not Processed", "Not Processed",M3692&gt;2,"SLA Breached",M3692&lt;=2,"Within SLA")</f>
        <v>Within SLA</v>
      </c>
      <c r="O3692" s="1" t="str">
        <f>_xlfn.XLOOKUP(A3692,Source_data!A:A,Source_data!D:D)</f>
        <v>UPI</v>
      </c>
      <c r="P3692" s="1">
        <f t="shared" si="575"/>
        <v>0</v>
      </c>
      <c r="Q3692" s="1">
        <f t="shared" si="576"/>
        <v>0</v>
      </c>
      <c r="R3692" s="1">
        <f t="shared" si="577"/>
        <v>0</v>
      </c>
      <c r="S3692" s="1">
        <f t="shared" si="578"/>
        <v>0</v>
      </c>
      <c r="T3692" s="1">
        <f t="shared" si="579"/>
        <v>0</v>
      </c>
      <c r="U3692" s="1" t="str">
        <f>_xlfn.XLOOKUP(Table3[[#This Row],[Transaction ID]],Source_data!A:A,Source_data!E:E)</f>
        <v>Hyderabad</v>
      </c>
      <c r="V3692" s="1">
        <f>_xlfn.IFNA(_xlfn.XLOOKUP(A3692,bank_processed_transactions[transaction_id],bank_processed_transactions[processing_minutes]),"")</f>
        <v>33.799999999999997</v>
      </c>
      <c r="W3692" s="31">
        <f>_xlfn.XLOOKUP(A3692,Source_data!A:A,Source_data!B:B)</f>
        <v>46034</v>
      </c>
    </row>
    <row r="3693" spans="1:23" x14ac:dyDescent="0.3">
      <c r="A3693" s="4" t="s">
        <v>2689</v>
      </c>
      <c r="B3693" s="1">
        <f>_xlfn.XLOOKUP(A3693,bank_source_transactions__1[transaction_id],bank_source_transactions__1[amount_inr])</f>
        <v>905</v>
      </c>
      <c r="C3693" s="1">
        <f>_xlfn.XLOOKUP(A3693,Processed_data!A:A,Processed_data!F:F)</f>
        <v>905</v>
      </c>
      <c r="D3693" s="1" t="str">
        <f>_xlfn.XLOOKUP(A3693,bank_source_transactions__1[transaction_id],bank_source_transactions__1[transaction_status])</f>
        <v>SUCCESS</v>
      </c>
      <c r="E3693" s="1" t="str">
        <f>_xlfn.XLOOKUP(A3693,Processed_data!A:A,Processed_data!G:G)</f>
        <v>SUCCESS</v>
      </c>
      <c r="F3693" s="1">
        <f>COUNTIF(bank_processed_transactions[transaction_id],A3693)</f>
        <v>1</v>
      </c>
      <c r="G3693" s="1" t="str">
        <f t="shared" si="570"/>
        <v>found</v>
      </c>
      <c r="H3693" s="1" t="str">
        <f t="shared" si="571"/>
        <v>Not Duplicate</v>
      </c>
      <c r="I3693" s="1" t="str">
        <f t="shared" si="572"/>
        <v>match</v>
      </c>
      <c r="J3693" s="1" t="str">
        <f t="shared" si="573"/>
        <v>match</v>
      </c>
      <c r="K3693" s="1">
        <f t="shared" si="574"/>
        <v>0</v>
      </c>
      <c r="L3693" s="2">
        <f>IF(F3693=0,"not processed",_xlfn.MINIFS(Processed_data!H:H,Processed_data!A:A,A3693))</f>
        <v>46080</v>
      </c>
      <c r="M3693" s="1">
        <f>IF(F3693=0,"not processed",ABS(bank_source_transactions__1[[#This Row],[transaction_date]]-Reconciliation!L3693))</f>
        <v>0</v>
      </c>
      <c r="N3693" s="1" t="str" cm="1">
        <f t="array" ref="N3693">_xlfn.IFS(M3693="not Processed", "Not Processed",M3693&gt;2,"SLA Breached",M3693&lt;=2,"Within SLA")</f>
        <v>Within SLA</v>
      </c>
      <c r="O3693" s="1" t="str">
        <f>_xlfn.XLOOKUP(A3693,Source_data!A:A,Source_data!D:D)</f>
        <v>NEFT</v>
      </c>
      <c r="P3693" s="1">
        <f t="shared" si="575"/>
        <v>0</v>
      </c>
      <c r="Q3693" s="1">
        <f t="shared" si="576"/>
        <v>0</v>
      </c>
      <c r="R3693" s="1">
        <f t="shared" si="577"/>
        <v>0</v>
      </c>
      <c r="S3693" s="1">
        <f t="shared" si="578"/>
        <v>0</v>
      </c>
      <c r="T3693" s="1">
        <f t="shared" si="579"/>
        <v>0</v>
      </c>
      <c r="U3693" s="1" t="str">
        <f>_xlfn.XLOOKUP(Table3[[#This Row],[Transaction ID]],Source_data!A:A,Source_data!E:E)</f>
        <v>Pune</v>
      </c>
      <c r="V3693" s="1">
        <f>_xlfn.IFNA(_xlfn.XLOOKUP(A3693,bank_processed_transactions[transaction_id],bank_processed_transactions[processing_minutes]),"")</f>
        <v>30.2</v>
      </c>
      <c r="W3693" s="31">
        <f>_xlfn.XLOOKUP(A3693,Source_data!A:A,Source_data!B:B)</f>
        <v>46080</v>
      </c>
    </row>
    <row r="3694" spans="1:23" x14ac:dyDescent="0.3">
      <c r="A3694" s="3" t="s">
        <v>835</v>
      </c>
      <c r="B3694" s="1">
        <f>_xlfn.XLOOKUP(A3694,bank_source_transactions__1[transaction_id],bank_source_transactions__1[amount_inr])</f>
        <v>1486.05</v>
      </c>
      <c r="C3694" s="1">
        <f>_xlfn.XLOOKUP(A3694,Processed_data!A:A,Processed_data!F:F)</f>
        <v>1486.05</v>
      </c>
      <c r="D3694" s="1" t="str">
        <f>_xlfn.XLOOKUP(A3694,bank_source_transactions__1[transaction_id],bank_source_transactions__1[transaction_status])</f>
        <v>FAILED</v>
      </c>
      <c r="E3694" s="1" t="str">
        <f>_xlfn.XLOOKUP(A3694,Processed_data!A:A,Processed_data!G:G)</f>
        <v>FAILED</v>
      </c>
      <c r="F3694" s="1">
        <f>COUNTIF(bank_processed_transactions[transaction_id],A3694)</f>
        <v>1</v>
      </c>
      <c r="G3694" s="1" t="str">
        <f t="shared" si="570"/>
        <v>found</v>
      </c>
      <c r="H3694" s="1" t="str">
        <f t="shared" si="571"/>
        <v>Not Duplicate</v>
      </c>
      <c r="I3694" s="1" t="str">
        <f t="shared" si="572"/>
        <v>match</v>
      </c>
      <c r="J3694" s="1" t="str">
        <f t="shared" si="573"/>
        <v>match</v>
      </c>
      <c r="K3694" s="1">
        <f t="shared" si="574"/>
        <v>0</v>
      </c>
      <c r="L3694" s="2">
        <f>IF(F3694=0,"not processed",_xlfn.MINIFS(Processed_data!H:H,Processed_data!A:A,A3694))</f>
        <v>46040</v>
      </c>
      <c r="M3694" s="1">
        <f>IF(F3694=0,"not processed",ABS(bank_source_transactions__1[[#This Row],[transaction_date]]-Reconciliation!L3694))</f>
        <v>1</v>
      </c>
      <c r="N3694" s="1" t="str" cm="1">
        <f t="array" ref="N3694">_xlfn.IFS(M3694="not Processed", "Not Processed",M3694&gt;2,"SLA Breached",M3694&lt;=2,"Within SLA")</f>
        <v>Within SLA</v>
      </c>
      <c r="O3694" s="1" t="str">
        <f>_xlfn.XLOOKUP(A3694,Source_data!A:A,Source_data!D:D)</f>
        <v>UPI</v>
      </c>
      <c r="P3694" s="1">
        <f t="shared" si="575"/>
        <v>0</v>
      </c>
      <c r="Q3694" s="1">
        <f t="shared" si="576"/>
        <v>0</v>
      </c>
      <c r="R3694" s="1">
        <f t="shared" si="577"/>
        <v>0</v>
      </c>
      <c r="S3694" s="1">
        <f t="shared" si="578"/>
        <v>0</v>
      </c>
      <c r="T3694" s="1">
        <f t="shared" si="579"/>
        <v>0</v>
      </c>
      <c r="U3694" s="1" t="str">
        <f>_xlfn.XLOOKUP(Table3[[#This Row],[Transaction ID]],Source_data!A:A,Source_data!E:E)</f>
        <v>Bengaluru</v>
      </c>
      <c r="V3694" s="1">
        <f>_xlfn.IFNA(_xlfn.XLOOKUP(A3694,bank_processed_transactions[transaction_id],bank_processed_transactions[processing_minutes]),"")</f>
        <v>16.2</v>
      </c>
      <c r="W3694" s="31">
        <f>_xlfn.XLOOKUP(A3694,Source_data!A:A,Source_data!B:B)</f>
        <v>46039</v>
      </c>
    </row>
    <row r="3695" spans="1:23" x14ac:dyDescent="0.3">
      <c r="A3695" s="4" t="s">
        <v>4361</v>
      </c>
      <c r="B3695" s="1">
        <f>_xlfn.XLOOKUP(A3695,bank_source_transactions__1[transaction_id],bank_source_transactions__1[amount_inr])</f>
        <v>4100.47</v>
      </c>
      <c r="C3695" s="1">
        <f>_xlfn.XLOOKUP(A3695,Processed_data!A:A,Processed_data!F:F)</f>
        <v>4100.47</v>
      </c>
      <c r="D3695" s="1" t="str">
        <f>_xlfn.XLOOKUP(A3695,bank_source_transactions__1[transaction_id],bank_source_transactions__1[transaction_status])</f>
        <v>FAILED</v>
      </c>
      <c r="E3695" s="1" t="str">
        <f>_xlfn.XLOOKUP(A3695,Processed_data!A:A,Processed_data!G:G)</f>
        <v>FAILED</v>
      </c>
      <c r="F3695" s="1">
        <f>COUNTIF(bank_processed_transactions[transaction_id],A3695)</f>
        <v>1</v>
      </c>
      <c r="G3695" s="1" t="str">
        <f t="shared" si="570"/>
        <v>found</v>
      </c>
      <c r="H3695" s="1" t="str">
        <f t="shared" si="571"/>
        <v>Not Duplicate</v>
      </c>
      <c r="I3695" s="1" t="str">
        <f t="shared" si="572"/>
        <v>match</v>
      </c>
      <c r="J3695" s="1" t="str">
        <f t="shared" si="573"/>
        <v>match</v>
      </c>
      <c r="K3695" s="1">
        <f t="shared" si="574"/>
        <v>0</v>
      </c>
      <c r="L3695" s="2">
        <f>IF(F3695=0,"not processed",_xlfn.MINIFS(Processed_data!H:H,Processed_data!A:A,A3695))</f>
        <v>46035</v>
      </c>
      <c r="M3695" s="1">
        <f>IF(F3695=0,"not processed",ABS(bank_source_transactions__1[[#This Row],[transaction_date]]-Reconciliation!L3695))</f>
        <v>1</v>
      </c>
      <c r="N3695" s="1" t="str" cm="1">
        <f t="array" ref="N3695">_xlfn.IFS(M3695="not Processed", "Not Processed",M3695&gt;2,"SLA Breached",M3695&lt;=2,"Within SLA")</f>
        <v>Within SLA</v>
      </c>
      <c r="O3695" s="1" t="str">
        <f>_xlfn.XLOOKUP(A3695,Source_data!A:A,Source_data!D:D)</f>
        <v>NEFT</v>
      </c>
      <c r="P3695" s="1">
        <f t="shared" si="575"/>
        <v>0</v>
      </c>
      <c r="Q3695" s="1">
        <f t="shared" si="576"/>
        <v>0</v>
      </c>
      <c r="R3695" s="1">
        <f t="shared" si="577"/>
        <v>0</v>
      </c>
      <c r="S3695" s="1">
        <f t="shared" si="578"/>
        <v>0</v>
      </c>
      <c r="T3695" s="1">
        <f t="shared" si="579"/>
        <v>0</v>
      </c>
      <c r="U3695" s="1" t="str">
        <f>_xlfn.XLOOKUP(Table3[[#This Row],[Transaction ID]],Source_data!A:A,Source_data!E:E)</f>
        <v>Mumbai</v>
      </c>
      <c r="V3695" s="1">
        <f>_xlfn.IFNA(_xlfn.XLOOKUP(A3695,bank_processed_transactions[transaction_id],bank_processed_transactions[processing_minutes]),"")</f>
        <v>37.700000000000003</v>
      </c>
      <c r="W3695" s="31">
        <f>_xlfn.XLOOKUP(A3695,Source_data!A:A,Source_data!B:B)</f>
        <v>46034</v>
      </c>
    </row>
    <row r="3696" spans="1:23" x14ac:dyDescent="0.3">
      <c r="A3696" s="3" t="s">
        <v>1248</v>
      </c>
      <c r="B3696" s="1">
        <f>_xlfn.XLOOKUP(A3696,bank_source_transactions__1[transaction_id],bank_source_transactions__1[amount_inr])</f>
        <v>527.83000000000004</v>
      </c>
      <c r="C3696" s="1">
        <f>_xlfn.XLOOKUP(A3696,Processed_data!A:A,Processed_data!F:F)</f>
        <v>527.83000000000004</v>
      </c>
      <c r="D3696" s="1" t="str">
        <f>_xlfn.XLOOKUP(A3696,bank_source_transactions__1[transaction_id],bank_source_transactions__1[transaction_status])</f>
        <v>SUCCESS</v>
      </c>
      <c r="E3696" s="1" t="str">
        <f>_xlfn.XLOOKUP(A3696,Processed_data!A:A,Processed_data!G:G)</f>
        <v>SUCCESS</v>
      </c>
      <c r="F3696" s="1">
        <f>COUNTIF(bank_processed_transactions[transaction_id],A3696)</f>
        <v>1</v>
      </c>
      <c r="G3696" s="1" t="str">
        <f t="shared" si="570"/>
        <v>found</v>
      </c>
      <c r="H3696" s="1" t="str">
        <f t="shared" si="571"/>
        <v>Not Duplicate</v>
      </c>
      <c r="I3696" s="1" t="str">
        <f t="shared" si="572"/>
        <v>match</v>
      </c>
      <c r="J3696" s="1" t="str">
        <f t="shared" si="573"/>
        <v>match</v>
      </c>
      <c r="K3696" s="1">
        <f t="shared" si="574"/>
        <v>0</v>
      </c>
      <c r="L3696" s="2">
        <f>IF(F3696=0,"not processed",_xlfn.MINIFS(Processed_data!H:H,Processed_data!A:A,A3696))</f>
        <v>46068</v>
      </c>
      <c r="M3696" s="1">
        <f>IF(F3696=0,"not processed",ABS(bank_source_transactions__1[[#This Row],[transaction_date]]-Reconciliation!L3696))</f>
        <v>0</v>
      </c>
      <c r="N3696" s="1" t="str" cm="1">
        <f t="array" ref="N3696">_xlfn.IFS(M3696="not Processed", "Not Processed",M3696&gt;2,"SLA Breached",M3696&lt;=2,"Within SLA")</f>
        <v>Within SLA</v>
      </c>
      <c r="O3696" s="1" t="str">
        <f>_xlfn.XLOOKUP(A3696,Source_data!A:A,Source_data!D:D)</f>
        <v>UPI</v>
      </c>
      <c r="P3696" s="1">
        <f t="shared" si="575"/>
        <v>0</v>
      </c>
      <c r="Q3696" s="1">
        <f t="shared" si="576"/>
        <v>0</v>
      </c>
      <c r="R3696" s="1">
        <f t="shared" si="577"/>
        <v>0</v>
      </c>
      <c r="S3696" s="1">
        <f t="shared" si="578"/>
        <v>0</v>
      </c>
      <c r="T3696" s="1">
        <f t="shared" si="579"/>
        <v>0</v>
      </c>
      <c r="U3696" s="1" t="str">
        <f>_xlfn.XLOOKUP(Table3[[#This Row],[Transaction ID]],Source_data!A:A,Source_data!E:E)</f>
        <v>Mumbai</v>
      </c>
      <c r="V3696" s="1">
        <f>_xlfn.IFNA(_xlfn.XLOOKUP(A3696,bank_processed_transactions[transaction_id],bank_processed_transactions[processing_minutes]),"")</f>
        <v>41.7</v>
      </c>
      <c r="W3696" s="31">
        <f>_xlfn.XLOOKUP(A3696,Source_data!A:A,Source_data!B:B)</f>
        <v>46068</v>
      </c>
    </row>
    <row r="3697" spans="1:23" x14ac:dyDescent="0.3">
      <c r="A3697" s="4" t="s">
        <v>2927</v>
      </c>
      <c r="B3697" s="1">
        <f>_xlfn.XLOOKUP(A3697,bank_source_transactions__1[transaction_id],bank_source_transactions__1[amount_inr])</f>
        <v>5475.4</v>
      </c>
      <c r="C3697" s="1">
        <f>_xlfn.XLOOKUP(A3697,Processed_data!A:A,Processed_data!F:F)</f>
        <v>5475.4</v>
      </c>
      <c r="D3697" s="1" t="str">
        <f>_xlfn.XLOOKUP(A3697,bank_source_transactions__1[transaction_id],bank_source_transactions__1[transaction_status])</f>
        <v>SUCCESS</v>
      </c>
      <c r="E3697" s="1" t="str">
        <f>_xlfn.XLOOKUP(A3697,Processed_data!A:A,Processed_data!G:G)</f>
        <v>SUCCESS</v>
      </c>
      <c r="F3697" s="1">
        <f>COUNTIF(bank_processed_transactions[transaction_id],A3697)</f>
        <v>1</v>
      </c>
      <c r="G3697" s="1" t="str">
        <f t="shared" si="570"/>
        <v>found</v>
      </c>
      <c r="H3697" s="1" t="str">
        <f t="shared" si="571"/>
        <v>Not Duplicate</v>
      </c>
      <c r="I3697" s="1" t="str">
        <f t="shared" si="572"/>
        <v>match</v>
      </c>
      <c r="J3697" s="1" t="str">
        <f t="shared" si="573"/>
        <v>match</v>
      </c>
      <c r="K3697" s="1">
        <f t="shared" si="574"/>
        <v>0</v>
      </c>
      <c r="L3697" s="2">
        <f>IF(F3697=0,"not processed",_xlfn.MINIFS(Processed_data!H:H,Processed_data!A:A,A3697))</f>
        <v>46034</v>
      </c>
      <c r="M3697" s="1">
        <f>IF(F3697=0,"not processed",ABS(bank_source_transactions__1[[#This Row],[transaction_date]]-Reconciliation!L3697))</f>
        <v>2</v>
      </c>
      <c r="N3697" s="1" t="str" cm="1">
        <f t="array" ref="N3697">_xlfn.IFS(M3697="not Processed", "Not Processed",M3697&gt;2,"SLA Breached",M3697&lt;=2,"Within SLA")</f>
        <v>Within SLA</v>
      </c>
      <c r="O3697" s="1" t="str">
        <f>_xlfn.XLOOKUP(A3697,Source_data!A:A,Source_data!D:D)</f>
        <v>ATM</v>
      </c>
      <c r="P3697" s="1">
        <f t="shared" si="575"/>
        <v>0</v>
      </c>
      <c r="Q3697" s="1">
        <f t="shared" si="576"/>
        <v>0</v>
      </c>
      <c r="R3697" s="1">
        <f t="shared" si="577"/>
        <v>0</v>
      </c>
      <c r="S3697" s="1">
        <f t="shared" si="578"/>
        <v>0</v>
      </c>
      <c r="T3697" s="1">
        <f t="shared" si="579"/>
        <v>0</v>
      </c>
      <c r="U3697" s="1" t="str">
        <f>_xlfn.XLOOKUP(Table3[[#This Row],[Transaction ID]],Source_data!A:A,Source_data!E:E)</f>
        <v>Hyderabad</v>
      </c>
      <c r="V3697" s="1">
        <f>_xlfn.IFNA(_xlfn.XLOOKUP(A3697,bank_processed_transactions[transaction_id],bank_processed_transactions[processing_minutes]),"")</f>
        <v>22.6</v>
      </c>
      <c r="W3697" s="31">
        <f>_xlfn.XLOOKUP(A3697,Source_data!A:A,Source_data!B:B)</f>
        <v>46032</v>
      </c>
    </row>
    <row r="3698" spans="1:23" x14ac:dyDescent="0.3">
      <c r="A3698" s="3" t="s">
        <v>4422</v>
      </c>
      <c r="B3698" s="1">
        <f>_xlfn.XLOOKUP(A3698,bank_source_transactions__1[transaction_id],bank_source_transactions__1[amount_inr])</f>
        <v>1198.22</v>
      </c>
      <c r="C3698" s="1">
        <f>_xlfn.XLOOKUP(A3698,Processed_data!A:A,Processed_data!F:F)</f>
        <v>1198.22</v>
      </c>
      <c r="D3698" s="1" t="str">
        <f>_xlfn.XLOOKUP(A3698,bank_source_transactions__1[transaction_id],bank_source_transactions__1[transaction_status])</f>
        <v>SUCCESS</v>
      </c>
      <c r="E3698" s="1" t="str">
        <f>_xlfn.XLOOKUP(A3698,Processed_data!A:A,Processed_data!G:G)</f>
        <v>SUCCESS</v>
      </c>
      <c r="F3698" s="1">
        <f>COUNTIF(bank_processed_transactions[transaction_id],A3698)</f>
        <v>1</v>
      </c>
      <c r="G3698" s="1" t="str">
        <f t="shared" si="570"/>
        <v>found</v>
      </c>
      <c r="H3698" s="1" t="str">
        <f t="shared" si="571"/>
        <v>Not Duplicate</v>
      </c>
      <c r="I3698" s="1" t="str">
        <f t="shared" si="572"/>
        <v>match</v>
      </c>
      <c r="J3698" s="1" t="str">
        <f t="shared" si="573"/>
        <v>match</v>
      </c>
      <c r="K3698" s="1">
        <f t="shared" si="574"/>
        <v>0</v>
      </c>
      <c r="L3698" s="2">
        <f>IF(F3698=0,"not processed",_xlfn.MINIFS(Processed_data!H:H,Processed_data!A:A,A3698))</f>
        <v>46086</v>
      </c>
      <c r="M3698" s="1">
        <f>IF(F3698=0,"not processed",ABS(bank_source_transactions__1[[#This Row],[transaction_date]]-Reconciliation!L3698))</f>
        <v>1</v>
      </c>
      <c r="N3698" s="1" t="str" cm="1">
        <f t="array" ref="N3698">_xlfn.IFS(M3698="not Processed", "Not Processed",M3698&gt;2,"SLA Breached",M3698&lt;=2,"Within SLA")</f>
        <v>Within SLA</v>
      </c>
      <c r="O3698" s="1" t="str">
        <f>_xlfn.XLOOKUP(A3698,Source_data!A:A,Source_data!D:D)</f>
        <v>UPI</v>
      </c>
      <c r="P3698" s="1">
        <f t="shared" si="575"/>
        <v>0</v>
      </c>
      <c r="Q3698" s="1">
        <f t="shared" si="576"/>
        <v>0</v>
      </c>
      <c r="R3698" s="1">
        <f t="shared" si="577"/>
        <v>0</v>
      </c>
      <c r="S3698" s="1">
        <f t="shared" si="578"/>
        <v>0</v>
      </c>
      <c r="T3698" s="1">
        <f t="shared" si="579"/>
        <v>0</v>
      </c>
      <c r="U3698" s="1" t="str">
        <f>_xlfn.XLOOKUP(Table3[[#This Row],[Transaction ID]],Source_data!A:A,Source_data!E:E)</f>
        <v>Bengaluru</v>
      </c>
      <c r="V3698" s="1">
        <f>_xlfn.IFNA(_xlfn.XLOOKUP(A3698,bank_processed_transactions[transaction_id],bank_processed_transactions[processing_minutes]),"")</f>
        <v>29.3</v>
      </c>
      <c r="W3698" s="31">
        <f>_xlfn.XLOOKUP(A3698,Source_data!A:A,Source_data!B:B)</f>
        <v>46085</v>
      </c>
    </row>
    <row r="3699" spans="1:23" x14ac:dyDescent="0.3">
      <c r="A3699" s="4" t="s">
        <v>4518</v>
      </c>
      <c r="B3699" s="1">
        <f>_xlfn.XLOOKUP(A3699,bank_source_transactions__1[transaction_id],bank_source_transactions__1[amount_inr])</f>
        <v>2135.3000000000002</v>
      </c>
      <c r="C3699" s="1">
        <f>_xlfn.XLOOKUP(A3699,Processed_data!A:A,Processed_data!F:F)</f>
        <v>2135.3000000000002</v>
      </c>
      <c r="D3699" s="1" t="str">
        <f>_xlfn.XLOOKUP(A3699,bank_source_transactions__1[transaction_id],bank_source_transactions__1[transaction_status])</f>
        <v>SUCCESS</v>
      </c>
      <c r="E3699" s="1" t="str">
        <f>_xlfn.XLOOKUP(A3699,Processed_data!A:A,Processed_data!G:G)</f>
        <v>SUCCESS</v>
      </c>
      <c r="F3699" s="1">
        <f>COUNTIF(bank_processed_transactions[transaction_id],A3699)</f>
        <v>1</v>
      </c>
      <c r="G3699" s="1" t="str">
        <f t="shared" si="570"/>
        <v>found</v>
      </c>
      <c r="H3699" s="1" t="str">
        <f t="shared" si="571"/>
        <v>Not Duplicate</v>
      </c>
      <c r="I3699" s="1" t="str">
        <f t="shared" si="572"/>
        <v>match</v>
      </c>
      <c r="J3699" s="1" t="str">
        <f t="shared" si="573"/>
        <v>match</v>
      </c>
      <c r="K3699" s="1">
        <f t="shared" si="574"/>
        <v>0</v>
      </c>
      <c r="L3699" s="2">
        <f>IF(F3699=0,"not processed",_xlfn.MINIFS(Processed_data!H:H,Processed_data!A:A,A3699))</f>
        <v>46090</v>
      </c>
      <c r="M3699" s="1">
        <f>IF(F3699=0,"not processed",ABS(bank_source_transactions__1[[#This Row],[transaction_date]]-Reconciliation!L3699))</f>
        <v>3</v>
      </c>
      <c r="N3699" s="1" t="str" cm="1">
        <f t="array" ref="N3699">_xlfn.IFS(M3699="not Processed", "Not Processed",M3699&gt;2,"SLA Breached",M3699&lt;=2,"Within SLA")</f>
        <v>SLA Breached</v>
      </c>
      <c r="O3699" s="1" t="str">
        <f>_xlfn.XLOOKUP(A3699,Source_data!A:A,Source_data!D:D)</f>
        <v>UPI</v>
      </c>
      <c r="P3699" s="1">
        <f t="shared" si="575"/>
        <v>0</v>
      </c>
      <c r="Q3699" s="1">
        <f t="shared" si="576"/>
        <v>0</v>
      </c>
      <c r="R3699" s="1">
        <f t="shared" si="577"/>
        <v>0</v>
      </c>
      <c r="S3699" s="1">
        <f t="shared" si="578"/>
        <v>0</v>
      </c>
      <c r="T3699" s="1">
        <f t="shared" si="579"/>
        <v>1</v>
      </c>
      <c r="U3699" s="1" t="str">
        <f>_xlfn.XLOOKUP(Table3[[#This Row],[Transaction ID]],Source_data!A:A,Source_data!E:E)</f>
        <v>Bengaluru</v>
      </c>
      <c r="V3699" s="1">
        <f>_xlfn.IFNA(_xlfn.XLOOKUP(A3699,bank_processed_transactions[transaction_id],bank_processed_transactions[processing_minutes]),"")</f>
        <v>36.200000000000003</v>
      </c>
      <c r="W3699" s="31">
        <f>_xlfn.XLOOKUP(A3699,Source_data!A:A,Source_data!B:B)</f>
        <v>46087</v>
      </c>
    </row>
    <row r="3700" spans="1:23" x14ac:dyDescent="0.3">
      <c r="A3700" s="3" t="s">
        <v>4744</v>
      </c>
      <c r="B3700" s="1">
        <f>_xlfn.XLOOKUP(A3700,bank_source_transactions__1[transaction_id],bank_source_transactions__1[amount_inr])</f>
        <v>5575.28</v>
      </c>
      <c r="C3700" s="1">
        <f>_xlfn.XLOOKUP(A3700,Processed_data!A:A,Processed_data!F:F)</f>
        <v>5575.28</v>
      </c>
      <c r="D3700" s="1" t="str">
        <f>_xlfn.XLOOKUP(A3700,bank_source_transactions__1[transaction_id],bank_source_transactions__1[transaction_status])</f>
        <v>SUCCESS</v>
      </c>
      <c r="E3700" s="1" t="str">
        <f>_xlfn.XLOOKUP(A3700,Processed_data!A:A,Processed_data!G:G)</f>
        <v>SUCCESS</v>
      </c>
      <c r="F3700" s="1">
        <f>COUNTIF(bank_processed_transactions[transaction_id],A3700)</f>
        <v>1</v>
      </c>
      <c r="G3700" s="1" t="str">
        <f t="shared" si="570"/>
        <v>found</v>
      </c>
      <c r="H3700" s="1" t="str">
        <f t="shared" si="571"/>
        <v>Not Duplicate</v>
      </c>
      <c r="I3700" s="1" t="str">
        <f t="shared" si="572"/>
        <v>match</v>
      </c>
      <c r="J3700" s="1" t="str">
        <f t="shared" si="573"/>
        <v>match</v>
      </c>
      <c r="K3700" s="1">
        <f t="shared" si="574"/>
        <v>0</v>
      </c>
      <c r="L3700" s="2">
        <f>IF(F3700=0,"not processed",_xlfn.MINIFS(Processed_data!H:H,Processed_data!A:A,A3700))</f>
        <v>46064</v>
      </c>
      <c r="M3700" s="1">
        <f>IF(F3700=0,"not processed",ABS(bank_source_transactions__1[[#This Row],[transaction_date]]-Reconciliation!L3700))</f>
        <v>0</v>
      </c>
      <c r="N3700" s="1" t="str" cm="1">
        <f t="array" ref="N3700">_xlfn.IFS(M3700="not Processed", "Not Processed",M3700&gt;2,"SLA Breached",M3700&lt;=2,"Within SLA")</f>
        <v>Within SLA</v>
      </c>
      <c r="O3700" s="1" t="str">
        <f>_xlfn.XLOOKUP(A3700,Source_data!A:A,Source_data!D:D)</f>
        <v>NEFT</v>
      </c>
      <c r="P3700" s="1">
        <f t="shared" si="575"/>
        <v>0</v>
      </c>
      <c r="Q3700" s="1">
        <f t="shared" si="576"/>
        <v>0</v>
      </c>
      <c r="R3700" s="1">
        <f t="shared" si="577"/>
        <v>0</v>
      </c>
      <c r="S3700" s="1">
        <f t="shared" si="578"/>
        <v>0</v>
      </c>
      <c r="T3700" s="1">
        <f t="shared" si="579"/>
        <v>0</v>
      </c>
      <c r="U3700" s="1" t="str">
        <f>_xlfn.XLOOKUP(Table3[[#This Row],[Transaction ID]],Source_data!A:A,Source_data!E:E)</f>
        <v>Bengaluru</v>
      </c>
      <c r="V3700" s="1">
        <f>_xlfn.IFNA(_xlfn.XLOOKUP(A3700,bank_processed_transactions[transaction_id],bank_processed_transactions[processing_minutes]),"")</f>
        <v>27.9</v>
      </c>
      <c r="W3700" s="31">
        <f>_xlfn.XLOOKUP(A3700,Source_data!A:A,Source_data!B:B)</f>
        <v>46064</v>
      </c>
    </row>
    <row r="3701" spans="1:23" x14ac:dyDescent="0.3">
      <c r="A3701" s="4" t="s">
        <v>4656</v>
      </c>
      <c r="B3701" s="1">
        <f>_xlfn.XLOOKUP(A3701,bank_source_transactions__1[transaction_id],bank_source_transactions__1[amount_inr])</f>
        <v>5486.49</v>
      </c>
      <c r="C3701" s="1">
        <f>_xlfn.XLOOKUP(A3701,Processed_data!A:A,Processed_data!F:F)</f>
        <v>5486.49</v>
      </c>
      <c r="D3701" s="1" t="str">
        <f>_xlfn.XLOOKUP(A3701,bank_source_transactions__1[transaction_id],bank_source_transactions__1[transaction_status])</f>
        <v>SUCCESS</v>
      </c>
      <c r="E3701" s="1" t="str">
        <f>_xlfn.XLOOKUP(A3701,Processed_data!A:A,Processed_data!G:G)</f>
        <v>SUCCESS</v>
      </c>
      <c r="F3701" s="1">
        <f>COUNTIF(bank_processed_transactions[transaction_id],A3701)</f>
        <v>1</v>
      </c>
      <c r="G3701" s="1" t="str">
        <f t="shared" si="570"/>
        <v>found</v>
      </c>
      <c r="H3701" s="1" t="str">
        <f t="shared" si="571"/>
        <v>Not Duplicate</v>
      </c>
      <c r="I3701" s="1" t="str">
        <f t="shared" si="572"/>
        <v>match</v>
      </c>
      <c r="J3701" s="1" t="str">
        <f t="shared" si="573"/>
        <v>match</v>
      </c>
      <c r="K3701" s="1">
        <f t="shared" si="574"/>
        <v>0</v>
      </c>
      <c r="L3701" s="2">
        <f>IF(F3701=0,"not processed",_xlfn.MINIFS(Processed_data!H:H,Processed_data!A:A,A3701))</f>
        <v>46105</v>
      </c>
      <c r="M3701" s="1">
        <f>IF(F3701=0,"not processed",ABS(bank_source_transactions__1[[#This Row],[transaction_date]]-Reconciliation!L3701))</f>
        <v>0</v>
      </c>
      <c r="N3701" s="1" t="str" cm="1">
        <f t="array" ref="N3701">_xlfn.IFS(M3701="not Processed", "Not Processed",M3701&gt;2,"SLA Breached",M3701&lt;=2,"Within SLA")</f>
        <v>Within SLA</v>
      </c>
      <c r="O3701" s="1" t="str">
        <f>_xlfn.XLOOKUP(A3701,Source_data!A:A,Source_data!D:D)</f>
        <v>UPI</v>
      </c>
      <c r="P3701" s="1">
        <f t="shared" si="575"/>
        <v>0</v>
      </c>
      <c r="Q3701" s="1">
        <f t="shared" si="576"/>
        <v>0</v>
      </c>
      <c r="R3701" s="1">
        <f t="shared" si="577"/>
        <v>0</v>
      </c>
      <c r="S3701" s="1">
        <f t="shared" si="578"/>
        <v>0</v>
      </c>
      <c r="T3701" s="1">
        <f t="shared" si="579"/>
        <v>0</v>
      </c>
      <c r="U3701" s="1" t="str">
        <f>_xlfn.XLOOKUP(Table3[[#This Row],[Transaction ID]],Source_data!A:A,Source_data!E:E)</f>
        <v>Hyderabad</v>
      </c>
      <c r="V3701" s="1">
        <f>_xlfn.IFNA(_xlfn.XLOOKUP(A3701,bank_processed_transactions[transaction_id],bank_processed_transactions[processing_minutes]),"")</f>
        <v>63.3</v>
      </c>
      <c r="W3701" s="31">
        <f>_xlfn.XLOOKUP(A3701,Source_data!A:A,Source_data!B:B)</f>
        <v>46105</v>
      </c>
    </row>
    <row r="3702" spans="1:23" x14ac:dyDescent="0.3">
      <c r="A3702" s="3" t="s">
        <v>1466</v>
      </c>
      <c r="B3702" s="1">
        <f>_xlfn.XLOOKUP(A3702,bank_source_transactions__1[transaction_id],bank_source_transactions__1[amount_inr])</f>
        <v>4376.28</v>
      </c>
      <c r="C3702" s="1">
        <f>_xlfn.XLOOKUP(A3702,Processed_data!A:A,Processed_data!F:F)</f>
        <v>4376.28</v>
      </c>
      <c r="D3702" s="1" t="str">
        <f>_xlfn.XLOOKUP(A3702,bank_source_transactions__1[transaction_id],bank_source_transactions__1[transaction_status])</f>
        <v>FAILED</v>
      </c>
      <c r="E3702" s="1" t="str">
        <f>_xlfn.XLOOKUP(A3702,Processed_data!A:A,Processed_data!G:G)</f>
        <v>FAILED</v>
      </c>
      <c r="F3702" s="1">
        <f>COUNTIF(bank_processed_transactions[transaction_id],A3702)</f>
        <v>1</v>
      </c>
      <c r="G3702" s="1" t="str">
        <f t="shared" si="570"/>
        <v>found</v>
      </c>
      <c r="H3702" s="1" t="str">
        <f t="shared" si="571"/>
        <v>Not Duplicate</v>
      </c>
      <c r="I3702" s="1" t="str">
        <f t="shared" si="572"/>
        <v>match</v>
      </c>
      <c r="J3702" s="1" t="str">
        <f t="shared" si="573"/>
        <v>match</v>
      </c>
      <c r="K3702" s="1">
        <f t="shared" si="574"/>
        <v>0</v>
      </c>
      <c r="L3702" s="2">
        <f>IF(F3702=0,"not processed",_xlfn.MINIFS(Processed_data!H:H,Processed_data!A:A,A3702))</f>
        <v>46081</v>
      </c>
      <c r="M3702" s="1">
        <f>IF(F3702=0,"not processed",ABS(bank_source_transactions__1[[#This Row],[transaction_date]]-Reconciliation!L3702))</f>
        <v>0</v>
      </c>
      <c r="N3702" s="1" t="str" cm="1">
        <f t="array" ref="N3702">_xlfn.IFS(M3702="not Processed", "Not Processed",M3702&gt;2,"SLA Breached",M3702&lt;=2,"Within SLA")</f>
        <v>Within SLA</v>
      </c>
      <c r="O3702" s="1" t="str">
        <f>_xlfn.XLOOKUP(A3702,Source_data!A:A,Source_data!D:D)</f>
        <v>IMPS</v>
      </c>
      <c r="P3702" s="1">
        <f t="shared" si="575"/>
        <v>0</v>
      </c>
      <c r="Q3702" s="1">
        <f t="shared" si="576"/>
        <v>0</v>
      </c>
      <c r="R3702" s="1">
        <f t="shared" si="577"/>
        <v>0</v>
      </c>
      <c r="S3702" s="1">
        <f t="shared" si="578"/>
        <v>0</v>
      </c>
      <c r="T3702" s="1">
        <f t="shared" si="579"/>
        <v>0</v>
      </c>
      <c r="U3702" s="1" t="str">
        <f>_xlfn.XLOOKUP(Table3[[#This Row],[Transaction ID]],Source_data!A:A,Source_data!E:E)</f>
        <v>Bengaluru</v>
      </c>
      <c r="V3702" s="1">
        <f>_xlfn.IFNA(_xlfn.XLOOKUP(A3702,bank_processed_transactions[transaction_id],bank_processed_transactions[processing_minutes]),"")</f>
        <v>44.4</v>
      </c>
      <c r="W3702" s="31">
        <f>_xlfn.XLOOKUP(A3702,Source_data!A:A,Source_data!B:B)</f>
        <v>46081</v>
      </c>
    </row>
    <row r="3703" spans="1:23" x14ac:dyDescent="0.3">
      <c r="A3703" s="4" t="s">
        <v>291</v>
      </c>
      <c r="B3703" s="1">
        <f>_xlfn.XLOOKUP(A3703,bank_source_transactions__1[transaction_id],bank_source_transactions__1[amount_inr])</f>
        <v>1911.82</v>
      </c>
      <c r="C3703" s="1">
        <f>_xlfn.XLOOKUP(A3703,Processed_data!A:A,Processed_data!F:F)</f>
        <v>1911.82</v>
      </c>
      <c r="D3703" s="1" t="str">
        <f>_xlfn.XLOOKUP(A3703,bank_source_transactions__1[transaction_id],bank_source_transactions__1[transaction_status])</f>
        <v>SUCCESS</v>
      </c>
      <c r="E3703" s="1" t="str">
        <f>_xlfn.XLOOKUP(A3703,Processed_data!A:A,Processed_data!G:G)</f>
        <v>SUCCESS</v>
      </c>
      <c r="F3703" s="1">
        <f>COUNTIF(bank_processed_transactions[transaction_id],A3703)</f>
        <v>1</v>
      </c>
      <c r="G3703" s="1" t="str">
        <f t="shared" si="570"/>
        <v>found</v>
      </c>
      <c r="H3703" s="1" t="str">
        <f t="shared" si="571"/>
        <v>Not Duplicate</v>
      </c>
      <c r="I3703" s="1" t="str">
        <f t="shared" si="572"/>
        <v>match</v>
      </c>
      <c r="J3703" s="1" t="str">
        <f t="shared" si="573"/>
        <v>match</v>
      </c>
      <c r="K3703" s="1">
        <f t="shared" si="574"/>
        <v>0</v>
      </c>
      <c r="L3703" s="2">
        <f>IF(F3703=0,"not processed",_xlfn.MINIFS(Processed_data!H:H,Processed_data!A:A,A3703))</f>
        <v>46111</v>
      </c>
      <c r="M3703" s="1">
        <f>IF(F3703=0,"not processed",ABS(bank_source_transactions__1[[#This Row],[transaction_date]]-Reconciliation!L3703))</f>
        <v>2</v>
      </c>
      <c r="N3703" s="1" t="str" cm="1">
        <f t="array" ref="N3703">_xlfn.IFS(M3703="not Processed", "Not Processed",M3703&gt;2,"SLA Breached",M3703&lt;=2,"Within SLA")</f>
        <v>Within SLA</v>
      </c>
      <c r="O3703" s="1" t="str">
        <f>_xlfn.XLOOKUP(A3703,Source_data!A:A,Source_data!D:D)</f>
        <v>ATM</v>
      </c>
      <c r="P3703" s="1">
        <f t="shared" si="575"/>
        <v>0</v>
      </c>
      <c r="Q3703" s="1">
        <f t="shared" si="576"/>
        <v>0</v>
      </c>
      <c r="R3703" s="1">
        <f t="shared" si="577"/>
        <v>0</v>
      </c>
      <c r="S3703" s="1">
        <f t="shared" si="578"/>
        <v>0</v>
      </c>
      <c r="T3703" s="1">
        <f t="shared" si="579"/>
        <v>0</v>
      </c>
      <c r="U3703" s="1" t="str">
        <f>_xlfn.XLOOKUP(Table3[[#This Row],[Transaction ID]],Source_data!A:A,Source_data!E:E)</f>
        <v>Hyderabad</v>
      </c>
      <c r="V3703" s="1">
        <f>_xlfn.IFNA(_xlfn.XLOOKUP(A3703,bank_processed_transactions[transaction_id],bank_processed_transactions[processing_minutes]),"")</f>
        <v>39.6</v>
      </c>
      <c r="W3703" s="31">
        <f>_xlfn.XLOOKUP(A3703,Source_data!A:A,Source_data!B:B)</f>
        <v>46109</v>
      </c>
    </row>
    <row r="3704" spans="1:23" x14ac:dyDescent="0.3">
      <c r="A3704" s="3" t="s">
        <v>1703</v>
      </c>
      <c r="B3704" s="1">
        <f>_xlfn.XLOOKUP(A3704,bank_source_transactions__1[transaction_id],bank_source_transactions__1[amount_inr])</f>
        <v>805.25</v>
      </c>
      <c r="C3704" s="1">
        <f>_xlfn.XLOOKUP(A3704,Processed_data!A:A,Processed_data!F:F)</f>
        <v>805.25</v>
      </c>
      <c r="D3704" s="1" t="str">
        <f>_xlfn.XLOOKUP(A3704,bank_source_transactions__1[transaction_id],bank_source_transactions__1[transaction_status])</f>
        <v>SUCCESS</v>
      </c>
      <c r="E3704" s="1" t="str">
        <f>_xlfn.XLOOKUP(A3704,Processed_data!A:A,Processed_data!G:G)</f>
        <v>SUCCESS</v>
      </c>
      <c r="F3704" s="1">
        <f>COUNTIF(bank_processed_transactions[transaction_id],A3704)</f>
        <v>1</v>
      </c>
      <c r="G3704" s="1" t="str">
        <f t="shared" si="570"/>
        <v>found</v>
      </c>
      <c r="H3704" s="1" t="str">
        <f t="shared" si="571"/>
        <v>Not Duplicate</v>
      </c>
      <c r="I3704" s="1" t="str">
        <f t="shared" si="572"/>
        <v>match</v>
      </c>
      <c r="J3704" s="1" t="str">
        <f t="shared" si="573"/>
        <v>match</v>
      </c>
      <c r="K3704" s="1">
        <f t="shared" si="574"/>
        <v>0</v>
      </c>
      <c r="L3704" s="2">
        <f>IF(F3704=0,"not processed",_xlfn.MINIFS(Processed_data!H:H,Processed_data!A:A,A3704))</f>
        <v>46094</v>
      </c>
      <c r="M3704" s="1">
        <f>IF(F3704=0,"not processed",ABS(bank_source_transactions__1[[#This Row],[transaction_date]]-Reconciliation!L3704))</f>
        <v>3</v>
      </c>
      <c r="N3704" s="1" t="str" cm="1">
        <f t="array" ref="N3704">_xlfn.IFS(M3704="not Processed", "Not Processed",M3704&gt;2,"SLA Breached",M3704&lt;=2,"Within SLA")</f>
        <v>SLA Breached</v>
      </c>
      <c r="O3704" s="1" t="str">
        <f>_xlfn.XLOOKUP(A3704,Source_data!A:A,Source_data!D:D)</f>
        <v>UPI</v>
      </c>
      <c r="P3704" s="1">
        <f t="shared" si="575"/>
        <v>0</v>
      </c>
      <c r="Q3704" s="1">
        <f t="shared" si="576"/>
        <v>0</v>
      </c>
      <c r="R3704" s="1">
        <f t="shared" si="577"/>
        <v>0</v>
      </c>
      <c r="S3704" s="1">
        <f t="shared" si="578"/>
        <v>0</v>
      </c>
      <c r="T3704" s="1">
        <f t="shared" si="579"/>
        <v>1</v>
      </c>
      <c r="U3704" s="1" t="str">
        <f>_xlfn.XLOOKUP(Table3[[#This Row],[Transaction ID]],Source_data!A:A,Source_data!E:E)</f>
        <v>Mumbai</v>
      </c>
      <c r="V3704" s="1">
        <f>_xlfn.IFNA(_xlfn.XLOOKUP(A3704,bank_processed_transactions[transaction_id],bank_processed_transactions[processing_minutes]),"")</f>
        <v>9.1</v>
      </c>
      <c r="W3704" s="31">
        <f>_xlfn.XLOOKUP(A3704,Source_data!A:A,Source_data!B:B)</f>
        <v>46091</v>
      </c>
    </row>
    <row r="3705" spans="1:23" x14ac:dyDescent="0.3">
      <c r="A3705" s="4" t="s">
        <v>3803</v>
      </c>
      <c r="B3705" s="1">
        <f>_xlfn.XLOOKUP(A3705,bank_source_transactions__1[transaction_id],bank_source_transactions__1[amount_inr])</f>
        <v>4333.3</v>
      </c>
      <c r="C3705" s="1">
        <f>_xlfn.XLOOKUP(A3705,Processed_data!A:A,Processed_data!F:F)</f>
        <v>4333.3</v>
      </c>
      <c r="D3705" s="1" t="str">
        <f>_xlfn.XLOOKUP(A3705,bank_source_transactions__1[transaction_id],bank_source_transactions__1[transaction_status])</f>
        <v>SUCCESS</v>
      </c>
      <c r="E3705" s="1" t="str">
        <f>_xlfn.XLOOKUP(A3705,Processed_data!A:A,Processed_data!G:G)</f>
        <v>SUCCESS</v>
      </c>
      <c r="F3705" s="1">
        <f>COUNTIF(bank_processed_transactions[transaction_id],A3705)</f>
        <v>1</v>
      </c>
      <c r="G3705" s="1" t="str">
        <f t="shared" si="570"/>
        <v>found</v>
      </c>
      <c r="H3705" s="1" t="str">
        <f t="shared" si="571"/>
        <v>Not Duplicate</v>
      </c>
      <c r="I3705" s="1" t="str">
        <f t="shared" si="572"/>
        <v>match</v>
      </c>
      <c r="J3705" s="1" t="str">
        <f t="shared" si="573"/>
        <v>match</v>
      </c>
      <c r="K3705" s="1">
        <f t="shared" si="574"/>
        <v>0</v>
      </c>
      <c r="L3705" s="2">
        <f>IF(F3705=0,"not processed",_xlfn.MINIFS(Processed_data!H:H,Processed_data!A:A,A3705))</f>
        <v>46061</v>
      </c>
      <c r="M3705" s="1">
        <f>IF(F3705=0,"not processed",ABS(bank_source_transactions__1[[#This Row],[transaction_date]]-Reconciliation!L3705))</f>
        <v>0</v>
      </c>
      <c r="N3705" s="1" t="str" cm="1">
        <f t="array" ref="N3705">_xlfn.IFS(M3705="not Processed", "Not Processed",M3705&gt;2,"SLA Breached",M3705&lt;=2,"Within SLA")</f>
        <v>Within SLA</v>
      </c>
      <c r="O3705" s="1" t="str">
        <f>_xlfn.XLOOKUP(A3705,Source_data!A:A,Source_data!D:D)</f>
        <v>NEFT</v>
      </c>
      <c r="P3705" s="1">
        <f t="shared" si="575"/>
        <v>0</v>
      </c>
      <c r="Q3705" s="1">
        <f t="shared" si="576"/>
        <v>0</v>
      </c>
      <c r="R3705" s="1">
        <f t="shared" si="577"/>
        <v>0</v>
      </c>
      <c r="S3705" s="1">
        <f t="shared" si="578"/>
        <v>0</v>
      </c>
      <c r="T3705" s="1">
        <f t="shared" si="579"/>
        <v>0</v>
      </c>
      <c r="U3705" s="1" t="str">
        <f>_xlfn.XLOOKUP(Table3[[#This Row],[Transaction ID]],Source_data!A:A,Source_data!E:E)</f>
        <v>Mumbai</v>
      </c>
      <c r="V3705" s="1">
        <f>_xlfn.IFNA(_xlfn.XLOOKUP(A3705,bank_processed_transactions[transaction_id],bank_processed_transactions[processing_minutes]),"")</f>
        <v>19.2</v>
      </c>
      <c r="W3705" s="31">
        <f>_xlfn.XLOOKUP(A3705,Source_data!A:A,Source_data!B:B)</f>
        <v>46061</v>
      </c>
    </row>
    <row r="3706" spans="1:23" x14ac:dyDescent="0.3">
      <c r="A3706" s="3" t="s">
        <v>2341</v>
      </c>
      <c r="B3706" s="1">
        <f>_xlfn.XLOOKUP(A3706,bank_source_transactions__1[transaction_id],bank_source_transactions__1[amount_inr])</f>
        <v>4356.82</v>
      </c>
      <c r="C3706" s="1">
        <f>_xlfn.XLOOKUP(A3706,Processed_data!A:A,Processed_data!F:F)</f>
        <v>4356.82</v>
      </c>
      <c r="D3706" s="1" t="str">
        <f>_xlfn.XLOOKUP(A3706,bank_source_transactions__1[transaction_id],bank_source_transactions__1[transaction_status])</f>
        <v>SUCCESS</v>
      </c>
      <c r="E3706" s="1" t="str">
        <f>_xlfn.XLOOKUP(A3706,Processed_data!A:A,Processed_data!G:G)</f>
        <v>SUCCESS</v>
      </c>
      <c r="F3706" s="1">
        <f>COUNTIF(bank_processed_transactions[transaction_id],A3706)</f>
        <v>1</v>
      </c>
      <c r="G3706" s="1" t="str">
        <f t="shared" si="570"/>
        <v>found</v>
      </c>
      <c r="H3706" s="1" t="str">
        <f t="shared" si="571"/>
        <v>Not Duplicate</v>
      </c>
      <c r="I3706" s="1" t="str">
        <f t="shared" si="572"/>
        <v>match</v>
      </c>
      <c r="J3706" s="1" t="str">
        <f t="shared" si="573"/>
        <v>match</v>
      </c>
      <c r="K3706" s="1">
        <f t="shared" si="574"/>
        <v>0</v>
      </c>
      <c r="L3706" s="2">
        <f>IF(F3706=0,"not processed",_xlfn.MINIFS(Processed_data!H:H,Processed_data!A:A,A3706))</f>
        <v>46049</v>
      </c>
      <c r="M3706" s="1">
        <f>IF(F3706=0,"not processed",ABS(bank_source_transactions__1[[#This Row],[transaction_date]]-Reconciliation!L3706))</f>
        <v>3</v>
      </c>
      <c r="N3706" s="1" t="str" cm="1">
        <f t="array" ref="N3706">_xlfn.IFS(M3706="not Processed", "Not Processed",M3706&gt;2,"SLA Breached",M3706&lt;=2,"Within SLA")</f>
        <v>SLA Breached</v>
      </c>
      <c r="O3706" s="1" t="str">
        <f>_xlfn.XLOOKUP(A3706,Source_data!A:A,Source_data!D:D)</f>
        <v>UPI</v>
      </c>
      <c r="P3706" s="1">
        <f t="shared" si="575"/>
        <v>0</v>
      </c>
      <c r="Q3706" s="1">
        <f t="shared" si="576"/>
        <v>0</v>
      </c>
      <c r="R3706" s="1">
        <f t="shared" si="577"/>
        <v>0</v>
      </c>
      <c r="S3706" s="1">
        <f t="shared" si="578"/>
        <v>0</v>
      </c>
      <c r="T3706" s="1">
        <f t="shared" si="579"/>
        <v>1</v>
      </c>
      <c r="U3706" s="1" t="str">
        <f>_xlfn.XLOOKUP(Table3[[#This Row],[Transaction ID]],Source_data!A:A,Source_data!E:E)</f>
        <v>Pune</v>
      </c>
      <c r="V3706" s="1">
        <f>_xlfn.IFNA(_xlfn.XLOOKUP(A3706,bank_processed_transactions[transaction_id],bank_processed_transactions[processing_minutes]),"")</f>
        <v>36.700000000000003</v>
      </c>
      <c r="W3706" s="31">
        <f>_xlfn.XLOOKUP(A3706,Source_data!A:A,Source_data!B:B)</f>
        <v>46046</v>
      </c>
    </row>
    <row r="3707" spans="1:23" x14ac:dyDescent="0.3">
      <c r="A3707" s="4" t="s">
        <v>1807</v>
      </c>
      <c r="B3707" s="1">
        <f>_xlfn.XLOOKUP(A3707,bank_source_transactions__1[transaction_id],bank_source_transactions__1[amount_inr])</f>
        <v>1411.08</v>
      </c>
      <c r="C3707" s="1">
        <f>_xlfn.XLOOKUP(A3707,Processed_data!A:A,Processed_data!F:F)</f>
        <v>1411.08</v>
      </c>
      <c r="D3707" s="1" t="str">
        <f>_xlfn.XLOOKUP(A3707,bank_source_transactions__1[transaction_id],bank_source_transactions__1[transaction_status])</f>
        <v>SUCCESS</v>
      </c>
      <c r="E3707" s="1" t="str">
        <f>_xlfn.XLOOKUP(A3707,Processed_data!A:A,Processed_data!G:G)</f>
        <v>SUCCESS</v>
      </c>
      <c r="F3707" s="1">
        <f>COUNTIF(bank_processed_transactions[transaction_id],A3707)</f>
        <v>1</v>
      </c>
      <c r="G3707" s="1" t="str">
        <f t="shared" si="570"/>
        <v>found</v>
      </c>
      <c r="H3707" s="1" t="str">
        <f t="shared" si="571"/>
        <v>Not Duplicate</v>
      </c>
      <c r="I3707" s="1" t="str">
        <f t="shared" si="572"/>
        <v>match</v>
      </c>
      <c r="J3707" s="1" t="str">
        <f t="shared" si="573"/>
        <v>match</v>
      </c>
      <c r="K3707" s="1">
        <f t="shared" si="574"/>
        <v>0</v>
      </c>
      <c r="L3707" s="2">
        <f>IF(F3707=0,"not processed",_xlfn.MINIFS(Processed_data!H:H,Processed_data!A:A,A3707))</f>
        <v>46070</v>
      </c>
      <c r="M3707" s="1">
        <f>IF(F3707=0,"not processed",ABS(bank_source_transactions__1[[#This Row],[transaction_date]]-Reconciliation!L3707))</f>
        <v>2</v>
      </c>
      <c r="N3707" s="1" t="str" cm="1">
        <f t="array" ref="N3707">_xlfn.IFS(M3707="not Processed", "Not Processed",M3707&gt;2,"SLA Breached",M3707&lt;=2,"Within SLA")</f>
        <v>Within SLA</v>
      </c>
      <c r="O3707" s="1" t="str">
        <f>_xlfn.XLOOKUP(A3707,Source_data!A:A,Source_data!D:D)</f>
        <v>NEFT</v>
      </c>
      <c r="P3707" s="1">
        <f t="shared" si="575"/>
        <v>0</v>
      </c>
      <c r="Q3707" s="1">
        <f t="shared" si="576"/>
        <v>0</v>
      </c>
      <c r="R3707" s="1">
        <f t="shared" si="577"/>
        <v>0</v>
      </c>
      <c r="S3707" s="1">
        <f t="shared" si="578"/>
        <v>0</v>
      </c>
      <c r="T3707" s="1">
        <f t="shared" si="579"/>
        <v>0</v>
      </c>
      <c r="U3707" s="1" t="str">
        <f>_xlfn.XLOOKUP(Table3[[#This Row],[Transaction ID]],Source_data!A:A,Source_data!E:E)</f>
        <v>Pune</v>
      </c>
      <c r="V3707" s="1">
        <f>_xlfn.IFNA(_xlfn.XLOOKUP(A3707,bank_processed_transactions[transaction_id],bank_processed_transactions[processing_minutes]),"")</f>
        <v>28.7</v>
      </c>
      <c r="W3707" s="31">
        <f>_xlfn.XLOOKUP(A3707,Source_data!A:A,Source_data!B:B)</f>
        <v>46068</v>
      </c>
    </row>
    <row r="3708" spans="1:23" x14ac:dyDescent="0.3">
      <c r="A3708" s="3" t="s">
        <v>2558</v>
      </c>
      <c r="B3708" s="1">
        <f>_xlfn.XLOOKUP(A3708,bank_source_transactions__1[transaction_id],bank_source_transactions__1[amount_inr])</f>
        <v>6111.75</v>
      </c>
      <c r="C3708" s="1">
        <f>_xlfn.XLOOKUP(A3708,Processed_data!A:A,Processed_data!F:F)</f>
        <v>6111.75</v>
      </c>
      <c r="D3708" s="1" t="str">
        <f>_xlfn.XLOOKUP(A3708,bank_source_transactions__1[transaction_id],bank_source_transactions__1[transaction_status])</f>
        <v>SUCCESS</v>
      </c>
      <c r="E3708" s="1" t="str">
        <f>_xlfn.XLOOKUP(A3708,Processed_data!A:A,Processed_data!G:G)</f>
        <v>SUCCESS</v>
      </c>
      <c r="F3708" s="1">
        <f>COUNTIF(bank_processed_transactions[transaction_id],A3708)</f>
        <v>1</v>
      </c>
      <c r="G3708" s="1" t="str">
        <f t="shared" si="570"/>
        <v>found</v>
      </c>
      <c r="H3708" s="1" t="str">
        <f t="shared" si="571"/>
        <v>Not Duplicate</v>
      </c>
      <c r="I3708" s="1" t="str">
        <f t="shared" si="572"/>
        <v>match</v>
      </c>
      <c r="J3708" s="1" t="str">
        <f t="shared" si="573"/>
        <v>match</v>
      </c>
      <c r="K3708" s="1">
        <f t="shared" si="574"/>
        <v>0</v>
      </c>
      <c r="L3708" s="2">
        <f>IF(F3708=0,"not processed",_xlfn.MINIFS(Processed_data!H:H,Processed_data!A:A,A3708))</f>
        <v>46028</v>
      </c>
      <c r="M3708" s="1">
        <f>IF(F3708=0,"not processed",ABS(bank_source_transactions__1[[#This Row],[transaction_date]]-Reconciliation!L3708))</f>
        <v>1</v>
      </c>
      <c r="N3708" s="1" t="str" cm="1">
        <f t="array" ref="N3708">_xlfn.IFS(M3708="not Processed", "Not Processed",M3708&gt;2,"SLA Breached",M3708&lt;=2,"Within SLA")</f>
        <v>Within SLA</v>
      </c>
      <c r="O3708" s="1" t="str">
        <f>_xlfn.XLOOKUP(A3708,Source_data!A:A,Source_data!D:D)</f>
        <v>CARD</v>
      </c>
      <c r="P3708" s="1">
        <f t="shared" si="575"/>
        <v>0</v>
      </c>
      <c r="Q3708" s="1">
        <f t="shared" si="576"/>
        <v>0</v>
      </c>
      <c r="R3708" s="1">
        <f t="shared" si="577"/>
        <v>0</v>
      </c>
      <c r="S3708" s="1">
        <f t="shared" si="578"/>
        <v>0</v>
      </c>
      <c r="T3708" s="1">
        <f t="shared" si="579"/>
        <v>0</v>
      </c>
      <c r="U3708" s="1" t="str">
        <f>_xlfn.XLOOKUP(Table3[[#This Row],[Transaction ID]],Source_data!A:A,Source_data!E:E)</f>
        <v>Hyderabad</v>
      </c>
      <c r="V3708" s="1">
        <f>_xlfn.IFNA(_xlfn.XLOOKUP(A3708,bank_processed_transactions[transaction_id],bank_processed_transactions[processing_minutes]),"")</f>
        <v>32.6</v>
      </c>
      <c r="W3708" s="31">
        <f>_xlfn.XLOOKUP(A3708,Source_data!A:A,Source_data!B:B)</f>
        <v>46027</v>
      </c>
    </row>
    <row r="3709" spans="1:23" x14ac:dyDescent="0.3">
      <c r="A3709" s="4" t="s">
        <v>4384</v>
      </c>
      <c r="B3709" s="1">
        <f>_xlfn.XLOOKUP(A3709,bank_source_transactions__1[transaction_id],bank_source_transactions__1[amount_inr])</f>
        <v>10659.5</v>
      </c>
      <c r="C3709" s="1">
        <f>_xlfn.XLOOKUP(A3709,Processed_data!A:A,Processed_data!F:F)</f>
        <v>10659.5</v>
      </c>
      <c r="D3709" s="1" t="str">
        <f>_xlfn.XLOOKUP(A3709,bank_source_transactions__1[transaction_id],bank_source_transactions__1[transaction_status])</f>
        <v>SUCCESS</v>
      </c>
      <c r="E3709" s="1" t="str">
        <f>_xlfn.XLOOKUP(A3709,Processed_data!A:A,Processed_data!G:G)</f>
        <v>SUCCESS</v>
      </c>
      <c r="F3709" s="1">
        <f>COUNTIF(bank_processed_transactions[transaction_id],A3709)</f>
        <v>1</v>
      </c>
      <c r="G3709" s="1" t="str">
        <f t="shared" si="570"/>
        <v>found</v>
      </c>
      <c r="H3709" s="1" t="str">
        <f t="shared" si="571"/>
        <v>Not Duplicate</v>
      </c>
      <c r="I3709" s="1" t="str">
        <f t="shared" si="572"/>
        <v>match</v>
      </c>
      <c r="J3709" s="1" t="str">
        <f t="shared" si="573"/>
        <v>match</v>
      </c>
      <c r="K3709" s="1">
        <f t="shared" si="574"/>
        <v>0</v>
      </c>
      <c r="L3709" s="2">
        <f>IF(F3709=0,"not processed",_xlfn.MINIFS(Processed_data!H:H,Processed_data!A:A,A3709))</f>
        <v>46103</v>
      </c>
      <c r="M3709" s="1">
        <f>IF(F3709=0,"not processed",ABS(bank_source_transactions__1[[#This Row],[transaction_date]]-Reconciliation!L3709))</f>
        <v>0</v>
      </c>
      <c r="N3709" s="1" t="str" cm="1">
        <f t="array" ref="N3709">_xlfn.IFS(M3709="not Processed", "Not Processed",M3709&gt;2,"SLA Breached",M3709&lt;=2,"Within SLA")</f>
        <v>Within SLA</v>
      </c>
      <c r="O3709" s="1" t="str">
        <f>_xlfn.XLOOKUP(A3709,Source_data!A:A,Source_data!D:D)</f>
        <v>CARD</v>
      </c>
      <c r="P3709" s="1">
        <f t="shared" si="575"/>
        <v>0</v>
      </c>
      <c r="Q3709" s="1">
        <f t="shared" si="576"/>
        <v>0</v>
      </c>
      <c r="R3709" s="1">
        <f t="shared" si="577"/>
        <v>0</v>
      </c>
      <c r="S3709" s="1">
        <f t="shared" si="578"/>
        <v>0</v>
      </c>
      <c r="T3709" s="1">
        <f t="shared" si="579"/>
        <v>0</v>
      </c>
      <c r="U3709" s="1" t="str">
        <f>_xlfn.XLOOKUP(Table3[[#This Row],[Transaction ID]],Source_data!A:A,Source_data!E:E)</f>
        <v>Mumbai</v>
      </c>
      <c r="V3709" s="1">
        <f>_xlfn.IFNA(_xlfn.XLOOKUP(A3709,bank_processed_transactions[transaction_id],bank_processed_transactions[processing_minutes]),"")</f>
        <v>35.4</v>
      </c>
      <c r="W3709" s="31">
        <f>_xlfn.XLOOKUP(A3709,Source_data!A:A,Source_data!B:B)</f>
        <v>46103</v>
      </c>
    </row>
    <row r="3710" spans="1:23" x14ac:dyDescent="0.3">
      <c r="A3710" s="3" t="s">
        <v>3596</v>
      </c>
      <c r="B3710" s="1">
        <f>_xlfn.XLOOKUP(A3710,bank_source_transactions__1[transaction_id],bank_source_transactions__1[amount_inr])</f>
        <v>2212.34</v>
      </c>
      <c r="C3710" s="1">
        <f>_xlfn.XLOOKUP(A3710,Processed_data!A:A,Processed_data!F:F)</f>
        <v>2212.34</v>
      </c>
      <c r="D3710" s="1" t="str">
        <f>_xlfn.XLOOKUP(A3710,bank_source_transactions__1[transaction_id],bank_source_transactions__1[transaction_status])</f>
        <v>SUCCESS</v>
      </c>
      <c r="E3710" s="1" t="str">
        <f>_xlfn.XLOOKUP(A3710,Processed_data!A:A,Processed_data!G:G)</f>
        <v>SUCCESS</v>
      </c>
      <c r="F3710" s="1">
        <f>COUNTIF(bank_processed_transactions[transaction_id],A3710)</f>
        <v>1</v>
      </c>
      <c r="G3710" s="1" t="str">
        <f t="shared" si="570"/>
        <v>found</v>
      </c>
      <c r="H3710" s="1" t="str">
        <f t="shared" si="571"/>
        <v>Not Duplicate</v>
      </c>
      <c r="I3710" s="1" t="str">
        <f t="shared" si="572"/>
        <v>match</v>
      </c>
      <c r="J3710" s="1" t="str">
        <f t="shared" si="573"/>
        <v>match</v>
      </c>
      <c r="K3710" s="1">
        <f t="shared" si="574"/>
        <v>0</v>
      </c>
      <c r="L3710" s="2">
        <f>IF(F3710=0,"not processed",_xlfn.MINIFS(Processed_data!H:H,Processed_data!A:A,A3710))</f>
        <v>46115</v>
      </c>
      <c r="M3710" s="1">
        <f>IF(F3710=0,"not processed",ABS(bank_source_transactions__1[[#This Row],[transaction_date]]-Reconciliation!L3710))</f>
        <v>5</v>
      </c>
      <c r="N3710" s="1" t="str" cm="1">
        <f t="array" ref="N3710">_xlfn.IFS(M3710="not Processed", "Not Processed",M3710&gt;2,"SLA Breached",M3710&lt;=2,"Within SLA")</f>
        <v>SLA Breached</v>
      </c>
      <c r="O3710" s="1" t="str">
        <f>_xlfn.XLOOKUP(A3710,Source_data!A:A,Source_data!D:D)</f>
        <v>CARD</v>
      </c>
      <c r="P3710" s="1">
        <f t="shared" si="575"/>
        <v>0</v>
      </c>
      <c r="Q3710" s="1">
        <f t="shared" si="576"/>
        <v>0</v>
      </c>
      <c r="R3710" s="1">
        <f t="shared" si="577"/>
        <v>0</v>
      </c>
      <c r="S3710" s="1">
        <f t="shared" si="578"/>
        <v>0</v>
      </c>
      <c r="T3710" s="1">
        <f t="shared" si="579"/>
        <v>1</v>
      </c>
      <c r="U3710" s="1" t="str">
        <f>_xlfn.XLOOKUP(Table3[[#This Row],[Transaction ID]],Source_data!A:A,Source_data!E:E)</f>
        <v>Hyderabad</v>
      </c>
      <c r="V3710" s="1">
        <f>_xlfn.IFNA(_xlfn.XLOOKUP(A3710,bank_processed_transactions[transaction_id],bank_processed_transactions[processing_minutes]),"")</f>
        <v>36.1</v>
      </c>
      <c r="W3710" s="31">
        <f>_xlfn.XLOOKUP(A3710,Source_data!A:A,Source_data!B:B)</f>
        <v>46110</v>
      </c>
    </row>
    <row r="3711" spans="1:23" x14ac:dyDescent="0.3">
      <c r="A3711" s="4" t="s">
        <v>4790</v>
      </c>
      <c r="B3711" s="1">
        <f>_xlfn.XLOOKUP(A3711,bank_source_transactions__1[transaction_id],bank_source_transactions__1[amount_inr])</f>
        <v>8637.2000000000007</v>
      </c>
      <c r="C3711" s="1">
        <f>_xlfn.XLOOKUP(A3711,Processed_data!A:A,Processed_data!F:F)</f>
        <v>8637.2000000000007</v>
      </c>
      <c r="D3711" s="1" t="str">
        <f>_xlfn.XLOOKUP(A3711,bank_source_transactions__1[transaction_id],bank_source_transactions__1[transaction_status])</f>
        <v>SUCCESS</v>
      </c>
      <c r="E3711" s="1" t="str">
        <f>_xlfn.XLOOKUP(A3711,Processed_data!A:A,Processed_data!G:G)</f>
        <v>SUCCESS</v>
      </c>
      <c r="F3711" s="1">
        <f>COUNTIF(bank_processed_transactions[transaction_id],A3711)</f>
        <v>1</v>
      </c>
      <c r="G3711" s="1" t="str">
        <f t="shared" si="570"/>
        <v>found</v>
      </c>
      <c r="H3711" s="1" t="str">
        <f t="shared" si="571"/>
        <v>Not Duplicate</v>
      </c>
      <c r="I3711" s="1" t="str">
        <f t="shared" si="572"/>
        <v>match</v>
      </c>
      <c r="J3711" s="1" t="str">
        <f t="shared" si="573"/>
        <v>match</v>
      </c>
      <c r="K3711" s="1">
        <f t="shared" si="574"/>
        <v>0</v>
      </c>
      <c r="L3711" s="2">
        <f>IF(F3711=0,"not processed",_xlfn.MINIFS(Processed_data!H:H,Processed_data!A:A,A3711))</f>
        <v>46034</v>
      </c>
      <c r="M3711" s="1">
        <f>IF(F3711=0,"not processed",ABS(bank_source_transactions__1[[#This Row],[transaction_date]]-Reconciliation!L3711))</f>
        <v>0</v>
      </c>
      <c r="N3711" s="1" t="str" cm="1">
        <f t="array" ref="N3711">_xlfn.IFS(M3711="not Processed", "Not Processed",M3711&gt;2,"SLA Breached",M3711&lt;=2,"Within SLA")</f>
        <v>Within SLA</v>
      </c>
      <c r="O3711" s="1" t="str">
        <f>_xlfn.XLOOKUP(A3711,Source_data!A:A,Source_data!D:D)</f>
        <v>UPI</v>
      </c>
      <c r="P3711" s="1">
        <f t="shared" si="575"/>
        <v>0</v>
      </c>
      <c r="Q3711" s="1">
        <f t="shared" si="576"/>
        <v>0</v>
      </c>
      <c r="R3711" s="1">
        <f t="shared" si="577"/>
        <v>0</v>
      </c>
      <c r="S3711" s="1">
        <f t="shared" si="578"/>
        <v>0</v>
      </c>
      <c r="T3711" s="1">
        <f t="shared" si="579"/>
        <v>0</v>
      </c>
      <c r="U3711" s="1" t="str">
        <f>_xlfn.XLOOKUP(Table3[[#This Row],[Transaction ID]],Source_data!A:A,Source_data!E:E)</f>
        <v>Hyderabad</v>
      </c>
      <c r="V3711" s="1">
        <f>_xlfn.IFNA(_xlfn.XLOOKUP(A3711,bank_processed_transactions[transaction_id],bank_processed_transactions[processing_minutes]),"")</f>
        <v>43.3</v>
      </c>
      <c r="W3711" s="31">
        <f>_xlfn.XLOOKUP(A3711,Source_data!A:A,Source_data!B:B)</f>
        <v>46034</v>
      </c>
    </row>
    <row r="3712" spans="1:23" x14ac:dyDescent="0.3">
      <c r="A3712" s="3" t="s">
        <v>2781</v>
      </c>
      <c r="B3712" s="1">
        <f>_xlfn.XLOOKUP(A3712,bank_source_transactions__1[transaction_id],bank_source_transactions__1[amount_inr])</f>
        <v>2660.81</v>
      </c>
      <c r="C3712" s="1">
        <f>_xlfn.XLOOKUP(A3712,Processed_data!A:A,Processed_data!F:F)</f>
        <v>2660.81</v>
      </c>
      <c r="D3712" s="1" t="str">
        <f>_xlfn.XLOOKUP(A3712,bank_source_transactions__1[transaction_id],bank_source_transactions__1[transaction_status])</f>
        <v>SUCCESS</v>
      </c>
      <c r="E3712" s="1" t="str">
        <f>_xlfn.XLOOKUP(A3712,Processed_data!A:A,Processed_data!G:G)</f>
        <v>SUCCESS</v>
      </c>
      <c r="F3712" s="1">
        <f>COUNTIF(bank_processed_transactions[transaction_id],A3712)</f>
        <v>1</v>
      </c>
      <c r="G3712" s="1" t="str">
        <f t="shared" si="570"/>
        <v>found</v>
      </c>
      <c r="H3712" s="1" t="str">
        <f t="shared" si="571"/>
        <v>Not Duplicate</v>
      </c>
      <c r="I3712" s="1" t="str">
        <f t="shared" si="572"/>
        <v>match</v>
      </c>
      <c r="J3712" s="1" t="str">
        <f t="shared" si="573"/>
        <v>match</v>
      </c>
      <c r="K3712" s="1">
        <f t="shared" si="574"/>
        <v>0</v>
      </c>
      <c r="L3712" s="2">
        <f>IF(F3712=0,"not processed",_xlfn.MINIFS(Processed_data!H:H,Processed_data!A:A,A3712))</f>
        <v>46082</v>
      </c>
      <c r="M3712" s="1">
        <f>IF(F3712=0,"not processed",ABS(bank_source_transactions__1[[#This Row],[transaction_date]]-Reconciliation!L3712))</f>
        <v>3</v>
      </c>
      <c r="N3712" s="1" t="str" cm="1">
        <f t="array" ref="N3712">_xlfn.IFS(M3712="not Processed", "Not Processed",M3712&gt;2,"SLA Breached",M3712&lt;=2,"Within SLA")</f>
        <v>SLA Breached</v>
      </c>
      <c r="O3712" s="1" t="str">
        <f>_xlfn.XLOOKUP(A3712,Source_data!A:A,Source_data!D:D)</f>
        <v>IMPS</v>
      </c>
      <c r="P3712" s="1">
        <f t="shared" si="575"/>
        <v>0</v>
      </c>
      <c r="Q3712" s="1">
        <f t="shared" si="576"/>
        <v>0</v>
      </c>
      <c r="R3712" s="1">
        <f t="shared" si="577"/>
        <v>0</v>
      </c>
      <c r="S3712" s="1">
        <f t="shared" si="578"/>
        <v>0</v>
      </c>
      <c r="T3712" s="1">
        <f t="shared" si="579"/>
        <v>1</v>
      </c>
      <c r="U3712" s="1" t="str">
        <f>_xlfn.XLOOKUP(Table3[[#This Row],[Transaction ID]],Source_data!A:A,Source_data!E:E)</f>
        <v>Mumbai</v>
      </c>
      <c r="V3712" s="1">
        <f>_xlfn.IFNA(_xlfn.XLOOKUP(A3712,bank_processed_transactions[transaction_id],bank_processed_transactions[processing_minutes]),"")</f>
        <v>25.7</v>
      </c>
      <c r="W3712" s="31">
        <f>_xlfn.XLOOKUP(A3712,Source_data!A:A,Source_data!B:B)</f>
        <v>46079</v>
      </c>
    </row>
    <row r="3713" spans="1:23" x14ac:dyDescent="0.3">
      <c r="A3713" s="4" t="s">
        <v>1400</v>
      </c>
      <c r="B3713" s="1">
        <f>_xlfn.XLOOKUP(A3713,bank_source_transactions__1[transaction_id],bank_source_transactions__1[amount_inr])</f>
        <v>2282.6999999999998</v>
      </c>
      <c r="C3713" s="1">
        <f>_xlfn.XLOOKUP(A3713,Processed_data!A:A,Processed_data!F:F)</f>
        <v>2282.6999999999998</v>
      </c>
      <c r="D3713" s="1" t="str">
        <f>_xlfn.XLOOKUP(A3713,bank_source_transactions__1[transaction_id],bank_source_transactions__1[transaction_status])</f>
        <v>FAILED</v>
      </c>
      <c r="E3713" s="1" t="str">
        <f>_xlfn.XLOOKUP(A3713,Processed_data!A:A,Processed_data!G:G)</f>
        <v>FAILED</v>
      </c>
      <c r="F3713" s="1">
        <f>COUNTIF(bank_processed_transactions[transaction_id],A3713)</f>
        <v>1</v>
      </c>
      <c r="G3713" s="1" t="str">
        <f t="shared" si="570"/>
        <v>found</v>
      </c>
      <c r="H3713" s="1" t="str">
        <f t="shared" si="571"/>
        <v>Not Duplicate</v>
      </c>
      <c r="I3713" s="1" t="str">
        <f t="shared" si="572"/>
        <v>match</v>
      </c>
      <c r="J3713" s="1" t="str">
        <f t="shared" si="573"/>
        <v>match</v>
      </c>
      <c r="K3713" s="1">
        <f t="shared" si="574"/>
        <v>0</v>
      </c>
      <c r="L3713" s="2">
        <f>IF(F3713=0,"not processed",_xlfn.MINIFS(Processed_data!H:H,Processed_data!A:A,A3713))</f>
        <v>46067</v>
      </c>
      <c r="M3713" s="1">
        <f>IF(F3713=0,"not processed",ABS(bank_source_transactions__1[[#This Row],[transaction_date]]-Reconciliation!L3713))</f>
        <v>5</v>
      </c>
      <c r="N3713" s="1" t="str" cm="1">
        <f t="array" ref="N3713">_xlfn.IFS(M3713="not Processed", "Not Processed",M3713&gt;2,"SLA Breached",M3713&lt;=2,"Within SLA")</f>
        <v>SLA Breached</v>
      </c>
      <c r="O3713" s="1" t="str">
        <f>_xlfn.XLOOKUP(A3713,Source_data!A:A,Source_data!D:D)</f>
        <v>IMPS</v>
      </c>
      <c r="P3713" s="1">
        <f t="shared" si="575"/>
        <v>0</v>
      </c>
      <c r="Q3713" s="1">
        <f t="shared" si="576"/>
        <v>0</v>
      </c>
      <c r="R3713" s="1">
        <f t="shared" si="577"/>
        <v>0</v>
      </c>
      <c r="S3713" s="1">
        <f t="shared" si="578"/>
        <v>0</v>
      </c>
      <c r="T3713" s="1">
        <f t="shared" si="579"/>
        <v>1</v>
      </c>
      <c r="U3713" s="1" t="str">
        <f>_xlfn.XLOOKUP(Table3[[#This Row],[Transaction ID]],Source_data!A:A,Source_data!E:E)</f>
        <v>Hyderabad</v>
      </c>
      <c r="V3713" s="1">
        <f>_xlfn.IFNA(_xlfn.XLOOKUP(A3713,bank_processed_transactions[transaction_id],bank_processed_transactions[processing_minutes]),"")</f>
        <v>1.6</v>
      </c>
      <c r="W3713" s="31">
        <f>_xlfn.XLOOKUP(A3713,Source_data!A:A,Source_data!B:B)</f>
        <v>46062</v>
      </c>
    </row>
    <row r="3714" spans="1:23" x14ac:dyDescent="0.3">
      <c r="A3714" s="3" t="s">
        <v>2805</v>
      </c>
      <c r="B3714" s="1">
        <f>_xlfn.XLOOKUP(A3714,bank_source_transactions__1[transaction_id],bank_source_transactions__1[amount_inr])</f>
        <v>9733.3799999999992</v>
      </c>
      <c r="C3714" s="1">
        <f>_xlfn.XLOOKUP(A3714,Processed_data!A:A,Processed_data!F:F)</f>
        <v>9733.3799999999992</v>
      </c>
      <c r="D3714" s="1" t="str">
        <f>_xlfn.XLOOKUP(A3714,bank_source_transactions__1[transaction_id],bank_source_transactions__1[transaction_status])</f>
        <v>SUCCESS</v>
      </c>
      <c r="E3714" s="1" t="str">
        <f>_xlfn.XLOOKUP(A3714,Processed_data!A:A,Processed_data!G:G)</f>
        <v>SUCCESS</v>
      </c>
      <c r="F3714" s="1">
        <f>COUNTIF(bank_processed_transactions[transaction_id],A3714)</f>
        <v>1</v>
      </c>
      <c r="G3714" s="1" t="str">
        <f t="shared" si="570"/>
        <v>found</v>
      </c>
      <c r="H3714" s="1" t="str">
        <f t="shared" si="571"/>
        <v>Not Duplicate</v>
      </c>
      <c r="I3714" s="1" t="str">
        <f t="shared" si="572"/>
        <v>match</v>
      </c>
      <c r="J3714" s="1" t="str">
        <f t="shared" si="573"/>
        <v>match</v>
      </c>
      <c r="K3714" s="1">
        <f t="shared" si="574"/>
        <v>0</v>
      </c>
      <c r="L3714" s="2">
        <f>IF(F3714=0,"not processed",_xlfn.MINIFS(Processed_data!H:H,Processed_data!A:A,A3714))</f>
        <v>46084</v>
      </c>
      <c r="M3714" s="1">
        <f>IF(F3714=0,"not processed",ABS(bank_source_transactions__1[[#This Row],[transaction_date]]-Reconciliation!L3714))</f>
        <v>1</v>
      </c>
      <c r="N3714" s="1" t="str" cm="1">
        <f t="array" ref="N3714">_xlfn.IFS(M3714="not Processed", "Not Processed",M3714&gt;2,"SLA Breached",M3714&lt;=2,"Within SLA")</f>
        <v>Within SLA</v>
      </c>
      <c r="O3714" s="1" t="str">
        <f>_xlfn.XLOOKUP(A3714,Source_data!A:A,Source_data!D:D)</f>
        <v>NEFT</v>
      </c>
      <c r="P3714" s="1">
        <f t="shared" si="575"/>
        <v>0</v>
      </c>
      <c r="Q3714" s="1">
        <f t="shared" si="576"/>
        <v>0</v>
      </c>
      <c r="R3714" s="1">
        <f t="shared" si="577"/>
        <v>0</v>
      </c>
      <c r="S3714" s="1">
        <f t="shared" si="578"/>
        <v>0</v>
      </c>
      <c r="T3714" s="1">
        <f t="shared" si="579"/>
        <v>0</v>
      </c>
      <c r="U3714" s="1" t="str">
        <f>_xlfn.XLOOKUP(Table3[[#This Row],[Transaction ID]],Source_data!A:A,Source_data!E:E)</f>
        <v>Bengaluru</v>
      </c>
      <c r="V3714" s="1">
        <f>_xlfn.IFNA(_xlfn.XLOOKUP(A3714,bank_processed_transactions[transaction_id],bank_processed_transactions[processing_minutes]),"")</f>
        <v>22.7</v>
      </c>
      <c r="W3714" s="31">
        <f>_xlfn.XLOOKUP(A3714,Source_data!A:A,Source_data!B:B)</f>
        <v>46083</v>
      </c>
    </row>
    <row r="3715" spans="1:23" x14ac:dyDescent="0.3">
      <c r="A3715" s="4" t="s">
        <v>4159</v>
      </c>
      <c r="B3715" s="1">
        <f>_xlfn.XLOOKUP(A3715,bank_source_transactions__1[transaction_id],bank_source_transactions__1[amount_inr])</f>
        <v>5680.57</v>
      </c>
      <c r="C3715" s="1">
        <f>_xlfn.XLOOKUP(A3715,Processed_data!A:A,Processed_data!F:F)</f>
        <v>5680.57</v>
      </c>
      <c r="D3715" s="1" t="str">
        <f>_xlfn.XLOOKUP(A3715,bank_source_transactions__1[transaction_id],bank_source_transactions__1[transaction_status])</f>
        <v>SUCCESS</v>
      </c>
      <c r="E3715" s="1" t="str">
        <f>_xlfn.XLOOKUP(A3715,Processed_data!A:A,Processed_data!G:G)</f>
        <v>SUCCESS</v>
      </c>
      <c r="F3715" s="1">
        <f>COUNTIF(bank_processed_transactions[transaction_id],A3715)</f>
        <v>1</v>
      </c>
      <c r="G3715" s="1" t="str">
        <f t="shared" ref="G3715:G3778" si="580">IF(F3715=0,"missing","found")</f>
        <v>found</v>
      </c>
      <c r="H3715" s="1" t="str">
        <f t="shared" ref="H3715:H3778" si="581">IF(F3715&gt;1,"Duplicate","Not Duplicate")</f>
        <v>Not Duplicate</v>
      </c>
      <c r="I3715" s="1" t="str">
        <f t="shared" ref="I3715:I3778" si="582">IF(F3715=0,"not processed",IF(B3715=C3715,"match","mismatch"))</f>
        <v>match</v>
      </c>
      <c r="J3715" s="1" t="str">
        <f t="shared" ref="J3715:J3778" si="583">IF(F3715=0,"not processed",IF(D3715=E3715,"match","mismatch"))</f>
        <v>match</v>
      </c>
      <c r="K3715" s="1">
        <f t="shared" ref="K3715:K3778" si="584">IF(F3715=0,"missing",ABS(B3715-C3715))</f>
        <v>0</v>
      </c>
      <c r="L3715" s="2">
        <f>IF(F3715=0,"not processed",_xlfn.MINIFS(Processed_data!H:H,Processed_data!A:A,A3715))</f>
        <v>46113</v>
      </c>
      <c r="M3715" s="1">
        <f>IF(F3715=0,"not processed",ABS(bank_source_transactions__1[[#This Row],[transaction_date]]-Reconciliation!L3715))</f>
        <v>1</v>
      </c>
      <c r="N3715" s="1" t="str" cm="1">
        <f t="array" ref="N3715">_xlfn.IFS(M3715="not Processed", "Not Processed",M3715&gt;2,"SLA Breached",M3715&lt;=2,"Within SLA")</f>
        <v>Within SLA</v>
      </c>
      <c r="O3715" s="1" t="str">
        <f>_xlfn.XLOOKUP(A3715,Source_data!A:A,Source_data!D:D)</f>
        <v>ATM</v>
      </c>
      <c r="P3715" s="1">
        <f t="shared" ref="P3715:P3778" si="585">IF(G3715="missing",1,0)</f>
        <v>0</v>
      </c>
      <c r="Q3715" s="1">
        <f t="shared" ref="Q3715:Q3778" si="586">IF(H3715="duplicate",1,0)</f>
        <v>0</v>
      </c>
      <c r="R3715" s="1">
        <f t="shared" ref="R3715:R3778" si="587">IF(I3715="mismatch",1,0)</f>
        <v>0</v>
      </c>
      <c r="S3715" s="1">
        <f t="shared" ref="S3715:S3778" si="588">IF(J3715="mismatch",1,)</f>
        <v>0</v>
      </c>
      <c r="T3715" s="1">
        <f t="shared" ref="T3715:T3778" si="589">IF(N3715="sla breached",1,0)</f>
        <v>0</v>
      </c>
      <c r="U3715" s="1" t="str">
        <f>_xlfn.XLOOKUP(Table3[[#This Row],[Transaction ID]],Source_data!A:A,Source_data!E:E)</f>
        <v>Hyderabad</v>
      </c>
      <c r="V3715" s="1">
        <f>_xlfn.IFNA(_xlfn.XLOOKUP(A3715,bank_processed_transactions[transaction_id],bank_processed_transactions[processing_minutes]),"")</f>
        <v>21.5</v>
      </c>
      <c r="W3715" s="31">
        <f>_xlfn.XLOOKUP(A3715,Source_data!A:A,Source_data!B:B)</f>
        <v>46112</v>
      </c>
    </row>
    <row r="3716" spans="1:23" x14ac:dyDescent="0.3">
      <c r="A3716" s="3" t="s">
        <v>4679</v>
      </c>
      <c r="B3716" s="1">
        <f>_xlfn.XLOOKUP(A3716,bank_source_transactions__1[transaction_id],bank_source_transactions__1[amount_inr])</f>
        <v>43303.45</v>
      </c>
      <c r="C3716" s="1">
        <f>_xlfn.XLOOKUP(A3716,Processed_data!A:A,Processed_data!F:F)</f>
        <v>43303.45</v>
      </c>
      <c r="D3716" s="1" t="str">
        <f>_xlfn.XLOOKUP(A3716,bank_source_transactions__1[transaction_id],bank_source_transactions__1[transaction_status])</f>
        <v>SUCCESS</v>
      </c>
      <c r="E3716" s="1" t="str">
        <f>_xlfn.XLOOKUP(A3716,Processed_data!A:A,Processed_data!G:G)</f>
        <v>SUCCESS</v>
      </c>
      <c r="F3716" s="1">
        <f>COUNTIF(bank_processed_transactions[transaction_id],A3716)</f>
        <v>1</v>
      </c>
      <c r="G3716" s="1" t="str">
        <f t="shared" si="580"/>
        <v>found</v>
      </c>
      <c r="H3716" s="1" t="str">
        <f t="shared" si="581"/>
        <v>Not Duplicate</v>
      </c>
      <c r="I3716" s="1" t="str">
        <f t="shared" si="582"/>
        <v>match</v>
      </c>
      <c r="J3716" s="1" t="str">
        <f t="shared" si="583"/>
        <v>match</v>
      </c>
      <c r="K3716" s="1">
        <f t="shared" si="584"/>
        <v>0</v>
      </c>
      <c r="L3716" s="2">
        <f>IF(F3716=0,"not processed",_xlfn.MINIFS(Processed_data!H:H,Processed_data!A:A,A3716))</f>
        <v>46067</v>
      </c>
      <c r="M3716" s="1">
        <f>IF(F3716=0,"not processed",ABS(bank_source_transactions__1[[#This Row],[transaction_date]]-Reconciliation!L3716))</f>
        <v>1</v>
      </c>
      <c r="N3716" s="1" t="str" cm="1">
        <f t="array" ref="N3716">_xlfn.IFS(M3716="not Processed", "Not Processed",M3716&gt;2,"SLA Breached",M3716&lt;=2,"Within SLA")</f>
        <v>Within SLA</v>
      </c>
      <c r="O3716" s="1" t="str">
        <f>_xlfn.XLOOKUP(A3716,Source_data!A:A,Source_data!D:D)</f>
        <v>IMPS</v>
      </c>
      <c r="P3716" s="1">
        <f t="shared" si="585"/>
        <v>0</v>
      </c>
      <c r="Q3716" s="1">
        <f t="shared" si="586"/>
        <v>0</v>
      </c>
      <c r="R3716" s="1">
        <f t="shared" si="587"/>
        <v>0</v>
      </c>
      <c r="S3716" s="1">
        <f t="shared" si="588"/>
        <v>0</v>
      </c>
      <c r="T3716" s="1">
        <f t="shared" si="589"/>
        <v>0</v>
      </c>
      <c r="U3716" s="1" t="str">
        <f>_xlfn.XLOOKUP(Table3[[#This Row],[Transaction ID]],Source_data!A:A,Source_data!E:E)</f>
        <v>Mumbai</v>
      </c>
      <c r="V3716" s="1">
        <f>_xlfn.IFNA(_xlfn.XLOOKUP(A3716,bank_processed_transactions[transaction_id],bank_processed_transactions[processing_minutes]),"")</f>
        <v>26.5</v>
      </c>
      <c r="W3716" s="31">
        <f>_xlfn.XLOOKUP(A3716,Source_data!A:A,Source_data!B:B)</f>
        <v>46066</v>
      </c>
    </row>
    <row r="3717" spans="1:23" x14ac:dyDescent="0.3">
      <c r="A3717" s="4" t="s">
        <v>3591</v>
      </c>
      <c r="B3717" s="1">
        <f>_xlfn.XLOOKUP(A3717,bank_source_transactions__1[transaction_id],bank_source_transactions__1[amount_inr])</f>
        <v>3306.82</v>
      </c>
      <c r="C3717" s="1">
        <f>_xlfn.XLOOKUP(A3717,Processed_data!A:A,Processed_data!F:F)</f>
        <v>3306.82</v>
      </c>
      <c r="D3717" s="1" t="str">
        <f>_xlfn.XLOOKUP(A3717,bank_source_transactions__1[transaction_id],bank_source_transactions__1[transaction_status])</f>
        <v>SUCCESS</v>
      </c>
      <c r="E3717" s="1" t="str">
        <f>_xlfn.XLOOKUP(A3717,Processed_data!A:A,Processed_data!G:G)</f>
        <v>SUCCESS</v>
      </c>
      <c r="F3717" s="1">
        <f>COUNTIF(bank_processed_transactions[transaction_id],A3717)</f>
        <v>1</v>
      </c>
      <c r="G3717" s="1" t="str">
        <f t="shared" si="580"/>
        <v>found</v>
      </c>
      <c r="H3717" s="1" t="str">
        <f t="shared" si="581"/>
        <v>Not Duplicate</v>
      </c>
      <c r="I3717" s="1" t="str">
        <f t="shared" si="582"/>
        <v>match</v>
      </c>
      <c r="J3717" s="1" t="str">
        <f t="shared" si="583"/>
        <v>match</v>
      </c>
      <c r="K3717" s="1">
        <f t="shared" si="584"/>
        <v>0</v>
      </c>
      <c r="L3717" s="2">
        <f>IF(F3717=0,"not processed",_xlfn.MINIFS(Processed_data!H:H,Processed_data!A:A,A3717))</f>
        <v>46055</v>
      </c>
      <c r="M3717" s="1">
        <f>IF(F3717=0,"not processed",ABS(bank_source_transactions__1[[#This Row],[transaction_date]]-Reconciliation!L3717))</f>
        <v>0</v>
      </c>
      <c r="N3717" s="1" t="str" cm="1">
        <f t="array" ref="N3717">_xlfn.IFS(M3717="not Processed", "Not Processed",M3717&gt;2,"SLA Breached",M3717&lt;=2,"Within SLA")</f>
        <v>Within SLA</v>
      </c>
      <c r="O3717" s="1" t="str">
        <f>_xlfn.XLOOKUP(A3717,Source_data!A:A,Source_data!D:D)</f>
        <v>IMPS</v>
      </c>
      <c r="P3717" s="1">
        <f t="shared" si="585"/>
        <v>0</v>
      </c>
      <c r="Q3717" s="1">
        <f t="shared" si="586"/>
        <v>0</v>
      </c>
      <c r="R3717" s="1">
        <f t="shared" si="587"/>
        <v>0</v>
      </c>
      <c r="S3717" s="1">
        <f t="shared" si="588"/>
        <v>0</v>
      </c>
      <c r="T3717" s="1">
        <f t="shared" si="589"/>
        <v>0</v>
      </c>
      <c r="U3717" s="1" t="str">
        <f>_xlfn.XLOOKUP(Table3[[#This Row],[Transaction ID]],Source_data!A:A,Source_data!E:E)</f>
        <v>Hyderabad</v>
      </c>
      <c r="V3717" s="1">
        <f>_xlfn.IFNA(_xlfn.XLOOKUP(A3717,bank_processed_transactions[transaction_id],bank_processed_transactions[processing_minutes]),"")</f>
        <v>6.1</v>
      </c>
      <c r="W3717" s="31">
        <f>_xlfn.XLOOKUP(A3717,Source_data!A:A,Source_data!B:B)</f>
        <v>46055</v>
      </c>
    </row>
    <row r="3718" spans="1:23" x14ac:dyDescent="0.3">
      <c r="A3718" s="3" t="s">
        <v>4133</v>
      </c>
      <c r="B3718" s="1">
        <f>_xlfn.XLOOKUP(A3718,bank_source_transactions__1[transaction_id],bank_source_transactions__1[amount_inr])</f>
        <v>4651.72</v>
      </c>
      <c r="C3718" s="1">
        <f>_xlfn.XLOOKUP(A3718,Processed_data!A:A,Processed_data!F:F)</f>
        <v>4651.72</v>
      </c>
      <c r="D3718" s="1" t="str">
        <f>_xlfn.XLOOKUP(A3718,bank_source_transactions__1[transaction_id],bank_source_transactions__1[transaction_status])</f>
        <v>SUCCESS</v>
      </c>
      <c r="E3718" s="1" t="str">
        <f>_xlfn.XLOOKUP(A3718,Processed_data!A:A,Processed_data!G:G)</f>
        <v>SUCCESS</v>
      </c>
      <c r="F3718" s="1">
        <f>COUNTIF(bank_processed_transactions[transaction_id],A3718)</f>
        <v>1</v>
      </c>
      <c r="G3718" s="1" t="str">
        <f t="shared" si="580"/>
        <v>found</v>
      </c>
      <c r="H3718" s="1" t="str">
        <f t="shared" si="581"/>
        <v>Not Duplicate</v>
      </c>
      <c r="I3718" s="1" t="str">
        <f t="shared" si="582"/>
        <v>match</v>
      </c>
      <c r="J3718" s="1" t="str">
        <f t="shared" si="583"/>
        <v>match</v>
      </c>
      <c r="K3718" s="1">
        <f t="shared" si="584"/>
        <v>0</v>
      </c>
      <c r="L3718" s="2">
        <f>IF(F3718=0,"not processed",_xlfn.MINIFS(Processed_data!H:H,Processed_data!A:A,A3718))</f>
        <v>46093</v>
      </c>
      <c r="M3718" s="1">
        <f>IF(F3718=0,"not processed",ABS(bank_source_transactions__1[[#This Row],[transaction_date]]-Reconciliation!L3718))</f>
        <v>1</v>
      </c>
      <c r="N3718" s="1" t="str" cm="1">
        <f t="array" ref="N3718">_xlfn.IFS(M3718="not Processed", "Not Processed",M3718&gt;2,"SLA Breached",M3718&lt;=2,"Within SLA")</f>
        <v>Within SLA</v>
      </c>
      <c r="O3718" s="1" t="str">
        <f>_xlfn.XLOOKUP(A3718,Source_data!A:A,Source_data!D:D)</f>
        <v>UPI</v>
      </c>
      <c r="P3718" s="1">
        <f t="shared" si="585"/>
        <v>0</v>
      </c>
      <c r="Q3718" s="1">
        <f t="shared" si="586"/>
        <v>0</v>
      </c>
      <c r="R3718" s="1">
        <f t="shared" si="587"/>
        <v>0</v>
      </c>
      <c r="S3718" s="1">
        <f t="shared" si="588"/>
        <v>0</v>
      </c>
      <c r="T3718" s="1">
        <f t="shared" si="589"/>
        <v>0</v>
      </c>
      <c r="U3718" s="1" t="str">
        <f>_xlfn.XLOOKUP(Table3[[#This Row],[Transaction ID]],Source_data!A:A,Source_data!E:E)</f>
        <v>Pune</v>
      </c>
      <c r="V3718" s="1">
        <f>_xlfn.IFNA(_xlfn.XLOOKUP(A3718,bank_processed_transactions[transaction_id],bank_processed_transactions[processing_minutes]),"")</f>
        <v>13.7</v>
      </c>
      <c r="W3718" s="31">
        <f>_xlfn.XLOOKUP(A3718,Source_data!A:A,Source_data!B:B)</f>
        <v>46092</v>
      </c>
    </row>
    <row r="3719" spans="1:23" x14ac:dyDescent="0.3">
      <c r="A3719" s="4" t="s">
        <v>948</v>
      </c>
      <c r="B3719" s="1">
        <f>_xlfn.XLOOKUP(A3719,bank_source_transactions__1[transaction_id],bank_source_transactions__1[amount_inr])</f>
        <v>1443.04</v>
      </c>
      <c r="C3719" s="1">
        <f>_xlfn.XLOOKUP(A3719,Processed_data!A:A,Processed_data!F:F)</f>
        <v>1443.04</v>
      </c>
      <c r="D3719" s="1" t="str">
        <f>_xlfn.XLOOKUP(A3719,bank_source_transactions__1[transaction_id],bank_source_transactions__1[transaction_status])</f>
        <v>SUCCESS</v>
      </c>
      <c r="E3719" s="1" t="str">
        <f>_xlfn.XLOOKUP(A3719,Processed_data!A:A,Processed_data!G:G)</f>
        <v>SUCCESS</v>
      </c>
      <c r="F3719" s="1">
        <f>COUNTIF(bank_processed_transactions[transaction_id],A3719)</f>
        <v>1</v>
      </c>
      <c r="G3719" s="1" t="str">
        <f t="shared" si="580"/>
        <v>found</v>
      </c>
      <c r="H3719" s="1" t="str">
        <f t="shared" si="581"/>
        <v>Not Duplicate</v>
      </c>
      <c r="I3719" s="1" t="str">
        <f t="shared" si="582"/>
        <v>match</v>
      </c>
      <c r="J3719" s="1" t="str">
        <f t="shared" si="583"/>
        <v>match</v>
      </c>
      <c r="K3719" s="1">
        <f t="shared" si="584"/>
        <v>0</v>
      </c>
      <c r="L3719" s="2">
        <f>IF(F3719=0,"not processed",_xlfn.MINIFS(Processed_data!H:H,Processed_data!A:A,A3719))</f>
        <v>46105</v>
      </c>
      <c r="M3719" s="1">
        <f>IF(F3719=0,"not processed",ABS(bank_source_transactions__1[[#This Row],[transaction_date]]-Reconciliation!L3719))</f>
        <v>3</v>
      </c>
      <c r="N3719" s="1" t="str" cm="1">
        <f t="array" ref="N3719">_xlfn.IFS(M3719="not Processed", "Not Processed",M3719&gt;2,"SLA Breached",M3719&lt;=2,"Within SLA")</f>
        <v>SLA Breached</v>
      </c>
      <c r="O3719" s="1" t="str">
        <f>_xlfn.XLOOKUP(A3719,Source_data!A:A,Source_data!D:D)</f>
        <v>UPI</v>
      </c>
      <c r="P3719" s="1">
        <f t="shared" si="585"/>
        <v>0</v>
      </c>
      <c r="Q3719" s="1">
        <f t="shared" si="586"/>
        <v>0</v>
      </c>
      <c r="R3719" s="1">
        <f t="shared" si="587"/>
        <v>0</v>
      </c>
      <c r="S3719" s="1">
        <f t="shared" si="588"/>
        <v>0</v>
      </c>
      <c r="T3719" s="1">
        <f t="shared" si="589"/>
        <v>1</v>
      </c>
      <c r="U3719" s="1" t="str">
        <f>_xlfn.XLOOKUP(Table3[[#This Row],[Transaction ID]],Source_data!A:A,Source_data!E:E)</f>
        <v>Hyderabad</v>
      </c>
      <c r="V3719" s="1">
        <f>_xlfn.IFNA(_xlfn.XLOOKUP(A3719,bank_processed_transactions[transaction_id],bank_processed_transactions[processing_minutes]),"")</f>
        <v>67.400000000000006</v>
      </c>
      <c r="W3719" s="31">
        <f>_xlfn.XLOOKUP(A3719,Source_data!A:A,Source_data!B:B)</f>
        <v>46102</v>
      </c>
    </row>
    <row r="3720" spans="1:23" x14ac:dyDescent="0.3">
      <c r="A3720" s="3" t="s">
        <v>1174</v>
      </c>
      <c r="B3720" s="1">
        <f>_xlfn.XLOOKUP(A3720,bank_source_transactions__1[transaction_id],bank_source_transactions__1[amount_inr])</f>
        <v>8538.7099999999991</v>
      </c>
      <c r="C3720" s="1">
        <f>_xlfn.XLOOKUP(A3720,Processed_data!A:A,Processed_data!F:F)</f>
        <v>8538.7099999999991</v>
      </c>
      <c r="D3720" s="1" t="str">
        <f>_xlfn.XLOOKUP(A3720,bank_source_transactions__1[transaction_id],bank_source_transactions__1[transaction_status])</f>
        <v>SUCCESS</v>
      </c>
      <c r="E3720" s="1" t="str">
        <f>_xlfn.XLOOKUP(A3720,Processed_data!A:A,Processed_data!G:G)</f>
        <v>SUCCESS</v>
      </c>
      <c r="F3720" s="1">
        <f>COUNTIF(bank_processed_transactions[transaction_id],A3720)</f>
        <v>1</v>
      </c>
      <c r="G3720" s="1" t="str">
        <f t="shared" si="580"/>
        <v>found</v>
      </c>
      <c r="H3720" s="1" t="str">
        <f t="shared" si="581"/>
        <v>Not Duplicate</v>
      </c>
      <c r="I3720" s="1" t="str">
        <f t="shared" si="582"/>
        <v>match</v>
      </c>
      <c r="J3720" s="1" t="str">
        <f t="shared" si="583"/>
        <v>match</v>
      </c>
      <c r="K3720" s="1">
        <f t="shared" si="584"/>
        <v>0</v>
      </c>
      <c r="L3720" s="2">
        <f>IF(F3720=0,"not processed",_xlfn.MINIFS(Processed_data!H:H,Processed_data!A:A,A3720))</f>
        <v>46056</v>
      </c>
      <c r="M3720" s="1">
        <f>IF(F3720=0,"not processed",ABS(bank_source_transactions__1[[#This Row],[transaction_date]]-Reconciliation!L3720))</f>
        <v>3</v>
      </c>
      <c r="N3720" s="1" t="str" cm="1">
        <f t="array" ref="N3720">_xlfn.IFS(M3720="not Processed", "Not Processed",M3720&gt;2,"SLA Breached",M3720&lt;=2,"Within SLA")</f>
        <v>SLA Breached</v>
      </c>
      <c r="O3720" s="1" t="str">
        <f>_xlfn.XLOOKUP(A3720,Source_data!A:A,Source_data!D:D)</f>
        <v>IMPS</v>
      </c>
      <c r="P3720" s="1">
        <f t="shared" si="585"/>
        <v>0</v>
      </c>
      <c r="Q3720" s="1">
        <f t="shared" si="586"/>
        <v>0</v>
      </c>
      <c r="R3720" s="1">
        <f t="shared" si="587"/>
        <v>0</v>
      </c>
      <c r="S3720" s="1">
        <f t="shared" si="588"/>
        <v>0</v>
      </c>
      <c r="T3720" s="1">
        <f t="shared" si="589"/>
        <v>1</v>
      </c>
      <c r="U3720" s="1" t="str">
        <f>_xlfn.XLOOKUP(Table3[[#This Row],[Transaction ID]],Source_data!A:A,Source_data!E:E)</f>
        <v>Pune</v>
      </c>
      <c r="V3720" s="1">
        <f>_xlfn.IFNA(_xlfn.XLOOKUP(A3720,bank_processed_transactions[transaction_id],bank_processed_transactions[processing_minutes]),"")</f>
        <v>26.4</v>
      </c>
      <c r="W3720" s="31">
        <f>_xlfn.XLOOKUP(A3720,Source_data!A:A,Source_data!B:B)</f>
        <v>46053</v>
      </c>
    </row>
    <row r="3721" spans="1:23" x14ac:dyDescent="0.3">
      <c r="A3721" s="4" t="s">
        <v>851</v>
      </c>
      <c r="B3721" s="1">
        <f>_xlfn.XLOOKUP(A3721,bank_source_transactions__1[transaction_id],bank_source_transactions__1[amount_inr])</f>
        <v>5008.37</v>
      </c>
      <c r="C3721" s="1">
        <f>_xlfn.XLOOKUP(A3721,Processed_data!A:A,Processed_data!F:F)</f>
        <v>5008.37</v>
      </c>
      <c r="D3721" s="1" t="str">
        <f>_xlfn.XLOOKUP(A3721,bank_source_transactions__1[transaction_id],bank_source_transactions__1[transaction_status])</f>
        <v>SUCCESS</v>
      </c>
      <c r="E3721" s="1" t="str">
        <f>_xlfn.XLOOKUP(A3721,Processed_data!A:A,Processed_data!G:G)</f>
        <v>SUCCESS</v>
      </c>
      <c r="F3721" s="1">
        <f>COUNTIF(bank_processed_transactions[transaction_id],A3721)</f>
        <v>1</v>
      </c>
      <c r="G3721" s="1" t="str">
        <f t="shared" si="580"/>
        <v>found</v>
      </c>
      <c r="H3721" s="1" t="str">
        <f t="shared" si="581"/>
        <v>Not Duplicate</v>
      </c>
      <c r="I3721" s="1" t="str">
        <f t="shared" si="582"/>
        <v>match</v>
      </c>
      <c r="J3721" s="1" t="str">
        <f t="shared" si="583"/>
        <v>match</v>
      </c>
      <c r="K3721" s="1">
        <f t="shared" si="584"/>
        <v>0</v>
      </c>
      <c r="L3721" s="2">
        <f>IF(F3721=0,"not processed",_xlfn.MINIFS(Processed_data!H:H,Processed_data!A:A,A3721))</f>
        <v>46052</v>
      </c>
      <c r="M3721" s="1">
        <f>IF(F3721=0,"not processed",ABS(bank_source_transactions__1[[#This Row],[transaction_date]]-Reconciliation!L3721))</f>
        <v>3</v>
      </c>
      <c r="N3721" s="1" t="str" cm="1">
        <f t="array" ref="N3721">_xlfn.IFS(M3721="not Processed", "Not Processed",M3721&gt;2,"SLA Breached",M3721&lt;=2,"Within SLA")</f>
        <v>SLA Breached</v>
      </c>
      <c r="O3721" s="1" t="str">
        <f>_xlfn.XLOOKUP(A3721,Source_data!A:A,Source_data!D:D)</f>
        <v>UPI</v>
      </c>
      <c r="P3721" s="1">
        <f t="shared" si="585"/>
        <v>0</v>
      </c>
      <c r="Q3721" s="1">
        <f t="shared" si="586"/>
        <v>0</v>
      </c>
      <c r="R3721" s="1">
        <f t="shared" si="587"/>
        <v>0</v>
      </c>
      <c r="S3721" s="1">
        <f t="shared" si="588"/>
        <v>0</v>
      </c>
      <c r="T3721" s="1">
        <f t="shared" si="589"/>
        <v>1</v>
      </c>
      <c r="U3721" s="1" t="str">
        <f>_xlfn.XLOOKUP(Table3[[#This Row],[Transaction ID]],Source_data!A:A,Source_data!E:E)</f>
        <v>Hyderabad</v>
      </c>
      <c r="V3721" s="1">
        <f>_xlfn.IFNA(_xlfn.XLOOKUP(A3721,bank_processed_transactions[transaction_id],bank_processed_transactions[processing_minutes]),"")</f>
        <v>38.299999999999997</v>
      </c>
      <c r="W3721" s="31">
        <f>_xlfn.XLOOKUP(A3721,Source_data!A:A,Source_data!B:B)</f>
        <v>46049</v>
      </c>
    </row>
    <row r="3722" spans="1:23" x14ac:dyDescent="0.3">
      <c r="A3722" s="3" t="s">
        <v>2580</v>
      </c>
      <c r="B3722" s="1">
        <f>_xlfn.XLOOKUP(A3722,bank_source_transactions__1[transaction_id],bank_source_transactions__1[amount_inr])</f>
        <v>2317.54</v>
      </c>
      <c r="C3722" s="1">
        <f>_xlfn.XLOOKUP(A3722,Processed_data!A:A,Processed_data!F:F)</f>
        <v>2317.54</v>
      </c>
      <c r="D3722" s="1" t="str">
        <f>_xlfn.XLOOKUP(A3722,bank_source_transactions__1[transaction_id],bank_source_transactions__1[transaction_status])</f>
        <v>SUCCESS</v>
      </c>
      <c r="E3722" s="1" t="str">
        <f>_xlfn.XLOOKUP(A3722,Processed_data!A:A,Processed_data!G:G)</f>
        <v>SUCCESS</v>
      </c>
      <c r="F3722" s="1">
        <f>COUNTIF(bank_processed_transactions[transaction_id],A3722)</f>
        <v>1</v>
      </c>
      <c r="G3722" s="1" t="str">
        <f t="shared" si="580"/>
        <v>found</v>
      </c>
      <c r="H3722" s="1" t="str">
        <f t="shared" si="581"/>
        <v>Not Duplicate</v>
      </c>
      <c r="I3722" s="1" t="str">
        <f t="shared" si="582"/>
        <v>match</v>
      </c>
      <c r="J3722" s="1" t="str">
        <f t="shared" si="583"/>
        <v>match</v>
      </c>
      <c r="K3722" s="1">
        <f t="shared" si="584"/>
        <v>0</v>
      </c>
      <c r="L3722" s="2">
        <f>IF(F3722=0,"not processed",_xlfn.MINIFS(Processed_data!H:H,Processed_data!A:A,A3722))</f>
        <v>46112</v>
      </c>
      <c r="M3722" s="1">
        <f>IF(F3722=0,"not processed",ABS(bank_source_transactions__1[[#This Row],[transaction_date]]-Reconciliation!L3722))</f>
        <v>2</v>
      </c>
      <c r="N3722" s="1" t="str" cm="1">
        <f t="array" ref="N3722">_xlfn.IFS(M3722="not Processed", "Not Processed",M3722&gt;2,"SLA Breached",M3722&lt;=2,"Within SLA")</f>
        <v>Within SLA</v>
      </c>
      <c r="O3722" s="1" t="str">
        <f>_xlfn.XLOOKUP(A3722,Source_data!A:A,Source_data!D:D)</f>
        <v>UPI</v>
      </c>
      <c r="P3722" s="1">
        <f t="shared" si="585"/>
        <v>0</v>
      </c>
      <c r="Q3722" s="1">
        <f t="shared" si="586"/>
        <v>0</v>
      </c>
      <c r="R3722" s="1">
        <f t="shared" si="587"/>
        <v>0</v>
      </c>
      <c r="S3722" s="1">
        <f t="shared" si="588"/>
        <v>0</v>
      </c>
      <c r="T3722" s="1">
        <f t="shared" si="589"/>
        <v>0</v>
      </c>
      <c r="U3722" s="1" t="str">
        <f>_xlfn.XLOOKUP(Table3[[#This Row],[Transaction ID]],Source_data!A:A,Source_data!E:E)</f>
        <v>Bengaluru</v>
      </c>
      <c r="V3722" s="1">
        <f>_xlfn.IFNA(_xlfn.XLOOKUP(A3722,bank_processed_transactions[transaction_id],bank_processed_transactions[processing_minutes]),"")</f>
        <v>27.6</v>
      </c>
      <c r="W3722" s="31">
        <f>_xlfn.XLOOKUP(A3722,Source_data!A:A,Source_data!B:B)</f>
        <v>46110</v>
      </c>
    </row>
    <row r="3723" spans="1:23" x14ac:dyDescent="0.3">
      <c r="A3723" s="4" t="s">
        <v>4100</v>
      </c>
      <c r="B3723" s="1">
        <f>_xlfn.XLOOKUP(A3723,bank_source_transactions__1[transaction_id],bank_source_transactions__1[amount_inr])</f>
        <v>494.58</v>
      </c>
      <c r="C3723" s="1">
        <f>_xlfn.XLOOKUP(A3723,Processed_data!A:A,Processed_data!F:F)</f>
        <v>494.58</v>
      </c>
      <c r="D3723" s="1" t="str">
        <f>_xlfn.XLOOKUP(A3723,bank_source_transactions__1[transaction_id],bank_source_transactions__1[transaction_status])</f>
        <v>SUCCESS</v>
      </c>
      <c r="E3723" s="1" t="str">
        <f>_xlfn.XLOOKUP(A3723,Processed_data!A:A,Processed_data!G:G)</f>
        <v>SUCCESS</v>
      </c>
      <c r="F3723" s="1">
        <f>COUNTIF(bank_processed_transactions[transaction_id],A3723)</f>
        <v>1</v>
      </c>
      <c r="G3723" s="1" t="str">
        <f t="shared" si="580"/>
        <v>found</v>
      </c>
      <c r="H3723" s="1" t="str">
        <f t="shared" si="581"/>
        <v>Not Duplicate</v>
      </c>
      <c r="I3723" s="1" t="str">
        <f t="shared" si="582"/>
        <v>match</v>
      </c>
      <c r="J3723" s="1" t="str">
        <f t="shared" si="583"/>
        <v>match</v>
      </c>
      <c r="K3723" s="1">
        <f t="shared" si="584"/>
        <v>0</v>
      </c>
      <c r="L3723" s="2">
        <f>IF(F3723=0,"not processed",_xlfn.MINIFS(Processed_data!H:H,Processed_data!A:A,A3723))</f>
        <v>46026</v>
      </c>
      <c r="M3723" s="1">
        <f>IF(F3723=0,"not processed",ABS(bank_source_transactions__1[[#This Row],[transaction_date]]-Reconciliation!L3723))</f>
        <v>0</v>
      </c>
      <c r="N3723" s="1" t="str" cm="1">
        <f t="array" ref="N3723">_xlfn.IFS(M3723="not Processed", "Not Processed",M3723&gt;2,"SLA Breached",M3723&lt;=2,"Within SLA")</f>
        <v>Within SLA</v>
      </c>
      <c r="O3723" s="1" t="str">
        <f>_xlfn.XLOOKUP(A3723,Source_data!A:A,Source_data!D:D)</f>
        <v>UPI</v>
      </c>
      <c r="P3723" s="1">
        <f t="shared" si="585"/>
        <v>0</v>
      </c>
      <c r="Q3723" s="1">
        <f t="shared" si="586"/>
        <v>0</v>
      </c>
      <c r="R3723" s="1">
        <f t="shared" si="587"/>
        <v>0</v>
      </c>
      <c r="S3723" s="1">
        <f t="shared" si="588"/>
        <v>0</v>
      </c>
      <c r="T3723" s="1">
        <f t="shared" si="589"/>
        <v>0</v>
      </c>
      <c r="U3723" s="1" t="str">
        <f>_xlfn.XLOOKUP(Table3[[#This Row],[Transaction ID]],Source_data!A:A,Source_data!E:E)</f>
        <v>Hyderabad</v>
      </c>
      <c r="V3723" s="1">
        <f>_xlfn.IFNA(_xlfn.XLOOKUP(A3723,bank_processed_transactions[transaction_id],bank_processed_transactions[processing_minutes]),"")</f>
        <v>19.7</v>
      </c>
      <c r="W3723" s="31">
        <f>_xlfn.XLOOKUP(A3723,Source_data!A:A,Source_data!B:B)</f>
        <v>46026</v>
      </c>
    </row>
    <row r="3724" spans="1:23" x14ac:dyDescent="0.3">
      <c r="A3724" s="3" t="s">
        <v>3587</v>
      </c>
      <c r="B3724" s="1">
        <f>_xlfn.XLOOKUP(A3724,bank_source_transactions__1[transaction_id],bank_source_transactions__1[amount_inr])</f>
        <v>22008.73</v>
      </c>
      <c r="C3724" s="1">
        <f>_xlfn.XLOOKUP(A3724,Processed_data!A:A,Processed_data!F:F)</f>
        <v>22008.73</v>
      </c>
      <c r="D3724" s="1" t="str">
        <f>_xlfn.XLOOKUP(A3724,bank_source_transactions__1[transaction_id],bank_source_transactions__1[transaction_status])</f>
        <v>SUCCESS</v>
      </c>
      <c r="E3724" s="1" t="str">
        <f>_xlfn.XLOOKUP(A3724,Processed_data!A:A,Processed_data!G:G)</f>
        <v>SUCCESS</v>
      </c>
      <c r="F3724" s="1">
        <f>COUNTIF(bank_processed_transactions[transaction_id],A3724)</f>
        <v>1</v>
      </c>
      <c r="G3724" s="1" t="str">
        <f t="shared" si="580"/>
        <v>found</v>
      </c>
      <c r="H3724" s="1" t="str">
        <f t="shared" si="581"/>
        <v>Not Duplicate</v>
      </c>
      <c r="I3724" s="1" t="str">
        <f t="shared" si="582"/>
        <v>match</v>
      </c>
      <c r="J3724" s="1" t="str">
        <f t="shared" si="583"/>
        <v>match</v>
      </c>
      <c r="K3724" s="1">
        <f t="shared" si="584"/>
        <v>0</v>
      </c>
      <c r="L3724" s="2">
        <f>IF(F3724=0,"not processed",_xlfn.MINIFS(Processed_data!H:H,Processed_data!A:A,A3724))</f>
        <v>46081</v>
      </c>
      <c r="M3724" s="1">
        <f>IF(F3724=0,"not processed",ABS(bank_source_transactions__1[[#This Row],[transaction_date]]-Reconciliation!L3724))</f>
        <v>1</v>
      </c>
      <c r="N3724" s="1" t="str" cm="1">
        <f t="array" ref="N3724">_xlfn.IFS(M3724="not Processed", "Not Processed",M3724&gt;2,"SLA Breached",M3724&lt;=2,"Within SLA")</f>
        <v>Within SLA</v>
      </c>
      <c r="O3724" s="1" t="str">
        <f>_xlfn.XLOOKUP(A3724,Source_data!A:A,Source_data!D:D)</f>
        <v>NEFT</v>
      </c>
      <c r="P3724" s="1">
        <f t="shared" si="585"/>
        <v>0</v>
      </c>
      <c r="Q3724" s="1">
        <f t="shared" si="586"/>
        <v>0</v>
      </c>
      <c r="R3724" s="1">
        <f t="shared" si="587"/>
        <v>0</v>
      </c>
      <c r="S3724" s="1">
        <f t="shared" si="588"/>
        <v>0</v>
      </c>
      <c r="T3724" s="1">
        <f t="shared" si="589"/>
        <v>0</v>
      </c>
      <c r="U3724" s="1" t="str">
        <f>_xlfn.XLOOKUP(Table3[[#This Row],[Transaction ID]],Source_data!A:A,Source_data!E:E)</f>
        <v>Mumbai</v>
      </c>
      <c r="V3724" s="1">
        <f>_xlfn.IFNA(_xlfn.XLOOKUP(A3724,bank_processed_transactions[transaction_id],bank_processed_transactions[processing_minutes]),"")</f>
        <v>27.3</v>
      </c>
      <c r="W3724" s="31">
        <f>_xlfn.XLOOKUP(A3724,Source_data!A:A,Source_data!B:B)</f>
        <v>46080</v>
      </c>
    </row>
    <row r="3725" spans="1:23" x14ac:dyDescent="0.3">
      <c r="A3725" s="4" t="s">
        <v>4522</v>
      </c>
      <c r="B3725" s="1">
        <f>_xlfn.XLOOKUP(A3725,bank_source_transactions__1[transaction_id],bank_source_transactions__1[amount_inr])</f>
        <v>10940.66</v>
      </c>
      <c r="C3725" s="1">
        <f>_xlfn.XLOOKUP(A3725,Processed_data!A:A,Processed_data!F:F)</f>
        <v>10940.66</v>
      </c>
      <c r="D3725" s="1" t="str">
        <f>_xlfn.XLOOKUP(A3725,bank_source_transactions__1[transaction_id],bank_source_transactions__1[transaction_status])</f>
        <v>SUCCESS</v>
      </c>
      <c r="E3725" s="1" t="str">
        <f>_xlfn.XLOOKUP(A3725,Processed_data!A:A,Processed_data!G:G)</f>
        <v>SUCCESS</v>
      </c>
      <c r="F3725" s="1">
        <f>COUNTIF(bank_processed_transactions[transaction_id],A3725)</f>
        <v>1</v>
      </c>
      <c r="G3725" s="1" t="str">
        <f t="shared" si="580"/>
        <v>found</v>
      </c>
      <c r="H3725" s="1" t="str">
        <f t="shared" si="581"/>
        <v>Not Duplicate</v>
      </c>
      <c r="I3725" s="1" t="str">
        <f t="shared" si="582"/>
        <v>match</v>
      </c>
      <c r="J3725" s="1" t="str">
        <f t="shared" si="583"/>
        <v>match</v>
      </c>
      <c r="K3725" s="1">
        <f t="shared" si="584"/>
        <v>0</v>
      </c>
      <c r="L3725" s="2">
        <f>IF(F3725=0,"not processed",_xlfn.MINIFS(Processed_data!H:H,Processed_data!A:A,A3725))</f>
        <v>46090</v>
      </c>
      <c r="M3725" s="1">
        <f>IF(F3725=0,"not processed",ABS(bank_source_transactions__1[[#This Row],[transaction_date]]-Reconciliation!L3725))</f>
        <v>0</v>
      </c>
      <c r="N3725" s="1" t="str" cm="1">
        <f t="array" ref="N3725">_xlfn.IFS(M3725="not Processed", "Not Processed",M3725&gt;2,"SLA Breached",M3725&lt;=2,"Within SLA")</f>
        <v>Within SLA</v>
      </c>
      <c r="O3725" s="1" t="str">
        <f>_xlfn.XLOOKUP(A3725,Source_data!A:A,Source_data!D:D)</f>
        <v>UPI</v>
      </c>
      <c r="P3725" s="1">
        <f t="shared" si="585"/>
        <v>0</v>
      </c>
      <c r="Q3725" s="1">
        <f t="shared" si="586"/>
        <v>0</v>
      </c>
      <c r="R3725" s="1">
        <f t="shared" si="587"/>
        <v>0</v>
      </c>
      <c r="S3725" s="1">
        <f t="shared" si="588"/>
        <v>0</v>
      </c>
      <c r="T3725" s="1">
        <f t="shared" si="589"/>
        <v>0</v>
      </c>
      <c r="U3725" s="1" t="str">
        <f>_xlfn.XLOOKUP(Table3[[#This Row],[Transaction ID]],Source_data!A:A,Source_data!E:E)</f>
        <v>Pune</v>
      </c>
      <c r="V3725" s="1">
        <f>_xlfn.IFNA(_xlfn.XLOOKUP(A3725,bank_processed_transactions[transaction_id],bank_processed_transactions[processing_minutes]),"")</f>
        <v>27.9</v>
      </c>
      <c r="W3725" s="31">
        <f>_xlfn.XLOOKUP(A3725,Source_data!A:A,Source_data!B:B)</f>
        <v>46090</v>
      </c>
    </row>
    <row r="3726" spans="1:23" x14ac:dyDescent="0.3">
      <c r="A3726" s="3" t="s">
        <v>647</v>
      </c>
      <c r="B3726" s="1">
        <f>_xlfn.XLOOKUP(A3726,bank_source_transactions__1[transaction_id],bank_source_transactions__1[amount_inr])</f>
        <v>4937.7700000000004</v>
      </c>
      <c r="C3726" s="1">
        <f>_xlfn.XLOOKUP(A3726,Processed_data!A:A,Processed_data!F:F)</f>
        <v>4937.7700000000004</v>
      </c>
      <c r="D3726" s="1" t="str">
        <f>_xlfn.XLOOKUP(A3726,bank_source_transactions__1[transaction_id],bank_source_transactions__1[transaction_status])</f>
        <v>SUCCESS</v>
      </c>
      <c r="E3726" s="1" t="str">
        <f>_xlfn.XLOOKUP(A3726,Processed_data!A:A,Processed_data!G:G)</f>
        <v>SUCCESS</v>
      </c>
      <c r="F3726" s="1">
        <f>COUNTIF(bank_processed_transactions[transaction_id],A3726)</f>
        <v>1</v>
      </c>
      <c r="G3726" s="1" t="str">
        <f t="shared" si="580"/>
        <v>found</v>
      </c>
      <c r="H3726" s="1" t="str">
        <f t="shared" si="581"/>
        <v>Not Duplicate</v>
      </c>
      <c r="I3726" s="1" t="str">
        <f t="shared" si="582"/>
        <v>match</v>
      </c>
      <c r="J3726" s="1" t="str">
        <f t="shared" si="583"/>
        <v>match</v>
      </c>
      <c r="K3726" s="1">
        <f t="shared" si="584"/>
        <v>0</v>
      </c>
      <c r="L3726" s="2">
        <f>IF(F3726=0,"not processed",_xlfn.MINIFS(Processed_data!H:H,Processed_data!A:A,A3726))</f>
        <v>46067</v>
      </c>
      <c r="M3726" s="1">
        <f>IF(F3726=0,"not processed",ABS(bank_source_transactions__1[[#This Row],[transaction_date]]-Reconciliation!L3726))</f>
        <v>3</v>
      </c>
      <c r="N3726" s="1" t="str" cm="1">
        <f t="array" ref="N3726">_xlfn.IFS(M3726="not Processed", "Not Processed",M3726&gt;2,"SLA Breached",M3726&lt;=2,"Within SLA")</f>
        <v>SLA Breached</v>
      </c>
      <c r="O3726" s="1" t="str">
        <f>_xlfn.XLOOKUP(A3726,Source_data!A:A,Source_data!D:D)</f>
        <v>IMPS</v>
      </c>
      <c r="P3726" s="1">
        <f t="shared" si="585"/>
        <v>0</v>
      </c>
      <c r="Q3726" s="1">
        <f t="shared" si="586"/>
        <v>0</v>
      </c>
      <c r="R3726" s="1">
        <f t="shared" si="587"/>
        <v>0</v>
      </c>
      <c r="S3726" s="1">
        <f t="shared" si="588"/>
        <v>0</v>
      </c>
      <c r="T3726" s="1">
        <f t="shared" si="589"/>
        <v>1</v>
      </c>
      <c r="U3726" s="1" t="str">
        <f>_xlfn.XLOOKUP(Table3[[#This Row],[Transaction ID]],Source_data!A:A,Source_data!E:E)</f>
        <v>Mumbai</v>
      </c>
      <c r="V3726" s="1">
        <f>_xlfn.IFNA(_xlfn.XLOOKUP(A3726,bank_processed_transactions[transaction_id],bank_processed_transactions[processing_minutes]),"")</f>
        <v>34.6</v>
      </c>
      <c r="W3726" s="31">
        <f>_xlfn.XLOOKUP(A3726,Source_data!A:A,Source_data!B:B)</f>
        <v>46064</v>
      </c>
    </row>
    <row r="3727" spans="1:23" x14ac:dyDescent="0.3">
      <c r="A3727" s="4" t="s">
        <v>4779</v>
      </c>
      <c r="B3727" s="1">
        <f>_xlfn.XLOOKUP(A3727,bank_source_transactions__1[transaction_id],bank_source_transactions__1[amount_inr])</f>
        <v>526.36</v>
      </c>
      <c r="C3727" s="1">
        <f>_xlfn.XLOOKUP(A3727,Processed_data!A:A,Processed_data!F:F)</f>
        <v>526.36</v>
      </c>
      <c r="D3727" s="1" t="str">
        <f>_xlfn.XLOOKUP(A3727,bank_source_transactions__1[transaction_id],bank_source_transactions__1[transaction_status])</f>
        <v>SUCCESS</v>
      </c>
      <c r="E3727" s="1" t="str">
        <f>_xlfn.XLOOKUP(A3727,Processed_data!A:A,Processed_data!G:G)</f>
        <v>SUCCESS</v>
      </c>
      <c r="F3727" s="1">
        <f>COUNTIF(bank_processed_transactions[transaction_id],A3727)</f>
        <v>1</v>
      </c>
      <c r="G3727" s="1" t="str">
        <f t="shared" si="580"/>
        <v>found</v>
      </c>
      <c r="H3727" s="1" t="str">
        <f t="shared" si="581"/>
        <v>Not Duplicate</v>
      </c>
      <c r="I3727" s="1" t="str">
        <f t="shared" si="582"/>
        <v>match</v>
      </c>
      <c r="J3727" s="1" t="str">
        <f t="shared" si="583"/>
        <v>match</v>
      </c>
      <c r="K3727" s="1">
        <f t="shared" si="584"/>
        <v>0</v>
      </c>
      <c r="L3727" s="2">
        <f>IF(F3727=0,"not processed",_xlfn.MINIFS(Processed_data!H:H,Processed_data!A:A,A3727))</f>
        <v>46077</v>
      </c>
      <c r="M3727" s="1">
        <f>IF(F3727=0,"not processed",ABS(bank_source_transactions__1[[#This Row],[transaction_date]]-Reconciliation!L3727))</f>
        <v>1</v>
      </c>
      <c r="N3727" s="1" t="str" cm="1">
        <f t="array" ref="N3727">_xlfn.IFS(M3727="not Processed", "Not Processed",M3727&gt;2,"SLA Breached",M3727&lt;=2,"Within SLA")</f>
        <v>Within SLA</v>
      </c>
      <c r="O3727" s="1" t="str">
        <f>_xlfn.XLOOKUP(A3727,Source_data!A:A,Source_data!D:D)</f>
        <v>IMPS</v>
      </c>
      <c r="P3727" s="1">
        <f t="shared" si="585"/>
        <v>0</v>
      </c>
      <c r="Q3727" s="1">
        <f t="shared" si="586"/>
        <v>0</v>
      </c>
      <c r="R3727" s="1">
        <f t="shared" si="587"/>
        <v>0</v>
      </c>
      <c r="S3727" s="1">
        <f t="shared" si="588"/>
        <v>0</v>
      </c>
      <c r="T3727" s="1">
        <f t="shared" si="589"/>
        <v>0</v>
      </c>
      <c r="U3727" s="1" t="str">
        <f>_xlfn.XLOOKUP(Table3[[#This Row],[Transaction ID]],Source_data!A:A,Source_data!E:E)</f>
        <v>Hyderabad</v>
      </c>
      <c r="V3727" s="1">
        <f>_xlfn.IFNA(_xlfn.XLOOKUP(A3727,bank_processed_transactions[transaction_id],bank_processed_transactions[processing_minutes]),"")</f>
        <v>30</v>
      </c>
      <c r="W3727" s="31">
        <f>_xlfn.XLOOKUP(A3727,Source_data!A:A,Source_data!B:B)</f>
        <v>46076</v>
      </c>
    </row>
    <row r="3728" spans="1:23" x14ac:dyDescent="0.3">
      <c r="A3728" s="3" t="s">
        <v>1945</v>
      </c>
      <c r="B3728" s="1">
        <f>_xlfn.XLOOKUP(A3728,bank_source_transactions__1[transaction_id],bank_source_transactions__1[amount_inr])</f>
        <v>640.59</v>
      </c>
      <c r="C3728" s="1">
        <f>_xlfn.XLOOKUP(A3728,Processed_data!A:A,Processed_data!F:F)</f>
        <v>640.59</v>
      </c>
      <c r="D3728" s="1" t="str">
        <f>_xlfn.XLOOKUP(A3728,bank_source_transactions__1[transaction_id],bank_source_transactions__1[transaction_status])</f>
        <v>REVERSED</v>
      </c>
      <c r="E3728" s="1" t="str">
        <f>_xlfn.XLOOKUP(A3728,Processed_data!A:A,Processed_data!G:G)</f>
        <v>REVERSED</v>
      </c>
      <c r="F3728" s="1">
        <f>COUNTIF(bank_processed_transactions[transaction_id],A3728)</f>
        <v>1</v>
      </c>
      <c r="G3728" s="1" t="str">
        <f t="shared" si="580"/>
        <v>found</v>
      </c>
      <c r="H3728" s="1" t="str">
        <f t="shared" si="581"/>
        <v>Not Duplicate</v>
      </c>
      <c r="I3728" s="1" t="str">
        <f t="shared" si="582"/>
        <v>match</v>
      </c>
      <c r="J3728" s="1" t="str">
        <f t="shared" si="583"/>
        <v>match</v>
      </c>
      <c r="K3728" s="1">
        <f t="shared" si="584"/>
        <v>0</v>
      </c>
      <c r="L3728" s="2">
        <f>IF(F3728=0,"not processed",_xlfn.MINIFS(Processed_data!H:H,Processed_data!A:A,A3728))</f>
        <v>46070</v>
      </c>
      <c r="M3728" s="1">
        <f>IF(F3728=0,"not processed",ABS(bank_source_transactions__1[[#This Row],[transaction_date]]-Reconciliation!L3728))</f>
        <v>3</v>
      </c>
      <c r="N3728" s="1" t="str" cm="1">
        <f t="array" ref="N3728">_xlfn.IFS(M3728="not Processed", "Not Processed",M3728&gt;2,"SLA Breached",M3728&lt;=2,"Within SLA")</f>
        <v>SLA Breached</v>
      </c>
      <c r="O3728" s="1" t="str">
        <f>_xlfn.XLOOKUP(A3728,Source_data!A:A,Source_data!D:D)</f>
        <v>UPI</v>
      </c>
      <c r="P3728" s="1">
        <f t="shared" si="585"/>
        <v>0</v>
      </c>
      <c r="Q3728" s="1">
        <f t="shared" si="586"/>
        <v>0</v>
      </c>
      <c r="R3728" s="1">
        <f t="shared" si="587"/>
        <v>0</v>
      </c>
      <c r="S3728" s="1">
        <f t="shared" si="588"/>
        <v>0</v>
      </c>
      <c r="T3728" s="1">
        <f t="shared" si="589"/>
        <v>1</v>
      </c>
      <c r="U3728" s="1" t="str">
        <f>_xlfn.XLOOKUP(Table3[[#This Row],[Transaction ID]],Source_data!A:A,Source_data!E:E)</f>
        <v>Hyderabad</v>
      </c>
      <c r="V3728" s="1">
        <f>_xlfn.IFNA(_xlfn.XLOOKUP(A3728,bank_processed_transactions[transaction_id],bank_processed_transactions[processing_minutes]),"")</f>
        <v>7.8</v>
      </c>
      <c r="W3728" s="31">
        <f>_xlfn.XLOOKUP(A3728,Source_data!A:A,Source_data!B:B)</f>
        <v>46067</v>
      </c>
    </row>
    <row r="3729" spans="1:23" x14ac:dyDescent="0.3">
      <c r="A3729" s="4" t="s">
        <v>3897</v>
      </c>
      <c r="B3729" s="1">
        <f>_xlfn.XLOOKUP(A3729,bank_source_transactions__1[transaction_id],bank_source_transactions__1[amount_inr])</f>
        <v>4110.01</v>
      </c>
      <c r="C3729" s="1">
        <f>_xlfn.XLOOKUP(A3729,Processed_data!A:A,Processed_data!F:F)</f>
        <v>4110.01</v>
      </c>
      <c r="D3729" s="1" t="str">
        <f>_xlfn.XLOOKUP(A3729,bank_source_transactions__1[transaction_id],bank_source_transactions__1[transaction_status])</f>
        <v>SUCCESS</v>
      </c>
      <c r="E3729" s="1" t="str">
        <f>_xlfn.XLOOKUP(A3729,Processed_data!A:A,Processed_data!G:G)</f>
        <v>SUCCESS</v>
      </c>
      <c r="F3729" s="1">
        <f>COUNTIF(bank_processed_transactions[transaction_id],A3729)</f>
        <v>1</v>
      </c>
      <c r="G3729" s="1" t="str">
        <f t="shared" si="580"/>
        <v>found</v>
      </c>
      <c r="H3729" s="1" t="str">
        <f t="shared" si="581"/>
        <v>Not Duplicate</v>
      </c>
      <c r="I3729" s="1" t="str">
        <f t="shared" si="582"/>
        <v>match</v>
      </c>
      <c r="J3729" s="1" t="str">
        <f t="shared" si="583"/>
        <v>match</v>
      </c>
      <c r="K3729" s="1">
        <f t="shared" si="584"/>
        <v>0</v>
      </c>
      <c r="L3729" s="2">
        <f>IF(F3729=0,"not processed",_xlfn.MINIFS(Processed_data!H:H,Processed_data!A:A,A3729))</f>
        <v>46111</v>
      </c>
      <c r="M3729" s="1">
        <f>IF(F3729=0,"not processed",ABS(bank_source_transactions__1[[#This Row],[transaction_date]]-Reconciliation!L3729))</f>
        <v>3</v>
      </c>
      <c r="N3729" s="1" t="str" cm="1">
        <f t="array" ref="N3729">_xlfn.IFS(M3729="not Processed", "Not Processed",M3729&gt;2,"SLA Breached",M3729&lt;=2,"Within SLA")</f>
        <v>SLA Breached</v>
      </c>
      <c r="O3729" s="1" t="str">
        <f>_xlfn.XLOOKUP(A3729,Source_data!A:A,Source_data!D:D)</f>
        <v>CARD</v>
      </c>
      <c r="P3729" s="1">
        <f t="shared" si="585"/>
        <v>0</v>
      </c>
      <c r="Q3729" s="1">
        <f t="shared" si="586"/>
        <v>0</v>
      </c>
      <c r="R3729" s="1">
        <f t="shared" si="587"/>
        <v>0</v>
      </c>
      <c r="S3729" s="1">
        <f t="shared" si="588"/>
        <v>0</v>
      </c>
      <c r="T3729" s="1">
        <f t="shared" si="589"/>
        <v>1</v>
      </c>
      <c r="U3729" s="1" t="str">
        <f>_xlfn.XLOOKUP(Table3[[#This Row],[Transaction ID]],Source_data!A:A,Source_data!E:E)</f>
        <v>Hyderabad</v>
      </c>
      <c r="V3729" s="1">
        <f>_xlfn.IFNA(_xlfn.XLOOKUP(A3729,bank_processed_transactions[transaction_id],bank_processed_transactions[processing_minutes]),"")</f>
        <v>62.5</v>
      </c>
      <c r="W3729" s="31">
        <f>_xlfn.XLOOKUP(A3729,Source_data!A:A,Source_data!B:B)</f>
        <v>46108</v>
      </c>
    </row>
    <row r="3730" spans="1:23" x14ac:dyDescent="0.3">
      <c r="A3730" s="3" t="s">
        <v>4125</v>
      </c>
      <c r="B3730" s="1">
        <f>_xlfn.XLOOKUP(A3730,bank_source_transactions__1[transaction_id],bank_source_transactions__1[amount_inr])</f>
        <v>3984.81</v>
      </c>
      <c r="C3730" s="1">
        <f>_xlfn.XLOOKUP(A3730,Processed_data!A:A,Processed_data!F:F)</f>
        <v>3984.81</v>
      </c>
      <c r="D3730" s="1" t="str">
        <f>_xlfn.XLOOKUP(A3730,bank_source_transactions__1[transaction_id],bank_source_transactions__1[transaction_status])</f>
        <v>SUCCESS</v>
      </c>
      <c r="E3730" s="1" t="str">
        <f>_xlfn.XLOOKUP(A3730,Processed_data!A:A,Processed_data!G:G)</f>
        <v>SUCCESS</v>
      </c>
      <c r="F3730" s="1">
        <f>COUNTIF(bank_processed_transactions[transaction_id],A3730)</f>
        <v>1</v>
      </c>
      <c r="G3730" s="1" t="str">
        <f t="shared" si="580"/>
        <v>found</v>
      </c>
      <c r="H3730" s="1" t="str">
        <f t="shared" si="581"/>
        <v>Not Duplicate</v>
      </c>
      <c r="I3730" s="1" t="str">
        <f t="shared" si="582"/>
        <v>match</v>
      </c>
      <c r="J3730" s="1" t="str">
        <f t="shared" si="583"/>
        <v>match</v>
      </c>
      <c r="K3730" s="1">
        <f t="shared" si="584"/>
        <v>0</v>
      </c>
      <c r="L3730" s="2">
        <f>IF(F3730=0,"not processed",_xlfn.MINIFS(Processed_data!H:H,Processed_data!A:A,A3730))</f>
        <v>46081</v>
      </c>
      <c r="M3730" s="1">
        <f>IF(F3730=0,"not processed",ABS(bank_source_transactions__1[[#This Row],[transaction_date]]-Reconciliation!L3730))</f>
        <v>3</v>
      </c>
      <c r="N3730" s="1" t="str" cm="1">
        <f t="array" ref="N3730">_xlfn.IFS(M3730="not Processed", "Not Processed",M3730&gt;2,"SLA Breached",M3730&lt;=2,"Within SLA")</f>
        <v>SLA Breached</v>
      </c>
      <c r="O3730" s="1" t="str">
        <f>_xlfn.XLOOKUP(A3730,Source_data!A:A,Source_data!D:D)</f>
        <v>NEFT</v>
      </c>
      <c r="P3730" s="1">
        <f t="shared" si="585"/>
        <v>0</v>
      </c>
      <c r="Q3730" s="1">
        <f t="shared" si="586"/>
        <v>0</v>
      </c>
      <c r="R3730" s="1">
        <f t="shared" si="587"/>
        <v>0</v>
      </c>
      <c r="S3730" s="1">
        <f t="shared" si="588"/>
        <v>0</v>
      </c>
      <c r="T3730" s="1">
        <f t="shared" si="589"/>
        <v>1</v>
      </c>
      <c r="U3730" s="1" t="str">
        <f>_xlfn.XLOOKUP(Table3[[#This Row],[Transaction ID]],Source_data!A:A,Source_data!E:E)</f>
        <v>Bengaluru</v>
      </c>
      <c r="V3730" s="1">
        <f>_xlfn.IFNA(_xlfn.XLOOKUP(A3730,bank_processed_transactions[transaction_id],bank_processed_transactions[processing_minutes]),"")</f>
        <v>17.399999999999999</v>
      </c>
      <c r="W3730" s="31">
        <f>_xlfn.XLOOKUP(A3730,Source_data!A:A,Source_data!B:B)</f>
        <v>46078</v>
      </c>
    </row>
    <row r="3731" spans="1:23" x14ac:dyDescent="0.3">
      <c r="A3731" s="4" t="s">
        <v>1702</v>
      </c>
      <c r="B3731" s="1">
        <f>_xlfn.XLOOKUP(A3731,bank_source_transactions__1[transaction_id],bank_source_transactions__1[amount_inr])</f>
        <v>2461.77</v>
      </c>
      <c r="C3731" s="1">
        <f>_xlfn.XLOOKUP(A3731,Processed_data!A:A,Processed_data!F:F)</f>
        <v>2461.77</v>
      </c>
      <c r="D3731" s="1" t="str">
        <f>_xlfn.XLOOKUP(A3731,bank_source_transactions__1[transaction_id],bank_source_transactions__1[transaction_status])</f>
        <v>SUCCESS</v>
      </c>
      <c r="E3731" s="1" t="str">
        <f>_xlfn.XLOOKUP(A3731,Processed_data!A:A,Processed_data!G:G)</f>
        <v>SUCCESS</v>
      </c>
      <c r="F3731" s="1">
        <f>COUNTIF(bank_processed_transactions[transaction_id],A3731)</f>
        <v>1</v>
      </c>
      <c r="G3731" s="1" t="str">
        <f t="shared" si="580"/>
        <v>found</v>
      </c>
      <c r="H3731" s="1" t="str">
        <f t="shared" si="581"/>
        <v>Not Duplicate</v>
      </c>
      <c r="I3731" s="1" t="str">
        <f t="shared" si="582"/>
        <v>match</v>
      </c>
      <c r="J3731" s="1" t="str">
        <f t="shared" si="583"/>
        <v>match</v>
      </c>
      <c r="K3731" s="1">
        <f t="shared" si="584"/>
        <v>0</v>
      </c>
      <c r="L3731" s="2">
        <f>IF(F3731=0,"not processed",_xlfn.MINIFS(Processed_data!H:H,Processed_data!A:A,A3731))</f>
        <v>46115</v>
      </c>
      <c r="M3731" s="1">
        <f>IF(F3731=0,"not processed",ABS(bank_source_transactions__1[[#This Row],[transaction_date]]-Reconciliation!L3731))</f>
        <v>3</v>
      </c>
      <c r="N3731" s="1" t="str" cm="1">
        <f t="array" ref="N3731">_xlfn.IFS(M3731="not Processed", "Not Processed",M3731&gt;2,"SLA Breached",M3731&lt;=2,"Within SLA")</f>
        <v>SLA Breached</v>
      </c>
      <c r="O3731" s="1" t="str">
        <f>_xlfn.XLOOKUP(A3731,Source_data!A:A,Source_data!D:D)</f>
        <v>IMPS</v>
      </c>
      <c r="P3731" s="1">
        <f t="shared" si="585"/>
        <v>0</v>
      </c>
      <c r="Q3731" s="1">
        <f t="shared" si="586"/>
        <v>0</v>
      </c>
      <c r="R3731" s="1">
        <f t="shared" si="587"/>
        <v>0</v>
      </c>
      <c r="S3731" s="1">
        <f t="shared" si="588"/>
        <v>0</v>
      </c>
      <c r="T3731" s="1">
        <f t="shared" si="589"/>
        <v>1</v>
      </c>
      <c r="U3731" s="1" t="str">
        <f>_xlfn.XLOOKUP(Table3[[#This Row],[Transaction ID]],Source_data!A:A,Source_data!E:E)</f>
        <v>Mumbai</v>
      </c>
      <c r="V3731" s="1">
        <f>_xlfn.IFNA(_xlfn.XLOOKUP(A3731,bank_processed_transactions[transaction_id],bank_processed_transactions[processing_minutes]),"")</f>
        <v>28</v>
      </c>
      <c r="W3731" s="31">
        <f>_xlfn.XLOOKUP(A3731,Source_data!A:A,Source_data!B:B)</f>
        <v>46112</v>
      </c>
    </row>
    <row r="3732" spans="1:23" x14ac:dyDescent="0.3">
      <c r="A3732" s="3" t="s">
        <v>841</v>
      </c>
      <c r="B3732" s="1">
        <f>_xlfn.XLOOKUP(A3732,bank_source_transactions__1[transaction_id],bank_source_transactions__1[amount_inr])</f>
        <v>4995.42</v>
      </c>
      <c r="C3732" s="1">
        <f>_xlfn.XLOOKUP(A3732,Processed_data!A:A,Processed_data!F:F)</f>
        <v>4995.42</v>
      </c>
      <c r="D3732" s="1" t="str">
        <f>_xlfn.XLOOKUP(A3732,bank_source_transactions__1[transaction_id],bank_source_transactions__1[transaction_status])</f>
        <v>SUCCESS</v>
      </c>
      <c r="E3732" s="1" t="str">
        <f>_xlfn.XLOOKUP(A3732,Processed_data!A:A,Processed_data!G:G)</f>
        <v>SUCCESS</v>
      </c>
      <c r="F3732" s="1">
        <f>COUNTIF(bank_processed_transactions[transaction_id],A3732)</f>
        <v>1</v>
      </c>
      <c r="G3732" s="1" t="str">
        <f t="shared" si="580"/>
        <v>found</v>
      </c>
      <c r="H3732" s="1" t="str">
        <f t="shared" si="581"/>
        <v>Not Duplicate</v>
      </c>
      <c r="I3732" s="1" t="str">
        <f t="shared" si="582"/>
        <v>match</v>
      </c>
      <c r="J3732" s="1" t="str">
        <f t="shared" si="583"/>
        <v>match</v>
      </c>
      <c r="K3732" s="1">
        <f t="shared" si="584"/>
        <v>0</v>
      </c>
      <c r="L3732" s="2">
        <f>IF(F3732=0,"not processed",_xlfn.MINIFS(Processed_data!H:H,Processed_data!A:A,A3732))</f>
        <v>46056</v>
      </c>
      <c r="M3732" s="1">
        <f>IF(F3732=0,"not processed",ABS(bank_source_transactions__1[[#This Row],[transaction_date]]-Reconciliation!L3732))</f>
        <v>1</v>
      </c>
      <c r="N3732" s="1" t="str" cm="1">
        <f t="array" ref="N3732">_xlfn.IFS(M3732="not Processed", "Not Processed",M3732&gt;2,"SLA Breached",M3732&lt;=2,"Within SLA")</f>
        <v>Within SLA</v>
      </c>
      <c r="O3732" s="1" t="str">
        <f>_xlfn.XLOOKUP(A3732,Source_data!A:A,Source_data!D:D)</f>
        <v>UPI</v>
      </c>
      <c r="P3732" s="1">
        <f t="shared" si="585"/>
        <v>0</v>
      </c>
      <c r="Q3732" s="1">
        <f t="shared" si="586"/>
        <v>0</v>
      </c>
      <c r="R3732" s="1">
        <f t="shared" si="587"/>
        <v>0</v>
      </c>
      <c r="S3732" s="1">
        <f t="shared" si="588"/>
        <v>0</v>
      </c>
      <c r="T3732" s="1">
        <f t="shared" si="589"/>
        <v>0</v>
      </c>
      <c r="U3732" s="1" t="str">
        <f>_xlfn.XLOOKUP(Table3[[#This Row],[Transaction ID]],Source_data!A:A,Source_data!E:E)</f>
        <v>Hyderabad</v>
      </c>
      <c r="V3732" s="1">
        <f>_xlfn.IFNA(_xlfn.XLOOKUP(A3732,bank_processed_transactions[transaction_id],bank_processed_transactions[processing_minutes]),"")</f>
        <v>25.8</v>
      </c>
      <c r="W3732" s="31">
        <f>_xlfn.XLOOKUP(A3732,Source_data!A:A,Source_data!B:B)</f>
        <v>46055</v>
      </c>
    </row>
    <row r="3733" spans="1:23" x14ac:dyDescent="0.3">
      <c r="A3733" s="4" t="s">
        <v>3646</v>
      </c>
      <c r="B3733" s="1">
        <f>_xlfn.XLOOKUP(A3733,bank_source_transactions__1[transaction_id],bank_source_transactions__1[amount_inr])</f>
        <v>3172.41</v>
      </c>
      <c r="C3733" s="1">
        <f>_xlfn.XLOOKUP(A3733,Processed_data!A:A,Processed_data!F:F)</f>
        <v>3172.41</v>
      </c>
      <c r="D3733" s="1" t="str">
        <f>_xlfn.XLOOKUP(A3733,bank_source_transactions__1[transaction_id],bank_source_transactions__1[transaction_status])</f>
        <v>SUCCESS</v>
      </c>
      <c r="E3733" s="1" t="str">
        <f>_xlfn.XLOOKUP(A3733,Processed_data!A:A,Processed_data!G:G)</f>
        <v>SUCCESS</v>
      </c>
      <c r="F3733" s="1">
        <f>COUNTIF(bank_processed_transactions[transaction_id],A3733)</f>
        <v>1</v>
      </c>
      <c r="G3733" s="1" t="str">
        <f t="shared" si="580"/>
        <v>found</v>
      </c>
      <c r="H3733" s="1" t="str">
        <f t="shared" si="581"/>
        <v>Not Duplicate</v>
      </c>
      <c r="I3733" s="1" t="str">
        <f t="shared" si="582"/>
        <v>match</v>
      </c>
      <c r="J3733" s="1" t="str">
        <f t="shared" si="583"/>
        <v>match</v>
      </c>
      <c r="K3733" s="1">
        <f t="shared" si="584"/>
        <v>0</v>
      </c>
      <c r="L3733" s="2">
        <f>IF(F3733=0,"not processed",_xlfn.MINIFS(Processed_data!H:H,Processed_data!A:A,A3733))</f>
        <v>46033</v>
      </c>
      <c r="M3733" s="1">
        <f>IF(F3733=0,"not processed",ABS(bank_source_transactions__1[[#This Row],[transaction_date]]-Reconciliation!L3733))</f>
        <v>3</v>
      </c>
      <c r="N3733" s="1" t="str" cm="1">
        <f t="array" ref="N3733">_xlfn.IFS(M3733="not Processed", "Not Processed",M3733&gt;2,"SLA Breached",M3733&lt;=2,"Within SLA")</f>
        <v>SLA Breached</v>
      </c>
      <c r="O3733" s="1" t="str">
        <f>_xlfn.XLOOKUP(A3733,Source_data!A:A,Source_data!D:D)</f>
        <v>ATM</v>
      </c>
      <c r="P3733" s="1">
        <f t="shared" si="585"/>
        <v>0</v>
      </c>
      <c r="Q3733" s="1">
        <f t="shared" si="586"/>
        <v>0</v>
      </c>
      <c r="R3733" s="1">
        <f t="shared" si="587"/>
        <v>0</v>
      </c>
      <c r="S3733" s="1">
        <f t="shared" si="588"/>
        <v>0</v>
      </c>
      <c r="T3733" s="1">
        <f t="shared" si="589"/>
        <v>1</v>
      </c>
      <c r="U3733" s="1" t="str">
        <f>_xlfn.XLOOKUP(Table3[[#This Row],[Transaction ID]],Source_data!A:A,Source_data!E:E)</f>
        <v>Hyderabad</v>
      </c>
      <c r="V3733" s="1">
        <f>_xlfn.IFNA(_xlfn.XLOOKUP(A3733,bank_processed_transactions[transaction_id],bank_processed_transactions[processing_minutes]),"")</f>
        <v>20.3</v>
      </c>
      <c r="W3733" s="31">
        <f>_xlfn.XLOOKUP(A3733,Source_data!A:A,Source_data!B:B)</f>
        <v>46030</v>
      </c>
    </row>
    <row r="3734" spans="1:23" x14ac:dyDescent="0.3">
      <c r="A3734" s="3" t="s">
        <v>3676</v>
      </c>
      <c r="B3734" s="1">
        <f>_xlfn.XLOOKUP(A3734,bank_source_transactions__1[transaction_id],bank_source_transactions__1[amount_inr])</f>
        <v>1093.81</v>
      </c>
      <c r="C3734" s="1">
        <f>_xlfn.XLOOKUP(A3734,Processed_data!A:A,Processed_data!F:F)</f>
        <v>1093.81</v>
      </c>
      <c r="D3734" s="1" t="str">
        <f>_xlfn.XLOOKUP(A3734,bank_source_transactions__1[transaction_id],bank_source_transactions__1[transaction_status])</f>
        <v>SUCCESS</v>
      </c>
      <c r="E3734" s="1" t="str">
        <f>_xlfn.XLOOKUP(A3734,Processed_data!A:A,Processed_data!G:G)</f>
        <v>SUCCESS</v>
      </c>
      <c r="F3734" s="1">
        <f>COUNTIF(bank_processed_transactions[transaction_id],A3734)</f>
        <v>1</v>
      </c>
      <c r="G3734" s="1" t="str">
        <f t="shared" si="580"/>
        <v>found</v>
      </c>
      <c r="H3734" s="1" t="str">
        <f t="shared" si="581"/>
        <v>Not Duplicate</v>
      </c>
      <c r="I3734" s="1" t="str">
        <f t="shared" si="582"/>
        <v>match</v>
      </c>
      <c r="J3734" s="1" t="str">
        <f t="shared" si="583"/>
        <v>match</v>
      </c>
      <c r="K3734" s="1">
        <f t="shared" si="584"/>
        <v>0</v>
      </c>
      <c r="L3734" s="2">
        <f>IF(F3734=0,"not processed",_xlfn.MINIFS(Processed_data!H:H,Processed_data!A:A,A3734))</f>
        <v>46025</v>
      </c>
      <c r="M3734" s="1">
        <f>IF(F3734=0,"not processed",ABS(bank_source_transactions__1[[#This Row],[transaction_date]]-Reconciliation!L3734))</f>
        <v>0</v>
      </c>
      <c r="N3734" s="1" t="str" cm="1">
        <f t="array" ref="N3734">_xlfn.IFS(M3734="not Processed", "Not Processed",M3734&gt;2,"SLA Breached",M3734&lt;=2,"Within SLA")</f>
        <v>Within SLA</v>
      </c>
      <c r="O3734" s="1" t="str">
        <f>_xlfn.XLOOKUP(A3734,Source_data!A:A,Source_data!D:D)</f>
        <v>UPI</v>
      </c>
      <c r="P3734" s="1">
        <f t="shared" si="585"/>
        <v>0</v>
      </c>
      <c r="Q3734" s="1">
        <f t="shared" si="586"/>
        <v>0</v>
      </c>
      <c r="R3734" s="1">
        <f t="shared" si="587"/>
        <v>0</v>
      </c>
      <c r="S3734" s="1">
        <f t="shared" si="588"/>
        <v>0</v>
      </c>
      <c r="T3734" s="1">
        <f t="shared" si="589"/>
        <v>0</v>
      </c>
      <c r="U3734" s="1" t="str">
        <f>_xlfn.XLOOKUP(Table3[[#This Row],[Transaction ID]],Source_data!A:A,Source_data!E:E)</f>
        <v>Hyderabad</v>
      </c>
      <c r="V3734" s="1">
        <f>_xlfn.IFNA(_xlfn.XLOOKUP(A3734,bank_processed_transactions[transaction_id],bank_processed_transactions[processing_minutes]),"")</f>
        <v>36</v>
      </c>
      <c r="W3734" s="31">
        <f>_xlfn.XLOOKUP(A3734,Source_data!A:A,Source_data!B:B)</f>
        <v>46025</v>
      </c>
    </row>
    <row r="3735" spans="1:23" x14ac:dyDescent="0.3">
      <c r="A3735" s="4" t="s">
        <v>3207</v>
      </c>
      <c r="B3735" s="1">
        <f>_xlfn.XLOOKUP(A3735,bank_source_transactions__1[transaction_id],bank_source_transactions__1[amount_inr])</f>
        <v>5900.06</v>
      </c>
      <c r="C3735" s="1">
        <f>_xlfn.XLOOKUP(A3735,Processed_data!A:A,Processed_data!F:F)</f>
        <v>5900.06</v>
      </c>
      <c r="D3735" s="1" t="str">
        <f>_xlfn.XLOOKUP(A3735,bank_source_transactions__1[transaction_id],bank_source_transactions__1[transaction_status])</f>
        <v>FAILED</v>
      </c>
      <c r="E3735" s="1" t="str">
        <f>_xlfn.XLOOKUP(A3735,Processed_data!A:A,Processed_data!G:G)</f>
        <v>FAILED</v>
      </c>
      <c r="F3735" s="1">
        <f>COUNTIF(bank_processed_transactions[transaction_id],A3735)</f>
        <v>1</v>
      </c>
      <c r="G3735" s="1" t="str">
        <f t="shared" si="580"/>
        <v>found</v>
      </c>
      <c r="H3735" s="1" t="str">
        <f t="shared" si="581"/>
        <v>Not Duplicate</v>
      </c>
      <c r="I3735" s="1" t="str">
        <f t="shared" si="582"/>
        <v>match</v>
      </c>
      <c r="J3735" s="1" t="str">
        <f t="shared" si="583"/>
        <v>match</v>
      </c>
      <c r="K3735" s="1">
        <f t="shared" si="584"/>
        <v>0</v>
      </c>
      <c r="L3735" s="2">
        <f>IF(F3735=0,"not processed",_xlfn.MINIFS(Processed_data!H:H,Processed_data!A:A,A3735))</f>
        <v>46075</v>
      </c>
      <c r="M3735" s="1">
        <f>IF(F3735=0,"not processed",ABS(bank_source_transactions__1[[#This Row],[transaction_date]]-Reconciliation!L3735))</f>
        <v>3</v>
      </c>
      <c r="N3735" s="1" t="str" cm="1">
        <f t="array" ref="N3735">_xlfn.IFS(M3735="not Processed", "Not Processed",M3735&gt;2,"SLA Breached",M3735&lt;=2,"Within SLA")</f>
        <v>SLA Breached</v>
      </c>
      <c r="O3735" s="1" t="str">
        <f>_xlfn.XLOOKUP(A3735,Source_data!A:A,Source_data!D:D)</f>
        <v>UPI</v>
      </c>
      <c r="P3735" s="1">
        <f t="shared" si="585"/>
        <v>0</v>
      </c>
      <c r="Q3735" s="1">
        <f t="shared" si="586"/>
        <v>0</v>
      </c>
      <c r="R3735" s="1">
        <f t="shared" si="587"/>
        <v>0</v>
      </c>
      <c r="S3735" s="1">
        <f t="shared" si="588"/>
        <v>0</v>
      </c>
      <c r="T3735" s="1">
        <f t="shared" si="589"/>
        <v>1</v>
      </c>
      <c r="U3735" s="1" t="str">
        <f>_xlfn.XLOOKUP(Table3[[#This Row],[Transaction ID]],Source_data!A:A,Source_data!E:E)</f>
        <v>Hyderabad</v>
      </c>
      <c r="V3735" s="1">
        <f>_xlfn.IFNA(_xlfn.XLOOKUP(A3735,bank_processed_transactions[transaction_id],bank_processed_transactions[processing_minutes]),"")</f>
        <v>65.5</v>
      </c>
      <c r="W3735" s="31">
        <f>_xlfn.XLOOKUP(A3735,Source_data!A:A,Source_data!B:B)</f>
        <v>46072</v>
      </c>
    </row>
    <row r="3736" spans="1:23" x14ac:dyDescent="0.3">
      <c r="A3736" s="3" t="s">
        <v>3123</v>
      </c>
      <c r="B3736" s="1">
        <f>_xlfn.XLOOKUP(A3736,bank_source_transactions__1[transaction_id],bank_source_transactions__1[amount_inr])</f>
        <v>52511.78</v>
      </c>
      <c r="C3736" s="1">
        <f>_xlfn.XLOOKUP(A3736,Processed_data!A:A,Processed_data!F:F)</f>
        <v>57762.96</v>
      </c>
      <c r="D3736" s="1" t="str">
        <f>_xlfn.XLOOKUP(A3736,bank_source_transactions__1[transaction_id],bank_source_transactions__1[transaction_status])</f>
        <v>SUCCESS</v>
      </c>
      <c r="E3736" s="1" t="str">
        <f>_xlfn.XLOOKUP(A3736,Processed_data!A:A,Processed_data!G:G)</f>
        <v>SUCCESS</v>
      </c>
      <c r="F3736" s="1">
        <f>COUNTIF(bank_processed_transactions[transaction_id],A3736)</f>
        <v>1</v>
      </c>
      <c r="G3736" s="1" t="str">
        <f t="shared" si="580"/>
        <v>found</v>
      </c>
      <c r="H3736" s="1" t="str">
        <f t="shared" si="581"/>
        <v>Not Duplicate</v>
      </c>
      <c r="I3736" s="1" t="str">
        <f t="shared" si="582"/>
        <v>mismatch</v>
      </c>
      <c r="J3736" s="1" t="str">
        <f t="shared" si="583"/>
        <v>match</v>
      </c>
      <c r="K3736" s="1">
        <f t="shared" si="584"/>
        <v>5251.18</v>
      </c>
      <c r="L3736" s="2">
        <f>IF(F3736=0,"not processed",_xlfn.MINIFS(Processed_data!H:H,Processed_data!A:A,A3736))</f>
        <v>46105</v>
      </c>
      <c r="M3736" s="1">
        <f>IF(F3736=0,"not processed",ABS(bank_source_transactions__1[[#This Row],[transaction_date]]-Reconciliation!L3736))</f>
        <v>1</v>
      </c>
      <c r="N3736" s="1" t="str" cm="1">
        <f t="array" ref="N3736">_xlfn.IFS(M3736="not Processed", "Not Processed",M3736&gt;2,"SLA Breached",M3736&lt;=2,"Within SLA")</f>
        <v>Within SLA</v>
      </c>
      <c r="O3736" s="1" t="str">
        <f>_xlfn.XLOOKUP(A3736,Source_data!A:A,Source_data!D:D)</f>
        <v>IMPS</v>
      </c>
      <c r="P3736" s="1">
        <f t="shared" si="585"/>
        <v>0</v>
      </c>
      <c r="Q3736" s="1">
        <f t="shared" si="586"/>
        <v>0</v>
      </c>
      <c r="R3736" s="1">
        <f t="shared" si="587"/>
        <v>1</v>
      </c>
      <c r="S3736" s="1">
        <f t="shared" si="588"/>
        <v>0</v>
      </c>
      <c r="T3736" s="1">
        <f t="shared" si="589"/>
        <v>0</v>
      </c>
      <c r="U3736" s="1" t="str">
        <f>_xlfn.XLOOKUP(Table3[[#This Row],[Transaction ID]],Source_data!A:A,Source_data!E:E)</f>
        <v>Bengaluru</v>
      </c>
      <c r="V3736" s="1">
        <f>_xlfn.IFNA(_xlfn.XLOOKUP(A3736,bank_processed_transactions[transaction_id],bank_processed_transactions[processing_minutes]),"")</f>
        <v>67.5</v>
      </c>
      <c r="W3736" s="31">
        <f>_xlfn.XLOOKUP(A3736,Source_data!A:A,Source_data!B:B)</f>
        <v>46104</v>
      </c>
    </row>
    <row r="3737" spans="1:23" x14ac:dyDescent="0.3">
      <c r="A3737" s="4" t="s">
        <v>71</v>
      </c>
      <c r="B3737" s="1">
        <f>_xlfn.XLOOKUP(A3737,bank_source_transactions__1[transaction_id],bank_source_transactions__1[amount_inr])</f>
        <v>33563.629999999997</v>
      </c>
      <c r="C3737" s="1">
        <f>_xlfn.XLOOKUP(A3737,Processed_data!A:A,Processed_data!F:F)</f>
        <v>33563.629999999997</v>
      </c>
      <c r="D3737" s="1" t="str">
        <f>_xlfn.XLOOKUP(A3737,bank_source_transactions__1[transaction_id],bank_source_transactions__1[transaction_status])</f>
        <v>SUCCESS</v>
      </c>
      <c r="E3737" s="1" t="str">
        <f>_xlfn.XLOOKUP(A3737,Processed_data!A:A,Processed_data!G:G)</f>
        <v>SUCCESS</v>
      </c>
      <c r="F3737" s="1">
        <f>COUNTIF(bank_processed_transactions[transaction_id],A3737)</f>
        <v>1</v>
      </c>
      <c r="G3737" s="1" t="str">
        <f t="shared" si="580"/>
        <v>found</v>
      </c>
      <c r="H3737" s="1" t="str">
        <f t="shared" si="581"/>
        <v>Not Duplicate</v>
      </c>
      <c r="I3737" s="1" t="str">
        <f t="shared" si="582"/>
        <v>match</v>
      </c>
      <c r="J3737" s="1" t="str">
        <f t="shared" si="583"/>
        <v>match</v>
      </c>
      <c r="K3737" s="1">
        <f t="shared" si="584"/>
        <v>0</v>
      </c>
      <c r="L3737" s="2">
        <f>IF(F3737=0,"not processed",_xlfn.MINIFS(Processed_data!H:H,Processed_data!A:A,A3737))</f>
        <v>46099</v>
      </c>
      <c r="M3737" s="1">
        <f>IF(F3737=0,"not processed",ABS(bank_source_transactions__1[[#This Row],[transaction_date]]-Reconciliation!L3737))</f>
        <v>2</v>
      </c>
      <c r="N3737" s="1" t="str" cm="1">
        <f t="array" ref="N3737">_xlfn.IFS(M3737="not Processed", "Not Processed",M3737&gt;2,"SLA Breached",M3737&lt;=2,"Within SLA")</f>
        <v>Within SLA</v>
      </c>
      <c r="O3737" s="1" t="str">
        <f>_xlfn.XLOOKUP(A3737,Source_data!A:A,Source_data!D:D)</f>
        <v>UPI</v>
      </c>
      <c r="P3737" s="1">
        <f t="shared" si="585"/>
        <v>0</v>
      </c>
      <c r="Q3737" s="1">
        <f t="shared" si="586"/>
        <v>0</v>
      </c>
      <c r="R3737" s="1">
        <f t="shared" si="587"/>
        <v>0</v>
      </c>
      <c r="S3737" s="1">
        <f t="shared" si="588"/>
        <v>0</v>
      </c>
      <c r="T3737" s="1">
        <f t="shared" si="589"/>
        <v>0</v>
      </c>
      <c r="U3737" s="1" t="str">
        <f>_xlfn.XLOOKUP(Table3[[#This Row],[Transaction ID]],Source_data!A:A,Source_data!E:E)</f>
        <v>Mumbai</v>
      </c>
      <c r="V3737" s="1">
        <f>_xlfn.IFNA(_xlfn.XLOOKUP(A3737,bank_processed_transactions[transaction_id],bank_processed_transactions[processing_minutes]),"")</f>
        <v>5.6</v>
      </c>
      <c r="W3737" s="31">
        <f>_xlfn.XLOOKUP(A3737,Source_data!A:A,Source_data!B:B)</f>
        <v>46097</v>
      </c>
    </row>
    <row r="3738" spans="1:23" x14ac:dyDescent="0.3">
      <c r="A3738" s="3" t="s">
        <v>995</v>
      </c>
      <c r="B3738" s="1">
        <f>_xlfn.XLOOKUP(A3738,bank_source_transactions__1[transaction_id],bank_source_transactions__1[amount_inr])</f>
        <v>1934.14</v>
      </c>
      <c r="C3738" s="1">
        <f>_xlfn.XLOOKUP(A3738,Processed_data!A:A,Processed_data!F:F)</f>
        <v>1934.14</v>
      </c>
      <c r="D3738" s="1" t="str">
        <f>_xlfn.XLOOKUP(A3738,bank_source_transactions__1[transaction_id],bank_source_transactions__1[transaction_status])</f>
        <v>SUCCESS</v>
      </c>
      <c r="E3738" s="1" t="str">
        <f>_xlfn.XLOOKUP(A3738,Processed_data!A:A,Processed_data!G:G)</f>
        <v>SUCCESS</v>
      </c>
      <c r="F3738" s="1">
        <f>COUNTIF(bank_processed_transactions[transaction_id],A3738)</f>
        <v>1</v>
      </c>
      <c r="G3738" s="1" t="str">
        <f t="shared" si="580"/>
        <v>found</v>
      </c>
      <c r="H3738" s="1" t="str">
        <f t="shared" si="581"/>
        <v>Not Duplicate</v>
      </c>
      <c r="I3738" s="1" t="str">
        <f t="shared" si="582"/>
        <v>match</v>
      </c>
      <c r="J3738" s="1" t="str">
        <f t="shared" si="583"/>
        <v>match</v>
      </c>
      <c r="K3738" s="1">
        <f t="shared" si="584"/>
        <v>0</v>
      </c>
      <c r="L3738" s="2">
        <f>IF(F3738=0,"not processed",_xlfn.MINIFS(Processed_data!H:H,Processed_data!A:A,A3738))</f>
        <v>46085</v>
      </c>
      <c r="M3738" s="1">
        <f>IF(F3738=0,"not processed",ABS(bank_source_transactions__1[[#This Row],[transaction_date]]-Reconciliation!L3738))</f>
        <v>3</v>
      </c>
      <c r="N3738" s="1" t="str" cm="1">
        <f t="array" ref="N3738">_xlfn.IFS(M3738="not Processed", "Not Processed",M3738&gt;2,"SLA Breached",M3738&lt;=2,"Within SLA")</f>
        <v>SLA Breached</v>
      </c>
      <c r="O3738" s="1" t="str">
        <f>_xlfn.XLOOKUP(A3738,Source_data!A:A,Source_data!D:D)</f>
        <v>CARD</v>
      </c>
      <c r="P3738" s="1">
        <f t="shared" si="585"/>
        <v>0</v>
      </c>
      <c r="Q3738" s="1">
        <f t="shared" si="586"/>
        <v>0</v>
      </c>
      <c r="R3738" s="1">
        <f t="shared" si="587"/>
        <v>0</v>
      </c>
      <c r="S3738" s="1">
        <f t="shared" si="588"/>
        <v>0</v>
      </c>
      <c r="T3738" s="1">
        <f t="shared" si="589"/>
        <v>1</v>
      </c>
      <c r="U3738" s="1" t="str">
        <f>_xlfn.XLOOKUP(Table3[[#This Row],[Transaction ID]],Source_data!A:A,Source_data!E:E)</f>
        <v>Hyderabad</v>
      </c>
      <c r="V3738" s="1">
        <f>_xlfn.IFNA(_xlfn.XLOOKUP(A3738,bank_processed_transactions[transaction_id],bank_processed_transactions[processing_minutes]),"")</f>
        <v>6.9</v>
      </c>
      <c r="W3738" s="31">
        <f>_xlfn.XLOOKUP(A3738,Source_data!A:A,Source_data!B:B)</f>
        <v>46082</v>
      </c>
    </row>
    <row r="3739" spans="1:23" x14ac:dyDescent="0.3">
      <c r="A3739" s="4" t="s">
        <v>1781</v>
      </c>
      <c r="B3739" s="1">
        <f>_xlfn.XLOOKUP(A3739,bank_source_transactions__1[transaction_id],bank_source_transactions__1[amount_inr])</f>
        <v>4626.76</v>
      </c>
      <c r="C3739" s="1">
        <f>_xlfn.XLOOKUP(A3739,Processed_data!A:A,Processed_data!F:F)</f>
        <v>4626.76</v>
      </c>
      <c r="D3739" s="1" t="str">
        <f>_xlfn.XLOOKUP(A3739,bank_source_transactions__1[transaction_id],bank_source_transactions__1[transaction_status])</f>
        <v>SUCCESS</v>
      </c>
      <c r="E3739" s="1" t="str">
        <f>_xlfn.XLOOKUP(A3739,Processed_data!A:A,Processed_data!G:G)</f>
        <v>SUCCESS</v>
      </c>
      <c r="F3739" s="1">
        <f>COUNTIF(bank_processed_transactions[transaction_id],A3739)</f>
        <v>1</v>
      </c>
      <c r="G3739" s="1" t="str">
        <f t="shared" si="580"/>
        <v>found</v>
      </c>
      <c r="H3739" s="1" t="str">
        <f t="shared" si="581"/>
        <v>Not Duplicate</v>
      </c>
      <c r="I3739" s="1" t="str">
        <f t="shared" si="582"/>
        <v>match</v>
      </c>
      <c r="J3739" s="1" t="str">
        <f t="shared" si="583"/>
        <v>match</v>
      </c>
      <c r="K3739" s="1">
        <f t="shared" si="584"/>
        <v>0</v>
      </c>
      <c r="L3739" s="2">
        <f>IF(F3739=0,"not processed",_xlfn.MINIFS(Processed_data!H:H,Processed_data!A:A,A3739))</f>
        <v>46038</v>
      </c>
      <c r="M3739" s="1">
        <f>IF(F3739=0,"not processed",ABS(bank_source_transactions__1[[#This Row],[transaction_date]]-Reconciliation!L3739))</f>
        <v>0</v>
      </c>
      <c r="N3739" s="1" t="str" cm="1">
        <f t="array" ref="N3739">_xlfn.IFS(M3739="not Processed", "Not Processed",M3739&gt;2,"SLA Breached",M3739&lt;=2,"Within SLA")</f>
        <v>Within SLA</v>
      </c>
      <c r="O3739" s="1" t="str">
        <f>_xlfn.XLOOKUP(A3739,Source_data!A:A,Source_data!D:D)</f>
        <v>NEFT</v>
      </c>
      <c r="P3739" s="1">
        <f t="shared" si="585"/>
        <v>0</v>
      </c>
      <c r="Q3739" s="1">
        <f t="shared" si="586"/>
        <v>0</v>
      </c>
      <c r="R3739" s="1">
        <f t="shared" si="587"/>
        <v>0</v>
      </c>
      <c r="S3739" s="1">
        <f t="shared" si="588"/>
        <v>0</v>
      </c>
      <c r="T3739" s="1">
        <f t="shared" si="589"/>
        <v>0</v>
      </c>
      <c r="U3739" s="1" t="str">
        <f>_xlfn.XLOOKUP(Table3[[#This Row],[Transaction ID]],Source_data!A:A,Source_data!E:E)</f>
        <v>Pune</v>
      </c>
      <c r="V3739" s="1">
        <f>_xlfn.IFNA(_xlfn.XLOOKUP(A3739,bank_processed_transactions[transaction_id],bank_processed_transactions[processing_minutes]),"")</f>
        <v>4</v>
      </c>
      <c r="W3739" s="31">
        <f>_xlfn.XLOOKUP(A3739,Source_data!A:A,Source_data!B:B)</f>
        <v>46038</v>
      </c>
    </row>
    <row r="3740" spans="1:23" x14ac:dyDescent="0.3">
      <c r="A3740" s="3" t="s">
        <v>4120</v>
      </c>
      <c r="B3740" s="1">
        <f>_xlfn.XLOOKUP(A3740,bank_source_transactions__1[transaction_id],bank_source_transactions__1[amount_inr])</f>
        <v>10550.97</v>
      </c>
      <c r="C3740" s="1">
        <f>_xlfn.XLOOKUP(A3740,Processed_data!A:A,Processed_data!F:F)</f>
        <v>10550.97</v>
      </c>
      <c r="D3740" s="1" t="str">
        <f>_xlfn.XLOOKUP(A3740,bank_source_transactions__1[transaction_id],bank_source_transactions__1[transaction_status])</f>
        <v>SUCCESS</v>
      </c>
      <c r="E3740" s="1" t="str">
        <f>_xlfn.XLOOKUP(A3740,Processed_data!A:A,Processed_data!G:G)</f>
        <v>SUCCESS</v>
      </c>
      <c r="F3740" s="1">
        <f>COUNTIF(bank_processed_transactions[transaction_id],A3740)</f>
        <v>1</v>
      </c>
      <c r="G3740" s="1" t="str">
        <f t="shared" si="580"/>
        <v>found</v>
      </c>
      <c r="H3740" s="1" t="str">
        <f t="shared" si="581"/>
        <v>Not Duplicate</v>
      </c>
      <c r="I3740" s="1" t="str">
        <f t="shared" si="582"/>
        <v>match</v>
      </c>
      <c r="J3740" s="1" t="str">
        <f t="shared" si="583"/>
        <v>match</v>
      </c>
      <c r="K3740" s="1">
        <f t="shared" si="584"/>
        <v>0</v>
      </c>
      <c r="L3740" s="2">
        <f>IF(F3740=0,"not processed",_xlfn.MINIFS(Processed_data!H:H,Processed_data!A:A,A3740))</f>
        <v>46110</v>
      </c>
      <c r="M3740" s="1">
        <f>IF(F3740=0,"not processed",ABS(bank_source_transactions__1[[#This Row],[transaction_date]]-Reconciliation!L3740))</f>
        <v>1</v>
      </c>
      <c r="N3740" s="1" t="str" cm="1">
        <f t="array" ref="N3740">_xlfn.IFS(M3740="not Processed", "Not Processed",M3740&gt;2,"SLA Breached",M3740&lt;=2,"Within SLA")</f>
        <v>Within SLA</v>
      </c>
      <c r="O3740" s="1" t="str">
        <f>_xlfn.XLOOKUP(A3740,Source_data!A:A,Source_data!D:D)</f>
        <v>IMPS</v>
      </c>
      <c r="P3740" s="1">
        <f t="shared" si="585"/>
        <v>0</v>
      </c>
      <c r="Q3740" s="1">
        <f t="shared" si="586"/>
        <v>0</v>
      </c>
      <c r="R3740" s="1">
        <f t="shared" si="587"/>
        <v>0</v>
      </c>
      <c r="S3740" s="1">
        <f t="shared" si="588"/>
        <v>0</v>
      </c>
      <c r="T3740" s="1">
        <f t="shared" si="589"/>
        <v>0</v>
      </c>
      <c r="U3740" s="1" t="str">
        <f>_xlfn.XLOOKUP(Table3[[#This Row],[Transaction ID]],Source_data!A:A,Source_data!E:E)</f>
        <v>Hyderabad</v>
      </c>
      <c r="V3740" s="1">
        <f>_xlfn.IFNA(_xlfn.XLOOKUP(A3740,bank_processed_transactions[transaction_id],bank_processed_transactions[processing_minutes]),"")</f>
        <v>22</v>
      </c>
      <c r="W3740" s="31">
        <f>_xlfn.XLOOKUP(A3740,Source_data!A:A,Source_data!B:B)</f>
        <v>46109</v>
      </c>
    </row>
    <row r="3741" spans="1:23" x14ac:dyDescent="0.3">
      <c r="A3741" s="4" t="s">
        <v>2118</v>
      </c>
      <c r="B3741" s="1">
        <f>_xlfn.XLOOKUP(A3741,bank_source_transactions__1[transaction_id],bank_source_transactions__1[amount_inr])</f>
        <v>732.49</v>
      </c>
      <c r="C3741" s="1">
        <f>_xlfn.XLOOKUP(A3741,Processed_data!A:A,Processed_data!F:F)</f>
        <v>732.49</v>
      </c>
      <c r="D3741" s="1" t="str">
        <f>_xlfn.XLOOKUP(A3741,bank_source_transactions__1[transaction_id],bank_source_transactions__1[transaction_status])</f>
        <v>SUCCESS</v>
      </c>
      <c r="E3741" s="1" t="str">
        <f>_xlfn.XLOOKUP(A3741,Processed_data!A:A,Processed_data!G:G)</f>
        <v>SUCCESS</v>
      </c>
      <c r="F3741" s="1">
        <f>COUNTIF(bank_processed_transactions[transaction_id],A3741)</f>
        <v>1</v>
      </c>
      <c r="G3741" s="1" t="str">
        <f t="shared" si="580"/>
        <v>found</v>
      </c>
      <c r="H3741" s="1" t="str">
        <f t="shared" si="581"/>
        <v>Not Duplicate</v>
      </c>
      <c r="I3741" s="1" t="str">
        <f t="shared" si="582"/>
        <v>match</v>
      </c>
      <c r="J3741" s="1" t="str">
        <f t="shared" si="583"/>
        <v>match</v>
      </c>
      <c r="K3741" s="1">
        <f t="shared" si="584"/>
        <v>0</v>
      </c>
      <c r="L3741" s="2">
        <f>IF(F3741=0,"not processed",_xlfn.MINIFS(Processed_data!H:H,Processed_data!A:A,A3741))</f>
        <v>46049</v>
      </c>
      <c r="M3741" s="1">
        <f>IF(F3741=0,"not processed",ABS(bank_source_transactions__1[[#This Row],[transaction_date]]-Reconciliation!L3741))</f>
        <v>1</v>
      </c>
      <c r="N3741" s="1" t="str" cm="1">
        <f t="array" ref="N3741">_xlfn.IFS(M3741="not Processed", "Not Processed",M3741&gt;2,"SLA Breached",M3741&lt;=2,"Within SLA")</f>
        <v>Within SLA</v>
      </c>
      <c r="O3741" s="1" t="str">
        <f>_xlfn.XLOOKUP(A3741,Source_data!A:A,Source_data!D:D)</f>
        <v>UPI</v>
      </c>
      <c r="P3741" s="1">
        <f t="shared" si="585"/>
        <v>0</v>
      </c>
      <c r="Q3741" s="1">
        <f t="shared" si="586"/>
        <v>0</v>
      </c>
      <c r="R3741" s="1">
        <f t="shared" si="587"/>
        <v>0</v>
      </c>
      <c r="S3741" s="1">
        <f t="shared" si="588"/>
        <v>0</v>
      </c>
      <c r="T3741" s="1">
        <f t="shared" si="589"/>
        <v>0</v>
      </c>
      <c r="U3741" s="1" t="str">
        <f>_xlfn.XLOOKUP(Table3[[#This Row],[Transaction ID]],Source_data!A:A,Source_data!E:E)</f>
        <v>Mumbai</v>
      </c>
      <c r="V3741" s="1">
        <f>_xlfn.IFNA(_xlfn.XLOOKUP(A3741,bank_processed_transactions[transaction_id],bank_processed_transactions[processing_minutes]),"")</f>
        <v>104.4</v>
      </c>
      <c r="W3741" s="31">
        <f>_xlfn.XLOOKUP(A3741,Source_data!A:A,Source_data!B:B)</f>
        <v>46048</v>
      </c>
    </row>
    <row r="3742" spans="1:23" x14ac:dyDescent="0.3">
      <c r="A3742" s="3" t="s">
        <v>4374</v>
      </c>
      <c r="B3742" s="1">
        <f>_xlfn.XLOOKUP(A3742,bank_source_transactions__1[transaction_id],bank_source_transactions__1[amount_inr])</f>
        <v>1390.22</v>
      </c>
      <c r="C3742" s="1">
        <f>_xlfn.XLOOKUP(A3742,Processed_data!A:A,Processed_data!F:F)</f>
        <v>1390.22</v>
      </c>
      <c r="D3742" s="1" t="str">
        <f>_xlfn.XLOOKUP(A3742,bank_source_transactions__1[transaction_id],bank_source_transactions__1[transaction_status])</f>
        <v>SUCCESS</v>
      </c>
      <c r="E3742" s="1" t="str">
        <f>_xlfn.XLOOKUP(A3742,Processed_data!A:A,Processed_data!G:G)</f>
        <v>SUCCESS</v>
      </c>
      <c r="F3742" s="1">
        <f>COUNTIF(bank_processed_transactions[transaction_id],A3742)</f>
        <v>1</v>
      </c>
      <c r="G3742" s="1" t="str">
        <f t="shared" si="580"/>
        <v>found</v>
      </c>
      <c r="H3742" s="1" t="str">
        <f t="shared" si="581"/>
        <v>Not Duplicate</v>
      </c>
      <c r="I3742" s="1" t="str">
        <f t="shared" si="582"/>
        <v>match</v>
      </c>
      <c r="J3742" s="1" t="str">
        <f t="shared" si="583"/>
        <v>match</v>
      </c>
      <c r="K3742" s="1">
        <f t="shared" si="584"/>
        <v>0</v>
      </c>
      <c r="L3742" s="2">
        <f>IF(F3742=0,"not processed",_xlfn.MINIFS(Processed_data!H:H,Processed_data!A:A,A3742))</f>
        <v>46056</v>
      </c>
      <c r="M3742" s="1">
        <f>IF(F3742=0,"not processed",ABS(bank_source_transactions__1[[#This Row],[transaction_date]]-Reconciliation!L3742))</f>
        <v>1</v>
      </c>
      <c r="N3742" s="1" t="str" cm="1">
        <f t="array" ref="N3742">_xlfn.IFS(M3742="not Processed", "Not Processed",M3742&gt;2,"SLA Breached",M3742&lt;=2,"Within SLA")</f>
        <v>Within SLA</v>
      </c>
      <c r="O3742" s="1" t="str">
        <f>_xlfn.XLOOKUP(A3742,Source_data!A:A,Source_data!D:D)</f>
        <v>CARD</v>
      </c>
      <c r="P3742" s="1">
        <f t="shared" si="585"/>
        <v>0</v>
      </c>
      <c r="Q3742" s="1">
        <f t="shared" si="586"/>
        <v>0</v>
      </c>
      <c r="R3742" s="1">
        <f t="shared" si="587"/>
        <v>0</v>
      </c>
      <c r="S3742" s="1">
        <f t="shared" si="588"/>
        <v>0</v>
      </c>
      <c r="T3742" s="1">
        <f t="shared" si="589"/>
        <v>0</v>
      </c>
      <c r="U3742" s="1" t="str">
        <f>_xlfn.XLOOKUP(Table3[[#This Row],[Transaction ID]],Source_data!A:A,Source_data!E:E)</f>
        <v>Hyderabad</v>
      </c>
      <c r="V3742" s="1">
        <f>_xlfn.IFNA(_xlfn.XLOOKUP(A3742,bank_processed_transactions[transaction_id],bank_processed_transactions[processing_minutes]),"")</f>
        <v>42.1</v>
      </c>
      <c r="W3742" s="31">
        <f>_xlfn.XLOOKUP(A3742,Source_data!A:A,Source_data!B:B)</f>
        <v>46055</v>
      </c>
    </row>
    <row r="3743" spans="1:23" x14ac:dyDescent="0.3">
      <c r="A3743" s="4" t="s">
        <v>4709</v>
      </c>
      <c r="B3743" s="1">
        <f>_xlfn.XLOOKUP(A3743,bank_source_transactions__1[transaction_id],bank_source_transactions__1[amount_inr])</f>
        <v>1210.6600000000001</v>
      </c>
      <c r="C3743" s="1">
        <f>_xlfn.XLOOKUP(A3743,Processed_data!A:A,Processed_data!F:F)</f>
        <v>1210.6600000000001</v>
      </c>
      <c r="D3743" s="1" t="str">
        <f>_xlfn.XLOOKUP(A3743,bank_source_transactions__1[transaction_id],bank_source_transactions__1[transaction_status])</f>
        <v>SUCCESS</v>
      </c>
      <c r="E3743" s="1" t="str">
        <f>_xlfn.XLOOKUP(A3743,Processed_data!A:A,Processed_data!G:G)</f>
        <v>SUCCESS</v>
      </c>
      <c r="F3743" s="1">
        <f>COUNTIF(bank_processed_transactions[transaction_id],A3743)</f>
        <v>1</v>
      </c>
      <c r="G3743" s="1" t="str">
        <f t="shared" si="580"/>
        <v>found</v>
      </c>
      <c r="H3743" s="1" t="str">
        <f t="shared" si="581"/>
        <v>Not Duplicate</v>
      </c>
      <c r="I3743" s="1" t="str">
        <f t="shared" si="582"/>
        <v>match</v>
      </c>
      <c r="J3743" s="1" t="str">
        <f t="shared" si="583"/>
        <v>match</v>
      </c>
      <c r="K3743" s="1">
        <f t="shared" si="584"/>
        <v>0</v>
      </c>
      <c r="L3743" s="2">
        <f>IF(F3743=0,"not processed",_xlfn.MINIFS(Processed_data!H:H,Processed_data!A:A,A3743))</f>
        <v>46055</v>
      </c>
      <c r="M3743" s="1">
        <f>IF(F3743=0,"not processed",ABS(bank_source_transactions__1[[#This Row],[transaction_date]]-Reconciliation!L3743))</f>
        <v>3</v>
      </c>
      <c r="N3743" s="1" t="str" cm="1">
        <f t="array" ref="N3743">_xlfn.IFS(M3743="not Processed", "Not Processed",M3743&gt;2,"SLA Breached",M3743&lt;=2,"Within SLA")</f>
        <v>SLA Breached</v>
      </c>
      <c r="O3743" s="1" t="str">
        <f>_xlfn.XLOOKUP(A3743,Source_data!A:A,Source_data!D:D)</f>
        <v>NEFT</v>
      </c>
      <c r="P3743" s="1">
        <f t="shared" si="585"/>
        <v>0</v>
      </c>
      <c r="Q3743" s="1">
        <f t="shared" si="586"/>
        <v>0</v>
      </c>
      <c r="R3743" s="1">
        <f t="shared" si="587"/>
        <v>0</v>
      </c>
      <c r="S3743" s="1">
        <f t="shared" si="588"/>
        <v>0</v>
      </c>
      <c r="T3743" s="1">
        <f t="shared" si="589"/>
        <v>1</v>
      </c>
      <c r="U3743" s="1" t="str">
        <f>_xlfn.XLOOKUP(Table3[[#This Row],[Transaction ID]],Source_data!A:A,Source_data!E:E)</f>
        <v>Hyderabad</v>
      </c>
      <c r="V3743" s="1">
        <f>_xlfn.IFNA(_xlfn.XLOOKUP(A3743,bank_processed_transactions[transaction_id],bank_processed_transactions[processing_minutes]),"")</f>
        <v>26.1</v>
      </c>
      <c r="W3743" s="31">
        <f>_xlfn.XLOOKUP(A3743,Source_data!A:A,Source_data!B:B)</f>
        <v>46052</v>
      </c>
    </row>
    <row r="3744" spans="1:23" x14ac:dyDescent="0.3">
      <c r="A3744" s="3" t="s">
        <v>774</v>
      </c>
      <c r="B3744" s="1">
        <f>_xlfn.XLOOKUP(A3744,bank_source_transactions__1[transaction_id],bank_source_transactions__1[amount_inr])</f>
        <v>19923.310000000001</v>
      </c>
      <c r="C3744" s="1">
        <f>_xlfn.XLOOKUP(A3744,Processed_data!A:A,Processed_data!F:F)</f>
        <v>19923.310000000001</v>
      </c>
      <c r="D3744" s="1" t="str">
        <f>_xlfn.XLOOKUP(A3744,bank_source_transactions__1[transaction_id],bank_source_transactions__1[transaction_status])</f>
        <v>SUCCESS</v>
      </c>
      <c r="E3744" s="1" t="str">
        <f>_xlfn.XLOOKUP(A3744,Processed_data!A:A,Processed_data!G:G)</f>
        <v>SUCCESS</v>
      </c>
      <c r="F3744" s="1">
        <f>COUNTIF(bank_processed_transactions[transaction_id],A3744)</f>
        <v>1</v>
      </c>
      <c r="G3744" s="1" t="str">
        <f t="shared" si="580"/>
        <v>found</v>
      </c>
      <c r="H3744" s="1" t="str">
        <f t="shared" si="581"/>
        <v>Not Duplicate</v>
      </c>
      <c r="I3744" s="1" t="str">
        <f t="shared" si="582"/>
        <v>match</v>
      </c>
      <c r="J3744" s="1" t="str">
        <f t="shared" si="583"/>
        <v>match</v>
      </c>
      <c r="K3744" s="1">
        <f t="shared" si="584"/>
        <v>0</v>
      </c>
      <c r="L3744" s="2">
        <f>IF(F3744=0,"not processed",_xlfn.MINIFS(Processed_data!H:H,Processed_data!A:A,A3744))</f>
        <v>46102</v>
      </c>
      <c r="M3744" s="1">
        <f>IF(F3744=0,"not processed",ABS(bank_source_transactions__1[[#This Row],[transaction_date]]-Reconciliation!L3744))</f>
        <v>0</v>
      </c>
      <c r="N3744" s="1" t="str" cm="1">
        <f t="array" ref="N3744">_xlfn.IFS(M3744="not Processed", "Not Processed",M3744&gt;2,"SLA Breached",M3744&lt;=2,"Within SLA")</f>
        <v>Within SLA</v>
      </c>
      <c r="O3744" s="1" t="str">
        <f>_xlfn.XLOOKUP(A3744,Source_data!A:A,Source_data!D:D)</f>
        <v>UPI</v>
      </c>
      <c r="P3744" s="1">
        <f t="shared" si="585"/>
        <v>0</v>
      </c>
      <c r="Q3744" s="1">
        <f t="shared" si="586"/>
        <v>0</v>
      </c>
      <c r="R3744" s="1">
        <f t="shared" si="587"/>
        <v>0</v>
      </c>
      <c r="S3744" s="1">
        <f t="shared" si="588"/>
        <v>0</v>
      </c>
      <c r="T3744" s="1">
        <f t="shared" si="589"/>
        <v>0</v>
      </c>
      <c r="U3744" s="1" t="str">
        <f>_xlfn.XLOOKUP(Table3[[#This Row],[Transaction ID]],Source_data!A:A,Source_data!E:E)</f>
        <v>Hyderabad</v>
      </c>
      <c r="V3744" s="1">
        <f>_xlfn.IFNA(_xlfn.XLOOKUP(A3744,bank_processed_transactions[transaction_id],bank_processed_transactions[processing_minutes]),"")</f>
        <v>33.6</v>
      </c>
      <c r="W3744" s="31">
        <f>_xlfn.XLOOKUP(A3744,Source_data!A:A,Source_data!B:B)</f>
        <v>46102</v>
      </c>
    </row>
    <row r="3745" spans="1:23" x14ac:dyDescent="0.3">
      <c r="A3745" s="4" t="s">
        <v>2549</v>
      </c>
      <c r="B3745" s="1">
        <f>_xlfn.XLOOKUP(A3745,bank_source_transactions__1[transaction_id],bank_source_transactions__1[amount_inr])</f>
        <v>6559.89</v>
      </c>
      <c r="C3745" s="1">
        <f>_xlfn.XLOOKUP(A3745,Processed_data!A:A,Processed_data!F:F)</f>
        <v>6559.89</v>
      </c>
      <c r="D3745" s="1" t="str">
        <f>_xlfn.XLOOKUP(A3745,bank_source_transactions__1[transaction_id],bank_source_transactions__1[transaction_status])</f>
        <v>SUCCESS</v>
      </c>
      <c r="E3745" s="1" t="str">
        <f>_xlfn.XLOOKUP(A3745,Processed_data!A:A,Processed_data!G:G)</f>
        <v>SUCCESS</v>
      </c>
      <c r="F3745" s="1">
        <f>COUNTIF(bank_processed_transactions[transaction_id],A3745)</f>
        <v>1</v>
      </c>
      <c r="G3745" s="1" t="str">
        <f t="shared" si="580"/>
        <v>found</v>
      </c>
      <c r="H3745" s="1" t="str">
        <f t="shared" si="581"/>
        <v>Not Duplicate</v>
      </c>
      <c r="I3745" s="1" t="str">
        <f t="shared" si="582"/>
        <v>match</v>
      </c>
      <c r="J3745" s="1" t="str">
        <f t="shared" si="583"/>
        <v>match</v>
      </c>
      <c r="K3745" s="1">
        <f t="shared" si="584"/>
        <v>0</v>
      </c>
      <c r="L3745" s="2">
        <f>IF(F3745=0,"not processed",_xlfn.MINIFS(Processed_data!H:H,Processed_data!A:A,A3745))</f>
        <v>46114</v>
      </c>
      <c r="M3745" s="1">
        <f>IF(F3745=0,"not processed",ABS(bank_source_transactions__1[[#This Row],[transaction_date]]-Reconciliation!L3745))</f>
        <v>3</v>
      </c>
      <c r="N3745" s="1" t="str" cm="1">
        <f t="array" ref="N3745">_xlfn.IFS(M3745="not Processed", "Not Processed",M3745&gt;2,"SLA Breached",M3745&lt;=2,"Within SLA")</f>
        <v>SLA Breached</v>
      </c>
      <c r="O3745" s="1" t="str">
        <f>_xlfn.XLOOKUP(A3745,Source_data!A:A,Source_data!D:D)</f>
        <v>IMPS</v>
      </c>
      <c r="P3745" s="1">
        <f t="shared" si="585"/>
        <v>0</v>
      </c>
      <c r="Q3745" s="1">
        <f t="shared" si="586"/>
        <v>0</v>
      </c>
      <c r="R3745" s="1">
        <f t="shared" si="587"/>
        <v>0</v>
      </c>
      <c r="S3745" s="1">
        <f t="shared" si="588"/>
        <v>0</v>
      </c>
      <c r="T3745" s="1">
        <f t="shared" si="589"/>
        <v>1</v>
      </c>
      <c r="U3745" s="1" t="str">
        <f>_xlfn.XLOOKUP(Table3[[#This Row],[Transaction ID]],Source_data!A:A,Source_data!E:E)</f>
        <v>Hyderabad</v>
      </c>
      <c r="V3745" s="1">
        <f>_xlfn.IFNA(_xlfn.XLOOKUP(A3745,bank_processed_transactions[transaction_id],bank_processed_transactions[processing_minutes]),"")</f>
        <v>21.3</v>
      </c>
      <c r="W3745" s="31">
        <f>_xlfn.XLOOKUP(A3745,Source_data!A:A,Source_data!B:B)</f>
        <v>46111</v>
      </c>
    </row>
    <row r="3746" spans="1:23" x14ac:dyDescent="0.3">
      <c r="A3746" s="3" t="s">
        <v>670</v>
      </c>
      <c r="B3746" s="1">
        <f>_xlfn.XLOOKUP(A3746,bank_source_transactions__1[transaction_id],bank_source_transactions__1[amount_inr])</f>
        <v>19160.03</v>
      </c>
      <c r="C3746" s="1">
        <f>_xlfn.XLOOKUP(A3746,Processed_data!A:A,Processed_data!F:F)</f>
        <v>19160.03</v>
      </c>
      <c r="D3746" s="1" t="str">
        <f>_xlfn.XLOOKUP(A3746,bank_source_transactions__1[transaction_id],bank_source_transactions__1[transaction_status])</f>
        <v>SUCCESS</v>
      </c>
      <c r="E3746" s="1" t="str">
        <f>_xlfn.XLOOKUP(A3746,Processed_data!A:A,Processed_data!G:G)</f>
        <v>SUCCESS</v>
      </c>
      <c r="F3746" s="1">
        <f>COUNTIF(bank_processed_transactions[transaction_id],A3746)</f>
        <v>1</v>
      </c>
      <c r="G3746" s="1" t="str">
        <f t="shared" si="580"/>
        <v>found</v>
      </c>
      <c r="H3746" s="1" t="str">
        <f t="shared" si="581"/>
        <v>Not Duplicate</v>
      </c>
      <c r="I3746" s="1" t="str">
        <f t="shared" si="582"/>
        <v>match</v>
      </c>
      <c r="J3746" s="1" t="str">
        <f t="shared" si="583"/>
        <v>match</v>
      </c>
      <c r="K3746" s="1">
        <f t="shared" si="584"/>
        <v>0</v>
      </c>
      <c r="L3746" s="2">
        <f>IF(F3746=0,"not processed",_xlfn.MINIFS(Processed_data!H:H,Processed_data!A:A,A3746))</f>
        <v>46076</v>
      </c>
      <c r="M3746" s="1">
        <f>IF(F3746=0,"not processed",ABS(bank_source_transactions__1[[#This Row],[transaction_date]]-Reconciliation!L3746))</f>
        <v>5</v>
      </c>
      <c r="N3746" s="1" t="str" cm="1">
        <f t="array" ref="N3746">_xlfn.IFS(M3746="not Processed", "Not Processed",M3746&gt;2,"SLA Breached",M3746&lt;=2,"Within SLA")</f>
        <v>SLA Breached</v>
      </c>
      <c r="O3746" s="1" t="str">
        <f>_xlfn.XLOOKUP(A3746,Source_data!A:A,Source_data!D:D)</f>
        <v>UPI</v>
      </c>
      <c r="P3746" s="1">
        <f t="shared" si="585"/>
        <v>0</v>
      </c>
      <c r="Q3746" s="1">
        <f t="shared" si="586"/>
        <v>0</v>
      </c>
      <c r="R3746" s="1">
        <f t="shared" si="587"/>
        <v>0</v>
      </c>
      <c r="S3746" s="1">
        <f t="shared" si="588"/>
        <v>0</v>
      </c>
      <c r="T3746" s="1">
        <f t="shared" si="589"/>
        <v>1</v>
      </c>
      <c r="U3746" s="1" t="str">
        <f>_xlfn.XLOOKUP(Table3[[#This Row],[Transaction ID]],Source_data!A:A,Source_data!E:E)</f>
        <v>Mumbai</v>
      </c>
      <c r="V3746" s="1">
        <f>_xlfn.IFNA(_xlfn.XLOOKUP(A3746,bank_processed_transactions[transaction_id],bank_processed_transactions[processing_minutes]),"")</f>
        <v>23.2</v>
      </c>
      <c r="W3746" s="31">
        <f>_xlfn.XLOOKUP(A3746,Source_data!A:A,Source_data!B:B)</f>
        <v>46071</v>
      </c>
    </row>
    <row r="3747" spans="1:23" x14ac:dyDescent="0.3">
      <c r="A3747" s="4" t="s">
        <v>2738</v>
      </c>
      <c r="B3747" s="1">
        <f>_xlfn.XLOOKUP(A3747,bank_source_transactions__1[transaction_id],bank_source_transactions__1[amount_inr])</f>
        <v>734.62</v>
      </c>
      <c r="C3747" s="1">
        <f>_xlfn.XLOOKUP(A3747,Processed_data!A:A,Processed_data!F:F)</f>
        <v>734.62</v>
      </c>
      <c r="D3747" s="1" t="str">
        <f>_xlfn.XLOOKUP(A3747,bank_source_transactions__1[transaction_id],bank_source_transactions__1[transaction_status])</f>
        <v>SUCCESS</v>
      </c>
      <c r="E3747" s="1" t="str">
        <f>_xlfn.XLOOKUP(A3747,Processed_data!A:A,Processed_data!G:G)</f>
        <v>SUCCESS</v>
      </c>
      <c r="F3747" s="1">
        <f>COUNTIF(bank_processed_transactions[transaction_id],A3747)</f>
        <v>1</v>
      </c>
      <c r="G3747" s="1" t="str">
        <f t="shared" si="580"/>
        <v>found</v>
      </c>
      <c r="H3747" s="1" t="str">
        <f t="shared" si="581"/>
        <v>Not Duplicate</v>
      </c>
      <c r="I3747" s="1" t="str">
        <f t="shared" si="582"/>
        <v>match</v>
      </c>
      <c r="J3747" s="1" t="str">
        <f t="shared" si="583"/>
        <v>match</v>
      </c>
      <c r="K3747" s="1">
        <f t="shared" si="584"/>
        <v>0</v>
      </c>
      <c r="L3747" s="2">
        <f>IF(F3747=0,"not processed",_xlfn.MINIFS(Processed_data!H:H,Processed_data!A:A,A3747))</f>
        <v>46045</v>
      </c>
      <c r="M3747" s="1">
        <f>IF(F3747=0,"not processed",ABS(bank_source_transactions__1[[#This Row],[transaction_date]]-Reconciliation!L3747))</f>
        <v>3</v>
      </c>
      <c r="N3747" s="1" t="str" cm="1">
        <f t="array" ref="N3747">_xlfn.IFS(M3747="not Processed", "Not Processed",M3747&gt;2,"SLA Breached",M3747&lt;=2,"Within SLA")</f>
        <v>SLA Breached</v>
      </c>
      <c r="O3747" s="1" t="str">
        <f>_xlfn.XLOOKUP(A3747,Source_data!A:A,Source_data!D:D)</f>
        <v>IMPS</v>
      </c>
      <c r="P3747" s="1">
        <f t="shared" si="585"/>
        <v>0</v>
      </c>
      <c r="Q3747" s="1">
        <f t="shared" si="586"/>
        <v>0</v>
      </c>
      <c r="R3747" s="1">
        <f t="shared" si="587"/>
        <v>0</v>
      </c>
      <c r="S3747" s="1">
        <f t="shared" si="588"/>
        <v>0</v>
      </c>
      <c r="T3747" s="1">
        <f t="shared" si="589"/>
        <v>1</v>
      </c>
      <c r="U3747" s="1" t="str">
        <f>_xlfn.XLOOKUP(Table3[[#This Row],[Transaction ID]],Source_data!A:A,Source_data!E:E)</f>
        <v>Mumbai</v>
      </c>
      <c r="V3747" s="1">
        <f>_xlfn.IFNA(_xlfn.XLOOKUP(A3747,bank_processed_transactions[transaction_id],bank_processed_transactions[processing_minutes]),"")</f>
        <v>32.700000000000003</v>
      </c>
      <c r="W3747" s="31">
        <f>_xlfn.XLOOKUP(A3747,Source_data!A:A,Source_data!B:B)</f>
        <v>46042</v>
      </c>
    </row>
    <row r="3748" spans="1:23" x14ac:dyDescent="0.3">
      <c r="A3748" s="3" t="s">
        <v>2060</v>
      </c>
      <c r="B3748" s="1">
        <f>_xlfn.XLOOKUP(A3748,bank_source_transactions__1[transaction_id],bank_source_transactions__1[amount_inr])</f>
        <v>3068.43</v>
      </c>
      <c r="C3748" s="1">
        <f>_xlfn.XLOOKUP(A3748,Processed_data!A:A,Processed_data!F:F)</f>
        <v>3068.43</v>
      </c>
      <c r="D3748" s="1" t="str">
        <f>_xlfn.XLOOKUP(A3748,bank_source_transactions__1[transaction_id],bank_source_transactions__1[transaction_status])</f>
        <v>SUCCESS</v>
      </c>
      <c r="E3748" s="1" t="str">
        <f>_xlfn.XLOOKUP(A3748,Processed_data!A:A,Processed_data!G:G)</f>
        <v>SUCCESS</v>
      </c>
      <c r="F3748" s="1">
        <f>COUNTIF(bank_processed_transactions[transaction_id],A3748)</f>
        <v>1</v>
      </c>
      <c r="G3748" s="1" t="str">
        <f t="shared" si="580"/>
        <v>found</v>
      </c>
      <c r="H3748" s="1" t="str">
        <f t="shared" si="581"/>
        <v>Not Duplicate</v>
      </c>
      <c r="I3748" s="1" t="str">
        <f t="shared" si="582"/>
        <v>match</v>
      </c>
      <c r="J3748" s="1" t="str">
        <f t="shared" si="583"/>
        <v>match</v>
      </c>
      <c r="K3748" s="1">
        <f t="shared" si="584"/>
        <v>0</v>
      </c>
      <c r="L3748" s="2">
        <f>IF(F3748=0,"not processed",_xlfn.MINIFS(Processed_data!H:H,Processed_data!A:A,A3748))</f>
        <v>46107</v>
      </c>
      <c r="M3748" s="1">
        <f>IF(F3748=0,"not processed",ABS(bank_source_transactions__1[[#This Row],[transaction_date]]-Reconciliation!L3748))</f>
        <v>5</v>
      </c>
      <c r="N3748" s="1" t="str" cm="1">
        <f t="array" ref="N3748">_xlfn.IFS(M3748="not Processed", "Not Processed",M3748&gt;2,"SLA Breached",M3748&lt;=2,"Within SLA")</f>
        <v>SLA Breached</v>
      </c>
      <c r="O3748" s="1" t="str">
        <f>_xlfn.XLOOKUP(A3748,Source_data!A:A,Source_data!D:D)</f>
        <v>UPI</v>
      </c>
      <c r="P3748" s="1">
        <f t="shared" si="585"/>
        <v>0</v>
      </c>
      <c r="Q3748" s="1">
        <f t="shared" si="586"/>
        <v>0</v>
      </c>
      <c r="R3748" s="1">
        <f t="shared" si="587"/>
        <v>0</v>
      </c>
      <c r="S3748" s="1">
        <f t="shared" si="588"/>
        <v>0</v>
      </c>
      <c r="T3748" s="1">
        <f t="shared" si="589"/>
        <v>1</v>
      </c>
      <c r="U3748" s="1" t="str">
        <f>_xlfn.XLOOKUP(Table3[[#This Row],[Transaction ID]],Source_data!A:A,Source_data!E:E)</f>
        <v>Bengaluru</v>
      </c>
      <c r="V3748" s="1">
        <f>_xlfn.IFNA(_xlfn.XLOOKUP(A3748,bank_processed_transactions[transaction_id],bank_processed_transactions[processing_minutes]),"")</f>
        <v>27.8</v>
      </c>
      <c r="W3748" s="31">
        <f>_xlfn.XLOOKUP(A3748,Source_data!A:A,Source_data!B:B)</f>
        <v>46102</v>
      </c>
    </row>
    <row r="3749" spans="1:23" x14ac:dyDescent="0.3">
      <c r="A3749" s="4" t="s">
        <v>4251</v>
      </c>
      <c r="B3749" s="1">
        <f>_xlfn.XLOOKUP(A3749,bank_source_transactions__1[transaction_id],bank_source_transactions__1[amount_inr])</f>
        <v>1929.31</v>
      </c>
      <c r="C3749" s="1">
        <f>_xlfn.XLOOKUP(A3749,Processed_data!A:A,Processed_data!F:F)</f>
        <v>1929.31</v>
      </c>
      <c r="D3749" s="1" t="str">
        <f>_xlfn.XLOOKUP(A3749,bank_source_transactions__1[transaction_id],bank_source_transactions__1[transaction_status])</f>
        <v>SUCCESS</v>
      </c>
      <c r="E3749" s="1" t="str">
        <f>_xlfn.XLOOKUP(A3749,Processed_data!A:A,Processed_data!G:G)</f>
        <v>SUCCESS</v>
      </c>
      <c r="F3749" s="1">
        <f>COUNTIF(bank_processed_transactions[transaction_id],A3749)</f>
        <v>1</v>
      </c>
      <c r="G3749" s="1" t="str">
        <f t="shared" si="580"/>
        <v>found</v>
      </c>
      <c r="H3749" s="1" t="str">
        <f t="shared" si="581"/>
        <v>Not Duplicate</v>
      </c>
      <c r="I3749" s="1" t="str">
        <f t="shared" si="582"/>
        <v>match</v>
      </c>
      <c r="J3749" s="1" t="str">
        <f t="shared" si="583"/>
        <v>match</v>
      </c>
      <c r="K3749" s="1">
        <f t="shared" si="584"/>
        <v>0</v>
      </c>
      <c r="L3749" s="2">
        <f>IF(F3749=0,"not processed",_xlfn.MINIFS(Processed_data!H:H,Processed_data!A:A,A3749))</f>
        <v>46085</v>
      </c>
      <c r="M3749" s="1">
        <f>IF(F3749=0,"not processed",ABS(bank_source_transactions__1[[#This Row],[transaction_date]]-Reconciliation!L3749))</f>
        <v>1</v>
      </c>
      <c r="N3749" s="1" t="str" cm="1">
        <f t="array" ref="N3749">_xlfn.IFS(M3749="not Processed", "Not Processed",M3749&gt;2,"SLA Breached",M3749&lt;=2,"Within SLA")</f>
        <v>Within SLA</v>
      </c>
      <c r="O3749" s="1" t="str">
        <f>_xlfn.XLOOKUP(A3749,Source_data!A:A,Source_data!D:D)</f>
        <v>NEFT</v>
      </c>
      <c r="P3749" s="1">
        <f t="shared" si="585"/>
        <v>0</v>
      </c>
      <c r="Q3749" s="1">
        <f t="shared" si="586"/>
        <v>0</v>
      </c>
      <c r="R3749" s="1">
        <f t="shared" si="587"/>
        <v>0</v>
      </c>
      <c r="S3749" s="1">
        <f t="shared" si="588"/>
        <v>0</v>
      </c>
      <c r="T3749" s="1">
        <f t="shared" si="589"/>
        <v>0</v>
      </c>
      <c r="U3749" s="1" t="str">
        <f>_xlfn.XLOOKUP(Table3[[#This Row],[Transaction ID]],Source_data!A:A,Source_data!E:E)</f>
        <v>Hyderabad</v>
      </c>
      <c r="V3749" s="1">
        <f>_xlfn.IFNA(_xlfn.XLOOKUP(A3749,bank_processed_transactions[transaction_id],bank_processed_transactions[processing_minutes]),"")</f>
        <v>26.4</v>
      </c>
      <c r="W3749" s="31">
        <f>_xlfn.XLOOKUP(A3749,Source_data!A:A,Source_data!B:B)</f>
        <v>46084</v>
      </c>
    </row>
    <row r="3750" spans="1:23" x14ac:dyDescent="0.3">
      <c r="A3750" s="3" t="s">
        <v>4807</v>
      </c>
      <c r="B3750" s="1">
        <f>_xlfn.XLOOKUP(A3750,bank_source_transactions__1[transaction_id],bank_source_transactions__1[amount_inr])</f>
        <v>5819.48</v>
      </c>
      <c r="C3750" s="1">
        <f>_xlfn.XLOOKUP(A3750,Processed_data!A:A,Processed_data!F:F)</f>
        <v>5819.48</v>
      </c>
      <c r="D3750" s="1" t="str">
        <f>_xlfn.XLOOKUP(A3750,bank_source_transactions__1[transaction_id],bank_source_transactions__1[transaction_status])</f>
        <v>SUCCESS</v>
      </c>
      <c r="E3750" s="1" t="str">
        <f>_xlfn.XLOOKUP(A3750,Processed_data!A:A,Processed_data!G:G)</f>
        <v>SUCCESS</v>
      </c>
      <c r="F3750" s="1">
        <f>COUNTIF(bank_processed_transactions[transaction_id],A3750)</f>
        <v>1</v>
      </c>
      <c r="G3750" s="1" t="str">
        <f t="shared" si="580"/>
        <v>found</v>
      </c>
      <c r="H3750" s="1" t="str">
        <f t="shared" si="581"/>
        <v>Not Duplicate</v>
      </c>
      <c r="I3750" s="1" t="str">
        <f t="shared" si="582"/>
        <v>match</v>
      </c>
      <c r="J3750" s="1" t="str">
        <f t="shared" si="583"/>
        <v>match</v>
      </c>
      <c r="K3750" s="1">
        <f t="shared" si="584"/>
        <v>0</v>
      </c>
      <c r="L3750" s="2">
        <f>IF(F3750=0,"not processed",_xlfn.MINIFS(Processed_data!H:H,Processed_data!A:A,A3750))</f>
        <v>46034</v>
      </c>
      <c r="M3750" s="1">
        <f>IF(F3750=0,"not processed",ABS(bank_source_transactions__1[[#This Row],[transaction_date]]-Reconciliation!L3750))</f>
        <v>3</v>
      </c>
      <c r="N3750" s="1" t="str" cm="1">
        <f t="array" ref="N3750">_xlfn.IFS(M3750="not Processed", "Not Processed",M3750&gt;2,"SLA Breached",M3750&lt;=2,"Within SLA")</f>
        <v>SLA Breached</v>
      </c>
      <c r="O3750" s="1" t="str">
        <f>_xlfn.XLOOKUP(A3750,Source_data!A:A,Source_data!D:D)</f>
        <v>CARD</v>
      </c>
      <c r="P3750" s="1">
        <f t="shared" si="585"/>
        <v>0</v>
      </c>
      <c r="Q3750" s="1">
        <f t="shared" si="586"/>
        <v>0</v>
      </c>
      <c r="R3750" s="1">
        <f t="shared" si="587"/>
        <v>0</v>
      </c>
      <c r="S3750" s="1">
        <f t="shared" si="588"/>
        <v>0</v>
      </c>
      <c r="T3750" s="1">
        <f t="shared" si="589"/>
        <v>1</v>
      </c>
      <c r="U3750" s="1" t="str">
        <f>_xlfn.XLOOKUP(Table3[[#This Row],[Transaction ID]],Source_data!A:A,Source_data!E:E)</f>
        <v>Pune</v>
      </c>
      <c r="V3750" s="1">
        <f>_xlfn.IFNA(_xlfn.XLOOKUP(A3750,bank_processed_transactions[transaction_id],bank_processed_transactions[processing_minutes]),"")</f>
        <v>37.5</v>
      </c>
      <c r="W3750" s="31">
        <f>_xlfn.XLOOKUP(A3750,Source_data!A:A,Source_data!B:B)</f>
        <v>46031</v>
      </c>
    </row>
    <row r="3751" spans="1:23" x14ac:dyDescent="0.3">
      <c r="A3751" s="4" t="s">
        <v>1790</v>
      </c>
      <c r="B3751" s="1">
        <f>_xlfn.XLOOKUP(A3751,bank_source_transactions__1[transaction_id],bank_source_transactions__1[amount_inr])</f>
        <v>9509.91</v>
      </c>
      <c r="C3751" s="1">
        <f>_xlfn.XLOOKUP(A3751,Processed_data!A:A,Processed_data!F:F)</f>
        <v>9509.91</v>
      </c>
      <c r="D3751" s="1" t="str">
        <f>_xlfn.XLOOKUP(A3751,bank_source_transactions__1[transaction_id],bank_source_transactions__1[transaction_status])</f>
        <v>SUCCESS</v>
      </c>
      <c r="E3751" s="1" t="str">
        <f>_xlfn.XLOOKUP(A3751,Processed_data!A:A,Processed_data!G:G)</f>
        <v>SUCCESS</v>
      </c>
      <c r="F3751" s="1">
        <f>COUNTIF(bank_processed_transactions[transaction_id],A3751)</f>
        <v>1</v>
      </c>
      <c r="G3751" s="1" t="str">
        <f t="shared" si="580"/>
        <v>found</v>
      </c>
      <c r="H3751" s="1" t="str">
        <f t="shared" si="581"/>
        <v>Not Duplicate</v>
      </c>
      <c r="I3751" s="1" t="str">
        <f t="shared" si="582"/>
        <v>match</v>
      </c>
      <c r="J3751" s="1" t="str">
        <f t="shared" si="583"/>
        <v>match</v>
      </c>
      <c r="K3751" s="1">
        <f t="shared" si="584"/>
        <v>0</v>
      </c>
      <c r="L3751" s="2">
        <f>IF(F3751=0,"not processed",_xlfn.MINIFS(Processed_data!H:H,Processed_data!A:A,A3751))</f>
        <v>46107</v>
      </c>
      <c r="M3751" s="1">
        <f>IF(F3751=0,"not processed",ABS(bank_source_transactions__1[[#This Row],[transaction_date]]-Reconciliation!L3751))</f>
        <v>2</v>
      </c>
      <c r="N3751" s="1" t="str" cm="1">
        <f t="array" ref="N3751">_xlfn.IFS(M3751="not Processed", "Not Processed",M3751&gt;2,"SLA Breached",M3751&lt;=2,"Within SLA")</f>
        <v>Within SLA</v>
      </c>
      <c r="O3751" s="1" t="str">
        <f>_xlfn.XLOOKUP(A3751,Source_data!A:A,Source_data!D:D)</f>
        <v>UPI</v>
      </c>
      <c r="P3751" s="1">
        <f t="shared" si="585"/>
        <v>0</v>
      </c>
      <c r="Q3751" s="1">
        <f t="shared" si="586"/>
        <v>0</v>
      </c>
      <c r="R3751" s="1">
        <f t="shared" si="587"/>
        <v>0</v>
      </c>
      <c r="S3751" s="1">
        <f t="shared" si="588"/>
        <v>0</v>
      </c>
      <c r="T3751" s="1">
        <f t="shared" si="589"/>
        <v>0</v>
      </c>
      <c r="U3751" s="1" t="str">
        <f>_xlfn.XLOOKUP(Table3[[#This Row],[Transaction ID]],Source_data!A:A,Source_data!E:E)</f>
        <v>Hyderabad</v>
      </c>
      <c r="V3751" s="1">
        <f>_xlfn.IFNA(_xlfn.XLOOKUP(A3751,bank_processed_transactions[transaction_id],bank_processed_transactions[processing_minutes]),"")</f>
        <v>6.4</v>
      </c>
      <c r="W3751" s="31">
        <f>_xlfn.XLOOKUP(A3751,Source_data!A:A,Source_data!B:B)</f>
        <v>46105</v>
      </c>
    </row>
    <row r="3752" spans="1:23" x14ac:dyDescent="0.3">
      <c r="A3752" s="3" t="s">
        <v>4084</v>
      </c>
      <c r="B3752" s="1">
        <f>_xlfn.XLOOKUP(A3752,bank_source_transactions__1[transaction_id],bank_source_transactions__1[amount_inr])</f>
        <v>1052.44</v>
      </c>
      <c r="C3752" s="1">
        <f>_xlfn.XLOOKUP(A3752,Processed_data!A:A,Processed_data!F:F)</f>
        <v>1052.44</v>
      </c>
      <c r="D3752" s="1" t="str">
        <f>_xlfn.XLOOKUP(A3752,bank_source_transactions__1[transaction_id],bank_source_transactions__1[transaction_status])</f>
        <v>FAILED</v>
      </c>
      <c r="E3752" s="1" t="str">
        <f>_xlfn.XLOOKUP(A3752,Processed_data!A:A,Processed_data!G:G)</f>
        <v>FAILED</v>
      </c>
      <c r="F3752" s="1">
        <f>COUNTIF(bank_processed_transactions[transaction_id],A3752)</f>
        <v>1</v>
      </c>
      <c r="G3752" s="1" t="str">
        <f t="shared" si="580"/>
        <v>found</v>
      </c>
      <c r="H3752" s="1" t="str">
        <f t="shared" si="581"/>
        <v>Not Duplicate</v>
      </c>
      <c r="I3752" s="1" t="str">
        <f t="shared" si="582"/>
        <v>match</v>
      </c>
      <c r="J3752" s="1" t="str">
        <f t="shared" si="583"/>
        <v>match</v>
      </c>
      <c r="K3752" s="1">
        <f t="shared" si="584"/>
        <v>0</v>
      </c>
      <c r="L3752" s="2">
        <f>IF(F3752=0,"not processed",_xlfn.MINIFS(Processed_data!H:H,Processed_data!A:A,A3752))</f>
        <v>46088</v>
      </c>
      <c r="M3752" s="1">
        <f>IF(F3752=0,"not processed",ABS(bank_source_transactions__1[[#This Row],[transaction_date]]-Reconciliation!L3752))</f>
        <v>2</v>
      </c>
      <c r="N3752" s="1" t="str" cm="1">
        <f t="array" ref="N3752">_xlfn.IFS(M3752="not Processed", "Not Processed",M3752&gt;2,"SLA Breached",M3752&lt;=2,"Within SLA")</f>
        <v>Within SLA</v>
      </c>
      <c r="O3752" s="1" t="str">
        <f>_xlfn.XLOOKUP(A3752,Source_data!A:A,Source_data!D:D)</f>
        <v>UPI</v>
      </c>
      <c r="P3752" s="1">
        <f t="shared" si="585"/>
        <v>0</v>
      </c>
      <c r="Q3752" s="1">
        <f t="shared" si="586"/>
        <v>0</v>
      </c>
      <c r="R3752" s="1">
        <f t="shared" si="587"/>
        <v>0</v>
      </c>
      <c r="S3752" s="1">
        <f t="shared" si="588"/>
        <v>0</v>
      </c>
      <c r="T3752" s="1">
        <f t="shared" si="589"/>
        <v>0</v>
      </c>
      <c r="U3752" s="1" t="str">
        <f>_xlfn.XLOOKUP(Table3[[#This Row],[Transaction ID]],Source_data!A:A,Source_data!E:E)</f>
        <v>Bengaluru</v>
      </c>
      <c r="V3752" s="1">
        <f>_xlfn.IFNA(_xlfn.XLOOKUP(A3752,bank_processed_transactions[transaction_id],bank_processed_transactions[processing_minutes]),"")</f>
        <v>36.5</v>
      </c>
      <c r="W3752" s="31">
        <f>_xlfn.XLOOKUP(A3752,Source_data!A:A,Source_data!B:B)</f>
        <v>46086</v>
      </c>
    </row>
    <row r="3753" spans="1:23" x14ac:dyDescent="0.3">
      <c r="A3753" s="4" t="s">
        <v>3158</v>
      </c>
      <c r="B3753" s="1">
        <f>_xlfn.XLOOKUP(A3753,bank_source_transactions__1[transaction_id],bank_source_transactions__1[amount_inr])</f>
        <v>8421.61</v>
      </c>
      <c r="C3753" s="1">
        <f>_xlfn.XLOOKUP(A3753,Processed_data!A:A,Processed_data!F:F)</f>
        <v>8421.61</v>
      </c>
      <c r="D3753" s="1" t="str">
        <f>_xlfn.XLOOKUP(A3753,bank_source_transactions__1[transaction_id],bank_source_transactions__1[transaction_status])</f>
        <v>REVERSED</v>
      </c>
      <c r="E3753" s="1" t="str">
        <f>_xlfn.XLOOKUP(A3753,Processed_data!A:A,Processed_data!G:G)</f>
        <v>REVERSED</v>
      </c>
      <c r="F3753" s="1">
        <f>COUNTIF(bank_processed_transactions[transaction_id],A3753)</f>
        <v>1</v>
      </c>
      <c r="G3753" s="1" t="str">
        <f t="shared" si="580"/>
        <v>found</v>
      </c>
      <c r="H3753" s="1" t="str">
        <f t="shared" si="581"/>
        <v>Not Duplicate</v>
      </c>
      <c r="I3753" s="1" t="str">
        <f t="shared" si="582"/>
        <v>match</v>
      </c>
      <c r="J3753" s="1" t="str">
        <f t="shared" si="583"/>
        <v>match</v>
      </c>
      <c r="K3753" s="1">
        <f t="shared" si="584"/>
        <v>0</v>
      </c>
      <c r="L3753" s="2">
        <f>IF(F3753=0,"not processed",_xlfn.MINIFS(Processed_data!H:H,Processed_data!A:A,A3753))</f>
        <v>46110</v>
      </c>
      <c r="M3753" s="1">
        <f>IF(F3753=0,"not processed",ABS(bank_source_transactions__1[[#This Row],[transaction_date]]-Reconciliation!L3753))</f>
        <v>3</v>
      </c>
      <c r="N3753" s="1" t="str" cm="1">
        <f t="array" ref="N3753">_xlfn.IFS(M3753="not Processed", "Not Processed",M3753&gt;2,"SLA Breached",M3753&lt;=2,"Within SLA")</f>
        <v>SLA Breached</v>
      </c>
      <c r="O3753" s="1" t="str">
        <f>_xlfn.XLOOKUP(A3753,Source_data!A:A,Source_data!D:D)</f>
        <v>CARD</v>
      </c>
      <c r="P3753" s="1">
        <f t="shared" si="585"/>
        <v>0</v>
      </c>
      <c r="Q3753" s="1">
        <f t="shared" si="586"/>
        <v>0</v>
      </c>
      <c r="R3753" s="1">
        <f t="shared" si="587"/>
        <v>0</v>
      </c>
      <c r="S3753" s="1">
        <f t="shared" si="588"/>
        <v>0</v>
      </c>
      <c r="T3753" s="1">
        <f t="shared" si="589"/>
        <v>1</v>
      </c>
      <c r="U3753" s="1" t="str">
        <f>_xlfn.XLOOKUP(Table3[[#This Row],[Transaction ID]],Source_data!A:A,Source_data!E:E)</f>
        <v>Bengaluru</v>
      </c>
      <c r="V3753" s="1">
        <f>_xlfn.IFNA(_xlfn.XLOOKUP(A3753,bank_processed_transactions[transaction_id],bank_processed_transactions[processing_minutes]),"")</f>
        <v>8.5</v>
      </c>
      <c r="W3753" s="31">
        <f>_xlfn.XLOOKUP(A3753,Source_data!A:A,Source_data!B:B)</f>
        <v>46107</v>
      </c>
    </row>
    <row r="3754" spans="1:23" x14ac:dyDescent="0.3">
      <c r="A3754" s="3" t="s">
        <v>137</v>
      </c>
      <c r="B3754" s="1">
        <f>_xlfn.XLOOKUP(A3754,bank_source_transactions__1[transaction_id],bank_source_transactions__1[amount_inr])</f>
        <v>1618.57</v>
      </c>
      <c r="C3754" s="1">
        <f>_xlfn.XLOOKUP(A3754,Processed_data!A:A,Processed_data!F:F)</f>
        <v>1618.57</v>
      </c>
      <c r="D3754" s="1" t="str">
        <f>_xlfn.XLOOKUP(A3754,bank_source_transactions__1[transaction_id],bank_source_transactions__1[transaction_status])</f>
        <v>SUCCESS</v>
      </c>
      <c r="E3754" s="1" t="str">
        <f>_xlfn.XLOOKUP(A3754,Processed_data!A:A,Processed_data!G:G)</f>
        <v>SUCCESS</v>
      </c>
      <c r="F3754" s="1">
        <f>COUNTIF(bank_processed_transactions[transaction_id],A3754)</f>
        <v>1</v>
      </c>
      <c r="G3754" s="1" t="str">
        <f t="shared" si="580"/>
        <v>found</v>
      </c>
      <c r="H3754" s="1" t="str">
        <f t="shared" si="581"/>
        <v>Not Duplicate</v>
      </c>
      <c r="I3754" s="1" t="str">
        <f t="shared" si="582"/>
        <v>match</v>
      </c>
      <c r="J3754" s="1" t="str">
        <f t="shared" si="583"/>
        <v>match</v>
      </c>
      <c r="K3754" s="1">
        <f t="shared" si="584"/>
        <v>0</v>
      </c>
      <c r="L3754" s="2">
        <f>IF(F3754=0,"not processed",_xlfn.MINIFS(Processed_data!H:H,Processed_data!A:A,A3754))</f>
        <v>46030</v>
      </c>
      <c r="M3754" s="1">
        <f>IF(F3754=0,"not processed",ABS(bank_source_transactions__1[[#This Row],[transaction_date]]-Reconciliation!L3754))</f>
        <v>5</v>
      </c>
      <c r="N3754" s="1" t="str" cm="1">
        <f t="array" ref="N3754">_xlfn.IFS(M3754="not Processed", "Not Processed",M3754&gt;2,"SLA Breached",M3754&lt;=2,"Within SLA")</f>
        <v>SLA Breached</v>
      </c>
      <c r="O3754" s="1" t="str">
        <f>_xlfn.XLOOKUP(A3754,Source_data!A:A,Source_data!D:D)</f>
        <v>UPI</v>
      </c>
      <c r="P3754" s="1">
        <f t="shared" si="585"/>
        <v>0</v>
      </c>
      <c r="Q3754" s="1">
        <f t="shared" si="586"/>
        <v>0</v>
      </c>
      <c r="R3754" s="1">
        <f t="shared" si="587"/>
        <v>0</v>
      </c>
      <c r="S3754" s="1">
        <f t="shared" si="588"/>
        <v>0</v>
      </c>
      <c r="T3754" s="1">
        <f t="shared" si="589"/>
        <v>1</v>
      </c>
      <c r="U3754" s="1" t="str">
        <f>_xlfn.XLOOKUP(Table3[[#This Row],[Transaction ID]],Source_data!A:A,Source_data!E:E)</f>
        <v>Hyderabad</v>
      </c>
      <c r="V3754" s="1">
        <f>_xlfn.IFNA(_xlfn.XLOOKUP(A3754,bank_processed_transactions[transaction_id],bank_processed_transactions[processing_minutes]),"")</f>
        <v>31.2</v>
      </c>
      <c r="W3754" s="31">
        <f>_xlfn.XLOOKUP(A3754,Source_data!A:A,Source_data!B:B)</f>
        <v>46025</v>
      </c>
    </row>
    <row r="3755" spans="1:23" x14ac:dyDescent="0.3">
      <c r="A3755" s="4" t="s">
        <v>1712</v>
      </c>
      <c r="B3755" s="1">
        <f>_xlfn.XLOOKUP(A3755,bank_source_transactions__1[transaction_id],bank_source_transactions__1[amount_inr])</f>
        <v>6514.43</v>
      </c>
      <c r="C3755" s="1">
        <f>_xlfn.XLOOKUP(A3755,Processed_data!A:A,Processed_data!F:F)</f>
        <v>6514.43</v>
      </c>
      <c r="D3755" s="1" t="str">
        <f>_xlfn.XLOOKUP(A3755,bank_source_transactions__1[transaction_id],bank_source_transactions__1[transaction_status])</f>
        <v>FAILED</v>
      </c>
      <c r="E3755" s="1" t="str">
        <f>_xlfn.XLOOKUP(A3755,Processed_data!A:A,Processed_data!G:G)</f>
        <v>FAILED</v>
      </c>
      <c r="F3755" s="1">
        <f>COUNTIF(bank_processed_transactions[transaction_id],A3755)</f>
        <v>1</v>
      </c>
      <c r="G3755" s="1" t="str">
        <f t="shared" si="580"/>
        <v>found</v>
      </c>
      <c r="H3755" s="1" t="str">
        <f t="shared" si="581"/>
        <v>Not Duplicate</v>
      </c>
      <c r="I3755" s="1" t="str">
        <f t="shared" si="582"/>
        <v>match</v>
      </c>
      <c r="J3755" s="1" t="str">
        <f t="shared" si="583"/>
        <v>match</v>
      </c>
      <c r="K3755" s="1">
        <f t="shared" si="584"/>
        <v>0</v>
      </c>
      <c r="L3755" s="2">
        <f>IF(F3755=0,"not processed",_xlfn.MINIFS(Processed_data!H:H,Processed_data!A:A,A3755))</f>
        <v>46094</v>
      </c>
      <c r="M3755" s="1">
        <f>IF(F3755=0,"not processed",ABS(bank_source_transactions__1[[#This Row],[transaction_date]]-Reconciliation!L3755))</f>
        <v>1</v>
      </c>
      <c r="N3755" s="1" t="str" cm="1">
        <f t="array" ref="N3755">_xlfn.IFS(M3755="not Processed", "Not Processed",M3755&gt;2,"SLA Breached",M3755&lt;=2,"Within SLA")</f>
        <v>Within SLA</v>
      </c>
      <c r="O3755" s="1" t="str">
        <f>_xlfn.XLOOKUP(A3755,Source_data!A:A,Source_data!D:D)</f>
        <v>UPI</v>
      </c>
      <c r="P3755" s="1">
        <f t="shared" si="585"/>
        <v>0</v>
      </c>
      <c r="Q3755" s="1">
        <f t="shared" si="586"/>
        <v>0</v>
      </c>
      <c r="R3755" s="1">
        <f t="shared" si="587"/>
        <v>0</v>
      </c>
      <c r="S3755" s="1">
        <f t="shared" si="588"/>
        <v>0</v>
      </c>
      <c r="T3755" s="1">
        <f t="shared" si="589"/>
        <v>0</v>
      </c>
      <c r="U3755" s="1" t="str">
        <f>_xlfn.XLOOKUP(Table3[[#This Row],[Transaction ID]],Source_data!A:A,Source_data!E:E)</f>
        <v>Mumbai</v>
      </c>
      <c r="V3755" s="1">
        <f>_xlfn.IFNA(_xlfn.XLOOKUP(A3755,bank_processed_transactions[transaction_id],bank_processed_transactions[processing_minutes]),"")</f>
        <v>14.3</v>
      </c>
      <c r="W3755" s="31">
        <f>_xlfn.XLOOKUP(A3755,Source_data!A:A,Source_data!B:B)</f>
        <v>46093</v>
      </c>
    </row>
    <row r="3756" spans="1:23" x14ac:dyDescent="0.3">
      <c r="A3756" s="3" t="s">
        <v>4067</v>
      </c>
      <c r="B3756" s="1">
        <f>_xlfn.XLOOKUP(A3756,bank_source_transactions__1[transaction_id],bank_source_transactions__1[amount_inr])</f>
        <v>2208.98</v>
      </c>
      <c r="C3756" s="1">
        <f>_xlfn.XLOOKUP(A3756,Processed_data!A:A,Processed_data!F:F)</f>
        <v>2208.98</v>
      </c>
      <c r="D3756" s="1" t="str">
        <f>_xlfn.XLOOKUP(A3756,bank_source_transactions__1[transaction_id],bank_source_transactions__1[transaction_status])</f>
        <v>SUCCESS</v>
      </c>
      <c r="E3756" s="1" t="str">
        <f>_xlfn.XLOOKUP(A3756,Processed_data!A:A,Processed_data!G:G)</f>
        <v>SUCCESS</v>
      </c>
      <c r="F3756" s="1">
        <f>COUNTIF(bank_processed_transactions[transaction_id],A3756)</f>
        <v>1</v>
      </c>
      <c r="G3756" s="1" t="str">
        <f t="shared" si="580"/>
        <v>found</v>
      </c>
      <c r="H3756" s="1" t="str">
        <f t="shared" si="581"/>
        <v>Not Duplicate</v>
      </c>
      <c r="I3756" s="1" t="str">
        <f t="shared" si="582"/>
        <v>match</v>
      </c>
      <c r="J3756" s="1" t="str">
        <f t="shared" si="583"/>
        <v>match</v>
      </c>
      <c r="K3756" s="1">
        <f t="shared" si="584"/>
        <v>0</v>
      </c>
      <c r="L3756" s="2">
        <f>IF(F3756=0,"not processed",_xlfn.MINIFS(Processed_data!H:H,Processed_data!A:A,A3756))</f>
        <v>46097</v>
      </c>
      <c r="M3756" s="1">
        <f>IF(F3756=0,"not processed",ABS(bank_source_transactions__1[[#This Row],[transaction_date]]-Reconciliation!L3756))</f>
        <v>5</v>
      </c>
      <c r="N3756" s="1" t="str" cm="1">
        <f t="array" ref="N3756">_xlfn.IFS(M3756="not Processed", "Not Processed",M3756&gt;2,"SLA Breached",M3756&lt;=2,"Within SLA")</f>
        <v>SLA Breached</v>
      </c>
      <c r="O3756" s="1" t="str">
        <f>_xlfn.XLOOKUP(A3756,Source_data!A:A,Source_data!D:D)</f>
        <v>UPI</v>
      </c>
      <c r="P3756" s="1">
        <f t="shared" si="585"/>
        <v>0</v>
      </c>
      <c r="Q3756" s="1">
        <f t="shared" si="586"/>
        <v>0</v>
      </c>
      <c r="R3756" s="1">
        <f t="shared" si="587"/>
        <v>0</v>
      </c>
      <c r="S3756" s="1">
        <f t="shared" si="588"/>
        <v>0</v>
      </c>
      <c r="T3756" s="1">
        <f t="shared" si="589"/>
        <v>1</v>
      </c>
      <c r="U3756" s="1" t="str">
        <f>_xlfn.XLOOKUP(Table3[[#This Row],[Transaction ID]],Source_data!A:A,Source_data!E:E)</f>
        <v>Hyderabad</v>
      </c>
      <c r="V3756" s="1">
        <f>_xlfn.IFNA(_xlfn.XLOOKUP(A3756,bank_processed_transactions[transaction_id],bank_processed_transactions[processing_minutes]),"")</f>
        <v>56.9</v>
      </c>
      <c r="W3756" s="31">
        <f>_xlfn.XLOOKUP(A3756,Source_data!A:A,Source_data!B:B)</f>
        <v>46092</v>
      </c>
    </row>
    <row r="3757" spans="1:23" x14ac:dyDescent="0.3">
      <c r="A3757" s="4" t="s">
        <v>2153</v>
      </c>
      <c r="B3757" s="1">
        <f>_xlfn.XLOOKUP(A3757,bank_source_transactions__1[transaction_id],bank_source_transactions__1[amount_inr])</f>
        <v>2873.08</v>
      </c>
      <c r="C3757" s="1">
        <f>_xlfn.XLOOKUP(A3757,Processed_data!A:A,Processed_data!F:F)</f>
        <v>2873.08</v>
      </c>
      <c r="D3757" s="1" t="str">
        <f>_xlfn.XLOOKUP(A3757,bank_source_transactions__1[transaction_id],bank_source_transactions__1[transaction_status])</f>
        <v>REVERSED</v>
      </c>
      <c r="E3757" s="1" t="str">
        <f>_xlfn.XLOOKUP(A3757,Processed_data!A:A,Processed_data!G:G)</f>
        <v>REVERSED</v>
      </c>
      <c r="F3757" s="1">
        <f>COUNTIF(bank_processed_transactions[transaction_id],A3757)</f>
        <v>1</v>
      </c>
      <c r="G3757" s="1" t="str">
        <f t="shared" si="580"/>
        <v>found</v>
      </c>
      <c r="H3757" s="1" t="str">
        <f t="shared" si="581"/>
        <v>Not Duplicate</v>
      </c>
      <c r="I3757" s="1" t="str">
        <f t="shared" si="582"/>
        <v>match</v>
      </c>
      <c r="J3757" s="1" t="str">
        <f t="shared" si="583"/>
        <v>match</v>
      </c>
      <c r="K3757" s="1">
        <f t="shared" si="584"/>
        <v>0</v>
      </c>
      <c r="L3757" s="2">
        <f>IF(F3757=0,"not processed",_xlfn.MINIFS(Processed_data!H:H,Processed_data!A:A,A3757))</f>
        <v>46073</v>
      </c>
      <c r="M3757" s="1">
        <f>IF(F3757=0,"not processed",ABS(bank_source_transactions__1[[#This Row],[transaction_date]]-Reconciliation!L3757))</f>
        <v>2</v>
      </c>
      <c r="N3757" s="1" t="str" cm="1">
        <f t="array" ref="N3757">_xlfn.IFS(M3757="not Processed", "Not Processed",M3757&gt;2,"SLA Breached",M3757&lt;=2,"Within SLA")</f>
        <v>Within SLA</v>
      </c>
      <c r="O3757" s="1" t="str">
        <f>_xlfn.XLOOKUP(A3757,Source_data!A:A,Source_data!D:D)</f>
        <v>CARD</v>
      </c>
      <c r="P3757" s="1">
        <f t="shared" si="585"/>
        <v>0</v>
      </c>
      <c r="Q3757" s="1">
        <f t="shared" si="586"/>
        <v>0</v>
      </c>
      <c r="R3757" s="1">
        <f t="shared" si="587"/>
        <v>0</v>
      </c>
      <c r="S3757" s="1">
        <f t="shared" si="588"/>
        <v>0</v>
      </c>
      <c r="T3757" s="1">
        <f t="shared" si="589"/>
        <v>0</v>
      </c>
      <c r="U3757" s="1" t="str">
        <f>_xlfn.XLOOKUP(Table3[[#This Row],[Transaction ID]],Source_data!A:A,Source_data!E:E)</f>
        <v>Mumbai</v>
      </c>
      <c r="V3757" s="1">
        <f>_xlfn.IFNA(_xlfn.XLOOKUP(A3757,bank_processed_transactions[transaction_id],bank_processed_transactions[processing_minutes]),"")</f>
        <v>18.600000000000001</v>
      </c>
      <c r="W3757" s="31">
        <f>_xlfn.XLOOKUP(A3757,Source_data!A:A,Source_data!B:B)</f>
        <v>46071</v>
      </c>
    </row>
    <row r="3758" spans="1:23" x14ac:dyDescent="0.3">
      <c r="A3758" s="3" t="s">
        <v>365</v>
      </c>
      <c r="B3758" s="1">
        <f>_xlfn.XLOOKUP(A3758,bank_source_transactions__1[transaction_id],bank_source_transactions__1[amount_inr])</f>
        <v>776.61</v>
      </c>
      <c r="C3758" s="1">
        <f>_xlfn.XLOOKUP(A3758,Processed_data!A:A,Processed_data!F:F)</f>
        <v>776.61</v>
      </c>
      <c r="D3758" s="1" t="str">
        <f>_xlfn.XLOOKUP(A3758,bank_source_transactions__1[transaction_id],bank_source_transactions__1[transaction_status])</f>
        <v>SUCCESS</v>
      </c>
      <c r="E3758" s="1" t="str">
        <f>_xlfn.XLOOKUP(A3758,Processed_data!A:A,Processed_data!G:G)</f>
        <v>SUCCESS</v>
      </c>
      <c r="F3758" s="1">
        <f>COUNTIF(bank_processed_transactions[transaction_id],A3758)</f>
        <v>1</v>
      </c>
      <c r="G3758" s="1" t="str">
        <f t="shared" si="580"/>
        <v>found</v>
      </c>
      <c r="H3758" s="1" t="str">
        <f t="shared" si="581"/>
        <v>Not Duplicate</v>
      </c>
      <c r="I3758" s="1" t="str">
        <f t="shared" si="582"/>
        <v>match</v>
      </c>
      <c r="J3758" s="1" t="str">
        <f t="shared" si="583"/>
        <v>match</v>
      </c>
      <c r="K3758" s="1">
        <f t="shared" si="584"/>
        <v>0</v>
      </c>
      <c r="L3758" s="2">
        <f>IF(F3758=0,"not processed",_xlfn.MINIFS(Processed_data!H:H,Processed_data!A:A,A3758))</f>
        <v>46092</v>
      </c>
      <c r="M3758" s="1">
        <f>IF(F3758=0,"not processed",ABS(bank_source_transactions__1[[#This Row],[transaction_date]]-Reconciliation!L3758))</f>
        <v>2</v>
      </c>
      <c r="N3758" s="1" t="str" cm="1">
        <f t="array" ref="N3758">_xlfn.IFS(M3758="not Processed", "Not Processed",M3758&gt;2,"SLA Breached",M3758&lt;=2,"Within SLA")</f>
        <v>Within SLA</v>
      </c>
      <c r="O3758" s="1" t="str">
        <f>_xlfn.XLOOKUP(A3758,Source_data!A:A,Source_data!D:D)</f>
        <v>NEFT</v>
      </c>
      <c r="P3758" s="1">
        <f t="shared" si="585"/>
        <v>0</v>
      </c>
      <c r="Q3758" s="1">
        <f t="shared" si="586"/>
        <v>0</v>
      </c>
      <c r="R3758" s="1">
        <f t="shared" si="587"/>
        <v>0</v>
      </c>
      <c r="S3758" s="1">
        <f t="shared" si="588"/>
        <v>0</v>
      </c>
      <c r="T3758" s="1">
        <f t="shared" si="589"/>
        <v>0</v>
      </c>
      <c r="U3758" s="1" t="str">
        <f>_xlfn.XLOOKUP(Table3[[#This Row],[Transaction ID]],Source_data!A:A,Source_data!E:E)</f>
        <v>Hyderabad</v>
      </c>
      <c r="V3758" s="1">
        <f>_xlfn.IFNA(_xlfn.XLOOKUP(A3758,bank_processed_transactions[transaction_id],bank_processed_transactions[processing_minutes]),"")</f>
        <v>54.5</v>
      </c>
      <c r="W3758" s="31">
        <f>_xlfn.XLOOKUP(A3758,Source_data!A:A,Source_data!B:B)</f>
        <v>46090</v>
      </c>
    </row>
    <row r="3759" spans="1:23" x14ac:dyDescent="0.3">
      <c r="A3759" s="4" t="s">
        <v>952</v>
      </c>
      <c r="B3759" s="1">
        <f>_xlfn.XLOOKUP(A3759,bank_source_transactions__1[transaction_id],bank_source_transactions__1[amount_inr])</f>
        <v>4950.7</v>
      </c>
      <c r="C3759" s="1">
        <f>_xlfn.XLOOKUP(A3759,Processed_data!A:A,Processed_data!F:F)</f>
        <v>4950.7</v>
      </c>
      <c r="D3759" s="1" t="str">
        <f>_xlfn.XLOOKUP(A3759,bank_source_transactions__1[transaction_id],bank_source_transactions__1[transaction_status])</f>
        <v>SUCCESS</v>
      </c>
      <c r="E3759" s="1" t="str">
        <f>_xlfn.XLOOKUP(A3759,Processed_data!A:A,Processed_data!G:G)</f>
        <v>SUCCESS</v>
      </c>
      <c r="F3759" s="1">
        <f>COUNTIF(bank_processed_transactions[transaction_id],A3759)</f>
        <v>1</v>
      </c>
      <c r="G3759" s="1" t="str">
        <f t="shared" si="580"/>
        <v>found</v>
      </c>
      <c r="H3759" s="1" t="str">
        <f t="shared" si="581"/>
        <v>Not Duplicate</v>
      </c>
      <c r="I3759" s="1" t="str">
        <f t="shared" si="582"/>
        <v>match</v>
      </c>
      <c r="J3759" s="1" t="str">
        <f t="shared" si="583"/>
        <v>match</v>
      </c>
      <c r="K3759" s="1">
        <f t="shared" si="584"/>
        <v>0</v>
      </c>
      <c r="L3759" s="2">
        <f>IF(F3759=0,"not processed",_xlfn.MINIFS(Processed_data!H:H,Processed_data!A:A,A3759))</f>
        <v>46047</v>
      </c>
      <c r="M3759" s="1">
        <f>IF(F3759=0,"not processed",ABS(bank_source_transactions__1[[#This Row],[transaction_date]]-Reconciliation!L3759))</f>
        <v>3</v>
      </c>
      <c r="N3759" s="1" t="str" cm="1">
        <f t="array" ref="N3759">_xlfn.IFS(M3759="not Processed", "Not Processed",M3759&gt;2,"SLA Breached",M3759&lt;=2,"Within SLA")</f>
        <v>SLA Breached</v>
      </c>
      <c r="O3759" s="1" t="str">
        <f>_xlfn.XLOOKUP(A3759,Source_data!A:A,Source_data!D:D)</f>
        <v>IMPS</v>
      </c>
      <c r="P3759" s="1">
        <f t="shared" si="585"/>
        <v>0</v>
      </c>
      <c r="Q3759" s="1">
        <f t="shared" si="586"/>
        <v>0</v>
      </c>
      <c r="R3759" s="1">
        <f t="shared" si="587"/>
        <v>0</v>
      </c>
      <c r="S3759" s="1">
        <f t="shared" si="588"/>
        <v>0</v>
      </c>
      <c r="T3759" s="1">
        <f t="shared" si="589"/>
        <v>1</v>
      </c>
      <c r="U3759" s="1" t="str">
        <f>_xlfn.XLOOKUP(Table3[[#This Row],[Transaction ID]],Source_data!A:A,Source_data!E:E)</f>
        <v>Hyderabad</v>
      </c>
      <c r="V3759" s="1">
        <f>_xlfn.IFNA(_xlfn.XLOOKUP(A3759,bank_processed_transactions[transaction_id],bank_processed_transactions[processing_minutes]),"")</f>
        <v>23.8</v>
      </c>
      <c r="W3759" s="31">
        <f>_xlfn.XLOOKUP(A3759,Source_data!A:A,Source_data!B:B)</f>
        <v>46044</v>
      </c>
    </row>
    <row r="3760" spans="1:23" x14ac:dyDescent="0.3">
      <c r="A3760" s="3" t="s">
        <v>961</v>
      </c>
      <c r="B3760" s="1">
        <f>_xlfn.XLOOKUP(A3760,bank_source_transactions__1[transaction_id],bank_source_transactions__1[amount_inr])</f>
        <v>3881.03</v>
      </c>
      <c r="C3760" s="1">
        <f>_xlfn.XLOOKUP(A3760,Processed_data!A:A,Processed_data!F:F)</f>
        <v>3881.03</v>
      </c>
      <c r="D3760" s="1" t="str">
        <f>_xlfn.XLOOKUP(A3760,bank_source_transactions__1[transaction_id],bank_source_transactions__1[transaction_status])</f>
        <v>SUCCESS</v>
      </c>
      <c r="E3760" s="1" t="str">
        <f>_xlfn.XLOOKUP(A3760,Processed_data!A:A,Processed_data!G:G)</f>
        <v>SUCCESS</v>
      </c>
      <c r="F3760" s="1">
        <f>COUNTIF(bank_processed_transactions[transaction_id],A3760)</f>
        <v>2</v>
      </c>
      <c r="G3760" s="1" t="str">
        <f t="shared" si="580"/>
        <v>found</v>
      </c>
      <c r="H3760" s="1" t="str">
        <f t="shared" si="581"/>
        <v>Duplicate</v>
      </c>
      <c r="I3760" s="1" t="str">
        <f t="shared" si="582"/>
        <v>match</v>
      </c>
      <c r="J3760" s="1" t="str">
        <f t="shared" si="583"/>
        <v>match</v>
      </c>
      <c r="K3760" s="1">
        <f t="shared" si="584"/>
        <v>0</v>
      </c>
      <c r="L3760" s="2">
        <f>IF(F3760=0,"not processed",_xlfn.MINIFS(Processed_data!H:H,Processed_data!A:A,A3760))</f>
        <v>46074</v>
      </c>
      <c r="M3760" s="1">
        <f>IF(F3760=0,"not processed",ABS(bank_source_transactions__1[[#This Row],[transaction_date]]-Reconciliation!L3760))</f>
        <v>0</v>
      </c>
      <c r="N3760" s="1" t="str" cm="1">
        <f t="array" ref="N3760">_xlfn.IFS(M3760="not Processed", "Not Processed",M3760&gt;2,"SLA Breached",M3760&lt;=2,"Within SLA")</f>
        <v>Within SLA</v>
      </c>
      <c r="O3760" s="1" t="str">
        <f>_xlfn.XLOOKUP(A3760,Source_data!A:A,Source_data!D:D)</f>
        <v>UPI</v>
      </c>
      <c r="P3760" s="1">
        <f t="shared" si="585"/>
        <v>0</v>
      </c>
      <c r="Q3760" s="1">
        <f t="shared" si="586"/>
        <v>1</v>
      </c>
      <c r="R3760" s="1">
        <f t="shared" si="587"/>
        <v>0</v>
      </c>
      <c r="S3760" s="1">
        <f t="shared" si="588"/>
        <v>0</v>
      </c>
      <c r="T3760" s="1">
        <f t="shared" si="589"/>
        <v>0</v>
      </c>
      <c r="U3760" s="1" t="str">
        <f>_xlfn.XLOOKUP(Table3[[#This Row],[Transaction ID]],Source_data!A:A,Source_data!E:E)</f>
        <v>Bengaluru</v>
      </c>
      <c r="V3760" s="1">
        <f>_xlfn.IFNA(_xlfn.XLOOKUP(A3760,bank_processed_transactions[transaction_id],bank_processed_transactions[processing_minutes]),"")</f>
        <v>35.1</v>
      </c>
      <c r="W3760" s="31">
        <f>_xlfn.XLOOKUP(A3760,Source_data!A:A,Source_data!B:B)</f>
        <v>46074</v>
      </c>
    </row>
    <row r="3761" spans="1:23" x14ac:dyDescent="0.3">
      <c r="A3761" s="4" t="s">
        <v>1409</v>
      </c>
      <c r="B3761" s="1">
        <f>_xlfn.XLOOKUP(A3761,bank_source_transactions__1[transaction_id],bank_source_transactions__1[amount_inr])</f>
        <v>3726.68</v>
      </c>
      <c r="C3761" s="1">
        <f>_xlfn.XLOOKUP(A3761,Processed_data!A:A,Processed_data!F:F)</f>
        <v>3726.68</v>
      </c>
      <c r="D3761" s="1" t="str">
        <f>_xlfn.XLOOKUP(A3761,bank_source_transactions__1[transaction_id],bank_source_transactions__1[transaction_status])</f>
        <v>SUCCESS</v>
      </c>
      <c r="E3761" s="1" t="str">
        <f>_xlfn.XLOOKUP(A3761,Processed_data!A:A,Processed_data!G:G)</f>
        <v>SUCCESS</v>
      </c>
      <c r="F3761" s="1">
        <f>COUNTIF(bank_processed_transactions[transaction_id],A3761)</f>
        <v>1</v>
      </c>
      <c r="G3761" s="1" t="str">
        <f t="shared" si="580"/>
        <v>found</v>
      </c>
      <c r="H3761" s="1" t="str">
        <f t="shared" si="581"/>
        <v>Not Duplicate</v>
      </c>
      <c r="I3761" s="1" t="str">
        <f t="shared" si="582"/>
        <v>match</v>
      </c>
      <c r="J3761" s="1" t="str">
        <f t="shared" si="583"/>
        <v>match</v>
      </c>
      <c r="K3761" s="1">
        <f t="shared" si="584"/>
        <v>0</v>
      </c>
      <c r="L3761" s="2">
        <f>IF(F3761=0,"not processed",_xlfn.MINIFS(Processed_data!H:H,Processed_data!A:A,A3761))</f>
        <v>46057</v>
      </c>
      <c r="M3761" s="1">
        <f>IF(F3761=0,"not processed",ABS(bank_source_transactions__1[[#This Row],[transaction_date]]-Reconciliation!L3761))</f>
        <v>1</v>
      </c>
      <c r="N3761" s="1" t="str" cm="1">
        <f t="array" ref="N3761">_xlfn.IFS(M3761="not Processed", "Not Processed",M3761&gt;2,"SLA Breached",M3761&lt;=2,"Within SLA")</f>
        <v>Within SLA</v>
      </c>
      <c r="O3761" s="1" t="str">
        <f>_xlfn.XLOOKUP(A3761,Source_data!A:A,Source_data!D:D)</f>
        <v>UPI</v>
      </c>
      <c r="P3761" s="1">
        <f t="shared" si="585"/>
        <v>0</v>
      </c>
      <c r="Q3761" s="1">
        <f t="shared" si="586"/>
        <v>0</v>
      </c>
      <c r="R3761" s="1">
        <f t="shared" si="587"/>
        <v>0</v>
      </c>
      <c r="S3761" s="1">
        <f t="shared" si="588"/>
        <v>0</v>
      </c>
      <c r="T3761" s="1">
        <f t="shared" si="589"/>
        <v>0</v>
      </c>
      <c r="U3761" s="1" t="str">
        <f>_xlfn.XLOOKUP(Table3[[#This Row],[Transaction ID]],Source_data!A:A,Source_data!E:E)</f>
        <v>Hyderabad</v>
      </c>
      <c r="V3761" s="1">
        <f>_xlfn.IFNA(_xlfn.XLOOKUP(A3761,bank_processed_transactions[transaction_id],bank_processed_transactions[processing_minutes]),"")</f>
        <v>2.2000000000000002</v>
      </c>
      <c r="W3761" s="31">
        <f>_xlfn.XLOOKUP(A3761,Source_data!A:A,Source_data!B:B)</f>
        <v>46056</v>
      </c>
    </row>
    <row r="3762" spans="1:23" x14ac:dyDescent="0.3">
      <c r="A3762" s="3" t="s">
        <v>673</v>
      </c>
      <c r="B3762" s="1">
        <f>_xlfn.XLOOKUP(A3762,bank_source_transactions__1[transaction_id],bank_source_transactions__1[amount_inr])</f>
        <v>4528.6499999999996</v>
      </c>
      <c r="C3762" s="1">
        <f>_xlfn.XLOOKUP(A3762,Processed_data!A:A,Processed_data!F:F)</f>
        <v>4528.6499999999996</v>
      </c>
      <c r="D3762" s="1" t="str">
        <f>_xlfn.XLOOKUP(A3762,bank_source_transactions__1[transaction_id],bank_source_transactions__1[transaction_status])</f>
        <v>SUCCESS</v>
      </c>
      <c r="E3762" s="1" t="str">
        <f>_xlfn.XLOOKUP(A3762,Processed_data!A:A,Processed_data!G:G)</f>
        <v>SUCCESS</v>
      </c>
      <c r="F3762" s="1">
        <f>COUNTIF(bank_processed_transactions[transaction_id],A3762)</f>
        <v>1</v>
      </c>
      <c r="G3762" s="1" t="str">
        <f t="shared" si="580"/>
        <v>found</v>
      </c>
      <c r="H3762" s="1" t="str">
        <f t="shared" si="581"/>
        <v>Not Duplicate</v>
      </c>
      <c r="I3762" s="1" t="str">
        <f t="shared" si="582"/>
        <v>match</v>
      </c>
      <c r="J3762" s="1" t="str">
        <f t="shared" si="583"/>
        <v>match</v>
      </c>
      <c r="K3762" s="1">
        <f t="shared" si="584"/>
        <v>0</v>
      </c>
      <c r="L3762" s="2">
        <f>IF(F3762=0,"not processed",_xlfn.MINIFS(Processed_data!H:H,Processed_data!A:A,A3762))</f>
        <v>46072</v>
      </c>
      <c r="M3762" s="1">
        <f>IF(F3762=0,"not processed",ABS(bank_source_transactions__1[[#This Row],[transaction_date]]-Reconciliation!L3762))</f>
        <v>3</v>
      </c>
      <c r="N3762" s="1" t="str" cm="1">
        <f t="array" ref="N3762">_xlfn.IFS(M3762="not Processed", "Not Processed",M3762&gt;2,"SLA Breached",M3762&lt;=2,"Within SLA")</f>
        <v>SLA Breached</v>
      </c>
      <c r="O3762" s="1" t="str">
        <f>_xlfn.XLOOKUP(A3762,Source_data!A:A,Source_data!D:D)</f>
        <v>UPI</v>
      </c>
      <c r="P3762" s="1">
        <f t="shared" si="585"/>
        <v>0</v>
      </c>
      <c r="Q3762" s="1">
        <f t="shared" si="586"/>
        <v>0</v>
      </c>
      <c r="R3762" s="1">
        <f t="shared" si="587"/>
        <v>0</v>
      </c>
      <c r="S3762" s="1">
        <f t="shared" si="588"/>
        <v>0</v>
      </c>
      <c r="T3762" s="1">
        <f t="shared" si="589"/>
        <v>1</v>
      </c>
      <c r="U3762" s="1" t="str">
        <f>_xlfn.XLOOKUP(Table3[[#This Row],[Transaction ID]],Source_data!A:A,Source_data!E:E)</f>
        <v>Bengaluru</v>
      </c>
      <c r="V3762" s="1">
        <f>_xlfn.IFNA(_xlfn.XLOOKUP(A3762,bank_processed_transactions[transaction_id],bank_processed_transactions[processing_minutes]),"")</f>
        <v>10.9</v>
      </c>
      <c r="W3762" s="31">
        <f>_xlfn.XLOOKUP(A3762,Source_data!A:A,Source_data!B:B)</f>
        <v>46069</v>
      </c>
    </row>
    <row r="3763" spans="1:23" x14ac:dyDescent="0.3">
      <c r="A3763" s="4" t="s">
        <v>4324</v>
      </c>
      <c r="B3763" s="1">
        <f>_xlfn.XLOOKUP(A3763,bank_source_transactions__1[transaction_id],bank_source_transactions__1[amount_inr])</f>
        <v>8822.4</v>
      </c>
      <c r="C3763" s="1">
        <f>_xlfn.XLOOKUP(A3763,Processed_data!A:A,Processed_data!F:F)</f>
        <v>8822.4</v>
      </c>
      <c r="D3763" s="1" t="str">
        <f>_xlfn.XLOOKUP(A3763,bank_source_transactions__1[transaction_id],bank_source_transactions__1[transaction_status])</f>
        <v>SUCCESS</v>
      </c>
      <c r="E3763" s="1" t="str">
        <f>_xlfn.XLOOKUP(A3763,Processed_data!A:A,Processed_data!G:G)</f>
        <v>SUCCESS</v>
      </c>
      <c r="F3763" s="1">
        <f>COUNTIF(bank_processed_transactions[transaction_id],A3763)</f>
        <v>1</v>
      </c>
      <c r="G3763" s="1" t="str">
        <f t="shared" si="580"/>
        <v>found</v>
      </c>
      <c r="H3763" s="1" t="str">
        <f t="shared" si="581"/>
        <v>Not Duplicate</v>
      </c>
      <c r="I3763" s="1" t="str">
        <f t="shared" si="582"/>
        <v>match</v>
      </c>
      <c r="J3763" s="1" t="str">
        <f t="shared" si="583"/>
        <v>match</v>
      </c>
      <c r="K3763" s="1">
        <f t="shared" si="584"/>
        <v>0</v>
      </c>
      <c r="L3763" s="2">
        <f>IF(F3763=0,"not processed",_xlfn.MINIFS(Processed_data!H:H,Processed_data!A:A,A3763))</f>
        <v>46044</v>
      </c>
      <c r="M3763" s="1">
        <f>IF(F3763=0,"not processed",ABS(bank_source_transactions__1[[#This Row],[transaction_date]]-Reconciliation!L3763))</f>
        <v>0</v>
      </c>
      <c r="N3763" s="1" t="str" cm="1">
        <f t="array" ref="N3763">_xlfn.IFS(M3763="not Processed", "Not Processed",M3763&gt;2,"SLA Breached",M3763&lt;=2,"Within SLA")</f>
        <v>Within SLA</v>
      </c>
      <c r="O3763" s="1" t="str">
        <f>_xlfn.XLOOKUP(A3763,Source_data!A:A,Source_data!D:D)</f>
        <v>UPI</v>
      </c>
      <c r="P3763" s="1">
        <f t="shared" si="585"/>
        <v>0</v>
      </c>
      <c r="Q3763" s="1">
        <f t="shared" si="586"/>
        <v>0</v>
      </c>
      <c r="R3763" s="1">
        <f t="shared" si="587"/>
        <v>0</v>
      </c>
      <c r="S3763" s="1">
        <f t="shared" si="588"/>
        <v>0</v>
      </c>
      <c r="T3763" s="1">
        <f t="shared" si="589"/>
        <v>0</v>
      </c>
      <c r="U3763" s="1" t="str">
        <f>_xlfn.XLOOKUP(Table3[[#This Row],[Transaction ID]],Source_data!A:A,Source_data!E:E)</f>
        <v>Mumbai</v>
      </c>
      <c r="V3763" s="1">
        <f>_xlfn.IFNA(_xlfn.XLOOKUP(A3763,bank_processed_transactions[transaction_id],bank_processed_transactions[processing_minutes]),"")</f>
        <v>36.700000000000003</v>
      </c>
      <c r="W3763" s="31">
        <f>_xlfn.XLOOKUP(A3763,Source_data!A:A,Source_data!B:B)</f>
        <v>46044</v>
      </c>
    </row>
    <row r="3764" spans="1:23" x14ac:dyDescent="0.3">
      <c r="A3764" s="3" t="s">
        <v>1835</v>
      </c>
      <c r="B3764" s="1">
        <f>_xlfn.XLOOKUP(A3764,bank_source_transactions__1[transaction_id],bank_source_transactions__1[amount_inr])</f>
        <v>1611.75</v>
      </c>
      <c r="C3764" s="1">
        <f>_xlfn.XLOOKUP(A3764,Processed_data!A:A,Processed_data!F:F)</f>
        <v>1611.75</v>
      </c>
      <c r="D3764" s="1" t="str">
        <f>_xlfn.XLOOKUP(A3764,bank_source_transactions__1[transaction_id],bank_source_transactions__1[transaction_status])</f>
        <v>SUCCESS</v>
      </c>
      <c r="E3764" s="1" t="str">
        <f>_xlfn.XLOOKUP(A3764,Processed_data!A:A,Processed_data!G:G)</f>
        <v>SUCCESS</v>
      </c>
      <c r="F3764" s="1">
        <f>COUNTIF(bank_processed_transactions[transaction_id],A3764)</f>
        <v>1</v>
      </c>
      <c r="G3764" s="1" t="str">
        <f t="shared" si="580"/>
        <v>found</v>
      </c>
      <c r="H3764" s="1" t="str">
        <f t="shared" si="581"/>
        <v>Not Duplicate</v>
      </c>
      <c r="I3764" s="1" t="str">
        <f t="shared" si="582"/>
        <v>match</v>
      </c>
      <c r="J3764" s="1" t="str">
        <f t="shared" si="583"/>
        <v>match</v>
      </c>
      <c r="K3764" s="1">
        <f t="shared" si="584"/>
        <v>0</v>
      </c>
      <c r="L3764" s="2">
        <f>IF(F3764=0,"not processed",_xlfn.MINIFS(Processed_data!H:H,Processed_data!A:A,A3764))</f>
        <v>46088</v>
      </c>
      <c r="M3764" s="1">
        <f>IF(F3764=0,"not processed",ABS(bank_source_transactions__1[[#This Row],[transaction_date]]-Reconciliation!L3764))</f>
        <v>1</v>
      </c>
      <c r="N3764" s="1" t="str" cm="1">
        <f t="array" ref="N3764">_xlfn.IFS(M3764="not Processed", "Not Processed",M3764&gt;2,"SLA Breached",M3764&lt;=2,"Within SLA")</f>
        <v>Within SLA</v>
      </c>
      <c r="O3764" s="1" t="str">
        <f>_xlfn.XLOOKUP(A3764,Source_data!A:A,Source_data!D:D)</f>
        <v>NEFT</v>
      </c>
      <c r="P3764" s="1">
        <f t="shared" si="585"/>
        <v>0</v>
      </c>
      <c r="Q3764" s="1">
        <f t="shared" si="586"/>
        <v>0</v>
      </c>
      <c r="R3764" s="1">
        <f t="shared" si="587"/>
        <v>0</v>
      </c>
      <c r="S3764" s="1">
        <f t="shared" si="588"/>
        <v>0</v>
      </c>
      <c r="T3764" s="1">
        <f t="shared" si="589"/>
        <v>0</v>
      </c>
      <c r="U3764" s="1" t="str">
        <f>_xlfn.XLOOKUP(Table3[[#This Row],[Transaction ID]],Source_data!A:A,Source_data!E:E)</f>
        <v>Pune</v>
      </c>
      <c r="V3764" s="1">
        <f>_xlfn.IFNA(_xlfn.XLOOKUP(A3764,bank_processed_transactions[transaction_id],bank_processed_transactions[processing_minutes]),"")</f>
        <v>15.2</v>
      </c>
      <c r="W3764" s="31">
        <f>_xlfn.XLOOKUP(A3764,Source_data!A:A,Source_data!B:B)</f>
        <v>46087</v>
      </c>
    </row>
    <row r="3765" spans="1:23" x14ac:dyDescent="0.3">
      <c r="A3765" s="4" t="s">
        <v>2494</v>
      </c>
      <c r="B3765" s="1">
        <f>_xlfn.XLOOKUP(A3765,bank_source_transactions__1[transaction_id],bank_source_transactions__1[amount_inr])</f>
        <v>3823.41</v>
      </c>
      <c r="C3765" s="1">
        <f>_xlfn.XLOOKUP(A3765,Processed_data!A:A,Processed_data!F:F)</f>
        <v>3823.41</v>
      </c>
      <c r="D3765" s="1" t="str">
        <f>_xlfn.XLOOKUP(A3765,bank_source_transactions__1[transaction_id],bank_source_transactions__1[transaction_status])</f>
        <v>FAILED</v>
      </c>
      <c r="E3765" s="1" t="str">
        <f>_xlfn.XLOOKUP(A3765,Processed_data!A:A,Processed_data!G:G)</f>
        <v>FAILED</v>
      </c>
      <c r="F3765" s="1">
        <f>COUNTIF(bank_processed_transactions[transaction_id],A3765)</f>
        <v>1</v>
      </c>
      <c r="G3765" s="1" t="str">
        <f t="shared" si="580"/>
        <v>found</v>
      </c>
      <c r="H3765" s="1" t="str">
        <f t="shared" si="581"/>
        <v>Not Duplicate</v>
      </c>
      <c r="I3765" s="1" t="str">
        <f t="shared" si="582"/>
        <v>match</v>
      </c>
      <c r="J3765" s="1" t="str">
        <f t="shared" si="583"/>
        <v>match</v>
      </c>
      <c r="K3765" s="1">
        <f t="shared" si="584"/>
        <v>0</v>
      </c>
      <c r="L3765" s="2">
        <f>IF(F3765=0,"not processed",_xlfn.MINIFS(Processed_data!H:H,Processed_data!A:A,A3765))</f>
        <v>46028</v>
      </c>
      <c r="M3765" s="1">
        <f>IF(F3765=0,"not processed",ABS(bank_source_transactions__1[[#This Row],[transaction_date]]-Reconciliation!L3765))</f>
        <v>3</v>
      </c>
      <c r="N3765" s="1" t="str" cm="1">
        <f t="array" ref="N3765">_xlfn.IFS(M3765="not Processed", "Not Processed",M3765&gt;2,"SLA Breached",M3765&lt;=2,"Within SLA")</f>
        <v>SLA Breached</v>
      </c>
      <c r="O3765" s="1" t="str">
        <f>_xlfn.XLOOKUP(A3765,Source_data!A:A,Source_data!D:D)</f>
        <v>UPI</v>
      </c>
      <c r="P3765" s="1">
        <f t="shared" si="585"/>
        <v>0</v>
      </c>
      <c r="Q3765" s="1">
        <f t="shared" si="586"/>
        <v>0</v>
      </c>
      <c r="R3765" s="1">
        <f t="shared" si="587"/>
        <v>0</v>
      </c>
      <c r="S3765" s="1">
        <f t="shared" si="588"/>
        <v>0</v>
      </c>
      <c r="T3765" s="1">
        <f t="shared" si="589"/>
        <v>1</v>
      </c>
      <c r="U3765" s="1" t="str">
        <f>_xlfn.XLOOKUP(Table3[[#This Row],[Transaction ID]],Source_data!A:A,Source_data!E:E)</f>
        <v>Hyderabad</v>
      </c>
      <c r="V3765" s="1">
        <f>_xlfn.IFNA(_xlfn.XLOOKUP(A3765,bank_processed_transactions[transaction_id],bank_processed_transactions[processing_minutes]),"")</f>
        <v>48.2</v>
      </c>
      <c r="W3765" s="31">
        <f>_xlfn.XLOOKUP(A3765,Source_data!A:A,Source_data!B:B)</f>
        <v>46025</v>
      </c>
    </row>
    <row r="3766" spans="1:23" x14ac:dyDescent="0.3">
      <c r="A3766" s="3" t="s">
        <v>4965</v>
      </c>
      <c r="B3766" s="1">
        <f>_xlfn.XLOOKUP(A3766,bank_source_transactions__1[transaction_id],bank_source_transactions__1[amount_inr])</f>
        <v>5798.85</v>
      </c>
      <c r="C3766" s="1">
        <f>_xlfn.XLOOKUP(A3766,Processed_data!A:A,Processed_data!F:F)</f>
        <v>5798.85</v>
      </c>
      <c r="D3766" s="1" t="str">
        <f>_xlfn.XLOOKUP(A3766,bank_source_transactions__1[transaction_id],bank_source_transactions__1[transaction_status])</f>
        <v>SUCCESS</v>
      </c>
      <c r="E3766" s="1" t="str">
        <f>_xlfn.XLOOKUP(A3766,Processed_data!A:A,Processed_data!G:G)</f>
        <v>SUCCESS</v>
      </c>
      <c r="F3766" s="1">
        <f>COUNTIF(bank_processed_transactions[transaction_id],A3766)</f>
        <v>1</v>
      </c>
      <c r="G3766" s="1" t="str">
        <f t="shared" si="580"/>
        <v>found</v>
      </c>
      <c r="H3766" s="1" t="str">
        <f t="shared" si="581"/>
        <v>Not Duplicate</v>
      </c>
      <c r="I3766" s="1" t="str">
        <f t="shared" si="582"/>
        <v>match</v>
      </c>
      <c r="J3766" s="1" t="str">
        <f t="shared" si="583"/>
        <v>match</v>
      </c>
      <c r="K3766" s="1">
        <f t="shared" si="584"/>
        <v>0</v>
      </c>
      <c r="L3766" s="2">
        <f>IF(F3766=0,"not processed",_xlfn.MINIFS(Processed_data!H:H,Processed_data!A:A,A3766))</f>
        <v>46051</v>
      </c>
      <c r="M3766" s="1">
        <f>IF(F3766=0,"not processed",ABS(bank_source_transactions__1[[#This Row],[transaction_date]]-Reconciliation!L3766))</f>
        <v>2</v>
      </c>
      <c r="N3766" s="1" t="str" cm="1">
        <f t="array" ref="N3766">_xlfn.IFS(M3766="not Processed", "Not Processed",M3766&gt;2,"SLA Breached",M3766&lt;=2,"Within SLA")</f>
        <v>Within SLA</v>
      </c>
      <c r="O3766" s="1" t="str">
        <f>_xlfn.XLOOKUP(A3766,Source_data!A:A,Source_data!D:D)</f>
        <v>UPI</v>
      </c>
      <c r="P3766" s="1">
        <f t="shared" si="585"/>
        <v>0</v>
      </c>
      <c r="Q3766" s="1">
        <f t="shared" si="586"/>
        <v>0</v>
      </c>
      <c r="R3766" s="1">
        <f t="shared" si="587"/>
        <v>0</v>
      </c>
      <c r="S3766" s="1">
        <f t="shared" si="588"/>
        <v>0</v>
      </c>
      <c r="T3766" s="1">
        <f t="shared" si="589"/>
        <v>0</v>
      </c>
      <c r="U3766" s="1" t="str">
        <f>_xlfn.XLOOKUP(Table3[[#This Row],[Transaction ID]],Source_data!A:A,Source_data!E:E)</f>
        <v>Hyderabad</v>
      </c>
      <c r="V3766" s="1">
        <f>_xlfn.IFNA(_xlfn.XLOOKUP(A3766,bank_processed_transactions[transaction_id],bank_processed_transactions[processing_minutes]),"")</f>
        <v>34.9</v>
      </c>
      <c r="W3766" s="31">
        <f>_xlfn.XLOOKUP(A3766,Source_data!A:A,Source_data!B:B)</f>
        <v>46049</v>
      </c>
    </row>
    <row r="3767" spans="1:23" x14ac:dyDescent="0.3">
      <c r="A3767" s="4" t="s">
        <v>3418</v>
      </c>
      <c r="B3767" s="1">
        <f>_xlfn.XLOOKUP(A3767,bank_source_transactions__1[transaction_id],bank_source_transactions__1[amount_inr])</f>
        <v>9804.0499999999993</v>
      </c>
      <c r="C3767" s="1">
        <f>_xlfn.XLOOKUP(A3767,Processed_data!A:A,Processed_data!F:F)</f>
        <v>9804.0499999999993</v>
      </c>
      <c r="D3767" s="1" t="str">
        <f>_xlfn.XLOOKUP(A3767,bank_source_transactions__1[transaction_id],bank_source_transactions__1[transaction_status])</f>
        <v>SUCCESS</v>
      </c>
      <c r="E3767" s="1" t="str">
        <f>_xlfn.XLOOKUP(A3767,Processed_data!A:A,Processed_data!G:G)</f>
        <v>SUCCESS</v>
      </c>
      <c r="F3767" s="1">
        <f>COUNTIF(bank_processed_transactions[transaction_id],A3767)</f>
        <v>1</v>
      </c>
      <c r="G3767" s="1" t="str">
        <f t="shared" si="580"/>
        <v>found</v>
      </c>
      <c r="H3767" s="1" t="str">
        <f t="shared" si="581"/>
        <v>Not Duplicate</v>
      </c>
      <c r="I3767" s="1" t="str">
        <f t="shared" si="582"/>
        <v>match</v>
      </c>
      <c r="J3767" s="1" t="str">
        <f t="shared" si="583"/>
        <v>match</v>
      </c>
      <c r="K3767" s="1">
        <f t="shared" si="584"/>
        <v>0</v>
      </c>
      <c r="L3767" s="2">
        <f>IF(F3767=0,"not processed",_xlfn.MINIFS(Processed_data!H:H,Processed_data!A:A,A3767))</f>
        <v>46034</v>
      </c>
      <c r="M3767" s="1">
        <f>IF(F3767=0,"not processed",ABS(bank_source_transactions__1[[#This Row],[transaction_date]]-Reconciliation!L3767))</f>
        <v>5</v>
      </c>
      <c r="N3767" s="1" t="str" cm="1">
        <f t="array" ref="N3767">_xlfn.IFS(M3767="not Processed", "Not Processed",M3767&gt;2,"SLA Breached",M3767&lt;=2,"Within SLA")</f>
        <v>SLA Breached</v>
      </c>
      <c r="O3767" s="1" t="str">
        <f>_xlfn.XLOOKUP(A3767,Source_data!A:A,Source_data!D:D)</f>
        <v>NEFT</v>
      </c>
      <c r="P3767" s="1">
        <f t="shared" si="585"/>
        <v>0</v>
      </c>
      <c r="Q3767" s="1">
        <f t="shared" si="586"/>
        <v>0</v>
      </c>
      <c r="R3767" s="1">
        <f t="shared" si="587"/>
        <v>0</v>
      </c>
      <c r="S3767" s="1">
        <f t="shared" si="588"/>
        <v>0</v>
      </c>
      <c r="T3767" s="1">
        <f t="shared" si="589"/>
        <v>1</v>
      </c>
      <c r="U3767" s="1" t="str">
        <f>_xlfn.XLOOKUP(Table3[[#This Row],[Transaction ID]],Source_data!A:A,Source_data!E:E)</f>
        <v>Hyderabad</v>
      </c>
      <c r="V3767" s="1">
        <f>_xlfn.IFNA(_xlfn.XLOOKUP(A3767,bank_processed_transactions[transaction_id],bank_processed_transactions[processing_minutes]),"")</f>
        <v>80.3</v>
      </c>
      <c r="W3767" s="31">
        <f>_xlfn.XLOOKUP(A3767,Source_data!A:A,Source_data!B:B)</f>
        <v>46029</v>
      </c>
    </row>
    <row r="3768" spans="1:23" x14ac:dyDescent="0.3">
      <c r="A3768" s="3" t="s">
        <v>3345</v>
      </c>
      <c r="B3768" s="1">
        <f>_xlfn.XLOOKUP(A3768,bank_source_transactions__1[transaction_id],bank_source_transactions__1[amount_inr])</f>
        <v>733.66</v>
      </c>
      <c r="C3768" s="1">
        <f>_xlfn.XLOOKUP(A3768,Processed_data!A:A,Processed_data!F:F)</f>
        <v>733.66</v>
      </c>
      <c r="D3768" s="1" t="str">
        <f>_xlfn.XLOOKUP(A3768,bank_source_transactions__1[transaction_id],bank_source_transactions__1[transaction_status])</f>
        <v>SUCCESS</v>
      </c>
      <c r="E3768" s="1" t="str">
        <f>_xlfn.XLOOKUP(A3768,Processed_data!A:A,Processed_data!G:G)</f>
        <v>FAILED</v>
      </c>
      <c r="F3768" s="1">
        <f>COUNTIF(bank_processed_transactions[transaction_id],A3768)</f>
        <v>1</v>
      </c>
      <c r="G3768" s="1" t="str">
        <f t="shared" si="580"/>
        <v>found</v>
      </c>
      <c r="H3768" s="1" t="str">
        <f t="shared" si="581"/>
        <v>Not Duplicate</v>
      </c>
      <c r="I3768" s="1" t="str">
        <f t="shared" si="582"/>
        <v>match</v>
      </c>
      <c r="J3768" s="1" t="str">
        <f t="shared" si="583"/>
        <v>mismatch</v>
      </c>
      <c r="K3768" s="1">
        <f t="shared" si="584"/>
        <v>0</v>
      </c>
      <c r="L3768" s="2">
        <f>IF(F3768=0,"not processed",_xlfn.MINIFS(Processed_data!H:H,Processed_data!A:A,A3768))</f>
        <v>46094</v>
      </c>
      <c r="M3768" s="1">
        <f>IF(F3768=0,"not processed",ABS(bank_source_transactions__1[[#This Row],[transaction_date]]-Reconciliation!L3768))</f>
        <v>3</v>
      </c>
      <c r="N3768" s="1" t="str" cm="1">
        <f t="array" ref="N3768">_xlfn.IFS(M3768="not Processed", "Not Processed",M3768&gt;2,"SLA Breached",M3768&lt;=2,"Within SLA")</f>
        <v>SLA Breached</v>
      </c>
      <c r="O3768" s="1" t="str">
        <f>_xlfn.XLOOKUP(A3768,Source_data!A:A,Source_data!D:D)</f>
        <v>UPI</v>
      </c>
      <c r="P3768" s="1">
        <f t="shared" si="585"/>
        <v>0</v>
      </c>
      <c r="Q3768" s="1">
        <f t="shared" si="586"/>
        <v>0</v>
      </c>
      <c r="R3768" s="1">
        <f t="shared" si="587"/>
        <v>0</v>
      </c>
      <c r="S3768" s="1">
        <f t="shared" si="588"/>
        <v>1</v>
      </c>
      <c r="T3768" s="1">
        <f t="shared" si="589"/>
        <v>1</v>
      </c>
      <c r="U3768" s="1" t="str">
        <f>_xlfn.XLOOKUP(Table3[[#This Row],[Transaction ID]],Source_data!A:A,Source_data!E:E)</f>
        <v>Bengaluru</v>
      </c>
      <c r="V3768" s="1">
        <f>_xlfn.IFNA(_xlfn.XLOOKUP(A3768,bank_processed_transactions[transaction_id],bank_processed_transactions[processing_minutes]),"")</f>
        <v>29.7</v>
      </c>
      <c r="W3768" s="31">
        <f>_xlfn.XLOOKUP(A3768,Source_data!A:A,Source_data!B:B)</f>
        <v>46091</v>
      </c>
    </row>
    <row r="3769" spans="1:23" x14ac:dyDescent="0.3">
      <c r="A3769" s="4" t="s">
        <v>3600</v>
      </c>
      <c r="B3769" s="1">
        <f>_xlfn.XLOOKUP(A3769,bank_source_transactions__1[transaction_id],bank_source_transactions__1[amount_inr])</f>
        <v>12663.77</v>
      </c>
      <c r="C3769" s="1">
        <f>_xlfn.XLOOKUP(A3769,Processed_data!A:A,Processed_data!F:F)</f>
        <v>12663.77</v>
      </c>
      <c r="D3769" s="1" t="str">
        <f>_xlfn.XLOOKUP(A3769,bank_source_transactions__1[transaction_id],bank_source_transactions__1[transaction_status])</f>
        <v>FAILED</v>
      </c>
      <c r="E3769" s="1" t="str">
        <f>_xlfn.XLOOKUP(A3769,Processed_data!A:A,Processed_data!G:G)</f>
        <v>FAILED</v>
      </c>
      <c r="F3769" s="1">
        <f>COUNTIF(bank_processed_transactions[transaction_id],A3769)</f>
        <v>1</v>
      </c>
      <c r="G3769" s="1" t="str">
        <f t="shared" si="580"/>
        <v>found</v>
      </c>
      <c r="H3769" s="1" t="str">
        <f t="shared" si="581"/>
        <v>Not Duplicate</v>
      </c>
      <c r="I3769" s="1" t="str">
        <f t="shared" si="582"/>
        <v>match</v>
      </c>
      <c r="J3769" s="1" t="str">
        <f t="shared" si="583"/>
        <v>match</v>
      </c>
      <c r="K3769" s="1">
        <f t="shared" si="584"/>
        <v>0</v>
      </c>
      <c r="L3769" s="2">
        <f>IF(F3769=0,"not processed",_xlfn.MINIFS(Processed_data!H:H,Processed_data!A:A,A3769))</f>
        <v>46039</v>
      </c>
      <c r="M3769" s="1">
        <f>IF(F3769=0,"not processed",ABS(bank_source_transactions__1[[#This Row],[transaction_date]]-Reconciliation!L3769))</f>
        <v>1</v>
      </c>
      <c r="N3769" s="1" t="str" cm="1">
        <f t="array" ref="N3769">_xlfn.IFS(M3769="not Processed", "Not Processed",M3769&gt;2,"SLA Breached",M3769&lt;=2,"Within SLA")</f>
        <v>Within SLA</v>
      </c>
      <c r="O3769" s="1" t="str">
        <f>_xlfn.XLOOKUP(A3769,Source_data!A:A,Source_data!D:D)</f>
        <v>UPI</v>
      </c>
      <c r="P3769" s="1">
        <f t="shared" si="585"/>
        <v>0</v>
      </c>
      <c r="Q3769" s="1">
        <f t="shared" si="586"/>
        <v>0</v>
      </c>
      <c r="R3769" s="1">
        <f t="shared" si="587"/>
        <v>0</v>
      </c>
      <c r="S3769" s="1">
        <f t="shared" si="588"/>
        <v>0</v>
      </c>
      <c r="T3769" s="1">
        <f t="shared" si="589"/>
        <v>0</v>
      </c>
      <c r="U3769" s="1" t="str">
        <f>_xlfn.XLOOKUP(Table3[[#This Row],[Transaction ID]],Source_data!A:A,Source_data!E:E)</f>
        <v>Mumbai</v>
      </c>
      <c r="V3769" s="1">
        <f>_xlfn.IFNA(_xlfn.XLOOKUP(A3769,bank_processed_transactions[transaction_id],bank_processed_transactions[processing_minutes]),"")</f>
        <v>60.4</v>
      </c>
      <c r="W3769" s="31">
        <f>_xlfn.XLOOKUP(A3769,Source_data!A:A,Source_data!B:B)</f>
        <v>46038</v>
      </c>
    </row>
    <row r="3770" spans="1:23" x14ac:dyDescent="0.3">
      <c r="A3770" s="3" t="s">
        <v>2967</v>
      </c>
      <c r="B3770" s="1">
        <f>_xlfn.XLOOKUP(A3770,bank_source_transactions__1[transaction_id],bank_source_transactions__1[amount_inr])</f>
        <v>6286.03</v>
      </c>
      <c r="C3770" s="1">
        <f>_xlfn.XLOOKUP(A3770,Processed_data!A:A,Processed_data!F:F)</f>
        <v>6286.03</v>
      </c>
      <c r="D3770" s="1" t="str">
        <f>_xlfn.XLOOKUP(A3770,bank_source_transactions__1[transaction_id],bank_source_transactions__1[transaction_status])</f>
        <v>FAILED</v>
      </c>
      <c r="E3770" s="1" t="str">
        <f>_xlfn.XLOOKUP(A3770,Processed_data!A:A,Processed_data!G:G)</f>
        <v>FAILED</v>
      </c>
      <c r="F3770" s="1">
        <f>COUNTIF(bank_processed_transactions[transaction_id],A3770)</f>
        <v>1</v>
      </c>
      <c r="G3770" s="1" t="str">
        <f t="shared" si="580"/>
        <v>found</v>
      </c>
      <c r="H3770" s="1" t="str">
        <f t="shared" si="581"/>
        <v>Not Duplicate</v>
      </c>
      <c r="I3770" s="1" t="str">
        <f t="shared" si="582"/>
        <v>match</v>
      </c>
      <c r="J3770" s="1" t="str">
        <f t="shared" si="583"/>
        <v>match</v>
      </c>
      <c r="K3770" s="1">
        <f t="shared" si="584"/>
        <v>0</v>
      </c>
      <c r="L3770" s="2">
        <f>IF(F3770=0,"not processed",_xlfn.MINIFS(Processed_data!H:H,Processed_data!A:A,A3770))</f>
        <v>46100</v>
      </c>
      <c r="M3770" s="1">
        <f>IF(F3770=0,"not processed",ABS(bank_source_transactions__1[[#This Row],[transaction_date]]-Reconciliation!L3770))</f>
        <v>0</v>
      </c>
      <c r="N3770" s="1" t="str" cm="1">
        <f t="array" ref="N3770">_xlfn.IFS(M3770="not Processed", "Not Processed",M3770&gt;2,"SLA Breached",M3770&lt;=2,"Within SLA")</f>
        <v>Within SLA</v>
      </c>
      <c r="O3770" s="1" t="str">
        <f>_xlfn.XLOOKUP(A3770,Source_data!A:A,Source_data!D:D)</f>
        <v>UPI</v>
      </c>
      <c r="P3770" s="1">
        <f t="shared" si="585"/>
        <v>0</v>
      </c>
      <c r="Q3770" s="1">
        <f t="shared" si="586"/>
        <v>0</v>
      </c>
      <c r="R3770" s="1">
        <f t="shared" si="587"/>
        <v>0</v>
      </c>
      <c r="S3770" s="1">
        <f t="shared" si="588"/>
        <v>0</v>
      </c>
      <c r="T3770" s="1">
        <f t="shared" si="589"/>
        <v>0</v>
      </c>
      <c r="U3770" s="1" t="str">
        <f>_xlfn.XLOOKUP(Table3[[#This Row],[Transaction ID]],Source_data!A:A,Source_data!E:E)</f>
        <v>Pune</v>
      </c>
      <c r="V3770" s="1">
        <f>_xlfn.IFNA(_xlfn.XLOOKUP(A3770,bank_processed_transactions[transaction_id],bank_processed_transactions[processing_minutes]),"")</f>
        <v>44.8</v>
      </c>
      <c r="W3770" s="31">
        <f>_xlfn.XLOOKUP(A3770,Source_data!A:A,Source_data!B:B)</f>
        <v>46100</v>
      </c>
    </row>
    <row r="3771" spans="1:23" x14ac:dyDescent="0.3">
      <c r="A3771" s="4" t="s">
        <v>609</v>
      </c>
      <c r="B3771" s="1">
        <f>_xlfn.XLOOKUP(A3771,bank_source_transactions__1[transaction_id],bank_source_transactions__1[amount_inr])</f>
        <v>662.79</v>
      </c>
      <c r="C3771" s="1">
        <f>_xlfn.XLOOKUP(A3771,Processed_data!A:A,Processed_data!F:F)</f>
        <v>662.79</v>
      </c>
      <c r="D3771" s="1" t="str">
        <f>_xlfn.XLOOKUP(A3771,bank_source_transactions__1[transaction_id],bank_source_transactions__1[transaction_status])</f>
        <v>SUCCESS</v>
      </c>
      <c r="E3771" s="1" t="str">
        <f>_xlfn.XLOOKUP(A3771,Processed_data!A:A,Processed_data!G:G)</f>
        <v>SUCCESS</v>
      </c>
      <c r="F3771" s="1">
        <f>COUNTIF(bank_processed_transactions[transaction_id],A3771)</f>
        <v>1</v>
      </c>
      <c r="G3771" s="1" t="str">
        <f t="shared" si="580"/>
        <v>found</v>
      </c>
      <c r="H3771" s="1" t="str">
        <f t="shared" si="581"/>
        <v>Not Duplicate</v>
      </c>
      <c r="I3771" s="1" t="str">
        <f t="shared" si="582"/>
        <v>match</v>
      </c>
      <c r="J3771" s="1" t="str">
        <f t="shared" si="583"/>
        <v>match</v>
      </c>
      <c r="K3771" s="1">
        <f t="shared" si="584"/>
        <v>0</v>
      </c>
      <c r="L3771" s="2">
        <f>IF(F3771=0,"not processed",_xlfn.MINIFS(Processed_data!H:H,Processed_data!A:A,A3771))</f>
        <v>46097</v>
      </c>
      <c r="M3771" s="1">
        <f>IF(F3771=0,"not processed",ABS(bank_source_transactions__1[[#This Row],[transaction_date]]-Reconciliation!L3771))</f>
        <v>3</v>
      </c>
      <c r="N3771" s="1" t="str" cm="1">
        <f t="array" ref="N3771">_xlfn.IFS(M3771="not Processed", "Not Processed",M3771&gt;2,"SLA Breached",M3771&lt;=2,"Within SLA")</f>
        <v>SLA Breached</v>
      </c>
      <c r="O3771" s="1" t="str">
        <f>_xlfn.XLOOKUP(A3771,Source_data!A:A,Source_data!D:D)</f>
        <v>IMPS</v>
      </c>
      <c r="P3771" s="1">
        <f t="shared" si="585"/>
        <v>0</v>
      </c>
      <c r="Q3771" s="1">
        <f t="shared" si="586"/>
        <v>0</v>
      </c>
      <c r="R3771" s="1">
        <f t="shared" si="587"/>
        <v>0</v>
      </c>
      <c r="S3771" s="1">
        <f t="shared" si="588"/>
        <v>0</v>
      </c>
      <c r="T3771" s="1">
        <f t="shared" si="589"/>
        <v>1</v>
      </c>
      <c r="U3771" s="1" t="str">
        <f>_xlfn.XLOOKUP(Table3[[#This Row],[Transaction ID]],Source_data!A:A,Source_data!E:E)</f>
        <v>Pune</v>
      </c>
      <c r="V3771" s="1">
        <f>_xlfn.IFNA(_xlfn.XLOOKUP(A3771,bank_processed_transactions[transaction_id],bank_processed_transactions[processing_minutes]),"")</f>
        <v>51.3</v>
      </c>
      <c r="W3771" s="31">
        <f>_xlfn.XLOOKUP(A3771,Source_data!A:A,Source_data!B:B)</f>
        <v>46094</v>
      </c>
    </row>
    <row r="3772" spans="1:23" x14ac:dyDescent="0.3">
      <c r="A3772" s="3" t="s">
        <v>285</v>
      </c>
      <c r="B3772" s="1">
        <f>_xlfn.XLOOKUP(A3772,bank_source_transactions__1[transaction_id],bank_source_transactions__1[amount_inr])</f>
        <v>7671.42</v>
      </c>
      <c r="C3772" s="1">
        <f>_xlfn.XLOOKUP(A3772,Processed_data!A:A,Processed_data!F:F)</f>
        <v>7671.42</v>
      </c>
      <c r="D3772" s="1" t="str">
        <f>_xlfn.XLOOKUP(A3772,bank_source_transactions__1[transaction_id],bank_source_transactions__1[transaction_status])</f>
        <v>SUCCESS</v>
      </c>
      <c r="E3772" s="1" t="str">
        <f>_xlfn.XLOOKUP(A3772,Processed_data!A:A,Processed_data!G:G)</f>
        <v>SUCCESS</v>
      </c>
      <c r="F3772" s="1">
        <f>COUNTIF(bank_processed_transactions[transaction_id],A3772)</f>
        <v>1</v>
      </c>
      <c r="G3772" s="1" t="str">
        <f t="shared" si="580"/>
        <v>found</v>
      </c>
      <c r="H3772" s="1" t="str">
        <f t="shared" si="581"/>
        <v>Not Duplicate</v>
      </c>
      <c r="I3772" s="1" t="str">
        <f t="shared" si="582"/>
        <v>match</v>
      </c>
      <c r="J3772" s="1" t="str">
        <f t="shared" si="583"/>
        <v>match</v>
      </c>
      <c r="K3772" s="1">
        <f t="shared" si="584"/>
        <v>0</v>
      </c>
      <c r="L3772" s="2">
        <f>IF(F3772=0,"not processed",_xlfn.MINIFS(Processed_data!H:H,Processed_data!A:A,A3772))</f>
        <v>46087</v>
      </c>
      <c r="M3772" s="1">
        <f>IF(F3772=0,"not processed",ABS(bank_source_transactions__1[[#This Row],[transaction_date]]-Reconciliation!L3772))</f>
        <v>3</v>
      </c>
      <c r="N3772" s="1" t="str" cm="1">
        <f t="array" ref="N3772">_xlfn.IFS(M3772="not Processed", "Not Processed",M3772&gt;2,"SLA Breached",M3772&lt;=2,"Within SLA")</f>
        <v>SLA Breached</v>
      </c>
      <c r="O3772" s="1" t="str">
        <f>_xlfn.XLOOKUP(A3772,Source_data!A:A,Source_data!D:D)</f>
        <v>UPI</v>
      </c>
      <c r="P3772" s="1">
        <f t="shared" si="585"/>
        <v>0</v>
      </c>
      <c r="Q3772" s="1">
        <f t="shared" si="586"/>
        <v>0</v>
      </c>
      <c r="R3772" s="1">
        <f t="shared" si="587"/>
        <v>0</v>
      </c>
      <c r="S3772" s="1">
        <f t="shared" si="588"/>
        <v>0</v>
      </c>
      <c r="T3772" s="1">
        <f t="shared" si="589"/>
        <v>1</v>
      </c>
      <c r="U3772" s="1" t="str">
        <f>_xlfn.XLOOKUP(Table3[[#This Row],[Transaction ID]],Source_data!A:A,Source_data!E:E)</f>
        <v>Pune</v>
      </c>
      <c r="V3772" s="1">
        <f>_xlfn.IFNA(_xlfn.XLOOKUP(A3772,bank_processed_transactions[transaction_id],bank_processed_transactions[processing_minutes]),"")</f>
        <v>17.3</v>
      </c>
      <c r="W3772" s="31">
        <f>_xlfn.XLOOKUP(A3772,Source_data!A:A,Source_data!B:B)</f>
        <v>46084</v>
      </c>
    </row>
    <row r="3773" spans="1:23" x14ac:dyDescent="0.3">
      <c r="A3773" s="4" t="s">
        <v>36</v>
      </c>
      <c r="B3773" s="1">
        <f>_xlfn.XLOOKUP(A3773,bank_source_transactions__1[transaction_id],bank_source_transactions__1[amount_inr])</f>
        <v>1326.95</v>
      </c>
      <c r="C3773" s="1">
        <f>_xlfn.XLOOKUP(A3773,Processed_data!A:A,Processed_data!F:F)</f>
        <v>1326.95</v>
      </c>
      <c r="D3773" s="1" t="str">
        <f>_xlfn.XLOOKUP(A3773,bank_source_transactions__1[transaction_id],bank_source_transactions__1[transaction_status])</f>
        <v>SUCCESS</v>
      </c>
      <c r="E3773" s="1" t="str">
        <f>_xlfn.XLOOKUP(A3773,Processed_data!A:A,Processed_data!G:G)</f>
        <v>SUCCESS</v>
      </c>
      <c r="F3773" s="1">
        <f>COUNTIF(bank_processed_transactions[transaction_id],A3773)</f>
        <v>1</v>
      </c>
      <c r="G3773" s="1" t="str">
        <f t="shared" si="580"/>
        <v>found</v>
      </c>
      <c r="H3773" s="1" t="str">
        <f t="shared" si="581"/>
        <v>Not Duplicate</v>
      </c>
      <c r="I3773" s="1" t="str">
        <f t="shared" si="582"/>
        <v>match</v>
      </c>
      <c r="J3773" s="1" t="str">
        <f t="shared" si="583"/>
        <v>match</v>
      </c>
      <c r="K3773" s="1">
        <f t="shared" si="584"/>
        <v>0</v>
      </c>
      <c r="L3773" s="2">
        <f>IF(F3773=0,"not processed",_xlfn.MINIFS(Processed_data!H:H,Processed_data!A:A,A3773))</f>
        <v>46030</v>
      </c>
      <c r="M3773" s="1">
        <f>IF(F3773=0,"not processed",ABS(bank_source_transactions__1[[#This Row],[transaction_date]]-Reconciliation!L3773))</f>
        <v>0</v>
      </c>
      <c r="N3773" s="1" t="str" cm="1">
        <f t="array" ref="N3773">_xlfn.IFS(M3773="not Processed", "Not Processed",M3773&gt;2,"SLA Breached",M3773&lt;=2,"Within SLA")</f>
        <v>Within SLA</v>
      </c>
      <c r="O3773" s="1" t="str">
        <f>_xlfn.XLOOKUP(A3773,Source_data!A:A,Source_data!D:D)</f>
        <v>IMPS</v>
      </c>
      <c r="P3773" s="1">
        <f t="shared" si="585"/>
        <v>0</v>
      </c>
      <c r="Q3773" s="1">
        <f t="shared" si="586"/>
        <v>0</v>
      </c>
      <c r="R3773" s="1">
        <f t="shared" si="587"/>
        <v>0</v>
      </c>
      <c r="S3773" s="1">
        <f t="shared" si="588"/>
        <v>0</v>
      </c>
      <c r="T3773" s="1">
        <f t="shared" si="589"/>
        <v>0</v>
      </c>
      <c r="U3773" s="1" t="str">
        <f>_xlfn.XLOOKUP(Table3[[#This Row],[Transaction ID]],Source_data!A:A,Source_data!E:E)</f>
        <v>Hyderabad</v>
      </c>
      <c r="V3773" s="1">
        <f>_xlfn.IFNA(_xlfn.XLOOKUP(A3773,bank_processed_transactions[transaction_id],bank_processed_transactions[processing_minutes]),"")</f>
        <v>25.3</v>
      </c>
      <c r="W3773" s="31">
        <f>_xlfn.XLOOKUP(A3773,Source_data!A:A,Source_data!B:B)</f>
        <v>46030</v>
      </c>
    </row>
    <row r="3774" spans="1:23" x14ac:dyDescent="0.3">
      <c r="A3774" s="3" t="s">
        <v>1023</v>
      </c>
      <c r="B3774" s="1">
        <f>_xlfn.XLOOKUP(A3774,bank_source_transactions__1[transaction_id],bank_source_transactions__1[amount_inr])</f>
        <v>1374.64</v>
      </c>
      <c r="C3774" s="1">
        <f>_xlfn.XLOOKUP(A3774,Processed_data!A:A,Processed_data!F:F)</f>
        <v>1374.64</v>
      </c>
      <c r="D3774" s="1" t="str">
        <f>_xlfn.XLOOKUP(A3774,bank_source_transactions__1[transaction_id],bank_source_transactions__1[transaction_status])</f>
        <v>SUCCESS</v>
      </c>
      <c r="E3774" s="1" t="str">
        <f>_xlfn.XLOOKUP(A3774,Processed_data!A:A,Processed_data!G:G)</f>
        <v>SUCCESS</v>
      </c>
      <c r="F3774" s="1">
        <f>COUNTIF(bank_processed_transactions[transaction_id],A3774)</f>
        <v>1</v>
      </c>
      <c r="G3774" s="1" t="str">
        <f t="shared" si="580"/>
        <v>found</v>
      </c>
      <c r="H3774" s="1" t="str">
        <f t="shared" si="581"/>
        <v>Not Duplicate</v>
      </c>
      <c r="I3774" s="1" t="str">
        <f t="shared" si="582"/>
        <v>match</v>
      </c>
      <c r="J3774" s="1" t="str">
        <f t="shared" si="583"/>
        <v>match</v>
      </c>
      <c r="K3774" s="1">
        <f t="shared" si="584"/>
        <v>0</v>
      </c>
      <c r="L3774" s="2">
        <f>IF(F3774=0,"not processed",_xlfn.MINIFS(Processed_data!H:H,Processed_data!A:A,A3774))</f>
        <v>46103</v>
      </c>
      <c r="M3774" s="1">
        <f>IF(F3774=0,"not processed",ABS(bank_source_transactions__1[[#This Row],[transaction_date]]-Reconciliation!L3774))</f>
        <v>1</v>
      </c>
      <c r="N3774" s="1" t="str" cm="1">
        <f t="array" ref="N3774">_xlfn.IFS(M3774="not Processed", "Not Processed",M3774&gt;2,"SLA Breached",M3774&lt;=2,"Within SLA")</f>
        <v>Within SLA</v>
      </c>
      <c r="O3774" s="1" t="str">
        <f>_xlfn.XLOOKUP(A3774,Source_data!A:A,Source_data!D:D)</f>
        <v>CARD</v>
      </c>
      <c r="P3774" s="1">
        <f t="shared" si="585"/>
        <v>0</v>
      </c>
      <c r="Q3774" s="1">
        <f t="shared" si="586"/>
        <v>0</v>
      </c>
      <c r="R3774" s="1">
        <f t="shared" si="587"/>
        <v>0</v>
      </c>
      <c r="S3774" s="1">
        <f t="shared" si="588"/>
        <v>0</v>
      </c>
      <c r="T3774" s="1">
        <f t="shared" si="589"/>
        <v>0</v>
      </c>
      <c r="U3774" s="1" t="str">
        <f>_xlfn.XLOOKUP(Table3[[#This Row],[Transaction ID]],Source_data!A:A,Source_data!E:E)</f>
        <v>Bengaluru</v>
      </c>
      <c r="V3774" s="1">
        <f>_xlfn.IFNA(_xlfn.XLOOKUP(A3774,bank_processed_transactions[transaction_id],bank_processed_transactions[processing_minutes]),"")</f>
        <v>10.1</v>
      </c>
      <c r="W3774" s="31">
        <f>_xlfn.XLOOKUP(A3774,Source_data!A:A,Source_data!B:B)</f>
        <v>46102</v>
      </c>
    </row>
    <row r="3775" spans="1:23" x14ac:dyDescent="0.3">
      <c r="A3775" s="4" t="s">
        <v>4242</v>
      </c>
      <c r="B3775" s="1">
        <f>_xlfn.XLOOKUP(A3775,bank_source_transactions__1[transaction_id],bank_source_transactions__1[amount_inr])</f>
        <v>3401.12</v>
      </c>
      <c r="C3775" s="1">
        <f>_xlfn.XLOOKUP(A3775,Processed_data!A:A,Processed_data!F:F)</f>
        <v>3401.12</v>
      </c>
      <c r="D3775" s="1" t="str">
        <f>_xlfn.XLOOKUP(A3775,bank_source_transactions__1[transaction_id],bank_source_transactions__1[transaction_status])</f>
        <v>SUCCESS</v>
      </c>
      <c r="E3775" s="1" t="str">
        <f>_xlfn.XLOOKUP(A3775,Processed_data!A:A,Processed_data!G:G)</f>
        <v>SUCCESS</v>
      </c>
      <c r="F3775" s="1">
        <f>COUNTIF(bank_processed_transactions[transaction_id],A3775)</f>
        <v>1</v>
      </c>
      <c r="G3775" s="1" t="str">
        <f t="shared" si="580"/>
        <v>found</v>
      </c>
      <c r="H3775" s="1" t="str">
        <f t="shared" si="581"/>
        <v>Not Duplicate</v>
      </c>
      <c r="I3775" s="1" t="str">
        <f t="shared" si="582"/>
        <v>match</v>
      </c>
      <c r="J3775" s="1" t="str">
        <f t="shared" si="583"/>
        <v>match</v>
      </c>
      <c r="K3775" s="1">
        <f t="shared" si="584"/>
        <v>0</v>
      </c>
      <c r="L3775" s="2">
        <f>IF(F3775=0,"not processed",_xlfn.MINIFS(Processed_data!H:H,Processed_data!A:A,A3775))</f>
        <v>46079</v>
      </c>
      <c r="M3775" s="1">
        <f>IF(F3775=0,"not processed",ABS(bank_source_transactions__1[[#This Row],[transaction_date]]-Reconciliation!L3775))</f>
        <v>2</v>
      </c>
      <c r="N3775" s="1" t="str" cm="1">
        <f t="array" ref="N3775">_xlfn.IFS(M3775="not Processed", "Not Processed",M3775&gt;2,"SLA Breached",M3775&lt;=2,"Within SLA")</f>
        <v>Within SLA</v>
      </c>
      <c r="O3775" s="1" t="str">
        <f>_xlfn.XLOOKUP(A3775,Source_data!A:A,Source_data!D:D)</f>
        <v>IMPS</v>
      </c>
      <c r="P3775" s="1">
        <f t="shared" si="585"/>
        <v>0</v>
      </c>
      <c r="Q3775" s="1">
        <f t="shared" si="586"/>
        <v>0</v>
      </c>
      <c r="R3775" s="1">
        <f t="shared" si="587"/>
        <v>0</v>
      </c>
      <c r="S3775" s="1">
        <f t="shared" si="588"/>
        <v>0</v>
      </c>
      <c r="T3775" s="1">
        <f t="shared" si="589"/>
        <v>0</v>
      </c>
      <c r="U3775" s="1" t="str">
        <f>_xlfn.XLOOKUP(Table3[[#This Row],[Transaction ID]],Source_data!A:A,Source_data!E:E)</f>
        <v>Mumbai</v>
      </c>
      <c r="V3775" s="1">
        <f>_xlfn.IFNA(_xlfn.XLOOKUP(A3775,bank_processed_transactions[transaction_id],bank_processed_transactions[processing_minutes]),"")</f>
        <v>51.6</v>
      </c>
      <c r="W3775" s="31">
        <f>_xlfn.XLOOKUP(A3775,Source_data!A:A,Source_data!B:B)</f>
        <v>46077</v>
      </c>
    </row>
    <row r="3776" spans="1:23" x14ac:dyDescent="0.3">
      <c r="A3776" s="3" t="s">
        <v>4924</v>
      </c>
      <c r="B3776" s="1">
        <f>_xlfn.XLOOKUP(A3776,bank_source_transactions__1[transaction_id],bank_source_transactions__1[amount_inr])</f>
        <v>24096.560000000001</v>
      </c>
      <c r="C3776" s="1">
        <f>_xlfn.XLOOKUP(A3776,Processed_data!A:A,Processed_data!F:F)</f>
        <v>24096.560000000001</v>
      </c>
      <c r="D3776" s="1" t="str">
        <f>_xlfn.XLOOKUP(A3776,bank_source_transactions__1[transaction_id],bank_source_transactions__1[transaction_status])</f>
        <v>SUCCESS</v>
      </c>
      <c r="E3776" s="1" t="str">
        <f>_xlfn.XLOOKUP(A3776,Processed_data!A:A,Processed_data!G:G)</f>
        <v>SUCCESS</v>
      </c>
      <c r="F3776" s="1">
        <f>COUNTIF(bank_processed_transactions[transaction_id],A3776)</f>
        <v>1</v>
      </c>
      <c r="G3776" s="1" t="str">
        <f t="shared" si="580"/>
        <v>found</v>
      </c>
      <c r="H3776" s="1" t="str">
        <f t="shared" si="581"/>
        <v>Not Duplicate</v>
      </c>
      <c r="I3776" s="1" t="str">
        <f t="shared" si="582"/>
        <v>match</v>
      </c>
      <c r="J3776" s="1" t="str">
        <f t="shared" si="583"/>
        <v>match</v>
      </c>
      <c r="K3776" s="1">
        <f t="shared" si="584"/>
        <v>0</v>
      </c>
      <c r="L3776" s="2">
        <f>IF(F3776=0,"not processed",_xlfn.MINIFS(Processed_data!H:H,Processed_data!A:A,A3776))</f>
        <v>46043</v>
      </c>
      <c r="M3776" s="1">
        <f>IF(F3776=0,"not processed",ABS(bank_source_transactions__1[[#This Row],[transaction_date]]-Reconciliation!L3776))</f>
        <v>1</v>
      </c>
      <c r="N3776" s="1" t="str" cm="1">
        <f t="array" ref="N3776">_xlfn.IFS(M3776="not Processed", "Not Processed",M3776&gt;2,"SLA Breached",M3776&lt;=2,"Within SLA")</f>
        <v>Within SLA</v>
      </c>
      <c r="O3776" s="1" t="str">
        <f>_xlfn.XLOOKUP(A3776,Source_data!A:A,Source_data!D:D)</f>
        <v>IMPS</v>
      </c>
      <c r="P3776" s="1">
        <f t="shared" si="585"/>
        <v>0</v>
      </c>
      <c r="Q3776" s="1">
        <f t="shared" si="586"/>
        <v>0</v>
      </c>
      <c r="R3776" s="1">
        <f t="shared" si="587"/>
        <v>0</v>
      </c>
      <c r="S3776" s="1">
        <f t="shared" si="588"/>
        <v>0</v>
      </c>
      <c r="T3776" s="1">
        <f t="shared" si="589"/>
        <v>0</v>
      </c>
      <c r="U3776" s="1" t="str">
        <f>_xlfn.XLOOKUP(Table3[[#This Row],[Transaction ID]],Source_data!A:A,Source_data!E:E)</f>
        <v>Hyderabad</v>
      </c>
      <c r="V3776" s="1">
        <f>_xlfn.IFNA(_xlfn.XLOOKUP(A3776,bank_processed_transactions[transaction_id],bank_processed_transactions[processing_minutes]),"")</f>
        <v>32.6</v>
      </c>
      <c r="W3776" s="31">
        <f>_xlfn.XLOOKUP(A3776,Source_data!A:A,Source_data!B:B)</f>
        <v>46042</v>
      </c>
    </row>
    <row r="3777" spans="1:23" x14ac:dyDescent="0.3">
      <c r="A3777" s="4" t="s">
        <v>3796</v>
      </c>
      <c r="B3777" s="1">
        <f>_xlfn.XLOOKUP(A3777,bank_source_transactions__1[transaction_id],bank_source_transactions__1[amount_inr])</f>
        <v>3538.66</v>
      </c>
      <c r="C3777" s="1">
        <f>_xlfn.XLOOKUP(A3777,Processed_data!A:A,Processed_data!F:F)</f>
        <v>3538.66</v>
      </c>
      <c r="D3777" s="1" t="str">
        <f>_xlfn.XLOOKUP(A3777,bank_source_transactions__1[transaction_id],bank_source_transactions__1[transaction_status])</f>
        <v>SUCCESS</v>
      </c>
      <c r="E3777" s="1" t="str">
        <f>_xlfn.XLOOKUP(A3777,Processed_data!A:A,Processed_data!G:G)</f>
        <v>SUCCESS</v>
      </c>
      <c r="F3777" s="1">
        <f>COUNTIF(bank_processed_transactions[transaction_id],A3777)</f>
        <v>1</v>
      </c>
      <c r="G3777" s="1" t="str">
        <f t="shared" si="580"/>
        <v>found</v>
      </c>
      <c r="H3777" s="1" t="str">
        <f t="shared" si="581"/>
        <v>Not Duplicate</v>
      </c>
      <c r="I3777" s="1" t="str">
        <f t="shared" si="582"/>
        <v>match</v>
      </c>
      <c r="J3777" s="1" t="str">
        <f t="shared" si="583"/>
        <v>match</v>
      </c>
      <c r="K3777" s="1">
        <f t="shared" si="584"/>
        <v>0</v>
      </c>
      <c r="L3777" s="2">
        <f>IF(F3777=0,"not processed",_xlfn.MINIFS(Processed_data!H:H,Processed_data!A:A,A3777))</f>
        <v>46105</v>
      </c>
      <c r="M3777" s="1">
        <f>IF(F3777=0,"not processed",ABS(bank_source_transactions__1[[#This Row],[transaction_date]]-Reconciliation!L3777))</f>
        <v>2</v>
      </c>
      <c r="N3777" s="1" t="str" cm="1">
        <f t="array" ref="N3777">_xlfn.IFS(M3777="not Processed", "Not Processed",M3777&gt;2,"SLA Breached",M3777&lt;=2,"Within SLA")</f>
        <v>Within SLA</v>
      </c>
      <c r="O3777" s="1" t="str">
        <f>_xlfn.XLOOKUP(A3777,Source_data!A:A,Source_data!D:D)</f>
        <v>UPI</v>
      </c>
      <c r="P3777" s="1">
        <f t="shared" si="585"/>
        <v>0</v>
      </c>
      <c r="Q3777" s="1">
        <f t="shared" si="586"/>
        <v>0</v>
      </c>
      <c r="R3777" s="1">
        <f t="shared" si="587"/>
        <v>0</v>
      </c>
      <c r="S3777" s="1">
        <f t="shared" si="588"/>
        <v>0</v>
      </c>
      <c r="T3777" s="1">
        <f t="shared" si="589"/>
        <v>0</v>
      </c>
      <c r="U3777" s="1" t="str">
        <f>_xlfn.XLOOKUP(Table3[[#This Row],[Transaction ID]],Source_data!A:A,Source_data!E:E)</f>
        <v>Bengaluru</v>
      </c>
      <c r="V3777" s="1">
        <f>_xlfn.IFNA(_xlfn.XLOOKUP(A3777,bank_processed_transactions[transaction_id],bank_processed_transactions[processing_minutes]),"")</f>
        <v>71.099999999999994</v>
      </c>
      <c r="W3777" s="31">
        <f>_xlfn.XLOOKUP(A3777,Source_data!A:A,Source_data!B:B)</f>
        <v>46103</v>
      </c>
    </row>
    <row r="3778" spans="1:23" x14ac:dyDescent="0.3">
      <c r="A3778" s="3" t="s">
        <v>4798</v>
      </c>
      <c r="B3778" s="1">
        <f>_xlfn.XLOOKUP(A3778,bank_source_transactions__1[transaction_id],bank_source_transactions__1[amount_inr])</f>
        <v>1368.5</v>
      </c>
      <c r="C3778" s="1">
        <f>_xlfn.XLOOKUP(A3778,Processed_data!A:A,Processed_data!F:F)</f>
        <v>1368.5</v>
      </c>
      <c r="D3778" s="1" t="str">
        <f>_xlfn.XLOOKUP(A3778,bank_source_transactions__1[transaction_id],bank_source_transactions__1[transaction_status])</f>
        <v>SUCCESS</v>
      </c>
      <c r="E3778" s="1" t="str">
        <f>_xlfn.XLOOKUP(A3778,Processed_data!A:A,Processed_data!G:G)</f>
        <v>SUCCESS</v>
      </c>
      <c r="F3778" s="1">
        <f>COUNTIF(bank_processed_transactions[transaction_id],A3778)</f>
        <v>1</v>
      </c>
      <c r="G3778" s="1" t="str">
        <f t="shared" si="580"/>
        <v>found</v>
      </c>
      <c r="H3778" s="1" t="str">
        <f t="shared" si="581"/>
        <v>Not Duplicate</v>
      </c>
      <c r="I3778" s="1" t="str">
        <f t="shared" si="582"/>
        <v>match</v>
      </c>
      <c r="J3778" s="1" t="str">
        <f t="shared" si="583"/>
        <v>match</v>
      </c>
      <c r="K3778" s="1">
        <f t="shared" si="584"/>
        <v>0</v>
      </c>
      <c r="L3778" s="2">
        <f>IF(F3778=0,"not processed",_xlfn.MINIFS(Processed_data!H:H,Processed_data!A:A,A3778))</f>
        <v>46099</v>
      </c>
      <c r="M3778" s="1">
        <f>IF(F3778=0,"not processed",ABS(bank_source_transactions__1[[#This Row],[transaction_date]]-Reconciliation!L3778))</f>
        <v>3</v>
      </c>
      <c r="N3778" s="1" t="str" cm="1">
        <f t="array" ref="N3778">_xlfn.IFS(M3778="not Processed", "Not Processed",M3778&gt;2,"SLA Breached",M3778&lt;=2,"Within SLA")</f>
        <v>SLA Breached</v>
      </c>
      <c r="O3778" s="1" t="str">
        <f>_xlfn.XLOOKUP(A3778,Source_data!A:A,Source_data!D:D)</f>
        <v>UPI</v>
      </c>
      <c r="P3778" s="1">
        <f t="shared" si="585"/>
        <v>0</v>
      </c>
      <c r="Q3778" s="1">
        <f t="shared" si="586"/>
        <v>0</v>
      </c>
      <c r="R3778" s="1">
        <f t="shared" si="587"/>
        <v>0</v>
      </c>
      <c r="S3778" s="1">
        <f t="shared" si="588"/>
        <v>0</v>
      </c>
      <c r="T3778" s="1">
        <f t="shared" si="589"/>
        <v>1</v>
      </c>
      <c r="U3778" s="1" t="str">
        <f>_xlfn.XLOOKUP(Table3[[#This Row],[Transaction ID]],Source_data!A:A,Source_data!E:E)</f>
        <v>Mumbai</v>
      </c>
      <c r="V3778" s="1">
        <f>_xlfn.IFNA(_xlfn.XLOOKUP(A3778,bank_processed_transactions[transaction_id],bank_processed_transactions[processing_minutes]),"")</f>
        <v>53.5</v>
      </c>
      <c r="W3778" s="31">
        <f>_xlfn.XLOOKUP(A3778,Source_data!A:A,Source_data!B:B)</f>
        <v>46096</v>
      </c>
    </row>
    <row r="3779" spans="1:23" x14ac:dyDescent="0.3">
      <c r="A3779" s="4" t="s">
        <v>3154</v>
      </c>
      <c r="B3779" s="1">
        <f>_xlfn.XLOOKUP(A3779,bank_source_transactions__1[transaction_id],bank_source_transactions__1[amount_inr])</f>
        <v>2593.9299999999998</v>
      </c>
      <c r="C3779" s="1">
        <f>_xlfn.XLOOKUP(A3779,Processed_data!A:A,Processed_data!F:F)</f>
        <v>2593.9299999999998</v>
      </c>
      <c r="D3779" s="1" t="str">
        <f>_xlfn.XLOOKUP(A3779,bank_source_transactions__1[transaction_id],bank_source_transactions__1[transaction_status])</f>
        <v>SUCCESS</v>
      </c>
      <c r="E3779" s="1" t="str">
        <f>_xlfn.XLOOKUP(A3779,Processed_data!A:A,Processed_data!G:G)</f>
        <v>SUCCESS</v>
      </c>
      <c r="F3779" s="1">
        <f>COUNTIF(bank_processed_transactions[transaction_id],A3779)</f>
        <v>1</v>
      </c>
      <c r="G3779" s="1" t="str">
        <f t="shared" ref="G3779:G3842" si="590">IF(F3779=0,"missing","found")</f>
        <v>found</v>
      </c>
      <c r="H3779" s="1" t="str">
        <f t="shared" ref="H3779:H3842" si="591">IF(F3779&gt;1,"Duplicate","Not Duplicate")</f>
        <v>Not Duplicate</v>
      </c>
      <c r="I3779" s="1" t="str">
        <f t="shared" ref="I3779:I3842" si="592">IF(F3779=0,"not processed",IF(B3779=C3779,"match","mismatch"))</f>
        <v>match</v>
      </c>
      <c r="J3779" s="1" t="str">
        <f t="shared" ref="J3779:J3842" si="593">IF(F3779=0,"not processed",IF(D3779=E3779,"match","mismatch"))</f>
        <v>match</v>
      </c>
      <c r="K3779" s="1">
        <f t="shared" ref="K3779:K3842" si="594">IF(F3779=0,"missing",ABS(B3779-C3779))</f>
        <v>0</v>
      </c>
      <c r="L3779" s="2">
        <f>IF(F3779=0,"not processed",_xlfn.MINIFS(Processed_data!H:H,Processed_data!A:A,A3779))</f>
        <v>46038</v>
      </c>
      <c r="M3779" s="1">
        <f>IF(F3779=0,"not processed",ABS(bank_source_transactions__1[[#This Row],[transaction_date]]-Reconciliation!L3779))</f>
        <v>0</v>
      </c>
      <c r="N3779" s="1" t="str" cm="1">
        <f t="array" ref="N3779">_xlfn.IFS(M3779="not Processed", "Not Processed",M3779&gt;2,"SLA Breached",M3779&lt;=2,"Within SLA")</f>
        <v>Within SLA</v>
      </c>
      <c r="O3779" s="1" t="str">
        <f>_xlfn.XLOOKUP(A3779,Source_data!A:A,Source_data!D:D)</f>
        <v>NEFT</v>
      </c>
      <c r="P3779" s="1">
        <f t="shared" ref="P3779:P3842" si="595">IF(G3779="missing",1,0)</f>
        <v>0</v>
      </c>
      <c r="Q3779" s="1">
        <f t="shared" ref="Q3779:Q3842" si="596">IF(H3779="duplicate",1,0)</f>
        <v>0</v>
      </c>
      <c r="R3779" s="1">
        <f t="shared" ref="R3779:R3842" si="597">IF(I3779="mismatch",1,0)</f>
        <v>0</v>
      </c>
      <c r="S3779" s="1">
        <f t="shared" ref="S3779:S3842" si="598">IF(J3779="mismatch",1,)</f>
        <v>0</v>
      </c>
      <c r="T3779" s="1">
        <f t="shared" ref="T3779:T3842" si="599">IF(N3779="sla breached",1,0)</f>
        <v>0</v>
      </c>
      <c r="U3779" s="1" t="str">
        <f>_xlfn.XLOOKUP(Table3[[#This Row],[Transaction ID]],Source_data!A:A,Source_data!E:E)</f>
        <v>Pune</v>
      </c>
      <c r="V3779" s="1">
        <f>_xlfn.IFNA(_xlfn.XLOOKUP(A3779,bank_processed_transactions[transaction_id],bank_processed_transactions[processing_minutes]),"")</f>
        <v>111.3</v>
      </c>
      <c r="W3779" s="31">
        <f>_xlfn.XLOOKUP(A3779,Source_data!A:A,Source_data!B:B)</f>
        <v>46038</v>
      </c>
    </row>
    <row r="3780" spans="1:23" x14ac:dyDescent="0.3">
      <c r="A3780" s="3" t="s">
        <v>538</v>
      </c>
      <c r="B3780" s="1">
        <f>_xlfn.XLOOKUP(A3780,bank_source_transactions__1[transaction_id],bank_source_transactions__1[amount_inr])</f>
        <v>8059.01</v>
      </c>
      <c r="C3780" s="1">
        <f>_xlfn.XLOOKUP(A3780,Processed_data!A:A,Processed_data!F:F)</f>
        <v>8059.01</v>
      </c>
      <c r="D3780" s="1" t="str">
        <f>_xlfn.XLOOKUP(A3780,bank_source_transactions__1[transaction_id],bank_source_transactions__1[transaction_status])</f>
        <v>SUCCESS</v>
      </c>
      <c r="E3780" s="1" t="str">
        <f>_xlfn.XLOOKUP(A3780,Processed_data!A:A,Processed_data!G:G)</f>
        <v>SUCCESS</v>
      </c>
      <c r="F3780" s="1">
        <f>COUNTIF(bank_processed_transactions[transaction_id],A3780)</f>
        <v>1</v>
      </c>
      <c r="G3780" s="1" t="str">
        <f t="shared" si="590"/>
        <v>found</v>
      </c>
      <c r="H3780" s="1" t="str">
        <f t="shared" si="591"/>
        <v>Not Duplicate</v>
      </c>
      <c r="I3780" s="1" t="str">
        <f t="shared" si="592"/>
        <v>match</v>
      </c>
      <c r="J3780" s="1" t="str">
        <f t="shared" si="593"/>
        <v>match</v>
      </c>
      <c r="K3780" s="1">
        <f t="shared" si="594"/>
        <v>0</v>
      </c>
      <c r="L3780" s="2">
        <f>IF(F3780=0,"not processed",_xlfn.MINIFS(Processed_data!H:H,Processed_data!A:A,A3780))</f>
        <v>46066</v>
      </c>
      <c r="M3780" s="1">
        <f>IF(F3780=0,"not processed",ABS(bank_source_transactions__1[[#This Row],[transaction_date]]-Reconciliation!L3780))</f>
        <v>0</v>
      </c>
      <c r="N3780" s="1" t="str" cm="1">
        <f t="array" ref="N3780">_xlfn.IFS(M3780="not Processed", "Not Processed",M3780&gt;2,"SLA Breached",M3780&lt;=2,"Within SLA")</f>
        <v>Within SLA</v>
      </c>
      <c r="O3780" s="1" t="str">
        <f>_xlfn.XLOOKUP(A3780,Source_data!A:A,Source_data!D:D)</f>
        <v>ATM</v>
      </c>
      <c r="P3780" s="1">
        <f t="shared" si="595"/>
        <v>0</v>
      </c>
      <c r="Q3780" s="1">
        <f t="shared" si="596"/>
        <v>0</v>
      </c>
      <c r="R3780" s="1">
        <f t="shared" si="597"/>
        <v>0</v>
      </c>
      <c r="S3780" s="1">
        <f t="shared" si="598"/>
        <v>0</v>
      </c>
      <c r="T3780" s="1">
        <f t="shared" si="599"/>
        <v>0</v>
      </c>
      <c r="U3780" s="1" t="str">
        <f>_xlfn.XLOOKUP(Table3[[#This Row],[Transaction ID]],Source_data!A:A,Source_data!E:E)</f>
        <v>Hyderabad</v>
      </c>
      <c r="V3780" s="1">
        <f>_xlfn.IFNA(_xlfn.XLOOKUP(A3780,bank_processed_transactions[transaction_id],bank_processed_transactions[processing_minutes]),"")</f>
        <v>28.9</v>
      </c>
      <c r="W3780" s="31">
        <f>_xlfn.XLOOKUP(A3780,Source_data!A:A,Source_data!B:B)</f>
        <v>46066</v>
      </c>
    </row>
    <row r="3781" spans="1:23" x14ac:dyDescent="0.3">
      <c r="A3781" s="4" t="s">
        <v>1861</v>
      </c>
      <c r="B3781" s="1">
        <f>_xlfn.XLOOKUP(A3781,bank_source_transactions__1[transaction_id],bank_source_transactions__1[amount_inr])</f>
        <v>898.39</v>
      </c>
      <c r="C3781" s="1">
        <f>_xlfn.XLOOKUP(A3781,Processed_data!A:A,Processed_data!F:F)</f>
        <v>898.39</v>
      </c>
      <c r="D3781" s="1" t="str">
        <f>_xlfn.XLOOKUP(A3781,bank_source_transactions__1[transaction_id],bank_source_transactions__1[transaction_status])</f>
        <v>SUCCESS</v>
      </c>
      <c r="E3781" s="1" t="str">
        <f>_xlfn.XLOOKUP(A3781,Processed_data!A:A,Processed_data!G:G)</f>
        <v>SUCCESS</v>
      </c>
      <c r="F3781" s="1">
        <f>COUNTIF(bank_processed_transactions[transaction_id],A3781)</f>
        <v>1</v>
      </c>
      <c r="G3781" s="1" t="str">
        <f t="shared" si="590"/>
        <v>found</v>
      </c>
      <c r="H3781" s="1" t="str">
        <f t="shared" si="591"/>
        <v>Not Duplicate</v>
      </c>
      <c r="I3781" s="1" t="str">
        <f t="shared" si="592"/>
        <v>match</v>
      </c>
      <c r="J3781" s="1" t="str">
        <f t="shared" si="593"/>
        <v>match</v>
      </c>
      <c r="K3781" s="1">
        <f t="shared" si="594"/>
        <v>0</v>
      </c>
      <c r="L3781" s="2">
        <f>IF(F3781=0,"not processed",_xlfn.MINIFS(Processed_data!H:H,Processed_data!A:A,A3781))</f>
        <v>46106</v>
      </c>
      <c r="M3781" s="1">
        <f>IF(F3781=0,"not processed",ABS(bank_source_transactions__1[[#This Row],[transaction_date]]-Reconciliation!L3781))</f>
        <v>0</v>
      </c>
      <c r="N3781" s="1" t="str" cm="1">
        <f t="array" ref="N3781">_xlfn.IFS(M3781="not Processed", "Not Processed",M3781&gt;2,"SLA Breached",M3781&lt;=2,"Within SLA")</f>
        <v>Within SLA</v>
      </c>
      <c r="O3781" s="1" t="str">
        <f>_xlfn.XLOOKUP(A3781,Source_data!A:A,Source_data!D:D)</f>
        <v>UPI</v>
      </c>
      <c r="P3781" s="1">
        <f t="shared" si="595"/>
        <v>0</v>
      </c>
      <c r="Q3781" s="1">
        <f t="shared" si="596"/>
        <v>0</v>
      </c>
      <c r="R3781" s="1">
        <f t="shared" si="597"/>
        <v>0</v>
      </c>
      <c r="S3781" s="1">
        <f t="shared" si="598"/>
        <v>0</v>
      </c>
      <c r="T3781" s="1">
        <f t="shared" si="599"/>
        <v>0</v>
      </c>
      <c r="U3781" s="1" t="str">
        <f>_xlfn.XLOOKUP(Table3[[#This Row],[Transaction ID]],Source_data!A:A,Source_data!E:E)</f>
        <v>Bengaluru</v>
      </c>
      <c r="V3781" s="1">
        <f>_xlfn.IFNA(_xlfn.XLOOKUP(A3781,bank_processed_transactions[transaction_id],bank_processed_transactions[processing_minutes]),"")</f>
        <v>22.7</v>
      </c>
      <c r="W3781" s="31">
        <f>_xlfn.XLOOKUP(A3781,Source_data!A:A,Source_data!B:B)</f>
        <v>46106</v>
      </c>
    </row>
    <row r="3782" spans="1:23" x14ac:dyDescent="0.3">
      <c r="A3782" s="3" t="s">
        <v>4032</v>
      </c>
      <c r="B3782" s="1">
        <f>_xlfn.XLOOKUP(A3782,bank_source_transactions__1[transaction_id],bank_source_transactions__1[amount_inr])</f>
        <v>3518.21</v>
      </c>
      <c r="C3782" s="1">
        <f>_xlfn.XLOOKUP(A3782,Processed_data!A:A,Processed_data!F:F)</f>
        <v>3518.21</v>
      </c>
      <c r="D3782" s="1" t="str">
        <f>_xlfn.XLOOKUP(A3782,bank_source_transactions__1[transaction_id],bank_source_transactions__1[transaction_status])</f>
        <v>SUCCESS</v>
      </c>
      <c r="E3782" s="1" t="str">
        <f>_xlfn.XLOOKUP(A3782,Processed_data!A:A,Processed_data!G:G)</f>
        <v>SUCCESS</v>
      </c>
      <c r="F3782" s="1">
        <f>COUNTIF(bank_processed_transactions[transaction_id],A3782)</f>
        <v>1</v>
      </c>
      <c r="G3782" s="1" t="str">
        <f t="shared" si="590"/>
        <v>found</v>
      </c>
      <c r="H3782" s="1" t="str">
        <f t="shared" si="591"/>
        <v>Not Duplicate</v>
      </c>
      <c r="I3782" s="1" t="str">
        <f t="shared" si="592"/>
        <v>match</v>
      </c>
      <c r="J3782" s="1" t="str">
        <f t="shared" si="593"/>
        <v>match</v>
      </c>
      <c r="K3782" s="1">
        <f t="shared" si="594"/>
        <v>0</v>
      </c>
      <c r="L3782" s="2">
        <f>IF(F3782=0,"not processed",_xlfn.MINIFS(Processed_data!H:H,Processed_data!A:A,A3782))</f>
        <v>46090</v>
      </c>
      <c r="M3782" s="1">
        <f>IF(F3782=0,"not processed",ABS(bank_source_transactions__1[[#This Row],[transaction_date]]-Reconciliation!L3782))</f>
        <v>0</v>
      </c>
      <c r="N3782" s="1" t="str" cm="1">
        <f t="array" ref="N3782">_xlfn.IFS(M3782="not Processed", "Not Processed",M3782&gt;2,"SLA Breached",M3782&lt;=2,"Within SLA")</f>
        <v>Within SLA</v>
      </c>
      <c r="O3782" s="1" t="str">
        <f>_xlfn.XLOOKUP(A3782,Source_data!A:A,Source_data!D:D)</f>
        <v>NEFT</v>
      </c>
      <c r="P3782" s="1">
        <f t="shared" si="595"/>
        <v>0</v>
      </c>
      <c r="Q3782" s="1">
        <f t="shared" si="596"/>
        <v>0</v>
      </c>
      <c r="R3782" s="1">
        <f t="shared" si="597"/>
        <v>0</v>
      </c>
      <c r="S3782" s="1">
        <f t="shared" si="598"/>
        <v>0</v>
      </c>
      <c r="T3782" s="1">
        <f t="shared" si="599"/>
        <v>0</v>
      </c>
      <c r="U3782" s="1" t="str">
        <f>_xlfn.XLOOKUP(Table3[[#This Row],[Transaction ID]],Source_data!A:A,Source_data!E:E)</f>
        <v>Hyderabad</v>
      </c>
      <c r="V3782" s="1">
        <f>_xlfn.IFNA(_xlfn.XLOOKUP(A3782,bank_processed_transactions[transaction_id],bank_processed_transactions[processing_minutes]),"")</f>
        <v>91.9</v>
      </c>
      <c r="W3782" s="31">
        <f>_xlfn.XLOOKUP(A3782,Source_data!A:A,Source_data!B:B)</f>
        <v>46090</v>
      </c>
    </row>
    <row r="3783" spans="1:23" x14ac:dyDescent="0.3">
      <c r="A3783" s="4" t="s">
        <v>2584</v>
      </c>
      <c r="B3783" s="1">
        <f>_xlfn.XLOOKUP(A3783,bank_source_transactions__1[transaction_id],bank_source_transactions__1[amount_inr])</f>
        <v>701.48</v>
      </c>
      <c r="C3783" s="1">
        <f>_xlfn.XLOOKUP(A3783,Processed_data!A:A,Processed_data!F:F)</f>
        <v>701.48</v>
      </c>
      <c r="D3783" s="1" t="str">
        <f>_xlfn.XLOOKUP(A3783,bank_source_transactions__1[transaction_id],bank_source_transactions__1[transaction_status])</f>
        <v>SUCCESS</v>
      </c>
      <c r="E3783" s="1" t="str">
        <f>_xlfn.XLOOKUP(A3783,Processed_data!A:A,Processed_data!G:G)</f>
        <v>SUCCESS</v>
      </c>
      <c r="F3783" s="1">
        <f>COUNTIF(bank_processed_transactions[transaction_id],A3783)</f>
        <v>1</v>
      </c>
      <c r="G3783" s="1" t="str">
        <f t="shared" si="590"/>
        <v>found</v>
      </c>
      <c r="H3783" s="1" t="str">
        <f t="shared" si="591"/>
        <v>Not Duplicate</v>
      </c>
      <c r="I3783" s="1" t="str">
        <f t="shared" si="592"/>
        <v>match</v>
      </c>
      <c r="J3783" s="1" t="str">
        <f t="shared" si="593"/>
        <v>match</v>
      </c>
      <c r="K3783" s="1">
        <f t="shared" si="594"/>
        <v>0</v>
      </c>
      <c r="L3783" s="2">
        <f>IF(F3783=0,"not processed",_xlfn.MINIFS(Processed_data!H:H,Processed_data!A:A,A3783))</f>
        <v>46042</v>
      </c>
      <c r="M3783" s="1">
        <f>IF(F3783=0,"not processed",ABS(bank_source_transactions__1[[#This Row],[transaction_date]]-Reconciliation!L3783))</f>
        <v>0</v>
      </c>
      <c r="N3783" s="1" t="str" cm="1">
        <f t="array" ref="N3783">_xlfn.IFS(M3783="not Processed", "Not Processed",M3783&gt;2,"SLA Breached",M3783&lt;=2,"Within SLA")</f>
        <v>Within SLA</v>
      </c>
      <c r="O3783" s="1" t="str">
        <f>_xlfn.XLOOKUP(A3783,Source_data!A:A,Source_data!D:D)</f>
        <v>UPI</v>
      </c>
      <c r="P3783" s="1">
        <f t="shared" si="595"/>
        <v>0</v>
      </c>
      <c r="Q3783" s="1">
        <f t="shared" si="596"/>
        <v>0</v>
      </c>
      <c r="R3783" s="1">
        <f t="shared" si="597"/>
        <v>0</v>
      </c>
      <c r="S3783" s="1">
        <f t="shared" si="598"/>
        <v>0</v>
      </c>
      <c r="T3783" s="1">
        <f t="shared" si="599"/>
        <v>0</v>
      </c>
      <c r="U3783" s="1" t="str">
        <f>_xlfn.XLOOKUP(Table3[[#This Row],[Transaction ID]],Source_data!A:A,Source_data!E:E)</f>
        <v>Hyderabad</v>
      </c>
      <c r="V3783" s="1">
        <f>_xlfn.IFNA(_xlfn.XLOOKUP(A3783,bank_processed_transactions[transaction_id],bank_processed_transactions[processing_minutes]),"")</f>
        <v>61</v>
      </c>
      <c r="W3783" s="31">
        <f>_xlfn.XLOOKUP(A3783,Source_data!A:A,Source_data!B:B)</f>
        <v>46042</v>
      </c>
    </row>
    <row r="3784" spans="1:23" x14ac:dyDescent="0.3">
      <c r="A3784" s="3" t="s">
        <v>4769</v>
      </c>
      <c r="B3784" s="1">
        <f>_xlfn.XLOOKUP(A3784,bank_source_transactions__1[transaction_id],bank_source_transactions__1[amount_inr])</f>
        <v>8190.62</v>
      </c>
      <c r="C3784" s="1">
        <f>_xlfn.XLOOKUP(A3784,Processed_data!A:A,Processed_data!F:F)</f>
        <v>9009.68</v>
      </c>
      <c r="D3784" s="1" t="str">
        <f>_xlfn.XLOOKUP(A3784,bank_source_transactions__1[transaction_id],bank_source_transactions__1[transaction_status])</f>
        <v>FAILED</v>
      </c>
      <c r="E3784" s="1" t="str">
        <f>_xlfn.XLOOKUP(A3784,Processed_data!A:A,Processed_data!G:G)</f>
        <v>FAILED</v>
      </c>
      <c r="F3784" s="1">
        <f>COUNTIF(bank_processed_transactions[transaction_id],A3784)</f>
        <v>1</v>
      </c>
      <c r="G3784" s="1" t="str">
        <f t="shared" si="590"/>
        <v>found</v>
      </c>
      <c r="H3784" s="1" t="str">
        <f t="shared" si="591"/>
        <v>Not Duplicate</v>
      </c>
      <c r="I3784" s="1" t="str">
        <f t="shared" si="592"/>
        <v>mismatch</v>
      </c>
      <c r="J3784" s="1" t="str">
        <f t="shared" si="593"/>
        <v>match</v>
      </c>
      <c r="K3784" s="1">
        <f t="shared" si="594"/>
        <v>819.0600000000004</v>
      </c>
      <c r="L3784" s="2">
        <f>IF(F3784=0,"not processed",_xlfn.MINIFS(Processed_data!H:H,Processed_data!A:A,A3784))</f>
        <v>46031</v>
      </c>
      <c r="M3784" s="1">
        <f>IF(F3784=0,"not processed",ABS(bank_source_transactions__1[[#This Row],[transaction_date]]-Reconciliation!L3784))</f>
        <v>3</v>
      </c>
      <c r="N3784" s="1" t="str" cm="1">
        <f t="array" ref="N3784">_xlfn.IFS(M3784="not Processed", "Not Processed",M3784&gt;2,"SLA Breached",M3784&lt;=2,"Within SLA")</f>
        <v>SLA Breached</v>
      </c>
      <c r="O3784" s="1" t="str">
        <f>_xlfn.XLOOKUP(A3784,Source_data!A:A,Source_data!D:D)</f>
        <v>UPI</v>
      </c>
      <c r="P3784" s="1">
        <f t="shared" si="595"/>
        <v>0</v>
      </c>
      <c r="Q3784" s="1">
        <f t="shared" si="596"/>
        <v>0</v>
      </c>
      <c r="R3784" s="1">
        <f t="shared" si="597"/>
        <v>1</v>
      </c>
      <c r="S3784" s="1">
        <f t="shared" si="598"/>
        <v>0</v>
      </c>
      <c r="T3784" s="1">
        <f t="shared" si="599"/>
        <v>1</v>
      </c>
      <c r="U3784" s="1" t="str">
        <f>_xlfn.XLOOKUP(Table3[[#This Row],[Transaction ID]],Source_data!A:A,Source_data!E:E)</f>
        <v>Hyderabad</v>
      </c>
      <c r="V3784" s="1">
        <f>_xlfn.IFNA(_xlfn.XLOOKUP(A3784,bank_processed_transactions[transaction_id],bank_processed_transactions[processing_minutes]),"")</f>
        <v>65.7</v>
      </c>
      <c r="W3784" s="31">
        <f>_xlfn.XLOOKUP(A3784,Source_data!A:A,Source_data!B:B)</f>
        <v>46028</v>
      </c>
    </row>
    <row r="3785" spans="1:23" x14ac:dyDescent="0.3">
      <c r="A3785" s="4" t="s">
        <v>5060</v>
      </c>
      <c r="B3785" s="1">
        <f>_xlfn.XLOOKUP(A3785,bank_source_transactions__1[transaction_id],bank_source_transactions__1[amount_inr])</f>
        <v>1097.1099999999999</v>
      </c>
      <c r="C3785" s="1" t="e">
        <f>_xlfn.XLOOKUP(A3785,Processed_data!A:A,Processed_data!F:F)</f>
        <v>#N/A</v>
      </c>
      <c r="D3785" s="1" t="str">
        <f>_xlfn.XLOOKUP(A3785,bank_source_transactions__1[transaction_id],bank_source_transactions__1[transaction_status])</f>
        <v>SUCCESS</v>
      </c>
      <c r="E3785" s="1" t="e">
        <f>_xlfn.XLOOKUP(A3785,Processed_data!A:A,Processed_data!G:G)</f>
        <v>#N/A</v>
      </c>
      <c r="F3785" s="1">
        <f>COUNTIF(bank_processed_transactions[transaction_id],A3785)</f>
        <v>0</v>
      </c>
      <c r="G3785" s="1" t="str">
        <f t="shared" si="590"/>
        <v>missing</v>
      </c>
      <c r="H3785" s="1" t="str">
        <f t="shared" si="591"/>
        <v>Not Duplicate</v>
      </c>
      <c r="I3785" s="1" t="str">
        <f t="shared" si="592"/>
        <v>not processed</v>
      </c>
      <c r="J3785" s="1" t="str">
        <f t="shared" si="593"/>
        <v>not processed</v>
      </c>
      <c r="K3785" s="1" t="str">
        <f t="shared" si="594"/>
        <v>missing</v>
      </c>
      <c r="L3785" s="2" t="str">
        <f>IF(F3785=0,"not processed",_xlfn.MINIFS(Processed_data!H:H,Processed_data!A:A,A3785))</f>
        <v>not processed</v>
      </c>
      <c r="M3785" s="1" t="str">
        <f>IF(F3785=0,"not processed",ABS(bank_source_transactions__1[[#This Row],[transaction_date]]-Reconciliation!L3785))</f>
        <v>not processed</v>
      </c>
      <c r="N3785" s="1" t="str" cm="1">
        <f t="array" ref="N3785">_xlfn.IFS(M3785="not Processed", "Not Processed",M3785&gt;2,"SLA Breached",M3785&lt;=2,"Within SLA")</f>
        <v>Not Processed</v>
      </c>
      <c r="O3785" s="1" t="str">
        <f>_xlfn.XLOOKUP(A3785,Source_data!A:A,Source_data!D:D)</f>
        <v>UPI</v>
      </c>
      <c r="P3785" s="1">
        <f t="shared" si="595"/>
        <v>1</v>
      </c>
      <c r="Q3785" s="1">
        <f t="shared" si="596"/>
        <v>0</v>
      </c>
      <c r="R3785" s="1">
        <f t="shared" si="597"/>
        <v>0</v>
      </c>
      <c r="S3785" s="1">
        <f t="shared" si="598"/>
        <v>0</v>
      </c>
      <c r="T3785" s="1">
        <f t="shared" si="599"/>
        <v>0</v>
      </c>
      <c r="U3785" s="1" t="str">
        <f>_xlfn.XLOOKUP(Table3[[#This Row],[Transaction ID]],Source_data!A:A,Source_data!E:E)</f>
        <v>Mumbai</v>
      </c>
      <c r="V3785" s="1" t="str">
        <f>_xlfn.IFNA(_xlfn.XLOOKUP(A3785,bank_processed_transactions[transaction_id],bank_processed_transactions[processing_minutes]),"")</f>
        <v/>
      </c>
      <c r="W3785" s="31">
        <f>_xlfn.XLOOKUP(A3785,Source_data!A:A,Source_data!B:B)</f>
        <v>46061</v>
      </c>
    </row>
    <row r="3786" spans="1:23" x14ac:dyDescent="0.3">
      <c r="A3786" s="3" t="s">
        <v>1888</v>
      </c>
      <c r="B3786" s="1">
        <f>_xlfn.XLOOKUP(A3786,bank_source_transactions__1[transaction_id],bank_source_transactions__1[amount_inr])</f>
        <v>27607.16</v>
      </c>
      <c r="C3786" s="1">
        <f>_xlfn.XLOOKUP(A3786,Processed_data!A:A,Processed_data!F:F)</f>
        <v>27607.16</v>
      </c>
      <c r="D3786" s="1" t="str">
        <f>_xlfn.XLOOKUP(A3786,bank_source_transactions__1[transaction_id],bank_source_transactions__1[transaction_status])</f>
        <v>SUCCESS</v>
      </c>
      <c r="E3786" s="1" t="str">
        <f>_xlfn.XLOOKUP(A3786,Processed_data!A:A,Processed_data!G:G)</f>
        <v>SUCCESS</v>
      </c>
      <c r="F3786" s="1">
        <f>COUNTIF(bank_processed_transactions[transaction_id],A3786)</f>
        <v>1</v>
      </c>
      <c r="G3786" s="1" t="str">
        <f t="shared" si="590"/>
        <v>found</v>
      </c>
      <c r="H3786" s="1" t="str">
        <f t="shared" si="591"/>
        <v>Not Duplicate</v>
      </c>
      <c r="I3786" s="1" t="str">
        <f t="shared" si="592"/>
        <v>match</v>
      </c>
      <c r="J3786" s="1" t="str">
        <f t="shared" si="593"/>
        <v>match</v>
      </c>
      <c r="K3786" s="1">
        <f t="shared" si="594"/>
        <v>0</v>
      </c>
      <c r="L3786" s="2">
        <f>IF(F3786=0,"not processed",_xlfn.MINIFS(Processed_data!H:H,Processed_data!A:A,A3786))</f>
        <v>46074</v>
      </c>
      <c r="M3786" s="1">
        <f>IF(F3786=0,"not processed",ABS(bank_source_transactions__1[[#This Row],[transaction_date]]-Reconciliation!L3786))</f>
        <v>1</v>
      </c>
      <c r="N3786" s="1" t="str" cm="1">
        <f t="array" ref="N3786">_xlfn.IFS(M3786="not Processed", "Not Processed",M3786&gt;2,"SLA Breached",M3786&lt;=2,"Within SLA")</f>
        <v>Within SLA</v>
      </c>
      <c r="O3786" s="1" t="str">
        <f>_xlfn.XLOOKUP(A3786,Source_data!A:A,Source_data!D:D)</f>
        <v>UPI</v>
      </c>
      <c r="P3786" s="1">
        <f t="shared" si="595"/>
        <v>0</v>
      </c>
      <c r="Q3786" s="1">
        <f t="shared" si="596"/>
        <v>0</v>
      </c>
      <c r="R3786" s="1">
        <f t="shared" si="597"/>
        <v>0</v>
      </c>
      <c r="S3786" s="1">
        <f t="shared" si="598"/>
        <v>0</v>
      </c>
      <c r="T3786" s="1">
        <f t="shared" si="599"/>
        <v>0</v>
      </c>
      <c r="U3786" s="1" t="str">
        <f>_xlfn.XLOOKUP(Table3[[#This Row],[Transaction ID]],Source_data!A:A,Source_data!E:E)</f>
        <v>Mumbai</v>
      </c>
      <c r="V3786" s="1">
        <f>_xlfn.IFNA(_xlfn.XLOOKUP(A3786,bank_processed_transactions[transaction_id],bank_processed_transactions[processing_minutes]),"")</f>
        <v>15</v>
      </c>
      <c r="W3786" s="31">
        <f>_xlfn.XLOOKUP(A3786,Source_data!A:A,Source_data!B:B)</f>
        <v>46073</v>
      </c>
    </row>
    <row r="3787" spans="1:23" x14ac:dyDescent="0.3">
      <c r="A3787" s="4" t="s">
        <v>1426</v>
      </c>
      <c r="B3787" s="1">
        <f>_xlfn.XLOOKUP(A3787,bank_source_transactions__1[transaction_id],bank_source_transactions__1[amount_inr])</f>
        <v>2981.4</v>
      </c>
      <c r="C3787" s="1">
        <f>_xlfn.XLOOKUP(A3787,Processed_data!A:A,Processed_data!F:F)</f>
        <v>2981.4</v>
      </c>
      <c r="D3787" s="1" t="str">
        <f>_xlfn.XLOOKUP(A3787,bank_source_transactions__1[transaction_id],bank_source_transactions__1[transaction_status])</f>
        <v>SUCCESS</v>
      </c>
      <c r="E3787" s="1" t="str">
        <f>_xlfn.XLOOKUP(A3787,Processed_data!A:A,Processed_data!G:G)</f>
        <v>SUCCESS</v>
      </c>
      <c r="F3787" s="1">
        <f>COUNTIF(bank_processed_transactions[transaction_id],A3787)</f>
        <v>2</v>
      </c>
      <c r="G3787" s="1" t="str">
        <f t="shared" si="590"/>
        <v>found</v>
      </c>
      <c r="H3787" s="1" t="str">
        <f t="shared" si="591"/>
        <v>Duplicate</v>
      </c>
      <c r="I3787" s="1" t="str">
        <f t="shared" si="592"/>
        <v>match</v>
      </c>
      <c r="J3787" s="1" t="str">
        <f t="shared" si="593"/>
        <v>match</v>
      </c>
      <c r="K3787" s="1">
        <f t="shared" si="594"/>
        <v>0</v>
      </c>
      <c r="L3787" s="2">
        <f>IF(F3787=0,"not processed",_xlfn.MINIFS(Processed_data!H:H,Processed_data!A:A,A3787))</f>
        <v>46073</v>
      </c>
      <c r="M3787" s="1">
        <f>IF(F3787=0,"not processed",ABS(bank_source_transactions__1[[#This Row],[transaction_date]]-Reconciliation!L3787))</f>
        <v>1</v>
      </c>
      <c r="N3787" s="1" t="str" cm="1">
        <f t="array" ref="N3787">_xlfn.IFS(M3787="not Processed", "Not Processed",M3787&gt;2,"SLA Breached",M3787&lt;=2,"Within SLA")</f>
        <v>Within SLA</v>
      </c>
      <c r="O3787" s="1" t="str">
        <f>_xlfn.XLOOKUP(A3787,Source_data!A:A,Source_data!D:D)</f>
        <v>NEFT</v>
      </c>
      <c r="P3787" s="1">
        <f t="shared" si="595"/>
        <v>0</v>
      </c>
      <c r="Q3787" s="1">
        <f t="shared" si="596"/>
        <v>1</v>
      </c>
      <c r="R3787" s="1">
        <f t="shared" si="597"/>
        <v>0</v>
      </c>
      <c r="S3787" s="1">
        <f t="shared" si="598"/>
        <v>0</v>
      </c>
      <c r="T3787" s="1">
        <f t="shared" si="599"/>
        <v>0</v>
      </c>
      <c r="U3787" s="1" t="str">
        <f>_xlfn.XLOOKUP(Table3[[#This Row],[Transaction ID]],Source_data!A:A,Source_data!E:E)</f>
        <v>Pune</v>
      </c>
      <c r="V3787" s="1">
        <f>_xlfn.IFNA(_xlfn.XLOOKUP(A3787,bank_processed_transactions[transaction_id],bank_processed_transactions[processing_minutes]),"")</f>
        <v>29.6</v>
      </c>
      <c r="W3787" s="31">
        <f>_xlfn.XLOOKUP(A3787,Source_data!A:A,Source_data!B:B)</f>
        <v>46072</v>
      </c>
    </row>
    <row r="3788" spans="1:23" x14ac:dyDescent="0.3">
      <c r="A3788" s="3" t="s">
        <v>4540</v>
      </c>
      <c r="B3788" s="1">
        <f>_xlfn.XLOOKUP(A3788,bank_source_transactions__1[transaction_id],bank_source_transactions__1[amount_inr])</f>
        <v>6517.29</v>
      </c>
      <c r="C3788" s="1">
        <f>_xlfn.XLOOKUP(A3788,Processed_data!A:A,Processed_data!F:F)</f>
        <v>6517.29</v>
      </c>
      <c r="D3788" s="1" t="str">
        <f>_xlfn.XLOOKUP(A3788,bank_source_transactions__1[transaction_id],bank_source_transactions__1[transaction_status])</f>
        <v>SUCCESS</v>
      </c>
      <c r="E3788" s="1" t="str">
        <f>_xlfn.XLOOKUP(A3788,Processed_data!A:A,Processed_data!G:G)</f>
        <v>SUCCESS</v>
      </c>
      <c r="F3788" s="1">
        <f>COUNTIF(bank_processed_transactions[transaction_id],A3788)</f>
        <v>1</v>
      </c>
      <c r="G3788" s="1" t="str">
        <f t="shared" si="590"/>
        <v>found</v>
      </c>
      <c r="H3788" s="1" t="str">
        <f t="shared" si="591"/>
        <v>Not Duplicate</v>
      </c>
      <c r="I3788" s="1" t="str">
        <f t="shared" si="592"/>
        <v>match</v>
      </c>
      <c r="J3788" s="1" t="str">
        <f t="shared" si="593"/>
        <v>match</v>
      </c>
      <c r="K3788" s="1">
        <f t="shared" si="594"/>
        <v>0</v>
      </c>
      <c r="L3788" s="2">
        <f>IF(F3788=0,"not processed",_xlfn.MINIFS(Processed_data!H:H,Processed_data!A:A,A3788))</f>
        <v>46050</v>
      </c>
      <c r="M3788" s="1">
        <f>IF(F3788=0,"not processed",ABS(bank_source_transactions__1[[#This Row],[transaction_date]]-Reconciliation!L3788))</f>
        <v>2</v>
      </c>
      <c r="N3788" s="1" t="str" cm="1">
        <f t="array" ref="N3788">_xlfn.IFS(M3788="not Processed", "Not Processed",M3788&gt;2,"SLA Breached",M3788&lt;=2,"Within SLA")</f>
        <v>Within SLA</v>
      </c>
      <c r="O3788" s="1" t="str">
        <f>_xlfn.XLOOKUP(A3788,Source_data!A:A,Source_data!D:D)</f>
        <v>CARD</v>
      </c>
      <c r="P3788" s="1">
        <f t="shared" si="595"/>
        <v>0</v>
      </c>
      <c r="Q3788" s="1">
        <f t="shared" si="596"/>
        <v>0</v>
      </c>
      <c r="R3788" s="1">
        <f t="shared" si="597"/>
        <v>0</v>
      </c>
      <c r="S3788" s="1">
        <f t="shared" si="598"/>
        <v>0</v>
      </c>
      <c r="T3788" s="1">
        <f t="shared" si="599"/>
        <v>0</v>
      </c>
      <c r="U3788" s="1" t="str">
        <f>_xlfn.XLOOKUP(Table3[[#This Row],[Transaction ID]],Source_data!A:A,Source_data!E:E)</f>
        <v>Hyderabad</v>
      </c>
      <c r="V3788" s="1">
        <f>_xlfn.IFNA(_xlfn.XLOOKUP(A3788,bank_processed_transactions[transaction_id],bank_processed_transactions[processing_minutes]),"")</f>
        <v>23.9</v>
      </c>
      <c r="W3788" s="31">
        <f>_xlfn.XLOOKUP(A3788,Source_data!A:A,Source_data!B:B)</f>
        <v>46048</v>
      </c>
    </row>
    <row r="3789" spans="1:23" x14ac:dyDescent="0.3">
      <c r="A3789" s="4" t="s">
        <v>1194</v>
      </c>
      <c r="B3789" s="1">
        <f>_xlfn.XLOOKUP(A3789,bank_source_transactions__1[transaction_id],bank_source_transactions__1[amount_inr])</f>
        <v>1119.03</v>
      </c>
      <c r="C3789" s="1">
        <f>_xlfn.XLOOKUP(A3789,Processed_data!A:A,Processed_data!F:F)</f>
        <v>1119.03</v>
      </c>
      <c r="D3789" s="1" t="str">
        <f>_xlfn.XLOOKUP(A3789,bank_source_transactions__1[transaction_id],bank_source_transactions__1[transaction_status])</f>
        <v>SUCCESS</v>
      </c>
      <c r="E3789" s="1" t="str">
        <f>_xlfn.XLOOKUP(A3789,Processed_data!A:A,Processed_data!G:G)</f>
        <v>SUCCESS</v>
      </c>
      <c r="F3789" s="1">
        <f>COUNTIF(bank_processed_transactions[transaction_id],A3789)</f>
        <v>1</v>
      </c>
      <c r="G3789" s="1" t="str">
        <f t="shared" si="590"/>
        <v>found</v>
      </c>
      <c r="H3789" s="1" t="str">
        <f t="shared" si="591"/>
        <v>Not Duplicate</v>
      </c>
      <c r="I3789" s="1" t="str">
        <f t="shared" si="592"/>
        <v>match</v>
      </c>
      <c r="J3789" s="1" t="str">
        <f t="shared" si="593"/>
        <v>match</v>
      </c>
      <c r="K3789" s="1">
        <f t="shared" si="594"/>
        <v>0</v>
      </c>
      <c r="L3789" s="2">
        <f>IF(F3789=0,"not processed",_xlfn.MINIFS(Processed_data!H:H,Processed_data!A:A,A3789))</f>
        <v>46057</v>
      </c>
      <c r="M3789" s="1">
        <f>IF(F3789=0,"not processed",ABS(bank_source_transactions__1[[#This Row],[transaction_date]]-Reconciliation!L3789))</f>
        <v>0</v>
      </c>
      <c r="N3789" s="1" t="str" cm="1">
        <f t="array" ref="N3789">_xlfn.IFS(M3789="not Processed", "Not Processed",M3789&gt;2,"SLA Breached",M3789&lt;=2,"Within SLA")</f>
        <v>Within SLA</v>
      </c>
      <c r="O3789" s="1" t="str">
        <f>_xlfn.XLOOKUP(A3789,Source_data!A:A,Source_data!D:D)</f>
        <v>UPI</v>
      </c>
      <c r="P3789" s="1">
        <f t="shared" si="595"/>
        <v>0</v>
      </c>
      <c r="Q3789" s="1">
        <f t="shared" si="596"/>
        <v>0</v>
      </c>
      <c r="R3789" s="1">
        <f t="shared" si="597"/>
        <v>0</v>
      </c>
      <c r="S3789" s="1">
        <f t="shared" si="598"/>
        <v>0</v>
      </c>
      <c r="T3789" s="1">
        <f t="shared" si="599"/>
        <v>0</v>
      </c>
      <c r="U3789" s="1" t="str">
        <f>_xlfn.XLOOKUP(Table3[[#This Row],[Transaction ID]],Source_data!A:A,Source_data!E:E)</f>
        <v>Mumbai</v>
      </c>
      <c r="V3789" s="1">
        <f>_xlfn.IFNA(_xlfn.XLOOKUP(A3789,bank_processed_transactions[transaction_id],bank_processed_transactions[processing_minutes]),"")</f>
        <v>6.2</v>
      </c>
      <c r="W3789" s="31">
        <f>_xlfn.XLOOKUP(A3789,Source_data!A:A,Source_data!B:B)</f>
        <v>46057</v>
      </c>
    </row>
    <row r="3790" spans="1:23" x14ac:dyDescent="0.3">
      <c r="A3790" s="3" t="s">
        <v>3083</v>
      </c>
      <c r="B3790" s="1">
        <f>_xlfn.XLOOKUP(A3790,bank_source_transactions__1[transaction_id],bank_source_transactions__1[amount_inr])</f>
        <v>28120.46</v>
      </c>
      <c r="C3790" s="1">
        <f>_xlfn.XLOOKUP(A3790,Processed_data!A:A,Processed_data!F:F)</f>
        <v>28120.46</v>
      </c>
      <c r="D3790" s="1" t="str">
        <f>_xlfn.XLOOKUP(A3790,bank_source_transactions__1[transaction_id],bank_source_transactions__1[transaction_status])</f>
        <v>SUCCESS</v>
      </c>
      <c r="E3790" s="1" t="str">
        <f>_xlfn.XLOOKUP(A3790,Processed_data!A:A,Processed_data!G:G)</f>
        <v>SUCCESS</v>
      </c>
      <c r="F3790" s="1">
        <f>COUNTIF(bank_processed_transactions[transaction_id],A3790)</f>
        <v>1</v>
      </c>
      <c r="G3790" s="1" t="str">
        <f t="shared" si="590"/>
        <v>found</v>
      </c>
      <c r="H3790" s="1" t="str">
        <f t="shared" si="591"/>
        <v>Not Duplicate</v>
      </c>
      <c r="I3790" s="1" t="str">
        <f t="shared" si="592"/>
        <v>match</v>
      </c>
      <c r="J3790" s="1" t="str">
        <f t="shared" si="593"/>
        <v>match</v>
      </c>
      <c r="K3790" s="1">
        <f t="shared" si="594"/>
        <v>0</v>
      </c>
      <c r="L3790" s="2">
        <f>IF(F3790=0,"not processed",_xlfn.MINIFS(Processed_data!H:H,Processed_data!A:A,A3790))</f>
        <v>46087</v>
      </c>
      <c r="M3790" s="1">
        <f>IF(F3790=0,"not processed",ABS(bank_source_transactions__1[[#This Row],[transaction_date]]-Reconciliation!L3790))</f>
        <v>1</v>
      </c>
      <c r="N3790" s="1" t="str" cm="1">
        <f t="array" ref="N3790">_xlfn.IFS(M3790="not Processed", "Not Processed",M3790&gt;2,"SLA Breached",M3790&lt;=2,"Within SLA")</f>
        <v>Within SLA</v>
      </c>
      <c r="O3790" s="1" t="str">
        <f>_xlfn.XLOOKUP(A3790,Source_data!A:A,Source_data!D:D)</f>
        <v>UPI</v>
      </c>
      <c r="P3790" s="1">
        <f t="shared" si="595"/>
        <v>0</v>
      </c>
      <c r="Q3790" s="1">
        <f t="shared" si="596"/>
        <v>0</v>
      </c>
      <c r="R3790" s="1">
        <f t="shared" si="597"/>
        <v>0</v>
      </c>
      <c r="S3790" s="1">
        <f t="shared" si="598"/>
        <v>0</v>
      </c>
      <c r="T3790" s="1">
        <f t="shared" si="599"/>
        <v>0</v>
      </c>
      <c r="U3790" s="1" t="str">
        <f>_xlfn.XLOOKUP(Table3[[#This Row],[Transaction ID]],Source_data!A:A,Source_data!E:E)</f>
        <v>Bengaluru</v>
      </c>
      <c r="V3790" s="1">
        <f>_xlfn.IFNA(_xlfn.XLOOKUP(A3790,bank_processed_transactions[transaction_id],bank_processed_transactions[processing_minutes]),"")</f>
        <v>13.6</v>
      </c>
      <c r="W3790" s="31">
        <f>_xlfn.XLOOKUP(A3790,Source_data!A:A,Source_data!B:B)</f>
        <v>46086</v>
      </c>
    </row>
    <row r="3791" spans="1:23" x14ac:dyDescent="0.3">
      <c r="A3791" s="4" t="s">
        <v>1925</v>
      </c>
      <c r="B3791" s="1">
        <f>_xlfn.XLOOKUP(A3791,bank_source_transactions__1[transaction_id],bank_source_transactions__1[amount_inr])</f>
        <v>6952.56</v>
      </c>
      <c r="C3791" s="1">
        <f>_xlfn.XLOOKUP(A3791,Processed_data!A:A,Processed_data!F:F)</f>
        <v>6952.56</v>
      </c>
      <c r="D3791" s="1" t="str">
        <f>_xlfn.XLOOKUP(A3791,bank_source_transactions__1[transaction_id],bank_source_transactions__1[transaction_status])</f>
        <v>SUCCESS</v>
      </c>
      <c r="E3791" s="1" t="str">
        <f>_xlfn.XLOOKUP(A3791,Processed_data!A:A,Processed_data!G:G)</f>
        <v>SUCCESS</v>
      </c>
      <c r="F3791" s="1">
        <f>COUNTIF(bank_processed_transactions[transaction_id],A3791)</f>
        <v>1</v>
      </c>
      <c r="G3791" s="1" t="str">
        <f t="shared" si="590"/>
        <v>found</v>
      </c>
      <c r="H3791" s="1" t="str">
        <f t="shared" si="591"/>
        <v>Not Duplicate</v>
      </c>
      <c r="I3791" s="1" t="str">
        <f t="shared" si="592"/>
        <v>match</v>
      </c>
      <c r="J3791" s="1" t="str">
        <f t="shared" si="593"/>
        <v>match</v>
      </c>
      <c r="K3791" s="1">
        <f t="shared" si="594"/>
        <v>0</v>
      </c>
      <c r="L3791" s="2">
        <f>IF(F3791=0,"not processed",_xlfn.MINIFS(Processed_data!H:H,Processed_data!A:A,A3791))</f>
        <v>46032</v>
      </c>
      <c r="M3791" s="1">
        <f>IF(F3791=0,"not processed",ABS(bank_source_transactions__1[[#This Row],[transaction_date]]-Reconciliation!L3791))</f>
        <v>3</v>
      </c>
      <c r="N3791" s="1" t="str" cm="1">
        <f t="array" ref="N3791">_xlfn.IFS(M3791="not Processed", "Not Processed",M3791&gt;2,"SLA Breached",M3791&lt;=2,"Within SLA")</f>
        <v>SLA Breached</v>
      </c>
      <c r="O3791" s="1" t="str">
        <f>_xlfn.XLOOKUP(A3791,Source_data!A:A,Source_data!D:D)</f>
        <v>CARD</v>
      </c>
      <c r="P3791" s="1">
        <f t="shared" si="595"/>
        <v>0</v>
      </c>
      <c r="Q3791" s="1">
        <f t="shared" si="596"/>
        <v>0</v>
      </c>
      <c r="R3791" s="1">
        <f t="shared" si="597"/>
        <v>0</v>
      </c>
      <c r="S3791" s="1">
        <f t="shared" si="598"/>
        <v>0</v>
      </c>
      <c r="T3791" s="1">
        <f t="shared" si="599"/>
        <v>1</v>
      </c>
      <c r="U3791" s="1" t="str">
        <f>_xlfn.XLOOKUP(Table3[[#This Row],[Transaction ID]],Source_data!A:A,Source_data!E:E)</f>
        <v>Hyderabad</v>
      </c>
      <c r="V3791" s="1">
        <f>_xlfn.IFNA(_xlfn.XLOOKUP(A3791,bank_processed_transactions[transaction_id],bank_processed_transactions[processing_minutes]),"")</f>
        <v>43.6</v>
      </c>
      <c r="W3791" s="31">
        <f>_xlfn.XLOOKUP(A3791,Source_data!A:A,Source_data!B:B)</f>
        <v>46029</v>
      </c>
    </row>
    <row r="3792" spans="1:23" x14ac:dyDescent="0.3">
      <c r="A3792" s="3" t="s">
        <v>1986</v>
      </c>
      <c r="B3792" s="1">
        <f>_xlfn.XLOOKUP(A3792,bank_source_transactions__1[transaction_id],bank_source_transactions__1[amount_inr])</f>
        <v>7137.54</v>
      </c>
      <c r="C3792" s="1">
        <f>_xlfn.XLOOKUP(A3792,Processed_data!A:A,Processed_data!F:F)</f>
        <v>7137.54</v>
      </c>
      <c r="D3792" s="1" t="str">
        <f>_xlfn.XLOOKUP(A3792,bank_source_transactions__1[transaction_id],bank_source_transactions__1[transaction_status])</f>
        <v>SUCCESS</v>
      </c>
      <c r="E3792" s="1" t="str">
        <f>_xlfn.XLOOKUP(A3792,Processed_data!A:A,Processed_data!G:G)</f>
        <v>SUCCESS</v>
      </c>
      <c r="F3792" s="1">
        <f>COUNTIF(bank_processed_transactions[transaction_id],A3792)</f>
        <v>1</v>
      </c>
      <c r="G3792" s="1" t="str">
        <f t="shared" si="590"/>
        <v>found</v>
      </c>
      <c r="H3792" s="1" t="str">
        <f t="shared" si="591"/>
        <v>Not Duplicate</v>
      </c>
      <c r="I3792" s="1" t="str">
        <f t="shared" si="592"/>
        <v>match</v>
      </c>
      <c r="J3792" s="1" t="str">
        <f t="shared" si="593"/>
        <v>match</v>
      </c>
      <c r="K3792" s="1">
        <f t="shared" si="594"/>
        <v>0</v>
      </c>
      <c r="L3792" s="2">
        <f>IF(F3792=0,"not processed",_xlfn.MINIFS(Processed_data!H:H,Processed_data!A:A,A3792))</f>
        <v>46057</v>
      </c>
      <c r="M3792" s="1">
        <f>IF(F3792=0,"not processed",ABS(bank_source_transactions__1[[#This Row],[transaction_date]]-Reconciliation!L3792))</f>
        <v>1</v>
      </c>
      <c r="N3792" s="1" t="str" cm="1">
        <f t="array" ref="N3792">_xlfn.IFS(M3792="not Processed", "Not Processed",M3792&gt;2,"SLA Breached",M3792&lt;=2,"Within SLA")</f>
        <v>Within SLA</v>
      </c>
      <c r="O3792" s="1" t="str">
        <f>_xlfn.XLOOKUP(A3792,Source_data!A:A,Source_data!D:D)</f>
        <v>NEFT</v>
      </c>
      <c r="P3792" s="1">
        <f t="shared" si="595"/>
        <v>0</v>
      </c>
      <c r="Q3792" s="1">
        <f t="shared" si="596"/>
        <v>0</v>
      </c>
      <c r="R3792" s="1">
        <f t="shared" si="597"/>
        <v>0</v>
      </c>
      <c r="S3792" s="1">
        <f t="shared" si="598"/>
        <v>0</v>
      </c>
      <c r="T3792" s="1">
        <f t="shared" si="599"/>
        <v>0</v>
      </c>
      <c r="U3792" s="1" t="str">
        <f>_xlfn.XLOOKUP(Table3[[#This Row],[Transaction ID]],Source_data!A:A,Source_data!E:E)</f>
        <v>Mumbai</v>
      </c>
      <c r="V3792" s="1">
        <f>_xlfn.IFNA(_xlfn.XLOOKUP(A3792,bank_processed_transactions[transaction_id],bank_processed_transactions[processing_minutes]),"")</f>
        <v>19.8</v>
      </c>
      <c r="W3792" s="31">
        <f>_xlfn.XLOOKUP(A3792,Source_data!A:A,Source_data!B:B)</f>
        <v>46056</v>
      </c>
    </row>
    <row r="3793" spans="1:23" x14ac:dyDescent="0.3">
      <c r="A3793" s="4" t="s">
        <v>3162</v>
      </c>
      <c r="B3793" s="1">
        <f>_xlfn.XLOOKUP(A3793,bank_source_transactions__1[transaction_id],bank_source_transactions__1[amount_inr])</f>
        <v>4157.32</v>
      </c>
      <c r="C3793" s="1">
        <f>_xlfn.XLOOKUP(A3793,Processed_data!A:A,Processed_data!F:F)</f>
        <v>4157.32</v>
      </c>
      <c r="D3793" s="1" t="str">
        <f>_xlfn.XLOOKUP(A3793,bank_source_transactions__1[transaction_id],bank_source_transactions__1[transaction_status])</f>
        <v>SUCCESS</v>
      </c>
      <c r="E3793" s="1" t="str">
        <f>_xlfn.XLOOKUP(A3793,Processed_data!A:A,Processed_data!G:G)</f>
        <v>SUCCESS</v>
      </c>
      <c r="F3793" s="1">
        <f>COUNTIF(bank_processed_transactions[transaction_id],A3793)</f>
        <v>1</v>
      </c>
      <c r="G3793" s="1" t="str">
        <f t="shared" si="590"/>
        <v>found</v>
      </c>
      <c r="H3793" s="1" t="str">
        <f t="shared" si="591"/>
        <v>Not Duplicate</v>
      </c>
      <c r="I3793" s="1" t="str">
        <f t="shared" si="592"/>
        <v>match</v>
      </c>
      <c r="J3793" s="1" t="str">
        <f t="shared" si="593"/>
        <v>match</v>
      </c>
      <c r="K3793" s="1">
        <f t="shared" si="594"/>
        <v>0</v>
      </c>
      <c r="L3793" s="2">
        <f>IF(F3793=0,"not processed",_xlfn.MINIFS(Processed_data!H:H,Processed_data!A:A,A3793))</f>
        <v>46073</v>
      </c>
      <c r="M3793" s="1">
        <f>IF(F3793=0,"not processed",ABS(bank_source_transactions__1[[#This Row],[transaction_date]]-Reconciliation!L3793))</f>
        <v>0</v>
      </c>
      <c r="N3793" s="1" t="str" cm="1">
        <f t="array" ref="N3793">_xlfn.IFS(M3793="not Processed", "Not Processed",M3793&gt;2,"SLA Breached",M3793&lt;=2,"Within SLA")</f>
        <v>Within SLA</v>
      </c>
      <c r="O3793" s="1" t="str">
        <f>_xlfn.XLOOKUP(A3793,Source_data!A:A,Source_data!D:D)</f>
        <v>IMPS</v>
      </c>
      <c r="P3793" s="1">
        <f t="shared" si="595"/>
        <v>0</v>
      </c>
      <c r="Q3793" s="1">
        <f t="shared" si="596"/>
        <v>0</v>
      </c>
      <c r="R3793" s="1">
        <f t="shared" si="597"/>
        <v>0</v>
      </c>
      <c r="S3793" s="1">
        <f t="shared" si="598"/>
        <v>0</v>
      </c>
      <c r="T3793" s="1">
        <f t="shared" si="599"/>
        <v>0</v>
      </c>
      <c r="U3793" s="1" t="str">
        <f>_xlfn.XLOOKUP(Table3[[#This Row],[Transaction ID]],Source_data!A:A,Source_data!E:E)</f>
        <v>Hyderabad</v>
      </c>
      <c r="V3793" s="1">
        <f>_xlfn.IFNA(_xlfn.XLOOKUP(A3793,bank_processed_transactions[transaction_id],bank_processed_transactions[processing_minutes]),"")</f>
        <v>33.799999999999997</v>
      </c>
      <c r="W3793" s="31">
        <f>_xlfn.XLOOKUP(A3793,Source_data!A:A,Source_data!B:B)</f>
        <v>46073</v>
      </c>
    </row>
    <row r="3794" spans="1:23" x14ac:dyDescent="0.3">
      <c r="A3794" s="3" t="s">
        <v>4688</v>
      </c>
      <c r="B3794" s="1">
        <f>_xlfn.XLOOKUP(A3794,bank_source_transactions__1[transaction_id],bank_source_transactions__1[amount_inr])</f>
        <v>2660.11</v>
      </c>
      <c r="C3794" s="1">
        <f>_xlfn.XLOOKUP(A3794,Processed_data!A:A,Processed_data!F:F)</f>
        <v>2660.11</v>
      </c>
      <c r="D3794" s="1" t="str">
        <f>_xlfn.XLOOKUP(A3794,bank_source_transactions__1[transaction_id],bank_source_transactions__1[transaction_status])</f>
        <v>REVERSED</v>
      </c>
      <c r="E3794" s="1" t="str">
        <f>_xlfn.XLOOKUP(A3794,Processed_data!A:A,Processed_data!G:G)</f>
        <v>REVERSED</v>
      </c>
      <c r="F3794" s="1">
        <f>COUNTIF(bank_processed_transactions[transaction_id],A3794)</f>
        <v>1</v>
      </c>
      <c r="G3794" s="1" t="str">
        <f t="shared" si="590"/>
        <v>found</v>
      </c>
      <c r="H3794" s="1" t="str">
        <f t="shared" si="591"/>
        <v>Not Duplicate</v>
      </c>
      <c r="I3794" s="1" t="str">
        <f t="shared" si="592"/>
        <v>match</v>
      </c>
      <c r="J3794" s="1" t="str">
        <f t="shared" si="593"/>
        <v>match</v>
      </c>
      <c r="K3794" s="1">
        <f t="shared" si="594"/>
        <v>0</v>
      </c>
      <c r="L3794" s="2">
        <f>IF(F3794=0,"not processed",_xlfn.MINIFS(Processed_data!H:H,Processed_data!A:A,A3794))</f>
        <v>46053</v>
      </c>
      <c r="M3794" s="1">
        <f>IF(F3794=0,"not processed",ABS(bank_source_transactions__1[[#This Row],[transaction_date]]-Reconciliation!L3794))</f>
        <v>3</v>
      </c>
      <c r="N3794" s="1" t="str" cm="1">
        <f t="array" ref="N3794">_xlfn.IFS(M3794="not Processed", "Not Processed",M3794&gt;2,"SLA Breached",M3794&lt;=2,"Within SLA")</f>
        <v>SLA Breached</v>
      </c>
      <c r="O3794" s="1" t="str">
        <f>_xlfn.XLOOKUP(A3794,Source_data!A:A,Source_data!D:D)</f>
        <v>UPI</v>
      </c>
      <c r="P3794" s="1">
        <f t="shared" si="595"/>
        <v>0</v>
      </c>
      <c r="Q3794" s="1">
        <f t="shared" si="596"/>
        <v>0</v>
      </c>
      <c r="R3794" s="1">
        <f t="shared" si="597"/>
        <v>0</v>
      </c>
      <c r="S3794" s="1">
        <f t="shared" si="598"/>
        <v>0</v>
      </c>
      <c r="T3794" s="1">
        <f t="shared" si="599"/>
        <v>1</v>
      </c>
      <c r="U3794" s="1" t="str">
        <f>_xlfn.XLOOKUP(Table3[[#This Row],[Transaction ID]],Source_data!A:A,Source_data!E:E)</f>
        <v>Bengaluru</v>
      </c>
      <c r="V3794" s="1">
        <f>_xlfn.IFNA(_xlfn.XLOOKUP(A3794,bank_processed_transactions[transaction_id],bank_processed_transactions[processing_minutes]),"")</f>
        <v>27.8</v>
      </c>
      <c r="W3794" s="31">
        <f>_xlfn.XLOOKUP(A3794,Source_data!A:A,Source_data!B:B)</f>
        <v>46050</v>
      </c>
    </row>
    <row r="3795" spans="1:23" x14ac:dyDescent="0.3">
      <c r="A3795" s="4" t="s">
        <v>2431</v>
      </c>
      <c r="B3795" s="1">
        <f>_xlfn.XLOOKUP(A3795,bank_source_transactions__1[transaction_id],bank_source_transactions__1[amount_inr])</f>
        <v>1262.8399999999999</v>
      </c>
      <c r="C3795" s="1">
        <f>_xlfn.XLOOKUP(A3795,Processed_data!A:A,Processed_data!F:F)</f>
        <v>1262.8399999999999</v>
      </c>
      <c r="D3795" s="1" t="str">
        <f>_xlfn.XLOOKUP(A3795,bank_source_transactions__1[transaction_id],bank_source_transactions__1[transaction_status])</f>
        <v>SUCCESS</v>
      </c>
      <c r="E3795" s="1" t="str">
        <f>_xlfn.XLOOKUP(A3795,Processed_data!A:A,Processed_data!G:G)</f>
        <v>SUCCESS</v>
      </c>
      <c r="F3795" s="1">
        <f>COUNTIF(bank_processed_transactions[transaction_id],A3795)</f>
        <v>1</v>
      </c>
      <c r="G3795" s="1" t="str">
        <f t="shared" si="590"/>
        <v>found</v>
      </c>
      <c r="H3795" s="1" t="str">
        <f t="shared" si="591"/>
        <v>Not Duplicate</v>
      </c>
      <c r="I3795" s="1" t="str">
        <f t="shared" si="592"/>
        <v>match</v>
      </c>
      <c r="J3795" s="1" t="str">
        <f t="shared" si="593"/>
        <v>match</v>
      </c>
      <c r="K3795" s="1">
        <f t="shared" si="594"/>
        <v>0</v>
      </c>
      <c r="L3795" s="2">
        <f>IF(F3795=0,"not processed",_xlfn.MINIFS(Processed_data!H:H,Processed_data!A:A,A3795))</f>
        <v>46081</v>
      </c>
      <c r="M3795" s="1">
        <f>IF(F3795=0,"not processed",ABS(bank_source_transactions__1[[#This Row],[transaction_date]]-Reconciliation!L3795))</f>
        <v>3</v>
      </c>
      <c r="N3795" s="1" t="str" cm="1">
        <f t="array" ref="N3795">_xlfn.IFS(M3795="not Processed", "Not Processed",M3795&gt;2,"SLA Breached",M3795&lt;=2,"Within SLA")</f>
        <v>SLA Breached</v>
      </c>
      <c r="O3795" s="1" t="str">
        <f>_xlfn.XLOOKUP(A3795,Source_data!A:A,Source_data!D:D)</f>
        <v>IMPS</v>
      </c>
      <c r="P3795" s="1">
        <f t="shared" si="595"/>
        <v>0</v>
      </c>
      <c r="Q3795" s="1">
        <f t="shared" si="596"/>
        <v>0</v>
      </c>
      <c r="R3795" s="1">
        <f t="shared" si="597"/>
        <v>0</v>
      </c>
      <c r="S3795" s="1">
        <f t="shared" si="598"/>
        <v>0</v>
      </c>
      <c r="T3795" s="1">
        <f t="shared" si="599"/>
        <v>1</v>
      </c>
      <c r="U3795" s="1" t="str">
        <f>_xlfn.XLOOKUP(Table3[[#This Row],[Transaction ID]],Source_data!A:A,Source_data!E:E)</f>
        <v>Bengaluru</v>
      </c>
      <c r="V3795" s="1">
        <f>_xlfn.IFNA(_xlfn.XLOOKUP(A3795,bank_processed_transactions[transaction_id],bank_processed_transactions[processing_minutes]),"")</f>
        <v>39.700000000000003</v>
      </c>
      <c r="W3795" s="31">
        <f>_xlfn.XLOOKUP(A3795,Source_data!A:A,Source_data!B:B)</f>
        <v>46078</v>
      </c>
    </row>
    <row r="3796" spans="1:23" x14ac:dyDescent="0.3">
      <c r="A3796" s="3" t="s">
        <v>187</v>
      </c>
      <c r="B3796" s="1">
        <f>_xlfn.XLOOKUP(A3796,bank_source_transactions__1[transaction_id],bank_source_transactions__1[amount_inr])</f>
        <v>2702.3</v>
      </c>
      <c r="C3796" s="1">
        <f>_xlfn.XLOOKUP(A3796,Processed_data!A:A,Processed_data!F:F)</f>
        <v>2702.3</v>
      </c>
      <c r="D3796" s="1" t="str">
        <f>_xlfn.XLOOKUP(A3796,bank_source_transactions__1[transaction_id],bank_source_transactions__1[transaction_status])</f>
        <v>SUCCESS</v>
      </c>
      <c r="E3796" s="1" t="str">
        <f>_xlfn.XLOOKUP(A3796,Processed_data!A:A,Processed_data!G:G)</f>
        <v>SUCCESS</v>
      </c>
      <c r="F3796" s="1">
        <f>COUNTIF(bank_processed_transactions[transaction_id],A3796)</f>
        <v>1</v>
      </c>
      <c r="G3796" s="1" t="str">
        <f t="shared" si="590"/>
        <v>found</v>
      </c>
      <c r="H3796" s="1" t="str">
        <f t="shared" si="591"/>
        <v>Not Duplicate</v>
      </c>
      <c r="I3796" s="1" t="str">
        <f t="shared" si="592"/>
        <v>match</v>
      </c>
      <c r="J3796" s="1" t="str">
        <f t="shared" si="593"/>
        <v>match</v>
      </c>
      <c r="K3796" s="1">
        <f t="shared" si="594"/>
        <v>0</v>
      </c>
      <c r="L3796" s="2">
        <f>IF(F3796=0,"not processed",_xlfn.MINIFS(Processed_data!H:H,Processed_data!A:A,A3796))</f>
        <v>46057</v>
      </c>
      <c r="M3796" s="1">
        <f>IF(F3796=0,"not processed",ABS(bank_source_transactions__1[[#This Row],[transaction_date]]-Reconciliation!L3796))</f>
        <v>3</v>
      </c>
      <c r="N3796" s="1" t="str" cm="1">
        <f t="array" ref="N3796">_xlfn.IFS(M3796="not Processed", "Not Processed",M3796&gt;2,"SLA Breached",M3796&lt;=2,"Within SLA")</f>
        <v>SLA Breached</v>
      </c>
      <c r="O3796" s="1" t="str">
        <f>_xlfn.XLOOKUP(A3796,Source_data!A:A,Source_data!D:D)</f>
        <v>NEFT</v>
      </c>
      <c r="P3796" s="1">
        <f t="shared" si="595"/>
        <v>0</v>
      </c>
      <c r="Q3796" s="1">
        <f t="shared" si="596"/>
        <v>0</v>
      </c>
      <c r="R3796" s="1">
        <f t="shared" si="597"/>
        <v>0</v>
      </c>
      <c r="S3796" s="1">
        <f t="shared" si="598"/>
        <v>0</v>
      </c>
      <c r="T3796" s="1">
        <f t="shared" si="599"/>
        <v>1</v>
      </c>
      <c r="U3796" s="1" t="str">
        <f>_xlfn.XLOOKUP(Table3[[#This Row],[Transaction ID]],Source_data!A:A,Source_data!E:E)</f>
        <v>Hyderabad</v>
      </c>
      <c r="V3796" s="1">
        <f>_xlfn.IFNA(_xlfn.XLOOKUP(A3796,bank_processed_transactions[transaction_id],bank_processed_transactions[processing_minutes]),"")</f>
        <v>11.5</v>
      </c>
      <c r="W3796" s="31">
        <f>_xlfn.XLOOKUP(A3796,Source_data!A:A,Source_data!B:B)</f>
        <v>46054</v>
      </c>
    </row>
    <row r="3797" spans="1:23" x14ac:dyDescent="0.3">
      <c r="A3797" s="4" t="s">
        <v>513</v>
      </c>
      <c r="B3797" s="1">
        <f>_xlfn.XLOOKUP(A3797,bank_source_transactions__1[transaction_id],bank_source_transactions__1[amount_inr])</f>
        <v>4284.99</v>
      </c>
      <c r="C3797" s="1">
        <f>_xlfn.XLOOKUP(A3797,Processed_data!A:A,Processed_data!F:F)</f>
        <v>4284.99</v>
      </c>
      <c r="D3797" s="1" t="str">
        <f>_xlfn.XLOOKUP(A3797,bank_source_transactions__1[transaction_id],bank_source_transactions__1[transaction_status])</f>
        <v>SUCCESS</v>
      </c>
      <c r="E3797" s="1" t="str">
        <f>_xlfn.XLOOKUP(A3797,Processed_data!A:A,Processed_data!G:G)</f>
        <v>SUCCESS</v>
      </c>
      <c r="F3797" s="1">
        <f>COUNTIF(bank_processed_transactions[transaction_id],A3797)</f>
        <v>1</v>
      </c>
      <c r="G3797" s="1" t="str">
        <f t="shared" si="590"/>
        <v>found</v>
      </c>
      <c r="H3797" s="1" t="str">
        <f t="shared" si="591"/>
        <v>Not Duplicate</v>
      </c>
      <c r="I3797" s="1" t="str">
        <f t="shared" si="592"/>
        <v>match</v>
      </c>
      <c r="J3797" s="1" t="str">
        <f t="shared" si="593"/>
        <v>match</v>
      </c>
      <c r="K3797" s="1">
        <f t="shared" si="594"/>
        <v>0</v>
      </c>
      <c r="L3797" s="2">
        <f>IF(F3797=0,"not processed",_xlfn.MINIFS(Processed_data!H:H,Processed_data!A:A,A3797))</f>
        <v>46043</v>
      </c>
      <c r="M3797" s="1">
        <f>IF(F3797=0,"not processed",ABS(bank_source_transactions__1[[#This Row],[transaction_date]]-Reconciliation!L3797))</f>
        <v>2</v>
      </c>
      <c r="N3797" s="1" t="str" cm="1">
        <f t="array" ref="N3797">_xlfn.IFS(M3797="not Processed", "Not Processed",M3797&gt;2,"SLA Breached",M3797&lt;=2,"Within SLA")</f>
        <v>Within SLA</v>
      </c>
      <c r="O3797" s="1" t="str">
        <f>_xlfn.XLOOKUP(A3797,Source_data!A:A,Source_data!D:D)</f>
        <v>CARD</v>
      </c>
      <c r="P3797" s="1">
        <f t="shared" si="595"/>
        <v>0</v>
      </c>
      <c r="Q3797" s="1">
        <f t="shared" si="596"/>
        <v>0</v>
      </c>
      <c r="R3797" s="1">
        <f t="shared" si="597"/>
        <v>0</v>
      </c>
      <c r="S3797" s="1">
        <f t="shared" si="598"/>
        <v>0</v>
      </c>
      <c r="T3797" s="1">
        <f t="shared" si="599"/>
        <v>0</v>
      </c>
      <c r="U3797" s="1" t="str">
        <f>_xlfn.XLOOKUP(Table3[[#This Row],[Transaction ID]],Source_data!A:A,Source_data!E:E)</f>
        <v>Bengaluru</v>
      </c>
      <c r="V3797" s="1">
        <f>_xlfn.IFNA(_xlfn.XLOOKUP(A3797,bank_processed_transactions[transaction_id],bank_processed_transactions[processing_minutes]),"")</f>
        <v>21.5</v>
      </c>
      <c r="W3797" s="31">
        <f>_xlfn.XLOOKUP(A3797,Source_data!A:A,Source_data!B:B)</f>
        <v>46041</v>
      </c>
    </row>
    <row r="3798" spans="1:23" x14ac:dyDescent="0.3">
      <c r="A3798" s="3" t="s">
        <v>3302</v>
      </c>
      <c r="B3798" s="1">
        <f>_xlfn.XLOOKUP(A3798,bank_source_transactions__1[transaction_id],bank_source_transactions__1[amount_inr])</f>
        <v>39795.17</v>
      </c>
      <c r="C3798" s="1">
        <f>_xlfn.XLOOKUP(A3798,Processed_data!A:A,Processed_data!F:F)</f>
        <v>39795.17</v>
      </c>
      <c r="D3798" s="1" t="str">
        <f>_xlfn.XLOOKUP(A3798,bank_source_transactions__1[transaction_id],bank_source_transactions__1[transaction_status])</f>
        <v>SUCCESS</v>
      </c>
      <c r="E3798" s="1" t="str">
        <f>_xlfn.XLOOKUP(A3798,Processed_data!A:A,Processed_data!G:G)</f>
        <v>SUCCESS</v>
      </c>
      <c r="F3798" s="1">
        <f>COUNTIF(bank_processed_transactions[transaction_id],A3798)</f>
        <v>1</v>
      </c>
      <c r="G3798" s="1" t="str">
        <f t="shared" si="590"/>
        <v>found</v>
      </c>
      <c r="H3798" s="1" t="str">
        <f t="shared" si="591"/>
        <v>Not Duplicate</v>
      </c>
      <c r="I3798" s="1" t="str">
        <f t="shared" si="592"/>
        <v>match</v>
      </c>
      <c r="J3798" s="1" t="str">
        <f t="shared" si="593"/>
        <v>match</v>
      </c>
      <c r="K3798" s="1">
        <f t="shared" si="594"/>
        <v>0</v>
      </c>
      <c r="L3798" s="2">
        <f>IF(F3798=0,"not processed",_xlfn.MINIFS(Processed_data!H:H,Processed_data!A:A,A3798))</f>
        <v>46030</v>
      </c>
      <c r="M3798" s="1">
        <f>IF(F3798=0,"not processed",ABS(bank_source_transactions__1[[#This Row],[transaction_date]]-Reconciliation!L3798))</f>
        <v>2</v>
      </c>
      <c r="N3798" s="1" t="str" cm="1">
        <f t="array" ref="N3798">_xlfn.IFS(M3798="not Processed", "Not Processed",M3798&gt;2,"SLA Breached",M3798&lt;=2,"Within SLA")</f>
        <v>Within SLA</v>
      </c>
      <c r="O3798" s="1" t="str">
        <f>_xlfn.XLOOKUP(A3798,Source_data!A:A,Source_data!D:D)</f>
        <v>IMPS</v>
      </c>
      <c r="P3798" s="1">
        <f t="shared" si="595"/>
        <v>0</v>
      </c>
      <c r="Q3798" s="1">
        <f t="shared" si="596"/>
        <v>0</v>
      </c>
      <c r="R3798" s="1">
        <f t="shared" si="597"/>
        <v>0</v>
      </c>
      <c r="S3798" s="1">
        <f t="shared" si="598"/>
        <v>0</v>
      </c>
      <c r="T3798" s="1">
        <f t="shared" si="599"/>
        <v>0</v>
      </c>
      <c r="U3798" s="1" t="str">
        <f>_xlfn.XLOOKUP(Table3[[#This Row],[Transaction ID]],Source_data!A:A,Source_data!E:E)</f>
        <v>Pune</v>
      </c>
      <c r="V3798" s="1">
        <f>_xlfn.IFNA(_xlfn.XLOOKUP(A3798,bank_processed_transactions[transaction_id],bank_processed_transactions[processing_minutes]),"")</f>
        <v>6.1</v>
      </c>
      <c r="W3798" s="31">
        <f>_xlfn.XLOOKUP(A3798,Source_data!A:A,Source_data!B:B)</f>
        <v>46028</v>
      </c>
    </row>
    <row r="3799" spans="1:23" x14ac:dyDescent="0.3">
      <c r="A3799" s="4" t="s">
        <v>2639</v>
      </c>
      <c r="B3799" s="1">
        <f>_xlfn.XLOOKUP(A3799,bank_source_transactions__1[transaction_id],bank_source_transactions__1[amount_inr])</f>
        <v>2742.03</v>
      </c>
      <c r="C3799" s="1">
        <f>_xlfn.XLOOKUP(A3799,Processed_data!A:A,Processed_data!F:F)</f>
        <v>2742.03</v>
      </c>
      <c r="D3799" s="1" t="str">
        <f>_xlfn.XLOOKUP(A3799,bank_source_transactions__1[transaction_id],bank_source_transactions__1[transaction_status])</f>
        <v>SUCCESS</v>
      </c>
      <c r="E3799" s="1" t="str">
        <f>_xlfn.XLOOKUP(A3799,Processed_data!A:A,Processed_data!G:G)</f>
        <v>SUCCESS</v>
      </c>
      <c r="F3799" s="1">
        <f>COUNTIF(bank_processed_transactions[transaction_id],A3799)</f>
        <v>1</v>
      </c>
      <c r="G3799" s="1" t="str">
        <f t="shared" si="590"/>
        <v>found</v>
      </c>
      <c r="H3799" s="1" t="str">
        <f t="shared" si="591"/>
        <v>Not Duplicate</v>
      </c>
      <c r="I3799" s="1" t="str">
        <f t="shared" si="592"/>
        <v>match</v>
      </c>
      <c r="J3799" s="1" t="str">
        <f t="shared" si="593"/>
        <v>match</v>
      </c>
      <c r="K3799" s="1">
        <f t="shared" si="594"/>
        <v>0</v>
      </c>
      <c r="L3799" s="2">
        <f>IF(F3799=0,"not processed",_xlfn.MINIFS(Processed_data!H:H,Processed_data!A:A,A3799))</f>
        <v>46032</v>
      </c>
      <c r="M3799" s="1">
        <f>IF(F3799=0,"not processed",ABS(bank_source_transactions__1[[#This Row],[transaction_date]]-Reconciliation!L3799))</f>
        <v>1</v>
      </c>
      <c r="N3799" s="1" t="str" cm="1">
        <f t="array" ref="N3799">_xlfn.IFS(M3799="not Processed", "Not Processed",M3799&gt;2,"SLA Breached",M3799&lt;=2,"Within SLA")</f>
        <v>Within SLA</v>
      </c>
      <c r="O3799" s="1" t="str">
        <f>_xlfn.XLOOKUP(A3799,Source_data!A:A,Source_data!D:D)</f>
        <v>ATM</v>
      </c>
      <c r="P3799" s="1">
        <f t="shared" si="595"/>
        <v>0</v>
      </c>
      <c r="Q3799" s="1">
        <f t="shared" si="596"/>
        <v>0</v>
      </c>
      <c r="R3799" s="1">
        <f t="shared" si="597"/>
        <v>0</v>
      </c>
      <c r="S3799" s="1">
        <f t="shared" si="598"/>
        <v>0</v>
      </c>
      <c r="T3799" s="1">
        <f t="shared" si="599"/>
        <v>0</v>
      </c>
      <c r="U3799" s="1" t="str">
        <f>_xlfn.XLOOKUP(Table3[[#This Row],[Transaction ID]],Source_data!A:A,Source_data!E:E)</f>
        <v>Bengaluru</v>
      </c>
      <c r="V3799" s="1">
        <f>_xlfn.IFNA(_xlfn.XLOOKUP(A3799,bank_processed_transactions[transaction_id],bank_processed_transactions[processing_minutes]),"")</f>
        <v>13</v>
      </c>
      <c r="W3799" s="31">
        <f>_xlfn.XLOOKUP(A3799,Source_data!A:A,Source_data!B:B)</f>
        <v>46031</v>
      </c>
    </row>
    <row r="3800" spans="1:23" x14ac:dyDescent="0.3">
      <c r="A3800" s="3" t="s">
        <v>4448</v>
      </c>
      <c r="B3800" s="1">
        <f>_xlfn.XLOOKUP(A3800,bank_source_transactions__1[transaction_id],bank_source_transactions__1[amount_inr])</f>
        <v>3131.07</v>
      </c>
      <c r="C3800" s="1">
        <f>_xlfn.XLOOKUP(A3800,Processed_data!A:A,Processed_data!F:F)</f>
        <v>3131.07</v>
      </c>
      <c r="D3800" s="1" t="str">
        <f>_xlfn.XLOOKUP(A3800,bank_source_transactions__1[transaction_id],bank_source_transactions__1[transaction_status])</f>
        <v>SUCCESS</v>
      </c>
      <c r="E3800" s="1" t="str">
        <f>_xlfn.XLOOKUP(A3800,Processed_data!A:A,Processed_data!G:G)</f>
        <v>SUCCESS</v>
      </c>
      <c r="F3800" s="1">
        <f>COUNTIF(bank_processed_transactions[transaction_id],A3800)</f>
        <v>1</v>
      </c>
      <c r="G3800" s="1" t="str">
        <f t="shared" si="590"/>
        <v>found</v>
      </c>
      <c r="H3800" s="1" t="str">
        <f t="shared" si="591"/>
        <v>Not Duplicate</v>
      </c>
      <c r="I3800" s="1" t="str">
        <f t="shared" si="592"/>
        <v>match</v>
      </c>
      <c r="J3800" s="1" t="str">
        <f t="shared" si="593"/>
        <v>match</v>
      </c>
      <c r="K3800" s="1">
        <f t="shared" si="594"/>
        <v>0</v>
      </c>
      <c r="L3800" s="2">
        <f>IF(F3800=0,"not processed",_xlfn.MINIFS(Processed_data!H:H,Processed_data!A:A,A3800))</f>
        <v>46043</v>
      </c>
      <c r="M3800" s="1">
        <f>IF(F3800=0,"not processed",ABS(bank_source_transactions__1[[#This Row],[transaction_date]]-Reconciliation!L3800))</f>
        <v>2</v>
      </c>
      <c r="N3800" s="1" t="str" cm="1">
        <f t="array" ref="N3800">_xlfn.IFS(M3800="not Processed", "Not Processed",M3800&gt;2,"SLA Breached",M3800&lt;=2,"Within SLA")</f>
        <v>Within SLA</v>
      </c>
      <c r="O3800" s="1" t="str">
        <f>_xlfn.XLOOKUP(A3800,Source_data!A:A,Source_data!D:D)</f>
        <v>NEFT</v>
      </c>
      <c r="P3800" s="1">
        <f t="shared" si="595"/>
        <v>0</v>
      </c>
      <c r="Q3800" s="1">
        <f t="shared" si="596"/>
        <v>0</v>
      </c>
      <c r="R3800" s="1">
        <f t="shared" si="597"/>
        <v>0</v>
      </c>
      <c r="S3800" s="1">
        <f t="shared" si="598"/>
        <v>0</v>
      </c>
      <c r="T3800" s="1">
        <f t="shared" si="599"/>
        <v>0</v>
      </c>
      <c r="U3800" s="1" t="str">
        <f>_xlfn.XLOOKUP(Table3[[#This Row],[Transaction ID]],Source_data!A:A,Source_data!E:E)</f>
        <v>Bengaluru</v>
      </c>
      <c r="V3800" s="1">
        <f>_xlfn.IFNA(_xlfn.XLOOKUP(A3800,bank_processed_transactions[transaction_id],bank_processed_transactions[processing_minutes]),"")</f>
        <v>40.200000000000003</v>
      </c>
      <c r="W3800" s="31">
        <f>_xlfn.XLOOKUP(A3800,Source_data!A:A,Source_data!B:B)</f>
        <v>46041</v>
      </c>
    </row>
    <row r="3801" spans="1:23" x14ac:dyDescent="0.3">
      <c r="A3801" s="4" t="s">
        <v>1060</v>
      </c>
      <c r="B3801" s="1">
        <f>_xlfn.XLOOKUP(A3801,bank_source_transactions__1[transaction_id],bank_source_transactions__1[amount_inr])</f>
        <v>2087.21</v>
      </c>
      <c r="C3801" s="1">
        <f>_xlfn.XLOOKUP(A3801,Processed_data!A:A,Processed_data!F:F)</f>
        <v>2087.21</v>
      </c>
      <c r="D3801" s="1" t="str">
        <f>_xlfn.XLOOKUP(A3801,bank_source_transactions__1[transaction_id],bank_source_transactions__1[transaction_status])</f>
        <v>SUCCESS</v>
      </c>
      <c r="E3801" s="1" t="str">
        <f>_xlfn.XLOOKUP(A3801,Processed_data!A:A,Processed_data!G:G)</f>
        <v>SUCCESS</v>
      </c>
      <c r="F3801" s="1">
        <f>COUNTIF(bank_processed_transactions[transaction_id],A3801)</f>
        <v>1</v>
      </c>
      <c r="G3801" s="1" t="str">
        <f t="shared" si="590"/>
        <v>found</v>
      </c>
      <c r="H3801" s="1" t="str">
        <f t="shared" si="591"/>
        <v>Not Duplicate</v>
      </c>
      <c r="I3801" s="1" t="str">
        <f t="shared" si="592"/>
        <v>match</v>
      </c>
      <c r="J3801" s="1" t="str">
        <f t="shared" si="593"/>
        <v>match</v>
      </c>
      <c r="K3801" s="1">
        <f t="shared" si="594"/>
        <v>0</v>
      </c>
      <c r="L3801" s="2">
        <f>IF(F3801=0,"not processed",_xlfn.MINIFS(Processed_data!H:H,Processed_data!A:A,A3801))</f>
        <v>46078</v>
      </c>
      <c r="M3801" s="1">
        <f>IF(F3801=0,"not processed",ABS(bank_source_transactions__1[[#This Row],[transaction_date]]-Reconciliation!L3801))</f>
        <v>1</v>
      </c>
      <c r="N3801" s="1" t="str" cm="1">
        <f t="array" ref="N3801">_xlfn.IFS(M3801="not Processed", "Not Processed",M3801&gt;2,"SLA Breached",M3801&lt;=2,"Within SLA")</f>
        <v>Within SLA</v>
      </c>
      <c r="O3801" s="1" t="str">
        <f>_xlfn.XLOOKUP(A3801,Source_data!A:A,Source_data!D:D)</f>
        <v>NEFT</v>
      </c>
      <c r="P3801" s="1">
        <f t="shared" si="595"/>
        <v>0</v>
      </c>
      <c r="Q3801" s="1">
        <f t="shared" si="596"/>
        <v>0</v>
      </c>
      <c r="R3801" s="1">
        <f t="shared" si="597"/>
        <v>0</v>
      </c>
      <c r="S3801" s="1">
        <f t="shared" si="598"/>
        <v>0</v>
      </c>
      <c r="T3801" s="1">
        <f t="shared" si="599"/>
        <v>0</v>
      </c>
      <c r="U3801" s="1" t="str">
        <f>_xlfn.XLOOKUP(Table3[[#This Row],[Transaction ID]],Source_data!A:A,Source_data!E:E)</f>
        <v>Mumbai</v>
      </c>
      <c r="V3801" s="1">
        <f>_xlfn.IFNA(_xlfn.XLOOKUP(A3801,bank_processed_transactions[transaction_id],bank_processed_transactions[processing_minutes]),"")</f>
        <v>11.4</v>
      </c>
      <c r="W3801" s="31">
        <f>_xlfn.XLOOKUP(A3801,Source_data!A:A,Source_data!B:B)</f>
        <v>46077</v>
      </c>
    </row>
    <row r="3802" spans="1:23" x14ac:dyDescent="0.3">
      <c r="A3802" s="3" t="s">
        <v>2434</v>
      </c>
      <c r="B3802" s="1">
        <f>_xlfn.XLOOKUP(A3802,bank_source_transactions__1[transaction_id],bank_source_transactions__1[amount_inr])</f>
        <v>4784.5</v>
      </c>
      <c r="C3802" s="1">
        <f>_xlfn.XLOOKUP(A3802,Processed_data!A:A,Processed_data!F:F)</f>
        <v>4784.5</v>
      </c>
      <c r="D3802" s="1" t="str">
        <f>_xlfn.XLOOKUP(A3802,bank_source_transactions__1[transaction_id],bank_source_transactions__1[transaction_status])</f>
        <v>SUCCESS</v>
      </c>
      <c r="E3802" s="1" t="str">
        <f>_xlfn.XLOOKUP(A3802,Processed_data!A:A,Processed_data!G:G)</f>
        <v>SUCCESS</v>
      </c>
      <c r="F3802" s="1">
        <f>COUNTIF(bank_processed_transactions[transaction_id],A3802)</f>
        <v>1</v>
      </c>
      <c r="G3802" s="1" t="str">
        <f t="shared" si="590"/>
        <v>found</v>
      </c>
      <c r="H3802" s="1" t="str">
        <f t="shared" si="591"/>
        <v>Not Duplicate</v>
      </c>
      <c r="I3802" s="1" t="str">
        <f t="shared" si="592"/>
        <v>match</v>
      </c>
      <c r="J3802" s="1" t="str">
        <f t="shared" si="593"/>
        <v>match</v>
      </c>
      <c r="K3802" s="1">
        <f t="shared" si="594"/>
        <v>0</v>
      </c>
      <c r="L3802" s="2">
        <f>IF(F3802=0,"not processed",_xlfn.MINIFS(Processed_data!H:H,Processed_data!A:A,A3802))</f>
        <v>46112</v>
      </c>
      <c r="M3802" s="1">
        <f>IF(F3802=0,"not processed",ABS(bank_source_transactions__1[[#This Row],[transaction_date]]-Reconciliation!L3802))</f>
        <v>3</v>
      </c>
      <c r="N3802" s="1" t="str" cm="1">
        <f t="array" ref="N3802">_xlfn.IFS(M3802="not Processed", "Not Processed",M3802&gt;2,"SLA Breached",M3802&lt;=2,"Within SLA")</f>
        <v>SLA Breached</v>
      </c>
      <c r="O3802" s="1" t="str">
        <f>_xlfn.XLOOKUP(A3802,Source_data!A:A,Source_data!D:D)</f>
        <v>NEFT</v>
      </c>
      <c r="P3802" s="1">
        <f t="shared" si="595"/>
        <v>0</v>
      </c>
      <c r="Q3802" s="1">
        <f t="shared" si="596"/>
        <v>0</v>
      </c>
      <c r="R3802" s="1">
        <f t="shared" si="597"/>
        <v>0</v>
      </c>
      <c r="S3802" s="1">
        <f t="shared" si="598"/>
        <v>0</v>
      </c>
      <c r="T3802" s="1">
        <f t="shared" si="599"/>
        <v>1</v>
      </c>
      <c r="U3802" s="1" t="str">
        <f>_xlfn.XLOOKUP(Table3[[#This Row],[Transaction ID]],Source_data!A:A,Source_data!E:E)</f>
        <v>Hyderabad</v>
      </c>
      <c r="V3802" s="1">
        <f>_xlfn.IFNA(_xlfn.XLOOKUP(A3802,bank_processed_transactions[transaction_id],bank_processed_transactions[processing_minutes]),"")</f>
        <v>12.6</v>
      </c>
      <c r="W3802" s="31">
        <f>_xlfn.XLOOKUP(A3802,Source_data!A:A,Source_data!B:B)</f>
        <v>46109</v>
      </c>
    </row>
    <row r="3803" spans="1:23" x14ac:dyDescent="0.3">
      <c r="A3803" s="4" t="s">
        <v>2253</v>
      </c>
      <c r="B3803" s="1">
        <f>_xlfn.XLOOKUP(A3803,bank_source_transactions__1[transaction_id],bank_source_transactions__1[amount_inr])</f>
        <v>1674.71</v>
      </c>
      <c r="C3803" s="1">
        <f>_xlfn.XLOOKUP(A3803,Processed_data!A:A,Processed_data!F:F)</f>
        <v>1674.71</v>
      </c>
      <c r="D3803" s="1" t="str">
        <f>_xlfn.XLOOKUP(A3803,bank_source_transactions__1[transaction_id],bank_source_transactions__1[transaction_status])</f>
        <v>SUCCESS</v>
      </c>
      <c r="E3803" s="1" t="str">
        <f>_xlfn.XLOOKUP(A3803,Processed_data!A:A,Processed_data!G:G)</f>
        <v>SUCCESS</v>
      </c>
      <c r="F3803" s="1">
        <f>COUNTIF(bank_processed_transactions[transaction_id],A3803)</f>
        <v>1</v>
      </c>
      <c r="G3803" s="1" t="str">
        <f t="shared" si="590"/>
        <v>found</v>
      </c>
      <c r="H3803" s="1" t="str">
        <f t="shared" si="591"/>
        <v>Not Duplicate</v>
      </c>
      <c r="I3803" s="1" t="str">
        <f t="shared" si="592"/>
        <v>match</v>
      </c>
      <c r="J3803" s="1" t="str">
        <f t="shared" si="593"/>
        <v>match</v>
      </c>
      <c r="K3803" s="1">
        <f t="shared" si="594"/>
        <v>0</v>
      </c>
      <c r="L3803" s="2">
        <f>IF(F3803=0,"not processed",_xlfn.MINIFS(Processed_data!H:H,Processed_data!A:A,A3803))</f>
        <v>46036</v>
      </c>
      <c r="M3803" s="1">
        <f>IF(F3803=0,"not processed",ABS(bank_source_transactions__1[[#This Row],[transaction_date]]-Reconciliation!L3803))</f>
        <v>0</v>
      </c>
      <c r="N3803" s="1" t="str" cm="1">
        <f t="array" ref="N3803">_xlfn.IFS(M3803="not Processed", "Not Processed",M3803&gt;2,"SLA Breached",M3803&lt;=2,"Within SLA")</f>
        <v>Within SLA</v>
      </c>
      <c r="O3803" s="1" t="str">
        <f>_xlfn.XLOOKUP(A3803,Source_data!A:A,Source_data!D:D)</f>
        <v>IMPS</v>
      </c>
      <c r="P3803" s="1">
        <f t="shared" si="595"/>
        <v>0</v>
      </c>
      <c r="Q3803" s="1">
        <f t="shared" si="596"/>
        <v>0</v>
      </c>
      <c r="R3803" s="1">
        <f t="shared" si="597"/>
        <v>0</v>
      </c>
      <c r="S3803" s="1">
        <f t="shared" si="598"/>
        <v>0</v>
      </c>
      <c r="T3803" s="1">
        <f t="shared" si="599"/>
        <v>0</v>
      </c>
      <c r="U3803" s="1" t="str">
        <f>_xlfn.XLOOKUP(Table3[[#This Row],[Transaction ID]],Source_data!A:A,Source_data!E:E)</f>
        <v>Hyderabad</v>
      </c>
      <c r="V3803" s="1">
        <f>_xlfn.IFNA(_xlfn.XLOOKUP(A3803,bank_processed_transactions[transaction_id],bank_processed_transactions[processing_minutes]),"")</f>
        <v>33.9</v>
      </c>
      <c r="W3803" s="31">
        <f>_xlfn.XLOOKUP(A3803,Source_data!A:A,Source_data!B:B)</f>
        <v>46036</v>
      </c>
    </row>
    <row r="3804" spans="1:23" x14ac:dyDescent="0.3">
      <c r="A3804" s="3" t="s">
        <v>3695</v>
      </c>
      <c r="B3804" s="1">
        <f>_xlfn.XLOOKUP(A3804,bank_source_transactions__1[transaction_id],bank_source_transactions__1[amount_inr])</f>
        <v>2620.4</v>
      </c>
      <c r="C3804" s="1">
        <f>_xlfn.XLOOKUP(A3804,Processed_data!A:A,Processed_data!F:F)</f>
        <v>2620.4</v>
      </c>
      <c r="D3804" s="1" t="str">
        <f>_xlfn.XLOOKUP(A3804,bank_source_transactions__1[transaction_id],bank_source_transactions__1[transaction_status])</f>
        <v>SUCCESS</v>
      </c>
      <c r="E3804" s="1" t="str">
        <f>_xlfn.XLOOKUP(A3804,Processed_data!A:A,Processed_data!G:G)</f>
        <v>SUCCESS</v>
      </c>
      <c r="F3804" s="1">
        <f>COUNTIF(bank_processed_transactions[transaction_id],A3804)</f>
        <v>1</v>
      </c>
      <c r="G3804" s="1" t="str">
        <f t="shared" si="590"/>
        <v>found</v>
      </c>
      <c r="H3804" s="1" t="str">
        <f t="shared" si="591"/>
        <v>Not Duplicate</v>
      </c>
      <c r="I3804" s="1" t="str">
        <f t="shared" si="592"/>
        <v>match</v>
      </c>
      <c r="J3804" s="1" t="str">
        <f t="shared" si="593"/>
        <v>match</v>
      </c>
      <c r="K3804" s="1">
        <f t="shared" si="594"/>
        <v>0</v>
      </c>
      <c r="L3804" s="2">
        <f>IF(F3804=0,"not processed",_xlfn.MINIFS(Processed_data!H:H,Processed_data!A:A,A3804))</f>
        <v>46089</v>
      </c>
      <c r="M3804" s="1">
        <f>IF(F3804=0,"not processed",ABS(bank_source_transactions__1[[#This Row],[transaction_date]]-Reconciliation!L3804))</f>
        <v>1</v>
      </c>
      <c r="N3804" s="1" t="str" cm="1">
        <f t="array" ref="N3804">_xlfn.IFS(M3804="not Processed", "Not Processed",M3804&gt;2,"SLA Breached",M3804&lt;=2,"Within SLA")</f>
        <v>Within SLA</v>
      </c>
      <c r="O3804" s="1" t="str">
        <f>_xlfn.XLOOKUP(A3804,Source_data!A:A,Source_data!D:D)</f>
        <v>NEFT</v>
      </c>
      <c r="P3804" s="1">
        <f t="shared" si="595"/>
        <v>0</v>
      </c>
      <c r="Q3804" s="1">
        <f t="shared" si="596"/>
        <v>0</v>
      </c>
      <c r="R3804" s="1">
        <f t="shared" si="597"/>
        <v>0</v>
      </c>
      <c r="S3804" s="1">
        <f t="shared" si="598"/>
        <v>0</v>
      </c>
      <c r="T3804" s="1">
        <f t="shared" si="599"/>
        <v>0</v>
      </c>
      <c r="U3804" s="1" t="str">
        <f>_xlfn.XLOOKUP(Table3[[#This Row],[Transaction ID]],Source_data!A:A,Source_data!E:E)</f>
        <v>Hyderabad</v>
      </c>
      <c r="V3804" s="1">
        <f>_xlfn.IFNA(_xlfn.XLOOKUP(A3804,bank_processed_transactions[transaction_id],bank_processed_transactions[processing_minutes]),"")</f>
        <v>23.1</v>
      </c>
      <c r="W3804" s="31">
        <f>_xlfn.XLOOKUP(A3804,Source_data!A:A,Source_data!B:B)</f>
        <v>46088</v>
      </c>
    </row>
    <row r="3805" spans="1:23" x14ac:dyDescent="0.3">
      <c r="A3805" s="4" t="s">
        <v>2403</v>
      </c>
      <c r="B3805" s="1">
        <f>_xlfn.XLOOKUP(A3805,bank_source_transactions__1[transaction_id],bank_source_transactions__1[amount_inr])</f>
        <v>13728.9</v>
      </c>
      <c r="C3805" s="1">
        <f>_xlfn.XLOOKUP(A3805,Processed_data!A:A,Processed_data!F:F)</f>
        <v>13728.9</v>
      </c>
      <c r="D3805" s="1" t="str">
        <f>_xlfn.XLOOKUP(A3805,bank_source_transactions__1[transaction_id],bank_source_transactions__1[transaction_status])</f>
        <v>SUCCESS</v>
      </c>
      <c r="E3805" s="1" t="str">
        <f>_xlfn.XLOOKUP(A3805,Processed_data!A:A,Processed_data!G:G)</f>
        <v>SUCCESS</v>
      </c>
      <c r="F3805" s="1">
        <f>COUNTIF(bank_processed_transactions[transaction_id],A3805)</f>
        <v>1</v>
      </c>
      <c r="G3805" s="1" t="str">
        <f t="shared" si="590"/>
        <v>found</v>
      </c>
      <c r="H3805" s="1" t="str">
        <f t="shared" si="591"/>
        <v>Not Duplicate</v>
      </c>
      <c r="I3805" s="1" t="str">
        <f t="shared" si="592"/>
        <v>match</v>
      </c>
      <c r="J3805" s="1" t="str">
        <f t="shared" si="593"/>
        <v>match</v>
      </c>
      <c r="K3805" s="1">
        <f t="shared" si="594"/>
        <v>0</v>
      </c>
      <c r="L3805" s="2">
        <f>IF(F3805=0,"not processed",_xlfn.MINIFS(Processed_data!H:H,Processed_data!A:A,A3805))</f>
        <v>46046</v>
      </c>
      <c r="M3805" s="1">
        <f>IF(F3805=0,"not processed",ABS(bank_source_transactions__1[[#This Row],[transaction_date]]-Reconciliation!L3805))</f>
        <v>1</v>
      </c>
      <c r="N3805" s="1" t="str" cm="1">
        <f t="array" ref="N3805">_xlfn.IFS(M3805="not Processed", "Not Processed",M3805&gt;2,"SLA Breached",M3805&lt;=2,"Within SLA")</f>
        <v>Within SLA</v>
      </c>
      <c r="O3805" s="1" t="str">
        <f>_xlfn.XLOOKUP(A3805,Source_data!A:A,Source_data!D:D)</f>
        <v>ATM</v>
      </c>
      <c r="P3805" s="1">
        <f t="shared" si="595"/>
        <v>0</v>
      </c>
      <c r="Q3805" s="1">
        <f t="shared" si="596"/>
        <v>0</v>
      </c>
      <c r="R3805" s="1">
        <f t="shared" si="597"/>
        <v>0</v>
      </c>
      <c r="S3805" s="1">
        <f t="shared" si="598"/>
        <v>0</v>
      </c>
      <c r="T3805" s="1">
        <f t="shared" si="599"/>
        <v>0</v>
      </c>
      <c r="U3805" s="1" t="str">
        <f>_xlfn.XLOOKUP(Table3[[#This Row],[Transaction ID]],Source_data!A:A,Source_data!E:E)</f>
        <v>Mumbai</v>
      </c>
      <c r="V3805" s="1">
        <f>_xlfn.IFNA(_xlfn.XLOOKUP(A3805,bank_processed_transactions[transaction_id],bank_processed_transactions[processing_minutes]),"")</f>
        <v>71.3</v>
      </c>
      <c r="W3805" s="31">
        <f>_xlfn.XLOOKUP(A3805,Source_data!A:A,Source_data!B:B)</f>
        <v>46045</v>
      </c>
    </row>
    <row r="3806" spans="1:23" x14ac:dyDescent="0.3">
      <c r="A3806" s="3" t="s">
        <v>817</v>
      </c>
      <c r="B3806" s="1">
        <f>_xlfn.XLOOKUP(A3806,bank_source_transactions__1[transaction_id],bank_source_transactions__1[amount_inr])</f>
        <v>2687.95</v>
      </c>
      <c r="C3806" s="1">
        <f>_xlfn.XLOOKUP(A3806,Processed_data!A:A,Processed_data!F:F)</f>
        <v>2687.95</v>
      </c>
      <c r="D3806" s="1" t="str">
        <f>_xlfn.XLOOKUP(A3806,bank_source_transactions__1[transaction_id],bank_source_transactions__1[transaction_status])</f>
        <v>SUCCESS</v>
      </c>
      <c r="E3806" s="1" t="str">
        <f>_xlfn.XLOOKUP(A3806,Processed_data!A:A,Processed_data!G:G)</f>
        <v>SUCCESS</v>
      </c>
      <c r="F3806" s="1">
        <f>COUNTIF(bank_processed_transactions[transaction_id],A3806)</f>
        <v>1</v>
      </c>
      <c r="G3806" s="1" t="str">
        <f t="shared" si="590"/>
        <v>found</v>
      </c>
      <c r="H3806" s="1" t="str">
        <f t="shared" si="591"/>
        <v>Not Duplicate</v>
      </c>
      <c r="I3806" s="1" t="str">
        <f t="shared" si="592"/>
        <v>match</v>
      </c>
      <c r="J3806" s="1" t="str">
        <f t="shared" si="593"/>
        <v>match</v>
      </c>
      <c r="K3806" s="1">
        <f t="shared" si="594"/>
        <v>0</v>
      </c>
      <c r="L3806" s="2">
        <f>IF(F3806=0,"not processed",_xlfn.MINIFS(Processed_data!H:H,Processed_data!A:A,A3806))</f>
        <v>46055</v>
      </c>
      <c r="M3806" s="1">
        <f>IF(F3806=0,"not processed",ABS(bank_source_transactions__1[[#This Row],[transaction_date]]-Reconciliation!L3806))</f>
        <v>2</v>
      </c>
      <c r="N3806" s="1" t="str" cm="1">
        <f t="array" ref="N3806">_xlfn.IFS(M3806="not Processed", "Not Processed",M3806&gt;2,"SLA Breached",M3806&lt;=2,"Within SLA")</f>
        <v>Within SLA</v>
      </c>
      <c r="O3806" s="1" t="str">
        <f>_xlfn.XLOOKUP(A3806,Source_data!A:A,Source_data!D:D)</f>
        <v>NEFT</v>
      </c>
      <c r="P3806" s="1">
        <f t="shared" si="595"/>
        <v>0</v>
      </c>
      <c r="Q3806" s="1">
        <f t="shared" si="596"/>
        <v>0</v>
      </c>
      <c r="R3806" s="1">
        <f t="shared" si="597"/>
        <v>0</v>
      </c>
      <c r="S3806" s="1">
        <f t="shared" si="598"/>
        <v>0</v>
      </c>
      <c r="T3806" s="1">
        <f t="shared" si="599"/>
        <v>0</v>
      </c>
      <c r="U3806" s="1" t="str">
        <f>_xlfn.XLOOKUP(Table3[[#This Row],[Transaction ID]],Source_data!A:A,Source_data!E:E)</f>
        <v>Bengaluru</v>
      </c>
      <c r="V3806" s="1">
        <f>_xlfn.IFNA(_xlfn.XLOOKUP(A3806,bank_processed_transactions[transaction_id],bank_processed_transactions[processing_minutes]),"")</f>
        <v>11.6</v>
      </c>
      <c r="W3806" s="31">
        <f>_xlfn.XLOOKUP(A3806,Source_data!A:A,Source_data!B:B)</f>
        <v>46053</v>
      </c>
    </row>
    <row r="3807" spans="1:23" x14ac:dyDescent="0.3">
      <c r="A3807" s="4" t="s">
        <v>2171</v>
      </c>
      <c r="B3807" s="1">
        <f>_xlfn.XLOOKUP(A3807,bank_source_transactions__1[transaction_id],bank_source_transactions__1[amount_inr])</f>
        <v>3720.24</v>
      </c>
      <c r="C3807" s="1">
        <f>_xlfn.XLOOKUP(A3807,Processed_data!A:A,Processed_data!F:F)</f>
        <v>3720.24</v>
      </c>
      <c r="D3807" s="1" t="str">
        <f>_xlfn.XLOOKUP(A3807,bank_source_transactions__1[transaction_id],bank_source_transactions__1[transaction_status])</f>
        <v>SUCCESS</v>
      </c>
      <c r="E3807" s="1" t="str">
        <f>_xlfn.XLOOKUP(A3807,Processed_data!A:A,Processed_data!G:G)</f>
        <v>SUCCESS</v>
      </c>
      <c r="F3807" s="1">
        <f>COUNTIF(bank_processed_transactions[transaction_id],A3807)</f>
        <v>1</v>
      </c>
      <c r="G3807" s="1" t="str">
        <f t="shared" si="590"/>
        <v>found</v>
      </c>
      <c r="H3807" s="1" t="str">
        <f t="shared" si="591"/>
        <v>Not Duplicate</v>
      </c>
      <c r="I3807" s="1" t="str">
        <f t="shared" si="592"/>
        <v>match</v>
      </c>
      <c r="J3807" s="1" t="str">
        <f t="shared" si="593"/>
        <v>match</v>
      </c>
      <c r="K3807" s="1">
        <f t="shared" si="594"/>
        <v>0</v>
      </c>
      <c r="L3807" s="2">
        <f>IF(F3807=0,"not processed",_xlfn.MINIFS(Processed_data!H:H,Processed_data!A:A,A3807))</f>
        <v>46065</v>
      </c>
      <c r="M3807" s="1">
        <f>IF(F3807=0,"not processed",ABS(bank_source_transactions__1[[#This Row],[transaction_date]]-Reconciliation!L3807))</f>
        <v>1</v>
      </c>
      <c r="N3807" s="1" t="str" cm="1">
        <f t="array" ref="N3807">_xlfn.IFS(M3807="not Processed", "Not Processed",M3807&gt;2,"SLA Breached",M3807&lt;=2,"Within SLA")</f>
        <v>Within SLA</v>
      </c>
      <c r="O3807" s="1" t="str">
        <f>_xlfn.XLOOKUP(A3807,Source_data!A:A,Source_data!D:D)</f>
        <v>NEFT</v>
      </c>
      <c r="P3807" s="1">
        <f t="shared" si="595"/>
        <v>0</v>
      </c>
      <c r="Q3807" s="1">
        <f t="shared" si="596"/>
        <v>0</v>
      </c>
      <c r="R3807" s="1">
        <f t="shared" si="597"/>
        <v>0</v>
      </c>
      <c r="S3807" s="1">
        <f t="shared" si="598"/>
        <v>0</v>
      </c>
      <c r="T3807" s="1">
        <f t="shared" si="599"/>
        <v>0</v>
      </c>
      <c r="U3807" s="1" t="str">
        <f>_xlfn.XLOOKUP(Table3[[#This Row],[Transaction ID]],Source_data!A:A,Source_data!E:E)</f>
        <v>Mumbai</v>
      </c>
      <c r="V3807" s="1">
        <f>_xlfn.IFNA(_xlfn.XLOOKUP(A3807,bank_processed_transactions[transaction_id],bank_processed_transactions[processing_minutes]),"")</f>
        <v>14.9</v>
      </c>
      <c r="W3807" s="31">
        <f>_xlfn.XLOOKUP(A3807,Source_data!A:A,Source_data!B:B)</f>
        <v>46064</v>
      </c>
    </row>
    <row r="3808" spans="1:23" x14ac:dyDescent="0.3">
      <c r="A3808" s="3" t="s">
        <v>3603</v>
      </c>
      <c r="B3808" s="1">
        <f>_xlfn.XLOOKUP(A3808,bank_source_transactions__1[transaction_id],bank_source_transactions__1[amount_inr])</f>
        <v>718.44</v>
      </c>
      <c r="C3808" s="1">
        <f>_xlfn.XLOOKUP(A3808,Processed_data!A:A,Processed_data!F:F)</f>
        <v>790.28</v>
      </c>
      <c r="D3808" s="1" t="str">
        <f>_xlfn.XLOOKUP(A3808,bank_source_transactions__1[transaction_id],bank_source_transactions__1[transaction_status])</f>
        <v>SUCCESS</v>
      </c>
      <c r="E3808" s="1" t="str">
        <f>_xlfn.XLOOKUP(A3808,Processed_data!A:A,Processed_data!G:G)</f>
        <v>SUCCESS</v>
      </c>
      <c r="F3808" s="1">
        <f>COUNTIF(bank_processed_transactions[transaction_id],A3808)</f>
        <v>1</v>
      </c>
      <c r="G3808" s="1" t="str">
        <f t="shared" si="590"/>
        <v>found</v>
      </c>
      <c r="H3808" s="1" t="str">
        <f t="shared" si="591"/>
        <v>Not Duplicate</v>
      </c>
      <c r="I3808" s="1" t="str">
        <f t="shared" si="592"/>
        <v>mismatch</v>
      </c>
      <c r="J3808" s="1" t="str">
        <f t="shared" si="593"/>
        <v>match</v>
      </c>
      <c r="K3808" s="1">
        <f t="shared" si="594"/>
        <v>71.839999999999918</v>
      </c>
      <c r="L3808" s="2">
        <f>IF(F3808=0,"not processed",_xlfn.MINIFS(Processed_data!H:H,Processed_data!A:A,A3808))</f>
        <v>46102</v>
      </c>
      <c r="M3808" s="1">
        <f>IF(F3808=0,"not processed",ABS(bank_source_transactions__1[[#This Row],[transaction_date]]-Reconciliation!L3808))</f>
        <v>1</v>
      </c>
      <c r="N3808" s="1" t="str" cm="1">
        <f t="array" ref="N3808">_xlfn.IFS(M3808="not Processed", "Not Processed",M3808&gt;2,"SLA Breached",M3808&lt;=2,"Within SLA")</f>
        <v>Within SLA</v>
      </c>
      <c r="O3808" s="1" t="str">
        <f>_xlfn.XLOOKUP(A3808,Source_data!A:A,Source_data!D:D)</f>
        <v>UPI</v>
      </c>
      <c r="P3808" s="1">
        <f t="shared" si="595"/>
        <v>0</v>
      </c>
      <c r="Q3808" s="1">
        <f t="shared" si="596"/>
        <v>0</v>
      </c>
      <c r="R3808" s="1">
        <f t="shared" si="597"/>
        <v>1</v>
      </c>
      <c r="S3808" s="1">
        <f t="shared" si="598"/>
        <v>0</v>
      </c>
      <c r="T3808" s="1">
        <f t="shared" si="599"/>
        <v>0</v>
      </c>
      <c r="U3808" s="1" t="str">
        <f>_xlfn.XLOOKUP(Table3[[#This Row],[Transaction ID]],Source_data!A:A,Source_data!E:E)</f>
        <v>Hyderabad</v>
      </c>
      <c r="V3808" s="1">
        <f>_xlfn.IFNA(_xlfn.XLOOKUP(A3808,bank_processed_transactions[transaction_id],bank_processed_transactions[processing_minutes]),"")</f>
        <v>3.4</v>
      </c>
      <c r="W3808" s="31">
        <f>_xlfn.XLOOKUP(A3808,Source_data!A:A,Source_data!B:B)</f>
        <v>46101</v>
      </c>
    </row>
    <row r="3809" spans="1:23" x14ac:dyDescent="0.3">
      <c r="A3809" s="4" t="s">
        <v>1972</v>
      </c>
      <c r="B3809" s="1">
        <f>_xlfn.XLOOKUP(A3809,bank_source_transactions__1[transaction_id],bank_source_transactions__1[amount_inr])</f>
        <v>3467.15</v>
      </c>
      <c r="C3809" s="1">
        <f>_xlfn.XLOOKUP(A3809,Processed_data!A:A,Processed_data!F:F)</f>
        <v>3467.15</v>
      </c>
      <c r="D3809" s="1" t="str">
        <f>_xlfn.XLOOKUP(A3809,bank_source_transactions__1[transaction_id],bank_source_transactions__1[transaction_status])</f>
        <v>SUCCESS</v>
      </c>
      <c r="E3809" s="1" t="str">
        <f>_xlfn.XLOOKUP(A3809,Processed_data!A:A,Processed_data!G:G)</f>
        <v>SUCCESS</v>
      </c>
      <c r="F3809" s="1">
        <f>COUNTIF(bank_processed_transactions[transaction_id],A3809)</f>
        <v>1</v>
      </c>
      <c r="G3809" s="1" t="str">
        <f t="shared" si="590"/>
        <v>found</v>
      </c>
      <c r="H3809" s="1" t="str">
        <f t="shared" si="591"/>
        <v>Not Duplicate</v>
      </c>
      <c r="I3809" s="1" t="str">
        <f t="shared" si="592"/>
        <v>match</v>
      </c>
      <c r="J3809" s="1" t="str">
        <f t="shared" si="593"/>
        <v>match</v>
      </c>
      <c r="K3809" s="1">
        <f t="shared" si="594"/>
        <v>0</v>
      </c>
      <c r="L3809" s="2">
        <f>IF(F3809=0,"not processed",_xlfn.MINIFS(Processed_data!H:H,Processed_data!A:A,A3809))</f>
        <v>46036</v>
      </c>
      <c r="M3809" s="1">
        <f>IF(F3809=0,"not processed",ABS(bank_source_transactions__1[[#This Row],[transaction_date]]-Reconciliation!L3809))</f>
        <v>0</v>
      </c>
      <c r="N3809" s="1" t="str" cm="1">
        <f t="array" ref="N3809">_xlfn.IFS(M3809="not Processed", "Not Processed",M3809&gt;2,"SLA Breached",M3809&lt;=2,"Within SLA")</f>
        <v>Within SLA</v>
      </c>
      <c r="O3809" s="1" t="str">
        <f>_xlfn.XLOOKUP(A3809,Source_data!A:A,Source_data!D:D)</f>
        <v>UPI</v>
      </c>
      <c r="P3809" s="1">
        <f t="shared" si="595"/>
        <v>0</v>
      </c>
      <c r="Q3809" s="1">
        <f t="shared" si="596"/>
        <v>0</v>
      </c>
      <c r="R3809" s="1">
        <f t="shared" si="597"/>
        <v>0</v>
      </c>
      <c r="S3809" s="1">
        <f t="shared" si="598"/>
        <v>0</v>
      </c>
      <c r="T3809" s="1">
        <f t="shared" si="599"/>
        <v>0</v>
      </c>
      <c r="U3809" s="1" t="str">
        <f>_xlfn.XLOOKUP(Table3[[#This Row],[Transaction ID]],Source_data!A:A,Source_data!E:E)</f>
        <v>Bengaluru</v>
      </c>
      <c r="V3809" s="1">
        <f>_xlfn.IFNA(_xlfn.XLOOKUP(A3809,bank_processed_transactions[transaction_id],bank_processed_transactions[processing_minutes]),"")</f>
        <v>25</v>
      </c>
      <c r="W3809" s="31">
        <f>_xlfn.XLOOKUP(A3809,Source_data!A:A,Source_data!B:B)</f>
        <v>46036</v>
      </c>
    </row>
    <row r="3810" spans="1:23" x14ac:dyDescent="0.3">
      <c r="A3810" s="3" t="s">
        <v>3765</v>
      </c>
      <c r="B3810" s="1">
        <f>_xlfn.XLOOKUP(A3810,bank_source_transactions__1[transaction_id],bank_source_transactions__1[amount_inr])</f>
        <v>2138</v>
      </c>
      <c r="C3810" s="1">
        <f>_xlfn.XLOOKUP(A3810,Processed_data!A:A,Processed_data!F:F)</f>
        <v>2138</v>
      </c>
      <c r="D3810" s="1" t="str">
        <f>_xlfn.XLOOKUP(A3810,bank_source_transactions__1[transaction_id],bank_source_transactions__1[transaction_status])</f>
        <v>SUCCESS</v>
      </c>
      <c r="E3810" s="1" t="str">
        <f>_xlfn.XLOOKUP(A3810,Processed_data!A:A,Processed_data!G:G)</f>
        <v>SUCCESS</v>
      </c>
      <c r="F3810" s="1">
        <f>COUNTIF(bank_processed_transactions[transaction_id],A3810)</f>
        <v>1</v>
      </c>
      <c r="G3810" s="1" t="str">
        <f t="shared" si="590"/>
        <v>found</v>
      </c>
      <c r="H3810" s="1" t="str">
        <f t="shared" si="591"/>
        <v>Not Duplicate</v>
      </c>
      <c r="I3810" s="1" t="str">
        <f t="shared" si="592"/>
        <v>match</v>
      </c>
      <c r="J3810" s="1" t="str">
        <f t="shared" si="593"/>
        <v>match</v>
      </c>
      <c r="K3810" s="1">
        <f t="shared" si="594"/>
        <v>0</v>
      </c>
      <c r="L3810" s="2">
        <f>IF(F3810=0,"not processed",_xlfn.MINIFS(Processed_data!H:H,Processed_data!A:A,A3810))</f>
        <v>46084</v>
      </c>
      <c r="M3810" s="1">
        <f>IF(F3810=0,"not processed",ABS(bank_source_transactions__1[[#This Row],[transaction_date]]-Reconciliation!L3810))</f>
        <v>1</v>
      </c>
      <c r="N3810" s="1" t="str" cm="1">
        <f t="array" ref="N3810">_xlfn.IFS(M3810="not Processed", "Not Processed",M3810&gt;2,"SLA Breached",M3810&lt;=2,"Within SLA")</f>
        <v>Within SLA</v>
      </c>
      <c r="O3810" s="1" t="str">
        <f>_xlfn.XLOOKUP(A3810,Source_data!A:A,Source_data!D:D)</f>
        <v>CARD</v>
      </c>
      <c r="P3810" s="1">
        <f t="shared" si="595"/>
        <v>0</v>
      </c>
      <c r="Q3810" s="1">
        <f t="shared" si="596"/>
        <v>0</v>
      </c>
      <c r="R3810" s="1">
        <f t="shared" si="597"/>
        <v>0</v>
      </c>
      <c r="S3810" s="1">
        <f t="shared" si="598"/>
        <v>0</v>
      </c>
      <c r="T3810" s="1">
        <f t="shared" si="599"/>
        <v>0</v>
      </c>
      <c r="U3810" s="1" t="str">
        <f>_xlfn.XLOOKUP(Table3[[#This Row],[Transaction ID]],Source_data!A:A,Source_data!E:E)</f>
        <v>Hyderabad</v>
      </c>
      <c r="V3810" s="1">
        <f>_xlfn.IFNA(_xlfn.XLOOKUP(A3810,bank_processed_transactions[transaction_id],bank_processed_transactions[processing_minutes]),"")</f>
        <v>17.8</v>
      </c>
      <c r="W3810" s="31">
        <f>_xlfn.XLOOKUP(A3810,Source_data!A:A,Source_data!B:B)</f>
        <v>46083</v>
      </c>
    </row>
    <row r="3811" spans="1:23" x14ac:dyDescent="0.3">
      <c r="A3811" s="4" t="s">
        <v>323</v>
      </c>
      <c r="B3811" s="1">
        <f>_xlfn.XLOOKUP(A3811,bank_source_transactions__1[transaction_id],bank_source_transactions__1[amount_inr])</f>
        <v>2033.22</v>
      </c>
      <c r="C3811" s="1">
        <f>_xlfn.XLOOKUP(A3811,Processed_data!A:A,Processed_data!F:F)</f>
        <v>2033.22</v>
      </c>
      <c r="D3811" s="1" t="str">
        <f>_xlfn.XLOOKUP(A3811,bank_source_transactions__1[transaction_id],bank_source_transactions__1[transaction_status])</f>
        <v>SUCCESS</v>
      </c>
      <c r="E3811" s="1" t="str">
        <f>_xlfn.XLOOKUP(A3811,Processed_data!A:A,Processed_data!G:G)</f>
        <v>SUCCESS</v>
      </c>
      <c r="F3811" s="1">
        <f>COUNTIF(bank_processed_transactions[transaction_id],A3811)</f>
        <v>1</v>
      </c>
      <c r="G3811" s="1" t="str">
        <f t="shared" si="590"/>
        <v>found</v>
      </c>
      <c r="H3811" s="1" t="str">
        <f t="shared" si="591"/>
        <v>Not Duplicate</v>
      </c>
      <c r="I3811" s="1" t="str">
        <f t="shared" si="592"/>
        <v>match</v>
      </c>
      <c r="J3811" s="1" t="str">
        <f t="shared" si="593"/>
        <v>match</v>
      </c>
      <c r="K3811" s="1">
        <f t="shared" si="594"/>
        <v>0</v>
      </c>
      <c r="L3811" s="2">
        <f>IF(F3811=0,"not processed",_xlfn.MINIFS(Processed_data!H:H,Processed_data!A:A,A3811))</f>
        <v>46103</v>
      </c>
      <c r="M3811" s="1">
        <f>IF(F3811=0,"not processed",ABS(bank_source_transactions__1[[#This Row],[transaction_date]]-Reconciliation!L3811))</f>
        <v>3</v>
      </c>
      <c r="N3811" s="1" t="str" cm="1">
        <f t="array" ref="N3811">_xlfn.IFS(M3811="not Processed", "Not Processed",M3811&gt;2,"SLA Breached",M3811&lt;=2,"Within SLA")</f>
        <v>SLA Breached</v>
      </c>
      <c r="O3811" s="1" t="str">
        <f>_xlfn.XLOOKUP(A3811,Source_data!A:A,Source_data!D:D)</f>
        <v>UPI</v>
      </c>
      <c r="P3811" s="1">
        <f t="shared" si="595"/>
        <v>0</v>
      </c>
      <c r="Q3811" s="1">
        <f t="shared" si="596"/>
        <v>0</v>
      </c>
      <c r="R3811" s="1">
        <f t="shared" si="597"/>
        <v>0</v>
      </c>
      <c r="S3811" s="1">
        <f t="shared" si="598"/>
        <v>0</v>
      </c>
      <c r="T3811" s="1">
        <f t="shared" si="599"/>
        <v>1</v>
      </c>
      <c r="U3811" s="1" t="str">
        <f>_xlfn.XLOOKUP(Table3[[#This Row],[Transaction ID]],Source_data!A:A,Source_data!E:E)</f>
        <v>Hyderabad</v>
      </c>
      <c r="V3811" s="1">
        <f>_xlfn.IFNA(_xlfn.XLOOKUP(A3811,bank_processed_transactions[transaction_id],bank_processed_transactions[processing_minutes]),"")</f>
        <v>33.799999999999997</v>
      </c>
      <c r="W3811" s="31">
        <f>_xlfn.XLOOKUP(A3811,Source_data!A:A,Source_data!B:B)</f>
        <v>46100</v>
      </c>
    </row>
    <row r="3812" spans="1:23" x14ac:dyDescent="0.3">
      <c r="A3812" s="3" t="s">
        <v>4012</v>
      </c>
      <c r="B3812" s="1">
        <f>_xlfn.XLOOKUP(A3812,bank_source_transactions__1[transaction_id],bank_source_transactions__1[amount_inr])</f>
        <v>362.06</v>
      </c>
      <c r="C3812" s="1">
        <f>_xlfn.XLOOKUP(A3812,Processed_data!A:A,Processed_data!F:F)</f>
        <v>325.85000000000002</v>
      </c>
      <c r="D3812" s="1" t="str">
        <f>_xlfn.XLOOKUP(A3812,bank_source_transactions__1[transaction_id],bank_source_transactions__1[transaction_status])</f>
        <v>SUCCESS</v>
      </c>
      <c r="E3812" s="1" t="str">
        <f>_xlfn.XLOOKUP(A3812,Processed_data!A:A,Processed_data!G:G)</f>
        <v>SUCCESS</v>
      </c>
      <c r="F3812" s="1">
        <f>COUNTIF(bank_processed_transactions[transaction_id],A3812)</f>
        <v>1</v>
      </c>
      <c r="G3812" s="1" t="str">
        <f t="shared" si="590"/>
        <v>found</v>
      </c>
      <c r="H3812" s="1" t="str">
        <f t="shared" si="591"/>
        <v>Not Duplicate</v>
      </c>
      <c r="I3812" s="1" t="str">
        <f t="shared" si="592"/>
        <v>mismatch</v>
      </c>
      <c r="J3812" s="1" t="str">
        <f t="shared" si="593"/>
        <v>match</v>
      </c>
      <c r="K3812" s="1">
        <f t="shared" si="594"/>
        <v>36.20999999999998</v>
      </c>
      <c r="L3812" s="2">
        <f>IF(F3812=0,"not processed",_xlfn.MINIFS(Processed_data!H:H,Processed_data!A:A,A3812))</f>
        <v>46027</v>
      </c>
      <c r="M3812" s="1">
        <f>IF(F3812=0,"not processed",ABS(bank_source_transactions__1[[#This Row],[transaction_date]]-Reconciliation!L3812))</f>
        <v>0</v>
      </c>
      <c r="N3812" s="1" t="str" cm="1">
        <f t="array" ref="N3812">_xlfn.IFS(M3812="not Processed", "Not Processed",M3812&gt;2,"SLA Breached",M3812&lt;=2,"Within SLA")</f>
        <v>Within SLA</v>
      </c>
      <c r="O3812" s="1" t="str">
        <f>_xlfn.XLOOKUP(A3812,Source_data!A:A,Source_data!D:D)</f>
        <v>UPI</v>
      </c>
      <c r="P3812" s="1">
        <f t="shared" si="595"/>
        <v>0</v>
      </c>
      <c r="Q3812" s="1">
        <f t="shared" si="596"/>
        <v>0</v>
      </c>
      <c r="R3812" s="1">
        <f t="shared" si="597"/>
        <v>1</v>
      </c>
      <c r="S3812" s="1">
        <f t="shared" si="598"/>
        <v>0</v>
      </c>
      <c r="T3812" s="1">
        <f t="shared" si="599"/>
        <v>0</v>
      </c>
      <c r="U3812" s="1" t="str">
        <f>_xlfn.XLOOKUP(Table3[[#This Row],[Transaction ID]],Source_data!A:A,Source_data!E:E)</f>
        <v>Hyderabad</v>
      </c>
      <c r="V3812" s="1">
        <f>_xlfn.IFNA(_xlfn.XLOOKUP(A3812,bank_processed_transactions[transaction_id],bank_processed_transactions[processing_minutes]),"")</f>
        <v>10.8</v>
      </c>
      <c r="W3812" s="31">
        <f>_xlfn.XLOOKUP(A3812,Source_data!A:A,Source_data!B:B)</f>
        <v>46027</v>
      </c>
    </row>
    <row r="3813" spans="1:23" x14ac:dyDescent="0.3">
      <c r="A3813" s="4" t="s">
        <v>2450</v>
      </c>
      <c r="B3813" s="1">
        <f>_xlfn.XLOOKUP(A3813,bank_source_transactions__1[transaction_id],bank_source_transactions__1[amount_inr])</f>
        <v>9786.0499999999993</v>
      </c>
      <c r="C3813" s="1">
        <f>_xlfn.XLOOKUP(A3813,Processed_data!A:A,Processed_data!F:F)</f>
        <v>9786.0499999999993</v>
      </c>
      <c r="D3813" s="1" t="str">
        <f>_xlfn.XLOOKUP(A3813,bank_source_transactions__1[transaction_id],bank_source_transactions__1[transaction_status])</f>
        <v>SUCCESS</v>
      </c>
      <c r="E3813" s="1" t="str">
        <f>_xlfn.XLOOKUP(A3813,Processed_data!A:A,Processed_data!G:G)</f>
        <v>SUCCESS</v>
      </c>
      <c r="F3813" s="1">
        <f>COUNTIF(bank_processed_transactions[transaction_id],A3813)</f>
        <v>1</v>
      </c>
      <c r="G3813" s="1" t="str">
        <f t="shared" si="590"/>
        <v>found</v>
      </c>
      <c r="H3813" s="1" t="str">
        <f t="shared" si="591"/>
        <v>Not Duplicate</v>
      </c>
      <c r="I3813" s="1" t="str">
        <f t="shared" si="592"/>
        <v>match</v>
      </c>
      <c r="J3813" s="1" t="str">
        <f t="shared" si="593"/>
        <v>match</v>
      </c>
      <c r="K3813" s="1">
        <f t="shared" si="594"/>
        <v>0</v>
      </c>
      <c r="L3813" s="2">
        <f>IF(F3813=0,"not processed",_xlfn.MINIFS(Processed_data!H:H,Processed_data!A:A,A3813))</f>
        <v>46092</v>
      </c>
      <c r="M3813" s="1">
        <f>IF(F3813=0,"not processed",ABS(bank_source_transactions__1[[#This Row],[transaction_date]]-Reconciliation!L3813))</f>
        <v>0</v>
      </c>
      <c r="N3813" s="1" t="str" cm="1">
        <f t="array" ref="N3813">_xlfn.IFS(M3813="not Processed", "Not Processed",M3813&gt;2,"SLA Breached",M3813&lt;=2,"Within SLA")</f>
        <v>Within SLA</v>
      </c>
      <c r="O3813" s="1" t="str">
        <f>_xlfn.XLOOKUP(A3813,Source_data!A:A,Source_data!D:D)</f>
        <v>IMPS</v>
      </c>
      <c r="P3813" s="1">
        <f t="shared" si="595"/>
        <v>0</v>
      </c>
      <c r="Q3813" s="1">
        <f t="shared" si="596"/>
        <v>0</v>
      </c>
      <c r="R3813" s="1">
        <f t="shared" si="597"/>
        <v>0</v>
      </c>
      <c r="S3813" s="1">
        <f t="shared" si="598"/>
        <v>0</v>
      </c>
      <c r="T3813" s="1">
        <f t="shared" si="599"/>
        <v>0</v>
      </c>
      <c r="U3813" s="1" t="str">
        <f>_xlfn.XLOOKUP(Table3[[#This Row],[Transaction ID]],Source_data!A:A,Source_data!E:E)</f>
        <v>Pune</v>
      </c>
      <c r="V3813" s="1">
        <f>_xlfn.IFNA(_xlfn.XLOOKUP(A3813,bank_processed_transactions[transaction_id],bank_processed_transactions[processing_minutes]),"")</f>
        <v>36.5</v>
      </c>
      <c r="W3813" s="31">
        <f>_xlfn.XLOOKUP(A3813,Source_data!A:A,Source_data!B:B)</f>
        <v>46092</v>
      </c>
    </row>
    <row r="3814" spans="1:23" x14ac:dyDescent="0.3">
      <c r="A3814" s="3" t="s">
        <v>1402</v>
      </c>
      <c r="B3814" s="1">
        <f>_xlfn.XLOOKUP(A3814,bank_source_transactions__1[transaction_id],bank_source_transactions__1[amount_inr])</f>
        <v>10788.28</v>
      </c>
      <c r="C3814" s="1">
        <f>_xlfn.XLOOKUP(A3814,Processed_data!A:A,Processed_data!F:F)</f>
        <v>10788.28</v>
      </c>
      <c r="D3814" s="1" t="str">
        <f>_xlfn.XLOOKUP(A3814,bank_source_transactions__1[transaction_id],bank_source_transactions__1[transaction_status])</f>
        <v>SUCCESS</v>
      </c>
      <c r="E3814" s="1" t="str">
        <f>_xlfn.XLOOKUP(A3814,Processed_data!A:A,Processed_data!G:G)</f>
        <v>SUCCESS</v>
      </c>
      <c r="F3814" s="1">
        <f>COUNTIF(bank_processed_transactions[transaction_id],A3814)</f>
        <v>1</v>
      </c>
      <c r="G3814" s="1" t="str">
        <f t="shared" si="590"/>
        <v>found</v>
      </c>
      <c r="H3814" s="1" t="str">
        <f t="shared" si="591"/>
        <v>Not Duplicate</v>
      </c>
      <c r="I3814" s="1" t="str">
        <f t="shared" si="592"/>
        <v>match</v>
      </c>
      <c r="J3814" s="1" t="str">
        <f t="shared" si="593"/>
        <v>match</v>
      </c>
      <c r="K3814" s="1">
        <f t="shared" si="594"/>
        <v>0</v>
      </c>
      <c r="L3814" s="2">
        <f>IF(F3814=0,"not processed",_xlfn.MINIFS(Processed_data!H:H,Processed_data!A:A,A3814))</f>
        <v>46085</v>
      </c>
      <c r="M3814" s="1">
        <f>IF(F3814=0,"not processed",ABS(bank_source_transactions__1[[#This Row],[transaction_date]]-Reconciliation!L3814))</f>
        <v>3</v>
      </c>
      <c r="N3814" s="1" t="str" cm="1">
        <f t="array" ref="N3814">_xlfn.IFS(M3814="not Processed", "Not Processed",M3814&gt;2,"SLA Breached",M3814&lt;=2,"Within SLA")</f>
        <v>SLA Breached</v>
      </c>
      <c r="O3814" s="1" t="str">
        <f>_xlfn.XLOOKUP(A3814,Source_data!A:A,Source_data!D:D)</f>
        <v>UPI</v>
      </c>
      <c r="P3814" s="1">
        <f t="shared" si="595"/>
        <v>0</v>
      </c>
      <c r="Q3814" s="1">
        <f t="shared" si="596"/>
        <v>0</v>
      </c>
      <c r="R3814" s="1">
        <f t="shared" si="597"/>
        <v>0</v>
      </c>
      <c r="S3814" s="1">
        <f t="shared" si="598"/>
        <v>0</v>
      </c>
      <c r="T3814" s="1">
        <f t="shared" si="599"/>
        <v>1</v>
      </c>
      <c r="U3814" s="1" t="str">
        <f>_xlfn.XLOOKUP(Table3[[#This Row],[Transaction ID]],Source_data!A:A,Source_data!E:E)</f>
        <v>Hyderabad</v>
      </c>
      <c r="V3814" s="1">
        <f>_xlfn.IFNA(_xlfn.XLOOKUP(A3814,bank_processed_transactions[transaction_id],bank_processed_transactions[processing_minutes]),"")</f>
        <v>39.5</v>
      </c>
      <c r="W3814" s="31">
        <f>_xlfn.XLOOKUP(A3814,Source_data!A:A,Source_data!B:B)</f>
        <v>46082</v>
      </c>
    </row>
    <row r="3815" spans="1:23" x14ac:dyDescent="0.3">
      <c r="A3815" s="4" t="s">
        <v>3236</v>
      </c>
      <c r="B3815" s="1">
        <f>_xlfn.XLOOKUP(A3815,bank_source_transactions__1[transaction_id],bank_source_transactions__1[amount_inr])</f>
        <v>2796.51</v>
      </c>
      <c r="C3815" s="1">
        <f>_xlfn.XLOOKUP(A3815,Processed_data!A:A,Processed_data!F:F)</f>
        <v>2796.51</v>
      </c>
      <c r="D3815" s="1" t="str">
        <f>_xlfn.XLOOKUP(A3815,bank_source_transactions__1[transaction_id],bank_source_transactions__1[transaction_status])</f>
        <v>SUCCESS</v>
      </c>
      <c r="E3815" s="1" t="str">
        <f>_xlfn.XLOOKUP(A3815,Processed_data!A:A,Processed_data!G:G)</f>
        <v>SUCCESS</v>
      </c>
      <c r="F3815" s="1">
        <f>COUNTIF(bank_processed_transactions[transaction_id],A3815)</f>
        <v>1</v>
      </c>
      <c r="G3815" s="1" t="str">
        <f t="shared" si="590"/>
        <v>found</v>
      </c>
      <c r="H3815" s="1" t="str">
        <f t="shared" si="591"/>
        <v>Not Duplicate</v>
      </c>
      <c r="I3815" s="1" t="str">
        <f t="shared" si="592"/>
        <v>match</v>
      </c>
      <c r="J3815" s="1" t="str">
        <f t="shared" si="593"/>
        <v>match</v>
      </c>
      <c r="K3815" s="1">
        <f t="shared" si="594"/>
        <v>0</v>
      </c>
      <c r="L3815" s="2">
        <f>IF(F3815=0,"not processed",_xlfn.MINIFS(Processed_data!H:H,Processed_data!A:A,A3815))</f>
        <v>46043</v>
      </c>
      <c r="M3815" s="1">
        <f>IF(F3815=0,"not processed",ABS(bank_source_transactions__1[[#This Row],[transaction_date]]-Reconciliation!L3815))</f>
        <v>1</v>
      </c>
      <c r="N3815" s="1" t="str" cm="1">
        <f t="array" ref="N3815">_xlfn.IFS(M3815="not Processed", "Not Processed",M3815&gt;2,"SLA Breached",M3815&lt;=2,"Within SLA")</f>
        <v>Within SLA</v>
      </c>
      <c r="O3815" s="1" t="str">
        <f>_xlfn.XLOOKUP(A3815,Source_data!A:A,Source_data!D:D)</f>
        <v>ATM</v>
      </c>
      <c r="P3815" s="1">
        <f t="shared" si="595"/>
        <v>0</v>
      </c>
      <c r="Q3815" s="1">
        <f t="shared" si="596"/>
        <v>0</v>
      </c>
      <c r="R3815" s="1">
        <f t="shared" si="597"/>
        <v>0</v>
      </c>
      <c r="S3815" s="1">
        <f t="shared" si="598"/>
        <v>0</v>
      </c>
      <c r="T3815" s="1">
        <f t="shared" si="599"/>
        <v>0</v>
      </c>
      <c r="U3815" s="1" t="str">
        <f>_xlfn.XLOOKUP(Table3[[#This Row],[Transaction ID]],Source_data!A:A,Source_data!E:E)</f>
        <v>Bengaluru</v>
      </c>
      <c r="V3815" s="1">
        <f>_xlfn.IFNA(_xlfn.XLOOKUP(A3815,bank_processed_transactions[transaction_id],bank_processed_transactions[processing_minutes]),"")</f>
        <v>25.5</v>
      </c>
      <c r="W3815" s="31">
        <f>_xlfn.XLOOKUP(A3815,Source_data!A:A,Source_data!B:B)</f>
        <v>46042</v>
      </c>
    </row>
    <row r="3816" spans="1:23" x14ac:dyDescent="0.3">
      <c r="A3816" s="3" t="s">
        <v>456</v>
      </c>
      <c r="B3816" s="1">
        <f>_xlfn.XLOOKUP(A3816,bank_source_transactions__1[transaction_id],bank_source_transactions__1[amount_inr])</f>
        <v>10056.17</v>
      </c>
      <c r="C3816" s="1">
        <f>_xlfn.XLOOKUP(A3816,Processed_data!A:A,Processed_data!F:F)</f>
        <v>10056.17</v>
      </c>
      <c r="D3816" s="1" t="str">
        <f>_xlfn.XLOOKUP(A3816,bank_source_transactions__1[transaction_id],bank_source_transactions__1[transaction_status])</f>
        <v>SUCCESS</v>
      </c>
      <c r="E3816" s="1" t="str">
        <f>_xlfn.XLOOKUP(A3816,Processed_data!A:A,Processed_data!G:G)</f>
        <v>SUCCESS</v>
      </c>
      <c r="F3816" s="1">
        <f>COUNTIF(bank_processed_transactions[transaction_id],A3816)</f>
        <v>1</v>
      </c>
      <c r="G3816" s="1" t="str">
        <f t="shared" si="590"/>
        <v>found</v>
      </c>
      <c r="H3816" s="1" t="str">
        <f t="shared" si="591"/>
        <v>Not Duplicate</v>
      </c>
      <c r="I3816" s="1" t="str">
        <f t="shared" si="592"/>
        <v>match</v>
      </c>
      <c r="J3816" s="1" t="str">
        <f t="shared" si="593"/>
        <v>match</v>
      </c>
      <c r="K3816" s="1">
        <f t="shared" si="594"/>
        <v>0</v>
      </c>
      <c r="L3816" s="2">
        <f>IF(F3816=0,"not processed",_xlfn.MINIFS(Processed_data!H:H,Processed_data!A:A,A3816))</f>
        <v>46092</v>
      </c>
      <c r="M3816" s="1">
        <f>IF(F3816=0,"not processed",ABS(bank_source_transactions__1[[#This Row],[transaction_date]]-Reconciliation!L3816))</f>
        <v>3</v>
      </c>
      <c r="N3816" s="1" t="str" cm="1">
        <f t="array" ref="N3816">_xlfn.IFS(M3816="not Processed", "Not Processed",M3816&gt;2,"SLA Breached",M3816&lt;=2,"Within SLA")</f>
        <v>SLA Breached</v>
      </c>
      <c r="O3816" s="1" t="str">
        <f>_xlfn.XLOOKUP(A3816,Source_data!A:A,Source_data!D:D)</f>
        <v>IMPS</v>
      </c>
      <c r="P3816" s="1">
        <f t="shared" si="595"/>
        <v>0</v>
      </c>
      <c r="Q3816" s="1">
        <f t="shared" si="596"/>
        <v>0</v>
      </c>
      <c r="R3816" s="1">
        <f t="shared" si="597"/>
        <v>0</v>
      </c>
      <c r="S3816" s="1">
        <f t="shared" si="598"/>
        <v>0</v>
      </c>
      <c r="T3816" s="1">
        <f t="shared" si="599"/>
        <v>1</v>
      </c>
      <c r="U3816" s="1" t="str">
        <f>_xlfn.XLOOKUP(Table3[[#This Row],[Transaction ID]],Source_data!A:A,Source_data!E:E)</f>
        <v>Hyderabad</v>
      </c>
      <c r="V3816" s="1">
        <f>_xlfn.IFNA(_xlfn.XLOOKUP(A3816,bank_processed_transactions[transaction_id],bank_processed_transactions[processing_minutes]),"")</f>
        <v>29.1</v>
      </c>
      <c r="W3816" s="31">
        <f>_xlfn.XLOOKUP(A3816,Source_data!A:A,Source_data!B:B)</f>
        <v>46089</v>
      </c>
    </row>
    <row r="3817" spans="1:23" x14ac:dyDescent="0.3">
      <c r="A3817" s="4" t="s">
        <v>3621</v>
      </c>
      <c r="B3817" s="1">
        <f>_xlfn.XLOOKUP(A3817,bank_source_transactions__1[transaction_id],bank_source_transactions__1[amount_inr])</f>
        <v>1792.82</v>
      </c>
      <c r="C3817" s="1">
        <f>_xlfn.XLOOKUP(A3817,Processed_data!A:A,Processed_data!F:F)</f>
        <v>1792.82</v>
      </c>
      <c r="D3817" s="1" t="str">
        <f>_xlfn.XLOOKUP(A3817,bank_source_transactions__1[transaction_id],bank_source_transactions__1[transaction_status])</f>
        <v>SUCCESS</v>
      </c>
      <c r="E3817" s="1" t="str">
        <f>_xlfn.XLOOKUP(A3817,Processed_data!A:A,Processed_data!G:G)</f>
        <v>SUCCESS</v>
      </c>
      <c r="F3817" s="1">
        <f>COUNTIF(bank_processed_transactions[transaction_id],A3817)</f>
        <v>1</v>
      </c>
      <c r="G3817" s="1" t="str">
        <f t="shared" si="590"/>
        <v>found</v>
      </c>
      <c r="H3817" s="1" t="str">
        <f t="shared" si="591"/>
        <v>Not Duplicate</v>
      </c>
      <c r="I3817" s="1" t="str">
        <f t="shared" si="592"/>
        <v>match</v>
      </c>
      <c r="J3817" s="1" t="str">
        <f t="shared" si="593"/>
        <v>match</v>
      </c>
      <c r="K3817" s="1">
        <f t="shared" si="594"/>
        <v>0</v>
      </c>
      <c r="L3817" s="2">
        <f>IF(F3817=0,"not processed",_xlfn.MINIFS(Processed_data!H:H,Processed_data!A:A,A3817))</f>
        <v>46079</v>
      </c>
      <c r="M3817" s="1">
        <f>IF(F3817=0,"not processed",ABS(bank_source_transactions__1[[#This Row],[transaction_date]]-Reconciliation!L3817))</f>
        <v>1</v>
      </c>
      <c r="N3817" s="1" t="str" cm="1">
        <f t="array" ref="N3817">_xlfn.IFS(M3817="not Processed", "Not Processed",M3817&gt;2,"SLA Breached",M3817&lt;=2,"Within SLA")</f>
        <v>Within SLA</v>
      </c>
      <c r="O3817" s="1" t="str">
        <f>_xlfn.XLOOKUP(A3817,Source_data!A:A,Source_data!D:D)</f>
        <v>UPI</v>
      </c>
      <c r="P3817" s="1">
        <f t="shared" si="595"/>
        <v>0</v>
      </c>
      <c r="Q3817" s="1">
        <f t="shared" si="596"/>
        <v>0</v>
      </c>
      <c r="R3817" s="1">
        <f t="shared" si="597"/>
        <v>0</v>
      </c>
      <c r="S3817" s="1">
        <f t="shared" si="598"/>
        <v>0</v>
      </c>
      <c r="T3817" s="1">
        <f t="shared" si="599"/>
        <v>0</v>
      </c>
      <c r="U3817" s="1" t="str">
        <f>_xlfn.XLOOKUP(Table3[[#This Row],[Transaction ID]],Source_data!A:A,Source_data!E:E)</f>
        <v>Mumbai</v>
      </c>
      <c r="V3817" s="1">
        <f>_xlfn.IFNA(_xlfn.XLOOKUP(A3817,bank_processed_transactions[transaction_id],bank_processed_transactions[processing_minutes]),"")</f>
        <v>40.1</v>
      </c>
      <c r="W3817" s="31">
        <f>_xlfn.XLOOKUP(A3817,Source_data!A:A,Source_data!B:B)</f>
        <v>46078</v>
      </c>
    </row>
    <row r="3818" spans="1:23" x14ac:dyDescent="0.3">
      <c r="A3818" s="3" t="s">
        <v>2098</v>
      </c>
      <c r="B3818" s="1">
        <f>_xlfn.XLOOKUP(A3818,bank_source_transactions__1[transaction_id],bank_source_transactions__1[amount_inr])</f>
        <v>3640.38</v>
      </c>
      <c r="C3818" s="1">
        <f>_xlfn.XLOOKUP(A3818,Processed_data!A:A,Processed_data!F:F)</f>
        <v>3640.38</v>
      </c>
      <c r="D3818" s="1" t="str">
        <f>_xlfn.XLOOKUP(A3818,bank_source_transactions__1[transaction_id],bank_source_transactions__1[transaction_status])</f>
        <v>SUCCESS</v>
      </c>
      <c r="E3818" s="1" t="str">
        <f>_xlfn.XLOOKUP(A3818,Processed_data!A:A,Processed_data!G:G)</f>
        <v>SUCCESS</v>
      </c>
      <c r="F3818" s="1">
        <f>COUNTIF(bank_processed_transactions[transaction_id],A3818)</f>
        <v>1</v>
      </c>
      <c r="G3818" s="1" t="str">
        <f t="shared" si="590"/>
        <v>found</v>
      </c>
      <c r="H3818" s="1" t="str">
        <f t="shared" si="591"/>
        <v>Not Duplicate</v>
      </c>
      <c r="I3818" s="1" t="str">
        <f t="shared" si="592"/>
        <v>match</v>
      </c>
      <c r="J3818" s="1" t="str">
        <f t="shared" si="593"/>
        <v>match</v>
      </c>
      <c r="K3818" s="1">
        <f t="shared" si="594"/>
        <v>0</v>
      </c>
      <c r="L3818" s="2">
        <f>IF(F3818=0,"not processed",_xlfn.MINIFS(Processed_data!H:H,Processed_data!A:A,A3818))</f>
        <v>46086</v>
      </c>
      <c r="M3818" s="1">
        <f>IF(F3818=0,"not processed",ABS(bank_source_transactions__1[[#This Row],[transaction_date]]-Reconciliation!L3818))</f>
        <v>2</v>
      </c>
      <c r="N3818" s="1" t="str" cm="1">
        <f t="array" ref="N3818">_xlfn.IFS(M3818="not Processed", "Not Processed",M3818&gt;2,"SLA Breached",M3818&lt;=2,"Within SLA")</f>
        <v>Within SLA</v>
      </c>
      <c r="O3818" s="1" t="str">
        <f>_xlfn.XLOOKUP(A3818,Source_data!A:A,Source_data!D:D)</f>
        <v>UPI</v>
      </c>
      <c r="P3818" s="1">
        <f t="shared" si="595"/>
        <v>0</v>
      </c>
      <c r="Q3818" s="1">
        <f t="shared" si="596"/>
        <v>0</v>
      </c>
      <c r="R3818" s="1">
        <f t="shared" si="597"/>
        <v>0</v>
      </c>
      <c r="S3818" s="1">
        <f t="shared" si="598"/>
        <v>0</v>
      </c>
      <c r="T3818" s="1">
        <f t="shared" si="599"/>
        <v>0</v>
      </c>
      <c r="U3818" s="1" t="str">
        <f>_xlfn.XLOOKUP(Table3[[#This Row],[Transaction ID]],Source_data!A:A,Source_data!E:E)</f>
        <v>Hyderabad</v>
      </c>
      <c r="V3818" s="1">
        <f>_xlfn.IFNA(_xlfn.XLOOKUP(A3818,bank_processed_transactions[transaction_id],bank_processed_transactions[processing_minutes]),"")</f>
        <v>48.9</v>
      </c>
      <c r="W3818" s="31">
        <f>_xlfn.XLOOKUP(A3818,Source_data!A:A,Source_data!B:B)</f>
        <v>46084</v>
      </c>
    </row>
    <row r="3819" spans="1:23" x14ac:dyDescent="0.3">
      <c r="A3819" s="4" t="s">
        <v>2735</v>
      </c>
      <c r="B3819" s="1">
        <f>_xlfn.XLOOKUP(A3819,bank_source_transactions__1[transaction_id],bank_source_transactions__1[amount_inr])</f>
        <v>24819.38</v>
      </c>
      <c r="C3819" s="1">
        <f>_xlfn.XLOOKUP(A3819,Processed_data!A:A,Processed_data!F:F)</f>
        <v>24819.38</v>
      </c>
      <c r="D3819" s="1" t="str">
        <f>_xlfn.XLOOKUP(A3819,bank_source_transactions__1[transaction_id],bank_source_transactions__1[transaction_status])</f>
        <v>SUCCESS</v>
      </c>
      <c r="E3819" s="1" t="str">
        <f>_xlfn.XLOOKUP(A3819,Processed_data!A:A,Processed_data!G:G)</f>
        <v>SUCCESS</v>
      </c>
      <c r="F3819" s="1">
        <f>COUNTIF(bank_processed_transactions[transaction_id],A3819)</f>
        <v>1</v>
      </c>
      <c r="G3819" s="1" t="str">
        <f t="shared" si="590"/>
        <v>found</v>
      </c>
      <c r="H3819" s="1" t="str">
        <f t="shared" si="591"/>
        <v>Not Duplicate</v>
      </c>
      <c r="I3819" s="1" t="str">
        <f t="shared" si="592"/>
        <v>match</v>
      </c>
      <c r="J3819" s="1" t="str">
        <f t="shared" si="593"/>
        <v>match</v>
      </c>
      <c r="K3819" s="1">
        <f t="shared" si="594"/>
        <v>0</v>
      </c>
      <c r="L3819" s="2">
        <f>IF(F3819=0,"not processed",_xlfn.MINIFS(Processed_data!H:H,Processed_data!A:A,A3819))</f>
        <v>46059</v>
      </c>
      <c r="M3819" s="1">
        <f>IF(F3819=0,"not processed",ABS(bank_source_transactions__1[[#This Row],[transaction_date]]-Reconciliation!L3819))</f>
        <v>0</v>
      </c>
      <c r="N3819" s="1" t="str" cm="1">
        <f t="array" ref="N3819">_xlfn.IFS(M3819="not Processed", "Not Processed",M3819&gt;2,"SLA Breached",M3819&lt;=2,"Within SLA")</f>
        <v>Within SLA</v>
      </c>
      <c r="O3819" s="1" t="str">
        <f>_xlfn.XLOOKUP(A3819,Source_data!A:A,Source_data!D:D)</f>
        <v>CARD</v>
      </c>
      <c r="P3819" s="1">
        <f t="shared" si="595"/>
        <v>0</v>
      </c>
      <c r="Q3819" s="1">
        <f t="shared" si="596"/>
        <v>0</v>
      </c>
      <c r="R3819" s="1">
        <f t="shared" si="597"/>
        <v>0</v>
      </c>
      <c r="S3819" s="1">
        <f t="shared" si="598"/>
        <v>0</v>
      </c>
      <c r="T3819" s="1">
        <f t="shared" si="599"/>
        <v>0</v>
      </c>
      <c r="U3819" s="1" t="str">
        <f>_xlfn.XLOOKUP(Table3[[#This Row],[Transaction ID]],Source_data!A:A,Source_data!E:E)</f>
        <v>Pune</v>
      </c>
      <c r="V3819" s="1">
        <f>_xlfn.IFNA(_xlfn.XLOOKUP(A3819,bank_processed_transactions[transaction_id],bank_processed_transactions[processing_minutes]),"")</f>
        <v>33.4</v>
      </c>
      <c r="W3819" s="31">
        <f>_xlfn.XLOOKUP(A3819,Source_data!A:A,Source_data!B:B)</f>
        <v>46059</v>
      </c>
    </row>
    <row r="3820" spans="1:23" x14ac:dyDescent="0.3">
      <c r="A3820" s="3" t="s">
        <v>2420</v>
      </c>
      <c r="B3820" s="1">
        <f>_xlfn.XLOOKUP(A3820,bank_source_transactions__1[transaction_id],bank_source_transactions__1[amount_inr])</f>
        <v>5722.19</v>
      </c>
      <c r="C3820" s="1">
        <f>_xlfn.XLOOKUP(A3820,Processed_data!A:A,Processed_data!F:F)</f>
        <v>5722.19</v>
      </c>
      <c r="D3820" s="1" t="str">
        <f>_xlfn.XLOOKUP(A3820,bank_source_transactions__1[transaction_id],bank_source_transactions__1[transaction_status])</f>
        <v>SUCCESS</v>
      </c>
      <c r="E3820" s="1" t="str">
        <f>_xlfn.XLOOKUP(A3820,Processed_data!A:A,Processed_data!G:G)</f>
        <v>SUCCESS</v>
      </c>
      <c r="F3820" s="1">
        <f>COUNTIF(bank_processed_transactions[transaction_id],A3820)</f>
        <v>1</v>
      </c>
      <c r="G3820" s="1" t="str">
        <f t="shared" si="590"/>
        <v>found</v>
      </c>
      <c r="H3820" s="1" t="str">
        <f t="shared" si="591"/>
        <v>Not Duplicate</v>
      </c>
      <c r="I3820" s="1" t="str">
        <f t="shared" si="592"/>
        <v>match</v>
      </c>
      <c r="J3820" s="1" t="str">
        <f t="shared" si="593"/>
        <v>match</v>
      </c>
      <c r="K3820" s="1">
        <f t="shared" si="594"/>
        <v>0</v>
      </c>
      <c r="L3820" s="2">
        <f>IF(F3820=0,"not processed",_xlfn.MINIFS(Processed_data!H:H,Processed_data!A:A,A3820))</f>
        <v>46095</v>
      </c>
      <c r="M3820" s="1">
        <f>IF(F3820=0,"not processed",ABS(bank_source_transactions__1[[#This Row],[transaction_date]]-Reconciliation!L3820))</f>
        <v>0</v>
      </c>
      <c r="N3820" s="1" t="str" cm="1">
        <f t="array" ref="N3820">_xlfn.IFS(M3820="not Processed", "Not Processed",M3820&gt;2,"SLA Breached",M3820&lt;=2,"Within SLA")</f>
        <v>Within SLA</v>
      </c>
      <c r="O3820" s="1" t="str">
        <f>_xlfn.XLOOKUP(A3820,Source_data!A:A,Source_data!D:D)</f>
        <v>CARD</v>
      </c>
      <c r="P3820" s="1">
        <f t="shared" si="595"/>
        <v>0</v>
      </c>
      <c r="Q3820" s="1">
        <f t="shared" si="596"/>
        <v>0</v>
      </c>
      <c r="R3820" s="1">
        <f t="shared" si="597"/>
        <v>0</v>
      </c>
      <c r="S3820" s="1">
        <f t="shared" si="598"/>
        <v>0</v>
      </c>
      <c r="T3820" s="1">
        <f t="shared" si="599"/>
        <v>0</v>
      </c>
      <c r="U3820" s="1" t="str">
        <f>_xlfn.XLOOKUP(Table3[[#This Row],[Transaction ID]],Source_data!A:A,Source_data!E:E)</f>
        <v>Hyderabad</v>
      </c>
      <c r="V3820" s="1">
        <f>_xlfn.IFNA(_xlfn.XLOOKUP(A3820,bank_processed_transactions[transaction_id],bank_processed_transactions[processing_minutes]),"")</f>
        <v>20.9</v>
      </c>
      <c r="W3820" s="31">
        <f>_xlfn.XLOOKUP(A3820,Source_data!A:A,Source_data!B:B)</f>
        <v>46095</v>
      </c>
    </row>
    <row r="3821" spans="1:23" x14ac:dyDescent="0.3">
      <c r="A3821" s="4" t="s">
        <v>112</v>
      </c>
      <c r="B3821" s="1">
        <f>_xlfn.XLOOKUP(A3821,bank_source_transactions__1[transaction_id],bank_source_transactions__1[amount_inr])</f>
        <v>19926.39</v>
      </c>
      <c r="C3821" s="1">
        <f>_xlfn.XLOOKUP(A3821,Processed_data!A:A,Processed_data!F:F)</f>
        <v>19926.39</v>
      </c>
      <c r="D3821" s="1" t="str">
        <f>_xlfn.XLOOKUP(A3821,bank_source_transactions__1[transaction_id],bank_source_transactions__1[transaction_status])</f>
        <v>SUCCESS</v>
      </c>
      <c r="E3821" s="1" t="str">
        <f>_xlfn.XLOOKUP(A3821,Processed_data!A:A,Processed_data!G:G)</f>
        <v>SUCCESS</v>
      </c>
      <c r="F3821" s="1">
        <f>COUNTIF(bank_processed_transactions[transaction_id],A3821)</f>
        <v>1</v>
      </c>
      <c r="G3821" s="1" t="str">
        <f t="shared" si="590"/>
        <v>found</v>
      </c>
      <c r="H3821" s="1" t="str">
        <f t="shared" si="591"/>
        <v>Not Duplicate</v>
      </c>
      <c r="I3821" s="1" t="str">
        <f t="shared" si="592"/>
        <v>match</v>
      </c>
      <c r="J3821" s="1" t="str">
        <f t="shared" si="593"/>
        <v>match</v>
      </c>
      <c r="K3821" s="1">
        <f t="shared" si="594"/>
        <v>0</v>
      </c>
      <c r="L3821" s="2">
        <f>IF(F3821=0,"not processed",_xlfn.MINIFS(Processed_data!H:H,Processed_data!A:A,A3821))</f>
        <v>46104</v>
      </c>
      <c r="M3821" s="1">
        <f>IF(F3821=0,"not processed",ABS(bank_source_transactions__1[[#This Row],[transaction_date]]-Reconciliation!L3821))</f>
        <v>3</v>
      </c>
      <c r="N3821" s="1" t="str" cm="1">
        <f t="array" ref="N3821">_xlfn.IFS(M3821="not Processed", "Not Processed",M3821&gt;2,"SLA Breached",M3821&lt;=2,"Within SLA")</f>
        <v>SLA Breached</v>
      </c>
      <c r="O3821" s="1" t="str">
        <f>_xlfn.XLOOKUP(A3821,Source_data!A:A,Source_data!D:D)</f>
        <v>CARD</v>
      </c>
      <c r="P3821" s="1">
        <f t="shared" si="595"/>
        <v>0</v>
      </c>
      <c r="Q3821" s="1">
        <f t="shared" si="596"/>
        <v>0</v>
      </c>
      <c r="R3821" s="1">
        <f t="shared" si="597"/>
        <v>0</v>
      </c>
      <c r="S3821" s="1">
        <f t="shared" si="598"/>
        <v>0</v>
      </c>
      <c r="T3821" s="1">
        <f t="shared" si="599"/>
        <v>1</v>
      </c>
      <c r="U3821" s="1" t="str">
        <f>_xlfn.XLOOKUP(Table3[[#This Row],[Transaction ID]],Source_data!A:A,Source_data!E:E)</f>
        <v>Bengaluru</v>
      </c>
      <c r="V3821" s="1">
        <f>_xlfn.IFNA(_xlfn.XLOOKUP(A3821,bank_processed_transactions[transaction_id],bank_processed_transactions[processing_minutes]),"")</f>
        <v>41.9</v>
      </c>
      <c r="W3821" s="31">
        <f>_xlfn.XLOOKUP(A3821,Source_data!A:A,Source_data!B:B)</f>
        <v>46101</v>
      </c>
    </row>
    <row r="3822" spans="1:23" x14ac:dyDescent="0.3">
      <c r="A3822" s="3" t="s">
        <v>2129</v>
      </c>
      <c r="B3822" s="1">
        <f>_xlfn.XLOOKUP(A3822,bank_source_transactions__1[transaction_id],bank_source_transactions__1[amount_inr])</f>
        <v>899.71</v>
      </c>
      <c r="C3822" s="1">
        <f>_xlfn.XLOOKUP(A3822,Processed_data!A:A,Processed_data!F:F)</f>
        <v>899.71</v>
      </c>
      <c r="D3822" s="1" t="str">
        <f>_xlfn.XLOOKUP(A3822,bank_source_transactions__1[transaction_id],bank_source_transactions__1[transaction_status])</f>
        <v>SUCCESS</v>
      </c>
      <c r="E3822" s="1" t="str">
        <f>_xlfn.XLOOKUP(A3822,Processed_data!A:A,Processed_data!G:G)</f>
        <v>SUCCESS</v>
      </c>
      <c r="F3822" s="1">
        <f>COUNTIF(bank_processed_transactions[transaction_id],A3822)</f>
        <v>1</v>
      </c>
      <c r="G3822" s="1" t="str">
        <f t="shared" si="590"/>
        <v>found</v>
      </c>
      <c r="H3822" s="1" t="str">
        <f t="shared" si="591"/>
        <v>Not Duplicate</v>
      </c>
      <c r="I3822" s="1" t="str">
        <f t="shared" si="592"/>
        <v>match</v>
      </c>
      <c r="J3822" s="1" t="str">
        <f t="shared" si="593"/>
        <v>match</v>
      </c>
      <c r="K3822" s="1">
        <f t="shared" si="594"/>
        <v>0</v>
      </c>
      <c r="L3822" s="2">
        <f>IF(F3822=0,"not processed",_xlfn.MINIFS(Processed_data!H:H,Processed_data!A:A,A3822))</f>
        <v>46091</v>
      </c>
      <c r="M3822" s="1">
        <f>IF(F3822=0,"not processed",ABS(bank_source_transactions__1[[#This Row],[transaction_date]]-Reconciliation!L3822))</f>
        <v>2</v>
      </c>
      <c r="N3822" s="1" t="str" cm="1">
        <f t="array" ref="N3822">_xlfn.IFS(M3822="not Processed", "Not Processed",M3822&gt;2,"SLA Breached",M3822&lt;=2,"Within SLA")</f>
        <v>Within SLA</v>
      </c>
      <c r="O3822" s="1" t="str">
        <f>_xlfn.XLOOKUP(A3822,Source_data!A:A,Source_data!D:D)</f>
        <v>CARD</v>
      </c>
      <c r="P3822" s="1">
        <f t="shared" si="595"/>
        <v>0</v>
      </c>
      <c r="Q3822" s="1">
        <f t="shared" si="596"/>
        <v>0</v>
      </c>
      <c r="R3822" s="1">
        <f t="shared" si="597"/>
        <v>0</v>
      </c>
      <c r="S3822" s="1">
        <f t="shared" si="598"/>
        <v>0</v>
      </c>
      <c r="T3822" s="1">
        <f t="shared" si="599"/>
        <v>0</v>
      </c>
      <c r="U3822" s="1" t="str">
        <f>_xlfn.XLOOKUP(Table3[[#This Row],[Transaction ID]],Source_data!A:A,Source_data!E:E)</f>
        <v>Pune</v>
      </c>
      <c r="V3822" s="1">
        <f>_xlfn.IFNA(_xlfn.XLOOKUP(A3822,bank_processed_transactions[transaction_id],bank_processed_transactions[processing_minutes]),"")</f>
        <v>18.100000000000001</v>
      </c>
      <c r="W3822" s="31">
        <f>_xlfn.XLOOKUP(A3822,Source_data!A:A,Source_data!B:B)</f>
        <v>46089</v>
      </c>
    </row>
    <row r="3823" spans="1:23" x14ac:dyDescent="0.3">
      <c r="A3823" s="4" t="s">
        <v>2637</v>
      </c>
      <c r="B3823" s="1">
        <f>_xlfn.XLOOKUP(A3823,bank_source_transactions__1[transaction_id],bank_source_transactions__1[amount_inr])</f>
        <v>822.28</v>
      </c>
      <c r="C3823" s="1">
        <f>_xlfn.XLOOKUP(A3823,Processed_data!A:A,Processed_data!F:F)</f>
        <v>822.28</v>
      </c>
      <c r="D3823" s="1" t="str">
        <f>_xlfn.XLOOKUP(A3823,bank_source_transactions__1[transaction_id],bank_source_transactions__1[transaction_status])</f>
        <v>FAILED</v>
      </c>
      <c r="E3823" s="1" t="str">
        <f>_xlfn.XLOOKUP(A3823,Processed_data!A:A,Processed_data!G:G)</f>
        <v>FAILED</v>
      </c>
      <c r="F3823" s="1">
        <f>COUNTIF(bank_processed_transactions[transaction_id],A3823)</f>
        <v>1</v>
      </c>
      <c r="G3823" s="1" t="str">
        <f t="shared" si="590"/>
        <v>found</v>
      </c>
      <c r="H3823" s="1" t="str">
        <f t="shared" si="591"/>
        <v>Not Duplicate</v>
      </c>
      <c r="I3823" s="1" t="str">
        <f t="shared" si="592"/>
        <v>match</v>
      </c>
      <c r="J3823" s="1" t="str">
        <f t="shared" si="593"/>
        <v>match</v>
      </c>
      <c r="K3823" s="1">
        <f t="shared" si="594"/>
        <v>0</v>
      </c>
      <c r="L3823" s="2">
        <f>IF(F3823=0,"not processed",_xlfn.MINIFS(Processed_data!H:H,Processed_data!A:A,A3823))</f>
        <v>46039</v>
      </c>
      <c r="M3823" s="1">
        <f>IF(F3823=0,"not processed",ABS(bank_source_transactions__1[[#This Row],[transaction_date]]-Reconciliation!L3823))</f>
        <v>1</v>
      </c>
      <c r="N3823" s="1" t="str" cm="1">
        <f t="array" ref="N3823">_xlfn.IFS(M3823="not Processed", "Not Processed",M3823&gt;2,"SLA Breached",M3823&lt;=2,"Within SLA")</f>
        <v>Within SLA</v>
      </c>
      <c r="O3823" s="1" t="str">
        <f>_xlfn.XLOOKUP(A3823,Source_data!A:A,Source_data!D:D)</f>
        <v>CARD</v>
      </c>
      <c r="P3823" s="1">
        <f t="shared" si="595"/>
        <v>0</v>
      </c>
      <c r="Q3823" s="1">
        <f t="shared" si="596"/>
        <v>0</v>
      </c>
      <c r="R3823" s="1">
        <f t="shared" si="597"/>
        <v>0</v>
      </c>
      <c r="S3823" s="1">
        <f t="shared" si="598"/>
        <v>0</v>
      </c>
      <c r="T3823" s="1">
        <f t="shared" si="599"/>
        <v>0</v>
      </c>
      <c r="U3823" s="1" t="str">
        <f>_xlfn.XLOOKUP(Table3[[#This Row],[Transaction ID]],Source_data!A:A,Source_data!E:E)</f>
        <v>Mumbai</v>
      </c>
      <c r="V3823" s="1">
        <f>_xlfn.IFNA(_xlfn.XLOOKUP(A3823,bank_processed_transactions[transaction_id],bank_processed_transactions[processing_minutes]),"")</f>
        <v>15.7</v>
      </c>
      <c r="W3823" s="31">
        <f>_xlfn.XLOOKUP(A3823,Source_data!A:A,Source_data!B:B)</f>
        <v>46038</v>
      </c>
    </row>
    <row r="3824" spans="1:23" x14ac:dyDescent="0.3">
      <c r="A3824" s="3" t="s">
        <v>1312</v>
      </c>
      <c r="B3824" s="1">
        <f>_xlfn.XLOOKUP(A3824,bank_source_transactions__1[transaction_id],bank_source_transactions__1[amount_inr])</f>
        <v>2284.29</v>
      </c>
      <c r="C3824" s="1">
        <f>_xlfn.XLOOKUP(A3824,Processed_data!A:A,Processed_data!F:F)</f>
        <v>2512.7199999999998</v>
      </c>
      <c r="D3824" s="1" t="str">
        <f>_xlfn.XLOOKUP(A3824,bank_source_transactions__1[transaction_id],bank_source_transactions__1[transaction_status])</f>
        <v>FAILED</v>
      </c>
      <c r="E3824" s="1" t="str">
        <f>_xlfn.XLOOKUP(A3824,Processed_data!A:A,Processed_data!G:G)</f>
        <v>FAILED</v>
      </c>
      <c r="F3824" s="1">
        <f>COUNTIF(bank_processed_transactions[transaction_id],A3824)</f>
        <v>1</v>
      </c>
      <c r="G3824" s="1" t="str">
        <f t="shared" si="590"/>
        <v>found</v>
      </c>
      <c r="H3824" s="1" t="str">
        <f t="shared" si="591"/>
        <v>Not Duplicate</v>
      </c>
      <c r="I3824" s="1" t="str">
        <f t="shared" si="592"/>
        <v>mismatch</v>
      </c>
      <c r="J3824" s="1" t="str">
        <f t="shared" si="593"/>
        <v>match</v>
      </c>
      <c r="K3824" s="1">
        <f t="shared" si="594"/>
        <v>228.42999999999984</v>
      </c>
      <c r="L3824" s="2">
        <f>IF(F3824=0,"not processed",_xlfn.MINIFS(Processed_data!H:H,Processed_data!A:A,A3824))</f>
        <v>46104</v>
      </c>
      <c r="M3824" s="1">
        <f>IF(F3824=0,"not processed",ABS(bank_source_transactions__1[[#This Row],[transaction_date]]-Reconciliation!L3824))</f>
        <v>3</v>
      </c>
      <c r="N3824" s="1" t="str" cm="1">
        <f t="array" ref="N3824">_xlfn.IFS(M3824="not Processed", "Not Processed",M3824&gt;2,"SLA Breached",M3824&lt;=2,"Within SLA")</f>
        <v>SLA Breached</v>
      </c>
      <c r="O3824" s="1" t="str">
        <f>_xlfn.XLOOKUP(A3824,Source_data!A:A,Source_data!D:D)</f>
        <v>UPI</v>
      </c>
      <c r="P3824" s="1">
        <f t="shared" si="595"/>
        <v>0</v>
      </c>
      <c r="Q3824" s="1">
        <f t="shared" si="596"/>
        <v>0</v>
      </c>
      <c r="R3824" s="1">
        <f t="shared" si="597"/>
        <v>1</v>
      </c>
      <c r="S3824" s="1">
        <f t="shared" si="598"/>
        <v>0</v>
      </c>
      <c r="T3824" s="1">
        <f t="shared" si="599"/>
        <v>1</v>
      </c>
      <c r="U3824" s="1" t="str">
        <f>_xlfn.XLOOKUP(Table3[[#This Row],[Transaction ID]],Source_data!A:A,Source_data!E:E)</f>
        <v>Bengaluru</v>
      </c>
      <c r="V3824" s="1">
        <f>_xlfn.IFNA(_xlfn.XLOOKUP(A3824,bank_processed_transactions[transaction_id],bank_processed_transactions[processing_minutes]),"")</f>
        <v>66.7</v>
      </c>
      <c r="W3824" s="31">
        <f>_xlfn.XLOOKUP(A3824,Source_data!A:A,Source_data!B:B)</f>
        <v>46101</v>
      </c>
    </row>
    <row r="3825" spans="1:23" x14ac:dyDescent="0.3">
      <c r="A3825" s="4" t="s">
        <v>2645</v>
      </c>
      <c r="B3825" s="1">
        <f>_xlfn.XLOOKUP(A3825,bank_source_transactions__1[transaction_id],bank_source_transactions__1[amount_inr])</f>
        <v>5276.91</v>
      </c>
      <c r="C3825" s="1">
        <f>_xlfn.XLOOKUP(A3825,Processed_data!A:A,Processed_data!F:F)</f>
        <v>5276.91</v>
      </c>
      <c r="D3825" s="1" t="str">
        <f>_xlfn.XLOOKUP(A3825,bank_source_transactions__1[transaction_id],bank_source_transactions__1[transaction_status])</f>
        <v>SUCCESS</v>
      </c>
      <c r="E3825" s="1" t="str">
        <f>_xlfn.XLOOKUP(A3825,Processed_data!A:A,Processed_data!G:G)</f>
        <v>SUCCESS</v>
      </c>
      <c r="F3825" s="1">
        <f>COUNTIF(bank_processed_transactions[transaction_id],A3825)</f>
        <v>1</v>
      </c>
      <c r="G3825" s="1" t="str">
        <f t="shared" si="590"/>
        <v>found</v>
      </c>
      <c r="H3825" s="1" t="str">
        <f t="shared" si="591"/>
        <v>Not Duplicate</v>
      </c>
      <c r="I3825" s="1" t="str">
        <f t="shared" si="592"/>
        <v>match</v>
      </c>
      <c r="J3825" s="1" t="str">
        <f t="shared" si="593"/>
        <v>match</v>
      </c>
      <c r="K3825" s="1">
        <f t="shared" si="594"/>
        <v>0</v>
      </c>
      <c r="L3825" s="2">
        <f>IF(F3825=0,"not processed",_xlfn.MINIFS(Processed_data!H:H,Processed_data!A:A,A3825))</f>
        <v>46034</v>
      </c>
      <c r="M3825" s="1">
        <f>IF(F3825=0,"not processed",ABS(bank_source_transactions__1[[#This Row],[transaction_date]]-Reconciliation!L3825))</f>
        <v>2</v>
      </c>
      <c r="N3825" s="1" t="str" cm="1">
        <f t="array" ref="N3825">_xlfn.IFS(M3825="not Processed", "Not Processed",M3825&gt;2,"SLA Breached",M3825&lt;=2,"Within SLA")</f>
        <v>Within SLA</v>
      </c>
      <c r="O3825" s="1" t="str">
        <f>_xlfn.XLOOKUP(A3825,Source_data!A:A,Source_data!D:D)</f>
        <v>IMPS</v>
      </c>
      <c r="P3825" s="1">
        <f t="shared" si="595"/>
        <v>0</v>
      </c>
      <c r="Q3825" s="1">
        <f t="shared" si="596"/>
        <v>0</v>
      </c>
      <c r="R3825" s="1">
        <f t="shared" si="597"/>
        <v>0</v>
      </c>
      <c r="S3825" s="1">
        <f t="shared" si="598"/>
        <v>0</v>
      </c>
      <c r="T3825" s="1">
        <f t="shared" si="599"/>
        <v>0</v>
      </c>
      <c r="U3825" s="1" t="str">
        <f>_xlfn.XLOOKUP(Table3[[#This Row],[Transaction ID]],Source_data!A:A,Source_data!E:E)</f>
        <v>Hyderabad</v>
      </c>
      <c r="V3825" s="1">
        <f>_xlfn.IFNA(_xlfn.XLOOKUP(A3825,bank_processed_transactions[transaction_id],bank_processed_transactions[processing_minutes]),"")</f>
        <v>47.5</v>
      </c>
      <c r="W3825" s="31">
        <f>_xlfn.XLOOKUP(A3825,Source_data!A:A,Source_data!B:B)</f>
        <v>46032</v>
      </c>
    </row>
    <row r="3826" spans="1:23" x14ac:dyDescent="0.3">
      <c r="A3826" s="3" t="s">
        <v>2036</v>
      </c>
      <c r="B3826" s="1">
        <f>_xlfn.XLOOKUP(A3826,bank_source_transactions__1[transaction_id],bank_source_transactions__1[amount_inr])</f>
        <v>7159.21</v>
      </c>
      <c r="C3826" s="1">
        <f>_xlfn.XLOOKUP(A3826,Processed_data!A:A,Processed_data!F:F)</f>
        <v>7159.21</v>
      </c>
      <c r="D3826" s="1" t="str">
        <f>_xlfn.XLOOKUP(A3826,bank_source_transactions__1[transaction_id],bank_source_transactions__1[transaction_status])</f>
        <v>FAILED</v>
      </c>
      <c r="E3826" s="1" t="str">
        <f>_xlfn.XLOOKUP(A3826,Processed_data!A:A,Processed_data!G:G)</f>
        <v>FAILED</v>
      </c>
      <c r="F3826" s="1">
        <f>COUNTIF(bank_processed_transactions[transaction_id],A3826)</f>
        <v>1</v>
      </c>
      <c r="G3826" s="1" t="str">
        <f t="shared" si="590"/>
        <v>found</v>
      </c>
      <c r="H3826" s="1" t="str">
        <f t="shared" si="591"/>
        <v>Not Duplicate</v>
      </c>
      <c r="I3826" s="1" t="str">
        <f t="shared" si="592"/>
        <v>match</v>
      </c>
      <c r="J3826" s="1" t="str">
        <f t="shared" si="593"/>
        <v>match</v>
      </c>
      <c r="K3826" s="1">
        <f t="shared" si="594"/>
        <v>0</v>
      </c>
      <c r="L3826" s="2">
        <f>IF(F3826=0,"not processed",_xlfn.MINIFS(Processed_data!H:H,Processed_data!A:A,A3826))</f>
        <v>46106</v>
      </c>
      <c r="M3826" s="1">
        <f>IF(F3826=0,"not processed",ABS(bank_source_transactions__1[[#This Row],[transaction_date]]-Reconciliation!L3826))</f>
        <v>3</v>
      </c>
      <c r="N3826" s="1" t="str" cm="1">
        <f t="array" ref="N3826">_xlfn.IFS(M3826="not Processed", "Not Processed",M3826&gt;2,"SLA Breached",M3826&lt;=2,"Within SLA")</f>
        <v>SLA Breached</v>
      </c>
      <c r="O3826" s="1" t="str">
        <f>_xlfn.XLOOKUP(A3826,Source_data!A:A,Source_data!D:D)</f>
        <v>NEFT</v>
      </c>
      <c r="P3826" s="1">
        <f t="shared" si="595"/>
        <v>0</v>
      </c>
      <c r="Q3826" s="1">
        <f t="shared" si="596"/>
        <v>0</v>
      </c>
      <c r="R3826" s="1">
        <f t="shared" si="597"/>
        <v>0</v>
      </c>
      <c r="S3826" s="1">
        <f t="shared" si="598"/>
        <v>0</v>
      </c>
      <c r="T3826" s="1">
        <f t="shared" si="599"/>
        <v>1</v>
      </c>
      <c r="U3826" s="1" t="str">
        <f>_xlfn.XLOOKUP(Table3[[#This Row],[Transaction ID]],Source_data!A:A,Source_data!E:E)</f>
        <v>Pune</v>
      </c>
      <c r="V3826" s="1">
        <f>_xlfn.IFNA(_xlfn.XLOOKUP(A3826,bank_processed_transactions[transaction_id],bank_processed_transactions[processing_minutes]),"")</f>
        <v>58.8</v>
      </c>
      <c r="W3826" s="31">
        <f>_xlfn.XLOOKUP(A3826,Source_data!A:A,Source_data!B:B)</f>
        <v>46103</v>
      </c>
    </row>
    <row r="3827" spans="1:23" x14ac:dyDescent="0.3">
      <c r="A3827" s="4" t="s">
        <v>3606</v>
      </c>
      <c r="B3827" s="1">
        <f>_xlfn.XLOOKUP(A3827,bank_source_transactions__1[transaction_id],bank_source_transactions__1[amount_inr])</f>
        <v>3955.51</v>
      </c>
      <c r="C3827" s="1">
        <f>_xlfn.XLOOKUP(A3827,Processed_data!A:A,Processed_data!F:F)</f>
        <v>3955.51</v>
      </c>
      <c r="D3827" s="1" t="str">
        <f>_xlfn.XLOOKUP(A3827,bank_source_transactions__1[transaction_id],bank_source_transactions__1[transaction_status])</f>
        <v>SUCCESS</v>
      </c>
      <c r="E3827" s="1" t="str">
        <f>_xlfn.XLOOKUP(A3827,Processed_data!A:A,Processed_data!G:G)</f>
        <v>SUCCESS</v>
      </c>
      <c r="F3827" s="1">
        <f>COUNTIF(bank_processed_transactions[transaction_id],A3827)</f>
        <v>1</v>
      </c>
      <c r="G3827" s="1" t="str">
        <f t="shared" si="590"/>
        <v>found</v>
      </c>
      <c r="H3827" s="1" t="str">
        <f t="shared" si="591"/>
        <v>Not Duplicate</v>
      </c>
      <c r="I3827" s="1" t="str">
        <f t="shared" si="592"/>
        <v>match</v>
      </c>
      <c r="J3827" s="1" t="str">
        <f t="shared" si="593"/>
        <v>match</v>
      </c>
      <c r="K3827" s="1">
        <f t="shared" si="594"/>
        <v>0</v>
      </c>
      <c r="L3827" s="2">
        <f>IF(F3827=0,"not processed",_xlfn.MINIFS(Processed_data!H:H,Processed_data!A:A,A3827))</f>
        <v>46094</v>
      </c>
      <c r="M3827" s="1">
        <f>IF(F3827=0,"not processed",ABS(bank_source_transactions__1[[#This Row],[transaction_date]]-Reconciliation!L3827))</f>
        <v>2</v>
      </c>
      <c r="N3827" s="1" t="str" cm="1">
        <f t="array" ref="N3827">_xlfn.IFS(M3827="not Processed", "Not Processed",M3827&gt;2,"SLA Breached",M3827&lt;=2,"Within SLA")</f>
        <v>Within SLA</v>
      </c>
      <c r="O3827" s="1" t="str">
        <f>_xlfn.XLOOKUP(A3827,Source_data!A:A,Source_data!D:D)</f>
        <v>NEFT</v>
      </c>
      <c r="P3827" s="1">
        <f t="shared" si="595"/>
        <v>0</v>
      </c>
      <c r="Q3827" s="1">
        <f t="shared" si="596"/>
        <v>0</v>
      </c>
      <c r="R3827" s="1">
        <f t="shared" si="597"/>
        <v>0</v>
      </c>
      <c r="S3827" s="1">
        <f t="shared" si="598"/>
        <v>0</v>
      </c>
      <c r="T3827" s="1">
        <f t="shared" si="599"/>
        <v>0</v>
      </c>
      <c r="U3827" s="1" t="str">
        <f>_xlfn.XLOOKUP(Table3[[#This Row],[Transaction ID]],Source_data!A:A,Source_data!E:E)</f>
        <v>Mumbai</v>
      </c>
      <c r="V3827" s="1">
        <f>_xlfn.IFNA(_xlfn.XLOOKUP(A3827,bank_processed_transactions[transaction_id],bank_processed_transactions[processing_minutes]),"")</f>
        <v>40</v>
      </c>
      <c r="W3827" s="31">
        <f>_xlfn.XLOOKUP(A3827,Source_data!A:A,Source_data!B:B)</f>
        <v>46092</v>
      </c>
    </row>
    <row r="3828" spans="1:23" x14ac:dyDescent="0.3">
      <c r="A3828" s="3" t="s">
        <v>3996</v>
      </c>
      <c r="B3828" s="1">
        <f>_xlfn.XLOOKUP(A3828,bank_source_transactions__1[transaction_id],bank_source_transactions__1[amount_inr])</f>
        <v>18906.490000000002</v>
      </c>
      <c r="C3828" s="1">
        <f>_xlfn.XLOOKUP(A3828,Processed_data!A:A,Processed_data!F:F)</f>
        <v>18906.490000000002</v>
      </c>
      <c r="D3828" s="1" t="str">
        <f>_xlfn.XLOOKUP(A3828,bank_source_transactions__1[transaction_id],bank_source_transactions__1[transaction_status])</f>
        <v>SUCCESS</v>
      </c>
      <c r="E3828" s="1" t="str">
        <f>_xlfn.XLOOKUP(A3828,Processed_data!A:A,Processed_data!G:G)</f>
        <v>SUCCESS</v>
      </c>
      <c r="F3828" s="1">
        <f>COUNTIF(bank_processed_transactions[transaction_id],A3828)</f>
        <v>1</v>
      </c>
      <c r="G3828" s="1" t="str">
        <f t="shared" si="590"/>
        <v>found</v>
      </c>
      <c r="H3828" s="1" t="str">
        <f t="shared" si="591"/>
        <v>Not Duplicate</v>
      </c>
      <c r="I3828" s="1" t="str">
        <f t="shared" si="592"/>
        <v>match</v>
      </c>
      <c r="J3828" s="1" t="str">
        <f t="shared" si="593"/>
        <v>match</v>
      </c>
      <c r="K3828" s="1">
        <f t="shared" si="594"/>
        <v>0</v>
      </c>
      <c r="L3828" s="2">
        <f>IF(F3828=0,"not processed",_xlfn.MINIFS(Processed_data!H:H,Processed_data!A:A,A3828))</f>
        <v>46038</v>
      </c>
      <c r="M3828" s="1">
        <f>IF(F3828=0,"not processed",ABS(bank_source_transactions__1[[#This Row],[transaction_date]]-Reconciliation!L3828))</f>
        <v>0</v>
      </c>
      <c r="N3828" s="1" t="str" cm="1">
        <f t="array" ref="N3828">_xlfn.IFS(M3828="not Processed", "Not Processed",M3828&gt;2,"SLA Breached",M3828&lt;=2,"Within SLA")</f>
        <v>Within SLA</v>
      </c>
      <c r="O3828" s="1" t="str">
        <f>_xlfn.XLOOKUP(A3828,Source_data!A:A,Source_data!D:D)</f>
        <v>UPI</v>
      </c>
      <c r="P3828" s="1">
        <f t="shared" si="595"/>
        <v>0</v>
      </c>
      <c r="Q3828" s="1">
        <f t="shared" si="596"/>
        <v>0</v>
      </c>
      <c r="R3828" s="1">
        <f t="shared" si="597"/>
        <v>0</v>
      </c>
      <c r="S3828" s="1">
        <f t="shared" si="598"/>
        <v>0</v>
      </c>
      <c r="T3828" s="1">
        <f t="shared" si="599"/>
        <v>0</v>
      </c>
      <c r="U3828" s="1" t="str">
        <f>_xlfn.XLOOKUP(Table3[[#This Row],[Transaction ID]],Source_data!A:A,Source_data!E:E)</f>
        <v>Bengaluru</v>
      </c>
      <c r="V3828" s="1">
        <f>_xlfn.IFNA(_xlfn.XLOOKUP(A3828,bank_processed_transactions[transaction_id],bank_processed_transactions[processing_minutes]),"")</f>
        <v>29.3</v>
      </c>
      <c r="W3828" s="31">
        <f>_xlfn.XLOOKUP(A3828,Source_data!A:A,Source_data!B:B)</f>
        <v>46038</v>
      </c>
    </row>
    <row r="3829" spans="1:23" x14ac:dyDescent="0.3">
      <c r="A3829" s="4" t="s">
        <v>4969</v>
      </c>
      <c r="B3829" s="1">
        <f>_xlfn.XLOOKUP(A3829,bank_source_transactions__1[transaction_id],bank_source_transactions__1[amount_inr])</f>
        <v>8301.36</v>
      </c>
      <c r="C3829" s="1">
        <f>_xlfn.XLOOKUP(A3829,Processed_data!A:A,Processed_data!F:F)</f>
        <v>8301.36</v>
      </c>
      <c r="D3829" s="1" t="str">
        <f>_xlfn.XLOOKUP(A3829,bank_source_transactions__1[transaction_id],bank_source_transactions__1[transaction_status])</f>
        <v>SUCCESS</v>
      </c>
      <c r="E3829" s="1" t="str">
        <f>_xlfn.XLOOKUP(A3829,Processed_data!A:A,Processed_data!G:G)</f>
        <v>SUCCESS</v>
      </c>
      <c r="F3829" s="1">
        <f>COUNTIF(bank_processed_transactions[transaction_id],A3829)</f>
        <v>1</v>
      </c>
      <c r="G3829" s="1" t="str">
        <f t="shared" si="590"/>
        <v>found</v>
      </c>
      <c r="H3829" s="1" t="str">
        <f t="shared" si="591"/>
        <v>Not Duplicate</v>
      </c>
      <c r="I3829" s="1" t="str">
        <f t="shared" si="592"/>
        <v>match</v>
      </c>
      <c r="J3829" s="1" t="str">
        <f t="shared" si="593"/>
        <v>match</v>
      </c>
      <c r="K3829" s="1">
        <f t="shared" si="594"/>
        <v>0</v>
      </c>
      <c r="L3829" s="2">
        <f>IF(F3829=0,"not processed",_xlfn.MINIFS(Processed_data!H:H,Processed_data!A:A,A3829))</f>
        <v>46041</v>
      </c>
      <c r="M3829" s="1">
        <f>IF(F3829=0,"not processed",ABS(bank_source_transactions__1[[#This Row],[transaction_date]]-Reconciliation!L3829))</f>
        <v>2</v>
      </c>
      <c r="N3829" s="1" t="str" cm="1">
        <f t="array" ref="N3829">_xlfn.IFS(M3829="not Processed", "Not Processed",M3829&gt;2,"SLA Breached",M3829&lt;=2,"Within SLA")</f>
        <v>Within SLA</v>
      </c>
      <c r="O3829" s="1" t="str">
        <f>_xlfn.XLOOKUP(A3829,Source_data!A:A,Source_data!D:D)</f>
        <v>CARD</v>
      </c>
      <c r="P3829" s="1">
        <f t="shared" si="595"/>
        <v>0</v>
      </c>
      <c r="Q3829" s="1">
        <f t="shared" si="596"/>
        <v>0</v>
      </c>
      <c r="R3829" s="1">
        <f t="shared" si="597"/>
        <v>0</v>
      </c>
      <c r="S3829" s="1">
        <f t="shared" si="598"/>
        <v>0</v>
      </c>
      <c r="T3829" s="1">
        <f t="shared" si="599"/>
        <v>0</v>
      </c>
      <c r="U3829" s="1" t="str">
        <f>_xlfn.XLOOKUP(Table3[[#This Row],[Transaction ID]],Source_data!A:A,Source_data!E:E)</f>
        <v>Hyderabad</v>
      </c>
      <c r="V3829" s="1">
        <f>_xlfn.IFNA(_xlfn.XLOOKUP(A3829,bank_processed_transactions[transaction_id],bank_processed_transactions[processing_minutes]),"")</f>
        <v>25.2</v>
      </c>
      <c r="W3829" s="31">
        <f>_xlfn.XLOOKUP(A3829,Source_data!A:A,Source_data!B:B)</f>
        <v>46039</v>
      </c>
    </row>
    <row r="3830" spans="1:23" x14ac:dyDescent="0.3">
      <c r="A3830" s="3" t="s">
        <v>3092</v>
      </c>
      <c r="B3830" s="1">
        <f>_xlfn.XLOOKUP(A3830,bank_source_transactions__1[transaction_id],bank_source_transactions__1[amount_inr])</f>
        <v>1990.82</v>
      </c>
      <c r="C3830" s="1">
        <f>_xlfn.XLOOKUP(A3830,Processed_data!A:A,Processed_data!F:F)</f>
        <v>1990.82</v>
      </c>
      <c r="D3830" s="1" t="str">
        <f>_xlfn.XLOOKUP(A3830,bank_source_transactions__1[transaction_id],bank_source_transactions__1[transaction_status])</f>
        <v>SUCCESS</v>
      </c>
      <c r="E3830" s="1" t="str">
        <f>_xlfn.XLOOKUP(A3830,Processed_data!A:A,Processed_data!G:G)</f>
        <v>SUCCESS</v>
      </c>
      <c r="F3830" s="1">
        <f>COUNTIF(bank_processed_transactions[transaction_id],A3830)</f>
        <v>1</v>
      </c>
      <c r="G3830" s="1" t="str">
        <f t="shared" si="590"/>
        <v>found</v>
      </c>
      <c r="H3830" s="1" t="str">
        <f t="shared" si="591"/>
        <v>Not Duplicate</v>
      </c>
      <c r="I3830" s="1" t="str">
        <f t="shared" si="592"/>
        <v>match</v>
      </c>
      <c r="J3830" s="1" t="str">
        <f t="shared" si="593"/>
        <v>match</v>
      </c>
      <c r="K3830" s="1">
        <f t="shared" si="594"/>
        <v>0</v>
      </c>
      <c r="L3830" s="2">
        <f>IF(F3830=0,"not processed",_xlfn.MINIFS(Processed_data!H:H,Processed_data!A:A,A3830))</f>
        <v>46090</v>
      </c>
      <c r="M3830" s="1">
        <f>IF(F3830=0,"not processed",ABS(bank_source_transactions__1[[#This Row],[transaction_date]]-Reconciliation!L3830))</f>
        <v>3</v>
      </c>
      <c r="N3830" s="1" t="str" cm="1">
        <f t="array" ref="N3830">_xlfn.IFS(M3830="not Processed", "Not Processed",M3830&gt;2,"SLA Breached",M3830&lt;=2,"Within SLA")</f>
        <v>SLA Breached</v>
      </c>
      <c r="O3830" s="1" t="str">
        <f>_xlfn.XLOOKUP(A3830,Source_data!A:A,Source_data!D:D)</f>
        <v>CARD</v>
      </c>
      <c r="P3830" s="1">
        <f t="shared" si="595"/>
        <v>0</v>
      </c>
      <c r="Q3830" s="1">
        <f t="shared" si="596"/>
        <v>0</v>
      </c>
      <c r="R3830" s="1">
        <f t="shared" si="597"/>
        <v>0</v>
      </c>
      <c r="S3830" s="1">
        <f t="shared" si="598"/>
        <v>0</v>
      </c>
      <c r="T3830" s="1">
        <f t="shared" si="599"/>
        <v>1</v>
      </c>
      <c r="U3830" s="1" t="str">
        <f>_xlfn.XLOOKUP(Table3[[#This Row],[Transaction ID]],Source_data!A:A,Source_data!E:E)</f>
        <v>Bengaluru</v>
      </c>
      <c r="V3830" s="1">
        <f>_xlfn.IFNA(_xlfn.XLOOKUP(A3830,bank_processed_transactions[transaction_id],bank_processed_transactions[processing_minutes]),"")</f>
        <v>49.8</v>
      </c>
      <c r="W3830" s="31">
        <f>_xlfn.XLOOKUP(A3830,Source_data!A:A,Source_data!B:B)</f>
        <v>46087</v>
      </c>
    </row>
    <row r="3831" spans="1:23" x14ac:dyDescent="0.3">
      <c r="A3831" s="4" t="s">
        <v>2331</v>
      </c>
      <c r="B3831" s="1">
        <f>_xlfn.XLOOKUP(A3831,bank_source_transactions__1[transaction_id],bank_source_transactions__1[amount_inr])</f>
        <v>3401.09</v>
      </c>
      <c r="C3831" s="1">
        <f>_xlfn.XLOOKUP(A3831,Processed_data!A:A,Processed_data!F:F)</f>
        <v>3401.09</v>
      </c>
      <c r="D3831" s="1" t="str">
        <f>_xlfn.XLOOKUP(A3831,bank_source_transactions__1[transaction_id],bank_source_transactions__1[transaction_status])</f>
        <v>SUCCESS</v>
      </c>
      <c r="E3831" s="1" t="str">
        <f>_xlfn.XLOOKUP(A3831,Processed_data!A:A,Processed_data!G:G)</f>
        <v>SUCCESS</v>
      </c>
      <c r="F3831" s="1">
        <f>COUNTIF(bank_processed_transactions[transaction_id],A3831)</f>
        <v>1</v>
      </c>
      <c r="G3831" s="1" t="str">
        <f t="shared" si="590"/>
        <v>found</v>
      </c>
      <c r="H3831" s="1" t="str">
        <f t="shared" si="591"/>
        <v>Not Duplicate</v>
      </c>
      <c r="I3831" s="1" t="str">
        <f t="shared" si="592"/>
        <v>match</v>
      </c>
      <c r="J3831" s="1" t="str">
        <f t="shared" si="593"/>
        <v>match</v>
      </c>
      <c r="K3831" s="1">
        <f t="shared" si="594"/>
        <v>0</v>
      </c>
      <c r="L3831" s="2">
        <f>IF(F3831=0,"not processed",_xlfn.MINIFS(Processed_data!H:H,Processed_data!A:A,A3831))</f>
        <v>46038</v>
      </c>
      <c r="M3831" s="1">
        <f>IF(F3831=0,"not processed",ABS(bank_source_transactions__1[[#This Row],[transaction_date]]-Reconciliation!L3831))</f>
        <v>2</v>
      </c>
      <c r="N3831" s="1" t="str" cm="1">
        <f t="array" ref="N3831">_xlfn.IFS(M3831="not Processed", "Not Processed",M3831&gt;2,"SLA Breached",M3831&lt;=2,"Within SLA")</f>
        <v>Within SLA</v>
      </c>
      <c r="O3831" s="1" t="str">
        <f>_xlfn.XLOOKUP(A3831,Source_data!A:A,Source_data!D:D)</f>
        <v>UPI</v>
      </c>
      <c r="P3831" s="1">
        <f t="shared" si="595"/>
        <v>0</v>
      </c>
      <c r="Q3831" s="1">
        <f t="shared" si="596"/>
        <v>0</v>
      </c>
      <c r="R3831" s="1">
        <f t="shared" si="597"/>
        <v>0</v>
      </c>
      <c r="S3831" s="1">
        <f t="shared" si="598"/>
        <v>0</v>
      </c>
      <c r="T3831" s="1">
        <f t="shared" si="599"/>
        <v>0</v>
      </c>
      <c r="U3831" s="1" t="str">
        <f>_xlfn.XLOOKUP(Table3[[#This Row],[Transaction ID]],Source_data!A:A,Source_data!E:E)</f>
        <v>Hyderabad</v>
      </c>
      <c r="V3831" s="1">
        <f>_xlfn.IFNA(_xlfn.XLOOKUP(A3831,bank_processed_transactions[transaction_id],bank_processed_transactions[processing_minutes]),"")</f>
        <v>13</v>
      </c>
      <c r="W3831" s="31">
        <f>_xlfn.XLOOKUP(A3831,Source_data!A:A,Source_data!B:B)</f>
        <v>46036</v>
      </c>
    </row>
    <row r="3832" spans="1:23" x14ac:dyDescent="0.3">
      <c r="A3832" s="3" t="s">
        <v>4751</v>
      </c>
      <c r="B3832" s="1">
        <f>_xlfn.XLOOKUP(A3832,bank_source_transactions__1[transaction_id],bank_source_transactions__1[amount_inr])</f>
        <v>2250.13</v>
      </c>
      <c r="C3832" s="1">
        <f>_xlfn.XLOOKUP(A3832,Processed_data!A:A,Processed_data!F:F)</f>
        <v>2250.13</v>
      </c>
      <c r="D3832" s="1" t="str">
        <f>_xlfn.XLOOKUP(A3832,bank_source_transactions__1[transaction_id],bank_source_transactions__1[transaction_status])</f>
        <v>SUCCESS</v>
      </c>
      <c r="E3832" s="1" t="str">
        <f>_xlfn.XLOOKUP(A3832,Processed_data!A:A,Processed_data!G:G)</f>
        <v>SUCCESS</v>
      </c>
      <c r="F3832" s="1">
        <f>COUNTIF(bank_processed_transactions[transaction_id],A3832)</f>
        <v>1</v>
      </c>
      <c r="G3832" s="1" t="str">
        <f t="shared" si="590"/>
        <v>found</v>
      </c>
      <c r="H3832" s="1" t="str">
        <f t="shared" si="591"/>
        <v>Not Duplicate</v>
      </c>
      <c r="I3832" s="1" t="str">
        <f t="shared" si="592"/>
        <v>match</v>
      </c>
      <c r="J3832" s="1" t="str">
        <f t="shared" si="593"/>
        <v>match</v>
      </c>
      <c r="K3832" s="1">
        <f t="shared" si="594"/>
        <v>0</v>
      </c>
      <c r="L3832" s="2">
        <f>IF(F3832=0,"not processed",_xlfn.MINIFS(Processed_data!H:H,Processed_data!A:A,A3832))</f>
        <v>46080</v>
      </c>
      <c r="M3832" s="1">
        <f>IF(F3832=0,"not processed",ABS(bank_source_transactions__1[[#This Row],[transaction_date]]-Reconciliation!L3832))</f>
        <v>1</v>
      </c>
      <c r="N3832" s="1" t="str" cm="1">
        <f t="array" ref="N3832">_xlfn.IFS(M3832="not Processed", "Not Processed",M3832&gt;2,"SLA Breached",M3832&lt;=2,"Within SLA")</f>
        <v>Within SLA</v>
      </c>
      <c r="O3832" s="1" t="str">
        <f>_xlfn.XLOOKUP(A3832,Source_data!A:A,Source_data!D:D)</f>
        <v>UPI</v>
      </c>
      <c r="P3832" s="1">
        <f t="shared" si="595"/>
        <v>0</v>
      </c>
      <c r="Q3832" s="1">
        <f t="shared" si="596"/>
        <v>0</v>
      </c>
      <c r="R3832" s="1">
        <f t="shared" si="597"/>
        <v>0</v>
      </c>
      <c r="S3832" s="1">
        <f t="shared" si="598"/>
        <v>0</v>
      </c>
      <c r="T3832" s="1">
        <f t="shared" si="599"/>
        <v>0</v>
      </c>
      <c r="U3832" s="1" t="str">
        <f>_xlfn.XLOOKUP(Table3[[#This Row],[Transaction ID]],Source_data!A:A,Source_data!E:E)</f>
        <v>Pune</v>
      </c>
      <c r="V3832" s="1">
        <f>_xlfn.IFNA(_xlfn.XLOOKUP(A3832,bank_processed_transactions[transaction_id],bank_processed_transactions[processing_minutes]),"")</f>
        <v>38</v>
      </c>
      <c r="W3832" s="31">
        <f>_xlfn.XLOOKUP(A3832,Source_data!A:A,Source_data!B:B)</f>
        <v>46079</v>
      </c>
    </row>
    <row r="3833" spans="1:23" x14ac:dyDescent="0.3">
      <c r="A3833" s="4" t="s">
        <v>707</v>
      </c>
      <c r="B3833" s="1">
        <f>_xlfn.XLOOKUP(A3833,bank_source_transactions__1[transaction_id],bank_source_transactions__1[amount_inr])</f>
        <v>1446.11</v>
      </c>
      <c r="C3833" s="1">
        <f>_xlfn.XLOOKUP(A3833,Processed_data!A:A,Processed_data!F:F)</f>
        <v>1446.11</v>
      </c>
      <c r="D3833" s="1" t="str">
        <f>_xlfn.XLOOKUP(A3833,bank_source_transactions__1[transaction_id],bank_source_transactions__1[transaction_status])</f>
        <v>SUCCESS</v>
      </c>
      <c r="E3833" s="1" t="str">
        <f>_xlfn.XLOOKUP(A3833,Processed_data!A:A,Processed_data!G:G)</f>
        <v>SUCCESS</v>
      </c>
      <c r="F3833" s="1">
        <f>COUNTIF(bank_processed_transactions[transaction_id],A3833)</f>
        <v>1</v>
      </c>
      <c r="G3833" s="1" t="str">
        <f t="shared" si="590"/>
        <v>found</v>
      </c>
      <c r="H3833" s="1" t="str">
        <f t="shared" si="591"/>
        <v>Not Duplicate</v>
      </c>
      <c r="I3833" s="1" t="str">
        <f t="shared" si="592"/>
        <v>match</v>
      </c>
      <c r="J3833" s="1" t="str">
        <f t="shared" si="593"/>
        <v>match</v>
      </c>
      <c r="K3833" s="1">
        <f t="shared" si="594"/>
        <v>0</v>
      </c>
      <c r="L3833" s="2">
        <f>IF(F3833=0,"not processed",_xlfn.MINIFS(Processed_data!H:H,Processed_data!A:A,A3833))</f>
        <v>46103</v>
      </c>
      <c r="M3833" s="1">
        <f>IF(F3833=0,"not processed",ABS(bank_source_transactions__1[[#This Row],[transaction_date]]-Reconciliation!L3833))</f>
        <v>2</v>
      </c>
      <c r="N3833" s="1" t="str" cm="1">
        <f t="array" ref="N3833">_xlfn.IFS(M3833="not Processed", "Not Processed",M3833&gt;2,"SLA Breached",M3833&lt;=2,"Within SLA")</f>
        <v>Within SLA</v>
      </c>
      <c r="O3833" s="1" t="str">
        <f>_xlfn.XLOOKUP(A3833,Source_data!A:A,Source_data!D:D)</f>
        <v>NEFT</v>
      </c>
      <c r="P3833" s="1">
        <f t="shared" si="595"/>
        <v>0</v>
      </c>
      <c r="Q3833" s="1">
        <f t="shared" si="596"/>
        <v>0</v>
      </c>
      <c r="R3833" s="1">
        <f t="shared" si="597"/>
        <v>0</v>
      </c>
      <c r="S3833" s="1">
        <f t="shared" si="598"/>
        <v>0</v>
      </c>
      <c r="T3833" s="1">
        <f t="shared" si="599"/>
        <v>0</v>
      </c>
      <c r="U3833" s="1" t="str">
        <f>_xlfn.XLOOKUP(Table3[[#This Row],[Transaction ID]],Source_data!A:A,Source_data!E:E)</f>
        <v>Hyderabad</v>
      </c>
      <c r="V3833" s="1">
        <f>_xlfn.IFNA(_xlfn.XLOOKUP(A3833,bank_processed_transactions[transaction_id],bank_processed_transactions[processing_minutes]),"")</f>
        <v>16.5</v>
      </c>
      <c r="W3833" s="31">
        <f>_xlfn.XLOOKUP(A3833,Source_data!A:A,Source_data!B:B)</f>
        <v>46101</v>
      </c>
    </row>
    <row r="3834" spans="1:23" x14ac:dyDescent="0.3">
      <c r="A3834" s="3" t="s">
        <v>4813</v>
      </c>
      <c r="B3834" s="1">
        <f>_xlfn.XLOOKUP(A3834,bank_source_transactions__1[transaction_id],bank_source_transactions__1[amount_inr])</f>
        <v>9745.26</v>
      </c>
      <c r="C3834" s="1">
        <f>_xlfn.XLOOKUP(A3834,Processed_data!A:A,Processed_data!F:F)</f>
        <v>9745.26</v>
      </c>
      <c r="D3834" s="1" t="str">
        <f>_xlfn.XLOOKUP(A3834,bank_source_transactions__1[transaction_id],bank_source_transactions__1[transaction_status])</f>
        <v>SUCCESS</v>
      </c>
      <c r="E3834" s="1" t="str">
        <f>_xlfn.XLOOKUP(A3834,Processed_data!A:A,Processed_data!G:G)</f>
        <v>SUCCESS</v>
      </c>
      <c r="F3834" s="1">
        <f>COUNTIF(bank_processed_transactions[transaction_id],A3834)</f>
        <v>1</v>
      </c>
      <c r="G3834" s="1" t="str">
        <f t="shared" si="590"/>
        <v>found</v>
      </c>
      <c r="H3834" s="1" t="str">
        <f t="shared" si="591"/>
        <v>Not Duplicate</v>
      </c>
      <c r="I3834" s="1" t="str">
        <f t="shared" si="592"/>
        <v>match</v>
      </c>
      <c r="J3834" s="1" t="str">
        <f t="shared" si="593"/>
        <v>match</v>
      </c>
      <c r="K3834" s="1">
        <f t="shared" si="594"/>
        <v>0</v>
      </c>
      <c r="L3834" s="2">
        <f>IF(F3834=0,"not processed",_xlfn.MINIFS(Processed_data!H:H,Processed_data!A:A,A3834))</f>
        <v>46030</v>
      </c>
      <c r="M3834" s="1">
        <f>IF(F3834=0,"not processed",ABS(bank_source_transactions__1[[#This Row],[transaction_date]]-Reconciliation!L3834))</f>
        <v>3</v>
      </c>
      <c r="N3834" s="1" t="str" cm="1">
        <f t="array" ref="N3834">_xlfn.IFS(M3834="not Processed", "Not Processed",M3834&gt;2,"SLA Breached",M3834&lt;=2,"Within SLA")</f>
        <v>SLA Breached</v>
      </c>
      <c r="O3834" s="1" t="str">
        <f>_xlfn.XLOOKUP(A3834,Source_data!A:A,Source_data!D:D)</f>
        <v>UPI</v>
      </c>
      <c r="P3834" s="1">
        <f t="shared" si="595"/>
        <v>0</v>
      </c>
      <c r="Q3834" s="1">
        <f t="shared" si="596"/>
        <v>0</v>
      </c>
      <c r="R3834" s="1">
        <f t="shared" si="597"/>
        <v>0</v>
      </c>
      <c r="S3834" s="1">
        <f t="shared" si="598"/>
        <v>0</v>
      </c>
      <c r="T3834" s="1">
        <f t="shared" si="599"/>
        <v>1</v>
      </c>
      <c r="U3834" s="1" t="str">
        <f>_xlfn.XLOOKUP(Table3[[#This Row],[Transaction ID]],Source_data!A:A,Source_data!E:E)</f>
        <v>Bengaluru</v>
      </c>
      <c r="V3834" s="1">
        <f>_xlfn.IFNA(_xlfn.XLOOKUP(A3834,bank_processed_transactions[transaction_id],bank_processed_transactions[processing_minutes]),"")</f>
        <v>17.2</v>
      </c>
      <c r="W3834" s="31">
        <f>_xlfn.XLOOKUP(A3834,Source_data!A:A,Source_data!B:B)</f>
        <v>46027</v>
      </c>
    </row>
    <row r="3835" spans="1:23" x14ac:dyDescent="0.3">
      <c r="A3835" s="4" t="s">
        <v>3642</v>
      </c>
      <c r="B3835" s="1">
        <f>_xlfn.XLOOKUP(A3835,bank_source_transactions__1[transaction_id],bank_source_transactions__1[amount_inr])</f>
        <v>1303</v>
      </c>
      <c r="C3835" s="1">
        <f>_xlfn.XLOOKUP(A3835,Processed_data!A:A,Processed_data!F:F)</f>
        <v>1303</v>
      </c>
      <c r="D3835" s="1" t="str">
        <f>_xlfn.XLOOKUP(A3835,bank_source_transactions__1[transaction_id],bank_source_transactions__1[transaction_status])</f>
        <v>SUCCESS</v>
      </c>
      <c r="E3835" s="1" t="str">
        <f>_xlfn.XLOOKUP(A3835,Processed_data!A:A,Processed_data!G:G)</f>
        <v>SUCCESS</v>
      </c>
      <c r="F3835" s="1">
        <f>COUNTIF(bank_processed_transactions[transaction_id],A3835)</f>
        <v>1</v>
      </c>
      <c r="G3835" s="1" t="str">
        <f t="shared" si="590"/>
        <v>found</v>
      </c>
      <c r="H3835" s="1" t="str">
        <f t="shared" si="591"/>
        <v>Not Duplicate</v>
      </c>
      <c r="I3835" s="1" t="str">
        <f t="shared" si="592"/>
        <v>match</v>
      </c>
      <c r="J3835" s="1" t="str">
        <f t="shared" si="593"/>
        <v>match</v>
      </c>
      <c r="K3835" s="1">
        <f t="shared" si="594"/>
        <v>0</v>
      </c>
      <c r="L3835" s="2">
        <f>IF(F3835=0,"not processed",_xlfn.MINIFS(Processed_data!H:H,Processed_data!A:A,A3835))</f>
        <v>46096</v>
      </c>
      <c r="M3835" s="1">
        <f>IF(F3835=0,"not processed",ABS(bank_source_transactions__1[[#This Row],[transaction_date]]-Reconciliation!L3835))</f>
        <v>1</v>
      </c>
      <c r="N3835" s="1" t="str" cm="1">
        <f t="array" ref="N3835">_xlfn.IFS(M3835="not Processed", "Not Processed",M3835&gt;2,"SLA Breached",M3835&lt;=2,"Within SLA")</f>
        <v>Within SLA</v>
      </c>
      <c r="O3835" s="1" t="str">
        <f>_xlfn.XLOOKUP(A3835,Source_data!A:A,Source_data!D:D)</f>
        <v>CARD</v>
      </c>
      <c r="P3835" s="1">
        <f t="shared" si="595"/>
        <v>0</v>
      </c>
      <c r="Q3835" s="1">
        <f t="shared" si="596"/>
        <v>0</v>
      </c>
      <c r="R3835" s="1">
        <f t="shared" si="597"/>
        <v>0</v>
      </c>
      <c r="S3835" s="1">
        <f t="shared" si="598"/>
        <v>0</v>
      </c>
      <c r="T3835" s="1">
        <f t="shared" si="599"/>
        <v>0</v>
      </c>
      <c r="U3835" s="1" t="str">
        <f>_xlfn.XLOOKUP(Table3[[#This Row],[Transaction ID]],Source_data!A:A,Source_data!E:E)</f>
        <v>Bengaluru</v>
      </c>
      <c r="V3835" s="1">
        <f>_xlfn.IFNA(_xlfn.XLOOKUP(A3835,bank_processed_transactions[transaction_id],bank_processed_transactions[processing_minutes]),"")</f>
        <v>68</v>
      </c>
      <c r="W3835" s="31">
        <f>_xlfn.XLOOKUP(A3835,Source_data!A:A,Source_data!B:B)</f>
        <v>46095</v>
      </c>
    </row>
    <row r="3836" spans="1:23" x14ac:dyDescent="0.3">
      <c r="A3836" s="3" t="s">
        <v>3161</v>
      </c>
      <c r="B3836" s="1">
        <f>_xlfn.XLOOKUP(A3836,bank_source_transactions__1[transaction_id],bank_source_transactions__1[amount_inr])</f>
        <v>874.35</v>
      </c>
      <c r="C3836" s="1">
        <f>_xlfn.XLOOKUP(A3836,Processed_data!A:A,Processed_data!F:F)</f>
        <v>874.35</v>
      </c>
      <c r="D3836" s="1" t="str">
        <f>_xlfn.XLOOKUP(A3836,bank_source_transactions__1[transaction_id],bank_source_transactions__1[transaction_status])</f>
        <v>SUCCESS</v>
      </c>
      <c r="E3836" s="1" t="str">
        <f>_xlfn.XLOOKUP(A3836,Processed_data!A:A,Processed_data!G:G)</f>
        <v>SUCCESS</v>
      </c>
      <c r="F3836" s="1">
        <f>COUNTIF(bank_processed_transactions[transaction_id],A3836)</f>
        <v>1</v>
      </c>
      <c r="G3836" s="1" t="str">
        <f t="shared" si="590"/>
        <v>found</v>
      </c>
      <c r="H3836" s="1" t="str">
        <f t="shared" si="591"/>
        <v>Not Duplicate</v>
      </c>
      <c r="I3836" s="1" t="str">
        <f t="shared" si="592"/>
        <v>match</v>
      </c>
      <c r="J3836" s="1" t="str">
        <f t="shared" si="593"/>
        <v>match</v>
      </c>
      <c r="K3836" s="1">
        <f t="shared" si="594"/>
        <v>0</v>
      </c>
      <c r="L3836" s="2">
        <f>IF(F3836=0,"not processed",_xlfn.MINIFS(Processed_data!H:H,Processed_data!A:A,A3836))</f>
        <v>46098</v>
      </c>
      <c r="M3836" s="1">
        <f>IF(F3836=0,"not processed",ABS(bank_source_transactions__1[[#This Row],[transaction_date]]-Reconciliation!L3836))</f>
        <v>1</v>
      </c>
      <c r="N3836" s="1" t="str" cm="1">
        <f t="array" ref="N3836">_xlfn.IFS(M3836="not Processed", "Not Processed",M3836&gt;2,"SLA Breached",M3836&lt;=2,"Within SLA")</f>
        <v>Within SLA</v>
      </c>
      <c r="O3836" s="1" t="str">
        <f>_xlfn.XLOOKUP(A3836,Source_data!A:A,Source_data!D:D)</f>
        <v>UPI</v>
      </c>
      <c r="P3836" s="1">
        <f t="shared" si="595"/>
        <v>0</v>
      </c>
      <c r="Q3836" s="1">
        <f t="shared" si="596"/>
        <v>0</v>
      </c>
      <c r="R3836" s="1">
        <f t="shared" si="597"/>
        <v>0</v>
      </c>
      <c r="S3836" s="1">
        <f t="shared" si="598"/>
        <v>0</v>
      </c>
      <c r="T3836" s="1">
        <f t="shared" si="599"/>
        <v>0</v>
      </c>
      <c r="U3836" s="1" t="str">
        <f>_xlfn.XLOOKUP(Table3[[#This Row],[Transaction ID]],Source_data!A:A,Source_data!E:E)</f>
        <v>Mumbai</v>
      </c>
      <c r="V3836" s="1">
        <f>_xlfn.IFNA(_xlfn.XLOOKUP(A3836,bank_processed_transactions[transaction_id],bank_processed_transactions[processing_minutes]),"")</f>
        <v>22.9</v>
      </c>
      <c r="W3836" s="31">
        <f>_xlfn.XLOOKUP(A3836,Source_data!A:A,Source_data!B:B)</f>
        <v>46097</v>
      </c>
    </row>
    <row r="3837" spans="1:23" x14ac:dyDescent="0.3">
      <c r="A3837" s="4" t="s">
        <v>3981</v>
      </c>
      <c r="B3837" s="1">
        <f>_xlfn.XLOOKUP(A3837,bank_source_transactions__1[transaction_id],bank_source_transactions__1[amount_inr])</f>
        <v>1944.38</v>
      </c>
      <c r="C3837" s="1">
        <f>_xlfn.XLOOKUP(A3837,Processed_data!A:A,Processed_data!F:F)</f>
        <v>1944.38</v>
      </c>
      <c r="D3837" s="1" t="str">
        <f>_xlfn.XLOOKUP(A3837,bank_source_transactions__1[transaction_id],bank_source_transactions__1[transaction_status])</f>
        <v>FAILED</v>
      </c>
      <c r="E3837" s="1" t="str">
        <f>_xlfn.XLOOKUP(A3837,Processed_data!A:A,Processed_data!G:G)</f>
        <v>FAILED</v>
      </c>
      <c r="F3837" s="1">
        <f>COUNTIF(bank_processed_transactions[transaction_id],A3837)</f>
        <v>1</v>
      </c>
      <c r="G3837" s="1" t="str">
        <f t="shared" si="590"/>
        <v>found</v>
      </c>
      <c r="H3837" s="1" t="str">
        <f t="shared" si="591"/>
        <v>Not Duplicate</v>
      </c>
      <c r="I3837" s="1" t="str">
        <f t="shared" si="592"/>
        <v>match</v>
      </c>
      <c r="J3837" s="1" t="str">
        <f t="shared" si="593"/>
        <v>match</v>
      </c>
      <c r="K3837" s="1">
        <f t="shared" si="594"/>
        <v>0</v>
      </c>
      <c r="L3837" s="2">
        <f>IF(F3837=0,"not processed",_xlfn.MINIFS(Processed_data!H:H,Processed_data!A:A,A3837))</f>
        <v>46047</v>
      </c>
      <c r="M3837" s="1">
        <f>IF(F3837=0,"not processed",ABS(bank_source_transactions__1[[#This Row],[transaction_date]]-Reconciliation!L3837))</f>
        <v>0</v>
      </c>
      <c r="N3837" s="1" t="str" cm="1">
        <f t="array" ref="N3837">_xlfn.IFS(M3837="not Processed", "Not Processed",M3837&gt;2,"SLA Breached",M3837&lt;=2,"Within SLA")</f>
        <v>Within SLA</v>
      </c>
      <c r="O3837" s="1" t="str">
        <f>_xlfn.XLOOKUP(A3837,Source_data!A:A,Source_data!D:D)</f>
        <v>UPI</v>
      </c>
      <c r="P3837" s="1">
        <f t="shared" si="595"/>
        <v>0</v>
      </c>
      <c r="Q3837" s="1">
        <f t="shared" si="596"/>
        <v>0</v>
      </c>
      <c r="R3837" s="1">
        <f t="shared" si="597"/>
        <v>0</v>
      </c>
      <c r="S3837" s="1">
        <f t="shared" si="598"/>
        <v>0</v>
      </c>
      <c r="T3837" s="1">
        <f t="shared" si="599"/>
        <v>0</v>
      </c>
      <c r="U3837" s="1" t="str">
        <f>_xlfn.XLOOKUP(Table3[[#This Row],[Transaction ID]],Source_data!A:A,Source_data!E:E)</f>
        <v>Hyderabad</v>
      </c>
      <c r="V3837" s="1">
        <f>_xlfn.IFNA(_xlfn.XLOOKUP(A3837,bank_processed_transactions[transaction_id],bank_processed_transactions[processing_minutes]),"")</f>
        <v>11.8</v>
      </c>
      <c r="W3837" s="31">
        <f>_xlfn.XLOOKUP(A3837,Source_data!A:A,Source_data!B:B)</f>
        <v>46047</v>
      </c>
    </row>
    <row r="3838" spans="1:23" x14ac:dyDescent="0.3">
      <c r="A3838" s="3" t="s">
        <v>2004</v>
      </c>
      <c r="B3838" s="1">
        <f>_xlfn.XLOOKUP(A3838,bank_source_transactions__1[transaction_id],bank_source_transactions__1[amount_inr])</f>
        <v>578.62</v>
      </c>
      <c r="C3838" s="1">
        <f>_xlfn.XLOOKUP(A3838,Processed_data!A:A,Processed_data!F:F)</f>
        <v>578.62</v>
      </c>
      <c r="D3838" s="1" t="str">
        <f>_xlfn.XLOOKUP(A3838,bank_source_transactions__1[transaction_id],bank_source_transactions__1[transaction_status])</f>
        <v>SUCCESS</v>
      </c>
      <c r="E3838" s="1" t="str">
        <f>_xlfn.XLOOKUP(A3838,Processed_data!A:A,Processed_data!G:G)</f>
        <v>SUCCESS</v>
      </c>
      <c r="F3838" s="1">
        <f>COUNTIF(bank_processed_transactions[transaction_id],A3838)</f>
        <v>1</v>
      </c>
      <c r="G3838" s="1" t="str">
        <f t="shared" si="590"/>
        <v>found</v>
      </c>
      <c r="H3838" s="1" t="str">
        <f t="shared" si="591"/>
        <v>Not Duplicate</v>
      </c>
      <c r="I3838" s="1" t="str">
        <f t="shared" si="592"/>
        <v>match</v>
      </c>
      <c r="J3838" s="1" t="str">
        <f t="shared" si="593"/>
        <v>match</v>
      </c>
      <c r="K3838" s="1">
        <f t="shared" si="594"/>
        <v>0</v>
      </c>
      <c r="L3838" s="2">
        <f>IF(F3838=0,"not processed",_xlfn.MINIFS(Processed_data!H:H,Processed_data!A:A,A3838))</f>
        <v>46090</v>
      </c>
      <c r="M3838" s="1">
        <f>IF(F3838=0,"not processed",ABS(bank_source_transactions__1[[#This Row],[transaction_date]]-Reconciliation!L3838))</f>
        <v>3</v>
      </c>
      <c r="N3838" s="1" t="str" cm="1">
        <f t="array" ref="N3838">_xlfn.IFS(M3838="not Processed", "Not Processed",M3838&gt;2,"SLA Breached",M3838&lt;=2,"Within SLA")</f>
        <v>SLA Breached</v>
      </c>
      <c r="O3838" s="1" t="str">
        <f>_xlfn.XLOOKUP(A3838,Source_data!A:A,Source_data!D:D)</f>
        <v>UPI</v>
      </c>
      <c r="P3838" s="1">
        <f t="shared" si="595"/>
        <v>0</v>
      </c>
      <c r="Q3838" s="1">
        <f t="shared" si="596"/>
        <v>0</v>
      </c>
      <c r="R3838" s="1">
        <f t="shared" si="597"/>
        <v>0</v>
      </c>
      <c r="S3838" s="1">
        <f t="shared" si="598"/>
        <v>0</v>
      </c>
      <c r="T3838" s="1">
        <f t="shared" si="599"/>
        <v>1</v>
      </c>
      <c r="U3838" s="1" t="str">
        <f>_xlfn.XLOOKUP(Table3[[#This Row],[Transaction ID]],Source_data!A:A,Source_data!E:E)</f>
        <v>Mumbai</v>
      </c>
      <c r="V3838" s="1">
        <f>_xlfn.IFNA(_xlfn.XLOOKUP(A3838,bank_processed_transactions[transaction_id],bank_processed_transactions[processing_minutes]),"")</f>
        <v>42.1</v>
      </c>
      <c r="W3838" s="31">
        <f>_xlfn.XLOOKUP(A3838,Source_data!A:A,Source_data!B:B)</f>
        <v>46087</v>
      </c>
    </row>
    <row r="3839" spans="1:23" x14ac:dyDescent="0.3">
      <c r="A3839" s="4" t="s">
        <v>2819</v>
      </c>
      <c r="B3839" s="1">
        <f>_xlfn.XLOOKUP(A3839,bank_source_transactions__1[transaction_id],bank_source_transactions__1[amount_inr])</f>
        <v>10473.280000000001</v>
      </c>
      <c r="C3839" s="1">
        <f>_xlfn.XLOOKUP(A3839,Processed_data!A:A,Processed_data!F:F)</f>
        <v>10473.280000000001</v>
      </c>
      <c r="D3839" s="1" t="str">
        <f>_xlfn.XLOOKUP(A3839,bank_source_transactions__1[transaction_id],bank_source_transactions__1[transaction_status])</f>
        <v>SUCCESS</v>
      </c>
      <c r="E3839" s="1" t="str">
        <f>_xlfn.XLOOKUP(A3839,Processed_data!A:A,Processed_data!G:G)</f>
        <v>SUCCESS</v>
      </c>
      <c r="F3839" s="1">
        <f>COUNTIF(bank_processed_transactions[transaction_id],A3839)</f>
        <v>1</v>
      </c>
      <c r="G3839" s="1" t="str">
        <f t="shared" si="590"/>
        <v>found</v>
      </c>
      <c r="H3839" s="1" t="str">
        <f t="shared" si="591"/>
        <v>Not Duplicate</v>
      </c>
      <c r="I3839" s="1" t="str">
        <f t="shared" si="592"/>
        <v>match</v>
      </c>
      <c r="J3839" s="1" t="str">
        <f t="shared" si="593"/>
        <v>match</v>
      </c>
      <c r="K3839" s="1">
        <f t="shared" si="594"/>
        <v>0</v>
      </c>
      <c r="L3839" s="2">
        <f>IF(F3839=0,"not processed",_xlfn.MINIFS(Processed_data!H:H,Processed_data!A:A,A3839))</f>
        <v>46089</v>
      </c>
      <c r="M3839" s="1">
        <f>IF(F3839=0,"not processed",ABS(bank_source_transactions__1[[#This Row],[transaction_date]]-Reconciliation!L3839))</f>
        <v>0</v>
      </c>
      <c r="N3839" s="1" t="str" cm="1">
        <f t="array" ref="N3839">_xlfn.IFS(M3839="not Processed", "Not Processed",M3839&gt;2,"SLA Breached",M3839&lt;=2,"Within SLA")</f>
        <v>Within SLA</v>
      </c>
      <c r="O3839" s="1" t="str">
        <f>_xlfn.XLOOKUP(A3839,Source_data!A:A,Source_data!D:D)</f>
        <v>CARD</v>
      </c>
      <c r="P3839" s="1">
        <f t="shared" si="595"/>
        <v>0</v>
      </c>
      <c r="Q3839" s="1">
        <f t="shared" si="596"/>
        <v>0</v>
      </c>
      <c r="R3839" s="1">
        <f t="shared" si="597"/>
        <v>0</v>
      </c>
      <c r="S3839" s="1">
        <f t="shared" si="598"/>
        <v>0</v>
      </c>
      <c r="T3839" s="1">
        <f t="shared" si="599"/>
        <v>0</v>
      </c>
      <c r="U3839" s="1" t="str">
        <f>_xlfn.XLOOKUP(Table3[[#This Row],[Transaction ID]],Source_data!A:A,Source_data!E:E)</f>
        <v>Hyderabad</v>
      </c>
      <c r="V3839" s="1">
        <f>_xlfn.IFNA(_xlfn.XLOOKUP(A3839,bank_processed_transactions[transaction_id],bank_processed_transactions[processing_minutes]),"")</f>
        <v>24.5</v>
      </c>
      <c r="W3839" s="31">
        <f>_xlfn.XLOOKUP(A3839,Source_data!A:A,Source_data!B:B)</f>
        <v>46089</v>
      </c>
    </row>
    <row r="3840" spans="1:23" x14ac:dyDescent="0.3">
      <c r="A3840" s="3" t="s">
        <v>3802</v>
      </c>
      <c r="B3840" s="1">
        <f>_xlfn.XLOOKUP(A3840,bank_source_transactions__1[transaction_id],bank_source_transactions__1[amount_inr])</f>
        <v>9453.91</v>
      </c>
      <c r="C3840" s="1">
        <f>_xlfn.XLOOKUP(A3840,Processed_data!A:A,Processed_data!F:F)</f>
        <v>9453.91</v>
      </c>
      <c r="D3840" s="1" t="str">
        <f>_xlfn.XLOOKUP(A3840,bank_source_transactions__1[transaction_id],bank_source_transactions__1[transaction_status])</f>
        <v>SUCCESS</v>
      </c>
      <c r="E3840" s="1" t="str">
        <f>_xlfn.XLOOKUP(A3840,Processed_data!A:A,Processed_data!G:G)</f>
        <v>SUCCESS</v>
      </c>
      <c r="F3840" s="1">
        <f>COUNTIF(bank_processed_transactions[transaction_id],A3840)</f>
        <v>1</v>
      </c>
      <c r="G3840" s="1" t="str">
        <f t="shared" si="590"/>
        <v>found</v>
      </c>
      <c r="H3840" s="1" t="str">
        <f t="shared" si="591"/>
        <v>Not Duplicate</v>
      </c>
      <c r="I3840" s="1" t="str">
        <f t="shared" si="592"/>
        <v>match</v>
      </c>
      <c r="J3840" s="1" t="str">
        <f t="shared" si="593"/>
        <v>match</v>
      </c>
      <c r="K3840" s="1">
        <f t="shared" si="594"/>
        <v>0</v>
      </c>
      <c r="L3840" s="2">
        <f>IF(F3840=0,"not processed",_xlfn.MINIFS(Processed_data!H:H,Processed_data!A:A,A3840))</f>
        <v>46089</v>
      </c>
      <c r="M3840" s="1">
        <f>IF(F3840=0,"not processed",ABS(bank_source_transactions__1[[#This Row],[transaction_date]]-Reconciliation!L3840))</f>
        <v>3</v>
      </c>
      <c r="N3840" s="1" t="str" cm="1">
        <f t="array" ref="N3840">_xlfn.IFS(M3840="not Processed", "Not Processed",M3840&gt;2,"SLA Breached",M3840&lt;=2,"Within SLA")</f>
        <v>SLA Breached</v>
      </c>
      <c r="O3840" s="1" t="str">
        <f>_xlfn.XLOOKUP(A3840,Source_data!A:A,Source_data!D:D)</f>
        <v>UPI</v>
      </c>
      <c r="P3840" s="1">
        <f t="shared" si="595"/>
        <v>0</v>
      </c>
      <c r="Q3840" s="1">
        <f t="shared" si="596"/>
        <v>0</v>
      </c>
      <c r="R3840" s="1">
        <f t="shared" si="597"/>
        <v>0</v>
      </c>
      <c r="S3840" s="1">
        <f t="shared" si="598"/>
        <v>0</v>
      </c>
      <c r="T3840" s="1">
        <f t="shared" si="599"/>
        <v>1</v>
      </c>
      <c r="U3840" s="1" t="str">
        <f>_xlfn.XLOOKUP(Table3[[#This Row],[Transaction ID]],Source_data!A:A,Source_data!E:E)</f>
        <v>Bengaluru</v>
      </c>
      <c r="V3840" s="1">
        <f>_xlfn.IFNA(_xlfn.XLOOKUP(A3840,bank_processed_transactions[transaction_id],bank_processed_transactions[processing_minutes]),"")</f>
        <v>11.2</v>
      </c>
      <c r="W3840" s="31">
        <f>_xlfn.XLOOKUP(A3840,Source_data!A:A,Source_data!B:B)</f>
        <v>46086</v>
      </c>
    </row>
    <row r="3841" spans="1:23" x14ac:dyDescent="0.3">
      <c r="A3841" s="4" t="s">
        <v>3054</v>
      </c>
      <c r="B3841" s="1">
        <f>_xlfn.XLOOKUP(A3841,bank_source_transactions__1[transaction_id],bank_source_transactions__1[amount_inr])</f>
        <v>13475.03</v>
      </c>
      <c r="C3841" s="1">
        <f>_xlfn.XLOOKUP(A3841,Processed_data!A:A,Processed_data!F:F)</f>
        <v>13475.03</v>
      </c>
      <c r="D3841" s="1" t="str">
        <f>_xlfn.XLOOKUP(A3841,bank_source_transactions__1[transaction_id],bank_source_transactions__1[transaction_status])</f>
        <v>SUCCESS</v>
      </c>
      <c r="E3841" s="1" t="str">
        <f>_xlfn.XLOOKUP(A3841,Processed_data!A:A,Processed_data!G:G)</f>
        <v>SUCCESS</v>
      </c>
      <c r="F3841" s="1">
        <f>COUNTIF(bank_processed_transactions[transaction_id],A3841)</f>
        <v>1</v>
      </c>
      <c r="G3841" s="1" t="str">
        <f t="shared" si="590"/>
        <v>found</v>
      </c>
      <c r="H3841" s="1" t="str">
        <f t="shared" si="591"/>
        <v>Not Duplicate</v>
      </c>
      <c r="I3841" s="1" t="str">
        <f t="shared" si="592"/>
        <v>match</v>
      </c>
      <c r="J3841" s="1" t="str">
        <f t="shared" si="593"/>
        <v>match</v>
      </c>
      <c r="K3841" s="1">
        <f t="shared" si="594"/>
        <v>0</v>
      </c>
      <c r="L3841" s="2">
        <f>IF(F3841=0,"not processed",_xlfn.MINIFS(Processed_data!H:H,Processed_data!A:A,A3841))</f>
        <v>46024</v>
      </c>
      <c r="M3841" s="1">
        <f>IF(F3841=0,"not processed",ABS(bank_source_transactions__1[[#This Row],[transaction_date]]-Reconciliation!L3841))</f>
        <v>0</v>
      </c>
      <c r="N3841" s="1" t="str" cm="1">
        <f t="array" ref="N3841">_xlfn.IFS(M3841="not Processed", "Not Processed",M3841&gt;2,"SLA Breached",M3841&lt;=2,"Within SLA")</f>
        <v>Within SLA</v>
      </c>
      <c r="O3841" s="1" t="str">
        <f>_xlfn.XLOOKUP(A3841,Source_data!A:A,Source_data!D:D)</f>
        <v>IMPS</v>
      </c>
      <c r="P3841" s="1">
        <f t="shared" si="595"/>
        <v>0</v>
      </c>
      <c r="Q3841" s="1">
        <f t="shared" si="596"/>
        <v>0</v>
      </c>
      <c r="R3841" s="1">
        <f t="shared" si="597"/>
        <v>0</v>
      </c>
      <c r="S3841" s="1">
        <f t="shared" si="598"/>
        <v>0</v>
      </c>
      <c r="T3841" s="1">
        <f t="shared" si="599"/>
        <v>0</v>
      </c>
      <c r="U3841" s="1" t="str">
        <f>_xlfn.XLOOKUP(Table3[[#This Row],[Transaction ID]],Source_data!A:A,Source_data!E:E)</f>
        <v>Mumbai</v>
      </c>
      <c r="V3841" s="1">
        <f>_xlfn.IFNA(_xlfn.XLOOKUP(A3841,bank_processed_transactions[transaction_id],bank_processed_transactions[processing_minutes]),"")</f>
        <v>40.200000000000003</v>
      </c>
      <c r="W3841" s="31">
        <f>_xlfn.XLOOKUP(A3841,Source_data!A:A,Source_data!B:B)</f>
        <v>46024</v>
      </c>
    </row>
    <row r="3842" spans="1:23" x14ac:dyDescent="0.3">
      <c r="A3842" s="3" t="s">
        <v>2371</v>
      </c>
      <c r="B3842" s="1">
        <f>_xlfn.XLOOKUP(A3842,bank_source_transactions__1[transaction_id],bank_source_transactions__1[amount_inr])</f>
        <v>295.76</v>
      </c>
      <c r="C3842" s="1">
        <f>_xlfn.XLOOKUP(A3842,Processed_data!A:A,Processed_data!F:F)</f>
        <v>295.76</v>
      </c>
      <c r="D3842" s="1" t="str">
        <f>_xlfn.XLOOKUP(A3842,bank_source_transactions__1[transaction_id],bank_source_transactions__1[transaction_status])</f>
        <v>SUCCESS</v>
      </c>
      <c r="E3842" s="1" t="str">
        <f>_xlfn.XLOOKUP(A3842,Processed_data!A:A,Processed_data!G:G)</f>
        <v>SUCCESS</v>
      </c>
      <c r="F3842" s="1">
        <f>COUNTIF(bank_processed_transactions[transaction_id],A3842)</f>
        <v>1</v>
      </c>
      <c r="G3842" s="1" t="str">
        <f t="shared" si="590"/>
        <v>found</v>
      </c>
      <c r="H3842" s="1" t="str">
        <f t="shared" si="591"/>
        <v>Not Duplicate</v>
      </c>
      <c r="I3842" s="1" t="str">
        <f t="shared" si="592"/>
        <v>match</v>
      </c>
      <c r="J3842" s="1" t="str">
        <f t="shared" si="593"/>
        <v>match</v>
      </c>
      <c r="K3842" s="1">
        <f t="shared" si="594"/>
        <v>0</v>
      </c>
      <c r="L3842" s="2">
        <f>IF(F3842=0,"not processed",_xlfn.MINIFS(Processed_data!H:H,Processed_data!A:A,A3842))</f>
        <v>46067</v>
      </c>
      <c r="M3842" s="1">
        <f>IF(F3842=0,"not processed",ABS(bank_source_transactions__1[[#This Row],[transaction_date]]-Reconciliation!L3842))</f>
        <v>2</v>
      </c>
      <c r="N3842" s="1" t="str" cm="1">
        <f t="array" ref="N3842">_xlfn.IFS(M3842="not Processed", "Not Processed",M3842&gt;2,"SLA Breached",M3842&lt;=2,"Within SLA")</f>
        <v>Within SLA</v>
      </c>
      <c r="O3842" s="1" t="str">
        <f>_xlfn.XLOOKUP(A3842,Source_data!A:A,Source_data!D:D)</f>
        <v>NEFT</v>
      </c>
      <c r="P3842" s="1">
        <f t="shared" si="595"/>
        <v>0</v>
      </c>
      <c r="Q3842" s="1">
        <f t="shared" si="596"/>
        <v>0</v>
      </c>
      <c r="R3842" s="1">
        <f t="shared" si="597"/>
        <v>0</v>
      </c>
      <c r="S3842" s="1">
        <f t="shared" si="598"/>
        <v>0</v>
      </c>
      <c r="T3842" s="1">
        <f t="shared" si="599"/>
        <v>0</v>
      </c>
      <c r="U3842" s="1" t="str">
        <f>_xlfn.XLOOKUP(Table3[[#This Row],[Transaction ID]],Source_data!A:A,Source_data!E:E)</f>
        <v>Hyderabad</v>
      </c>
      <c r="V3842" s="1">
        <f>_xlfn.IFNA(_xlfn.XLOOKUP(A3842,bank_processed_transactions[transaction_id],bank_processed_transactions[processing_minutes]),"")</f>
        <v>47.8</v>
      </c>
      <c r="W3842" s="31">
        <f>_xlfn.XLOOKUP(A3842,Source_data!A:A,Source_data!B:B)</f>
        <v>46065</v>
      </c>
    </row>
    <row r="3843" spans="1:23" x14ac:dyDescent="0.3">
      <c r="A3843" s="4" t="s">
        <v>4396</v>
      </c>
      <c r="B3843" s="1">
        <f>_xlfn.XLOOKUP(A3843,bank_source_transactions__1[transaction_id],bank_source_transactions__1[amount_inr])</f>
        <v>4392.75</v>
      </c>
      <c r="C3843" s="1">
        <f>_xlfn.XLOOKUP(A3843,Processed_data!A:A,Processed_data!F:F)</f>
        <v>4392.75</v>
      </c>
      <c r="D3843" s="1" t="str">
        <f>_xlfn.XLOOKUP(A3843,bank_source_transactions__1[transaction_id],bank_source_transactions__1[transaction_status])</f>
        <v>SUCCESS</v>
      </c>
      <c r="E3843" s="1" t="str">
        <f>_xlfn.XLOOKUP(A3843,Processed_data!A:A,Processed_data!G:G)</f>
        <v>SUCCESS</v>
      </c>
      <c r="F3843" s="1">
        <f>COUNTIF(bank_processed_transactions[transaction_id],A3843)</f>
        <v>1</v>
      </c>
      <c r="G3843" s="1" t="str">
        <f t="shared" ref="G3843:G3906" si="600">IF(F3843=0,"missing","found")</f>
        <v>found</v>
      </c>
      <c r="H3843" s="1" t="str">
        <f t="shared" ref="H3843:H3906" si="601">IF(F3843&gt;1,"Duplicate","Not Duplicate")</f>
        <v>Not Duplicate</v>
      </c>
      <c r="I3843" s="1" t="str">
        <f t="shared" ref="I3843:I3906" si="602">IF(F3843=0,"not processed",IF(B3843=C3843,"match","mismatch"))</f>
        <v>match</v>
      </c>
      <c r="J3843" s="1" t="str">
        <f t="shared" ref="J3843:J3906" si="603">IF(F3843=0,"not processed",IF(D3843=E3843,"match","mismatch"))</f>
        <v>match</v>
      </c>
      <c r="K3843" s="1">
        <f t="shared" ref="K3843:K3906" si="604">IF(F3843=0,"missing",ABS(B3843-C3843))</f>
        <v>0</v>
      </c>
      <c r="L3843" s="2">
        <f>IF(F3843=0,"not processed",_xlfn.MINIFS(Processed_data!H:H,Processed_data!A:A,A3843))</f>
        <v>46039</v>
      </c>
      <c r="M3843" s="1">
        <f>IF(F3843=0,"not processed",ABS(bank_source_transactions__1[[#This Row],[transaction_date]]-Reconciliation!L3843))</f>
        <v>1</v>
      </c>
      <c r="N3843" s="1" t="str" cm="1">
        <f t="array" ref="N3843">_xlfn.IFS(M3843="not Processed", "Not Processed",M3843&gt;2,"SLA Breached",M3843&lt;=2,"Within SLA")</f>
        <v>Within SLA</v>
      </c>
      <c r="O3843" s="1" t="str">
        <f>_xlfn.XLOOKUP(A3843,Source_data!A:A,Source_data!D:D)</f>
        <v>UPI</v>
      </c>
      <c r="P3843" s="1">
        <f t="shared" ref="P3843:P3906" si="605">IF(G3843="missing",1,0)</f>
        <v>0</v>
      </c>
      <c r="Q3843" s="1">
        <f t="shared" ref="Q3843:Q3906" si="606">IF(H3843="duplicate",1,0)</f>
        <v>0</v>
      </c>
      <c r="R3843" s="1">
        <f t="shared" ref="R3843:R3906" si="607">IF(I3843="mismatch",1,0)</f>
        <v>0</v>
      </c>
      <c r="S3843" s="1">
        <f t="shared" ref="S3843:S3906" si="608">IF(J3843="mismatch",1,)</f>
        <v>0</v>
      </c>
      <c r="T3843" s="1">
        <f t="shared" ref="T3843:T3906" si="609">IF(N3843="sla breached",1,0)</f>
        <v>0</v>
      </c>
      <c r="U3843" s="1" t="str">
        <f>_xlfn.XLOOKUP(Table3[[#This Row],[Transaction ID]],Source_data!A:A,Source_data!E:E)</f>
        <v>Hyderabad</v>
      </c>
      <c r="V3843" s="1">
        <f>_xlfn.IFNA(_xlfn.XLOOKUP(A3843,bank_processed_transactions[transaction_id],bank_processed_transactions[processing_minutes]),"")</f>
        <v>17.899999999999999</v>
      </c>
      <c r="W3843" s="31">
        <f>_xlfn.XLOOKUP(A3843,Source_data!A:A,Source_data!B:B)</f>
        <v>46038</v>
      </c>
    </row>
    <row r="3844" spans="1:23" x14ac:dyDescent="0.3">
      <c r="A3844" s="3" t="s">
        <v>3719</v>
      </c>
      <c r="B3844" s="1">
        <f>_xlfn.XLOOKUP(A3844,bank_source_transactions__1[transaction_id],bank_source_transactions__1[amount_inr])</f>
        <v>1445.06</v>
      </c>
      <c r="C3844" s="1">
        <f>_xlfn.XLOOKUP(A3844,Processed_data!A:A,Processed_data!F:F)</f>
        <v>1445.06</v>
      </c>
      <c r="D3844" s="1" t="str">
        <f>_xlfn.XLOOKUP(A3844,bank_source_transactions__1[transaction_id],bank_source_transactions__1[transaction_status])</f>
        <v>SUCCESS</v>
      </c>
      <c r="E3844" s="1" t="str">
        <f>_xlfn.XLOOKUP(A3844,Processed_data!A:A,Processed_data!G:G)</f>
        <v>SUCCESS</v>
      </c>
      <c r="F3844" s="1">
        <f>COUNTIF(bank_processed_transactions[transaction_id],A3844)</f>
        <v>2</v>
      </c>
      <c r="G3844" s="1" t="str">
        <f t="shared" si="600"/>
        <v>found</v>
      </c>
      <c r="H3844" s="1" t="str">
        <f t="shared" si="601"/>
        <v>Duplicate</v>
      </c>
      <c r="I3844" s="1" t="str">
        <f t="shared" si="602"/>
        <v>match</v>
      </c>
      <c r="J3844" s="1" t="str">
        <f t="shared" si="603"/>
        <v>match</v>
      </c>
      <c r="K3844" s="1">
        <f t="shared" si="604"/>
        <v>0</v>
      </c>
      <c r="L3844" s="2">
        <f>IF(F3844=0,"not processed",_xlfn.MINIFS(Processed_data!H:H,Processed_data!A:A,A3844))</f>
        <v>46091</v>
      </c>
      <c r="M3844" s="1">
        <f>IF(F3844=0,"not processed",ABS(bank_source_transactions__1[[#This Row],[transaction_date]]-Reconciliation!L3844))</f>
        <v>0</v>
      </c>
      <c r="N3844" s="1" t="str" cm="1">
        <f t="array" ref="N3844">_xlfn.IFS(M3844="not Processed", "Not Processed",M3844&gt;2,"SLA Breached",M3844&lt;=2,"Within SLA")</f>
        <v>Within SLA</v>
      </c>
      <c r="O3844" s="1" t="str">
        <f>_xlfn.XLOOKUP(A3844,Source_data!A:A,Source_data!D:D)</f>
        <v>UPI</v>
      </c>
      <c r="P3844" s="1">
        <f t="shared" si="605"/>
        <v>0</v>
      </c>
      <c r="Q3844" s="1">
        <f t="shared" si="606"/>
        <v>1</v>
      </c>
      <c r="R3844" s="1">
        <f t="shared" si="607"/>
        <v>0</v>
      </c>
      <c r="S3844" s="1">
        <f t="shared" si="608"/>
        <v>0</v>
      </c>
      <c r="T3844" s="1">
        <f t="shared" si="609"/>
        <v>0</v>
      </c>
      <c r="U3844" s="1" t="str">
        <f>_xlfn.XLOOKUP(Table3[[#This Row],[Transaction ID]],Source_data!A:A,Source_data!E:E)</f>
        <v>Bengaluru</v>
      </c>
      <c r="V3844" s="1">
        <f>_xlfn.IFNA(_xlfn.XLOOKUP(A3844,bank_processed_transactions[transaction_id],bank_processed_transactions[processing_minutes]),"")</f>
        <v>38</v>
      </c>
      <c r="W3844" s="31">
        <f>_xlfn.XLOOKUP(A3844,Source_data!A:A,Source_data!B:B)</f>
        <v>46091</v>
      </c>
    </row>
    <row r="3845" spans="1:23" x14ac:dyDescent="0.3">
      <c r="A3845" s="4" t="s">
        <v>2826</v>
      </c>
      <c r="B3845" s="1">
        <f>_xlfn.XLOOKUP(A3845,bank_source_transactions__1[transaction_id],bank_source_transactions__1[amount_inr])</f>
        <v>9988.3700000000008</v>
      </c>
      <c r="C3845" s="1">
        <f>_xlfn.XLOOKUP(A3845,Processed_data!A:A,Processed_data!F:F)</f>
        <v>9988.3700000000008</v>
      </c>
      <c r="D3845" s="1" t="str">
        <f>_xlfn.XLOOKUP(A3845,bank_source_transactions__1[transaction_id],bank_source_transactions__1[transaction_status])</f>
        <v>SUCCESS</v>
      </c>
      <c r="E3845" s="1" t="str">
        <f>_xlfn.XLOOKUP(A3845,Processed_data!A:A,Processed_data!G:G)</f>
        <v>SUCCESS</v>
      </c>
      <c r="F3845" s="1">
        <f>COUNTIF(bank_processed_transactions[transaction_id],A3845)</f>
        <v>1</v>
      </c>
      <c r="G3845" s="1" t="str">
        <f t="shared" si="600"/>
        <v>found</v>
      </c>
      <c r="H3845" s="1" t="str">
        <f t="shared" si="601"/>
        <v>Not Duplicate</v>
      </c>
      <c r="I3845" s="1" t="str">
        <f t="shared" si="602"/>
        <v>match</v>
      </c>
      <c r="J3845" s="1" t="str">
        <f t="shared" si="603"/>
        <v>match</v>
      </c>
      <c r="K3845" s="1">
        <f t="shared" si="604"/>
        <v>0</v>
      </c>
      <c r="L3845" s="2">
        <f>IF(F3845=0,"not processed",_xlfn.MINIFS(Processed_data!H:H,Processed_data!A:A,A3845))</f>
        <v>46042</v>
      </c>
      <c r="M3845" s="1">
        <f>IF(F3845=0,"not processed",ABS(bank_source_transactions__1[[#This Row],[transaction_date]]-Reconciliation!L3845))</f>
        <v>0</v>
      </c>
      <c r="N3845" s="1" t="str" cm="1">
        <f t="array" ref="N3845">_xlfn.IFS(M3845="not Processed", "Not Processed",M3845&gt;2,"SLA Breached",M3845&lt;=2,"Within SLA")</f>
        <v>Within SLA</v>
      </c>
      <c r="O3845" s="1" t="str">
        <f>_xlfn.XLOOKUP(A3845,Source_data!A:A,Source_data!D:D)</f>
        <v>UPI</v>
      </c>
      <c r="P3845" s="1">
        <f t="shared" si="605"/>
        <v>0</v>
      </c>
      <c r="Q3845" s="1">
        <f t="shared" si="606"/>
        <v>0</v>
      </c>
      <c r="R3845" s="1">
        <f t="shared" si="607"/>
        <v>0</v>
      </c>
      <c r="S3845" s="1">
        <f t="shared" si="608"/>
        <v>0</v>
      </c>
      <c r="T3845" s="1">
        <f t="shared" si="609"/>
        <v>0</v>
      </c>
      <c r="U3845" s="1" t="str">
        <f>_xlfn.XLOOKUP(Table3[[#This Row],[Transaction ID]],Source_data!A:A,Source_data!E:E)</f>
        <v>Hyderabad</v>
      </c>
      <c r="V3845" s="1">
        <f>_xlfn.IFNA(_xlfn.XLOOKUP(A3845,bank_processed_transactions[transaction_id],bank_processed_transactions[processing_minutes]),"")</f>
        <v>80.2</v>
      </c>
      <c r="W3845" s="31">
        <f>_xlfn.XLOOKUP(A3845,Source_data!A:A,Source_data!B:B)</f>
        <v>46042</v>
      </c>
    </row>
    <row r="3846" spans="1:23" x14ac:dyDescent="0.3">
      <c r="A3846" s="3" t="s">
        <v>2038</v>
      </c>
      <c r="B3846" s="1">
        <f>_xlfn.XLOOKUP(A3846,bank_source_transactions__1[transaction_id],bank_source_transactions__1[amount_inr])</f>
        <v>3478.68</v>
      </c>
      <c r="C3846" s="1">
        <f>_xlfn.XLOOKUP(A3846,Processed_data!A:A,Processed_data!F:F)</f>
        <v>3478.68</v>
      </c>
      <c r="D3846" s="1" t="str">
        <f>_xlfn.XLOOKUP(A3846,bank_source_transactions__1[transaction_id],bank_source_transactions__1[transaction_status])</f>
        <v>SUCCESS</v>
      </c>
      <c r="E3846" s="1" t="str">
        <f>_xlfn.XLOOKUP(A3846,Processed_data!A:A,Processed_data!G:G)</f>
        <v>SUCCESS</v>
      </c>
      <c r="F3846" s="1">
        <f>COUNTIF(bank_processed_transactions[transaction_id],A3846)</f>
        <v>1</v>
      </c>
      <c r="G3846" s="1" t="str">
        <f t="shared" si="600"/>
        <v>found</v>
      </c>
      <c r="H3846" s="1" t="str">
        <f t="shared" si="601"/>
        <v>Not Duplicate</v>
      </c>
      <c r="I3846" s="1" t="str">
        <f t="shared" si="602"/>
        <v>match</v>
      </c>
      <c r="J3846" s="1" t="str">
        <f t="shared" si="603"/>
        <v>match</v>
      </c>
      <c r="K3846" s="1">
        <f t="shared" si="604"/>
        <v>0</v>
      </c>
      <c r="L3846" s="2">
        <f>IF(F3846=0,"not processed",_xlfn.MINIFS(Processed_data!H:H,Processed_data!A:A,A3846))</f>
        <v>46092</v>
      </c>
      <c r="M3846" s="1">
        <f>IF(F3846=0,"not processed",ABS(bank_source_transactions__1[[#This Row],[transaction_date]]-Reconciliation!L3846))</f>
        <v>2</v>
      </c>
      <c r="N3846" s="1" t="str" cm="1">
        <f t="array" ref="N3846">_xlfn.IFS(M3846="not Processed", "Not Processed",M3846&gt;2,"SLA Breached",M3846&lt;=2,"Within SLA")</f>
        <v>Within SLA</v>
      </c>
      <c r="O3846" s="1" t="str">
        <f>_xlfn.XLOOKUP(A3846,Source_data!A:A,Source_data!D:D)</f>
        <v>IMPS</v>
      </c>
      <c r="P3846" s="1">
        <f t="shared" si="605"/>
        <v>0</v>
      </c>
      <c r="Q3846" s="1">
        <f t="shared" si="606"/>
        <v>0</v>
      </c>
      <c r="R3846" s="1">
        <f t="shared" si="607"/>
        <v>0</v>
      </c>
      <c r="S3846" s="1">
        <f t="shared" si="608"/>
        <v>0</v>
      </c>
      <c r="T3846" s="1">
        <f t="shared" si="609"/>
        <v>0</v>
      </c>
      <c r="U3846" s="1" t="str">
        <f>_xlfn.XLOOKUP(Table3[[#This Row],[Transaction ID]],Source_data!A:A,Source_data!E:E)</f>
        <v>Pune</v>
      </c>
      <c r="V3846" s="1">
        <f>_xlfn.IFNA(_xlfn.XLOOKUP(A3846,bank_processed_transactions[transaction_id],bank_processed_transactions[processing_minutes]),"")</f>
        <v>13</v>
      </c>
      <c r="W3846" s="31">
        <f>_xlfn.XLOOKUP(A3846,Source_data!A:A,Source_data!B:B)</f>
        <v>46090</v>
      </c>
    </row>
    <row r="3847" spans="1:23" x14ac:dyDescent="0.3">
      <c r="A3847" s="4" t="s">
        <v>3731</v>
      </c>
      <c r="B3847" s="1">
        <f>_xlfn.XLOOKUP(A3847,bank_source_transactions__1[transaction_id],bank_source_transactions__1[amount_inr])</f>
        <v>5860.24</v>
      </c>
      <c r="C3847" s="1">
        <f>_xlfn.XLOOKUP(A3847,Processed_data!A:A,Processed_data!F:F)</f>
        <v>5860.24</v>
      </c>
      <c r="D3847" s="1" t="str">
        <f>_xlfn.XLOOKUP(A3847,bank_source_transactions__1[transaction_id],bank_source_transactions__1[transaction_status])</f>
        <v>SUCCESS</v>
      </c>
      <c r="E3847" s="1" t="str">
        <f>_xlfn.XLOOKUP(A3847,Processed_data!A:A,Processed_data!G:G)</f>
        <v>SUCCESS</v>
      </c>
      <c r="F3847" s="1">
        <f>COUNTIF(bank_processed_transactions[transaction_id],A3847)</f>
        <v>1</v>
      </c>
      <c r="G3847" s="1" t="str">
        <f t="shared" si="600"/>
        <v>found</v>
      </c>
      <c r="H3847" s="1" t="str">
        <f t="shared" si="601"/>
        <v>Not Duplicate</v>
      </c>
      <c r="I3847" s="1" t="str">
        <f t="shared" si="602"/>
        <v>match</v>
      </c>
      <c r="J3847" s="1" t="str">
        <f t="shared" si="603"/>
        <v>match</v>
      </c>
      <c r="K3847" s="1">
        <f t="shared" si="604"/>
        <v>0</v>
      </c>
      <c r="L3847" s="2">
        <f>IF(F3847=0,"not processed",_xlfn.MINIFS(Processed_data!H:H,Processed_data!A:A,A3847))</f>
        <v>46025</v>
      </c>
      <c r="M3847" s="1">
        <f>IF(F3847=0,"not processed",ABS(bank_source_transactions__1[[#This Row],[transaction_date]]-Reconciliation!L3847))</f>
        <v>1</v>
      </c>
      <c r="N3847" s="1" t="str" cm="1">
        <f t="array" ref="N3847">_xlfn.IFS(M3847="not Processed", "Not Processed",M3847&gt;2,"SLA Breached",M3847&lt;=2,"Within SLA")</f>
        <v>Within SLA</v>
      </c>
      <c r="O3847" s="1" t="str">
        <f>_xlfn.XLOOKUP(A3847,Source_data!A:A,Source_data!D:D)</f>
        <v>NEFT</v>
      </c>
      <c r="P3847" s="1">
        <f t="shared" si="605"/>
        <v>0</v>
      </c>
      <c r="Q3847" s="1">
        <f t="shared" si="606"/>
        <v>0</v>
      </c>
      <c r="R3847" s="1">
        <f t="shared" si="607"/>
        <v>0</v>
      </c>
      <c r="S3847" s="1">
        <f t="shared" si="608"/>
        <v>0</v>
      </c>
      <c r="T3847" s="1">
        <f t="shared" si="609"/>
        <v>0</v>
      </c>
      <c r="U3847" s="1" t="str">
        <f>_xlfn.XLOOKUP(Table3[[#This Row],[Transaction ID]],Source_data!A:A,Source_data!E:E)</f>
        <v>Mumbai</v>
      </c>
      <c r="V3847" s="1">
        <f>_xlfn.IFNA(_xlfn.XLOOKUP(A3847,bank_processed_transactions[transaction_id],bank_processed_transactions[processing_minutes]),"")</f>
        <v>28.7</v>
      </c>
      <c r="W3847" s="31">
        <f>_xlfn.XLOOKUP(A3847,Source_data!A:A,Source_data!B:B)</f>
        <v>46024</v>
      </c>
    </row>
    <row r="3848" spans="1:23" x14ac:dyDescent="0.3">
      <c r="A3848" s="3" t="s">
        <v>2126</v>
      </c>
      <c r="B3848" s="1">
        <f>_xlfn.XLOOKUP(A3848,bank_source_transactions__1[transaction_id],bank_source_transactions__1[amount_inr])</f>
        <v>9861.02</v>
      </c>
      <c r="C3848" s="1">
        <f>_xlfn.XLOOKUP(A3848,Processed_data!A:A,Processed_data!F:F)</f>
        <v>9861.02</v>
      </c>
      <c r="D3848" s="1" t="str">
        <f>_xlfn.XLOOKUP(A3848,bank_source_transactions__1[transaction_id],bank_source_transactions__1[transaction_status])</f>
        <v>SUCCESS</v>
      </c>
      <c r="E3848" s="1" t="str">
        <f>_xlfn.XLOOKUP(A3848,Processed_data!A:A,Processed_data!G:G)</f>
        <v>SUCCESS</v>
      </c>
      <c r="F3848" s="1">
        <f>COUNTIF(bank_processed_transactions[transaction_id],A3848)</f>
        <v>1</v>
      </c>
      <c r="G3848" s="1" t="str">
        <f t="shared" si="600"/>
        <v>found</v>
      </c>
      <c r="H3848" s="1" t="str">
        <f t="shared" si="601"/>
        <v>Not Duplicate</v>
      </c>
      <c r="I3848" s="1" t="str">
        <f t="shared" si="602"/>
        <v>match</v>
      </c>
      <c r="J3848" s="1" t="str">
        <f t="shared" si="603"/>
        <v>match</v>
      </c>
      <c r="K3848" s="1">
        <f t="shared" si="604"/>
        <v>0</v>
      </c>
      <c r="L3848" s="2">
        <f>IF(F3848=0,"not processed",_xlfn.MINIFS(Processed_data!H:H,Processed_data!A:A,A3848))</f>
        <v>46063</v>
      </c>
      <c r="M3848" s="1">
        <f>IF(F3848=0,"not processed",ABS(bank_source_transactions__1[[#This Row],[transaction_date]]-Reconciliation!L3848))</f>
        <v>1</v>
      </c>
      <c r="N3848" s="1" t="str" cm="1">
        <f t="array" ref="N3848">_xlfn.IFS(M3848="not Processed", "Not Processed",M3848&gt;2,"SLA Breached",M3848&lt;=2,"Within SLA")</f>
        <v>Within SLA</v>
      </c>
      <c r="O3848" s="1" t="str">
        <f>_xlfn.XLOOKUP(A3848,Source_data!A:A,Source_data!D:D)</f>
        <v>NEFT</v>
      </c>
      <c r="P3848" s="1">
        <f t="shared" si="605"/>
        <v>0</v>
      </c>
      <c r="Q3848" s="1">
        <f t="shared" si="606"/>
        <v>0</v>
      </c>
      <c r="R3848" s="1">
        <f t="shared" si="607"/>
        <v>0</v>
      </c>
      <c r="S3848" s="1">
        <f t="shared" si="608"/>
        <v>0</v>
      </c>
      <c r="T3848" s="1">
        <f t="shared" si="609"/>
        <v>0</v>
      </c>
      <c r="U3848" s="1" t="str">
        <f>_xlfn.XLOOKUP(Table3[[#This Row],[Transaction ID]],Source_data!A:A,Source_data!E:E)</f>
        <v>Pune</v>
      </c>
      <c r="V3848" s="1">
        <f>_xlfn.IFNA(_xlfn.XLOOKUP(A3848,bank_processed_transactions[transaction_id],bank_processed_transactions[processing_minutes]),"")</f>
        <v>36.4</v>
      </c>
      <c r="W3848" s="31">
        <f>_xlfn.XLOOKUP(A3848,Source_data!A:A,Source_data!B:B)</f>
        <v>46062</v>
      </c>
    </row>
    <row r="3849" spans="1:23" x14ac:dyDescent="0.3">
      <c r="A3849" s="4" t="s">
        <v>3625</v>
      </c>
      <c r="B3849" s="1">
        <f>_xlfn.XLOOKUP(A3849,bank_source_transactions__1[transaction_id],bank_source_transactions__1[amount_inr])</f>
        <v>4360.28</v>
      </c>
      <c r="C3849" s="1">
        <f>_xlfn.XLOOKUP(A3849,Processed_data!A:A,Processed_data!F:F)</f>
        <v>4360.28</v>
      </c>
      <c r="D3849" s="1" t="str">
        <f>_xlfn.XLOOKUP(A3849,bank_source_transactions__1[transaction_id],bank_source_transactions__1[transaction_status])</f>
        <v>SUCCESS</v>
      </c>
      <c r="E3849" s="1" t="str">
        <f>_xlfn.XLOOKUP(A3849,Processed_data!A:A,Processed_data!G:G)</f>
        <v>SUCCESS</v>
      </c>
      <c r="F3849" s="1">
        <f>COUNTIF(bank_processed_transactions[transaction_id],A3849)</f>
        <v>1</v>
      </c>
      <c r="G3849" s="1" t="str">
        <f t="shared" si="600"/>
        <v>found</v>
      </c>
      <c r="H3849" s="1" t="str">
        <f t="shared" si="601"/>
        <v>Not Duplicate</v>
      </c>
      <c r="I3849" s="1" t="str">
        <f t="shared" si="602"/>
        <v>match</v>
      </c>
      <c r="J3849" s="1" t="str">
        <f t="shared" si="603"/>
        <v>match</v>
      </c>
      <c r="K3849" s="1">
        <f t="shared" si="604"/>
        <v>0</v>
      </c>
      <c r="L3849" s="2">
        <f>IF(F3849=0,"not processed",_xlfn.MINIFS(Processed_data!H:H,Processed_data!A:A,A3849))</f>
        <v>46050</v>
      </c>
      <c r="M3849" s="1">
        <f>IF(F3849=0,"not processed",ABS(bank_source_transactions__1[[#This Row],[transaction_date]]-Reconciliation!L3849))</f>
        <v>0</v>
      </c>
      <c r="N3849" s="1" t="str" cm="1">
        <f t="array" ref="N3849">_xlfn.IFS(M3849="not Processed", "Not Processed",M3849&gt;2,"SLA Breached",M3849&lt;=2,"Within SLA")</f>
        <v>Within SLA</v>
      </c>
      <c r="O3849" s="1" t="str">
        <f>_xlfn.XLOOKUP(A3849,Source_data!A:A,Source_data!D:D)</f>
        <v>IMPS</v>
      </c>
      <c r="P3849" s="1">
        <f t="shared" si="605"/>
        <v>0</v>
      </c>
      <c r="Q3849" s="1">
        <f t="shared" si="606"/>
        <v>0</v>
      </c>
      <c r="R3849" s="1">
        <f t="shared" si="607"/>
        <v>0</v>
      </c>
      <c r="S3849" s="1">
        <f t="shared" si="608"/>
        <v>0</v>
      </c>
      <c r="T3849" s="1">
        <f t="shared" si="609"/>
        <v>0</v>
      </c>
      <c r="U3849" s="1" t="str">
        <f>_xlfn.XLOOKUP(Table3[[#This Row],[Transaction ID]],Source_data!A:A,Source_data!E:E)</f>
        <v>Pune</v>
      </c>
      <c r="V3849" s="1">
        <f>_xlfn.IFNA(_xlfn.XLOOKUP(A3849,bank_processed_transactions[transaction_id],bank_processed_transactions[processing_minutes]),"")</f>
        <v>7.4</v>
      </c>
      <c r="W3849" s="31">
        <f>_xlfn.XLOOKUP(A3849,Source_data!A:A,Source_data!B:B)</f>
        <v>46050</v>
      </c>
    </row>
    <row r="3850" spans="1:23" x14ac:dyDescent="0.3">
      <c r="A3850" s="3" t="s">
        <v>2259</v>
      </c>
      <c r="B3850" s="1">
        <f>_xlfn.XLOOKUP(A3850,bank_source_transactions__1[transaction_id],bank_source_transactions__1[amount_inr])</f>
        <v>449.73</v>
      </c>
      <c r="C3850" s="1">
        <f>_xlfn.XLOOKUP(A3850,Processed_data!A:A,Processed_data!F:F)</f>
        <v>449.73</v>
      </c>
      <c r="D3850" s="1" t="str">
        <f>_xlfn.XLOOKUP(A3850,bank_source_transactions__1[transaction_id],bank_source_transactions__1[transaction_status])</f>
        <v>SUCCESS</v>
      </c>
      <c r="E3850" s="1" t="str">
        <f>_xlfn.XLOOKUP(A3850,Processed_data!A:A,Processed_data!G:G)</f>
        <v>SUCCESS</v>
      </c>
      <c r="F3850" s="1">
        <f>COUNTIF(bank_processed_transactions[transaction_id],A3850)</f>
        <v>1</v>
      </c>
      <c r="G3850" s="1" t="str">
        <f t="shared" si="600"/>
        <v>found</v>
      </c>
      <c r="H3850" s="1" t="str">
        <f t="shared" si="601"/>
        <v>Not Duplicate</v>
      </c>
      <c r="I3850" s="1" t="str">
        <f t="shared" si="602"/>
        <v>match</v>
      </c>
      <c r="J3850" s="1" t="str">
        <f t="shared" si="603"/>
        <v>match</v>
      </c>
      <c r="K3850" s="1">
        <f t="shared" si="604"/>
        <v>0</v>
      </c>
      <c r="L3850" s="2">
        <f>IF(F3850=0,"not processed",_xlfn.MINIFS(Processed_data!H:H,Processed_data!A:A,A3850))</f>
        <v>46064</v>
      </c>
      <c r="M3850" s="1">
        <f>IF(F3850=0,"not processed",ABS(bank_source_transactions__1[[#This Row],[transaction_date]]-Reconciliation!L3850))</f>
        <v>0</v>
      </c>
      <c r="N3850" s="1" t="str" cm="1">
        <f t="array" ref="N3850">_xlfn.IFS(M3850="not Processed", "Not Processed",M3850&gt;2,"SLA Breached",M3850&lt;=2,"Within SLA")</f>
        <v>Within SLA</v>
      </c>
      <c r="O3850" s="1" t="str">
        <f>_xlfn.XLOOKUP(A3850,Source_data!A:A,Source_data!D:D)</f>
        <v>UPI</v>
      </c>
      <c r="P3850" s="1">
        <f t="shared" si="605"/>
        <v>0</v>
      </c>
      <c r="Q3850" s="1">
        <f t="shared" si="606"/>
        <v>0</v>
      </c>
      <c r="R3850" s="1">
        <f t="shared" si="607"/>
        <v>0</v>
      </c>
      <c r="S3850" s="1">
        <f t="shared" si="608"/>
        <v>0</v>
      </c>
      <c r="T3850" s="1">
        <f t="shared" si="609"/>
        <v>0</v>
      </c>
      <c r="U3850" s="1" t="str">
        <f>_xlfn.XLOOKUP(Table3[[#This Row],[Transaction ID]],Source_data!A:A,Source_data!E:E)</f>
        <v>Pune</v>
      </c>
      <c r="V3850" s="1">
        <f>_xlfn.IFNA(_xlfn.XLOOKUP(A3850,bank_processed_transactions[transaction_id],bank_processed_transactions[processing_minutes]),"")</f>
        <v>70.7</v>
      </c>
      <c r="W3850" s="31">
        <f>_xlfn.XLOOKUP(A3850,Source_data!A:A,Source_data!B:B)</f>
        <v>46064</v>
      </c>
    </row>
    <row r="3851" spans="1:23" x14ac:dyDescent="0.3">
      <c r="A3851" s="4" t="s">
        <v>2685</v>
      </c>
      <c r="B3851" s="1">
        <f>_xlfn.XLOOKUP(A3851,bank_source_transactions__1[transaction_id],bank_source_transactions__1[amount_inr])</f>
        <v>4161.38</v>
      </c>
      <c r="C3851" s="1">
        <f>_xlfn.XLOOKUP(A3851,Processed_data!A:A,Processed_data!F:F)</f>
        <v>4161.38</v>
      </c>
      <c r="D3851" s="1" t="str">
        <f>_xlfn.XLOOKUP(A3851,bank_source_transactions__1[transaction_id],bank_source_transactions__1[transaction_status])</f>
        <v>SUCCESS</v>
      </c>
      <c r="E3851" s="1" t="str">
        <f>_xlfn.XLOOKUP(A3851,Processed_data!A:A,Processed_data!G:G)</f>
        <v>SUCCESS</v>
      </c>
      <c r="F3851" s="1">
        <f>COUNTIF(bank_processed_transactions[transaction_id],A3851)</f>
        <v>1</v>
      </c>
      <c r="G3851" s="1" t="str">
        <f t="shared" si="600"/>
        <v>found</v>
      </c>
      <c r="H3851" s="1" t="str">
        <f t="shared" si="601"/>
        <v>Not Duplicate</v>
      </c>
      <c r="I3851" s="1" t="str">
        <f t="shared" si="602"/>
        <v>match</v>
      </c>
      <c r="J3851" s="1" t="str">
        <f t="shared" si="603"/>
        <v>match</v>
      </c>
      <c r="K3851" s="1">
        <f t="shared" si="604"/>
        <v>0</v>
      </c>
      <c r="L3851" s="2">
        <f>IF(F3851=0,"not processed",_xlfn.MINIFS(Processed_data!H:H,Processed_data!A:A,A3851))</f>
        <v>46068</v>
      </c>
      <c r="M3851" s="1">
        <f>IF(F3851=0,"not processed",ABS(bank_source_transactions__1[[#This Row],[transaction_date]]-Reconciliation!L3851))</f>
        <v>2</v>
      </c>
      <c r="N3851" s="1" t="str" cm="1">
        <f t="array" ref="N3851">_xlfn.IFS(M3851="not Processed", "Not Processed",M3851&gt;2,"SLA Breached",M3851&lt;=2,"Within SLA")</f>
        <v>Within SLA</v>
      </c>
      <c r="O3851" s="1" t="str">
        <f>_xlfn.XLOOKUP(A3851,Source_data!A:A,Source_data!D:D)</f>
        <v>CARD</v>
      </c>
      <c r="P3851" s="1">
        <f t="shared" si="605"/>
        <v>0</v>
      </c>
      <c r="Q3851" s="1">
        <f t="shared" si="606"/>
        <v>0</v>
      </c>
      <c r="R3851" s="1">
        <f t="shared" si="607"/>
        <v>0</v>
      </c>
      <c r="S3851" s="1">
        <f t="shared" si="608"/>
        <v>0</v>
      </c>
      <c r="T3851" s="1">
        <f t="shared" si="609"/>
        <v>0</v>
      </c>
      <c r="U3851" s="1" t="str">
        <f>_xlfn.XLOOKUP(Table3[[#This Row],[Transaction ID]],Source_data!A:A,Source_data!E:E)</f>
        <v>Mumbai</v>
      </c>
      <c r="V3851" s="1">
        <f>_xlfn.IFNA(_xlfn.XLOOKUP(A3851,bank_processed_transactions[transaction_id],bank_processed_transactions[processing_minutes]),"")</f>
        <v>32.4</v>
      </c>
      <c r="W3851" s="31">
        <f>_xlfn.XLOOKUP(A3851,Source_data!A:A,Source_data!B:B)</f>
        <v>46066</v>
      </c>
    </row>
    <row r="3852" spans="1:23" x14ac:dyDescent="0.3">
      <c r="A3852" s="3" t="s">
        <v>3468</v>
      </c>
      <c r="B3852" s="1">
        <f>_xlfn.XLOOKUP(A3852,bank_source_transactions__1[transaction_id],bank_source_transactions__1[amount_inr])</f>
        <v>4343.1099999999997</v>
      </c>
      <c r="C3852" s="1">
        <f>_xlfn.XLOOKUP(A3852,Processed_data!A:A,Processed_data!F:F)</f>
        <v>4343.1099999999997</v>
      </c>
      <c r="D3852" s="1" t="str">
        <f>_xlfn.XLOOKUP(A3852,bank_source_transactions__1[transaction_id],bank_source_transactions__1[transaction_status])</f>
        <v>FAILED</v>
      </c>
      <c r="E3852" s="1" t="str">
        <f>_xlfn.XLOOKUP(A3852,Processed_data!A:A,Processed_data!G:G)</f>
        <v>FAILED</v>
      </c>
      <c r="F3852" s="1">
        <f>COUNTIF(bank_processed_transactions[transaction_id],A3852)</f>
        <v>1</v>
      </c>
      <c r="G3852" s="1" t="str">
        <f t="shared" si="600"/>
        <v>found</v>
      </c>
      <c r="H3852" s="1" t="str">
        <f t="shared" si="601"/>
        <v>Not Duplicate</v>
      </c>
      <c r="I3852" s="1" t="str">
        <f t="shared" si="602"/>
        <v>match</v>
      </c>
      <c r="J3852" s="1" t="str">
        <f t="shared" si="603"/>
        <v>match</v>
      </c>
      <c r="K3852" s="1">
        <f t="shared" si="604"/>
        <v>0</v>
      </c>
      <c r="L3852" s="2">
        <f>IF(F3852=0,"not processed",_xlfn.MINIFS(Processed_data!H:H,Processed_data!A:A,A3852))</f>
        <v>46049</v>
      </c>
      <c r="M3852" s="1">
        <f>IF(F3852=0,"not processed",ABS(bank_source_transactions__1[[#This Row],[transaction_date]]-Reconciliation!L3852))</f>
        <v>3</v>
      </c>
      <c r="N3852" s="1" t="str" cm="1">
        <f t="array" ref="N3852">_xlfn.IFS(M3852="not Processed", "Not Processed",M3852&gt;2,"SLA Breached",M3852&lt;=2,"Within SLA")</f>
        <v>SLA Breached</v>
      </c>
      <c r="O3852" s="1" t="str">
        <f>_xlfn.XLOOKUP(A3852,Source_data!A:A,Source_data!D:D)</f>
        <v>UPI</v>
      </c>
      <c r="P3852" s="1">
        <f t="shared" si="605"/>
        <v>0</v>
      </c>
      <c r="Q3852" s="1">
        <f t="shared" si="606"/>
        <v>0</v>
      </c>
      <c r="R3852" s="1">
        <f t="shared" si="607"/>
        <v>0</v>
      </c>
      <c r="S3852" s="1">
        <f t="shared" si="608"/>
        <v>0</v>
      </c>
      <c r="T3852" s="1">
        <f t="shared" si="609"/>
        <v>1</v>
      </c>
      <c r="U3852" s="1" t="str">
        <f>_xlfn.XLOOKUP(Table3[[#This Row],[Transaction ID]],Source_data!A:A,Source_data!E:E)</f>
        <v>Hyderabad</v>
      </c>
      <c r="V3852" s="1">
        <f>_xlfn.IFNA(_xlfn.XLOOKUP(A3852,bank_processed_transactions[transaction_id],bank_processed_transactions[processing_minutes]),"")</f>
        <v>3.6</v>
      </c>
      <c r="W3852" s="31">
        <f>_xlfn.XLOOKUP(A3852,Source_data!A:A,Source_data!B:B)</f>
        <v>46046</v>
      </c>
    </row>
    <row r="3853" spans="1:23" x14ac:dyDescent="0.3">
      <c r="A3853" s="4" t="s">
        <v>1736</v>
      </c>
      <c r="B3853" s="1">
        <f>_xlfn.XLOOKUP(A3853,bank_source_transactions__1[transaction_id],bank_source_transactions__1[amount_inr])</f>
        <v>5342.66</v>
      </c>
      <c r="C3853" s="1">
        <f>_xlfn.XLOOKUP(A3853,Processed_data!A:A,Processed_data!F:F)</f>
        <v>5342.66</v>
      </c>
      <c r="D3853" s="1" t="str">
        <f>_xlfn.XLOOKUP(A3853,bank_source_transactions__1[transaction_id],bank_source_transactions__1[transaction_status])</f>
        <v>SUCCESS</v>
      </c>
      <c r="E3853" s="1" t="str">
        <f>_xlfn.XLOOKUP(A3853,Processed_data!A:A,Processed_data!G:G)</f>
        <v>SUCCESS</v>
      </c>
      <c r="F3853" s="1">
        <f>COUNTIF(bank_processed_transactions[transaction_id],A3853)</f>
        <v>1</v>
      </c>
      <c r="G3853" s="1" t="str">
        <f t="shared" si="600"/>
        <v>found</v>
      </c>
      <c r="H3853" s="1" t="str">
        <f t="shared" si="601"/>
        <v>Not Duplicate</v>
      </c>
      <c r="I3853" s="1" t="str">
        <f t="shared" si="602"/>
        <v>match</v>
      </c>
      <c r="J3853" s="1" t="str">
        <f t="shared" si="603"/>
        <v>match</v>
      </c>
      <c r="K3853" s="1">
        <f t="shared" si="604"/>
        <v>0</v>
      </c>
      <c r="L3853" s="2">
        <f>IF(F3853=0,"not processed",_xlfn.MINIFS(Processed_data!H:H,Processed_data!A:A,A3853))</f>
        <v>46111</v>
      </c>
      <c r="M3853" s="1">
        <f>IF(F3853=0,"not processed",ABS(bank_source_transactions__1[[#This Row],[transaction_date]]-Reconciliation!L3853))</f>
        <v>1</v>
      </c>
      <c r="N3853" s="1" t="str" cm="1">
        <f t="array" ref="N3853">_xlfn.IFS(M3853="not Processed", "Not Processed",M3853&gt;2,"SLA Breached",M3853&lt;=2,"Within SLA")</f>
        <v>Within SLA</v>
      </c>
      <c r="O3853" s="1" t="str">
        <f>_xlfn.XLOOKUP(A3853,Source_data!A:A,Source_data!D:D)</f>
        <v>ATM</v>
      </c>
      <c r="P3853" s="1">
        <f t="shared" si="605"/>
        <v>0</v>
      </c>
      <c r="Q3853" s="1">
        <f t="shared" si="606"/>
        <v>0</v>
      </c>
      <c r="R3853" s="1">
        <f t="shared" si="607"/>
        <v>0</v>
      </c>
      <c r="S3853" s="1">
        <f t="shared" si="608"/>
        <v>0</v>
      </c>
      <c r="T3853" s="1">
        <f t="shared" si="609"/>
        <v>0</v>
      </c>
      <c r="U3853" s="1" t="str">
        <f>_xlfn.XLOOKUP(Table3[[#This Row],[Transaction ID]],Source_data!A:A,Source_data!E:E)</f>
        <v>Hyderabad</v>
      </c>
      <c r="V3853" s="1">
        <f>_xlfn.IFNA(_xlfn.XLOOKUP(A3853,bank_processed_transactions[transaction_id],bank_processed_transactions[processing_minutes]),"")</f>
        <v>22.3</v>
      </c>
      <c r="W3853" s="31">
        <f>_xlfn.XLOOKUP(A3853,Source_data!A:A,Source_data!B:B)</f>
        <v>46110</v>
      </c>
    </row>
    <row r="3854" spans="1:23" x14ac:dyDescent="0.3">
      <c r="A3854" s="3" t="s">
        <v>2124</v>
      </c>
      <c r="B3854" s="1">
        <f>_xlfn.XLOOKUP(A3854,bank_source_transactions__1[transaction_id],bank_source_transactions__1[amount_inr])</f>
        <v>765.92</v>
      </c>
      <c r="C3854" s="1">
        <f>_xlfn.XLOOKUP(A3854,Processed_data!A:A,Processed_data!F:F)</f>
        <v>765.92</v>
      </c>
      <c r="D3854" s="1" t="str">
        <f>_xlfn.XLOOKUP(A3854,bank_source_transactions__1[transaction_id],bank_source_transactions__1[transaction_status])</f>
        <v>SUCCESS</v>
      </c>
      <c r="E3854" s="1" t="str">
        <f>_xlfn.XLOOKUP(A3854,Processed_data!A:A,Processed_data!G:G)</f>
        <v>SUCCESS</v>
      </c>
      <c r="F3854" s="1">
        <f>COUNTIF(bank_processed_transactions[transaction_id],A3854)</f>
        <v>1</v>
      </c>
      <c r="G3854" s="1" t="str">
        <f t="shared" si="600"/>
        <v>found</v>
      </c>
      <c r="H3854" s="1" t="str">
        <f t="shared" si="601"/>
        <v>Not Duplicate</v>
      </c>
      <c r="I3854" s="1" t="str">
        <f t="shared" si="602"/>
        <v>match</v>
      </c>
      <c r="J3854" s="1" t="str">
        <f t="shared" si="603"/>
        <v>match</v>
      </c>
      <c r="K3854" s="1">
        <f t="shared" si="604"/>
        <v>0</v>
      </c>
      <c r="L3854" s="2">
        <f>IF(F3854=0,"not processed",_xlfn.MINIFS(Processed_data!H:H,Processed_data!A:A,A3854))</f>
        <v>46041</v>
      </c>
      <c r="M3854" s="1">
        <f>IF(F3854=0,"not processed",ABS(bank_source_transactions__1[[#This Row],[transaction_date]]-Reconciliation!L3854))</f>
        <v>0</v>
      </c>
      <c r="N3854" s="1" t="str" cm="1">
        <f t="array" ref="N3854">_xlfn.IFS(M3854="not Processed", "Not Processed",M3854&gt;2,"SLA Breached",M3854&lt;=2,"Within SLA")</f>
        <v>Within SLA</v>
      </c>
      <c r="O3854" s="1" t="str">
        <f>_xlfn.XLOOKUP(A3854,Source_data!A:A,Source_data!D:D)</f>
        <v>NEFT</v>
      </c>
      <c r="P3854" s="1">
        <f t="shared" si="605"/>
        <v>0</v>
      </c>
      <c r="Q3854" s="1">
        <f t="shared" si="606"/>
        <v>0</v>
      </c>
      <c r="R3854" s="1">
        <f t="shared" si="607"/>
        <v>0</v>
      </c>
      <c r="S3854" s="1">
        <f t="shared" si="608"/>
        <v>0</v>
      </c>
      <c r="T3854" s="1">
        <f t="shared" si="609"/>
        <v>0</v>
      </c>
      <c r="U3854" s="1" t="str">
        <f>_xlfn.XLOOKUP(Table3[[#This Row],[Transaction ID]],Source_data!A:A,Source_data!E:E)</f>
        <v>Hyderabad</v>
      </c>
      <c r="V3854" s="1">
        <f>_xlfn.IFNA(_xlfn.XLOOKUP(A3854,bank_processed_transactions[transaction_id],bank_processed_transactions[processing_minutes]),"")</f>
        <v>7.2</v>
      </c>
      <c r="W3854" s="31">
        <f>_xlfn.XLOOKUP(A3854,Source_data!A:A,Source_data!B:B)</f>
        <v>46041</v>
      </c>
    </row>
    <row r="3855" spans="1:23" x14ac:dyDescent="0.3">
      <c r="A3855" s="4" t="s">
        <v>2176</v>
      </c>
      <c r="B3855" s="1">
        <f>_xlfn.XLOOKUP(A3855,bank_source_transactions__1[transaction_id],bank_source_transactions__1[amount_inr])</f>
        <v>2284.09</v>
      </c>
      <c r="C3855" s="1">
        <f>_xlfn.XLOOKUP(A3855,Processed_data!A:A,Processed_data!F:F)</f>
        <v>2284.09</v>
      </c>
      <c r="D3855" s="1" t="str">
        <f>_xlfn.XLOOKUP(A3855,bank_source_transactions__1[transaction_id],bank_source_transactions__1[transaction_status])</f>
        <v>FAILED</v>
      </c>
      <c r="E3855" s="1" t="str">
        <f>_xlfn.XLOOKUP(A3855,Processed_data!A:A,Processed_data!G:G)</f>
        <v>FAILED</v>
      </c>
      <c r="F3855" s="1">
        <f>COUNTIF(bank_processed_transactions[transaction_id],A3855)</f>
        <v>1</v>
      </c>
      <c r="G3855" s="1" t="str">
        <f t="shared" si="600"/>
        <v>found</v>
      </c>
      <c r="H3855" s="1" t="str">
        <f t="shared" si="601"/>
        <v>Not Duplicate</v>
      </c>
      <c r="I3855" s="1" t="str">
        <f t="shared" si="602"/>
        <v>match</v>
      </c>
      <c r="J3855" s="1" t="str">
        <f t="shared" si="603"/>
        <v>match</v>
      </c>
      <c r="K3855" s="1">
        <f t="shared" si="604"/>
        <v>0</v>
      </c>
      <c r="L3855" s="2">
        <f>IF(F3855=0,"not processed",_xlfn.MINIFS(Processed_data!H:H,Processed_data!A:A,A3855))</f>
        <v>46047</v>
      </c>
      <c r="M3855" s="1">
        <f>IF(F3855=0,"not processed",ABS(bank_source_transactions__1[[#This Row],[transaction_date]]-Reconciliation!L3855))</f>
        <v>1</v>
      </c>
      <c r="N3855" s="1" t="str" cm="1">
        <f t="array" ref="N3855">_xlfn.IFS(M3855="not Processed", "Not Processed",M3855&gt;2,"SLA Breached",M3855&lt;=2,"Within SLA")</f>
        <v>Within SLA</v>
      </c>
      <c r="O3855" s="1" t="str">
        <f>_xlfn.XLOOKUP(A3855,Source_data!A:A,Source_data!D:D)</f>
        <v>NEFT</v>
      </c>
      <c r="P3855" s="1">
        <f t="shared" si="605"/>
        <v>0</v>
      </c>
      <c r="Q3855" s="1">
        <f t="shared" si="606"/>
        <v>0</v>
      </c>
      <c r="R3855" s="1">
        <f t="shared" si="607"/>
        <v>0</v>
      </c>
      <c r="S3855" s="1">
        <f t="shared" si="608"/>
        <v>0</v>
      </c>
      <c r="T3855" s="1">
        <f t="shared" si="609"/>
        <v>0</v>
      </c>
      <c r="U3855" s="1" t="str">
        <f>_xlfn.XLOOKUP(Table3[[#This Row],[Transaction ID]],Source_data!A:A,Source_data!E:E)</f>
        <v>Pune</v>
      </c>
      <c r="V3855" s="1">
        <f>_xlfn.IFNA(_xlfn.XLOOKUP(A3855,bank_processed_transactions[transaction_id],bank_processed_transactions[processing_minutes]),"")</f>
        <v>20.7</v>
      </c>
      <c r="W3855" s="31">
        <f>_xlfn.XLOOKUP(A3855,Source_data!A:A,Source_data!B:B)</f>
        <v>46046</v>
      </c>
    </row>
    <row r="3856" spans="1:23" x14ac:dyDescent="0.3">
      <c r="A3856" s="3" t="s">
        <v>2702</v>
      </c>
      <c r="B3856" s="1">
        <f>_xlfn.XLOOKUP(A3856,bank_source_transactions__1[transaction_id],bank_source_transactions__1[amount_inr])</f>
        <v>769.13</v>
      </c>
      <c r="C3856" s="1">
        <f>_xlfn.XLOOKUP(A3856,Processed_data!A:A,Processed_data!F:F)</f>
        <v>769.13</v>
      </c>
      <c r="D3856" s="1" t="str">
        <f>_xlfn.XLOOKUP(A3856,bank_source_transactions__1[transaction_id],bank_source_transactions__1[transaction_status])</f>
        <v>SUCCESS</v>
      </c>
      <c r="E3856" s="1" t="str">
        <f>_xlfn.XLOOKUP(A3856,Processed_data!A:A,Processed_data!G:G)</f>
        <v>SUCCESS</v>
      </c>
      <c r="F3856" s="1">
        <f>COUNTIF(bank_processed_transactions[transaction_id],A3856)</f>
        <v>1</v>
      </c>
      <c r="G3856" s="1" t="str">
        <f t="shared" si="600"/>
        <v>found</v>
      </c>
      <c r="H3856" s="1" t="str">
        <f t="shared" si="601"/>
        <v>Not Duplicate</v>
      </c>
      <c r="I3856" s="1" t="str">
        <f t="shared" si="602"/>
        <v>match</v>
      </c>
      <c r="J3856" s="1" t="str">
        <f t="shared" si="603"/>
        <v>match</v>
      </c>
      <c r="K3856" s="1">
        <f t="shared" si="604"/>
        <v>0</v>
      </c>
      <c r="L3856" s="2">
        <f>IF(F3856=0,"not processed",_xlfn.MINIFS(Processed_data!H:H,Processed_data!A:A,A3856))</f>
        <v>46027</v>
      </c>
      <c r="M3856" s="1">
        <f>IF(F3856=0,"not processed",ABS(bank_source_transactions__1[[#This Row],[transaction_date]]-Reconciliation!L3856))</f>
        <v>1</v>
      </c>
      <c r="N3856" s="1" t="str" cm="1">
        <f t="array" ref="N3856">_xlfn.IFS(M3856="not Processed", "Not Processed",M3856&gt;2,"SLA Breached",M3856&lt;=2,"Within SLA")</f>
        <v>Within SLA</v>
      </c>
      <c r="O3856" s="1" t="str">
        <f>_xlfn.XLOOKUP(A3856,Source_data!A:A,Source_data!D:D)</f>
        <v>UPI</v>
      </c>
      <c r="P3856" s="1">
        <f t="shared" si="605"/>
        <v>0</v>
      </c>
      <c r="Q3856" s="1">
        <f t="shared" si="606"/>
        <v>0</v>
      </c>
      <c r="R3856" s="1">
        <f t="shared" si="607"/>
        <v>0</v>
      </c>
      <c r="S3856" s="1">
        <f t="shared" si="608"/>
        <v>0</v>
      </c>
      <c r="T3856" s="1">
        <f t="shared" si="609"/>
        <v>0</v>
      </c>
      <c r="U3856" s="1" t="str">
        <f>_xlfn.XLOOKUP(Table3[[#This Row],[Transaction ID]],Source_data!A:A,Source_data!E:E)</f>
        <v>Pune</v>
      </c>
      <c r="V3856" s="1">
        <f>_xlfn.IFNA(_xlfn.XLOOKUP(A3856,bank_processed_transactions[transaction_id],bank_processed_transactions[processing_minutes]),"")</f>
        <v>33</v>
      </c>
      <c r="W3856" s="31">
        <f>_xlfn.XLOOKUP(A3856,Source_data!A:A,Source_data!B:B)</f>
        <v>46026</v>
      </c>
    </row>
    <row r="3857" spans="1:23" x14ac:dyDescent="0.3">
      <c r="A3857" s="4" t="s">
        <v>1133</v>
      </c>
      <c r="B3857" s="1">
        <f>_xlfn.XLOOKUP(A3857,bank_source_transactions__1[transaction_id],bank_source_transactions__1[amount_inr])</f>
        <v>19035.98</v>
      </c>
      <c r="C3857" s="1">
        <f>_xlfn.XLOOKUP(A3857,Processed_data!A:A,Processed_data!F:F)</f>
        <v>19035.98</v>
      </c>
      <c r="D3857" s="1" t="str">
        <f>_xlfn.XLOOKUP(A3857,bank_source_transactions__1[transaction_id],bank_source_transactions__1[transaction_status])</f>
        <v>SUCCESS</v>
      </c>
      <c r="E3857" s="1" t="str">
        <f>_xlfn.XLOOKUP(A3857,Processed_data!A:A,Processed_data!G:G)</f>
        <v>SUCCESS</v>
      </c>
      <c r="F3857" s="1">
        <f>COUNTIF(bank_processed_transactions[transaction_id],A3857)</f>
        <v>1</v>
      </c>
      <c r="G3857" s="1" t="str">
        <f t="shared" si="600"/>
        <v>found</v>
      </c>
      <c r="H3857" s="1" t="str">
        <f t="shared" si="601"/>
        <v>Not Duplicate</v>
      </c>
      <c r="I3857" s="1" t="str">
        <f t="shared" si="602"/>
        <v>match</v>
      </c>
      <c r="J3857" s="1" t="str">
        <f t="shared" si="603"/>
        <v>match</v>
      </c>
      <c r="K3857" s="1">
        <f t="shared" si="604"/>
        <v>0</v>
      </c>
      <c r="L3857" s="2">
        <f>IF(F3857=0,"not processed",_xlfn.MINIFS(Processed_data!H:H,Processed_data!A:A,A3857))</f>
        <v>46103</v>
      </c>
      <c r="M3857" s="1">
        <f>IF(F3857=0,"not processed",ABS(bank_source_transactions__1[[#This Row],[transaction_date]]-Reconciliation!L3857))</f>
        <v>3</v>
      </c>
      <c r="N3857" s="1" t="str" cm="1">
        <f t="array" ref="N3857">_xlfn.IFS(M3857="not Processed", "Not Processed",M3857&gt;2,"SLA Breached",M3857&lt;=2,"Within SLA")</f>
        <v>SLA Breached</v>
      </c>
      <c r="O3857" s="1" t="str">
        <f>_xlfn.XLOOKUP(A3857,Source_data!A:A,Source_data!D:D)</f>
        <v>UPI</v>
      </c>
      <c r="P3857" s="1">
        <f t="shared" si="605"/>
        <v>0</v>
      </c>
      <c r="Q3857" s="1">
        <f t="shared" si="606"/>
        <v>0</v>
      </c>
      <c r="R3857" s="1">
        <f t="shared" si="607"/>
        <v>0</v>
      </c>
      <c r="S3857" s="1">
        <f t="shared" si="608"/>
        <v>0</v>
      </c>
      <c r="T3857" s="1">
        <f t="shared" si="609"/>
        <v>1</v>
      </c>
      <c r="U3857" s="1" t="str">
        <f>_xlfn.XLOOKUP(Table3[[#This Row],[Transaction ID]],Source_data!A:A,Source_data!E:E)</f>
        <v>Mumbai</v>
      </c>
      <c r="V3857" s="1">
        <f>_xlfn.IFNA(_xlfn.XLOOKUP(A3857,bank_processed_transactions[transaction_id],bank_processed_transactions[processing_minutes]),"")</f>
        <v>25.1</v>
      </c>
      <c r="W3857" s="31">
        <f>_xlfn.XLOOKUP(A3857,Source_data!A:A,Source_data!B:B)</f>
        <v>46100</v>
      </c>
    </row>
    <row r="3858" spans="1:23" x14ac:dyDescent="0.3">
      <c r="A3858" s="3" t="s">
        <v>2077</v>
      </c>
      <c r="B3858" s="1">
        <f>_xlfn.XLOOKUP(A3858,bank_source_transactions__1[transaction_id],bank_source_transactions__1[amount_inr])</f>
        <v>690.94</v>
      </c>
      <c r="C3858" s="1">
        <f>_xlfn.XLOOKUP(A3858,Processed_data!A:A,Processed_data!F:F)</f>
        <v>690.94</v>
      </c>
      <c r="D3858" s="1" t="str">
        <f>_xlfn.XLOOKUP(A3858,bank_source_transactions__1[transaction_id],bank_source_transactions__1[transaction_status])</f>
        <v>FAILED</v>
      </c>
      <c r="E3858" s="1" t="str">
        <f>_xlfn.XLOOKUP(A3858,Processed_data!A:A,Processed_data!G:G)</f>
        <v>FAILED</v>
      </c>
      <c r="F3858" s="1">
        <f>COUNTIF(bank_processed_transactions[transaction_id],A3858)</f>
        <v>1</v>
      </c>
      <c r="G3858" s="1" t="str">
        <f t="shared" si="600"/>
        <v>found</v>
      </c>
      <c r="H3858" s="1" t="str">
        <f t="shared" si="601"/>
        <v>Not Duplicate</v>
      </c>
      <c r="I3858" s="1" t="str">
        <f t="shared" si="602"/>
        <v>match</v>
      </c>
      <c r="J3858" s="1" t="str">
        <f t="shared" si="603"/>
        <v>match</v>
      </c>
      <c r="K3858" s="1">
        <f t="shared" si="604"/>
        <v>0</v>
      </c>
      <c r="L3858" s="2">
        <f>IF(F3858=0,"not processed",_xlfn.MINIFS(Processed_data!H:H,Processed_data!A:A,A3858))</f>
        <v>46108</v>
      </c>
      <c r="M3858" s="1">
        <f>IF(F3858=0,"not processed",ABS(bank_source_transactions__1[[#This Row],[transaction_date]]-Reconciliation!L3858))</f>
        <v>3</v>
      </c>
      <c r="N3858" s="1" t="str" cm="1">
        <f t="array" ref="N3858">_xlfn.IFS(M3858="not Processed", "Not Processed",M3858&gt;2,"SLA Breached",M3858&lt;=2,"Within SLA")</f>
        <v>SLA Breached</v>
      </c>
      <c r="O3858" s="1" t="str">
        <f>_xlfn.XLOOKUP(A3858,Source_data!A:A,Source_data!D:D)</f>
        <v>IMPS</v>
      </c>
      <c r="P3858" s="1">
        <f t="shared" si="605"/>
        <v>0</v>
      </c>
      <c r="Q3858" s="1">
        <f t="shared" si="606"/>
        <v>0</v>
      </c>
      <c r="R3858" s="1">
        <f t="shared" si="607"/>
        <v>0</v>
      </c>
      <c r="S3858" s="1">
        <f t="shared" si="608"/>
        <v>0</v>
      </c>
      <c r="T3858" s="1">
        <f t="shared" si="609"/>
        <v>1</v>
      </c>
      <c r="U3858" s="1" t="str">
        <f>_xlfn.XLOOKUP(Table3[[#This Row],[Transaction ID]],Source_data!A:A,Source_data!E:E)</f>
        <v>Mumbai</v>
      </c>
      <c r="V3858" s="1">
        <f>_xlfn.IFNA(_xlfn.XLOOKUP(A3858,bank_processed_transactions[transaction_id],bank_processed_transactions[processing_minutes]),"")</f>
        <v>37.700000000000003</v>
      </c>
      <c r="W3858" s="31">
        <f>_xlfn.XLOOKUP(A3858,Source_data!A:A,Source_data!B:B)</f>
        <v>46105</v>
      </c>
    </row>
    <row r="3859" spans="1:23" x14ac:dyDescent="0.3">
      <c r="A3859" s="4" t="s">
        <v>3639</v>
      </c>
      <c r="B3859" s="1">
        <f>_xlfn.XLOOKUP(A3859,bank_source_transactions__1[transaction_id],bank_source_transactions__1[amount_inr])</f>
        <v>15259.39</v>
      </c>
      <c r="C3859" s="1">
        <f>_xlfn.XLOOKUP(A3859,Processed_data!A:A,Processed_data!F:F)</f>
        <v>15259.39</v>
      </c>
      <c r="D3859" s="1" t="str">
        <f>_xlfn.XLOOKUP(A3859,bank_source_transactions__1[transaction_id],bank_source_transactions__1[transaction_status])</f>
        <v>SUCCESS</v>
      </c>
      <c r="E3859" s="1" t="str">
        <f>_xlfn.XLOOKUP(A3859,Processed_data!A:A,Processed_data!G:G)</f>
        <v>SUCCESS</v>
      </c>
      <c r="F3859" s="1">
        <f>COUNTIF(bank_processed_transactions[transaction_id],A3859)</f>
        <v>1</v>
      </c>
      <c r="G3859" s="1" t="str">
        <f t="shared" si="600"/>
        <v>found</v>
      </c>
      <c r="H3859" s="1" t="str">
        <f t="shared" si="601"/>
        <v>Not Duplicate</v>
      </c>
      <c r="I3859" s="1" t="str">
        <f t="shared" si="602"/>
        <v>match</v>
      </c>
      <c r="J3859" s="1" t="str">
        <f t="shared" si="603"/>
        <v>match</v>
      </c>
      <c r="K3859" s="1">
        <f t="shared" si="604"/>
        <v>0</v>
      </c>
      <c r="L3859" s="2">
        <f>IF(F3859=0,"not processed",_xlfn.MINIFS(Processed_data!H:H,Processed_data!A:A,A3859))</f>
        <v>46048</v>
      </c>
      <c r="M3859" s="1">
        <f>IF(F3859=0,"not processed",ABS(bank_source_transactions__1[[#This Row],[transaction_date]]-Reconciliation!L3859))</f>
        <v>2</v>
      </c>
      <c r="N3859" s="1" t="str" cm="1">
        <f t="array" ref="N3859">_xlfn.IFS(M3859="not Processed", "Not Processed",M3859&gt;2,"SLA Breached",M3859&lt;=2,"Within SLA")</f>
        <v>Within SLA</v>
      </c>
      <c r="O3859" s="1" t="str">
        <f>_xlfn.XLOOKUP(A3859,Source_data!A:A,Source_data!D:D)</f>
        <v>UPI</v>
      </c>
      <c r="P3859" s="1">
        <f t="shared" si="605"/>
        <v>0</v>
      </c>
      <c r="Q3859" s="1">
        <f t="shared" si="606"/>
        <v>0</v>
      </c>
      <c r="R3859" s="1">
        <f t="shared" si="607"/>
        <v>0</v>
      </c>
      <c r="S3859" s="1">
        <f t="shared" si="608"/>
        <v>0</v>
      </c>
      <c r="T3859" s="1">
        <f t="shared" si="609"/>
        <v>0</v>
      </c>
      <c r="U3859" s="1" t="str">
        <f>_xlfn.XLOOKUP(Table3[[#This Row],[Transaction ID]],Source_data!A:A,Source_data!E:E)</f>
        <v>Hyderabad</v>
      </c>
      <c r="V3859" s="1">
        <f>_xlfn.IFNA(_xlfn.XLOOKUP(A3859,bank_processed_transactions[transaction_id],bank_processed_transactions[processing_minutes]),"")</f>
        <v>11.4</v>
      </c>
      <c r="W3859" s="31">
        <f>_xlfn.XLOOKUP(A3859,Source_data!A:A,Source_data!B:B)</f>
        <v>46046</v>
      </c>
    </row>
    <row r="3860" spans="1:23" x14ac:dyDescent="0.3">
      <c r="A3860" s="3" t="s">
        <v>2970</v>
      </c>
      <c r="B3860" s="1">
        <f>_xlfn.XLOOKUP(A3860,bank_source_transactions__1[transaction_id],bank_source_transactions__1[amount_inr])</f>
        <v>7479.83</v>
      </c>
      <c r="C3860" s="1">
        <f>_xlfn.XLOOKUP(A3860,Processed_data!A:A,Processed_data!F:F)</f>
        <v>7479.83</v>
      </c>
      <c r="D3860" s="1" t="str">
        <f>_xlfn.XLOOKUP(A3860,bank_source_transactions__1[transaction_id],bank_source_transactions__1[transaction_status])</f>
        <v>SUCCESS</v>
      </c>
      <c r="E3860" s="1" t="str">
        <f>_xlfn.XLOOKUP(A3860,Processed_data!A:A,Processed_data!G:G)</f>
        <v>SUCCESS</v>
      </c>
      <c r="F3860" s="1">
        <f>COUNTIF(bank_processed_transactions[transaction_id],A3860)</f>
        <v>1</v>
      </c>
      <c r="G3860" s="1" t="str">
        <f t="shared" si="600"/>
        <v>found</v>
      </c>
      <c r="H3860" s="1" t="str">
        <f t="shared" si="601"/>
        <v>Not Duplicate</v>
      </c>
      <c r="I3860" s="1" t="str">
        <f t="shared" si="602"/>
        <v>match</v>
      </c>
      <c r="J3860" s="1" t="str">
        <f t="shared" si="603"/>
        <v>match</v>
      </c>
      <c r="K3860" s="1">
        <f t="shared" si="604"/>
        <v>0</v>
      </c>
      <c r="L3860" s="2">
        <f>IF(F3860=0,"not processed",_xlfn.MINIFS(Processed_data!H:H,Processed_data!A:A,A3860))</f>
        <v>46025</v>
      </c>
      <c r="M3860" s="1">
        <f>IF(F3860=0,"not processed",ABS(bank_source_transactions__1[[#This Row],[transaction_date]]-Reconciliation!L3860))</f>
        <v>2</v>
      </c>
      <c r="N3860" s="1" t="str" cm="1">
        <f t="array" ref="N3860">_xlfn.IFS(M3860="not Processed", "Not Processed",M3860&gt;2,"SLA Breached",M3860&lt;=2,"Within SLA")</f>
        <v>Within SLA</v>
      </c>
      <c r="O3860" s="1" t="str">
        <f>_xlfn.XLOOKUP(A3860,Source_data!A:A,Source_data!D:D)</f>
        <v>ATM</v>
      </c>
      <c r="P3860" s="1">
        <f t="shared" si="605"/>
        <v>0</v>
      </c>
      <c r="Q3860" s="1">
        <f t="shared" si="606"/>
        <v>0</v>
      </c>
      <c r="R3860" s="1">
        <f t="shared" si="607"/>
        <v>0</v>
      </c>
      <c r="S3860" s="1">
        <f t="shared" si="608"/>
        <v>0</v>
      </c>
      <c r="T3860" s="1">
        <f t="shared" si="609"/>
        <v>0</v>
      </c>
      <c r="U3860" s="1" t="str">
        <f>_xlfn.XLOOKUP(Table3[[#This Row],[Transaction ID]],Source_data!A:A,Source_data!E:E)</f>
        <v>Bengaluru</v>
      </c>
      <c r="V3860" s="1">
        <f>_xlfn.IFNA(_xlfn.XLOOKUP(A3860,bank_processed_transactions[transaction_id],bank_processed_transactions[processing_minutes]),"")</f>
        <v>15.5</v>
      </c>
      <c r="W3860" s="31">
        <f>_xlfn.XLOOKUP(A3860,Source_data!A:A,Source_data!B:B)</f>
        <v>46023</v>
      </c>
    </row>
    <row r="3861" spans="1:23" x14ac:dyDescent="0.3">
      <c r="A3861" s="4" t="s">
        <v>4791</v>
      </c>
      <c r="B3861" s="1">
        <f>_xlfn.XLOOKUP(A3861,bank_source_transactions__1[transaction_id],bank_source_transactions__1[amount_inr])</f>
        <v>1410.26</v>
      </c>
      <c r="C3861" s="1">
        <f>_xlfn.XLOOKUP(A3861,Processed_data!A:A,Processed_data!F:F)</f>
        <v>1410.26</v>
      </c>
      <c r="D3861" s="1" t="str">
        <f>_xlfn.XLOOKUP(A3861,bank_source_transactions__1[transaction_id],bank_source_transactions__1[transaction_status])</f>
        <v>SUCCESS</v>
      </c>
      <c r="E3861" s="1" t="str">
        <f>_xlfn.XLOOKUP(A3861,Processed_data!A:A,Processed_data!G:G)</f>
        <v>SUCCESS</v>
      </c>
      <c r="F3861" s="1">
        <f>COUNTIF(bank_processed_transactions[transaction_id],A3861)</f>
        <v>1</v>
      </c>
      <c r="G3861" s="1" t="str">
        <f t="shared" si="600"/>
        <v>found</v>
      </c>
      <c r="H3861" s="1" t="str">
        <f t="shared" si="601"/>
        <v>Not Duplicate</v>
      </c>
      <c r="I3861" s="1" t="str">
        <f t="shared" si="602"/>
        <v>match</v>
      </c>
      <c r="J3861" s="1" t="str">
        <f t="shared" si="603"/>
        <v>match</v>
      </c>
      <c r="K3861" s="1">
        <f t="shared" si="604"/>
        <v>0</v>
      </c>
      <c r="L3861" s="2">
        <f>IF(F3861=0,"not processed",_xlfn.MINIFS(Processed_data!H:H,Processed_data!A:A,A3861))</f>
        <v>46035</v>
      </c>
      <c r="M3861" s="1">
        <f>IF(F3861=0,"not processed",ABS(bank_source_transactions__1[[#This Row],[transaction_date]]-Reconciliation!L3861))</f>
        <v>1</v>
      </c>
      <c r="N3861" s="1" t="str" cm="1">
        <f t="array" ref="N3861">_xlfn.IFS(M3861="not Processed", "Not Processed",M3861&gt;2,"SLA Breached",M3861&lt;=2,"Within SLA")</f>
        <v>Within SLA</v>
      </c>
      <c r="O3861" s="1" t="str">
        <f>_xlfn.XLOOKUP(A3861,Source_data!A:A,Source_data!D:D)</f>
        <v>UPI</v>
      </c>
      <c r="P3861" s="1">
        <f t="shared" si="605"/>
        <v>0</v>
      </c>
      <c r="Q3861" s="1">
        <f t="shared" si="606"/>
        <v>0</v>
      </c>
      <c r="R3861" s="1">
        <f t="shared" si="607"/>
        <v>0</v>
      </c>
      <c r="S3861" s="1">
        <f t="shared" si="608"/>
        <v>0</v>
      </c>
      <c r="T3861" s="1">
        <f t="shared" si="609"/>
        <v>0</v>
      </c>
      <c r="U3861" s="1" t="str">
        <f>_xlfn.XLOOKUP(Table3[[#This Row],[Transaction ID]],Source_data!A:A,Source_data!E:E)</f>
        <v>Bengaluru</v>
      </c>
      <c r="V3861" s="1">
        <f>_xlfn.IFNA(_xlfn.XLOOKUP(A3861,bank_processed_transactions[transaction_id],bank_processed_transactions[processing_minutes]),"")</f>
        <v>31.6</v>
      </c>
      <c r="W3861" s="31">
        <f>_xlfn.XLOOKUP(A3861,Source_data!A:A,Source_data!B:B)</f>
        <v>46034</v>
      </c>
    </row>
    <row r="3862" spans="1:23" x14ac:dyDescent="0.3">
      <c r="A3862" s="3" t="s">
        <v>3812</v>
      </c>
      <c r="B3862" s="1">
        <f>_xlfn.XLOOKUP(A3862,bank_source_transactions__1[transaction_id],bank_source_transactions__1[amount_inr])</f>
        <v>9059.81</v>
      </c>
      <c r="C3862" s="1">
        <f>_xlfn.XLOOKUP(A3862,Processed_data!A:A,Processed_data!F:F)</f>
        <v>9059.81</v>
      </c>
      <c r="D3862" s="1" t="str">
        <f>_xlfn.XLOOKUP(A3862,bank_source_transactions__1[transaction_id],bank_source_transactions__1[transaction_status])</f>
        <v>SUCCESS</v>
      </c>
      <c r="E3862" s="1" t="str">
        <f>_xlfn.XLOOKUP(A3862,Processed_data!A:A,Processed_data!G:G)</f>
        <v>SUCCESS</v>
      </c>
      <c r="F3862" s="1">
        <f>COUNTIF(bank_processed_transactions[transaction_id],A3862)</f>
        <v>1</v>
      </c>
      <c r="G3862" s="1" t="str">
        <f t="shared" si="600"/>
        <v>found</v>
      </c>
      <c r="H3862" s="1" t="str">
        <f t="shared" si="601"/>
        <v>Not Duplicate</v>
      </c>
      <c r="I3862" s="1" t="str">
        <f t="shared" si="602"/>
        <v>match</v>
      </c>
      <c r="J3862" s="1" t="str">
        <f t="shared" si="603"/>
        <v>match</v>
      </c>
      <c r="K3862" s="1">
        <f t="shared" si="604"/>
        <v>0</v>
      </c>
      <c r="L3862" s="2">
        <f>IF(F3862=0,"not processed",_xlfn.MINIFS(Processed_data!H:H,Processed_data!A:A,A3862))</f>
        <v>46054</v>
      </c>
      <c r="M3862" s="1">
        <f>IF(F3862=0,"not processed",ABS(bank_source_transactions__1[[#This Row],[transaction_date]]-Reconciliation!L3862))</f>
        <v>3</v>
      </c>
      <c r="N3862" s="1" t="str" cm="1">
        <f t="array" ref="N3862">_xlfn.IFS(M3862="not Processed", "Not Processed",M3862&gt;2,"SLA Breached",M3862&lt;=2,"Within SLA")</f>
        <v>SLA Breached</v>
      </c>
      <c r="O3862" s="1" t="str">
        <f>_xlfn.XLOOKUP(A3862,Source_data!A:A,Source_data!D:D)</f>
        <v>UPI</v>
      </c>
      <c r="P3862" s="1">
        <f t="shared" si="605"/>
        <v>0</v>
      </c>
      <c r="Q3862" s="1">
        <f t="shared" si="606"/>
        <v>0</v>
      </c>
      <c r="R3862" s="1">
        <f t="shared" si="607"/>
        <v>0</v>
      </c>
      <c r="S3862" s="1">
        <f t="shared" si="608"/>
        <v>0</v>
      </c>
      <c r="T3862" s="1">
        <f t="shared" si="609"/>
        <v>1</v>
      </c>
      <c r="U3862" s="1" t="str">
        <f>_xlfn.XLOOKUP(Table3[[#This Row],[Transaction ID]],Source_data!A:A,Source_data!E:E)</f>
        <v>Hyderabad</v>
      </c>
      <c r="V3862" s="1">
        <f>_xlfn.IFNA(_xlfn.XLOOKUP(A3862,bank_processed_transactions[transaction_id],bank_processed_transactions[processing_minutes]),"")</f>
        <v>32</v>
      </c>
      <c r="W3862" s="31">
        <f>_xlfn.XLOOKUP(A3862,Source_data!A:A,Source_data!B:B)</f>
        <v>46051</v>
      </c>
    </row>
    <row r="3863" spans="1:23" x14ac:dyDescent="0.3">
      <c r="A3863" s="4" t="s">
        <v>3804</v>
      </c>
      <c r="B3863" s="1">
        <f>_xlfn.XLOOKUP(A3863,bank_source_transactions__1[transaction_id],bank_source_transactions__1[amount_inr])</f>
        <v>2701.17</v>
      </c>
      <c r="C3863" s="1">
        <f>_xlfn.XLOOKUP(A3863,Processed_data!A:A,Processed_data!F:F)</f>
        <v>2701.17</v>
      </c>
      <c r="D3863" s="1" t="str">
        <f>_xlfn.XLOOKUP(A3863,bank_source_transactions__1[transaction_id],bank_source_transactions__1[transaction_status])</f>
        <v>SUCCESS</v>
      </c>
      <c r="E3863" s="1" t="str">
        <f>_xlfn.XLOOKUP(A3863,Processed_data!A:A,Processed_data!G:G)</f>
        <v>SUCCESS</v>
      </c>
      <c r="F3863" s="1">
        <f>COUNTIF(bank_processed_transactions[transaction_id],A3863)</f>
        <v>1</v>
      </c>
      <c r="G3863" s="1" t="str">
        <f t="shared" si="600"/>
        <v>found</v>
      </c>
      <c r="H3863" s="1" t="str">
        <f t="shared" si="601"/>
        <v>Not Duplicate</v>
      </c>
      <c r="I3863" s="1" t="str">
        <f t="shared" si="602"/>
        <v>match</v>
      </c>
      <c r="J3863" s="1" t="str">
        <f t="shared" si="603"/>
        <v>match</v>
      </c>
      <c r="K3863" s="1">
        <f t="shared" si="604"/>
        <v>0</v>
      </c>
      <c r="L3863" s="2">
        <f>IF(F3863=0,"not processed",_xlfn.MINIFS(Processed_data!H:H,Processed_data!A:A,A3863))</f>
        <v>46087</v>
      </c>
      <c r="M3863" s="1">
        <f>IF(F3863=0,"not processed",ABS(bank_source_transactions__1[[#This Row],[transaction_date]]-Reconciliation!L3863))</f>
        <v>2</v>
      </c>
      <c r="N3863" s="1" t="str" cm="1">
        <f t="array" ref="N3863">_xlfn.IFS(M3863="not Processed", "Not Processed",M3863&gt;2,"SLA Breached",M3863&lt;=2,"Within SLA")</f>
        <v>Within SLA</v>
      </c>
      <c r="O3863" s="1" t="str">
        <f>_xlfn.XLOOKUP(A3863,Source_data!A:A,Source_data!D:D)</f>
        <v>UPI</v>
      </c>
      <c r="P3863" s="1">
        <f t="shared" si="605"/>
        <v>0</v>
      </c>
      <c r="Q3863" s="1">
        <f t="shared" si="606"/>
        <v>0</v>
      </c>
      <c r="R3863" s="1">
        <f t="shared" si="607"/>
        <v>0</v>
      </c>
      <c r="S3863" s="1">
        <f t="shared" si="608"/>
        <v>0</v>
      </c>
      <c r="T3863" s="1">
        <f t="shared" si="609"/>
        <v>0</v>
      </c>
      <c r="U3863" s="1" t="str">
        <f>_xlfn.XLOOKUP(Table3[[#This Row],[Transaction ID]],Source_data!A:A,Source_data!E:E)</f>
        <v>Mumbai</v>
      </c>
      <c r="V3863" s="1">
        <f>_xlfn.IFNA(_xlfn.XLOOKUP(A3863,bank_processed_transactions[transaction_id],bank_processed_transactions[processing_minutes]),"")</f>
        <v>24.7</v>
      </c>
      <c r="W3863" s="31">
        <f>_xlfn.XLOOKUP(A3863,Source_data!A:A,Source_data!B:B)</f>
        <v>46085</v>
      </c>
    </row>
    <row r="3864" spans="1:23" x14ac:dyDescent="0.3">
      <c r="A3864" s="3" t="s">
        <v>4501</v>
      </c>
      <c r="B3864" s="1">
        <f>_xlfn.XLOOKUP(A3864,bank_source_transactions__1[transaction_id],bank_source_transactions__1[amount_inr])</f>
        <v>2511.7399999999998</v>
      </c>
      <c r="C3864" s="1">
        <f>_xlfn.XLOOKUP(A3864,Processed_data!A:A,Processed_data!F:F)</f>
        <v>2511.7399999999998</v>
      </c>
      <c r="D3864" s="1" t="str">
        <f>_xlfn.XLOOKUP(A3864,bank_source_transactions__1[transaction_id],bank_source_transactions__1[transaction_status])</f>
        <v>REVERSED</v>
      </c>
      <c r="E3864" s="1" t="str">
        <f>_xlfn.XLOOKUP(A3864,Processed_data!A:A,Processed_data!G:G)</f>
        <v>REVERSED</v>
      </c>
      <c r="F3864" s="1">
        <f>COUNTIF(bank_processed_transactions[transaction_id],A3864)</f>
        <v>1</v>
      </c>
      <c r="G3864" s="1" t="str">
        <f t="shared" si="600"/>
        <v>found</v>
      </c>
      <c r="H3864" s="1" t="str">
        <f t="shared" si="601"/>
        <v>Not Duplicate</v>
      </c>
      <c r="I3864" s="1" t="str">
        <f t="shared" si="602"/>
        <v>match</v>
      </c>
      <c r="J3864" s="1" t="str">
        <f t="shared" si="603"/>
        <v>match</v>
      </c>
      <c r="K3864" s="1">
        <f t="shared" si="604"/>
        <v>0</v>
      </c>
      <c r="L3864" s="2">
        <f>IF(F3864=0,"not processed",_xlfn.MINIFS(Processed_data!H:H,Processed_data!A:A,A3864))</f>
        <v>46028</v>
      </c>
      <c r="M3864" s="1">
        <f>IF(F3864=0,"not processed",ABS(bank_source_transactions__1[[#This Row],[transaction_date]]-Reconciliation!L3864))</f>
        <v>2</v>
      </c>
      <c r="N3864" s="1" t="str" cm="1">
        <f t="array" ref="N3864">_xlfn.IFS(M3864="not Processed", "Not Processed",M3864&gt;2,"SLA Breached",M3864&lt;=2,"Within SLA")</f>
        <v>Within SLA</v>
      </c>
      <c r="O3864" s="1" t="str">
        <f>_xlfn.XLOOKUP(A3864,Source_data!A:A,Source_data!D:D)</f>
        <v>IMPS</v>
      </c>
      <c r="P3864" s="1">
        <f t="shared" si="605"/>
        <v>0</v>
      </c>
      <c r="Q3864" s="1">
        <f t="shared" si="606"/>
        <v>0</v>
      </c>
      <c r="R3864" s="1">
        <f t="shared" si="607"/>
        <v>0</v>
      </c>
      <c r="S3864" s="1">
        <f t="shared" si="608"/>
        <v>0</v>
      </c>
      <c r="T3864" s="1">
        <f t="shared" si="609"/>
        <v>0</v>
      </c>
      <c r="U3864" s="1" t="str">
        <f>_xlfn.XLOOKUP(Table3[[#This Row],[Transaction ID]],Source_data!A:A,Source_data!E:E)</f>
        <v>Hyderabad</v>
      </c>
      <c r="V3864" s="1">
        <f>_xlfn.IFNA(_xlfn.XLOOKUP(A3864,bank_processed_transactions[transaction_id],bank_processed_transactions[processing_minutes]),"")</f>
        <v>31.6</v>
      </c>
      <c r="W3864" s="31">
        <f>_xlfn.XLOOKUP(A3864,Source_data!A:A,Source_data!B:B)</f>
        <v>46026</v>
      </c>
    </row>
    <row r="3865" spans="1:23" x14ac:dyDescent="0.3">
      <c r="A3865" s="4" t="s">
        <v>2079</v>
      </c>
      <c r="B3865" s="1">
        <f>_xlfn.XLOOKUP(A3865,bank_source_transactions__1[transaction_id],bank_source_transactions__1[amount_inr])</f>
        <v>9499.1200000000008</v>
      </c>
      <c r="C3865" s="1">
        <f>_xlfn.XLOOKUP(A3865,Processed_data!A:A,Processed_data!F:F)</f>
        <v>9499.1200000000008</v>
      </c>
      <c r="D3865" s="1" t="str">
        <f>_xlfn.XLOOKUP(A3865,bank_source_transactions__1[transaction_id],bank_source_transactions__1[transaction_status])</f>
        <v>SUCCESS</v>
      </c>
      <c r="E3865" s="1" t="str">
        <f>_xlfn.XLOOKUP(A3865,Processed_data!A:A,Processed_data!G:G)</f>
        <v>SUCCESS</v>
      </c>
      <c r="F3865" s="1">
        <f>COUNTIF(bank_processed_transactions[transaction_id],A3865)</f>
        <v>1</v>
      </c>
      <c r="G3865" s="1" t="str">
        <f t="shared" si="600"/>
        <v>found</v>
      </c>
      <c r="H3865" s="1" t="str">
        <f t="shared" si="601"/>
        <v>Not Duplicate</v>
      </c>
      <c r="I3865" s="1" t="str">
        <f t="shared" si="602"/>
        <v>match</v>
      </c>
      <c r="J3865" s="1" t="str">
        <f t="shared" si="603"/>
        <v>match</v>
      </c>
      <c r="K3865" s="1">
        <f t="shared" si="604"/>
        <v>0</v>
      </c>
      <c r="L3865" s="2">
        <f>IF(F3865=0,"not processed",_xlfn.MINIFS(Processed_data!H:H,Processed_data!A:A,A3865))</f>
        <v>46062</v>
      </c>
      <c r="M3865" s="1">
        <f>IF(F3865=0,"not processed",ABS(bank_source_transactions__1[[#This Row],[transaction_date]]-Reconciliation!L3865))</f>
        <v>0</v>
      </c>
      <c r="N3865" s="1" t="str" cm="1">
        <f t="array" ref="N3865">_xlfn.IFS(M3865="not Processed", "Not Processed",M3865&gt;2,"SLA Breached",M3865&lt;=2,"Within SLA")</f>
        <v>Within SLA</v>
      </c>
      <c r="O3865" s="1" t="str">
        <f>_xlfn.XLOOKUP(A3865,Source_data!A:A,Source_data!D:D)</f>
        <v>CARD</v>
      </c>
      <c r="P3865" s="1">
        <f t="shared" si="605"/>
        <v>0</v>
      </c>
      <c r="Q3865" s="1">
        <f t="shared" si="606"/>
        <v>0</v>
      </c>
      <c r="R3865" s="1">
        <f t="shared" si="607"/>
        <v>0</v>
      </c>
      <c r="S3865" s="1">
        <f t="shared" si="608"/>
        <v>0</v>
      </c>
      <c r="T3865" s="1">
        <f t="shared" si="609"/>
        <v>0</v>
      </c>
      <c r="U3865" s="1" t="str">
        <f>_xlfn.XLOOKUP(Table3[[#This Row],[Transaction ID]],Source_data!A:A,Source_data!E:E)</f>
        <v>Bengaluru</v>
      </c>
      <c r="V3865" s="1">
        <f>_xlfn.IFNA(_xlfn.XLOOKUP(A3865,bank_processed_transactions[transaction_id],bank_processed_transactions[processing_minutes]),"")</f>
        <v>9.1999999999999993</v>
      </c>
      <c r="W3865" s="31">
        <f>_xlfn.XLOOKUP(A3865,Source_data!A:A,Source_data!B:B)</f>
        <v>46062</v>
      </c>
    </row>
    <row r="3866" spans="1:23" x14ac:dyDescent="0.3">
      <c r="A3866" s="3" t="s">
        <v>4089</v>
      </c>
      <c r="B3866" s="1">
        <f>_xlfn.XLOOKUP(A3866,bank_source_transactions__1[transaction_id],bank_source_transactions__1[amount_inr])</f>
        <v>4463.46</v>
      </c>
      <c r="C3866" s="1">
        <f>_xlfn.XLOOKUP(A3866,Processed_data!A:A,Processed_data!F:F)</f>
        <v>4463.46</v>
      </c>
      <c r="D3866" s="1" t="str">
        <f>_xlfn.XLOOKUP(A3866,bank_source_transactions__1[transaction_id],bank_source_transactions__1[transaction_status])</f>
        <v>SUCCESS</v>
      </c>
      <c r="E3866" s="1" t="str">
        <f>_xlfn.XLOOKUP(A3866,Processed_data!A:A,Processed_data!G:G)</f>
        <v>SUCCESS</v>
      </c>
      <c r="F3866" s="1">
        <f>COUNTIF(bank_processed_transactions[transaction_id],A3866)</f>
        <v>1</v>
      </c>
      <c r="G3866" s="1" t="str">
        <f t="shared" si="600"/>
        <v>found</v>
      </c>
      <c r="H3866" s="1" t="str">
        <f t="shared" si="601"/>
        <v>Not Duplicate</v>
      </c>
      <c r="I3866" s="1" t="str">
        <f t="shared" si="602"/>
        <v>match</v>
      </c>
      <c r="J3866" s="1" t="str">
        <f t="shared" si="603"/>
        <v>match</v>
      </c>
      <c r="K3866" s="1">
        <f t="shared" si="604"/>
        <v>0</v>
      </c>
      <c r="L3866" s="2">
        <f>IF(F3866=0,"not processed",_xlfn.MINIFS(Processed_data!H:H,Processed_data!A:A,A3866))</f>
        <v>46106</v>
      </c>
      <c r="M3866" s="1">
        <f>IF(F3866=0,"not processed",ABS(bank_source_transactions__1[[#This Row],[transaction_date]]-Reconciliation!L3866))</f>
        <v>1</v>
      </c>
      <c r="N3866" s="1" t="str" cm="1">
        <f t="array" ref="N3866">_xlfn.IFS(M3866="not Processed", "Not Processed",M3866&gt;2,"SLA Breached",M3866&lt;=2,"Within SLA")</f>
        <v>Within SLA</v>
      </c>
      <c r="O3866" s="1" t="str">
        <f>_xlfn.XLOOKUP(A3866,Source_data!A:A,Source_data!D:D)</f>
        <v>NEFT</v>
      </c>
      <c r="P3866" s="1">
        <f t="shared" si="605"/>
        <v>0</v>
      </c>
      <c r="Q3866" s="1">
        <f t="shared" si="606"/>
        <v>0</v>
      </c>
      <c r="R3866" s="1">
        <f t="shared" si="607"/>
        <v>0</v>
      </c>
      <c r="S3866" s="1">
        <f t="shared" si="608"/>
        <v>0</v>
      </c>
      <c r="T3866" s="1">
        <f t="shared" si="609"/>
        <v>0</v>
      </c>
      <c r="U3866" s="1" t="str">
        <f>_xlfn.XLOOKUP(Table3[[#This Row],[Transaction ID]],Source_data!A:A,Source_data!E:E)</f>
        <v>Pune</v>
      </c>
      <c r="V3866" s="1">
        <f>_xlfn.IFNA(_xlfn.XLOOKUP(A3866,bank_processed_transactions[transaction_id],bank_processed_transactions[processing_minutes]),"")</f>
        <v>15.9</v>
      </c>
      <c r="W3866" s="31">
        <f>_xlfn.XLOOKUP(A3866,Source_data!A:A,Source_data!B:B)</f>
        <v>46105</v>
      </c>
    </row>
    <row r="3867" spans="1:23" x14ac:dyDescent="0.3">
      <c r="A3867" s="4" t="s">
        <v>1292</v>
      </c>
      <c r="B3867" s="1">
        <f>_xlfn.XLOOKUP(A3867,bank_source_transactions__1[transaction_id],bank_source_transactions__1[amount_inr])</f>
        <v>16027.2</v>
      </c>
      <c r="C3867" s="1">
        <f>_xlfn.XLOOKUP(A3867,Processed_data!A:A,Processed_data!F:F)</f>
        <v>16027.2</v>
      </c>
      <c r="D3867" s="1" t="str">
        <f>_xlfn.XLOOKUP(A3867,bank_source_transactions__1[transaction_id],bank_source_transactions__1[transaction_status])</f>
        <v>SUCCESS</v>
      </c>
      <c r="E3867" s="1" t="str">
        <f>_xlfn.XLOOKUP(A3867,Processed_data!A:A,Processed_data!G:G)</f>
        <v>SUCCESS</v>
      </c>
      <c r="F3867" s="1">
        <f>COUNTIF(bank_processed_transactions[transaction_id],A3867)</f>
        <v>1</v>
      </c>
      <c r="G3867" s="1" t="str">
        <f t="shared" si="600"/>
        <v>found</v>
      </c>
      <c r="H3867" s="1" t="str">
        <f t="shared" si="601"/>
        <v>Not Duplicate</v>
      </c>
      <c r="I3867" s="1" t="str">
        <f t="shared" si="602"/>
        <v>match</v>
      </c>
      <c r="J3867" s="1" t="str">
        <f t="shared" si="603"/>
        <v>match</v>
      </c>
      <c r="K3867" s="1">
        <f t="shared" si="604"/>
        <v>0</v>
      </c>
      <c r="L3867" s="2">
        <f>IF(F3867=0,"not processed",_xlfn.MINIFS(Processed_data!H:H,Processed_data!A:A,A3867))</f>
        <v>46077</v>
      </c>
      <c r="M3867" s="1">
        <f>IF(F3867=0,"not processed",ABS(bank_source_transactions__1[[#This Row],[transaction_date]]-Reconciliation!L3867))</f>
        <v>1</v>
      </c>
      <c r="N3867" s="1" t="str" cm="1">
        <f t="array" ref="N3867">_xlfn.IFS(M3867="not Processed", "Not Processed",M3867&gt;2,"SLA Breached",M3867&lt;=2,"Within SLA")</f>
        <v>Within SLA</v>
      </c>
      <c r="O3867" s="1" t="str">
        <f>_xlfn.XLOOKUP(A3867,Source_data!A:A,Source_data!D:D)</f>
        <v>IMPS</v>
      </c>
      <c r="P3867" s="1">
        <f t="shared" si="605"/>
        <v>0</v>
      </c>
      <c r="Q3867" s="1">
        <f t="shared" si="606"/>
        <v>0</v>
      </c>
      <c r="R3867" s="1">
        <f t="shared" si="607"/>
        <v>0</v>
      </c>
      <c r="S3867" s="1">
        <f t="shared" si="608"/>
        <v>0</v>
      </c>
      <c r="T3867" s="1">
        <f t="shared" si="609"/>
        <v>0</v>
      </c>
      <c r="U3867" s="1" t="str">
        <f>_xlfn.XLOOKUP(Table3[[#This Row],[Transaction ID]],Source_data!A:A,Source_data!E:E)</f>
        <v>Bengaluru</v>
      </c>
      <c r="V3867" s="1">
        <f>_xlfn.IFNA(_xlfn.XLOOKUP(A3867,bank_processed_transactions[transaction_id],bank_processed_transactions[processing_minutes]),"")</f>
        <v>12.9</v>
      </c>
      <c r="W3867" s="31">
        <f>_xlfn.XLOOKUP(A3867,Source_data!A:A,Source_data!B:B)</f>
        <v>46076</v>
      </c>
    </row>
    <row r="3868" spans="1:23" x14ac:dyDescent="0.3">
      <c r="A3868" s="3" t="s">
        <v>3900</v>
      </c>
      <c r="B3868" s="1">
        <f>_xlfn.XLOOKUP(A3868,bank_source_transactions__1[transaction_id],bank_source_transactions__1[amount_inr])</f>
        <v>3494.56</v>
      </c>
      <c r="C3868" s="1">
        <f>_xlfn.XLOOKUP(A3868,Processed_data!A:A,Processed_data!F:F)</f>
        <v>3494.56</v>
      </c>
      <c r="D3868" s="1" t="str">
        <f>_xlfn.XLOOKUP(A3868,bank_source_transactions__1[transaction_id],bank_source_transactions__1[transaction_status])</f>
        <v>SUCCESS</v>
      </c>
      <c r="E3868" s="1" t="str">
        <f>_xlfn.XLOOKUP(A3868,Processed_data!A:A,Processed_data!G:G)</f>
        <v>SUCCESS</v>
      </c>
      <c r="F3868" s="1">
        <f>COUNTIF(bank_processed_transactions[transaction_id],A3868)</f>
        <v>1</v>
      </c>
      <c r="G3868" s="1" t="str">
        <f t="shared" si="600"/>
        <v>found</v>
      </c>
      <c r="H3868" s="1" t="str">
        <f t="shared" si="601"/>
        <v>Not Duplicate</v>
      </c>
      <c r="I3868" s="1" t="str">
        <f t="shared" si="602"/>
        <v>match</v>
      </c>
      <c r="J3868" s="1" t="str">
        <f t="shared" si="603"/>
        <v>match</v>
      </c>
      <c r="K3868" s="1">
        <f t="shared" si="604"/>
        <v>0</v>
      </c>
      <c r="L3868" s="2">
        <f>IF(F3868=0,"not processed",_xlfn.MINIFS(Processed_data!H:H,Processed_data!A:A,A3868))</f>
        <v>46112</v>
      </c>
      <c r="M3868" s="1">
        <f>IF(F3868=0,"not processed",ABS(bank_source_transactions__1[[#This Row],[transaction_date]]-Reconciliation!L3868))</f>
        <v>0</v>
      </c>
      <c r="N3868" s="1" t="str" cm="1">
        <f t="array" ref="N3868">_xlfn.IFS(M3868="not Processed", "Not Processed",M3868&gt;2,"SLA Breached",M3868&lt;=2,"Within SLA")</f>
        <v>Within SLA</v>
      </c>
      <c r="O3868" s="1" t="str">
        <f>_xlfn.XLOOKUP(A3868,Source_data!A:A,Source_data!D:D)</f>
        <v>IMPS</v>
      </c>
      <c r="P3868" s="1">
        <f t="shared" si="605"/>
        <v>0</v>
      </c>
      <c r="Q3868" s="1">
        <f t="shared" si="606"/>
        <v>0</v>
      </c>
      <c r="R3868" s="1">
        <f t="shared" si="607"/>
        <v>0</v>
      </c>
      <c r="S3868" s="1">
        <f t="shared" si="608"/>
        <v>0</v>
      </c>
      <c r="T3868" s="1">
        <f t="shared" si="609"/>
        <v>0</v>
      </c>
      <c r="U3868" s="1" t="str">
        <f>_xlfn.XLOOKUP(Table3[[#This Row],[Transaction ID]],Source_data!A:A,Source_data!E:E)</f>
        <v>Hyderabad</v>
      </c>
      <c r="V3868" s="1">
        <f>_xlfn.IFNA(_xlfn.XLOOKUP(A3868,bank_processed_transactions[transaction_id],bank_processed_transactions[processing_minutes]),"")</f>
        <v>23.2</v>
      </c>
      <c r="W3868" s="31">
        <f>_xlfn.XLOOKUP(A3868,Source_data!A:A,Source_data!B:B)</f>
        <v>46112</v>
      </c>
    </row>
    <row r="3869" spans="1:23" x14ac:dyDescent="0.3">
      <c r="A3869" s="4" t="s">
        <v>2422</v>
      </c>
      <c r="B3869" s="1">
        <f>_xlfn.XLOOKUP(A3869,bank_source_transactions__1[transaction_id],bank_source_transactions__1[amount_inr])</f>
        <v>21807.62</v>
      </c>
      <c r="C3869" s="1">
        <f>_xlfn.XLOOKUP(A3869,Processed_data!A:A,Processed_data!F:F)</f>
        <v>21807.62</v>
      </c>
      <c r="D3869" s="1" t="str">
        <f>_xlfn.XLOOKUP(A3869,bank_source_transactions__1[transaction_id],bank_source_transactions__1[transaction_status])</f>
        <v>REVERSED</v>
      </c>
      <c r="E3869" s="1" t="str">
        <f>_xlfn.XLOOKUP(A3869,Processed_data!A:A,Processed_data!G:G)</f>
        <v>SUCCESS</v>
      </c>
      <c r="F3869" s="1">
        <f>COUNTIF(bank_processed_transactions[transaction_id],A3869)</f>
        <v>1</v>
      </c>
      <c r="G3869" s="1" t="str">
        <f t="shared" si="600"/>
        <v>found</v>
      </c>
      <c r="H3869" s="1" t="str">
        <f t="shared" si="601"/>
        <v>Not Duplicate</v>
      </c>
      <c r="I3869" s="1" t="str">
        <f t="shared" si="602"/>
        <v>match</v>
      </c>
      <c r="J3869" s="1" t="str">
        <f t="shared" si="603"/>
        <v>mismatch</v>
      </c>
      <c r="K3869" s="1">
        <f t="shared" si="604"/>
        <v>0</v>
      </c>
      <c r="L3869" s="2">
        <f>IF(F3869=0,"not processed",_xlfn.MINIFS(Processed_data!H:H,Processed_data!A:A,A3869))</f>
        <v>46044</v>
      </c>
      <c r="M3869" s="1">
        <f>IF(F3869=0,"not processed",ABS(bank_source_transactions__1[[#This Row],[transaction_date]]-Reconciliation!L3869))</f>
        <v>3</v>
      </c>
      <c r="N3869" s="1" t="str" cm="1">
        <f t="array" ref="N3869">_xlfn.IFS(M3869="not Processed", "Not Processed",M3869&gt;2,"SLA Breached",M3869&lt;=2,"Within SLA")</f>
        <v>SLA Breached</v>
      </c>
      <c r="O3869" s="1" t="str">
        <f>_xlfn.XLOOKUP(A3869,Source_data!A:A,Source_data!D:D)</f>
        <v>IMPS</v>
      </c>
      <c r="P3869" s="1">
        <f t="shared" si="605"/>
        <v>0</v>
      </c>
      <c r="Q3869" s="1">
        <f t="shared" si="606"/>
        <v>0</v>
      </c>
      <c r="R3869" s="1">
        <f t="shared" si="607"/>
        <v>0</v>
      </c>
      <c r="S3869" s="1">
        <f t="shared" si="608"/>
        <v>1</v>
      </c>
      <c r="T3869" s="1">
        <f t="shared" si="609"/>
        <v>1</v>
      </c>
      <c r="U3869" s="1" t="str">
        <f>_xlfn.XLOOKUP(Table3[[#This Row],[Transaction ID]],Source_data!A:A,Source_data!E:E)</f>
        <v>Hyderabad</v>
      </c>
      <c r="V3869" s="1">
        <f>_xlfn.IFNA(_xlfn.XLOOKUP(A3869,bank_processed_transactions[transaction_id],bank_processed_transactions[processing_minutes]),"")</f>
        <v>37.200000000000003</v>
      </c>
      <c r="W3869" s="31">
        <f>_xlfn.XLOOKUP(A3869,Source_data!A:A,Source_data!B:B)</f>
        <v>46041</v>
      </c>
    </row>
    <row r="3870" spans="1:23" x14ac:dyDescent="0.3">
      <c r="A3870" s="3" t="s">
        <v>3687</v>
      </c>
      <c r="B3870" s="1">
        <f>_xlfn.XLOOKUP(A3870,bank_source_transactions__1[transaction_id],bank_source_transactions__1[amount_inr])</f>
        <v>8410.68</v>
      </c>
      <c r="C3870" s="1">
        <f>_xlfn.XLOOKUP(A3870,Processed_data!A:A,Processed_data!F:F)</f>
        <v>8410.68</v>
      </c>
      <c r="D3870" s="1" t="str">
        <f>_xlfn.XLOOKUP(A3870,bank_source_transactions__1[transaction_id],bank_source_transactions__1[transaction_status])</f>
        <v>SUCCESS</v>
      </c>
      <c r="E3870" s="1" t="str">
        <f>_xlfn.XLOOKUP(A3870,Processed_data!A:A,Processed_data!G:G)</f>
        <v>SUCCESS</v>
      </c>
      <c r="F3870" s="1">
        <f>COUNTIF(bank_processed_transactions[transaction_id],A3870)</f>
        <v>1</v>
      </c>
      <c r="G3870" s="1" t="str">
        <f t="shared" si="600"/>
        <v>found</v>
      </c>
      <c r="H3870" s="1" t="str">
        <f t="shared" si="601"/>
        <v>Not Duplicate</v>
      </c>
      <c r="I3870" s="1" t="str">
        <f t="shared" si="602"/>
        <v>match</v>
      </c>
      <c r="J3870" s="1" t="str">
        <f t="shared" si="603"/>
        <v>match</v>
      </c>
      <c r="K3870" s="1">
        <f t="shared" si="604"/>
        <v>0</v>
      </c>
      <c r="L3870" s="2">
        <f>IF(F3870=0,"not processed",_xlfn.MINIFS(Processed_data!H:H,Processed_data!A:A,A3870))</f>
        <v>46042</v>
      </c>
      <c r="M3870" s="1">
        <f>IF(F3870=0,"not processed",ABS(bank_source_transactions__1[[#This Row],[transaction_date]]-Reconciliation!L3870))</f>
        <v>2</v>
      </c>
      <c r="N3870" s="1" t="str" cm="1">
        <f t="array" ref="N3870">_xlfn.IFS(M3870="not Processed", "Not Processed",M3870&gt;2,"SLA Breached",M3870&lt;=2,"Within SLA")</f>
        <v>Within SLA</v>
      </c>
      <c r="O3870" s="1" t="str">
        <f>_xlfn.XLOOKUP(A3870,Source_data!A:A,Source_data!D:D)</f>
        <v>NEFT</v>
      </c>
      <c r="P3870" s="1">
        <f t="shared" si="605"/>
        <v>0</v>
      </c>
      <c r="Q3870" s="1">
        <f t="shared" si="606"/>
        <v>0</v>
      </c>
      <c r="R3870" s="1">
        <f t="shared" si="607"/>
        <v>0</v>
      </c>
      <c r="S3870" s="1">
        <f t="shared" si="608"/>
        <v>0</v>
      </c>
      <c r="T3870" s="1">
        <f t="shared" si="609"/>
        <v>0</v>
      </c>
      <c r="U3870" s="1" t="str">
        <f>_xlfn.XLOOKUP(Table3[[#This Row],[Transaction ID]],Source_data!A:A,Source_data!E:E)</f>
        <v>Hyderabad</v>
      </c>
      <c r="V3870" s="1">
        <f>_xlfn.IFNA(_xlfn.XLOOKUP(A3870,bank_processed_transactions[transaction_id],bank_processed_transactions[processing_minutes]),"")</f>
        <v>27.9</v>
      </c>
      <c r="W3870" s="31">
        <f>_xlfn.XLOOKUP(A3870,Source_data!A:A,Source_data!B:B)</f>
        <v>46040</v>
      </c>
    </row>
    <row r="3871" spans="1:23" x14ac:dyDescent="0.3">
      <c r="A3871" s="4" t="s">
        <v>3198</v>
      </c>
      <c r="B3871" s="1">
        <f>_xlfn.XLOOKUP(A3871,bank_source_transactions__1[transaction_id],bank_source_transactions__1[amount_inr])</f>
        <v>8383.2000000000007</v>
      </c>
      <c r="C3871" s="1">
        <f>_xlfn.XLOOKUP(A3871,Processed_data!A:A,Processed_data!F:F)</f>
        <v>8383.2000000000007</v>
      </c>
      <c r="D3871" s="1" t="str">
        <f>_xlfn.XLOOKUP(A3871,bank_source_transactions__1[transaction_id],bank_source_transactions__1[transaction_status])</f>
        <v>SUCCESS</v>
      </c>
      <c r="E3871" s="1" t="str">
        <f>_xlfn.XLOOKUP(A3871,Processed_data!A:A,Processed_data!G:G)</f>
        <v>SUCCESS</v>
      </c>
      <c r="F3871" s="1">
        <f>COUNTIF(bank_processed_transactions[transaction_id],A3871)</f>
        <v>1</v>
      </c>
      <c r="G3871" s="1" t="str">
        <f t="shared" si="600"/>
        <v>found</v>
      </c>
      <c r="H3871" s="1" t="str">
        <f t="shared" si="601"/>
        <v>Not Duplicate</v>
      </c>
      <c r="I3871" s="1" t="str">
        <f t="shared" si="602"/>
        <v>match</v>
      </c>
      <c r="J3871" s="1" t="str">
        <f t="shared" si="603"/>
        <v>match</v>
      </c>
      <c r="K3871" s="1">
        <f t="shared" si="604"/>
        <v>0</v>
      </c>
      <c r="L3871" s="2">
        <f>IF(F3871=0,"not processed",_xlfn.MINIFS(Processed_data!H:H,Processed_data!A:A,A3871))</f>
        <v>46079</v>
      </c>
      <c r="M3871" s="1">
        <f>IF(F3871=0,"not processed",ABS(bank_source_transactions__1[[#This Row],[transaction_date]]-Reconciliation!L3871))</f>
        <v>0</v>
      </c>
      <c r="N3871" s="1" t="str" cm="1">
        <f t="array" ref="N3871">_xlfn.IFS(M3871="not Processed", "Not Processed",M3871&gt;2,"SLA Breached",M3871&lt;=2,"Within SLA")</f>
        <v>Within SLA</v>
      </c>
      <c r="O3871" s="1" t="str">
        <f>_xlfn.XLOOKUP(A3871,Source_data!A:A,Source_data!D:D)</f>
        <v>CARD</v>
      </c>
      <c r="P3871" s="1">
        <f t="shared" si="605"/>
        <v>0</v>
      </c>
      <c r="Q3871" s="1">
        <f t="shared" si="606"/>
        <v>0</v>
      </c>
      <c r="R3871" s="1">
        <f t="shared" si="607"/>
        <v>0</v>
      </c>
      <c r="S3871" s="1">
        <f t="shared" si="608"/>
        <v>0</v>
      </c>
      <c r="T3871" s="1">
        <f t="shared" si="609"/>
        <v>0</v>
      </c>
      <c r="U3871" s="1" t="str">
        <f>_xlfn.XLOOKUP(Table3[[#This Row],[Transaction ID]],Source_data!A:A,Source_data!E:E)</f>
        <v>Bengaluru</v>
      </c>
      <c r="V3871" s="1">
        <f>_xlfn.IFNA(_xlfn.XLOOKUP(A3871,bank_processed_transactions[transaction_id],bank_processed_transactions[processing_minutes]),"")</f>
        <v>16.3</v>
      </c>
      <c r="W3871" s="31">
        <f>_xlfn.XLOOKUP(A3871,Source_data!A:A,Source_data!B:B)</f>
        <v>46079</v>
      </c>
    </row>
    <row r="3872" spans="1:23" x14ac:dyDescent="0.3">
      <c r="A3872" s="3" t="s">
        <v>1670</v>
      </c>
      <c r="B3872" s="1">
        <f>_xlfn.XLOOKUP(A3872,bank_source_transactions__1[transaction_id],bank_source_transactions__1[amount_inr])</f>
        <v>12662.09</v>
      </c>
      <c r="C3872" s="1">
        <f>_xlfn.XLOOKUP(A3872,Processed_data!A:A,Processed_data!F:F)</f>
        <v>12662.09</v>
      </c>
      <c r="D3872" s="1" t="str">
        <f>_xlfn.XLOOKUP(A3872,bank_source_transactions__1[transaction_id],bank_source_transactions__1[transaction_status])</f>
        <v>SUCCESS</v>
      </c>
      <c r="E3872" s="1" t="str">
        <f>_xlfn.XLOOKUP(A3872,Processed_data!A:A,Processed_data!G:G)</f>
        <v>SUCCESS</v>
      </c>
      <c r="F3872" s="1">
        <f>COUNTIF(bank_processed_transactions[transaction_id],A3872)</f>
        <v>1</v>
      </c>
      <c r="G3872" s="1" t="str">
        <f t="shared" si="600"/>
        <v>found</v>
      </c>
      <c r="H3872" s="1" t="str">
        <f t="shared" si="601"/>
        <v>Not Duplicate</v>
      </c>
      <c r="I3872" s="1" t="str">
        <f t="shared" si="602"/>
        <v>match</v>
      </c>
      <c r="J3872" s="1" t="str">
        <f t="shared" si="603"/>
        <v>match</v>
      </c>
      <c r="K3872" s="1">
        <f t="shared" si="604"/>
        <v>0</v>
      </c>
      <c r="L3872" s="2">
        <f>IF(F3872=0,"not processed",_xlfn.MINIFS(Processed_data!H:H,Processed_data!A:A,A3872))</f>
        <v>46060</v>
      </c>
      <c r="M3872" s="1">
        <f>IF(F3872=0,"not processed",ABS(bank_source_transactions__1[[#This Row],[transaction_date]]-Reconciliation!L3872))</f>
        <v>3</v>
      </c>
      <c r="N3872" s="1" t="str" cm="1">
        <f t="array" ref="N3872">_xlfn.IFS(M3872="not Processed", "Not Processed",M3872&gt;2,"SLA Breached",M3872&lt;=2,"Within SLA")</f>
        <v>SLA Breached</v>
      </c>
      <c r="O3872" s="1" t="str">
        <f>_xlfn.XLOOKUP(A3872,Source_data!A:A,Source_data!D:D)</f>
        <v>UPI</v>
      </c>
      <c r="P3872" s="1">
        <f t="shared" si="605"/>
        <v>0</v>
      </c>
      <c r="Q3872" s="1">
        <f t="shared" si="606"/>
        <v>0</v>
      </c>
      <c r="R3872" s="1">
        <f t="shared" si="607"/>
        <v>0</v>
      </c>
      <c r="S3872" s="1">
        <f t="shared" si="608"/>
        <v>0</v>
      </c>
      <c r="T3872" s="1">
        <f t="shared" si="609"/>
        <v>1</v>
      </c>
      <c r="U3872" s="1" t="str">
        <f>_xlfn.XLOOKUP(Table3[[#This Row],[Transaction ID]],Source_data!A:A,Source_data!E:E)</f>
        <v>Hyderabad</v>
      </c>
      <c r="V3872" s="1">
        <f>_xlfn.IFNA(_xlfn.XLOOKUP(A3872,bank_processed_transactions[transaction_id],bank_processed_transactions[processing_minutes]),"")</f>
        <v>32.9</v>
      </c>
      <c r="W3872" s="31">
        <f>_xlfn.XLOOKUP(A3872,Source_data!A:A,Source_data!B:B)</f>
        <v>46057</v>
      </c>
    </row>
    <row r="3873" spans="1:23" x14ac:dyDescent="0.3">
      <c r="A3873" s="4" t="s">
        <v>3142</v>
      </c>
      <c r="B3873" s="1">
        <f>_xlfn.XLOOKUP(A3873,bank_source_transactions__1[transaction_id],bank_source_transactions__1[amount_inr])</f>
        <v>11913.42</v>
      </c>
      <c r="C3873" s="1">
        <f>_xlfn.XLOOKUP(A3873,Processed_data!A:A,Processed_data!F:F)</f>
        <v>11913.42</v>
      </c>
      <c r="D3873" s="1" t="str">
        <f>_xlfn.XLOOKUP(A3873,bank_source_transactions__1[transaction_id],bank_source_transactions__1[transaction_status])</f>
        <v>SUCCESS</v>
      </c>
      <c r="E3873" s="1" t="str">
        <f>_xlfn.XLOOKUP(A3873,Processed_data!A:A,Processed_data!G:G)</f>
        <v>SUCCESS</v>
      </c>
      <c r="F3873" s="1">
        <f>COUNTIF(bank_processed_transactions[transaction_id],A3873)</f>
        <v>1</v>
      </c>
      <c r="G3873" s="1" t="str">
        <f t="shared" si="600"/>
        <v>found</v>
      </c>
      <c r="H3873" s="1" t="str">
        <f t="shared" si="601"/>
        <v>Not Duplicate</v>
      </c>
      <c r="I3873" s="1" t="str">
        <f t="shared" si="602"/>
        <v>match</v>
      </c>
      <c r="J3873" s="1" t="str">
        <f t="shared" si="603"/>
        <v>match</v>
      </c>
      <c r="K3873" s="1">
        <f t="shared" si="604"/>
        <v>0</v>
      </c>
      <c r="L3873" s="2">
        <f>IF(F3873=0,"not processed",_xlfn.MINIFS(Processed_data!H:H,Processed_data!A:A,A3873))</f>
        <v>46024</v>
      </c>
      <c r="M3873" s="1">
        <f>IF(F3873=0,"not processed",ABS(bank_source_transactions__1[[#This Row],[transaction_date]]-Reconciliation!L3873))</f>
        <v>0</v>
      </c>
      <c r="N3873" s="1" t="str" cm="1">
        <f t="array" ref="N3873">_xlfn.IFS(M3873="not Processed", "Not Processed",M3873&gt;2,"SLA Breached",M3873&lt;=2,"Within SLA")</f>
        <v>Within SLA</v>
      </c>
      <c r="O3873" s="1" t="str">
        <f>_xlfn.XLOOKUP(A3873,Source_data!A:A,Source_data!D:D)</f>
        <v>IMPS</v>
      </c>
      <c r="P3873" s="1">
        <f t="shared" si="605"/>
        <v>0</v>
      </c>
      <c r="Q3873" s="1">
        <f t="shared" si="606"/>
        <v>0</v>
      </c>
      <c r="R3873" s="1">
        <f t="shared" si="607"/>
        <v>0</v>
      </c>
      <c r="S3873" s="1">
        <f t="shared" si="608"/>
        <v>0</v>
      </c>
      <c r="T3873" s="1">
        <f t="shared" si="609"/>
        <v>0</v>
      </c>
      <c r="U3873" s="1" t="str">
        <f>_xlfn.XLOOKUP(Table3[[#This Row],[Transaction ID]],Source_data!A:A,Source_data!E:E)</f>
        <v>Pune</v>
      </c>
      <c r="V3873" s="1">
        <f>_xlfn.IFNA(_xlfn.XLOOKUP(A3873,bank_processed_transactions[transaction_id],bank_processed_transactions[processing_minutes]),"")</f>
        <v>39.299999999999997</v>
      </c>
      <c r="W3873" s="31">
        <f>_xlfn.XLOOKUP(A3873,Source_data!A:A,Source_data!B:B)</f>
        <v>46024</v>
      </c>
    </row>
    <row r="3874" spans="1:23" x14ac:dyDescent="0.3">
      <c r="A3874" s="3" t="s">
        <v>144</v>
      </c>
      <c r="B3874" s="1">
        <f>_xlfn.XLOOKUP(A3874,bank_source_transactions__1[transaction_id],bank_source_transactions__1[amount_inr])</f>
        <v>908.79</v>
      </c>
      <c r="C3874" s="1">
        <f>_xlfn.XLOOKUP(A3874,Processed_data!A:A,Processed_data!F:F)</f>
        <v>908.79</v>
      </c>
      <c r="D3874" s="1" t="str">
        <f>_xlfn.XLOOKUP(A3874,bank_source_transactions__1[transaction_id],bank_source_transactions__1[transaction_status])</f>
        <v>SUCCESS</v>
      </c>
      <c r="E3874" s="1" t="str">
        <f>_xlfn.XLOOKUP(A3874,Processed_data!A:A,Processed_data!G:G)</f>
        <v>SUCCESS</v>
      </c>
      <c r="F3874" s="1">
        <f>COUNTIF(bank_processed_transactions[transaction_id],A3874)</f>
        <v>1</v>
      </c>
      <c r="G3874" s="1" t="str">
        <f t="shared" si="600"/>
        <v>found</v>
      </c>
      <c r="H3874" s="1" t="str">
        <f t="shared" si="601"/>
        <v>Not Duplicate</v>
      </c>
      <c r="I3874" s="1" t="str">
        <f t="shared" si="602"/>
        <v>match</v>
      </c>
      <c r="J3874" s="1" t="str">
        <f t="shared" si="603"/>
        <v>match</v>
      </c>
      <c r="K3874" s="1">
        <f t="shared" si="604"/>
        <v>0</v>
      </c>
      <c r="L3874" s="2">
        <f>IF(F3874=0,"not processed",_xlfn.MINIFS(Processed_data!H:H,Processed_data!A:A,A3874))</f>
        <v>46041</v>
      </c>
      <c r="M3874" s="1">
        <f>IF(F3874=0,"not processed",ABS(bank_source_transactions__1[[#This Row],[transaction_date]]-Reconciliation!L3874))</f>
        <v>1</v>
      </c>
      <c r="N3874" s="1" t="str" cm="1">
        <f t="array" ref="N3874">_xlfn.IFS(M3874="not Processed", "Not Processed",M3874&gt;2,"SLA Breached",M3874&lt;=2,"Within SLA")</f>
        <v>Within SLA</v>
      </c>
      <c r="O3874" s="1" t="str">
        <f>_xlfn.XLOOKUP(A3874,Source_data!A:A,Source_data!D:D)</f>
        <v>IMPS</v>
      </c>
      <c r="P3874" s="1">
        <f t="shared" si="605"/>
        <v>0</v>
      </c>
      <c r="Q3874" s="1">
        <f t="shared" si="606"/>
        <v>0</v>
      </c>
      <c r="R3874" s="1">
        <f t="shared" si="607"/>
        <v>0</v>
      </c>
      <c r="S3874" s="1">
        <f t="shared" si="608"/>
        <v>0</v>
      </c>
      <c r="T3874" s="1">
        <f t="shared" si="609"/>
        <v>0</v>
      </c>
      <c r="U3874" s="1" t="str">
        <f>_xlfn.XLOOKUP(Table3[[#This Row],[Transaction ID]],Source_data!A:A,Source_data!E:E)</f>
        <v>Pune</v>
      </c>
      <c r="V3874" s="1">
        <f>_xlfn.IFNA(_xlfn.XLOOKUP(A3874,bank_processed_transactions[transaction_id],bank_processed_transactions[processing_minutes]),"")</f>
        <v>17.899999999999999</v>
      </c>
      <c r="W3874" s="31">
        <f>_xlfn.XLOOKUP(A3874,Source_data!A:A,Source_data!B:B)</f>
        <v>46040</v>
      </c>
    </row>
    <row r="3875" spans="1:23" x14ac:dyDescent="0.3">
      <c r="A3875" s="4" t="s">
        <v>1129</v>
      </c>
      <c r="B3875" s="1">
        <f>_xlfn.XLOOKUP(A3875,bank_source_transactions__1[transaction_id],bank_source_transactions__1[amount_inr])</f>
        <v>4542.84</v>
      </c>
      <c r="C3875" s="1">
        <f>_xlfn.XLOOKUP(A3875,Processed_data!A:A,Processed_data!F:F)</f>
        <v>4542.84</v>
      </c>
      <c r="D3875" s="1" t="str">
        <f>_xlfn.XLOOKUP(A3875,bank_source_transactions__1[transaction_id],bank_source_transactions__1[transaction_status])</f>
        <v>SUCCESS</v>
      </c>
      <c r="E3875" s="1" t="str">
        <f>_xlfn.XLOOKUP(A3875,Processed_data!A:A,Processed_data!G:G)</f>
        <v>SUCCESS</v>
      </c>
      <c r="F3875" s="1">
        <f>COUNTIF(bank_processed_transactions[transaction_id],A3875)</f>
        <v>1</v>
      </c>
      <c r="G3875" s="1" t="str">
        <f t="shared" si="600"/>
        <v>found</v>
      </c>
      <c r="H3875" s="1" t="str">
        <f t="shared" si="601"/>
        <v>Not Duplicate</v>
      </c>
      <c r="I3875" s="1" t="str">
        <f t="shared" si="602"/>
        <v>match</v>
      </c>
      <c r="J3875" s="1" t="str">
        <f t="shared" si="603"/>
        <v>match</v>
      </c>
      <c r="K3875" s="1">
        <f t="shared" si="604"/>
        <v>0</v>
      </c>
      <c r="L3875" s="2">
        <f>IF(F3875=0,"not processed",_xlfn.MINIFS(Processed_data!H:H,Processed_data!A:A,A3875))</f>
        <v>46100</v>
      </c>
      <c r="M3875" s="1">
        <f>IF(F3875=0,"not processed",ABS(bank_source_transactions__1[[#This Row],[transaction_date]]-Reconciliation!L3875))</f>
        <v>2</v>
      </c>
      <c r="N3875" s="1" t="str" cm="1">
        <f t="array" ref="N3875">_xlfn.IFS(M3875="not Processed", "Not Processed",M3875&gt;2,"SLA Breached",M3875&lt;=2,"Within SLA")</f>
        <v>Within SLA</v>
      </c>
      <c r="O3875" s="1" t="str">
        <f>_xlfn.XLOOKUP(A3875,Source_data!A:A,Source_data!D:D)</f>
        <v>UPI</v>
      </c>
      <c r="P3875" s="1">
        <f t="shared" si="605"/>
        <v>0</v>
      </c>
      <c r="Q3875" s="1">
        <f t="shared" si="606"/>
        <v>0</v>
      </c>
      <c r="R3875" s="1">
        <f t="shared" si="607"/>
        <v>0</v>
      </c>
      <c r="S3875" s="1">
        <f t="shared" si="608"/>
        <v>0</v>
      </c>
      <c r="T3875" s="1">
        <f t="shared" si="609"/>
        <v>0</v>
      </c>
      <c r="U3875" s="1" t="str">
        <f>_xlfn.XLOOKUP(Table3[[#This Row],[Transaction ID]],Source_data!A:A,Source_data!E:E)</f>
        <v>Bengaluru</v>
      </c>
      <c r="V3875" s="1">
        <f>_xlfn.IFNA(_xlfn.XLOOKUP(A3875,bank_processed_transactions[transaction_id],bank_processed_transactions[processing_minutes]),"")</f>
        <v>16.3</v>
      </c>
      <c r="W3875" s="31">
        <f>_xlfn.XLOOKUP(A3875,Source_data!A:A,Source_data!B:B)</f>
        <v>46098</v>
      </c>
    </row>
    <row r="3876" spans="1:23" x14ac:dyDescent="0.3">
      <c r="A3876" s="3" t="s">
        <v>4632</v>
      </c>
      <c r="B3876" s="1">
        <f>_xlfn.XLOOKUP(A3876,bank_source_transactions__1[transaction_id],bank_source_transactions__1[amount_inr])</f>
        <v>12240.82</v>
      </c>
      <c r="C3876" s="1">
        <f>_xlfn.XLOOKUP(A3876,Processed_data!A:A,Processed_data!F:F)</f>
        <v>12240.82</v>
      </c>
      <c r="D3876" s="1" t="str">
        <f>_xlfn.XLOOKUP(A3876,bank_source_transactions__1[transaction_id],bank_source_transactions__1[transaction_status])</f>
        <v>SUCCESS</v>
      </c>
      <c r="E3876" s="1" t="str">
        <f>_xlfn.XLOOKUP(A3876,Processed_data!A:A,Processed_data!G:G)</f>
        <v>SUCCESS</v>
      </c>
      <c r="F3876" s="1">
        <f>COUNTIF(bank_processed_transactions[transaction_id],A3876)</f>
        <v>1</v>
      </c>
      <c r="G3876" s="1" t="str">
        <f t="shared" si="600"/>
        <v>found</v>
      </c>
      <c r="H3876" s="1" t="str">
        <f t="shared" si="601"/>
        <v>Not Duplicate</v>
      </c>
      <c r="I3876" s="1" t="str">
        <f t="shared" si="602"/>
        <v>match</v>
      </c>
      <c r="J3876" s="1" t="str">
        <f t="shared" si="603"/>
        <v>match</v>
      </c>
      <c r="K3876" s="1">
        <f t="shared" si="604"/>
        <v>0</v>
      </c>
      <c r="L3876" s="2">
        <f>IF(F3876=0,"not processed",_xlfn.MINIFS(Processed_data!H:H,Processed_data!A:A,A3876))</f>
        <v>46083</v>
      </c>
      <c r="M3876" s="1">
        <f>IF(F3876=0,"not processed",ABS(bank_source_transactions__1[[#This Row],[transaction_date]]-Reconciliation!L3876))</f>
        <v>3</v>
      </c>
      <c r="N3876" s="1" t="str" cm="1">
        <f t="array" ref="N3876">_xlfn.IFS(M3876="not Processed", "Not Processed",M3876&gt;2,"SLA Breached",M3876&lt;=2,"Within SLA")</f>
        <v>SLA Breached</v>
      </c>
      <c r="O3876" s="1" t="str">
        <f>_xlfn.XLOOKUP(A3876,Source_data!A:A,Source_data!D:D)</f>
        <v>NEFT</v>
      </c>
      <c r="P3876" s="1">
        <f t="shared" si="605"/>
        <v>0</v>
      </c>
      <c r="Q3876" s="1">
        <f t="shared" si="606"/>
        <v>0</v>
      </c>
      <c r="R3876" s="1">
        <f t="shared" si="607"/>
        <v>0</v>
      </c>
      <c r="S3876" s="1">
        <f t="shared" si="608"/>
        <v>0</v>
      </c>
      <c r="T3876" s="1">
        <f t="shared" si="609"/>
        <v>1</v>
      </c>
      <c r="U3876" s="1" t="str">
        <f>_xlfn.XLOOKUP(Table3[[#This Row],[Transaction ID]],Source_data!A:A,Source_data!E:E)</f>
        <v>Bengaluru</v>
      </c>
      <c r="V3876" s="1">
        <f>_xlfn.IFNA(_xlfn.XLOOKUP(A3876,bank_processed_transactions[transaction_id],bank_processed_transactions[processing_minutes]),"")</f>
        <v>23.9</v>
      </c>
      <c r="W3876" s="31">
        <f>_xlfn.XLOOKUP(A3876,Source_data!A:A,Source_data!B:B)</f>
        <v>46080</v>
      </c>
    </row>
    <row r="3877" spans="1:23" x14ac:dyDescent="0.3">
      <c r="A3877" s="4" t="s">
        <v>2282</v>
      </c>
      <c r="B3877" s="1">
        <f>_xlfn.XLOOKUP(A3877,bank_source_transactions__1[transaction_id],bank_source_transactions__1[amount_inr])</f>
        <v>1153.51</v>
      </c>
      <c r="C3877" s="1">
        <f>_xlfn.XLOOKUP(A3877,Processed_data!A:A,Processed_data!F:F)</f>
        <v>1153.51</v>
      </c>
      <c r="D3877" s="1" t="str">
        <f>_xlfn.XLOOKUP(A3877,bank_source_transactions__1[transaction_id],bank_source_transactions__1[transaction_status])</f>
        <v>SUCCESS</v>
      </c>
      <c r="E3877" s="1" t="str">
        <f>_xlfn.XLOOKUP(A3877,Processed_data!A:A,Processed_data!G:G)</f>
        <v>SUCCESS</v>
      </c>
      <c r="F3877" s="1">
        <f>COUNTIF(bank_processed_transactions[transaction_id],A3877)</f>
        <v>1</v>
      </c>
      <c r="G3877" s="1" t="str">
        <f t="shared" si="600"/>
        <v>found</v>
      </c>
      <c r="H3877" s="1" t="str">
        <f t="shared" si="601"/>
        <v>Not Duplicate</v>
      </c>
      <c r="I3877" s="1" t="str">
        <f t="shared" si="602"/>
        <v>match</v>
      </c>
      <c r="J3877" s="1" t="str">
        <f t="shared" si="603"/>
        <v>match</v>
      </c>
      <c r="K3877" s="1">
        <f t="shared" si="604"/>
        <v>0</v>
      </c>
      <c r="L3877" s="2">
        <f>IF(F3877=0,"not processed",_xlfn.MINIFS(Processed_data!H:H,Processed_data!A:A,A3877))</f>
        <v>46067</v>
      </c>
      <c r="M3877" s="1">
        <f>IF(F3877=0,"not processed",ABS(bank_source_transactions__1[[#This Row],[transaction_date]]-Reconciliation!L3877))</f>
        <v>1</v>
      </c>
      <c r="N3877" s="1" t="str" cm="1">
        <f t="array" ref="N3877">_xlfn.IFS(M3877="not Processed", "Not Processed",M3877&gt;2,"SLA Breached",M3877&lt;=2,"Within SLA")</f>
        <v>Within SLA</v>
      </c>
      <c r="O3877" s="1" t="str">
        <f>_xlfn.XLOOKUP(A3877,Source_data!A:A,Source_data!D:D)</f>
        <v>UPI</v>
      </c>
      <c r="P3877" s="1">
        <f t="shared" si="605"/>
        <v>0</v>
      </c>
      <c r="Q3877" s="1">
        <f t="shared" si="606"/>
        <v>0</v>
      </c>
      <c r="R3877" s="1">
        <f t="shared" si="607"/>
        <v>0</v>
      </c>
      <c r="S3877" s="1">
        <f t="shared" si="608"/>
        <v>0</v>
      </c>
      <c r="T3877" s="1">
        <f t="shared" si="609"/>
        <v>0</v>
      </c>
      <c r="U3877" s="1" t="str">
        <f>_xlfn.XLOOKUP(Table3[[#This Row],[Transaction ID]],Source_data!A:A,Source_data!E:E)</f>
        <v>Mumbai</v>
      </c>
      <c r="V3877" s="1">
        <f>_xlfn.IFNA(_xlfn.XLOOKUP(A3877,bank_processed_transactions[transaction_id],bank_processed_transactions[processing_minutes]),"")</f>
        <v>15.9</v>
      </c>
      <c r="W3877" s="31">
        <f>_xlfn.XLOOKUP(A3877,Source_data!A:A,Source_data!B:B)</f>
        <v>46066</v>
      </c>
    </row>
    <row r="3878" spans="1:23" x14ac:dyDescent="0.3">
      <c r="A3878" s="3" t="s">
        <v>3347</v>
      </c>
      <c r="B3878" s="1">
        <f>_xlfn.XLOOKUP(A3878,bank_source_transactions__1[transaction_id],bank_source_transactions__1[amount_inr])</f>
        <v>6867.89</v>
      </c>
      <c r="C3878" s="1">
        <f>_xlfn.XLOOKUP(A3878,Processed_data!A:A,Processed_data!F:F)</f>
        <v>6867.89</v>
      </c>
      <c r="D3878" s="1" t="str">
        <f>_xlfn.XLOOKUP(A3878,bank_source_transactions__1[transaction_id],bank_source_transactions__1[transaction_status])</f>
        <v>SUCCESS</v>
      </c>
      <c r="E3878" s="1" t="str">
        <f>_xlfn.XLOOKUP(A3878,Processed_data!A:A,Processed_data!G:G)</f>
        <v>SUCCESS</v>
      </c>
      <c r="F3878" s="1">
        <f>COUNTIF(bank_processed_transactions[transaction_id],A3878)</f>
        <v>1</v>
      </c>
      <c r="G3878" s="1" t="str">
        <f t="shared" si="600"/>
        <v>found</v>
      </c>
      <c r="H3878" s="1" t="str">
        <f t="shared" si="601"/>
        <v>Not Duplicate</v>
      </c>
      <c r="I3878" s="1" t="str">
        <f t="shared" si="602"/>
        <v>match</v>
      </c>
      <c r="J3878" s="1" t="str">
        <f t="shared" si="603"/>
        <v>match</v>
      </c>
      <c r="K3878" s="1">
        <f t="shared" si="604"/>
        <v>0</v>
      </c>
      <c r="L3878" s="2">
        <f>IF(F3878=0,"not processed",_xlfn.MINIFS(Processed_data!H:H,Processed_data!A:A,A3878))</f>
        <v>46087</v>
      </c>
      <c r="M3878" s="1">
        <f>IF(F3878=0,"not processed",ABS(bank_source_transactions__1[[#This Row],[transaction_date]]-Reconciliation!L3878))</f>
        <v>2</v>
      </c>
      <c r="N3878" s="1" t="str" cm="1">
        <f t="array" ref="N3878">_xlfn.IFS(M3878="not Processed", "Not Processed",M3878&gt;2,"SLA Breached",M3878&lt;=2,"Within SLA")</f>
        <v>Within SLA</v>
      </c>
      <c r="O3878" s="1" t="str">
        <f>_xlfn.XLOOKUP(A3878,Source_data!A:A,Source_data!D:D)</f>
        <v>IMPS</v>
      </c>
      <c r="P3878" s="1">
        <f t="shared" si="605"/>
        <v>0</v>
      </c>
      <c r="Q3878" s="1">
        <f t="shared" si="606"/>
        <v>0</v>
      </c>
      <c r="R3878" s="1">
        <f t="shared" si="607"/>
        <v>0</v>
      </c>
      <c r="S3878" s="1">
        <f t="shared" si="608"/>
        <v>0</v>
      </c>
      <c r="T3878" s="1">
        <f t="shared" si="609"/>
        <v>0</v>
      </c>
      <c r="U3878" s="1" t="str">
        <f>_xlfn.XLOOKUP(Table3[[#This Row],[Transaction ID]],Source_data!A:A,Source_data!E:E)</f>
        <v>Bengaluru</v>
      </c>
      <c r="V3878" s="1">
        <f>_xlfn.IFNA(_xlfn.XLOOKUP(A3878,bank_processed_transactions[transaction_id],bank_processed_transactions[processing_minutes]),"")</f>
        <v>21.4</v>
      </c>
      <c r="W3878" s="31">
        <f>_xlfn.XLOOKUP(A3878,Source_data!A:A,Source_data!B:B)</f>
        <v>46085</v>
      </c>
    </row>
    <row r="3879" spans="1:23" x14ac:dyDescent="0.3">
      <c r="A3879" s="4" t="s">
        <v>2716</v>
      </c>
      <c r="B3879" s="1">
        <f>_xlfn.XLOOKUP(A3879,bank_source_transactions__1[transaction_id],bank_source_transactions__1[amount_inr])</f>
        <v>4629.6099999999997</v>
      </c>
      <c r="C3879" s="1">
        <f>_xlfn.XLOOKUP(A3879,Processed_data!A:A,Processed_data!F:F)</f>
        <v>4629.6099999999997</v>
      </c>
      <c r="D3879" s="1" t="str">
        <f>_xlfn.XLOOKUP(A3879,bank_source_transactions__1[transaction_id],bank_source_transactions__1[transaction_status])</f>
        <v>SUCCESS</v>
      </c>
      <c r="E3879" s="1" t="str">
        <f>_xlfn.XLOOKUP(A3879,Processed_data!A:A,Processed_data!G:G)</f>
        <v>SUCCESS</v>
      </c>
      <c r="F3879" s="1">
        <f>COUNTIF(bank_processed_transactions[transaction_id],A3879)</f>
        <v>1</v>
      </c>
      <c r="G3879" s="1" t="str">
        <f t="shared" si="600"/>
        <v>found</v>
      </c>
      <c r="H3879" s="1" t="str">
        <f t="shared" si="601"/>
        <v>Not Duplicate</v>
      </c>
      <c r="I3879" s="1" t="str">
        <f t="shared" si="602"/>
        <v>match</v>
      </c>
      <c r="J3879" s="1" t="str">
        <f t="shared" si="603"/>
        <v>match</v>
      </c>
      <c r="K3879" s="1">
        <f t="shared" si="604"/>
        <v>0</v>
      </c>
      <c r="L3879" s="2">
        <f>IF(F3879=0,"not processed",_xlfn.MINIFS(Processed_data!H:H,Processed_data!A:A,A3879))</f>
        <v>46053</v>
      </c>
      <c r="M3879" s="1">
        <f>IF(F3879=0,"not processed",ABS(bank_source_transactions__1[[#This Row],[transaction_date]]-Reconciliation!L3879))</f>
        <v>3</v>
      </c>
      <c r="N3879" s="1" t="str" cm="1">
        <f t="array" ref="N3879">_xlfn.IFS(M3879="not Processed", "Not Processed",M3879&gt;2,"SLA Breached",M3879&lt;=2,"Within SLA")</f>
        <v>SLA Breached</v>
      </c>
      <c r="O3879" s="1" t="str">
        <f>_xlfn.XLOOKUP(A3879,Source_data!A:A,Source_data!D:D)</f>
        <v>IMPS</v>
      </c>
      <c r="P3879" s="1">
        <f t="shared" si="605"/>
        <v>0</v>
      </c>
      <c r="Q3879" s="1">
        <f t="shared" si="606"/>
        <v>0</v>
      </c>
      <c r="R3879" s="1">
        <f t="shared" si="607"/>
        <v>0</v>
      </c>
      <c r="S3879" s="1">
        <f t="shared" si="608"/>
        <v>0</v>
      </c>
      <c r="T3879" s="1">
        <f t="shared" si="609"/>
        <v>1</v>
      </c>
      <c r="U3879" s="1" t="str">
        <f>_xlfn.XLOOKUP(Table3[[#This Row],[Transaction ID]],Source_data!A:A,Source_data!E:E)</f>
        <v>Mumbai</v>
      </c>
      <c r="V3879" s="1">
        <f>_xlfn.IFNA(_xlfn.XLOOKUP(A3879,bank_processed_transactions[transaction_id],bank_processed_transactions[processing_minutes]),"")</f>
        <v>33.799999999999997</v>
      </c>
      <c r="W3879" s="31">
        <f>_xlfn.XLOOKUP(A3879,Source_data!A:A,Source_data!B:B)</f>
        <v>46050</v>
      </c>
    </row>
    <row r="3880" spans="1:23" x14ac:dyDescent="0.3">
      <c r="A3880" s="3" t="s">
        <v>3156</v>
      </c>
      <c r="B3880" s="1">
        <f>_xlfn.XLOOKUP(A3880,bank_source_transactions__1[transaction_id],bank_source_transactions__1[amount_inr])</f>
        <v>41001.71</v>
      </c>
      <c r="C3880" s="1">
        <f>_xlfn.XLOOKUP(A3880,Processed_data!A:A,Processed_data!F:F)</f>
        <v>41001.71</v>
      </c>
      <c r="D3880" s="1" t="str">
        <f>_xlfn.XLOOKUP(A3880,bank_source_transactions__1[transaction_id],bank_source_transactions__1[transaction_status])</f>
        <v>SUCCESS</v>
      </c>
      <c r="E3880" s="1" t="str">
        <f>_xlfn.XLOOKUP(A3880,Processed_data!A:A,Processed_data!G:G)</f>
        <v>SUCCESS</v>
      </c>
      <c r="F3880" s="1">
        <f>COUNTIF(bank_processed_transactions[transaction_id],A3880)</f>
        <v>1</v>
      </c>
      <c r="G3880" s="1" t="str">
        <f t="shared" si="600"/>
        <v>found</v>
      </c>
      <c r="H3880" s="1" t="str">
        <f t="shared" si="601"/>
        <v>Not Duplicate</v>
      </c>
      <c r="I3880" s="1" t="str">
        <f t="shared" si="602"/>
        <v>match</v>
      </c>
      <c r="J3880" s="1" t="str">
        <f t="shared" si="603"/>
        <v>match</v>
      </c>
      <c r="K3880" s="1">
        <f t="shared" si="604"/>
        <v>0</v>
      </c>
      <c r="L3880" s="2">
        <f>IF(F3880=0,"not processed",_xlfn.MINIFS(Processed_data!H:H,Processed_data!A:A,A3880))</f>
        <v>46071</v>
      </c>
      <c r="M3880" s="1">
        <f>IF(F3880=0,"not processed",ABS(bank_source_transactions__1[[#This Row],[transaction_date]]-Reconciliation!L3880))</f>
        <v>1</v>
      </c>
      <c r="N3880" s="1" t="str" cm="1">
        <f t="array" ref="N3880">_xlfn.IFS(M3880="not Processed", "Not Processed",M3880&gt;2,"SLA Breached",M3880&lt;=2,"Within SLA")</f>
        <v>Within SLA</v>
      </c>
      <c r="O3880" s="1" t="str">
        <f>_xlfn.XLOOKUP(A3880,Source_data!A:A,Source_data!D:D)</f>
        <v>UPI</v>
      </c>
      <c r="P3880" s="1">
        <f t="shared" si="605"/>
        <v>0</v>
      </c>
      <c r="Q3880" s="1">
        <f t="shared" si="606"/>
        <v>0</v>
      </c>
      <c r="R3880" s="1">
        <f t="shared" si="607"/>
        <v>0</v>
      </c>
      <c r="S3880" s="1">
        <f t="shared" si="608"/>
        <v>0</v>
      </c>
      <c r="T3880" s="1">
        <f t="shared" si="609"/>
        <v>0</v>
      </c>
      <c r="U3880" s="1" t="str">
        <f>_xlfn.XLOOKUP(Table3[[#This Row],[Transaction ID]],Source_data!A:A,Source_data!E:E)</f>
        <v>Mumbai</v>
      </c>
      <c r="V3880" s="1">
        <f>_xlfn.IFNA(_xlfn.XLOOKUP(A3880,bank_processed_transactions[transaction_id],bank_processed_transactions[processing_minutes]),"")</f>
        <v>19.899999999999999</v>
      </c>
      <c r="W3880" s="31">
        <f>_xlfn.XLOOKUP(A3880,Source_data!A:A,Source_data!B:B)</f>
        <v>46070</v>
      </c>
    </row>
    <row r="3881" spans="1:23" x14ac:dyDescent="0.3">
      <c r="A3881" s="4" t="s">
        <v>225</v>
      </c>
      <c r="B3881" s="1">
        <f>_xlfn.XLOOKUP(A3881,bank_source_transactions__1[transaction_id],bank_source_transactions__1[amount_inr])</f>
        <v>20852.150000000001</v>
      </c>
      <c r="C3881" s="1">
        <f>_xlfn.XLOOKUP(A3881,Processed_data!A:A,Processed_data!F:F)</f>
        <v>20852.150000000001</v>
      </c>
      <c r="D3881" s="1" t="str">
        <f>_xlfn.XLOOKUP(A3881,bank_source_transactions__1[transaction_id],bank_source_transactions__1[transaction_status])</f>
        <v>SUCCESS</v>
      </c>
      <c r="E3881" s="1" t="str">
        <f>_xlfn.XLOOKUP(A3881,Processed_data!A:A,Processed_data!G:G)</f>
        <v>SUCCESS</v>
      </c>
      <c r="F3881" s="1">
        <f>COUNTIF(bank_processed_transactions[transaction_id],A3881)</f>
        <v>1</v>
      </c>
      <c r="G3881" s="1" t="str">
        <f t="shared" si="600"/>
        <v>found</v>
      </c>
      <c r="H3881" s="1" t="str">
        <f t="shared" si="601"/>
        <v>Not Duplicate</v>
      </c>
      <c r="I3881" s="1" t="str">
        <f t="shared" si="602"/>
        <v>match</v>
      </c>
      <c r="J3881" s="1" t="str">
        <f t="shared" si="603"/>
        <v>match</v>
      </c>
      <c r="K3881" s="1">
        <f t="shared" si="604"/>
        <v>0</v>
      </c>
      <c r="L3881" s="2">
        <f>IF(F3881=0,"not processed",_xlfn.MINIFS(Processed_data!H:H,Processed_data!A:A,A3881))</f>
        <v>46064</v>
      </c>
      <c r="M3881" s="1">
        <f>IF(F3881=0,"not processed",ABS(bank_source_transactions__1[[#This Row],[transaction_date]]-Reconciliation!L3881))</f>
        <v>2</v>
      </c>
      <c r="N3881" s="1" t="str" cm="1">
        <f t="array" ref="N3881">_xlfn.IFS(M3881="not Processed", "Not Processed",M3881&gt;2,"SLA Breached",M3881&lt;=2,"Within SLA")</f>
        <v>Within SLA</v>
      </c>
      <c r="O3881" s="1" t="str">
        <f>_xlfn.XLOOKUP(A3881,Source_data!A:A,Source_data!D:D)</f>
        <v>UPI</v>
      </c>
      <c r="P3881" s="1">
        <f t="shared" si="605"/>
        <v>0</v>
      </c>
      <c r="Q3881" s="1">
        <f t="shared" si="606"/>
        <v>0</v>
      </c>
      <c r="R3881" s="1">
        <f t="shared" si="607"/>
        <v>0</v>
      </c>
      <c r="S3881" s="1">
        <f t="shared" si="608"/>
        <v>0</v>
      </c>
      <c r="T3881" s="1">
        <f t="shared" si="609"/>
        <v>0</v>
      </c>
      <c r="U3881" s="1" t="str">
        <f>_xlfn.XLOOKUP(Table3[[#This Row],[Transaction ID]],Source_data!A:A,Source_data!E:E)</f>
        <v>Mumbai</v>
      </c>
      <c r="V3881" s="1">
        <f>_xlfn.IFNA(_xlfn.XLOOKUP(A3881,bank_processed_transactions[transaction_id],bank_processed_transactions[processing_minutes]),"")</f>
        <v>23</v>
      </c>
      <c r="W3881" s="31">
        <f>_xlfn.XLOOKUP(A3881,Source_data!A:A,Source_data!B:B)</f>
        <v>46062</v>
      </c>
    </row>
    <row r="3882" spans="1:23" x14ac:dyDescent="0.3">
      <c r="A3882" s="3" t="s">
        <v>5061</v>
      </c>
      <c r="B3882" s="1">
        <f>_xlfn.XLOOKUP(A3882,bank_source_transactions__1[transaction_id],bank_source_transactions__1[amount_inr])</f>
        <v>1694.01</v>
      </c>
      <c r="C3882" s="1" t="e">
        <f>_xlfn.XLOOKUP(A3882,Processed_data!A:A,Processed_data!F:F)</f>
        <v>#N/A</v>
      </c>
      <c r="D3882" s="1" t="str">
        <f>_xlfn.XLOOKUP(A3882,bank_source_transactions__1[transaction_id],bank_source_transactions__1[transaction_status])</f>
        <v>SUCCESS</v>
      </c>
      <c r="E3882" s="1" t="e">
        <f>_xlfn.XLOOKUP(A3882,Processed_data!A:A,Processed_data!G:G)</f>
        <v>#N/A</v>
      </c>
      <c r="F3882" s="1">
        <f>COUNTIF(bank_processed_transactions[transaction_id],A3882)</f>
        <v>0</v>
      </c>
      <c r="G3882" s="1" t="str">
        <f t="shared" si="600"/>
        <v>missing</v>
      </c>
      <c r="H3882" s="1" t="str">
        <f t="shared" si="601"/>
        <v>Not Duplicate</v>
      </c>
      <c r="I3882" s="1" t="str">
        <f t="shared" si="602"/>
        <v>not processed</v>
      </c>
      <c r="J3882" s="1" t="str">
        <f t="shared" si="603"/>
        <v>not processed</v>
      </c>
      <c r="K3882" s="1" t="str">
        <f t="shared" si="604"/>
        <v>missing</v>
      </c>
      <c r="L3882" s="2" t="str">
        <f>IF(F3882=0,"not processed",_xlfn.MINIFS(Processed_data!H:H,Processed_data!A:A,A3882))</f>
        <v>not processed</v>
      </c>
      <c r="M3882" s="1" t="str">
        <f>IF(F3882=0,"not processed",ABS(bank_source_transactions__1[[#This Row],[transaction_date]]-Reconciliation!L3882))</f>
        <v>not processed</v>
      </c>
      <c r="N3882" s="1" t="str" cm="1">
        <f t="array" ref="N3882">_xlfn.IFS(M3882="not Processed", "Not Processed",M3882&gt;2,"SLA Breached",M3882&lt;=2,"Within SLA")</f>
        <v>Not Processed</v>
      </c>
      <c r="O3882" s="1" t="str">
        <f>_xlfn.XLOOKUP(A3882,Source_data!A:A,Source_data!D:D)</f>
        <v>NEFT</v>
      </c>
      <c r="P3882" s="1">
        <f t="shared" si="605"/>
        <v>1</v>
      </c>
      <c r="Q3882" s="1">
        <f t="shared" si="606"/>
        <v>0</v>
      </c>
      <c r="R3882" s="1">
        <f t="shared" si="607"/>
        <v>0</v>
      </c>
      <c r="S3882" s="1">
        <f t="shared" si="608"/>
        <v>0</v>
      </c>
      <c r="T3882" s="1">
        <f t="shared" si="609"/>
        <v>0</v>
      </c>
      <c r="U3882" s="1" t="str">
        <f>_xlfn.XLOOKUP(Table3[[#This Row],[Transaction ID]],Source_data!A:A,Source_data!E:E)</f>
        <v>Hyderabad</v>
      </c>
      <c r="V3882" s="1" t="str">
        <f>_xlfn.IFNA(_xlfn.XLOOKUP(A3882,bank_processed_transactions[transaction_id],bank_processed_transactions[processing_minutes]),"")</f>
        <v/>
      </c>
      <c r="W3882" s="31">
        <f>_xlfn.XLOOKUP(A3882,Source_data!A:A,Source_data!B:B)</f>
        <v>46056</v>
      </c>
    </row>
    <row r="3883" spans="1:23" x14ac:dyDescent="0.3">
      <c r="A3883" s="4" t="s">
        <v>23</v>
      </c>
      <c r="B3883" s="1">
        <f>_xlfn.XLOOKUP(A3883,bank_source_transactions__1[transaction_id],bank_source_transactions__1[amount_inr])</f>
        <v>4452.26</v>
      </c>
      <c r="C3883" s="1">
        <f>_xlfn.XLOOKUP(A3883,Processed_data!A:A,Processed_data!F:F)</f>
        <v>4452.26</v>
      </c>
      <c r="D3883" s="1" t="str">
        <f>_xlfn.XLOOKUP(A3883,bank_source_transactions__1[transaction_id],bank_source_transactions__1[transaction_status])</f>
        <v>SUCCESS</v>
      </c>
      <c r="E3883" s="1" t="str">
        <f>_xlfn.XLOOKUP(A3883,Processed_data!A:A,Processed_data!G:G)</f>
        <v>SUCCESS</v>
      </c>
      <c r="F3883" s="1">
        <f>COUNTIF(bank_processed_transactions[transaction_id],A3883)</f>
        <v>1</v>
      </c>
      <c r="G3883" s="1" t="str">
        <f t="shared" si="600"/>
        <v>found</v>
      </c>
      <c r="H3883" s="1" t="str">
        <f t="shared" si="601"/>
        <v>Not Duplicate</v>
      </c>
      <c r="I3883" s="1" t="str">
        <f t="shared" si="602"/>
        <v>match</v>
      </c>
      <c r="J3883" s="1" t="str">
        <f t="shared" si="603"/>
        <v>match</v>
      </c>
      <c r="K3883" s="1">
        <f t="shared" si="604"/>
        <v>0</v>
      </c>
      <c r="L3883" s="2">
        <f>IF(F3883=0,"not processed",_xlfn.MINIFS(Processed_data!H:H,Processed_data!A:A,A3883))</f>
        <v>46072</v>
      </c>
      <c r="M3883" s="1">
        <f>IF(F3883=0,"not processed",ABS(bank_source_transactions__1[[#This Row],[transaction_date]]-Reconciliation!L3883))</f>
        <v>5</v>
      </c>
      <c r="N3883" s="1" t="str" cm="1">
        <f t="array" ref="N3883">_xlfn.IFS(M3883="not Processed", "Not Processed",M3883&gt;2,"SLA Breached",M3883&lt;=2,"Within SLA")</f>
        <v>SLA Breached</v>
      </c>
      <c r="O3883" s="1" t="str">
        <f>_xlfn.XLOOKUP(A3883,Source_data!A:A,Source_data!D:D)</f>
        <v>UPI</v>
      </c>
      <c r="P3883" s="1">
        <f t="shared" si="605"/>
        <v>0</v>
      </c>
      <c r="Q3883" s="1">
        <f t="shared" si="606"/>
        <v>0</v>
      </c>
      <c r="R3883" s="1">
        <f t="shared" si="607"/>
        <v>0</v>
      </c>
      <c r="S3883" s="1">
        <f t="shared" si="608"/>
        <v>0</v>
      </c>
      <c r="T3883" s="1">
        <f t="shared" si="609"/>
        <v>1</v>
      </c>
      <c r="U3883" s="1" t="str">
        <f>_xlfn.XLOOKUP(Table3[[#This Row],[Transaction ID]],Source_data!A:A,Source_data!E:E)</f>
        <v>Hyderabad</v>
      </c>
      <c r="V3883" s="1">
        <f>_xlfn.IFNA(_xlfn.XLOOKUP(A3883,bank_processed_transactions[transaction_id],bank_processed_transactions[processing_minutes]),"")</f>
        <v>30.3</v>
      </c>
      <c r="W3883" s="31">
        <f>_xlfn.XLOOKUP(A3883,Source_data!A:A,Source_data!B:B)</f>
        <v>46067</v>
      </c>
    </row>
    <row r="3884" spans="1:23" x14ac:dyDescent="0.3">
      <c r="A3884" s="3" t="s">
        <v>1246</v>
      </c>
      <c r="B3884" s="1">
        <f>_xlfn.XLOOKUP(A3884,bank_source_transactions__1[transaction_id],bank_source_transactions__1[amount_inr])</f>
        <v>10848.19</v>
      </c>
      <c r="C3884" s="1">
        <f>_xlfn.XLOOKUP(A3884,Processed_data!A:A,Processed_data!F:F)</f>
        <v>10848.19</v>
      </c>
      <c r="D3884" s="1" t="str">
        <f>_xlfn.XLOOKUP(A3884,bank_source_transactions__1[transaction_id],bank_source_transactions__1[transaction_status])</f>
        <v>SUCCESS</v>
      </c>
      <c r="E3884" s="1" t="str">
        <f>_xlfn.XLOOKUP(A3884,Processed_data!A:A,Processed_data!G:G)</f>
        <v>SUCCESS</v>
      </c>
      <c r="F3884" s="1">
        <f>COUNTIF(bank_processed_transactions[transaction_id],A3884)</f>
        <v>1</v>
      </c>
      <c r="G3884" s="1" t="str">
        <f t="shared" si="600"/>
        <v>found</v>
      </c>
      <c r="H3884" s="1" t="str">
        <f t="shared" si="601"/>
        <v>Not Duplicate</v>
      </c>
      <c r="I3884" s="1" t="str">
        <f t="shared" si="602"/>
        <v>match</v>
      </c>
      <c r="J3884" s="1" t="str">
        <f t="shared" si="603"/>
        <v>match</v>
      </c>
      <c r="K3884" s="1">
        <f t="shared" si="604"/>
        <v>0</v>
      </c>
      <c r="L3884" s="2">
        <f>IF(F3884=0,"not processed",_xlfn.MINIFS(Processed_data!H:H,Processed_data!A:A,A3884))</f>
        <v>46057</v>
      </c>
      <c r="M3884" s="1">
        <f>IF(F3884=0,"not processed",ABS(bank_source_transactions__1[[#This Row],[transaction_date]]-Reconciliation!L3884))</f>
        <v>2</v>
      </c>
      <c r="N3884" s="1" t="str" cm="1">
        <f t="array" ref="N3884">_xlfn.IFS(M3884="not Processed", "Not Processed",M3884&gt;2,"SLA Breached",M3884&lt;=2,"Within SLA")</f>
        <v>Within SLA</v>
      </c>
      <c r="O3884" s="1" t="str">
        <f>_xlfn.XLOOKUP(A3884,Source_data!A:A,Source_data!D:D)</f>
        <v>IMPS</v>
      </c>
      <c r="P3884" s="1">
        <f t="shared" si="605"/>
        <v>0</v>
      </c>
      <c r="Q3884" s="1">
        <f t="shared" si="606"/>
        <v>0</v>
      </c>
      <c r="R3884" s="1">
        <f t="shared" si="607"/>
        <v>0</v>
      </c>
      <c r="S3884" s="1">
        <f t="shared" si="608"/>
        <v>0</v>
      </c>
      <c r="T3884" s="1">
        <f t="shared" si="609"/>
        <v>0</v>
      </c>
      <c r="U3884" s="1" t="str">
        <f>_xlfn.XLOOKUP(Table3[[#This Row],[Transaction ID]],Source_data!A:A,Source_data!E:E)</f>
        <v>Hyderabad</v>
      </c>
      <c r="V3884" s="1">
        <f>_xlfn.IFNA(_xlfn.XLOOKUP(A3884,bank_processed_transactions[transaction_id],bank_processed_transactions[processing_minutes]),"")</f>
        <v>33.6</v>
      </c>
      <c r="W3884" s="31">
        <f>_xlfn.XLOOKUP(A3884,Source_data!A:A,Source_data!B:B)</f>
        <v>46055</v>
      </c>
    </row>
    <row r="3885" spans="1:23" x14ac:dyDescent="0.3">
      <c r="A3885" s="4" t="s">
        <v>3585</v>
      </c>
      <c r="B3885" s="1">
        <f>_xlfn.XLOOKUP(A3885,bank_source_transactions__1[transaction_id],bank_source_transactions__1[amount_inr])</f>
        <v>4267.24</v>
      </c>
      <c r="C3885" s="1">
        <f>_xlfn.XLOOKUP(A3885,Processed_data!A:A,Processed_data!F:F)</f>
        <v>4267.24</v>
      </c>
      <c r="D3885" s="1" t="str">
        <f>_xlfn.XLOOKUP(A3885,bank_source_transactions__1[transaction_id],bank_source_transactions__1[transaction_status])</f>
        <v>SUCCESS</v>
      </c>
      <c r="E3885" s="1" t="str">
        <f>_xlfn.XLOOKUP(A3885,Processed_data!A:A,Processed_data!G:G)</f>
        <v>SUCCESS</v>
      </c>
      <c r="F3885" s="1">
        <f>COUNTIF(bank_processed_transactions[transaction_id],A3885)</f>
        <v>1</v>
      </c>
      <c r="G3885" s="1" t="str">
        <f t="shared" si="600"/>
        <v>found</v>
      </c>
      <c r="H3885" s="1" t="str">
        <f t="shared" si="601"/>
        <v>Not Duplicate</v>
      </c>
      <c r="I3885" s="1" t="str">
        <f t="shared" si="602"/>
        <v>match</v>
      </c>
      <c r="J3885" s="1" t="str">
        <f t="shared" si="603"/>
        <v>match</v>
      </c>
      <c r="K3885" s="1">
        <f t="shared" si="604"/>
        <v>0</v>
      </c>
      <c r="L3885" s="2">
        <f>IF(F3885=0,"not processed",_xlfn.MINIFS(Processed_data!H:H,Processed_data!A:A,A3885))</f>
        <v>46030</v>
      </c>
      <c r="M3885" s="1">
        <f>IF(F3885=0,"not processed",ABS(bank_source_transactions__1[[#This Row],[transaction_date]]-Reconciliation!L3885))</f>
        <v>1</v>
      </c>
      <c r="N3885" s="1" t="str" cm="1">
        <f t="array" ref="N3885">_xlfn.IFS(M3885="not Processed", "Not Processed",M3885&gt;2,"SLA Breached",M3885&lt;=2,"Within SLA")</f>
        <v>Within SLA</v>
      </c>
      <c r="O3885" s="1" t="str">
        <f>_xlfn.XLOOKUP(A3885,Source_data!A:A,Source_data!D:D)</f>
        <v>UPI</v>
      </c>
      <c r="P3885" s="1">
        <f t="shared" si="605"/>
        <v>0</v>
      </c>
      <c r="Q3885" s="1">
        <f t="shared" si="606"/>
        <v>0</v>
      </c>
      <c r="R3885" s="1">
        <f t="shared" si="607"/>
        <v>0</v>
      </c>
      <c r="S3885" s="1">
        <f t="shared" si="608"/>
        <v>0</v>
      </c>
      <c r="T3885" s="1">
        <f t="shared" si="609"/>
        <v>0</v>
      </c>
      <c r="U3885" s="1" t="str">
        <f>_xlfn.XLOOKUP(Table3[[#This Row],[Transaction ID]],Source_data!A:A,Source_data!E:E)</f>
        <v>Bengaluru</v>
      </c>
      <c r="V3885" s="1">
        <f>_xlfn.IFNA(_xlfn.XLOOKUP(A3885,bank_processed_transactions[transaction_id],bank_processed_transactions[processing_minutes]),"")</f>
        <v>16.100000000000001</v>
      </c>
      <c r="W3885" s="31">
        <f>_xlfn.XLOOKUP(A3885,Source_data!A:A,Source_data!B:B)</f>
        <v>46029</v>
      </c>
    </row>
    <row r="3886" spans="1:23" x14ac:dyDescent="0.3">
      <c r="A3886" s="3" t="s">
        <v>863</v>
      </c>
      <c r="B3886" s="1">
        <f>_xlfn.XLOOKUP(A3886,bank_source_transactions__1[transaction_id],bank_source_transactions__1[amount_inr])</f>
        <v>680.01</v>
      </c>
      <c r="C3886" s="1">
        <f>_xlfn.XLOOKUP(A3886,Processed_data!A:A,Processed_data!F:F)</f>
        <v>680.01</v>
      </c>
      <c r="D3886" s="1" t="str">
        <f>_xlfn.XLOOKUP(A3886,bank_source_transactions__1[transaction_id],bank_source_transactions__1[transaction_status])</f>
        <v>SUCCESS</v>
      </c>
      <c r="E3886" s="1" t="str">
        <f>_xlfn.XLOOKUP(A3886,Processed_data!A:A,Processed_data!G:G)</f>
        <v>SUCCESS</v>
      </c>
      <c r="F3886" s="1">
        <f>COUNTIF(bank_processed_transactions[transaction_id],A3886)</f>
        <v>1</v>
      </c>
      <c r="G3886" s="1" t="str">
        <f t="shared" si="600"/>
        <v>found</v>
      </c>
      <c r="H3886" s="1" t="str">
        <f t="shared" si="601"/>
        <v>Not Duplicate</v>
      </c>
      <c r="I3886" s="1" t="str">
        <f t="shared" si="602"/>
        <v>match</v>
      </c>
      <c r="J3886" s="1" t="str">
        <f t="shared" si="603"/>
        <v>match</v>
      </c>
      <c r="K3886" s="1">
        <f t="shared" si="604"/>
        <v>0</v>
      </c>
      <c r="L3886" s="2">
        <f>IF(F3886=0,"not processed",_xlfn.MINIFS(Processed_data!H:H,Processed_data!A:A,A3886))</f>
        <v>46110</v>
      </c>
      <c r="M3886" s="1">
        <f>IF(F3886=0,"not processed",ABS(bank_source_transactions__1[[#This Row],[transaction_date]]-Reconciliation!L3886))</f>
        <v>3</v>
      </c>
      <c r="N3886" s="1" t="str" cm="1">
        <f t="array" ref="N3886">_xlfn.IFS(M3886="not Processed", "Not Processed",M3886&gt;2,"SLA Breached",M3886&lt;=2,"Within SLA")</f>
        <v>SLA Breached</v>
      </c>
      <c r="O3886" s="1" t="str">
        <f>_xlfn.XLOOKUP(A3886,Source_data!A:A,Source_data!D:D)</f>
        <v>CARD</v>
      </c>
      <c r="P3886" s="1">
        <f t="shared" si="605"/>
        <v>0</v>
      </c>
      <c r="Q3886" s="1">
        <f t="shared" si="606"/>
        <v>0</v>
      </c>
      <c r="R3886" s="1">
        <f t="shared" si="607"/>
        <v>0</v>
      </c>
      <c r="S3886" s="1">
        <f t="shared" si="608"/>
        <v>0</v>
      </c>
      <c r="T3886" s="1">
        <f t="shared" si="609"/>
        <v>1</v>
      </c>
      <c r="U3886" s="1" t="str">
        <f>_xlfn.XLOOKUP(Table3[[#This Row],[Transaction ID]],Source_data!A:A,Source_data!E:E)</f>
        <v>Pune</v>
      </c>
      <c r="V3886" s="1">
        <f>_xlfn.IFNA(_xlfn.XLOOKUP(A3886,bank_processed_transactions[transaction_id],bank_processed_transactions[processing_minutes]),"")</f>
        <v>16.399999999999999</v>
      </c>
      <c r="W3886" s="31">
        <f>_xlfn.XLOOKUP(A3886,Source_data!A:A,Source_data!B:B)</f>
        <v>46107</v>
      </c>
    </row>
    <row r="3887" spans="1:23" x14ac:dyDescent="0.3">
      <c r="A3887" s="4" t="s">
        <v>2849</v>
      </c>
      <c r="B3887" s="1">
        <f>_xlfn.XLOOKUP(A3887,bank_source_transactions__1[transaction_id],bank_source_transactions__1[amount_inr])</f>
        <v>1100.73</v>
      </c>
      <c r="C3887" s="1">
        <f>_xlfn.XLOOKUP(A3887,Processed_data!A:A,Processed_data!F:F)</f>
        <v>1100.73</v>
      </c>
      <c r="D3887" s="1" t="str">
        <f>_xlfn.XLOOKUP(A3887,bank_source_transactions__1[transaction_id],bank_source_transactions__1[transaction_status])</f>
        <v>SUCCESS</v>
      </c>
      <c r="E3887" s="1" t="str">
        <f>_xlfn.XLOOKUP(A3887,Processed_data!A:A,Processed_data!G:G)</f>
        <v>SUCCESS</v>
      </c>
      <c r="F3887" s="1">
        <f>COUNTIF(bank_processed_transactions[transaction_id],A3887)</f>
        <v>1</v>
      </c>
      <c r="G3887" s="1" t="str">
        <f t="shared" si="600"/>
        <v>found</v>
      </c>
      <c r="H3887" s="1" t="str">
        <f t="shared" si="601"/>
        <v>Not Duplicate</v>
      </c>
      <c r="I3887" s="1" t="str">
        <f t="shared" si="602"/>
        <v>match</v>
      </c>
      <c r="J3887" s="1" t="str">
        <f t="shared" si="603"/>
        <v>match</v>
      </c>
      <c r="K3887" s="1">
        <f t="shared" si="604"/>
        <v>0</v>
      </c>
      <c r="L3887" s="2">
        <f>IF(F3887=0,"not processed",_xlfn.MINIFS(Processed_data!H:H,Processed_data!A:A,A3887))</f>
        <v>46099</v>
      </c>
      <c r="M3887" s="1">
        <f>IF(F3887=0,"not processed",ABS(bank_source_transactions__1[[#This Row],[transaction_date]]-Reconciliation!L3887))</f>
        <v>2</v>
      </c>
      <c r="N3887" s="1" t="str" cm="1">
        <f t="array" ref="N3887">_xlfn.IFS(M3887="not Processed", "Not Processed",M3887&gt;2,"SLA Breached",M3887&lt;=2,"Within SLA")</f>
        <v>Within SLA</v>
      </c>
      <c r="O3887" s="1" t="str">
        <f>_xlfn.XLOOKUP(A3887,Source_data!A:A,Source_data!D:D)</f>
        <v>UPI</v>
      </c>
      <c r="P3887" s="1">
        <f t="shared" si="605"/>
        <v>0</v>
      </c>
      <c r="Q3887" s="1">
        <f t="shared" si="606"/>
        <v>0</v>
      </c>
      <c r="R3887" s="1">
        <f t="shared" si="607"/>
        <v>0</v>
      </c>
      <c r="S3887" s="1">
        <f t="shared" si="608"/>
        <v>0</v>
      </c>
      <c r="T3887" s="1">
        <f t="shared" si="609"/>
        <v>0</v>
      </c>
      <c r="U3887" s="1" t="str">
        <f>_xlfn.XLOOKUP(Table3[[#This Row],[Transaction ID]],Source_data!A:A,Source_data!E:E)</f>
        <v>Bengaluru</v>
      </c>
      <c r="V3887" s="1">
        <f>_xlfn.IFNA(_xlfn.XLOOKUP(A3887,bank_processed_transactions[transaction_id],bank_processed_transactions[processing_minutes]),"")</f>
        <v>44.6</v>
      </c>
      <c r="W3887" s="31">
        <f>_xlfn.XLOOKUP(A3887,Source_data!A:A,Source_data!B:B)</f>
        <v>46097</v>
      </c>
    </row>
    <row r="3888" spans="1:23" x14ac:dyDescent="0.3">
      <c r="A3888" s="3" t="s">
        <v>2488</v>
      </c>
      <c r="B3888" s="1">
        <f>_xlfn.XLOOKUP(A3888,bank_source_transactions__1[transaction_id],bank_source_transactions__1[amount_inr])</f>
        <v>1047.28</v>
      </c>
      <c r="C3888" s="1">
        <f>_xlfn.XLOOKUP(A3888,Processed_data!A:A,Processed_data!F:F)</f>
        <v>1047.28</v>
      </c>
      <c r="D3888" s="1" t="str">
        <f>_xlfn.XLOOKUP(A3888,bank_source_transactions__1[transaction_id],bank_source_transactions__1[transaction_status])</f>
        <v>SUCCESS</v>
      </c>
      <c r="E3888" s="1" t="str">
        <f>_xlfn.XLOOKUP(A3888,Processed_data!A:A,Processed_data!G:G)</f>
        <v>SUCCESS</v>
      </c>
      <c r="F3888" s="1">
        <f>COUNTIF(bank_processed_transactions[transaction_id],A3888)</f>
        <v>1</v>
      </c>
      <c r="G3888" s="1" t="str">
        <f t="shared" si="600"/>
        <v>found</v>
      </c>
      <c r="H3888" s="1" t="str">
        <f t="shared" si="601"/>
        <v>Not Duplicate</v>
      </c>
      <c r="I3888" s="1" t="str">
        <f t="shared" si="602"/>
        <v>match</v>
      </c>
      <c r="J3888" s="1" t="str">
        <f t="shared" si="603"/>
        <v>match</v>
      </c>
      <c r="K3888" s="1">
        <f t="shared" si="604"/>
        <v>0</v>
      </c>
      <c r="L3888" s="2">
        <f>IF(F3888=0,"not processed",_xlfn.MINIFS(Processed_data!H:H,Processed_data!A:A,A3888))</f>
        <v>46113</v>
      </c>
      <c r="M3888" s="1">
        <f>IF(F3888=0,"not processed",ABS(bank_source_transactions__1[[#This Row],[transaction_date]]-Reconciliation!L3888))</f>
        <v>1</v>
      </c>
      <c r="N3888" s="1" t="str" cm="1">
        <f t="array" ref="N3888">_xlfn.IFS(M3888="not Processed", "Not Processed",M3888&gt;2,"SLA Breached",M3888&lt;=2,"Within SLA")</f>
        <v>Within SLA</v>
      </c>
      <c r="O3888" s="1" t="str">
        <f>_xlfn.XLOOKUP(A3888,Source_data!A:A,Source_data!D:D)</f>
        <v>UPI</v>
      </c>
      <c r="P3888" s="1">
        <f t="shared" si="605"/>
        <v>0</v>
      </c>
      <c r="Q3888" s="1">
        <f t="shared" si="606"/>
        <v>0</v>
      </c>
      <c r="R3888" s="1">
        <f t="shared" si="607"/>
        <v>0</v>
      </c>
      <c r="S3888" s="1">
        <f t="shared" si="608"/>
        <v>0</v>
      </c>
      <c r="T3888" s="1">
        <f t="shared" si="609"/>
        <v>0</v>
      </c>
      <c r="U3888" s="1" t="str">
        <f>_xlfn.XLOOKUP(Table3[[#This Row],[Transaction ID]],Source_data!A:A,Source_data!E:E)</f>
        <v>Hyderabad</v>
      </c>
      <c r="V3888" s="1">
        <f>_xlfn.IFNA(_xlfn.XLOOKUP(A3888,bank_processed_transactions[transaction_id],bank_processed_transactions[processing_minutes]),"")</f>
        <v>11.9</v>
      </c>
      <c r="W3888" s="31">
        <f>_xlfn.XLOOKUP(A3888,Source_data!A:A,Source_data!B:B)</f>
        <v>46112</v>
      </c>
    </row>
    <row r="3889" spans="1:23" x14ac:dyDescent="0.3">
      <c r="A3889" s="4" t="s">
        <v>4915</v>
      </c>
      <c r="B3889" s="1">
        <f>_xlfn.XLOOKUP(A3889,bank_source_transactions__1[transaction_id],bank_source_transactions__1[amount_inr])</f>
        <v>1253.75</v>
      </c>
      <c r="C3889" s="1">
        <f>_xlfn.XLOOKUP(A3889,Processed_data!A:A,Processed_data!F:F)</f>
        <v>1253.75</v>
      </c>
      <c r="D3889" s="1" t="str">
        <f>_xlfn.XLOOKUP(A3889,bank_source_transactions__1[transaction_id],bank_source_transactions__1[transaction_status])</f>
        <v>FAILED</v>
      </c>
      <c r="E3889" s="1" t="str">
        <f>_xlfn.XLOOKUP(A3889,Processed_data!A:A,Processed_data!G:G)</f>
        <v>FAILED</v>
      </c>
      <c r="F3889" s="1">
        <f>COUNTIF(bank_processed_transactions[transaction_id],A3889)</f>
        <v>1</v>
      </c>
      <c r="G3889" s="1" t="str">
        <f t="shared" si="600"/>
        <v>found</v>
      </c>
      <c r="H3889" s="1" t="str">
        <f t="shared" si="601"/>
        <v>Not Duplicate</v>
      </c>
      <c r="I3889" s="1" t="str">
        <f t="shared" si="602"/>
        <v>match</v>
      </c>
      <c r="J3889" s="1" t="str">
        <f t="shared" si="603"/>
        <v>match</v>
      </c>
      <c r="K3889" s="1">
        <f t="shared" si="604"/>
        <v>0</v>
      </c>
      <c r="L3889" s="2">
        <f>IF(F3889=0,"not processed",_xlfn.MINIFS(Processed_data!H:H,Processed_data!A:A,A3889))</f>
        <v>46043</v>
      </c>
      <c r="M3889" s="1">
        <f>IF(F3889=0,"not processed",ABS(bank_source_transactions__1[[#This Row],[transaction_date]]-Reconciliation!L3889))</f>
        <v>3</v>
      </c>
      <c r="N3889" s="1" t="str" cm="1">
        <f t="array" ref="N3889">_xlfn.IFS(M3889="not Processed", "Not Processed",M3889&gt;2,"SLA Breached",M3889&lt;=2,"Within SLA")</f>
        <v>SLA Breached</v>
      </c>
      <c r="O3889" s="1" t="str">
        <f>_xlfn.XLOOKUP(A3889,Source_data!A:A,Source_data!D:D)</f>
        <v>UPI</v>
      </c>
      <c r="P3889" s="1">
        <f t="shared" si="605"/>
        <v>0</v>
      </c>
      <c r="Q3889" s="1">
        <f t="shared" si="606"/>
        <v>0</v>
      </c>
      <c r="R3889" s="1">
        <f t="shared" si="607"/>
        <v>0</v>
      </c>
      <c r="S3889" s="1">
        <f t="shared" si="608"/>
        <v>0</v>
      </c>
      <c r="T3889" s="1">
        <f t="shared" si="609"/>
        <v>1</v>
      </c>
      <c r="U3889" s="1" t="str">
        <f>_xlfn.XLOOKUP(Table3[[#This Row],[Transaction ID]],Source_data!A:A,Source_data!E:E)</f>
        <v>Mumbai</v>
      </c>
      <c r="V3889" s="1">
        <f>_xlfn.IFNA(_xlfn.XLOOKUP(A3889,bank_processed_transactions[transaction_id],bank_processed_transactions[processing_minutes]),"")</f>
        <v>55</v>
      </c>
      <c r="W3889" s="31">
        <f>_xlfn.XLOOKUP(A3889,Source_data!A:A,Source_data!B:B)</f>
        <v>46040</v>
      </c>
    </row>
    <row r="3890" spans="1:23" x14ac:dyDescent="0.3">
      <c r="A3890" s="3" t="s">
        <v>4715</v>
      </c>
      <c r="B3890" s="1">
        <f>_xlfn.XLOOKUP(A3890,bank_source_transactions__1[transaction_id],bank_source_transactions__1[amount_inr])</f>
        <v>5817.19</v>
      </c>
      <c r="C3890" s="1">
        <f>_xlfn.XLOOKUP(A3890,Processed_data!A:A,Processed_data!F:F)</f>
        <v>5817.19</v>
      </c>
      <c r="D3890" s="1" t="str">
        <f>_xlfn.XLOOKUP(A3890,bank_source_transactions__1[transaction_id],bank_source_transactions__1[transaction_status])</f>
        <v>SUCCESS</v>
      </c>
      <c r="E3890" s="1" t="str">
        <f>_xlfn.XLOOKUP(A3890,Processed_data!A:A,Processed_data!G:G)</f>
        <v>SUCCESS</v>
      </c>
      <c r="F3890" s="1">
        <f>COUNTIF(bank_processed_transactions[transaction_id],A3890)</f>
        <v>1</v>
      </c>
      <c r="G3890" s="1" t="str">
        <f t="shared" si="600"/>
        <v>found</v>
      </c>
      <c r="H3890" s="1" t="str">
        <f t="shared" si="601"/>
        <v>Not Duplicate</v>
      </c>
      <c r="I3890" s="1" t="str">
        <f t="shared" si="602"/>
        <v>match</v>
      </c>
      <c r="J3890" s="1" t="str">
        <f t="shared" si="603"/>
        <v>match</v>
      </c>
      <c r="K3890" s="1">
        <f t="shared" si="604"/>
        <v>0</v>
      </c>
      <c r="L3890" s="2">
        <f>IF(F3890=0,"not processed",_xlfn.MINIFS(Processed_data!H:H,Processed_data!A:A,A3890))</f>
        <v>46087</v>
      </c>
      <c r="M3890" s="1">
        <f>IF(F3890=0,"not processed",ABS(bank_source_transactions__1[[#This Row],[transaction_date]]-Reconciliation!L3890))</f>
        <v>2</v>
      </c>
      <c r="N3890" s="1" t="str" cm="1">
        <f t="array" ref="N3890">_xlfn.IFS(M3890="not Processed", "Not Processed",M3890&gt;2,"SLA Breached",M3890&lt;=2,"Within SLA")</f>
        <v>Within SLA</v>
      </c>
      <c r="O3890" s="1" t="str">
        <f>_xlfn.XLOOKUP(A3890,Source_data!A:A,Source_data!D:D)</f>
        <v>NEFT</v>
      </c>
      <c r="P3890" s="1">
        <f t="shared" si="605"/>
        <v>0</v>
      </c>
      <c r="Q3890" s="1">
        <f t="shared" si="606"/>
        <v>0</v>
      </c>
      <c r="R3890" s="1">
        <f t="shared" si="607"/>
        <v>0</v>
      </c>
      <c r="S3890" s="1">
        <f t="shared" si="608"/>
        <v>0</v>
      </c>
      <c r="T3890" s="1">
        <f t="shared" si="609"/>
        <v>0</v>
      </c>
      <c r="U3890" s="1" t="str">
        <f>_xlfn.XLOOKUP(Table3[[#This Row],[Transaction ID]],Source_data!A:A,Source_data!E:E)</f>
        <v>Hyderabad</v>
      </c>
      <c r="V3890" s="1">
        <f>_xlfn.IFNA(_xlfn.XLOOKUP(A3890,bank_processed_transactions[transaction_id],bank_processed_transactions[processing_minutes]),"")</f>
        <v>84.4</v>
      </c>
      <c r="W3890" s="31">
        <f>_xlfn.XLOOKUP(A3890,Source_data!A:A,Source_data!B:B)</f>
        <v>46085</v>
      </c>
    </row>
    <row r="3891" spans="1:23" x14ac:dyDescent="0.3">
      <c r="A3891" s="4" t="s">
        <v>1756</v>
      </c>
      <c r="B3891" s="1">
        <f>_xlfn.XLOOKUP(A3891,bank_source_transactions__1[transaction_id],bank_source_transactions__1[amount_inr])</f>
        <v>16153.11</v>
      </c>
      <c r="C3891" s="1">
        <f>_xlfn.XLOOKUP(A3891,Processed_data!A:A,Processed_data!F:F)</f>
        <v>16153.11</v>
      </c>
      <c r="D3891" s="1" t="str">
        <f>_xlfn.XLOOKUP(A3891,bank_source_transactions__1[transaction_id],bank_source_transactions__1[transaction_status])</f>
        <v>SUCCESS</v>
      </c>
      <c r="E3891" s="1" t="str">
        <f>_xlfn.XLOOKUP(A3891,Processed_data!A:A,Processed_data!G:G)</f>
        <v>SUCCESS</v>
      </c>
      <c r="F3891" s="1">
        <f>COUNTIF(bank_processed_transactions[transaction_id],A3891)</f>
        <v>1</v>
      </c>
      <c r="G3891" s="1" t="str">
        <f t="shared" si="600"/>
        <v>found</v>
      </c>
      <c r="H3891" s="1" t="str">
        <f t="shared" si="601"/>
        <v>Not Duplicate</v>
      </c>
      <c r="I3891" s="1" t="str">
        <f t="shared" si="602"/>
        <v>match</v>
      </c>
      <c r="J3891" s="1" t="str">
        <f t="shared" si="603"/>
        <v>match</v>
      </c>
      <c r="K3891" s="1">
        <f t="shared" si="604"/>
        <v>0</v>
      </c>
      <c r="L3891" s="2">
        <f>IF(F3891=0,"not processed",_xlfn.MINIFS(Processed_data!H:H,Processed_data!A:A,A3891))</f>
        <v>46107</v>
      </c>
      <c r="M3891" s="1">
        <f>IF(F3891=0,"not processed",ABS(bank_source_transactions__1[[#This Row],[transaction_date]]-Reconciliation!L3891))</f>
        <v>1</v>
      </c>
      <c r="N3891" s="1" t="str" cm="1">
        <f t="array" ref="N3891">_xlfn.IFS(M3891="not Processed", "Not Processed",M3891&gt;2,"SLA Breached",M3891&lt;=2,"Within SLA")</f>
        <v>Within SLA</v>
      </c>
      <c r="O3891" s="1" t="str">
        <f>_xlfn.XLOOKUP(A3891,Source_data!A:A,Source_data!D:D)</f>
        <v>IMPS</v>
      </c>
      <c r="P3891" s="1">
        <f t="shared" si="605"/>
        <v>0</v>
      </c>
      <c r="Q3891" s="1">
        <f t="shared" si="606"/>
        <v>0</v>
      </c>
      <c r="R3891" s="1">
        <f t="shared" si="607"/>
        <v>0</v>
      </c>
      <c r="S3891" s="1">
        <f t="shared" si="608"/>
        <v>0</v>
      </c>
      <c r="T3891" s="1">
        <f t="shared" si="609"/>
        <v>0</v>
      </c>
      <c r="U3891" s="1" t="str">
        <f>_xlfn.XLOOKUP(Table3[[#This Row],[Transaction ID]],Source_data!A:A,Source_data!E:E)</f>
        <v>Hyderabad</v>
      </c>
      <c r="V3891" s="1">
        <f>_xlfn.IFNA(_xlfn.XLOOKUP(A3891,bank_processed_transactions[transaction_id],bank_processed_transactions[processing_minutes]),"")</f>
        <v>26.9</v>
      </c>
      <c r="W3891" s="31">
        <f>_xlfn.XLOOKUP(A3891,Source_data!A:A,Source_data!B:B)</f>
        <v>46106</v>
      </c>
    </row>
    <row r="3892" spans="1:23" x14ac:dyDescent="0.3">
      <c r="A3892" s="3" t="s">
        <v>1215</v>
      </c>
      <c r="B3892" s="1">
        <f>_xlfn.XLOOKUP(A3892,bank_source_transactions__1[transaction_id],bank_source_transactions__1[amount_inr])</f>
        <v>1030.58</v>
      </c>
      <c r="C3892" s="1">
        <f>_xlfn.XLOOKUP(A3892,Processed_data!A:A,Processed_data!F:F)</f>
        <v>1030.58</v>
      </c>
      <c r="D3892" s="1" t="str">
        <f>_xlfn.XLOOKUP(A3892,bank_source_transactions__1[transaction_id],bank_source_transactions__1[transaction_status])</f>
        <v>SUCCESS</v>
      </c>
      <c r="E3892" s="1" t="str">
        <f>_xlfn.XLOOKUP(A3892,Processed_data!A:A,Processed_data!G:G)</f>
        <v>SUCCESS</v>
      </c>
      <c r="F3892" s="1">
        <f>COUNTIF(bank_processed_transactions[transaction_id],A3892)</f>
        <v>1</v>
      </c>
      <c r="G3892" s="1" t="str">
        <f t="shared" si="600"/>
        <v>found</v>
      </c>
      <c r="H3892" s="1" t="str">
        <f t="shared" si="601"/>
        <v>Not Duplicate</v>
      </c>
      <c r="I3892" s="1" t="str">
        <f t="shared" si="602"/>
        <v>match</v>
      </c>
      <c r="J3892" s="1" t="str">
        <f t="shared" si="603"/>
        <v>match</v>
      </c>
      <c r="K3892" s="1">
        <f t="shared" si="604"/>
        <v>0</v>
      </c>
      <c r="L3892" s="2">
        <f>IF(F3892=0,"not processed",_xlfn.MINIFS(Processed_data!H:H,Processed_data!A:A,A3892))</f>
        <v>46026</v>
      </c>
      <c r="M3892" s="1">
        <f>IF(F3892=0,"not processed",ABS(bank_source_transactions__1[[#This Row],[transaction_date]]-Reconciliation!L3892))</f>
        <v>1</v>
      </c>
      <c r="N3892" s="1" t="str" cm="1">
        <f t="array" ref="N3892">_xlfn.IFS(M3892="not Processed", "Not Processed",M3892&gt;2,"SLA Breached",M3892&lt;=2,"Within SLA")</f>
        <v>Within SLA</v>
      </c>
      <c r="O3892" s="1" t="str">
        <f>_xlfn.XLOOKUP(A3892,Source_data!A:A,Source_data!D:D)</f>
        <v>CARD</v>
      </c>
      <c r="P3892" s="1">
        <f t="shared" si="605"/>
        <v>0</v>
      </c>
      <c r="Q3892" s="1">
        <f t="shared" si="606"/>
        <v>0</v>
      </c>
      <c r="R3892" s="1">
        <f t="shared" si="607"/>
        <v>0</v>
      </c>
      <c r="S3892" s="1">
        <f t="shared" si="608"/>
        <v>0</v>
      </c>
      <c r="T3892" s="1">
        <f t="shared" si="609"/>
        <v>0</v>
      </c>
      <c r="U3892" s="1" t="str">
        <f>_xlfn.XLOOKUP(Table3[[#This Row],[Transaction ID]],Source_data!A:A,Source_data!E:E)</f>
        <v>Hyderabad</v>
      </c>
      <c r="V3892" s="1">
        <f>_xlfn.IFNA(_xlfn.XLOOKUP(A3892,bank_processed_transactions[transaction_id],bank_processed_transactions[processing_minutes]),"")</f>
        <v>19.899999999999999</v>
      </c>
      <c r="W3892" s="31">
        <f>_xlfn.XLOOKUP(A3892,Source_data!A:A,Source_data!B:B)</f>
        <v>46025</v>
      </c>
    </row>
    <row r="3893" spans="1:23" x14ac:dyDescent="0.3">
      <c r="A3893" s="4" t="s">
        <v>146</v>
      </c>
      <c r="B3893" s="1">
        <f>_xlfn.XLOOKUP(A3893,bank_source_transactions__1[transaction_id],bank_source_transactions__1[amount_inr])</f>
        <v>2376.25</v>
      </c>
      <c r="C3893" s="1">
        <f>_xlfn.XLOOKUP(A3893,Processed_data!A:A,Processed_data!F:F)</f>
        <v>2376.25</v>
      </c>
      <c r="D3893" s="1" t="str">
        <f>_xlfn.XLOOKUP(A3893,bank_source_transactions__1[transaction_id],bank_source_transactions__1[transaction_status])</f>
        <v>SUCCESS</v>
      </c>
      <c r="E3893" s="1" t="str">
        <f>_xlfn.XLOOKUP(A3893,Processed_data!A:A,Processed_data!G:G)</f>
        <v>SUCCESS</v>
      </c>
      <c r="F3893" s="1">
        <f>COUNTIF(bank_processed_transactions[transaction_id],A3893)</f>
        <v>1</v>
      </c>
      <c r="G3893" s="1" t="str">
        <f t="shared" si="600"/>
        <v>found</v>
      </c>
      <c r="H3893" s="1" t="str">
        <f t="shared" si="601"/>
        <v>Not Duplicate</v>
      </c>
      <c r="I3893" s="1" t="str">
        <f t="shared" si="602"/>
        <v>match</v>
      </c>
      <c r="J3893" s="1" t="str">
        <f t="shared" si="603"/>
        <v>match</v>
      </c>
      <c r="K3893" s="1">
        <f t="shared" si="604"/>
        <v>0</v>
      </c>
      <c r="L3893" s="2">
        <f>IF(F3893=0,"not processed",_xlfn.MINIFS(Processed_data!H:H,Processed_data!A:A,A3893))</f>
        <v>46062</v>
      </c>
      <c r="M3893" s="1">
        <f>IF(F3893=0,"not processed",ABS(bank_source_transactions__1[[#This Row],[transaction_date]]-Reconciliation!L3893))</f>
        <v>2</v>
      </c>
      <c r="N3893" s="1" t="str" cm="1">
        <f t="array" ref="N3893">_xlfn.IFS(M3893="not Processed", "Not Processed",M3893&gt;2,"SLA Breached",M3893&lt;=2,"Within SLA")</f>
        <v>Within SLA</v>
      </c>
      <c r="O3893" s="1" t="str">
        <f>_xlfn.XLOOKUP(A3893,Source_data!A:A,Source_data!D:D)</f>
        <v>NEFT</v>
      </c>
      <c r="P3893" s="1">
        <f t="shared" si="605"/>
        <v>0</v>
      </c>
      <c r="Q3893" s="1">
        <f t="shared" si="606"/>
        <v>0</v>
      </c>
      <c r="R3893" s="1">
        <f t="shared" si="607"/>
        <v>0</v>
      </c>
      <c r="S3893" s="1">
        <f t="shared" si="608"/>
        <v>0</v>
      </c>
      <c r="T3893" s="1">
        <f t="shared" si="609"/>
        <v>0</v>
      </c>
      <c r="U3893" s="1" t="str">
        <f>_xlfn.XLOOKUP(Table3[[#This Row],[Transaction ID]],Source_data!A:A,Source_data!E:E)</f>
        <v>Pune</v>
      </c>
      <c r="V3893" s="1">
        <f>_xlfn.IFNA(_xlfn.XLOOKUP(A3893,bank_processed_transactions[transaction_id],bank_processed_transactions[processing_minutes]),"")</f>
        <v>32.6</v>
      </c>
      <c r="W3893" s="31">
        <f>_xlfn.XLOOKUP(A3893,Source_data!A:A,Source_data!B:B)</f>
        <v>46060</v>
      </c>
    </row>
    <row r="3894" spans="1:23" x14ac:dyDescent="0.3">
      <c r="A3894" s="3" t="s">
        <v>1549</v>
      </c>
      <c r="B3894" s="1">
        <f>_xlfn.XLOOKUP(A3894,bank_source_transactions__1[transaction_id],bank_source_transactions__1[amount_inr])</f>
        <v>2257.79</v>
      </c>
      <c r="C3894" s="1">
        <f>_xlfn.XLOOKUP(A3894,Processed_data!A:A,Processed_data!F:F)</f>
        <v>2257.79</v>
      </c>
      <c r="D3894" s="1" t="str">
        <f>_xlfn.XLOOKUP(A3894,bank_source_transactions__1[transaction_id],bank_source_transactions__1[transaction_status])</f>
        <v>SUCCESS</v>
      </c>
      <c r="E3894" s="1" t="str">
        <f>_xlfn.XLOOKUP(A3894,Processed_data!A:A,Processed_data!G:G)</f>
        <v>SUCCESS</v>
      </c>
      <c r="F3894" s="1">
        <f>COUNTIF(bank_processed_transactions[transaction_id],A3894)</f>
        <v>1</v>
      </c>
      <c r="G3894" s="1" t="str">
        <f t="shared" si="600"/>
        <v>found</v>
      </c>
      <c r="H3894" s="1" t="str">
        <f t="shared" si="601"/>
        <v>Not Duplicate</v>
      </c>
      <c r="I3894" s="1" t="str">
        <f t="shared" si="602"/>
        <v>match</v>
      </c>
      <c r="J3894" s="1" t="str">
        <f t="shared" si="603"/>
        <v>match</v>
      </c>
      <c r="K3894" s="1">
        <f t="shared" si="604"/>
        <v>0</v>
      </c>
      <c r="L3894" s="2">
        <f>IF(F3894=0,"not processed",_xlfn.MINIFS(Processed_data!H:H,Processed_data!A:A,A3894))</f>
        <v>46032</v>
      </c>
      <c r="M3894" s="1">
        <f>IF(F3894=0,"not processed",ABS(bank_source_transactions__1[[#This Row],[transaction_date]]-Reconciliation!L3894))</f>
        <v>3</v>
      </c>
      <c r="N3894" s="1" t="str" cm="1">
        <f t="array" ref="N3894">_xlfn.IFS(M3894="not Processed", "Not Processed",M3894&gt;2,"SLA Breached",M3894&lt;=2,"Within SLA")</f>
        <v>SLA Breached</v>
      </c>
      <c r="O3894" s="1" t="str">
        <f>_xlfn.XLOOKUP(A3894,Source_data!A:A,Source_data!D:D)</f>
        <v>NEFT</v>
      </c>
      <c r="P3894" s="1">
        <f t="shared" si="605"/>
        <v>0</v>
      </c>
      <c r="Q3894" s="1">
        <f t="shared" si="606"/>
        <v>0</v>
      </c>
      <c r="R3894" s="1">
        <f t="shared" si="607"/>
        <v>0</v>
      </c>
      <c r="S3894" s="1">
        <f t="shared" si="608"/>
        <v>0</v>
      </c>
      <c r="T3894" s="1">
        <f t="shared" si="609"/>
        <v>1</v>
      </c>
      <c r="U3894" s="1" t="str">
        <f>_xlfn.XLOOKUP(Table3[[#This Row],[Transaction ID]],Source_data!A:A,Source_data!E:E)</f>
        <v>Hyderabad</v>
      </c>
      <c r="V3894" s="1">
        <f>_xlfn.IFNA(_xlfn.XLOOKUP(A3894,bank_processed_transactions[transaction_id],bank_processed_transactions[processing_minutes]),"")</f>
        <v>33</v>
      </c>
      <c r="W3894" s="31">
        <f>_xlfn.XLOOKUP(A3894,Source_data!A:A,Source_data!B:B)</f>
        <v>46029</v>
      </c>
    </row>
    <row r="3895" spans="1:23" x14ac:dyDescent="0.3">
      <c r="A3895" s="4" t="s">
        <v>4600</v>
      </c>
      <c r="B3895" s="1">
        <f>_xlfn.XLOOKUP(A3895,bank_source_transactions__1[transaction_id],bank_source_transactions__1[amount_inr])</f>
        <v>4354.55</v>
      </c>
      <c r="C3895" s="1">
        <f>_xlfn.XLOOKUP(A3895,Processed_data!A:A,Processed_data!F:F)</f>
        <v>4354.55</v>
      </c>
      <c r="D3895" s="1" t="str">
        <f>_xlfn.XLOOKUP(A3895,bank_source_transactions__1[transaction_id],bank_source_transactions__1[transaction_status])</f>
        <v>SUCCESS</v>
      </c>
      <c r="E3895" s="1" t="str">
        <f>_xlfn.XLOOKUP(A3895,Processed_data!A:A,Processed_data!G:G)</f>
        <v>SUCCESS</v>
      </c>
      <c r="F3895" s="1">
        <f>COUNTIF(bank_processed_transactions[transaction_id],A3895)</f>
        <v>1</v>
      </c>
      <c r="G3895" s="1" t="str">
        <f t="shared" si="600"/>
        <v>found</v>
      </c>
      <c r="H3895" s="1" t="str">
        <f t="shared" si="601"/>
        <v>Not Duplicate</v>
      </c>
      <c r="I3895" s="1" t="str">
        <f t="shared" si="602"/>
        <v>match</v>
      </c>
      <c r="J3895" s="1" t="str">
        <f t="shared" si="603"/>
        <v>match</v>
      </c>
      <c r="K3895" s="1">
        <f t="shared" si="604"/>
        <v>0</v>
      </c>
      <c r="L3895" s="2">
        <f>IF(F3895=0,"not processed",_xlfn.MINIFS(Processed_data!H:H,Processed_data!A:A,A3895))</f>
        <v>46095</v>
      </c>
      <c r="M3895" s="1">
        <f>IF(F3895=0,"not processed",ABS(bank_source_transactions__1[[#This Row],[transaction_date]]-Reconciliation!L3895))</f>
        <v>2</v>
      </c>
      <c r="N3895" s="1" t="str" cm="1">
        <f t="array" ref="N3895">_xlfn.IFS(M3895="not Processed", "Not Processed",M3895&gt;2,"SLA Breached",M3895&lt;=2,"Within SLA")</f>
        <v>Within SLA</v>
      </c>
      <c r="O3895" s="1" t="str">
        <f>_xlfn.XLOOKUP(A3895,Source_data!A:A,Source_data!D:D)</f>
        <v>IMPS</v>
      </c>
      <c r="P3895" s="1">
        <f t="shared" si="605"/>
        <v>0</v>
      </c>
      <c r="Q3895" s="1">
        <f t="shared" si="606"/>
        <v>0</v>
      </c>
      <c r="R3895" s="1">
        <f t="shared" si="607"/>
        <v>0</v>
      </c>
      <c r="S3895" s="1">
        <f t="shared" si="608"/>
        <v>0</v>
      </c>
      <c r="T3895" s="1">
        <f t="shared" si="609"/>
        <v>0</v>
      </c>
      <c r="U3895" s="1" t="str">
        <f>_xlfn.XLOOKUP(Table3[[#This Row],[Transaction ID]],Source_data!A:A,Source_data!E:E)</f>
        <v>Bengaluru</v>
      </c>
      <c r="V3895" s="1">
        <f>_xlfn.IFNA(_xlfn.XLOOKUP(A3895,bank_processed_transactions[transaction_id],bank_processed_transactions[processing_minutes]),"")</f>
        <v>37.1</v>
      </c>
      <c r="W3895" s="31">
        <f>_xlfn.XLOOKUP(A3895,Source_data!A:A,Source_data!B:B)</f>
        <v>46093</v>
      </c>
    </row>
    <row r="3896" spans="1:23" x14ac:dyDescent="0.3">
      <c r="A3896" s="3" t="s">
        <v>4040</v>
      </c>
      <c r="B3896" s="1">
        <f>_xlfn.XLOOKUP(A3896,bank_source_transactions__1[transaction_id],bank_source_transactions__1[amount_inr])</f>
        <v>29741.48</v>
      </c>
      <c r="C3896" s="1">
        <f>_xlfn.XLOOKUP(A3896,Processed_data!A:A,Processed_data!F:F)</f>
        <v>29741.48</v>
      </c>
      <c r="D3896" s="1" t="str">
        <f>_xlfn.XLOOKUP(A3896,bank_source_transactions__1[transaction_id],bank_source_transactions__1[transaction_status])</f>
        <v>SUCCESS</v>
      </c>
      <c r="E3896" s="1" t="str">
        <f>_xlfn.XLOOKUP(A3896,Processed_data!A:A,Processed_data!G:G)</f>
        <v>SUCCESS</v>
      </c>
      <c r="F3896" s="1">
        <f>COUNTIF(bank_processed_transactions[transaction_id],A3896)</f>
        <v>1</v>
      </c>
      <c r="G3896" s="1" t="str">
        <f t="shared" si="600"/>
        <v>found</v>
      </c>
      <c r="H3896" s="1" t="str">
        <f t="shared" si="601"/>
        <v>Not Duplicate</v>
      </c>
      <c r="I3896" s="1" t="str">
        <f t="shared" si="602"/>
        <v>match</v>
      </c>
      <c r="J3896" s="1" t="str">
        <f t="shared" si="603"/>
        <v>match</v>
      </c>
      <c r="K3896" s="1">
        <f t="shared" si="604"/>
        <v>0</v>
      </c>
      <c r="L3896" s="2">
        <f>IF(F3896=0,"not processed",_xlfn.MINIFS(Processed_data!H:H,Processed_data!A:A,A3896))</f>
        <v>46082</v>
      </c>
      <c r="M3896" s="1">
        <f>IF(F3896=0,"not processed",ABS(bank_source_transactions__1[[#This Row],[transaction_date]]-Reconciliation!L3896))</f>
        <v>0</v>
      </c>
      <c r="N3896" s="1" t="str" cm="1">
        <f t="array" ref="N3896">_xlfn.IFS(M3896="not Processed", "Not Processed",M3896&gt;2,"SLA Breached",M3896&lt;=2,"Within SLA")</f>
        <v>Within SLA</v>
      </c>
      <c r="O3896" s="1" t="str">
        <f>_xlfn.XLOOKUP(A3896,Source_data!A:A,Source_data!D:D)</f>
        <v>NEFT</v>
      </c>
      <c r="P3896" s="1">
        <f t="shared" si="605"/>
        <v>0</v>
      </c>
      <c r="Q3896" s="1">
        <f t="shared" si="606"/>
        <v>0</v>
      </c>
      <c r="R3896" s="1">
        <f t="shared" si="607"/>
        <v>0</v>
      </c>
      <c r="S3896" s="1">
        <f t="shared" si="608"/>
        <v>0</v>
      </c>
      <c r="T3896" s="1">
        <f t="shared" si="609"/>
        <v>0</v>
      </c>
      <c r="U3896" s="1" t="str">
        <f>_xlfn.XLOOKUP(Table3[[#This Row],[Transaction ID]],Source_data!A:A,Source_data!E:E)</f>
        <v>Pune</v>
      </c>
      <c r="V3896" s="1">
        <f>_xlfn.IFNA(_xlfn.XLOOKUP(A3896,bank_processed_transactions[transaction_id],bank_processed_transactions[processing_minutes]),"")</f>
        <v>21.9</v>
      </c>
      <c r="W3896" s="31">
        <f>_xlfn.XLOOKUP(A3896,Source_data!A:A,Source_data!B:B)</f>
        <v>46082</v>
      </c>
    </row>
    <row r="3897" spans="1:23" x14ac:dyDescent="0.3">
      <c r="A3897" s="4" t="s">
        <v>3716</v>
      </c>
      <c r="B3897" s="1">
        <f>_xlfn.XLOOKUP(A3897,bank_source_transactions__1[transaction_id],bank_source_transactions__1[amount_inr])</f>
        <v>8382.0300000000007</v>
      </c>
      <c r="C3897" s="1">
        <f>_xlfn.XLOOKUP(A3897,Processed_data!A:A,Processed_data!F:F)</f>
        <v>8382.0300000000007</v>
      </c>
      <c r="D3897" s="1" t="str">
        <f>_xlfn.XLOOKUP(A3897,bank_source_transactions__1[transaction_id],bank_source_transactions__1[transaction_status])</f>
        <v>SUCCESS</v>
      </c>
      <c r="E3897" s="1" t="str">
        <f>_xlfn.XLOOKUP(A3897,Processed_data!A:A,Processed_data!G:G)</f>
        <v>SUCCESS</v>
      </c>
      <c r="F3897" s="1">
        <f>COUNTIF(bank_processed_transactions[transaction_id],A3897)</f>
        <v>1</v>
      </c>
      <c r="G3897" s="1" t="str">
        <f t="shared" si="600"/>
        <v>found</v>
      </c>
      <c r="H3897" s="1" t="str">
        <f t="shared" si="601"/>
        <v>Not Duplicate</v>
      </c>
      <c r="I3897" s="1" t="str">
        <f t="shared" si="602"/>
        <v>match</v>
      </c>
      <c r="J3897" s="1" t="str">
        <f t="shared" si="603"/>
        <v>match</v>
      </c>
      <c r="K3897" s="1">
        <f t="shared" si="604"/>
        <v>0</v>
      </c>
      <c r="L3897" s="2">
        <f>IF(F3897=0,"not processed",_xlfn.MINIFS(Processed_data!H:H,Processed_data!A:A,A3897))</f>
        <v>46039</v>
      </c>
      <c r="M3897" s="1">
        <f>IF(F3897=0,"not processed",ABS(bank_source_transactions__1[[#This Row],[transaction_date]]-Reconciliation!L3897))</f>
        <v>3</v>
      </c>
      <c r="N3897" s="1" t="str" cm="1">
        <f t="array" ref="N3897">_xlfn.IFS(M3897="not Processed", "Not Processed",M3897&gt;2,"SLA Breached",M3897&lt;=2,"Within SLA")</f>
        <v>SLA Breached</v>
      </c>
      <c r="O3897" s="1" t="str">
        <f>_xlfn.XLOOKUP(A3897,Source_data!A:A,Source_data!D:D)</f>
        <v>NEFT</v>
      </c>
      <c r="P3897" s="1">
        <f t="shared" si="605"/>
        <v>0</v>
      </c>
      <c r="Q3897" s="1">
        <f t="shared" si="606"/>
        <v>0</v>
      </c>
      <c r="R3897" s="1">
        <f t="shared" si="607"/>
        <v>0</v>
      </c>
      <c r="S3897" s="1">
        <f t="shared" si="608"/>
        <v>0</v>
      </c>
      <c r="T3897" s="1">
        <f t="shared" si="609"/>
        <v>1</v>
      </c>
      <c r="U3897" s="1" t="str">
        <f>_xlfn.XLOOKUP(Table3[[#This Row],[Transaction ID]],Source_data!A:A,Source_data!E:E)</f>
        <v>Mumbai</v>
      </c>
      <c r="V3897" s="1">
        <f>_xlfn.IFNA(_xlfn.XLOOKUP(A3897,bank_processed_transactions[transaction_id],bank_processed_transactions[processing_minutes]),"")</f>
        <v>26.9</v>
      </c>
      <c r="W3897" s="31">
        <f>_xlfn.XLOOKUP(A3897,Source_data!A:A,Source_data!B:B)</f>
        <v>46036</v>
      </c>
    </row>
    <row r="3898" spans="1:23" x14ac:dyDescent="0.3">
      <c r="A3898" s="3" t="s">
        <v>3380</v>
      </c>
      <c r="B3898" s="1">
        <f>_xlfn.XLOOKUP(A3898,bank_source_transactions__1[transaction_id],bank_source_transactions__1[amount_inr])</f>
        <v>9507.56</v>
      </c>
      <c r="C3898" s="1">
        <f>_xlfn.XLOOKUP(A3898,Processed_data!A:A,Processed_data!F:F)</f>
        <v>9507.56</v>
      </c>
      <c r="D3898" s="1" t="str">
        <f>_xlfn.XLOOKUP(A3898,bank_source_transactions__1[transaction_id],bank_source_transactions__1[transaction_status])</f>
        <v>SUCCESS</v>
      </c>
      <c r="E3898" s="1" t="str">
        <f>_xlfn.XLOOKUP(A3898,Processed_data!A:A,Processed_data!G:G)</f>
        <v>SUCCESS</v>
      </c>
      <c r="F3898" s="1">
        <f>COUNTIF(bank_processed_transactions[transaction_id],A3898)</f>
        <v>1</v>
      </c>
      <c r="G3898" s="1" t="str">
        <f t="shared" si="600"/>
        <v>found</v>
      </c>
      <c r="H3898" s="1" t="str">
        <f t="shared" si="601"/>
        <v>Not Duplicate</v>
      </c>
      <c r="I3898" s="1" t="str">
        <f t="shared" si="602"/>
        <v>match</v>
      </c>
      <c r="J3898" s="1" t="str">
        <f t="shared" si="603"/>
        <v>match</v>
      </c>
      <c r="K3898" s="1">
        <f t="shared" si="604"/>
        <v>0</v>
      </c>
      <c r="L3898" s="2">
        <f>IF(F3898=0,"not processed",_xlfn.MINIFS(Processed_data!H:H,Processed_data!A:A,A3898))</f>
        <v>46074</v>
      </c>
      <c r="M3898" s="1">
        <f>IF(F3898=0,"not processed",ABS(bank_source_transactions__1[[#This Row],[transaction_date]]-Reconciliation!L3898))</f>
        <v>2</v>
      </c>
      <c r="N3898" s="1" t="str" cm="1">
        <f t="array" ref="N3898">_xlfn.IFS(M3898="not Processed", "Not Processed",M3898&gt;2,"SLA Breached",M3898&lt;=2,"Within SLA")</f>
        <v>Within SLA</v>
      </c>
      <c r="O3898" s="1" t="str">
        <f>_xlfn.XLOOKUP(A3898,Source_data!A:A,Source_data!D:D)</f>
        <v>IMPS</v>
      </c>
      <c r="P3898" s="1">
        <f t="shared" si="605"/>
        <v>0</v>
      </c>
      <c r="Q3898" s="1">
        <f t="shared" si="606"/>
        <v>0</v>
      </c>
      <c r="R3898" s="1">
        <f t="shared" si="607"/>
        <v>0</v>
      </c>
      <c r="S3898" s="1">
        <f t="shared" si="608"/>
        <v>0</v>
      </c>
      <c r="T3898" s="1">
        <f t="shared" si="609"/>
        <v>0</v>
      </c>
      <c r="U3898" s="1" t="str">
        <f>_xlfn.XLOOKUP(Table3[[#This Row],[Transaction ID]],Source_data!A:A,Source_data!E:E)</f>
        <v>Hyderabad</v>
      </c>
      <c r="V3898" s="1">
        <f>_xlfn.IFNA(_xlfn.XLOOKUP(A3898,bank_processed_transactions[transaction_id],bank_processed_transactions[processing_minutes]),"")</f>
        <v>67.2</v>
      </c>
      <c r="W3898" s="31">
        <f>_xlfn.XLOOKUP(A3898,Source_data!A:A,Source_data!B:B)</f>
        <v>46072</v>
      </c>
    </row>
    <row r="3899" spans="1:23" x14ac:dyDescent="0.3">
      <c r="A3899" s="4" t="s">
        <v>697</v>
      </c>
      <c r="B3899" s="1">
        <f>_xlfn.XLOOKUP(A3899,bank_source_transactions__1[transaction_id],bank_source_transactions__1[amount_inr])</f>
        <v>7800.24</v>
      </c>
      <c r="C3899" s="1">
        <f>_xlfn.XLOOKUP(A3899,Processed_data!A:A,Processed_data!F:F)</f>
        <v>7800.24</v>
      </c>
      <c r="D3899" s="1" t="str">
        <f>_xlfn.XLOOKUP(A3899,bank_source_transactions__1[transaction_id],bank_source_transactions__1[transaction_status])</f>
        <v>SUCCESS</v>
      </c>
      <c r="E3899" s="1" t="str">
        <f>_xlfn.XLOOKUP(A3899,Processed_data!A:A,Processed_data!G:G)</f>
        <v>SUCCESS</v>
      </c>
      <c r="F3899" s="1">
        <f>COUNTIF(bank_processed_transactions[transaction_id],A3899)</f>
        <v>1</v>
      </c>
      <c r="G3899" s="1" t="str">
        <f t="shared" si="600"/>
        <v>found</v>
      </c>
      <c r="H3899" s="1" t="str">
        <f t="shared" si="601"/>
        <v>Not Duplicate</v>
      </c>
      <c r="I3899" s="1" t="str">
        <f t="shared" si="602"/>
        <v>match</v>
      </c>
      <c r="J3899" s="1" t="str">
        <f t="shared" si="603"/>
        <v>match</v>
      </c>
      <c r="K3899" s="1">
        <f t="shared" si="604"/>
        <v>0</v>
      </c>
      <c r="L3899" s="2">
        <f>IF(F3899=0,"not processed",_xlfn.MINIFS(Processed_data!H:H,Processed_data!A:A,A3899))</f>
        <v>46043</v>
      </c>
      <c r="M3899" s="1">
        <f>IF(F3899=0,"not processed",ABS(bank_source_transactions__1[[#This Row],[transaction_date]]-Reconciliation!L3899))</f>
        <v>3</v>
      </c>
      <c r="N3899" s="1" t="str" cm="1">
        <f t="array" ref="N3899">_xlfn.IFS(M3899="not Processed", "Not Processed",M3899&gt;2,"SLA Breached",M3899&lt;=2,"Within SLA")</f>
        <v>SLA Breached</v>
      </c>
      <c r="O3899" s="1" t="str">
        <f>_xlfn.XLOOKUP(A3899,Source_data!A:A,Source_data!D:D)</f>
        <v>ATM</v>
      </c>
      <c r="P3899" s="1">
        <f t="shared" si="605"/>
        <v>0</v>
      </c>
      <c r="Q3899" s="1">
        <f t="shared" si="606"/>
        <v>0</v>
      </c>
      <c r="R3899" s="1">
        <f t="shared" si="607"/>
        <v>0</v>
      </c>
      <c r="S3899" s="1">
        <f t="shared" si="608"/>
        <v>0</v>
      </c>
      <c r="T3899" s="1">
        <f t="shared" si="609"/>
        <v>1</v>
      </c>
      <c r="U3899" s="1" t="str">
        <f>_xlfn.XLOOKUP(Table3[[#This Row],[Transaction ID]],Source_data!A:A,Source_data!E:E)</f>
        <v>Hyderabad</v>
      </c>
      <c r="V3899" s="1">
        <f>_xlfn.IFNA(_xlfn.XLOOKUP(A3899,bank_processed_transactions[transaction_id],bank_processed_transactions[processing_minutes]),"")</f>
        <v>47.3</v>
      </c>
      <c r="W3899" s="31">
        <f>_xlfn.XLOOKUP(A3899,Source_data!A:A,Source_data!B:B)</f>
        <v>46040</v>
      </c>
    </row>
    <row r="3900" spans="1:23" x14ac:dyDescent="0.3">
      <c r="A3900" s="3" t="s">
        <v>4373</v>
      </c>
      <c r="B3900" s="1">
        <f>_xlfn.XLOOKUP(A3900,bank_source_transactions__1[transaction_id],bank_source_transactions__1[amount_inr])</f>
        <v>5549</v>
      </c>
      <c r="C3900" s="1">
        <f>_xlfn.XLOOKUP(A3900,Processed_data!A:A,Processed_data!F:F)</f>
        <v>5549</v>
      </c>
      <c r="D3900" s="1" t="str">
        <f>_xlfn.XLOOKUP(A3900,bank_source_transactions__1[transaction_id],bank_source_transactions__1[transaction_status])</f>
        <v>FAILED</v>
      </c>
      <c r="E3900" s="1" t="str">
        <f>_xlfn.XLOOKUP(A3900,Processed_data!A:A,Processed_data!G:G)</f>
        <v>FAILED</v>
      </c>
      <c r="F3900" s="1">
        <f>COUNTIF(bank_processed_transactions[transaction_id],A3900)</f>
        <v>1</v>
      </c>
      <c r="G3900" s="1" t="str">
        <f t="shared" si="600"/>
        <v>found</v>
      </c>
      <c r="H3900" s="1" t="str">
        <f t="shared" si="601"/>
        <v>Not Duplicate</v>
      </c>
      <c r="I3900" s="1" t="str">
        <f t="shared" si="602"/>
        <v>match</v>
      </c>
      <c r="J3900" s="1" t="str">
        <f t="shared" si="603"/>
        <v>match</v>
      </c>
      <c r="K3900" s="1">
        <f t="shared" si="604"/>
        <v>0</v>
      </c>
      <c r="L3900" s="2">
        <f>IF(F3900=0,"not processed",_xlfn.MINIFS(Processed_data!H:H,Processed_data!A:A,A3900))</f>
        <v>46039</v>
      </c>
      <c r="M3900" s="1">
        <f>IF(F3900=0,"not processed",ABS(bank_source_transactions__1[[#This Row],[transaction_date]]-Reconciliation!L3900))</f>
        <v>0</v>
      </c>
      <c r="N3900" s="1" t="str" cm="1">
        <f t="array" ref="N3900">_xlfn.IFS(M3900="not Processed", "Not Processed",M3900&gt;2,"SLA Breached",M3900&lt;=2,"Within SLA")</f>
        <v>Within SLA</v>
      </c>
      <c r="O3900" s="1" t="str">
        <f>_xlfn.XLOOKUP(A3900,Source_data!A:A,Source_data!D:D)</f>
        <v>UPI</v>
      </c>
      <c r="P3900" s="1">
        <f t="shared" si="605"/>
        <v>0</v>
      </c>
      <c r="Q3900" s="1">
        <f t="shared" si="606"/>
        <v>0</v>
      </c>
      <c r="R3900" s="1">
        <f t="shared" si="607"/>
        <v>0</v>
      </c>
      <c r="S3900" s="1">
        <f t="shared" si="608"/>
        <v>0</v>
      </c>
      <c r="T3900" s="1">
        <f t="shared" si="609"/>
        <v>0</v>
      </c>
      <c r="U3900" s="1" t="str">
        <f>_xlfn.XLOOKUP(Table3[[#This Row],[Transaction ID]],Source_data!A:A,Source_data!E:E)</f>
        <v>Hyderabad</v>
      </c>
      <c r="V3900" s="1">
        <f>_xlfn.IFNA(_xlfn.XLOOKUP(A3900,bank_processed_transactions[transaction_id],bank_processed_transactions[processing_minutes]),"")</f>
        <v>42.7</v>
      </c>
      <c r="W3900" s="31">
        <f>_xlfn.XLOOKUP(A3900,Source_data!A:A,Source_data!B:B)</f>
        <v>46039</v>
      </c>
    </row>
    <row r="3901" spans="1:23" x14ac:dyDescent="0.3">
      <c r="A3901" s="4" t="s">
        <v>3382</v>
      </c>
      <c r="B3901" s="1">
        <f>_xlfn.XLOOKUP(A3901,bank_source_transactions__1[transaction_id],bank_source_transactions__1[amount_inr])</f>
        <v>1981.43</v>
      </c>
      <c r="C3901" s="1">
        <f>_xlfn.XLOOKUP(A3901,Processed_data!A:A,Processed_data!F:F)</f>
        <v>1981.43</v>
      </c>
      <c r="D3901" s="1" t="str">
        <f>_xlfn.XLOOKUP(A3901,bank_source_transactions__1[transaction_id],bank_source_transactions__1[transaction_status])</f>
        <v>SUCCESS</v>
      </c>
      <c r="E3901" s="1" t="str">
        <f>_xlfn.XLOOKUP(A3901,Processed_data!A:A,Processed_data!G:G)</f>
        <v>SUCCESS</v>
      </c>
      <c r="F3901" s="1">
        <f>COUNTIF(bank_processed_transactions[transaction_id],A3901)</f>
        <v>1</v>
      </c>
      <c r="G3901" s="1" t="str">
        <f t="shared" si="600"/>
        <v>found</v>
      </c>
      <c r="H3901" s="1" t="str">
        <f t="shared" si="601"/>
        <v>Not Duplicate</v>
      </c>
      <c r="I3901" s="1" t="str">
        <f t="shared" si="602"/>
        <v>match</v>
      </c>
      <c r="J3901" s="1" t="str">
        <f t="shared" si="603"/>
        <v>match</v>
      </c>
      <c r="K3901" s="1">
        <f t="shared" si="604"/>
        <v>0</v>
      </c>
      <c r="L3901" s="2">
        <f>IF(F3901=0,"not processed",_xlfn.MINIFS(Processed_data!H:H,Processed_data!A:A,A3901))</f>
        <v>46105</v>
      </c>
      <c r="M3901" s="1">
        <f>IF(F3901=0,"not processed",ABS(bank_source_transactions__1[[#This Row],[transaction_date]]-Reconciliation!L3901))</f>
        <v>1</v>
      </c>
      <c r="N3901" s="1" t="str" cm="1">
        <f t="array" ref="N3901">_xlfn.IFS(M3901="not Processed", "Not Processed",M3901&gt;2,"SLA Breached",M3901&lt;=2,"Within SLA")</f>
        <v>Within SLA</v>
      </c>
      <c r="O3901" s="1" t="str">
        <f>_xlfn.XLOOKUP(A3901,Source_data!A:A,Source_data!D:D)</f>
        <v>NEFT</v>
      </c>
      <c r="P3901" s="1">
        <f t="shared" si="605"/>
        <v>0</v>
      </c>
      <c r="Q3901" s="1">
        <f t="shared" si="606"/>
        <v>0</v>
      </c>
      <c r="R3901" s="1">
        <f t="shared" si="607"/>
        <v>0</v>
      </c>
      <c r="S3901" s="1">
        <f t="shared" si="608"/>
        <v>0</v>
      </c>
      <c r="T3901" s="1">
        <f t="shared" si="609"/>
        <v>0</v>
      </c>
      <c r="U3901" s="1" t="str">
        <f>_xlfn.XLOOKUP(Table3[[#This Row],[Transaction ID]],Source_data!A:A,Source_data!E:E)</f>
        <v>Mumbai</v>
      </c>
      <c r="V3901" s="1">
        <f>_xlfn.IFNA(_xlfn.XLOOKUP(A3901,bank_processed_transactions[transaction_id],bank_processed_transactions[processing_minutes]),"")</f>
        <v>36.799999999999997</v>
      </c>
      <c r="W3901" s="31">
        <f>_xlfn.XLOOKUP(A3901,Source_data!A:A,Source_data!B:B)</f>
        <v>46104</v>
      </c>
    </row>
    <row r="3902" spans="1:23" x14ac:dyDescent="0.3">
      <c r="A3902" s="3" t="s">
        <v>2439</v>
      </c>
      <c r="B3902" s="1">
        <f>_xlfn.XLOOKUP(A3902,bank_source_transactions__1[transaction_id],bank_source_transactions__1[amount_inr])</f>
        <v>3694.62</v>
      </c>
      <c r="C3902" s="1">
        <f>_xlfn.XLOOKUP(A3902,Processed_data!A:A,Processed_data!F:F)</f>
        <v>3694.62</v>
      </c>
      <c r="D3902" s="1" t="str">
        <f>_xlfn.XLOOKUP(A3902,bank_source_transactions__1[transaction_id],bank_source_transactions__1[transaction_status])</f>
        <v>SUCCESS</v>
      </c>
      <c r="E3902" s="1" t="str">
        <f>_xlfn.XLOOKUP(A3902,Processed_data!A:A,Processed_data!G:G)</f>
        <v>SUCCESS</v>
      </c>
      <c r="F3902" s="1">
        <f>COUNTIF(bank_processed_transactions[transaction_id],A3902)</f>
        <v>1</v>
      </c>
      <c r="G3902" s="1" t="str">
        <f t="shared" si="600"/>
        <v>found</v>
      </c>
      <c r="H3902" s="1" t="str">
        <f t="shared" si="601"/>
        <v>Not Duplicate</v>
      </c>
      <c r="I3902" s="1" t="str">
        <f t="shared" si="602"/>
        <v>match</v>
      </c>
      <c r="J3902" s="1" t="str">
        <f t="shared" si="603"/>
        <v>match</v>
      </c>
      <c r="K3902" s="1">
        <f t="shared" si="604"/>
        <v>0</v>
      </c>
      <c r="L3902" s="2">
        <f>IF(F3902=0,"not processed",_xlfn.MINIFS(Processed_data!H:H,Processed_data!A:A,A3902))</f>
        <v>46037</v>
      </c>
      <c r="M3902" s="1">
        <f>IF(F3902=0,"not processed",ABS(bank_source_transactions__1[[#This Row],[transaction_date]]-Reconciliation!L3902))</f>
        <v>0</v>
      </c>
      <c r="N3902" s="1" t="str" cm="1">
        <f t="array" ref="N3902">_xlfn.IFS(M3902="not Processed", "Not Processed",M3902&gt;2,"SLA Breached",M3902&lt;=2,"Within SLA")</f>
        <v>Within SLA</v>
      </c>
      <c r="O3902" s="1" t="str">
        <f>_xlfn.XLOOKUP(A3902,Source_data!A:A,Source_data!D:D)</f>
        <v>UPI</v>
      </c>
      <c r="P3902" s="1">
        <f t="shared" si="605"/>
        <v>0</v>
      </c>
      <c r="Q3902" s="1">
        <f t="shared" si="606"/>
        <v>0</v>
      </c>
      <c r="R3902" s="1">
        <f t="shared" si="607"/>
        <v>0</v>
      </c>
      <c r="S3902" s="1">
        <f t="shared" si="608"/>
        <v>0</v>
      </c>
      <c r="T3902" s="1">
        <f t="shared" si="609"/>
        <v>0</v>
      </c>
      <c r="U3902" s="1" t="str">
        <f>_xlfn.XLOOKUP(Table3[[#This Row],[Transaction ID]],Source_data!A:A,Source_data!E:E)</f>
        <v>Bengaluru</v>
      </c>
      <c r="V3902" s="1">
        <f>_xlfn.IFNA(_xlfn.XLOOKUP(A3902,bank_processed_transactions[transaction_id],bank_processed_transactions[processing_minutes]),"")</f>
        <v>17.7</v>
      </c>
      <c r="W3902" s="31">
        <f>_xlfn.XLOOKUP(A3902,Source_data!A:A,Source_data!B:B)</f>
        <v>46037</v>
      </c>
    </row>
    <row r="3903" spans="1:23" x14ac:dyDescent="0.3">
      <c r="A3903" s="4" t="s">
        <v>3356</v>
      </c>
      <c r="B3903" s="1">
        <f>_xlfn.XLOOKUP(A3903,bank_source_transactions__1[transaction_id],bank_source_transactions__1[amount_inr])</f>
        <v>4352.74</v>
      </c>
      <c r="C3903" s="1">
        <f>_xlfn.XLOOKUP(A3903,Processed_data!A:A,Processed_data!F:F)</f>
        <v>4352.74</v>
      </c>
      <c r="D3903" s="1" t="str">
        <f>_xlfn.XLOOKUP(A3903,bank_source_transactions__1[transaction_id],bank_source_transactions__1[transaction_status])</f>
        <v>FAILED</v>
      </c>
      <c r="E3903" s="1" t="str">
        <f>_xlfn.XLOOKUP(A3903,Processed_data!A:A,Processed_data!G:G)</f>
        <v>FAILED</v>
      </c>
      <c r="F3903" s="1">
        <f>COUNTIF(bank_processed_transactions[transaction_id],A3903)</f>
        <v>1</v>
      </c>
      <c r="G3903" s="1" t="str">
        <f t="shared" si="600"/>
        <v>found</v>
      </c>
      <c r="H3903" s="1" t="str">
        <f t="shared" si="601"/>
        <v>Not Duplicate</v>
      </c>
      <c r="I3903" s="1" t="str">
        <f t="shared" si="602"/>
        <v>match</v>
      </c>
      <c r="J3903" s="1" t="str">
        <f t="shared" si="603"/>
        <v>match</v>
      </c>
      <c r="K3903" s="1">
        <f t="shared" si="604"/>
        <v>0</v>
      </c>
      <c r="L3903" s="2">
        <f>IF(F3903=0,"not processed",_xlfn.MINIFS(Processed_data!H:H,Processed_data!A:A,A3903))</f>
        <v>46060</v>
      </c>
      <c r="M3903" s="1">
        <f>IF(F3903=0,"not processed",ABS(bank_source_transactions__1[[#This Row],[transaction_date]]-Reconciliation!L3903))</f>
        <v>1</v>
      </c>
      <c r="N3903" s="1" t="str" cm="1">
        <f t="array" ref="N3903">_xlfn.IFS(M3903="not Processed", "Not Processed",M3903&gt;2,"SLA Breached",M3903&lt;=2,"Within SLA")</f>
        <v>Within SLA</v>
      </c>
      <c r="O3903" s="1" t="str">
        <f>_xlfn.XLOOKUP(A3903,Source_data!A:A,Source_data!D:D)</f>
        <v>NEFT</v>
      </c>
      <c r="P3903" s="1">
        <f t="shared" si="605"/>
        <v>0</v>
      </c>
      <c r="Q3903" s="1">
        <f t="shared" si="606"/>
        <v>0</v>
      </c>
      <c r="R3903" s="1">
        <f t="shared" si="607"/>
        <v>0</v>
      </c>
      <c r="S3903" s="1">
        <f t="shared" si="608"/>
        <v>0</v>
      </c>
      <c r="T3903" s="1">
        <f t="shared" si="609"/>
        <v>0</v>
      </c>
      <c r="U3903" s="1" t="str">
        <f>_xlfn.XLOOKUP(Table3[[#This Row],[Transaction ID]],Source_data!A:A,Source_data!E:E)</f>
        <v>Mumbai</v>
      </c>
      <c r="V3903" s="1">
        <f>_xlfn.IFNA(_xlfn.XLOOKUP(A3903,bank_processed_transactions[transaction_id],bank_processed_transactions[processing_minutes]),"")</f>
        <v>31.7</v>
      </c>
      <c r="W3903" s="31">
        <f>_xlfn.XLOOKUP(A3903,Source_data!A:A,Source_data!B:B)</f>
        <v>46059</v>
      </c>
    </row>
    <row r="3904" spans="1:23" x14ac:dyDescent="0.3">
      <c r="A3904" s="3" t="s">
        <v>1932</v>
      </c>
      <c r="B3904" s="1">
        <f>_xlfn.XLOOKUP(A3904,bank_source_transactions__1[transaction_id],bank_source_transactions__1[amount_inr])</f>
        <v>782.18</v>
      </c>
      <c r="C3904" s="1">
        <f>_xlfn.XLOOKUP(A3904,Processed_data!A:A,Processed_data!F:F)</f>
        <v>782.18</v>
      </c>
      <c r="D3904" s="1" t="str">
        <f>_xlfn.XLOOKUP(A3904,bank_source_transactions__1[transaction_id],bank_source_transactions__1[transaction_status])</f>
        <v>FAILED</v>
      </c>
      <c r="E3904" s="1" t="str">
        <f>_xlfn.XLOOKUP(A3904,Processed_data!A:A,Processed_data!G:G)</f>
        <v>FAILED</v>
      </c>
      <c r="F3904" s="1">
        <f>COUNTIF(bank_processed_transactions[transaction_id],A3904)</f>
        <v>1</v>
      </c>
      <c r="G3904" s="1" t="str">
        <f t="shared" si="600"/>
        <v>found</v>
      </c>
      <c r="H3904" s="1" t="str">
        <f t="shared" si="601"/>
        <v>Not Duplicate</v>
      </c>
      <c r="I3904" s="1" t="str">
        <f t="shared" si="602"/>
        <v>match</v>
      </c>
      <c r="J3904" s="1" t="str">
        <f t="shared" si="603"/>
        <v>match</v>
      </c>
      <c r="K3904" s="1">
        <f t="shared" si="604"/>
        <v>0</v>
      </c>
      <c r="L3904" s="2">
        <f>IF(F3904=0,"not processed",_xlfn.MINIFS(Processed_data!H:H,Processed_data!A:A,A3904))</f>
        <v>46071</v>
      </c>
      <c r="M3904" s="1">
        <f>IF(F3904=0,"not processed",ABS(bank_source_transactions__1[[#This Row],[transaction_date]]-Reconciliation!L3904))</f>
        <v>3</v>
      </c>
      <c r="N3904" s="1" t="str" cm="1">
        <f t="array" ref="N3904">_xlfn.IFS(M3904="not Processed", "Not Processed",M3904&gt;2,"SLA Breached",M3904&lt;=2,"Within SLA")</f>
        <v>SLA Breached</v>
      </c>
      <c r="O3904" s="1" t="str">
        <f>_xlfn.XLOOKUP(A3904,Source_data!A:A,Source_data!D:D)</f>
        <v>UPI</v>
      </c>
      <c r="P3904" s="1">
        <f t="shared" si="605"/>
        <v>0</v>
      </c>
      <c r="Q3904" s="1">
        <f t="shared" si="606"/>
        <v>0</v>
      </c>
      <c r="R3904" s="1">
        <f t="shared" si="607"/>
        <v>0</v>
      </c>
      <c r="S3904" s="1">
        <f t="shared" si="608"/>
        <v>0</v>
      </c>
      <c r="T3904" s="1">
        <f t="shared" si="609"/>
        <v>1</v>
      </c>
      <c r="U3904" s="1" t="str">
        <f>_xlfn.XLOOKUP(Table3[[#This Row],[Transaction ID]],Source_data!A:A,Source_data!E:E)</f>
        <v>Mumbai</v>
      </c>
      <c r="V3904" s="1">
        <f>_xlfn.IFNA(_xlfn.XLOOKUP(A3904,bank_processed_transactions[transaction_id],bank_processed_transactions[processing_minutes]),"")</f>
        <v>14</v>
      </c>
      <c r="W3904" s="31">
        <f>_xlfn.XLOOKUP(A3904,Source_data!A:A,Source_data!B:B)</f>
        <v>46068</v>
      </c>
    </row>
    <row r="3905" spans="1:23" x14ac:dyDescent="0.3">
      <c r="A3905" s="4" t="s">
        <v>363</v>
      </c>
      <c r="B3905" s="1">
        <f>_xlfn.XLOOKUP(A3905,bank_source_transactions__1[transaction_id],bank_source_transactions__1[amount_inr])</f>
        <v>4425.9399999999996</v>
      </c>
      <c r="C3905" s="1">
        <f>_xlfn.XLOOKUP(A3905,Processed_data!A:A,Processed_data!F:F)</f>
        <v>4425.9399999999996</v>
      </c>
      <c r="D3905" s="1" t="str">
        <f>_xlfn.XLOOKUP(A3905,bank_source_transactions__1[transaction_id],bank_source_transactions__1[transaction_status])</f>
        <v>SUCCESS</v>
      </c>
      <c r="E3905" s="1" t="str">
        <f>_xlfn.XLOOKUP(A3905,Processed_data!A:A,Processed_data!G:G)</f>
        <v>SUCCESS</v>
      </c>
      <c r="F3905" s="1">
        <f>COUNTIF(bank_processed_transactions[transaction_id],A3905)</f>
        <v>1</v>
      </c>
      <c r="G3905" s="1" t="str">
        <f t="shared" si="600"/>
        <v>found</v>
      </c>
      <c r="H3905" s="1" t="str">
        <f t="shared" si="601"/>
        <v>Not Duplicate</v>
      </c>
      <c r="I3905" s="1" t="str">
        <f t="shared" si="602"/>
        <v>match</v>
      </c>
      <c r="J3905" s="1" t="str">
        <f t="shared" si="603"/>
        <v>match</v>
      </c>
      <c r="K3905" s="1">
        <f t="shared" si="604"/>
        <v>0</v>
      </c>
      <c r="L3905" s="2">
        <f>IF(F3905=0,"not processed",_xlfn.MINIFS(Processed_data!H:H,Processed_data!A:A,A3905))</f>
        <v>46062</v>
      </c>
      <c r="M3905" s="1">
        <f>IF(F3905=0,"not processed",ABS(bank_source_transactions__1[[#This Row],[transaction_date]]-Reconciliation!L3905))</f>
        <v>1</v>
      </c>
      <c r="N3905" s="1" t="str" cm="1">
        <f t="array" ref="N3905">_xlfn.IFS(M3905="not Processed", "Not Processed",M3905&gt;2,"SLA Breached",M3905&lt;=2,"Within SLA")</f>
        <v>Within SLA</v>
      </c>
      <c r="O3905" s="1" t="str">
        <f>_xlfn.XLOOKUP(A3905,Source_data!A:A,Source_data!D:D)</f>
        <v>UPI</v>
      </c>
      <c r="P3905" s="1">
        <f t="shared" si="605"/>
        <v>0</v>
      </c>
      <c r="Q3905" s="1">
        <f t="shared" si="606"/>
        <v>0</v>
      </c>
      <c r="R3905" s="1">
        <f t="shared" si="607"/>
        <v>0</v>
      </c>
      <c r="S3905" s="1">
        <f t="shared" si="608"/>
        <v>0</v>
      </c>
      <c r="T3905" s="1">
        <f t="shared" si="609"/>
        <v>0</v>
      </c>
      <c r="U3905" s="1" t="str">
        <f>_xlfn.XLOOKUP(Table3[[#This Row],[Transaction ID]],Source_data!A:A,Source_data!E:E)</f>
        <v>Pune</v>
      </c>
      <c r="V3905" s="1">
        <f>_xlfn.IFNA(_xlfn.XLOOKUP(A3905,bank_processed_transactions[transaction_id],bank_processed_transactions[processing_minutes]),"")</f>
        <v>45.5</v>
      </c>
      <c r="W3905" s="31">
        <f>_xlfn.XLOOKUP(A3905,Source_data!A:A,Source_data!B:B)</f>
        <v>46061</v>
      </c>
    </row>
    <row r="3906" spans="1:23" x14ac:dyDescent="0.3">
      <c r="A3906" s="3" t="s">
        <v>3038</v>
      </c>
      <c r="B3906" s="1">
        <f>_xlfn.XLOOKUP(A3906,bank_source_transactions__1[transaction_id],bank_source_transactions__1[amount_inr])</f>
        <v>1397.25</v>
      </c>
      <c r="C3906" s="1">
        <f>_xlfn.XLOOKUP(A3906,Processed_data!A:A,Processed_data!F:F)</f>
        <v>1397.25</v>
      </c>
      <c r="D3906" s="1" t="str">
        <f>_xlfn.XLOOKUP(A3906,bank_source_transactions__1[transaction_id],bank_source_transactions__1[transaction_status])</f>
        <v>SUCCESS</v>
      </c>
      <c r="E3906" s="1" t="str">
        <f>_xlfn.XLOOKUP(A3906,Processed_data!A:A,Processed_data!G:G)</f>
        <v>SUCCESS</v>
      </c>
      <c r="F3906" s="1">
        <f>COUNTIF(bank_processed_transactions[transaction_id],A3906)</f>
        <v>1</v>
      </c>
      <c r="G3906" s="1" t="str">
        <f t="shared" si="600"/>
        <v>found</v>
      </c>
      <c r="H3906" s="1" t="str">
        <f t="shared" si="601"/>
        <v>Not Duplicate</v>
      </c>
      <c r="I3906" s="1" t="str">
        <f t="shared" si="602"/>
        <v>match</v>
      </c>
      <c r="J3906" s="1" t="str">
        <f t="shared" si="603"/>
        <v>match</v>
      </c>
      <c r="K3906" s="1">
        <f t="shared" si="604"/>
        <v>0</v>
      </c>
      <c r="L3906" s="2">
        <f>IF(F3906=0,"not processed",_xlfn.MINIFS(Processed_data!H:H,Processed_data!A:A,A3906))</f>
        <v>46041</v>
      </c>
      <c r="M3906" s="1">
        <f>IF(F3906=0,"not processed",ABS(bank_source_transactions__1[[#This Row],[transaction_date]]-Reconciliation!L3906))</f>
        <v>0</v>
      </c>
      <c r="N3906" s="1" t="str" cm="1">
        <f t="array" ref="N3906">_xlfn.IFS(M3906="not Processed", "Not Processed",M3906&gt;2,"SLA Breached",M3906&lt;=2,"Within SLA")</f>
        <v>Within SLA</v>
      </c>
      <c r="O3906" s="1" t="str">
        <f>_xlfn.XLOOKUP(A3906,Source_data!A:A,Source_data!D:D)</f>
        <v>NEFT</v>
      </c>
      <c r="P3906" s="1">
        <f t="shared" si="605"/>
        <v>0</v>
      </c>
      <c r="Q3906" s="1">
        <f t="shared" si="606"/>
        <v>0</v>
      </c>
      <c r="R3906" s="1">
        <f t="shared" si="607"/>
        <v>0</v>
      </c>
      <c r="S3906" s="1">
        <f t="shared" si="608"/>
        <v>0</v>
      </c>
      <c r="T3906" s="1">
        <f t="shared" si="609"/>
        <v>0</v>
      </c>
      <c r="U3906" s="1" t="str">
        <f>_xlfn.XLOOKUP(Table3[[#This Row],[Transaction ID]],Source_data!A:A,Source_data!E:E)</f>
        <v>Bengaluru</v>
      </c>
      <c r="V3906" s="1">
        <f>_xlfn.IFNA(_xlfn.XLOOKUP(A3906,bank_processed_transactions[transaction_id],bank_processed_transactions[processing_minutes]),"")</f>
        <v>80.3</v>
      </c>
      <c r="W3906" s="31">
        <f>_xlfn.XLOOKUP(A3906,Source_data!A:A,Source_data!B:B)</f>
        <v>46041</v>
      </c>
    </row>
    <row r="3907" spans="1:23" x14ac:dyDescent="0.3">
      <c r="A3907" s="4" t="s">
        <v>3299</v>
      </c>
      <c r="B3907" s="1">
        <f>_xlfn.XLOOKUP(A3907,bank_source_transactions__1[transaction_id],bank_source_transactions__1[amount_inr])</f>
        <v>14046.84</v>
      </c>
      <c r="C3907" s="1">
        <f>_xlfn.XLOOKUP(A3907,Processed_data!A:A,Processed_data!F:F)</f>
        <v>14046.84</v>
      </c>
      <c r="D3907" s="1" t="str">
        <f>_xlfn.XLOOKUP(A3907,bank_source_transactions__1[transaction_id],bank_source_transactions__1[transaction_status])</f>
        <v>SUCCESS</v>
      </c>
      <c r="E3907" s="1" t="str">
        <f>_xlfn.XLOOKUP(A3907,Processed_data!A:A,Processed_data!G:G)</f>
        <v>SUCCESS</v>
      </c>
      <c r="F3907" s="1">
        <f>COUNTIF(bank_processed_transactions[transaction_id],A3907)</f>
        <v>1</v>
      </c>
      <c r="G3907" s="1" t="str">
        <f t="shared" ref="G3907:G3970" si="610">IF(F3907=0,"missing","found")</f>
        <v>found</v>
      </c>
      <c r="H3907" s="1" t="str">
        <f t="shared" ref="H3907:H3970" si="611">IF(F3907&gt;1,"Duplicate","Not Duplicate")</f>
        <v>Not Duplicate</v>
      </c>
      <c r="I3907" s="1" t="str">
        <f t="shared" ref="I3907:I3970" si="612">IF(F3907=0,"not processed",IF(B3907=C3907,"match","mismatch"))</f>
        <v>match</v>
      </c>
      <c r="J3907" s="1" t="str">
        <f t="shared" ref="J3907:J3970" si="613">IF(F3907=0,"not processed",IF(D3907=E3907,"match","mismatch"))</f>
        <v>match</v>
      </c>
      <c r="K3907" s="1">
        <f t="shared" ref="K3907:K3970" si="614">IF(F3907=0,"missing",ABS(B3907-C3907))</f>
        <v>0</v>
      </c>
      <c r="L3907" s="2">
        <f>IF(F3907=0,"not processed",_xlfn.MINIFS(Processed_data!H:H,Processed_data!A:A,A3907))</f>
        <v>46110</v>
      </c>
      <c r="M3907" s="1">
        <f>IF(F3907=0,"not processed",ABS(bank_source_transactions__1[[#This Row],[transaction_date]]-Reconciliation!L3907))</f>
        <v>2</v>
      </c>
      <c r="N3907" s="1" t="str" cm="1">
        <f t="array" ref="N3907">_xlfn.IFS(M3907="not Processed", "Not Processed",M3907&gt;2,"SLA Breached",M3907&lt;=2,"Within SLA")</f>
        <v>Within SLA</v>
      </c>
      <c r="O3907" s="1" t="str">
        <f>_xlfn.XLOOKUP(A3907,Source_data!A:A,Source_data!D:D)</f>
        <v>UPI</v>
      </c>
      <c r="P3907" s="1">
        <f t="shared" ref="P3907:P3970" si="615">IF(G3907="missing",1,0)</f>
        <v>0</v>
      </c>
      <c r="Q3907" s="1">
        <f t="shared" ref="Q3907:Q3970" si="616">IF(H3907="duplicate",1,0)</f>
        <v>0</v>
      </c>
      <c r="R3907" s="1">
        <f t="shared" ref="R3907:R3970" si="617">IF(I3907="mismatch",1,0)</f>
        <v>0</v>
      </c>
      <c r="S3907" s="1">
        <f t="shared" ref="S3907:S3970" si="618">IF(J3907="mismatch",1,)</f>
        <v>0</v>
      </c>
      <c r="T3907" s="1">
        <f t="shared" ref="T3907:T3970" si="619">IF(N3907="sla breached",1,0)</f>
        <v>0</v>
      </c>
      <c r="U3907" s="1" t="str">
        <f>_xlfn.XLOOKUP(Table3[[#This Row],[Transaction ID]],Source_data!A:A,Source_data!E:E)</f>
        <v>Bengaluru</v>
      </c>
      <c r="V3907" s="1">
        <f>_xlfn.IFNA(_xlfn.XLOOKUP(A3907,bank_processed_transactions[transaction_id],bank_processed_transactions[processing_minutes]),"")</f>
        <v>47.5</v>
      </c>
      <c r="W3907" s="31">
        <f>_xlfn.XLOOKUP(A3907,Source_data!A:A,Source_data!B:B)</f>
        <v>46108</v>
      </c>
    </row>
    <row r="3908" spans="1:23" x14ac:dyDescent="0.3">
      <c r="A3908" s="3" t="s">
        <v>1401</v>
      </c>
      <c r="B3908" s="1">
        <f>_xlfn.XLOOKUP(A3908,bank_source_transactions__1[transaction_id],bank_source_transactions__1[amount_inr])</f>
        <v>7072.76</v>
      </c>
      <c r="C3908" s="1">
        <f>_xlfn.XLOOKUP(A3908,Processed_data!A:A,Processed_data!F:F)</f>
        <v>7072.76</v>
      </c>
      <c r="D3908" s="1" t="str">
        <f>_xlfn.XLOOKUP(A3908,bank_source_transactions__1[transaction_id],bank_source_transactions__1[transaction_status])</f>
        <v>SUCCESS</v>
      </c>
      <c r="E3908" s="1" t="str">
        <f>_xlfn.XLOOKUP(A3908,Processed_data!A:A,Processed_data!G:G)</f>
        <v>SUCCESS</v>
      </c>
      <c r="F3908" s="1">
        <f>COUNTIF(bank_processed_transactions[transaction_id],A3908)</f>
        <v>1</v>
      </c>
      <c r="G3908" s="1" t="str">
        <f t="shared" si="610"/>
        <v>found</v>
      </c>
      <c r="H3908" s="1" t="str">
        <f t="shared" si="611"/>
        <v>Not Duplicate</v>
      </c>
      <c r="I3908" s="1" t="str">
        <f t="shared" si="612"/>
        <v>match</v>
      </c>
      <c r="J3908" s="1" t="str">
        <f t="shared" si="613"/>
        <v>match</v>
      </c>
      <c r="K3908" s="1">
        <f t="shared" si="614"/>
        <v>0</v>
      </c>
      <c r="L3908" s="2">
        <f>IF(F3908=0,"not processed",_xlfn.MINIFS(Processed_data!H:H,Processed_data!A:A,A3908))</f>
        <v>46033</v>
      </c>
      <c r="M3908" s="1">
        <f>IF(F3908=0,"not processed",ABS(bank_source_transactions__1[[#This Row],[transaction_date]]-Reconciliation!L3908))</f>
        <v>3</v>
      </c>
      <c r="N3908" s="1" t="str" cm="1">
        <f t="array" ref="N3908">_xlfn.IFS(M3908="not Processed", "Not Processed",M3908&gt;2,"SLA Breached",M3908&lt;=2,"Within SLA")</f>
        <v>SLA Breached</v>
      </c>
      <c r="O3908" s="1" t="str">
        <f>_xlfn.XLOOKUP(A3908,Source_data!A:A,Source_data!D:D)</f>
        <v>UPI</v>
      </c>
      <c r="P3908" s="1">
        <f t="shared" si="615"/>
        <v>0</v>
      </c>
      <c r="Q3908" s="1">
        <f t="shared" si="616"/>
        <v>0</v>
      </c>
      <c r="R3908" s="1">
        <f t="shared" si="617"/>
        <v>0</v>
      </c>
      <c r="S3908" s="1">
        <f t="shared" si="618"/>
        <v>0</v>
      </c>
      <c r="T3908" s="1">
        <f t="shared" si="619"/>
        <v>1</v>
      </c>
      <c r="U3908" s="1" t="str">
        <f>_xlfn.XLOOKUP(Table3[[#This Row],[Transaction ID]],Source_data!A:A,Source_data!E:E)</f>
        <v>Hyderabad</v>
      </c>
      <c r="V3908" s="1">
        <f>_xlfn.IFNA(_xlfn.XLOOKUP(A3908,bank_processed_transactions[transaction_id],bank_processed_transactions[processing_minutes]),"")</f>
        <v>44.1</v>
      </c>
      <c r="W3908" s="31">
        <f>_xlfn.XLOOKUP(A3908,Source_data!A:A,Source_data!B:B)</f>
        <v>46030</v>
      </c>
    </row>
    <row r="3909" spans="1:23" x14ac:dyDescent="0.3">
      <c r="A3909" s="4" t="s">
        <v>832</v>
      </c>
      <c r="B3909" s="1">
        <f>_xlfn.XLOOKUP(A3909,bank_source_transactions__1[transaction_id],bank_source_transactions__1[amount_inr])</f>
        <v>7324.42</v>
      </c>
      <c r="C3909" s="1">
        <f>_xlfn.XLOOKUP(A3909,Processed_data!A:A,Processed_data!F:F)</f>
        <v>7324.42</v>
      </c>
      <c r="D3909" s="1" t="str">
        <f>_xlfn.XLOOKUP(A3909,bank_source_transactions__1[transaction_id],bank_source_transactions__1[transaction_status])</f>
        <v>SUCCESS</v>
      </c>
      <c r="E3909" s="1" t="str">
        <f>_xlfn.XLOOKUP(A3909,Processed_data!A:A,Processed_data!G:G)</f>
        <v>SUCCESS</v>
      </c>
      <c r="F3909" s="1">
        <f>COUNTIF(bank_processed_transactions[transaction_id],A3909)</f>
        <v>1</v>
      </c>
      <c r="G3909" s="1" t="str">
        <f t="shared" si="610"/>
        <v>found</v>
      </c>
      <c r="H3909" s="1" t="str">
        <f t="shared" si="611"/>
        <v>Not Duplicate</v>
      </c>
      <c r="I3909" s="1" t="str">
        <f t="shared" si="612"/>
        <v>match</v>
      </c>
      <c r="J3909" s="1" t="str">
        <f t="shared" si="613"/>
        <v>match</v>
      </c>
      <c r="K3909" s="1">
        <f t="shared" si="614"/>
        <v>0</v>
      </c>
      <c r="L3909" s="2">
        <f>IF(F3909=0,"not processed",_xlfn.MINIFS(Processed_data!H:H,Processed_data!A:A,A3909))</f>
        <v>46040</v>
      </c>
      <c r="M3909" s="1">
        <f>IF(F3909=0,"not processed",ABS(bank_source_transactions__1[[#This Row],[transaction_date]]-Reconciliation!L3909))</f>
        <v>2</v>
      </c>
      <c r="N3909" s="1" t="str" cm="1">
        <f t="array" ref="N3909">_xlfn.IFS(M3909="not Processed", "Not Processed",M3909&gt;2,"SLA Breached",M3909&lt;=2,"Within SLA")</f>
        <v>Within SLA</v>
      </c>
      <c r="O3909" s="1" t="str">
        <f>_xlfn.XLOOKUP(A3909,Source_data!A:A,Source_data!D:D)</f>
        <v>CARD</v>
      </c>
      <c r="P3909" s="1">
        <f t="shared" si="615"/>
        <v>0</v>
      </c>
      <c r="Q3909" s="1">
        <f t="shared" si="616"/>
        <v>0</v>
      </c>
      <c r="R3909" s="1">
        <f t="shared" si="617"/>
        <v>0</v>
      </c>
      <c r="S3909" s="1">
        <f t="shared" si="618"/>
        <v>0</v>
      </c>
      <c r="T3909" s="1">
        <f t="shared" si="619"/>
        <v>0</v>
      </c>
      <c r="U3909" s="1" t="str">
        <f>_xlfn.XLOOKUP(Table3[[#This Row],[Transaction ID]],Source_data!A:A,Source_data!E:E)</f>
        <v>Hyderabad</v>
      </c>
      <c r="V3909" s="1">
        <f>_xlfn.IFNA(_xlfn.XLOOKUP(A3909,bank_processed_transactions[transaction_id],bank_processed_transactions[processing_minutes]),"")</f>
        <v>23.6</v>
      </c>
      <c r="W3909" s="31">
        <f>_xlfn.XLOOKUP(A3909,Source_data!A:A,Source_data!B:B)</f>
        <v>46038</v>
      </c>
    </row>
    <row r="3910" spans="1:23" x14ac:dyDescent="0.3">
      <c r="A3910" s="3" t="s">
        <v>4722</v>
      </c>
      <c r="B3910" s="1">
        <f>_xlfn.XLOOKUP(A3910,bank_source_transactions__1[transaction_id],bank_source_transactions__1[amount_inr])</f>
        <v>19675.189999999999</v>
      </c>
      <c r="C3910" s="1">
        <f>_xlfn.XLOOKUP(A3910,Processed_data!A:A,Processed_data!F:F)</f>
        <v>19675.189999999999</v>
      </c>
      <c r="D3910" s="1" t="str">
        <f>_xlfn.XLOOKUP(A3910,bank_source_transactions__1[transaction_id],bank_source_transactions__1[transaction_status])</f>
        <v>SUCCESS</v>
      </c>
      <c r="E3910" s="1" t="str">
        <f>_xlfn.XLOOKUP(A3910,Processed_data!A:A,Processed_data!G:G)</f>
        <v>SUCCESS</v>
      </c>
      <c r="F3910" s="1">
        <f>COUNTIF(bank_processed_transactions[transaction_id],A3910)</f>
        <v>1</v>
      </c>
      <c r="G3910" s="1" t="str">
        <f t="shared" si="610"/>
        <v>found</v>
      </c>
      <c r="H3910" s="1" t="str">
        <f t="shared" si="611"/>
        <v>Not Duplicate</v>
      </c>
      <c r="I3910" s="1" t="str">
        <f t="shared" si="612"/>
        <v>match</v>
      </c>
      <c r="J3910" s="1" t="str">
        <f t="shared" si="613"/>
        <v>match</v>
      </c>
      <c r="K3910" s="1">
        <f t="shared" si="614"/>
        <v>0</v>
      </c>
      <c r="L3910" s="2">
        <f>IF(F3910=0,"not processed",_xlfn.MINIFS(Processed_data!H:H,Processed_data!A:A,A3910))</f>
        <v>46037</v>
      </c>
      <c r="M3910" s="1">
        <f>IF(F3910=0,"not processed",ABS(bank_source_transactions__1[[#This Row],[transaction_date]]-Reconciliation!L3910))</f>
        <v>2</v>
      </c>
      <c r="N3910" s="1" t="str" cm="1">
        <f t="array" ref="N3910">_xlfn.IFS(M3910="not Processed", "Not Processed",M3910&gt;2,"SLA Breached",M3910&lt;=2,"Within SLA")</f>
        <v>Within SLA</v>
      </c>
      <c r="O3910" s="1" t="str">
        <f>_xlfn.XLOOKUP(A3910,Source_data!A:A,Source_data!D:D)</f>
        <v>IMPS</v>
      </c>
      <c r="P3910" s="1">
        <f t="shared" si="615"/>
        <v>0</v>
      </c>
      <c r="Q3910" s="1">
        <f t="shared" si="616"/>
        <v>0</v>
      </c>
      <c r="R3910" s="1">
        <f t="shared" si="617"/>
        <v>0</v>
      </c>
      <c r="S3910" s="1">
        <f t="shared" si="618"/>
        <v>0</v>
      </c>
      <c r="T3910" s="1">
        <f t="shared" si="619"/>
        <v>0</v>
      </c>
      <c r="U3910" s="1" t="str">
        <f>_xlfn.XLOOKUP(Table3[[#This Row],[Transaction ID]],Source_data!A:A,Source_data!E:E)</f>
        <v>Mumbai</v>
      </c>
      <c r="V3910" s="1">
        <f>_xlfn.IFNA(_xlfn.XLOOKUP(A3910,bank_processed_transactions[transaction_id],bank_processed_transactions[processing_minutes]),"")</f>
        <v>17.100000000000001</v>
      </c>
      <c r="W3910" s="31">
        <f>_xlfn.XLOOKUP(A3910,Source_data!A:A,Source_data!B:B)</f>
        <v>46035</v>
      </c>
    </row>
    <row r="3911" spans="1:23" x14ac:dyDescent="0.3">
      <c r="A3911" s="4" t="s">
        <v>1090</v>
      </c>
      <c r="B3911" s="1">
        <f>_xlfn.XLOOKUP(A3911,bank_source_transactions__1[transaction_id],bank_source_transactions__1[amount_inr])</f>
        <v>4343.72</v>
      </c>
      <c r="C3911" s="1">
        <f>_xlfn.XLOOKUP(A3911,Processed_data!A:A,Processed_data!F:F)</f>
        <v>4343.72</v>
      </c>
      <c r="D3911" s="1" t="str">
        <f>_xlfn.XLOOKUP(A3911,bank_source_transactions__1[transaction_id],bank_source_transactions__1[transaction_status])</f>
        <v>SUCCESS</v>
      </c>
      <c r="E3911" s="1" t="str">
        <f>_xlfn.XLOOKUP(A3911,Processed_data!A:A,Processed_data!G:G)</f>
        <v>SUCCESS</v>
      </c>
      <c r="F3911" s="1">
        <f>COUNTIF(bank_processed_transactions[transaction_id],A3911)</f>
        <v>1</v>
      </c>
      <c r="G3911" s="1" t="str">
        <f t="shared" si="610"/>
        <v>found</v>
      </c>
      <c r="H3911" s="1" t="str">
        <f t="shared" si="611"/>
        <v>Not Duplicate</v>
      </c>
      <c r="I3911" s="1" t="str">
        <f t="shared" si="612"/>
        <v>match</v>
      </c>
      <c r="J3911" s="1" t="str">
        <f t="shared" si="613"/>
        <v>match</v>
      </c>
      <c r="K3911" s="1">
        <f t="shared" si="614"/>
        <v>0</v>
      </c>
      <c r="L3911" s="2">
        <f>IF(F3911=0,"not processed",_xlfn.MINIFS(Processed_data!H:H,Processed_data!A:A,A3911))</f>
        <v>46044</v>
      </c>
      <c r="M3911" s="1">
        <f>IF(F3911=0,"not processed",ABS(bank_source_transactions__1[[#This Row],[transaction_date]]-Reconciliation!L3911))</f>
        <v>5</v>
      </c>
      <c r="N3911" s="1" t="str" cm="1">
        <f t="array" ref="N3911">_xlfn.IFS(M3911="not Processed", "Not Processed",M3911&gt;2,"SLA Breached",M3911&lt;=2,"Within SLA")</f>
        <v>SLA Breached</v>
      </c>
      <c r="O3911" s="1" t="str">
        <f>_xlfn.XLOOKUP(A3911,Source_data!A:A,Source_data!D:D)</f>
        <v>UPI</v>
      </c>
      <c r="P3911" s="1">
        <f t="shared" si="615"/>
        <v>0</v>
      </c>
      <c r="Q3911" s="1">
        <f t="shared" si="616"/>
        <v>0</v>
      </c>
      <c r="R3911" s="1">
        <f t="shared" si="617"/>
        <v>0</v>
      </c>
      <c r="S3911" s="1">
        <f t="shared" si="618"/>
        <v>0</v>
      </c>
      <c r="T3911" s="1">
        <f t="shared" si="619"/>
        <v>1</v>
      </c>
      <c r="U3911" s="1" t="str">
        <f>_xlfn.XLOOKUP(Table3[[#This Row],[Transaction ID]],Source_data!A:A,Source_data!E:E)</f>
        <v>Pune</v>
      </c>
      <c r="V3911" s="1">
        <f>_xlfn.IFNA(_xlfn.XLOOKUP(A3911,bank_processed_transactions[transaction_id],bank_processed_transactions[processing_minutes]),"")</f>
        <v>22.7</v>
      </c>
      <c r="W3911" s="31">
        <f>_xlfn.XLOOKUP(A3911,Source_data!A:A,Source_data!B:B)</f>
        <v>46039</v>
      </c>
    </row>
    <row r="3912" spans="1:23" x14ac:dyDescent="0.3">
      <c r="A3912" s="3" t="s">
        <v>4873</v>
      </c>
      <c r="B3912" s="1">
        <f>_xlfn.XLOOKUP(A3912,bank_source_transactions__1[transaction_id],bank_source_transactions__1[amount_inr])</f>
        <v>8828.7000000000007</v>
      </c>
      <c r="C3912" s="1">
        <f>_xlfn.XLOOKUP(A3912,Processed_data!A:A,Processed_data!F:F)</f>
        <v>8828.7000000000007</v>
      </c>
      <c r="D3912" s="1" t="str">
        <f>_xlfn.XLOOKUP(A3912,bank_source_transactions__1[transaction_id],bank_source_transactions__1[transaction_status])</f>
        <v>SUCCESS</v>
      </c>
      <c r="E3912" s="1" t="str">
        <f>_xlfn.XLOOKUP(A3912,Processed_data!A:A,Processed_data!G:G)</f>
        <v>SUCCESS</v>
      </c>
      <c r="F3912" s="1">
        <f>COUNTIF(bank_processed_transactions[transaction_id],A3912)</f>
        <v>1</v>
      </c>
      <c r="G3912" s="1" t="str">
        <f t="shared" si="610"/>
        <v>found</v>
      </c>
      <c r="H3912" s="1" t="str">
        <f t="shared" si="611"/>
        <v>Not Duplicate</v>
      </c>
      <c r="I3912" s="1" t="str">
        <f t="shared" si="612"/>
        <v>match</v>
      </c>
      <c r="J3912" s="1" t="str">
        <f t="shared" si="613"/>
        <v>match</v>
      </c>
      <c r="K3912" s="1">
        <f t="shared" si="614"/>
        <v>0</v>
      </c>
      <c r="L3912" s="2">
        <f>IF(F3912=0,"not processed",_xlfn.MINIFS(Processed_data!H:H,Processed_data!A:A,A3912))</f>
        <v>46040</v>
      </c>
      <c r="M3912" s="1">
        <f>IF(F3912=0,"not processed",ABS(bank_source_transactions__1[[#This Row],[transaction_date]]-Reconciliation!L3912))</f>
        <v>3</v>
      </c>
      <c r="N3912" s="1" t="str" cm="1">
        <f t="array" ref="N3912">_xlfn.IFS(M3912="not Processed", "Not Processed",M3912&gt;2,"SLA Breached",M3912&lt;=2,"Within SLA")</f>
        <v>SLA Breached</v>
      </c>
      <c r="O3912" s="1" t="str">
        <f>_xlfn.XLOOKUP(A3912,Source_data!A:A,Source_data!D:D)</f>
        <v>UPI</v>
      </c>
      <c r="P3912" s="1">
        <f t="shared" si="615"/>
        <v>0</v>
      </c>
      <c r="Q3912" s="1">
        <f t="shared" si="616"/>
        <v>0</v>
      </c>
      <c r="R3912" s="1">
        <f t="shared" si="617"/>
        <v>0</v>
      </c>
      <c r="S3912" s="1">
        <f t="shared" si="618"/>
        <v>0</v>
      </c>
      <c r="T3912" s="1">
        <f t="shared" si="619"/>
        <v>1</v>
      </c>
      <c r="U3912" s="1" t="str">
        <f>_xlfn.XLOOKUP(Table3[[#This Row],[Transaction ID]],Source_data!A:A,Source_data!E:E)</f>
        <v>Hyderabad</v>
      </c>
      <c r="V3912" s="1">
        <f>_xlfn.IFNA(_xlfn.XLOOKUP(A3912,bank_processed_transactions[transaction_id],bank_processed_transactions[processing_minutes]),"")</f>
        <v>154.5</v>
      </c>
      <c r="W3912" s="31">
        <f>_xlfn.XLOOKUP(A3912,Source_data!A:A,Source_data!B:B)</f>
        <v>46037</v>
      </c>
    </row>
    <row r="3913" spans="1:23" x14ac:dyDescent="0.3">
      <c r="A3913" s="4" t="s">
        <v>214</v>
      </c>
      <c r="B3913" s="1">
        <f>_xlfn.XLOOKUP(A3913,bank_source_transactions__1[transaction_id],bank_source_transactions__1[amount_inr])</f>
        <v>26872.799999999999</v>
      </c>
      <c r="C3913" s="1">
        <f>_xlfn.XLOOKUP(A3913,Processed_data!A:A,Processed_data!F:F)</f>
        <v>26872.799999999999</v>
      </c>
      <c r="D3913" s="1" t="str">
        <f>_xlfn.XLOOKUP(A3913,bank_source_transactions__1[transaction_id],bank_source_transactions__1[transaction_status])</f>
        <v>SUCCESS</v>
      </c>
      <c r="E3913" s="1" t="str">
        <f>_xlfn.XLOOKUP(A3913,Processed_data!A:A,Processed_data!G:G)</f>
        <v>SUCCESS</v>
      </c>
      <c r="F3913" s="1">
        <f>COUNTIF(bank_processed_transactions[transaction_id],A3913)</f>
        <v>1</v>
      </c>
      <c r="G3913" s="1" t="str">
        <f t="shared" si="610"/>
        <v>found</v>
      </c>
      <c r="H3913" s="1" t="str">
        <f t="shared" si="611"/>
        <v>Not Duplicate</v>
      </c>
      <c r="I3913" s="1" t="str">
        <f t="shared" si="612"/>
        <v>match</v>
      </c>
      <c r="J3913" s="1" t="str">
        <f t="shared" si="613"/>
        <v>match</v>
      </c>
      <c r="K3913" s="1">
        <f t="shared" si="614"/>
        <v>0</v>
      </c>
      <c r="L3913" s="2">
        <f>IF(F3913=0,"not processed",_xlfn.MINIFS(Processed_data!H:H,Processed_data!A:A,A3913))</f>
        <v>46097</v>
      </c>
      <c r="M3913" s="1">
        <f>IF(F3913=0,"not processed",ABS(bank_source_transactions__1[[#This Row],[transaction_date]]-Reconciliation!L3913))</f>
        <v>1</v>
      </c>
      <c r="N3913" s="1" t="str" cm="1">
        <f t="array" ref="N3913">_xlfn.IFS(M3913="not Processed", "Not Processed",M3913&gt;2,"SLA Breached",M3913&lt;=2,"Within SLA")</f>
        <v>Within SLA</v>
      </c>
      <c r="O3913" s="1" t="str">
        <f>_xlfn.XLOOKUP(A3913,Source_data!A:A,Source_data!D:D)</f>
        <v>NEFT</v>
      </c>
      <c r="P3913" s="1">
        <f t="shared" si="615"/>
        <v>0</v>
      </c>
      <c r="Q3913" s="1">
        <f t="shared" si="616"/>
        <v>0</v>
      </c>
      <c r="R3913" s="1">
        <f t="shared" si="617"/>
        <v>0</v>
      </c>
      <c r="S3913" s="1">
        <f t="shared" si="618"/>
        <v>0</v>
      </c>
      <c r="T3913" s="1">
        <f t="shared" si="619"/>
        <v>0</v>
      </c>
      <c r="U3913" s="1" t="str">
        <f>_xlfn.XLOOKUP(Table3[[#This Row],[Transaction ID]],Source_data!A:A,Source_data!E:E)</f>
        <v>Bengaluru</v>
      </c>
      <c r="V3913" s="1">
        <f>_xlfn.IFNA(_xlfn.XLOOKUP(A3913,bank_processed_transactions[transaction_id],bank_processed_transactions[processing_minutes]),"")</f>
        <v>39.9</v>
      </c>
      <c r="W3913" s="31">
        <f>_xlfn.XLOOKUP(A3913,Source_data!A:A,Source_data!B:B)</f>
        <v>46096</v>
      </c>
    </row>
    <row r="3914" spans="1:23" x14ac:dyDescent="0.3">
      <c r="A3914" s="3" t="s">
        <v>3150</v>
      </c>
      <c r="B3914" s="1">
        <f>_xlfn.XLOOKUP(A3914,bank_source_transactions__1[transaction_id],bank_source_transactions__1[amount_inr])</f>
        <v>9835.08</v>
      </c>
      <c r="C3914" s="1">
        <f>_xlfn.XLOOKUP(A3914,Processed_data!A:A,Processed_data!F:F)</f>
        <v>9835.08</v>
      </c>
      <c r="D3914" s="1" t="str">
        <f>_xlfn.XLOOKUP(A3914,bank_source_transactions__1[transaction_id],bank_source_transactions__1[transaction_status])</f>
        <v>SUCCESS</v>
      </c>
      <c r="E3914" s="1" t="str">
        <f>_xlfn.XLOOKUP(A3914,Processed_data!A:A,Processed_data!G:G)</f>
        <v>SUCCESS</v>
      </c>
      <c r="F3914" s="1">
        <f>COUNTIF(bank_processed_transactions[transaction_id],A3914)</f>
        <v>1</v>
      </c>
      <c r="G3914" s="1" t="str">
        <f t="shared" si="610"/>
        <v>found</v>
      </c>
      <c r="H3914" s="1" t="str">
        <f t="shared" si="611"/>
        <v>Not Duplicate</v>
      </c>
      <c r="I3914" s="1" t="str">
        <f t="shared" si="612"/>
        <v>match</v>
      </c>
      <c r="J3914" s="1" t="str">
        <f t="shared" si="613"/>
        <v>match</v>
      </c>
      <c r="K3914" s="1">
        <f t="shared" si="614"/>
        <v>0</v>
      </c>
      <c r="L3914" s="2">
        <f>IF(F3914=0,"not processed",_xlfn.MINIFS(Processed_data!H:H,Processed_data!A:A,A3914))</f>
        <v>46087</v>
      </c>
      <c r="M3914" s="1">
        <f>IF(F3914=0,"not processed",ABS(bank_source_transactions__1[[#This Row],[transaction_date]]-Reconciliation!L3914))</f>
        <v>3</v>
      </c>
      <c r="N3914" s="1" t="str" cm="1">
        <f t="array" ref="N3914">_xlfn.IFS(M3914="not Processed", "Not Processed",M3914&gt;2,"SLA Breached",M3914&lt;=2,"Within SLA")</f>
        <v>SLA Breached</v>
      </c>
      <c r="O3914" s="1" t="str">
        <f>_xlfn.XLOOKUP(A3914,Source_data!A:A,Source_data!D:D)</f>
        <v>IMPS</v>
      </c>
      <c r="P3914" s="1">
        <f t="shared" si="615"/>
        <v>0</v>
      </c>
      <c r="Q3914" s="1">
        <f t="shared" si="616"/>
        <v>0</v>
      </c>
      <c r="R3914" s="1">
        <f t="shared" si="617"/>
        <v>0</v>
      </c>
      <c r="S3914" s="1">
        <f t="shared" si="618"/>
        <v>0</v>
      </c>
      <c r="T3914" s="1">
        <f t="shared" si="619"/>
        <v>1</v>
      </c>
      <c r="U3914" s="1" t="str">
        <f>_xlfn.XLOOKUP(Table3[[#This Row],[Transaction ID]],Source_data!A:A,Source_data!E:E)</f>
        <v>Bengaluru</v>
      </c>
      <c r="V3914" s="1">
        <f>_xlfn.IFNA(_xlfn.XLOOKUP(A3914,bank_processed_transactions[transaction_id],bank_processed_transactions[processing_minutes]),"")</f>
        <v>38.6</v>
      </c>
      <c r="W3914" s="31">
        <f>_xlfn.XLOOKUP(A3914,Source_data!A:A,Source_data!B:B)</f>
        <v>46084</v>
      </c>
    </row>
    <row r="3915" spans="1:23" x14ac:dyDescent="0.3">
      <c r="A3915" s="4" t="s">
        <v>1696</v>
      </c>
      <c r="B3915" s="1">
        <f>_xlfn.XLOOKUP(A3915,bank_source_transactions__1[transaction_id],bank_source_transactions__1[amount_inr])</f>
        <v>2493.2600000000002</v>
      </c>
      <c r="C3915" s="1">
        <f>_xlfn.XLOOKUP(A3915,Processed_data!A:A,Processed_data!F:F)</f>
        <v>2493.2600000000002</v>
      </c>
      <c r="D3915" s="1" t="str">
        <f>_xlfn.XLOOKUP(A3915,bank_source_transactions__1[transaction_id],bank_source_transactions__1[transaction_status])</f>
        <v>SUCCESS</v>
      </c>
      <c r="E3915" s="1" t="str">
        <f>_xlfn.XLOOKUP(A3915,Processed_data!A:A,Processed_data!G:G)</f>
        <v>SUCCESS</v>
      </c>
      <c r="F3915" s="1">
        <f>COUNTIF(bank_processed_transactions[transaction_id],A3915)</f>
        <v>1</v>
      </c>
      <c r="G3915" s="1" t="str">
        <f t="shared" si="610"/>
        <v>found</v>
      </c>
      <c r="H3915" s="1" t="str">
        <f t="shared" si="611"/>
        <v>Not Duplicate</v>
      </c>
      <c r="I3915" s="1" t="str">
        <f t="shared" si="612"/>
        <v>match</v>
      </c>
      <c r="J3915" s="1" t="str">
        <f t="shared" si="613"/>
        <v>match</v>
      </c>
      <c r="K3915" s="1">
        <f t="shared" si="614"/>
        <v>0</v>
      </c>
      <c r="L3915" s="2">
        <f>IF(F3915=0,"not processed",_xlfn.MINIFS(Processed_data!H:H,Processed_data!A:A,A3915))</f>
        <v>46099</v>
      </c>
      <c r="M3915" s="1">
        <f>IF(F3915=0,"not processed",ABS(bank_source_transactions__1[[#This Row],[transaction_date]]-Reconciliation!L3915))</f>
        <v>0</v>
      </c>
      <c r="N3915" s="1" t="str" cm="1">
        <f t="array" ref="N3915">_xlfn.IFS(M3915="not Processed", "Not Processed",M3915&gt;2,"SLA Breached",M3915&lt;=2,"Within SLA")</f>
        <v>Within SLA</v>
      </c>
      <c r="O3915" s="1" t="str">
        <f>_xlfn.XLOOKUP(A3915,Source_data!A:A,Source_data!D:D)</f>
        <v>IMPS</v>
      </c>
      <c r="P3915" s="1">
        <f t="shared" si="615"/>
        <v>0</v>
      </c>
      <c r="Q3915" s="1">
        <f t="shared" si="616"/>
        <v>0</v>
      </c>
      <c r="R3915" s="1">
        <f t="shared" si="617"/>
        <v>0</v>
      </c>
      <c r="S3915" s="1">
        <f t="shared" si="618"/>
        <v>0</v>
      </c>
      <c r="T3915" s="1">
        <f t="shared" si="619"/>
        <v>0</v>
      </c>
      <c r="U3915" s="1" t="str">
        <f>_xlfn.XLOOKUP(Table3[[#This Row],[Transaction ID]],Source_data!A:A,Source_data!E:E)</f>
        <v>Hyderabad</v>
      </c>
      <c r="V3915" s="1">
        <f>_xlfn.IFNA(_xlfn.XLOOKUP(A3915,bank_processed_transactions[transaction_id],bank_processed_transactions[processing_minutes]),"")</f>
        <v>17.7</v>
      </c>
      <c r="W3915" s="31">
        <f>_xlfn.XLOOKUP(A3915,Source_data!A:A,Source_data!B:B)</f>
        <v>46099</v>
      </c>
    </row>
    <row r="3916" spans="1:23" x14ac:dyDescent="0.3">
      <c r="A3916" s="3" t="s">
        <v>1654</v>
      </c>
      <c r="B3916" s="1">
        <f>_xlfn.XLOOKUP(A3916,bank_source_transactions__1[transaction_id],bank_source_transactions__1[amount_inr])</f>
        <v>72100.639999999999</v>
      </c>
      <c r="C3916" s="1">
        <f>_xlfn.XLOOKUP(A3916,Processed_data!A:A,Processed_data!F:F)</f>
        <v>72100.639999999999</v>
      </c>
      <c r="D3916" s="1" t="str">
        <f>_xlfn.XLOOKUP(A3916,bank_source_transactions__1[transaction_id],bank_source_transactions__1[transaction_status])</f>
        <v>SUCCESS</v>
      </c>
      <c r="E3916" s="1" t="str">
        <f>_xlfn.XLOOKUP(A3916,Processed_data!A:A,Processed_data!G:G)</f>
        <v>SUCCESS</v>
      </c>
      <c r="F3916" s="1">
        <f>COUNTIF(bank_processed_transactions[transaction_id],A3916)</f>
        <v>1</v>
      </c>
      <c r="G3916" s="1" t="str">
        <f t="shared" si="610"/>
        <v>found</v>
      </c>
      <c r="H3916" s="1" t="str">
        <f t="shared" si="611"/>
        <v>Not Duplicate</v>
      </c>
      <c r="I3916" s="1" t="str">
        <f t="shared" si="612"/>
        <v>match</v>
      </c>
      <c r="J3916" s="1" t="str">
        <f t="shared" si="613"/>
        <v>match</v>
      </c>
      <c r="K3916" s="1">
        <f t="shared" si="614"/>
        <v>0</v>
      </c>
      <c r="L3916" s="2">
        <f>IF(F3916=0,"not processed",_xlfn.MINIFS(Processed_data!H:H,Processed_data!A:A,A3916))</f>
        <v>46067</v>
      </c>
      <c r="M3916" s="1">
        <f>IF(F3916=0,"not processed",ABS(bank_source_transactions__1[[#This Row],[transaction_date]]-Reconciliation!L3916))</f>
        <v>1</v>
      </c>
      <c r="N3916" s="1" t="str" cm="1">
        <f t="array" ref="N3916">_xlfn.IFS(M3916="not Processed", "Not Processed",M3916&gt;2,"SLA Breached",M3916&lt;=2,"Within SLA")</f>
        <v>Within SLA</v>
      </c>
      <c r="O3916" s="1" t="str">
        <f>_xlfn.XLOOKUP(A3916,Source_data!A:A,Source_data!D:D)</f>
        <v>IMPS</v>
      </c>
      <c r="P3916" s="1">
        <f t="shared" si="615"/>
        <v>0</v>
      </c>
      <c r="Q3916" s="1">
        <f t="shared" si="616"/>
        <v>0</v>
      </c>
      <c r="R3916" s="1">
        <f t="shared" si="617"/>
        <v>0</v>
      </c>
      <c r="S3916" s="1">
        <f t="shared" si="618"/>
        <v>0</v>
      </c>
      <c r="T3916" s="1">
        <f t="shared" si="619"/>
        <v>0</v>
      </c>
      <c r="U3916" s="1" t="str">
        <f>_xlfn.XLOOKUP(Table3[[#This Row],[Transaction ID]],Source_data!A:A,Source_data!E:E)</f>
        <v>Bengaluru</v>
      </c>
      <c r="V3916" s="1">
        <f>_xlfn.IFNA(_xlfn.XLOOKUP(A3916,bank_processed_transactions[transaction_id],bank_processed_transactions[processing_minutes]),"")</f>
        <v>20.3</v>
      </c>
      <c r="W3916" s="31">
        <f>_xlfn.XLOOKUP(A3916,Source_data!A:A,Source_data!B:B)</f>
        <v>46066</v>
      </c>
    </row>
    <row r="3917" spans="1:23" x14ac:dyDescent="0.3">
      <c r="A3917" s="4" t="s">
        <v>2641</v>
      </c>
      <c r="B3917" s="1">
        <f>_xlfn.XLOOKUP(A3917,bank_source_transactions__1[transaction_id],bank_source_transactions__1[amount_inr])</f>
        <v>3159.05</v>
      </c>
      <c r="C3917" s="1">
        <f>_xlfn.XLOOKUP(A3917,Processed_data!A:A,Processed_data!F:F)</f>
        <v>3159.05</v>
      </c>
      <c r="D3917" s="1" t="str">
        <f>_xlfn.XLOOKUP(A3917,bank_source_transactions__1[transaction_id],bank_source_transactions__1[transaction_status])</f>
        <v>FAILED</v>
      </c>
      <c r="E3917" s="1" t="str">
        <f>_xlfn.XLOOKUP(A3917,Processed_data!A:A,Processed_data!G:G)</f>
        <v>FAILED</v>
      </c>
      <c r="F3917" s="1">
        <f>COUNTIF(bank_processed_transactions[transaction_id],A3917)</f>
        <v>1</v>
      </c>
      <c r="G3917" s="1" t="str">
        <f t="shared" si="610"/>
        <v>found</v>
      </c>
      <c r="H3917" s="1" t="str">
        <f t="shared" si="611"/>
        <v>Not Duplicate</v>
      </c>
      <c r="I3917" s="1" t="str">
        <f t="shared" si="612"/>
        <v>match</v>
      </c>
      <c r="J3917" s="1" t="str">
        <f t="shared" si="613"/>
        <v>match</v>
      </c>
      <c r="K3917" s="1">
        <f t="shared" si="614"/>
        <v>0</v>
      </c>
      <c r="L3917" s="2">
        <f>IF(F3917=0,"not processed",_xlfn.MINIFS(Processed_data!H:H,Processed_data!A:A,A3917))</f>
        <v>46074</v>
      </c>
      <c r="M3917" s="1">
        <f>IF(F3917=0,"not processed",ABS(bank_source_transactions__1[[#This Row],[transaction_date]]-Reconciliation!L3917))</f>
        <v>0</v>
      </c>
      <c r="N3917" s="1" t="str" cm="1">
        <f t="array" ref="N3917">_xlfn.IFS(M3917="not Processed", "Not Processed",M3917&gt;2,"SLA Breached",M3917&lt;=2,"Within SLA")</f>
        <v>Within SLA</v>
      </c>
      <c r="O3917" s="1" t="str">
        <f>_xlfn.XLOOKUP(A3917,Source_data!A:A,Source_data!D:D)</f>
        <v>NEFT</v>
      </c>
      <c r="P3917" s="1">
        <f t="shared" si="615"/>
        <v>0</v>
      </c>
      <c r="Q3917" s="1">
        <f t="shared" si="616"/>
        <v>0</v>
      </c>
      <c r="R3917" s="1">
        <f t="shared" si="617"/>
        <v>0</v>
      </c>
      <c r="S3917" s="1">
        <f t="shared" si="618"/>
        <v>0</v>
      </c>
      <c r="T3917" s="1">
        <f t="shared" si="619"/>
        <v>0</v>
      </c>
      <c r="U3917" s="1" t="str">
        <f>_xlfn.XLOOKUP(Table3[[#This Row],[Transaction ID]],Source_data!A:A,Source_data!E:E)</f>
        <v>Hyderabad</v>
      </c>
      <c r="V3917" s="1">
        <f>_xlfn.IFNA(_xlfn.XLOOKUP(A3917,bank_processed_transactions[transaction_id],bank_processed_transactions[processing_minutes]),"")</f>
        <v>10</v>
      </c>
      <c r="W3917" s="31">
        <f>_xlfn.XLOOKUP(A3917,Source_data!A:A,Source_data!B:B)</f>
        <v>46074</v>
      </c>
    </row>
    <row r="3918" spans="1:23" x14ac:dyDescent="0.3">
      <c r="A3918" s="3" t="s">
        <v>2195</v>
      </c>
      <c r="B3918" s="1">
        <f>_xlfn.XLOOKUP(A3918,bank_source_transactions__1[transaction_id],bank_source_transactions__1[amount_inr])</f>
        <v>11158.6</v>
      </c>
      <c r="C3918" s="1">
        <f>_xlfn.XLOOKUP(A3918,Processed_data!A:A,Processed_data!F:F)</f>
        <v>11158.6</v>
      </c>
      <c r="D3918" s="1" t="str">
        <f>_xlfn.XLOOKUP(A3918,bank_source_transactions__1[transaction_id],bank_source_transactions__1[transaction_status])</f>
        <v>SUCCESS</v>
      </c>
      <c r="E3918" s="1" t="str">
        <f>_xlfn.XLOOKUP(A3918,Processed_data!A:A,Processed_data!G:G)</f>
        <v>SUCCESS</v>
      </c>
      <c r="F3918" s="1">
        <f>COUNTIF(bank_processed_transactions[transaction_id],A3918)</f>
        <v>1</v>
      </c>
      <c r="G3918" s="1" t="str">
        <f t="shared" si="610"/>
        <v>found</v>
      </c>
      <c r="H3918" s="1" t="str">
        <f t="shared" si="611"/>
        <v>Not Duplicate</v>
      </c>
      <c r="I3918" s="1" t="str">
        <f t="shared" si="612"/>
        <v>match</v>
      </c>
      <c r="J3918" s="1" t="str">
        <f t="shared" si="613"/>
        <v>match</v>
      </c>
      <c r="K3918" s="1">
        <f t="shared" si="614"/>
        <v>0</v>
      </c>
      <c r="L3918" s="2">
        <f>IF(F3918=0,"not processed",_xlfn.MINIFS(Processed_data!H:H,Processed_data!A:A,A3918))</f>
        <v>46038</v>
      </c>
      <c r="M3918" s="1">
        <f>IF(F3918=0,"not processed",ABS(bank_source_transactions__1[[#This Row],[transaction_date]]-Reconciliation!L3918))</f>
        <v>2</v>
      </c>
      <c r="N3918" s="1" t="str" cm="1">
        <f t="array" ref="N3918">_xlfn.IFS(M3918="not Processed", "Not Processed",M3918&gt;2,"SLA Breached",M3918&lt;=2,"Within SLA")</f>
        <v>Within SLA</v>
      </c>
      <c r="O3918" s="1" t="str">
        <f>_xlfn.XLOOKUP(A3918,Source_data!A:A,Source_data!D:D)</f>
        <v>UPI</v>
      </c>
      <c r="P3918" s="1">
        <f t="shared" si="615"/>
        <v>0</v>
      </c>
      <c r="Q3918" s="1">
        <f t="shared" si="616"/>
        <v>0</v>
      </c>
      <c r="R3918" s="1">
        <f t="shared" si="617"/>
        <v>0</v>
      </c>
      <c r="S3918" s="1">
        <f t="shared" si="618"/>
        <v>0</v>
      </c>
      <c r="T3918" s="1">
        <f t="shared" si="619"/>
        <v>0</v>
      </c>
      <c r="U3918" s="1" t="str">
        <f>_xlfn.XLOOKUP(Table3[[#This Row],[Transaction ID]],Source_data!A:A,Source_data!E:E)</f>
        <v>Hyderabad</v>
      </c>
      <c r="V3918" s="1">
        <f>_xlfn.IFNA(_xlfn.XLOOKUP(A3918,bank_processed_transactions[transaction_id],bank_processed_transactions[processing_minutes]),"")</f>
        <v>20.5</v>
      </c>
      <c r="W3918" s="31">
        <f>_xlfn.XLOOKUP(A3918,Source_data!A:A,Source_data!B:B)</f>
        <v>46036</v>
      </c>
    </row>
    <row r="3919" spans="1:23" x14ac:dyDescent="0.3">
      <c r="A3919" s="4" t="s">
        <v>1103</v>
      </c>
      <c r="B3919" s="1">
        <f>_xlfn.XLOOKUP(A3919,bank_source_transactions__1[transaction_id],bank_source_transactions__1[amount_inr])</f>
        <v>1021.42</v>
      </c>
      <c r="C3919" s="1">
        <f>_xlfn.XLOOKUP(A3919,Processed_data!A:A,Processed_data!F:F)</f>
        <v>1021.42</v>
      </c>
      <c r="D3919" s="1" t="str">
        <f>_xlfn.XLOOKUP(A3919,bank_source_transactions__1[transaction_id],bank_source_transactions__1[transaction_status])</f>
        <v>SUCCESS</v>
      </c>
      <c r="E3919" s="1" t="str">
        <f>_xlfn.XLOOKUP(A3919,Processed_data!A:A,Processed_data!G:G)</f>
        <v>SUCCESS</v>
      </c>
      <c r="F3919" s="1">
        <f>COUNTIF(bank_processed_transactions[transaction_id],A3919)</f>
        <v>1</v>
      </c>
      <c r="G3919" s="1" t="str">
        <f t="shared" si="610"/>
        <v>found</v>
      </c>
      <c r="H3919" s="1" t="str">
        <f t="shared" si="611"/>
        <v>Not Duplicate</v>
      </c>
      <c r="I3919" s="1" t="str">
        <f t="shared" si="612"/>
        <v>match</v>
      </c>
      <c r="J3919" s="1" t="str">
        <f t="shared" si="613"/>
        <v>match</v>
      </c>
      <c r="K3919" s="1">
        <f t="shared" si="614"/>
        <v>0</v>
      </c>
      <c r="L3919" s="2">
        <f>IF(F3919=0,"not processed",_xlfn.MINIFS(Processed_data!H:H,Processed_data!A:A,A3919))</f>
        <v>46094</v>
      </c>
      <c r="M3919" s="1">
        <f>IF(F3919=0,"not processed",ABS(bank_source_transactions__1[[#This Row],[transaction_date]]-Reconciliation!L3919))</f>
        <v>2</v>
      </c>
      <c r="N3919" s="1" t="str" cm="1">
        <f t="array" ref="N3919">_xlfn.IFS(M3919="not Processed", "Not Processed",M3919&gt;2,"SLA Breached",M3919&lt;=2,"Within SLA")</f>
        <v>Within SLA</v>
      </c>
      <c r="O3919" s="1" t="str">
        <f>_xlfn.XLOOKUP(A3919,Source_data!A:A,Source_data!D:D)</f>
        <v>UPI</v>
      </c>
      <c r="P3919" s="1">
        <f t="shared" si="615"/>
        <v>0</v>
      </c>
      <c r="Q3919" s="1">
        <f t="shared" si="616"/>
        <v>0</v>
      </c>
      <c r="R3919" s="1">
        <f t="shared" si="617"/>
        <v>0</v>
      </c>
      <c r="S3919" s="1">
        <f t="shared" si="618"/>
        <v>0</v>
      </c>
      <c r="T3919" s="1">
        <f t="shared" si="619"/>
        <v>0</v>
      </c>
      <c r="U3919" s="1" t="str">
        <f>_xlfn.XLOOKUP(Table3[[#This Row],[Transaction ID]],Source_data!A:A,Source_data!E:E)</f>
        <v>Hyderabad</v>
      </c>
      <c r="V3919" s="1">
        <f>_xlfn.IFNA(_xlfn.XLOOKUP(A3919,bank_processed_transactions[transaction_id],bank_processed_transactions[processing_minutes]),"")</f>
        <v>26.9</v>
      </c>
      <c r="W3919" s="31">
        <f>_xlfn.XLOOKUP(A3919,Source_data!A:A,Source_data!B:B)</f>
        <v>46092</v>
      </c>
    </row>
    <row r="3920" spans="1:23" x14ac:dyDescent="0.3">
      <c r="A3920" s="3" t="s">
        <v>4903</v>
      </c>
      <c r="B3920" s="1">
        <f>_xlfn.XLOOKUP(A3920,bank_source_transactions__1[transaction_id],bank_source_transactions__1[amount_inr])</f>
        <v>2637.96</v>
      </c>
      <c r="C3920" s="1">
        <f>_xlfn.XLOOKUP(A3920,Processed_data!A:A,Processed_data!F:F)</f>
        <v>2637.96</v>
      </c>
      <c r="D3920" s="1" t="str">
        <f>_xlfn.XLOOKUP(A3920,bank_source_transactions__1[transaction_id],bank_source_transactions__1[transaction_status])</f>
        <v>SUCCESS</v>
      </c>
      <c r="E3920" s="1" t="str">
        <f>_xlfn.XLOOKUP(A3920,Processed_data!A:A,Processed_data!G:G)</f>
        <v>SUCCESS</v>
      </c>
      <c r="F3920" s="1">
        <f>COUNTIF(bank_processed_transactions[transaction_id],A3920)</f>
        <v>1</v>
      </c>
      <c r="G3920" s="1" t="str">
        <f t="shared" si="610"/>
        <v>found</v>
      </c>
      <c r="H3920" s="1" t="str">
        <f t="shared" si="611"/>
        <v>Not Duplicate</v>
      </c>
      <c r="I3920" s="1" t="str">
        <f t="shared" si="612"/>
        <v>match</v>
      </c>
      <c r="J3920" s="1" t="str">
        <f t="shared" si="613"/>
        <v>match</v>
      </c>
      <c r="K3920" s="1">
        <f t="shared" si="614"/>
        <v>0</v>
      </c>
      <c r="L3920" s="2">
        <f>IF(F3920=0,"not processed",_xlfn.MINIFS(Processed_data!H:H,Processed_data!A:A,A3920))</f>
        <v>46098</v>
      </c>
      <c r="M3920" s="1">
        <f>IF(F3920=0,"not processed",ABS(bank_source_transactions__1[[#This Row],[transaction_date]]-Reconciliation!L3920))</f>
        <v>3</v>
      </c>
      <c r="N3920" s="1" t="str" cm="1">
        <f t="array" ref="N3920">_xlfn.IFS(M3920="not Processed", "Not Processed",M3920&gt;2,"SLA Breached",M3920&lt;=2,"Within SLA")</f>
        <v>SLA Breached</v>
      </c>
      <c r="O3920" s="1" t="str">
        <f>_xlfn.XLOOKUP(A3920,Source_data!A:A,Source_data!D:D)</f>
        <v>UPI</v>
      </c>
      <c r="P3920" s="1">
        <f t="shared" si="615"/>
        <v>0</v>
      </c>
      <c r="Q3920" s="1">
        <f t="shared" si="616"/>
        <v>0</v>
      </c>
      <c r="R3920" s="1">
        <f t="shared" si="617"/>
        <v>0</v>
      </c>
      <c r="S3920" s="1">
        <f t="shared" si="618"/>
        <v>0</v>
      </c>
      <c r="T3920" s="1">
        <f t="shared" si="619"/>
        <v>1</v>
      </c>
      <c r="U3920" s="1" t="str">
        <f>_xlfn.XLOOKUP(Table3[[#This Row],[Transaction ID]],Source_data!A:A,Source_data!E:E)</f>
        <v>Hyderabad</v>
      </c>
      <c r="V3920" s="1">
        <f>_xlfn.IFNA(_xlfn.XLOOKUP(A3920,bank_processed_transactions[transaction_id],bank_processed_transactions[processing_minutes]),"")</f>
        <v>47.4</v>
      </c>
      <c r="W3920" s="31">
        <f>_xlfn.XLOOKUP(A3920,Source_data!A:A,Source_data!B:B)</f>
        <v>46095</v>
      </c>
    </row>
    <row r="3921" spans="1:23" x14ac:dyDescent="0.3">
      <c r="A3921" s="4" t="s">
        <v>398</v>
      </c>
      <c r="B3921" s="1">
        <f>_xlfn.XLOOKUP(A3921,bank_source_transactions__1[transaction_id],bank_source_transactions__1[amount_inr])</f>
        <v>38053.85</v>
      </c>
      <c r="C3921" s="1">
        <f>_xlfn.XLOOKUP(A3921,Processed_data!A:A,Processed_data!F:F)</f>
        <v>38053.85</v>
      </c>
      <c r="D3921" s="1" t="str">
        <f>_xlfn.XLOOKUP(A3921,bank_source_transactions__1[transaction_id],bank_source_transactions__1[transaction_status])</f>
        <v>SUCCESS</v>
      </c>
      <c r="E3921" s="1" t="str">
        <f>_xlfn.XLOOKUP(A3921,Processed_data!A:A,Processed_data!G:G)</f>
        <v>SUCCESS</v>
      </c>
      <c r="F3921" s="1">
        <f>COUNTIF(bank_processed_transactions[transaction_id],A3921)</f>
        <v>1</v>
      </c>
      <c r="G3921" s="1" t="str">
        <f t="shared" si="610"/>
        <v>found</v>
      </c>
      <c r="H3921" s="1" t="str">
        <f t="shared" si="611"/>
        <v>Not Duplicate</v>
      </c>
      <c r="I3921" s="1" t="str">
        <f t="shared" si="612"/>
        <v>match</v>
      </c>
      <c r="J3921" s="1" t="str">
        <f t="shared" si="613"/>
        <v>match</v>
      </c>
      <c r="K3921" s="1">
        <f t="shared" si="614"/>
        <v>0</v>
      </c>
      <c r="L3921" s="2">
        <f>IF(F3921=0,"not processed",_xlfn.MINIFS(Processed_data!H:H,Processed_data!A:A,A3921))</f>
        <v>46058</v>
      </c>
      <c r="M3921" s="1">
        <f>IF(F3921=0,"not processed",ABS(bank_source_transactions__1[[#This Row],[transaction_date]]-Reconciliation!L3921))</f>
        <v>2</v>
      </c>
      <c r="N3921" s="1" t="str" cm="1">
        <f t="array" ref="N3921">_xlfn.IFS(M3921="not Processed", "Not Processed",M3921&gt;2,"SLA Breached",M3921&lt;=2,"Within SLA")</f>
        <v>Within SLA</v>
      </c>
      <c r="O3921" s="1" t="str">
        <f>_xlfn.XLOOKUP(A3921,Source_data!A:A,Source_data!D:D)</f>
        <v>IMPS</v>
      </c>
      <c r="P3921" s="1">
        <f t="shared" si="615"/>
        <v>0</v>
      </c>
      <c r="Q3921" s="1">
        <f t="shared" si="616"/>
        <v>0</v>
      </c>
      <c r="R3921" s="1">
        <f t="shared" si="617"/>
        <v>0</v>
      </c>
      <c r="S3921" s="1">
        <f t="shared" si="618"/>
        <v>0</v>
      </c>
      <c r="T3921" s="1">
        <f t="shared" si="619"/>
        <v>0</v>
      </c>
      <c r="U3921" s="1" t="str">
        <f>_xlfn.XLOOKUP(Table3[[#This Row],[Transaction ID]],Source_data!A:A,Source_data!E:E)</f>
        <v>Bengaluru</v>
      </c>
      <c r="V3921" s="1">
        <f>_xlfn.IFNA(_xlfn.XLOOKUP(A3921,bank_processed_transactions[transaction_id],bank_processed_transactions[processing_minutes]),"")</f>
        <v>29.5</v>
      </c>
      <c r="W3921" s="31">
        <f>_xlfn.XLOOKUP(A3921,Source_data!A:A,Source_data!B:B)</f>
        <v>46056</v>
      </c>
    </row>
    <row r="3922" spans="1:23" x14ac:dyDescent="0.3">
      <c r="A3922" s="3" t="s">
        <v>4516</v>
      </c>
      <c r="B3922" s="1">
        <f>_xlfn.XLOOKUP(A3922,bank_source_transactions__1[transaction_id],bank_source_transactions__1[amount_inr])</f>
        <v>21602.959999999999</v>
      </c>
      <c r="C3922" s="1">
        <f>_xlfn.XLOOKUP(A3922,Processed_data!A:A,Processed_data!F:F)</f>
        <v>21602.959999999999</v>
      </c>
      <c r="D3922" s="1" t="str">
        <f>_xlfn.XLOOKUP(A3922,bank_source_transactions__1[transaction_id],bank_source_transactions__1[transaction_status])</f>
        <v>SUCCESS</v>
      </c>
      <c r="E3922" s="1" t="str">
        <f>_xlfn.XLOOKUP(A3922,Processed_data!A:A,Processed_data!G:G)</f>
        <v>SUCCESS</v>
      </c>
      <c r="F3922" s="1">
        <f>COUNTIF(bank_processed_transactions[transaction_id],A3922)</f>
        <v>1</v>
      </c>
      <c r="G3922" s="1" t="str">
        <f t="shared" si="610"/>
        <v>found</v>
      </c>
      <c r="H3922" s="1" t="str">
        <f t="shared" si="611"/>
        <v>Not Duplicate</v>
      </c>
      <c r="I3922" s="1" t="str">
        <f t="shared" si="612"/>
        <v>match</v>
      </c>
      <c r="J3922" s="1" t="str">
        <f t="shared" si="613"/>
        <v>match</v>
      </c>
      <c r="K3922" s="1">
        <f t="shared" si="614"/>
        <v>0</v>
      </c>
      <c r="L3922" s="2">
        <f>IF(F3922=0,"not processed",_xlfn.MINIFS(Processed_data!H:H,Processed_data!A:A,A3922))</f>
        <v>46099</v>
      </c>
      <c r="M3922" s="1">
        <f>IF(F3922=0,"not processed",ABS(bank_source_transactions__1[[#This Row],[transaction_date]]-Reconciliation!L3922))</f>
        <v>3</v>
      </c>
      <c r="N3922" s="1" t="str" cm="1">
        <f t="array" ref="N3922">_xlfn.IFS(M3922="not Processed", "Not Processed",M3922&gt;2,"SLA Breached",M3922&lt;=2,"Within SLA")</f>
        <v>SLA Breached</v>
      </c>
      <c r="O3922" s="1" t="str">
        <f>_xlfn.XLOOKUP(A3922,Source_data!A:A,Source_data!D:D)</f>
        <v>UPI</v>
      </c>
      <c r="P3922" s="1">
        <f t="shared" si="615"/>
        <v>0</v>
      </c>
      <c r="Q3922" s="1">
        <f t="shared" si="616"/>
        <v>0</v>
      </c>
      <c r="R3922" s="1">
        <f t="shared" si="617"/>
        <v>0</v>
      </c>
      <c r="S3922" s="1">
        <f t="shared" si="618"/>
        <v>0</v>
      </c>
      <c r="T3922" s="1">
        <f t="shared" si="619"/>
        <v>1</v>
      </c>
      <c r="U3922" s="1" t="str">
        <f>_xlfn.XLOOKUP(Table3[[#This Row],[Transaction ID]],Source_data!A:A,Source_data!E:E)</f>
        <v>Bengaluru</v>
      </c>
      <c r="V3922" s="1">
        <f>_xlfn.IFNA(_xlfn.XLOOKUP(A3922,bank_processed_transactions[transaction_id],bank_processed_transactions[processing_minutes]),"")</f>
        <v>41.5</v>
      </c>
      <c r="W3922" s="31">
        <f>_xlfn.XLOOKUP(A3922,Source_data!A:A,Source_data!B:B)</f>
        <v>46096</v>
      </c>
    </row>
    <row r="3923" spans="1:23" x14ac:dyDescent="0.3">
      <c r="A3923" s="4" t="s">
        <v>766</v>
      </c>
      <c r="B3923" s="1">
        <f>_xlfn.XLOOKUP(A3923,bank_source_transactions__1[transaction_id],bank_source_transactions__1[amount_inr])</f>
        <v>1372.95</v>
      </c>
      <c r="C3923" s="1">
        <f>_xlfn.XLOOKUP(A3923,Processed_data!A:A,Processed_data!F:F)</f>
        <v>1372.95</v>
      </c>
      <c r="D3923" s="1" t="str">
        <f>_xlfn.XLOOKUP(A3923,bank_source_transactions__1[transaction_id],bank_source_transactions__1[transaction_status])</f>
        <v>FAILED</v>
      </c>
      <c r="E3923" s="1" t="str">
        <f>_xlfn.XLOOKUP(A3923,Processed_data!A:A,Processed_data!G:G)</f>
        <v>FAILED</v>
      </c>
      <c r="F3923" s="1">
        <f>COUNTIF(bank_processed_transactions[transaction_id],A3923)</f>
        <v>1</v>
      </c>
      <c r="G3923" s="1" t="str">
        <f t="shared" si="610"/>
        <v>found</v>
      </c>
      <c r="H3923" s="1" t="str">
        <f t="shared" si="611"/>
        <v>Not Duplicate</v>
      </c>
      <c r="I3923" s="1" t="str">
        <f t="shared" si="612"/>
        <v>match</v>
      </c>
      <c r="J3923" s="1" t="str">
        <f t="shared" si="613"/>
        <v>match</v>
      </c>
      <c r="K3923" s="1">
        <f t="shared" si="614"/>
        <v>0</v>
      </c>
      <c r="L3923" s="2">
        <f>IF(F3923=0,"not processed",_xlfn.MINIFS(Processed_data!H:H,Processed_data!A:A,A3923))</f>
        <v>46043</v>
      </c>
      <c r="M3923" s="1">
        <f>IF(F3923=0,"not processed",ABS(bank_source_transactions__1[[#This Row],[transaction_date]]-Reconciliation!L3923))</f>
        <v>2</v>
      </c>
      <c r="N3923" s="1" t="str" cm="1">
        <f t="array" ref="N3923">_xlfn.IFS(M3923="not Processed", "Not Processed",M3923&gt;2,"SLA Breached",M3923&lt;=2,"Within SLA")</f>
        <v>Within SLA</v>
      </c>
      <c r="O3923" s="1" t="str">
        <f>_xlfn.XLOOKUP(A3923,Source_data!A:A,Source_data!D:D)</f>
        <v>NEFT</v>
      </c>
      <c r="P3923" s="1">
        <f t="shared" si="615"/>
        <v>0</v>
      </c>
      <c r="Q3923" s="1">
        <f t="shared" si="616"/>
        <v>0</v>
      </c>
      <c r="R3923" s="1">
        <f t="shared" si="617"/>
        <v>0</v>
      </c>
      <c r="S3923" s="1">
        <f t="shared" si="618"/>
        <v>0</v>
      </c>
      <c r="T3923" s="1">
        <f t="shared" si="619"/>
        <v>0</v>
      </c>
      <c r="U3923" s="1" t="str">
        <f>_xlfn.XLOOKUP(Table3[[#This Row],[Transaction ID]],Source_data!A:A,Source_data!E:E)</f>
        <v>Mumbai</v>
      </c>
      <c r="V3923" s="1">
        <f>_xlfn.IFNA(_xlfn.XLOOKUP(A3923,bank_processed_transactions[transaction_id],bank_processed_transactions[processing_minutes]),"")</f>
        <v>43.3</v>
      </c>
      <c r="W3923" s="31">
        <f>_xlfn.XLOOKUP(A3923,Source_data!A:A,Source_data!B:B)</f>
        <v>46041</v>
      </c>
    </row>
    <row r="3924" spans="1:23" x14ac:dyDescent="0.3">
      <c r="A3924" s="3" t="s">
        <v>855</v>
      </c>
      <c r="B3924" s="1">
        <f>_xlfn.XLOOKUP(A3924,bank_source_transactions__1[transaction_id],bank_source_transactions__1[amount_inr])</f>
        <v>8041.01</v>
      </c>
      <c r="C3924" s="1">
        <f>_xlfn.XLOOKUP(A3924,Processed_data!A:A,Processed_data!F:F)</f>
        <v>8041.01</v>
      </c>
      <c r="D3924" s="1" t="str">
        <f>_xlfn.XLOOKUP(A3924,bank_source_transactions__1[transaction_id],bank_source_transactions__1[transaction_status])</f>
        <v>FAILED</v>
      </c>
      <c r="E3924" s="1" t="str">
        <f>_xlfn.XLOOKUP(A3924,Processed_data!A:A,Processed_data!G:G)</f>
        <v>FAILED</v>
      </c>
      <c r="F3924" s="1">
        <f>COUNTIF(bank_processed_transactions[transaction_id],A3924)</f>
        <v>1</v>
      </c>
      <c r="G3924" s="1" t="str">
        <f t="shared" si="610"/>
        <v>found</v>
      </c>
      <c r="H3924" s="1" t="str">
        <f t="shared" si="611"/>
        <v>Not Duplicate</v>
      </c>
      <c r="I3924" s="1" t="str">
        <f t="shared" si="612"/>
        <v>match</v>
      </c>
      <c r="J3924" s="1" t="str">
        <f t="shared" si="613"/>
        <v>match</v>
      </c>
      <c r="K3924" s="1">
        <f t="shared" si="614"/>
        <v>0</v>
      </c>
      <c r="L3924" s="2">
        <f>IF(F3924=0,"not processed",_xlfn.MINIFS(Processed_data!H:H,Processed_data!A:A,A3924))</f>
        <v>46044</v>
      </c>
      <c r="M3924" s="1">
        <f>IF(F3924=0,"not processed",ABS(bank_source_transactions__1[[#This Row],[transaction_date]]-Reconciliation!L3924))</f>
        <v>0</v>
      </c>
      <c r="N3924" s="1" t="str" cm="1">
        <f t="array" ref="N3924">_xlfn.IFS(M3924="not Processed", "Not Processed",M3924&gt;2,"SLA Breached",M3924&lt;=2,"Within SLA")</f>
        <v>Within SLA</v>
      </c>
      <c r="O3924" s="1" t="str">
        <f>_xlfn.XLOOKUP(A3924,Source_data!A:A,Source_data!D:D)</f>
        <v>CARD</v>
      </c>
      <c r="P3924" s="1">
        <f t="shared" si="615"/>
        <v>0</v>
      </c>
      <c r="Q3924" s="1">
        <f t="shared" si="616"/>
        <v>0</v>
      </c>
      <c r="R3924" s="1">
        <f t="shared" si="617"/>
        <v>0</v>
      </c>
      <c r="S3924" s="1">
        <f t="shared" si="618"/>
        <v>0</v>
      </c>
      <c r="T3924" s="1">
        <f t="shared" si="619"/>
        <v>0</v>
      </c>
      <c r="U3924" s="1" t="str">
        <f>_xlfn.XLOOKUP(Table3[[#This Row],[Transaction ID]],Source_data!A:A,Source_data!E:E)</f>
        <v>Mumbai</v>
      </c>
      <c r="V3924" s="1">
        <f>_xlfn.IFNA(_xlfn.XLOOKUP(A3924,bank_processed_transactions[transaction_id],bank_processed_transactions[processing_minutes]),"")</f>
        <v>2.4</v>
      </c>
      <c r="W3924" s="31">
        <f>_xlfn.XLOOKUP(A3924,Source_data!A:A,Source_data!B:B)</f>
        <v>46044</v>
      </c>
    </row>
    <row r="3925" spans="1:23" x14ac:dyDescent="0.3">
      <c r="A3925" s="4" t="s">
        <v>1460</v>
      </c>
      <c r="B3925" s="1">
        <f>_xlfn.XLOOKUP(A3925,bank_source_transactions__1[transaction_id],bank_source_transactions__1[amount_inr])</f>
        <v>1179.68</v>
      </c>
      <c r="C3925" s="1">
        <f>_xlfn.XLOOKUP(A3925,Processed_data!A:A,Processed_data!F:F)</f>
        <v>1179.68</v>
      </c>
      <c r="D3925" s="1" t="str">
        <f>_xlfn.XLOOKUP(A3925,bank_source_transactions__1[transaction_id],bank_source_transactions__1[transaction_status])</f>
        <v>SUCCESS</v>
      </c>
      <c r="E3925" s="1" t="str">
        <f>_xlfn.XLOOKUP(A3925,Processed_data!A:A,Processed_data!G:G)</f>
        <v>SUCCESS</v>
      </c>
      <c r="F3925" s="1">
        <f>COUNTIF(bank_processed_transactions[transaction_id],A3925)</f>
        <v>1</v>
      </c>
      <c r="G3925" s="1" t="str">
        <f t="shared" si="610"/>
        <v>found</v>
      </c>
      <c r="H3925" s="1" t="str">
        <f t="shared" si="611"/>
        <v>Not Duplicate</v>
      </c>
      <c r="I3925" s="1" t="str">
        <f t="shared" si="612"/>
        <v>match</v>
      </c>
      <c r="J3925" s="1" t="str">
        <f t="shared" si="613"/>
        <v>match</v>
      </c>
      <c r="K3925" s="1">
        <f t="shared" si="614"/>
        <v>0</v>
      </c>
      <c r="L3925" s="2">
        <f>IF(F3925=0,"not processed",_xlfn.MINIFS(Processed_data!H:H,Processed_data!A:A,A3925))</f>
        <v>46079</v>
      </c>
      <c r="M3925" s="1">
        <f>IF(F3925=0,"not processed",ABS(bank_source_transactions__1[[#This Row],[transaction_date]]-Reconciliation!L3925))</f>
        <v>0</v>
      </c>
      <c r="N3925" s="1" t="str" cm="1">
        <f t="array" ref="N3925">_xlfn.IFS(M3925="not Processed", "Not Processed",M3925&gt;2,"SLA Breached",M3925&lt;=2,"Within SLA")</f>
        <v>Within SLA</v>
      </c>
      <c r="O3925" s="1" t="str">
        <f>_xlfn.XLOOKUP(A3925,Source_data!A:A,Source_data!D:D)</f>
        <v>UPI</v>
      </c>
      <c r="P3925" s="1">
        <f t="shared" si="615"/>
        <v>0</v>
      </c>
      <c r="Q3925" s="1">
        <f t="shared" si="616"/>
        <v>0</v>
      </c>
      <c r="R3925" s="1">
        <f t="shared" si="617"/>
        <v>0</v>
      </c>
      <c r="S3925" s="1">
        <f t="shared" si="618"/>
        <v>0</v>
      </c>
      <c r="T3925" s="1">
        <f t="shared" si="619"/>
        <v>0</v>
      </c>
      <c r="U3925" s="1" t="str">
        <f>_xlfn.XLOOKUP(Table3[[#This Row],[Transaction ID]],Source_data!A:A,Source_data!E:E)</f>
        <v>Hyderabad</v>
      </c>
      <c r="V3925" s="1">
        <f>_xlfn.IFNA(_xlfn.XLOOKUP(A3925,bank_processed_transactions[transaction_id],bank_processed_transactions[processing_minutes]),"")</f>
        <v>7.6</v>
      </c>
      <c r="W3925" s="31">
        <f>_xlfn.XLOOKUP(A3925,Source_data!A:A,Source_data!B:B)</f>
        <v>46079</v>
      </c>
    </row>
    <row r="3926" spans="1:23" x14ac:dyDescent="0.3">
      <c r="A3926" s="3" t="s">
        <v>3413</v>
      </c>
      <c r="B3926" s="1">
        <f>_xlfn.XLOOKUP(A3926,bank_source_transactions__1[transaction_id],bank_source_transactions__1[amount_inr])</f>
        <v>2534.34</v>
      </c>
      <c r="C3926" s="1">
        <f>_xlfn.XLOOKUP(A3926,Processed_data!A:A,Processed_data!F:F)</f>
        <v>2534.34</v>
      </c>
      <c r="D3926" s="1" t="str">
        <f>_xlfn.XLOOKUP(A3926,bank_source_transactions__1[transaction_id],bank_source_transactions__1[transaction_status])</f>
        <v>SUCCESS</v>
      </c>
      <c r="E3926" s="1" t="str">
        <f>_xlfn.XLOOKUP(A3926,Processed_data!A:A,Processed_data!G:G)</f>
        <v>SUCCESS</v>
      </c>
      <c r="F3926" s="1">
        <f>COUNTIF(bank_processed_transactions[transaction_id],A3926)</f>
        <v>1</v>
      </c>
      <c r="G3926" s="1" t="str">
        <f t="shared" si="610"/>
        <v>found</v>
      </c>
      <c r="H3926" s="1" t="str">
        <f t="shared" si="611"/>
        <v>Not Duplicate</v>
      </c>
      <c r="I3926" s="1" t="str">
        <f t="shared" si="612"/>
        <v>match</v>
      </c>
      <c r="J3926" s="1" t="str">
        <f t="shared" si="613"/>
        <v>match</v>
      </c>
      <c r="K3926" s="1">
        <f t="shared" si="614"/>
        <v>0</v>
      </c>
      <c r="L3926" s="2">
        <f>IF(F3926=0,"not processed",_xlfn.MINIFS(Processed_data!H:H,Processed_data!A:A,A3926))</f>
        <v>46096</v>
      </c>
      <c r="M3926" s="1">
        <f>IF(F3926=0,"not processed",ABS(bank_source_transactions__1[[#This Row],[transaction_date]]-Reconciliation!L3926))</f>
        <v>3</v>
      </c>
      <c r="N3926" s="1" t="str" cm="1">
        <f t="array" ref="N3926">_xlfn.IFS(M3926="not Processed", "Not Processed",M3926&gt;2,"SLA Breached",M3926&lt;=2,"Within SLA")</f>
        <v>SLA Breached</v>
      </c>
      <c r="O3926" s="1" t="str">
        <f>_xlfn.XLOOKUP(A3926,Source_data!A:A,Source_data!D:D)</f>
        <v>CARD</v>
      </c>
      <c r="P3926" s="1">
        <f t="shared" si="615"/>
        <v>0</v>
      </c>
      <c r="Q3926" s="1">
        <f t="shared" si="616"/>
        <v>0</v>
      </c>
      <c r="R3926" s="1">
        <f t="shared" si="617"/>
        <v>0</v>
      </c>
      <c r="S3926" s="1">
        <f t="shared" si="618"/>
        <v>0</v>
      </c>
      <c r="T3926" s="1">
        <f t="shared" si="619"/>
        <v>1</v>
      </c>
      <c r="U3926" s="1" t="str">
        <f>_xlfn.XLOOKUP(Table3[[#This Row],[Transaction ID]],Source_data!A:A,Source_data!E:E)</f>
        <v>Hyderabad</v>
      </c>
      <c r="V3926" s="1">
        <f>_xlfn.IFNA(_xlfn.XLOOKUP(A3926,bank_processed_transactions[transaction_id],bank_processed_transactions[processing_minutes]),"")</f>
        <v>75.7</v>
      </c>
      <c r="W3926" s="31">
        <f>_xlfn.XLOOKUP(A3926,Source_data!A:A,Source_data!B:B)</f>
        <v>46093</v>
      </c>
    </row>
    <row r="3927" spans="1:23" x14ac:dyDescent="0.3">
      <c r="A3927" s="4" t="s">
        <v>2194</v>
      </c>
      <c r="B3927" s="1">
        <f>_xlfn.XLOOKUP(A3927,bank_source_transactions__1[transaction_id],bank_source_transactions__1[amount_inr])</f>
        <v>1935.98</v>
      </c>
      <c r="C3927" s="1">
        <f>_xlfn.XLOOKUP(A3927,Processed_data!A:A,Processed_data!F:F)</f>
        <v>1935.98</v>
      </c>
      <c r="D3927" s="1" t="str">
        <f>_xlfn.XLOOKUP(A3927,bank_source_transactions__1[transaction_id],bank_source_transactions__1[transaction_status])</f>
        <v>SUCCESS</v>
      </c>
      <c r="E3927" s="1" t="str">
        <f>_xlfn.XLOOKUP(A3927,Processed_data!A:A,Processed_data!G:G)</f>
        <v>SUCCESS</v>
      </c>
      <c r="F3927" s="1">
        <f>COUNTIF(bank_processed_transactions[transaction_id],A3927)</f>
        <v>1</v>
      </c>
      <c r="G3927" s="1" t="str">
        <f t="shared" si="610"/>
        <v>found</v>
      </c>
      <c r="H3927" s="1" t="str">
        <f t="shared" si="611"/>
        <v>Not Duplicate</v>
      </c>
      <c r="I3927" s="1" t="str">
        <f t="shared" si="612"/>
        <v>match</v>
      </c>
      <c r="J3927" s="1" t="str">
        <f t="shared" si="613"/>
        <v>match</v>
      </c>
      <c r="K3927" s="1">
        <f t="shared" si="614"/>
        <v>0</v>
      </c>
      <c r="L3927" s="2">
        <f>IF(F3927=0,"not processed",_xlfn.MINIFS(Processed_data!H:H,Processed_data!A:A,A3927))</f>
        <v>46113</v>
      </c>
      <c r="M3927" s="1">
        <f>IF(F3927=0,"not processed",ABS(bank_source_transactions__1[[#This Row],[transaction_date]]-Reconciliation!L3927))</f>
        <v>2</v>
      </c>
      <c r="N3927" s="1" t="str" cm="1">
        <f t="array" ref="N3927">_xlfn.IFS(M3927="not Processed", "Not Processed",M3927&gt;2,"SLA Breached",M3927&lt;=2,"Within SLA")</f>
        <v>Within SLA</v>
      </c>
      <c r="O3927" s="1" t="str">
        <f>_xlfn.XLOOKUP(A3927,Source_data!A:A,Source_data!D:D)</f>
        <v>UPI</v>
      </c>
      <c r="P3927" s="1">
        <f t="shared" si="615"/>
        <v>0</v>
      </c>
      <c r="Q3927" s="1">
        <f t="shared" si="616"/>
        <v>0</v>
      </c>
      <c r="R3927" s="1">
        <f t="shared" si="617"/>
        <v>0</v>
      </c>
      <c r="S3927" s="1">
        <f t="shared" si="618"/>
        <v>0</v>
      </c>
      <c r="T3927" s="1">
        <f t="shared" si="619"/>
        <v>0</v>
      </c>
      <c r="U3927" s="1" t="str">
        <f>_xlfn.XLOOKUP(Table3[[#This Row],[Transaction ID]],Source_data!A:A,Source_data!E:E)</f>
        <v>Mumbai</v>
      </c>
      <c r="V3927" s="1">
        <f>_xlfn.IFNA(_xlfn.XLOOKUP(A3927,bank_processed_transactions[transaction_id],bank_processed_transactions[processing_minutes]),"")</f>
        <v>46.4</v>
      </c>
      <c r="W3927" s="31">
        <f>_xlfn.XLOOKUP(A3927,Source_data!A:A,Source_data!B:B)</f>
        <v>46111</v>
      </c>
    </row>
    <row r="3928" spans="1:23" x14ac:dyDescent="0.3">
      <c r="A3928" s="3" t="s">
        <v>3324</v>
      </c>
      <c r="B3928" s="1">
        <f>_xlfn.XLOOKUP(A3928,bank_source_transactions__1[transaction_id],bank_source_transactions__1[amount_inr])</f>
        <v>1122.94</v>
      </c>
      <c r="C3928" s="1">
        <f>_xlfn.XLOOKUP(A3928,Processed_data!A:A,Processed_data!F:F)</f>
        <v>1122.94</v>
      </c>
      <c r="D3928" s="1" t="str">
        <f>_xlfn.XLOOKUP(A3928,bank_source_transactions__1[transaction_id],bank_source_transactions__1[transaction_status])</f>
        <v>SUCCESS</v>
      </c>
      <c r="E3928" s="1" t="str">
        <f>_xlfn.XLOOKUP(A3928,Processed_data!A:A,Processed_data!G:G)</f>
        <v>SUCCESS</v>
      </c>
      <c r="F3928" s="1">
        <f>COUNTIF(bank_processed_transactions[transaction_id],A3928)</f>
        <v>1</v>
      </c>
      <c r="G3928" s="1" t="str">
        <f t="shared" si="610"/>
        <v>found</v>
      </c>
      <c r="H3928" s="1" t="str">
        <f t="shared" si="611"/>
        <v>Not Duplicate</v>
      </c>
      <c r="I3928" s="1" t="str">
        <f t="shared" si="612"/>
        <v>match</v>
      </c>
      <c r="J3928" s="1" t="str">
        <f t="shared" si="613"/>
        <v>match</v>
      </c>
      <c r="K3928" s="1">
        <f t="shared" si="614"/>
        <v>0</v>
      </c>
      <c r="L3928" s="2">
        <f>IF(F3928=0,"not processed",_xlfn.MINIFS(Processed_data!H:H,Processed_data!A:A,A3928))</f>
        <v>46095</v>
      </c>
      <c r="M3928" s="1">
        <f>IF(F3928=0,"not processed",ABS(bank_source_transactions__1[[#This Row],[transaction_date]]-Reconciliation!L3928))</f>
        <v>2</v>
      </c>
      <c r="N3928" s="1" t="str" cm="1">
        <f t="array" ref="N3928">_xlfn.IFS(M3928="not Processed", "Not Processed",M3928&gt;2,"SLA Breached",M3928&lt;=2,"Within SLA")</f>
        <v>Within SLA</v>
      </c>
      <c r="O3928" s="1" t="str">
        <f>_xlfn.XLOOKUP(A3928,Source_data!A:A,Source_data!D:D)</f>
        <v>IMPS</v>
      </c>
      <c r="P3928" s="1">
        <f t="shared" si="615"/>
        <v>0</v>
      </c>
      <c r="Q3928" s="1">
        <f t="shared" si="616"/>
        <v>0</v>
      </c>
      <c r="R3928" s="1">
        <f t="shared" si="617"/>
        <v>0</v>
      </c>
      <c r="S3928" s="1">
        <f t="shared" si="618"/>
        <v>0</v>
      </c>
      <c r="T3928" s="1">
        <f t="shared" si="619"/>
        <v>0</v>
      </c>
      <c r="U3928" s="1" t="str">
        <f>_xlfn.XLOOKUP(Table3[[#This Row],[Transaction ID]],Source_data!A:A,Source_data!E:E)</f>
        <v>Bengaluru</v>
      </c>
      <c r="V3928" s="1">
        <f>_xlfn.IFNA(_xlfn.XLOOKUP(A3928,bank_processed_transactions[transaction_id],bank_processed_transactions[processing_minutes]),"")</f>
        <v>9.3000000000000007</v>
      </c>
      <c r="W3928" s="31">
        <f>_xlfn.XLOOKUP(A3928,Source_data!A:A,Source_data!B:B)</f>
        <v>46093</v>
      </c>
    </row>
    <row r="3929" spans="1:23" x14ac:dyDescent="0.3">
      <c r="A3929" s="4" t="s">
        <v>4408</v>
      </c>
      <c r="B3929" s="1">
        <f>_xlfn.XLOOKUP(A3929,bank_source_transactions__1[transaction_id],bank_source_transactions__1[amount_inr])</f>
        <v>3477.26</v>
      </c>
      <c r="C3929" s="1">
        <f>_xlfn.XLOOKUP(A3929,Processed_data!A:A,Processed_data!F:F)</f>
        <v>3477.26</v>
      </c>
      <c r="D3929" s="1" t="str">
        <f>_xlfn.XLOOKUP(A3929,bank_source_transactions__1[transaction_id],bank_source_transactions__1[transaction_status])</f>
        <v>SUCCESS</v>
      </c>
      <c r="E3929" s="1" t="str">
        <f>_xlfn.XLOOKUP(A3929,Processed_data!A:A,Processed_data!G:G)</f>
        <v>SUCCESS</v>
      </c>
      <c r="F3929" s="1">
        <f>COUNTIF(bank_processed_transactions[transaction_id],A3929)</f>
        <v>1</v>
      </c>
      <c r="G3929" s="1" t="str">
        <f t="shared" si="610"/>
        <v>found</v>
      </c>
      <c r="H3929" s="1" t="str">
        <f t="shared" si="611"/>
        <v>Not Duplicate</v>
      </c>
      <c r="I3929" s="1" t="str">
        <f t="shared" si="612"/>
        <v>match</v>
      </c>
      <c r="J3929" s="1" t="str">
        <f t="shared" si="613"/>
        <v>match</v>
      </c>
      <c r="K3929" s="1">
        <f t="shared" si="614"/>
        <v>0</v>
      </c>
      <c r="L3929" s="2">
        <f>IF(F3929=0,"not processed",_xlfn.MINIFS(Processed_data!H:H,Processed_data!A:A,A3929))</f>
        <v>46097</v>
      </c>
      <c r="M3929" s="1">
        <f>IF(F3929=0,"not processed",ABS(bank_source_transactions__1[[#This Row],[transaction_date]]-Reconciliation!L3929))</f>
        <v>0</v>
      </c>
      <c r="N3929" s="1" t="str" cm="1">
        <f t="array" ref="N3929">_xlfn.IFS(M3929="not Processed", "Not Processed",M3929&gt;2,"SLA Breached",M3929&lt;=2,"Within SLA")</f>
        <v>Within SLA</v>
      </c>
      <c r="O3929" s="1" t="str">
        <f>_xlfn.XLOOKUP(A3929,Source_data!A:A,Source_data!D:D)</f>
        <v>ATM</v>
      </c>
      <c r="P3929" s="1">
        <f t="shared" si="615"/>
        <v>0</v>
      </c>
      <c r="Q3929" s="1">
        <f t="shared" si="616"/>
        <v>0</v>
      </c>
      <c r="R3929" s="1">
        <f t="shared" si="617"/>
        <v>0</v>
      </c>
      <c r="S3929" s="1">
        <f t="shared" si="618"/>
        <v>0</v>
      </c>
      <c r="T3929" s="1">
        <f t="shared" si="619"/>
        <v>0</v>
      </c>
      <c r="U3929" s="1" t="str">
        <f>_xlfn.XLOOKUP(Table3[[#This Row],[Transaction ID]],Source_data!A:A,Source_data!E:E)</f>
        <v>Hyderabad</v>
      </c>
      <c r="V3929" s="1">
        <f>_xlfn.IFNA(_xlfn.XLOOKUP(A3929,bank_processed_transactions[transaction_id],bank_processed_transactions[processing_minutes]),"")</f>
        <v>13.5</v>
      </c>
      <c r="W3929" s="31">
        <f>_xlfn.XLOOKUP(A3929,Source_data!A:A,Source_data!B:B)</f>
        <v>46097</v>
      </c>
    </row>
    <row r="3930" spans="1:23" x14ac:dyDescent="0.3">
      <c r="A3930" s="3" t="s">
        <v>4708</v>
      </c>
      <c r="B3930" s="1">
        <f>_xlfn.XLOOKUP(A3930,bank_source_transactions__1[transaction_id],bank_source_transactions__1[amount_inr])</f>
        <v>6492.26</v>
      </c>
      <c r="C3930" s="1">
        <f>_xlfn.XLOOKUP(A3930,Processed_data!A:A,Processed_data!F:F)</f>
        <v>6492.26</v>
      </c>
      <c r="D3930" s="1" t="str">
        <f>_xlfn.XLOOKUP(A3930,bank_source_transactions__1[transaction_id],bank_source_transactions__1[transaction_status])</f>
        <v>SUCCESS</v>
      </c>
      <c r="E3930" s="1" t="str">
        <f>_xlfn.XLOOKUP(A3930,Processed_data!A:A,Processed_data!G:G)</f>
        <v>SUCCESS</v>
      </c>
      <c r="F3930" s="1">
        <f>COUNTIF(bank_processed_transactions[transaction_id],A3930)</f>
        <v>1</v>
      </c>
      <c r="G3930" s="1" t="str">
        <f t="shared" si="610"/>
        <v>found</v>
      </c>
      <c r="H3930" s="1" t="str">
        <f t="shared" si="611"/>
        <v>Not Duplicate</v>
      </c>
      <c r="I3930" s="1" t="str">
        <f t="shared" si="612"/>
        <v>match</v>
      </c>
      <c r="J3930" s="1" t="str">
        <f t="shared" si="613"/>
        <v>match</v>
      </c>
      <c r="K3930" s="1">
        <f t="shared" si="614"/>
        <v>0</v>
      </c>
      <c r="L3930" s="2">
        <f>IF(F3930=0,"not processed",_xlfn.MINIFS(Processed_data!H:H,Processed_data!A:A,A3930))</f>
        <v>46092</v>
      </c>
      <c r="M3930" s="1">
        <f>IF(F3930=0,"not processed",ABS(bank_source_transactions__1[[#This Row],[transaction_date]]-Reconciliation!L3930))</f>
        <v>1</v>
      </c>
      <c r="N3930" s="1" t="str" cm="1">
        <f t="array" ref="N3930">_xlfn.IFS(M3930="not Processed", "Not Processed",M3930&gt;2,"SLA Breached",M3930&lt;=2,"Within SLA")</f>
        <v>Within SLA</v>
      </c>
      <c r="O3930" s="1" t="str">
        <f>_xlfn.XLOOKUP(A3930,Source_data!A:A,Source_data!D:D)</f>
        <v>UPI</v>
      </c>
      <c r="P3930" s="1">
        <f t="shared" si="615"/>
        <v>0</v>
      </c>
      <c r="Q3930" s="1">
        <f t="shared" si="616"/>
        <v>0</v>
      </c>
      <c r="R3930" s="1">
        <f t="shared" si="617"/>
        <v>0</v>
      </c>
      <c r="S3930" s="1">
        <f t="shared" si="618"/>
        <v>0</v>
      </c>
      <c r="T3930" s="1">
        <f t="shared" si="619"/>
        <v>0</v>
      </c>
      <c r="U3930" s="1" t="str">
        <f>_xlfn.XLOOKUP(Table3[[#This Row],[Transaction ID]],Source_data!A:A,Source_data!E:E)</f>
        <v>Pune</v>
      </c>
      <c r="V3930" s="1">
        <f>_xlfn.IFNA(_xlfn.XLOOKUP(A3930,bank_processed_transactions[transaction_id],bank_processed_transactions[processing_minutes]),"")</f>
        <v>70.599999999999994</v>
      </c>
      <c r="W3930" s="31">
        <f>_xlfn.XLOOKUP(A3930,Source_data!A:A,Source_data!B:B)</f>
        <v>46091</v>
      </c>
    </row>
    <row r="3931" spans="1:23" x14ac:dyDescent="0.3">
      <c r="A3931" s="4" t="s">
        <v>2472</v>
      </c>
      <c r="B3931" s="1">
        <f>_xlfn.XLOOKUP(A3931,bank_source_transactions__1[transaction_id],bank_source_transactions__1[amount_inr])</f>
        <v>6604.05</v>
      </c>
      <c r="C3931" s="1">
        <f>_xlfn.XLOOKUP(A3931,Processed_data!A:A,Processed_data!F:F)</f>
        <v>6604.05</v>
      </c>
      <c r="D3931" s="1" t="str">
        <f>_xlfn.XLOOKUP(A3931,bank_source_transactions__1[transaction_id],bank_source_transactions__1[transaction_status])</f>
        <v>SUCCESS</v>
      </c>
      <c r="E3931" s="1" t="str">
        <f>_xlfn.XLOOKUP(A3931,Processed_data!A:A,Processed_data!G:G)</f>
        <v>SUCCESS</v>
      </c>
      <c r="F3931" s="1">
        <f>COUNTIF(bank_processed_transactions[transaction_id],A3931)</f>
        <v>1</v>
      </c>
      <c r="G3931" s="1" t="str">
        <f t="shared" si="610"/>
        <v>found</v>
      </c>
      <c r="H3931" s="1" t="str">
        <f t="shared" si="611"/>
        <v>Not Duplicate</v>
      </c>
      <c r="I3931" s="1" t="str">
        <f t="shared" si="612"/>
        <v>match</v>
      </c>
      <c r="J3931" s="1" t="str">
        <f t="shared" si="613"/>
        <v>match</v>
      </c>
      <c r="K3931" s="1">
        <f t="shared" si="614"/>
        <v>0</v>
      </c>
      <c r="L3931" s="2">
        <f>IF(F3931=0,"not processed",_xlfn.MINIFS(Processed_data!H:H,Processed_data!A:A,A3931))</f>
        <v>46096</v>
      </c>
      <c r="M3931" s="1">
        <f>IF(F3931=0,"not processed",ABS(bank_source_transactions__1[[#This Row],[transaction_date]]-Reconciliation!L3931))</f>
        <v>2</v>
      </c>
      <c r="N3931" s="1" t="str" cm="1">
        <f t="array" ref="N3931">_xlfn.IFS(M3931="not Processed", "Not Processed",M3931&gt;2,"SLA Breached",M3931&lt;=2,"Within SLA")</f>
        <v>Within SLA</v>
      </c>
      <c r="O3931" s="1" t="str">
        <f>_xlfn.XLOOKUP(A3931,Source_data!A:A,Source_data!D:D)</f>
        <v>UPI</v>
      </c>
      <c r="P3931" s="1">
        <f t="shared" si="615"/>
        <v>0</v>
      </c>
      <c r="Q3931" s="1">
        <f t="shared" si="616"/>
        <v>0</v>
      </c>
      <c r="R3931" s="1">
        <f t="shared" si="617"/>
        <v>0</v>
      </c>
      <c r="S3931" s="1">
        <f t="shared" si="618"/>
        <v>0</v>
      </c>
      <c r="T3931" s="1">
        <f t="shared" si="619"/>
        <v>0</v>
      </c>
      <c r="U3931" s="1" t="str">
        <f>_xlfn.XLOOKUP(Table3[[#This Row],[Transaction ID]],Source_data!A:A,Source_data!E:E)</f>
        <v>Hyderabad</v>
      </c>
      <c r="V3931" s="1">
        <f>_xlfn.IFNA(_xlfn.XLOOKUP(A3931,bank_processed_transactions[transaction_id],bank_processed_transactions[processing_minutes]),"")</f>
        <v>26.6</v>
      </c>
      <c r="W3931" s="31">
        <f>_xlfn.XLOOKUP(A3931,Source_data!A:A,Source_data!B:B)</f>
        <v>46094</v>
      </c>
    </row>
    <row r="3932" spans="1:23" x14ac:dyDescent="0.3">
      <c r="A3932" s="3" t="s">
        <v>103</v>
      </c>
      <c r="B3932" s="1">
        <f>_xlfn.XLOOKUP(A3932,bank_source_transactions__1[transaction_id],bank_source_transactions__1[amount_inr])</f>
        <v>18660.419999999998</v>
      </c>
      <c r="C3932" s="1">
        <f>_xlfn.XLOOKUP(A3932,Processed_data!A:A,Processed_data!F:F)</f>
        <v>18660.419999999998</v>
      </c>
      <c r="D3932" s="1" t="str">
        <f>_xlfn.XLOOKUP(A3932,bank_source_transactions__1[transaction_id],bank_source_transactions__1[transaction_status])</f>
        <v>SUCCESS</v>
      </c>
      <c r="E3932" s="1" t="str">
        <f>_xlfn.XLOOKUP(A3932,Processed_data!A:A,Processed_data!G:G)</f>
        <v>SUCCESS</v>
      </c>
      <c r="F3932" s="1">
        <f>COUNTIF(bank_processed_transactions[transaction_id],A3932)</f>
        <v>1</v>
      </c>
      <c r="G3932" s="1" t="str">
        <f t="shared" si="610"/>
        <v>found</v>
      </c>
      <c r="H3932" s="1" t="str">
        <f t="shared" si="611"/>
        <v>Not Duplicate</v>
      </c>
      <c r="I3932" s="1" t="str">
        <f t="shared" si="612"/>
        <v>match</v>
      </c>
      <c r="J3932" s="1" t="str">
        <f t="shared" si="613"/>
        <v>match</v>
      </c>
      <c r="K3932" s="1">
        <f t="shared" si="614"/>
        <v>0</v>
      </c>
      <c r="L3932" s="2">
        <f>IF(F3932=0,"not processed",_xlfn.MINIFS(Processed_data!H:H,Processed_data!A:A,A3932))</f>
        <v>46069</v>
      </c>
      <c r="M3932" s="1">
        <f>IF(F3932=0,"not processed",ABS(bank_source_transactions__1[[#This Row],[transaction_date]]-Reconciliation!L3932))</f>
        <v>5</v>
      </c>
      <c r="N3932" s="1" t="str" cm="1">
        <f t="array" ref="N3932">_xlfn.IFS(M3932="not Processed", "Not Processed",M3932&gt;2,"SLA Breached",M3932&lt;=2,"Within SLA")</f>
        <v>SLA Breached</v>
      </c>
      <c r="O3932" s="1" t="str">
        <f>_xlfn.XLOOKUP(A3932,Source_data!A:A,Source_data!D:D)</f>
        <v>UPI</v>
      </c>
      <c r="P3932" s="1">
        <f t="shared" si="615"/>
        <v>0</v>
      </c>
      <c r="Q3932" s="1">
        <f t="shared" si="616"/>
        <v>0</v>
      </c>
      <c r="R3932" s="1">
        <f t="shared" si="617"/>
        <v>0</v>
      </c>
      <c r="S3932" s="1">
        <f t="shared" si="618"/>
        <v>0</v>
      </c>
      <c r="T3932" s="1">
        <f t="shared" si="619"/>
        <v>1</v>
      </c>
      <c r="U3932" s="1" t="str">
        <f>_xlfn.XLOOKUP(Table3[[#This Row],[Transaction ID]],Source_data!A:A,Source_data!E:E)</f>
        <v>Hyderabad</v>
      </c>
      <c r="V3932" s="1">
        <f>_xlfn.IFNA(_xlfn.XLOOKUP(A3932,bank_processed_transactions[transaction_id],bank_processed_transactions[processing_minutes]),"")</f>
        <v>8.6999999999999993</v>
      </c>
      <c r="W3932" s="31">
        <f>_xlfn.XLOOKUP(A3932,Source_data!A:A,Source_data!B:B)</f>
        <v>46064</v>
      </c>
    </row>
    <row r="3933" spans="1:23" x14ac:dyDescent="0.3">
      <c r="A3933" s="4" t="s">
        <v>1698</v>
      </c>
      <c r="B3933" s="1">
        <f>_xlfn.XLOOKUP(A3933,bank_source_transactions__1[transaction_id],bank_source_transactions__1[amount_inr])</f>
        <v>3574.73</v>
      </c>
      <c r="C3933" s="1">
        <f>_xlfn.XLOOKUP(A3933,Processed_data!A:A,Processed_data!F:F)</f>
        <v>3574.73</v>
      </c>
      <c r="D3933" s="1" t="str">
        <f>_xlfn.XLOOKUP(A3933,bank_source_transactions__1[transaction_id],bank_source_transactions__1[transaction_status])</f>
        <v>SUCCESS</v>
      </c>
      <c r="E3933" s="1" t="str">
        <f>_xlfn.XLOOKUP(A3933,Processed_data!A:A,Processed_data!G:G)</f>
        <v>SUCCESS</v>
      </c>
      <c r="F3933" s="1">
        <f>COUNTIF(bank_processed_transactions[transaction_id],A3933)</f>
        <v>1</v>
      </c>
      <c r="G3933" s="1" t="str">
        <f t="shared" si="610"/>
        <v>found</v>
      </c>
      <c r="H3933" s="1" t="str">
        <f t="shared" si="611"/>
        <v>Not Duplicate</v>
      </c>
      <c r="I3933" s="1" t="str">
        <f t="shared" si="612"/>
        <v>match</v>
      </c>
      <c r="J3933" s="1" t="str">
        <f t="shared" si="613"/>
        <v>match</v>
      </c>
      <c r="K3933" s="1">
        <f t="shared" si="614"/>
        <v>0</v>
      </c>
      <c r="L3933" s="2">
        <f>IF(F3933=0,"not processed",_xlfn.MINIFS(Processed_data!H:H,Processed_data!A:A,A3933))</f>
        <v>46068</v>
      </c>
      <c r="M3933" s="1">
        <f>IF(F3933=0,"not processed",ABS(bank_source_transactions__1[[#This Row],[transaction_date]]-Reconciliation!L3933))</f>
        <v>2</v>
      </c>
      <c r="N3933" s="1" t="str" cm="1">
        <f t="array" ref="N3933">_xlfn.IFS(M3933="not Processed", "Not Processed",M3933&gt;2,"SLA Breached",M3933&lt;=2,"Within SLA")</f>
        <v>Within SLA</v>
      </c>
      <c r="O3933" s="1" t="str">
        <f>_xlfn.XLOOKUP(A3933,Source_data!A:A,Source_data!D:D)</f>
        <v>NEFT</v>
      </c>
      <c r="P3933" s="1">
        <f t="shared" si="615"/>
        <v>0</v>
      </c>
      <c r="Q3933" s="1">
        <f t="shared" si="616"/>
        <v>0</v>
      </c>
      <c r="R3933" s="1">
        <f t="shared" si="617"/>
        <v>0</v>
      </c>
      <c r="S3933" s="1">
        <f t="shared" si="618"/>
        <v>0</v>
      </c>
      <c r="T3933" s="1">
        <f t="shared" si="619"/>
        <v>0</v>
      </c>
      <c r="U3933" s="1" t="str">
        <f>_xlfn.XLOOKUP(Table3[[#This Row],[Transaction ID]],Source_data!A:A,Source_data!E:E)</f>
        <v>Mumbai</v>
      </c>
      <c r="V3933" s="1">
        <f>_xlfn.IFNA(_xlfn.XLOOKUP(A3933,bank_processed_transactions[transaction_id],bank_processed_transactions[processing_minutes]),"")</f>
        <v>26.6</v>
      </c>
      <c r="W3933" s="31">
        <f>_xlfn.XLOOKUP(A3933,Source_data!A:A,Source_data!B:B)</f>
        <v>46066</v>
      </c>
    </row>
    <row r="3934" spans="1:23" x14ac:dyDescent="0.3">
      <c r="A3934" s="3" t="s">
        <v>4786</v>
      </c>
      <c r="B3934" s="1">
        <f>_xlfn.XLOOKUP(A3934,bank_source_transactions__1[transaction_id],bank_source_transactions__1[amount_inr])</f>
        <v>709.56</v>
      </c>
      <c r="C3934" s="1">
        <f>_xlfn.XLOOKUP(A3934,Processed_data!A:A,Processed_data!F:F)</f>
        <v>709.56</v>
      </c>
      <c r="D3934" s="1" t="str">
        <f>_xlfn.XLOOKUP(A3934,bank_source_transactions__1[transaction_id],bank_source_transactions__1[transaction_status])</f>
        <v>SUCCESS</v>
      </c>
      <c r="E3934" s="1" t="str">
        <f>_xlfn.XLOOKUP(A3934,Processed_data!A:A,Processed_data!G:G)</f>
        <v>SUCCESS</v>
      </c>
      <c r="F3934" s="1">
        <f>COUNTIF(bank_processed_transactions[transaction_id],A3934)</f>
        <v>1</v>
      </c>
      <c r="G3934" s="1" t="str">
        <f t="shared" si="610"/>
        <v>found</v>
      </c>
      <c r="H3934" s="1" t="str">
        <f t="shared" si="611"/>
        <v>Not Duplicate</v>
      </c>
      <c r="I3934" s="1" t="str">
        <f t="shared" si="612"/>
        <v>match</v>
      </c>
      <c r="J3934" s="1" t="str">
        <f t="shared" si="613"/>
        <v>match</v>
      </c>
      <c r="K3934" s="1">
        <f t="shared" si="614"/>
        <v>0</v>
      </c>
      <c r="L3934" s="2">
        <f>IF(F3934=0,"not processed",_xlfn.MINIFS(Processed_data!H:H,Processed_data!A:A,A3934))</f>
        <v>46037</v>
      </c>
      <c r="M3934" s="1">
        <f>IF(F3934=0,"not processed",ABS(bank_source_transactions__1[[#This Row],[transaction_date]]-Reconciliation!L3934))</f>
        <v>5</v>
      </c>
      <c r="N3934" s="1" t="str" cm="1">
        <f t="array" ref="N3934">_xlfn.IFS(M3934="not Processed", "Not Processed",M3934&gt;2,"SLA Breached",M3934&lt;=2,"Within SLA")</f>
        <v>SLA Breached</v>
      </c>
      <c r="O3934" s="1" t="str">
        <f>_xlfn.XLOOKUP(A3934,Source_data!A:A,Source_data!D:D)</f>
        <v>NEFT</v>
      </c>
      <c r="P3934" s="1">
        <f t="shared" si="615"/>
        <v>0</v>
      </c>
      <c r="Q3934" s="1">
        <f t="shared" si="616"/>
        <v>0</v>
      </c>
      <c r="R3934" s="1">
        <f t="shared" si="617"/>
        <v>0</v>
      </c>
      <c r="S3934" s="1">
        <f t="shared" si="618"/>
        <v>0</v>
      </c>
      <c r="T3934" s="1">
        <f t="shared" si="619"/>
        <v>1</v>
      </c>
      <c r="U3934" s="1" t="str">
        <f>_xlfn.XLOOKUP(Table3[[#This Row],[Transaction ID]],Source_data!A:A,Source_data!E:E)</f>
        <v>Hyderabad</v>
      </c>
      <c r="V3934" s="1">
        <f>_xlfn.IFNA(_xlfn.XLOOKUP(A3934,bank_processed_transactions[transaction_id],bank_processed_transactions[processing_minutes]),"")</f>
        <v>17.399999999999999</v>
      </c>
      <c r="W3934" s="31">
        <f>_xlfn.XLOOKUP(A3934,Source_data!A:A,Source_data!B:B)</f>
        <v>46032</v>
      </c>
    </row>
    <row r="3935" spans="1:23" x14ac:dyDescent="0.3">
      <c r="A3935" s="4" t="s">
        <v>4503</v>
      </c>
      <c r="B3935" s="1">
        <f>_xlfn.XLOOKUP(A3935,bank_source_transactions__1[transaction_id],bank_source_transactions__1[amount_inr])</f>
        <v>1713.43</v>
      </c>
      <c r="C3935" s="1">
        <f>_xlfn.XLOOKUP(A3935,Processed_data!A:A,Processed_data!F:F)</f>
        <v>1713.43</v>
      </c>
      <c r="D3935" s="1" t="str">
        <f>_xlfn.XLOOKUP(A3935,bank_source_transactions__1[transaction_id],bank_source_transactions__1[transaction_status])</f>
        <v>SUCCESS</v>
      </c>
      <c r="E3935" s="1" t="str">
        <f>_xlfn.XLOOKUP(A3935,Processed_data!A:A,Processed_data!G:G)</f>
        <v>SUCCESS</v>
      </c>
      <c r="F3935" s="1">
        <f>COUNTIF(bank_processed_transactions[transaction_id],A3935)</f>
        <v>1</v>
      </c>
      <c r="G3935" s="1" t="str">
        <f t="shared" si="610"/>
        <v>found</v>
      </c>
      <c r="H3935" s="1" t="str">
        <f t="shared" si="611"/>
        <v>Not Duplicate</v>
      </c>
      <c r="I3935" s="1" t="str">
        <f t="shared" si="612"/>
        <v>match</v>
      </c>
      <c r="J3935" s="1" t="str">
        <f t="shared" si="613"/>
        <v>match</v>
      </c>
      <c r="K3935" s="1">
        <f t="shared" si="614"/>
        <v>0</v>
      </c>
      <c r="L3935" s="2">
        <f>IF(F3935=0,"not processed",_xlfn.MINIFS(Processed_data!H:H,Processed_data!A:A,A3935))</f>
        <v>46043</v>
      </c>
      <c r="M3935" s="1">
        <f>IF(F3935=0,"not processed",ABS(bank_source_transactions__1[[#This Row],[transaction_date]]-Reconciliation!L3935))</f>
        <v>0</v>
      </c>
      <c r="N3935" s="1" t="str" cm="1">
        <f t="array" ref="N3935">_xlfn.IFS(M3935="not Processed", "Not Processed",M3935&gt;2,"SLA Breached",M3935&lt;=2,"Within SLA")</f>
        <v>Within SLA</v>
      </c>
      <c r="O3935" s="1" t="str">
        <f>_xlfn.XLOOKUP(A3935,Source_data!A:A,Source_data!D:D)</f>
        <v>IMPS</v>
      </c>
      <c r="P3935" s="1">
        <f t="shared" si="615"/>
        <v>0</v>
      </c>
      <c r="Q3935" s="1">
        <f t="shared" si="616"/>
        <v>0</v>
      </c>
      <c r="R3935" s="1">
        <f t="shared" si="617"/>
        <v>0</v>
      </c>
      <c r="S3935" s="1">
        <f t="shared" si="618"/>
        <v>0</v>
      </c>
      <c r="T3935" s="1">
        <f t="shared" si="619"/>
        <v>0</v>
      </c>
      <c r="U3935" s="1" t="str">
        <f>_xlfn.XLOOKUP(Table3[[#This Row],[Transaction ID]],Source_data!A:A,Source_data!E:E)</f>
        <v>Bengaluru</v>
      </c>
      <c r="V3935" s="1">
        <f>_xlfn.IFNA(_xlfn.XLOOKUP(A3935,bank_processed_transactions[transaction_id],bank_processed_transactions[processing_minutes]),"")</f>
        <v>7.1</v>
      </c>
      <c r="W3935" s="31">
        <f>_xlfn.XLOOKUP(A3935,Source_data!A:A,Source_data!B:B)</f>
        <v>46043</v>
      </c>
    </row>
    <row r="3936" spans="1:23" x14ac:dyDescent="0.3">
      <c r="A3936" s="3" t="s">
        <v>3340</v>
      </c>
      <c r="B3936" s="1">
        <f>_xlfn.XLOOKUP(A3936,bank_source_transactions__1[transaction_id],bank_source_transactions__1[amount_inr])</f>
        <v>4977.8</v>
      </c>
      <c r="C3936" s="1">
        <f>_xlfn.XLOOKUP(A3936,Processed_data!A:A,Processed_data!F:F)</f>
        <v>4977.8</v>
      </c>
      <c r="D3936" s="1" t="str">
        <f>_xlfn.XLOOKUP(A3936,bank_source_transactions__1[transaction_id],bank_source_transactions__1[transaction_status])</f>
        <v>FAILED</v>
      </c>
      <c r="E3936" s="1" t="str">
        <f>_xlfn.XLOOKUP(A3936,Processed_data!A:A,Processed_data!G:G)</f>
        <v>FAILED</v>
      </c>
      <c r="F3936" s="1">
        <f>COUNTIF(bank_processed_transactions[transaction_id],A3936)</f>
        <v>1</v>
      </c>
      <c r="G3936" s="1" t="str">
        <f t="shared" si="610"/>
        <v>found</v>
      </c>
      <c r="H3936" s="1" t="str">
        <f t="shared" si="611"/>
        <v>Not Duplicate</v>
      </c>
      <c r="I3936" s="1" t="str">
        <f t="shared" si="612"/>
        <v>match</v>
      </c>
      <c r="J3936" s="1" t="str">
        <f t="shared" si="613"/>
        <v>match</v>
      </c>
      <c r="K3936" s="1">
        <f t="shared" si="614"/>
        <v>0</v>
      </c>
      <c r="L3936" s="2">
        <f>IF(F3936=0,"not processed",_xlfn.MINIFS(Processed_data!H:H,Processed_data!A:A,A3936))</f>
        <v>46079</v>
      </c>
      <c r="M3936" s="1">
        <f>IF(F3936=0,"not processed",ABS(bank_source_transactions__1[[#This Row],[transaction_date]]-Reconciliation!L3936))</f>
        <v>0</v>
      </c>
      <c r="N3936" s="1" t="str" cm="1">
        <f t="array" ref="N3936">_xlfn.IFS(M3936="not Processed", "Not Processed",M3936&gt;2,"SLA Breached",M3936&lt;=2,"Within SLA")</f>
        <v>Within SLA</v>
      </c>
      <c r="O3936" s="1" t="str">
        <f>_xlfn.XLOOKUP(A3936,Source_data!A:A,Source_data!D:D)</f>
        <v>IMPS</v>
      </c>
      <c r="P3936" s="1">
        <f t="shared" si="615"/>
        <v>0</v>
      </c>
      <c r="Q3936" s="1">
        <f t="shared" si="616"/>
        <v>0</v>
      </c>
      <c r="R3936" s="1">
        <f t="shared" si="617"/>
        <v>0</v>
      </c>
      <c r="S3936" s="1">
        <f t="shared" si="618"/>
        <v>0</v>
      </c>
      <c r="T3936" s="1">
        <f t="shared" si="619"/>
        <v>0</v>
      </c>
      <c r="U3936" s="1" t="str">
        <f>_xlfn.XLOOKUP(Table3[[#This Row],[Transaction ID]],Source_data!A:A,Source_data!E:E)</f>
        <v>Hyderabad</v>
      </c>
      <c r="V3936" s="1">
        <f>_xlfn.IFNA(_xlfn.XLOOKUP(A3936,bank_processed_transactions[transaction_id],bank_processed_transactions[processing_minutes]),"")</f>
        <v>29.8</v>
      </c>
      <c r="W3936" s="31">
        <f>_xlfn.XLOOKUP(A3936,Source_data!A:A,Source_data!B:B)</f>
        <v>46079</v>
      </c>
    </row>
    <row r="3937" spans="1:23" x14ac:dyDescent="0.3">
      <c r="A3937" s="4" t="s">
        <v>4226</v>
      </c>
      <c r="B3937" s="1">
        <f>_xlfn.XLOOKUP(A3937,bank_source_transactions__1[transaction_id],bank_source_transactions__1[amount_inr])</f>
        <v>1351.31</v>
      </c>
      <c r="C3937" s="1">
        <f>_xlfn.XLOOKUP(A3937,Processed_data!A:A,Processed_data!F:F)</f>
        <v>1351.31</v>
      </c>
      <c r="D3937" s="1" t="str">
        <f>_xlfn.XLOOKUP(A3937,bank_source_transactions__1[transaction_id],bank_source_transactions__1[transaction_status])</f>
        <v>SUCCESS</v>
      </c>
      <c r="E3937" s="1" t="str">
        <f>_xlfn.XLOOKUP(A3937,Processed_data!A:A,Processed_data!G:G)</f>
        <v>SUCCESS</v>
      </c>
      <c r="F3937" s="1">
        <f>COUNTIF(bank_processed_transactions[transaction_id],A3937)</f>
        <v>1</v>
      </c>
      <c r="G3937" s="1" t="str">
        <f t="shared" si="610"/>
        <v>found</v>
      </c>
      <c r="H3937" s="1" t="str">
        <f t="shared" si="611"/>
        <v>Not Duplicate</v>
      </c>
      <c r="I3937" s="1" t="str">
        <f t="shared" si="612"/>
        <v>match</v>
      </c>
      <c r="J3937" s="1" t="str">
        <f t="shared" si="613"/>
        <v>match</v>
      </c>
      <c r="K3937" s="1">
        <f t="shared" si="614"/>
        <v>0</v>
      </c>
      <c r="L3937" s="2">
        <f>IF(F3937=0,"not processed",_xlfn.MINIFS(Processed_data!H:H,Processed_data!A:A,A3937))</f>
        <v>46095</v>
      </c>
      <c r="M3937" s="1">
        <f>IF(F3937=0,"not processed",ABS(bank_source_transactions__1[[#This Row],[transaction_date]]-Reconciliation!L3937))</f>
        <v>3</v>
      </c>
      <c r="N3937" s="1" t="str" cm="1">
        <f t="array" ref="N3937">_xlfn.IFS(M3937="not Processed", "Not Processed",M3937&gt;2,"SLA Breached",M3937&lt;=2,"Within SLA")</f>
        <v>SLA Breached</v>
      </c>
      <c r="O3937" s="1" t="str">
        <f>_xlfn.XLOOKUP(A3937,Source_data!A:A,Source_data!D:D)</f>
        <v>NEFT</v>
      </c>
      <c r="P3937" s="1">
        <f t="shared" si="615"/>
        <v>0</v>
      </c>
      <c r="Q3937" s="1">
        <f t="shared" si="616"/>
        <v>0</v>
      </c>
      <c r="R3937" s="1">
        <f t="shared" si="617"/>
        <v>0</v>
      </c>
      <c r="S3937" s="1">
        <f t="shared" si="618"/>
        <v>0</v>
      </c>
      <c r="T3937" s="1">
        <f t="shared" si="619"/>
        <v>1</v>
      </c>
      <c r="U3937" s="1" t="str">
        <f>_xlfn.XLOOKUP(Table3[[#This Row],[Transaction ID]],Source_data!A:A,Source_data!E:E)</f>
        <v>Hyderabad</v>
      </c>
      <c r="V3937" s="1">
        <f>_xlfn.IFNA(_xlfn.XLOOKUP(A3937,bank_processed_transactions[transaction_id],bank_processed_transactions[processing_minutes]),"")</f>
        <v>65.900000000000006</v>
      </c>
      <c r="W3937" s="31">
        <f>_xlfn.XLOOKUP(A3937,Source_data!A:A,Source_data!B:B)</f>
        <v>46092</v>
      </c>
    </row>
    <row r="3938" spans="1:23" x14ac:dyDescent="0.3">
      <c r="A3938" s="3" t="s">
        <v>1180</v>
      </c>
      <c r="B3938" s="1">
        <f>_xlfn.XLOOKUP(A3938,bank_source_transactions__1[transaction_id],bank_source_transactions__1[amount_inr])</f>
        <v>14430.26</v>
      </c>
      <c r="C3938" s="1">
        <f>_xlfn.XLOOKUP(A3938,Processed_data!A:A,Processed_data!F:F)</f>
        <v>14430.26</v>
      </c>
      <c r="D3938" s="1" t="str">
        <f>_xlfn.XLOOKUP(A3938,bank_source_transactions__1[transaction_id],bank_source_transactions__1[transaction_status])</f>
        <v>SUCCESS</v>
      </c>
      <c r="E3938" s="1" t="str">
        <f>_xlfn.XLOOKUP(A3938,Processed_data!A:A,Processed_data!G:G)</f>
        <v>SUCCESS</v>
      </c>
      <c r="F3938" s="1">
        <f>COUNTIF(bank_processed_transactions[transaction_id],A3938)</f>
        <v>1</v>
      </c>
      <c r="G3938" s="1" t="str">
        <f t="shared" si="610"/>
        <v>found</v>
      </c>
      <c r="H3938" s="1" t="str">
        <f t="shared" si="611"/>
        <v>Not Duplicate</v>
      </c>
      <c r="I3938" s="1" t="str">
        <f t="shared" si="612"/>
        <v>match</v>
      </c>
      <c r="J3938" s="1" t="str">
        <f t="shared" si="613"/>
        <v>match</v>
      </c>
      <c r="K3938" s="1">
        <f t="shared" si="614"/>
        <v>0</v>
      </c>
      <c r="L3938" s="2">
        <f>IF(F3938=0,"not processed",_xlfn.MINIFS(Processed_data!H:H,Processed_data!A:A,A3938))</f>
        <v>46081</v>
      </c>
      <c r="M3938" s="1">
        <f>IF(F3938=0,"not processed",ABS(bank_source_transactions__1[[#This Row],[transaction_date]]-Reconciliation!L3938))</f>
        <v>3</v>
      </c>
      <c r="N3938" s="1" t="str" cm="1">
        <f t="array" ref="N3938">_xlfn.IFS(M3938="not Processed", "Not Processed",M3938&gt;2,"SLA Breached",M3938&lt;=2,"Within SLA")</f>
        <v>SLA Breached</v>
      </c>
      <c r="O3938" s="1" t="str">
        <f>_xlfn.XLOOKUP(A3938,Source_data!A:A,Source_data!D:D)</f>
        <v>UPI</v>
      </c>
      <c r="P3938" s="1">
        <f t="shared" si="615"/>
        <v>0</v>
      </c>
      <c r="Q3938" s="1">
        <f t="shared" si="616"/>
        <v>0</v>
      </c>
      <c r="R3938" s="1">
        <f t="shared" si="617"/>
        <v>0</v>
      </c>
      <c r="S3938" s="1">
        <f t="shared" si="618"/>
        <v>0</v>
      </c>
      <c r="T3938" s="1">
        <f t="shared" si="619"/>
        <v>1</v>
      </c>
      <c r="U3938" s="1" t="str">
        <f>_xlfn.XLOOKUP(Table3[[#This Row],[Transaction ID]],Source_data!A:A,Source_data!E:E)</f>
        <v>Bengaluru</v>
      </c>
      <c r="V3938" s="1">
        <f>_xlfn.IFNA(_xlfn.XLOOKUP(A3938,bank_processed_transactions[transaction_id],bank_processed_transactions[processing_minutes]),"")</f>
        <v>56.2</v>
      </c>
      <c r="W3938" s="31">
        <f>_xlfn.XLOOKUP(A3938,Source_data!A:A,Source_data!B:B)</f>
        <v>46078</v>
      </c>
    </row>
    <row r="3939" spans="1:23" x14ac:dyDescent="0.3">
      <c r="A3939" s="4" t="s">
        <v>162</v>
      </c>
      <c r="B3939" s="1">
        <f>_xlfn.XLOOKUP(A3939,bank_source_transactions__1[transaction_id],bank_source_transactions__1[amount_inr])</f>
        <v>1382.04</v>
      </c>
      <c r="C3939" s="1">
        <f>_xlfn.XLOOKUP(A3939,Processed_data!A:A,Processed_data!F:F)</f>
        <v>1382.04</v>
      </c>
      <c r="D3939" s="1" t="str">
        <f>_xlfn.XLOOKUP(A3939,bank_source_transactions__1[transaction_id],bank_source_transactions__1[transaction_status])</f>
        <v>SUCCESS</v>
      </c>
      <c r="E3939" s="1" t="str">
        <f>_xlfn.XLOOKUP(A3939,Processed_data!A:A,Processed_data!G:G)</f>
        <v>SUCCESS</v>
      </c>
      <c r="F3939" s="1">
        <f>COUNTIF(bank_processed_transactions[transaction_id],A3939)</f>
        <v>1</v>
      </c>
      <c r="G3939" s="1" t="str">
        <f t="shared" si="610"/>
        <v>found</v>
      </c>
      <c r="H3939" s="1" t="str">
        <f t="shared" si="611"/>
        <v>Not Duplicate</v>
      </c>
      <c r="I3939" s="1" t="str">
        <f t="shared" si="612"/>
        <v>match</v>
      </c>
      <c r="J3939" s="1" t="str">
        <f t="shared" si="613"/>
        <v>match</v>
      </c>
      <c r="K3939" s="1">
        <f t="shared" si="614"/>
        <v>0</v>
      </c>
      <c r="L3939" s="2">
        <f>IF(F3939=0,"not processed",_xlfn.MINIFS(Processed_data!H:H,Processed_data!A:A,A3939))</f>
        <v>46064</v>
      </c>
      <c r="M3939" s="1">
        <f>IF(F3939=0,"not processed",ABS(bank_source_transactions__1[[#This Row],[transaction_date]]-Reconciliation!L3939))</f>
        <v>0</v>
      </c>
      <c r="N3939" s="1" t="str" cm="1">
        <f t="array" ref="N3939">_xlfn.IFS(M3939="not Processed", "Not Processed",M3939&gt;2,"SLA Breached",M3939&lt;=2,"Within SLA")</f>
        <v>Within SLA</v>
      </c>
      <c r="O3939" s="1" t="str">
        <f>_xlfn.XLOOKUP(A3939,Source_data!A:A,Source_data!D:D)</f>
        <v>UPI</v>
      </c>
      <c r="P3939" s="1">
        <f t="shared" si="615"/>
        <v>0</v>
      </c>
      <c r="Q3939" s="1">
        <f t="shared" si="616"/>
        <v>0</v>
      </c>
      <c r="R3939" s="1">
        <f t="shared" si="617"/>
        <v>0</v>
      </c>
      <c r="S3939" s="1">
        <f t="shared" si="618"/>
        <v>0</v>
      </c>
      <c r="T3939" s="1">
        <f t="shared" si="619"/>
        <v>0</v>
      </c>
      <c r="U3939" s="1" t="str">
        <f>_xlfn.XLOOKUP(Table3[[#This Row],[Transaction ID]],Source_data!A:A,Source_data!E:E)</f>
        <v>Mumbai</v>
      </c>
      <c r="V3939" s="1">
        <f>_xlfn.IFNA(_xlfn.XLOOKUP(A3939,bank_processed_transactions[transaction_id],bank_processed_transactions[processing_minutes]),"")</f>
        <v>56.4</v>
      </c>
      <c r="W3939" s="31">
        <f>_xlfn.XLOOKUP(A3939,Source_data!A:A,Source_data!B:B)</f>
        <v>46064</v>
      </c>
    </row>
    <row r="3940" spans="1:23" x14ac:dyDescent="0.3">
      <c r="A3940" s="3" t="s">
        <v>3344</v>
      </c>
      <c r="B3940" s="1">
        <f>_xlfn.XLOOKUP(A3940,bank_source_transactions__1[transaction_id],bank_source_transactions__1[amount_inr])</f>
        <v>1458.87</v>
      </c>
      <c r="C3940" s="1">
        <f>_xlfn.XLOOKUP(A3940,Processed_data!A:A,Processed_data!F:F)</f>
        <v>1750.64</v>
      </c>
      <c r="D3940" s="1" t="str">
        <f>_xlfn.XLOOKUP(A3940,bank_source_transactions__1[transaction_id],bank_source_transactions__1[transaction_status])</f>
        <v>SUCCESS</v>
      </c>
      <c r="E3940" s="1" t="str">
        <f>_xlfn.XLOOKUP(A3940,Processed_data!A:A,Processed_data!G:G)</f>
        <v>SUCCESS</v>
      </c>
      <c r="F3940" s="1">
        <f>COUNTIF(bank_processed_transactions[transaction_id],A3940)</f>
        <v>1</v>
      </c>
      <c r="G3940" s="1" t="str">
        <f t="shared" si="610"/>
        <v>found</v>
      </c>
      <c r="H3940" s="1" t="str">
        <f t="shared" si="611"/>
        <v>Not Duplicate</v>
      </c>
      <c r="I3940" s="1" t="str">
        <f t="shared" si="612"/>
        <v>mismatch</v>
      </c>
      <c r="J3940" s="1" t="str">
        <f t="shared" si="613"/>
        <v>match</v>
      </c>
      <c r="K3940" s="1">
        <f t="shared" si="614"/>
        <v>291.77000000000021</v>
      </c>
      <c r="L3940" s="2">
        <f>IF(F3940=0,"not processed",_xlfn.MINIFS(Processed_data!H:H,Processed_data!A:A,A3940))</f>
        <v>46047</v>
      </c>
      <c r="M3940" s="1">
        <f>IF(F3940=0,"not processed",ABS(bank_source_transactions__1[[#This Row],[transaction_date]]-Reconciliation!L3940))</f>
        <v>3</v>
      </c>
      <c r="N3940" s="1" t="str" cm="1">
        <f t="array" ref="N3940">_xlfn.IFS(M3940="not Processed", "Not Processed",M3940&gt;2,"SLA Breached",M3940&lt;=2,"Within SLA")</f>
        <v>SLA Breached</v>
      </c>
      <c r="O3940" s="1" t="str">
        <f>_xlfn.XLOOKUP(A3940,Source_data!A:A,Source_data!D:D)</f>
        <v>IMPS</v>
      </c>
      <c r="P3940" s="1">
        <f t="shared" si="615"/>
        <v>0</v>
      </c>
      <c r="Q3940" s="1">
        <f t="shared" si="616"/>
        <v>0</v>
      </c>
      <c r="R3940" s="1">
        <f t="shared" si="617"/>
        <v>1</v>
      </c>
      <c r="S3940" s="1">
        <f t="shared" si="618"/>
        <v>0</v>
      </c>
      <c r="T3940" s="1">
        <f t="shared" si="619"/>
        <v>1</v>
      </c>
      <c r="U3940" s="1" t="str">
        <f>_xlfn.XLOOKUP(Table3[[#This Row],[Transaction ID]],Source_data!A:A,Source_data!E:E)</f>
        <v>Pune</v>
      </c>
      <c r="V3940" s="1">
        <f>_xlfn.IFNA(_xlfn.XLOOKUP(A3940,bank_processed_transactions[transaction_id],bank_processed_transactions[processing_minutes]),"")</f>
        <v>22.7</v>
      </c>
      <c r="W3940" s="31">
        <f>_xlfn.XLOOKUP(A3940,Source_data!A:A,Source_data!B:B)</f>
        <v>46044</v>
      </c>
    </row>
    <row r="3941" spans="1:23" x14ac:dyDescent="0.3">
      <c r="A3941" s="4" t="s">
        <v>4116</v>
      </c>
      <c r="B3941" s="1">
        <f>_xlfn.XLOOKUP(A3941,bank_source_transactions__1[transaction_id],bank_source_transactions__1[amount_inr])</f>
        <v>14269.1</v>
      </c>
      <c r="C3941" s="1">
        <f>_xlfn.XLOOKUP(A3941,Processed_data!A:A,Processed_data!F:F)</f>
        <v>14269.1</v>
      </c>
      <c r="D3941" s="1" t="str">
        <f>_xlfn.XLOOKUP(A3941,bank_source_transactions__1[transaction_id],bank_source_transactions__1[transaction_status])</f>
        <v>SUCCESS</v>
      </c>
      <c r="E3941" s="1" t="str">
        <f>_xlfn.XLOOKUP(A3941,Processed_data!A:A,Processed_data!G:G)</f>
        <v>SUCCESS</v>
      </c>
      <c r="F3941" s="1">
        <f>COUNTIF(bank_processed_transactions[transaction_id],A3941)</f>
        <v>1</v>
      </c>
      <c r="G3941" s="1" t="str">
        <f t="shared" si="610"/>
        <v>found</v>
      </c>
      <c r="H3941" s="1" t="str">
        <f t="shared" si="611"/>
        <v>Not Duplicate</v>
      </c>
      <c r="I3941" s="1" t="str">
        <f t="shared" si="612"/>
        <v>match</v>
      </c>
      <c r="J3941" s="1" t="str">
        <f t="shared" si="613"/>
        <v>match</v>
      </c>
      <c r="K3941" s="1">
        <f t="shared" si="614"/>
        <v>0</v>
      </c>
      <c r="L3941" s="2">
        <f>IF(F3941=0,"not processed",_xlfn.MINIFS(Processed_data!H:H,Processed_data!A:A,A3941))</f>
        <v>46090</v>
      </c>
      <c r="M3941" s="1">
        <f>IF(F3941=0,"not processed",ABS(bank_source_transactions__1[[#This Row],[transaction_date]]-Reconciliation!L3941))</f>
        <v>1</v>
      </c>
      <c r="N3941" s="1" t="str" cm="1">
        <f t="array" ref="N3941">_xlfn.IFS(M3941="not Processed", "Not Processed",M3941&gt;2,"SLA Breached",M3941&lt;=2,"Within SLA")</f>
        <v>Within SLA</v>
      </c>
      <c r="O3941" s="1" t="str">
        <f>_xlfn.XLOOKUP(A3941,Source_data!A:A,Source_data!D:D)</f>
        <v>UPI</v>
      </c>
      <c r="P3941" s="1">
        <f t="shared" si="615"/>
        <v>0</v>
      </c>
      <c r="Q3941" s="1">
        <f t="shared" si="616"/>
        <v>0</v>
      </c>
      <c r="R3941" s="1">
        <f t="shared" si="617"/>
        <v>0</v>
      </c>
      <c r="S3941" s="1">
        <f t="shared" si="618"/>
        <v>0</v>
      </c>
      <c r="T3941" s="1">
        <f t="shared" si="619"/>
        <v>0</v>
      </c>
      <c r="U3941" s="1" t="str">
        <f>_xlfn.XLOOKUP(Table3[[#This Row],[Transaction ID]],Source_data!A:A,Source_data!E:E)</f>
        <v>Hyderabad</v>
      </c>
      <c r="V3941" s="1">
        <f>_xlfn.IFNA(_xlfn.XLOOKUP(A3941,bank_processed_transactions[transaction_id],bank_processed_transactions[processing_minutes]),"")</f>
        <v>30.2</v>
      </c>
      <c r="W3941" s="31">
        <f>_xlfn.XLOOKUP(A3941,Source_data!A:A,Source_data!B:B)</f>
        <v>46089</v>
      </c>
    </row>
    <row r="3942" spans="1:23" x14ac:dyDescent="0.3">
      <c r="A3942" s="3" t="s">
        <v>2029</v>
      </c>
      <c r="B3942" s="1">
        <f>_xlfn.XLOOKUP(A3942,bank_source_transactions__1[transaction_id],bank_source_transactions__1[amount_inr])</f>
        <v>14339.75</v>
      </c>
      <c r="C3942" s="1">
        <f>_xlfn.XLOOKUP(A3942,Processed_data!A:A,Processed_data!F:F)</f>
        <v>14339.75</v>
      </c>
      <c r="D3942" s="1" t="str">
        <f>_xlfn.XLOOKUP(A3942,bank_source_transactions__1[transaction_id],bank_source_transactions__1[transaction_status])</f>
        <v>SUCCESS</v>
      </c>
      <c r="E3942" s="1" t="str">
        <f>_xlfn.XLOOKUP(A3942,Processed_data!A:A,Processed_data!G:G)</f>
        <v>SUCCESS</v>
      </c>
      <c r="F3942" s="1">
        <f>COUNTIF(bank_processed_transactions[transaction_id],A3942)</f>
        <v>1</v>
      </c>
      <c r="G3942" s="1" t="str">
        <f t="shared" si="610"/>
        <v>found</v>
      </c>
      <c r="H3942" s="1" t="str">
        <f t="shared" si="611"/>
        <v>Not Duplicate</v>
      </c>
      <c r="I3942" s="1" t="str">
        <f t="shared" si="612"/>
        <v>match</v>
      </c>
      <c r="J3942" s="1" t="str">
        <f t="shared" si="613"/>
        <v>match</v>
      </c>
      <c r="K3942" s="1">
        <f t="shared" si="614"/>
        <v>0</v>
      </c>
      <c r="L3942" s="2">
        <f>IF(F3942=0,"not processed",_xlfn.MINIFS(Processed_data!H:H,Processed_data!A:A,A3942))</f>
        <v>46071</v>
      </c>
      <c r="M3942" s="1">
        <f>IF(F3942=0,"not processed",ABS(bank_source_transactions__1[[#This Row],[transaction_date]]-Reconciliation!L3942))</f>
        <v>2</v>
      </c>
      <c r="N3942" s="1" t="str" cm="1">
        <f t="array" ref="N3942">_xlfn.IFS(M3942="not Processed", "Not Processed",M3942&gt;2,"SLA Breached",M3942&lt;=2,"Within SLA")</f>
        <v>Within SLA</v>
      </c>
      <c r="O3942" s="1" t="str">
        <f>_xlfn.XLOOKUP(A3942,Source_data!A:A,Source_data!D:D)</f>
        <v>UPI</v>
      </c>
      <c r="P3942" s="1">
        <f t="shared" si="615"/>
        <v>0</v>
      </c>
      <c r="Q3942" s="1">
        <f t="shared" si="616"/>
        <v>0</v>
      </c>
      <c r="R3942" s="1">
        <f t="shared" si="617"/>
        <v>0</v>
      </c>
      <c r="S3942" s="1">
        <f t="shared" si="618"/>
        <v>0</v>
      </c>
      <c r="T3942" s="1">
        <f t="shared" si="619"/>
        <v>0</v>
      </c>
      <c r="U3942" s="1" t="str">
        <f>_xlfn.XLOOKUP(Table3[[#This Row],[Transaction ID]],Source_data!A:A,Source_data!E:E)</f>
        <v>Pune</v>
      </c>
      <c r="V3942" s="1">
        <f>_xlfn.IFNA(_xlfn.XLOOKUP(A3942,bank_processed_transactions[transaction_id],bank_processed_transactions[processing_minutes]),"")</f>
        <v>29.1</v>
      </c>
      <c r="W3942" s="31">
        <f>_xlfn.XLOOKUP(A3942,Source_data!A:A,Source_data!B:B)</f>
        <v>46069</v>
      </c>
    </row>
    <row r="3943" spans="1:23" x14ac:dyDescent="0.3">
      <c r="A3943" s="4" t="s">
        <v>1506</v>
      </c>
      <c r="B3943" s="1">
        <f>_xlfn.XLOOKUP(A3943,bank_source_transactions__1[transaction_id],bank_source_transactions__1[amount_inr])</f>
        <v>1737.28</v>
      </c>
      <c r="C3943" s="1">
        <f>_xlfn.XLOOKUP(A3943,Processed_data!A:A,Processed_data!F:F)</f>
        <v>1737.28</v>
      </c>
      <c r="D3943" s="1" t="str">
        <f>_xlfn.XLOOKUP(A3943,bank_source_transactions__1[transaction_id],bank_source_transactions__1[transaction_status])</f>
        <v>FAILED</v>
      </c>
      <c r="E3943" s="1" t="str">
        <f>_xlfn.XLOOKUP(A3943,Processed_data!A:A,Processed_data!G:G)</f>
        <v>FAILED</v>
      </c>
      <c r="F3943" s="1">
        <f>COUNTIF(bank_processed_transactions[transaction_id],A3943)</f>
        <v>1</v>
      </c>
      <c r="G3943" s="1" t="str">
        <f t="shared" si="610"/>
        <v>found</v>
      </c>
      <c r="H3943" s="1" t="str">
        <f t="shared" si="611"/>
        <v>Not Duplicate</v>
      </c>
      <c r="I3943" s="1" t="str">
        <f t="shared" si="612"/>
        <v>match</v>
      </c>
      <c r="J3943" s="1" t="str">
        <f t="shared" si="613"/>
        <v>match</v>
      </c>
      <c r="K3943" s="1">
        <f t="shared" si="614"/>
        <v>0</v>
      </c>
      <c r="L3943" s="2">
        <f>IF(F3943=0,"not processed",_xlfn.MINIFS(Processed_data!H:H,Processed_data!A:A,A3943))</f>
        <v>46112</v>
      </c>
      <c r="M3943" s="1">
        <f>IF(F3943=0,"not processed",ABS(bank_source_transactions__1[[#This Row],[transaction_date]]-Reconciliation!L3943))</f>
        <v>5</v>
      </c>
      <c r="N3943" s="1" t="str" cm="1">
        <f t="array" ref="N3943">_xlfn.IFS(M3943="not Processed", "Not Processed",M3943&gt;2,"SLA Breached",M3943&lt;=2,"Within SLA")</f>
        <v>SLA Breached</v>
      </c>
      <c r="O3943" s="1" t="str">
        <f>_xlfn.XLOOKUP(A3943,Source_data!A:A,Source_data!D:D)</f>
        <v>UPI</v>
      </c>
      <c r="P3943" s="1">
        <f t="shared" si="615"/>
        <v>0</v>
      </c>
      <c r="Q3943" s="1">
        <f t="shared" si="616"/>
        <v>0</v>
      </c>
      <c r="R3943" s="1">
        <f t="shared" si="617"/>
        <v>0</v>
      </c>
      <c r="S3943" s="1">
        <f t="shared" si="618"/>
        <v>0</v>
      </c>
      <c r="T3943" s="1">
        <f t="shared" si="619"/>
        <v>1</v>
      </c>
      <c r="U3943" s="1" t="str">
        <f>_xlfn.XLOOKUP(Table3[[#This Row],[Transaction ID]],Source_data!A:A,Source_data!E:E)</f>
        <v>Hyderabad</v>
      </c>
      <c r="V3943" s="1">
        <f>_xlfn.IFNA(_xlfn.XLOOKUP(A3943,bank_processed_transactions[transaction_id],bank_processed_transactions[processing_minutes]),"")</f>
        <v>46.4</v>
      </c>
      <c r="W3943" s="31">
        <f>_xlfn.XLOOKUP(A3943,Source_data!A:A,Source_data!B:B)</f>
        <v>46107</v>
      </c>
    </row>
    <row r="3944" spans="1:23" x14ac:dyDescent="0.3">
      <c r="A3944" s="3" t="s">
        <v>3775</v>
      </c>
      <c r="B3944" s="1">
        <f>_xlfn.XLOOKUP(A3944,bank_source_transactions__1[transaction_id],bank_source_transactions__1[amount_inr])</f>
        <v>1400.55</v>
      </c>
      <c r="C3944" s="1">
        <f>_xlfn.XLOOKUP(A3944,Processed_data!A:A,Processed_data!F:F)</f>
        <v>1400.55</v>
      </c>
      <c r="D3944" s="1" t="str">
        <f>_xlfn.XLOOKUP(A3944,bank_source_transactions__1[transaction_id],bank_source_transactions__1[transaction_status])</f>
        <v>SUCCESS</v>
      </c>
      <c r="E3944" s="1" t="str">
        <f>_xlfn.XLOOKUP(A3944,Processed_data!A:A,Processed_data!G:G)</f>
        <v>SUCCESS</v>
      </c>
      <c r="F3944" s="1">
        <f>COUNTIF(bank_processed_transactions[transaction_id],A3944)</f>
        <v>1</v>
      </c>
      <c r="G3944" s="1" t="str">
        <f t="shared" si="610"/>
        <v>found</v>
      </c>
      <c r="H3944" s="1" t="str">
        <f t="shared" si="611"/>
        <v>Not Duplicate</v>
      </c>
      <c r="I3944" s="1" t="str">
        <f t="shared" si="612"/>
        <v>match</v>
      </c>
      <c r="J3944" s="1" t="str">
        <f t="shared" si="613"/>
        <v>match</v>
      </c>
      <c r="K3944" s="1">
        <f t="shared" si="614"/>
        <v>0</v>
      </c>
      <c r="L3944" s="2">
        <f>IF(F3944=0,"not processed",_xlfn.MINIFS(Processed_data!H:H,Processed_data!A:A,A3944))</f>
        <v>46088</v>
      </c>
      <c r="M3944" s="1">
        <f>IF(F3944=0,"not processed",ABS(bank_source_transactions__1[[#This Row],[transaction_date]]-Reconciliation!L3944))</f>
        <v>3</v>
      </c>
      <c r="N3944" s="1" t="str" cm="1">
        <f t="array" ref="N3944">_xlfn.IFS(M3944="not Processed", "Not Processed",M3944&gt;2,"SLA Breached",M3944&lt;=2,"Within SLA")</f>
        <v>SLA Breached</v>
      </c>
      <c r="O3944" s="1" t="str">
        <f>_xlfn.XLOOKUP(A3944,Source_data!A:A,Source_data!D:D)</f>
        <v>UPI</v>
      </c>
      <c r="P3944" s="1">
        <f t="shared" si="615"/>
        <v>0</v>
      </c>
      <c r="Q3944" s="1">
        <f t="shared" si="616"/>
        <v>0</v>
      </c>
      <c r="R3944" s="1">
        <f t="shared" si="617"/>
        <v>0</v>
      </c>
      <c r="S3944" s="1">
        <f t="shared" si="618"/>
        <v>0</v>
      </c>
      <c r="T3944" s="1">
        <f t="shared" si="619"/>
        <v>1</v>
      </c>
      <c r="U3944" s="1" t="str">
        <f>_xlfn.XLOOKUP(Table3[[#This Row],[Transaction ID]],Source_data!A:A,Source_data!E:E)</f>
        <v>Bengaluru</v>
      </c>
      <c r="V3944" s="1">
        <f>_xlfn.IFNA(_xlfn.XLOOKUP(A3944,bank_processed_transactions[transaction_id],bank_processed_transactions[processing_minutes]),"")</f>
        <v>22.5</v>
      </c>
      <c r="W3944" s="31">
        <f>_xlfn.XLOOKUP(A3944,Source_data!A:A,Source_data!B:B)</f>
        <v>46085</v>
      </c>
    </row>
    <row r="3945" spans="1:23" x14ac:dyDescent="0.3">
      <c r="A3945" s="4" t="s">
        <v>2209</v>
      </c>
      <c r="B3945" s="1">
        <f>_xlfn.XLOOKUP(A3945,bank_source_transactions__1[transaction_id],bank_source_transactions__1[amount_inr])</f>
        <v>18566.59</v>
      </c>
      <c r="C3945" s="1">
        <f>_xlfn.XLOOKUP(A3945,Processed_data!A:A,Processed_data!F:F)</f>
        <v>18566.59</v>
      </c>
      <c r="D3945" s="1" t="str">
        <f>_xlfn.XLOOKUP(A3945,bank_source_transactions__1[transaction_id],bank_source_transactions__1[transaction_status])</f>
        <v>SUCCESS</v>
      </c>
      <c r="E3945" s="1" t="str">
        <f>_xlfn.XLOOKUP(A3945,Processed_data!A:A,Processed_data!G:G)</f>
        <v>SUCCESS</v>
      </c>
      <c r="F3945" s="1">
        <f>COUNTIF(bank_processed_transactions[transaction_id],A3945)</f>
        <v>1</v>
      </c>
      <c r="G3945" s="1" t="str">
        <f t="shared" si="610"/>
        <v>found</v>
      </c>
      <c r="H3945" s="1" t="str">
        <f t="shared" si="611"/>
        <v>Not Duplicate</v>
      </c>
      <c r="I3945" s="1" t="str">
        <f t="shared" si="612"/>
        <v>match</v>
      </c>
      <c r="J3945" s="1" t="str">
        <f t="shared" si="613"/>
        <v>match</v>
      </c>
      <c r="K3945" s="1">
        <f t="shared" si="614"/>
        <v>0</v>
      </c>
      <c r="L3945" s="2">
        <f>IF(F3945=0,"not processed",_xlfn.MINIFS(Processed_data!H:H,Processed_data!A:A,A3945))</f>
        <v>46076</v>
      </c>
      <c r="M3945" s="1">
        <f>IF(F3945=0,"not processed",ABS(bank_source_transactions__1[[#This Row],[transaction_date]]-Reconciliation!L3945))</f>
        <v>0</v>
      </c>
      <c r="N3945" s="1" t="str" cm="1">
        <f t="array" ref="N3945">_xlfn.IFS(M3945="not Processed", "Not Processed",M3945&gt;2,"SLA Breached",M3945&lt;=2,"Within SLA")</f>
        <v>Within SLA</v>
      </c>
      <c r="O3945" s="1" t="str">
        <f>_xlfn.XLOOKUP(A3945,Source_data!A:A,Source_data!D:D)</f>
        <v>NEFT</v>
      </c>
      <c r="P3945" s="1">
        <f t="shared" si="615"/>
        <v>0</v>
      </c>
      <c r="Q3945" s="1">
        <f t="shared" si="616"/>
        <v>0</v>
      </c>
      <c r="R3945" s="1">
        <f t="shared" si="617"/>
        <v>0</v>
      </c>
      <c r="S3945" s="1">
        <f t="shared" si="618"/>
        <v>0</v>
      </c>
      <c r="T3945" s="1">
        <f t="shared" si="619"/>
        <v>0</v>
      </c>
      <c r="U3945" s="1" t="str">
        <f>_xlfn.XLOOKUP(Table3[[#This Row],[Transaction ID]],Source_data!A:A,Source_data!E:E)</f>
        <v>Hyderabad</v>
      </c>
      <c r="V3945" s="1">
        <f>_xlfn.IFNA(_xlfn.XLOOKUP(A3945,bank_processed_transactions[transaction_id],bank_processed_transactions[processing_minutes]),"")</f>
        <v>39</v>
      </c>
      <c r="W3945" s="31">
        <f>_xlfn.XLOOKUP(A3945,Source_data!A:A,Source_data!B:B)</f>
        <v>46076</v>
      </c>
    </row>
    <row r="3946" spans="1:23" x14ac:dyDescent="0.3">
      <c r="A3946" s="3" t="s">
        <v>2745</v>
      </c>
      <c r="B3946" s="1">
        <f>_xlfn.XLOOKUP(A3946,bank_source_transactions__1[transaction_id],bank_source_transactions__1[amount_inr])</f>
        <v>131281.97</v>
      </c>
      <c r="C3946" s="1">
        <f>_xlfn.XLOOKUP(A3946,Processed_data!A:A,Processed_data!F:F)</f>
        <v>131281.97</v>
      </c>
      <c r="D3946" s="1" t="str">
        <f>_xlfn.XLOOKUP(A3946,bank_source_transactions__1[transaction_id],bank_source_transactions__1[transaction_status])</f>
        <v>SUCCESS</v>
      </c>
      <c r="E3946" s="1" t="str">
        <f>_xlfn.XLOOKUP(A3946,Processed_data!A:A,Processed_data!G:G)</f>
        <v>SUCCESS</v>
      </c>
      <c r="F3946" s="1">
        <f>COUNTIF(bank_processed_transactions[transaction_id],A3946)</f>
        <v>1</v>
      </c>
      <c r="G3946" s="1" t="str">
        <f t="shared" si="610"/>
        <v>found</v>
      </c>
      <c r="H3946" s="1" t="str">
        <f t="shared" si="611"/>
        <v>Not Duplicate</v>
      </c>
      <c r="I3946" s="1" t="str">
        <f t="shared" si="612"/>
        <v>match</v>
      </c>
      <c r="J3946" s="1" t="str">
        <f t="shared" si="613"/>
        <v>match</v>
      </c>
      <c r="K3946" s="1">
        <f t="shared" si="614"/>
        <v>0</v>
      </c>
      <c r="L3946" s="2">
        <f>IF(F3946=0,"not processed",_xlfn.MINIFS(Processed_data!H:H,Processed_data!A:A,A3946))</f>
        <v>46040</v>
      </c>
      <c r="M3946" s="1">
        <f>IF(F3946=0,"not processed",ABS(bank_source_transactions__1[[#This Row],[transaction_date]]-Reconciliation!L3946))</f>
        <v>2</v>
      </c>
      <c r="N3946" s="1" t="str" cm="1">
        <f t="array" ref="N3946">_xlfn.IFS(M3946="not Processed", "Not Processed",M3946&gt;2,"SLA Breached",M3946&lt;=2,"Within SLA")</f>
        <v>Within SLA</v>
      </c>
      <c r="O3946" s="1" t="str">
        <f>_xlfn.XLOOKUP(A3946,Source_data!A:A,Source_data!D:D)</f>
        <v>UPI</v>
      </c>
      <c r="P3946" s="1">
        <f t="shared" si="615"/>
        <v>0</v>
      </c>
      <c r="Q3946" s="1">
        <f t="shared" si="616"/>
        <v>0</v>
      </c>
      <c r="R3946" s="1">
        <f t="shared" si="617"/>
        <v>0</v>
      </c>
      <c r="S3946" s="1">
        <f t="shared" si="618"/>
        <v>0</v>
      </c>
      <c r="T3946" s="1">
        <f t="shared" si="619"/>
        <v>0</v>
      </c>
      <c r="U3946" s="1" t="str">
        <f>_xlfn.XLOOKUP(Table3[[#This Row],[Transaction ID]],Source_data!A:A,Source_data!E:E)</f>
        <v>Mumbai</v>
      </c>
      <c r="V3946" s="1">
        <f>_xlfn.IFNA(_xlfn.XLOOKUP(A3946,bank_processed_transactions[transaction_id],bank_processed_transactions[processing_minutes]),"")</f>
        <v>20.2</v>
      </c>
      <c r="W3946" s="31">
        <f>_xlfn.XLOOKUP(A3946,Source_data!A:A,Source_data!B:B)</f>
        <v>46038</v>
      </c>
    </row>
    <row r="3947" spans="1:23" x14ac:dyDescent="0.3">
      <c r="A3947" s="4" t="s">
        <v>1012</v>
      </c>
      <c r="B3947" s="1">
        <f>_xlfn.XLOOKUP(A3947,bank_source_transactions__1[transaction_id],bank_source_transactions__1[amount_inr])</f>
        <v>2463.66</v>
      </c>
      <c r="C3947" s="1">
        <f>_xlfn.XLOOKUP(A3947,Processed_data!A:A,Processed_data!F:F)</f>
        <v>2463.66</v>
      </c>
      <c r="D3947" s="1" t="str">
        <f>_xlfn.XLOOKUP(A3947,bank_source_transactions__1[transaction_id],bank_source_transactions__1[transaction_status])</f>
        <v>SUCCESS</v>
      </c>
      <c r="E3947" s="1" t="str">
        <f>_xlfn.XLOOKUP(A3947,Processed_data!A:A,Processed_data!G:G)</f>
        <v>SUCCESS</v>
      </c>
      <c r="F3947" s="1">
        <f>COUNTIF(bank_processed_transactions[transaction_id],A3947)</f>
        <v>1</v>
      </c>
      <c r="G3947" s="1" t="str">
        <f t="shared" si="610"/>
        <v>found</v>
      </c>
      <c r="H3947" s="1" t="str">
        <f t="shared" si="611"/>
        <v>Not Duplicate</v>
      </c>
      <c r="I3947" s="1" t="str">
        <f t="shared" si="612"/>
        <v>match</v>
      </c>
      <c r="J3947" s="1" t="str">
        <f t="shared" si="613"/>
        <v>match</v>
      </c>
      <c r="K3947" s="1">
        <f t="shared" si="614"/>
        <v>0</v>
      </c>
      <c r="L3947" s="2">
        <f>IF(F3947=0,"not processed",_xlfn.MINIFS(Processed_data!H:H,Processed_data!A:A,A3947))</f>
        <v>46059</v>
      </c>
      <c r="M3947" s="1">
        <f>IF(F3947=0,"not processed",ABS(bank_source_transactions__1[[#This Row],[transaction_date]]-Reconciliation!L3947))</f>
        <v>1</v>
      </c>
      <c r="N3947" s="1" t="str" cm="1">
        <f t="array" ref="N3947">_xlfn.IFS(M3947="not Processed", "Not Processed",M3947&gt;2,"SLA Breached",M3947&lt;=2,"Within SLA")</f>
        <v>Within SLA</v>
      </c>
      <c r="O3947" s="1" t="str">
        <f>_xlfn.XLOOKUP(A3947,Source_data!A:A,Source_data!D:D)</f>
        <v>UPI</v>
      </c>
      <c r="P3947" s="1">
        <f t="shared" si="615"/>
        <v>0</v>
      </c>
      <c r="Q3947" s="1">
        <f t="shared" si="616"/>
        <v>0</v>
      </c>
      <c r="R3947" s="1">
        <f t="shared" si="617"/>
        <v>0</v>
      </c>
      <c r="S3947" s="1">
        <f t="shared" si="618"/>
        <v>0</v>
      </c>
      <c r="T3947" s="1">
        <f t="shared" si="619"/>
        <v>0</v>
      </c>
      <c r="U3947" s="1" t="str">
        <f>_xlfn.XLOOKUP(Table3[[#This Row],[Transaction ID]],Source_data!A:A,Source_data!E:E)</f>
        <v>Pune</v>
      </c>
      <c r="V3947" s="1">
        <f>_xlfn.IFNA(_xlfn.XLOOKUP(A3947,bank_processed_transactions[transaction_id],bank_processed_transactions[processing_minutes]),"")</f>
        <v>12.5</v>
      </c>
      <c r="W3947" s="31">
        <f>_xlfn.XLOOKUP(A3947,Source_data!A:A,Source_data!B:B)</f>
        <v>46058</v>
      </c>
    </row>
    <row r="3948" spans="1:23" x14ac:dyDescent="0.3">
      <c r="A3948" s="3" t="s">
        <v>4933</v>
      </c>
      <c r="B3948" s="1">
        <f>_xlfn.XLOOKUP(A3948,bank_source_transactions__1[transaction_id],bank_source_transactions__1[amount_inr])</f>
        <v>5907.26</v>
      </c>
      <c r="C3948" s="1">
        <f>_xlfn.XLOOKUP(A3948,Processed_data!A:A,Processed_data!F:F)</f>
        <v>5907.26</v>
      </c>
      <c r="D3948" s="1" t="str">
        <f>_xlfn.XLOOKUP(A3948,bank_source_transactions__1[transaction_id],bank_source_transactions__1[transaction_status])</f>
        <v>SUCCESS</v>
      </c>
      <c r="E3948" s="1" t="str">
        <f>_xlfn.XLOOKUP(A3948,Processed_data!A:A,Processed_data!G:G)</f>
        <v>SUCCESS</v>
      </c>
      <c r="F3948" s="1">
        <f>COUNTIF(bank_processed_transactions[transaction_id],A3948)</f>
        <v>1</v>
      </c>
      <c r="G3948" s="1" t="str">
        <f t="shared" si="610"/>
        <v>found</v>
      </c>
      <c r="H3948" s="1" t="str">
        <f t="shared" si="611"/>
        <v>Not Duplicate</v>
      </c>
      <c r="I3948" s="1" t="str">
        <f t="shared" si="612"/>
        <v>match</v>
      </c>
      <c r="J3948" s="1" t="str">
        <f t="shared" si="613"/>
        <v>match</v>
      </c>
      <c r="K3948" s="1">
        <f t="shared" si="614"/>
        <v>0</v>
      </c>
      <c r="L3948" s="2">
        <f>IF(F3948=0,"not processed",_xlfn.MINIFS(Processed_data!H:H,Processed_data!A:A,A3948))</f>
        <v>46074</v>
      </c>
      <c r="M3948" s="1">
        <f>IF(F3948=0,"not processed",ABS(bank_source_transactions__1[[#This Row],[transaction_date]]-Reconciliation!L3948))</f>
        <v>0</v>
      </c>
      <c r="N3948" s="1" t="str" cm="1">
        <f t="array" ref="N3948">_xlfn.IFS(M3948="not Processed", "Not Processed",M3948&gt;2,"SLA Breached",M3948&lt;=2,"Within SLA")</f>
        <v>Within SLA</v>
      </c>
      <c r="O3948" s="1" t="str">
        <f>_xlfn.XLOOKUP(A3948,Source_data!A:A,Source_data!D:D)</f>
        <v>ATM</v>
      </c>
      <c r="P3948" s="1">
        <f t="shared" si="615"/>
        <v>0</v>
      </c>
      <c r="Q3948" s="1">
        <f t="shared" si="616"/>
        <v>0</v>
      </c>
      <c r="R3948" s="1">
        <f t="shared" si="617"/>
        <v>0</v>
      </c>
      <c r="S3948" s="1">
        <f t="shared" si="618"/>
        <v>0</v>
      </c>
      <c r="T3948" s="1">
        <f t="shared" si="619"/>
        <v>0</v>
      </c>
      <c r="U3948" s="1" t="str">
        <f>_xlfn.XLOOKUP(Table3[[#This Row],[Transaction ID]],Source_data!A:A,Source_data!E:E)</f>
        <v>Pune</v>
      </c>
      <c r="V3948" s="1">
        <f>_xlfn.IFNA(_xlfn.XLOOKUP(A3948,bank_processed_transactions[transaction_id],bank_processed_transactions[processing_minutes]),"")</f>
        <v>32.6</v>
      </c>
      <c r="W3948" s="31">
        <f>_xlfn.XLOOKUP(A3948,Source_data!A:A,Source_data!B:B)</f>
        <v>46074</v>
      </c>
    </row>
    <row r="3949" spans="1:23" x14ac:dyDescent="0.3">
      <c r="A3949" s="4" t="s">
        <v>2527</v>
      </c>
      <c r="B3949" s="1">
        <f>_xlfn.XLOOKUP(A3949,bank_source_transactions__1[transaction_id],bank_source_transactions__1[amount_inr])</f>
        <v>7247.73</v>
      </c>
      <c r="C3949" s="1">
        <f>_xlfn.XLOOKUP(A3949,Processed_data!A:A,Processed_data!F:F)</f>
        <v>7247.73</v>
      </c>
      <c r="D3949" s="1" t="str">
        <f>_xlfn.XLOOKUP(A3949,bank_source_transactions__1[transaction_id],bank_source_transactions__1[transaction_status])</f>
        <v>FAILED</v>
      </c>
      <c r="E3949" s="1" t="str">
        <f>_xlfn.XLOOKUP(A3949,Processed_data!A:A,Processed_data!G:G)</f>
        <v>FAILED</v>
      </c>
      <c r="F3949" s="1">
        <f>COUNTIF(bank_processed_transactions[transaction_id],A3949)</f>
        <v>1</v>
      </c>
      <c r="G3949" s="1" t="str">
        <f t="shared" si="610"/>
        <v>found</v>
      </c>
      <c r="H3949" s="1" t="str">
        <f t="shared" si="611"/>
        <v>Not Duplicate</v>
      </c>
      <c r="I3949" s="1" t="str">
        <f t="shared" si="612"/>
        <v>match</v>
      </c>
      <c r="J3949" s="1" t="str">
        <f t="shared" si="613"/>
        <v>match</v>
      </c>
      <c r="K3949" s="1">
        <f t="shared" si="614"/>
        <v>0</v>
      </c>
      <c r="L3949" s="2">
        <f>IF(F3949=0,"not processed",_xlfn.MINIFS(Processed_data!H:H,Processed_data!A:A,A3949))</f>
        <v>46059</v>
      </c>
      <c r="M3949" s="1">
        <f>IF(F3949=0,"not processed",ABS(bank_source_transactions__1[[#This Row],[transaction_date]]-Reconciliation!L3949))</f>
        <v>2</v>
      </c>
      <c r="N3949" s="1" t="str" cm="1">
        <f t="array" ref="N3949">_xlfn.IFS(M3949="not Processed", "Not Processed",M3949&gt;2,"SLA Breached",M3949&lt;=2,"Within SLA")</f>
        <v>Within SLA</v>
      </c>
      <c r="O3949" s="1" t="str">
        <f>_xlfn.XLOOKUP(A3949,Source_data!A:A,Source_data!D:D)</f>
        <v>UPI</v>
      </c>
      <c r="P3949" s="1">
        <f t="shared" si="615"/>
        <v>0</v>
      </c>
      <c r="Q3949" s="1">
        <f t="shared" si="616"/>
        <v>0</v>
      </c>
      <c r="R3949" s="1">
        <f t="shared" si="617"/>
        <v>0</v>
      </c>
      <c r="S3949" s="1">
        <f t="shared" si="618"/>
        <v>0</v>
      </c>
      <c r="T3949" s="1">
        <f t="shared" si="619"/>
        <v>0</v>
      </c>
      <c r="U3949" s="1" t="str">
        <f>_xlfn.XLOOKUP(Table3[[#This Row],[Transaction ID]],Source_data!A:A,Source_data!E:E)</f>
        <v>Hyderabad</v>
      </c>
      <c r="V3949" s="1">
        <f>_xlfn.IFNA(_xlfn.XLOOKUP(A3949,bank_processed_transactions[transaction_id],bank_processed_transactions[processing_minutes]),"")</f>
        <v>26.8</v>
      </c>
      <c r="W3949" s="31">
        <f>_xlfn.XLOOKUP(A3949,Source_data!A:A,Source_data!B:B)</f>
        <v>46057</v>
      </c>
    </row>
    <row r="3950" spans="1:23" x14ac:dyDescent="0.3">
      <c r="A3950" s="3" t="s">
        <v>2146</v>
      </c>
      <c r="B3950" s="1">
        <f>_xlfn.XLOOKUP(A3950,bank_source_transactions__1[transaction_id],bank_source_transactions__1[amount_inr])</f>
        <v>10260.07</v>
      </c>
      <c r="C3950" s="1">
        <f>_xlfn.XLOOKUP(A3950,Processed_data!A:A,Processed_data!F:F)</f>
        <v>10260.07</v>
      </c>
      <c r="D3950" s="1" t="str">
        <f>_xlfn.XLOOKUP(A3950,bank_source_transactions__1[transaction_id],bank_source_transactions__1[transaction_status])</f>
        <v>SUCCESS</v>
      </c>
      <c r="E3950" s="1" t="str">
        <f>_xlfn.XLOOKUP(A3950,Processed_data!A:A,Processed_data!G:G)</f>
        <v>SUCCESS</v>
      </c>
      <c r="F3950" s="1">
        <f>COUNTIF(bank_processed_transactions[transaction_id],A3950)</f>
        <v>1</v>
      </c>
      <c r="G3950" s="1" t="str">
        <f t="shared" si="610"/>
        <v>found</v>
      </c>
      <c r="H3950" s="1" t="str">
        <f t="shared" si="611"/>
        <v>Not Duplicate</v>
      </c>
      <c r="I3950" s="1" t="str">
        <f t="shared" si="612"/>
        <v>match</v>
      </c>
      <c r="J3950" s="1" t="str">
        <f t="shared" si="613"/>
        <v>match</v>
      </c>
      <c r="K3950" s="1">
        <f t="shared" si="614"/>
        <v>0</v>
      </c>
      <c r="L3950" s="2">
        <f>IF(F3950=0,"not processed",_xlfn.MINIFS(Processed_data!H:H,Processed_data!A:A,A3950))</f>
        <v>46042</v>
      </c>
      <c r="M3950" s="1">
        <f>IF(F3950=0,"not processed",ABS(bank_source_transactions__1[[#This Row],[transaction_date]]-Reconciliation!L3950))</f>
        <v>0</v>
      </c>
      <c r="N3950" s="1" t="str" cm="1">
        <f t="array" ref="N3950">_xlfn.IFS(M3950="not Processed", "Not Processed",M3950&gt;2,"SLA Breached",M3950&lt;=2,"Within SLA")</f>
        <v>Within SLA</v>
      </c>
      <c r="O3950" s="1" t="str">
        <f>_xlfn.XLOOKUP(A3950,Source_data!A:A,Source_data!D:D)</f>
        <v>IMPS</v>
      </c>
      <c r="P3950" s="1">
        <f t="shared" si="615"/>
        <v>0</v>
      </c>
      <c r="Q3950" s="1">
        <f t="shared" si="616"/>
        <v>0</v>
      </c>
      <c r="R3950" s="1">
        <f t="shared" si="617"/>
        <v>0</v>
      </c>
      <c r="S3950" s="1">
        <f t="shared" si="618"/>
        <v>0</v>
      </c>
      <c r="T3950" s="1">
        <f t="shared" si="619"/>
        <v>0</v>
      </c>
      <c r="U3950" s="1" t="str">
        <f>_xlfn.XLOOKUP(Table3[[#This Row],[Transaction ID]],Source_data!A:A,Source_data!E:E)</f>
        <v>Bengaluru</v>
      </c>
      <c r="V3950" s="1">
        <f>_xlfn.IFNA(_xlfn.XLOOKUP(A3950,bank_processed_transactions[transaction_id],bank_processed_transactions[processing_minutes]),"")</f>
        <v>22.5</v>
      </c>
      <c r="W3950" s="31">
        <f>_xlfn.XLOOKUP(A3950,Source_data!A:A,Source_data!B:B)</f>
        <v>46042</v>
      </c>
    </row>
    <row r="3951" spans="1:23" x14ac:dyDescent="0.3">
      <c r="A3951" s="4" t="s">
        <v>1242</v>
      </c>
      <c r="B3951" s="1">
        <f>_xlfn.XLOOKUP(A3951,bank_source_transactions__1[transaction_id],bank_source_transactions__1[amount_inr])</f>
        <v>3135.37</v>
      </c>
      <c r="C3951" s="1">
        <f>_xlfn.XLOOKUP(A3951,Processed_data!A:A,Processed_data!F:F)</f>
        <v>3135.37</v>
      </c>
      <c r="D3951" s="1" t="str">
        <f>_xlfn.XLOOKUP(A3951,bank_source_transactions__1[transaction_id],bank_source_transactions__1[transaction_status])</f>
        <v>SUCCESS</v>
      </c>
      <c r="E3951" s="1" t="str">
        <f>_xlfn.XLOOKUP(A3951,Processed_data!A:A,Processed_data!G:G)</f>
        <v>SUCCESS</v>
      </c>
      <c r="F3951" s="1">
        <f>COUNTIF(bank_processed_transactions[transaction_id],A3951)</f>
        <v>1</v>
      </c>
      <c r="G3951" s="1" t="str">
        <f t="shared" si="610"/>
        <v>found</v>
      </c>
      <c r="H3951" s="1" t="str">
        <f t="shared" si="611"/>
        <v>Not Duplicate</v>
      </c>
      <c r="I3951" s="1" t="str">
        <f t="shared" si="612"/>
        <v>match</v>
      </c>
      <c r="J3951" s="1" t="str">
        <f t="shared" si="613"/>
        <v>match</v>
      </c>
      <c r="K3951" s="1">
        <f t="shared" si="614"/>
        <v>0</v>
      </c>
      <c r="L3951" s="2">
        <f>IF(F3951=0,"not processed",_xlfn.MINIFS(Processed_data!H:H,Processed_data!A:A,A3951))</f>
        <v>46028</v>
      </c>
      <c r="M3951" s="1">
        <f>IF(F3951=0,"not processed",ABS(bank_source_transactions__1[[#This Row],[transaction_date]]-Reconciliation!L3951))</f>
        <v>0</v>
      </c>
      <c r="N3951" s="1" t="str" cm="1">
        <f t="array" ref="N3951">_xlfn.IFS(M3951="not Processed", "Not Processed",M3951&gt;2,"SLA Breached",M3951&lt;=2,"Within SLA")</f>
        <v>Within SLA</v>
      </c>
      <c r="O3951" s="1" t="str">
        <f>_xlfn.XLOOKUP(A3951,Source_data!A:A,Source_data!D:D)</f>
        <v>IMPS</v>
      </c>
      <c r="P3951" s="1">
        <f t="shared" si="615"/>
        <v>0</v>
      </c>
      <c r="Q3951" s="1">
        <f t="shared" si="616"/>
        <v>0</v>
      </c>
      <c r="R3951" s="1">
        <f t="shared" si="617"/>
        <v>0</v>
      </c>
      <c r="S3951" s="1">
        <f t="shared" si="618"/>
        <v>0</v>
      </c>
      <c r="T3951" s="1">
        <f t="shared" si="619"/>
        <v>0</v>
      </c>
      <c r="U3951" s="1" t="str">
        <f>_xlfn.XLOOKUP(Table3[[#This Row],[Transaction ID]],Source_data!A:A,Source_data!E:E)</f>
        <v>Mumbai</v>
      </c>
      <c r="V3951" s="1">
        <f>_xlfn.IFNA(_xlfn.XLOOKUP(A3951,bank_processed_transactions[transaction_id],bank_processed_transactions[processing_minutes]),"")</f>
        <v>56.2</v>
      </c>
      <c r="W3951" s="31">
        <f>_xlfn.XLOOKUP(A3951,Source_data!A:A,Source_data!B:B)</f>
        <v>46028</v>
      </c>
    </row>
    <row r="3952" spans="1:23" x14ac:dyDescent="0.3">
      <c r="A3952" s="3" t="s">
        <v>653</v>
      </c>
      <c r="B3952" s="1">
        <f>_xlfn.XLOOKUP(A3952,bank_source_transactions__1[transaction_id],bank_source_transactions__1[amount_inr])</f>
        <v>29881.71</v>
      </c>
      <c r="C3952" s="1">
        <f>_xlfn.XLOOKUP(A3952,Processed_data!A:A,Processed_data!F:F)</f>
        <v>29881.71</v>
      </c>
      <c r="D3952" s="1" t="str">
        <f>_xlfn.XLOOKUP(A3952,bank_source_transactions__1[transaction_id],bank_source_transactions__1[transaction_status])</f>
        <v>SUCCESS</v>
      </c>
      <c r="E3952" s="1" t="str">
        <f>_xlfn.XLOOKUP(A3952,Processed_data!A:A,Processed_data!G:G)</f>
        <v>SUCCESS</v>
      </c>
      <c r="F3952" s="1">
        <f>COUNTIF(bank_processed_transactions[transaction_id],A3952)</f>
        <v>1</v>
      </c>
      <c r="G3952" s="1" t="str">
        <f t="shared" si="610"/>
        <v>found</v>
      </c>
      <c r="H3952" s="1" t="str">
        <f t="shared" si="611"/>
        <v>Not Duplicate</v>
      </c>
      <c r="I3952" s="1" t="str">
        <f t="shared" si="612"/>
        <v>match</v>
      </c>
      <c r="J3952" s="1" t="str">
        <f t="shared" si="613"/>
        <v>match</v>
      </c>
      <c r="K3952" s="1">
        <f t="shared" si="614"/>
        <v>0</v>
      </c>
      <c r="L3952" s="2">
        <f>IF(F3952=0,"not processed",_xlfn.MINIFS(Processed_data!H:H,Processed_data!A:A,A3952))</f>
        <v>46050</v>
      </c>
      <c r="M3952" s="1">
        <f>IF(F3952=0,"not processed",ABS(bank_source_transactions__1[[#This Row],[transaction_date]]-Reconciliation!L3952))</f>
        <v>1</v>
      </c>
      <c r="N3952" s="1" t="str" cm="1">
        <f t="array" ref="N3952">_xlfn.IFS(M3952="not Processed", "Not Processed",M3952&gt;2,"SLA Breached",M3952&lt;=2,"Within SLA")</f>
        <v>Within SLA</v>
      </c>
      <c r="O3952" s="1" t="str">
        <f>_xlfn.XLOOKUP(A3952,Source_data!A:A,Source_data!D:D)</f>
        <v>UPI</v>
      </c>
      <c r="P3952" s="1">
        <f t="shared" si="615"/>
        <v>0</v>
      </c>
      <c r="Q3952" s="1">
        <f t="shared" si="616"/>
        <v>0</v>
      </c>
      <c r="R3952" s="1">
        <f t="shared" si="617"/>
        <v>0</v>
      </c>
      <c r="S3952" s="1">
        <f t="shared" si="618"/>
        <v>0</v>
      </c>
      <c r="T3952" s="1">
        <f t="shared" si="619"/>
        <v>0</v>
      </c>
      <c r="U3952" s="1" t="str">
        <f>_xlfn.XLOOKUP(Table3[[#This Row],[Transaction ID]],Source_data!A:A,Source_data!E:E)</f>
        <v>Bengaluru</v>
      </c>
      <c r="V3952" s="1">
        <f>_xlfn.IFNA(_xlfn.XLOOKUP(A3952,bank_processed_transactions[transaction_id],bank_processed_transactions[processing_minutes]),"")</f>
        <v>25.5</v>
      </c>
      <c r="W3952" s="31">
        <f>_xlfn.XLOOKUP(A3952,Source_data!A:A,Source_data!B:B)</f>
        <v>46049</v>
      </c>
    </row>
    <row r="3953" spans="1:23" x14ac:dyDescent="0.3">
      <c r="A3953" s="4" t="s">
        <v>4741</v>
      </c>
      <c r="B3953" s="1">
        <f>_xlfn.XLOOKUP(A3953,bank_source_transactions__1[transaction_id],bank_source_transactions__1[amount_inr])</f>
        <v>7734.75</v>
      </c>
      <c r="C3953" s="1">
        <f>_xlfn.XLOOKUP(A3953,Processed_data!A:A,Processed_data!F:F)</f>
        <v>7734.75</v>
      </c>
      <c r="D3953" s="1" t="str">
        <f>_xlfn.XLOOKUP(A3953,bank_source_transactions__1[transaction_id],bank_source_transactions__1[transaction_status])</f>
        <v>SUCCESS</v>
      </c>
      <c r="E3953" s="1" t="str">
        <f>_xlfn.XLOOKUP(A3953,Processed_data!A:A,Processed_data!G:G)</f>
        <v>SUCCESS</v>
      </c>
      <c r="F3953" s="1">
        <f>COUNTIF(bank_processed_transactions[transaction_id],A3953)</f>
        <v>1</v>
      </c>
      <c r="G3953" s="1" t="str">
        <f t="shared" si="610"/>
        <v>found</v>
      </c>
      <c r="H3953" s="1" t="str">
        <f t="shared" si="611"/>
        <v>Not Duplicate</v>
      </c>
      <c r="I3953" s="1" t="str">
        <f t="shared" si="612"/>
        <v>match</v>
      </c>
      <c r="J3953" s="1" t="str">
        <f t="shared" si="613"/>
        <v>match</v>
      </c>
      <c r="K3953" s="1">
        <f t="shared" si="614"/>
        <v>0</v>
      </c>
      <c r="L3953" s="2">
        <f>IF(F3953=0,"not processed",_xlfn.MINIFS(Processed_data!H:H,Processed_data!A:A,A3953))</f>
        <v>46071</v>
      </c>
      <c r="M3953" s="1">
        <f>IF(F3953=0,"not processed",ABS(bank_source_transactions__1[[#This Row],[transaction_date]]-Reconciliation!L3953))</f>
        <v>3</v>
      </c>
      <c r="N3953" s="1" t="str" cm="1">
        <f t="array" ref="N3953">_xlfn.IFS(M3953="not Processed", "Not Processed",M3953&gt;2,"SLA Breached",M3953&lt;=2,"Within SLA")</f>
        <v>SLA Breached</v>
      </c>
      <c r="O3953" s="1" t="str">
        <f>_xlfn.XLOOKUP(A3953,Source_data!A:A,Source_data!D:D)</f>
        <v>UPI</v>
      </c>
      <c r="P3953" s="1">
        <f t="shared" si="615"/>
        <v>0</v>
      </c>
      <c r="Q3953" s="1">
        <f t="shared" si="616"/>
        <v>0</v>
      </c>
      <c r="R3953" s="1">
        <f t="shared" si="617"/>
        <v>0</v>
      </c>
      <c r="S3953" s="1">
        <f t="shared" si="618"/>
        <v>0</v>
      </c>
      <c r="T3953" s="1">
        <f t="shared" si="619"/>
        <v>1</v>
      </c>
      <c r="U3953" s="1" t="str">
        <f>_xlfn.XLOOKUP(Table3[[#This Row],[Transaction ID]],Source_data!A:A,Source_data!E:E)</f>
        <v>Pune</v>
      </c>
      <c r="V3953" s="1">
        <f>_xlfn.IFNA(_xlfn.XLOOKUP(A3953,bank_processed_transactions[transaction_id],bank_processed_transactions[processing_minutes]),"")</f>
        <v>78.099999999999994</v>
      </c>
      <c r="W3953" s="31">
        <f>_xlfn.XLOOKUP(A3953,Source_data!A:A,Source_data!B:B)</f>
        <v>46068</v>
      </c>
    </row>
    <row r="3954" spans="1:23" x14ac:dyDescent="0.3">
      <c r="A3954" s="3" t="s">
        <v>2264</v>
      </c>
      <c r="B3954" s="1">
        <f>_xlfn.XLOOKUP(A3954,bank_source_transactions__1[transaction_id],bank_source_transactions__1[amount_inr])</f>
        <v>2185.41</v>
      </c>
      <c r="C3954" s="1">
        <f>_xlfn.XLOOKUP(A3954,Processed_data!A:A,Processed_data!F:F)</f>
        <v>2185.41</v>
      </c>
      <c r="D3954" s="1" t="str">
        <f>_xlfn.XLOOKUP(A3954,bank_source_transactions__1[transaction_id],bank_source_transactions__1[transaction_status])</f>
        <v>SUCCESS</v>
      </c>
      <c r="E3954" s="1" t="str">
        <f>_xlfn.XLOOKUP(A3954,Processed_data!A:A,Processed_data!G:G)</f>
        <v>SUCCESS</v>
      </c>
      <c r="F3954" s="1">
        <f>COUNTIF(bank_processed_transactions[transaction_id],A3954)</f>
        <v>1</v>
      </c>
      <c r="G3954" s="1" t="str">
        <f t="shared" si="610"/>
        <v>found</v>
      </c>
      <c r="H3954" s="1" t="str">
        <f t="shared" si="611"/>
        <v>Not Duplicate</v>
      </c>
      <c r="I3954" s="1" t="str">
        <f t="shared" si="612"/>
        <v>match</v>
      </c>
      <c r="J3954" s="1" t="str">
        <f t="shared" si="613"/>
        <v>match</v>
      </c>
      <c r="K3954" s="1">
        <f t="shared" si="614"/>
        <v>0</v>
      </c>
      <c r="L3954" s="2">
        <f>IF(F3954=0,"not processed",_xlfn.MINIFS(Processed_data!H:H,Processed_data!A:A,A3954))</f>
        <v>46093</v>
      </c>
      <c r="M3954" s="1">
        <f>IF(F3954=0,"not processed",ABS(bank_source_transactions__1[[#This Row],[transaction_date]]-Reconciliation!L3954))</f>
        <v>3</v>
      </c>
      <c r="N3954" s="1" t="str" cm="1">
        <f t="array" ref="N3954">_xlfn.IFS(M3954="not Processed", "Not Processed",M3954&gt;2,"SLA Breached",M3954&lt;=2,"Within SLA")</f>
        <v>SLA Breached</v>
      </c>
      <c r="O3954" s="1" t="str">
        <f>_xlfn.XLOOKUP(A3954,Source_data!A:A,Source_data!D:D)</f>
        <v>CARD</v>
      </c>
      <c r="P3954" s="1">
        <f t="shared" si="615"/>
        <v>0</v>
      </c>
      <c r="Q3954" s="1">
        <f t="shared" si="616"/>
        <v>0</v>
      </c>
      <c r="R3954" s="1">
        <f t="shared" si="617"/>
        <v>0</v>
      </c>
      <c r="S3954" s="1">
        <f t="shared" si="618"/>
        <v>0</v>
      </c>
      <c r="T3954" s="1">
        <f t="shared" si="619"/>
        <v>1</v>
      </c>
      <c r="U3954" s="1" t="str">
        <f>_xlfn.XLOOKUP(Table3[[#This Row],[Transaction ID]],Source_data!A:A,Source_data!E:E)</f>
        <v>Pune</v>
      </c>
      <c r="V3954" s="1">
        <f>_xlfn.IFNA(_xlfn.XLOOKUP(A3954,bank_processed_transactions[transaction_id],bank_processed_transactions[processing_minutes]),"")</f>
        <v>62.4</v>
      </c>
      <c r="W3954" s="31">
        <f>_xlfn.XLOOKUP(A3954,Source_data!A:A,Source_data!B:B)</f>
        <v>46090</v>
      </c>
    </row>
    <row r="3955" spans="1:23" x14ac:dyDescent="0.3">
      <c r="A3955" s="4" t="s">
        <v>77</v>
      </c>
      <c r="B3955" s="1">
        <f>_xlfn.XLOOKUP(A3955,bank_source_transactions__1[transaction_id],bank_source_transactions__1[amount_inr])</f>
        <v>18960.16</v>
      </c>
      <c r="C3955" s="1">
        <f>_xlfn.XLOOKUP(A3955,Processed_data!A:A,Processed_data!F:F)</f>
        <v>18960.16</v>
      </c>
      <c r="D3955" s="1" t="str">
        <f>_xlfn.XLOOKUP(A3955,bank_source_transactions__1[transaction_id],bank_source_transactions__1[transaction_status])</f>
        <v>SUCCESS</v>
      </c>
      <c r="E3955" s="1" t="str">
        <f>_xlfn.XLOOKUP(A3955,Processed_data!A:A,Processed_data!G:G)</f>
        <v>SUCCESS</v>
      </c>
      <c r="F3955" s="1">
        <f>COUNTIF(bank_processed_transactions[transaction_id],A3955)</f>
        <v>1</v>
      </c>
      <c r="G3955" s="1" t="str">
        <f t="shared" si="610"/>
        <v>found</v>
      </c>
      <c r="H3955" s="1" t="str">
        <f t="shared" si="611"/>
        <v>Not Duplicate</v>
      </c>
      <c r="I3955" s="1" t="str">
        <f t="shared" si="612"/>
        <v>match</v>
      </c>
      <c r="J3955" s="1" t="str">
        <f t="shared" si="613"/>
        <v>match</v>
      </c>
      <c r="K3955" s="1">
        <f t="shared" si="614"/>
        <v>0</v>
      </c>
      <c r="L3955" s="2">
        <f>IF(F3955=0,"not processed",_xlfn.MINIFS(Processed_data!H:H,Processed_data!A:A,A3955))</f>
        <v>46075</v>
      </c>
      <c r="M3955" s="1">
        <f>IF(F3955=0,"not processed",ABS(bank_source_transactions__1[[#This Row],[transaction_date]]-Reconciliation!L3955))</f>
        <v>2</v>
      </c>
      <c r="N3955" s="1" t="str" cm="1">
        <f t="array" ref="N3955">_xlfn.IFS(M3955="not Processed", "Not Processed",M3955&gt;2,"SLA Breached",M3955&lt;=2,"Within SLA")</f>
        <v>Within SLA</v>
      </c>
      <c r="O3955" s="1" t="str">
        <f>_xlfn.XLOOKUP(A3955,Source_data!A:A,Source_data!D:D)</f>
        <v>ATM</v>
      </c>
      <c r="P3955" s="1">
        <f t="shared" si="615"/>
        <v>0</v>
      </c>
      <c r="Q3955" s="1">
        <f t="shared" si="616"/>
        <v>0</v>
      </c>
      <c r="R3955" s="1">
        <f t="shared" si="617"/>
        <v>0</v>
      </c>
      <c r="S3955" s="1">
        <f t="shared" si="618"/>
        <v>0</v>
      </c>
      <c r="T3955" s="1">
        <f t="shared" si="619"/>
        <v>0</v>
      </c>
      <c r="U3955" s="1" t="str">
        <f>_xlfn.XLOOKUP(Table3[[#This Row],[Transaction ID]],Source_data!A:A,Source_data!E:E)</f>
        <v>Bengaluru</v>
      </c>
      <c r="V3955" s="1">
        <f>_xlfn.IFNA(_xlfn.XLOOKUP(A3955,bank_processed_transactions[transaction_id],bank_processed_transactions[processing_minutes]),"")</f>
        <v>52.3</v>
      </c>
      <c r="W3955" s="31">
        <f>_xlfn.XLOOKUP(A3955,Source_data!A:A,Source_data!B:B)</f>
        <v>46073</v>
      </c>
    </row>
    <row r="3956" spans="1:23" x14ac:dyDescent="0.3">
      <c r="A3956" s="3" t="s">
        <v>2977</v>
      </c>
      <c r="B3956" s="1">
        <f>_xlfn.XLOOKUP(A3956,bank_source_transactions__1[transaction_id],bank_source_transactions__1[amount_inr])</f>
        <v>1135.0999999999999</v>
      </c>
      <c r="C3956" s="1">
        <f>_xlfn.XLOOKUP(A3956,Processed_data!A:A,Processed_data!F:F)</f>
        <v>1135.0999999999999</v>
      </c>
      <c r="D3956" s="1" t="str">
        <f>_xlfn.XLOOKUP(A3956,bank_source_transactions__1[transaction_id],bank_source_transactions__1[transaction_status])</f>
        <v>SUCCESS</v>
      </c>
      <c r="E3956" s="1" t="str">
        <f>_xlfn.XLOOKUP(A3956,Processed_data!A:A,Processed_data!G:G)</f>
        <v>SUCCESS</v>
      </c>
      <c r="F3956" s="1">
        <f>COUNTIF(bank_processed_transactions[transaction_id],A3956)</f>
        <v>1</v>
      </c>
      <c r="G3956" s="1" t="str">
        <f t="shared" si="610"/>
        <v>found</v>
      </c>
      <c r="H3956" s="1" t="str">
        <f t="shared" si="611"/>
        <v>Not Duplicate</v>
      </c>
      <c r="I3956" s="1" t="str">
        <f t="shared" si="612"/>
        <v>match</v>
      </c>
      <c r="J3956" s="1" t="str">
        <f t="shared" si="613"/>
        <v>match</v>
      </c>
      <c r="K3956" s="1">
        <f t="shared" si="614"/>
        <v>0</v>
      </c>
      <c r="L3956" s="2">
        <f>IF(F3956=0,"not processed",_xlfn.MINIFS(Processed_data!H:H,Processed_data!A:A,A3956))</f>
        <v>46107</v>
      </c>
      <c r="M3956" s="1">
        <f>IF(F3956=0,"not processed",ABS(bank_source_transactions__1[[#This Row],[transaction_date]]-Reconciliation!L3956))</f>
        <v>0</v>
      </c>
      <c r="N3956" s="1" t="str" cm="1">
        <f t="array" ref="N3956">_xlfn.IFS(M3956="not Processed", "Not Processed",M3956&gt;2,"SLA Breached",M3956&lt;=2,"Within SLA")</f>
        <v>Within SLA</v>
      </c>
      <c r="O3956" s="1" t="str">
        <f>_xlfn.XLOOKUP(A3956,Source_data!A:A,Source_data!D:D)</f>
        <v>IMPS</v>
      </c>
      <c r="P3956" s="1">
        <f t="shared" si="615"/>
        <v>0</v>
      </c>
      <c r="Q3956" s="1">
        <f t="shared" si="616"/>
        <v>0</v>
      </c>
      <c r="R3956" s="1">
        <f t="shared" si="617"/>
        <v>0</v>
      </c>
      <c r="S3956" s="1">
        <f t="shared" si="618"/>
        <v>0</v>
      </c>
      <c r="T3956" s="1">
        <f t="shared" si="619"/>
        <v>0</v>
      </c>
      <c r="U3956" s="1" t="str">
        <f>_xlfn.XLOOKUP(Table3[[#This Row],[Transaction ID]],Source_data!A:A,Source_data!E:E)</f>
        <v>Bengaluru</v>
      </c>
      <c r="V3956" s="1">
        <f>_xlfn.IFNA(_xlfn.XLOOKUP(A3956,bank_processed_transactions[transaction_id],bank_processed_transactions[processing_minutes]),"")</f>
        <v>53.5</v>
      </c>
      <c r="W3956" s="31">
        <f>_xlfn.XLOOKUP(A3956,Source_data!A:A,Source_data!B:B)</f>
        <v>46107</v>
      </c>
    </row>
    <row r="3957" spans="1:23" x14ac:dyDescent="0.3">
      <c r="A3957" s="4" t="s">
        <v>3463</v>
      </c>
      <c r="B3957" s="1">
        <f>_xlfn.XLOOKUP(A3957,bank_source_transactions__1[transaction_id],bank_source_transactions__1[amount_inr])</f>
        <v>4047.38</v>
      </c>
      <c r="C3957" s="1">
        <f>_xlfn.XLOOKUP(A3957,Processed_data!A:A,Processed_data!F:F)</f>
        <v>4047.38</v>
      </c>
      <c r="D3957" s="1" t="str">
        <f>_xlfn.XLOOKUP(A3957,bank_source_transactions__1[transaction_id],bank_source_transactions__1[transaction_status])</f>
        <v>SUCCESS</v>
      </c>
      <c r="E3957" s="1" t="str">
        <f>_xlfn.XLOOKUP(A3957,Processed_data!A:A,Processed_data!G:G)</f>
        <v>SUCCESS</v>
      </c>
      <c r="F3957" s="1">
        <f>COUNTIF(bank_processed_transactions[transaction_id],A3957)</f>
        <v>1</v>
      </c>
      <c r="G3957" s="1" t="str">
        <f t="shared" si="610"/>
        <v>found</v>
      </c>
      <c r="H3957" s="1" t="str">
        <f t="shared" si="611"/>
        <v>Not Duplicate</v>
      </c>
      <c r="I3957" s="1" t="str">
        <f t="shared" si="612"/>
        <v>match</v>
      </c>
      <c r="J3957" s="1" t="str">
        <f t="shared" si="613"/>
        <v>match</v>
      </c>
      <c r="K3957" s="1">
        <f t="shared" si="614"/>
        <v>0</v>
      </c>
      <c r="L3957" s="2">
        <f>IF(F3957=0,"not processed",_xlfn.MINIFS(Processed_data!H:H,Processed_data!A:A,A3957))</f>
        <v>46052</v>
      </c>
      <c r="M3957" s="1">
        <f>IF(F3957=0,"not processed",ABS(bank_source_transactions__1[[#This Row],[transaction_date]]-Reconciliation!L3957))</f>
        <v>1</v>
      </c>
      <c r="N3957" s="1" t="str" cm="1">
        <f t="array" ref="N3957">_xlfn.IFS(M3957="not Processed", "Not Processed",M3957&gt;2,"SLA Breached",M3957&lt;=2,"Within SLA")</f>
        <v>Within SLA</v>
      </c>
      <c r="O3957" s="1" t="str">
        <f>_xlfn.XLOOKUP(A3957,Source_data!A:A,Source_data!D:D)</f>
        <v>UPI</v>
      </c>
      <c r="P3957" s="1">
        <f t="shared" si="615"/>
        <v>0</v>
      </c>
      <c r="Q3957" s="1">
        <f t="shared" si="616"/>
        <v>0</v>
      </c>
      <c r="R3957" s="1">
        <f t="shared" si="617"/>
        <v>0</v>
      </c>
      <c r="S3957" s="1">
        <f t="shared" si="618"/>
        <v>0</v>
      </c>
      <c r="T3957" s="1">
        <f t="shared" si="619"/>
        <v>0</v>
      </c>
      <c r="U3957" s="1" t="str">
        <f>_xlfn.XLOOKUP(Table3[[#This Row],[Transaction ID]],Source_data!A:A,Source_data!E:E)</f>
        <v>Hyderabad</v>
      </c>
      <c r="V3957" s="1">
        <f>_xlfn.IFNA(_xlfn.XLOOKUP(A3957,bank_processed_transactions[transaction_id],bank_processed_transactions[processing_minutes]),"")</f>
        <v>16.100000000000001</v>
      </c>
      <c r="W3957" s="31">
        <f>_xlfn.XLOOKUP(A3957,Source_data!A:A,Source_data!B:B)</f>
        <v>46051</v>
      </c>
    </row>
    <row r="3958" spans="1:23" x14ac:dyDescent="0.3">
      <c r="A3958" s="3" t="s">
        <v>820</v>
      </c>
      <c r="B3958" s="1">
        <f>_xlfn.XLOOKUP(A3958,bank_source_transactions__1[transaction_id],bank_source_transactions__1[amount_inr])</f>
        <v>19729.86</v>
      </c>
      <c r="C3958" s="1">
        <f>_xlfn.XLOOKUP(A3958,Processed_data!A:A,Processed_data!F:F)</f>
        <v>19729.86</v>
      </c>
      <c r="D3958" s="1" t="str">
        <f>_xlfn.XLOOKUP(A3958,bank_source_transactions__1[transaction_id],bank_source_transactions__1[transaction_status])</f>
        <v>SUCCESS</v>
      </c>
      <c r="E3958" s="1" t="str">
        <f>_xlfn.XLOOKUP(A3958,Processed_data!A:A,Processed_data!G:G)</f>
        <v>SUCCESS</v>
      </c>
      <c r="F3958" s="1">
        <f>COUNTIF(bank_processed_transactions[transaction_id],A3958)</f>
        <v>1</v>
      </c>
      <c r="G3958" s="1" t="str">
        <f t="shared" si="610"/>
        <v>found</v>
      </c>
      <c r="H3958" s="1" t="str">
        <f t="shared" si="611"/>
        <v>Not Duplicate</v>
      </c>
      <c r="I3958" s="1" t="str">
        <f t="shared" si="612"/>
        <v>match</v>
      </c>
      <c r="J3958" s="1" t="str">
        <f t="shared" si="613"/>
        <v>match</v>
      </c>
      <c r="K3958" s="1">
        <f t="shared" si="614"/>
        <v>0</v>
      </c>
      <c r="L3958" s="2">
        <f>IF(F3958=0,"not processed",_xlfn.MINIFS(Processed_data!H:H,Processed_data!A:A,A3958))</f>
        <v>46096</v>
      </c>
      <c r="M3958" s="1">
        <f>IF(F3958=0,"not processed",ABS(bank_source_transactions__1[[#This Row],[transaction_date]]-Reconciliation!L3958))</f>
        <v>2</v>
      </c>
      <c r="N3958" s="1" t="str" cm="1">
        <f t="array" ref="N3958">_xlfn.IFS(M3958="not Processed", "Not Processed",M3958&gt;2,"SLA Breached",M3958&lt;=2,"Within SLA")</f>
        <v>Within SLA</v>
      </c>
      <c r="O3958" s="1" t="str">
        <f>_xlfn.XLOOKUP(A3958,Source_data!A:A,Source_data!D:D)</f>
        <v>NEFT</v>
      </c>
      <c r="P3958" s="1">
        <f t="shared" si="615"/>
        <v>0</v>
      </c>
      <c r="Q3958" s="1">
        <f t="shared" si="616"/>
        <v>0</v>
      </c>
      <c r="R3958" s="1">
        <f t="shared" si="617"/>
        <v>0</v>
      </c>
      <c r="S3958" s="1">
        <f t="shared" si="618"/>
        <v>0</v>
      </c>
      <c r="T3958" s="1">
        <f t="shared" si="619"/>
        <v>0</v>
      </c>
      <c r="U3958" s="1" t="str">
        <f>_xlfn.XLOOKUP(Table3[[#This Row],[Transaction ID]],Source_data!A:A,Source_data!E:E)</f>
        <v>Hyderabad</v>
      </c>
      <c r="V3958" s="1">
        <f>_xlfn.IFNA(_xlfn.XLOOKUP(A3958,bank_processed_transactions[transaction_id],bank_processed_transactions[processing_minutes]),"")</f>
        <v>59.3</v>
      </c>
      <c r="W3958" s="31">
        <f>_xlfn.XLOOKUP(A3958,Source_data!A:A,Source_data!B:B)</f>
        <v>46094</v>
      </c>
    </row>
    <row r="3959" spans="1:23" x14ac:dyDescent="0.3">
      <c r="A3959" s="4" t="s">
        <v>4466</v>
      </c>
      <c r="B3959" s="1">
        <f>_xlfn.XLOOKUP(A3959,bank_source_transactions__1[transaction_id],bank_source_transactions__1[amount_inr])</f>
        <v>3224.17</v>
      </c>
      <c r="C3959" s="1">
        <f>_xlfn.XLOOKUP(A3959,Processed_data!A:A,Processed_data!F:F)</f>
        <v>3224.17</v>
      </c>
      <c r="D3959" s="1" t="str">
        <f>_xlfn.XLOOKUP(A3959,bank_source_transactions__1[transaction_id],bank_source_transactions__1[transaction_status])</f>
        <v>SUCCESS</v>
      </c>
      <c r="E3959" s="1" t="str">
        <f>_xlfn.XLOOKUP(A3959,Processed_data!A:A,Processed_data!G:G)</f>
        <v>SUCCESS</v>
      </c>
      <c r="F3959" s="1">
        <f>COUNTIF(bank_processed_transactions[transaction_id],A3959)</f>
        <v>1</v>
      </c>
      <c r="G3959" s="1" t="str">
        <f t="shared" si="610"/>
        <v>found</v>
      </c>
      <c r="H3959" s="1" t="str">
        <f t="shared" si="611"/>
        <v>Not Duplicate</v>
      </c>
      <c r="I3959" s="1" t="str">
        <f t="shared" si="612"/>
        <v>match</v>
      </c>
      <c r="J3959" s="1" t="str">
        <f t="shared" si="613"/>
        <v>match</v>
      </c>
      <c r="K3959" s="1">
        <f t="shared" si="614"/>
        <v>0</v>
      </c>
      <c r="L3959" s="2">
        <f>IF(F3959=0,"not processed",_xlfn.MINIFS(Processed_data!H:H,Processed_data!A:A,A3959))</f>
        <v>46093</v>
      </c>
      <c r="M3959" s="1">
        <f>IF(F3959=0,"not processed",ABS(bank_source_transactions__1[[#This Row],[transaction_date]]-Reconciliation!L3959))</f>
        <v>1</v>
      </c>
      <c r="N3959" s="1" t="str" cm="1">
        <f t="array" ref="N3959">_xlfn.IFS(M3959="not Processed", "Not Processed",M3959&gt;2,"SLA Breached",M3959&lt;=2,"Within SLA")</f>
        <v>Within SLA</v>
      </c>
      <c r="O3959" s="1" t="str">
        <f>_xlfn.XLOOKUP(A3959,Source_data!A:A,Source_data!D:D)</f>
        <v>IMPS</v>
      </c>
      <c r="P3959" s="1">
        <f t="shared" si="615"/>
        <v>0</v>
      </c>
      <c r="Q3959" s="1">
        <f t="shared" si="616"/>
        <v>0</v>
      </c>
      <c r="R3959" s="1">
        <f t="shared" si="617"/>
        <v>0</v>
      </c>
      <c r="S3959" s="1">
        <f t="shared" si="618"/>
        <v>0</v>
      </c>
      <c r="T3959" s="1">
        <f t="shared" si="619"/>
        <v>0</v>
      </c>
      <c r="U3959" s="1" t="str">
        <f>_xlfn.XLOOKUP(Table3[[#This Row],[Transaction ID]],Source_data!A:A,Source_data!E:E)</f>
        <v>Mumbai</v>
      </c>
      <c r="V3959" s="1">
        <f>_xlfn.IFNA(_xlfn.XLOOKUP(A3959,bank_processed_transactions[transaction_id],bank_processed_transactions[processing_minutes]),"")</f>
        <v>18.3</v>
      </c>
      <c r="W3959" s="31">
        <f>_xlfn.XLOOKUP(A3959,Source_data!A:A,Source_data!B:B)</f>
        <v>46092</v>
      </c>
    </row>
    <row r="3960" spans="1:23" x14ac:dyDescent="0.3">
      <c r="A3960" s="3" t="s">
        <v>2424</v>
      </c>
      <c r="B3960" s="1">
        <f>_xlfn.XLOOKUP(A3960,bank_source_transactions__1[transaction_id],bank_source_transactions__1[amount_inr])</f>
        <v>29754.75</v>
      </c>
      <c r="C3960" s="1">
        <f>_xlfn.XLOOKUP(A3960,Processed_data!A:A,Processed_data!F:F)</f>
        <v>29754.75</v>
      </c>
      <c r="D3960" s="1" t="str">
        <f>_xlfn.XLOOKUP(A3960,bank_source_transactions__1[transaction_id],bank_source_transactions__1[transaction_status])</f>
        <v>FAILED</v>
      </c>
      <c r="E3960" s="1" t="str">
        <f>_xlfn.XLOOKUP(A3960,Processed_data!A:A,Processed_data!G:G)</f>
        <v>FAILED</v>
      </c>
      <c r="F3960" s="1">
        <f>COUNTIF(bank_processed_transactions[transaction_id],A3960)</f>
        <v>1</v>
      </c>
      <c r="G3960" s="1" t="str">
        <f t="shared" si="610"/>
        <v>found</v>
      </c>
      <c r="H3960" s="1" t="str">
        <f t="shared" si="611"/>
        <v>Not Duplicate</v>
      </c>
      <c r="I3960" s="1" t="str">
        <f t="shared" si="612"/>
        <v>match</v>
      </c>
      <c r="J3960" s="1" t="str">
        <f t="shared" si="613"/>
        <v>match</v>
      </c>
      <c r="K3960" s="1">
        <f t="shared" si="614"/>
        <v>0</v>
      </c>
      <c r="L3960" s="2">
        <f>IF(F3960=0,"not processed",_xlfn.MINIFS(Processed_data!H:H,Processed_data!A:A,A3960))</f>
        <v>46068</v>
      </c>
      <c r="M3960" s="1">
        <f>IF(F3960=0,"not processed",ABS(bank_source_transactions__1[[#This Row],[transaction_date]]-Reconciliation!L3960))</f>
        <v>1</v>
      </c>
      <c r="N3960" s="1" t="str" cm="1">
        <f t="array" ref="N3960">_xlfn.IFS(M3960="not Processed", "Not Processed",M3960&gt;2,"SLA Breached",M3960&lt;=2,"Within SLA")</f>
        <v>Within SLA</v>
      </c>
      <c r="O3960" s="1" t="str">
        <f>_xlfn.XLOOKUP(A3960,Source_data!A:A,Source_data!D:D)</f>
        <v>IMPS</v>
      </c>
      <c r="P3960" s="1">
        <f t="shared" si="615"/>
        <v>0</v>
      </c>
      <c r="Q3960" s="1">
        <f t="shared" si="616"/>
        <v>0</v>
      </c>
      <c r="R3960" s="1">
        <f t="shared" si="617"/>
        <v>0</v>
      </c>
      <c r="S3960" s="1">
        <f t="shared" si="618"/>
        <v>0</v>
      </c>
      <c r="T3960" s="1">
        <f t="shared" si="619"/>
        <v>0</v>
      </c>
      <c r="U3960" s="1" t="str">
        <f>_xlfn.XLOOKUP(Table3[[#This Row],[Transaction ID]],Source_data!A:A,Source_data!E:E)</f>
        <v>Hyderabad</v>
      </c>
      <c r="V3960" s="1">
        <f>_xlfn.IFNA(_xlfn.XLOOKUP(A3960,bank_processed_transactions[transaction_id],bank_processed_transactions[processing_minutes]),"")</f>
        <v>48.3</v>
      </c>
      <c r="W3960" s="31">
        <f>_xlfn.XLOOKUP(A3960,Source_data!A:A,Source_data!B:B)</f>
        <v>46067</v>
      </c>
    </row>
    <row r="3961" spans="1:23" x14ac:dyDescent="0.3">
      <c r="A3961" s="4" t="s">
        <v>2234</v>
      </c>
      <c r="B3961" s="1">
        <f>_xlfn.XLOOKUP(A3961,bank_source_transactions__1[transaction_id],bank_source_transactions__1[amount_inr])</f>
        <v>15204.55</v>
      </c>
      <c r="C3961" s="1">
        <f>_xlfn.XLOOKUP(A3961,Processed_data!A:A,Processed_data!F:F)</f>
        <v>15204.55</v>
      </c>
      <c r="D3961" s="1" t="str">
        <f>_xlfn.XLOOKUP(A3961,bank_source_transactions__1[transaction_id],bank_source_transactions__1[transaction_status])</f>
        <v>FAILED</v>
      </c>
      <c r="E3961" s="1" t="str">
        <f>_xlfn.XLOOKUP(A3961,Processed_data!A:A,Processed_data!G:G)</f>
        <v>FAILED</v>
      </c>
      <c r="F3961" s="1">
        <f>COUNTIF(bank_processed_transactions[transaction_id],A3961)</f>
        <v>1</v>
      </c>
      <c r="G3961" s="1" t="str">
        <f t="shared" si="610"/>
        <v>found</v>
      </c>
      <c r="H3961" s="1" t="str">
        <f t="shared" si="611"/>
        <v>Not Duplicate</v>
      </c>
      <c r="I3961" s="1" t="str">
        <f t="shared" si="612"/>
        <v>match</v>
      </c>
      <c r="J3961" s="1" t="str">
        <f t="shared" si="613"/>
        <v>match</v>
      </c>
      <c r="K3961" s="1">
        <f t="shared" si="614"/>
        <v>0</v>
      </c>
      <c r="L3961" s="2">
        <f>IF(F3961=0,"not processed",_xlfn.MINIFS(Processed_data!H:H,Processed_data!A:A,A3961))</f>
        <v>46052</v>
      </c>
      <c r="M3961" s="1">
        <f>IF(F3961=0,"not processed",ABS(bank_source_transactions__1[[#This Row],[transaction_date]]-Reconciliation!L3961))</f>
        <v>5</v>
      </c>
      <c r="N3961" s="1" t="str" cm="1">
        <f t="array" ref="N3961">_xlfn.IFS(M3961="not Processed", "Not Processed",M3961&gt;2,"SLA Breached",M3961&lt;=2,"Within SLA")</f>
        <v>SLA Breached</v>
      </c>
      <c r="O3961" s="1" t="str">
        <f>_xlfn.XLOOKUP(A3961,Source_data!A:A,Source_data!D:D)</f>
        <v>UPI</v>
      </c>
      <c r="P3961" s="1">
        <f t="shared" si="615"/>
        <v>0</v>
      </c>
      <c r="Q3961" s="1">
        <f t="shared" si="616"/>
        <v>0</v>
      </c>
      <c r="R3961" s="1">
        <f t="shared" si="617"/>
        <v>0</v>
      </c>
      <c r="S3961" s="1">
        <f t="shared" si="618"/>
        <v>0</v>
      </c>
      <c r="T3961" s="1">
        <f t="shared" si="619"/>
        <v>1</v>
      </c>
      <c r="U3961" s="1" t="str">
        <f>_xlfn.XLOOKUP(Table3[[#This Row],[Transaction ID]],Source_data!A:A,Source_data!E:E)</f>
        <v>Mumbai</v>
      </c>
      <c r="V3961" s="1">
        <f>_xlfn.IFNA(_xlfn.XLOOKUP(A3961,bank_processed_transactions[transaction_id],bank_processed_transactions[processing_minutes]),"")</f>
        <v>28.2</v>
      </c>
      <c r="W3961" s="31">
        <f>_xlfn.XLOOKUP(A3961,Source_data!A:A,Source_data!B:B)</f>
        <v>46047</v>
      </c>
    </row>
    <row r="3962" spans="1:23" x14ac:dyDescent="0.3">
      <c r="A3962" s="3" t="s">
        <v>4938</v>
      </c>
      <c r="B3962" s="1">
        <f>_xlfn.XLOOKUP(A3962,bank_source_transactions__1[transaction_id],bank_source_transactions__1[amount_inr])</f>
        <v>1494.57</v>
      </c>
      <c r="C3962" s="1">
        <f>_xlfn.XLOOKUP(A3962,Processed_data!A:A,Processed_data!F:F)</f>
        <v>1494.57</v>
      </c>
      <c r="D3962" s="1" t="str">
        <f>_xlfn.XLOOKUP(A3962,bank_source_transactions__1[transaction_id],bank_source_transactions__1[transaction_status])</f>
        <v>SUCCESS</v>
      </c>
      <c r="E3962" s="1" t="str">
        <f>_xlfn.XLOOKUP(A3962,Processed_data!A:A,Processed_data!G:G)</f>
        <v>SUCCESS</v>
      </c>
      <c r="F3962" s="1">
        <f>COUNTIF(bank_processed_transactions[transaction_id],A3962)</f>
        <v>1</v>
      </c>
      <c r="G3962" s="1" t="str">
        <f t="shared" si="610"/>
        <v>found</v>
      </c>
      <c r="H3962" s="1" t="str">
        <f t="shared" si="611"/>
        <v>Not Duplicate</v>
      </c>
      <c r="I3962" s="1" t="str">
        <f t="shared" si="612"/>
        <v>match</v>
      </c>
      <c r="J3962" s="1" t="str">
        <f t="shared" si="613"/>
        <v>match</v>
      </c>
      <c r="K3962" s="1">
        <f t="shared" si="614"/>
        <v>0</v>
      </c>
      <c r="L3962" s="2">
        <f>IF(F3962=0,"not processed",_xlfn.MINIFS(Processed_data!H:H,Processed_data!A:A,A3962))</f>
        <v>46105</v>
      </c>
      <c r="M3962" s="1">
        <f>IF(F3962=0,"not processed",ABS(bank_source_transactions__1[[#This Row],[transaction_date]]-Reconciliation!L3962))</f>
        <v>0</v>
      </c>
      <c r="N3962" s="1" t="str" cm="1">
        <f t="array" ref="N3962">_xlfn.IFS(M3962="not Processed", "Not Processed",M3962&gt;2,"SLA Breached",M3962&lt;=2,"Within SLA")</f>
        <v>Within SLA</v>
      </c>
      <c r="O3962" s="1" t="str">
        <f>_xlfn.XLOOKUP(A3962,Source_data!A:A,Source_data!D:D)</f>
        <v>CARD</v>
      </c>
      <c r="P3962" s="1">
        <f t="shared" si="615"/>
        <v>0</v>
      </c>
      <c r="Q3962" s="1">
        <f t="shared" si="616"/>
        <v>0</v>
      </c>
      <c r="R3962" s="1">
        <f t="shared" si="617"/>
        <v>0</v>
      </c>
      <c r="S3962" s="1">
        <f t="shared" si="618"/>
        <v>0</v>
      </c>
      <c r="T3962" s="1">
        <f t="shared" si="619"/>
        <v>0</v>
      </c>
      <c r="U3962" s="1" t="str">
        <f>_xlfn.XLOOKUP(Table3[[#This Row],[Transaction ID]],Source_data!A:A,Source_data!E:E)</f>
        <v>Bengaluru</v>
      </c>
      <c r="V3962" s="1">
        <f>_xlfn.IFNA(_xlfn.XLOOKUP(A3962,bank_processed_transactions[transaction_id],bank_processed_transactions[processing_minutes]),"")</f>
        <v>10.199999999999999</v>
      </c>
      <c r="W3962" s="31">
        <f>_xlfn.XLOOKUP(A3962,Source_data!A:A,Source_data!B:B)</f>
        <v>46105</v>
      </c>
    </row>
    <row r="3963" spans="1:23" x14ac:dyDescent="0.3">
      <c r="A3963" s="4" t="s">
        <v>3922</v>
      </c>
      <c r="B3963" s="1">
        <f>_xlfn.XLOOKUP(A3963,bank_source_transactions__1[transaction_id],bank_source_transactions__1[amount_inr])</f>
        <v>13438.52</v>
      </c>
      <c r="C3963" s="1">
        <f>_xlfn.XLOOKUP(A3963,Processed_data!A:A,Processed_data!F:F)</f>
        <v>13438.52</v>
      </c>
      <c r="D3963" s="1" t="str">
        <f>_xlfn.XLOOKUP(A3963,bank_source_transactions__1[transaction_id],bank_source_transactions__1[transaction_status])</f>
        <v>SUCCESS</v>
      </c>
      <c r="E3963" s="1" t="str">
        <f>_xlfn.XLOOKUP(A3963,Processed_data!A:A,Processed_data!G:G)</f>
        <v>SUCCESS</v>
      </c>
      <c r="F3963" s="1">
        <f>COUNTIF(bank_processed_transactions[transaction_id],A3963)</f>
        <v>1</v>
      </c>
      <c r="G3963" s="1" t="str">
        <f t="shared" si="610"/>
        <v>found</v>
      </c>
      <c r="H3963" s="1" t="str">
        <f t="shared" si="611"/>
        <v>Not Duplicate</v>
      </c>
      <c r="I3963" s="1" t="str">
        <f t="shared" si="612"/>
        <v>match</v>
      </c>
      <c r="J3963" s="1" t="str">
        <f t="shared" si="613"/>
        <v>match</v>
      </c>
      <c r="K3963" s="1">
        <f t="shared" si="614"/>
        <v>0</v>
      </c>
      <c r="L3963" s="2">
        <f>IF(F3963=0,"not processed",_xlfn.MINIFS(Processed_data!H:H,Processed_data!A:A,A3963))</f>
        <v>46033</v>
      </c>
      <c r="M3963" s="1">
        <f>IF(F3963=0,"not processed",ABS(bank_source_transactions__1[[#This Row],[transaction_date]]-Reconciliation!L3963))</f>
        <v>1</v>
      </c>
      <c r="N3963" s="1" t="str" cm="1">
        <f t="array" ref="N3963">_xlfn.IFS(M3963="not Processed", "Not Processed",M3963&gt;2,"SLA Breached",M3963&lt;=2,"Within SLA")</f>
        <v>Within SLA</v>
      </c>
      <c r="O3963" s="1" t="str">
        <f>_xlfn.XLOOKUP(A3963,Source_data!A:A,Source_data!D:D)</f>
        <v>NEFT</v>
      </c>
      <c r="P3963" s="1">
        <f t="shared" si="615"/>
        <v>0</v>
      </c>
      <c r="Q3963" s="1">
        <f t="shared" si="616"/>
        <v>0</v>
      </c>
      <c r="R3963" s="1">
        <f t="shared" si="617"/>
        <v>0</v>
      </c>
      <c r="S3963" s="1">
        <f t="shared" si="618"/>
        <v>0</v>
      </c>
      <c r="T3963" s="1">
        <f t="shared" si="619"/>
        <v>0</v>
      </c>
      <c r="U3963" s="1" t="str">
        <f>_xlfn.XLOOKUP(Table3[[#This Row],[Transaction ID]],Source_data!A:A,Source_data!E:E)</f>
        <v>Mumbai</v>
      </c>
      <c r="V3963" s="1">
        <f>_xlfn.IFNA(_xlfn.XLOOKUP(A3963,bank_processed_transactions[transaction_id],bank_processed_transactions[processing_minutes]),"")</f>
        <v>11.9</v>
      </c>
      <c r="W3963" s="31">
        <f>_xlfn.XLOOKUP(A3963,Source_data!A:A,Source_data!B:B)</f>
        <v>46032</v>
      </c>
    </row>
    <row r="3964" spans="1:23" x14ac:dyDescent="0.3">
      <c r="A3964" s="3" t="s">
        <v>3905</v>
      </c>
      <c r="B3964" s="1">
        <f>_xlfn.XLOOKUP(A3964,bank_source_transactions__1[transaction_id],bank_source_transactions__1[amount_inr])</f>
        <v>16303.8</v>
      </c>
      <c r="C3964" s="1">
        <f>_xlfn.XLOOKUP(A3964,Processed_data!A:A,Processed_data!F:F)</f>
        <v>16303.8</v>
      </c>
      <c r="D3964" s="1" t="str">
        <f>_xlfn.XLOOKUP(A3964,bank_source_transactions__1[transaction_id],bank_source_transactions__1[transaction_status])</f>
        <v>SUCCESS</v>
      </c>
      <c r="E3964" s="1" t="str">
        <f>_xlfn.XLOOKUP(A3964,Processed_data!A:A,Processed_data!G:G)</f>
        <v>SUCCESS</v>
      </c>
      <c r="F3964" s="1">
        <f>COUNTIF(bank_processed_transactions[transaction_id],A3964)</f>
        <v>1</v>
      </c>
      <c r="G3964" s="1" t="str">
        <f t="shared" si="610"/>
        <v>found</v>
      </c>
      <c r="H3964" s="1" t="str">
        <f t="shared" si="611"/>
        <v>Not Duplicate</v>
      </c>
      <c r="I3964" s="1" t="str">
        <f t="shared" si="612"/>
        <v>match</v>
      </c>
      <c r="J3964" s="1" t="str">
        <f t="shared" si="613"/>
        <v>match</v>
      </c>
      <c r="K3964" s="1">
        <f t="shared" si="614"/>
        <v>0</v>
      </c>
      <c r="L3964" s="2">
        <f>IF(F3964=0,"not processed",_xlfn.MINIFS(Processed_data!H:H,Processed_data!A:A,A3964))</f>
        <v>46052</v>
      </c>
      <c r="M3964" s="1">
        <f>IF(F3964=0,"not processed",ABS(bank_source_transactions__1[[#This Row],[transaction_date]]-Reconciliation!L3964))</f>
        <v>1</v>
      </c>
      <c r="N3964" s="1" t="str" cm="1">
        <f t="array" ref="N3964">_xlfn.IFS(M3964="not Processed", "Not Processed",M3964&gt;2,"SLA Breached",M3964&lt;=2,"Within SLA")</f>
        <v>Within SLA</v>
      </c>
      <c r="O3964" s="1" t="str">
        <f>_xlfn.XLOOKUP(A3964,Source_data!A:A,Source_data!D:D)</f>
        <v>IMPS</v>
      </c>
      <c r="P3964" s="1">
        <f t="shared" si="615"/>
        <v>0</v>
      </c>
      <c r="Q3964" s="1">
        <f t="shared" si="616"/>
        <v>0</v>
      </c>
      <c r="R3964" s="1">
        <f t="shared" si="617"/>
        <v>0</v>
      </c>
      <c r="S3964" s="1">
        <f t="shared" si="618"/>
        <v>0</v>
      </c>
      <c r="T3964" s="1">
        <f t="shared" si="619"/>
        <v>0</v>
      </c>
      <c r="U3964" s="1" t="str">
        <f>_xlfn.XLOOKUP(Table3[[#This Row],[Transaction ID]],Source_data!A:A,Source_data!E:E)</f>
        <v>Mumbai</v>
      </c>
      <c r="V3964" s="1">
        <f>_xlfn.IFNA(_xlfn.XLOOKUP(A3964,bank_processed_transactions[transaction_id],bank_processed_transactions[processing_minutes]),"")</f>
        <v>24.9</v>
      </c>
      <c r="W3964" s="31">
        <f>_xlfn.XLOOKUP(A3964,Source_data!A:A,Source_data!B:B)</f>
        <v>46051</v>
      </c>
    </row>
    <row r="3965" spans="1:23" x14ac:dyDescent="0.3">
      <c r="A3965" s="4" t="s">
        <v>4335</v>
      </c>
      <c r="B3965" s="1">
        <f>_xlfn.XLOOKUP(A3965,bank_source_transactions__1[transaction_id],bank_source_transactions__1[amount_inr])</f>
        <v>4579.96</v>
      </c>
      <c r="C3965" s="1">
        <f>_xlfn.XLOOKUP(A3965,Processed_data!A:A,Processed_data!F:F)</f>
        <v>4579.96</v>
      </c>
      <c r="D3965" s="1" t="str">
        <f>_xlfn.XLOOKUP(A3965,bank_source_transactions__1[transaction_id],bank_source_transactions__1[transaction_status])</f>
        <v>SUCCESS</v>
      </c>
      <c r="E3965" s="1" t="str">
        <f>_xlfn.XLOOKUP(A3965,Processed_data!A:A,Processed_data!G:G)</f>
        <v>SUCCESS</v>
      </c>
      <c r="F3965" s="1">
        <f>COUNTIF(bank_processed_transactions[transaction_id],A3965)</f>
        <v>1</v>
      </c>
      <c r="G3965" s="1" t="str">
        <f t="shared" si="610"/>
        <v>found</v>
      </c>
      <c r="H3965" s="1" t="str">
        <f t="shared" si="611"/>
        <v>Not Duplicate</v>
      </c>
      <c r="I3965" s="1" t="str">
        <f t="shared" si="612"/>
        <v>match</v>
      </c>
      <c r="J3965" s="1" t="str">
        <f t="shared" si="613"/>
        <v>match</v>
      </c>
      <c r="K3965" s="1">
        <f t="shared" si="614"/>
        <v>0</v>
      </c>
      <c r="L3965" s="2">
        <f>IF(F3965=0,"not processed",_xlfn.MINIFS(Processed_data!H:H,Processed_data!A:A,A3965))</f>
        <v>46073</v>
      </c>
      <c r="M3965" s="1">
        <f>IF(F3965=0,"not processed",ABS(bank_source_transactions__1[[#This Row],[transaction_date]]-Reconciliation!L3965))</f>
        <v>3</v>
      </c>
      <c r="N3965" s="1" t="str" cm="1">
        <f t="array" ref="N3965">_xlfn.IFS(M3965="not Processed", "Not Processed",M3965&gt;2,"SLA Breached",M3965&lt;=2,"Within SLA")</f>
        <v>SLA Breached</v>
      </c>
      <c r="O3965" s="1" t="str">
        <f>_xlfn.XLOOKUP(A3965,Source_data!A:A,Source_data!D:D)</f>
        <v>NEFT</v>
      </c>
      <c r="P3965" s="1">
        <f t="shared" si="615"/>
        <v>0</v>
      </c>
      <c r="Q3965" s="1">
        <f t="shared" si="616"/>
        <v>0</v>
      </c>
      <c r="R3965" s="1">
        <f t="shared" si="617"/>
        <v>0</v>
      </c>
      <c r="S3965" s="1">
        <f t="shared" si="618"/>
        <v>0</v>
      </c>
      <c r="T3965" s="1">
        <f t="shared" si="619"/>
        <v>1</v>
      </c>
      <c r="U3965" s="1" t="str">
        <f>_xlfn.XLOOKUP(Table3[[#This Row],[Transaction ID]],Source_data!A:A,Source_data!E:E)</f>
        <v>Mumbai</v>
      </c>
      <c r="V3965" s="1">
        <f>_xlfn.IFNA(_xlfn.XLOOKUP(A3965,bank_processed_transactions[transaction_id],bank_processed_transactions[processing_minutes]),"")</f>
        <v>31.6</v>
      </c>
      <c r="W3965" s="31">
        <f>_xlfn.XLOOKUP(A3965,Source_data!A:A,Source_data!B:B)</f>
        <v>46070</v>
      </c>
    </row>
    <row r="3966" spans="1:23" x14ac:dyDescent="0.3">
      <c r="A3966" s="3" t="s">
        <v>5062</v>
      </c>
      <c r="B3966" s="1">
        <f>_xlfn.XLOOKUP(A3966,bank_source_transactions__1[transaction_id],bank_source_transactions__1[amount_inr])</f>
        <v>2751.72</v>
      </c>
      <c r="C3966" s="1" t="e">
        <f>_xlfn.XLOOKUP(A3966,Processed_data!A:A,Processed_data!F:F)</f>
        <v>#N/A</v>
      </c>
      <c r="D3966" s="1" t="str">
        <f>_xlfn.XLOOKUP(A3966,bank_source_transactions__1[transaction_id],bank_source_transactions__1[transaction_status])</f>
        <v>SUCCESS</v>
      </c>
      <c r="E3966" s="1" t="e">
        <f>_xlfn.XLOOKUP(A3966,Processed_data!A:A,Processed_data!G:G)</f>
        <v>#N/A</v>
      </c>
      <c r="F3966" s="1">
        <f>COUNTIF(bank_processed_transactions[transaction_id],A3966)</f>
        <v>0</v>
      </c>
      <c r="G3966" s="1" t="str">
        <f t="shared" si="610"/>
        <v>missing</v>
      </c>
      <c r="H3966" s="1" t="str">
        <f t="shared" si="611"/>
        <v>Not Duplicate</v>
      </c>
      <c r="I3966" s="1" t="str">
        <f t="shared" si="612"/>
        <v>not processed</v>
      </c>
      <c r="J3966" s="1" t="str">
        <f t="shared" si="613"/>
        <v>not processed</v>
      </c>
      <c r="K3966" s="1" t="str">
        <f t="shared" si="614"/>
        <v>missing</v>
      </c>
      <c r="L3966" s="2" t="str">
        <f>IF(F3966=0,"not processed",_xlfn.MINIFS(Processed_data!H:H,Processed_data!A:A,A3966))</f>
        <v>not processed</v>
      </c>
      <c r="M3966" s="1" t="str">
        <f>IF(F3966=0,"not processed",ABS(bank_source_transactions__1[[#This Row],[transaction_date]]-Reconciliation!L3966))</f>
        <v>not processed</v>
      </c>
      <c r="N3966" s="1" t="str" cm="1">
        <f t="array" ref="N3966">_xlfn.IFS(M3966="not Processed", "Not Processed",M3966&gt;2,"SLA Breached",M3966&lt;=2,"Within SLA")</f>
        <v>Not Processed</v>
      </c>
      <c r="O3966" s="1" t="str">
        <f>_xlfn.XLOOKUP(A3966,Source_data!A:A,Source_data!D:D)</f>
        <v>IMPS</v>
      </c>
      <c r="P3966" s="1">
        <f t="shared" si="615"/>
        <v>1</v>
      </c>
      <c r="Q3966" s="1">
        <f t="shared" si="616"/>
        <v>0</v>
      </c>
      <c r="R3966" s="1">
        <f t="shared" si="617"/>
        <v>0</v>
      </c>
      <c r="S3966" s="1">
        <f t="shared" si="618"/>
        <v>0</v>
      </c>
      <c r="T3966" s="1">
        <f t="shared" si="619"/>
        <v>0</v>
      </c>
      <c r="U3966" s="1" t="str">
        <f>_xlfn.XLOOKUP(Table3[[#This Row],[Transaction ID]],Source_data!A:A,Source_data!E:E)</f>
        <v>Hyderabad</v>
      </c>
      <c r="V3966" s="1" t="str">
        <f>_xlfn.IFNA(_xlfn.XLOOKUP(A3966,bank_processed_transactions[transaction_id],bank_processed_transactions[processing_minutes]),"")</f>
        <v/>
      </c>
      <c r="W3966" s="31">
        <f>_xlfn.XLOOKUP(A3966,Source_data!A:A,Source_data!B:B)</f>
        <v>46087</v>
      </c>
    </row>
    <row r="3967" spans="1:23" x14ac:dyDescent="0.3">
      <c r="A3967" s="4" t="s">
        <v>4960</v>
      </c>
      <c r="B3967" s="1">
        <f>_xlfn.XLOOKUP(A3967,bank_source_transactions__1[transaction_id],bank_source_transactions__1[amount_inr])</f>
        <v>1001.46</v>
      </c>
      <c r="C3967" s="1">
        <f>_xlfn.XLOOKUP(A3967,Processed_data!A:A,Processed_data!F:F)</f>
        <v>1001.46</v>
      </c>
      <c r="D3967" s="1" t="str">
        <f>_xlfn.XLOOKUP(A3967,bank_source_transactions__1[transaction_id],bank_source_transactions__1[transaction_status])</f>
        <v>SUCCESS</v>
      </c>
      <c r="E3967" s="1" t="str">
        <f>_xlfn.XLOOKUP(A3967,Processed_data!A:A,Processed_data!G:G)</f>
        <v>SUCCESS</v>
      </c>
      <c r="F3967" s="1">
        <f>COUNTIF(bank_processed_transactions[transaction_id],A3967)</f>
        <v>1</v>
      </c>
      <c r="G3967" s="1" t="str">
        <f t="shared" si="610"/>
        <v>found</v>
      </c>
      <c r="H3967" s="1" t="str">
        <f t="shared" si="611"/>
        <v>Not Duplicate</v>
      </c>
      <c r="I3967" s="1" t="str">
        <f t="shared" si="612"/>
        <v>match</v>
      </c>
      <c r="J3967" s="1" t="str">
        <f t="shared" si="613"/>
        <v>match</v>
      </c>
      <c r="K3967" s="1">
        <f t="shared" si="614"/>
        <v>0</v>
      </c>
      <c r="L3967" s="2">
        <f>IF(F3967=0,"not processed",_xlfn.MINIFS(Processed_data!H:H,Processed_data!A:A,A3967))</f>
        <v>46080</v>
      </c>
      <c r="M3967" s="1">
        <f>IF(F3967=0,"not processed",ABS(bank_source_transactions__1[[#This Row],[transaction_date]]-Reconciliation!L3967))</f>
        <v>0</v>
      </c>
      <c r="N3967" s="1" t="str" cm="1">
        <f t="array" ref="N3967">_xlfn.IFS(M3967="not Processed", "Not Processed",M3967&gt;2,"SLA Breached",M3967&lt;=2,"Within SLA")</f>
        <v>Within SLA</v>
      </c>
      <c r="O3967" s="1" t="str">
        <f>_xlfn.XLOOKUP(A3967,Source_data!A:A,Source_data!D:D)</f>
        <v>UPI</v>
      </c>
      <c r="P3967" s="1">
        <f t="shared" si="615"/>
        <v>0</v>
      </c>
      <c r="Q3967" s="1">
        <f t="shared" si="616"/>
        <v>0</v>
      </c>
      <c r="R3967" s="1">
        <f t="shared" si="617"/>
        <v>0</v>
      </c>
      <c r="S3967" s="1">
        <f t="shared" si="618"/>
        <v>0</v>
      </c>
      <c r="T3967" s="1">
        <f t="shared" si="619"/>
        <v>0</v>
      </c>
      <c r="U3967" s="1" t="str">
        <f>_xlfn.XLOOKUP(Table3[[#This Row],[Transaction ID]],Source_data!A:A,Source_data!E:E)</f>
        <v>Hyderabad</v>
      </c>
      <c r="V3967" s="1">
        <f>_xlfn.IFNA(_xlfn.XLOOKUP(A3967,bank_processed_transactions[transaction_id],bank_processed_transactions[processing_minutes]),"")</f>
        <v>2.7</v>
      </c>
      <c r="W3967" s="31">
        <f>_xlfn.XLOOKUP(A3967,Source_data!A:A,Source_data!B:B)</f>
        <v>46080</v>
      </c>
    </row>
    <row r="3968" spans="1:23" x14ac:dyDescent="0.3">
      <c r="A3968" s="3" t="s">
        <v>4339</v>
      </c>
      <c r="B3968" s="1">
        <f>_xlfn.XLOOKUP(A3968,bank_source_transactions__1[transaction_id],bank_source_transactions__1[amount_inr])</f>
        <v>30059.01</v>
      </c>
      <c r="C3968" s="1">
        <f>_xlfn.XLOOKUP(A3968,Processed_data!A:A,Processed_data!F:F)</f>
        <v>30059.01</v>
      </c>
      <c r="D3968" s="1" t="str">
        <f>_xlfn.XLOOKUP(A3968,bank_source_transactions__1[transaction_id],bank_source_transactions__1[transaction_status])</f>
        <v>SUCCESS</v>
      </c>
      <c r="E3968" s="1" t="str">
        <f>_xlfn.XLOOKUP(A3968,Processed_data!A:A,Processed_data!G:G)</f>
        <v>SUCCESS</v>
      </c>
      <c r="F3968" s="1">
        <f>COUNTIF(bank_processed_transactions[transaction_id],A3968)</f>
        <v>1</v>
      </c>
      <c r="G3968" s="1" t="str">
        <f t="shared" si="610"/>
        <v>found</v>
      </c>
      <c r="H3968" s="1" t="str">
        <f t="shared" si="611"/>
        <v>Not Duplicate</v>
      </c>
      <c r="I3968" s="1" t="str">
        <f t="shared" si="612"/>
        <v>match</v>
      </c>
      <c r="J3968" s="1" t="str">
        <f t="shared" si="613"/>
        <v>match</v>
      </c>
      <c r="K3968" s="1">
        <f t="shared" si="614"/>
        <v>0</v>
      </c>
      <c r="L3968" s="2">
        <f>IF(F3968=0,"not processed",_xlfn.MINIFS(Processed_data!H:H,Processed_data!A:A,A3968))</f>
        <v>46033</v>
      </c>
      <c r="M3968" s="1">
        <f>IF(F3968=0,"not processed",ABS(bank_source_transactions__1[[#This Row],[transaction_date]]-Reconciliation!L3968))</f>
        <v>2</v>
      </c>
      <c r="N3968" s="1" t="str" cm="1">
        <f t="array" ref="N3968">_xlfn.IFS(M3968="not Processed", "Not Processed",M3968&gt;2,"SLA Breached",M3968&lt;=2,"Within SLA")</f>
        <v>Within SLA</v>
      </c>
      <c r="O3968" s="1" t="str">
        <f>_xlfn.XLOOKUP(A3968,Source_data!A:A,Source_data!D:D)</f>
        <v>ATM</v>
      </c>
      <c r="P3968" s="1">
        <f t="shared" si="615"/>
        <v>0</v>
      </c>
      <c r="Q3968" s="1">
        <f t="shared" si="616"/>
        <v>0</v>
      </c>
      <c r="R3968" s="1">
        <f t="shared" si="617"/>
        <v>0</v>
      </c>
      <c r="S3968" s="1">
        <f t="shared" si="618"/>
        <v>0</v>
      </c>
      <c r="T3968" s="1">
        <f t="shared" si="619"/>
        <v>0</v>
      </c>
      <c r="U3968" s="1" t="str">
        <f>_xlfn.XLOOKUP(Table3[[#This Row],[Transaction ID]],Source_data!A:A,Source_data!E:E)</f>
        <v>Mumbai</v>
      </c>
      <c r="V3968" s="1">
        <f>_xlfn.IFNA(_xlfn.XLOOKUP(A3968,bank_processed_transactions[transaction_id],bank_processed_transactions[processing_minutes]),"")</f>
        <v>24.6</v>
      </c>
      <c r="W3968" s="31">
        <f>_xlfn.XLOOKUP(A3968,Source_data!A:A,Source_data!B:B)</f>
        <v>46031</v>
      </c>
    </row>
    <row r="3969" spans="1:23" x14ac:dyDescent="0.3">
      <c r="A3969" s="4" t="s">
        <v>3982</v>
      </c>
      <c r="B3969" s="1">
        <f>_xlfn.XLOOKUP(A3969,bank_source_transactions__1[transaction_id],bank_source_transactions__1[amount_inr])</f>
        <v>4372.2</v>
      </c>
      <c r="C3969" s="1">
        <f>_xlfn.XLOOKUP(A3969,Processed_data!A:A,Processed_data!F:F)</f>
        <v>4372.2</v>
      </c>
      <c r="D3969" s="1" t="str">
        <f>_xlfn.XLOOKUP(A3969,bank_source_transactions__1[transaction_id],bank_source_transactions__1[transaction_status])</f>
        <v>SUCCESS</v>
      </c>
      <c r="E3969" s="1" t="str">
        <f>_xlfn.XLOOKUP(A3969,Processed_data!A:A,Processed_data!G:G)</f>
        <v>SUCCESS</v>
      </c>
      <c r="F3969" s="1">
        <f>COUNTIF(bank_processed_transactions[transaction_id],A3969)</f>
        <v>1</v>
      </c>
      <c r="G3969" s="1" t="str">
        <f t="shared" si="610"/>
        <v>found</v>
      </c>
      <c r="H3969" s="1" t="str">
        <f t="shared" si="611"/>
        <v>Not Duplicate</v>
      </c>
      <c r="I3969" s="1" t="str">
        <f t="shared" si="612"/>
        <v>match</v>
      </c>
      <c r="J3969" s="1" t="str">
        <f t="shared" si="613"/>
        <v>match</v>
      </c>
      <c r="K3969" s="1">
        <f t="shared" si="614"/>
        <v>0</v>
      </c>
      <c r="L3969" s="2">
        <f>IF(F3969=0,"not processed",_xlfn.MINIFS(Processed_data!H:H,Processed_data!A:A,A3969))</f>
        <v>46061</v>
      </c>
      <c r="M3969" s="1">
        <f>IF(F3969=0,"not processed",ABS(bank_source_transactions__1[[#This Row],[transaction_date]]-Reconciliation!L3969))</f>
        <v>2</v>
      </c>
      <c r="N3969" s="1" t="str" cm="1">
        <f t="array" ref="N3969">_xlfn.IFS(M3969="not Processed", "Not Processed",M3969&gt;2,"SLA Breached",M3969&lt;=2,"Within SLA")</f>
        <v>Within SLA</v>
      </c>
      <c r="O3969" s="1" t="str">
        <f>_xlfn.XLOOKUP(A3969,Source_data!A:A,Source_data!D:D)</f>
        <v>NEFT</v>
      </c>
      <c r="P3969" s="1">
        <f t="shared" si="615"/>
        <v>0</v>
      </c>
      <c r="Q3969" s="1">
        <f t="shared" si="616"/>
        <v>0</v>
      </c>
      <c r="R3969" s="1">
        <f t="shared" si="617"/>
        <v>0</v>
      </c>
      <c r="S3969" s="1">
        <f t="shared" si="618"/>
        <v>0</v>
      </c>
      <c r="T3969" s="1">
        <f t="shared" si="619"/>
        <v>0</v>
      </c>
      <c r="U3969" s="1" t="str">
        <f>_xlfn.XLOOKUP(Table3[[#This Row],[Transaction ID]],Source_data!A:A,Source_data!E:E)</f>
        <v>Hyderabad</v>
      </c>
      <c r="V3969" s="1">
        <f>_xlfn.IFNA(_xlfn.XLOOKUP(A3969,bank_processed_transactions[transaction_id],bank_processed_transactions[processing_minutes]),"")</f>
        <v>31.4</v>
      </c>
      <c r="W3969" s="31">
        <f>_xlfn.XLOOKUP(A3969,Source_data!A:A,Source_data!B:B)</f>
        <v>46059</v>
      </c>
    </row>
    <row r="3970" spans="1:23" x14ac:dyDescent="0.3">
      <c r="A3970" s="3" t="s">
        <v>3219</v>
      </c>
      <c r="B3970" s="1">
        <f>_xlfn.XLOOKUP(A3970,bank_source_transactions__1[transaction_id],bank_source_transactions__1[amount_inr])</f>
        <v>1433.2</v>
      </c>
      <c r="C3970" s="1">
        <f>_xlfn.XLOOKUP(A3970,Processed_data!A:A,Processed_data!F:F)</f>
        <v>1433.2</v>
      </c>
      <c r="D3970" s="1" t="str">
        <f>_xlfn.XLOOKUP(A3970,bank_source_transactions__1[transaction_id],bank_source_transactions__1[transaction_status])</f>
        <v>SUCCESS</v>
      </c>
      <c r="E3970" s="1" t="str">
        <f>_xlfn.XLOOKUP(A3970,Processed_data!A:A,Processed_data!G:G)</f>
        <v>SUCCESS</v>
      </c>
      <c r="F3970" s="1">
        <f>COUNTIF(bank_processed_transactions[transaction_id],A3970)</f>
        <v>1</v>
      </c>
      <c r="G3970" s="1" t="str">
        <f t="shared" si="610"/>
        <v>found</v>
      </c>
      <c r="H3970" s="1" t="str">
        <f t="shared" si="611"/>
        <v>Not Duplicate</v>
      </c>
      <c r="I3970" s="1" t="str">
        <f t="shared" si="612"/>
        <v>match</v>
      </c>
      <c r="J3970" s="1" t="str">
        <f t="shared" si="613"/>
        <v>match</v>
      </c>
      <c r="K3970" s="1">
        <f t="shared" si="614"/>
        <v>0</v>
      </c>
      <c r="L3970" s="2">
        <f>IF(F3970=0,"not processed",_xlfn.MINIFS(Processed_data!H:H,Processed_data!A:A,A3970))</f>
        <v>46047</v>
      </c>
      <c r="M3970" s="1">
        <f>IF(F3970=0,"not processed",ABS(bank_source_transactions__1[[#This Row],[transaction_date]]-Reconciliation!L3970))</f>
        <v>3</v>
      </c>
      <c r="N3970" s="1" t="str" cm="1">
        <f t="array" ref="N3970">_xlfn.IFS(M3970="not Processed", "Not Processed",M3970&gt;2,"SLA Breached",M3970&lt;=2,"Within SLA")</f>
        <v>SLA Breached</v>
      </c>
      <c r="O3970" s="1" t="str">
        <f>_xlfn.XLOOKUP(A3970,Source_data!A:A,Source_data!D:D)</f>
        <v>NEFT</v>
      </c>
      <c r="P3970" s="1">
        <f t="shared" si="615"/>
        <v>0</v>
      </c>
      <c r="Q3970" s="1">
        <f t="shared" si="616"/>
        <v>0</v>
      </c>
      <c r="R3970" s="1">
        <f t="shared" si="617"/>
        <v>0</v>
      </c>
      <c r="S3970" s="1">
        <f t="shared" si="618"/>
        <v>0</v>
      </c>
      <c r="T3970" s="1">
        <f t="shared" si="619"/>
        <v>1</v>
      </c>
      <c r="U3970" s="1" t="str">
        <f>_xlfn.XLOOKUP(Table3[[#This Row],[Transaction ID]],Source_data!A:A,Source_data!E:E)</f>
        <v>Hyderabad</v>
      </c>
      <c r="V3970" s="1">
        <f>_xlfn.IFNA(_xlfn.XLOOKUP(A3970,bank_processed_transactions[transaction_id],bank_processed_transactions[processing_minutes]),"")</f>
        <v>24.1</v>
      </c>
      <c r="W3970" s="31">
        <f>_xlfn.XLOOKUP(A3970,Source_data!A:A,Source_data!B:B)</f>
        <v>46044</v>
      </c>
    </row>
    <row r="3971" spans="1:23" x14ac:dyDescent="0.3">
      <c r="A3971" s="4" t="s">
        <v>4260</v>
      </c>
      <c r="B3971" s="1">
        <f>_xlfn.XLOOKUP(A3971,bank_source_transactions__1[transaction_id],bank_source_transactions__1[amount_inr])</f>
        <v>20764.259999999998</v>
      </c>
      <c r="C3971" s="1">
        <f>_xlfn.XLOOKUP(A3971,Processed_data!A:A,Processed_data!F:F)</f>
        <v>20764.259999999998</v>
      </c>
      <c r="D3971" s="1" t="str">
        <f>_xlfn.XLOOKUP(A3971,bank_source_transactions__1[transaction_id],bank_source_transactions__1[transaction_status])</f>
        <v>SUCCESS</v>
      </c>
      <c r="E3971" s="1" t="str">
        <f>_xlfn.XLOOKUP(A3971,Processed_data!A:A,Processed_data!G:G)</f>
        <v>SUCCESS</v>
      </c>
      <c r="F3971" s="1">
        <f>COUNTIF(bank_processed_transactions[transaction_id],A3971)</f>
        <v>1</v>
      </c>
      <c r="G3971" s="1" t="str">
        <f t="shared" ref="G3971:G4034" si="620">IF(F3971=0,"missing","found")</f>
        <v>found</v>
      </c>
      <c r="H3971" s="1" t="str">
        <f t="shared" ref="H3971:H4034" si="621">IF(F3971&gt;1,"Duplicate","Not Duplicate")</f>
        <v>Not Duplicate</v>
      </c>
      <c r="I3971" s="1" t="str">
        <f t="shared" ref="I3971:I4034" si="622">IF(F3971=0,"not processed",IF(B3971=C3971,"match","mismatch"))</f>
        <v>match</v>
      </c>
      <c r="J3971" s="1" t="str">
        <f t="shared" ref="J3971:J4034" si="623">IF(F3971=0,"not processed",IF(D3971=E3971,"match","mismatch"))</f>
        <v>match</v>
      </c>
      <c r="K3971" s="1">
        <f t="shared" ref="K3971:K4034" si="624">IF(F3971=0,"missing",ABS(B3971-C3971))</f>
        <v>0</v>
      </c>
      <c r="L3971" s="2">
        <f>IF(F3971=0,"not processed",_xlfn.MINIFS(Processed_data!H:H,Processed_data!A:A,A3971))</f>
        <v>46064</v>
      </c>
      <c r="M3971" s="1">
        <f>IF(F3971=0,"not processed",ABS(bank_source_transactions__1[[#This Row],[transaction_date]]-Reconciliation!L3971))</f>
        <v>3</v>
      </c>
      <c r="N3971" s="1" t="str" cm="1">
        <f t="array" ref="N3971">_xlfn.IFS(M3971="not Processed", "Not Processed",M3971&gt;2,"SLA Breached",M3971&lt;=2,"Within SLA")</f>
        <v>SLA Breached</v>
      </c>
      <c r="O3971" s="1" t="str">
        <f>_xlfn.XLOOKUP(A3971,Source_data!A:A,Source_data!D:D)</f>
        <v>IMPS</v>
      </c>
      <c r="P3971" s="1">
        <f t="shared" ref="P3971:P4034" si="625">IF(G3971="missing",1,0)</f>
        <v>0</v>
      </c>
      <c r="Q3971" s="1">
        <f t="shared" ref="Q3971:Q4034" si="626">IF(H3971="duplicate",1,0)</f>
        <v>0</v>
      </c>
      <c r="R3971" s="1">
        <f t="shared" ref="R3971:R4034" si="627">IF(I3971="mismatch",1,0)</f>
        <v>0</v>
      </c>
      <c r="S3971" s="1">
        <f t="shared" ref="S3971:S4034" si="628">IF(J3971="mismatch",1,)</f>
        <v>0</v>
      </c>
      <c r="T3971" s="1">
        <f t="shared" ref="T3971:T4034" si="629">IF(N3971="sla breached",1,0)</f>
        <v>1</v>
      </c>
      <c r="U3971" s="1" t="str">
        <f>_xlfn.XLOOKUP(Table3[[#This Row],[Transaction ID]],Source_data!A:A,Source_data!E:E)</f>
        <v>Mumbai</v>
      </c>
      <c r="V3971" s="1">
        <f>_xlfn.IFNA(_xlfn.XLOOKUP(A3971,bank_processed_transactions[transaction_id],bank_processed_transactions[processing_minutes]),"")</f>
        <v>4.0999999999999996</v>
      </c>
      <c r="W3971" s="31">
        <f>_xlfn.XLOOKUP(A3971,Source_data!A:A,Source_data!B:B)</f>
        <v>46061</v>
      </c>
    </row>
    <row r="3972" spans="1:23" x14ac:dyDescent="0.3">
      <c r="A3972" s="3" t="s">
        <v>2868</v>
      </c>
      <c r="B3972" s="1">
        <f>_xlfn.XLOOKUP(A3972,bank_source_transactions__1[transaction_id],bank_source_transactions__1[amount_inr])</f>
        <v>12598.67</v>
      </c>
      <c r="C3972" s="1">
        <f>_xlfn.XLOOKUP(A3972,Processed_data!A:A,Processed_data!F:F)</f>
        <v>12598.67</v>
      </c>
      <c r="D3972" s="1" t="str">
        <f>_xlfn.XLOOKUP(A3972,bank_source_transactions__1[transaction_id],bank_source_transactions__1[transaction_status])</f>
        <v>SUCCESS</v>
      </c>
      <c r="E3972" s="1" t="str">
        <f>_xlfn.XLOOKUP(A3972,Processed_data!A:A,Processed_data!G:G)</f>
        <v>SUCCESS</v>
      </c>
      <c r="F3972" s="1">
        <f>COUNTIF(bank_processed_transactions[transaction_id],A3972)</f>
        <v>1</v>
      </c>
      <c r="G3972" s="1" t="str">
        <f t="shared" si="620"/>
        <v>found</v>
      </c>
      <c r="H3972" s="1" t="str">
        <f t="shared" si="621"/>
        <v>Not Duplicate</v>
      </c>
      <c r="I3972" s="1" t="str">
        <f t="shared" si="622"/>
        <v>match</v>
      </c>
      <c r="J3972" s="1" t="str">
        <f t="shared" si="623"/>
        <v>match</v>
      </c>
      <c r="K3972" s="1">
        <f t="shared" si="624"/>
        <v>0</v>
      </c>
      <c r="L3972" s="2">
        <f>IF(F3972=0,"not processed",_xlfn.MINIFS(Processed_data!H:H,Processed_data!A:A,A3972))</f>
        <v>46095</v>
      </c>
      <c r="M3972" s="1">
        <f>IF(F3972=0,"not processed",ABS(bank_source_transactions__1[[#This Row],[transaction_date]]-Reconciliation!L3972))</f>
        <v>0</v>
      </c>
      <c r="N3972" s="1" t="str" cm="1">
        <f t="array" ref="N3972">_xlfn.IFS(M3972="not Processed", "Not Processed",M3972&gt;2,"SLA Breached",M3972&lt;=2,"Within SLA")</f>
        <v>Within SLA</v>
      </c>
      <c r="O3972" s="1" t="str">
        <f>_xlfn.XLOOKUP(A3972,Source_data!A:A,Source_data!D:D)</f>
        <v>IMPS</v>
      </c>
      <c r="P3972" s="1">
        <f t="shared" si="625"/>
        <v>0</v>
      </c>
      <c r="Q3972" s="1">
        <f t="shared" si="626"/>
        <v>0</v>
      </c>
      <c r="R3972" s="1">
        <f t="shared" si="627"/>
        <v>0</v>
      </c>
      <c r="S3972" s="1">
        <f t="shared" si="628"/>
        <v>0</v>
      </c>
      <c r="T3972" s="1">
        <f t="shared" si="629"/>
        <v>0</v>
      </c>
      <c r="U3972" s="1" t="str">
        <f>_xlfn.XLOOKUP(Table3[[#This Row],[Transaction ID]],Source_data!A:A,Source_data!E:E)</f>
        <v>Hyderabad</v>
      </c>
      <c r="V3972" s="1">
        <f>_xlfn.IFNA(_xlfn.XLOOKUP(A3972,bank_processed_transactions[transaction_id],bank_processed_transactions[processing_minutes]),"")</f>
        <v>43</v>
      </c>
      <c r="W3972" s="31">
        <f>_xlfn.XLOOKUP(A3972,Source_data!A:A,Source_data!B:B)</f>
        <v>46095</v>
      </c>
    </row>
    <row r="3973" spans="1:23" x14ac:dyDescent="0.3">
      <c r="A3973" s="4" t="s">
        <v>3228</v>
      </c>
      <c r="B3973" s="1">
        <f>_xlfn.XLOOKUP(A3973,bank_source_transactions__1[transaction_id],bank_source_transactions__1[amount_inr])</f>
        <v>1143.27</v>
      </c>
      <c r="C3973" s="1">
        <f>_xlfn.XLOOKUP(A3973,Processed_data!A:A,Processed_data!F:F)</f>
        <v>1143.27</v>
      </c>
      <c r="D3973" s="1" t="str">
        <f>_xlfn.XLOOKUP(A3973,bank_source_transactions__1[transaction_id],bank_source_transactions__1[transaction_status])</f>
        <v>SUCCESS</v>
      </c>
      <c r="E3973" s="1" t="str">
        <f>_xlfn.XLOOKUP(A3973,Processed_data!A:A,Processed_data!G:G)</f>
        <v>SUCCESS</v>
      </c>
      <c r="F3973" s="1">
        <f>COUNTIF(bank_processed_transactions[transaction_id],A3973)</f>
        <v>1</v>
      </c>
      <c r="G3973" s="1" t="str">
        <f t="shared" si="620"/>
        <v>found</v>
      </c>
      <c r="H3973" s="1" t="str">
        <f t="shared" si="621"/>
        <v>Not Duplicate</v>
      </c>
      <c r="I3973" s="1" t="str">
        <f t="shared" si="622"/>
        <v>match</v>
      </c>
      <c r="J3973" s="1" t="str">
        <f t="shared" si="623"/>
        <v>match</v>
      </c>
      <c r="K3973" s="1">
        <f t="shared" si="624"/>
        <v>0</v>
      </c>
      <c r="L3973" s="2">
        <f>IF(F3973=0,"not processed",_xlfn.MINIFS(Processed_data!H:H,Processed_data!A:A,A3973))</f>
        <v>46070</v>
      </c>
      <c r="M3973" s="1">
        <f>IF(F3973=0,"not processed",ABS(bank_source_transactions__1[[#This Row],[transaction_date]]-Reconciliation!L3973))</f>
        <v>0</v>
      </c>
      <c r="N3973" s="1" t="str" cm="1">
        <f t="array" ref="N3973">_xlfn.IFS(M3973="not Processed", "Not Processed",M3973&gt;2,"SLA Breached",M3973&lt;=2,"Within SLA")</f>
        <v>Within SLA</v>
      </c>
      <c r="O3973" s="1" t="str">
        <f>_xlfn.XLOOKUP(A3973,Source_data!A:A,Source_data!D:D)</f>
        <v>NEFT</v>
      </c>
      <c r="P3973" s="1">
        <f t="shared" si="625"/>
        <v>0</v>
      </c>
      <c r="Q3973" s="1">
        <f t="shared" si="626"/>
        <v>0</v>
      </c>
      <c r="R3973" s="1">
        <f t="shared" si="627"/>
        <v>0</v>
      </c>
      <c r="S3973" s="1">
        <f t="shared" si="628"/>
        <v>0</v>
      </c>
      <c r="T3973" s="1">
        <f t="shared" si="629"/>
        <v>0</v>
      </c>
      <c r="U3973" s="1" t="str">
        <f>_xlfn.XLOOKUP(Table3[[#This Row],[Transaction ID]],Source_data!A:A,Source_data!E:E)</f>
        <v>Bengaluru</v>
      </c>
      <c r="V3973" s="1">
        <f>_xlfn.IFNA(_xlfn.XLOOKUP(A3973,bank_processed_transactions[transaction_id],bank_processed_transactions[processing_minutes]),"")</f>
        <v>41</v>
      </c>
      <c r="W3973" s="31">
        <f>_xlfn.XLOOKUP(A3973,Source_data!A:A,Source_data!B:B)</f>
        <v>46070</v>
      </c>
    </row>
    <row r="3974" spans="1:23" x14ac:dyDescent="0.3">
      <c r="A3974" s="3" t="s">
        <v>1761</v>
      </c>
      <c r="B3974" s="1">
        <f>_xlfn.XLOOKUP(A3974,bank_source_transactions__1[transaction_id],bank_source_transactions__1[amount_inr])</f>
        <v>1279.8800000000001</v>
      </c>
      <c r="C3974" s="1">
        <f>_xlfn.XLOOKUP(A3974,Processed_data!A:A,Processed_data!F:F)</f>
        <v>1279.8800000000001</v>
      </c>
      <c r="D3974" s="1" t="str">
        <f>_xlfn.XLOOKUP(A3974,bank_source_transactions__1[transaction_id],bank_source_transactions__1[transaction_status])</f>
        <v>SUCCESS</v>
      </c>
      <c r="E3974" s="1" t="str">
        <f>_xlfn.XLOOKUP(A3974,Processed_data!A:A,Processed_data!G:G)</f>
        <v>SUCCESS</v>
      </c>
      <c r="F3974" s="1">
        <f>COUNTIF(bank_processed_transactions[transaction_id],A3974)</f>
        <v>1</v>
      </c>
      <c r="G3974" s="1" t="str">
        <f t="shared" si="620"/>
        <v>found</v>
      </c>
      <c r="H3974" s="1" t="str">
        <f t="shared" si="621"/>
        <v>Not Duplicate</v>
      </c>
      <c r="I3974" s="1" t="str">
        <f t="shared" si="622"/>
        <v>match</v>
      </c>
      <c r="J3974" s="1" t="str">
        <f t="shared" si="623"/>
        <v>match</v>
      </c>
      <c r="K3974" s="1">
        <f t="shared" si="624"/>
        <v>0</v>
      </c>
      <c r="L3974" s="2">
        <f>IF(F3974=0,"not processed",_xlfn.MINIFS(Processed_data!H:H,Processed_data!A:A,A3974))</f>
        <v>46101</v>
      </c>
      <c r="M3974" s="1">
        <f>IF(F3974=0,"not processed",ABS(bank_source_transactions__1[[#This Row],[transaction_date]]-Reconciliation!L3974))</f>
        <v>3</v>
      </c>
      <c r="N3974" s="1" t="str" cm="1">
        <f t="array" ref="N3974">_xlfn.IFS(M3974="not Processed", "Not Processed",M3974&gt;2,"SLA Breached",M3974&lt;=2,"Within SLA")</f>
        <v>SLA Breached</v>
      </c>
      <c r="O3974" s="1" t="str">
        <f>_xlfn.XLOOKUP(A3974,Source_data!A:A,Source_data!D:D)</f>
        <v>IMPS</v>
      </c>
      <c r="P3974" s="1">
        <f t="shared" si="625"/>
        <v>0</v>
      </c>
      <c r="Q3974" s="1">
        <f t="shared" si="626"/>
        <v>0</v>
      </c>
      <c r="R3974" s="1">
        <f t="shared" si="627"/>
        <v>0</v>
      </c>
      <c r="S3974" s="1">
        <f t="shared" si="628"/>
        <v>0</v>
      </c>
      <c r="T3974" s="1">
        <f t="shared" si="629"/>
        <v>1</v>
      </c>
      <c r="U3974" s="1" t="str">
        <f>_xlfn.XLOOKUP(Table3[[#This Row],[Transaction ID]],Source_data!A:A,Source_data!E:E)</f>
        <v>Bengaluru</v>
      </c>
      <c r="V3974" s="1">
        <f>_xlfn.IFNA(_xlfn.XLOOKUP(A3974,bank_processed_transactions[transaction_id],bank_processed_transactions[processing_minutes]),"")</f>
        <v>36.299999999999997</v>
      </c>
      <c r="W3974" s="31">
        <f>_xlfn.XLOOKUP(A3974,Source_data!A:A,Source_data!B:B)</f>
        <v>46098</v>
      </c>
    </row>
    <row r="3975" spans="1:23" x14ac:dyDescent="0.3">
      <c r="A3975" s="4" t="s">
        <v>2092</v>
      </c>
      <c r="B3975" s="1">
        <f>_xlfn.XLOOKUP(A3975,bank_source_transactions__1[transaction_id],bank_source_transactions__1[amount_inr])</f>
        <v>7216.73</v>
      </c>
      <c r="C3975" s="1">
        <f>_xlfn.XLOOKUP(A3975,Processed_data!A:A,Processed_data!F:F)</f>
        <v>7216.73</v>
      </c>
      <c r="D3975" s="1" t="str">
        <f>_xlfn.XLOOKUP(A3975,bank_source_transactions__1[transaction_id],bank_source_transactions__1[transaction_status])</f>
        <v>SUCCESS</v>
      </c>
      <c r="E3975" s="1" t="str">
        <f>_xlfn.XLOOKUP(A3975,Processed_data!A:A,Processed_data!G:G)</f>
        <v>SUCCESS</v>
      </c>
      <c r="F3975" s="1">
        <f>COUNTIF(bank_processed_transactions[transaction_id],A3975)</f>
        <v>1</v>
      </c>
      <c r="G3975" s="1" t="str">
        <f t="shared" si="620"/>
        <v>found</v>
      </c>
      <c r="H3975" s="1" t="str">
        <f t="shared" si="621"/>
        <v>Not Duplicate</v>
      </c>
      <c r="I3975" s="1" t="str">
        <f t="shared" si="622"/>
        <v>match</v>
      </c>
      <c r="J3975" s="1" t="str">
        <f t="shared" si="623"/>
        <v>match</v>
      </c>
      <c r="K3975" s="1">
        <f t="shared" si="624"/>
        <v>0</v>
      </c>
      <c r="L3975" s="2">
        <f>IF(F3975=0,"not processed",_xlfn.MINIFS(Processed_data!H:H,Processed_data!A:A,A3975))</f>
        <v>46080</v>
      </c>
      <c r="M3975" s="1">
        <f>IF(F3975=0,"not processed",ABS(bank_source_transactions__1[[#This Row],[transaction_date]]-Reconciliation!L3975))</f>
        <v>3</v>
      </c>
      <c r="N3975" s="1" t="str" cm="1">
        <f t="array" ref="N3975">_xlfn.IFS(M3975="not Processed", "Not Processed",M3975&gt;2,"SLA Breached",M3975&lt;=2,"Within SLA")</f>
        <v>SLA Breached</v>
      </c>
      <c r="O3975" s="1" t="str">
        <f>_xlfn.XLOOKUP(A3975,Source_data!A:A,Source_data!D:D)</f>
        <v>UPI</v>
      </c>
      <c r="P3975" s="1">
        <f t="shared" si="625"/>
        <v>0</v>
      </c>
      <c r="Q3975" s="1">
        <f t="shared" si="626"/>
        <v>0</v>
      </c>
      <c r="R3975" s="1">
        <f t="shared" si="627"/>
        <v>0</v>
      </c>
      <c r="S3975" s="1">
        <f t="shared" si="628"/>
        <v>0</v>
      </c>
      <c r="T3975" s="1">
        <f t="shared" si="629"/>
        <v>1</v>
      </c>
      <c r="U3975" s="1" t="str">
        <f>_xlfn.XLOOKUP(Table3[[#This Row],[Transaction ID]],Source_data!A:A,Source_data!E:E)</f>
        <v>Mumbai</v>
      </c>
      <c r="V3975" s="1">
        <f>_xlfn.IFNA(_xlfn.XLOOKUP(A3975,bank_processed_transactions[transaction_id],bank_processed_transactions[processing_minutes]),"")</f>
        <v>25</v>
      </c>
      <c r="W3975" s="31">
        <f>_xlfn.XLOOKUP(A3975,Source_data!A:A,Source_data!B:B)</f>
        <v>46077</v>
      </c>
    </row>
    <row r="3976" spans="1:23" x14ac:dyDescent="0.3">
      <c r="A3976" s="3" t="s">
        <v>435</v>
      </c>
      <c r="B3976" s="1">
        <f>_xlfn.XLOOKUP(A3976,bank_source_transactions__1[transaction_id],bank_source_transactions__1[amount_inr])</f>
        <v>4950.84</v>
      </c>
      <c r="C3976" s="1">
        <f>_xlfn.XLOOKUP(A3976,Processed_data!A:A,Processed_data!F:F)</f>
        <v>4950.84</v>
      </c>
      <c r="D3976" s="1" t="str">
        <f>_xlfn.XLOOKUP(A3976,bank_source_transactions__1[transaction_id],bank_source_transactions__1[transaction_status])</f>
        <v>SUCCESS</v>
      </c>
      <c r="E3976" s="1" t="str">
        <f>_xlfn.XLOOKUP(A3976,Processed_data!A:A,Processed_data!G:G)</f>
        <v>SUCCESS</v>
      </c>
      <c r="F3976" s="1">
        <f>COUNTIF(bank_processed_transactions[transaction_id],A3976)</f>
        <v>1</v>
      </c>
      <c r="G3976" s="1" t="str">
        <f t="shared" si="620"/>
        <v>found</v>
      </c>
      <c r="H3976" s="1" t="str">
        <f t="shared" si="621"/>
        <v>Not Duplicate</v>
      </c>
      <c r="I3976" s="1" t="str">
        <f t="shared" si="622"/>
        <v>match</v>
      </c>
      <c r="J3976" s="1" t="str">
        <f t="shared" si="623"/>
        <v>match</v>
      </c>
      <c r="K3976" s="1">
        <f t="shared" si="624"/>
        <v>0</v>
      </c>
      <c r="L3976" s="2">
        <f>IF(F3976=0,"not processed",_xlfn.MINIFS(Processed_data!H:H,Processed_data!A:A,A3976))</f>
        <v>46035</v>
      </c>
      <c r="M3976" s="1">
        <f>IF(F3976=0,"not processed",ABS(bank_source_transactions__1[[#This Row],[transaction_date]]-Reconciliation!L3976))</f>
        <v>0</v>
      </c>
      <c r="N3976" s="1" t="str" cm="1">
        <f t="array" ref="N3976">_xlfn.IFS(M3976="not Processed", "Not Processed",M3976&gt;2,"SLA Breached",M3976&lt;=2,"Within SLA")</f>
        <v>Within SLA</v>
      </c>
      <c r="O3976" s="1" t="str">
        <f>_xlfn.XLOOKUP(A3976,Source_data!A:A,Source_data!D:D)</f>
        <v>CARD</v>
      </c>
      <c r="P3976" s="1">
        <f t="shared" si="625"/>
        <v>0</v>
      </c>
      <c r="Q3976" s="1">
        <f t="shared" si="626"/>
        <v>0</v>
      </c>
      <c r="R3976" s="1">
        <f t="shared" si="627"/>
        <v>0</v>
      </c>
      <c r="S3976" s="1">
        <f t="shared" si="628"/>
        <v>0</v>
      </c>
      <c r="T3976" s="1">
        <f t="shared" si="629"/>
        <v>0</v>
      </c>
      <c r="U3976" s="1" t="str">
        <f>_xlfn.XLOOKUP(Table3[[#This Row],[Transaction ID]],Source_data!A:A,Source_data!E:E)</f>
        <v>Hyderabad</v>
      </c>
      <c r="V3976" s="1">
        <f>_xlfn.IFNA(_xlfn.XLOOKUP(A3976,bank_processed_transactions[transaction_id],bank_processed_transactions[processing_minutes]),"")</f>
        <v>71.3</v>
      </c>
      <c r="W3976" s="31">
        <f>_xlfn.XLOOKUP(A3976,Source_data!A:A,Source_data!B:B)</f>
        <v>46035</v>
      </c>
    </row>
    <row r="3977" spans="1:23" x14ac:dyDescent="0.3">
      <c r="A3977" s="4" t="s">
        <v>2757</v>
      </c>
      <c r="B3977" s="1">
        <f>_xlfn.XLOOKUP(A3977,bank_source_transactions__1[transaction_id],bank_source_transactions__1[amount_inr])</f>
        <v>4338.28</v>
      </c>
      <c r="C3977" s="1">
        <f>_xlfn.XLOOKUP(A3977,Processed_data!A:A,Processed_data!F:F)</f>
        <v>4338.28</v>
      </c>
      <c r="D3977" s="1" t="str">
        <f>_xlfn.XLOOKUP(A3977,bank_source_transactions__1[transaction_id],bank_source_transactions__1[transaction_status])</f>
        <v>SUCCESS</v>
      </c>
      <c r="E3977" s="1" t="str">
        <f>_xlfn.XLOOKUP(A3977,Processed_data!A:A,Processed_data!G:G)</f>
        <v>SUCCESS</v>
      </c>
      <c r="F3977" s="1">
        <f>COUNTIF(bank_processed_transactions[transaction_id],A3977)</f>
        <v>1</v>
      </c>
      <c r="G3977" s="1" t="str">
        <f t="shared" si="620"/>
        <v>found</v>
      </c>
      <c r="H3977" s="1" t="str">
        <f t="shared" si="621"/>
        <v>Not Duplicate</v>
      </c>
      <c r="I3977" s="1" t="str">
        <f t="shared" si="622"/>
        <v>match</v>
      </c>
      <c r="J3977" s="1" t="str">
        <f t="shared" si="623"/>
        <v>match</v>
      </c>
      <c r="K3977" s="1">
        <f t="shared" si="624"/>
        <v>0</v>
      </c>
      <c r="L3977" s="2">
        <f>IF(F3977=0,"not processed",_xlfn.MINIFS(Processed_data!H:H,Processed_data!A:A,A3977))</f>
        <v>46114</v>
      </c>
      <c r="M3977" s="1">
        <f>IF(F3977=0,"not processed",ABS(bank_source_transactions__1[[#This Row],[transaction_date]]-Reconciliation!L3977))</f>
        <v>2</v>
      </c>
      <c r="N3977" s="1" t="str" cm="1">
        <f t="array" ref="N3977">_xlfn.IFS(M3977="not Processed", "Not Processed",M3977&gt;2,"SLA Breached",M3977&lt;=2,"Within SLA")</f>
        <v>Within SLA</v>
      </c>
      <c r="O3977" s="1" t="str">
        <f>_xlfn.XLOOKUP(A3977,Source_data!A:A,Source_data!D:D)</f>
        <v>NEFT</v>
      </c>
      <c r="P3977" s="1">
        <f t="shared" si="625"/>
        <v>0</v>
      </c>
      <c r="Q3977" s="1">
        <f t="shared" si="626"/>
        <v>0</v>
      </c>
      <c r="R3977" s="1">
        <f t="shared" si="627"/>
        <v>0</v>
      </c>
      <c r="S3977" s="1">
        <f t="shared" si="628"/>
        <v>0</v>
      </c>
      <c r="T3977" s="1">
        <f t="shared" si="629"/>
        <v>0</v>
      </c>
      <c r="U3977" s="1" t="str">
        <f>_xlfn.XLOOKUP(Table3[[#This Row],[Transaction ID]],Source_data!A:A,Source_data!E:E)</f>
        <v>Hyderabad</v>
      </c>
      <c r="V3977" s="1">
        <f>_xlfn.IFNA(_xlfn.XLOOKUP(A3977,bank_processed_transactions[transaction_id],bank_processed_transactions[processing_minutes]),"")</f>
        <v>99</v>
      </c>
      <c r="W3977" s="31">
        <f>_xlfn.XLOOKUP(A3977,Source_data!A:A,Source_data!B:B)</f>
        <v>46112</v>
      </c>
    </row>
    <row r="3978" spans="1:23" x14ac:dyDescent="0.3">
      <c r="A3978" s="3" t="s">
        <v>2715</v>
      </c>
      <c r="B3978" s="1">
        <f>_xlfn.XLOOKUP(A3978,bank_source_transactions__1[transaction_id],bank_source_transactions__1[amount_inr])</f>
        <v>2344.84</v>
      </c>
      <c r="C3978" s="1">
        <f>_xlfn.XLOOKUP(A3978,Processed_data!A:A,Processed_data!F:F)</f>
        <v>2344.84</v>
      </c>
      <c r="D3978" s="1" t="str">
        <f>_xlfn.XLOOKUP(A3978,bank_source_transactions__1[transaction_id],bank_source_transactions__1[transaction_status])</f>
        <v>SUCCESS</v>
      </c>
      <c r="E3978" s="1" t="str">
        <f>_xlfn.XLOOKUP(A3978,Processed_data!A:A,Processed_data!G:G)</f>
        <v>FAILED</v>
      </c>
      <c r="F3978" s="1">
        <f>COUNTIF(bank_processed_transactions[transaction_id],A3978)</f>
        <v>1</v>
      </c>
      <c r="G3978" s="1" t="str">
        <f t="shared" si="620"/>
        <v>found</v>
      </c>
      <c r="H3978" s="1" t="str">
        <f t="shared" si="621"/>
        <v>Not Duplicate</v>
      </c>
      <c r="I3978" s="1" t="str">
        <f t="shared" si="622"/>
        <v>match</v>
      </c>
      <c r="J3978" s="1" t="str">
        <f t="shared" si="623"/>
        <v>mismatch</v>
      </c>
      <c r="K3978" s="1">
        <f t="shared" si="624"/>
        <v>0</v>
      </c>
      <c r="L3978" s="2">
        <f>IF(F3978=0,"not processed",_xlfn.MINIFS(Processed_data!H:H,Processed_data!A:A,A3978))</f>
        <v>46049</v>
      </c>
      <c r="M3978" s="1">
        <f>IF(F3978=0,"not processed",ABS(bank_source_transactions__1[[#This Row],[transaction_date]]-Reconciliation!L3978))</f>
        <v>3</v>
      </c>
      <c r="N3978" s="1" t="str" cm="1">
        <f t="array" ref="N3978">_xlfn.IFS(M3978="not Processed", "Not Processed",M3978&gt;2,"SLA Breached",M3978&lt;=2,"Within SLA")</f>
        <v>SLA Breached</v>
      </c>
      <c r="O3978" s="1" t="str">
        <f>_xlfn.XLOOKUP(A3978,Source_data!A:A,Source_data!D:D)</f>
        <v>IMPS</v>
      </c>
      <c r="P3978" s="1">
        <f t="shared" si="625"/>
        <v>0</v>
      </c>
      <c r="Q3978" s="1">
        <f t="shared" si="626"/>
        <v>0</v>
      </c>
      <c r="R3978" s="1">
        <f t="shared" si="627"/>
        <v>0</v>
      </c>
      <c r="S3978" s="1">
        <f t="shared" si="628"/>
        <v>1</v>
      </c>
      <c r="T3978" s="1">
        <f t="shared" si="629"/>
        <v>1</v>
      </c>
      <c r="U3978" s="1" t="str">
        <f>_xlfn.XLOOKUP(Table3[[#This Row],[Transaction ID]],Source_data!A:A,Source_data!E:E)</f>
        <v>Pune</v>
      </c>
      <c r="V3978" s="1">
        <f>_xlfn.IFNA(_xlfn.XLOOKUP(A3978,bank_processed_transactions[transaction_id],bank_processed_transactions[processing_minutes]),"")</f>
        <v>27.7</v>
      </c>
      <c r="W3978" s="31">
        <f>_xlfn.XLOOKUP(A3978,Source_data!A:A,Source_data!B:B)</f>
        <v>46046</v>
      </c>
    </row>
    <row r="3979" spans="1:23" x14ac:dyDescent="0.3">
      <c r="A3979" s="4" t="s">
        <v>3541</v>
      </c>
      <c r="B3979" s="1">
        <f>_xlfn.XLOOKUP(A3979,bank_source_transactions__1[transaction_id],bank_source_transactions__1[amount_inr])</f>
        <v>1250.03</v>
      </c>
      <c r="C3979" s="1">
        <f>_xlfn.XLOOKUP(A3979,Processed_data!A:A,Processed_data!F:F)</f>
        <v>1250.03</v>
      </c>
      <c r="D3979" s="1" t="str">
        <f>_xlfn.XLOOKUP(A3979,bank_source_transactions__1[transaction_id],bank_source_transactions__1[transaction_status])</f>
        <v>SUCCESS</v>
      </c>
      <c r="E3979" s="1" t="str">
        <f>_xlfn.XLOOKUP(A3979,Processed_data!A:A,Processed_data!G:G)</f>
        <v>SUCCESS</v>
      </c>
      <c r="F3979" s="1">
        <f>COUNTIF(bank_processed_transactions[transaction_id],A3979)</f>
        <v>1</v>
      </c>
      <c r="G3979" s="1" t="str">
        <f t="shared" si="620"/>
        <v>found</v>
      </c>
      <c r="H3979" s="1" t="str">
        <f t="shared" si="621"/>
        <v>Not Duplicate</v>
      </c>
      <c r="I3979" s="1" t="str">
        <f t="shared" si="622"/>
        <v>match</v>
      </c>
      <c r="J3979" s="1" t="str">
        <f t="shared" si="623"/>
        <v>match</v>
      </c>
      <c r="K3979" s="1">
        <f t="shared" si="624"/>
        <v>0</v>
      </c>
      <c r="L3979" s="2">
        <f>IF(F3979=0,"not processed",_xlfn.MINIFS(Processed_data!H:H,Processed_data!A:A,A3979))</f>
        <v>46035</v>
      </c>
      <c r="M3979" s="1">
        <f>IF(F3979=0,"not processed",ABS(bank_source_transactions__1[[#This Row],[transaction_date]]-Reconciliation!L3979))</f>
        <v>1</v>
      </c>
      <c r="N3979" s="1" t="str" cm="1">
        <f t="array" ref="N3979">_xlfn.IFS(M3979="not Processed", "Not Processed",M3979&gt;2,"SLA Breached",M3979&lt;=2,"Within SLA")</f>
        <v>Within SLA</v>
      </c>
      <c r="O3979" s="1" t="str">
        <f>_xlfn.XLOOKUP(A3979,Source_data!A:A,Source_data!D:D)</f>
        <v>IMPS</v>
      </c>
      <c r="P3979" s="1">
        <f t="shared" si="625"/>
        <v>0</v>
      </c>
      <c r="Q3979" s="1">
        <f t="shared" si="626"/>
        <v>0</v>
      </c>
      <c r="R3979" s="1">
        <f t="shared" si="627"/>
        <v>0</v>
      </c>
      <c r="S3979" s="1">
        <f t="shared" si="628"/>
        <v>0</v>
      </c>
      <c r="T3979" s="1">
        <f t="shared" si="629"/>
        <v>0</v>
      </c>
      <c r="U3979" s="1" t="str">
        <f>_xlfn.XLOOKUP(Table3[[#This Row],[Transaction ID]],Source_data!A:A,Source_data!E:E)</f>
        <v>Bengaluru</v>
      </c>
      <c r="V3979" s="1">
        <f>_xlfn.IFNA(_xlfn.XLOOKUP(A3979,bank_processed_transactions[transaction_id],bank_processed_transactions[processing_minutes]),"")</f>
        <v>55</v>
      </c>
      <c r="W3979" s="31">
        <f>_xlfn.XLOOKUP(A3979,Source_data!A:A,Source_data!B:B)</f>
        <v>46034</v>
      </c>
    </row>
    <row r="3980" spans="1:23" x14ac:dyDescent="0.3">
      <c r="A3980" s="3" t="s">
        <v>3337</v>
      </c>
      <c r="B3980" s="1">
        <f>_xlfn.XLOOKUP(A3980,bank_source_transactions__1[transaction_id],bank_source_transactions__1[amount_inr])</f>
        <v>1410.59</v>
      </c>
      <c r="C3980" s="1">
        <f>_xlfn.XLOOKUP(A3980,Processed_data!A:A,Processed_data!F:F)</f>
        <v>1410.59</v>
      </c>
      <c r="D3980" s="1" t="str">
        <f>_xlfn.XLOOKUP(A3980,bank_source_transactions__1[transaction_id],bank_source_transactions__1[transaction_status])</f>
        <v>SUCCESS</v>
      </c>
      <c r="E3980" s="1" t="str">
        <f>_xlfn.XLOOKUP(A3980,Processed_data!A:A,Processed_data!G:G)</f>
        <v>SUCCESS</v>
      </c>
      <c r="F3980" s="1">
        <f>COUNTIF(bank_processed_transactions[transaction_id],A3980)</f>
        <v>1</v>
      </c>
      <c r="G3980" s="1" t="str">
        <f t="shared" si="620"/>
        <v>found</v>
      </c>
      <c r="H3980" s="1" t="str">
        <f t="shared" si="621"/>
        <v>Not Duplicate</v>
      </c>
      <c r="I3980" s="1" t="str">
        <f t="shared" si="622"/>
        <v>match</v>
      </c>
      <c r="J3980" s="1" t="str">
        <f t="shared" si="623"/>
        <v>match</v>
      </c>
      <c r="K3980" s="1">
        <f t="shared" si="624"/>
        <v>0</v>
      </c>
      <c r="L3980" s="2">
        <f>IF(F3980=0,"not processed",_xlfn.MINIFS(Processed_data!H:H,Processed_data!A:A,A3980))</f>
        <v>46065</v>
      </c>
      <c r="M3980" s="1">
        <f>IF(F3980=0,"not processed",ABS(bank_source_transactions__1[[#This Row],[transaction_date]]-Reconciliation!L3980))</f>
        <v>3</v>
      </c>
      <c r="N3980" s="1" t="str" cm="1">
        <f t="array" ref="N3980">_xlfn.IFS(M3980="not Processed", "Not Processed",M3980&gt;2,"SLA Breached",M3980&lt;=2,"Within SLA")</f>
        <v>SLA Breached</v>
      </c>
      <c r="O3980" s="1" t="str">
        <f>_xlfn.XLOOKUP(A3980,Source_data!A:A,Source_data!D:D)</f>
        <v>UPI</v>
      </c>
      <c r="P3980" s="1">
        <f t="shared" si="625"/>
        <v>0</v>
      </c>
      <c r="Q3980" s="1">
        <f t="shared" si="626"/>
        <v>0</v>
      </c>
      <c r="R3980" s="1">
        <f t="shared" si="627"/>
        <v>0</v>
      </c>
      <c r="S3980" s="1">
        <f t="shared" si="628"/>
        <v>0</v>
      </c>
      <c r="T3980" s="1">
        <f t="shared" si="629"/>
        <v>1</v>
      </c>
      <c r="U3980" s="1" t="str">
        <f>_xlfn.XLOOKUP(Table3[[#This Row],[Transaction ID]],Source_data!A:A,Source_data!E:E)</f>
        <v>Bengaluru</v>
      </c>
      <c r="V3980" s="1">
        <f>_xlfn.IFNA(_xlfn.XLOOKUP(A3980,bank_processed_transactions[transaction_id],bank_processed_transactions[processing_minutes]),"")</f>
        <v>19</v>
      </c>
      <c r="W3980" s="31">
        <f>_xlfn.XLOOKUP(A3980,Source_data!A:A,Source_data!B:B)</f>
        <v>46062</v>
      </c>
    </row>
    <row r="3981" spans="1:23" x14ac:dyDescent="0.3">
      <c r="A3981" s="4" t="s">
        <v>221</v>
      </c>
      <c r="B3981" s="1">
        <f>_xlfn.XLOOKUP(A3981,bank_source_transactions__1[transaction_id],bank_source_transactions__1[amount_inr])</f>
        <v>10343.77</v>
      </c>
      <c r="C3981" s="1">
        <f>_xlfn.XLOOKUP(A3981,Processed_data!A:A,Processed_data!F:F)</f>
        <v>10343.77</v>
      </c>
      <c r="D3981" s="1" t="str">
        <f>_xlfn.XLOOKUP(A3981,bank_source_transactions__1[transaction_id],bank_source_transactions__1[transaction_status])</f>
        <v>FAILED</v>
      </c>
      <c r="E3981" s="1" t="str">
        <f>_xlfn.XLOOKUP(A3981,Processed_data!A:A,Processed_data!G:G)</f>
        <v>FAILED</v>
      </c>
      <c r="F3981" s="1">
        <f>COUNTIF(bank_processed_transactions[transaction_id],A3981)</f>
        <v>1</v>
      </c>
      <c r="G3981" s="1" t="str">
        <f t="shared" si="620"/>
        <v>found</v>
      </c>
      <c r="H3981" s="1" t="str">
        <f t="shared" si="621"/>
        <v>Not Duplicate</v>
      </c>
      <c r="I3981" s="1" t="str">
        <f t="shared" si="622"/>
        <v>match</v>
      </c>
      <c r="J3981" s="1" t="str">
        <f t="shared" si="623"/>
        <v>match</v>
      </c>
      <c r="K3981" s="1">
        <f t="shared" si="624"/>
        <v>0</v>
      </c>
      <c r="L3981" s="2">
        <f>IF(F3981=0,"not processed",_xlfn.MINIFS(Processed_data!H:H,Processed_data!A:A,A3981))</f>
        <v>46062</v>
      </c>
      <c r="M3981" s="1">
        <f>IF(F3981=0,"not processed",ABS(bank_source_transactions__1[[#This Row],[transaction_date]]-Reconciliation!L3981))</f>
        <v>2</v>
      </c>
      <c r="N3981" s="1" t="str" cm="1">
        <f t="array" ref="N3981">_xlfn.IFS(M3981="not Processed", "Not Processed",M3981&gt;2,"SLA Breached",M3981&lt;=2,"Within SLA")</f>
        <v>Within SLA</v>
      </c>
      <c r="O3981" s="1" t="str">
        <f>_xlfn.XLOOKUP(A3981,Source_data!A:A,Source_data!D:D)</f>
        <v>UPI</v>
      </c>
      <c r="P3981" s="1">
        <f t="shared" si="625"/>
        <v>0</v>
      </c>
      <c r="Q3981" s="1">
        <f t="shared" si="626"/>
        <v>0</v>
      </c>
      <c r="R3981" s="1">
        <f t="shared" si="627"/>
        <v>0</v>
      </c>
      <c r="S3981" s="1">
        <f t="shared" si="628"/>
        <v>0</v>
      </c>
      <c r="T3981" s="1">
        <f t="shared" si="629"/>
        <v>0</v>
      </c>
      <c r="U3981" s="1" t="str">
        <f>_xlfn.XLOOKUP(Table3[[#This Row],[Transaction ID]],Source_data!A:A,Source_data!E:E)</f>
        <v>Hyderabad</v>
      </c>
      <c r="V3981" s="1">
        <f>_xlfn.IFNA(_xlfn.XLOOKUP(A3981,bank_processed_transactions[transaction_id],bank_processed_transactions[processing_minutes]),"")</f>
        <v>60.6</v>
      </c>
      <c r="W3981" s="31">
        <f>_xlfn.XLOOKUP(A3981,Source_data!A:A,Source_data!B:B)</f>
        <v>46060</v>
      </c>
    </row>
    <row r="3982" spans="1:23" x14ac:dyDescent="0.3">
      <c r="A3982" s="3" t="s">
        <v>2942</v>
      </c>
      <c r="B3982" s="1">
        <f>_xlfn.XLOOKUP(A3982,bank_source_transactions__1[transaction_id],bank_source_transactions__1[amount_inr])</f>
        <v>735.06</v>
      </c>
      <c r="C3982" s="1">
        <f>_xlfn.XLOOKUP(A3982,Processed_data!A:A,Processed_data!F:F)</f>
        <v>735.06</v>
      </c>
      <c r="D3982" s="1" t="str">
        <f>_xlfn.XLOOKUP(A3982,bank_source_transactions__1[transaction_id],bank_source_transactions__1[transaction_status])</f>
        <v>SUCCESS</v>
      </c>
      <c r="E3982" s="1" t="str">
        <f>_xlfn.XLOOKUP(A3982,Processed_data!A:A,Processed_data!G:G)</f>
        <v>SUCCESS</v>
      </c>
      <c r="F3982" s="1">
        <f>COUNTIF(bank_processed_transactions[transaction_id],A3982)</f>
        <v>1</v>
      </c>
      <c r="G3982" s="1" t="str">
        <f t="shared" si="620"/>
        <v>found</v>
      </c>
      <c r="H3982" s="1" t="str">
        <f t="shared" si="621"/>
        <v>Not Duplicate</v>
      </c>
      <c r="I3982" s="1" t="str">
        <f t="shared" si="622"/>
        <v>match</v>
      </c>
      <c r="J3982" s="1" t="str">
        <f t="shared" si="623"/>
        <v>match</v>
      </c>
      <c r="K3982" s="1">
        <f t="shared" si="624"/>
        <v>0</v>
      </c>
      <c r="L3982" s="2">
        <f>IF(F3982=0,"not processed",_xlfn.MINIFS(Processed_data!H:H,Processed_data!A:A,A3982))</f>
        <v>46053</v>
      </c>
      <c r="M3982" s="1">
        <f>IF(F3982=0,"not processed",ABS(bank_source_transactions__1[[#This Row],[transaction_date]]-Reconciliation!L3982))</f>
        <v>3</v>
      </c>
      <c r="N3982" s="1" t="str" cm="1">
        <f t="array" ref="N3982">_xlfn.IFS(M3982="not Processed", "Not Processed",M3982&gt;2,"SLA Breached",M3982&lt;=2,"Within SLA")</f>
        <v>SLA Breached</v>
      </c>
      <c r="O3982" s="1" t="str">
        <f>_xlfn.XLOOKUP(A3982,Source_data!A:A,Source_data!D:D)</f>
        <v>UPI</v>
      </c>
      <c r="P3982" s="1">
        <f t="shared" si="625"/>
        <v>0</v>
      </c>
      <c r="Q3982" s="1">
        <f t="shared" si="626"/>
        <v>0</v>
      </c>
      <c r="R3982" s="1">
        <f t="shared" si="627"/>
        <v>0</v>
      </c>
      <c r="S3982" s="1">
        <f t="shared" si="628"/>
        <v>0</v>
      </c>
      <c r="T3982" s="1">
        <f t="shared" si="629"/>
        <v>1</v>
      </c>
      <c r="U3982" s="1" t="str">
        <f>_xlfn.XLOOKUP(Table3[[#This Row],[Transaction ID]],Source_data!A:A,Source_data!E:E)</f>
        <v>Bengaluru</v>
      </c>
      <c r="V3982" s="1">
        <f>_xlfn.IFNA(_xlfn.XLOOKUP(A3982,bank_processed_transactions[transaction_id],bank_processed_transactions[processing_minutes]),"")</f>
        <v>48.2</v>
      </c>
      <c r="W3982" s="31">
        <f>_xlfn.XLOOKUP(A3982,Source_data!A:A,Source_data!B:B)</f>
        <v>46050</v>
      </c>
    </row>
    <row r="3983" spans="1:23" x14ac:dyDescent="0.3">
      <c r="A3983" s="4" t="s">
        <v>2565</v>
      </c>
      <c r="B3983" s="1">
        <f>_xlfn.XLOOKUP(A3983,bank_source_transactions__1[transaction_id],bank_source_transactions__1[amount_inr])</f>
        <v>8864.19</v>
      </c>
      <c r="C3983" s="1">
        <f>_xlfn.XLOOKUP(A3983,Processed_data!A:A,Processed_data!F:F)</f>
        <v>10637.03</v>
      </c>
      <c r="D3983" s="1" t="str">
        <f>_xlfn.XLOOKUP(A3983,bank_source_transactions__1[transaction_id],bank_source_transactions__1[transaction_status])</f>
        <v>SUCCESS</v>
      </c>
      <c r="E3983" s="1" t="str">
        <f>_xlfn.XLOOKUP(A3983,Processed_data!A:A,Processed_data!G:G)</f>
        <v>SUCCESS</v>
      </c>
      <c r="F3983" s="1">
        <f>COUNTIF(bank_processed_transactions[transaction_id],A3983)</f>
        <v>1</v>
      </c>
      <c r="G3983" s="1" t="str">
        <f t="shared" si="620"/>
        <v>found</v>
      </c>
      <c r="H3983" s="1" t="str">
        <f t="shared" si="621"/>
        <v>Not Duplicate</v>
      </c>
      <c r="I3983" s="1" t="str">
        <f t="shared" si="622"/>
        <v>mismatch</v>
      </c>
      <c r="J3983" s="1" t="str">
        <f t="shared" si="623"/>
        <v>match</v>
      </c>
      <c r="K3983" s="1">
        <f t="shared" si="624"/>
        <v>1772.8400000000001</v>
      </c>
      <c r="L3983" s="2">
        <f>IF(F3983=0,"not processed",_xlfn.MINIFS(Processed_data!H:H,Processed_data!A:A,A3983))</f>
        <v>46049</v>
      </c>
      <c r="M3983" s="1">
        <f>IF(F3983=0,"not processed",ABS(bank_source_transactions__1[[#This Row],[transaction_date]]-Reconciliation!L3983))</f>
        <v>0</v>
      </c>
      <c r="N3983" s="1" t="str" cm="1">
        <f t="array" ref="N3983">_xlfn.IFS(M3983="not Processed", "Not Processed",M3983&gt;2,"SLA Breached",M3983&lt;=2,"Within SLA")</f>
        <v>Within SLA</v>
      </c>
      <c r="O3983" s="1" t="str">
        <f>_xlfn.XLOOKUP(A3983,Source_data!A:A,Source_data!D:D)</f>
        <v>UPI</v>
      </c>
      <c r="P3983" s="1">
        <f t="shared" si="625"/>
        <v>0</v>
      </c>
      <c r="Q3983" s="1">
        <f t="shared" si="626"/>
        <v>0</v>
      </c>
      <c r="R3983" s="1">
        <f t="shared" si="627"/>
        <v>1</v>
      </c>
      <c r="S3983" s="1">
        <f t="shared" si="628"/>
        <v>0</v>
      </c>
      <c r="T3983" s="1">
        <f t="shared" si="629"/>
        <v>0</v>
      </c>
      <c r="U3983" s="1" t="str">
        <f>_xlfn.XLOOKUP(Table3[[#This Row],[Transaction ID]],Source_data!A:A,Source_data!E:E)</f>
        <v>Hyderabad</v>
      </c>
      <c r="V3983" s="1">
        <f>_xlfn.IFNA(_xlfn.XLOOKUP(A3983,bank_processed_transactions[transaction_id],bank_processed_transactions[processing_minutes]),"")</f>
        <v>20.399999999999999</v>
      </c>
      <c r="W3983" s="31">
        <f>_xlfn.XLOOKUP(A3983,Source_data!A:A,Source_data!B:B)</f>
        <v>46049</v>
      </c>
    </row>
    <row r="3984" spans="1:23" x14ac:dyDescent="0.3">
      <c r="A3984" s="3" t="s">
        <v>4227</v>
      </c>
      <c r="B3984" s="1">
        <f>_xlfn.XLOOKUP(A3984,bank_source_transactions__1[transaction_id],bank_source_transactions__1[amount_inr])</f>
        <v>2509.94</v>
      </c>
      <c r="C3984" s="1">
        <f>_xlfn.XLOOKUP(A3984,Processed_data!A:A,Processed_data!F:F)</f>
        <v>2509.94</v>
      </c>
      <c r="D3984" s="1" t="str">
        <f>_xlfn.XLOOKUP(A3984,bank_source_transactions__1[transaction_id],bank_source_transactions__1[transaction_status])</f>
        <v>SUCCESS</v>
      </c>
      <c r="E3984" s="1" t="str">
        <f>_xlfn.XLOOKUP(A3984,Processed_data!A:A,Processed_data!G:G)</f>
        <v>SUCCESS</v>
      </c>
      <c r="F3984" s="1">
        <f>COUNTIF(bank_processed_transactions[transaction_id],A3984)</f>
        <v>1</v>
      </c>
      <c r="G3984" s="1" t="str">
        <f t="shared" si="620"/>
        <v>found</v>
      </c>
      <c r="H3984" s="1" t="str">
        <f t="shared" si="621"/>
        <v>Not Duplicate</v>
      </c>
      <c r="I3984" s="1" t="str">
        <f t="shared" si="622"/>
        <v>match</v>
      </c>
      <c r="J3984" s="1" t="str">
        <f t="shared" si="623"/>
        <v>match</v>
      </c>
      <c r="K3984" s="1">
        <f t="shared" si="624"/>
        <v>0</v>
      </c>
      <c r="L3984" s="2">
        <f>IF(F3984=0,"not processed",_xlfn.MINIFS(Processed_data!H:H,Processed_data!A:A,A3984))</f>
        <v>46067</v>
      </c>
      <c r="M3984" s="1">
        <f>IF(F3984=0,"not processed",ABS(bank_source_transactions__1[[#This Row],[transaction_date]]-Reconciliation!L3984))</f>
        <v>2</v>
      </c>
      <c r="N3984" s="1" t="str" cm="1">
        <f t="array" ref="N3984">_xlfn.IFS(M3984="not Processed", "Not Processed",M3984&gt;2,"SLA Breached",M3984&lt;=2,"Within SLA")</f>
        <v>Within SLA</v>
      </c>
      <c r="O3984" s="1" t="str">
        <f>_xlfn.XLOOKUP(A3984,Source_data!A:A,Source_data!D:D)</f>
        <v>UPI</v>
      </c>
      <c r="P3984" s="1">
        <f t="shared" si="625"/>
        <v>0</v>
      </c>
      <c r="Q3984" s="1">
        <f t="shared" si="626"/>
        <v>0</v>
      </c>
      <c r="R3984" s="1">
        <f t="shared" si="627"/>
        <v>0</v>
      </c>
      <c r="S3984" s="1">
        <f t="shared" si="628"/>
        <v>0</v>
      </c>
      <c r="T3984" s="1">
        <f t="shared" si="629"/>
        <v>0</v>
      </c>
      <c r="U3984" s="1" t="str">
        <f>_xlfn.XLOOKUP(Table3[[#This Row],[Transaction ID]],Source_data!A:A,Source_data!E:E)</f>
        <v>Mumbai</v>
      </c>
      <c r="V3984" s="1">
        <f>_xlfn.IFNA(_xlfn.XLOOKUP(A3984,bank_processed_transactions[transaction_id],bank_processed_transactions[processing_minutes]),"")</f>
        <v>19.2</v>
      </c>
      <c r="W3984" s="31">
        <f>_xlfn.XLOOKUP(A3984,Source_data!A:A,Source_data!B:B)</f>
        <v>46065</v>
      </c>
    </row>
    <row r="3985" spans="1:23" x14ac:dyDescent="0.3">
      <c r="A3985" s="4" t="s">
        <v>3392</v>
      </c>
      <c r="B3985" s="1">
        <f>_xlfn.XLOOKUP(A3985,bank_source_transactions__1[transaction_id],bank_source_transactions__1[amount_inr])</f>
        <v>6774.97</v>
      </c>
      <c r="C3985" s="1">
        <f>_xlfn.XLOOKUP(A3985,Processed_data!A:A,Processed_data!F:F)</f>
        <v>6774.97</v>
      </c>
      <c r="D3985" s="1" t="str">
        <f>_xlfn.XLOOKUP(A3985,bank_source_transactions__1[transaction_id],bank_source_transactions__1[transaction_status])</f>
        <v>SUCCESS</v>
      </c>
      <c r="E3985" s="1" t="str">
        <f>_xlfn.XLOOKUP(A3985,Processed_data!A:A,Processed_data!G:G)</f>
        <v>SUCCESS</v>
      </c>
      <c r="F3985" s="1">
        <f>COUNTIF(bank_processed_transactions[transaction_id],A3985)</f>
        <v>1</v>
      </c>
      <c r="G3985" s="1" t="str">
        <f t="shared" si="620"/>
        <v>found</v>
      </c>
      <c r="H3985" s="1" t="str">
        <f t="shared" si="621"/>
        <v>Not Duplicate</v>
      </c>
      <c r="I3985" s="1" t="str">
        <f t="shared" si="622"/>
        <v>match</v>
      </c>
      <c r="J3985" s="1" t="str">
        <f t="shared" si="623"/>
        <v>match</v>
      </c>
      <c r="K3985" s="1">
        <f t="shared" si="624"/>
        <v>0</v>
      </c>
      <c r="L3985" s="2">
        <f>IF(F3985=0,"not processed",_xlfn.MINIFS(Processed_data!H:H,Processed_data!A:A,A3985))</f>
        <v>46052</v>
      </c>
      <c r="M3985" s="1">
        <f>IF(F3985=0,"not processed",ABS(bank_source_transactions__1[[#This Row],[transaction_date]]-Reconciliation!L3985))</f>
        <v>2</v>
      </c>
      <c r="N3985" s="1" t="str" cm="1">
        <f t="array" ref="N3985">_xlfn.IFS(M3985="not Processed", "Not Processed",M3985&gt;2,"SLA Breached",M3985&lt;=2,"Within SLA")</f>
        <v>Within SLA</v>
      </c>
      <c r="O3985" s="1" t="str">
        <f>_xlfn.XLOOKUP(A3985,Source_data!A:A,Source_data!D:D)</f>
        <v>CARD</v>
      </c>
      <c r="P3985" s="1">
        <f t="shared" si="625"/>
        <v>0</v>
      </c>
      <c r="Q3985" s="1">
        <f t="shared" si="626"/>
        <v>0</v>
      </c>
      <c r="R3985" s="1">
        <f t="shared" si="627"/>
        <v>0</v>
      </c>
      <c r="S3985" s="1">
        <f t="shared" si="628"/>
        <v>0</v>
      </c>
      <c r="T3985" s="1">
        <f t="shared" si="629"/>
        <v>0</v>
      </c>
      <c r="U3985" s="1" t="str">
        <f>_xlfn.XLOOKUP(Table3[[#This Row],[Transaction ID]],Source_data!A:A,Source_data!E:E)</f>
        <v>Mumbai</v>
      </c>
      <c r="V3985" s="1">
        <f>_xlfn.IFNA(_xlfn.XLOOKUP(A3985,bank_processed_transactions[transaction_id],bank_processed_transactions[processing_minutes]),"")</f>
        <v>22.9</v>
      </c>
      <c r="W3985" s="31">
        <f>_xlfn.XLOOKUP(A3985,Source_data!A:A,Source_data!B:B)</f>
        <v>46050</v>
      </c>
    </row>
    <row r="3986" spans="1:23" x14ac:dyDescent="0.3">
      <c r="A3986" s="3" t="s">
        <v>4010</v>
      </c>
      <c r="B3986" s="1">
        <f>_xlfn.XLOOKUP(A3986,bank_source_transactions__1[transaction_id],bank_source_transactions__1[amount_inr])</f>
        <v>4461.7</v>
      </c>
      <c r="C3986" s="1">
        <f>_xlfn.XLOOKUP(A3986,Processed_data!A:A,Processed_data!F:F)</f>
        <v>4461.7</v>
      </c>
      <c r="D3986" s="1" t="str">
        <f>_xlfn.XLOOKUP(A3986,bank_source_transactions__1[transaction_id],bank_source_transactions__1[transaction_status])</f>
        <v>SUCCESS</v>
      </c>
      <c r="E3986" s="1" t="str">
        <f>_xlfn.XLOOKUP(A3986,Processed_data!A:A,Processed_data!G:G)</f>
        <v>SUCCESS</v>
      </c>
      <c r="F3986" s="1">
        <f>COUNTIF(bank_processed_transactions[transaction_id],A3986)</f>
        <v>1</v>
      </c>
      <c r="G3986" s="1" t="str">
        <f t="shared" si="620"/>
        <v>found</v>
      </c>
      <c r="H3986" s="1" t="str">
        <f t="shared" si="621"/>
        <v>Not Duplicate</v>
      </c>
      <c r="I3986" s="1" t="str">
        <f t="shared" si="622"/>
        <v>match</v>
      </c>
      <c r="J3986" s="1" t="str">
        <f t="shared" si="623"/>
        <v>match</v>
      </c>
      <c r="K3986" s="1">
        <f t="shared" si="624"/>
        <v>0</v>
      </c>
      <c r="L3986" s="2">
        <f>IF(F3986=0,"not processed",_xlfn.MINIFS(Processed_data!H:H,Processed_data!A:A,A3986))</f>
        <v>46069</v>
      </c>
      <c r="M3986" s="1">
        <f>IF(F3986=0,"not processed",ABS(bank_source_transactions__1[[#This Row],[transaction_date]]-Reconciliation!L3986))</f>
        <v>3</v>
      </c>
      <c r="N3986" s="1" t="str" cm="1">
        <f t="array" ref="N3986">_xlfn.IFS(M3986="not Processed", "Not Processed",M3986&gt;2,"SLA Breached",M3986&lt;=2,"Within SLA")</f>
        <v>SLA Breached</v>
      </c>
      <c r="O3986" s="1" t="str">
        <f>_xlfn.XLOOKUP(A3986,Source_data!A:A,Source_data!D:D)</f>
        <v>UPI</v>
      </c>
      <c r="P3986" s="1">
        <f t="shared" si="625"/>
        <v>0</v>
      </c>
      <c r="Q3986" s="1">
        <f t="shared" si="626"/>
        <v>0</v>
      </c>
      <c r="R3986" s="1">
        <f t="shared" si="627"/>
        <v>0</v>
      </c>
      <c r="S3986" s="1">
        <f t="shared" si="628"/>
        <v>0</v>
      </c>
      <c r="T3986" s="1">
        <f t="shared" si="629"/>
        <v>1</v>
      </c>
      <c r="U3986" s="1" t="str">
        <f>_xlfn.XLOOKUP(Table3[[#This Row],[Transaction ID]],Source_data!A:A,Source_data!E:E)</f>
        <v>Hyderabad</v>
      </c>
      <c r="V3986" s="1">
        <f>_xlfn.IFNA(_xlfn.XLOOKUP(A3986,bank_processed_transactions[transaction_id],bank_processed_transactions[processing_minutes]),"")</f>
        <v>54.2</v>
      </c>
      <c r="W3986" s="31">
        <f>_xlfn.XLOOKUP(A3986,Source_data!A:A,Source_data!B:B)</f>
        <v>46066</v>
      </c>
    </row>
    <row r="3987" spans="1:23" x14ac:dyDescent="0.3">
      <c r="A3987" s="4" t="s">
        <v>3771</v>
      </c>
      <c r="B3987" s="1">
        <f>_xlfn.XLOOKUP(A3987,bank_source_transactions__1[transaction_id],bank_source_transactions__1[amount_inr])</f>
        <v>4354.41</v>
      </c>
      <c r="C3987" s="1">
        <f>_xlfn.XLOOKUP(A3987,Processed_data!A:A,Processed_data!F:F)</f>
        <v>4354.41</v>
      </c>
      <c r="D3987" s="1" t="str">
        <f>_xlfn.XLOOKUP(A3987,bank_source_transactions__1[transaction_id],bank_source_transactions__1[transaction_status])</f>
        <v>SUCCESS</v>
      </c>
      <c r="E3987" s="1" t="str">
        <f>_xlfn.XLOOKUP(A3987,Processed_data!A:A,Processed_data!G:G)</f>
        <v>SUCCESS</v>
      </c>
      <c r="F3987" s="1">
        <f>COUNTIF(bank_processed_transactions[transaction_id],A3987)</f>
        <v>1</v>
      </c>
      <c r="G3987" s="1" t="str">
        <f t="shared" si="620"/>
        <v>found</v>
      </c>
      <c r="H3987" s="1" t="str">
        <f t="shared" si="621"/>
        <v>Not Duplicate</v>
      </c>
      <c r="I3987" s="1" t="str">
        <f t="shared" si="622"/>
        <v>match</v>
      </c>
      <c r="J3987" s="1" t="str">
        <f t="shared" si="623"/>
        <v>match</v>
      </c>
      <c r="K3987" s="1">
        <f t="shared" si="624"/>
        <v>0</v>
      </c>
      <c r="L3987" s="2">
        <f>IF(F3987=0,"not processed",_xlfn.MINIFS(Processed_data!H:H,Processed_data!A:A,A3987))</f>
        <v>46028</v>
      </c>
      <c r="M3987" s="1">
        <f>IF(F3987=0,"not processed",ABS(bank_source_transactions__1[[#This Row],[transaction_date]]-Reconciliation!L3987))</f>
        <v>2</v>
      </c>
      <c r="N3987" s="1" t="str" cm="1">
        <f t="array" ref="N3987">_xlfn.IFS(M3987="not Processed", "Not Processed",M3987&gt;2,"SLA Breached",M3987&lt;=2,"Within SLA")</f>
        <v>Within SLA</v>
      </c>
      <c r="O3987" s="1" t="str">
        <f>_xlfn.XLOOKUP(A3987,Source_data!A:A,Source_data!D:D)</f>
        <v>UPI</v>
      </c>
      <c r="P3987" s="1">
        <f t="shared" si="625"/>
        <v>0</v>
      </c>
      <c r="Q3987" s="1">
        <f t="shared" si="626"/>
        <v>0</v>
      </c>
      <c r="R3987" s="1">
        <f t="shared" si="627"/>
        <v>0</v>
      </c>
      <c r="S3987" s="1">
        <f t="shared" si="628"/>
        <v>0</v>
      </c>
      <c r="T3987" s="1">
        <f t="shared" si="629"/>
        <v>0</v>
      </c>
      <c r="U3987" s="1" t="str">
        <f>_xlfn.XLOOKUP(Table3[[#This Row],[Transaction ID]],Source_data!A:A,Source_data!E:E)</f>
        <v>Bengaluru</v>
      </c>
      <c r="V3987" s="1">
        <f>_xlfn.IFNA(_xlfn.XLOOKUP(A3987,bank_processed_transactions[transaction_id],bank_processed_transactions[processing_minutes]),"")</f>
        <v>47.5</v>
      </c>
      <c r="W3987" s="31">
        <f>_xlfn.XLOOKUP(A3987,Source_data!A:A,Source_data!B:B)</f>
        <v>46026</v>
      </c>
    </row>
    <row r="3988" spans="1:23" x14ac:dyDescent="0.3">
      <c r="A3988" s="3" t="s">
        <v>5063</v>
      </c>
      <c r="B3988" s="1">
        <f>_xlfn.XLOOKUP(A3988,bank_source_transactions__1[transaction_id],bank_source_transactions__1[amount_inr])</f>
        <v>2790.08</v>
      </c>
      <c r="C3988" s="1" t="e">
        <f>_xlfn.XLOOKUP(A3988,Processed_data!A:A,Processed_data!F:F)</f>
        <v>#N/A</v>
      </c>
      <c r="D3988" s="1" t="str">
        <f>_xlfn.XLOOKUP(A3988,bank_source_transactions__1[transaction_id],bank_source_transactions__1[transaction_status])</f>
        <v>SUCCESS</v>
      </c>
      <c r="E3988" s="1" t="e">
        <f>_xlfn.XLOOKUP(A3988,Processed_data!A:A,Processed_data!G:G)</f>
        <v>#N/A</v>
      </c>
      <c r="F3988" s="1">
        <f>COUNTIF(bank_processed_transactions[transaction_id],A3988)</f>
        <v>0</v>
      </c>
      <c r="G3988" s="1" t="str">
        <f t="shared" si="620"/>
        <v>missing</v>
      </c>
      <c r="H3988" s="1" t="str">
        <f t="shared" si="621"/>
        <v>Not Duplicate</v>
      </c>
      <c r="I3988" s="1" t="str">
        <f t="shared" si="622"/>
        <v>not processed</v>
      </c>
      <c r="J3988" s="1" t="str">
        <f t="shared" si="623"/>
        <v>not processed</v>
      </c>
      <c r="K3988" s="1" t="str">
        <f t="shared" si="624"/>
        <v>missing</v>
      </c>
      <c r="L3988" s="2" t="str">
        <f>IF(F3988=0,"not processed",_xlfn.MINIFS(Processed_data!H:H,Processed_data!A:A,A3988))</f>
        <v>not processed</v>
      </c>
      <c r="M3988" s="1" t="str">
        <f>IF(F3988=0,"not processed",ABS(bank_source_transactions__1[[#This Row],[transaction_date]]-Reconciliation!L3988))</f>
        <v>not processed</v>
      </c>
      <c r="N3988" s="1" t="str" cm="1">
        <f t="array" ref="N3988">_xlfn.IFS(M3988="not Processed", "Not Processed",M3988&gt;2,"SLA Breached",M3988&lt;=2,"Within SLA")</f>
        <v>Not Processed</v>
      </c>
      <c r="O3988" s="1" t="str">
        <f>_xlfn.XLOOKUP(A3988,Source_data!A:A,Source_data!D:D)</f>
        <v>IMPS</v>
      </c>
      <c r="P3988" s="1">
        <f t="shared" si="625"/>
        <v>1</v>
      </c>
      <c r="Q3988" s="1">
        <f t="shared" si="626"/>
        <v>0</v>
      </c>
      <c r="R3988" s="1">
        <f t="shared" si="627"/>
        <v>0</v>
      </c>
      <c r="S3988" s="1">
        <f t="shared" si="628"/>
        <v>0</v>
      </c>
      <c r="T3988" s="1">
        <f t="shared" si="629"/>
        <v>0</v>
      </c>
      <c r="U3988" s="1" t="str">
        <f>_xlfn.XLOOKUP(Table3[[#This Row],[Transaction ID]],Source_data!A:A,Source_data!E:E)</f>
        <v>Hyderabad</v>
      </c>
      <c r="V3988" s="1" t="str">
        <f>_xlfn.IFNA(_xlfn.XLOOKUP(A3988,bank_processed_transactions[transaction_id],bank_processed_transactions[processing_minutes]),"")</f>
        <v/>
      </c>
      <c r="W3988" s="31">
        <f>_xlfn.XLOOKUP(A3988,Source_data!A:A,Source_data!B:B)</f>
        <v>46109</v>
      </c>
    </row>
    <row r="3989" spans="1:23" x14ac:dyDescent="0.3">
      <c r="A3989" s="4" t="s">
        <v>3155</v>
      </c>
      <c r="B3989" s="1">
        <f>_xlfn.XLOOKUP(A3989,bank_source_transactions__1[transaction_id],bank_source_transactions__1[amount_inr])</f>
        <v>419.42</v>
      </c>
      <c r="C3989" s="1">
        <f>_xlfn.XLOOKUP(A3989,Processed_data!A:A,Processed_data!F:F)</f>
        <v>419.42</v>
      </c>
      <c r="D3989" s="1" t="str">
        <f>_xlfn.XLOOKUP(A3989,bank_source_transactions__1[transaction_id],bank_source_transactions__1[transaction_status])</f>
        <v>FAILED</v>
      </c>
      <c r="E3989" s="1" t="str">
        <f>_xlfn.XLOOKUP(A3989,Processed_data!A:A,Processed_data!G:G)</f>
        <v>FAILED</v>
      </c>
      <c r="F3989" s="1">
        <f>COUNTIF(bank_processed_transactions[transaction_id],A3989)</f>
        <v>1</v>
      </c>
      <c r="G3989" s="1" t="str">
        <f t="shared" si="620"/>
        <v>found</v>
      </c>
      <c r="H3989" s="1" t="str">
        <f t="shared" si="621"/>
        <v>Not Duplicate</v>
      </c>
      <c r="I3989" s="1" t="str">
        <f t="shared" si="622"/>
        <v>match</v>
      </c>
      <c r="J3989" s="1" t="str">
        <f t="shared" si="623"/>
        <v>match</v>
      </c>
      <c r="K3989" s="1">
        <f t="shared" si="624"/>
        <v>0</v>
      </c>
      <c r="L3989" s="2">
        <f>IF(F3989=0,"not processed",_xlfn.MINIFS(Processed_data!H:H,Processed_data!A:A,A3989))</f>
        <v>46112</v>
      </c>
      <c r="M3989" s="1">
        <f>IF(F3989=0,"not processed",ABS(bank_source_transactions__1[[#This Row],[transaction_date]]-Reconciliation!L3989))</f>
        <v>1</v>
      </c>
      <c r="N3989" s="1" t="str" cm="1">
        <f t="array" ref="N3989">_xlfn.IFS(M3989="not Processed", "Not Processed",M3989&gt;2,"SLA Breached",M3989&lt;=2,"Within SLA")</f>
        <v>Within SLA</v>
      </c>
      <c r="O3989" s="1" t="str">
        <f>_xlfn.XLOOKUP(A3989,Source_data!A:A,Source_data!D:D)</f>
        <v>CARD</v>
      </c>
      <c r="P3989" s="1">
        <f t="shared" si="625"/>
        <v>0</v>
      </c>
      <c r="Q3989" s="1">
        <f t="shared" si="626"/>
        <v>0</v>
      </c>
      <c r="R3989" s="1">
        <f t="shared" si="627"/>
        <v>0</v>
      </c>
      <c r="S3989" s="1">
        <f t="shared" si="628"/>
        <v>0</v>
      </c>
      <c r="T3989" s="1">
        <f t="shared" si="629"/>
        <v>0</v>
      </c>
      <c r="U3989" s="1" t="str">
        <f>_xlfn.XLOOKUP(Table3[[#This Row],[Transaction ID]],Source_data!A:A,Source_data!E:E)</f>
        <v>Mumbai</v>
      </c>
      <c r="V3989" s="1">
        <f>_xlfn.IFNA(_xlfn.XLOOKUP(A3989,bank_processed_transactions[transaction_id],bank_processed_transactions[processing_minutes]),"")</f>
        <v>7.3</v>
      </c>
      <c r="W3989" s="31">
        <f>_xlfn.XLOOKUP(A3989,Source_data!A:A,Source_data!B:B)</f>
        <v>46111</v>
      </c>
    </row>
    <row r="3990" spans="1:23" x14ac:dyDescent="0.3">
      <c r="A3990" s="3" t="s">
        <v>3026</v>
      </c>
      <c r="B3990" s="1">
        <f>_xlfn.XLOOKUP(A3990,bank_source_transactions__1[transaction_id],bank_source_transactions__1[amount_inr])</f>
        <v>2968.51</v>
      </c>
      <c r="C3990" s="1">
        <f>_xlfn.XLOOKUP(A3990,Processed_data!A:A,Processed_data!F:F)</f>
        <v>2968.51</v>
      </c>
      <c r="D3990" s="1" t="str">
        <f>_xlfn.XLOOKUP(A3990,bank_source_transactions__1[transaction_id],bank_source_transactions__1[transaction_status])</f>
        <v>SUCCESS</v>
      </c>
      <c r="E3990" s="1" t="str">
        <f>_xlfn.XLOOKUP(A3990,Processed_data!A:A,Processed_data!G:G)</f>
        <v>SUCCESS</v>
      </c>
      <c r="F3990" s="1">
        <f>COUNTIF(bank_processed_transactions[transaction_id],A3990)</f>
        <v>1</v>
      </c>
      <c r="G3990" s="1" t="str">
        <f t="shared" si="620"/>
        <v>found</v>
      </c>
      <c r="H3990" s="1" t="str">
        <f t="shared" si="621"/>
        <v>Not Duplicate</v>
      </c>
      <c r="I3990" s="1" t="str">
        <f t="shared" si="622"/>
        <v>match</v>
      </c>
      <c r="J3990" s="1" t="str">
        <f t="shared" si="623"/>
        <v>match</v>
      </c>
      <c r="K3990" s="1">
        <f t="shared" si="624"/>
        <v>0</v>
      </c>
      <c r="L3990" s="2">
        <f>IF(F3990=0,"not processed",_xlfn.MINIFS(Processed_data!H:H,Processed_data!A:A,A3990))</f>
        <v>46074</v>
      </c>
      <c r="M3990" s="1">
        <f>IF(F3990=0,"not processed",ABS(bank_source_transactions__1[[#This Row],[transaction_date]]-Reconciliation!L3990))</f>
        <v>2</v>
      </c>
      <c r="N3990" s="1" t="str" cm="1">
        <f t="array" ref="N3990">_xlfn.IFS(M3990="not Processed", "Not Processed",M3990&gt;2,"SLA Breached",M3990&lt;=2,"Within SLA")</f>
        <v>Within SLA</v>
      </c>
      <c r="O3990" s="1" t="str">
        <f>_xlfn.XLOOKUP(A3990,Source_data!A:A,Source_data!D:D)</f>
        <v>CARD</v>
      </c>
      <c r="P3990" s="1">
        <f t="shared" si="625"/>
        <v>0</v>
      </c>
      <c r="Q3990" s="1">
        <f t="shared" si="626"/>
        <v>0</v>
      </c>
      <c r="R3990" s="1">
        <f t="shared" si="627"/>
        <v>0</v>
      </c>
      <c r="S3990" s="1">
        <f t="shared" si="628"/>
        <v>0</v>
      </c>
      <c r="T3990" s="1">
        <f t="shared" si="629"/>
        <v>0</v>
      </c>
      <c r="U3990" s="1" t="str">
        <f>_xlfn.XLOOKUP(Table3[[#This Row],[Transaction ID]],Source_data!A:A,Source_data!E:E)</f>
        <v>Mumbai</v>
      </c>
      <c r="V3990" s="1">
        <f>_xlfn.IFNA(_xlfn.XLOOKUP(A3990,bank_processed_transactions[transaction_id],bank_processed_transactions[processing_minutes]),"")</f>
        <v>27.3</v>
      </c>
      <c r="W3990" s="31">
        <f>_xlfn.XLOOKUP(A3990,Source_data!A:A,Source_data!B:B)</f>
        <v>46072</v>
      </c>
    </row>
    <row r="3991" spans="1:23" x14ac:dyDescent="0.3">
      <c r="A3991" s="4" t="s">
        <v>1800</v>
      </c>
      <c r="B3991" s="1">
        <f>_xlfn.XLOOKUP(A3991,bank_source_transactions__1[transaction_id],bank_source_transactions__1[amount_inr])</f>
        <v>5550.77</v>
      </c>
      <c r="C3991" s="1">
        <f>_xlfn.XLOOKUP(A3991,Processed_data!A:A,Processed_data!F:F)</f>
        <v>5550.77</v>
      </c>
      <c r="D3991" s="1" t="str">
        <f>_xlfn.XLOOKUP(A3991,bank_source_transactions__1[transaction_id],bank_source_transactions__1[transaction_status])</f>
        <v>REVERSED</v>
      </c>
      <c r="E3991" s="1" t="str">
        <f>_xlfn.XLOOKUP(A3991,Processed_data!A:A,Processed_data!G:G)</f>
        <v>REVERSED</v>
      </c>
      <c r="F3991" s="1">
        <f>COUNTIF(bank_processed_transactions[transaction_id],A3991)</f>
        <v>1</v>
      </c>
      <c r="G3991" s="1" t="str">
        <f t="shared" si="620"/>
        <v>found</v>
      </c>
      <c r="H3991" s="1" t="str">
        <f t="shared" si="621"/>
        <v>Not Duplicate</v>
      </c>
      <c r="I3991" s="1" t="str">
        <f t="shared" si="622"/>
        <v>match</v>
      </c>
      <c r="J3991" s="1" t="str">
        <f t="shared" si="623"/>
        <v>match</v>
      </c>
      <c r="K3991" s="1">
        <f t="shared" si="624"/>
        <v>0</v>
      </c>
      <c r="L3991" s="2">
        <f>IF(F3991=0,"not processed",_xlfn.MINIFS(Processed_data!H:H,Processed_data!A:A,A3991))</f>
        <v>46072</v>
      </c>
      <c r="M3991" s="1">
        <f>IF(F3991=0,"not processed",ABS(bank_source_transactions__1[[#This Row],[transaction_date]]-Reconciliation!L3991))</f>
        <v>0</v>
      </c>
      <c r="N3991" s="1" t="str" cm="1">
        <f t="array" ref="N3991">_xlfn.IFS(M3991="not Processed", "Not Processed",M3991&gt;2,"SLA Breached",M3991&lt;=2,"Within SLA")</f>
        <v>Within SLA</v>
      </c>
      <c r="O3991" s="1" t="str">
        <f>_xlfn.XLOOKUP(A3991,Source_data!A:A,Source_data!D:D)</f>
        <v>NEFT</v>
      </c>
      <c r="P3991" s="1">
        <f t="shared" si="625"/>
        <v>0</v>
      </c>
      <c r="Q3991" s="1">
        <f t="shared" si="626"/>
        <v>0</v>
      </c>
      <c r="R3991" s="1">
        <f t="shared" si="627"/>
        <v>0</v>
      </c>
      <c r="S3991" s="1">
        <f t="shared" si="628"/>
        <v>0</v>
      </c>
      <c r="T3991" s="1">
        <f t="shared" si="629"/>
        <v>0</v>
      </c>
      <c r="U3991" s="1" t="str">
        <f>_xlfn.XLOOKUP(Table3[[#This Row],[Transaction ID]],Source_data!A:A,Source_data!E:E)</f>
        <v>Bengaluru</v>
      </c>
      <c r="V3991" s="1">
        <f>_xlfn.IFNA(_xlfn.XLOOKUP(A3991,bank_processed_transactions[transaction_id],bank_processed_transactions[processing_minutes]),"")</f>
        <v>61.4</v>
      </c>
      <c r="W3991" s="31">
        <f>_xlfn.XLOOKUP(A3991,Source_data!A:A,Source_data!B:B)</f>
        <v>46072</v>
      </c>
    </row>
    <row r="3992" spans="1:23" x14ac:dyDescent="0.3">
      <c r="A3992" s="3" t="s">
        <v>3279</v>
      </c>
      <c r="B3992" s="1">
        <f>_xlfn.XLOOKUP(A3992,bank_source_transactions__1[transaction_id],bank_source_transactions__1[amount_inr])</f>
        <v>9773.25</v>
      </c>
      <c r="C3992" s="1">
        <f>_xlfn.XLOOKUP(A3992,Processed_data!A:A,Processed_data!F:F)</f>
        <v>9773.25</v>
      </c>
      <c r="D3992" s="1" t="str">
        <f>_xlfn.XLOOKUP(A3992,bank_source_transactions__1[transaction_id],bank_source_transactions__1[transaction_status])</f>
        <v>SUCCESS</v>
      </c>
      <c r="E3992" s="1" t="str">
        <f>_xlfn.XLOOKUP(A3992,Processed_data!A:A,Processed_data!G:G)</f>
        <v>SUCCESS</v>
      </c>
      <c r="F3992" s="1">
        <f>COUNTIF(bank_processed_transactions[transaction_id],A3992)</f>
        <v>2</v>
      </c>
      <c r="G3992" s="1" t="str">
        <f t="shared" si="620"/>
        <v>found</v>
      </c>
      <c r="H3992" s="1" t="str">
        <f t="shared" si="621"/>
        <v>Duplicate</v>
      </c>
      <c r="I3992" s="1" t="str">
        <f t="shared" si="622"/>
        <v>match</v>
      </c>
      <c r="J3992" s="1" t="str">
        <f t="shared" si="623"/>
        <v>match</v>
      </c>
      <c r="K3992" s="1">
        <f t="shared" si="624"/>
        <v>0</v>
      </c>
      <c r="L3992" s="2">
        <f>IF(F3992=0,"not processed",_xlfn.MINIFS(Processed_data!H:H,Processed_data!A:A,A3992))</f>
        <v>46093</v>
      </c>
      <c r="M3992" s="1">
        <f>IF(F3992=0,"not processed",ABS(bank_source_transactions__1[[#This Row],[transaction_date]]-Reconciliation!L3992))</f>
        <v>0</v>
      </c>
      <c r="N3992" s="1" t="str" cm="1">
        <f t="array" ref="N3992">_xlfn.IFS(M3992="not Processed", "Not Processed",M3992&gt;2,"SLA Breached",M3992&lt;=2,"Within SLA")</f>
        <v>Within SLA</v>
      </c>
      <c r="O3992" s="1" t="str">
        <f>_xlfn.XLOOKUP(A3992,Source_data!A:A,Source_data!D:D)</f>
        <v>UPI</v>
      </c>
      <c r="P3992" s="1">
        <f t="shared" si="625"/>
        <v>0</v>
      </c>
      <c r="Q3992" s="1">
        <f t="shared" si="626"/>
        <v>1</v>
      </c>
      <c r="R3992" s="1">
        <f t="shared" si="627"/>
        <v>0</v>
      </c>
      <c r="S3992" s="1">
        <f t="shared" si="628"/>
        <v>0</v>
      </c>
      <c r="T3992" s="1">
        <f t="shared" si="629"/>
        <v>0</v>
      </c>
      <c r="U3992" s="1" t="str">
        <f>_xlfn.XLOOKUP(Table3[[#This Row],[Transaction ID]],Source_data!A:A,Source_data!E:E)</f>
        <v>Hyderabad</v>
      </c>
      <c r="V3992" s="1">
        <f>_xlfn.IFNA(_xlfn.XLOOKUP(A3992,bank_processed_transactions[transaction_id],bank_processed_transactions[processing_minutes]),"")</f>
        <v>23.9</v>
      </c>
      <c r="W3992" s="31">
        <f>_xlfn.XLOOKUP(A3992,Source_data!A:A,Source_data!B:B)</f>
        <v>46093</v>
      </c>
    </row>
    <row r="3993" spans="1:23" x14ac:dyDescent="0.3">
      <c r="A3993" s="4" t="s">
        <v>3516</v>
      </c>
      <c r="B3993" s="1">
        <f>_xlfn.XLOOKUP(A3993,bank_source_transactions__1[transaction_id],bank_source_transactions__1[amount_inr])</f>
        <v>3920.47</v>
      </c>
      <c r="C3993" s="1">
        <f>_xlfn.XLOOKUP(A3993,Processed_data!A:A,Processed_data!F:F)</f>
        <v>3920.47</v>
      </c>
      <c r="D3993" s="1" t="str">
        <f>_xlfn.XLOOKUP(A3993,bank_source_transactions__1[transaction_id],bank_source_transactions__1[transaction_status])</f>
        <v>SUCCESS</v>
      </c>
      <c r="E3993" s="1" t="str">
        <f>_xlfn.XLOOKUP(A3993,Processed_data!A:A,Processed_data!G:G)</f>
        <v>SUCCESS</v>
      </c>
      <c r="F3993" s="1">
        <f>COUNTIF(bank_processed_transactions[transaction_id],A3993)</f>
        <v>1</v>
      </c>
      <c r="G3993" s="1" t="str">
        <f t="shared" si="620"/>
        <v>found</v>
      </c>
      <c r="H3993" s="1" t="str">
        <f t="shared" si="621"/>
        <v>Not Duplicate</v>
      </c>
      <c r="I3993" s="1" t="str">
        <f t="shared" si="622"/>
        <v>match</v>
      </c>
      <c r="J3993" s="1" t="str">
        <f t="shared" si="623"/>
        <v>match</v>
      </c>
      <c r="K3993" s="1">
        <f t="shared" si="624"/>
        <v>0</v>
      </c>
      <c r="L3993" s="2">
        <f>IF(F3993=0,"not processed",_xlfn.MINIFS(Processed_data!H:H,Processed_data!A:A,A3993))</f>
        <v>46098</v>
      </c>
      <c r="M3993" s="1">
        <f>IF(F3993=0,"not processed",ABS(bank_source_transactions__1[[#This Row],[transaction_date]]-Reconciliation!L3993))</f>
        <v>3</v>
      </c>
      <c r="N3993" s="1" t="str" cm="1">
        <f t="array" ref="N3993">_xlfn.IFS(M3993="not Processed", "Not Processed",M3993&gt;2,"SLA Breached",M3993&lt;=2,"Within SLA")</f>
        <v>SLA Breached</v>
      </c>
      <c r="O3993" s="1" t="str">
        <f>_xlfn.XLOOKUP(A3993,Source_data!A:A,Source_data!D:D)</f>
        <v>NEFT</v>
      </c>
      <c r="P3993" s="1">
        <f t="shared" si="625"/>
        <v>0</v>
      </c>
      <c r="Q3993" s="1">
        <f t="shared" si="626"/>
        <v>0</v>
      </c>
      <c r="R3993" s="1">
        <f t="shared" si="627"/>
        <v>0</v>
      </c>
      <c r="S3993" s="1">
        <f t="shared" si="628"/>
        <v>0</v>
      </c>
      <c r="T3993" s="1">
        <f t="shared" si="629"/>
        <v>1</v>
      </c>
      <c r="U3993" s="1" t="str">
        <f>_xlfn.XLOOKUP(Table3[[#This Row],[Transaction ID]],Source_data!A:A,Source_data!E:E)</f>
        <v>Hyderabad</v>
      </c>
      <c r="V3993" s="1">
        <f>_xlfn.IFNA(_xlfn.XLOOKUP(A3993,bank_processed_transactions[transaction_id],bank_processed_transactions[processing_minutes]),"")</f>
        <v>10</v>
      </c>
      <c r="W3993" s="31">
        <f>_xlfn.XLOOKUP(A3993,Source_data!A:A,Source_data!B:B)</f>
        <v>46095</v>
      </c>
    </row>
    <row r="3994" spans="1:23" x14ac:dyDescent="0.3">
      <c r="A3994" s="3" t="s">
        <v>4694</v>
      </c>
      <c r="B3994" s="1">
        <f>_xlfn.XLOOKUP(A3994,bank_source_transactions__1[transaction_id],bank_source_transactions__1[amount_inr])</f>
        <v>51345.2</v>
      </c>
      <c r="C3994" s="1">
        <f>_xlfn.XLOOKUP(A3994,Processed_data!A:A,Processed_data!F:F)</f>
        <v>51345.2</v>
      </c>
      <c r="D3994" s="1" t="str">
        <f>_xlfn.XLOOKUP(A3994,bank_source_transactions__1[transaction_id],bank_source_transactions__1[transaction_status])</f>
        <v>SUCCESS</v>
      </c>
      <c r="E3994" s="1" t="str">
        <f>_xlfn.XLOOKUP(A3994,Processed_data!A:A,Processed_data!G:G)</f>
        <v>SUCCESS</v>
      </c>
      <c r="F3994" s="1">
        <f>COUNTIF(bank_processed_transactions[transaction_id],A3994)</f>
        <v>1</v>
      </c>
      <c r="G3994" s="1" t="str">
        <f t="shared" si="620"/>
        <v>found</v>
      </c>
      <c r="H3994" s="1" t="str">
        <f t="shared" si="621"/>
        <v>Not Duplicate</v>
      </c>
      <c r="I3994" s="1" t="str">
        <f t="shared" si="622"/>
        <v>match</v>
      </c>
      <c r="J3994" s="1" t="str">
        <f t="shared" si="623"/>
        <v>match</v>
      </c>
      <c r="K3994" s="1">
        <f t="shared" si="624"/>
        <v>0</v>
      </c>
      <c r="L3994" s="2">
        <f>IF(F3994=0,"not processed",_xlfn.MINIFS(Processed_data!H:H,Processed_data!A:A,A3994))</f>
        <v>46114</v>
      </c>
      <c r="M3994" s="1">
        <f>IF(F3994=0,"not processed",ABS(bank_source_transactions__1[[#This Row],[transaction_date]]-Reconciliation!L3994))</f>
        <v>3</v>
      </c>
      <c r="N3994" s="1" t="str" cm="1">
        <f t="array" ref="N3994">_xlfn.IFS(M3994="not Processed", "Not Processed",M3994&gt;2,"SLA Breached",M3994&lt;=2,"Within SLA")</f>
        <v>SLA Breached</v>
      </c>
      <c r="O3994" s="1" t="str">
        <f>_xlfn.XLOOKUP(A3994,Source_data!A:A,Source_data!D:D)</f>
        <v>UPI</v>
      </c>
      <c r="P3994" s="1">
        <f t="shared" si="625"/>
        <v>0</v>
      </c>
      <c r="Q3994" s="1">
        <f t="shared" si="626"/>
        <v>0</v>
      </c>
      <c r="R3994" s="1">
        <f t="shared" si="627"/>
        <v>0</v>
      </c>
      <c r="S3994" s="1">
        <f t="shared" si="628"/>
        <v>0</v>
      </c>
      <c r="T3994" s="1">
        <f t="shared" si="629"/>
        <v>1</v>
      </c>
      <c r="U3994" s="1" t="str">
        <f>_xlfn.XLOOKUP(Table3[[#This Row],[Transaction ID]],Source_data!A:A,Source_data!E:E)</f>
        <v>Pune</v>
      </c>
      <c r="V3994" s="1">
        <f>_xlfn.IFNA(_xlfn.XLOOKUP(A3994,bank_processed_transactions[transaction_id],bank_processed_transactions[processing_minutes]),"")</f>
        <v>54.3</v>
      </c>
      <c r="W3994" s="31">
        <f>_xlfn.XLOOKUP(A3994,Source_data!A:A,Source_data!B:B)</f>
        <v>46111</v>
      </c>
    </row>
    <row r="3995" spans="1:23" x14ac:dyDescent="0.3">
      <c r="A3995" s="4" t="s">
        <v>4275</v>
      </c>
      <c r="B3995" s="1">
        <f>_xlfn.XLOOKUP(A3995,bank_source_transactions__1[transaction_id],bank_source_transactions__1[amount_inr])</f>
        <v>2363.39</v>
      </c>
      <c r="C3995" s="1">
        <f>_xlfn.XLOOKUP(A3995,Processed_data!A:A,Processed_data!F:F)</f>
        <v>2363.39</v>
      </c>
      <c r="D3995" s="1" t="str">
        <f>_xlfn.XLOOKUP(A3995,bank_source_transactions__1[transaction_id],bank_source_transactions__1[transaction_status])</f>
        <v>SUCCESS</v>
      </c>
      <c r="E3995" s="1" t="str">
        <f>_xlfn.XLOOKUP(A3995,Processed_data!A:A,Processed_data!G:G)</f>
        <v>SUCCESS</v>
      </c>
      <c r="F3995" s="1">
        <f>COUNTIF(bank_processed_transactions[transaction_id],A3995)</f>
        <v>1</v>
      </c>
      <c r="G3995" s="1" t="str">
        <f t="shared" si="620"/>
        <v>found</v>
      </c>
      <c r="H3995" s="1" t="str">
        <f t="shared" si="621"/>
        <v>Not Duplicate</v>
      </c>
      <c r="I3995" s="1" t="str">
        <f t="shared" si="622"/>
        <v>match</v>
      </c>
      <c r="J3995" s="1" t="str">
        <f t="shared" si="623"/>
        <v>match</v>
      </c>
      <c r="K3995" s="1">
        <f t="shared" si="624"/>
        <v>0</v>
      </c>
      <c r="L3995" s="2">
        <f>IF(F3995=0,"not processed",_xlfn.MINIFS(Processed_data!H:H,Processed_data!A:A,A3995))</f>
        <v>46070</v>
      </c>
      <c r="M3995" s="1">
        <f>IF(F3995=0,"not processed",ABS(bank_source_transactions__1[[#This Row],[transaction_date]]-Reconciliation!L3995))</f>
        <v>1</v>
      </c>
      <c r="N3995" s="1" t="str" cm="1">
        <f t="array" ref="N3995">_xlfn.IFS(M3995="not Processed", "Not Processed",M3995&gt;2,"SLA Breached",M3995&lt;=2,"Within SLA")</f>
        <v>Within SLA</v>
      </c>
      <c r="O3995" s="1" t="str">
        <f>_xlfn.XLOOKUP(A3995,Source_data!A:A,Source_data!D:D)</f>
        <v>UPI</v>
      </c>
      <c r="P3995" s="1">
        <f t="shared" si="625"/>
        <v>0</v>
      </c>
      <c r="Q3995" s="1">
        <f t="shared" si="626"/>
        <v>0</v>
      </c>
      <c r="R3995" s="1">
        <f t="shared" si="627"/>
        <v>0</v>
      </c>
      <c r="S3995" s="1">
        <f t="shared" si="628"/>
        <v>0</v>
      </c>
      <c r="T3995" s="1">
        <f t="shared" si="629"/>
        <v>0</v>
      </c>
      <c r="U3995" s="1" t="str">
        <f>_xlfn.XLOOKUP(Table3[[#This Row],[Transaction ID]],Source_data!A:A,Source_data!E:E)</f>
        <v>Mumbai</v>
      </c>
      <c r="V3995" s="1">
        <f>_xlfn.IFNA(_xlfn.XLOOKUP(A3995,bank_processed_transactions[transaction_id],bank_processed_transactions[processing_minutes]),"")</f>
        <v>27.6</v>
      </c>
      <c r="W3995" s="31">
        <f>_xlfn.XLOOKUP(A3995,Source_data!A:A,Source_data!B:B)</f>
        <v>46069</v>
      </c>
    </row>
    <row r="3996" spans="1:23" x14ac:dyDescent="0.3">
      <c r="A3996" s="3" t="s">
        <v>4691</v>
      </c>
      <c r="B3996" s="1">
        <f>_xlfn.XLOOKUP(A3996,bank_source_transactions__1[transaction_id],bank_source_transactions__1[amount_inr])</f>
        <v>1083.6300000000001</v>
      </c>
      <c r="C3996" s="1">
        <f>_xlfn.XLOOKUP(A3996,Processed_data!A:A,Processed_data!F:F)</f>
        <v>1083.6300000000001</v>
      </c>
      <c r="D3996" s="1" t="str">
        <f>_xlfn.XLOOKUP(A3996,bank_source_transactions__1[transaction_id],bank_source_transactions__1[transaction_status])</f>
        <v>SUCCESS</v>
      </c>
      <c r="E3996" s="1" t="str">
        <f>_xlfn.XLOOKUP(A3996,Processed_data!A:A,Processed_data!G:G)</f>
        <v>SUCCESS</v>
      </c>
      <c r="F3996" s="1">
        <f>COUNTIF(bank_processed_transactions[transaction_id],A3996)</f>
        <v>1</v>
      </c>
      <c r="G3996" s="1" t="str">
        <f t="shared" si="620"/>
        <v>found</v>
      </c>
      <c r="H3996" s="1" t="str">
        <f t="shared" si="621"/>
        <v>Not Duplicate</v>
      </c>
      <c r="I3996" s="1" t="str">
        <f t="shared" si="622"/>
        <v>match</v>
      </c>
      <c r="J3996" s="1" t="str">
        <f t="shared" si="623"/>
        <v>match</v>
      </c>
      <c r="K3996" s="1">
        <f t="shared" si="624"/>
        <v>0</v>
      </c>
      <c r="L3996" s="2">
        <f>IF(F3996=0,"not processed",_xlfn.MINIFS(Processed_data!H:H,Processed_data!A:A,A3996))</f>
        <v>46075</v>
      </c>
      <c r="M3996" s="1">
        <f>IF(F3996=0,"not processed",ABS(bank_source_transactions__1[[#This Row],[transaction_date]]-Reconciliation!L3996))</f>
        <v>3</v>
      </c>
      <c r="N3996" s="1" t="str" cm="1">
        <f t="array" ref="N3996">_xlfn.IFS(M3996="not Processed", "Not Processed",M3996&gt;2,"SLA Breached",M3996&lt;=2,"Within SLA")</f>
        <v>SLA Breached</v>
      </c>
      <c r="O3996" s="1" t="str">
        <f>_xlfn.XLOOKUP(A3996,Source_data!A:A,Source_data!D:D)</f>
        <v>UPI</v>
      </c>
      <c r="P3996" s="1">
        <f t="shared" si="625"/>
        <v>0</v>
      </c>
      <c r="Q3996" s="1">
        <f t="shared" si="626"/>
        <v>0</v>
      </c>
      <c r="R3996" s="1">
        <f t="shared" si="627"/>
        <v>0</v>
      </c>
      <c r="S3996" s="1">
        <f t="shared" si="628"/>
        <v>0</v>
      </c>
      <c r="T3996" s="1">
        <f t="shared" si="629"/>
        <v>1</v>
      </c>
      <c r="U3996" s="1" t="str">
        <f>_xlfn.XLOOKUP(Table3[[#This Row],[Transaction ID]],Source_data!A:A,Source_data!E:E)</f>
        <v>Hyderabad</v>
      </c>
      <c r="V3996" s="1">
        <f>_xlfn.IFNA(_xlfn.XLOOKUP(A3996,bank_processed_transactions[transaction_id],bank_processed_transactions[processing_minutes]),"")</f>
        <v>67</v>
      </c>
      <c r="W3996" s="31">
        <f>_xlfn.XLOOKUP(A3996,Source_data!A:A,Source_data!B:B)</f>
        <v>46072</v>
      </c>
    </row>
    <row r="3997" spans="1:23" x14ac:dyDescent="0.3">
      <c r="A3997" s="4" t="s">
        <v>2895</v>
      </c>
      <c r="B3997" s="1">
        <f>_xlfn.XLOOKUP(A3997,bank_source_transactions__1[transaction_id],bank_source_transactions__1[amount_inr])</f>
        <v>4671.9399999999996</v>
      </c>
      <c r="C3997" s="1">
        <f>_xlfn.XLOOKUP(A3997,Processed_data!A:A,Processed_data!F:F)</f>
        <v>4671.9399999999996</v>
      </c>
      <c r="D3997" s="1" t="str">
        <f>_xlfn.XLOOKUP(A3997,bank_source_transactions__1[transaction_id],bank_source_transactions__1[transaction_status])</f>
        <v>SUCCESS</v>
      </c>
      <c r="E3997" s="1" t="str">
        <f>_xlfn.XLOOKUP(A3997,Processed_data!A:A,Processed_data!G:G)</f>
        <v>SUCCESS</v>
      </c>
      <c r="F3997" s="1">
        <f>COUNTIF(bank_processed_transactions[transaction_id],A3997)</f>
        <v>1</v>
      </c>
      <c r="G3997" s="1" t="str">
        <f t="shared" si="620"/>
        <v>found</v>
      </c>
      <c r="H3997" s="1" t="str">
        <f t="shared" si="621"/>
        <v>Not Duplicate</v>
      </c>
      <c r="I3997" s="1" t="str">
        <f t="shared" si="622"/>
        <v>match</v>
      </c>
      <c r="J3997" s="1" t="str">
        <f t="shared" si="623"/>
        <v>match</v>
      </c>
      <c r="K3997" s="1">
        <f t="shared" si="624"/>
        <v>0</v>
      </c>
      <c r="L3997" s="2">
        <f>IF(F3997=0,"not processed",_xlfn.MINIFS(Processed_data!H:H,Processed_data!A:A,A3997))</f>
        <v>46087</v>
      </c>
      <c r="M3997" s="1">
        <f>IF(F3997=0,"not processed",ABS(bank_source_transactions__1[[#This Row],[transaction_date]]-Reconciliation!L3997))</f>
        <v>1</v>
      </c>
      <c r="N3997" s="1" t="str" cm="1">
        <f t="array" ref="N3997">_xlfn.IFS(M3997="not Processed", "Not Processed",M3997&gt;2,"SLA Breached",M3997&lt;=2,"Within SLA")</f>
        <v>Within SLA</v>
      </c>
      <c r="O3997" s="1" t="str">
        <f>_xlfn.XLOOKUP(A3997,Source_data!A:A,Source_data!D:D)</f>
        <v>IMPS</v>
      </c>
      <c r="P3997" s="1">
        <f t="shared" si="625"/>
        <v>0</v>
      </c>
      <c r="Q3997" s="1">
        <f t="shared" si="626"/>
        <v>0</v>
      </c>
      <c r="R3997" s="1">
        <f t="shared" si="627"/>
        <v>0</v>
      </c>
      <c r="S3997" s="1">
        <f t="shared" si="628"/>
        <v>0</v>
      </c>
      <c r="T3997" s="1">
        <f t="shared" si="629"/>
        <v>0</v>
      </c>
      <c r="U3997" s="1" t="str">
        <f>_xlfn.XLOOKUP(Table3[[#This Row],[Transaction ID]],Source_data!A:A,Source_data!E:E)</f>
        <v>Bengaluru</v>
      </c>
      <c r="V3997" s="1">
        <f>_xlfn.IFNA(_xlfn.XLOOKUP(A3997,bank_processed_transactions[transaction_id],bank_processed_transactions[processing_minutes]),"")</f>
        <v>31.6</v>
      </c>
      <c r="W3997" s="31">
        <f>_xlfn.XLOOKUP(A3997,Source_data!A:A,Source_data!B:B)</f>
        <v>46086</v>
      </c>
    </row>
    <row r="3998" spans="1:23" x14ac:dyDescent="0.3">
      <c r="A3998" s="3" t="s">
        <v>1721</v>
      </c>
      <c r="B3998" s="1">
        <f>_xlfn.XLOOKUP(A3998,bank_source_transactions__1[transaction_id],bank_source_transactions__1[amount_inr])</f>
        <v>656.7</v>
      </c>
      <c r="C3998" s="1">
        <f>_xlfn.XLOOKUP(A3998,Processed_data!A:A,Processed_data!F:F)</f>
        <v>656.7</v>
      </c>
      <c r="D3998" s="1" t="str">
        <f>_xlfn.XLOOKUP(A3998,bank_source_transactions__1[transaction_id],bank_source_transactions__1[transaction_status])</f>
        <v>FAILED</v>
      </c>
      <c r="E3998" s="1" t="str">
        <f>_xlfn.XLOOKUP(A3998,Processed_data!A:A,Processed_data!G:G)</f>
        <v>FAILED</v>
      </c>
      <c r="F3998" s="1">
        <f>COUNTIF(bank_processed_transactions[transaction_id],A3998)</f>
        <v>1</v>
      </c>
      <c r="G3998" s="1" t="str">
        <f t="shared" si="620"/>
        <v>found</v>
      </c>
      <c r="H3998" s="1" t="str">
        <f t="shared" si="621"/>
        <v>Not Duplicate</v>
      </c>
      <c r="I3998" s="1" t="str">
        <f t="shared" si="622"/>
        <v>match</v>
      </c>
      <c r="J3998" s="1" t="str">
        <f t="shared" si="623"/>
        <v>match</v>
      </c>
      <c r="K3998" s="1">
        <f t="shared" si="624"/>
        <v>0</v>
      </c>
      <c r="L3998" s="2">
        <f>IF(F3998=0,"not processed",_xlfn.MINIFS(Processed_data!H:H,Processed_data!A:A,A3998))</f>
        <v>46071</v>
      </c>
      <c r="M3998" s="1">
        <f>IF(F3998=0,"not processed",ABS(bank_source_transactions__1[[#This Row],[transaction_date]]-Reconciliation!L3998))</f>
        <v>2</v>
      </c>
      <c r="N3998" s="1" t="str" cm="1">
        <f t="array" ref="N3998">_xlfn.IFS(M3998="not Processed", "Not Processed",M3998&gt;2,"SLA Breached",M3998&lt;=2,"Within SLA")</f>
        <v>Within SLA</v>
      </c>
      <c r="O3998" s="1" t="str">
        <f>_xlfn.XLOOKUP(A3998,Source_data!A:A,Source_data!D:D)</f>
        <v>NEFT</v>
      </c>
      <c r="P3998" s="1">
        <f t="shared" si="625"/>
        <v>0</v>
      </c>
      <c r="Q3998" s="1">
        <f t="shared" si="626"/>
        <v>0</v>
      </c>
      <c r="R3998" s="1">
        <f t="shared" si="627"/>
        <v>0</v>
      </c>
      <c r="S3998" s="1">
        <f t="shared" si="628"/>
        <v>0</v>
      </c>
      <c r="T3998" s="1">
        <f t="shared" si="629"/>
        <v>0</v>
      </c>
      <c r="U3998" s="1" t="str">
        <f>_xlfn.XLOOKUP(Table3[[#This Row],[Transaction ID]],Source_data!A:A,Source_data!E:E)</f>
        <v>Hyderabad</v>
      </c>
      <c r="V3998" s="1">
        <f>_xlfn.IFNA(_xlfn.XLOOKUP(A3998,bank_processed_transactions[transaction_id],bank_processed_transactions[processing_minutes]),"")</f>
        <v>48.5</v>
      </c>
      <c r="W3998" s="31">
        <f>_xlfn.XLOOKUP(A3998,Source_data!A:A,Source_data!B:B)</f>
        <v>46069</v>
      </c>
    </row>
    <row r="3999" spans="1:23" x14ac:dyDescent="0.3">
      <c r="A3999" s="4" t="s">
        <v>4097</v>
      </c>
      <c r="B3999" s="1">
        <f>_xlfn.XLOOKUP(A3999,bank_source_transactions__1[transaction_id],bank_source_transactions__1[amount_inr])</f>
        <v>931.76</v>
      </c>
      <c r="C3999" s="1">
        <f>_xlfn.XLOOKUP(A3999,Processed_data!A:A,Processed_data!F:F)</f>
        <v>931.76</v>
      </c>
      <c r="D3999" s="1" t="str">
        <f>_xlfn.XLOOKUP(A3999,bank_source_transactions__1[transaction_id],bank_source_transactions__1[transaction_status])</f>
        <v>SUCCESS</v>
      </c>
      <c r="E3999" s="1" t="str">
        <f>_xlfn.XLOOKUP(A3999,Processed_data!A:A,Processed_data!G:G)</f>
        <v>SUCCESS</v>
      </c>
      <c r="F3999" s="1">
        <f>COUNTIF(bank_processed_transactions[transaction_id],A3999)</f>
        <v>1</v>
      </c>
      <c r="G3999" s="1" t="str">
        <f t="shared" si="620"/>
        <v>found</v>
      </c>
      <c r="H3999" s="1" t="str">
        <f t="shared" si="621"/>
        <v>Not Duplicate</v>
      </c>
      <c r="I3999" s="1" t="str">
        <f t="shared" si="622"/>
        <v>match</v>
      </c>
      <c r="J3999" s="1" t="str">
        <f t="shared" si="623"/>
        <v>match</v>
      </c>
      <c r="K3999" s="1">
        <f t="shared" si="624"/>
        <v>0</v>
      </c>
      <c r="L3999" s="2">
        <f>IF(F3999=0,"not processed",_xlfn.MINIFS(Processed_data!H:H,Processed_data!A:A,A3999))</f>
        <v>46080</v>
      </c>
      <c r="M3999" s="1">
        <f>IF(F3999=0,"not processed",ABS(bank_source_transactions__1[[#This Row],[transaction_date]]-Reconciliation!L3999))</f>
        <v>2</v>
      </c>
      <c r="N3999" s="1" t="str" cm="1">
        <f t="array" ref="N3999">_xlfn.IFS(M3999="not Processed", "Not Processed",M3999&gt;2,"SLA Breached",M3999&lt;=2,"Within SLA")</f>
        <v>Within SLA</v>
      </c>
      <c r="O3999" s="1" t="str">
        <f>_xlfn.XLOOKUP(A3999,Source_data!A:A,Source_data!D:D)</f>
        <v>UPI</v>
      </c>
      <c r="P3999" s="1">
        <f t="shared" si="625"/>
        <v>0</v>
      </c>
      <c r="Q3999" s="1">
        <f t="shared" si="626"/>
        <v>0</v>
      </c>
      <c r="R3999" s="1">
        <f t="shared" si="627"/>
        <v>0</v>
      </c>
      <c r="S3999" s="1">
        <f t="shared" si="628"/>
        <v>0</v>
      </c>
      <c r="T3999" s="1">
        <f t="shared" si="629"/>
        <v>0</v>
      </c>
      <c r="U3999" s="1" t="str">
        <f>_xlfn.XLOOKUP(Table3[[#This Row],[Transaction ID]],Source_data!A:A,Source_data!E:E)</f>
        <v>Hyderabad</v>
      </c>
      <c r="V3999" s="1">
        <f>_xlfn.IFNA(_xlfn.XLOOKUP(A3999,bank_processed_transactions[transaction_id],bank_processed_transactions[processing_minutes]),"")</f>
        <v>21.6</v>
      </c>
      <c r="W3999" s="31">
        <f>_xlfn.XLOOKUP(A3999,Source_data!A:A,Source_data!B:B)</f>
        <v>46078</v>
      </c>
    </row>
    <row r="4000" spans="1:23" x14ac:dyDescent="0.3">
      <c r="A4000" s="3" t="s">
        <v>2188</v>
      </c>
      <c r="B4000" s="1">
        <f>_xlfn.XLOOKUP(A4000,bank_source_transactions__1[transaction_id],bank_source_transactions__1[amount_inr])</f>
        <v>4335.71</v>
      </c>
      <c r="C4000" s="1">
        <f>_xlfn.XLOOKUP(A4000,Processed_data!A:A,Processed_data!F:F)</f>
        <v>4335.71</v>
      </c>
      <c r="D4000" s="1" t="str">
        <f>_xlfn.XLOOKUP(A4000,bank_source_transactions__1[transaction_id],bank_source_transactions__1[transaction_status])</f>
        <v>SUCCESS</v>
      </c>
      <c r="E4000" s="1" t="str">
        <f>_xlfn.XLOOKUP(A4000,Processed_data!A:A,Processed_data!G:G)</f>
        <v>SUCCESS</v>
      </c>
      <c r="F4000" s="1">
        <f>COUNTIF(bank_processed_transactions[transaction_id],A4000)</f>
        <v>1</v>
      </c>
      <c r="G4000" s="1" t="str">
        <f t="shared" si="620"/>
        <v>found</v>
      </c>
      <c r="H4000" s="1" t="str">
        <f t="shared" si="621"/>
        <v>Not Duplicate</v>
      </c>
      <c r="I4000" s="1" t="str">
        <f t="shared" si="622"/>
        <v>match</v>
      </c>
      <c r="J4000" s="1" t="str">
        <f t="shared" si="623"/>
        <v>match</v>
      </c>
      <c r="K4000" s="1">
        <f t="shared" si="624"/>
        <v>0</v>
      </c>
      <c r="L4000" s="2">
        <f>IF(F4000=0,"not processed",_xlfn.MINIFS(Processed_data!H:H,Processed_data!A:A,A4000))</f>
        <v>46099</v>
      </c>
      <c r="M4000" s="1">
        <f>IF(F4000=0,"not processed",ABS(bank_source_transactions__1[[#This Row],[transaction_date]]-Reconciliation!L4000))</f>
        <v>0</v>
      </c>
      <c r="N4000" s="1" t="str" cm="1">
        <f t="array" ref="N4000">_xlfn.IFS(M4000="not Processed", "Not Processed",M4000&gt;2,"SLA Breached",M4000&lt;=2,"Within SLA")</f>
        <v>Within SLA</v>
      </c>
      <c r="O4000" s="1" t="str">
        <f>_xlfn.XLOOKUP(A4000,Source_data!A:A,Source_data!D:D)</f>
        <v>UPI</v>
      </c>
      <c r="P4000" s="1">
        <f t="shared" si="625"/>
        <v>0</v>
      </c>
      <c r="Q4000" s="1">
        <f t="shared" si="626"/>
        <v>0</v>
      </c>
      <c r="R4000" s="1">
        <f t="shared" si="627"/>
        <v>0</v>
      </c>
      <c r="S4000" s="1">
        <f t="shared" si="628"/>
        <v>0</v>
      </c>
      <c r="T4000" s="1">
        <f t="shared" si="629"/>
        <v>0</v>
      </c>
      <c r="U4000" s="1" t="str">
        <f>_xlfn.XLOOKUP(Table3[[#This Row],[Transaction ID]],Source_data!A:A,Source_data!E:E)</f>
        <v>Hyderabad</v>
      </c>
      <c r="V4000" s="1">
        <f>_xlfn.IFNA(_xlfn.XLOOKUP(A4000,bank_processed_transactions[transaction_id],bank_processed_transactions[processing_minutes]),"")</f>
        <v>21.8</v>
      </c>
      <c r="W4000" s="31">
        <f>_xlfn.XLOOKUP(A4000,Source_data!A:A,Source_data!B:B)</f>
        <v>46099</v>
      </c>
    </row>
    <row r="4001" spans="1:23" x14ac:dyDescent="0.3">
      <c r="A4001" s="4" t="s">
        <v>1555</v>
      </c>
      <c r="B4001" s="1">
        <f>_xlfn.XLOOKUP(A4001,bank_source_transactions__1[transaction_id],bank_source_transactions__1[amount_inr])</f>
        <v>13973.08</v>
      </c>
      <c r="C4001" s="1">
        <f>_xlfn.XLOOKUP(A4001,Processed_data!A:A,Processed_data!F:F)</f>
        <v>13973.08</v>
      </c>
      <c r="D4001" s="1" t="str">
        <f>_xlfn.XLOOKUP(A4001,bank_source_transactions__1[transaction_id],bank_source_transactions__1[transaction_status])</f>
        <v>SUCCESS</v>
      </c>
      <c r="E4001" s="1" t="str">
        <f>_xlfn.XLOOKUP(A4001,Processed_data!A:A,Processed_data!G:G)</f>
        <v>SUCCESS</v>
      </c>
      <c r="F4001" s="1">
        <f>COUNTIF(bank_processed_transactions[transaction_id],A4001)</f>
        <v>1</v>
      </c>
      <c r="G4001" s="1" t="str">
        <f t="shared" si="620"/>
        <v>found</v>
      </c>
      <c r="H4001" s="1" t="str">
        <f t="shared" si="621"/>
        <v>Not Duplicate</v>
      </c>
      <c r="I4001" s="1" t="str">
        <f t="shared" si="622"/>
        <v>match</v>
      </c>
      <c r="J4001" s="1" t="str">
        <f t="shared" si="623"/>
        <v>match</v>
      </c>
      <c r="K4001" s="1">
        <f t="shared" si="624"/>
        <v>0</v>
      </c>
      <c r="L4001" s="2">
        <f>IF(F4001=0,"not processed",_xlfn.MINIFS(Processed_data!H:H,Processed_data!A:A,A4001))</f>
        <v>46040</v>
      </c>
      <c r="M4001" s="1">
        <f>IF(F4001=0,"not processed",ABS(bank_source_transactions__1[[#This Row],[transaction_date]]-Reconciliation!L4001))</f>
        <v>0</v>
      </c>
      <c r="N4001" s="1" t="str" cm="1">
        <f t="array" ref="N4001">_xlfn.IFS(M4001="not Processed", "Not Processed",M4001&gt;2,"SLA Breached",M4001&lt;=2,"Within SLA")</f>
        <v>Within SLA</v>
      </c>
      <c r="O4001" s="1" t="str">
        <f>_xlfn.XLOOKUP(A4001,Source_data!A:A,Source_data!D:D)</f>
        <v>UPI</v>
      </c>
      <c r="P4001" s="1">
        <f t="shared" si="625"/>
        <v>0</v>
      </c>
      <c r="Q4001" s="1">
        <f t="shared" si="626"/>
        <v>0</v>
      </c>
      <c r="R4001" s="1">
        <f t="shared" si="627"/>
        <v>0</v>
      </c>
      <c r="S4001" s="1">
        <f t="shared" si="628"/>
        <v>0</v>
      </c>
      <c r="T4001" s="1">
        <f t="shared" si="629"/>
        <v>0</v>
      </c>
      <c r="U4001" s="1" t="str">
        <f>_xlfn.XLOOKUP(Table3[[#This Row],[Transaction ID]],Source_data!A:A,Source_data!E:E)</f>
        <v>Pune</v>
      </c>
      <c r="V4001" s="1">
        <f>_xlfn.IFNA(_xlfn.XLOOKUP(A4001,bank_processed_transactions[transaction_id],bank_processed_transactions[processing_minutes]),"")</f>
        <v>41.2</v>
      </c>
      <c r="W4001" s="31">
        <f>_xlfn.XLOOKUP(A4001,Source_data!A:A,Source_data!B:B)</f>
        <v>46040</v>
      </c>
    </row>
    <row r="4002" spans="1:23" x14ac:dyDescent="0.3">
      <c r="A4002" s="3" t="s">
        <v>2979</v>
      </c>
      <c r="B4002" s="1">
        <f>_xlfn.XLOOKUP(A4002,bank_source_transactions__1[transaction_id],bank_source_transactions__1[amount_inr])</f>
        <v>2609.36</v>
      </c>
      <c r="C4002" s="1">
        <f>_xlfn.XLOOKUP(A4002,Processed_data!A:A,Processed_data!F:F)</f>
        <v>2609.36</v>
      </c>
      <c r="D4002" s="1" t="str">
        <f>_xlfn.XLOOKUP(A4002,bank_source_transactions__1[transaction_id],bank_source_transactions__1[transaction_status])</f>
        <v>REVERSED</v>
      </c>
      <c r="E4002" s="1" t="str">
        <f>_xlfn.XLOOKUP(A4002,Processed_data!A:A,Processed_data!G:G)</f>
        <v>REVERSED</v>
      </c>
      <c r="F4002" s="1">
        <f>COUNTIF(bank_processed_transactions[transaction_id],A4002)</f>
        <v>1</v>
      </c>
      <c r="G4002" s="1" t="str">
        <f t="shared" si="620"/>
        <v>found</v>
      </c>
      <c r="H4002" s="1" t="str">
        <f t="shared" si="621"/>
        <v>Not Duplicate</v>
      </c>
      <c r="I4002" s="1" t="str">
        <f t="shared" si="622"/>
        <v>match</v>
      </c>
      <c r="J4002" s="1" t="str">
        <f t="shared" si="623"/>
        <v>match</v>
      </c>
      <c r="K4002" s="1">
        <f t="shared" si="624"/>
        <v>0</v>
      </c>
      <c r="L4002" s="2">
        <f>IF(F4002=0,"not processed",_xlfn.MINIFS(Processed_data!H:H,Processed_data!A:A,A4002))</f>
        <v>46044</v>
      </c>
      <c r="M4002" s="1">
        <f>IF(F4002=0,"not processed",ABS(bank_source_transactions__1[[#This Row],[transaction_date]]-Reconciliation!L4002))</f>
        <v>3</v>
      </c>
      <c r="N4002" s="1" t="str" cm="1">
        <f t="array" ref="N4002">_xlfn.IFS(M4002="not Processed", "Not Processed",M4002&gt;2,"SLA Breached",M4002&lt;=2,"Within SLA")</f>
        <v>SLA Breached</v>
      </c>
      <c r="O4002" s="1" t="str">
        <f>_xlfn.XLOOKUP(A4002,Source_data!A:A,Source_data!D:D)</f>
        <v>IMPS</v>
      </c>
      <c r="P4002" s="1">
        <f t="shared" si="625"/>
        <v>0</v>
      </c>
      <c r="Q4002" s="1">
        <f t="shared" si="626"/>
        <v>0</v>
      </c>
      <c r="R4002" s="1">
        <f t="shared" si="627"/>
        <v>0</v>
      </c>
      <c r="S4002" s="1">
        <f t="shared" si="628"/>
        <v>0</v>
      </c>
      <c r="T4002" s="1">
        <f t="shared" si="629"/>
        <v>1</v>
      </c>
      <c r="U4002" s="1" t="str">
        <f>_xlfn.XLOOKUP(Table3[[#This Row],[Transaction ID]],Source_data!A:A,Source_data!E:E)</f>
        <v>Bengaluru</v>
      </c>
      <c r="V4002" s="1">
        <f>_xlfn.IFNA(_xlfn.XLOOKUP(A4002,bank_processed_transactions[transaction_id],bank_processed_transactions[processing_minutes]),"")</f>
        <v>13.7</v>
      </c>
      <c r="W4002" s="31">
        <f>_xlfn.XLOOKUP(A4002,Source_data!A:A,Source_data!B:B)</f>
        <v>46041</v>
      </c>
    </row>
    <row r="4003" spans="1:23" x14ac:dyDescent="0.3">
      <c r="A4003" s="4" t="s">
        <v>2976</v>
      </c>
      <c r="B4003" s="1">
        <f>_xlfn.XLOOKUP(A4003,bank_source_transactions__1[transaction_id],bank_source_transactions__1[amount_inr])</f>
        <v>3402.88</v>
      </c>
      <c r="C4003" s="1">
        <f>_xlfn.XLOOKUP(A4003,Processed_data!A:A,Processed_data!F:F)</f>
        <v>3402.88</v>
      </c>
      <c r="D4003" s="1" t="str">
        <f>_xlfn.XLOOKUP(A4003,bank_source_transactions__1[transaction_id],bank_source_transactions__1[transaction_status])</f>
        <v>SUCCESS</v>
      </c>
      <c r="E4003" s="1" t="str">
        <f>_xlfn.XLOOKUP(A4003,Processed_data!A:A,Processed_data!G:G)</f>
        <v>SUCCESS</v>
      </c>
      <c r="F4003" s="1">
        <f>COUNTIF(bank_processed_transactions[transaction_id],A4003)</f>
        <v>1</v>
      </c>
      <c r="G4003" s="1" t="str">
        <f t="shared" si="620"/>
        <v>found</v>
      </c>
      <c r="H4003" s="1" t="str">
        <f t="shared" si="621"/>
        <v>Not Duplicate</v>
      </c>
      <c r="I4003" s="1" t="str">
        <f t="shared" si="622"/>
        <v>match</v>
      </c>
      <c r="J4003" s="1" t="str">
        <f t="shared" si="623"/>
        <v>match</v>
      </c>
      <c r="K4003" s="1">
        <f t="shared" si="624"/>
        <v>0</v>
      </c>
      <c r="L4003" s="2">
        <f>IF(F4003=0,"not processed",_xlfn.MINIFS(Processed_data!H:H,Processed_data!A:A,A4003))</f>
        <v>46113</v>
      </c>
      <c r="M4003" s="1">
        <f>IF(F4003=0,"not processed",ABS(bank_source_transactions__1[[#This Row],[transaction_date]]-Reconciliation!L4003))</f>
        <v>3</v>
      </c>
      <c r="N4003" s="1" t="str" cm="1">
        <f t="array" ref="N4003">_xlfn.IFS(M4003="not Processed", "Not Processed",M4003&gt;2,"SLA Breached",M4003&lt;=2,"Within SLA")</f>
        <v>SLA Breached</v>
      </c>
      <c r="O4003" s="1" t="str">
        <f>_xlfn.XLOOKUP(A4003,Source_data!A:A,Source_data!D:D)</f>
        <v>UPI</v>
      </c>
      <c r="P4003" s="1">
        <f t="shared" si="625"/>
        <v>0</v>
      </c>
      <c r="Q4003" s="1">
        <f t="shared" si="626"/>
        <v>0</v>
      </c>
      <c r="R4003" s="1">
        <f t="shared" si="627"/>
        <v>0</v>
      </c>
      <c r="S4003" s="1">
        <f t="shared" si="628"/>
        <v>0</v>
      </c>
      <c r="T4003" s="1">
        <f t="shared" si="629"/>
        <v>1</v>
      </c>
      <c r="U4003" s="1" t="str">
        <f>_xlfn.XLOOKUP(Table3[[#This Row],[Transaction ID]],Source_data!A:A,Source_data!E:E)</f>
        <v>Hyderabad</v>
      </c>
      <c r="V4003" s="1">
        <f>_xlfn.IFNA(_xlfn.XLOOKUP(A4003,bank_processed_transactions[transaction_id],bank_processed_transactions[processing_minutes]),"")</f>
        <v>47.1</v>
      </c>
      <c r="W4003" s="31">
        <f>_xlfn.XLOOKUP(A4003,Source_data!A:A,Source_data!B:B)</f>
        <v>46110</v>
      </c>
    </row>
    <row r="4004" spans="1:23" x14ac:dyDescent="0.3">
      <c r="A4004" s="3" t="s">
        <v>597</v>
      </c>
      <c r="B4004" s="1">
        <f>_xlfn.XLOOKUP(A4004,bank_source_transactions__1[transaction_id],bank_source_transactions__1[amount_inr])</f>
        <v>3720.26</v>
      </c>
      <c r="C4004" s="1">
        <f>_xlfn.XLOOKUP(A4004,Processed_data!A:A,Processed_data!F:F)</f>
        <v>3720.26</v>
      </c>
      <c r="D4004" s="1" t="str">
        <f>_xlfn.XLOOKUP(A4004,bank_source_transactions__1[transaction_id],bank_source_transactions__1[transaction_status])</f>
        <v>SUCCESS</v>
      </c>
      <c r="E4004" s="1" t="str">
        <f>_xlfn.XLOOKUP(A4004,Processed_data!A:A,Processed_data!G:G)</f>
        <v>SUCCESS</v>
      </c>
      <c r="F4004" s="1">
        <f>COUNTIF(bank_processed_transactions[transaction_id],A4004)</f>
        <v>1</v>
      </c>
      <c r="G4004" s="1" t="str">
        <f t="shared" si="620"/>
        <v>found</v>
      </c>
      <c r="H4004" s="1" t="str">
        <f t="shared" si="621"/>
        <v>Not Duplicate</v>
      </c>
      <c r="I4004" s="1" t="str">
        <f t="shared" si="622"/>
        <v>match</v>
      </c>
      <c r="J4004" s="1" t="str">
        <f t="shared" si="623"/>
        <v>match</v>
      </c>
      <c r="K4004" s="1">
        <f t="shared" si="624"/>
        <v>0</v>
      </c>
      <c r="L4004" s="2">
        <f>IF(F4004=0,"not processed",_xlfn.MINIFS(Processed_data!H:H,Processed_data!A:A,A4004))</f>
        <v>46038</v>
      </c>
      <c r="M4004" s="1">
        <f>IF(F4004=0,"not processed",ABS(bank_source_transactions__1[[#This Row],[transaction_date]]-Reconciliation!L4004))</f>
        <v>2</v>
      </c>
      <c r="N4004" s="1" t="str" cm="1">
        <f t="array" ref="N4004">_xlfn.IFS(M4004="not Processed", "Not Processed",M4004&gt;2,"SLA Breached",M4004&lt;=2,"Within SLA")</f>
        <v>Within SLA</v>
      </c>
      <c r="O4004" s="1" t="str">
        <f>_xlfn.XLOOKUP(A4004,Source_data!A:A,Source_data!D:D)</f>
        <v>NEFT</v>
      </c>
      <c r="P4004" s="1">
        <f t="shared" si="625"/>
        <v>0</v>
      </c>
      <c r="Q4004" s="1">
        <f t="shared" si="626"/>
        <v>0</v>
      </c>
      <c r="R4004" s="1">
        <f t="shared" si="627"/>
        <v>0</v>
      </c>
      <c r="S4004" s="1">
        <f t="shared" si="628"/>
        <v>0</v>
      </c>
      <c r="T4004" s="1">
        <f t="shared" si="629"/>
        <v>0</v>
      </c>
      <c r="U4004" s="1" t="str">
        <f>_xlfn.XLOOKUP(Table3[[#This Row],[Transaction ID]],Source_data!A:A,Source_data!E:E)</f>
        <v>Bengaluru</v>
      </c>
      <c r="V4004" s="1">
        <f>_xlfn.IFNA(_xlfn.XLOOKUP(A4004,bank_processed_transactions[transaction_id],bank_processed_transactions[processing_minutes]),"")</f>
        <v>22.8</v>
      </c>
      <c r="W4004" s="31">
        <f>_xlfn.XLOOKUP(A4004,Source_data!A:A,Source_data!B:B)</f>
        <v>46036</v>
      </c>
    </row>
    <row r="4005" spans="1:23" x14ac:dyDescent="0.3">
      <c r="A4005" s="4" t="s">
        <v>4041</v>
      </c>
      <c r="B4005" s="1">
        <f>_xlfn.XLOOKUP(A4005,bank_source_transactions__1[transaction_id],bank_source_transactions__1[amount_inr])</f>
        <v>1421.13</v>
      </c>
      <c r="C4005" s="1">
        <f>_xlfn.XLOOKUP(A4005,Processed_data!A:A,Processed_data!F:F)</f>
        <v>1421.13</v>
      </c>
      <c r="D4005" s="1" t="str">
        <f>_xlfn.XLOOKUP(A4005,bank_source_transactions__1[transaction_id],bank_source_transactions__1[transaction_status])</f>
        <v>SUCCESS</v>
      </c>
      <c r="E4005" s="1" t="str">
        <f>_xlfn.XLOOKUP(A4005,Processed_data!A:A,Processed_data!G:G)</f>
        <v>SUCCESS</v>
      </c>
      <c r="F4005" s="1">
        <f>COUNTIF(bank_processed_transactions[transaction_id],A4005)</f>
        <v>1</v>
      </c>
      <c r="G4005" s="1" t="str">
        <f t="shared" si="620"/>
        <v>found</v>
      </c>
      <c r="H4005" s="1" t="str">
        <f t="shared" si="621"/>
        <v>Not Duplicate</v>
      </c>
      <c r="I4005" s="1" t="str">
        <f t="shared" si="622"/>
        <v>match</v>
      </c>
      <c r="J4005" s="1" t="str">
        <f t="shared" si="623"/>
        <v>match</v>
      </c>
      <c r="K4005" s="1">
        <f t="shared" si="624"/>
        <v>0</v>
      </c>
      <c r="L4005" s="2">
        <f>IF(F4005=0,"not processed",_xlfn.MINIFS(Processed_data!H:H,Processed_data!A:A,A4005))</f>
        <v>46059</v>
      </c>
      <c r="M4005" s="1">
        <f>IF(F4005=0,"not processed",ABS(bank_source_transactions__1[[#This Row],[transaction_date]]-Reconciliation!L4005))</f>
        <v>2</v>
      </c>
      <c r="N4005" s="1" t="str" cm="1">
        <f t="array" ref="N4005">_xlfn.IFS(M4005="not Processed", "Not Processed",M4005&gt;2,"SLA Breached",M4005&lt;=2,"Within SLA")</f>
        <v>Within SLA</v>
      </c>
      <c r="O4005" s="1" t="str">
        <f>_xlfn.XLOOKUP(A4005,Source_data!A:A,Source_data!D:D)</f>
        <v>CARD</v>
      </c>
      <c r="P4005" s="1">
        <f t="shared" si="625"/>
        <v>0</v>
      </c>
      <c r="Q4005" s="1">
        <f t="shared" si="626"/>
        <v>0</v>
      </c>
      <c r="R4005" s="1">
        <f t="shared" si="627"/>
        <v>0</v>
      </c>
      <c r="S4005" s="1">
        <f t="shared" si="628"/>
        <v>0</v>
      </c>
      <c r="T4005" s="1">
        <f t="shared" si="629"/>
        <v>0</v>
      </c>
      <c r="U4005" s="1" t="str">
        <f>_xlfn.XLOOKUP(Table3[[#This Row],[Transaction ID]],Source_data!A:A,Source_data!E:E)</f>
        <v>Mumbai</v>
      </c>
      <c r="V4005" s="1">
        <f>_xlfn.IFNA(_xlfn.XLOOKUP(A4005,bank_processed_transactions[transaction_id],bank_processed_transactions[processing_minutes]),"")</f>
        <v>7.7</v>
      </c>
      <c r="W4005" s="31">
        <f>_xlfn.XLOOKUP(A4005,Source_data!A:A,Source_data!B:B)</f>
        <v>46057</v>
      </c>
    </row>
    <row r="4006" spans="1:23" x14ac:dyDescent="0.3">
      <c r="A4006" s="3" t="s">
        <v>1594</v>
      </c>
      <c r="B4006" s="1">
        <f>_xlfn.XLOOKUP(A4006,bank_source_transactions__1[transaction_id],bank_source_transactions__1[amount_inr])</f>
        <v>13701.55</v>
      </c>
      <c r="C4006" s="1">
        <f>_xlfn.XLOOKUP(A4006,Processed_data!A:A,Processed_data!F:F)</f>
        <v>13701.55</v>
      </c>
      <c r="D4006" s="1" t="str">
        <f>_xlfn.XLOOKUP(A4006,bank_source_transactions__1[transaction_id],bank_source_transactions__1[transaction_status])</f>
        <v>SUCCESS</v>
      </c>
      <c r="E4006" s="1" t="str">
        <f>_xlfn.XLOOKUP(A4006,Processed_data!A:A,Processed_data!G:G)</f>
        <v>SUCCESS</v>
      </c>
      <c r="F4006" s="1">
        <f>COUNTIF(bank_processed_transactions[transaction_id],A4006)</f>
        <v>1</v>
      </c>
      <c r="G4006" s="1" t="str">
        <f t="shared" si="620"/>
        <v>found</v>
      </c>
      <c r="H4006" s="1" t="str">
        <f t="shared" si="621"/>
        <v>Not Duplicate</v>
      </c>
      <c r="I4006" s="1" t="str">
        <f t="shared" si="622"/>
        <v>match</v>
      </c>
      <c r="J4006" s="1" t="str">
        <f t="shared" si="623"/>
        <v>match</v>
      </c>
      <c r="K4006" s="1">
        <f t="shared" si="624"/>
        <v>0</v>
      </c>
      <c r="L4006" s="2">
        <f>IF(F4006=0,"not processed",_xlfn.MINIFS(Processed_data!H:H,Processed_data!A:A,A4006))</f>
        <v>46052</v>
      </c>
      <c r="M4006" s="1">
        <f>IF(F4006=0,"not processed",ABS(bank_source_transactions__1[[#This Row],[transaction_date]]-Reconciliation!L4006))</f>
        <v>1</v>
      </c>
      <c r="N4006" s="1" t="str" cm="1">
        <f t="array" ref="N4006">_xlfn.IFS(M4006="not Processed", "Not Processed",M4006&gt;2,"SLA Breached",M4006&lt;=2,"Within SLA")</f>
        <v>Within SLA</v>
      </c>
      <c r="O4006" s="1" t="str">
        <f>_xlfn.XLOOKUP(A4006,Source_data!A:A,Source_data!D:D)</f>
        <v>NEFT</v>
      </c>
      <c r="P4006" s="1">
        <f t="shared" si="625"/>
        <v>0</v>
      </c>
      <c r="Q4006" s="1">
        <f t="shared" si="626"/>
        <v>0</v>
      </c>
      <c r="R4006" s="1">
        <f t="shared" si="627"/>
        <v>0</v>
      </c>
      <c r="S4006" s="1">
        <f t="shared" si="628"/>
        <v>0</v>
      </c>
      <c r="T4006" s="1">
        <f t="shared" si="629"/>
        <v>0</v>
      </c>
      <c r="U4006" s="1" t="str">
        <f>_xlfn.XLOOKUP(Table3[[#This Row],[Transaction ID]],Source_data!A:A,Source_data!E:E)</f>
        <v>Hyderabad</v>
      </c>
      <c r="V4006" s="1">
        <f>_xlfn.IFNA(_xlfn.XLOOKUP(A4006,bank_processed_transactions[transaction_id],bank_processed_transactions[processing_minutes]),"")</f>
        <v>46.8</v>
      </c>
      <c r="W4006" s="31">
        <f>_xlfn.XLOOKUP(A4006,Source_data!A:A,Source_data!B:B)</f>
        <v>46051</v>
      </c>
    </row>
    <row r="4007" spans="1:23" x14ac:dyDescent="0.3">
      <c r="A4007" s="4" t="s">
        <v>5064</v>
      </c>
      <c r="B4007" s="1">
        <f>_xlfn.XLOOKUP(A4007,bank_source_transactions__1[transaction_id],bank_source_transactions__1[amount_inr])</f>
        <v>4584.8900000000003</v>
      </c>
      <c r="C4007" s="1" t="e">
        <f>_xlfn.XLOOKUP(A4007,Processed_data!A:A,Processed_data!F:F)</f>
        <v>#N/A</v>
      </c>
      <c r="D4007" s="1" t="str">
        <f>_xlfn.XLOOKUP(A4007,bank_source_transactions__1[transaction_id],bank_source_transactions__1[transaction_status])</f>
        <v>SUCCESS</v>
      </c>
      <c r="E4007" s="1" t="e">
        <f>_xlfn.XLOOKUP(A4007,Processed_data!A:A,Processed_data!G:G)</f>
        <v>#N/A</v>
      </c>
      <c r="F4007" s="1">
        <f>COUNTIF(bank_processed_transactions[transaction_id],A4007)</f>
        <v>0</v>
      </c>
      <c r="G4007" s="1" t="str">
        <f t="shared" si="620"/>
        <v>missing</v>
      </c>
      <c r="H4007" s="1" t="str">
        <f t="shared" si="621"/>
        <v>Not Duplicate</v>
      </c>
      <c r="I4007" s="1" t="str">
        <f t="shared" si="622"/>
        <v>not processed</v>
      </c>
      <c r="J4007" s="1" t="str">
        <f t="shared" si="623"/>
        <v>not processed</v>
      </c>
      <c r="K4007" s="1" t="str">
        <f t="shared" si="624"/>
        <v>missing</v>
      </c>
      <c r="L4007" s="2" t="str">
        <f>IF(F4007=0,"not processed",_xlfn.MINIFS(Processed_data!H:H,Processed_data!A:A,A4007))</f>
        <v>not processed</v>
      </c>
      <c r="M4007" s="1" t="str">
        <f>IF(F4007=0,"not processed",ABS(bank_source_transactions__1[[#This Row],[transaction_date]]-Reconciliation!L4007))</f>
        <v>not processed</v>
      </c>
      <c r="N4007" s="1" t="str" cm="1">
        <f t="array" ref="N4007">_xlfn.IFS(M4007="not Processed", "Not Processed",M4007&gt;2,"SLA Breached",M4007&lt;=2,"Within SLA")</f>
        <v>Not Processed</v>
      </c>
      <c r="O4007" s="1" t="str">
        <f>_xlfn.XLOOKUP(A4007,Source_data!A:A,Source_data!D:D)</f>
        <v>UPI</v>
      </c>
      <c r="P4007" s="1">
        <f t="shared" si="625"/>
        <v>1</v>
      </c>
      <c r="Q4007" s="1">
        <f t="shared" si="626"/>
        <v>0</v>
      </c>
      <c r="R4007" s="1">
        <f t="shared" si="627"/>
        <v>0</v>
      </c>
      <c r="S4007" s="1">
        <f t="shared" si="628"/>
        <v>0</v>
      </c>
      <c r="T4007" s="1">
        <f t="shared" si="629"/>
        <v>0</v>
      </c>
      <c r="U4007" s="1" t="str">
        <f>_xlfn.XLOOKUP(Table3[[#This Row],[Transaction ID]],Source_data!A:A,Source_data!E:E)</f>
        <v>Bengaluru</v>
      </c>
      <c r="V4007" s="1" t="str">
        <f>_xlfn.IFNA(_xlfn.XLOOKUP(A4007,bank_processed_transactions[transaction_id],bank_processed_transactions[processing_minutes]),"")</f>
        <v/>
      </c>
      <c r="W4007" s="31">
        <f>_xlfn.XLOOKUP(A4007,Source_data!A:A,Source_data!B:B)</f>
        <v>46081</v>
      </c>
    </row>
    <row r="4008" spans="1:23" x14ac:dyDescent="0.3">
      <c r="A4008" s="3" t="s">
        <v>2297</v>
      </c>
      <c r="B4008" s="1">
        <f>_xlfn.XLOOKUP(A4008,bank_source_transactions__1[transaction_id],bank_source_transactions__1[amount_inr])</f>
        <v>8624.11</v>
      </c>
      <c r="C4008" s="1">
        <f>_xlfn.XLOOKUP(A4008,Processed_data!A:A,Processed_data!F:F)</f>
        <v>8624.11</v>
      </c>
      <c r="D4008" s="1" t="str">
        <f>_xlfn.XLOOKUP(A4008,bank_source_transactions__1[transaction_id],bank_source_transactions__1[transaction_status])</f>
        <v>SUCCESS</v>
      </c>
      <c r="E4008" s="1" t="str">
        <f>_xlfn.XLOOKUP(A4008,Processed_data!A:A,Processed_data!G:G)</f>
        <v>SUCCESS</v>
      </c>
      <c r="F4008" s="1">
        <f>COUNTIF(bank_processed_transactions[transaction_id],A4008)</f>
        <v>1</v>
      </c>
      <c r="G4008" s="1" t="str">
        <f t="shared" si="620"/>
        <v>found</v>
      </c>
      <c r="H4008" s="1" t="str">
        <f t="shared" si="621"/>
        <v>Not Duplicate</v>
      </c>
      <c r="I4008" s="1" t="str">
        <f t="shared" si="622"/>
        <v>match</v>
      </c>
      <c r="J4008" s="1" t="str">
        <f t="shared" si="623"/>
        <v>match</v>
      </c>
      <c r="K4008" s="1">
        <f t="shared" si="624"/>
        <v>0</v>
      </c>
      <c r="L4008" s="2">
        <f>IF(F4008=0,"not processed",_xlfn.MINIFS(Processed_data!H:H,Processed_data!A:A,A4008))</f>
        <v>46027</v>
      </c>
      <c r="M4008" s="1">
        <f>IF(F4008=0,"not processed",ABS(bank_source_transactions__1[[#This Row],[transaction_date]]-Reconciliation!L4008))</f>
        <v>3</v>
      </c>
      <c r="N4008" s="1" t="str" cm="1">
        <f t="array" ref="N4008">_xlfn.IFS(M4008="not Processed", "Not Processed",M4008&gt;2,"SLA Breached",M4008&lt;=2,"Within SLA")</f>
        <v>SLA Breached</v>
      </c>
      <c r="O4008" s="1" t="str">
        <f>_xlfn.XLOOKUP(A4008,Source_data!A:A,Source_data!D:D)</f>
        <v>UPI</v>
      </c>
      <c r="P4008" s="1">
        <f t="shared" si="625"/>
        <v>0</v>
      </c>
      <c r="Q4008" s="1">
        <f t="shared" si="626"/>
        <v>0</v>
      </c>
      <c r="R4008" s="1">
        <f t="shared" si="627"/>
        <v>0</v>
      </c>
      <c r="S4008" s="1">
        <f t="shared" si="628"/>
        <v>0</v>
      </c>
      <c r="T4008" s="1">
        <f t="shared" si="629"/>
        <v>1</v>
      </c>
      <c r="U4008" s="1" t="str">
        <f>_xlfn.XLOOKUP(Table3[[#This Row],[Transaction ID]],Source_data!A:A,Source_data!E:E)</f>
        <v>Pune</v>
      </c>
      <c r="V4008" s="1">
        <f>_xlfn.IFNA(_xlfn.XLOOKUP(A4008,bank_processed_transactions[transaction_id],bank_processed_transactions[processing_minutes]),"")</f>
        <v>5.6</v>
      </c>
      <c r="W4008" s="31">
        <f>_xlfn.XLOOKUP(A4008,Source_data!A:A,Source_data!B:B)</f>
        <v>46024</v>
      </c>
    </row>
    <row r="4009" spans="1:23" x14ac:dyDescent="0.3">
      <c r="A4009" s="4" t="s">
        <v>1016</v>
      </c>
      <c r="B4009" s="1">
        <f>_xlfn.XLOOKUP(A4009,bank_source_transactions__1[transaction_id],bank_source_transactions__1[amount_inr])</f>
        <v>42542.71</v>
      </c>
      <c r="C4009" s="1">
        <f>_xlfn.XLOOKUP(A4009,Processed_data!A:A,Processed_data!F:F)</f>
        <v>42542.71</v>
      </c>
      <c r="D4009" s="1" t="str">
        <f>_xlfn.XLOOKUP(A4009,bank_source_transactions__1[transaction_id],bank_source_transactions__1[transaction_status])</f>
        <v>SUCCESS</v>
      </c>
      <c r="E4009" s="1" t="str">
        <f>_xlfn.XLOOKUP(A4009,Processed_data!A:A,Processed_data!G:G)</f>
        <v>SUCCESS</v>
      </c>
      <c r="F4009" s="1">
        <f>COUNTIF(bank_processed_transactions[transaction_id],A4009)</f>
        <v>1</v>
      </c>
      <c r="G4009" s="1" t="str">
        <f t="shared" si="620"/>
        <v>found</v>
      </c>
      <c r="H4009" s="1" t="str">
        <f t="shared" si="621"/>
        <v>Not Duplicate</v>
      </c>
      <c r="I4009" s="1" t="str">
        <f t="shared" si="622"/>
        <v>match</v>
      </c>
      <c r="J4009" s="1" t="str">
        <f t="shared" si="623"/>
        <v>match</v>
      </c>
      <c r="K4009" s="1">
        <f t="shared" si="624"/>
        <v>0</v>
      </c>
      <c r="L4009" s="2">
        <f>IF(F4009=0,"not processed",_xlfn.MINIFS(Processed_data!H:H,Processed_data!A:A,A4009))</f>
        <v>46043</v>
      </c>
      <c r="M4009" s="1">
        <f>IF(F4009=0,"not processed",ABS(bank_source_transactions__1[[#This Row],[transaction_date]]-Reconciliation!L4009))</f>
        <v>0</v>
      </c>
      <c r="N4009" s="1" t="str" cm="1">
        <f t="array" ref="N4009">_xlfn.IFS(M4009="not Processed", "Not Processed",M4009&gt;2,"SLA Breached",M4009&lt;=2,"Within SLA")</f>
        <v>Within SLA</v>
      </c>
      <c r="O4009" s="1" t="str">
        <f>_xlfn.XLOOKUP(A4009,Source_data!A:A,Source_data!D:D)</f>
        <v>UPI</v>
      </c>
      <c r="P4009" s="1">
        <f t="shared" si="625"/>
        <v>0</v>
      </c>
      <c r="Q4009" s="1">
        <f t="shared" si="626"/>
        <v>0</v>
      </c>
      <c r="R4009" s="1">
        <f t="shared" si="627"/>
        <v>0</v>
      </c>
      <c r="S4009" s="1">
        <f t="shared" si="628"/>
        <v>0</v>
      </c>
      <c r="T4009" s="1">
        <f t="shared" si="629"/>
        <v>0</v>
      </c>
      <c r="U4009" s="1" t="str">
        <f>_xlfn.XLOOKUP(Table3[[#This Row],[Transaction ID]],Source_data!A:A,Source_data!E:E)</f>
        <v>Mumbai</v>
      </c>
      <c r="V4009" s="1">
        <f>_xlfn.IFNA(_xlfn.XLOOKUP(A4009,bank_processed_transactions[transaction_id],bank_processed_transactions[processing_minutes]),"")</f>
        <v>11.5</v>
      </c>
      <c r="W4009" s="31">
        <f>_xlfn.XLOOKUP(A4009,Source_data!A:A,Source_data!B:B)</f>
        <v>46043</v>
      </c>
    </row>
    <row r="4010" spans="1:23" x14ac:dyDescent="0.3">
      <c r="A4010" s="3" t="s">
        <v>992</v>
      </c>
      <c r="B4010" s="1">
        <f>_xlfn.XLOOKUP(A4010,bank_source_transactions__1[transaction_id],bank_source_transactions__1[amount_inr])</f>
        <v>6118.42</v>
      </c>
      <c r="C4010" s="1">
        <f>_xlfn.XLOOKUP(A4010,Processed_data!A:A,Processed_data!F:F)</f>
        <v>6118.42</v>
      </c>
      <c r="D4010" s="1" t="str">
        <f>_xlfn.XLOOKUP(A4010,bank_source_transactions__1[transaction_id],bank_source_transactions__1[transaction_status])</f>
        <v>SUCCESS</v>
      </c>
      <c r="E4010" s="1" t="str">
        <f>_xlfn.XLOOKUP(A4010,Processed_data!A:A,Processed_data!G:G)</f>
        <v>SUCCESS</v>
      </c>
      <c r="F4010" s="1">
        <f>COUNTIF(bank_processed_transactions[transaction_id],A4010)</f>
        <v>1</v>
      </c>
      <c r="G4010" s="1" t="str">
        <f t="shared" si="620"/>
        <v>found</v>
      </c>
      <c r="H4010" s="1" t="str">
        <f t="shared" si="621"/>
        <v>Not Duplicate</v>
      </c>
      <c r="I4010" s="1" t="str">
        <f t="shared" si="622"/>
        <v>match</v>
      </c>
      <c r="J4010" s="1" t="str">
        <f t="shared" si="623"/>
        <v>match</v>
      </c>
      <c r="K4010" s="1">
        <f t="shared" si="624"/>
        <v>0</v>
      </c>
      <c r="L4010" s="2">
        <f>IF(F4010=0,"not processed",_xlfn.MINIFS(Processed_data!H:H,Processed_data!A:A,A4010))</f>
        <v>46093</v>
      </c>
      <c r="M4010" s="1">
        <f>IF(F4010=0,"not processed",ABS(bank_source_transactions__1[[#This Row],[transaction_date]]-Reconciliation!L4010))</f>
        <v>5</v>
      </c>
      <c r="N4010" s="1" t="str" cm="1">
        <f t="array" ref="N4010">_xlfn.IFS(M4010="not Processed", "Not Processed",M4010&gt;2,"SLA Breached",M4010&lt;=2,"Within SLA")</f>
        <v>SLA Breached</v>
      </c>
      <c r="O4010" s="1" t="str">
        <f>_xlfn.XLOOKUP(A4010,Source_data!A:A,Source_data!D:D)</f>
        <v>UPI</v>
      </c>
      <c r="P4010" s="1">
        <f t="shared" si="625"/>
        <v>0</v>
      </c>
      <c r="Q4010" s="1">
        <f t="shared" si="626"/>
        <v>0</v>
      </c>
      <c r="R4010" s="1">
        <f t="shared" si="627"/>
        <v>0</v>
      </c>
      <c r="S4010" s="1">
        <f t="shared" si="628"/>
        <v>0</v>
      </c>
      <c r="T4010" s="1">
        <f t="shared" si="629"/>
        <v>1</v>
      </c>
      <c r="U4010" s="1" t="str">
        <f>_xlfn.XLOOKUP(Table3[[#This Row],[Transaction ID]],Source_data!A:A,Source_data!E:E)</f>
        <v>Mumbai</v>
      </c>
      <c r="V4010" s="1">
        <f>_xlfn.IFNA(_xlfn.XLOOKUP(A4010,bank_processed_transactions[transaction_id],bank_processed_transactions[processing_minutes]),"")</f>
        <v>23.6</v>
      </c>
      <c r="W4010" s="31">
        <f>_xlfn.XLOOKUP(A4010,Source_data!A:A,Source_data!B:B)</f>
        <v>46088</v>
      </c>
    </row>
    <row r="4011" spans="1:23" x14ac:dyDescent="0.3">
      <c r="A4011" s="4" t="s">
        <v>4075</v>
      </c>
      <c r="B4011" s="1">
        <f>_xlfn.XLOOKUP(A4011,bank_source_transactions__1[transaction_id],bank_source_transactions__1[amount_inr])</f>
        <v>17724.669999999998</v>
      </c>
      <c r="C4011" s="1">
        <f>_xlfn.XLOOKUP(A4011,Processed_data!A:A,Processed_data!F:F)</f>
        <v>17724.669999999998</v>
      </c>
      <c r="D4011" s="1" t="str">
        <f>_xlfn.XLOOKUP(A4011,bank_source_transactions__1[transaction_id],bank_source_transactions__1[transaction_status])</f>
        <v>SUCCESS</v>
      </c>
      <c r="E4011" s="1" t="str">
        <f>_xlfn.XLOOKUP(A4011,Processed_data!A:A,Processed_data!G:G)</f>
        <v>SUCCESS</v>
      </c>
      <c r="F4011" s="1">
        <f>COUNTIF(bank_processed_transactions[transaction_id],A4011)</f>
        <v>1</v>
      </c>
      <c r="G4011" s="1" t="str">
        <f t="shared" si="620"/>
        <v>found</v>
      </c>
      <c r="H4011" s="1" t="str">
        <f t="shared" si="621"/>
        <v>Not Duplicate</v>
      </c>
      <c r="I4011" s="1" t="str">
        <f t="shared" si="622"/>
        <v>match</v>
      </c>
      <c r="J4011" s="1" t="str">
        <f t="shared" si="623"/>
        <v>match</v>
      </c>
      <c r="K4011" s="1">
        <f t="shared" si="624"/>
        <v>0</v>
      </c>
      <c r="L4011" s="2">
        <f>IF(F4011=0,"not processed",_xlfn.MINIFS(Processed_data!H:H,Processed_data!A:A,A4011))</f>
        <v>46112</v>
      </c>
      <c r="M4011" s="1">
        <f>IF(F4011=0,"not processed",ABS(bank_source_transactions__1[[#This Row],[transaction_date]]-Reconciliation!L4011))</f>
        <v>5</v>
      </c>
      <c r="N4011" s="1" t="str" cm="1">
        <f t="array" ref="N4011">_xlfn.IFS(M4011="not Processed", "Not Processed",M4011&gt;2,"SLA Breached",M4011&lt;=2,"Within SLA")</f>
        <v>SLA Breached</v>
      </c>
      <c r="O4011" s="1" t="str">
        <f>_xlfn.XLOOKUP(A4011,Source_data!A:A,Source_data!D:D)</f>
        <v>CARD</v>
      </c>
      <c r="P4011" s="1">
        <f t="shared" si="625"/>
        <v>0</v>
      </c>
      <c r="Q4011" s="1">
        <f t="shared" si="626"/>
        <v>0</v>
      </c>
      <c r="R4011" s="1">
        <f t="shared" si="627"/>
        <v>0</v>
      </c>
      <c r="S4011" s="1">
        <f t="shared" si="628"/>
        <v>0</v>
      </c>
      <c r="T4011" s="1">
        <f t="shared" si="629"/>
        <v>1</v>
      </c>
      <c r="U4011" s="1" t="str">
        <f>_xlfn.XLOOKUP(Table3[[#This Row],[Transaction ID]],Source_data!A:A,Source_data!E:E)</f>
        <v>Bengaluru</v>
      </c>
      <c r="V4011" s="1">
        <f>_xlfn.IFNA(_xlfn.XLOOKUP(A4011,bank_processed_transactions[transaction_id],bank_processed_transactions[processing_minutes]),"")</f>
        <v>52.9</v>
      </c>
      <c r="W4011" s="31">
        <f>_xlfn.XLOOKUP(A4011,Source_data!A:A,Source_data!B:B)</f>
        <v>46107</v>
      </c>
    </row>
    <row r="4012" spans="1:23" x14ac:dyDescent="0.3">
      <c r="A4012" s="3" t="s">
        <v>2861</v>
      </c>
      <c r="B4012" s="1">
        <f>_xlfn.XLOOKUP(A4012,bank_source_transactions__1[transaction_id],bank_source_transactions__1[amount_inr])</f>
        <v>16181.44</v>
      </c>
      <c r="C4012" s="1">
        <f>_xlfn.XLOOKUP(A4012,Processed_data!A:A,Processed_data!F:F)</f>
        <v>16181.44</v>
      </c>
      <c r="D4012" s="1" t="str">
        <f>_xlfn.XLOOKUP(A4012,bank_source_transactions__1[transaction_id],bank_source_transactions__1[transaction_status])</f>
        <v>SUCCESS</v>
      </c>
      <c r="E4012" s="1" t="str">
        <f>_xlfn.XLOOKUP(A4012,Processed_data!A:A,Processed_data!G:G)</f>
        <v>SUCCESS</v>
      </c>
      <c r="F4012" s="1">
        <f>COUNTIF(bank_processed_transactions[transaction_id],A4012)</f>
        <v>1</v>
      </c>
      <c r="G4012" s="1" t="str">
        <f t="shared" si="620"/>
        <v>found</v>
      </c>
      <c r="H4012" s="1" t="str">
        <f t="shared" si="621"/>
        <v>Not Duplicate</v>
      </c>
      <c r="I4012" s="1" t="str">
        <f t="shared" si="622"/>
        <v>match</v>
      </c>
      <c r="J4012" s="1" t="str">
        <f t="shared" si="623"/>
        <v>match</v>
      </c>
      <c r="K4012" s="1">
        <f t="shared" si="624"/>
        <v>0</v>
      </c>
      <c r="L4012" s="2">
        <f>IF(F4012=0,"not processed",_xlfn.MINIFS(Processed_data!H:H,Processed_data!A:A,A4012))</f>
        <v>46051</v>
      </c>
      <c r="M4012" s="1">
        <f>IF(F4012=0,"not processed",ABS(bank_source_transactions__1[[#This Row],[transaction_date]]-Reconciliation!L4012))</f>
        <v>2</v>
      </c>
      <c r="N4012" s="1" t="str" cm="1">
        <f t="array" ref="N4012">_xlfn.IFS(M4012="not Processed", "Not Processed",M4012&gt;2,"SLA Breached",M4012&lt;=2,"Within SLA")</f>
        <v>Within SLA</v>
      </c>
      <c r="O4012" s="1" t="str">
        <f>_xlfn.XLOOKUP(A4012,Source_data!A:A,Source_data!D:D)</f>
        <v>UPI</v>
      </c>
      <c r="P4012" s="1">
        <f t="shared" si="625"/>
        <v>0</v>
      </c>
      <c r="Q4012" s="1">
        <f t="shared" si="626"/>
        <v>0</v>
      </c>
      <c r="R4012" s="1">
        <f t="shared" si="627"/>
        <v>0</v>
      </c>
      <c r="S4012" s="1">
        <f t="shared" si="628"/>
        <v>0</v>
      </c>
      <c r="T4012" s="1">
        <f t="shared" si="629"/>
        <v>0</v>
      </c>
      <c r="U4012" s="1" t="str">
        <f>_xlfn.XLOOKUP(Table3[[#This Row],[Transaction ID]],Source_data!A:A,Source_data!E:E)</f>
        <v>Bengaluru</v>
      </c>
      <c r="V4012" s="1">
        <f>_xlfn.IFNA(_xlfn.XLOOKUP(A4012,bank_processed_transactions[transaction_id],bank_processed_transactions[processing_minutes]),"")</f>
        <v>47.4</v>
      </c>
      <c r="W4012" s="31">
        <f>_xlfn.XLOOKUP(A4012,Source_data!A:A,Source_data!B:B)</f>
        <v>46049</v>
      </c>
    </row>
    <row r="4013" spans="1:23" x14ac:dyDescent="0.3">
      <c r="A4013" s="4" t="s">
        <v>683</v>
      </c>
      <c r="B4013" s="1">
        <f>_xlfn.XLOOKUP(A4013,bank_source_transactions__1[transaction_id],bank_source_transactions__1[amount_inr])</f>
        <v>9765.3799999999992</v>
      </c>
      <c r="C4013" s="1">
        <f>_xlfn.XLOOKUP(A4013,Processed_data!A:A,Processed_data!F:F)</f>
        <v>9765.3799999999992</v>
      </c>
      <c r="D4013" s="1" t="str">
        <f>_xlfn.XLOOKUP(A4013,bank_source_transactions__1[transaction_id],bank_source_transactions__1[transaction_status])</f>
        <v>SUCCESS</v>
      </c>
      <c r="E4013" s="1" t="str">
        <f>_xlfn.XLOOKUP(A4013,Processed_data!A:A,Processed_data!G:G)</f>
        <v>SUCCESS</v>
      </c>
      <c r="F4013" s="1">
        <f>COUNTIF(bank_processed_transactions[transaction_id],A4013)</f>
        <v>1</v>
      </c>
      <c r="G4013" s="1" t="str">
        <f t="shared" si="620"/>
        <v>found</v>
      </c>
      <c r="H4013" s="1" t="str">
        <f t="shared" si="621"/>
        <v>Not Duplicate</v>
      </c>
      <c r="I4013" s="1" t="str">
        <f t="shared" si="622"/>
        <v>match</v>
      </c>
      <c r="J4013" s="1" t="str">
        <f t="shared" si="623"/>
        <v>match</v>
      </c>
      <c r="K4013" s="1">
        <f t="shared" si="624"/>
        <v>0</v>
      </c>
      <c r="L4013" s="2">
        <f>IF(F4013=0,"not processed",_xlfn.MINIFS(Processed_data!H:H,Processed_data!A:A,A4013))</f>
        <v>46085</v>
      </c>
      <c r="M4013" s="1">
        <f>IF(F4013=0,"not processed",ABS(bank_source_transactions__1[[#This Row],[transaction_date]]-Reconciliation!L4013))</f>
        <v>0</v>
      </c>
      <c r="N4013" s="1" t="str" cm="1">
        <f t="array" ref="N4013">_xlfn.IFS(M4013="not Processed", "Not Processed",M4013&gt;2,"SLA Breached",M4013&lt;=2,"Within SLA")</f>
        <v>Within SLA</v>
      </c>
      <c r="O4013" s="1" t="str">
        <f>_xlfn.XLOOKUP(A4013,Source_data!A:A,Source_data!D:D)</f>
        <v>IMPS</v>
      </c>
      <c r="P4013" s="1">
        <f t="shared" si="625"/>
        <v>0</v>
      </c>
      <c r="Q4013" s="1">
        <f t="shared" si="626"/>
        <v>0</v>
      </c>
      <c r="R4013" s="1">
        <f t="shared" si="627"/>
        <v>0</v>
      </c>
      <c r="S4013" s="1">
        <f t="shared" si="628"/>
        <v>0</v>
      </c>
      <c r="T4013" s="1">
        <f t="shared" si="629"/>
        <v>0</v>
      </c>
      <c r="U4013" s="1" t="str">
        <f>_xlfn.XLOOKUP(Table3[[#This Row],[Transaction ID]],Source_data!A:A,Source_data!E:E)</f>
        <v>Pune</v>
      </c>
      <c r="V4013" s="1">
        <f>_xlfn.IFNA(_xlfn.XLOOKUP(A4013,bank_processed_transactions[transaction_id],bank_processed_transactions[processing_minutes]),"")</f>
        <v>18.7</v>
      </c>
      <c r="W4013" s="31">
        <f>_xlfn.XLOOKUP(A4013,Source_data!A:A,Source_data!B:B)</f>
        <v>46085</v>
      </c>
    </row>
    <row r="4014" spans="1:23" x14ac:dyDescent="0.3">
      <c r="A4014" s="3" t="s">
        <v>439</v>
      </c>
      <c r="B4014" s="1">
        <f>_xlfn.XLOOKUP(A4014,bank_source_transactions__1[transaction_id],bank_source_transactions__1[amount_inr])</f>
        <v>19100.98</v>
      </c>
      <c r="C4014" s="1">
        <f>_xlfn.XLOOKUP(A4014,Processed_data!A:A,Processed_data!F:F)</f>
        <v>19100.98</v>
      </c>
      <c r="D4014" s="1" t="str">
        <f>_xlfn.XLOOKUP(A4014,bank_source_transactions__1[transaction_id],bank_source_transactions__1[transaction_status])</f>
        <v>SUCCESS</v>
      </c>
      <c r="E4014" s="1" t="str">
        <f>_xlfn.XLOOKUP(A4014,Processed_data!A:A,Processed_data!G:G)</f>
        <v>SUCCESS</v>
      </c>
      <c r="F4014" s="1">
        <f>COUNTIF(bank_processed_transactions[transaction_id],A4014)</f>
        <v>1</v>
      </c>
      <c r="G4014" s="1" t="str">
        <f t="shared" si="620"/>
        <v>found</v>
      </c>
      <c r="H4014" s="1" t="str">
        <f t="shared" si="621"/>
        <v>Not Duplicate</v>
      </c>
      <c r="I4014" s="1" t="str">
        <f t="shared" si="622"/>
        <v>match</v>
      </c>
      <c r="J4014" s="1" t="str">
        <f t="shared" si="623"/>
        <v>match</v>
      </c>
      <c r="K4014" s="1">
        <f t="shared" si="624"/>
        <v>0</v>
      </c>
      <c r="L4014" s="2">
        <f>IF(F4014=0,"not processed",_xlfn.MINIFS(Processed_data!H:H,Processed_data!A:A,A4014))</f>
        <v>46102</v>
      </c>
      <c r="M4014" s="1">
        <f>IF(F4014=0,"not processed",ABS(bank_source_transactions__1[[#This Row],[transaction_date]]-Reconciliation!L4014))</f>
        <v>5</v>
      </c>
      <c r="N4014" s="1" t="str" cm="1">
        <f t="array" ref="N4014">_xlfn.IFS(M4014="not Processed", "Not Processed",M4014&gt;2,"SLA Breached",M4014&lt;=2,"Within SLA")</f>
        <v>SLA Breached</v>
      </c>
      <c r="O4014" s="1" t="str">
        <f>_xlfn.XLOOKUP(A4014,Source_data!A:A,Source_data!D:D)</f>
        <v>IMPS</v>
      </c>
      <c r="P4014" s="1">
        <f t="shared" si="625"/>
        <v>0</v>
      </c>
      <c r="Q4014" s="1">
        <f t="shared" si="626"/>
        <v>0</v>
      </c>
      <c r="R4014" s="1">
        <f t="shared" si="627"/>
        <v>0</v>
      </c>
      <c r="S4014" s="1">
        <f t="shared" si="628"/>
        <v>0</v>
      </c>
      <c r="T4014" s="1">
        <f t="shared" si="629"/>
        <v>1</v>
      </c>
      <c r="U4014" s="1" t="str">
        <f>_xlfn.XLOOKUP(Table3[[#This Row],[Transaction ID]],Source_data!A:A,Source_data!E:E)</f>
        <v>Pune</v>
      </c>
      <c r="V4014" s="1">
        <f>_xlfn.IFNA(_xlfn.XLOOKUP(A4014,bank_processed_transactions[transaction_id],bank_processed_transactions[processing_minutes]),"")</f>
        <v>45.2</v>
      </c>
      <c r="W4014" s="31">
        <f>_xlfn.XLOOKUP(A4014,Source_data!A:A,Source_data!B:B)</f>
        <v>46097</v>
      </c>
    </row>
    <row r="4015" spans="1:23" x14ac:dyDescent="0.3">
      <c r="A4015" s="4" t="s">
        <v>3792</v>
      </c>
      <c r="B4015" s="1">
        <f>_xlfn.XLOOKUP(A4015,bank_source_transactions__1[transaction_id],bank_source_transactions__1[amount_inr])</f>
        <v>1119.28</v>
      </c>
      <c r="C4015" s="1">
        <f>_xlfn.XLOOKUP(A4015,Processed_data!A:A,Processed_data!F:F)</f>
        <v>1119.28</v>
      </c>
      <c r="D4015" s="1" t="str">
        <f>_xlfn.XLOOKUP(A4015,bank_source_transactions__1[transaction_id],bank_source_transactions__1[transaction_status])</f>
        <v>SUCCESS</v>
      </c>
      <c r="E4015" s="1" t="str">
        <f>_xlfn.XLOOKUP(A4015,Processed_data!A:A,Processed_data!G:G)</f>
        <v>SUCCESS</v>
      </c>
      <c r="F4015" s="1">
        <f>COUNTIF(bank_processed_transactions[transaction_id],A4015)</f>
        <v>1</v>
      </c>
      <c r="G4015" s="1" t="str">
        <f t="shared" si="620"/>
        <v>found</v>
      </c>
      <c r="H4015" s="1" t="str">
        <f t="shared" si="621"/>
        <v>Not Duplicate</v>
      </c>
      <c r="I4015" s="1" t="str">
        <f t="shared" si="622"/>
        <v>match</v>
      </c>
      <c r="J4015" s="1" t="str">
        <f t="shared" si="623"/>
        <v>match</v>
      </c>
      <c r="K4015" s="1">
        <f t="shared" si="624"/>
        <v>0</v>
      </c>
      <c r="L4015" s="2">
        <f>IF(F4015=0,"not processed",_xlfn.MINIFS(Processed_data!H:H,Processed_data!A:A,A4015))</f>
        <v>46065</v>
      </c>
      <c r="M4015" s="1">
        <f>IF(F4015=0,"not processed",ABS(bank_source_transactions__1[[#This Row],[transaction_date]]-Reconciliation!L4015))</f>
        <v>2</v>
      </c>
      <c r="N4015" s="1" t="str" cm="1">
        <f t="array" ref="N4015">_xlfn.IFS(M4015="not Processed", "Not Processed",M4015&gt;2,"SLA Breached",M4015&lt;=2,"Within SLA")</f>
        <v>Within SLA</v>
      </c>
      <c r="O4015" s="1" t="str">
        <f>_xlfn.XLOOKUP(A4015,Source_data!A:A,Source_data!D:D)</f>
        <v>UPI</v>
      </c>
      <c r="P4015" s="1">
        <f t="shared" si="625"/>
        <v>0</v>
      </c>
      <c r="Q4015" s="1">
        <f t="shared" si="626"/>
        <v>0</v>
      </c>
      <c r="R4015" s="1">
        <f t="shared" si="627"/>
        <v>0</v>
      </c>
      <c r="S4015" s="1">
        <f t="shared" si="628"/>
        <v>0</v>
      </c>
      <c r="T4015" s="1">
        <f t="shared" si="629"/>
        <v>0</v>
      </c>
      <c r="U4015" s="1" t="str">
        <f>_xlfn.XLOOKUP(Table3[[#This Row],[Transaction ID]],Source_data!A:A,Source_data!E:E)</f>
        <v>Mumbai</v>
      </c>
      <c r="V4015" s="1">
        <f>_xlfn.IFNA(_xlfn.XLOOKUP(A4015,bank_processed_transactions[transaction_id],bank_processed_transactions[processing_minutes]),"")</f>
        <v>31.9</v>
      </c>
      <c r="W4015" s="31">
        <f>_xlfn.XLOOKUP(A4015,Source_data!A:A,Source_data!B:B)</f>
        <v>46063</v>
      </c>
    </row>
    <row r="4016" spans="1:23" x14ac:dyDescent="0.3">
      <c r="A4016" s="3" t="s">
        <v>4152</v>
      </c>
      <c r="B4016" s="1">
        <f>_xlfn.XLOOKUP(A4016,bank_source_transactions__1[transaction_id],bank_source_transactions__1[amount_inr])</f>
        <v>577.41999999999996</v>
      </c>
      <c r="C4016" s="1">
        <f>_xlfn.XLOOKUP(A4016,Processed_data!A:A,Processed_data!F:F)</f>
        <v>577.41999999999996</v>
      </c>
      <c r="D4016" s="1" t="str">
        <f>_xlfn.XLOOKUP(A4016,bank_source_transactions__1[transaction_id],bank_source_transactions__1[transaction_status])</f>
        <v>SUCCESS</v>
      </c>
      <c r="E4016" s="1" t="str">
        <f>_xlfn.XLOOKUP(A4016,Processed_data!A:A,Processed_data!G:G)</f>
        <v>SUCCESS</v>
      </c>
      <c r="F4016" s="1">
        <f>COUNTIF(bank_processed_transactions[transaction_id],A4016)</f>
        <v>1</v>
      </c>
      <c r="G4016" s="1" t="str">
        <f t="shared" si="620"/>
        <v>found</v>
      </c>
      <c r="H4016" s="1" t="str">
        <f t="shared" si="621"/>
        <v>Not Duplicate</v>
      </c>
      <c r="I4016" s="1" t="str">
        <f t="shared" si="622"/>
        <v>match</v>
      </c>
      <c r="J4016" s="1" t="str">
        <f t="shared" si="623"/>
        <v>match</v>
      </c>
      <c r="K4016" s="1">
        <f t="shared" si="624"/>
        <v>0</v>
      </c>
      <c r="L4016" s="2">
        <f>IF(F4016=0,"not processed",_xlfn.MINIFS(Processed_data!H:H,Processed_data!A:A,A4016))</f>
        <v>46027</v>
      </c>
      <c r="M4016" s="1">
        <f>IF(F4016=0,"not processed",ABS(bank_source_transactions__1[[#This Row],[transaction_date]]-Reconciliation!L4016))</f>
        <v>0</v>
      </c>
      <c r="N4016" s="1" t="str" cm="1">
        <f t="array" ref="N4016">_xlfn.IFS(M4016="not Processed", "Not Processed",M4016&gt;2,"SLA Breached",M4016&lt;=2,"Within SLA")</f>
        <v>Within SLA</v>
      </c>
      <c r="O4016" s="1" t="str">
        <f>_xlfn.XLOOKUP(A4016,Source_data!A:A,Source_data!D:D)</f>
        <v>UPI</v>
      </c>
      <c r="P4016" s="1">
        <f t="shared" si="625"/>
        <v>0</v>
      </c>
      <c r="Q4016" s="1">
        <f t="shared" si="626"/>
        <v>0</v>
      </c>
      <c r="R4016" s="1">
        <f t="shared" si="627"/>
        <v>0</v>
      </c>
      <c r="S4016" s="1">
        <f t="shared" si="628"/>
        <v>0</v>
      </c>
      <c r="T4016" s="1">
        <f t="shared" si="629"/>
        <v>0</v>
      </c>
      <c r="U4016" s="1" t="str">
        <f>_xlfn.XLOOKUP(Table3[[#This Row],[Transaction ID]],Source_data!A:A,Source_data!E:E)</f>
        <v>Bengaluru</v>
      </c>
      <c r="V4016" s="1">
        <f>_xlfn.IFNA(_xlfn.XLOOKUP(A4016,bank_processed_transactions[transaction_id],bank_processed_transactions[processing_minutes]),"")</f>
        <v>24.9</v>
      </c>
      <c r="W4016" s="31">
        <f>_xlfn.XLOOKUP(A4016,Source_data!A:A,Source_data!B:B)</f>
        <v>46027</v>
      </c>
    </row>
    <row r="4017" spans="1:23" x14ac:dyDescent="0.3">
      <c r="A4017" s="4" t="s">
        <v>246</v>
      </c>
      <c r="B4017" s="1">
        <f>_xlfn.XLOOKUP(A4017,bank_source_transactions__1[transaction_id],bank_source_transactions__1[amount_inr])</f>
        <v>4237.05</v>
      </c>
      <c r="C4017" s="1">
        <f>_xlfn.XLOOKUP(A4017,Processed_data!A:A,Processed_data!F:F)</f>
        <v>4237.05</v>
      </c>
      <c r="D4017" s="1" t="str">
        <f>_xlfn.XLOOKUP(A4017,bank_source_transactions__1[transaction_id],bank_source_transactions__1[transaction_status])</f>
        <v>SUCCESS</v>
      </c>
      <c r="E4017" s="1" t="str">
        <f>_xlfn.XLOOKUP(A4017,Processed_data!A:A,Processed_data!G:G)</f>
        <v>SUCCESS</v>
      </c>
      <c r="F4017" s="1">
        <f>COUNTIF(bank_processed_transactions[transaction_id],A4017)</f>
        <v>1</v>
      </c>
      <c r="G4017" s="1" t="str">
        <f t="shared" si="620"/>
        <v>found</v>
      </c>
      <c r="H4017" s="1" t="str">
        <f t="shared" si="621"/>
        <v>Not Duplicate</v>
      </c>
      <c r="I4017" s="1" t="str">
        <f t="shared" si="622"/>
        <v>match</v>
      </c>
      <c r="J4017" s="1" t="str">
        <f t="shared" si="623"/>
        <v>match</v>
      </c>
      <c r="K4017" s="1">
        <f t="shared" si="624"/>
        <v>0</v>
      </c>
      <c r="L4017" s="2">
        <f>IF(F4017=0,"not processed",_xlfn.MINIFS(Processed_data!H:H,Processed_data!A:A,A4017))</f>
        <v>46113</v>
      </c>
      <c r="M4017" s="1">
        <f>IF(F4017=0,"not processed",ABS(bank_source_transactions__1[[#This Row],[transaction_date]]-Reconciliation!L4017))</f>
        <v>1</v>
      </c>
      <c r="N4017" s="1" t="str" cm="1">
        <f t="array" ref="N4017">_xlfn.IFS(M4017="not Processed", "Not Processed",M4017&gt;2,"SLA Breached",M4017&lt;=2,"Within SLA")</f>
        <v>Within SLA</v>
      </c>
      <c r="O4017" s="1" t="str">
        <f>_xlfn.XLOOKUP(A4017,Source_data!A:A,Source_data!D:D)</f>
        <v>UPI</v>
      </c>
      <c r="P4017" s="1">
        <f t="shared" si="625"/>
        <v>0</v>
      </c>
      <c r="Q4017" s="1">
        <f t="shared" si="626"/>
        <v>0</v>
      </c>
      <c r="R4017" s="1">
        <f t="shared" si="627"/>
        <v>0</v>
      </c>
      <c r="S4017" s="1">
        <f t="shared" si="628"/>
        <v>0</v>
      </c>
      <c r="T4017" s="1">
        <f t="shared" si="629"/>
        <v>0</v>
      </c>
      <c r="U4017" s="1" t="str">
        <f>_xlfn.XLOOKUP(Table3[[#This Row],[Transaction ID]],Source_data!A:A,Source_data!E:E)</f>
        <v>Hyderabad</v>
      </c>
      <c r="V4017" s="1">
        <f>_xlfn.IFNA(_xlfn.XLOOKUP(A4017,bank_processed_transactions[transaction_id],bank_processed_transactions[processing_minutes]),"")</f>
        <v>54.8</v>
      </c>
      <c r="W4017" s="31">
        <f>_xlfn.XLOOKUP(A4017,Source_data!A:A,Source_data!B:B)</f>
        <v>46112</v>
      </c>
    </row>
    <row r="4018" spans="1:23" x14ac:dyDescent="0.3">
      <c r="A4018" s="3" t="s">
        <v>219</v>
      </c>
      <c r="B4018" s="1">
        <f>_xlfn.XLOOKUP(A4018,bank_source_transactions__1[transaction_id],bank_source_transactions__1[amount_inr])</f>
        <v>10580.29</v>
      </c>
      <c r="C4018" s="1">
        <f>_xlfn.XLOOKUP(A4018,Processed_data!A:A,Processed_data!F:F)</f>
        <v>10580.29</v>
      </c>
      <c r="D4018" s="1" t="str">
        <f>_xlfn.XLOOKUP(A4018,bank_source_transactions__1[transaction_id],bank_source_transactions__1[transaction_status])</f>
        <v>SUCCESS</v>
      </c>
      <c r="E4018" s="1" t="str">
        <f>_xlfn.XLOOKUP(A4018,Processed_data!A:A,Processed_data!G:G)</f>
        <v>SUCCESS</v>
      </c>
      <c r="F4018" s="1">
        <f>COUNTIF(bank_processed_transactions[transaction_id],A4018)</f>
        <v>1</v>
      </c>
      <c r="G4018" s="1" t="str">
        <f t="shared" si="620"/>
        <v>found</v>
      </c>
      <c r="H4018" s="1" t="str">
        <f t="shared" si="621"/>
        <v>Not Duplicate</v>
      </c>
      <c r="I4018" s="1" t="str">
        <f t="shared" si="622"/>
        <v>match</v>
      </c>
      <c r="J4018" s="1" t="str">
        <f t="shared" si="623"/>
        <v>match</v>
      </c>
      <c r="K4018" s="1">
        <f t="shared" si="624"/>
        <v>0</v>
      </c>
      <c r="L4018" s="2">
        <f>IF(F4018=0,"not processed",_xlfn.MINIFS(Processed_data!H:H,Processed_data!A:A,A4018))</f>
        <v>46098</v>
      </c>
      <c r="M4018" s="1">
        <f>IF(F4018=0,"not processed",ABS(bank_source_transactions__1[[#This Row],[transaction_date]]-Reconciliation!L4018))</f>
        <v>0</v>
      </c>
      <c r="N4018" s="1" t="str" cm="1">
        <f t="array" ref="N4018">_xlfn.IFS(M4018="not Processed", "Not Processed",M4018&gt;2,"SLA Breached",M4018&lt;=2,"Within SLA")</f>
        <v>Within SLA</v>
      </c>
      <c r="O4018" s="1" t="str">
        <f>_xlfn.XLOOKUP(A4018,Source_data!A:A,Source_data!D:D)</f>
        <v>IMPS</v>
      </c>
      <c r="P4018" s="1">
        <f t="shared" si="625"/>
        <v>0</v>
      </c>
      <c r="Q4018" s="1">
        <f t="shared" si="626"/>
        <v>0</v>
      </c>
      <c r="R4018" s="1">
        <f t="shared" si="627"/>
        <v>0</v>
      </c>
      <c r="S4018" s="1">
        <f t="shared" si="628"/>
        <v>0</v>
      </c>
      <c r="T4018" s="1">
        <f t="shared" si="629"/>
        <v>0</v>
      </c>
      <c r="U4018" s="1" t="str">
        <f>_xlfn.XLOOKUP(Table3[[#This Row],[Transaction ID]],Source_data!A:A,Source_data!E:E)</f>
        <v>Mumbai</v>
      </c>
      <c r="V4018" s="1">
        <f>_xlfn.IFNA(_xlfn.XLOOKUP(A4018,bank_processed_transactions[transaction_id],bank_processed_transactions[processing_minutes]),"")</f>
        <v>42.2</v>
      </c>
      <c r="W4018" s="31">
        <f>_xlfn.XLOOKUP(A4018,Source_data!A:A,Source_data!B:B)</f>
        <v>46098</v>
      </c>
    </row>
    <row r="4019" spans="1:23" x14ac:dyDescent="0.3">
      <c r="A4019" s="4" t="s">
        <v>3898</v>
      </c>
      <c r="B4019" s="1">
        <f>_xlfn.XLOOKUP(A4019,bank_source_transactions__1[transaction_id],bank_source_transactions__1[amount_inr])</f>
        <v>3280.01</v>
      </c>
      <c r="C4019" s="1">
        <f>_xlfn.XLOOKUP(A4019,Processed_data!A:A,Processed_data!F:F)</f>
        <v>3280.01</v>
      </c>
      <c r="D4019" s="1" t="str">
        <f>_xlfn.XLOOKUP(A4019,bank_source_transactions__1[transaction_id],bank_source_transactions__1[transaction_status])</f>
        <v>SUCCESS</v>
      </c>
      <c r="E4019" s="1" t="str">
        <f>_xlfn.XLOOKUP(A4019,Processed_data!A:A,Processed_data!G:G)</f>
        <v>SUCCESS</v>
      </c>
      <c r="F4019" s="1">
        <f>COUNTIF(bank_processed_transactions[transaction_id],A4019)</f>
        <v>1</v>
      </c>
      <c r="G4019" s="1" t="str">
        <f t="shared" si="620"/>
        <v>found</v>
      </c>
      <c r="H4019" s="1" t="str">
        <f t="shared" si="621"/>
        <v>Not Duplicate</v>
      </c>
      <c r="I4019" s="1" t="str">
        <f t="shared" si="622"/>
        <v>match</v>
      </c>
      <c r="J4019" s="1" t="str">
        <f t="shared" si="623"/>
        <v>match</v>
      </c>
      <c r="K4019" s="1">
        <f t="shared" si="624"/>
        <v>0</v>
      </c>
      <c r="L4019" s="2">
        <f>IF(F4019=0,"not processed",_xlfn.MINIFS(Processed_data!H:H,Processed_data!A:A,A4019))</f>
        <v>46085</v>
      </c>
      <c r="M4019" s="1">
        <f>IF(F4019=0,"not processed",ABS(bank_source_transactions__1[[#This Row],[transaction_date]]-Reconciliation!L4019))</f>
        <v>5</v>
      </c>
      <c r="N4019" s="1" t="str" cm="1">
        <f t="array" ref="N4019">_xlfn.IFS(M4019="not Processed", "Not Processed",M4019&gt;2,"SLA Breached",M4019&lt;=2,"Within SLA")</f>
        <v>SLA Breached</v>
      </c>
      <c r="O4019" s="1" t="str">
        <f>_xlfn.XLOOKUP(A4019,Source_data!A:A,Source_data!D:D)</f>
        <v>UPI</v>
      </c>
      <c r="P4019" s="1">
        <f t="shared" si="625"/>
        <v>0</v>
      </c>
      <c r="Q4019" s="1">
        <f t="shared" si="626"/>
        <v>0</v>
      </c>
      <c r="R4019" s="1">
        <f t="shared" si="627"/>
        <v>0</v>
      </c>
      <c r="S4019" s="1">
        <f t="shared" si="628"/>
        <v>0</v>
      </c>
      <c r="T4019" s="1">
        <f t="shared" si="629"/>
        <v>1</v>
      </c>
      <c r="U4019" s="1" t="str">
        <f>_xlfn.XLOOKUP(Table3[[#This Row],[Transaction ID]],Source_data!A:A,Source_data!E:E)</f>
        <v>Pune</v>
      </c>
      <c r="V4019" s="1">
        <f>_xlfn.IFNA(_xlfn.XLOOKUP(A4019,bank_processed_transactions[transaction_id],bank_processed_transactions[processing_minutes]),"")</f>
        <v>16.600000000000001</v>
      </c>
      <c r="W4019" s="31">
        <f>_xlfn.XLOOKUP(A4019,Source_data!A:A,Source_data!B:B)</f>
        <v>46080</v>
      </c>
    </row>
    <row r="4020" spans="1:23" x14ac:dyDescent="0.3">
      <c r="A4020" s="3" t="s">
        <v>2348</v>
      </c>
      <c r="B4020" s="1">
        <f>_xlfn.XLOOKUP(A4020,bank_source_transactions__1[transaction_id],bank_source_transactions__1[amount_inr])</f>
        <v>2971.49</v>
      </c>
      <c r="C4020" s="1">
        <f>_xlfn.XLOOKUP(A4020,Processed_data!A:A,Processed_data!F:F)</f>
        <v>2971.49</v>
      </c>
      <c r="D4020" s="1" t="str">
        <f>_xlfn.XLOOKUP(A4020,bank_source_transactions__1[transaction_id],bank_source_transactions__1[transaction_status])</f>
        <v>SUCCESS</v>
      </c>
      <c r="E4020" s="1" t="str">
        <f>_xlfn.XLOOKUP(A4020,Processed_data!A:A,Processed_data!G:G)</f>
        <v>SUCCESS</v>
      </c>
      <c r="F4020" s="1">
        <f>COUNTIF(bank_processed_transactions[transaction_id],A4020)</f>
        <v>1</v>
      </c>
      <c r="G4020" s="1" t="str">
        <f t="shared" si="620"/>
        <v>found</v>
      </c>
      <c r="H4020" s="1" t="str">
        <f t="shared" si="621"/>
        <v>Not Duplicate</v>
      </c>
      <c r="I4020" s="1" t="str">
        <f t="shared" si="622"/>
        <v>match</v>
      </c>
      <c r="J4020" s="1" t="str">
        <f t="shared" si="623"/>
        <v>match</v>
      </c>
      <c r="K4020" s="1">
        <f t="shared" si="624"/>
        <v>0</v>
      </c>
      <c r="L4020" s="2">
        <f>IF(F4020=0,"not processed",_xlfn.MINIFS(Processed_data!H:H,Processed_data!A:A,A4020))</f>
        <v>46031</v>
      </c>
      <c r="M4020" s="1">
        <f>IF(F4020=0,"not processed",ABS(bank_source_transactions__1[[#This Row],[transaction_date]]-Reconciliation!L4020))</f>
        <v>1</v>
      </c>
      <c r="N4020" s="1" t="str" cm="1">
        <f t="array" ref="N4020">_xlfn.IFS(M4020="not Processed", "Not Processed",M4020&gt;2,"SLA Breached",M4020&lt;=2,"Within SLA")</f>
        <v>Within SLA</v>
      </c>
      <c r="O4020" s="1" t="str">
        <f>_xlfn.XLOOKUP(A4020,Source_data!A:A,Source_data!D:D)</f>
        <v>NEFT</v>
      </c>
      <c r="P4020" s="1">
        <f t="shared" si="625"/>
        <v>0</v>
      </c>
      <c r="Q4020" s="1">
        <f t="shared" si="626"/>
        <v>0</v>
      </c>
      <c r="R4020" s="1">
        <f t="shared" si="627"/>
        <v>0</v>
      </c>
      <c r="S4020" s="1">
        <f t="shared" si="628"/>
        <v>0</v>
      </c>
      <c r="T4020" s="1">
        <f t="shared" si="629"/>
        <v>0</v>
      </c>
      <c r="U4020" s="1" t="str">
        <f>_xlfn.XLOOKUP(Table3[[#This Row],[Transaction ID]],Source_data!A:A,Source_data!E:E)</f>
        <v>Hyderabad</v>
      </c>
      <c r="V4020" s="1">
        <f>_xlfn.IFNA(_xlfn.XLOOKUP(A4020,bank_processed_transactions[transaction_id],bank_processed_transactions[processing_minutes]),"")</f>
        <v>23.6</v>
      </c>
      <c r="W4020" s="31">
        <f>_xlfn.XLOOKUP(A4020,Source_data!A:A,Source_data!B:B)</f>
        <v>46030</v>
      </c>
    </row>
    <row r="4021" spans="1:23" x14ac:dyDescent="0.3">
      <c r="A4021" s="4" t="s">
        <v>106</v>
      </c>
      <c r="B4021" s="1">
        <f>_xlfn.XLOOKUP(A4021,bank_source_transactions__1[transaction_id],bank_source_transactions__1[amount_inr])</f>
        <v>17546.11</v>
      </c>
      <c r="C4021" s="1">
        <f>_xlfn.XLOOKUP(A4021,Processed_data!A:A,Processed_data!F:F)</f>
        <v>17546.11</v>
      </c>
      <c r="D4021" s="1" t="str">
        <f>_xlfn.XLOOKUP(A4021,bank_source_transactions__1[transaction_id],bank_source_transactions__1[transaction_status])</f>
        <v>SUCCESS</v>
      </c>
      <c r="E4021" s="1" t="str">
        <f>_xlfn.XLOOKUP(A4021,Processed_data!A:A,Processed_data!G:G)</f>
        <v>SUCCESS</v>
      </c>
      <c r="F4021" s="1">
        <f>COUNTIF(bank_processed_transactions[transaction_id],A4021)</f>
        <v>1</v>
      </c>
      <c r="G4021" s="1" t="str">
        <f t="shared" si="620"/>
        <v>found</v>
      </c>
      <c r="H4021" s="1" t="str">
        <f t="shared" si="621"/>
        <v>Not Duplicate</v>
      </c>
      <c r="I4021" s="1" t="str">
        <f t="shared" si="622"/>
        <v>match</v>
      </c>
      <c r="J4021" s="1" t="str">
        <f t="shared" si="623"/>
        <v>match</v>
      </c>
      <c r="K4021" s="1">
        <f t="shared" si="624"/>
        <v>0</v>
      </c>
      <c r="L4021" s="2">
        <f>IF(F4021=0,"not processed",_xlfn.MINIFS(Processed_data!H:H,Processed_data!A:A,A4021))</f>
        <v>46028</v>
      </c>
      <c r="M4021" s="1">
        <f>IF(F4021=0,"not processed",ABS(bank_source_transactions__1[[#This Row],[transaction_date]]-Reconciliation!L4021))</f>
        <v>3</v>
      </c>
      <c r="N4021" s="1" t="str" cm="1">
        <f t="array" ref="N4021">_xlfn.IFS(M4021="not Processed", "Not Processed",M4021&gt;2,"SLA Breached",M4021&lt;=2,"Within SLA")</f>
        <v>SLA Breached</v>
      </c>
      <c r="O4021" s="1" t="str">
        <f>_xlfn.XLOOKUP(A4021,Source_data!A:A,Source_data!D:D)</f>
        <v>UPI</v>
      </c>
      <c r="P4021" s="1">
        <f t="shared" si="625"/>
        <v>0</v>
      </c>
      <c r="Q4021" s="1">
        <f t="shared" si="626"/>
        <v>0</v>
      </c>
      <c r="R4021" s="1">
        <f t="shared" si="627"/>
        <v>0</v>
      </c>
      <c r="S4021" s="1">
        <f t="shared" si="628"/>
        <v>0</v>
      </c>
      <c r="T4021" s="1">
        <f t="shared" si="629"/>
        <v>1</v>
      </c>
      <c r="U4021" s="1" t="str">
        <f>_xlfn.XLOOKUP(Table3[[#This Row],[Transaction ID]],Source_data!A:A,Source_data!E:E)</f>
        <v>Bengaluru</v>
      </c>
      <c r="V4021" s="1">
        <f>_xlfn.IFNA(_xlfn.XLOOKUP(A4021,bank_processed_transactions[transaction_id],bank_processed_transactions[processing_minutes]),"")</f>
        <v>5</v>
      </c>
      <c r="W4021" s="31">
        <f>_xlfn.XLOOKUP(A4021,Source_data!A:A,Source_data!B:B)</f>
        <v>46025</v>
      </c>
    </row>
    <row r="4022" spans="1:23" x14ac:dyDescent="0.3">
      <c r="A4022" s="3" t="s">
        <v>99</v>
      </c>
      <c r="B4022" s="1">
        <f>_xlfn.XLOOKUP(A4022,bank_source_transactions__1[transaction_id],bank_source_transactions__1[amount_inr])</f>
        <v>1694.27</v>
      </c>
      <c r="C4022" s="1">
        <f>_xlfn.XLOOKUP(A4022,Processed_data!A:A,Processed_data!F:F)</f>
        <v>1694.27</v>
      </c>
      <c r="D4022" s="1" t="str">
        <f>_xlfn.XLOOKUP(A4022,bank_source_transactions__1[transaction_id],bank_source_transactions__1[transaction_status])</f>
        <v>REVERSED</v>
      </c>
      <c r="E4022" s="1" t="str">
        <f>_xlfn.XLOOKUP(A4022,Processed_data!A:A,Processed_data!G:G)</f>
        <v>REVERSED</v>
      </c>
      <c r="F4022" s="1">
        <f>COUNTIF(bank_processed_transactions[transaction_id],A4022)</f>
        <v>1</v>
      </c>
      <c r="G4022" s="1" t="str">
        <f t="shared" si="620"/>
        <v>found</v>
      </c>
      <c r="H4022" s="1" t="str">
        <f t="shared" si="621"/>
        <v>Not Duplicate</v>
      </c>
      <c r="I4022" s="1" t="str">
        <f t="shared" si="622"/>
        <v>match</v>
      </c>
      <c r="J4022" s="1" t="str">
        <f t="shared" si="623"/>
        <v>match</v>
      </c>
      <c r="K4022" s="1">
        <f t="shared" si="624"/>
        <v>0</v>
      </c>
      <c r="L4022" s="2">
        <f>IF(F4022=0,"not processed",_xlfn.MINIFS(Processed_data!H:H,Processed_data!A:A,A4022))</f>
        <v>46065</v>
      </c>
      <c r="M4022" s="1">
        <f>IF(F4022=0,"not processed",ABS(bank_source_transactions__1[[#This Row],[transaction_date]]-Reconciliation!L4022))</f>
        <v>0</v>
      </c>
      <c r="N4022" s="1" t="str" cm="1">
        <f t="array" ref="N4022">_xlfn.IFS(M4022="not Processed", "Not Processed",M4022&gt;2,"SLA Breached",M4022&lt;=2,"Within SLA")</f>
        <v>Within SLA</v>
      </c>
      <c r="O4022" s="1" t="str">
        <f>_xlfn.XLOOKUP(A4022,Source_data!A:A,Source_data!D:D)</f>
        <v>UPI</v>
      </c>
      <c r="P4022" s="1">
        <f t="shared" si="625"/>
        <v>0</v>
      </c>
      <c r="Q4022" s="1">
        <f t="shared" si="626"/>
        <v>0</v>
      </c>
      <c r="R4022" s="1">
        <f t="shared" si="627"/>
        <v>0</v>
      </c>
      <c r="S4022" s="1">
        <f t="shared" si="628"/>
        <v>0</v>
      </c>
      <c r="T4022" s="1">
        <f t="shared" si="629"/>
        <v>0</v>
      </c>
      <c r="U4022" s="1" t="str">
        <f>_xlfn.XLOOKUP(Table3[[#This Row],[Transaction ID]],Source_data!A:A,Source_data!E:E)</f>
        <v>Mumbai</v>
      </c>
      <c r="V4022" s="1">
        <f>_xlfn.IFNA(_xlfn.XLOOKUP(A4022,bank_processed_transactions[transaction_id],bank_processed_transactions[processing_minutes]),"")</f>
        <v>47.1</v>
      </c>
      <c r="W4022" s="31">
        <f>_xlfn.XLOOKUP(A4022,Source_data!A:A,Source_data!B:B)</f>
        <v>46065</v>
      </c>
    </row>
    <row r="4023" spans="1:23" x14ac:dyDescent="0.3">
      <c r="A4023" s="4" t="s">
        <v>1305</v>
      </c>
      <c r="B4023" s="1">
        <f>_xlfn.XLOOKUP(A4023,bank_source_transactions__1[transaction_id],bank_source_transactions__1[amount_inr])</f>
        <v>22560.799999999999</v>
      </c>
      <c r="C4023" s="1">
        <f>_xlfn.XLOOKUP(A4023,Processed_data!A:A,Processed_data!F:F)</f>
        <v>22560.799999999999</v>
      </c>
      <c r="D4023" s="1" t="str">
        <f>_xlfn.XLOOKUP(A4023,bank_source_transactions__1[transaction_id],bank_source_transactions__1[transaction_status])</f>
        <v>SUCCESS</v>
      </c>
      <c r="E4023" s="1" t="str">
        <f>_xlfn.XLOOKUP(A4023,Processed_data!A:A,Processed_data!G:G)</f>
        <v>SUCCESS</v>
      </c>
      <c r="F4023" s="1">
        <f>COUNTIF(bank_processed_transactions[transaction_id],A4023)</f>
        <v>1</v>
      </c>
      <c r="G4023" s="1" t="str">
        <f t="shared" si="620"/>
        <v>found</v>
      </c>
      <c r="H4023" s="1" t="str">
        <f t="shared" si="621"/>
        <v>Not Duplicate</v>
      </c>
      <c r="I4023" s="1" t="str">
        <f t="shared" si="622"/>
        <v>match</v>
      </c>
      <c r="J4023" s="1" t="str">
        <f t="shared" si="623"/>
        <v>match</v>
      </c>
      <c r="K4023" s="1">
        <f t="shared" si="624"/>
        <v>0</v>
      </c>
      <c r="L4023" s="2">
        <f>IF(F4023=0,"not processed",_xlfn.MINIFS(Processed_data!H:H,Processed_data!A:A,A4023))</f>
        <v>46076</v>
      </c>
      <c r="M4023" s="1">
        <f>IF(F4023=0,"not processed",ABS(bank_source_transactions__1[[#This Row],[transaction_date]]-Reconciliation!L4023))</f>
        <v>0</v>
      </c>
      <c r="N4023" s="1" t="str" cm="1">
        <f t="array" ref="N4023">_xlfn.IFS(M4023="not Processed", "Not Processed",M4023&gt;2,"SLA Breached",M4023&lt;=2,"Within SLA")</f>
        <v>Within SLA</v>
      </c>
      <c r="O4023" s="1" t="str">
        <f>_xlfn.XLOOKUP(A4023,Source_data!A:A,Source_data!D:D)</f>
        <v>NEFT</v>
      </c>
      <c r="P4023" s="1">
        <f t="shared" si="625"/>
        <v>0</v>
      </c>
      <c r="Q4023" s="1">
        <f t="shared" si="626"/>
        <v>0</v>
      </c>
      <c r="R4023" s="1">
        <f t="shared" si="627"/>
        <v>0</v>
      </c>
      <c r="S4023" s="1">
        <f t="shared" si="628"/>
        <v>0</v>
      </c>
      <c r="T4023" s="1">
        <f t="shared" si="629"/>
        <v>0</v>
      </c>
      <c r="U4023" s="1" t="str">
        <f>_xlfn.XLOOKUP(Table3[[#This Row],[Transaction ID]],Source_data!A:A,Source_data!E:E)</f>
        <v>Pune</v>
      </c>
      <c r="V4023" s="1">
        <f>_xlfn.IFNA(_xlfn.XLOOKUP(A4023,bank_processed_transactions[transaction_id],bank_processed_transactions[processing_minutes]),"")</f>
        <v>28.7</v>
      </c>
      <c r="W4023" s="31">
        <f>_xlfn.XLOOKUP(A4023,Source_data!A:A,Source_data!B:B)</f>
        <v>46076</v>
      </c>
    </row>
    <row r="4024" spans="1:23" x14ac:dyDescent="0.3">
      <c r="A4024" s="3" t="s">
        <v>3957</v>
      </c>
      <c r="B4024" s="1">
        <f>_xlfn.XLOOKUP(A4024,bank_source_transactions__1[transaction_id],bank_source_transactions__1[amount_inr])</f>
        <v>3156.6</v>
      </c>
      <c r="C4024" s="1">
        <f>_xlfn.XLOOKUP(A4024,Processed_data!A:A,Processed_data!F:F)</f>
        <v>3156.6</v>
      </c>
      <c r="D4024" s="1" t="str">
        <f>_xlfn.XLOOKUP(A4024,bank_source_transactions__1[transaction_id],bank_source_transactions__1[transaction_status])</f>
        <v>SUCCESS</v>
      </c>
      <c r="E4024" s="1" t="str">
        <f>_xlfn.XLOOKUP(A4024,Processed_data!A:A,Processed_data!G:G)</f>
        <v>SUCCESS</v>
      </c>
      <c r="F4024" s="1">
        <f>COUNTIF(bank_processed_transactions[transaction_id],A4024)</f>
        <v>1</v>
      </c>
      <c r="G4024" s="1" t="str">
        <f t="shared" si="620"/>
        <v>found</v>
      </c>
      <c r="H4024" s="1" t="str">
        <f t="shared" si="621"/>
        <v>Not Duplicate</v>
      </c>
      <c r="I4024" s="1" t="str">
        <f t="shared" si="622"/>
        <v>match</v>
      </c>
      <c r="J4024" s="1" t="str">
        <f t="shared" si="623"/>
        <v>match</v>
      </c>
      <c r="K4024" s="1">
        <f t="shared" si="624"/>
        <v>0</v>
      </c>
      <c r="L4024" s="2">
        <f>IF(F4024=0,"not processed",_xlfn.MINIFS(Processed_data!H:H,Processed_data!A:A,A4024))</f>
        <v>46086</v>
      </c>
      <c r="M4024" s="1">
        <f>IF(F4024=0,"not processed",ABS(bank_source_transactions__1[[#This Row],[transaction_date]]-Reconciliation!L4024))</f>
        <v>2</v>
      </c>
      <c r="N4024" s="1" t="str" cm="1">
        <f t="array" ref="N4024">_xlfn.IFS(M4024="not Processed", "Not Processed",M4024&gt;2,"SLA Breached",M4024&lt;=2,"Within SLA")</f>
        <v>Within SLA</v>
      </c>
      <c r="O4024" s="1" t="str">
        <f>_xlfn.XLOOKUP(A4024,Source_data!A:A,Source_data!D:D)</f>
        <v>IMPS</v>
      </c>
      <c r="P4024" s="1">
        <f t="shared" si="625"/>
        <v>0</v>
      </c>
      <c r="Q4024" s="1">
        <f t="shared" si="626"/>
        <v>0</v>
      </c>
      <c r="R4024" s="1">
        <f t="shared" si="627"/>
        <v>0</v>
      </c>
      <c r="S4024" s="1">
        <f t="shared" si="628"/>
        <v>0</v>
      </c>
      <c r="T4024" s="1">
        <f t="shared" si="629"/>
        <v>0</v>
      </c>
      <c r="U4024" s="1" t="str">
        <f>_xlfn.XLOOKUP(Table3[[#This Row],[Transaction ID]],Source_data!A:A,Source_data!E:E)</f>
        <v>Bengaluru</v>
      </c>
      <c r="V4024" s="1">
        <f>_xlfn.IFNA(_xlfn.XLOOKUP(A4024,bank_processed_transactions[transaction_id],bank_processed_transactions[processing_minutes]),"")</f>
        <v>21.8</v>
      </c>
      <c r="W4024" s="31">
        <f>_xlfn.XLOOKUP(A4024,Source_data!A:A,Source_data!B:B)</f>
        <v>46084</v>
      </c>
    </row>
    <row r="4025" spans="1:23" x14ac:dyDescent="0.3">
      <c r="A4025" s="4" t="s">
        <v>2736</v>
      </c>
      <c r="B4025" s="1">
        <f>_xlfn.XLOOKUP(A4025,bank_source_transactions__1[transaction_id],bank_source_transactions__1[amount_inr])</f>
        <v>2261.3000000000002</v>
      </c>
      <c r="C4025" s="1">
        <f>_xlfn.XLOOKUP(A4025,Processed_data!A:A,Processed_data!F:F)</f>
        <v>2261.3000000000002</v>
      </c>
      <c r="D4025" s="1" t="str">
        <f>_xlfn.XLOOKUP(A4025,bank_source_transactions__1[transaction_id],bank_source_transactions__1[transaction_status])</f>
        <v>SUCCESS</v>
      </c>
      <c r="E4025" s="1" t="str">
        <f>_xlfn.XLOOKUP(A4025,Processed_data!A:A,Processed_data!G:G)</f>
        <v>SUCCESS</v>
      </c>
      <c r="F4025" s="1">
        <f>COUNTIF(bank_processed_transactions[transaction_id],A4025)</f>
        <v>1</v>
      </c>
      <c r="G4025" s="1" t="str">
        <f t="shared" si="620"/>
        <v>found</v>
      </c>
      <c r="H4025" s="1" t="str">
        <f t="shared" si="621"/>
        <v>Not Duplicate</v>
      </c>
      <c r="I4025" s="1" t="str">
        <f t="shared" si="622"/>
        <v>match</v>
      </c>
      <c r="J4025" s="1" t="str">
        <f t="shared" si="623"/>
        <v>match</v>
      </c>
      <c r="K4025" s="1">
        <f t="shared" si="624"/>
        <v>0</v>
      </c>
      <c r="L4025" s="2">
        <f>IF(F4025=0,"not processed",_xlfn.MINIFS(Processed_data!H:H,Processed_data!A:A,A4025))</f>
        <v>46074</v>
      </c>
      <c r="M4025" s="1">
        <f>IF(F4025=0,"not processed",ABS(bank_source_transactions__1[[#This Row],[transaction_date]]-Reconciliation!L4025))</f>
        <v>1</v>
      </c>
      <c r="N4025" s="1" t="str" cm="1">
        <f t="array" ref="N4025">_xlfn.IFS(M4025="not Processed", "Not Processed",M4025&gt;2,"SLA Breached",M4025&lt;=2,"Within SLA")</f>
        <v>Within SLA</v>
      </c>
      <c r="O4025" s="1" t="str">
        <f>_xlfn.XLOOKUP(A4025,Source_data!A:A,Source_data!D:D)</f>
        <v>NEFT</v>
      </c>
      <c r="P4025" s="1">
        <f t="shared" si="625"/>
        <v>0</v>
      </c>
      <c r="Q4025" s="1">
        <f t="shared" si="626"/>
        <v>0</v>
      </c>
      <c r="R4025" s="1">
        <f t="shared" si="627"/>
        <v>0</v>
      </c>
      <c r="S4025" s="1">
        <f t="shared" si="628"/>
        <v>0</v>
      </c>
      <c r="T4025" s="1">
        <f t="shared" si="629"/>
        <v>0</v>
      </c>
      <c r="U4025" s="1" t="str">
        <f>_xlfn.XLOOKUP(Table3[[#This Row],[Transaction ID]],Source_data!A:A,Source_data!E:E)</f>
        <v>Bengaluru</v>
      </c>
      <c r="V4025" s="1">
        <f>_xlfn.IFNA(_xlfn.XLOOKUP(A4025,bank_processed_transactions[transaction_id],bank_processed_transactions[processing_minutes]),"")</f>
        <v>24.3</v>
      </c>
      <c r="W4025" s="31">
        <f>_xlfn.XLOOKUP(A4025,Source_data!A:A,Source_data!B:B)</f>
        <v>46073</v>
      </c>
    </row>
    <row r="4026" spans="1:23" x14ac:dyDescent="0.3">
      <c r="A4026" s="3" t="s">
        <v>1700</v>
      </c>
      <c r="B4026" s="1">
        <f>_xlfn.XLOOKUP(A4026,bank_source_transactions__1[transaction_id],bank_source_transactions__1[amount_inr])</f>
        <v>489.72</v>
      </c>
      <c r="C4026" s="1">
        <f>_xlfn.XLOOKUP(A4026,Processed_data!A:A,Processed_data!F:F)</f>
        <v>489.72</v>
      </c>
      <c r="D4026" s="1" t="str">
        <f>_xlfn.XLOOKUP(A4026,bank_source_transactions__1[transaction_id],bank_source_transactions__1[transaction_status])</f>
        <v>SUCCESS</v>
      </c>
      <c r="E4026" s="1" t="str">
        <f>_xlfn.XLOOKUP(A4026,Processed_data!A:A,Processed_data!G:G)</f>
        <v>SUCCESS</v>
      </c>
      <c r="F4026" s="1">
        <f>COUNTIF(bank_processed_transactions[transaction_id],A4026)</f>
        <v>1</v>
      </c>
      <c r="G4026" s="1" t="str">
        <f t="shared" si="620"/>
        <v>found</v>
      </c>
      <c r="H4026" s="1" t="str">
        <f t="shared" si="621"/>
        <v>Not Duplicate</v>
      </c>
      <c r="I4026" s="1" t="str">
        <f t="shared" si="622"/>
        <v>match</v>
      </c>
      <c r="J4026" s="1" t="str">
        <f t="shared" si="623"/>
        <v>match</v>
      </c>
      <c r="K4026" s="1">
        <f t="shared" si="624"/>
        <v>0</v>
      </c>
      <c r="L4026" s="2">
        <f>IF(F4026=0,"not processed",_xlfn.MINIFS(Processed_data!H:H,Processed_data!A:A,A4026))</f>
        <v>46064</v>
      </c>
      <c r="M4026" s="1">
        <f>IF(F4026=0,"not processed",ABS(bank_source_transactions__1[[#This Row],[transaction_date]]-Reconciliation!L4026))</f>
        <v>3</v>
      </c>
      <c r="N4026" s="1" t="str" cm="1">
        <f t="array" ref="N4026">_xlfn.IFS(M4026="not Processed", "Not Processed",M4026&gt;2,"SLA Breached",M4026&lt;=2,"Within SLA")</f>
        <v>SLA Breached</v>
      </c>
      <c r="O4026" s="1" t="str">
        <f>_xlfn.XLOOKUP(A4026,Source_data!A:A,Source_data!D:D)</f>
        <v>UPI</v>
      </c>
      <c r="P4026" s="1">
        <f t="shared" si="625"/>
        <v>0</v>
      </c>
      <c r="Q4026" s="1">
        <f t="shared" si="626"/>
        <v>0</v>
      </c>
      <c r="R4026" s="1">
        <f t="shared" si="627"/>
        <v>0</v>
      </c>
      <c r="S4026" s="1">
        <f t="shared" si="628"/>
        <v>0</v>
      </c>
      <c r="T4026" s="1">
        <f t="shared" si="629"/>
        <v>1</v>
      </c>
      <c r="U4026" s="1" t="str">
        <f>_xlfn.XLOOKUP(Table3[[#This Row],[Transaction ID]],Source_data!A:A,Source_data!E:E)</f>
        <v>Mumbai</v>
      </c>
      <c r="V4026" s="1">
        <f>_xlfn.IFNA(_xlfn.XLOOKUP(A4026,bank_processed_transactions[transaction_id],bank_processed_transactions[processing_minutes]),"")</f>
        <v>38.700000000000003</v>
      </c>
      <c r="W4026" s="31">
        <f>_xlfn.XLOOKUP(A4026,Source_data!A:A,Source_data!B:B)</f>
        <v>46061</v>
      </c>
    </row>
    <row r="4027" spans="1:23" x14ac:dyDescent="0.3">
      <c r="A4027" s="4" t="s">
        <v>2320</v>
      </c>
      <c r="B4027" s="1">
        <f>_xlfn.XLOOKUP(A4027,bank_source_transactions__1[transaction_id],bank_source_transactions__1[amount_inr])</f>
        <v>3505.1</v>
      </c>
      <c r="C4027" s="1">
        <f>_xlfn.XLOOKUP(A4027,Processed_data!A:A,Processed_data!F:F)</f>
        <v>3505.1</v>
      </c>
      <c r="D4027" s="1" t="str">
        <f>_xlfn.XLOOKUP(A4027,bank_source_transactions__1[transaction_id],bank_source_transactions__1[transaction_status])</f>
        <v>SUCCESS</v>
      </c>
      <c r="E4027" s="1" t="str">
        <f>_xlfn.XLOOKUP(A4027,Processed_data!A:A,Processed_data!G:G)</f>
        <v>SUCCESS</v>
      </c>
      <c r="F4027" s="1">
        <f>COUNTIF(bank_processed_transactions[transaction_id],A4027)</f>
        <v>1</v>
      </c>
      <c r="G4027" s="1" t="str">
        <f t="shared" si="620"/>
        <v>found</v>
      </c>
      <c r="H4027" s="1" t="str">
        <f t="shared" si="621"/>
        <v>Not Duplicate</v>
      </c>
      <c r="I4027" s="1" t="str">
        <f t="shared" si="622"/>
        <v>match</v>
      </c>
      <c r="J4027" s="1" t="str">
        <f t="shared" si="623"/>
        <v>match</v>
      </c>
      <c r="K4027" s="1">
        <f t="shared" si="624"/>
        <v>0</v>
      </c>
      <c r="L4027" s="2">
        <f>IF(F4027=0,"not processed",_xlfn.MINIFS(Processed_data!H:H,Processed_data!A:A,A4027))</f>
        <v>46098</v>
      </c>
      <c r="M4027" s="1">
        <f>IF(F4027=0,"not processed",ABS(bank_source_transactions__1[[#This Row],[transaction_date]]-Reconciliation!L4027))</f>
        <v>2</v>
      </c>
      <c r="N4027" s="1" t="str" cm="1">
        <f t="array" ref="N4027">_xlfn.IFS(M4027="not Processed", "Not Processed",M4027&gt;2,"SLA Breached",M4027&lt;=2,"Within SLA")</f>
        <v>Within SLA</v>
      </c>
      <c r="O4027" s="1" t="str">
        <f>_xlfn.XLOOKUP(A4027,Source_data!A:A,Source_data!D:D)</f>
        <v>CARD</v>
      </c>
      <c r="P4027" s="1">
        <f t="shared" si="625"/>
        <v>0</v>
      </c>
      <c r="Q4027" s="1">
        <f t="shared" si="626"/>
        <v>0</v>
      </c>
      <c r="R4027" s="1">
        <f t="shared" si="627"/>
        <v>0</v>
      </c>
      <c r="S4027" s="1">
        <f t="shared" si="628"/>
        <v>0</v>
      </c>
      <c r="T4027" s="1">
        <f t="shared" si="629"/>
        <v>0</v>
      </c>
      <c r="U4027" s="1" t="str">
        <f>_xlfn.XLOOKUP(Table3[[#This Row],[Transaction ID]],Source_data!A:A,Source_data!E:E)</f>
        <v>Pune</v>
      </c>
      <c r="V4027" s="1">
        <f>_xlfn.IFNA(_xlfn.XLOOKUP(A4027,bank_processed_transactions[transaction_id],bank_processed_transactions[processing_minutes]),"")</f>
        <v>26.2</v>
      </c>
      <c r="W4027" s="31">
        <f>_xlfn.XLOOKUP(A4027,Source_data!A:A,Source_data!B:B)</f>
        <v>46096</v>
      </c>
    </row>
    <row r="4028" spans="1:23" x14ac:dyDescent="0.3">
      <c r="A4028" s="3" t="s">
        <v>1805</v>
      </c>
      <c r="B4028" s="1">
        <f>_xlfn.XLOOKUP(A4028,bank_source_transactions__1[transaction_id],bank_source_transactions__1[amount_inr])</f>
        <v>5300.4</v>
      </c>
      <c r="C4028" s="1">
        <f>_xlfn.XLOOKUP(A4028,Processed_data!A:A,Processed_data!F:F)</f>
        <v>5300.4</v>
      </c>
      <c r="D4028" s="1" t="str">
        <f>_xlfn.XLOOKUP(A4028,bank_source_transactions__1[transaction_id],bank_source_transactions__1[transaction_status])</f>
        <v>SUCCESS</v>
      </c>
      <c r="E4028" s="1" t="str">
        <f>_xlfn.XLOOKUP(A4028,Processed_data!A:A,Processed_data!G:G)</f>
        <v>SUCCESS</v>
      </c>
      <c r="F4028" s="1">
        <f>COUNTIF(bank_processed_transactions[transaction_id],A4028)</f>
        <v>1</v>
      </c>
      <c r="G4028" s="1" t="str">
        <f t="shared" si="620"/>
        <v>found</v>
      </c>
      <c r="H4028" s="1" t="str">
        <f t="shared" si="621"/>
        <v>Not Duplicate</v>
      </c>
      <c r="I4028" s="1" t="str">
        <f t="shared" si="622"/>
        <v>match</v>
      </c>
      <c r="J4028" s="1" t="str">
        <f t="shared" si="623"/>
        <v>match</v>
      </c>
      <c r="K4028" s="1">
        <f t="shared" si="624"/>
        <v>0</v>
      </c>
      <c r="L4028" s="2">
        <f>IF(F4028=0,"not processed",_xlfn.MINIFS(Processed_data!H:H,Processed_data!A:A,A4028))</f>
        <v>46102</v>
      </c>
      <c r="M4028" s="1">
        <f>IF(F4028=0,"not processed",ABS(bank_source_transactions__1[[#This Row],[transaction_date]]-Reconciliation!L4028))</f>
        <v>3</v>
      </c>
      <c r="N4028" s="1" t="str" cm="1">
        <f t="array" ref="N4028">_xlfn.IFS(M4028="not Processed", "Not Processed",M4028&gt;2,"SLA Breached",M4028&lt;=2,"Within SLA")</f>
        <v>SLA Breached</v>
      </c>
      <c r="O4028" s="1" t="str">
        <f>_xlfn.XLOOKUP(A4028,Source_data!A:A,Source_data!D:D)</f>
        <v>IMPS</v>
      </c>
      <c r="P4028" s="1">
        <f t="shared" si="625"/>
        <v>0</v>
      </c>
      <c r="Q4028" s="1">
        <f t="shared" si="626"/>
        <v>0</v>
      </c>
      <c r="R4028" s="1">
        <f t="shared" si="627"/>
        <v>0</v>
      </c>
      <c r="S4028" s="1">
        <f t="shared" si="628"/>
        <v>0</v>
      </c>
      <c r="T4028" s="1">
        <f t="shared" si="629"/>
        <v>1</v>
      </c>
      <c r="U4028" s="1" t="str">
        <f>_xlfn.XLOOKUP(Table3[[#This Row],[Transaction ID]],Source_data!A:A,Source_data!E:E)</f>
        <v>Bengaluru</v>
      </c>
      <c r="V4028" s="1">
        <f>_xlfn.IFNA(_xlfn.XLOOKUP(A4028,bank_processed_transactions[transaction_id],bank_processed_transactions[processing_minutes]),"")</f>
        <v>32.1</v>
      </c>
      <c r="W4028" s="31">
        <f>_xlfn.XLOOKUP(A4028,Source_data!A:A,Source_data!B:B)</f>
        <v>46099</v>
      </c>
    </row>
    <row r="4029" spans="1:23" x14ac:dyDescent="0.3">
      <c r="A4029" s="4" t="s">
        <v>3390</v>
      </c>
      <c r="B4029" s="1">
        <f>_xlfn.XLOOKUP(A4029,bank_source_transactions__1[transaction_id],bank_source_transactions__1[amount_inr])</f>
        <v>5701.87</v>
      </c>
      <c r="C4029" s="1">
        <f>_xlfn.XLOOKUP(A4029,Processed_data!A:A,Processed_data!F:F)</f>
        <v>5701.87</v>
      </c>
      <c r="D4029" s="1" t="str">
        <f>_xlfn.XLOOKUP(A4029,bank_source_transactions__1[transaction_id],bank_source_transactions__1[transaction_status])</f>
        <v>SUCCESS</v>
      </c>
      <c r="E4029" s="1" t="str">
        <f>_xlfn.XLOOKUP(A4029,Processed_data!A:A,Processed_data!G:G)</f>
        <v>SUCCESS</v>
      </c>
      <c r="F4029" s="1">
        <f>COUNTIF(bank_processed_transactions[transaction_id],A4029)</f>
        <v>1</v>
      </c>
      <c r="G4029" s="1" t="str">
        <f t="shared" si="620"/>
        <v>found</v>
      </c>
      <c r="H4029" s="1" t="str">
        <f t="shared" si="621"/>
        <v>Not Duplicate</v>
      </c>
      <c r="I4029" s="1" t="str">
        <f t="shared" si="622"/>
        <v>match</v>
      </c>
      <c r="J4029" s="1" t="str">
        <f t="shared" si="623"/>
        <v>match</v>
      </c>
      <c r="K4029" s="1">
        <f t="shared" si="624"/>
        <v>0</v>
      </c>
      <c r="L4029" s="2">
        <f>IF(F4029=0,"not processed",_xlfn.MINIFS(Processed_data!H:H,Processed_data!A:A,A4029))</f>
        <v>46079</v>
      </c>
      <c r="M4029" s="1">
        <f>IF(F4029=0,"not processed",ABS(bank_source_transactions__1[[#This Row],[transaction_date]]-Reconciliation!L4029))</f>
        <v>0</v>
      </c>
      <c r="N4029" s="1" t="str" cm="1">
        <f t="array" ref="N4029">_xlfn.IFS(M4029="not Processed", "Not Processed",M4029&gt;2,"SLA Breached",M4029&lt;=2,"Within SLA")</f>
        <v>Within SLA</v>
      </c>
      <c r="O4029" s="1" t="str">
        <f>_xlfn.XLOOKUP(A4029,Source_data!A:A,Source_data!D:D)</f>
        <v>UPI</v>
      </c>
      <c r="P4029" s="1">
        <f t="shared" si="625"/>
        <v>0</v>
      </c>
      <c r="Q4029" s="1">
        <f t="shared" si="626"/>
        <v>0</v>
      </c>
      <c r="R4029" s="1">
        <f t="shared" si="627"/>
        <v>0</v>
      </c>
      <c r="S4029" s="1">
        <f t="shared" si="628"/>
        <v>0</v>
      </c>
      <c r="T4029" s="1">
        <f t="shared" si="629"/>
        <v>0</v>
      </c>
      <c r="U4029" s="1" t="str">
        <f>_xlfn.XLOOKUP(Table3[[#This Row],[Transaction ID]],Source_data!A:A,Source_data!E:E)</f>
        <v>Bengaluru</v>
      </c>
      <c r="V4029" s="1">
        <f>_xlfn.IFNA(_xlfn.XLOOKUP(A4029,bank_processed_transactions[transaction_id],bank_processed_transactions[processing_minutes]),"")</f>
        <v>13.2</v>
      </c>
      <c r="W4029" s="31">
        <f>_xlfn.XLOOKUP(A4029,Source_data!A:A,Source_data!B:B)</f>
        <v>46079</v>
      </c>
    </row>
    <row r="4030" spans="1:23" x14ac:dyDescent="0.3">
      <c r="A4030" s="3" t="s">
        <v>2878</v>
      </c>
      <c r="B4030" s="1">
        <f>_xlfn.XLOOKUP(A4030,bank_source_transactions__1[transaction_id],bank_source_transactions__1[amount_inr])</f>
        <v>7185.31</v>
      </c>
      <c r="C4030" s="1">
        <f>_xlfn.XLOOKUP(A4030,Processed_data!A:A,Processed_data!F:F)</f>
        <v>7185.31</v>
      </c>
      <c r="D4030" s="1" t="str">
        <f>_xlfn.XLOOKUP(A4030,bank_source_transactions__1[transaction_id],bank_source_transactions__1[transaction_status])</f>
        <v>SUCCESS</v>
      </c>
      <c r="E4030" s="1" t="str">
        <f>_xlfn.XLOOKUP(A4030,Processed_data!A:A,Processed_data!G:G)</f>
        <v>SUCCESS</v>
      </c>
      <c r="F4030" s="1">
        <f>COUNTIF(bank_processed_transactions[transaction_id],A4030)</f>
        <v>1</v>
      </c>
      <c r="G4030" s="1" t="str">
        <f t="shared" si="620"/>
        <v>found</v>
      </c>
      <c r="H4030" s="1" t="str">
        <f t="shared" si="621"/>
        <v>Not Duplicate</v>
      </c>
      <c r="I4030" s="1" t="str">
        <f t="shared" si="622"/>
        <v>match</v>
      </c>
      <c r="J4030" s="1" t="str">
        <f t="shared" si="623"/>
        <v>match</v>
      </c>
      <c r="K4030" s="1">
        <f t="shared" si="624"/>
        <v>0</v>
      </c>
      <c r="L4030" s="2">
        <f>IF(F4030=0,"not processed",_xlfn.MINIFS(Processed_data!H:H,Processed_data!A:A,A4030))</f>
        <v>46101</v>
      </c>
      <c r="M4030" s="1">
        <f>IF(F4030=0,"not processed",ABS(bank_source_transactions__1[[#This Row],[transaction_date]]-Reconciliation!L4030))</f>
        <v>0</v>
      </c>
      <c r="N4030" s="1" t="str" cm="1">
        <f t="array" ref="N4030">_xlfn.IFS(M4030="not Processed", "Not Processed",M4030&gt;2,"SLA Breached",M4030&lt;=2,"Within SLA")</f>
        <v>Within SLA</v>
      </c>
      <c r="O4030" s="1" t="str">
        <f>_xlfn.XLOOKUP(A4030,Source_data!A:A,Source_data!D:D)</f>
        <v>CARD</v>
      </c>
      <c r="P4030" s="1">
        <f t="shared" si="625"/>
        <v>0</v>
      </c>
      <c r="Q4030" s="1">
        <f t="shared" si="626"/>
        <v>0</v>
      </c>
      <c r="R4030" s="1">
        <f t="shared" si="627"/>
        <v>0</v>
      </c>
      <c r="S4030" s="1">
        <f t="shared" si="628"/>
        <v>0</v>
      </c>
      <c r="T4030" s="1">
        <f t="shared" si="629"/>
        <v>0</v>
      </c>
      <c r="U4030" s="1" t="str">
        <f>_xlfn.XLOOKUP(Table3[[#This Row],[Transaction ID]],Source_data!A:A,Source_data!E:E)</f>
        <v>Mumbai</v>
      </c>
      <c r="V4030" s="1">
        <f>_xlfn.IFNA(_xlfn.XLOOKUP(A4030,bank_processed_transactions[transaction_id],bank_processed_transactions[processing_minutes]),"")</f>
        <v>37.6</v>
      </c>
      <c r="W4030" s="31">
        <f>_xlfn.XLOOKUP(A4030,Source_data!A:A,Source_data!B:B)</f>
        <v>46101</v>
      </c>
    </row>
    <row r="4031" spans="1:23" x14ac:dyDescent="0.3">
      <c r="A4031" s="4" t="s">
        <v>1475</v>
      </c>
      <c r="B4031" s="1">
        <f>_xlfn.XLOOKUP(A4031,bank_source_transactions__1[transaction_id],bank_source_transactions__1[amount_inr])</f>
        <v>2057.36</v>
      </c>
      <c r="C4031" s="1">
        <f>_xlfn.XLOOKUP(A4031,Processed_data!A:A,Processed_data!F:F)</f>
        <v>2057.36</v>
      </c>
      <c r="D4031" s="1" t="str">
        <f>_xlfn.XLOOKUP(A4031,bank_source_transactions__1[transaction_id],bank_source_transactions__1[transaction_status])</f>
        <v>SUCCESS</v>
      </c>
      <c r="E4031" s="1" t="str">
        <f>_xlfn.XLOOKUP(A4031,Processed_data!A:A,Processed_data!G:G)</f>
        <v>SUCCESS</v>
      </c>
      <c r="F4031" s="1">
        <f>COUNTIF(bank_processed_transactions[transaction_id],A4031)</f>
        <v>1</v>
      </c>
      <c r="G4031" s="1" t="str">
        <f t="shared" si="620"/>
        <v>found</v>
      </c>
      <c r="H4031" s="1" t="str">
        <f t="shared" si="621"/>
        <v>Not Duplicate</v>
      </c>
      <c r="I4031" s="1" t="str">
        <f t="shared" si="622"/>
        <v>match</v>
      </c>
      <c r="J4031" s="1" t="str">
        <f t="shared" si="623"/>
        <v>match</v>
      </c>
      <c r="K4031" s="1">
        <f t="shared" si="624"/>
        <v>0</v>
      </c>
      <c r="L4031" s="2">
        <f>IF(F4031=0,"not processed",_xlfn.MINIFS(Processed_data!H:H,Processed_data!A:A,A4031))</f>
        <v>46034</v>
      </c>
      <c r="M4031" s="1">
        <f>IF(F4031=0,"not processed",ABS(bank_source_transactions__1[[#This Row],[transaction_date]]-Reconciliation!L4031))</f>
        <v>1</v>
      </c>
      <c r="N4031" s="1" t="str" cm="1">
        <f t="array" ref="N4031">_xlfn.IFS(M4031="not Processed", "Not Processed",M4031&gt;2,"SLA Breached",M4031&lt;=2,"Within SLA")</f>
        <v>Within SLA</v>
      </c>
      <c r="O4031" s="1" t="str">
        <f>_xlfn.XLOOKUP(A4031,Source_data!A:A,Source_data!D:D)</f>
        <v>ATM</v>
      </c>
      <c r="P4031" s="1">
        <f t="shared" si="625"/>
        <v>0</v>
      </c>
      <c r="Q4031" s="1">
        <f t="shared" si="626"/>
        <v>0</v>
      </c>
      <c r="R4031" s="1">
        <f t="shared" si="627"/>
        <v>0</v>
      </c>
      <c r="S4031" s="1">
        <f t="shared" si="628"/>
        <v>0</v>
      </c>
      <c r="T4031" s="1">
        <f t="shared" si="629"/>
        <v>0</v>
      </c>
      <c r="U4031" s="1" t="str">
        <f>_xlfn.XLOOKUP(Table3[[#This Row],[Transaction ID]],Source_data!A:A,Source_data!E:E)</f>
        <v>Pune</v>
      </c>
      <c r="V4031" s="1">
        <f>_xlfn.IFNA(_xlfn.XLOOKUP(A4031,bank_processed_transactions[transaction_id],bank_processed_transactions[processing_minutes]),"")</f>
        <v>23.6</v>
      </c>
      <c r="W4031" s="31">
        <f>_xlfn.XLOOKUP(A4031,Source_data!A:A,Source_data!B:B)</f>
        <v>46033</v>
      </c>
    </row>
    <row r="4032" spans="1:23" x14ac:dyDescent="0.3">
      <c r="A4032" s="3" t="s">
        <v>1561</v>
      </c>
      <c r="B4032" s="1">
        <f>_xlfn.XLOOKUP(A4032,bank_source_transactions__1[transaction_id],bank_source_transactions__1[amount_inr])</f>
        <v>14263.52</v>
      </c>
      <c r="C4032" s="1">
        <f>_xlfn.XLOOKUP(A4032,Processed_data!A:A,Processed_data!F:F)</f>
        <v>14263.52</v>
      </c>
      <c r="D4032" s="1" t="str">
        <f>_xlfn.XLOOKUP(A4032,bank_source_transactions__1[transaction_id],bank_source_transactions__1[transaction_status])</f>
        <v>SUCCESS</v>
      </c>
      <c r="E4032" s="1" t="str">
        <f>_xlfn.XLOOKUP(A4032,Processed_data!A:A,Processed_data!G:G)</f>
        <v>SUCCESS</v>
      </c>
      <c r="F4032" s="1">
        <f>COUNTIF(bank_processed_transactions[transaction_id],A4032)</f>
        <v>1</v>
      </c>
      <c r="G4032" s="1" t="str">
        <f t="shared" si="620"/>
        <v>found</v>
      </c>
      <c r="H4032" s="1" t="str">
        <f t="shared" si="621"/>
        <v>Not Duplicate</v>
      </c>
      <c r="I4032" s="1" t="str">
        <f t="shared" si="622"/>
        <v>match</v>
      </c>
      <c r="J4032" s="1" t="str">
        <f t="shared" si="623"/>
        <v>match</v>
      </c>
      <c r="K4032" s="1">
        <f t="shared" si="624"/>
        <v>0</v>
      </c>
      <c r="L4032" s="2">
        <f>IF(F4032=0,"not processed",_xlfn.MINIFS(Processed_data!H:H,Processed_data!A:A,A4032))</f>
        <v>46085</v>
      </c>
      <c r="M4032" s="1">
        <f>IF(F4032=0,"not processed",ABS(bank_source_transactions__1[[#This Row],[transaction_date]]-Reconciliation!L4032))</f>
        <v>0</v>
      </c>
      <c r="N4032" s="1" t="str" cm="1">
        <f t="array" ref="N4032">_xlfn.IFS(M4032="not Processed", "Not Processed",M4032&gt;2,"SLA Breached",M4032&lt;=2,"Within SLA")</f>
        <v>Within SLA</v>
      </c>
      <c r="O4032" s="1" t="str">
        <f>_xlfn.XLOOKUP(A4032,Source_data!A:A,Source_data!D:D)</f>
        <v>IMPS</v>
      </c>
      <c r="P4032" s="1">
        <f t="shared" si="625"/>
        <v>0</v>
      </c>
      <c r="Q4032" s="1">
        <f t="shared" si="626"/>
        <v>0</v>
      </c>
      <c r="R4032" s="1">
        <f t="shared" si="627"/>
        <v>0</v>
      </c>
      <c r="S4032" s="1">
        <f t="shared" si="628"/>
        <v>0</v>
      </c>
      <c r="T4032" s="1">
        <f t="shared" si="629"/>
        <v>0</v>
      </c>
      <c r="U4032" s="1" t="str">
        <f>_xlfn.XLOOKUP(Table3[[#This Row],[Transaction ID]],Source_data!A:A,Source_data!E:E)</f>
        <v>Bengaluru</v>
      </c>
      <c r="V4032" s="1">
        <f>_xlfn.IFNA(_xlfn.XLOOKUP(A4032,bank_processed_transactions[transaction_id],bank_processed_transactions[processing_minutes]),"")</f>
        <v>13.5</v>
      </c>
      <c r="W4032" s="31">
        <f>_xlfn.XLOOKUP(A4032,Source_data!A:A,Source_data!B:B)</f>
        <v>46085</v>
      </c>
    </row>
    <row r="4033" spans="1:23" x14ac:dyDescent="0.3">
      <c r="A4033" s="4" t="s">
        <v>1051</v>
      </c>
      <c r="B4033" s="1">
        <f>_xlfn.XLOOKUP(A4033,bank_source_transactions__1[transaction_id],bank_source_transactions__1[amount_inr])</f>
        <v>1011.29</v>
      </c>
      <c r="C4033" s="1">
        <f>_xlfn.XLOOKUP(A4033,Processed_data!A:A,Processed_data!F:F)</f>
        <v>1112.42</v>
      </c>
      <c r="D4033" s="1" t="str">
        <f>_xlfn.XLOOKUP(A4033,bank_source_transactions__1[transaction_id],bank_source_transactions__1[transaction_status])</f>
        <v>SUCCESS</v>
      </c>
      <c r="E4033" s="1" t="str">
        <f>_xlfn.XLOOKUP(A4033,Processed_data!A:A,Processed_data!G:G)</f>
        <v>SUCCESS</v>
      </c>
      <c r="F4033" s="1">
        <f>COUNTIF(bank_processed_transactions[transaction_id],A4033)</f>
        <v>1</v>
      </c>
      <c r="G4033" s="1" t="str">
        <f t="shared" si="620"/>
        <v>found</v>
      </c>
      <c r="H4033" s="1" t="str">
        <f t="shared" si="621"/>
        <v>Not Duplicate</v>
      </c>
      <c r="I4033" s="1" t="str">
        <f t="shared" si="622"/>
        <v>mismatch</v>
      </c>
      <c r="J4033" s="1" t="str">
        <f t="shared" si="623"/>
        <v>match</v>
      </c>
      <c r="K4033" s="1">
        <f t="shared" si="624"/>
        <v>101.13000000000011</v>
      </c>
      <c r="L4033" s="2">
        <f>IF(F4033=0,"not processed",_xlfn.MINIFS(Processed_data!H:H,Processed_data!A:A,A4033))</f>
        <v>46087</v>
      </c>
      <c r="M4033" s="1">
        <f>IF(F4033=0,"not processed",ABS(bank_source_transactions__1[[#This Row],[transaction_date]]-Reconciliation!L4033))</f>
        <v>2</v>
      </c>
      <c r="N4033" s="1" t="str" cm="1">
        <f t="array" ref="N4033">_xlfn.IFS(M4033="not Processed", "Not Processed",M4033&gt;2,"SLA Breached",M4033&lt;=2,"Within SLA")</f>
        <v>Within SLA</v>
      </c>
      <c r="O4033" s="1" t="str">
        <f>_xlfn.XLOOKUP(A4033,Source_data!A:A,Source_data!D:D)</f>
        <v>UPI</v>
      </c>
      <c r="P4033" s="1">
        <f t="shared" si="625"/>
        <v>0</v>
      </c>
      <c r="Q4033" s="1">
        <f t="shared" si="626"/>
        <v>0</v>
      </c>
      <c r="R4033" s="1">
        <f t="shared" si="627"/>
        <v>1</v>
      </c>
      <c r="S4033" s="1">
        <f t="shared" si="628"/>
        <v>0</v>
      </c>
      <c r="T4033" s="1">
        <f t="shared" si="629"/>
        <v>0</v>
      </c>
      <c r="U4033" s="1" t="str">
        <f>_xlfn.XLOOKUP(Table3[[#This Row],[Transaction ID]],Source_data!A:A,Source_data!E:E)</f>
        <v>Bengaluru</v>
      </c>
      <c r="V4033" s="1">
        <f>_xlfn.IFNA(_xlfn.XLOOKUP(A4033,bank_processed_transactions[transaction_id],bank_processed_transactions[processing_minutes]),"")</f>
        <v>26.1</v>
      </c>
      <c r="W4033" s="31">
        <f>_xlfn.XLOOKUP(A4033,Source_data!A:A,Source_data!B:B)</f>
        <v>46085</v>
      </c>
    </row>
    <row r="4034" spans="1:23" x14ac:dyDescent="0.3">
      <c r="A4034" s="3" t="s">
        <v>3151</v>
      </c>
      <c r="B4034" s="1">
        <f>_xlfn.XLOOKUP(A4034,bank_source_transactions__1[transaction_id],bank_source_transactions__1[amount_inr])</f>
        <v>1589.5</v>
      </c>
      <c r="C4034" s="1">
        <f>_xlfn.XLOOKUP(A4034,Processed_data!A:A,Processed_data!F:F)</f>
        <v>1589.5</v>
      </c>
      <c r="D4034" s="1" t="str">
        <f>_xlfn.XLOOKUP(A4034,bank_source_transactions__1[transaction_id],bank_source_transactions__1[transaction_status])</f>
        <v>SUCCESS</v>
      </c>
      <c r="E4034" s="1" t="str">
        <f>_xlfn.XLOOKUP(A4034,Processed_data!A:A,Processed_data!G:G)</f>
        <v>SUCCESS</v>
      </c>
      <c r="F4034" s="1">
        <f>COUNTIF(bank_processed_transactions[transaction_id],A4034)</f>
        <v>1</v>
      </c>
      <c r="G4034" s="1" t="str">
        <f t="shared" si="620"/>
        <v>found</v>
      </c>
      <c r="H4034" s="1" t="str">
        <f t="shared" si="621"/>
        <v>Not Duplicate</v>
      </c>
      <c r="I4034" s="1" t="str">
        <f t="shared" si="622"/>
        <v>match</v>
      </c>
      <c r="J4034" s="1" t="str">
        <f t="shared" si="623"/>
        <v>match</v>
      </c>
      <c r="K4034" s="1">
        <f t="shared" si="624"/>
        <v>0</v>
      </c>
      <c r="L4034" s="2">
        <f>IF(F4034=0,"not processed",_xlfn.MINIFS(Processed_data!H:H,Processed_data!A:A,A4034))</f>
        <v>46024</v>
      </c>
      <c r="M4034" s="1">
        <f>IF(F4034=0,"not processed",ABS(bank_source_transactions__1[[#This Row],[transaction_date]]-Reconciliation!L4034))</f>
        <v>0</v>
      </c>
      <c r="N4034" s="1" t="str" cm="1">
        <f t="array" ref="N4034">_xlfn.IFS(M4034="not Processed", "Not Processed",M4034&gt;2,"SLA Breached",M4034&lt;=2,"Within SLA")</f>
        <v>Within SLA</v>
      </c>
      <c r="O4034" s="1" t="str">
        <f>_xlfn.XLOOKUP(A4034,Source_data!A:A,Source_data!D:D)</f>
        <v>NEFT</v>
      </c>
      <c r="P4034" s="1">
        <f t="shared" si="625"/>
        <v>0</v>
      </c>
      <c r="Q4034" s="1">
        <f t="shared" si="626"/>
        <v>0</v>
      </c>
      <c r="R4034" s="1">
        <f t="shared" si="627"/>
        <v>0</v>
      </c>
      <c r="S4034" s="1">
        <f t="shared" si="628"/>
        <v>0</v>
      </c>
      <c r="T4034" s="1">
        <f t="shared" si="629"/>
        <v>0</v>
      </c>
      <c r="U4034" s="1" t="str">
        <f>_xlfn.XLOOKUP(Table3[[#This Row],[Transaction ID]],Source_data!A:A,Source_data!E:E)</f>
        <v>Hyderabad</v>
      </c>
      <c r="V4034" s="1">
        <f>_xlfn.IFNA(_xlfn.XLOOKUP(A4034,bank_processed_transactions[transaction_id],bank_processed_transactions[processing_minutes]),"")</f>
        <v>44.9</v>
      </c>
      <c r="W4034" s="31">
        <f>_xlfn.XLOOKUP(A4034,Source_data!A:A,Source_data!B:B)</f>
        <v>46024</v>
      </c>
    </row>
    <row r="4035" spans="1:23" x14ac:dyDescent="0.3">
      <c r="A4035" s="4" t="s">
        <v>1020</v>
      </c>
      <c r="B4035" s="1">
        <f>_xlfn.XLOOKUP(A4035,bank_source_transactions__1[transaction_id],bank_source_transactions__1[amount_inr])</f>
        <v>27311.74</v>
      </c>
      <c r="C4035" s="1">
        <f>_xlfn.XLOOKUP(A4035,Processed_data!A:A,Processed_data!F:F)</f>
        <v>27311.74</v>
      </c>
      <c r="D4035" s="1" t="str">
        <f>_xlfn.XLOOKUP(A4035,bank_source_transactions__1[transaction_id],bank_source_transactions__1[transaction_status])</f>
        <v>SUCCESS</v>
      </c>
      <c r="E4035" s="1" t="str">
        <f>_xlfn.XLOOKUP(A4035,Processed_data!A:A,Processed_data!G:G)</f>
        <v>SUCCESS</v>
      </c>
      <c r="F4035" s="1">
        <f>COUNTIF(bank_processed_transactions[transaction_id],A4035)</f>
        <v>1</v>
      </c>
      <c r="G4035" s="1" t="str">
        <f t="shared" ref="G4035:G4098" si="630">IF(F4035=0,"missing","found")</f>
        <v>found</v>
      </c>
      <c r="H4035" s="1" t="str">
        <f t="shared" ref="H4035:H4098" si="631">IF(F4035&gt;1,"Duplicate","Not Duplicate")</f>
        <v>Not Duplicate</v>
      </c>
      <c r="I4035" s="1" t="str">
        <f t="shared" ref="I4035:I4098" si="632">IF(F4035=0,"not processed",IF(B4035=C4035,"match","mismatch"))</f>
        <v>match</v>
      </c>
      <c r="J4035" s="1" t="str">
        <f t="shared" ref="J4035:J4098" si="633">IF(F4035=0,"not processed",IF(D4035=E4035,"match","mismatch"))</f>
        <v>match</v>
      </c>
      <c r="K4035" s="1">
        <f t="shared" ref="K4035:K4098" si="634">IF(F4035=0,"missing",ABS(B4035-C4035))</f>
        <v>0</v>
      </c>
      <c r="L4035" s="2">
        <f>IF(F4035=0,"not processed",_xlfn.MINIFS(Processed_data!H:H,Processed_data!A:A,A4035))</f>
        <v>46048</v>
      </c>
      <c r="M4035" s="1">
        <f>IF(F4035=0,"not processed",ABS(bank_source_transactions__1[[#This Row],[transaction_date]]-Reconciliation!L4035))</f>
        <v>1</v>
      </c>
      <c r="N4035" s="1" t="str" cm="1">
        <f t="array" ref="N4035">_xlfn.IFS(M4035="not Processed", "Not Processed",M4035&gt;2,"SLA Breached",M4035&lt;=2,"Within SLA")</f>
        <v>Within SLA</v>
      </c>
      <c r="O4035" s="1" t="str">
        <f>_xlfn.XLOOKUP(A4035,Source_data!A:A,Source_data!D:D)</f>
        <v>CARD</v>
      </c>
      <c r="P4035" s="1">
        <f t="shared" ref="P4035:P4098" si="635">IF(G4035="missing",1,0)</f>
        <v>0</v>
      </c>
      <c r="Q4035" s="1">
        <f t="shared" ref="Q4035:Q4098" si="636">IF(H4035="duplicate",1,0)</f>
        <v>0</v>
      </c>
      <c r="R4035" s="1">
        <f t="shared" ref="R4035:R4098" si="637">IF(I4035="mismatch",1,0)</f>
        <v>0</v>
      </c>
      <c r="S4035" s="1">
        <f t="shared" ref="S4035:S4098" si="638">IF(J4035="mismatch",1,)</f>
        <v>0</v>
      </c>
      <c r="T4035" s="1">
        <f t="shared" ref="T4035:T4098" si="639">IF(N4035="sla breached",1,0)</f>
        <v>0</v>
      </c>
      <c r="U4035" s="1" t="str">
        <f>_xlfn.XLOOKUP(Table3[[#This Row],[Transaction ID]],Source_data!A:A,Source_data!E:E)</f>
        <v>Bengaluru</v>
      </c>
      <c r="V4035" s="1">
        <f>_xlfn.IFNA(_xlfn.XLOOKUP(A4035,bank_processed_transactions[transaction_id],bank_processed_transactions[processing_minutes]),"")</f>
        <v>27.5</v>
      </c>
      <c r="W4035" s="31">
        <f>_xlfn.XLOOKUP(A4035,Source_data!A:A,Source_data!B:B)</f>
        <v>46047</v>
      </c>
    </row>
    <row r="4036" spans="1:23" x14ac:dyDescent="0.3">
      <c r="A4036" s="3" t="s">
        <v>2724</v>
      </c>
      <c r="B4036" s="1">
        <f>_xlfn.XLOOKUP(A4036,bank_source_transactions__1[transaction_id],bank_source_transactions__1[amount_inr])</f>
        <v>2116.85</v>
      </c>
      <c r="C4036" s="1">
        <f>_xlfn.XLOOKUP(A4036,Processed_data!A:A,Processed_data!F:F)</f>
        <v>2116.85</v>
      </c>
      <c r="D4036" s="1" t="str">
        <f>_xlfn.XLOOKUP(A4036,bank_source_transactions__1[transaction_id],bank_source_transactions__1[transaction_status])</f>
        <v>SUCCESS</v>
      </c>
      <c r="E4036" s="1" t="str">
        <f>_xlfn.XLOOKUP(A4036,Processed_data!A:A,Processed_data!G:G)</f>
        <v>SUCCESS</v>
      </c>
      <c r="F4036" s="1">
        <f>COUNTIF(bank_processed_transactions[transaction_id],A4036)</f>
        <v>1</v>
      </c>
      <c r="G4036" s="1" t="str">
        <f t="shared" si="630"/>
        <v>found</v>
      </c>
      <c r="H4036" s="1" t="str">
        <f t="shared" si="631"/>
        <v>Not Duplicate</v>
      </c>
      <c r="I4036" s="1" t="str">
        <f t="shared" si="632"/>
        <v>match</v>
      </c>
      <c r="J4036" s="1" t="str">
        <f t="shared" si="633"/>
        <v>match</v>
      </c>
      <c r="K4036" s="1">
        <f t="shared" si="634"/>
        <v>0</v>
      </c>
      <c r="L4036" s="2">
        <f>IF(F4036=0,"not processed",_xlfn.MINIFS(Processed_data!H:H,Processed_data!A:A,A4036))</f>
        <v>46051</v>
      </c>
      <c r="M4036" s="1">
        <f>IF(F4036=0,"not processed",ABS(bank_source_transactions__1[[#This Row],[transaction_date]]-Reconciliation!L4036))</f>
        <v>3</v>
      </c>
      <c r="N4036" s="1" t="str" cm="1">
        <f t="array" ref="N4036">_xlfn.IFS(M4036="not Processed", "Not Processed",M4036&gt;2,"SLA Breached",M4036&lt;=2,"Within SLA")</f>
        <v>SLA Breached</v>
      </c>
      <c r="O4036" s="1" t="str">
        <f>_xlfn.XLOOKUP(A4036,Source_data!A:A,Source_data!D:D)</f>
        <v>UPI</v>
      </c>
      <c r="P4036" s="1">
        <f t="shared" si="635"/>
        <v>0</v>
      </c>
      <c r="Q4036" s="1">
        <f t="shared" si="636"/>
        <v>0</v>
      </c>
      <c r="R4036" s="1">
        <f t="shared" si="637"/>
        <v>0</v>
      </c>
      <c r="S4036" s="1">
        <f t="shared" si="638"/>
        <v>0</v>
      </c>
      <c r="T4036" s="1">
        <f t="shared" si="639"/>
        <v>1</v>
      </c>
      <c r="U4036" s="1" t="str">
        <f>_xlfn.XLOOKUP(Table3[[#This Row],[Transaction ID]],Source_data!A:A,Source_data!E:E)</f>
        <v>Bengaluru</v>
      </c>
      <c r="V4036" s="1">
        <f>_xlfn.IFNA(_xlfn.XLOOKUP(A4036,bank_processed_transactions[transaction_id],bank_processed_transactions[processing_minutes]),"")</f>
        <v>10.5</v>
      </c>
      <c r="W4036" s="31">
        <f>_xlfn.XLOOKUP(A4036,Source_data!A:A,Source_data!B:B)</f>
        <v>46048</v>
      </c>
    </row>
    <row r="4037" spans="1:23" x14ac:dyDescent="0.3">
      <c r="A4037" s="4" t="s">
        <v>1069</v>
      </c>
      <c r="B4037" s="1">
        <f>_xlfn.XLOOKUP(A4037,bank_source_transactions__1[transaction_id],bank_source_transactions__1[amount_inr])</f>
        <v>5234.74</v>
      </c>
      <c r="C4037" s="1">
        <f>_xlfn.XLOOKUP(A4037,Processed_data!A:A,Processed_data!F:F)</f>
        <v>5234.74</v>
      </c>
      <c r="D4037" s="1" t="str">
        <f>_xlfn.XLOOKUP(A4037,bank_source_transactions__1[transaction_id],bank_source_transactions__1[transaction_status])</f>
        <v>SUCCESS</v>
      </c>
      <c r="E4037" s="1" t="str">
        <f>_xlfn.XLOOKUP(A4037,Processed_data!A:A,Processed_data!G:G)</f>
        <v>SUCCESS</v>
      </c>
      <c r="F4037" s="1">
        <f>COUNTIF(bank_processed_transactions[transaction_id],A4037)</f>
        <v>1</v>
      </c>
      <c r="G4037" s="1" t="str">
        <f t="shared" si="630"/>
        <v>found</v>
      </c>
      <c r="H4037" s="1" t="str">
        <f t="shared" si="631"/>
        <v>Not Duplicate</v>
      </c>
      <c r="I4037" s="1" t="str">
        <f t="shared" si="632"/>
        <v>match</v>
      </c>
      <c r="J4037" s="1" t="str">
        <f t="shared" si="633"/>
        <v>match</v>
      </c>
      <c r="K4037" s="1">
        <f t="shared" si="634"/>
        <v>0</v>
      </c>
      <c r="L4037" s="2">
        <f>IF(F4037=0,"not processed",_xlfn.MINIFS(Processed_data!H:H,Processed_data!A:A,A4037))</f>
        <v>46091</v>
      </c>
      <c r="M4037" s="1">
        <f>IF(F4037=0,"not processed",ABS(bank_source_transactions__1[[#This Row],[transaction_date]]-Reconciliation!L4037))</f>
        <v>2</v>
      </c>
      <c r="N4037" s="1" t="str" cm="1">
        <f t="array" ref="N4037">_xlfn.IFS(M4037="not Processed", "Not Processed",M4037&gt;2,"SLA Breached",M4037&lt;=2,"Within SLA")</f>
        <v>Within SLA</v>
      </c>
      <c r="O4037" s="1" t="str">
        <f>_xlfn.XLOOKUP(A4037,Source_data!A:A,Source_data!D:D)</f>
        <v>NEFT</v>
      </c>
      <c r="P4037" s="1">
        <f t="shared" si="635"/>
        <v>0</v>
      </c>
      <c r="Q4037" s="1">
        <f t="shared" si="636"/>
        <v>0</v>
      </c>
      <c r="R4037" s="1">
        <f t="shared" si="637"/>
        <v>0</v>
      </c>
      <c r="S4037" s="1">
        <f t="shared" si="638"/>
        <v>0</v>
      </c>
      <c r="T4037" s="1">
        <f t="shared" si="639"/>
        <v>0</v>
      </c>
      <c r="U4037" s="1" t="str">
        <f>_xlfn.XLOOKUP(Table3[[#This Row],[Transaction ID]],Source_data!A:A,Source_data!E:E)</f>
        <v>Bengaluru</v>
      </c>
      <c r="V4037" s="1">
        <f>_xlfn.IFNA(_xlfn.XLOOKUP(A4037,bank_processed_transactions[transaction_id],bank_processed_transactions[processing_minutes]),"")</f>
        <v>10</v>
      </c>
      <c r="W4037" s="31">
        <f>_xlfn.XLOOKUP(A4037,Source_data!A:A,Source_data!B:B)</f>
        <v>46089</v>
      </c>
    </row>
    <row r="4038" spans="1:23" x14ac:dyDescent="0.3">
      <c r="A4038" s="3" t="s">
        <v>2041</v>
      </c>
      <c r="B4038" s="1">
        <f>_xlfn.XLOOKUP(A4038,bank_source_transactions__1[transaction_id],bank_source_transactions__1[amount_inr])</f>
        <v>7144.71</v>
      </c>
      <c r="C4038" s="1">
        <f>_xlfn.XLOOKUP(A4038,Processed_data!A:A,Processed_data!F:F)</f>
        <v>6430.24</v>
      </c>
      <c r="D4038" s="1" t="str">
        <f>_xlfn.XLOOKUP(A4038,bank_source_transactions__1[transaction_id],bank_source_transactions__1[transaction_status])</f>
        <v>SUCCESS</v>
      </c>
      <c r="E4038" s="1" t="str">
        <f>_xlfn.XLOOKUP(A4038,Processed_data!A:A,Processed_data!G:G)</f>
        <v>SUCCESS</v>
      </c>
      <c r="F4038" s="1">
        <f>COUNTIF(bank_processed_transactions[transaction_id],A4038)</f>
        <v>1</v>
      </c>
      <c r="G4038" s="1" t="str">
        <f t="shared" si="630"/>
        <v>found</v>
      </c>
      <c r="H4038" s="1" t="str">
        <f t="shared" si="631"/>
        <v>Not Duplicate</v>
      </c>
      <c r="I4038" s="1" t="str">
        <f t="shared" si="632"/>
        <v>mismatch</v>
      </c>
      <c r="J4038" s="1" t="str">
        <f t="shared" si="633"/>
        <v>match</v>
      </c>
      <c r="K4038" s="1">
        <f t="shared" si="634"/>
        <v>714.47000000000025</v>
      </c>
      <c r="L4038" s="2">
        <f>IF(F4038=0,"not processed",_xlfn.MINIFS(Processed_data!H:H,Processed_data!A:A,A4038))</f>
        <v>46075</v>
      </c>
      <c r="M4038" s="1">
        <f>IF(F4038=0,"not processed",ABS(bank_source_transactions__1[[#This Row],[transaction_date]]-Reconciliation!L4038))</f>
        <v>1</v>
      </c>
      <c r="N4038" s="1" t="str" cm="1">
        <f t="array" ref="N4038">_xlfn.IFS(M4038="not Processed", "Not Processed",M4038&gt;2,"SLA Breached",M4038&lt;=2,"Within SLA")</f>
        <v>Within SLA</v>
      </c>
      <c r="O4038" s="1" t="str">
        <f>_xlfn.XLOOKUP(A4038,Source_data!A:A,Source_data!D:D)</f>
        <v>UPI</v>
      </c>
      <c r="P4038" s="1">
        <f t="shared" si="635"/>
        <v>0</v>
      </c>
      <c r="Q4038" s="1">
        <f t="shared" si="636"/>
        <v>0</v>
      </c>
      <c r="R4038" s="1">
        <f t="shared" si="637"/>
        <v>1</v>
      </c>
      <c r="S4038" s="1">
        <f t="shared" si="638"/>
        <v>0</v>
      </c>
      <c r="T4038" s="1">
        <f t="shared" si="639"/>
        <v>0</v>
      </c>
      <c r="U4038" s="1" t="str">
        <f>_xlfn.XLOOKUP(Table3[[#This Row],[Transaction ID]],Source_data!A:A,Source_data!E:E)</f>
        <v>Pune</v>
      </c>
      <c r="V4038" s="1">
        <f>_xlfn.IFNA(_xlfn.XLOOKUP(A4038,bank_processed_transactions[transaction_id],bank_processed_transactions[processing_minutes]),"")</f>
        <v>28.1</v>
      </c>
      <c r="W4038" s="31">
        <f>_xlfn.XLOOKUP(A4038,Source_data!A:A,Source_data!B:B)</f>
        <v>46074</v>
      </c>
    </row>
    <row r="4039" spans="1:23" x14ac:dyDescent="0.3">
      <c r="A4039" s="4" t="s">
        <v>4803</v>
      </c>
      <c r="B4039" s="1">
        <f>_xlfn.XLOOKUP(A4039,bank_source_transactions__1[transaction_id],bank_source_transactions__1[amount_inr])</f>
        <v>851.14</v>
      </c>
      <c r="C4039" s="1">
        <f>_xlfn.XLOOKUP(A4039,Processed_data!A:A,Processed_data!F:F)</f>
        <v>851.14</v>
      </c>
      <c r="D4039" s="1" t="str">
        <f>_xlfn.XLOOKUP(A4039,bank_source_transactions__1[transaction_id],bank_source_transactions__1[transaction_status])</f>
        <v>SUCCESS</v>
      </c>
      <c r="E4039" s="1" t="str">
        <f>_xlfn.XLOOKUP(A4039,Processed_data!A:A,Processed_data!G:G)</f>
        <v>SUCCESS</v>
      </c>
      <c r="F4039" s="1">
        <f>COUNTIF(bank_processed_transactions[transaction_id],A4039)</f>
        <v>1</v>
      </c>
      <c r="G4039" s="1" t="str">
        <f t="shared" si="630"/>
        <v>found</v>
      </c>
      <c r="H4039" s="1" t="str">
        <f t="shared" si="631"/>
        <v>Not Duplicate</v>
      </c>
      <c r="I4039" s="1" t="str">
        <f t="shared" si="632"/>
        <v>match</v>
      </c>
      <c r="J4039" s="1" t="str">
        <f t="shared" si="633"/>
        <v>match</v>
      </c>
      <c r="K4039" s="1">
        <f t="shared" si="634"/>
        <v>0</v>
      </c>
      <c r="L4039" s="2">
        <f>IF(F4039=0,"not processed",_xlfn.MINIFS(Processed_data!H:H,Processed_data!A:A,A4039))</f>
        <v>46027</v>
      </c>
      <c r="M4039" s="1">
        <f>IF(F4039=0,"not processed",ABS(bank_source_transactions__1[[#This Row],[transaction_date]]-Reconciliation!L4039))</f>
        <v>0</v>
      </c>
      <c r="N4039" s="1" t="str" cm="1">
        <f t="array" ref="N4039">_xlfn.IFS(M4039="not Processed", "Not Processed",M4039&gt;2,"SLA Breached",M4039&lt;=2,"Within SLA")</f>
        <v>Within SLA</v>
      </c>
      <c r="O4039" s="1" t="str">
        <f>_xlfn.XLOOKUP(A4039,Source_data!A:A,Source_data!D:D)</f>
        <v>NEFT</v>
      </c>
      <c r="P4039" s="1">
        <f t="shared" si="635"/>
        <v>0</v>
      </c>
      <c r="Q4039" s="1">
        <f t="shared" si="636"/>
        <v>0</v>
      </c>
      <c r="R4039" s="1">
        <f t="shared" si="637"/>
        <v>0</v>
      </c>
      <c r="S4039" s="1">
        <f t="shared" si="638"/>
        <v>0</v>
      </c>
      <c r="T4039" s="1">
        <f t="shared" si="639"/>
        <v>0</v>
      </c>
      <c r="U4039" s="1" t="str">
        <f>_xlfn.XLOOKUP(Table3[[#This Row],[Transaction ID]],Source_data!A:A,Source_data!E:E)</f>
        <v>Bengaluru</v>
      </c>
      <c r="V4039" s="1">
        <f>_xlfn.IFNA(_xlfn.XLOOKUP(A4039,bank_processed_transactions[transaction_id],bank_processed_transactions[processing_minutes]),"")</f>
        <v>32.299999999999997</v>
      </c>
      <c r="W4039" s="31">
        <f>_xlfn.XLOOKUP(A4039,Source_data!A:A,Source_data!B:B)</f>
        <v>46027</v>
      </c>
    </row>
    <row r="4040" spans="1:23" x14ac:dyDescent="0.3">
      <c r="A4040" s="3" t="s">
        <v>410</v>
      </c>
      <c r="B4040" s="1">
        <f>_xlfn.XLOOKUP(A4040,bank_source_transactions__1[transaction_id],bank_source_transactions__1[amount_inr])</f>
        <v>7949.15</v>
      </c>
      <c r="C4040" s="1">
        <f>_xlfn.XLOOKUP(A4040,Processed_data!A:A,Processed_data!F:F)</f>
        <v>7949.15</v>
      </c>
      <c r="D4040" s="1" t="str">
        <f>_xlfn.XLOOKUP(A4040,bank_source_transactions__1[transaction_id],bank_source_transactions__1[transaction_status])</f>
        <v>SUCCESS</v>
      </c>
      <c r="E4040" s="1" t="str">
        <f>_xlfn.XLOOKUP(A4040,Processed_data!A:A,Processed_data!G:G)</f>
        <v>SUCCESS</v>
      </c>
      <c r="F4040" s="1">
        <f>COUNTIF(bank_processed_transactions[transaction_id],A4040)</f>
        <v>1</v>
      </c>
      <c r="G4040" s="1" t="str">
        <f t="shared" si="630"/>
        <v>found</v>
      </c>
      <c r="H4040" s="1" t="str">
        <f t="shared" si="631"/>
        <v>Not Duplicate</v>
      </c>
      <c r="I4040" s="1" t="str">
        <f t="shared" si="632"/>
        <v>match</v>
      </c>
      <c r="J4040" s="1" t="str">
        <f t="shared" si="633"/>
        <v>match</v>
      </c>
      <c r="K4040" s="1">
        <f t="shared" si="634"/>
        <v>0</v>
      </c>
      <c r="L4040" s="2">
        <f>IF(F4040=0,"not processed",_xlfn.MINIFS(Processed_data!H:H,Processed_data!A:A,A4040))</f>
        <v>46110</v>
      </c>
      <c r="M4040" s="1">
        <f>IF(F4040=0,"not processed",ABS(bank_source_transactions__1[[#This Row],[transaction_date]]-Reconciliation!L4040))</f>
        <v>3</v>
      </c>
      <c r="N4040" s="1" t="str" cm="1">
        <f t="array" ref="N4040">_xlfn.IFS(M4040="not Processed", "Not Processed",M4040&gt;2,"SLA Breached",M4040&lt;=2,"Within SLA")</f>
        <v>SLA Breached</v>
      </c>
      <c r="O4040" s="1" t="str">
        <f>_xlfn.XLOOKUP(A4040,Source_data!A:A,Source_data!D:D)</f>
        <v>ATM</v>
      </c>
      <c r="P4040" s="1">
        <f t="shared" si="635"/>
        <v>0</v>
      </c>
      <c r="Q4040" s="1">
        <f t="shared" si="636"/>
        <v>0</v>
      </c>
      <c r="R4040" s="1">
        <f t="shared" si="637"/>
        <v>0</v>
      </c>
      <c r="S4040" s="1">
        <f t="shared" si="638"/>
        <v>0</v>
      </c>
      <c r="T4040" s="1">
        <f t="shared" si="639"/>
        <v>1</v>
      </c>
      <c r="U4040" s="1" t="str">
        <f>_xlfn.XLOOKUP(Table3[[#This Row],[Transaction ID]],Source_data!A:A,Source_data!E:E)</f>
        <v>Mumbai</v>
      </c>
      <c r="V4040" s="1">
        <f>_xlfn.IFNA(_xlfn.XLOOKUP(A4040,bank_processed_transactions[transaction_id],bank_processed_transactions[processing_minutes]),"")</f>
        <v>11.5</v>
      </c>
      <c r="W4040" s="31">
        <f>_xlfn.XLOOKUP(A4040,Source_data!A:A,Source_data!B:B)</f>
        <v>46107</v>
      </c>
    </row>
    <row r="4041" spans="1:23" x14ac:dyDescent="0.3">
      <c r="A4041" s="4" t="s">
        <v>4472</v>
      </c>
      <c r="B4041" s="1">
        <f>_xlfn.XLOOKUP(A4041,bank_source_transactions__1[transaction_id],bank_source_transactions__1[amount_inr])</f>
        <v>3648.46</v>
      </c>
      <c r="C4041" s="1">
        <f>_xlfn.XLOOKUP(A4041,Processed_data!A:A,Processed_data!F:F)</f>
        <v>3648.46</v>
      </c>
      <c r="D4041" s="1" t="str">
        <f>_xlfn.XLOOKUP(A4041,bank_source_transactions__1[transaction_id],bank_source_transactions__1[transaction_status])</f>
        <v>SUCCESS</v>
      </c>
      <c r="E4041" s="1" t="str">
        <f>_xlfn.XLOOKUP(A4041,Processed_data!A:A,Processed_data!G:G)</f>
        <v>SUCCESS</v>
      </c>
      <c r="F4041" s="1">
        <f>COUNTIF(bank_processed_transactions[transaction_id],A4041)</f>
        <v>1</v>
      </c>
      <c r="G4041" s="1" t="str">
        <f t="shared" si="630"/>
        <v>found</v>
      </c>
      <c r="H4041" s="1" t="str">
        <f t="shared" si="631"/>
        <v>Not Duplicate</v>
      </c>
      <c r="I4041" s="1" t="str">
        <f t="shared" si="632"/>
        <v>match</v>
      </c>
      <c r="J4041" s="1" t="str">
        <f t="shared" si="633"/>
        <v>match</v>
      </c>
      <c r="K4041" s="1">
        <f t="shared" si="634"/>
        <v>0</v>
      </c>
      <c r="L4041" s="2">
        <f>IF(F4041=0,"not processed",_xlfn.MINIFS(Processed_data!H:H,Processed_data!A:A,A4041))</f>
        <v>46099</v>
      </c>
      <c r="M4041" s="1">
        <f>IF(F4041=0,"not processed",ABS(bank_source_transactions__1[[#This Row],[transaction_date]]-Reconciliation!L4041))</f>
        <v>3</v>
      </c>
      <c r="N4041" s="1" t="str" cm="1">
        <f t="array" ref="N4041">_xlfn.IFS(M4041="not Processed", "Not Processed",M4041&gt;2,"SLA Breached",M4041&lt;=2,"Within SLA")</f>
        <v>SLA Breached</v>
      </c>
      <c r="O4041" s="1" t="str">
        <f>_xlfn.XLOOKUP(A4041,Source_data!A:A,Source_data!D:D)</f>
        <v>IMPS</v>
      </c>
      <c r="P4041" s="1">
        <f t="shared" si="635"/>
        <v>0</v>
      </c>
      <c r="Q4041" s="1">
        <f t="shared" si="636"/>
        <v>0</v>
      </c>
      <c r="R4041" s="1">
        <f t="shared" si="637"/>
        <v>0</v>
      </c>
      <c r="S4041" s="1">
        <f t="shared" si="638"/>
        <v>0</v>
      </c>
      <c r="T4041" s="1">
        <f t="shared" si="639"/>
        <v>1</v>
      </c>
      <c r="U4041" s="1" t="str">
        <f>_xlfn.XLOOKUP(Table3[[#This Row],[Transaction ID]],Source_data!A:A,Source_data!E:E)</f>
        <v>Bengaluru</v>
      </c>
      <c r="V4041" s="1">
        <f>_xlfn.IFNA(_xlfn.XLOOKUP(A4041,bank_processed_transactions[transaction_id],bank_processed_transactions[processing_minutes]),"")</f>
        <v>47.8</v>
      </c>
      <c r="W4041" s="31">
        <f>_xlfn.XLOOKUP(A4041,Source_data!A:A,Source_data!B:B)</f>
        <v>46096</v>
      </c>
    </row>
    <row r="4042" spans="1:23" x14ac:dyDescent="0.3">
      <c r="A4042" s="3" t="s">
        <v>203</v>
      </c>
      <c r="B4042" s="1">
        <f>_xlfn.XLOOKUP(A4042,bank_source_transactions__1[transaction_id],bank_source_transactions__1[amount_inr])</f>
        <v>1476.23</v>
      </c>
      <c r="C4042" s="1">
        <f>_xlfn.XLOOKUP(A4042,Processed_data!A:A,Processed_data!F:F)</f>
        <v>1476.23</v>
      </c>
      <c r="D4042" s="1" t="str">
        <f>_xlfn.XLOOKUP(A4042,bank_source_transactions__1[transaction_id],bank_source_transactions__1[transaction_status])</f>
        <v>SUCCESS</v>
      </c>
      <c r="E4042" s="1" t="str">
        <f>_xlfn.XLOOKUP(A4042,Processed_data!A:A,Processed_data!G:G)</f>
        <v>SUCCESS</v>
      </c>
      <c r="F4042" s="1">
        <f>COUNTIF(bank_processed_transactions[transaction_id],A4042)</f>
        <v>1</v>
      </c>
      <c r="G4042" s="1" t="str">
        <f t="shared" si="630"/>
        <v>found</v>
      </c>
      <c r="H4042" s="1" t="str">
        <f t="shared" si="631"/>
        <v>Not Duplicate</v>
      </c>
      <c r="I4042" s="1" t="str">
        <f t="shared" si="632"/>
        <v>match</v>
      </c>
      <c r="J4042" s="1" t="str">
        <f t="shared" si="633"/>
        <v>match</v>
      </c>
      <c r="K4042" s="1">
        <f t="shared" si="634"/>
        <v>0</v>
      </c>
      <c r="L4042" s="2">
        <f>IF(F4042=0,"not processed",_xlfn.MINIFS(Processed_data!H:H,Processed_data!A:A,A4042))</f>
        <v>46088</v>
      </c>
      <c r="M4042" s="1">
        <f>IF(F4042=0,"not processed",ABS(bank_source_transactions__1[[#This Row],[transaction_date]]-Reconciliation!L4042))</f>
        <v>0</v>
      </c>
      <c r="N4042" s="1" t="str" cm="1">
        <f t="array" ref="N4042">_xlfn.IFS(M4042="not Processed", "Not Processed",M4042&gt;2,"SLA Breached",M4042&lt;=2,"Within SLA")</f>
        <v>Within SLA</v>
      </c>
      <c r="O4042" s="1" t="str">
        <f>_xlfn.XLOOKUP(A4042,Source_data!A:A,Source_data!D:D)</f>
        <v>CARD</v>
      </c>
      <c r="P4042" s="1">
        <f t="shared" si="635"/>
        <v>0</v>
      </c>
      <c r="Q4042" s="1">
        <f t="shared" si="636"/>
        <v>0</v>
      </c>
      <c r="R4042" s="1">
        <f t="shared" si="637"/>
        <v>0</v>
      </c>
      <c r="S4042" s="1">
        <f t="shared" si="638"/>
        <v>0</v>
      </c>
      <c r="T4042" s="1">
        <f t="shared" si="639"/>
        <v>0</v>
      </c>
      <c r="U4042" s="1" t="str">
        <f>_xlfn.XLOOKUP(Table3[[#This Row],[Transaction ID]],Source_data!A:A,Source_data!E:E)</f>
        <v>Pune</v>
      </c>
      <c r="V4042" s="1">
        <f>_xlfn.IFNA(_xlfn.XLOOKUP(A4042,bank_processed_transactions[transaction_id],bank_processed_transactions[processing_minutes]),"")</f>
        <v>6.6</v>
      </c>
      <c r="W4042" s="31">
        <f>_xlfn.XLOOKUP(A4042,Source_data!A:A,Source_data!B:B)</f>
        <v>46088</v>
      </c>
    </row>
    <row r="4043" spans="1:23" x14ac:dyDescent="0.3">
      <c r="A4043" s="4" t="s">
        <v>3072</v>
      </c>
      <c r="B4043" s="1">
        <f>_xlfn.XLOOKUP(A4043,bank_source_transactions__1[transaction_id],bank_source_transactions__1[amount_inr])</f>
        <v>7919.78</v>
      </c>
      <c r="C4043" s="1">
        <f>_xlfn.XLOOKUP(A4043,Processed_data!A:A,Processed_data!F:F)</f>
        <v>7919.78</v>
      </c>
      <c r="D4043" s="1" t="str">
        <f>_xlfn.XLOOKUP(A4043,bank_source_transactions__1[transaction_id],bank_source_transactions__1[transaction_status])</f>
        <v>SUCCESS</v>
      </c>
      <c r="E4043" s="1" t="str">
        <f>_xlfn.XLOOKUP(A4043,Processed_data!A:A,Processed_data!G:G)</f>
        <v>SUCCESS</v>
      </c>
      <c r="F4043" s="1">
        <f>COUNTIF(bank_processed_transactions[transaction_id],A4043)</f>
        <v>1</v>
      </c>
      <c r="G4043" s="1" t="str">
        <f t="shared" si="630"/>
        <v>found</v>
      </c>
      <c r="H4043" s="1" t="str">
        <f t="shared" si="631"/>
        <v>Not Duplicate</v>
      </c>
      <c r="I4043" s="1" t="str">
        <f t="shared" si="632"/>
        <v>match</v>
      </c>
      <c r="J4043" s="1" t="str">
        <f t="shared" si="633"/>
        <v>match</v>
      </c>
      <c r="K4043" s="1">
        <f t="shared" si="634"/>
        <v>0</v>
      </c>
      <c r="L4043" s="2">
        <f>IF(F4043=0,"not processed",_xlfn.MINIFS(Processed_data!H:H,Processed_data!A:A,A4043))</f>
        <v>46060</v>
      </c>
      <c r="M4043" s="1">
        <f>IF(F4043=0,"not processed",ABS(bank_source_transactions__1[[#This Row],[transaction_date]]-Reconciliation!L4043))</f>
        <v>1</v>
      </c>
      <c r="N4043" s="1" t="str" cm="1">
        <f t="array" ref="N4043">_xlfn.IFS(M4043="not Processed", "Not Processed",M4043&gt;2,"SLA Breached",M4043&lt;=2,"Within SLA")</f>
        <v>Within SLA</v>
      </c>
      <c r="O4043" s="1" t="str">
        <f>_xlfn.XLOOKUP(A4043,Source_data!A:A,Source_data!D:D)</f>
        <v>UPI</v>
      </c>
      <c r="P4043" s="1">
        <f t="shared" si="635"/>
        <v>0</v>
      </c>
      <c r="Q4043" s="1">
        <f t="shared" si="636"/>
        <v>0</v>
      </c>
      <c r="R4043" s="1">
        <f t="shared" si="637"/>
        <v>0</v>
      </c>
      <c r="S4043" s="1">
        <f t="shared" si="638"/>
        <v>0</v>
      </c>
      <c r="T4043" s="1">
        <f t="shared" si="639"/>
        <v>0</v>
      </c>
      <c r="U4043" s="1" t="str">
        <f>_xlfn.XLOOKUP(Table3[[#This Row],[Transaction ID]],Source_data!A:A,Source_data!E:E)</f>
        <v>Pune</v>
      </c>
      <c r="V4043" s="1">
        <f>_xlfn.IFNA(_xlfn.XLOOKUP(A4043,bank_processed_transactions[transaction_id],bank_processed_transactions[processing_minutes]),"")</f>
        <v>14.7</v>
      </c>
      <c r="W4043" s="31">
        <f>_xlfn.XLOOKUP(A4043,Source_data!A:A,Source_data!B:B)</f>
        <v>46059</v>
      </c>
    </row>
    <row r="4044" spans="1:23" x14ac:dyDescent="0.3">
      <c r="A4044" s="3" t="s">
        <v>475</v>
      </c>
      <c r="B4044" s="1">
        <f>_xlfn.XLOOKUP(A4044,bank_source_transactions__1[transaction_id],bank_source_transactions__1[amount_inr])</f>
        <v>21257.62</v>
      </c>
      <c r="C4044" s="1">
        <f>_xlfn.XLOOKUP(A4044,Processed_data!A:A,Processed_data!F:F)</f>
        <v>21257.62</v>
      </c>
      <c r="D4044" s="1" t="str">
        <f>_xlfn.XLOOKUP(A4044,bank_source_transactions__1[transaction_id],bank_source_transactions__1[transaction_status])</f>
        <v>SUCCESS</v>
      </c>
      <c r="E4044" s="1" t="str">
        <f>_xlfn.XLOOKUP(A4044,Processed_data!A:A,Processed_data!G:G)</f>
        <v>FAILED</v>
      </c>
      <c r="F4044" s="1">
        <f>COUNTIF(bank_processed_transactions[transaction_id],A4044)</f>
        <v>1</v>
      </c>
      <c r="G4044" s="1" t="str">
        <f t="shared" si="630"/>
        <v>found</v>
      </c>
      <c r="H4044" s="1" t="str">
        <f t="shared" si="631"/>
        <v>Not Duplicate</v>
      </c>
      <c r="I4044" s="1" t="str">
        <f t="shared" si="632"/>
        <v>match</v>
      </c>
      <c r="J4044" s="1" t="str">
        <f t="shared" si="633"/>
        <v>mismatch</v>
      </c>
      <c r="K4044" s="1">
        <f t="shared" si="634"/>
        <v>0</v>
      </c>
      <c r="L4044" s="2">
        <f>IF(F4044=0,"not processed",_xlfn.MINIFS(Processed_data!H:H,Processed_data!A:A,A4044))</f>
        <v>46065</v>
      </c>
      <c r="M4044" s="1">
        <f>IF(F4044=0,"not processed",ABS(bank_source_transactions__1[[#This Row],[transaction_date]]-Reconciliation!L4044))</f>
        <v>0</v>
      </c>
      <c r="N4044" s="1" t="str" cm="1">
        <f t="array" ref="N4044">_xlfn.IFS(M4044="not Processed", "Not Processed",M4044&gt;2,"SLA Breached",M4044&lt;=2,"Within SLA")</f>
        <v>Within SLA</v>
      </c>
      <c r="O4044" s="1" t="str">
        <f>_xlfn.XLOOKUP(A4044,Source_data!A:A,Source_data!D:D)</f>
        <v>UPI</v>
      </c>
      <c r="P4044" s="1">
        <f t="shared" si="635"/>
        <v>0</v>
      </c>
      <c r="Q4044" s="1">
        <f t="shared" si="636"/>
        <v>0</v>
      </c>
      <c r="R4044" s="1">
        <f t="shared" si="637"/>
        <v>0</v>
      </c>
      <c r="S4044" s="1">
        <f t="shared" si="638"/>
        <v>1</v>
      </c>
      <c r="T4044" s="1">
        <f t="shared" si="639"/>
        <v>0</v>
      </c>
      <c r="U4044" s="1" t="str">
        <f>_xlfn.XLOOKUP(Table3[[#This Row],[Transaction ID]],Source_data!A:A,Source_data!E:E)</f>
        <v>Mumbai</v>
      </c>
      <c r="V4044" s="1">
        <f>_xlfn.IFNA(_xlfn.XLOOKUP(A4044,bank_processed_transactions[transaction_id],bank_processed_transactions[processing_minutes]),"")</f>
        <v>13.5</v>
      </c>
      <c r="W4044" s="31">
        <f>_xlfn.XLOOKUP(A4044,Source_data!A:A,Source_data!B:B)</f>
        <v>46065</v>
      </c>
    </row>
    <row r="4045" spans="1:23" x14ac:dyDescent="0.3">
      <c r="A4045" s="4" t="s">
        <v>4136</v>
      </c>
      <c r="B4045" s="1">
        <f>_xlfn.XLOOKUP(A4045,bank_source_transactions__1[transaction_id],bank_source_transactions__1[amount_inr])</f>
        <v>2822.24</v>
      </c>
      <c r="C4045" s="1">
        <f>_xlfn.XLOOKUP(A4045,Processed_data!A:A,Processed_data!F:F)</f>
        <v>2822.24</v>
      </c>
      <c r="D4045" s="1" t="str">
        <f>_xlfn.XLOOKUP(A4045,bank_source_transactions__1[transaction_id],bank_source_transactions__1[transaction_status])</f>
        <v>SUCCESS</v>
      </c>
      <c r="E4045" s="1" t="str">
        <f>_xlfn.XLOOKUP(A4045,Processed_data!A:A,Processed_data!G:G)</f>
        <v>SUCCESS</v>
      </c>
      <c r="F4045" s="1">
        <f>COUNTIF(bank_processed_transactions[transaction_id],A4045)</f>
        <v>1</v>
      </c>
      <c r="G4045" s="1" t="str">
        <f t="shared" si="630"/>
        <v>found</v>
      </c>
      <c r="H4045" s="1" t="str">
        <f t="shared" si="631"/>
        <v>Not Duplicate</v>
      </c>
      <c r="I4045" s="1" t="str">
        <f t="shared" si="632"/>
        <v>match</v>
      </c>
      <c r="J4045" s="1" t="str">
        <f t="shared" si="633"/>
        <v>match</v>
      </c>
      <c r="K4045" s="1">
        <f t="shared" si="634"/>
        <v>0</v>
      </c>
      <c r="L4045" s="2">
        <f>IF(F4045=0,"not processed",_xlfn.MINIFS(Processed_data!H:H,Processed_data!A:A,A4045))</f>
        <v>46035</v>
      </c>
      <c r="M4045" s="1">
        <f>IF(F4045=0,"not processed",ABS(bank_source_transactions__1[[#This Row],[transaction_date]]-Reconciliation!L4045))</f>
        <v>3</v>
      </c>
      <c r="N4045" s="1" t="str" cm="1">
        <f t="array" ref="N4045">_xlfn.IFS(M4045="not Processed", "Not Processed",M4045&gt;2,"SLA Breached",M4045&lt;=2,"Within SLA")</f>
        <v>SLA Breached</v>
      </c>
      <c r="O4045" s="1" t="str">
        <f>_xlfn.XLOOKUP(A4045,Source_data!A:A,Source_data!D:D)</f>
        <v>NEFT</v>
      </c>
      <c r="P4045" s="1">
        <f t="shared" si="635"/>
        <v>0</v>
      </c>
      <c r="Q4045" s="1">
        <f t="shared" si="636"/>
        <v>0</v>
      </c>
      <c r="R4045" s="1">
        <f t="shared" si="637"/>
        <v>0</v>
      </c>
      <c r="S4045" s="1">
        <f t="shared" si="638"/>
        <v>0</v>
      </c>
      <c r="T4045" s="1">
        <f t="shared" si="639"/>
        <v>1</v>
      </c>
      <c r="U4045" s="1" t="str">
        <f>_xlfn.XLOOKUP(Table3[[#This Row],[Transaction ID]],Source_data!A:A,Source_data!E:E)</f>
        <v>Hyderabad</v>
      </c>
      <c r="V4045" s="1">
        <f>_xlfn.IFNA(_xlfn.XLOOKUP(A4045,bank_processed_transactions[transaction_id],bank_processed_transactions[processing_minutes]),"")</f>
        <v>28.2</v>
      </c>
      <c r="W4045" s="31">
        <f>_xlfn.XLOOKUP(A4045,Source_data!A:A,Source_data!B:B)</f>
        <v>46032</v>
      </c>
    </row>
    <row r="4046" spans="1:23" x14ac:dyDescent="0.3">
      <c r="A4046" s="3" t="s">
        <v>4701</v>
      </c>
      <c r="B4046" s="1">
        <f>_xlfn.XLOOKUP(A4046,bank_source_transactions__1[transaction_id],bank_source_transactions__1[amount_inr])</f>
        <v>8491.4699999999993</v>
      </c>
      <c r="C4046" s="1">
        <f>_xlfn.XLOOKUP(A4046,Processed_data!A:A,Processed_data!F:F)</f>
        <v>8491.4699999999993</v>
      </c>
      <c r="D4046" s="1" t="str">
        <f>_xlfn.XLOOKUP(A4046,bank_source_transactions__1[transaction_id],bank_source_transactions__1[transaction_status])</f>
        <v>SUCCESS</v>
      </c>
      <c r="E4046" s="1" t="str">
        <f>_xlfn.XLOOKUP(A4046,Processed_data!A:A,Processed_data!G:G)</f>
        <v>SUCCESS</v>
      </c>
      <c r="F4046" s="1">
        <f>COUNTIF(bank_processed_transactions[transaction_id],A4046)</f>
        <v>1</v>
      </c>
      <c r="G4046" s="1" t="str">
        <f t="shared" si="630"/>
        <v>found</v>
      </c>
      <c r="H4046" s="1" t="str">
        <f t="shared" si="631"/>
        <v>Not Duplicate</v>
      </c>
      <c r="I4046" s="1" t="str">
        <f t="shared" si="632"/>
        <v>match</v>
      </c>
      <c r="J4046" s="1" t="str">
        <f t="shared" si="633"/>
        <v>match</v>
      </c>
      <c r="K4046" s="1">
        <f t="shared" si="634"/>
        <v>0</v>
      </c>
      <c r="L4046" s="2">
        <f>IF(F4046=0,"not processed",_xlfn.MINIFS(Processed_data!H:H,Processed_data!A:A,A4046))</f>
        <v>46033</v>
      </c>
      <c r="M4046" s="1">
        <f>IF(F4046=0,"not processed",ABS(bank_source_transactions__1[[#This Row],[transaction_date]]-Reconciliation!L4046))</f>
        <v>5</v>
      </c>
      <c r="N4046" s="1" t="str" cm="1">
        <f t="array" ref="N4046">_xlfn.IFS(M4046="not Processed", "Not Processed",M4046&gt;2,"SLA Breached",M4046&lt;=2,"Within SLA")</f>
        <v>SLA Breached</v>
      </c>
      <c r="O4046" s="1" t="str">
        <f>_xlfn.XLOOKUP(A4046,Source_data!A:A,Source_data!D:D)</f>
        <v>IMPS</v>
      </c>
      <c r="P4046" s="1">
        <f t="shared" si="635"/>
        <v>0</v>
      </c>
      <c r="Q4046" s="1">
        <f t="shared" si="636"/>
        <v>0</v>
      </c>
      <c r="R4046" s="1">
        <f t="shared" si="637"/>
        <v>0</v>
      </c>
      <c r="S4046" s="1">
        <f t="shared" si="638"/>
        <v>0</v>
      </c>
      <c r="T4046" s="1">
        <f t="shared" si="639"/>
        <v>1</v>
      </c>
      <c r="U4046" s="1" t="str">
        <f>_xlfn.XLOOKUP(Table3[[#This Row],[Transaction ID]],Source_data!A:A,Source_data!E:E)</f>
        <v>Pune</v>
      </c>
      <c r="V4046" s="1">
        <f>_xlfn.IFNA(_xlfn.XLOOKUP(A4046,bank_processed_transactions[transaction_id],bank_processed_transactions[processing_minutes]),"")</f>
        <v>40.200000000000003</v>
      </c>
      <c r="W4046" s="31">
        <f>_xlfn.XLOOKUP(A4046,Source_data!A:A,Source_data!B:B)</f>
        <v>46028</v>
      </c>
    </row>
    <row r="4047" spans="1:23" x14ac:dyDescent="0.3">
      <c r="A4047" s="4" t="s">
        <v>3836</v>
      </c>
      <c r="B4047" s="1">
        <f>_xlfn.XLOOKUP(A4047,bank_source_transactions__1[transaction_id],bank_source_transactions__1[amount_inr])</f>
        <v>101102.11</v>
      </c>
      <c r="C4047" s="1">
        <f>_xlfn.XLOOKUP(A4047,Processed_data!A:A,Processed_data!F:F)</f>
        <v>101102.11</v>
      </c>
      <c r="D4047" s="1" t="str">
        <f>_xlfn.XLOOKUP(A4047,bank_source_transactions__1[transaction_id],bank_source_transactions__1[transaction_status])</f>
        <v>SUCCESS</v>
      </c>
      <c r="E4047" s="1" t="str">
        <f>_xlfn.XLOOKUP(A4047,Processed_data!A:A,Processed_data!G:G)</f>
        <v>SUCCESS</v>
      </c>
      <c r="F4047" s="1">
        <f>COUNTIF(bank_processed_transactions[transaction_id],A4047)</f>
        <v>1</v>
      </c>
      <c r="G4047" s="1" t="str">
        <f t="shared" si="630"/>
        <v>found</v>
      </c>
      <c r="H4047" s="1" t="str">
        <f t="shared" si="631"/>
        <v>Not Duplicate</v>
      </c>
      <c r="I4047" s="1" t="str">
        <f t="shared" si="632"/>
        <v>match</v>
      </c>
      <c r="J4047" s="1" t="str">
        <f t="shared" si="633"/>
        <v>match</v>
      </c>
      <c r="K4047" s="1">
        <f t="shared" si="634"/>
        <v>0</v>
      </c>
      <c r="L4047" s="2">
        <f>IF(F4047=0,"not processed",_xlfn.MINIFS(Processed_data!H:H,Processed_data!A:A,A4047))</f>
        <v>46112</v>
      </c>
      <c r="M4047" s="1">
        <f>IF(F4047=0,"not processed",ABS(bank_source_transactions__1[[#This Row],[transaction_date]]-Reconciliation!L4047))</f>
        <v>3</v>
      </c>
      <c r="N4047" s="1" t="str" cm="1">
        <f t="array" ref="N4047">_xlfn.IFS(M4047="not Processed", "Not Processed",M4047&gt;2,"SLA Breached",M4047&lt;=2,"Within SLA")</f>
        <v>SLA Breached</v>
      </c>
      <c r="O4047" s="1" t="str">
        <f>_xlfn.XLOOKUP(A4047,Source_data!A:A,Source_data!D:D)</f>
        <v>IMPS</v>
      </c>
      <c r="P4047" s="1">
        <f t="shared" si="635"/>
        <v>0</v>
      </c>
      <c r="Q4047" s="1">
        <f t="shared" si="636"/>
        <v>0</v>
      </c>
      <c r="R4047" s="1">
        <f t="shared" si="637"/>
        <v>0</v>
      </c>
      <c r="S4047" s="1">
        <f t="shared" si="638"/>
        <v>0</v>
      </c>
      <c r="T4047" s="1">
        <f t="shared" si="639"/>
        <v>1</v>
      </c>
      <c r="U4047" s="1" t="str">
        <f>_xlfn.XLOOKUP(Table3[[#This Row],[Transaction ID]],Source_data!A:A,Source_data!E:E)</f>
        <v>Hyderabad</v>
      </c>
      <c r="V4047" s="1">
        <f>_xlfn.IFNA(_xlfn.XLOOKUP(A4047,bank_processed_transactions[transaction_id],bank_processed_transactions[processing_minutes]),"")</f>
        <v>42.6</v>
      </c>
      <c r="W4047" s="31">
        <f>_xlfn.XLOOKUP(A4047,Source_data!A:A,Source_data!B:B)</f>
        <v>46109</v>
      </c>
    </row>
    <row r="4048" spans="1:23" x14ac:dyDescent="0.3">
      <c r="A4048" s="3" t="s">
        <v>3679</v>
      </c>
      <c r="B4048" s="1">
        <f>_xlfn.XLOOKUP(A4048,bank_source_transactions__1[transaction_id],bank_source_transactions__1[amount_inr])</f>
        <v>4324.33</v>
      </c>
      <c r="C4048" s="1">
        <f>_xlfn.XLOOKUP(A4048,Processed_data!A:A,Processed_data!F:F)</f>
        <v>4324.33</v>
      </c>
      <c r="D4048" s="1" t="str">
        <f>_xlfn.XLOOKUP(A4048,bank_source_transactions__1[transaction_id],bank_source_transactions__1[transaction_status])</f>
        <v>SUCCESS</v>
      </c>
      <c r="E4048" s="1" t="str">
        <f>_xlfn.XLOOKUP(A4048,Processed_data!A:A,Processed_data!G:G)</f>
        <v>SUCCESS</v>
      </c>
      <c r="F4048" s="1">
        <f>COUNTIF(bank_processed_transactions[transaction_id],A4048)</f>
        <v>1</v>
      </c>
      <c r="G4048" s="1" t="str">
        <f t="shared" si="630"/>
        <v>found</v>
      </c>
      <c r="H4048" s="1" t="str">
        <f t="shared" si="631"/>
        <v>Not Duplicate</v>
      </c>
      <c r="I4048" s="1" t="str">
        <f t="shared" si="632"/>
        <v>match</v>
      </c>
      <c r="J4048" s="1" t="str">
        <f t="shared" si="633"/>
        <v>match</v>
      </c>
      <c r="K4048" s="1">
        <f t="shared" si="634"/>
        <v>0</v>
      </c>
      <c r="L4048" s="2">
        <f>IF(F4048=0,"not processed",_xlfn.MINIFS(Processed_data!H:H,Processed_data!A:A,A4048))</f>
        <v>46062</v>
      </c>
      <c r="M4048" s="1">
        <f>IF(F4048=0,"not processed",ABS(bank_source_transactions__1[[#This Row],[transaction_date]]-Reconciliation!L4048))</f>
        <v>2</v>
      </c>
      <c r="N4048" s="1" t="str" cm="1">
        <f t="array" ref="N4048">_xlfn.IFS(M4048="not Processed", "Not Processed",M4048&gt;2,"SLA Breached",M4048&lt;=2,"Within SLA")</f>
        <v>Within SLA</v>
      </c>
      <c r="O4048" s="1" t="str">
        <f>_xlfn.XLOOKUP(A4048,Source_data!A:A,Source_data!D:D)</f>
        <v>UPI</v>
      </c>
      <c r="P4048" s="1">
        <f t="shared" si="635"/>
        <v>0</v>
      </c>
      <c r="Q4048" s="1">
        <f t="shared" si="636"/>
        <v>0</v>
      </c>
      <c r="R4048" s="1">
        <f t="shared" si="637"/>
        <v>0</v>
      </c>
      <c r="S4048" s="1">
        <f t="shared" si="638"/>
        <v>0</v>
      </c>
      <c r="T4048" s="1">
        <f t="shared" si="639"/>
        <v>0</v>
      </c>
      <c r="U4048" s="1" t="str">
        <f>_xlfn.XLOOKUP(Table3[[#This Row],[Transaction ID]],Source_data!A:A,Source_data!E:E)</f>
        <v>Hyderabad</v>
      </c>
      <c r="V4048" s="1">
        <f>_xlfn.IFNA(_xlfn.XLOOKUP(A4048,bank_processed_transactions[transaction_id],bank_processed_transactions[processing_minutes]),"")</f>
        <v>70.5</v>
      </c>
      <c r="W4048" s="31">
        <f>_xlfn.XLOOKUP(A4048,Source_data!A:A,Source_data!B:B)</f>
        <v>46060</v>
      </c>
    </row>
    <row r="4049" spans="1:23" x14ac:dyDescent="0.3">
      <c r="A4049" s="4" t="s">
        <v>4140</v>
      </c>
      <c r="B4049" s="1">
        <f>_xlfn.XLOOKUP(A4049,bank_source_transactions__1[transaction_id],bank_source_transactions__1[amount_inr])</f>
        <v>3529.45</v>
      </c>
      <c r="C4049" s="1">
        <f>_xlfn.XLOOKUP(A4049,Processed_data!A:A,Processed_data!F:F)</f>
        <v>3529.45</v>
      </c>
      <c r="D4049" s="1" t="str">
        <f>_xlfn.XLOOKUP(A4049,bank_source_transactions__1[transaction_id],bank_source_transactions__1[transaction_status])</f>
        <v>SUCCESS</v>
      </c>
      <c r="E4049" s="1" t="str">
        <f>_xlfn.XLOOKUP(A4049,Processed_data!A:A,Processed_data!G:G)</f>
        <v>SUCCESS</v>
      </c>
      <c r="F4049" s="1">
        <f>COUNTIF(bank_processed_transactions[transaction_id],A4049)</f>
        <v>1</v>
      </c>
      <c r="G4049" s="1" t="str">
        <f t="shared" si="630"/>
        <v>found</v>
      </c>
      <c r="H4049" s="1" t="str">
        <f t="shared" si="631"/>
        <v>Not Duplicate</v>
      </c>
      <c r="I4049" s="1" t="str">
        <f t="shared" si="632"/>
        <v>match</v>
      </c>
      <c r="J4049" s="1" t="str">
        <f t="shared" si="633"/>
        <v>match</v>
      </c>
      <c r="K4049" s="1">
        <f t="shared" si="634"/>
        <v>0</v>
      </c>
      <c r="L4049" s="2">
        <f>IF(F4049=0,"not processed",_xlfn.MINIFS(Processed_data!H:H,Processed_data!A:A,A4049))</f>
        <v>46029</v>
      </c>
      <c r="M4049" s="1">
        <f>IF(F4049=0,"not processed",ABS(bank_source_transactions__1[[#This Row],[transaction_date]]-Reconciliation!L4049))</f>
        <v>2</v>
      </c>
      <c r="N4049" s="1" t="str" cm="1">
        <f t="array" ref="N4049">_xlfn.IFS(M4049="not Processed", "Not Processed",M4049&gt;2,"SLA Breached",M4049&lt;=2,"Within SLA")</f>
        <v>Within SLA</v>
      </c>
      <c r="O4049" s="1" t="str">
        <f>_xlfn.XLOOKUP(A4049,Source_data!A:A,Source_data!D:D)</f>
        <v>UPI</v>
      </c>
      <c r="P4049" s="1">
        <f t="shared" si="635"/>
        <v>0</v>
      </c>
      <c r="Q4049" s="1">
        <f t="shared" si="636"/>
        <v>0</v>
      </c>
      <c r="R4049" s="1">
        <f t="shared" si="637"/>
        <v>0</v>
      </c>
      <c r="S4049" s="1">
        <f t="shared" si="638"/>
        <v>0</v>
      </c>
      <c r="T4049" s="1">
        <f t="shared" si="639"/>
        <v>0</v>
      </c>
      <c r="U4049" s="1" t="str">
        <f>_xlfn.XLOOKUP(Table3[[#This Row],[Transaction ID]],Source_data!A:A,Source_data!E:E)</f>
        <v>Mumbai</v>
      </c>
      <c r="V4049" s="1">
        <f>_xlfn.IFNA(_xlfn.XLOOKUP(A4049,bank_processed_transactions[transaction_id],bank_processed_transactions[processing_minutes]),"")</f>
        <v>30.9</v>
      </c>
      <c r="W4049" s="31">
        <f>_xlfn.XLOOKUP(A4049,Source_data!A:A,Source_data!B:B)</f>
        <v>46027</v>
      </c>
    </row>
    <row r="4050" spans="1:23" x14ac:dyDescent="0.3">
      <c r="A4050" s="3" t="s">
        <v>2356</v>
      </c>
      <c r="B4050" s="1">
        <f>_xlfn.XLOOKUP(A4050,bank_source_transactions__1[transaction_id],bank_source_transactions__1[amount_inr])</f>
        <v>5383.3</v>
      </c>
      <c r="C4050" s="1">
        <f>_xlfn.XLOOKUP(A4050,Processed_data!A:A,Processed_data!F:F)</f>
        <v>5383.3</v>
      </c>
      <c r="D4050" s="1" t="str">
        <f>_xlfn.XLOOKUP(A4050,bank_source_transactions__1[transaction_id],bank_source_transactions__1[transaction_status])</f>
        <v>SUCCESS</v>
      </c>
      <c r="E4050" s="1" t="str">
        <f>_xlfn.XLOOKUP(A4050,Processed_data!A:A,Processed_data!G:G)</f>
        <v>SUCCESS</v>
      </c>
      <c r="F4050" s="1">
        <f>COUNTIF(bank_processed_transactions[transaction_id],A4050)</f>
        <v>1</v>
      </c>
      <c r="G4050" s="1" t="str">
        <f t="shared" si="630"/>
        <v>found</v>
      </c>
      <c r="H4050" s="1" t="str">
        <f t="shared" si="631"/>
        <v>Not Duplicate</v>
      </c>
      <c r="I4050" s="1" t="str">
        <f t="shared" si="632"/>
        <v>match</v>
      </c>
      <c r="J4050" s="1" t="str">
        <f t="shared" si="633"/>
        <v>match</v>
      </c>
      <c r="K4050" s="1">
        <f t="shared" si="634"/>
        <v>0</v>
      </c>
      <c r="L4050" s="2">
        <f>IF(F4050=0,"not processed",_xlfn.MINIFS(Processed_data!H:H,Processed_data!A:A,A4050))</f>
        <v>46041</v>
      </c>
      <c r="M4050" s="1">
        <f>IF(F4050=0,"not processed",ABS(bank_source_transactions__1[[#This Row],[transaction_date]]-Reconciliation!L4050))</f>
        <v>3</v>
      </c>
      <c r="N4050" s="1" t="str" cm="1">
        <f t="array" ref="N4050">_xlfn.IFS(M4050="not Processed", "Not Processed",M4050&gt;2,"SLA Breached",M4050&lt;=2,"Within SLA")</f>
        <v>SLA Breached</v>
      </c>
      <c r="O4050" s="1" t="str">
        <f>_xlfn.XLOOKUP(A4050,Source_data!A:A,Source_data!D:D)</f>
        <v>UPI</v>
      </c>
      <c r="P4050" s="1">
        <f t="shared" si="635"/>
        <v>0</v>
      </c>
      <c r="Q4050" s="1">
        <f t="shared" si="636"/>
        <v>0</v>
      </c>
      <c r="R4050" s="1">
        <f t="shared" si="637"/>
        <v>0</v>
      </c>
      <c r="S4050" s="1">
        <f t="shared" si="638"/>
        <v>0</v>
      </c>
      <c r="T4050" s="1">
        <f t="shared" si="639"/>
        <v>1</v>
      </c>
      <c r="U4050" s="1" t="str">
        <f>_xlfn.XLOOKUP(Table3[[#This Row],[Transaction ID]],Source_data!A:A,Source_data!E:E)</f>
        <v>Mumbai</v>
      </c>
      <c r="V4050" s="1">
        <f>_xlfn.IFNA(_xlfn.XLOOKUP(A4050,bank_processed_transactions[transaction_id],bank_processed_transactions[processing_minutes]),"")</f>
        <v>79.8</v>
      </c>
      <c r="W4050" s="31">
        <f>_xlfn.XLOOKUP(A4050,Source_data!A:A,Source_data!B:B)</f>
        <v>46038</v>
      </c>
    </row>
    <row r="4051" spans="1:23" x14ac:dyDescent="0.3">
      <c r="A4051" s="4" t="s">
        <v>1247</v>
      </c>
      <c r="B4051" s="1">
        <f>_xlfn.XLOOKUP(A4051,bank_source_transactions__1[transaction_id],bank_source_transactions__1[amount_inr])</f>
        <v>5054.87</v>
      </c>
      <c r="C4051" s="1">
        <f>_xlfn.XLOOKUP(A4051,Processed_data!A:A,Processed_data!F:F)</f>
        <v>5054.87</v>
      </c>
      <c r="D4051" s="1" t="str">
        <f>_xlfn.XLOOKUP(A4051,bank_source_transactions__1[transaction_id],bank_source_transactions__1[transaction_status])</f>
        <v>SUCCESS</v>
      </c>
      <c r="E4051" s="1" t="str">
        <f>_xlfn.XLOOKUP(A4051,Processed_data!A:A,Processed_data!G:G)</f>
        <v>SUCCESS</v>
      </c>
      <c r="F4051" s="1">
        <f>COUNTIF(bank_processed_transactions[transaction_id],A4051)</f>
        <v>1</v>
      </c>
      <c r="G4051" s="1" t="str">
        <f t="shared" si="630"/>
        <v>found</v>
      </c>
      <c r="H4051" s="1" t="str">
        <f t="shared" si="631"/>
        <v>Not Duplicate</v>
      </c>
      <c r="I4051" s="1" t="str">
        <f t="shared" si="632"/>
        <v>match</v>
      </c>
      <c r="J4051" s="1" t="str">
        <f t="shared" si="633"/>
        <v>match</v>
      </c>
      <c r="K4051" s="1">
        <f t="shared" si="634"/>
        <v>0</v>
      </c>
      <c r="L4051" s="2">
        <f>IF(F4051=0,"not processed",_xlfn.MINIFS(Processed_data!H:H,Processed_data!A:A,A4051))</f>
        <v>46093</v>
      </c>
      <c r="M4051" s="1">
        <f>IF(F4051=0,"not processed",ABS(bank_source_transactions__1[[#This Row],[transaction_date]]-Reconciliation!L4051))</f>
        <v>2</v>
      </c>
      <c r="N4051" s="1" t="str" cm="1">
        <f t="array" ref="N4051">_xlfn.IFS(M4051="not Processed", "Not Processed",M4051&gt;2,"SLA Breached",M4051&lt;=2,"Within SLA")</f>
        <v>Within SLA</v>
      </c>
      <c r="O4051" s="1" t="str">
        <f>_xlfn.XLOOKUP(A4051,Source_data!A:A,Source_data!D:D)</f>
        <v>IMPS</v>
      </c>
      <c r="P4051" s="1">
        <f t="shared" si="635"/>
        <v>0</v>
      </c>
      <c r="Q4051" s="1">
        <f t="shared" si="636"/>
        <v>0</v>
      </c>
      <c r="R4051" s="1">
        <f t="shared" si="637"/>
        <v>0</v>
      </c>
      <c r="S4051" s="1">
        <f t="shared" si="638"/>
        <v>0</v>
      </c>
      <c r="T4051" s="1">
        <f t="shared" si="639"/>
        <v>0</v>
      </c>
      <c r="U4051" s="1" t="str">
        <f>_xlfn.XLOOKUP(Table3[[#This Row],[Transaction ID]],Source_data!A:A,Source_data!E:E)</f>
        <v>Hyderabad</v>
      </c>
      <c r="V4051" s="1">
        <f>_xlfn.IFNA(_xlfn.XLOOKUP(A4051,bank_processed_transactions[transaction_id],bank_processed_transactions[processing_minutes]),"")</f>
        <v>40.4</v>
      </c>
      <c r="W4051" s="31">
        <f>_xlfn.XLOOKUP(A4051,Source_data!A:A,Source_data!B:B)</f>
        <v>46091</v>
      </c>
    </row>
    <row r="4052" spans="1:23" x14ac:dyDescent="0.3">
      <c r="A4052" s="3" t="s">
        <v>3045</v>
      </c>
      <c r="B4052" s="1">
        <f>_xlfn.XLOOKUP(A4052,bank_source_transactions__1[transaction_id],bank_source_transactions__1[amount_inr])</f>
        <v>7146.91</v>
      </c>
      <c r="C4052" s="1">
        <f>_xlfn.XLOOKUP(A4052,Processed_data!A:A,Processed_data!F:F)</f>
        <v>7146.91</v>
      </c>
      <c r="D4052" s="1" t="str">
        <f>_xlfn.XLOOKUP(A4052,bank_source_transactions__1[transaction_id],bank_source_transactions__1[transaction_status])</f>
        <v>SUCCESS</v>
      </c>
      <c r="E4052" s="1" t="str">
        <f>_xlfn.XLOOKUP(A4052,Processed_data!A:A,Processed_data!G:G)</f>
        <v>SUCCESS</v>
      </c>
      <c r="F4052" s="1">
        <f>COUNTIF(bank_processed_transactions[transaction_id],A4052)</f>
        <v>1</v>
      </c>
      <c r="G4052" s="1" t="str">
        <f t="shared" si="630"/>
        <v>found</v>
      </c>
      <c r="H4052" s="1" t="str">
        <f t="shared" si="631"/>
        <v>Not Duplicate</v>
      </c>
      <c r="I4052" s="1" t="str">
        <f t="shared" si="632"/>
        <v>match</v>
      </c>
      <c r="J4052" s="1" t="str">
        <f t="shared" si="633"/>
        <v>match</v>
      </c>
      <c r="K4052" s="1">
        <f t="shared" si="634"/>
        <v>0</v>
      </c>
      <c r="L4052" s="2">
        <f>IF(F4052=0,"not processed",_xlfn.MINIFS(Processed_data!H:H,Processed_data!A:A,A4052))</f>
        <v>46087</v>
      </c>
      <c r="M4052" s="1">
        <f>IF(F4052=0,"not processed",ABS(bank_source_transactions__1[[#This Row],[transaction_date]]-Reconciliation!L4052))</f>
        <v>3</v>
      </c>
      <c r="N4052" s="1" t="str" cm="1">
        <f t="array" ref="N4052">_xlfn.IFS(M4052="not Processed", "Not Processed",M4052&gt;2,"SLA Breached",M4052&lt;=2,"Within SLA")</f>
        <v>SLA Breached</v>
      </c>
      <c r="O4052" s="1" t="str">
        <f>_xlfn.XLOOKUP(A4052,Source_data!A:A,Source_data!D:D)</f>
        <v>UPI</v>
      </c>
      <c r="P4052" s="1">
        <f t="shared" si="635"/>
        <v>0</v>
      </c>
      <c r="Q4052" s="1">
        <f t="shared" si="636"/>
        <v>0</v>
      </c>
      <c r="R4052" s="1">
        <f t="shared" si="637"/>
        <v>0</v>
      </c>
      <c r="S4052" s="1">
        <f t="shared" si="638"/>
        <v>0</v>
      </c>
      <c r="T4052" s="1">
        <f t="shared" si="639"/>
        <v>1</v>
      </c>
      <c r="U4052" s="1" t="str">
        <f>_xlfn.XLOOKUP(Table3[[#This Row],[Transaction ID]],Source_data!A:A,Source_data!E:E)</f>
        <v>Bengaluru</v>
      </c>
      <c r="V4052" s="1">
        <f>_xlfn.IFNA(_xlfn.XLOOKUP(A4052,bank_processed_transactions[transaction_id],bank_processed_transactions[processing_minutes]),"")</f>
        <v>37.1</v>
      </c>
      <c r="W4052" s="31">
        <f>_xlfn.XLOOKUP(A4052,Source_data!A:A,Source_data!B:B)</f>
        <v>46084</v>
      </c>
    </row>
    <row r="4053" spans="1:23" x14ac:dyDescent="0.3">
      <c r="A4053" s="4" t="s">
        <v>3737</v>
      </c>
      <c r="B4053" s="1">
        <f>_xlfn.XLOOKUP(A4053,bank_source_transactions__1[transaction_id],bank_source_transactions__1[amount_inr])</f>
        <v>272.14</v>
      </c>
      <c r="C4053" s="1">
        <f>_xlfn.XLOOKUP(A4053,Processed_data!A:A,Processed_data!F:F)</f>
        <v>272.14</v>
      </c>
      <c r="D4053" s="1" t="str">
        <f>_xlfn.XLOOKUP(A4053,bank_source_transactions__1[transaction_id],bank_source_transactions__1[transaction_status])</f>
        <v>SUCCESS</v>
      </c>
      <c r="E4053" s="1" t="str">
        <f>_xlfn.XLOOKUP(A4053,Processed_data!A:A,Processed_data!G:G)</f>
        <v>SUCCESS</v>
      </c>
      <c r="F4053" s="1">
        <f>COUNTIF(bank_processed_transactions[transaction_id],A4053)</f>
        <v>1</v>
      </c>
      <c r="G4053" s="1" t="str">
        <f t="shared" si="630"/>
        <v>found</v>
      </c>
      <c r="H4053" s="1" t="str">
        <f t="shared" si="631"/>
        <v>Not Duplicate</v>
      </c>
      <c r="I4053" s="1" t="str">
        <f t="shared" si="632"/>
        <v>match</v>
      </c>
      <c r="J4053" s="1" t="str">
        <f t="shared" si="633"/>
        <v>match</v>
      </c>
      <c r="K4053" s="1">
        <f t="shared" si="634"/>
        <v>0</v>
      </c>
      <c r="L4053" s="2">
        <f>IF(F4053=0,"not processed",_xlfn.MINIFS(Processed_data!H:H,Processed_data!A:A,A4053))</f>
        <v>46086</v>
      </c>
      <c r="M4053" s="1">
        <f>IF(F4053=0,"not processed",ABS(bank_source_transactions__1[[#This Row],[transaction_date]]-Reconciliation!L4053))</f>
        <v>3</v>
      </c>
      <c r="N4053" s="1" t="str" cm="1">
        <f t="array" ref="N4053">_xlfn.IFS(M4053="not Processed", "Not Processed",M4053&gt;2,"SLA Breached",M4053&lt;=2,"Within SLA")</f>
        <v>SLA Breached</v>
      </c>
      <c r="O4053" s="1" t="str">
        <f>_xlfn.XLOOKUP(A4053,Source_data!A:A,Source_data!D:D)</f>
        <v>NEFT</v>
      </c>
      <c r="P4053" s="1">
        <f t="shared" si="635"/>
        <v>0</v>
      </c>
      <c r="Q4053" s="1">
        <f t="shared" si="636"/>
        <v>0</v>
      </c>
      <c r="R4053" s="1">
        <f t="shared" si="637"/>
        <v>0</v>
      </c>
      <c r="S4053" s="1">
        <f t="shared" si="638"/>
        <v>0</v>
      </c>
      <c r="T4053" s="1">
        <f t="shared" si="639"/>
        <v>1</v>
      </c>
      <c r="U4053" s="1" t="str">
        <f>_xlfn.XLOOKUP(Table3[[#This Row],[Transaction ID]],Source_data!A:A,Source_data!E:E)</f>
        <v>Bengaluru</v>
      </c>
      <c r="V4053" s="1">
        <f>_xlfn.IFNA(_xlfn.XLOOKUP(A4053,bank_processed_transactions[transaction_id],bank_processed_transactions[processing_minutes]),"")</f>
        <v>33.1</v>
      </c>
      <c r="W4053" s="31">
        <f>_xlfn.XLOOKUP(A4053,Source_data!A:A,Source_data!B:B)</f>
        <v>46083</v>
      </c>
    </row>
    <row r="4054" spans="1:23" x14ac:dyDescent="0.3">
      <c r="A4054" s="3" t="s">
        <v>2524</v>
      </c>
      <c r="B4054" s="1">
        <f>_xlfn.XLOOKUP(A4054,bank_source_transactions__1[transaction_id],bank_source_transactions__1[amount_inr])</f>
        <v>464.89</v>
      </c>
      <c r="C4054" s="1">
        <f>_xlfn.XLOOKUP(A4054,Processed_data!A:A,Processed_data!F:F)</f>
        <v>464.89</v>
      </c>
      <c r="D4054" s="1" t="str">
        <f>_xlfn.XLOOKUP(A4054,bank_source_transactions__1[transaction_id],bank_source_transactions__1[transaction_status])</f>
        <v>SUCCESS</v>
      </c>
      <c r="E4054" s="1" t="str">
        <f>_xlfn.XLOOKUP(A4054,Processed_data!A:A,Processed_data!G:G)</f>
        <v>SUCCESS</v>
      </c>
      <c r="F4054" s="1">
        <f>COUNTIF(bank_processed_transactions[transaction_id],A4054)</f>
        <v>2</v>
      </c>
      <c r="G4054" s="1" t="str">
        <f t="shared" si="630"/>
        <v>found</v>
      </c>
      <c r="H4054" s="1" t="str">
        <f t="shared" si="631"/>
        <v>Duplicate</v>
      </c>
      <c r="I4054" s="1" t="str">
        <f t="shared" si="632"/>
        <v>match</v>
      </c>
      <c r="J4054" s="1" t="str">
        <f t="shared" si="633"/>
        <v>match</v>
      </c>
      <c r="K4054" s="1">
        <f t="shared" si="634"/>
        <v>0</v>
      </c>
      <c r="L4054" s="2">
        <f>IF(F4054=0,"not processed",_xlfn.MINIFS(Processed_data!H:H,Processed_data!A:A,A4054))</f>
        <v>46114</v>
      </c>
      <c r="M4054" s="1">
        <f>IF(F4054=0,"not processed",ABS(bank_source_transactions__1[[#This Row],[transaction_date]]-Reconciliation!L4054))</f>
        <v>3</v>
      </c>
      <c r="N4054" s="1" t="str" cm="1">
        <f t="array" ref="N4054">_xlfn.IFS(M4054="not Processed", "Not Processed",M4054&gt;2,"SLA Breached",M4054&lt;=2,"Within SLA")</f>
        <v>SLA Breached</v>
      </c>
      <c r="O4054" s="1" t="str">
        <f>_xlfn.XLOOKUP(A4054,Source_data!A:A,Source_data!D:D)</f>
        <v>NEFT</v>
      </c>
      <c r="P4054" s="1">
        <f t="shared" si="635"/>
        <v>0</v>
      </c>
      <c r="Q4054" s="1">
        <f t="shared" si="636"/>
        <v>1</v>
      </c>
      <c r="R4054" s="1">
        <f t="shared" si="637"/>
        <v>0</v>
      </c>
      <c r="S4054" s="1">
        <f t="shared" si="638"/>
        <v>0</v>
      </c>
      <c r="T4054" s="1">
        <f t="shared" si="639"/>
        <v>1</v>
      </c>
      <c r="U4054" s="1" t="str">
        <f>_xlfn.XLOOKUP(Table3[[#This Row],[Transaction ID]],Source_data!A:A,Source_data!E:E)</f>
        <v>Pune</v>
      </c>
      <c r="V4054" s="1">
        <f>_xlfn.IFNA(_xlfn.XLOOKUP(A4054,bank_processed_transactions[transaction_id],bank_processed_transactions[processing_minutes]),"")</f>
        <v>16.8</v>
      </c>
      <c r="W4054" s="31">
        <f>_xlfn.XLOOKUP(A4054,Source_data!A:A,Source_data!B:B)</f>
        <v>46111</v>
      </c>
    </row>
    <row r="4055" spans="1:23" x14ac:dyDescent="0.3">
      <c r="A4055" s="4" t="s">
        <v>2383</v>
      </c>
      <c r="B4055" s="1">
        <f>_xlfn.XLOOKUP(A4055,bank_source_transactions__1[transaction_id],bank_source_transactions__1[amount_inr])</f>
        <v>2622.97</v>
      </c>
      <c r="C4055" s="1">
        <f>_xlfn.XLOOKUP(A4055,Processed_data!A:A,Processed_data!F:F)</f>
        <v>2622.97</v>
      </c>
      <c r="D4055" s="1" t="str">
        <f>_xlfn.XLOOKUP(A4055,bank_source_transactions__1[transaction_id],bank_source_transactions__1[transaction_status])</f>
        <v>SUCCESS</v>
      </c>
      <c r="E4055" s="1" t="str">
        <f>_xlfn.XLOOKUP(A4055,Processed_data!A:A,Processed_data!G:G)</f>
        <v>SUCCESS</v>
      </c>
      <c r="F4055" s="1">
        <f>COUNTIF(bank_processed_transactions[transaction_id],A4055)</f>
        <v>1</v>
      </c>
      <c r="G4055" s="1" t="str">
        <f t="shared" si="630"/>
        <v>found</v>
      </c>
      <c r="H4055" s="1" t="str">
        <f t="shared" si="631"/>
        <v>Not Duplicate</v>
      </c>
      <c r="I4055" s="1" t="str">
        <f t="shared" si="632"/>
        <v>match</v>
      </c>
      <c r="J4055" s="1" t="str">
        <f t="shared" si="633"/>
        <v>match</v>
      </c>
      <c r="K4055" s="1">
        <f t="shared" si="634"/>
        <v>0</v>
      </c>
      <c r="L4055" s="2">
        <f>IF(F4055=0,"not processed",_xlfn.MINIFS(Processed_data!H:H,Processed_data!A:A,A4055))</f>
        <v>46081</v>
      </c>
      <c r="M4055" s="1">
        <f>IF(F4055=0,"not processed",ABS(bank_source_transactions__1[[#This Row],[transaction_date]]-Reconciliation!L4055))</f>
        <v>3</v>
      </c>
      <c r="N4055" s="1" t="str" cm="1">
        <f t="array" ref="N4055">_xlfn.IFS(M4055="not Processed", "Not Processed",M4055&gt;2,"SLA Breached",M4055&lt;=2,"Within SLA")</f>
        <v>SLA Breached</v>
      </c>
      <c r="O4055" s="1" t="str">
        <f>_xlfn.XLOOKUP(A4055,Source_data!A:A,Source_data!D:D)</f>
        <v>NEFT</v>
      </c>
      <c r="P4055" s="1">
        <f t="shared" si="635"/>
        <v>0</v>
      </c>
      <c r="Q4055" s="1">
        <f t="shared" si="636"/>
        <v>0</v>
      </c>
      <c r="R4055" s="1">
        <f t="shared" si="637"/>
        <v>0</v>
      </c>
      <c r="S4055" s="1">
        <f t="shared" si="638"/>
        <v>0</v>
      </c>
      <c r="T4055" s="1">
        <f t="shared" si="639"/>
        <v>1</v>
      </c>
      <c r="U4055" s="1" t="str">
        <f>_xlfn.XLOOKUP(Table3[[#This Row],[Transaction ID]],Source_data!A:A,Source_data!E:E)</f>
        <v>Bengaluru</v>
      </c>
      <c r="V4055" s="1">
        <f>_xlfn.IFNA(_xlfn.XLOOKUP(A4055,bank_processed_transactions[transaction_id],bank_processed_transactions[processing_minutes]),"")</f>
        <v>38</v>
      </c>
      <c r="W4055" s="31">
        <f>_xlfn.XLOOKUP(A4055,Source_data!A:A,Source_data!B:B)</f>
        <v>46078</v>
      </c>
    </row>
    <row r="4056" spans="1:23" x14ac:dyDescent="0.3">
      <c r="A4056" s="3" t="s">
        <v>158</v>
      </c>
      <c r="B4056" s="1">
        <f>_xlfn.XLOOKUP(A4056,bank_source_transactions__1[transaction_id],bank_source_transactions__1[amount_inr])</f>
        <v>6598.53</v>
      </c>
      <c r="C4056" s="1">
        <f>_xlfn.XLOOKUP(A4056,Processed_data!A:A,Processed_data!F:F)</f>
        <v>6598.53</v>
      </c>
      <c r="D4056" s="1" t="str">
        <f>_xlfn.XLOOKUP(A4056,bank_source_transactions__1[transaction_id],bank_source_transactions__1[transaction_status])</f>
        <v>SUCCESS</v>
      </c>
      <c r="E4056" s="1" t="str">
        <f>_xlfn.XLOOKUP(A4056,Processed_data!A:A,Processed_data!G:G)</f>
        <v>SUCCESS</v>
      </c>
      <c r="F4056" s="1">
        <f>COUNTIF(bank_processed_transactions[transaction_id],A4056)</f>
        <v>1</v>
      </c>
      <c r="G4056" s="1" t="str">
        <f t="shared" si="630"/>
        <v>found</v>
      </c>
      <c r="H4056" s="1" t="str">
        <f t="shared" si="631"/>
        <v>Not Duplicate</v>
      </c>
      <c r="I4056" s="1" t="str">
        <f t="shared" si="632"/>
        <v>match</v>
      </c>
      <c r="J4056" s="1" t="str">
        <f t="shared" si="633"/>
        <v>match</v>
      </c>
      <c r="K4056" s="1">
        <f t="shared" si="634"/>
        <v>0</v>
      </c>
      <c r="L4056" s="2">
        <f>IF(F4056=0,"not processed",_xlfn.MINIFS(Processed_data!H:H,Processed_data!A:A,A4056))</f>
        <v>46056</v>
      </c>
      <c r="M4056" s="1">
        <f>IF(F4056=0,"not processed",ABS(bank_source_transactions__1[[#This Row],[transaction_date]]-Reconciliation!L4056))</f>
        <v>1</v>
      </c>
      <c r="N4056" s="1" t="str" cm="1">
        <f t="array" ref="N4056">_xlfn.IFS(M4056="not Processed", "Not Processed",M4056&gt;2,"SLA Breached",M4056&lt;=2,"Within SLA")</f>
        <v>Within SLA</v>
      </c>
      <c r="O4056" s="1" t="str">
        <f>_xlfn.XLOOKUP(A4056,Source_data!A:A,Source_data!D:D)</f>
        <v>NEFT</v>
      </c>
      <c r="P4056" s="1">
        <f t="shared" si="635"/>
        <v>0</v>
      </c>
      <c r="Q4056" s="1">
        <f t="shared" si="636"/>
        <v>0</v>
      </c>
      <c r="R4056" s="1">
        <f t="shared" si="637"/>
        <v>0</v>
      </c>
      <c r="S4056" s="1">
        <f t="shared" si="638"/>
        <v>0</v>
      </c>
      <c r="T4056" s="1">
        <f t="shared" si="639"/>
        <v>0</v>
      </c>
      <c r="U4056" s="1" t="str">
        <f>_xlfn.XLOOKUP(Table3[[#This Row],[Transaction ID]],Source_data!A:A,Source_data!E:E)</f>
        <v>Hyderabad</v>
      </c>
      <c r="V4056" s="1">
        <f>_xlfn.IFNA(_xlfn.XLOOKUP(A4056,bank_processed_transactions[transaction_id],bank_processed_transactions[processing_minutes]),"")</f>
        <v>41</v>
      </c>
      <c r="W4056" s="31">
        <f>_xlfn.XLOOKUP(A4056,Source_data!A:A,Source_data!B:B)</f>
        <v>46055</v>
      </c>
    </row>
    <row r="4057" spans="1:23" x14ac:dyDescent="0.3">
      <c r="A4057" s="4" t="s">
        <v>4900</v>
      </c>
      <c r="B4057" s="1">
        <f>_xlfn.XLOOKUP(A4057,bank_source_transactions__1[transaction_id],bank_source_transactions__1[amount_inr])</f>
        <v>6825.11</v>
      </c>
      <c r="C4057" s="1">
        <f>_xlfn.XLOOKUP(A4057,Processed_data!A:A,Processed_data!F:F)</f>
        <v>6825.11</v>
      </c>
      <c r="D4057" s="1" t="str">
        <f>_xlfn.XLOOKUP(A4057,bank_source_transactions__1[transaction_id],bank_source_transactions__1[transaction_status])</f>
        <v>SUCCESS</v>
      </c>
      <c r="E4057" s="1" t="str">
        <f>_xlfn.XLOOKUP(A4057,Processed_data!A:A,Processed_data!G:G)</f>
        <v>SUCCESS</v>
      </c>
      <c r="F4057" s="1">
        <f>COUNTIF(bank_processed_transactions[transaction_id],A4057)</f>
        <v>1</v>
      </c>
      <c r="G4057" s="1" t="str">
        <f t="shared" si="630"/>
        <v>found</v>
      </c>
      <c r="H4057" s="1" t="str">
        <f t="shared" si="631"/>
        <v>Not Duplicate</v>
      </c>
      <c r="I4057" s="1" t="str">
        <f t="shared" si="632"/>
        <v>match</v>
      </c>
      <c r="J4057" s="1" t="str">
        <f t="shared" si="633"/>
        <v>match</v>
      </c>
      <c r="K4057" s="1">
        <f t="shared" si="634"/>
        <v>0</v>
      </c>
      <c r="L4057" s="2">
        <f>IF(F4057=0,"not processed",_xlfn.MINIFS(Processed_data!H:H,Processed_data!A:A,A4057))</f>
        <v>46069</v>
      </c>
      <c r="M4057" s="1">
        <f>IF(F4057=0,"not processed",ABS(bank_source_transactions__1[[#This Row],[transaction_date]]-Reconciliation!L4057))</f>
        <v>1</v>
      </c>
      <c r="N4057" s="1" t="str" cm="1">
        <f t="array" ref="N4057">_xlfn.IFS(M4057="not Processed", "Not Processed",M4057&gt;2,"SLA Breached",M4057&lt;=2,"Within SLA")</f>
        <v>Within SLA</v>
      </c>
      <c r="O4057" s="1" t="str">
        <f>_xlfn.XLOOKUP(A4057,Source_data!A:A,Source_data!D:D)</f>
        <v>NEFT</v>
      </c>
      <c r="P4057" s="1">
        <f t="shared" si="635"/>
        <v>0</v>
      </c>
      <c r="Q4057" s="1">
        <f t="shared" si="636"/>
        <v>0</v>
      </c>
      <c r="R4057" s="1">
        <f t="shared" si="637"/>
        <v>0</v>
      </c>
      <c r="S4057" s="1">
        <f t="shared" si="638"/>
        <v>0</v>
      </c>
      <c r="T4057" s="1">
        <f t="shared" si="639"/>
        <v>0</v>
      </c>
      <c r="U4057" s="1" t="str">
        <f>_xlfn.XLOOKUP(Table3[[#This Row],[Transaction ID]],Source_data!A:A,Source_data!E:E)</f>
        <v>Hyderabad</v>
      </c>
      <c r="V4057" s="1">
        <f>_xlfn.IFNA(_xlfn.XLOOKUP(A4057,bank_processed_transactions[transaction_id],bank_processed_transactions[processing_minutes]),"")</f>
        <v>50.8</v>
      </c>
      <c r="W4057" s="31">
        <f>_xlfn.XLOOKUP(A4057,Source_data!A:A,Source_data!B:B)</f>
        <v>46068</v>
      </c>
    </row>
    <row r="4058" spans="1:23" x14ac:dyDescent="0.3">
      <c r="A4058" s="3" t="s">
        <v>2303</v>
      </c>
      <c r="B4058" s="1">
        <f>_xlfn.XLOOKUP(A4058,bank_source_transactions__1[transaction_id],bank_source_transactions__1[amount_inr])</f>
        <v>2581.9</v>
      </c>
      <c r="C4058" s="1">
        <f>_xlfn.XLOOKUP(A4058,Processed_data!A:A,Processed_data!F:F)</f>
        <v>2581.9</v>
      </c>
      <c r="D4058" s="1" t="str">
        <f>_xlfn.XLOOKUP(A4058,bank_source_transactions__1[transaction_id],bank_source_transactions__1[transaction_status])</f>
        <v>SUCCESS</v>
      </c>
      <c r="E4058" s="1" t="str">
        <f>_xlfn.XLOOKUP(A4058,Processed_data!A:A,Processed_data!G:G)</f>
        <v>SUCCESS</v>
      </c>
      <c r="F4058" s="1">
        <f>COUNTIF(bank_processed_transactions[transaction_id],A4058)</f>
        <v>1</v>
      </c>
      <c r="G4058" s="1" t="str">
        <f t="shared" si="630"/>
        <v>found</v>
      </c>
      <c r="H4058" s="1" t="str">
        <f t="shared" si="631"/>
        <v>Not Duplicate</v>
      </c>
      <c r="I4058" s="1" t="str">
        <f t="shared" si="632"/>
        <v>match</v>
      </c>
      <c r="J4058" s="1" t="str">
        <f t="shared" si="633"/>
        <v>match</v>
      </c>
      <c r="K4058" s="1">
        <f t="shared" si="634"/>
        <v>0</v>
      </c>
      <c r="L4058" s="2">
        <f>IF(F4058=0,"not processed",_xlfn.MINIFS(Processed_data!H:H,Processed_data!A:A,A4058))</f>
        <v>46077</v>
      </c>
      <c r="M4058" s="1">
        <f>IF(F4058=0,"not processed",ABS(bank_source_transactions__1[[#This Row],[transaction_date]]-Reconciliation!L4058))</f>
        <v>0</v>
      </c>
      <c r="N4058" s="1" t="str" cm="1">
        <f t="array" ref="N4058">_xlfn.IFS(M4058="not Processed", "Not Processed",M4058&gt;2,"SLA Breached",M4058&lt;=2,"Within SLA")</f>
        <v>Within SLA</v>
      </c>
      <c r="O4058" s="1" t="str">
        <f>_xlfn.XLOOKUP(A4058,Source_data!A:A,Source_data!D:D)</f>
        <v>UPI</v>
      </c>
      <c r="P4058" s="1">
        <f t="shared" si="635"/>
        <v>0</v>
      </c>
      <c r="Q4058" s="1">
        <f t="shared" si="636"/>
        <v>0</v>
      </c>
      <c r="R4058" s="1">
        <f t="shared" si="637"/>
        <v>0</v>
      </c>
      <c r="S4058" s="1">
        <f t="shared" si="638"/>
        <v>0</v>
      </c>
      <c r="T4058" s="1">
        <f t="shared" si="639"/>
        <v>0</v>
      </c>
      <c r="U4058" s="1" t="str">
        <f>_xlfn.XLOOKUP(Table3[[#This Row],[Transaction ID]],Source_data!A:A,Source_data!E:E)</f>
        <v>Hyderabad</v>
      </c>
      <c r="V4058" s="1">
        <f>_xlfn.IFNA(_xlfn.XLOOKUP(A4058,bank_processed_transactions[transaction_id],bank_processed_transactions[processing_minutes]),"")</f>
        <v>11.3</v>
      </c>
      <c r="W4058" s="31">
        <f>_xlfn.XLOOKUP(A4058,Source_data!A:A,Source_data!B:B)</f>
        <v>46077</v>
      </c>
    </row>
    <row r="4059" spans="1:23" x14ac:dyDescent="0.3">
      <c r="A4059" s="4" t="s">
        <v>664</v>
      </c>
      <c r="B4059" s="1">
        <f>_xlfn.XLOOKUP(A4059,bank_source_transactions__1[transaction_id],bank_source_transactions__1[amount_inr])</f>
        <v>4647.04</v>
      </c>
      <c r="C4059" s="1">
        <f>_xlfn.XLOOKUP(A4059,Processed_data!A:A,Processed_data!F:F)</f>
        <v>4647.04</v>
      </c>
      <c r="D4059" s="1" t="str">
        <f>_xlfn.XLOOKUP(A4059,bank_source_transactions__1[transaction_id],bank_source_transactions__1[transaction_status])</f>
        <v>SUCCESS</v>
      </c>
      <c r="E4059" s="1" t="str">
        <f>_xlfn.XLOOKUP(A4059,Processed_data!A:A,Processed_data!G:G)</f>
        <v>SUCCESS</v>
      </c>
      <c r="F4059" s="1">
        <f>COUNTIF(bank_processed_transactions[transaction_id],A4059)</f>
        <v>1</v>
      </c>
      <c r="G4059" s="1" t="str">
        <f t="shared" si="630"/>
        <v>found</v>
      </c>
      <c r="H4059" s="1" t="str">
        <f t="shared" si="631"/>
        <v>Not Duplicate</v>
      </c>
      <c r="I4059" s="1" t="str">
        <f t="shared" si="632"/>
        <v>match</v>
      </c>
      <c r="J4059" s="1" t="str">
        <f t="shared" si="633"/>
        <v>match</v>
      </c>
      <c r="K4059" s="1">
        <f t="shared" si="634"/>
        <v>0</v>
      </c>
      <c r="L4059" s="2">
        <f>IF(F4059=0,"not processed",_xlfn.MINIFS(Processed_data!H:H,Processed_data!A:A,A4059))</f>
        <v>46039</v>
      </c>
      <c r="M4059" s="1">
        <f>IF(F4059=0,"not processed",ABS(bank_source_transactions__1[[#This Row],[transaction_date]]-Reconciliation!L4059))</f>
        <v>3</v>
      </c>
      <c r="N4059" s="1" t="str" cm="1">
        <f t="array" ref="N4059">_xlfn.IFS(M4059="not Processed", "Not Processed",M4059&gt;2,"SLA Breached",M4059&lt;=2,"Within SLA")</f>
        <v>SLA Breached</v>
      </c>
      <c r="O4059" s="1" t="str">
        <f>_xlfn.XLOOKUP(A4059,Source_data!A:A,Source_data!D:D)</f>
        <v>IMPS</v>
      </c>
      <c r="P4059" s="1">
        <f t="shared" si="635"/>
        <v>0</v>
      </c>
      <c r="Q4059" s="1">
        <f t="shared" si="636"/>
        <v>0</v>
      </c>
      <c r="R4059" s="1">
        <f t="shared" si="637"/>
        <v>0</v>
      </c>
      <c r="S4059" s="1">
        <f t="shared" si="638"/>
        <v>0</v>
      </c>
      <c r="T4059" s="1">
        <f t="shared" si="639"/>
        <v>1</v>
      </c>
      <c r="U4059" s="1" t="str">
        <f>_xlfn.XLOOKUP(Table3[[#This Row],[Transaction ID]],Source_data!A:A,Source_data!E:E)</f>
        <v>Hyderabad</v>
      </c>
      <c r="V4059" s="1">
        <f>_xlfn.IFNA(_xlfn.XLOOKUP(A4059,bank_processed_transactions[transaction_id],bank_processed_transactions[processing_minutes]),"")</f>
        <v>12.1</v>
      </c>
      <c r="W4059" s="31">
        <f>_xlfn.XLOOKUP(A4059,Source_data!A:A,Source_data!B:B)</f>
        <v>46036</v>
      </c>
    </row>
    <row r="4060" spans="1:23" x14ac:dyDescent="0.3">
      <c r="A4060" s="3" t="s">
        <v>2001</v>
      </c>
      <c r="B4060" s="1">
        <f>_xlfn.XLOOKUP(A4060,bank_source_transactions__1[transaction_id],bank_source_transactions__1[amount_inr])</f>
        <v>3218.11</v>
      </c>
      <c r="C4060" s="1">
        <f>_xlfn.XLOOKUP(A4060,Processed_data!A:A,Processed_data!F:F)</f>
        <v>3218.11</v>
      </c>
      <c r="D4060" s="1" t="str">
        <f>_xlfn.XLOOKUP(A4060,bank_source_transactions__1[transaction_id],bank_source_transactions__1[transaction_status])</f>
        <v>SUCCESS</v>
      </c>
      <c r="E4060" s="1" t="str">
        <f>_xlfn.XLOOKUP(A4060,Processed_data!A:A,Processed_data!G:G)</f>
        <v>SUCCESS</v>
      </c>
      <c r="F4060" s="1">
        <f>COUNTIF(bank_processed_transactions[transaction_id],A4060)</f>
        <v>1</v>
      </c>
      <c r="G4060" s="1" t="str">
        <f t="shared" si="630"/>
        <v>found</v>
      </c>
      <c r="H4060" s="1" t="str">
        <f t="shared" si="631"/>
        <v>Not Duplicate</v>
      </c>
      <c r="I4060" s="1" t="str">
        <f t="shared" si="632"/>
        <v>match</v>
      </c>
      <c r="J4060" s="1" t="str">
        <f t="shared" si="633"/>
        <v>match</v>
      </c>
      <c r="K4060" s="1">
        <f t="shared" si="634"/>
        <v>0</v>
      </c>
      <c r="L4060" s="2">
        <f>IF(F4060=0,"not processed",_xlfn.MINIFS(Processed_data!H:H,Processed_data!A:A,A4060))</f>
        <v>46068</v>
      </c>
      <c r="M4060" s="1">
        <f>IF(F4060=0,"not processed",ABS(bank_source_transactions__1[[#This Row],[transaction_date]]-Reconciliation!L4060))</f>
        <v>2</v>
      </c>
      <c r="N4060" s="1" t="str" cm="1">
        <f t="array" ref="N4060">_xlfn.IFS(M4060="not Processed", "Not Processed",M4060&gt;2,"SLA Breached",M4060&lt;=2,"Within SLA")</f>
        <v>Within SLA</v>
      </c>
      <c r="O4060" s="1" t="str">
        <f>_xlfn.XLOOKUP(A4060,Source_data!A:A,Source_data!D:D)</f>
        <v>IMPS</v>
      </c>
      <c r="P4060" s="1">
        <f t="shared" si="635"/>
        <v>0</v>
      </c>
      <c r="Q4060" s="1">
        <f t="shared" si="636"/>
        <v>0</v>
      </c>
      <c r="R4060" s="1">
        <f t="shared" si="637"/>
        <v>0</v>
      </c>
      <c r="S4060" s="1">
        <f t="shared" si="638"/>
        <v>0</v>
      </c>
      <c r="T4060" s="1">
        <f t="shared" si="639"/>
        <v>0</v>
      </c>
      <c r="U4060" s="1" t="str">
        <f>_xlfn.XLOOKUP(Table3[[#This Row],[Transaction ID]],Source_data!A:A,Source_data!E:E)</f>
        <v>Hyderabad</v>
      </c>
      <c r="V4060" s="1">
        <f>_xlfn.IFNA(_xlfn.XLOOKUP(A4060,bank_processed_transactions[transaction_id],bank_processed_transactions[processing_minutes]),"")</f>
        <v>36.299999999999997</v>
      </c>
      <c r="W4060" s="31">
        <f>_xlfn.XLOOKUP(A4060,Source_data!A:A,Source_data!B:B)</f>
        <v>46066</v>
      </c>
    </row>
    <row r="4061" spans="1:23" x14ac:dyDescent="0.3">
      <c r="A4061" s="4" t="s">
        <v>4469</v>
      </c>
      <c r="B4061" s="1">
        <f>_xlfn.XLOOKUP(A4061,bank_source_transactions__1[transaction_id],bank_source_transactions__1[amount_inr])</f>
        <v>5680.95</v>
      </c>
      <c r="C4061" s="1">
        <f>_xlfn.XLOOKUP(A4061,Processed_data!A:A,Processed_data!F:F)</f>
        <v>5680.95</v>
      </c>
      <c r="D4061" s="1" t="str">
        <f>_xlfn.XLOOKUP(A4061,bank_source_transactions__1[transaction_id],bank_source_transactions__1[transaction_status])</f>
        <v>SUCCESS</v>
      </c>
      <c r="E4061" s="1" t="str">
        <f>_xlfn.XLOOKUP(A4061,Processed_data!A:A,Processed_data!G:G)</f>
        <v>SUCCESS</v>
      </c>
      <c r="F4061" s="1">
        <f>COUNTIF(bank_processed_transactions[transaction_id],A4061)</f>
        <v>1</v>
      </c>
      <c r="G4061" s="1" t="str">
        <f t="shared" si="630"/>
        <v>found</v>
      </c>
      <c r="H4061" s="1" t="str">
        <f t="shared" si="631"/>
        <v>Not Duplicate</v>
      </c>
      <c r="I4061" s="1" t="str">
        <f t="shared" si="632"/>
        <v>match</v>
      </c>
      <c r="J4061" s="1" t="str">
        <f t="shared" si="633"/>
        <v>match</v>
      </c>
      <c r="K4061" s="1">
        <f t="shared" si="634"/>
        <v>0</v>
      </c>
      <c r="L4061" s="2">
        <f>IF(F4061=0,"not processed",_xlfn.MINIFS(Processed_data!H:H,Processed_data!A:A,A4061))</f>
        <v>46103</v>
      </c>
      <c r="M4061" s="1">
        <f>IF(F4061=0,"not processed",ABS(bank_source_transactions__1[[#This Row],[transaction_date]]-Reconciliation!L4061))</f>
        <v>0</v>
      </c>
      <c r="N4061" s="1" t="str" cm="1">
        <f t="array" ref="N4061">_xlfn.IFS(M4061="not Processed", "Not Processed",M4061&gt;2,"SLA Breached",M4061&lt;=2,"Within SLA")</f>
        <v>Within SLA</v>
      </c>
      <c r="O4061" s="1" t="str">
        <f>_xlfn.XLOOKUP(A4061,Source_data!A:A,Source_data!D:D)</f>
        <v>UPI</v>
      </c>
      <c r="P4061" s="1">
        <f t="shared" si="635"/>
        <v>0</v>
      </c>
      <c r="Q4061" s="1">
        <f t="shared" si="636"/>
        <v>0</v>
      </c>
      <c r="R4061" s="1">
        <f t="shared" si="637"/>
        <v>0</v>
      </c>
      <c r="S4061" s="1">
        <f t="shared" si="638"/>
        <v>0</v>
      </c>
      <c r="T4061" s="1">
        <f t="shared" si="639"/>
        <v>0</v>
      </c>
      <c r="U4061" s="1" t="str">
        <f>_xlfn.XLOOKUP(Table3[[#This Row],[Transaction ID]],Source_data!A:A,Source_data!E:E)</f>
        <v>Pune</v>
      </c>
      <c r="V4061" s="1">
        <f>_xlfn.IFNA(_xlfn.XLOOKUP(A4061,bank_processed_transactions[transaction_id],bank_processed_transactions[processing_minutes]),"")</f>
        <v>9.5</v>
      </c>
      <c r="W4061" s="31">
        <f>_xlfn.XLOOKUP(A4061,Source_data!A:A,Source_data!B:B)</f>
        <v>46103</v>
      </c>
    </row>
    <row r="4062" spans="1:23" x14ac:dyDescent="0.3">
      <c r="A4062" s="3" t="s">
        <v>3128</v>
      </c>
      <c r="B4062" s="1">
        <f>_xlfn.XLOOKUP(A4062,bank_source_transactions__1[transaction_id],bank_source_transactions__1[amount_inr])</f>
        <v>460.15</v>
      </c>
      <c r="C4062" s="1">
        <f>_xlfn.XLOOKUP(A4062,Processed_data!A:A,Processed_data!F:F)</f>
        <v>460.15</v>
      </c>
      <c r="D4062" s="1" t="str">
        <f>_xlfn.XLOOKUP(A4062,bank_source_transactions__1[transaction_id],bank_source_transactions__1[transaction_status])</f>
        <v>SUCCESS</v>
      </c>
      <c r="E4062" s="1" t="str">
        <f>_xlfn.XLOOKUP(A4062,Processed_data!A:A,Processed_data!G:G)</f>
        <v>SUCCESS</v>
      </c>
      <c r="F4062" s="1">
        <f>COUNTIF(bank_processed_transactions[transaction_id],A4062)</f>
        <v>1</v>
      </c>
      <c r="G4062" s="1" t="str">
        <f t="shared" si="630"/>
        <v>found</v>
      </c>
      <c r="H4062" s="1" t="str">
        <f t="shared" si="631"/>
        <v>Not Duplicate</v>
      </c>
      <c r="I4062" s="1" t="str">
        <f t="shared" si="632"/>
        <v>match</v>
      </c>
      <c r="J4062" s="1" t="str">
        <f t="shared" si="633"/>
        <v>match</v>
      </c>
      <c r="K4062" s="1">
        <f t="shared" si="634"/>
        <v>0</v>
      </c>
      <c r="L4062" s="2">
        <f>IF(F4062=0,"not processed",_xlfn.MINIFS(Processed_data!H:H,Processed_data!A:A,A4062))</f>
        <v>46035</v>
      </c>
      <c r="M4062" s="1">
        <f>IF(F4062=0,"not processed",ABS(bank_source_transactions__1[[#This Row],[transaction_date]]-Reconciliation!L4062))</f>
        <v>1</v>
      </c>
      <c r="N4062" s="1" t="str" cm="1">
        <f t="array" ref="N4062">_xlfn.IFS(M4062="not Processed", "Not Processed",M4062&gt;2,"SLA Breached",M4062&lt;=2,"Within SLA")</f>
        <v>Within SLA</v>
      </c>
      <c r="O4062" s="1" t="str">
        <f>_xlfn.XLOOKUP(A4062,Source_data!A:A,Source_data!D:D)</f>
        <v>NEFT</v>
      </c>
      <c r="P4062" s="1">
        <f t="shared" si="635"/>
        <v>0</v>
      </c>
      <c r="Q4062" s="1">
        <f t="shared" si="636"/>
        <v>0</v>
      </c>
      <c r="R4062" s="1">
        <f t="shared" si="637"/>
        <v>0</v>
      </c>
      <c r="S4062" s="1">
        <f t="shared" si="638"/>
        <v>0</v>
      </c>
      <c r="T4062" s="1">
        <f t="shared" si="639"/>
        <v>0</v>
      </c>
      <c r="U4062" s="1" t="str">
        <f>_xlfn.XLOOKUP(Table3[[#This Row],[Transaction ID]],Source_data!A:A,Source_data!E:E)</f>
        <v>Pune</v>
      </c>
      <c r="V4062" s="1">
        <f>_xlfn.IFNA(_xlfn.XLOOKUP(A4062,bank_processed_transactions[transaction_id],bank_processed_transactions[processing_minutes]),"")</f>
        <v>40.799999999999997</v>
      </c>
      <c r="W4062" s="31">
        <f>_xlfn.XLOOKUP(A4062,Source_data!A:A,Source_data!B:B)</f>
        <v>46034</v>
      </c>
    </row>
    <row r="4063" spans="1:23" x14ac:dyDescent="0.3">
      <c r="A4063" s="4" t="s">
        <v>4966</v>
      </c>
      <c r="B4063" s="1">
        <f>_xlfn.XLOOKUP(A4063,bank_source_transactions__1[transaction_id],bank_source_transactions__1[amount_inr])</f>
        <v>26032.400000000001</v>
      </c>
      <c r="C4063" s="1">
        <f>_xlfn.XLOOKUP(A4063,Processed_data!A:A,Processed_data!F:F)</f>
        <v>26032.400000000001</v>
      </c>
      <c r="D4063" s="1" t="str">
        <f>_xlfn.XLOOKUP(A4063,bank_source_transactions__1[transaction_id],bank_source_transactions__1[transaction_status])</f>
        <v>SUCCESS</v>
      </c>
      <c r="E4063" s="1" t="str">
        <f>_xlfn.XLOOKUP(A4063,Processed_data!A:A,Processed_data!G:G)</f>
        <v>SUCCESS</v>
      </c>
      <c r="F4063" s="1">
        <f>COUNTIF(bank_processed_transactions[transaction_id],A4063)</f>
        <v>1</v>
      </c>
      <c r="G4063" s="1" t="str">
        <f t="shared" si="630"/>
        <v>found</v>
      </c>
      <c r="H4063" s="1" t="str">
        <f t="shared" si="631"/>
        <v>Not Duplicate</v>
      </c>
      <c r="I4063" s="1" t="str">
        <f t="shared" si="632"/>
        <v>match</v>
      </c>
      <c r="J4063" s="1" t="str">
        <f t="shared" si="633"/>
        <v>match</v>
      </c>
      <c r="K4063" s="1">
        <f t="shared" si="634"/>
        <v>0</v>
      </c>
      <c r="L4063" s="2">
        <f>IF(F4063=0,"not processed",_xlfn.MINIFS(Processed_data!H:H,Processed_data!A:A,A4063))</f>
        <v>46039</v>
      </c>
      <c r="M4063" s="1">
        <f>IF(F4063=0,"not processed",ABS(bank_source_transactions__1[[#This Row],[transaction_date]]-Reconciliation!L4063))</f>
        <v>3</v>
      </c>
      <c r="N4063" s="1" t="str" cm="1">
        <f t="array" ref="N4063">_xlfn.IFS(M4063="not Processed", "Not Processed",M4063&gt;2,"SLA Breached",M4063&lt;=2,"Within SLA")</f>
        <v>SLA Breached</v>
      </c>
      <c r="O4063" s="1" t="str">
        <f>_xlfn.XLOOKUP(A4063,Source_data!A:A,Source_data!D:D)</f>
        <v>UPI</v>
      </c>
      <c r="P4063" s="1">
        <f t="shared" si="635"/>
        <v>0</v>
      </c>
      <c r="Q4063" s="1">
        <f t="shared" si="636"/>
        <v>0</v>
      </c>
      <c r="R4063" s="1">
        <f t="shared" si="637"/>
        <v>0</v>
      </c>
      <c r="S4063" s="1">
        <f t="shared" si="638"/>
        <v>0</v>
      </c>
      <c r="T4063" s="1">
        <f t="shared" si="639"/>
        <v>1</v>
      </c>
      <c r="U4063" s="1" t="str">
        <f>_xlfn.XLOOKUP(Table3[[#This Row],[Transaction ID]],Source_data!A:A,Source_data!E:E)</f>
        <v>Hyderabad</v>
      </c>
      <c r="V4063" s="1">
        <f>_xlfn.IFNA(_xlfn.XLOOKUP(A4063,bank_processed_transactions[transaction_id],bank_processed_transactions[processing_minutes]),"")</f>
        <v>16.7</v>
      </c>
      <c r="W4063" s="31">
        <f>_xlfn.XLOOKUP(A4063,Source_data!A:A,Source_data!B:B)</f>
        <v>46036</v>
      </c>
    </row>
    <row r="4064" spans="1:23" x14ac:dyDescent="0.3">
      <c r="A4064" s="3" t="s">
        <v>1469</v>
      </c>
      <c r="B4064" s="1">
        <f>_xlfn.XLOOKUP(A4064,bank_source_transactions__1[transaction_id],bank_source_transactions__1[amount_inr])</f>
        <v>2688.97</v>
      </c>
      <c r="C4064" s="1">
        <f>_xlfn.XLOOKUP(A4064,Processed_data!A:A,Processed_data!F:F)</f>
        <v>2688.97</v>
      </c>
      <c r="D4064" s="1" t="str">
        <f>_xlfn.XLOOKUP(A4064,bank_source_transactions__1[transaction_id],bank_source_transactions__1[transaction_status])</f>
        <v>SUCCESS</v>
      </c>
      <c r="E4064" s="1" t="str">
        <f>_xlfn.XLOOKUP(A4064,Processed_data!A:A,Processed_data!G:G)</f>
        <v>SUCCESS</v>
      </c>
      <c r="F4064" s="1">
        <f>COUNTIF(bank_processed_transactions[transaction_id],A4064)</f>
        <v>1</v>
      </c>
      <c r="G4064" s="1" t="str">
        <f t="shared" si="630"/>
        <v>found</v>
      </c>
      <c r="H4064" s="1" t="str">
        <f t="shared" si="631"/>
        <v>Not Duplicate</v>
      </c>
      <c r="I4064" s="1" t="str">
        <f t="shared" si="632"/>
        <v>match</v>
      </c>
      <c r="J4064" s="1" t="str">
        <f t="shared" si="633"/>
        <v>match</v>
      </c>
      <c r="K4064" s="1">
        <f t="shared" si="634"/>
        <v>0</v>
      </c>
      <c r="L4064" s="2">
        <f>IF(F4064=0,"not processed",_xlfn.MINIFS(Processed_data!H:H,Processed_data!A:A,A4064))</f>
        <v>46084</v>
      </c>
      <c r="M4064" s="1">
        <f>IF(F4064=0,"not processed",ABS(bank_source_transactions__1[[#This Row],[transaction_date]]-Reconciliation!L4064))</f>
        <v>3</v>
      </c>
      <c r="N4064" s="1" t="str" cm="1">
        <f t="array" ref="N4064">_xlfn.IFS(M4064="not Processed", "Not Processed",M4064&gt;2,"SLA Breached",M4064&lt;=2,"Within SLA")</f>
        <v>SLA Breached</v>
      </c>
      <c r="O4064" s="1" t="str">
        <f>_xlfn.XLOOKUP(A4064,Source_data!A:A,Source_data!D:D)</f>
        <v>CARD</v>
      </c>
      <c r="P4064" s="1">
        <f t="shared" si="635"/>
        <v>0</v>
      </c>
      <c r="Q4064" s="1">
        <f t="shared" si="636"/>
        <v>0</v>
      </c>
      <c r="R4064" s="1">
        <f t="shared" si="637"/>
        <v>0</v>
      </c>
      <c r="S4064" s="1">
        <f t="shared" si="638"/>
        <v>0</v>
      </c>
      <c r="T4064" s="1">
        <f t="shared" si="639"/>
        <v>1</v>
      </c>
      <c r="U4064" s="1" t="str">
        <f>_xlfn.XLOOKUP(Table3[[#This Row],[Transaction ID]],Source_data!A:A,Source_data!E:E)</f>
        <v>Hyderabad</v>
      </c>
      <c r="V4064" s="1">
        <f>_xlfn.IFNA(_xlfn.XLOOKUP(A4064,bank_processed_transactions[transaction_id],bank_processed_transactions[processing_minutes]),"")</f>
        <v>33.6</v>
      </c>
      <c r="W4064" s="31">
        <f>_xlfn.XLOOKUP(A4064,Source_data!A:A,Source_data!B:B)</f>
        <v>46081</v>
      </c>
    </row>
    <row r="4065" spans="1:23" x14ac:dyDescent="0.3">
      <c r="A4065" s="4" t="s">
        <v>2530</v>
      </c>
      <c r="B4065" s="1">
        <f>_xlfn.XLOOKUP(A4065,bank_source_transactions__1[transaction_id],bank_source_transactions__1[amount_inr])</f>
        <v>1156.53</v>
      </c>
      <c r="C4065" s="1">
        <f>_xlfn.XLOOKUP(A4065,Processed_data!A:A,Processed_data!F:F)</f>
        <v>1156.53</v>
      </c>
      <c r="D4065" s="1" t="str">
        <f>_xlfn.XLOOKUP(A4065,bank_source_transactions__1[transaction_id],bank_source_transactions__1[transaction_status])</f>
        <v>SUCCESS</v>
      </c>
      <c r="E4065" s="1" t="str">
        <f>_xlfn.XLOOKUP(A4065,Processed_data!A:A,Processed_data!G:G)</f>
        <v>SUCCESS</v>
      </c>
      <c r="F4065" s="1">
        <f>COUNTIF(bank_processed_transactions[transaction_id],A4065)</f>
        <v>1</v>
      </c>
      <c r="G4065" s="1" t="str">
        <f t="shared" si="630"/>
        <v>found</v>
      </c>
      <c r="H4065" s="1" t="str">
        <f t="shared" si="631"/>
        <v>Not Duplicate</v>
      </c>
      <c r="I4065" s="1" t="str">
        <f t="shared" si="632"/>
        <v>match</v>
      </c>
      <c r="J4065" s="1" t="str">
        <f t="shared" si="633"/>
        <v>match</v>
      </c>
      <c r="K4065" s="1">
        <f t="shared" si="634"/>
        <v>0</v>
      </c>
      <c r="L4065" s="2">
        <f>IF(F4065=0,"not processed",_xlfn.MINIFS(Processed_data!H:H,Processed_data!A:A,A4065))</f>
        <v>46045</v>
      </c>
      <c r="M4065" s="1">
        <f>IF(F4065=0,"not processed",ABS(bank_source_transactions__1[[#This Row],[transaction_date]]-Reconciliation!L4065))</f>
        <v>0</v>
      </c>
      <c r="N4065" s="1" t="str" cm="1">
        <f t="array" ref="N4065">_xlfn.IFS(M4065="not Processed", "Not Processed",M4065&gt;2,"SLA Breached",M4065&lt;=2,"Within SLA")</f>
        <v>Within SLA</v>
      </c>
      <c r="O4065" s="1" t="str">
        <f>_xlfn.XLOOKUP(A4065,Source_data!A:A,Source_data!D:D)</f>
        <v>NEFT</v>
      </c>
      <c r="P4065" s="1">
        <f t="shared" si="635"/>
        <v>0</v>
      </c>
      <c r="Q4065" s="1">
        <f t="shared" si="636"/>
        <v>0</v>
      </c>
      <c r="R4065" s="1">
        <f t="shared" si="637"/>
        <v>0</v>
      </c>
      <c r="S4065" s="1">
        <f t="shared" si="638"/>
        <v>0</v>
      </c>
      <c r="T4065" s="1">
        <f t="shared" si="639"/>
        <v>0</v>
      </c>
      <c r="U4065" s="1" t="str">
        <f>_xlfn.XLOOKUP(Table3[[#This Row],[Transaction ID]],Source_data!A:A,Source_data!E:E)</f>
        <v>Pune</v>
      </c>
      <c r="V4065" s="1">
        <f>_xlfn.IFNA(_xlfn.XLOOKUP(A4065,bank_processed_transactions[transaction_id],bank_processed_transactions[processing_minutes]),"")</f>
        <v>2.8</v>
      </c>
      <c r="W4065" s="31">
        <f>_xlfn.XLOOKUP(A4065,Source_data!A:A,Source_data!B:B)</f>
        <v>46045</v>
      </c>
    </row>
    <row r="4066" spans="1:23" x14ac:dyDescent="0.3">
      <c r="A4066" s="3" t="s">
        <v>5065</v>
      </c>
      <c r="B4066" s="1">
        <f>_xlfn.XLOOKUP(A4066,bank_source_transactions__1[transaction_id],bank_source_transactions__1[amount_inr])</f>
        <v>8845.73</v>
      </c>
      <c r="C4066" s="1" t="e">
        <f>_xlfn.XLOOKUP(A4066,Processed_data!A:A,Processed_data!F:F)</f>
        <v>#N/A</v>
      </c>
      <c r="D4066" s="1" t="str">
        <f>_xlfn.XLOOKUP(A4066,bank_source_transactions__1[transaction_id],bank_source_transactions__1[transaction_status])</f>
        <v>SUCCESS</v>
      </c>
      <c r="E4066" s="1" t="e">
        <f>_xlfn.XLOOKUP(A4066,Processed_data!A:A,Processed_data!G:G)</f>
        <v>#N/A</v>
      </c>
      <c r="F4066" s="1">
        <f>COUNTIF(bank_processed_transactions[transaction_id],A4066)</f>
        <v>0</v>
      </c>
      <c r="G4066" s="1" t="str">
        <f t="shared" si="630"/>
        <v>missing</v>
      </c>
      <c r="H4066" s="1" t="str">
        <f t="shared" si="631"/>
        <v>Not Duplicate</v>
      </c>
      <c r="I4066" s="1" t="str">
        <f t="shared" si="632"/>
        <v>not processed</v>
      </c>
      <c r="J4066" s="1" t="str">
        <f t="shared" si="633"/>
        <v>not processed</v>
      </c>
      <c r="K4066" s="1" t="str">
        <f t="shared" si="634"/>
        <v>missing</v>
      </c>
      <c r="L4066" s="2" t="str">
        <f>IF(F4066=0,"not processed",_xlfn.MINIFS(Processed_data!H:H,Processed_data!A:A,A4066))</f>
        <v>not processed</v>
      </c>
      <c r="M4066" s="1" t="str">
        <f>IF(F4066=0,"not processed",ABS(bank_source_transactions__1[[#This Row],[transaction_date]]-Reconciliation!L4066))</f>
        <v>not processed</v>
      </c>
      <c r="N4066" s="1" t="str" cm="1">
        <f t="array" ref="N4066">_xlfn.IFS(M4066="not Processed", "Not Processed",M4066&gt;2,"SLA Breached",M4066&lt;=2,"Within SLA")</f>
        <v>Not Processed</v>
      </c>
      <c r="O4066" s="1" t="str">
        <f>_xlfn.XLOOKUP(A4066,Source_data!A:A,Source_data!D:D)</f>
        <v>NEFT</v>
      </c>
      <c r="P4066" s="1">
        <f t="shared" si="635"/>
        <v>1</v>
      </c>
      <c r="Q4066" s="1">
        <f t="shared" si="636"/>
        <v>0</v>
      </c>
      <c r="R4066" s="1">
        <f t="shared" si="637"/>
        <v>0</v>
      </c>
      <c r="S4066" s="1">
        <f t="shared" si="638"/>
        <v>0</v>
      </c>
      <c r="T4066" s="1">
        <f t="shared" si="639"/>
        <v>0</v>
      </c>
      <c r="U4066" s="1" t="str">
        <f>_xlfn.XLOOKUP(Table3[[#This Row],[Transaction ID]],Source_data!A:A,Source_data!E:E)</f>
        <v>Hyderabad</v>
      </c>
      <c r="V4066" s="1" t="str">
        <f>_xlfn.IFNA(_xlfn.XLOOKUP(A4066,bank_processed_transactions[transaction_id],bank_processed_transactions[processing_minutes]),"")</f>
        <v/>
      </c>
      <c r="W4066" s="31">
        <f>_xlfn.XLOOKUP(A4066,Source_data!A:A,Source_data!B:B)</f>
        <v>46105</v>
      </c>
    </row>
    <row r="4067" spans="1:23" x14ac:dyDescent="0.3">
      <c r="A4067" s="4" t="s">
        <v>2492</v>
      </c>
      <c r="B4067" s="1">
        <f>_xlfn.XLOOKUP(A4067,bank_source_transactions__1[transaction_id],bank_source_transactions__1[amount_inr])</f>
        <v>1676.37</v>
      </c>
      <c r="C4067" s="1">
        <f>_xlfn.XLOOKUP(A4067,Processed_data!A:A,Processed_data!F:F)</f>
        <v>1676.37</v>
      </c>
      <c r="D4067" s="1" t="str">
        <f>_xlfn.XLOOKUP(A4067,bank_source_transactions__1[transaction_id],bank_source_transactions__1[transaction_status])</f>
        <v>SUCCESS</v>
      </c>
      <c r="E4067" s="1" t="str">
        <f>_xlfn.XLOOKUP(A4067,Processed_data!A:A,Processed_data!G:G)</f>
        <v>SUCCESS</v>
      </c>
      <c r="F4067" s="1">
        <f>COUNTIF(bank_processed_transactions[transaction_id],A4067)</f>
        <v>2</v>
      </c>
      <c r="G4067" s="1" t="str">
        <f t="shared" si="630"/>
        <v>found</v>
      </c>
      <c r="H4067" s="1" t="str">
        <f t="shared" si="631"/>
        <v>Duplicate</v>
      </c>
      <c r="I4067" s="1" t="str">
        <f t="shared" si="632"/>
        <v>match</v>
      </c>
      <c r="J4067" s="1" t="str">
        <f t="shared" si="633"/>
        <v>match</v>
      </c>
      <c r="K4067" s="1">
        <f t="shared" si="634"/>
        <v>0</v>
      </c>
      <c r="L4067" s="2">
        <f>IF(F4067=0,"not processed",_xlfn.MINIFS(Processed_data!H:H,Processed_data!A:A,A4067))</f>
        <v>46077</v>
      </c>
      <c r="M4067" s="1">
        <f>IF(F4067=0,"not processed",ABS(bank_source_transactions__1[[#This Row],[transaction_date]]-Reconciliation!L4067))</f>
        <v>1</v>
      </c>
      <c r="N4067" s="1" t="str" cm="1">
        <f t="array" ref="N4067">_xlfn.IFS(M4067="not Processed", "Not Processed",M4067&gt;2,"SLA Breached",M4067&lt;=2,"Within SLA")</f>
        <v>Within SLA</v>
      </c>
      <c r="O4067" s="1" t="str">
        <f>_xlfn.XLOOKUP(A4067,Source_data!A:A,Source_data!D:D)</f>
        <v>UPI</v>
      </c>
      <c r="P4067" s="1">
        <f t="shared" si="635"/>
        <v>0</v>
      </c>
      <c r="Q4067" s="1">
        <f t="shared" si="636"/>
        <v>1</v>
      </c>
      <c r="R4067" s="1">
        <f t="shared" si="637"/>
        <v>0</v>
      </c>
      <c r="S4067" s="1">
        <f t="shared" si="638"/>
        <v>0</v>
      </c>
      <c r="T4067" s="1">
        <f t="shared" si="639"/>
        <v>0</v>
      </c>
      <c r="U4067" s="1" t="str">
        <f>_xlfn.XLOOKUP(Table3[[#This Row],[Transaction ID]],Source_data!A:A,Source_data!E:E)</f>
        <v>Hyderabad</v>
      </c>
      <c r="V4067" s="1">
        <f>_xlfn.IFNA(_xlfn.XLOOKUP(A4067,bank_processed_transactions[transaction_id],bank_processed_transactions[processing_minutes]),"")</f>
        <v>19.5</v>
      </c>
      <c r="W4067" s="31">
        <f>_xlfn.XLOOKUP(A4067,Source_data!A:A,Source_data!B:B)</f>
        <v>46076</v>
      </c>
    </row>
    <row r="4068" spans="1:23" x14ac:dyDescent="0.3">
      <c r="A4068" s="3" t="s">
        <v>3514</v>
      </c>
      <c r="B4068" s="1">
        <f>_xlfn.XLOOKUP(A4068,bank_source_transactions__1[transaction_id],bank_source_transactions__1[amount_inr])</f>
        <v>4303.24</v>
      </c>
      <c r="C4068" s="1">
        <f>_xlfn.XLOOKUP(A4068,Processed_data!A:A,Processed_data!F:F)</f>
        <v>4303.24</v>
      </c>
      <c r="D4068" s="1" t="str">
        <f>_xlfn.XLOOKUP(A4068,bank_source_transactions__1[transaction_id],bank_source_transactions__1[transaction_status])</f>
        <v>SUCCESS</v>
      </c>
      <c r="E4068" s="1" t="str">
        <f>_xlfn.XLOOKUP(A4068,Processed_data!A:A,Processed_data!G:G)</f>
        <v>SUCCESS</v>
      </c>
      <c r="F4068" s="1">
        <f>COUNTIF(bank_processed_transactions[transaction_id],A4068)</f>
        <v>2</v>
      </c>
      <c r="G4068" s="1" t="str">
        <f t="shared" si="630"/>
        <v>found</v>
      </c>
      <c r="H4068" s="1" t="str">
        <f t="shared" si="631"/>
        <v>Duplicate</v>
      </c>
      <c r="I4068" s="1" t="str">
        <f t="shared" si="632"/>
        <v>match</v>
      </c>
      <c r="J4068" s="1" t="str">
        <f t="shared" si="633"/>
        <v>match</v>
      </c>
      <c r="K4068" s="1">
        <f t="shared" si="634"/>
        <v>0</v>
      </c>
      <c r="L4068" s="2">
        <f>IF(F4068=0,"not processed",_xlfn.MINIFS(Processed_data!H:H,Processed_data!A:A,A4068))</f>
        <v>46111</v>
      </c>
      <c r="M4068" s="1">
        <f>IF(F4068=0,"not processed",ABS(bank_source_transactions__1[[#This Row],[transaction_date]]-Reconciliation!L4068))</f>
        <v>1</v>
      </c>
      <c r="N4068" s="1" t="str" cm="1">
        <f t="array" ref="N4068">_xlfn.IFS(M4068="not Processed", "Not Processed",M4068&gt;2,"SLA Breached",M4068&lt;=2,"Within SLA")</f>
        <v>Within SLA</v>
      </c>
      <c r="O4068" s="1" t="str">
        <f>_xlfn.XLOOKUP(A4068,Source_data!A:A,Source_data!D:D)</f>
        <v>UPI</v>
      </c>
      <c r="P4068" s="1">
        <f t="shared" si="635"/>
        <v>0</v>
      </c>
      <c r="Q4068" s="1">
        <f t="shared" si="636"/>
        <v>1</v>
      </c>
      <c r="R4068" s="1">
        <f t="shared" si="637"/>
        <v>0</v>
      </c>
      <c r="S4068" s="1">
        <f t="shared" si="638"/>
        <v>0</v>
      </c>
      <c r="T4068" s="1">
        <f t="shared" si="639"/>
        <v>0</v>
      </c>
      <c r="U4068" s="1" t="str">
        <f>_xlfn.XLOOKUP(Table3[[#This Row],[Transaction ID]],Source_data!A:A,Source_data!E:E)</f>
        <v>Bengaluru</v>
      </c>
      <c r="V4068" s="1">
        <f>_xlfn.IFNA(_xlfn.XLOOKUP(A4068,bank_processed_transactions[transaction_id],bank_processed_transactions[processing_minutes]),"")</f>
        <v>11.6</v>
      </c>
      <c r="W4068" s="31">
        <f>_xlfn.XLOOKUP(A4068,Source_data!A:A,Source_data!B:B)</f>
        <v>46110</v>
      </c>
    </row>
    <row r="4069" spans="1:23" x14ac:dyDescent="0.3">
      <c r="A4069" s="4" t="s">
        <v>3747</v>
      </c>
      <c r="B4069" s="1">
        <f>_xlfn.XLOOKUP(A4069,bank_source_transactions__1[transaction_id],bank_source_transactions__1[amount_inr])</f>
        <v>1333.59</v>
      </c>
      <c r="C4069" s="1">
        <f>_xlfn.XLOOKUP(A4069,Processed_data!A:A,Processed_data!F:F)</f>
        <v>1333.59</v>
      </c>
      <c r="D4069" s="1" t="str">
        <f>_xlfn.XLOOKUP(A4069,bank_source_transactions__1[transaction_id],bank_source_transactions__1[transaction_status])</f>
        <v>SUCCESS</v>
      </c>
      <c r="E4069" s="1" t="str">
        <f>_xlfn.XLOOKUP(A4069,Processed_data!A:A,Processed_data!G:G)</f>
        <v>SUCCESS</v>
      </c>
      <c r="F4069" s="1">
        <f>COUNTIF(bank_processed_transactions[transaction_id],A4069)</f>
        <v>1</v>
      </c>
      <c r="G4069" s="1" t="str">
        <f t="shared" si="630"/>
        <v>found</v>
      </c>
      <c r="H4069" s="1" t="str">
        <f t="shared" si="631"/>
        <v>Not Duplicate</v>
      </c>
      <c r="I4069" s="1" t="str">
        <f t="shared" si="632"/>
        <v>match</v>
      </c>
      <c r="J4069" s="1" t="str">
        <f t="shared" si="633"/>
        <v>match</v>
      </c>
      <c r="K4069" s="1">
        <f t="shared" si="634"/>
        <v>0</v>
      </c>
      <c r="L4069" s="2">
        <f>IF(F4069=0,"not processed",_xlfn.MINIFS(Processed_data!H:H,Processed_data!A:A,A4069))</f>
        <v>46094</v>
      </c>
      <c r="M4069" s="1">
        <f>IF(F4069=0,"not processed",ABS(bank_source_transactions__1[[#This Row],[transaction_date]]-Reconciliation!L4069))</f>
        <v>3</v>
      </c>
      <c r="N4069" s="1" t="str" cm="1">
        <f t="array" ref="N4069">_xlfn.IFS(M4069="not Processed", "Not Processed",M4069&gt;2,"SLA Breached",M4069&lt;=2,"Within SLA")</f>
        <v>SLA Breached</v>
      </c>
      <c r="O4069" s="1" t="str">
        <f>_xlfn.XLOOKUP(A4069,Source_data!A:A,Source_data!D:D)</f>
        <v>CARD</v>
      </c>
      <c r="P4069" s="1">
        <f t="shared" si="635"/>
        <v>0</v>
      </c>
      <c r="Q4069" s="1">
        <f t="shared" si="636"/>
        <v>0</v>
      </c>
      <c r="R4069" s="1">
        <f t="shared" si="637"/>
        <v>0</v>
      </c>
      <c r="S4069" s="1">
        <f t="shared" si="638"/>
        <v>0</v>
      </c>
      <c r="T4069" s="1">
        <f t="shared" si="639"/>
        <v>1</v>
      </c>
      <c r="U4069" s="1" t="str">
        <f>_xlfn.XLOOKUP(Table3[[#This Row],[Transaction ID]],Source_data!A:A,Source_data!E:E)</f>
        <v>Mumbai</v>
      </c>
      <c r="V4069" s="1">
        <f>_xlfn.IFNA(_xlfn.XLOOKUP(A4069,bank_processed_transactions[transaction_id],bank_processed_transactions[processing_minutes]),"")</f>
        <v>22</v>
      </c>
      <c r="W4069" s="31">
        <f>_xlfn.XLOOKUP(A4069,Source_data!A:A,Source_data!B:B)</f>
        <v>46091</v>
      </c>
    </row>
    <row r="4070" spans="1:23" x14ac:dyDescent="0.3">
      <c r="A4070" s="3" t="s">
        <v>4783</v>
      </c>
      <c r="B4070" s="1">
        <f>_xlfn.XLOOKUP(A4070,bank_source_transactions__1[transaction_id],bank_source_transactions__1[amount_inr])</f>
        <v>6345.71</v>
      </c>
      <c r="C4070" s="1">
        <f>_xlfn.XLOOKUP(A4070,Processed_data!A:A,Processed_data!F:F)</f>
        <v>6345.71</v>
      </c>
      <c r="D4070" s="1" t="str">
        <f>_xlfn.XLOOKUP(A4070,bank_source_transactions__1[transaction_id],bank_source_transactions__1[transaction_status])</f>
        <v>SUCCESS</v>
      </c>
      <c r="E4070" s="1" t="str">
        <f>_xlfn.XLOOKUP(A4070,Processed_data!A:A,Processed_data!G:G)</f>
        <v>SUCCESS</v>
      </c>
      <c r="F4070" s="1">
        <f>COUNTIF(bank_processed_transactions[transaction_id],A4070)</f>
        <v>1</v>
      </c>
      <c r="G4070" s="1" t="str">
        <f t="shared" si="630"/>
        <v>found</v>
      </c>
      <c r="H4070" s="1" t="str">
        <f t="shared" si="631"/>
        <v>Not Duplicate</v>
      </c>
      <c r="I4070" s="1" t="str">
        <f t="shared" si="632"/>
        <v>match</v>
      </c>
      <c r="J4070" s="1" t="str">
        <f t="shared" si="633"/>
        <v>match</v>
      </c>
      <c r="K4070" s="1">
        <f t="shared" si="634"/>
        <v>0</v>
      </c>
      <c r="L4070" s="2">
        <f>IF(F4070=0,"not processed",_xlfn.MINIFS(Processed_data!H:H,Processed_data!A:A,A4070))</f>
        <v>46083</v>
      </c>
      <c r="M4070" s="1">
        <f>IF(F4070=0,"not processed",ABS(bank_source_transactions__1[[#This Row],[transaction_date]]-Reconciliation!L4070))</f>
        <v>2</v>
      </c>
      <c r="N4070" s="1" t="str" cm="1">
        <f t="array" ref="N4070">_xlfn.IFS(M4070="not Processed", "Not Processed",M4070&gt;2,"SLA Breached",M4070&lt;=2,"Within SLA")</f>
        <v>Within SLA</v>
      </c>
      <c r="O4070" s="1" t="str">
        <f>_xlfn.XLOOKUP(A4070,Source_data!A:A,Source_data!D:D)</f>
        <v>UPI</v>
      </c>
      <c r="P4070" s="1">
        <f t="shared" si="635"/>
        <v>0</v>
      </c>
      <c r="Q4070" s="1">
        <f t="shared" si="636"/>
        <v>0</v>
      </c>
      <c r="R4070" s="1">
        <f t="shared" si="637"/>
        <v>0</v>
      </c>
      <c r="S4070" s="1">
        <f t="shared" si="638"/>
        <v>0</v>
      </c>
      <c r="T4070" s="1">
        <f t="shared" si="639"/>
        <v>0</v>
      </c>
      <c r="U4070" s="1" t="str">
        <f>_xlfn.XLOOKUP(Table3[[#This Row],[Transaction ID]],Source_data!A:A,Source_data!E:E)</f>
        <v>Mumbai</v>
      </c>
      <c r="V4070" s="1">
        <f>_xlfn.IFNA(_xlfn.XLOOKUP(A4070,bank_processed_transactions[transaction_id],bank_processed_transactions[processing_minutes]),"")</f>
        <v>27.4</v>
      </c>
      <c r="W4070" s="31">
        <f>_xlfn.XLOOKUP(A4070,Source_data!A:A,Source_data!B:B)</f>
        <v>46081</v>
      </c>
    </row>
    <row r="4071" spans="1:23" x14ac:dyDescent="0.3">
      <c r="A4071" s="4" t="s">
        <v>216</v>
      </c>
      <c r="B4071" s="1">
        <f>_xlfn.XLOOKUP(A4071,bank_source_transactions__1[transaction_id],bank_source_transactions__1[amount_inr])</f>
        <v>12898.29</v>
      </c>
      <c r="C4071" s="1">
        <f>_xlfn.XLOOKUP(A4071,Processed_data!A:A,Processed_data!F:F)</f>
        <v>12898.29</v>
      </c>
      <c r="D4071" s="1" t="str">
        <f>_xlfn.XLOOKUP(A4071,bank_source_transactions__1[transaction_id],bank_source_transactions__1[transaction_status])</f>
        <v>SUCCESS</v>
      </c>
      <c r="E4071" s="1" t="str">
        <f>_xlfn.XLOOKUP(A4071,Processed_data!A:A,Processed_data!G:G)</f>
        <v>SUCCESS</v>
      </c>
      <c r="F4071" s="1">
        <f>COUNTIF(bank_processed_transactions[transaction_id],A4071)</f>
        <v>1</v>
      </c>
      <c r="G4071" s="1" t="str">
        <f t="shared" si="630"/>
        <v>found</v>
      </c>
      <c r="H4071" s="1" t="str">
        <f t="shared" si="631"/>
        <v>Not Duplicate</v>
      </c>
      <c r="I4071" s="1" t="str">
        <f t="shared" si="632"/>
        <v>match</v>
      </c>
      <c r="J4071" s="1" t="str">
        <f t="shared" si="633"/>
        <v>match</v>
      </c>
      <c r="K4071" s="1">
        <f t="shared" si="634"/>
        <v>0</v>
      </c>
      <c r="L4071" s="2">
        <f>IF(F4071=0,"not processed",_xlfn.MINIFS(Processed_data!H:H,Processed_data!A:A,A4071))</f>
        <v>46072</v>
      </c>
      <c r="M4071" s="1">
        <f>IF(F4071=0,"not processed",ABS(bank_source_transactions__1[[#This Row],[transaction_date]]-Reconciliation!L4071))</f>
        <v>2</v>
      </c>
      <c r="N4071" s="1" t="str" cm="1">
        <f t="array" ref="N4071">_xlfn.IFS(M4071="not Processed", "Not Processed",M4071&gt;2,"SLA Breached",M4071&lt;=2,"Within SLA")</f>
        <v>Within SLA</v>
      </c>
      <c r="O4071" s="1" t="str">
        <f>_xlfn.XLOOKUP(A4071,Source_data!A:A,Source_data!D:D)</f>
        <v>UPI</v>
      </c>
      <c r="P4071" s="1">
        <f t="shared" si="635"/>
        <v>0</v>
      </c>
      <c r="Q4071" s="1">
        <f t="shared" si="636"/>
        <v>0</v>
      </c>
      <c r="R4071" s="1">
        <f t="shared" si="637"/>
        <v>0</v>
      </c>
      <c r="S4071" s="1">
        <f t="shared" si="638"/>
        <v>0</v>
      </c>
      <c r="T4071" s="1">
        <f t="shared" si="639"/>
        <v>0</v>
      </c>
      <c r="U4071" s="1" t="str">
        <f>_xlfn.XLOOKUP(Table3[[#This Row],[Transaction ID]],Source_data!A:A,Source_data!E:E)</f>
        <v>Hyderabad</v>
      </c>
      <c r="V4071" s="1">
        <f>_xlfn.IFNA(_xlfn.XLOOKUP(A4071,bank_processed_transactions[transaction_id],bank_processed_transactions[processing_minutes]),"")</f>
        <v>12.1</v>
      </c>
      <c r="W4071" s="31">
        <f>_xlfn.XLOOKUP(A4071,Source_data!A:A,Source_data!B:B)</f>
        <v>46070</v>
      </c>
    </row>
    <row r="4072" spans="1:23" x14ac:dyDescent="0.3">
      <c r="A4072" s="3" t="s">
        <v>4639</v>
      </c>
      <c r="B4072" s="1">
        <f>_xlfn.XLOOKUP(A4072,bank_source_transactions__1[transaction_id],bank_source_transactions__1[amount_inr])</f>
        <v>1484.63</v>
      </c>
      <c r="C4072" s="1">
        <f>_xlfn.XLOOKUP(A4072,Processed_data!A:A,Processed_data!F:F)</f>
        <v>1484.63</v>
      </c>
      <c r="D4072" s="1" t="str">
        <f>_xlfn.XLOOKUP(A4072,bank_source_transactions__1[transaction_id],bank_source_transactions__1[transaction_status])</f>
        <v>SUCCESS</v>
      </c>
      <c r="E4072" s="1" t="str">
        <f>_xlfn.XLOOKUP(A4072,Processed_data!A:A,Processed_data!G:G)</f>
        <v>SUCCESS</v>
      </c>
      <c r="F4072" s="1">
        <f>COUNTIF(bank_processed_transactions[transaction_id],A4072)</f>
        <v>1</v>
      </c>
      <c r="G4072" s="1" t="str">
        <f t="shared" si="630"/>
        <v>found</v>
      </c>
      <c r="H4072" s="1" t="str">
        <f t="shared" si="631"/>
        <v>Not Duplicate</v>
      </c>
      <c r="I4072" s="1" t="str">
        <f t="shared" si="632"/>
        <v>match</v>
      </c>
      <c r="J4072" s="1" t="str">
        <f t="shared" si="633"/>
        <v>match</v>
      </c>
      <c r="K4072" s="1">
        <f t="shared" si="634"/>
        <v>0</v>
      </c>
      <c r="L4072" s="2">
        <f>IF(F4072=0,"not processed",_xlfn.MINIFS(Processed_data!H:H,Processed_data!A:A,A4072))</f>
        <v>46048</v>
      </c>
      <c r="M4072" s="1">
        <f>IF(F4072=0,"not processed",ABS(bank_source_transactions__1[[#This Row],[transaction_date]]-Reconciliation!L4072))</f>
        <v>3</v>
      </c>
      <c r="N4072" s="1" t="str" cm="1">
        <f t="array" ref="N4072">_xlfn.IFS(M4072="not Processed", "Not Processed",M4072&gt;2,"SLA Breached",M4072&lt;=2,"Within SLA")</f>
        <v>SLA Breached</v>
      </c>
      <c r="O4072" s="1" t="str">
        <f>_xlfn.XLOOKUP(A4072,Source_data!A:A,Source_data!D:D)</f>
        <v>NEFT</v>
      </c>
      <c r="P4072" s="1">
        <f t="shared" si="635"/>
        <v>0</v>
      </c>
      <c r="Q4072" s="1">
        <f t="shared" si="636"/>
        <v>0</v>
      </c>
      <c r="R4072" s="1">
        <f t="shared" si="637"/>
        <v>0</v>
      </c>
      <c r="S4072" s="1">
        <f t="shared" si="638"/>
        <v>0</v>
      </c>
      <c r="T4072" s="1">
        <f t="shared" si="639"/>
        <v>1</v>
      </c>
      <c r="U4072" s="1" t="str">
        <f>_xlfn.XLOOKUP(Table3[[#This Row],[Transaction ID]],Source_data!A:A,Source_data!E:E)</f>
        <v>Bengaluru</v>
      </c>
      <c r="V4072" s="1">
        <f>_xlfn.IFNA(_xlfn.XLOOKUP(A4072,bank_processed_transactions[transaction_id],bank_processed_transactions[processing_minutes]),"")</f>
        <v>55.8</v>
      </c>
      <c r="W4072" s="31">
        <f>_xlfn.XLOOKUP(A4072,Source_data!A:A,Source_data!B:B)</f>
        <v>46045</v>
      </c>
    </row>
    <row r="4073" spans="1:23" x14ac:dyDescent="0.3">
      <c r="A4073" s="4" t="s">
        <v>838</v>
      </c>
      <c r="B4073" s="1">
        <f>_xlfn.XLOOKUP(A4073,bank_source_transactions__1[transaction_id],bank_source_transactions__1[amount_inr])</f>
        <v>1353.16</v>
      </c>
      <c r="C4073" s="1">
        <f>_xlfn.XLOOKUP(A4073,Processed_data!A:A,Processed_data!F:F)</f>
        <v>1353.16</v>
      </c>
      <c r="D4073" s="1" t="str">
        <f>_xlfn.XLOOKUP(A4073,bank_source_transactions__1[transaction_id],bank_source_transactions__1[transaction_status])</f>
        <v>SUCCESS</v>
      </c>
      <c r="E4073" s="1" t="str">
        <f>_xlfn.XLOOKUP(A4073,Processed_data!A:A,Processed_data!G:G)</f>
        <v>SUCCESS</v>
      </c>
      <c r="F4073" s="1">
        <f>COUNTIF(bank_processed_transactions[transaction_id],A4073)</f>
        <v>1</v>
      </c>
      <c r="G4073" s="1" t="str">
        <f t="shared" si="630"/>
        <v>found</v>
      </c>
      <c r="H4073" s="1" t="str">
        <f t="shared" si="631"/>
        <v>Not Duplicate</v>
      </c>
      <c r="I4073" s="1" t="str">
        <f t="shared" si="632"/>
        <v>match</v>
      </c>
      <c r="J4073" s="1" t="str">
        <f t="shared" si="633"/>
        <v>match</v>
      </c>
      <c r="K4073" s="1">
        <f t="shared" si="634"/>
        <v>0</v>
      </c>
      <c r="L4073" s="2">
        <f>IF(F4073=0,"not processed",_xlfn.MINIFS(Processed_data!H:H,Processed_data!A:A,A4073))</f>
        <v>46105</v>
      </c>
      <c r="M4073" s="1">
        <f>IF(F4073=0,"not processed",ABS(bank_source_transactions__1[[#This Row],[transaction_date]]-Reconciliation!L4073))</f>
        <v>3</v>
      </c>
      <c r="N4073" s="1" t="str" cm="1">
        <f t="array" ref="N4073">_xlfn.IFS(M4073="not Processed", "Not Processed",M4073&gt;2,"SLA Breached",M4073&lt;=2,"Within SLA")</f>
        <v>SLA Breached</v>
      </c>
      <c r="O4073" s="1" t="str">
        <f>_xlfn.XLOOKUP(A4073,Source_data!A:A,Source_data!D:D)</f>
        <v>IMPS</v>
      </c>
      <c r="P4073" s="1">
        <f t="shared" si="635"/>
        <v>0</v>
      </c>
      <c r="Q4073" s="1">
        <f t="shared" si="636"/>
        <v>0</v>
      </c>
      <c r="R4073" s="1">
        <f t="shared" si="637"/>
        <v>0</v>
      </c>
      <c r="S4073" s="1">
        <f t="shared" si="638"/>
        <v>0</v>
      </c>
      <c r="T4073" s="1">
        <f t="shared" si="639"/>
        <v>1</v>
      </c>
      <c r="U4073" s="1" t="str">
        <f>_xlfn.XLOOKUP(Table3[[#This Row],[Transaction ID]],Source_data!A:A,Source_data!E:E)</f>
        <v>Bengaluru</v>
      </c>
      <c r="V4073" s="1">
        <f>_xlfn.IFNA(_xlfn.XLOOKUP(A4073,bank_processed_transactions[transaction_id],bank_processed_transactions[processing_minutes]),"")</f>
        <v>71.099999999999994</v>
      </c>
      <c r="W4073" s="31">
        <f>_xlfn.XLOOKUP(A4073,Source_data!A:A,Source_data!B:B)</f>
        <v>46102</v>
      </c>
    </row>
    <row r="4074" spans="1:23" x14ac:dyDescent="0.3">
      <c r="A4074" s="3" t="s">
        <v>104</v>
      </c>
      <c r="B4074" s="1">
        <f>_xlfn.XLOOKUP(A4074,bank_source_transactions__1[transaction_id],bank_source_transactions__1[amount_inr])</f>
        <v>2098.21</v>
      </c>
      <c r="C4074" s="1">
        <f>_xlfn.XLOOKUP(A4074,Processed_data!A:A,Processed_data!F:F)</f>
        <v>2098.21</v>
      </c>
      <c r="D4074" s="1" t="str">
        <f>_xlfn.XLOOKUP(A4074,bank_source_transactions__1[transaction_id],bank_source_transactions__1[transaction_status])</f>
        <v>SUCCESS</v>
      </c>
      <c r="E4074" s="1" t="str">
        <f>_xlfn.XLOOKUP(A4074,Processed_data!A:A,Processed_data!G:G)</f>
        <v>SUCCESS</v>
      </c>
      <c r="F4074" s="1">
        <f>COUNTIF(bank_processed_transactions[transaction_id],A4074)</f>
        <v>1</v>
      </c>
      <c r="G4074" s="1" t="str">
        <f t="shared" si="630"/>
        <v>found</v>
      </c>
      <c r="H4074" s="1" t="str">
        <f t="shared" si="631"/>
        <v>Not Duplicate</v>
      </c>
      <c r="I4074" s="1" t="str">
        <f t="shared" si="632"/>
        <v>match</v>
      </c>
      <c r="J4074" s="1" t="str">
        <f t="shared" si="633"/>
        <v>match</v>
      </c>
      <c r="K4074" s="1">
        <f t="shared" si="634"/>
        <v>0</v>
      </c>
      <c r="L4074" s="2">
        <f>IF(F4074=0,"not processed",_xlfn.MINIFS(Processed_data!H:H,Processed_data!A:A,A4074))</f>
        <v>46056</v>
      </c>
      <c r="M4074" s="1">
        <f>IF(F4074=0,"not processed",ABS(bank_source_transactions__1[[#This Row],[transaction_date]]-Reconciliation!L4074))</f>
        <v>3</v>
      </c>
      <c r="N4074" s="1" t="str" cm="1">
        <f t="array" ref="N4074">_xlfn.IFS(M4074="not Processed", "Not Processed",M4074&gt;2,"SLA Breached",M4074&lt;=2,"Within SLA")</f>
        <v>SLA Breached</v>
      </c>
      <c r="O4074" s="1" t="str">
        <f>_xlfn.XLOOKUP(A4074,Source_data!A:A,Source_data!D:D)</f>
        <v>CARD</v>
      </c>
      <c r="P4074" s="1">
        <f t="shared" si="635"/>
        <v>0</v>
      </c>
      <c r="Q4074" s="1">
        <f t="shared" si="636"/>
        <v>0</v>
      </c>
      <c r="R4074" s="1">
        <f t="shared" si="637"/>
        <v>0</v>
      </c>
      <c r="S4074" s="1">
        <f t="shared" si="638"/>
        <v>0</v>
      </c>
      <c r="T4074" s="1">
        <f t="shared" si="639"/>
        <v>1</v>
      </c>
      <c r="U4074" s="1" t="str">
        <f>_xlfn.XLOOKUP(Table3[[#This Row],[Transaction ID]],Source_data!A:A,Source_data!E:E)</f>
        <v>Hyderabad</v>
      </c>
      <c r="V4074" s="1">
        <f>_xlfn.IFNA(_xlfn.XLOOKUP(A4074,bank_processed_transactions[transaction_id],bank_processed_transactions[processing_minutes]),"")</f>
        <v>54.1</v>
      </c>
      <c r="W4074" s="31">
        <f>_xlfn.XLOOKUP(A4074,Source_data!A:A,Source_data!B:B)</f>
        <v>46053</v>
      </c>
    </row>
    <row r="4075" spans="1:23" x14ac:dyDescent="0.3">
      <c r="A4075" s="4" t="s">
        <v>4530</v>
      </c>
      <c r="B4075" s="1">
        <f>_xlfn.XLOOKUP(A4075,bank_source_transactions__1[transaction_id],bank_source_transactions__1[amount_inr])</f>
        <v>42607.94</v>
      </c>
      <c r="C4075" s="1">
        <f>_xlfn.XLOOKUP(A4075,Processed_data!A:A,Processed_data!F:F)</f>
        <v>42607.94</v>
      </c>
      <c r="D4075" s="1" t="str">
        <f>_xlfn.XLOOKUP(A4075,bank_source_transactions__1[transaction_id],bank_source_transactions__1[transaction_status])</f>
        <v>SUCCESS</v>
      </c>
      <c r="E4075" s="1" t="str">
        <f>_xlfn.XLOOKUP(A4075,Processed_data!A:A,Processed_data!G:G)</f>
        <v>SUCCESS</v>
      </c>
      <c r="F4075" s="1">
        <f>COUNTIF(bank_processed_transactions[transaction_id],A4075)</f>
        <v>1</v>
      </c>
      <c r="G4075" s="1" t="str">
        <f t="shared" si="630"/>
        <v>found</v>
      </c>
      <c r="H4075" s="1" t="str">
        <f t="shared" si="631"/>
        <v>Not Duplicate</v>
      </c>
      <c r="I4075" s="1" t="str">
        <f t="shared" si="632"/>
        <v>match</v>
      </c>
      <c r="J4075" s="1" t="str">
        <f t="shared" si="633"/>
        <v>match</v>
      </c>
      <c r="K4075" s="1">
        <f t="shared" si="634"/>
        <v>0</v>
      </c>
      <c r="L4075" s="2">
        <f>IF(F4075=0,"not processed",_xlfn.MINIFS(Processed_data!H:H,Processed_data!A:A,A4075))</f>
        <v>46092</v>
      </c>
      <c r="M4075" s="1">
        <f>IF(F4075=0,"not processed",ABS(bank_source_transactions__1[[#This Row],[transaction_date]]-Reconciliation!L4075))</f>
        <v>2</v>
      </c>
      <c r="N4075" s="1" t="str" cm="1">
        <f t="array" ref="N4075">_xlfn.IFS(M4075="not Processed", "Not Processed",M4075&gt;2,"SLA Breached",M4075&lt;=2,"Within SLA")</f>
        <v>Within SLA</v>
      </c>
      <c r="O4075" s="1" t="str">
        <f>_xlfn.XLOOKUP(A4075,Source_data!A:A,Source_data!D:D)</f>
        <v>NEFT</v>
      </c>
      <c r="P4075" s="1">
        <f t="shared" si="635"/>
        <v>0</v>
      </c>
      <c r="Q4075" s="1">
        <f t="shared" si="636"/>
        <v>0</v>
      </c>
      <c r="R4075" s="1">
        <f t="shared" si="637"/>
        <v>0</v>
      </c>
      <c r="S4075" s="1">
        <f t="shared" si="638"/>
        <v>0</v>
      </c>
      <c r="T4075" s="1">
        <f t="shared" si="639"/>
        <v>0</v>
      </c>
      <c r="U4075" s="1" t="str">
        <f>_xlfn.XLOOKUP(Table3[[#This Row],[Transaction ID]],Source_data!A:A,Source_data!E:E)</f>
        <v>Hyderabad</v>
      </c>
      <c r="V4075" s="1">
        <f>_xlfn.IFNA(_xlfn.XLOOKUP(A4075,bank_processed_transactions[transaction_id],bank_processed_transactions[processing_minutes]),"")</f>
        <v>16.100000000000001</v>
      </c>
      <c r="W4075" s="31">
        <f>_xlfn.XLOOKUP(A4075,Source_data!A:A,Source_data!B:B)</f>
        <v>46090</v>
      </c>
    </row>
    <row r="4076" spans="1:23" x14ac:dyDescent="0.3">
      <c r="A4076" s="3" t="s">
        <v>1867</v>
      </c>
      <c r="B4076" s="1">
        <f>_xlfn.XLOOKUP(A4076,bank_source_transactions__1[transaction_id],bank_source_transactions__1[amount_inr])</f>
        <v>5810.82</v>
      </c>
      <c r="C4076" s="1">
        <f>_xlfn.XLOOKUP(A4076,Processed_data!A:A,Processed_data!F:F)</f>
        <v>5810.82</v>
      </c>
      <c r="D4076" s="1" t="str">
        <f>_xlfn.XLOOKUP(A4076,bank_source_transactions__1[transaction_id],bank_source_transactions__1[transaction_status])</f>
        <v>SUCCESS</v>
      </c>
      <c r="E4076" s="1" t="str">
        <f>_xlfn.XLOOKUP(A4076,Processed_data!A:A,Processed_data!G:G)</f>
        <v>SUCCESS</v>
      </c>
      <c r="F4076" s="1">
        <f>COUNTIF(bank_processed_transactions[transaction_id],A4076)</f>
        <v>1</v>
      </c>
      <c r="G4076" s="1" t="str">
        <f t="shared" si="630"/>
        <v>found</v>
      </c>
      <c r="H4076" s="1" t="str">
        <f t="shared" si="631"/>
        <v>Not Duplicate</v>
      </c>
      <c r="I4076" s="1" t="str">
        <f t="shared" si="632"/>
        <v>match</v>
      </c>
      <c r="J4076" s="1" t="str">
        <f t="shared" si="633"/>
        <v>match</v>
      </c>
      <c r="K4076" s="1">
        <f t="shared" si="634"/>
        <v>0</v>
      </c>
      <c r="L4076" s="2">
        <f>IF(F4076=0,"not processed",_xlfn.MINIFS(Processed_data!H:H,Processed_data!A:A,A4076))</f>
        <v>46039</v>
      </c>
      <c r="M4076" s="1">
        <f>IF(F4076=0,"not processed",ABS(bank_source_transactions__1[[#This Row],[transaction_date]]-Reconciliation!L4076))</f>
        <v>3</v>
      </c>
      <c r="N4076" s="1" t="str" cm="1">
        <f t="array" ref="N4076">_xlfn.IFS(M4076="not Processed", "Not Processed",M4076&gt;2,"SLA Breached",M4076&lt;=2,"Within SLA")</f>
        <v>SLA Breached</v>
      </c>
      <c r="O4076" s="1" t="str">
        <f>_xlfn.XLOOKUP(A4076,Source_data!A:A,Source_data!D:D)</f>
        <v>IMPS</v>
      </c>
      <c r="P4076" s="1">
        <f t="shared" si="635"/>
        <v>0</v>
      </c>
      <c r="Q4076" s="1">
        <f t="shared" si="636"/>
        <v>0</v>
      </c>
      <c r="R4076" s="1">
        <f t="shared" si="637"/>
        <v>0</v>
      </c>
      <c r="S4076" s="1">
        <f t="shared" si="638"/>
        <v>0</v>
      </c>
      <c r="T4076" s="1">
        <f t="shared" si="639"/>
        <v>1</v>
      </c>
      <c r="U4076" s="1" t="str">
        <f>_xlfn.XLOOKUP(Table3[[#This Row],[Transaction ID]],Source_data!A:A,Source_data!E:E)</f>
        <v>Hyderabad</v>
      </c>
      <c r="V4076" s="1">
        <f>_xlfn.IFNA(_xlfn.XLOOKUP(A4076,bank_processed_transactions[transaction_id],bank_processed_transactions[processing_minutes]),"")</f>
        <v>30.5</v>
      </c>
      <c r="W4076" s="31">
        <f>_xlfn.XLOOKUP(A4076,Source_data!A:A,Source_data!B:B)</f>
        <v>46036</v>
      </c>
    </row>
    <row r="4077" spans="1:23" x14ac:dyDescent="0.3">
      <c r="A4077" s="4" t="s">
        <v>2202</v>
      </c>
      <c r="B4077" s="1">
        <f>_xlfn.XLOOKUP(A4077,bank_source_transactions__1[transaction_id],bank_source_transactions__1[amount_inr])</f>
        <v>7392.45</v>
      </c>
      <c r="C4077" s="1">
        <f>_xlfn.XLOOKUP(A4077,Processed_data!A:A,Processed_data!F:F)</f>
        <v>7392.45</v>
      </c>
      <c r="D4077" s="1" t="str">
        <f>_xlfn.XLOOKUP(A4077,bank_source_transactions__1[transaction_id],bank_source_transactions__1[transaction_status])</f>
        <v>SUCCESS</v>
      </c>
      <c r="E4077" s="1" t="str">
        <f>_xlfn.XLOOKUP(A4077,Processed_data!A:A,Processed_data!G:G)</f>
        <v>SUCCESS</v>
      </c>
      <c r="F4077" s="1">
        <f>COUNTIF(bank_processed_transactions[transaction_id],A4077)</f>
        <v>1</v>
      </c>
      <c r="G4077" s="1" t="str">
        <f t="shared" si="630"/>
        <v>found</v>
      </c>
      <c r="H4077" s="1" t="str">
        <f t="shared" si="631"/>
        <v>Not Duplicate</v>
      </c>
      <c r="I4077" s="1" t="str">
        <f t="shared" si="632"/>
        <v>match</v>
      </c>
      <c r="J4077" s="1" t="str">
        <f t="shared" si="633"/>
        <v>match</v>
      </c>
      <c r="K4077" s="1">
        <f t="shared" si="634"/>
        <v>0</v>
      </c>
      <c r="L4077" s="2">
        <f>IF(F4077=0,"not processed",_xlfn.MINIFS(Processed_data!H:H,Processed_data!A:A,A4077))</f>
        <v>46054</v>
      </c>
      <c r="M4077" s="1">
        <f>IF(F4077=0,"not processed",ABS(bank_source_transactions__1[[#This Row],[transaction_date]]-Reconciliation!L4077))</f>
        <v>2</v>
      </c>
      <c r="N4077" s="1" t="str" cm="1">
        <f t="array" ref="N4077">_xlfn.IFS(M4077="not Processed", "Not Processed",M4077&gt;2,"SLA Breached",M4077&lt;=2,"Within SLA")</f>
        <v>Within SLA</v>
      </c>
      <c r="O4077" s="1" t="str">
        <f>_xlfn.XLOOKUP(A4077,Source_data!A:A,Source_data!D:D)</f>
        <v>UPI</v>
      </c>
      <c r="P4077" s="1">
        <f t="shared" si="635"/>
        <v>0</v>
      </c>
      <c r="Q4077" s="1">
        <f t="shared" si="636"/>
        <v>0</v>
      </c>
      <c r="R4077" s="1">
        <f t="shared" si="637"/>
        <v>0</v>
      </c>
      <c r="S4077" s="1">
        <f t="shared" si="638"/>
        <v>0</v>
      </c>
      <c r="T4077" s="1">
        <f t="shared" si="639"/>
        <v>0</v>
      </c>
      <c r="U4077" s="1" t="str">
        <f>_xlfn.XLOOKUP(Table3[[#This Row],[Transaction ID]],Source_data!A:A,Source_data!E:E)</f>
        <v>Bengaluru</v>
      </c>
      <c r="V4077" s="1">
        <f>_xlfn.IFNA(_xlfn.XLOOKUP(A4077,bank_processed_transactions[transaction_id],bank_processed_transactions[processing_minutes]),"")</f>
        <v>19.899999999999999</v>
      </c>
      <c r="W4077" s="31">
        <f>_xlfn.XLOOKUP(A4077,Source_data!A:A,Source_data!B:B)</f>
        <v>46052</v>
      </c>
    </row>
    <row r="4078" spans="1:23" x14ac:dyDescent="0.3">
      <c r="A4078" s="3" t="s">
        <v>4561</v>
      </c>
      <c r="B4078" s="1">
        <f>_xlfn.XLOOKUP(A4078,bank_source_transactions__1[transaction_id],bank_source_transactions__1[amount_inr])</f>
        <v>2853.21</v>
      </c>
      <c r="C4078" s="1">
        <f>_xlfn.XLOOKUP(A4078,Processed_data!A:A,Processed_data!F:F)</f>
        <v>2853.21</v>
      </c>
      <c r="D4078" s="1" t="str">
        <f>_xlfn.XLOOKUP(A4078,bank_source_transactions__1[transaction_id],bank_source_transactions__1[transaction_status])</f>
        <v>SUCCESS</v>
      </c>
      <c r="E4078" s="1" t="str">
        <f>_xlfn.XLOOKUP(A4078,Processed_data!A:A,Processed_data!G:G)</f>
        <v>SUCCESS</v>
      </c>
      <c r="F4078" s="1">
        <f>COUNTIF(bank_processed_transactions[transaction_id],A4078)</f>
        <v>1</v>
      </c>
      <c r="G4078" s="1" t="str">
        <f t="shared" si="630"/>
        <v>found</v>
      </c>
      <c r="H4078" s="1" t="str">
        <f t="shared" si="631"/>
        <v>Not Duplicate</v>
      </c>
      <c r="I4078" s="1" t="str">
        <f t="shared" si="632"/>
        <v>match</v>
      </c>
      <c r="J4078" s="1" t="str">
        <f t="shared" si="633"/>
        <v>match</v>
      </c>
      <c r="K4078" s="1">
        <f t="shared" si="634"/>
        <v>0</v>
      </c>
      <c r="L4078" s="2">
        <f>IF(F4078=0,"not processed",_xlfn.MINIFS(Processed_data!H:H,Processed_data!A:A,A4078))</f>
        <v>46049</v>
      </c>
      <c r="M4078" s="1">
        <f>IF(F4078=0,"not processed",ABS(bank_source_transactions__1[[#This Row],[transaction_date]]-Reconciliation!L4078))</f>
        <v>3</v>
      </c>
      <c r="N4078" s="1" t="str" cm="1">
        <f t="array" ref="N4078">_xlfn.IFS(M4078="not Processed", "Not Processed",M4078&gt;2,"SLA Breached",M4078&lt;=2,"Within SLA")</f>
        <v>SLA Breached</v>
      </c>
      <c r="O4078" s="1" t="str">
        <f>_xlfn.XLOOKUP(A4078,Source_data!A:A,Source_data!D:D)</f>
        <v>ATM</v>
      </c>
      <c r="P4078" s="1">
        <f t="shared" si="635"/>
        <v>0</v>
      </c>
      <c r="Q4078" s="1">
        <f t="shared" si="636"/>
        <v>0</v>
      </c>
      <c r="R4078" s="1">
        <f t="shared" si="637"/>
        <v>0</v>
      </c>
      <c r="S4078" s="1">
        <f t="shared" si="638"/>
        <v>0</v>
      </c>
      <c r="T4078" s="1">
        <f t="shared" si="639"/>
        <v>1</v>
      </c>
      <c r="U4078" s="1" t="str">
        <f>_xlfn.XLOOKUP(Table3[[#This Row],[Transaction ID]],Source_data!A:A,Source_data!E:E)</f>
        <v>Pune</v>
      </c>
      <c r="V4078" s="1">
        <f>_xlfn.IFNA(_xlfn.XLOOKUP(A4078,bank_processed_transactions[transaction_id],bank_processed_transactions[processing_minutes]),"")</f>
        <v>33.9</v>
      </c>
      <c r="W4078" s="31">
        <f>_xlfn.XLOOKUP(A4078,Source_data!A:A,Source_data!B:B)</f>
        <v>46046</v>
      </c>
    </row>
    <row r="4079" spans="1:23" x14ac:dyDescent="0.3">
      <c r="A4079" s="4" t="s">
        <v>3322</v>
      </c>
      <c r="B4079" s="1">
        <f>_xlfn.XLOOKUP(A4079,bank_source_transactions__1[transaction_id],bank_source_transactions__1[amount_inr])</f>
        <v>30233.27</v>
      </c>
      <c r="C4079" s="1">
        <f>_xlfn.XLOOKUP(A4079,Processed_data!A:A,Processed_data!F:F)</f>
        <v>30233.27</v>
      </c>
      <c r="D4079" s="1" t="str">
        <f>_xlfn.XLOOKUP(A4079,bank_source_transactions__1[transaction_id],bank_source_transactions__1[transaction_status])</f>
        <v>SUCCESS</v>
      </c>
      <c r="E4079" s="1" t="str">
        <f>_xlfn.XLOOKUP(A4079,Processed_data!A:A,Processed_data!G:G)</f>
        <v>SUCCESS</v>
      </c>
      <c r="F4079" s="1">
        <f>COUNTIF(bank_processed_transactions[transaction_id],A4079)</f>
        <v>1</v>
      </c>
      <c r="G4079" s="1" t="str">
        <f t="shared" si="630"/>
        <v>found</v>
      </c>
      <c r="H4079" s="1" t="str">
        <f t="shared" si="631"/>
        <v>Not Duplicate</v>
      </c>
      <c r="I4079" s="1" t="str">
        <f t="shared" si="632"/>
        <v>match</v>
      </c>
      <c r="J4079" s="1" t="str">
        <f t="shared" si="633"/>
        <v>match</v>
      </c>
      <c r="K4079" s="1">
        <f t="shared" si="634"/>
        <v>0</v>
      </c>
      <c r="L4079" s="2">
        <f>IF(F4079=0,"not processed",_xlfn.MINIFS(Processed_data!H:H,Processed_data!A:A,A4079))</f>
        <v>46065</v>
      </c>
      <c r="M4079" s="1">
        <f>IF(F4079=0,"not processed",ABS(bank_source_transactions__1[[#This Row],[transaction_date]]-Reconciliation!L4079))</f>
        <v>3</v>
      </c>
      <c r="N4079" s="1" t="str" cm="1">
        <f t="array" ref="N4079">_xlfn.IFS(M4079="not Processed", "Not Processed",M4079&gt;2,"SLA Breached",M4079&lt;=2,"Within SLA")</f>
        <v>SLA Breached</v>
      </c>
      <c r="O4079" s="1" t="str">
        <f>_xlfn.XLOOKUP(A4079,Source_data!A:A,Source_data!D:D)</f>
        <v>IMPS</v>
      </c>
      <c r="P4079" s="1">
        <f t="shared" si="635"/>
        <v>0</v>
      </c>
      <c r="Q4079" s="1">
        <f t="shared" si="636"/>
        <v>0</v>
      </c>
      <c r="R4079" s="1">
        <f t="shared" si="637"/>
        <v>0</v>
      </c>
      <c r="S4079" s="1">
        <f t="shared" si="638"/>
        <v>0</v>
      </c>
      <c r="T4079" s="1">
        <f t="shared" si="639"/>
        <v>1</v>
      </c>
      <c r="U4079" s="1" t="str">
        <f>_xlfn.XLOOKUP(Table3[[#This Row],[Transaction ID]],Source_data!A:A,Source_data!E:E)</f>
        <v>Pune</v>
      </c>
      <c r="V4079" s="1">
        <f>_xlfn.IFNA(_xlfn.XLOOKUP(A4079,bank_processed_transactions[transaction_id],bank_processed_transactions[processing_minutes]),"")</f>
        <v>13.6</v>
      </c>
      <c r="W4079" s="31">
        <f>_xlfn.XLOOKUP(A4079,Source_data!A:A,Source_data!B:B)</f>
        <v>46062</v>
      </c>
    </row>
    <row r="4080" spans="1:23" x14ac:dyDescent="0.3">
      <c r="A4080" s="3" t="s">
        <v>4045</v>
      </c>
      <c r="B4080" s="1">
        <f>_xlfn.XLOOKUP(A4080,bank_source_transactions__1[transaction_id],bank_source_transactions__1[amount_inr])</f>
        <v>5918.98</v>
      </c>
      <c r="C4080" s="1">
        <f>_xlfn.XLOOKUP(A4080,Processed_data!A:A,Processed_data!F:F)</f>
        <v>5918.98</v>
      </c>
      <c r="D4080" s="1" t="str">
        <f>_xlfn.XLOOKUP(A4080,bank_source_transactions__1[transaction_id],bank_source_transactions__1[transaction_status])</f>
        <v>SUCCESS</v>
      </c>
      <c r="E4080" s="1" t="str">
        <f>_xlfn.XLOOKUP(A4080,Processed_data!A:A,Processed_data!G:G)</f>
        <v>SUCCESS</v>
      </c>
      <c r="F4080" s="1">
        <f>COUNTIF(bank_processed_transactions[transaction_id],A4080)</f>
        <v>1</v>
      </c>
      <c r="G4080" s="1" t="str">
        <f t="shared" si="630"/>
        <v>found</v>
      </c>
      <c r="H4080" s="1" t="str">
        <f t="shared" si="631"/>
        <v>Not Duplicate</v>
      </c>
      <c r="I4080" s="1" t="str">
        <f t="shared" si="632"/>
        <v>match</v>
      </c>
      <c r="J4080" s="1" t="str">
        <f t="shared" si="633"/>
        <v>match</v>
      </c>
      <c r="K4080" s="1">
        <f t="shared" si="634"/>
        <v>0</v>
      </c>
      <c r="L4080" s="2">
        <f>IF(F4080=0,"not processed",_xlfn.MINIFS(Processed_data!H:H,Processed_data!A:A,A4080))</f>
        <v>46031</v>
      </c>
      <c r="M4080" s="1">
        <f>IF(F4080=0,"not processed",ABS(bank_source_transactions__1[[#This Row],[transaction_date]]-Reconciliation!L4080))</f>
        <v>0</v>
      </c>
      <c r="N4080" s="1" t="str" cm="1">
        <f t="array" ref="N4080">_xlfn.IFS(M4080="not Processed", "Not Processed",M4080&gt;2,"SLA Breached",M4080&lt;=2,"Within SLA")</f>
        <v>Within SLA</v>
      </c>
      <c r="O4080" s="1" t="str">
        <f>_xlfn.XLOOKUP(A4080,Source_data!A:A,Source_data!D:D)</f>
        <v>UPI</v>
      </c>
      <c r="P4080" s="1">
        <f t="shared" si="635"/>
        <v>0</v>
      </c>
      <c r="Q4080" s="1">
        <f t="shared" si="636"/>
        <v>0</v>
      </c>
      <c r="R4080" s="1">
        <f t="shared" si="637"/>
        <v>0</v>
      </c>
      <c r="S4080" s="1">
        <f t="shared" si="638"/>
        <v>0</v>
      </c>
      <c r="T4080" s="1">
        <f t="shared" si="639"/>
        <v>0</v>
      </c>
      <c r="U4080" s="1" t="str">
        <f>_xlfn.XLOOKUP(Table3[[#This Row],[Transaction ID]],Source_data!A:A,Source_data!E:E)</f>
        <v>Bengaluru</v>
      </c>
      <c r="V4080" s="1">
        <f>_xlfn.IFNA(_xlfn.XLOOKUP(A4080,bank_processed_transactions[transaction_id],bank_processed_transactions[processing_minutes]),"")</f>
        <v>25.1</v>
      </c>
      <c r="W4080" s="31">
        <f>_xlfn.XLOOKUP(A4080,Source_data!A:A,Source_data!B:B)</f>
        <v>46031</v>
      </c>
    </row>
    <row r="4081" spans="1:23" x14ac:dyDescent="0.3">
      <c r="A4081" s="4" t="s">
        <v>3117</v>
      </c>
      <c r="B4081" s="1">
        <f>_xlfn.XLOOKUP(A4081,bank_source_transactions__1[transaction_id],bank_source_transactions__1[amount_inr])</f>
        <v>3996.67</v>
      </c>
      <c r="C4081" s="1">
        <f>_xlfn.XLOOKUP(A4081,Processed_data!A:A,Processed_data!F:F)</f>
        <v>3996.67</v>
      </c>
      <c r="D4081" s="1" t="str">
        <f>_xlfn.XLOOKUP(A4081,bank_source_transactions__1[transaction_id],bank_source_transactions__1[transaction_status])</f>
        <v>SUCCESS</v>
      </c>
      <c r="E4081" s="1" t="str">
        <f>_xlfn.XLOOKUP(A4081,Processed_data!A:A,Processed_data!G:G)</f>
        <v>SUCCESS</v>
      </c>
      <c r="F4081" s="1">
        <f>COUNTIF(bank_processed_transactions[transaction_id],A4081)</f>
        <v>1</v>
      </c>
      <c r="G4081" s="1" t="str">
        <f t="shared" si="630"/>
        <v>found</v>
      </c>
      <c r="H4081" s="1" t="str">
        <f t="shared" si="631"/>
        <v>Not Duplicate</v>
      </c>
      <c r="I4081" s="1" t="str">
        <f t="shared" si="632"/>
        <v>match</v>
      </c>
      <c r="J4081" s="1" t="str">
        <f t="shared" si="633"/>
        <v>match</v>
      </c>
      <c r="K4081" s="1">
        <f t="shared" si="634"/>
        <v>0</v>
      </c>
      <c r="L4081" s="2">
        <f>IF(F4081=0,"not processed",_xlfn.MINIFS(Processed_data!H:H,Processed_data!A:A,A4081))</f>
        <v>46069</v>
      </c>
      <c r="M4081" s="1">
        <f>IF(F4081=0,"not processed",ABS(bank_source_transactions__1[[#This Row],[transaction_date]]-Reconciliation!L4081))</f>
        <v>3</v>
      </c>
      <c r="N4081" s="1" t="str" cm="1">
        <f t="array" ref="N4081">_xlfn.IFS(M4081="not Processed", "Not Processed",M4081&gt;2,"SLA Breached",M4081&lt;=2,"Within SLA")</f>
        <v>SLA Breached</v>
      </c>
      <c r="O4081" s="1" t="str">
        <f>_xlfn.XLOOKUP(A4081,Source_data!A:A,Source_data!D:D)</f>
        <v>UPI</v>
      </c>
      <c r="P4081" s="1">
        <f t="shared" si="635"/>
        <v>0</v>
      </c>
      <c r="Q4081" s="1">
        <f t="shared" si="636"/>
        <v>0</v>
      </c>
      <c r="R4081" s="1">
        <f t="shared" si="637"/>
        <v>0</v>
      </c>
      <c r="S4081" s="1">
        <f t="shared" si="638"/>
        <v>0</v>
      </c>
      <c r="T4081" s="1">
        <f t="shared" si="639"/>
        <v>1</v>
      </c>
      <c r="U4081" s="1" t="str">
        <f>_xlfn.XLOOKUP(Table3[[#This Row],[Transaction ID]],Source_data!A:A,Source_data!E:E)</f>
        <v>Hyderabad</v>
      </c>
      <c r="V4081" s="1">
        <f>_xlfn.IFNA(_xlfn.XLOOKUP(A4081,bank_processed_transactions[transaction_id],bank_processed_transactions[processing_minutes]),"")</f>
        <v>16.399999999999999</v>
      </c>
      <c r="W4081" s="31">
        <f>_xlfn.XLOOKUP(A4081,Source_data!A:A,Source_data!B:B)</f>
        <v>46066</v>
      </c>
    </row>
    <row r="4082" spans="1:23" x14ac:dyDescent="0.3">
      <c r="A4082" s="3" t="s">
        <v>3799</v>
      </c>
      <c r="B4082" s="1">
        <f>_xlfn.XLOOKUP(A4082,bank_source_transactions__1[transaction_id],bank_source_transactions__1[amount_inr])</f>
        <v>1437.41</v>
      </c>
      <c r="C4082" s="1">
        <f>_xlfn.XLOOKUP(A4082,Processed_data!A:A,Processed_data!F:F)</f>
        <v>1437.41</v>
      </c>
      <c r="D4082" s="1" t="str">
        <f>_xlfn.XLOOKUP(A4082,bank_source_transactions__1[transaction_id],bank_source_transactions__1[transaction_status])</f>
        <v>SUCCESS</v>
      </c>
      <c r="E4082" s="1" t="str">
        <f>_xlfn.XLOOKUP(A4082,Processed_data!A:A,Processed_data!G:G)</f>
        <v>SUCCESS</v>
      </c>
      <c r="F4082" s="1">
        <f>COUNTIF(bank_processed_transactions[transaction_id],A4082)</f>
        <v>1</v>
      </c>
      <c r="G4082" s="1" t="str">
        <f t="shared" si="630"/>
        <v>found</v>
      </c>
      <c r="H4082" s="1" t="str">
        <f t="shared" si="631"/>
        <v>Not Duplicate</v>
      </c>
      <c r="I4082" s="1" t="str">
        <f t="shared" si="632"/>
        <v>match</v>
      </c>
      <c r="J4082" s="1" t="str">
        <f t="shared" si="633"/>
        <v>match</v>
      </c>
      <c r="K4082" s="1">
        <f t="shared" si="634"/>
        <v>0</v>
      </c>
      <c r="L4082" s="2">
        <f>IF(F4082=0,"not processed",_xlfn.MINIFS(Processed_data!H:H,Processed_data!A:A,A4082))</f>
        <v>46080</v>
      </c>
      <c r="M4082" s="1">
        <f>IF(F4082=0,"not processed",ABS(bank_source_transactions__1[[#This Row],[transaction_date]]-Reconciliation!L4082))</f>
        <v>2</v>
      </c>
      <c r="N4082" s="1" t="str" cm="1">
        <f t="array" ref="N4082">_xlfn.IFS(M4082="not Processed", "Not Processed",M4082&gt;2,"SLA Breached",M4082&lt;=2,"Within SLA")</f>
        <v>Within SLA</v>
      </c>
      <c r="O4082" s="1" t="str">
        <f>_xlfn.XLOOKUP(A4082,Source_data!A:A,Source_data!D:D)</f>
        <v>IMPS</v>
      </c>
      <c r="P4082" s="1">
        <f t="shared" si="635"/>
        <v>0</v>
      </c>
      <c r="Q4082" s="1">
        <f t="shared" si="636"/>
        <v>0</v>
      </c>
      <c r="R4082" s="1">
        <f t="shared" si="637"/>
        <v>0</v>
      </c>
      <c r="S4082" s="1">
        <f t="shared" si="638"/>
        <v>0</v>
      </c>
      <c r="T4082" s="1">
        <f t="shared" si="639"/>
        <v>0</v>
      </c>
      <c r="U4082" s="1" t="str">
        <f>_xlfn.XLOOKUP(Table3[[#This Row],[Transaction ID]],Source_data!A:A,Source_data!E:E)</f>
        <v>Mumbai</v>
      </c>
      <c r="V4082" s="1">
        <f>_xlfn.IFNA(_xlfn.XLOOKUP(A4082,bank_processed_transactions[transaction_id],bank_processed_transactions[processing_minutes]),"")</f>
        <v>20.6</v>
      </c>
      <c r="W4082" s="31">
        <f>_xlfn.XLOOKUP(A4082,Source_data!A:A,Source_data!B:B)</f>
        <v>46078</v>
      </c>
    </row>
    <row r="4083" spans="1:23" x14ac:dyDescent="0.3">
      <c r="A4083" s="4" t="s">
        <v>3074</v>
      </c>
      <c r="B4083" s="1">
        <f>_xlfn.XLOOKUP(A4083,bank_source_transactions__1[transaction_id],bank_source_transactions__1[amount_inr])</f>
        <v>7350.41</v>
      </c>
      <c r="C4083" s="1">
        <f>_xlfn.XLOOKUP(A4083,Processed_data!A:A,Processed_data!F:F)</f>
        <v>7350.41</v>
      </c>
      <c r="D4083" s="1" t="str">
        <f>_xlfn.XLOOKUP(A4083,bank_source_transactions__1[transaction_id],bank_source_transactions__1[transaction_status])</f>
        <v>SUCCESS</v>
      </c>
      <c r="E4083" s="1" t="str">
        <f>_xlfn.XLOOKUP(A4083,Processed_data!A:A,Processed_data!G:G)</f>
        <v>SUCCESS</v>
      </c>
      <c r="F4083" s="1">
        <f>COUNTIF(bank_processed_transactions[transaction_id],A4083)</f>
        <v>1</v>
      </c>
      <c r="G4083" s="1" t="str">
        <f t="shared" si="630"/>
        <v>found</v>
      </c>
      <c r="H4083" s="1" t="str">
        <f t="shared" si="631"/>
        <v>Not Duplicate</v>
      </c>
      <c r="I4083" s="1" t="str">
        <f t="shared" si="632"/>
        <v>match</v>
      </c>
      <c r="J4083" s="1" t="str">
        <f t="shared" si="633"/>
        <v>match</v>
      </c>
      <c r="K4083" s="1">
        <f t="shared" si="634"/>
        <v>0</v>
      </c>
      <c r="L4083" s="2">
        <f>IF(F4083=0,"not processed",_xlfn.MINIFS(Processed_data!H:H,Processed_data!A:A,A4083))</f>
        <v>46027</v>
      </c>
      <c r="M4083" s="1">
        <f>IF(F4083=0,"not processed",ABS(bank_source_transactions__1[[#This Row],[transaction_date]]-Reconciliation!L4083))</f>
        <v>0</v>
      </c>
      <c r="N4083" s="1" t="str" cm="1">
        <f t="array" ref="N4083">_xlfn.IFS(M4083="not Processed", "Not Processed",M4083&gt;2,"SLA Breached",M4083&lt;=2,"Within SLA")</f>
        <v>Within SLA</v>
      </c>
      <c r="O4083" s="1" t="str">
        <f>_xlfn.XLOOKUP(A4083,Source_data!A:A,Source_data!D:D)</f>
        <v>NEFT</v>
      </c>
      <c r="P4083" s="1">
        <f t="shared" si="635"/>
        <v>0</v>
      </c>
      <c r="Q4083" s="1">
        <f t="shared" si="636"/>
        <v>0</v>
      </c>
      <c r="R4083" s="1">
        <f t="shared" si="637"/>
        <v>0</v>
      </c>
      <c r="S4083" s="1">
        <f t="shared" si="638"/>
        <v>0</v>
      </c>
      <c r="T4083" s="1">
        <f t="shared" si="639"/>
        <v>0</v>
      </c>
      <c r="U4083" s="1" t="str">
        <f>_xlfn.XLOOKUP(Table3[[#This Row],[Transaction ID]],Source_data!A:A,Source_data!E:E)</f>
        <v>Mumbai</v>
      </c>
      <c r="V4083" s="1">
        <f>_xlfn.IFNA(_xlfn.XLOOKUP(A4083,bank_processed_transactions[transaction_id],bank_processed_transactions[processing_minutes]),"")</f>
        <v>29.5</v>
      </c>
      <c r="W4083" s="31">
        <f>_xlfn.XLOOKUP(A4083,Source_data!A:A,Source_data!B:B)</f>
        <v>46027</v>
      </c>
    </row>
    <row r="4084" spans="1:23" x14ac:dyDescent="0.3">
      <c r="A4084" s="3" t="s">
        <v>1576</v>
      </c>
      <c r="B4084" s="1">
        <f>_xlfn.XLOOKUP(A4084,bank_source_transactions__1[transaction_id],bank_source_transactions__1[amount_inr])</f>
        <v>4530.87</v>
      </c>
      <c r="C4084" s="1">
        <f>_xlfn.XLOOKUP(A4084,Processed_data!A:A,Processed_data!F:F)</f>
        <v>4530.87</v>
      </c>
      <c r="D4084" s="1" t="str">
        <f>_xlfn.XLOOKUP(A4084,bank_source_transactions__1[transaction_id],bank_source_transactions__1[transaction_status])</f>
        <v>SUCCESS</v>
      </c>
      <c r="E4084" s="1" t="str">
        <f>_xlfn.XLOOKUP(A4084,Processed_data!A:A,Processed_data!G:G)</f>
        <v>SUCCESS</v>
      </c>
      <c r="F4084" s="1">
        <f>COUNTIF(bank_processed_transactions[transaction_id],A4084)</f>
        <v>1</v>
      </c>
      <c r="G4084" s="1" t="str">
        <f t="shared" si="630"/>
        <v>found</v>
      </c>
      <c r="H4084" s="1" t="str">
        <f t="shared" si="631"/>
        <v>Not Duplicate</v>
      </c>
      <c r="I4084" s="1" t="str">
        <f t="shared" si="632"/>
        <v>match</v>
      </c>
      <c r="J4084" s="1" t="str">
        <f t="shared" si="633"/>
        <v>match</v>
      </c>
      <c r="K4084" s="1">
        <f t="shared" si="634"/>
        <v>0</v>
      </c>
      <c r="L4084" s="2">
        <f>IF(F4084=0,"not processed",_xlfn.MINIFS(Processed_data!H:H,Processed_data!A:A,A4084))</f>
        <v>46110</v>
      </c>
      <c r="M4084" s="1">
        <f>IF(F4084=0,"not processed",ABS(bank_source_transactions__1[[#This Row],[transaction_date]]-Reconciliation!L4084))</f>
        <v>3</v>
      </c>
      <c r="N4084" s="1" t="str" cm="1">
        <f t="array" ref="N4084">_xlfn.IFS(M4084="not Processed", "Not Processed",M4084&gt;2,"SLA Breached",M4084&lt;=2,"Within SLA")</f>
        <v>SLA Breached</v>
      </c>
      <c r="O4084" s="1" t="str">
        <f>_xlfn.XLOOKUP(A4084,Source_data!A:A,Source_data!D:D)</f>
        <v>UPI</v>
      </c>
      <c r="P4084" s="1">
        <f t="shared" si="635"/>
        <v>0</v>
      </c>
      <c r="Q4084" s="1">
        <f t="shared" si="636"/>
        <v>0</v>
      </c>
      <c r="R4084" s="1">
        <f t="shared" si="637"/>
        <v>0</v>
      </c>
      <c r="S4084" s="1">
        <f t="shared" si="638"/>
        <v>0</v>
      </c>
      <c r="T4084" s="1">
        <f t="shared" si="639"/>
        <v>1</v>
      </c>
      <c r="U4084" s="1" t="str">
        <f>_xlfn.XLOOKUP(Table3[[#This Row],[Transaction ID]],Source_data!A:A,Source_data!E:E)</f>
        <v>Pune</v>
      </c>
      <c r="V4084" s="1">
        <f>_xlfn.IFNA(_xlfn.XLOOKUP(A4084,bank_processed_transactions[transaction_id],bank_processed_transactions[processing_minutes]),"")</f>
        <v>37.5</v>
      </c>
      <c r="W4084" s="31">
        <f>_xlfn.XLOOKUP(A4084,Source_data!A:A,Source_data!B:B)</f>
        <v>46107</v>
      </c>
    </row>
    <row r="4085" spans="1:23" x14ac:dyDescent="0.3">
      <c r="A4085" s="4" t="s">
        <v>1484</v>
      </c>
      <c r="B4085" s="1">
        <f>_xlfn.XLOOKUP(A4085,bank_source_transactions__1[transaction_id],bank_source_transactions__1[amount_inr])</f>
        <v>15521.09</v>
      </c>
      <c r="C4085" s="1">
        <f>_xlfn.XLOOKUP(A4085,Processed_data!A:A,Processed_data!F:F)</f>
        <v>15521.09</v>
      </c>
      <c r="D4085" s="1" t="str">
        <f>_xlfn.XLOOKUP(A4085,bank_source_transactions__1[transaction_id],bank_source_transactions__1[transaction_status])</f>
        <v>SUCCESS</v>
      </c>
      <c r="E4085" s="1" t="str">
        <f>_xlfn.XLOOKUP(A4085,Processed_data!A:A,Processed_data!G:G)</f>
        <v>SUCCESS</v>
      </c>
      <c r="F4085" s="1">
        <f>COUNTIF(bank_processed_transactions[transaction_id],A4085)</f>
        <v>1</v>
      </c>
      <c r="G4085" s="1" t="str">
        <f t="shared" si="630"/>
        <v>found</v>
      </c>
      <c r="H4085" s="1" t="str">
        <f t="shared" si="631"/>
        <v>Not Duplicate</v>
      </c>
      <c r="I4085" s="1" t="str">
        <f t="shared" si="632"/>
        <v>match</v>
      </c>
      <c r="J4085" s="1" t="str">
        <f t="shared" si="633"/>
        <v>match</v>
      </c>
      <c r="K4085" s="1">
        <f t="shared" si="634"/>
        <v>0</v>
      </c>
      <c r="L4085" s="2">
        <f>IF(F4085=0,"not processed",_xlfn.MINIFS(Processed_data!H:H,Processed_data!A:A,A4085))</f>
        <v>46037</v>
      </c>
      <c r="M4085" s="1">
        <f>IF(F4085=0,"not processed",ABS(bank_source_transactions__1[[#This Row],[transaction_date]]-Reconciliation!L4085))</f>
        <v>2</v>
      </c>
      <c r="N4085" s="1" t="str" cm="1">
        <f t="array" ref="N4085">_xlfn.IFS(M4085="not Processed", "Not Processed",M4085&gt;2,"SLA Breached",M4085&lt;=2,"Within SLA")</f>
        <v>Within SLA</v>
      </c>
      <c r="O4085" s="1" t="str">
        <f>_xlfn.XLOOKUP(A4085,Source_data!A:A,Source_data!D:D)</f>
        <v>UPI</v>
      </c>
      <c r="P4085" s="1">
        <f t="shared" si="635"/>
        <v>0</v>
      </c>
      <c r="Q4085" s="1">
        <f t="shared" si="636"/>
        <v>0</v>
      </c>
      <c r="R4085" s="1">
        <f t="shared" si="637"/>
        <v>0</v>
      </c>
      <c r="S4085" s="1">
        <f t="shared" si="638"/>
        <v>0</v>
      </c>
      <c r="T4085" s="1">
        <f t="shared" si="639"/>
        <v>0</v>
      </c>
      <c r="U4085" s="1" t="str">
        <f>_xlfn.XLOOKUP(Table3[[#This Row],[Transaction ID]],Source_data!A:A,Source_data!E:E)</f>
        <v>Mumbai</v>
      </c>
      <c r="V4085" s="1">
        <f>_xlfn.IFNA(_xlfn.XLOOKUP(A4085,bank_processed_transactions[transaction_id],bank_processed_transactions[processing_minutes]),"")</f>
        <v>24.9</v>
      </c>
      <c r="W4085" s="31">
        <f>_xlfn.XLOOKUP(A4085,Source_data!A:A,Source_data!B:B)</f>
        <v>46035</v>
      </c>
    </row>
    <row r="4086" spans="1:23" x14ac:dyDescent="0.3">
      <c r="A4086" s="3" t="s">
        <v>1538</v>
      </c>
      <c r="B4086" s="1">
        <f>_xlfn.XLOOKUP(A4086,bank_source_transactions__1[transaction_id],bank_source_transactions__1[amount_inr])</f>
        <v>1227.08</v>
      </c>
      <c r="C4086" s="1">
        <f>_xlfn.XLOOKUP(A4086,Processed_data!A:A,Processed_data!F:F)</f>
        <v>1227.08</v>
      </c>
      <c r="D4086" s="1" t="str">
        <f>_xlfn.XLOOKUP(A4086,bank_source_transactions__1[transaction_id],bank_source_transactions__1[transaction_status])</f>
        <v>SUCCESS</v>
      </c>
      <c r="E4086" s="1" t="str">
        <f>_xlfn.XLOOKUP(A4086,Processed_data!A:A,Processed_data!G:G)</f>
        <v>SUCCESS</v>
      </c>
      <c r="F4086" s="1">
        <f>COUNTIF(bank_processed_transactions[transaction_id],A4086)</f>
        <v>1</v>
      </c>
      <c r="G4086" s="1" t="str">
        <f t="shared" si="630"/>
        <v>found</v>
      </c>
      <c r="H4086" s="1" t="str">
        <f t="shared" si="631"/>
        <v>Not Duplicate</v>
      </c>
      <c r="I4086" s="1" t="str">
        <f t="shared" si="632"/>
        <v>match</v>
      </c>
      <c r="J4086" s="1" t="str">
        <f t="shared" si="633"/>
        <v>match</v>
      </c>
      <c r="K4086" s="1">
        <f t="shared" si="634"/>
        <v>0</v>
      </c>
      <c r="L4086" s="2">
        <f>IF(F4086=0,"not processed",_xlfn.MINIFS(Processed_data!H:H,Processed_data!A:A,A4086))</f>
        <v>46091</v>
      </c>
      <c r="M4086" s="1">
        <f>IF(F4086=0,"not processed",ABS(bank_source_transactions__1[[#This Row],[transaction_date]]-Reconciliation!L4086))</f>
        <v>3</v>
      </c>
      <c r="N4086" s="1" t="str" cm="1">
        <f t="array" ref="N4086">_xlfn.IFS(M4086="not Processed", "Not Processed",M4086&gt;2,"SLA Breached",M4086&lt;=2,"Within SLA")</f>
        <v>SLA Breached</v>
      </c>
      <c r="O4086" s="1" t="str">
        <f>_xlfn.XLOOKUP(A4086,Source_data!A:A,Source_data!D:D)</f>
        <v>UPI</v>
      </c>
      <c r="P4086" s="1">
        <f t="shared" si="635"/>
        <v>0</v>
      </c>
      <c r="Q4086" s="1">
        <f t="shared" si="636"/>
        <v>0</v>
      </c>
      <c r="R4086" s="1">
        <f t="shared" si="637"/>
        <v>0</v>
      </c>
      <c r="S4086" s="1">
        <f t="shared" si="638"/>
        <v>0</v>
      </c>
      <c r="T4086" s="1">
        <f t="shared" si="639"/>
        <v>1</v>
      </c>
      <c r="U4086" s="1" t="str">
        <f>_xlfn.XLOOKUP(Table3[[#This Row],[Transaction ID]],Source_data!A:A,Source_data!E:E)</f>
        <v>Mumbai</v>
      </c>
      <c r="V4086" s="1">
        <f>_xlfn.IFNA(_xlfn.XLOOKUP(A4086,bank_processed_transactions[transaction_id],bank_processed_transactions[processing_minutes]),"")</f>
        <v>5.7</v>
      </c>
      <c r="W4086" s="31">
        <f>_xlfn.XLOOKUP(A4086,Source_data!A:A,Source_data!B:B)</f>
        <v>46088</v>
      </c>
    </row>
    <row r="4087" spans="1:23" x14ac:dyDescent="0.3">
      <c r="A4087" s="4" t="s">
        <v>4493</v>
      </c>
      <c r="B4087" s="1">
        <f>_xlfn.XLOOKUP(A4087,bank_source_transactions__1[transaction_id],bank_source_transactions__1[amount_inr])</f>
        <v>2450.39</v>
      </c>
      <c r="C4087" s="1">
        <f>_xlfn.XLOOKUP(A4087,Processed_data!A:A,Processed_data!F:F)</f>
        <v>2450.39</v>
      </c>
      <c r="D4087" s="1" t="str">
        <f>_xlfn.XLOOKUP(A4087,bank_source_transactions__1[transaction_id],bank_source_transactions__1[transaction_status])</f>
        <v>SUCCESS</v>
      </c>
      <c r="E4087" s="1" t="str">
        <f>_xlfn.XLOOKUP(A4087,Processed_data!A:A,Processed_data!G:G)</f>
        <v>SUCCESS</v>
      </c>
      <c r="F4087" s="1">
        <f>COUNTIF(bank_processed_transactions[transaction_id],A4087)</f>
        <v>1</v>
      </c>
      <c r="G4087" s="1" t="str">
        <f t="shared" si="630"/>
        <v>found</v>
      </c>
      <c r="H4087" s="1" t="str">
        <f t="shared" si="631"/>
        <v>Not Duplicate</v>
      </c>
      <c r="I4087" s="1" t="str">
        <f t="shared" si="632"/>
        <v>match</v>
      </c>
      <c r="J4087" s="1" t="str">
        <f t="shared" si="633"/>
        <v>match</v>
      </c>
      <c r="K4087" s="1">
        <f t="shared" si="634"/>
        <v>0</v>
      </c>
      <c r="L4087" s="2">
        <f>IF(F4087=0,"not processed",_xlfn.MINIFS(Processed_data!H:H,Processed_data!A:A,A4087))</f>
        <v>46059</v>
      </c>
      <c r="M4087" s="1">
        <f>IF(F4087=0,"not processed",ABS(bank_source_transactions__1[[#This Row],[transaction_date]]-Reconciliation!L4087))</f>
        <v>0</v>
      </c>
      <c r="N4087" s="1" t="str" cm="1">
        <f t="array" ref="N4087">_xlfn.IFS(M4087="not Processed", "Not Processed",M4087&gt;2,"SLA Breached",M4087&lt;=2,"Within SLA")</f>
        <v>Within SLA</v>
      </c>
      <c r="O4087" s="1" t="str">
        <f>_xlfn.XLOOKUP(A4087,Source_data!A:A,Source_data!D:D)</f>
        <v>UPI</v>
      </c>
      <c r="P4087" s="1">
        <f t="shared" si="635"/>
        <v>0</v>
      </c>
      <c r="Q4087" s="1">
        <f t="shared" si="636"/>
        <v>0</v>
      </c>
      <c r="R4087" s="1">
        <f t="shared" si="637"/>
        <v>0</v>
      </c>
      <c r="S4087" s="1">
        <f t="shared" si="638"/>
        <v>0</v>
      </c>
      <c r="T4087" s="1">
        <f t="shared" si="639"/>
        <v>0</v>
      </c>
      <c r="U4087" s="1" t="str">
        <f>_xlfn.XLOOKUP(Table3[[#This Row],[Transaction ID]],Source_data!A:A,Source_data!E:E)</f>
        <v>Hyderabad</v>
      </c>
      <c r="V4087" s="1">
        <f>_xlfn.IFNA(_xlfn.XLOOKUP(A4087,bank_processed_transactions[transaction_id],bank_processed_transactions[processing_minutes]),"")</f>
        <v>41.7</v>
      </c>
      <c r="W4087" s="31">
        <f>_xlfn.XLOOKUP(A4087,Source_data!A:A,Source_data!B:B)</f>
        <v>46059</v>
      </c>
    </row>
    <row r="4088" spans="1:23" x14ac:dyDescent="0.3">
      <c r="A4088" s="3" t="s">
        <v>3894</v>
      </c>
      <c r="B4088" s="1">
        <f>_xlfn.XLOOKUP(A4088,bank_source_transactions__1[transaction_id],bank_source_transactions__1[amount_inr])</f>
        <v>6569.78</v>
      </c>
      <c r="C4088" s="1">
        <f>_xlfn.XLOOKUP(A4088,Processed_data!A:A,Processed_data!F:F)</f>
        <v>6569.78</v>
      </c>
      <c r="D4088" s="1" t="str">
        <f>_xlfn.XLOOKUP(A4088,bank_source_transactions__1[transaction_id],bank_source_transactions__1[transaction_status])</f>
        <v>SUCCESS</v>
      </c>
      <c r="E4088" s="1" t="str">
        <f>_xlfn.XLOOKUP(A4088,Processed_data!A:A,Processed_data!G:G)</f>
        <v>SUCCESS</v>
      </c>
      <c r="F4088" s="1">
        <f>COUNTIF(bank_processed_transactions[transaction_id],A4088)</f>
        <v>1</v>
      </c>
      <c r="G4088" s="1" t="str">
        <f t="shared" si="630"/>
        <v>found</v>
      </c>
      <c r="H4088" s="1" t="str">
        <f t="shared" si="631"/>
        <v>Not Duplicate</v>
      </c>
      <c r="I4088" s="1" t="str">
        <f t="shared" si="632"/>
        <v>match</v>
      </c>
      <c r="J4088" s="1" t="str">
        <f t="shared" si="633"/>
        <v>match</v>
      </c>
      <c r="K4088" s="1">
        <f t="shared" si="634"/>
        <v>0</v>
      </c>
      <c r="L4088" s="2">
        <f>IF(F4088=0,"not processed",_xlfn.MINIFS(Processed_data!H:H,Processed_data!A:A,A4088))</f>
        <v>46114</v>
      </c>
      <c r="M4088" s="1">
        <f>IF(F4088=0,"not processed",ABS(bank_source_transactions__1[[#This Row],[transaction_date]]-Reconciliation!L4088))</f>
        <v>2</v>
      </c>
      <c r="N4088" s="1" t="str" cm="1">
        <f t="array" ref="N4088">_xlfn.IFS(M4088="not Processed", "Not Processed",M4088&gt;2,"SLA Breached",M4088&lt;=2,"Within SLA")</f>
        <v>Within SLA</v>
      </c>
      <c r="O4088" s="1" t="str">
        <f>_xlfn.XLOOKUP(A4088,Source_data!A:A,Source_data!D:D)</f>
        <v>UPI</v>
      </c>
      <c r="P4088" s="1">
        <f t="shared" si="635"/>
        <v>0</v>
      </c>
      <c r="Q4088" s="1">
        <f t="shared" si="636"/>
        <v>0</v>
      </c>
      <c r="R4088" s="1">
        <f t="shared" si="637"/>
        <v>0</v>
      </c>
      <c r="S4088" s="1">
        <f t="shared" si="638"/>
        <v>0</v>
      </c>
      <c r="T4088" s="1">
        <f t="shared" si="639"/>
        <v>0</v>
      </c>
      <c r="U4088" s="1" t="str">
        <f>_xlfn.XLOOKUP(Table3[[#This Row],[Transaction ID]],Source_data!A:A,Source_data!E:E)</f>
        <v>Mumbai</v>
      </c>
      <c r="V4088" s="1">
        <f>_xlfn.IFNA(_xlfn.XLOOKUP(A4088,bank_processed_transactions[transaction_id],bank_processed_transactions[processing_minutes]),"")</f>
        <v>8.5</v>
      </c>
      <c r="W4088" s="31">
        <f>_xlfn.XLOOKUP(A4088,Source_data!A:A,Source_data!B:B)</f>
        <v>46112</v>
      </c>
    </row>
    <row r="4089" spans="1:23" x14ac:dyDescent="0.3">
      <c r="A4089" s="4" t="s">
        <v>4293</v>
      </c>
      <c r="B4089" s="1">
        <f>_xlfn.XLOOKUP(A4089,bank_source_transactions__1[transaction_id],bank_source_transactions__1[amount_inr])</f>
        <v>8461.1</v>
      </c>
      <c r="C4089" s="1">
        <f>_xlfn.XLOOKUP(A4089,Processed_data!A:A,Processed_data!F:F)</f>
        <v>8461.1</v>
      </c>
      <c r="D4089" s="1" t="str">
        <f>_xlfn.XLOOKUP(A4089,bank_source_transactions__1[transaction_id],bank_source_transactions__1[transaction_status])</f>
        <v>SUCCESS</v>
      </c>
      <c r="E4089" s="1" t="str">
        <f>_xlfn.XLOOKUP(A4089,Processed_data!A:A,Processed_data!G:G)</f>
        <v>SUCCESS</v>
      </c>
      <c r="F4089" s="1">
        <f>COUNTIF(bank_processed_transactions[transaction_id],A4089)</f>
        <v>1</v>
      </c>
      <c r="G4089" s="1" t="str">
        <f t="shared" si="630"/>
        <v>found</v>
      </c>
      <c r="H4089" s="1" t="str">
        <f t="shared" si="631"/>
        <v>Not Duplicate</v>
      </c>
      <c r="I4089" s="1" t="str">
        <f t="shared" si="632"/>
        <v>match</v>
      </c>
      <c r="J4089" s="1" t="str">
        <f t="shared" si="633"/>
        <v>match</v>
      </c>
      <c r="K4089" s="1">
        <f t="shared" si="634"/>
        <v>0</v>
      </c>
      <c r="L4089" s="2">
        <f>IF(F4089=0,"not processed",_xlfn.MINIFS(Processed_data!H:H,Processed_data!A:A,A4089))</f>
        <v>46089</v>
      </c>
      <c r="M4089" s="1">
        <f>IF(F4089=0,"not processed",ABS(bank_source_transactions__1[[#This Row],[transaction_date]]-Reconciliation!L4089))</f>
        <v>3</v>
      </c>
      <c r="N4089" s="1" t="str" cm="1">
        <f t="array" ref="N4089">_xlfn.IFS(M4089="not Processed", "Not Processed",M4089&gt;2,"SLA Breached",M4089&lt;=2,"Within SLA")</f>
        <v>SLA Breached</v>
      </c>
      <c r="O4089" s="1" t="str">
        <f>_xlfn.XLOOKUP(A4089,Source_data!A:A,Source_data!D:D)</f>
        <v>NEFT</v>
      </c>
      <c r="P4089" s="1">
        <f t="shared" si="635"/>
        <v>0</v>
      </c>
      <c r="Q4089" s="1">
        <f t="shared" si="636"/>
        <v>0</v>
      </c>
      <c r="R4089" s="1">
        <f t="shared" si="637"/>
        <v>0</v>
      </c>
      <c r="S4089" s="1">
        <f t="shared" si="638"/>
        <v>0</v>
      </c>
      <c r="T4089" s="1">
        <f t="shared" si="639"/>
        <v>1</v>
      </c>
      <c r="U4089" s="1" t="str">
        <f>_xlfn.XLOOKUP(Table3[[#This Row],[Transaction ID]],Source_data!A:A,Source_data!E:E)</f>
        <v>Pune</v>
      </c>
      <c r="V4089" s="1">
        <f>_xlfn.IFNA(_xlfn.XLOOKUP(A4089,bank_processed_transactions[transaction_id],bank_processed_transactions[processing_minutes]),"")</f>
        <v>37.799999999999997</v>
      </c>
      <c r="W4089" s="31">
        <f>_xlfn.XLOOKUP(A4089,Source_data!A:A,Source_data!B:B)</f>
        <v>46086</v>
      </c>
    </row>
    <row r="4090" spans="1:23" x14ac:dyDescent="0.3">
      <c r="A4090" s="3" t="s">
        <v>2486</v>
      </c>
      <c r="B4090" s="1">
        <f>_xlfn.XLOOKUP(A4090,bank_source_transactions__1[transaction_id],bank_source_transactions__1[amount_inr])</f>
        <v>6680.02</v>
      </c>
      <c r="C4090" s="1">
        <f>_xlfn.XLOOKUP(A4090,Processed_data!A:A,Processed_data!F:F)</f>
        <v>6680.02</v>
      </c>
      <c r="D4090" s="1" t="str">
        <f>_xlfn.XLOOKUP(A4090,bank_source_transactions__1[transaction_id],bank_source_transactions__1[transaction_status])</f>
        <v>SUCCESS</v>
      </c>
      <c r="E4090" s="1" t="str">
        <f>_xlfn.XLOOKUP(A4090,Processed_data!A:A,Processed_data!G:G)</f>
        <v>SUCCESS</v>
      </c>
      <c r="F4090" s="1">
        <f>COUNTIF(bank_processed_transactions[transaction_id],A4090)</f>
        <v>1</v>
      </c>
      <c r="G4090" s="1" t="str">
        <f t="shared" si="630"/>
        <v>found</v>
      </c>
      <c r="H4090" s="1" t="str">
        <f t="shared" si="631"/>
        <v>Not Duplicate</v>
      </c>
      <c r="I4090" s="1" t="str">
        <f t="shared" si="632"/>
        <v>match</v>
      </c>
      <c r="J4090" s="1" t="str">
        <f t="shared" si="633"/>
        <v>match</v>
      </c>
      <c r="K4090" s="1">
        <f t="shared" si="634"/>
        <v>0</v>
      </c>
      <c r="L4090" s="2">
        <f>IF(F4090=0,"not processed",_xlfn.MINIFS(Processed_data!H:H,Processed_data!A:A,A4090))</f>
        <v>46035</v>
      </c>
      <c r="M4090" s="1">
        <f>IF(F4090=0,"not processed",ABS(bank_source_transactions__1[[#This Row],[transaction_date]]-Reconciliation!L4090))</f>
        <v>2</v>
      </c>
      <c r="N4090" s="1" t="str" cm="1">
        <f t="array" ref="N4090">_xlfn.IFS(M4090="not Processed", "Not Processed",M4090&gt;2,"SLA Breached",M4090&lt;=2,"Within SLA")</f>
        <v>Within SLA</v>
      </c>
      <c r="O4090" s="1" t="str">
        <f>_xlfn.XLOOKUP(A4090,Source_data!A:A,Source_data!D:D)</f>
        <v>UPI</v>
      </c>
      <c r="P4090" s="1">
        <f t="shared" si="635"/>
        <v>0</v>
      </c>
      <c r="Q4090" s="1">
        <f t="shared" si="636"/>
        <v>0</v>
      </c>
      <c r="R4090" s="1">
        <f t="shared" si="637"/>
        <v>0</v>
      </c>
      <c r="S4090" s="1">
        <f t="shared" si="638"/>
        <v>0</v>
      </c>
      <c r="T4090" s="1">
        <f t="shared" si="639"/>
        <v>0</v>
      </c>
      <c r="U4090" s="1" t="str">
        <f>_xlfn.XLOOKUP(Table3[[#This Row],[Transaction ID]],Source_data!A:A,Source_data!E:E)</f>
        <v>Pune</v>
      </c>
      <c r="V4090" s="1">
        <f>_xlfn.IFNA(_xlfn.XLOOKUP(A4090,bank_processed_transactions[transaction_id],bank_processed_transactions[processing_minutes]),"")</f>
        <v>11.8</v>
      </c>
      <c r="W4090" s="31">
        <f>_xlfn.XLOOKUP(A4090,Source_data!A:A,Source_data!B:B)</f>
        <v>46033</v>
      </c>
    </row>
    <row r="4091" spans="1:23" x14ac:dyDescent="0.3">
      <c r="A4091" s="4" t="s">
        <v>1763</v>
      </c>
      <c r="B4091" s="1">
        <f>_xlfn.XLOOKUP(A4091,bank_source_transactions__1[transaction_id],bank_source_transactions__1[amount_inr])</f>
        <v>1571.65</v>
      </c>
      <c r="C4091" s="1">
        <f>_xlfn.XLOOKUP(A4091,Processed_data!A:A,Processed_data!F:F)</f>
        <v>1571.65</v>
      </c>
      <c r="D4091" s="1" t="str">
        <f>_xlfn.XLOOKUP(A4091,bank_source_transactions__1[transaction_id],bank_source_transactions__1[transaction_status])</f>
        <v>SUCCESS</v>
      </c>
      <c r="E4091" s="1" t="str">
        <f>_xlfn.XLOOKUP(A4091,Processed_data!A:A,Processed_data!G:G)</f>
        <v>SUCCESS</v>
      </c>
      <c r="F4091" s="1">
        <f>COUNTIF(bank_processed_transactions[transaction_id],A4091)</f>
        <v>1</v>
      </c>
      <c r="G4091" s="1" t="str">
        <f t="shared" si="630"/>
        <v>found</v>
      </c>
      <c r="H4091" s="1" t="str">
        <f t="shared" si="631"/>
        <v>Not Duplicate</v>
      </c>
      <c r="I4091" s="1" t="str">
        <f t="shared" si="632"/>
        <v>match</v>
      </c>
      <c r="J4091" s="1" t="str">
        <f t="shared" si="633"/>
        <v>match</v>
      </c>
      <c r="K4091" s="1">
        <f t="shared" si="634"/>
        <v>0</v>
      </c>
      <c r="L4091" s="2">
        <f>IF(F4091=0,"not processed",_xlfn.MINIFS(Processed_data!H:H,Processed_data!A:A,A4091))</f>
        <v>46064</v>
      </c>
      <c r="M4091" s="1">
        <f>IF(F4091=0,"not processed",ABS(bank_source_transactions__1[[#This Row],[transaction_date]]-Reconciliation!L4091))</f>
        <v>1</v>
      </c>
      <c r="N4091" s="1" t="str" cm="1">
        <f t="array" ref="N4091">_xlfn.IFS(M4091="not Processed", "Not Processed",M4091&gt;2,"SLA Breached",M4091&lt;=2,"Within SLA")</f>
        <v>Within SLA</v>
      </c>
      <c r="O4091" s="1" t="str">
        <f>_xlfn.XLOOKUP(A4091,Source_data!A:A,Source_data!D:D)</f>
        <v>UPI</v>
      </c>
      <c r="P4091" s="1">
        <f t="shared" si="635"/>
        <v>0</v>
      </c>
      <c r="Q4091" s="1">
        <f t="shared" si="636"/>
        <v>0</v>
      </c>
      <c r="R4091" s="1">
        <f t="shared" si="637"/>
        <v>0</v>
      </c>
      <c r="S4091" s="1">
        <f t="shared" si="638"/>
        <v>0</v>
      </c>
      <c r="T4091" s="1">
        <f t="shared" si="639"/>
        <v>0</v>
      </c>
      <c r="U4091" s="1" t="str">
        <f>_xlfn.XLOOKUP(Table3[[#This Row],[Transaction ID]],Source_data!A:A,Source_data!E:E)</f>
        <v>Pune</v>
      </c>
      <c r="V4091" s="1">
        <f>_xlfn.IFNA(_xlfn.XLOOKUP(A4091,bank_processed_transactions[transaction_id],bank_processed_transactions[processing_minutes]),"")</f>
        <v>10.5</v>
      </c>
      <c r="W4091" s="31">
        <f>_xlfn.XLOOKUP(A4091,Source_data!A:A,Source_data!B:B)</f>
        <v>46063</v>
      </c>
    </row>
    <row r="4092" spans="1:23" x14ac:dyDescent="0.3">
      <c r="A4092" s="3" t="s">
        <v>1990</v>
      </c>
      <c r="B4092" s="1">
        <f>_xlfn.XLOOKUP(A4092,bank_source_transactions__1[transaction_id],bank_source_transactions__1[amount_inr])</f>
        <v>1824.87</v>
      </c>
      <c r="C4092" s="1">
        <f>_xlfn.XLOOKUP(A4092,Processed_data!A:A,Processed_data!F:F)</f>
        <v>1824.87</v>
      </c>
      <c r="D4092" s="1" t="str">
        <f>_xlfn.XLOOKUP(A4092,bank_source_transactions__1[transaction_id],bank_source_transactions__1[transaction_status])</f>
        <v>REVERSED</v>
      </c>
      <c r="E4092" s="1" t="str">
        <f>_xlfn.XLOOKUP(A4092,Processed_data!A:A,Processed_data!G:G)</f>
        <v>REVERSED</v>
      </c>
      <c r="F4092" s="1">
        <f>COUNTIF(bank_processed_transactions[transaction_id],A4092)</f>
        <v>1</v>
      </c>
      <c r="G4092" s="1" t="str">
        <f t="shared" si="630"/>
        <v>found</v>
      </c>
      <c r="H4092" s="1" t="str">
        <f t="shared" si="631"/>
        <v>Not Duplicate</v>
      </c>
      <c r="I4092" s="1" t="str">
        <f t="shared" si="632"/>
        <v>match</v>
      </c>
      <c r="J4092" s="1" t="str">
        <f t="shared" si="633"/>
        <v>match</v>
      </c>
      <c r="K4092" s="1">
        <f t="shared" si="634"/>
        <v>0</v>
      </c>
      <c r="L4092" s="2">
        <f>IF(F4092=0,"not processed",_xlfn.MINIFS(Processed_data!H:H,Processed_data!A:A,A4092))</f>
        <v>46031</v>
      </c>
      <c r="M4092" s="1">
        <f>IF(F4092=0,"not processed",ABS(bank_source_transactions__1[[#This Row],[transaction_date]]-Reconciliation!L4092))</f>
        <v>2</v>
      </c>
      <c r="N4092" s="1" t="str" cm="1">
        <f t="array" ref="N4092">_xlfn.IFS(M4092="not Processed", "Not Processed",M4092&gt;2,"SLA Breached",M4092&lt;=2,"Within SLA")</f>
        <v>Within SLA</v>
      </c>
      <c r="O4092" s="1" t="str">
        <f>_xlfn.XLOOKUP(A4092,Source_data!A:A,Source_data!D:D)</f>
        <v>CARD</v>
      </c>
      <c r="P4092" s="1">
        <f t="shared" si="635"/>
        <v>0</v>
      </c>
      <c r="Q4092" s="1">
        <f t="shared" si="636"/>
        <v>0</v>
      </c>
      <c r="R4092" s="1">
        <f t="shared" si="637"/>
        <v>0</v>
      </c>
      <c r="S4092" s="1">
        <f t="shared" si="638"/>
        <v>0</v>
      </c>
      <c r="T4092" s="1">
        <f t="shared" si="639"/>
        <v>0</v>
      </c>
      <c r="U4092" s="1" t="str">
        <f>_xlfn.XLOOKUP(Table3[[#This Row],[Transaction ID]],Source_data!A:A,Source_data!E:E)</f>
        <v>Bengaluru</v>
      </c>
      <c r="V4092" s="1">
        <f>_xlfn.IFNA(_xlfn.XLOOKUP(A4092,bank_processed_transactions[transaction_id],bank_processed_transactions[processing_minutes]),"")</f>
        <v>22.4</v>
      </c>
      <c r="W4092" s="31">
        <f>_xlfn.XLOOKUP(A4092,Source_data!A:A,Source_data!B:B)</f>
        <v>46029</v>
      </c>
    </row>
    <row r="4093" spans="1:23" x14ac:dyDescent="0.3">
      <c r="A4093" s="4" t="s">
        <v>3029</v>
      </c>
      <c r="B4093" s="1">
        <f>_xlfn.XLOOKUP(A4093,bank_source_transactions__1[transaction_id],bank_source_transactions__1[amount_inr])</f>
        <v>2216.41</v>
      </c>
      <c r="C4093" s="1">
        <f>_xlfn.XLOOKUP(A4093,Processed_data!A:A,Processed_data!F:F)</f>
        <v>2216.41</v>
      </c>
      <c r="D4093" s="1" t="str">
        <f>_xlfn.XLOOKUP(A4093,bank_source_transactions__1[transaction_id],bank_source_transactions__1[transaction_status])</f>
        <v>SUCCESS</v>
      </c>
      <c r="E4093" s="1" t="str">
        <f>_xlfn.XLOOKUP(A4093,Processed_data!A:A,Processed_data!G:G)</f>
        <v>SUCCESS</v>
      </c>
      <c r="F4093" s="1">
        <f>COUNTIF(bank_processed_transactions[transaction_id],A4093)</f>
        <v>1</v>
      </c>
      <c r="G4093" s="1" t="str">
        <f t="shared" si="630"/>
        <v>found</v>
      </c>
      <c r="H4093" s="1" t="str">
        <f t="shared" si="631"/>
        <v>Not Duplicate</v>
      </c>
      <c r="I4093" s="1" t="str">
        <f t="shared" si="632"/>
        <v>match</v>
      </c>
      <c r="J4093" s="1" t="str">
        <f t="shared" si="633"/>
        <v>match</v>
      </c>
      <c r="K4093" s="1">
        <f t="shared" si="634"/>
        <v>0</v>
      </c>
      <c r="L4093" s="2">
        <f>IF(F4093=0,"not processed",_xlfn.MINIFS(Processed_data!H:H,Processed_data!A:A,A4093))</f>
        <v>46072</v>
      </c>
      <c r="M4093" s="1">
        <f>IF(F4093=0,"not processed",ABS(bank_source_transactions__1[[#This Row],[transaction_date]]-Reconciliation!L4093))</f>
        <v>0</v>
      </c>
      <c r="N4093" s="1" t="str" cm="1">
        <f t="array" ref="N4093">_xlfn.IFS(M4093="not Processed", "Not Processed",M4093&gt;2,"SLA Breached",M4093&lt;=2,"Within SLA")</f>
        <v>Within SLA</v>
      </c>
      <c r="O4093" s="1" t="str">
        <f>_xlfn.XLOOKUP(A4093,Source_data!A:A,Source_data!D:D)</f>
        <v>UPI</v>
      </c>
      <c r="P4093" s="1">
        <f t="shared" si="635"/>
        <v>0</v>
      </c>
      <c r="Q4093" s="1">
        <f t="shared" si="636"/>
        <v>0</v>
      </c>
      <c r="R4093" s="1">
        <f t="shared" si="637"/>
        <v>0</v>
      </c>
      <c r="S4093" s="1">
        <f t="shared" si="638"/>
        <v>0</v>
      </c>
      <c r="T4093" s="1">
        <f t="shared" si="639"/>
        <v>0</v>
      </c>
      <c r="U4093" s="1" t="str">
        <f>_xlfn.XLOOKUP(Table3[[#This Row],[Transaction ID]],Source_data!A:A,Source_data!E:E)</f>
        <v>Mumbai</v>
      </c>
      <c r="V4093" s="1">
        <f>_xlfn.IFNA(_xlfn.XLOOKUP(A4093,bank_processed_transactions[transaction_id],bank_processed_transactions[processing_minutes]),"")</f>
        <v>23.4</v>
      </c>
      <c r="W4093" s="31">
        <f>_xlfn.XLOOKUP(A4093,Source_data!A:A,Source_data!B:B)</f>
        <v>46072</v>
      </c>
    </row>
    <row r="4094" spans="1:23" x14ac:dyDescent="0.3">
      <c r="A4094" s="3" t="s">
        <v>1796</v>
      </c>
      <c r="B4094" s="1">
        <f>_xlfn.XLOOKUP(A4094,bank_source_transactions__1[transaction_id],bank_source_transactions__1[amount_inr])</f>
        <v>1964.22</v>
      </c>
      <c r="C4094" s="1">
        <f>_xlfn.XLOOKUP(A4094,Processed_data!A:A,Processed_data!F:F)</f>
        <v>1964.22</v>
      </c>
      <c r="D4094" s="1" t="str">
        <f>_xlfn.XLOOKUP(A4094,bank_source_transactions__1[transaction_id],bank_source_transactions__1[transaction_status])</f>
        <v>SUCCESS</v>
      </c>
      <c r="E4094" s="1" t="str">
        <f>_xlfn.XLOOKUP(A4094,Processed_data!A:A,Processed_data!G:G)</f>
        <v>SUCCESS</v>
      </c>
      <c r="F4094" s="1">
        <f>COUNTIF(bank_processed_transactions[transaction_id],A4094)</f>
        <v>1</v>
      </c>
      <c r="G4094" s="1" t="str">
        <f t="shared" si="630"/>
        <v>found</v>
      </c>
      <c r="H4094" s="1" t="str">
        <f t="shared" si="631"/>
        <v>Not Duplicate</v>
      </c>
      <c r="I4094" s="1" t="str">
        <f t="shared" si="632"/>
        <v>match</v>
      </c>
      <c r="J4094" s="1" t="str">
        <f t="shared" si="633"/>
        <v>match</v>
      </c>
      <c r="K4094" s="1">
        <f t="shared" si="634"/>
        <v>0</v>
      </c>
      <c r="L4094" s="2">
        <f>IF(F4094=0,"not processed",_xlfn.MINIFS(Processed_data!H:H,Processed_data!A:A,A4094))</f>
        <v>46036</v>
      </c>
      <c r="M4094" s="1">
        <f>IF(F4094=0,"not processed",ABS(bank_source_transactions__1[[#This Row],[transaction_date]]-Reconciliation!L4094))</f>
        <v>3</v>
      </c>
      <c r="N4094" s="1" t="str" cm="1">
        <f t="array" ref="N4094">_xlfn.IFS(M4094="not Processed", "Not Processed",M4094&gt;2,"SLA Breached",M4094&lt;=2,"Within SLA")</f>
        <v>SLA Breached</v>
      </c>
      <c r="O4094" s="1" t="str">
        <f>_xlfn.XLOOKUP(A4094,Source_data!A:A,Source_data!D:D)</f>
        <v>ATM</v>
      </c>
      <c r="P4094" s="1">
        <f t="shared" si="635"/>
        <v>0</v>
      </c>
      <c r="Q4094" s="1">
        <f t="shared" si="636"/>
        <v>0</v>
      </c>
      <c r="R4094" s="1">
        <f t="shared" si="637"/>
        <v>0</v>
      </c>
      <c r="S4094" s="1">
        <f t="shared" si="638"/>
        <v>0</v>
      </c>
      <c r="T4094" s="1">
        <f t="shared" si="639"/>
        <v>1</v>
      </c>
      <c r="U4094" s="1" t="str">
        <f>_xlfn.XLOOKUP(Table3[[#This Row],[Transaction ID]],Source_data!A:A,Source_data!E:E)</f>
        <v>Mumbai</v>
      </c>
      <c r="V4094" s="1">
        <f>_xlfn.IFNA(_xlfn.XLOOKUP(A4094,bank_processed_transactions[transaction_id],bank_processed_transactions[processing_minutes]),"")</f>
        <v>19.5</v>
      </c>
      <c r="W4094" s="31">
        <f>_xlfn.XLOOKUP(A4094,Source_data!A:A,Source_data!B:B)</f>
        <v>46033</v>
      </c>
    </row>
    <row r="4095" spans="1:23" x14ac:dyDescent="0.3">
      <c r="A4095" s="4" t="s">
        <v>5066</v>
      </c>
      <c r="B4095" s="1">
        <f>_xlfn.XLOOKUP(A4095,bank_source_transactions__1[transaction_id],bank_source_transactions__1[amount_inr])</f>
        <v>7176.46</v>
      </c>
      <c r="C4095" s="1" t="e">
        <f>_xlfn.XLOOKUP(A4095,Processed_data!A:A,Processed_data!F:F)</f>
        <v>#N/A</v>
      </c>
      <c r="D4095" s="1" t="str">
        <f>_xlfn.XLOOKUP(A4095,bank_source_transactions__1[transaction_id],bank_source_transactions__1[transaction_status])</f>
        <v>SUCCESS</v>
      </c>
      <c r="E4095" s="1" t="e">
        <f>_xlfn.XLOOKUP(A4095,Processed_data!A:A,Processed_data!G:G)</f>
        <v>#N/A</v>
      </c>
      <c r="F4095" s="1">
        <f>COUNTIF(bank_processed_transactions[transaction_id],A4095)</f>
        <v>0</v>
      </c>
      <c r="G4095" s="1" t="str">
        <f t="shared" si="630"/>
        <v>missing</v>
      </c>
      <c r="H4095" s="1" t="str">
        <f t="shared" si="631"/>
        <v>Not Duplicate</v>
      </c>
      <c r="I4095" s="1" t="str">
        <f t="shared" si="632"/>
        <v>not processed</v>
      </c>
      <c r="J4095" s="1" t="str">
        <f t="shared" si="633"/>
        <v>not processed</v>
      </c>
      <c r="K4095" s="1" t="str">
        <f t="shared" si="634"/>
        <v>missing</v>
      </c>
      <c r="L4095" s="2" t="str">
        <f>IF(F4095=0,"not processed",_xlfn.MINIFS(Processed_data!H:H,Processed_data!A:A,A4095))</f>
        <v>not processed</v>
      </c>
      <c r="M4095" s="1" t="str">
        <f>IF(F4095=0,"not processed",ABS(bank_source_transactions__1[[#This Row],[transaction_date]]-Reconciliation!L4095))</f>
        <v>not processed</v>
      </c>
      <c r="N4095" s="1" t="str" cm="1">
        <f t="array" ref="N4095">_xlfn.IFS(M4095="not Processed", "Not Processed",M4095&gt;2,"SLA Breached",M4095&lt;=2,"Within SLA")</f>
        <v>Not Processed</v>
      </c>
      <c r="O4095" s="1" t="str">
        <f>_xlfn.XLOOKUP(A4095,Source_data!A:A,Source_data!D:D)</f>
        <v>UPI</v>
      </c>
      <c r="P4095" s="1">
        <f t="shared" si="635"/>
        <v>1</v>
      </c>
      <c r="Q4095" s="1">
        <f t="shared" si="636"/>
        <v>0</v>
      </c>
      <c r="R4095" s="1">
        <f t="shared" si="637"/>
        <v>0</v>
      </c>
      <c r="S4095" s="1">
        <f t="shared" si="638"/>
        <v>0</v>
      </c>
      <c r="T4095" s="1">
        <f t="shared" si="639"/>
        <v>0</v>
      </c>
      <c r="U4095" s="1" t="str">
        <f>_xlfn.XLOOKUP(Table3[[#This Row],[Transaction ID]],Source_data!A:A,Source_data!E:E)</f>
        <v>Mumbai</v>
      </c>
      <c r="V4095" s="1" t="str">
        <f>_xlfn.IFNA(_xlfn.XLOOKUP(A4095,bank_processed_transactions[transaction_id],bank_processed_transactions[processing_minutes]),"")</f>
        <v/>
      </c>
      <c r="W4095" s="31">
        <f>_xlfn.XLOOKUP(A4095,Source_data!A:A,Source_data!B:B)</f>
        <v>46071</v>
      </c>
    </row>
    <row r="4096" spans="1:23" x14ac:dyDescent="0.3">
      <c r="A4096" s="3" t="s">
        <v>3754</v>
      </c>
      <c r="B4096" s="1">
        <f>_xlfn.XLOOKUP(A4096,bank_source_transactions__1[transaction_id],bank_source_transactions__1[amount_inr])</f>
        <v>9701.0400000000009</v>
      </c>
      <c r="C4096" s="1">
        <f>_xlfn.XLOOKUP(A4096,Processed_data!A:A,Processed_data!F:F)</f>
        <v>9701.0400000000009</v>
      </c>
      <c r="D4096" s="1" t="str">
        <f>_xlfn.XLOOKUP(A4096,bank_source_transactions__1[transaction_id],bank_source_transactions__1[transaction_status])</f>
        <v>SUCCESS</v>
      </c>
      <c r="E4096" s="1" t="str">
        <f>_xlfn.XLOOKUP(A4096,Processed_data!A:A,Processed_data!G:G)</f>
        <v>SUCCESS</v>
      </c>
      <c r="F4096" s="1">
        <f>COUNTIF(bank_processed_transactions[transaction_id],A4096)</f>
        <v>1</v>
      </c>
      <c r="G4096" s="1" t="str">
        <f t="shared" si="630"/>
        <v>found</v>
      </c>
      <c r="H4096" s="1" t="str">
        <f t="shared" si="631"/>
        <v>Not Duplicate</v>
      </c>
      <c r="I4096" s="1" t="str">
        <f t="shared" si="632"/>
        <v>match</v>
      </c>
      <c r="J4096" s="1" t="str">
        <f t="shared" si="633"/>
        <v>match</v>
      </c>
      <c r="K4096" s="1">
        <f t="shared" si="634"/>
        <v>0</v>
      </c>
      <c r="L4096" s="2">
        <f>IF(F4096=0,"not processed",_xlfn.MINIFS(Processed_data!H:H,Processed_data!A:A,A4096))</f>
        <v>46101</v>
      </c>
      <c r="M4096" s="1">
        <f>IF(F4096=0,"not processed",ABS(bank_source_transactions__1[[#This Row],[transaction_date]]-Reconciliation!L4096))</f>
        <v>3</v>
      </c>
      <c r="N4096" s="1" t="str" cm="1">
        <f t="array" ref="N4096">_xlfn.IFS(M4096="not Processed", "Not Processed",M4096&gt;2,"SLA Breached",M4096&lt;=2,"Within SLA")</f>
        <v>SLA Breached</v>
      </c>
      <c r="O4096" s="1" t="str">
        <f>_xlfn.XLOOKUP(A4096,Source_data!A:A,Source_data!D:D)</f>
        <v>UPI</v>
      </c>
      <c r="P4096" s="1">
        <f t="shared" si="635"/>
        <v>0</v>
      </c>
      <c r="Q4096" s="1">
        <f t="shared" si="636"/>
        <v>0</v>
      </c>
      <c r="R4096" s="1">
        <f t="shared" si="637"/>
        <v>0</v>
      </c>
      <c r="S4096" s="1">
        <f t="shared" si="638"/>
        <v>0</v>
      </c>
      <c r="T4096" s="1">
        <f t="shared" si="639"/>
        <v>1</v>
      </c>
      <c r="U4096" s="1" t="str">
        <f>_xlfn.XLOOKUP(Table3[[#This Row],[Transaction ID]],Source_data!A:A,Source_data!E:E)</f>
        <v>Bengaluru</v>
      </c>
      <c r="V4096" s="1">
        <f>_xlfn.IFNA(_xlfn.XLOOKUP(A4096,bank_processed_transactions[transaction_id],bank_processed_transactions[processing_minutes]),"")</f>
        <v>32.799999999999997</v>
      </c>
      <c r="W4096" s="31">
        <f>_xlfn.XLOOKUP(A4096,Source_data!A:A,Source_data!B:B)</f>
        <v>46098</v>
      </c>
    </row>
    <row r="4097" spans="1:23" x14ac:dyDescent="0.3">
      <c r="A4097" s="4" t="s">
        <v>5067</v>
      </c>
      <c r="B4097" s="1">
        <f>_xlfn.XLOOKUP(A4097,bank_source_transactions__1[transaction_id],bank_source_transactions__1[amount_inr])</f>
        <v>3331.8</v>
      </c>
      <c r="C4097" s="1" t="e">
        <f>_xlfn.XLOOKUP(A4097,Processed_data!A:A,Processed_data!F:F)</f>
        <v>#N/A</v>
      </c>
      <c r="D4097" s="1" t="str">
        <f>_xlfn.XLOOKUP(A4097,bank_source_transactions__1[transaction_id],bank_source_transactions__1[transaction_status])</f>
        <v>SUCCESS</v>
      </c>
      <c r="E4097" s="1" t="e">
        <f>_xlfn.XLOOKUP(A4097,Processed_data!A:A,Processed_data!G:G)</f>
        <v>#N/A</v>
      </c>
      <c r="F4097" s="1">
        <f>COUNTIF(bank_processed_transactions[transaction_id],A4097)</f>
        <v>0</v>
      </c>
      <c r="G4097" s="1" t="str">
        <f t="shared" si="630"/>
        <v>missing</v>
      </c>
      <c r="H4097" s="1" t="str">
        <f t="shared" si="631"/>
        <v>Not Duplicate</v>
      </c>
      <c r="I4097" s="1" t="str">
        <f t="shared" si="632"/>
        <v>not processed</v>
      </c>
      <c r="J4097" s="1" t="str">
        <f t="shared" si="633"/>
        <v>not processed</v>
      </c>
      <c r="K4097" s="1" t="str">
        <f t="shared" si="634"/>
        <v>missing</v>
      </c>
      <c r="L4097" s="2" t="str">
        <f>IF(F4097=0,"not processed",_xlfn.MINIFS(Processed_data!H:H,Processed_data!A:A,A4097))</f>
        <v>not processed</v>
      </c>
      <c r="M4097" s="1" t="str">
        <f>IF(F4097=0,"not processed",ABS(bank_source_transactions__1[[#This Row],[transaction_date]]-Reconciliation!L4097))</f>
        <v>not processed</v>
      </c>
      <c r="N4097" s="1" t="str" cm="1">
        <f t="array" ref="N4097">_xlfn.IFS(M4097="not Processed", "Not Processed",M4097&gt;2,"SLA Breached",M4097&lt;=2,"Within SLA")</f>
        <v>Not Processed</v>
      </c>
      <c r="O4097" s="1" t="str">
        <f>_xlfn.XLOOKUP(A4097,Source_data!A:A,Source_data!D:D)</f>
        <v>ATM</v>
      </c>
      <c r="P4097" s="1">
        <f t="shared" si="635"/>
        <v>1</v>
      </c>
      <c r="Q4097" s="1">
        <f t="shared" si="636"/>
        <v>0</v>
      </c>
      <c r="R4097" s="1">
        <f t="shared" si="637"/>
        <v>0</v>
      </c>
      <c r="S4097" s="1">
        <f t="shared" si="638"/>
        <v>0</v>
      </c>
      <c r="T4097" s="1">
        <f t="shared" si="639"/>
        <v>0</v>
      </c>
      <c r="U4097" s="1" t="str">
        <f>_xlfn.XLOOKUP(Table3[[#This Row],[Transaction ID]],Source_data!A:A,Source_data!E:E)</f>
        <v>Pune</v>
      </c>
      <c r="V4097" s="1" t="str">
        <f>_xlfn.IFNA(_xlfn.XLOOKUP(A4097,bank_processed_transactions[transaction_id],bank_processed_transactions[processing_minutes]),"")</f>
        <v/>
      </c>
      <c r="W4097" s="31">
        <f>_xlfn.XLOOKUP(A4097,Source_data!A:A,Source_data!B:B)</f>
        <v>46066</v>
      </c>
    </row>
    <row r="4098" spans="1:23" x14ac:dyDescent="0.3">
      <c r="A4098" s="3" t="s">
        <v>4659</v>
      </c>
      <c r="B4098" s="1">
        <f>_xlfn.XLOOKUP(A4098,bank_source_transactions__1[transaction_id],bank_source_transactions__1[amount_inr])</f>
        <v>18348.5</v>
      </c>
      <c r="C4098" s="1">
        <f>_xlfn.XLOOKUP(A4098,Processed_data!A:A,Processed_data!F:F)</f>
        <v>18348.5</v>
      </c>
      <c r="D4098" s="1" t="str">
        <f>_xlfn.XLOOKUP(A4098,bank_source_transactions__1[transaction_id],bank_source_transactions__1[transaction_status])</f>
        <v>SUCCESS</v>
      </c>
      <c r="E4098" s="1" t="str">
        <f>_xlfn.XLOOKUP(A4098,Processed_data!A:A,Processed_data!G:G)</f>
        <v>SUCCESS</v>
      </c>
      <c r="F4098" s="1">
        <f>COUNTIF(bank_processed_transactions[transaction_id],A4098)</f>
        <v>1</v>
      </c>
      <c r="G4098" s="1" t="str">
        <f t="shared" si="630"/>
        <v>found</v>
      </c>
      <c r="H4098" s="1" t="str">
        <f t="shared" si="631"/>
        <v>Not Duplicate</v>
      </c>
      <c r="I4098" s="1" t="str">
        <f t="shared" si="632"/>
        <v>match</v>
      </c>
      <c r="J4098" s="1" t="str">
        <f t="shared" si="633"/>
        <v>match</v>
      </c>
      <c r="K4098" s="1">
        <f t="shared" si="634"/>
        <v>0</v>
      </c>
      <c r="L4098" s="2">
        <f>IF(F4098=0,"not processed",_xlfn.MINIFS(Processed_data!H:H,Processed_data!A:A,A4098))</f>
        <v>46107</v>
      </c>
      <c r="M4098" s="1">
        <f>IF(F4098=0,"not processed",ABS(bank_source_transactions__1[[#This Row],[transaction_date]]-Reconciliation!L4098))</f>
        <v>1</v>
      </c>
      <c r="N4098" s="1" t="str" cm="1">
        <f t="array" ref="N4098">_xlfn.IFS(M4098="not Processed", "Not Processed",M4098&gt;2,"SLA Breached",M4098&lt;=2,"Within SLA")</f>
        <v>Within SLA</v>
      </c>
      <c r="O4098" s="1" t="str">
        <f>_xlfn.XLOOKUP(A4098,Source_data!A:A,Source_data!D:D)</f>
        <v>NEFT</v>
      </c>
      <c r="P4098" s="1">
        <f t="shared" si="635"/>
        <v>0</v>
      </c>
      <c r="Q4098" s="1">
        <f t="shared" si="636"/>
        <v>0</v>
      </c>
      <c r="R4098" s="1">
        <f t="shared" si="637"/>
        <v>0</v>
      </c>
      <c r="S4098" s="1">
        <f t="shared" si="638"/>
        <v>0</v>
      </c>
      <c r="T4098" s="1">
        <f t="shared" si="639"/>
        <v>0</v>
      </c>
      <c r="U4098" s="1" t="str">
        <f>_xlfn.XLOOKUP(Table3[[#This Row],[Transaction ID]],Source_data!A:A,Source_data!E:E)</f>
        <v>Pune</v>
      </c>
      <c r="V4098" s="1">
        <f>_xlfn.IFNA(_xlfn.XLOOKUP(A4098,bank_processed_transactions[transaction_id],bank_processed_transactions[processing_minutes]),"")</f>
        <v>39.5</v>
      </c>
      <c r="W4098" s="31">
        <f>_xlfn.XLOOKUP(A4098,Source_data!A:A,Source_data!B:B)</f>
        <v>46106</v>
      </c>
    </row>
    <row r="4099" spans="1:23" x14ac:dyDescent="0.3">
      <c r="A4099" s="4" t="s">
        <v>3565</v>
      </c>
      <c r="B4099" s="1">
        <f>_xlfn.XLOOKUP(A4099,bank_source_transactions__1[transaction_id],bank_source_transactions__1[amount_inr])</f>
        <v>1260.51</v>
      </c>
      <c r="C4099" s="1">
        <f>_xlfn.XLOOKUP(A4099,Processed_data!A:A,Processed_data!F:F)</f>
        <v>1260.51</v>
      </c>
      <c r="D4099" s="1" t="str">
        <f>_xlfn.XLOOKUP(A4099,bank_source_transactions__1[transaction_id],bank_source_transactions__1[transaction_status])</f>
        <v>SUCCESS</v>
      </c>
      <c r="E4099" s="1" t="str">
        <f>_xlfn.XLOOKUP(A4099,Processed_data!A:A,Processed_data!G:G)</f>
        <v>SUCCESS</v>
      </c>
      <c r="F4099" s="1">
        <f>COUNTIF(bank_processed_transactions[transaction_id],A4099)</f>
        <v>1</v>
      </c>
      <c r="G4099" s="1" t="str">
        <f t="shared" ref="G4099:G4162" si="640">IF(F4099=0,"missing","found")</f>
        <v>found</v>
      </c>
      <c r="H4099" s="1" t="str">
        <f t="shared" ref="H4099:H4162" si="641">IF(F4099&gt;1,"Duplicate","Not Duplicate")</f>
        <v>Not Duplicate</v>
      </c>
      <c r="I4099" s="1" t="str">
        <f t="shared" ref="I4099:I4162" si="642">IF(F4099=0,"not processed",IF(B4099=C4099,"match","mismatch"))</f>
        <v>match</v>
      </c>
      <c r="J4099" s="1" t="str">
        <f t="shared" ref="J4099:J4162" si="643">IF(F4099=0,"not processed",IF(D4099=E4099,"match","mismatch"))</f>
        <v>match</v>
      </c>
      <c r="K4099" s="1">
        <f t="shared" ref="K4099:K4162" si="644">IF(F4099=0,"missing",ABS(B4099-C4099))</f>
        <v>0</v>
      </c>
      <c r="L4099" s="2">
        <f>IF(F4099=0,"not processed",_xlfn.MINIFS(Processed_data!H:H,Processed_data!A:A,A4099))</f>
        <v>46083</v>
      </c>
      <c r="M4099" s="1">
        <f>IF(F4099=0,"not processed",ABS(bank_source_transactions__1[[#This Row],[transaction_date]]-Reconciliation!L4099))</f>
        <v>2</v>
      </c>
      <c r="N4099" s="1" t="str" cm="1">
        <f t="array" ref="N4099">_xlfn.IFS(M4099="not Processed", "Not Processed",M4099&gt;2,"SLA Breached",M4099&lt;=2,"Within SLA")</f>
        <v>Within SLA</v>
      </c>
      <c r="O4099" s="1" t="str">
        <f>_xlfn.XLOOKUP(A4099,Source_data!A:A,Source_data!D:D)</f>
        <v>IMPS</v>
      </c>
      <c r="P4099" s="1">
        <f t="shared" ref="P4099:P4162" si="645">IF(G4099="missing",1,0)</f>
        <v>0</v>
      </c>
      <c r="Q4099" s="1">
        <f t="shared" ref="Q4099:Q4162" si="646">IF(H4099="duplicate",1,0)</f>
        <v>0</v>
      </c>
      <c r="R4099" s="1">
        <f t="shared" ref="R4099:R4162" si="647">IF(I4099="mismatch",1,0)</f>
        <v>0</v>
      </c>
      <c r="S4099" s="1">
        <f t="shared" ref="S4099:S4162" si="648">IF(J4099="mismatch",1,)</f>
        <v>0</v>
      </c>
      <c r="T4099" s="1">
        <f t="shared" ref="T4099:T4162" si="649">IF(N4099="sla breached",1,0)</f>
        <v>0</v>
      </c>
      <c r="U4099" s="1" t="str">
        <f>_xlfn.XLOOKUP(Table3[[#This Row],[Transaction ID]],Source_data!A:A,Source_data!E:E)</f>
        <v>Mumbai</v>
      </c>
      <c r="V4099" s="1">
        <f>_xlfn.IFNA(_xlfn.XLOOKUP(A4099,bank_processed_transactions[transaction_id],bank_processed_transactions[processing_minutes]),"")</f>
        <v>56.8</v>
      </c>
      <c r="W4099" s="31">
        <f>_xlfn.XLOOKUP(A4099,Source_data!A:A,Source_data!B:B)</f>
        <v>46081</v>
      </c>
    </row>
    <row r="4100" spans="1:23" x14ac:dyDescent="0.3">
      <c r="A4100" s="3" t="s">
        <v>3601</v>
      </c>
      <c r="B4100" s="1">
        <f>_xlfn.XLOOKUP(A4100,bank_source_transactions__1[transaction_id],bank_source_transactions__1[amount_inr])</f>
        <v>2805.19</v>
      </c>
      <c r="C4100" s="1">
        <f>_xlfn.XLOOKUP(A4100,Processed_data!A:A,Processed_data!F:F)</f>
        <v>2805.19</v>
      </c>
      <c r="D4100" s="1" t="str">
        <f>_xlfn.XLOOKUP(A4100,bank_source_transactions__1[transaction_id],bank_source_transactions__1[transaction_status])</f>
        <v>SUCCESS</v>
      </c>
      <c r="E4100" s="1" t="str">
        <f>_xlfn.XLOOKUP(A4100,Processed_data!A:A,Processed_data!G:G)</f>
        <v>SUCCESS</v>
      </c>
      <c r="F4100" s="1">
        <f>COUNTIF(bank_processed_transactions[transaction_id],A4100)</f>
        <v>1</v>
      </c>
      <c r="G4100" s="1" t="str">
        <f t="shared" si="640"/>
        <v>found</v>
      </c>
      <c r="H4100" s="1" t="str">
        <f t="shared" si="641"/>
        <v>Not Duplicate</v>
      </c>
      <c r="I4100" s="1" t="str">
        <f t="shared" si="642"/>
        <v>match</v>
      </c>
      <c r="J4100" s="1" t="str">
        <f t="shared" si="643"/>
        <v>match</v>
      </c>
      <c r="K4100" s="1">
        <f t="shared" si="644"/>
        <v>0</v>
      </c>
      <c r="L4100" s="2">
        <f>IF(F4100=0,"not processed",_xlfn.MINIFS(Processed_data!H:H,Processed_data!A:A,A4100))</f>
        <v>46034</v>
      </c>
      <c r="M4100" s="1">
        <f>IF(F4100=0,"not processed",ABS(bank_source_transactions__1[[#This Row],[transaction_date]]-Reconciliation!L4100))</f>
        <v>2</v>
      </c>
      <c r="N4100" s="1" t="str" cm="1">
        <f t="array" ref="N4100">_xlfn.IFS(M4100="not Processed", "Not Processed",M4100&gt;2,"SLA Breached",M4100&lt;=2,"Within SLA")</f>
        <v>Within SLA</v>
      </c>
      <c r="O4100" s="1" t="str">
        <f>_xlfn.XLOOKUP(A4100,Source_data!A:A,Source_data!D:D)</f>
        <v>UPI</v>
      </c>
      <c r="P4100" s="1">
        <f t="shared" si="645"/>
        <v>0</v>
      </c>
      <c r="Q4100" s="1">
        <f t="shared" si="646"/>
        <v>0</v>
      </c>
      <c r="R4100" s="1">
        <f t="shared" si="647"/>
        <v>0</v>
      </c>
      <c r="S4100" s="1">
        <f t="shared" si="648"/>
        <v>0</v>
      </c>
      <c r="T4100" s="1">
        <f t="shared" si="649"/>
        <v>0</v>
      </c>
      <c r="U4100" s="1" t="str">
        <f>_xlfn.XLOOKUP(Table3[[#This Row],[Transaction ID]],Source_data!A:A,Source_data!E:E)</f>
        <v>Hyderabad</v>
      </c>
      <c r="V4100" s="1">
        <f>_xlfn.IFNA(_xlfn.XLOOKUP(A4100,bank_processed_transactions[transaction_id],bank_processed_transactions[processing_minutes]),"")</f>
        <v>150.19999999999999</v>
      </c>
      <c r="W4100" s="31">
        <f>_xlfn.XLOOKUP(A4100,Source_data!A:A,Source_data!B:B)</f>
        <v>46032</v>
      </c>
    </row>
    <row r="4101" spans="1:23" x14ac:dyDescent="0.3">
      <c r="A4101" s="4" t="s">
        <v>4596</v>
      </c>
      <c r="B4101" s="1">
        <f>_xlfn.XLOOKUP(A4101,bank_source_transactions__1[transaction_id],bank_source_transactions__1[amount_inr])</f>
        <v>1341.49</v>
      </c>
      <c r="C4101" s="1">
        <f>_xlfn.XLOOKUP(A4101,Processed_data!A:A,Processed_data!F:F)</f>
        <v>1341.49</v>
      </c>
      <c r="D4101" s="1" t="str">
        <f>_xlfn.XLOOKUP(A4101,bank_source_transactions__1[transaction_id],bank_source_transactions__1[transaction_status])</f>
        <v>SUCCESS</v>
      </c>
      <c r="E4101" s="1" t="str">
        <f>_xlfn.XLOOKUP(A4101,Processed_data!A:A,Processed_data!G:G)</f>
        <v>SUCCESS</v>
      </c>
      <c r="F4101" s="1">
        <f>COUNTIF(bank_processed_transactions[transaction_id],A4101)</f>
        <v>1</v>
      </c>
      <c r="G4101" s="1" t="str">
        <f t="shared" si="640"/>
        <v>found</v>
      </c>
      <c r="H4101" s="1" t="str">
        <f t="shared" si="641"/>
        <v>Not Duplicate</v>
      </c>
      <c r="I4101" s="1" t="str">
        <f t="shared" si="642"/>
        <v>match</v>
      </c>
      <c r="J4101" s="1" t="str">
        <f t="shared" si="643"/>
        <v>match</v>
      </c>
      <c r="K4101" s="1">
        <f t="shared" si="644"/>
        <v>0</v>
      </c>
      <c r="L4101" s="2">
        <f>IF(F4101=0,"not processed",_xlfn.MINIFS(Processed_data!H:H,Processed_data!A:A,A4101))</f>
        <v>46056</v>
      </c>
      <c r="M4101" s="1">
        <f>IF(F4101=0,"not processed",ABS(bank_source_transactions__1[[#This Row],[transaction_date]]-Reconciliation!L4101))</f>
        <v>3</v>
      </c>
      <c r="N4101" s="1" t="str" cm="1">
        <f t="array" ref="N4101">_xlfn.IFS(M4101="not Processed", "Not Processed",M4101&gt;2,"SLA Breached",M4101&lt;=2,"Within SLA")</f>
        <v>SLA Breached</v>
      </c>
      <c r="O4101" s="1" t="str">
        <f>_xlfn.XLOOKUP(A4101,Source_data!A:A,Source_data!D:D)</f>
        <v>IMPS</v>
      </c>
      <c r="P4101" s="1">
        <f t="shared" si="645"/>
        <v>0</v>
      </c>
      <c r="Q4101" s="1">
        <f t="shared" si="646"/>
        <v>0</v>
      </c>
      <c r="R4101" s="1">
        <f t="shared" si="647"/>
        <v>0</v>
      </c>
      <c r="S4101" s="1">
        <f t="shared" si="648"/>
        <v>0</v>
      </c>
      <c r="T4101" s="1">
        <f t="shared" si="649"/>
        <v>1</v>
      </c>
      <c r="U4101" s="1" t="str">
        <f>_xlfn.XLOOKUP(Table3[[#This Row],[Transaction ID]],Source_data!A:A,Source_data!E:E)</f>
        <v>Mumbai</v>
      </c>
      <c r="V4101" s="1">
        <f>_xlfn.IFNA(_xlfn.XLOOKUP(A4101,bank_processed_transactions[transaction_id],bank_processed_transactions[processing_minutes]),"")</f>
        <v>36.9</v>
      </c>
      <c r="W4101" s="31">
        <f>_xlfn.XLOOKUP(A4101,Source_data!A:A,Source_data!B:B)</f>
        <v>46053</v>
      </c>
    </row>
    <row r="4102" spans="1:23" x14ac:dyDescent="0.3">
      <c r="A4102" s="3" t="s">
        <v>4399</v>
      </c>
      <c r="B4102" s="1">
        <f>_xlfn.XLOOKUP(A4102,bank_source_transactions__1[transaction_id],bank_source_transactions__1[amount_inr])</f>
        <v>6814.99</v>
      </c>
      <c r="C4102" s="1">
        <f>_xlfn.XLOOKUP(A4102,Processed_data!A:A,Processed_data!F:F)</f>
        <v>6814.99</v>
      </c>
      <c r="D4102" s="1" t="str">
        <f>_xlfn.XLOOKUP(A4102,bank_source_transactions__1[transaction_id],bank_source_transactions__1[transaction_status])</f>
        <v>SUCCESS</v>
      </c>
      <c r="E4102" s="1" t="str">
        <f>_xlfn.XLOOKUP(A4102,Processed_data!A:A,Processed_data!G:G)</f>
        <v>SUCCESS</v>
      </c>
      <c r="F4102" s="1">
        <f>COUNTIF(bank_processed_transactions[transaction_id],A4102)</f>
        <v>1</v>
      </c>
      <c r="G4102" s="1" t="str">
        <f t="shared" si="640"/>
        <v>found</v>
      </c>
      <c r="H4102" s="1" t="str">
        <f t="shared" si="641"/>
        <v>Not Duplicate</v>
      </c>
      <c r="I4102" s="1" t="str">
        <f t="shared" si="642"/>
        <v>match</v>
      </c>
      <c r="J4102" s="1" t="str">
        <f t="shared" si="643"/>
        <v>match</v>
      </c>
      <c r="K4102" s="1">
        <f t="shared" si="644"/>
        <v>0</v>
      </c>
      <c r="L4102" s="2">
        <f>IF(F4102=0,"not processed",_xlfn.MINIFS(Processed_data!H:H,Processed_data!A:A,A4102))</f>
        <v>46032</v>
      </c>
      <c r="M4102" s="1">
        <f>IF(F4102=0,"not processed",ABS(bank_source_transactions__1[[#This Row],[transaction_date]]-Reconciliation!L4102))</f>
        <v>3</v>
      </c>
      <c r="N4102" s="1" t="str" cm="1">
        <f t="array" ref="N4102">_xlfn.IFS(M4102="not Processed", "Not Processed",M4102&gt;2,"SLA Breached",M4102&lt;=2,"Within SLA")</f>
        <v>SLA Breached</v>
      </c>
      <c r="O4102" s="1" t="str">
        <f>_xlfn.XLOOKUP(A4102,Source_data!A:A,Source_data!D:D)</f>
        <v>CARD</v>
      </c>
      <c r="P4102" s="1">
        <f t="shared" si="645"/>
        <v>0</v>
      </c>
      <c r="Q4102" s="1">
        <f t="shared" si="646"/>
        <v>0</v>
      </c>
      <c r="R4102" s="1">
        <f t="shared" si="647"/>
        <v>0</v>
      </c>
      <c r="S4102" s="1">
        <f t="shared" si="648"/>
        <v>0</v>
      </c>
      <c r="T4102" s="1">
        <f t="shared" si="649"/>
        <v>1</v>
      </c>
      <c r="U4102" s="1" t="str">
        <f>_xlfn.XLOOKUP(Table3[[#This Row],[Transaction ID]],Source_data!A:A,Source_data!E:E)</f>
        <v>Hyderabad</v>
      </c>
      <c r="V4102" s="1">
        <f>_xlfn.IFNA(_xlfn.XLOOKUP(A4102,bank_processed_transactions[transaction_id],bank_processed_transactions[processing_minutes]),"")</f>
        <v>31.7</v>
      </c>
      <c r="W4102" s="31">
        <f>_xlfn.XLOOKUP(A4102,Source_data!A:A,Source_data!B:B)</f>
        <v>46029</v>
      </c>
    </row>
    <row r="4103" spans="1:23" x14ac:dyDescent="0.3">
      <c r="A4103" s="4" t="s">
        <v>3838</v>
      </c>
      <c r="B4103" s="1">
        <f>_xlfn.XLOOKUP(A4103,bank_source_transactions__1[transaction_id],bank_source_transactions__1[amount_inr])</f>
        <v>15323.55</v>
      </c>
      <c r="C4103" s="1">
        <f>_xlfn.XLOOKUP(A4103,Processed_data!A:A,Processed_data!F:F)</f>
        <v>15323.55</v>
      </c>
      <c r="D4103" s="1" t="str">
        <f>_xlfn.XLOOKUP(A4103,bank_source_transactions__1[transaction_id],bank_source_transactions__1[transaction_status])</f>
        <v>SUCCESS</v>
      </c>
      <c r="E4103" s="1" t="str">
        <f>_xlfn.XLOOKUP(A4103,Processed_data!A:A,Processed_data!G:G)</f>
        <v>SUCCESS</v>
      </c>
      <c r="F4103" s="1">
        <f>COUNTIF(bank_processed_transactions[transaction_id],A4103)</f>
        <v>1</v>
      </c>
      <c r="G4103" s="1" t="str">
        <f t="shared" si="640"/>
        <v>found</v>
      </c>
      <c r="H4103" s="1" t="str">
        <f t="shared" si="641"/>
        <v>Not Duplicate</v>
      </c>
      <c r="I4103" s="1" t="str">
        <f t="shared" si="642"/>
        <v>match</v>
      </c>
      <c r="J4103" s="1" t="str">
        <f t="shared" si="643"/>
        <v>match</v>
      </c>
      <c r="K4103" s="1">
        <f t="shared" si="644"/>
        <v>0</v>
      </c>
      <c r="L4103" s="2">
        <f>IF(F4103=0,"not processed",_xlfn.MINIFS(Processed_data!H:H,Processed_data!A:A,A4103))</f>
        <v>46095</v>
      </c>
      <c r="M4103" s="1">
        <f>IF(F4103=0,"not processed",ABS(bank_source_transactions__1[[#This Row],[transaction_date]]-Reconciliation!L4103))</f>
        <v>3</v>
      </c>
      <c r="N4103" s="1" t="str" cm="1">
        <f t="array" ref="N4103">_xlfn.IFS(M4103="not Processed", "Not Processed",M4103&gt;2,"SLA Breached",M4103&lt;=2,"Within SLA")</f>
        <v>SLA Breached</v>
      </c>
      <c r="O4103" s="1" t="str">
        <f>_xlfn.XLOOKUP(A4103,Source_data!A:A,Source_data!D:D)</f>
        <v>UPI</v>
      </c>
      <c r="P4103" s="1">
        <f t="shared" si="645"/>
        <v>0</v>
      </c>
      <c r="Q4103" s="1">
        <f t="shared" si="646"/>
        <v>0</v>
      </c>
      <c r="R4103" s="1">
        <f t="shared" si="647"/>
        <v>0</v>
      </c>
      <c r="S4103" s="1">
        <f t="shared" si="648"/>
        <v>0</v>
      </c>
      <c r="T4103" s="1">
        <f t="shared" si="649"/>
        <v>1</v>
      </c>
      <c r="U4103" s="1" t="str">
        <f>_xlfn.XLOOKUP(Table3[[#This Row],[Transaction ID]],Source_data!A:A,Source_data!E:E)</f>
        <v>Bengaluru</v>
      </c>
      <c r="V4103" s="1">
        <f>_xlfn.IFNA(_xlfn.XLOOKUP(A4103,bank_processed_transactions[transaction_id],bank_processed_transactions[processing_minutes]),"")</f>
        <v>41.5</v>
      </c>
      <c r="W4103" s="31">
        <f>_xlfn.XLOOKUP(A4103,Source_data!A:A,Source_data!B:B)</f>
        <v>46092</v>
      </c>
    </row>
    <row r="4104" spans="1:23" x14ac:dyDescent="0.3">
      <c r="A4104" s="3" t="s">
        <v>4565</v>
      </c>
      <c r="B4104" s="1">
        <f>_xlfn.XLOOKUP(A4104,bank_source_transactions__1[transaction_id],bank_source_transactions__1[amount_inr])</f>
        <v>1366.15</v>
      </c>
      <c r="C4104" s="1">
        <f>_xlfn.XLOOKUP(A4104,Processed_data!A:A,Processed_data!F:F)</f>
        <v>1366.15</v>
      </c>
      <c r="D4104" s="1" t="str">
        <f>_xlfn.XLOOKUP(A4104,bank_source_transactions__1[transaction_id],bank_source_transactions__1[transaction_status])</f>
        <v>FAILED</v>
      </c>
      <c r="E4104" s="1" t="str">
        <f>_xlfn.XLOOKUP(A4104,Processed_data!A:A,Processed_data!G:G)</f>
        <v>FAILED</v>
      </c>
      <c r="F4104" s="1">
        <f>COUNTIF(bank_processed_transactions[transaction_id],A4104)</f>
        <v>1</v>
      </c>
      <c r="G4104" s="1" t="str">
        <f t="shared" si="640"/>
        <v>found</v>
      </c>
      <c r="H4104" s="1" t="str">
        <f t="shared" si="641"/>
        <v>Not Duplicate</v>
      </c>
      <c r="I4104" s="1" t="str">
        <f t="shared" si="642"/>
        <v>match</v>
      </c>
      <c r="J4104" s="1" t="str">
        <f t="shared" si="643"/>
        <v>match</v>
      </c>
      <c r="K4104" s="1">
        <f t="shared" si="644"/>
        <v>0</v>
      </c>
      <c r="L4104" s="2">
        <f>IF(F4104=0,"not processed",_xlfn.MINIFS(Processed_data!H:H,Processed_data!A:A,A4104))</f>
        <v>46046</v>
      </c>
      <c r="M4104" s="1">
        <f>IF(F4104=0,"not processed",ABS(bank_source_transactions__1[[#This Row],[transaction_date]]-Reconciliation!L4104))</f>
        <v>3</v>
      </c>
      <c r="N4104" s="1" t="str" cm="1">
        <f t="array" ref="N4104">_xlfn.IFS(M4104="not Processed", "Not Processed",M4104&gt;2,"SLA Breached",M4104&lt;=2,"Within SLA")</f>
        <v>SLA Breached</v>
      </c>
      <c r="O4104" s="1" t="str">
        <f>_xlfn.XLOOKUP(A4104,Source_data!A:A,Source_data!D:D)</f>
        <v>UPI</v>
      </c>
      <c r="P4104" s="1">
        <f t="shared" si="645"/>
        <v>0</v>
      </c>
      <c r="Q4104" s="1">
        <f t="shared" si="646"/>
        <v>0</v>
      </c>
      <c r="R4104" s="1">
        <f t="shared" si="647"/>
        <v>0</v>
      </c>
      <c r="S4104" s="1">
        <f t="shared" si="648"/>
        <v>0</v>
      </c>
      <c r="T4104" s="1">
        <f t="shared" si="649"/>
        <v>1</v>
      </c>
      <c r="U4104" s="1" t="str">
        <f>_xlfn.XLOOKUP(Table3[[#This Row],[Transaction ID]],Source_data!A:A,Source_data!E:E)</f>
        <v>Pune</v>
      </c>
      <c r="V4104" s="1">
        <f>_xlfn.IFNA(_xlfn.XLOOKUP(A4104,bank_processed_transactions[transaction_id],bank_processed_transactions[processing_minutes]),"")</f>
        <v>45</v>
      </c>
      <c r="W4104" s="31">
        <f>_xlfn.XLOOKUP(A4104,Source_data!A:A,Source_data!B:B)</f>
        <v>46043</v>
      </c>
    </row>
    <row r="4105" spans="1:23" x14ac:dyDescent="0.3">
      <c r="A4105" s="4" t="s">
        <v>2783</v>
      </c>
      <c r="B4105" s="1">
        <f>_xlfn.XLOOKUP(A4105,bank_source_transactions__1[transaction_id],bank_source_transactions__1[amount_inr])</f>
        <v>4397.21</v>
      </c>
      <c r="C4105" s="1">
        <f>_xlfn.XLOOKUP(A4105,Processed_data!A:A,Processed_data!F:F)</f>
        <v>4397.21</v>
      </c>
      <c r="D4105" s="1" t="str">
        <f>_xlfn.XLOOKUP(A4105,bank_source_transactions__1[transaction_id],bank_source_transactions__1[transaction_status])</f>
        <v>SUCCESS</v>
      </c>
      <c r="E4105" s="1" t="str">
        <f>_xlfn.XLOOKUP(A4105,Processed_data!A:A,Processed_data!G:G)</f>
        <v>SUCCESS</v>
      </c>
      <c r="F4105" s="1">
        <f>COUNTIF(bank_processed_transactions[transaction_id],A4105)</f>
        <v>1</v>
      </c>
      <c r="G4105" s="1" t="str">
        <f t="shared" si="640"/>
        <v>found</v>
      </c>
      <c r="H4105" s="1" t="str">
        <f t="shared" si="641"/>
        <v>Not Duplicate</v>
      </c>
      <c r="I4105" s="1" t="str">
        <f t="shared" si="642"/>
        <v>match</v>
      </c>
      <c r="J4105" s="1" t="str">
        <f t="shared" si="643"/>
        <v>match</v>
      </c>
      <c r="K4105" s="1">
        <f t="shared" si="644"/>
        <v>0</v>
      </c>
      <c r="L4105" s="2">
        <f>IF(F4105=0,"not processed",_xlfn.MINIFS(Processed_data!H:H,Processed_data!A:A,A4105))</f>
        <v>46037</v>
      </c>
      <c r="M4105" s="1">
        <f>IF(F4105=0,"not processed",ABS(bank_source_transactions__1[[#This Row],[transaction_date]]-Reconciliation!L4105))</f>
        <v>0</v>
      </c>
      <c r="N4105" s="1" t="str" cm="1">
        <f t="array" ref="N4105">_xlfn.IFS(M4105="not Processed", "Not Processed",M4105&gt;2,"SLA Breached",M4105&lt;=2,"Within SLA")</f>
        <v>Within SLA</v>
      </c>
      <c r="O4105" s="1" t="str">
        <f>_xlfn.XLOOKUP(A4105,Source_data!A:A,Source_data!D:D)</f>
        <v>UPI</v>
      </c>
      <c r="P4105" s="1">
        <f t="shared" si="645"/>
        <v>0</v>
      </c>
      <c r="Q4105" s="1">
        <f t="shared" si="646"/>
        <v>0</v>
      </c>
      <c r="R4105" s="1">
        <f t="shared" si="647"/>
        <v>0</v>
      </c>
      <c r="S4105" s="1">
        <f t="shared" si="648"/>
        <v>0</v>
      </c>
      <c r="T4105" s="1">
        <f t="shared" si="649"/>
        <v>0</v>
      </c>
      <c r="U4105" s="1" t="str">
        <f>_xlfn.XLOOKUP(Table3[[#This Row],[Transaction ID]],Source_data!A:A,Source_data!E:E)</f>
        <v>Hyderabad</v>
      </c>
      <c r="V4105" s="1">
        <f>_xlfn.IFNA(_xlfn.XLOOKUP(A4105,bank_processed_transactions[transaction_id],bank_processed_transactions[processing_minutes]),"")</f>
        <v>2.4</v>
      </c>
      <c r="W4105" s="31">
        <f>_xlfn.XLOOKUP(A4105,Source_data!A:A,Source_data!B:B)</f>
        <v>46037</v>
      </c>
    </row>
    <row r="4106" spans="1:23" x14ac:dyDescent="0.3">
      <c r="A4106" s="3" t="s">
        <v>728</v>
      </c>
      <c r="B4106" s="1">
        <f>_xlfn.XLOOKUP(A4106,bank_source_transactions__1[transaction_id],bank_source_transactions__1[amount_inr])</f>
        <v>2915.13</v>
      </c>
      <c r="C4106" s="1">
        <f>_xlfn.XLOOKUP(A4106,Processed_data!A:A,Processed_data!F:F)</f>
        <v>2915.13</v>
      </c>
      <c r="D4106" s="1" t="str">
        <f>_xlfn.XLOOKUP(A4106,bank_source_transactions__1[transaction_id],bank_source_transactions__1[transaction_status])</f>
        <v>REVERSED</v>
      </c>
      <c r="E4106" s="1" t="str">
        <f>_xlfn.XLOOKUP(A4106,Processed_data!A:A,Processed_data!G:G)</f>
        <v>REVERSED</v>
      </c>
      <c r="F4106" s="1">
        <f>COUNTIF(bank_processed_transactions[transaction_id],A4106)</f>
        <v>1</v>
      </c>
      <c r="G4106" s="1" t="str">
        <f t="shared" si="640"/>
        <v>found</v>
      </c>
      <c r="H4106" s="1" t="str">
        <f t="shared" si="641"/>
        <v>Not Duplicate</v>
      </c>
      <c r="I4106" s="1" t="str">
        <f t="shared" si="642"/>
        <v>match</v>
      </c>
      <c r="J4106" s="1" t="str">
        <f t="shared" si="643"/>
        <v>match</v>
      </c>
      <c r="K4106" s="1">
        <f t="shared" si="644"/>
        <v>0</v>
      </c>
      <c r="L4106" s="2">
        <f>IF(F4106=0,"not processed",_xlfn.MINIFS(Processed_data!H:H,Processed_data!A:A,A4106))</f>
        <v>46030</v>
      </c>
      <c r="M4106" s="1">
        <f>IF(F4106=0,"not processed",ABS(bank_source_transactions__1[[#This Row],[transaction_date]]-Reconciliation!L4106))</f>
        <v>2</v>
      </c>
      <c r="N4106" s="1" t="str" cm="1">
        <f t="array" ref="N4106">_xlfn.IFS(M4106="not Processed", "Not Processed",M4106&gt;2,"SLA Breached",M4106&lt;=2,"Within SLA")</f>
        <v>Within SLA</v>
      </c>
      <c r="O4106" s="1" t="str">
        <f>_xlfn.XLOOKUP(A4106,Source_data!A:A,Source_data!D:D)</f>
        <v>UPI</v>
      </c>
      <c r="P4106" s="1">
        <f t="shared" si="645"/>
        <v>0</v>
      </c>
      <c r="Q4106" s="1">
        <f t="shared" si="646"/>
        <v>0</v>
      </c>
      <c r="R4106" s="1">
        <f t="shared" si="647"/>
        <v>0</v>
      </c>
      <c r="S4106" s="1">
        <f t="shared" si="648"/>
        <v>0</v>
      </c>
      <c r="T4106" s="1">
        <f t="shared" si="649"/>
        <v>0</v>
      </c>
      <c r="U4106" s="1" t="str">
        <f>_xlfn.XLOOKUP(Table3[[#This Row],[Transaction ID]],Source_data!A:A,Source_data!E:E)</f>
        <v>Mumbai</v>
      </c>
      <c r="V4106" s="1">
        <f>_xlfn.IFNA(_xlfn.XLOOKUP(A4106,bank_processed_transactions[transaction_id],bank_processed_transactions[processing_minutes]),"")</f>
        <v>16.600000000000001</v>
      </c>
      <c r="W4106" s="31">
        <f>_xlfn.XLOOKUP(A4106,Source_data!A:A,Source_data!B:B)</f>
        <v>46028</v>
      </c>
    </row>
    <row r="4107" spans="1:23" x14ac:dyDescent="0.3">
      <c r="A4107" s="4" t="s">
        <v>349</v>
      </c>
      <c r="B4107" s="1">
        <f>_xlfn.XLOOKUP(A4107,bank_source_transactions__1[transaction_id],bank_source_transactions__1[amount_inr])</f>
        <v>10770.94</v>
      </c>
      <c r="C4107" s="1">
        <f>_xlfn.XLOOKUP(A4107,Processed_data!A:A,Processed_data!F:F)</f>
        <v>11848.03</v>
      </c>
      <c r="D4107" s="1" t="str">
        <f>_xlfn.XLOOKUP(A4107,bank_source_transactions__1[transaction_id],bank_source_transactions__1[transaction_status])</f>
        <v>SUCCESS</v>
      </c>
      <c r="E4107" s="1" t="str">
        <f>_xlfn.XLOOKUP(A4107,Processed_data!A:A,Processed_data!G:G)</f>
        <v>SUCCESS</v>
      </c>
      <c r="F4107" s="1">
        <f>COUNTIF(bank_processed_transactions[transaction_id],A4107)</f>
        <v>1</v>
      </c>
      <c r="G4107" s="1" t="str">
        <f t="shared" si="640"/>
        <v>found</v>
      </c>
      <c r="H4107" s="1" t="str">
        <f t="shared" si="641"/>
        <v>Not Duplicate</v>
      </c>
      <c r="I4107" s="1" t="str">
        <f t="shared" si="642"/>
        <v>mismatch</v>
      </c>
      <c r="J4107" s="1" t="str">
        <f t="shared" si="643"/>
        <v>match</v>
      </c>
      <c r="K4107" s="1">
        <f t="shared" si="644"/>
        <v>1077.0900000000001</v>
      </c>
      <c r="L4107" s="2">
        <f>IF(F4107=0,"not processed",_xlfn.MINIFS(Processed_data!H:H,Processed_data!A:A,A4107))</f>
        <v>46092</v>
      </c>
      <c r="M4107" s="1">
        <f>IF(F4107=0,"not processed",ABS(bank_source_transactions__1[[#This Row],[transaction_date]]-Reconciliation!L4107))</f>
        <v>0</v>
      </c>
      <c r="N4107" s="1" t="str" cm="1">
        <f t="array" ref="N4107">_xlfn.IFS(M4107="not Processed", "Not Processed",M4107&gt;2,"SLA Breached",M4107&lt;=2,"Within SLA")</f>
        <v>Within SLA</v>
      </c>
      <c r="O4107" s="1" t="str">
        <f>_xlfn.XLOOKUP(A4107,Source_data!A:A,Source_data!D:D)</f>
        <v>UPI</v>
      </c>
      <c r="P4107" s="1">
        <f t="shared" si="645"/>
        <v>0</v>
      </c>
      <c r="Q4107" s="1">
        <f t="shared" si="646"/>
        <v>0</v>
      </c>
      <c r="R4107" s="1">
        <f t="shared" si="647"/>
        <v>1</v>
      </c>
      <c r="S4107" s="1">
        <f t="shared" si="648"/>
        <v>0</v>
      </c>
      <c r="T4107" s="1">
        <f t="shared" si="649"/>
        <v>0</v>
      </c>
      <c r="U4107" s="1" t="str">
        <f>_xlfn.XLOOKUP(Table3[[#This Row],[Transaction ID]],Source_data!A:A,Source_data!E:E)</f>
        <v>Hyderabad</v>
      </c>
      <c r="V4107" s="1">
        <f>_xlfn.IFNA(_xlfn.XLOOKUP(A4107,bank_processed_transactions[transaction_id],bank_processed_transactions[processing_minutes]),"")</f>
        <v>57.6</v>
      </c>
      <c r="W4107" s="31">
        <f>_xlfn.XLOOKUP(A4107,Source_data!A:A,Source_data!B:B)</f>
        <v>46092</v>
      </c>
    </row>
    <row r="4108" spans="1:23" x14ac:dyDescent="0.3">
      <c r="A4108" s="3" t="s">
        <v>4176</v>
      </c>
      <c r="B4108" s="1">
        <f>_xlfn.XLOOKUP(A4108,bank_source_transactions__1[transaction_id],bank_source_transactions__1[amount_inr])</f>
        <v>712.38</v>
      </c>
      <c r="C4108" s="1">
        <f>_xlfn.XLOOKUP(A4108,Processed_data!A:A,Processed_data!F:F)</f>
        <v>712.38</v>
      </c>
      <c r="D4108" s="1" t="str">
        <f>_xlfn.XLOOKUP(A4108,bank_source_transactions__1[transaction_id],bank_source_transactions__1[transaction_status])</f>
        <v>SUCCESS</v>
      </c>
      <c r="E4108" s="1" t="str">
        <f>_xlfn.XLOOKUP(A4108,Processed_data!A:A,Processed_data!G:G)</f>
        <v>SUCCESS</v>
      </c>
      <c r="F4108" s="1">
        <f>COUNTIF(bank_processed_transactions[transaction_id],A4108)</f>
        <v>1</v>
      </c>
      <c r="G4108" s="1" t="str">
        <f t="shared" si="640"/>
        <v>found</v>
      </c>
      <c r="H4108" s="1" t="str">
        <f t="shared" si="641"/>
        <v>Not Duplicate</v>
      </c>
      <c r="I4108" s="1" t="str">
        <f t="shared" si="642"/>
        <v>match</v>
      </c>
      <c r="J4108" s="1" t="str">
        <f t="shared" si="643"/>
        <v>match</v>
      </c>
      <c r="K4108" s="1">
        <f t="shared" si="644"/>
        <v>0</v>
      </c>
      <c r="L4108" s="2">
        <f>IF(F4108=0,"not processed",_xlfn.MINIFS(Processed_data!H:H,Processed_data!A:A,A4108))</f>
        <v>46057</v>
      </c>
      <c r="M4108" s="1">
        <f>IF(F4108=0,"not processed",ABS(bank_source_transactions__1[[#This Row],[transaction_date]]-Reconciliation!L4108))</f>
        <v>1</v>
      </c>
      <c r="N4108" s="1" t="str" cm="1">
        <f t="array" ref="N4108">_xlfn.IFS(M4108="not Processed", "Not Processed",M4108&gt;2,"SLA Breached",M4108&lt;=2,"Within SLA")</f>
        <v>Within SLA</v>
      </c>
      <c r="O4108" s="1" t="str">
        <f>_xlfn.XLOOKUP(A4108,Source_data!A:A,Source_data!D:D)</f>
        <v>IMPS</v>
      </c>
      <c r="P4108" s="1">
        <f t="shared" si="645"/>
        <v>0</v>
      </c>
      <c r="Q4108" s="1">
        <f t="shared" si="646"/>
        <v>0</v>
      </c>
      <c r="R4108" s="1">
        <f t="shared" si="647"/>
        <v>0</v>
      </c>
      <c r="S4108" s="1">
        <f t="shared" si="648"/>
        <v>0</v>
      </c>
      <c r="T4108" s="1">
        <f t="shared" si="649"/>
        <v>0</v>
      </c>
      <c r="U4108" s="1" t="str">
        <f>_xlfn.XLOOKUP(Table3[[#This Row],[Transaction ID]],Source_data!A:A,Source_data!E:E)</f>
        <v>Mumbai</v>
      </c>
      <c r="V4108" s="1">
        <f>_xlfn.IFNA(_xlfn.XLOOKUP(A4108,bank_processed_transactions[transaction_id],bank_processed_transactions[processing_minutes]),"")</f>
        <v>23.4</v>
      </c>
      <c r="W4108" s="31">
        <f>_xlfn.XLOOKUP(A4108,Source_data!A:A,Source_data!B:B)</f>
        <v>46056</v>
      </c>
    </row>
    <row r="4109" spans="1:23" x14ac:dyDescent="0.3">
      <c r="A4109" s="4" t="s">
        <v>3473</v>
      </c>
      <c r="B4109" s="1">
        <f>_xlfn.XLOOKUP(A4109,bank_source_transactions__1[transaction_id],bank_source_transactions__1[amount_inr])</f>
        <v>8308.61</v>
      </c>
      <c r="C4109" s="1">
        <f>_xlfn.XLOOKUP(A4109,Processed_data!A:A,Processed_data!F:F)</f>
        <v>8308.61</v>
      </c>
      <c r="D4109" s="1" t="str">
        <f>_xlfn.XLOOKUP(A4109,bank_source_transactions__1[transaction_id],bank_source_transactions__1[transaction_status])</f>
        <v>SUCCESS</v>
      </c>
      <c r="E4109" s="1" t="str">
        <f>_xlfn.XLOOKUP(A4109,Processed_data!A:A,Processed_data!G:G)</f>
        <v>SUCCESS</v>
      </c>
      <c r="F4109" s="1">
        <f>COUNTIF(bank_processed_transactions[transaction_id],A4109)</f>
        <v>1</v>
      </c>
      <c r="G4109" s="1" t="str">
        <f t="shared" si="640"/>
        <v>found</v>
      </c>
      <c r="H4109" s="1" t="str">
        <f t="shared" si="641"/>
        <v>Not Duplicate</v>
      </c>
      <c r="I4109" s="1" t="str">
        <f t="shared" si="642"/>
        <v>match</v>
      </c>
      <c r="J4109" s="1" t="str">
        <f t="shared" si="643"/>
        <v>match</v>
      </c>
      <c r="K4109" s="1">
        <f t="shared" si="644"/>
        <v>0</v>
      </c>
      <c r="L4109" s="2">
        <f>IF(F4109=0,"not processed",_xlfn.MINIFS(Processed_data!H:H,Processed_data!A:A,A4109))</f>
        <v>46094</v>
      </c>
      <c r="M4109" s="1">
        <f>IF(F4109=0,"not processed",ABS(bank_source_transactions__1[[#This Row],[transaction_date]]-Reconciliation!L4109))</f>
        <v>3</v>
      </c>
      <c r="N4109" s="1" t="str" cm="1">
        <f t="array" ref="N4109">_xlfn.IFS(M4109="not Processed", "Not Processed",M4109&gt;2,"SLA Breached",M4109&lt;=2,"Within SLA")</f>
        <v>SLA Breached</v>
      </c>
      <c r="O4109" s="1" t="str">
        <f>_xlfn.XLOOKUP(A4109,Source_data!A:A,Source_data!D:D)</f>
        <v>UPI</v>
      </c>
      <c r="P4109" s="1">
        <f t="shared" si="645"/>
        <v>0</v>
      </c>
      <c r="Q4109" s="1">
        <f t="shared" si="646"/>
        <v>0</v>
      </c>
      <c r="R4109" s="1">
        <f t="shared" si="647"/>
        <v>0</v>
      </c>
      <c r="S4109" s="1">
        <f t="shared" si="648"/>
        <v>0</v>
      </c>
      <c r="T4109" s="1">
        <f t="shared" si="649"/>
        <v>1</v>
      </c>
      <c r="U4109" s="1" t="str">
        <f>_xlfn.XLOOKUP(Table3[[#This Row],[Transaction ID]],Source_data!A:A,Source_data!E:E)</f>
        <v>Mumbai</v>
      </c>
      <c r="V4109" s="1">
        <f>_xlfn.IFNA(_xlfn.XLOOKUP(A4109,bank_processed_transactions[transaction_id],bank_processed_transactions[processing_minutes]),"")</f>
        <v>36</v>
      </c>
      <c r="W4109" s="31">
        <f>_xlfn.XLOOKUP(A4109,Source_data!A:A,Source_data!B:B)</f>
        <v>46091</v>
      </c>
    </row>
    <row r="4110" spans="1:23" x14ac:dyDescent="0.3">
      <c r="A4110" s="3" t="s">
        <v>4106</v>
      </c>
      <c r="B4110" s="1">
        <f>_xlfn.XLOOKUP(A4110,bank_source_transactions__1[transaction_id],bank_source_transactions__1[amount_inr])</f>
        <v>2415.7399999999998</v>
      </c>
      <c r="C4110" s="1">
        <f>_xlfn.XLOOKUP(A4110,Processed_data!A:A,Processed_data!F:F)</f>
        <v>2415.7399999999998</v>
      </c>
      <c r="D4110" s="1" t="str">
        <f>_xlfn.XLOOKUP(A4110,bank_source_transactions__1[transaction_id],bank_source_transactions__1[transaction_status])</f>
        <v>SUCCESS</v>
      </c>
      <c r="E4110" s="1" t="str">
        <f>_xlfn.XLOOKUP(A4110,Processed_data!A:A,Processed_data!G:G)</f>
        <v>SUCCESS</v>
      </c>
      <c r="F4110" s="1">
        <f>COUNTIF(bank_processed_transactions[transaction_id],A4110)</f>
        <v>1</v>
      </c>
      <c r="G4110" s="1" t="str">
        <f t="shared" si="640"/>
        <v>found</v>
      </c>
      <c r="H4110" s="1" t="str">
        <f t="shared" si="641"/>
        <v>Not Duplicate</v>
      </c>
      <c r="I4110" s="1" t="str">
        <f t="shared" si="642"/>
        <v>match</v>
      </c>
      <c r="J4110" s="1" t="str">
        <f t="shared" si="643"/>
        <v>match</v>
      </c>
      <c r="K4110" s="1">
        <f t="shared" si="644"/>
        <v>0</v>
      </c>
      <c r="L4110" s="2">
        <f>IF(F4110=0,"not processed",_xlfn.MINIFS(Processed_data!H:H,Processed_data!A:A,A4110))</f>
        <v>46112</v>
      </c>
      <c r="M4110" s="1">
        <f>IF(F4110=0,"not processed",ABS(bank_source_transactions__1[[#This Row],[transaction_date]]-Reconciliation!L4110))</f>
        <v>3</v>
      </c>
      <c r="N4110" s="1" t="str" cm="1">
        <f t="array" ref="N4110">_xlfn.IFS(M4110="not Processed", "Not Processed",M4110&gt;2,"SLA Breached",M4110&lt;=2,"Within SLA")</f>
        <v>SLA Breached</v>
      </c>
      <c r="O4110" s="1" t="str">
        <f>_xlfn.XLOOKUP(A4110,Source_data!A:A,Source_data!D:D)</f>
        <v>NEFT</v>
      </c>
      <c r="P4110" s="1">
        <f t="shared" si="645"/>
        <v>0</v>
      </c>
      <c r="Q4110" s="1">
        <f t="shared" si="646"/>
        <v>0</v>
      </c>
      <c r="R4110" s="1">
        <f t="shared" si="647"/>
        <v>0</v>
      </c>
      <c r="S4110" s="1">
        <f t="shared" si="648"/>
        <v>0</v>
      </c>
      <c r="T4110" s="1">
        <f t="shared" si="649"/>
        <v>1</v>
      </c>
      <c r="U4110" s="1" t="str">
        <f>_xlfn.XLOOKUP(Table3[[#This Row],[Transaction ID]],Source_data!A:A,Source_data!E:E)</f>
        <v>Pune</v>
      </c>
      <c r="V4110" s="1">
        <f>_xlfn.IFNA(_xlfn.XLOOKUP(A4110,bank_processed_transactions[transaction_id],bank_processed_transactions[processing_minutes]),"")</f>
        <v>30.9</v>
      </c>
      <c r="W4110" s="31">
        <f>_xlfn.XLOOKUP(A4110,Source_data!A:A,Source_data!B:B)</f>
        <v>46109</v>
      </c>
    </row>
    <row r="4111" spans="1:23" x14ac:dyDescent="0.3">
      <c r="A4111" s="4" t="s">
        <v>1481</v>
      </c>
      <c r="B4111" s="1">
        <f>_xlfn.XLOOKUP(A4111,bank_source_transactions__1[transaction_id],bank_source_transactions__1[amount_inr])</f>
        <v>6092.17</v>
      </c>
      <c r="C4111" s="1">
        <f>_xlfn.XLOOKUP(A4111,Processed_data!A:A,Processed_data!F:F)</f>
        <v>6092.17</v>
      </c>
      <c r="D4111" s="1" t="str">
        <f>_xlfn.XLOOKUP(A4111,bank_source_transactions__1[transaction_id],bank_source_transactions__1[transaction_status])</f>
        <v>SUCCESS</v>
      </c>
      <c r="E4111" s="1" t="str">
        <f>_xlfn.XLOOKUP(A4111,Processed_data!A:A,Processed_data!G:G)</f>
        <v>SUCCESS</v>
      </c>
      <c r="F4111" s="1">
        <f>COUNTIF(bank_processed_transactions[transaction_id],A4111)</f>
        <v>1</v>
      </c>
      <c r="G4111" s="1" t="str">
        <f t="shared" si="640"/>
        <v>found</v>
      </c>
      <c r="H4111" s="1" t="str">
        <f t="shared" si="641"/>
        <v>Not Duplicate</v>
      </c>
      <c r="I4111" s="1" t="str">
        <f t="shared" si="642"/>
        <v>match</v>
      </c>
      <c r="J4111" s="1" t="str">
        <f t="shared" si="643"/>
        <v>match</v>
      </c>
      <c r="K4111" s="1">
        <f t="shared" si="644"/>
        <v>0</v>
      </c>
      <c r="L4111" s="2">
        <f>IF(F4111=0,"not processed",_xlfn.MINIFS(Processed_data!H:H,Processed_data!A:A,A4111))</f>
        <v>46079</v>
      </c>
      <c r="M4111" s="1">
        <f>IF(F4111=0,"not processed",ABS(bank_source_transactions__1[[#This Row],[transaction_date]]-Reconciliation!L4111))</f>
        <v>2</v>
      </c>
      <c r="N4111" s="1" t="str" cm="1">
        <f t="array" ref="N4111">_xlfn.IFS(M4111="not Processed", "Not Processed",M4111&gt;2,"SLA Breached",M4111&lt;=2,"Within SLA")</f>
        <v>Within SLA</v>
      </c>
      <c r="O4111" s="1" t="str">
        <f>_xlfn.XLOOKUP(A4111,Source_data!A:A,Source_data!D:D)</f>
        <v>UPI</v>
      </c>
      <c r="P4111" s="1">
        <f t="shared" si="645"/>
        <v>0</v>
      </c>
      <c r="Q4111" s="1">
        <f t="shared" si="646"/>
        <v>0</v>
      </c>
      <c r="R4111" s="1">
        <f t="shared" si="647"/>
        <v>0</v>
      </c>
      <c r="S4111" s="1">
        <f t="shared" si="648"/>
        <v>0</v>
      </c>
      <c r="T4111" s="1">
        <f t="shared" si="649"/>
        <v>0</v>
      </c>
      <c r="U4111" s="1" t="str">
        <f>_xlfn.XLOOKUP(Table3[[#This Row],[Transaction ID]],Source_data!A:A,Source_data!E:E)</f>
        <v>Hyderabad</v>
      </c>
      <c r="V4111" s="1">
        <f>_xlfn.IFNA(_xlfn.XLOOKUP(A4111,bank_processed_transactions[transaction_id],bank_processed_transactions[processing_minutes]),"")</f>
        <v>26.6</v>
      </c>
      <c r="W4111" s="31">
        <f>_xlfn.XLOOKUP(A4111,Source_data!A:A,Source_data!B:B)</f>
        <v>46077</v>
      </c>
    </row>
    <row r="4112" spans="1:23" x14ac:dyDescent="0.3">
      <c r="A4112" s="3" t="s">
        <v>2007</v>
      </c>
      <c r="B4112" s="1">
        <f>_xlfn.XLOOKUP(A4112,bank_source_transactions__1[transaction_id],bank_source_transactions__1[amount_inr])</f>
        <v>1986.46</v>
      </c>
      <c r="C4112" s="1">
        <f>_xlfn.XLOOKUP(A4112,Processed_data!A:A,Processed_data!F:F)</f>
        <v>1986.46</v>
      </c>
      <c r="D4112" s="1" t="str">
        <f>_xlfn.XLOOKUP(A4112,bank_source_transactions__1[transaction_id],bank_source_transactions__1[transaction_status])</f>
        <v>SUCCESS</v>
      </c>
      <c r="E4112" s="1" t="str">
        <f>_xlfn.XLOOKUP(A4112,Processed_data!A:A,Processed_data!G:G)</f>
        <v>SUCCESS</v>
      </c>
      <c r="F4112" s="1">
        <f>COUNTIF(bank_processed_transactions[transaction_id],A4112)</f>
        <v>1</v>
      </c>
      <c r="G4112" s="1" t="str">
        <f t="shared" si="640"/>
        <v>found</v>
      </c>
      <c r="H4112" s="1" t="str">
        <f t="shared" si="641"/>
        <v>Not Duplicate</v>
      </c>
      <c r="I4112" s="1" t="str">
        <f t="shared" si="642"/>
        <v>match</v>
      </c>
      <c r="J4112" s="1" t="str">
        <f t="shared" si="643"/>
        <v>match</v>
      </c>
      <c r="K4112" s="1">
        <f t="shared" si="644"/>
        <v>0</v>
      </c>
      <c r="L4112" s="2">
        <f>IF(F4112=0,"not processed",_xlfn.MINIFS(Processed_data!H:H,Processed_data!A:A,A4112))</f>
        <v>46088</v>
      </c>
      <c r="M4112" s="1">
        <f>IF(F4112=0,"not processed",ABS(bank_source_transactions__1[[#This Row],[transaction_date]]-Reconciliation!L4112))</f>
        <v>1</v>
      </c>
      <c r="N4112" s="1" t="str" cm="1">
        <f t="array" ref="N4112">_xlfn.IFS(M4112="not Processed", "Not Processed",M4112&gt;2,"SLA Breached",M4112&lt;=2,"Within SLA")</f>
        <v>Within SLA</v>
      </c>
      <c r="O4112" s="1" t="str">
        <f>_xlfn.XLOOKUP(A4112,Source_data!A:A,Source_data!D:D)</f>
        <v>NEFT</v>
      </c>
      <c r="P4112" s="1">
        <f t="shared" si="645"/>
        <v>0</v>
      </c>
      <c r="Q4112" s="1">
        <f t="shared" si="646"/>
        <v>0</v>
      </c>
      <c r="R4112" s="1">
        <f t="shared" si="647"/>
        <v>0</v>
      </c>
      <c r="S4112" s="1">
        <f t="shared" si="648"/>
        <v>0</v>
      </c>
      <c r="T4112" s="1">
        <f t="shared" si="649"/>
        <v>0</v>
      </c>
      <c r="U4112" s="1" t="str">
        <f>_xlfn.XLOOKUP(Table3[[#This Row],[Transaction ID]],Source_data!A:A,Source_data!E:E)</f>
        <v>Mumbai</v>
      </c>
      <c r="V4112" s="1">
        <f>_xlfn.IFNA(_xlfn.XLOOKUP(A4112,bank_processed_transactions[transaction_id],bank_processed_transactions[processing_minutes]),"")</f>
        <v>32.6</v>
      </c>
      <c r="W4112" s="31">
        <f>_xlfn.XLOOKUP(A4112,Source_data!A:A,Source_data!B:B)</f>
        <v>46087</v>
      </c>
    </row>
    <row r="4113" spans="1:23" x14ac:dyDescent="0.3">
      <c r="A4113" s="4" t="s">
        <v>1303</v>
      </c>
      <c r="B4113" s="1">
        <f>_xlfn.XLOOKUP(A4113,bank_source_transactions__1[transaction_id],bank_source_transactions__1[amount_inr])</f>
        <v>2208.33</v>
      </c>
      <c r="C4113" s="1">
        <f>_xlfn.XLOOKUP(A4113,Processed_data!A:A,Processed_data!F:F)</f>
        <v>2208.33</v>
      </c>
      <c r="D4113" s="1" t="str">
        <f>_xlfn.XLOOKUP(A4113,bank_source_transactions__1[transaction_id],bank_source_transactions__1[transaction_status])</f>
        <v>SUCCESS</v>
      </c>
      <c r="E4113" s="1" t="str">
        <f>_xlfn.XLOOKUP(A4113,Processed_data!A:A,Processed_data!G:G)</f>
        <v>SUCCESS</v>
      </c>
      <c r="F4113" s="1">
        <f>COUNTIF(bank_processed_transactions[transaction_id],A4113)</f>
        <v>1</v>
      </c>
      <c r="G4113" s="1" t="str">
        <f t="shared" si="640"/>
        <v>found</v>
      </c>
      <c r="H4113" s="1" t="str">
        <f t="shared" si="641"/>
        <v>Not Duplicate</v>
      </c>
      <c r="I4113" s="1" t="str">
        <f t="shared" si="642"/>
        <v>match</v>
      </c>
      <c r="J4113" s="1" t="str">
        <f t="shared" si="643"/>
        <v>match</v>
      </c>
      <c r="K4113" s="1">
        <f t="shared" si="644"/>
        <v>0</v>
      </c>
      <c r="L4113" s="2">
        <f>IF(F4113=0,"not processed",_xlfn.MINIFS(Processed_data!H:H,Processed_data!A:A,A4113))</f>
        <v>46034</v>
      </c>
      <c r="M4113" s="1">
        <f>IF(F4113=0,"not processed",ABS(bank_source_transactions__1[[#This Row],[transaction_date]]-Reconciliation!L4113))</f>
        <v>3</v>
      </c>
      <c r="N4113" s="1" t="str" cm="1">
        <f t="array" ref="N4113">_xlfn.IFS(M4113="not Processed", "Not Processed",M4113&gt;2,"SLA Breached",M4113&lt;=2,"Within SLA")</f>
        <v>SLA Breached</v>
      </c>
      <c r="O4113" s="1" t="str">
        <f>_xlfn.XLOOKUP(A4113,Source_data!A:A,Source_data!D:D)</f>
        <v>IMPS</v>
      </c>
      <c r="P4113" s="1">
        <f t="shared" si="645"/>
        <v>0</v>
      </c>
      <c r="Q4113" s="1">
        <f t="shared" si="646"/>
        <v>0</v>
      </c>
      <c r="R4113" s="1">
        <f t="shared" si="647"/>
        <v>0</v>
      </c>
      <c r="S4113" s="1">
        <f t="shared" si="648"/>
        <v>0</v>
      </c>
      <c r="T4113" s="1">
        <f t="shared" si="649"/>
        <v>1</v>
      </c>
      <c r="U4113" s="1" t="str">
        <f>_xlfn.XLOOKUP(Table3[[#This Row],[Transaction ID]],Source_data!A:A,Source_data!E:E)</f>
        <v>Hyderabad</v>
      </c>
      <c r="V4113" s="1">
        <f>_xlfn.IFNA(_xlfn.XLOOKUP(A4113,bank_processed_transactions[transaction_id],bank_processed_transactions[processing_minutes]),"")</f>
        <v>55.6</v>
      </c>
      <c r="W4113" s="31">
        <f>_xlfn.XLOOKUP(A4113,Source_data!A:A,Source_data!B:B)</f>
        <v>46031</v>
      </c>
    </row>
    <row r="4114" spans="1:23" x14ac:dyDescent="0.3">
      <c r="A4114" s="3" t="s">
        <v>468</v>
      </c>
      <c r="B4114" s="1">
        <f>_xlfn.XLOOKUP(A4114,bank_source_transactions__1[transaction_id],bank_source_transactions__1[amount_inr])</f>
        <v>15365.19</v>
      </c>
      <c r="C4114" s="1">
        <f>_xlfn.XLOOKUP(A4114,Processed_data!A:A,Processed_data!F:F)</f>
        <v>15365.19</v>
      </c>
      <c r="D4114" s="1" t="str">
        <f>_xlfn.XLOOKUP(A4114,bank_source_transactions__1[transaction_id],bank_source_transactions__1[transaction_status])</f>
        <v>SUCCESS</v>
      </c>
      <c r="E4114" s="1" t="str">
        <f>_xlfn.XLOOKUP(A4114,Processed_data!A:A,Processed_data!G:G)</f>
        <v>SUCCESS</v>
      </c>
      <c r="F4114" s="1">
        <f>COUNTIF(bank_processed_transactions[transaction_id],A4114)</f>
        <v>1</v>
      </c>
      <c r="G4114" s="1" t="str">
        <f t="shared" si="640"/>
        <v>found</v>
      </c>
      <c r="H4114" s="1" t="str">
        <f t="shared" si="641"/>
        <v>Not Duplicate</v>
      </c>
      <c r="I4114" s="1" t="str">
        <f t="shared" si="642"/>
        <v>match</v>
      </c>
      <c r="J4114" s="1" t="str">
        <f t="shared" si="643"/>
        <v>match</v>
      </c>
      <c r="K4114" s="1">
        <f t="shared" si="644"/>
        <v>0</v>
      </c>
      <c r="L4114" s="2">
        <f>IF(F4114=0,"not processed",_xlfn.MINIFS(Processed_data!H:H,Processed_data!A:A,A4114))</f>
        <v>46083</v>
      </c>
      <c r="M4114" s="1">
        <f>IF(F4114=0,"not processed",ABS(bank_source_transactions__1[[#This Row],[transaction_date]]-Reconciliation!L4114))</f>
        <v>1</v>
      </c>
      <c r="N4114" s="1" t="str" cm="1">
        <f t="array" ref="N4114">_xlfn.IFS(M4114="not Processed", "Not Processed",M4114&gt;2,"SLA Breached",M4114&lt;=2,"Within SLA")</f>
        <v>Within SLA</v>
      </c>
      <c r="O4114" s="1" t="str">
        <f>_xlfn.XLOOKUP(A4114,Source_data!A:A,Source_data!D:D)</f>
        <v>UPI</v>
      </c>
      <c r="P4114" s="1">
        <f t="shared" si="645"/>
        <v>0</v>
      </c>
      <c r="Q4114" s="1">
        <f t="shared" si="646"/>
        <v>0</v>
      </c>
      <c r="R4114" s="1">
        <f t="shared" si="647"/>
        <v>0</v>
      </c>
      <c r="S4114" s="1">
        <f t="shared" si="648"/>
        <v>0</v>
      </c>
      <c r="T4114" s="1">
        <f t="shared" si="649"/>
        <v>0</v>
      </c>
      <c r="U4114" s="1" t="str">
        <f>_xlfn.XLOOKUP(Table3[[#This Row],[Transaction ID]],Source_data!A:A,Source_data!E:E)</f>
        <v>Mumbai</v>
      </c>
      <c r="V4114" s="1">
        <f>_xlfn.IFNA(_xlfn.XLOOKUP(A4114,bank_processed_transactions[transaction_id],bank_processed_transactions[processing_minutes]),"")</f>
        <v>27.1</v>
      </c>
      <c r="W4114" s="31">
        <f>_xlfn.XLOOKUP(A4114,Source_data!A:A,Source_data!B:B)</f>
        <v>46082</v>
      </c>
    </row>
    <row r="4115" spans="1:23" x14ac:dyDescent="0.3">
      <c r="A4115" s="4" t="s">
        <v>803</v>
      </c>
      <c r="B4115" s="1">
        <f>_xlfn.XLOOKUP(A4115,bank_source_transactions__1[transaction_id],bank_source_transactions__1[amount_inr])</f>
        <v>3269.74</v>
      </c>
      <c r="C4115" s="1">
        <f>_xlfn.XLOOKUP(A4115,Processed_data!A:A,Processed_data!F:F)</f>
        <v>3269.74</v>
      </c>
      <c r="D4115" s="1" t="str">
        <f>_xlfn.XLOOKUP(A4115,bank_source_transactions__1[transaction_id],bank_source_transactions__1[transaction_status])</f>
        <v>SUCCESS</v>
      </c>
      <c r="E4115" s="1" t="str">
        <f>_xlfn.XLOOKUP(A4115,Processed_data!A:A,Processed_data!G:G)</f>
        <v>SUCCESS</v>
      </c>
      <c r="F4115" s="1">
        <f>COUNTIF(bank_processed_transactions[transaction_id],A4115)</f>
        <v>1</v>
      </c>
      <c r="G4115" s="1" t="str">
        <f t="shared" si="640"/>
        <v>found</v>
      </c>
      <c r="H4115" s="1" t="str">
        <f t="shared" si="641"/>
        <v>Not Duplicate</v>
      </c>
      <c r="I4115" s="1" t="str">
        <f t="shared" si="642"/>
        <v>match</v>
      </c>
      <c r="J4115" s="1" t="str">
        <f t="shared" si="643"/>
        <v>match</v>
      </c>
      <c r="K4115" s="1">
        <f t="shared" si="644"/>
        <v>0</v>
      </c>
      <c r="L4115" s="2">
        <f>IF(F4115=0,"not processed",_xlfn.MINIFS(Processed_data!H:H,Processed_data!A:A,A4115))</f>
        <v>46026</v>
      </c>
      <c r="M4115" s="1">
        <f>IF(F4115=0,"not processed",ABS(bank_source_transactions__1[[#This Row],[transaction_date]]-Reconciliation!L4115))</f>
        <v>1</v>
      </c>
      <c r="N4115" s="1" t="str" cm="1">
        <f t="array" ref="N4115">_xlfn.IFS(M4115="not Processed", "Not Processed",M4115&gt;2,"SLA Breached",M4115&lt;=2,"Within SLA")</f>
        <v>Within SLA</v>
      </c>
      <c r="O4115" s="1" t="str">
        <f>_xlfn.XLOOKUP(A4115,Source_data!A:A,Source_data!D:D)</f>
        <v>UPI</v>
      </c>
      <c r="P4115" s="1">
        <f t="shared" si="645"/>
        <v>0</v>
      </c>
      <c r="Q4115" s="1">
        <f t="shared" si="646"/>
        <v>0</v>
      </c>
      <c r="R4115" s="1">
        <f t="shared" si="647"/>
        <v>0</v>
      </c>
      <c r="S4115" s="1">
        <f t="shared" si="648"/>
        <v>0</v>
      </c>
      <c r="T4115" s="1">
        <f t="shared" si="649"/>
        <v>0</v>
      </c>
      <c r="U4115" s="1" t="str">
        <f>_xlfn.XLOOKUP(Table3[[#This Row],[Transaction ID]],Source_data!A:A,Source_data!E:E)</f>
        <v>Mumbai</v>
      </c>
      <c r="V4115" s="1">
        <f>_xlfn.IFNA(_xlfn.XLOOKUP(A4115,bank_processed_transactions[transaction_id],bank_processed_transactions[processing_minutes]),"")</f>
        <v>47.9</v>
      </c>
      <c r="W4115" s="31">
        <f>_xlfn.XLOOKUP(A4115,Source_data!A:A,Source_data!B:B)</f>
        <v>46025</v>
      </c>
    </row>
    <row r="4116" spans="1:23" x14ac:dyDescent="0.3">
      <c r="A4116" s="3" t="s">
        <v>3942</v>
      </c>
      <c r="B4116" s="1">
        <f>_xlfn.XLOOKUP(A4116,bank_source_transactions__1[transaction_id],bank_source_transactions__1[amount_inr])</f>
        <v>1332.26</v>
      </c>
      <c r="C4116" s="1">
        <f>_xlfn.XLOOKUP(A4116,Processed_data!A:A,Processed_data!F:F)</f>
        <v>1332.26</v>
      </c>
      <c r="D4116" s="1" t="str">
        <f>_xlfn.XLOOKUP(A4116,bank_source_transactions__1[transaction_id],bank_source_transactions__1[transaction_status])</f>
        <v>SUCCESS</v>
      </c>
      <c r="E4116" s="1" t="str">
        <f>_xlfn.XLOOKUP(A4116,Processed_data!A:A,Processed_data!G:G)</f>
        <v>SUCCESS</v>
      </c>
      <c r="F4116" s="1">
        <f>COUNTIF(bank_processed_transactions[transaction_id],A4116)</f>
        <v>1</v>
      </c>
      <c r="G4116" s="1" t="str">
        <f t="shared" si="640"/>
        <v>found</v>
      </c>
      <c r="H4116" s="1" t="str">
        <f t="shared" si="641"/>
        <v>Not Duplicate</v>
      </c>
      <c r="I4116" s="1" t="str">
        <f t="shared" si="642"/>
        <v>match</v>
      </c>
      <c r="J4116" s="1" t="str">
        <f t="shared" si="643"/>
        <v>match</v>
      </c>
      <c r="K4116" s="1">
        <f t="shared" si="644"/>
        <v>0</v>
      </c>
      <c r="L4116" s="2">
        <f>IF(F4116=0,"not processed",_xlfn.MINIFS(Processed_data!H:H,Processed_data!A:A,A4116))</f>
        <v>46110</v>
      </c>
      <c r="M4116" s="1">
        <f>IF(F4116=0,"not processed",ABS(bank_source_transactions__1[[#This Row],[transaction_date]]-Reconciliation!L4116))</f>
        <v>2</v>
      </c>
      <c r="N4116" s="1" t="str" cm="1">
        <f t="array" ref="N4116">_xlfn.IFS(M4116="not Processed", "Not Processed",M4116&gt;2,"SLA Breached",M4116&lt;=2,"Within SLA")</f>
        <v>Within SLA</v>
      </c>
      <c r="O4116" s="1" t="str">
        <f>_xlfn.XLOOKUP(A4116,Source_data!A:A,Source_data!D:D)</f>
        <v>IMPS</v>
      </c>
      <c r="P4116" s="1">
        <f t="shared" si="645"/>
        <v>0</v>
      </c>
      <c r="Q4116" s="1">
        <f t="shared" si="646"/>
        <v>0</v>
      </c>
      <c r="R4116" s="1">
        <f t="shared" si="647"/>
        <v>0</v>
      </c>
      <c r="S4116" s="1">
        <f t="shared" si="648"/>
        <v>0</v>
      </c>
      <c r="T4116" s="1">
        <f t="shared" si="649"/>
        <v>0</v>
      </c>
      <c r="U4116" s="1" t="str">
        <f>_xlfn.XLOOKUP(Table3[[#This Row],[Transaction ID]],Source_data!A:A,Source_data!E:E)</f>
        <v>Hyderabad</v>
      </c>
      <c r="V4116" s="1">
        <f>_xlfn.IFNA(_xlfn.XLOOKUP(A4116,bank_processed_transactions[transaction_id],bank_processed_transactions[processing_minutes]),"")</f>
        <v>29.3</v>
      </c>
      <c r="W4116" s="31">
        <f>_xlfn.XLOOKUP(A4116,Source_data!A:A,Source_data!B:B)</f>
        <v>46108</v>
      </c>
    </row>
    <row r="4117" spans="1:23" x14ac:dyDescent="0.3">
      <c r="A4117" s="4" t="s">
        <v>1449</v>
      </c>
      <c r="B4117" s="1">
        <f>_xlfn.XLOOKUP(A4117,bank_source_transactions__1[transaction_id],bank_source_transactions__1[amount_inr])</f>
        <v>17924.259999999998</v>
      </c>
      <c r="C4117" s="1">
        <f>_xlfn.XLOOKUP(A4117,Processed_data!A:A,Processed_data!F:F)</f>
        <v>17924.259999999998</v>
      </c>
      <c r="D4117" s="1" t="str">
        <f>_xlfn.XLOOKUP(A4117,bank_source_transactions__1[transaction_id],bank_source_transactions__1[transaction_status])</f>
        <v>SUCCESS</v>
      </c>
      <c r="E4117" s="1" t="str">
        <f>_xlfn.XLOOKUP(A4117,Processed_data!A:A,Processed_data!G:G)</f>
        <v>SUCCESS</v>
      </c>
      <c r="F4117" s="1">
        <f>COUNTIF(bank_processed_transactions[transaction_id],A4117)</f>
        <v>1</v>
      </c>
      <c r="G4117" s="1" t="str">
        <f t="shared" si="640"/>
        <v>found</v>
      </c>
      <c r="H4117" s="1" t="str">
        <f t="shared" si="641"/>
        <v>Not Duplicate</v>
      </c>
      <c r="I4117" s="1" t="str">
        <f t="shared" si="642"/>
        <v>match</v>
      </c>
      <c r="J4117" s="1" t="str">
        <f t="shared" si="643"/>
        <v>match</v>
      </c>
      <c r="K4117" s="1">
        <f t="shared" si="644"/>
        <v>0</v>
      </c>
      <c r="L4117" s="2">
        <f>IF(F4117=0,"not processed",_xlfn.MINIFS(Processed_data!H:H,Processed_data!A:A,A4117))</f>
        <v>46043</v>
      </c>
      <c r="M4117" s="1">
        <f>IF(F4117=0,"not processed",ABS(bank_source_transactions__1[[#This Row],[transaction_date]]-Reconciliation!L4117))</f>
        <v>0</v>
      </c>
      <c r="N4117" s="1" t="str" cm="1">
        <f t="array" ref="N4117">_xlfn.IFS(M4117="not Processed", "Not Processed",M4117&gt;2,"SLA Breached",M4117&lt;=2,"Within SLA")</f>
        <v>Within SLA</v>
      </c>
      <c r="O4117" s="1" t="str">
        <f>_xlfn.XLOOKUP(A4117,Source_data!A:A,Source_data!D:D)</f>
        <v>UPI</v>
      </c>
      <c r="P4117" s="1">
        <f t="shared" si="645"/>
        <v>0</v>
      </c>
      <c r="Q4117" s="1">
        <f t="shared" si="646"/>
        <v>0</v>
      </c>
      <c r="R4117" s="1">
        <f t="shared" si="647"/>
        <v>0</v>
      </c>
      <c r="S4117" s="1">
        <f t="shared" si="648"/>
        <v>0</v>
      </c>
      <c r="T4117" s="1">
        <f t="shared" si="649"/>
        <v>0</v>
      </c>
      <c r="U4117" s="1" t="str">
        <f>_xlfn.XLOOKUP(Table3[[#This Row],[Transaction ID]],Source_data!A:A,Source_data!E:E)</f>
        <v>Bengaluru</v>
      </c>
      <c r="V4117" s="1">
        <f>_xlfn.IFNA(_xlfn.XLOOKUP(A4117,bank_processed_transactions[transaction_id],bank_processed_transactions[processing_minutes]),"")</f>
        <v>17</v>
      </c>
      <c r="W4117" s="31">
        <f>_xlfn.XLOOKUP(A4117,Source_data!A:A,Source_data!B:B)</f>
        <v>46043</v>
      </c>
    </row>
    <row r="4118" spans="1:23" x14ac:dyDescent="0.3">
      <c r="A4118" s="3" t="s">
        <v>388</v>
      </c>
      <c r="B4118" s="1">
        <f>_xlfn.XLOOKUP(A4118,bank_source_transactions__1[transaction_id],bank_source_transactions__1[amount_inr])</f>
        <v>4925.3599999999997</v>
      </c>
      <c r="C4118" s="1">
        <f>_xlfn.XLOOKUP(A4118,Processed_data!A:A,Processed_data!F:F)</f>
        <v>4925.3599999999997</v>
      </c>
      <c r="D4118" s="1" t="str">
        <f>_xlfn.XLOOKUP(A4118,bank_source_transactions__1[transaction_id],bank_source_transactions__1[transaction_status])</f>
        <v>SUCCESS</v>
      </c>
      <c r="E4118" s="1" t="str">
        <f>_xlfn.XLOOKUP(A4118,Processed_data!A:A,Processed_data!G:G)</f>
        <v>SUCCESS</v>
      </c>
      <c r="F4118" s="1">
        <f>COUNTIF(bank_processed_transactions[transaction_id],A4118)</f>
        <v>1</v>
      </c>
      <c r="G4118" s="1" t="str">
        <f t="shared" si="640"/>
        <v>found</v>
      </c>
      <c r="H4118" s="1" t="str">
        <f t="shared" si="641"/>
        <v>Not Duplicate</v>
      </c>
      <c r="I4118" s="1" t="str">
        <f t="shared" si="642"/>
        <v>match</v>
      </c>
      <c r="J4118" s="1" t="str">
        <f t="shared" si="643"/>
        <v>match</v>
      </c>
      <c r="K4118" s="1">
        <f t="shared" si="644"/>
        <v>0</v>
      </c>
      <c r="L4118" s="2">
        <f>IF(F4118=0,"not processed",_xlfn.MINIFS(Processed_data!H:H,Processed_data!A:A,A4118))</f>
        <v>46026</v>
      </c>
      <c r="M4118" s="1">
        <f>IF(F4118=0,"not processed",ABS(bank_source_transactions__1[[#This Row],[transaction_date]]-Reconciliation!L4118))</f>
        <v>3</v>
      </c>
      <c r="N4118" s="1" t="str" cm="1">
        <f t="array" ref="N4118">_xlfn.IFS(M4118="not Processed", "Not Processed",M4118&gt;2,"SLA Breached",M4118&lt;=2,"Within SLA")</f>
        <v>SLA Breached</v>
      </c>
      <c r="O4118" s="1" t="str">
        <f>_xlfn.XLOOKUP(A4118,Source_data!A:A,Source_data!D:D)</f>
        <v>UPI</v>
      </c>
      <c r="P4118" s="1">
        <f t="shared" si="645"/>
        <v>0</v>
      </c>
      <c r="Q4118" s="1">
        <f t="shared" si="646"/>
        <v>0</v>
      </c>
      <c r="R4118" s="1">
        <f t="shared" si="647"/>
        <v>0</v>
      </c>
      <c r="S4118" s="1">
        <f t="shared" si="648"/>
        <v>0</v>
      </c>
      <c r="T4118" s="1">
        <f t="shared" si="649"/>
        <v>1</v>
      </c>
      <c r="U4118" s="1" t="str">
        <f>_xlfn.XLOOKUP(Table3[[#This Row],[Transaction ID]],Source_data!A:A,Source_data!E:E)</f>
        <v>Hyderabad</v>
      </c>
      <c r="V4118" s="1">
        <f>_xlfn.IFNA(_xlfn.XLOOKUP(A4118,bank_processed_transactions[transaction_id],bank_processed_transactions[processing_minutes]),"")</f>
        <v>49.7</v>
      </c>
      <c r="W4118" s="31">
        <f>_xlfn.XLOOKUP(A4118,Source_data!A:A,Source_data!B:B)</f>
        <v>46023</v>
      </c>
    </row>
    <row r="4119" spans="1:23" x14ac:dyDescent="0.3">
      <c r="A4119" s="4" t="s">
        <v>1587</v>
      </c>
      <c r="B4119" s="1">
        <f>_xlfn.XLOOKUP(A4119,bank_source_transactions__1[transaction_id],bank_source_transactions__1[amount_inr])</f>
        <v>4572.1899999999996</v>
      </c>
      <c r="C4119" s="1">
        <f>_xlfn.XLOOKUP(A4119,Processed_data!A:A,Processed_data!F:F)</f>
        <v>4572.1899999999996</v>
      </c>
      <c r="D4119" s="1" t="str">
        <f>_xlfn.XLOOKUP(A4119,bank_source_transactions__1[transaction_id],bank_source_transactions__1[transaction_status])</f>
        <v>SUCCESS</v>
      </c>
      <c r="E4119" s="1" t="str">
        <f>_xlfn.XLOOKUP(A4119,Processed_data!A:A,Processed_data!G:G)</f>
        <v>SUCCESS</v>
      </c>
      <c r="F4119" s="1">
        <f>COUNTIF(bank_processed_transactions[transaction_id],A4119)</f>
        <v>1</v>
      </c>
      <c r="G4119" s="1" t="str">
        <f t="shared" si="640"/>
        <v>found</v>
      </c>
      <c r="H4119" s="1" t="str">
        <f t="shared" si="641"/>
        <v>Not Duplicate</v>
      </c>
      <c r="I4119" s="1" t="str">
        <f t="shared" si="642"/>
        <v>match</v>
      </c>
      <c r="J4119" s="1" t="str">
        <f t="shared" si="643"/>
        <v>match</v>
      </c>
      <c r="K4119" s="1">
        <f t="shared" si="644"/>
        <v>0</v>
      </c>
      <c r="L4119" s="2">
        <f>IF(F4119=0,"not processed",_xlfn.MINIFS(Processed_data!H:H,Processed_data!A:A,A4119))</f>
        <v>46048</v>
      </c>
      <c r="M4119" s="1">
        <f>IF(F4119=0,"not processed",ABS(bank_source_transactions__1[[#This Row],[transaction_date]]-Reconciliation!L4119))</f>
        <v>0</v>
      </c>
      <c r="N4119" s="1" t="str" cm="1">
        <f t="array" ref="N4119">_xlfn.IFS(M4119="not Processed", "Not Processed",M4119&gt;2,"SLA Breached",M4119&lt;=2,"Within SLA")</f>
        <v>Within SLA</v>
      </c>
      <c r="O4119" s="1" t="str">
        <f>_xlfn.XLOOKUP(A4119,Source_data!A:A,Source_data!D:D)</f>
        <v>UPI</v>
      </c>
      <c r="P4119" s="1">
        <f t="shared" si="645"/>
        <v>0</v>
      </c>
      <c r="Q4119" s="1">
        <f t="shared" si="646"/>
        <v>0</v>
      </c>
      <c r="R4119" s="1">
        <f t="shared" si="647"/>
        <v>0</v>
      </c>
      <c r="S4119" s="1">
        <f t="shared" si="648"/>
        <v>0</v>
      </c>
      <c r="T4119" s="1">
        <f t="shared" si="649"/>
        <v>0</v>
      </c>
      <c r="U4119" s="1" t="str">
        <f>_xlfn.XLOOKUP(Table3[[#This Row],[Transaction ID]],Source_data!A:A,Source_data!E:E)</f>
        <v>Hyderabad</v>
      </c>
      <c r="V4119" s="1">
        <f>_xlfn.IFNA(_xlfn.XLOOKUP(A4119,bank_processed_transactions[transaction_id],bank_processed_transactions[processing_minutes]),"")</f>
        <v>36.9</v>
      </c>
      <c r="W4119" s="31">
        <f>_xlfn.XLOOKUP(A4119,Source_data!A:A,Source_data!B:B)</f>
        <v>46048</v>
      </c>
    </row>
    <row r="4120" spans="1:23" x14ac:dyDescent="0.3">
      <c r="A4120" s="3" t="s">
        <v>2788</v>
      </c>
      <c r="B4120" s="1">
        <f>_xlfn.XLOOKUP(A4120,bank_source_transactions__1[transaction_id],bank_source_transactions__1[amount_inr])</f>
        <v>17932.23</v>
      </c>
      <c r="C4120" s="1">
        <f>_xlfn.XLOOKUP(A4120,Processed_data!A:A,Processed_data!F:F)</f>
        <v>17932.23</v>
      </c>
      <c r="D4120" s="1" t="str">
        <f>_xlfn.XLOOKUP(A4120,bank_source_transactions__1[transaction_id],bank_source_transactions__1[transaction_status])</f>
        <v>SUCCESS</v>
      </c>
      <c r="E4120" s="1" t="str">
        <f>_xlfn.XLOOKUP(A4120,Processed_data!A:A,Processed_data!G:G)</f>
        <v>SUCCESS</v>
      </c>
      <c r="F4120" s="1">
        <f>COUNTIF(bank_processed_transactions[transaction_id],A4120)</f>
        <v>1</v>
      </c>
      <c r="G4120" s="1" t="str">
        <f t="shared" si="640"/>
        <v>found</v>
      </c>
      <c r="H4120" s="1" t="str">
        <f t="shared" si="641"/>
        <v>Not Duplicate</v>
      </c>
      <c r="I4120" s="1" t="str">
        <f t="shared" si="642"/>
        <v>match</v>
      </c>
      <c r="J4120" s="1" t="str">
        <f t="shared" si="643"/>
        <v>match</v>
      </c>
      <c r="K4120" s="1">
        <f t="shared" si="644"/>
        <v>0</v>
      </c>
      <c r="L4120" s="2">
        <f>IF(F4120=0,"not processed",_xlfn.MINIFS(Processed_data!H:H,Processed_data!A:A,A4120))</f>
        <v>46046</v>
      </c>
      <c r="M4120" s="1">
        <f>IF(F4120=0,"not processed",ABS(bank_source_transactions__1[[#This Row],[transaction_date]]-Reconciliation!L4120))</f>
        <v>0</v>
      </c>
      <c r="N4120" s="1" t="str" cm="1">
        <f t="array" ref="N4120">_xlfn.IFS(M4120="not Processed", "Not Processed",M4120&gt;2,"SLA Breached",M4120&lt;=2,"Within SLA")</f>
        <v>Within SLA</v>
      </c>
      <c r="O4120" s="1" t="str">
        <f>_xlfn.XLOOKUP(A4120,Source_data!A:A,Source_data!D:D)</f>
        <v>NEFT</v>
      </c>
      <c r="P4120" s="1">
        <f t="shared" si="645"/>
        <v>0</v>
      </c>
      <c r="Q4120" s="1">
        <f t="shared" si="646"/>
        <v>0</v>
      </c>
      <c r="R4120" s="1">
        <f t="shared" si="647"/>
        <v>0</v>
      </c>
      <c r="S4120" s="1">
        <f t="shared" si="648"/>
        <v>0</v>
      </c>
      <c r="T4120" s="1">
        <f t="shared" si="649"/>
        <v>0</v>
      </c>
      <c r="U4120" s="1" t="str">
        <f>_xlfn.XLOOKUP(Table3[[#This Row],[Transaction ID]],Source_data!A:A,Source_data!E:E)</f>
        <v>Bengaluru</v>
      </c>
      <c r="V4120" s="1">
        <f>_xlfn.IFNA(_xlfn.XLOOKUP(A4120,bank_processed_transactions[transaction_id],bank_processed_transactions[processing_minutes]),"")</f>
        <v>10.9</v>
      </c>
      <c r="W4120" s="31">
        <f>_xlfn.XLOOKUP(A4120,Source_data!A:A,Source_data!B:B)</f>
        <v>46046</v>
      </c>
    </row>
    <row r="4121" spans="1:23" x14ac:dyDescent="0.3">
      <c r="A4121" s="4" t="s">
        <v>4940</v>
      </c>
      <c r="B4121" s="1">
        <f>_xlfn.XLOOKUP(A4121,bank_source_transactions__1[transaction_id],bank_source_transactions__1[amount_inr])</f>
        <v>4187.71</v>
      </c>
      <c r="C4121" s="1">
        <f>_xlfn.XLOOKUP(A4121,Processed_data!A:A,Processed_data!F:F)</f>
        <v>4187.71</v>
      </c>
      <c r="D4121" s="1" t="str">
        <f>_xlfn.XLOOKUP(A4121,bank_source_transactions__1[transaction_id],bank_source_transactions__1[transaction_status])</f>
        <v>SUCCESS</v>
      </c>
      <c r="E4121" s="1" t="str">
        <f>_xlfn.XLOOKUP(A4121,Processed_data!A:A,Processed_data!G:G)</f>
        <v>SUCCESS</v>
      </c>
      <c r="F4121" s="1">
        <f>COUNTIF(bank_processed_transactions[transaction_id],A4121)</f>
        <v>1</v>
      </c>
      <c r="G4121" s="1" t="str">
        <f t="shared" si="640"/>
        <v>found</v>
      </c>
      <c r="H4121" s="1" t="str">
        <f t="shared" si="641"/>
        <v>Not Duplicate</v>
      </c>
      <c r="I4121" s="1" t="str">
        <f t="shared" si="642"/>
        <v>match</v>
      </c>
      <c r="J4121" s="1" t="str">
        <f t="shared" si="643"/>
        <v>match</v>
      </c>
      <c r="K4121" s="1">
        <f t="shared" si="644"/>
        <v>0</v>
      </c>
      <c r="L4121" s="2">
        <f>IF(F4121=0,"not processed",_xlfn.MINIFS(Processed_data!H:H,Processed_data!A:A,A4121))</f>
        <v>46052</v>
      </c>
      <c r="M4121" s="1">
        <f>IF(F4121=0,"not processed",ABS(bank_source_transactions__1[[#This Row],[transaction_date]]-Reconciliation!L4121))</f>
        <v>2</v>
      </c>
      <c r="N4121" s="1" t="str" cm="1">
        <f t="array" ref="N4121">_xlfn.IFS(M4121="not Processed", "Not Processed",M4121&gt;2,"SLA Breached",M4121&lt;=2,"Within SLA")</f>
        <v>Within SLA</v>
      </c>
      <c r="O4121" s="1" t="str">
        <f>_xlfn.XLOOKUP(A4121,Source_data!A:A,Source_data!D:D)</f>
        <v>UPI</v>
      </c>
      <c r="P4121" s="1">
        <f t="shared" si="645"/>
        <v>0</v>
      </c>
      <c r="Q4121" s="1">
        <f t="shared" si="646"/>
        <v>0</v>
      </c>
      <c r="R4121" s="1">
        <f t="shared" si="647"/>
        <v>0</v>
      </c>
      <c r="S4121" s="1">
        <f t="shared" si="648"/>
        <v>0</v>
      </c>
      <c r="T4121" s="1">
        <f t="shared" si="649"/>
        <v>0</v>
      </c>
      <c r="U4121" s="1" t="str">
        <f>_xlfn.XLOOKUP(Table3[[#This Row],[Transaction ID]],Source_data!A:A,Source_data!E:E)</f>
        <v>Hyderabad</v>
      </c>
      <c r="V4121" s="1">
        <f>_xlfn.IFNA(_xlfn.XLOOKUP(A4121,bank_processed_transactions[transaction_id],bank_processed_transactions[processing_minutes]),"")</f>
        <v>35.200000000000003</v>
      </c>
      <c r="W4121" s="31">
        <f>_xlfn.XLOOKUP(A4121,Source_data!A:A,Source_data!B:B)</f>
        <v>46050</v>
      </c>
    </row>
    <row r="4122" spans="1:23" x14ac:dyDescent="0.3">
      <c r="A4122" s="3" t="s">
        <v>2773</v>
      </c>
      <c r="B4122" s="1">
        <f>_xlfn.XLOOKUP(A4122,bank_source_transactions__1[transaction_id],bank_source_transactions__1[amount_inr])</f>
        <v>15270.23</v>
      </c>
      <c r="C4122" s="1">
        <f>_xlfn.XLOOKUP(A4122,Processed_data!A:A,Processed_data!F:F)</f>
        <v>15270.23</v>
      </c>
      <c r="D4122" s="1" t="str">
        <f>_xlfn.XLOOKUP(A4122,bank_source_transactions__1[transaction_id],bank_source_transactions__1[transaction_status])</f>
        <v>SUCCESS</v>
      </c>
      <c r="E4122" s="1" t="str">
        <f>_xlfn.XLOOKUP(A4122,Processed_data!A:A,Processed_data!G:G)</f>
        <v>SUCCESS</v>
      </c>
      <c r="F4122" s="1">
        <f>COUNTIF(bank_processed_transactions[transaction_id],A4122)</f>
        <v>1</v>
      </c>
      <c r="G4122" s="1" t="str">
        <f t="shared" si="640"/>
        <v>found</v>
      </c>
      <c r="H4122" s="1" t="str">
        <f t="shared" si="641"/>
        <v>Not Duplicate</v>
      </c>
      <c r="I4122" s="1" t="str">
        <f t="shared" si="642"/>
        <v>match</v>
      </c>
      <c r="J4122" s="1" t="str">
        <f t="shared" si="643"/>
        <v>match</v>
      </c>
      <c r="K4122" s="1">
        <f t="shared" si="644"/>
        <v>0</v>
      </c>
      <c r="L4122" s="2">
        <f>IF(F4122=0,"not processed",_xlfn.MINIFS(Processed_data!H:H,Processed_data!A:A,A4122))</f>
        <v>46074</v>
      </c>
      <c r="M4122" s="1">
        <f>IF(F4122=0,"not processed",ABS(bank_source_transactions__1[[#This Row],[transaction_date]]-Reconciliation!L4122))</f>
        <v>2</v>
      </c>
      <c r="N4122" s="1" t="str" cm="1">
        <f t="array" ref="N4122">_xlfn.IFS(M4122="not Processed", "Not Processed",M4122&gt;2,"SLA Breached",M4122&lt;=2,"Within SLA")</f>
        <v>Within SLA</v>
      </c>
      <c r="O4122" s="1" t="str">
        <f>_xlfn.XLOOKUP(A4122,Source_data!A:A,Source_data!D:D)</f>
        <v>IMPS</v>
      </c>
      <c r="P4122" s="1">
        <f t="shared" si="645"/>
        <v>0</v>
      </c>
      <c r="Q4122" s="1">
        <f t="shared" si="646"/>
        <v>0</v>
      </c>
      <c r="R4122" s="1">
        <f t="shared" si="647"/>
        <v>0</v>
      </c>
      <c r="S4122" s="1">
        <f t="shared" si="648"/>
        <v>0</v>
      </c>
      <c r="T4122" s="1">
        <f t="shared" si="649"/>
        <v>0</v>
      </c>
      <c r="U4122" s="1" t="str">
        <f>_xlfn.XLOOKUP(Table3[[#This Row],[Transaction ID]],Source_data!A:A,Source_data!E:E)</f>
        <v>Mumbai</v>
      </c>
      <c r="V4122" s="1">
        <f>_xlfn.IFNA(_xlfn.XLOOKUP(A4122,bank_processed_transactions[transaction_id],bank_processed_transactions[processing_minutes]),"")</f>
        <v>32.799999999999997</v>
      </c>
      <c r="W4122" s="31">
        <f>_xlfn.XLOOKUP(A4122,Source_data!A:A,Source_data!B:B)</f>
        <v>46072</v>
      </c>
    </row>
    <row r="4123" spans="1:23" x14ac:dyDescent="0.3">
      <c r="A4123" s="4" t="s">
        <v>1321</v>
      </c>
      <c r="B4123" s="1">
        <f>_xlfn.XLOOKUP(A4123,bank_source_transactions__1[transaction_id],bank_source_transactions__1[amount_inr])</f>
        <v>14593.63</v>
      </c>
      <c r="C4123" s="1">
        <f>_xlfn.XLOOKUP(A4123,Processed_data!A:A,Processed_data!F:F)</f>
        <v>14593.63</v>
      </c>
      <c r="D4123" s="1" t="str">
        <f>_xlfn.XLOOKUP(A4123,bank_source_transactions__1[transaction_id],bank_source_transactions__1[transaction_status])</f>
        <v>SUCCESS</v>
      </c>
      <c r="E4123" s="1" t="str">
        <f>_xlfn.XLOOKUP(A4123,Processed_data!A:A,Processed_data!G:G)</f>
        <v>SUCCESS</v>
      </c>
      <c r="F4123" s="1">
        <f>COUNTIF(bank_processed_transactions[transaction_id],A4123)</f>
        <v>1</v>
      </c>
      <c r="G4123" s="1" t="str">
        <f t="shared" si="640"/>
        <v>found</v>
      </c>
      <c r="H4123" s="1" t="str">
        <f t="shared" si="641"/>
        <v>Not Duplicate</v>
      </c>
      <c r="I4123" s="1" t="str">
        <f t="shared" si="642"/>
        <v>match</v>
      </c>
      <c r="J4123" s="1" t="str">
        <f t="shared" si="643"/>
        <v>match</v>
      </c>
      <c r="K4123" s="1">
        <f t="shared" si="644"/>
        <v>0</v>
      </c>
      <c r="L4123" s="2">
        <f>IF(F4123=0,"not processed",_xlfn.MINIFS(Processed_data!H:H,Processed_data!A:A,A4123))</f>
        <v>46106</v>
      </c>
      <c r="M4123" s="1">
        <f>IF(F4123=0,"not processed",ABS(bank_source_transactions__1[[#This Row],[transaction_date]]-Reconciliation!L4123))</f>
        <v>1</v>
      </c>
      <c r="N4123" s="1" t="str" cm="1">
        <f t="array" ref="N4123">_xlfn.IFS(M4123="not Processed", "Not Processed",M4123&gt;2,"SLA Breached",M4123&lt;=2,"Within SLA")</f>
        <v>Within SLA</v>
      </c>
      <c r="O4123" s="1" t="str">
        <f>_xlfn.XLOOKUP(A4123,Source_data!A:A,Source_data!D:D)</f>
        <v>NEFT</v>
      </c>
      <c r="P4123" s="1">
        <f t="shared" si="645"/>
        <v>0</v>
      </c>
      <c r="Q4123" s="1">
        <f t="shared" si="646"/>
        <v>0</v>
      </c>
      <c r="R4123" s="1">
        <f t="shared" si="647"/>
        <v>0</v>
      </c>
      <c r="S4123" s="1">
        <f t="shared" si="648"/>
        <v>0</v>
      </c>
      <c r="T4123" s="1">
        <f t="shared" si="649"/>
        <v>0</v>
      </c>
      <c r="U4123" s="1" t="str">
        <f>_xlfn.XLOOKUP(Table3[[#This Row],[Transaction ID]],Source_data!A:A,Source_data!E:E)</f>
        <v>Pune</v>
      </c>
      <c r="V4123" s="1">
        <f>_xlfn.IFNA(_xlfn.XLOOKUP(A4123,bank_processed_transactions[transaction_id],bank_processed_transactions[processing_minutes]),"")</f>
        <v>17.3</v>
      </c>
      <c r="W4123" s="31">
        <f>_xlfn.XLOOKUP(A4123,Source_data!A:A,Source_data!B:B)</f>
        <v>46105</v>
      </c>
    </row>
    <row r="4124" spans="1:23" x14ac:dyDescent="0.3">
      <c r="A4124" s="3" t="s">
        <v>4563</v>
      </c>
      <c r="B4124" s="1">
        <f>_xlfn.XLOOKUP(A4124,bank_source_transactions__1[transaction_id],bank_source_transactions__1[amount_inr])</f>
        <v>2173.73</v>
      </c>
      <c r="C4124" s="1">
        <f>_xlfn.XLOOKUP(A4124,Processed_data!A:A,Processed_data!F:F)</f>
        <v>2173.73</v>
      </c>
      <c r="D4124" s="1" t="str">
        <f>_xlfn.XLOOKUP(A4124,bank_source_transactions__1[transaction_id],bank_source_transactions__1[transaction_status])</f>
        <v>SUCCESS</v>
      </c>
      <c r="E4124" s="1" t="str">
        <f>_xlfn.XLOOKUP(A4124,Processed_data!A:A,Processed_data!G:G)</f>
        <v>SUCCESS</v>
      </c>
      <c r="F4124" s="1">
        <f>COUNTIF(bank_processed_transactions[transaction_id],A4124)</f>
        <v>1</v>
      </c>
      <c r="G4124" s="1" t="str">
        <f t="shared" si="640"/>
        <v>found</v>
      </c>
      <c r="H4124" s="1" t="str">
        <f t="shared" si="641"/>
        <v>Not Duplicate</v>
      </c>
      <c r="I4124" s="1" t="str">
        <f t="shared" si="642"/>
        <v>match</v>
      </c>
      <c r="J4124" s="1" t="str">
        <f t="shared" si="643"/>
        <v>match</v>
      </c>
      <c r="K4124" s="1">
        <f t="shared" si="644"/>
        <v>0</v>
      </c>
      <c r="L4124" s="2">
        <f>IF(F4124=0,"not processed",_xlfn.MINIFS(Processed_data!H:H,Processed_data!A:A,A4124))</f>
        <v>46034</v>
      </c>
      <c r="M4124" s="1">
        <f>IF(F4124=0,"not processed",ABS(bank_source_transactions__1[[#This Row],[transaction_date]]-Reconciliation!L4124))</f>
        <v>0</v>
      </c>
      <c r="N4124" s="1" t="str" cm="1">
        <f t="array" ref="N4124">_xlfn.IFS(M4124="not Processed", "Not Processed",M4124&gt;2,"SLA Breached",M4124&lt;=2,"Within SLA")</f>
        <v>Within SLA</v>
      </c>
      <c r="O4124" s="1" t="str">
        <f>_xlfn.XLOOKUP(A4124,Source_data!A:A,Source_data!D:D)</f>
        <v>CARD</v>
      </c>
      <c r="P4124" s="1">
        <f t="shared" si="645"/>
        <v>0</v>
      </c>
      <c r="Q4124" s="1">
        <f t="shared" si="646"/>
        <v>0</v>
      </c>
      <c r="R4124" s="1">
        <f t="shared" si="647"/>
        <v>0</v>
      </c>
      <c r="S4124" s="1">
        <f t="shared" si="648"/>
        <v>0</v>
      </c>
      <c r="T4124" s="1">
        <f t="shared" si="649"/>
        <v>0</v>
      </c>
      <c r="U4124" s="1" t="str">
        <f>_xlfn.XLOOKUP(Table3[[#This Row],[Transaction ID]],Source_data!A:A,Source_data!E:E)</f>
        <v>Bengaluru</v>
      </c>
      <c r="V4124" s="1">
        <f>_xlfn.IFNA(_xlfn.XLOOKUP(A4124,bank_processed_transactions[transaction_id],bank_processed_transactions[processing_minutes]),"")</f>
        <v>8.5</v>
      </c>
      <c r="W4124" s="31">
        <f>_xlfn.XLOOKUP(A4124,Source_data!A:A,Source_data!B:B)</f>
        <v>46034</v>
      </c>
    </row>
    <row r="4125" spans="1:23" x14ac:dyDescent="0.3">
      <c r="A4125" s="4" t="s">
        <v>4735</v>
      </c>
      <c r="B4125" s="1">
        <f>_xlfn.XLOOKUP(A4125,bank_source_transactions__1[transaction_id],bank_source_transactions__1[amount_inr])</f>
        <v>1513.23</v>
      </c>
      <c r="C4125" s="1">
        <f>_xlfn.XLOOKUP(A4125,Processed_data!A:A,Processed_data!F:F)</f>
        <v>1513.23</v>
      </c>
      <c r="D4125" s="1" t="str">
        <f>_xlfn.XLOOKUP(A4125,bank_source_transactions__1[transaction_id],bank_source_transactions__1[transaction_status])</f>
        <v>SUCCESS</v>
      </c>
      <c r="E4125" s="1" t="str">
        <f>_xlfn.XLOOKUP(A4125,Processed_data!A:A,Processed_data!G:G)</f>
        <v>SUCCESS</v>
      </c>
      <c r="F4125" s="1">
        <f>COUNTIF(bank_processed_transactions[transaction_id],A4125)</f>
        <v>1</v>
      </c>
      <c r="G4125" s="1" t="str">
        <f t="shared" si="640"/>
        <v>found</v>
      </c>
      <c r="H4125" s="1" t="str">
        <f t="shared" si="641"/>
        <v>Not Duplicate</v>
      </c>
      <c r="I4125" s="1" t="str">
        <f t="shared" si="642"/>
        <v>match</v>
      </c>
      <c r="J4125" s="1" t="str">
        <f t="shared" si="643"/>
        <v>match</v>
      </c>
      <c r="K4125" s="1">
        <f t="shared" si="644"/>
        <v>0</v>
      </c>
      <c r="L4125" s="2">
        <f>IF(F4125=0,"not processed",_xlfn.MINIFS(Processed_data!H:H,Processed_data!A:A,A4125))</f>
        <v>46027</v>
      </c>
      <c r="M4125" s="1">
        <f>IF(F4125=0,"not processed",ABS(bank_source_transactions__1[[#This Row],[transaction_date]]-Reconciliation!L4125))</f>
        <v>1</v>
      </c>
      <c r="N4125" s="1" t="str" cm="1">
        <f t="array" ref="N4125">_xlfn.IFS(M4125="not Processed", "Not Processed",M4125&gt;2,"SLA Breached",M4125&lt;=2,"Within SLA")</f>
        <v>Within SLA</v>
      </c>
      <c r="O4125" s="1" t="str">
        <f>_xlfn.XLOOKUP(A4125,Source_data!A:A,Source_data!D:D)</f>
        <v>UPI</v>
      </c>
      <c r="P4125" s="1">
        <f t="shared" si="645"/>
        <v>0</v>
      </c>
      <c r="Q4125" s="1">
        <f t="shared" si="646"/>
        <v>0</v>
      </c>
      <c r="R4125" s="1">
        <f t="shared" si="647"/>
        <v>0</v>
      </c>
      <c r="S4125" s="1">
        <f t="shared" si="648"/>
        <v>0</v>
      </c>
      <c r="T4125" s="1">
        <f t="shared" si="649"/>
        <v>0</v>
      </c>
      <c r="U4125" s="1" t="str">
        <f>_xlfn.XLOOKUP(Table3[[#This Row],[Transaction ID]],Source_data!A:A,Source_data!E:E)</f>
        <v>Hyderabad</v>
      </c>
      <c r="V4125" s="1">
        <f>_xlfn.IFNA(_xlfn.XLOOKUP(A4125,bank_processed_transactions[transaction_id],bank_processed_transactions[processing_minutes]),"")</f>
        <v>26.9</v>
      </c>
      <c r="W4125" s="31">
        <f>_xlfn.XLOOKUP(A4125,Source_data!A:A,Source_data!B:B)</f>
        <v>46026</v>
      </c>
    </row>
    <row r="4126" spans="1:23" x14ac:dyDescent="0.3">
      <c r="A4126" s="3" t="s">
        <v>3209</v>
      </c>
      <c r="B4126" s="1">
        <f>_xlfn.XLOOKUP(A4126,bank_source_transactions__1[transaction_id],bank_source_transactions__1[amount_inr])</f>
        <v>4440.62</v>
      </c>
      <c r="C4126" s="1">
        <f>_xlfn.XLOOKUP(A4126,Processed_data!A:A,Processed_data!F:F)</f>
        <v>4440.62</v>
      </c>
      <c r="D4126" s="1" t="str">
        <f>_xlfn.XLOOKUP(A4126,bank_source_transactions__1[transaction_id],bank_source_transactions__1[transaction_status])</f>
        <v>SUCCESS</v>
      </c>
      <c r="E4126" s="1" t="str">
        <f>_xlfn.XLOOKUP(A4126,Processed_data!A:A,Processed_data!G:G)</f>
        <v>SUCCESS</v>
      </c>
      <c r="F4126" s="1">
        <f>COUNTIF(bank_processed_transactions[transaction_id],A4126)</f>
        <v>1</v>
      </c>
      <c r="G4126" s="1" t="str">
        <f t="shared" si="640"/>
        <v>found</v>
      </c>
      <c r="H4126" s="1" t="str">
        <f t="shared" si="641"/>
        <v>Not Duplicate</v>
      </c>
      <c r="I4126" s="1" t="str">
        <f t="shared" si="642"/>
        <v>match</v>
      </c>
      <c r="J4126" s="1" t="str">
        <f t="shared" si="643"/>
        <v>match</v>
      </c>
      <c r="K4126" s="1">
        <f t="shared" si="644"/>
        <v>0</v>
      </c>
      <c r="L4126" s="2">
        <f>IF(F4126=0,"not processed",_xlfn.MINIFS(Processed_data!H:H,Processed_data!A:A,A4126))</f>
        <v>46071</v>
      </c>
      <c r="M4126" s="1">
        <f>IF(F4126=0,"not processed",ABS(bank_source_transactions__1[[#This Row],[transaction_date]]-Reconciliation!L4126))</f>
        <v>2</v>
      </c>
      <c r="N4126" s="1" t="str" cm="1">
        <f t="array" ref="N4126">_xlfn.IFS(M4126="not Processed", "Not Processed",M4126&gt;2,"SLA Breached",M4126&lt;=2,"Within SLA")</f>
        <v>Within SLA</v>
      </c>
      <c r="O4126" s="1" t="str">
        <f>_xlfn.XLOOKUP(A4126,Source_data!A:A,Source_data!D:D)</f>
        <v>IMPS</v>
      </c>
      <c r="P4126" s="1">
        <f t="shared" si="645"/>
        <v>0</v>
      </c>
      <c r="Q4126" s="1">
        <f t="shared" si="646"/>
        <v>0</v>
      </c>
      <c r="R4126" s="1">
        <f t="shared" si="647"/>
        <v>0</v>
      </c>
      <c r="S4126" s="1">
        <f t="shared" si="648"/>
        <v>0</v>
      </c>
      <c r="T4126" s="1">
        <f t="shared" si="649"/>
        <v>0</v>
      </c>
      <c r="U4126" s="1" t="str">
        <f>_xlfn.XLOOKUP(Table3[[#This Row],[Transaction ID]],Source_data!A:A,Source_data!E:E)</f>
        <v>Pune</v>
      </c>
      <c r="V4126" s="1">
        <f>_xlfn.IFNA(_xlfn.XLOOKUP(A4126,bank_processed_transactions[transaction_id],bank_processed_transactions[processing_minutes]),"")</f>
        <v>3.9</v>
      </c>
      <c r="W4126" s="31">
        <f>_xlfn.XLOOKUP(A4126,Source_data!A:A,Source_data!B:B)</f>
        <v>46069</v>
      </c>
    </row>
    <row r="4127" spans="1:23" x14ac:dyDescent="0.3">
      <c r="A4127" s="4" t="s">
        <v>3000</v>
      </c>
      <c r="B4127" s="1">
        <f>_xlfn.XLOOKUP(A4127,bank_source_transactions__1[transaction_id],bank_source_transactions__1[amount_inr])</f>
        <v>1525.47</v>
      </c>
      <c r="C4127" s="1">
        <f>_xlfn.XLOOKUP(A4127,Processed_data!A:A,Processed_data!F:F)</f>
        <v>1525.47</v>
      </c>
      <c r="D4127" s="1" t="str">
        <f>_xlfn.XLOOKUP(A4127,bank_source_transactions__1[transaction_id],bank_source_transactions__1[transaction_status])</f>
        <v>SUCCESS</v>
      </c>
      <c r="E4127" s="1" t="str">
        <f>_xlfn.XLOOKUP(A4127,Processed_data!A:A,Processed_data!G:G)</f>
        <v>SUCCESS</v>
      </c>
      <c r="F4127" s="1">
        <f>COUNTIF(bank_processed_transactions[transaction_id],A4127)</f>
        <v>1</v>
      </c>
      <c r="G4127" s="1" t="str">
        <f t="shared" si="640"/>
        <v>found</v>
      </c>
      <c r="H4127" s="1" t="str">
        <f t="shared" si="641"/>
        <v>Not Duplicate</v>
      </c>
      <c r="I4127" s="1" t="str">
        <f t="shared" si="642"/>
        <v>match</v>
      </c>
      <c r="J4127" s="1" t="str">
        <f t="shared" si="643"/>
        <v>match</v>
      </c>
      <c r="K4127" s="1">
        <f t="shared" si="644"/>
        <v>0</v>
      </c>
      <c r="L4127" s="2">
        <f>IF(F4127=0,"not processed",_xlfn.MINIFS(Processed_data!H:H,Processed_data!A:A,A4127))</f>
        <v>46079</v>
      </c>
      <c r="M4127" s="1">
        <f>IF(F4127=0,"not processed",ABS(bank_source_transactions__1[[#This Row],[transaction_date]]-Reconciliation!L4127))</f>
        <v>0</v>
      </c>
      <c r="N4127" s="1" t="str" cm="1">
        <f t="array" ref="N4127">_xlfn.IFS(M4127="not Processed", "Not Processed",M4127&gt;2,"SLA Breached",M4127&lt;=2,"Within SLA")</f>
        <v>Within SLA</v>
      </c>
      <c r="O4127" s="1" t="str">
        <f>_xlfn.XLOOKUP(A4127,Source_data!A:A,Source_data!D:D)</f>
        <v>UPI</v>
      </c>
      <c r="P4127" s="1">
        <f t="shared" si="645"/>
        <v>0</v>
      </c>
      <c r="Q4127" s="1">
        <f t="shared" si="646"/>
        <v>0</v>
      </c>
      <c r="R4127" s="1">
        <f t="shared" si="647"/>
        <v>0</v>
      </c>
      <c r="S4127" s="1">
        <f t="shared" si="648"/>
        <v>0</v>
      </c>
      <c r="T4127" s="1">
        <f t="shared" si="649"/>
        <v>0</v>
      </c>
      <c r="U4127" s="1" t="str">
        <f>_xlfn.XLOOKUP(Table3[[#This Row],[Transaction ID]],Source_data!A:A,Source_data!E:E)</f>
        <v>Bengaluru</v>
      </c>
      <c r="V4127" s="1">
        <f>_xlfn.IFNA(_xlfn.XLOOKUP(A4127,bank_processed_transactions[transaction_id],bank_processed_transactions[processing_minutes]),"")</f>
        <v>24</v>
      </c>
      <c r="W4127" s="31">
        <f>_xlfn.XLOOKUP(A4127,Source_data!A:A,Source_data!B:B)</f>
        <v>46079</v>
      </c>
    </row>
    <row r="4128" spans="1:23" x14ac:dyDescent="0.3">
      <c r="A4128" s="3" t="s">
        <v>4016</v>
      </c>
      <c r="B4128" s="1">
        <f>_xlfn.XLOOKUP(A4128,bank_source_transactions__1[transaction_id],bank_source_transactions__1[amount_inr])</f>
        <v>2018.5</v>
      </c>
      <c r="C4128" s="1">
        <f>_xlfn.XLOOKUP(A4128,Processed_data!A:A,Processed_data!F:F)</f>
        <v>2018.5</v>
      </c>
      <c r="D4128" s="1" t="str">
        <f>_xlfn.XLOOKUP(A4128,bank_source_transactions__1[transaction_id],bank_source_transactions__1[transaction_status])</f>
        <v>SUCCESS</v>
      </c>
      <c r="E4128" s="1" t="str">
        <f>_xlfn.XLOOKUP(A4128,Processed_data!A:A,Processed_data!G:G)</f>
        <v>SUCCESS</v>
      </c>
      <c r="F4128" s="1">
        <f>COUNTIF(bank_processed_transactions[transaction_id],A4128)</f>
        <v>1</v>
      </c>
      <c r="G4128" s="1" t="str">
        <f t="shared" si="640"/>
        <v>found</v>
      </c>
      <c r="H4128" s="1" t="str">
        <f t="shared" si="641"/>
        <v>Not Duplicate</v>
      </c>
      <c r="I4128" s="1" t="str">
        <f t="shared" si="642"/>
        <v>match</v>
      </c>
      <c r="J4128" s="1" t="str">
        <f t="shared" si="643"/>
        <v>match</v>
      </c>
      <c r="K4128" s="1">
        <f t="shared" si="644"/>
        <v>0</v>
      </c>
      <c r="L4128" s="2">
        <f>IF(F4128=0,"not processed",_xlfn.MINIFS(Processed_data!H:H,Processed_data!A:A,A4128))</f>
        <v>46043</v>
      </c>
      <c r="M4128" s="1">
        <f>IF(F4128=0,"not processed",ABS(bank_source_transactions__1[[#This Row],[transaction_date]]-Reconciliation!L4128))</f>
        <v>2</v>
      </c>
      <c r="N4128" s="1" t="str" cm="1">
        <f t="array" ref="N4128">_xlfn.IFS(M4128="not Processed", "Not Processed",M4128&gt;2,"SLA Breached",M4128&lt;=2,"Within SLA")</f>
        <v>Within SLA</v>
      </c>
      <c r="O4128" s="1" t="str">
        <f>_xlfn.XLOOKUP(A4128,Source_data!A:A,Source_data!D:D)</f>
        <v>UPI</v>
      </c>
      <c r="P4128" s="1">
        <f t="shared" si="645"/>
        <v>0</v>
      </c>
      <c r="Q4128" s="1">
        <f t="shared" si="646"/>
        <v>0</v>
      </c>
      <c r="R4128" s="1">
        <f t="shared" si="647"/>
        <v>0</v>
      </c>
      <c r="S4128" s="1">
        <f t="shared" si="648"/>
        <v>0</v>
      </c>
      <c r="T4128" s="1">
        <f t="shared" si="649"/>
        <v>0</v>
      </c>
      <c r="U4128" s="1" t="str">
        <f>_xlfn.XLOOKUP(Table3[[#This Row],[Transaction ID]],Source_data!A:A,Source_data!E:E)</f>
        <v>Hyderabad</v>
      </c>
      <c r="V4128" s="1">
        <f>_xlfn.IFNA(_xlfn.XLOOKUP(A4128,bank_processed_transactions[transaction_id],bank_processed_transactions[processing_minutes]),"")</f>
        <v>66</v>
      </c>
      <c r="W4128" s="31">
        <f>_xlfn.XLOOKUP(A4128,Source_data!A:A,Source_data!B:B)</f>
        <v>46041</v>
      </c>
    </row>
    <row r="4129" spans="1:23" x14ac:dyDescent="0.3">
      <c r="A4129" s="4" t="s">
        <v>2889</v>
      </c>
      <c r="B4129" s="1">
        <f>_xlfn.XLOOKUP(A4129,bank_source_transactions__1[transaction_id],bank_source_transactions__1[amount_inr])</f>
        <v>1402.87</v>
      </c>
      <c r="C4129" s="1">
        <f>_xlfn.XLOOKUP(A4129,Processed_data!A:A,Processed_data!F:F)</f>
        <v>1402.87</v>
      </c>
      <c r="D4129" s="1" t="str">
        <f>_xlfn.XLOOKUP(A4129,bank_source_transactions__1[transaction_id],bank_source_transactions__1[transaction_status])</f>
        <v>SUCCESS</v>
      </c>
      <c r="E4129" s="1" t="str">
        <f>_xlfn.XLOOKUP(A4129,Processed_data!A:A,Processed_data!G:G)</f>
        <v>SUCCESS</v>
      </c>
      <c r="F4129" s="1">
        <f>COUNTIF(bank_processed_transactions[transaction_id],A4129)</f>
        <v>1</v>
      </c>
      <c r="G4129" s="1" t="str">
        <f t="shared" si="640"/>
        <v>found</v>
      </c>
      <c r="H4129" s="1" t="str">
        <f t="shared" si="641"/>
        <v>Not Duplicate</v>
      </c>
      <c r="I4129" s="1" t="str">
        <f t="shared" si="642"/>
        <v>match</v>
      </c>
      <c r="J4129" s="1" t="str">
        <f t="shared" si="643"/>
        <v>match</v>
      </c>
      <c r="K4129" s="1">
        <f t="shared" si="644"/>
        <v>0</v>
      </c>
      <c r="L4129" s="2">
        <f>IF(F4129=0,"not processed",_xlfn.MINIFS(Processed_data!H:H,Processed_data!A:A,A4129))</f>
        <v>46077</v>
      </c>
      <c r="M4129" s="1">
        <f>IF(F4129=0,"not processed",ABS(bank_source_transactions__1[[#This Row],[transaction_date]]-Reconciliation!L4129))</f>
        <v>0</v>
      </c>
      <c r="N4129" s="1" t="str" cm="1">
        <f t="array" ref="N4129">_xlfn.IFS(M4129="not Processed", "Not Processed",M4129&gt;2,"SLA Breached",M4129&lt;=2,"Within SLA")</f>
        <v>Within SLA</v>
      </c>
      <c r="O4129" s="1" t="str">
        <f>_xlfn.XLOOKUP(A4129,Source_data!A:A,Source_data!D:D)</f>
        <v>IMPS</v>
      </c>
      <c r="P4129" s="1">
        <f t="shared" si="645"/>
        <v>0</v>
      </c>
      <c r="Q4129" s="1">
        <f t="shared" si="646"/>
        <v>0</v>
      </c>
      <c r="R4129" s="1">
        <f t="shared" si="647"/>
        <v>0</v>
      </c>
      <c r="S4129" s="1">
        <f t="shared" si="648"/>
        <v>0</v>
      </c>
      <c r="T4129" s="1">
        <f t="shared" si="649"/>
        <v>0</v>
      </c>
      <c r="U4129" s="1" t="str">
        <f>_xlfn.XLOOKUP(Table3[[#This Row],[Transaction ID]],Source_data!A:A,Source_data!E:E)</f>
        <v>Mumbai</v>
      </c>
      <c r="V4129" s="1">
        <f>_xlfn.IFNA(_xlfn.XLOOKUP(A4129,bank_processed_transactions[transaction_id],bank_processed_transactions[processing_minutes]),"")</f>
        <v>19.5</v>
      </c>
      <c r="W4129" s="31">
        <f>_xlfn.XLOOKUP(A4129,Source_data!A:A,Source_data!B:B)</f>
        <v>46077</v>
      </c>
    </row>
    <row r="4130" spans="1:23" x14ac:dyDescent="0.3">
      <c r="A4130" s="3" t="s">
        <v>1346</v>
      </c>
      <c r="B4130" s="1">
        <f>_xlfn.XLOOKUP(A4130,bank_source_transactions__1[transaction_id],bank_source_transactions__1[amount_inr])</f>
        <v>2527.06</v>
      </c>
      <c r="C4130" s="1">
        <f>_xlfn.XLOOKUP(A4130,Processed_data!A:A,Processed_data!F:F)</f>
        <v>2527.06</v>
      </c>
      <c r="D4130" s="1" t="str">
        <f>_xlfn.XLOOKUP(A4130,bank_source_transactions__1[transaction_id],bank_source_transactions__1[transaction_status])</f>
        <v>SUCCESS</v>
      </c>
      <c r="E4130" s="1" t="str">
        <f>_xlfn.XLOOKUP(A4130,Processed_data!A:A,Processed_data!G:G)</f>
        <v>SUCCESS</v>
      </c>
      <c r="F4130" s="1">
        <f>COUNTIF(bank_processed_transactions[transaction_id],A4130)</f>
        <v>1</v>
      </c>
      <c r="G4130" s="1" t="str">
        <f t="shared" si="640"/>
        <v>found</v>
      </c>
      <c r="H4130" s="1" t="str">
        <f t="shared" si="641"/>
        <v>Not Duplicate</v>
      </c>
      <c r="I4130" s="1" t="str">
        <f t="shared" si="642"/>
        <v>match</v>
      </c>
      <c r="J4130" s="1" t="str">
        <f t="shared" si="643"/>
        <v>match</v>
      </c>
      <c r="K4130" s="1">
        <f t="shared" si="644"/>
        <v>0</v>
      </c>
      <c r="L4130" s="2">
        <f>IF(F4130=0,"not processed",_xlfn.MINIFS(Processed_data!H:H,Processed_data!A:A,A4130))</f>
        <v>46064</v>
      </c>
      <c r="M4130" s="1">
        <f>IF(F4130=0,"not processed",ABS(bank_source_transactions__1[[#This Row],[transaction_date]]-Reconciliation!L4130))</f>
        <v>0</v>
      </c>
      <c r="N4130" s="1" t="str" cm="1">
        <f t="array" ref="N4130">_xlfn.IFS(M4130="not Processed", "Not Processed",M4130&gt;2,"SLA Breached",M4130&lt;=2,"Within SLA")</f>
        <v>Within SLA</v>
      </c>
      <c r="O4130" s="1" t="str">
        <f>_xlfn.XLOOKUP(A4130,Source_data!A:A,Source_data!D:D)</f>
        <v>UPI</v>
      </c>
      <c r="P4130" s="1">
        <f t="shared" si="645"/>
        <v>0</v>
      </c>
      <c r="Q4130" s="1">
        <f t="shared" si="646"/>
        <v>0</v>
      </c>
      <c r="R4130" s="1">
        <f t="shared" si="647"/>
        <v>0</v>
      </c>
      <c r="S4130" s="1">
        <f t="shared" si="648"/>
        <v>0</v>
      </c>
      <c r="T4130" s="1">
        <f t="shared" si="649"/>
        <v>0</v>
      </c>
      <c r="U4130" s="1" t="str">
        <f>_xlfn.XLOOKUP(Table3[[#This Row],[Transaction ID]],Source_data!A:A,Source_data!E:E)</f>
        <v>Pune</v>
      </c>
      <c r="V4130" s="1">
        <f>_xlfn.IFNA(_xlfn.XLOOKUP(A4130,bank_processed_transactions[transaction_id],bank_processed_transactions[processing_minutes]),"")</f>
        <v>33.799999999999997</v>
      </c>
      <c r="W4130" s="31">
        <f>_xlfn.XLOOKUP(A4130,Source_data!A:A,Source_data!B:B)</f>
        <v>46064</v>
      </c>
    </row>
    <row r="4131" spans="1:23" x14ac:dyDescent="0.3">
      <c r="A4131" s="4" t="s">
        <v>4713</v>
      </c>
      <c r="B4131" s="1">
        <f>_xlfn.XLOOKUP(A4131,bank_source_transactions__1[transaction_id],bank_source_transactions__1[amount_inr])</f>
        <v>11363.38</v>
      </c>
      <c r="C4131" s="1">
        <f>_xlfn.XLOOKUP(A4131,Processed_data!A:A,Processed_data!F:F)</f>
        <v>11363.38</v>
      </c>
      <c r="D4131" s="1" t="str">
        <f>_xlfn.XLOOKUP(A4131,bank_source_transactions__1[transaction_id],bank_source_transactions__1[transaction_status])</f>
        <v>SUCCESS</v>
      </c>
      <c r="E4131" s="1" t="str">
        <f>_xlfn.XLOOKUP(A4131,Processed_data!A:A,Processed_data!G:G)</f>
        <v>SUCCESS</v>
      </c>
      <c r="F4131" s="1">
        <f>COUNTIF(bank_processed_transactions[transaction_id],A4131)</f>
        <v>1</v>
      </c>
      <c r="G4131" s="1" t="str">
        <f t="shared" si="640"/>
        <v>found</v>
      </c>
      <c r="H4131" s="1" t="str">
        <f t="shared" si="641"/>
        <v>Not Duplicate</v>
      </c>
      <c r="I4131" s="1" t="str">
        <f t="shared" si="642"/>
        <v>match</v>
      </c>
      <c r="J4131" s="1" t="str">
        <f t="shared" si="643"/>
        <v>match</v>
      </c>
      <c r="K4131" s="1">
        <f t="shared" si="644"/>
        <v>0</v>
      </c>
      <c r="L4131" s="2">
        <f>IF(F4131=0,"not processed",_xlfn.MINIFS(Processed_data!H:H,Processed_data!A:A,A4131))</f>
        <v>46107</v>
      </c>
      <c r="M4131" s="1">
        <f>IF(F4131=0,"not processed",ABS(bank_source_transactions__1[[#This Row],[transaction_date]]-Reconciliation!L4131))</f>
        <v>1</v>
      </c>
      <c r="N4131" s="1" t="str" cm="1">
        <f t="array" ref="N4131">_xlfn.IFS(M4131="not Processed", "Not Processed",M4131&gt;2,"SLA Breached",M4131&lt;=2,"Within SLA")</f>
        <v>Within SLA</v>
      </c>
      <c r="O4131" s="1" t="str">
        <f>_xlfn.XLOOKUP(A4131,Source_data!A:A,Source_data!D:D)</f>
        <v>IMPS</v>
      </c>
      <c r="P4131" s="1">
        <f t="shared" si="645"/>
        <v>0</v>
      </c>
      <c r="Q4131" s="1">
        <f t="shared" si="646"/>
        <v>0</v>
      </c>
      <c r="R4131" s="1">
        <f t="shared" si="647"/>
        <v>0</v>
      </c>
      <c r="S4131" s="1">
        <f t="shared" si="648"/>
        <v>0</v>
      </c>
      <c r="T4131" s="1">
        <f t="shared" si="649"/>
        <v>0</v>
      </c>
      <c r="U4131" s="1" t="str">
        <f>_xlfn.XLOOKUP(Table3[[#This Row],[Transaction ID]],Source_data!A:A,Source_data!E:E)</f>
        <v>Pune</v>
      </c>
      <c r="V4131" s="1">
        <f>_xlfn.IFNA(_xlfn.XLOOKUP(A4131,bank_processed_transactions[transaction_id],bank_processed_transactions[processing_minutes]),"")</f>
        <v>13.4</v>
      </c>
      <c r="W4131" s="31">
        <f>_xlfn.XLOOKUP(A4131,Source_data!A:A,Source_data!B:B)</f>
        <v>46106</v>
      </c>
    </row>
    <row r="4132" spans="1:23" x14ac:dyDescent="0.3">
      <c r="A4132" s="3" t="s">
        <v>4280</v>
      </c>
      <c r="B4132" s="1">
        <f>_xlfn.XLOOKUP(A4132,bank_source_transactions__1[transaction_id],bank_source_transactions__1[amount_inr])</f>
        <v>4644.83</v>
      </c>
      <c r="C4132" s="1">
        <f>_xlfn.XLOOKUP(A4132,Processed_data!A:A,Processed_data!F:F)</f>
        <v>4644.83</v>
      </c>
      <c r="D4132" s="1" t="str">
        <f>_xlfn.XLOOKUP(A4132,bank_source_transactions__1[transaction_id],bank_source_transactions__1[transaction_status])</f>
        <v>SUCCESS</v>
      </c>
      <c r="E4132" s="1" t="str">
        <f>_xlfn.XLOOKUP(A4132,Processed_data!A:A,Processed_data!G:G)</f>
        <v>SUCCESS</v>
      </c>
      <c r="F4132" s="1">
        <f>COUNTIF(bank_processed_transactions[transaction_id],A4132)</f>
        <v>1</v>
      </c>
      <c r="G4132" s="1" t="str">
        <f t="shared" si="640"/>
        <v>found</v>
      </c>
      <c r="H4132" s="1" t="str">
        <f t="shared" si="641"/>
        <v>Not Duplicate</v>
      </c>
      <c r="I4132" s="1" t="str">
        <f t="shared" si="642"/>
        <v>match</v>
      </c>
      <c r="J4132" s="1" t="str">
        <f t="shared" si="643"/>
        <v>match</v>
      </c>
      <c r="K4132" s="1">
        <f t="shared" si="644"/>
        <v>0</v>
      </c>
      <c r="L4132" s="2">
        <f>IF(F4132=0,"not processed",_xlfn.MINIFS(Processed_data!H:H,Processed_data!A:A,A4132))</f>
        <v>46068</v>
      </c>
      <c r="M4132" s="1">
        <f>IF(F4132=0,"not processed",ABS(bank_source_transactions__1[[#This Row],[transaction_date]]-Reconciliation!L4132))</f>
        <v>0</v>
      </c>
      <c r="N4132" s="1" t="str" cm="1">
        <f t="array" ref="N4132">_xlfn.IFS(M4132="not Processed", "Not Processed",M4132&gt;2,"SLA Breached",M4132&lt;=2,"Within SLA")</f>
        <v>Within SLA</v>
      </c>
      <c r="O4132" s="1" t="str">
        <f>_xlfn.XLOOKUP(A4132,Source_data!A:A,Source_data!D:D)</f>
        <v>UPI</v>
      </c>
      <c r="P4132" s="1">
        <f t="shared" si="645"/>
        <v>0</v>
      </c>
      <c r="Q4132" s="1">
        <f t="shared" si="646"/>
        <v>0</v>
      </c>
      <c r="R4132" s="1">
        <f t="shared" si="647"/>
        <v>0</v>
      </c>
      <c r="S4132" s="1">
        <f t="shared" si="648"/>
        <v>0</v>
      </c>
      <c r="T4132" s="1">
        <f t="shared" si="649"/>
        <v>0</v>
      </c>
      <c r="U4132" s="1" t="str">
        <f>_xlfn.XLOOKUP(Table3[[#This Row],[Transaction ID]],Source_data!A:A,Source_data!E:E)</f>
        <v>Hyderabad</v>
      </c>
      <c r="V4132" s="1">
        <f>_xlfn.IFNA(_xlfn.XLOOKUP(A4132,bank_processed_transactions[transaction_id],bank_processed_transactions[processing_minutes]),"")</f>
        <v>27.9</v>
      </c>
      <c r="W4132" s="31">
        <f>_xlfn.XLOOKUP(A4132,Source_data!A:A,Source_data!B:B)</f>
        <v>46068</v>
      </c>
    </row>
    <row r="4133" spans="1:23" x14ac:dyDescent="0.3">
      <c r="A4133" s="4" t="s">
        <v>4509</v>
      </c>
      <c r="B4133" s="1">
        <f>_xlfn.XLOOKUP(A4133,bank_source_transactions__1[transaction_id],bank_source_transactions__1[amount_inr])</f>
        <v>560.02</v>
      </c>
      <c r="C4133" s="1">
        <f>_xlfn.XLOOKUP(A4133,Processed_data!A:A,Processed_data!F:F)</f>
        <v>560.02</v>
      </c>
      <c r="D4133" s="1" t="str">
        <f>_xlfn.XLOOKUP(A4133,bank_source_transactions__1[transaction_id],bank_source_transactions__1[transaction_status])</f>
        <v>SUCCESS</v>
      </c>
      <c r="E4133" s="1" t="str">
        <f>_xlfn.XLOOKUP(A4133,Processed_data!A:A,Processed_data!G:G)</f>
        <v>SUCCESS</v>
      </c>
      <c r="F4133" s="1">
        <f>COUNTIF(bank_processed_transactions[transaction_id],A4133)</f>
        <v>1</v>
      </c>
      <c r="G4133" s="1" t="str">
        <f t="shared" si="640"/>
        <v>found</v>
      </c>
      <c r="H4133" s="1" t="str">
        <f t="shared" si="641"/>
        <v>Not Duplicate</v>
      </c>
      <c r="I4133" s="1" t="str">
        <f t="shared" si="642"/>
        <v>match</v>
      </c>
      <c r="J4133" s="1" t="str">
        <f t="shared" si="643"/>
        <v>match</v>
      </c>
      <c r="K4133" s="1">
        <f t="shared" si="644"/>
        <v>0</v>
      </c>
      <c r="L4133" s="2">
        <f>IF(F4133=0,"not processed",_xlfn.MINIFS(Processed_data!H:H,Processed_data!A:A,A4133))</f>
        <v>46047</v>
      </c>
      <c r="M4133" s="1">
        <f>IF(F4133=0,"not processed",ABS(bank_source_transactions__1[[#This Row],[transaction_date]]-Reconciliation!L4133))</f>
        <v>3</v>
      </c>
      <c r="N4133" s="1" t="str" cm="1">
        <f t="array" ref="N4133">_xlfn.IFS(M4133="not Processed", "Not Processed",M4133&gt;2,"SLA Breached",M4133&lt;=2,"Within SLA")</f>
        <v>SLA Breached</v>
      </c>
      <c r="O4133" s="1" t="str">
        <f>_xlfn.XLOOKUP(A4133,Source_data!A:A,Source_data!D:D)</f>
        <v>UPI</v>
      </c>
      <c r="P4133" s="1">
        <f t="shared" si="645"/>
        <v>0</v>
      </c>
      <c r="Q4133" s="1">
        <f t="shared" si="646"/>
        <v>0</v>
      </c>
      <c r="R4133" s="1">
        <f t="shared" si="647"/>
        <v>0</v>
      </c>
      <c r="S4133" s="1">
        <f t="shared" si="648"/>
        <v>0</v>
      </c>
      <c r="T4133" s="1">
        <f t="shared" si="649"/>
        <v>1</v>
      </c>
      <c r="U4133" s="1" t="str">
        <f>_xlfn.XLOOKUP(Table3[[#This Row],[Transaction ID]],Source_data!A:A,Source_data!E:E)</f>
        <v>Hyderabad</v>
      </c>
      <c r="V4133" s="1">
        <f>_xlfn.IFNA(_xlfn.XLOOKUP(A4133,bank_processed_transactions[transaction_id],bank_processed_transactions[processing_minutes]),"")</f>
        <v>18.100000000000001</v>
      </c>
      <c r="W4133" s="31">
        <f>_xlfn.XLOOKUP(A4133,Source_data!A:A,Source_data!B:B)</f>
        <v>46044</v>
      </c>
    </row>
    <row r="4134" spans="1:23" x14ac:dyDescent="0.3">
      <c r="A4134" s="3" t="s">
        <v>4415</v>
      </c>
      <c r="B4134" s="1">
        <f>_xlfn.XLOOKUP(A4134,bank_source_transactions__1[transaction_id],bank_source_transactions__1[amount_inr])</f>
        <v>250000</v>
      </c>
      <c r="C4134" s="1">
        <f>_xlfn.XLOOKUP(A4134,Processed_data!A:A,Processed_data!F:F)</f>
        <v>250000</v>
      </c>
      <c r="D4134" s="1" t="str">
        <f>_xlfn.XLOOKUP(A4134,bank_source_transactions__1[transaction_id],bank_source_transactions__1[transaction_status])</f>
        <v>SUCCESS</v>
      </c>
      <c r="E4134" s="1" t="str">
        <f>_xlfn.XLOOKUP(A4134,Processed_data!A:A,Processed_data!G:G)</f>
        <v>SUCCESS</v>
      </c>
      <c r="F4134" s="1">
        <f>COUNTIF(bank_processed_transactions[transaction_id],A4134)</f>
        <v>1</v>
      </c>
      <c r="G4134" s="1" t="str">
        <f t="shared" si="640"/>
        <v>found</v>
      </c>
      <c r="H4134" s="1" t="str">
        <f t="shared" si="641"/>
        <v>Not Duplicate</v>
      </c>
      <c r="I4134" s="1" t="str">
        <f t="shared" si="642"/>
        <v>match</v>
      </c>
      <c r="J4134" s="1" t="str">
        <f t="shared" si="643"/>
        <v>match</v>
      </c>
      <c r="K4134" s="1">
        <f t="shared" si="644"/>
        <v>0</v>
      </c>
      <c r="L4134" s="2">
        <f>IF(F4134=0,"not processed",_xlfn.MINIFS(Processed_data!H:H,Processed_data!A:A,A4134))</f>
        <v>46066</v>
      </c>
      <c r="M4134" s="1">
        <f>IF(F4134=0,"not processed",ABS(bank_source_transactions__1[[#This Row],[transaction_date]]-Reconciliation!L4134))</f>
        <v>2</v>
      </c>
      <c r="N4134" s="1" t="str" cm="1">
        <f t="array" ref="N4134">_xlfn.IFS(M4134="not Processed", "Not Processed",M4134&gt;2,"SLA Breached",M4134&lt;=2,"Within SLA")</f>
        <v>Within SLA</v>
      </c>
      <c r="O4134" s="1" t="str">
        <f>_xlfn.XLOOKUP(A4134,Source_data!A:A,Source_data!D:D)</f>
        <v>UPI</v>
      </c>
      <c r="P4134" s="1">
        <f t="shared" si="645"/>
        <v>0</v>
      </c>
      <c r="Q4134" s="1">
        <f t="shared" si="646"/>
        <v>0</v>
      </c>
      <c r="R4134" s="1">
        <f t="shared" si="647"/>
        <v>0</v>
      </c>
      <c r="S4134" s="1">
        <f t="shared" si="648"/>
        <v>0</v>
      </c>
      <c r="T4134" s="1">
        <f t="shared" si="649"/>
        <v>0</v>
      </c>
      <c r="U4134" s="1" t="str">
        <f>_xlfn.XLOOKUP(Table3[[#This Row],[Transaction ID]],Source_data!A:A,Source_data!E:E)</f>
        <v>Hyderabad</v>
      </c>
      <c r="V4134" s="1">
        <f>_xlfn.IFNA(_xlfn.XLOOKUP(A4134,bank_processed_transactions[transaction_id],bank_processed_transactions[processing_minutes]),"")</f>
        <v>3.4</v>
      </c>
      <c r="W4134" s="31">
        <f>_xlfn.XLOOKUP(A4134,Source_data!A:A,Source_data!B:B)</f>
        <v>46064</v>
      </c>
    </row>
    <row r="4135" spans="1:23" x14ac:dyDescent="0.3">
      <c r="A4135" s="4" t="s">
        <v>1079</v>
      </c>
      <c r="B4135" s="1">
        <f>_xlfn.XLOOKUP(A4135,bank_source_transactions__1[transaction_id],bank_source_transactions__1[amount_inr])</f>
        <v>697.76</v>
      </c>
      <c r="C4135" s="1">
        <f>_xlfn.XLOOKUP(A4135,Processed_data!A:A,Processed_data!F:F)</f>
        <v>697.76</v>
      </c>
      <c r="D4135" s="1" t="str">
        <f>_xlfn.XLOOKUP(A4135,bank_source_transactions__1[transaction_id],bank_source_transactions__1[transaction_status])</f>
        <v>SUCCESS</v>
      </c>
      <c r="E4135" s="1" t="str">
        <f>_xlfn.XLOOKUP(A4135,Processed_data!A:A,Processed_data!G:G)</f>
        <v>SUCCESS</v>
      </c>
      <c r="F4135" s="1">
        <f>COUNTIF(bank_processed_transactions[transaction_id],A4135)</f>
        <v>1</v>
      </c>
      <c r="G4135" s="1" t="str">
        <f t="shared" si="640"/>
        <v>found</v>
      </c>
      <c r="H4135" s="1" t="str">
        <f t="shared" si="641"/>
        <v>Not Duplicate</v>
      </c>
      <c r="I4135" s="1" t="str">
        <f t="shared" si="642"/>
        <v>match</v>
      </c>
      <c r="J4135" s="1" t="str">
        <f t="shared" si="643"/>
        <v>match</v>
      </c>
      <c r="K4135" s="1">
        <f t="shared" si="644"/>
        <v>0</v>
      </c>
      <c r="L4135" s="2">
        <f>IF(F4135=0,"not processed",_xlfn.MINIFS(Processed_data!H:H,Processed_data!A:A,A4135))</f>
        <v>46026</v>
      </c>
      <c r="M4135" s="1">
        <f>IF(F4135=0,"not processed",ABS(bank_source_transactions__1[[#This Row],[transaction_date]]-Reconciliation!L4135))</f>
        <v>3</v>
      </c>
      <c r="N4135" s="1" t="str" cm="1">
        <f t="array" ref="N4135">_xlfn.IFS(M4135="not Processed", "Not Processed",M4135&gt;2,"SLA Breached",M4135&lt;=2,"Within SLA")</f>
        <v>SLA Breached</v>
      </c>
      <c r="O4135" s="1" t="str">
        <f>_xlfn.XLOOKUP(A4135,Source_data!A:A,Source_data!D:D)</f>
        <v>NEFT</v>
      </c>
      <c r="P4135" s="1">
        <f t="shared" si="645"/>
        <v>0</v>
      </c>
      <c r="Q4135" s="1">
        <f t="shared" si="646"/>
        <v>0</v>
      </c>
      <c r="R4135" s="1">
        <f t="shared" si="647"/>
        <v>0</v>
      </c>
      <c r="S4135" s="1">
        <f t="shared" si="648"/>
        <v>0</v>
      </c>
      <c r="T4135" s="1">
        <f t="shared" si="649"/>
        <v>1</v>
      </c>
      <c r="U4135" s="1" t="str">
        <f>_xlfn.XLOOKUP(Table3[[#This Row],[Transaction ID]],Source_data!A:A,Source_data!E:E)</f>
        <v>Bengaluru</v>
      </c>
      <c r="V4135" s="1">
        <f>_xlfn.IFNA(_xlfn.XLOOKUP(A4135,bank_processed_transactions[transaction_id],bank_processed_transactions[processing_minutes]),"")</f>
        <v>37.5</v>
      </c>
      <c r="W4135" s="31">
        <f>_xlfn.XLOOKUP(A4135,Source_data!A:A,Source_data!B:B)</f>
        <v>46023</v>
      </c>
    </row>
    <row r="4136" spans="1:23" x14ac:dyDescent="0.3">
      <c r="A4136" s="3" t="s">
        <v>3992</v>
      </c>
      <c r="B4136" s="1">
        <f>_xlfn.XLOOKUP(A4136,bank_source_transactions__1[transaction_id],bank_source_transactions__1[amount_inr])</f>
        <v>5574.43</v>
      </c>
      <c r="C4136" s="1">
        <f>_xlfn.XLOOKUP(A4136,Processed_data!A:A,Processed_data!F:F)</f>
        <v>5574.43</v>
      </c>
      <c r="D4136" s="1" t="str">
        <f>_xlfn.XLOOKUP(A4136,bank_source_transactions__1[transaction_id],bank_source_transactions__1[transaction_status])</f>
        <v>SUCCESS</v>
      </c>
      <c r="E4136" s="1" t="str">
        <f>_xlfn.XLOOKUP(A4136,Processed_data!A:A,Processed_data!G:G)</f>
        <v>SUCCESS</v>
      </c>
      <c r="F4136" s="1">
        <f>COUNTIF(bank_processed_transactions[transaction_id],A4136)</f>
        <v>1</v>
      </c>
      <c r="G4136" s="1" t="str">
        <f t="shared" si="640"/>
        <v>found</v>
      </c>
      <c r="H4136" s="1" t="str">
        <f t="shared" si="641"/>
        <v>Not Duplicate</v>
      </c>
      <c r="I4136" s="1" t="str">
        <f t="shared" si="642"/>
        <v>match</v>
      </c>
      <c r="J4136" s="1" t="str">
        <f t="shared" si="643"/>
        <v>match</v>
      </c>
      <c r="K4136" s="1">
        <f t="shared" si="644"/>
        <v>0</v>
      </c>
      <c r="L4136" s="2">
        <f>IF(F4136=0,"not processed",_xlfn.MINIFS(Processed_data!H:H,Processed_data!A:A,A4136))</f>
        <v>46028</v>
      </c>
      <c r="M4136" s="1">
        <f>IF(F4136=0,"not processed",ABS(bank_source_transactions__1[[#This Row],[transaction_date]]-Reconciliation!L4136))</f>
        <v>1</v>
      </c>
      <c r="N4136" s="1" t="str" cm="1">
        <f t="array" ref="N4136">_xlfn.IFS(M4136="not Processed", "Not Processed",M4136&gt;2,"SLA Breached",M4136&lt;=2,"Within SLA")</f>
        <v>Within SLA</v>
      </c>
      <c r="O4136" s="1" t="str">
        <f>_xlfn.XLOOKUP(A4136,Source_data!A:A,Source_data!D:D)</f>
        <v>NEFT</v>
      </c>
      <c r="P4136" s="1">
        <f t="shared" si="645"/>
        <v>0</v>
      </c>
      <c r="Q4136" s="1">
        <f t="shared" si="646"/>
        <v>0</v>
      </c>
      <c r="R4136" s="1">
        <f t="shared" si="647"/>
        <v>0</v>
      </c>
      <c r="S4136" s="1">
        <f t="shared" si="648"/>
        <v>0</v>
      </c>
      <c r="T4136" s="1">
        <f t="shared" si="649"/>
        <v>0</v>
      </c>
      <c r="U4136" s="1" t="str">
        <f>_xlfn.XLOOKUP(Table3[[#This Row],[Transaction ID]],Source_data!A:A,Source_data!E:E)</f>
        <v>Mumbai</v>
      </c>
      <c r="V4136" s="1">
        <f>_xlfn.IFNA(_xlfn.XLOOKUP(A4136,bank_processed_transactions[transaction_id],bank_processed_transactions[processing_minutes]),"")</f>
        <v>11</v>
      </c>
      <c r="W4136" s="31">
        <f>_xlfn.XLOOKUP(A4136,Source_data!A:A,Source_data!B:B)</f>
        <v>46027</v>
      </c>
    </row>
    <row r="4137" spans="1:23" x14ac:dyDescent="0.3">
      <c r="A4137" s="4" t="s">
        <v>3742</v>
      </c>
      <c r="B4137" s="1">
        <f>_xlfn.XLOOKUP(A4137,bank_source_transactions__1[transaction_id],bank_source_transactions__1[amount_inr])</f>
        <v>8549.91</v>
      </c>
      <c r="C4137" s="1">
        <f>_xlfn.XLOOKUP(A4137,Processed_data!A:A,Processed_data!F:F)</f>
        <v>8549.91</v>
      </c>
      <c r="D4137" s="1" t="str">
        <f>_xlfn.XLOOKUP(A4137,bank_source_transactions__1[transaction_id],bank_source_transactions__1[transaction_status])</f>
        <v>REVERSED</v>
      </c>
      <c r="E4137" s="1" t="str">
        <f>_xlfn.XLOOKUP(A4137,Processed_data!A:A,Processed_data!G:G)</f>
        <v>REVERSED</v>
      </c>
      <c r="F4137" s="1">
        <f>COUNTIF(bank_processed_transactions[transaction_id],A4137)</f>
        <v>1</v>
      </c>
      <c r="G4137" s="1" t="str">
        <f t="shared" si="640"/>
        <v>found</v>
      </c>
      <c r="H4137" s="1" t="str">
        <f t="shared" si="641"/>
        <v>Not Duplicate</v>
      </c>
      <c r="I4137" s="1" t="str">
        <f t="shared" si="642"/>
        <v>match</v>
      </c>
      <c r="J4137" s="1" t="str">
        <f t="shared" si="643"/>
        <v>match</v>
      </c>
      <c r="K4137" s="1">
        <f t="shared" si="644"/>
        <v>0</v>
      </c>
      <c r="L4137" s="2">
        <f>IF(F4137=0,"not processed",_xlfn.MINIFS(Processed_data!H:H,Processed_data!A:A,A4137))</f>
        <v>46072</v>
      </c>
      <c r="M4137" s="1">
        <f>IF(F4137=0,"not processed",ABS(bank_source_transactions__1[[#This Row],[transaction_date]]-Reconciliation!L4137))</f>
        <v>1</v>
      </c>
      <c r="N4137" s="1" t="str" cm="1">
        <f t="array" ref="N4137">_xlfn.IFS(M4137="not Processed", "Not Processed",M4137&gt;2,"SLA Breached",M4137&lt;=2,"Within SLA")</f>
        <v>Within SLA</v>
      </c>
      <c r="O4137" s="1" t="str">
        <f>_xlfn.XLOOKUP(A4137,Source_data!A:A,Source_data!D:D)</f>
        <v>NEFT</v>
      </c>
      <c r="P4137" s="1">
        <f t="shared" si="645"/>
        <v>0</v>
      </c>
      <c r="Q4137" s="1">
        <f t="shared" si="646"/>
        <v>0</v>
      </c>
      <c r="R4137" s="1">
        <f t="shared" si="647"/>
        <v>0</v>
      </c>
      <c r="S4137" s="1">
        <f t="shared" si="648"/>
        <v>0</v>
      </c>
      <c r="T4137" s="1">
        <f t="shared" si="649"/>
        <v>0</v>
      </c>
      <c r="U4137" s="1" t="str">
        <f>_xlfn.XLOOKUP(Table3[[#This Row],[Transaction ID]],Source_data!A:A,Source_data!E:E)</f>
        <v>Hyderabad</v>
      </c>
      <c r="V4137" s="1">
        <f>_xlfn.IFNA(_xlfn.XLOOKUP(A4137,bank_processed_transactions[transaction_id],bank_processed_transactions[processing_minutes]),"")</f>
        <v>75.400000000000006</v>
      </c>
      <c r="W4137" s="31">
        <f>_xlfn.XLOOKUP(A4137,Source_data!A:A,Source_data!B:B)</f>
        <v>46071</v>
      </c>
    </row>
    <row r="4138" spans="1:23" x14ac:dyDescent="0.3">
      <c r="A4138" s="3" t="s">
        <v>1047</v>
      </c>
      <c r="B4138" s="1">
        <f>_xlfn.XLOOKUP(A4138,bank_source_transactions__1[transaction_id],bank_source_transactions__1[amount_inr])</f>
        <v>2725.44</v>
      </c>
      <c r="C4138" s="1">
        <f>_xlfn.XLOOKUP(A4138,Processed_data!A:A,Processed_data!F:F)</f>
        <v>2725.44</v>
      </c>
      <c r="D4138" s="1" t="str">
        <f>_xlfn.XLOOKUP(A4138,bank_source_transactions__1[transaction_id],bank_source_transactions__1[transaction_status])</f>
        <v>SUCCESS</v>
      </c>
      <c r="E4138" s="1" t="str">
        <f>_xlfn.XLOOKUP(A4138,Processed_data!A:A,Processed_data!G:G)</f>
        <v>SUCCESS</v>
      </c>
      <c r="F4138" s="1">
        <f>COUNTIF(bank_processed_transactions[transaction_id],A4138)</f>
        <v>1</v>
      </c>
      <c r="G4138" s="1" t="str">
        <f t="shared" si="640"/>
        <v>found</v>
      </c>
      <c r="H4138" s="1" t="str">
        <f t="shared" si="641"/>
        <v>Not Duplicate</v>
      </c>
      <c r="I4138" s="1" t="str">
        <f t="shared" si="642"/>
        <v>match</v>
      </c>
      <c r="J4138" s="1" t="str">
        <f t="shared" si="643"/>
        <v>match</v>
      </c>
      <c r="K4138" s="1">
        <f t="shared" si="644"/>
        <v>0</v>
      </c>
      <c r="L4138" s="2">
        <f>IF(F4138=0,"not processed",_xlfn.MINIFS(Processed_data!H:H,Processed_data!A:A,A4138))</f>
        <v>46056</v>
      </c>
      <c r="M4138" s="1">
        <f>IF(F4138=0,"not processed",ABS(bank_source_transactions__1[[#This Row],[transaction_date]]-Reconciliation!L4138))</f>
        <v>1</v>
      </c>
      <c r="N4138" s="1" t="str" cm="1">
        <f t="array" ref="N4138">_xlfn.IFS(M4138="not Processed", "Not Processed",M4138&gt;2,"SLA Breached",M4138&lt;=2,"Within SLA")</f>
        <v>Within SLA</v>
      </c>
      <c r="O4138" s="1" t="str">
        <f>_xlfn.XLOOKUP(A4138,Source_data!A:A,Source_data!D:D)</f>
        <v>NEFT</v>
      </c>
      <c r="P4138" s="1">
        <f t="shared" si="645"/>
        <v>0</v>
      </c>
      <c r="Q4138" s="1">
        <f t="shared" si="646"/>
        <v>0</v>
      </c>
      <c r="R4138" s="1">
        <f t="shared" si="647"/>
        <v>0</v>
      </c>
      <c r="S4138" s="1">
        <f t="shared" si="648"/>
        <v>0</v>
      </c>
      <c r="T4138" s="1">
        <f t="shared" si="649"/>
        <v>0</v>
      </c>
      <c r="U4138" s="1" t="str">
        <f>_xlfn.XLOOKUP(Table3[[#This Row],[Transaction ID]],Source_data!A:A,Source_data!E:E)</f>
        <v>Mumbai</v>
      </c>
      <c r="V4138" s="1">
        <f>_xlfn.IFNA(_xlfn.XLOOKUP(A4138,bank_processed_transactions[transaction_id],bank_processed_transactions[processing_minutes]),"")</f>
        <v>14.3</v>
      </c>
      <c r="W4138" s="31">
        <f>_xlfn.XLOOKUP(A4138,Source_data!A:A,Source_data!B:B)</f>
        <v>46055</v>
      </c>
    </row>
    <row r="4139" spans="1:23" x14ac:dyDescent="0.3">
      <c r="A4139" s="4" t="s">
        <v>1592</v>
      </c>
      <c r="B4139" s="1">
        <f>_xlfn.XLOOKUP(A4139,bank_source_transactions__1[transaction_id],bank_source_transactions__1[amount_inr])</f>
        <v>1000.36</v>
      </c>
      <c r="C4139" s="1">
        <f>_xlfn.XLOOKUP(A4139,Processed_data!A:A,Processed_data!F:F)</f>
        <v>1000.36</v>
      </c>
      <c r="D4139" s="1" t="str">
        <f>_xlfn.XLOOKUP(A4139,bank_source_transactions__1[transaction_id],bank_source_transactions__1[transaction_status])</f>
        <v>SUCCESS</v>
      </c>
      <c r="E4139" s="1" t="str">
        <f>_xlfn.XLOOKUP(A4139,Processed_data!A:A,Processed_data!G:G)</f>
        <v>SUCCESS</v>
      </c>
      <c r="F4139" s="1">
        <f>COUNTIF(bank_processed_transactions[transaction_id],A4139)</f>
        <v>1</v>
      </c>
      <c r="G4139" s="1" t="str">
        <f t="shared" si="640"/>
        <v>found</v>
      </c>
      <c r="H4139" s="1" t="str">
        <f t="shared" si="641"/>
        <v>Not Duplicate</v>
      </c>
      <c r="I4139" s="1" t="str">
        <f t="shared" si="642"/>
        <v>match</v>
      </c>
      <c r="J4139" s="1" t="str">
        <f t="shared" si="643"/>
        <v>match</v>
      </c>
      <c r="K4139" s="1">
        <f t="shared" si="644"/>
        <v>0</v>
      </c>
      <c r="L4139" s="2">
        <f>IF(F4139=0,"not processed",_xlfn.MINIFS(Processed_data!H:H,Processed_data!A:A,A4139))</f>
        <v>46074</v>
      </c>
      <c r="M4139" s="1">
        <f>IF(F4139=0,"not processed",ABS(bank_source_transactions__1[[#This Row],[transaction_date]]-Reconciliation!L4139))</f>
        <v>1</v>
      </c>
      <c r="N4139" s="1" t="str" cm="1">
        <f t="array" ref="N4139">_xlfn.IFS(M4139="not Processed", "Not Processed",M4139&gt;2,"SLA Breached",M4139&lt;=2,"Within SLA")</f>
        <v>Within SLA</v>
      </c>
      <c r="O4139" s="1" t="str">
        <f>_xlfn.XLOOKUP(A4139,Source_data!A:A,Source_data!D:D)</f>
        <v>UPI</v>
      </c>
      <c r="P4139" s="1">
        <f t="shared" si="645"/>
        <v>0</v>
      </c>
      <c r="Q4139" s="1">
        <f t="shared" si="646"/>
        <v>0</v>
      </c>
      <c r="R4139" s="1">
        <f t="shared" si="647"/>
        <v>0</v>
      </c>
      <c r="S4139" s="1">
        <f t="shared" si="648"/>
        <v>0</v>
      </c>
      <c r="T4139" s="1">
        <f t="shared" si="649"/>
        <v>0</v>
      </c>
      <c r="U4139" s="1" t="str">
        <f>_xlfn.XLOOKUP(Table3[[#This Row],[Transaction ID]],Source_data!A:A,Source_data!E:E)</f>
        <v>Pune</v>
      </c>
      <c r="V4139" s="1">
        <f>_xlfn.IFNA(_xlfn.XLOOKUP(A4139,bank_processed_transactions[transaction_id],bank_processed_transactions[processing_minutes]),"")</f>
        <v>20.3</v>
      </c>
      <c r="W4139" s="31">
        <f>_xlfn.XLOOKUP(A4139,Source_data!A:A,Source_data!B:B)</f>
        <v>46073</v>
      </c>
    </row>
    <row r="4140" spans="1:23" x14ac:dyDescent="0.3">
      <c r="A4140" s="3" t="s">
        <v>3916</v>
      </c>
      <c r="B4140" s="1">
        <f>_xlfn.XLOOKUP(A4140,bank_source_transactions__1[transaction_id],bank_source_transactions__1[amount_inr])</f>
        <v>34206.199999999997</v>
      </c>
      <c r="C4140" s="1">
        <f>_xlfn.XLOOKUP(A4140,Processed_data!A:A,Processed_data!F:F)</f>
        <v>34206.199999999997</v>
      </c>
      <c r="D4140" s="1" t="str">
        <f>_xlfn.XLOOKUP(A4140,bank_source_transactions__1[transaction_id],bank_source_transactions__1[transaction_status])</f>
        <v>SUCCESS</v>
      </c>
      <c r="E4140" s="1" t="str">
        <f>_xlfn.XLOOKUP(A4140,Processed_data!A:A,Processed_data!G:G)</f>
        <v>SUCCESS</v>
      </c>
      <c r="F4140" s="1">
        <f>COUNTIF(bank_processed_transactions[transaction_id],A4140)</f>
        <v>1</v>
      </c>
      <c r="G4140" s="1" t="str">
        <f t="shared" si="640"/>
        <v>found</v>
      </c>
      <c r="H4140" s="1" t="str">
        <f t="shared" si="641"/>
        <v>Not Duplicate</v>
      </c>
      <c r="I4140" s="1" t="str">
        <f t="shared" si="642"/>
        <v>match</v>
      </c>
      <c r="J4140" s="1" t="str">
        <f t="shared" si="643"/>
        <v>match</v>
      </c>
      <c r="K4140" s="1">
        <f t="shared" si="644"/>
        <v>0</v>
      </c>
      <c r="L4140" s="2">
        <f>IF(F4140=0,"not processed",_xlfn.MINIFS(Processed_data!H:H,Processed_data!A:A,A4140))</f>
        <v>46080</v>
      </c>
      <c r="M4140" s="1">
        <f>IF(F4140=0,"not processed",ABS(bank_source_transactions__1[[#This Row],[transaction_date]]-Reconciliation!L4140))</f>
        <v>1</v>
      </c>
      <c r="N4140" s="1" t="str" cm="1">
        <f t="array" ref="N4140">_xlfn.IFS(M4140="not Processed", "Not Processed",M4140&gt;2,"SLA Breached",M4140&lt;=2,"Within SLA")</f>
        <v>Within SLA</v>
      </c>
      <c r="O4140" s="1" t="str">
        <f>_xlfn.XLOOKUP(A4140,Source_data!A:A,Source_data!D:D)</f>
        <v>NEFT</v>
      </c>
      <c r="P4140" s="1">
        <f t="shared" si="645"/>
        <v>0</v>
      </c>
      <c r="Q4140" s="1">
        <f t="shared" si="646"/>
        <v>0</v>
      </c>
      <c r="R4140" s="1">
        <f t="shared" si="647"/>
        <v>0</v>
      </c>
      <c r="S4140" s="1">
        <f t="shared" si="648"/>
        <v>0</v>
      </c>
      <c r="T4140" s="1">
        <f t="shared" si="649"/>
        <v>0</v>
      </c>
      <c r="U4140" s="1" t="str">
        <f>_xlfn.XLOOKUP(Table3[[#This Row],[Transaction ID]],Source_data!A:A,Source_data!E:E)</f>
        <v>Pune</v>
      </c>
      <c r="V4140" s="1">
        <f>_xlfn.IFNA(_xlfn.XLOOKUP(A4140,bank_processed_transactions[transaction_id],bank_processed_transactions[processing_minutes]),"")</f>
        <v>42.4</v>
      </c>
      <c r="W4140" s="31">
        <f>_xlfn.XLOOKUP(A4140,Source_data!A:A,Source_data!B:B)</f>
        <v>46079</v>
      </c>
    </row>
    <row r="4141" spans="1:23" x14ac:dyDescent="0.3">
      <c r="A4141" s="4" t="s">
        <v>4961</v>
      </c>
      <c r="B4141" s="1">
        <f>_xlfn.XLOOKUP(A4141,bank_source_transactions__1[transaction_id],bank_source_transactions__1[amount_inr])</f>
        <v>5425.59</v>
      </c>
      <c r="C4141" s="1">
        <f>_xlfn.XLOOKUP(A4141,Processed_data!A:A,Processed_data!F:F)</f>
        <v>5425.59</v>
      </c>
      <c r="D4141" s="1" t="str">
        <f>_xlfn.XLOOKUP(A4141,bank_source_transactions__1[transaction_id],bank_source_transactions__1[transaction_status])</f>
        <v>FAILED</v>
      </c>
      <c r="E4141" s="1" t="str">
        <f>_xlfn.XLOOKUP(A4141,Processed_data!A:A,Processed_data!G:G)</f>
        <v>FAILED</v>
      </c>
      <c r="F4141" s="1">
        <f>COUNTIF(bank_processed_transactions[transaction_id],A4141)</f>
        <v>1</v>
      </c>
      <c r="G4141" s="1" t="str">
        <f t="shared" si="640"/>
        <v>found</v>
      </c>
      <c r="H4141" s="1" t="str">
        <f t="shared" si="641"/>
        <v>Not Duplicate</v>
      </c>
      <c r="I4141" s="1" t="str">
        <f t="shared" si="642"/>
        <v>match</v>
      </c>
      <c r="J4141" s="1" t="str">
        <f t="shared" si="643"/>
        <v>match</v>
      </c>
      <c r="K4141" s="1">
        <f t="shared" si="644"/>
        <v>0</v>
      </c>
      <c r="L4141" s="2">
        <f>IF(F4141=0,"not processed",_xlfn.MINIFS(Processed_data!H:H,Processed_data!A:A,A4141))</f>
        <v>46092</v>
      </c>
      <c r="M4141" s="1">
        <f>IF(F4141=0,"not processed",ABS(bank_source_transactions__1[[#This Row],[transaction_date]]-Reconciliation!L4141))</f>
        <v>3</v>
      </c>
      <c r="N4141" s="1" t="str" cm="1">
        <f t="array" ref="N4141">_xlfn.IFS(M4141="not Processed", "Not Processed",M4141&gt;2,"SLA Breached",M4141&lt;=2,"Within SLA")</f>
        <v>SLA Breached</v>
      </c>
      <c r="O4141" s="1" t="str">
        <f>_xlfn.XLOOKUP(A4141,Source_data!A:A,Source_data!D:D)</f>
        <v>ATM</v>
      </c>
      <c r="P4141" s="1">
        <f t="shared" si="645"/>
        <v>0</v>
      </c>
      <c r="Q4141" s="1">
        <f t="shared" si="646"/>
        <v>0</v>
      </c>
      <c r="R4141" s="1">
        <f t="shared" si="647"/>
        <v>0</v>
      </c>
      <c r="S4141" s="1">
        <f t="shared" si="648"/>
        <v>0</v>
      </c>
      <c r="T4141" s="1">
        <f t="shared" si="649"/>
        <v>1</v>
      </c>
      <c r="U4141" s="1" t="str">
        <f>_xlfn.XLOOKUP(Table3[[#This Row],[Transaction ID]],Source_data!A:A,Source_data!E:E)</f>
        <v>Mumbai</v>
      </c>
      <c r="V4141" s="1">
        <f>_xlfn.IFNA(_xlfn.XLOOKUP(A4141,bank_processed_transactions[transaction_id],bank_processed_transactions[processing_minutes]),"")</f>
        <v>63.4</v>
      </c>
      <c r="W4141" s="31">
        <f>_xlfn.XLOOKUP(A4141,Source_data!A:A,Source_data!B:B)</f>
        <v>46089</v>
      </c>
    </row>
    <row r="4142" spans="1:23" x14ac:dyDescent="0.3">
      <c r="A4142" s="3" t="s">
        <v>4834</v>
      </c>
      <c r="B4142" s="1">
        <f>_xlfn.XLOOKUP(A4142,bank_source_transactions__1[transaction_id],bank_source_transactions__1[amount_inr])</f>
        <v>1699.85</v>
      </c>
      <c r="C4142" s="1">
        <f>_xlfn.XLOOKUP(A4142,Processed_data!A:A,Processed_data!F:F)</f>
        <v>1699.85</v>
      </c>
      <c r="D4142" s="1" t="str">
        <f>_xlfn.XLOOKUP(A4142,bank_source_transactions__1[transaction_id],bank_source_transactions__1[transaction_status])</f>
        <v>SUCCESS</v>
      </c>
      <c r="E4142" s="1" t="str">
        <f>_xlfn.XLOOKUP(A4142,Processed_data!A:A,Processed_data!G:G)</f>
        <v>SUCCESS</v>
      </c>
      <c r="F4142" s="1">
        <f>COUNTIF(bank_processed_transactions[transaction_id],A4142)</f>
        <v>1</v>
      </c>
      <c r="G4142" s="1" t="str">
        <f t="shared" si="640"/>
        <v>found</v>
      </c>
      <c r="H4142" s="1" t="str">
        <f t="shared" si="641"/>
        <v>Not Duplicate</v>
      </c>
      <c r="I4142" s="1" t="str">
        <f t="shared" si="642"/>
        <v>match</v>
      </c>
      <c r="J4142" s="1" t="str">
        <f t="shared" si="643"/>
        <v>match</v>
      </c>
      <c r="K4142" s="1">
        <f t="shared" si="644"/>
        <v>0</v>
      </c>
      <c r="L4142" s="2">
        <f>IF(F4142=0,"not processed",_xlfn.MINIFS(Processed_data!H:H,Processed_data!A:A,A4142))</f>
        <v>46051</v>
      </c>
      <c r="M4142" s="1">
        <f>IF(F4142=0,"not processed",ABS(bank_source_transactions__1[[#This Row],[transaction_date]]-Reconciliation!L4142))</f>
        <v>1</v>
      </c>
      <c r="N4142" s="1" t="str" cm="1">
        <f t="array" ref="N4142">_xlfn.IFS(M4142="not Processed", "Not Processed",M4142&gt;2,"SLA Breached",M4142&lt;=2,"Within SLA")</f>
        <v>Within SLA</v>
      </c>
      <c r="O4142" s="1" t="str">
        <f>_xlfn.XLOOKUP(A4142,Source_data!A:A,Source_data!D:D)</f>
        <v>NEFT</v>
      </c>
      <c r="P4142" s="1">
        <f t="shared" si="645"/>
        <v>0</v>
      </c>
      <c r="Q4142" s="1">
        <f t="shared" si="646"/>
        <v>0</v>
      </c>
      <c r="R4142" s="1">
        <f t="shared" si="647"/>
        <v>0</v>
      </c>
      <c r="S4142" s="1">
        <f t="shared" si="648"/>
        <v>0</v>
      </c>
      <c r="T4142" s="1">
        <f t="shared" si="649"/>
        <v>0</v>
      </c>
      <c r="U4142" s="1" t="str">
        <f>_xlfn.XLOOKUP(Table3[[#This Row],[Transaction ID]],Source_data!A:A,Source_data!E:E)</f>
        <v>Mumbai</v>
      </c>
      <c r="V4142" s="1">
        <f>_xlfn.IFNA(_xlfn.XLOOKUP(A4142,bank_processed_transactions[transaction_id],bank_processed_transactions[processing_minutes]),"")</f>
        <v>45.3</v>
      </c>
      <c r="W4142" s="31">
        <f>_xlfn.XLOOKUP(A4142,Source_data!A:A,Source_data!B:B)</f>
        <v>46050</v>
      </c>
    </row>
    <row r="4143" spans="1:23" x14ac:dyDescent="0.3">
      <c r="A4143" s="4" t="s">
        <v>2666</v>
      </c>
      <c r="B4143" s="1">
        <f>_xlfn.XLOOKUP(A4143,bank_source_transactions__1[transaction_id],bank_source_transactions__1[amount_inr])</f>
        <v>22674.639999999999</v>
      </c>
      <c r="C4143" s="1">
        <f>_xlfn.XLOOKUP(A4143,Processed_data!A:A,Processed_data!F:F)</f>
        <v>22674.639999999999</v>
      </c>
      <c r="D4143" s="1" t="str">
        <f>_xlfn.XLOOKUP(A4143,bank_source_transactions__1[transaction_id],bank_source_transactions__1[transaction_status])</f>
        <v>SUCCESS</v>
      </c>
      <c r="E4143" s="1" t="str">
        <f>_xlfn.XLOOKUP(A4143,Processed_data!A:A,Processed_data!G:G)</f>
        <v>SUCCESS</v>
      </c>
      <c r="F4143" s="1">
        <f>COUNTIF(bank_processed_transactions[transaction_id],A4143)</f>
        <v>1</v>
      </c>
      <c r="G4143" s="1" t="str">
        <f t="shared" si="640"/>
        <v>found</v>
      </c>
      <c r="H4143" s="1" t="str">
        <f t="shared" si="641"/>
        <v>Not Duplicate</v>
      </c>
      <c r="I4143" s="1" t="str">
        <f t="shared" si="642"/>
        <v>match</v>
      </c>
      <c r="J4143" s="1" t="str">
        <f t="shared" si="643"/>
        <v>match</v>
      </c>
      <c r="K4143" s="1">
        <f t="shared" si="644"/>
        <v>0</v>
      </c>
      <c r="L4143" s="2">
        <f>IF(F4143=0,"not processed",_xlfn.MINIFS(Processed_data!H:H,Processed_data!A:A,A4143))</f>
        <v>46092</v>
      </c>
      <c r="M4143" s="1">
        <f>IF(F4143=0,"not processed",ABS(bank_source_transactions__1[[#This Row],[transaction_date]]-Reconciliation!L4143))</f>
        <v>3</v>
      </c>
      <c r="N4143" s="1" t="str" cm="1">
        <f t="array" ref="N4143">_xlfn.IFS(M4143="not Processed", "Not Processed",M4143&gt;2,"SLA Breached",M4143&lt;=2,"Within SLA")</f>
        <v>SLA Breached</v>
      </c>
      <c r="O4143" s="1" t="str">
        <f>_xlfn.XLOOKUP(A4143,Source_data!A:A,Source_data!D:D)</f>
        <v>NEFT</v>
      </c>
      <c r="P4143" s="1">
        <f t="shared" si="645"/>
        <v>0</v>
      </c>
      <c r="Q4143" s="1">
        <f t="shared" si="646"/>
        <v>0</v>
      </c>
      <c r="R4143" s="1">
        <f t="shared" si="647"/>
        <v>0</v>
      </c>
      <c r="S4143" s="1">
        <f t="shared" si="648"/>
        <v>0</v>
      </c>
      <c r="T4143" s="1">
        <f t="shared" si="649"/>
        <v>1</v>
      </c>
      <c r="U4143" s="1" t="str">
        <f>_xlfn.XLOOKUP(Table3[[#This Row],[Transaction ID]],Source_data!A:A,Source_data!E:E)</f>
        <v>Hyderabad</v>
      </c>
      <c r="V4143" s="1">
        <f>_xlfn.IFNA(_xlfn.XLOOKUP(A4143,bank_processed_transactions[transaction_id],bank_processed_transactions[processing_minutes]),"")</f>
        <v>23.6</v>
      </c>
      <c r="W4143" s="31">
        <f>_xlfn.XLOOKUP(A4143,Source_data!A:A,Source_data!B:B)</f>
        <v>46089</v>
      </c>
    </row>
    <row r="4144" spans="1:23" x14ac:dyDescent="0.3">
      <c r="A4144" s="3" t="s">
        <v>3624</v>
      </c>
      <c r="B4144" s="1">
        <f>_xlfn.XLOOKUP(A4144,bank_source_transactions__1[transaction_id],bank_source_transactions__1[amount_inr])</f>
        <v>13570.71</v>
      </c>
      <c r="C4144" s="1">
        <f>_xlfn.XLOOKUP(A4144,Processed_data!A:A,Processed_data!F:F)</f>
        <v>13570.71</v>
      </c>
      <c r="D4144" s="1" t="str">
        <f>_xlfn.XLOOKUP(A4144,bank_source_transactions__1[transaction_id],bank_source_transactions__1[transaction_status])</f>
        <v>SUCCESS</v>
      </c>
      <c r="E4144" s="1" t="str">
        <f>_xlfn.XLOOKUP(A4144,Processed_data!A:A,Processed_data!G:G)</f>
        <v>SUCCESS</v>
      </c>
      <c r="F4144" s="1">
        <f>COUNTIF(bank_processed_transactions[transaction_id],A4144)</f>
        <v>1</v>
      </c>
      <c r="G4144" s="1" t="str">
        <f t="shared" si="640"/>
        <v>found</v>
      </c>
      <c r="H4144" s="1" t="str">
        <f t="shared" si="641"/>
        <v>Not Duplicate</v>
      </c>
      <c r="I4144" s="1" t="str">
        <f t="shared" si="642"/>
        <v>match</v>
      </c>
      <c r="J4144" s="1" t="str">
        <f t="shared" si="643"/>
        <v>match</v>
      </c>
      <c r="K4144" s="1">
        <f t="shared" si="644"/>
        <v>0</v>
      </c>
      <c r="L4144" s="2">
        <f>IF(F4144=0,"not processed",_xlfn.MINIFS(Processed_data!H:H,Processed_data!A:A,A4144))</f>
        <v>46025</v>
      </c>
      <c r="M4144" s="1">
        <f>IF(F4144=0,"not processed",ABS(bank_source_transactions__1[[#This Row],[transaction_date]]-Reconciliation!L4144))</f>
        <v>2</v>
      </c>
      <c r="N4144" s="1" t="str" cm="1">
        <f t="array" ref="N4144">_xlfn.IFS(M4144="not Processed", "Not Processed",M4144&gt;2,"SLA Breached",M4144&lt;=2,"Within SLA")</f>
        <v>Within SLA</v>
      </c>
      <c r="O4144" s="1" t="str">
        <f>_xlfn.XLOOKUP(A4144,Source_data!A:A,Source_data!D:D)</f>
        <v>UPI</v>
      </c>
      <c r="P4144" s="1">
        <f t="shared" si="645"/>
        <v>0</v>
      </c>
      <c r="Q4144" s="1">
        <f t="shared" si="646"/>
        <v>0</v>
      </c>
      <c r="R4144" s="1">
        <f t="shared" si="647"/>
        <v>0</v>
      </c>
      <c r="S4144" s="1">
        <f t="shared" si="648"/>
        <v>0</v>
      </c>
      <c r="T4144" s="1">
        <f t="shared" si="649"/>
        <v>0</v>
      </c>
      <c r="U4144" s="1" t="str">
        <f>_xlfn.XLOOKUP(Table3[[#This Row],[Transaction ID]],Source_data!A:A,Source_data!E:E)</f>
        <v>Bengaluru</v>
      </c>
      <c r="V4144" s="1">
        <f>_xlfn.IFNA(_xlfn.XLOOKUP(A4144,bank_processed_transactions[transaction_id],bank_processed_transactions[processing_minutes]),"")</f>
        <v>23.8</v>
      </c>
      <c r="W4144" s="31">
        <f>_xlfn.XLOOKUP(A4144,Source_data!A:A,Source_data!B:B)</f>
        <v>46023</v>
      </c>
    </row>
    <row r="4145" spans="1:23" x14ac:dyDescent="0.3">
      <c r="A4145" s="4" t="s">
        <v>2257</v>
      </c>
      <c r="B4145" s="1">
        <f>_xlfn.XLOOKUP(A4145,bank_source_transactions__1[transaction_id],bank_source_transactions__1[amount_inr])</f>
        <v>7793.41</v>
      </c>
      <c r="C4145" s="1">
        <f>_xlfn.XLOOKUP(A4145,Processed_data!A:A,Processed_data!F:F)</f>
        <v>7793.41</v>
      </c>
      <c r="D4145" s="1" t="str">
        <f>_xlfn.XLOOKUP(A4145,bank_source_transactions__1[transaction_id],bank_source_transactions__1[transaction_status])</f>
        <v>SUCCESS</v>
      </c>
      <c r="E4145" s="1" t="str">
        <f>_xlfn.XLOOKUP(A4145,Processed_data!A:A,Processed_data!G:G)</f>
        <v>SUCCESS</v>
      </c>
      <c r="F4145" s="1">
        <f>COUNTIF(bank_processed_transactions[transaction_id],A4145)</f>
        <v>2</v>
      </c>
      <c r="G4145" s="1" t="str">
        <f t="shared" si="640"/>
        <v>found</v>
      </c>
      <c r="H4145" s="1" t="str">
        <f t="shared" si="641"/>
        <v>Duplicate</v>
      </c>
      <c r="I4145" s="1" t="str">
        <f t="shared" si="642"/>
        <v>match</v>
      </c>
      <c r="J4145" s="1" t="str">
        <f t="shared" si="643"/>
        <v>match</v>
      </c>
      <c r="K4145" s="1">
        <f t="shared" si="644"/>
        <v>0</v>
      </c>
      <c r="L4145" s="2">
        <f>IF(F4145=0,"not processed",_xlfn.MINIFS(Processed_data!H:H,Processed_data!A:A,A4145))</f>
        <v>46052</v>
      </c>
      <c r="M4145" s="1">
        <f>IF(F4145=0,"not processed",ABS(bank_source_transactions__1[[#This Row],[transaction_date]]-Reconciliation!L4145))</f>
        <v>2</v>
      </c>
      <c r="N4145" s="1" t="str" cm="1">
        <f t="array" ref="N4145">_xlfn.IFS(M4145="not Processed", "Not Processed",M4145&gt;2,"SLA Breached",M4145&lt;=2,"Within SLA")</f>
        <v>Within SLA</v>
      </c>
      <c r="O4145" s="1" t="str">
        <f>_xlfn.XLOOKUP(A4145,Source_data!A:A,Source_data!D:D)</f>
        <v>UPI</v>
      </c>
      <c r="P4145" s="1">
        <f t="shared" si="645"/>
        <v>0</v>
      </c>
      <c r="Q4145" s="1">
        <f t="shared" si="646"/>
        <v>1</v>
      </c>
      <c r="R4145" s="1">
        <f t="shared" si="647"/>
        <v>0</v>
      </c>
      <c r="S4145" s="1">
        <f t="shared" si="648"/>
        <v>0</v>
      </c>
      <c r="T4145" s="1">
        <f t="shared" si="649"/>
        <v>0</v>
      </c>
      <c r="U4145" s="1" t="str">
        <f>_xlfn.XLOOKUP(Table3[[#This Row],[Transaction ID]],Source_data!A:A,Source_data!E:E)</f>
        <v>Hyderabad</v>
      </c>
      <c r="V4145" s="1">
        <f>_xlfn.IFNA(_xlfn.XLOOKUP(A4145,bank_processed_transactions[transaction_id],bank_processed_transactions[processing_minutes]),"")</f>
        <v>49.3</v>
      </c>
      <c r="W4145" s="31">
        <f>_xlfn.XLOOKUP(A4145,Source_data!A:A,Source_data!B:B)</f>
        <v>46050</v>
      </c>
    </row>
    <row r="4146" spans="1:23" x14ac:dyDescent="0.3">
      <c r="A4146" s="3" t="s">
        <v>4273</v>
      </c>
      <c r="B4146" s="1">
        <f>_xlfn.XLOOKUP(A4146,bank_source_transactions__1[transaction_id],bank_source_transactions__1[amount_inr])</f>
        <v>27608.13</v>
      </c>
      <c r="C4146" s="1">
        <f>_xlfn.XLOOKUP(A4146,Processed_data!A:A,Processed_data!F:F)</f>
        <v>27608.13</v>
      </c>
      <c r="D4146" s="1" t="str">
        <f>_xlfn.XLOOKUP(A4146,bank_source_transactions__1[transaction_id],bank_source_transactions__1[transaction_status])</f>
        <v>SUCCESS</v>
      </c>
      <c r="E4146" s="1" t="str">
        <f>_xlfn.XLOOKUP(A4146,Processed_data!A:A,Processed_data!G:G)</f>
        <v>SUCCESS</v>
      </c>
      <c r="F4146" s="1">
        <f>COUNTIF(bank_processed_transactions[transaction_id],A4146)</f>
        <v>1</v>
      </c>
      <c r="G4146" s="1" t="str">
        <f t="shared" si="640"/>
        <v>found</v>
      </c>
      <c r="H4146" s="1" t="str">
        <f t="shared" si="641"/>
        <v>Not Duplicate</v>
      </c>
      <c r="I4146" s="1" t="str">
        <f t="shared" si="642"/>
        <v>match</v>
      </c>
      <c r="J4146" s="1" t="str">
        <f t="shared" si="643"/>
        <v>match</v>
      </c>
      <c r="K4146" s="1">
        <f t="shared" si="644"/>
        <v>0</v>
      </c>
      <c r="L4146" s="2">
        <f>IF(F4146=0,"not processed",_xlfn.MINIFS(Processed_data!H:H,Processed_data!A:A,A4146))</f>
        <v>46091</v>
      </c>
      <c r="M4146" s="1">
        <f>IF(F4146=0,"not processed",ABS(bank_source_transactions__1[[#This Row],[transaction_date]]-Reconciliation!L4146))</f>
        <v>2</v>
      </c>
      <c r="N4146" s="1" t="str" cm="1">
        <f t="array" ref="N4146">_xlfn.IFS(M4146="not Processed", "Not Processed",M4146&gt;2,"SLA Breached",M4146&lt;=2,"Within SLA")</f>
        <v>Within SLA</v>
      </c>
      <c r="O4146" s="1" t="str">
        <f>_xlfn.XLOOKUP(A4146,Source_data!A:A,Source_data!D:D)</f>
        <v>IMPS</v>
      </c>
      <c r="P4146" s="1">
        <f t="shared" si="645"/>
        <v>0</v>
      </c>
      <c r="Q4146" s="1">
        <f t="shared" si="646"/>
        <v>0</v>
      </c>
      <c r="R4146" s="1">
        <f t="shared" si="647"/>
        <v>0</v>
      </c>
      <c r="S4146" s="1">
        <f t="shared" si="648"/>
        <v>0</v>
      </c>
      <c r="T4146" s="1">
        <f t="shared" si="649"/>
        <v>0</v>
      </c>
      <c r="U4146" s="1" t="str">
        <f>_xlfn.XLOOKUP(Table3[[#This Row],[Transaction ID]],Source_data!A:A,Source_data!E:E)</f>
        <v>Bengaluru</v>
      </c>
      <c r="V4146" s="1">
        <f>_xlfn.IFNA(_xlfn.XLOOKUP(A4146,bank_processed_transactions[transaction_id],bank_processed_transactions[processing_minutes]),"")</f>
        <v>13</v>
      </c>
      <c r="W4146" s="31">
        <f>_xlfn.XLOOKUP(A4146,Source_data!A:A,Source_data!B:B)</f>
        <v>46089</v>
      </c>
    </row>
    <row r="4147" spans="1:23" x14ac:dyDescent="0.3">
      <c r="A4147" s="4" t="s">
        <v>3314</v>
      </c>
      <c r="B4147" s="1">
        <f>_xlfn.XLOOKUP(A4147,bank_source_transactions__1[transaction_id],bank_source_transactions__1[amount_inr])</f>
        <v>3631.98</v>
      </c>
      <c r="C4147" s="1">
        <f>_xlfn.XLOOKUP(A4147,Processed_data!A:A,Processed_data!F:F)</f>
        <v>3631.98</v>
      </c>
      <c r="D4147" s="1" t="str">
        <f>_xlfn.XLOOKUP(A4147,bank_source_transactions__1[transaction_id],bank_source_transactions__1[transaction_status])</f>
        <v>SUCCESS</v>
      </c>
      <c r="E4147" s="1" t="str">
        <f>_xlfn.XLOOKUP(A4147,Processed_data!A:A,Processed_data!G:G)</f>
        <v>SUCCESS</v>
      </c>
      <c r="F4147" s="1">
        <f>COUNTIF(bank_processed_transactions[transaction_id],A4147)</f>
        <v>1</v>
      </c>
      <c r="G4147" s="1" t="str">
        <f t="shared" si="640"/>
        <v>found</v>
      </c>
      <c r="H4147" s="1" t="str">
        <f t="shared" si="641"/>
        <v>Not Duplicate</v>
      </c>
      <c r="I4147" s="1" t="str">
        <f t="shared" si="642"/>
        <v>match</v>
      </c>
      <c r="J4147" s="1" t="str">
        <f t="shared" si="643"/>
        <v>match</v>
      </c>
      <c r="K4147" s="1">
        <f t="shared" si="644"/>
        <v>0</v>
      </c>
      <c r="L4147" s="2">
        <f>IF(F4147=0,"not processed",_xlfn.MINIFS(Processed_data!H:H,Processed_data!A:A,A4147))</f>
        <v>46093</v>
      </c>
      <c r="M4147" s="1">
        <f>IF(F4147=0,"not processed",ABS(bank_source_transactions__1[[#This Row],[transaction_date]]-Reconciliation!L4147))</f>
        <v>2</v>
      </c>
      <c r="N4147" s="1" t="str" cm="1">
        <f t="array" ref="N4147">_xlfn.IFS(M4147="not Processed", "Not Processed",M4147&gt;2,"SLA Breached",M4147&lt;=2,"Within SLA")</f>
        <v>Within SLA</v>
      </c>
      <c r="O4147" s="1" t="str">
        <f>_xlfn.XLOOKUP(A4147,Source_data!A:A,Source_data!D:D)</f>
        <v>IMPS</v>
      </c>
      <c r="P4147" s="1">
        <f t="shared" si="645"/>
        <v>0</v>
      </c>
      <c r="Q4147" s="1">
        <f t="shared" si="646"/>
        <v>0</v>
      </c>
      <c r="R4147" s="1">
        <f t="shared" si="647"/>
        <v>0</v>
      </c>
      <c r="S4147" s="1">
        <f t="shared" si="648"/>
        <v>0</v>
      </c>
      <c r="T4147" s="1">
        <f t="shared" si="649"/>
        <v>0</v>
      </c>
      <c r="U4147" s="1" t="str">
        <f>_xlfn.XLOOKUP(Table3[[#This Row],[Transaction ID]],Source_data!A:A,Source_data!E:E)</f>
        <v>Hyderabad</v>
      </c>
      <c r="V4147" s="1">
        <f>_xlfn.IFNA(_xlfn.XLOOKUP(A4147,bank_processed_transactions[transaction_id],bank_processed_transactions[processing_minutes]),"")</f>
        <v>5.7</v>
      </c>
      <c r="W4147" s="31">
        <f>_xlfn.XLOOKUP(A4147,Source_data!A:A,Source_data!B:B)</f>
        <v>46091</v>
      </c>
    </row>
    <row r="4148" spans="1:23" x14ac:dyDescent="0.3">
      <c r="A4148" s="3" t="s">
        <v>2298</v>
      </c>
      <c r="B4148" s="1">
        <f>_xlfn.XLOOKUP(A4148,bank_source_transactions__1[transaction_id],bank_source_transactions__1[amount_inr])</f>
        <v>6916.51</v>
      </c>
      <c r="C4148" s="1">
        <f>_xlfn.XLOOKUP(A4148,Processed_data!A:A,Processed_data!F:F)</f>
        <v>6916.51</v>
      </c>
      <c r="D4148" s="1" t="str">
        <f>_xlfn.XLOOKUP(A4148,bank_source_transactions__1[transaction_id],bank_source_transactions__1[transaction_status])</f>
        <v>FAILED</v>
      </c>
      <c r="E4148" s="1" t="str">
        <f>_xlfn.XLOOKUP(A4148,Processed_data!A:A,Processed_data!G:G)</f>
        <v>FAILED</v>
      </c>
      <c r="F4148" s="1">
        <f>COUNTIF(bank_processed_transactions[transaction_id],A4148)</f>
        <v>1</v>
      </c>
      <c r="G4148" s="1" t="str">
        <f t="shared" si="640"/>
        <v>found</v>
      </c>
      <c r="H4148" s="1" t="str">
        <f t="shared" si="641"/>
        <v>Not Duplicate</v>
      </c>
      <c r="I4148" s="1" t="str">
        <f t="shared" si="642"/>
        <v>match</v>
      </c>
      <c r="J4148" s="1" t="str">
        <f t="shared" si="643"/>
        <v>match</v>
      </c>
      <c r="K4148" s="1">
        <f t="shared" si="644"/>
        <v>0</v>
      </c>
      <c r="L4148" s="2">
        <f>IF(F4148=0,"not processed",_xlfn.MINIFS(Processed_data!H:H,Processed_data!A:A,A4148))</f>
        <v>46084</v>
      </c>
      <c r="M4148" s="1">
        <f>IF(F4148=0,"not processed",ABS(bank_source_transactions__1[[#This Row],[transaction_date]]-Reconciliation!L4148))</f>
        <v>0</v>
      </c>
      <c r="N4148" s="1" t="str" cm="1">
        <f t="array" ref="N4148">_xlfn.IFS(M4148="not Processed", "Not Processed",M4148&gt;2,"SLA Breached",M4148&lt;=2,"Within SLA")</f>
        <v>Within SLA</v>
      </c>
      <c r="O4148" s="1" t="str">
        <f>_xlfn.XLOOKUP(A4148,Source_data!A:A,Source_data!D:D)</f>
        <v>UPI</v>
      </c>
      <c r="P4148" s="1">
        <f t="shared" si="645"/>
        <v>0</v>
      </c>
      <c r="Q4148" s="1">
        <f t="shared" si="646"/>
        <v>0</v>
      </c>
      <c r="R4148" s="1">
        <f t="shared" si="647"/>
        <v>0</v>
      </c>
      <c r="S4148" s="1">
        <f t="shared" si="648"/>
        <v>0</v>
      </c>
      <c r="T4148" s="1">
        <f t="shared" si="649"/>
        <v>0</v>
      </c>
      <c r="U4148" s="1" t="str">
        <f>_xlfn.XLOOKUP(Table3[[#This Row],[Transaction ID]],Source_data!A:A,Source_data!E:E)</f>
        <v>Hyderabad</v>
      </c>
      <c r="V4148" s="1">
        <f>_xlfn.IFNA(_xlfn.XLOOKUP(A4148,bank_processed_transactions[transaction_id],bank_processed_transactions[processing_minutes]),"")</f>
        <v>10.199999999999999</v>
      </c>
      <c r="W4148" s="31">
        <f>_xlfn.XLOOKUP(A4148,Source_data!A:A,Source_data!B:B)</f>
        <v>46084</v>
      </c>
    </row>
    <row r="4149" spans="1:23" x14ac:dyDescent="0.3">
      <c r="A4149" s="4" t="s">
        <v>1833</v>
      </c>
      <c r="B4149" s="1">
        <f>_xlfn.XLOOKUP(A4149,bank_source_transactions__1[transaction_id],bank_source_transactions__1[amount_inr])</f>
        <v>641.34</v>
      </c>
      <c r="C4149" s="1">
        <f>_xlfn.XLOOKUP(A4149,Processed_data!A:A,Processed_data!F:F)</f>
        <v>641.34</v>
      </c>
      <c r="D4149" s="1" t="str">
        <f>_xlfn.XLOOKUP(A4149,bank_source_transactions__1[transaction_id],bank_source_transactions__1[transaction_status])</f>
        <v>SUCCESS</v>
      </c>
      <c r="E4149" s="1" t="str">
        <f>_xlfn.XLOOKUP(A4149,Processed_data!A:A,Processed_data!G:G)</f>
        <v>SUCCESS</v>
      </c>
      <c r="F4149" s="1">
        <f>COUNTIF(bank_processed_transactions[transaction_id],A4149)</f>
        <v>1</v>
      </c>
      <c r="G4149" s="1" t="str">
        <f t="shared" si="640"/>
        <v>found</v>
      </c>
      <c r="H4149" s="1" t="str">
        <f t="shared" si="641"/>
        <v>Not Duplicate</v>
      </c>
      <c r="I4149" s="1" t="str">
        <f t="shared" si="642"/>
        <v>match</v>
      </c>
      <c r="J4149" s="1" t="str">
        <f t="shared" si="643"/>
        <v>match</v>
      </c>
      <c r="K4149" s="1">
        <f t="shared" si="644"/>
        <v>0</v>
      </c>
      <c r="L4149" s="2">
        <f>IF(F4149=0,"not processed",_xlfn.MINIFS(Processed_data!H:H,Processed_data!A:A,A4149))</f>
        <v>46096</v>
      </c>
      <c r="M4149" s="1">
        <f>IF(F4149=0,"not processed",ABS(bank_source_transactions__1[[#This Row],[transaction_date]]-Reconciliation!L4149))</f>
        <v>2</v>
      </c>
      <c r="N4149" s="1" t="str" cm="1">
        <f t="array" ref="N4149">_xlfn.IFS(M4149="not Processed", "Not Processed",M4149&gt;2,"SLA Breached",M4149&lt;=2,"Within SLA")</f>
        <v>Within SLA</v>
      </c>
      <c r="O4149" s="1" t="str">
        <f>_xlfn.XLOOKUP(A4149,Source_data!A:A,Source_data!D:D)</f>
        <v>CARD</v>
      </c>
      <c r="P4149" s="1">
        <f t="shared" si="645"/>
        <v>0</v>
      </c>
      <c r="Q4149" s="1">
        <f t="shared" si="646"/>
        <v>0</v>
      </c>
      <c r="R4149" s="1">
        <f t="shared" si="647"/>
        <v>0</v>
      </c>
      <c r="S4149" s="1">
        <f t="shared" si="648"/>
        <v>0</v>
      </c>
      <c r="T4149" s="1">
        <f t="shared" si="649"/>
        <v>0</v>
      </c>
      <c r="U4149" s="1" t="str">
        <f>_xlfn.XLOOKUP(Table3[[#This Row],[Transaction ID]],Source_data!A:A,Source_data!E:E)</f>
        <v>Hyderabad</v>
      </c>
      <c r="V4149" s="1">
        <f>_xlfn.IFNA(_xlfn.XLOOKUP(A4149,bank_processed_transactions[transaction_id],bank_processed_transactions[processing_minutes]),"")</f>
        <v>50.8</v>
      </c>
      <c r="W4149" s="31">
        <f>_xlfn.XLOOKUP(A4149,Source_data!A:A,Source_data!B:B)</f>
        <v>46094</v>
      </c>
    </row>
    <row r="4150" spans="1:23" x14ac:dyDescent="0.3">
      <c r="A4150" s="3" t="s">
        <v>911</v>
      </c>
      <c r="B4150" s="1">
        <f>_xlfn.XLOOKUP(A4150,bank_source_transactions__1[transaction_id],bank_source_transactions__1[amount_inr])</f>
        <v>2750.17</v>
      </c>
      <c r="C4150" s="1">
        <f>_xlfn.XLOOKUP(A4150,Processed_data!A:A,Processed_data!F:F)</f>
        <v>2750.17</v>
      </c>
      <c r="D4150" s="1" t="str">
        <f>_xlfn.XLOOKUP(A4150,bank_source_transactions__1[transaction_id],bank_source_transactions__1[transaction_status])</f>
        <v>SUCCESS</v>
      </c>
      <c r="E4150" s="1" t="str">
        <f>_xlfn.XLOOKUP(A4150,Processed_data!A:A,Processed_data!G:G)</f>
        <v>SUCCESS</v>
      </c>
      <c r="F4150" s="1">
        <f>COUNTIF(bank_processed_transactions[transaction_id],A4150)</f>
        <v>1</v>
      </c>
      <c r="G4150" s="1" t="str">
        <f t="shared" si="640"/>
        <v>found</v>
      </c>
      <c r="H4150" s="1" t="str">
        <f t="shared" si="641"/>
        <v>Not Duplicate</v>
      </c>
      <c r="I4150" s="1" t="str">
        <f t="shared" si="642"/>
        <v>match</v>
      </c>
      <c r="J4150" s="1" t="str">
        <f t="shared" si="643"/>
        <v>match</v>
      </c>
      <c r="K4150" s="1">
        <f t="shared" si="644"/>
        <v>0</v>
      </c>
      <c r="L4150" s="2">
        <f>IF(F4150=0,"not processed",_xlfn.MINIFS(Processed_data!H:H,Processed_data!A:A,A4150))</f>
        <v>46098</v>
      </c>
      <c r="M4150" s="1">
        <f>IF(F4150=0,"not processed",ABS(bank_source_transactions__1[[#This Row],[transaction_date]]-Reconciliation!L4150))</f>
        <v>0</v>
      </c>
      <c r="N4150" s="1" t="str" cm="1">
        <f t="array" ref="N4150">_xlfn.IFS(M4150="not Processed", "Not Processed",M4150&gt;2,"SLA Breached",M4150&lt;=2,"Within SLA")</f>
        <v>Within SLA</v>
      </c>
      <c r="O4150" s="1" t="str">
        <f>_xlfn.XLOOKUP(A4150,Source_data!A:A,Source_data!D:D)</f>
        <v>CARD</v>
      </c>
      <c r="P4150" s="1">
        <f t="shared" si="645"/>
        <v>0</v>
      </c>
      <c r="Q4150" s="1">
        <f t="shared" si="646"/>
        <v>0</v>
      </c>
      <c r="R4150" s="1">
        <f t="shared" si="647"/>
        <v>0</v>
      </c>
      <c r="S4150" s="1">
        <f t="shared" si="648"/>
        <v>0</v>
      </c>
      <c r="T4150" s="1">
        <f t="shared" si="649"/>
        <v>0</v>
      </c>
      <c r="U4150" s="1" t="str">
        <f>_xlfn.XLOOKUP(Table3[[#This Row],[Transaction ID]],Source_data!A:A,Source_data!E:E)</f>
        <v>Mumbai</v>
      </c>
      <c r="V4150" s="1">
        <f>_xlfn.IFNA(_xlfn.XLOOKUP(A4150,bank_processed_transactions[transaction_id],bank_processed_transactions[processing_minutes]),"")</f>
        <v>14.2</v>
      </c>
      <c r="W4150" s="31">
        <f>_xlfn.XLOOKUP(A4150,Source_data!A:A,Source_data!B:B)</f>
        <v>46098</v>
      </c>
    </row>
    <row r="4151" spans="1:23" x14ac:dyDescent="0.3">
      <c r="A4151" s="4" t="s">
        <v>4603</v>
      </c>
      <c r="B4151" s="1">
        <f>_xlfn.XLOOKUP(A4151,bank_source_transactions__1[transaction_id],bank_source_transactions__1[amount_inr])</f>
        <v>1361.91</v>
      </c>
      <c r="C4151" s="1">
        <f>_xlfn.XLOOKUP(A4151,Processed_data!A:A,Processed_data!F:F)</f>
        <v>1361.91</v>
      </c>
      <c r="D4151" s="1" t="str">
        <f>_xlfn.XLOOKUP(A4151,bank_source_transactions__1[transaction_id],bank_source_transactions__1[transaction_status])</f>
        <v>SUCCESS</v>
      </c>
      <c r="E4151" s="1" t="str">
        <f>_xlfn.XLOOKUP(A4151,Processed_data!A:A,Processed_data!G:G)</f>
        <v>SUCCESS</v>
      </c>
      <c r="F4151" s="1">
        <f>COUNTIF(bank_processed_transactions[transaction_id],A4151)</f>
        <v>1</v>
      </c>
      <c r="G4151" s="1" t="str">
        <f t="shared" si="640"/>
        <v>found</v>
      </c>
      <c r="H4151" s="1" t="str">
        <f t="shared" si="641"/>
        <v>Not Duplicate</v>
      </c>
      <c r="I4151" s="1" t="str">
        <f t="shared" si="642"/>
        <v>match</v>
      </c>
      <c r="J4151" s="1" t="str">
        <f t="shared" si="643"/>
        <v>match</v>
      </c>
      <c r="K4151" s="1">
        <f t="shared" si="644"/>
        <v>0</v>
      </c>
      <c r="L4151" s="2">
        <f>IF(F4151=0,"not processed",_xlfn.MINIFS(Processed_data!H:H,Processed_data!A:A,A4151))</f>
        <v>46054</v>
      </c>
      <c r="M4151" s="1">
        <f>IF(F4151=0,"not processed",ABS(bank_source_transactions__1[[#This Row],[transaction_date]]-Reconciliation!L4151))</f>
        <v>3</v>
      </c>
      <c r="N4151" s="1" t="str" cm="1">
        <f t="array" ref="N4151">_xlfn.IFS(M4151="not Processed", "Not Processed",M4151&gt;2,"SLA Breached",M4151&lt;=2,"Within SLA")</f>
        <v>SLA Breached</v>
      </c>
      <c r="O4151" s="1" t="str">
        <f>_xlfn.XLOOKUP(A4151,Source_data!A:A,Source_data!D:D)</f>
        <v>UPI</v>
      </c>
      <c r="P4151" s="1">
        <f t="shared" si="645"/>
        <v>0</v>
      </c>
      <c r="Q4151" s="1">
        <f t="shared" si="646"/>
        <v>0</v>
      </c>
      <c r="R4151" s="1">
        <f t="shared" si="647"/>
        <v>0</v>
      </c>
      <c r="S4151" s="1">
        <f t="shared" si="648"/>
        <v>0</v>
      </c>
      <c r="T4151" s="1">
        <f t="shared" si="649"/>
        <v>1</v>
      </c>
      <c r="U4151" s="1" t="str">
        <f>_xlfn.XLOOKUP(Table3[[#This Row],[Transaction ID]],Source_data!A:A,Source_data!E:E)</f>
        <v>Pune</v>
      </c>
      <c r="V4151" s="1">
        <f>_xlfn.IFNA(_xlfn.XLOOKUP(A4151,bank_processed_transactions[transaction_id],bank_processed_transactions[processing_minutes]),"")</f>
        <v>13.5</v>
      </c>
      <c r="W4151" s="31">
        <f>_xlfn.XLOOKUP(A4151,Source_data!A:A,Source_data!B:B)</f>
        <v>46051</v>
      </c>
    </row>
    <row r="4152" spans="1:23" x14ac:dyDescent="0.3">
      <c r="A4152" s="3" t="s">
        <v>2739</v>
      </c>
      <c r="B4152" s="1">
        <f>_xlfn.XLOOKUP(A4152,bank_source_transactions__1[transaction_id],bank_source_transactions__1[amount_inr])</f>
        <v>7059.24</v>
      </c>
      <c r="C4152" s="1">
        <f>_xlfn.XLOOKUP(A4152,Processed_data!A:A,Processed_data!F:F)</f>
        <v>7059.24</v>
      </c>
      <c r="D4152" s="1" t="str">
        <f>_xlfn.XLOOKUP(A4152,bank_source_transactions__1[transaction_id],bank_source_transactions__1[transaction_status])</f>
        <v>SUCCESS</v>
      </c>
      <c r="E4152" s="1" t="str">
        <f>_xlfn.XLOOKUP(A4152,Processed_data!A:A,Processed_data!G:G)</f>
        <v>SUCCESS</v>
      </c>
      <c r="F4152" s="1">
        <f>COUNTIF(bank_processed_transactions[transaction_id],A4152)</f>
        <v>1</v>
      </c>
      <c r="G4152" s="1" t="str">
        <f t="shared" si="640"/>
        <v>found</v>
      </c>
      <c r="H4152" s="1" t="str">
        <f t="shared" si="641"/>
        <v>Not Duplicate</v>
      </c>
      <c r="I4152" s="1" t="str">
        <f t="shared" si="642"/>
        <v>match</v>
      </c>
      <c r="J4152" s="1" t="str">
        <f t="shared" si="643"/>
        <v>match</v>
      </c>
      <c r="K4152" s="1">
        <f t="shared" si="644"/>
        <v>0</v>
      </c>
      <c r="L4152" s="2">
        <f>IF(F4152=0,"not processed",_xlfn.MINIFS(Processed_data!H:H,Processed_data!A:A,A4152))</f>
        <v>46052</v>
      </c>
      <c r="M4152" s="1">
        <f>IF(F4152=0,"not processed",ABS(bank_source_transactions__1[[#This Row],[transaction_date]]-Reconciliation!L4152))</f>
        <v>0</v>
      </c>
      <c r="N4152" s="1" t="str" cm="1">
        <f t="array" ref="N4152">_xlfn.IFS(M4152="not Processed", "Not Processed",M4152&gt;2,"SLA Breached",M4152&lt;=2,"Within SLA")</f>
        <v>Within SLA</v>
      </c>
      <c r="O4152" s="1" t="str">
        <f>_xlfn.XLOOKUP(A4152,Source_data!A:A,Source_data!D:D)</f>
        <v>CARD</v>
      </c>
      <c r="P4152" s="1">
        <f t="shared" si="645"/>
        <v>0</v>
      </c>
      <c r="Q4152" s="1">
        <f t="shared" si="646"/>
        <v>0</v>
      </c>
      <c r="R4152" s="1">
        <f t="shared" si="647"/>
        <v>0</v>
      </c>
      <c r="S4152" s="1">
        <f t="shared" si="648"/>
        <v>0</v>
      </c>
      <c r="T4152" s="1">
        <f t="shared" si="649"/>
        <v>0</v>
      </c>
      <c r="U4152" s="1" t="str">
        <f>_xlfn.XLOOKUP(Table3[[#This Row],[Transaction ID]],Source_data!A:A,Source_data!E:E)</f>
        <v>Bengaluru</v>
      </c>
      <c r="V4152" s="1">
        <f>_xlfn.IFNA(_xlfn.XLOOKUP(A4152,bank_processed_transactions[transaction_id],bank_processed_transactions[processing_minutes]),"")</f>
        <v>6.1</v>
      </c>
      <c r="W4152" s="31">
        <f>_xlfn.XLOOKUP(A4152,Source_data!A:A,Source_data!B:B)</f>
        <v>46052</v>
      </c>
    </row>
    <row r="4153" spans="1:23" x14ac:dyDescent="0.3">
      <c r="A4153" s="4" t="s">
        <v>4297</v>
      </c>
      <c r="B4153" s="1">
        <f>_xlfn.XLOOKUP(A4153,bank_source_transactions__1[transaction_id],bank_source_transactions__1[amount_inr])</f>
        <v>2076.4299999999998</v>
      </c>
      <c r="C4153" s="1">
        <f>_xlfn.XLOOKUP(A4153,Processed_data!A:A,Processed_data!F:F)</f>
        <v>2076.4299999999998</v>
      </c>
      <c r="D4153" s="1" t="str">
        <f>_xlfn.XLOOKUP(A4153,bank_source_transactions__1[transaction_id],bank_source_transactions__1[transaction_status])</f>
        <v>SUCCESS</v>
      </c>
      <c r="E4153" s="1" t="str">
        <f>_xlfn.XLOOKUP(A4153,Processed_data!A:A,Processed_data!G:G)</f>
        <v>SUCCESS</v>
      </c>
      <c r="F4153" s="1">
        <f>COUNTIF(bank_processed_transactions[transaction_id],A4153)</f>
        <v>1</v>
      </c>
      <c r="G4153" s="1" t="str">
        <f t="shared" si="640"/>
        <v>found</v>
      </c>
      <c r="H4153" s="1" t="str">
        <f t="shared" si="641"/>
        <v>Not Duplicate</v>
      </c>
      <c r="I4153" s="1" t="str">
        <f t="shared" si="642"/>
        <v>match</v>
      </c>
      <c r="J4153" s="1" t="str">
        <f t="shared" si="643"/>
        <v>match</v>
      </c>
      <c r="K4153" s="1">
        <f t="shared" si="644"/>
        <v>0</v>
      </c>
      <c r="L4153" s="2">
        <f>IF(F4153=0,"not processed",_xlfn.MINIFS(Processed_data!H:H,Processed_data!A:A,A4153))</f>
        <v>46087</v>
      </c>
      <c r="M4153" s="1">
        <f>IF(F4153=0,"not processed",ABS(bank_source_transactions__1[[#This Row],[transaction_date]]-Reconciliation!L4153))</f>
        <v>2</v>
      </c>
      <c r="N4153" s="1" t="str" cm="1">
        <f t="array" ref="N4153">_xlfn.IFS(M4153="not Processed", "Not Processed",M4153&gt;2,"SLA Breached",M4153&lt;=2,"Within SLA")</f>
        <v>Within SLA</v>
      </c>
      <c r="O4153" s="1" t="str">
        <f>_xlfn.XLOOKUP(A4153,Source_data!A:A,Source_data!D:D)</f>
        <v>NEFT</v>
      </c>
      <c r="P4153" s="1">
        <f t="shared" si="645"/>
        <v>0</v>
      </c>
      <c r="Q4153" s="1">
        <f t="shared" si="646"/>
        <v>0</v>
      </c>
      <c r="R4153" s="1">
        <f t="shared" si="647"/>
        <v>0</v>
      </c>
      <c r="S4153" s="1">
        <f t="shared" si="648"/>
        <v>0</v>
      </c>
      <c r="T4153" s="1">
        <f t="shared" si="649"/>
        <v>0</v>
      </c>
      <c r="U4153" s="1" t="str">
        <f>_xlfn.XLOOKUP(Table3[[#This Row],[Transaction ID]],Source_data!A:A,Source_data!E:E)</f>
        <v>Mumbai</v>
      </c>
      <c r="V4153" s="1">
        <f>_xlfn.IFNA(_xlfn.XLOOKUP(A4153,bank_processed_transactions[transaction_id],bank_processed_transactions[processing_minutes]),"")</f>
        <v>40</v>
      </c>
      <c r="W4153" s="31">
        <f>_xlfn.XLOOKUP(A4153,Source_data!A:A,Source_data!B:B)</f>
        <v>46085</v>
      </c>
    </row>
    <row r="4154" spans="1:23" x14ac:dyDescent="0.3">
      <c r="A4154" s="3" t="s">
        <v>2908</v>
      </c>
      <c r="B4154" s="1">
        <f>_xlfn.XLOOKUP(A4154,bank_source_transactions__1[transaction_id],bank_source_transactions__1[amount_inr])</f>
        <v>36404.050000000003</v>
      </c>
      <c r="C4154" s="1">
        <f>_xlfn.XLOOKUP(A4154,Processed_data!A:A,Processed_data!F:F)</f>
        <v>36404.050000000003</v>
      </c>
      <c r="D4154" s="1" t="str">
        <f>_xlfn.XLOOKUP(A4154,bank_source_transactions__1[transaction_id],bank_source_transactions__1[transaction_status])</f>
        <v>SUCCESS</v>
      </c>
      <c r="E4154" s="1" t="str">
        <f>_xlfn.XLOOKUP(A4154,Processed_data!A:A,Processed_data!G:G)</f>
        <v>SUCCESS</v>
      </c>
      <c r="F4154" s="1">
        <f>COUNTIF(bank_processed_transactions[transaction_id],A4154)</f>
        <v>1</v>
      </c>
      <c r="G4154" s="1" t="str">
        <f t="shared" si="640"/>
        <v>found</v>
      </c>
      <c r="H4154" s="1" t="str">
        <f t="shared" si="641"/>
        <v>Not Duplicate</v>
      </c>
      <c r="I4154" s="1" t="str">
        <f t="shared" si="642"/>
        <v>match</v>
      </c>
      <c r="J4154" s="1" t="str">
        <f t="shared" si="643"/>
        <v>match</v>
      </c>
      <c r="K4154" s="1">
        <f t="shared" si="644"/>
        <v>0</v>
      </c>
      <c r="L4154" s="2">
        <f>IF(F4154=0,"not processed",_xlfn.MINIFS(Processed_data!H:H,Processed_data!A:A,A4154))</f>
        <v>46097</v>
      </c>
      <c r="M4154" s="1">
        <f>IF(F4154=0,"not processed",ABS(bank_source_transactions__1[[#This Row],[transaction_date]]-Reconciliation!L4154))</f>
        <v>0</v>
      </c>
      <c r="N4154" s="1" t="str" cm="1">
        <f t="array" ref="N4154">_xlfn.IFS(M4154="not Processed", "Not Processed",M4154&gt;2,"SLA Breached",M4154&lt;=2,"Within SLA")</f>
        <v>Within SLA</v>
      </c>
      <c r="O4154" s="1" t="str">
        <f>_xlfn.XLOOKUP(A4154,Source_data!A:A,Source_data!D:D)</f>
        <v>UPI</v>
      </c>
      <c r="P4154" s="1">
        <f t="shared" si="645"/>
        <v>0</v>
      </c>
      <c r="Q4154" s="1">
        <f t="shared" si="646"/>
        <v>0</v>
      </c>
      <c r="R4154" s="1">
        <f t="shared" si="647"/>
        <v>0</v>
      </c>
      <c r="S4154" s="1">
        <f t="shared" si="648"/>
        <v>0</v>
      </c>
      <c r="T4154" s="1">
        <f t="shared" si="649"/>
        <v>0</v>
      </c>
      <c r="U4154" s="1" t="str">
        <f>_xlfn.XLOOKUP(Table3[[#This Row],[Transaction ID]],Source_data!A:A,Source_data!E:E)</f>
        <v>Hyderabad</v>
      </c>
      <c r="V4154" s="1">
        <f>_xlfn.IFNA(_xlfn.XLOOKUP(A4154,bank_processed_transactions[transaction_id],bank_processed_transactions[processing_minutes]),"")</f>
        <v>7</v>
      </c>
      <c r="W4154" s="31">
        <f>_xlfn.XLOOKUP(A4154,Source_data!A:A,Source_data!B:B)</f>
        <v>46097</v>
      </c>
    </row>
    <row r="4155" spans="1:23" x14ac:dyDescent="0.3">
      <c r="A4155" s="4" t="s">
        <v>2701</v>
      </c>
      <c r="B4155" s="1">
        <f>_xlfn.XLOOKUP(A4155,bank_source_transactions__1[transaction_id],bank_source_transactions__1[amount_inr])</f>
        <v>768.25</v>
      </c>
      <c r="C4155" s="1">
        <f>_xlfn.XLOOKUP(A4155,Processed_data!A:A,Processed_data!F:F)</f>
        <v>768.25</v>
      </c>
      <c r="D4155" s="1" t="str">
        <f>_xlfn.XLOOKUP(A4155,bank_source_transactions__1[transaction_id],bank_source_transactions__1[transaction_status])</f>
        <v>SUCCESS</v>
      </c>
      <c r="E4155" s="1" t="str">
        <f>_xlfn.XLOOKUP(A4155,Processed_data!A:A,Processed_data!G:G)</f>
        <v>SUCCESS</v>
      </c>
      <c r="F4155" s="1">
        <f>COUNTIF(bank_processed_transactions[transaction_id],A4155)</f>
        <v>1</v>
      </c>
      <c r="G4155" s="1" t="str">
        <f t="shared" si="640"/>
        <v>found</v>
      </c>
      <c r="H4155" s="1" t="str">
        <f t="shared" si="641"/>
        <v>Not Duplicate</v>
      </c>
      <c r="I4155" s="1" t="str">
        <f t="shared" si="642"/>
        <v>match</v>
      </c>
      <c r="J4155" s="1" t="str">
        <f t="shared" si="643"/>
        <v>match</v>
      </c>
      <c r="K4155" s="1">
        <f t="shared" si="644"/>
        <v>0</v>
      </c>
      <c r="L4155" s="2">
        <f>IF(F4155=0,"not processed",_xlfn.MINIFS(Processed_data!H:H,Processed_data!A:A,A4155))</f>
        <v>46084</v>
      </c>
      <c r="M4155" s="1">
        <f>IF(F4155=0,"not processed",ABS(bank_source_transactions__1[[#This Row],[transaction_date]]-Reconciliation!L4155))</f>
        <v>2</v>
      </c>
      <c r="N4155" s="1" t="str" cm="1">
        <f t="array" ref="N4155">_xlfn.IFS(M4155="not Processed", "Not Processed",M4155&gt;2,"SLA Breached",M4155&lt;=2,"Within SLA")</f>
        <v>Within SLA</v>
      </c>
      <c r="O4155" s="1" t="str">
        <f>_xlfn.XLOOKUP(A4155,Source_data!A:A,Source_data!D:D)</f>
        <v>UPI</v>
      </c>
      <c r="P4155" s="1">
        <f t="shared" si="645"/>
        <v>0</v>
      </c>
      <c r="Q4155" s="1">
        <f t="shared" si="646"/>
        <v>0</v>
      </c>
      <c r="R4155" s="1">
        <f t="shared" si="647"/>
        <v>0</v>
      </c>
      <c r="S4155" s="1">
        <f t="shared" si="648"/>
        <v>0</v>
      </c>
      <c r="T4155" s="1">
        <f t="shared" si="649"/>
        <v>0</v>
      </c>
      <c r="U4155" s="1" t="str">
        <f>_xlfn.XLOOKUP(Table3[[#This Row],[Transaction ID]],Source_data!A:A,Source_data!E:E)</f>
        <v>Hyderabad</v>
      </c>
      <c r="V4155" s="1">
        <f>_xlfn.IFNA(_xlfn.XLOOKUP(A4155,bank_processed_transactions[transaction_id],bank_processed_transactions[processing_minutes]),"")</f>
        <v>52.4</v>
      </c>
      <c r="W4155" s="31">
        <f>_xlfn.XLOOKUP(A4155,Source_data!A:A,Source_data!B:B)</f>
        <v>46082</v>
      </c>
    </row>
    <row r="4156" spans="1:23" x14ac:dyDescent="0.3">
      <c r="A4156" s="3" t="s">
        <v>4727</v>
      </c>
      <c r="B4156" s="1">
        <f>_xlfn.XLOOKUP(A4156,bank_source_transactions__1[transaction_id],bank_source_transactions__1[amount_inr])</f>
        <v>11977.75</v>
      </c>
      <c r="C4156" s="1">
        <f>_xlfn.XLOOKUP(A4156,Processed_data!A:A,Processed_data!F:F)</f>
        <v>11977.75</v>
      </c>
      <c r="D4156" s="1" t="str">
        <f>_xlfn.XLOOKUP(A4156,bank_source_transactions__1[transaction_id],bank_source_transactions__1[transaction_status])</f>
        <v>SUCCESS</v>
      </c>
      <c r="E4156" s="1" t="str">
        <f>_xlfn.XLOOKUP(A4156,Processed_data!A:A,Processed_data!G:G)</f>
        <v>SUCCESS</v>
      </c>
      <c r="F4156" s="1">
        <f>COUNTIF(bank_processed_transactions[transaction_id],A4156)</f>
        <v>1</v>
      </c>
      <c r="G4156" s="1" t="str">
        <f t="shared" si="640"/>
        <v>found</v>
      </c>
      <c r="H4156" s="1" t="str">
        <f t="shared" si="641"/>
        <v>Not Duplicate</v>
      </c>
      <c r="I4156" s="1" t="str">
        <f t="shared" si="642"/>
        <v>match</v>
      </c>
      <c r="J4156" s="1" t="str">
        <f t="shared" si="643"/>
        <v>match</v>
      </c>
      <c r="K4156" s="1">
        <f t="shared" si="644"/>
        <v>0</v>
      </c>
      <c r="L4156" s="2">
        <f>IF(F4156=0,"not processed",_xlfn.MINIFS(Processed_data!H:H,Processed_data!A:A,A4156))</f>
        <v>46091</v>
      </c>
      <c r="M4156" s="1">
        <f>IF(F4156=0,"not processed",ABS(bank_source_transactions__1[[#This Row],[transaction_date]]-Reconciliation!L4156))</f>
        <v>0</v>
      </c>
      <c r="N4156" s="1" t="str" cm="1">
        <f t="array" ref="N4156">_xlfn.IFS(M4156="not Processed", "Not Processed",M4156&gt;2,"SLA Breached",M4156&lt;=2,"Within SLA")</f>
        <v>Within SLA</v>
      </c>
      <c r="O4156" s="1" t="str">
        <f>_xlfn.XLOOKUP(A4156,Source_data!A:A,Source_data!D:D)</f>
        <v>NEFT</v>
      </c>
      <c r="P4156" s="1">
        <f t="shared" si="645"/>
        <v>0</v>
      </c>
      <c r="Q4156" s="1">
        <f t="shared" si="646"/>
        <v>0</v>
      </c>
      <c r="R4156" s="1">
        <f t="shared" si="647"/>
        <v>0</v>
      </c>
      <c r="S4156" s="1">
        <f t="shared" si="648"/>
        <v>0</v>
      </c>
      <c r="T4156" s="1">
        <f t="shared" si="649"/>
        <v>0</v>
      </c>
      <c r="U4156" s="1" t="str">
        <f>_xlfn.XLOOKUP(Table3[[#This Row],[Transaction ID]],Source_data!A:A,Source_data!E:E)</f>
        <v>Hyderabad</v>
      </c>
      <c r="V4156" s="1">
        <f>_xlfn.IFNA(_xlfn.XLOOKUP(A4156,bank_processed_transactions[transaction_id],bank_processed_transactions[processing_minutes]),"")</f>
        <v>31.1</v>
      </c>
      <c r="W4156" s="31">
        <f>_xlfn.XLOOKUP(A4156,Source_data!A:A,Source_data!B:B)</f>
        <v>46091</v>
      </c>
    </row>
    <row r="4157" spans="1:23" x14ac:dyDescent="0.3">
      <c r="A4157" s="4" t="s">
        <v>3255</v>
      </c>
      <c r="B4157" s="1">
        <f>_xlfn.XLOOKUP(A4157,bank_source_transactions__1[transaction_id],bank_source_transactions__1[amount_inr])</f>
        <v>10292.44</v>
      </c>
      <c r="C4157" s="1">
        <f>_xlfn.XLOOKUP(A4157,Processed_data!A:A,Processed_data!F:F)</f>
        <v>10292.44</v>
      </c>
      <c r="D4157" s="1" t="str">
        <f>_xlfn.XLOOKUP(A4157,bank_source_transactions__1[transaction_id],bank_source_transactions__1[transaction_status])</f>
        <v>REVERSED</v>
      </c>
      <c r="E4157" s="1" t="str">
        <f>_xlfn.XLOOKUP(A4157,Processed_data!A:A,Processed_data!G:G)</f>
        <v>REVERSED</v>
      </c>
      <c r="F4157" s="1">
        <f>COUNTIF(bank_processed_transactions[transaction_id],A4157)</f>
        <v>1</v>
      </c>
      <c r="G4157" s="1" t="str">
        <f t="shared" si="640"/>
        <v>found</v>
      </c>
      <c r="H4157" s="1" t="str">
        <f t="shared" si="641"/>
        <v>Not Duplicate</v>
      </c>
      <c r="I4157" s="1" t="str">
        <f t="shared" si="642"/>
        <v>match</v>
      </c>
      <c r="J4157" s="1" t="str">
        <f t="shared" si="643"/>
        <v>match</v>
      </c>
      <c r="K4157" s="1">
        <f t="shared" si="644"/>
        <v>0</v>
      </c>
      <c r="L4157" s="2">
        <f>IF(F4157=0,"not processed",_xlfn.MINIFS(Processed_data!H:H,Processed_data!A:A,A4157))</f>
        <v>46113</v>
      </c>
      <c r="M4157" s="1">
        <f>IF(F4157=0,"not processed",ABS(bank_source_transactions__1[[#This Row],[transaction_date]]-Reconciliation!L4157))</f>
        <v>3</v>
      </c>
      <c r="N4157" s="1" t="str" cm="1">
        <f t="array" ref="N4157">_xlfn.IFS(M4157="not Processed", "Not Processed",M4157&gt;2,"SLA Breached",M4157&lt;=2,"Within SLA")</f>
        <v>SLA Breached</v>
      </c>
      <c r="O4157" s="1" t="str">
        <f>_xlfn.XLOOKUP(A4157,Source_data!A:A,Source_data!D:D)</f>
        <v>NEFT</v>
      </c>
      <c r="P4157" s="1">
        <f t="shared" si="645"/>
        <v>0</v>
      </c>
      <c r="Q4157" s="1">
        <f t="shared" si="646"/>
        <v>0</v>
      </c>
      <c r="R4157" s="1">
        <f t="shared" si="647"/>
        <v>0</v>
      </c>
      <c r="S4157" s="1">
        <f t="shared" si="648"/>
        <v>0</v>
      </c>
      <c r="T4157" s="1">
        <f t="shared" si="649"/>
        <v>1</v>
      </c>
      <c r="U4157" s="1" t="str">
        <f>_xlfn.XLOOKUP(Table3[[#This Row],[Transaction ID]],Source_data!A:A,Source_data!E:E)</f>
        <v>Bengaluru</v>
      </c>
      <c r="V4157" s="1">
        <f>_xlfn.IFNA(_xlfn.XLOOKUP(A4157,bank_processed_transactions[transaction_id],bank_processed_transactions[processing_minutes]),"")</f>
        <v>35.5</v>
      </c>
      <c r="W4157" s="31">
        <f>_xlfn.XLOOKUP(A4157,Source_data!A:A,Source_data!B:B)</f>
        <v>46110</v>
      </c>
    </row>
    <row r="4158" spans="1:23" x14ac:dyDescent="0.3">
      <c r="A4158" s="3" t="s">
        <v>3901</v>
      </c>
      <c r="B4158" s="1">
        <f>_xlfn.XLOOKUP(A4158,bank_source_transactions__1[transaction_id],bank_source_transactions__1[amount_inr])</f>
        <v>3384.64</v>
      </c>
      <c r="C4158" s="1">
        <f>_xlfn.XLOOKUP(A4158,Processed_data!A:A,Processed_data!F:F)</f>
        <v>3384.64</v>
      </c>
      <c r="D4158" s="1" t="str">
        <f>_xlfn.XLOOKUP(A4158,bank_source_transactions__1[transaction_id],bank_source_transactions__1[transaction_status])</f>
        <v>SUCCESS</v>
      </c>
      <c r="E4158" s="1" t="str">
        <f>_xlfn.XLOOKUP(A4158,Processed_data!A:A,Processed_data!G:G)</f>
        <v>SUCCESS</v>
      </c>
      <c r="F4158" s="1">
        <f>COUNTIF(bank_processed_transactions[transaction_id],A4158)</f>
        <v>1</v>
      </c>
      <c r="G4158" s="1" t="str">
        <f t="shared" si="640"/>
        <v>found</v>
      </c>
      <c r="H4158" s="1" t="str">
        <f t="shared" si="641"/>
        <v>Not Duplicate</v>
      </c>
      <c r="I4158" s="1" t="str">
        <f t="shared" si="642"/>
        <v>match</v>
      </c>
      <c r="J4158" s="1" t="str">
        <f t="shared" si="643"/>
        <v>match</v>
      </c>
      <c r="K4158" s="1">
        <f t="shared" si="644"/>
        <v>0</v>
      </c>
      <c r="L4158" s="2">
        <f>IF(F4158=0,"not processed",_xlfn.MINIFS(Processed_data!H:H,Processed_data!A:A,A4158))</f>
        <v>46090</v>
      </c>
      <c r="M4158" s="1">
        <f>IF(F4158=0,"not processed",ABS(bank_source_transactions__1[[#This Row],[transaction_date]]-Reconciliation!L4158))</f>
        <v>3</v>
      </c>
      <c r="N4158" s="1" t="str" cm="1">
        <f t="array" ref="N4158">_xlfn.IFS(M4158="not Processed", "Not Processed",M4158&gt;2,"SLA Breached",M4158&lt;=2,"Within SLA")</f>
        <v>SLA Breached</v>
      </c>
      <c r="O4158" s="1" t="str">
        <f>_xlfn.XLOOKUP(A4158,Source_data!A:A,Source_data!D:D)</f>
        <v>IMPS</v>
      </c>
      <c r="P4158" s="1">
        <f t="shared" si="645"/>
        <v>0</v>
      </c>
      <c r="Q4158" s="1">
        <f t="shared" si="646"/>
        <v>0</v>
      </c>
      <c r="R4158" s="1">
        <f t="shared" si="647"/>
        <v>0</v>
      </c>
      <c r="S4158" s="1">
        <f t="shared" si="648"/>
        <v>0</v>
      </c>
      <c r="T4158" s="1">
        <f t="shared" si="649"/>
        <v>1</v>
      </c>
      <c r="U4158" s="1" t="str">
        <f>_xlfn.XLOOKUP(Table3[[#This Row],[Transaction ID]],Source_data!A:A,Source_data!E:E)</f>
        <v>Mumbai</v>
      </c>
      <c r="V4158" s="1">
        <f>_xlfn.IFNA(_xlfn.XLOOKUP(A4158,bank_processed_transactions[transaction_id],bank_processed_transactions[processing_minutes]),"")</f>
        <v>66.900000000000006</v>
      </c>
      <c r="W4158" s="31">
        <f>_xlfn.XLOOKUP(A4158,Source_data!A:A,Source_data!B:B)</f>
        <v>46087</v>
      </c>
    </row>
    <row r="4159" spans="1:23" x14ac:dyDescent="0.3">
      <c r="A4159" s="4" t="s">
        <v>2642</v>
      </c>
      <c r="B4159" s="1">
        <f>_xlfn.XLOOKUP(A4159,bank_source_transactions__1[transaction_id],bank_source_transactions__1[amount_inr])</f>
        <v>15363.98</v>
      </c>
      <c r="C4159" s="1">
        <f>_xlfn.XLOOKUP(A4159,Processed_data!A:A,Processed_data!F:F)</f>
        <v>15363.98</v>
      </c>
      <c r="D4159" s="1" t="str">
        <f>_xlfn.XLOOKUP(A4159,bank_source_transactions__1[transaction_id],bank_source_transactions__1[transaction_status])</f>
        <v>SUCCESS</v>
      </c>
      <c r="E4159" s="1" t="str">
        <f>_xlfn.XLOOKUP(A4159,Processed_data!A:A,Processed_data!G:G)</f>
        <v>SUCCESS</v>
      </c>
      <c r="F4159" s="1">
        <f>COUNTIF(bank_processed_transactions[transaction_id],A4159)</f>
        <v>1</v>
      </c>
      <c r="G4159" s="1" t="str">
        <f t="shared" si="640"/>
        <v>found</v>
      </c>
      <c r="H4159" s="1" t="str">
        <f t="shared" si="641"/>
        <v>Not Duplicate</v>
      </c>
      <c r="I4159" s="1" t="str">
        <f t="shared" si="642"/>
        <v>match</v>
      </c>
      <c r="J4159" s="1" t="str">
        <f t="shared" si="643"/>
        <v>match</v>
      </c>
      <c r="K4159" s="1">
        <f t="shared" si="644"/>
        <v>0</v>
      </c>
      <c r="L4159" s="2">
        <f>IF(F4159=0,"not processed",_xlfn.MINIFS(Processed_data!H:H,Processed_data!A:A,A4159))</f>
        <v>46064</v>
      </c>
      <c r="M4159" s="1">
        <f>IF(F4159=0,"not processed",ABS(bank_source_transactions__1[[#This Row],[transaction_date]]-Reconciliation!L4159))</f>
        <v>0</v>
      </c>
      <c r="N4159" s="1" t="str" cm="1">
        <f t="array" ref="N4159">_xlfn.IFS(M4159="not Processed", "Not Processed",M4159&gt;2,"SLA Breached",M4159&lt;=2,"Within SLA")</f>
        <v>Within SLA</v>
      </c>
      <c r="O4159" s="1" t="str">
        <f>_xlfn.XLOOKUP(A4159,Source_data!A:A,Source_data!D:D)</f>
        <v>IMPS</v>
      </c>
      <c r="P4159" s="1">
        <f t="shared" si="645"/>
        <v>0</v>
      </c>
      <c r="Q4159" s="1">
        <f t="shared" si="646"/>
        <v>0</v>
      </c>
      <c r="R4159" s="1">
        <f t="shared" si="647"/>
        <v>0</v>
      </c>
      <c r="S4159" s="1">
        <f t="shared" si="648"/>
        <v>0</v>
      </c>
      <c r="T4159" s="1">
        <f t="shared" si="649"/>
        <v>0</v>
      </c>
      <c r="U4159" s="1" t="str">
        <f>_xlfn.XLOOKUP(Table3[[#This Row],[Transaction ID]],Source_data!A:A,Source_data!E:E)</f>
        <v>Pune</v>
      </c>
      <c r="V4159" s="1">
        <f>_xlfn.IFNA(_xlfn.XLOOKUP(A4159,bank_processed_transactions[transaction_id],bank_processed_transactions[processing_minutes]),"")</f>
        <v>22</v>
      </c>
      <c r="W4159" s="31">
        <f>_xlfn.XLOOKUP(A4159,Source_data!A:A,Source_data!B:B)</f>
        <v>46064</v>
      </c>
    </row>
    <row r="4160" spans="1:23" x14ac:dyDescent="0.3">
      <c r="A4160" s="3" t="s">
        <v>879</v>
      </c>
      <c r="B4160" s="1">
        <f>_xlfn.XLOOKUP(A4160,bank_source_transactions__1[transaction_id],bank_source_transactions__1[amount_inr])</f>
        <v>11306.8</v>
      </c>
      <c r="C4160" s="1">
        <f>_xlfn.XLOOKUP(A4160,Processed_data!A:A,Processed_data!F:F)</f>
        <v>11306.8</v>
      </c>
      <c r="D4160" s="1" t="str">
        <f>_xlfn.XLOOKUP(A4160,bank_source_transactions__1[transaction_id],bank_source_transactions__1[transaction_status])</f>
        <v>SUCCESS</v>
      </c>
      <c r="E4160" s="1" t="str">
        <f>_xlfn.XLOOKUP(A4160,Processed_data!A:A,Processed_data!G:G)</f>
        <v>SUCCESS</v>
      </c>
      <c r="F4160" s="1">
        <f>COUNTIF(bank_processed_transactions[transaction_id],A4160)</f>
        <v>1</v>
      </c>
      <c r="G4160" s="1" t="str">
        <f t="shared" si="640"/>
        <v>found</v>
      </c>
      <c r="H4160" s="1" t="str">
        <f t="shared" si="641"/>
        <v>Not Duplicate</v>
      </c>
      <c r="I4160" s="1" t="str">
        <f t="shared" si="642"/>
        <v>match</v>
      </c>
      <c r="J4160" s="1" t="str">
        <f t="shared" si="643"/>
        <v>match</v>
      </c>
      <c r="K4160" s="1">
        <f t="shared" si="644"/>
        <v>0</v>
      </c>
      <c r="L4160" s="2">
        <f>IF(F4160=0,"not processed",_xlfn.MINIFS(Processed_data!H:H,Processed_data!A:A,A4160))</f>
        <v>46100</v>
      </c>
      <c r="M4160" s="1">
        <f>IF(F4160=0,"not processed",ABS(bank_source_transactions__1[[#This Row],[transaction_date]]-Reconciliation!L4160))</f>
        <v>2</v>
      </c>
      <c r="N4160" s="1" t="str" cm="1">
        <f t="array" ref="N4160">_xlfn.IFS(M4160="not Processed", "Not Processed",M4160&gt;2,"SLA Breached",M4160&lt;=2,"Within SLA")</f>
        <v>Within SLA</v>
      </c>
      <c r="O4160" s="1" t="str">
        <f>_xlfn.XLOOKUP(A4160,Source_data!A:A,Source_data!D:D)</f>
        <v>UPI</v>
      </c>
      <c r="P4160" s="1">
        <f t="shared" si="645"/>
        <v>0</v>
      </c>
      <c r="Q4160" s="1">
        <f t="shared" si="646"/>
        <v>0</v>
      </c>
      <c r="R4160" s="1">
        <f t="shared" si="647"/>
        <v>0</v>
      </c>
      <c r="S4160" s="1">
        <f t="shared" si="648"/>
        <v>0</v>
      </c>
      <c r="T4160" s="1">
        <f t="shared" si="649"/>
        <v>0</v>
      </c>
      <c r="U4160" s="1" t="str">
        <f>_xlfn.XLOOKUP(Table3[[#This Row],[Transaction ID]],Source_data!A:A,Source_data!E:E)</f>
        <v>Pune</v>
      </c>
      <c r="V4160" s="1">
        <f>_xlfn.IFNA(_xlfn.XLOOKUP(A4160,bank_processed_transactions[transaction_id],bank_processed_transactions[processing_minutes]),"")</f>
        <v>30.7</v>
      </c>
      <c r="W4160" s="31">
        <f>_xlfn.XLOOKUP(A4160,Source_data!A:A,Source_data!B:B)</f>
        <v>46098</v>
      </c>
    </row>
    <row r="4161" spans="1:23" x14ac:dyDescent="0.3">
      <c r="A4161" s="4" t="s">
        <v>3343</v>
      </c>
      <c r="B4161" s="1">
        <f>_xlfn.XLOOKUP(A4161,bank_source_transactions__1[transaction_id],bank_source_transactions__1[amount_inr])</f>
        <v>1342.46</v>
      </c>
      <c r="C4161" s="1">
        <f>_xlfn.XLOOKUP(A4161,Processed_data!A:A,Processed_data!F:F)</f>
        <v>1342.46</v>
      </c>
      <c r="D4161" s="1" t="str">
        <f>_xlfn.XLOOKUP(A4161,bank_source_transactions__1[transaction_id],bank_source_transactions__1[transaction_status])</f>
        <v>SUCCESS</v>
      </c>
      <c r="E4161" s="1" t="str">
        <f>_xlfn.XLOOKUP(A4161,Processed_data!A:A,Processed_data!G:G)</f>
        <v>SUCCESS</v>
      </c>
      <c r="F4161" s="1">
        <f>COUNTIF(bank_processed_transactions[transaction_id],A4161)</f>
        <v>1</v>
      </c>
      <c r="G4161" s="1" t="str">
        <f t="shared" si="640"/>
        <v>found</v>
      </c>
      <c r="H4161" s="1" t="str">
        <f t="shared" si="641"/>
        <v>Not Duplicate</v>
      </c>
      <c r="I4161" s="1" t="str">
        <f t="shared" si="642"/>
        <v>match</v>
      </c>
      <c r="J4161" s="1" t="str">
        <f t="shared" si="643"/>
        <v>match</v>
      </c>
      <c r="K4161" s="1">
        <f t="shared" si="644"/>
        <v>0</v>
      </c>
      <c r="L4161" s="2">
        <f>IF(F4161=0,"not processed",_xlfn.MINIFS(Processed_data!H:H,Processed_data!A:A,A4161))</f>
        <v>46088</v>
      </c>
      <c r="M4161" s="1">
        <f>IF(F4161=0,"not processed",ABS(bank_source_transactions__1[[#This Row],[transaction_date]]-Reconciliation!L4161))</f>
        <v>3</v>
      </c>
      <c r="N4161" s="1" t="str" cm="1">
        <f t="array" ref="N4161">_xlfn.IFS(M4161="not Processed", "Not Processed",M4161&gt;2,"SLA Breached",M4161&lt;=2,"Within SLA")</f>
        <v>SLA Breached</v>
      </c>
      <c r="O4161" s="1" t="str">
        <f>_xlfn.XLOOKUP(A4161,Source_data!A:A,Source_data!D:D)</f>
        <v>UPI</v>
      </c>
      <c r="P4161" s="1">
        <f t="shared" si="645"/>
        <v>0</v>
      </c>
      <c r="Q4161" s="1">
        <f t="shared" si="646"/>
        <v>0</v>
      </c>
      <c r="R4161" s="1">
        <f t="shared" si="647"/>
        <v>0</v>
      </c>
      <c r="S4161" s="1">
        <f t="shared" si="648"/>
        <v>0</v>
      </c>
      <c r="T4161" s="1">
        <f t="shared" si="649"/>
        <v>1</v>
      </c>
      <c r="U4161" s="1" t="str">
        <f>_xlfn.XLOOKUP(Table3[[#This Row],[Transaction ID]],Source_data!A:A,Source_data!E:E)</f>
        <v>Hyderabad</v>
      </c>
      <c r="V4161" s="1">
        <f>_xlfn.IFNA(_xlfn.XLOOKUP(A4161,bank_processed_transactions[transaction_id],bank_processed_transactions[processing_minutes]),"")</f>
        <v>53.2</v>
      </c>
      <c r="W4161" s="31">
        <f>_xlfn.XLOOKUP(A4161,Source_data!A:A,Source_data!B:B)</f>
        <v>46085</v>
      </c>
    </row>
    <row r="4162" spans="1:23" x14ac:dyDescent="0.3">
      <c r="A4162" s="3" t="s">
        <v>3295</v>
      </c>
      <c r="B4162" s="1">
        <f>_xlfn.XLOOKUP(A4162,bank_source_transactions__1[transaction_id],bank_source_transactions__1[amount_inr])</f>
        <v>13611.86</v>
      </c>
      <c r="C4162" s="1">
        <f>_xlfn.XLOOKUP(A4162,Processed_data!A:A,Processed_data!F:F)</f>
        <v>13611.86</v>
      </c>
      <c r="D4162" s="1" t="str">
        <f>_xlfn.XLOOKUP(A4162,bank_source_transactions__1[transaction_id],bank_source_transactions__1[transaction_status])</f>
        <v>SUCCESS</v>
      </c>
      <c r="E4162" s="1" t="str">
        <f>_xlfn.XLOOKUP(A4162,Processed_data!A:A,Processed_data!G:G)</f>
        <v>SUCCESS</v>
      </c>
      <c r="F4162" s="1">
        <f>COUNTIF(bank_processed_transactions[transaction_id],A4162)</f>
        <v>1</v>
      </c>
      <c r="G4162" s="1" t="str">
        <f t="shared" si="640"/>
        <v>found</v>
      </c>
      <c r="H4162" s="1" t="str">
        <f t="shared" si="641"/>
        <v>Not Duplicate</v>
      </c>
      <c r="I4162" s="1" t="str">
        <f t="shared" si="642"/>
        <v>match</v>
      </c>
      <c r="J4162" s="1" t="str">
        <f t="shared" si="643"/>
        <v>match</v>
      </c>
      <c r="K4162" s="1">
        <f t="shared" si="644"/>
        <v>0</v>
      </c>
      <c r="L4162" s="2">
        <f>IF(F4162=0,"not processed",_xlfn.MINIFS(Processed_data!H:H,Processed_data!A:A,A4162))</f>
        <v>46051</v>
      </c>
      <c r="M4162" s="1">
        <f>IF(F4162=0,"not processed",ABS(bank_source_transactions__1[[#This Row],[transaction_date]]-Reconciliation!L4162))</f>
        <v>0</v>
      </c>
      <c r="N4162" s="1" t="str" cm="1">
        <f t="array" ref="N4162">_xlfn.IFS(M4162="not Processed", "Not Processed",M4162&gt;2,"SLA Breached",M4162&lt;=2,"Within SLA")</f>
        <v>Within SLA</v>
      </c>
      <c r="O4162" s="1" t="str">
        <f>_xlfn.XLOOKUP(A4162,Source_data!A:A,Source_data!D:D)</f>
        <v>NEFT</v>
      </c>
      <c r="P4162" s="1">
        <f t="shared" si="645"/>
        <v>0</v>
      </c>
      <c r="Q4162" s="1">
        <f t="shared" si="646"/>
        <v>0</v>
      </c>
      <c r="R4162" s="1">
        <f t="shared" si="647"/>
        <v>0</v>
      </c>
      <c r="S4162" s="1">
        <f t="shared" si="648"/>
        <v>0</v>
      </c>
      <c r="T4162" s="1">
        <f t="shared" si="649"/>
        <v>0</v>
      </c>
      <c r="U4162" s="1" t="str">
        <f>_xlfn.XLOOKUP(Table3[[#This Row],[Transaction ID]],Source_data!A:A,Source_data!E:E)</f>
        <v>Pune</v>
      </c>
      <c r="V4162" s="1">
        <f>_xlfn.IFNA(_xlfn.XLOOKUP(A4162,bank_processed_transactions[transaction_id],bank_processed_transactions[processing_minutes]),"")</f>
        <v>49.7</v>
      </c>
      <c r="W4162" s="31">
        <f>_xlfn.XLOOKUP(A4162,Source_data!A:A,Source_data!B:B)</f>
        <v>46051</v>
      </c>
    </row>
    <row r="4163" spans="1:23" x14ac:dyDescent="0.3">
      <c r="A4163" s="4" t="s">
        <v>1916</v>
      </c>
      <c r="B4163" s="1">
        <f>_xlfn.XLOOKUP(A4163,bank_source_transactions__1[transaction_id],bank_source_transactions__1[amount_inr])</f>
        <v>4419.83</v>
      </c>
      <c r="C4163" s="1">
        <f>_xlfn.XLOOKUP(A4163,Processed_data!A:A,Processed_data!F:F)</f>
        <v>4419.83</v>
      </c>
      <c r="D4163" s="1" t="str">
        <f>_xlfn.XLOOKUP(A4163,bank_source_transactions__1[transaction_id],bank_source_transactions__1[transaction_status])</f>
        <v>SUCCESS</v>
      </c>
      <c r="E4163" s="1" t="str">
        <f>_xlfn.XLOOKUP(A4163,Processed_data!A:A,Processed_data!G:G)</f>
        <v>SUCCESS</v>
      </c>
      <c r="F4163" s="1">
        <f>COUNTIF(bank_processed_transactions[transaction_id],A4163)</f>
        <v>1</v>
      </c>
      <c r="G4163" s="1" t="str">
        <f t="shared" ref="G4163:G4201" si="650">IF(F4163=0,"missing","found")</f>
        <v>found</v>
      </c>
      <c r="H4163" s="1" t="str">
        <f t="shared" ref="H4163:H4201" si="651">IF(F4163&gt;1,"Duplicate","Not Duplicate")</f>
        <v>Not Duplicate</v>
      </c>
      <c r="I4163" s="1" t="str">
        <f t="shared" ref="I4163:I4201" si="652">IF(F4163=0,"not processed",IF(B4163=C4163,"match","mismatch"))</f>
        <v>match</v>
      </c>
      <c r="J4163" s="1" t="str">
        <f t="shared" ref="J4163:J4201" si="653">IF(F4163=0,"not processed",IF(D4163=E4163,"match","mismatch"))</f>
        <v>match</v>
      </c>
      <c r="K4163" s="1">
        <f t="shared" ref="K4163:K4201" si="654">IF(F4163=0,"missing",ABS(B4163-C4163))</f>
        <v>0</v>
      </c>
      <c r="L4163" s="2">
        <f>IF(F4163=0,"not processed",_xlfn.MINIFS(Processed_data!H:H,Processed_data!A:A,A4163))</f>
        <v>46040</v>
      </c>
      <c r="M4163" s="1">
        <f>IF(F4163=0,"not processed",ABS(bank_source_transactions__1[[#This Row],[transaction_date]]-Reconciliation!L4163))</f>
        <v>0</v>
      </c>
      <c r="N4163" s="1" t="str" cm="1">
        <f t="array" ref="N4163">_xlfn.IFS(M4163="not Processed", "Not Processed",M4163&gt;2,"SLA Breached",M4163&lt;=2,"Within SLA")</f>
        <v>Within SLA</v>
      </c>
      <c r="O4163" s="1" t="str">
        <f>_xlfn.XLOOKUP(A4163,Source_data!A:A,Source_data!D:D)</f>
        <v>IMPS</v>
      </c>
      <c r="P4163" s="1">
        <f t="shared" ref="P4163:P4201" si="655">IF(G4163="missing",1,0)</f>
        <v>0</v>
      </c>
      <c r="Q4163" s="1">
        <f t="shared" ref="Q4163:Q4201" si="656">IF(H4163="duplicate",1,0)</f>
        <v>0</v>
      </c>
      <c r="R4163" s="1">
        <f t="shared" ref="R4163:R4201" si="657">IF(I4163="mismatch",1,0)</f>
        <v>0</v>
      </c>
      <c r="S4163" s="1">
        <f t="shared" ref="S4163:S4201" si="658">IF(J4163="mismatch",1,)</f>
        <v>0</v>
      </c>
      <c r="T4163" s="1">
        <f t="shared" ref="T4163:T4201" si="659">IF(N4163="sla breached",1,0)</f>
        <v>0</v>
      </c>
      <c r="U4163" s="1" t="str">
        <f>_xlfn.XLOOKUP(Table3[[#This Row],[Transaction ID]],Source_data!A:A,Source_data!E:E)</f>
        <v>Hyderabad</v>
      </c>
      <c r="V4163" s="1">
        <f>_xlfn.IFNA(_xlfn.XLOOKUP(A4163,bank_processed_transactions[transaction_id],bank_processed_transactions[processing_minutes]),"")</f>
        <v>33.299999999999997</v>
      </c>
      <c r="W4163" s="31">
        <f>_xlfn.XLOOKUP(A4163,Source_data!A:A,Source_data!B:B)</f>
        <v>46040</v>
      </c>
    </row>
    <row r="4164" spans="1:23" x14ac:dyDescent="0.3">
      <c r="A4164" s="3" t="s">
        <v>3096</v>
      </c>
      <c r="B4164" s="1">
        <f>_xlfn.XLOOKUP(A4164,bank_source_transactions__1[transaction_id],bank_source_transactions__1[amount_inr])</f>
        <v>7734.49</v>
      </c>
      <c r="C4164" s="1">
        <f>_xlfn.XLOOKUP(A4164,Processed_data!A:A,Processed_data!F:F)</f>
        <v>7734.49</v>
      </c>
      <c r="D4164" s="1" t="str">
        <f>_xlfn.XLOOKUP(A4164,bank_source_transactions__1[transaction_id],bank_source_transactions__1[transaction_status])</f>
        <v>SUCCESS</v>
      </c>
      <c r="E4164" s="1" t="str">
        <f>_xlfn.XLOOKUP(A4164,Processed_data!A:A,Processed_data!G:G)</f>
        <v>SUCCESS</v>
      </c>
      <c r="F4164" s="1">
        <f>COUNTIF(bank_processed_transactions[transaction_id],A4164)</f>
        <v>1</v>
      </c>
      <c r="G4164" s="1" t="str">
        <f t="shared" si="650"/>
        <v>found</v>
      </c>
      <c r="H4164" s="1" t="str">
        <f t="shared" si="651"/>
        <v>Not Duplicate</v>
      </c>
      <c r="I4164" s="1" t="str">
        <f t="shared" si="652"/>
        <v>match</v>
      </c>
      <c r="J4164" s="1" t="str">
        <f t="shared" si="653"/>
        <v>match</v>
      </c>
      <c r="K4164" s="1">
        <f t="shared" si="654"/>
        <v>0</v>
      </c>
      <c r="L4164" s="2">
        <f>IF(F4164=0,"not processed",_xlfn.MINIFS(Processed_data!H:H,Processed_data!A:A,A4164))</f>
        <v>46033</v>
      </c>
      <c r="M4164" s="1">
        <f>IF(F4164=0,"not processed",ABS(bank_source_transactions__1[[#This Row],[transaction_date]]-Reconciliation!L4164))</f>
        <v>2</v>
      </c>
      <c r="N4164" s="1" t="str" cm="1">
        <f t="array" ref="N4164">_xlfn.IFS(M4164="not Processed", "Not Processed",M4164&gt;2,"SLA Breached",M4164&lt;=2,"Within SLA")</f>
        <v>Within SLA</v>
      </c>
      <c r="O4164" s="1" t="str">
        <f>_xlfn.XLOOKUP(A4164,Source_data!A:A,Source_data!D:D)</f>
        <v>NEFT</v>
      </c>
      <c r="P4164" s="1">
        <f t="shared" si="655"/>
        <v>0</v>
      </c>
      <c r="Q4164" s="1">
        <f t="shared" si="656"/>
        <v>0</v>
      </c>
      <c r="R4164" s="1">
        <f t="shared" si="657"/>
        <v>0</v>
      </c>
      <c r="S4164" s="1">
        <f t="shared" si="658"/>
        <v>0</v>
      </c>
      <c r="T4164" s="1">
        <f t="shared" si="659"/>
        <v>0</v>
      </c>
      <c r="U4164" s="1" t="str">
        <f>_xlfn.XLOOKUP(Table3[[#This Row],[Transaction ID]],Source_data!A:A,Source_data!E:E)</f>
        <v>Bengaluru</v>
      </c>
      <c r="V4164" s="1">
        <f>_xlfn.IFNA(_xlfn.XLOOKUP(A4164,bank_processed_transactions[transaction_id],bank_processed_transactions[processing_minutes]),"")</f>
        <v>46.8</v>
      </c>
      <c r="W4164" s="31">
        <f>_xlfn.XLOOKUP(A4164,Source_data!A:A,Source_data!B:B)</f>
        <v>46031</v>
      </c>
    </row>
    <row r="4165" spans="1:23" x14ac:dyDescent="0.3">
      <c r="A4165" s="4" t="s">
        <v>3506</v>
      </c>
      <c r="B4165" s="1">
        <f>_xlfn.XLOOKUP(A4165,bank_source_transactions__1[transaction_id],bank_source_transactions__1[amount_inr])</f>
        <v>5778.17</v>
      </c>
      <c r="C4165" s="1">
        <f>_xlfn.XLOOKUP(A4165,Processed_data!A:A,Processed_data!F:F)</f>
        <v>5778.17</v>
      </c>
      <c r="D4165" s="1" t="str">
        <f>_xlfn.XLOOKUP(A4165,bank_source_transactions__1[transaction_id],bank_source_transactions__1[transaction_status])</f>
        <v>SUCCESS</v>
      </c>
      <c r="E4165" s="1" t="str">
        <f>_xlfn.XLOOKUP(A4165,Processed_data!A:A,Processed_data!G:G)</f>
        <v>SUCCESS</v>
      </c>
      <c r="F4165" s="1">
        <f>COUNTIF(bank_processed_transactions[transaction_id],A4165)</f>
        <v>1</v>
      </c>
      <c r="G4165" s="1" t="str">
        <f t="shared" si="650"/>
        <v>found</v>
      </c>
      <c r="H4165" s="1" t="str">
        <f t="shared" si="651"/>
        <v>Not Duplicate</v>
      </c>
      <c r="I4165" s="1" t="str">
        <f t="shared" si="652"/>
        <v>match</v>
      </c>
      <c r="J4165" s="1" t="str">
        <f t="shared" si="653"/>
        <v>match</v>
      </c>
      <c r="K4165" s="1">
        <f t="shared" si="654"/>
        <v>0</v>
      </c>
      <c r="L4165" s="2">
        <f>IF(F4165=0,"not processed",_xlfn.MINIFS(Processed_data!H:H,Processed_data!A:A,A4165))</f>
        <v>46109</v>
      </c>
      <c r="M4165" s="1">
        <f>IF(F4165=0,"not processed",ABS(bank_source_transactions__1[[#This Row],[transaction_date]]-Reconciliation!L4165))</f>
        <v>3</v>
      </c>
      <c r="N4165" s="1" t="str" cm="1">
        <f t="array" ref="N4165">_xlfn.IFS(M4165="not Processed", "Not Processed",M4165&gt;2,"SLA Breached",M4165&lt;=2,"Within SLA")</f>
        <v>SLA Breached</v>
      </c>
      <c r="O4165" s="1" t="str">
        <f>_xlfn.XLOOKUP(A4165,Source_data!A:A,Source_data!D:D)</f>
        <v>UPI</v>
      </c>
      <c r="P4165" s="1">
        <f t="shared" si="655"/>
        <v>0</v>
      </c>
      <c r="Q4165" s="1">
        <f t="shared" si="656"/>
        <v>0</v>
      </c>
      <c r="R4165" s="1">
        <f t="shared" si="657"/>
        <v>0</v>
      </c>
      <c r="S4165" s="1">
        <f t="shared" si="658"/>
        <v>0</v>
      </c>
      <c r="T4165" s="1">
        <f t="shared" si="659"/>
        <v>1</v>
      </c>
      <c r="U4165" s="1" t="str">
        <f>_xlfn.XLOOKUP(Table3[[#This Row],[Transaction ID]],Source_data!A:A,Source_data!E:E)</f>
        <v>Hyderabad</v>
      </c>
      <c r="V4165" s="1">
        <f>_xlfn.IFNA(_xlfn.XLOOKUP(A4165,bank_processed_transactions[transaction_id],bank_processed_transactions[processing_minutes]),"")</f>
        <v>25.3</v>
      </c>
      <c r="W4165" s="31">
        <f>_xlfn.XLOOKUP(A4165,Source_data!A:A,Source_data!B:B)</f>
        <v>46106</v>
      </c>
    </row>
    <row r="4166" spans="1:23" x14ac:dyDescent="0.3">
      <c r="A4166" s="3" t="s">
        <v>2776</v>
      </c>
      <c r="B4166" s="1">
        <f>_xlfn.XLOOKUP(A4166,bank_source_transactions__1[transaction_id],bank_source_transactions__1[amount_inr])</f>
        <v>2493.44</v>
      </c>
      <c r="C4166" s="1">
        <f>_xlfn.XLOOKUP(A4166,Processed_data!A:A,Processed_data!F:F)</f>
        <v>2493.44</v>
      </c>
      <c r="D4166" s="1" t="str">
        <f>_xlfn.XLOOKUP(A4166,bank_source_transactions__1[transaction_id],bank_source_transactions__1[transaction_status])</f>
        <v>SUCCESS</v>
      </c>
      <c r="E4166" s="1" t="str">
        <f>_xlfn.XLOOKUP(A4166,Processed_data!A:A,Processed_data!G:G)</f>
        <v>SUCCESS</v>
      </c>
      <c r="F4166" s="1">
        <f>COUNTIF(bank_processed_transactions[transaction_id],A4166)</f>
        <v>1</v>
      </c>
      <c r="G4166" s="1" t="str">
        <f t="shared" si="650"/>
        <v>found</v>
      </c>
      <c r="H4166" s="1" t="str">
        <f t="shared" si="651"/>
        <v>Not Duplicate</v>
      </c>
      <c r="I4166" s="1" t="str">
        <f t="shared" si="652"/>
        <v>match</v>
      </c>
      <c r="J4166" s="1" t="str">
        <f t="shared" si="653"/>
        <v>match</v>
      </c>
      <c r="K4166" s="1">
        <f t="shared" si="654"/>
        <v>0</v>
      </c>
      <c r="L4166" s="2">
        <f>IF(F4166=0,"not processed",_xlfn.MINIFS(Processed_data!H:H,Processed_data!A:A,A4166))</f>
        <v>46060</v>
      </c>
      <c r="M4166" s="1">
        <f>IF(F4166=0,"not processed",ABS(bank_source_transactions__1[[#This Row],[transaction_date]]-Reconciliation!L4166))</f>
        <v>1</v>
      </c>
      <c r="N4166" s="1" t="str" cm="1">
        <f t="array" ref="N4166">_xlfn.IFS(M4166="not Processed", "Not Processed",M4166&gt;2,"SLA Breached",M4166&lt;=2,"Within SLA")</f>
        <v>Within SLA</v>
      </c>
      <c r="O4166" s="1" t="str">
        <f>_xlfn.XLOOKUP(A4166,Source_data!A:A,Source_data!D:D)</f>
        <v>NEFT</v>
      </c>
      <c r="P4166" s="1">
        <f t="shared" si="655"/>
        <v>0</v>
      </c>
      <c r="Q4166" s="1">
        <f t="shared" si="656"/>
        <v>0</v>
      </c>
      <c r="R4166" s="1">
        <f t="shared" si="657"/>
        <v>0</v>
      </c>
      <c r="S4166" s="1">
        <f t="shared" si="658"/>
        <v>0</v>
      </c>
      <c r="T4166" s="1">
        <f t="shared" si="659"/>
        <v>0</v>
      </c>
      <c r="U4166" s="1" t="str">
        <f>_xlfn.XLOOKUP(Table3[[#This Row],[Transaction ID]],Source_data!A:A,Source_data!E:E)</f>
        <v>Bengaluru</v>
      </c>
      <c r="V4166" s="1">
        <f>_xlfn.IFNA(_xlfn.XLOOKUP(A4166,bank_processed_transactions[transaction_id],bank_processed_transactions[processing_minutes]),"")</f>
        <v>20.3</v>
      </c>
      <c r="W4166" s="31">
        <f>_xlfn.XLOOKUP(A4166,Source_data!A:A,Source_data!B:B)</f>
        <v>46059</v>
      </c>
    </row>
    <row r="4167" spans="1:23" x14ac:dyDescent="0.3">
      <c r="A4167" s="4" t="s">
        <v>416</v>
      </c>
      <c r="B4167" s="1">
        <f>_xlfn.XLOOKUP(A4167,bank_source_transactions__1[transaction_id],bank_source_transactions__1[amount_inr])</f>
        <v>1481.45</v>
      </c>
      <c r="C4167" s="1">
        <f>_xlfn.XLOOKUP(A4167,Processed_data!A:A,Processed_data!F:F)</f>
        <v>1481.45</v>
      </c>
      <c r="D4167" s="1" t="str">
        <f>_xlfn.XLOOKUP(A4167,bank_source_transactions__1[transaction_id],bank_source_transactions__1[transaction_status])</f>
        <v>SUCCESS</v>
      </c>
      <c r="E4167" s="1" t="str">
        <f>_xlfn.XLOOKUP(A4167,Processed_data!A:A,Processed_data!G:G)</f>
        <v>SUCCESS</v>
      </c>
      <c r="F4167" s="1">
        <f>COUNTIF(bank_processed_transactions[transaction_id],A4167)</f>
        <v>1</v>
      </c>
      <c r="G4167" s="1" t="str">
        <f t="shared" si="650"/>
        <v>found</v>
      </c>
      <c r="H4167" s="1" t="str">
        <f t="shared" si="651"/>
        <v>Not Duplicate</v>
      </c>
      <c r="I4167" s="1" t="str">
        <f t="shared" si="652"/>
        <v>match</v>
      </c>
      <c r="J4167" s="1" t="str">
        <f t="shared" si="653"/>
        <v>match</v>
      </c>
      <c r="K4167" s="1">
        <f t="shared" si="654"/>
        <v>0</v>
      </c>
      <c r="L4167" s="2">
        <f>IF(F4167=0,"not processed",_xlfn.MINIFS(Processed_data!H:H,Processed_data!A:A,A4167))</f>
        <v>46033</v>
      </c>
      <c r="M4167" s="1">
        <f>IF(F4167=0,"not processed",ABS(bank_source_transactions__1[[#This Row],[transaction_date]]-Reconciliation!L4167))</f>
        <v>0</v>
      </c>
      <c r="N4167" s="1" t="str" cm="1">
        <f t="array" ref="N4167">_xlfn.IFS(M4167="not Processed", "Not Processed",M4167&gt;2,"SLA Breached",M4167&lt;=2,"Within SLA")</f>
        <v>Within SLA</v>
      </c>
      <c r="O4167" s="1" t="str">
        <f>_xlfn.XLOOKUP(A4167,Source_data!A:A,Source_data!D:D)</f>
        <v>IMPS</v>
      </c>
      <c r="P4167" s="1">
        <f t="shared" si="655"/>
        <v>0</v>
      </c>
      <c r="Q4167" s="1">
        <f t="shared" si="656"/>
        <v>0</v>
      </c>
      <c r="R4167" s="1">
        <f t="shared" si="657"/>
        <v>0</v>
      </c>
      <c r="S4167" s="1">
        <f t="shared" si="658"/>
        <v>0</v>
      </c>
      <c r="T4167" s="1">
        <f t="shared" si="659"/>
        <v>0</v>
      </c>
      <c r="U4167" s="1" t="str">
        <f>_xlfn.XLOOKUP(Table3[[#This Row],[Transaction ID]],Source_data!A:A,Source_data!E:E)</f>
        <v>Pune</v>
      </c>
      <c r="V4167" s="1">
        <f>_xlfn.IFNA(_xlfn.XLOOKUP(A4167,bank_processed_transactions[transaction_id],bank_processed_transactions[processing_minutes]),"")</f>
        <v>27.9</v>
      </c>
      <c r="W4167" s="31">
        <f>_xlfn.XLOOKUP(A4167,Source_data!A:A,Source_data!B:B)</f>
        <v>46033</v>
      </c>
    </row>
    <row r="4168" spans="1:23" x14ac:dyDescent="0.3">
      <c r="A4168" s="3" t="s">
        <v>2854</v>
      </c>
      <c r="B4168" s="1">
        <f>_xlfn.XLOOKUP(A4168,bank_source_transactions__1[transaction_id],bank_source_transactions__1[amount_inr])</f>
        <v>29666.9</v>
      </c>
      <c r="C4168" s="1">
        <f>_xlfn.XLOOKUP(A4168,Processed_data!A:A,Processed_data!F:F)</f>
        <v>29666.9</v>
      </c>
      <c r="D4168" s="1" t="str">
        <f>_xlfn.XLOOKUP(A4168,bank_source_transactions__1[transaction_id],bank_source_transactions__1[transaction_status])</f>
        <v>SUCCESS</v>
      </c>
      <c r="E4168" s="1" t="str">
        <f>_xlfn.XLOOKUP(A4168,Processed_data!A:A,Processed_data!G:G)</f>
        <v>SUCCESS</v>
      </c>
      <c r="F4168" s="1">
        <f>COUNTIF(bank_processed_transactions[transaction_id],A4168)</f>
        <v>1</v>
      </c>
      <c r="G4168" s="1" t="str">
        <f t="shared" si="650"/>
        <v>found</v>
      </c>
      <c r="H4168" s="1" t="str">
        <f t="shared" si="651"/>
        <v>Not Duplicate</v>
      </c>
      <c r="I4168" s="1" t="str">
        <f t="shared" si="652"/>
        <v>match</v>
      </c>
      <c r="J4168" s="1" t="str">
        <f t="shared" si="653"/>
        <v>match</v>
      </c>
      <c r="K4168" s="1">
        <f t="shared" si="654"/>
        <v>0</v>
      </c>
      <c r="L4168" s="2">
        <f>IF(F4168=0,"not processed",_xlfn.MINIFS(Processed_data!H:H,Processed_data!A:A,A4168))</f>
        <v>46052</v>
      </c>
      <c r="M4168" s="1">
        <f>IF(F4168=0,"not processed",ABS(bank_source_transactions__1[[#This Row],[transaction_date]]-Reconciliation!L4168))</f>
        <v>2</v>
      </c>
      <c r="N4168" s="1" t="str" cm="1">
        <f t="array" ref="N4168">_xlfn.IFS(M4168="not Processed", "Not Processed",M4168&gt;2,"SLA Breached",M4168&lt;=2,"Within SLA")</f>
        <v>Within SLA</v>
      </c>
      <c r="O4168" s="1" t="str">
        <f>_xlfn.XLOOKUP(A4168,Source_data!A:A,Source_data!D:D)</f>
        <v>IMPS</v>
      </c>
      <c r="P4168" s="1">
        <f t="shared" si="655"/>
        <v>0</v>
      </c>
      <c r="Q4168" s="1">
        <f t="shared" si="656"/>
        <v>0</v>
      </c>
      <c r="R4168" s="1">
        <f t="shared" si="657"/>
        <v>0</v>
      </c>
      <c r="S4168" s="1">
        <f t="shared" si="658"/>
        <v>0</v>
      </c>
      <c r="T4168" s="1">
        <f t="shared" si="659"/>
        <v>0</v>
      </c>
      <c r="U4168" s="1" t="str">
        <f>_xlfn.XLOOKUP(Table3[[#This Row],[Transaction ID]],Source_data!A:A,Source_data!E:E)</f>
        <v>Hyderabad</v>
      </c>
      <c r="V4168" s="1">
        <f>_xlfn.IFNA(_xlfn.XLOOKUP(A4168,bank_processed_transactions[transaction_id],bank_processed_transactions[processing_minutes]),"")</f>
        <v>49.6</v>
      </c>
      <c r="W4168" s="31">
        <f>_xlfn.XLOOKUP(A4168,Source_data!A:A,Source_data!B:B)</f>
        <v>46050</v>
      </c>
    </row>
    <row r="4169" spans="1:23" x14ac:dyDescent="0.3">
      <c r="A4169" s="4" t="s">
        <v>1101</v>
      </c>
      <c r="B4169" s="1">
        <f>_xlfn.XLOOKUP(A4169,bank_source_transactions__1[transaction_id],bank_source_transactions__1[amount_inr])</f>
        <v>3902.92</v>
      </c>
      <c r="C4169" s="1">
        <f>_xlfn.XLOOKUP(A4169,Processed_data!A:A,Processed_data!F:F)</f>
        <v>3902.92</v>
      </c>
      <c r="D4169" s="1" t="str">
        <f>_xlfn.XLOOKUP(A4169,bank_source_transactions__1[transaction_id],bank_source_transactions__1[transaction_status])</f>
        <v>REVERSED</v>
      </c>
      <c r="E4169" s="1" t="str">
        <f>_xlfn.XLOOKUP(A4169,Processed_data!A:A,Processed_data!G:G)</f>
        <v>REVERSED</v>
      </c>
      <c r="F4169" s="1">
        <f>COUNTIF(bank_processed_transactions[transaction_id],A4169)</f>
        <v>1</v>
      </c>
      <c r="G4169" s="1" t="str">
        <f t="shared" si="650"/>
        <v>found</v>
      </c>
      <c r="H4169" s="1" t="str">
        <f t="shared" si="651"/>
        <v>Not Duplicate</v>
      </c>
      <c r="I4169" s="1" t="str">
        <f t="shared" si="652"/>
        <v>match</v>
      </c>
      <c r="J4169" s="1" t="str">
        <f t="shared" si="653"/>
        <v>match</v>
      </c>
      <c r="K4169" s="1">
        <f t="shared" si="654"/>
        <v>0</v>
      </c>
      <c r="L4169" s="2">
        <f>IF(F4169=0,"not processed",_xlfn.MINIFS(Processed_data!H:H,Processed_data!A:A,A4169))</f>
        <v>46103</v>
      </c>
      <c r="M4169" s="1">
        <f>IF(F4169=0,"not processed",ABS(bank_source_transactions__1[[#This Row],[transaction_date]]-Reconciliation!L4169))</f>
        <v>3</v>
      </c>
      <c r="N4169" s="1" t="str" cm="1">
        <f t="array" ref="N4169">_xlfn.IFS(M4169="not Processed", "Not Processed",M4169&gt;2,"SLA Breached",M4169&lt;=2,"Within SLA")</f>
        <v>SLA Breached</v>
      </c>
      <c r="O4169" s="1" t="str">
        <f>_xlfn.XLOOKUP(A4169,Source_data!A:A,Source_data!D:D)</f>
        <v>IMPS</v>
      </c>
      <c r="P4169" s="1">
        <f t="shared" si="655"/>
        <v>0</v>
      </c>
      <c r="Q4169" s="1">
        <f t="shared" si="656"/>
        <v>0</v>
      </c>
      <c r="R4169" s="1">
        <f t="shared" si="657"/>
        <v>0</v>
      </c>
      <c r="S4169" s="1">
        <f t="shared" si="658"/>
        <v>0</v>
      </c>
      <c r="T4169" s="1">
        <f t="shared" si="659"/>
        <v>1</v>
      </c>
      <c r="U4169" s="1" t="str">
        <f>_xlfn.XLOOKUP(Table3[[#This Row],[Transaction ID]],Source_data!A:A,Source_data!E:E)</f>
        <v>Hyderabad</v>
      </c>
      <c r="V4169" s="1">
        <f>_xlfn.IFNA(_xlfn.XLOOKUP(A4169,bank_processed_transactions[transaction_id],bank_processed_transactions[processing_minutes]),"")</f>
        <v>22.9</v>
      </c>
      <c r="W4169" s="31">
        <f>_xlfn.XLOOKUP(A4169,Source_data!A:A,Source_data!B:B)</f>
        <v>46100</v>
      </c>
    </row>
    <row r="4170" spans="1:23" x14ac:dyDescent="0.3">
      <c r="A4170" s="3" t="s">
        <v>699</v>
      </c>
      <c r="B4170" s="1">
        <f>_xlfn.XLOOKUP(A4170,bank_source_transactions__1[transaction_id],bank_source_transactions__1[amount_inr])</f>
        <v>7425.44</v>
      </c>
      <c r="C4170" s="1">
        <f>_xlfn.XLOOKUP(A4170,Processed_data!A:A,Processed_data!F:F)</f>
        <v>7425.44</v>
      </c>
      <c r="D4170" s="1" t="str">
        <f>_xlfn.XLOOKUP(A4170,bank_source_transactions__1[transaction_id],bank_source_transactions__1[transaction_status])</f>
        <v>SUCCESS</v>
      </c>
      <c r="E4170" s="1" t="str">
        <f>_xlfn.XLOOKUP(A4170,Processed_data!A:A,Processed_data!G:G)</f>
        <v>SUCCESS</v>
      </c>
      <c r="F4170" s="1">
        <f>COUNTIF(bank_processed_transactions[transaction_id],A4170)</f>
        <v>1</v>
      </c>
      <c r="G4170" s="1" t="str">
        <f t="shared" si="650"/>
        <v>found</v>
      </c>
      <c r="H4170" s="1" t="str">
        <f t="shared" si="651"/>
        <v>Not Duplicate</v>
      </c>
      <c r="I4170" s="1" t="str">
        <f t="shared" si="652"/>
        <v>match</v>
      </c>
      <c r="J4170" s="1" t="str">
        <f t="shared" si="653"/>
        <v>match</v>
      </c>
      <c r="K4170" s="1">
        <f t="shared" si="654"/>
        <v>0</v>
      </c>
      <c r="L4170" s="2">
        <f>IF(F4170=0,"not processed",_xlfn.MINIFS(Processed_data!H:H,Processed_data!A:A,A4170))</f>
        <v>46091</v>
      </c>
      <c r="M4170" s="1">
        <f>IF(F4170=0,"not processed",ABS(bank_source_transactions__1[[#This Row],[transaction_date]]-Reconciliation!L4170))</f>
        <v>1</v>
      </c>
      <c r="N4170" s="1" t="str" cm="1">
        <f t="array" ref="N4170">_xlfn.IFS(M4170="not Processed", "Not Processed",M4170&gt;2,"SLA Breached",M4170&lt;=2,"Within SLA")</f>
        <v>Within SLA</v>
      </c>
      <c r="O4170" s="1" t="str">
        <f>_xlfn.XLOOKUP(A4170,Source_data!A:A,Source_data!D:D)</f>
        <v>IMPS</v>
      </c>
      <c r="P4170" s="1">
        <f t="shared" si="655"/>
        <v>0</v>
      </c>
      <c r="Q4170" s="1">
        <f t="shared" si="656"/>
        <v>0</v>
      </c>
      <c r="R4170" s="1">
        <f t="shared" si="657"/>
        <v>0</v>
      </c>
      <c r="S4170" s="1">
        <f t="shared" si="658"/>
        <v>0</v>
      </c>
      <c r="T4170" s="1">
        <f t="shared" si="659"/>
        <v>0</v>
      </c>
      <c r="U4170" s="1" t="str">
        <f>_xlfn.XLOOKUP(Table3[[#This Row],[Transaction ID]],Source_data!A:A,Source_data!E:E)</f>
        <v>Hyderabad</v>
      </c>
      <c r="V4170" s="1">
        <f>_xlfn.IFNA(_xlfn.XLOOKUP(A4170,bank_processed_transactions[transaction_id],bank_processed_transactions[processing_minutes]),"")</f>
        <v>6.4</v>
      </c>
      <c r="W4170" s="31">
        <f>_xlfn.XLOOKUP(A4170,Source_data!A:A,Source_data!B:B)</f>
        <v>46090</v>
      </c>
    </row>
    <row r="4171" spans="1:23" x14ac:dyDescent="0.3">
      <c r="A4171" s="4" t="s">
        <v>2408</v>
      </c>
      <c r="B4171" s="1">
        <f>_xlfn.XLOOKUP(A4171,bank_source_transactions__1[transaction_id],bank_source_transactions__1[amount_inr])</f>
        <v>1441.77</v>
      </c>
      <c r="C4171" s="1">
        <f>_xlfn.XLOOKUP(A4171,Processed_data!A:A,Processed_data!F:F)</f>
        <v>1441.77</v>
      </c>
      <c r="D4171" s="1" t="str">
        <f>_xlfn.XLOOKUP(A4171,bank_source_transactions__1[transaction_id],bank_source_transactions__1[transaction_status])</f>
        <v>SUCCESS</v>
      </c>
      <c r="E4171" s="1" t="str">
        <f>_xlfn.XLOOKUP(A4171,Processed_data!A:A,Processed_data!G:G)</f>
        <v>SUCCESS</v>
      </c>
      <c r="F4171" s="1">
        <f>COUNTIF(bank_processed_transactions[transaction_id],A4171)</f>
        <v>1</v>
      </c>
      <c r="G4171" s="1" t="str">
        <f t="shared" si="650"/>
        <v>found</v>
      </c>
      <c r="H4171" s="1" t="str">
        <f t="shared" si="651"/>
        <v>Not Duplicate</v>
      </c>
      <c r="I4171" s="1" t="str">
        <f t="shared" si="652"/>
        <v>match</v>
      </c>
      <c r="J4171" s="1" t="str">
        <f t="shared" si="653"/>
        <v>match</v>
      </c>
      <c r="K4171" s="1">
        <f t="shared" si="654"/>
        <v>0</v>
      </c>
      <c r="L4171" s="2">
        <f>IF(F4171=0,"not processed",_xlfn.MINIFS(Processed_data!H:H,Processed_data!A:A,A4171))</f>
        <v>46073</v>
      </c>
      <c r="M4171" s="1">
        <f>IF(F4171=0,"not processed",ABS(bank_source_transactions__1[[#This Row],[transaction_date]]-Reconciliation!L4171))</f>
        <v>2</v>
      </c>
      <c r="N4171" s="1" t="str" cm="1">
        <f t="array" ref="N4171">_xlfn.IFS(M4171="not Processed", "Not Processed",M4171&gt;2,"SLA Breached",M4171&lt;=2,"Within SLA")</f>
        <v>Within SLA</v>
      </c>
      <c r="O4171" s="1" t="str">
        <f>_xlfn.XLOOKUP(A4171,Source_data!A:A,Source_data!D:D)</f>
        <v>CARD</v>
      </c>
      <c r="P4171" s="1">
        <f t="shared" si="655"/>
        <v>0</v>
      </c>
      <c r="Q4171" s="1">
        <f t="shared" si="656"/>
        <v>0</v>
      </c>
      <c r="R4171" s="1">
        <f t="shared" si="657"/>
        <v>0</v>
      </c>
      <c r="S4171" s="1">
        <f t="shared" si="658"/>
        <v>0</v>
      </c>
      <c r="T4171" s="1">
        <f t="shared" si="659"/>
        <v>0</v>
      </c>
      <c r="U4171" s="1" t="str">
        <f>_xlfn.XLOOKUP(Table3[[#This Row],[Transaction ID]],Source_data!A:A,Source_data!E:E)</f>
        <v>Mumbai</v>
      </c>
      <c r="V4171" s="1">
        <f>_xlfn.IFNA(_xlfn.XLOOKUP(A4171,bank_processed_transactions[transaction_id],bank_processed_transactions[processing_minutes]),"")</f>
        <v>46.1</v>
      </c>
      <c r="W4171" s="31">
        <f>_xlfn.XLOOKUP(A4171,Source_data!A:A,Source_data!B:B)</f>
        <v>46071</v>
      </c>
    </row>
    <row r="4172" spans="1:23" x14ac:dyDescent="0.3">
      <c r="A4172" s="3" t="s">
        <v>1995</v>
      </c>
      <c r="B4172" s="1">
        <f>_xlfn.XLOOKUP(A4172,bank_source_transactions__1[transaction_id],bank_source_transactions__1[amount_inr])</f>
        <v>5024.8100000000004</v>
      </c>
      <c r="C4172" s="1">
        <f>_xlfn.XLOOKUP(A4172,Processed_data!A:A,Processed_data!F:F)</f>
        <v>5024.8100000000004</v>
      </c>
      <c r="D4172" s="1" t="str">
        <f>_xlfn.XLOOKUP(A4172,bank_source_transactions__1[transaction_id],bank_source_transactions__1[transaction_status])</f>
        <v>SUCCESS</v>
      </c>
      <c r="E4172" s="1" t="str">
        <f>_xlfn.XLOOKUP(A4172,Processed_data!A:A,Processed_data!G:G)</f>
        <v>SUCCESS</v>
      </c>
      <c r="F4172" s="1">
        <f>COUNTIF(bank_processed_transactions[transaction_id],A4172)</f>
        <v>1</v>
      </c>
      <c r="G4172" s="1" t="str">
        <f t="shared" si="650"/>
        <v>found</v>
      </c>
      <c r="H4172" s="1" t="str">
        <f t="shared" si="651"/>
        <v>Not Duplicate</v>
      </c>
      <c r="I4172" s="1" t="str">
        <f t="shared" si="652"/>
        <v>match</v>
      </c>
      <c r="J4172" s="1" t="str">
        <f t="shared" si="653"/>
        <v>match</v>
      </c>
      <c r="K4172" s="1">
        <f t="shared" si="654"/>
        <v>0</v>
      </c>
      <c r="L4172" s="2">
        <f>IF(F4172=0,"not processed",_xlfn.MINIFS(Processed_data!H:H,Processed_data!A:A,A4172))</f>
        <v>46075</v>
      </c>
      <c r="M4172" s="1">
        <f>IF(F4172=0,"not processed",ABS(bank_source_transactions__1[[#This Row],[transaction_date]]-Reconciliation!L4172))</f>
        <v>1</v>
      </c>
      <c r="N4172" s="1" t="str" cm="1">
        <f t="array" ref="N4172">_xlfn.IFS(M4172="not Processed", "Not Processed",M4172&gt;2,"SLA Breached",M4172&lt;=2,"Within SLA")</f>
        <v>Within SLA</v>
      </c>
      <c r="O4172" s="1" t="str">
        <f>_xlfn.XLOOKUP(A4172,Source_data!A:A,Source_data!D:D)</f>
        <v>NEFT</v>
      </c>
      <c r="P4172" s="1">
        <f t="shared" si="655"/>
        <v>0</v>
      </c>
      <c r="Q4172" s="1">
        <f t="shared" si="656"/>
        <v>0</v>
      </c>
      <c r="R4172" s="1">
        <f t="shared" si="657"/>
        <v>0</v>
      </c>
      <c r="S4172" s="1">
        <f t="shared" si="658"/>
        <v>0</v>
      </c>
      <c r="T4172" s="1">
        <f t="shared" si="659"/>
        <v>0</v>
      </c>
      <c r="U4172" s="1" t="str">
        <f>_xlfn.XLOOKUP(Table3[[#This Row],[Transaction ID]],Source_data!A:A,Source_data!E:E)</f>
        <v>Hyderabad</v>
      </c>
      <c r="V4172" s="1">
        <f>_xlfn.IFNA(_xlfn.XLOOKUP(A4172,bank_processed_transactions[transaction_id],bank_processed_transactions[processing_minutes]),"")</f>
        <v>22.5</v>
      </c>
      <c r="W4172" s="31">
        <f>_xlfn.XLOOKUP(A4172,Source_data!A:A,Source_data!B:B)</f>
        <v>46074</v>
      </c>
    </row>
    <row r="4173" spans="1:23" x14ac:dyDescent="0.3">
      <c r="A4173" s="4" t="s">
        <v>3683</v>
      </c>
      <c r="B4173" s="1">
        <f>_xlfn.XLOOKUP(A4173,bank_source_transactions__1[transaction_id],bank_source_transactions__1[amount_inr])</f>
        <v>9586.83</v>
      </c>
      <c r="C4173" s="1">
        <f>_xlfn.XLOOKUP(A4173,Processed_data!A:A,Processed_data!F:F)</f>
        <v>11504.2</v>
      </c>
      <c r="D4173" s="1" t="str">
        <f>_xlfn.XLOOKUP(A4173,bank_source_transactions__1[transaction_id],bank_source_transactions__1[transaction_status])</f>
        <v>SUCCESS</v>
      </c>
      <c r="E4173" s="1" t="str">
        <f>_xlfn.XLOOKUP(A4173,Processed_data!A:A,Processed_data!G:G)</f>
        <v>SUCCESS</v>
      </c>
      <c r="F4173" s="1">
        <f>COUNTIF(bank_processed_transactions[transaction_id],A4173)</f>
        <v>1</v>
      </c>
      <c r="G4173" s="1" t="str">
        <f t="shared" si="650"/>
        <v>found</v>
      </c>
      <c r="H4173" s="1" t="str">
        <f t="shared" si="651"/>
        <v>Not Duplicate</v>
      </c>
      <c r="I4173" s="1" t="str">
        <f t="shared" si="652"/>
        <v>mismatch</v>
      </c>
      <c r="J4173" s="1" t="str">
        <f t="shared" si="653"/>
        <v>match</v>
      </c>
      <c r="K4173" s="1">
        <f t="shared" si="654"/>
        <v>1917.3700000000008</v>
      </c>
      <c r="L4173" s="2">
        <f>IF(F4173=0,"not processed",_xlfn.MINIFS(Processed_data!H:H,Processed_data!A:A,A4173))</f>
        <v>46110</v>
      </c>
      <c r="M4173" s="1">
        <f>IF(F4173=0,"not processed",ABS(bank_source_transactions__1[[#This Row],[transaction_date]]-Reconciliation!L4173))</f>
        <v>3</v>
      </c>
      <c r="N4173" s="1" t="str" cm="1">
        <f t="array" ref="N4173">_xlfn.IFS(M4173="not Processed", "Not Processed",M4173&gt;2,"SLA Breached",M4173&lt;=2,"Within SLA")</f>
        <v>SLA Breached</v>
      </c>
      <c r="O4173" s="1" t="str">
        <f>_xlfn.XLOOKUP(A4173,Source_data!A:A,Source_data!D:D)</f>
        <v>UPI</v>
      </c>
      <c r="P4173" s="1">
        <f t="shared" si="655"/>
        <v>0</v>
      </c>
      <c r="Q4173" s="1">
        <f t="shared" si="656"/>
        <v>0</v>
      </c>
      <c r="R4173" s="1">
        <f t="shared" si="657"/>
        <v>1</v>
      </c>
      <c r="S4173" s="1">
        <f t="shared" si="658"/>
        <v>0</v>
      </c>
      <c r="T4173" s="1">
        <f t="shared" si="659"/>
        <v>1</v>
      </c>
      <c r="U4173" s="1" t="str">
        <f>_xlfn.XLOOKUP(Table3[[#This Row],[Transaction ID]],Source_data!A:A,Source_data!E:E)</f>
        <v>Mumbai</v>
      </c>
      <c r="V4173" s="1">
        <f>_xlfn.IFNA(_xlfn.XLOOKUP(A4173,bank_processed_transactions[transaction_id],bank_processed_transactions[processing_minutes]),"")</f>
        <v>8.6</v>
      </c>
      <c r="W4173" s="31">
        <f>_xlfn.XLOOKUP(A4173,Source_data!A:A,Source_data!B:B)</f>
        <v>46107</v>
      </c>
    </row>
    <row r="4174" spans="1:23" x14ac:dyDescent="0.3">
      <c r="A4174" s="3" t="s">
        <v>2564</v>
      </c>
      <c r="B4174" s="1">
        <f>_xlfn.XLOOKUP(A4174,bank_source_transactions__1[transaction_id],bank_source_transactions__1[amount_inr])</f>
        <v>2829.26</v>
      </c>
      <c r="C4174" s="1">
        <f>_xlfn.XLOOKUP(A4174,Processed_data!A:A,Processed_data!F:F)</f>
        <v>2829.26</v>
      </c>
      <c r="D4174" s="1" t="str">
        <f>_xlfn.XLOOKUP(A4174,bank_source_transactions__1[transaction_id],bank_source_transactions__1[transaction_status])</f>
        <v>SUCCESS</v>
      </c>
      <c r="E4174" s="1" t="str">
        <f>_xlfn.XLOOKUP(A4174,Processed_data!A:A,Processed_data!G:G)</f>
        <v>SUCCESS</v>
      </c>
      <c r="F4174" s="1">
        <f>COUNTIF(bank_processed_transactions[transaction_id],A4174)</f>
        <v>1</v>
      </c>
      <c r="G4174" s="1" t="str">
        <f t="shared" si="650"/>
        <v>found</v>
      </c>
      <c r="H4174" s="1" t="str">
        <f t="shared" si="651"/>
        <v>Not Duplicate</v>
      </c>
      <c r="I4174" s="1" t="str">
        <f t="shared" si="652"/>
        <v>match</v>
      </c>
      <c r="J4174" s="1" t="str">
        <f t="shared" si="653"/>
        <v>match</v>
      </c>
      <c r="K4174" s="1">
        <f t="shared" si="654"/>
        <v>0</v>
      </c>
      <c r="L4174" s="2">
        <f>IF(F4174=0,"not processed",_xlfn.MINIFS(Processed_data!H:H,Processed_data!A:A,A4174))</f>
        <v>46044</v>
      </c>
      <c r="M4174" s="1">
        <f>IF(F4174=0,"not processed",ABS(bank_source_transactions__1[[#This Row],[transaction_date]]-Reconciliation!L4174))</f>
        <v>3</v>
      </c>
      <c r="N4174" s="1" t="str" cm="1">
        <f t="array" ref="N4174">_xlfn.IFS(M4174="not Processed", "Not Processed",M4174&gt;2,"SLA Breached",M4174&lt;=2,"Within SLA")</f>
        <v>SLA Breached</v>
      </c>
      <c r="O4174" s="1" t="str">
        <f>_xlfn.XLOOKUP(A4174,Source_data!A:A,Source_data!D:D)</f>
        <v>IMPS</v>
      </c>
      <c r="P4174" s="1">
        <f t="shared" si="655"/>
        <v>0</v>
      </c>
      <c r="Q4174" s="1">
        <f t="shared" si="656"/>
        <v>0</v>
      </c>
      <c r="R4174" s="1">
        <f t="shared" si="657"/>
        <v>0</v>
      </c>
      <c r="S4174" s="1">
        <f t="shared" si="658"/>
        <v>0</v>
      </c>
      <c r="T4174" s="1">
        <f t="shared" si="659"/>
        <v>1</v>
      </c>
      <c r="U4174" s="1" t="str">
        <f>_xlfn.XLOOKUP(Table3[[#This Row],[Transaction ID]],Source_data!A:A,Source_data!E:E)</f>
        <v>Hyderabad</v>
      </c>
      <c r="V4174" s="1">
        <f>_xlfn.IFNA(_xlfn.XLOOKUP(A4174,bank_processed_transactions[transaction_id],bank_processed_transactions[processing_minutes]),"")</f>
        <v>18.399999999999999</v>
      </c>
      <c r="W4174" s="31">
        <f>_xlfn.XLOOKUP(A4174,Source_data!A:A,Source_data!B:B)</f>
        <v>46041</v>
      </c>
    </row>
    <row r="4175" spans="1:23" x14ac:dyDescent="0.3">
      <c r="A4175" s="4" t="s">
        <v>4481</v>
      </c>
      <c r="B4175" s="1">
        <f>_xlfn.XLOOKUP(A4175,bank_source_transactions__1[transaction_id],bank_source_transactions__1[amount_inr])</f>
        <v>24332.37</v>
      </c>
      <c r="C4175" s="1">
        <f>_xlfn.XLOOKUP(A4175,Processed_data!A:A,Processed_data!F:F)</f>
        <v>24332.37</v>
      </c>
      <c r="D4175" s="1" t="str">
        <f>_xlfn.XLOOKUP(A4175,bank_source_transactions__1[transaction_id],bank_source_transactions__1[transaction_status])</f>
        <v>SUCCESS</v>
      </c>
      <c r="E4175" s="1" t="str">
        <f>_xlfn.XLOOKUP(A4175,Processed_data!A:A,Processed_data!G:G)</f>
        <v>SUCCESS</v>
      </c>
      <c r="F4175" s="1">
        <f>COUNTIF(bank_processed_transactions[transaction_id],A4175)</f>
        <v>1</v>
      </c>
      <c r="G4175" s="1" t="str">
        <f t="shared" si="650"/>
        <v>found</v>
      </c>
      <c r="H4175" s="1" t="str">
        <f t="shared" si="651"/>
        <v>Not Duplicate</v>
      </c>
      <c r="I4175" s="1" t="str">
        <f t="shared" si="652"/>
        <v>match</v>
      </c>
      <c r="J4175" s="1" t="str">
        <f t="shared" si="653"/>
        <v>match</v>
      </c>
      <c r="K4175" s="1">
        <f t="shared" si="654"/>
        <v>0</v>
      </c>
      <c r="L4175" s="2">
        <f>IF(F4175=0,"not processed",_xlfn.MINIFS(Processed_data!H:H,Processed_data!A:A,A4175))</f>
        <v>46071</v>
      </c>
      <c r="M4175" s="1">
        <f>IF(F4175=0,"not processed",ABS(bank_source_transactions__1[[#This Row],[transaction_date]]-Reconciliation!L4175))</f>
        <v>5</v>
      </c>
      <c r="N4175" s="1" t="str" cm="1">
        <f t="array" ref="N4175">_xlfn.IFS(M4175="not Processed", "Not Processed",M4175&gt;2,"SLA Breached",M4175&lt;=2,"Within SLA")</f>
        <v>SLA Breached</v>
      </c>
      <c r="O4175" s="1" t="str">
        <f>_xlfn.XLOOKUP(A4175,Source_data!A:A,Source_data!D:D)</f>
        <v>CARD</v>
      </c>
      <c r="P4175" s="1">
        <f t="shared" si="655"/>
        <v>0</v>
      </c>
      <c r="Q4175" s="1">
        <f t="shared" si="656"/>
        <v>0</v>
      </c>
      <c r="R4175" s="1">
        <f t="shared" si="657"/>
        <v>0</v>
      </c>
      <c r="S4175" s="1">
        <f t="shared" si="658"/>
        <v>0</v>
      </c>
      <c r="T4175" s="1">
        <f t="shared" si="659"/>
        <v>1</v>
      </c>
      <c r="U4175" s="1" t="str">
        <f>_xlfn.XLOOKUP(Table3[[#This Row],[Transaction ID]],Source_data!A:A,Source_data!E:E)</f>
        <v>Bengaluru</v>
      </c>
      <c r="V4175" s="1">
        <f>_xlfn.IFNA(_xlfn.XLOOKUP(A4175,bank_processed_transactions[transaction_id],bank_processed_transactions[processing_minutes]),"")</f>
        <v>91.2</v>
      </c>
      <c r="W4175" s="31">
        <f>_xlfn.XLOOKUP(A4175,Source_data!A:A,Source_data!B:B)</f>
        <v>46066</v>
      </c>
    </row>
    <row r="4176" spans="1:23" x14ac:dyDescent="0.3">
      <c r="A4176" s="3" t="s">
        <v>3130</v>
      </c>
      <c r="B4176" s="1">
        <f>_xlfn.XLOOKUP(A4176,bank_source_transactions__1[transaction_id],bank_source_transactions__1[amount_inr])</f>
        <v>1431.02</v>
      </c>
      <c r="C4176" s="1">
        <f>_xlfn.XLOOKUP(A4176,Processed_data!A:A,Processed_data!F:F)</f>
        <v>1431.02</v>
      </c>
      <c r="D4176" s="1" t="str">
        <f>_xlfn.XLOOKUP(A4176,bank_source_transactions__1[transaction_id],bank_source_transactions__1[transaction_status])</f>
        <v>SUCCESS</v>
      </c>
      <c r="E4176" s="1" t="str">
        <f>_xlfn.XLOOKUP(A4176,Processed_data!A:A,Processed_data!G:G)</f>
        <v>SUCCESS</v>
      </c>
      <c r="F4176" s="1">
        <f>COUNTIF(bank_processed_transactions[transaction_id],A4176)</f>
        <v>1</v>
      </c>
      <c r="G4176" s="1" t="str">
        <f t="shared" si="650"/>
        <v>found</v>
      </c>
      <c r="H4176" s="1" t="str">
        <f t="shared" si="651"/>
        <v>Not Duplicate</v>
      </c>
      <c r="I4176" s="1" t="str">
        <f t="shared" si="652"/>
        <v>match</v>
      </c>
      <c r="J4176" s="1" t="str">
        <f t="shared" si="653"/>
        <v>match</v>
      </c>
      <c r="K4176" s="1">
        <f t="shared" si="654"/>
        <v>0</v>
      </c>
      <c r="L4176" s="2">
        <f>IF(F4176=0,"not processed",_xlfn.MINIFS(Processed_data!H:H,Processed_data!A:A,A4176))</f>
        <v>46064</v>
      </c>
      <c r="M4176" s="1">
        <f>IF(F4176=0,"not processed",ABS(bank_source_transactions__1[[#This Row],[transaction_date]]-Reconciliation!L4176))</f>
        <v>3</v>
      </c>
      <c r="N4176" s="1" t="str" cm="1">
        <f t="array" ref="N4176">_xlfn.IFS(M4176="not Processed", "Not Processed",M4176&gt;2,"SLA Breached",M4176&lt;=2,"Within SLA")</f>
        <v>SLA Breached</v>
      </c>
      <c r="O4176" s="1" t="str">
        <f>_xlfn.XLOOKUP(A4176,Source_data!A:A,Source_data!D:D)</f>
        <v>CARD</v>
      </c>
      <c r="P4176" s="1">
        <f t="shared" si="655"/>
        <v>0</v>
      </c>
      <c r="Q4176" s="1">
        <f t="shared" si="656"/>
        <v>0</v>
      </c>
      <c r="R4176" s="1">
        <f t="shared" si="657"/>
        <v>0</v>
      </c>
      <c r="S4176" s="1">
        <f t="shared" si="658"/>
        <v>0</v>
      </c>
      <c r="T4176" s="1">
        <f t="shared" si="659"/>
        <v>1</v>
      </c>
      <c r="U4176" s="1" t="str">
        <f>_xlfn.XLOOKUP(Table3[[#This Row],[Transaction ID]],Source_data!A:A,Source_data!E:E)</f>
        <v>Hyderabad</v>
      </c>
      <c r="V4176" s="1">
        <f>_xlfn.IFNA(_xlfn.XLOOKUP(A4176,bank_processed_transactions[transaction_id],bank_processed_transactions[processing_minutes]),"")</f>
        <v>17.899999999999999</v>
      </c>
      <c r="W4176" s="31">
        <f>_xlfn.XLOOKUP(A4176,Source_data!A:A,Source_data!B:B)</f>
        <v>46061</v>
      </c>
    </row>
    <row r="4177" spans="1:23" x14ac:dyDescent="0.3">
      <c r="A4177" s="4" t="s">
        <v>5068</v>
      </c>
      <c r="B4177" s="1">
        <f>_xlfn.XLOOKUP(A4177,bank_source_transactions__1[transaction_id],bank_source_transactions__1[amount_inr])</f>
        <v>5250.87</v>
      </c>
      <c r="C4177" s="1" t="e">
        <f>_xlfn.XLOOKUP(A4177,Processed_data!A:A,Processed_data!F:F)</f>
        <v>#N/A</v>
      </c>
      <c r="D4177" s="1" t="str">
        <f>_xlfn.XLOOKUP(A4177,bank_source_transactions__1[transaction_id],bank_source_transactions__1[transaction_status])</f>
        <v>SUCCESS</v>
      </c>
      <c r="E4177" s="1" t="e">
        <f>_xlfn.XLOOKUP(A4177,Processed_data!A:A,Processed_data!G:G)</f>
        <v>#N/A</v>
      </c>
      <c r="F4177" s="1">
        <f>COUNTIF(bank_processed_transactions[transaction_id],A4177)</f>
        <v>0</v>
      </c>
      <c r="G4177" s="1" t="str">
        <f t="shared" si="650"/>
        <v>missing</v>
      </c>
      <c r="H4177" s="1" t="str">
        <f t="shared" si="651"/>
        <v>Not Duplicate</v>
      </c>
      <c r="I4177" s="1" t="str">
        <f t="shared" si="652"/>
        <v>not processed</v>
      </c>
      <c r="J4177" s="1" t="str">
        <f t="shared" si="653"/>
        <v>not processed</v>
      </c>
      <c r="K4177" s="1" t="str">
        <f t="shared" si="654"/>
        <v>missing</v>
      </c>
      <c r="L4177" s="2" t="str">
        <f>IF(F4177=0,"not processed",_xlfn.MINIFS(Processed_data!H:H,Processed_data!A:A,A4177))</f>
        <v>not processed</v>
      </c>
      <c r="M4177" s="1" t="str">
        <f>IF(F4177=0,"not processed",ABS(bank_source_transactions__1[[#This Row],[transaction_date]]-Reconciliation!L4177))</f>
        <v>not processed</v>
      </c>
      <c r="N4177" s="1" t="str" cm="1">
        <f t="array" ref="N4177">_xlfn.IFS(M4177="not Processed", "Not Processed",M4177&gt;2,"SLA Breached",M4177&lt;=2,"Within SLA")</f>
        <v>Not Processed</v>
      </c>
      <c r="O4177" s="1" t="str">
        <f>_xlfn.XLOOKUP(A4177,Source_data!A:A,Source_data!D:D)</f>
        <v>UPI</v>
      </c>
      <c r="P4177" s="1">
        <f t="shared" si="655"/>
        <v>1</v>
      </c>
      <c r="Q4177" s="1">
        <f t="shared" si="656"/>
        <v>0</v>
      </c>
      <c r="R4177" s="1">
        <f t="shared" si="657"/>
        <v>0</v>
      </c>
      <c r="S4177" s="1">
        <f t="shared" si="658"/>
        <v>0</v>
      </c>
      <c r="T4177" s="1">
        <f t="shared" si="659"/>
        <v>0</v>
      </c>
      <c r="U4177" s="1" t="str">
        <f>_xlfn.XLOOKUP(Table3[[#This Row],[Transaction ID]],Source_data!A:A,Source_data!E:E)</f>
        <v>Bengaluru</v>
      </c>
      <c r="V4177" s="1" t="str">
        <f>_xlfn.IFNA(_xlfn.XLOOKUP(A4177,bank_processed_transactions[transaction_id],bank_processed_transactions[processing_minutes]),"")</f>
        <v/>
      </c>
      <c r="W4177" s="31">
        <f>_xlfn.XLOOKUP(A4177,Source_data!A:A,Source_data!B:B)</f>
        <v>46036</v>
      </c>
    </row>
    <row r="4178" spans="1:23" x14ac:dyDescent="0.3">
      <c r="A4178" s="3" t="s">
        <v>2836</v>
      </c>
      <c r="B4178" s="1">
        <f>_xlfn.XLOOKUP(A4178,bank_source_transactions__1[transaction_id],bank_source_transactions__1[amount_inr])</f>
        <v>464.55</v>
      </c>
      <c r="C4178" s="1">
        <f>_xlfn.XLOOKUP(A4178,Processed_data!A:A,Processed_data!F:F)</f>
        <v>464.55</v>
      </c>
      <c r="D4178" s="1" t="str">
        <f>_xlfn.XLOOKUP(A4178,bank_source_transactions__1[transaction_id],bank_source_transactions__1[transaction_status])</f>
        <v>SUCCESS</v>
      </c>
      <c r="E4178" s="1" t="str">
        <f>_xlfn.XLOOKUP(A4178,Processed_data!A:A,Processed_data!G:G)</f>
        <v>SUCCESS</v>
      </c>
      <c r="F4178" s="1">
        <f>COUNTIF(bank_processed_transactions[transaction_id],A4178)</f>
        <v>1</v>
      </c>
      <c r="G4178" s="1" t="str">
        <f t="shared" si="650"/>
        <v>found</v>
      </c>
      <c r="H4178" s="1" t="str">
        <f t="shared" si="651"/>
        <v>Not Duplicate</v>
      </c>
      <c r="I4178" s="1" t="str">
        <f t="shared" si="652"/>
        <v>match</v>
      </c>
      <c r="J4178" s="1" t="str">
        <f t="shared" si="653"/>
        <v>match</v>
      </c>
      <c r="K4178" s="1">
        <f t="shared" si="654"/>
        <v>0</v>
      </c>
      <c r="L4178" s="2">
        <f>IF(F4178=0,"not processed",_xlfn.MINIFS(Processed_data!H:H,Processed_data!A:A,A4178))</f>
        <v>46065</v>
      </c>
      <c r="M4178" s="1">
        <f>IF(F4178=0,"not processed",ABS(bank_source_transactions__1[[#This Row],[transaction_date]]-Reconciliation!L4178))</f>
        <v>2</v>
      </c>
      <c r="N4178" s="1" t="str" cm="1">
        <f t="array" ref="N4178">_xlfn.IFS(M4178="not Processed", "Not Processed",M4178&gt;2,"SLA Breached",M4178&lt;=2,"Within SLA")</f>
        <v>Within SLA</v>
      </c>
      <c r="O4178" s="1" t="str">
        <f>_xlfn.XLOOKUP(A4178,Source_data!A:A,Source_data!D:D)</f>
        <v>CARD</v>
      </c>
      <c r="P4178" s="1">
        <f t="shared" si="655"/>
        <v>0</v>
      </c>
      <c r="Q4178" s="1">
        <f t="shared" si="656"/>
        <v>0</v>
      </c>
      <c r="R4178" s="1">
        <f t="shared" si="657"/>
        <v>0</v>
      </c>
      <c r="S4178" s="1">
        <f t="shared" si="658"/>
        <v>0</v>
      </c>
      <c r="T4178" s="1">
        <f t="shared" si="659"/>
        <v>0</v>
      </c>
      <c r="U4178" s="1" t="str">
        <f>_xlfn.XLOOKUP(Table3[[#This Row],[Transaction ID]],Source_data!A:A,Source_data!E:E)</f>
        <v>Mumbai</v>
      </c>
      <c r="V4178" s="1">
        <f>_xlfn.IFNA(_xlfn.XLOOKUP(A4178,bank_processed_transactions[transaction_id],bank_processed_transactions[processing_minutes]),"")</f>
        <v>4.9000000000000004</v>
      </c>
      <c r="W4178" s="31">
        <f>_xlfn.XLOOKUP(A4178,Source_data!A:A,Source_data!B:B)</f>
        <v>46063</v>
      </c>
    </row>
    <row r="4179" spans="1:23" x14ac:dyDescent="0.3">
      <c r="A4179" s="4" t="s">
        <v>2369</v>
      </c>
      <c r="B4179" s="1">
        <f>_xlfn.XLOOKUP(A4179,bank_source_transactions__1[transaction_id],bank_source_transactions__1[amount_inr])</f>
        <v>10799.02</v>
      </c>
      <c r="C4179" s="1">
        <f>_xlfn.XLOOKUP(A4179,Processed_data!A:A,Processed_data!F:F)</f>
        <v>10799.02</v>
      </c>
      <c r="D4179" s="1" t="str">
        <f>_xlfn.XLOOKUP(A4179,bank_source_transactions__1[transaction_id],bank_source_transactions__1[transaction_status])</f>
        <v>SUCCESS</v>
      </c>
      <c r="E4179" s="1" t="str">
        <f>_xlfn.XLOOKUP(A4179,Processed_data!A:A,Processed_data!G:G)</f>
        <v>SUCCESS</v>
      </c>
      <c r="F4179" s="1">
        <f>COUNTIF(bank_processed_transactions[transaction_id],A4179)</f>
        <v>1</v>
      </c>
      <c r="G4179" s="1" t="str">
        <f t="shared" si="650"/>
        <v>found</v>
      </c>
      <c r="H4179" s="1" t="str">
        <f t="shared" si="651"/>
        <v>Not Duplicate</v>
      </c>
      <c r="I4179" s="1" t="str">
        <f t="shared" si="652"/>
        <v>match</v>
      </c>
      <c r="J4179" s="1" t="str">
        <f t="shared" si="653"/>
        <v>match</v>
      </c>
      <c r="K4179" s="1">
        <f t="shared" si="654"/>
        <v>0</v>
      </c>
      <c r="L4179" s="2">
        <f>IF(F4179=0,"not processed",_xlfn.MINIFS(Processed_data!H:H,Processed_data!A:A,A4179))</f>
        <v>46095</v>
      </c>
      <c r="M4179" s="1">
        <f>IF(F4179=0,"not processed",ABS(bank_source_transactions__1[[#This Row],[transaction_date]]-Reconciliation!L4179))</f>
        <v>2</v>
      </c>
      <c r="N4179" s="1" t="str" cm="1">
        <f t="array" ref="N4179">_xlfn.IFS(M4179="not Processed", "Not Processed",M4179&gt;2,"SLA Breached",M4179&lt;=2,"Within SLA")</f>
        <v>Within SLA</v>
      </c>
      <c r="O4179" s="1" t="str">
        <f>_xlfn.XLOOKUP(A4179,Source_data!A:A,Source_data!D:D)</f>
        <v>UPI</v>
      </c>
      <c r="P4179" s="1">
        <f t="shared" si="655"/>
        <v>0</v>
      </c>
      <c r="Q4179" s="1">
        <f t="shared" si="656"/>
        <v>0</v>
      </c>
      <c r="R4179" s="1">
        <f t="shared" si="657"/>
        <v>0</v>
      </c>
      <c r="S4179" s="1">
        <f t="shared" si="658"/>
        <v>0</v>
      </c>
      <c r="T4179" s="1">
        <f t="shared" si="659"/>
        <v>0</v>
      </c>
      <c r="U4179" s="1" t="str">
        <f>_xlfn.XLOOKUP(Table3[[#This Row],[Transaction ID]],Source_data!A:A,Source_data!E:E)</f>
        <v>Mumbai</v>
      </c>
      <c r="V4179" s="1">
        <f>_xlfn.IFNA(_xlfn.XLOOKUP(A4179,bank_processed_transactions[transaction_id],bank_processed_transactions[processing_minutes]),"")</f>
        <v>24.7</v>
      </c>
      <c r="W4179" s="31">
        <f>_xlfn.XLOOKUP(A4179,Source_data!A:A,Source_data!B:B)</f>
        <v>46093</v>
      </c>
    </row>
    <row r="4180" spans="1:23" x14ac:dyDescent="0.3">
      <c r="A4180" s="3" t="s">
        <v>1531</v>
      </c>
      <c r="B4180" s="1">
        <f>_xlfn.XLOOKUP(A4180,bank_source_transactions__1[transaction_id],bank_source_transactions__1[amount_inr])</f>
        <v>16524.93</v>
      </c>
      <c r="C4180" s="1">
        <f>_xlfn.XLOOKUP(A4180,Processed_data!A:A,Processed_data!F:F)</f>
        <v>16524.93</v>
      </c>
      <c r="D4180" s="1" t="str">
        <f>_xlfn.XLOOKUP(A4180,bank_source_transactions__1[transaction_id],bank_source_transactions__1[transaction_status])</f>
        <v>SUCCESS</v>
      </c>
      <c r="E4180" s="1" t="str">
        <f>_xlfn.XLOOKUP(A4180,Processed_data!A:A,Processed_data!G:G)</f>
        <v>SUCCESS</v>
      </c>
      <c r="F4180" s="1">
        <f>COUNTIF(bank_processed_transactions[transaction_id],A4180)</f>
        <v>1</v>
      </c>
      <c r="G4180" s="1" t="str">
        <f t="shared" si="650"/>
        <v>found</v>
      </c>
      <c r="H4180" s="1" t="str">
        <f t="shared" si="651"/>
        <v>Not Duplicate</v>
      </c>
      <c r="I4180" s="1" t="str">
        <f t="shared" si="652"/>
        <v>match</v>
      </c>
      <c r="J4180" s="1" t="str">
        <f t="shared" si="653"/>
        <v>match</v>
      </c>
      <c r="K4180" s="1">
        <f t="shared" si="654"/>
        <v>0</v>
      </c>
      <c r="L4180" s="2">
        <f>IF(F4180=0,"not processed",_xlfn.MINIFS(Processed_data!H:H,Processed_data!A:A,A4180))</f>
        <v>46088</v>
      </c>
      <c r="M4180" s="1">
        <f>IF(F4180=0,"not processed",ABS(bank_source_transactions__1[[#This Row],[transaction_date]]-Reconciliation!L4180))</f>
        <v>0</v>
      </c>
      <c r="N4180" s="1" t="str" cm="1">
        <f t="array" ref="N4180">_xlfn.IFS(M4180="not Processed", "Not Processed",M4180&gt;2,"SLA Breached",M4180&lt;=2,"Within SLA")</f>
        <v>Within SLA</v>
      </c>
      <c r="O4180" s="1" t="str">
        <f>_xlfn.XLOOKUP(A4180,Source_data!A:A,Source_data!D:D)</f>
        <v>CARD</v>
      </c>
      <c r="P4180" s="1">
        <f t="shared" si="655"/>
        <v>0</v>
      </c>
      <c r="Q4180" s="1">
        <f t="shared" si="656"/>
        <v>0</v>
      </c>
      <c r="R4180" s="1">
        <f t="shared" si="657"/>
        <v>0</v>
      </c>
      <c r="S4180" s="1">
        <f t="shared" si="658"/>
        <v>0</v>
      </c>
      <c r="T4180" s="1">
        <f t="shared" si="659"/>
        <v>0</v>
      </c>
      <c r="U4180" s="1" t="str">
        <f>_xlfn.XLOOKUP(Table3[[#This Row],[Transaction ID]],Source_data!A:A,Source_data!E:E)</f>
        <v>Mumbai</v>
      </c>
      <c r="V4180" s="1">
        <f>_xlfn.IFNA(_xlfn.XLOOKUP(A4180,bank_processed_transactions[transaction_id],bank_processed_transactions[processing_minutes]),"")</f>
        <v>46.9</v>
      </c>
      <c r="W4180" s="31">
        <f>_xlfn.XLOOKUP(A4180,Source_data!A:A,Source_data!B:B)</f>
        <v>46088</v>
      </c>
    </row>
    <row r="4181" spans="1:23" x14ac:dyDescent="0.3">
      <c r="A4181" s="4" t="s">
        <v>2543</v>
      </c>
      <c r="B4181" s="1">
        <f>_xlfn.XLOOKUP(A4181,bank_source_transactions__1[transaction_id],bank_source_transactions__1[amount_inr])</f>
        <v>14646.35</v>
      </c>
      <c r="C4181" s="1">
        <f>_xlfn.XLOOKUP(A4181,Processed_data!A:A,Processed_data!F:F)</f>
        <v>14646.35</v>
      </c>
      <c r="D4181" s="1" t="str">
        <f>_xlfn.XLOOKUP(A4181,bank_source_transactions__1[transaction_id],bank_source_transactions__1[transaction_status])</f>
        <v>SUCCESS</v>
      </c>
      <c r="E4181" s="1" t="str">
        <f>_xlfn.XLOOKUP(A4181,Processed_data!A:A,Processed_data!G:G)</f>
        <v>SUCCESS</v>
      </c>
      <c r="F4181" s="1">
        <f>COUNTIF(bank_processed_transactions[transaction_id],A4181)</f>
        <v>1</v>
      </c>
      <c r="G4181" s="1" t="str">
        <f t="shared" si="650"/>
        <v>found</v>
      </c>
      <c r="H4181" s="1" t="str">
        <f t="shared" si="651"/>
        <v>Not Duplicate</v>
      </c>
      <c r="I4181" s="1" t="str">
        <f t="shared" si="652"/>
        <v>match</v>
      </c>
      <c r="J4181" s="1" t="str">
        <f t="shared" si="653"/>
        <v>match</v>
      </c>
      <c r="K4181" s="1">
        <f t="shared" si="654"/>
        <v>0</v>
      </c>
      <c r="L4181" s="2">
        <f>IF(F4181=0,"not processed",_xlfn.MINIFS(Processed_data!H:H,Processed_data!A:A,A4181))</f>
        <v>46111</v>
      </c>
      <c r="M4181" s="1">
        <f>IF(F4181=0,"not processed",ABS(bank_source_transactions__1[[#This Row],[transaction_date]]-Reconciliation!L4181))</f>
        <v>0</v>
      </c>
      <c r="N4181" s="1" t="str" cm="1">
        <f t="array" ref="N4181">_xlfn.IFS(M4181="not Processed", "Not Processed",M4181&gt;2,"SLA Breached",M4181&lt;=2,"Within SLA")</f>
        <v>Within SLA</v>
      </c>
      <c r="O4181" s="1" t="str">
        <f>_xlfn.XLOOKUP(A4181,Source_data!A:A,Source_data!D:D)</f>
        <v>NEFT</v>
      </c>
      <c r="P4181" s="1">
        <f t="shared" si="655"/>
        <v>0</v>
      </c>
      <c r="Q4181" s="1">
        <f t="shared" si="656"/>
        <v>0</v>
      </c>
      <c r="R4181" s="1">
        <f t="shared" si="657"/>
        <v>0</v>
      </c>
      <c r="S4181" s="1">
        <f t="shared" si="658"/>
        <v>0</v>
      </c>
      <c r="T4181" s="1">
        <f t="shared" si="659"/>
        <v>0</v>
      </c>
      <c r="U4181" s="1" t="str">
        <f>_xlfn.XLOOKUP(Table3[[#This Row],[Transaction ID]],Source_data!A:A,Source_data!E:E)</f>
        <v>Hyderabad</v>
      </c>
      <c r="V4181" s="1">
        <f>_xlfn.IFNA(_xlfn.XLOOKUP(A4181,bank_processed_transactions[transaction_id],bank_processed_transactions[processing_minutes]),"")</f>
        <v>22.7</v>
      </c>
      <c r="W4181" s="31">
        <f>_xlfn.XLOOKUP(A4181,Source_data!A:A,Source_data!B:B)</f>
        <v>46111</v>
      </c>
    </row>
    <row r="4182" spans="1:23" x14ac:dyDescent="0.3">
      <c r="A4182" s="3" t="s">
        <v>3968</v>
      </c>
      <c r="B4182" s="1">
        <f>_xlfn.XLOOKUP(A4182,bank_source_transactions__1[transaction_id],bank_source_transactions__1[amount_inr])</f>
        <v>3970.66</v>
      </c>
      <c r="C4182" s="1">
        <f>_xlfn.XLOOKUP(A4182,Processed_data!A:A,Processed_data!F:F)</f>
        <v>3970.66</v>
      </c>
      <c r="D4182" s="1" t="str">
        <f>_xlfn.XLOOKUP(A4182,bank_source_transactions__1[transaction_id],bank_source_transactions__1[transaction_status])</f>
        <v>SUCCESS</v>
      </c>
      <c r="E4182" s="1" t="str">
        <f>_xlfn.XLOOKUP(A4182,Processed_data!A:A,Processed_data!G:G)</f>
        <v>SUCCESS</v>
      </c>
      <c r="F4182" s="1">
        <f>COUNTIF(bank_processed_transactions[transaction_id],A4182)</f>
        <v>1</v>
      </c>
      <c r="G4182" s="1" t="str">
        <f t="shared" si="650"/>
        <v>found</v>
      </c>
      <c r="H4182" s="1" t="str">
        <f t="shared" si="651"/>
        <v>Not Duplicate</v>
      </c>
      <c r="I4182" s="1" t="str">
        <f t="shared" si="652"/>
        <v>match</v>
      </c>
      <c r="J4182" s="1" t="str">
        <f t="shared" si="653"/>
        <v>match</v>
      </c>
      <c r="K4182" s="1">
        <f t="shared" si="654"/>
        <v>0</v>
      </c>
      <c r="L4182" s="2">
        <f>IF(F4182=0,"not processed",_xlfn.MINIFS(Processed_data!H:H,Processed_data!A:A,A4182))</f>
        <v>46084</v>
      </c>
      <c r="M4182" s="1">
        <f>IF(F4182=0,"not processed",ABS(bank_source_transactions__1[[#This Row],[transaction_date]]-Reconciliation!L4182))</f>
        <v>2</v>
      </c>
      <c r="N4182" s="1" t="str" cm="1">
        <f t="array" ref="N4182">_xlfn.IFS(M4182="not Processed", "Not Processed",M4182&gt;2,"SLA Breached",M4182&lt;=2,"Within SLA")</f>
        <v>Within SLA</v>
      </c>
      <c r="O4182" s="1" t="str">
        <f>_xlfn.XLOOKUP(A4182,Source_data!A:A,Source_data!D:D)</f>
        <v>UPI</v>
      </c>
      <c r="P4182" s="1">
        <f t="shared" si="655"/>
        <v>0</v>
      </c>
      <c r="Q4182" s="1">
        <f t="shared" si="656"/>
        <v>0</v>
      </c>
      <c r="R4182" s="1">
        <f t="shared" si="657"/>
        <v>0</v>
      </c>
      <c r="S4182" s="1">
        <f t="shared" si="658"/>
        <v>0</v>
      </c>
      <c r="T4182" s="1">
        <f t="shared" si="659"/>
        <v>0</v>
      </c>
      <c r="U4182" s="1" t="str">
        <f>_xlfn.XLOOKUP(Table3[[#This Row],[Transaction ID]],Source_data!A:A,Source_data!E:E)</f>
        <v>Hyderabad</v>
      </c>
      <c r="V4182" s="1">
        <f>_xlfn.IFNA(_xlfn.XLOOKUP(A4182,bank_processed_transactions[transaction_id],bank_processed_transactions[processing_minutes]),"")</f>
        <v>43.9</v>
      </c>
      <c r="W4182" s="31">
        <f>_xlfn.XLOOKUP(A4182,Source_data!A:A,Source_data!B:B)</f>
        <v>46082</v>
      </c>
    </row>
    <row r="4183" spans="1:23" x14ac:dyDescent="0.3">
      <c r="A4183" s="4" t="s">
        <v>345</v>
      </c>
      <c r="B4183" s="1">
        <f>_xlfn.XLOOKUP(A4183,bank_source_transactions__1[transaction_id],bank_source_transactions__1[amount_inr])</f>
        <v>5402.47</v>
      </c>
      <c r="C4183" s="1">
        <f>_xlfn.XLOOKUP(A4183,Processed_data!A:A,Processed_data!F:F)</f>
        <v>5402.47</v>
      </c>
      <c r="D4183" s="1" t="str">
        <f>_xlfn.XLOOKUP(A4183,bank_source_transactions__1[transaction_id],bank_source_transactions__1[transaction_status])</f>
        <v>SUCCESS</v>
      </c>
      <c r="E4183" s="1" t="str">
        <f>_xlfn.XLOOKUP(A4183,Processed_data!A:A,Processed_data!G:G)</f>
        <v>SUCCESS</v>
      </c>
      <c r="F4183" s="1">
        <f>COUNTIF(bank_processed_transactions[transaction_id],A4183)</f>
        <v>1</v>
      </c>
      <c r="G4183" s="1" t="str">
        <f t="shared" si="650"/>
        <v>found</v>
      </c>
      <c r="H4183" s="1" t="str">
        <f t="shared" si="651"/>
        <v>Not Duplicate</v>
      </c>
      <c r="I4183" s="1" t="str">
        <f t="shared" si="652"/>
        <v>match</v>
      </c>
      <c r="J4183" s="1" t="str">
        <f t="shared" si="653"/>
        <v>match</v>
      </c>
      <c r="K4183" s="1">
        <f t="shared" si="654"/>
        <v>0</v>
      </c>
      <c r="L4183" s="2">
        <f>IF(F4183=0,"not processed",_xlfn.MINIFS(Processed_data!H:H,Processed_data!A:A,A4183))</f>
        <v>46112</v>
      </c>
      <c r="M4183" s="1">
        <f>IF(F4183=0,"not processed",ABS(bank_source_transactions__1[[#This Row],[transaction_date]]-Reconciliation!L4183))</f>
        <v>2</v>
      </c>
      <c r="N4183" s="1" t="str" cm="1">
        <f t="array" ref="N4183">_xlfn.IFS(M4183="not Processed", "Not Processed",M4183&gt;2,"SLA Breached",M4183&lt;=2,"Within SLA")</f>
        <v>Within SLA</v>
      </c>
      <c r="O4183" s="1" t="str">
        <f>_xlfn.XLOOKUP(A4183,Source_data!A:A,Source_data!D:D)</f>
        <v>CARD</v>
      </c>
      <c r="P4183" s="1">
        <f t="shared" si="655"/>
        <v>0</v>
      </c>
      <c r="Q4183" s="1">
        <f t="shared" si="656"/>
        <v>0</v>
      </c>
      <c r="R4183" s="1">
        <f t="shared" si="657"/>
        <v>0</v>
      </c>
      <c r="S4183" s="1">
        <f t="shared" si="658"/>
        <v>0</v>
      </c>
      <c r="T4183" s="1">
        <f t="shared" si="659"/>
        <v>0</v>
      </c>
      <c r="U4183" s="1" t="str">
        <f>_xlfn.XLOOKUP(Table3[[#This Row],[Transaction ID]],Source_data!A:A,Source_data!E:E)</f>
        <v>Bengaluru</v>
      </c>
      <c r="V4183" s="1">
        <f>_xlfn.IFNA(_xlfn.XLOOKUP(A4183,bank_processed_transactions[transaction_id],bank_processed_transactions[processing_minutes]),"")</f>
        <v>42.8</v>
      </c>
      <c r="W4183" s="31">
        <f>_xlfn.XLOOKUP(A4183,Source_data!A:A,Source_data!B:B)</f>
        <v>46110</v>
      </c>
    </row>
    <row r="4184" spans="1:23" x14ac:dyDescent="0.3">
      <c r="A4184" s="3" t="s">
        <v>1991</v>
      </c>
      <c r="B4184" s="1">
        <f>_xlfn.XLOOKUP(A4184,bank_source_transactions__1[transaction_id],bank_source_transactions__1[amount_inr])</f>
        <v>8131.63</v>
      </c>
      <c r="C4184" s="1">
        <f>_xlfn.XLOOKUP(A4184,Processed_data!A:A,Processed_data!F:F)</f>
        <v>8131.63</v>
      </c>
      <c r="D4184" s="1" t="str">
        <f>_xlfn.XLOOKUP(A4184,bank_source_transactions__1[transaction_id],bank_source_transactions__1[transaction_status])</f>
        <v>SUCCESS</v>
      </c>
      <c r="E4184" s="1" t="str">
        <f>_xlfn.XLOOKUP(A4184,Processed_data!A:A,Processed_data!G:G)</f>
        <v>SUCCESS</v>
      </c>
      <c r="F4184" s="1">
        <f>COUNTIF(bank_processed_transactions[transaction_id],A4184)</f>
        <v>1</v>
      </c>
      <c r="G4184" s="1" t="str">
        <f t="shared" si="650"/>
        <v>found</v>
      </c>
      <c r="H4184" s="1" t="str">
        <f t="shared" si="651"/>
        <v>Not Duplicate</v>
      </c>
      <c r="I4184" s="1" t="str">
        <f t="shared" si="652"/>
        <v>match</v>
      </c>
      <c r="J4184" s="1" t="str">
        <f t="shared" si="653"/>
        <v>match</v>
      </c>
      <c r="K4184" s="1">
        <f t="shared" si="654"/>
        <v>0</v>
      </c>
      <c r="L4184" s="2">
        <f>IF(F4184=0,"not processed",_xlfn.MINIFS(Processed_data!H:H,Processed_data!A:A,A4184))</f>
        <v>46064</v>
      </c>
      <c r="M4184" s="1">
        <f>IF(F4184=0,"not processed",ABS(bank_source_transactions__1[[#This Row],[transaction_date]]-Reconciliation!L4184))</f>
        <v>0</v>
      </c>
      <c r="N4184" s="1" t="str" cm="1">
        <f t="array" ref="N4184">_xlfn.IFS(M4184="not Processed", "Not Processed",M4184&gt;2,"SLA Breached",M4184&lt;=2,"Within SLA")</f>
        <v>Within SLA</v>
      </c>
      <c r="O4184" s="1" t="str">
        <f>_xlfn.XLOOKUP(A4184,Source_data!A:A,Source_data!D:D)</f>
        <v>NEFT</v>
      </c>
      <c r="P4184" s="1">
        <f t="shared" si="655"/>
        <v>0</v>
      </c>
      <c r="Q4184" s="1">
        <f t="shared" si="656"/>
        <v>0</v>
      </c>
      <c r="R4184" s="1">
        <f t="shared" si="657"/>
        <v>0</v>
      </c>
      <c r="S4184" s="1">
        <f t="shared" si="658"/>
        <v>0</v>
      </c>
      <c r="T4184" s="1">
        <f t="shared" si="659"/>
        <v>0</v>
      </c>
      <c r="U4184" s="1" t="str">
        <f>_xlfn.XLOOKUP(Table3[[#This Row],[Transaction ID]],Source_data!A:A,Source_data!E:E)</f>
        <v>Hyderabad</v>
      </c>
      <c r="V4184" s="1">
        <f>_xlfn.IFNA(_xlfn.XLOOKUP(A4184,bank_processed_transactions[transaction_id],bank_processed_transactions[processing_minutes]),"")</f>
        <v>26.8</v>
      </c>
      <c r="W4184" s="31">
        <f>_xlfn.XLOOKUP(A4184,Source_data!A:A,Source_data!B:B)</f>
        <v>46064</v>
      </c>
    </row>
    <row r="4185" spans="1:23" x14ac:dyDescent="0.3">
      <c r="A4185" s="4" t="s">
        <v>3578</v>
      </c>
      <c r="B4185" s="1">
        <f>_xlfn.XLOOKUP(A4185,bank_source_transactions__1[transaction_id],bank_source_transactions__1[amount_inr])</f>
        <v>129</v>
      </c>
      <c r="C4185" s="1">
        <f>_xlfn.XLOOKUP(A4185,Processed_data!A:A,Processed_data!F:F)</f>
        <v>129</v>
      </c>
      <c r="D4185" s="1" t="str">
        <f>_xlfn.XLOOKUP(A4185,bank_source_transactions__1[transaction_id],bank_source_transactions__1[transaction_status])</f>
        <v>SUCCESS</v>
      </c>
      <c r="E4185" s="1" t="str">
        <f>_xlfn.XLOOKUP(A4185,Processed_data!A:A,Processed_data!G:G)</f>
        <v>SUCCESS</v>
      </c>
      <c r="F4185" s="1">
        <f>COUNTIF(bank_processed_transactions[transaction_id],A4185)</f>
        <v>1</v>
      </c>
      <c r="G4185" s="1" t="str">
        <f t="shared" si="650"/>
        <v>found</v>
      </c>
      <c r="H4185" s="1" t="str">
        <f t="shared" si="651"/>
        <v>Not Duplicate</v>
      </c>
      <c r="I4185" s="1" t="str">
        <f t="shared" si="652"/>
        <v>match</v>
      </c>
      <c r="J4185" s="1" t="str">
        <f t="shared" si="653"/>
        <v>match</v>
      </c>
      <c r="K4185" s="1">
        <f t="shared" si="654"/>
        <v>0</v>
      </c>
      <c r="L4185" s="2">
        <f>IF(F4185=0,"not processed",_xlfn.MINIFS(Processed_data!H:H,Processed_data!A:A,A4185))</f>
        <v>46103</v>
      </c>
      <c r="M4185" s="1">
        <f>IF(F4185=0,"not processed",ABS(bank_source_transactions__1[[#This Row],[transaction_date]]-Reconciliation!L4185))</f>
        <v>1</v>
      </c>
      <c r="N4185" s="1" t="str" cm="1">
        <f t="array" ref="N4185">_xlfn.IFS(M4185="not Processed", "Not Processed",M4185&gt;2,"SLA Breached",M4185&lt;=2,"Within SLA")</f>
        <v>Within SLA</v>
      </c>
      <c r="O4185" s="1" t="str">
        <f>_xlfn.XLOOKUP(A4185,Source_data!A:A,Source_data!D:D)</f>
        <v>ATM</v>
      </c>
      <c r="P4185" s="1">
        <f t="shared" si="655"/>
        <v>0</v>
      </c>
      <c r="Q4185" s="1">
        <f t="shared" si="656"/>
        <v>0</v>
      </c>
      <c r="R4185" s="1">
        <f t="shared" si="657"/>
        <v>0</v>
      </c>
      <c r="S4185" s="1">
        <f t="shared" si="658"/>
        <v>0</v>
      </c>
      <c r="T4185" s="1">
        <f t="shared" si="659"/>
        <v>0</v>
      </c>
      <c r="U4185" s="1" t="str">
        <f>_xlfn.XLOOKUP(Table3[[#This Row],[Transaction ID]],Source_data!A:A,Source_data!E:E)</f>
        <v>Hyderabad</v>
      </c>
      <c r="V4185" s="1">
        <f>_xlfn.IFNA(_xlfn.XLOOKUP(A4185,bank_processed_transactions[transaction_id],bank_processed_transactions[processing_minutes]),"")</f>
        <v>27.2</v>
      </c>
      <c r="W4185" s="31">
        <f>_xlfn.XLOOKUP(A4185,Source_data!A:A,Source_data!B:B)</f>
        <v>46102</v>
      </c>
    </row>
    <row r="4186" spans="1:23" x14ac:dyDescent="0.3">
      <c r="A4186" s="3" t="s">
        <v>1435</v>
      </c>
      <c r="B4186" s="1">
        <f>_xlfn.XLOOKUP(A4186,bank_source_transactions__1[transaction_id],bank_source_transactions__1[amount_inr])</f>
        <v>5033.45</v>
      </c>
      <c r="C4186" s="1">
        <f>_xlfn.XLOOKUP(A4186,Processed_data!A:A,Processed_data!F:F)</f>
        <v>5033.45</v>
      </c>
      <c r="D4186" s="1" t="str">
        <f>_xlfn.XLOOKUP(A4186,bank_source_transactions__1[transaction_id],bank_source_transactions__1[transaction_status])</f>
        <v>FAILED</v>
      </c>
      <c r="E4186" s="1" t="str">
        <f>_xlfn.XLOOKUP(A4186,Processed_data!A:A,Processed_data!G:G)</f>
        <v>SUCCESS</v>
      </c>
      <c r="F4186" s="1">
        <f>COUNTIF(bank_processed_transactions[transaction_id],A4186)</f>
        <v>1</v>
      </c>
      <c r="G4186" s="1" t="str">
        <f t="shared" si="650"/>
        <v>found</v>
      </c>
      <c r="H4186" s="1" t="str">
        <f t="shared" si="651"/>
        <v>Not Duplicate</v>
      </c>
      <c r="I4186" s="1" t="str">
        <f t="shared" si="652"/>
        <v>match</v>
      </c>
      <c r="J4186" s="1" t="str">
        <f t="shared" si="653"/>
        <v>mismatch</v>
      </c>
      <c r="K4186" s="1">
        <f t="shared" si="654"/>
        <v>0</v>
      </c>
      <c r="L4186" s="2">
        <f>IF(F4186=0,"not processed",_xlfn.MINIFS(Processed_data!H:H,Processed_data!A:A,A4186))</f>
        <v>46092</v>
      </c>
      <c r="M4186" s="1">
        <f>IF(F4186=0,"not processed",ABS(bank_source_transactions__1[[#This Row],[transaction_date]]-Reconciliation!L4186))</f>
        <v>1</v>
      </c>
      <c r="N4186" s="1" t="str" cm="1">
        <f t="array" ref="N4186">_xlfn.IFS(M4186="not Processed", "Not Processed",M4186&gt;2,"SLA Breached",M4186&lt;=2,"Within SLA")</f>
        <v>Within SLA</v>
      </c>
      <c r="O4186" s="1" t="str">
        <f>_xlfn.XLOOKUP(A4186,Source_data!A:A,Source_data!D:D)</f>
        <v>ATM</v>
      </c>
      <c r="P4186" s="1">
        <f t="shared" si="655"/>
        <v>0</v>
      </c>
      <c r="Q4186" s="1">
        <f t="shared" si="656"/>
        <v>0</v>
      </c>
      <c r="R4186" s="1">
        <f t="shared" si="657"/>
        <v>0</v>
      </c>
      <c r="S4186" s="1">
        <f t="shared" si="658"/>
        <v>1</v>
      </c>
      <c r="T4186" s="1">
        <f t="shared" si="659"/>
        <v>0</v>
      </c>
      <c r="U4186" s="1" t="str">
        <f>_xlfn.XLOOKUP(Table3[[#This Row],[Transaction ID]],Source_data!A:A,Source_data!E:E)</f>
        <v>Pune</v>
      </c>
      <c r="V4186" s="1">
        <f>_xlfn.IFNA(_xlfn.XLOOKUP(A4186,bank_processed_transactions[transaction_id],bank_processed_transactions[processing_minutes]),"")</f>
        <v>46</v>
      </c>
      <c r="W4186" s="31">
        <f>_xlfn.XLOOKUP(A4186,Source_data!A:A,Source_data!B:B)</f>
        <v>46091</v>
      </c>
    </row>
    <row r="4187" spans="1:23" x14ac:dyDescent="0.3">
      <c r="A4187" s="4" t="s">
        <v>3966</v>
      </c>
      <c r="B4187" s="1">
        <f>_xlfn.XLOOKUP(A4187,bank_source_transactions__1[transaction_id],bank_source_transactions__1[amount_inr])</f>
        <v>1017.34</v>
      </c>
      <c r="C4187" s="1">
        <f>_xlfn.XLOOKUP(A4187,Processed_data!A:A,Processed_data!F:F)</f>
        <v>1017.34</v>
      </c>
      <c r="D4187" s="1" t="str">
        <f>_xlfn.XLOOKUP(A4187,bank_source_transactions__1[transaction_id],bank_source_transactions__1[transaction_status])</f>
        <v>SUCCESS</v>
      </c>
      <c r="E4187" s="1" t="str">
        <f>_xlfn.XLOOKUP(A4187,Processed_data!A:A,Processed_data!G:G)</f>
        <v>SUCCESS</v>
      </c>
      <c r="F4187" s="1">
        <f>COUNTIF(bank_processed_transactions[transaction_id],A4187)</f>
        <v>1</v>
      </c>
      <c r="G4187" s="1" t="str">
        <f t="shared" si="650"/>
        <v>found</v>
      </c>
      <c r="H4187" s="1" t="str">
        <f t="shared" si="651"/>
        <v>Not Duplicate</v>
      </c>
      <c r="I4187" s="1" t="str">
        <f t="shared" si="652"/>
        <v>match</v>
      </c>
      <c r="J4187" s="1" t="str">
        <f t="shared" si="653"/>
        <v>match</v>
      </c>
      <c r="K4187" s="1">
        <f t="shared" si="654"/>
        <v>0</v>
      </c>
      <c r="L4187" s="2">
        <f>IF(F4187=0,"not processed",_xlfn.MINIFS(Processed_data!H:H,Processed_data!A:A,A4187))</f>
        <v>46109</v>
      </c>
      <c r="M4187" s="1">
        <f>IF(F4187=0,"not processed",ABS(bank_source_transactions__1[[#This Row],[transaction_date]]-Reconciliation!L4187))</f>
        <v>1</v>
      </c>
      <c r="N4187" s="1" t="str" cm="1">
        <f t="array" ref="N4187">_xlfn.IFS(M4187="not Processed", "Not Processed",M4187&gt;2,"SLA Breached",M4187&lt;=2,"Within SLA")</f>
        <v>Within SLA</v>
      </c>
      <c r="O4187" s="1" t="str">
        <f>_xlfn.XLOOKUP(A4187,Source_data!A:A,Source_data!D:D)</f>
        <v>IMPS</v>
      </c>
      <c r="P4187" s="1">
        <f t="shared" si="655"/>
        <v>0</v>
      </c>
      <c r="Q4187" s="1">
        <f t="shared" si="656"/>
        <v>0</v>
      </c>
      <c r="R4187" s="1">
        <f t="shared" si="657"/>
        <v>0</v>
      </c>
      <c r="S4187" s="1">
        <f t="shared" si="658"/>
        <v>0</v>
      </c>
      <c r="T4187" s="1">
        <f t="shared" si="659"/>
        <v>0</v>
      </c>
      <c r="U4187" s="1" t="str">
        <f>_xlfn.XLOOKUP(Table3[[#This Row],[Transaction ID]],Source_data!A:A,Source_data!E:E)</f>
        <v>Bengaluru</v>
      </c>
      <c r="V4187" s="1">
        <f>_xlfn.IFNA(_xlfn.XLOOKUP(A4187,bank_processed_transactions[transaction_id],bank_processed_transactions[processing_minutes]),"")</f>
        <v>44.4</v>
      </c>
      <c r="W4187" s="31">
        <f>_xlfn.XLOOKUP(A4187,Source_data!A:A,Source_data!B:B)</f>
        <v>46108</v>
      </c>
    </row>
    <row r="4188" spans="1:23" x14ac:dyDescent="0.3">
      <c r="A4188" s="3" t="s">
        <v>1391</v>
      </c>
      <c r="B4188" s="1">
        <f>_xlfn.XLOOKUP(A4188,bank_source_transactions__1[transaction_id],bank_source_transactions__1[amount_inr])</f>
        <v>3588.7</v>
      </c>
      <c r="C4188" s="1">
        <f>_xlfn.XLOOKUP(A4188,Processed_data!A:A,Processed_data!F:F)</f>
        <v>3588.7</v>
      </c>
      <c r="D4188" s="1" t="str">
        <f>_xlfn.XLOOKUP(A4188,bank_source_transactions__1[transaction_id],bank_source_transactions__1[transaction_status])</f>
        <v>REVERSED</v>
      </c>
      <c r="E4188" s="1" t="str">
        <f>_xlfn.XLOOKUP(A4188,Processed_data!A:A,Processed_data!G:G)</f>
        <v>REVERSED</v>
      </c>
      <c r="F4188" s="1">
        <f>COUNTIF(bank_processed_transactions[transaction_id],A4188)</f>
        <v>1</v>
      </c>
      <c r="G4188" s="1" t="str">
        <f t="shared" si="650"/>
        <v>found</v>
      </c>
      <c r="H4188" s="1" t="str">
        <f t="shared" si="651"/>
        <v>Not Duplicate</v>
      </c>
      <c r="I4188" s="1" t="str">
        <f t="shared" si="652"/>
        <v>match</v>
      </c>
      <c r="J4188" s="1" t="str">
        <f t="shared" si="653"/>
        <v>match</v>
      </c>
      <c r="K4188" s="1">
        <f t="shared" si="654"/>
        <v>0</v>
      </c>
      <c r="L4188" s="2">
        <f>IF(F4188=0,"not processed",_xlfn.MINIFS(Processed_data!H:H,Processed_data!A:A,A4188))</f>
        <v>46040</v>
      </c>
      <c r="M4188" s="1">
        <f>IF(F4188=0,"not processed",ABS(bank_source_transactions__1[[#This Row],[transaction_date]]-Reconciliation!L4188))</f>
        <v>1</v>
      </c>
      <c r="N4188" s="1" t="str" cm="1">
        <f t="array" ref="N4188">_xlfn.IFS(M4188="not Processed", "Not Processed",M4188&gt;2,"SLA Breached",M4188&lt;=2,"Within SLA")</f>
        <v>Within SLA</v>
      </c>
      <c r="O4188" s="1" t="str">
        <f>_xlfn.XLOOKUP(A4188,Source_data!A:A,Source_data!D:D)</f>
        <v>CARD</v>
      </c>
      <c r="P4188" s="1">
        <f t="shared" si="655"/>
        <v>0</v>
      </c>
      <c r="Q4188" s="1">
        <f t="shared" si="656"/>
        <v>0</v>
      </c>
      <c r="R4188" s="1">
        <f t="shared" si="657"/>
        <v>0</v>
      </c>
      <c r="S4188" s="1">
        <f t="shared" si="658"/>
        <v>0</v>
      </c>
      <c r="T4188" s="1">
        <f t="shared" si="659"/>
        <v>0</v>
      </c>
      <c r="U4188" s="1" t="str">
        <f>_xlfn.XLOOKUP(Table3[[#This Row],[Transaction ID]],Source_data!A:A,Source_data!E:E)</f>
        <v>Hyderabad</v>
      </c>
      <c r="V4188" s="1">
        <f>_xlfn.IFNA(_xlfn.XLOOKUP(A4188,bank_processed_transactions[transaction_id],bank_processed_transactions[processing_minutes]),"")</f>
        <v>67</v>
      </c>
      <c r="W4188" s="31">
        <f>_xlfn.XLOOKUP(A4188,Source_data!A:A,Source_data!B:B)</f>
        <v>46039</v>
      </c>
    </row>
    <row r="4189" spans="1:23" x14ac:dyDescent="0.3">
      <c r="A4189" s="4" t="s">
        <v>4775</v>
      </c>
      <c r="B4189" s="1">
        <f>_xlfn.XLOOKUP(A4189,bank_source_transactions__1[transaction_id],bank_source_transactions__1[amount_inr])</f>
        <v>16758.419999999998</v>
      </c>
      <c r="C4189" s="1">
        <f>_xlfn.XLOOKUP(A4189,Processed_data!A:A,Processed_data!F:F)</f>
        <v>16758.419999999998</v>
      </c>
      <c r="D4189" s="1" t="str">
        <f>_xlfn.XLOOKUP(A4189,bank_source_transactions__1[transaction_id],bank_source_transactions__1[transaction_status])</f>
        <v>SUCCESS</v>
      </c>
      <c r="E4189" s="1" t="str">
        <f>_xlfn.XLOOKUP(A4189,Processed_data!A:A,Processed_data!G:G)</f>
        <v>SUCCESS</v>
      </c>
      <c r="F4189" s="1">
        <f>COUNTIF(bank_processed_transactions[transaction_id],A4189)</f>
        <v>1</v>
      </c>
      <c r="G4189" s="1" t="str">
        <f t="shared" si="650"/>
        <v>found</v>
      </c>
      <c r="H4189" s="1" t="str">
        <f t="shared" si="651"/>
        <v>Not Duplicate</v>
      </c>
      <c r="I4189" s="1" t="str">
        <f t="shared" si="652"/>
        <v>match</v>
      </c>
      <c r="J4189" s="1" t="str">
        <f t="shared" si="653"/>
        <v>match</v>
      </c>
      <c r="K4189" s="1">
        <f t="shared" si="654"/>
        <v>0</v>
      </c>
      <c r="L4189" s="2">
        <f>IF(F4189=0,"not processed",_xlfn.MINIFS(Processed_data!H:H,Processed_data!A:A,A4189))</f>
        <v>46086</v>
      </c>
      <c r="M4189" s="1">
        <f>IF(F4189=0,"not processed",ABS(bank_source_transactions__1[[#This Row],[transaction_date]]-Reconciliation!L4189))</f>
        <v>2</v>
      </c>
      <c r="N4189" s="1" t="str" cm="1">
        <f t="array" ref="N4189">_xlfn.IFS(M4189="not Processed", "Not Processed",M4189&gt;2,"SLA Breached",M4189&lt;=2,"Within SLA")</f>
        <v>Within SLA</v>
      </c>
      <c r="O4189" s="1" t="str">
        <f>_xlfn.XLOOKUP(A4189,Source_data!A:A,Source_data!D:D)</f>
        <v>IMPS</v>
      </c>
      <c r="P4189" s="1">
        <f t="shared" si="655"/>
        <v>0</v>
      </c>
      <c r="Q4189" s="1">
        <f t="shared" si="656"/>
        <v>0</v>
      </c>
      <c r="R4189" s="1">
        <f t="shared" si="657"/>
        <v>0</v>
      </c>
      <c r="S4189" s="1">
        <f t="shared" si="658"/>
        <v>0</v>
      </c>
      <c r="T4189" s="1">
        <f t="shared" si="659"/>
        <v>0</v>
      </c>
      <c r="U4189" s="1" t="str">
        <f>_xlfn.XLOOKUP(Table3[[#This Row],[Transaction ID]],Source_data!A:A,Source_data!E:E)</f>
        <v>Hyderabad</v>
      </c>
      <c r="V4189" s="1">
        <f>_xlfn.IFNA(_xlfn.XLOOKUP(A4189,bank_processed_transactions[transaction_id],bank_processed_transactions[processing_minutes]),"")</f>
        <v>43</v>
      </c>
      <c r="W4189" s="31">
        <f>_xlfn.XLOOKUP(A4189,Source_data!A:A,Source_data!B:B)</f>
        <v>46084</v>
      </c>
    </row>
    <row r="4190" spans="1:23" x14ac:dyDescent="0.3">
      <c r="A4190" s="3" t="s">
        <v>1839</v>
      </c>
      <c r="B4190" s="1">
        <f>_xlfn.XLOOKUP(A4190,bank_source_transactions__1[transaction_id],bank_source_transactions__1[amount_inr])</f>
        <v>6940.19</v>
      </c>
      <c r="C4190" s="1">
        <f>_xlfn.XLOOKUP(A4190,Processed_data!A:A,Processed_data!F:F)</f>
        <v>6940.19</v>
      </c>
      <c r="D4190" s="1" t="str">
        <f>_xlfn.XLOOKUP(A4190,bank_source_transactions__1[transaction_id],bank_source_transactions__1[transaction_status])</f>
        <v>SUCCESS</v>
      </c>
      <c r="E4190" s="1" t="str">
        <f>_xlfn.XLOOKUP(A4190,Processed_data!A:A,Processed_data!G:G)</f>
        <v>SUCCESS</v>
      </c>
      <c r="F4190" s="1">
        <f>COUNTIF(bank_processed_transactions[transaction_id],A4190)</f>
        <v>1</v>
      </c>
      <c r="G4190" s="1" t="str">
        <f t="shared" si="650"/>
        <v>found</v>
      </c>
      <c r="H4190" s="1" t="str">
        <f t="shared" si="651"/>
        <v>Not Duplicate</v>
      </c>
      <c r="I4190" s="1" t="str">
        <f t="shared" si="652"/>
        <v>match</v>
      </c>
      <c r="J4190" s="1" t="str">
        <f t="shared" si="653"/>
        <v>match</v>
      </c>
      <c r="K4190" s="1">
        <f t="shared" si="654"/>
        <v>0</v>
      </c>
      <c r="L4190" s="2">
        <f>IF(F4190=0,"not processed",_xlfn.MINIFS(Processed_data!H:H,Processed_data!A:A,A4190))</f>
        <v>46112</v>
      </c>
      <c r="M4190" s="1">
        <f>IF(F4190=0,"not processed",ABS(bank_source_transactions__1[[#This Row],[transaction_date]]-Reconciliation!L4190))</f>
        <v>2</v>
      </c>
      <c r="N4190" s="1" t="str" cm="1">
        <f t="array" ref="N4190">_xlfn.IFS(M4190="not Processed", "Not Processed",M4190&gt;2,"SLA Breached",M4190&lt;=2,"Within SLA")</f>
        <v>Within SLA</v>
      </c>
      <c r="O4190" s="1" t="str">
        <f>_xlfn.XLOOKUP(A4190,Source_data!A:A,Source_data!D:D)</f>
        <v>NEFT</v>
      </c>
      <c r="P4190" s="1">
        <f t="shared" si="655"/>
        <v>0</v>
      </c>
      <c r="Q4190" s="1">
        <f t="shared" si="656"/>
        <v>0</v>
      </c>
      <c r="R4190" s="1">
        <f t="shared" si="657"/>
        <v>0</v>
      </c>
      <c r="S4190" s="1">
        <f t="shared" si="658"/>
        <v>0</v>
      </c>
      <c r="T4190" s="1">
        <f t="shared" si="659"/>
        <v>0</v>
      </c>
      <c r="U4190" s="1" t="str">
        <f>_xlfn.XLOOKUP(Table3[[#This Row],[Transaction ID]],Source_data!A:A,Source_data!E:E)</f>
        <v>Hyderabad</v>
      </c>
      <c r="V4190" s="1">
        <f>_xlfn.IFNA(_xlfn.XLOOKUP(A4190,bank_processed_transactions[transaction_id],bank_processed_transactions[processing_minutes]),"")</f>
        <v>81</v>
      </c>
      <c r="W4190" s="31">
        <f>_xlfn.XLOOKUP(A4190,Source_data!A:A,Source_data!B:B)</f>
        <v>46110</v>
      </c>
    </row>
    <row r="4191" spans="1:23" x14ac:dyDescent="0.3">
      <c r="A4191" s="4" t="s">
        <v>4087</v>
      </c>
      <c r="B4191" s="1">
        <f>_xlfn.XLOOKUP(A4191,bank_source_transactions__1[transaction_id],bank_source_transactions__1[amount_inr])</f>
        <v>7218.68</v>
      </c>
      <c r="C4191" s="1">
        <f>_xlfn.XLOOKUP(A4191,Processed_data!A:A,Processed_data!F:F)</f>
        <v>7218.68</v>
      </c>
      <c r="D4191" s="1" t="str">
        <f>_xlfn.XLOOKUP(A4191,bank_source_transactions__1[transaction_id],bank_source_transactions__1[transaction_status])</f>
        <v>SUCCESS</v>
      </c>
      <c r="E4191" s="1" t="str">
        <f>_xlfn.XLOOKUP(A4191,Processed_data!A:A,Processed_data!G:G)</f>
        <v>SUCCESS</v>
      </c>
      <c r="F4191" s="1">
        <f>COUNTIF(bank_processed_transactions[transaction_id],A4191)</f>
        <v>1</v>
      </c>
      <c r="G4191" s="1" t="str">
        <f t="shared" si="650"/>
        <v>found</v>
      </c>
      <c r="H4191" s="1" t="str">
        <f t="shared" si="651"/>
        <v>Not Duplicate</v>
      </c>
      <c r="I4191" s="1" t="str">
        <f t="shared" si="652"/>
        <v>match</v>
      </c>
      <c r="J4191" s="1" t="str">
        <f t="shared" si="653"/>
        <v>match</v>
      </c>
      <c r="K4191" s="1">
        <f t="shared" si="654"/>
        <v>0</v>
      </c>
      <c r="L4191" s="2">
        <f>IF(F4191=0,"not processed",_xlfn.MINIFS(Processed_data!H:H,Processed_data!A:A,A4191))</f>
        <v>46099</v>
      </c>
      <c r="M4191" s="1">
        <f>IF(F4191=0,"not processed",ABS(bank_source_transactions__1[[#This Row],[transaction_date]]-Reconciliation!L4191))</f>
        <v>0</v>
      </c>
      <c r="N4191" s="1" t="str" cm="1">
        <f t="array" ref="N4191">_xlfn.IFS(M4191="not Processed", "Not Processed",M4191&gt;2,"SLA Breached",M4191&lt;=2,"Within SLA")</f>
        <v>Within SLA</v>
      </c>
      <c r="O4191" s="1" t="str">
        <f>_xlfn.XLOOKUP(A4191,Source_data!A:A,Source_data!D:D)</f>
        <v>UPI</v>
      </c>
      <c r="P4191" s="1">
        <f t="shared" si="655"/>
        <v>0</v>
      </c>
      <c r="Q4191" s="1">
        <f t="shared" si="656"/>
        <v>0</v>
      </c>
      <c r="R4191" s="1">
        <f t="shared" si="657"/>
        <v>0</v>
      </c>
      <c r="S4191" s="1">
        <f t="shared" si="658"/>
        <v>0</v>
      </c>
      <c r="T4191" s="1">
        <f t="shared" si="659"/>
        <v>0</v>
      </c>
      <c r="U4191" s="1" t="str">
        <f>_xlfn.XLOOKUP(Table3[[#This Row],[Transaction ID]],Source_data!A:A,Source_data!E:E)</f>
        <v>Hyderabad</v>
      </c>
      <c r="V4191" s="1">
        <f>_xlfn.IFNA(_xlfn.XLOOKUP(A4191,bank_processed_transactions[transaction_id],bank_processed_transactions[processing_minutes]),"")</f>
        <v>4.2</v>
      </c>
      <c r="W4191" s="31">
        <f>_xlfn.XLOOKUP(A4191,Source_data!A:A,Source_data!B:B)</f>
        <v>46099</v>
      </c>
    </row>
    <row r="4192" spans="1:23" x14ac:dyDescent="0.3">
      <c r="A4192" s="3" t="s">
        <v>4622</v>
      </c>
      <c r="B4192" s="1">
        <f>_xlfn.XLOOKUP(A4192,bank_source_transactions__1[transaction_id],bank_source_transactions__1[amount_inr])</f>
        <v>11141.37</v>
      </c>
      <c r="C4192" s="1">
        <f>_xlfn.XLOOKUP(A4192,Processed_data!A:A,Processed_data!F:F)</f>
        <v>11141.37</v>
      </c>
      <c r="D4192" s="1" t="str">
        <f>_xlfn.XLOOKUP(A4192,bank_source_transactions__1[transaction_id],bank_source_transactions__1[transaction_status])</f>
        <v>SUCCESS</v>
      </c>
      <c r="E4192" s="1" t="str">
        <f>_xlfn.XLOOKUP(A4192,Processed_data!A:A,Processed_data!G:G)</f>
        <v>SUCCESS</v>
      </c>
      <c r="F4192" s="1">
        <f>COUNTIF(bank_processed_transactions[transaction_id],A4192)</f>
        <v>1</v>
      </c>
      <c r="G4192" s="1" t="str">
        <f t="shared" si="650"/>
        <v>found</v>
      </c>
      <c r="H4192" s="1" t="str">
        <f t="shared" si="651"/>
        <v>Not Duplicate</v>
      </c>
      <c r="I4192" s="1" t="str">
        <f t="shared" si="652"/>
        <v>match</v>
      </c>
      <c r="J4192" s="1" t="str">
        <f t="shared" si="653"/>
        <v>match</v>
      </c>
      <c r="K4192" s="1">
        <f t="shared" si="654"/>
        <v>0</v>
      </c>
      <c r="L4192" s="2">
        <f>IF(F4192=0,"not processed",_xlfn.MINIFS(Processed_data!H:H,Processed_data!A:A,A4192))</f>
        <v>46111</v>
      </c>
      <c r="M4192" s="1">
        <f>IF(F4192=0,"not processed",ABS(bank_source_transactions__1[[#This Row],[transaction_date]]-Reconciliation!L4192))</f>
        <v>3</v>
      </c>
      <c r="N4192" s="1" t="str" cm="1">
        <f t="array" ref="N4192">_xlfn.IFS(M4192="not Processed", "Not Processed",M4192&gt;2,"SLA Breached",M4192&lt;=2,"Within SLA")</f>
        <v>SLA Breached</v>
      </c>
      <c r="O4192" s="1" t="str">
        <f>_xlfn.XLOOKUP(A4192,Source_data!A:A,Source_data!D:D)</f>
        <v>UPI</v>
      </c>
      <c r="P4192" s="1">
        <f t="shared" si="655"/>
        <v>0</v>
      </c>
      <c r="Q4192" s="1">
        <f t="shared" si="656"/>
        <v>0</v>
      </c>
      <c r="R4192" s="1">
        <f t="shared" si="657"/>
        <v>0</v>
      </c>
      <c r="S4192" s="1">
        <f t="shared" si="658"/>
        <v>0</v>
      </c>
      <c r="T4192" s="1">
        <f t="shared" si="659"/>
        <v>1</v>
      </c>
      <c r="U4192" s="1" t="str">
        <f>_xlfn.XLOOKUP(Table3[[#This Row],[Transaction ID]],Source_data!A:A,Source_data!E:E)</f>
        <v>Mumbai</v>
      </c>
      <c r="V4192" s="1">
        <f>_xlfn.IFNA(_xlfn.XLOOKUP(A4192,bank_processed_transactions[transaction_id],bank_processed_transactions[processing_minutes]),"")</f>
        <v>41.9</v>
      </c>
      <c r="W4192" s="31">
        <f>_xlfn.XLOOKUP(A4192,Source_data!A:A,Source_data!B:B)</f>
        <v>46108</v>
      </c>
    </row>
    <row r="4193" spans="1:23" x14ac:dyDescent="0.3">
      <c r="A4193" s="4" t="s">
        <v>2445</v>
      </c>
      <c r="B4193" s="1">
        <f>_xlfn.XLOOKUP(A4193,bank_source_transactions__1[transaction_id],bank_source_transactions__1[amount_inr])</f>
        <v>12600.05</v>
      </c>
      <c r="C4193" s="1">
        <f>_xlfn.XLOOKUP(A4193,Processed_data!A:A,Processed_data!F:F)</f>
        <v>12600.05</v>
      </c>
      <c r="D4193" s="1" t="str">
        <f>_xlfn.XLOOKUP(A4193,bank_source_transactions__1[transaction_id],bank_source_transactions__1[transaction_status])</f>
        <v>SUCCESS</v>
      </c>
      <c r="E4193" s="1" t="str">
        <f>_xlfn.XLOOKUP(A4193,Processed_data!A:A,Processed_data!G:G)</f>
        <v>SUCCESS</v>
      </c>
      <c r="F4193" s="1">
        <f>COUNTIF(bank_processed_transactions[transaction_id],A4193)</f>
        <v>1</v>
      </c>
      <c r="G4193" s="1" t="str">
        <f t="shared" si="650"/>
        <v>found</v>
      </c>
      <c r="H4193" s="1" t="str">
        <f t="shared" si="651"/>
        <v>Not Duplicate</v>
      </c>
      <c r="I4193" s="1" t="str">
        <f t="shared" si="652"/>
        <v>match</v>
      </c>
      <c r="J4193" s="1" t="str">
        <f t="shared" si="653"/>
        <v>match</v>
      </c>
      <c r="K4193" s="1">
        <f t="shared" si="654"/>
        <v>0</v>
      </c>
      <c r="L4193" s="2">
        <f>IF(F4193=0,"not processed",_xlfn.MINIFS(Processed_data!H:H,Processed_data!A:A,A4193))</f>
        <v>46103</v>
      </c>
      <c r="M4193" s="1">
        <f>IF(F4193=0,"not processed",ABS(bank_source_transactions__1[[#This Row],[transaction_date]]-Reconciliation!L4193))</f>
        <v>0</v>
      </c>
      <c r="N4193" s="1" t="str" cm="1">
        <f t="array" ref="N4193">_xlfn.IFS(M4193="not Processed", "Not Processed",M4193&gt;2,"SLA Breached",M4193&lt;=2,"Within SLA")</f>
        <v>Within SLA</v>
      </c>
      <c r="O4193" s="1" t="str">
        <f>_xlfn.XLOOKUP(A4193,Source_data!A:A,Source_data!D:D)</f>
        <v>IMPS</v>
      </c>
      <c r="P4193" s="1">
        <f t="shared" si="655"/>
        <v>0</v>
      </c>
      <c r="Q4193" s="1">
        <f t="shared" si="656"/>
        <v>0</v>
      </c>
      <c r="R4193" s="1">
        <f t="shared" si="657"/>
        <v>0</v>
      </c>
      <c r="S4193" s="1">
        <f t="shared" si="658"/>
        <v>0</v>
      </c>
      <c r="T4193" s="1">
        <f t="shared" si="659"/>
        <v>0</v>
      </c>
      <c r="U4193" s="1" t="str">
        <f>_xlfn.XLOOKUP(Table3[[#This Row],[Transaction ID]],Source_data!A:A,Source_data!E:E)</f>
        <v>Hyderabad</v>
      </c>
      <c r="V4193" s="1">
        <f>_xlfn.IFNA(_xlfn.XLOOKUP(A4193,bank_processed_transactions[transaction_id],bank_processed_transactions[processing_minutes]),"")</f>
        <v>41.9</v>
      </c>
      <c r="W4193" s="31">
        <f>_xlfn.XLOOKUP(A4193,Source_data!A:A,Source_data!B:B)</f>
        <v>46103</v>
      </c>
    </row>
    <row r="4194" spans="1:23" x14ac:dyDescent="0.3">
      <c r="A4194" s="3" t="s">
        <v>2064</v>
      </c>
      <c r="B4194" s="1">
        <f>_xlfn.XLOOKUP(A4194,bank_source_transactions__1[transaction_id],bank_source_transactions__1[amount_inr])</f>
        <v>13933.03</v>
      </c>
      <c r="C4194" s="1">
        <f>_xlfn.XLOOKUP(A4194,Processed_data!A:A,Processed_data!F:F)</f>
        <v>13933.03</v>
      </c>
      <c r="D4194" s="1" t="str">
        <f>_xlfn.XLOOKUP(A4194,bank_source_transactions__1[transaction_id],bank_source_transactions__1[transaction_status])</f>
        <v>SUCCESS</v>
      </c>
      <c r="E4194" s="1" t="str">
        <f>_xlfn.XLOOKUP(A4194,Processed_data!A:A,Processed_data!G:G)</f>
        <v>SUCCESS</v>
      </c>
      <c r="F4194" s="1">
        <f>COUNTIF(bank_processed_transactions[transaction_id],A4194)</f>
        <v>1</v>
      </c>
      <c r="G4194" s="1" t="str">
        <f t="shared" si="650"/>
        <v>found</v>
      </c>
      <c r="H4194" s="1" t="str">
        <f t="shared" si="651"/>
        <v>Not Duplicate</v>
      </c>
      <c r="I4194" s="1" t="str">
        <f t="shared" si="652"/>
        <v>match</v>
      </c>
      <c r="J4194" s="1" t="str">
        <f t="shared" si="653"/>
        <v>match</v>
      </c>
      <c r="K4194" s="1">
        <f t="shared" si="654"/>
        <v>0</v>
      </c>
      <c r="L4194" s="2">
        <f>IF(F4194=0,"not processed",_xlfn.MINIFS(Processed_data!H:H,Processed_data!A:A,A4194))</f>
        <v>46088</v>
      </c>
      <c r="M4194" s="1">
        <f>IF(F4194=0,"not processed",ABS(bank_source_transactions__1[[#This Row],[transaction_date]]-Reconciliation!L4194))</f>
        <v>2</v>
      </c>
      <c r="N4194" s="1" t="str" cm="1">
        <f t="array" ref="N4194">_xlfn.IFS(M4194="not Processed", "Not Processed",M4194&gt;2,"SLA Breached",M4194&lt;=2,"Within SLA")</f>
        <v>Within SLA</v>
      </c>
      <c r="O4194" s="1" t="str">
        <f>_xlfn.XLOOKUP(A4194,Source_data!A:A,Source_data!D:D)</f>
        <v>UPI</v>
      </c>
      <c r="P4194" s="1">
        <f t="shared" si="655"/>
        <v>0</v>
      </c>
      <c r="Q4194" s="1">
        <f t="shared" si="656"/>
        <v>0</v>
      </c>
      <c r="R4194" s="1">
        <f t="shared" si="657"/>
        <v>0</v>
      </c>
      <c r="S4194" s="1">
        <f t="shared" si="658"/>
        <v>0</v>
      </c>
      <c r="T4194" s="1">
        <f t="shared" si="659"/>
        <v>0</v>
      </c>
      <c r="U4194" s="1" t="str">
        <f>_xlfn.XLOOKUP(Table3[[#This Row],[Transaction ID]],Source_data!A:A,Source_data!E:E)</f>
        <v>Hyderabad</v>
      </c>
      <c r="V4194" s="1">
        <f>_xlfn.IFNA(_xlfn.XLOOKUP(A4194,bank_processed_transactions[transaction_id],bank_processed_transactions[processing_minutes]),"")</f>
        <v>8.6999999999999993</v>
      </c>
      <c r="W4194" s="31">
        <f>_xlfn.XLOOKUP(A4194,Source_data!A:A,Source_data!B:B)</f>
        <v>46086</v>
      </c>
    </row>
    <row r="4195" spans="1:23" x14ac:dyDescent="0.3">
      <c r="A4195" s="4" t="s">
        <v>4414</v>
      </c>
      <c r="B4195" s="1">
        <f>_xlfn.XLOOKUP(A4195,bank_source_transactions__1[transaction_id],bank_source_transactions__1[amount_inr])</f>
        <v>4900.8</v>
      </c>
      <c r="C4195" s="1">
        <f>_xlfn.XLOOKUP(A4195,Processed_data!A:A,Processed_data!F:F)</f>
        <v>4900.8</v>
      </c>
      <c r="D4195" s="1" t="str">
        <f>_xlfn.XLOOKUP(A4195,bank_source_transactions__1[transaction_id],bank_source_transactions__1[transaction_status])</f>
        <v>SUCCESS</v>
      </c>
      <c r="E4195" s="1" t="str">
        <f>_xlfn.XLOOKUP(A4195,Processed_data!A:A,Processed_data!G:G)</f>
        <v>SUCCESS</v>
      </c>
      <c r="F4195" s="1">
        <f>COUNTIF(bank_processed_transactions[transaction_id],A4195)</f>
        <v>1</v>
      </c>
      <c r="G4195" s="1" t="str">
        <f t="shared" si="650"/>
        <v>found</v>
      </c>
      <c r="H4195" s="1" t="str">
        <f t="shared" si="651"/>
        <v>Not Duplicate</v>
      </c>
      <c r="I4195" s="1" t="str">
        <f t="shared" si="652"/>
        <v>match</v>
      </c>
      <c r="J4195" s="1" t="str">
        <f t="shared" si="653"/>
        <v>match</v>
      </c>
      <c r="K4195" s="1">
        <f t="shared" si="654"/>
        <v>0</v>
      </c>
      <c r="L4195" s="2">
        <f>IF(F4195=0,"not processed",_xlfn.MINIFS(Processed_data!H:H,Processed_data!A:A,A4195))</f>
        <v>46093</v>
      </c>
      <c r="M4195" s="1">
        <f>IF(F4195=0,"not processed",ABS(bank_source_transactions__1[[#This Row],[transaction_date]]-Reconciliation!L4195))</f>
        <v>0</v>
      </c>
      <c r="N4195" s="1" t="str" cm="1">
        <f t="array" ref="N4195">_xlfn.IFS(M4195="not Processed", "Not Processed",M4195&gt;2,"SLA Breached",M4195&lt;=2,"Within SLA")</f>
        <v>Within SLA</v>
      </c>
      <c r="O4195" s="1" t="str">
        <f>_xlfn.XLOOKUP(A4195,Source_data!A:A,Source_data!D:D)</f>
        <v>UPI</v>
      </c>
      <c r="P4195" s="1">
        <f t="shared" si="655"/>
        <v>0</v>
      </c>
      <c r="Q4195" s="1">
        <f t="shared" si="656"/>
        <v>0</v>
      </c>
      <c r="R4195" s="1">
        <f t="shared" si="657"/>
        <v>0</v>
      </c>
      <c r="S4195" s="1">
        <f t="shared" si="658"/>
        <v>0</v>
      </c>
      <c r="T4195" s="1">
        <f t="shared" si="659"/>
        <v>0</v>
      </c>
      <c r="U4195" s="1" t="str">
        <f>_xlfn.XLOOKUP(Table3[[#This Row],[Transaction ID]],Source_data!A:A,Source_data!E:E)</f>
        <v>Mumbai</v>
      </c>
      <c r="V4195" s="1">
        <f>_xlfn.IFNA(_xlfn.XLOOKUP(A4195,bank_processed_transactions[transaction_id],bank_processed_transactions[processing_minutes]),"")</f>
        <v>10.4</v>
      </c>
      <c r="W4195" s="31">
        <f>_xlfn.XLOOKUP(A4195,Source_data!A:A,Source_data!B:B)</f>
        <v>46093</v>
      </c>
    </row>
    <row r="4196" spans="1:23" x14ac:dyDescent="0.3">
      <c r="A4196" s="3" t="s">
        <v>1162</v>
      </c>
      <c r="B4196" s="1">
        <f>_xlfn.XLOOKUP(A4196,bank_source_transactions__1[transaction_id],bank_source_transactions__1[amount_inr])</f>
        <v>1613.22</v>
      </c>
      <c r="C4196" s="1">
        <f>_xlfn.XLOOKUP(A4196,Processed_data!A:A,Processed_data!F:F)</f>
        <v>1613.22</v>
      </c>
      <c r="D4196" s="1" t="str">
        <f>_xlfn.XLOOKUP(A4196,bank_source_transactions__1[transaction_id],bank_source_transactions__1[transaction_status])</f>
        <v>SUCCESS</v>
      </c>
      <c r="E4196" s="1" t="str">
        <f>_xlfn.XLOOKUP(A4196,Processed_data!A:A,Processed_data!G:G)</f>
        <v>SUCCESS</v>
      </c>
      <c r="F4196" s="1">
        <f>COUNTIF(bank_processed_transactions[transaction_id],A4196)</f>
        <v>1</v>
      </c>
      <c r="G4196" s="1" t="str">
        <f t="shared" si="650"/>
        <v>found</v>
      </c>
      <c r="H4196" s="1" t="str">
        <f t="shared" si="651"/>
        <v>Not Duplicate</v>
      </c>
      <c r="I4196" s="1" t="str">
        <f t="shared" si="652"/>
        <v>match</v>
      </c>
      <c r="J4196" s="1" t="str">
        <f t="shared" si="653"/>
        <v>match</v>
      </c>
      <c r="K4196" s="1">
        <f t="shared" si="654"/>
        <v>0</v>
      </c>
      <c r="L4196" s="2">
        <f>IF(F4196=0,"not processed",_xlfn.MINIFS(Processed_data!H:H,Processed_data!A:A,A4196))</f>
        <v>46030</v>
      </c>
      <c r="M4196" s="1">
        <f>IF(F4196=0,"not processed",ABS(bank_source_transactions__1[[#This Row],[transaction_date]]-Reconciliation!L4196))</f>
        <v>0</v>
      </c>
      <c r="N4196" s="1" t="str" cm="1">
        <f t="array" ref="N4196">_xlfn.IFS(M4196="not Processed", "Not Processed",M4196&gt;2,"SLA Breached",M4196&lt;=2,"Within SLA")</f>
        <v>Within SLA</v>
      </c>
      <c r="O4196" s="1" t="str">
        <f>_xlfn.XLOOKUP(A4196,Source_data!A:A,Source_data!D:D)</f>
        <v>UPI</v>
      </c>
      <c r="P4196" s="1">
        <f t="shared" si="655"/>
        <v>0</v>
      </c>
      <c r="Q4196" s="1">
        <f t="shared" si="656"/>
        <v>0</v>
      </c>
      <c r="R4196" s="1">
        <f t="shared" si="657"/>
        <v>0</v>
      </c>
      <c r="S4196" s="1">
        <f t="shared" si="658"/>
        <v>0</v>
      </c>
      <c r="T4196" s="1">
        <f t="shared" si="659"/>
        <v>0</v>
      </c>
      <c r="U4196" s="1" t="str">
        <f>_xlfn.XLOOKUP(Table3[[#This Row],[Transaction ID]],Source_data!A:A,Source_data!E:E)</f>
        <v>Bengaluru</v>
      </c>
      <c r="V4196" s="1">
        <f>_xlfn.IFNA(_xlfn.XLOOKUP(A4196,bank_processed_transactions[transaction_id],bank_processed_transactions[processing_minutes]),"")</f>
        <v>74.599999999999994</v>
      </c>
      <c r="W4196" s="31">
        <f>_xlfn.XLOOKUP(A4196,Source_data!A:A,Source_data!B:B)</f>
        <v>46030</v>
      </c>
    </row>
    <row r="4197" spans="1:23" x14ac:dyDescent="0.3">
      <c r="A4197" s="4" t="s">
        <v>451</v>
      </c>
      <c r="B4197" s="1">
        <f>_xlfn.XLOOKUP(A4197,bank_source_transactions__1[transaction_id],bank_source_transactions__1[amount_inr])</f>
        <v>4340.49</v>
      </c>
      <c r="C4197" s="1">
        <f>_xlfn.XLOOKUP(A4197,Processed_data!A:A,Processed_data!F:F)</f>
        <v>4340.49</v>
      </c>
      <c r="D4197" s="1" t="str">
        <f>_xlfn.XLOOKUP(A4197,bank_source_transactions__1[transaction_id],bank_source_transactions__1[transaction_status])</f>
        <v>FAILED</v>
      </c>
      <c r="E4197" s="1" t="str">
        <f>_xlfn.XLOOKUP(A4197,Processed_data!A:A,Processed_data!G:G)</f>
        <v>FAILED</v>
      </c>
      <c r="F4197" s="1">
        <f>COUNTIF(bank_processed_transactions[transaction_id],A4197)</f>
        <v>1</v>
      </c>
      <c r="G4197" s="1" t="str">
        <f t="shared" si="650"/>
        <v>found</v>
      </c>
      <c r="H4197" s="1" t="str">
        <f t="shared" si="651"/>
        <v>Not Duplicate</v>
      </c>
      <c r="I4197" s="1" t="str">
        <f t="shared" si="652"/>
        <v>match</v>
      </c>
      <c r="J4197" s="1" t="str">
        <f t="shared" si="653"/>
        <v>match</v>
      </c>
      <c r="K4197" s="1">
        <f t="shared" si="654"/>
        <v>0</v>
      </c>
      <c r="L4197" s="2">
        <f>IF(F4197=0,"not processed",_xlfn.MINIFS(Processed_data!H:H,Processed_data!A:A,A4197))</f>
        <v>46080</v>
      </c>
      <c r="M4197" s="1">
        <f>IF(F4197=0,"not processed",ABS(bank_source_transactions__1[[#This Row],[transaction_date]]-Reconciliation!L4197))</f>
        <v>3</v>
      </c>
      <c r="N4197" s="1" t="str" cm="1">
        <f t="array" ref="N4197">_xlfn.IFS(M4197="not Processed", "Not Processed",M4197&gt;2,"SLA Breached",M4197&lt;=2,"Within SLA")</f>
        <v>SLA Breached</v>
      </c>
      <c r="O4197" s="1" t="str">
        <f>_xlfn.XLOOKUP(A4197,Source_data!A:A,Source_data!D:D)</f>
        <v>CARD</v>
      </c>
      <c r="P4197" s="1">
        <f t="shared" si="655"/>
        <v>0</v>
      </c>
      <c r="Q4197" s="1">
        <f t="shared" si="656"/>
        <v>0</v>
      </c>
      <c r="R4197" s="1">
        <f t="shared" si="657"/>
        <v>0</v>
      </c>
      <c r="S4197" s="1">
        <f t="shared" si="658"/>
        <v>0</v>
      </c>
      <c r="T4197" s="1">
        <f t="shared" si="659"/>
        <v>1</v>
      </c>
      <c r="U4197" s="1" t="str">
        <f>_xlfn.XLOOKUP(Table3[[#This Row],[Transaction ID]],Source_data!A:A,Source_data!E:E)</f>
        <v>Bengaluru</v>
      </c>
      <c r="V4197" s="1">
        <f>_xlfn.IFNA(_xlfn.XLOOKUP(A4197,bank_processed_transactions[transaction_id],bank_processed_transactions[processing_minutes]),"")</f>
        <v>7.4</v>
      </c>
      <c r="W4197" s="31">
        <f>_xlfn.XLOOKUP(A4197,Source_data!A:A,Source_data!B:B)</f>
        <v>46077</v>
      </c>
    </row>
    <row r="4198" spans="1:23" x14ac:dyDescent="0.3">
      <c r="A4198" s="3" t="s">
        <v>1076</v>
      </c>
      <c r="B4198" s="1">
        <f>_xlfn.XLOOKUP(A4198,bank_source_transactions__1[transaction_id],bank_source_transactions__1[amount_inr])</f>
        <v>1717.86</v>
      </c>
      <c r="C4198" s="1">
        <f>_xlfn.XLOOKUP(A4198,Processed_data!A:A,Processed_data!F:F)</f>
        <v>1717.86</v>
      </c>
      <c r="D4198" s="1" t="str">
        <f>_xlfn.XLOOKUP(A4198,bank_source_transactions__1[transaction_id],bank_source_transactions__1[transaction_status])</f>
        <v>SUCCESS</v>
      </c>
      <c r="E4198" s="1" t="str">
        <f>_xlfn.XLOOKUP(A4198,Processed_data!A:A,Processed_data!G:G)</f>
        <v>SUCCESS</v>
      </c>
      <c r="F4198" s="1">
        <f>COUNTIF(bank_processed_transactions[transaction_id],A4198)</f>
        <v>1</v>
      </c>
      <c r="G4198" s="1" t="str">
        <f t="shared" si="650"/>
        <v>found</v>
      </c>
      <c r="H4198" s="1" t="str">
        <f t="shared" si="651"/>
        <v>Not Duplicate</v>
      </c>
      <c r="I4198" s="1" t="str">
        <f t="shared" si="652"/>
        <v>match</v>
      </c>
      <c r="J4198" s="1" t="str">
        <f t="shared" si="653"/>
        <v>match</v>
      </c>
      <c r="K4198" s="1">
        <f t="shared" si="654"/>
        <v>0</v>
      </c>
      <c r="L4198" s="2">
        <f>IF(F4198=0,"not processed",_xlfn.MINIFS(Processed_data!H:H,Processed_data!A:A,A4198))</f>
        <v>46046</v>
      </c>
      <c r="M4198" s="1">
        <f>IF(F4198=0,"not processed",ABS(bank_source_transactions__1[[#This Row],[transaction_date]]-Reconciliation!L4198))</f>
        <v>3</v>
      </c>
      <c r="N4198" s="1" t="str" cm="1">
        <f t="array" ref="N4198">_xlfn.IFS(M4198="not Processed", "Not Processed",M4198&gt;2,"SLA Breached",M4198&lt;=2,"Within SLA")</f>
        <v>SLA Breached</v>
      </c>
      <c r="O4198" s="1" t="str">
        <f>_xlfn.XLOOKUP(A4198,Source_data!A:A,Source_data!D:D)</f>
        <v>IMPS</v>
      </c>
      <c r="P4198" s="1">
        <f t="shared" si="655"/>
        <v>0</v>
      </c>
      <c r="Q4198" s="1">
        <f t="shared" si="656"/>
        <v>0</v>
      </c>
      <c r="R4198" s="1">
        <f t="shared" si="657"/>
        <v>0</v>
      </c>
      <c r="S4198" s="1">
        <f t="shared" si="658"/>
        <v>0</v>
      </c>
      <c r="T4198" s="1">
        <f t="shared" si="659"/>
        <v>1</v>
      </c>
      <c r="U4198" s="1" t="str">
        <f>_xlfn.XLOOKUP(Table3[[#This Row],[Transaction ID]],Source_data!A:A,Source_data!E:E)</f>
        <v>Mumbai</v>
      </c>
      <c r="V4198" s="1">
        <f>_xlfn.IFNA(_xlfn.XLOOKUP(A4198,bank_processed_transactions[transaction_id],bank_processed_transactions[processing_minutes]),"")</f>
        <v>12.9</v>
      </c>
      <c r="W4198" s="31">
        <f>_xlfn.XLOOKUP(A4198,Source_data!A:A,Source_data!B:B)</f>
        <v>46043</v>
      </c>
    </row>
    <row r="4199" spans="1:23" x14ac:dyDescent="0.3">
      <c r="A4199" s="4" t="s">
        <v>4025</v>
      </c>
      <c r="B4199" s="1">
        <f>_xlfn.XLOOKUP(A4199,bank_source_transactions__1[transaction_id],bank_source_transactions__1[amount_inr])</f>
        <v>1575.74</v>
      </c>
      <c r="C4199" s="1">
        <f>_xlfn.XLOOKUP(A4199,Processed_data!A:A,Processed_data!F:F)</f>
        <v>1575.74</v>
      </c>
      <c r="D4199" s="1" t="str">
        <f>_xlfn.XLOOKUP(A4199,bank_source_transactions__1[transaction_id],bank_source_transactions__1[transaction_status])</f>
        <v>SUCCESS</v>
      </c>
      <c r="E4199" s="1" t="str">
        <f>_xlfn.XLOOKUP(A4199,Processed_data!A:A,Processed_data!G:G)</f>
        <v>SUCCESS</v>
      </c>
      <c r="F4199" s="1">
        <f>COUNTIF(bank_processed_transactions[transaction_id],A4199)</f>
        <v>1</v>
      </c>
      <c r="G4199" s="1" t="str">
        <f t="shared" si="650"/>
        <v>found</v>
      </c>
      <c r="H4199" s="1" t="str">
        <f t="shared" si="651"/>
        <v>Not Duplicate</v>
      </c>
      <c r="I4199" s="1" t="str">
        <f t="shared" si="652"/>
        <v>match</v>
      </c>
      <c r="J4199" s="1" t="str">
        <f t="shared" si="653"/>
        <v>match</v>
      </c>
      <c r="K4199" s="1">
        <f t="shared" si="654"/>
        <v>0</v>
      </c>
      <c r="L4199" s="2">
        <f>IF(F4199=0,"not processed",_xlfn.MINIFS(Processed_data!H:H,Processed_data!A:A,A4199))</f>
        <v>46045</v>
      </c>
      <c r="M4199" s="1">
        <f>IF(F4199=0,"not processed",ABS(bank_source_transactions__1[[#This Row],[transaction_date]]-Reconciliation!L4199))</f>
        <v>3</v>
      </c>
      <c r="N4199" s="1" t="str" cm="1">
        <f t="array" ref="N4199">_xlfn.IFS(M4199="not Processed", "Not Processed",M4199&gt;2,"SLA Breached",M4199&lt;=2,"Within SLA")</f>
        <v>SLA Breached</v>
      </c>
      <c r="O4199" s="1" t="str">
        <f>_xlfn.XLOOKUP(A4199,Source_data!A:A,Source_data!D:D)</f>
        <v>CARD</v>
      </c>
      <c r="P4199" s="1">
        <f t="shared" si="655"/>
        <v>0</v>
      </c>
      <c r="Q4199" s="1">
        <f t="shared" si="656"/>
        <v>0</v>
      </c>
      <c r="R4199" s="1">
        <f t="shared" si="657"/>
        <v>0</v>
      </c>
      <c r="S4199" s="1">
        <f t="shared" si="658"/>
        <v>0</v>
      </c>
      <c r="T4199" s="1">
        <f t="shared" si="659"/>
        <v>1</v>
      </c>
      <c r="U4199" s="1" t="str">
        <f>_xlfn.XLOOKUP(Table3[[#This Row],[Transaction ID]],Source_data!A:A,Source_data!E:E)</f>
        <v>Hyderabad</v>
      </c>
      <c r="V4199" s="1">
        <f>_xlfn.IFNA(_xlfn.XLOOKUP(A4199,bank_processed_transactions[transaction_id],bank_processed_transactions[processing_minutes]),"")</f>
        <v>15.4</v>
      </c>
      <c r="W4199" s="31">
        <f>_xlfn.XLOOKUP(A4199,Source_data!A:A,Source_data!B:B)</f>
        <v>46042</v>
      </c>
    </row>
    <row r="4200" spans="1:23" x14ac:dyDescent="0.3">
      <c r="A4200" s="3" t="s">
        <v>1014</v>
      </c>
      <c r="B4200" s="1">
        <f>_xlfn.XLOOKUP(A4200,bank_source_transactions__1[transaction_id],bank_source_transactions__1[amount_inr])</f>
        <v>6736.67</v>
      </c>
      <c r="C4200" s="1">
        <f>_xlfn.XLOOKUP(A4200,Processed_data!A:A,Processed_data!F:F)</f>
        <v>6736.67</v>
      </c>
      <c r="D4200" s="1" t="str">
        <f>_xlfn.XLOOKUP(A4200,bank_source_transactions__1[transaction_id],bank_source_transactions__1[transaction_status])</f>
        <v>SUCCESS</v>
      </c>
      <c r="E4200" s="1" t="str">
        <f>_xlfn.XLOOKUP(A4200,Processed_data!A:A,Processed_data!G:G)</f>
        <v>SUCCESS</v>
      </c>
      <c r="F4200" s="1">
        <f>COUNTIF(bank_processed_transactions[transaction_id],A4200)</f>
        <v>1</v>
      </c>
      <c r="G4200" s="1" t="str">
        <f t="shared" si="650"/>
        <v>found</v>
      </c>
      <c r="H4200" s="1" t="str">
        <f t="shared" si="651"/>
        <v>Not Duplicate</v>
      </c>
      <c r="I4200" s="1" t="str">
        <f t="shared" si="652"/>
        <v>match</v>
      </c>
      <c r="J4200" s="1" t="str">
        <f t="shared" si="653"/>
        <v>match</v>
      </c>
      <c r="K4200" s="1">
        <f t="shared" si="654"/>
        <v>0</v>
      </c>
      <c r="L4200" s="2">
        <f>IF(F4200=0,"not processed",_xlfn.MINIFS(Processed_data!H:H,Processed_data!A:A,A4200))</f>
        <v>46103</v>
      </c>
      <c r="M4200" s="1">
        <f>IF(F4200=0,"not processed",ABS(bank_source_transactions__1[[#This Row],[transaction_date]]-Reconciliation!L4200))</f>
        <v>3</v>
      </c>
      <c r="N4200" s="1" t="str" cm="1">
        <f t="array" ref="N4200">_xlfn.IFS(M4200="not Processed", "Not Processed",M4200&gt;2,"SLA Breached",M4200&lt;=2,"Within SLA")</f>
        <v>SLA Breached</v>
      </c>
      <c r="O4200" s="1" t="str">
        <f>_xlfn.XLOOKUP(A4200,Source_data!A:A,Source_data!D:D)</f>
        <v>UPI</v>
      </c>
      <c r="P4200" s="1">
        <f t="shared" si="655"/>
        <v>0</v>
      </c>
      <c r="Q4200" s="1">
        <f t="shared" si="656"/>
        <v>0</v>
      </c>
      <c r="R4200" s="1">
        <f t="shared" si="657"/>
        <v>0</v>
      </c>
      <c r="S4200" s="1">
        <f t="shared" si="658"/>
        <v>0</v>
      </c>
      <c r="T4200" s="1">
        <f t="shared" si="659"/>
        <v>1</v>
      </c>
      <c r="U4200" s="1" t="str">
        <f>_xlfn.XLOOKUP(Table3[[#This Row],[Transaction ID]],Source_data!A:A,Source_data!E:E)</f>
        <v>Hyderabad</v>
      </c>
      <c r="V4200" s="1">
        <f>_xlfn.IFNA(_xlfn.XLOOKUP(A4200,bank_processed_transactions[transaction_id],bank_processed_transactions[processing_minutes]),"")</f>
        <v>21.3</v>
      </c>
      <c r="W4200" s="31">
        <f>_xlfn.XLOOKUP(A4200,Source_data!A:A,Source_data!B:B)</f>
        <v>46100</v>
      </c>
    </row>
    <row r="4201" spans="1:23" x14ac:dyDescent="0.3">
      <c r="A4201" s="4" t="s">
        <v>612</v>
      </c>
      <c r="B4201" s="1">
        <f>_xlfn.XLOOKUP(A4201,bank_source_transactions__1[transaction_id],bank_source_transactions__1[amount_inr])</f>
        <v>2838.04</v>
      </c>
      <c r="C4201" s="1">
        <f>_xlfn.XLOOKUP(A4201,Processed_data!A:A,Processed_data!F:F)</f>
        <v>3405.65</v>
      </c>
      <c r="D4201" s="1" t="str">
        <f>_xlfn.XLOOKUP(A4201,bank_source_transactions__1[transaction_id],bank_source_transactions__1[transaction_status])</f>
        <v>REVERSED</v>
      </c>
      <c r="E4201" s="1" t="str">
        <f>_xlfn.XLOOKUP(A4201,Processed_data!A:A,Processed_data!G:G)</f>
        <v>REVERSED</v>
      </c>
      <c r="F4201" s="1">
        <f>COUNTIF(bank_processed_transactions[transaction_id],A4201)</f>
        <v>1</v>
      </c>
      <c r="G4201" s="1" t="str">
        <f t="shared" si="650"/>
        <v>found</v>
      </c>
      <c r="H4201" s="1" t="str">
        <f t="shared" si="651"/>
        <v>Not Duplicate</v>
      </c>
      <c r="I4201" s="1" t="str">
        <f t="shared" si="652"/>
        <v>mismatch</v>
      </c>
      <c r="J4201" s="1" t="str">
        <f t="shared" si="653"/>
        <v>match</v>
      </c>
      <c r="K4201" s="1">
        <f t="shared" si="654"/>
        <v>567.61000000000013</v>
      </c>
      <c r="L4201" s="2">
        <f>IF(F4201=0,"not processed",_xlfn.MINIFS(Processed_data!H:H,Processed_data!A:A,A4201))</f>
        <v>46097</v>
      </c>
      <c r="M4201" s="1">
        <f>IF(F4201=0,"not processed",ABS(bank_source_transactions__1[[#This Row],[transaction_date]]-Reconciliation!L4201))</f>
        <v>3</v>
      </c>
      <c r="N4201" s="1" t="str" cm="1">
        <f t="array" ref="N4201">_xlfn.IFS(M4201="not Processed", "Not Processed",M4201&gt;2,"SLA Breached",M4201&lt;=2,"Within SLA")</f>
        <v>SLA Breached</v>
      </c>
      <c r="O4201" s="1" t="str">
        <f>_xlfn.XLOOKUP(A4201,Source_data!A:A,Source_data!D:D)</f>
        <v>CARD</v>
      </c>
      <c r="P4201" s="1">
        <f t="shared" si="655"/>
        <v>0</v>
      </c>
      <c r="Q4201" s="1">
        <f t="shared" si="656"/>
        <v>0</v>
      </c>
      <c r="R4201" s="1">
        <f t="shared" si="657"/>
        <v>1</v>
      </c>
      <c r="S4201" s="1">
        <f t="shared" si="658"/>
        <v>0</v>
      </c>
      <c r="T4201" s="1">
        <f t="shared" si="659"/>
        <v>1</v>
      </c>
      <c r="U4201" s="1" t="str">
        <f>_xlfn.XLOOKUP(Table3[[#This Row],[Transaction ID]],Source_data!A:A,Source_data!E:E)</f>
        <v>Hyderabad</v>
      </c>
      <c r="V4201" s="1">
        <f>_xlfn.IFNA(_xlfn.XLOOKUP(A4201,bank_processed_transactions[transaction_id],bank_processed_transactions[processing_minutes]),"")</f>
        <v>15.4</v>
      </c>
      <c r="W4201" s="31">
        <f>_xlfn.XLOOKUP(A4201,Source_data!A:A,Source_data!B:B)</f>
        <v>46094</v>
      </c>
    </row>
    <row r="4202" spans="1:23" x14ac:dyDescent="0.3">
      <c r="K4202" s="10">
        <f>SUM(K2:K4201)</f>
        <v>106314.95999999998</v>
      </c>
      <c r="U4202" s="1" t="e">
        <f>_xlfn.XLOOKUP(Table3[[#This Row],[Transaction ID]],Source_data!A:A,Source_data!E:E)</f>
        <v>#VALUE!</v>
      </c>
      <c r="V4202" s="1" t="str">
        <f>_xlfn.IFNA(_xlfn.XLOOKUP(A4202,bank_processed_transactions[transaction_id],bank_processed_transactions[processing_minutes]),"")</f>
        <v/>
      </c>
      <c r="W4202" s="1">
        <f>_xlfn.XLOOKUP(A4202,Source_data!A:A,Source_data!B:B)</f>
        <v>0</v>
      </c>
    </row>
    <row r="1048576" spans="11:11" x14ac:dyDescent="0.3">
      <c r="K1048576">
        <f>SUM(K2:K1048575)</f>
        <v>212629.91999999995</v>
      </c>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44CB59-16A3-4A95-A376-FD3ECA595734}">
  <sheetPr codeName="Sheet8"/>
  <dimension ref="A1:N26"/>
  <sheetViews>
    <sheetView zoomScale="79" workbookViewId="0">
      <selection activeCell="B21" sqref="B21"/>
    </sheetView>
  </sheetViews>
  <sheetFormatPr defaultRowHeight="14.4" x14ac:dyDescent="0.3"/>
  <cols>
    <col min="1" max="1" width="15.88671875" bestFit="1" customWidth="1"/>
    <col min="2" max="2" width="22.21875" bestFit="1" customWidth="1"/>
    <col min="4" max="4" width="12.44140625" bestFit="1" customWidth="1"/>
    <col min="5" max="5" width="22.44140625" bestFit="1" customWidth="1"/>
    <col min="13" max="13" width="15.88671875" bestFit="1" customWidth="1"/>
    <col min="14" max="14" width="24.44140625" bestFit="1" customWidth="1"/>
    <col min="15" max="15" width="20.6640625" bestFit="1" customWidth="1"/>
  </cols>
  <sheetData>
    <row r="1" spans="1:14" x14ac:dyDescent="0.3">
      <c r="M1" s="12" t="s">
        <v>5158</v>
      </c>
      <c r="N1" t="s">
        <v>5162</v>
      </c>
    </row>
    <row r="2" spans="1:14" x14ac:dyDescent="0.3">
      <c r="A2" s="12" t="s">
        <v>5158</v>
      </c>
      <c r="B2" t="s">
        <v>5162</v>
      </c>
    </row>
    <row r="3" spans="1:14" x14ac:dyDescent="0.3">
      <c r="M3" s="12" t="s">
        <v>5107</v>
      </c>
      <c r="N3" t="s">
        <v>5112</v>
      </c>
    </row>
    <row r="4" spans="1:14" x14ac:dyDescent="0.3">
      <c r="A4" s="12" t="s">
        <v>5107</v>
      </c>
      <c r="B4" t="s">
        <v>5109</v>
      </c>
      <c r="M4" s="13" t="s">
        <v>46</v>
      </c>
      <c r="N4" s="35">
        <v>1</v>
      </c>
    </row>
    <row r="5" spans="1:14" x14ac:dyDescent="0.3">
      <c r="A5" s="13" t="s">
        <v>46</v>
      </c>
      <c r="B5" s="35">
        <v>22</v>
      </c>
      <c r="M5" s="13" t="s">
        <v>66</v>
      </c>
      <c r="N5" s="35">
        <v>2</v>
      </c>
    </row>
    <row r="6" spans="1:14" x14ac:dyDescent="0.3">
      <c r="A6" s="13" t="s">
        <v>66</v>
      </c>
      <c r="B6" s="35">
        <v>77</v>
      </c>
      <c r="M6" s="13" t="s">
        <v>35</v>
      </c>
      <c r="N6" s="35">
        <v>1</v>
      </c>
    </row>
    <row r="7" spans="1:14" x14ac:dyDescent="0.3">
      <c r="A7" s="13" t="s">
        <v>35</v>
      </c>
      <c r="B7" s="35">
        <v>70</v>
      </c>
      <c r="M7" s="13" t="s">
        <v>18</v>
      </c>
      <c r="N7" s="35">
        <v>2</v>
      </c>
    </row>
    <row r="8" spans="1:14" x14ac:dyDescent="0.3">
      <c r="A8" s="13" t="s">
        <v>18</v>
      </c>
      <c r="B8" s="35">
        <v>111</v>
      </c>
      <c r="M8" s="13" t="s">
        <v>12</v>
      </c>
      <c r="N8" s="35">
        <v>3</v>
      </c>
    </row>
    <row r="9" spans="1:14" x14ac:dyDescent="0.3">
      <c r="A9" s="13" t="s">
        <v>12</v>
      </c>
      <c r="B9" s="35">
        <v>210</v>
      </c>
      <c r="M9" s="13" t="s">
        <v>5108</v>
      </c>
      <c r="N9" s="35">
        <v>9</v>
      </c>
    </row>
    <row r="10" spans="1:14" x14ac:dyDescent="0.3">
      <c r="A10" s="13" t="s">
        <v>5108</v>
      </c>
      <c r="B10" s="35">
        <v>490</v>
      </c>
    </row>
    <row r="18" spans="1:14" x14ac:dyDescent="0.3">
      <c r="A18" s="12" t="s">
        <v>5158</v>
      </c>
      <c r="B18" t="s">
        <v>5162</v>
      </c>
      <c r="M18" s="12" t="s">
        <v>5158</v>
      </c>
      <c r="N18" t="s">
        <v>5162</v>
      </c>
    </row>
    <row r="20" spans="1:14" x14ac:dyDescent="0.3">
      <c r="A20" s="12" t="s">
        <v>5107</v>
      </c>
      <c r="B20" t="s">
        <v>5163</v>
      </c>
      <c r="D20" s="34" t="s">
        <v>5107</v>
      </c>
      <c r="E20" s="34" t="s">
        <v>5112</v>
      </c>
      <c r="M20" s="12" t="s">
        <v>5107</v>
      </c>
      <c r="N20" t="s">
        <v>5164</v>
      </c>
    </row>
    <row r="21" spans="1:14" x14ac:dyDescent="0.3">
      <c r="A21" s="13" t="s">
        <v>46</v>
      </c>
      <c r="B21" s="35">
        <v>6</v>
      </c>
      <c r="D21" s="13" t="s">
        <v>46</v>
      </c>
      <c r="E21" s="35">
        <v>0</v>
      </c>
      <c r="M21" s="13" t="s">
        <v>46</v>
      </c>
      <c r="N21" s="25">
        <v>37.819047619047616</v>
      </c>
    </row>
    <row r="22" spans="1:14" x14ac:dyDescent="0.3">
      <c r="A22" s="13" t="s">
        <v>66</v>
      </c>
      <c r="B22" s="35">
        <v>26</v>
      </c>
      <c r="D22" s="13" t="s">
        <v>66</v>
      </c>
      <c r="E22" s="35">
        <v>0</v>
      </c>
      <c r="M22" s="13" t="s">
        <v>66</v>
      </c>
      <c r="N22" s="25">
        <v>32.320000000000007</v>
      </c>
    </row>
    <row r="23" spans="1:14" x14ac:dyDescent="0.3">
      <c r="A23" s="13" t="s">
        <v>35</v>
      </c>
      <c r="B23" s="35">
        <v>18</v>
      </c>
      <c r="D23" s="13" t="s">
        <v>35</v>
      </c>
      <c r="E23" s="35">
        <v>3</v>
      </c>
      <c r="M23" s="13" t="s">
        <v>35</v>
      </c>
      <c r="N23" s="25">
        <v>33.552173913043475</v>
      </c>
    </row>
    <row r="24" spans="1:14" x14ac:dyDescent="0.3">
      <c r="A24" s="13" t="s">
        <v>18</v>
      </c>
      <c r="B24" s="35">
        <v>37</v>
      </c>
      <c r="D24" s="13" t="s">
        <v>18</v>
      </c>
      <c r="E24" s="35">
        <v>4</v>
      </c>
      <c r="M24" s="13" t="s">
        <v>18</v>
      </c>
      <c r="N24" s="25">
        <v>31.016513761467891</v>
      </c>
    </row>
    <row r="25" spans="1:14" x14ac:dyDescent="0.3">
      <c r="A25" s="13" t="s">
        <v>12</v>
      </c>
      <c r="B25" s="35">
        <v>51</v>
      </c>
      <c r="D25" s="13" t="s">
        <v>12</v>
      </c>
      <c r="E25" s="35">
        <v>2</v>
      </c>
      <c r="M25" s="13" t="s">
        <v>12</v>
      </c>
      <c r="N25" s="25">
        <v>31.809178743961329</v>
      </c>
    </row>
    <row r="26" spans="1:14" x14ac:dyDescent="0.3">
      <c r="A26" s="13" t="s">
        <v>5108</v>
      </c>
      <c r="B26" s="35">
        <v>138</v>
      </c>
      <c r="D26" s="36" t="s">
        <v>5108</v>
      </c>
      <c r="E26" s="37">
        <v>9</v>
      </c>
      <c r="M26" s="13" t="s">
        <v>5108</v>
      </c>
      <c r="N26" s="25">
        <v>32.221621621621637</v>
      </c>
    </row>
  </sheetData>
  <pageMargins left="0.7" right="0.7" top="0.75" bottom="0.75" header="0.3" footer="0.3"/>
  <drawing r:id="rId5"/>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847451-73E8-44DE-B641-A891A7986F1A}">
  <sheetPr codeName="Sheet9"/>
  <dimension ref="A1:AF44"/>
  <sheetViews>
    <sheetView showGridLines="0" tabSelected="1" topLeftCell="F1" zoomScale="90" workbookViewId="0">
      <selection activeCell="AF19" sqref="AF19"/>
    </sheetView>
  </sheetViews>
  <sheetFormatPr defaultRowHeight="14.4" x14ac:dyDescent="0.3"/>
  <sheetData>
    <row r="1" spans="1:28" x14ac:dyDescent="0.3">
      <c r="A1" s="28"/>
      <c r="B1" s="28"/>
      <c r="C1" s="28"/>
      <c r="D1" s="28"/>
      <c r="E1" s="28"/>
      <c r="F1" s="28"/>
      <c r="G1" s="28"/>
      <c r="H1" s="28"/>
      <c r="I1" s="28"/>
      <c r="J1" s="28"/>
      <c r="K1" s="28"/>
      <c r="L1" s="28"/>
      <c r="M1" s="28"/>
      <c r="N1" s="28"/>
      <c r="O1" s="28"/>
      <c r="P1" s="28"/>
      <c r="Q1" s="28"/>
      <c r="R1" s="28"/>
      <c r="S1" s="28"/>
      <c r="T1" s="28"/>
      <c r="U1" s="28"/>
      <c r="V1" s="28"/>
      <c r="W1" s="28"/>
      <c r="X1" s="28"/>
      <c r="Y1" s="28"/>
      <c r="Z1" s="28"/>
      <c r="AA1" s="28"/>
      <c r="AB1" s="28"/>
    </row>
    <row r="2" spans="1:28" x14ac:dyDescent="0.3">
      <c r="A2" s="28"/>
      <c r="B2" s="28"/>
      <c r="C2" s="28"/>
      <c r="D2" s="28"/>
      <c r="E2" s="28"/>
      <c r="F2" s="28"/>
      <c r="G2" s="28"/>
      <c r="H2" s="28"/>
      <c r="I2" s="28"/>
      <c r="J2" s="28"/>
      <c r="K2" s="28"/>
      <c r="L2" s="28"/>
      <c r="M2" s="28"/>
      <c r="N2" s="28"/>
      <c r="O2" s="28"/>
      <c r="P2" s="28"/>
      <c r="Q2" s="28"/>
      <c r="R2" s="28"/>
      <c r="S2" s="28"/>
      <c r="T2" s="28"/>
      <c r="U2" s="28"/>
      <c r="V2" s="28"/>
      <c r="W2" s="28"/>
      <c r="X2" s="28"/>
      <c r="Y2" s="28"/>
      <c r="Z2" s="28"/>
      <c r="AA2" s="28"/>
      <c r="AB2" s="28"/>
    </row>
    <row r="3" spans="1:28" x14ac:dyDescent="0.3">
      <c r="A3" s="28"/>
      <c r="B3" s="28"/>
      <c r="C3" s="28"/>
      <c r="D3" s="28"/>
      <c r="E3" s="28"/>
      <c r="F3" s="28"/>
      <c r="G3" s="28"/>
      <c r="H3" s="28"/>
      <c r="I3" s="28"/>
      <c r="J3" s="28"/>
      <c r="K3" s="28"/>
      <c r="L3" s="28"/>
      <c r="M3" s="28"/>
      <c r="N3" s="28"/>
      <c r="O3" s="28"/>
      <c r="P3" s="28"/>
      <c r="Q3" s="28"/>
      <c r="R3" s="28"/>
      <c r="S3" s="28"/>
      <c r="T3" s="28"/>
      <c r="U3" s="28"/>
      <c r="V3" s="28"/>
      <c r="W3" s="28"/>
      <c r="X3" s="28"/>
      <c r="Y3" s="28"/>
      <c r="Z3" s="28"/>
      <c r="AA3" s="28"/>
      <c r="AB3" s="28"/>
    </row>
    <row r="4" spans="1:28" x14ac:dyDescent="0.3">
      <c r="A4" s="28"/>
      <c r="B4" s="28"/>
      <c r="C4" s="28"/>
      <c r="D4" s="28"/>
      <c r="E4" s="28"/>
      <c r="F4" s="28"/>
      <c r="G4" s="28"/>
      <c r="H4" s="28"/>
      <c r="I4" s="28"/>
      <c r="J4" s="28"/>
      <c r="K4" s="28"/>
      <c r="L4" s="28"/>
      <c r="M4" s="28"/>
      <c r="N4" s="28"/>
      <c r="O4" s="28"/>
      <c r="P4" s="28"/>
      <c r="Q4" s="28"/>
      <c r="R4" s="28"/>
      <c r="S4" s="28"/>
      <c r="T4" s="28"/>
      <c r="U4" s="28"/>
      <c r="V4" s="28"/>
      <c r="W4" s="28"/>
      <c r="X4" s="28"/>
      <c r="Y4" s="28"/>
      <c r="Z4" s="28"/>
      <c r="AA4" s="28"/>
      <c r="AB4" s="28"/>
    </row>
    <row r="5" spans="1:28" x14ac:dyDescent="0.3">
      <c r="A5" s="33"/>
      <c r="B5" s="33"/>
      <c r="C5" s="33"/>
      <c r="D5" s="33"/>
      <c r="E5" s="33"/>
      <c r="F5" s="33"/>
      <c r="G5" s="33"/>
      <c r="H5" s="33"/>
      <c r="I5" s="33"/>
      <c r="J5" s="33"/>
      <c r="K5" s="33"/>
      <c r="L5" s="33"/>
      <c r="M5" s="33"/>
      <c r="N5" s="33"/>
      <c r="O5" s="33"/>
      <c r="P5" s="33"/>
      <c r="Q5" s="33"/>
      <c r="R5" s="33"/>
      <c r="S5" s="33"/>
      <c r="T5" s="33"/>
      <c r="U5" s="33"/>
      <c r="V5" s="33"/>
      <c r="W5" s="33"/>
      <c r="X5" s="33"/>
      <c r="Y5" s="33"/>
      <c r="Z5" s="33"/>
      <c r="AA5" s="33"/>
      <c r="AB5" s="33"/>
    </row>
    <row r="6" spans="1:28" x14ac:dyDescent="0.3">
      <c r="A6" s="33"/>
      <c r="B6" s="33"/>
      <c r="C6" s="33"/>
      <c r="D6" s="33"/>
      <c r="E6" s="33"/>
      <c r="F6" s="33"/>
      <c r="G6" s="33"/>
      <c r="H6" s="33"/>
      <c r="I6" s="33"/>
      <c r="J6" s="33"/>
      <c r="K6" s="33"/>
      <c r="L6" s="33"/>
      <c r="M6" s="33"/>
      <c r="N6" s="33"/>
      <c r="O6" s="33"/>
      <c r="P6" s="33"/>
      <c r="Q6" s="33"/>
      <c r="R6" s="33"/>
      <c r="S6" s="33"/>
      <c r="T6" s="33"/>
      <c r="U6" s="33"/>
      <c r="V6" s="33"/>
      <c r="W6" s="33"/>
      <c r="X6" s="33"/>
      <c r="Y6" s="33"/>
      <c r="Z6" s="33"/>
      <c r="AA6" s="33"/>
      <c r="AB6" s="33"/>
    </row>
    <row r="7" spans="1:28" x14ac:dyDescent="0.3">
      <c r="A7" s="33"/>
      <c r="B7" s="33"/>
      <c r="C7" s="33"/>
      <c r="D7" s="33"/>
      <c r="E7" s="33"/>
      <c r="F7" s="33"/>
      <c r="G7" s="33"/>
      <c r="H7" s="33"/>
      <c r="I7" s="33"/>
      <c r="J7" s="33"/>
      <c r="K7" s="33"/>
      <c r="L7" s="33"/>
      <c r="M7" s="33"/>
      <c r="N7" s="33"/>
      <c r="O7" s="33"/>
      <c r="P7" s="33"/>
      <c r="Q7" s="33"/>
      <c r="R7" s="33"/>
      <c r="S7" s="33"/>
      <c r="T7" s="33"/>
      <c r="U7" s="33"/>
      <c r="V7" s="33"/>
      <c r="W7" s="33"/>
      <c r="X7" s="33"/>
      <c r="Y7" s="33"/>
      <c r="Z7" s="33"/>
      <c r="AA7" s="33"/>
      <c r="AB7" s="33"/>
    </row>
    <row r="8" spans="1:28" x14ac:dyDescent="0.3">
      <c r="A8" s="33"/>
      <c r="B8" s="33"/>
      <c r="C8" s="33"/>
      <c r="D8" s="33"/>
      <c r="E8" s="33"/>
      <c r="F8" s="33"/>
      <c r="G8" s="33"/>
      <c r="H8" s="33"/>
      <c r="I8" s="33"/>
      <c r="J8" s="33"/>
      <c r="K8" s="33"/>
      <c r="L8" s="33"/>
      <c r="M8" s="33"/>
      <c r="N8" s="33"/>
      <c r="O8" s="33"/>
      <c r="P8" s="33"/>
      <c r="Q8" s="33"/>
      <c r="R8" s="33"/>
      <c r="S8" s="33"/>
      <c r="T8" s="33"/>
      <c r="U8" s="33"/>
      <c r="V8" s="33"/>
      <c r="W8" s="33"/>
      <c r="X8" s="33"/>
      <c r="Y8" s="33"/>
      <c r="Z8" s="33"/>
      <c r="AA8" s="33"/>
      <c r="AB8" s="33"/>
    </row>
    <row r="9" spans="1:28" x14ac:dyDescent="0.3">
      <c r="A9" s="33"/>
      <c r="B9" s="33"/>
      <c r="C9" s="33"/>
      <c r="D9" s="33"/>
      <c r="E9" s="33"/>
      <c r="F9" s="33"/>
      <c r="G9" s="33"/>
      <c r="H9" s="33"/>
      <c r="I9" s="33"/>
      <c r="J9" s="33"/>
      <c r="K9" s="33"/>
      <c r="L9" s="33"/>
      <c r="M9" s="33"/>
      <c r="N9" s="33"/>
      <c r="O9" s="33"/>
      <c r="P9" s="33"/>
      <c r="Q9" s="33"/>
      <c r="R9" s="33"/>
      <c r="S9" s="33"/>
      <c r="T9" s="33"/>
      <c r="U9" s="33"/>
      <c r="V9" s="33"/>
      <c r="W9" s="33"/>
      <c r="X9" s="33"/>
      <c r="Y9" s="33"/>
      <c r="Z9" s="33"/>
      <c r="AA9" s="33"/>
      <c r="AB9" s="33"/>
    </row>
    <row r="10" spans="1:28" x14ac:dyDescent="0.3">
      <c r="A10" s="33"/>
      <c r="B10" s="33"/>
      <c r="C10" s="33"/>
      <c r="D10" s="33"/>
      <c r="E10" s="33"/>
      <c r="F10" s="33"/>
      <c r="G10" s="33"/>
      <c r="H10" s="33"/>
      <c r="I10" s="33"/>
      <c r="J10" s="33"/>
      <c r="K10" s="33"/>
      <c r="L10" s="33"/>
      <c r="M10" s="33"/>
      <c r="N10" s="33"/>
      <c r="O10" s="33"/>
      <c r="P10" s="33"/>
      <c r="Q10" s="33"/>
      <c r="R10" s="33"/>
      <c r="S10" s="33"/>
      <c r="T10" s="33"/>
      <c r="U10" s="33"/>
      <c r="V10" s="33"/>
      <c r="W10" s="33"/>
      <c r="X10" s="33"/>
      <c r="Y10" s="33"/>
      <c r="Z10" s="33"/>
      <c r="AA10" s="33"/>
      <c r="AB10" s="33"/>
    </row>
    <row r="11" spans="1:28" x14ac:dyDescent="0.3">
      <c r="A11" s="33"/>
      <c r="B11" s="33"/>
      <c r="C11" s="33"/>
      <c r="D11" s="33"/>
      <c r="E11" s="33"/>
      <c r="F11" s="33"/>
      <c r="G11" s="33"/>
      <c r="H11" s="33"/>
      <c r="I11" s="33"/>
      <c r="J11" s="33"/>
      <c r="K11" s="33"/>
      <c r="L11" s="33"/>
      <c r="M11" s="33"/>
      <c r="N11" s="33"/>
      <c r="O11" s="33"/>
      <c r="P11" s="33"/>
      <c r="Q11" s="33"/>
      <c r="R11" s="33"/>
      <c r="S11" s="33"/>
      <c r="T11" s="33"/>
      <c r="U11" s="33"/>
      <c r="V11" s="33"/>
      <c r="W11" s="33"/>
      <c r="X11" s="33"/>
      <c r="Y11" s="33"/>
      <c r="Z11" s="33"/>
      <c r="AA11" s="33"/>
      <c r="AB11" s="33"/>
    </row>
    <row r="12" spans="1:28" x14ac:dyDescent="0.3">
      <c r="A12" s="33"/>
      <c r="B12" s="33"/>
      <c r="C12" s="33"/>
      <c r="D12" s="33"/>
      <c r="E12" s="33"/>
      <c r="F12" s="33"/>
      <c r="G12" s="33"/>
      <c r="H12" s="33"/>
      <c r="I12" s="33"/>
      <c r="J12" s="33"/>
      <c r="K12" s="33"/>
      <c r="L12" s="33"/>
      <c r="M12" s="33"/>
      <c r="N12" s="33"/>
      <c r="O12" s="33"/>
      <c r="P12" s="33"/>
      <c r="Q12" s="33"/>
      <c r="R12" s="33"/>
      <c r="S12" s="33"/>
      <c r="T12" s="33"/>
      <c r="U12" s="33"/>
      <c r="V12" s="33"/>
      <c r="W12" s="33"/>
      <c r="X12" s="33"/>
      <c r="Y12" s="33"/>
      <c r="Z12" s="33"/>
      <c r="AA12" s="33"/>
      <c r="AB12" s="33"/>
    </row>
    <row r="13" spans="1:28" x14ac:dyDescent="0.3">
      <c r="A13" s="33"/>
      <c r="B13" s="33"/>
      <c r="C13" s="33"/>
      <c r="D13" s="33"/>
      <c r="E13" s="33"/>
      <c r="F13" s="33"/>
      <c r="G13" s="33"/>
      <c r="H13" s="33"/>
      <c r="I13" s="33"/>
      <c r="J13" s="33"/>
      <c r="K13" s="33"/>
      <c r="L13" s="33"/>
      <c r="M13" s="33"/>
      <c r="N13" s="33"/>
      <c r="O13" s="33"/>
      <c r="P13" s="33"/>
      <c r="Q13" s="33"/>
      <c r="R13" s="33"/>
      <c r="S13" s="33"/>
      <c r="T13" s="33"/>
      <c r="U13" s="33"/>
      <c r="V13" s="33"/>
      <c r="W13" s="33"/>
      <c r="X13" s="33"/>
      <c r="Y13" s="33"/>
      <c r="Z13" s="33"/>
      <c r="AA13" s="33"/>
      <c r="AB13" s="33"/>
    </row>
    <row r="14" spans="1:28" x14ac:dyDescent="0.3">
      <c r="A14" s="33"/>
      <c r="B14" s="33"/>
      <c r="C14" s="33"/>
      <c r="D14" s="33"/>
      <c r="E14" s="33"/>
      <c r="F14" s="33"/>
      <c r="G14" s="33"/>
      <c r="H14" s="33"/>
      <c r="I14" s="33"/>
      <c r="J14" s="33"/>
      <c r="K14" s="33"/>
      <c r="L14" s="33"/>
      <c r="M14" s="33"/>
      <c r="N14" s="33"/>
      <c r="O14" s="33"/>
      <c r="P14" s="33"/>
      <c r="Q14" s="33"/>
      <c r="R14" s="33"/>
      <c r="S14" s="33"/>
      <c r="T14" s="33"/>
      <c r="U14" s="33"/>
      <c r="V14" s="33"/>
      <c r="W14" s="33"/>
      <c r="X14" s="33"/>
      <c r="Y14" s="33"/>
      <c r="Z14" s="33"/>
      <c r="AA14" s="33"/>
      <c r="AB14" s="33"/>
    </row>
    <row r="15" spans="1:28" x14ac:dyDescent="0.3">
      <c r="A15" s="33"/>
      <c r="B15" s="33"/>
      <c r="C15" s="33"/>
      <c r="D15" s="33"/>
      <c r="E15" s="33"/>
      <c r="F15" s="33"/>
      <c r="G15" s="33"/>
      <c r="H15" s="33"/>
      <c r="I15" s="33"/>
      <c r="J15" s="33"/>
      <c r="K15" s="33"/>
      <c r="L15" s="33"/>
      <c r="M15" s="33"/>
      <c r="N15" s="33"/>
      <c r="O15" s="33"/>
      <c r="P15" s="33"/>
      <c r="Q15" s="33"/>
      <c r="R15" s="33"/>
      <c r="S15" s="33"/>
      <c r="T15" s="33"/>
      <c r="U15" s="33"/>
      <c r="V15" s="33"/>
      <c r="W15" s="33"/>
      <c r="X15" s="33"/>
      <c r="Y15" s="33"/>
      <c r="Z15" s="33"/>
      <c r="AA15" s="33"/>
      <c r="AB15" s="33"/>
    </row>
    <row r="16" spans="1:28" x14ac:dyDescent="0.3">
      <c r="A16" s="33"/>
      <c r="B16" s="33"/>
      <c r="C16" s="33"/>
      <c r="D16" s="33"/>
      <c r="E16" s="33"/>
      <c r="F16" s="33"/>
      <c r="G16" s="33"/>
      <c r="H16" s="33"/>
      <c r="I16" s="33"/>
      <c r="J16" s="33"/>
      <c r="K16" s="33"/>
      <c r="L16" s="33"/>
      <c r="M16" s="33"/>
      <c r="N16" s="33"/>
      <c r="O16" s="33"/>
      <c r="P16" s="33"/>
      <c r="Q16" s="33"/>
      <c r="R16" s="33"/>
      <c r="S16" s="33"/>
      <c r="T16" s="33"/>
      <c r="U16" s="33"/>
      <c r="V16" s="33"/>
      <c r="W16" s="33"/>
      <c r="X16" s="33"/>
      <c r="Y16" s="33"/>
      <c r="Z16" s="33"/>
      <c r="AA16" s="33"/>
      <c r="AB16" s="33"/>
    </row>
    <row r="17" spans="1:32" x14ac:dyDescent="0.3">
      <c r="A17" s="33"/>
      <c r="B17" s="33"/>
      <c r="C17" s="33"/>
      <c r="D17" s="33"/>
      <c r="E17" s="33"/>
      <c r="F17" s="33"/>
      <c r="G17" s="33"/>
      <c r="H17" s="33"/>
      <c r="I17" s="33"/>
      <c r="J17" s="33"/>
      <c r="K17" s="33"/>
      <c r="L17" s="33"/>
      <c r="M17" s="33"/>
      <c r="N17" s="33"/>
      <c r="O17" s="33"/>
      <c r="P17" s="33"/>
      <c r="Q17" s="33"/>
      <c r="R17" s="33"/>
      <c r="S17" s="33"/>
      <c r="T17" s="33"/>
      <c r="U17" s="33"/>
      <c r="V17" s="33"/>
      <c r="W17" s="33"/>
      <c r="X17" s="33"/>
      <c r="Y17" s="33"/>
      <c r="Z17" s="33"/>
      <c r="AA17" s="33"/>
      <c r="AB17" s="33"/>
    </row>
    <row r="18" spans="1:32" x14ac:dyDescent="0.3">
      <c r="A18" s="33"/>
      <c r="B18" s="33"/>
      <c r="C18" s="33"/>
      <c r="D18" s="33"/>
      <c r="E18" s="33"/>
      <c r="F18" s="33"/>
      <c r="G18" s="33"/>
      <c r="H18" s="33"/>
      <c r="I18" s="33"/>
      <c r="J18" s="33"/>
      <c r="K18" s="33"/>
      <c r="L18" s="33"/>
      <c r="M18" s="33"/>
      <c r="N18" s="33"/>
      <c r="O18" s="33"/>
      <c r="P18" s="33"/>
      <c r="Q18" s="33"/>
      <c r="R18" s="33"/>
      <c r="S18" s="33"/>
      <c r="T18" s="33"/>
      <c r="U18" s="33"/>
      <c r="V18" s="33"/>
      <c r="W18" s="33"/>
      <c r="X18" s="33"/>
      <c r="Y18" s="33"/>
      <c r="Z18" s="33"/>
      <c r="AA18" s="33"/>
      <c r="AB18" s="33"/>
    </row>
    <row r="19" spans="1:32" x14ac:dyDescent="0.3">
      <c r="A19" s="33"/>
      <c r="B19" s="33"/>
      <c r="C19" s="33"/>
      <c r="D19" s="33"/>
      <c r="E19" s="33"/>
      <c r="F19" s="33"/>
      <c r="G19" s="33"/>
      <c r="H19" s="33"/>
      <c r="I19" s="33"/>
      <c r="J19" s="33"/>
      <c r="K19" s="33"/>
      <c r="L19" s="33"/>
      <c r="M19" s="33"/>
      <c r="N19" s="33"/>
      <c r="O19" s="33"/>
      <c r="P19" s="33"/>
      <c r="Q19" s="33"/>
      <c r="R19" s="33"/>
      <c r="S19" s="33"/>
      <c r="T19" s="33"/>
      <c r="U19" s="33"/>
      <c r="V19" s="33"/>
      <c r="W19" s="33"/>
      <c r="X19" s="33"/>
      <c r="Y19" s="33"/>
      <c r="Z19" s="33"/>
      <c r="AA19" s="33"/>
      <c r="AB19" s="33"/>
      <c r="AF19" s="38"/>
    </row>
    <row r="20" spans="1:32" x14ac:dyDescent="0.3">
      <c r="A20" s="33"/>
      <c r="B20" s="33"/>
      <c r="C20" s="33"/>
      <c r="D20" s="33"/>
      <c r="E20" s="33"/>
      <c r="F20" s="33"/>
      <c r="G20" s="33"/>
      <c r="H20" s="33"/>
      <c r="I20" s="33"/>
      <c r="J20" s="33"/>
      <c r="K20" s="33"/>
      <c r="L20" s="33"/>
      <c r="M20" s="33"/>
      <c r="N20" s="33"/>
      <c r="O20" s="33"/>
      <c r="P20" s="33"/>
      <c r="Q20" s="33"/>
      <c r="R20" s="33"/>
      <c r="S20" s="33"/>
      <c r="T20" s="33"/>
      <c r="U20" s="33"/>
      <c r="V20" s="33"/>
      <c r="W20" s="33"/>
      <c r="X20" s="33"/>
      <c r="Y20" s="33"/>
      <c r="Z20" s="33"/>
      <c r="AA20" s="33"/>
      <c r="AB20" s="33"/>
    </row>
    <row r="21" spans="1:32" x14ac:dyDescent="0.3">
      <c r="A21" s="33"/>
      <c r="B21" s="33"/>
      <c r="C21" s="33"/>
      <c r="D21" s="33"/>
      <c r="E21" s="33"/>
      <c r="F21" s="33"/>
      <c r="G21" s="33"/>
      <c r="H21" s="33"/>
      <c r="I21" s="33"/>
      <c r="J21" s="33"/>
      <c r="K21" s="33"/>
      <c r="L21" s="33"/>
      <c r="M21" s="33"/>
      <c r="N21" s="33"/>
      <c r="O21" s="33"/>
      <c r="P21" s="33"/>
      <c r="Q21" s="33"/>
      <c r="R21" s="33"/>
      <c r="S21" s="33"/>
      <c r="T21" s="33"/>
      <c r="U21" s="33"/>
      <c r="V21" s="33"/>
      <c r="W21" s="33"/>
      <c r="X21" s="33"/>
      <c r="Y21" s="33"/>
      <c r="Z21" s="33"/>
      <c r="AA21" s="33"/>
      <c r="AB21" s="33"/>
    </row>
    <row r="22" spans="1:32" x14ac:dyDescent="0.3">
      <c r="A22" s="33"/>
      <c r="B22" s="33"/>
      <c r="C22" s="33"/>
      <c r="D22" s="33"/>
      <c r="E22" s="33"/>
      <c r="F22" s="33"/>
      <c r="G22" s="33"/>
      <c r="H22" s="33"/>
      <c r="I22" s="33"/>
      <c r="J22" s="33"/>
      <c r="K22" s="33"/>
      <c r="L22" s="33"/>
      <c r="M22" s="33"/>
      <c r="N22" s="33"/>
      <c r="O22" s="33"/>
      <c r="P22" s="33"/>
      <c r="Q22" s="33"/>
      <c r="R22" s="33"/>
      <c r="S22" s="33"/>
      <c r="T22" s="33"/>
      <c r="U22" s="33"/>
      <c r="V22" s="33"/>
      <c r="W22" s="33"/>
      <c r="X22" s="33"/>
      <c r="Y22" s="33"/>
      <c r="Z22" s="33"/>
      <c r="AA22" s="33"/>
      <c r="AB22" s="33"/>
    </row>
    <row r="23" spans="1:32" x14ac:dyDescent="0.3">
      <c r="A23" s="33"/>
      <c r="B23" s="33"/>
      <c r="C23" s="33"/>
      <c r="D23" s="33"/>
      <c r="E23" s="33"/>
      <c r="F23" s="33"/>
      <c r="G23" s="33"/>
      <c r="H23" s="33"/>
      <c r="I23" s="33"/>
      <c r="J23" s="33"/>
      <c r="K23" s="33"/>
      <c r="L23" s="33"/>
      <c r="M23" s="33"/>
      <c r="N23" s="33"/>
      <c r="O23" s="33"/>
      <c r="P23" s="33"/>
      <c r="Q23" s="33"/>
      <c r="R23" s="33"/>
      <c r="S23" s="33"/>
      <c r="T23" s="33"/>
      <c r="U23" s="33"/>
      <c r="V23" s="33"/>
      <c r="W23" s="33"/>
      <c r="X23" s="33"/>
      <c r="Y23" s="33"/>
      <c r="Z23" s="33"/>
      <c r="AA23" s="33"/>
      <c r="AB23" s="33"/>
    </row>
    <row r="24" spans="1:32" x14ac:dyDescent="0.3">
      <c r="A24" s="33"/>
      <c r="B24" s="33"/>
      <c r="C24" s="33"/>
      <c r="D24" s="33"/>
      <c r="E24" s="33"/>
      <c r="F24" s="33"/>
      <c r="G24" s="33"/>
      <c r="H24" s="33"/>
      <c r="I24" s="33"/>
      <c r="J24" s="33"/>
      <c r="K24" s="33"/>
      <c r="L24" s="33"/>
      <c r="M24" s="33"/>
      <c r="N24" s="33"/>
      <c r="O24" s="33"/>
      <c r="P24" s="33"/>
      <c r="Q24" s="33"/>
      <c r="R24" s="33"/>
      <c r="S24" s="33"/>
      <c r="T24" s="33"/>
      <c r="U24" s="33"/>
      <c r="V24" s="33"/>
      <c r="W24" s="33"/>
      <c r="X24" s="33"/>
      <c r="Y24" s="33"/>
      <c r="Z24" s="33"/>
      <c r="AA24" s="33"/>
      <c r="AB24" s="33"/>
    </row>
    <row r="25" spans="1:32" x14ac:dyDescent="0.3">
      <c r="A25" s="33"/>
      <c r="B25" s="33"/>
      <c r="C25" s="33"/>
      <c r="D25" s="33"/>
      <c r="E25" s="33"/>
      <c r="F25" s="33"/>
      <c r="G25" s="33"/>
      <c r="H25" s="33"/>
      <c r="I25" s="33"/>
      <c r="J25" s="33"/>
      <c r="K25" s="33"/>
      <c r="L25" s="33"/>
      <c r="M25" s="33"/>
      <c r="N25" s="33"/>
      <c r="O25" s="33"/>
      <c r="P25" s="33"/>
      <c r="Q25" s="33"/>
      <c r="R25" s="33"/>
      <c r="S25" s="33"/>
      <c r="T25" s="33"/>
      <c r="U25" s="33"/>
      <c r="V25" s="33"/>
      <c r="W25" s="33"/>
      <c r="X25" s="33"/>
      <c r="Y25" s="33"/>
      <c r="Z25" s="33"/>
      <c r="AA25" s="33"/>
      <c r="AB25" s="33"/>
    </row>
    <row r="26" spans="1:32" x14ac:dyDescent="0.3">
      <c r="A26" s="33"/>
      <c r="B26" s="33"/>
      <c r="C26" s="33"/>
      <c r="D26" s="33"/>
      <c r="E26" s="33"/>
      <c r="F26" s="33"/>
      <c r="G26" s="33"/>
      <c r="H26" s="33"/>
      <c r="I26" s="33"/>
      <c r="J26" s="33"/>
      <c r="K26" s="33"/>
      <c r="L26" s="33"/>
      <c r="M26" s="33"/>
      <c r="N26" s="33"/>
      <c r="O26" s="33"/>
      <c r="P26" s="33"/>
      <c r="Q26" s="33"/>
      <c r="R26" s="33"/>
      <c r="S26" s="33"/>
      <c r="T26" s="33"/>
      <c r="U26" s="33"/>
      <c r="V26" s="33"/>
      <c r="W26" s="33"/>
      <c r="X26" s="33"/>
      <c r="Y26" s="33"/>
      <c r="Z26" s="33"/>
      <c r="AA26" s="33"/>
      <c r="AB26" s="33"/>
    </row>
    <row r="27" spans="1:32" x14ac:dyDescent="0.3">
      <c r="A27" s="33"/>
      <c r="B27" s="33"/>
      <c r="C27" s="33"/>
      <c r="D27" s="33"/>
      <c r="E27" s="33"/>
      <c r="F27" s="33"/>
      <c r="G27" s="33"/>
      <c r="H27" s="33"/>
      <c r="I27" s="33"/>
      <c r="J27" s="33"/>
      <c r="K27" s="33"/>
      <c r="L27" s="33"/>
      <c r="M27" s="33"/>
      <c r="N27" s="33"/>
      <c r="O27" s="33"/>
      <c r="P27" s="33"/>
      <c r="Q27" s="33"/>
      <c r="R27" s="33"/>
      <c r="S27" s="33"/>
      <c r="T27" s="33"/>
      <c r="U27" s="33"/>
      <c r="V27" s="33"/>
      <c r="W27" s="33"/>
      <c r="X27" s="33"/>
      <c r="Y27" s="33"/>
      <c r="Z27" s="33"/>
      <c r="AA27" s="33"/>
      <c r="AB27" s="33"/>
    </row>
    <row r="28" spans="1:32" x14ac:dyDescent="0.3">
      <c r="A28" s="33"/>
      <c r="B28" s="33"/>
      <c r="C28" s="33"/>
      <c r="D28" s="33"/>
      <c r="E28" s="33"/>
      <c r="F28" s="33"/>
      <c r="G28" s="33"/>
      <c r="H28" s="33"/>
      <c r="I28" s="33"/>
      <c r="J28" s="33"/>
      <c r="K28" s="33"/>
      <c r="L28" s="33"/>
      <c r="M28" s="33"/>
      <c r="N28" s="33"/>
      <c r="O28" s="33"/>
      <c r="P28" s="33"/>
      <c r="Q28" s="33"/>
      <c r="R28" s="33"/>
      <c r="S28" s="33"/>
      <c r="T28" s="33"/>
      <c r="U28" s="33"/>
      <c r="V28" s="33"/>
      <c r="W28" s="33"/>
      <c r="X28" s="33"/>
      <c r="Y28" s="33"/>
      <c r="Z28" s="33"/>
      <c r="AA28" s="33"/>
      <c r="AB28" s="33"/>
    </row>
    <row r="29" spans="1:32" x14ac:dyDescent="0.3">
      <c r="A29" s="33"/>
      <c r="B29" s="33"/>
      <c r="C29" s="33"/>
      <c r="D29" s="33"/>
      <c r="E29" s="33"/>
      <c r="F29" s="33"/>
      <c r="G29" s="33"/>
      <c r="H29" s="33"/>
      <c r="I29" s="33"/>
      <c r="J29" s="33"/>
      <c r="K29" s="33"/>
      <c r="L29" s="33"/>
      <c r="M29" s="33"/>
      <c r="N29" s="33"/>
      <c r="O29" s="33"/>
      <c r="P29" s="33"/>
      <c r="Q29" s="33"/>
      <c r="R29" s="33"/>
      <c r="S29" s="33"/>
      <c r="T29" s="33"/>
      <c r="U29" s="33"/>
      <c r="V29" s="33"/>
      <c r="W29" s="33"/>
      <c r="X29" s="33"/>
      <c r="Y29" s="33"/>
      <c r="Z29" s="33"/>
      <c r="AA29" s="33"/>
      <c r="AB29" s="33"/>
    </row>
    <row r="30" spans="1:32" x14ac:dyDescent="0.3">
      <c r="A30" s="33"/>
      <c r="B30" s="33"/>
      <c r="C30" s="33"/>
      <c r="D30" s="33"/>
      <c r="E30" s="33"/>
      <c r="F30" s="33"/>
      <c r="G30" s="33"/>
      <c r="H30" s="33"/>
      <c r="I30" s="33"/>
      <c r="J30" s="33"/>
      <c r="K30" s="33"/>
      <c r="L30" s="33"/>
      <c r="M30" s="33"/>
      <c r="N30" s="33"/>
      <c r="O30" s="33"/>
      <c r="P30" s="33"/>
      <c r="Q30" s="33"/>
      <c r="R30" s="33"/>
      <c r="S30" s="33"/>
      <c r="T30" s="33"/>
      <c r="U30" s="33"/>
      <c r="V30" s="33"/>
      <c r="W30" s="33"/>
      <c r="X30" s="33"/>
      <c r="Y30" s="33"/>
      <c r="Z30" s="33"/>
      <c r="AA30" s="33"/>
      <c r="AB30" s="33"/>
    </row>
    <row r="31" spans="1:32" x14ac:dyDescent="0.3">
      <c r="A31" s="33"/>
      <c r="B31" s="33"/>
      <c r="C31" s="33"/>
      <c r="D31" s="33"/>
      <c r="E31" s="33"/>
      <c r="F31" s="33"/>
      <c r="G31" s="33"/>
      <c r="H31" s="33"/>
      <c r="I31" s="33"/>
      <c r="J31" s="33"/>
      <c r="K31" s="33"/>
      <c r="L31" s="33"/>
      <c r="M31" s="33"/>
      <c r="N31" s="33"/>
      <c r="O31" s="33"/>
      <c r="P31" s="33"/>
      <c r="Q31" s="33"/>
      <c r="R31" s="33"/>
      <c r="S31" s="33"/>
      <c r="T31" s="33"/>
      <c r="U31" s="33"/>
      <c r="V31" s="33"/>
      <c r="W31" s="33"/>
      <c r="X31" s="33"/>
      <c r="Y31" s="33"/>
      <c r="Z31" s="33"/>
      <c r="AA31" s="33"/>
      <c r="AB31" s="33"/>
    </row>
    <row r="32" spans="1:32" x14ac:dyDescent="0.3">
      <c r="A32" s="33"/>
      <c r="B32" s="33"/>
      <c r="C32" s="33"/>
      <c r="D32" s="33"/>
      <c r="E32" s="33"/>
      <c r="F32" s="33"/>
      <c r="G32" s="33"/>
      <c r="H32" s="33"/>
      <c r="I32" s="33"/>
      <c r="J32" s="33"/>
      <c r="K32" s="33"/>
      <c r="L32" s="33"/>
      <c r="M32" s="33"/>
      <c r="N32" s="33"/>
      <c r="O32" s="33"/>
      <c r="P32" s="33"/>
      <c r="Q32" s="33"/>
      <c r="R32" s="33"/>
      <c r="S32" s="33"/>
      <c r="T32" s="33"/>
      <c r="U32" s="33"/>
      <c r="V32" s="33"/>
      <c r="W32" s="33"/>
      <c r="X32" s="33"/>
      <c r="Y32" s="33"/>
      <c r="Z32" s="33"/>
      <c r="AA32" s="33"/>
      <c r="AB32" s="33"/>
    </row>
    <row r="33" spans="1:31" x14ac:dyDescent="0.3">
      <c r="A33" s="33"/>
      <c r="B33" s="33"/>
      <c r="C33" s="33"/>
      <c r="D33" s="33"/>
      <c r="E33" s="33"/>
      <c r="F33" s="33"/>
      <c r="G33" s="33"/>
      <c r="H33" s="33"/>
      <c r="I33" s="33"/>
      <c r="J33" s="33"/>
      <c r="K33" s="33"/>
      <c r="L33" s="33"/>
      <c r="M33" s="33"/>
      <c r="N33" s="33"/>
      <c r="O33" s="33"/>
      <c r="P33" s="33"/>
      <c r="Q33" s="33"/>
      <c r="R33" s="33"/>
      <c r="S33" s="33"/>
      <c r="T33" s="33"/>
      <c r="U33" s="33"/>
      <c r="V33" s="33"/>
      <c r="W33" s="33"/>
      <c r="X33" s="33"/>
      <c r="Y33" s="33"/>
      <c r="Z33" s="33"/>
      <c r="AA33" s="33"/>
      <c r="AB33" s="33"/>
    </row>
    <row r="34" spans="1:31" x14ac:dyDescent="0.3">
      <c r="A34" s="33"/>
      <c r="B34" s="33"/>
      <c r="C34" s="33"/>
      <c r="D34" s="33"/>
      <c r="E34" s="33"/>
      <c r="F34" s="33"/>
      <c r="G34" s="33"/>
      <c r="H34" s="33"/>
      <c r="I34" s="33"/>
      <c r="J34" s="33"/>
      <c r="K34" s="33"/>
      <c r="L34" s="33"/>
      <c r="M34" s="33"/>
      <c r="N34" s="33"/>
      <c r="O34" s="33"/>
      <c r="P34" s="33"/>
      <c r="Q34" s="33"/>
      <c r="R34" s="33"/>
      <c r="S34" s="33"/>
      <c r="T34" s="33"/>
      <c r="U34" s="33"/>
      <c r="V34" s="33"/>
      <c r="W34" s="33"/>
      <c r="X34" s="33"/>
      <c r="Y34" s="33"/>
      <c r="Z34" s="33"/>
      <c r="AA34" s="33"/>
      <c r="AB34" s="33"/>
    </row>
    <row r="35" spans="1:31" x14ac:dyDescent="0.3">
      <c r="A35" s="33"/>
      <c r="B35" s="33"/>
      <c r="C35" s="33"/>
      <c r="D35" s="33"/>
      <c r="E35" s="33"/>
      <c r="F35" s="33"/>
      <c r="G35" s="33"/>
      <c r="H35" s="33"/>
      <c r="I35" s="33"/>
      <c r="J35" s="33"/>
      <c r="K35" s="33"/>
      <c r="L35" s="33"/>
      <c r="M35" s="33"/>
      <c r="N35" s="33"/>
      <c r="O35" s="33"/>
      <c r="P35" s="33"/>
      <c r="Q35" s="33"/>
      <c r="R35" s="33"/>
      <c r="S35" s="33"/>
      <c r="T35" s="33"/>
      <c r="U35" s="33"/>
      <c r="V35" s="33"/>
      <c r="W35" s="33"/>
      <c r="X35" s="33"/>
      <c r="Y35" s="33"/>
      <c r="Z35" s="33"/>
      <c r="AA35" s="33"/>
      <c r="AB35" s="33"/>
    </row>
    <row r="36" spans="1:31" x14ac:dyDescent="0.3">
      <c r="A36" s="33"/>
      <c r="B36" s="33"/>
      <c r="C36" s="33"/>
      <c r="D36" s="33"/>
      <c r="E36" s="33"/>
      <c r="F36" s="33"/>
      <c r="G36" s="33"/>
      <c r="H36" s="33"/>
      <c r="I36" s="33"/>
      <c r="J36" s="33"/>
      <c r="K36" s="33"/>
      <c r="L36" s="33"/>
      <c r="M36" s="33"/>
      <c r="N36" s="33"/>
      <c r="O36" s="33"/>
      <c r="P36" s="33"/>
      <c r="Q36" s="33"/>
      <c r="R36" s="33"/>
      <c r="S36" s="33"/>
      <c r="T36" s="33"/>
      <c r="U36" s="33"/>
      <c r="V36" s="33"/>
      <c r="W36" s="33"/>
      <c r="X36" s="33"/>
      <c r="Y36" s="33"/>
      <c r="Z36" s="33"/>
      <c r="AA36" s="33"/>
      <c r="AB36" s="33"/>
      <c r="AD36" t="s">
        <v>5110</v>
      </c>
      <c r="AE36" t="s">
        <v>5165</v>
      </c>
    </row>
    <row r="37" spans="1:31" x14ac:dyDescent="0.3">
      <c r="A37" s="33"/>
      <c r="B37" s="33"/>
      <c r="C37" s="33"/>
      <c r="D37" s="33"/>
      <c r="E37" s="33"/>
      <c r="F37" s="33"/>
      <c r="G37" s="33"/>
      <c r="H37" s="33"/>
      <c r="I37" s="33"/>
      <c r="J37" s="33"/>
      <c r="K37" s="33"/>
      <c r="L37" s="33"/>
      <c r="M37" s="33"/>
      <c r="N37" s="33"/>
      <c r="O37" s="33"/>
      <c r="P37" s="33"/>
      <c r="Q37" s="33"/>
      <c r="R37" s="33"/>
      <c r="S37" s="33"/>
      <c r="T37" s="33"/>
      <c r="U37" s="33"/>
      <c r="V37" s="33"/>
      <c r="W37" s="33"/>
      <c r="X37" s="33"/>
      <c r="Y37" s="33"/>
      <c r="Z37" s="33"/>
      <c r="AA37" s="33"/>
      <c r="AB37" s="33"/>
      <c r="AD37" t="str">
        <f>Pivot!M21</f>
        <v>ATM</v>
      </c>
      <c r="AE37">
        <f>Pivot!N21</f>
        <v>37.819047619047616</v>
      </c>
    </row>
    <row r="38" spans="1:31" x14ac:dyDescent="0.3">
      <c r="A38" s="33"/>
      <c r="B38" s="33"/>
      <c r="C38" s="33"/>
      <c r="D38" s="33"/>
      <c r="E38" s="33"/>
      <c r="F38" s="33"/>
      <c r="G38" s="33"/>
      <c r="H38" s="33"/>
      <c r="I38" s="33"/>
      <c r="J38" s="33"/>
      <c r="K38" s="33"/>
      <c r="L38" s="33"/>
      <c r="M38" s="33"/>
      <c r="N38" s="33"/>
      <c r="O38" s="33"/>
      <c r="P38" s="33"/>
      <c r="Q38" s="33"/>
      <c r="R38" s="33"/>
      <c r="S38" s="33"/>
      <c r="T38" s="33"/>
      <c r="U38" s="33"/>
      <c r="V38" s="33"/>
      <c r="W38" s="33"/>
      <c r="X38" s="33"/>
      <c r="Y38" s="33"/>
      <c r="Z38" s="33"/>
      <c r="AA38" s="33"/>
      <c r="AB38" s="33"/>
      <c r="AD38" t="str">
        <f>Pivot!M22</f>
        <v>CARD</v>
      </c>
      <c r="AE38">
        <f>Pivot!N22</f>
        <v>32.320000000000007</v>
      </c>
    </row>
    <row r="39" spans="1:31" x14ac:dyDescent="0.3">
      <c r="A39" s="33"/>
      <c r="B39" s="33"/>
      <c r="C39" s="33"/>
      <c r="D39" s="33"/>
      <c r="E39" s="33"/>
      <c r="F39" s="33"/>
      <c r="G39" s="33"/>
      <c r="H39" s="33"/>
      <c r="I39" s="33"/>
      <c r="J39" s="33"/>
      <c r="K39" s="33"/>
      <c r="L39" s="33"/>
      <c r="M39" s="33"/>
      <c r="N39" s="33"/>
      <c r="O39" s="33"/>
      <c r="P39" s="33"/>
      <c r="Q39" s="33"/>
      <c r="R39" s="33"/>
      <c r="S39" s="33"/>
      <c r="T39" s="33"/>
      <c r="U39" s="33"/>
      <c r="V39" s="33"/>
      <c r="W39" s="33"/>
      <c r="X39" s="33"/>
      <c r="Y39" s="33"/>
      <c r="Z39" s="33"/>
      <c r="AA39" s="33"/>
      <c r="AB39" s="33"/>
      <c r="AD39" t="str">
        <f>Pivot!M23</f>
        <v>IMPS</v>
      </c>
      <c r="AE39">
        <f>Pivot!N23</f>
        <v>33.552173913043475</v>
      </c>
    </row>
    <row r="40" spans="1:31" x14ac:dyDescent="0.3">
      <c r="A40" s="33"/>
      <c r="B40" s="33"/>
      <c r="C40" s="33"/>
      <c r="D40" s="33"/>
      <c r="E40" s="33"/>
      <c r="F40" s="33"/>
      <c r="G40" s="33"/>
      <c r="H40" s="33"/>
      <c r="I40" s="33"/>
      <c r="J40" s="33"/>
      <c r="K40" s="33"/>
      <c r="L40" s="33"/>
      <c r="M40" s="33"/>
      <c r="N40" s="33"/>
      <c r="O40" s="33"/>
      <c r="P40" s="33"/>
      <c r="Q40" s="33"/>
      <c r="R40" s="33"/>
      <c r="S40" s="33"/>
      <c r="T40" s="33"/>
      <c r="U40" s="33"/>
      <c r="V40" s="33"/>
      <c r="W40" s="33"/>
      <c r="X40" s="33"/>
      <c r="Y40" s="33"/>
      <c r="Z40" s="33"/>
      <c r="AA40" s="33"/>
      <c r="AB40" s="33"/>
      <c r="AD40" t="str">
        <f>Pivot!M24</f>
        <v>NEFT</v>
      </c>
      <c r="AE40">
        <f>Pivot!N24</f>
        <v>31.016513761467891</v>
      </c>
    </row>
    <row r="41" spans="1:31" x14ac:dyDescent="0.3">
      <c r="A41" s="33"/>
      <c r="B41" s="33"/>
      <c r="C41" s="33"/>
      <c r="D41" s="33"/>
      <c r="E41" s="33"/>
      <c r="F41" s="33"/>
      <c r="G41" s="33"/>
      <c r="H41" s="33"/>
      <c r="I41" s="33"/>
      <c r="J41" s="33"/>
      <c r="K41" s="33"/>
      <c r="L41" s="33"/>
      <c r="M41" s="33"/>
      <c r="N41" s="33"/>
      <c r="O41" s="33"/>
      <c r="P41" s="33"/>
      <c r="Q41" s="33"/>
      <c r="R41" s="33"/>
      <c r="S41" s="33"/>
      <c r="T41" s="33"/>
      <c r="U41" s="33"/>
      <c r="V41" s="33"/>
      <c r="W41" s="33"/>
      <c r="X41" s="33"/>
      <c r="Y41" s="33"/>
      <c r="Z41" s="33"/>
      <c r="AA41" s="33"/>
      <c r="AB41" s="33"/>
      <c r="AD41" t="str">
        <f>Pivot!M25</f>
        <v>UPI</v>
      </c>
      <c r="AE41">
        <f>Pivot!N25</f>
        <v>31.809178743961329</v>
      </c>
    </row>
    <row r="42" spans="1:31" x14ac:dyDescent="0.3">
      <c r="A42" s="33"/>
      <c r="B42" s="33"/>
      <c r="C42" s="33"/>
      <c r="D42" s="33"/>
      <c r="E42" s="33"/>
      <c r="F42" s="33"/>
      <c r="G42" s="33"/>
      <c r="H42" s="33"/>
      <c r="I42" s="33"/>
      <c r="J42" s="33"/>
      <c r="K42" s="33"/>
      <c r="L42" s="33"/>
      <c r="M42" s="33"/>
      <c r="N42" s="33"/>
      <c r="O42" s="33"/>
      <c r="P42" s="33"/>
      <c r="Q42" s="33"/>
      <c r="R42" s="33"/>
      <c r="S42" s="33"/>
      <c r="T42" s="33"/>
      <c r="U42" s="33"/>
      <c r="V42" s="33"/>
      <c r="W42" s="33"/>
      <c r="X42" s="33"/>
      <c r="Y42" s="33"/>
      <c r="Z42" s="33"/>
      <c r="AA42" s="33"/>
      <c r="AB42" s="33"/>
    </row>
    <row r="43" spans="1:31" x14ac:dyDescent="0.3">
      <c r="A43" s="33"/>
      <c r="B43" s="33"/>
      <c r="C43" s="33"/>
      <c r="D43" s="33"/>
      <c r="E43" s="33"/>
      <c r="F43" s="33"/>
      <c r="G43" s="33"/>
      <c r="H43" s="33"/>
      <c r="I43" s="33"/>
      <c r="J43" s="33"/>
      <c r="K43" s="33"/>
      <c r="L43" s="33"/>
      <c r="M43" s="33"/>
      <c r="N43" s="33"/>
      <c r="O43" s="33"/>
      <c r="P43" s="33"/>
      <c r="Q43" s="33"/>
      <c r="R43" s="33"/>
      <c r="S43" s="33"/>
      <c r="T43" s="33"/>
      <c r="U43" s="33"/>
      <c r="V43" s="33"/>
      <c r="W43" s="33"/>
      <c r="X43" s="33"/>
      <c r="Y43" s="33"/>
      <c r="Z43" s="33"/>
      <c r="AA43" s="33"/>
      <c r="AB43" s="33"/>
    </row>
    <row r="44" spans="1:31" x14ac:dyDescent="0.3">
      <c r="A44" s="33"/>
      <c r="B44" s="33"/>
      <c r="C44" s="33"/>
      <c r="D44" s="33"/>
      <c r="E44" s="33"/>
      <c r="F44" s="33"/>
      <c r="G44" s="33"/>
      <c r="H44" s="33"/>
      <c r="I44" s="33"/>
      <c r="J44" s="33"/>
      <c r="K44" s="33"/>
      <c r="L44" s="33"/>
      <c r="M44" s="33"/>
      <c r="N44" s="33"/>
      <c r="O44" s="33"/>
      <c r="P44" s="33"/>
      <c r="Q44" s="33"/>
      <c r="R44" s="33"/>
      <c r="S44" s="33"/>
      <c r="T44" s="33"/>
      <c r="U44" s="33"/>
      <c r="V44" s="33"/>
      <c r="W44" s="33"/>
      <c r="X44" s="33"/>
      <c r="Y44" s="33"/>
      <c r="Z44" s="33"/>
      <c r="AA44" s="33"/>
      <c r="AB44" s="33"/>
    </row>
  </sheetData>
  <pageMargins left="0.7" right="0.7" top="0.75" bottom="0.75" header="0.3" footer="0.3"/>
  <drawing r:id="rId1"/>
  <extLst>
    <ext xmlns:x14="http://schemas.microsoft.com/office/spreadsheetml/2009/9/main" uri="{A8765BA9-456A-4dab-B4F3-ACF838C121DE}">
      <x14:slicerList>
        <x14:slicer r:id="rId2"/>
      </x14:slicerList>
    </ext>
    <ext xmlns:x15="http://schemas.microsoft.com/office/spreadsheetml/2010/11/main" uri="{7E03D99C-DC04-49d9-9315-930204A7B6E9}">
      <x15:timelineRefs>
        <x15:timelineRef r:id="rId3"/>
      </x15:timelineRef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4CB99F79-88FB-4B21-90B0-69691C029588}">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9</vt:i4>
      </vt:variant>
    </vt:vector>
  </HeadingPairs>
  <TitlesOfParts>
    <vt:vector size="9" baseType="lpstr">
      <vt:lpstr>Source_data</vt:lpstr>
      <vt:lpstr>Processed_data</vt:lpstr>
      <vt:lpstr>KPI Summary</vt:lpstr>
      <vt:lpstr>Channel_Analysis</vt:lpstr>
      <vt:lpstr>Branch_Analysis</vt:lpstr>
      <vt:lpstr>Team_Analysis</vt:lpstr>
      <vt:lpstr>Reconciliation</vt:lpstr>
      <vt:lpstr>Pivot</vt:lpstr>
      <vt:lpstr>Dashboard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SANDEEP ANDE</dc:creator>
  <cp:lastModifiedBy>SANDEEP ANDE</cp:lastModifiedBy>
  <dcterms:created xsi:type="dcterms:W3CDTF">2026-10-26T04:56:46Z</dcterms:created>
  <dcterms:modified xsi:type="dcterms:W3CDTF">2026-10-27T06:08:23Z</dcterms:modified>
</cp:coreProperties>
</file>